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tables/table6.xml" ContentType="application/vnd.openxmlformats-officedocument.spreadsheetml.table+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2"/>
  <workbookPr codeName="ThisWorkbook" hidePivotFieldList="1"/>
  <mc:AlternateContent xmlns:mc="http://schemas.openxmlformats.org/markup-compatibility/2006">
    <mc:Choice Requires="x15">
      <x15ac:absPath xmlns:x15ac="http://schemas.microsoft.com/office/spreadsheetml/2010/11/ac" url="https://covgov.sharepoint.com/SITES/VDOT-APD-5ZAC7/CPO Templates/Supplement &amp; Modification Templates/"/>
    </mc:Choice>
  </mc:AlternateContent>
  <xr:revisionPtr revIDLastSave="334" documentId="13_ncr:1_{17A019FF-70C2-47D9-A96B-68EA62ECBBED}" xr6:coauthVersionLast="47" xr6:coauthVersionMax="47" xr10:uidLastSave="{383DD28D-7CA5-4A78-86C4-58B57D22F8F0}"/>
  <bookViews>
    <workbookView xWindow="-120" yWindow="-120" windowWidth="29040" windowHeight="15720" tabRatio="760" firstSheet="3" activeTab="3" xr2:uid="{00000000-000D-0000-FFFF-FFFF00000000}"/>
  </bookViews>
  <sheets>
    <sheet name="MOA Print - Staff Roster" sheetId="7" state="hidden" r:id="rId1"/>
    <sheet name="MOA Print -Rate Table" sheetId="11" state="hidden" r:id="rId2"/>
    <sheet name="Team Roster - Final" sheetId="1" state="hidden" r:id="rId3"/>
    <sheet name="Instructions - VDOT" sheetId="18" r:id="rId4"/>
    <sheet name="Instructions - Prime" sheetId="21" r:id="rId5"/>
    <sheet name="Team Roster Proposed - FBR" sheetId="16" state="hidden" r:id="rId6"/>
    <sheet name="Staff Roster Personnel Change" sheetId="20" r:id="rId7"/>
    <sheet name="Pivot Table" sheetId="9" r:id="rId8"/>
    <sheet name="Negotiations" sheetId="17" state="hidden" r:id="rId9"/>
    <sheet name="Rate Calculations" sheetId="8" state="hidden" r:id="rId10"/>
    <sheet name="Drop Down Lists" sheetId="2" state="hidden" r:id="rId11"/>
  </sheets>
  <definedNames>
    <definedName name="_xlnm._FilterDatabase" localSheetId="10" hidden="1">'Drop Down Lists'!$D$2:$E$284</definedName>
    <definedName name="_xlnm._FilterDatabase" localSheetId="6" hidden="1">'Staff Roster Personnel Change'!$A$2:$AK$1102</definedName>
    <definedName name="_xlnm._FilterDatabase" localSheetId="5" hidden="1">'Team Roster Proposed - FBR'!$A$2:$R$1102</definedName>
    <definedName name="_xlnm.Print_Area" localSheetId="0">'MOA Print - Staff Roster'!$A$1:$AO$1100</definedName>
    <definedName name="_xlnm.Print_Area" localSheetId="1">'MOA Print -Rate Table'!$A$1:$AF$201</definedName>
    <definedName name="_xlnm.Print_Area" localSheetId="2">'Team Roster - Final'!$A$1:$AP$1103</definedName>
    <definedName name="_xlnm.Print_Titles" localSheetId="0">'MOA Print - Staff Roster'!$1:$3</definedName>
    <definedName name="_xlnm.Print_Titles" localSheetId="1">'MOA Print -Rate Table'!$1:$3</definedName>
  </definedNames>
  <calcPr calcId="191028" calcCompleted="0"/>
  <pivotCaches>
    <pivotCache cacheId="18703" r:id="rId12"/>
    <pivotCache cacheId="18709" r:id="rId13"/>
    <pivotCache cacheId="18714" r:id="rId14"/>
    <pivotCache cacheId="18719"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 i="9" l="1"/>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1" i="9"/>
  <c r="O432" i="9"/>
  <c r="AJ1099" i="20" l="1"/>
  <c r="AJ1098" i="20"/>
  <c r="AJ1097" i="20"/>
  <c r="AJ1096" i="20"/>
  <c r="AJ1095" i="20"/>
  <c r="AJ1094" i="20"/>
  <c r="AJ1093" i="20"/>
  <c r="AJ1092" i="20"/>
  <c r="AJ1091" i="20"/>
  <c r="AJ1090" i="20"/>
  <c r="AJ1089" i="20"/>
  <c r="AJ1088" i="20"/>
  <c r="AJ1087" i="20"/>
  <c r="AJ1086" i="20"/>
  <c r="AJ1085" i="20"/>
  <c r="AJ1084" i="20"/>
  <c r="AJ1083" i="20"/>
  <c r="AJ1082" i="20"/>
  <c r="AJ1081" i="20"/>
  <c r="AJ1080" i="20"/>
  <c r="AJ1079" i="20"/>
  <c r="AJ1078" i="20"/>
  <c r="AJ1077" i="20"/>
  <c r="AJ1076" i="20"/>
  <c r="AJ1075" i="20"/>
  <c r="AJ1074" i="20"/>
  <c r="AJ1073" i="20"/>
  <c r="AJ1072" i="20"/>
  <c r="AJ1071" i="20"/>
  <c r="AJ1070" i="20"/>
  <c r="AJ1069" i="20"/>
  <c r="AJ1068" i="20"/>
  <c r="AJ1067" i="20"/>
  <c r="AJ1066" i="20"/>
  <c r="AJ1065" i="20"/>
  <c r="AJ1064" i="20"/>
  <c r="AJ1063" i="20"/>
  <c r="AJ1062" i="20"/>
  <c r="AJ1061" i="20"/>
  <c r="AJ1060" i="20"/>
  <c r="AJ1059" i="20"/>
  <c r="AJ1058" i="20"/>
  <c r="AJ1057" i="20"/>
  <c r="AJ1056" i="20"/>
  <c r="AJ1055" i="20"/>
  <c r="AJ1054" i="20"/>
  <c r="AJ1053" i="20"/>
  <c r="AJ1052" i="20"/>
  <c r="AJ1051" i="20"/>
  <c r="AJ1050" i="20"/>
  <c r="AJ1049" i="20"/>
  <c r="AJ1048" i="20"/>
  <c r="AJ1047" i="20"/>
  <c r="AJ1046" i="20"/>
  <c r="AJ1045" i="20"/>
  <c r="AJ1044" i="20"/>
  <c r="AJ1043" i="20"/>
  <c r="AJ1042" i="20"/>
  <c r="AJ1041" i="20"/>
  <c r="AJ1040" i="20"/>
  <c r="AJ1039" i="20"/>
  <c r="AJ1038" i="20"/>
  <c r="AJ1037" i="20"/>
  <c r="AJ1036" i="20"/>
  <c r="AJ1035" i="20"/>
  <c r="AJ1034" i="20"/>
  <c r="AJ1033" i="20"/>
  <c r="AJ1032" i="20"/>
  <c r="AJ1031" i="20"/>
  <c r="AJ1030" i="20"/>
  <c r="AJ1029" i="20"/>
  <c r="AJ1028" i="20"/>
  <c r="AJ1027" i="20"/>
  <c r="AJ1026" i="20"/>
  <c r="AJ1025" i="20"/>
  <c r="AJ1024" i="20"/>
  <c r="AJ1023" i="20"/>
  <c r="AJ1022" i="20"/>
  <c r="AJ1021" i="20"/>
  <c r="AJ1020" i="20"/>
  <c r="AJ1019" i="20"/>
  <c r="AJ1018" i="20"/>
  <c r="AJ1017" i="20"/>
  <c r="AJ1016" i="20"/>
  <c r="AJ1015" i="20"/>
  <c r="AJ1014" i="20"/>
  <c r="AJ1013" i="20"/>
  <c r="AJ1012" i="20"/>
  <c r="AJ1011" i="20"/>
  <c r="AJ1010" i="20"/>
  <c r="AJ1009" i="20"/>
  <c r="AJ1008" i="20"/>
  <c r="AJ1007" i="20"/>
  <c r="AJ1006" i="20"/>
  <c r="AJ1005" i="20"/>
  <c r="AJ1004" i="20"/>
  <c r="AJ1003" i="20"/>
  <c r="AJ1002" i="20"/>
  <c r="AJ1001" i="20"/>
  <c r="AJ1000" i="20"/>
  <c r="AJ999" i="20"/>
  <c r="AJ998" i="20"/>
  <c r="AJ997" i="20"/>
  <c r="AJ996" i="20"/>
  <c r="AJ995" i="20"/>
  <c r="AJ994" i="20"/>
  <c r="AJ993" i="20"/>
  <c r="AJ992" i="20"/>
  <c r="AJ991" i="20"/>
  <c r="AJ990" i="20"/>
  <c r="AJ989" i="20"/>
  <c r="AJ988" i="20"/>
  <c r="AJ987" i="20"/>
  <c r="AJ986" i="20"/>
  <c r="AJ985" i="20"/>
  <c r="AJ984" i="20"/>
  <c r="AJ983" i="20"/>
  <c r="AJ982" i="20"/>
  <c r="AJ981" i="20"/>
  <c r="AJ980" i="20"/>
  <c r="AJ979" i="20"/>
  <c r="AJ978" i="20"/>
  <c r="AJ977" i="20"/>
  <c r="AJ976" i="20"/>
  <c r="AJ975" i="20"/>
  <c r="AJ974" i="20"/>
  <c r="AJ973" i="20"/>
  <c r="AJ972" i="20"/>
  <c r="AJ971" i="20"/>
  <c r="AJ970" i="20"/>
  <c r="AJ969" i="20"/>
  <c r="AJ968" i="20"/>
  <c r="AJ967" i="20"/>
  <c r="AJ966" i="20"/>
  <c r="AJ965" i="20"/>
  <c r="AJ964" i="20"/>
  <c r="AJ963" i="20"/>
  <c r="AJ962" i="20"/>
  <c r="AJ961" i="20"/>
  <c r="AJ960" i="20"/>
  <c r="AJ959" i="20"/>
  <c r="AJ958" i="20"/>
  <c r="AJ957" i="20"/>
  <c r="AJ956" i="20"/>
  <c r="AJ955" i="20"/>
  <c r="AJ954" i="20"/>
  <c r="AJ953" i="20"/>
  <c r="AJ952" i="20"/>
  <c r="AJ951" i="20"/>
  <c r="AJ950" i="20"/>
  <c r="AJ949" i="20"/>
  <c r="AJ948" i="20"/>
  <c r="AJ947" i="20"/>
  <c r="AJ946" i="20"/>
  <c r="AJ945" i="20"/>
  <c r="AJ944" i="20"/>
  <c r="AJ943" i="20"/>
  <c r="AJ942" i="20"/>
  <c r="AJ941" i="20"/>
  <c r="AJ940" i="20"/>
  <c r="AJ939" i="20"/>
  <c r="AJ938" i="20"/>
  <c r="AJ937" i="20"/>
  <c r="AJ936" i="20"/>
  <c r="AJ935" i="20"/>
  <c r="AJ934" i="20"/>
  <c r="AJ933" i="20"/>
  <c r="AJ932" i="20"/>
  <c r="AJ931" i="20"/>
  <c r="AJ930" i="20"/>
  <c r="AJ929" i="20"/>
  <c r="AJ928" i="20"/>
  <c r="AJ927" i="20"/>
  <c r="AJ926" i="20"/>
  <c r="AJ925" i="20"/>
  <c r="AJ924" i="20"/>
  <c r="AJ923" i="20"/>
  <c r="AJ922" i="20"/>
  <c r="AJ921" i="20"/>
  <c r="AJ920" i="20"/>
  <c r="AJ919" i="20"/>
  <c r="AJ918" i="20"/>
  <c r="AJ917" i="20"/>
  <c r="AJ916" i="20"/>
  <c r="AJ915" i="20"/>
  <c r="AJ914" i="20"/>
  <c r="AJ913" i="20"/>
  <c r="AJ912" i="20"/>
  <c r="AJ911" i="20"/>
  <c r="AJ910" i="20"/>
  <c r="AJ909" i="20"/>
  <c r="AJ908" i="20"/>
  <c r="AJ907" i="20"/>
  <c r="AJ906" i="20"/>
  <c r="AJ905" i="20"/>
  <c r="AJ904" i="20"/>
  <c r="AJ903" i="20"/>
  <c r="AJ902" i="20"/>
  <c r="AJ901" i="20"/>
  <c r="AJ900" i="20"/>
  <c r="AJ899" i="20"/>
  <c r="AJ898" i="20"/>
  <c r="AJ897" i="20"/>
  <c r="AJ896" i="20"/>
  <c r="AJ895" i="20"/>
  <c r="AJ894" i="20"/>
  <c r="AJ893" i="20"/>
  <c r="AJ892" i="20"/>
  <c r="AJ891" i="20"/>
  <c r="AJ890" i="20"/>
  <c r="AJ889" i="20"/>
  <c r="AJ888" i="20"/>
  <c r="AJ887" i="20"/>
  <c r="AJ886" i="20"/>
  <c r="AJ885" i="20"/>
  <c r="AJ884" i="20"/>
  <c r="AJ883" i="20"/>
  <c r="AJ882" i="20"/>
  <c r="AJ881" i="20"/>
  <c r="AJ880" i="20"/>
  <c r="AJ879" i="20"/>
  <c r="AJ878" i="20"/>
  <c r="AJ877" i="20"/>
  <c r="AJ876" i="20"/>
  <c r="AJ875" i="20"/>
  <c r="AJ874" i="20"/>
  <c r="AJ873" i="20"/>
  <c r="AJ872" i="20"/>
  <c r="AJ871" i="20"/>
  <c r="AJ870" i="20"/>
  <c r="AJ869" i="20"/>
  <c r="AJ868" i="20"/>
  <c r="AJ867" i="20"/>
  <c r="AJ866" i="20"/>
  <c r="AJ865" i="20"/>
  <c r="AJ864" i="20"/>
  <c r="AJ863" i="20"/>
  <c r="AJ862" i="20"/>
  <c r="AJ861" i="20"/>
  <c r="AJ860" i="20"/>
  <c r="AJ859" i="20"/>
  <c r="AJ858" i="20"/>
  <c r="AJ857" i="20"/>
  <c r="AJ856" i="20"/>
  <c r="AJ855" i="20"/>
  <c r="AJ854" i="20"/>
  <c r="AJ853" i="20"/>
  <c r="AJ852" i="20"/>
  <c r="AJ851" i="20"/>
  <c r="AJ850" i="20"/>
  <c r="AJ849" i="20"/>
  <c r="AJ848" i="20"/>
  <c r="AJ847" i="20"/>
  <c r="AJ846" i="20"/>
  <c r="AJ845" i="20"/>
  <c r="AJ844" i="20"/>
  <c r="AJ843" i="20"/>
  <c r="AJ842" i="20"/>
  <c r="AJ841" i="20"/>
  <c r="AJ840" i="20"/>
  <c r="AJ839" i="20"/>
  <c r="AJ838" i="20"/>
  <c r="AJ837" i="20"/>
  <c r="AJ836" i="20"/>
  <c r="AJ835" i="20"/>
  <c r="AJ834" i="20"/>
  <c r="AJ833" i="20"/>
  <c r="AJ832" i="20"/>
  <c r="AJ831" i="20"/>
  <c r="AJ830" i="20"/>
  <c r="AJ829" i="20"/>
  <c r="AJ828" i="20"/>
  <c r="AJ827" i="20"/>
  <c r="AJ826" i="20"/>
  <c r="AJ825" i="20"/>
  <c r="AJ824" i="20"/>
  <c r="AJ823" i="20"/>
  <c r="AJ822" i="20"/>
  <c r="AJ821" i="20"/>
  <c r="AJ820" i="20"/>
  <c r="AJ819" i="20"/>
  <c r="AJ818" i="20"/>
  <c r="AJ817" i="20"/>
  <c r="AJ816" i="20"/>
  <c r="AJ815" i="20"/>
  <c r="AJ814" i="20"/>
  <c r="AJ813" i="20"/>
  <c r="AJ812" i="20"/>
  <c r="AJ811" i="20"/>
  <c r="AJ810" i="20"/>
  <c r="AJ809" i="20"/>
  <c r="AJ808" i="20"/>
  <c r="AJ807" i="20"/>
  <c r="AJ806" i="20"/>
  <c r="AJ805" i="20"/>
  <c r="AJ804" i="20"/>
  <c r="AJ803" i="20"/>
  <c r="AJ802" i="20"/>
  <c r="AJ801" i="20"/>
  <c r="AJ800" i="20"/>
  <c r="AJ799" i="20"/>
  <c r="AJ798" i="20"/>
  <c r="AJ797" i="20"/>
  <c r="AJ796" i="20"/>
  <c r="AJ795" i="20"/>
  <c r="AJ794" i="20"/>
  <c r="AJ793" i="20"/>
  <c r="AJ792" i="20"/>
  <c r="AJ791" i="20"/>
  <c r="AJ790" i="20"/>
  <c r="AJ789" i="20"/>
  <c r="AJ788" i="20"/>
  <c r="AJ787" i="20"/>
  <c r="AJ786" i="20"/>
  <c r="AJ785" i="20"/>
  <c r="AJ784" i="20"/>
  <c r="AJ783" i="20"/>
  <c r="AJ782" i="20"/>
  <c r="AJ781" i="20"/>
  <c r="AJ780" i="20"/>
  <c r="AJ779" i="20"/>
  <c r="AJ778" i="20"/>
  <c r="AJ777" i="20"/>
  <c r="AJ776" i="20"/>
  <c r="AJ775" i="20"/>
  <c r="AJ774" i="20"/>
  <c r="AJ773" i="20"/>
  <c r="AJ772" i="20"/>
  <c r="AJ771" i="20"/>
  <c r="AJ770" i="20"/>
  <c r="AJ769" i="20"/>
  <c r="AJ768" i="20"/>
  <c r="AJ767" i="20"/>
  <c r="AJ766" i="20"/>
  <c r="AJ765" i="20"/>
  <c r="AJ764" i="20"/>
  <c r="AJ763" i="20"/>
  <c r="AJ762" i="20"/>
  <c r="AJ761" i="20"/>
  <c r="AJ760" i="20"/>
  <c r="AJ759" i="20"/>
  <c r="AJ758" i="20"/>
  <c r="AJ757" i="20"/>
  <c r="AJ756" i="20"/>
  <c r="AJ755" i="20"/>
  <c r="AJ754" i="20"/>
  <c r="AJ753" i="20"/>
  <c r="AJ752" i="20"/>
  <c r="AJ751" i="20"/>
  <c r="AJ750" i="20"/>
  <c r="AJ749" i="20"/>
  <c r="AJ748" i="20"/>
  <c r="AJ747" i="20"/>
  <c r="AJ746" i="20"/>
  <c r="AJ745" i="20"/>
  <c r="AJ744" i="20"/>
  <c r="AJ743" i="20"/>
  <c r="AJ742" i="20"/>
  <c r="AJ741" i="20"/>
  <c r="AJ740" i="20"/>
  <c r="AJ739" i="20"/>
  <c r="AJ738" i="20"/>
  <c r="AJ737" i="20"/>
  <c r="AJ736" i="20"/>
  <c r="AJ735" i="20"/>
  <c r="AJ734" i="20"/>
  <c r="AJ733" i="20"/>
  <c r="AJ732" i="20"/>
  <c r="AJ731" i="20"/>
  <c r="AJ730" i="20"/>
  <c r="AJ729" i="20"/>
  <c r="AJ728" i="20"/>
  <c r="AJ727" i="20"/>
  <c r="AJ726" i="20"/>
  <c r="AJ725" i="20"/>
  <c r="AJ724" i="20"/>
  <c r="AJ723" i="20"/>
  <c r="AJ722" i="20"/>
  <c r="AJ721" i="20"/>
  <c r="AJ720" i="20"/>
  <c r="AJ719" i="20"/>
  <c r="AJ718" i="20"/>
  <c r="AJ717" i="20"/>
  <c r="AJ716" i="20"/>
  <c r="AJ715" i="20"/>
  <c r="AJ714" i="20"/>
  <c r="AJ713" i="20"/>
  <c r="AJ712" i="20"/>
  <c r="AJ711" i="20"/>
  <c r="AJ710" i="20"/>
  <c r="AJ709" i="20"/>
  <c r="AJ708" i="20"/>
  <c r="AJ707" i="20"/>
  <c r="AJ706" i="20"/>
  <c r="AJ705" i="20"/>
  <c r="AJ704" i="20"/>
  <c r="AJ703" i="20"/>
  <c r="AJ702" i="20"/>
  <c r="AJ701" i="20"/>
  <c r="AJ700" i="20"/>
  <c r="AJ699" i="20"/>
  <c r="AJ698" i="20"/>
  <c r="AJ697" i="20"/>
  <c r="AJ696" i="20"/>
  <c r="AJ695" i="20"/>
  <c r="AJ694" i="20"/>
  <c r="AJ693" i="20"/>
  <c r="AJ692" i="20"/>
  <c r="AJ691" i="20"/>
  <c r="AJ690" i="20"/>
  <c r="AJ689" i="20"/>
  <c r="AJ688" i="20"/>
  <c r="AJ687" i="20"/>
  <c r="AJ686" i="20"/>
  <c r="AJ685" i="20"/>
  <c r="AJ684" i="20"/>
  <c r="AJ683" i="20"/>
  <c r="AJ682" i="20"/>
  <c r="AJ681" i="20"/>
  <c r="AJ680" i="20"/>
  <c r="AJ679" i="20"/>
  <c r="AJ678" i="20"/>
  <c r="AJ677" i="20"/>
  <c r="AJ676" i="20"/>
  <c r="AJ675" i="20"/>
  <c r="AJ674" i="20"/>
  <c r="AJ673" i="20"/>
  <c r="AJ672" i="20"/>
  <c r="AJ671" i="20"/>
  <c r="AJ670" i="20"/>
  <c r="AJ669" i="20"/>
  <c r="AJ668" i="20"/>
  <c r="AJ667" i="20"/>
  <c r="AJ666" i="20"/>
  <c r="AJ665" i="20"/>
  <c r="AJ664" i="20"/>
  <c r="AJ663" i="20"/>
  <c r="AJ662" i="20"/>
  <c r="AJ661" i="20"/>
  <c r="AJ660" i="20"/>
  <c r="AJ659" i="20"/>
  <c r="AJ658" i="20"/>
  <c r="AJ657" i="20"/>
  <c r="AJ656" i="20"/>
  <c r="AJ655" i="20"/>
  <c r="AJ654" i="20"/>
  <c r="AJ653" i="20"/>
  <c r="AJ652" i="20"/>
  <c r="AJ651" i="20"/>
  <c r="AJ650" i="20"/>
  <c r="AJ649" i="20"/>
  <c r="AJ648" i="20"/>
  <c r="AJ647" i="20"/>
  <c r="AJ646" i="20"/>
  <c r="AJ645" i="20"/>
  <c r="AJ644" i="20"/>
  <c r="AJ643" i="20"/>
  <c r="AJ642" i="20"/>
  <c r="AJ641" i="20"/>
  <c r="AJ640" i="20"/>
  <c r="AJ639" i="20"/>
  <c r="AJ638" i="20"/>
  <c r="AJ637" i="20"/>
  <c r="AJ636" i="20"/>
  <c r="AJ635" i="20"/>
  <c r="AJ634" i="20"/>
  <c r="AJ633" i="20"/>
  <c r="AJ632" i="20"/>
  <c r="AJ631" i="20"/>
  <c r="AJ630" i="20"/>
  <c r="AJ629" i="20"/>
  <c r="AJ628" i="20"/>
  <c r="AJ627" i="20"/>
  <c r="AJ626" i="20"/>
  <c r="AJ625" i="20"/>
  <c r="AJ624" i="20"/>
  <c r="AJ623" i="20"/>
  <c r="AJ622" i="20"/>
  <c r="AJ621" i="20"/>
  <c r="AJ620" i="20"/>
  <c r="AJ619" i="20"/>
  <c r="AJ618" i="20"/>
  <c r="AJ617" i="20"/>
  <c r="AJ616" i="20"/>
  <c r="AJ615" i="20"/>
  <c r="AJ614" i="20"/>
  <c r="AJ613" i="20"/>
  <c r="AJ612" i="20"/>
  <c r="AJ611" i="20"/>
  <c r="AJ610" i="20"/>
  <c r="AJ609" i="20"/>
  <c r="AJ608" i="20"/>
  <c r="AJ607" i="20"/>
  <c r="AJ606" i="20"/>
  <c r="AJ605" i="20"/>
  <c r="AJ604" i="20"/>
  <c r="AJ603" i="20"/>
  <c r="AJ602" i="20"/>
  <c r="AJ601" i="20"/>
  <c r="AJ600" i="20"/>
  <c r="AJ599" i="20"/>
  <c r="AJ598" i="20"/>
  <c r="AJ597" i="20"/>
  <c r="AJ596" i="20"/>
  <c r="AJ595" i="20"/>
  <c r="AJ594" i="20"/>
  <c r="AJ593" i="20"/>
  <c r="AJ592" i="20"/>
  <c r="AJ591" i="20"/>
  <c r="AJ590" i="20"/>
  <c r="AJ589" i="20"/>
  <c r="AJ588" i="20"/>
  <c r="AJ587" i="20"/>
  <c r="AJ586" i="20"/>
  <c r="AJ585" i="20"/>
  <c r="AJ584" i="20"/>
  <c r="AJ583" i="20"/>
  <c r="AJ582" i="20"/>
  <c r="AJ581" i="20"/>
  <c r="AJ580" i="20"/>
  <c r="AJ579" i="20"/>
  <c r="AJ578" i="20"/>
  <c r="AJ577" i="20"/>
  <c r="AJ576" i="20"/>
  <c r="AJ575" i="20"/>
  <c r="AJ574" i="20"/>
  <c r="AJ573" i="20"/>
  <c r="AJ572" i="20"/>
  <c r="AJ571" i="20"/>
  <c r="AJ570" i="20"/>
  <c r="AJ569" i="20"/>
  <c r="AJ568" i="20"/>
  <c r="AJ567" i="20"/>
  <c r="AJ566" i="20"/>
  <c r="AJ565" i="20"/>
  <c r="AJ564" i="20"/>
  <c r="AJ563" i="20"/>
  <c r="AJ562" i="20"/>
  <c r="AJ561" i="20"/>
  <c r="AJ560" i="20"/>
  <c r="AJ559" i="20"/>
  <c r="AJ558" i="20"/>
  <c r="AJ557" i="20"/>
  <c r="AJ556" i="20"/>
  <c r="AJ555" i="20"/>
  <c r="AJ554" i="20"/>
  <c r="AJ553" i="20"/>
  <c r="AJ552" i="20"/>
  <c r="AJ551" i="20"/>
  <c r="AJ550" i="20"/>
  <c r="AJ549" i="20"/>
  <c r="AJ548" i="20"/>
  <c r="AJ547" i="20"/>
  <c r="AJ546" i="20"/>
  <c r="AJ545" i="20"/>
  <c r="AJ544" i="20"/>
  <c r="AJ543" i="20"/>
  <c r="AJ542" i="20"/>
  <c r="AJ541" i="20"/>
  <c r="AJ540" i="20"/>
  <c r="AJ539" i="20"/>
  <c r="AJ538" i="20"/>
  <c r="AJ537" i="20"/>
  <c r="AJ536" i="20"/>
  <c r="AJ535" i="20"/>
  <c r="AJ534" i="20"/>
  <c r="AJ533" i="20"/>
  <c r="AJ532" i="20"/>
  <c r="AJ531" i="20"/>
  <c r="AJ530" i="20"/>
  <c r="AJ529" i="20"/>
  <c r="AJ528" i="20"/>
  <c r="AJ527" i="20"/>
  <c r="AJ526" i="20"/>
  <c r="AJ525" i="20"/>
  <c r="AJ524" i="20"/>
  <c r="AJ523" i="20"/>
  <c r="AJ522" i="20"/>
  <c r="AJ521" i="20"/>
  <c r="AJ520" i="20"/>
  <c r="AJ519" i="20"/>
  <c r="AJ518" i="20"/>
  <c r="AJ517" i="20"/>
  <c r="AJ516" i="20"/>
  <c r="AJ515" i="20"/>
  <c r="AJ514" i="20"/>
  <c r="AJ513" i="20"/>
  <c r="AJ512" i="20"/>
  <c r="AJ511" i="20"/>
  <c r="AJ510" i="20"/>
  <c r="AJ509" i="20"/>
  <c r="AJ508" i="20"/>
  <c r="AJ507" i="20"/>
  <c r="AJ506" i="20"/>
  <c r="AJ505" i="20"/>
  <c r="AJ504" i="20"/>
  <c r="AJ503" i="20"/>
  <c r="AJ502" i="20"/>
  <c r="AJ501" i="20"/>
  <c r="AJ500" i="20"/>
  <c r="AJ499" i="20"/>
  <c r="AJ498" i="20"/>
  <c r="AJ497" i="20"/>
  <c r="AJ496" i="20"/>
  <c r="AJ495" i="20"/>
  <c r="AJ494" i="20"/>
  <c r="AJ493" i="20"/>
  <c r="AJ492" i="20"/>
  <c r="AJ491" i="20"/>
  <c r="AJ490" i="20"/>
  <c r="AJ489" i="20"/>
  <c r="AJ488" i="20"/>
  <c r="AJ487" i="20"/>
  <c r="AJ486" i="20"/>
  <c r="AJ485" i="20"/>
  <c r="AJ484" i="20"/>
  <c r="AJ483" i="20"/>
  <c r="AJ482" i="20"/>
  <c r="AJ481" i="20"/>
  <c r="AJ480" i="20"/>
  <c r="AJ479" i="20"/>
  <c r="AJ478" i="20"/>
  <c r="AJ477" i="20"/>
  <c r="AJ476" i="20"/>
  <c r="AJ475" i="20"/>
  <c r="AJ474" i="20"/>
  <c r="AJ473" i="20"/>
  <c r="AJ472" i="20"/>
  <c r="AJ471" i="20"/>
  <c r="AJ470" i="20"/>
  <c r="AJ469" i="20"/>
  <c r="AJ468" i="20"/>
  <c r="AJ467" i="20"/>
  <c r="AJ466" i="20"/>
  <c r="AJ465" i="20"/>
  <c r="AJ464" i="20"/>
  <c r="AJ463" i="20"/>
  <c r="AJ462" i="20"/>
  <c r="AJ461" i="20"/>
  <c r="AJ460" i="20"/>
  <c r="AJ459" i="20"/>
  <c r="AJ458" i="20"/>
  <c r="AJ457" i="20"/>
  <c r="AJ456" i="20"/>
  <c r="AJ455" i="20"/>
  <c r="AJ454" i="20"/>
  <c r="AJ453" i="20"/>
  <c r="AJ452" i="20"/>
  <c r="AJ451" i="20"/>
  <c r="AJ450" i="20"/>
  <c r="AJ449" i="20"/>
  <c r="AJ448" i="20"/>
  <c r="AJ447" i="20"/>
  <c r="AJ446" i="20"/>
  <c r="AJ445" i="20"/>
  <c r="AJ444" i="20"/>
  <c r="AJ443" i="20"/>
  <c r="AJ442" i="20"/>
  <c r="AJ441" i="20"/>
  <c r="AJ440" i="20"/>
  <c r="AJ439" i="20"/>
  <c r="AJ438" i="20"/>
  <c r="AJ437" i="20"/>
  <c r="AJ436" i="20"/>
  <c r="AJ435" i="20"/>
  <c r="AJ434" i="20"/>
  <c r="AJ433" i="20"/>
  <c r="AJ432" i="20"/>
  <c r="AJ431" i="20"/>
  <c r="AJ430" i="20"/>
  <c r="AJ429" i="20"/>
  <c r="AJ428" i="20"/>
  <c r="AJ427" i="20"/>
  <c r="AJ426" i="20"/>
  <c r="AJ425" i="20"/>
  <c r="AJ424" i="20"/>
  <c r="AJ423" i="20"/>
  <c r="AJ422" i="20"/>
  <c r="AJ421" i="20"/>
  <c r="AJ420" i="20"/>
  <c r="AJ419" i="20"/>
  <c r="AJ418" i="20"/>
  <c r="AJ417" i="20"/>
  <c r="AJ416" i="20"/>
  <c r="AJ415" i="20"/>
  <c r="AJ414" i="20"/>
  <c r="AJ413" i="20"/>
  <c r="AJ412" i="20"/>
  <c r="AJ411" i="20"/>
  <c r="AJ410" i="20"/>
  <c r="AJ409" i="20"/>
  <c r="AJ408" i="20"/>
  <c r="AJ407" i="20"/>
  <c r="AJ406" i="20"/>
  <c r="AJ405" i="20"/>
  <c r="AJ404" i="20"/>
  <c r="AJ403" i="20"/>
  <c r="AJ402" i="20"/>
  <c r="AJ401" i="20"/>
  <c r="AJ400" i="20"/>
  <c r="AJ399" i="20"/>
  <c r="AJ398" i="20"/>
  <c r="AJ397" i="20"/>
  <c r="AJ396" i="20"/>
  <c r="AJ395" i="20"/>
  <c r="AJ394" i="20"/>
  <c r="AJ393" i="20"/>
  <c r="AJ392" i="20"/>
  <c r="AJ391" i="20"/>
  <c r="AJ390" i="20"/>
  <c r="AJ389" i="20"/>
  <c r="AJ388" i="20"/>
  <c r="AJ387" i="20"/>
  <c r="AJ386" i="20"/>
  <c r="AJ385" i="20"/>
  <c r="AJ384" i="20"/>
  <c r="AJ383" i="20"/>
  <c r="AJ382" i="20"/>
  <c r="AJ381" i="20"/>
  <c r="AJ380" i="20"/>
  <c r="AJ379" i="20"/>
  <c r="AJ378" i="20"/>
  <c r="AJ377" i="20"/>
  <c r="AJ376" i="20"/>
  <c r="AJ375" i="20"/>
  <c r="AJ374" i="20"/>
  <c r="AJ373" i="20"/>
  <c r="AJ372" i="20"/>
  <c r="AJ371" i="20"/>
  <c r="AJ370" i="20"/>
  <c r="AJ369" i="20"/>
  <c r="AJ368" i="20"/>
  <c r="AJ367" i="20"/>
  <c r="AJ366" i="20"/>
  <c r="AJ365" i="20"/>
  <c r="AJ364" i="20"/>
  <c r="AJ363" i="20"/>
  <c r="AJ362" i="20"/>
  <c r="AJ361" i="20"/>
  <c r="AJ360" i="20"/>
  <c r="AJ359" i="20"/>
  <c r="AJ358" i="20"/>
  <c r="AJ357" i="20"/>
  <c r="AJ356" i="20"/>
  <c r="AJ355" i="20"/>
  <c r="AJ354" i="20"/>
  <c r="AJ353" i="20"/>
  <c r="AJ352" i="20"/>
  <c r="AJ351" i="20"/>
  <c r="AJ350" i="20"/>
  <c r="AJ349" i="20"/>
  <c r="AJ348" i="20"/>
  <c r="AJ347" i="20"/>
  <c r="AJ346" i="20"/>
  <c r="AJ345" i="20"/>
  <c r="AJ344" i="20"/>
  <c r="AJ343" i="20"/>
  <c r="AJ342" i="20"/>
  <c r="AJ341" i="20"/>
  <c r="AJ340" i="20"/>
  <c r="AJ339" i="20"/>
  <c r="AJ338" i="20"/>
  <c r="AJ337" i="20"/>
  <c r="AJ336" i="20"/>
  <c r="AJ335" i="20"/>
  <c r="AJ334" i="20"/>
  <c r="AJ333" i="20"/>
  <c r="AJ332" i="20"/>
  <c r="AJ331" i="20"/>
  <c r="AJ330" i="20"/>
  <c r="AJ329" i="20"/>
  <c r="AJ328" i="20"/>
  <c r="AJ327" i="20"/>
  <c r="AJ326" i="20"/>
  <c r="AJ325" i="20"/>
  <c r="AJ324" i="20"/>
  <c r="AJ323" i="20"/>
  <c r="AJ322" i="20"/>
  <c r="AJ321" i="20"/>
  <c r="AJ320" i="20"/>
  <c r="AJ319" i="20"/>
  <c r="AJ318" i="20"/>
  <c r="AJ317" i="20"/>
  <c r="AJ316" i="20"/>
  <c r="AJ315" i="20"/>
  <c r="AJ314" i="20"/>
  <c r="AJ313" i="20"/>
  <c r="AJ312" i="20"/>
  <c r="AJ311" i="20"/>
  <c r="AJ310" i="20"/>
  <c r="AJ309" i="20"/>
  <c r="AJ308" i="20"/>
  <c r="AJ307" i="20"/>
  <c r="AJ306" i="20"/>
  <c r="AJ305" i="20"/>
  <c r="AJ304" i="20"/>
  <c r="AJ303" i="20"/>
  <c r="AJ302" i="20"/>
  <c r="AJ301" i="20"/>
  <c r="AJ300" i="20"/>
  <c r="AJ299" i="20"/>
  <c r="AJ298" i="20"/>
  <c r="AJ297" i="20"/>
  <c r="AJ296" i="20"/>
  <c r="AJ295" i="20"/>
  <c r="AJ294" i="20"/>
  <c r="AJ293" i="20"/>
  <c r="AJ292" i="20"/>
  <c r="AJ291" i="20"/>
  <c r="AJ290" i="20"/>
  <c r="AJ289" i="20"/>
  <c r="AJ288" i="20"/>
  <c r="AJ287" i="20"/>
  <c r="AJ286" i="20"/>
  <c r="AJ285" i="20"/>
  <c r="AJ284" i="20"/>
  <c r="AJ283" i="20"/>
  <c r="AJ282" i="20"/>
  <c r="AJ281" i="20"/>
  <c r="AJ280" i="20"/>
  <c r="AJ279" i="20"/>
  <c r="AJ278" i="20"/>
  <c r="AJ277" i="20"/>
  <c r="AJ276" i="20"/>
  <c r="AJ275" i="20"/>
  <c r="AJ274" i="20"/>
  <c r="AJ273" i="20"/>
  <c r="AJ272" i="20"/>
  <c r="AJ271" i="20"/>
  <c r="AJ270" i="20"/>
  <c r="AJ269" i="20"/>
  <c r="AJ268" i="20"/>
  <c r="AJ267" i="20"/>
  <c r="AJ266" i="20"/>
  <c r="AJ265" i="20"/>
  <c r="AJ264" i="20"/>
  <c r="AJ263" i="20"/>
  <c r="AJ262" i="20"/>
  <c r="AJ261" i="20"/>
  <c r="AJ260" i="20"/>
  <c r="AJ259" i="20"/>
  <c r="AJ258" i="20"/>
  <c r="AJ257" i="20"/>
  <c r="AJ256" i="20"/>
  <c r="AJ255" i="20"/>
  <c r="AJ254" i="20"/>
  <c r="AJ253" i="20"/>
  <c r="AJ252" i="20"/>
  <c r="AJ251" i="20"/>
  <c r="AJ250" i="20"/>
  <c r="AJ249" i="20"/>
  <c r="AJ248" i="20"/>
  <c r="AJ247" i="20"/>
  <c r="AJ246" i="20"/>
  <c r="AJ245" i="20"/>
  <c r="AJ244" i="20"/>
  <c r="AJ243" i="20"/>
  <c r="AJ242" i="20"/>
  <c r="AJ241" i="20"/>
  <c r="AJ240" i="20"/>
  <c r="AJ239" i="20"/>
  <c r="AJ238" i="20"/>
  <c r="AJ237" i="20"/>
  <c r="AJ236" i="20"/>
  <c r="AJ235" i="20"/>
  <c r="AJ234" i="20"/>
  <c r="AJ233" i="20"/>
  <c r="AJ232" i="20"/>
  <c r="AJ231" i="20"/>
  <c r="AJ230" i="20"/>
  <c r="AJ229" i="20"/>
  <c r="AJ228" i="20"/>
  <c r="AJ227" i="20"/>
  <c r="AJ226" i="20"/>
  <c r="AJ225" i="20"/>
  <c r="AJ224" i="20"/>
  <c r="AJ223" i="20"/>
  <c r="AJ222" i="20"/>
  <c r="AJ221" i="20"/>
  <c r="AJ220" i="20"/>
  <c r="AJ219" i="20"/>
  <c r="AJ218" i="20"/>
  <c r="AJ217" i="20"/>
  <c r="AJ216" i="20"/>
  <c r="AJ215" i="20"/>
  <c r="AJ214" i="20"/>
  <c r="AJ213" i="20"/>
  <c r="AJ212" i="20"/>
  <c r="AJ211" i="20"/>
  <c r="AJ210" i="20"/>
  <c r="AJ209" i="20"/>
  <c r="AJ208" i="20"/>
  <c r="AJ207" i="20"/>
  <c r="AJ206" i="20"/>
  <c r="AJ205" i="20"/>
  <c r="AJ204" i="20"/>
  <c r="AJ203" i="20"/>
  <c r="AJ202" i="20"/>
  <c r="AJ201" i="20"/>
  <c r="AJ200" i="20"/>
  <c r="AJ199" i="20"/>
  <c r="AJ198" i="20"/>
  <c r="AJ197" i="20"/>
  <c r="AJ196" i="20"/>
  <c r="AJ195" i="20"/>
  <c r="AJ194" i="20"/>
  <c r="AJ193" i="20"/>
  <c r="AJ192" i="20"/>
  <c r="AJ191" i="20"/>
  <c r="AJ190" i="20"/>
  <c r="AJ189" i="20"/>
  <c r="AJ188" i="20"/>
  <c r="AJ187" i="20"/>
  <c r="AJ186" i="20"/>
  <c r="AJ185" i="20"/>
  <c r="AJ184" i="20"/>
  <c r="AJ183" i="20"/>
  <c r="AJ182" i="20"/>
  <c r="AJ181" i="20"/>
  <c r="AJ180" i="20"/>
  <c r="AJ179" i="20"/>
  <c r="AJ178" i="20"/>
  <c r="AJ177" i="20"/>
  <c r="AJ176" i="20"/>
  <c r="AJ175" i="20"/>
  <c r="AJ174" i="20"/>
  <c r="AJ173" i="20"/>
  <c r="AJ172" i="20"/>
  <c r="AJ171" i="20"/>
  <c r="AJ170" i="20"/>
  <c r="AJ169" i="20"/>
  <c r="AJ168" i="20"/>
  <c r="AJ167" i="20"/>
  <c r="AJ166" i="20"/>
  <c r="AJ165" i="20"/>
  <c r="AJ164" i="20"/>
  <c r="AJ163" i="20"/>
  <c r="AJ162" i="20"/>
  <c r="AJ161" i="20"/>
  <c r="AJ160" i="20"/>
  <c r="AJ159" i="20"/>
  <c r="AJ158" i="20"/>
  <c r="AJ157" i="20"/>
  <c r="AJ156" i="20"/>
  <c r="AJ155" i="20"/>
  <c r="AJ154" i="20"/>
  <c r="AJ153" i="20"/>
  <c r="AJ152" i="20"/>
  <c r="AJ151" i="20"/>
  <c r="AJ150" i="20"/>
  <c r="AJ149" i="20"/>
  <c r="AJ148" i="20"/>
  <c r="AJ147" i="20"/>
  <c r="AJ146" i="20"/>
  <c r="AJ145" i="20"/>
  <c r="AJ144" i="20"/>
  <c r="AJ143" i="20"/>
  <c r="AJ142" i="20"/>
  <c r="AJ141" i="20"/>
  <c r="AJ140" i="20"/>
  <c r="AJ139" i="20"/>
  <c r="AJ138" i="20"/>
  <c r="AJ137" i="20"/>
  <c r="AJ136" i="20"/>
  <c r="AJ135" i="20"/>
  <c r="AJ134" i="20"/>
  <c r="AJ133" i="20"/>
  <c r="AJ132" i="20"/>
  <c r="AJ131" i="20"/>
  <c r="AJ130" i="20"/>
  <c r="AJ129" i="20"/>
  <c r="AJ128" i="20"/>
  <c r="AJ127" i="20"/>
  <c r="AJ126" i="20"/>
  <c r="AJ125" i="20"/>
  <c r="AJ124" i="20"/>
  <c r="AJ123" i="20"/>
  <c r="AJ122" i="20"/>
  <c r="AJ121" i="20"/>
  <c r="AJ120" i="20"/>
  <c r="AJ119" i="20"/>
  <c r="AJ118" i="20"/>
  <c r="AJ117" i="20"/>
  <c r="AJ116" i="20"/>
  <c r="AJ115" i="20"/>
  <c r="AJ114" i="20"/>
  <c r="AJ113" i="20"/>
  <c r="AJ112" i="20"/>
  <c r="AJ111" i="20"/>
  <c r="AJ110" i="20"/>
  <c r="AJ109" i="20"/>
  <c r="AJ108" i="20"/>
  <c r="AJ107" i="20"/>
  <c r="AJ106" i="20"/>
  <c r="AJ105" i="20"/>
  <c r="AJ104" i="20"/>
  <c r="AJ103" i="20"/>
  <c r="AJ102" i="20"/>
  <c r="AJ101" i="20"/>
  <c r="AJ100" i="20"/>
  <c r="AJ99" i="20"/>
  <c r="AJ98" i="20"/>
  <c r="AJ97" i="20"/>
  <c r="AJ96" i="20"/>
  <c r="AJ95" i="20"/>
  <c r="AJ94" i="20"/>
  <c r="AJ93" i="20"/>
  <c r="AJ92" i="20"/>
  <c r="AJ91" i="20"/>
  <c r="AJ90" i="20"/>
  <c r="AJ89" i="20"/>
  <c r="AJ88" i="20"/>
  <c r="AJ87" i="20"/>
  <c r="AJ86" i="20"/>
  <c r="AJ85" i="20"/>
  <c r="AJ84" i="20"/>
  <c r="AJ83" i="20"/>
  <c r="AJ82" i="20"/>
  <c r="AJ81" i="20"/>
  <c r="AJ80" i="20"/>
  <c r="AJ79" i="20"/>
  <c r="AJ78" i="20"/>
  <c r="AJ77" i="20"/>
  <c r="AJ76" i="20"/>
  <c r="AJ75" i="20"/>
  <c r="AJ74" i="20"/>
  <c r="AJ73" i="20"/>
  <c r="AJ72" i="20"/>
  <c r="AJ71" i="20"/>
  <c r="AJ70" i="20"/>
  <c r="AJ69" i="20"/>
  <c r="AJ68" i="20"/>
  <c r="AJ67" i="20"/>
  <c r="AJ66" i="20"/>
  <c r="AJ65" i="20"/>
  <c r="AJ64" i="20"/>
  <c r="AJ63" i="20"/>
  <c r="AJ62" i="20"/>
  <c r="AJ61" i="20"/>
  <c r="AJ60" i="20"/>
  <c r="AJ59" i="20"/>
  <c r="AJ58" i="20"/>
  <c r="AJ57" i="20"/>
  <c r="AJ56" i="20"/>
  <c r="AJ55" i="20"/>
  <c r="AJ54" i="20"/>
  <c r="AJ53" i="20"/>
  <c r="AJ52" i="20"/>
  <c r="AJ51" i="20"/>
  <c r="AJ50" i="20"/>
  <c r="AJ49" i="20"/>
  <c r="AJ48" i="20"/>
  <c r="AJ47" i="20"/>
  <c r="AJ46" i="20"/>
  <c r="AJ45" i="20"/>
  <c r="AJ44" i="20"/>
  <c r="AJ43" i="20"/>
  <c r="AJ42" i="20"/>
  <c r="AJ41" i="20"/>
  <c r="AJ40" i="20"/>
  <c r="AJ39" i="20"/>
  <c r="AJ38" i="20"/>
  <c r="AJ37" i="20"/>
  <c r="AJ36" i="20"/>
  <c r="AJ35" i="20"/>
  <c r="AJ34" i="20"/>
  <c r="AJ33" i="20"/>
  <c r="AJ32" i="20"/>
  <c r="AJ31" i="20"/>
  <c r="AJ30" i="20"/>
  <c r="AJ29" i="20"/>
  <c r="AJ28" i="20"/>
  <c r="AJ27" i="20"/>
  <c r="AJ26" i="20"/>
  <c r="AJ25" i="20"/>
  <c r="AJ24" i="20"/>
  <c r="AJ23" i="20"/>
  <c r="AJ22" i="20"/>
  <c r="AJ21" i="20"/>
  <c r="AJ20" i="20"/>
  <c r="AJ19" i="20"/>
  <c r="AJ18" i="20"/>
  <c r="AJ17" i="20"/>
  <c r="AJ16" i="20"/>
  <c r="AJ15" i="20"/>
  <c r="AJ14" i="20"/>
  <c r="AJ13" i="20"/>
  <c r="AJ12" i="20"/>
  <c r="AJ11" i="20"/>
  <c r="AJ10" i="20"/>
  <c r="AJ9" i="20"/>
  <c r="AJ8" i="20"/>
  <c r="AJ7" i="20"/>
  <c r="AJ6" i="20"/>
  <c r="AJ5" i="20"/>
  <c r="AJ4" i="20"/>
  <c r="AJ3" i="20"/>
  <c r="AF1099" i="20"/>
  <c r="AF1098" i="20"/>
  <c r="AF1097" i="20"/>
  <c r="AF1096" i="20"/>
  <c r="AF1095" i="20"/>
  <c r="AF1094" i="20"/>
  <c r="AF1093" i="20"/>
  <c r="AF1092" i="20"/>
  <c r="AF1091" i="20"/>
  <c r="AF1090" i="20"/>
  <c r="AF1089" i="20"/>
  <c r="AF1088" i="20"/>
  <c r="AF1087" i="20"/>
  <c r="AF1086" i="20"/>
  <c r="AF1085" i="20"/>
  <c r="AF1084" i="20"/>
  <c r="AF1083" i="20"/>
  <c r="AF1082" i="20"/>
  <c r="AF1081" i="20"/>
  <c r="AF1080" i="20"/>
  <c r="AF1079" i="20"/>
  <c r="AF1078" i="20"/>
  <c r="AF1077" i="20"/>
  <c r="AF1076" i="20"/>
  <c r="AF1075" i="20"/>
  <c r="AF1074" i="20"/>
  <c r="AF1073" i="20"/>
  <c r="AF1072" i="20"/>
  <c r="AF1071" i="20"/>
  <c r="AF1070" i="20"/>
  <c r="AF1069" i="20"/>
  <c r="AF1068" i="20"/>
  <c r="AF1067" i="20"/>
  <c r="AF1066" i="20"/>
  <c r="AF1065" i="20"/>
  <c r="AF1064" i="20"/>
  <c r="AF1063" i="20"/>
  <c r="AF1062" i="20"/>
  <c r="AF1061" i="20"/>
  <c r="AF1060" i="20"/>
  <c r="AF1059" i="20"/>
  <c r="AF1058" i="20"/>
  <c r="AF1057" i="20"/>
  <c r="AF1056" i="20"/>
  <c r="AF1055" i="20"/>
  <c r="AF1054" i="20"/>
  <c r="AF1053" i="20"/>
  <c r="AF1052" i="20"/>
  <c r="AF1051" i="20"/>
  <c r="AF1050" i="20"/>
  <c r="AF1049" i="20"/>
  <c r="AF1048" i="20"/>
  <c r="AF1047" i="20"/>
  <c r="AF1046" i="20"/>
  <c r="AF1045" i="20"/>
  <c r="AF1044" i="20"/>
  <c r="AF1043" i="20"/>
  <c r="AF1042" i="20"/>
  <c r="AF1041" i="20"/>
  <c r="AF1040" i="20"/>
  <c r="AF1039" i="20"/>
  <c r="AF1038" i="20"/>
  <c r="AF1037" i="20"/>
  <c r="AF1036" i="20"/>
  <c r="AF1035" i="20"/>
  <c r="AF1034" i="20"/>
  <c r="AF1033" i="20"/>
  <c r="AF1032" i="20"/>
  <c r="AF1031" i="20"/>
  <c r="AF1030" i="20"/>
  <c r="AF1029" i="20"/>
  <c r="AF1028" i="20"/>
  <c r="AF1027" i="20"/>
  <c r="AF1026" i="20"/>
  <c r="AF1025" i="20"/>
  <c r="AF1024" i="20"/>
  <c r="AF1023" i="20"/>
  <c r="AF1022" i="20"/>
  <c r="AF1021" i="20"/>
  <c r="AF1020" i="20"/>
  <c r="AF1019" i="20"/>
  <c r="AF1018" i="20"/>
  <c r="AF1017" i="20"/>
  <c r="AF1016" i="20"/>
  <c r="AF1015" i="20"/>
  <c r="AF1014" i="20"/>
  <c r="AF1013" i="20"/>
  <c r="AF1012" i="20"/>
  <c r="AF1011" i="20"/>
  <c r="AF1010" i="20"/>
  <c r="AF1009" i="20"/>
  <c r="AF1008" i="20"/>
  <c r="AF1007" i="20"/>
  <c r="AF1006" i="20"/>
  <c r="AF1005" i="20"/>
  <c r="AF1004" i="20"/>
  <c r="AF1003" i="20"/>
  <c r="AF1002" i="20"/>
  <c r="AF1001" i="20"/>
  <c r="AF1000" i="20"/>
  <c r="AF999" i="20"/>
  <c r="AF998" i="20"/>
  <c r="AF997" i="20"/>
  <c r="AF996" i="20"/>
  <c r="AF995" i="20"/>
  <c r="AF994" i="20"/>
  <c r="AF993" i="20"/>
  <c r="AF992" i="20"/>
  <c r="AF991" i="20"/>
  <c r="AF990" i="20"/>
  <c r="AF989" i="20"/>
  <c r="AF988" i="20"/>
  <c r="AF987" i="20"/>
  <c r="AF986" i="20"/>
  <c r="AF985" i="20"/>
  <c r="AF984" i="20"/>
  <c r="AF983" i="20"/>
  <c r="AF982" i="20"/>
  <c r="AF981" i="20"/>
  <c r="AF980" i="20"/>
  <c r="AF979" i="20"/>
  <c r="AF978" i="20"/>
  <c r="AF977" i="20"/>
  <c r="AF976" i="20"/>
  <c r="AF975" i="20"/>
  <c r="AF974" i="20"/>
  <c r="AF973" i="20"/>
  <c r="AF972" i="20"/>
  <c r="AF971" i="20"/>
  <c r="AF970" i="20"/>
  <c r="AF969" i="20"/>
  <c r="AF968" i="20"/>
  <c r="AF967" i="20"/>
  <c r="AF966" i="20"/>
  <c r="AF965" i="20"/>
  <c r="AF964" i="20"/>
  <c r="AF963" i="20"/>
  <c r="AF962" i="20"/>
  <c r="AF961" i="20"/>
  <c r="AF960" i="20"/>
  <c r="AF959" i="20"/>
  <c r="AF958" i="20"/>
  <c r="AF957" i="20"/>
  <c r="AF956" i="20"/>
  <c r="AF955" i="20"/>
  <c r="AF954" i="20"/>
  <c r="AF953" i="20"/>
  <c r="AF952" i="20"/>
  <c r="AF951" i="20"/>
  <c r="AF950" i="20"/>
  <c r="AF949" i="20"/>
  <c r="AF948" i="20"/>
  <c r="AF947" i="20"/>
  <c r="AF946" i="20"/>
  <c r="AF945" i="20"/>
  <c r="AF944" i="20"/>
  <c r="AF943" i="20"/>
  <c r="AF942" i="20"/>
  <c r="AF941" i="20"/>
  <c r="AF940" i="20"/>
  <c r="AF939" i="20"/>
  <c r="AF938" i="20"/>
  <c r="AF937" i="20"/>
  <c r="AF936" i="20"/>
  <c r="AF935" i="20"/>
  <c r="AF934" i="20"/>
  <c r="AF933" i="20"/>
  <c r="AF932" i="20"/>
  <c r="AF931" i="20"/>
  <c r="AF930" i="20"/>
  <c r="AF929" i="20"/>
  <c r="AF928" i="20"/>
  <c r="AF927" i="20"/>
  <c r="AF926" i="20"/>
  <c r="AF925" i="20"/>
  <c r="AF924" i="20"/>
  <c r="AF923" i="20"/>
  <c r="AF922" i="20"/>
  <c r="AF921" i="20"/>
  <c r="AF920" i="20"/>
  <c r="AF919" i="20"/>
  <c r="AF918" i="20"/>
  <c r="AF917" i="20"/>
  <c r="AF916" i="20"/>
  <c r="AF915" i="20"/>
  <c r="AF914" i="20"/>
  <c r="AF913" i="20"/>
  <c r="AF912" i="20"/>
  <c r="AF911" i="20"/>
  <c r="AF910" i="20"/>
  <c r="AF909" i="20"/>
  <c r="AF908" i="20"/>
  <c r="AF907" i="20"/>
  <c r="AF906" i="20"/>
  <c r="AF905" i="20"/>
  <c r="AF904" i="20"/>
  <c r="AF903" i="20"/>
  <c r="AF902" i="20"/>
  <c r="AF901" i="20"/>
  <c r="AF900" i="20"/>
  <c r="AF899" i="20"/>
  <c r="AF898" i="20"/>
  <c r="AF897" i="20"/>
  <c r="AF896" i="20"/>
  <c r="AF895" i="20"/>
  <c r="AF894" i="20"/>
  <c r="AF893" i="20"/>
  <c r="AF892" i="20"/>
  <c r="AF891" i="20"/>
  <c r="AF890" i="20"/>
  <c r="AF889" i="20"/>
  <c r="AF888" i="20"/>
  <c r="AF887" i="20"/>
  <c r="AF886" i="20"/>
  <c r="AF885" i="20"/>
  <c r="AF884" i="20"/>
  <c r="AF883" i="20"/>
  <c r="AF882" i="20"/>
  <c r="AF881" i="20"/>
  <c r="AF880" i="20"/>
  <c r="AF879" i="20"/>
  <c r="AF878" i="20"/>
  <c r="AF877" i="20"/>
  <c r="AF876" i="20"/>
  <c r="AF875" i="20"/>
  <c r="AF874" i="20"/>
  <c r="AF873" i="20"/>
  <c r="AF872" i="20"/>
  <c r="AF871" i="20"/>
  <c r="AF870" i="20"/>
  <c r="AF869" i="20"/>
  <c r="AF868" i="20"/>
  <c r="AF867" i="20"/>
  <c r="AF866" i="20"/>
  <c r="AF865" i="20"/>
  <c r="AF864" i="20"/>
  <c r="AF863" i="20"/>
  <c r="AF862" i="20"/>
  <c r="AF861" i="20"/>
  <c r="AF860" i="20"/>
  <c r="AF859" i="20"/>
  <c r="AF858" i="20"/>
  <c r="AF857" i="20"/>
  <c r="AF856" i="20"/>
  <c r="AF855" i="20"/>
  <c r="AF854" i="20"/>
  <c r="AF853" i="20"/>
  <c r="AF852" i="20"/>
  <c r="AF851" i="20"/>
  <c r="AF850" i="20"/>
  <c r="AF849" i="20"/>
  <c r="AF848" i="20"/>
  <c r="AF847" i="20"/>
  <c r="AF846" i="20"/>
  <c r="AF845" i="20"/>
  <c r="AF844" i="20"/>
  <c r="AF843" i="20"/>
  <c r="AF842" i="20"/>
  <c r="AF841" i="20"/>
  <c r="AF840" i="20"/>
  <c r="AF839" i="20"/>
  <c r="AF838" i="20"/>
  <c r="AF837" i="20"/>
  <c r="AF836" i="20"/>
  <c r="AF835" i="20"/>
  <c r="AF834" i="20"/>
  <c r="AF833" i="20"/>
  <c r="AF832" i="20"/>
  <c r="AF831" i="20"/>
  <c r="AF830" i="20"/>
  <c r="AF829" i="20"/>
  <c r="AF828" i="20"/>
  <c r="AF827" i="20"/>
  <c r="AF826" i="20"/>
  <c r="AF825" i="20"/>
  <c r="AF824" i="20"/>
  <c r="AF823" i="20"/>
  <c r="AF822" i="20"/>
  <c r="AF821" i="20"/>
  <c r="AF820" i="20"/>
  <c r="AF819" i="20"/>
  <c r="AF818" i="20"/>
  <c r="AF817" i="20"/>
  <c r="AF816" i="20"/>
  <c r="AF815" i="20"/>
  <c r="AF814" i="20"/>
  <c r="AF813" i="20"/>
  <c r="AF812" i="20"/>
  <c r="AF811" i="20"/>
  <c r="AF810" i="20"/>
  <c r="AF809" i="20"/>
  <c r="AF808" i="20"/>
  <c r="AF807" i="20"/>
  <c r="AF806" i="20"/>
  <c r="AF805" i="20"/>
  <c r="AF804" i="20"/>
  <c r="AF803" i="20"/>
  <c r="AF802" i="20"/>
  <c r="AF801" i="20"/>
  <c r="AF800" i="20"/>
  <c r="AF799" i="20"/>
  <c r="AF798" i="20"/>
  <c r="AF797" i="20"/>
  <c r="AF796" i="20"/>
  <c r="AF795" i="20"/>
  <c r="AF794" i="20"/>
  <c r="AF793" i="20"/>
  <c r="AF792" i="20"/>
  <c r="AF791" i="20"/>
  <c r="AF790" i="20"/>
  <c r="AF789" i="20"/>
  <c r="AF788" i="20"/>
  <c r="AF787" i="20"/>
  <c r="AF786" i="20"/>
  <c r="AF785" i="20"/>
  <c r="AF784" i="20"/>
  <c r="AF783" i="20"/>
  <c r="AF782" i="20"/>
  <c r="AF781" i="20"/>
  <c r="AF780" i="20"/>
  <c r="AF779" i="20"/>
  <c r="AF778" i="20"/>
  <c r="AF777" i="20"/>
  <c r="AF776" i="20"/>
  <c r="AF775" i="20"/>
  <c r="AF774" i="20"/>
  <c r="AF773" i="20"/>
  <c r="AF772" i="20"/>
  <c r="AF771" i="20"/>
  <c r="AF770" i="20"/>
  <c r="AF769" i="20"/>
  <c r="AF768" i="20"/>
  <c r="AF767" i="20"/>
  <c r="AF766" i="20"/>
  <c r="AF765" i="20"/>
  <c r="AF764" i="20"/>
  <c r="AF763" i="20"/>
  <c r="AF762" i="20"/>
  <c r="AF761" i="20"/>
  <c r="AF760" i="20"/>
  <c r="AF759" i="20"/>
  <c r="AF758" i="20"/>
  <c r="AF757" i="20"/>
  <c r="AF756" i="20"/>
  <c r="AF755" i="20"/>
  <c r="AF754" i="20"/>
  <c r="AF753" i="20"/>
  <c r="AF752" i="20"/>
  <c r="AF751" i="20"/>
  <c r="AF750" i="20"/>
  <c r="AF749" i="20"/>
  <c r="AF748" i="20"/>
  <c r="AF747" i="20"/>
  <c r="AF746" i="20"/>
  <c r="AF745" i="20"/>
  <c r="AF744" i="20"/>
  <c r="AF743" i="20"/>
  <c r="AF742" i="20"/>
  <c r="AF741" i="20"/>
  <c r="AF740" i="20"/>
  <c r="AF739" i="20"/>
  <c r="AF738" i="20"/>
  <c r="AF737" i="20"/>
  <c r="AF736" i="20"/>
  <c r="AF735" i="20"/>
  <c r="AF734" i="20"/>
  <c r="AF733" i="20"/>
  <c r="AF732" i="20"/>
  <c r="AF731" i="20"/>
  <c r="AF730" i="20"/>
  <c r="AF729" i="20"/>
  <c r="AF728" i="20"/>
  <c r="AF727" i="20"/>
  <c r="AF726" i="20"/>
  <c r="AF725" i="20"/>
  <c r="AF724" i="20"/>
  <c r="AF723" i="20"/>
  <c r="AF722" i="20"/>
  <c r="AF721" i="20"/>
  <c r="AF720" i="20"/>
  <c r="AF719" i="20"/>
  <c r="AF718" i="20"/>
  <c r="AF717" i="20"/>
  <c r="AF716" i="20"/>
  <c r="AF715" i="20"/>
  <c r="AF714" i="20"/>
  <c r="AF713" i="20"/>
  <c r="AF712" i="20"/>
  <c r="AF711" i="20"/>
  <c r="AF710" i="20"/>
  <c r="AF709" i="20"/>
  <c r="AF708" i="20"/>
  <c r="AF707" i="20"/>
  <c r="AF706" i="20"/>
  <c r="AF705" i="20"/>
  <c r="AF704" i="20"/>
  <c r="AF703" i="20"/>
  <c r="AF702" i="20"/>
  <c r="AF701" i="20"/>
  <c r="AF700" i="20"/>
  <c r="AF699" i="20"/>
  <c r="AF698" i="20"/>
  <c r="AF697" i="20"/>
  <c r="AF696" i="20"/>
  <c r="AF695" i="20"/>
  <c r="AF694" i="20"/>
  <c r="AF693" i="20"/>
  <c r="AF692" i="20"/>
  <c r="AF691" i="20"/>
  <c r="AF690" i="20"/>
  <c r="AF689" i="20"/>
  <c r="AF688" i="20"/>
  <c r="AF687" i="20"/>
  <c r="AF686" i="20"/>
  <c r="AF685" i="20"/>
  <c r="AF684" i="20"/>
  <c r="AF683" i="20"/>
  <c r="AF682" i="20"/>
  <c r="AF681" i="20"/>
  <c r="AF680" i="20"/>
  <c r="AF679" i="20"/>
  <c r="AF678" i="20"/>
  <c r="AF677" i="20"/>
  <c r="AF676" i="20"/>
  <c r="AF675" i="20"/>
  <c r="AF674" i="20"/>
  <c r="AF673" i="20"/>
  <c r="AF672" i="20"/>
  <c r="AF671" i="20"/>
  <c r="AF670" i="20"/>
  <c r="AF669" i="20"/>
  <c r="AF668" i="20"/>
  <c r="AF667" i="20"/>
  <c r="AF666" i="20"/>
  <c r="AF665" i="20"/>
  <c r="AF664" i="20"/>
  <c r="AF663" i="20"/>
  <c r="AF662" i="20"/>
  <c r="AF661" i="20"/>
  <c r="AF660" i="20"/>
  <c r="AF659" i="20"/>
  <c r="AF658" i="20"/>
  <c r="AF657" i="20"/>
  <c r="AF656" i="20"/>
  <c r="AF655" i="20"/>
  <c r="AF654" i="20"/>
  <c r="AF653" i="20"/>
  <c r="AF652" i="20"/>
  <c r="AF651" i="20"/>
  <c r="AF650" i="20"/>
  <c r="AF649" i="20"/>
  <c r="AF648" i="20"/>
  <c r="AF647" i="20"/>
  <c r="AF646" i="20"/>
  <c r="AF645" i="20"/>
  <c r="AF644" i="20"/>
  <c r="AF643" i="20"/>
  <c r="AF642" i="20"/>
  <c r="AF641" i="20"/>
  <c r="AF640" i="20"/>
  <c r="AF639" i="20"/>
  <c r="AF638" i="20"/>
  <c r="AF637" i="20"/>
  <c r="AF636" i="20"/>
  <c r="AF635" i="20"/>
  <c r="AF634" i="20"/>
  <c r="AF633" i="20"/>
  <c r="AF632" i="20"/>
  <c r="AF631" i="20"/>
  <c r="AF630" i="20"/>
  <c r="AF629" i="20"/>
  <c r="AF628" i="20"/>
  <c r="AF627" i="20"/>
  <c r="AF626" i="20"/>
  <c r="AF625" i="20"/>
  <c r="AF624" i="20"/>
  <c r="AF623" i="20"/>
  <c r="AF622" i="20"/>
  <c r="AF621" i="20"/>
  <c r="AF620" i="20"/>
  <c r="AF619" i="20"/>
  <c r="AF618" i="20"/>
  <c r="AF617" i="20"/>
  <c r="AF616" i="20"/>
  <c r="AF615" i="20"/>
  <c r="AF614" i="20"/>
  <c r="AF613" i="20"/>
  <c r="AF612" i="20"/>
  <c r="AF611" i="20"/>
  <c r="AF610" i="20"/>
  <c r="AF609" i="20"/>
  <c r="AF608" i="20"/>
  <c r="AF607" i="20"/>
  <c r="AF606" i="20"/>
  <c r="AF605" i="20"/>
  <c r="AF604" i="20"/>
  <c r="AF603" i="20"/>
  <c r="AF602" i="20"/>
  <c r="AF601" i="20"/>
  <c r="AF600" i="20"/>
  <c r="AF599" i="20"/>
  <c r="AF598" i="20"/>
  <c r="AF597" i="20"/>
  <c r="AF596" i="20"/>
  <c r="AF595" i="20"/>
  <c r="AF594" i="20"/>
  <c r="AF593" i="20"/>
  <c r="AF592" i="20"/>
  <c r="AF591" i="20"/>
  <c r="AF590" i="20"/>
  <c r="AF589" i="20"/>
  <c r="AF588" i="20"/>
  <c r="AF587" i="20"/>
  <c r="AF586" i="20"/>
  <c r="AF585" i="20"/>
  <c r="AF584" i="20"/>
  <c r="AF583" i="20"/>
  <c r="AF582" i="20"/>
  <c r="AF581" i="20"/>
  <c r="AF580" i="20"/>
  <c r="AF579" i="20"/>
  <c r="AF578" i="20"/>
  <c r="AF577" i="20"/>
  <c r="AF576" i="20"/>
  <c r="AF575" i="20"/>
  <c r="AF574" i="20"/>
  <c r="AF573" i="20"/>
  <c r="AF572" i="20"/>
  <c r="AF571" i="20"/>
  <c r="AF570" i="20"/>
  <c r="AF569" i="20"/>
  <c r="AF568" i="20"/>
  <c r="AF567" i="20"/>
  <c r="AF566" i="20"/>
  <c r="AF565" i="20"/>
  <c r="AF564" i="20"/>
  <c r="AF563" i="20"/>
  <c r="AF562" i="20"/>
  <c r="AF561" i="20"/>
  <c r="AF560" i="20"/>
  <c r="AF559" i="20"/>
  <c r="AF558" i="20"/>
  <c r="AF557" i="20"/>
  <c r="AF556" i="20"/>
  <c r="AF555" i="20"/>
  <c r="AF554" i="20"/>
  <c r="AF553" i="20"/>
  <c r="AF552" i="20"/>
  <c r="AF551" i="20"/>
  <c r="AF550" i="20"/>
  <c r="AF549" i="20"/>
  <c r="AF548" i="20"/>
  <c r="AF547" i="20"/>
  <c r="AF546" i="20"/>
  <c r="AF545" i="20"/>
  <c r="AF544" i="20"/>
  <c r="AF543" i="20"/>
  <c r="AF542" i="20"/>
  <c r="AF541" i="20"/>
  <c r="AF540" i="20"/>
  <c r="AF539" i="20"/>
  <c r="AF538" i="20"/>
  <c r="AF537" i="20"/>
  <c r="AF536" i="20"/>
  <c r="AF535" i="20"/>
  <c r="AF534" i="20"/>
  <c r="AF533" i="20"/>
  <c r="AF532" i="20"/>
  <c r="AF531" i="20"/>
  <c r="AF530" i="20"/>
  <c r="AF529" i="20"/>
  <c r="AF528" i="20"/>
  <c r="AF527" i="20"/>
  <c r="AF526" i="20"/>
  <c r="AF525" i="20"/>
  <c r="AF524" i="20"/>
  <c r="AF523" i="20"/>
  <c r="AF522" i="20"/>
  <c r="AF521" i="20"/>
  <c r="AF520" i="20"/>
  <c r="AF519" i="20"/>
  <c r="AF518" i="20"/>
  <c r="AF517" i="20"/>
  <c r="AF516" i="20"/>
  <c r="AF515" i="20"/>
  <c r="AF514" i="20"/>
  <c r="AF513" i="20"/>
  <c r="AF512" i="20"/>
  <c r="AF511" i="20"/>
  <c r="AF510" i="20"/>
  <c r="AF509" i="20"/>
  <c r="AF508" i="20"/>
  <c r="AF507" i="20"/>
  <c r="AF506" i="20"/>
  <c r="AF505" i="20"/>
  <c r="AF504" i="20"/>
  <c r="AF503" i="20"/>
  <c r="AF502" i="20"/>
  <c r="AF501" i="20"/>
  <c r="AF500" i="20"/>
  <c r="AF499" i="20"/>
  <c r="AF498" i="20"/>
  <c r="AF497" i="20"/>
  <c r="AF496" i="20"/>
  <c r="AF495" i="20"/>
  <c r="AF494" i="20"/>
  <c r="AF493" i="20"/>
  <c r="AF492" i="20"/>
  <c r="AF491" i="20"/>
  <c r="AF490" i="20"/>
  <c r="AF489" i="20"/>
  <c r="AF488" i="20"/>
  <c r="AF487" i="20"/>
  <c r="AF486" i="20"/>
  <c r="AF485" i="20"/>
  <c r="AF484" i="20"/>
  <c r="AF483" i="20"/>
  <c r="AF482" i="20"/>
  <c r="AF481" i="20"/>
  <c r="AF480" i="20"/>
  <c r="AF479" i="20"/>
  <c r="AF478" i="20"/>
  <c r="AF477" i="20"/>
  <c r="AF476" i="20"/>
  <c r="AF475" i="20"/>
  <c r="AF474" i="20"/>
  <c r="AF473" i="20"/>
  <c r="AF472" i="20"/>
  <c r="AF471" i="20"/>
  <c r="AF470" i="20"/>
  <c r="AF469" i="20"/>
  <c r="AF468" i="20"/>
  <c r="AF467" i="20"/>
  <c r="AF466" i="20"/>
  <c r="AF465" i="20"/>
  <c r="AF464" i="20"/>
  <c r="AF463" i="20"/>
  <c r="AF462" i="20"/>
  <c r="AF461" i="20"/>
  <c r="AF460" i="20"/>
  <c r="AF459" i="20"/>
  <c r="AF458" i="20"/>
  <c r="AF457" i="20"/>
  <c r="AF456" i="20"/>
  <c r="AF455" i="20"/>
  <c r="AF454" i="20"/>
  <c r="AF453" i="20"/>
  <c r="AF452" i="20"/>
  <c r="AF451" i="20"/>
  <c r="AF450" i="20"/>
  <c r="AF449" i="20"/>
  <c r="AF448" i="20"/>
  <c r="AF447" i="20"/>
  <c r="AF446" i="20"/>
  <c r="AF445" i="20"/>
  <c r="AF444" i="20"/>
  <c r="AF443" i="20"/>
  <c r="AF442" i="20"/>
  <c r="AF441" i="20"/>
  <c r="AF440" i="20"/>
  <c r="AF439" i="20"/>
  <c r="AF438" i="20"/>
  <c r="AF437" i="20"/>
  <c r="AF436" i="20"/>
  <c r="AF435" i="20"/>
  <c r="AF434" i="20"/>
  <c r="AF433" i="20"/>
  <c r="AF432" i="20"/>
  <c r="AF431" i="20"/>
  <c r="AF430" i="20"/>
  <c r="AF429" i="20"/>
  <c r="AF428" i="20"/>
  <c r="AF427" i="20"/>
  <c r="AF426" i="20"/>
  <c r="AF425" i="20"/>
  <c r="AF424" i="20"/>
  <c r="AF423" i="20"/>
  <c r="AF422" i="20"/>
  <c r="AF421" i="20"/>
  <c r="AF420" i="20"/>
  <c r="AF419" i="20"/>
  <c r="AF418" i="20"/>
  <c r="AF417" i="20"/>
  <c r="AF416" i="20"/>
  <c r="AF415" i="20"/>
  <c r="AF414" i="20"/>
  <c r="AF413" i="20"/>
  <c r="AF412" i="20"/>
  <c r="AF411" i="20"/>
  <c r="AF410" i="20"/>
  <c r="AF409" i="20"/>
  <c r="AF408" i="20"/>
  <c r="AF407" i="20"/>
  <c r="AF406" i="20"/>
  <c r="AF405" i="20"/>
  <c r="AF404" i="20"/>
  <c r="AF403" i="20"/>
  <c r="AF402" i="20"/>
  <c r="AF401" i="20"/>
  <c r="AF400" i="20"/>
  <c r="AF399" i="20"/>
  <c r="AF398" i="20"/>
  <c r="AF397" i="20"/>
  <c r="AF396" i="20"/>
  <c r="AF395" i="20"/>
  <c r="AF394" i="20"/>
  <c r="AF393" i="20"/>
  <c r="AF392" i="20"/>
  <c r="AF391" i="20"/>
  <c r="AF390" i="20"/>
  <c r="AF389" i="20"/>
  <c r="AF388" i="20"/>
  <c r="AF387" i="20"/>
  <c r="AF386" i="20"/>
  <c r="AF385" i="20"/>
  <c r="AF384" i="20"/>
  <c r="AF383" i="20"/>
  <c r="AF382" i="20"/>
  <c r="AF381" i="20"/>
  <c r="AF380" i="20"/>
  <c r="AF379" i="20"/>
  <c r="AF378" i="20"/>
  <c r="AF377" i="20"/>
  <c r="AF376" i="20"/>
  <c r="AF375" i="20"/>
  <c r="AF374" i="20"/>
  <c r="AF373" i="20"/>
  <c r="AF372" i="20"/>
  <c r="AF371" i="20"/>
  <c r="AF370" i="20"/>
  <c r="AF369" i="20"/>
  <c r="AF368" i="20"/>
  <c r="AF367" i="20"/>
  <c r="AF366" i="20"/>
  <c r="AF365" i="20"/>
  <c r="AF364" i="20"/>
  <c r="AF363" i="20"/>
  <c r="AF362" i="20"/>
  <c r="AF361" i="20"/>
  <c r="AF360" i="20"/>
  <c r="AF359" i="20"/>
  <c r="AF358" i="20"/>
  <c r="AF357" i="20"/>
  <c r="AF356" i="20"/>
  <c r="AF355" i="20"/>
  <c r="AF354" i="20"/>
  <c r="AF353" i="20"/>
  <c r="AF352" i="20"/>
  <c r="AF351" i="20"/>
  <c r="AF350" i="20"/>
  <c r="AF349" i="20"/>
  <c r="AF348" i="20"/>
  <c r="AF347" i="20"/>
  <c r="AF346" i="20"/>
  <c r="AF345" i="20"/>
  <c r="AF344" i="20"/>
  <c r="AF343" i="20"/>
  <c r="AF342" i="20"/>
  <c r="AF341" i="20"/>
  <c r="AF340" i="20"/>
  <c r="AF339" i="20"/>
  <c r="AF338" i="20"/>
  <c r="AF337" i="20"/>
  <c r="AF336" i="20"/>
  <c r="AF335" i="20"/>
  <c r="AF334" i="20"/>
  <c r="AF333" i="20"/>
  <c r="AF332" i="20"/>
  <c r="AF331" i="20"/>
  <c r="AF330" i="20"/>
  <c r="AF329" i="20"/>
  <c r="AF328" i="20"/>
  <c r="AF327" i="20"/>
  <c r="AF326" i="20"/>
  <c r="AF325" i="20"/>
  <c r="AF324" i="20"/>
  <c r="AF323" i="20"/>
  <c r="AF322" i="20"/>
  <c r="AF321" i="20"/>
  <c r="AF320" i="20"/>
  <c r="AF319" i="20"/>
  <c r="AF318" i="20"/>
  <c r="AF317" i="20"/>
  <c r="AF316" i="20"/>
  <c r="AF315" i="20"/>
  <c r="AF314" i="20"/>
  <c r="AF313" i="20"/>
  <c r="AF312" i="20"/>
  <c r="AF311" i="20"/>
  <c r="AF310" i="20"/>
  <c r="AF309" i="20"/>
  <c r="AF308" i="20"/>
  <c r="AF307" i="20"/>
  <c r="AF306" i="20"/>
  <c r="AF305" i="20"/>
  <c r="AF304" i="20"/>
  <c r="AF303" i="20"/>
  <c r="AF302" i="20"/>
  <c r="AF301" i="20"/>
  <c r="AF300" i="20"/>
  <c r="AF299" i="20"/>
  <c r="AF298" i="20"/>
  <c r="AF297" i="20"/>
  <c r="AF296" i="20"/>
  <c r="AF295" i="20"/>
  <c r="AF294" i="20"/>
  <c r="AF293" i="20"/>
  <c r="AF292" i="20"/>
  <c r="AF291" i="20"/>
  <c r="AF290" i="20"/>
  <c r="AF289" i="20"/>
  <c r="AF288" i="20"/>
  <c r="AF287" i="20"/>
  <c r="AF286" i="20"/>
  <c r="AF285" i="20"/>
  <c r="AF284" i="20"/>
  <c r="AF283" i="20"/>
  <c r="AF282" i="20"/>
  <c r="AF281" i="20"/>
  <c r="AF280" i="20"/>
  <c r="AF279" i="20"/>
  <c r="AF278" i="20"/>
  <c r="AF277" i="20"/>
  <c r="AF276" i="20"/>
  <c r="AF275" i="20"/>
  <c r="AF274" i="20"/>
  <c r="AF273" i="20"/>
  <c r="AF272" i="20"/>
  <c r="AF271" i="20"/>
  <c r="AF270" i="20"/>
  <c r="AF269" i="20"/>
  <c r="AF268" i="20"/>
  <c r="AF267" i="20"/>
  <c r="AF266" i="20"/>
  <c r="AF265" i="20"/>
  <c r="AF264" i="20"/>
  <c r="AF263" i="20"/>
  <c r="AF262" i="20"/>
  <c r="AF261" i="20"/>
  <c r="AF260" i="20"/>
  <c r="AF259" i="20"/>
  <c r="AF258" i="20"/>
  <c r="AF257" i="20"/>
  <c r="AF256" i="20"/>
  <c r="AF255" i="20"/>
  <c r="AF254" i="20"/>
  <c r="AF253" i="20"/>
  <c r="AF252" i="20"/>
  <c r="AF251" i="20"/>
  <c r="AF250" i="20"/>
  <c r="AF249" i="20"/>
  <c r="AF248" i="20"/>
  <c r="AF247" i="20"/>
  <c r="AF246" i="20"/>
  <c r="AF245" i="20"/>
  <c r="AF244" i="20"/>
  <c r="AF243" i="20"/>
  <c r="AF242" i="20"/>
  <c r="AF241" i="20"/>
  <c r="AF240" i="20"/>
  <c r="AF239" i="20"/>
  <c r="AF238" i="20"/>
  <c r="AF237" i="20"/>
  <c r="AF236" i="20"/>
  <c r="AF235" i="20"/>
  <c r="AF234" i="20"/>
  <c r="AF233" i="20"/>
  <c r="AF232" i="20"/>
  <c r="AF231" i="20"/>
  <c r="AF230" i="20"/>
  <c r="AF229" i="20"/>
  <c r="AF228" i="20"/>
  <c r="AF227" i="20"/>
  <c r="AF226" i="20"/>
  <c r="AF225" i="20"/>
  <c r="AF224" i="20"/>
  <c r="AF223" i="20"/>
  <c r="AF222" i="20"/>
  <c r="AF221" i="20"/>
  <c r="AF220" i="20"/>
  <c r="AF219" i="20"/>
  <c r="AF218" i="20"/>
  <c r="AF217" i="20"/>
  <c r="AF216" i="20"/>
  <c r="AF215" i="20"/>
  <c r="AF214" i="20"/>
  <c r="AF213" i="20"/>
  <c r="AF212" i="20"/>
  <c r="AF211" i="20"/>
  <c r="AF210" i="20"/>
  <c r="AF209" i="20"/>
  <c r="AF208" i="20"/>
  <c r="AF207" i="20"/>
  <c r="AF206" i="20"/>
  <c r="AF205" i="20"/>
  <c r="AF204" i="20"/>
  <c r="AF203" i="20"/>
  <c r="AF202" i="20"/>
  <c r="AF201" i="20"/>
  <c r="AF200" i="20"/>
  <c r="AF199" i="20"/>
  <c r="AF198" i="20"/>
  <c r="AF197" i="20"/>
  <c r="AF196" i="20"/>
  <c r="AF195" i="20"/>
  <c r="AF194" i="20"/>
  <c r="AF193" i="20"/>
  <c r="AF192" i="20"/>
  <c r="AF191" i="20"/>
  <c r="AF190" i="20"/>
  <c r="AF189" i="20"/>
  <c r="AF188" i="20"/>
  <c r="AF187" i="20"/>
  <c r="AF186" i="20"/>
  <c r="AF185" i="20"/>
  <c r="AF184" i="20"/>
  <c r="AF183" i="20"/>
  <c r="AF182" i="20"/>
  <c r="AF181" i="20"/>
  <c r="AF180" i="20"/>
  <c r="AF179" i="20"/>
  <c r="AF178" i="20"/>
  <c r="AF177" i="20"/>
  <c r="AF176" i="20"/>
  <c r="AF175" i="20"/>
  <c r="AF174" i="20"/>
  <c r="AF173" i="20"/>
  <c r="AF172" i="20"/>
  <c r="AF171" i="20"/>
  <c r="AF170" i="20"/>
  <c r="AF169" i="20"/>
  <c r="AF168" i="20"/>
  <c r="AF167" i="20"/>
  <c r="AF166" i="20"/>
  <c r="AF165" i="20"/>
  <c r="AF164" i="20"/>
  <c r="AF163" i="20"/>
  <c r="AF162" i="20"/>
  <c r="AF161" i="20"/>
  <c r="AF160" i="20"/>
  <c r="AF159" i="20"/>
  <c r="AF158" i="20"/>
  <c r="AF157" i="20"/>
  <c r="AF156" i="20"/>
  <c r="AF155" i="20"/>
  <c r="AF154" i="20"/>
  <c r="AF153" i="20"/>
  <c r="AF152" i="20"/>
  <c r="AF151" i="20"/>
  <c r="AF150" i="20"/>
  <c r="AF149" i="20"/>
  <c r="AF148" i="20"/>
  <c r="AF147" i="20"/>
  <c r="AF146" i="20"/>
  <c r="AF145" i="20"/>
  <c r="AF144" i="20"/>
  <c r="AF143" i="20"/>
  <c r="AF142" i="20"/>
  <c r="AF141" i="20"/>
  <c r="AF140" i="20"/>
  <c r="AF139" i="20"/>
  <c r="AF138" i="20"/>
  <c r="AF137" i="20"/>
  <c r="AF136" i="20"/>
  <c r="AF135" i="20"/>
  <c r="AF134" i="20"/>
  <c r="AF133" i="20"/>
  <c r="AF132" i="20"/>
  <c r="AF131" i="20"/>
  <c r="AF130" i="20"/>
  <c r="AF129" i="20"/>
  <c r="AF128" i="20"/>
  <c r="AF127" i="20"/>
  <c r="AF126" i="20"/>
  <c r="AF125" i="20"/>
  <c r="AF124" i="20"/>
  <c r="AF123" i="20"/>
  <c r="AF122" i="20"/>
  <c r="AF121" i="20"/>
  <c r="AF120" i="20"/>
  <c r="AF119" i="20"/>
  <c r="AF118" i="20"/>
  <c r="AF117" i="20"/>
  <c r="AF116" i="20"/>
  <c r="AF115" i="20"/>
  <c r="AF114" i="20"/>
  <c r="AF113" i="20"/>
  <c r="AF112" i="20"/>
  <c r="AF111" i="20"/>
  <c r="AF110" i="20"/>
  <c r="AF109" i="20"/>
  <c r="AF108" i="20"/>
  <c r="AF107" i="20"/>
  <c r="AF106" i="20"/>
  <c r="AF105" i="20"/>
  <c r="AF104" i="20"/>
  <c r="AF103" i="20"/>
  <c r="AF102" i="20"/>
  <c r="AF101" i="20"/>
  <c r="AF100" i="20"/>
  <c r="AF99" i="20"/>
  <c r="AF98" i="20"/>
  <c r="AF97" i="20"/>
  <c r="AF96" i="20"/>
  <c r="AF95" i="20"/>
  <c r="AF94" i="20"/>
  <c r="AF93" i="20"/>
  <c r="AF92" i="20"/>
  <c r="AF91" i="20"/>
  <c r="AF90" i="20"/>
  <c r="AF89" i="20"/>
  <c r="AF88" i="20"/>
  <c r="AF87" i="20"/>
  <c r="AF86" i="20"/>
  <c r="AF85" i="20"/>
  <c r="AF84" i="20"/>
  <c r="AF83" i="20"/>
  <c r="AF82" i="20"/>
  <c r="AF81" i="20"/>
  <c r="AF80" i="20"/>
  <c r="AF79" i="20"/>
  <c r="AF78" i="20"/>
  <c r="AF77" i="20"/>
  <c r="AF76" i="20"/>
  <c r="AF75" i="20"/>
  <c r="AF74" i="20"/>
  <c r="AF73" i="20"/>
  <c r="AF72" i="20"/>
  <c r="AF71" i="20"/>
  <c r="AF70" i="20"/>
  <c r="AF69" i="20"/>
  <c r="AF68" i="20"/>
  <c r="AF67" i="20"/>
  <c r="AF66" i="20"/>
  <c r="AF65" i="20"/>
  <c r="AF64" i="20"/>
  <c r="AF63" i="20"/>
  <c r="AF62" i="20"/>
  <c r="AF61" i="20"/>
  <c r="AF60" i="20"/>
  <c r="AF59" i="20"/>
  <c r="AF58" i="20"/>
  <c r="AF57" i="20"/>
  <c r="AF56" i="20"/>
  <c r="AF55" i="20"/>
  <c r="AF54" i="20"/>
  <c r="AF53" i="20"/>
  <c r="AF52" i="20"/>
  <c r="AF51" i="20"/>
  <c r="AF50" i="20"/>
  <c r="AF49" i="20"/>
  <c r="AF48" i="20"/>
  <c r="AF47" i="20"/>
  <c r="AF46" i="20"/>
  <c r="AF45" i="20"/>
  <c r="AF44" i="20"/>
  <c r="AF43" i="20"/>
  <c r="AF42" i="20"/>
  <c r="AF41" i="20"/>
  <c r="AF40" i="20"/>
  <c r="AF39" i="20"/>
  <c r="AF38" i="20"/>
  <c r="AF37" i="20"/>
  <c r="AF36" i="20"/>
  <c r="AF35" i="20"/>
  <c r="AF34" i="20"/>
  <c r="AF33" i="20"/>
  <c r="AF32" i="20"/>
  <c r="AF31" i="20"/>
  <c r="AF30" i="20"/>
  <c r="AF29" i="20"/>
  <c r="AF28" i="20"/>
  <c r="AF27" i="20"/>
  <c r="AF26" i="20"/>
  <c r="AF25" i="20"/>
  <c r="AF24" i="20"/>
  <c r="AF23" i="20"/>
  <c r="AF22" i="20"/>
  <c r="AF21" i="20"/>
  <c r="AF20" i="20"/>
  <c r="AF19" i="20"/>
  <c r="AF18" i="20"/>
  <c r="AF17" i="20"/>
  <c r="AF16" i="20"/>
  <c r="AF15" i="20"/>
  <c r="AF14" i="20"/>
  <c r="AF13" i="20"/>
  <c r="AF12" i="20"/>
  <c r="AF11" i="20"/>
  <c r="AF10" i="20"/>
  <c r="AF9" i="20"/>
  <c r="AF8" i="20"/>
  <c r="AF7" i="20"/>
  <c r="AF6" i="20"/>
  <c r="AF5" i="20"/>
  <c r="AF4" i="20"/>
  <c r="AF3" i="20"/>
  <c r="AA1099" i="20"/>
  <c r="AA1098" i="20"/>
  <c r="AA1097" i="20"/>
  <c r="AA1096" i="20"/>
  <c r="AA1095" i="20"/>
  <c r="AA1094" i="20"/>
  <c r="AA1093" i="20"/>
  <c r="AA1092" i="20"/>
  <c r="AA1091" i="20"/>
  <c r="AA1090" i="20"/>
  <c r="AA1089" i="20"/>
  <c r="AA1088" i="20"/>
  <c r="AA1087" i="20"/>
  <c r="AA1086" i="20"/>
  <c r="AA1085" i="20"/>
  <c r="AA1084" i="20"/>
  <c r="AA1083" i="20"/>
  <c r="AA1082" i="20"/>
  <c r="AA1081" i="20"/>
  <c r="AA1080" i="20"/>
  <c r="AA1079" i="20"/>
  <c r="AA1078" i="20"/>
  <c r="AA1077" i="20"/>
  <c r="AA1076" i="20"/>
  <c r="AA1075" i="20"/>
  <c r="AA1074" i="20"/>
  <c r="AA1073" i="20"/>
  <c r="AA1072" i="20"/>
  <c r="AA1071" i="20"/>
  <c r="AA1070" i="20"/>
  <c r="AA1069" i="20"/>
  <c r="AA1068" i="20"/>
  <c r="AA1067" i="20"/>
  <c r="AA1066" i="20"/>
  <c r="AA1065" i="20"/>
  <c r="AA1064" i="20"/>
  <c r="AA1063" i="20"/>
  <c r="AA1062" i="20"/>
  <c r="AA1061" i="20"/>
  <c r="AA1060" i="20"/>
  <c r="AA1059" i="20"/>
  <c r="AA1058" i="20"/>
  <c r="AA1057" i="20"/>
  <c r="AA1056" i="20"/>
  <c r="AA1055" i="20"/>
  <c r="AA1054" i="20"/>
  <c r="AA1053" i="20"/>
  <c r="AA1052" i="20"/>
  <c r="AA1051" i="20"/>
  <c r="AA1050" i="20"/>
  <c r="AA1049" i="20"/>
  <c r="AA1048" i="20"/>
  <c r="AA1047" i="20"/>
  <c r="AA1046" i="20"/>
  <c r="AA1045" i="20"/>
  <c r="AA1044" i="20"/>
  <c r="AA1043" i="20"/>
  <c r="AA1042" i="20"/>
  <c r="AA1041" i="20"/>
  <c r="AA1040" i="20"/>
  <c r="AA1039" i="20"/>
  <c r="AA1038" i="20"/>
  <c r="AA1037" i="20"/>
  <c r="AA1036" i="20"/>
  <c r="AA1035" i="20"/>
  <c r="AA1034" i="20"/>
  <c r="AA1033" i="20"/>
  <c r="AA1032" i="20"/>
  <c r="AA1031" i="20"/>
  <c r="AA1030" i="20"/>
  <c r="AA1029" i="20"/>
  <c r="AA1028" i="20"/>
  <c r="AA1027" i="20"/>
  <c r="AA1026" i="20"/>
  <c r="AA1025" i="20"/>
  <c r="AA1024" i="20"/>
  <c r="AA1023" i="20"/>
  <c r="AA1022" i="20"/>
  <c r="AA1021" i="20"/>
  <c r="AA1020" i="20"/>
  <c r="AA1019" i="20"/>
  <c r="AA1018" i="20"/>
  <c r="AA1017" i="20"/>
  <c r="AA1016" i="20"/>
  <c r="AA1015" i="20"/>
  <c r="AA1014" i="20"/>
  <c r="AA1013" i="20"/>
  <c r="AA1012" i="20"/>
  <c r="AA1011" i="20"/>
  <c r="AA1010" i="20"/>
  <c r="AA1009" i="20"/>
  <c r="AA1008" i="20"/>
  <c r="AA1007" i="20"/>
  <c r="AA1006" i="20"/>
  <c r="AA1005" i="20"/>
  <c r="AA1004" i="20"/>
  <c r="AA1003" i="20"/>
  <c r="AA1002" i="20"/>
  <c r="AA1001" i="20"/>
  <c r="AA1000" i="20"/>
  <c r="AA999" i="20"/>
  <c r="AA998" i="20"/>
  <c r="AA997" i="20"/>
  <c r="AA996" i="20"/>
  <c r="AA995" i="20"/>
  <c r="AA994" i="20"/>
  <c r="AA993" i="20"/>
  <c r="AA992" i="20"/>
  <c r="AA991" i="20"/>
  <c r="AA990" i="20"/>
  <c r="AA989" i="20"/>
  <c r="AA988" i="20"/>
  <c r="AA987" i="20"/>
  <c r="AA986" i="20"/>
  <c r="AA985" i="20"/>
  <c r="AA984" i="20"/>
  <c r="AA983" i="20"/>
  <c r="AA982" i="20"/>
  <c r="AA981" i="20"/>
  <c r="AA980" i="20"/>
  <c r="AA979" i="20"/>
  <c r="AA978" i="20"/>
  <c r="AA977" i="20"/>
  <c r="AA976" i="20"/>
  <c r="AA975" i="20"/>
  <c r="AA974" i="20"/>
  <c r="AA973" i="20"/>
  <c r="AA972" i="20"/>
  <c r="AA971" i="20"/>
  <c r="AA970" i="20"/>
  <c r="AA969" i="20"/>
  <c r="AA968" i="20"/>
  <c r="AA967" i="20"/>
  <c r="AA966" i="20"/>
  <c r="AA965" i="20"/>
  <c r="AA964" i="20"/>
  <c r="AA963" i="20"/>
  <c r="AA962" i="20"/>
  <c r="AA961" i="20"/>
  <c r="AA960" i="20"/>
  <c r="AA959" i="20"/>
  <c r="AA958" i="20"/>
  <c r="AA957" i="20"/>
  <c r="AA956" i="20"/>
  <c r="AA955" i="20"/>
  <c r="AA954" i="20"/>
  <c r="AA953" i="20"/>
  <c r="AA952" i="20"/>
  <c r="AA951" i="20"/>
  <c r="AA950" i="20"/>
  <c r="AA949" i="20"/>
  <c r="AA948" i="20"/>
  <c r="AA947" i="20"/>
  <c r="AA946" i="20"/>
  <c r="AA945" i="20"/>
  <c r="AA944" i="20"/>
  <c r="AA943" i="20"/>
  <c r="AA942" i="20"/>
  <c r="AA941" i="20"/>
  <c r="AA940" i="20"/>
  <c r="AA939" i="20"/>
  <c r="AA938" i="20"/>
  <c r="AA937" i="20"/>
  <c r="AA936" i="20"/>
  <c r="AA935" i="20"/>
  <c r="AA934" i="20"/>
  <c r="AA933" i="20"/>
  <c r="AA932" i="20"/>
  <c r="AA931" i="20"/>
  <c r="AA930" i="20"/>
  <c r="AA929" i="20"/>
  <c r="AA928" i="20"/>
  <c r="AA927" i="20"/>
  <c r="AA926" i="20"/>
  <c r="AA925" i="20"/>
  <c r="AA924" i="20"/>
  <c r="AA923" i="20"/>
  <c r="AA922" i="20"/>
  <c r="AA921" i="20"/>
  <c r="AA920" i="20"/>
  <c r="AA919" i="20"/>
  <c r="AA918" i="20"/>
  <c r="AA917" i="20"/>
  <c r="AA916" i="20"/>
  <c r="AA915" i="20"/>
  <c r="AA914" i="20"/>
  <c r="AA913" i="20"/>
  <c r="AA912" i="20"/>
  <c r="AA911" i="20"/>
  <c r="AA910" i="20"/>
  <c r="AA909" i="20"/>
  <c r="AA908" i="20"/>
  <c r="AA907" i="20"/>
  <c r="AA906" i="20"/>
  <c r="AA905" i="20"/>
  <c r="AA904" i="20"/>
  <c r="AA903" i="20"/>
  <c r="AA902" i="20"/>
  <c r="AA901" i="20"/>
  <c r="AA900" i="20"/>
  <c r="AA899" i="20"/>
  <c r="AA898" i="20"/>
  <c r="AA897" i="20"/>
  <c r="AA896" i="20"/>
  <c r="AA895" i="20"/>
  <c r="AA894" i="20"/>
  <c r="AA893" i="20"/>
  <c r="AA892" i="20"/>
  <c r="AA891" i="20"/>
  <c r="AA890" i="20"/>
  <c r="AA889" i="20"/>
  <c r="AA888" i="20"/>
  <c r="AA887" i="20"/>
  <c r="AA886" i="20"/>
  <c r="AA885" i="20"/>
  <c r="AA884" i="20"/>
  <c r="AA883" i="20"/>
  <c r="AA882" i="20"/>
  <c r="AA881" i="20"/>
  <c r="AA880" i="20"/>
  <c r="AA879" i="20"/>
  <c r="AA878" i="20"/>
  <c r="AA877" i="20"/>
  <c r="AA876" i="20"/>
  <c r="AA875" i="20"/>
  <c r="AA874" i="20"/>
  <c r="AA873" i="20"/>
  <c r="AA872" i="20"/>
  <c r="AA871" i="20"/>
  <c r="AA870" i="20"/>
  <c r="AA869" i="20"/>
  <c r="AA868" i="20"/>
  <c r="AA867" i="20"/>
  <c r="AA866" i="20"/>
  <c r="AA865" i="20"/>
  <c r="AA864" i="20"/>
  <c r="AA863" i="20"/>
  <c r="AA862" i="20"/>
  <c r="AA861" i="20"/>
  <c r="AA860" i="20"/>
  <c r="AA859" i="20"/>
  <c r="AA858" i="20"/>
  <c r="AA857" i="20"/>
  <c r="AA856" i="20"/>
  <c r="AA855" i="20"/>
  <c r="AA854" i="20"/>
  <c r="AA853" i="20"/>
  <c r="AA852" i="20"/>
  <c r="AA851" i="20"/>
  <c r="AA850" i="20"/>
  <c r="AA849" i="20"/>
  <c r="AA848" i="20"/>
  <c r="AA847" i="20"/>
  <c r="AA846" i="20"/>
  <c r="AA845" i="20"/>
  <c r="AA844" i="20"/>
  <c r="AA843" i="20"/>
  <c r="AA842" i="20"/>
  <c r="AA841" i="20"/>
  <c r="AA840" i="20"/>
  <c r="AA839" i="20"/>
  <c r="AA838" i="20"/>
  <c r="AA837" i="20"/>
  <c r="AA836" i="20"/>
  <c r="AA835" i="20"/>
  <c r="AA834" i="20"/>
  <c r="AA833" i="20"/>
  <c r="AA832" i="20"/>
  <c r="AA831" i="20"/>
  <c r="AA830" i="20"/>
  <c r="AA829" i="20"/>
  <c r="AA828" i="20"/>
  <c r="AA827" i="20"/>
  <c r="AA826" i="20"/>
  <c r="AA825" i="20"/>
  <c r="AA824" i="20"/>
  <c r="AA823" i="20"/>
  <c r="AA822" i="20"/>
  <c r="AA821" i="20"/>
  <c r="AA820" i="20"/>
  <c r="AA819" i="20"/>
  <c r="AA818" i="20"/>
  <c r="AA817" i="20"/>
  <c r="AA816" i="20"/>
  <c r="AA815" i="20"/>
  <c r="AA814" i="20"/>
  <c r="AA813" i="20"/>
  <c r="AA812" i="20"/>
  <c r="AA811" i="20"/>
  <c r="AA810" i="20"/>
  <c r="AA809" i="20"/>
  <c r="AA808" i="20"/>
  <c r="AA807" i="20"/>
  <c r="AA806" i="20"/>
  <c r="AA805" i="20"/>
  <c r="AA804" i="20"/>
  <c r="AA803" i="20"/>
  <c r="AA802" i="20"/>
  <c r="AA801" i="20"/>
  <c r="AA800" i="20"/>
  <c r="AA799" i="20"/>
  <c r="AA798" i="20"/>
  <c r="AA797" i="20"/>
  <c r="AA796" i="20"/>
  <c r="AA795" i="20"/>
  <c r="AA794" i="20"/>
  <c r="AA793" i="20"/>
  <c r="AA792" i="20"/>
  <c r="AA791" i="20"/>
  <c r="AA790" i="20"/>
  <c r="AA789" i="20"/>
  <c r="AA788" i="20"/>
  <c r="AA787" i="20"/>
  <c r="AA786" i="20"/>
  <c r="AA785" i="20"/>
  <c r="AA784" i="20"/>
  <c r="AA783" i="20"/>
  <c r="AA782" i="20"/>
  <c r="AA781" i="20"/>
  <c r="AA780" i="20"/>
  <c r="AA779" i="20"/>
  <c r="AA778" i="20"/>
  <c r="AA777" i="20"/>
  <c r="AA776" i="20"/>
  <c r="AA775" i="20"/>
  <c r="AA774" i="20"/>
  <c r="AA773" i="20"/>
  <c r="AA772" i="20"/>
  <c r="AA771" i="20"/>
  <c r="AA770" i="20"/>
  <c r="AA769" i="20"/>
  <c r="AA768" i="20"/>
  <c r="AA767" i="20"/>
  <c r="AA766" i="20"/>
  <c r="AA765" i="20"/>
  <c r="AA764" i="20"/>
  <c r="AA763" i="20"/>
  <c r="AA762" i="20"/>
  <c r="AA761" i="20"/>
  <c r="AA760" i="20"/>
  <c r="AA759" i="20"/>
  <c r="AA758" i="20"/>
  <c r="AA757" i="20"/>
  <c r="AA756" i="20"/>
  <c r="AA755" i="20"/>
  <c r="AA754" i="20"/>
  <c r="AA753" i="20"/>
  <c r="AA752" i="20"/>
  <c r="AA751" i="20"/>
  <c r="AA750" i="20"/>
  <c r="AA749" i="20"/>
  <c r="AA748" i="20"/>
  <c r="AA747" i="20"/>
  <c r="AA746" i="20"/>
  <c r="AA745" i="20"/>
  <c r="AA744" i="20"/>
  <c r="AA743" i="20"/>
  <c r="AA742" i="20"/>
  <c r="AA741" i="20"/>
  <c r="AA740" i="20"/>
  <c r="AA739" i="20"/>
  <c r="AA738" i="20"/>
  <c r="AA737" i="20"/>
  <c r="AA736" i="20"/>
  <c r="AA735" i="20"/>
  <c r="AA734" i="20"/>
  <c r="AA733" i="20"/>
  <c r="AA732" i="20"/>
  <c r="AA731" i="20"/>
  <c r="AA730" i="20"/>
  <c r="AA729" i="20"/>
  <c r="AA728" i="20"/>
  <c r="AA727" i="20"/>
  <c r="AA726" i="20"/>
  <c r="AA725" i="20"/>
  <c r="AA724" i="20"/>
  <c r="AA723" i="20"/>
  <c r="AA722" i="20"/>
  <c r="AA721" i="20"/>
  <c r="AA720" i="20"/>
  <c r="AA719" i="20"/>
  <c r="AA718" i="20"/>
  <c r="AA717" i="20"/>
  <c r="AA716" i="20"/>
  <c r="AA715" i="20"/>
  <c r="AA714" i="20"/>
  <c r="AA713" i="20"/>
  <c r="AA712" i="20"/>
  <c r="AA711" i="20"/>
  <c r="AA710" i="20"/>
  <c r="AA709" i="20"/>
  <c r="AA708" i="20"/>
  <c r="AA707" i="20"/>
  <c r="AA706" i="20"/>
  <c r="AA705" i="20"/>
  <c r="AA704" i="20"/>
  <c r="AA703" i="20"/>
  <c r="AA702" i="20"/>
  <c r="AA701" i="20"/>
  <c r="AA700" i="20"/>
  <c r="AA699" i="20"/>
  <c r="AA698" i="20"/>
  <c r="AA697" i="20"/>
  <c r="AA696" i="20"/>
  <c r="AA695" i="20"/>
  <c r="AA694" i="20"/>
  <c r="AA693" i="20"/>
  <c r="AA692" i="20"/>
  <c r="AA691" i="20"/>
  <c r="AA690" i="20"/>
  <c r="AA689" i="20"/>
  <c r="AA688" i="20"/>
  <c r="AA687" i="20"/>
  <c r="AA686" i="20"/>
  <c r="AA685" i="20"/>
  <c r="AA684" i="20"/>
  <c r="AA683" i="20"/>
  <c r="AA682" i="20"/>
  <c r="AA681" i="20"/>
  <c r="AA680" i="20"/>
  <c r="AA679" i="20"/>
  <c r="AA678" i="20"/>
  <c r="AA677" i="20"/>
  <c r="AA676" i="20"/>
  <c r="AA675" i="20"/>
  <c r="AA674" i="20"/>
  <c r="AA673" i="20"/>
  <c r="AA672" i="20"/>
  <c r="AA671" i="20"/>
  <c r="AA670" i="20"/>
  <c r="AA669" i="20"/>
  <c r="AA668" i="20"/>
  <c r="AA667" i="20"/>
  <c r="AA666" i="20"/>
  <c r="AA665" i="20"/>
  <c r="AA664" i="20"/>
  <c r="AA663" i="20"/>
  <c r="AA662" i="20"/>
  <c r="AA661" i="20"/>
  <c r="AA660" i="20"/>
  <c r="AA659" i="20"/>
  <c r="AA658" i="20"/>
  <c r="AA657" i="20"/>
  <c r="AA656" i="20"/>
  <c r="AA655" i="20"/>
  <c r="AA654" i="20"/>
  <c r="AA653" i="20"/>
  <c r="AA652" i="20"/>
  <c r="AA651" i="20"/>
  <c r="AA650" i="20"/>
  <c r="AA649" i="20"/>
  <c r="AA648" i="20"/>
  <c r="AA647" i="20"/>
  <c r="AA646" i="20"/>
  <c r="AA645" i="20"/>
  <c r="AA644" i="20"/>
  <c r="AA643" i="20"/>
  <c r="AA642" i="20"/>
  <c r="AA641" i="20"/>
  <c r="AA640" i="20"/>
  <c r="AA639" i="20"/>
  <c r="AA638" i="20"/>
  <c r="AA637" i="20"/>
  <c r="AA636" i="20"/>
  <c r="AA635" i="20"/>
  <c r="AA634" i="20"/>
  <c r="AA633" i="20"/>
  <c r="AA632" i="20"/>
  <c r="AA631" i="20"/>
  <c r="AA630" i="20"/>
  <c r="AA629" i="20"/>
  <c r="AA628" i="20"/>
  <c r="AA627" i="20"/>
  <c r="AA626" i="20"/>
  <c r="AA625" i="20"/>
  <c r="AA624" i="20"/>
  <c r="AA623" i="20"/>
  <c r="AA622" i="20"/>
  <c r="AA621" i="20"/>
  <c r="AA620" i="20"/>
  <c r="AA619" i="20"/>
  <c r="AA618" i="20"/>
  <c r="AA617" i="20"/>
  <c r="AA616" i="20"/>
  <c r="AA615" i="20"/>
  <c r="AA614" i="20"/>
  <c r="AA613" i="20"/>
  <c r="AA612" i="20"/>
  <c r="AA611" i="20"/>
  <c r="AA610" i="20"/>
  <c r="AA609" i="20"/>
  <c r="AA608" i="20"/>
  <c r="AA607" i="20"/>
  <c r="AA606" i="20"/>
  <c r="AA605" i="20"/>
  <c r="AA604" i="20"/>
  <c r="AA603" i="20"/>
  <c r="AA602" i="20"/>
  <c r="AA601" i="20"/>
  <c r="AA600" i="20"/>
  <c r="AA599" i="20"/>
  <c r="AA598" i="20"/>
  <c r="AA597" i="20"/>
  <c r="AA596" i="20"/>
  <c r="AA595" i="20"/>
  <c r="AA594" i="20"/>
  <c r="AA593" i="20"/>
  <c r="AA592" i="20"/>
  <c r="AA591" i="20"/>
  <c r="AA590" i="20"/>
  <c r="AA589" i="20"/>
  <c r="AA588" i="20"/>
  <c r="AA587" i="20"/>
  <c r="AA586" i="20"/>
  <c r="AA585" i="20"/>
  <c r="AA584" i="20"/>
  <c r="AA583" i="20"/>
  <c r="AA582" i="20"/>
  <c r="AA581" i="20"/>
  <c r="AA580" i="20"/>
  <c r="AA579" i="20"/>
  <c r="AA578" i="20"/>
  <c r="AA577" i="20"/>
  <c r="AA576" i="20"/>
  <c r="AA575" i="20"/>
  <c r="AA574" i="20"/>
  <c r="AA573" i="20"/>
  <c r="AA572" i="20"/>
  <c r="AA571" i="20"/>
  <c r="AA570" i="20"/>
  <c r="AA569" i="20"/>
  <c r="AA568" i="20"/>
  <c r="AA567" i="20"/>
  <c r="AA566" i="20"/>
  <c r="AA565" i="20"/>
  <c r="AA564" i="20"/>
  <c r="AA563" i="20"/>
  <c r="AA562" i="20"/>
  <c r="AA561" i="20"/>
  <c r="AA560" i="20"/>
  <c r="AA559" i="20"/>
  <c r="AA558" i="20"/>
  <c r="AA557" i="20"/>
  <c r="AA556" i="20"/>
  <c r="AA555" i="20"/>
  <c r="AA554" i="20"/>
  <c r="AA553" i="20"/>
  <c r="AA552" i="20"/>
  <c r="AA551" i="20"/>
  <c r="AA550" i="20"/>
  <c r="AA549" i="20"/>
  <c r="AA548" i="20"/>
  <c r="AA547" i="20"/>
  <c r="AA546" i="20"/>
  <c r="AA545" i="20"/>
  <c r="AA544" i="20"/>
  <c r="AA543" i="20"/>
  <c r="AA542" i="20"/>
  <c r="AA541" i="20"/>
  <c r="AA540" i="20"/>
  <c r="AA539" i="20"/>
  <c r="AA538" i="20"/>
  <c r="AA537" i="20"/>
  <c r="AA536" i="20"/>
  <c r="AA535" i="20"/>
  <c r="AA534" i="20"/>
  <c r="AA533" i="20"/>
  <c r="AA532" i="20"/>
  <c r="AA531" i="20"/>
  <c r="AA530" i="20"/>
  <c r="AA529" i="20"/>
  <c r="AA528" i="20"/>
  <c r="AA527" i="20"/>
  <c r="AA526" i="20"/>
  <c r="AA525" i="20"/>
  <c r="AA524" i="20"/>
  <c r="AA523" i="20"/>
  <c r="AA522" i="20"/>
  <c r="AA521" i="20"/>
  <c r="AA520" i="20"/>
  <c r="AA519" i="20"/>
  <c r="AA518" i="20"/>
  <c r="AA517" i="20"/>
  <c r="AA516" i="20"/>
  <c r="AA515" i="20"/>
  <c r="AA514" i="20"/>
  <c r="AA513" i="20"/>
  <c r="AA512" i="20"/>
  <c r="AA511" i="20"/>
  <c r="AA510" i="20"/>
  <c r="AA509" i="20"/>
  <c r="AA508" i="20"/>
  <c r="AA507" i="20"/>
  <c r="AA506" i="20"/>
  <c r="AA505" i="20"/>
  <c r="AA504" i="20"/>
  <c r="AA503" i="20"/>
  <c r="AA502" i="20"/>
  <c r="AA501" i="20"/>
  <c r="AA500" i="20"/>
  <c r="AA499" i="20"/>
  <c r="AA498" i="20"/>
  <c r="AA497" i="20"/>
  <c r="AA496" i="20"/>
  <c r="AA495" i="20"/>
  <c r="AA494" i="20"/>
  <c r="AA493" i="20"/>
  <c r="AA492" i="20"/>
  <c r="AA491" i="20"/>
  <c r="AA490" i="20"/>
  <c r="AA489" i="20"/>
  <c r="AA488" i="20"/>
  <c r="AA487" i="20"/>
  <c r="AA486" i="20"/>
  <c r="AA485" i="20"/>
  <c r="AA484" i="20"/>
  <c r="AA483" i="20"/>
  <c r="AA482" i="20"/>
  <c r="AA481" i="20"/>
  <c r="AA480" i="20"/>
  <c r="AA479" i="20"/>
  <c r="AA478" i="20"/>
  <c r="AA477" i="20"/>
  <c r="AA476" i="20"/>
  <c r="AA475" i="20"/>
  <c r="AA474" i="20"/>
  <c r="AA473" i="20"/>
  <c r="AA472" i="20"/>
  <c r="AA471" i="20"/>
  <c r="AA470" i="20"/>
  <c r="AA469" i="20"/>
  <c r="AA468" i="20"/>
  <c r="AA467" i="20"/>
  <c r="AA466" i="20"/>
  <c r="AA465" i="20"/>
  <c r="AA464" i="20"/>
  <c r="AA463" i="20"/>
  <c r="AA462" i="20"/>
  <c r="AA461" i="20"/>
  <c r="AA460" i="20"/>
  <c r="AA459" i="20"/>
  <c r="AA458" i="20"/>
  <c r="AA457" i="20"/>
  <c r="AA456" i="20"/>
  <c r="AA455" i="20"/>
  <c r="AA454" i="20"/>
  <c r="AA453" i="20"/>
  <c r="AA452" i="20"/>
  <c r="AA451" i="20"/>
  <c r="AA450" i="20"/>
  <c r="AA449" i="20"/>
  <c r="AA448" i="20"/>
  <c r="AA447" i="20"/>
  <c r="AA446" i="20"/>
  <c r="AA445" i="20"/>
  <c r="AA444" i="20"/>
  <c r="AA443" i="20"/>
  <c r="AA442" i="20"/>
  <c r="AA441" i="20"/>
  <c r="AA440" i="20"/>
  <c r="AA439" i="20"/>
  <c r="AA438" i="20"/>
  <c r="AA437" i="20"/>
  <c r="AA436" i="20"/>
  <c r="AA435" i="20"/>
  <c r="AA434" i="20"/>
  <c r="AA433" i="20"/>
  <c r="AA432" i="20"/>
  <c r="AA431" i="20"/>
  <c r="AA430" i="20"/>
  <c r="AA429" i="20"/>
  <c r="AA428" i="20"/>
  <c r="AA427" i="20"/>
  <c r="AA426" i="20"/>
  <c r="AA425" i="20"/>
  <c r="AA424" i="20"/>
  <c r="AA423" i="20"/>
  <c r="AA422" i="20"/>
  <c r="AA421" i="20"/>
  <c r="AA420" i="20"/>
  <c r="AA419" i="20"/>
  <c r="AA418" i="20"/>
  <c r="AA417" i="20"/>
  <c r="AA416" i="20"/>
  <c r="AA415" i="20"/>
  <c r="AA414" i="20"/>
  <c r="AA413" i="20"/>
  <c r="AA412" i="20"/>
  <c r="AA411" i="20"/>
  <c r="AA410" i="20"/>
  <c r="AA409" i="20"/>
  <c r="AA408" i="20"/>
  <c r="AA407" i="20"/>
  <c r="AA406" i="20"/>
  <c r="AA405" i="20"/>
  <c r="AA404" i="20"/>
  <c r="AA403" i="20"/>
  <c r="AA402" i="20"/>
  <c r="AA401" i="20"/>
  <c r="AA400" i="20"/>
  <c r="AA399" i="20"/>
  <c r="AA398" i="20"/>
  <c r="AA397" i="20"/>
  <c r="AA396" i="20"/>
  <c r="AA395" i="20"/>
  <c r="AA394" i="20"/>
  <c r="AA393" i="20"/>
  <c r="AA392" i="20"/>
  <c r="AA391" i="20"/>
  <c r="AA390" i="20"/>
  <c r="AA389" i="20"/>
  <c r="AA388" i="20"/>
  <c r="AA387" i="20"/>
  <c r="AA386" i="20"/>
  <c r="AA385" i="20"/>
  <c r="AA384" i="20"/>
  <c r="AA383" i="20"/>
  <c r="AA382" i="20"/>
  <c r="AA381" i="20"/>
  <c r="AA380" i="20"/>
  <c r="AA379" i="20"/>
  <c r="AA378" i="20"/>
  <c r="AA377" i="20"/>
  <c r="AA376" i="20"/>
  <c r="AA375" i="20"/>
  <c r="AA374" i="20"/>
  <c r="AA373" i="20"/>
  <c r="AA372" i="20"/>
  <c r="AA371" i="20"/>
  <c r="AA370" i="20"/>
  <c r="AA369" i="20"/>
  <c r="AA368" i="20"/>
  <c r="AA367" i="20"/>
  <c r="AA366" i="20"/>
  <c r="AA365" i="20"/>
  <c r="AA364" i="20"/>
  <c r="AA363" i="20"/>
  <c r="AA362" i="20"/>
  <c r="AA361" i="20"/>
  <c r="AA360" i="20"/>
  <c r="AA359" i="20"/>
  <c r="AA358" i="20"/>
  <c r="AA357" i="20"/>
  <c r="AA356" i="20"/>
  <c r="AA355" i="20"/>
  <c r="AA354" i="20"/>
  <c r="AA353" i="20"/>
  <c r="AA352" i="20"/>
  <c r="AA351" i="20"/>
  <c r="AA350" i="20"/>
  <c r="AA349" i="20"/>
  <c r="AA348" i="20"/>
  <c r="AA347" i="20"/>
  <c r="AA346" i="20"/>
  <c r="AA345" i="20"/>
  <c r="AA344" i="20"/>
  <c r="AA343" i="20"/>
  <c r="AA342" i="20"/>
  <c r="AA341" i="20"/>
  <c r="AA340" i="20"/>
  <c r="AA339" i="20"/>
  <c r="AA338" i="20"/>
  <c r="AA337" i="20"/>
  <c r="AA336" i="20"/>
  <c r="AA335" i="20"/>
  <c r="AA334" i="20"/>
  <c r="AA333" i="20"/>
  <c r="AA332" i="20"/>
  <c r="AA331" i="20"/>
  <c r="AA330" i="20"/>
  <c r="AA329" i="20"/>
  <c r="AA328" i="20"/>
  <c r="AA327" i="20"/>
  <c r="AA326" i="20"/>
  <c r="AA325" i="20"/>
  <c r="AA324" i="20"/>
  <c r="AA323" i="20"/>
  <c r="AA322" i="20"/>
  <c r="AA321" i="20"/>
  <c r="AA320" i="20"/>
  <c r="AA319" i="20"/>
  <c r="AA318" i="20"/>
  <c r="AA317" i="20"/>
  <c r="AA316" i="20"/>
  <c r="AA315" i="20"/>
  <c r="AA314" i="20"/>
  <c r="AA313" i="20"/>
  <c r="AA312" i="20"/>
  <c r="AA311" i="20"/>
  <c r="AA310" i="20"/>
  <c r="AA309" i="20"/>
  <c r="AA308" i="20"/>
  <c r="AA307" i="20"/>
  <c r="AA306" i="20"/>
  <c r="AA305" i="20"/>
  <c r="AA304" i="20"/>
  <c r="AA303" i="20"/>
  <c r="AA302" i="20"/>
  <c r="AA301" i="20"/>
  <c r="AA300" i="20"/>
  <c r="AA299" i="20"/>
  <c r="AA298" i="20"/>
  <c r="AA297" i="20"/>
  <c r="AA296" i="20"/>
  <c r="AA295" i="20"/>
  <c r="AA294" i="20"/>
  <c r="AA293" i="20"/>
  <c r="AA292" i="20"/>
  <c r="AA291" i="20"/>
  <c r="AA290" i="20"/>
  <c r="AA289" i="20"/>
  <c r="AA288" i="20"/>
  <c r="AA287" i="20"/>
  <c r="AA286" i="20"/>
  <c r="AA285" i="20"/>
  <c r="AA284" i="20"/>
  <c r="AA283" i="20"/>
  <c r="AA282" i="20"/>
  <c r="AA281" i="20"/>
  <c r="AA280" i="20"/>
  <c r="AA279" i="20"/>
  <c r="AA278" i="20"/>
  <c r="AA277" i="20"/>
  <c r="AA276" i="20"/>
  <c r="AA275" i="20"/>
  <c r="AA274" i="20"/>
  <c r="AA273" i="20"/>
  <c r="AA272" i="20"/>
  <c r="AA271" i="20"/>
  <c r="AA270" i="20"/>
  <c r="AA269" i="20"/>
  <c r="AA268" i="20"/>
  <c r="AA267" i="20"/>
  <c r="AA266" i="20"/>
  <c r="AA265" i="20"/>
  <c r="AA264" i="20"/>
  <c r="AA263" i="20"/>
  <c r="AA262" i="20"/>
  <c r="AA261" i="20"/>
  <c r="AA260" i="20"/>
  <c r="AA259" i="20"/>
  <c r="AA258" i="20"/>
  <c r="AA257" i="20"/>
  <c r="AA256" i="20"/>
  <c r="AA255" i="20"/>
  <c r="AA254" i="20"/>
  <c r="AA253" i="20"/>
  <c r="AA252" i="20"/>
  <c r="AA251" i="20"/>
  <c r="AA250" i="20"/>
  <c r="AA249" i="20"/>
  <c r="AA248" i="20"/>
  <c r="AA247" i="20"/>
  <c r="AA246" i="20"/>
  <c r="AA245" i="20"/>
  <c r="AA244" i="20"/>
  <c r="AA243" i="20"/>
  <c r="AA242" i="20"/>
  <c r="AA241" i="20"/>
  <c r="AA240" i="20"/>
  <c r="AA239" i="20"/>
  <c r="AA238" i="20"/>
  <c r="AA237" i="20"/>
  <c r="AA236" i="20"/>
  <c r="AA235" i="20"/>
  <c r="AA234" i="20"/>
  <c r="AA233" i="20"/>
  <c r="AA232" i="20"/>
  <c r="AA231" i="20"/>
  <c r="AA230" i="20"/>
  <c r="AA229" i="20"/>
  <c r="AA228" i="20"/>
  <c r="AA227" i="20"/>
  <c r="AA226" i="20"/>
  <c r="AA225" i="20"/>
  <c r="AA224" i="20"/>
  <c r="AA223" i="20"/>
  <c r="AA222" i="20"/>
  <c r="AA221" i="20"/>
  <c r="AA220" i="20"/>
  <c r="AA219" i="20"/>
  <c r="AA218" i="20"/>
  <c r="AA217" i="20"/>
  <c r="AA216" i="20"/>
  <c r="AA215" i="20"/>
  <c r="AA214" i="20"/>
  <c r="AA213" i="20"/>
  <c r="AA212" i="20"/>
  <c r="AA211" i="20"/>
  <c r="AA210" i="20"/>
  <c r="AA209" i="20"/>
  <c r="AA208" i="20"/>
  <c r="AA207" i="20"/>
  <c r="AA206" i="20"/>
  <c r="AA205" i="20"/>
  <c r="AA204" i="20"/>
  <c r="AA203" i="20"/>
  <c r="AA202" i="20"/>
  <c r="AA201" i="20"/>
  <c r="AA200" i="20"/>
  <c r="AA199" i="20"/>
  <c r="AA198" i="20"/>
  <c r="AA197" i="20"/>
  <c r="AA196" i="20"/>
  <c r="AA195" i="20"/>
  <c r="AA194" i="20"/>
  <c r="AA193" i="20"/>
  <c r="AA192" i="20"/>
  <c r="AA191" i="20"/>
  <c r="AA190" i="20"/>
  <c r="AA189" i="20"/>
  <c r="AA188" i="20"/>
  <c r="AA187" i="20"/>
  <c r="AA186" i="20"/>
  <c r="AA185" i="20"/>
  <c r="AA184" i="20"/>
  <c r="AA183" i="20"/>
  <c r="AA182" i="20"/>
  <c r="AA181" i="20"/>
  <c r="AA180" i="20"/>
  <c r="AA179" i="20"/>
  <c r="AA178" i="20"/>
  <c r="AA177" i="20"/>
  <c r="AA176" i="20"/>
  <c r="AA175" i="20"/>
  <c r="AA174" i="20"/>
  <c r="AA173" i="20"/>
  <c r="AA172" i="20"/>
  <c r="AA171" i="20"/>
  <c r="AA170" i="20"/>
  <c r="AA169" i="20"/>
  <c r="AA168" i="20"/>
  <c r="AA167" i="20"/>
  <c r="AA166" i="20"/>
  <c r="AA165" i="20"/>
  <c r="AA164" i="20"/>
  <c r="AA163" i="20"/>
  <c r="AA162" i="20"/>
  <c r="AA161" i="20"/>
  <c r="AA160" i="20"/>
  <c r="AA159" i="20"/>
  <c r="AA158" i="20"/>
  <c r="AA157" i="20"/>
  <c r="AA156" i="20"/>
  <c r="AA155" i="20"/>
  <c r="AA154" i="20"/>
  <c r="AA153" i="20"/>
  <c r="AA152" i="20"/>
  <c r="AA151" i="20"/>
  <c r="AA150" i="20"/>
  <c r="AA149" i="20"/>
  <c r="AA148" i="20"/>
  <c r="AA147" i="20"/>
  <c r="AA146" i="20"/>
  <c r="AA145" i="20"/>
  <c r="AA144" i="20"/>
  <c r="AA143" i="20"/>
  <c r="AA142" i="20"/>
  <c r="AA141" i="20"/>
  <c r="AA140" i="20"/>
  <c r="AA139" i="20"/>
  <c r="AA138" i="20"/>
  <c r="AA137" i="20"/>
  <c r="AA136" i="20"/>
  <c r="AA135" i="20"/>
  <c r="AA134" i="20"/>
  <c r="AA133" i="20"/>
  <c r="AA132" i="20"/>
  <c r="AA131" i="20"/>
  <c r="AA130" i="20"/>
  <c r="AA129" i="20"/>
  <c r="AA128" i="20"/>
  <c r="AA127" i="20"/>
  <c r="AA126" i="20"/>
  <c r="AA125" i="20"/>
  <c r="AA124" i="20"/>
  <c r="AA123" i="20"/>
  <c r="AA122" i="20"/>
  <c r="AA121" i="20"/>
  <c r="AA120" i="20"/>
  <c r="AA119" i="20"/>
  <c r="AA118" i="20"/>
  <c r="AA117" i="20"/>
  <c r="AA116" i="20"/>
  <c r="AA115" i="20"/>
  <c r="AA114" i="20"/>
  <c r="AA113" i="20"/>
  <c r="AA112" i="20"/>
  <c r="AA111" i="20"/>
  <c r="AA110" i="20"/>
  <c r="AA109" i="20"/>
  <c r="AA108" i="20"/>
  <c r="AA107" i="20"/>
  <c r="AA106" i="20"/>
  <c r="AA105" i="20"/>
  <c r="AA104" i="20"/>
  <c r="AA103" i="20"/>
  <c r="AA102" i="20"/>
  <c r="AA101" i="20"/>
  <c r="AA100" i="20"/>
  <c r="AA99" i="20"/>
  <c r="AA98" i="20"/>
  <c r="AA97" i="20"/>
  <c r="AA96" i="20"/>
  <c r="AA95" i="20"/>
  <c r="AA94" i="20"/>
  <c r="AA93" i="20"/>
  <c r="AA92" i="20"/>
  <c r="AA91" i="20"/>
  <c r="AA90" i="20"/>
  <c r="AA89" i="20"/>
  <c r="AA88" i="20"/>
  <c r="AA87" i="20"/>
  <c r="AA86" i="20"/>
  <c r="AA85" i="20"/>
  <c r="AA84" i="20"/>
  <c r="AA83" i="20"/>
  <c r="AA82" i="20"/>
  <c r="AA81" i="20"/>
  <c r="AA80" i="20"/>
  <c r="AA79" i="20"/>
  <c r="AA78" i="20"/>
  <c r="AA77" i="20"/>
  <c r="AA76" i="20"/>
  <c r="AA75" i="20"/>
  <c r="AA74" i="20"/>
  <c r="AA73" i="20"/>
  <c r="AA72" i="20"/>
  <c r="AA71" i="20"/>
  <c r="AA70" i="20"/>
  <c r="AA69" i="20"/>
  <c r="AA68" i="20"/>
  <c r="AA67" i="20"/>
  <c r="AA66" i="20"/>
  <c r="AA65" i="20"/>
  <c r="AA64" i="20"/>
  <c r="AA63" i="20"/>
  <c r="AA62" i="20"/>
  <c r="AA61" i="20"/>
  <c r="AA60" i="20"/>
  <c r="AA59" i="20"/>
  <c r="AA58" i="20"/>
  <c r="AA57" i="20"/>
  <c r="AA56" i="20"/>
  <c r="AA55" i="20"/>
  <c r="AA54" i="20"/>
  <c r="AA53" i="20"/>
  <c r="AA52" i="20"/>
  <c r="AA51" i="20"/>
  <c r="AA50" i="20"/>
  <c r="AA49" i="20"/>
  <c r="AA48" i="20"/>
  <c r="AA47" i="20"/>
  <c r="AA46" i="20"/>
  <c r="AA45" i="20"/>
  <c r="AA44" i="20"/>
  <c r="AA43" i="20"/>
  <c r="AA42" i="20"/>
  <c r="AA41" i="20"/>
  <c r="AA40" i="20"/>
  <c r="AA39" i="20"/>
  <c r="AA38" i="20"/>
  <c r="AA37" i="20"/>
  <c r="AA36" i="20"/>
  <c r="AA35" i="20"/>
  <c r="AA34" i="20"/>
  <c r="AA33" i="20"/>
  <c r="AA32" i="20"/>
  <c r="AA31" i="20"/>
  <c r="AA30" i="20"/>
  <c r="AA29" i="20"/>
  <c r="AA28" i="20"/>
  <c r="AA27" i="20"/>
  <c r="AA26" i="20"/>
  <c r="AA25" i="20"/>
  <c r="AA24" i="20"/>
  <c r="AA23" i="20"/>
  <c r="AA22" i="20"/>
  <c r="AA21" i="20"/>
  <c r="AA20" i="20"/>
  <c r="AA19" i="20"/>
  <c r="AA18" i="20"/>
  <c r="AA17" i="20"/>
  <c r="AA16" i="20"/>
  <c r="AA15" i="20"/>
  <c r="AA14" i="20"/>
  <c r="AA13" i="20"/>
  <c r="AA12" i="20"/>
  <c r="AA11" i="20"/>
  <c r="AA10" i="20"/>
  <c r="AA9" i="20"/>
  <c r="AA8" i="20"/>
  <c r="AA7" i="20"/>
  <c r="AA6" i="20"/>
  <c r="AA5" i="20"/>
  <c r="AA4" i="20"/>
  <c r="AA3" i="20"/>
  <c r="T1099" i="20"/>
  <c r="T1098" i="20"/>
  <c r="T1097" i="20"/>
  <c r="T1096" i="20"/>
  <c r="T1095" i="20"/>
  <c r="T1094" i="20"/>
  <c r="T1093" i="20"/>
  <c r="T1092" i="20"/>
  <c r="T1091" i="20"/>
  <c r="T1090" i="20"/>
  <c r="T1089" i="20"/>
  <c r="T1088" i="20"/>
  <c r="T1087" i="20"/>
  <c r="T1086" i="20"/>
  <c r="T1085" i="20"/>
  <c r="T1084" i="20"/>
  <c r="T1083" i="20"/>
  <c r="T1082" i="20"/>
  <c r="T1081" i="20"/>
  <c r="T1080" i="20"/>
  <c r="T1079" i="20"/>
  <c r="T1078" i="20"/>
  <c r="T1077" i="20"/>
  <c r="T1076" i="20"/>
  <c r="T1075" i="20"/>
  <c r="T1074" i="20"/>
  <c r="T1073" i="20"/>
  <c r="T1072" i="20"/>
  <c r="T1071" i="20"/>
  <c r="T1070" i="20"/>
  <c r="T1069" i="20"/>
  <c r="T1068" i="20"/>
  <c r="T1067" i="20"/>
  <c r="T1066" i="20"/>
  <c r="T1065" i="20"/>
  <c r="T1064" i="20"/>
  <c r="T1063" i="20"/>
  <c r="T1062" i="20"/>
  <c r="T1061" i="20"/>
  <c r="T1060" i="20"/>
  <c r="T1059" i="20"/>
  <c r="T1058" i="20"/>
  <c r="T1057" i="20"/>
  <c r="T1056" i="20"/>
  <c r="T1055" i="20"/>
  <c r="T1054" i="20"/>
  <c r="T1053" i="20"/>
  <c r="T1052" i="20"/>
  <c r="T1051" i="20"/>
  <c r="T1050" i="20"/>
  <c r="T1049" i="20"/>
  <c r="T1048" i="20"/>
  <c r="T1047" i="20"/>
  <c r="T1046" i="20"/>
  <c r="T1045" i="20"/>
  <c r="T1044" i="20"/>
  <c r="T1043" i="20"/>
  <c r="T1042" i="20"/>
  <c r="T1041" i="20"/>
  <c r="T1040" i="20"/>
  <c r="T1039" i="20"/>
  <c r="T1038" i="20"/>
  <c r="T1037" i="20"/>
  <c r="T1036" i="20"/>
  <c r="T1035" i="20"/>
  <c r="T1034" i="20"/>
  <c r="T1033" i="20"/>
  <c r="T1032" i="20"/>
  <c r="T1031" i="20"/>
  <c r="T1030" i="20"/>
  <c r="T1029" i="20"/>
  <c r="T1028" i="20"/>
  <c r="T1027" i="20"/>
  <c r="T1026" i="20"/>
  <c r="T1025" i="20"/>
  <c r="T1024" i="20"/>
  <c r="T1023" i="20"/>
  <c r="T1022" i="20"/>
  <c r="T1021" i="20"/>
  <c r="T1020" i="20"/>
  <c r="T1019" i="20"/>
  <c r="T1018" i="20"/>
  <c r="T1017" i="20"/>
  <c r="T1016" i="20"/>
  <c r="T1015" i="20"/>
  <c r="T1014" i="20"/>
  <c r="T1013" i="20"/>
  <c r="T1012" i="20"/>
  <c r="T1011" i="20"/>
  <c r="T1010" i="20"/>
  <c r="T1009" i="20"/>
  <c r="T1008" i="20"/>
  <c r="T1007" i="20"/>
  <c r="T1006" i="20"/>
  <c r="T1005" i="20"/>
  <c r="T1004" i="20"/>
  <c r="T1003" i="20"/>
  <c r="T1002" i="20"/>
  <c r="T1001" i="20"/>
  <c r="T1000" i="20"/>
  <c r="T999" i="20"/>
  <c r="T998" i="20"/>
  <c r="T997" i="20"/>
  <c r="T996" i="20"/>
  <c r="T995" i="20"/>
  <c r="T994" i="20"/>
  <c r="T993" i="20"/>
  <c r="T992" i="20"/>
  <c r="T991" i="20"/>
  <c r="T990" i="20"/>
  <c r="T989" i="20"/>
  <c r="T988" i="20"/>
  <c r="T987" i="20"/>
  <c r="T986" i="20"/>
  <c r="T985" i="20"/>
  <c r="T984" i="20"/>
  <c r="T983" i="20"/>
  <c r="T982" i="20"/>
  <c r="T981" i="20"/>
  <c r="T980" i="20"/>
  <c r="T979" i="20"/>
  <c r="T978" i="20"/>
  <c r="T977" i="20"/>
  <c r="T976" i="20"/>
  <c r="T975" i="20"/>
  <c r="T974" i="20"/>
  <c r="T973" i="20"/>
  <c r="T972" i="20"/>
  <c r="T971" i="20"/>
  <c r="T970" i="20"/>
  <c r="T969" i="20"/>
  <c r="T968" i="20"/>
  <c r="T967" i="20"/>
  <c r="T966" i="20"/>
  <c r="T965" i="20"/>
  <c r="T964" i="20"/>
  <c r="T963" i="20"/>
  <c r="T962" i="20"/>
  <c r="T961" i="20"/>
  <c r="T960" i="20"/>
  <c r="T959" i="20"/>
  <c r="T958" i="20"/>
  <c r="T957" i="20"/>
  <c r="T956" i="20"/>
  <c r="T955" i="20"/>
  <c r="T954" i="20"/>
  <c r="T953" i="20"/>
  <c r="T952" i="20"/>
  <c r="T951" i="20"/>
  <c r="T950" i="20"/>
  <c r="T949" i="20"/>
  <c r="T948" i="20"/>
  <c r="T947" i="20"/>
  <c r="T946" i="20"/>
  <c r="T945" i="20"/>
  <c r="T944" i="20"/>
  <c r="T943" i="20"/>
  <c r="T942" i="20"/>
  <c r="T941" i="20"/>
  <c r="T940" i="20"/>
  <c r="T939" i="20"/>
  <c r="T938" i="20"/>
  <c r="T937" i="20"/>
  <c r="T936" i="20"/>
  <c r="T935" i="20"/>
  <c r="T934" i="20"/>
  <c r="T933" i="20"/>
  <c r="T932" i="20"/>
  <c r="T931" i="20"/>
  <c r="T930" i="20"/>
  <c r="T929" i="20"/>
  <c r="T928" i="20"/>
  <c r="T927" i="20"/>
  <c r="T926" i="20"/>
  <c r="T925" i="20"/>
  <c r="T924" i="20"/>
  <c r="T923" i="20"/>
  <c r="T922" i="20"/>
  <c r="T921" i="20"/>
  <c r="T920" i="20"/>
  <c r="T919" i="20"/>
  <c r="T918" i="20"/>
  <c r="T917" i="20"/>
  <c r="T916" i="20"/>
  <c r="T915" i="20"/>
  <c r="T914" i="20"/>
  <c r="T913" i="20"/>
  <c r="T912" i="20"/>
  <c r="T911" i="20"/>
  <c r="T910" i="20"/>
  <c r="T909" i="20"/>
  <c r="T908" i="20"/>
  <c r="T907" i="20"/>
  <c r="T906" i="20"/>
  <c r="T905" i="20"/>
  <c r="T904" i="20"/>
  <c r="T903" i="20"/>
  <c r="T902" i="20"/>
  <c r="T901" i="20"/>
  <c r="T900" i="20"/>
  <c r="T899" i="20"/>
  <c r="T898" i="20"/>
  <c r="T897" i="20"/>
  <c r="T896" i="20"/>
  <c r="T895" i="20"/>
  <c r="T894" i="20"/>
  <c r="T893" i="20"/>
  <c r="T892" i="20"/>
  <c r="T891" i="20"/>
  <c r="T890" i="20"/>
  <c r="T889" i="20"/>
  <c r="T888" i="20"/>
  <c r="T887" i="20"/>
  <c r="T886" i="20"/>
  <c r="T885" i="20"/>
  <c r="T884" i="20"/>
  <c r="T883" i="20"/>
  <c r="T882" i="20"/>
  <c r="T881" i="20"/>
  <c r="T880" i="20"/>
  <c r="T879" i="20"/>
  <c r="T878" i="20"/>
  <c r="T877" i="20"/>
  <c r="T876" i="20"/>
  <c r="T875" i="20"/>
  <c r="T874" i="20"/>
  <c r="T873" i="20"/>
  <c r="T872" i="20"/>
  <c r="T871" i="20"/>
  <c r="T870" i="20"/>
  <c r="T869" i="20"/>
  <c r="T868" i="20"/>
  <c r="T867" i="20"/>
  <c r="T866" i="20"/>
  <c r="T865" i="20"/>
  <c r="T864" i="20"/>
  <c r="T863" i="20"/>
  <c r="T862" i="20"/>
  <c r="T861" i="20"/>
  <c r="T860" i="20"/>
  <c r="T859" i="20"/>
  <c r="T858" i="20"/>
  <c r="T857" i="20"/>
  <c r="T856" i="20"/>
  <c r="T855" i="20"/>
  <c r="T854" i="20"/>
  <c r="T853" i="20"/>
  <c r="T852" i="20"/>
  <c r="T851" i="20"/>
  <c r="T850" i="20"/>
  <c r="T849" i="20"/>
  <c r="T848" i="20"/>
  <c r="T847" i="20"/>
  <c r="T846" i="20"/>
  <c r="T845" i="20"/>
  <c r="T844" i="20"/>
  <c r="T843" i="20"/>
  <c r="T842" i="20"/>
  <c r="T841" i="20"/>
  <c r="T840" i="20"/>
  <c r="T839" i="20"/>
  <c r="T838" i="20"/>
  <c r="T837" i="20"/>
  <c r="T836" i="20"/>
  <c r="T835" i="20"/>
  <c r="T834" i="20"/>
  <c r="T833" i="20"/>
  <c r="T832" i="20"/>
  <c r="T831" i="20"/>
  <c r="T830" i="20"/>
  <c r="T829" i="20"/>
  <c r="T828" i="20"/>
  <c r="T827" i="20"/>
  <c r="T826" i="20"/>
  <c r="T825" i="20"/>
  <c r="T824" i="20"/>
  <c r="T823" i="20"/>
  <c r="T822" i="20"/>
  <c r="T821" i="20"/>
  <c r="T820" i="20"/>
  <c r="T819" i="20"/>
  <c r="T818" i="20"/>
  <c r="T817" i="20"/>
  <c r="T816" i="20"/>
  <c r="T815" i="20"/>
  <c r="T814" i="20"/>
  <c r="T813" i="20"/>
  <c r="T812" i="20"/>
  <c r="T811" i="20"/>
  <c r="T810" i="20"/>
  <c r="T809" i="20"/>
  <c r="T808" i="20"/>
  <c r="T807" i="20"/>
  <c r="T806" i="20"/>
  <c r="T805" i="20"/>
  <c r="T804" i="20"/>
  <c r="T803" i="20"/>
  <c r="T802" i="20"/>
  <c r="T801" i="20"/>
  <c r="T800" i="20"/>
  <c r="T799" i="20"/>
  <c r="T798" i="20"/>
  <c r="T797" i="20"/>
  <c r="T796" i="20"/>
  <c r="T795" i="20"/>
  <c r="T794" i="20"/>
  <c r="T793" i="20"/>
  <c r="T792" i="20"/>
  <c r="T791" i="20"/>
  <c r="T790" i="20"/>
  <c r="T789" i="20"/>
  <c r="T788" i="20"/>
  <c r="T787" i="20"/>
  <c r="T786" i="20"/>
  <c r="T785" i="20"/>
  <c r="T784" i="20"/>
  <c r="T783" i="20"/>
  <c r="T782" i="20"/>
  <c r="T781" i="20"/>
  <c r="T780" i="20"/>
  <c r="T779" i="20"/>
  <c r="T778" i="20"/>
  <c r="T777" i="20"/>
  <c r="T776" i="20"/>
  <c r="T775" i="20"/>
  <c r="T774" i="20"/>
  <c r="T773" i="20"/>
  <c r="T772" i="20"/>
  <c r="T771" i="20"/>
  <c r="T770" i="20"/>
  <c r="T769" i="20"/>
  <c r="T768" i="20"/>
  <c r="T767" i="20"/>
  <c r="T766" i="20"/>
  <c r="T765" i="20"/>
  <c r="T764" i="20"/>
  <c r="T763" i="20"/>
  <c r="T762" i="20"/>
  <c r="T761" i="20"/>
  <c r="T760" i="20"/>
  <c r="T759" i="20"/>
  <c r="T758" i="20"/>
  <c r="T757" i="20"/>
  <c r="T756" i="20"/>
  <c r="T755" i="20"/>
  <c r="T754" i="20"/>
  <c r="T753" i="20"/>
  <c r="T752" i="20"/>
  <c r="T751" i="20"/>
  <c r="T750" i="20"/>
  <c r="T749" i="20"/>
  <c r="T748" i="20"/>
  <c r="T747" i="20"/>
  <c r="T746" i="20"/>
  <c r="T745" i="20"/>
  <c r="T744" i="20"/>
  <c r="T743" i="20"/>
  <c r="T742" i="20"/>
  <c r="T741" i="20"/>
  <c r="T740" i="20"/>
  <c r="T739" i="20"/>
  <c r="T738" i="20"/>
  <c r="T737" i="20"/>
  <c r="T736" i="20"/>
  <c r="T735" i="20"/>
  <c r="T734" i="20"/>
  <c r="T733" i="20"/>
  <c r="T732" i="20"/>
  <c r="T731" i="20"/>
  <c r="T730" i="20"/>
  <c r="T729" i="20"/>
  <c r="T728" i="20"/>
  <c r="T727" i="20"/>
  <c r="T726" i="20"/>
  <c r="T725" i="20"/>
  <c r="T724" i="20"/>
  <c r="T723" i="20"/>
  <c r="T722" i="20"/>
  <c r="T721" i="20"/>
  <c r="T720" i="20"/>
  <c r="T719" i="20"/>
  <c r="T718" i="20"/>
  <c r="T717" i="20"/>
  <c r="T716" i="20"/>
  <c r="T715" i="20"/>
  <c r="T714" i="20"/>
  <c r="T713" i="20"/>
  <c r="T712" i="20"/>
  <c r="T711" i="20"/>
  <c r="T710" i="20"/>
  <c r="T709" i="20"/>
  <c r="T708" i="20"/>
  <c r="T707" i="20"/>
  <c r="T706" i="20"/>
  <c r="T705" i="20"/>
  <c r="T704" i="20"/>
  <c r="T703" i="20"/>
  <c r="T702" i="20"/>
  <c r="T701" i="20"/>
  <c r="T700" i="20"/>
  <c r="T699" i="20"/>
  <c r="T698" i="20"/>
  <c r="T697" i="20"/>
  <c r="T696" i="20"/>
  <c r="T695" i="20"/>
  <c r="T694" i="20"/>
  <c r="T693" i="20"/>
  <c r="T692" i="20"/>
  <c r="T691" i="20"/>
  <c r="T690" i="20"/>
  <c r="T689" i="20"/>
  <c r="T688" i="20"/>
  <c r="T687" i="20"/>
  <c r="T686" i="20"/>
  <c r="T685" i="20"/>
  <c r="T684" i="20"/>
  <c r="T683" i="20"/>
  <c r="T682" i="20"/>
  <c r="T681" i="20"/>
  <c r="T680" i="20"/>
  <c r="T679" i="20"/>
  <c r="T678" i="20"/>
  <c r="T677" i="20"/>
  <c r="T676" i="20"/>
  <c r="T675" i="20"/>
  <c r="T674" i="20"/>
  <c r="T673" i="20"/>
  <c r="T672" i="20"/>
  <c r="T671" i="20"/>
  <c r="T670" i="20"/>
  <c r="T669" i="20"/>
  <c r="T668" i="20"/>
  <c r="T667" i="20"/>
  <c r="T666" i="20"/>
  <c r="T665" i="20"/>
  <c r="T664" i="20"/>
  <c r="T663" i="20"/>
  <c r="T662" i="20"/>
  <c r="T661" i="20"/>
  <c r="T660" i="20"/>
  <c r="T659" i="20"/>
  <c r="T658" i="20"/>
  <c r="T657" i="20"/>
  <c r="T656" i="20"/>
  <c r="T655" i="20"/>
  <c r="T654" i="20"/>
  <c r="T653" i="20"/>
  <c r="T652" i="20"/>
  <c r="T651" i="20"/>
  <c r="T650" i="20"/>
  <c r="T649" i="20"/>
  <c r="T648" i="20"/>
  <c r="T647" i="20"/>
  <c r="T646" i="20"/>
  <c r="T645" i="20"/>
  <c r="T644" i="20"/>
  <c r="T643" i="20"/>
  <c r="T642" i="20"/>
  <c r="T641" i="20"/>
  <c r="T640" i="20"/>
  <c r="T639" i="20"/>
  <c r="T638" i="20"/>
  <c r="T637" i="20"/>
  <c r="T636" i="20"/>
  <c r="T635" i="20"/>
  <c r="T634" i="20"/>
  <c r="T633" i="20"/>
  <c r="T632" i="20"/>
  <c r="T631" i="20"/>
  <c r="T630" i="20"/>
  <c r="T629" i="20"/>
  <c r="T628" i="20"/>
  <c r="T627" i="20"/>
  <c r="T626" i="20"/>
  <c r="T625" i="20"/>
  <c r="T624" i="20"/>
  <c r="T623" i="20"/>
  <c r="T622" i="20"/>
  <c r="T621" i="20"/>
  <c r="T620" i="20"/>
  <c r="T619" i="20"/>
  <c r="T618" i="20"/>
  <c r="T617" i="20"/>
  <c r="T616" i="20"/>
  <c r="T615" i="20"/>
  <c r="T614" i="20"/>
  <c r="T613" i="20"/>
  <c r="T612" i="20"/>
  <c r="T611" i="20"/>
  <c r="T610" i="20"/>
  <c r="T609" i="20"/>
  <c r="T608" i="20"/>
  <c r="T607" i="20"/>
  <c r="T606" i="20"/>
  <c r="T605" i="20"/>
  <c r="T604" i="20"/>
  <c r="T603" i="20"/>
  <c r="T602" i="20"/>
  <c r="T601" i="20"/>
  <c r="T600" i="20"/>
  <c r="T599" i="20"/>
  <c r="T598" i="20"/>
  <c r="T597" i="20"/>
  <c r="T596" i="20"/>
  <c r="T595" i="20"/>
  <c r="T594" i="20"/>
  <c r="T593" i="20"/>
  <c r="T592" i="20"/>
  <c r="T591" i="20"/>
  <c r="T590" i="20"/>
  <c r="T589" i="20"/>
  <c r="T588" i="20"/>
  <c r="T587" i="20"/>
  <c r="T586" i="20"/>
  <c r="T585" i="20"/>
  <c r="T584" i="20"/>
  <c r="T583" i="20"/>
  <c r="T582" i="20"/>
  <c r="T581" i="20"/>
  <c r="T580" i="20"/>
  <c r="T579" i="20"/>
  <c r="T578" i="20"/>
  <c r="T577" i="20"/>
  <c r="T576" i="20"/>
  <c r="T575" i="20"/>
  <c r="T574" i="20"/>
  <c r="T573" i="20"/>
  <c r="T572" i="20"/>
  <c r="T571" i="20"/>
  <c r="T570" i="20"/>
  <c r="T569" i="20"/>
  <c r="T568" i="20"/>
  <c r="T567" i="20"/>
  <c r="T566" i="20"/>
  <c r="T565" i="20"/>
  <c r="T564" i="20"/>
  <c r="T563" i="20"/>
  <c r="T562" i="20"/>
  <c r="T561" i="20"/>
  <c r="T560" i="20"/>
  <c r="T559" i="20"/>
  <c r="T558" i="20"/>
  <c r="T557" i="20"/>
  <c r="T556" i="20"/>
  <c r="T555" i="20"/>
  <c r="T554" i="20"/>
  <c r="T553" i="20"/>
  <c r="T552" i="20"/>
  <c r="T551" i="20"/>
  <c r="T550" i="20"/>
  <c r="T549" i="20"/>
  <c r="T548" i="20"/>
  <c r="T547" i="20"/>
  <c r="T546" i="20"/>
  <c r="T545" i="20"/>
  <c r="T544" i="20"/>
  <c r="T543" i="20"/>
  <c r="T542" i="20"/>
  <c r="T541" i="20"/>
  <c r="T540" i="20"/>
  <c r="T539" i="20"/>
  <c r="T538" i="20"/>
  <c r="T537" i="20"/>
  <c r="T536" i="20"/>
  <c r="T535" i="20"/>
  <c r="T534" i="20"/>
  <c r="T533" i="20"/>
  <c r="T532" i="20"/>
  <c r="T531" i="20"/>
  <c r="T530" i="20"/>
  <c r="T529" i="20"/>
  <c r="T528" i="20"/>
  <c r="T527" i="20"/>
  <c r="T526" i="20"/>
  <c r="T525" i="20"/>
  <c r="T524" i="20"/>
  <c r="T523" i="20"/>
  <c r="T522" i="20"/>
  <c r="T521" i="20"/>
  <c r="T520" i="20"/>
  <c r="T519" i="20"/>
  <c r="T518" i="20"/>
  <c r="T517" i="20"/>
  <c r="T516" i="20"/>
  <c r="T515" i="20"/>
  <c r="T514" i="20"/>
  <c r="T513" i="20"/>
  <c r="T512" i="20"/>
  <c r="T511" i="20"/>
  <c r="T510" i="20"/>
  <c r="T509" i="20"/>
  <c r="T508" i="20"/>
  <c r="T507" i="20"/>
  <c r="T506" i="20"/>
  <c r="T505" i="20"/>
  <c r="T504" i="20"/>
  <c r="T503" i="20"/>
  <c r="T502" i="20"/>
  <c r="T501" i="20"/>
  <c r="T500" i="20"/>
  <c r="T499" i="20"/>
  <c r="T498" i="20"/>
  <c r="T497" i="20"/>
  <c r="T496" i="20"/>
  <c r="T495" i="20"/>
  <c r="T494" i="20"/>
  <c r="T493" i="20"/>
  <c r="T492" i="20"/>
  <c r="T491" i="20"/>
  <c r="T490" i="20"/>
  <c r="T489" i="20"/>
  <c r="T488" i="20"/>
  <c r="T487" i="20"/>
  <c r="T486" i="20"/>
  <c r="T485" i="20"/>
  <c r="T484" i="20"/>
  <c r="T483" i="20"/>
  <c r="T482" i="20"/>
  <c r="T481" i="20"/>
  <c r="T480" i="20"/>
  <c r="T479" i="20"/>
  <c r="T478" i="20"/>
  <c r="T477" i="20"/>
  <c r="T476" i="20"/>
  <c r="T475" i="20"/>
  <c r="T474" i="20"/>
  <c r="T473" i="20"/>
  <c r="T472" i="20"/>
  <c r="T471" i="20"/>
  <c r="T470" i="20"/>
  <c r="T469" i="20"/>
  <c r="T468" i="20"/>
  <c r="T467" i="20"/>
  <c r="T466" i="20"/>
  <c r="T465" i="20"/>
  <c r="T464" i="20"/>
  <c r="T463" i="20"/>
  <c r="T462" i="20"/>
  <c r="T461" i="20"/>
  <c r="T460" i="20"/>
  <c r="T459" i="20"/>
  <c r="T458" i="20"/>
  <c r="T457" i="20"/>
  <c r="T456" i="20"/>
  <c r="T455" i="20"/>
  <c r="T454" i="20"/>
  <c r="T453" i="20"/>
  <c r="T452" i="20"/>
  <c r="T451" i="20"/>
  <c r="T450" i="20"/>
  <c r="T449" i="20"/>
  <c r="T448" i="20"/>
  <c r="T447" i="20"/>
  <c r="T446" i="20"/>
  <c r="T445" i="20"/>
  <c r="T444" i="20"/>
  <c r="T443" i="20"/>
  <c r="T442" i="20"/>
  <c r="T441" i="20"/>
  <c r="T440" i="20"/>
  <c r="T439" i="20"/>
  <c r="T438" i="20"/>
  <c r="T437" i="20"/>
  <c r="T436" i="20"/>
  <c r="T435" i="20"/>
  <c r="T434" i="20"/>
  <c r="T433" i="20"/>
  <c r="T432" i="20"/>
  <c r="T431" i="20"/>
  <c r="T430" i="20"/>
  <c r="T429" i="20"/>
  <c r="T428" i="20"/>
  <c r="T427" i="20"/>
  <c r="T426" i="20"/>
  <c r="T425" i="20"/>
  <c r="T424" i="20"/>
  <c r="T423" i="20"/>
  <c r="T422" i="20"/>
  <c r="T421" i="20"/>
  <c r="T420" i="20"/>
  <c r="T419" i="20"/>
  <c r="T418" i="20"/>
  <c r="T417" i="20"/>
  <c r="T416" i="20"/>
  <c r="T415" i="20"/>
  <c r="T414" i="20"/>
  <c r="T413" i="20"/>
  <c r="T412" i="20"/>
  <c r="T411" i="20"/>
  <c r="T410" i="20"/>
  <c r="T409" i="20"/>
  <c r="T408" i="20"/>
  <c r="T407" i="20"/>
  <c r="T406" i="20"/>
  <c r="T405" i="20"/>
  <c r="T404" i="20"/>
  <c r="T403" i="20"/>
  <c r="T402" i="20"/>
  <c r="T401" i="20"/>
  <c r="T400" i="20"/>
  <c r="T399" i="20"/>
  <c r="T398" i="20"/>
  <c r="T397" i="20"/>
  <c r="T396" i="20"/>
  <c r="T395" i="20"/>
  <c r="T394" i="20"/>
  <c r="T393" i="20"/>
  <c r="T392" i="20"/>
  <c r="T391" i="20"/>
  <c r="T390" i="20"/>
  <c r="T389" i="20"/>
  <c r="T388" i="20"/>
  <c r="T387" i="20"/>
  <c r="T386" i="20"/>
  <c r="T385" i="20"/>
  <c r="T384" i="20"/>
  <c r="T383" i="20"/>
  <c r="T382" i="20"/>
  <c r="T381" i="20"/>
  <c r="T380" i="20"/>
  <c r="T379" i="20"/>
  <c r="T378" i="20"/>
  <c r="T377" i="20"/>
  <c r="T376" i="20"/>
  <c r="T375" i="20"/>
  <c r="T374" i="20"/>
  <c r="T373" i="20"/>
  <c r="T372" i="20"/>
  <c r="T371" i="20"/>
  <c r="T370" i="20"/>
  <c r="T369" i="20"/>
  <c r="T368" i="20"/>
  <c r="T367" i="20"/>
  <c r="T366" i="20"/>
  <c r="T365" i="20"/>
  <c r="T364" i="20"/>
  <c r="T363" i="20"/>
  <c r="T362" i="20"/>
  <c r="T361" i="20"/>
  <c r="T360" i="20"/>
  <c r="T359" i="20"/>
  <c r="T358" i="20"/>
  <c r="T357" i="20"/>
  <c r="T356" i="20"/>
  <c r="T355" i="20"/>
  <c r="T354" i="20"/>
  <c r="T353" i="20"/>
  <c r="T352" i="20"/>
  <c r="T351" i="20"/>
  <c r="T350" i="20"/>
  <c r="T349" i="20"/>
  <c r="T348" i="20"/>
  <c r="T347" i="20"/>
  <c r="T346" i="20"/>
  <c r="T345" i="20"/>
  <c r="T344" i="20"/>
  <c r="T343" i="20"/>
  <c r="T342" i="20"/>
  <c r="T341" i="20"/>
  <c r="T340" i="20"/>
  <c r="T339" i="20"/>
  <c r="T338" i="20"/>
  <c r="T337" i="20"/>
  <c r="T336" i="20"/>
  <c r="T335" i="20"/>
  <c r="T334" i="20"/>
  <c r="T333" i="20"/>
  <c r="T332" i="20"/>
  <c r="T331" i="20"/>
  <c r="T330" i="20"/>
  <c r="T329" i="20"/>
  <c r="T328" i="20"/>
  <c r="T327" i="20"/>
  <c r="T326" i="20"/>
  <c r="T325" i="20"/>
  <c r="T324" i="20"/>
  <c r="T323" i="20"/>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T14" i="20"/>
  <c r="T13" i="20"/>
  <c r="T12" i="20"/>
  <c r="T11" i="20"/>
  <c r="T10" i="20"/>
  <c r="T9" i="20"/>
  <c r="T8" i="20"/>
  <c r="T7" i="20"/>
  <c r="T6" i="20"/>
  <c r="T5" i="20"/>
  <c r="T4" i="20"/>
  <c r="T3" i="20"/>
  <c r="Z1073" i="20" l="1"/>
  <c r="Z1072" i="20"/>
  <c r="Z3" i="20"/>
  <c r="AI1099" i="20"/>
  <c r="AI1098" i="20"/>
  <c r="AI1097" i="20"/>
  <c r="AI1096" i="20"/>
  <c r="AI1095" i="20"/>
  <c r="AI1094" i="20"/>
  <c r="AI1093" i="20"/>
  <c r="AI1092" i="20"/>
  <c r="AI1091" i="20"/>
  <c r="AI1090" i="20"/>
  <c r="AI1089" i="20"/>
  <c r="AI1088" i="20"/>
  <c r="AI1087" i="20"/>
  <c r="AI1086" i="20"/>
  <c r="AI1085" i="20"/>
  <c r="AI1084" i="20"/>
  <c r="AI1083" i="20"/>
  <c r="AI1082" i="20"/>
  <c r="AI1081" i="20"/>
  <c r="AI1080" i="20"/>
  <c r="AI1079" i="20"/>
  <c r="AI1078" i="20"/>
  <c r="AI1077" i="20"/>
  <c r="AI1076" i="20"/>
  <c r="AI1075" i="20"/>
  <c r="AI1074" i="20"/>
  <c r="AI1071" i="20"/>
  <c r="AI1070" i="20"/>
  <c r="AI1069" i="20"/>
  <c r="AI1068" i="20"/>
  <c r="AI1067" i="20"/>
  <c r="AI1066" i="20"/>
  <c r="AI1065" i="20"/>
  <c r="AI1064" i="20"/>
  <c r="AI1063" i="20"/>
  <c r="AI1062" i="20"/>
  <c r="AI1061" i="20"/>
  <c r="AI1060" i="20"/>
  <c r="AI1059" i="20"/>
  <c r="AI1058" i="20"/>
  <c r="AI1057" i="20"/>
  <c r="AI1056" i="20"/>
  <c r="AI1055" i="20"/>
  <c r="AI1054" i="20"/>
  <c r="AI1053" i="20"/>
  <c r="AI1052" i="20"/>
  <c r="AI1051" i="20"/>
  <c r="AI1050" i="20"/>
  <c r="AI1049" i="20"/>
  <c r="AI1048" i="20"/>
  <c r="AI1047" i="20"/>
  <c r="AI1046" i="20"/>
  <c r="AI1045" i="20"/>
  <c r="AI1044" i="20"/>
  <c r="AI1043" i="20"/>
  <c r="AI1042" i="20"/>
  <c r="AI1041" i="20"/>
  <c r="AI1040" i="20"/>
  <c r="AI1039" i="20"/>
  <c r="AI1038" i="20"/>
  <c r="AI1037" i="20"/>
  <c r="AI1036" i="20"/>
  <c r="AI1035" i="20"/>
  <c r="AI1034" i="20"/>
  <c r="AI1033" i="20"/>
  <c r="AI1032" i="20"/>
  <c r="AI1031" i="20"/>
  <c r="AI1030" i="20"/>
  <c r="AI1029" i="20"/>
  <c r="AI1028" i="20"/>
  <c r="AI1027" i="20"/>
  <c r="AI1026" i="20"/>
  <c r="AI1025" i="20"/>
  <c r="AI1024" i="20"/>
  <c r="AI1023" i="20"/>
  <c r="AI1022" i="20"/>
  <c r="AI1021" i="20"/>
  <c r="AI1020" i="20"/>
  <c r="AI1019" i="20"/>
  <c r="AI1018" i="20"/>
  <c r="AI1017" i="20"/>
  <c r="AI1016" i="20"/>
  <c r="AI1015" i="20"/>
  <c r="AI1014" i="20"/>
  <c r="AI1013" i="20"/>
  <c r="AI1012" i="20"/>
  <c r="AI1011" i="20"/>
  <c r="AI1010" i="20"/>
  <c r="AI1009" i="20"/>
  <c r="AI1008" i="20"/>
  <c r="AI1007" i="20"/>
  <c r="AI1006" i="20"/>
  <c r="AI1005" i="20"/>
  <c r="AI1004" i="20"/>
  <c r="AI1003" i="20"/>
  <c r="AI1002" i="20"/>
  <c r="AI1001" i="20"/>
  <c r="AI1000" i="20"/>
  <c r="AI999" i="20"/>
  <c r="AI998" i="20"/>
  <c r="AI997" i="20"/>
  <c r="AI996" i="20"/>
  <c r="AI995" i="20"/>
  <c r="AI994" i="20"/>
  <c r="AI993" i="20"/>
  <c r="AI992" i="20"/>
  <c r="AI991" i="20"/>
  <c r="AI990" i="20"/>
  <c r="AI989" i="20"/>
  <c r="AI988" i="20"/>
  <c r="AI987" i="20"/>
  <c r="AI986" i="20"/>
  <c r="AI985" i="20"/>
  <c r="AI984" i="20"/>
  <c r="AI983" i="20"/>
  <c r="AI982" i="20"/>
  <c r="AI981" i="20"/>
  <c r="AI980" i="20"/>
  <c r="AI979" i="20"/>
  <c r="AI978" i="20"/>
  <c r="AI977" i="20"/>
  <c r="AI976" i="20"/>
  <c r="AI975" i="20"/>
  <c r="AI974" i="20"/>
  <c r="AI973" i="20"/>
  <c r="AI972" i="20"/>
  <c r="AI971" i="20"/>
  <c r="AI970" i="20"/>
  <c r="AI969" i="20"/>
  <c r="AI968" i="20"/>
  <c r="AI967" i="20"/>
  <c r="AI966" i="20"/>
  <c r="AI965" i="20"/>
  <c r="AI964" i="20"/>
  <c r="AI963" i="20"/>
  <c r="AI962" i="20"/>
  <c r="AI961" i="20"/>
  <c r="AI960" i="20"/>
  <c r="AI959" i="20"/>
  <c r="AI958" i="20"/>
  <c r="AI957" i="20"/>
  <c r="AI956" i="20"/>
  <c r="AI955" i="20"/>
  <c r="AI954" i="20"/>
  <c r="AI953" i="20"/>
  <c r="AI952" i="20"/>
  <c r="AI951" i="20"/>
  <c r="AI950" i="20"/>
  <c r="AI949" i="20"/>
  <c r="AI948" i="20"/>
  <c r="AI947" i="20"/>
  <c r="AI946" i="20"/>
  <c r="AI945" i="20"/>
  <c r="AI944" i="20"/>
  <c r="AI943" i="20"/>
  <c r="AI942" i="20"/>
  <c r="AI941" i="20"/>
  <c r="AI940" i="20"/>
  <c r="AI939" i="20"/>
  <c r="AI938" i="20"/>
  <c r="AI937" i="20"/>
  <c r="AI936" i="20"/>
  <c r="AI935" i="20"/>
  <c r="AI934" i="20"/>
  <c r="AI933" i="20"/>
  <c r="AI932" i="20"/>
  <c r="AI931" i="20"/>
  <c r="AI930" i="20"/>
  <c r="AI929" i="20"/>
  <c r="AI928" i="20"/>
  <c r="AI927" i="20"/>
  <c r="AI926" i="20"/>
  <c r="AI925" i="20"/>
  <c r="AI924" i="20"/>
  <c r="AI923" i="20"/>
  <c r="AI922" i="20"/>
  <c r="AI921" i="20"/>
  <c r="AI920" i="20"/>
  <c r="AI919" i="20"/>
  <c r="AI918" i="20"/>
  <c r="AI917" i="20"/>
  <c r="AI916" i="20"/>
  <c r="AI915" i="20"/>
  <c r="AI914" i="20"/>
  <c r="AI913" i="20"/>
  <c r="AI912" i="20"/>
  <c r="AI911" i="20"/>
  <c r="AI910" i="20"/>
  <c r="AI909" i="20"/>
  <c r="AI908" i="20"/>
  <c r="AI907" i="20"/>
  <c r="AI906" i="20"/>
  <c r="AI905" i="20"/>
  <c r="AI904" i="20"/>
  <c r="AI903" i="20"/>
  <c r="AI902" i="20"/>
  <c r="AI901" i="20"/>
  <c r="AI900" i="20"/>
  <c r="AI899" i="20"/>
  <c r="AI898" i="20"/>
  <c r="AI897" i="20"/>
  <c r="AI896" i="20"/>
  <c r="AI895" i="20"/>
  <c r="AI894" i="20"/>
  <c r="AI893" i="20"/>
  <c r="AI892" i="20"/>
  <c r="AI891" i="20"/>
  <c r="AI890" i="20"/>
  <c r="AI889" i="20"/>
  <c r="AI888" i="20"/>
  <c r="AI887" i="20"/>
  <c r="AI886" i="20"/>
  <c r="AI885" i="20"/>
  <c r="AI884" i="20"/>
  <c r="AI883" i="20"/>
  <c r="AI882" i="20"/>
  <c r="AI881" i="20"/>
  <c r="AI880" i="20"/>
  <c r="AI879" i="20"/>
  <c r="AI878" i="20"/>
  <c r="AI877" i="20"/>
  <c r="AI876" i="20"/>
  <c r="AI875" i="20"/>
  <c r="AI874" i="20"/>
  <c r="AI873" i="20"/>
  <c r="AI872" i="20"/>
  <c r="AI871" i="20"/>
  <c r="AI870" i="20"/>
  <c r="AI869" i="20"/>
  <c r="AI868" i="20"/>
  <c r="AI867" i="20"/>
  <c r="AI866" i="20"/>
  <c r="AI865" i="20"/>
  <c r="AI864" i="20"/>
  <c r="AI863" i="20"/>
  <c r="AI862" i="20"/>
  <c r="AI861" i="20"/>
  <c r="AI860" i="20"/>
  <c r="AI859" i="20"/>
  <c r="AI858" i="20"/>
  <c r="AI857" i="20"/>
  <c r="AI856" i="20"/>
  <c r="AI855" i="20"/>
  <c r="AI854" i="20"/>
  <c r="AI853" i="20"/>
  <c r="AI852" i="20"/>
  <c r="AI851" i="20"/>
  <c r="AI850" i="20"/>
  <c r="AI849" i="20"/>
  <c r="AI848" i="20"/>
  <c r="AI847" i="20"/>
  <c r="AI846" i="20"/>
  <c r="AI845" i="20"/>
  <c r="AI844" i="20"/>
  <c r="AI843" i="20"/>
  <c r="AI842" i="20"/>
  <c r="AI841" i="20"/>
  <c r="AI840" i="20"/>
  <c r="AI839" i="20"/>
  <c r="AI838" i="20"/>
  <c r="AI837" i="20"/>
  <c r="AI836" i="20"/>
  <c r="AI835" i="20"/>
  <c r="AI834" i="20"/>
  <c r="AI833" i="20"/>
  <c r="AI832" i="20"/>
  <c r="AI831" i="20"/>
  <c r="AI830" i="20"/>
  <c r="AI829" i="20"/>
  <c r="AI828" i="20"/>
  <c r="AI827" i="20"/>
  <c r="AI826" i="20"/>
  <c r="AI825" i="20"/>
  <c r="AI824" i="20"/>
  <c r="AI823" i="20"/>
  <c r="AI822" i="20"/>
  <c r="AI821" i="20"/>
  <c r="AI820" i="20"/>
  <c r="AI819" i="20"/>
  <c r="AI818" i="20"/>
  <c r="AI817" i="20"/>
  <c r="AI816" i="20"/>
  <c r="AI815" i="20"/>
  <c r="AI814" i="20"/>
  <c r="AI813" i="20"/>
  <c r="AI812" i="20"/>
  <c r="AI811" i="20"/>
  <c r="AI810" i="20"/>
  <c r="AI809" i="20"/>
  <c r="AI808" i="20"/>
  <c r="AI807" i="20"/>
  <c r="AI806" i="20"/>
  <c r="AI805" i="20"/>
  <c r="AI804" i="20"/>
  <c r="AI803" i="20"/>
  <c r="AI802" i="20"/>
  <c r="AI801" i="20"/>
  <c r="AI800" i="20"/>
  <c r="AI799" i="20"/>
  <c r="AI798" i="20"/>
  <c r="AI797" i="20"/>
  <c r="AI796" i="20"/>
  <c r="AI795" i="20"/>
  <c r="AI794" i="20"/>
  <c r="AI793" i="20"/>
  <c r="AI792" i="20"/>
  <c r="AI791" i="20"/>
  <c r="AI790" i="20"/>
  <c r="AI789" i="20"/>
  <c r="AI788" i="20"/>
  <c r="AI787" i="20"/>
  <c r="AI786" i="20"/>
  <c r="AI785" i="20"/>
  <c r="AI784" i="20"/>
  <c r="AI783" i="20"/>
  <c r="AI782" i="20"/>
  <c r="AI781" i="20"/>
  <c r="AI780" i="20"/>
  <c r="AI779" i="20"/>
  <c r="AI778" i="20"/>
  <c r="AI777" i="20"/>
  <c r="AI776" i="20"/>
  <c r="AI775" i="20"/>
  <c r="AI774" i="20"/>
  <c r="AI773" i="20"/>
  <c r="AI772" i="20"/>
  <c r="AI771" i="20"/>
  <c r="AI770" i="20"/>
  <c r="AI769" i="20"/>
  <c r="AI768" i="20"/>
  <c r="AI767" i="20"/>
  <c r="AI766" i="20"/>
  <c r="AI765" i="20"/>
  <c r="AI764" i="20"/>
  <c r="AI763" i="20"/>
  <c r="AI762" i="20"/>
  <c r="AI761" i="20"/>
  <c r="AI760" i="20"/>
  <c r="AI759" i="20"/>
  <c r="AI758" i="20"/>
  <c r="AI757" i="20"/>
  <c r="AI756" i="20"/>
  <c r="AI755" i="20"/>
  <c r="AI754" i="20"/>
  <c r="AI753" i="20"/>
  <c r="AI752" i="20"/>
  <c r="AI751" i="20"/>
  <c r="AI750" i="20"/>
  <c r="AI749" i="20"/>
  <c r="AI748" i="20"/>
  <c r="AI747" i="20"/>
  <c r="AI746" i="20"/>
  <c r="AI745" i="20"/>
  <c r="AI744" i="20"/>
  <c r="AI743" i="20"/>
  <c r="AI742" i="20"/>
  <c r="AI741" i="20"/>
  <c r="AI740" i="20"/>
  <c r="AI739" i="20"/>
  <c r="AI738" i="20"/>
  <c r="AI737" i="20"/>
  <c r="AI736" i="20"/>
  <c r="AI735" i="20"/>
  <c r="AI734" i="20"/>
  <c r="AI733" i="20"/>
  <c r="AI732" i="20"/>
  <c r="AI731" i="20"/>
  <c r="AI730" i="20"/>
  <c r="AI729" i="20"/>
  <c r="AI728" i="20"/>
  <c r="AI727" i="20"/>
  <c r="AI726" i="20"/>
  <c r="AI725" i="20"/>
  <c r="AI724" i="20"/>
  <c r="AI723" i="20"/>
  <c r="AI722" i="20"/>
  <c r="AI721" i="20"/>
  <c r="AI720" i="20"/>
  <c r="AI719" i="20"/>
  <c r="AI718" i="20"/>
  <c r="AI717" i="20"/>
  <c r="AI716" i="20"/>
  <c r="AI715" i="20"/>
  <c r="AI714" i="20"/>
  <c r="AI713" i="20"/>
  <c r="AI712" i="20"/>
  <c r="AI711" i="20"/>
  <c r="AI710" i="20"/>
  <c r="AI709" i="20"/>
  <c r="AI708" i="20"/>
  <c r="AI707" i="20"/>
  <c r="AI706" i="20"/>
  <c r="AI705" i="20"/>
  <c r="AI704" i="20"/>
  <c r="AI703" i="20"/>
  <c r="AI702" i="20"/>
  <c r="AI701" i="20"/>
  <c r="AI700" i="20"/>
  <c r="AI699" i="20"/>
  <c r="AI698" i="20"/>
  <c r="AI697" i="20"/>
  <c r="AI696" i="20"/>
  <c r="AI695" i="20"/>
  <c r="AI694" i="20"/>
  <c r="AI693" i="20"/>
  <c r="AI692" i="20"/>
  <c r="AI691" i="20"/>
  <c r="AI690" i="20"/>
  <c r="AI689" i="20"/>
  <c r="AI688" i="20"/>
  <c r="AI687" i="20"/>
  <c r="AI686" i="20"/>
  <c r="AI685" i="20"/>
  <c r="AI684" i="20"/>
  <c r="AI683" i="20"/>
  <c r="AI682" i="20"/>
  <c r="AI681" i="20"/>
  <c r="AI680" i="20"/>
  <c r="AI679" i="20"/>
  <c r="AI678" i="20"/>
  <c r="AI677" i="20"/>
  <c r="AI676" i="20"/>
  <c r="AI675" i="20"/>
  <c r="AI674" i="20"/>
  <c r="AI673" i="20"/>
  <c r="AI672" i="20"/>
  <c r="AI671" i="20"/>
  <c r="AI670" i="20"/>
  <c r="AI669" i="20"/>
  <c r="AI668" i="20"/>
  <c r="AI667" i="20"/>
  <c r="AI666" i="20"/>
  <c r="AI665" i="20"/>
  <c r="AI664" i="20"/>
  <c r="AI663" i="20"/>
  <c r="AI662" i="20"/>
  <c r="AI661" i="20"/>
  <c r="AI660" i="20"/>
  <c r="AI659" i="20"/>
  <c r="AI658" i="20"/>
  <c r="AI657" i="20"/>
  <c r="AI656" i="20"/>
  <c r="AI655" i="20"/>
  <c r="AI654" i="20"/>
  <c r="AI653" i="20"/>
  <c r="AI652" i="20"/>
  <c r="AI651" i="20"/>
  <c r="AI650" i="20"/>
  <c r="AI649" i="20"/>
  <c r="AI648" i="20"/>
  <c r="AI647" i="20"/>
  <c r="AI646" i="20"/>
  <c r="AI645" i="20"/>
  <c r="AI644" i="20"/>
  <c r="AI643" i="20"/>
  <c r="AI642" i="20"/>
  <c r="AI641" i="20"/>
  <c r="AI640" i="20"/>
  <c r="AI639" i="20"/>
  <c r="AI638" i="20"/>
  <c r="AI637" i="20"/>
  <c r="AI636" i="20"/>
  <c r="AI635" i="20"/>
  <c r="AI634" i="20"/>
  <c r="AI633" i="20"/>
  <c r="AI632" i="20"/>
  <c r="AI631" i="20"/>
  <c r="AI630" i="20"/>
  <c r="AI629" i="20"/>
  <c r="AI628" i="20"/>
  <c r="AI627" i="20"/>
  <c r="AI626" i="20"/>
  <c r="AI625" i="20"/>
  <c r="AI624" i="20"/>
  <c r="AI623" i="20"/>
  <c r="AI622" i="20"/>
  <c r="AI621" i="20"/>
  <c r="AI620" i="20"/>
  <c r="AI619" i="20"/>
  <c r="AI618" i="20"/>
  <c r="AI617" i="20"/>
  <c r="AI616" i="20"/>
  <c r="AI615" i="20"/>
  <c r="AI614" i="20"/>
  <c r="AI613" i="20"/>
  <c r="AI612" i="20"/>
  <c r="AI611" i="20"/>
  <c r="AI610" i="20"/>
  <c r="AI609" i="20"/>
  <c r="AI608" i="20"/>
  <c r="AI607" i="20"/>
  <c r="AI606" i="20"/>
  <c r="AI605" i="20"/>
  <c r="AI604" i="20"/>
  <c r="AI603" i="20"/>
  <c r="AI602" i="20"/>
  <c r="AI601" i="20"/>
  <c r="AI600" i="20"/>
  <c r="AI599" i="20"/>
  <c r="AI598" i="20"/>
  <c r="AI597" i="20"/>
  <c r="AI596" i="20"/>
  <c r="AI595" i="20"/>
  <c r="AI594" i="20"/>
  <c r="AI593" i="20"/>
  <c r="AI592" i="20"/>
  <c r="AI591" i="20"/>
  <c r="AI590" i="20"/>
  <c r="AI589" i="20"/>
  <c r="AI588" i="20"/>
  <c r="AI587" i="20"/>
  <c r="AI586" i="20"/>
  <c r="AI585" i="20"/>
  <c r="AI584" i="20"/>
  <c r="AI583" i="20"/>
  <c r="AI582" i="20"/>
  <c r="AI581" i="20"/>
  <c r="AI580" i="20"/>
  <c r="AI579" i="20"/>
  <c r="AI578" i="20"/>
  <c r="AI577" i="20"/>
  <c r="AI576" i="20"/>
  <c r="AI575" i="20"/>
  <c r="AI574" i="20"/>
  <c r="AI573" i="20"/>
  <c r="AI572" i="20"/>
  <c r="AI571" i="20"/>
  <c r="AI570" i="20"/>
  <c r="AI569" i="20"/>
  <c r="AI568" i="20"/>
  <c r="AI567" i="20"/>
  <c r="AI566" i="20"/>
  <c r="AI565" i="20"/>
  <c r="AI564" i="20"/>
  <c r="AI563" i="20"/>
  <c r="AI562" i="20"/>
  <c r="AI561" i="20"/>
  <c r="AI560" i="20"/>
  <c r="AI559" i="20"/>
  <c r="AI558" i="20"/>
  <c r="AI557" i="20"/>
  <c r="AI556" i="20"/>
  <c r="AI555" i="20"/>
  <c r="AI554" i="20"/>
  <c r="AI553" i="20"/>
  <c r="AI552" i="20"/>
  <c r="AI551" i="20"/>
  <c r="AI550" i="20"/>
  <c r="AI549" i="20"/>
  <c r="AI548" i="20"/>
  <c r="AI547" i="20"/>
  <c r="AI546" i="20"/>
  <c r="AI545" i="20"/>
  <c r="AI544" i="20"/>
  <c r="AI543" i="20"/>
  <c r="AI542" i="20"/>
  <c r="AI541" i="20"/>
  <c r="AI540" i="20"/>
  <c r="AI539" i="20"/>
  <c r="AI538" i="20"/>
  <c r="AI537" i="20"/>
  <c r="AI536" i="20"/>
  <c r="AI535" i="20"/>
  <c r="AI534" i="20"/>
  <c r="AI533" i="20"/>
  <c r="AI532" i="20"/>
  <c r="AI531" i="20"/>
  <c r="AI530" i="20"/>
  <c r="AI529" i="20"/>
  <c r="AI528" i="20"/>
  <c r="AI527" i="20"/>
  <c r="AI526" i="20"/>
  <c r="AI525" i="20"/>
  <c r="AI524" i="20"/>
  <c r="AI523" i="20"/>
  <c r="AI522" i="20"/>
  <c r="AI521" i="20"/>
  <c r="AI520" i="20"/>
  <c r="AI519" i="20"/>
  <c r="AI518" i="20"/>
  <c r="AI517" i="20"/>
  <c r="AI516" i="20"/>
  <c r="AI515" i="20"/>
  <c r="AI514" i="20"/>
  <c r="AI513" i="20"/>
  <c r="AI512" i="20"/>
  <c r="AI511" i="20"/>
  <c r="AI510" i="20"/>
  <c r="AI509" i="20"/>
  <c r="AI508" i="20"/>
  <c r="AI507" i="20"/>
  <c r="AI506" i="20"/>
  <c r="AI505" i="20"/>
  <c r="AI504" i="20"/>
  <c r="AI503" i="20"/>
  <c r="AI502" i="20"/>
  <c r="AI501" i="20"/>
  <c r="AI500" i="20"/>
  <c r="AI499" i="20"/>
  <c r="AI498" i="20"/>
  <c r="AI497" i="20"/>
  <c r="AI496" i="20"/>
  <c r="AI495" i="20"/>
  <c r="AI494" i="20"/>
  <c r="AI493" i="20"/>
  <c r="AI492" i="20"/>
  <c r="AI491" i="20"/>
  <c r="AI490" i="20"/>
  <c r="AI489" i="20"/>
  <c r="AI488" i="20"/>
  <c r="AI487" i="20"/>
  <c r="AI486" i="20"/>
  <c r="AI485" i="20"/>
  <c r="AI484" i="20"/>
  <c r="AI483" i="20"/>
  <c r="AI482" i="20"/>
  <c r="AI481" i="20"/>
  <c r="AI480" i="20"/>
  <c r="AI479" i="20"/>
  <c r="AI478" i="20"/>
  <c r="AI477" i="20"/>
  <c r="AI476" i="20"/>
  <c r="AI475" i="20"/>
  <c r="AI474" i="20"/>
  <c r="AI473" i="20"/>
  <c r="AI472" i="20"/>
  <c r="AI471" i="20"/>
  <c r="AI470" i="20"/>
  <c r="AI469" i="20"/>
  <c r="AI468" i="20"/>
  <c r="AI467" i="20"/>
  <c r="AI466" i="20"/>
  <c r="AI465" i="20"/>
  <c r="AI464" i="20"/>
  <c r="AI463" i="20"/>
  <c r="AI462" i="20"/>
  <c r="AI461" i="20"/>
  <c r="AI460" i="20"/>
  <c r="AI459" i="20"/>
  <c r="AI458" i="20"/>
  <c r="AI457" i="20"/>
  <c r="AI456" i="20"/>
  <c r="AI455" i="20"/>
  <c r="AI454" i="20"/>
  <c r="AI453" i="20"/>
  <c r="AI452" i="20"/>
  <c r="AI451" i="20"/>
  <c r="AI450" i="20"/>
  <c r="AI449" i="20"/>
  <c r="AI448" i="20"/>
  <c r="AI447" i="20"/>
  <c r="AI446" i="20"/>
  <c r="AI445" i="20"/>
  <c r="AI444" i="20"/>
  <c r="AI443" i="20"/>
  <c r="AI442" i="20"/>
  <c r="AI441" i="20"/>
  <c r="AI440" i="20"/>
  <c r="AI439" i="20"/>
  <c r="AI438" i="20"/>
  <c r="AI437" i="20"/>
  <c r="AI436" i="20"/>
  <c r="AI435" i="20"/>
  <c r="AI434" i="20"/>
  <c r="AI433" i="20"/>
  <c r="AI432" i="20"/>
  <c r="AI431" i="20"/>
  <c r="AI430" i="20"/>
  <c r="AI429" i="20"/>
  <c r="AI428" i="20"/>
  <c r="AI427" i="20"/>
  <c r="AI426" i="20"/>
  <c r="AI425" i="20"/>
  <c r="AI424" i="20"/>
  <c r="AI423" i="20"/>
  <c r="AI422" i="20"/>
  <c r="AI421" i="20"/>
  <c r="AI420" i="20"/>
  <c r="AI419" i="20"/>
  <c r="AI418" i="20"/>
  <c r="AI417" i="20"/>
  <c r="AI416" i="20"/>
  <c r="AI415" i="20"/>
  <c r="AI414" i="20"/>
  <c r="AI413" i="20"/>
  <c r="AI412" i="20"/>
  <c r="AI411" i="20"/>
  <c r="AI410" i="20"/>
  <c r="AI409" i="20"/>
  <c r="AI408" i="20"/>
  <c r="AI407" i="20"/>
  <c r="AI406" i="20"/>
  <c r="AI405" i="20"/>
  <c r="AI404" i="20"/>
  <c r="AI403" i="20"/>
  <c r="AI402" i="20"/>
  <c r="AI401" i="20"/>
  <c r="AI400" i="20"/>
  <c r="AI399" i="20"/>
  <c r="AI398" i="20"/>
  <c r="AI397" i="20"/>
  <c r="AI396" i="20"/>
  <c r="AI395" i="20"/>
  <c r="AI394" i="20"/>
  <c r="AI393" i="20"/>
  <c r="AI392" i="20"/>
  <c r="AI391" i="20"/>
  <c r="AI390" i="20"/>
  <c r="AI389" i="20"/>
  <c r="AI388" i="20"/>
  <c r="AI387" i="20"/>
  <c r="AI386" i="20"/>
  <c r="AI385" i="20"/>
  <c r="AI384" i="20"/>
  <c r="AI383" i="20"/>
  <c r="AI382" i="20"/>
  <c r="AI381" i="20"/>
  <c r="AI380" i="20"/>
  <c r="AI379" i="20"/>
  <c r="AI378" i="20"/>
  <c r="AI377" i="20"/>
  <c r="AI376" i="20"/>
  <c r="AI375" i="20"/>
  <c r="AI374" i="20"/>
  <c r="AI373" i="20"/>
  <c r="AI372" i="20"/>
  <c r="AI371" i="20"/>
  <c r="AI370" i="20"/>
  <c r="AI369" i="20"/>
  <c r="AI368" i="20"/>
  <c r="AI367" i="20"/>
  <c r="AI366" i="20"/>
  <c r="AI365" i="20"/>
  <c r="AI364" i="20"/>
  <c r="AI363" i="20"/>
  <c r="AI362" i="20"/>
  <c r="AI361" i="20"/>
  <c r="AI360" i="20"/>
  <c r="AI359" i="20"/>
  <c r="AI358" i="20"/>
  <c r="AI357" i="20"/>
  <c r="AI356" i="20"/>
  <c r="AI355" i="20"/>
  <c r="AI354" i="20"/>
  <c r="AI353" i="20"/>
  <c r="AI352" i="20"/>
  <c r="AI351" i="20"/>
  <c r="AI350" i="20"/>
  <c r="AI349" i="20"/>
  <c r="AI348" i="20"/>
  <c r="AI347" i="20"/>
  <c r="AI346" i="20"/>
  <c r="AI345" i="20"/>
  <c r="AI344" i="20"/>
  <c r="AI343" i="20"/>
  <c r="AI342" i="20"/>
  <c r="AI341" i="20"/>
  <c r="AI340" i="20"/>
  <c r="AI339" i="20"/>
  <c r="AI338" i="20"/>
  <c r="AI337" i="20"/>
  <c r="AI336" i="20"/>
  <c r="AI335" i="20"/>
  <c r="AI334" i="20"/>
  <c r="AI333" i="20"/>
  <c r="AI332" i="20"/>
  <c r="AI331" i="20"/>
  <c r="AI330" i="20"/>
  <c r="AI329" i="20"/>
  <c r="AI328" i="20"/>
  <c r="AI327" i="20"/>
  <c r="AI326" i="20"/>
  <c r="AI325" i="20"/>
  <c r="AI324" i="20"/>
  <c r="AI323" i="20"/>
  <c r="AI322" i="20"/>
  <c r="AI321" i="20"/>
  <c r="AI320" i="20"/>
  <c r="AI319" i="20"/>
  <c r="AI318" i="20"/>
  <c r="AI317" i="20"/>
  <c r="AI316" i="20"/>
  <c r="AI315" i="20"/>
  <c r="AI314" i="20"/>
  <c r="AI313" i="20"/>
  <c r="AI312" i="20"/>
  <c r="AI311" i="20"/>
  <c r="AI310" i="20"/>
  <c r="AI309" i="20"/>
  <c r="AI308" i="20"/>
  <c r="AI307" i="20"/>
  <c r="AI306" i="20"/>
  <c r="AI305" i="20"/>
  <c r="AI304" i="20"/>
  <c r="AI303" i="20"/>
  <c r="AI302" i="20"/>
  <c r="AI301" i="20"/>
  <c r="AI300" i="20"/>
  <c r="AI299" i="20"/>
  <c r="AI298" i="20"/>
  <c r="AI297" i="20"/>
  <c r="AI296" i="20"/>
  <c r="AI295" i="20"/>
  <c r="AI294" i="20"/>
  <c r="AI293" i="20"/>
  <c r="AI292" i="20"/>
  <c r="AI291" i="20"/>
  <c r="AI290" i="20"/>
  <c r="AI289" i="20"/>
  <c r="AI288" i="20"/>
  <c r="AI287" i="20"/>
  <c r="AI286" i="20"/>
  <c r="AI285" i="20"/>
  <c r="AI284" i="20"/>
  <c r="AI283" i="20"/>
  <c r="AI282" i="20"/>
  <c r="AI281" i="20"/>
  <c r="AI280" i="20"/>
  <c r="AI279" i="20"/>
  <c r="AI278" i="20"/>
  <c r="AI277" i="20"/>
  <c r="AI276" i="20"/>
  <c r="AI275" i="20"/>
  <c r="AI274" i="20"/>
  <c r="AI273" i="20"/>
  <c r="AI272" i="20"/>
  <c r="AI271" i="20"/>
  <c r="AI270" i="20"/>
  <c r="AI269" i="20"/>
  <c r="AI268" i="20"/>
  <c r="AI267" i="20"/>
  <c r="AI266" i="20"/>
  <c r="AI265" i="20"/>
  <c r="AI264" i="20"/>
  <c r="AI263" i="20"/>
  <c r="AI262" i="20"/>
  <c r="AI261" i="20"/>
  <c r="AI260" i="20"/>
  <c r="AI259" i="20"/>
  <c r="AI258" i="20"/>
  <c r="AI257" i="20"/>
  <c r="AI256" i="20"/>
  <c r="AI255" i="20"/>
  <c r="AI254" i="20"/>
  <c r="AI253" i="20"/>
  <c r="AI252" i="20"/>
  <c r="AI251" i="20"/>
  <c r="AI250" i="20"/>
  <c r="AI249" i="20"/>
  <c r="AI248" i="20"/>
  <c r="AI247" i="20"/>
  <c r="AI246" i="20"/>
  <c r="AI245" i="20"/>
  <c r="AI244" i="20"/>
  <c r="AI243" i="20"/>
  <c r="AI242" i="20"/>
  <c r="AI241" i="20"/>
  <c r="AI240" i="20"/>
  <c r="AI239" i="20"/>
  <c r="AI238" i="20"/>
  <c r="AI237" i="20"/>
  <c r="AI236" i="20"/>
  <c r="AI235" i="20"/>
  <c r="AI234" i="20"/>
  <c r="AI233" i="20"/>
  <c r="AI232" i="20"/>
  <c r="AI231" i="20"/>
  <c r="AI230" i="20"/>
  <c r="AI229" i="20"/>
  <c r="AI228" i="20"/>
  <c r="AI227" i="20"/>
  <c r="AI226" i="20"/>
  <c r="AI225" i="20"/>
  <c r="AI224" i="20"/>
  <c r="AI223" i="20"/>
  <c r="AI222" i="20"/>
  <c r="AI221" i="20"/>
  <c r="AI220" i="20"/>
  <c r="AI219" i="20"/>
  <c r="AI218" i="20"/>
  <c r="AI217" i="20"/>
  <c r="AI216" i="20"/>
  <c r="AI215" i="20"/>
  <c r="AI214" i="20"/>
  <c r="AI213" i="20"/>
  <c r="AI212" i="20"/>
  <c r="AI211" i="20"/>
  <c r="AI210" i="20"/>
  <c r="AI209" i="20"/>
  <c r="AI208" i="20"/>
  <c r="AI207" i="20"/>
  <c r="AI206" i="20"/>
  <c r="AI205" i="20"/>
  <c r="AI204" i="20"/>
  <c r="AI203" i="20"/>
  <c r="AI202" i="20"/>
  <c r="AI201" i="20"/>
  <c r="AI200" i="20"/>
  <c r="AI199" i="20"/>
  <c r="AI198" i="20"/>
  <c r="AI197" i="20"/>
  <c r="AI196" i="20"/>
  <c r="AI195" i="20"/>
  <c r="AI194" i="20"/>
  <c r="AI193" i="20"/>
  <c r="AI192" i="20"/>
  <c r="AI191" i="20"/>
  <c r="AI190" i="20"/>
  <c r="AI189" i="20"/>
  <c r="AI188" i="20"/>
  <c r="AI187" i="20"/>
  <c r="AI186" i="20"/>
  <c r="AI185" i="20"/>
  <c r="AI184" i="20"/>
  <c r="AI183" i="20"/>
  <c r="AI182" i="20"/>
  <c r="AI181" i="20"/>
  <c r="AI180" i="20"/>
  <c r="AI179" i="20"/>
  <c r="AI178" i="20"/>
  <c r="AI177" i="20"/>
  <c r="AI176" i="20"/>
  <c r="AI175" i="20"/>
  <c r="AI174" i="20"/>
  <c r="AI173" i="20"/>
  <c r="AI172" i="20"/>
  <c r="AI171" i="20"/>
  <c r="AI170" i="20"/>
  <c r="AI169" i="20"/>
  <c r="AI168" i="20"/>
  <c r="AI167" i="20"/>
  <c r="AI166" i="20"/>
  <c r="AI165" i="20"/>
  <c r="AI164" i="20"/>
  <c r="AI163" i="20"/>
  <c r="AI162" i="20"/>
  <c r="AI161" i="20"/>
  <c r="AI160" i="20"/>
  <c r="AI159" i="20"/>
  <c r="AI158" i="20"/>
  <c r="AI157" i="20"/>
  <c r="AI156" i="20"/>
  <c r="AI155" i="20"/>
  <c r="AI154" i="20"/>
  <c r="AI153" i="20"/>
  <c r="AI152" i="20"/>
  <c r="AI151" i="20"/>
  <c r="AI150" i="20"/>
  <c r="AI149" i="20"/>
  <c r="AI148" i="20"/>
  <c r="AI147" i="20"/>
  <c r="AI146" i="20"/>
  <c r="AI145" i="20"/>
  <c r="AI144" i="20"/>
  <c r="AI143" i="20"/>
  <c r="AI142" i="20"/>
  <c r="AI141" i="20"/>
  <c r="AI140" i="20"/>
  <c r="AI139" i="20"/>
  <c r="AI138" i="20"/>
  <c r="AI137" i="20"/>
  <c r="AI136" i="20"/>
  <c r="AI135" i="20"/>
  <c r="AI134" i="20"/>
  <c r="AI133" i="20"/>
  <c r="AI132" i="20"/>
  <c r="AI131" i="20"/>
  <c r="AI130" i="20"/>
  <c r="AI129" i="20"/>
  <c r="AI128" i="20"/>
  <c r="AI127" i="20"/>
  <c r="AI126" i="20"/>
  <c r="AI125" i="20"/>
  <c r="AI124" i="20"/>
  <c r="AI123" i="20"/>
  <c r="AI122" i="20"/>
  <c r="AI121" i="20"/>
  <c r="AI120" i="20"/>
  <c r="AI119" i="20"/>
  <c r="AI118" i="20"/>
  <c r="AI117" i="20"/>
  <c r="AI116" i="20"/>
  <c r="AI115" i="20"/>
  <c r="AI114" i="20"/>
  <c r="AI113" i="20"/>
  <c r="AI112" i="20"/>
  <c r="AI111" i="20"/>
  <c r="AI110" i="20"/>
  <c r="AI109" i="20"/>
  <c r="AI108" i="20"/>
  <c r="AI107" i="20"/>
  <c r="AI106" i="20"/>
  <c r="AI105" i="20"/>
  <c r="AI104" i="20"/>
  <c r="AI103" i="20"/>
  <c r="AI102" i="20"/>
  <c r="AI101" i="20"/>
  <c r="AI100" i="20"/>
  <c r="AI99" i="20"/>
  <c r="AI98" i="20"/>
  <c r="AI97" i="20"/>
  <c r="AI96" i="20"/>
  <c r="AI95" i="20"/>
  <c r="AI94" i="20"/>
  <c r="AI93" i="20"/>
  <c r="AI92" i="20"/>
  <c r="AI91" i="20"/>
  <c r="AI90" i="20"/>
  <c r="AI89" i="20"/>
  <c r="AI88" i="20"/>
  <c r="AI87" i="20"/>
  <c r="AI86" i="20"/>
  <c r="AI85" i="20"/>
  <c r="AI84" i="20"/>
  <c r="AI83" i="20"/>
  <c r="AI82" i="20"/>
  <c r="AI81" i="20"/>
  <c r="AI80" i="20"/>
  <c r="AI79" i="20"/>
  <c r="AI78" i="20"/>
  <c r="AI77" i="20"/>
  <c r="AI76" i="20"/>
  <c r="AI75" i="20"/>
  <c r="AI74" i="20"/>
  <c r="AI73" i="20"/>
  <c r="AI72" i="20"/>
  <c r="AI71" i="20"/>
  <c r="AI70" i="20"/>
  <c r="AI69" i="20"/>
  <c r="AI68" i="20"/>
  <c r="AI67" i="20"/>
  <c r="AI66" i="20"/>
  <c r="AI65" i="20"/>
  <c r="AI64" i="20"/>
  <c r="AI63" i="20"/>
  <c r="AI62" i="20"/>
  <c r="AI61" i="20"/>
  <c r="AI60" i="20"/>
  <c r="AI59" i="20"/>
  <c r="AI58" i="20"/>
  <c r="AI57" i="20"/>
  <c r="AI56" i="20"/>
  <c r="AI55" i="20"/>
  <c r="AI54" i="20"/>
  <c r="AI53" i="20"/>
  <c r="AI52" i="20"/>
  <c r="AI51" i="20"/>
  <c r="AI50" i="20"/>
  <c r="AI49" i="20"/>
  <c r="AI48" i="20"/>
  <c r="AI47" i="20"/>
  <c r="AI46" i="20"/>
  <c r="AI45" i="20"/>
  <c r="AI44" i="20"/>
  <c r="AI43" i="20"/>
  <c r="AI42" i="20"/>
  <c r="AI41" i="20"/>
  <c r="AI40" i="20"/>
  <c r="AI39" i="20"/>
  <c r="AI38" i="20"/>
  <c r="AI37" i="20"/>
  <c r="AI36" i="20"/>
  <c r="AI35" i="20"/>
  <c r="AI34" i="20"/>
  <c r="AI33" i="20"/>
  <c r="AI32" i="20"/>
  <c r="AI31" i="20"/>
  <c r="AI30" i="20"/>
  <c r="AI29" i="20"/>
  <c r="AI28" i="20"/>
  <c r="AI27" i="20"/>
  <c r="AI26" i="20"/>
  <c r="AI25" i="20"/>
  <c r="AI24" i="20"/>
  <c r="AI23" i="20"/>
  <c r="AI22" i="20"/>
  <c r="AI21" i="20"/>
  <c r="AI20" i="20"/>
  <c r="AI19" i="20"/>
  <c r="AI18" i="20"/>
  <c r="AI17" i="20"/>
  <c r="AI16" i="20"/>
  <c r="AI15" i="20"/>
  <c r="AI14" i="20"/>
  <c r="AI13" i="20"/>
  <c r="AI12" i="20"/>
  <c r="AI11" i="20"/>
  <c r="AI10" i="20"/>
  <c r="AI9" i="20"/>
  <c r="AI8" i="20"/>
  <c r="AI7" i="20"/>
  <c r="AI6" i="20"/>
  <c r="AI5" i="20"/>
  <c r="AI4" i="20"/>
  <c r="AI3" i="20"/>
  <c r="AD1099" i="20"/>
  <c r="AH1099" i="20" s="1"/>
  <c r="Z1099" i="20"/>
  <c r="AH1098" i="20"/>
  <c r="AE1098" i="20"/>
  <c r="AD1098" i="20"/>
  <c r="Z1098" i="20"/>
  <c r="AD1097" i="20"/>
  <c r="AH1097" i="20" s="1"/>
  <c r="Z1097" i="20"/>
  <c r="AH1096" i="20"/>
  <c r="AE1096" i="20"/>
  <c r="AD1096" i="20"/>
  <c r="Z1096" i="20"/>
  <c r="AD1095" i="20"/>
  <c r="AE1095" i="20" s="1"/>
  <c r="Z1095" i="20"/>
  <c r="AH1094" i="20"/>
  <c r="AD1094" i="20"/>
  <c r="AE1094" i="20" s="1"/>
  <c r="Z1094" i="20"/>
  <c r="AD1093" i="20"/>
  <c r="Z1093" i="20"/>
  <c r="AH1092" i="20"/>
  <c r="AE1092" i="20"/>
  <c r="AD1092" i="20"/>
  <c r="Z1092" i="20"/>
  <c r="AD1091" i="20"/>
  <c r="AH1091" i="20" s="1"/>
  <c r="Z1091" i="20"/>
  <c r="AH1090" i="20"/>
  <c r="AE1090" i="20"/>
  <c r="AD1090" i="20"/>
  <c r="Z1090" i="20"/>
  <c r="AD1089" i="20"/>
  <c r="Z1089" i="20"/>
  <c r="AH1088" i="20"/>
  <c r="AE1088" i="20"/>
  <c r="AD1088" i="20"/>
  <c r="Z1088" i="20"/>
  <c r="AD1087" i="20"/>
  <c r="Z1087" i="20"/>
  <c r="AH1086" i="20"/>
  <c r="AD1086" i="20"/>
  <c r="AE1086" i="20" s="1"/>
  <c r="Z1086" i="20"/>
  <c r="AD1085" i="20"/>
  <c r="Z1085" i="20"/>
  <c r="AE1084" i="20"/>
  <c r="AD1084" i="20"/>
  <c r="AH1084" i="20" s="1"/>
  <c r="Z1084" i="20"/>
  <c r="AD1083" i="20"/>
  <c r="AH1083" i="20" s="1"/>
  <c r="Z1083" i="20"/>
  <c r="AH1082" i="20"/>
  <c r="AE1082" i="20"/>
  <c r="AD1082" i="20"/>
  <c r="Z1082" i="20"/>
  <c r="AD1081" i="20"/>
  <c r="Z1081" i="20"/>
  <c r="AH1080" i="20"/>
  <c r="AE1080" i="20"/>
  <c r="AD1080" i="20"/>
  <c r="Z1080" i="20"/>
  <c r="AD1079" i="20"/>
  <c r="Z1079" i="20"/>
  <c r="AH1078" i="20"/>
  <c r="AD1078" i="20"/>
  <c r="AE1078" i="20" s="1"/>
  <c r="Z1078" i="20"/>
  <c r="AD1077" i="20"/>
  <c r="Z1077" i="20"/>
  <c r="AE1076" i="20"/>
  <c r="AD1076" i="20"/>
  <c r="AH1076" i="20" s="1"/>
  <c r="Z1076" i="20"/>
  <c r="AD1075" i="20"/>
  <c r="AH1075" i="20" s="1"/>
  <c r="Z1075" i="20"/>
  <c r="AH1074" i="20"/>
  <c r="AE1074" i="20"/>
  <c r="AD1074" i="20"/>
  <c r="Z1074" i="20"/>
  <c r="AD1073" i="20"/>
  <c r="AD1072" i="20"/>
  <c r="AH1072" i="20" s="1"/>
  <c r="AD1071" i="20"/>
  <c r="Z1071" i="20"/>
  <c r="AH1070" i="20"/>
  <c r="AE1070" i="20"/>
  <c r="AD1070" i="20"/>
  <c r="Z1070" i="20"/>
  <c r="AD1069" i="20"/>
  <c r="Z1069" i="20"/>
  <c r="AH1068" i="20"/>
  <c r="AE1068" i="20"/>
  <c r="AD1068" i="20"/>
  <c r="Z1068" i="20"/>
  <c r="AD1067" i="20"/>
  <c r="Z1067" i="20"/>
  <c r="AH1066" i="20"/>
  <c r="AE1066" i="20"/>
  <c r="AD1066" i="20"/>
  <c r="Z1066" i="20"/>
  <c r="AD1065" i="20"/>
  <c r="Z1065" i="20"/>
  <c r="AH1064" i="20"/>
  <c r="AE1064" i="20"/>
  <c r="AD1064" i="20"/>
  <c r="Z1064" i="20"/>
  <c r="AD1063" i="20"/>
  <c r="Z1063" i="20"/>
  <c r="AH1062" i="20"/>
  <c r="AE1062" i="20"/>
  <c r="AD1062" i="20"/>
  <c r="Z1062" i="20"/>
  <c r="AD1061" i="20"/>
  <c r="Z1061" i="20"/>
  <c r="AH1060" i="20"/>
  <c r="AE1060" i="20"/>
  <c r="AD1060" i="20"/>
  <c r="Z1060" i="20"/>
  <c r="AD1059" i="20"/>
  <c r="Z1059" i="20"/>
  <c r="AH1058" i="20"/>
  <c r="AE1058" i="20"/>
  <c r="AD1058" i="20"/>
  <c r="Z1058" i="20"/>
  <c r="AD1057" i="20"/>
  <c r="Z1057" i="20"/>
  <c r="AH1056" i="20"/>
  <c r="AE1056" i="20"/>
  <c r="AD1056" i="20"/>
  <c r="Z1056" i="20"/>
  <c r="AD1055" i="20"/>
  <c r="Z1055" i="20"/>
  <c r="AH1054" i="20"/>
  <c r="AE1054" i="20"/>
  <c r="AD1054" i="20"/>
  <c r="Z1054" i="20"/>
  <c r="AD1053" i="20"/>
  <c r="Z1053" i="20"/>
  <c r="AH1052" i="20"/>
  <c r="AE1052" i="20"/>
  <c r="AD1052" i="20"/>
  <c r="Z1052" i="20"/>
  <c r="AD1051" i="20"/>
  <c r="Z1051" i="20"/>
  <c r="AH1050" i="20"/>
  <c r="AE1050" i="20"/>
  <c r="AD1050" i="20"/>
  <c r="Z1050" i="20"/>
  <c r="AD1049" i="20"/>
  <c r="Z1049" i="20"/>
  <c r="AH1048" i="20"/>
  <c r="AE1048" i="20"/>
  <c r="AD1048" i="20"/>
  <c r="Z1048" i="20"/>
  <c r="AD1047" i="20"/>
  <c r="Z1047" i="20"/>
  <c r="AH1046" i="20"/>
  <c r="AE1046" i="20"/>
  <c r="AD1046" i="20"/>
  <c r="Z1046" i="20"/>
  <c r="AD1045" i="20"/>
  <c r="Z1045" i="20"/>
  <c r="AH1044" i="20"/>
  <c r="AE1044" i="20"/>
  <c r="AD1044" i="20"/>
  <c r="Z1044" i="20"/>
  <c r="AD1043" i="20"/>
  <c r="Z1043" i="20"/>
  <c r="AH1042" i="20"/>
  <c r="AE1042" i="20"/>
  <c r="AD1042" i="20"/>
  <c r="Z1042" i="20"/>
  <c r="AD1041" i="20"/>
  <c r="Z1041" i="20"/>
  <c r="AH1040" i="20"/>
  <c r="AE1040" i="20"/>
  <c r="AD1040" i="20"/>
  <c r="Z1040" i="20"/>
  <c r="AD1039" i="20"/>
  <c r="Z1039" i="20"/>
  <c r="AH1038" i="20"/>
  <c r="AE1038" i="20"/>
  <c r="AD1038" i="20"/>
  <c r="Z1038" i="20"/>
  <c r="AD1037" i="20"/>
  <c r="Z1037" i="20"/>
  <c r="AH1036" i="20"/>
  <c r="AE1036" i="20"/>
  <c r="AD1036" i="20"/>
  <c r="Z1036" i="20"/>
  <c r="AD1035" i="20"/>
  <c r="Z1035" i="20"/>
  <c r="AH1034" i="20"/>
  <c r="AE1034" i="20"/>
  <c r="AD1034" i="20"/>
  <c r="Z1034" i="20"/>
  <c r="AD1033" i="20"/>
  <c r="Z1033" i="20"/>
  <c r="AH1032" i="20"/>
  <c r="AE1032" i="20"/>
  <c r="AD1032" i="20"/>
  <c r="Z1032" i="20"/>
  <c r="AD1031" i="20"/>
  <c r="Z1031" i="20"/>
  <c r="AH1030" i="20"/>
  <c r="AE1030" i="20"/>
  <c r="AD1030" i="20"/>
  <c r="Z1030" i="20"/>
  <c r="AD1029" i="20"/>
  <c r="Z1029" i="20"/>
  <c r="AH1028" i="20"/>
  <c r="AE1028" i="20"/>
  <c r="AD1028" i="20"/>
  <c r="Z1028" i="20"/>
  <c r="AD1027" i="20"/>
  <c r="Z1027" i="20"/>
  <c r="AH1026" i="20"/>
  <c r="AE1026" i="20"/>
  <c r="AD1026" i="20"/>
  <c r="Z1026" i="20"/>
  <c r="AD1025" i="20"/>
  <c r="Z1025" i="20"/>
  <c r="AH1024" i="20"/>
  <c r="AE1024" i="20"/>
  <c r="AD1024" i="20"/>
  <c r="Z1024" i="20"/>
  <c r="AD1023" i="20"/>
  <c r="Z1023" i="20"/>
  <c r="AH1022" i="20"/>
  <c r="AE1022" i="20"/>
  <c r="AD1022" i="20"/>
  <c r="Z1022" i="20"/>
  <c r="AD1021" i="20"/>
  <c r="Z1021" i="20"/>
  <c r="AH1020" i="20"/>
  <c r="AE1020" i="20"/>
  <c r="AD1020" i="20"/>
  <c r="Z1020" i="20"/>
  <c r="AD1019" i="20"/>
  <c r="Z1019" i="20"/>
  <c r="AH1018" i="20"/>
  <c r="AE1018" i="20"/>
  <c r="AD1018" i="20"/>
  <c r="Z1018" i="20"/>
  <c r="AD1017" i="20"/>
  <c r="Z1017" i="20"/>
  <c r="AH1016" i="20"/>
  <c r="AE1016" i="20"/>
  <c r="AD1016" i="20"/>
  <c r="Z1016" i="20"/>
  <c r="AD1015" i="20"/>
  <c r="Z1015" i="20"/>
  <c r="AH1014" i="20"/>
  <c r="AE1014" i="20"/>
  <c r="AD1014" i="20"/>
  <c r="Z1014" i="20"/>
  <c r="AD1013" i="20"/>
  <c r="AE1013" i="20" s="1"/>
  <c r="Z1013" i="20"/>
  <c r="AH1012" i="20"/>
  <c r="AD1012" i="20"/>
  <c r="AE1012" i="20" s="1"/>
  <c r="Z1012" i="20"/>
  <c r="AD1011" i="20"/>
  <c r="AH1011" i="20" s="1"/>
  <c r="Z1011" i="20"/>
  <c r="AH1010" i="20"/>
  <c r="AE1010" i="20"/>
  <c r="AD1010" i="20"/>
  <c r="Z1010" i="20"/>
  <c r="AH1009" i="20"/>
  <c r="AD1009" i="20"/>
  <c r="AE1009" i="20" s="1"/>
  <c r="Z1009" i="20"/>
  <c r="AH1008" i="20"/>
  <c r="AE1008" i="20"/>
  <c r="AD1008" i="20"/>
  <c r="Z1008" i="20"/>
  <c r="AD1007" i="20"/>
  <c r="Z1007" i="20"/>
  <c r="AH1006" i="20"/>
  <c r="AE1006" i="20"/>
  <c r="AD1006" i="20"/>
  <c r="Z1006" i="20"/>
  <c r="AD1005" i="20"/>
  <c r="AE1005" i="20" s="1"/>
  <c r="Z1005" i="20"/>
  <c r="AH1004" i="20"/>
  <c r="AD1004" i="20"/>
  <c r="AE1004" i="20" s="1"/>
  <c r="Z1004" i="20"/>
  <c r="AD1003" i="20"/>
  <c r="AH1003" i="20" s="1"/>
  <c r="Z1003" i="20"/>
  <c r="AH1002" i="20"/>
  <c r="AE1002" i="20"/>
  <c r="AD1002" i="20"/>
  <c r="Z1002" i="20"/>
  <c r="AH1001" i="20"/>
  <c r="AD1001" i="20"/>
  <c r="AE1001" i="20" s="1"/>
  <c r="Z1001" i="20"/>
  <c r="AH1000" i="20"/>
  <c r="AD1000" i="20"/>
  <c r="AE1000" i="20" s="1"/>
  <c r="Z1000" i="20"/>
  <c r="AD999" i="20"/>
  <c r="Z999" i="20"/>
  <c r="AH998" i="20"/>
  <c r="AE998" i="20"/>
  <c r="AD998" i="20"/>
  <c r="Z998" i="20"/>
  <c r="AD997" i="20"/>
  <c r="AE997" i="20" s="1"/>
  <c r="Z997" i="20"/>
  <c r="AD996" i="20"/>
  <c r="AE996" i="20" s="1"/>
  <c r="Z996" i="20"/>
  <c r="AD995" i="20"/>
  <c r="AH995" i="20" s="1"/>
  <c r="Z995" i="20"/>
  <c r="AH994" i="20"/>
  <c r="AE994" i="20"/>
  <c r="AD994" i="20"/>
  <c r="Z994" i="20"/>
  <c r="AH993" i="20"/>
  <c r="AD993" i="20"/>
  <c r="AE993" i="20" s="1"/>
  <c r="Z993" i="20"/>
  <c r="AH992" i="20"/>
  <c r="AD992" i="20"/>
  <c r="AE992" i="20" s="1"/>
  <c r="Z992" i="20"/>
  <c r="AD991" i="20"/>
  <c r="Z991" i="20"/>
  <c r="AH990" i="20"/>
  <c r="AE990" i="20"/>
  <c r="AD990" i="20"/>
  <c r="Z990" i="20"/>
  <c r="AD989" i="20"/>
  <c r="AE989" i="20" s="1"/>
  <c r="Z989" i="20"/>
  <c r="AD988" i="20"/>
  <c r="AE988" i="20" s="1"/>
  <c r="Z988" i="20"/>
  <c r="AD987" i="20"/>
  <c r="AH987" i="20" s="1"/>
  <c r="Z987" i="20"/>
  <c r="AH986" i="20"/>
  <c r="AE986" i="20"/>
  <c r="AD986" i="20"/>
  <c r="Z986" i="20"/>
  <c r="AH985" i="20"/>
  <c r="AD985" i="20"/>
  <c r="AE985" i="20" s="1"/>
  <c r="Z985" i="20"/>
  <c r="AH984" i="20"/>
  <c r="AD984" i="20"/>
  <c r="AE984" i="20" s="1"/>
  <c r="Z984" i="20"/>
  <c r="AD983" i="20"/>
  <c r="Z983" i="20"/>
  <c r="AH982" i="20"/>
  <c r="AE982" i="20"/>
  <c r="AD982" i="20"/>
  <c r="Z982" i="20"/>
  <c r="AD981" i="20"/>
  <c r="AE981" i="20" s="1"/>
  <c r="Z981" i="20"/>
  <c r="AD980" i="20"/>
  <c r="AE980" i="20" s="1"/>
  <c r="Z980" i="20"/>
  <c r="AD979" i="20"/>
  <c r="AH979" i="20" s="1"/>
  <c r="Z979" i="20"/>
  <c r="AH978" i="20"/>
  <c r="AE978" i="20"/>
  <c r="AD978" i="20"/>
  <c r="Z978" i="20"/>
  <c r="AH977" i="20"/>
  <c r="AD977" i="20"/>
  <c r="AE977" i="20" s="1"/>
  <c r="Z977" i="20"/>
  <c r="AH976" i="20"/>
  <c r="AD976" i="20"/>
  <c r="AE976" i="20" s="1"/>
  <c r="Z976" i="20"/>
  <c r="AD975" i="20"/>
  <c r="Z975" i="20"/>
  <c r="AH974" i="20"/>
  <c r="AE974" i="20"/>
  <c r="AD974" i="20"/>
  <c r="Z974" i="20"/>
  <c r="AD973" i="20"/>
  <c r="AE973" i="20" s="1"/>
  <c r="Z973" i="20"/>
  <c r="AD972" i="20"/>
  <c r="AE972" i="20" s="1"/>
  <c r="Z972" i="20"/>
  <c r="AD971" i="20"/>
  <c r="AH971" i="20" s="1"/>
  <c r="Z971" i="20"/>
  <c r="AH970" i="20"/>
  <c r="AE970" i="20"/>
  <c r="AD970" i="20"/>
  <c r="Z970" i="20"/>
  <c r="AD969" i="20"/>
  <c r="AH969" i="20" s="1"/>
  <c r="Z969" i="20"/>
  <c r="AH968" i="20"/>
  <c r="AD968" i="20"/>
  <c r="AE968" i="20" s="1"/>
  <c r="Z968" i="20"/>
  <c r="AD967" i="20"/>
  <c r="Z967" i="20"/>
  <c r="AH966" i="20"/>
  <c r="AD966" i="20"/>
  <c r="AE966" i="20" s="1"/>
  <c r="Z966" i="20"/>
  <c r="AD965" i="20"/>
  <c r="AE965" i="20" s="1"/>
  <c r="Z965" i="20"/>
  <c r="AH964" i="20"/>
  <c r="AD964" i="20"/>
  <c r="AE964" i="20" s="1"/>
  <c r="Z964" i="20"/>
  <c r="AD963" i="20"/>
  <c r="Z963" i="20"/>
  <c r="AH962" i="20"/>
  <c r="AE962" i="20"/>
  <c r="AD962" i="20"/>
  <c r="Z962" i="20"/>
  <c r="AE961" i="20"/>
  <c r="AD961" i="20"/>
  <c r="AH961" i="20" s="1"/>
  <c r="Z961" i="20"/>
  <c r="AD960" i="20"/>
  <c r="AH960" i="20" s="1"/>
  <c r="Z960" i="20"/>
  <c r="AH959" i="20"/>
  <c r="AE959" i="20"/>
  <c r="AD959" i="20"/>
  <c r="Z959" i="20"/>
  <c r="AE958" i="20"/>
  <c r="AD958" i="20"/>
  <c r="AH958" i="20" s="1"/>
  <c r="Z958" i="20"/>
  <c r="AD957" i="20"/>
  <c r="AE957" i="20" s="1"/>
  <c r="Z957" i="20"/>
  <c r="AE956" i="20"/>
  <c r="AD956" i="20"/>
  <c r="AH956" i="20" s="1"/>
  <c r="Z956" i="20"/>
  <c r="AD955" i="20"/>
  <c r="Z955" i="20"/>
  <c r="AH954" i="20"/>
  <c r="AE954" i="20"/>
  <c r="AD954" i="20"/>
  <c r="Z954" i="20"/>
  <c r="AH953" i="20"/>
  <c r="AE953" i="20"/>
  <c r="AD953" i="20"/>
  <c r="Z953" i="20"/>
  <c r="AD952" i="20"/>
  <c r="Z952" i="20"/>
  <c r="AH951" i="20"/>
  <c r="AE951" i="20"/>
  <c r="AD951" i="20"/>
  <c r="Z951" i="20"/>
  <c r="AH950" i="20"/>
  <c r="AD950" i="20"/>
  <c r="AE950" i="20" s="1"/>
  <c r="Z950" i="20"/>
  <c r="AE949" i="20"/>
  <c r="AD949" i="20"/>
  <c r="AH949" i="20" s="1"/>
  <c r="Z949" i="20"/>
  <c r="AH948" i="20"/>
  <c r="AD948" i="20"/>
  <c r="AE948" i="20" s="1"/>
  <c r="Z948" i="20"/>
  <c r="AH947" i="20"/>
  <c r="AE947" i="20"/>
  <c r="AD947" i="20"/>
  <c r="Z947" i="20"/>
  <c r="AE946" i="20"/>
  <c r="AD946" i="20"/>
  <c r="AH946" i="20" s="1"/>
  <c r="Z946" i="20"/>
  <c r="AH945" i="20"/>
  <c r="AE945" i="20"/>
  <c r="AD945" i="20"/>
  <c r="Z945" i="20"/>
  <c r="AH944" i="20"/>
  <c r="AD944" i="20"/>
  <c r="AE944" i="20" s="1"/>
  <c r="Z944" i="20"/>
  <c r="AH943" i="20"/>
  <c r="AE943" i="20"/>
  <c r="AD943" i="20"/>
  <c r="Z943" i="20"/>
  <c r="AH942" i="20"/>
  <c r="AD942" i="20"/>
  <c r="AE942" i="20" s="1"/>
  <c r="Z942" i="20"/>
  <c r="AE941" i="20"/>
  <c r="AD941" i="20"/>
  <c r="AH941" i="20" s="1"/>
  <c r="Z941" i="20"/>
  <c r="AH940" i="20"/>
  <c r="AD940" i="20"/>
  <c r="AE940" i="20" s="1"/>
  <c r="Z940" i="20"/>
  <c r="AH939" i="20"/>
  <c r="AE939" i="20"/>
  <c r="AD939" i="20"/>
  <c r="Z939" i="20"/>
  <c r="AH938" i="20"/>
  <c r="AD938" i="20"/>
  <c r="AE938" i="20" s="1"/>
  <c r="Z938" i="20"/>
  <c r="AD937" i="20"/>
  <c r="AE937" i="20" s="1"/>
  <c r="Z937" i="20"/>
  <c r="AD936" i="20"/>
  <c r="Z936" i="20"/>
  <c r="AH935" i="20"/>
  <c r="AE935" i="20"/>
  <c r="AD935" i="20"/>
  <c r="Z935" i="20"/>
  <c r="AH934" i="20"/>
  <c r="AE934" i="20"/>
  <c r="AD934" i="20"/>
  <c r="Z934" i="20"/>
  <c r="AH933" i="20"/>
  <c r="AD933" i="20"/>
  <c r="AE933" i="20" s="1"/>
  <c r="Z933" i="20"/>
  <c r="AE932" i="20"/>
  <c r="AD932" i="20"/>
  <c r="AH932" i="20" s="1"/>
  <c r="Z932" i="20"/>
  <c r="AE931" i="20"/>
  <c r="AD931" i="20"/>
  <c r="AH931" i="20" s="1"/>
  <c r="Z931" i="20"/>
  <c r="AH930" i="20"/>
  <c r="AD930" i="20"/>
  <c r="AE930" i="20" s="1"/>
  <c r="Z930" i="20"/>
  <c r="AD929" i="20"/>
  <c r="AE929" i="20" s="1"/>
  <c r="Z929" i="20"/>
  <c r="AD928" i="20"/>
  <c r="Z928" i="20"/>
  <c r="AH927" i="20"/>
  <c r="AE927" i="20"/>
  <c r="AD927" i="20"/>
  <c r="Z927" i="20"/>
  <c r="AH926" i="20"/>
  <c r="AE926" i="20"/>
  <c r="AD926" i="20"/>
  <c r="Z926" i="20"/>
  <c r="AH925" i="20"/>
  <c r="AD925" i="20"/>
  <c r="AE925" i="20" s="1"/>
  <c r="Z925" i="20"/>
  <c r="AE924" i="20"/>
  <c r="AD924" i="20"/>
  <c r="AH924" i="20" s="1"/>
  <c r="Z924" i="20"/>
  <c r="AE923" i="20"/>
  <c r="AD923" i="20"/>
  <c r="AH923" i="20" s="1"/>
  <c r="Z923" i="20"/>
  <c r="AH922" i="20"/>
  <c r="AD922" i="20"/>
  <c r="AE922" i="20" s="1"/>
  <c r="Z922" i="20"/>
  <c r="AH921" i="20"/>
  <c r="AD921" i="20"/>
  <c r="AE921" i="20" s="1"/>
  <c r="Z921" i="20"/>
  <c r="AD920" i="20"/>
  <c r="Z920" i="20"/>
  <c r="AH919" i="20"/>
  <c r="AE919" i="20"/>
  <c r="AD919" i="20"/>
  <c r="Z919" i="20"/>
  <c r="AH918" i="20"/>
  <c r="AE918" i="20"/>
  <c r="AD918" i="20"/>
  <c r="Z918" i="20"/>
  <c r="AH917" i="20"/>
  <c r="AD917" i="20"/>
  <c r="AE917" i="20" s="1"/>
  <c r="Z917" i="20"/>
  <c r="AH916" i="20"/>
  <c r="AE916" i="20"/>
  <c r="AD916" i="20"/>
  <c r="Z916" i="20"/>
  <c r="AD915" i="20"/>
  <c r="Z915" i="20"/>
  <c r="AH914" i="20"/>
  <c r="AD914" i="20"/>
  <c r="AE914" i="20" s="1"/>
  <c r="Z914" i="20"/>
  <c r="AD913" i="20"/>
  <c r="AE913" i="20" s="1"/>
  <c r="Z913" i="20"/>
  <c r="AE912" i="20"/>
  <c r="AD912" i="20"/>
  <c r="AH912" i="20" s="1"/>
  <c r="Z912" i="20"/>
  <c r="AH911" i="20"/>
  <c r="AE911" i="20"/>
  <c r="AD911" i="20"/>
  <c r="Z911" i="20"/>
  <c r="AH910" i="20"/>
  <c r="AE910" i="20"/>
  <c r="AD910" i="20"/>
  <c r="Z910" i="20"/>
  <c r="AD909" i="20"/>
  <c r="AE909" i="20" s="1"/>
  <c r="Z909" i="20"/>
  <c r="AD908" i="20"/>
  <c r="AH908" i="20" s="1"/>
  <c r="Z908" i="20"/>
  <c r="AD907" i="20"/>
  <c r="AH907" i="20" s="1"/>
  <c r="Z907" i="20"/>
  <c r="AH906" i="20"/>
  <c r="AD906" i="20"/>
  <c r="AE906" i="20" s="1"/>
  <c r="Z906" i="20"/>
  <c r="AD905" i="20"/>
  <c r="AE905" i="20" s="1"/>
  <c r="Z905" i="20"/>
  <c r="AD904" i="20"/>
  <c r="Z904" i="20"/>
  <c r="AH903" i="20"/>
  <c r="AE903" i="20"/>
  <c r="AD903" i="20"/>
  <c r="Z903" i="20"/>
  <c r="AD902" i="20"/>
  <c r="AH902" i="20" s="1"/>
  <c r="Z902" i="20"/>
  <c r="AD901" i="20"/>
  <c r="Z901" i="20"/>
  <c r="AH900" i="20"/>
  <c r="AE900" i="20"/>
  <c r="AD900" i="20"/>
  <c r="Z900" i="20"/>
  <c r="AE899" i="20"/>
  <c r="AD899" i="20"/>
  <c r="AH899" i="20" s="1"/>
  <c r="Z899" i="20"/>
  <c r="AH898" i="20"/>
  <c r="AD898" i="20"/>
  <c r="AE898" i="20" s="1"/>
  <c r="Z898" i="20"/>
  <c r="AD897" i="20"/>
  <c r="Z897" i="20"/>
  <c r="AD896" i="20"/>
  <c r="AH896" i="20" s="1"/>
  <c r="Z896" i="20"/>
  <c r="AH895" i="20"/>
  <c r="AE895" i="20"/>
  <c r="AD895" i="20"/>
  <c r="Z895" i="20"/>
  <c r="AH894" i="20"/>
  <c r="AE894" i="20"/>
  <c r="AD894" i="20"/>
  <c r="Z894" i="20"/>
  <c r="AD893" i="20"/>
  <c r="Z893" i="20"/>
  <c r="AH892" i="20"/>
  <c r="AE892" i="20"/>
  <c r="AD892" i="20"/>
  <c r="Z892" i="20"/>
  <c r="AE891" i="20"/>
  <c r="AD891" i="20"/>
  <c r="AH891" i="20" s="1"/>
  <c r="Z891" i="20"/>
  <c r="AH890" i="20"/>
  <c r="AE890" i="20"/>
  <c r="AD890" i="20"/>
  <c r="Z890" i="20"/>
  <c r="AD889" i="20"/>
  <c r="Z889" i="20"/>
  <c r="AD888" i="20"/>
  <c r="AH888" i="20" s="1"/>
  <c r="Z888" i="20"/>
  <c r="AH887" i="20"/>
  <c r="AD887" i="20"/>
  <c r="AE887" i="20" s="1"/>
  <c r="Z887" i="20"/>
  <c r="AD886" i="20"/>
  <c r="Z886" i="20"/>
  <c r="AD885" i="20"/>
  <c r="AH885" i="20" s="1"/>
  <c r="Z885" i="20"/>
  <c r="AH884" i="20"/>
  <c r="AE884" i="20"/>
  <c r="AD884" i="20"/>
  <c r="Z884" i="20"/>
  <c r="AE883" i="20"/>
  <c r="AD883" i="20"/>
  <c r="AH883" i="20" s="1"/>
  <c r="Z883" i="20"/>
  <c r="AH882" i="20"/>
  <c r="AE882" i="20"/>
  <c r="AD882" i="20"/>
  <c r="Z882" i="20"/>
  <c r="AD881" i="20"/>
  <c r="AH881" i="20" s="1"/>
  <c r="Z881" i="20"/>
  <c r="AD880" i="20"/>
  <c r="AH880" i="20" s="1"/>
  <c r="Z880" i="20"/>
  <c r="AH879" i="20"/>
  <c r="AD879" i="20"/>
  <c r="AE879" i="20" s="1"/>
  <c r="Z879" i="20"/>
  <c r="AD878" i="20"/>
  <c r="Z878" i="20"/>
  <c r="AD877" i="20"/>
  <c r="AH877" i="20" s="1"/>
  <c r="Z877" i="20"/>
  <c r="AH876" i="20"/>
  <c r="AE876" i="20"/>
  <c r="AD876" i="20"/>
  <c r="Z876" i="20"/>
  <c r="AE875" i="20"/>
  <c r="AD875" i="20"/>
  <c r="AH875" i="20" s="1"/>
  <c r="Z875" i="20"/>
  <c r="AH874" i="20"/>
  <c r="AE874" i="20"/>
  <c r="AD874" i="20"/>
  <c r="Z874" i="20"/>
  <c r="AE873" i="20"/>
  <c r="AD873" i="20"/>
  <c r="AH873" i="20" s="1"/>
  <c r="Z873" i="20"/>
  <c r="AD872" i="20"/>
  <c r="AH872" i="20" s="1"/>
  <c r="Z872" i="20"/>
  <c r="AH871" i="20"/>
  <c r="AD871" i="20"/>
  <c r="AE871" i="20" s="1"/>
  <c r="Z871" i="20"/>
  <c r="AD870" i="20"/>
  <c r="Z870" i="20"/>
  <c r="AD869" i="20"/>
  <c r="AH869" i="20" s="1"/>
  <c r="Z869" i="20"/>
  <c r="AH868" i="20"/>
  <c r="AE868" i="20"/>
  <c r="AD868" i="20"/>
  <c r="Z868" i="20"/>
  <c r="AE867" i="20"/>
  <c r="AD867" i="20"/>
  <c r="AH867" i="20" s="1"/>
  <c r="Z867" i="20"/>
  <c r="AH866" i="20"/>
  <c r="AE866" i="20"/>
  <c r="AD866" i="20"/>
  <c r="Z866" i="20"/>
  <c r="AD865" i="20"/>
  <c r="AH865" i="20" s="1"/>
  <c r="Z865" i="20"/>
  <c r="AD864" i="20"/>
  <c r="AH864" i="20" s="1"/>
  <c r="Z864" i="20"/>
  <c r="AH863" i="20"/>
  <c r="AD863" i="20"/>
  <c r="AE863" i="20" s="1"/>
  <c r="Z863" i="20"/>
  <c r="AD862" i="20"/>
  <c r="Z862" i="20"/>
  <c r="AD861" i="20"/>
  <c r="AH861" i="20" s="1"/>
  <c r="Z861" i="20"/>
  <c r="AH860" i="20"/>
  <c r="AE860" i="20"/>
  <c r="AD860" i="20"/>
  <c r="Z860" i="20"/>
  <c r="AE859" i="20"/>
  <c r="AD859" i="20"/>
  <c r="AH859" i="20" s="1"/>
  <c r="Z859" i="20"/>
  <c r="AH858" i="20"/>
  <c r="AE858" i="20"/>
  <c r="AD858" i="20"/>
  <c r="Z858" i="20"/>
  <c r="AH857" i="20"/>
  <c r="AD857" i="20"/>
  <c r="AE857" i="20" s="1"/>
  <c r="Z857" i="20"/>
  <c r="AD856" i="20"/>
  <c r="Z856" i="20"/>
  <c r="AH855" i="20"/>
  <c r="AD855" i="20"/>
  <c r="AE855" i="20" s="1"/>
  <c r="Z855" i="20"/>
  <c r="AD854" i="20"/>
  <c r="Z854" i="20"/>
  <c r="AD853" i="20"/>
  <c r="AH853" i="20" s="1"/>
  <c r="Z853" i="20"/>
  <c r="AH852" i="20"/>
  <c r="AE852" i="20"/>
  <c r="AD852" i="20"/>
  <c r="Z852" i="20"/>
  <c r="AE851" i="20"/>
  <c r="AD851" i="20"/>
  <c r="AH851" i="20" s="1"/>
  <c r="Z851" i="20"/>
  <c r="AH850" i="20"/>
  <c r="AE850" i="20"/>
  <c r="AD850" i="20"/>
  <c r="Z850" i="20"/>
  <c r="AH849" i="20"/>
  <c r="AD849" i="20"/>
  <c r="AE849" i="20" s="1"/>
  <c r="Z849" i="20"/>
  <c r="AD848" i="20"/>
  <c r="AE848" i="20" s="1"/>
  <c r="Z848" i="20"/>
  <c r="AD847" i="20"/>
  <c r="Z847" i="20"/>
  <c r="AD846" i="20"/>
  <c r="Z846" i="20"/>
  <c r="AD845" i="20"/>
  <c r="AH845" i="20" s="1"/>
  <c r="Z845" i="20"/>
  <c r="AH844" i="20"/>
  <c r="AE844" i="20"/>
  <c r="AD844" i="20"/>
  <c r="Z844" i="20"/>
  <c r="AE843" i="20"/>
  <c r="AD843" i="20"/>
  <c r="AH843" i="20" s="1"/>
  <c r="Z843" i="20"/>
  <c r="AH842" i="20"/>
  <c r="AE842" i="20"/>
  <c r="AD842" i="20"/>
  <c r="Z842" i="20"/>
  <c r="AD841" i="20"/>
  <c r="Z841" i="20"/>
  <c r="AH840" i="20"/>
  <c r="AD840" i="20"/>
  <c r="AE840" i="20" s="1"/>
  <c r="Z840" i="20"/>
  <c r="AH839" i="20"/>
  <c r="AE839" i="20"/>
  <c r="AD839" i="20"/>
  <c r="Z839" i="20"/>
  <c r="AD838" i="20"/>
  <c r="Z838" i="20"/>
  <c r="AH837" i="20"/>
  <c r="AD837" i="20"/>
  <c r="AE837" i="20" s="1"/>
  <c r="Z837" i="20"/>
  <c r="AE836" i="20"/>
  <c r="AD836" i="20"/>
  <c r="AH836" i="20" s="1"/>
  <c r="Z836" i="20"/>
  <c r="AE835" i="20"/>
  <c r="AD835" i="20"/>
  <c r="AH835" i="20" s="1"/>
  <c r="Z835" i="20"/>
  <c r="AH834" i="20"/>
  <c r="AE834" i="20"/>
  <c r="AD834" i="20"/>
  <c r="Z834" i="20"/>
  <c r="AD833" i="20"/>
  <c r="Z833" i="20"/>
  <c r="AH832" i="20"/>
  <c r="AD832" i="20"/>
  <c r="AE832" i="20" s="1"/>
  <c r="Z832" i="20"/>
  <c r="AH831" i="20"/>
  <c r="AE831" i="20"/>
  <c r="AD831" i="20"/>
  <c r="Z831" i="20"/>
  <c r="AD830" i="20"/>
  <c r="Z830" i="20"/>
  <c r="AH829" i="20"/>
  <c r="AD829" i="20"/>
  <c r="AE829" i="20" s="1"/>
  <c r="Z829" i="20"/>
  <c r="AE828" i="20"/>
  <c r="AD828" i="20"/>
  <c r="AH828" i="20" s="1"/>
  <c r="Z828" i="20"/>
  <c r="AE827" i="20"/>
  <c r="AD827" i="20"/>
  <c r="AH827" i="20" s="1"/>
  <c r="Z827" i="20"/>
  <c r="AH826" i="20"/>
  <c r="AE826" i="20"/>
  <c r="AD826" i="20"/>
  <c r="Z826" i="20"/>
  <c r="AH825" i="20"/>
  <c r="AD825" i="20"/>
  <c r="AE825" i="20" s="1"/>
  <c r="Z825" i="20"/>
  <c r="AE824" i="20"/>
  <c r="AD824" i="20"/>
  <c r="AH824" i="20" s="1"/>
  <c r="Z824" i="20"/>
  <c r="AE823" i="20"/>
  <c r="AD823" i="20"/>
  <c r="AH823" i="20" s="1"/>
  <c r="Z823" i="20"/>
  <c r="AH822" i="20"/>
  <c r="AE822" i="20"/>
  <c r="AD822" i="20"/>
  <c r="Z822" i="20"/>
  <c r="AD821" i="20"/>
  <c r="Z821" i="20"/>
  <c r="AD820" i="20"/>
  <c r="Z820" i="20"/>
  <c r="AD819" i="20"/>
  <c r="Z819" i="20"/>
  <c r="AD818" i="20"/>
  <c r="Z818" i="20"/>
  <c r="AH817" i="20"/>
  <c r="AE817" i="20"/>
  <c r="AD817" i="20"/>
  <c r="Z817" i="20"/>
  <c r="AD816" i="20"/>
  <c r="AH816" i="20" s="1"/>
  <c r="Z816" i="20"/>
  <c r="AH815" i="20"/>
  <c r="AE815" i="20"/>
  <c r="AD815" i="20"/>
  <c r="Z815" i="20"/>
  <c r="AE814" i="20"/>
  <c r="AD814" i="20"/>
  <c r="AH814" i="20" s="1"/>
  <c r="Z814" i="20"/>
  <c r="AH813" i="20"/>
  <c r="AE813" i="20"/>
  <c r="AD813" i="20"/>
  <c r="Z813" i="20"/>
  <c r="AH812" i="20"/>
  <c r="AD812" i="20"/>
  <c r="AE812" i="20" s="1"/>
  <c r="Z812" i="20"/>
  <c r="AD811" i="20"/>
  <c r="AE811" i="20" s="1"/>
  <c r="Z811" i="20"/>
  <c r="AD810" i="20"/>
  <c r="Z810" i="20"/>
  <c r="AH809" i="20"/>
  <c r="AE809" i="20"/>
  <c r="AD809" i="20"/>
  <c r="Z809" i="20"/>
  <c r="AD808" i="20"/>
  <c r="AH808" i="20" s="1"/>
  <c r="Z808" i="20"/>
  <c r="AH807" i="20"/>
  <c r="AE807" i="20"/>
  <c r="AD807" i="20"/>
  <c r="Z807" i="20"/>
  <c r="AD806" i="20"/>
  <c r="Z806" i="20"/>
  <c r="AH805" i="20"/>
  <c r="AE805" i="20"/>
  <c r="AD805" i="20"/>
  <c r="Z805" i="20"/>
  <c r="AH804" i="20"/>
  <c r="AD804" i="20"/>
  <c r="AE804" i="20" s="1"/>
  <c r="Z804" i="20"/>
  <c r="AH803" i="20"/>
  <c r="AD803" i="20"/>
  <c r="AE803" i="20" s="1"/>
  <c r="Z803" i="20"/>
  <c r="AD802" i="20"/>
  <c r="Z802" i="20"/>
  <c r="AH801" i="20"/>
  <c r="AE801" i="20"/>
  <c r="AD801" i="20"/>
  <c r="Z801" i="20"/>
  <c r="AD800" i="20"/>
  <c r="AH800" i="20" s="1"/>
  <c r="Z800" i="20"/>
  <c r="AH799" i="20"/>
  <c r="AE799" i="20"/>
  <c r="AD799" i="20"/>
  <c r="Z799" i="20"/>
  <c r="AE798" i="20"/>
  <c r="AD798" i="20"/>
  <c r="AH798" i="20" s="1"/>
  <c r="Z798" i="20"/>
  <c r="AH797" i="20"/>
  <c r="AE797" i="20"/>
  <c r="AD797" i="20"/>
  <c r="Z797" i="20"/>
  <c r="AH796" i="20"/>
  <c r="AD796" i="20"/>
  <c r="AE796" i="20" s="1"/>
  <c r="Z796" i="20"/>
  <c r="AD795" i="20"/>
  <c r="AE795" i="20" s="1"/>
  <c r="Z795" i="20"/>
  <c r="AD794" i="20"/>
  <c r="Z794" i="20"/>
  <c r="AH793" i="20"/>
  <c r="AE793" i="20"/>
  <c r="AD793" i="20"/>
  <c r="Z793" i="20"/>
  <c r="AD792" i="20"/>
  <c r="AH792" i="20" s="1"/>
  <c r="Z792" i="20"/>
  <c r="AH791" i="20"/>
  <c r="AE791" i="20"/>
  <c r="AD791" i="20"/>
  <c r="Z791" i="20"/>
  <c r="AD790" i="20"/>
  <c r="AH790" i="20" s="1"/>
  <c r="Z790" i="20"/>
  <c r="AH789" i="20"/>
  <c r="AE789" i="20"/>
  <c r="AD789" i="20"/>
  <c r="Z789" i="20"/>
  <c r="AH788" i="20"/>
  <c r="AD788" i="20"/>
  <c r="AE788" i="20" s="1"/>
  <c r="Z788" i="20"/>
  <c r="AH787" i="20"/>
  <c r="AD787" i="20"/>
  <c r="AE787" i="20" s="1"/>
  <c r="Z787" i="20"/>
  <c r="AD786" i="20"/>
  <c r="Z786" i="20"/>
  <c r="AH785" i="20"/>
  <c r="AE785" i="20"/>
  <c r="AD785" i="20"/>
  <c r="Z785" i="20"/>
  <c r="AH784" i="20"/>
  <c r="AD784" i="20"/>
  <c r="AE784" i="20" s="1"/>
  <c r="Z784" i="20"/>
  <c r="AH783" i="20"/>
  <c r="AE783" i="20"/>
  <c r="AD783" i="20"/>
  <c r="Z783" i="20"/>
  <c r="AE782" i="20"/>
  <c r="AD782" i="20"/>
  <c r="AH782" i="20" s="1"/>
  <c r="Z782" i="20"/>
  <c r="AH781" i="20"/>
  <c r="AE781" i="20"/>
  <c r="AD781" i="20"/>
  <c r="Z781" i="20"/>
  <c r="AH780" i="20"/>
  <c r="AD780" i="20"/>
  <c r="AE780" i="20" s="1"/>
  <c r="Z780" i="20"/>
  <c r="AD779" i="20"/>
  <c r="AE779" i="20" s="1"/>
  <c r="Z779" i="20"/>
  <c r="AD778" i="20"/>
  <c r="Z778" i="20"/>
  <c r="AH777" i="20"/>
  <c r="AE777" i="20"/>
  <c r="AD777" i="20"/>
  <c r="Z777" i="20"/>
  <c r="AD776" i="20"/>
  <c r="AH776" i="20" s="1"/>
  <c r="Z776" i="20"/>
  <c r="AH775" i="20"/>
  <c r="AE775" i="20"/>
  <c r="AD775" i="20"/>
  <c r="Z775" i="20"/>
  <c r="AD774" i="20"/>
  <c r="AH774" i="20" s="1"/>
  <c r="Z774" i="20"/>
  <c r="AH773" i="20"/>
  <c r="AE773" i="20"/>
  <c r="AD773" i="20"/>
  <c r="Z773" i="20"/>
  <c r="AH772" i="20"/>
  <c r="AD772" i="20"/>
  <c r="AE772" i="20" s="1"/>
  <c r="Z772" i="20"/>
  <c r="AH771" i="20"/>
  <c r="AD771" i="20"/>
  <c r="AE771" i="20" s="1"/>
  <c r="Z771" i="20"/>
  <c r="AD770" i="20"/>
  <c r="Z770" i="20"/>
  <c r="AH769" i="20"/>
  <c r="AE769" i="20"/>
  <c r="AD769" i="20"/>
  <c r="Z769" i="20"/>
  <c r="AD768" i="20"/>
  <c r="AH768" i="20" s="1"/>
  <c r="Z768" i="20"/>
  <c r="AH767" i="20"/>
  <c r="AE767" i="20"/>
  <c r="AD767" i="20"/>
  <c r="Z767" i="20"/>
  <c r="AE766" i="20"/>
  <c r="AD766" i="20"/>
  <c r="AH766" i="20" s="1"/>
  <c r="Z766" i="20"/>
  <c r="AH765" i="20"/>
  <c r="AE765" i="20"/>
  <c r="AD765" i="20"/>
  <c r="Z765" i="20"/>
  <c r="AH764" i="20"/>
  <c r="AD764" i="20"/>
  <c r="AE764" i="20" s="1"/>
  <c r="Z764" i="20"/>
  <c r="AD763" i="20"/>
  <c r="AE763" i="20" s="1"/>
  <c r="Z763" i="20"/>
  <c r="AD762" i="20"/>
  <c r="Z762" i="20"/>
  <c r="AH761" i="20"/>
  <c r="AE761" i="20"/>
  <c r="AD761" i="20"/>
  <c r="Z761" i="20"/>
  <c r="AD760" i="20"/>
  <c r="AH760" i="20" s="1"/>
  <c r="Z760" i="20"/>
  <c r="AH759" i="20"/>
  <c r="AE759" i="20"/>
  <c r="AD759" i="20"/>
  <c r="Z759" i="20"/>
  <c r="AD758" i="20"/>
  <c r="Z758" i="20"/>
  <c r="AH757" i="20"/>
  <c r="AE757" i="20"/>
  <c r="AD757" i="20"/>
  <c r="Z757" i="20"/>
  <c r="AH756" i="20"/>
  <c r="AD756" i="20"/>
  <c r="AE756" i="20" s="1"/>
  <c r="Z756" i="20"/>
  <c r="AH755" i="20"/>
  <c r="AD755" i="20"/>
  <c r="AE755" i="20" s="1"/>
  <c r="Z755" i="20"/>
  <c r="AD754" i="20"/>
  <c r="Z754" i="20"/>
  <c r="AH753" i="20"/>
  <c r="AE753" i="20"/>
  <c r="AD753" i="20"/>
  <c r="Z753" i="20"/>
  <c r="AD752" i="20"/>
  <c r="AH752" i="20" s="1"/>
  <c r="Z752" i="20"/>
  <c r="AH751" i="20"/>
  <c r="AE751" i="20"/>
  <c r="AD751" i="20"/>
  <c r="Z751" i="20"/>
  <c r="AE750" i="20"/>
  <c r="AD750" i="20"/>
  <c r="AH750" i="20" s="1"/>
  <c r="Z750" i="20"/>
  <c r="AH749" i="20"/>
  <c r="AE749" i="20"/>
  <c r="AD749" i="20"/>
  <c r="Z749" i="20"/>
  <c r="AH748" i="20"/>
  <c r="AD748" i="20"/>
  <c r="AE748" i="20" s="1"/>
  <c r="Z748" i="20"/>
  <c r="AD747" i="20"/>
  <c r="AE747" i="20" s="1"/>
  <c r="Z747" i="20"/>
  <c r="AD746" i="20"/>
  <c r="Z746" i="20"/>
  <c r="AH745" i="20"/>
  <c r="AE745" i="20"/>
  <c r="AD745" i="20"/>
  <c r="Z745" i="20"/>
  <c r="AD744" i="20"/>
  <c r="AH744" i="20" s="1"/>
  <c r="Z744" i="20"/>
  <c r="AH743" i="20"/>
  <c r="AE743" i="20"/>
  <c r="AD743" i="20"/>
  <c r="Z743" i="20"/>
  <c r="AD742" i="20"/>
  <c r="AH742" i="20" s="1"/>
  <c r="Z742" i="20"/>
  <c r="AH741" i="20"/>
  <c r="AE741" i="20"/>
  <c r="AD741" i="20"/>
  <c r="Z741" i="20"/>
  <c r="AD740" i="20"/>
  <c r="AE740" i="20" s="1"/>
  <c r="Z740" i="20"/>
  <c r="AD739" i="20"/>
  <c r="AE739" i="20" s="1"/>
  <c r="Z739" i="20"/>
  <c r="AD738" i="20"/>
  <c r="Z738" i="20"/>
  <c r="AH737" i="20"/>
  <c r="AE737" i="20"/>
  <c r="AD737" i="20"/>
  <c r="Z737" i="20"/>
  <c r="AD736" i="20"/>
  <c r="AH736" i="20" s="1"/>
  <c r="Z736" i="20"/>
  <c r="AH735" i="20"/>
  <c r="AE735" i="20"/>
  <c r="AD735" i="20"/>
  <c r="Z735" i="20"/>
  <c r="AE734" i="20"/>
  <c r="AD734" i="20"/>
  <c r="AH734" i="20" s="1"/>
  <c r="Z734" i="20"/>
  <c r="AH733" i="20"/>
  <c r="AE733" i="20"/>
  <c r="AD733" i="20"/>
  <c r="Z733" i="20"/>
  <c r="AH732" i="20"/>
  <c r="AD732" i="20"/>
  <c r="AE732" i="20" s="1"/>
  <c r="Z732" i="20"/>
  <c r="AH731" i="20"/>
  <c r="AD731" i="20"/>
  <c r="AE731" i="20" s="1"/>
  <c r="Z731" i="20"/>
  <c r="AD730" i="20"/>
  <c r="Z730" i="20"/>
  <c r="AH729" i="20"/>
  <c r="AE729" i="20"/>
  <c r="AD729" i="20"/>
  <c r="Z729" i="20"/>
  <c r="AD728" i="20"/>
  <c r="AH728" i="20" s="1"/>
  <c r="Z728" i="20"/>
  <c r="AH727" i="20"/>
  <c r="AE727" i="20"/>
  <c r="AD727" i="20"/>
  <c r="Z727" i="20"/>
  <c r="AD726" i="20"/>
  <c r="AH726" i="20" s="1"/>
  <c r="Z726" i="20"/>
  <c r="AH725" i="20"/>
  <c r="AE725" i="20"/>
  <c r="AD725" i="20"/>
  <c r="Z725" i="20"/>
  <c r="AH724" i="20"/>
  <c r="AD724" i="20"/>
  <c r="AE724" i="20" s="1"/>
  <c r="Z724" i="20"/>
  <c r="AD723" i="20"/>
  <c r="AE723" i="20" s="1"/>
  <c r="Z723" i="20"/>
  <c r="AD722" i="20"/>
  <c r="Z722" i="20"/>
  <c r="AH721" i="20"/>
  <c r="AE721" i="20"/>
  <c r="AD721" i="20"/>
  <c r="Z721" i="20"/>
  <c r="AD720" i="20"/>
  <c r="AH720" i="20" s="1"/>
  <c r="Z720" i="20"/>
  <c r="AH719" i="20"/>
  <c r="AE719" i="20"/>
  <c r="AD719" i="20"/>
  <c r="Z719" i="20"/>
  <c r="AE718" i="20"/>
  <c r="AD718" i="20"/>
  <c r="AH718" i="20" s="1"/>
  <c r="Z718" i="20"/>
  <c r="AH717" i="20"/>
  <c r="AE717" i="20"/>
  <c r="AD717" i="20"/>
  <c r="Z717" i="20"/>
  <c r="AD716" i="20"/>
  <c r="AE716" i="20" s="1"/>
  <c r="Z716" i="20"/>
  <c r="AH715" i="20"/>
  <c r="AD715" i="20"/>
  <c r="AE715" i="20" s="1"/>
  <c r="Z715" i="20"/>
  <c r="AD714" i="20"/>
  <c r="Z714" i="20"/>
  <c r="AE713" i="20"/>
  <c r="AD713" i="20"/>
  <c r="AH713" i="20" s="1"/>
  <c r="Z713" i="20"/>
  <c r="AD712" i="20"/>
  <c r="AH712" i="20" s="1"/>
  <c r="Z712" i="20"/>
  <c r="AH711" i="20"/>
  <c r="AE711" i="20"/>
  <c r="AD711" i="20"/>
  <c r="Z711" i="20"/>
  <c r="AE710" i="20"/>
  <c r="AD710" i="20"/>
  <c r="AH710" i="20" s="1"/>
  <c r="Z710" i="20"/>
  <c r="AH709" i="20"/>
  <c r="AE709" i="20"/>
  <c r="AD709" i="20"/>
  <c r="Z709" i="20"/>
  <c r="AD708" i="20"/>
  <c r="AE708" i="20" s="1"/>
  <c r="Z708" i="20"/>
  <c r="AH707" i="20"/>
  <c r="AD707" i="20"/>
  <c r="AE707" i="20" s="1"/>
  <c r="Z707" i="20"/>
  <c r="AD706" i="20"/>
  <c r="Z706" i="20"/>
  <c r="AE705" i="20"/>
  <c r="AD705" i="20"/>
  <c r="AH705" i="20" s="1"/>
  <c r="Z705" i="20"/>
  <c r="AD704" i="20"/>
  <c r="AH704" i="20" s="1"/>
  <c r="Z704" i="20"/>
  <c r="AH703" i="20"/>
  <c r="AE703" i="20"/>
  <c r="AD703" i="20"/>
  <c r="Z703" i="20"/>
  <c r="AE702" i="20"/>
  <c r="AD702" i="20"/>
  <c r="AH702" i="20" s="1"/>
  <c r="Z702" i="20"/>
  <c r="AH701" i="20"/>
  <c r="AE701" i="20"/>
  <c r="AD701" i="20"/>
  <c r="Z701" i="20"/>
  <c r="AD700" i="20"/>
  <c r="AE700" i="20" s="1"/>
  <c r="Z700" i="20"/>
  <c r="AH699" i="20"/>
  <c r="AD699" i="20"/>
  <c r="AE699" i="20" s="1"/>
  <c r="Z699" i="20"/>
  <c r="AD698" i="20"/>
  <c r="Z698" i="20"/>
  <c r="AE697" i="20"/>
  <c r="AD697" i="20"/>
  <c r="AH697" i="20" s="1"/>
  <c r="Z697" i="20"/>
  <c r="AD696" i="20"/>
  <c r="AH696" i="20" s="1"/>
  <c r="Z696" i="20"/>
  <c r="AH695" i="20"/>
  <c r="AE695" i="20"/>
  <c r="AD695" i="20"/>
  <c r="Z695" i="20"/>
  <c r="AE694" i="20"/>
  <c r="AD694" i="20"/>
  <c r="AH694" i="20" s="1"/>
  <c r="Z694" i="20"/>
  <c r="AH693" i="20"/>
  <c r="AE693" i="20"/>
  <c r="AD693" i="20"/>
  <c r="Z693" i="20"/>
  <c r="AD692" i="20"/>
  <c r="AE692" i="20" s="1"/>
  <c r="Z692" i="20"/>
  <c r="AH691" i="20"/>
  <c r="AD691" i="20"/>
  <c r="AE691" i="20" s="1"/>
  <c r="Z691" i="20"/>
  <c r="AD690" i="20"/>
  <c r="Z690" i="20"/>
  <c r="AE689" i="20"/>
  <c r="AD689" i="20"/>
  <c r="AH689" i="20" s="1"/>
  <c r="Z689" i="20"/>
  <c r="AD688" i="20"/>
  <c r="AH688" i="20" s="1"/>
  <c r="Z688" i="20"/>
  <c r="AH687" i="20"/>
  <c r="AE687" i="20"/>
  <c r="AD687" i="20"/>
  <c r="Z687" i="20"/>
  <c r="AE686" i="20"/>
  <c r="AD686" i="20"/>
  <c r="AH686" i="20" s="1"/>
  <c r="Z686" i="20"/>
  <c r="AH685" i="20"/>
  <c r="AE685" i="20"/>
  <c r="AD685" i="20"/>
  <c r="Z685" i="20"/>
  <c r="AD684" i="20"/>
  <c r="AE684" i="20" s="1"/>
  <c r="Z684" i="20"/>
  <c r="AH683" i="20"/>
  <c r="AD683" i="20"/>
  <c r="AE683" i="20" s="1"/>
  <c r="Z683" i="20"/>
  <c r="AD682" i="20"/>
  <c r="Z682" i="20"/>
  <c r="AE681" i="20"/>
  <c r="AD681" i="20"/>
  <c r="AH681" i="20" s="1"/>
  <c r="Z681" i="20"/>
  <c r="AD680" i="20"/>
  <c r="AH680" i="20" s="1"/>
  <c r="Z680" i="20"/>
  <c r="AH679" i="20"/>
  <c r="AE679" i="20"/>
  <c r="AD679" i="20"/>
  <c r="Z679" i="20"/>
  <c r="AD678" i="20"/>
  <c r="AH678" i="20" s="1"/>
  <c r="Z678" i="20"/>
  <c r="AH677" i="20"/>
  <c r="AE677" i="20"/>
  <c r="AD677" i="20"/>
  <c r="Z677" i="20"/>
  <c r="AD676" i="20"/>
  <c r="Z676" i="20"/>
  <c r="AH675" i="20"/>
  <c r="AE675" i="20"/>
  <c r="AD675" i="20"/>
  <c r="Z675" i="20"/>
  <c r="AD674" i="20"/>
  <c r="AE674" i="20" s="1"/>
  <c r="Z674" i="20"/>
  <c r="AH673" i="20"/>
  <c r="AE673" i="20"/>
  <c r="AD673" i="20"/>
  <c r="Z673" i="20"/>
  <c r="AD672" i="20"/>
  <c r="AH672" i="20" s="1"/>
  <c r="Z672" i="20"/>
  <c r="AH671" i="20"/>
  <c r="AE671" i="20"/>
  <c r="AD671" i="20"/>
  <c r="Z671" i="20"/>
  <c r="AD670" i="20"/>
  <c r="AH670" i="20" s="1"/>
  <c r="Z670" i="20"/>
  <c r="AH669" i="20"/>
  <c r="AE669" i="20"/>
  <c r="AD669" i="20"/>
  <c r="Z669" i="20"/>
  <c r="AD668" i="20"/>
  <c r="Z668" i="20"/>
  <c r="AH667" i="20"/>
  <c r="AE667" i="20"/>
  <c r="AD667" i="20"/>
  <c r="Z667" i="20"/>
  <c r="AD666" i="20"/>
  <c r="AE666" i="20" s="1"/>
  <c r="Z666" i="20"/>
  <c r="AH665" i="20"/>
  <c r="AE665" i="20"/>
  <c r="AD665" i="20"/>
  <c r="Z665" i="20"/>
  <c r="AD664" i="20"/>
  <c r="AH664" i="20" s="1"/>
  <c r="Z664" i="20"/>
  <c r="AH663" i="20"/>
  <c r="AE663" i="20"/>
  <c r="AD663" i="20"/>
  <c r="Z663" i="20"/>
  <c r="AD662" i="20"/>
  <c r="AH662" i="20" s="1"/>
  <c r="Z662" i="20"/>
  <c r="AH661" i="20"/>
  <c r="AE661" i="20"/>
  <c r="AD661" i="20"/>
  <c r="Z661" i="20"/>
  <c r="AD660" i="20"/>
  <c r="Z660" i="20"/>
  <c r="AH659" i="20"/>
  <c r="AE659" i="20"/>
  <c r="AD659" i="20"/>
  <c r="Z659" i="20"/>
  <c r="AD658" i="20"/>
  <c r="AE658" i="20" s="1"/>
  <c r="Z658" i="20"/>
  <c r="AH657" i="20"/>
  <c r="AE657" i="20"/>
  <c r="AD657" i="20"/>
  <c r="Z657" i="20"/>
  <c r="AD656" i="20"/>
  <c r="AH656" i="20" s="1"/>
  <c r="Z656" i="20"/>
  <c r="AH655" i="20"/>
  <c r="AE655" i="20"/>
  <c r="AD655" i="20"/>
  <c r="Z655" i="20"/>
  <c r="AD654" i="20"/>
  <c r="AH654" i="20" s="1"/>
  <c r="Z654" i="20"/>
  <c r="AH653" i="20"/>
  <c r="AE653" i="20"/>
  <c r="AD653" i="20"/>
  <c r="Z653" i="20"/>
  <c r="AD652" i="20"/>
  <c r="Z652" i="20"/>
  <c r="AH651" i="20"/>
  <c r="AE651" i="20"/>
  <c r="AD651" i="20"/>
  <c r="Z651" i="20"/>
  <c r="AD650" i="20"/>
  <c r="Z650" i="20"/>
  <c r="AH649" i="20"/>
  <c r="AE649" i="20"/>
  <c r="AD649" i="20"/>
  <c r="Z649" i="20"/>
  <c r="AD648" i="20"/>
  <c r="AH648" i="20" s="1"/>
  <c r="Z648" i="20"/>
  <c r="AH647" i="20"/>
  <c r="AE647" i="20"/>
  <c r="AD647" i="20"/>
  <c r="Z647" i="20"/>
  <c r="AD646" i="20"/>
  <c r="Z646" i="20"/>
  <c r="AH645" i="20"/>
  <c r="AE645" i="20"/>
  <c r="AD645" i="20"/>
  <c r="Z645" i="20"/>
  <c r="AD644" i="20"/>
  <c r="Z644" i="20"/>
  <c r="AH643" i="20"/>
  <c r="AE643" i="20"/>
  <c r="AD643" i="20"/>
  <c r="Z643" i="20"/>
  <c r="AD642" i="20"/>
  <c r="Z642" i="20"/>
  <c r="AH641" i="20"/>
  <c r="AE641" i="20"/>
  <c r="AD641" i="20"/>
  <c r="Z641" i="20"/>
  <c r="AD640" i="20"/>
  <c r="AH640" i="20" s="1"/>
  <c r="Z640" i="20"/>
  <c r="AH639" i="20"/>
  <c r="AE639" i="20"/>
  <c r="AD639" i="20"/>
  <c r="Z639" i="20"/>
  <c r="AD638" i="20"/>
  <c r="Z638" i="20"/>
  <c r="AH637" i="20"/>
  <c r="AE637" i="20"/>
  <c r="AD637" i="20"/>
  <c r="Z637" i="20"/>
  <c r="AD636" i="20"/>
  <c r="Z636" i="20"/>
  <c r="AH635" i="20"/>
  <c r="AE635" i="20"/>
  <c r="AD635" i="20"/>
  <c r="Z635" i="20"/>
  <c r="AD634" i="20"/>
  <c r="Z634" i="20"/>
  <c r="AH633" i="20"/>
  <c r="AE633" i="20"/>
  <c r="AD633" i="20"/>
  <c r="Z633" i="20"/>
  <c r="AD632" i="20"/>
  <c r="AH632" i="20" s="1"/>
  <c r="Z632" i="20"/>
  <c r="AH631" i="20"/>
  <c r="AE631" i="20"/>
  <c r="AD631" i="20"/>
  <c r="Z631" i="20"/>
  <c r="AD630" i="20"/>
  <c r="Z630" i="20"/>
  <c r="AH629" i="20"/>
  <c r="AE629" i="20"/>
  <c r="AD629" i="20"/>
  <c r="Z629" i="20"/>
  <c r="AD628" i="20"/>
  <c r="Z628" i="20"/>
  <c r="AH627" i="20"/>
  <c r="AE627" i="20"/>
  <c r="AD627" i="20"/>
  <c r="Z627" i="20"/>
  <c r="AD626" i="20"/>
  <c r="Z626" i="20"/>
  <c r="AH625" i="20"/>
  <c r="AE625" i="20"/>
  <c r="AD625" i="20"/>
  <c r="Z625" i="20"/>
  <c r="AD624" i="20"/>
  <c r="Z624" i="20"/>
  <c r="AH623" i="20"/>
  <c r="AE623" i="20"/>
  <c r="AD623" i="20"/>
  <c r="Z623" i="20"/>
  <c r="AD622" i="20"/>
  <c r="Z622" i="20"/>
  <c r="AH621" i="20"/>
  <c r="AE621" i="20"/>
  <c r="AD621" i="20"/>
  <c r="Z621" i="20"/>
  <c r="AD620" i="20"/>
  <c r="Z620" i="20"/>
  <c r="AH619" i="20"/>
  <c r="AE619" i="20"/>
  <c r="AD619" i="20"/>
  <c r="Z619" i="20"/>
  <c r="AD618" i="20"/>
  <c r="Z618" i="20"/>
  <c r="AH617" i="20"/>
  <c r="AE617" i="20"/>
  <c r="AD617" i="20"/>
  <c r="Z617" i="20"/>
  <c r="AD616" i="20"/>
  <c r="Z616" i="20"/>
  <c r="AH615" i="20"/>
  <c r="AE615" i="20"/>
  <c r="AD615" i="20"/>
  <c r="Z615" i="20"/>
  <c r="AD614" i="20"/>
  <c r="Z614" i="20"/>
  <c r="AH613" i="20"/>
  <c r="AE613" i="20"/>
  <c r="AD613" i="20"/>
  <c r="Z613" i="20"/>
  <c r="AD612" i="20"/>
  <c r="Z612" i="20"/>
  <c r="AH611" i="20"/>
  <c r="AE611" i="20"/>
  <c r="AD611" i="20"/>
  <c r="Z611" i="20"/>
  <c r="AD610" i="20"/>
  <c r="Z610" i="20"/>
  <c r="AH609" i="20"/>
  <c r="AE609" i="20"/>
  <c r="AD609" i="20"/>
  <c r="Z609" i="20"/>
  <c r="AD608" i="20"/>
  <c r="Z608" i="20"/>
  <c r="AH607" i="20"/>
  <c r="AE607" i="20"/>
  <c r="AD607" i="20"/>
  <c r="Z607" i="20"/>
  <c r="AD606" i="20"/>
  <c r="Z606" i="20"/>
  <c r="AH605" i="20"/>
  <c r="AE605" i="20"/>
  <c r="AD605" i="20"/>
  <c r="Z605" i="20"/>
  <c r="AD604" i="20"/>
  <c r="Z604" i="20"/>
  <c r="AH603" i="20"/>
  <c r="AE603" i="20"/>
  <c r="AD603" i="20"/>
  <c r="Z603" i="20"/>
  <c r="AD602" i="20"/>
  <c r="Z602" i="20"/>
  <c r="AH601" i="20"/>
  <c r="AE601" i="20"/>
  <c r="AD601" i="20"/>
  <c r="Z601" i="20"/>
  <c r="AD600" i="20"/>
  <c r="Z600" i="20"/>
  <c r="AH599" i="20"/>
  <c r="AE599" i="20"/>
  <c r="AD599" i="20"/>
  <c r="Z599" i="20"/>
  <c r="AD598" i="20"/>
  <c r="Z598" i="20"/>
  <c r="AH597" i="20"/>
  <c r="AE597" i="20"/>
  <c r="AD597" i="20"/>
  <c r="Z597" i="20"/>
  <c r="AD596" i="20"/>
  <c r="Z596" i="20"/>
  <c r="AH595" i="20"/>
  <c r="AE595" i="20"/>
  <c r="AD595" i="20"/>
  <c r="Z595" i="20"/>
  <c r="AD594" i="20"/>
  <c r="Z594" i="20"/>
  <c r="AH593" i="20"/>
  <c r="AE593" i="20"/>
  <c r="AD593" i="20"/>
  <c r="Z593" i="20"/>
  <c r="AD592" i="20"/>
  <c r="Z592" i="20"/>
  <c r="AH591" i="20"/>
  <c r="AE591" i="20"/>
  <c r="AD591" i="20"/>
  <c r="Z591" i="20"/>
  <c r="AD590" i="20"/>
  <c r="Z590" i="20"/>
  <c r="AH589" i="20"/>
  <c r="AE589" i="20"/>
  <c r="AD589" i="20"/>
  <c r="Z589" i="20"/>
  <c r="AD588" i="20"/>
  <c r="Z588" i="20"/>
  <c r="AH587" i="20"/>
  <c r="AE587" i="20"/>
  <c r="AD587" i="20"/>
  <c r="Z587" i="20"/>
  <c r="AD586" i="20"/>
  <c r="Z586" i="20"/>
  <c r="AH585" i="20"/>
  <c r="AE585" i="20"/>
  <c r="AD585" i="20"/>
  <c r="Z585" i="20"/>
  <c r="AD584" i="20"/>
  <c r="Z584" i="20"/>
  <c r="AH583" i="20"/>
  <c r="AE583" i="20"/>
  <c r="AD583" i="20"/>
  <c r="Z583" i="20"/>
  <c r="AD582" i="20"/>
  <c r="Z582" i="20"/>
  <c r="AH581" i="20"/>
  <c r="AD581" i="20"/>
  <c r="AE581" i="20" s="1"/>
  <c r="Z581" i="20"/>
  <c r="AD580" i="20"/>
  <c r="AH580" i="20" s="1"/>
  <c r="Z580" i="20"/>
  <c r="AH579" i="20"/>
  <c r="AE579" i="20"/>
  <c r="AD579" i="20"/>
  <c r="Z579" i="20"/>
  <c r="AH578" i="20"/>
  <c r="AD578" i="20"/>
  <c r="AE578" i="20" s="1"/>
  <c r="Z578" i="20"/>
  <c r="AD577" i="20"/>
  <c r="AH577" i="20" s="1"/>
  <c r="Z577" i="20"/>
  <c r="AD576" i="20"/>
  <c r="AH576" i="20" s="1"/>
  <c r="Z576" i="20"/>
  <c r="AH575" i="20"/>
  <c r="AE575" i="20"/>
  <c r="AD575" i="20"/>
  <c r="Z575" i="20"/>
  <c r="AD574" i="20"/>
  <c r="AE574" i="20" s="1"/>
  <c r="Z574" i="20"/>
  <c r="AH573" i="20"/>
  <c r="AD573" i="20"/>
  <c r="AE573" i="20" s="1"/>
  <c r="Z573" i="20"/>
  <c r="AD572" i="20"/>
  <c r="AH572" i="20" s="1"/>
  <c r="Z572" i="20"/>
  <c r="AH571" i="20"/>
  <c r="AE571" i="20"/>
  <c r="AD571" i="20"/>
  <c r="Z571" i="20"/>
  <c r="AH570" i="20"/>
  <c r="AD570" i="20"/>
  <c r="AE570" i="20" s="1"/>
  <c r="Z570" i="20"/>
  <c r="AD569" i="20"/>
  <c r="AH569" i="20" s="1"/>
  <c r="Z569" i="20"/>
  <c r="AE568" i="20"/>
  <c r="AD568" i="20"/>
  <c r="AH568" i="20" s="1"/>
  <c r="Z568" i="20"/>
  <c r="AH567" i="20"/>
  <c r="AE567" i="20"/>
  <c r="AD567" i="20"/>
  <c r="Z567" i="20"/>
  <c r="AD566" i="20"/>
  <c r="AE566" i="20" s="1"/>
  <c r="Z566" i="20"/>
  <c r="AH565" i="20"/>
  <c r="AD565" i="20"/>
  <c r="AE565" i="20" s="1"/>
  <c r="Z565" i="20"/>
  <c r="AD564" i="20"/>
  <c r="AH564" i="20" s="1"/>
  <c r="Z564" i="20"/>
  <c r="AH563" i="20"/>
  <c r="AE563" i="20"/>
  <c r="AD563" i="20"/>
  <c r="Z563" i="20"/>
  <c r="AH562" i="20"/>
  <c r="AD562" i="20"/>
  <c r="AE562" i="20" s="1"/>
  <c r="Z562" i="20"/>
  <c r="AD561" i="20"/>
  <c r="AH561" i="20" s="1"/>
  <c r="Z561" i="20"/>
  <c r="AD560" i="20"/>
  <c r="Z560" i="20"/>
  <c r="AH559" i="20"/>
  <c r="AE559" i="20"/>
  <c r="AD559" i="20"/>
  <c r="Z559" i="20"/>
  <c r="AD558" i="20"/>
  <c r="AE558" i="20" s="1"/>
  <c r="Z558" i="20"/>
  <c r="AH557" i="20"/>
  <c r="AD557" i="20"/>
  <c r="AE557" i="20" s="1"/>
  <c r="Z557" i="20"/>
  <c r="AD556" i="20"/>
  <c r="AH556" i="20" s="1"/>
  <c r="Z556" i="20"/>
  <c r="AH555" i="20"/>
  <c r="AE555" i="20"/>
  <c r="AD555" i="20"/>
  <c r="Z555" i="20"/>
  <c r="AH554" i="20"/>
  <c r="AD554" i="20"/>
  <c r="AE554" i="20" s="1"/>
  <c r="Z554" i="20"/>
  <c r="AD553" i="20"/>
  <c r="AH553" i="20" s="1"/>
  <c r="Z553" i="20"/>
  <c r="AE552" i="20"/>
  <c r="AD552" i="20"/>
  <c r="AH552" i="20" s="1"/>
  <c r="Z552" i="20"/>
  <c r="AH551" i="20"/>
  <c r="AE551" i="20"/>
  <c r="AD551" i="20"/>
  <c r="Z551" i="20"/>
  <c r="AD550" i="20"/>
  <c r="Z550" i="20"/>
  <c r="AD549" i="20"/>
  <c r="AH549" i="20" s="1"/>
  <c r="Z549" i="20"/>
  <c r="AD548" i="20"/>
  <c r="Z548" i="20"/>
  <c r="AH547" i="20"/>
  <c r="AE547" i="20"/>
  <c r="AD547" i="20"/>
  <c r="Z547" i="20"/>
  <c r="AE546" i="20"/>
  <c r="AD546" i="20"/>
  <c r="AH546" i="20" s="1"/>
  <c r="Z546" i="20"/>
  <c r="AH545" i="20"/>
  <c r="AD545" i="20"/>
  <c r="AE545" i="20" s="1"/>
  <c r="Z545" i="20"/>
  <c r="AD544" i="20"/>
  <c r="Z544" i="20"/>
  <c r="AH543" i="20"/>
  <c r="AE543" i="20"/>
  <c r="AD543" i="20"/>
  <c r="Z543" i="20"/>
  <c r="AD542" i="20"/>
  <c r="AH542" i="20" s="1"/>
  <c r="Z542" i="20"/>
  <c r="AH541" i="20"/>
  <c r="AE541" i="20"/>
  <c r="AD541" i="20"/>
  <c r="Z541" i="20"/>
  <c r="AH540" i="20"/>
  <c r="AD540" i="20"/>
  <c r="AE540" i="20" s="1"/>
  <c r="Z540" i="20"/>
  <c r="AD539" i="20"/>
  <c r="Z539" i="20"/>
  <c r="AD538" i="20"/>
  <c r="AH538" i="20" s="1"/>
  <c r="Z538" i="20"/>
  <c r="AH537" i="20"/>
  <c r="AE537" i="20"/>
  <c r="AD537" i="20"/>
  <c r="Z537" i="20"/>
  <c r="AD536" i="20"/>
  <c r="AH536" i="20" s="1"/>
  <c r="Z536" i="20"/>
  <c r="AH535" i="20"/>
  <c r="AE535" i="20"/>
  <c r="AD535" i="20"/>
  <c r="Z535" i="20"/>
  <c r="AD534" i="20"/>
  <c r="AH534" i="20" s="1"/>
  <c r="Z534" i="20"/>
  <c r="AH533" i="20"/>
  <c r="AE533" i="20"/>
  <c r="AD533" i="20"/>
  <c r="Z533" i="20"/>
  <c r="AH532" i="20"/>
  <c r="AD532" i="20"/>
  <c r="AE532" i="20" s="1"/>
  <c r="Z532" i="20"/>
  <c r="AD531" i="20"/>
  <c r="Z531" i="20"/>
  <c r="AD530" i="20"/>
  <c r="AH530" i="20" s="1"/>
  <c r="Z530" i="20"/>
  <c r="AH529" i="20"/>
  <c r="AE529" i="20"/>
  <c r="AD529" i="20"/>
  <c r="Z529" i="20"/>
  <c r="AD528" i="20"/>
  <c r="AH528" i="20" s="1"/>
  <c r="Z528" i="20"/>
  <c r="AH527" i="20"/>
  <c r="AE527" i="20"/>
  <c r="AD527" i="20"/>
  <c r="Z527" i="20"/>
  <c r="AD526" i="20"/>
  <c r="AH526" i="20" s="1"/>
  <c r="Z526" i="20"/>
  <c r="AH525" i="20"/>
  <c r="AE525" i="20"/>
  <c r="AD525" i="20"/>
  <c r="Z525" i="20"/>
  <c r="AD524" i="20"/>
  <c r="AE524" i="20" s="1"/>
  <c r="Z524" i="20"/>
  <c r="AD523" i="20"/>
  <c r="Z523" i="20"/>
  <c r="AD522" i="20"/>
  <c r="AH522" i="20" s="1"/>
  <c r="Z522" i="20"/>
  <c r="AH521" i="20"/>
  <c r="AE521" i="20"/>
  <c r="AD521" i="20"/>
  <c r="Z521" i="20"/>
  <c r="AD520" i="20"/>
  <c r="AH520" i="20" s="1"/>
  <c r="Z520" i="20"/>
  <c r="AH519" i="20"/>
  <c r="AE519" i="20"/>
  <c r="AD519" i="20"/>
  <c r="Z519" i="20"/>
  <c r="AE518" i="20"/>
  <c r="AD518" i="20"/>
  <c r="AH518" i="20" s="1"/>
  <c r="Z518" i="20"/>
  <c r="AH517" i="20"/>
  <c r="AE517" i="20"/>
  <c r="AD517" i="20"/>
  <c r="Z517" i="20"/>
  <c r="AD516" i="20"/>
  <c r="Z516" i="20"/>
  <c r="AD515" i="20"/>
  <c r="Z515" i="20"/>
  <c r="AD514" i="20"/>
  <c r="AH514" i="20" s="1"/>
  <c r="Z514" i="20"/>
  <c r="AH513" i="20"/>
  <c r="AE513" i="20"/>
  <c r="AD513" i="20"/>
  <c r="Z513" i="20"/>
  <c r="AD512" i="20"/>
  <c r="AH512" i="20" s="1"/>
  <c r="Z512" i="20"/>
  <c r="AH511" i="20"/>
  <c r="AE511" i="20"/>
  <c r="AD511" i="20"/>
  <c r="Z511" i="20"/>
  <c r="AD510" i="20"/>
  <c r="AH510" i="20" s="1"/>
  <c r="Z510" i="20"/>
  <c r="AH509" i="20"/>
  <c r="AE509" i="20"/>
  <c r="AD509" i="20"/>
  <c r="Z509" i="20"/>
  <c r="AH508" i="20"/>
  <c r="AD508" i="20"/>
  <c r="AE508" i="20" s="1"/>
  <c r="Z508" i="20"/>
  <c r="AD507" i="20"/>
  <c r="AH507" i="20" s="1"/>
  <c r="Z507" i="20"/>
  <c r="AD506" i="20"/>
  <c r="Z506" i="20"/>
  <c r="AH505" i="20"/>
  <c r="AE505" i="20"/>
  <c r="AD505" i="20"/>
  <c r="Z505" i="20"/>
  <c r="AD504" i="20"/>
  <c r="Z504" i="20"/>
  <c r="AH503" i="20"/>
  <c r="AE503" i="20"/>
  <c r="AD503" i="20"/>
  <c r="Z503" i="20"/>
  <c r="AD502" i="20"/>
  <c r="AH502" i="20" s="1"/>
  <c r="Z502" i="20"/>
  <c r="AH501" i="20"/>
  <c r="AE501" i="20"/>
  <c r="AD501" i="20"/>
  <c r="Z501" i="20"/>
  <c r="AH500" i="20"/>
  <c r="AD500" i="20"/>
  <c r="AE500" i="20" s="1"/>
  <c r="Z500" i="20"/>
  <c r="AD499" i="20"/>
  <c r="AH499" i="20" s="1"/>
  <c r="Z499" i="20"/>
  <c r="AD498" i="20"/>
  <c r="Z498" i="20"/>
  <c r="AH497" i="20"/>
  <c r="AE497" i="20"/>
  <c r="AD497" i="20"/>
  <c r="Z497" i="20"/>
  <c r="AD496" i="20"/>
  <c r="Z496" i="20"/>
  <c r="AH495" i="20"/>
  <c r="AE495" i="20"/>
  <c r="AD495" i="20"/>
  <c r="Z495" i="20"/>
  <c r="AD494" i="20"/>
  <c r="AH494" i="20" s="1"/>
  <c r="Z494" i="20"/>
  <c r="AH493" i="20"/>
  <c r="AE493" i="20"/>
  <c r="AD493" i="20"/>
  <c r="Z493" i="20"/>
  <c r="AH492" i="20"/>
  <c r="AD492" i="20"/>
  <c r="AE492" i="20" s="1"/>
  <c r="Z492" i="20"/>
  <c r="AD491" i="20"/>
  <c r="AH491" i="20" s="1"/>
  <c r="Z491" i="20"/>
  <c r="AD490" i="20"/>
  <c r="Z490" i="20"/>
  <c r="AH489" i="20"/>
  <c r="AE489" i="20"/>
  <c r="AD489" i="20"/>
  <c r="Z489" i="20"/>
  <c r="AD488" i="20"/>
  <c r="Z488" i="20"/>
  <c r="AH487" i="20"/>
  <c r="AE487" i="20"/>
  <c r="AD487" i="20"/>
  <c r="Z487" i="20"/>
  <c r="AD486" i="20"/>
  <c r="AH486" i="20" s="1"/>
  <c r="Z486" i="20"/>
  <c r="AH485" i="20"/>
  <c r="AE485" i="20"/>
  <c r="AD485" i="20"/>
  <c r="Z485" i="20"/>
  <c r="AH484" i="20"/>
  <c r="AD484" i="20"/>
  <c r="AE484" i="20" s="1"/>
  <c r="Z484" i="20"/>
  <c r="AD483" i="20"/>
  <c r="AH483" i="20" s="1"/>
  <c r="Z483" i="20"/>
  <c r="AD482" i="20"/>
  <c r="Z482" i="20"/>
  <c r="AH481" i="20"/>
  <c r="AE481" i="20"/>
  <c r="AD481" i="20"/>
  <c r="Z481" i="20"/>
  <c r="AD480" i="20"/>
  <c r="Z480" i="20"/>
  <c r="AH479" i="20"/>
  <c r="AE479" i="20"/>
  <c r="AD479" i="20"/>
  <c r="Z479" i="20"/>
  <c r="AD478" i="20"/>
  <c r="AH478" i="20" s="1"/>
  <c r="Z478" i="20"/>
  <c r="AH477" i="20"/>
  <c r="AE477" i="20"/>
  <c r="AD477" i="20"/>
  <c r="Z477" i="20"/>
  <c r="AH476" i="20"/>
  <c r="AD476" i="20"/>
  <c r="AE476" i="20" s="1"/>
  <c r="Z476" i="20"/>
  <c r="AE475" i="20"/>
  <c r="AD475" i="20"/>
  <c r="AH475" i="20" s="1"/>
  <c r="Z475" i="20"/>
  <c r="AD474" i="20"/>
  <c r="Z474" i="20"/>
  <c r="AH473" i="20"/>
  <c r="AE473" i="20"/>
  <c r="AD473" i="20"/>
  <c r="Z473" i="20"/>
  <c r="AD472" i="20"/>
  <c r="Z472" i="20"/>
  <c r="AH471" i="20"/>
  <c r="AE471" i="20"/>
  <c r="AD471" i="20"/>
  <c r="Z471" i="20"/>
  <c r="AD470" i="20"/>
  <c r="AH470" i="20" s="1"/>
  <c r="Z470" i="20"/>
  <c r="AH469" i="20"/>
  <c r="AE469" i="20"/>
  <c r="AD469" i="20"/>
  <c r="Z469" i="20"/>
  <c r="AH468" i="20"/>
  <c r="AD468" i="20"/>
  <c r="AE468" i="20" s="1"/>
  <c r="Z468" i="20"/>
  <c r="AD467" i="20"/>
  <c r="AH467" i="20" s="1"/>
  <c r="Z467" i="20"/>
  <c r="AD466" i="20"/>
  <c r="Z466" i="20"/>
  <c r="AH465" i="20"/>
  <c r="AE465" i="20"/>
  <c r="AD465" i="20"/>
  <c r="Z465" i="20"/>
  <c r="AD464" i="20"/>
  <c r="Z464" i="20"/>
  <c r="AH463" i="20"/>
  <c r="AE463" i="20"/>
  <c r="AD463" i="20"/>
  <c r="Z463" i="20"/>
  <c r="AD462" i="20"/>
  <c r="AH462" i="20" s="1"/>
  <c r="Z462" i="20"/>
  <c r="AH461" i="20"/>
  <c r="AE461" i="20"/>
  <c r="AD461" i="20"/>
  <c r="Z461" i="20"/>
  <c r="AH460" i="20"/>
  <c r="AD460" i="20"/>
  <c r="AE460" i="20" s="1"/>
  <c r="Z460" i="20"/>
  <c r="AD459" i="20"/>
  <c r="AH459" i="20" s="1"/>
  <c r="Z459" i="20"/>
  <c r="AD458" i="20"/>
  <c r="Z458" i="20"/>
  <c r="AH457" i="20"/>
  <c r="AE457" i="20"/>
  <c r="AD457" i="20"/>
  <c r="Z457" i="20"/>
  <c r="AD456" i="20"/>
  <c r="Z456" i="20"/>
  <c r="AH455" i="20"/>
  <c r="AE455" i="20"/>
  <c r="AD455" i="20"/>
  <c r="Z455" i="20"/>
  <c r="AD454" i="20"/>
  <c r="AH454" i="20" s="1"/>
  <c r="Z454" i="20"/>
  <c r="AH453" i="20"/>
  <c r="AE453" i="20"/>
  <c r="AD453" i="20"/>
  <c r="Z453" i="20"/>
  <c r="AH452" i="20"/>
  <c r="AD452" i="20"/>
  <c r="AE452" i="20" s="1"/>
  <c r="Z452" i="20"/>
  <c r="AD451" i="20"/>
  <c r="Z451" i="20"/>
  <c r="AD450" i="20"/>
  <c r="Z450" i="20"/>
  <c r="AH449" i="20"/>
  <c r="AE449" i="20"/>
  <c r="AD449" i="20"/>
  <c r="Z449" i="20"/>
  <c r="AD448" i="20"/>
  <c r="Z448" i="20"/>
  <c r="AH447" i="20"/>
  <c r="AE447" i="20"/>
  <c r="AD447" i="20"/>
  <c r="Z447" i="20"/>
  <c r="AD446" i="20"/>
  <c r="AH446" i="20" s="1"/>
  <c r="Z446" i="20"/>
  <c r="AH445" i="20"/>
  <c r="AE445" i="20"/>
  <c r="AD445" i="20"/>
  <c r="Z445" i="20"/>
  <c r="AH444" i="20"/>
  <c r="AD444" i="20"/>
  <c r="AE444" i="20" s="1"/>
  <c r="Z444" i="20"/>
  <c r="AD443" i="20"/>
  <c r="AH443" i="20" s="1"/>
  <c r="Z443" i="20"/>
  <c r="AD442" i="20"/>
  <c r="Z442" i="20"/>
  <c r="AH441" i="20"/>
  <c r="AE441" i="20"/>
  <c r="AD441" i="20"/>
  <c r="Z441" i="20"/>
  <c r="AD440" i="20"/>
  <c r="Z440" i="20"/>
  <c r="AH439" i="20"/>
  <c r="AE439" i="20"/>
  <c r="AD439" i="20"/>
  <c r="Z439" i="20"/>
  <c r="AD438" i="20"/>
  <c r="AH438" i="20" s="1"/>
  <c r="Z438" i="20"/>
  <c r="AH437" i="20"/>
  <c r="AE437" i="20"/>
  <c r="AD437" i="20"/>
  <c r="Z437" i="20"/>
  <c r="AH436" i="20"/>
  <c r="AD436" i="20"/>
  <c r="AE436" i="20" s="1"/>
  <c r="Z436" i="20"/>
  <c r="AD435" i="20"/>
  <c r="AH435" i="20" s="1"/>
  <c r="Z435" i="20"/>
  <c r="AD434" i="20"/>
  <c r="Z434" i="20"/>
  <c r="AH433" i="20"/>
  <c r="AE433" i="20"/>
  <c r="AD433" i="20"/>
  <c r="Z433" i="20"/>
  <c r="AD432" i="20"/>
  <c r="Z432" i="20"/>
  <c r="AH431" i="20"/>
  <c r="AE431" i="20"/>
  <c r="AD431" i="20"/>
  <c r="Z431" i="20"/>
  <c r="AD430" i="20"/>
  <c r="AH430" i="20" s="1"/>
  <c r="Z430" i="20"/>
  <c r="AH429" i="20"/>
  <c r="AE429" i="20"/>
  <c r="AD429" i="20"/>
  <c r="Z429" i="20"/>
  <c r="AH428" i="20"/>
  <c r="AD428" i="20"/>
  <c r="AE428" i="20" s="1"/>
  <c r="Z428" i="20"/>
  <c r="AD427" i="20"/>
  <c r="Z427" i="20"/>
  <c r="AD426" i="20"/>
  <c r="Z426" i="20"/>
  <c r="AH425" i="20"/>
  <c r="AE425" i="20"/>
  <c r="AD425" i="20"/>
  <c r="Z425" i="20"/>
  <c r="AD424" i="20"/>
  <c r="Z424" i="20"/>
  <c r="AH423" i="20"/>
  <c r="AE423" i="20"/>
  <c r="AD423" i="20"/>
  <c r="Z423" i="20"/>
  <c r="AD422" i="20"/>
  <c r="AH422" i="20" s="1"/>
  <c r="Z422" i="20"/>
  <c r="AH421" i="20"/>
  <c r="AE421" i="20"/>
  <c r="AD421" i="20"/>
  <c r="Z421" i="20"/>
  <c r="AH420" i="20"/>
  <c r="AD420" i="20"/>
  <c r="AE420" i="20" s="1"/>
  <c r="Z420" i="20"/>
  <c r="AD419" i="20"/>
  <c r="AH419" i="20" s="1"/>
  <c r="Z419" i="20"/>
  <c r="AD418" i="20"/>
  <c r="Z418" i="20"/>
  <c r="AD417" i="20"/>
  <c r="AE417" i="20" s="1"/>
  <c r="Z417" i="20"/>
  <c r="AD416" i="20"/>
  <c r="AH416" i="20" s="1"/>
  <c r="Z416" i="20"/>
  <c r="AH415" i="20"/>
  <c r="AE415" i="20"/>
  <c r="AD415" i="20"/>
  <c r="Z415" i="20"/>
  <c r="AH414" i="20"/>
  <c r="AE414" i="20"/>
  <c r="AD414" i="20"/>
  <c r="Z414" i="20"/>
  <c r="AD413" i="20"/>
  <c r="AE413" i="20" s="1"/>
  <c r="Z413" i="20"/>
  <c r="AE412" i="20"/>
  <c r="AD412" i="20"/>
  <c r="AH412" i="20" s="1"/>
  <c r="Z412" i="20"/>
  <c r="AD411" i="20"/>
  <c r="AH411" i="20" s="1"/>
  <c r="Z411" i="20"/>
  <c r="AH410" i="20"/>
  <c r="AD410" i="20"/>
  <c r="AE410" i="20" s="1"/>
  <c r="Z410" i="20"/>
  <c r="AD409" i="20"/>
  <c r="AE409" i="20" s="1"/>
  <c r="Z409" i="20"/>
  <c r="AD408" i="20"/>
  <c r="Z408" i="20"/>
  <c r="AH407" i="20"/>
  <c r="AE407" i="20"/>
  <c r="AD407" i="20"/>
  <c r="Z407" i="20"/>
  <c r="AH406" i="20"/>
  <c r="AE406" i="20"/>
  <c r="AD406" i="20"/>
  <c r="Z406" i="20"/>
  <c r="AD405" i="20"/>
  <c r="AE405" i="20" s="1"/>
  <c r="Z405" i="20"/>
  <c r="AH404" i="20"/>
  <c r="AE404" i="20"/>
  <c r="AD404" i="20"/>
  <c r="Z404" i="20"/>
  <c r="AD403" i="20"/>
  <c r="AH403" i="20" s="1"/>
  <c r="Z403" i="20"/>
  <c r="AH402" i="20"/>
  <c r="AD402" i="20"/>
  <c r="AE402" i="20" s="1"/>
  <c r="Z402" i="20"/>
  <c r="AD401" i="20"/>
  <c r="AE401" i="20" s="1"/>
  <c r="Z401" i="20"/>
  <c r="AE400" i="20"/>
  <c r="AD400" i="20"/>
  <c r="AH400" i="20" s="1"/>
  <c r="Z400" i="20"/>
  <c r="AH399" i="20"/>
  <c r="AE399" i="20"/>
  <c r="AD399" i="20"/>
  <c r="Z399" i="20"/>
  <c r="AH398" i="20"/>
  <c r="AE398" i="20"/>
  <c r="AD398" i="20"/>
  <c r="Z398" i="20"/>
  <c r="AD397" i="20"/>
  <c r="Z397" i="20"/>
  <c r="AH396" i="20"/>
  <c r="AE396" i="20"/>
  <c r="AD396" i="20"/>
  <c r="Z396" i="20"/>
  <c r="AE395" i="20"/>
  <c r="AD395" i="20"/>
  <c r="AH395" i="20" s="1"/>
  <c r="Z395" i="20"/>
  <c r="AH394" i="20"/>
  <c r="AD394" i="20"/>
  <c r="AE394" i="20" s="1"/>
  <c r="Z394" i="20"/>
  <c r="AD393" i="20"/>
  <c r="Z393" i="20"/>
  <c r="AD392" i="20"/>
  <c r="Z392" i="20"/>
  <c r="AH391" i="20"/>
  <c r="AE391" i="20"/>
  <c r="AD391" i="20"/>
  <c r="Z391" i="20"/>
  <c r="AH390" i="20"/>
  <c r="AE390" i="20"/>
  <c r="AD390" i="20"/>
  <c r="Z390" i="20"/>
  <c r="AD389" i="20"/>
  <c r="AE389" i="20" s="1"/>
  <c r="Z389" i="20"/>
  <c r="AH388" i="20"/>
  <c r="AD388" i="20"/>
  <c r="AE388" i="20" s="1"/>
  <c r="Z388" i="20"/>
  <c r="AD387" i="20"/>
  <c r="AH387" i="20" s="1"/>
  <c r="Z387" i="20"/>
  <c r="AH386" i="20"/>
  <c r="AD386" i="20"/>
  <c r="AE386" i="20" s="1"/>
  <c r="Z386" i="20"/>
  <c r="AD385" i="20"/>
  <c r="Z385" i="20"/>
  <c r="AD384" i="20"/>
  <c r="AH384" i="20" s="1"/>
  <c r="Z384" i="20"/>
  <c r="AH383" i="20"/>
  <c r="AE383" i="20"/>
  <c r="AD383" i="20"/>
  <c r="Z383" i="20"/>
  <c r="AH382" i="20"/>
  <c r="AE382" i="20"/>
  <c r="AD382" i="20"/>
  <c r="Z382" i="20"/>
  <c r="AD381" i="20"/>
  <c r="AH381" i="20" s="1"/>
  <c r="Z381" i="20"/>
  <c r="AH380" i="20"/>
  <c r="AE380" i="20"/>
  <c r="AD380" i="20"/>
  <c r="Z380" i="20"/>
  <c r="AH379" i="20"/>
  <c r="AD379" i="20"/>
  <c r="AE379" i="20" s="1"/>
  <c r="Z379" i="20"/>
  <c r="AD378" i="20"/>
  <c r="AE378" i="20" s="1"/>
  <c r="Z378" i="20"/>
  <c r="AD377" i="20"/>
  <c r="AE377" i="20" s="1"/>
  <c r="Z377" i="20"/>
  <c r="AD376" i="20"/>
  <c r="AH376" i="20" s="1"/>
  <c r="Z376" i="20"/>
  <c r="AH375" i="20"/>
  <c r="AE375" i="20"/>
  <c r="AD375" i="20"/>
  <c r="Z375" i="20"/>
  <c r="AH374" i="20"/>
  <c r="AE374" i="20"/>
  <c r="AD374" i="20"/>
  <c r="Z374" i="20"/>
  <c r="AD373" i="20"/>
  <c r="Z373" i="20"/>
  <c r="AH372" i="20"/>
  <c r="AE372" i="20"/>
  <c r="AD372" i="20"/>
  <c r="Z372" i="20"/>
  <c r="AH371" i="20"/>
  <c r="AD371" i="20"/>
  <c r="AE371" i="20" s="1"/>
  <c r="Z371" i="20"/>
  <c r="AD370" i="20"/>
  <c r="AE370" i="20" s="1"/>
  <c r="Z370" i="20"/>
  <c r="AH369" i="20"/>
  <c r="AD369" i="20"/>
  <c r="AE369" i="20" s="1"/>
  <c r="Z369" i="20"/>
  <c r="AD368" i="20"/>
  <c r="AH368" i="20" s="1"/>
  <c r="Z368" i="20"/>
  <c r="AH367" i="20"/>
  <c r="AE367" i="20"/>
  <c r="AD367" i="20"/>
  <c r="Z367" i="20"/>
  <c r="AD366" i="20"/>
  <c r="AH366" i="20" s="1"/>
  <c r="Z366" i="20"/>
  <c r="AH365" i="20"/>
  <c r="AE365" i="20"/>
  <c r="AD365" i="20"/>
  <c r="Z365" i="20"/>
  <c r="AD364" i="20"/>
  <c r="AH364" i="20" s="1"/>
  <c r="Z364" i="20"/>
  <c r="AD363" i="20"/>
  <c r="AH363" i="20" s="1"/>
  <c r="Z363" i="20"/>
  <c r="AD362" i="20"/>
  <c r="AE362" i="20" s="1"/>
  <c r="Z362" i="20"/>
  <c r="AH361" i="20"/>
  <c r="AE361" i="20"/>
  <c r="AD361" i="20"/>
  <c r="Z361" i="20"/>
  <c r="AD360" i="20"/>
  <c r="AH360" i="20" s="1"/>
  <c r="Z360" i="20"/>
  <c r="AH359" i="20"/>
  <c r="AE359" i="20"/>
  <c r="AD359" i="20"/>
  <c r="Z359" i="20"/>
  <c r="AD358" i="20"/>
  <c r="AH358" i="20" s="1"/>
  <c r="Z358" i="20"/>
  <c r="AH357" i="20"/>
  <c r="AE357" i="20"/>
  <c r="AD357" i="20"/>
  <c r="Z357" i="20"/>
  <c r="AD356" i="20"/>
  <c r="AH356" i="20" s="1"/>
  <c r="Z356" i="20"/>
  <c r="AD355" i="20"/>
  <c r="AH355" i="20" s="1"/>
  <c r="Z355" i="20"/>
  <c r="AD354" i="20"/>
  <c r="AE354" i="20" s="1"/>
  <c r="Z354" i="20"/>
  <c r="AH353" i="20"/>
  <c r="AE353" i="20"/>
  <c r="AD353" i="20"/>
  <c r="Z353" i="20"/>
  <c r="AD352" i="20"/>
  <c r="AH352" i="20" s="1"/>
  <c r="Z352" i="20"/>
  <c r="AH351" i="20"/>
  <c r="AE351" i="20"/>
  <c r="AD351" i="20"/>
  <c r="Z351" i="20"/>
  <c r="AD350" i="20"/>
  <c r="Z350" i="20"/>
  <c r="AH349" i="20"/>
  <c r="AD349" i="20"/>
  <c r="AE349" i="20" s="1"/>
  <c r="Z349" i="20"/>
  <c r="AD348" i="20"/>
  <c r="AH348" i="20" s="1"/>
  <c r="Z348" i="20"/>
  <c r="AD347" i="20"/>
  <c r="AH347" i="20" s="1"/>
  <c r="Z347" i="20"/>
  <c r="AH346" i="20"/>
  <c r="AD346" i="20"/>
  <c r="AE346" i="20" s="1"/>
  <c r="Z346" i="20"/>
  <c r="AD345" i="20"/>
  <c r="AH345" i="20" s="1"/>
  <c r="Z345" i="20"/>
  <c r="AD344" i="20"/>
  <c r="AH344" i="20" s="1"/>
  <c r="Z344" i="20"/>
  <c r="AH343" i="20"/>
  <c r="AE343" i="20"/>
  <c r="AD343" i="20"/>
  <c r="Z343" i="20"/>
  <c r="AD342" i="20"/>
  <c r="Z342" i="20"/>
  <c r="AH341" i="20"/>
  <c r="AD341" i="20"/>
  <c r="AE341" i="20" s="1"/>
  <c r="Z341" i="20"/>
  <c r="AD340" i="20"/>
  <c r="AH340" i="20" s="1"/>
  <c r="Z340" i="20"/>
  <c r="AD339" i="20"/>
  <c r="AH339" i="20" s="1"/>
  <c r="Z339" i="20"/>
  <c r="AH338" i="20"/>
  <c r="AD338" i="20"/>
  <c r="AE338" i="20" s="1"/>
  <c r="Z338" i="20"/>
  <c r="AD337" i="20"/>
  <c r="AH337" i="20" s="1"/>
  <c r="Z337" i="20"/>
  <c r="AD336" i="20"/>
  <c r="AH336" i="20" s="1"/>
  <c r="Z336" i="20"/>
  <c r="AH335" i="20"/>
  <c r="AE335" i="20"/>
  <c r="AD335" i="20"/>
  <c r="Z335" i="20"/>
  <c r="AD334" i="20"/>
  <c r="Z334" i="20"/>
  <c r="AH333" i="20"/>
  <c r="AD333" i="20"/>
  <c r="AE333" i="20" s="1"/>
  <c r="Z333" i="20"/>
  <c r="AD332" i="20"/>
  <c r="AH332" i="20" s="1"/>
  <c r="Z332" i="20"/>
  <c r="AD331" i="20"/>
  <c r="AH331" i="20" s="1"/>
  <c r="Z331" i="20"/>
  <c r="AH330" i="20"/>
  <c r="AD330" i="20"/>
  <c r="AE330" i="20" s="1"/>
  <c r="Z330" i="20"/>
  <c r="AD329" i="20"/>
  <c r="AH329" i="20" s="1"/>
  <c r="Z329" i="20"/>
  <c r="AD328" i="20"/>
  <c r="AH328" i="20" s="1"/>
  <c r="Z328" i="20"/>
  <c r="AH327" i="20"/>
  <c r="AE327" i="20"/>
  <c r="AD327" i="20"/>
  <c r="Z327" i="20"/>
  <c r="AD326" i="20"/>
  <c r="Z326" i="20"/>
  <c r="AH325" i="20"/>
  <c r="AD325" i="20"/>
  <c r="AE325" i="20" s="1"/>
  <c r="Z325" i="20"/>
  <c r="AD324" i="20"/>
  <c r="AH324" i="20" s="1"/>
  <c r="Z324" i="20"/>
  <c r="AD323" i="20"/>
  <c r="Z323" i="20"/>
  <c r="AH322" i="20"/>
  <c r="AD322" i="20"/>
  <c r="AE322" i="20" s="1"/>
  <c r="Z322" i="20"/>
  <c r="AD321" i="20"/>
  <c r="Z321" i="20"/>
  <c r="AD320" i="20"/>
  <c r="AH320" i="20" s="1"/>
  <c r="Z320" i="20"/>
  <c r="AH319" i="20"/>
  <c r="AE319" i="20"/>
  <c r="AD319" i="20"/>
  <c r="Z319" i="20"/>
  <c r="AE318" i="20"/>
  <c r="AD318" i="20"/>
  <c r="AH318" i="20" s="1"/>
  <c r="Z318" i="20"/>
  <c r="AH317" i="20"/>
  <c r="AD317" i="20"/>
  <c r="AE317" i="20" s="1"/>
  <c r="Z317" i="20"/>
  <c r="AD316" i="20"/>
  <c r="AH316" i="20" s="1"/>
  <c r="Z316" i="20"/>
  <c r="AD315" i="20"/>
  <c r="Z315" i="20"/>
  <c r="AH314" i="20"/>
  <c r="AD314" i="20"/>
  <c r="AE314" i="20" s="1"/>
  <c r="Z314" i="20"/>
  <c r="AD313" i="20"/>
  <c r="Z313" i="20"/>
  <c r="AD312" i="20"/>
  <c r="AH312" i="20" s="1"/>
  <c r="Z312" i="20"/>
  <c r="AH311" i="20"/>
  <c r="AE311" i="20"/>
  <c r="AD311" i="20"/>
  <c r="Z311" i="20"/>
  <c r="AE310" i="20"/>
  <c r="AD310" i="20"/>
  <c r="AH310" i="20" s="1"/>
  <c r="Z310" i="20"/>
  <c r="AH309" i="20"/>
  <c r="AD309" i="20"/>
  <c r="AE309" i="20" s="1"/>
  <c r="Z309" i="20"/>
  <c r="AD308" i="20"/>
  <c r="AH308" i="20" s="1"/>
  <c r="Z308" i="20"/>
  <c r="AD307" i="20"/>
  <c r="Z307" i="20"/>
  <c r="AH306" i="20"/>
  <c r="AD306" i="20"/>
  <c r="AE306" i="20" s="1"/>
  <c r="Z306" i="20"/>
  <c r="AD305" i="20"/>
  <c r="Z305" i="20"/>
  <c r="AD304" i="20"/>
  <c r="AH304" i="20" s="1"/>
  <c r="Z304" i="20"/>
  <c r="AH303" i="20"/>
  <c r="AE303" i="20"/>
  <c r="AD303" i="20"/>
  <c r="Z303" i="20"/>
  <c r="AE302" i="20"/>
  <c r="AD302" i="20"/>
  <c r="AH302" i="20" s="1"/>
  <c r="Z302" i="20"/>
  <c r="AH301" i="20"/>
  <c r="AD301" i="20"/>
  <c r="AE301" i="20" s="1"/>
  <c r="Z301" i="20"/>
  <c r="AD300" i="20"/>
  <c r="AH300" i="20" s="1"/>
  <c r="Z300" i="20"/>
  <c r="AD299" i="20"/>
  <c r="Z299" i="20"/>
  <c r="AH298" i="20"/>
  <c r="AD298" i="20"/>
  <c r="AE298" i="20" s="1"/>
  <c r="Z298" i="20"/>
  <c r="AD297" i="20"/>
  <c r="Z297" i="20"/>
  <c r="AD296" i="20"/>
  <c r="AH296" i="20" s="1"/>
  <c r="Z296" i="20"/>
  <c r="AH295" i="20"/>
  <c r="AE295" i="20"/>
  <c r="AD295" i="20"/>
  <c r="Z295" i="20"/>
  <c r="AE294" i="20"/>
  <c r="AD294" i="20"/>
  <c r="AH294" i="20" s="1"/>
  <c r="Z294" i="20"/>
  <c r="AH293" i="20"/>
  <c r="AD293" i="20"/>
  <c r="AE293" i="20" s="1"/>
  <c r="Z293" i="20"/>
  <c r="AD292" i="20"/>
  <c r="AH292" i="20" s="1"/>
  <c r="Z292" i="20"/>
  <c r="AD291" i="20"/>
  <c r="Z291" i="20"/>
  <c r="AH290" i="20"/>
  <c r="AD290" i="20"/>
  <c r="AE290" i="20" s="1"/>
  <c r="Z290" i="20"/>
  <c r="AD289" i="20"/>
  <c r="Z289" i="20"/>
  <c r="AD288" i="20"/>
  <c r="AH288" i="20" s="1"/>
  <c r="Z288" i="20"/>
  <c r="AH287" i="20"/>
  <c r="AE287" i="20"/>
  <c r="AD287" i="20"/>
  <c r="Z287" i="20"/>
  <c r="AE286" i="20"/>
  <c r="AD286" i="20"/>
  <c r="AH286" i="20" s="1"/>
  <c r="Z286" i="20"/>
  <c r="AH285" i="20"/>
  <c r="AD285" i="20"/>
  <c r="AE285" i="20" s="1"/>
  <c r="Z285" i="20"/>
  <c r="AD284" i="20"/>
  <c r="AH284" i="20" s="1"/>
  <c r="Z284" i="20"/>
  <c r="AD283" i="20"/>
  <c r="Z283" i="20"/>
  <c r="AH282" i="20"/>
  <c r="AD282" i="20"/>
  <c r="AE282" i="20" s="1"/>
  <c r="Z282" i="20"/>
  <c r="AD281" i="20"/>
  <c r="Z281" i="20"/>
  <c r="AD280" i="20"/>
  <c r="AH280" i="20" s="1"/>
  <c r="Z280" i="20"/>
  <c r="AH279" i="20"/>
  <c r="AE279" i="20"/>
  <c r="AD279" i="20"/>
  <c r="Z279" i="20"/>
  <c r="AD278" i="20"/>
  <c r="AH278" i="20" s="1"/>
  <c r="Z278" i="20"/>
  <c r="AH277" i="20"/>
  <c r="AD277" i="20"/>
  <c r="AE277" i="20" s="1"/>
  <c r="Z277" i="20"/>
  <c r="AD276" i="20"/>
  <c r="AH276" i="20" s="1"/>
  <c r="Z276" i="20"/>
  <c r="AD275" i="20"/>
  <c r="AH275" i="20" s="1"/>
  <c r="Z275" i="20"/>
  <c r="AH274" i="20"/>
  <c r="AD274" i="20"/>
  <c r="AE274" i="20" s="1"/>
  <c r="Z274" i="20"/>
  <c r="AE273" i="20"/>
  <c r="AD273" i="20"/>
  <c r="AH273" i="20" s="1"/>
  <c r="Z273" i="20"/>
  <c r="AD272" i="20"/>
  <c r="Z272" i="20"/>
  <c r="AH271" i="20"/>
  <c r="AE271" i="20"/>
  <c r="AD271" i="20"/>
  <c r="Z271" i="20"/>
  <c r="AD270" i="20"/>
  <c r="AH270" i="20" s="1"/>
  <c r="Z270" i="20"/>
  <c r="AH269" i="20"/>
  <c r="AD269" i="20"/>
  <c r="AE269" i="20" s="1"/>
  <c r="Z269" i="20"/>
  <c r="AD268" i="20"/>
  <c r="AH268" i="20" s="1"/>
  <c r="Z268" i="20"/>
  <c r="AD267" i="20"/>
  <c r="AH267" i="20" s="1"/>
  <c r="Z267" i="20"/>
  <c r="AH266" i="20"/>
  <c r="AD266" i="20"/>
  <c r="AE266" i="20" s="1"/>
  <c r="Z266" i="20"/>
  <c r="AE265" i="20"/>
  <c r="AD265" i="20"/>
  <c r="AH265" i="20" s="1"/>
  <c r="Z265" i="20"/>
  <c r="AD264" i="20"/>
  <c r="Z264" i="20"/>
  <c r="AH263" i="20"/>
  <c r="AE263" i="20"/>
  <c r="AD263" i="20"/>
  <c r="Z263" i="20"/>
  <c r="AD262" i="20"/>
  <c r="AH262" i="20" s="1"/>
  <c r="Z262" i="20"/>
  <c r="AH261" i="20"/>
  <c r="AD261" i="20"/>
  <c r="AE261" i="20" s="1"/>
  <c r="Z261" i="20"/>
  <c r="AE260" i="20"/>
  <c r="AD260" i="20"/>
  <c r="AH260" i="20" s="1"/>
  <c r="Z260" i="20"/>
  <c r="AE259" i="20"/>
  <c r="AD259" i="20"/>
  <c r="AH259" i="20" s="1"/>
  <c r="Z259" i="20"/>
  <c r="AH258" i="20"/>
  <c r="AD258" i="20"/>
  <c r="AE258" i="20" s="1"/>
  <c r="Z258" i="20"/>
  <c r="AE257" i="20"/>
  <c r="AD257" i="20"/>
  <c r="AH257" i="20" s="1"/>
  <c r="Z257" i="20"/>
  <c r="AD256" i="20"/>
  <c r="Z256" i="20"/>
  <c r="AH255" i="20"/>
  <c r="AE255" i="20"/>
  <c r="AD255" i="20"/>
  <c r="Z255" i="20"/>
  <c r="AD254" i="20"/>
  <c r="AH254" i="20" s="1"/>
  <c r="Z254" i="20"/>
  <c r="AD253" i="20"/>
  <c r="AE253" i="20" s="1"/>
  <c r="Z253" i="20"/>
  <c r="AH252" i="20"/>
  <c r="AD252" i="20"/>
  <c r="AE252" i="20" s="1"/>
  <c r="Z252" i="20"/>
  <c r="AD251" i="20"/>
  <c r="AH251" i="20" s="1"/>
  <c r="Z251" i="20"/>
  <c r="AH250" i="20"/>
  <c r="AD250" i="20"/>
  <c r="AE250" i="20" s="1"/>
  <c r="Z250" i="20"/>
  <c r="AD249" i="20"/>
  <c r="AH249" i="20" s="1"/>
  <c r="Z249" i="20"/>
  <c r="AD248" i="20"/>
  <c r="Z248" i="20"/>
  <c r="AH247" i="20"/>
  <c r="AE247" i="20"/>
  <c r="AD247" i="20"/>
  <c r="Z247" i="20"/>
  <c r="AD246" i="20"/>
  <c r="AH246" i="20" s="1"/>
  <c r="Z246" i="20"/>
  <c r="AH245" i="20"/>
  <c r="AD245" i="20"/>
  <c r="AE245" i="20" s="1"/>
  <c r="Z245" i="20"/>
  <c r="AH244" i="20"/>
  <c r="AD244" i="20"/>
  <c r="AE244" i="20" s="1"/>
  <c r="Z244" i="20"/>
  <c r="AD243" i="20"/>
  <c r="AH243" i="20" s="1"/>
  <c r="Z243" i="20"/>
  <c r="AH242" i="20"/>
  <c r="AD242" i="20"/>
  <c r="AE242" i="20" s="1"/>
  <c r="Z242" i="20"/>
  <c r="AD241" i="20"/>
  <c r="AH241" i="20" s="1"/>
  <c r="Z241" i="20"/>
  <c r="AD240" i="20"/>
  <c r="Z240" i="20"/>
  <c r="AH239" i="20"/>
  <c r="AE239" i="20"/>
  <c r="AD239" i="20"/>
  <c r="Z239" i="20"/>
  <c r="AD238" i="20"/>
  <c r="AH238" i="20" s="1"/>
  <c r="Z238" i="20"/>
  <c r="AD237" i="20"/>
  <c r="AE237" i="20" s="1"/>
  <c r="Z237" i="20"/>
  <c r="AH236" i="20"/>
  <c r="AD236" i="20"/>
  <c r="AE236" i="20" s="1"/>
  <c r="Z236" i="20"/>
  <c r="AD235" i="20"/>
  <c r="AH235" i="20" s="1"/>
  <c r="Z235" i="20"/>
  <c r="AH234" i="20"/>
  <c r="AE234" i="20"/>
  <c r="AD234" i="20"/>
  <c r="Z234" i="20"/>
  <c r="AD233" i="20"/>
  <c r="Z233" i="20"/>
  <c r="AH232" i="20"/>
  <c r="AD232" i="20"/>
  <c r="AE232" i="20" s="1"/>
  <c r="Z232" i="20"/>
  <c r="AD231" i="20"/>
  <c r="AH231" i="20" s="1"/>
  <c r="Z231" i="20"/>
  <c r="AE230" i="20"/>
  <c r="AD230" i="20"/>
  <c r="AH230" i="20" s="1"/>
  <c r="Z230" i="20"/>
  <c r="AH229" i="20"/>
  <c r="AD229" i="20"/>
  <c r="AE229" i="20" s="1"/>
  <c r="Z229" i="20"/>
  <c r="AD228" i="20"/>
  <c r="AH228" i="20" s="1"/>
  <c r="Z228" i="20"/>
  <c r="AD227" i="20"/>
  <c r="AH227" i="20" s="1"/>
  <c r="Z227" i="20"/>
  <c r="AH226" i="20"/>
  <c r="AE226" i="20"/>
  <c r="AD226" i="20"/>
  <c r="Z226" i="20"/>
  <c r="AD225" i="20"/>
  <c r="Z225" i="20"/>
  <c r="AH224" i="20"/>
  <c r="AD224" i="20"/>
  <c r="AE224" i="20" s="1"/>
  <c r="Z224" i="20"/>
  <c r="AD223" i="20"/>
  <c r="AH223" i="20" s="1"/>
  <c r="Z223" i="20"/>
  <c r="AE222" i="20"/>
  <c r="AD222" i="20"/>
  <c r="AH222" i="20" s="1"/>
  <c r="Z222" i="20"/>
  <c r="AH221" i="20"/>
  <c r="AD221" i="20"/>
  <c r="AE221" i="20" s="1"/>
  <c r="Z221" i="20"/>
  <c r="AE220" i="20"/>
  <c r="AD220" i="20"/>
  <c r="AH220" i="20" s="1"/>
  <c r="Z220" i="20"/>
  <c r="AD219" i="20"/>
  <c r="AH219" i="20" s="1"/>
  <c r="Z219" i="20"/>
  <c r="AH218" i="20"/>
  <c r="AE218" i="20"/>
  <c r="AD218" i="20"/>
  <c r="Z218" i="20"/>
  <c r="AD217" i="20"/>
  <c r="Z217" i="20"/>
  <c r="AH216" i="20"/>
  <c r="AD216" i="20"/>
  <c r="AE216" i="20" s="1"/>
  <c r="Z216" i="20"/>
  <c r="AD215" i="20"/>
  <c r="AH215" i="20" s="1"/>
  <c r="Z215" i="20"/>
  <c r="AE214" i="20"/>
  <c r="AD214" i="20"/>
  <c r="AH214" i="20" s="1"/>
  <c r="Z214" i="20"/>
  <c r="AH213" i="20"/>
  <c r="AD213" i="20"/>
  <c r="AE213" i="20" s="1"/>
  <c r="Z213" i="20"/>
  <c r="AD212" i="20"/>
  <c r="AH212" i="20" s="1"/>
  <c r="Z212" i="20"/>
  <c r="AD211" i="20"/>
  <c r="AH211" i="20" s="1"/>
  <c r="Z211" i="20"/>
  <c r="AH210" i="20"/>
  <c r="AE210" i="20"/>
  <c r="AD210" i="20"/>
  <c r="Z210" i="20"/>
  <c r="AD209" i="20"/>
  <c r="Z209" i="20"/>
  <c r="AH208" i="20"/>
  <c r="AD208" i="20"/>
  <c r="AE208" i="20" s="1"/>
  <c r="Z208" i="20"/>
  <c r="AD207" i="20"/>
  <c r="AH207" i="20" s="1"/>
  <c r="Z207" i="20"/>
  <c r="AE206" i="20"/>
  <c r="AD206" i="20"/>
  <c r="AH206" i="20" s="1"/>
  <c r="Z206" i="20"/>
  <c r="AH205" i="20"/>
  <c r="AD205" i="20"/>
  <c r="AE205" i="20" s="1"/>
  <c r="Z205" i="20"/>
  <c r="AD204" i="20"/>
  <c r="AH204" i="20" s="1"/>
  <c r="Z204" i="20"/>
  <c r="AD203" i="20"/>
  <c r="AH203" i="20" s="1"/>
  <c r="Z203" i="20"/>
  <c r="AH202" i="20"/>
  <c r="AE202" i="20"/>
  <c r="AD202" i="20"/>
  <c r="Z202" i="20"/>
  <c r="AD201" i="20"/>
  <c r="Z201" i="20"/>
  <c r="AH200" i="20"/>
  <c r="AD200" i="20"/>
  <c r="AE200" i="20" s="1"/>
  <c r="Z200" i="20"/>
  <c r="AE199" i="20"/>
  <c r="AD199" i="20"/>
  <c r="AH199" i="20" s="1"/>
  <c r="Z199" i="20"/>
  <c r="AE198" i="20"/>
  <c r="AD198" i="20"/>
  <c r="AH198" i="20" s="1"/>
  <c r="Z198" i="20"/>
  <c r="AH197" i="20"/>
  <c r="AD197" i="20"/>
  <c r="AE197" i="20" s="1"/>
  <c r="Z197" i="20"/>
  <c r="AD196" i="20"/>
  <c r="AH196" i="20" s="1"/>
  <c r="Z196" i="20"/>
  <c r="AD195" i="20"/>
  <c r="AH195" i="20" s="1"/>
  <c r="Z195" i="20"/>
  <c r="AH194" i="20"/>
  <c r="AE194" i="20"/>
  <c r="AD194" i="20"/>
  <c r="Z194" i="20"/>
  <c r="AD193" i="20"/>
  <c r="Z193" i="20"/>
  <c r="AH192" i="20"/>
  <c r="AD192" i="20"/>
  <c r="AE192" i="20" s="1"/>
  <c r="Z192" i="20"/>
  <c r="AE191" i="20"/>
  <c r="AD191" i="20"/>
  <c r="AH191" i="20" s="1"/>
  <c r="Z191" i="20"/>
  <c r="AE190" i="20"/>
  <c r="AD190" i="20"/>
  <c r="AH190" i="20" s="1"/>
  <c r="Z190" i="20"/>
  <c r="AH189" i="20"/>
  <c r="AD189" i="20"/>
  <c r="AE189" i="20" s="1"/>
  <c r="Z189" i="20"/>
  <c r="AD188" i="20"/>
  <c r="AH188" i="20" s="1"/>
  <c r="Z188" i="20"/>
  <c r="AD187" i="20"/>
  <c r="AH187" i="20" s="1"/>
  <c r="Z187" i="20"/>
  <c r="AH186" i="20"/>
  <c r="AE186" i="20"/>
  <c r="AD186" i="20"/>
  <c r="Z186" i="20"/>
  <c r="AD185" i="20"/>
  <c r="Z185" i="20"/>
  <c r="AH184" i="20"/>
  <c r="AD184" i="20"/>
  <c r="AE184" i="20" s="1"/>
  <c r="Z184" i="20"/>
  <c r="AD183" i="20"/>
  <c r="AH183" i="20" s="1"/>
  <c r="Z183" i="20"/>
  <c r="AE182" i="20"/>
  <c r="AD182" i="20"/>
  <c r="AH182" i="20" s="1"/>
  <c r="Z182" i="20"/>
  <c r="AH181" i="20"/>
  <c r="AD181" i="20"/>
  <c r="AE181" i="20" s="1"/>
  <c r="Z181" i="20"/>
  <c r="AE180" i="20"/>
  <c r="AD180" i="20"/>
  <c r="AH180" i="20" s="1"/>
  <c r="Z180" i="20"/>
  <c r="AD179" i="20"/>
  <c r="AH179" i="20" s="1"/>
  <c r="Z179" i="20"/>
  <c r="AH178" i="20"/>
  <c r="AE178" i="20"/>
  <c r="AD178" i="20"/>
  <c r="Z178" i="20"/>
  <c r="AD177" i="20"/>
  <c r="Z177" i="20"/>
  <c r="AH176" i="20"/>
  <c r="AD176" i="20"/>
  <c r="AE176" i="20" s="1"/>
  <c r="Z176" i="20"/>
  <c r="AE175" i="20"/>
  <c r="AD175" i="20"/>
  <c r="AH175" i="20" s="1"/>
  <c r="Z175" i="20"/>
  <c r="AE174" i="20"/>
  <c r="AD174" i="20"/>
  <c r="AH174" i="20" s="1"/>
  <c r="Z174" i="20"/>
  <c r="AH173" i="20"/>
  <c r="AD173" i="20"/>
  <c r="AE173" i="20" s="1"/>
  <c r="Z173" i="20"/>
  <c r="AE172" i="20"/>
  <c r="AD172" i="20"/>
  <c r="AH172" i="20" s="1"/>
  <c r="Z172" i="20"/>
  <c r="AD171" i="20"/>
  <c r="AH171" i="20" s="1"/>
  <c r="Z171" i="20"/>
  <c r="AH170" i="20"/>
  <c r="AE170" i="20"/>
  <c r="AD170" i="20"/>
  <c r="Z170" i="20"/>
  <c r="AD169" i="20"/>
  <c r="Z169" i="20"/>
  <c r="AH168" i="20"/>
  <c r="AD168" i="20"/>
  <c r="AE168" i="20" s="1"/>
  <c r="Z168" i="20"/>
  <c r="AD167" i="20"/>
  <c r="AH167" i="20" s="1"/>
  <c r="Z167" i="20"/>
  <c r="AE166" i="20"/>
  <c r="AD166" i="20"/>
  <c r="AH166" i="20" s="1"/>
  <c r="Z166" i="20"/>
  <c r="AH165" i="20"/>
  <c r="AD165" i="20"/>
  <c r="AE165" i="20" s="1"/>
  <c r="Z165" i="20"/>
  <c r="AD164" i="20"/>
  <c r="AH164" i="20" s="1"/>
  <c r="Z164" i="20"/>
  <c r="AD163" i="20"/>
  <c r="AH163" i="20" s="1"/>
  <c r="Z163" i="20"/>
  <c r="AH162" i="20"/>
  <c r="AE162" i="20"/>
  <c r="AD162" i="20"/>
  <c r="Z162" i="20"/>
  <c r="AD161" i="20"/>
  <c r="Z161" i="20"/>
  <c r="AH160" i="20"/>
  <c r="AD160" i="20"/>
  <c r="AE160" i="20" s="1"/>
  <c r="Z160" i="20"/>
  <c r="AD159" i="20"/>
  <c r="AH159" i="20" s="1"/>
  <c r="Z159" i="20"/>
  <c r="AE158" i="20"/>
  <c r="AD158" i="20"/>
  <c r="AH158" i="20" s="1"/>
  <c r="Z158" i="20"/>
  <c r="AH157" i="20"/>
  <c r="AD157" i="20"/>
  <c r="AE157" i="20" s="1"/>
  <c r="Z157" i="20"/>
  <c r="AE156" i="20"/>
  <c r="AD156" i="20"/>
  <c r="AH156" i="20" s="1"/>
  <c r="Z156" i="20"/>
  <c r="AD155" i="20"/>
  <c r="AH155" i="20" s="1"/>
  <c r="Z155" i="20"/>
  <c r="AH154" i="20"/>
  <c r="AE154" i="20"/>
  <c r="AD154" i="20"/>
  <c r="Z154" i="20"/>
  <c r="AD153" i="20"/>
  <c r="Z153" i="20"/>
  <c r="AH152" i="20"/>
  <c r="AD152" i="20"/>
  <c r="AE152" i="20" s="1"/>
  <c r="Z152" i="20"/>
  <c r="AD151" i="20"/>
  <c r="AH151" i="20" s="1"/>
  <c r="Z151" i="20"/>
  <c r="AE150" i="20"/>
  <c r="AD150" i="20"/>
  <c r="AH150" i="20" s="1"/>
  <c r="Z150" i="20"/>
  <c r="AH149" i="20"/>
  <c r="AD149" i="20"/>
  <c r="AE149" i="20" s="1"/>
  <c r="Z149" i="20"/>
  <c r="AD148" i="20"/>
  <c r="AH148" i="20" s="1"/>
  <c r="Z148" i="20"/>
  <c r="AD147" i="20"/>
  <c r="AH147" i="20" s="1"/>
  <c r="Z147" i="20"/>
  <c r="AH146" i="20"/>
  <c r="AE146" i="20"/>
  <c r="AD146" i="20"/>
  <c r="Z146" i="20"/>
  <c r="AD145" i="20"/>
  <c r="Z145" i="20"/>
  <c r="AH144" i="20"/>
  <c r="AD144" i="20"/>
  <c r="AE144" i="20" s="1"/>
  <c r="Z144" i="20"/>
  <c r="AD143" i="20"/>
  <c r="AH143" i="20" s="1"/>
  <c r="Z143" i="20"/>
  <c r="AE142" i="20"/>
  <c r="AD142" i="20"/>
  <c r="AH142" i="20" s="1"/>
  <c r="Z142" i="20"/>
  <c r="AH141" i="20"/>
  <c r="AD141" i="20"/>
  <c r="AE141" i="20" s="1"/>
  <c r="Z141" i="20"/>
  <c r="AD140" i="20"/>
  <c r="AH140" i="20" s="1"/>
  <c r="Z140" i="20"/>
  <c r="AD139" i="20"/>
  <c r="AH139" i="20" s="1"/>
  <c r="Z139" i="20"/>
  <c r="AH138" i="20"/>
  <c r="AE138" i="20"/>
  <c r="AD138" i="20"/>
  <c r="Z138" i="20"/>
  <c r="AD137" i="20"/>
  <c r="Z137" i="20"/>
  <c r="AH136" i="20"/>
  <c r="AD136" i="20"/>
  <c r="AE136" i="20" s="1"/>
  <c r="Z136" i="20"/>
  <c r="AE135" i="20"/>
  <c r="AD135" i="20"/>
  <c r="AH135" i="20" s="1"/>
  <c r="Z135" i="20"/>
  <c r="AE134" i="20"/>
  <c r="AD134" i="20"/>
  <c r="AH134" i="20" s="1"/>
  <c r="Z134" i="20"/>
  <c r="AH133" i="20"/>
  <c r="AD133" i="20"/>
  <c r="AE133" i="20" s="1"/>
  <c r="Z133" i="20"/>
  <c r="AD132" i="20"/>
  <c r="AH132" i="20" s="1"/>
  <c r="Z132" i="20"/>
  <c r="AD131" i="20"/>
  <c r="AH131" i="20" s="1"/>
  <c r="Z131" i="20"/>
  <c r="AH130" i="20"/>
  <c r="AE130" i="20"/>
  <c r="AD130" i="20"/>
  <c r="Z130" i="20"/>
  <c r="AD129" i="20"/>
  <c r="Z129" i="20"/>
  <c r="AH128" i="20"/>
  <c r="AD128" i="20"/>
  <c r="AE128" i="20" s="1"/>
  <c r="Z128" i="20"/>
  <c r="AE127" i="20"/>
  <c r="AD127" i="20"/>
  <c r="AH127" i="20" s="1"/>
  <c r="Z127" i="20"/>
  <c r="AE126" i="20"/>
  <c r="AD126" i="20"/>
  <c r="AH126" i="20" s="1"/>
  <c r="Z126" i="20"/>
  <c r="AH125" i="20"/>
  <c r="AD125" i="20"/>
  <c r="AE125" i="20" s="1"/>
  <c r="Z125" i="20"/>
  <c r="AD124" i="20"/>
  <c r="AH124" i="20" s="1"/>
  <c r="Z124" i="20"/>
  <c r="AD123" i="20"/>
  <c r="AH123" i="20" s="1"/>
  <c r="Z123" i="20"/>
  <c r="AH122" i="20"/>
  <c r="AE122" i="20"/>
  <c r="AD122" i="20"/>
  <c r="Z122" i="20"/>
  <c r="AD121" i="20"/>
  <c r="Z121" i="20"/>
  <c r="AH120" i="20"/>
  <c r="AD120" i="20"/>
  <c r="AE120" i="20" s="1"/>
  <c r="Z120" i="20"/>
  <c r="AD119" i="20"/>
  <c r="AH119" i="20" s="1"/>
  <c r="Z119" i="20"/>
  <c r="AE118" i="20"/>
  <c r="AD118" i="20"/>
  <c r="AH118" i="20" s="1"/>
  <c r="Z118" i="20"/>
  <c r="AH117" i="20"/>
  <c r="AD117" i="20"/>
  <c r="AE117" i="20" s="1"/>
  <c r="Z117" i="20"/>
  <c r="AE116" i="20"/>
  <c r="AD116" i="20"/>
  <c r="AH116" i="20" s="1"/>
  <c r="Z116" i="20"/>
  <c r="AD115" i="20"/>
  <c r="AH115" i="20" s="1"/>
  <c r="Z115" i="20"/>
  <c r="AH114" i="20"/>
  <c r="AE114" i="20"/>
  <c r="AD114" i="20"/>
  <c r="Z114" i="20"/>
  <c r="AD113" i="20"/>
  <c r="Z113" i="20"/>
  <c r="AH112" i="20"/>
  <c r="AD112" i="20"/>
  <c r="AE112" i="20" s="1"/>
  <c r="Z112" i="20"/>
  <c r="AE111" i="20"/>
  <c r="AD111" i="20"/>
  <c r="AH111" i="20" s="1"/>
  <c r="Z111" i="20"/>
  <c r="AE110" i="20"/>
  <c r="AD110" i="20"/>
  <c r="AH110" i="20" s="1"/>
  <c r="Z110" i="20"/>
  <c r="AH109" i="20"/>
  <c r="AD109" i="20"/>
  <c r="AE109" i="20" s="1"/>
  <c r="Z109" i="20"/>
  <c r="AE108" i="20"/>
  <c r="AD108" i="20"/>
  <c r="AH108" i="20" s="1"/>
  <c r="Z108" i="20"/>
  <c r="AD107" i="20"/>
  <c r="AH107" i="20" s="1"/>
  <c r="Z107" i="20"/>
  <c r="AH106" i="20"/>
  <c r="AE106" i="20"/>
  <c r="AD106" i="20"/>
  <c r="Z106" i="20"/>
  <c r="AD105" i="20"/>
  <c r="Z105" i="20"/>
  <c r="AH104" i="20"/>
  <c r="AD104" i="20"/>
  <c r="AE104" i="20" s="1"/>
  <c r="Z104" i="20"/>
  <c r="AD103" i="20"/>
  <c r="AH103" i="20" s="1"/>
  <c r="Z103" i="20"/>
  <c r="AE102" i="20"/>
  <c r="AD102" i="20"/>
  <c r="AH102" i="20" s="1"/>
  <c r="Z102" i="20"/>
  <c r="AH101" i="20"/>
  <c r="AD101" i="20"/>
  <c r="AE101" i="20" s="1"/>
  <c r="Z101" i="20"/>
  <c r="AD100" i="20"/>
  <c r="AH100" i="20" s="1"/>
  <c r="Z100" i="20"/>
  <c r="AD99" i="20"/>
  <c r="AH99" i="20" s="1"/>
  <c r="Z99" i="20"/>
  <c r="AH98" i="20"/>
  <c r="AE98" i="20"/>
  <c r="AD98" i="20"/>
  <c r="Z98" i="20"/>
  <c r="AD97" i="20"/>
  <c r="Z97" i="20"/>
  <c r="AH96" i="20"/>
  <c r="AD96" i="20"/>
  <c r="AE96" i="20" s="1"/>
  <c r="Z96" i="20"/>
  <c r="AD95" i="20"/>
  <c r="AH95" i="20" s="1"/>
  <c r="Z95" i="20"/>
  <c r="AE94" i="20"/>
  <c r="AD94" i="20"/>
  <c r="AH94" i="20" s="1"/>
  <c r="Z94" i="20"/>
  <c r="AH93" i="20"/>
  <c r="AD93" i="20"/>
  <c r="AE93" i="20" s="1"/>
  <c r="Z93" i="20"/>
  <c r="AE92" i="20"/>
  <c r="AD92" i="20"/>
  <c r="AH92" i="20" s="1"/>
  <c r="Z92" i="20"/>
  <c r="AD91" i="20"/>
  <c r="AH91" i="20" s="1"/>
  <c r="Z91" i="20"/>
  <c r="AH90" i="20"/>
  <c r="AE90" i="20"/>
  <c r="AD90" i="20"/>
  <c r="Z90" i="20"/>
  <c r="AD89" i="20"/>
  <c r="Z89" i="20"/>
  <c r="AH88" i="20"/>
  <c r="AD88" i="20"/>
  <c r="AE88" i="20" s="1"/>
  <c r="Z88" i="20"/>
  <c r="AD87" i="20"/>
  <c r="AH87" i="20" s="1"/>
  <c r="Z87" i="20"/>
  <c r="AE86" i="20"/>
  <c r="AD86" i="20"/>
  <c r="AH86" i="20" s="1"/>
  <c r="Z86" i="20"/>
  <c r="AH85" i="20"/>
  <c r="AD85" i="20"/>
  <c r="AE85" i="20" s="1"/>
  <c r="Z85" i="20"/>
  <c r="AD84" i="20"/>
  <c r="AH84" i="20" s="1"/>
  <c r="Z84" i="20"/>
  <c r="AD83" i="20"/>
  <c r="AH83" i="20" s="1"/>
  <c r="Z83" i="20"/>
  <c r="AH82" i="20"/>
  <c r="AE82" i="20"/>
  <c r="AD82" i="20"/>
  <c r="Z82" i="20"/>
  <c r="AD81" i="20"/>
  <c r="Z81" i="20"/>
  <c r="AH80" i="20"/>
  <c r="AD80" i="20"/>
  <c r="AE80" i="20" s="1"/>
  <c r="Z80" i="20"/>
  <c r="AD79" i="20"/>
  <c r="AH79" i="20" s="1"/>
  <c r="Z79" i="20"/>
  <c r="AE78" i="20"/>
  <c r="AD78" i="20"/>
  <c r="AH78" i="20" s="1"/>
  <c r="Z78" i="20"/>
  <c r="AH77" i="20"/>
  <c r="AD77" i="20"/>
  <c r="AE77" i="20" s="1"/>
  <c r="Z77" i="20"/>
  <c r="AD76" i="20"/>
  <c r="AH76" i="20" s="1"/>
  <c r="Z76" i="20"/>
  <c r="AD75" i="20"/>
  <c r="AH75" i="20" s="1"/>
  <c r="Z75" i="20"/>
  <c r="AH74" i="20"/>
  <c r="AE74" i="20"/>
  <c r="AD74" i="20"/>
  <c r="Z74" i="20"/>
  <c r="AD73" i="20"/>
  <c r="Z73" i="20"/>
  <c r="AH72" i="20"/>
  <c r="AD72" i="20"/>
  <c r="AE72" i="20" s="1"/>
  <c r="Z72" i="20"/>
  <c r="AE71" i="20"/>
  <c r="AD71" i="20"/>
  <c r="AH71" i="20" s="1"/>
  <c r="Z71" i="20"/>
  <c r="AE70" i="20"/>
  <c r="AD70" i="20"/>
  <c r="AH70" i="20" s="1"/>
  <c r="Z70" i="20"/>
  <c r="AH69" i="20"/>
  <c r="AD69" i="20"/>
  <c r="AE69" i="20" s="1"/>
  <c r="Z69" i="20"/>
  <c r="AD68" i="20"/>
  <c r="AH68" i="20" s="1"/>
  <c r="Z68" i="20"/>
  <c r="AD67" i="20"/>
  <c r="AH67" i="20" s="1"/>
  <c r="Z67" i="20"/>
  <c r="AH66" i="20"/>
  <c r="AE66" i="20"/>
  <c r="AD66" i="20"/>
  <c r="Z66" i="20"/>
  <c r="AD65" i="20"/>
  <c r="Z65" i="20"/>
  <c r="AH64" i="20"/>
  <c r="AD64" i="20"/>
  <c r="AE64" i="20" s="1"/>
  <c r="Z64" i="20"/>
  <c r="AE63" i="20"/>
  <c r="AD63" i="20"/>
  <c r="AH63" i="20" s="1"/>
  <c r="Z63" i="20"/>
  <c r="AE62" i="20"/>
  <c r="AD62" i="20"/>
  <c r="AH62" i="20" s="1"/>
  <c r="Z62" i="20"/>
  <c r="AH61" i="20"/>
  <c r="AD61" i="20"/>
  <c r="AE61" i="20" s="1"/>
  <c r="Z61" i="20"/>
  <c r="AD60" i="20"/>
  <c r="AH60" i="20" s="1"/>
  <c r="Z60" i="20"/>
  <c r="AD59" i="20"/>
  <c r="AH59" i="20" s="1"/>
  <c r="Z59" i="20"/>
  <c r="AH58" i="20"/>
  <c r="AE58" i="20"/>
  <c r="AD58" i="20"/>
  <c r="Z58" i="20"/>
  <c r="AD57" i="20"/>
  <c r="Z57" i="20"/>
  <c r="AH56" i="20"/>
  <c r="AD56" i="20"/>
  <c r="AE56" i="20" s="1"/>
  <c r="Z56" i="20"/>
  <c r="AD55" i="20"/>
  <c r="AH55" i="20" s="1"/>
  <c r="Z55" i="20"/>
  <c r="AE54" i="20"/>
  <c r="AD54" i="20"/>
  <c r="AH54" i="20" s="1"/>
  <c r="Z54" i="20"/>
  <c r="AH53" i="20"/>
  <c r="AD53" i="20"/>
  <c r="AE53" i="20" s="1"/>
  <c r="Z53" i="20"/>
  <c r="AE52" i="20"/>
  <c r="AD52" i="20"/>
  <c r="AH52" i="20" s="1"/>
  <c r="Z52" i="20"/>
  <c r="AD51" i="20"/>
  <c r="AH51" i="20" s="1"/>
  <c r="Z51" i="20"/>
  <c r="AH50" i="20"/>
  <c r="AE50" i="20"/>
  <c r="AD50" i="20"/>
  <c r="Z50" i="20"/>
  <c r="AD49" i="20"/>
  <c r="Z49" i="20"/>
  <c r="AH48" i="20"/>
  <c r="AD48" i="20"/>
  <c r="AE48" i="20" s="1"/>
  <c r="Z48" i="20"/>
  <c r="AE47" i="20"/>
  <c r="AD47" i="20"/>
  <c r="AH47" i="20" s="1"/>
  <c r="Z47" i="20"/>
  <c r="AE46" i="20"/>
  <c r="AD46" i="20"/>
  <c r="AH46" i="20" s="1"/>
  <c r="Z46" i="20"/>
  <c r="AH45" i="20"/>
  <c r="AD45" i="20"/>
  <c r="AE45" i="20" s="1"/>
  <c r="Z45" i="20"/>
  <c r="AE44" i="20"/>
  <c r="AD44" i="20"/>
  <c r="AH44" i="20" s="1"/>
  <c r="Z44" i="20"/>
  <c r="AD43" i="20"/>
  <c r="AH43" i="20" s="1"/>
  <c r="Z43" i="20"/>
  <c r="AH42" i="20"/>
  <c r="AE42" i="20"/>
  <c r="AD42" i="20"/>
  <c r="Z42" i="20"/>
  <c r="AD41" i="20"/>
  <c r="Z41" i="20"/>
  <c r="AH40" i="20"/>
  <c r="AD40" i="20"/>
  <c r="AE40" i="20" s="1"/>
  <c r="Z40" i="20"/>
  <c r="AD39" i="20"/>
  <c r="AH39" i="20" s="1"/>
  <c r="Z39" i="20"/>
  <c r="AE38" i="20"/>
  <c r="AD38" i="20"/>
  <c r="AH38" i="20" s="1"/>
  <c r="Z38" i="20"/>
  <c r="AH37" i="20"/>
  <c r="AD37" i="20"/>
  <c r="AE37" i="20" s="1"/>
  <c r="Z37" i="20"/>
  <c r="AD36" i="20"/>
  <c r="AH36" i="20" s="1"/>
  <c r="Z36" i="20"/>
  <c r="AD35" i="20"/>
  <c r="AH35" i="20" s="1"/>
  <c r="Z35" i="20"/>
  <c r="AH34" i="20"/>
  <c r="AE34" i="20"/>
  <c r="AD34" i="20"/>
  <c r="Z34" i="20"/>
  <c r="AD33" i="20"/>
  <c r="Z33" i="20"/>
  <c r="AH32" i="20"/>
  <c r="AD32" i="20"/>
  <c r="AE32" i="20" s="1"/>
  <c r="Z32" i="20"/>
  <c r="AD31" i="20"/>
  <c r="AH31" i="20" s="1"/>
  <c r="Z31" i="20"/>
  <c r="AE30" i="20"/>
  <c r="AD30" i="20"/>
  <c r="AH30" i="20" s="1"/>
  <c r="Z30" i="20"/>
  <c r="AH29" i="20"/>
  <c r="AD29" i="20"/>
  <c r="AE29" i="20" s="1"/>
  <c r="Z29" i="20"/>
  <c r="AE28" i="20"/>
  <c r="AD28" i="20"/>
  <c r="AH28" i="20" s="1"/>
  <c r="Z28" i="20"/>
  <c r="AD27" i="20"/>
  <c r="AH27" i="20" s="1"/>
  <c r="Z27" i="20"/>
  <c r="AH26" i="20"/>
  <c r="AE26" i="20"/>
  <c r="AD26" i="20"/>
  <c r="Z26" i="20"/>
  <c r="AD25" i="20"/>
  <c r="Z25" i="20"/>
  <c r="AH24" i="20"/>
  <c r="AD24" i="20"/>
  <c r="AE24" i="20" s="1"/>
  <c r="Z24" i="20"/>
  <c r="AD23" i="20"/>
  <c r="AH23" i="20" s="1"/>
  <c r="Z23" i="20"/>
  <c r="AE22" i="20"/>
  <c r="AD22" i="20"/>
  <c r="AH22" i="20" s="1"/>
  <c r="Z22" i="20"/>
  <c r="AH21" i="20"/>
  <c r="AD21" i="20"/>
  <c r="AE21" i="20" s="1"/>
  <c r="Z21" i="20"/>
  <c r="AD20" i="20"/>
  <c r="AH20" i="20" s="1"/>
  <c r="Z20" i="20"/>
  <c r="AD19" i="20"/>
  <c r="AH19" i="20" s="1"/>
  <c r="Z19" i="20"/>
  <c r="AH18" i="20"/>
  <c r="AE18" i="20"/>
  <c r="AD18" i="20"/>
  <c r="Z18" i="20"/>
  <c r="AD17" i="20"/>
  <c r="Z17" i="20"/>
  <c r="AH16" i="20"/>
  <c r="AD16" i="20"/>
  <c r="AE16" i="20" s="1"/>
  <c r="Z16" i="20"/>
  <c r="AD15" i="20"/>
  <c r="AH15" i="20" s="1"/>
  <c r="Z15" i="20"/>
  <c r="AE14" i="20"/>
  <c r="AD14" i="20"/>
  <c r="AH14" i="20" s="1"/>
  <c r="Z14" i="20"/>
  <c r="AH13" i="20"/>
  <c r="AD13" i="20"/>
  <c r="AE13" i="20" s="1"/>
  <c r="Z13" i="20"/>
  <c r="AH12" i="20"/>
  <c r="AE12" i="20"/>
  <c r="AD12" i="20"/>
  <c r="Z12" i="20"/>
  <c r="AD11" i="20"/>
  <c r="Z11" i="20"/>
  <c r="AH10" i="20"/>
  <c r="AE10" i="20"/>
  <c r="AD10" i="20"/>
  <c r="Z10" i="20"/>
  <c r="AD9" i="20"/>
  <c r="Z9" i="20"/>
  <c r="AH8" i="20"/>
  <c r="AD8" i="20"/>
  <c r="AE8" i="20" s="1"/>
  <c r="Z8" i="20"/>
  <c r="AD7" i="20"/>
  <c r="AH7" i="20" s="1"/>
  <c r="Z7" i="20"/>
  <c r="AE6" i="20"/>
  <c r="AD6" i="20"/>
  <c r="AH6" i="20" s="1"/>
  <c r="Z6" i="20"/>
  <c r="AH5" i="20"/>
  <c r="AE5" i="20"/>
  <c r="AD5" i="20"/>
  <c r="Z5" i="20"/>
  <c r="AD4" i="20"/>
  <c r="AH4" i="20" s="1"/>
  <c r="Z4" i="20"/>
  <c r="AD3" i="20"/>
  <c r="AI1072" i="20" l="1"/>
  <c r="AE1072" i="20"/>
  <c r="AE31" i="20"/>
  <c r="AE140" i="20"/>
  <c r="AE159" i="20"/>
  <c r="AE459" i="20"/>
  <c r="AE7" i="20"/>
  <c r="AE15" i="20"/>
  <c r="AE55" i="20"/>
  <c r="AE183" i="20"/>
  <c r="AH313" i="20"/>
  <c r="AE313" i="20"/>
  <c r="AH321" i="20"/>
  <c r="AE321" i="20"/>
  <c r="AH668" i="20"/>
  <c r="AE668" i="20"/>
  <c r="AH57" i="20"/>
  <c r="AE57" i="20"/>
  <c r="AE60" i="20"/>
  <c r="AE79" i="20"/>
  <c r="AH121" i="20"/>
  <c r="AE121" i="20"/>
  <c r="AE124" i="20"/>
  <c r="AE143" i="20"/>
  <c r="AH185" i="20"/>
  <c r="AE185" i="20"/>
  <c r="AE188" i="20"/>
  <c r="AE207" i="20"/>
  <c r="AH240" i="20"/>
  <c r="AE240" i="20"/>
  <c r="AH272" i="20"/>
  <c r="AE272" i="20"/>
  <c r="AH408" i="20"/>
  <c r="AE408" i="20"/>
  <c r="AH73" i="20"/>
  <c r="AE73" i="20"/>
  <c r="AH201" i="20"/>
  <c r="AE201" i="20"/>
  <c r="AE223" i="20"/>
  <c r="AE228" i="20"/>
  <c r="AH253" i="20"/>
  <c r="AE275" i="20"/>
  <c r="AH3" i="20"/>
  <c r="AE3" i="20"/>
  <c r="AH17" i="20"/>
  <c r="AE17" i="20"/>
  <c r="AE20" i="20"/>
  <c r="AE39" i="20"/>
  <c r="AH81" i="20"/>
  <c r="AE81" i="20"/>
  <c r="AE84" i="20"/>
  <c r="AE103" i="20"/>
  <c r="AH145" i="20"/>
  <c r="AE145" i="20"/>
  <c r="AE148" i="20"/>
  <c r="AE167" i="20"/>
  <c r="AH209" i="20"/>
  <c r="AE209" i="20"/>
  <c r="AE212" i="20"/>
  <c r="AE231" i="20"/>
  <c r="AH237" i="20"/>
  <c r="AH113" i="20"/>
  <c r="AE113" i="20"/>
  <c r="AE95" i="20"/>
  <c r="AH33" i="20"/>
  <c r="AE33" i="20"/>
  <c r="AE36" i="20"/>
  <c r="AE119" i="20"/>
  <c r="AH161" i="20"/>
  <c r="AE161" i="20"/>
  <c r="AE164" i="20"/>
  <c r="AH297" i="20"/>
  <c r="AE297" i="20"/>
  <c r="AH9" i="20"/>
  <c r="AE9" i="20"/>
  <c r="AH41" i="20"/>
  <c r="AE41" i="20"/>
  <c r="AH105" i="20"/>
  <c r="AE105" i="20"/>
  <c r="AH169" i="20"/>
  <c r="AE169" i="20"/>
  <c r="AH233" i="20"/>
  <c r="AE233" i="20"/>
  <c r="AE385" i="20"/>
  <c r="AH385" i="20"/>
  <c r="AH392" i="20"/>
  <c r="AE392" i="20"/>
  <c r="AH49" i="20"/>
  <c r="AE49" i="20"/>
  <c r="AH137" i="20"/>
  <c r="AE137" i="20"/>
  <c r="AE204" i="20"/>
  <c r="AH256" i="20"/>
  <c r="AE256" i="20"/>
  <c r="AE267" i="20"/>
  <c r="AH97" i="20"/>
  <c r="AE97" i="20"/>
  <c r="AE100" i="20"/>
  <c r="AH225" i="20"/>
  <c r="AE225" i="20"/>
  <c r="AH264" i="20"/>
  <c r="AE264" i="20"/>
  <c r="AE276" i="20"/>
  <c r="AH305" i="20"/>
  <c r="AE305" i="20"/>
  <c r="AE4" i="20"/>
  <c r="AH11" i="20"/>
  <c r="AE11" i="20"/>
  <c r="AE23" i="20"/>
  <c r="AH65" i="20"/>
  <c r="AE65" i="20"/>
  <c r="AE68" i="20"/>
  <c r="AE87" i="20"/>
  <c r="AH129" i="20"/>
  <c r="AE129" i="20"/>
  <c r="AE132" i="20"/>
  <c r="AE151" i="20"/>
  <c r="AH193" i="20"/>
  <c r="AE193" i="20"/>
  <c r="AE196" i="20"/>
  <c r="AE215" i="20"/>
  <c r="AH248" i="20"/>
  <c r="AE248" i="20"/>
  <c r="AH389" i="20"/>
  <c r="AE403" i="20"/>
  <c r="AH560" i="20"/>
  <c r="AE560" i="20"/>
  <c r="AH177" i="20"/>
  <c r="AE177" i="20"/>
  <c r="AE76" i="20"/>
  <c r="AE268" i="20"/>
  <c r="AH281" i="20"/>
  <c r="AE281" i="20"/>
  <c r="AH289" i="20"/>
  <c r="AE289" i="20"/>
  <c r="AH25" i="20"/>
  <c r="AE25" i="20"/>
  <c r="AH89" i="20"/>
  <c r="AE89" i="20"/>
  <c r="AH153" i="20"/>
  <c r="AE153" i="20"/>
  <c r="AH217" i="20"/>
  <c r="AE217" i="20"/>
  <c r="AE393" i="20"/>
  <c r="AH393" i="20"/>
  <c r="AE397" i="20"/>
  <c r="AH397" i="20"/>
  <c r="AH427" i="20"/>
  <c r="AE427" i="20"/>
  <c r="AH548" i="20"/>
  <c r="AE548" i="20"/>
  <c r="AE618" i="20"/>
  <c r="AH618" i="20"/>
  <c r="AH373" i="20"/>
  <c r="AE373" i="20"/>
  <c r="AE610" i="20"/>
  <c r="AH610" i="20"/>
  <c r="AE19" i="20"/>
  <c r="AE27" i="20"/>
  <c r="AE35" i="20"/>
  <c r="AE43" i="20"/>
  <c r="AE51" i="20"/>
  <c r="AE59" i="20"/>
  <c r="AE67" i="20"/>
  <c r="AE75" i="20"/>
  <c r="AE83" i="20"/>
  <c r="AE91" i="20"/>
  <c r="AE99" i="20"/>
  <c r="AE107" i="20"/>
  <c r="AE115" i="20"/>
  <c r="AE123" i="20"/>
  <c r="AE131" i="20"/>
  <c r="AE139" i="20"/>
  <c r="AE147" i="20"/>
  <c r="AE155" i="20"/>
  <c r="AE163" i="20"/>
  <c r="AE171" i="20"/>
  <c r="AE179" i="20"/>
  <c r="AE187" i="20"/>
  <c r="AE195" i="20"/>
  <c r="AE203" i="20"/>
  <c r="AE211" i="20"/>
  <c r="AE219" i="20"/>
  <c r="AE227" i="20"/>
  <c r="AE235" i="20"/>
  <c r="AE238" i="20"/>
  <c r="AE241" i="20"/>
  <c r="AE243" i="20"/>
  <c r="AE246" i="20"/>
  <c r="AE249" i="20"/>
  <c r="AE251" i="20"/>
  <c r="AE254" i="20"/>
  <c r="AH283" i="20"/>
  <c r="AE283" i="20"/>
  <c r="AE284" i="20"/>
  <c r="AH291" i="20"/>
  <c r="AE291" i="20"/>
  <c r="AE292" i="20"/>
  <c r="AH299" i="20"/>
  <c r="AE299" i="20"/>
  <c r="AE300" i="20"/>
  <c r="AH307" i="20"/>
  <c r="AE307" i="20"/>
  <c r="AE308" i="20"/>
  <c r="AH315" i="20"/>
  <c r="AE315" i="20"/>
  <c r="AE316" i="20"/>
  <c r="AH323" i="20"/>
  <c r="AE323" i="20"/>
  <c r="AE324" i="20"/>
  <c r="AE363" i="20"/>
  <c r="AE602" i="20"/>
  <c r="AH602" i="20"/>
  <c r="AH326" i="20"/>
  <c r="AE326" i="20"/>
  <c r="AE329" i="20"/>
  <c r="AE332" i="20"/>
  <c r="AH334" i="20"/>
  <c r="AE334" i="20"/>
  <c r="AE337" i="20"/>
  <c r="AE340" i="20"/>
  <c r="AH342" i="20"/>
  <c r="AE342" i="20"/>
  <c r="AE345" i="20"/>
  <c r="AE348" i="20"/>
  <c r="AH350" i="20"/>
  <c r="AE350" i="20"/>
  <c r="AE355" i="20"/>
  <c r="AH377" i="20"/>
  <c r="AE411" i="20"/>
  <c r="AE467" i="20"/>
  <c r="AE262" i="20"/>
  <c r="AE270" i="20"/>
  <c r="AE278" i="20"/>
  <c r="AH424" i="20"/>
  <c r="AE424" i="20"/>
  <c r="AH451" i="20"/>
  <c r="AE451" i="20"/>
  <c r="AE594" i="20"/>
  <c r="AH594" i="20"/>
  <c r="AE331" i="20"/>
  <c r="AE339" i="20"/>
  <c r="AE347" i="20"/>
  <c r="AE356" i="20"/>
  <c r="AE358" i="20"/>
  <c r="AE364" i="20"/>
  <c r="AE366" i="20"/>
  <c r="AE381" i="20"/>
  <c r="AH405" i="20"/>
  <c r="AE416" i="20"/>
  <c r="AE443" i="20"/>
  <c r="AE507" i="20"/>
  <c r="AH544" i="20"/>
  <c r="AE544" i="20"/>
  <c r="AE586" i="20"/>
  <c r="AH586" i="20"/>
  <c r="AH682" i="20"/>
  <c r="AE682" i="20"/>
  <c r="AE280" i="20"/>
  <c r="AE288" i="20"/>
  <c r="AE296" i="20"/>
  <c r="AE304" i="20"/>
  <c r="AE312" i="20"/>
  <c r="AE320" i="20"/>
  <c r="AE328" i="20"/>
  <c r="AE336" i="20"/>
  <c r="AE344" i="20"/>
  <c r="AE352" i="20"/>
  <c r="AE360" i="20"/>
  <c r="AE368" i="20"/>
  <c r="AH370" i="20"/>
  <c r="AH401" i="20"/>
  <c r="AH413" i="20"/>
  <c r="AH432" i="20"/>
  <c r="AE432" i="20"/>
  <c r="AE435" i="20"/>
  <c r="AE499" i="20"/>
  <c r="AE516" i="20"/>
  <c r="AH516" i="20"/>
  <c r="AH354" i="20"/>
  <c r="AH362" i="20"/>
  <c r="AE376" i="20"/>
  <c r="AH378" i="20"/>
  <c r="AH409" i="20"/>
  <c r="AE491" i="20"/>
  <c r="AH515" i="20"/>
  <c r="AE515" i="20"/>
  <c r="AE384" i="20"/>
  <c r="AE387" i="20"/>
  <c r="AH417" i="20"/>
  <c r="AE418" i="20"/>
  <c r="AH418" i="20"/>
  <c r="AE419" i="20"/>
  <c r="AE483" i="20"/>
  <c r="AE626" i="20"/>
  <c r="AH626" i="20"/>
  <c r="AE550" i="20"/>
  <c r="AH550" i="20"/>
  <c r="AH806" i="20"/>
  <c r="AE806" i="20"/>
  <c r="AH440" i="20"/>
  <c r="AE440" i="20"/>
  <c r="AH448" i="20"/>
  <c r="AE448" i="20"/>
  <c r="AH456" i="20"/>
  <c r="AE456" i="20"/>
  <c r="AH464" i="20"/>
  <c r="AE464" i="20"/>
  <c r="AH472" i="20"/>
  <c r="AE472" i="20"/>
  <c r="AH480" i="20"/>
  <c r="AE480" i="20"/>
  <c r="AH488" i="20"/>
  <c r="AE488" i="20"/>
  <c r="AH496" i="20"/>
  <c r="AE496" i="20"/>
  <c r="AH504" i="20"/>
  <c r="AE504" i="20"/>
  <c r="AH758" i="20"/>
  <c r="AE758" i="20"/>
  <c r="AH523" i="20"/>
  <c r="AE523" i="20"/>
  <c r="AE510" i="20"/>
  <c r="AH531" i="20"/>
  <c r="AE531" i="20"/>
  <c r="AH539" i="20"/>
  <c r="AE539" i="20"/>
  <c r="AE576" i="20"/>
  <c r="AE642" i="20"/>
  <c r="AH642" i="20"/>
  <c r="AE422" i="20"/>
  <c r="AH426" i="20"/>
  <c r="AE426" i="20"/>
  <c r="AE430" i="20"/>
  <c r="AH434" i="20"/>
  <c r="AE434" i="20"/>
  <c r="AE438" i="20"/>
  <c r="AH442" i="20"/>
  <c r="AE442" i="20"/>
  <c r="AE446" i="20"/>
  <c r="AH450" i="20"/>
  <c r="AE450" i="20"/>
  <c r="AE454" i="20"/>
  <c r="AH458" i="20"/>
  <c r="AE458" i="20"/>
  <c r="AE462" i="20"/>
  <c r="AH466" i="20"/>
  <c r="AE466" i="20"/>
  <c r="AE470" i="20"/>
  <c r="AH474" i="20"/>
  <c r="AE474" i="20"/>
  <c r="AE478" i="20"/>
  <c r="AH482" i="20"/>
  <c r="AE482" i="20"/>
  <c r="AE486" i="20"/>
  <c r="AH490" i="20"/>
  <c r="AE490" i="20"/>
  <c r="AE494" i="20"/>
  <c r="AH498" i="20"/>
  <c r="AE498" i="20"/>
  <c r="AE502" i="20"/>
  <c r="AH506" i="20"/>
  <c r="AE506" i="20"/>
  <c r="AH524" i="20"/>
  <c r="AE526" i="20"/>
  <c r="AE534" i="20"/>
  <c r="AE542" i="20"/>
  <c r="AH582" i="20"/>
  <c r="AE582" i="20"/>
  <c r="AH698" i="20"/>
  <c r="AE698" i="20"/>
  <c r="AE821" i="20"/>
  <c r="AH821" i="20"/>
  <c r="AH889" i="20"/>
  <c r="AE889" i="20"/>
  <c r="AE512" i="20"/>
  <c r="AE520" i="20"/>
  <c r="AE528" i="20"/>
  <c r="AE536" i="20"/>
  <c r="AE553" i="20"/>
  <c r="AE561" i="20"/>
  <c r="AE569" i="20"/>
  <c r="AE577" i="20"/>
  <c r="AH588" i="20"/>
  <c r="AE588" i="20"/>
  <c r="AH596" i="20"/>
  <c r="AE596" i="20"/>
  <c r="AH604" i="20"/>
  <c r="AE604" i="20"/>
  <c r="AH612" i="20"/>
  <c r="AE612" i="20"/>
  <c r="AH620" i="20"/>
  <c r="AE620" i="20"/>
  <c r="AH628" i="20"/>
  <c r="AE628" i="20"/>
  <c r="AH630" i="20"/>
  <c r="AE630" i="20"/>
  <c r="AH644" i="20"/>
  <c r="AE644" i="20"/>
  <c r="AH646" i="20"/>
  <c r="AE646" i="20"/>
  <c r="AH558" i="20"/>
  <c r="AH566" i="20"/>
  <c r="AH574" i="20"/>
  <c r="AH660" i="20"/>
  <c r="AE660" i="20"/>
  <c r="AH676" i="20"/>
  <c r="AE676" i="20"/>
  <c r="AH714" i="20"/>
  <c r="AE714" i="20"/>
  <c r="AE514" i="20"/>
  <c r="AE522" i="20"/>
  <c r="AE530" i="20"/>
  <c r="AE538" i="20"/>
  <c r="AE549" i="20"/>
  <c r="AE556" i="20"/>
  <c r="AE564" i="20"/>
  <c r="AE572" i="20"/>
  <c r="AE580" i="20"/>
  <c r="AH590" i="20"/>
  <c r="AE590" i="20"/>
  <c r="AH598" i="20"/>
  <c r="AE598" i="20"/>
  <c r="AH606" i="20"/>
  <c r="AE606" i="20"/>
  <c r="AH614" i="20"/>
  <c r="AE614" i="20"/>
  <c r="AH622" i="20"/>
  <c r="AE622" i="20"/>
  <c r="AE634" i="20"/>
  <c r="AH634" i="20"/>
  <c r="AE650" i="20"/>
  <c r="AH650" i="20"/>
  <c r="AH690" i="20"/>
  <c r="AE690" i="20"/>
  <c r="AH584" i="20"/>
  <c r="AE584" i="20"/>
  <c r="AH592" i="20"/>
  <c r="AE592" i="20"/>
  <c r="AH600" i="20"/>
  <c r="AE600" i="20"/>
  <c r="AH608" i="20"/>
  <c r="AE608" i="20"/>
  <c r="AH616" i="20"/>
  <c r="AE616" i="20"/>
  <c r="AH624" i="20"/>
  <c r="AE624" i="20"/>
  <c r="AH636" i="20"/>
  <c r="AE636" i="20"/>
  <c r="AH638" i="20"/>
  <c r="AE638" i="20"/>
  <c r="AH652" i="20"/>
  <c r="AE652" i="20"/>
  <c r="AH706" i="20"/>
  <c r="AE706" i="20"/>
  <c r="AH658" i="20"/>
  <c r="AH666" i="20"/>
  <c r="AH674" i="20"/>
  <c r="AH722" i="20"/>
  <c r="AE722" i="20"/>
  <c r="AH770" i="20"/>
  <c r="AE770" i="20"/>
  <c r="AH818" i="20"/>
  <c r="AE818" i="20"/>
  <c r="AH819" i="20"/>
  <c r="AE819" i="20"/>
  <c r="AH730" i="20"/>
  <c r="AE730" i="20"/>
  <c r="AH746" i="20"/>
  <c r="AE746" i="20"/>
  <c r="AH794" i="20"/>
  <c r="AE794" i="20"/>
  <c r="AH833" i="20"/>
  <c r="AE833" i="20"/>
  <c r="AE654" i="20"/>
  <c r="AE662" i="20"/>
  <c r="AE670" i="20"/>
  <c r="AE678" i="20"/>
  <c r="AH723" i="20"/>
  <c r="AH738" i="20"/>
  <c r="AE738" i="20"/>
  <c r="AH747" i="20"/>
  <c r="AE774" i="20"/>
  <c r="AH795" i="20"/>
  <c r="AE865" i="20"/>
  <c r="AE901" i="20"/>
  <c r="AH901" i="20"/>
  <c r="AH684" i="20"/>
  <c r="AH692" i="20"/>
  <c r="AH700" i="20"/>
  <c r="AH708" i="20"/>
  <c r="AH716" i="20"/>
  <c r="AH762" i="20"/>
  <c r="AE762" i="20"/>
  <c r="AH810" i="20"/>
  <c r="AE810" i="20"/>
  <c r="AE632" i="20"/>
  <c r="AE640" i="20"/>
  <c r="AE648" i="20"/>
  <c r="AE656" i="20"/>
  <c r="AE664" i="20"/>
  <c r="AE672" i="20"/>
  <c r="AE680" i="20"/>
  <c r="AE726" i="20"/>
  <c r="AH739" i="20"/>
  <c r="AH763" i="20"/>
  <c r="AH786" i="20"/>
  <c r="AE786" i="20"/>
  <c r="AH811" i="20"/>
  <c r="AE847" i="20"/>
  <c r="AH847" i="20"/>
  <c r="AH778" i="20"/>
  <c r="AE778" i="20"/>
  <c r="AH841" i="20"/>
  <c r="AE841" i="20"/>
  <c r="AH915" i="20"/>
  <c r="AE915" i="20"/>
  <c r="AH740" i="20"/>
  <c r="AE742" i="20"/>
  <c r="AH754" i="20"/>
  <c r="AE754" i="20"/>
  <c r="AH779" i="20"/>
  <c r="AE790" i="20"/>
  <c r="AH802" i="20"/>
  <c r="AE802" i="20"/>
  <c r="AH820" i="20"/>
  <c r="AE820" i="20"/>
  <c r="AH846" i="20"/>
  <c r="AE846" i="20"/>
  <c r="AE881" i="20"/>
  <c r="AH893" i="20"/>
  <c r="AE893" i="20"/>
  <c r="AH897" i="20"/>
  <c r="AE897" i="20"/>
  <c r="AH904" i="20"/>
  <c r="AE904" i="20"/>
  <c r="AH952" i="20"/>
  <c r="AE952" i="20"/>
  <c r="AH1015" i="20"/>
  <c r="AE1015" i="20"/>
  <c r="AE688" i="20"/>
  <c r="AE696" i="20"/>
  <c r="AE704" i="20"/>
  <c r="AE712" i="20"/>
  <c r="AE720" i="20"/>
  <c r="AE728" i="20"/>
  <c r="AE736" i="20"/>
  <c r="AE744" i="20"/>
  <c r="AE752" i="20"/>
  <c r="AE760" i="20"/>
  <c r="AE768" i="20"/>
  <c r="AE776" i="20"/>
  <c r="AE792" i="20"/>
  <c r="AE800" i="20"/>
  <c r="AE808" i="20"/>
  <c r="AE816" i="20"/>
  <c r="AH848" i="20"/>
  <c r="AH862" i="20"/>
  <c r="AE862" i="20"/>
  <c r="AH870" i="20"/>
  <c r="AE870" i="20"/>
  <c r="AH878" i="20"/>
  <c r="AE878" i="20"/>
  <c r="AH886" i="20"/>
  <c r="AE886" i="20"/>
  <c r="AH830" i="20"/>
  <c r="AE830" i="20"/>
  <c r="AH838" i="20"/>
  <c r="AE838" i="20"/>
  <c r="AE908" i="20"/>
  <c r="AH983" i="20"/>
  <c r="AE983" i="20"/>
  <c r="AH854" i="20"/>
  <c r="AE854" i="20"/>
  <c r="AH856" i="20"/>
  <c r="AE856" i="20"/>
  <c r="AE907" i="20"/>
  <c r="AH936" i="20"/>
  <c r="AE936" i="20"/>
  <c r="AH991" i="20"/>
  <c r="AE991" i="20"/>
  <c r="AH1007" i="20"/>
  <c r="AE1007" i="20"/>
  <c r="AE864" i="20"/>
  <c r="AE872" i="20"/>
  <c r="AE880" i="20"/>
  <c r="AE888" i="20"/>
  <c r="AH909" i="20"/>
  <c r="AE845" i="20"/>
  <c r="AE853" i="20"/>
  <c r="AE861" i="20"/>
  <c r="AE869" i="20"/>
  <c r="AE877" i="20"/>
  <c r="AE885" i="20"/>
  <c r="AE902" i="20"/>
  <c r="AH905" i="20"/>
  <c r="AH928" i="20"/>
  <c r="AE928" i="20"/>
  <c r="AH937" i="20"/>
  <c r="AH999" i="20"/>
  <c r="AE999" i="20"/>
  <c r="AH913" i="20"/>
  <c r="AH967" i="20"/>
  <c r="AE967" i="20"/>
  <c r="AE896" i="20"/>
  <c r="AH920" i="20"/>
  <c r="AE920" i="20"/>
  <c r="AH929" i="20"/>
  <c r="AH975" i="20"/>
  <c r="AE975" i="20"/>
  <c r="AH1033" i="20"/>
  <c r="AE1033" i="20"/>
  <c r="AH1041" i="20"/>
  <c r="AE1041" i="20"/>
  <c r="AH955" i="20"/>
  <c r="AE955" i="20"/>
  <c r="AH957" i="20"/>
  <c r="AE960" i="20"/>
  <c r="AE971" i="20"/>
  <c r="AE979" i="20"/>
  <c r="AE987" i="20"/>
  <c r="AE995" i="20"/>
  <c r="AE1003" i="20"/>
  <c r="AE1011" i="20"/>
  <c r="AH963" i="20"/>
  <c r="AE963" i="20"/>
  <c r="AH965" i="20"/>
  <c r="AH972" i="20"/>
  <c r="AH980" i="20"/>
  <c r="AH988" i="20"/>
  <c r="AH996" i="20"/>
  <c r="AH1017" i="20"/>
  <c r="AE1017" i="20"/>
  <c r="AE969" i="20"/>
  <c r="AH973" i="20"/>
  <c r="AH981" i="20"/>
  <c r="AH989" i="20"/>
  <c r="AH997" i="20"/>
  <c r="AH1005" i="20"/>
  <c r="AH1013" i="20"/>
  <c r="AH1025" i="20"/>
  <c r="AE1025" i="20"/>
  <c r="AH1037" i="20"/>
  <c r="AE1037" i="20"/>
  <c r="AH1061" i="20"/>
  <c r="AE1061" i="20"/>
  <c r="AH1065" i="20"/>
  <c r="AE1065" i="20"/>
  <c r="AH1069" i="20"/>
  <c r="AE1069" i="20"/>
  <c r="AH1073" i="20"/>
  <c r="AI1073" i="20" s="1"/>
  <c r="AE1073" i="20"/>
  <c r="AH1049" i="20"/>
  <c r="AE1049" i="20"/>
  <c r="AH1081" i="20"/>
  <c r="AE1081" i="20"/>
  <c r="AH1029" i="20"/>
  <c r="AE1029" i="20"/>
  <c r="AH1021" i="20"/>
  <c r="AE1021" i="20"/>
  <c r="AH1053" i="20"/>
  <c r="AE1053" i="20"/>
  <c r="AH1077" i="20"/>
  <c r="AE1077" i="20"/>
  <c r="AH1085" i="20"/>
  <c r="AE1085" i="20"/>
  <c r="AH1045" i="20"/>
  <c r="AE1045" i="20"/>
  <c r="AH1057" i="20"/>
  <c r="AE1057" i="20"/>
  <c r="AH1089" i="20"/>
  <c r="AE1089" i="20"/>
  <c r="AE1079" i="20"/>
  <c r="AH1079" i="20"/>
  <c r="AE1087" i="20"/>
  <c r="AH1087" i="20"/>
  <c r="AH1093" i="20"/>
  <c r="AE1093" i="20"/>
  <c r="AH1019" i="20"/>
  <c r="AE1019" i="20"/>
  <c r="AH1027" i="20"/>
  <c r="AE1027" i="20"/>
  <c r="AH1035" i="20"/>
  <c r="AE1035" i="20"/>
  <c r="AH1043" i="20"/>
  <c r="AE1043" i="20"/>
  <c r="AH1051" i="20"/>
  <c r="AE1051" i="20"/>
  <c r="AH1059" i="20"/>
  <c r="AE1059" i="20"/>
  <c r="AH1067" i="20"/>
  <c r="AE1067" i="20"/>
  <c r="AE1023" i="20"/>
  <c r="AH1023" i="20"/>
  <c r="AE1031" i="20"/>
  <c r="AH1031" i="20"/>
  <c r="AE1039" i="20"/>
  <c r="AH1039" i="20"/>
  <c r="AE1047" i="20"/>
  <c r="AH1047" i="20"/>
  <c r="AE1055" i="20"/>
  <c r="AH1055" i="20"/>
  <c r="AE1063" i="20"/>
  <c r="AH1063" i="20"/>
  <c r="AE1071" i="20"/>
  <c r="AH1071" i="20"/>
  <c r="AH1095" i="20"/>
  <c r="AE1097" i="20"/>
  <c r="AE1075" i="20"/>
  <c r="AE1083" i="20"/>
  <c r="AE1091" i="20"/>
  <c r="AE1099" i="20"/>
  <c r="BN1098" i="1" l="1"/>
  <c r="BJ1098" i="1"/>
  <c r="BF1098" i="1"/>
  <c r="BB1098" i="1"/>
  <c r="AX1098" i="1"/>
  <c r="AU1098" i="1"/>
  <c r="AR1098" i="1"/>
  <c r="AO1098" i="1"/>
  <c r="BN1097" i="1"/>
  <c r="BJ1097" i="1"/>
  <c r="BF1097" i="1"/>
  <c r="BB1097" i="1"/>
  <c r="AX1097" i="1"/>
  <c r="AU1097" i="1"/>
  <c r="AR1097" i="1"/>
  <c r="AO1097" i="1"/>
  <c r="BN1096" i="1"/>
  <c r="BJ1096" i="1"/>
  <c r="BF1096" i="1"/>
  <c r="BB1096" i="1"/>
  <c r="AX1096" i="1"/>
  <c r="AU1096" i="1"/>
  <c r="AR1096" i="1"/>
  <c r="AO1096" i="1"/>
  <c r="BN1095" i="1"/>
  <c r="BJ1095" i="1"/>
  <c r="BF1095" i="1"/>
  <c r="BB1095" i="1"/>
  <c r="AX1095" i="1"/>
  <c r="AU1095" i="1"/>
  <c r="AR1095" i="1"/>
  <c r="AO1095" i="1"/>
  <c r="BN1094" i="1"/>
  <c r="BJ1094" i="1"/>
  <c r="BF1094" i="1"/>
  <c r="BB1094" i="1"/>
  <c r="AX1094" i="1"/>
  <c r="AU1094" i="1"/>
  <c r="AR1094" i="1"/>
  <c r="AO1094" i="1"/>
  <c r="BN1093" i="1"/>
  <c r="BJ1093" i="1"/>
  <c r="BF1093" i="1"/>
  <c r="BB1093" i="1"/>
  <c r="AX1093" i="1"/>
  <c r="AU1093" i="1"/>
  <c r="AR1093" i="1"/>
  <c r="AO1093" i="1"/>
  <c r="BN1092" i="1"/>
  <c r="BJ1092" i="1"/>
  <c r="BF1092" i="1"/>
  <c r="BB1092" i="1"/>
  <c r="AX1092" i="1"/>
  <c r="AU1092" i="1"/>
  <c r="AR1092" i="1"/>
  <c r="AO1092" i="1"/>
  <c r="BN1091" i="1"/>
  <c r="BJ1091" i="1"/>
  <c r="BF1091" i="1"/>
  <c r="BB1091" i="1"/>
  <c r="AX1091" i="1"/>
  <c r="AU1091" i="1"/>
  <c r="AR1091" i="1"/>
  <c r="AO1091" i="1"/>
  <c r="BN1090" i="1"/>
  <c r="BJ1090" i="1"/>
  <c r="BF1090" i="1"/>
  <c r="BB1090" i="1"/>
  <c r="AX1090" i="1"/>
  <c r="AU1090" i="1"/>
  <c r="AR1090" i="1"/>
  <c r="AO1090" i="1"/>
  <c r="BN1089" i="1"/>
  <c r="BJ1089" i="1"/>
  <c r="BF1089" i="1"/>
  <c r="BB1089" i="1"/>
  <c r="AX1089" i="1"/>
  <c r="AU1089" i="1"/>
  <c r="AR1089" i="1"/>
  <c r="AO1089" i="1"/>
  <c r="BN1088" i="1"/>
  <c r="BJ1088" i="1"/>
  <c r="BF1088" i="1"/>
  <c r="BB1088" i="1"/>
  <c r="AX1088" i="1"/>
  <c r="AU1088" i="1"/>
  <c r="AR1088" i="1"/>
  <c r="AO1088" i="1"/>
  <c r="BN1087" i="1"/>
  <c r="BJ1087" i="1"/>
  <c r="BF1087" i="1"/>
  <c r="BB1087" i="1"/>
  <c r="AX1087" i="1"/>
  <c r="AU1087" i="1"/>
  <c r="AR1087" i="1"/>
  <c r="AO1087" i="1"/>
  <c r="BN1086" i="1"/>
  <c r="BJ1086" i="1"/>
  <c r="BF1086" i="1"/>
  <c r="BB1086" i="1"/>
  <c r="AX1086" i="1"/>
  <c r="AU1086" i="1"/>
  <c r="AR1086" i="1"/>
  <c r="AO1086" i="1"/>
  <c r="BN1085" i="1"/>
  <c r="BJ1085" i="1"/>
  <c r="BF1085" i="1"/>
  <c r="BB1085" i="1"/>
  <c r="AX1085" i="1"/>
  <c r="AU1085" i="1"/>
  <c r="AR1085" i="1"/>
  <c r="AO1085" i="1"/>
  <c r="BN1084" i="1"/>
  <c r="BJ1084" i="1"/>
  <c r="BF1084" i="1"/>
  <c r="BB1084" i="1"/>
  <c r="AX1084" i="1"/>
  <c r="AU1084" i="1"/>
  <c r="AR1084" i="1"/>
  <c r="AO1084" i="1"/>
  <c r="BN1083" i="1"/>
  <c r="BJ1083" i="1"/>
  <c r="BF1083" i="1"/>
  <c r="BB1083" i="1"/>
  <c r="AX1083" i="1"/>
  <c r="AU1083" i="1"/>
  <c r="AR1083" i="1"/>
  <c r="AO1083" i="1"/>
  <c r="BN1082" i="1"/>
  <c r="BJ1082" i="1"/>
  <c r="BF1082" i="1"/>
  <c r="BB1082" i="1"/>
  <c r="AX1082" i="1"/>
  <c r="AU1082" i="1"/>
  <c r="AR1082" i="1"/>
  <c r="AO1082" i="1"/>
  <c r="BN1081" i="1"/>
  <c r="BJ1081" i="1"/>
  <c r="BF1081" i="1"/>
  <c r="BB1081" i="1"/>
  <c r="AX1081" i="1"/>
  <c r="AU1081" i="1"/>
  <c r="AR1081" i="1"/>
  <c r="AO1081" i="1"/>
  <c r="BN1080" i="1"/>
  <c r="BJ1080" i="1"/>
  <c r="BF1080" i="1"/>
  <c r="BB1080" i="1"/>
  <c r="AX1080" i="1"/>
  <c r="AU1080" i="1"/>
  <c r="AR1080" i="1"/>
  <c r="AO1080" i="1"/>
  <c r="BN1079" i="1"/>
  <c r="BJ1079" i="1"/>
  <c r="BF1079" i="1"/>
  <c r="BB1079" i="1"/>
  <c r="AX1079" i="1"/>
  <c r="AU1079" i="1"/>
  <c r="AR1079" i="1"/>
  <c r="AO1079" i="1"/>
  <c r="BN1078" i="1"/>
  <c r="BJ1078" i="1"/>
  <c r="BF1078" i="1"/>
  <c r="BB1078" i="1"/>
  <c r="AX1078" i="1"/>
  <c r="AU1078" i="1"/>
  <c r="AR1078" i="1"/>
  <c r="AO1078" i="1"/>
  <c r="BN1077" i="1"/>
  <c r="BJ1077" i="1"/>
  <c r="BF1077" i="1"/>
  <c r="BB1077" i="1"/>
  <c r="AX1077" i="1"/>
  <c r="AU1077" i="1"/>
  <c r="AR1077" i="1"/>
  <c r="AO1077" i="1"/>
  <c r="BN1076" i="1"/>
  <c r="BJ1076" i="1"/>
  <c r="BF1076" i="1"/>
  <c r="BB1076" i="1"/>
  <c r="AX1076" i="1"/>
  <c r="AU1076" i="1"/>
  <c r="AR1076" i="1"/>
  <c r="AO1076" i="1"/>
  <c r="BN1075" i="1"/>
  <c r="BJ1075" i="1"/>
  <c r="BF1075" i="1"/>
  <c r="BB1075" i="1"/>
  <c r="AX1075" i="1"/>
  <c r="AU1075" i="1"/>
  <c r="AR1075" i="1"/>
  <c r="AO1075" i="1"/>
  <c r="BN1074" i="1"/>
  <c r="BJ1074" i="1"/>
  <c r="BF1074" i="1"/>
  <c r="BB1074" i="1"/>
  <c r="AX1074" i="1"/>
  <c r="AU1074" i="1"/>
  <c r="AR1074" i="1"/>
  <c r="AO1074" i="1"/>
  <c r="BN1073" i="1"/>
  <c r="BJ1073" i="1"/>
  <c r="BF1073" i="1"/>
  <c r="BB1073" i="1"/>
  <c r="AX1073" i="1"/>
  <c r="AU1073" i="1"/>
  <c r="AR1073" i="1"/>
  <c r="AO1073" i="1"/>
  <c r="BN1072" i="1"/>
  <c r="BJ1072" i="1"/>
  <c r="BF1072" i="1"/>
  <c r="BB1072" i="1"/>
  <c r="AX1072" i="1"/>
  <c r="AU1072" i="1"/>
  <c r="AR1072" i="1"/>
  <c r="AO1072" i="1"/>
  <c r="BN1071" i="1"/>
  <c r="BJ1071" i="1"/>
  <c r="BF1071" i="1"/>
  <c r="BB1071" i="1"/>
  <c r="AX1071" i="1"/>
  <c r="AU1071" i="1"/>
  <c r="AR1071" i="1"/>
  <c r="AO1071" i="1"/>
  <c r="BN1070" i="1"/>
  <c r="BJ1070" i="1"/>
  <c r="BF1070" i="1"/>
  <c r="BB1070" i="1"/>
  <c r="AX1070" i="1"/>
  <c r="AU1070" i="1"/>
  <c r="AR1070" i="1"/>
  <c r="AO1070" i="1"/>
  <c r="BN1069" i="1"/>
  <c r="BJ1069" i="1"/>
  <c r="BF1069" i="1"/>
  <c r="BB1069" i="1"/>
  <c r="AX1069" i="1"/>
  <c r="AU1069" i="1"/>
  <c r="AR1069" i="1"/>
  <c r="AO1069" i="1"/>
  <c r="BN1068" i="1"/>
  <c r="BJ1068" i="1"/>
  <c r="BF1068" i="1"/>
  <c r="BB1068" i="1"/>
  <c r="AX1068" i="1"/>
  <c r="AU1068" i="1"/>
  <c r="AR1068" i="1"/>
  <c r="AO1068" i="1"/>
  <c r="BN1067" i="1"/>
  <c r="BJ1067" i="1"/>
  <c r="BF1067" i="1"/>
  <c r="BB1067" i="1"/>
  <c r="AX1067" i="1"/>
  <c r="AU1067" i="1"/>
  <c r="AR1067" i="1"/>
  <c r="AO1067" i="1"/>
  <c r="BN1066" i="1"/>
  <c r="BJ1066" i="1"/>
  <c r="BF1066" i="1"/>
  <c r="BB1066" i="1"/>
  <c r="AX1066" i="1"/>
  <c r="AU1066" i="1"/>
  <c r="AR1066" i="1"/>
  <c r="AO1066" i="1"/>
  <c r="BN1065" i="1"/>
  <c r="BJ1065" i="1"/>
  <c r="BF1065" i="1"/>
  <c r="BB1065" i="1"/>
  <c r="AX1065" i="1"/>
  <c r="AU1065" i="1"/>
  <c r="AR1065" i="1"/>
  <c r="AO1065" i="1"/>
  <c r="BN1064" i="1"/>
  <c r="BJ1064" i="1"/>
  <c r="BF1064" i="1"/>
  <c r="BB1064" i="1"/>
  <c r="AX1064" i="1"/>
  <c r="AU1064" i="1"/>
  <c r="AR1064" i="1"/>
  <c r="AO1064" i="1"/>
  <c r="BN1063" i="1"/>
  <c r="BJ1063" i="1"/>
  <c r="BF1063" i="1"/>
  <c r="BB1063" i="1"/>
  <c r="AX1063" i="1"/>
  <c r="AU1063" i="1"/>
  <c r="AR1063" i="1"/>
  <c r="AO1063" i="1"/>
  <c r="BN1062" i="1"/>
  <c r="BJ1062" i="1"/>
  <c r="BF1062" i="1"/>
  <c r="BB1062" i="1"/>
  <c r="AX1062" i="1"/>
  <c r="AU1062" i="1"/>
  <c r="AR1062" i="1"/>
  <c r="AO1062" i="1"/>
  <c r="BN1061" i="1"/>
  <c r="BJ1061" i="1"/>
  <c r="BF1061" i="1"/>
  <c r="BB1061" i="1"/>
  <c r="AX1061" i="1"/>
  <c r="AU1061" i="1"/>
  <c r="AR1061" i="1"/>
  <c r="AO1061" i="1"/>
  <c r="BN1060" i="1"/>
  <c r="BJ1060" i="1"/>
  <c r="BF1060" i="1"/>
  <c r="BB1060" i="1"/>
  <c r="AX1060" i="1"/>
  <c r="AU1060" i="1"/>
  <c r="AR1060" i="1"/>
  <c r="AO1060" i="1"/>
  <c r="BN1059" i="1"/>
  <c r="BJ1059" i="1"/>
  <c r="BF1059" i="1"/>
  <c r="BB1059" i="1"/>
  <c r="AX1059" i="1"/>
  <c r="AU1059" i="1"/>
  <c r="AR1059" i="1"/>
  <c r="AO1059" i="1"/>
  <c r="BN1058" i="1"/>
  <c r="BJ1058" i="1"/>
  <c r="BF1058" i="1"/>
  <c r="BB1058" i="1"/>
  <c r="AX1058" i="1"/>
  <c r="AU1058" i="1"/>
  <c r="AR1058" i="1"/>
  <c r="AO1058" i="1"/>
  <c r="BN1057" i="1"/>
  <c r="BJ1057" i="1"/>
  <c r="BF1057" i="1"/>
  <c r="BB1057" i="1"/>
  <c r="AX1057" i="1"/>
  <c r="AU1057" i="1"/>
  <c r="AR1057" i="1"/>
  <c r="AO1057" i="1"/>
  <c r="BN1056" i="1"/>
  <c r="BJ1056" i="1"/>
  <c r="BF1056" i="1"/>
  <c r="BB1056" i="1"/>
  <c r="AX1056" i="1"/>
  <c r="AU1056" i="1"/>
  <c r="AR1056" i="1"/>
  <c r="AO1056" i="1"/>
  <c r="BN1055" i="1"/>
  <c r="BJ1055" i="1"/>
  <c r="BF1055" i="1"/>
  <c r="BB1055" i="1"/>
  <c r="AX1055" i="1"/>
  <c r="AU1055" i="1"/>
  <c r="AR1055" i="1"/>
  <c r="AO1055" i="1"/>
  <c r="BN1054" i="1"/>
  <c r="BJ1054" i="1"/>
  <c r="BF1054" i="1"/>
  <c r="BB1054" i="1"/>
  <c r="AX1054" i="1"/>
  <c r="AU1054" i="1"/>
  <c r="AR1054" i="1"/>
  <c r="AO1054" i="1"/>
  <c r="BN1053" i="1"/>
  <c r="BJ1053" i="1"/>
  <c r="BF1053" i="1"/>
  <c r="BB1053" i="1"/>
  <c r="AX1053" i="1"/>
  <c r="AU1053" i="1"/>
  <c r="AR1053" i="1"/>
  <c r="AO1053" i="1"/>
  <c r="BN1052" i="1"/>
  <c r="BJ1052" i="1"/>
  <c r="BF1052" i="1"/>
  <c r="BB1052" i="1"/>
  <c r="AX1052" i="1"/>
  <c r="AU1052" i="1"/>
  <c r="AR1052" i="1"/>
  <c r="AO1052" i="1"/>
  <c r="BN1051" i="1"/>
  <c r="BJ1051" i="1"/>
  <c r="BF1051" i="1"/>
  <c r="BB1051" i="1"/>
  <c r="AX1051" i="1"/>
  <c r="AU1051" i="1"/>
  <c r="AR1051" i="1"/>
  <c r="AO1051" i="1"/>
  <c r="BN1050" i="1"/>
  <c r="BJ1050" i="1"/>
  <c r="BF1050" i="1"/>
  <c r="BB1050" i="1"/>
  <c r="AX1050" i="1"/>
  <c r="AU1050" i="1"/>
  <c r="AR1050" i="1"/>
  <c r="AO1050" i="1"/>
  <c r="BN1049" i="1"/>
  <c r="BJ1049" i="1"/>
  <c r="BF1049" i="1"/>
  <c r="BB1049" i="1"/>
  <c r="AX1049" i="1"/>
  <c r="AU1049" i="1"/>
  <c r="AR1049" i="1"/>
  <c r="AO1049" i="1"/>
  <c r="BN1048" i="1"/>
  <c r="BJ1048" i="1"/>
  <c r="BF1048" i="1"/>
  <c r="BB1048" i="1"/>
  <c r="AX1048" i="1"/>
  <c r="AU1048" i="1"/>
  <c r="AR1048" i="1"/>
  <c r="AO1048" i="1"/>
  <c r="BN1047" i="1"/>
  <c r="BJ1047" i="1"/>
  <c r="BF1047" i="1"/>
  <c r="BB1047" i="1"/>
  <c r="AX1047" i="1"/>
  <c r="AU1047" i="1"/>
  <c r="AR1047" i="1"/>
  <c r="AO1047" i="1"/>
  <c r="BN1046" i="1"/>
  <c r="BJ1046" i="1"/>
  <c r="BF1046" i="1"/>
  <c r="BB1046" i="1"/>
  <c r="AX1046" i="1"/>
  <c r="AU1046" i="1"/>
  <c r="AR1046" i="1"/>
  <c r="AO1046" i="1"/>
  <c r="BN1045" i="1"/>
  <c r="BJ1045" i="1"/>
  <c r="BF1045" i="1"/>
  <c r="BB1045" i="1"/>
  <c r="AX1045" i="1"/>
  <c r="AU1045" i="1"/>
  <c r="AR1045" i="1"/>
  <c r="AO1045" i="1"/>
  <c r="BN1044" i="1"/>
  <c r="BJ1044" i="1"/>
  <c r="BF1044" i="1"/>
  <c r="BB1044" i="1"/>
  <c r="AX1044" i="1"/>
  <c r="AU1044" i="1"/>
  <c r="AR1044" i="1"/>
  <c r="AO1044" i="1"/>
  <c r="BN1043" i="1"/>
  <c r="BJ1043" i="1"/>
  <c r="BF1043" i="1"/>
  <c r="BB1043" i="1"/>
  <c r="AX1043" i="1"/>
  <c r="AU1043" i="1"/>
  <c r="AR1043" i="1"/>
  <c r="AO1043" i="1"/>
  <c r="BN1042" i="1"/>
  <c r="BJ1042" i="1"/>
  <c r="BF1042" i="1"/>
  <c r="BB1042" i="1"/>
  <c r="AX1042" i="1"/>
  <c r="AU1042" i="1"/>
  <c r="AR1042" i="1"/>
  <c r="AO1042" i="1"/>
  <c r="BN1041" i="1"/>
  <c r="BJ1041" i="1"/>
  <c r="BF1041" i="1"/>
  <c r="BB1041" i="1"/>
  <c r="AX1041" i="1"/>
  <c r="AU1041" i="1"/>
  <c r="AR1041" i="1"/>
  <c r="AO1041" i="1"/>
  <c r="BN1040" i="1"/>
  <c r="BJ1040" i="1"/>
  <c r="BF1040" i="1"/>
  <c r="BB1040" i="1"/>
  <c r="AX1040" i="1"/>
  <c r="AU1040" i="1"/>
  <c r="AR1040" i="1"/>
  <c r="AO1040" i="1"/>
  <c r="BN1039" i="1"/>
  <c r="BJ1039" i="1"/>
  <c r="BF1039" i="1"/>
  <c r="BB1039" i="1"/>
  <c r="AX1039" i="1"/>
  <c r="AU1039" i="1"/>
  <c r="AR1039" i="1"/>
  <c r="AO1039" i="1"/>
  <c r="BN1038" i="1"/>
  <c r="BJ1038" i="1"/>
  <c r="BF1038" i="1"/>
  <c r="BB1038" i="1"/>
  <c r="AX1038" i="1"/>
  <c r="AU1038" i="1"/>
  <c r="AR1038" i="1"/>
  <c r="AO1038" i="1"/>
  <c r="BN1037" i="1"/>
  <c r="BJ1037" i="1"/>
  <c r="BF1037" i="1"/>
  <c r="BB1037" i="1"/>
  <c r="AX1037" i="1"/>
  <c r="AU1037" i="1"/>
  <c r="AR1037" i="1"/>
  <c r="AO1037" i="1"/>
  <c r="BN1036" i="1"/>
  <c r="BJ1036" i="1"/>
  <c r="BF1036" i="1"/>
  <c r="BB1036" i="1"/>
  <c r="AX1036" i="1"/>
  <c r="AU1036" i="1"/>
  <c r="AR1036" i="1"/>
  <c r="AO1036" i="1"/>
  <c r="BN1035" i="1"/>
  <c r="BJ1035" i="1"/>
  <c r="BF1035" i="1"/>
  <c r="BB1035" i="1"/>
  <c r="AX1035" i="1"/>
  <c r="AU1035" i="1"/>
  <c r="AR1035" i="1"/>
  <c r="AO1035" i="1"/>
  <c r="BN1034" i="1"/>
  <c r="BJ1034" i="1"/>
  <c r="BF1034" i="1"/>
  <c r="BB1034" i="1"/>
  <c r="AX1034" i="1"/>
  <c r="AU1034" i="1"/>
  <c r="AR1034" i="1"/>
  <c r="AO1034" i="1"/>
  <c r="BN1033" i="1"/>
  <c r="BJ1033" i="1"/>
  <c r="BF1033" i="1"/>
  <c r="BB1033" i="1"/>
  <c r="AX1033" i="1"/>
  <c r="AU1033" i="1"/>
  <c r="AR1033" i="1"/>
  <c r="AO1033" i="1"/>
  <c r="BN1032" i="1"/>
  <c r="BJ1032" i="1"/>
  <c r="BF1032" i="1"/>
  <c r="BB1032" i="1"/>
  <c r="AX1032" i="1"/>
  <c r="AU1032" i="1"/>
  <c r="AR1032" i="1"/>
  <c r="AO1032" i="1"/>
  <c r="BN1031" i="1"/>
  <c r="BJ1031" i="1"/>
  <c r="BF1031" i="1"/>
  <c r="BB1031" i="1"/>
  <c r="AX1031" i="1"/>
  <c r="AU1031" i="1"/>
  <c r="AR1031" i="1"/>
  <c r="AO1031" i="1"/>
  <c r="BN1030" i="1"/>
  <c r="BJ1030" i="1"/>
  <c r="BF1030" i="1"/>
  <c r="BB1030" i="1"/>
  <c r="AX1030" i="1"/>
  <c r="AU1030" i="1"/>
  <c r="AR1030" i="1"/>
  <c r="AO1030" i="1"/>
  <c r="BN1029" i="1"/>
  <c r="BJ1029" i="1"/>
  <c r="BF1029" i="1"/>
  <c r="BB1029" i="1"/>
  <c r="AX1029" i="1"/>
  <c r="AU1029" i="1"/>
  <c r="AR1029" i="1"/>
  <c r="AO1029" i="1"/>
  <c r="BN1028" i="1"/>
  <c r="BJ1028" i="1"/>
  <c r="BF1028" i="1"/>
  <c r="BB1028" i="1"/>
  <c r="AX1028" i="1"/>
  <c r="AU1028" i="1"/>
  <c r="AR1028" i="1"/>
  <c r="AO1028" i="1"/>
  <c r="BN1027" i="1"/>
  <c r="BJ1027" i="1"/>
  <c r="BF1027" i="1"/>
  <c r="BB1027" i="1"/>
  <c r="AX1027" i="1"/>
  <c r="AU1027" i="1"/>
  <c r="AR1027" i="1"/>
  <c r="AO1027" i="1"/>
  <c r="BN1026" i="1"/>
  <c r="BJ1026" i="1"/>
  <c r="BF1026" i="1"/>
  <c r="BB1026" i="1"/>
  <c r="AX1026" i="1"/>
  <c r="AU1026" i="1"/>
  <c r="AR1026" i="1"/>
  <c r="AO1026" i="1"/>
  <c r="BN1025" i="1"/>
  <c r="BJ1025" i="1"/>
  <c r="BF1025" i="1"/>
  <c r="BB1025" i="1"/>
  <c r="AX1025" i="1"/>
  <c r="AU1025" i="1"/>
  <c r="AR1025" i="1"/>
  <c r="AO1025" i="1"/>
  <c r="BN1024" i="1"/>
  <c r="BJ1024" i="1"/>
  <c r="BF1024" i="1"/>
  <c r="BB1024" i="1"/>
  <c r="AX1024" i="1"/>
  <c r="AU1024" i="1"/>
  <c r="AR1024" i="1"/>
  <c r="AO1024" i="1"/>
  <c r="BN1023" i="1"/>
  <c r="BJ1023" i="1"/>
  <c r="BF1023" i="1"/>
  <c r="BB1023" i="1"/>
  <c r="AX1023" i="1"/>
  <c r="AU1023" i="1"/>
  <c r="AR1023" i="1"/>
  <c r="AO1023" i="1"/>
  <c r="BN1022" i="1"/>
  <c r="BJ1022" i="1"/>
  <c r="BF1022" i="1"/>
  <c r="BB1022" i="1"/>
  <c r="AX1022" i="1"/>
  <c r="AU1022" i="1"/>
  <c r="AR1022" i="1"/>
  <c r="AO1022" i="1"/>
  <c r="BN1021" i="1"/>
  <c r="BJ1021" i="1"/>
  <c r="BF1021" i="1"/>
  <c r="BB1021" i="1"/>
  <c r="AX1021" i="1"/>
  <c r="AU1021" i="1"/>
  <c r="AR1021" i="1"/>
  <c r="AO1021" i="1"/>
  <c r="BN1020" i="1"/>
  <c r="BJ1020" i="1"/>
  <c r="BF1020" i="1"/>
  <c r="BB1020" i="1"/>
  <c r="AX1020" i="1"/>
  <c r="AU1020" i="1"/>
  <c r="AR1020" i="1"/>
  <c r="AO1020" i="1"/>
  <c r="BN1019" i="1"/>
  <c r="BJ1019" i="1"/>
  <c r="BF1019" i="1"/>
  <c r="BB1019" i="1"/>
  <c r="AX1019" i="1"/>
  <c r="AU1019" i="1"/>
  <c r="AR1019" i="1"/>
  <c r="AO1019" i="1"/>
  <c r="BN1018" i="1"/>
  <c r="BJ1018" i="1"/>
  <c r="BF1018" i="1"/>
  <c r="BB1018" i="1"/>
  <c r="AX1018" i="1"/>
  <c r="AU1018" i="1"/>
  <c r="AR1018" i="1"/>
  <c r="AO1018" i="1"/>
  <c r="BN1017" i="1"/>
  <c r="BJ1017" i="1"/>
  <c r="BF1017" i="1"/>
  <c r="BB1017" i="1"/>
  <c r="AX1017" i="1"/>
  <c r="AU1017" i="1"/>
  <c r="AR1017" i="1"/>
  <c r="AO1017" i="1"/>
  <c r="BN1016" i="1"/>
  <c r="BJ1016" i="1"/>
  <c r="BF1016" i="1"/>
  <c r="BB1016" i="1"/>
  <c r="AX1016" i="1"/>
  <c r="AU1016" i="1"/>
  <c r="AR1016" i="1"/>
  <c r="AO1016" i="1"/>
  <c r="BN1015" i="1"/>
  <c r="BJ1015" i="1"/>
  <c r="BF1015" i="1"/>
  <c r="BB1015" i="1"/>
  <c r="AX1015" i="1"/>
  <c r="AU1015" i="1"/>
  <c r="AR1015" i="1"/>
  <c r="AO1015" i="1"/>
  <c r="BN1014" i="1"/>
  <c r="BJ1014" i="1"/>
  <c r="BF1014" i="1"/>
  <c r="BB1014" i="1"/>
  <c r="AX1014" i="1"/>
  <c r="AU1014" i="1"/>
  <c r="AR1014" i="1"/>
  <c r="AO1014" i="1"/>
  <c r="BN1013" i="1"/>
  <c r="BJ1013" i="1"/>
  <c r="BF1013" i="1"/>
  <c r="BB1013" i="1"/>
  <c r="AX1013" i="1"/>
  <c r="AU1013" i="1"/>
  <c r="AR1013" i="1"/>
  <c r="AO1013" i="1"/>
  <c r="BN1012" i="1"/>
  <c r="BJ1012" i="1"/>
  <c r="BF1012" i="1"/>
  <c r="BB1012" i="1"/>
  <c r="AX1012" i="1"/>
  <c r="AU1012" i="1"/>
  <c r="AR1012" i="1"/>
  <c r="AO1012" i="1"/>
  <c r="BN1011" i="1"/>
  <c r="BJ1011" i="1"/>
  <c r="BF1011" i="1"/>
  <c r="BB1011" i="1"/>
  <c r="AX1011" i="1"/>
  <c r="AU1011" i="1"/>
  <c r="AR1011" i="1"/>
  <c r="AO1011" i="1"/>
  <c r="BN1010" i="1"/>
  <c r="BJ1010" i="1"/>
  <c r="BF1010" i="1"/>
  <c r="BB1010" i="1"/>
  <c r="AX1010" i="1"/>
  <c r="AU1010" i="1"/>
  <c r="AR1010" i="1"/>
  <c r="AO1010" i="1"/>
  <c r="BN1009" i="1"/>
  <c r="BJ1009" i="1"/>
  <c r="BF1009" i="1"/>
  <c r="BB1009" i="1"/>
  <c r="AX1009" i="1"/>
  <c r="AU1009" i="1"/>
  <c r="AR1009" i="1"/>
  <c r="AO1009" i="1"/>
  <c r="BN1008" i="1"/>
  <c r="BJ1008" i="1"/>
  <c r="BF1008" i="1"/>
  <c r="BB1008" i="1"/>
  <c r="AX1008" i="1"/>
  <c r="AU1008" i="1"/>
  <c r="AR1008" i="1"/>
  <c r="AO1008" i="1"/>
  <c r="BN1007" i="1"/>
  <c r="BJ1007" i="1"/>
  <c r="BF1007" i="1"/>
  <c r="BB1007" i="1"/>
  <c r="AX1007" i="1"/>
  <c r="AU1007" i="1"/>
  <c r="AR1007" i="1"/>
  <c r="AO1007" i="1"/>
  <c r="BN1006" i="1"/>
  <c r="BJ1006" i="1"/>
  <c r="BF1006" i="1"/>
  <c r="BB1006" i="1"/>
  <c r="AX1006" i="1"/>
  <c r="AU1006" i="1"/>
  <c r="AR1006" i="1"/>
  <c r="AO1006" i="1"/>
  <c r="BN1005" i="1"/>
  <c r="BJ1005" i="1"/>
  <c r="BF1005" i="1"/>
  <c r="BB1005" i="1"/>
  <c r="AX1005" i="1"/>
  <c r="AU1005" i="1"/>
  <c r="AR1005" i="1"/>
  <c r="AO1005" i="1"/>
  <c r="BN1004" i="1"/>
  <c r="BJ1004" i="1"/>
  <c r="BF1004" i="1"/>
  <c r="BB1004" i="1"/>
  <c r="AX1004" i="1"/>
  <c r="AU1004" i="1"/>
  <c r="AR1004" i="1"/>
  <c r="AO1004" i="1"/>
  <c r="BN1003" i="1"/>
  <c r="BJ1003" i="1"/>
  <c r="BF1003" i="1"/>
  <c r="BB1003" i="1"/>
  <c r="AX1003" i="1"/>
  <c r="AU1003" i="1"/>
  <c r="AR1003" i="1"/>
  <c r="AO1003" i="1"/>
  <c r="BN1002" i="1"/>
  <c r="BJ1002" i="1"/>
  <c r="BF1002" i="1"/>
  <c r="BB1002" i="1"/>
  <c r="AX1002" i="1"/>
  <c r="AU1002" i="1"/>
  <c r="AR1002" i="1"/>
  <c r="AO1002" i="1"/>
  <c r="BN1001" i="1"/>
  <c r="BJ1001" i="1"/>
  <c r="BF1001" i="1"/>
  <c r="BB1001" i="1"/>
  <c r="AX1001" i="1"/>
  <c r="AU1001" i="1"/>
  <c r="AR1001" i="1"/>
  <c r="AO1001" i="1"/>
  <c r="BN1000" i="1"/>
  <c r="BJ1000" i="1"/>
  <c r="BF1000" i="1"/>
  <c r="BB1000" i="1"/>
  <c r="AX1000" i="1"/>
  <c r="AU1000" i="1"/>
  <c r="AR1000" i="1"/>
  <c r="AO1000" i="1"/>
  <c r="BN999" i="1"/>
  <c r="BJ999" i="1"/>
  <c r="BF999" i="1"/>
  <c r="BB999" i="1"/>
  <c r="AX999" i="1"/>
  <c r="AU999" i="1"/>
  <c r="AR999" i="1"/>
  <c r="AO999" i="1"/>
  <c r="BN998" i="1"/>
  <c r="BJ998" i="1"/>
  <c r="BF998" i="1"/>
  <c r="BB998" i="1"/>
  <c r="AX998" i="1"/>
  <c r="AU998" i="1"/>
  <c r="AR998" i="1"/>
  <c r="AO998" i="1"/>
  <c r="BN997" i="1"/>
  <c r="BJ997" i="1"/>
  <c r="BF997" i="1"/>
  <c r="BB997" i="1"/>
  <c r="AX997" i="1"/>
  <c r="AU997" i="1"/>
  <c r="AR997" i="1"/>
  <c r="AO997" i="1"/>
  <c r="BN996" i="1"/>
  <c r="BJ996" i="1"/>
  <c r="BF996" i="1"/>
  <c r="BB996" i="1"/>
  <c r="AX996" i="1"/>
  <c r="AU996" i="1"/>
  <c r="AR996" i="1"/>
  <c r="AO996" i="1"/>
  <c r="BN995" i="1"/>
  <c r="BJ995" i="1"/>
  <c r="BF995" i="1"/>
  <c r="BB995" i="1"/>
  <c r="AX995" i="1"/>
  <c r="AU995" i="1"/>
  <c r="AR995" i="1"/>
  <c r="AO995" i="1"/>
  <c r="BN994" i="1"/>
  <c r="BJ994" i="1"/>
  <c r="BF994" i="1"/>
  <c r="BB994" i="1"/>
  <c r="AX994" i="1"/>
  <c r="AU994" i="1"/>
  <c r="AR994" i="1"/>
  <c r="AO994" i="1"/>
  <c r="BN993" i="1"/>
  <c r="BJ993" i="1"/>
  <c r="BF993" i="1"/>
  <c r="BB993" i="1"/>
  <c r="AX993" i="1"/>
  <c r="AU993" i="1"/>
  <c r="AR993" i="1"/>
  <c r="AO993" i="1"/>
  <c r="BN992" i="1"/>
  <c r="BJ992" i="1"/>
  <c r="BF992" i="1"/>
  <c r="BB992" i="1"/>
  <c r="AX992" i="1"/>
  <c r="AU992" i="1"/>
  <c r="AR992" i="1"/>
  <c r="AO992" i="1"/>
  <c r="BN991" i="1"/>
  <c r="BJ991" i="1"/>
  <c r="BF991" i="1"/>
  <c r="BB991" i="1"/>
  <c r="AX991" i="1"/>
  <c r="AU991" i="1"/>
  <c r="AR991" i="1"/>
  <c r="AO991" i="1"/>
  <c r="BN990" i="1"/>
  <c r="BJ990" i="1"/>
  <c r="BF990" i="1"/>
  <c r="BB990" i="1"/>
  <c r="AX990" i="1"/>
  <c r="AU990" i="1"/>
  <c r="AR990" i="1"/>
  <c r="AO990" i="1"/>
  <c r="BN989" i="1"/>
  <c r="BJ989" i="1"/>
  <c r="BF989" i="1"/>
  <c r="BB989" i="1"/>
  <c r="AX989" i="1"/>
  <c r="AU989" i="1"/>
  <c r="AR989" i="1"/>
  <c r="AO989" i="1"/>
  <c r="BN988" i="1"/>
  <c r="BJ988" i="1"/>
  <c r="BF988" i="1"/>
  <c r="BB988" i="1"/>
  <c r="AX988" i="1"/>
  <c r="AU988" i="1"/>
  <c r="AR988" i="1"/>
  <c r="AO988" i="1"/>
  <c r="BN987" i="1"/>
  <c r="BJ987" i="1"/>
  <c r="BF987" i="1"/>
  <c r="BB987" i="1"/>
  <c r="AX987" i="1"/>
  <c r="AU987" i="1"/>
  <c r="AR987" i="1"/>
  <c r="AO987" i="1"/>
  <c r="BN986" i="1"/>
  <c r="BJ986" i="1"/>
  <c r="BF986" i="1"/>
  <c r="BB986" i="1"/>
  <c r="AX986" i="1"/>
  <c r="AU986" i="1"/>
  <c r="AR986" i="1"/>
  <c r="AO986" i="1"/>
  <c r="BN985" i="1"/>
  <c r="BJ985" i="1"/>
  <c r="BF985" i="1"/>
  <c r="BB985" i="1"/>
  <c r="AX985" i="1"/>
  <c r="AU985" i="1"/>
  <c r="AR985" i="1"/>
  <c r="AO985" i="1"/>
  <c r="BN984" i="1"/>
  <c r="BJ984" i="1"/>
  <c r="BF984" i="1"/>
  <c r="BB984" i="1"/>
  <c r="AX984" i="1"/>
  <c r="AU984" i="1"/>
  <c r="AR984" i="1"/>
  <c r="AO984" i="1"/>
  <c r="BN983" i="1"/>
  <c r="BJ983" i="1"/>
  <c r="BF983" i="1"/>
  <c r="BB983" i="1"/>
  <c r="AX983" i="1"/>
  <c r="AU983" i="1"/>
  <c r="AR983" i="1"/>
  <c r="AO983" i="1"/>
  <c r="BN982" i="1"/>
  <c r="BJ982" i="1"/>
  <c r="BF982" i="1"/>
  <c r="BB982" i="1"/>
  <c r="AX982" i="1"/>
  <c r="AU982" i="1"/>
  <c r="AR982" i="1"/>
  <c r="AO982" i="1"/>
  <c r="BN981" i="1"/>
  <c r="BJ981" i="1"/>
  <c r="BF981" i="1"/>
  <c r="BB981" i="1"/>
  <c r="AX981" i="1"/>
  <c r="AU981" i="1"/>
  <c r="AR981" i="1"/>
  <c r="AO981" i="1"/>
  <c r="BN980" i="1"/>
  <c r="BJ980" i="1"/>
  <c r="BF980" i="1"/>
  <c r="BB980" i="1"/>
  <c r="AX980" i="1"/>
  <c r="AU980" i="1"/>
  <c r="AR980" i="1"/>
  <c r="AO980" i="1"/>
  <c r="BN979" i="1"/>
  <c r="BJ979" i="1"/>
  <c r="BF979" i="1"/>
  <c r="BB979" i="1"/>
  <c r="AX979" i="1"/>
  <c r="AU979" i="1"/>
  <c r="AR979" i="1"/>
  <c r="AO979" i="1"/>
  <c r="BN978" i="1"/>
  <c r="BJ978" i="1"/>
  <c r="BF978" i="1"/>
  <c r="BB978" i="1"/>
  <c r="AX978" i="1"/>
  <c r="AU978" i="1"/>
  <c r="AR978" i="1"/>
  <c r="AO978" i="1"/>
  <c r="BN977" i="1"/>
  <c r="BJ977" i="1"/>
  <c r="BF977" i="1"/>
  <c r="BB977" i="1"/>
  <c r="AX977" i="1"/>
  <c r="AU977" i="1"/>
  <c r="AR977" i="1"/>
  <c r="AO977" i="1"/>
  <c r="BN976" i="1"/>
  <c r="BJ976" i="1"/>
  <c r="BF976" i="1"/>
  <c r="BB976" i="1"/>
  <c r="AX976" i="1"/>
  <c r="AU976" i="1"/>
  <c r="AR976" i="1"/>
  <c r="AO976" i="1"/>
  <c r="BN975" i="1"/>
  <c r="BJ975" i="1"/>
  <c r="BF975" i="1"/>
  <c r="BB975" i="1"/>
  <c r="AX975" i="1"/>
  <c r="AU975" i="1"/>
  <c r="AR975" i="1"/>
  <c r="AO975" i="1"/>
  <c r="BN974" i="1"/>
  <c r="BJ974" i="1"/>
  <c r="BF974" i="1"/>
  <c r="BB974" i="1"/>
  <c r="AX974" i="1"/>
  <c r="AU974" i="1"/>
  <c r="AR974" i="1"/>
  <c r="AO974" i="1"/>
  <c r="BN973" i="1"/>
  <c r="BJ973" i="1"/>
  <c r="BF973" i="1"/>
  <c r="BB973" i="1"/>
  <c r="AX973" i="1"/>
  <c r="AU973" i="1"/>
  <c r="AR973" i="1"/>
  <c r="AO973" i="1"/>
  <c r="BN972" i="1"/>
  <c r="BJ972" i="1"/>
  <c r="BF972" i="1"/>
  <c r="BB972" i="1"/>
  <c r="AX972" i="1"/>
  <c r="AU972" i="1"/>
  <c r="AR972" i="1"/>
  <c r="AO972" i="1"/>
  <c r="BN971" i="1"/>
  <c r="BJ971" i="1"/>
  <c r="BF971" i="1"/>
  <c r="BB971" i="1"/>
  <c r="AX971" i="1"/>
  <c r="AU971" i="1"/>
  <c r="AR971" i="1"/>
  <c r="AO971" i="1"/>
  <c r="BN970" i="1"/>
  <c r="BJ970" i="1"/>
  <c r="BF970" i="1"/>
  <c r="BB970" i="1"/>
  <c r="AX970" i="1"/>
  <c r="AU970" i="1"/>
  <c r="AR970" i="1"/>
  <c r="AO970" i="1"/>
  <c r="BN969" i="1"/>
  <c r="BJ969" i="1"/>
  <c r="BF969" i="1"/>
  <c r="BB969" i="1"/>
  <c r="AX969" i="1"/>
  <c r="AU969" i="1"/>
  <c r="AR969" i="1"/>
  <c r="AO969" i="1"/>
  <c r="BN968" i="1"/>
  <c r="BJ968" i="1"/>
  <c r="BF968" i="1"/>
  <c r="BB968" i="1"/>
  <c r="AX968" i="1"/>
  <c r="AU968" i="1"/>
  <c r="AR968" i="1"/>
  <c r="AO968" i="1"/>
  <c r="BN967" i="1"/>
  <c r="BJ967" i="1"/>
  <c r="BF967" i="1"/>
  <c r="BB967" i="1"/>
  <c r="AX967" i="1"/>
  <c r="AU967" i="1"/>
  <c r="AR967" i="1"/>
  <c r="AO967" i="1"/>
  <c r="BN966" i="1"/>
  <c r="BJ966" i="1"/>
  <c r="BF966" i="1"/>
  <c r="BB966" i="1"/>
  <c r="AX966" i="1"/>
  <c r="AU966" i="1"/>
  <c r="AR966" i="1"/>
  <c r="AO966" i="1"/>
  <c r="BN965" i="1"/>
  <c r="BJ965" i="1"/>
  <c r="BF965" i="1"/>
  <c r="BB965" i="1"/>
  <c r="AX965" i="1"/>
  <c r="AU965" i="1"/>
  <c r="AR965" i="1"/>
  <c r="AO965" i="1"/>
  <c r="BN964" i="1"/>
  <c r="BJ964" i="1"/>
  <c r="BF964" i="1"/>
  <c r="BB964" i="1"/>
  <c r="AX964" i="1"/>
  <c r="AU964" i="1"/>
  <c r="AR964" i="1"/>
  <c r="AO964" i="1"/>
  <c r="BN963" i="1"/>
  <c r="BJ963" i="1"/>
  <c r="BF963" i="1"/>
  <c r="BB963" i="1"/>
  <c r="AX963" i="1"/>
  <c r="AU963" i="1"/>
  <c r="AR963" i="1"/>
  <c r="AO963" i="1"/>
  <c r="BN962" i="1"/>
  <c r="BJ962" i="1"/>
  <c r="BF962" i="1"/>
  <c r="BB962" i="1"/>
  <c r="AX962" i="1"/>
  <c r="AU962" i="1"/>
  <c r="AR962" i="1"/>
  <c r="AO962" i="1"/>
  <c r="BN961" i="1"/>
  <c r="BJ961" i="1"/>
  <c r="BF961" i="1"/>
  <c r="BB961" i="1"/>
  <c r="AX961" i="1"/>
  <c r="AU961" i="1"/>
  <c r="AR961" i="1"/>
  <c r="AO961" i="1"/>
  <c r="BN960" i="1"/>
  <c r="BJ960" i="1"/>
  <c r="BF960" i="1"/>
  <c r="BB960" i="1"/>
  <c r="AX960" i="1"/>
  <c r="AU960" i="1"/>
  <c r="AR960" i="1"/>
  <c r="AO960" i="1"/>
  <c r="BN959" i="1"/>
  <c r="BJ959" i="1"/>
  <c r="BF959" i="1"/>
  <c r="BB959" i="1"/>
  <c r="AX959" i="1"/>
  <c r="AU959" i="1"/>
  <c r="AR959" i="1"/>
  <c r="AO959" i="1"/>
  <c r="BN958" i="1"/>
  <c r="BJ958" i="1"/>
  <c r="BF958" i="1"/>
  <c r="BB958" i="1"/>
  <c r="AX958" i="1"/>
  <c r="AU958" i="1"/>
  <c r="AR958" i="1"/>
  <c r="AO958" i="1"/>
  <c r="BN957" i="1"/>
  <c r="BJ957" i="1"/>
  <c r="BF957" i="1"/>
  <c r="BB957" i="1"/>
  <c r="AX957" i="1"/>
  <c r="AU957" i="1"/>
  <c r="AR957" i="1"/>
  <c r="AO957" i="1"/>
  <c r="BN956" i="1"/>
  <c r="BJ956" i="1"/>
  <c r="BF956" i="1"/>
  <c r="BB956" i="1"/>
  <c r="AX956" i="1"/>
  <c r="AU956" i="1"/>
  <c r="AR956" i="1"/>
  <c r="AO956" i="1"/>
  <c r="BN955" i="1"/>
  <c r="BJ955" i="1"/>
  <c r="BF955" i="1"/>
  <c r="BB955" i="1"/>
  <c r="AX955" i="1"/>
  <c r="AU955" i="1"/>
  <c r="AR955" i="1"/>
  <c r="AO955" i="1"/>
  <c r="BN954" i="1"/>
  <c r="BJ954" i="1"/>
  <c r="BF954" i="1"/>
  <c r="BB954" i="1"/>
  <c r="AX954" i="1"/>
  <c r="AU954" i="1"/>
  <c r="AR954" i="1"/>
  <c r="AO954" i="1"/>
  <c r="BN953" i="1"/>
  <c r="BJ953" i="1"/>
  <c r="BF953" i="1"/>
  <c r="BB953" i="1"/>
  <c r="AX953" i="1"/>
  <c r="AU953" i="1"/>
  <c r="AR953" i="1"/>
  <c r="AO953" i="1"/>
  <c r="BN952" i="1"/>
  <c r="BJ952" i="1"/>
  <c r="BF952" i="1"/>
  <c r="BB952" i="1"/>
  <c r="AX952" i="1"/>
  <c r="AU952" i="1"/>
  <c r="AR952" i="1"/>
  <c r="AO952" i="1"/>
  <c r="BN951" i="1"/>
  <c r="BJ951" i="1"/>
  <c r="BF951" i="1"/>
  <c r="BB951" i="1"/>
  <c r="AX951" i="1"/>
  <c r="AU951" i="1"/>
  <c r="AR951" i="1"/>
  <c r="AO951" i="1"/>
  <c r="BN950" i="1"/>
  <c r="BJ950" i="1"/>
  <c r="BF950" i="1"/>
  <c r="BB950" i="1"/>
  <c r="AX950" i="1"/>
  <c r="AU950" i="1"/>
  <c r="AR950" i="1"/>
  <c r="AO950" i="1"/>
  <c r="BN949" i="1"/>
  <c r="BJ949" i="1"/>
  <c r="BF949" i="1"/>
  <c r="BB949" i="1"/>
  <c r="AX949" i="1"/>
  <c r="AU949" i="1"/>
  <c r="AR949" i="1"/>
  <c r="AO949" i="1"/>
  <c r="BN948" i="1"/>
  <c r="BJ948" i="1"/>
  <c r="BF948" i="1"/>
  <c r="BB948" i="1"/>
  <c r="AX948" i="1"/>
  <c r="AU948" i="1"/>
  <c r="AR948" i="1"/>
  <c r="AO948" i="1"/>
  <c r="BN947" i="1"/>
  <c r="BJ947" i="1"/>
  <c r="BF947" i="1"/>
  <c r="BB947" i="1"/>
  <c r="AX947" i="1"/>
  <c r="AU947" i="1"/>
  <c r="AR947" i="1"/>
  <c r="AO947" i="1"/>
  <c r="BN946" i="1"/>
  <c r="BJ946" i="1"/>
  <c r="BF946" i="1"/>
  <c r="BB946" i="1"/>
  <c r="AX946" i="1"/>
  <c r="AU946" i="1"/>
  <c r="AR946" i="1"/>
  <c r="AO946" i="1"/>
  <c r="BN945" i="1"/>
  <c r="BJ945" i="1"/>
  <c r="BF945" i="1"/>
  <c r="BB945" i="1"/>
  <c r="AX945" i="1"/>
  <c r="AU945" i="1"/>
  <c r="AR945" i="1"/>
  <c r="AO945" i="1"/>
  <c r="BN944" i="1"/>
  <c r="BJ944" i="1"/>
  <c r="BF944" i="1"/>
  <c r="BB944" i="1"/>
  <c r="AX944" i="1"/>
  <c r="AU944" i="1"/>
  <c r="AR944" i="1"/>
  <c r="AO944" i="1"/>
  <c r="BN943" i="1"/>
  <c r="BJ943" i="1"/>
  <c r="BF943" i="1"/>
  <c r="BB943" i="1"/>
  <c r="AX943" i="1"/>
  <c r="AU943" i="1"/>
  <c r="AR943" i="1"/>
  <c r="AO943" i="1"/>
  <c r="BN942" i="1"/>
  <c r="BJ942" i="1"/>
  <c r="BF942" i="1"/>
  <c r="BB942" i="1"/>
  <c r="AX942" i="1"/>
  <c r="AU942" i="1"/>
  <c r="AR942" i="1"/>
  <c r="AO942" i="1"/>
  <c r="BN941" i="1"/>
  <c r="BJ941" i="1"/>
  <c r="BF941" i="1"/>
  <c r="BB941" i="1"/>
  <c r="AX941" i="1"/>
  <c r="AU941" i="1"/>
  <c r="AR941" i="1"/>
  <c r="AO941" i="1"/>
  <c r="BN940" i="1"/>
  <c r="BJ940" i="1"/>
  <c r="BF940" i="1"/>
  <c r="BB940" i="1"/>
  <c r="AX940" i="1"/>
  <c r="AU940" i="1"/>
  <c r="AR940" i="1"/>
  <c r="AO940" i="1"/>
  <c r="BN939" i="1"/>
  <c r="BJ939" i="1"/>
  <c r="BF939" i="1"/>
  <c r="BB939" i="1"/>
  <c r="AX939" i="1"/>
  <c r="AU939" i="1"/>
  <c r="AR939" i="1"/>
  <c r="AO939" i="1"/>
  <c r="BN938" i="1"/>
  <c r="BJ938" i="1"/>
  <c r="BF938" i="1"/>
  <c r="BB938" i="1"/>
  <c r="AX938" i="1"/>
  <c r="AU938" i="1"/>
  <c r="AR938" i="1"/>
  <c r="AO938" i="1"/>
  <c r="BN937" i="1"/>
  <c r="BJ937" i="1"/>
  <c r="BF937" i="1"/>
  <c r="BB937" i="1"/>
  <c r="AX937" i="1"/>
  <c r="AU937" i="1"/>
  <c r="AR937" i="1"/>
  <c r="AO937" i="1"/>
  <c r="BN936" i="1"/>
  <c r="BJ936" i="1"/>
  <c r="BF936" i="1"/>
  <c r="BB936" i="1"/>
  <c r="AX936" i="1"/>
  <c r="AU936" i="1"/>
  <c r="AR936" i="1"/>
  <c r="AO936" i="1"/>
  <c r="BN935" i="1"/>
  <c r="BJ935" i="1"/>
  <c r="BF935" i="1"/>
  <c r="BB935" i="1"/>
  <c r="AX935" i="1"/>
  <c r="AU935" i="1"/>
  <c r="AR935" i="1"/>
  <c r="AO935" i="1"/>
  <c r="BN934" i="1"/>
  <c r="BJ934" i="1"/>
  <c r="BF934" i="1"/>
  <c r="BB934" i="1"/>
  <c r="AX934" i="1"/>
  <c r="AU934" i="1"/>
  <c r="AR934" i="1"/>
  <c r="AO934" i="1"/>
  <c r="BN933" i="1"/>
  <c r="BJ933" i="1"/>
  <c r="BF933" i="1"/>
  <c r="BB933" i="1"/>
  <c r="AX933" i="1"/>
  <c r="AU933" i="1"/>
  <c r="AR933" i="1"/>
  <c r="AO933" i="1"/>
  <c r="BN932" i="1"/>
  <c r="BJ932" i="1"/>
  <c r="BF932" i="1"/>
  <c r="BB932" i="1"/>
  <c r="AX932" i="1"/>
  <c r="AU932" i="1"/>
  <c r="AR932" i="1"/>
  <c r="AO932" i="1"/>
  <c r="BN931" i="1"/>
  <c r="BJ931" i="1"/>
  <c r="BF931" i="1"/>
  <c r="BB931" i="1"/>
  <c r="AX931" i="1"/>
  <c r="AU931" i="1"/>
  <c r="AR931" i="1"/>
  <c r="AO931" i="1"/>
  <c r="BN930" i="1"/>
  <c r="BJ930" i="1"/>
  <c r="BF930" i="1"/>
  <c r="BB930" i="1"/>
  <c r="AX930" i="1"/>
  <c r="AU930" i="1"/>
  <c r="AR930" i="1"/>
  <c r="AO930" i="1"/>
  <c r="BN929" i="1"/>
  <c r="BJ929" i="1"/>
  <c r="BF929" i="1"/>
  <c r="BB929" i="1"/>
  <c r="AX929" i="1"/>
  <c r="AU929" i="1"/>
  <c r="AR929" i="1"/>
  <c r="AO929" i="1"/>
  <c r="BN928" i="1"/>
  <c r="BJ928" i="1"/>
  <c r="BF928" i="1"/>
  <c r="BB928" i="1"/>
  <c r="AX928" i="1"/>
  <c r="AU928" i="1"/>
  <c r="AR928" i="1"/>
  <c r="AO928" i="1"/>
  <c r="BN927" i="1"/>
  <c r="BJ927" i="1"/>
  <c r="BF927" i="1"/>
  <c r="BB927" i="1"/>
  <c r="AX927" i="1"/>
  <c r="AU927" i="1"/>
  <c r="AR927" i="1"/>
  <c r="AO927" i="1"/>
  <c r="BN926" i="1"/>
  <c r="BJ926" i="1"/>
  <c r="BF926" i="1"/>
  <c r="BB926" i="1"/>
  <c r="AX926" i="1"/>
  <c r="AU926" i="1"/>
  <c r="AR926" i="1"/>
  <c r="AO926" i="1"/>
  <c r="BN925" i="1"/>
  <c r="BJ925" i="1"/>
  <c r="BF925" i="1"/>
  <c r="BB925" i="1"/>
  <c r="AX925" i="1"/>
  <c r="AU925" i="1"/>
  <c r="AR925" i="1"/>
  <c r="AO925" i="1"/>
  <c r="BN924" i="1"/>
  <c r="BJ924" i="1"/>
  <c r="BF924" i="1"/>
  <c r="BB924" i="1"/>
  <c r="AX924" i="1"/>
  <c r="AU924" i="1"/>
  <c r="AR924" i="1"/>
  <c r="AO924" i="1"/>
  <c r="BN923" i="1"/>
  <c r="BJ923" i="1"/>
  <c r="BF923" i="1"/>
  <c r="BB923" i="1"/>
  <c r="AX923" i="1"/>
  <c r="AU923" i="1"/>
  <c r="AR923" i="1"/>
  <c r="AO923" i="1"/>
  <c r="BN922" i="1"/>
  <c r="BJ922" i="1"/>
  <c r="BF922" i="1"/>
  <c r="BB922" i="1"/>
  <c r="AX922" i="1"/>
  <c r="AU922" i="1"/>
  <c r="AR922" i="1"/>
  <c r="AO922" i="1"/>
  <c r="BN921" i="1"/>
  <c r="BJ921" i="1"/>
  <c r="BF921" i="1"/>
  <c r="BB921" i="1"/>
  <c r="AX921" i="1"/>
  <c r="AU921" i="1"/>
  <c r="AR921" i="1"/>
  <c r="AO921" i="1"/>
  <c r="BN920" i="1"/>
  <c r="BJ920" i="1"/>
  <c r="BF920" i="1"/>
  <c r="BB920" i="1"/>
  <c r="AX920" i="1"/>
  <c r="AU920" i="1"/>
  <c r="AR920" i="1"/>
  <c r="AO920" i="1"/>
  <c r="BN919" i="1"/>
  <c r="BJ919" i="1"/>
  <c r="BF919" i="1"/>
  <c r="BB919" i="1"/>
  <c r="AX919" i="1"/>
  <c r="AU919" i="1"/>
  <c r="AR919" i="1"/>
  <c r="AO919" i="1"/>
  <c r="BN918" i="1"/>
  <c r="BJ918" i="1"/>
  <c r="BF918" i="1"/>
  <c r="BB918" i="1"/>
  <c r="AX918" i="1"/>
  <c r="AU918" i="1"/>
  <c r="AR918" i="1"/>
  <c r="AO918" i="1"/>
  <c r="BN917" i="1"/>
  <c r="BJ917" i="1"/>
  <c r="BF917" i="1"/>
  <c r="BB917" i="1"/>
  <c r="AX917" i="1"/>
  <c r="AU917" i="1"/>
  <c r="AR917" i="1"/>
  <c r="AO917" i="1"/>
  <c r="BN916" i="1"/>
  <c r="BJ916" i="1"/>
  <c r="BF916" i="1"/>
  <c r="BB916" i="1"/>
  <c r="AX916" i="1"/>
  <c r="AU916" i="1"/>
  <c r="AR916" i="1"/>
  <c r="AO916" i="1"/>
  <c r="BN915" i="1"/>
  <c r="BJ915" i="1"/>
  <c r="BF915" i="1"/>
  <c r="BB915" i="1"/>
  <c r="AX915" i="1"/>
  <c r="AU915" i="1"/>
  <c r="AR915" i="1"/>
  <c r="AO915" i="1"/>
  <c r="BN914" i="1"/>
  <c r="BJ914" i="1"/>
  <c r="BF914" i="1"/>
  <c r="BB914" i="1"/>
  <c r="AX914" i="1"/>
  <c r="AU914" i="1"/>
  <c r="AR914" i="1"/>
  <c r="AO914" i="1"/>
  <c r="BN913" i="1"/>
  <c r="BJ913" i="1"/>
  <c r="BF913" i="1"/>
  <c r="BB913" i="1"/>
  <c r="AX913" i="1"/>
  <c r="AU913" i="1"/>
  <c r="AR913" i="1"/>
  <c r="AO913" i="1"/>
  <c r="BN912" i="1"/>
  <c r="BJ912" i="1"/>
  <c r="BF912" i="1"/>
  <c r="BB912" i="1"/>
  <c r="AX912" i="1"/>
  <c r="AU912" i="1"/>
  <c r="AR912" i="1"/>
  <c r="AO912" i="1"/>
  <c r="BN911" i="1"/>
  <c r="BJ911" i="1"/>
  <c r="BF911" i="1"/>
  <c r="BB911" i="1"/>
  <c r="AX911" i="1"/>
  <c r="AU911" i="1"/>
  <c r="AR911" i="1"/>
  <c r="AO911" i="1"/>
  <c r="BN910" i="1"/>
  <c r="BJ910" i="1"/>
  <c r="BF910" i="1"/>
  <c r="BB910" i="1"/>
  <c r="AX910" i="1"/>
  <c r="AU910" i="1"/>
  <c r="AR910" i="1"/>
  <c r="AO910" i="1"/>
  <c r="BN909" i="1"/>
  <c r="BJ909" i="1"/>
  <c r="BF909" i="1"/>
  <c r="BB909" i="1"/>
  <c r="AX909" i="1"/>
  <c r="AU909" i="1"/>
  <c r="AR909" i="1"/>
  <c r="AO909" i="1"/>
  <c r="BN908" i="1"/>
  <c r="BJ908" i="1"/>
  <c r="BF908" i="1"/>
  <c r="BB908" i="1"/>
  <c r="AX908" i="1"/>
  <c r="AU908" i="1"/>
  <c r="AR908" i="1"/>
  <c r="AO908" i="1"/>
  <c r="BN907" i="1"/>
  <c r="BJ907" i="1"/>
  <c r="BF907" i="1"/>
  <c r="BB907" i="1"/>
  <c r="AX907" i="1"/>
  <c r="AU907" i="1"/>
  <c r="AR907" i="1"/>
  <c r="AO907" i="1"/>
  <c r="BN906" i="1"/>
  <c r="BJ906" i="1"/>
  <c r="BF906" i="1"/>
  <c r="BB906" i="1"/>
  <c r="AX906" i="1"/>
  <c r="AU906" i="1"/>
  <c r="AR906" i="1"/>
  <c r="AO906" i="1"/>
  <c r="BN905" i="1"/>
  <c r="BJ905" i="1"/>
  <c r="BF905" i="1"/>
  <c r="BB905" i="1"/>
  <c r="AX905" i="1"/>
  <c r="AU905" i="1"/>
  <c r="AR905" i="1"/>
  <c r="AO905" i="1"/>
  <c r="BN904" i="1"/>
  <c r="BJ904" i="1"/>
  <c r="BF904" i="1"/>
  <c r="BB904" i="1"/>
  <c r="AX904" i="1"/>
  <c r="AU904" i="1"/>
  <c r="AR904" i="1"/>
  <c r="AO904" i="1"/>
  <c r="BN903" i="1"/>
  <c r="BJ903" i="1"/>
  <c r="BF903" i="1"/>
  <c r="BB903" i="1"/>
  <c r="AX903" i="1"/>
  <c r="AU903" i="1"/>
  <c r="AR903" i="1"/>
  <c r="AO903" i="1"/>
  <c r="BN902" i="1"/>
  <c r="BJ902" i="1"/>
  <c r="BF902" i="1"/>
  <c r="BB902" i="1"/>
  <c r="AX902" i="1"/>
  <c r="AU902" i="1"/>
  <c r="AR902" i="1"/>
  <c r="AO902" i="1"/>
  <c r="BN901" i="1"/>
  <c r="BJ901" i="1"/>
  <c r="BF901" i="1"/>
  <c r="BB901" i="1"/>
  <c r="AX901" i="1"/>
  <c r="AU901" i="1"/>
  <c r="AR901" i="1"/>
  <c r="AO901" i="1"/>
  <c r="BN900" i="1"/>
  <c r="BJ900" i="1"/>
  <c r="BF900" i="1"/>
  <c r="BB900" i="1"/>
  <c r="AX900" i="1"/>
  <c r="AU900" i="1"/>
  <c r="AR900" i="1"/>
  <c r="AO900" i="1"/>
  <c r="BN899" i="1"/>
  <c r="BJ899" i="1"/>
  <c r="BF899" i="1"/>
  <c r="BB899" i="1"/>
  <c r="AX899" i="1"/>
  <c r="AU899" i="1"/>
  <c r="AR899" i="1"/>
  <c r="AO899" i="1"/>
  <c r="BN898" i="1"/>
  <c r="BJ898" i="1"/>
  <c r="BF898" i="1"/>
  <c r="BB898" i="1"/>
  <c r="AX898" i="1"/>
  <c r="AU898" i="1"/>
  <c r="AR898" i="1"/>
  <c r="AO898" i="1"/>
  <c r="BN897" i="1"/>
  <c r="BJ897" i="1"/>
  <c r="BF897" i="1"/>
  <c r="BB897" i="1"/>
  <c r="AX897" i="1"/>
  <c r="AU897" i="1"/>
  <c r="AR897" i="1"/>
  <c r="AO897" i="1"/>
  <c r="BN896" i="1"/>
  <c r="BJ896" i="1"/>
  <c r="BF896" i="1"/>
  <c r="BB896" i="1"/>
  <c r="AX896" i="1"/>
  <c r="AU896" i="1"/>
  <c r="AR896" i="1"/>
  <c r="AO896" i="1"/>
  <c r="BN895" i="1"/>
  <c r="BJ895" i="1"/>
  <c r="BF895" i="1"/>
  <c r="BB895" i="1"/>
  <c r="AX895" i="1"/>
  <c r="AU895" i="1"/>
  <c r="AR895" i="1"/>
  <c r="AO895" i="1"/>
  <c r="BN894" i="1"/>
  <c r="BJ894" i="1"/>
  <c r="BF894" i="1"/>
  <c r="BB894" i="1"/>
  <c r="AX894" i="1"/>
  <c r="AU894" i="1"/>
  <c r="AR894" i="1"/>
  <c r="AO894" i="1"/>
  <c r="BN893" i="1"/>
  <c r="BJ893" i="1"/>
  <c r="BF893" i="1"/>
  <c r="BB893" i="1"/>
  <c r="AX893" i="1"/>
  <c r="AU893" i="1"/>
  <c r="AR893" i="1"/>
  <c r="AO893" i="1"/>
  <c r="BN892" i="1"/>
  <c r="BJ892" i="1"/>
  <c r="BF892" i="1"/>
  <c r="BB892" i="1"/>
  <c r="AX892" i="1"/>
  <c r="AU892" i="1"/>
  <c r="AR892" i="1"/>
  <c r="AO892" i="1"/>
  <c r="BN891" i="1"/>
  <c r="BJ891" i="1"/>
  <c r="BF891" i="1"/>
  <c r="BB891" i="1"/>
  <c r="AX891" i="1"/>
  <c r="AU891" i="1"/>
  <c r="AR891" i="1"/>
  <c r="AO891" i="1"/>
  <c r="BN890" i="1"/>
  <c r="BJ890" i="1"/>
  <c r="BF890" i="1"/>
  <c r="BB890" i="1"/>
  <c r="AX890" i="1"/>
  <c r="AU890" i="1"/>
  <c r="AR890" i="1"/>
  <c r="AO890" i="1"/>
  <c r="BN889" i="1"/>
  <c r="BJ889" i="1"/>
  <c r="BF889" i="1"/>
  <c r="BB889" i="1"/>
  <c r="AX889" i="1"/>
  <c r="AU889" i="1"/>
  <c r="AR889" i="1"/>
  <c r="AO889" i="1"/>
  <c r="BN888" i="1"/>
  <c r="BJ888" i="1"/>
  <c r="BF888" i="1"/>
  <c r="BB888" i="1"/>
  <c r="AX888" i="1"/>
  <c r="AU888" i="1"/>
  <c r="AR888" i="1"/>
  <c r="AO888" i="1"/>
  <c r="BN887" i="1"/>
  <c r="BJ887" i="1"/>
  <c r="BF887" i="1"/>
  <c r="BB887" i="1"/>
  <c r="AX887" i="1"/>
  <c r="AU887" i="1"/>
  <c r="AR887" i="1"/>
  <c r="AO887" i="1"/>
  <c r="BN886" i="1"/>
  <c r="BJ886" i="1"/>
  <c r="BF886" i="1"/>
  <c r="BB886" i="1"/>
  <c r="AX886" i="1"/>
  <c r="AU886" i="1"/>
  <c r="AR886" i="1"/>
  <c r="AO886" i="1"/>
  <c r="BN885" i="1"/>
  <c r="BJ885" i="1"/>
  <c r="BF885" i="1"/>
  <c r="BB885" i="1"/>
  <c r="AX885" i="1"/>
  <c r="AU885" i="1"/>
  <c r="AR885" i="1"/>
  <c r="AO885" i="1"/>
  <c r="BN884" i="1"/>
  <c r="BJ884" i="1"/>
  <c r="BF884" i="1"/>
  <c r="BB884" i="1"/>
  <c r="AX884" i="1"/>
  <c r="AU884" i="1"/>
  <c r="AR884" i="1"/>
  <c r="AO884" i="1"/>
  <c r="BN883" i="1"/>
  <c r="BJ883" i="1"/>
  <c r="BF883" i="1"/>
  <c r="BB883" i="1"/>
  <c r="AX883" i="1"/>
  <c r="AU883" i="1"/>
  <c r="AR883" i="1"/>
  <c r="AO883" i="1"/>
  <c r="BN882" i="1"/>
  <c r="BJ882" i="1"/>
  <c r="BF882" i="1"/>
  <c r="BB882" i="1"/>
  <c r="AX882" i="1"/>
  <c r="AU882" i="1"/>
  <c r="AR882" i="1"/>
  <c r="AO882" i="1"/>
  <c r="BN881" i="1"/>
  <c r="BJ881" i="1"/>
  <c r="BF881" i="1"/>
  <c r="BB881" i="1"/>
  <c r="AX881" i="1"/>
  <c r="AU881" i="1"/>
  <c r="AR881" i="1"/>
  <c r="AO881" i="1"/>
  <c r="BN880" i="1"/>
  <c r="BJ880" i="1"/>
  <c r="BF880" i="1"/>
  <c r="BB880" i="1"/>
  <c r="AX880" i="1"/>
  <c r="AU880" i="1"/>
  <c r="AR880" i="1"/>
  <c r="AO880" i="1"/>
  <c r="BN879" i="1"/>
  <c r="BJ879" i="1"/>
  <c r="BF879" i="1"/>
  <c r="BB879" i="1"/>
  <c r="AX879" i="1"/>
  <c r="AU879" i="1"/>
  <c r="AR879" i="1"/>
  <c r="AO879" i="1"/>
  <c r="BN878" i="1"/>
  <c r="BJ878" i="1"/>
  <c r="BF878" i="1"/>
  <c r="BB878" i="1"/>
  <c r="AX878" i="1"/>
  <c r="AU878" i="1"/>
  <c r="AR878" i="1"/>
  <c r="AO878" i="1"/>
  <c r="BN877" i="1"/>
  <c r="BJ877" i="1"/>
  <c r="BF877" i="1"/>
  <c r="BB877" i="1"/>
  <c r="AX877" i="1"/>
  <c r="AU877" i="1"/>
  <c r="AR877" i="1"/>
  <c r="AO877" i="1"/>
  <c r="BN876" i="1"/>
  <c r="BJ876" i="1"/>
  <c r="BF876" i="1"/>
  <c r="BB876" i="1"/>
  <c r="AX876" i="1"/>
  <c r="AU876" i="1"/>
  <c r="AR876" i="1"/>
  <c r="AO876" i="1"/>
  <c r="BN875" i="1"/>
  <c r="BJ875" i="1"/>
  <c r="BF875" i="1"/>
  <c r="BB875" i="1"/>
  <c r="AX875" i="1"/>
  <c r="AU875" i="1"/>
  <c r="AR875" i="1"/>
  <c r="AO875" i="1"/>
  <c r="BN874" i="1"/>
  <c r="BJ874" i="1"/>
  <c r="BF874" i="1"/>
  <c r="BB874" i="1"/>
  <c r="AX874" i="1"/>
  <c r="AU874" i="1"/>
  <c r="AR874" i="1"/>
  <c r="AO874" i="1"/>
  <c r="BN873" i="1"/>
  <c r="BJ873" i="1"/>
  <c r="BF873" i="1"/>
  <c r="BB873" i="1"/>
  <c r="AX873" i="1"/>
  <c r="AU873" i="1"/>
  <c r="AR873" i="1"/>
  <c r="AO873" i="1"/>
  <c r="BN872" i="1"/>
  <c r="BJ872" i="1"/>
  <c r="BF872" i="1"/>
  <c r="BB872" i="1"/>
  <c r="AX872" i="1"/>
  <c r="AU872" i="1"/>
  <c r="AR872" i="1"/>
  <c r="AO872" i="1"/>
  <c r="BN871" i="1"/>
  <c r="BJ871" i="1"/>
  <c r="BF871" i="1"/>
  <c r="BB871" i="1"/>
  <c r="AX871" i="1"/>
  <c r="AU871" i="1"/>
  <c r="AR871" i="1"/>
  <c r="AO871" i="1"/>
  <c r="BN870" i="1"/>
  <c r="BJ870" i="1"/>
  <c r="BF870" i="1"/>
  <c r="BB870" i="1"/>
  <c r="AX870" i="1"/>
  <c r="AU870" i="1"/>
  <c r="AR870" i="1"/>
  <c r="AO870" i="1"/>
  <c r="BN869" i="1"/>
  <c r="BJ869" i="1"/>
  <c r="BF869" i="1"/>
  <c r="BB869" i="1"/>
  <c r="AX869" i="1"/>
  <c r="AU869" i="1"/>
  <c r="AR869" i="1"/>
  <c r="AO869" i="1"/>
  <c r="BN868" i="1"/>
  <c r="BJ868" i="1"/>
  <c r="BF868" i="1"/>
  <c r="BB868" i="1"/>
  <c r="AX868" i="1"/>
  <c r="AU868" i="1"/>
  <c r="AR868" i="1"/>
  <c r="AO868" i="1"/>
  <c r="BN867" i="1"/>
  <c r="BJ867" i="1"/>
  <c r="BF867" i="1"/>
  <c r="BB867" i="1"/>
  <c r="AX867" i="1"/>
  <c r="AU867" i="1"/>
  <c r="AR867" i="1"/>
  <c r="AO867" i="1"/>
  <c r="BN866" i="1"/>
  <c r="BJ866" i="1"/>
  <c r="BF866" i="1"/>
  <c r="BB866" i="1"/>
  <c r="AX866" i="1"/>
  <c r="AU866" i="1"/>
  <c r="AR866" i="1"/>
  <c r="AO866" i="1"/>
  <c r="BN865" i="1"/>
  <c r="BJ865" i="1"/>
  <c r="BF865" i="1"/>
  <c r="BB865" i="1"/>
  <c r="AX865" i="1"/>
  <c r="AU865" i="1"/>
  <c r="AR865" i="1"/>
  <c r="AO865" i="1"/>
  <c r="BN864" i="1"/>
  <c r="BJ864" i="1"/>
  <c r="BF864" i="1"/>
  <c r="BB864" i="1"/>
  <c r="AX864" i="1"/>
  <c r="AU864" i="1"/>
  <c r="AR864" i="1"/>
  <c r="AO864" i="1"/>
  <c r="BN863" i="1"/>
  <c r="BJ863" i="1"/>
  <c r="BF863" i="1"/>
  <c r="BB863" i="1"/>
  <c r="AX863" i="1"/>
  <c r="AU863" i="1"/>
  <c r="AR863" i="1"/>
  <c r="AO863" i="1"/>
  <c r="BN862" i="1"/>
  <c r="BJ862" i="1"/>
  <c r="BF862" i="1"/>
  <c r="BB862" i="1"/>
  <c r="AX862" i="1"/>
  <c r="AU862" i="1"/>
  <c r="AR862" i="1"/>
  <c r="AO862" i="1"/>
  <c r="BN861" i="1"/>
  <c r="BJ861" i="1"/>
  <c r="BF861" i="1"/>
  <c r="BB861" i="1"/>
  <c r="AX861" i="1"/>
  <c r="AU861" i="1"/>
  <c r="AR861" i="1"/>
  <c r="AO861" i="1"/>
  <c r="BN860" i="1"/>
  <c r="BJ860" i="1"/>
  <c r="BF860" i="1"/>
  <c r="BB860" i="1"/>
  <c r="AX860" i="1"/>
  <c r="AU860" i="1"/>
  <c r="AR860" i="1"/>
  <c r="AO860" i="1"/>
  <c r="BN859" i="1"/>
  <c r="BJ859" i="1"/>
  <c r="BF859" i="1"/>
  <c r="BB859" i="1"/>
  <c r="AX859" i="1"/>
  <c r="AU859" i="1"/>
  <c r="AR859" i="1"/>
  <c r="AO859" i="1"/>
  <c r="BN858" i="1"/>
  <c r="BJ858" i="1"/>
  <c r="BF858" i="1"/>
  <c r="BB858" i="1"/>
  <c r="AX858" i="1"/>
  <c r="AU858" i="1"/>
  <c r="AR858" i="1"/>
  <c r="AO858" i="1"/>
  <c r="BN857" i="1"/>
  <c r="BJ857" i="1"/>
  <c r="BF857" i="1"/>
  <c r="BB857" i="1"/>
  <c r="AX857" i="1"/>
  <c r="AU857" i="1"/>
  <c r="AR857" i="1"/>
  <c r="AO857" i="1"/>
  <c r="BN856" i="1"/>
  <c r="BJ856" i="1"/>
  <c r="BF856" i="1"/>
  <c r="BB856" i="1"/>
  <c r="AX856" i="1"/>
  <c r="AU856" i="1"/>
  <c r="AR856" i="1"/>
  <c r="AO856" i="1"/>
  <c r="BN855" i="1"/>
  <c r="BJ855" i="1"/>
  <c r="BF855" i="1"/>
  <c r="BB855" i="1"/>
  <c r="AX855" i="1"/>
  <c r="AU855" i="1"/>
  <c r="AR855" i="1"/>
  <c r="AO855" i="1"/>
  <c r="BN854" i="1"/>
  <c r="BJ854" i="1"/>
  <c r="BF854" i="1"/>
  <c r="BB854" i="1"/>
  <c r="AX854" i="1"/>
  <c r="AU854" i="1"/>
  <c r="AR854" i="1"/>
  <c r="AO854" i="1"/>
  <c r="BN853" i="1"/>
  <c r="BJ853" i="1"/>
  <c r="BF853" i="1"/>
  <c r="BB853" i="1"/>
  <c r="AX853" i="1"/>
  <c r="AU853" i="1"/>
  <c r="AR853" i="1"/>
  <c r="AO853" i="1"/>
  <c r="BN852" i="1"/>
  <c r="BJ852" i="1"/>
  <c r="BF852" i="1"/>
  <c r="BB852" i="1"/>
  <c r="AX852" i="1"/>
  <c r="AU852" i="1"/>
  <c r="AR852" i="1"/>
  <c r="AO852" i="1"/>
  <c r="BN851" i="1"/>
  <c r="BJ851" i="1"/>
  <c r="BF851" i="1"/>
  <c r="BB851" i="1"/>
  <c r="AX851" i="1"/>
  <c r="AU851" i="1"/>
  <c r="AR851" i="1"/>
  <c r="AO851" i="1"/>
  <c r="BN850" i="1"/>
  <c r="BJ850" i="1"/>
  <c r="BF850" i="1"/>
  <c r="BB850" i="1"/>
  <c r="AX850" i="1"/>
  <c r="AU850" i="1"/>
  <c r="AR850" i="1"/>
  <c r="AO850" i="1"/>
  <c r="BN849" i="1"/>
  <c r="BJ849" i="1"/>
  <c r="BF849" i="1"/>
  <c r="BB849" i="1"/>
  <c r="AX849" i="1"/>
  <c r="AU849" i="1"/>
  <c r="AR849" i="1"/>
  <c r="AO849" i="1"/>
  <c r="BN848" i="1"/>
  <c r="BJ848" i="1"/>
  <c r="BF848" i="1"/>
  <c r="BB848" i="1"/>
  <c r="AX848" i="1"/>
  <c r="AU848" i="1"/>
  <c r="AR848" i="1"/>
  <c r="AO848" i="1"/>
  <c r="BN847" i="1"/>
  <c r="BJ847" i="1"/>
  <c r="BF847" i="1"/>
  <c r="BB847" i="1"/>
  <c r="AX847" i="1"/>
  <c r="AU847" i="1"/>
  <c r="AR847" i="1"/>
  <c r="AO847" i="1"/>
  <c r="BN846" i="1"/>
  <c r="BJ846" i="1"/>
  <c r="BF846" i="1"/>
  <c r="BB846" i="1"/>
  <c r="AX846" i="1"/>
  <c r="AU846" i="1"/>
  <c r="AR846" i="1"/>
  <c r="AO846" i="1"/>
  <c r="BN845" i="1"/>
  <c r="BJ845" i="1"/>
  <c r="BF845" i="1"/>
  <c r="BB845" i="1"/>
  <c r="AX845" i="1"/>
  <c r="AU845" i="1"/>
  <c r="AR845" i="1"/>
  <c r="AO845" i="1"/>
  <c r="BN844" i="1"/>
  <c r="BJ844" i="1"/>
  <c r="BF844" i="1"/>
  <c r="BB844" i="1"/>
  <c r="AX844" i="1"/>
  <c r="AU844" i="1"/>
  <c r="AR844" i="1"/>
  <c r="AO844" i="1"/>
  <c r="BN843" i="1"/>
  <c r="BJ843" i="1"/>
  <c r="BF843" i="1"/>
  <c r="BB843" i="1"/>
  <c r="AX843" i="1"/>
  <c r="AU843" i="1"/>
  <c r="AR843" i="1"/>
  <c r="AO843" i="1"/>
  <c r="BN842" i="1"/>
  <c r="BJ842" i="1"/>
  <c r="BF842" i="1"/>
  <c r="BB842" i="1"/>
  <c r="AX842" i="1"/>
  <c r="AU842" i="1"/>
  <c r="AR842" i="1"/>
  <c r="AO842" i="1"/>
  <c r="BN841" i="1"/>
  <c r="BJ841" i="1"/>
  <c r="BF841" i="1"/>
  <c r="BB841" i="1"/>
  <c r="AX841" i="1"/>
  <c r="AU841" i="1"/>
  <c r="AR841" i="1"/>
  <c r="AO841" i="1"/>
  <c r="BN840" i="1"/>
  <c r="BJ840" i="1"/>
  <c r="BF840" i="1"/>
  <c r="BB840" i="1"/>
  <c r="AX840" i="1"/>
  <c r="AU840" i="1"/>
  <c r="AR840" i="1"/>
  <c r="AO840" i="1"/>
  <c r="BN839" i="1"/>
  <c r="BJ839" i="1"/>
  <c r="BF839" i="1"/>
  <c r="BB839" i="1"/>
  <c r="AX839" i="1"/>
  <c r="AU839" i="1"/>
  <c r="AR839" i="1"/>
  <c r="AO839" i="1"/>
  <c r="BN838" i="1"/>
  <c r="BJ838" i="1"/>
  <c r="BF838" i="1"/>
  <c r="BB838" i="1"/>
  <c r="AX838" i="1"/>
  <c r="AU838" i="1"/>
  <c r="AR838" i="1"/>
  <c r="AO838" i="1"/>
  <c r="BN837" i="1"/>
  <c r="BJ837" i="1"/>
  <c r="BF837" i="1"/>
  <c r="BB837" i="1"/>
  <c r="AX837" i="1"/>
  <c r="AU837" i="1"/>
  <c r="AR837" i="1"/>
  <c r="AO837" i="1"/>
  <c r="BN836" i="1"/>
  <c r="BJ836" i="1"/>
  <c r="BF836" i="1"/>
  <c r="BB836" i="1"/>
  <c r="AX836" i="1"/>
  <c r="AU836" i="1"/>
  <c r="AR836" i="1"/>
  <c r="AO836" i="1"/>
  <c r="BN835" i="1"/>
  <c r="BJ835" i="1"/>
  <c r="BF835" i="1"/>
  <c r="BB835" i="1"/>
  <c r="AX835" i="1"/>
  <c r="AU835" i="1"/>
  <c r="AR835" i="1"/>
  <c r="AO835" i="1"/>
  <c r="BN834" i="1"/>
  <c r="BJ834" i="1"/>
  <c r="BF834" i="1"/>
  <c r="BB834" i="1"/>
  <c r="AX834" i="1"/>
  <c r="AU834" i="1"/>
  <c r="AR834" i="1"/>
  <c r="AO834" i="1"/>
  <c r="BN833" i="1"/>
  <c r="BJ833" i="1"/>
  <c r="BF833" i="1"/>
  <c r="BB833" i="1"/>
  <c r="AX833" i="1"/>
  <c r="AU833" i="1"/>
  <c r="AR833" i="1"/>
  <c r="AO833" i="1"/>
  <c r="BN832" i="1"/>
  <c r="BJ832" i="1"/>
  <c r="BF832" i="1"/>
  <c r="BB832" i="1"/>
  <c r="AX832" i="1"/>
  <c r="AU832" i="1"/>
  <c r="AR832" i="1"/>
  <c r="AO832" i="1"/>
  <c r="BN831" i="1"/>
  <c r="BJ831" i="1"/>
  <c r="BF831" i="1"/>
  <c r="BB831" i="1"/>
  <c r="AX831" i="1"/>
  <c r="AU831" i="1"/>
  <c r="AR831" i="1"/>
  <c r="AO831" i="1"/>
  <c r="BN830" i="1"/>
  <c r="BJ830" i="1"/>
  <c r="BF830" i="1"/>
  <c r="BB830" i="1"/>
  <c r="AX830" i="1"/>
  <c r="AU830" i="1"/>
  <c r="AR830" i="1"/>
  <c r="AO830" i="1"/>
  <c r="BN829" i="1"/>
  <c r="BJ829" i="1"/>
  <c r="BF829" i="1"/>
  <c r="BB829" i="1"/>
  <c r="AX829" i="1"/>
  <c r="AU829" i="1"/>
  <c r="AR829" i="1"/>
  <c r="AO829" i="1"/>
  <c r="BN828" i="1"/>
  <c r="BJ828" i="1"/>
  <c r="BF828" i="1"/>
  <c r="BB828" i="1"/>
  <c r="AX828" i="1"/>
  <c r="AU828" i="1"/>
  <c r="AR828" i="1"/>
  <c r="AO828" i="1"/>
  <c r="BN827" i="1"/>
  <c r="BJ827" i="1"/>
  <c r="BF827" i="1"/>
  <c r="BB827" i="1"/>
  <c r="AX827" i="1"/>
  <c r="AU827" i="1"/>
  <c r="AR827" i="1"/>
  <c r="AO827" i="1"/>
  <c r="BN826" i="1"/>
  <c r="BJ826" i="1"/>
  <c r="BF826" i="1"/>
  <c r="BB826" i="1"/>
  <c r="AX826" i="1"/>
  <c r="AU826" i="1"/>
  <c r="AR826" i="1"/>
  <c r="AO826" i="1"/>
  <c r="BN825" i="1"/>
  <c r="BJ825" i="1"/>
  <c r="BF825" i="1"/>
  <c r="BB825" i="1"/>
  <c r="AX825" i="1"/>
  <c r="AU825" i="1"/>
  <c r="AR825" i="1"/>
  <c r="AO825" i="1"/>
  <c r="BN824" i="1"/>
  <c r="BJ824" i="1"/>
  <c r="BF824" i="1"/>
  <c r="BB824" i="1"/>
  <c r="AX824" i="1"/>
  <c r="AU824" i="1"/>
  <c r="AR824" i="1"/>
  <c r="AO824" i="1"/>
  <c r="BN823" i="1"/>
  <c r="BJ823" i="1"/>
  <c r="BF823" i="1"/>
  <c r="BB823" i="1"/>
  <c r="AX823" i="1"/>
  <c r="AU823" i="1"/>
  <c r="AR823" i="1"/>
  <c r="AO823" i="1"/>
  <c r="BN822" i="1"/>
  <c r="BJ822" i="1"/>
  <c r="BF822" i="1"/>
  <c r="BB822" i="1"/>
  <c r="AX822" i="1"/>
  <c r="AU822" i="1"/>
  <c r="AR822" i="1"/>
  <c r="AO822" i="1"/>
  <c r="BN821" i="1"/>
  <c r="BJ821" i="1"/>
  <c r="BF821" i="1"/>
  <c r="BB821" i="1"/>
  <c r="AX821" i="1"/>
  <c r="AU821" i="1"/>
  <c r="AR821" i="1"/>
  <c r="AO821" i="1"/>
  <c r="BN820" i="1"/>
  <c r="BJ820" i="1"/>
  <c r="BF820" i="1"/>
  <c r="BB820" i="1"/>
  <c r="AX820" i="1"/>
  <c r="AU820" i="1"/>
  <c r="AR820" i="1"/>
  <c r="AO820" i="1"/>
  <c r="BN819" i="1"/>
  <c r="BJ819" i="1"/>
  <c r="BF819" i="1"/>
  <c r="BB819" i="1"/>
  <c r="AX819" i="1"/>
  <c r="AU819" i="1"/>
  <c r="AR819" i="1"/>
  <c r="AO819" i="1"/>
  <c r="BN818" i="1"/>
  <c r="BJ818" i="1"/>
  <c r="BF818" i="1"/>
  <c r="BB818" i="1"/>
  <c r="AX818" i="1"/>
  <c r="AU818" i="1"/>
  <c r="AR818" i="1"/>
  <c r="AO818" i="1"/>
  <c r="BN817" i="1"/>
  <c r="BJ817" i="1"/>
  <c r="BF817" i="1"/>
  <c r="BB817" i="1"/>
  <c r="AX817" i="1"/>
  <c r="AU817" i="1"/>
  <c r="AR817" i="1"/>
  <c r="AO817" i="1"/>
  <c r="BN816" i="1"/>
  <c r="BJ816" i="1"/>
  <c r="BF816" i="1"/>
  <c r="BB816" i="1"/>
  <c r="AX816" i="1"/>
  <c r="AU816" i="1"/>
  <c r="AR816" i="1"/>
  <c r="AO816" i="1"/>
  <c r="BN815" i="1"/>
  <c r="BJ815" i="1"/>
  <c r="BF815" i="1"/>
  <c r="BB815" i="1"/>
  <c r="AX815" i="1"/>
  <c r="AU815" i="1"/>
  <c r="AR815" i="1"/>
  <c r="AO815" i="1"/>
  <c r="BN814" i="1"/>
  <c r="BJ814" i="1"/>
  <c r="BF814" i="1"/>
  <c r="BB814" i="1"/>
  <c r="AX814" i="1"/>
  <c r="AU814" i="1"/>
  <c r="AR814" i="1"/>
  <c r="AO814" i="1"/>
  <c r="BN813" i="1"/>
  <c r="BJ813" i="1"/>
  <c r="BF813" i="1"/>
  <c r="BB813" i="1"/>
  <c r="AX813" i="1"/>
  <c r="AU813" i="1"/>
  <c r="AR813" i="1"/>
  <c r="AO813" i="1"/>
  <c r="BN812" i="1"/>
  <c r="BJ812" i="1"/>
  <c r="BF812" i="1"/>
  <c r="BB812" i="1"/>
  <c r="AX812" i="1"/>
  <c r="AU812" i="1"/>
  <c r="AR812" i="1"/>
  <c r="AO812" i="1"/>
  <c r="BN811" i="1"/>
  <c r="BJ811" i="1"/>
  <c r="BF811" i="1"/>
  <c r="BB811" i="1"/>
  <c r="AX811" i="1"/>
  <c r="AU811" i="1"/>
  <c r="AR811" i="1"/>
  <c r="AO811" i="1"/>
  <c r="BN810" i="1"/>
  <c r="BJ810" i="1"/>
  <c r="BF810" i="1"/>
  <c r="BB810" i="1"/>
  <c r="AX810" i="1"/>
  <c r="AU810" i="1"/>
  <c r="AR810" i="1"/>
  <c r="AO810" i="1"/>
  <c r="BN809" i="1"/>
  <c r="BJ809" i="1"/>
  <c r="BF809" i="1"/>
  <c r="BB809" i="1"/>
  <c r="AX809" i="1"/>
  <c r="AU809" i="1"/>
  <c r="AR809" i="1"/>
  <c r="AO809" i="1"/>
  <c r="BN808" i="1"/>
  <c r="BJ808" i="1"/>
  <c r="BF808" i="1"/>
  <c r="BB808" i="1"/>
  <c r="AX808" i="1"/>
  <c r="AU808" i="1"/>
  <c r="AR808" i="1"/>
  <c r="AO808" i="1"/>
  <c r="BN807" i="1"/>
  <c r="BJ807" i="1"/>
  <c r="BF807" i="1"/>
  <c r="BB807" i="1"/>
  <c r="AX807" i="1"/>
  <c r="AU807" i="1"/>
  <c r="AR807" i="1"/>
  <c r="AO807" i="1"/>
  <c r="BN806" i="1"/>
  <c r="BJ806" i="1"/>
  <c r="BF806" i="1"/>
  <c r="BB806" i="1"/>
  <c r="AX806" i="1"/>
  <c r="AU806" i="1"/>
  <c r="AR806" i="1"/>
  <c r="AO806" i="1"/>
  <c r="BN805" i="1"/>
  <c r="BJ805" i="1"/>
  <c r="BF805" i="1"/>
  <c r="BB805" i="1"/>
  <c r="AX805" i="1"/>
  <c r="AU805" i="1"/>
  <c r="AR805" i="1"/>
  <c r="AO805" i="1"/>
  <c r="BN804" i="1"/>
  <c r="BJ804" i="1"/>
  <c r="BF804" i="1"/>
  <c r="BB804" i="1"/>
  <c r="AX804" i="1"/>
  <c r="AU804" i="1"/>
  <c r="AR804" i="1"/>
  <c r="AO804" i="1"/>
  <c r="BN803" i="1"/>
  <c r="BJ803" i="1"/>
  <c r="BF803" i="1"/>
  <c r="BB803" i="1"/>
  <c r="AX803" i="1"/>
  <c r="AU803" i="1"/>
  <c r="AR803" i="1"/>
  <c r="AO803" i="1"/>
  <c r="BN802" i="1"/>
  <c r="BJ802" i="1"/>
  <c r="BF802" i="1"/>
  <c r="BB802" i="1"/>
  <c r="AX802" i="1"/>
  <c r="AU802" i="1"/>
  <c r="AR802" i="1"/>
  <c r="AO802" i="1"/>
  <c r="BN801" i="1"/>
  <c r="BJ801" i="1"/>
  <c r="BF801" i="1"/>
  <c r="BB801" i="1"/>
  <c r="AX801" i="1"/>
  <c r="AU801" i="1"/>
  <c r="AR801" i="1"/>
  <c r="AO801" i="1"/>
  <c r="BN800" i="1"/>
  <c r="BJ800" i="1"/>
  <c r="BF800" i="1"/>
  <c r="BB800" i="1"/>
  <c r="AX800" i="1"/>
  <c r="AU800" i="1"/>
  <c r="AR800" i="1"/>
  <c r="AO800" i="1"/>
  <c r="BN799" i="1"/>
  <c r="BJ799" i="1"/>
  <c r="BF799" i="1"/>
  <c r="BB799" i="1"/>
  <c r="AX799" i="1"/>
  <c r="AU799" i="1"/>
  <c r="AR799" i="1"/>
  <c r="AO799" i="1"/>
  <c r="BN798" i="1"/>
  <c r="BJ798" i="1"/>
  <c r="BF798" i="1"/>
  <c r="BB798" i="1"/>
  <c r="AX798" i="1"/>
  <c r="AU798" i="1"/>
  <c r="AR798" i="1"/>
  <c r="AO798" i="1"/>
  <c r="BN797" i="1"/>
  <c r="BJ797" i="1"/>
  <c r="BF797" i="1"/>
  <c r="BB797" i="1"/>
  <c r="AX797" i="1"/>
  <c r="AU797" i="1"/>
  <c r="AR797" i="1"/>
  <c r="AO797" i="1"/>
  <c r="BN796" i="1"/>
  <c r="BJ796" i="1"/>
  <c r="BF796" i="1"/>
  <c r="BB796" i="1"/>
  <c r="AX796" i="1"/>
  <c r="AU796" i="1"/>
  <c r="AR796" i="1"/>
  <c r="AO796" i="1"/>
  <c r="BN795" i="1"/>
  <c r="BJ795" i="1"/>
  <c r="BF795" i="1"/>
  <c r="BB795" i="1"/>
  <c r="AX795" i="1"/>
  <c r="AU795" i="1"/>
  <c r="AR795" i="1"/>
  <c r="AO795" i="1"/>
  <c r="BN794" i="1"/>
  <c r="BJ794" i="1"/>
  <c r="BF794" i="1"/>
  <c r="BB794" i="1"/>
  <c r="AX794" i="1"/>
  <c r="AU794" i="1"/>
  <c r="AR794" i="1"/>
  <c r="AO794" i="1"/>
  <c r="BN793" i="1"/>
  <c r="BJ793" i="1"/>
  <c r="BF793" i="1"/>
  <c r="BB793" i="1"/>
  <c r="AX793" i="1"/>
  <c r="AU793" i="1"/>
  <c r="AR793" i="1"/>
  <c r="AO793" i="1"/>
  <c r="BN792" i="1"/>
  <c r="BJ792" i="1"/>
  <c r="BF792" i="1"/>
  <c r="BB792" i="1"/>
  <c r="AX792" i="1"/>
  <c r="AU792" i="1"/>
  <c r="AR792" i="1"/>
  <c r="AO792" i="1"/>
  <c r="BN791" i="1"/>
  <c r="BJ791" i="1"/>
  <c r="BF791" i="1"/>
  <c r="BB791" i="1"/>
  <c r="AX791" i="1"/>
  <c r="AU791" i="1"/>
  <c r="AR791" i="1"/>
  <c r="AO791" i="1"/>
  <c r="BN790" i="1"/>
  <c r="BJ790" i="1"/>
  <c r="BF790" i="1"/>
  <c r="BB790" i="1"/>
  <c r="AX790" i="1"/>
  <c r="AU790" i="1"/>
  <c r="AR790" i="1"/>
  <c r="AO790" i="1"/>
  <c r="BN789" i="1"/>
  <c r="BJ789" i="1"/>
  <c r="BF789" i="1"/>
  <c r="BB789" i="1"/>
  <c r="AX789" i="1"/>
  <c r="AU789" i="1"/>
  <c r="AR789" i="1"/>
  <c r="AO789" i="1"/>
  <c r="BN788" i="1"/>
  <c r="BJ788" i="1"/>
  <c r="BF788" i="1"/>
  <c r="BB788" i="1"/>
  <c r="AX788" i="1"/>
  <c r="AU788" i="1"/>
  <c r="AR788" i="1"/>
  <c r="AO788" i="1"/>
  <c r="BN787" i="1"/>
  <c r="BJ787" i="1"/>
  <c r="BF787" i="1"/>
  <c r="BB787" i="1"/>
  <c r="AX787" i="1"/>
  <c r="AU787" i="1"/>
  <c r="AR787" i="1"/>
  <c r="AO787" i="1"/>
  <c r="BN786" i="1"/>
  <c r="BJ786" i="1"/>
  <c r="BF786" i="1"/>
  <c r="BB786" i="1"/>
  <c r="AX786" i="1"/>
  <c r="AU786" i="1"/>
  <c r="AR786" i="1"/>
  <c r="AO786" i="1"/>
  <c r="BN785" i="1"/>
  <c r="BJ785" i="1"/>
  <c r="BF785" i="1"/>
  <c r="BB785" i="1"/>
  <c r="AX785" i="1"/>
  <c r="AU785" i="1"/>
  <c r="AR785" i="1"/>
  <c r="AO785" i="1"/>
  <c r="BN784" i="1"/>
  <c r="BJ784" i="1"/>
  <c r="BF784" i="1"/>
  <c r="BB784" i="1"/>
  <c r="AX784" i="1"/>
  <c r="AU784" i="1"/>
  <c r="AR784" i="1"/>
  <c r="AO784" i="1"/>
  <c r="BN783" i="1"/>
  <c r="BJ783" i="1"/>
  <c r="BF783" i="1"/>
  <c r="BB783" i="1"/>
  <c r="AX783" i="1"/>
  <c r="AU783" i="1"/>
  <c r="AR783" i="1"/>
  <c r="AO783" i="1"/>
  <c r="BN782" i="1"/>
  <c r="BJ782" i="1"/>
  <c r="BF782" i="1"/>
  <c r="BB782" i="1"/>
  <c r="AX782" i="1"/>
  <c r="AU782" i="1"/>
  <c r="AR782" i="1"/>
  <c r="AO782" i="1"/>
  <c r="BN781" i="1"/>
  <c r="BJ781" i="1"/>
  <c r="BF781" i="1"/>
  <c r="BB781" i="1"/>
  <c r="AX781" i="1"/>
  <c r="AU781" i="1"/>
  <c r="AR781" i="1"/>
  <c r="AO781" i="1"/>
  <c r="BN780" i="1"/>
  <c r="BJ780" i="1"/>
  <c r="BF780" i="1"/>
  <c r="BB780" i="1"/>
  <c r="AX780" i="1"/>
  <c r="AU780" i="1"/>
  <c r="AR780" i="1"/>
  <c r="AO780" i="1"/>
  <c r="BN779" i="1"/>
  <c r="BJ779" i="1"/>
  <c r="BF779" i="1"/>
  <c r="BB779" i="1"/>
  <c r="AX779" i="1"/>
  <c r="AU779" i="1"/>
  <c r="AR779" i="1"/>
  <c r="AO779" i="1"/>
  <c r="BN778" i="1"/>
  <c r="BJ778" i="1"/>
  <c r="BF778" i="1"/>
  <c r="BB778" i="1"/>
  <c r="AX778" i="1"/>
  <c r="AU778" i="1"/>
  <c r="AR778" i="1"/>
  <c r="AO778" i="1"/>
  <c r="BN777" i="1"/>
  <c r="BJ777" i="1"/>
  <c r="BF777" i="1"/>
  <c r="BB777" i="1"/>
  <c r="AX777" i="1"/>
  <c r="AU777" i="1"/>
  <c r="AR777" i="1"/>
  <c r="AO777" i="1"/>
  <c r="BN776" i="1"/>
  <c r="BJ776" i="1"/>
  <c r="BF776" i="1"/>
  <c r="BB776" i="1"/>
  <c r="AX776" i="1"/>
  <c r="AU776" i="1"/>
  <c r="AR776" i="1"/>
  <c r="AO776" i="1"/>
  <c r="BN775" i="1"/>
  <c r="BJ775" i="1"/>
  <c r="BF775" i="1"/>
  <c r="BB775" i="1"/>
  <c r="AX775" i="1"/>
  <c r="AU775" i="1"/>
  <c r="AR775" i="1"/>
  <c r="AO775" i="1"/>
  <c r="BN774" i="1"/>
  <c r="BJ774" i="1"/>
  <c r="BF774" i="1"/>
  <c r="BB774" i="1"/>
  <c r="AX774" i="1"/>
  <c r="AU774" i="1"/>
  <c r="AR774" i="1"/>
  <c r="AO774" i="1"/>
  <c r="BN773" i="1"/>
  <c r="BJ773" i="1"/>
  <c r="BF773" i="1"/>
  <c r="BB773" i="1"/>
  <c r="AX773" i="1"/>
  <c r="AU773" i="1"/>
  <c r="AR773" i="1"/>
  <c r="AO773" i="1"/>
  <c r="BN772" i="1"/>
  <c r="BJ772" i="1"/>
  <c r="BF772" i="1"/>
  <c r="BB772" i="1"/>
  <c r="AX772" i="1"/>
  <c r="AU772" i="1"/>
  <c r="AR772" i="1"/>
  <c r="AO772" i="1"/>
  <c r="BN771" i="1"/>
  <c r="BJ771" i="1"/>
  <c r="BF771" i="1"/>
  <c r="BB771" i="1"/>
  <c r="AX771" i="1"/>
  <c r="AU771" i="1"/>
  <c r="AR771" i="1"/>
  <c r="AO771" i="1"/>
  <c r="BN770" i="1"/>
  <c r="BJ770" i="1"/>
  <c r="BF770" i="1"/>
  <c r="BB770" i="1"/>
  <c r="AX770" i="1"/>
  <c r="AU770" i="1"/>
  <c r="AR770" i="1"/>
  <c r="AO770" i="1"/>
  <c r="BN769" i="1"/>
  <c r="BJ769" i="1"/>
  <c r="BF769" i="1"/>
  <c r="BB769" i="1"/>
  <c r="AX769" i="1"/>
  <c r="AU769" i="1"/>
  <c r="AR769" i="1"/>
  <c r="AO769" i="1"/>
  <c r="BN768" i="1"/>
  <c r="BJ768" i="1"/>
  <c r="BF768" i="1"/>
  <c r="BB768" i="1"/>
  <c r="AX768" i="1"/>
  <c r="AU768" i="1"/>
  <c r="AR768" i="1"/>
  <c r="AO768" i="1"/>
  <c r="BN767" i="1"/>
  <c r="BJ767" i="1"/>
  <c r="BF767" i="1"/>
  <c r="BB767" i="1"/>
  <c r="AX767" i="1"/>
  <c r="AU767" i="1"/>
  <c r="AR767" i="1"/>
  <c r="AO767" i="1"/>
  <c r="BN766" i="1"/>
  <c r="BJ766" i="1"/>
  <c r="BF766" i="1"/>
  <c r="BB766" i="1"/>
  <c r="AX766" i="1"/>
  <c r="AU766" i="1"/>
  <c r="AR766" i="1"/>
  <c r="AO766" i="1"/>
  <c r="BN765" i="1"/>
  <c r="BJ765" i="1"/>
  <c r="BF765" i="1"/>
  <c r="BB765" i="1"/>
  <c r="AX765" i="1"/>
  <c r="AU765" i="1"/>
  <c r="AR765" i="1"/>
  <c r="AO765" i="1"/>
  <c r="BN764" i="1"/>
  <c r="BJ764" i="1"/>
  <c r="BF764" i="1"/>
  <c r="BB764" i="1"/>
  <c r="AX764" i="1"/>
  <c r="AU764" i="1"/>
  <c r="AR764" i="1"/>
  <c r="AO764" i="1"/>
  <c r="BN763" i="1"/>
  <c r="BJ763" i="1"/>
  <c r="BF763" i="1"/>
  <c r="BB763" i="1"/>
  <c r="AX763" i="1"/>
  <c r="AU763" i="1"/>
  <c r="AR763" i="1"/>
  <c r="AO763" i="1"/>
  <c r="BN762" i="1"/>
  <c r="BJ762" i="1"/>
  <c r="BF762" i="1"/>
  <c r="BB762" i="1"/>
  <c r="AX762" i="1"/>
  <c r="AU762" i="1"/>
  <c r="AR762" i="1"/>
  <c r="AO762" i="1"/>
  <c r="BN761" i="1"/>
  <c r="BJ761" i="1"/>
  <c r="BF761" i="1"/>
  <c r="BB761" i="1"/>
  <c r="AX761" i="1"/>
  <c r="AU761" i="1"/>
  <c r="AR761" i="1"/>
  <c r="AO761" i="1"/>
  <c r="BN760" i="1"/>
  <c r="BJ760" i="1"/>
  <c r="BF760" i="1"/>
  <c r="BB760" i="1"/>
  <c r="AX760" i="1"/>
  <c r="AU760" i="1"/>
  <c r="AR760" i="1"/>
  <c r="AO760" i="1"/>
  <c r="BN759" i="1"/>
  <c r="BJ759" i="1"/>
  <c r="BF759" i="1"/>
  <c r="BB759" i="1"/>
  <c r="AX759" i="1"/>
  <c r="AU759" i="1"/>
  <c r="AR759" i="1"/>
  <c r="AO759" i="1"/>
  <c r="BN758" i="1"/>
  <c r="BJ758" i="1"/>
  <c r="BF758" i="1"/>
  <c r="BB758" i="1"/>
  <c r="AX758" i="1"/>
  <c r="AU758" i="1"/>
  <c r="AR758" i="1"/>
  <c r="AO758" i="1"/>
  <c r="BN757" i="1"/>
  <c r="BJ757" i="1"/>
  <c r="BF757" i="1"/>
  <c r="BB757" i="1"/>
  <c r="AX757" i="1"/>
  <c r="AU757" i="1"/>
  <c r="AR757" i="1"/>
  <c r="AO757" i="1"/>
  <c r="BN756" i="1"/>
  <c r="BJ756" i="1"/>
  <c r="BF756" i="1"/>
  <c r="BB756" i="1"/>
  <c r="AX756" i="1"/>
  <c r="AU756" i="1"/>
  <c r="AR756" i="1"/>
  <c r="AO756" i="1"/>
  <c r="BN755" i="1"/>
  <c r="BJ755" i="1"/>
  <c r="BF755" i="1"/>
  <c r="BB755" i="1"/>
  <c r="AX755" i="1"/>
  <c r="AU755" i="1"/>
  <c r="AR755" i="1"/>
  <c r="AO755" i="1"/>
  <c r="BN754" i="1"/>
  <c r="BJ754" i="1"/>
  <c r="BF754" i="1"/>
  <c r="BB754" i="1"/>
  <c r="AX754" i="1"/>
  <c r="AU754" i="1"/>
  <c r="AR754" i="1"/>
  <c r="AO754" i="1"/>
  <c r="BN753" i="1"/>
  <c r="BJ753" i="1"/>
  <c r="BF753" i="1"/>
  <c r="BB753" i="1"/>
  <c r="AX753" i="1"/>
  <c r="AU753" i="1"/>
  <c r="AR753" i="1"/>
  <c r="AO753" i="1"/>
  <c r="BN752" i="1"/>
  <c r="BJ752" i="1"/>
  <c r="BF752" i="1"/>
  <c r="BB752" i="1"/>
  <c r="AX752" i="1"/>
  <c r="AU752" i="1"/>
  <c r="AR752" i="1"/>
  <c r="AO752" i="1"/>
  <c r="BN751" i="1"/>
  <c r="BJ751" i="1"/>
  <c r="BF751" i="1"/>
  <c r="BB751" i="1"/>
  <c r="AX751" i="1"/>
  <c r="AU751" i="1"/>
  <c r="AR751" i="1"/>
  <c r="AO751" i="1"/>
  <c r="BN750" i="1"/>
  <c r="BJ750" i="1"/>
  <c r="BF750" i="1"/>
  <c r="BB750" i="1"/>
  <c r="AX750" i="1"/>
  <c r="AU750" i="1"/>
  <c r="AR750" i="1"/>
  <c r="AO750" i="1"/>
  <c r="BN749" i="1"/>
  <c r="BJ749" i="1"/>
  <c r="BF749" i="1"/>
  <c r="BB749" i="1"/>
  <c r="AX749" i="1"/>
  <c r="AU749" i="1"/>
  <c r="AR749" i="1"/>
  <c r="AO749" i="1"/>
  <c r="BN748" i="1"/>
  <c r="BJ748" i="1"/>
  <c r="BF748" i="1"/>
  <c r="BB748" i="1"/>
  <c r="AX748" i="1"/>
  <c r="AU748" i="1"/>
  <c r="AR748" i="1"/>
  <c r="AO748" i="1"/>
  <c r="BN747" i="1"/>
  <c r="BJ747" i="1"/>
  <c r="BF747" i="1"/>
  <c r="BB747" i="1"/>
  <c r="AX747" i="1"/>
  <c r="AU747" i="1"/>
  <c r="AR747" i="1"/>
  <c r="AO747" i="1"/>
  <c r="BN746" i="1"/>
  <c r="BJ746" i="1"/>
  <c r="BF746" i="1"/>
  <c r="BB746" i="1"/>
  <c r="AX746" i="1"/>
  <c r="AU746" i="1"/>
  <c r="AR746" i="1"/>
  <c r="AO746" i="1"/>
  <c r="BN745" i="1"/>
  <c r="BJ745" i="1"/>
  <c r="BF745" i="1"/>
  <c r="BB745" i="1"/>
  <c r="AX745" i="1"/>
  <c r="AU745" i="1"/>
  <c r="AR745" i="1"/>
  <c r="AO745" i="1"/>
  <c r="BN744" i="1"/>
  <c r="BJ744" i="1"/>
  <c r="BF744" i="1"/>
  <c r="BB744" i="1"/>
  <c r="AX744" i="1"/>
  <c r="AU744" i="1"/>
  <c r="AR744" i="1"/>
  <c r="AO744" i="1"/>
  <c r="BN743" i="1"/>
  <c r="BJ743" i="1"/>
  <c r="BF743" i="1"/>
  <c r="BB743" i="1"/>
  <c r="AX743" i="1"/>
  <c r="AU743" i="1"/>
  <c r="AR743" i="1"/>
  <c r="AO743" i="1"/>
  <c r="BN742" i="1"/>
  <c r="BJ742" i="1"/>
  <c r="BF742" i="1"/>
  <c r="BB742" i="1"/>
  <c r="AX742" i="1"/>
  <c r="AU742" i="1"/>
  <c r="AR742" i="1"/>
  <c r="AO742" i="1"/>
  <c r="BN741" i="1"/>
  <c r="BJ741" i="1"/>
  <c r="BF741" i="1"/>
  <c r="BB741" i="1"/>
  <c r="AX741" i="1"/>
  <c r="AU741" i="1"/>
  <c r="AR741" i="1"/>
  <c r="AO741" i="1"/>
  <c r="BN740" i="1"/>
  <c r="BJ740" i="1"/>
  <c r="BF740" i="1"/>
  <c r="BB740" i="1"/>
  <c r="AX740" i="1"/>
  <c r="AU740" i="1"/>
  <c r="AR740" i="1"/>
  <c r="AO740" i="1"/>
  <c r="BN739" i="1"/>
  <c r="BJ739" i="1"/>
  <c r="BF739" i="1"/>
  <c r="BB739" i="1"/>
  <c r="AX739" i="1"/>
  <c r="AU739" i="1"/>
  <c r="AR739" i="1"/>
  <c r="AO739" i="1"/>
  <c r="BN738" i="1"/>
  <c r="BJ738" i="1"/>
  <c r="BF738" i="1"/>
  <c r="BB738" i="1"/>
  <c r="AX738" i="1"/>
  <c r="AU738" i="1"/>
  <c r="AR738" i="1"/>
  <c r="AO738" i="1"/>
  <c r="BN737" i="1"/>
  <c r="BJ737" i="1"/>
  <c r="BF737" i="1"/>
  <c r="BB737" i="1"/>
  <c r="AX737" i="1"/>
  <c r="AU737" i="1"/>
  <c r="AR737" i="1"/>
  <c r="AO737" i="1"/>
  <c r="BN736" i="1"/>
  <c r="BJ736" i="1"/>
  <c r="BF736" i="1"/>
  <c r="BB736" i="1"/>
  <c r="AX736" i="1"/>
  <c r="AU736" i="1"/>
  <c r="AR736" i="1"/>
  <c r="AO736" i="1"/>
  <c r="BN735" i="1"/>
  <c r="BJ735" i="1"/>
  <c r="BF735" i="1"/>
  <c r="BB735" i="1"/>
  <c r="AX735" i="1"/>
  <c r="AU735" i="1"/>
  <c r="AR735" i="1"/>
  <c r="AO735" i="1"/>
  <c r="BN734" i="1"/>
  <c r="BJ734" i="1"/>
  <c r="BF734" i="1"/>
  <c r="BB734" i="1"/>
  <c r="AX734" i="1"/>
  <c r="AU734" i="1"/>
  <c r="AR734" i="1"/>
  <c r="AO734" i="1"/>
  <c r="BN733" i="1"/>
  <c r="BJ733" i="1"/>
  <c r="BF733" i="1"/>
  <c r="BB733" i="1"/>
  <c r="AX733" i="1"/>
  <c r="AU733" i="1"/>
  <c r="AR733" i="1"/>
  <c r="AO733" i="1"/>
  <c r="BN732" i="1"/>
  <c r="BJ732" i="1"/>
  <c r="BF732" i="1"/>
  <c r="BB732" i="1"/>
  <c r="AX732" i="1"/>
  <c r="AU732" i="1"/>
  <c r="AR732" i="1"/>
  <c r="AO732" i="1"/>
  <c r="BN731" i="1"/>
  <c r="BJ731" i="1"/>
  <c r="BF731" i="1"/>
  <c r="BB731" i="1"/>
  <c r="AX731" i="1"/>
  <c r="AU731" i="1"/>
  <c r="AR731" i="1"/>
  <c r="AO731" i="1"/>
  <c r="BN730" i="1"/>
  <c r="BJ730" i="1"/>
  <c r="BF730" i="1"/>
  <c r="BB730" i="1"/>
  <c r="AX730" i="1"/>
  <c r="AU730" i="1"/>
  <c r="AR730" i="1"/>
  <c r="AO730" i="1"/>
  <c r="BN729" i="1"/>
  <c r="BJ729" i="1"/>
  <c r="BF729" i="1"/>
  <c r="BB729" i="1"/>
  <c r="AX729" i="1"/>
  <c r="AU729" i="1"/>
  <c r="AR729" i="1"/>
  <c r="AO729" i="1"/>
  <c r="BN728" i="1"/>
  <c r="BJ728" i="1"/>
  <c r="BF728" i="1"/>
  <c r="BB728" i="1"/>
  <c r="AX728" i="1"/>
  <c r="AU728" i="1"/>
  <c r="AR728" i="1"/>
  <c r="AO728" i="1"/>
  <c r="BN727" i="1"/>
  <c r="BJ727" i="1"/>
  <c r="BF727" i="1"/>
  <c r="BB727" i="1"/>
  <c r="AX727" i="1"/>
  <c r="AU727" i="1"/>
  <c r="AR727" i="1"/>
  <c r="AO727" i="1"/>
  <c r="BN726" i="1"/>
  <c r="BJ726" i="1"/>
  <c r="BF726" i="1"/>
  <c r="BB726" i="1"/>
  <c r="AX726" i="1"/>
  <c r="AU726" i="1"/>
  <c r="AR726" i="1"/>
  <c r="AO726" i="1"/>
  <c r="BN725" i="1"/>
  <c r="BJ725" i="1"/>
  <c r="BF725" i="1"/>
  <c r="BB725" i="1"/>
  <c r="AX725" i="1"/>
  <c r="AU725" i="1"/>
  <c r="AR725" i="1"/>
  <c r="AO725" i="1"/>
  <c r="BN724" i="1"/>
  <c r="BJ724" i="1"/>
  <c r="BF724" i="1"/>
  <c r="BB724" i="1"/>
  <c r="AX724" i="1"/>
  <c r="AU724" i="1"/>
  <c r="AR724" i="1"/>
  <c r="AO724" i="1"/>
  <c r="BN723" i="1"/>
  <c r="BJ723" i="1"/>
  <c r="BF723" i="1"/>
  <c r="BB723" i="1"/>
  <c r="AX723" i="1"/>
  <c r="AU723" i="1"/>
  <c r="AR723" i="1"/>
  <c r="AO723" i="1"/>
  <c r="BN722" i="1"/>
  <c r="BJ722" i="1"/>
  <c r="BF722" i="1"/>
  <c r="BB722" i="1"/>
  <c r="AX722" i="1"/>
  <c r="AU722" i="1"/>
  <c r="AR722" i="1"/>
  <c r="AO722" i="1"/>
  <c r="BN721" i="1"/>
  <c r="BJ721" i="1"/>
  <c r="BF721" i="1"/>
  <c r="BB721" i="1"/>
  <c r="AX721" i="1"/>
  <c r="AU721" i="1"/>
  <c r="AR721" i="1"/>
  <c r="AO721" i="1"/>
  <c r="BN720" i="1"/>
  <c r="BJ720" i="1"/>
  <c r="BF720" i="1"/>
  <c r="BB720" i="1"/>
  <c r="AX720" i="1"/>
  <c r="AU720" i="1"/>
  <c r="AR720" i="1"/>
  <c r="AO720" i="1"/>
  <c r="BN719" i="1"/>
  <c r="BJ719" i="1"/>
  <c r="BF719" i="1"/>
  <c r="BB719" i="1"/>
  <c r="AX719" i="1"/>
  <c r="AU719" i="1"/>
  <c r="AR719" i="1"/>
  <c r="AO719" i="1"/>
  <c r="BN718" i="1"/>
  <c r="BJ718" i="1"/>
  <c r="BF718" i="1"/>
  <c r="BB718" i="1"/>
  <c r="AX718" i="1"/>
  <c r="AU718" i="1"/>
  <c r="AR718" i="1"/>
  <c r="AO718" i="1"/>
  <c r="BN717" i="1"/>
  <c r="BJ717" i="1"/>
  <c r="BF717" i="1"/>
  <c r="BB717" i="1"/>
  <c r="AX717" i="1"/>
  <c r="AU717" i="1"/>
  <c r="AR717" i="1"/>
  <c r="AO717" i="1"/>
  <c r="BN716" i="1"/>
  <c r="BJ716" i="1"/>
  <c r="BF716" i="1"/>
  <c r="BB716" i="1"/>
  <c r="AX716" i="1"/>
  <c r="AU716" i="1"/>
  <c r="AR716" i="1"/>
  <c r="AO716" i="1"/>
  <c r="BN715" i="1"/>
  <c r="BJ715" i="1"/>
  <c r="BF715" i="1"/>
  <c r="BB715" i="1"/>
  <c r="AX715" i="1"/>
  <c r="AU715" i="1"/>
  <c r="AR715" i="1"/>
  <c r="AO715" i="1"/>
  <c r="BN714" i="1"/>
  <c r="BJ714" i="1"/>
  <c r="BF714" i="1"/>
  <c r="BB714" i="1"/>
  <c r="AX714" i="1"/>
  <c r="AU714" i="1"/>
  <c r="AR714" i="1"/>
  <c r="AO714" i="1"/>
  <c r="BN713" i="1"/>
  <c r="BJ713" i="1"/>
  <c r="BF713" i="1"/>
  <c r="BB713" i="1"/>
  <c r="AX713" i="1"/>
  <c r="AU713" i="1"/>
  <c r="AR713" i="1"/>
  <c r="AO713" i="1"/>
  <c r="BN712" i="1"/>
  <c r="BJ712" i="1"/>
  <c r="BF712" i="1"/>
  <c r="BB712" i="1"/>
  <c r="AX712" i="1"/>
  <c r="AU712" i="1"/>
  <c r="AR712" i="1"/>
  <c r="AO712" i="1"/>
  <c r="BN711" i="1"/>
  <c r="BJ711" i="1"/>
  <c r="BF711" i="1"/>
  <c r="BB711" i="1"/>
  <c r="AX711" i="1"/>
  <c r="AU711" i="1"/>
  <c r="AR711" i="1"/>
  <c r="AO711" i="1"/>
  <c r="BN710" i="1"/>
  <c r="BJ710" i="1"/>
  <c r="BF710" i="1"/>
  <c r="BB710" i="1"/>
  <c r="AX710" i="1"/>
  <c r="AU710" i="1"/>
  <c r="AR710" i="1"/>
  <c r="AO710" i="1"/>
  <c r="BN709" i="1"/>
  <c r="BJ709" i="1"/>
  <c r="BF709" i="1"/>
  <c r="BB709" i="1"/>
  <c r="AX709" i="1"/>
  <c r="AU709" i="1"/>
  <c r="AR709" i="1"/>
  <c r="AO709" i="1"/>
  <c r="BN708" i="1"/>
  <c r="BJ708" i="1"/>
  <c r="BF708" i="1"/>
  <c r="BB708" i="1"/>
  <c r="AX708" i="1"/>
  <c r="AU708" i="1"/>
  <c r="AR708" i="1"/>
  <c r="AO708" i="1"/>
  <c r="BN707" i="1"/>
  <c r="BJ707" i="1"/>
  <c r="BF707" i="1"/>
  <c r="BB707" i="1"/>
  <c r="AX707" i="1"/>
  <c r="AU707" i="1"/>
  <c r="AR707" i="1"/>
  <c r="AO707" i="1"/>
  <c r="BN706" i="1"/>
  <c r="BJ706" i="1"/>
  <c r="BF706" i="1"/>
  <c r="BB706" i="1"/>
  <c r="AX706" i="1"/>
  <c r="AU706" i="1"/>
  <c r="AR706" i="1"/>
  <c r="AO706" i="1"/>
  <c r="BN705" i="1"/>
  <c r="BJ705" i="1"/>
  <c r="BF705" i="1"/>
  <c r="BB705" i="1"/>
  <c r="AX705" i="1"/>
  <c r="AU705" i="1"/>
  <c r="AR705" i="1"/>
  <c r="AO705" i="1"/>
  <c r="BN704" i="1"/>
  <c r="BJ704" i="1"/>
  <c r="BF704" i="1"/>
  <c r="BB704" i="1"/>
  <c r="AX704" i="1"/>
  <c r="AU704" i="1"/>
  <c r="AR704" i="1"/>
  <c r="AO704" i="1"/>
  <c r="BN703" i="1"/>
  <c r="BJ703" i="1"/>
  <c r="BF703" i="1"/>
  <c r="BB703" i="1"/>
  <c r="AX703" i="1"/>
  <c r="AU703" i="1"/>
  <c r="AR703" i="1"/>
  <c r="AO703" i="1"/>
  <c r="BN702" i="1"/>
  <c r="BJ702" i="1"/>
  <c r="BF702" i="1"/>
  <c r="BB702" i="1"/>
  <c r="AX702" i="1"/>
  <c r="AU702" i="1"/>
  <c r="AR702" i="1"/>
  <c r="AO702" i="1"/>
  <c r="BN701" i="1"/>
  <c r="BJ701" i="1"/>
  <c r="BF701" i="1"/>
  <c r="BB701" i="1"/>
  <c r="AX701" i="1"/>
  <c r="AU701" i="1"/>
  <c r="AR701" i="1"/>
  <c r="AO701" i="1"/>
  <c r="BN700" i="1"/>
  <c r="BJ700" i="1"/>
  <c r="BF700" i="1"/>
  <c r="BB700" i="1"/>
  <c r="AX700" i="1"/>
  <c r="AU700" i="1"/>
  <c r="AR700" i="1"/>
  <c r="AO700" i="1"/>
  <c r="BN699" i="1"/>
  <c r="BJ699" i="1"/>
  <c r="BF699" i="1"/>
  <c r="BB699" i="1"/>
  <c r="AX699" i="1"/>
  <c r="AU699" i="1"/>
  <c r="AR699" i="1"/>
  <c r="AO699" i="1"/>
  <c r="BN698" i="1"/>
  <c r="BJ698" i="1"/>
  <c r="BF698" i="1"/>
  <c r="BB698" i="1"/>
  <c r="AX698" i="1"/>
  <c r="AU698" i="1"/>
  <c r="AR698" i="1"/>
  <c r="AO698" i="1"/>
  <c r="BN697" i="1"/>
  <c r="BJ697" i="1"/>
  <c r="BF697" i="1"/>
  <c r="BB697" i="1"/>
  <c r="AX697" i="1"/>
  <c r="AU697" i="1"/>
  <c r="AR697" i="1"/>
  <c r="AO697" i="1"/>
  <c r="BN696" i="1"/>
  <c r="BJ696" i="1"/>
  <c r="BF696" i="1"/>
  <c r="BB696" i="1"/>
  <c r="AX696" i="1"/>
  <c r="AU696" i="1"/>
  <c r="AR696" i="1"/>
  <c r="AO696" i="1"/>
  <c r="BN695" i="1"/>
  <c r="BJ695" i="1"/>
  <c r="BF695" i="1"/>
  <c r="BB695" i="1"/>
  <c r="AX695" i="1"/>
  <c r="AU695" i="1"/>
  <c r="AR695" i="1"/>
  <c r="AO695" i="1"/>
  <c r="BN694" i="1"/>
  <c r="BJ694" i="1"/>
  <c r="BF694" i="1"/>
  <c r="BB694" i="1"/>
  <c r="AX694" i="1"/>
  <c r="AU694" i="1"/>
  <c r="AR694" i="1"/>
  <c r="AO694" i="1"/>
  <c r="BN693" i="1"/>
  <c r="BJ693" i="1"/>
  <c r="BF693" i="1"/>
  <c r="BB693" i="1"/>
  <c r="AX693" i="1"/>
  <c r="AU693" i="1"/>
  <c r="AR693" i="1"/>
  <c r="AO693" i="1"/>
  <c r="BN692" i="1"/>
  <c r="BJ692" i="1"/>
  <c r="BF692" i="1"/>
  <c r="BB692" i="1"/>
  <c r="AX692" i="1"/>
  <c r="AU692" i="1"/>
  <c r="AR692" i="1"/>
  <c r="AO692" i="1"/>
  <c r="BN691" i="1"/>
  <c r="BJ691" i="1"/>
  <c r="BF691" i="1"/>
  <c r="BB691" i="1"/>
  <c r="AX691" i="1"/>
  <c r="AU691" i="1"/>
  <c r="AR691" i="1"/>
  <c r="AO691" i="1"/>
  <c r="BN690" i="1"/>
  <c r="BJ690" i="1"/>
  <c r="BF690" i="1"/>
  <c r="BB690" i="1"/>
  <c r="AX690" i="1"/>
  <c r="AU690" i="1"/>
  <c r="AR690" i="1"/>
  <c r="AO690" i="1"/>
  <c r="BN689" i="1"/>
  <c r="BJ689" i="1"/>
  <c r="BF689" i="1"/>
  <c r="BB689" i="1"/>
  <c r="AX689" i="1"/>
  <c r="AU689" i="1"/>
  <c r="AR689" i="1"/>
  <c r="AO689" i="1"/>
  <c r="BN688" i="1"/>
  <c r="BJ688" i="1"/>
  <c r="BF688" i="1"/>
  <c r="BB688" i="1"/>
  <c r="AX688" i="1"/>
  <c r="AU688" i="1"/>
  <c r="AR688" i="1"/>
  <c r="AO688" i="1"/>
  <c r="BN687" i="1"/>
  <c r="BJ687" i="1"/>
  <c r="BF687" i="1"/>
  <c r="BB687" i="1"/>
  <c r="AX687" i="1"/>
  <c r="AU687" i="1"/>
  <c r="AR687" i="1"/>
  <c r="AO687" i="1"/>
  <c r="BN686" i="1"/>
  <c r="BJ686" i="1"/>
  <c r="BF686" i="1"/>
  <c r="BB686" i="1"/>
  <c r="AX686" i="1"/>
  <c r="AU686" i="1"/>
  <c r="AR686" i="1"/>
  <c r="AO686" i="1"/>
  <c r="BN685" i="1"/>
  <c r="BJ685" i="1"/>
  <c r="BF685" i="1"/>
  <c r="BB685" i="1"/>
  <c r="AX685" i="1"/>
  <c r="AU685" i="1"/>
  <c r="AR685" i="1"/>
  <c r="AO685" i="1"/>
  <c r="BN684" i="1"/>
  <c r="BJ684" i="1"/>
  <c r="BF684" i="1"/>
  <c r="BB684" i="1"/>
  <c r="AX684" i="1"/>
  <c r="AU684" i="1"/>
  <c r="AR684" i="1"/>
  <c r="AO684" i="1"/>
  <c r="BN683" i="1"/>
  <c r="BJ683" i="1"/>
  <c r="BF683" i="1"/>
  <c r="BB683" i="1"/>
  <c r="AX683" i="1"/>
  <c r="AU683" i="1"/>
  <c r="AR683" i="1"/>
  <c r="AO683" i="1"/>
  <c r="BN682" i="1"/>
  <c r="BJ682" i="1"/>
  <c r="BF682" i="1"/>
  <c r="BB682" i="1"/>
  <c r="AX682" i="1"/>
  <c r="AU682" i="1"/>
  <c r="AR682" i="1"/>
  <c r="AO682" i="1"/>
  <c r="BN681" i="1"/>
  <c r="BJ681" i="1"/>
  <c r="BF681" i="1"/>
  <c r="BB681" i="1"/>
  <c r="AX681" i="1"/>
  <c r="AU681" i="1"/>
  <c r="AR681" i="1"/>
  <c r="AO681" i="1"/>
  <c r="BN680" i="1"/>
  <c r="BJ680" i="1"/>
  <c r="BF680" i="1"/>
  <c r="BB680" i="1"/>
  <c r="AX680" i="1"/>
  <c r="AU680" i="1"/>
  <c r="AR680" i="1"/>
  <c r="AO680" i="1"/>
  <c r="BN679" i="1"/>
  <c r="BJ679" i="1"/>
  <c r="BF679" i="1"/>
  <c r="BB679" i="1"/>
  <c r="AX679" i="1"/>
  <c r="AU679" i="1"/>
  <c r="AR679" i="1"/>
  <c r="AO679" i="1"/>
  <c r="BN678" i="1"/>
  <c r="BJ678" i="1"/>
  <c r="BF678" i="1"/>
  <c r="BB678" i="1"/>
  <c r="AX678" i="1"/>
  <c r="AU678" i="1"/>
  <c r="AR678" i="1"/>
  <c r="AO678" i="1"/>
  <c r="BN677" i="1"/>
  <c r="BJ677" i="1"/>
  <c r="BF677" i="1"/>
  <c r="BB677" i="1"/>
  <c r="AX677" i="1"/>
  <c r="AU677" i="1"/>
  <c r="AR677" i="1"/>
  <c r="AO677" i="1"/>
  <c r="BN676" i="1"/>
  <c r="BJ676" i="1"/>
  <c r="BF676" i="1"/>
  <c r="BB676" i="1"/>
  <c r="AX676" i="1"/>
  <c r="AU676" i="1"/>
  <c r="AR676" i="1"/>
  <c r="AO676" i="1"/>
  <c r="BN675" i="1"/>
  <c r="BJ675" i="1"/>
  <c r="BF675" i="1"/>
  <c r="BB675" i="1"/>
  <c r="AX675" i="1"/>
  <c r="AU675" i="1"/>
  <c r="AR675" i="1"/>
  <c r="AO675" i="1"/>
  <c r="BN674" i="1"/>
  <c r="BJ674" i="1"/>
  <c r="BF674" i="1"/>
  <c r="BB674" i="1"/>
  <c r="AX674" i="1"/>
  <c r="AU674" i="1"/>
  <c r="AR674" i="1"/>
  <c r="AO674" i="1"/>
  <c r="BN673" i="1"/>
  <c r="BJ673" i="1"/>
  <c r="BF673" i="1"/>
  <c r="BB673" i="1"/>
  <c r="AX673" i="1"/>
  <c r="AU673" i="1"/>
  <c r="AR673" i="1"/>
  <c r="AO673" i="1"/>
  <c r="BN672" i="1"/>
  <c r="BJ672" i="1"/>
  <c r="BF672" i="1"/>
  <c r="BB672" i="1"/>
  <c r="AX672" i="1"/>
  <c r="AU672" i="1"/>
  <c r="AR672" i="1"/>
  <c r="AO672" i="1"/>
  <c r="BN671" i="1"/>
  <c r="BJ671" i="1"/>
  <c r="BF671" i="1"/>
  <c r="BB671" i="1"/>
  <c r="AX671" i="1"/>
  <c r="AU671" i="1"/>
  <c r="AR671" i="1"/>
  <c r="AO671" i="1"/>
  <c r="BN670" i="1"/>
  <c r="BJ670" i="1"/>
  <c r="BF670" i="1"/>
  <c r="BB670" i="1"/>
  <c r="AX670" i="1"/>
  <c r="AU670" i="1"/>
  <c r="AR670" i="1"/>
  <c r="AO670" i="1"/>
  <c r="BN669" i="1"/>
  <c r="BJ669" i="1"/>
  <c r="BF669" i="1"/>
  <c r="BB669" i="1"/>
  <c r="AX669" i="1"/>
  <c r="AU669" i="1"/>
  <c r="AR669" i="1"/>
  <c r="AO669" i="1"/>
  <c r="BN668" i="1"/>
  <c r="BJ668" i="1"/>
  <c r="BF668" i="1"/>
  <c r="BB668" i="1"/>
  <c r="AX668" i="1"/>
  <c r="AU668" i="1"/>
  <c r="AR668" i="1"/>
  <c r="AO668" i="1"/>
  <c r="BN667" i="1"/>
  <c r="BJ667" i="1"/>
  <c r="BF667" i="1"/>
  <c r="BB667" i="1"/>
  <c r="AX667" i="1"/>
  <c r="AU667" i="1"/>
  <c r="AR667" i="1"/>
  <c r="AO667" i="1"/>
  <c r="BN666" i="1"/>
  <c r="BJ666" i="1"/>
  <c r="BF666" i="1"/>
  <c r="BB666" i="1"/>
  <c r="AX666" i="1"/>
  <c r="AU666" i="1"/>
  <c r="AR666" i="1"/>
  <c r="AO666" i="1"/>
  <c r="BN665" i="1"/>
  <c r="BJ665" i="1"/>
  <c r="BF665" i="1"/>
  <c r="BB665" i="1"/>
  <c r="AX665" i="1"/>
  <c r="AU665" i="1"/>
  <c r="AR665" i="1"/>
  <c r="AO665" i="1"/>
  <c r="BN664" i="1"/>
  <c r="BJ664" i="1"/>
  <c r="BF664" i="1"/>
  <c r="BB664" i="1"/>
  <c r="AX664" i="1"/>
  <c r="AU664" i="1"/>
  <c r="AR664" i="1"/>
  <c r="AO664" i="1"/>
  <c r="BN663" i="1"/>
  <c r="BJ663" i="1"/>
  <c r="BF663" i="1"/>
  <c r="BB663" i="1"/>
  <c r="AX663" i="1"/>
  <c r="AU663" i="1"/>
  <c r="AR663" i="1"/>
  <c r="AO663" i="1"/>
  <c r="BN662" i="1"/>
  <c r="BJ662" i="1"/>
  <c r="BF662" i="1"/>
  <c r="BB662" i="1"/>
  <c r="AX662" i="1"/>
  <c r="AU662" i="1"/>
  <c r="AR662" i="1"/>
  <c r="AO662" i="1"/>
  <c r="BN661" i="1"/>
  <c r="BJ661" i="1"/>
  <c r="BF661" i="1"/>
  <c r="BB661" i="1"/>
  <c r="AX661" i="1"/>
  <c r="AU661" i="1"/>
  <c r="AR661" i="1"/>
  <c r="AO661" i="1"/>
  <c r="BN660" i="1"/>
  <c r="BJ660" i="1"/>
  <c r="BF660" i="1"/>
  <c r="BB660" i="1"/>
  <c r="AX660" i="1"/>
  <c r="AU660" i="1"/>
  <c r="AR660" i="1"/>
  <c r="AO660" i="1"/>
  <c r="BN659" i="1"/>
  <c r="BJ659" i="1"/>
  <c r="BF659" i="1"/>
  <c r="BB659" i="1"/>
  <c r="AX659" i="1"/>
  <c r="AU659" i="1"/>
  <c r="AR659" i="1"/>
  <c r="AO659" i="1"/>
  <c r="BN658" i="1"/>
  <c r="BJ658" i="1"/>
  <c r="BF658" i="1"/>
  <c r="BB658" i="1"/>
  <c r="AX658" i="1"/>
  <c r="AU658" i="1"/>
  <c r="AR658" i="1"/>
  <c r="AO658" i="1"/>
  <c r="BN657" i="1"/>
  <c r="BJ657" i="1"/>
  <c r="BF657" i="1"/>
  <c r="BB657" i="1"/>
  <c r="AX657" i="1"/>
  <c r="AU657" i="1"/>
  <c r="AR657" i="1"/>
  <c r="AO657" i="1"/>
  <c r="BN656" i="1"/>
  <c r="BJ656" i="1"/>
  <c r="BF656" i="1"/>
  <c r="BB656" i="1"/>
  <c r="AX656" i="1"/>
  <c r="AU656" i="1"/>
  <c r="AR656" i="1"/>
  <c r="AO656" i="1"/>
  <c r="BN655" i="1"/>
  <c r="BJ655" i="1"/>
  <c r="BF655" i="1"/>
  <c r="BB655" i="1"/>
  <c r="AX655" i="1"/>
  <c r="AU655" i="1"/>
  <c r="AR655" i="1"/>
  <c r="AO655" i="1"/>
  <c r="BN654" i="1"/>
  <c r="BJ654" i="1"/>
  <c r="BF654" i="1"/>
  <c r="BB654" i="1"/>
  <c r="AX654" i="1"/>
  <c r="AU654" i="1"/>
  <c r="AR654" i="1"/>
  <c r="AO654" i="1"/>
  <c r="BN653" i="1"/>
  <c r="BJ653" i="1"/>
  <c r="BF653" i="1"/>
  <c r="BB653" i="1"/>
  <c r="AX653" i="1"/>
  <c r="AU653" i="1"/>
  <c r="AR653" i="1"/>
  <c r="AO653" i="1"/>
  <c r="BN652" i="1"/>
  <c r="BJ652" i="1"/>
  <c r="BF652" i="1"/>
  <c r="BB652" i="1"/>
  <c r="AX652" i="1"/>
  <c r="AU652" i="1"/>
  <c r="AR652" i="1"/>
  <c r="AO652" i="1"/>
  <c r="BN651" i="1"/>
  <c r="BJ651" i="1"/>
  <c r="BF651" i="1"/>
  <c r="BB651" i="1"/>
  <c r="AX651" i="1"/>
  <c r="AU651" i="1"/>
  <c r="AR651" i="1"/>
  <c r="AO651" i="1"/>
  <c r="BN650" i="1"/>
  <c r="BJ650" i="1"/>
  <c r="BF650" i="1"/>
  <c r="BB650" i="1"/>
  <c r="AX650" i="1"/>
  <c r="AU650" i="1"/>
  <c r="AR650" i="1"/>
  <c r="AO650" i="1"/>
  <c r="BN649" i="1"/>
  <c r="BJ649" i="1"/>
  <c r="BF649" i="1"/>
  <c r="BB649" i="1"/>
  <c r="AX649" i="1"/>
  <c r="AU649" i="1"/>
  <c r="AR649" i="1"/>
  <c r="AO649" i="1"/>
  <c r="BN648" i="1"/>
  <c r="BJ648" i="1"/>
  <c r="BF648" i="1"/>
  <c r="BB648" i="1"/>
  <c r="AX648" i="1"/>
  <c r="AU648" i="1"/>
  <c r="AR648" i="1"/>
  <c r="AO648" i="1"/>
  <c r="BN647" i="1"/>
  <c r="BJ647" i="1"/>
  <c r="BF647" i="1"/>
  <c r="BB647" i="1"/>
  <c r="AX647" i="1"/>
  <c r="AU647" i="1"/>
  <c r="AR647" i="1"/>
  <c r="AO647" i="1"/>
  <c r="BN646" i="1"/>
  <c r="BJ646" i="1"/>
  <c r="BF646" i="1"/>
  <c r="BB646" i="1"/>
  <c r="AX646" i="1"/>
  <c r="AU646" i="1"/>
  <c r="AR646" i="1"/>
  <c r="AO646" i="1"/>
  <c r="BN645" i="1"/>
  <c r="BJ645" i="1"/>
  <c r="BF645" i="1"/>
  <c r="BB645" i="1"/>
  <c r="AX645" i="1"/>
  <c r="AU645" i="1"/>
  <c r="AR645" i="1"/>
  <c r="AO645" i="1"/>
  <c r="BN644" i="1"/>
  <c r="BJ644" i="1"/>
  <c r="BF644" i="1"/>
  <c r="BB644" i="1"/>
  <c r="AX644" i="1"/>
  <c r="AU644" i="1"/>
  <c r="AR644" i="1"/>
  <c r="AO644" i="1"/>
  <c r="BN643" i="1"/>
  <c r="BJ643" i="1"/>
  <c r="BF643" i="1"/>
  <c r="BB643" i="1"/>
  <c r="AX643" i="1"/>
  <c r="AU643" i="1"/>
  <c r="AR643" i="1"/>
  <c r="AO643" i="1"/>
  <c r="BN642" i="1"/>
  <c r="BJ642" i="1"/>
  <c r="BF642" i="1"/>
  <c r="BB642" i="1"/>
  <c r="AX642" i="1"/>
  <c r="AU642" i="1"/>
  <c r="AR642" i="1"/>
  <c r="AO642" i="1"/>
  <c r="BN641" i="1"/>
  <c r="BJ641" i="1"/>
  <c r="BF641" i="1"/>
  <c r="BB641" i="1"/>
  <c r="AX641" i="1"/>
  <c r="AU641" i="1"/>
  <c r="AR641" i="1"/>
  <c r="AO641" i="1"/>
  <c r="BN640" i="1"/>
  <c r="BJ640" i="1"/>
  <c r="BF640" i="1"/>
  <c r="BB640" i="1"/>
  <c r="AX640" i="1"/>
  <c r="AU640" i="1"/>
  <c r="AR640" i="1"/>
  <c r="AO640" i="1"/>
  <c r="BN639" i="1"/>
  <c r="BJ639" i="1"/>
  <c r="BF639" i="1"/>
  <c r="BB639" i="1"/>
  <c r="AX639" i="1"/>
  <c r="AU639" i="1"/>
  <c r="AR639" i="1"/>
  <c r="AO639" i="1"/>
  <c r="BN638" i="1"/>
  <c r="BJ638" i="1"/>
  <c r="BF638" i="1"/>
  <c r="BB638" i="1"/>
  <c r="AX638" i="1"/>
  <c r="AU638" i="1"/>
  <c r="AR638" i="1"/>
  <c r="AO638" i="1"/>
  <c r="BN637" i="1"/>
  <c r="BJ637" i="1"/>
  <c r="BF637" i="1"/>
  <c r="BB637" i="1"/>
  <c r="AX637" i="1"/>
  <c r="AU637" i="1"/>
  <c r="AR637" i="1"/>
  <c r="AO637" i="1"/>
  <c r="BN636" i="1"/>
  <c r="BJ636" i="1"/>
  <c r="BF636" i="1"/>
  <c r="BB636" i="1"/>
  <c r="AX636" i="1"/>
  <c r="AU636" i="1"/>
  <c r="AR636" i="1"/>
  <c r="AO636" i="1"/>
  <c r="BN635" i="1"/>
  <c r="BJ635" i="1"/>
  <c r="BF635" i="1"/>
  <c r="BB635" i="1"/>
  <c r="AX635" i="1"/>
  <c r="AU635" i="1"/>
  <c r="AR635" i="1"/>
  <c r="AO635" i="1"/>
  <c r="BN634" i="1"/>
  <c r="BJ634" i="1"/>
  <c r="BF634" i="1"/>
  <c r="BB634" i="1"/>
  <c r="AX634" i="1"/>
  <c r="AU634" i="1"/>
  <c r="AR634" i="1"/>
  <c r="AO634" i="1"/>
  <c r="BN633" i="1"/>
  <c r="BJ633" i="1"/>
  <c r="BF633" i="1"/>
  <c r="BB633" i="1"/>
  <c r="AX633" i="1"/>
  <c r="AU633" i="1"/>
  <c r="AR633" i="1"/>
  <c r="AO633" i="1"/>
  <c r="BN632" i="1"/>
  <c r="BJ632" i="1"/>
  <c r="BF632" i="1"/>
  <c r="BB632" i="1"/>
  <c r="AX632" i="1"/>
  <c r="AU632" i="1"/>
  <c r="AR632" i="1"/>
  <c r="AO632" i="1"/>
  <c r="BN631" i="1"/>
  <c r="BJ631" i="1"/>
  <c r="BF631" i="1"/>
  <c r="BB631" i="1"/>
  <c r="AX631" i="1"/>
  <c r="AU631" i="1"/>
  <c r="AR631" i="1"/>
  <c r="AO631" i="1"/>
  <c r="BN630" i="1"/>
  <c r="BJ630" i="1"/>
  <c r="BF630" i="1"/>
  <c r="BB630" i="1"/>
  <c r="AX630" i="1"/>
  <c r="AU630" i="1"/>
  <c r="AR630" i="1"/>
  <c r="AO630" i="1"/>
  <c r="BN629" i="1"/>
  <c r="BJ629" i="1"/>
  <c r="BF629" i="1"/>
  <c r="BB629" i="1"/>
  <c r="AX629" i="1"/>
  <c r="AU629" i="1"/>
  <c r="AR629" i="1"/>
  <c r="AO629" i="1"/>
  <c r="BN628" i="1"/>
  <c r="BJ628" i="1"/>
  <c r="BF628" i="1"/>
  <c r="BB628" i="1"/>
  <c r="AX628" i="1"/>
  <c r="AU628" i="1"/>
  <c r="AR628" i="1"/>
  <c r="AO628" i="1"/>
  <c r="BN627" i="1"/>
  <c r="BJ627" i="1"/>
  <c r="BF627" i="1"/>
  <c r="BB627" i="1"/>
  <c r="AX627" i="1"/>
  <c r="AU627" i="1"/>
  <c r="AR627" i="1"/>
  <c r="AO627" i="1"/>
  <c r="BN626" i="1"/>
  <c r="BJ626" i="1"/>
  <c r="BF626" i="1"/>
  <c r="BB626" i="1"/>
  <c r="AX626" i="1"/>
  <c r="AU626" i="1"/>
  <c r="AR626" i="1"/>
  <c r="AO626" i="1"/>
  <c r="BN625" i="1"/>
  <c r="BJ625" i="1"/>
  <c r="BF625" i="1"/>
  <c r="BB625" i="1"/>
  <c r="AX625" i="1"/>
  <c r="AU625" i="1"/>
  <c r="AR625" i="1"/>
  <c r="AO625" i="1"/>
  <c r="BN624" i="1"/>
  <c r="BJ624" i="1"/>
  <c r="BF624" i="1"/>
  <c r="BB624" i="1"/>
  <c r="AX624" i="1"/>
  <c r="AU624" i="1"/>
  <c r="AR624" i="1"/>
  <c r="AO624" i="1"/>
  <c r="BN623" i="1"/>
  <c r="BJ623" i="1"/>
  <c r="BF623" i="1"/>
  <c r="BB623" i="1"/>
  <c r="AX623" i="1"/>
  <c r="AU623" i="1"/>
  <c r="AR623" i="1"/>
  <c r="AO623" i="1"/>
  <c r="BN622" i="1"/>
  <c r="BJ622" i="1"/>
  <c r="BF622" i="1"/>
  <c r="BB622" i="1"/>
  <c r="AX622" i="1"/>
  <c r="AU622" i="1"/>
  <c r="AR622" i="1"/>
  <c r="AO622" i="1"/>
  <c r="BN621" i="1"/>
  <c r="BJ621" i="1"/>
  <c r="BF621" i="1"/>
  <c r="BB621" i="1"/>
  <c r="AX621" i="1"/>
  <c r="AU621" i="1"/>
  <c r="AR621" i="1"/>
  <c r="AO621" i="1"/>
  <c r="BN620" i="1"/>
  <c r="BJ620" i="1"/>
  <c r="BF620" i="1"/>
  <c r="BB620" i="1"/>
  <c r="AX620" i="1"/>
  <c r="AU620" i="1"/>
  <c r="AR620" i="1"/>
  <c r="AO620" i="1"/>
  <c r="BN619" i="1"/>
  <c r="BJ619" i="1"/>
  <c r="BF619" i="1"/>
  <c r="BB619" i="1"/>
  <c r="AX619" i="1"/>
  <c r="AU619" i="1"/>
  <c r="AR619" i="1"/>
  <c r="AO619" i="1"/>
  <c r="BN618" i="1"/>
  <c r="BJ618" i="1"/>
  <c r="BF618" i="1"/>
  <c r="BB618" i="1"/>
  <c r="AX618" i="1"/>
  <c r="AU618" i="1"/>
  <c r="AR618" i="1"/>
  <c r="AO618" i="1"/>
  <c r="BN617" i="1"/>
  <c r="BJ617" i="1"/>
  <c r="BF617" i="1"/>
  <c r="BB617" i="1"/>
  <c r="AX617" i="1"/>
  <c r="AU617" i="1"/>
  <c r="AR617" i="1"/>
  <c r="AO617" i="1"/>
  <c r="BN616" i="1"/>
  <c r="BJ616" i="1"/>
  <c r="BF616" i="1"/>
  <c r="BB616" i="1"/>
  <c r="AX616" i="1"/>
  <c r="AU616" i="1"/>
  <c r="AR616" i="1"/>
  <c r="AO616" i="1"/>
  <c r="BN615" i="1"/>
  <c r="BJ615" i="1"/>
  <c r="BF615" i="1"/>
  <c r="BB615" i="1"/>
  <c r="AX615" i="1"/>
  <c r="AU615" i="1"/>
  <c r="AR615" i="1"/>
  <c r="AO615" i="1"/>
  <c r="BN614" i="1"/>
  <c r="BJ614" i="1"/>
  <c r="BF614" i="1"/>
  <c r="BB614" i="1"/>
  <c r="AX614" i="1"/>
  <c r="AU614" i="1"/>
  <c r="AR614" i="1"/>
  <c r="AO614" i="1"/>
  <c r="BN613" i="1"/>
  <c r="BJ613" i="1"/>
  <c r="BF613" i="1"/>
  <c r="BB613" i="1"/>
  <c r="AX613" i="1"/>
  <c r="AU613" i="1"/>
  <c r="AR613" i="1"/>
  <c r="AO613" i="1"/>
  <c r="BN612" i="1"/>
  <c r="BJ612" i="1"/>
  <c r="BF612" i="1"/>
  <c r="BB612" i="1"/>
  <c r="AX612" i="1"/>
  <c r="AU612" i="1"/>
  <c r="AR612" i="1"/>
  <c r="AO612" i="1"/>
  <c r="BN611" i="1"/>
  <c r="BJ611" i="1"/>
  <c r="BF611" i="1"/>
  <c r="BB611" i="1"/>
  <c r="AX611" i="1"/>
  <c r="AU611" i="1"/>
  <c r="AR611" i="1"/>
  <c r="AO611" i="1"/>
  <c r="BN610" i="1"/>
  <c r="BJ610" i="1"/>
  <c r="BF610" i="1"/>
  <c r="BB610" i="1"/>
  <c r="AX610" i="1"/>
  <c r="AU610" i="1"/>
  <c r="AR610" i="1"/>
  <c r="AO610" i="1"/>
  <c r="BN609" i="1"/>
  <c r="BJ609" i="1"/>
  <c r="BF609" i="1"/>
  <c r="BB609" i="1"/>
  <c r="AX609" i="1"/>
  <c r="AU609" i="1"/>
  <c r="AR609" i="1"/>
  <c r="AO609" i="1"/>
  <c r="BN608" i="1"/>
  <c r="BJ608" i="1"/>
  <c r="BF608" i="1"/>
  <c r="BB608" i="1"/>
  <c r="AX608" i="1"/>
  <c r="AU608" i="1"/>
  <c r="AR608" i="1"/>
  <c r="AO608" i="1"/>
  <c r="BN607" i="1"/>
  <c r="BJ607" i="1"/>
  <c r="BF607" i="1"/>
  <c r="BB607" i="1"/>
  <c r="AX607" i="1"/>
  <c r="AU607" i="1"/>
  <c r="AR607" i="1"/>
  <c r="AO607" i="1"/>
  <c r="BN606" i="1"/>
  <c r="BJ606" i="1"/>
  <c r="BF606" i="1"/>
  <c r="BB606" i="1"/>
  <c r="AX606" i="1"/>
  <c r="AU606" i="1"/>
  <c r="AR606" i="1"/>
  <c r="AO606" i="1"/>
  <c r="BN605" i="1"/>
  <c r="BJ605" i="1"/>
  <c r="BF605" i="1"/>
  <c r="BB605" i="1"/>
  <c r="AX605" i="1"/>
  <c r="AU605" i="1"/>
  <c r="AR605" i="1"/>
  <c r="AO605" i="1"/>
  <c r="BN604" i="1"/>
  <c r="BJ604" i="1"/>
  <c r="BF604" i="1"/>
  <c r="BB604" i="1"/>
  <c r="AX604" i="1"/>
  <c r="AU604" i="1"/>
  <c r="AR604" i="1"/>
  <c r="AO604" i="1"/>
  <c r="BN603" i="1"/>
  <c r="BJ603" i="1"/>
  <c r="BF603" i="1"/>
  <c r="BB603" i="1"/>
  <c r="AX603" i="1"/>
  <c r="AU603" i="1"/>
  <c r="AR603" i="1"/>
  <c r="AO603" i="1"/>
  <c r="BN602" i="1"/>
  <c r="BJ602" i="1"/>
  <c r="BF602" i="1"/>
  <c r="BB602" i="1"/>
  <c r="AX602" i="1"/>
  <c r="AU602" i="1"/>
  <c r="AR602" i="1"/>
  <c r="AO602" i="1"/>
  <c r="BN601" i="1"/>
  <c r="BJ601" i="1"/>
  <c r="BF601" i="1"/>
  <c r="BB601" i="1"/>
  <c r="AX601" i="1"/>
  <c r="AU601" i="1"/>
  <c r="AR601" i="1"/>
  <c r="AO601" i="1"/>
  <c r="BN600" i="1"/>
  <c r="BJ600" i="1"/>
  <c r="BF600" i="1"/>
  <c r="BB600" i="1"/>
  <c r="AX600" i="1"/>
  <c r="AU600" i="1"/>
  <c r="AR600" i="1"/>
  <c r="AO600" i="1"/>
  <c r="BN599" i="1"/>
  <c r="BJ599" i="1"/>
  <c r="BF599" i="1"/>
  <c r="BB599" i="1"/>
  <c r="AX599" i="1"/>
  <c r="AU599" i="1"/>
  <c r="AR599" i="1"/>
  <c r="AO599" i="1"/>
  <c r="BN598" i="1"/>
  <c r="BJ598" i="1"/>
  <c r="BF598" i="1"/>
  <c r="BB598" i="1"/>
  <c r="AX598" i="1"/>
  <c r="AU598" i="1"/>
  <c r="AR598" i="1"/>
  <c r="AO598" i="1"/>
  <c r="BN597" i="1"/>
  <c r="BJ597" i="1"/>
  <c r="BF597" i="1"/>
  <c r="BB597" i="1"/>
  <c r="AX597" i="1"/>
  <c r="AU597" i="1"/>
  <c r="AR597" i="1"/>
  <c r="AO597" i="1"/>
  <c r="BN596" i="1"/>
  <c r="BJ596" i="1"/>
  <c r="BF596" i="1"/>
  <c r="BB596" i="1"/>
  <c r="AX596" i="1"/>
  <c r="AU596" i="1"/>
  <c r="AR596" i="1"/>
  <c r="AO596" i="1"/>
  <c r="BN595" i="1"/>
  <c r="BJ595" i="1"/>
  <c r="BF595" i="1"/>
  <c r="BB595" i="1"/>
  <c r="AX595" i="1"/>
  <c r="AU595" i="1"/>
  <c r="AR595" i="1"/>
  <c r="AO595" i="1"/>
  <c r="BN594" i="1"/>
  <c r="BJ594" i="1"/>
  <c r="BF594" i="1"/>
  <c r="BB594" i="1"/>
  <c r="AX594" i="1"/>
  <c r="AU594" i="1"/>
  <c r="AR594" i="1"/>
  <c r="AO594" i="1"/>
  <c r="BN593" i="1"/>
  <c r="BJ593" i="1"/>
  <c r="BF593" i="1"/>
  <c r="BB593" i="1"/>
  <c r="AX593" i="1"/>
  <c r="AU593" i="1"/>
  <c r="AR593" i="1"/>
  <c r="AO593" i="1"/>
  <c r="BN592" i="1"/>
  <c r="BJ592" i="1"/>
  <c r="BF592" i="1"/>
  <c r="BB592" i="1"/>
  <c r="AX592" i="1"/>
  <c r="AU592" i="1"/>
  <c r="AR592" i="1"/>
  <c r="AO592" i="1"/>
  <c r="BN591" i="1"/>
  <c r="BJ591" i="1"/>
  <c r="BF591" i="1"/>
  <c r="BB591" i="1"/>
  <c r="AX591" i="1"/>
  <c r="AU591" i="1"/>
  <c r="AR591" i="1"/>
  <c r="AO591" i="1"/>
  <c r="BN590" i="1"/>
  <c r="BJ590" i="1"/>
  <c r="BF590" i="1"/>
  <c r="BB590" i="1"/>
  <c r="AX590" i="1"/>
  <c r="AU590" i="1"/>
  <c r="AR590" i="1"/>
  <c r="AO590" i="1"/>
  <c r="BN589" i="1"/>
  <c r="BJ589" i="1"/>
  <c r="BF589" i="1"/>
  <c r="BB589" i="1"/>
  <c r="AX589" i="1"/>
  <c r="AU589" i="1"/>
  <c r="AR589" i="1"/>
  <c r="AO589" i="1"/>
  <c r="BN588" i="1"/>
  <c r="BJ588" i="1"/>
  <c r="BF588" i="1"/>
  <c r="BB588" i="1"/>
  <c r="AX588" i="1"/>
  <c r="AU588" i="1"/>
  <c r="AR588" i="1"/>
  <c r="AO588" i="1"/>
  <c r="BN587" i="1"/>
  <c r="BJ587" i="1"/>
  <c r="BF587" i="1"/>
  <c r="BB587" i="1"/>
  <c r="AX587" i="1"/>
  <c r="AU587" i="1"/>
  <c r="AR587" i="1"/>
  <c r="AO587" i="1"/>
  <c r="BN586" i="1"/>
  <c r="BJ586" i="1"/>
  <c r="BF586" i="1"/>
  <c r="BB586" i="1"/>
  <c r="AX586" i="1"/>
  <c r="AU586" i="1"/>
  <c r="AR586" i="1"/>
  <c r="AO586" i="1"/>
  <c r="BN585" i="1"/>
  <c r="BJ585" i="1"/>
  <c r="BF585" i="1"/>
  <c r="BB585" i="1"/>
  <c r="AX585" i="1"/>
  <c r="AU585" i="1"/>
  <c r="AR585" i="1"/>
  <c r="AO585" i="1"/>
  <c r="BN584" i="1"/>
  <c r="BJ584" i="1"/>
  <c r="BF584" i="1"/>
  <c r="BB584" i="1"/>
  <c r="AX584" i="1"/>
  <c r="AU584" i="1"/>
  <c r="AR584" i="1"/>
  <c r="AO584" i="1"/>
  <c r="BN583" i="1"/>
  <c r="BJ583" i="1"/>
  <c r="BF583" i="1"/>
  <c r="BB583" i="1"/>
  <c r="AX583" i="1"/>
  <c r="AU583" i="1"/>
  <c r="AR583" i="1"/>
  <c r="AO583" i="1"/>
  <c r="BN582" i="1"/>
  <c r="BJ582" i="1"/>
  <c r="BF582" i="1"/>
  <c r="BB582" i="1"/>
  <c r="AX582" i="1"/>
  <c r="AU582" i="1"/>
  <c r="AR582" i="1"/>
  <c r="AO582" i="1"/>
  <c r="BN581" i="1"/>
  <c r="BJ581" i="1"/>
  <c r="BF581" i="1"/>
  <c r="BB581" i="1"/>
  <c r="AX581" i="1"/>
  <c r="AU581" i="1"/>
  <c r="AR581" i="1"/>
  <c r="AO581" i="1"/>
  <c r="BN580" i="1"/>
  <c r="BJ580" i="1"/>
  <c r="BF580" i="1"/>
  <c r="BB580" i="1"/>
  <c r="AX580" i="1"/>
  <c r="AU580" i="1"/>
  <c r="AR580" i="1"/>
  <c r="AO580" i="1"/>
  <c r="BN579" i="1"/>
  <c r="BJ579" i="1"/>
  <c r="BF579" i="1"/>
  <c r="BB579" i="1"/>
  <c r="AX579" i="1"/>
  <c r="AU579" i="1"/>
  <c r="AR579" i="1"/>
  <c r="AO579" i="1"/>
  <c r="BN578" i="1"/>
  <c r="BJ578" i="1"/>
  <c r="BF578" i="1"/>
  <c r="BB578" i="1"/>
  <c r="AX578" i="1"/>
  <c r="AU578" i="1"/>
  <c r="AR578" i="1"/>
  <c r="AO578" i="1"/>
  <c r="BN577" i="1"/>
  <c r="BJ577" i="1"/>
  <c r="BF577" i="1"/>
  <c r="BB577" i="1"/>
  <c r="AX577" i="1"/>
  <c r="AU577" i="1"/>
  <c r="AR577" i="1"/>
  <c r="AO577" i="1"/>
  <c r="BN576" i="1"/>
  <c r="BJ576" i="1"/>
  <c r="BF576" i="1"/>
  <c r="BB576" i="1"/>
  <c r="AX576" i="1"/>
  <c r="AU576" i="1"/>
  <c r="AR576" i="1"/>
  <c r="AO576" i="1"/>
  <c r="BN575" i="1"/>
  <c r="BJ575" i="1"/>
  <c r="BF575" i="1"/>
  <c r="BB575" i="1"/>
  <c r="AX575" i="1"/>
  <c r="AU575" i="1"/>
  <c r="AR575" i="1"/>
  <c r="AO575" i="1"/>
  <c r="BN574" i="1"/>
  <c r="BJ574" i="1"/>
  <c r="BF574" i="1"/>
  <c r="BB574" i="1"/>
  <c r="AX574" i="1"/>
  <c r="AU574" i="1"/>
  <c r="AR574" i="1"/>
  <c r="AO574" i="1"/>
  <c r="BN573" i="1"/>
  <c r="BJ573" i="1"/>
  <c r="BF573" i="1"/>
  <c r="BB573" i="1"/>
  <c r="AX573" i="1"/>
  <c r="AU573" i="1"/>
  <c r="AR573" i="1"/>
  <c r="AO573" i="1"/>
  <c r="BN572" i="1"/>
  <c r="BJ572" i="1"/>
  <c r="BF572" i="1"/>
  <c r="BB572" i="1"/>
  <c r="AX572" i="1"/>
  <c r="AU572" i="1"/>
  <c r="AR572" i="1"/>
  <c r="AO572" i="1"/>
  <c r="BN571" i="1"/>
  <c r="BJ571" i="1"/>
  <c r="BF571" i="1"/>
  <c r="BB571" i="1"/>
  <c r="AX571" i="1"/>
  <c r="AU571" i="1"/>
  <c r="AR571" i="1"/>
  <c r="AO571" i="1"/>
  <c r="BN570" i="1"/>
  <c r="BJ570" i="1"/>
  <c r="BF570" i="1"/>
  <c r="BB570" i="1"/>
  <c r="AX570" i="1"/>
  <c r="AU570" i="1"/>
  <c r="AR570" i="1"/>
  <c r="AO570" i="1"/>
  <c r="BN569" i="1"/>
  <c r="BJ569" i="1"/>
  <c r="BF569" i="1"/>
  <c r="BB569" i="1"/>
  <c r="AX569" i="1"/>
  <c r="AU569" i="1"/>
  <c r="AR569" i="1"/>
  <c r="AO569" i="1"/>
  <c r="BN568" i="1"/>
  <c r="BJ568" i="1"/>
  <c r="BF568" i="1"/>
  <c r="BB568" i="1"/>
  <c r="AX568" i="1"/>
  <c r="AU568" i="1"/>
  <c r="AR568" i="1"/>
  <c r="AO568" i="1"/>
  <c r="BN567" i="1"/>
  <c r="BJ567" i="1"/>
  <c r="BF567" i="1"/>
  <c r="BB567" i="1"/>
  <c r="AX567" i="1"/>
  <c r="AU567" i="1"/>
  <c r="AR567" i="1"/>
  <c r="AO567" i="1"/>
  <c r="BN566" i="1"/>
  <c r="BJ566" i="1"/>
  <c r="BF566" i="1"/>
  <c r="BB566" i="1"/>
  <c r="AX566" i="1"/>
  <c r="AU566" i="1"/>
  <c r="AR566" i="1"/>
  <c r="AO566" i="1"/>
  <c r="BN565" i="1"/>
  <c r="BJ565" i="1"/>
  <c r="BF565" i="1"/>
  <c r="BB565" i="1"/>
  <c r="AX565" i="1"/>
  <c r="AU565" i="1"/>
  <c r="AR565" i="1"/>
  <c r="AO565" i="1"/>
  <c r="BN564" i="1"/>
  <c r="BJ564" i="1"/>
  <c r="BF564" i="1"/>
  <c r="BB564" i="1"/>
  <c r="AX564" i="1"/>
  <c r="AU564" i="1"/>
  <c r="AR564" i="1"/>
  <c r="AO564" i="1"/>
  <c r="BN563" i="1"/>
  <c r="BJ563" i="1"/>
  <c r="BF563" i="1"/>
  <c r="BB563" i="1"/>
  <c r="AX563" i="1"/>
  <c r="AU563" i="1"/>
  <c r="AR563" i="1"/>
  <c r="AO563" i="1"/>
  <c r="BN562" i="1"/>
  <c r="BJ562" i="1"/>
  <c r="BF562" i="1"/>
  <c r="BB562" i="1"/>
  <c r="AX562" i="1"/>
  <c r="AU562" i="1"/>
  <c r="AR562" i="1"/>
  <c r="AO562" i="1"/>
  <c r="BN561" i="1"/>
  <c r="BJ561" i="1"/>
  <c r="BF561" i="1"/>
  <c r="BB561" i="1"/>
  <c r="AX561" i="1"/>
  <c r="AU561" i="1"/>
  <c r="AR561" i="1"/>
  <c r="AO561" i="1"/>
  <c r="BN560" i="1"/>
  <c r="BJ560" i="1"/>
  <c r="BF560" i="1"/>
  <c r="BB560" i="1"/>
  <c r="AX560" i="1"/>
  <c r="AU560" i="1"/>
  <c r="AR560" i="1"/>
  <c r="AO560" i="1"/>
  <c r="BN559" i="1"/>
  <c r="BJ559" i="1"/>
  <c r="BF559" i="1"/>
  <c r="BB559" i="1"/>
  <c r="AX559" i="1"/>
  <c r="AU559" i="1"/>
  <c r="AR559" i="1"/>
  <c r="AO559" i="1"/>
  <c r="BN558" i="1"/>
  <c r="BJ558" i="1"/>
  <c r="BF558" i="1"/>
  <c r="BB558" i="1"/>
  <c r="AX558" i="1"/>
  <c r="AU558" i="1"/>
  <c r="AR558" i="1"/>
  <c r="AO558" i="1"/>
  <c r="BN557" i="1"/>
  <c r="BJ557" i="1"/>
  <c r="BF557" i="1"/>
  <c r="BB557" i="1"/>
  <c r="AX557" i="1"/>
  <c r="AU557" i="1"/>
  <c r="AR557" i="1"/>
  <c r="AO557" i="1"/>
  <c r="BN556" i="1"/>
  <c r="BJ556" i="1"/>
  <c r="BF556" i="1"/>
  <c r="BB556" i="1"/>
  <c r="AX556" i="1"/>
  <c r="AU556" i="1"/>
  <c r="AR556" i="1"/>
  <c r="AO556" i="1"/>
  <c r="BN555" i="1"/>
  <c r="BJ555" i="1"/>
  <c r="BF555" i="1"/>
  <c r="BB555" i="1"/>
  <c r="AX555" i="1"/>
  <c r="AU555" i="1"/>
  <c r="AR555" i="1"/>
  <c r="AO555" i="1"/>
  <c r="BN554" i="1"/>
  <c r="BJ554" i="1"/>
  <c r="BF554" i="1"/>
  <c r="BB554" i="1"/>
  <c r="AX554" i="1"/>
  <c r="AU554" i="1"/>
  <c r="AR554" i="1"/>
  <c r="AO554" i="1"/>
  <c r="BN553" i="1"/>
  <c r="BJ553" i="1"/>
  <c r="BF553" i="1"/>
  <c r="BB553" i="1"/>
  <c r="AX553" i="1"/>
  <c r="AU553" i="1"/>
  <c r="AR553" i="1"/>
  <c r="AO553" i="1"/>
  <c r="BN552" i="1"/>
  <c r="BJ552" i="1"/>
  <c r="BF552" i="1"/>
  <c r="BB552" i="1"/>
  <c r="AX552" i="1"/>
  <c r="AU552" i="1"/>
  <c r="AR552" i="1"/>
  <c r="AO552" i="1"/>
  <c r="BN551" i="1"/>
  <c r="BJ551" i="1"/>
  <c r="BF551" i="1"/>
  <c r="BB551" i="1"/>
  <c r="AX551" i="1"/>
  <c r="AU551" i="1"/>
  <c r="AR551" i="1"/>
  <c r="AO551" i="1"/>
  <c r="BN550" i="1"/>
  <c r="BJ550" i="1"/>
  <c r="BF550" i="1"/>
  <c r="BB550" i="1"/>
  <c r="AX550" i="1"/>
  <c r="AU550" i="1"/>
  <c r="AR550" i="1"/>
  <c r="AO550" i="1"/>
  <c r="BN549" i="1"/>
  <c r="BJ549" i="1"/>
  <c r="BF549" i="1"/>
  <c r="BB549" i="1"/>
  <c r="AX549" i="1"/>
  <c r="AU549" i="1"/>
  <c r="AR549" i="1"/>
  <c r="AO549" i="1"/>
  <c r="BN548" i="1"/>
  <c r="BJ548" i="1"/>
  <c r="BF548" i="1"/>
  <c r="BB548" i="1"/>
  <c r="AX548" i="1"/>
  <c r="AU548" i="1"/>
  <c r="AR548" i="1"/>
  <c r="AO548" i="1"/>
  <c r="BN547" i="1"/>
  <c r="BJ547" i="1"/>
  <c r="BF547" i="1"/>
  <c r="BB547" i="1"/>
  <c r="AX547" i="1"/>
  <c r="AU547" i="1"/>
  <c r="AR547" i="1"/>
  <c r="AO547" i="1"/>
  <c r="BN546" i="1"/>
  <c r="BJ546" i="1"/>
  <c r="BF546" i="1"/>
  <c r="BB546" i="1"/>
  <c r="AX546" i="1"/>
  <c r="AU546" i="1"/>
  <c r="AR546" i="1"/>
  <c r="AO546" i="1"/>
  <c r="BN545" i="1"/>
  <c r="BJ545" i="1"/>
  <c r="BF545" i="1"/>
  <c r="BB545" i="1"/>
  <c r="AX545" i="1"/>
  <c r="AU545" i="1"/>
  <c r="AR545" i="1"/>
  <c r="AO545" i="1"/>
  <c r="BN544" i="1"/>
  <c r="BJ544" i="1"/>
  <c r="BF544" i="1"/>
  <c r="BB544" i="1"/>
  <c r="AX544" i="1"/>
  <c r="AU544" i="1"/>
  <c r="AR544" i="1"/>
  <c r="AO544" i="1"/>
  <c r="BN543" i="1"/>
  <c r="BJ543" i="1"/>
  <c r="BF543" i="1"/>
  <c r="BB543" i="1"/>
  <c r="AX543" i="1"/>
  <c r="AU543" i="1"/>
  <c r="AR543" i="1"/>
  <c r="AO543" i="1"/>
  <c r="BN542" i="1"/>
  <c r="BJ542" i="1"/>
  <c r="BF542" i="1"/>
  <c r="BB542" i="1"/>
  <c r="AX542" i="1"/>
  <c r="AU542" i="1"/>
  <c r="AR542" i="1"/>
  <c r="AO542" i="1"/>
  <c r="BN541" i="1"/>
  <c r="BJ541" i="1"/>
  <c r="BF541" i="1"/>
  <c r="BB541" i="1"/>
  <c r="AX541" i="1"/>
  <c r="AU541" i="1"/>
  <c r="AR541" i="1"/>
  <c r="AO541" i="1"/>
  <c r="BN540" i="1"/>
  <c r="BJ540" i="1"/>
  <c r="BF540" i="1"/>
  <c r="BB540" i="1"/>
  <c r="AX540" i="1"/>
  <c r="AU540" i="1"/>
  <c r="AR540" i="1"/>
  <c r="AO540" i="1"/>
  <c r="BN539" i="1"/>
  <c r="BJ539" i="1"/>
  <c r="BF539" i="1"/>
  <c r="BB539" i="1"/>
  <c r="AX539" i="1"/>
  <c r="AU539" i="1"/>
  <c r="AR539" i="1"/>
  <c r="AO539" i="1"/>
  <c r="BN538" i="1"/>
  <c r="BJ538" i="1"/>
  <c r="BF538" i="1"/>
  <c r="BB538" i="1"/>
  <c r="AX538" i="1"/>
  <c r="AU538" i="1"/>
  <c r="AR538" i="1"/>
  <c r="AO538" i="1"/>
  <c r="BN537" i="1"/>
  <c r="BJ537" i="1"/>
  <c r="BF537" i="1"/>
  <c r="BB537" i="1"/>
  <c r="AX537" i="1"/>
  <c r="AU537" i="1"/>
  <c r="AR537" i="1"/>
  <c r="AO537" i="1"/>
  <c r="BN536" i="1"/>
  <c r="BJ536" i="1"/>
  <c r="BF536" i="1"/>
  <c r="BB536" i="1"/>
  <c r="AX536" i="1"/>
  <c r="AU536" i="1"/>
  <c r="AR536" i="1"/>
  <c r="AO536" i="1"/>
  <c r="BN535" i="1"/>
  <c r="BJ535" i="1"/>
  <c r="BF535" i="1"/>
  <c r="BB535" i="1"/>
  <c r="AX535" i="1"/>
  <c r="AU535" i="1"/>
  <c r="AR535" i="1"/>
  <c r="AO535" i="1"/>
  <c r="BN534" i="1"/>
  <c r="BJ534" i="1"/>
  <c r="BF534" i="1"/>
  <c r="BB534" i="1"/>
  <c r="AX534" i="1"/>
  <c r="AU534" i="1"/>
  <c r="AR534" i="1"/>
  <c r="AO534" i="1"/>
  <c r="BN533" i="1"/>
  <c r="BJ533" i="1"/>
  <c r="BF533" i="1"/>
  <c r="BB533" i="1"/>
  <c r="AX533" i="1"/>
  <c r="AU533" i="1"/>
  <c r="AR533" i="1"/>
  <c r="AO533" i="1"/>
  <c r="BN532" i="1"/>
  <c r="BJ532" i="1"/>
  <c r="BF532" i="1"/>
  <c r="BB532" i="1"/>
  <c r="AX532" i="1"/>
  <c r="AU532" i="1"/>
  <c r="AR532" i="1"/>
  <c r="AO532" i="1"/>
  <c r="BN531" i="1"/>
  <c r="BJ531" i="1"/>
  <c r="BF531" i="1"/>
  <c r="BB531" i="1"/>
  <c r="AX531" i="1"/>
  <c r="AU531" i="1"/>
  <c r="AR531" i="1"/>
  <c r="AO531" i="1"/>
  <c r="BN530" i="1"/>
  <c r="BJ530" i="1"/>
  <c r="BF530" i="1"/>
  <c r="BB530" i="1"/>
  <c r="AX530" i="1"/>
  <c r="AU530" i="1"/>
  <c r="AR530" i="1"/>
  <c r="AO530" i="1"/>
  <c r="BN529" i="1"/>
  <c r="BJ529" i="1"/>
  <c r="BF529" i="1"/>
  <c r="BB529" i="1"/>
  <c r="AX529" i="1"/>
  <c r="AU529" i="1"/>
  <c r="AR529" i="1"/>
  <c r="AO529" i="1"/>
  <c r="BN528" i="1"/>
  <c r="BJ528" i="1"/>
  <c r="BF528" i="1"/>
  <c r="BB528" i="1"/>
  <c r="AX528" i="1"/>
  <c r="AU528" i="1"/>
  <c r="AR528" i="1"/>
  <c r="AO528" i="1"/>
  <c r="BN527" i="1"/>
  <c r="BJ527" i="1"/>
  <c r="BF527" i="1"/>
  <c r="BB527" i="1"/>
  <c r="AX527" i="1"/>
  <c r="AU527" i="1"/>
  <c r="AR527" i="1"/>
  <c r="AO527" i="1"/>
  <c r="BN526" i="1"/>
  <c r="BJ526" i="1"/>
  <c r="BF526" i="1"/>
  <c r="BB526" i="1"/>
  <c r="AX526" i="1"/>
  <c r="AU526" i="1"/>
  <c r="AR526" i="1"/>
  <c r="AO526" i="1"/>
  <c r="BN525" i="1"/>
  <c r="BJ525" i="1"/>
  <c r="BF525" i="1"/>
  <c r="BB525" i="1"/>
  <c r="AX525" i="1"/>
  <c r="AU525" i="1"/>
  <c r="AR525" i="1"/>
  <c r="AO525" i="1"/>
  <c r="BN524" i="1"/>
  <c r="BJ524" i="1"/>
  <c r="BF524" i="1"/>
  <c r="BB524" i="1"/>
  <c r="AX524" i="1"/>
  <c r="AU524" i="1"/>
  <c r="AR524" i="1"/>
  <c r="AO524" i="1"/>
  <c r="BN523" i="1"/>
  <c r="BJ523" i="1"/>
  <c r="BF523" i="1"/>
  <c r="BB523" i="1"/>
  <c r="AX523" i="1"/>
  <c r="AU523" i="1"/>
  <c r="AR523" i="1"/>
  <c r="AO523" i="1"/>
  <c r="BN522" i="1"/>
  <c r="BJ522" i="1"/>
  <c r="BF522" i="1"/>
  <c r="BB522" i="1"/>
  <c r="AX522" i="1"/>
  <c r="AU522" i="1"/>
  <c r="AR522" i="1"/>
  <c r="AO522" i="1"/>
  <c r="BN521" i="1"/>
  <c r="BJ521" i="1"/>
  <c r="BF521" i="1"/>
  <c r="BB521" i="1"/>
  <c r="AX521" i="1"/>
  <c r="AU521" i="1"/>
  <c r="AR521" i="1"/>
  <c r="AO521" i="1"/>
  <c r="BN520" i="1"/>
  <c r="BJ520" i="1"/>
  <c r="BF520" i="1"/>
  <c r="BB520" i="1"/>
  <c r="AX520" i="1"/>
  <c r="AU520" i="1"/>
  <c r="AR520" i="1"/>
  <c r="AO520" i="1"/>
  <c r="BN519" i="1"/>
  <c r="BJ519" i="1"/>
  <c r="BF519" i="1"/>
  <c r="BB519" i="1"/>
  <c r="AX519" i="1"/>
  <c r="AU519" i="1"/>
  <c r="AR519" i="1"/>
  <c r="AO519" i="1"/>
  <c r="BN518" i="1"/>
  <c r="BJ518" i="1"/>
  <c r="BF518" i="1"/>
  <c r="BB518" i="1"/>
  <c r="AX518" i="1"/>
  <c r="AU518" i="1"/>
  <c r="AR518" i="1"/>
  <c r="AO518" i="1"/>
  <c r="BN517" i="1"/>
  <c r="BJ517" i="1"/>
  <c r="BF517" i="1"/>
  <c r="BB517" i="1"/>
  <c r="AX517" i="1"/>
  <c r="AU517" i="1"/>
  <c r="AR517" i="1"/>
  <c r="AO517" i="1"/>
  <c r="BN516" i="1"/>
  <c r="BJ516" i="1"/>
  <c r="BF516" i="1"/>
  <c r="BB516" i="1"/>
  <c r="AX516" i="1"/>
  <c r="AU516" i="1"/>
  <c r="AR516" i="1"/>
  <c r="AO516" i="1"/>
  <c r="BN515" i="1"/>
  <c r="BJ515" i="1"/>
  <c r="BF515" i="1"/>
  <c r="BB515" i="1"/>
  <c r="AX515" i="1"/>
  <c r="AU515" i="1"/>
  <c r="AR515" i="1"/>
  <c r="AO515" i="1"/>
  <c r="BN514" i="1"/>
  <c r="BJ514" i="1"/>
  <c r="BF514" i="1"/>
  <c r="BB514" i="1"/>
  <c r="AX514" i="1"/>
  <c r="AU514" i="1"/>
  <c r="AR514" i="1"/>
  <c r="AO514" i="1"/>
  <c r="BN513" i="1"/>
  <c r="BJ513" i="1"/>
  <c r="BF513" i="1"/>
  <c r="BB513" i="1"/>
  <c r="AX513" i="1"/>
  <c r="AU513" i="1"/>
  <c r="AR513" i="1"/>
  <c r="AO513" i="1"/>
  <c r="BN512" i="1"/>
  <c r="BJ512" i="1"/>
  <c r="BF512" i="1"/>
  <c r="BB512" i="1"/>
  <c r="AX512" i="1"/>
  <c r="AU512" i="1"/>
  <c r="AR512" i="1"/>
  <c r="AO512" i="1"/>
  <c r="BN511" i="1"/>
  <c r="BJ511" i="1"/>
  <c r="BF511" i="1"/>
  <c r="BB511" i="1"/>
  <c r="AX511" i="1"/>
  <c r="AU511" i="1"/>
  <c r="AR511" i="1"/>
  <c r="AO511" i="1"/>
  <c r="BN510" i="1"/>
  <c r="BJ510" i="1"/>
  <c r="BF510" i="1"/>
  <c r="BB510" i="1"/>
  <c r="AX510" i="1"/>
  <c r="AU510" i="1"/>
  <c r="AR510" i="1"/>
  <c r="AO510" i="1"/>
  <c r="BN509" i="1"/>
  <c r="BJ509" i="1"/>
  <c r="BF509" i="1"/>
  <c r="BB509" i="1"/>
  <c r="AX509" i="1"/>
  <c r="AU509" i="1"/>
  <c r="AR509" i="1"/>
  <c r="AO509" i="1"/>
  <c r="BN508" i="1"/>
  <c r="BJ508" i="1"/>
  <c r="BF508" i="1"/>
  <c r="BB508" i="1"/>
  <c r="AX508" i="1"/>
  <c r="AU508" i="1"/>
  <c r="AR508" i="1"/>
  <c r="AO508" i="1"/>
  <c r="BN507" i="1"/>
  <c r="BJ507" i="1"/>
  <c r="BF507" i="1"/>
  <c r="BB507" i="1"/>
  <c r="AX507" i="1"/>
  <c r="AU507" i="1"/>
  <c r="AR507" i="1"/>
  <c r="AO507" i="1"/>
  <c r="BN506" i="1"/>
  <c r="BJ506" i="1"/>
  <c r="BF506" i="1"/>
  <c r="BB506" i="1"/>
  <c r="AX506" i="1"/>
  <c r="AU506" i="1"/>
  <c r="AR506" i="1"/>
  <c r="AO506" i="1"/>
  <c r="BN505" i="1"/>
  <c r="BJ505" i="1"/>
  <c r="BF505" i="1"/>
  <c r="BB505" i="1"/>
  <c r="AX505" i="1"/>
  <c r="AU505" i="1"/>
  <c r="AR505" i="1"/>
  <c r="AO505" i="1"/>
  <c r="BN504" i="1"/>
  <c r="BJ504" i="1"/>
  <c r="BF504" i="1"/>
  <c r="BB504" i="1"/>
  <c r="AX504" i="1"/>
  <c r="AU504" i="1"/>
  <c r="AR504" i="1"/>
  <c r="AO504" i="1"/>
  <c r="BN503" i="1"/>
  <c r="BJ503" i="1"/>
  <c r="BF503" i="1"/>
  <c r="BB503" i="1"/>
  <c r="AX503" i="1"/>
  <c r="AU503" i="1"/>
  <c r="AR503" i="1"/>
  <c r="AO503" i="1"/>
  <c r="BN502" i="1"/>
  <c r="BJ502" i="1"/>
  <c r="BF502" i="1"/>
  <c r="BB502" i="1"/>
  <c r="AX502" i="1"/>
  <c r="AU502" i="1"/>
  <c r="AR502" i="1"/>
  <c r="AO502" i="1"/>
  <c r="BN501" i="1"/>
  <c r="BJ501" i="1"/>
  <c r="BF501" i="1"/>
  <c r="BB501" i="1"/>
  <c r="AX501" i="1"/>
  <c r="AU501" i="1"/>
  <c r="AR501" i="1"/>
  <c r="AO501" i="1"/>
  <c r="BN500" i="1"/>
  <c r="BJ500" i="1"/>
  <c r="BF500" i="1"/>
  <c r="BB500" i="1"/>
  <c r="AX500" i="1"/>
  <c r="AU500" i="1"/>
  <c r="AR500" i="1"/>
  <c r="AO500" i="1"/>
  <c r="BN499" i="1"/>
  <c r="BJ499" i="1"/>
  <c r="BF499" i="1"/>
  <c r="BB499" i="1"/>
  <c r="AX499" i="1"/>
  <c r="AU499" i="1"/>
  <c r="AR499" i="1"/>
  <c r="AO499" i="1"/>
  <c r="BN498" i="1"/>
  <c r="BJ498" i="1"/>
  <c r="BF498" i="1"/>
  <c r="BB498" i="1"/>
  <c r="AX498" i="1"/>
  <c r="AU498" i="1"/>
  <c r="AR498" i="1"/>
  <c r="AO498" i="1"/>
  <c r="BN497" i="1"/>
  <c r="BJ497" i="1"/>
  <c r="BF497" i="1"/>
  <c r="BB497" i="1"/>
  <c r="AX497" i="1"/>
  <c r="AU497" i="1"/>
  <c r="AR497" i="1"/>
  <c r="AO497" i="1"/>
  <c r="BN496" i="1"/>
  <c r="BJ496" i="1"/>
  <c r="BF496" i="1"/>
  <c r="BB496" i="1"/>
  <c r="AX496" i="1"/>
  <c r="AU496" i="1"/>
  <c r="AR496" i="1"/>
  <c r="AO496" i="1"/>
  <c r="BN495" i="1"/>
  <c r="BJ495" i="1"/>
  <c r="BF495" i="1"/>
  <c r="BB495" i="1"/>
  <c r="AX495" i="1"/>
  <c r="AU495" i="1"/>
  <c r="AR495" i="1"/>
  <c r="AO495" i="1"/>
  <c r="BN494" i="1"/>
  <c r="BJ494" i="1"/>
  <c r="BF494" i="1"/>
  <c r="BB494" i="1"/>
  <c r="AX494" i="1"/>
  <c r="AU494" i="1"/>
  <c r="AR494" i="1"/>
  <c r="AO494" i="1"/>
  <c r="BN493" i="1"/>
  <c r="BJ493" i="1"/>
  <c r="BF493" i="1"/>
  <c r="BB493" i="1"/>
  <c r="AX493" i="1"/>
  <c r="AU493" i="1"/>
  <c r="AR493" i="1"/>
  <c r="AO493" i="1"/>
  <c r="BN492" i="1"/>
  <c r="BJ492" i="1"/>
  <c r="BF492" i="1"/>
  <c r="BB492" i="1"/>
  <c r="AX492" i="1"/>
  <c r="AU492" i="1"/>
  <c r="AR492" i="1"/>
  <c r="AO492" i="1"/>
  <c r="BN491" i="1"/>
  <c r="BJ491" i="1"/>
  <c r="BF491" i="1"/>
  <c r="BB491" i="1"/>
  <c r="AX491" i="1"/>
  <c r="AU491" i="1"/>
  <c r="AR491" i="1"/>
  <c r="AO491" i="1"/>
  <c r="BN490" i="1"/>
  <c r="BJ490" i="1"/>
  <c r="BF490" i="1"/>
  <c r="BB490" i="1"/>
  <c r="AX490" i="1"/>
  <c r="AU490" i="1"/>
  <c r="AR490" i="1"/>
  <c r="AO490" i="1"/>
  <c r="BN489" i="1"/>
  <c r="BJ489" i="1"/>
  <c r="BF489" i="1"/>
  <c r="BB489" i="1"/>
  <c r="AX489" i="1"/>
  <c r="AU489" i="1"/>
  <c r="AR489" i="1"/>
  <c r="AO489" i="1"/>
  <c r="BN488" i="1"/>
  <c r="BJ488" i="1"/>
  <c r="BF488" i="1"/>
  <c r="BB488" i="1"/>
  <c r="AX488" i="1"/>
  <c r="AU488" i="1"/>
  <c r="AR488" i="1"/>
  <c r="AO488" i="1"/>
  <c r="BN487" i="1"/>
  <c r="BJ487" i="1"/>
  <c r="BF487" i="1"/>
  <c r="BB487" i="1"/>
  <c r="AX487" i="1"/>
  <c r="AU487" i="1"/>
  <c r="AR487" i="1"/>
  <c r="AO487" i="1"/>
  <c r="BN486" i="1"/>
  <c r="BJ486" i="1"/>
  <c r="BF486" i="1"/>
  <c r="BB486" i="1"/>
  <c r="AX486" i="1"/>
  <c r="AU486" i="1"/>
  <c r="AR486" i="1"/>
  <c r="AO486" i="1"/>
  <c r="BN485" i="1"/>
  <c r="BJ485" i="1"/>
  <c r="BF485" i="1"/>
  <c r="BB485" i="1"/>
  <c r="AX485" i="1"/>
  <c r="AU485" i="1"/>
  <c r="AR485" i="1"/>
  <c r="AO485" i="1"/>
  <c r="BN484" i="1"/>
  <c r="BJ484" i="1"/>
  <c r="BF484" i="1"/>
  <c r="BB484" i="1"/>
  <c r="AX484" i="1"/>
  <c r="AU484" i="1"/>
  <c r="AR484" i="1"/>
  <c r="AO484" i="1"/>
  <c r="BN483" i="1"/>
  <c r="BJ483" i="1"/>
  <c r="BF483" i="1"/>
  <c r="BB483" i="1"/>
  <c r="AX483" i="1"/>
  <c r="AU483" i="1"/>
  <c r="AR483" i="1"/>
  <c r="AO483" i="1"/>
  <c r="BN482" i="1"/>
  <c r="BJ482" i="1"/>
  <c r="BF482" i="1"/>
  <c r="BB482" i="1"/>
  <c r="AX482" i="1"/>
  <c r="AU482" i="1"/>
  <c r="AR482" i="1"/>
  <c r="AO482" i="1"/>
  <c r="BN481" i="1"/>
  <c r="BJ481" i="1"/>
  <c r="BF481" i="1"/>
  <c r="BB481" i="1"/>
  <c r="AX481" i="1"/>
  <c r="AU481" i="1"/>
  <c r="AR481" i="1"/>
  <c r="AO481" i="1"/>
  <c r="BN480" i="1"/>
  <c r="BJ480" i="1"/>
  <c r="BF480" i="1"/>
  <c r="BB480" i="1"/>
  <c r="AX480" i="1"/>
  <c r="AU480" i="1"/>
  <c r="AR480" i="1"/>
  <c r="AO480" i="1"/>
  <c r="BN479" i="1"/>
  <c r="BJ479" i="1"/>
  <c r="BF479" i="1"/>
  <c r="BB479" i="1"/>
  <c r="AX479" i="1"/>
  <c r="AU479" i="1"/>
  <c r="AR479" i="1"/>
  <c r="AO479" i="1"/>
  <c r="BN478" i="1"/>
  <c r="BJ478" i="1"/>
  <c r="BF478" i="1"/>
  <c r="BB478" i="1"/>
  <c r="AX478" i="1"/>
  <c r="AU478" i="1"/>
  <c r="AR478" i="1"/>
  <c r="AO478" i="1"/>
  <c r="BN477" i="1"/>
  <c r="BJ477" i="1"/>
  <c r="BF477" i="1"/>
  <c r="BB477" i="1"/>
  <c r="AX477" i="1"/>
  <c r="AU477" i="1"/>
  <c r="AR477" i="1"/>
  <c r="AO477" i="1"/>
  <c r="BN476" i="1"/>
  <c r="BJ476" i="1"/>
  <c r="BF476" i="1"/>
  <c r="BB476" i="1"/>
  <c r="AX476" i="1"/>
  <c r="AU476" i="1"/>
  <c r="AR476" i="1"/>
  <c r="AO476" i="1"/>
  <c r="BN475" i="1"/>
  <c r="BJ475" i="1"/>
  <c r="BF475" i="1"/>
  <c r="BB475" i="1"/>
  <c r="AX475" i="1"/>
  <c r="AU475" i="1"/>
  <c r="AR475" i="1"/>
  <c r="AO475" i="1"/>
  <c r="BN474" i="1"/>
  <c r="BJ474" i="1"/>
  <c r="BF474" i="1"/>
  <c r="BB474" i="1"/>
  <c r="AX474" i="1"/>
  <c r="AU474" i="1"/>
  <c r="AR474" i="1"/>
  <c r="AO474" i="1"/>
  <c r="BN473" i="1"/>
  <c r="BJ473" i="1"/>
  <c r="BF473" i="1"/>
  <c r="BB473" i="1"/>
  <c r="AX473" i="1"/>
  <c r="AU473" i="1"/>
  <c r="AR473" i="1"/>
  <c r="AO473" i="1"/>
  <c r="BN472" i="1"/>
  <c r="BJ472" i="1"/>
  <c r="BF472" i="1"/>
  <c r="BB472" i="1"/>
  <c r="AX472" i="1"/>
  <c r="AU472" i="1"/>
  <c r="AR472" i="1"/>
  <c r="AO472" i="1"/>
  <c r="BN471" i="1"/>
  <c r="BJ471" i="1"/>
  <c r="BF471" i="1"/>
  <c r="BB471" i="1"/>
  <c r="AX471" i="1"/>
  <c r="AU471" i="1"/>
  <c r="AR471" i="1"/>
  <c r="AO471" i="1"/>
  <c r="BN470" i="1"/>
  <c r="BJ470" i="1"/>
  <c r="BF470" i="1"/>
  <c r="BB470" i="1"/>
  <c r="AX470" i="1"/>
  <c r="AU470" i="1"/>
  <c r="AR470" i="1"/>
  <c r="AO470" i="1"/>
  <c r="BN469" i="1"/>
  <c r="BJ469" i="1"/>
  <c r="BF469" i="1"/>
  <c r="BB469" i="1"/>
  <c r="AX469" i="1"/>
  <c r="AU469" i="1"/>
  <c r="AR469" i="1"/>
  <c r="AO469" i="1"/>
  <c r="BN468" i="1"/>
  <c r="BJ468" i="1"/>
  <c r="BF468" i="1"/>
  <c r="BB468" i="1"/>
  <c r="AX468" i="1"/>
  <c r="AU468" i="1"/>
  <c r="AR468" i="1"/>
  <c r="AO468" i="1"/>
  <c r="BN467" i="1"/>
  <c r="BJ467" i="1"/>
  <c r="BF467" i="1"/>
  <c r="BB467" i="1"/>
  <c r="AX467" i="1"/>
  <c r="AU467" i="1"/>
  <c r="AR467" i="1"/>
  <c r="AO467" i="1"/>
  <c r="BN466" i="1"/>
  <c r="BJ466" i="1"/>
  <c r="BF466" i="1"/>
  <c r="BB466" i="1"/>
  <c r="AX466" i="1"/>
  <c r="AU466" i="1"/>
  <c r="AR466" i="1"/>
  <c r="AO466" i="1"/>
  <c r="BN465" i="1"/>
  <c r="BJ465" i="1"/>
  <c r="BF465" i="1"/>
  <c r="BB465" i="1"/>
  <c r="AX465" i="1"/>
  <c r="AU465" i="1"/>
  <c r="AR465" i="1"/>
  <c r="AO465" i="1"/>
  <c r="BN464" i="1"/>
  <c r="BJ464" i="1"/>
  <c r="BF464" i="1"/>
  <c r="BB464" i="1"/>
  <c r="AX464" i="1"/>
  <c r="AU464" i="1"/>
  <c r="AR464" i="1"/>
  <c r="AO464" i="1"/>
  <c r="BN463" i="1"/>
  <c r="BJ463" i="1"/>
  <c r="BF463" i="1"/>
  <c r="BB463" i="1"/>
  <c r="AX463" i="1"/>
  <c r="AU463" i="1"/>
  <c r="AR463" i="1"/>
  <c r="AO463" i="1"/>
  <c r="BN462" i="1"/>
  <c r="BJ462" i="1"/>
  <c r="BF462" i="1"/>
  <c r="BB462" i="1"/>
  <c r="AX462" i="1"/>
  <c r="AU462" i="1"/>
  <c r="AR462" i="1"/>
  <c r="AO462" i="1"/>
  <c r="BN461" i="1"/>
  <c r="BJ461" i="1"/>
  <c r="BF461" i="1"/>
  <c r="BB461" i="1"/>
  <c r="AX461" i="1"/>
  <c r="AU461" i="1"/>
  <c r="AR461" i="1"/>
  <c r="AO461" i="1"/>
  <c r="BN460" i="1"/>
  <c r="BJ460" i="1"/>
  <c r="BF460" i="1"/>
  <c r="BB460" i="1"/>
  <c r="AX460" i="1"/>
  <c r="AU460" i="1"/>
  <c r="AR460" i="1"/>
  <c r="AO460" i="1"/>
  <c r="BN459" i="1"/>
  <c r="BJ459" i="1"/>
  <c r="BF459" i="1"/>
  <c r="BB459" i="1"/>
  <c r="AX459" i="1"/>
  <c r="AU459" i="1"/>
  <c r="AR459" i="1"/>
  <c r="AO459" i="1"/>
  <c r="BN458" i="1"/>
  <c r="BJ458" i="1"/>
  <c r="BF458" i="1"/>
  <c r="BB458" i="1"/>
  <c r="AX458" i="1"/>
  <c r="AU458" i="1"/>
  <c r="AR458" i="1"/>
  <c r="AO458" i="1"/>
  <c r="BN457" i="1"/>
  <c r="BJ457" i="1"/>
  <c r="BF457" i="1"/>
  <c r="BB457" i="1"/>
  <c r="AX457" i="1"/>
  <c r="AU457" i="1"/>
  <c r="AR457" i="1"/>
  <c r="AO457" i="1"/>
  <c r="BN456" i="1"/>
  <c r="BJ456" i="1"/>
  <c r="BF456" i="1"/>
  <c r="BB456" i="1"/>
  <c r="AX456" i="1"/>
  <c r="AU456" i="1"/>
  <c r="AR456" i="1"/>
  <c r="AO456" i="1"/>
  <c r="BN455" i="1"/>
  <c r="BJ455" i="1"/>
  <c r="BF455" i="1"/>
  <c r="BB455" i="1"/>
  <c r="AX455" i="1"/>
  <c r="AU455" i="1"/>
  <c r="AR455" i="1"/>
  <c r="AO455" i="1"/>
  <c r="BN454" i="1"/>
  <c r="BJ454" i="1"/>
  <c r="BF454" i="1"/>
  <c r="BB454" i="1"/>
  <c r="AX454" i="1"/>
  <c r="AU454" i="1"/>
  <c r="AR454" i="1"/>
  <c r="AO454" i="1"/>
  <c r="BN453" i="1"/>
  <c r="BJ453" i="1"/>
  <c r="BF453" i="1"/>
  <c r="BB453" i="1"/>
  <c r="AX453" i="1"/>
  <c r="AU453" i="1"/>
  <c r="AR453" i="1"/>
  <c r="AO453" i="1"/>
  <c r="BN452" i="1"/>
  <c r="BJ452" i="1"/>
  <c r="BF452" i="1"/>
  <c r="BB452" i="1"/>
  <c r="AX452" i="1"/>
  <c r="AU452" i="1"/>
  <c r="AR452" i="1"/>
  <c r="AO452" i="1"/>
  <c r="BN451" i="1"/>
  <c r="BJ451" i="1"/>
  <c r="BF451" i="1"/>
  <c r="BB451" i="1"/>
  <c r="AX451" i="1"/>
  <c r="AU451" i="1"/>
  <c r="AR451" i="1"/>
  <c r="AO451" i="1"/>
  <c r="BN450" i="1"/>
  <c r="BJ450" i="1"/>
  <c r="BF450" i="1"/>
  <c r="BB450" i="1"/>
  <c r="AX450" i="1"/>
  <c r="AU450" i="1"/>
  <c r="AR450" i="1"/>
  <c r="AO450" i="1"/>
  <c r="BN449" i="1"/>
  <c r="BJ449" i="1"/>
  <c r="BF449" i="1"/>
  <c r="BB449" i="1"/>
  <c r="AX449" i="1"/>
  <c r="AU449" i="1"/>
  <c r="AR449" i="1"/>
  <c r="AO449" i="1"/>
  <c r="BN448" i="1"/>
  <c r="BJ448" i="1"/>
  <c r="BF448" i="1"/>
  <c r="BB448" i="1"/>
  <c r="AX448" i="1"/>
  <c r="AU448" i="1"/>
  <c r="AR448" i="1"/>
  <c r="AO448" i="1"/>
  <c r="BN447" i="1"/>
  <c r="BJ447" i="1"/>
  <c r="BF447" i="1"/>
  <c r="BB447" i="1"/>
  <c r="AX447" i="1"/>
  <c r="AU447" i="1"/>
  <c r="AR447" i="1"/>
  <c r="AO447" i="1"/>
  <c r="BN446" i="1"/>
  <c r="BJ446" i="1"/>
  <c r="BF446" i="1"/>
  <c r="BB446" i="1"/>
  <c r="AX446" i="1"/>
  <c r="AU446" i="1"/>
  <c r="AR446" i="1"/>
  <c r="AO446" i="1"/>
  <c r="BN445" i="1"/>
  <c r="BJ445" i="1"/>
  <c r="BF445" i="1"/>
  <c r="BB445" i="1"/>
  <c r="AX445" i="1"/>
  <c r="AU445" i="1"/>
  <c r="AR445" i="1"/>
  <c r="AO445" i="1"/>
  <c r="BN444" i="1"/>
  <c r="BJ444" i="1"/>
  <c r="BF444" i="1"/>
  <c r="BB444" i="1"/>
  <c r="AX444" i="1"/>
  <c r="AU444" i="1"/>
  <c r="AR444" i="1"/>
  <c r="AO444" i="1"/>
  <c r="BN443" i="1"/>
  <c r="BJ443" i="1"/>
  <c r="BF443" i="1"/>
  <c r="BB443" i="1"/>
  <c r="AX443" i="1"/>
  <c r="AU443" i="1"/>
  <c r="AR443" i="1"/>
  <c r="AO443" i="1"/>
  <c r="BN442" i="1"/>
  <c r="BJ442" i="1"/>
  <c r="BF442" i="1"/>
  <c r="BB442" i="1"/>
  <c r="AX442" i="1"/>
  <c r="AU442" i="1"/>
  <c r="AR442" i="1"/>
  <c r="AO442" i="1"/>
  <c r="BN441" i="1"/>
  <c r="BJ441" i="1"/>
  <c r="BF441" i="1"/>
  <c r="BB441" i="1"/>
  <c r="AX441" i="1"/>
  <c r="AU441" i="1"/>
  <c r="AR441" i="1"/>
  <c r="AO441" i="1"/>
  <c r="BN440" i="1"/>
  <c r="BJ440" i="1"/>
  <c r="BF440" i="1"/>
  <c r="BB440" i="1"/>
  <c r="AX440" i="1"/>
  <c r="AU440" i="1"/>
  <c r="AR440" i="1"/>
  <c r="AO440" i="1"/>
  <c r="BN439" i="1"/>
  <c r="BJ439" i="1"/>
  <c r="BF439" i="1"/>
  <c r="BB439" i="1"/>
  <c r="AX439" i="1"/>
  <c r="AU439" i="1"/>
  <c r="AR439" i="1"/>
  <c r="AO439" i="1"/>
  <c r="BN438" i="1"/>
  <c r="BJ438" i="1"/>
  <c r="BF438" i="1"/>
  <c r="BB438" i="1"/>
  <c r="AX438" i="1"/>
  <c r="AU438" i="1"/>
  <c r="AR438" i="1"/>
  <c r="AO438" i="1"/>
  <c r="BN437" i="1"/>
  <c r="BJ437" i="1"/>
  <c r="BF437" i="1"/>
  <c r="BB437" i="1"/>
  <c r="AX437" i="1"/>
  <c r="AU437" i="1"/>
  <c r="AR437" i="1"/>
  <c r="AO437" i="1"/>
  <c r="BN436" i="1"/>
  <c r="BJ436" i="1"/>
  <c r="BF436" i="1"/>
  <c r="BB436" i="1"/>
  <c r="AX436" i="1"/>
  <c r="AU436" i="1"/>
  <c r="AR436" i="1"/>
  <c r="AO436" i="1"/>
  <c r="BN435" i="1"/>
  <c r="BJ435" i="1"/>
  <c r="BF435" i="1"/>
  <c r="BB435" i="1"/>
  <c r="AX435" i="1"/>
  <c r="AU435" i="1"/>
  <c r="AR435" i="1"/>
  <c r="AO435" i="1"/>
  <c r="BN434" i="1"/>
  <c r="BJ434" i="1"/>
  <c r="BF434" i="1"/>
  <c r="BB434" i="1"/>
  <c r="AX434" i="1"/>
  <c r="AU434" i="1"/>
  <c r="AR434" i="1"/>
  <c r="AO434" i="1"/>
  <c r="BN433" i="1"/>
  <c r="BJ433" i="1"/>
  <c r="BF433" i="1"/>
  <c r="BB433" i="1"/>
  <c r="AX433" i="1"/>
  <c r="AU433" i="1"/>
  <c r="AR433" i="1"/>
  <c r="AO433" i="1"/>
  <c r="BN432" i="1"/>
  <c r="BJ432" i="1"/>
  <c r="BF432" i="1"/>
  <c r="BB432" i="1"/>
  <c r="AX432" i="1"/>
  <c r="AU432" i="1"/>
  <c r="AR432" i="1"/>
  <c r="AO432" i="1"/>
  <c r="BN431" i="1"/>
  <c r="BJ431" i="1"/>
  <c r="BF431" i="1"/>
  <c r="BB431" i="1"/>
  <c r="AX431" i="1"/>
  <c r="AU431" i="1"/>
  <c r="AR431" i="1"/>
  <c r="AO431" i="1"/>
  <c r="BN430" i="1"/>
  <c r="BJ430" i="1"/>
  <c r="BF430" i="1"/>
  <c r="BB430" i="1"/>
  <c r="AX430" i="1"/>
  <c r="AU430" i="1"/>
  <c r="AR430" i="1"/>
  <c r="AO430" i="1"/>
  <c r="BN429" i="1"/>
  <c r="BJ429" i="1"/>
  <c r="BF429" i="1"/>
  <c r="BB429" i="1"/>
  <c r="AX429" i="1"/>
  <c r="AU429" i="1"/>
  <c r="AR429" i="1"/>
  <c r="AO429" i="1"/>
  <c r="BN428" i="1"/>
  <c r="BJ428" i="1"/>
  <c r="BF428" i="1"/>
  <c r="BB428" i="1"/>
  <c r="AX428" i="1"/>
  <c r="AU428" i="1"/>
  <c r="AR428" i="1"/>
  <c r="AO428" i="1"/>
  <c r="BN427" i="1"/>
  <c r="BJ427" i="1"/>
  <c r="BF427" i="1"/>
  <c r="BB427" i="1"/>
  <c r="AX427" i="1"/>
  <c r="AU427" i="1"/>
  <c r="AR427" i="1"/>
  <c r="AO427" i="1"/>
  <c r="BN426" i="1"/>
  <c r="BJ426" i="1"/>
  <c r="BF426" i="1"/>
  <c r="BB426" i="1"/>
  <c r="AX426" i="1"/>
  <c r="AU426" i="1"/>
  <c r="AR426" i="1"/>
  <c r="AO426" i="1"/>
  <c r="BN425" i="1"/>
  <c r="BJ425" i="1"/>
  <c r="BF425" i="1"/>
  <c r="BB425" i="1"/>
  <c r="AX425" i="1"/>
  <c r="AU425" i="1"/>
  <c r="AR425" i="1"/>
  <c r="AO425" i="1"/>
  <c r="BN424" i="1"/>
  <c r="BJ424" i="1"/>
  <c r="BF424" i="1"/>
  <c r="BB424" i="1"/>
  <c r="AX424" i="1"/>
  <c r="AU424" i="1"/>
  <c r="AR424" i="1"/>
  <c r="AO424" i="1"/>
  <c r="BN423" i="1"/>
  <c r="BJ423" i="1"/>
  <c r="BF423" i="1"/>
  <c r="BB423" i="1"/>
  <c r="AX423" i="1"/>
  <c r="AU423" i="1"/>
  <c r="AR423" i="1"/>
  <c r="AO423" i="1"/>
  <c r="BN422" i="1"/>
  <c r="BJ422" i="1"/>
  <c r="BF422" i="1"/>
  <c r="BB422" i="1"/>
  <c r="AX422" i="1"/>
  <c r="AU422" i="1"/>
  <c r="AR422" i="1"/>
  <c r="AO422" i="1"/>
  <c r="BN421" i="1"/>
  <c r="BJ421" i="1"/>
  <c r="BF421" i="1"/>
  <c r="BB421" i="1"/>
  <c r="AX421" i="1"/>
  <c r="AU421" i="1"/>
  <c r="AR421" i="1"/>
  <c r="AO421" i="1"/>
  <c r="BN420" i="1"/>
  <c r="BJ420" i="1"/>
  <c r="BF420" i="1"/>
  <c r="BB420" i="1"/>
  <c r="AX420" i="1"/>
  <c r="AU420" i="1"/>
  <c r="AR420" i="1"/>
  <c r="AO420" i="1"/>
  <c r="BN419" i="1"/>
  <c r="BJ419" i="1"/>
  <c r="BF419" i="1"/>
  <c r="BB419" i="1"/>
  <c r="AX419" i="1"/>
  <c r="AU419" i="1"/>
  <c r="AR419" i="1"/>
  <c r="AO419" i="1"/>
  <c r="BN418" i="1"/>
  <c r="BJ418" i="1"/>
  <c r="BF418" i="1"/>
  <c r="BB418" i="1"/>
  <c r="AX418" i="1"/>
  <c r="AU418" i="1"/>
  <c r="AR418" i="1"/>
  <c r="AO418" i="1"/>
  <c r="BN417" i="1"/>
  <c r="BJ417" i="1"/>
  <c r="BF417" i="1"/>
  <c r="BB417" i="1"/>
  <c r="AX417" i="1"/>
  <c r="AU417" i="1"/>
  <c r="AR417" i="1"/>
  <c r="AO417" i="1"/>
  <c r="BN416" i="1"/>
  <c r="BJ416" i="1"/>
  <c r="BF416" i="1"/>
  <c r="BB416" i="1"/>
  <c r="AX416" i="1"/>
  <c r="AU416" i="1"/>
  <c r="AR416" i="1"/>
  <c r="AO416" i="1"/>
  <c r="BN415" i="1"/>
  <c r="BJ415" i="1"/>
  <c r="BF415" i="1"/>
  <c r="BB415" i="1"/>
  <c r="AX415" i="1"/>
  <c r="AU415" i="1"/>
  <c r="AR415" i="1"/>
  <c r="AO415" i="1"/>
  <c r="BN414" i="1"/>
  <c r="BJ414" i="1"/>
  <c r="BF414" i="1"/>
  <c r="BB414" i="1"/>
  <c r="AX414" i="1"/>
  <c r="AU414" i="1"/>
  <c r="AR414" i="1"/>
  <c r="AO414" i="1"/>
  <c r="BN413" i="1"/>
  <c r="BJ413" i="1"/>
  <c r="BF413" i="1"/>
  <c r="BB413" i="1"/>
  <c r="AX413" i="1"/>
  <c r="AU413" i="1"/>
  <c r="AR413" i="1"/>
  <c r="AO413" i="1"/>
  <c r="BN412" i="1"/>
  <c r="BJ412" i="1"/>
  <c r="BF412" i="1"/>
  <c r="BB412" i="1"/>
  <c r="AX412" i="1"/>
  <c r="AU412" i="1"/>
  <c r="AR412" i="1"/>
  <c r="AO412" i="1"/>
  <c r="BN411" i="1"/>
  <c r="BJ411" i="1"/>
  <c r="BF411" i="1"/>
  <c r="BB411" i="1"/>
  <c r="AX411" i="1"/>
  <c r="AU411" i="1"/>
  <c r="AR411" i="1"/>
  <c r="AO411" i="1"/>
  <c r="BN410" i="1"/>
  <c r="BJ410" i="1"/>
  <c r="BF410" i="1"/>
  <c r="BB410" i="1"/>
  <c r="AX410" i="1"/>
  <c r="AU410" i="1"/>
  <c r="AR410" i="1"/>
  <c r="AO410" i="1"/>
  <c r="BN409" i="1"/>
  <c r="BJ409" i="1"/>
  <c r="BF409" i="1"/>
  <c r="BB409" i="1"/>
  <c r="AX409" i="1"/>
  <c r="AU409" i="1"/>
  <c r="AR409" i="1"/>
  <c r="AO409" i="1"/>
  <c r="BN408" i="1"/>
  <c r="BJ408" i="1"/>
  <c r="BF408" i="1"/>
  <c r="BB408" i="1"/>
  <c r="AX408" i="1"/>
  <c r="AU408" i="1"/>
  <c r="AR408" i="1"/>
  <c r="AO408" i="1"/>
  <c r="BN407" i="1"/>
  <c r="BJ407" i="1"/>
  <c r="BF407" i="1"/>
  <c r="BB407" i="1"/>
  <c r="AX407" i="1"/>
  <c r="AU407" i="1"/>
  <c r="AR407" i="1"/>
  <c r="AO407" i="1"/>
  <c r="BN406" i="1"/>
  <c r="BJ406" i="1"/>
  <c r="BF406" i="1"/>
  <c r="BB406" i="1"/>
  <c r="AX406" i="1"/>
  <c r="AU406" i="1"/>
  <c r="AR406" i="1"/>
  <c r="AO406" i="1"/>
  <c r="BN405" i="1"/>
  <c r="BJ405" i="1"/>
  <c r="BF405" i="1"/>
  <c r="BB405" i="1"/>
  <c r="AX405" i="1"/>
  <c r="AU405" i="1"/>
  <c r="AR405" i="1"/>
  <c r="AO405" i="1"/>
  <c r="BN404" i="1"/>
  <c r="BJ404" i="1"/>
  <c r="BF404" i="1"/>
  <c r="BB404" i="1"/>
  <c r="AX404" i="1"/>
  <c r="AU404" i="1"/>
  <c r="AR404" i="1"/>
  <c r="AO404" i="1"/>
  <c r="BN403" i="1"/>
  <c r="BJ403" i="1"/>
  <c r="BF403" i="1"/>
  <c r="BB403" i="1"/>
  <c r="AX403" i="1"/>
  <c r="AU403" i="1"/>
  <c r="AR403" i="1"/>
  <c r="AO403" i="1"/>
  <c r="BN402" i="1"/>
  <c r="BJ402" i="1"/>
  <c r="BF402" i="1"/>
  <c r="BB402" i="1"/>
  <c r="AX402" i="1"/>
  <c r="AU402" i="1"/>
  <c r="AR402" i="1"/>
  <c r="AO402" i="1"/>
  <c r="BN401" i="1"/>
  <c r="BJ401" i="1"/>
  <c r="BF401" i="1"/>
  <c r="BB401" i="1"/>
  <c r="AX401" i="1"/>
  <c r="AU401" i="1"/>
  <c r="AR401" i="1"/>
  <c r="AO401" i="1"/>
  <c r="BN400" i="1"/>
  <c r="BJ400" i="1"/>
  <c r="BF400" i="1"/>
  <c r="BB400" i="1"/>
  <c r="AX400" i="1"/>
  <c r="AU400" i="1"/>
  <c r="AR400" i="1"/>
  <c r="AO400" i="1"/>
  <c r="BN399" i="1"/>
  <c r="BJ399" i="1"/>
  <c r="BF399" i="1"/>
  <c r="BB399" i="1"/>
  <c r="AX399" i="1"/>
  <c r="AU399" i="1"/>
  <c r="AR399" i="1"/>
  <c r="AO399" i="1"/>
  <c r="BN398" i="1"/>
  <c r="BJ398" i="1"/>
  <c r="BF398" i="1"/>
  <c r="BB398" i="1"/>
  <c r="AX398" i="1"/>
  <c r="AU398" i="1"/>
  <c r="AR398" i="1"/>
  <c r="AO398" i="1"/>
  <c r="BN397" i="1"/>
  <c r="BJ397" i="1"/>
  <c r="BF397" i="1"/>
  <c r="BB397" i="1"/>
  <c r="AX397" i="1"/>
  <c r="AU397" i="1"/>
  <c r="AR397" i="1"/>
  <c r="AO397" i="1"/>
  <c r="BN396" i="1"/>
  <c r="BJ396" i="1"/>
  <c r="BF396" i="1"/>
  <c r="BB396" i="1"/>
  <c r="AX396" i="1"/>
  <c r="AU396" i="1"/>
  <c r="AR396" i="1"/>
  <c r="AO396" i="1"/>
  <c r="BN395" i="1"/>
  <c r="BJ395" i="1"/>
  <c r="BF395" i="1"/>
  <c r="BB395" i="1"/>
  <c r="AX395" i="1"/>
  <c r="AU395" i="1"/>
  <c r="AR395" i="1"/>
  <c r="AO395" i="1"/>
  <c r="BN394" i="1"/>
  <c r="BJ394" i="1"/>
  <c r="BF394" i="1"/>
  <c r="BB394" i="1"/>
  <c r="AX394" i="1"/>
  <c r="AU394" i="1"/>
  <c r="AR394" i="1"/>
  <c r="AO394" i="1"/>
  <c r="BN393" i="1"/>
  <c r="BJ393" i="1"/>
  <c r="BF393" i="1"/>
  <c r="BB393" i="1"/>
  <c r="AX393" i="1"/>
  <c r="AU393" i="1"/>
  <c r="AR393" i="1"/>
  <c r="AO393" i="1"/>
  <c r="BN392" i="1"/>
  <c r="BJ392" i="1"/>
  <c r="BF392" i="1"/>
  <c r="BB392" i="1"/>
  <c r="AX392" i="1"/>
  <c r="AU392" i="1"/>
  <c r="AR392" i="1"/>
  <c r="AO392" i="1"/>
  <c r="BN391" i="1"/>
  <c r="BJ391" i="1"/>
  <c r="BF391" i="1"/>
  <c r="BB391" i="1"/>
  <c r="AX391" i="1"/>
  <c r="AU391" i="1"/>
  <c r="AR391" i="1"/>
  <c r="AO391" i="1"/>
  <c r="BN390" i="1"/>
  <c r="BJ390" i="1"/>
  <c r="BF390" i="1"/>
  <c r="BB390" i="1"/>
  <c r="AX390" i="1"/>
  <c r="AU390" i="1"/>
  <c r="AR390" i="1"/>
  <c r="AO390" i="1"/>
  <c r="BN389" i="1"/>
  <c r="BJ389" i="1"/>
  <c r="BF389" i="1"/>
  <c r="BB389" i="1"/>
  <c r="AX389" i="1"/>
  <c r="AU389" i="1"/>
  <c r="AR389" i="1"/>
  <c r="AO389" i="1"/>
  <c r="BN388" i="1"/>
  <c r="BJ388" i="1"/>
  <c r="BF388" i="1"/>
  <c r="BB388" i="1"/>
  <c r="AX388" i="1"/>
  <c r="AU388" i="1"/>
  <c r="AR388" i="1"/>
  <c r="AO388" i="1"/>
  <c r="BN387" i="1"/>
  <c r="BJ387" i="1"/>
  <c r="BF387" i="1"/>
  <c r="BB387" i="1"/>
  <c r="AX387" i="1"/>
  <c r="AU387" i="1"/>
  <c r="AR387" i="1"/>
  <c r="AO387" i="1"/>
  <c r="BN386" i="1"/>
  <c r="BJ386" i="1"/>
  <c r="BF386" i="1"/>
  <c r="BB386" i="1"/>
  <c r="AX386" i="1"/>
  <c r="AU386" i="1"/>
  <c r="AR386" i="1"/>
  <c r="AO386" i="1"/>
  <c r="BN385" i="1"/>
  <c r="BJ385" i="1"/>
  <c r="BF385" i="1"/>
  <c r="BB385" i="1"/>
  <c r="AX385" i="1"/>
  <c r="AU385" i="1"/>
  <c r="AR385" i="1"/>
  <c r="AO385" i="1"/>
  <c r="BN384" i="1"/>
  <c r="BJ384" i="1"/>
  <c r="BF384" i="1"/>
  <c r="BB384" i="1"/>
  <c r="AX384" i="1"/>
  <c r="AU384" i="1"/>
  <c r="AR384" i="1"/>
  <c r="AO384" i="1"/>
  <c r="BN383" i="1"/>
  <c r="BJ383" i="1"/>
  <c r="BF383" i="1"/>
  <c r="BB383" i="1"/>
  <c r="AX383" i="1"/>
  <c r="AU383" i="1"/>
  <c r="AR383" i="1"/>
  <c r="AO383" i="1"/>
  <c r="BN382" i="1"/>
  <c r="BJ382" i="1"/>
  <c r="BF382" i="1"/>
  <c r="BB382" i="1"/>
  <c r="AX382" i="1"/>
  <c r="AU382" i="1"/>
  <c r="AR382" i="1"/>
  <c r="AO382" i="1"/>
  <c r="BN381" i="1"/>
  <c r="BJ381" i="1"/>
  <c r="BF381" i="1"/>
  <c r="BB381" i="1"/>
  <c r="AX381" i="1"/>
  <c r="AU381" i="1"/>
  <c r="AR381" i="1"/>
  <c r="AO381" i="1"/>
  <c r="BN380" i="1"/>
  <c r="BJ380" i="1"/>
  <c r="BF380" i="1"/>
  <c r="BB380" i="1"/>
  <c r="AX380" i="1"/>
  <c r="AU380" i="1"/>
  <c r="AR380" i="1"/>
  <c r="AO380" i="1"/>
  <c r="BN379" i="1"/>
  <c r="BJ379" i="1"/>
  <c r="BF379" i="1"/>
  <c r="BB379" i="1"/>
  <c r="AX379" i="1"/>
  <c r="AU379" i="1"/>
  <c r="AR379" i="1"/>
  <c r="AO379" i="1"/>
  <c r="BN378" i="1"/>
  <c r="BJ378" i="1"/>
  <c r="BF378" i="1"/>
  <c r="BB378" i="1"/>
  <c r="AX378" i="1"/>
  <c r="AU378" i="1"/>
  <c r="AR378" i="1"/>
  <c r="AO378" i="1"/>
  <c r="BN377" i="1"/>
  <c r="BJ377" i="1"/>
  <c r="BF377" i="1"/>
  <c r="BB377" i="1"/>
  <c r="AX377" i="1"/>
  <c r="AU377" i="1"/>
  <c r="AR377" i="1"/>
  <c r="AO377" i="1"/>
  <c r="BN376" i="1"/>
  <c r="BJ376" i="1"/>
  <c r="BF376" i="1"/>
  <c r="BB376" i="1"/>
  <c r="AX376" i="1"/>
  <c r="AU376" i="1"/>
  <c r="AR376" i="1"/>
  <c r="AO376" i="1"/>
  <c r="BN375" i="1"/>
  <c r="BJ375" i="1"/>
  <c r="BF375" i="1"/>
  <c r="BB375" i="1"/>
  <c r="AX375" i="1"/>
  <c r="AU375" i="1"/>
  <c r="AR375" i="1"/>
  <c r="AO375" i="1"/>
  <c r="BN374" i="1"/>
  <c r="BJ374" i="1"/>
  <c r="BF374" i="1"/>
  <c r="BB374" i="1"/>
  <c r="AX374" i="1"/>
  <c r="AU374" i="1"/>
  <c r="AR374" i="1"/>
  <c r="AO374" i="1"/>
  <c r="BN373" i="1"/>
  <c r="BJ373" i="1"/>
  <c r="BF373" i="1"/>
  <c r="BB373" i="1"/>
  <c r="AX373" i="1"/>
  <c r="AU373" i="1"/>
  <c r="AR373" i="1"/>
  <c r="AO373" i="1"/>
  <c r="BN372" i="1"/>
  <c r="BJ372" i="1"/>
  <c r="BF372" i="1"/>
  <c r="BB372" i="1"/>
  <c r="AX372" i="1"/>
  <c r="AU372" i="1"/>
  <c r="AR372" i="1"/>
  <c r="AO372" i="1"/>
  <c r="BN371" i="1"/>
  <c r="BJ371" i="1"/>
  <c r="BF371" i="1"/>
  <c r="BB371" i="1"/>
  <c r="AX371" i="1"/>
  <c r="AU371" i="1"/>
  <c r="AR371" i="1"/>
  <c r="AO371" i="1"/>
  <c r="BN370" i="1"/>
  <c r="BJ370" i="1"/>
  <c r="BF370" i="1"/>
  <c r="BB370" i="1"/>
  <c r="AX370" i="1"/>
  <c r="AU370" i="1"/>
  <c r="AR370" i="1"/>
  <c r="AO370" i="1"/>
  <c r="BN369" i="1"/>
  <c r="BJ369" i="1"/>
  <c r="BF369" i="1"/>
  <c r="BB369" i="1"/>
  <c r="AX369" i="1"/>
  <c r="AU369" i="1"/>
  <c r="AR369" i="1"/>
  <c r="AO369" i="1"/>
  <c r="BN368" i="1"/>
  <c r="BJ368" i="1"/>
  <c r="BF368" i="1"/>
  <c r="BB368" i="1"/>
  <c r="AX368" i="1"/>
  <c r="AU368" i="1"/>
  <c r="AR368" i="1"/>
  <c r="AO368" i="1"/>
  <c r="BN367" i="1"/>
  <c r="BJ367" i="1"/>
  <c r="BF367" i="1"/>
  <c r="BB367" i="1"/>
  <c r="AX367" i="1"/>
  <c r="AU367" i="1"/>
  <c r="AR367" i="1"/>
  <c r="AO367" i="1"/>
  <c r="BN366" i="1"/>
  <c r="BJ366" i="1"/>
  <c r="BF366" i="1"/>
  <c r="BB366" i="1"/>
  <c r="AX366" i="1"/>
  <c r="AU366" i="1"/>
  <c r="AR366" i="1"/>
  <c r="AO366" i="1"/>
  <c r="BN365" i="1"/>
  <c r="BJ365" i="1"/>
  <c r="BF365" i="1"/>
  <c r="BB365" i="1"/>
  <c r="AX365" i="1"/>
  <c r="AU365" i="1"/>
  <c r="AR365" i="1"/>
  <c r="AO365" i="1"/>
  <c r="BN364" i="1"/>
  <c r="BJ364" i="1"/>
  <c r="BF364" i="1"/>
  <c r="BB364" i="1"/>
  <c r="AX364" i="1"/>
  <c r="AU364" i="1"/>
  <c r="AR364" i="1"/>
  <c r="AO364" i="1"/>
  <c r="BN363" i="1"/>
  <c r="BJ363" i="1"/>
  <c r="BF363" i="1"/>
  <c r="BB363" i="1"/>
  <c r="AX363" i="1"/>
  <c r="AU363" i="1"/>
  <c r="AR363" i="1"/>
  <c r="AO363" i="1"/>
  <c r="BN362" i="1"/>
  <c r="BJ362" i="1"/>
  <c r="BF362" i="1"/>
  <c r="BB362" i="1"/>
  <c r="AX362" i="1"/>
  <c r="AU362" i="1"/>
  <c r="AR362" i="1"/>
  <c r="AO362" i="1"/>
  <c r="BN361" i="1"/>
  <c r="BJ361" i="1"/>
  <c r="BF361" i="1"/>
  <c r="BB361" i="1"/>
  <c r="AX361" i="1"/>
  <c r="AU361" i="1"/>
  <c r="AR361" i="1"/>
  <c r="AO361" i="1"/>
  <c r="BN360" i="1"/>
  <c r="BJ360" i="1"/>
  <c r="BF360" i="1"/>
  <c r="BB360" i="1"/>
  <c r="AX360" i="1"/>
  <c r="AU360" i="1"/>
  <c r="AR360" i="1"/>
  <c r="AO360" i="1"/>
  <c r="BN359" i="1"/>
  <c r="BJ359" i="1"/>
  <c r="BF359" i="1"/>
  <c r="BB359" i="1"/>
  <c r="AX359" i="1"/>
  <c r="AU359" i="1"/>
  <c r="AR359" i="1"/>
  <c r="AO359" i="1"/>
  <c r="BN358" i="1"/>
  <c r="BJ358" i="1"/>
  <c r="BF358" i="1"/>
  <c r="BB358" i="1"/>
  <c r="AX358" i="1"/>
  <c r="AU358" i="1"/>
  <c r="AR358" i="1"/>
  <c r="AO358" i="1"/>
  <c r="BN357" i="1"/>
  <c r="BJ357" i="1"/>
  <c r="BF357" i="1"/>
  <c r="BB357" i="1"/>
  <c r="AX357" i="1"/>
  <c r="AU357" i="1"/>
  <c r="AR357" i="1"/>
  <c r="AO357" i="1"/>
  <c r="BN356" i="1"/>
  <c r="BJ356" i="1"/>
  <c r="BF356" i="1"/>
  <c r="BB356" i="1"/>
  <c r="AX356" i="1"/>
  <c r="AU356" i="1"/>
  <c r="AR356" i="1"/>
  <c r="AO356" i="1"/>
  <c r="BN355" i="1"/>
  <c r="BJ355" i="1"/>
  <c r="BF355" i="1"/>
  <c r="BB355" i="1"/>
  <c r="AX355" i="1"/>
  <c r="AU355" i="1"/>
  <c r="AR355" i="1"/>
  <c r="AO355" i="1"/>
  <c r="BN354" i="1"/>
  <c r="BJ354" i="1"/>
  <c r="BF354" i="1"/>
  <c r="BB354" i="1"/>
  <c r="AX354" i="1"/>
  <c r="AU354" i="1"/>
  <c r="AR354" i="1"/>
  <c r="AO354" i="1"/>
  <c r="BN353" i="1"/>
  <c r="BJ353" i="1"/>
  <c r="BF353" i="1"/>
  <c r="BB353" i="1"/>
  <c r="AX353" i="1"/>
  <c r="AU353" i="1"/>
  <c r="AR353" i="1"/>
  <c r="AO353" i="1"/>
  <c r="BN352" i="1"/>
  <c r="BJ352" i="1"/>
  <c r="BF352" i="1"/>
  <c r="BB352" i="1"/>
  <c r="AX352" i="1"/>
  <c r="AU352" i="1"/>
  <c r="AR352" i="1"/>
  <c r="AO352" i="1"/>
  <c r="BN351" i="1"/>
  <c r="BJ351" i="1"/>
  <c r="BF351" i="1"/>
  <c r="BB351" i="1"/>
  <c r="AX351" i="1"/>
  <c r="AU351" i="1"/>
  <c r="AR351" i="1"/>
  <c r="AO351" i="1"/>
  <c r="BN350" i="1"/>
  <c r="BJ350" i="1"/>
  <c r="BF350" i="1"/>
  <c r="BB350" i="1"/>
  <c r="AX350" i="1"/>
  <c r="AU350" i="1"/>
  <c r="AR350" i="1"/>
  <c r="AO350" i="1"/>
  <c r="BN349" i="1"/>
  <c r="BJ349" i="1"/>
  <c r="BF349" i="1"/>
  <c r="BB349" i="1"/>
  <c r="AX349" i="1"/>
  <c r="AU349" i="1"/>
  <c r="AR349" i="1"/>
  <c r="AO349" i="1"/>
  <c r="BN348" i="1"/>
  <c r="BJ348" i="1"/>
  <c r="BF348" i="1"/>
  <c r="BB348" i="1"/>
  <c r="AX348" i="1"/>
  <c r="AU348" i="1"/>
  <c r="AR348" i="1"/>
  <c r="AO348" i="1"/>
  <c r="BN347" i="1"/>
  <c r="BJ347" i="1"/>
  <c r="BF347" i="1"/>
  <c r="BB347" i="1"/>
  <c r="AX347" i="1"/>
  <c r="AU347" i="1"/>
  <c r="AR347" i="1"/>
  <c r="AO347" i="1"/>
  <c r="BN346" i="1"/>
  <c r="BJ346" i="1"/>
  <c r="BF346" i="1"/>
  <c r="BB346" i="1"/>
  <c r="AX346" i="1"/>
  <c r="AU346" i="1"/>
  <c r="AR346" i="1"/>
  <c r="AO346" i="1"/>
  <c r="BN345" i="1"/>
  <c r="BJ345" i="1"/>
  <c r="BF345" i="1"/>
  <c r="BB345" i="1"/>
  <c r="AX345" i="1"/>
  <c r="AU345" i="1"/>
  <c r="AR345" i="1"/>
  <c r="AO345" i="1"/>
  <c r="BN344" i="1"/>
  <c r="BJ344" i="1"/>
  <c r="BF344" i="1"/>
  <c r="BB344" i="1"/>
  <c r="AX344" i="1"/>
  <c r="AU344" i="1"/>
  <c r="AR344" i="1"/>
  <c r="AO344" i="1"/>
  <c r="BN343" i="1"/>
  <c r="BJ343" i="1"/>
  <c r="BF343" i="1"/>
  <c r="BB343" i="1"/>
  <c r="AX343" i="1"/>
  <c r="AU343" i="1"/>
  <c r="AR343" i="1"/>
  <c r="AO343" i="1"/>
  <c r="BN342" i="1"/>
  <c r="BJ342" i="1"/>
  <c r="BF342" i="1"/>
  <c r="BB342" i="1"/>
  <c r="AX342" i="1"/>
  <c r="AU342" i="1"/>
  <c r="AR342" i="1"/>
  <c r="AO342" i="1"/>
  <c r="BN341" i="1"/>
  <c r="BJ341" i="1"/>
  <c r="BF341" i="1"/>
  <c r="BB341" i="1"/>
  <c r="AX341" i="1"/>
  <c r="AU341" i="1"/>
  <c r="AR341" i="1"/>
  <c r="AO341" i="1"/>
  <c r="BN340" i="1"/>
  <c r="BJ340" i="1"/>
  <c r="BF340" i="1"/>
  <c r="BB340" i="1"/>
  <c r="AX340" i="1"/>
  <c r="AU340" i="1"/>
  <c r="AR340" i="1"/>
  <c r="AO340" i="1"/>
  <c r="BN339" i="1"/>
  <c r="BJ339" i="1"/>
  <c r="BF339" i="1"/>
  <c r="BB339" i="1"/>
  <c r="AX339" i="1"/>
  <c r="AU339" i="1"/>
  <c r="AR339" i="1"/>
  <c r="AO339" i="1"/>
  <c r="BN338" i="1"/>
  <c r="BJ338" i="1"/>
  <c r="BF338" i="1"/>
  <c r="BB338" i="1"/>
  <c r="AX338" i="1"/>
  <c r="AU338" i="1"/>
  <c r="AR338" i="1"/>
  <c r="AO338" i="1"/>
  <c r="BN337" i="1"/>
  <c r="BJ337" i="1"/>
  <c r="BF337" i="1"/>
  <c r="BB337" i="1"/>
  <c r="AX337" i="1"/>
  <c r="AU337" i="1"/>
  <c r="AR337" i="1"/>
  <c r="AO337" i="1"/>
  <c r="BN336" i="1"/>
  <c r="BJ336" i="1"/>
  <c r="BF336" i="1"/>
  <c r="BB336" i="1"/>
  <c r="AX336" i="1"/>
  <c r="AU336" i="1"/>
  <c r="AR336" i="1"/>
  <c r="AO336" i="1"/>
  <c r="BN335" i="1"/>
  <c r="BJ335" i="1"/>
  <c r="BF335" i="1"/>
  <c r="BB335" i="1"/>
  <c r="AX335" i="1"/>
  <c r="AU335" i="1"/>
  <c r="AR335" i="1"/>
  <c r="AO335" i="1"/>
  <c r="BN334" i="1"/>
  <c r="BJ334" i="1"/>
  <c r="BF334" i="1"/>
  <c r="BB334" i="1"/>
  <c r="AX334" i="1"/>
  <c r="AU334" i="1"/>
  <c r="AR334" i="1"/>
  <c r="AO334" i="1"/>
  <c r="BN333" i="1"/>
  <c r="BJ333" i="1"/>
  <c r="BF333" i="1"/>
  <c r="BB333" i="1"/>
  <c r="AX333" i="1"/>
  <c r="AU333" i="1"/>
  <c r="AR333" i="1"/>
  <c r="AO333" i="1"/>
  <c r="BN332" i="1"/>
  <c r="BJ332" i="1"/>
  <c r="BF332" i="1"/>
  <c r="BB332" i="1"/>
  <c r="AX332" i="1"/>
  <c r="AU332" i="1"/>
  <c r="AR332" i="1"/>
  <c r="AO332" i="1"/>
  <c r="BN331" i="1"/>
  <c r="BJ331" i="1"/>
  <c r="BF331" i="1"/>
  <c r="BB331" i="1"/>
  <c r="AX331" i="1"/>
  <c r="AU331" i="1"/>
  <c r="AR331" i="1"/>
  <c r="AO331" i="1"/>
  <c r="BN330" i="1"/>
  <c r="BJ330" i="1"/>
  <c r="BF330" i="1"/>
  <c r="BB330" i="1"/>
  <c r="AX330" i="1"/>
  <c r="AU330" i="1"/>
  <c r="AR330" i="1"/>
  <c r="AO330" i="1"/>
  <c r="BN329" i="1"/>
  <c r="BJ329" i="1"/>
  <c r="BF329" i="1"/>
  <c r="BB329" i="1"/>
  <c r="AX329" i="1"/>
  <c r="AU329" i="1"/>
  <c r="AR329" i="1"/>
  <c r="AO329" i="1"/>
  <c r="BN328" i="1"/>
  <c r="BJ328" i="1"/>
  <c r="BF328" i="1"/>
  <c r="BB328" i="1"/>
  <c r="AX328" i="1"/>
  <c r="AU328" i="1"/>
  <c r="AR328" i="1"/>
  <c r="AO328" i="1"/>
  <c r="BN327" i="1"/>
  <c r="BJ327" i="1"/>
  <c r="BF327" i="1"/>
  <c r="BB327" i="1"/>
  <c r="AX327" i="1"/>
  <c r="AU327" i="1"/>
  <c r="AR327" i="1"/>
  <c r="AO327" i="1"/>
  <c r="BN326" i="1"/>
  <c r="BJ326" i="1"/>
  <c r="BF326" i="1"/>
  <c r="BB326" i="1"/>
  <c r="AX326" i="1"/>
  <c r="AU326" i="1"/>
  <c r="AR326" i="1"/>
  <c r="AO326" i="1"/>
  <c r="BN325" i="1"/>
  <c r="BJ325" i="1"/>
  <c r="BF325" i="1"/>
  <c r="BB325" i="1"/>
  <c r="AX325" i="1"/>
  <c r="AU325" i="1"/>
  <c r="AR325" i="1"/>
  <c r="AO325" i="1"/>
  <c r="BN324" i="1"/>
  <c r="BJ324" i="1"/>
  <c r="BF324" i="1"/>
  <c r="BB324" i="1"/>
  <c r="AX324" i="1"/>
  <c r="AU324" i="1"/>
  <c r="AR324" i="1"/>
  <c r="AO324" i="1"/>
  <c r="BN323" i="1"/>
  <c r="BJ323" i="1"/>
  <c r="BF323" i="1"/>
  <c r="BB323" i="1"/>
  <c r="AX323" i="1"/>
  <c r="AU323" i="1"/>
  <c r="AR323" i="1"/>
  <c r="AO323" i="1"/>
  <c r="BN322" i="1"/>
  <c r="BJ322" i="1"/>
  <c r="BF322" i="1"/>
  <c r="BB322" i="1"/>
  <c r="AX322" i="1"/>
  <c r="AU322" i="1"/>
  <c r="AR322" i="1"/>
  <c r="AO322" i="1"/>
  <c r="BN321" i="1"/>
  <c r="BJ321" i="1"/>
  <c r="BF321" i="1"/>
  <c r="BB321" i="1"/>
  <c r="AX321" i="1"/>
  <c r="AU321" i="1"/>
  <c r="AR321" i="1"/>
  <c r="AO321" i="1"/>
  <c r="BN320" i="1"/>
  <c r="BJ320" i="1"/>
  <c r="BF320" i="1"/>
  <c r="BB320" i="1"/>
  <c r="AX320" i="1"/>
  <c r="AU320" i="1"/>
  <c r="AR320" i="1"/>
  <c r="AO320" i="1"/>
  <c r="BN319" i="1"/>
  <c r="BJ319" i="1"/>
  <c r="BF319" i="1"/>
  <c r="BB319" i="1"/>
  <c r="AX319" i="1"/>
  <c r="AU319" i="1"/>
  <c r="AR319" i="1"/>
  <c r="AO319" i="1"/>
  <c r="BN318" i="1"/>
  <c r="BJ318" i="1"/>
  <c r="BF318" i="1"/>
  <c r="BB318" i="1"/>
  <c r="AX318" i="1"/>
  <c r="AU318" i="1"/>
  <c r="AR318" i="1"/>
  <c r="AO318" i="1"/>
  <c r="BN317" i="1"/>
  <c r="BJ317" i="1"/>
  <c r="BF317" i="1"/>
  <c r="BB317" i="1"/>
  <c r="AX317" i="1"/>
  <c r="AU317" i="1"/>
  <c r="AR317" i="1"/>
  <c r="AO317" i="1"/>
  <c r="BN316" i="1"/>
  <c r="BJ316" i="1"/>
  <c r="BF316" i="1"/>
  <c r="BB316" i="1"/>
  <c r="AX316" i="1"/>
  <c r="AU316" i="1"/>
  <c r="AR316" i="1"/>
  <c r="AO316" i="1"/>
  <c r="BN315" i="1"/>
  <c r="BJ315" i="1"/>
  <c r="BF315" i="1"/>
  <c r="BB315" i="1"/>
  <c r="AX315" i="1"/>
  <c r="AU315" i="1"/>
  <c r="AR315" i="1"/>
  <c r="AO315" i="1"/>
  <c r="BN314" i="1"/>
  <c r="BJ314" i="1"/>
  <c r="BF314" i="1"/>
  <c r="BB314" i="1"/>
  <c r="AX314" i="1"/>
  <c r="AU314" i="1"/>
  <c r="AR314" i="1"/>
  <c r="AO314" i="1"/>
  <c r="BN313" i="1"/>
  <c r="BJ313" i="1"/>
  <c r="BF313" i="1"/>
  <c r="BB313" i="1"/>
  <c r="AX313" i="1"/>
  <c r="AU313" i="1"/>
  <c r="AR313" i="1"/>
  <c r="AO313" i="1"/>
  <c r="BN312" i="1"/>
  <c r="BJ312" i="1"/>
  <c r="BF312" i="1"/>
  <c r="BB312" i="1"/>
  <c r="AX312" i="1"/>
  <c r="AU312" i="1"/>
  <c r="AR312" i="1"/>
  <c r="AO312" i="1"/>
  <c r="BN311" i="1"/>
  <c r="BJ311" i="1"/>
  <c r="BF311" i="1"/>
  <c r="BB311" i="1"/>
  <c r="AX311" i="1"/>
  <c r="AU311" i="1"/>
  <c r="AR311" i="1"/>
  <c r="AO311" i="1"/>
  <c r="BN310" i="1"/>
  <c r="BJ310" i="1"/>
  <c r="BF310" i="1"/>
  <c r="BB310" i="1"/>
  <c r="AX310" i="1"/>
  <c r="AU310" i="1"/>
  <c r="AR310" i="1"/>
  <c r="AO310" i="1"/>
  <c r="BN309" i="1"/>
  <c r="BJ309" i="1"/>
  <c r="BF309" i="1"/>
  <c r="BB309" i="1"/>
  <c r="AX309" i="1"/>
  <c r="AU309" i="1"/>
  <c r="AR309" i="1"/>
  <c r="AO309" i="1"/>
  <c r="BN308" i="1"/>
  <c r="BJ308" i="1"/>
  <c r="BF308" i="1"/>
  <c r="BB308" i="1"/>
  <c r="AX308" i="1"/>
  <c r="AU308" i="1"/>
  <c r="AR308" i="1"/>
  <c r="AO308" i="1"/>
  <c r="BN307" i="1"/>
  <c r="BJ307" i="1"/>
  <c r="BF307" i="1"/>
  <c r="BB307" i="1"/>
  <c r="AX307" i="1"/>
  <c r="AU307" i="1"/>
  <c r="AR307" i="1"/>
  <c r="AO307" i="1"/>
  <c r="BN306" i="1"/>
  <c r="BJ306" i="1"/>
  <c r="BF306" i="1"/>
  <c r="BB306" i="1"/>
  <c r="AX306" i="1"/>
  <c r="AU306" i="1"/>
  <c r="AR306" i="1"/>
  <c r="AO306" i="1"/>
  <c r="BN305" i="1"/>
  <c r="BJ305" i="1"/>
  <c r="BF305" i="1"/>
  <c r="BB305" i="1"/>
  <c r="AX305" i="1"/>
  <c r="AU305" i="1"/>
  <c r="AR305" i="1"/>
  <c r="AO305" i="1"/>
  <c r="BN304" i="1"/>
  <c r="BJ304" i="1"/>
  <c r="BF304" i="1"/>
  <c r="BB304" i="1"/>
  <c r="AX304" i="1"/>
  <c r="AU304" i="1"/>
  <c r="AR304" i="1"/>
  <c r="AO304" i="1"/>
  <c r="BN303" i="1"/>
  <c r="BJ303" i="1"/>
  <c r="BF303" i="1"/>
  <c r="BB303" i="1"/>
  <c r="AX303" i="1"/>
  <c r="AU303" i="1"/>
  <c r="AR303" i="1"/>
  <c r="AO303" i="1"/>
  <c r="BN302" i="1"/>
  <c r="BJ302" i="1"/>
  <c r="BF302" i="1"/>
  <c r="BB302" i="1"/>
  <c r="AX302" i="1"/>
  <c r="AU302" i="1"/>
  <c r="AR302" i="1"/>
  <c r="AO302" i="1"/>
  <c r="BN301" i="1"/>
  <c r="BJ301" i="1"/>
  <c r="BF301" i="1"/>
  <c r="BB301" i="1"/>
  <c r="AX301" i="1"/>
  <c r="AU301" i="1"/>
  <c r="AR301" i="1"/>
  <c r="AO301" i="1"/>
  <c r="BN300" i="1"/>
  <c r="BJ300" i="1"/>
  <c r="BF300" i="1"/>
  <c r="BB300" i="1"/>
  <c r="AX300" i="1"/>
  <c r="AU300" i="1"/>
  <c r="AR300" i="1"/>
  <c r="AO300" i="1"/>
  <c r="BN299" i="1"/>
  <c r="BJ299" i="1"/>
  <c r="BF299" i="1"/>
  <c r="BB299" i="1"/>
  <c r="AX299" i="1"/>
  <c r="AU299" i="1"/>
  <c r="AR299" i="1"/>
  <c r="AO299" i="1"/>
  <c r="BN298" i="1"/>
  <c r="BJ298" i="1"/>
  <c r="BF298" i="1"/>
  <c r="BB298" i="1"/>
  <c r="AX298" i="1"/>
  <c r="AU298" i="1"/>
  <c r="AR298" i="1"/>
  <c r="AO298" i="1"/>
  <c r="BN297" i="1"/>
  <c r="BJ297" i="1"/>
  <c r="BF297" i="1"/>
  <c r="BB297" i="1"/>
  <c r="AX297" i="1"/>
  <c r="AU297" i="1"/>
  <c r="AR297" i="1"/>
  <c r="AO297" i="1"/>
  <c r="BN296" i="1"/>
  <c r="BJ296" i="1"/>
  <c r="BF296" i="1"/>
  <c r="BB296" i="1"/>
  <c r="AX296" i="1"/>
  <c r="AU296" i="1"/>
  <c r="AR296" i="1"/>
  <c r="AO296" i="1"/>
  <c r="BN295" i="1"/>
  <c r="BJ295" i="1"/>
  <c r="BF295" i="1"/>
  <c r="BB295" i="1"/>
  <c r="AX295" i="1"/>
  <c r="AU295" i="1"/>
  <c r="AR295" i="1"/>
  <c r="AO295" i="1"/>
  <c r="BN294" i="1"/>
  <c r="BJ294" i="1"/>
  <c r="BF294" i="1"/>
  <c r="BB294" i="1"/>
  <c r="AX294" i="1"/>
  <c r="AU294" i="1"/>
  <c r="AR294" i="1"/>
  <c r="AO294" i="1"/>
  <c r="BN293" i="1"/>
  <c r="BJ293" i="1"/>
  <c r="BF293" i="1"/>
  <c r="BB293" i="1"/>
  <c r="AX293" i="1"/>
  <c r="AU293" i="1"/>
  <c r="AR293" i="1"/>
  <c r="AO293" i="1"/>
  <c r="BN292" i="1"/>
  <c r="BJ292" i="1"/>
  <c r="BF292" i="1"/>
  <c r="BB292" i="1"/>
  <c r="AX292" i="1"/>
  <c r="AU292" i="1"/>
  <c r="AR292" i="1"/>
  <c r="AO292" i="1"/>
  <c r="BN291" i="1"/>
  <c r="BJ291" i="1"/>
  <c r="BF291" i="1"/>
  <c r="BB291" i="1"/>
  <c r="AX291" i="1"/>
  <c r="AU291" i="1"/>
  <c r="AR291" i="1"/>
  <c r="AO291" i="1"/>
  <c r="BN290" i="1"/>
  <c r="BJ290" i="1"/>
  <c r="BF290" i="1"/>
  <c r="BB290" i="1"/>
  <c r="AX290" i="1"/>
  <c r="AU290" i="1"/>
  <c r="AR290" i="1"/>
  <c r="AO290" i="1"/>
  <c r="BN289" i="1"/>
  <c r="BJ289" i="1"/>
  <c r="BF289" i="1"/>
  <c r="BB289" i="1"/>
  <c r="AX289" i="1"/>
  <c r="AU289" i="1"/>
  <c r="AR289" i="1"/>
  <c r="AO289" i="1"/>
  <c r="BN288" i="1"/>
  <c r="BJ288" i="1"/>
  <c r="BF288" i="1"/>
  <c r="BB288" i="1"/>
  <c r="AX288" i="1"/>
  <c r="AU288" i="1"/>
  <c r="AR288" i="1"/>
  <c r="AO288" i="1"/>
  <c r="BN287" i="1"/>
  <c r="BJ287" i="1"/>
  <c r="BF287" i="1"/>
  <c r="BB287" i="1"/>
  <c r="AX287" i="1"/>
  <c r="AU287" i="1"/>
  <c r="AR287" i="1"/>
  <c r="AO287" i="1"/>
  <c r="BN286" i="1"/>
  <c r="BJ286" i="1"/>
  <c r="BF286" i="1"/>
  <c r="BB286" i="1"/>
  <c r="AX286" i="1"/>
  <c r="AU286" i="1"/>
  <c r="AR286" i="1"/>
  <c r="AO286" i="1"/>
  <c r="BN285" i="1"/>
  <c r="BJ285" i="1"/>
  <c r="BF285" i="1"/>
  <c r="BB285" i="1"/>
  <c r="AX285" i="1"/>
  <c r="AU285" i="1"/>
  <c r="AR285" i="1"/>
  <c r="AO285" i="1"/>
  <c r="BN284" i="1"/>
  <c r="BJ284" i="1"/>
  <c r="BF284" i="1"/>
  <c r="BB284" i="1"/>
  <c r="AX284" i="1"/>
  <c r="AU284" i="1"/>
  <c r="AR284" i="1"/>
  <c r="AO284" i="1"/>
  <c r="BN283" i="1"/>
  <c r="BJ283" i="1"/>
  <c r="BF283" i="1"/>
  <c r="BB283" i="1"/>
  <c r="AX283" i="1"/>
  <c r="AU283" i="1"/>
  <c r="AR283" i="1"/>
  <c r="AO283" i="1"/>
  <c r="BN282" i="1"/>
  <c r="BJ282" i="1"/>
  <c r="BF282" i="1"/>
  <c r="BB282" i="1"/>
  <c r="AX282" i="1"/>
  <c r="AU282" i="1"/>
  <c r="AR282" i="1"/>
  <c r="AO282" i="1"/>
  <c r="BN281" i="1"/>
  <c r="BJ281" i="1"/>
  <c r="BF281" i="1"/>
  <c r="BB281" i="1"/>
  <c r="AX281" i="1"/>
  <c r="AU281" i="1"/>
  <c r="AR281" i="1"/>
  <c r="AO281" i="1"/>
  <c r="BN280" i="1"/>
  <c r="BJ280" i="1"/>
  <c r="BF280" i="1"/>
  <c r="BB280" i="1"/>
  <c r="AX280" i="1"/>
  <c r="AU280" i="1"/>
  <c r="AR280" i="1"/>
  <c r="AO280" i="1"/>
  <c r="BN279" i="1"/>
  <c r="BJ279" i="1"/>
  <c r="BF279" i="1"/>
  <c r="BB279" i="1"/>
  <c r="AX279" i="1"/>
  <c r="AU279" i="1"/>
  <c r="AR279" i="1"/>
  <c r="AO279" i="1"/>
  <c r="BN278" i="1"/>
  <c r="BJ278" i="1"/>
  <c r="BF278" i="1"/>
  <c r="BB278" i="1"/>
  <c r="AX278" i="1"/>
  <c r="AU278" i="1"/>
  <c r="AR278" i="1"/>
  <c r="AO278" i="1"/>
  <c r="BN277" i="1"/>
  <c r="BJ277" i="1"/>
  <c r="BF277" i="1"/>
  <c r="BB277" i="1"/>
  <c r="AX277" i="1"/>
  <c r="AU277" i="1"/>
  <c r="AR277" i="1"/>
  <c r="AO277" i="1"/>
  <c r="BN276" i="1"/>
  <c r="BJ276" i="1"/>
  <c r="BF276" i="1"/>
  <c r="BB276" i="1"/>
  <c r="AX276" i="1"/>
  <c r="AU276" i="1"/>
  <c r="AR276" i="1"/>
  <c r="AO276" i="1"/>
  <c r="BN275" i="1"/>
  <c r="BJ275" i="1"/>
  <c r="BF275" i="1"/>
  <c r="BB275" i="1"/>
  <c r="AX275" i="1"/>
  <c r="AU275" i="1"/>
  <c r="AR275" i="1"/>
  <c r="AO275" i="1"/>
  <c r="BN274" i="1"/>
  <c r="BJ274" i="1"/>
  <c r="BF274" i="1"/>
  <c r="BB274" i="1"/>
  <c r="AX274" i="1"/>
  <c r="AU274" i="1"/>
  <c r="AR274" i="1"/>
  <c r="AO274" i="1"/>
  <c r="BN273" i="1"/>
  <c r="BJ273" i="1"/>
  <c r="BF273" i="1"/>
  <c r="BB273" i="1"/>
  <c r="AX273" i="1"/>
  <c r="AU273" i="1"/>
  <c r="AR273" i="1"/>
  <c r="AO273" i="1"/>
  <c r="BN272" i="1"/>
  <c r="BJ272" i="1"/>
  <c r="BF272" i="1"/>
  <c r="BB272" i="1"/>
  <c r="AX272" i="1"/>
  <c r="AU272" i="1"/>
  <c r="AR272" i="1"/>
  <c r="AO272" i="1"/>
  <c r="BN271" i="1"/>
  <c r="BJ271" i="1"/>
  <c r="BF271" i="1"/>
  <c r="BB271" i="1"/>
  <c r="AX271" i="1"/>
  <c r="AU271" i="1"/>
  <c r="AR271" i="1"/>
  <c r="AO271" i="1"/>
  <c r="BN270" i="1"/>
  <c r="BJ270" i="1"/>
  <c r="BF270" i="1"/>
  <c r="BB270" i="1"/>
  <c r="AX270" i="1"/>
  <c r="AU270" i="1"/>
  <c r="AR270" i="1"/>
  <c r="AO270" i="1"/>
  <c r="BN269" i="1"/>
  <c r="BJ269" i="1"/>
  <c r="BF269" i="1"/>
  <c r="BB269" i="1"/>
  <c r="AX269" i="1"/>
  <c r="AU269" i="1"/>
  <c r="AR269" i="1"/>
  <c r="AO269" i="1"/>
  <c r="BN268" i="1"/>
  <c r="BJ268" i="1"/>
  <c r="BF268" i="1"/>
  <c r="BB268" i="1"/>
  <c r="AX268" i="1"/>
  <c r="AU268" i="1"/>
  <c r="AR268" i="1"/>
  <c r="AO268" i="1"/>
  <c r="BN267" i="1"/>
  <c r="BJ267" i="1"/>
  <c r="BF267" i="1"/>
  <c r="BB267" i="1"/>
  <c r="AX267" i="1"/>
  <c r="AU267" i="1"/>
  <c r="AR267" i="1"/>
  <c r="AO267" i="1"/>
  <c r="BN266" i="1"/>
  <c r="BJ266" i="1"/>
  <c r="BF266" i="1"/>
  <c r="BB266" i="1"/>
  <c r="AX266" i="1"/>
  <c r="AU266" i="1"/>
  <c r="AR266" i="1"/>
  <c r="AO266" i="1"/>
  <c r="BN265" i="1"/>
  <c r="BJ265" i="1"/>
  <c r="BF265" i="1"/>
  <c r="BB265" i="1"/>
  <c r="AX265" i="1"/>
  <c r="AU265" i="1"/>
  <c r="AR265" i="1"/>
  <c r="AO265" i="1"/>
  <c r="BN264" i="1"/>
  <c r="BJ264" i="1"/>
  <c r="BF264" i="1"/>
  <c r="BB264" i="1"/>
  <c r="AX264" i="1"/>
  <c r="AU264" i="1"/>
  <c r="AR264" i="1"/>
  <c r="AO264" i="1"/>
  <c r="BN263" i="1"/>
  <c r="BJ263" i="1"/>
  <c r="BF263" i="1"/>
  <c r="BB263" i="1"/>
  <c r="AX263" i="1"/>
  <c r="AU263" i="1"/>
  <c r="AR263" i="1"/>
  <c r="AO263" i="1"/>
  <c r="BN262" i="1"/>
  <c r="BJ262" i="1"/>
  <c r="BF262" i="1"/>
  <c r="BB262" i="1"/>
  <c r="AX262" i="1"/>
  <c r="AU262" i="1"/>
  <c r="AR262" i="1"/>
  <c r="AO262" i="1"/>
  <c r="BN261" i="1"/>
  <c r="BJ261" i="1"/>
  <c r="BF261" i="1"/>
  <c r="BB261" i="1"/>
  <c r="AX261" i="1"/>
  <c r="AU261" i="1"/>
  <c r="AR261" i="1"/>
  <c r="AO261" i="1"/>
  <c r="BN260" i="1"/>
  <c r="BJ260" i="1"/>
  <c r="BF260" i="1"/>
  <c r="BB260" i="1"/>
  <c r="AX260" i="1"/>
  <c r="AU260" i="1"/>
  <c r="AR260" i="1"/>
  <c r="AO260" i="1"/>
  <c r="BN259" i="1"/>
  <c r="BJ259" i="1"/>
  <c r="BF259" i="1"/>
  <c r="BB259" i="1"/>
  <c r="AX259" i="1"/>
  <c r="AU259" i="1"/>
  <c r="AR259" i="1"/>
  <c r="AO259" i="1"/>
  <c r="BN258" i="1"/>
  <c r="BJ258" i="1"/>
  <c r="BF258" i="1"/>
  <c r="BB258" i="1"/>
  <c r="AX258" i="1"/>
  <c r="AU258" i="1"/>
  <c r="AR258" i="1"/>
  <c r="AO258" i="1"/>
  <c r="BN257" i="1"/>
  <c r="BJ257" i="1"/>
  <c r="BF257" i="1"/>
  <c r="BB257" i="1"/>
  <c r="AX257" i="1"/>
  <c r="AU257" i="1"/>
  <c r="AR257" i="1"/>
  <c r="AO257" i="1"/>
  <c r="BN256" i="1"/>
  <c r="BJ256" i="1"/>
  <c r="BF256" i="1"/>
  <c r="BB256" i="1"/>
  <c r="AX256" i="1"/>
  <c r="AU256" i="1"/>
  <c r="AR256" i="1"/>
  <c r="AO256" i="1"/>
  <c r="BN255" i="1"/>
  <c r="BJ255" i="1"/>
  <c r="BF255" i="1"/>
  <c r="BB255" i="1"/>
  <c r="AX255" i="1"/>
  <c r="AU255" i="1"/>
  <c r="AR255" i="1"/>
  <c r="AO255" i="1"/>
  <c r="BN254" i="1"/>
  <c r="BJ254" i="1"/>
  <c r="BF254" i="1"/>
  <c r="BB254" i="1"/>
  <c r="AX254" i="1"/>
  <c r="AU254" i="1"/>
  <c r="AR254" i="1"/>
  <c r="AO254" i="1"/>
  <c r="BN253" i="1"/>
  <c r="BJ253" i="1"/>
  <c r="BF253" i="1"/>
  <c r="BB253" i="1"/>
  <c r="AX253" i="1"/>
  <c r="AU253" i="1"/>
  <c r="AR253" i="1"/>
  <c r="AO253" i="1"/>
  <c r="BN252" i="1"/>
  <c r="BJ252" i="1"/>
  <c r="BF252" i="1"/>
  <c r="BB252" i="1"/>
  <c r="AX252" i="1"/>
  <c r="AU252" i="1"/>
  <c r="AR252" i="1"/>
  <c r="AO252" i="1"/>
  <c r="BN251" i="1"/>
  <c r="BJ251" i="1"/>
  <c r="BF251" i="1"/>
  <c r="BB251" i="1"/>
  <c r="AX251" i="1"/>
  <c r="AU251" i="1"/>
  <c r="AR251" i="1"/>
  <c r="AO251" i="1"/>
  <c r="BN250" i="1"/>
  <c r="BJ250" i="1"/>
  <c r="BF250" i="1"/>
  <c r="BB250" i="1"/>
  <c r="AX250" i="1"/>
  <c r="AU250" i="1"/>
  <c r="AR250" i="1"/>
  <c r="AO250" i="1"/>
  <c r="BN249" i="1"/>
  <c r="BJ249" i="1"/>
  <c r="BF249" i="1"/>
  <c r="BB249" i="1"/>
  <c r="AX249" i="1"/>
  <c r="AU249" i="1"/>
  <c r="AR249" i="1"/>
  <c r="AO249" i="1"/>
  <c r="BN248" i="1"/>
  <c r="BJ248" i="1"/>
  <c r="BF248" i="1"/>
  <c r="BB248" i="1"/>
  <c r="AX248" i="1"/>
  <c r="AU248" i="1"/>
  <c r="AR248" i="1"/>
  <c r="AO248" i="1"/>
  <c r="BN247" i="1"/>
  <c r="BJ247" i="1"/>
  <c r="BF247" i="1"/>
  <c r="BB247" i="1"/>
  <c r="AX247" i="1"/>
  <c r="AU247" i="1"/>
  <c r="AR247" i="1"/>
  <c r="AO247" i="1"/>
  <c r="BN246" i="1"/>
  <c r="BJ246" i="1"/>
  <c r="BF246" i="1"/>
  <c r="BB246" i="1"/>
  <c r="AX246" i="1"/>
  <c r="AU246" i="1"/>
  <c r="AR246" i="1"/>
  <c r="AO246" i="1"/>
  <c r="BN245" i="1"/>
  <c r="BJ245" i="1"/>
  <c r="BF245" i="1"/>
  <c r="BB245" i="1"/>
  <c r="AX245" i="1"/>
  <c r="AU245" i="1"/>
  <c r="AR245" i="1"/>
  <c r="AO245" i="1"/>
  <c r="BN244" i="1"/>
  <c r="BJ244" i="1"/>
  <c r="BF244" i="1"/>
  <c r="BB244" i="1"/>
  <c r="AX244" i="1"/>
  <c r="AU244" i="1"/>
  <c r="AR244" i="1"/>
  <c r="AO244" i="1"/>
  <c r="BN243" i="1"/>
  <c r="BJ243" i="1"/>
  <c r="BF243" i="1"/>
  <c r="BB243" i="1"/>
  <c r="AX243" i="1"/>
  <c r="AU243" i="1"/>
  <c r="AR243" i="1"/>
  <c r="AO243" i="1"/>
  <c r="BN242" i="1"/>
  <c r="BJ242" i="1"/>
  <c r="BF242" i="1"/>
  <c r="BB242" i="1"/>
  <c r="AX242" i="1"/>
  <c r="AU242" i="1"/>
  <c r="AR242" i="1"/>
  <c r="AO242" i="1"/>
  <c r="BN241" i="1"/>
  <c r="BJ241" i="1"/>
  <c r="BF241" i="1"/>
  <c r="BB241" i="1"/>
  <c r="AX241" i="1"/>
  <c r="AU241" i="1"/>
  <c r="AR241" i="1"/>
  <c r="AO241" i="1"/>
  <c r="BN240" i="1"/>
  <c r="BJ240" i="1"/>
  <c r="BF240" i="1"/>
  <c r="BB240" i="1"/>
  <c r="AX240" i="1"/>
  <c r="AU240" i="1"/>
  <c r="AR240" i="1"/>
  <c r="AO240" i="1"/>
  <c r="BN239" i="1"/>
  <c r="BJ239" i="1"/>
  <c r="BF239" i="1"/>
  <c r="BB239" i="1"/>
  <c r="AX239" i="1"/>
  <c r="AU239" i="1"/>
  <c r="AR239" i="1"/>
  <c r="AO239" i="1"/>
  <c r="BN238" i="1"/>
  <c r="BJ238" i="1"/>
  <c r="BF238" i="1"/>
  <c r="BB238" i="1"/>
  <c r="AX238" i="1"/>
  <c r="AU238" i="1"/>
  <c r="AR238" i="1"/>
  <c r="AO238" i="1"/>
  <c r="BN237" i="1"/>
  <c r="BJ237" i="1"/>
  <c r="BF237" i="1"/>
  <c r="BB237" i="1"/>
  <c r="AX237" i="1"/>
  <c r="AU237" i="1"/>
  <c r="AR237" i="1"/>
  <c r="AO237" i="1"/>
  <c r="BN236" i="1"/>
  <c r="BJ236" i="1"/>
  <c r="BF236" i="1"/>
  <c r="BB236" i="1"/>
  <c r="AX236" i="1"/>
  <c r="AU236" i="1"/>
  <c r="AR236" i="1"/>
  <c r="AO236" i="1"/>
  <c r="BN235" i="1"/>
  <c r="BJ235" i="1"/>
  <c r="BF235" i="1"/>
  <c r="BB235" i="1"/>
  <c r="AX235" i="1"/>
  <c r="AU235" i="1"/>
  <c r="AR235" i="1"/>
  <c r="AO235" i="1"/>
  <c r="BN234" i="1"/>
  <c r="BJ234" i="1"/>
  <c r="BF234" i="1"/>
  <c r="BB234" i="1"/>
  <c r="AX234" i="1"/>
  <c r="AU234" i="1"/>
  <c r="AR234" i="1"/>
  <c r="AO234" i="1"/>
  <c r="BN233" i="1"/>
  <c r="BJ233" i="1"/>
  <c r="BF233" i="1"/>
  <c r="BB233" i="1"/>
  <c r="AX233" i="1"/>
  <c r="AU233" i="1"/>
  <c r="AR233" i="1"/>
  <c r="AO233" i="1"/>
  <c r="BN232" i="1"/>
  <c r="BJ232" i="1"/>
  <c r="BF232" i="1"/>
  <c r="BB232" i="1"/>
  <c r="AX232" i="1"/>
  <c r="AU232" i="1"/>
  <c r="AR232" i="1"/>
  <c r="AO232" i="1"/>
  <c r="BN231" i="1"/>
  <c r="BJ231" i="1"/>
  <c r="BF231" i="1"/>
  <c r="BB231" i="1"/>
  <c r="AX231" i="1"/>
  <c r="AU231" i="1"/>
  <c r="AR231" i="1"/>
  <c r="AO231" i="1"/>
  <c r="BN230" i="1"/>
  <c r="BJ230" i="1"/>
  <c r="BF230" i="1"/>
  <c r="BB230" i="1"/>
  <c r="AX230" i="1"/>
  <c r="AU230" i="1"/>
  <c r="AR230" i="1"/>
  <c r="AO230" i="1"/>
  <c r="BN229" i="1"/>
  <c r="BJ229" i="1"/>
  <c r="BF229" i="1"/>
  <c r="BB229" i="1"/>
  <c r="AX229" i="1"/>
  <c r="AU229" i="1"/>
  <c r="AR229" i="1"/>
  <c r="AO229" i="1"/>
  <c r="BN228" i="1"/>
  <c r="BJ228" i="1"/>
  <c r="BF228" i="1"/>
  <c r="BB228" i="1"/>
  <c r="AX228" i="1"/>
  <c r="AU228" i="1"/>
  <c r="AR228" i="1"/>
  <c r="AO228" i="1"/>
  <c r="BN227" i="1"/>
  <c r="BJ227" i="1"/>
  <c r="BF227" i="1"/>
  <c r="BB227" i="1"/>
  <c r="AX227" i="1"/>
  <c r="AU227" i="1"/>
  <c r="AR227" i="1"/>
  <c r="AO227" i="1"/>
  <c r="BN226" i="1"/>
  <c r="BJ226" i="1"/>
  <c r="BF226" i="1"/>
  <c r="BB226" i="1"/>
  <c r="AX226" i="1"/>
  <c r="AU226" i="1"/>
  <c r="AR226" i="1"/>
  <c r="AO226" i="1"/>
  <c r="BN225" i="1"/>
  <c r="BJ225" i="1"/>
  <c r="BF225" i="1"/>
  <c r="BB225" i="1"/>
  <c r="AX225" i="1"/>
  <c r="AU225" i="1"/>
  <c r="AR225" i="1"/>
  <c r="AO225" i="1"/>
  <c r="BN224" i="1"/>
  <c r="BJ224" i="1"/>
  <c r="BF224" i="1"/>
  <c r="BB224" i="1"/>
  <c r="AX224" i="1"/>
  <c r="AU224" i="1"/>
  <c r="AR224" i="1"/>
  <c r="AO224" i="1"/>
  <c r="BN223" i="1"/>
  <c r="BJ223" i="1"/>
  <c r="BF223" i="1"/>
  <c r="BB223" i="1"/>
  <c r="AX223" i="1"/>
  <c r="AU223" i="1"/>
  <c r="AR223" i="1"/>
  <c r="AO223" i="1"/>
  <c r="BN222" i="1"/>
  <c r="BJ222" i="1"/>
  <c r="BF222" i="1"/>
  <c r="BB222" i="1"/>
  <c r="AX222" i="1"/>
  <c r="AU222" i="1"/>
  <c r="AR222" i="1"/>
  <c r="AO222" i="1"/>
  <c r="BN221" i="1"/>
  <c r="BJ221" i="1"/>
  <c r="BF221" i="1"/>
  <c r="BB221" i="1"/>
  <c r="AX221" i="1"/>
  <c r="AU221" i="1"/>
  <c r="AR221" i="1"/>
  <c r="AO221" i="1"/>
  <c r="BN220" i="1"/>
  <c r="BJ220" i="1"/>
  <c r="BF220" i="1"/>
  <c r="BB220" i="1"/>
  <c r="AX220" i="1"/>
  <c r="AU220" i="1"/>
  <c r="AR220" i="1"/>
  <c r="AO220" i="1"/>
  <c r="BN219" i="1"/>
  <c r="BJ219" i="1"/>
  <c r="BF219" i="1"/>
  <c r="BB219" i="1"/>
  <c r="AX219" i="1"/>
  <c r="AU219" i="1"/>
  <c r="AR219" i="1"/>
  <c r="AO219" i="1"/>
  <c r="BN218" i="1"/>
  <c r="BJ218" i="1"/>
  <c r="BF218" i="1"/>
  <c r="BB218" i="1"/>
  <c r="AX218" i="1"/>
  <c r="AU218" i="1"/>
  <c r="AR218" i="1"/>
  <c r="AO218" i="1"/>
  <c r="BN217" i="1"/>
  <c r="BJ217" i="1"/>
  <c r="BF217" i="1"/>
  <c r="BB217" i="1"/>
  <c r="AX217" i="1"/>
  <c r="AU217" i="1"/>
  <c r="AR217" i="1"/>
  <c r="AO217" i="1"/>
  <c r="BN216" i="1"/>
  <c r="BJ216" i="1"/>
  <c r="BF216" i="1"/>
  <c r="BB216" i="1"/>
  <c r="AX216" i="1"/>
  <c r="AU216" i="1"/>
  <c r="AR216" i="1"/>
  <c r="AO216" i="1"/>
  <c r="BN215" i="1"/>
  <c r="BJ215" i="1"/>
  <c r="BF215" i="1"/>
  <c r="BB215" i="1"/>
  <c r="AX215" i="1"/>
  <c r="AU215" i="1"/>
  <c r="AR215" i="1"/>
  <c r="AO215" i="1"/>
  <c r="BN214" i="1"/>
  <c r="BJ214" i="1"/>
  <c r="BF214" i="1"/>
  <c r="BB214" i="1"/>
  <c r="AX214" i="1"/>
  <c r="AU214" i="1"/>
  <c r="AR214" i="1"/>
  <c r="AO214" i="1"/>
  <c r="BN213" i="1"/>
  <c r="BJ213" i="1"/>
  <c r="BF213" i="1"/>
  <c r="BB213" i="1"/>
  <c r="AX213" i="1"/>
  <c r="AU213" i="1"/>
  <c r="AR213" i="1"/>
  <c r="AO213" i="1"/>
  <c r="BN212" i="1"/>
  <c r="BJ212" i="1"/>
  <c r="BF212" i="1"/>
  <c r="BB212" i="1"/>
  <c r="AX212" i="1"/>
  <c r="AU212" i="1"/>
  <c r="AR212" i="1"/>
  <c r="AO212" i="1"/>
  <c r="BN211" i="1"/>
  <c r="BJ211" i="1"/>
  <c r="BF211" i="1"/>
  <c r="BB211" i="1"/>
  <c r="AX211" i="1"/>
  <c r="AU211" i="1"/>
  <c r="AR211" i="1"/>
  <c r="AO211" i="1"/>
  <c r="BN210" i="1"/>
  <c r="BJ210" i="1"/>
  <c r="BF210" i="1"/>
  <c r="BB210" i="1"/>
  <c r="AX210" i="1"/>
  <c r="AU210" i="1"/>
  <c r="AR210" i="1"/>
  <c r="AO210" i="1"/>
  <c r="BN209" i="1"/>
  <c r="BJ209" i="1"/>
  <c r="BF209" i="1"/>
  <c r="BB209" i="1"/>
  <c r="AX209" i="1"/>
  <c r="AU209" i="1"/>
  <c r="AR209" i="1"/>
  <c r="AO209" i="1"/>
  <c r="BN208" i="1"/>
  <c r="BJ208" i="1"/>
  <c r="BF208" i="1"/>
  <c r="BB208" i="1"/>
  <c r="AX208" i="1"/>
  <c r="AU208" i="1"/>
  <c r="AR208" i="1"/>
  <c r="AO208" i="1"/>
  <c r="BN207" i="1"/>
  <c r="BJ207" i="1"/>
  <c r="BF207" i="1"/>
  <c r="BB207" i="1"/>
  <c r="AX207" i="1"/>
  <c r="AU207" i="1"/>
  <c r="AR207" i="1"/>
  <c r="AO207" i="1"/>
  <c r="BN206" i="1"/>
  <c r="BJ206" i="1"/>
  <c r="BF206" i="1"/>
  <c r="BB206" i="1"/>
  <c r="AX206" i="1"/>
  <c r="AU206" i="1"/>
  <c r="AR206" i="1"/>
  <c r="AO206" i="1"/>
  <c r="BN205" i="1"/>
  <c r="BJ205" i="1"/>
  <c r="BF205" i="1"/>
  <c r="BB205" i="1"/>
  <c r="AX205" i="1"/>
  <c r="AU205" i="1"/>
  <c r="AR205" i="1"/>
  <c r="AO205" i="1"/>
  <c r="BN204" i="1"/>
  <c r="BJ204" i="1"/>
  <c r="BF204" i="1"/>
  <c r="BB204" i="1"/>
  <c r="AX204" i="1"/>
  <c r="AU204" i="1"/>
  <c r="AR204" i="1"/>
  <c r="AO204" i="1"/>
  <c r="BN203" i="1"/>
  <c r="BJ203" i="1"/>
  <c r="BF203" i="1"/>
  <c r="BB203" i="1"/>
  <c r="AX203" i="1"/>
  <c r="AU203" i="1"/>
  <c r="AR203" i="1"/>
  <c r="AO203" i="1"/>
  <c r="BN202" i="1"/>
  <c r="BJ202" i="1"/>
  <c r="BF202" i="1"/>
  <c r="BB202" i="1"/>
  <c r="AX202" i="1"/>
  <c r="AU202" i="1"/>
  <c r="AR202" i="1"/>
  <c r="AO202" i="1"/>
  <c r="BN201" i="1"/>
  <c r="BJ201" i="1"/>
  <c r="BF201" i="1"/>
  <c r="BB201" i="1"/>
  <c r="AX201" i="1"/>
  <c r="AU201" i="1"/>
  <c r="AR201" i="1"/>
  <c r="AO201" i="1"/>
  <c r="BN200" i="1"/>
  <c r="BJ200" i="1"/>
  <c r="BF200" i="1"/>
  <c r="BB200" i="1"/>
  <c r="AX200" i="1"/>
  <c r="AU200" i="1"/>
  <c r="AR200" i="1"/>
  <c r="AO200" i="1"/>
  <c r="BN199" i="1"/>
  <c r="BJ199" i="1"/>
  <c r="BF199" i="1"/>
  <c r="BB199" i="1"/>
  <c r="AX199" i="1"/>
  <c r="AU199" i="1"/>
  <c r="AR199" i="1"/>
  <c r="AO199" i="1"/>
  <c r="BN198" i="1"/>
  <c r="BJ198" i="1"/>
  <c r="BF198" i="1"/>
  <c r="BB198" i="1"/>
  <c r="AX198" i="1"/>
  <c r="AU198" i="1"/>
  <c r="AR198" i="1"/>
  <c r="AO198" i="1"/>
  <c r="BN197" i="1"/>
  <c r="BJ197" i="1"/>
  <c r="BF197" i="1"/>
  <c r="BB197" i="1"/>
  <c r="AX197" i="1"/>
  <c r="AU197" i="1"/>
  <c r="AR197" i="1"/>
  <c r="AO197" i="1"/>
  <c r="BN196" i="1"/>
  <c r="BJ196" i="1"/>
  <c r="BF196" i="1"/>
  <c r="BB196" i="1"/>
  <c r="AX196" i="1"/>
  <c r="AU196" i="1"/>
  <c r="AR196" i="1"/>
  <c r="AO196" i="1"/>
  <c r="BN195" i="1"/>
  <c r="BJ195" i="1"/>
  <c r="BF195" i="1"/>
  <c r="BB195" i="1"/>
  <c r="AX195" i="1"/>
  <c r="AU195" i="1"/>
  <c r="AR195" i="1"/>
  <c r="AO195" i="1"/>
  <c r="BN194" i="1"/>
  <c r="BJ194" i="1"/>
  <c r="BF194" i="1"/>
  <c r="BB194" i="1"/>
  <c r="AX194" i="1"/>
  <c r="AU194" i="1"/>
  <c r="AR194" i="1"/>
  <c r="AO194" i="1"/>
  <c r="BN193" i="1"/>
  <c r="BJ193" i="1"/>
  <c r="BF193" i="1"/>
  <c r="BB193" i="1"/>
  <c r="AX193" i="1"/>
  <c r="AU193" i="1"/>
  <c r="AR193" i="1"/>
  <c r="AO193" i="1"/>
  <c r="BN192" i="1"/>
  <c r="BJ192" i="1"/>
  <c r="BF192" i="1"/>
  <c r="BB192" i="1"/>
  <c r="AX192" i="1"/>
  <c r="AU192" i="1"/>
  <c r="AR192" i="1"/>
  <c r="AO192" i="1"/>
  <c r="BN191" i="1"/>
  <c r="BJ191" i="1"/>
  <c r="BF191" i="1"/>
  <c r="BB191" i="1"/>
  <c r="AX191" i="1"/>
  <c r="AU191" i="1"/>
  <c r="AR191" i="1"/>
  <c r="AO191" i="1"/>
  <c r="BN190" i="1"/>
  <c r="BJ190" i="1"/>
  <c r="BF190" i="1"/>
  <c r="BB190" i="1"/>
  <c r="AX190" i="1"/>
  <c r="AU190" i="1"/>
  <c r="AR190" i="1"/>
  <c r="AO190" i="1"/>
  <c r="BN189" i="1"/>
  <c r="BJ189" i="1"/>
  <c r="BF189" i="1"/>
  <c r="BB189" i="1"/>
  <c r="AX189" i="1"/>
  <c r="AU189" i="1"/>
  <c r="AR189" i="1"/>
  <c r="AO189" i="1"/>
  <c r="BN188" i="1"/>
  <c r="BJ188" i="1"/>
  <c r="BF188" i="1"/>
  <c r="BB188" i="1"/>
  <c r="AX188" i="1"/>
  <c r="AU188" i="1"/>
  <c r="AR188" i="1"/>
  <c r="AO188" i="1"/>
  <c r="BN187" i="1"/>
  <c r="BJ187" i="1"/>
  <c r="BF187" i="1"/>
  <c r="BB187" i="1"/>
  <c r="AX187" i="1"/>
  <c r="AU187" i="1"/>
  <c r="AR187" i="1"/>
  <c r="AO187" i="1"/>
  <c r="BN186" i="1"/>
  <c r="BJ186" i="1"/>
  <c r="BF186" i="1"/>
  <c r="BB186" i="1"/>
  <c r="AX186" i="1"/>
  <c r="AU186" i="1"/>
  <c r="AR186" i="1"/>
  <c r="AO186" i="1"/>
  <c r="BN185" i="1"/>
  <c r="BJ185" i="1"/>
  <c r="BF185" i="1"/>
  <c r="BB185" i="1"/>
  <c r="AX185" i="1"/>
  <c r="AU185" i="1"/>
  <c r="AR185" i="1"/>
  <c r="AO185" i="1"/>
  <c r="BN184" i="1"/>
  <c r="BJ184" i="1"/>
  <c r="BF184" i="1"/>
  <c r="BB184" i="1"/>
  <c r="AX184" i="1"/>
  <c r="AU184" i="1"/>
  <c r="AR184" i="1"/>
  <c r="AO184" i="1"/>
  <c r="BN183" i="1"/>
  <c r="BJ183" i="1"/>
  <c r="BF183" i="1"/>
  <c r="BB183" i="1"/>
  <c r="AX183" i="1"/>
  <c r="AU183" i="1"/>
  <c r="AR183" i="1"/>
  <c r="AO183" i="1"/>
  <c r="BN182" i="1"/>
  <c r="BJ182" i="1"/>
  <c r="BF182" i="1"/>
  <c r="BB182" i="1"/>
  <c r="AX182" i="1"/>
  <c r="AU182" i="1"/>
  <c r="AR182" i="1"/>
  <c r="AO182" i="1"/>
  <c r="BN181" i="1"/>
  <c r="BJ181" i="1"/>
  <c r="BF181" i="1"/>
  <c r="BB181" i="1"/>
  <c r="AX181" i="1"/>
  <c r="AU181" i="1"/>
  <c r="AR181" i="1"/>
  <c r="AO181" i="1"/>
  <c r="BN180" i="1"/>
  <c r="BJ180" i="1"/>
  <c r="BF180" i="1"/>
  <c r="BB180" i="1"/>
  <c r="AX180" i="1"/>
  <c r="AU180" i="1"/>
  <c r="AR180" i="1"/>
  <c r="AO180" i="1"/>
  <c r="BN179" i="1"/>
  <c r="BJ179" i="1"/>
  <c r="BF179" i="1"/>
  <c r="BB179" i="1"/>
  <c r="AX179" i="1"/>
  <c r="AU179" i="1"/>
  <c r="AR179" i="1"/>
  <c r="AO179" i="1"/>
  <c r="BN178" i="1"/>
  <c r="BJ178" i="1"/>
  <c r="BF178" i="1"/>
  <c r="BB178" i="1"/>
  <c r="AX178" i="1"/>
  <c r="AU178" i="1"/>
  <c r="AR178" i="1"/>
  <c r="AO178" i="1"/>
  <c r="BN177" i="1"/>
  <c r="BJ177" i="1"/>
  <c r="BF177" i="1"/>
  <c r="BB177" i="1"/>
  <c r="AX177" i="1"/>
  <c r="AU177" i="1"/>
  <c r="AR177" i="1"/>
  <c r="AO177" i="1"/>
  <c r="BN176" i="1"/>
  <c r="BJ176" i="1"/>
  <c r="BF176" i="1"/>
  <c r="BB176" i="1"/>
  <c r="AX176" i="1"/>
  <c r="AU176" i="1"/>
  <c r="AR176" i="1"/>
  <c r="AO176" i="1"/>
  <c r="BN175" i="1"/>
  <c r="BJ175" i="1"/>
  <c r="BF175" i="1"/>
  <c r="BB175" i="1"/>
  <c r="AX175" i="1"/>
  <c r="AU175" i="1"/>
  <c r="AR175" i="1"/>
  <c r="AO175" i="1"/>
  <c r="BN174" i="1"/>
  <c r="BJ174" i="1"/>
  <c r="BF174" i="1"/>
  <c r="BB174" i="1"/>
  <c r="AX174" i="1"/>
  <c r="AU174" i="1"/>
  <c r="AR174" i="1"/>
  <c r="AO174" i="1"/>
  <c r="BN173" i="1"/>
  <c r="BJ173" i="1"/>
  <c r="BF173" i="1"/>
  <c r="BB173" i="1"/>
  <c r="AX173" i="1"/>
  <c r="AU173" i="1"/>
  <c r="AR173" i="1"/>
  <c r="AO173" i="1"/>
  <c r="BN172" i="1"/>
  <c r="BJ172" i="1"/>
  <c r="BF172" i="1"/>
  <c r="BB172" i="1"/>
  <c r="AX172" i="1"/>
  <c r="AU172" i="1"/>
  <c r="AR172" i="1"/>
  <c r="AO172" i="1"/>
  <c r="BN171" i="1"/>
  <c r="BJ171" i="1"/>
  <c r="BF171" i="1"/>
  <c r="BB171" i="1"/>
  <c r="AX171" i="1"/>
  <c r="AU171" i="1"/>
  <c r="AR171" i="1"/>
  <c r="AO171" i="1"/>
  <c r="BN170" i="1"/>
  <c r="BJ170" i="1"/>
  <c r="BF170" i="1"/>
  <c r="BB170" i="1"/>
  <c r="AX170" i="1"/>
  <c r="AU170" i="1"/>
  <c r="AR170" i="1"/>
  <c r="AO170" i="1"/>
  <c r="BN169" i="1"/>
  <c r="BJ169" i="1"/>
  <c r="BF169" i="1"/>
  <c r="BB169" i="1"/>
  <c r="AX169" i="1"/>
  <c r="AU169" i="1"/>
  <c r="AR169" i="1"/>
  <c r="AO169" i="1"/>
  <c r="BN168" i="1"/>
  <c r="BJ168" i="1"/>
  <c r="BF168" i="1"/>
  <c r="BB168" i="1"/>
  <c r="AX168" i="1"/>
  <c r="AU168" i="1"/>
  <c r="AR168" i="1"/>
  <c r="AO168" i="1"/>
  <c r="BN167" i="1"/>
  <c r="BJ167" i="1"/>
  <c r="BF167" i="1"/>
  <c r="BB167" i="1"/>
  <c r="AX167" i="1"/>
  <c r="AU167" i="1"/>
  <c r="AR167" i="1"/>
  <c r="AO167" i="1"/>
  <c r="BN166" i="1"/>
  <c r="BJ166" i="1"/>
  <c r="BF166" i="1"/>
  <c r="BB166" i="1"/>
  <c r="AX166" i="1"/>
  <c r="AU166" i="1"/>
  <c r="AR166" i="1"/>
  <c r="AO166" i="1"/>
  <c r="BN165" i="1"/>
  <c r="BJ165" i="1"/>
  <c r="BF165" i="1"/>
  <c r="BB165" i="1"/>
  <c r="AX165" i="1"/>
  <c r="AU165" i="1"/>
  <c r="AR165" i="1"/>
  <c r="AO165" i="1"/>
  <c r="BN164" i="1"/>
  <c r="BJ164" i="1"/>
  <c r="BF164" i="1"/>
  <c r="BB164" i="1"/>
  <c r="AX164" i="1"/>
  <c r="AU164" i="1"/>
  <c r="AR164" i="1"/>
  <c r="AO164" i="1"/>
  <c r="BN163" i="1"/>
  <c r="BJ163" i="1"/>
  <c r="BF163" i="1"/>
  <c r="BB163" i="1"/>
  <c r="AX163" i="1"/>
  <c r="AU163" i="1"/>
  <c r="AR163" i="1"/>
  <c r="AO163" i="1"/>
  <c r="BN162" i="1"/>
  <c r="BJ162" i="1"/>
  <c r="BF162" i="1"/>
  <c r="BB162" i="1"/>
  <c r="AX162" i="1"/>
  <c r="AU162" i="1"/>
  <c r="AR162" i="1"/>
  <c r="AO162" i="1"/>
  <c r="BN161" i="1"/>
  <c r="BJ161" i="1"/>
  <c r="BF161" i="1"/>
  <c r="BB161" i="1"/>
  <c r="AX161" i="1"/>
  <c r="AU161" i="1"/>
  <c r="AR161" i="1"/>
  <c r="AO161" i="1"/>
  <c r="BN160" i="1"/>
  <c r="BJ160" i="1"/>
  <c r="BF160" i="1"/>
  <c r="BB160" i="1"/>
  <c r="AX160" i="1"/>
  <c r="AU160" i="1"/>
  <c r="AR160" i="1"/>
  <c r="AO160" i="1"/>
  <c r="BN159" i="1"/>
  <c r="BJ159" i="1"/>
  <c r="BF159" i="1"/>
  <c r="BB159" i="1"/>
  <c r="AX159" i="1"/>
  <c r="AU159" i="1"/>
  <c r="AR159" i="1"/>
  <c r="AO159" i="1"/>
  <c r="BN158" i="1"/>
  <c r="BJ158" i="1"/>
  <c r="BF158" i="1"/>
  <c r="BB158" i="1"/>
  <c r="AX158" i="1"/>
  <c r="AU158" i="1"/>
  <c r="AR158" i="1"/>
  <c r="AO158" i="1"/>
  <c r="BN157" i="1"/>
  <c r="BJ157" i="1"/>
  <c r="BF157" i="1"/>
  <c r="BB157" i="1"/>
  <c r="AX157" i="1"/>
  <c r="AU157" i="1"/>
  <c r="AR157" i="1"/>
  <c r="AO157" i="1"/>
  <c r="BN156" i="1"/>
  <c r="BJ156" i="1"/>
  <c r="BF156" i="1"/>
  <c r="BB156" i="1"/>
  <c r="AX156" i="1"/>
  <c r="AU156" i="1"/>
  <c r="AR156" i="1"/>
  <c r="AO156" i="1"/>
  <c r="BN155" i="1"/>
  <c r="BJ155" i="1"/>
  <c r="BF155" i="1"/>
  <c r="BB155" i="1"/>
  <c r="AX155" i="1"/>
  <c r="AU155" i="1"/>
  <c r="AR155" i="1"/>
  <c r="AO155" i="1"/>
  <c r="BN154" i="1"/>
  <c r="BJ154" i="1"/>
  <c r="BF154" i="1"/>
  <c r="BB154" i="1"/>
  <c r="AX154" i="1"/>
  <c r="AU154" i="1"/>
  <c r="AR154" i="1"/>
  <c r="AO154" i="1"/>
  <c r="BN153" i="1"/>
  <c r="BJ153" i="1"/>
  <c r="BF153" i="1"/>
  <c r="BB153" i="1"/>
  <c r="AX153" i="1"/>
  <c r="AU153" i="1"/>
  <c r="AR153" i="1"/>
  <c r="AO153" i="1"/>
  <c r="BN152" i="1"/>
  <c r="BJ152" i="1"/>
  <c r="BF152" i="1"/>
  <c r="BB152" i="1"/>
  <c r="AX152" i="1"/>
  <c r="AU152" i="1"/>
  <c r="AR152" i="1"/>
  <c r="AO152" i="1"/>
  <c r="BN151" i="1"/>
  <c r="BJ151" i="1"/>
  <c r="BF151" i="1"/>
  <c r="BB151" i="1"/>
  <c r="AX151" i="1"/>
  <c r="AU151" i="1"/>
  <c r="AR151" i="1"/>
  <c r="AO151" i="1"/>
  <c r="BN150" i="1"/>
  <c r="BJ150" i="1"/>
  <c r="BF150" i="1"/>
  <c r="BB150" i="1"/>
  <c r="AX150" i="1"/>
  <c r="AU150" i="1"/>
  <c r="AR150" i="1"/>
  <c r="AO150" i="1"/>
  <c r="BN149" i="1"/>
  <c r="BJ149" i="1"/>
  <c r="BF149" i="1"/>
  <c r="BB149" i="1"/>
  <c r="AX149" i="1"/>
  <c r="AU149" i="1"/>
  <c r="AR149" i="1"/>
  <c r="AO149" i="1"/>
  <c r="BN148" i="1"/>
  <c r="BJ148" i="1"/>
  <c r="BF148" i="1"/>
  <c r="BB148" i="1"/>
  <c r="AX148" i="1"/>
  <c r="AU148" i="1"/>
  <c r="AR148" i="1"/>
  <c r="AO148" i="1"/>
  <c r="BN147" i="1"/>
  <c r="BJ147" i="1"/>
  <c r="BF147" i="1"/>
  <c r="BB147" i="1"/>
  <c r="AX147" i="1"/>
  <c r="AU147" i="1"/>
  <c r="AR147" i="1"/>
  <c r="AO147" i="1"/>
  <c r="BN146" i="1"/>
  <c r="BJ146" i="1"/>
  <c r="BF146" i="1"/>
  <c r="BB146" i="1"/>
  <c r="AX146" i="1"/>
  <c r="AU146" i="1"/>
  <c r="AR146" i="1"/>
  <c r="AO146" i="1"/>
  <c r="BN145" i="1"/>
  <c r="BJ145" i="1"/>
  <c r="BF145" i="1"/>
  <c r="BB145" i="1"/>
  <c r="AX145" i="1"/>
  <c r="AU145" i="1"/>
  <c r="AR145" i="1"/>
  <c r="AO145" i="1"/>
  <c r="BN144" i="1"/>
  <c r="BJ144" i="1"/>
  <c r="BF144" i="1"/>
  <c r="BB144" i="1"/>
  <c r="AX144" i="1"/>
  <c r="AU144" i="1"/>
  <c r="AR144" i="1"/>
  <c r="AO144" i="1"/>
  <c r="BN143" i="1"/>
  <c r="BJ143" i="1"/>
  <c r="BF143" i="1"/>
  <c r="BB143" i="1"/>
  <c r="AX143" i="1"/>
  <c r="AU143" i="1"/>
  <c r="AR143" i="1"/>
  <c r="AO143" i="1"/>
  <c r="BN142" i="1"/>
  <c r="BJ142" i="1"/>
  <c r="BF142" i="1"/>
  <c r="BB142" i="1"/>
  <c r="AX142" i="1"/>
  <c r="AU142" i="1"/>
  <c r="AR142" i="1"/>
  <c r="AO142" i="1"/>
  <c r="BN141" i="1"/>
  <c r="BJ141" i="1"/>
  <c r="BF141" i="1"/>
  <c r="BB141" i="1"/>
  <c r="AX141" i="1"/>
  <c r="AU141" i="1"/>
  <c r="AR141" i="1"/>
  <c r="AO141" i="1"/>
  <c r="BN140" i="1"/>
  <c r="BJ140" i="1"/>
  <c r="BF140" i="1"/>
  <c r="BB140" i="1"/>
  <c r="AX140" i="1"/>
  <c r="AU140" i="1"/>
  <c r="AR140" i="1"/>
  <c r="AO140" i="1"/>
  <c r="BN139" i="1"/>
  <c r="BJ139" i="1"/>
  <c r="BF139" i="1"/>
  <c r="BB139" i="1"/>
  <c r="AX139" i="1"/>
  <c r="AU139" i="1"/>
  <c r="AR139" i="1"/>
  <c r="AO139" i="1"/>
  <c r="BN138" i="1"/>
  <c r="BJ138" i="1"/>
  <c r="BF138" i="1"/>
  <c r="BB138" i="1"/>
  <c r="AX138" i="1"/>
  <c r="AU138" i="1"/>
  <c r="AR138" i="1"/>
  <c r="AO138" i="1"/>
  <c r="BN137" i="1"/>
  <c r="BJ137" i="1"/>
  <c r="BF137" i="1"/>
  <c r="BB137" i="1"/>
  <c r="AX137" i="1"/>
  <c r="AU137" i="1"/>
  <c r="AR137" i="1"/>
  <c r="AO137" i="1"/>
  <c r="BN136" i="1"/>
  <c r="BJ136" i="1"/>
  <c r="BF136" i="1"/>
  <c r="BB136" i="1"/>
  <c r="AX136" i="1"/>
  <c r="AU136" i="1"/>
  <c r="AR136" i="1"/>
  <c r="AO136" i="1"/>
  <c r="BN135" i="1"/>
  <c r="BJ135" i="1"/>
  <c r="BF135" i="1"/>
  <c r="BB135" i="1"/>
  <c r="AX135" i="1"/>
  <c r="AU135" i="1"/>
  <c r="AR135" i="1"/>
  <c r="AO135" i="1"/>
  <c r="BN134" i="1"/>
  <c r="BJ134" i="1"/>
  <c r="BF134" i="1"/>
  <c r="BB134" i="1"/>
  <c r="AX134" i="1"/>
  <c r="AU134" i="1"/>
  <c r="AR134" i="1"/>
  <c r="AO134" i="1"/>
  <c r="BN133" i="1"/>
  <c r="BJ133" i="1"/>
  <c r="BF133" i="1"/>
  <c r="BB133" i="1"/>
  <c r="AX133" i="1"/>
  <c r="AU133" i="1"/>
  <c r="AR133" i="1"/>
  <c r="AO133" i="1"/>
  <c r="BN132" i="1"/>
  <c r="BJ132" i="1"/>
  <c r="BF132" i="1"/>
  <c r="BB132" i="1"/>
  <c r="AX132" i="1"/>
  <c r="AU132" i="1"/>
  <c r="AR132" i="1"/>
  <c r="AO132" i="1"/>
  <c r="BN131" i="1"/>
  <c r="BJ131" i="1"/>
  <c r="BF131" i="1"/>
  <c r="BB131" i="1"/>
  <c r="AX131" i="1"/>
  <c r="AU131" i="1"/>
  <c r="AR131" i="1"/>
  <c r="AO131" i="1"/>
  <c r="BN130" i="1"/>
  <c r="BJ130" i="1"/>
  <c r="BF130" i="1"/>
  <c r="BB130" i="1"/>
  <c r="AX130" i="1"/>
  <c r="AU130" i="1"/>
  <c r="AR130" i="1"/>
  <c r="AO130" i="1"/>
  <c r="BN129" i="1"/>
  <c r="BJ129" i="1"/>
  <c r="BF129" i="1"/>
  <c r="BB129" i="1"/>
  <c r="AX129" i="1"/>
  <c r="AU129" i="1"/>
  <c r="AR129" i="1"/>
  <c r="AO129" i="1"/>
  <c r="BN128" i="1"/>
  <c r="BJ128" i="1"/>
  <c r="BF128" i="1"/>
  <c r="BB128" i="1"/>
  <c r="AX128" i="1"/>
  <c r="AU128" i="1"/>
  <c r="AR128" i="1"/>
  <c r="AO128" i="1"/>
  <c r="BN127" i="1"/>
  <c r="BJ127" i="1"/>
  <c r="BF127" i="1"/>
  <c r="BB127" i="1"/>
  <c r="AX127" i="1"/>
  <c r="AU127" i="1"/>
  <c r="AR127" i="1"/>
  <c r="AO127" i="1"/>
  <c r="BN126" i="1"/>
  <c r="BJ126" i="1"/>
  <c r="BF126" i="1"/>
  <c r="BB126" i="1"/>
  <c r="AX126" i="1"/>
  <c r="AU126" i="1"/>
  <c r="AR126" i="1"/>
  <c r="AO126" i="1"/>
  <c r="BN125" i="1"/>
  <c r="BJ125" i="1"/>
  <c r="BF125" i="1"/>
  <c r="BB125" i="1"/>
  <c r="AX125" i="1"/>
  <c r="AU125" i="1"/>
  <c r="AR125" i="1"/>
  <c r="AO125" i="1"/>
  <c r="BN124" i="1"/>
  <c r="BJ124" i="1"/>
  <c r="BF124" i="1"/>
  <c r="BB124" i="1"/>
  <c r="AX124" i="1"/>
  <c r="AU124" i="1"/>
  <c r="AR124" i="1"/>
  <c r="AO124" i="1"/>
  <c r="BN123" i="1"/>
  <c r="BJ123" i="1"/>
  <c r="BF123" i="1"/>
  <c r="BB123" i="1"/>
  <c r="AX123" i="1"/>
  <c r="AU123" i="1"/>
  <c r="AR123" i="1"/>
  <c r="AO123" i="1"/>
  <c r="BN122" i="1"/>
  <c r="BJ122" i="1"/>
  <c r="BF122" i="1"/>
  <c r="BB122" i="1"/>
  <c r="AX122" i="1"/>
  <c r="AU122" i="1"/>
  <c r="AR122" i="1"/>
  <c r="AO122" i="1"/>
  <c r="BN121" i="1"/>
  <c r="BJ121" i="1"/>
  <c r="BF121" i="1"/>
  <c r="BB121" i="1"/>
  <c r="AX121" i="1"/>
  <c r="AU121" i="1"/>
  <c r="AR121" i="1"/>
  <c r="AO121" i="1"/>
  <c r="BN120" i="1"/>
  <c r="BJ120" i="1"/>
  <c r="BF120" i="1"/>
  <c r="BB120" i="1"/>
  <c r="AX120" i="1"/>
  <c r="AU120" i="1"/>
  <c r="AR120" i="1"/>
  <c r="AO120" i="1"/>
  <c r="BN119" i="1"/>
  <c r="BJ119" i="1"/>
  <c r="BF119" i="1"/>
  <c r="BB119" i="1"/>
  <c r="AX119" i="1"/>
  <c r="AU119" i="1"/>
  <c r="AR119" i="1"/>
  <c r="AO119" i="1"/>
  <c r="BN118" i="1"/>
  <c r="BJ118" i="1"/>
  <c r="BF118" i="1"/>
  <c r="BB118" i="1"/>
  <c r="AX118" i="1"/>
  <c r="AU118" i="1"/>
  <c r="AR118" i="1"/>
  <c r="AO118" i="1"/>
  <c r="BN117" i="1"/>
  <c r="BJ117" i="1"/>
  <c r="BF117" i="1"/>
  <c r="BB117" i="1"/>
  <c r="AX117" i="1"/>
  <c r="AU117" i="1"/>
  <c r="AR117" i="1"/>
  <c r="AO117" i="1"/>
  <c r="BN116" i="1"/>
  <c r="BJ116" i="1"/>
  <c r="BF116" i="1"/>
  <c r="BB116" i="1"/>
  <c r="AX116" i="1"/>
  <c r="AU116" i="1"/>
  <c r="AR116" i="1"/>
  <c r="AO116" i="1"/>
  <c r="BN115" i="1"/>
  <c r="BJ115" i="1"/>
  <c r="BF115" i="1"/>
  <c r="BB115" i="1"/>
  <c r="AX115" i="1"/>
  <c r="AU115" i="1"/>
  <c r="AR115" i="1"/>
  <c r="AO115" i="1"/>
  <c r="BN114" i="1"/>
  <c r="BJ114" i="1"/>
  <c r="BF114" i="1"/>
  <c r="BB114" i="1"/>
  <c r="AX114" i="1"/>
  <c r="AU114" i="1"/>
  <c r="AR114" i="1"/>
  <c r="AO114" i="1"/>
  <c r="BN113" i="1"/>
  <c r="BJ113" i="1"/>
  <c r="BF113" i="1"/>
  <c r="BB113" i="1"/>
  <c r="AX113" i="1"/>
  <c r="AU113" i="1"/>
  <c r="AR113" i="1"/>
  <c r="AO113" i="1"/>
  <c r="BN112" i="1"/>
  <c r="BJ112" i="1"/>
  <c r="BF112" i="1"/>
  <c r="BB112" i="1"/>
  <c r="AX112" i="1"/>
  <c r="AU112" i="1"/>
  <c r="AR112" i="1"/>
  <c r="AO112" i="1"/>
  <c r="BN111" i="1"/>
  <c r="BJ111" i="1"/>
  <c r="BF111" i="1"/>
  <c r="BB111" i="1"/>
  <c r="AX111" i="1"/>
  <c r="AU111" i="1"/>
  <c r="AR111" i="1"/>
  <c r="AO111" i="1"/>
  <c r="BN110" i="1"/>
  <c r="BJ110" i="1"/>
  <c r="BF110" i="1"/>
  <c r="BB110" i="1"/>
  <c r="AX110" i="1"/>
  <c r="AU110" i="1"/>
  <c r="AR110" i="1"/>
  <c r="AO110" i="1"/>
  <c r="BN109" i="1"/>
  <c r="BJ109" i="1"/>
  <c r="BF109" i="1"/>
  <c r="BB109" i="1"/>
  <c r="AX109" i="1"/>
  <c r="AU109" i="1"/>
  <c r="AR109" i="1"/>
  <c r="AO109" i="1"/>
  <c r="BN108" i="1"/>
  <c r="BJ108" i="1"/>
  <c r="BF108" i="1"/>
  <c r="BB108" i="1"/>
  <c r="AX108" i="1"/>
  <c r="AU108" i="1"/>
  <c r="AR108" i="1"/>
  <c r="AO108" i="1"/>
  <c r="BN107" i="1"/>
  <c r="BJ107" i="1"/>
  <c r="BF107" i="1"/>
  <c r="BB107" i="1"/>
  <c r="AX107" i="1"/>
  <c r="AU107" i="1"/>
  <c r="AR107" i="1"/>
  <c r="AO107" i="1"/>
  <c r="BN106" i="1"/>
  <c r="BJ106" i="1"/>
  <c r="BF106" i="1"/>
  <c r="BB106" i="1"/>
  <c r="AX106" i="1"/>
  <c r="AU106" i="1"/>
  <c r="AR106" i="1"/>
  <c r="AO106" i="1"/>
  <c r="BN105" i="1"/>
  <c r="BJ105" i="1"/>
  <c r="BF105" i="1"/>
  <c r="BB105" i="1"/>
  <c r="AX105" i="1"/>
  <c r="AU105" i="1"/>
  <c r="AR105" i="1"/>
  <c r="AO105" i="1"/>
  <c r="BN104" i="1"/>
  <c r="BJ104" i="1"/>
  <c r="BF104" i="1"/>
  <c r="BB104" i="1"/>
  <c r="AX104" i="1"/>
  <c r="AU104" i="1"/>
  <c r="AR104" i="1"/>
  <c r="AO104" i="1"/>
  <c r="BN103" i="1"/>
  <c r="BJ103" i="1"/>
  <c r="BF103" i="1"/>
  <c r="BB103" i="1"/>
  <c r="AX103" i="1"/>
  <c r="AU103" i="1"/>
  <c r="AR103" i="1"/>
  <c r="AO103" i="1"/>
  <c r="BN102" i="1"/>
  <c r="BJ102" i="1"/>
  <c r="BF102" i="1"/>
  <c r="BB102" i="1"/>
  <c r="AX102" i="1"/>
  <c r="AU102" i="1"/>
  <c r="AR102" i="1"/>
  <c r="AO102" i="1"/>
  <c r="BN101" i="1"/>
  <c r="BJ101" i="1"/>
  <c r="BF101" i="1"/>
  <c r="BB101" i="1"/>
  <c r="AX101" i="1"/>
  <c r="AU101" i="1"/>
  <c r="AR101" i="1"/>
  <c r="AO101" i="1"/>
  <c r="BN100" i="1"/>
  <c r="BJ100" i="1"/>
  <c r="BF100" i="1"/>
  <c r="BB100" i="1"/>
  <c r="AX100" i="1"/>
  <c r="AU100" i="1"/>
  <c r="AR100" i="1"/>
  <c r="AO100" i="1"/>
  <c r="BN99" i="1"/>
  <c r="BJ99" i="1"/>
  <c r="BF99" i="1"/>
  <c r="BB99" i="1"/>
  <c r="AX99" i="1"/>
  <c r="AU99" i="1"/>
  <c r="AR99" i="1"/>
  <c r="AO99" i="1"/>
  <c r="BN98" i="1"/>
  <c r="BJ98" i="1"/>
  <c r="BF98" i="1"/>
  <c r="BB98" i="1"/>
  <c r="AX98" i="1"/>
  <c r="AU98" i="1"/>
  <c r="AR98" i="1"/>
  <c r="AO98" i="1"/>
  <c r="BN97" i="1"/>
  <c r="BJ97" i="1"/>
  <c r="BF97" i="1"/>
  <c r="BB97" i="1"/>
  <c r="AX97" i="1"/>
  <c r="AU97" i="1"/>
  <c r="AR97" i="1"/>
  <c r="AO97" i="1"/>
  <c r="BN96" i="1"/>
  <c r="BJ96" i="1"/>
  <c r="BF96" i="1"/>
  <c r="BB96" i="1"/>
  <c r="AX96" i="1"/>
  <c r="AU96" i="1"/>
  <c r="AR96" i="1"/>
  <c r="AO96" i="1"/>
  <c r="BN95" i="1"/>
  <c r="BJ95" i="1"/>
  <c r="BF95" i="1"/>
  <c r="BB95" i="1"/>
  <c r="AX95" i="1"/>
  <c r="AU95" i="1"/>
  <c r="AR95" i="1"/>
  <c r="AO95" i="1"/>
  <c r="BN94" i="1"/>
  <c r="BJ94" i="1"/>
  <c r="BF94" i="1"/>
  <c r="BB94" i="1"/>
  <c r="AX94" i="1"/>
  <c r="AU94" i="1"/>
  <c r="AR94" i="1"/>
  <c r="AO94" i="1"/>
  <c r="BN93" i="1"/>
  <c r="BJ93" i="1"/>
  <c r="BF93" i="1"/>
  <c r="BB93" i="1"/>
  <c r="AX93" i="1"/>
  <c r="AU93" i="1"/>
  <c r="AR93" i="1"/>
  <c r="AO93" i="1"/>
  <c r="BN92" i="1"/>
  <c r="BJ92" i="1"/>
  <c r="BF92" i="1"/>
  <c r="BB92" i="1"/>
  <c r="AX92" i="1"/>
  <c r="AU92" i="1"/>
  <c r="AR92" i="1"/>
  <c r="AO92" i="1"/>
  <c r="BN91" i="1"/>
  <c r="BJ91" i="1"/>
  <c r="BF91" i="1"/>
  <c r="BB91" i="1"/>
  <c r="AX91" i="1"/>
  <c r="AU91" i="1"/>
  <c r="AR91" i="1"/>
  <c r="AO91" i="1"/>
  <c r="BN90" i="1"/>
  <c r="BJ90" i="1"/>
  <c r="BF90" i="1"/>
  <c r="BB90" i="1"/>
  <c r="AX90" i="1"/>
  <c r="AU90" i="1"/>
  <c r="AR90" i="1"/>
  <c r="AO90" i="1"/>
  <c r="BN89" i="1"/>
  <c r="BJ89" i="1"/>
  <c r="BF89" i="1"/>
  <c r="BB89" i="1"/>
  <c r="AX89" i="1"/>
  <c r="AU89" i="1"/>
  <c r="AR89" i="1"/>
  <c r="AO89" i="1"/>
  <c r="BN88" i="1"/>
  <c r="BJ88" i="1"/>
  <c r="BF88" i="1"/>
  <c r="BB88" i="1"/>
  <c r="AX88" i="1"/>
  <c r="AU88" i="1"/>
  <c r="AR88" i="1"/>
  <c r="AO88" i="1"/>
  <c r="BN87" i="1"/>
  <c r="BJ87" i="1"/>
  <c r="BF87" i="1"/>
  <c r="BB87" i="1"/>
  <c r="AX87" i="1"/>
  <c r="AU87" i="1"/>
  <c r="AR87" i="1"/>
  <c r="AO87" i="1"/>
  <c r="BN86" i="1"/>
  <c r="BJ86" i="1"/>
  <c r="BF86" i="1"/>
  <c r="BB86" i="1"/>
  <c r="AX86" i="1"/>
  <c r="AU86" i="1"/>
  <c r="AR86" i="1"/>
  <c r="AO86" i="1"/>
  <c r="BN85" i="1"/>
  <c r="BJ85" i="1"/>
  <c r="BF85" i="1"/>
  <c r="BB85" i="1"/>
  <c r="AX85" i="1"/>
  <c r="AU85" i="1"/>
  <c r="AR85" i="1"/>
  <c r="AO85" i="1"/>
  <c r="BN84" i="1"/>
  <c r="BJ84" i="1"/>
  <c r="BF84" i="1"/>
  <c r="BB84" i="1"/>
  <c r="AX84" i="1"/>
  <c r="AU84" i="1"/>
  <c r="AR84" i="1"/>
  <c r="AO84" i="1"/>
  <c r="BN83" i="1"/>
  <c r="BJ83" i="1"/>
  <c r="BF83" i="1"/>
  <c r="BB83" i="1"/>
  <c r="AX83" i="1"/>
  <c r="AU83" i="1"/>
  <c r="AR83" i="1"/>
  <c r="AO83" i="1"/>
  <c r="BN82" i="1"/>
  <c r="BJ82" i="1"/>
  <c r="BF82" i="1"/>
  <c r="BB82" i="1"/>
  <c r="AX82" i="1"/>
  <c r="AU82" i="1"/>
  <c r="AR82" i="1"/>
  <c r="AO82" i="1"/>
  <c r="BN81" i="1"/>
  <c r="BJ81" i="1"/>
  <c r="BF81" i="1"/>
  <c r="BB81" i="1"/>
  <c r="AX81" i="1"/>
  <c r="AU81" i="1"/>
  <c r="AR81" i="1"/>
  <c r="AO81" i="1"/>
  <c r="BN80" i="1"/>
  <c r="BJ80" i="1"/>
  <c r="BF80" i="1"/>
  <c r="BB80" i="1"/>
  <c r="AX80" i="1"/>
  <c r="AU80" i="1"/>
  <c r="AR80" i="1"/>
  <c r="AO80" i="1"/>
  <c r="BN79" i="1"/>
  <c r="BJ79" i="1"/>
  <c r="BF79" i="1"/>
  <c r="BB79" i="1"/>
  <c r="AX79" i="1"/>
  <c r="AU79" i="1"/>
  <c r="AR79" i="1"/>
  <c r="AO79" i="1"/>
  <c r="BN78" i="1"/>
  <c r="BJ78" i="1"/>
  <c r="BF78" i="1"/>
  <c r="BB78" i="1"/>
  <c r="AX78" i="1"/>
  <c r="AU78" i="1"/>
  <c r="AR78" i="1"/>
  <c r="AO78" i="1"/>
  <c r="BN77" i="1"/>
  <c r="BJ77" i="1"/>
  <c r="BF77" i="1"/>
  <c r="BB77" i="1"/>
  <c r="AX77" i="1"/>
  <c r="AU77" i="1"/>
  <c r="AR77" i="1"/>
  <c r="AO77" i="1"/>
  <c r="BN76" i="1"/>
  <c r="BJ76" i="1"/>
  <c r="BF76" i="1"/>
  <c r="BB76" i="1"/>
  <c r="AX76" i="1"/>
  <c r="AU76" i="1"/>
  <c r="AR76" i="1"/>
  <c r="AO76" i="1"/>
  <c r="BN75" i="1"/>
  <c r="BJ75" i="1"/>
  <c r="BF75" i="1"/>
  <c r="BB75" i="1"/>
  <c r="AX75" i="1"/>
  <c r="AU75" i="1"/>
  <c r="AR75" i="1"/>
  <c r="AO75" i="1"/>
  <c r="BN74" i="1"/>
  <c r="BJ74" i="1"/>
  <c r="BF74" i="1"/>
  <c r="BB74" i="1"/>
  <c r="AX74" i="1"/>
  <c r="AU74" i="1"/>
  <c r="AR74" i="1"/>
  <c r="AO74" i="1"/>
  <c r="BN73" i="1"/>
  <c r="BJ73" i="1"/>
  <c r="BF73" i="1"/>
  <c r="BB73" i="1"/>
  <c r="AX73" i="1"/>
  <c r="AU73" i="1"/>
  <c r="AR73" i="1"/>
  <c r="AO73" i="1"/>
  <c r="BN72" i="1"/>
  <c r="BJ72" i="1"/>
  <c r="BF72" i="1"/>
  <c r="BB72" i="1"/>
  <c r="AX72" i="1"/>
  <c r="AU72" i="1"/>
  <c r="AR72" i="1"/>
  <c r="AO72" i="1"/>
  <c r="BN71" i="1"/>
  <c r="BJ71" i="1"/>
  <c r="BF71" i="1"/>
  <c r="BB71" i="1"/>
  <c r="AX71" i="1"/>
  <c r="AU71" i="1"/>
  <c r="AR71" i="1"/>
  <c r="AO71" i="1"/>
  <c r="BN70" i="1"/>
  <c r="BJ70" i="1"/>
  <c r="BF70" i="1"/>
  <c r="BB70" i="1"/>
  <c r="AX70" i="1"/>
  <c r="AU70" i="1"/>
  <c r="AR70" i="1"/>
  <c r="AO70" i="1"/>
  <c r="BN69" i="1"/>
  <c r="BJ69" i="1"/>
  <c r="BF69" i="1"/>
  <c r="BB69" i="1"/>
  <c r="AX69" i="1"/>
  <c r="AU69" i="1"/>
  <c r="AR69" i="1"/>
  <c r="AO69" i="1"/>
  <c r="BN68" i="1"/>
  <c r="BJ68" i="1"/>
  <c r="BF68" i="1"/>
  <c r="BB68" i="1"/>
  <c r="AX68" i="1"/>
  <c r="AU68" i="1"/>
  <c r="AR68" i="1"/>
  <c r="AO68" i="1"/>
  <c r="BN67" i="1"/>
  <c r="BJ67" i="1"/>
  <c r="BF67" i="1"/>
  <c r="BB67" i="1"/>
  <c r="AX67" i="1"/>
  <c r="AU67" i="1"/>
  <c r="AR67" i="1"/>
  <c r="AO67" i="1"/>
  <c r="BN66" i="1"/>
  <c r="BJ66" i="1"/>
  <c r="BF66" i="1"/>
  <c r="BB66" i="1"/>
  <c r="AX66" i="1"/>
  <c r="AU66" i="1"/>
  <c r="AR66" i="1"/>
  <c r="AO66" i="1"/>
  <c r="BN65" i="1"/>
  <c r="BJ65" i="1"/>
  <c r="BF65" i="1"/>
  <c r="BB65" i="1"/>
  <c r="AX65" i="1"/>
  <c r="AU65" i="1"/>
  <c r="AR65" i="1"/>
  <c r="AO65" i="1"/>
  <c r="BN64" i="1"/>
  <c r="BJ64" i="1"/>
  <c r="BF64" i="1"/>
  <c r="BB64" i="1"/>
  <c r="AX64" i="1"/>
  <c r="AU64" i="1"/>
  <c r="AR64" i="1"/>
  <c r="AO64" i="1"/>
  <c r="BN63" i="1"/>
  <c r="BJ63" i="1"/>
  <c r="BF63" i="1"/>
  <c r="BB63" i="1"/>
  <c r="AX63" i="1"/>
  <c r="AU63" i="1"/>
  <c r="AR63" i="1"/>
  <c r="AO63" i="1"/>
  <c r="BN62" i="1"/>
  <c r="BJ62" i="1"/>
  <c r="BF62" i="1"/>
  <c r="BB62" i="1"/>
  <c r="AX62" i="1"/>
  <c r="AU62" i="1"/>
  <c r="AR62" i="1"/>
  <c r="AO62" i="1"/>
  <c r="BN61" i="1"/>
  <c r="BJ61" i="1"/>
  <c r="BF61" i="1"/>
  <c r="BB61" i="1"/>
  <c r="AX61" i="1"/>
  <c r="AU61" i="1"/>
  <c r="AR61" i="1"/>
  <c r="AO61" i="1"/>
  <c r="BN60" i="1"/>
  <c r="BJ60" i="1"/>
  <c r="BF60" i="1"/>
  <c r="BB60" i="1"/>
  <c r="AX60" i="1"/>
  <c r="AU60" i="1"/>
  <c r="AR60" i="1"/>
  <c r="AO60" i="1"/>
  <c r="BN59" i="1"/>
  <c r="BJ59" i="1"/>
  <c r="BF59" i="1"/>
  <c r="BB59" i="1"/>
  <c r="AX59" i="1"/>
  <c r="AU59" i="1"/>
  <c r="AR59" i="1"/>
  <c r="AO59" i="1"/>
  <c r="BN58" i="1"/>
  <c r="BJ58" i="1"/>
  <c r="BF58" i="1"/>
  <c r="BB58" i="1"/>
  <c r="AX58" i="1"/>
  <c r="AU58" i="1"/>
  <c r="AR58" i="1"/>
  <c r="AO58" i="1"/>
  <c r="BN57" i="1"/>
  <c r="BJ57" i="1"/>
  <c r="BF57" i="1"/>
  <c r="BB57" i="1"/>
  <c r="AX57" i="1"/>
  <c r="AU57" i="1"/>
  <c r="AR57" i="1"/>
  <c r="AO57" i="1"/>
  <c r="BN56" i="1"/>
  <c r="BJ56" i="1"/>
  <c r="BF56" i="1"/>
  <c r="BB56" i="1"/>
  <c r="AX56" i="1"/>
  <c r="AU56" i="1"/>
  <c r="AR56" i="1"/>
  <c r="AO56" i="1"/>
  <c r="BN55" i="1"/>
  <c r="BJ55" i="1"/>
  <c r="BF55" i="1"/>
  <c r="BB55" i="1"/>
  <c r="AX55" i="1"/>
  <c r="AU55" i="1"/>
  <c r="AR55" i="1"/>
  <c r="AO55" i="1"/>
  <c r="BN54" i="1"/>
  <c r="BJ54" i="1"/>
  <c r="BF54" i="1"/>
  <c r="BB54" i="1"/>
  <c r="AX54" i="1"/>
  <c r="AU54" i="1"/>
  <c r="AR54" i="1"/>
  <c r="AO54" i="1"/>
  <c r="BN53" i="1"/>
  <c r="BJ53" i="1"/>
  <c r="BF53" i="1"/>
  <c r="BB53" i="1"/>
  <c r="AX53" i="1"/>
  <c r="AU53" i="1"/>
  <c r="AR53" i="1"/>
  <c r="AO53" i="1"/>
  <c r="BN52" i="1"/>
  <c r="BJ52" i="1"/>
  <c r="BF52" i="1"/>
  <c r="BB52" i="1"/>
  <c r="AX52" i="1"/>
  <c r="AU52" i="1"/>
  <c r="AR52" i="1"/>
  <c r="AO52" i="1"/>
  <c r="BN51" i="1"/>
  <c r="BJ51" i="1"/>
  <c r="BF51" i="1"/>
  <c r="BB51" i="1"/>
  <c r="AX51" i="1"/>
  <c r="AU51" i="1"/>
  <c r="AR51" i="1"/>
  <c r="AO51" i="1"/>
  <c r="BN50" i="1"/>
  <c r="BJ50" i="1"/>
  <c r="BF50" i="1"/>
  <c r="BB50" i="1"/>
  <c r="AX50" i="1"/>
  <c r="AU50" i="1"/>
  <c r="AR50" i="1"/>
  <c r="AO50" i="1"/>
  <c r="BN49" i="1"/>
  <c r="BJ49" i="1"/>
  <c r="BF49" i="1"/>
  <c r="BB49" i="1"/>
  <c r="AX49" i="1"/>
  <c r="AU49" i="1"/>
  <c r="AR49" i="1"/>
  <c r="AO49" i="1"/>
  <c r="BN48" i="1"/>
  <c r="BJ48" i="1"/>
  <c r="BF48" i="1"/>
  <c r="BB48" i="1"/>
  <c r="AX48" i="1"/>
  <c r="AU48" i="1"/>
  <c r="AR48" i="1"/>
  <c r="AO48" i="1"/>
  <c r="BN47" i="1"/>
  <c r="BJ47" i="1"/>
  <c r="BF47" i="1"/>
  <c r="BB47" i="1"/>
  <c r="AX47" i="1"/>
  <c r="AU47" i="1"/>
  <c r="AR47" i="1"/>
  <c r="AO47" i="1"/>
  <c r="BN46" i="1"/>
  <c r="BJ46" i="1"/>
  <c r="BF46" i="1"/>
  <c r="BB46" i="1"/>
  <c r="AX46" i="1"/>
  <c r="AU46" i="1"/>
  <c r="AR46" i="1"/>
  <c r="AO46" i="1"/>
  <c r="BN45" i="1"/>
  <c r="BJ45" i="1"/>
  <c r="BF45" i="1"/>
  <c r="BB45" i="1"/>
  <c r="AX45" i="1"/>
  <c r="AU45" i="1"/>
  <c r="AR45" i="1"/>
  <c r="AO45" i="1"/>
  <c r="BN44" i="1"/>
  <c r="BJ44" i="1"/>
  <c r="BF44" i="1"/>
  <c r="BB44" i="1"/>
  <c r="AX44" i="1"/>
  <c r="AU44" i="1"/>
  <c r="AR44" i="1"/>
  <c r="AO44" i="1"/>
  <c r="BN43" i="1"/>
  <c r="BJ43" i="1"/>
  <c r="BF43" i="1"/>
  <c r="BB43" i="1"/>
  <c r="AX43" i="1"/>
  <c r="AU43" i="1"/>
  <c r="AR43" i="1"/>
  <c r="AO43" i="1"/>
  <c r="BN42" i="1"/>
  <c r="BJ42" i="1"/>
  <c r="BF42" i="1"/>
  <c r="BB42" i="1"/>
  <c r="AX42" i="1"/>
  <c r="AU42" i="1"/>
  <c r="AR42" i="1"/>
  <c r="AO42" i="1"/>
  <c r="BN41" i="1"/>
  <c r="BJ41" i="1"/>
  <c r="BF41" i="1"/>
  <c r="BB41" i="1"/>
  <c r="AX41" i="1"/>
  <c r="AU41" i="1"/>
  <c r="AR41" i="1"/>
  <c r="AO41" i="1"/>
  <c r="BN40" i="1"/>
  <c r="BJ40" i="1"/>
  <c r="BF40" i="1"/>
  <c r="BB40" i="1"/>
  <c r="AX40" i="1"/>
  <c r="AU40" i="1"/>
  <c r="AR40" i="1"/>
  <c r="AO40" i="1"/>
  <c r="BN39" i="1"/>
  <c r="BJ39" i="1"/>
  <c r="BF39" i="1"/>
  <c r="BB39" i="1"/>
  <c r="AX39" i="1"/>
  <c r="AU39" i="1"/>
  <c r="AR39" i="1"/>
  <c r="AO39" i="1"/>
  <c r="BN38" i="1"/>
  <c r="BJ38" i="1"/>
  <c r="BF38" i="1"/>
  <c r="BB38" i="1"/>
  <c r="AX38" i="1"/>
  <c r="AU38" i="1"/>
  <c r="AR38" i="1"/>
  <c r="AO38" i="1"/>
  <c r="BN37" i="1"/>
  <c r="BJ37" i="1"/>
  <c r="BF37" i="1"/>
  <c r="BB37" i="1"/>
  <c r="AX37" i="1"/>
  <c r="AU37" i="1"/>
  <c r="AR37" i="1"/>
  <c r="AO37" i="1"/>
  <c r="BN36" i="1"/>
  <c r="BJ36" i="1"/>
  <c r="BF36" i="1"/>
  <c r="BB36" i="1"/>
  <c r="AX36" i="1"/>
  <c r="AU36" i="1"/>
  <c r="AR36" i="1"/>
  <c r="AO36" i="1"/>
  <c r="BN35" i="1"/>
  <c r="BJ35" i="1"/>
  <c r="BF35" i="1"/>
  <c r="BB35" i="1"/>
  <c r="AX35" i="1"/>
  <c r="AU35" i="1"/>
  <c r="AR35" i="1"/>
  <c r="AO35" i="1"/>
  <c r="BN34" i="1"/>
  <c r="BJ34" i="1"/>
  <c r="BF34" i="1"/>
  <c r="BB34" i="1"/>
  <c r="AX34" i="1"/>
  <c r="AU34" i="1"/>
  <c r="AR34" i="1"/>
  <c r="AO34" i="1"/>
  <c r="BN33" i="1"/>
  <c r="BJ33" i="1"/>
  <c r="BF33" i="1"/>
  <c r="BB33" i="1"/>
  <c r="AX33" i="1"/>
  <c r="AU33" i="1"/>
  <c r="AR33" i="1"/>
  <c r="AO33" i="1"/>
  <c r="BN32" i="1"/>
  <c r="BJ32" i="1"/>
  <c r="BF32" i="1"/>
  <c r="BB32" i="1"/>
  <c r="AX32" i="1"/>
  <c r="AU32" i="1"/>
  <c r="AR32" i="1"/>
  <c r="AO32" i="1"/>
  <c r="BN31" i="1"/>
  <c r="BJ31" i="1"/>
  <c r="BF31" i="1"/>
  <c r="BB31" i="1"/>
  <c r="AX31" i="1"/>
  <c r="AU31" i="1"/>
  <c r="AR31" i="1"/>
  <c r="AO31" i="1"/>
  <c r="BN30" i="1"/>
  <c r="BJ30" i="1"/>
  <c r="BF30" i="1"/>
  <c r="BB30" i="1"/>
  <c r="AX30" i="1"/>
  <c r="AU30" i="1"/>
  <c r="AR30" i="1"/>
  <c r="AO30" i="1"/>
  <c r="BN29" i="1"/>
  <c r="BJ29" i="1"/>
  <c r="BF29" i="1"/>
  <c r="BB29" i="1"/>
  <c r="AX29" i="1"/>
  <c r="AU29" i="1"/>
  <c r="AR29" i="1"/>
  <c r="AO29" i="1"/>
  <c r="BN28" i="1"/>
  <c r="BJ28" i="1"/>
  <c r="BF28" i="1"/>
  <c r="BB28" i="1"/>
  <c r="AX28" i="1"/>
  <c r="AU28" i="1"/>
  <c r="AR28" i="1"/>
  <c r="AO28" i="1"/>
  <c r="BN27" i="1"/>
  <c r="BJ27" i="1"/>
  <c r="BF27" i="1"/>
  <c r="BB27" i="1"/>
  <c r="AX27" i="1"/>
  <c r="AU27" i="1"/>
  <c r="AR27" i="1"/>
  <c r="AO27" i="1"/>
  <c r="BN26" i="1"/>
  <c r="BJ26" i="1"/>
  <c r="BF26" i="1"/>
  <c r="BB26" i="1"/>
  <c r="AX26" i="1"/>
  <c r="AU26" i="1"/>
  <c r="AR26" i="1"/>
  <c r="AO26" i="1"/>
  <c r="BN25" i="1"/>
  <c r="BJ25" i="1"/>
  <c r="BF25" i="1"/>
  <c r="BB25" i="1"/>
  <c r="AX25" i="1"/>
  <c r="AU25" i="1"/>
  <c r="AR25" i="1"/>
  <c r="AO25" i="1"/>
  <c r="BN24" i="1"/>
  <c r="BJ24" i="1"/>
  <c r="BF24" i="1"/>
  <c r="BB24" i="1"/>
  <c r="AX24" i="1"/>
  <c r="AU24" i="1"/>
  <c r="AR24" i="1"/>
  <c r="AO24" i="1"/>
  <c r="BN23" i="1"/>
  <c r="BJ23" i="1"/>
  <c r="BF23" i="1"/>
  <c r="BB23" i="1"/>
  <c r="AX23" i="1"/>
  <c r="AU23" i="1"/>
  <c r="AR23" i="1"/>
  <c r="AO23" i="1"/>
  <c r="BN22" i="1"/>
  <c r="BJ22" i="1"/>
  <c r="BF22" i="1"/>
  <c r="BB22" i="1"/>
  <c r="AX22" i="1"/>
  <c r="AU22" i="1"/>
  <c r="AR22" i="1"/>
  <c r="AO22" i="1"/>
  <c r="BN21" i="1"/>
  <c r="BJ21" i="1"/>
  <c r="BF21" i="1"/>
  <c r="BB21" i="1"/>
  <c r="AX21" i="1"/>
  <c r="AU21" i="1"/>
  <c r="AR21" i="1"/>
  <c r="AO21" i="1"/>
  <c r="BN20" i="1"/>
  <c r="BJ20" i="1"/>
  <c r="BF20" i="1"/>
  <c r="BB20" i="1"/>
  <c r="AX20" i="1"/>
  <c r="AU20" i="1"/>
  <c r="AR20" i="1"/>
  <c r="AO20" i="1"/>
  <c r="BN19" i="1"/>
  <c r="BJ19" i="1"/>
  <c r="BF19" i="1"/>
  <c r="BB19" i="1"/>
  <c r="AX19" i="1"/>
  <c r="AU19" i="1"/>
  <c r="AR19" i="1"/>
  <c r="AO19" i="1"/>
  <c r="BN18" i="1"/>
  <c r="BJ18" i="1"/>
  <c r="BF18" i="1"/>
  <c r="BB18" i="1"/>
  <c r="AX18" i="1"/>
  <c r="AU18" i="1"/>
  <c r="AR18" i="1"/>
  <c r="AO18" i="1"/>
  <c r="BN17" i="1"/>
  <c r="BJ17" i="1"/>
  <c r="BF17" i="1"/>
  <c r="BB17" i="1"/>
  <c r="AX17" i="1"/>
  <c r="AU17" i="1"/>
  <c r="AR17" i="1"/>
  <c r="AO17" i="1"/>
  <c r="BN16" i="1"/>
  <c r="BJ16" i="1"/>
  <c r="BF16" i="1"/>
  <c r="BB16" i="1"/>
  <c r="AX16" i="1"/>
  <c r="AU16" i="1"/>
  <c r="AR16" i="1"/>
  <c r="AO16" i="1"/>
  <c r="BN15" i="1"/>
  <c r="BJ15" i="1"/>
  <c r="BF15" i="1"/>
  <c r="BB15" i="1"/>
  <c r="AX15" i="1"/>
  <c r="AU15" i="1"/>
  <c r="AR15" i="1"/>
  <c r="AO15" i="1"/>
  <c r="BN14" i="1"/>
  <c r="BJ14" i="1"/>
  <c r="BF14" i="1"/>
  <c r="BB14" i="1"/>
  <c r="AX14" i="1"/>
  <c r="AU14" i="1"/>
  <c r="AR14" i="1"/>
  <c r="AO14" i="1"/>
  <c r="BN13" i="1"/>
  <c r="BJ13" i="1"/>
  <c r="BF13" i="1"/>
  <c r="BB13" i="1"/>
  <c r="AX13" i="1"/>
  <c r="AU13" i="1"/>
  <c r="AR13" i="1"/>
  <c r="AO13" i="1"/>
  <c r="BN12" i="1"/>
  <c r="BJ12" i="1"/>
  <c r="BF12" i="1"/>
  <c r="BB12" i="1"/>
  <c r="AX12" i="1"/>
  <c r="AU12" i="1"/>
  <c r="AR12" i="1"/>
  <c r="AO12" i="1"/>
  <c r="BN11" i="1"/>
  <c r="BJ11" i="1"/>
  <c r="BF11" i="1"/>
  <c r="BB11" i="1"/>
  <c r="AX11" i="1"/>
  <c r="AU11" i="1"/>
  <c r="AR11" i="1"/>
  <c r="AO11" i="1"/>
  <c r="BN10" i="1"/>
  <c r="BJ10" i="1"/>
  <c r="BF10" i="1"/>
  <c r="BB10" i="1"/>
  <c r="AX10" i="1"/>
  <c r="AU10" i="1"/>
  <c r="AR10" i="1"/>
  <c r="AO10" i="1"/>
  <c r="BN9" i="1"/>
  <c r="BJ9" i="1"/>
  <c r="BF9" i="1"/>
  <c r="BB9" i="1"/>
  <c r="AX9" i="1"/>
  <c r="AU9" i="1"/>
  <c r="AR9" i="1"/>
  <c r="AO9" i="1"/>
  <c r="BN8" i="1"/>
  <c r="BJ8" i="1"/>
  <c r="BF8" i="1"/>
  <c r="BB8" i="1"/>
  <c r="AX8" i="1"/>
  <c r="AU8" i="1"/>
  <c r="AR8" i="1"/>
  <c r="AO8" i="1"/>
  <c r="BN7" i="1"/>
  <c r="BJ7" i="1"/>
  <c r="BF7" i="1"/>
  <c r="BB7" i="1"/>
  <c r="AX7" i="1"/>
  <c r="AU7" i="1"/>
  <c r="AR7" i="1"/>
  <c r="AO7" i="1"/>
  <c r="BN6" i="1"/>
  <c r="BJ6" i="1"/>
  <c r="BF6" i="1"/>
  <c r="BB6" i="1"/>
  <c r="AX6" i="1"/>
  <c r="AU6" i="1"/>
  <c r="AR6" i="1"/>
  <c r="AO6" i="1"/>
  <c r="BN5" i="1"/>
  <c r="BJ5" i="1"/>
  <c r="BF5" i="1"/>
  <c r="BB5" i="1"/>
  <c r="AX5" i="1"/>
  <c r="AU5" i="1"/>
  <c r="AR5" i="1"/>
  <c r="AO5" i="1"/>
  <c r="BN4" i="1"/>
  <c r="BJ4" i="1"/>
  <c r="BF4" i="1"/>
  <c r="BB4" i="1"/>
  <c r="AX4" i="1"/>
  <c r="AU4" i="1"/>
  <c r="AR4" i="1"/>
  <c r="AO4" i="1"/>
  <c r="BN3" i="1"/>
  <c r="BJ3" i="1"/>
  <c r="BF3" i="1"/>
  <c r="BB3" i="1"/>
  <c r="AX3" i="1"/>
  <c r="AU3" i="1"/>
  <c r="AR3" i="1"/>
  <c r="AO3" i="1"/>
  <c r="BJ2" i="1"/>
  <c r="BF2" i="1"/>
  <c r="BB2" i="1"/>
  <c r="AU2" i="1"/>
  <c r="AX2" i="1"/>
  <c r="AR2" i="1"/>
  <c r="AO2" i="1"/>
  <c r="N2" i="1" l="1"/>
  <c r="A3" i="1"/>
  <c r="B3" i="1"/>
  <c r="C3" i="1"/>
  <c r="D3" i="1"/>
  <c r="E3" i="1"/>
  <c r="F3" i="1"/>
  <c r="G3" i="1"/>
  <c r="I3" i="1"/>
  <c r="J3" i="1"/>
  <c r="K3" i="1"/>
  <c r="L3" i="1"/>
  <c r="M3" i="1"/>
  <c r="N3" i="1"/>
  <c r="H3" i="1"/>
  <c r="A4" i="1"/>
  <c r="B4" i="1"/>
  <c r="C4" i="1"/>
  <c r="D4" i="1"/>
  <c r="E4" i="1"/>
  <c r="F4" i="1"/>
  <c r="G4" i="1"/>
  <c r="I4" i="1"/>
  <c r="J4" i="1"/>
  <c r="K4" i="1"/>
  <c r="L4" i="1"/>
  <c r="M4" i="1"/>
  <c r="N4" i="1"/>
  <c r="H4" i="1"/>
  <c r="A5" i="1"/>
  <c r="B5" i="1"/>
  <c r="C5" i="1"/>
  <c r="D5" i="1"/>
  <c r="E5" i="1"/>
  <c r="F5" i="1"/>
  <c r="G5" i="1"/>
  <c r="I5" i="1"/>
  <c r="J5" i="1"/>
  <c r="K5" i="1"/>
  <c r="L5" i="1"/>
  <c r="M5" i="1"/>
  <c r="N5" i="1"/>
  <c r="H5" i="1"/>
  <c r="A6" i="1"/>
  <c r="B6" i="1"/>
  <c r="C6" i="1"/>
  <c r="D6" i="1"/>
  <c r="E6" i="1"/>
  <c r="F6" i="1"/>
  <c r="G6" i="1"/>
  <c r="I6" i="1"/>
  <c r="J6" i="1"/>
  <c r="K6" i="1"/>
  <c r="L6" i="1"/>
  <c r="M6" i="1"/>
  <c r="N6" i="1"/>
  <c r="H6" i="1"/>
  <c r="A7" i="1"/>
  <c r="B7" i="1"/>
  <c r="C7" i="1"/>
  <c r="D7" i="1"/>
  <c r="E7" i="1"/>
  <c r="F7" i="1"/>
  <c r="G7" i="1"/>
  <c r="I7" i="1"/>
  <c r="J7" i="1"/>
  <c r="K7" i="1"/>
  <c r="L7" i="1"/>
  <c r="M7" i="1"/>
  <c r="N7" i="1"/>
  <c r="H7" i="1"/>
  <c r="A8" i="1"/>
  <c r="B8" i="1"/>
  <c r="C8" i="1"/>
  <c r="D8" i="1"/>
  <c r="E8" i="1"/>
  <c r="F8" i="1"/>
  <c r="G8" i="1"/>
  <c r="I8" i="1"/>
  <c r="J8" i="1"/>
  <c r="K8" i="1"/>
  <c r="L8" i="1"/>
  <c r="M8" i="1"/>
  <c r="N8" i="1"/>
  <c r="H8" i="1"/>
  <c r="A9" i="1"/>
  <c r="B9" i="1"/>
  <c r="C9" i="1"/>
  <c r="D9" i="1"/>
  <c r="E9" i="1"/>
  <c r="F9" i="1"/>
  <c r="G9" i="1"/>
  <c r="I9" i="1"/>
  <c r="J9" i="1"/>
  <c r="K9" i="1"/>
  <c r="L9" i="1"/>
  <c r="M9" i="1"/>
  <c r="N9" i="1"/>
  <c r="H9" i="1"/>
  <c r="A10" i="1"/>
  <c r="B10" i="1"/>
  <c r="C10" i="1"/>
  <c r="D10" i="1"/>
  <c r="E10" i="1"/>
  <c r="F10" i="1"/>
  <c r="G10" i="1"/>
  <c r="I10" i="1"/>
  <c r="J10" i="1"/>
  <c r="K10" i="1"/>
  <c r="L10" i="1"/>
  <c r="M10" i="1"/>
  <c r="N10" i="1"/>
  <c r="H10" i="1"/>
  <c r="A11" i="1"/>
  <c r="B11" i="1"/>
  <c r="C11" i="1"/>
  <c r="D11" i="1"/>
  <c r="E11" i="1"/>
  <c r="F11" i="1"/>
  <c r="G11" i="1"/>
  <c r="I11" i="1"/>
  <c r="J11" i="1"/>
  <c r="K11" i="1"/>
  <c r="L11" i="1"/>
  <c r="M11" i="1"/>
  <c r="N11" i="1"/>
  <c r="H11" i="1"/>
  <c r="A12" i="1"/>
  <c r="B12" i="1"/>
  <c r="C12" i="1"/>
  <c r="D12" i="1"/>
  <c r="E12" i="1"/>
  <c r="F12" i="1"/>
  <c r="G12" i="1"/>
  <c r="I12" i="1"/>
  <c r="J12" i="1"/>
  <c r="K12" i="1"/>
  <c r="L12" i="1"/>
  <c r="M12" i="1"/>
  <c r="N12" i="1"/>
  <c r="H12" i="1"/>
  <c r="A13" i="1"/>
  <c r="B13" i="1"/>
  <c r="C13" i="1"/>
  <c r="D13" i="1"/>
  <c r="E13" i="1"/>
  <c r="F13" i="1"/>
  <c r="G13" i="1"/>
  <c r="I13" i="1"/>
  <c r="J13" i="1"/>
  <c r="K13" i="1"/>
  <c r="L13" i="1"/>
  <c r="M13" i="1"/>
  <c r="N13" i="1"/>
  <c r="H13" i="1"/>
  <c r="AP13" i="1"/>
  <c r="AQ13" i="1"/>
  <c r="A14" i="1"/>
  <c r="B14" i="1"/>
  <c r="C14" i="1"/>
  <c r="D14" i="1"/>
  <c r="E14" i="1"/>
  <c r="F14" i="1"/>
  <c r="G14" i="1"/>
  <c r="I14" i="1"/>
  <c r="J14" i="1"/>
  <c r="K14" i="1"/>
  <c r="L14" i="1"/>
  <c r="M14" i="1"/>
  <c r="N14" i="1"/>
  <c r="H14" i="1"/>
  <c r="AP14" i="1"/>
  <c r="A15" i="1"/>
  <c r="B15" i="1"/>
  <c r="C15" i="1"/>
  <c r="D15" i="1"/>
  <c r="E15" i="1"/>
  <c r="F15" i="1"/>
  <c r="G15" i="1"/>
  <c r="I15" i="1"/>
  <c r="J15" i="1"/>
  <c r="K15" i="1"/>
  <c r="L15" i="1"/>
  <c r="M15" i="1"/>
  <c r="N15" i="1"/>
  <c r="H15" i="1"/>
  <c r="AP15" i="1"/>
  <c r="AQ15" i="1"/>
  <c r="A16" i="1"/>
  <c r="B16" i="1"/>
  <c r="C16" i="1"/>
  <c r="D16" i="1"/>
  <c r="E16" i="1"/>
  <c r="F16" i="1"/>
  <c r="G16" i="1"/>
  <c r="I16" i="1"/>
  <c r="J16" i="1"/>
  <c r="K16" i="1"/>
  <c r="L16" i="1"/>
  <c r="M16" i="1"/>
  <c r="N16" i="1"/>
  <c r="H16" i="1"/>
  <c r="AP16" i="1"/>
  <c r="AQ16" i="1"/>
  <c r="A17" i="1"/>
  <c r="B17" i="1"/>
  <c r="C17" i="1"/>
  <c r="D17" i="1"/>
  <c r="E17" i="1"/>
  <c r="F17" i="1"/>
  <c r="G17" i="1"/>
  <c r="I17" i="1"/>
  <c r="J17" i="1"/>
  <c r="K17" i="1"/>
  <c r="L17" i="1"/>
  <c r="M17" i="1"/>
  <c r="N17" i="1"/>
  <c r="H17" i="1"/>
  <c r="AP17" i="1"/>
  <c r="AQ17" i="1"/>
  <c r="A18" i="1"/>
  <c r="B18" i="1"/>
  <c r="C18" i="1"/>
  <c r="D18" i="1"/>
  <c r="E18" i="1"/>
  <c r="F18" i="1"/>
  <c r="G18" i="1"/>
  <c r="I18" i="1"/>
  <c r="J18" i="1"/>
  <c r="K18" i="1"/>
  <c r="L18" i="1"/>
  <c r="M18" i="1"/>
  <c r="N18" i="1"/>
  <c r="H18" i="1"/>
  <c r="AP18" i="1"/>
  <c r="A19" i="1"/>
  <c r="B19" i="1"/>
  <c r="C19" i="1"/>
  <c r="D19" i="1"/>
  <c r="E19" i="1"/>
  <c r="F19" i="1"/>
  <c r="G19" i="1"/>
  <c r="I19" i="1"/>
  <c r="J19" i="1"/>
  <c r="K19" i="1"/>
  <c r="L19" i="1"/>
  <c r="M19" i="1"/>
  <c r="N19" i="1"/>
  <c r="H19" i="1"/>
  <c r="AP19" i="1"/>
  <c r="AQ19" i="1"/>
  <c r="A20" i="1"/>
  <c r="B20" i="1"/>
  <c r="C20" i="1"/>
  <c r="D20" i="1"/>
  <c r="E20" i="1"/>
  <c r="F20" i="1"/>
  <c r="G20" i="1"/>
  <c r="I20" i="1"/>
  <c r="J20" i="1"/>
  <c r="K20" i="1"/>
  <c r="L20" i="1"/>
  <c r="M20" i="1"/>
  <c r="N20" i="1"/>
  <c r="H20" i="1"/>
  <c r="AP20" i="1"/>
  <c r="AQ20" i="1"/>
  <c r="A21" i="1"/>
  <c r="B21" i="1"/>
  <c r="C21" i="1"/>
  <c r="D21" i="1"/>
  <c r="E21" i="1"/>
  <c r="F21" i="1"/>
  <c r="G21" i="1"/>
  <c r="I21" i="1"/>
  <c r="J21" i="1"/>
  <c r="K21" i="1"/>
  <c r="L21" i="1"/>
  <c r="M21" i="1"/>
  <c r="N21" i="1"/>
  <c r="H21" i="1"/>
  <c r="AP21" i="1"/>
  <c r="AQ21" i="1"/>
  <c r="A22" i="1"/>
  <c r="B22" i="1"/>
  <c r="C22" i="1"/>
  <c r="D22" i="1"/>
  <c r="E22" i="1"/>
  <c r="F22" i="1"/>
  <c r="G22" i="1"/>
  <c r="I22" i="1"/>
  <c r="J22" i="1"/>
  <c r="K22" i="1"/>
  <c r="L22" i="1"/>
  <c r="M22" i="1"/>
  <c r="N22" i="1"/>
  <c r="H22" i="1"/>
  <c r="AP22" i="1"/>
  <c r="A23" i="1"/>
  <c r="B23" i="1"/>
  <c r="C23" i="1"/>
  <c r="D23" i="1"/>
  <c r="E23" i="1"/>
  <c r="F23" i="1"/>
  <c r="G23" i="1"/>
  <c r="I23" i="1"/>
  <c r="J23" i="1"/>
  <c r="K23" i="1"/>
  <c r="L23" i="1"/>
  <c r="M23" i="1"/>
  <c r="N23" i="1"/>
  <c r="H23" i="1"/>
  <c r="AP23" i="1"/>
  <c r="AQ23" i="1"/>
  <c r="A24" i="1"/>
  <c r="B24" i="1"/>
  <c r="C24" i="1"/>
  <c r="D24" i="1"/>
  <c r="E24" i="1"/>
  <c r="F24" i="1"/>
  <c r="G24" i="1"/>
  <c r="I24" i="1"/>
  <c r="J24" i="1"/>
  <c r="K24" i="1"/>
  <c r="L24" i="1"/>
  <c r="M24" i="1"/>
  <c r="N24" i="1"/>
  <c r="H24" i="1"/>
  <c r="AP24" i="1"/>
  <c r="AQ24" i="1"/>
  <c r="A25" i="1"/>
  <c r="B25" i="1"/>
  <c r="C25" i="1"/>
  <c r="D25" i="1"/>
  <c r="E25" i="1"/>
  <c r="F25" i="1"/>
  <c r="G25" i="1"/>
  <c r="I25" i="1"/>
  <c r="J25" i="1"/>
  <c r="K25" i="1"/>
  <c r="L25" i="1"/>
  <c r="M25" i="1"/>
  <c r="N25" i="1"/>
  <c r="H25" i="1"/>
  <c r="AP25" i="1"/>
  <c r="AQ25" i="1"/>
  <c r="A26" i="1"/>
  <c r="B26" i="1"/>
  <c r="C26" i="1"/>
  <c r="D26" i="1"/>
  <c r="E26" i="1"/>
  <c r="F26" i="1"/>
  <c r="G26" i="1"/>
  <c r="I26" i="1"/>
  <c r="J26" i="1"/>
  <c r="K26" i="1"/>
  <c r="L26" i="1"/>
  <c r="M26" i="1"/>
  <c r="N26" i="1"/>
  <c r="H26" i="1"/>
  <c r="AP26" i="1"/>
  <c r="A27" i="1"/>
  <c r="B27" i="1"/>
  <c r="C27" i="1"/>
  <c r="D27" i="1"/>
  <c r="E27" i="1"/>
  <c r="F27" i="1"/>
  <c r="G27" i="1"/>
  <c r="I27" i="1"/>
  <c r="J27" i="1"/>
  <c r="K27" i="1"/>
  <c r="L27" i="1"/>
  <c r="M27" i="1"/>
  <c r="N27" i="1"/>
  <c r="H27" i="1"/>
  <c r="AP27" i="1"/>
  <c r="AQ27" i="1"/>
  <c r="A28" i="1"/>
  <c r="B28" i="1"/>
  <c r="C28" i="1"/>
  <c r="D28" i="1"/>
  <c r="E28" i="1"/>
  <c r="F28" i="1"/>
  <c r="G28" i="1"/>
  <c r="I28" i="1"/>
  <c r="J28" i="1"/>
  <c r="K28" i="1"/>
  <c r="L28" i="1"/>
  <c r="M28" i="1"/>
  <c r="N28" i="1"/>
  <c r="H28" i="1"/>
  <c r="AP28" i="1"/>
  <c r="AQ28" i="1"/>
  <c r="A29" i="1"/>
  <c r="B29" i="1"/>
  <c r="C29" i="1"/>
  <c r="D29" i="1"/>
  <c r="E29" i="1"/>
  <c r="F29" i="1"/>
  <c r="G29" i="1"/>
  <c r="I29" i="1"/>
  <c r="J29" i="1"/>
  <c r="K29" i="1"/>
  <c r="L29" i="1"/>
  <c r="M29" i="1"/>
  <c r="N29" i="1"/>
  <c r="H29" i="1"/>
  <c r="AP29" i="1"/>
  <c r="AQ29" i="1"/>
  <c r="A30" i="1"/>
  <c r="B30" i="1"/>
  <c r="C30" i="1"/>
  <c r="D30" i="1"/>
  <c r="E30" i="1"/>
  <c r="F30" i="1"/>
  <c r="G30" i="1"/>
  <c r="I30" i="1"/>
  <c r="J30" i="1"/>
  <c r="K30" i="1"/>
  <c r="L30" i="1"/>
  <c r="M30" i="1"/>
  <c r="N30" i="1"/>
  <c r="H30" i="1"/>
  <c r="AP30" i="1"/>
  <c r="A31" i="1"/>
  <c r="B31" i="1"/>
  <c r="C31" i="1"/>
  <c r="D31" i="1"/>
  <c r="E31" i="1"/>
  <c r="F31" i="1"/>
  <c r="G31" i="1"/>
  <c r="I31" i="1"/>
  <c r="J31" i="1"/>
  <c r="K31" i="1"/>
  <c r="L31" i="1"/>
  <c r="M31" i="1"/>
  <c r="N31" i="1"/>
  <c r="H31" i="1"/>
  <c r="AP31" i="1"/>
  <c r="AQ31" i="1"/>
  <c r="A32" i="1"/>
  <c r="B32" i="1"/>
  <c r="C32" i="1"/>
  <c r="D32" i="1"/>
  <c r="E32" i="1"/>
  <c r="F32" i="1"/>
  <c r="G32" i="1"/>
  <c r="I32" i="1"/>
  <c r="J32" i="1"/>
  <c r="K32" i="1"/>
  <c r="L32" i="1"/>
  <c r="M32" i="1"/>
  <c r="N32" i="1"/>
  <c r="H32" i="1"/>
  <c r="AP32" i="1"/>
  <c r="AQ32" i="1"/>
  <c r="A33" i="1"/>
  <c r="B33" i="1"/>
  <c r="C33" i="1"/>
  <c r="D33" i="1"/>
  <c r="E33" i="1"/>
  <c r="F33" i="1"/>
  <c r="G33" i="1"/>
  <c r="I33" i="1"/>
  <c r="J33" i="1"/>
  <c r="K33" i="1"/>
  <c r="L33" i="1"/>
  <c r="M33" i="1"/>
  <c r="N33" i="1"/>
  <c r="H33" i="1"/>
  <c r="AP33" i="1"/>
  <c r="AQ33" i="1"/>
  <c r="A34" i="1"/>
  <c r="B34" i="1"/>
  <c r="C34" i="1"/>
  <c r="D34" i="1"/>
  <c r="E34" i="1"/>
  <c r="F34" i="1"/>
  <c r="G34" i="1"/>
  <c r="I34" i="1"/>
  <c r="J34" i="1"/>
  <c r="K34" i="1"/>
  <c r="L34" i="1"/>
  <c r="M34" i="1"/>
  <c r="N34" i="1"/>
  <c r="H34" i="1"/>
  <c r="AP34" i="1"/>
  <c r="A35" i="1"/>
  <c r="B35" i="1"/>
  <c r="C35" i="1"/>
  <c r="D35" i="1"/>
  <c r="E35" i="1"/>
  <c r="F35" i="1"/>
  <c r="G35" i="1"/>
  <c r="I35" i="1"/>
  <c r="J35" i="1"/>
  <c r="K35" i="1"/>
  <c r="L35" i="1"/>
  <c r="M35" i="1"/>
  <c r="N35" i="1"/>
  <c r="H35" i="1"/>
  <c r="AP35" i="1"/>
  <c r="AQ35" i="1"/>
  <c r="A36" i="1"/>
  <c r="B36" i="1"/>
  <c r="C36" i="1"/>
  <c r="D36" i="1"/>
  <c r="E36" i="1"/>
  <c r="F36" i="1"/>
  <c r="G36" i="1"/>
  <c r="I36" i="1"/>
  <c r="J36" i="1"/>
  <c r="K36" i="1"/>
  <c r="L36" i="1"/>
  <c r="M36" i="1"/>
  <c r="N36" i="1"/>
  <c r="H36" i="1"/>
  <c r="AP36" i="1"/>
  <c r="AQ36" i="1"/>
  <c r="A37" i="1"/>
  <c r="B37" i="1"/>
  <c r="C37" i="1"/>
  <c r="D37" i="1"/>
  <c r="E37" i="1"/>
  <c r="F37" i="1"/>
  <c r="G37" i="1"/>
  <c r="I37" i="1"/>
  <c r="J37" i="1"/>
  <c r="K37" i="1"/>
  <c r="L37" i="1"/>
  <c r="M37" i="1"/>
  <c r="N37" i="1"/>
  <c r="H37" i="1"/>
  <c r="AP37" i="1"/>
  <c r="AQ37" i="1"/>
  <c r="A38" i="1"/>
  <c r="B38" i="1"/>
  <c r="C38" i="1"/>
  <c r="D38" i="1"/>
  <c r="E38" i="1"/>
  <c r="F38" i="1"/>
  <c r="G38" i="1"/>
  <c r="I38" i="1"/>
  <c r="J38" i="1"/>
  <c r="K38" i="1"/>
  <c r="L38" i="1"/>
  <c r="M38" i="1"/>
  <c r="N38" i="1"/>
  <c r="H38" i="1"/>
  <c r="AP38" i="1"/>
  <c r="A39" i="1"/>
  <c r="B39" i="1"/>
  <c r="C39" i="1"/>
  <c r="D39" i="1"/>
  <c r="E39" i="1"/>
  <c r="F39" i="1"/>
  <c r="G39" i="1"/>
  <c r="I39" i="1"/>
  <c r="J39" i="1"/>
  <c r="K39" i="1"/>
  <c r="L39" i="1"/>
  <c r="M39" i="1"/>
  <c r="N39" i="1"/>
  <c r="H39" i="1"/>
  <c r="AP39" i="1"/>
  <c r="AQ39" i="1"/>
  <c r="A40" i="1"/>
  <c r="B40" i="1"/>
  <c r="C40" i="1"/>
  <c r="D40" i="1"/>
  <c r="E40" i="1"/>
  <c r="F40" i="1"/>
  <c r="G40" i="1"/>
  <c r="I40" i="1"/>
  <c r="J40" i="1"/>
  <c r="K40" i="1"/>
  <c r="L40" i="1"/>
  <c r="M40" i="1"/>
  <c r="N40" i="1"/>
  <c r="H40" i="1"/>
  <c r="AP40" i="1"/>
  <c r="AQ40" i="1"/>
  <c r="A41" i="1"/>
  <c r="B41" i="1"/>
  <c r="C41" i="1"/>
  <c r="D41" i="1"/>
  <c r="E41" i="1"/>
  <c r="F41" i="1"/>
  <c r="G41" i="1"/>
  <c r="I41" i="1"/>
  <c r="J41" i="1"/>
  <c r="K41" i="1"/>
  <c r="L41" i="1"/>
  <c r="M41" i="1"/>
  <c r="N41" i="1"/>
  <c r="H41" i="1"/>
  <c r="AP41" i="1"/>
  <c r="AQ41" i="1"/>
  <c r="A42" i="1"/>
  <c r="B42" i="1"/>
  <c r="C42" i="1"/>
  <c r="D42" i="1"/>
  <c r="E42" i="1"/>
  <c r="F42" i="1"/>
  <c r="G42" i="1"/>
  <c r="I42" i="1"/>
  <c r="J42" i="1"/>
  <c r="K42" i="1"/>
  <c r="L42" i="1"/>
  <c r="M42" i="1"/>
  <c r="N42" i="1"/>
  <c r="H42" i="1"/>
  <c r="AP42" i="1"/>
  <c r="A43" i="1"/>
  <c r="B43" i="1"/>
  <c r="C43" i="1"/>
  <c r="D43" i="1"/>
  <c r="E43" i="1"/>
  <c r="F43" i="1"/>
  <c r="G43" i="1"/>
  <c r="I43" i="1"/>
  <c r="J43" i="1"/>
  <c r="K43" i="1"/>
  <c r="L43" i="1"/>
  <c r="M43" i="1"/>
  <c r="N43" i="1"/>
  <c r="H43" i="1"/>
  <c r="AP43" i="1"/>
  <c r="AQ43" i="1"/>
  <c r="A44" i="1"/>
  <c r="B44" i="1"/>
  <c r="C44" i="1"/>
  <c r="D44" i="1"/>
  <c r="E44" i="1"/>
  <c r="F44" i="1"/>
  <c r="G44" i="1"/>
  <c r="I44" i="1"/>
  <c r="J44" i="1"/>
  <c r="K44" i="1"/>
  <c r="L44" i="1"/>
  <c r="M44" i="1"/>
  <c r="N44" i="1"/>
  <c r="H44" i="1"/>
  <c r="AP44" i="1"/>
  <c r="AQ44" i="1"/>
  <c r="A45" i="1"/>
  <c r="B45" i="1"/>
  <c r="C45" i="1"/>
  <c r="D45" i="1"/>
  <c r="E45" i="1"/>
  <c r="F45" i="1"/>
  <c r="G45" i="1"/>
  <c r="I45" i="1"/>
  <c r="J45" i="1"/>
  <c r="K45" i="1"/>
  <c r="L45" i="1"/>
  <c r="M45" i="1"/>
  <c r="N45" i="1"/>
  <c r="H45" i="1"/>
  <c r="AP45" i="1"/>
  <c r="AQ45" i="1"/>
  <c r="A46" i="1"/>
  <c r="B46" i="1"/>
  <c r="C46" i="1"/>
  <c r="D46" i="1"/>
  <c r="E46" i="1"/>
  <c r="F46" i="1"/>
  <c r="G46" i="1"/>
  <c r="I46" i="1"/>
  <c r="J46" i="1"/>
  <c r="K46" i="1"/>
  <c r="L46" i="1"/>
  <c r="M46" i="1"/>
  <c r="N46" i="1"/>
  <c r="H46" i="1"/>
  <c r="AP46" i="1"/>
  <c r="A47" i="1"/>
  <c r="B47" i="1"/>
  <c r="C47" i="1"/>
  <c r="D47" i="1"/>
  <c r="E47" i="1"/>
  <c r="F47" i="1"/>
  <c r="G47" i="1"/>
  <c r="I47" i="1"/>
  <c r="J47" i="1"/>
  <c r="K47" i="1"/>
  <c r="L47" i="1"/>
  <c r="M47" i="1"/>
  <c r="N47" i="1"/>
  <c r="H47" i="1"/>
  <c r="AP47" i="1"/>
  <c r="AQ47" i="1"/>
  <c r="A48" i="1"/>
  <c r="B48" i="1"/>
  <c r="C48" i="1"/>
  <c r="D48" i="1"/>
  <c r="E48" i="1"/>
  <c r="F48" i="1"/>
  <c r="G48" i="1"/>
  <c r="I48" i="1"/>
  <c r="J48" i="1"/>
  <c r="K48" i="1"/>
  <c r="L48" i="1"/>
  <c r="M48" i="1"/>
  <c r="N48" i="1"/>
  <c r="H48" i="1"/>
  <c r="AP48" i="1"/>
  <c r="AQ48" i="1"/>
  <c r="A49" i="1"/>
  <c r="B49" i="1"/>
  <c r="C49" i="1"/>
  <c r="D49" i="1"/>
  <c r="E49" i="1"/>
  <c r="F49" i="1"/>
  <c r="G49" i="1"/>
  <c r="I49" i="1"/>
  <c r="J49" i="1"/>
  <c r="K49" i="1"/>
  <c r="L49" i="1"/>
  <c r="M49" i="1"/>
  <c r="N49" i="1"/>
  <c r="H49" i="1"/>
  <c r="AP49" i="1"/>
  <c r="AQ49" i="1"/>
  <c r="A50" i="1"/>
  <c r="B50" i="1"/>
  <c r="C50" i="1"/>
  <c r="D50" i="1"/>
  <c r="E50" i="1"/>
  <c r="F50" i="1"/>
  <c r="G50" i="1"/>
  <c r="I50" i="1"/>
  <c r="J50" i="1"/>
  <c r="K50" i="1"/>
  <c r="L50" i="1"/>
  <c r="M50" i="1"/>
  <c r="N50" i="1"/>
  <c r="H50" i="1"/>
  <c r="AP50" i="1"/>
  <c r="A51" i="1"/>
  <c r="B51" i="1"/>
  <c r="C51" i="1"/>
  <c r="D51" i="1"/>
  <c r="E51" i="1"/>
  <c r="F51" i="1"/>
  <c r="G51" i="1"/>
  <c r="I51" i="1"/>
  <c r="J51" i="1"/>
  <c r="K51" i="1"/>
  <c r="L51" i="1"/>
  <c r="M51" i="1"/>
  <c r="N51" i="1"/>
  <c r="H51" i="1"/>
  <c r="AP51" i="1"/>
  <c r="AQ51" i="1"/>
  <c r="A52" i="1"/>
  <c r="B52" i="1"/>
  <c r="C52" i="1"/>
  <c r="D52" i="1"/>
  <c r="E52" i="1"/>
  <c r="F52" i="1"/>
  <c r="G52" i="1"/>
  <c r="I52" i="1"/>
  <c r="J52" i="1"/>
  <c r="K52" i="1"/>
  <c r="L52" i="1"/>
  <c r="M52" i="1"/>
  <c r="N52" i="1"/>
  <c r="H52" i="1"/>
  <c r="AP52" i="1"/>
  <c r="A53" i="1"/>
  <c r="B53" i="1"/>
  <c r="C53" i="1"/>
  <c r="D53" i="1"/>
  <c r="E53" i="1"/>
  <c r="F53" i="1"/>
  <c r="G53" i="1"/>
  <c r="I53" i="1"/>
  <c r="J53" i="1"/>
  <c r="K53" i="1"/>
  <c r="L53" i="1"/>
  <c r="M53" i="1"/>
  <c r="N53" i="1"/>
  <c r="H53" i="1"/>
  <c r="AP53" i="1"/>
  <c r="AQ53" i="1"/>
  <c r="A54" i="1"/>
  <c r="B54" i="1"/>
  <c r="C54" i="1"/>
  <c r="D54" i="1"/>
  <c r="E54" i="1"/>
  <c r="F54" i="1"/>
  <c r="G54" i="1"/>
  <c r="I54" i="1"/>
  <c r="J54" i="1"/>
  <c r="K54" i="1"/>
  <c r="L54" i="1"/>
  <c r="M54" i="1"/>
  <c r="N54" i="1"/>
  <c r="H54" i="1"/>
  <c r="AP54" i="1"/>
  <c r="A55" i="1"/>
  <c r="B55" i="1"/>
  <c r="C55" i="1"/>
  <c r="D55" i="1"/>
  <c r="E55" i="1"/>
  <c r="F55" i="1"/>
  <c r="G55" i="1"/>
  <c r="I55" i="1"/>
  <c r="J55" i="1"/>
  <c r="K55" i="1"/>
  <c r="L55" i="1"/>
  <c r="M55" i="1"/>
  <c r="N55" i="1"/>
  <c r="H55" i="1"/>
  <c r="AP55" i="1"/>
  <c r="AQ55" i="1"/>
  <c r="A56" i="1"/>
  <c r="B56" i="1"/>
  <c r="C56" i="1"/>
  <c r="D56" i="1"/>
  <c r="E56" i="1"/>
  <c r="F56" i="1"/>
  <c r="G56" i="1"/>
  <c r="I56" i="1"/>
  <c r="J56" i="1"/>
  <c r="K56" i="1"/>
  <c r="L56" i="1"/>
  <c r="M56" i="1"/>
  <c r="N56" i="1"/>
  <c r="H56" i="1"/>
  <c r="AP56" i="1"/>
  <c r="A57" i="1"/>
  <c r="B57" i="1"/>
  <c r="C57" i="1"/>
  <c r="D57" i="1"/>
  <c r="E57" i="1"/>
  <c r="F57" i="1"/>
  <c r="G57" i="1"/>
  <c r="I57" i="1"/>
  <c r="J57" i="1"/>
  <c r="K57" i="1"/>
  <c r="L57" i="1"/>
  <c r="M57" i="1"/>
  <c r="N57" i="1"/>
  <c r="H57" i="1"/>
  <c r="AP57" i="1"/>
  <c r="AQ57" i="1"/>
  <c r="A58" i="1"/>
  <c r="B58" i="1"/>
  <c r="C58" i="1"/>
  <c r="D58" i="1"/>
  <c r="E58" i="1"/>
  <c r="F58" i="1"/>
  <c r="G58" i="1"/>
  <c r="I58" i="1"/>
  <c r="J58" i="1"/>
  <c r="K58" i="1"/>
  <c r="L58" i="1"/>
  <c r="M58" i="1"/>
  <c r="N58" i="1"/>
  <c r="H58" i="1"/>
  <c r="AP58" i="1"/>
  <c r="A59" i="1"/>
  <c r="B59" i="1"/>
  <c r="C59" i="1"/>
  <c r="D59" i="1"/>
  <c r="E59" i="1"/>
  <c r="F59" i="1"/>
  <c r="G59" i="1"/>
  <c r="I59" i="1"/>
  <c r="J59" i="1"/>
  <c r="K59" i="1"/>
  <c r="L59" i="1"/>
  <c r="M59" i="1"/>
  <c r="N59" i="1"/>
  <c r="H59" i="1"/>
  <c r="AP59" i="1"/>
  <c r="AQ59" i="1"/>
  <c r="A60" i="1"/>
  <c r="B60" i="1"/>
  <c r="C60" i="1"/>
  <c r="D60" i="1"/>
  <c r="E60" i="1"/>
  <c r="F60" i="1"/>
  <c r="G60" i="1"/>
  <c r="I60" i="1"/>
  <c r="J60" i="1"/>
  <c r="K60" i="1"/>
  <c r="L60" i="1"/>
  <c r="M60" i="1"/>
  <c r="N60" i="1"/>
  <c r="H60" i="1"/>
  <c r="AP60" i="1"/>
  <c r="A61" i="1"/>
  <c r="B61" i="1"/>
  <c r="C61" i="1"/>
  <c r="D61" i="1"/>
  <c r="E61" i="1"/>
  <c r="F61" i="1"/>
  <c r="G61" i="1"/>
  <c r="I61" i="1"/>
  <c r="J61" i="1"/>
  <c r="K61" i="1"/>
  <c r="L61" i="1"/>
  <c r="M61" i="1"/>
  <c r="N61" i="1"/>
  <c r="H61" i="1"/>
  <c r="AP61" i="1"/>
  <c r="AQ61" i="1"/>
  <c r="A62" i="1"/>
  <c r="B62" i="1"/>
  <c r="C62" i="1"/>
  <c r="D62" i="1"/>
  <c r="E62" i="1"/>
  <c r="F62" i="1"/>
  <c r="G62" i="1"/>
  <c r="I62" i="1"/>
  <c r="J62" i="1"/>
  <c r="K62" i="1"/>
  <c r="L62" i="1"/>
  <c r="M62" i="1"/>
  <c r="N62" i="1"/>
  <c r="H62" i="1"/>
  <c r="AP62" i="1"/>
  <c r="A63" i="1"/>
  <c r="B63" i="1"/>
  <c r="C63" i="1"/>
  <c r="D63" i="1"/>
  <c r="E63" i="1"/>
  <c r="F63" i="1"/>
  <c r="G63" i="1"/>
  <c r="I63" i="1"/>
  <c r="J63" i="1"/>
  <c r="K63" i="1"/>
  <c r="L63" i="1"/>
  <c r="M63" i="1"/>
  <c r="N63" i="1"/>
  <c r="H63" i="1"/>
  <c r="AP63" i="1"/>
  <c r="AQ63" i="1"/>
  <c r="A64" i="1"/>
  <c r="B64" i="1"/>
  <c r="C64" i="1"/>
  <c r="D64" i="1"/>
  <c r="E64" i="1"/>
  <c r="F64" i="1"/>
  <c r="G64" i="1"/>
  <c r="I64" i="1"/>
  <c r="J64" i="1"/>
  <c r="K64" i="1"/>
  <c r="L64" i="1"/>
  <c r="M64" i="1"/>
  <c r="N64" i="1"/>
  <c r="H64" i="1"/>
  <c r="AP64" i="1"/>
  <c r="A65" i="1"/>
  <c r="B65" i="1"/>
  <c r="C65" i="1"/>
  <c r="D65" i="1"/>
  <c r="E65" i="1"/>
  <c r="F65" i="1"/>
  <c r="G65" i="1"/>
  <c r="I65" i="1"/>
  <c r="J65" i="1"/>
  <c r="K65" i="1"/>
  <c r="L65" i="1"/>
  <c r="M65" i="1"/>
  <c r="N65" i="1"/>
  <c r="H65" i="1"/>
  <c r="AP65" i="1"/>
  <c r="AQ65" i="1"/>
  <c r="A66" i="1"/>
  <c r="B66" i="1"/>
  <c r="C66" i="1"/>
  <c r="D66" i="1"/>
  <c r="E66" i="1"/>
  <c r="F66" i="1"/>
  <c r="G66" i="1"/>
  <c r="I66" i="1"/>
  <c r="J66" i="1"/>
  <c r="K66" i="1"/>
  <c r="L66" i="1"/>
  <c r="M66" i="1"/>
  <c r="N66" i="1"/>
  <c r="H66" i="1"/>
  <c r="AP66" i="1"/>
  <c r="A67" i="1"/>
  <c r="B67" i="1"/>
  <c r="C67" i="1"/>
  <c r="D67" i="1"/>
  <c r="E67" i="1"/>
  <c r="F67" i="1"/>
  <c r="G67" i="1"/>
  <c r="I67" i="1"/>
  <c r="J67" i="1"/>
  <c r="K67" i="1"/>
  <c r="L67" i="1"/>
  <c r="M67" i="1"/>
  <c r="N67" i="1"/>
  <c r="H67" i="1"/>
  <c r="AP67" i="1"/>
  <c r="AQ67" i="1"/>
  <c r="A68" i="1"/>
  <c r="B68" i="1"/>
  <c r="C68" i="1"/>
  <c r="D68" i="1"/>
  <c r="E68" i="1"/>
  <c r="F68" i="1"/>
  <c r="G68" i="1"/>
  <c r="I68" i="1"/>
  <c r="J68" i="1"/>
  <c r="K68" i="1"/>
  <c r="L68" i="1"/>
  <c r="M68" i="1"/>
  <c r="N68" i="1"/>
  <c r="H68" i="1"/>
  <c r="AP68" i="1"/>
  <c r="A69" i="1"/>
  <c r="B69" i="1"/>
  <c r="C69" i="1"/>
  <c r="D69" i="1"/>
  <c r="E69" i="1"/>
  <c r="F69" i="1"/>
  <c r="G69" i="1"/>
  <c r="I69" i="1"/>
  <c r="J69" i="1"/>
  <c r="K69" i="1"/>
  <c r="L69" i="1"/>
  <c r="M69" i="1"/>
  <c r="N69" i="1"/>
  <c r="H69" i="1"/>
  <c r="AP69" i="1"/>
  <c r="AQ69" i="1"/>
  <c r="A70" i="1"/>
  <c r="B70" i="1"/>
  <c r="C70" i="1"/>
  <c r="D70" i="1"/>
  <c r="E70" i="1"/>
  <c r="F70" i="1"/>
  <c r="G70" i="1"/>
  <c r="I70" i="1"/>
  <c r="J70" i="1"/>
  <c r="K70" i="1"/>
  <c r="L70" i="1"/>
  <c r="M70" i="1"/>
  <c r="N70" i="1"/>
  <c r="H70" i="1"/>
  <c r="AP70" i="1"/>
  <c r="A71" i="1"/>
  <c r="B71" i="1"/>
  <c r="C71" i="1"/>
  <c r="D71" i="1"/>
  <c r="E71" i="1"/>
  <c r="F71" i="1"/>
  <c r="G71" i="1"/>
  <c r="I71" i="1"/>
  <c r="J71" i="1"/>
  <c r="K71" i="1"/>
  <c r="L71" i="1"/>
  <c r="M71" i="1"/>
  <c r="N71" i="1"/>
  <c r="H71" i="1"/>
  <c r="AP71" i="1"/>
  <c r="AQ71" i="1"/>
  <c r="A72" i="1"/>
  <c r="B72" i="1"/>
  <c r="C72" i="1"/>
  <c r="D72" i="1"/>
  <c r="E72" i="1"/>
  <c r="F72" i="1"/>
  <c r="G72" i="1"/>
  <c r="I72" i="1"/>
  <c r="J72" i="1"/>
  <c r="K72" i="1"/>
  <c r="L72" i="1"/>
  <c r="M72" i="1"/>
  <c r="N72" i="1"/>
  <c r="H72" i="1"/>
  <c r="AP72" i="1"/>
  <c r="A73" i="1"/>
  <c r="B73" i="1"/>
  <c r="C73" i="1"/>
  <c r="D73" i="1"/>
  <c r="E73" i="1"/>
  <c r="F73" i="1"/>
  <c r="G73" i="1"/>
  <c r="I73" i="1"/>
  <c r="J73" i="1"/>
  <c r="K73" i="1"/>
  <c r="L73" i="1"/>
  <c r="M73" i="1"/>
  <c r="N73" i="1"/>
  <c r="H73" i="1"/>
  <c r="AP73" i="1"/>
  <c r="AQ73" i="1"/>
  <c r="A74" i="1"/>
  <c r="B74" i="1"/>
  <c r="C74" i="1"/>
  <c r="D74" i="1"/>
  <c r="E74" i="1"/>
  <c r="F74" i="1"/>
  <c r="G74" i="1"/>
  <c r="I74" i="1"/>
  <c r="J74" i="1"/>
  <c r="K74" i="1"/>
  <c r="L74" i="1"/>
  <c r="M74" i="1"/>
  <c r="N74" i="1"/>
  <c r="H74" i="1"/>
  <c r="AP74" i="1"/>
  <c r="A75" i="1"/>
  <c r="B75" i="1"/>
  <c r="C75" i="1"/>
  <c r="D75" i="1"/>
  <c r="E75" i="1"/>
  <c r="F75" i="1"/>
  <c r="G75" i="1"/>
  <c r="I75" i="1"/>
  <c r="J75" i="1"/>
  <c r="K75" i="1"/>
  <c r="L75" i="1"/>
  <c r="M75" i="1"/>
  <c r="N75" i="1"/>
  <c r="H75" i="1"/>
  <c r="AP75" i="1"/>
  <c r="AQ75" i="1"/>
  <c r="A76" i="1"/>
  <c r="B76" i="1"/>
  <c r="C76" i="1"/>
  <c r="D76" i="1"/>
  <c r="E76" i="1"/>
  <c r="F76" i="1"/>
  <c r="G76" i="1"/>
  <c r="I76" i="1"/>
  <c r="J76" i="1"/>
  <c r="K76" i="1"/>
  <c r="L76" i="1"/>
  <c r="M76" i="1"/>
  <c r="N76" i="1"/>
  <c r="H76" i="1"/>
  <c r="AP76" i="1"/>
  <c r="A77" i="1"/>
  <c r="B77" i="1"/>
  <c r="C77" i="1"/>
  <c r="D77" i="1"/>
  <c r="E77" i="1"/>
  <c r="F77" i="1"/>
  <c r="G77" i="1"/>
  <c r="I77" i="1"/>
  <c r="J77" i="1"/>
  <c r="K77" i="1"/>
  <c r="L77" i="1"/>
  <c r="M77" i="1"/>
  <c r="N77" i="1"/>
  <c r="H77" i="1"/>
  <c r="AP77" i="1"/>
  <c r="AQ77" i="1"/>
  <c r="A78" i="1"/>
  <c r="B78" i="1"/>
  <c r="C78" i="1"/>
  <c r="D78" i="1"/>
  <c r="E78" i="1"/>
  <c r="F78" i="1"/>
  <c r="G78" i="1"/>
  <c r="I78" i="1"/>
  <c r="J78" i="1"/>
  <c r="K78" i="1"/>
  <c r="L78" i="1"/>
  <c r="M78" i="1"/>
  <c r="N78" i="1"/>
  <c r="H78" i="1"/>
  <c r="AP78" i="1"/>
  <c r="A79" i="1"/>
  <c r="B79" i="1"/>
  <c r="C79" i="1"/>
  <c r="D79" i="1"/>
  <c r="E79" i="1"/>
  <c r="F79" i="1"/>
  <c r="G79" i="1"/>
  <c r="I79" i="1"/>
  <c r="J79" i="1"/>
  <c r="K79" i="1"/>
  <c r="L79" i="1"/>
  <c r="M79" i="1"/>
  <c r="N79" i="1"/>
  <c r="H79" i="1"/>
  <c r="AP79" i="1"/>
  <c r="AQ79" i="1"/>
  <c r="A80" i="1"/>
  <c r="B80" i="1"/>
  <c r="C80" i="1"/>
  <c r="D80" i="1"/>
  <c r="E80" i="1"/>
  <c r="F80" i="1"/>
  <c r="G80" i="1"/>
  <c r="I80" i="1"/>
  <c r="J80" i="1"/>
  <c r="K80" i="1"/>
  <c r="L80" i="1"/>
  <c r="M80" i="1"/>
  <c r="N80" i="1"/>
  <c r="H80" i="1"/>
  <c r="AP80" i="1"/>
  <c r="A81" i="1"/>
  <c r="B81" i="1"/>
  <c r="C81" i="1"/>
  <c r="D81" i="1"/>
  <c r="E81" i="1"/>
  <c r="F81" i="1"/>
  <c r="G81" i="1"/>
  <c r="I81" i="1"/>
  <c r="J81" i="1"/>
  <c r="K81" i="1"/>
  <c r="L81" i="1"/>
  <c r="M81" i="1"/>
  <c r="N81" i="1"/>
  <c r="H81" i="1"/>
  <c r="AP81" i="1"/>
  <c r="AQ81" i="1"/>
  <c r="A82" i="1"/>
  <c r="B82" i="1"/>
  <c r="C82" i="1"/>
  <c r="D82" i="1"/>
  <c r="E82" i="1"/>
  <c r="F82" i="1"/>
  <c r="G82" i="1"/>
  <c r="I82" i="1"/>
  <c r="J82" i="1"/>
  <c r="K82" i="1"/>
  <c r="L82" i="1"/>
  <c r="M82" i="1"/>
  <c r="N82" i="1"/>
  <c r="H82" i="1"/>
  <c r="AP82" i="1"/>
  <c r="A83" i="1"/>
  <c r="B83" i="1"/>
  <c r="C83" i="1"/>
  <c r="D83" i="1"/>
  <c r="E83" i="1"/>
  <c r="F83" i="1"/>
  <c r="G83" i="1"/>
  <c r="I83" i="1"/>
  <c r="J83" i="1"/>
  <c r="K83" i="1"/>
  <c r="L83" i="1"/>
  <c r="M83" i="1"/>
  <c r="N83" i="1"/>
  <c r="H83" i="1"/>
  <c r="AP83" i="1"/>
  <c r="AQ83" i="1"/>
  <c r="A84" i="1"/>
  <c r="B84" i="1"/>
  <c r="C84" i="1"/>
  <c r="D84" i="1"/>
  <c r="E84" i="1"/>
  <c r="F84" i="1"/>
  <c r="G84" i="1"/>
  <c r="I84" i="1"/>
  <c r="J84" i="1"/>
  <c r="K84" i="1"/>
  <c r="L84" i="1"/>
  <c r="M84" i="1"/>
  <c r="N84" i="1"/>
  <c r="H84" i="1"/>
  <c r="AP84" i="1"/>
  <c r="A85" i="1"/>
  <c r="B85" i="1"/>
  <c r="C85" i="1"/>
  <c r="D85" i="1"/>
  <c r="E85" i="1"/>
  <c r="F85" i="1"/>
  <c r="G85" i="1"/>
  <c r="I85" i="1"/>
  <c r="J85" i="1"/>
  <c r="K85" i="1"/>
  <c r="L85" i="1"/>
  <c r="M85" i="1"/>
  <c r="N85" i="1"/>
  <c r="H85" i="1"/>
  <c r="AP85" i="1"/>
  <c r="AQ85" i="1"/>
  <c r="A86" i="1"/>
  <c r="B86" i="1"/>
  <c r="C86" i="1"/>
  <c r="D86" i="1"/>
  <c r="E86" i="1"/>
  <c r="F86" i="1"/>
  <c r="G86" i="1"/>
  <c r="I86" i="1"/>
  <c r="J86" i="1"/>
  <c r="K86" i="1"/>
  <c r="L86" i="1"/>
  <c r="M86" i="1"/>
  <c r="N86" i="1"/>
  <c r="H86" i="1"/>
  <c r="AP86" i="1"/>
  <c r="A87" i="1"/>
  <c r="B87" i="1"/>
  <c r="C87" i="1"/>
  <c r="D87" i="1"/>
  <c r="E87" i="1"/>
  <c r="F87" i="1"/>
  <c r="G87" i="1"/>
  <c r="I87" i="1"/>
  <c r="J87" i="1"/>
  <c r="K87" i="1"/>
  <c r="L87" i="1"/>
  <c r="M87" i="1"/>
  <c r="N87" i="1"/>
  <c r="H87" i="1"/>
  <c r="AP87" i="1"/>
  <c r="AQ87" i="1"/>
  <c r="A88" i="1"/>
  <c r="B88" i="1"/>
  <c r="C88" i="1"/>
  <c r="D88" i="1"/>
  <c r="E88" i="1"/>
  <c r="F88" i="1"/>
  <c r="G88" i="1"/>
  <c r="I88" i="1"/>
  <c r="J88" i="1"/>
  <c r="K88" i="1"/>
  <c r="L88" i="1"/>
  <c r="M88" i="1"/>
  <c r="N88" i="1"/>
  <c r="H88" i="1"/>
  <c r="AP88" i="1"/>
  <c r="A89" i="1"/>
  <c r="B89" i="1"/>
  <c r="C89" i="1"/>
  <c r="D89" i="1"/>
  <c r="E89" i="1"/>
  <c r="F89" i="1"/>
  <c r="G89" i="1"/>
  <c r="I89" i="1"/>
  <c r="J89" i="1"/>
  <c r="K89" i="1"/>
  <c r="L89" i="1"/>
  <c r="M89" i="1"/>
  <c r="N89" i="1"/>
  <c r="H89" i="1"/>
  <c r="AP89" i="1"/>
  <c r="AQ89" i="1"/>
  <c r="A90" i="1"/>
  <c r="B90" i="1"/>
  <c r="C90" i="1"/>
  <c r="D90" i="1"/>
  <c r="E90" i="1"/>
  <c r="F90" i="1"/>
  <c r="G90" i="1"/>
  <c r="I90" i="1"/>
  <c r="J90" i="1"/>
  <c r="K90" i="1"/>
  <c r="L90" i="1"/>
  <c r="M90" i="1"/>
  <c r="N90" i="1"/>
  <c r="H90" i="1"/>
  <c r="AP90" i="1"/>
  <c r="A91" i="1"/>
  <c r="B91" i="1"/>
  <c r="C91" i="1"/>
  <c r="D91" i="1"/>
  <c r="E91" i="1"/>
  <c r="F91" i="1"/>
  <c r="G91" i="1"/>
  <c r="I91" i="1"/>
  <c r="J91" i="1"/>
  <c r="K91" i="1"/>
  <c r="L91" i="1"/>
  <c r="M91" i="1"/>
  <c r="N91" i="1"/>
  <c r="H91" i="1"/>
  <c r="AP91" i="1"/>
  <c r="AQ91" i="1"/>
  <c r="A92" i="1"/>
  <c r="B92" i="1"/>
  <c r="C92" i="1"/>
  <c r="D92" i="1"/>
  <c r="E92" i="1"/>
  <c r="F92" i="1"/>
  <c r="G92" i="1"/>
  <c r="I92" i="1"/>
  <c r="J92" i="1"/>
  <c r="K92" i="1"/>
  <c r="L92" i="1"/>
  <c r="M92" i="1"/>
  <c r="N92" i="1"/>
  <c r="H92" i="1"/>
  <c r="AP92" i="1"/>
  <c r="AQ92" i="1"/>
  <c r="A93" i="1"/>
  <c r="B93" i="1"/>
  <c r="C93" i="1"/>
  <c r="D93" i="1"/>
  <c r="E93" i="1"/>
  <c r="F93" i="1"/>
  <c r="G93" i="1"/>
  <c r="I93" i="1"/>
  <c r="J93" i="1"/>
  <c r="K93" i="1"/>
  <c r="L93" i="1"/>
  <c r="M93" i="1"/>
  <c r="N93" i="1"/>
  <c r="H93" i="1"/>
  <c r="AP93" i="1"/>
  <c r="AQ93" i="1"/>
  <c r="A94" i="1"/>
  <c r="B94" i="1"/>
  <c r="C94" i="1"/>
  <c r="D94" i="1"/>
  <c r="E94" i="1"/>
  <c r="F94" i="1"/>
  <c r="G94" i="1"/>
  <c r="I94" i="1"/>
  <c r="J94" i="1"/>
  <c r="K94" i="1"/>
  <c r="L94" i="1"/>
  <c r="M94" i="1"/>
  <c r="N94" i="1"/>
  <c r="H94" i="1"/>
  <c r="AP94" i="1"/>
  <c r="A95" i="1"/>
  <c r="B95" i="1"/>
  <c r="C95" i="1"/>
  <c r="D95" i="1"/>
  <c r="E95" i="1"/>
  <c r="F95" i="1"/>
  <c r="G95" i="1"/>
  <c r="I95" i="1"/>
  <c r="J95" i="1"/>
  <c r="K95" i="1"/>
  <c r="L95" i="1"/>
  <c r="M95" i="1"/>
  <c r="N95" i="1"/>
  <c r="H95" i="1"/>
  <c r="AP95" i="1"/>
  <c r="A96" i="1"/>
  <c r="B96" i="1"/>
  <c r="C96" i="1"/>
  <c r="D96" i="1"/>
  <c r="E96" i="1"/>
  <c r="F96" i="1"/>
  <c r="G96" i="1"/>
  <c r="I96" i="1"/>
  <c r="J96" i="1"/>
  <c r="K96" i="1"/>
  <c r="L96" i="1"/>
  <c r="M96" i="1"/>
  <c r="N96" i="1"/>
  <c r="H96" i="1"/>
  <c r="AP96" i="1"/>
  <c r="AQ96" i="1"/>
  <c r="A97" i="1"/>
  <c r="B97" i="1"/>
  <c r="C97" i="1"/>
  <c r="D97" i="1"/>
  <c r="E97" i="1"/>
  <c r="F97" i="1"/>
  <c r="G97" i="1"/>
  <c r="I97" i="1"/>
  <c r="J97" i="1"/>
  <c r="K97" i="1"/>
  <c r="L97" i="1"/>
  <c r="M97" i="1"/>
  <c r="N97" i="1"/>
  <c r="H97" i="1"/>
  <c r="AP97" i="1"/>
  <c r="AQ97" i="1"/>
  <c r="A98" i="1"/>
  <c r="B98" i="1"/>
  <c r="C98" i="1"/>
  <c r="D98" i="1"/>
  <c r="E98" i="1"/>
  <c r="F98" i="1"/>
  <c r="G98" i="1"/>
  <c r="I98" i="1"/>
  <c r="J98" i="1"/>
  <c r="K98" i="1"/>
  <c r="L98" i="1"/>
  <c r="M98" i="1"/>
  <c r="N98" i="1"/>
  <c r="H98" i="1"/>
  <c r="AP98" i="1"/>
  <c r="A99" i="1"/>
  <c r="B99" i="1"/>
  <c r="C99" i="1"/>
  <c r="D99" i="1"/>
  <c r="E99" i="1"/>
  <c r="F99" i="1"/>
  <c r="G99" i="1"/>
  <c r="I99" i="1"/>
  <c r="J99" i="1"/>
  <c r="K99" i="1"/>
  <c r="L99" i="1"/>
  <c r="M99" i="1"/>
  <c r="N99" i="1"/>
  <c r="H99" i="1"/>
  <c r="AP99" i="1"/>
  <c r="AQ99" i="1"/>
  <c r="A100" i="1"/>
  <c r="B100" i="1"/>
  <c r="C100" i="1"/>
  <c r="D100" i="1"/>
  <c r="E100" i="1"/>
  <c r="F100" i="1"/>
  <c r="G100" i="1"/>
  <c r="I100" i="1"/>
  <c r="J100" i="1"/>
  <c r="K100" i="1"/>
  <c r="L100" i="1"/>
  <c r="M100" i="1"/>
  <c r="N100" i="1"/>
  <c r="H100" i="1"/>
  <c r="AP100" i="1"/>
  <c r="AQ100" i="1"/>
  <c r="A101" i="1"/>
  <c r="B101" i="1"/>
  <c r="C101" i="1"/>
  <c r="D101" i="1"/>
  <c r="E101" i="1"/>
  <c r="F101" i="1"/>
  <c r="G101" i="1"/>
  <c r="I101" i="1"/>
  <c r="J101" i="1"/>
  <c r="K101" i="1"/>
  <c r="L101" i="1"/>
  <c r="M101" i="1"/>
  <c r="N101" i="1"/>
  <c r="H101" i="1"/>
  <c r="AP101" i="1"/>
  <c r="AQ101" i="1"/>
  <c r="A102" i="1"/>
  <c r="B102" i="1"/>
  <c r="C102" i="1"/>
  <c r="D102" i="1"/>
  <c r="E102" i="1"/>
  <c r="F102" i="1"/>
  <c r="G102" i="1"/>
  <c r="I102" i="1"/>
  <c r="J102" i="1"/>
  <c r="K102" i="1"/>
  <c r="L102" i="1"/>
  <c r="M102" i="1"/>
  <c r="N102" i="1"/>
  <c r="H102" i="1"/>
  <c r="AP102" i="1"/>
  <c r="A103" i="1"/>
  <c r="B103" i="1"/>
  <c r="C103" i="1"/>
  <c r="D103" i="1"/>
  <c r="E103" i="1"/>
  <c r="F103" i="1"/>
  <c r="G103" i="1"/>
  <c r="I103" i="1"/>
  <c r="J103" i="1"/>
  <c r="K103" i="1"/>
  <c r="L103" i="1"/>
  <c r="M103" i="1"/>
  <c r="N103" i="1"/>
  <c r="H103" i="1"/>
  <c r="AP103" i="1"/>
  <c r="AQ103" i="1"/>
  <c r="A104" i="1"/>
  <c r="B104" i="1"/>
  <c r="C104" i="1"/>
  <c r="D104" i="1"/>
  <c r="E104" i="1"/>
  <c r="F104" i="1"/>
  <c r="G104" i="1"/>
  <c r="I104" i="1"/>
  <c r="J104" i="1"/>
  <c r="K104" i="1"/>
  <c r="L104" i="1"/>
  <c r="M104" i="1"/>
  <c r="N104" i="1"/>
  <c r="H104" i="1"/>
  <c r="AP104" i="1"/>
  <c r="AQ104" i="1"/>
  <c r="A105" i="1"/>
  <c r="B105" i="1"/>
  <c r="C105" i="1"/>
  <c r="D105" i="1"/>
  <c r="E105" i="1"/>
  <c r="F105" i="1"/>
  <c r="G105" i="1"/>
  <c r="I105" i="1"/>
  <c r="J105" i="1"/>
  <c r="K105" i="1"/>
  <c r="L105" i="1"/>
  <c r="M105" i="1"/>
  <c r="N105" i="1"/>
  <c r="H105" i="1"/>
  <c r="AP105" i="1"/>
  <c r="AQ105" i="1"/>
  <c r="A106" i="1"/>
  <c r="B106" i="1"/>
  <c r="C106" i="1"/>
  <c r="D106" i="1"/>
  <c r="E106" i="1"/>
  <c r="F106" i="1"/>
  <c r="G106" i="1"/>
  <c r="I106" i="1"/>
  <c r="J106" i="1"/>
  <c r="K106" i="1"/>
  <c r="L106" i="1"/>
  <c r="M106" i="1"/>
  <c r="N106" i="1"/>
  <c r="H106" i="1"/>
  <c r="AP106" i="1"/>
  <c r="A107" i="1"/>
  <c r="B107" i="1"/>
  <c r="C107" i="1"/>
  <c r="D107" i="1"/>
  <c r="E107" i="1"/>
  <c r="F107" i="1"/>
  <c r="G107" i="1"/>
  <c r="I107" i="1"/>
  <c r="J107" i="1"/>
  <c r="K107" i="1"/>
  <c r="L107" i="1"/>
  <c r="M107" i="1"/>
  <c r="N107" i="1"/>
  <c r="H107" i="1"/>
  <c r="AP107" i="1"/>
  <c r="AQ107" i="1"/>
  <c r="A108" i="1"/>
  <c r="B108" i="1"/>
  <c r="C108" i="1"/>
  <c r="D108" i="1"/>
  <c r="E108" i="1"/>
  <c r="F108" i="1"/>
  <c r="G108" i="1"/>
  <c r="I108" i="1"/>
  <c r="J108" i="1"/>
  <c r="K108" i="1"/>
  <c r="L108" i="1"/>
  <c r="M108" i="1"/>
  <c r="N108" i="1"/>
  <c r="H108" i="1"/>
  <c r="AP108" i="1"/>
  <c r="AQ108" i="1"/>
  <c r="A109" i="1"/>
  <c r="B109" i="1"/>
  <c r="C109" i="1"/>
  <c r="D109" i="1"/>
  <c r="E109" i="1"/>
  <c r="F109" i="1"/>
  <c r="G109" i="1"/>
  <c r="I109" i="1"/>
  <c r="J109" i="1"/>
  <c r="K109" i="1"/>
  <c r="L109" i="1"/>
  <c r="M109" i="1"/>
  <c r="N109" i="1"/>
  <c r="H109" i="1"/>
  <c r="AP109" i="1"/>
  <c r="AQ109" i="1"/>
  <c r="A110" i="1"/>
  <c r="B110" i="1"/>
  <c r="C110" i="1"/>
  <c r="D110" i="1"/>
  <c r="E110" i="1"/>
  <c r="F110" i="1"/>
  <c r="G110" i="1"/>
  <c r="I110" i="1"/>
  <c r="J110" i="1"/>
  <c r="K110" i="1"/>
  <c r="L110" i="1"/>
  <c r="M110" i="1"/>
  <c r="N110" i="1"/>
  <c r="H110" i="1"/>
  <c r="AP110" i="1"/>
  <c r="A111" i="1"/>
  <c r="B111" i="1"/>
  <c r="C111" i="1"/>
  <c r="D111" i="1"/>
  <c r="E111" i="1"/>
  <c r="F111" i="1"/>
  <c r="G111" i="1"/>
  <c r="I111" i="1"/>
  <c r="J111" i="1"/>
  <c r="K111" i="1"/>
  <c r="L111" i="1"/>
  <c r="M111" i="1"/>
  <c r="N111" i="1"/>
  <c r="H111" i="1"/>
  <c r="AP111" i="1"/>
  <c r="AQ111" i="1"/>
  <c r="A112" i="1"/>
  <c r="B112" i="1"/>
  <c r="C112" i="1"/>
  <c r="D112" i="1"/>
  <c r="E112" i="1"/>
  <c r="F112" i="1"/>
  <c r="G112" i="1"/>
  <c r="I112" i="1"/>
  <c r="J112" i="1"/>
  <c r="K112" i="1"/>
  <c r="L112" i="1"/>
  <c r="M112" i="1"/>
  <c r="N112" i="1"/>
  <c r="H112" i="1"/>
  <c r="AP112" i="1"/>
  <c r="AQ112" i="1"/>
  <c r="A113" i="1"/>
  <c r="B113" i="1"/>
  <c r="C113" i="1"/>
  <c r="D113" i="1"/>
  <c r="E113" i="1"/>
  <c r="F113" i="1"/>
  <c r="G113" i="1"/>
  <c r="I113" i="1"/>
  <c r="J113" i="1"/>
  <c r="K113" i="1"/>
  <c r="L113" i="1"/>
  <c r="M113" i="1"/>
  <c r="N113" i="1"/>
  <c r="H113" i="1"/>
  <c r="AP113" i="1"/>
  <c r="AQ113" i="1"/>
  <c r="A114" i="1"/>
  <c r="B114" i="1"/>
  <c r="C114" i="1"/>
  <c r="D114" i="1"/>
  <c r="E114" i="1"/>
  <c r="F114" i="1"/>
  <c r="G114" i="1"/>
  <c r="I114" i="1"/>
  <c r="J114" i="1"/>
  <c r="K114" i="1"/>
  <c r="L114" i="1"/>
  <c r="M114" i="1"/>
  <c r="N114" i="1"/>
  <c r="H114" i="1"/>
  <c r="AP114" i="1"/>
  <c r="A115" i="1"/>
  <c r="B115" i="1"/>
  <c r="C115" i="1"/>
  <c r="D115" i="1"/>
  <c r="E115" i="1"/>
  <c r="F115" i="1"/>
  <c r="G115" i="1"/>
  <c r="I115" i="1"/>
  <c r="J115" i="1"/>
  <c r="K115" i="1"/>
  <c r="L115" i="1"/>
  <c r="M115" i="1"/>
  <c r="N115" i="1"/>
  <c r="H115" i="1"/>
  <c r="AP115" i="1"/>
  <c r="AQ115" i="1"/>
  <c r="A116" i="1"/>
  <c r="B116" i="1"/>
  <c r="C116" i="1"/>
  <c r="D116" i="1"/>
  <c r="E116" i="1"/>
  <c r="F116" i="1"/>
  <c r="G116" i="1"/>
  <c r="I116" i="1"/>
  <c r="J116" i="1"/>
  <c r="K116" i="1"/>
  <c r="L116" i="1"/>
  <c r="M116" i="1"/>
  <c r="N116" i="1"/>
  <c r="H116" i="1"/>
  <c r="AP116" i="1"/>
  <c r="AQ116" i="1"/>
  <c r="A117" i="1"/>
  <c r="B117" i="1"/>
  <c r="C117" i="1"/>
  <c r="D117" i="1"/>
  <c r="E117" i="1"/>
  <c r="F117" i="1"/>
  <c r="G117" i="1"/>
  <c r="I117" i="1"/>
  <c r="J117" i="1"/>
  <c r="K117" i="1"/>
  <c r="L117" i="1"/>
  <c r="M117" i="1"/>
  <c r="N117" i="1"/>
  <c r="H117" i="1"/>
  <c r="AP117" i="1"/>
  <c r="AQ117" i="1"/>
  <c r="A118" i="1"/>
  <c r="B118" i="1"/>
  <c r="C118" i="1"/>
  <c r="D118" i="1"/>
  <c r="E118" i="1"/>
  <c r="F118" i="1"/>
  <c r="G118" i="1"/>
  <c r="I118" i="1"/>
  <c r="J118" i="1"/>
  <c r="K118" i="1"/>
  <c r="L118" i="1"/>
  <c r="M118" i="1"/>
  <c r="N118" i="1"/>
  <c r="H118" i="1"/>
  <c r="AP118" i="1"/>
  <c r="A119" i="1"/>
  <c r="B119" i="1"/>
  <c r="C119" i="1"/>
  <c r="D119" i="1"/>
  <c r="E119" i="1"/>
  <c r="F119" i="1"/>
  <c r="G119" i="1"/>
  <c r="I119" i="1"/>
  <c r="J119" i="1"/>
  <c r="K119" i="1"/>
  <c r="L119" i="1"/>
  <c r="M119" i="1"/>
  <c r="N119" i="1"/>
  <c r="H119" i="1"/>
  <c r="AP119" i="1"/>
  <c r="AQ119" i="1"/>
  <c r="A120" i="1"/>
  <c r="B120" i="1"/>
  <c r="C120" i="1"/>
  <c r="D120" i="1"/>
  <c r="E120" i="1"/>
  <c r="F120" i="1"/>
  <c r="G120" i="1"/>
  <c r="I120" i="1"/>
  <c r="J120" i="1"/>
  <c r="K120" i="1"/>
  <c r="L120" i="1"/>
  <c r="M120" i="1"/>
  <c r="N120" i="1"/>
  <c r="H120" i="1"/>
  <c r="AP120" i="1"/>
  <c r="AQ120" i="1"/>
  <c r="A121" i="1"/>
  <c r="B121" i="1"/>
  <c r="C121" i="1"/>
  <c r="D121" i="1"/>
  <c r="E121" i="1"/>
  <c r="F121" i="1"/>
  <c r="G121" i="1"/>
  <c r="I121" i="1"/>
  <c r="J121" i="1"/>
  <c r="K121" i="1"/>
  <c r="L121" i="1"/>
  <c r="M121" i="1"/>
  <c r="N121" i="1"/>
  <c r="H121" i="1"/>
  <c r="AP121" i="1"/>
  <c r="AQ121" i="1"/>
  <c r="A122" i="1"/>
  <c r="B122" i="1"/>
  <c r="C122" i="1"/>
  <c r="D122" i="1"/>
  <c r="E122" i="1"/>
  <c r="F122" i="1"/>
  <c r="G122" i="1"/>
  <c r="I122" i="1"/>
  <c r="J122" i="1"/>
  <c r="K122" i="1"/>
  <c r="L122" i="1"/>
  <c r="M122" i="1"/>
  <c r="N122" i="1"/>
  <c r="H122" i="1"/>
  <c r="AP122" i="1"/>
  <c r="A123" i="1"/>
  <c r="B123" i="1"/>
  <c r="C123" i="1"/>
  <c r="D123" i="1"/>
  <c r="E123" i="1"/>
  <c r="F123" i="1"/>
  <c r="G123" i="1"/>
  <c r="I123" i="1"/>
  <c r="J123" i="1"/>
  <c r="K123" i="1"/>
  <c r="L123" i="1"/>
  <c r="M123" i="1"/>
  <c r="N123" i="1"/>
  <c r="H123" i="1"/>
  <c r="AP123" i="1"/>
  <c r="AQ123" i="1"/>
  <c r="A124" i="1"/>
  <c r="B124" i="1"/>
  <c r="C124" i="1"/>
  <c r="D124" i="1"/>
  <c r="E124" i="1"/>
  <c r="F124" i="1"/>
  <c r="G124" i="1"/>
  <c r="I124" i="1"/>
  <c r="J124" i="1"/>
  <c r="K124" i="1"/>
  <c r="L124" i="1"/>
  <c r="M124" i="1"/>
  <c r="N124" i="1"/>
  <c r="H124" i="1"/>
  <c r="AP124" i="1"/>
  <c r="AQ124" i="1"/>
  <c r="A125" i="1"/>
  <c r="B125" i="1"/>
  <c r="C125" i="1"/>
  <c r="D125" i="1"/>
  <c r="E125" i="1"/>
  <c r="F125" i="1"/>
  <c r="G125" i="1"/>
  <c r="I125" i="1"/>
  <c r="J125" i="1"/>
  <c r="K125" i="1"/>
  <c r="L125" i="1"/>
  <c r="M125" i="1"/>
  <c r="N125" i="1"/>
  <c r="H125" i="1"/>
  <c r="AP125" i="1"/>
  <c r="AQ125" i="1"/>
  <c r="A126" i="1"/>
  <c r="B126" i="1"/>
  <c r="C126" i="1"/>
  <c r="D126" i="1"/>
  <c r="E126" i="1"/>
  <c r="F126" i="1"/>
  <c r="G126" i="1"/>
  <c r="I126" i="1"/>
  <c r="J126" i="1"/>
  <c r="K126" i="1"/>
  <c r="L126" i="1"/>
  <c r="M126" i="1"/>
  <c r="N126" i="1"/>
  <c r="H126" i="1"/>
  <c r="AP126" i="1"/>
  <c r="A127" i="1"/>
  <c r="B127" i="1"/>
  <c r="C127" i="1"/>
  <c r="D127" i="1"/>
  <c r="E127" i="1"/>
  <c r="F127" i="1"/>
  <c r="G127" i="1"/>
  <c r="I127" i="1"/>
  <c r="J127" i="1"/>
  <c r="K127" i="1"/>
  <c r="L127" i="1"/>
  <c r="M127" i="1"/>
  <c r="N127" i="1"/>
  <c r="H127" i="1"/>
  <c r="AP127" i="1"/>
  <c r="AQ127" i="1"/>
  <c r="A128" i="1"/>
  <c r="B128" i="1"/>
  <c r="C128" i="1"/>
  <c r="D128" i="1"/>
  <c r="E128" i="1"/>
  <c r="F128" i="1"/>
  <c r="G128" i="1"/>
  <c r="I128" i="1"/>
  <c r="J128" i="1"/>
  <c r="K128" i="1"/>
  <c r="L128" i="1"/>
  <c r="M128" i="1"/>
  <c r="N128" i="1"/>
  <c r="H128" i="1"/>
  <c r="AP128" i="1"/>
  <c r="AQ128" i="1"/>
  <c r="A129" i="1"/>
  <c r="B129" i="1"/>
  <c r="C129" i="1"/>
  <c r="D129" i="1"/>
  <c r="E129" i="1"/>
  <c r="F129" i="1"/>
  <c r="G129" i="1"/>
  <c r="I129" i="1"/>
  <c r="J129" i="1"/>
  <c r="K129" i="1"/>
  <c r="L129" i="1"/>
  <c r="M129" i="1"/>
  <c r="N129" i="1"/>
  <c r="H129" i="1"/>
  <c r="AP129" i="1"/>
  <c r="AQ129" i="1"/>
  <c r="A130" i="1"/>
  <c r="B130" i="1"/>
  <c r="C130" i="1"/>
  <c r="D130" i="1"/>
  <c r="E130" i="1"/>
  <c r="F130" i="1"/>
  <c r="G130" i="1"/>
  <c r="I130" i="1"/>
  <c r="J130" i="1"/>
  <c r="K130" i="1"/>
  <c r="L130" i="1"/>
  <c r="M130" i="1"/>
  <c r="N130" i="1"/>
  <c r="H130" i="1"/>
  <c r="AP130" i="1"/>
  <c r="A131" i="1"/>
  <c r="B131" i="1"/>
  <c r="C131" i="1"/>
  <c r="D131" i="1"/>
  <c r="E131" i="1"/>
  <c r="F131" i="1"/>
  <c r="G131" i="1"/>
  <c r="I131" i="1"/>
  <c r="J131" i="1"/>
  <c r="K131" i="1"/>
  <c r="L131" i="1"/>
  <c r="M131" i="1"/>
  <c r="N131" i="1"/>
  <c r="H131" i="1"/>
  <c r="AP131" i="1"/>
  <c r="AQ131" i="1"/>
  <c r="A132" i="1"/>
  <c r="B132" i="1"/>
  <c r="C132" i="1"/>
  <c r="D132" i="1"/>
  <c r="E132" i="1"/>
  <c r="F132" i="1"/>
  <c r="G132" i="1"/>
  <c r="I132" i="1"/>
  <c r="J132" i="1"/>
  <c r="K132" i="1"/>
  <c r="L132" i="1"/>
  <c r="M132" i="1"/>
  <c r="N132" i="1"/>
  <c r="H132" i="1"/>
  <c r="AP132" i="1"/>
  <c r="AQ132" i="1"/>
  <c r="A133" i="1"/>
  <c r="B133" i="1"/>
  <c r="C133" i="1"/>
  <c r="D133" i="1"/>
  <c r="E133" i="1"/>
  <c r="F133" i="1"/>
  <c r="G133" i="1"/>
  <c r="I133" i="1"/>
  <c r="J133" i="1"/>
  <c r="K133" i="1"/>
  <c r="L133" i="1"/>
  <c r="M133" i="1"/>
  <c r="N133" i="1"/>
  <c r="H133" i="1"/>
  <c r="AP133" i="1"/>
  <c r="AQ133" i="1"/>
  <c r="A134" i="1"/>
  <c r="B134" i="1"/>
  <c r="C134" i="1"/>
  <c r="D134" i="1"/>
  <c r="E134" i="1"/>
  <c r="F134" i="1"/>
  <c r="G134" i="1"/>
  <c r="I134" i="1"/>
  <c r="J134" i="1"/>
  <c r="K134" i="1"/>
  <c r="L134" i="1"/>
  <c r="M134" i="1"/>
  <c r="N134" i="1"/>
  <c r="H134" i="1"/>
  <c r="AP134" i="1"/>
  <c r="A135" i="1"/>
  <c r="B135" i="1"/>
  <c r="C135" i="1"/>
  <c r="D135" i="1"/>
  <c r="E135" i="1"/>
  <c r="F135" i="1"/>
  <c r="G135" i="1"/>
  <c r="I135" i="1"/>
  <c r="J135" i="1"/>
  <c r="K135" i="1"/>
  <c r="L135" i="1"/>
  <c r="M135" i="1"/>
  <c r="N135" i="1"/>
  <c r="H135" i="1"/>
  <c r="AP135" i="1"/>
  <c r="AQ135" i="1"/>
  <c r="A136" i="1"/>
  <c r="B136" i="1"/>
  <c r="C136" i="1"/>
  <c r="D136" i="1"/>
  <c r="E136" i="1"/>
  <c r="F136" i="1"/>
  <c r="G136" i="1"/>
  <c r="I136" i="1"/>
  <c r="J136" i="1"/>
  <c r="K136" i="1"/>
  <c r="L136" i="1"/>
  <c r="M136" i="1"/>
  <c r="N136" i="1"/>
  <c r="H136" i="1"/>
  <c r="AP136" i="1"/>
  <c r="AQ136" i="1"/>
  <c r="A137" i="1"/>
  <c r="B137" i="1"/>
  <c r="C137" i="1"/>
  <c r="D137" i="1"/>
  <c r="E137" i="1"/>
  <c r="F137" i="1"/>
  <c r="G137" i="1"/>
  <c r="I137" i="1"/>
  <c r="J137" i="1"/>
  <c r="K137" i="1"/>
  <c r="L137" i="1"/>
  <c r="M137" i="1"/>
  <c r="N137" i="1"/>
  <c r="H137" i="1"/>
  <c r="AP137" i="1"/>
  <c r="AQ137" i="1"/>
  <c r="A138" i="1"/>
  <c r="B138" i="1"/>
  <c r="C138" i="1"/>
  <c r="D138" i="1"/>
  <c r="E138" i="1"/>
  <c r="F138" i="1"/>
  <c r="G138" i="1"/>
  <c r="I138" i="1"/>
  <c r="J138" i="1"/>
  <c r="K138" i="1"/>
  <c r="L138" i="1"/>
  <c r="M138" i="1"/>
  <c r="N138" i="1"/>
  <c r="H138" i="1"/>
  <c r="AP138" i="1"/>
  <c r="A139" i="1"/>
  <c r="B139" i="1"/>
  <c r="C139" i="1"/>
  <c r="D139" i="1"/>
  <c r="E139" i="1"/>
  <c r="F139" i="1"/>
  <c r="G139" i="1"/>
  <c r="I139" i="1"/>
  <c r="J139" i="1"/>
  <c r="K139" i="1"/>
  <c r="L139" i="1"/>
  <c r="M139" i="1"/>
  <c r="N139" i="1"/>
  <c r="H139" i="1"/>
  <c r="AP139" i="1"/>
  <c r="AQ139" i="1"/>
  <c r="A140" i="1"/>
  <c r="B140" i="1"/>
  <c r="C140" i="1"/>
  <c r="D140" i="1"/>
  <c r="E140" i="1"/>
  <c r="F140" i="1"/>
  <c r="G140" i="1"/>
  <c r="I140" i="1"/>
  <c r="J140" i="1"/>
  <c r="K140" i="1"/>
  <c r="L140" i="1"/>
  <c r="M140" i="1"/>
  <c r="N140" i="1"/>
  <c r="H140" i="1"/>
  <c r="AP140" i="1"/>
  <c r="AQ140" i="1"/>
  <c r="A141" i="1"/>
  <c r="B141" i="1"/>
  <c r="C141" i="1"/>
  <c r="D141" i="1"/>
  <c r="E141" i="1"/>
  <c r="F141" i="1"/>
  <c r="G141" i="1"/>
  <c r="I141" i="1"/>
  <c r="J141" i="1"/>
  <c r="K141" i="1"/>
  <c r="L141" i="1"/>
  <c r="M141" i="1"/>
  <c r="N141" i="1"/>
  <c r="H141" i="1"/>
  <c r="AP141" i="1"/>
  <c r="AQ141" i="1"/>
  <c r="A142" i="1"/>
  <c r="B142" i="1"/>
  <c r="C142" i="1"/>
  <c r="D142" i="1"/>
  <c r="E142" i="1"/>
  <c r="F142" i="1"/>
  <c r="G142" i="1"/>
  <c r="I142" i="1"/>
  <c r="J142" i="1"/>
  <c r="K142" i="1"/>
  <c r="L142" i="1"/>
  <c r="M142" i="1"/>
  <c r="N142" i="1"/>
  <c r="H142" i="1"/>
  <c r="AP142" i="1"/>
  <c r="A143" i="1"/>
  <c r="B143" i="1"/>
  <c r="C143" i="1"/>
  <c r="D143" i="1"/>
  <c r="E143" i="1"/>
  <c r="F143" i="1"/>
  <c r="G143" i="1"/>
  <c r="I143" i="1"/>
  <c r="J143" i="1"/>
  <c r="K143" i="1"/>
  <c r="L143" i="1"/>
  <c r="M143" i="1"/>
  <c r="N143" i="1"/>
  <c r="H143" i="1"/>
  <c r="AP143" i="1"/>
  <c r="AQ143" i="1"/>
  <c r="A144" i="1"/>
  <c r="B144" i="1"/>
  <c r="C144" i="1"/>
  <c r="D144" i="1"/>
  <c r="E144" i="1"/>
  <c r="F144" i="1"/>
  <c r="G144" i="1"/>
  <c r="I144" i="1"/>
  <c r="J144" i="1"/>
  <c r="K144" i="1"/>
  <c r="L144" i="1"/>
  <c r="M144" i="1"/>
  <c r="N144" i="1"/>
  <c r="H144" i="1"/>
  <c r="AP144" i="1"/>
  <c r="AQ144" i="1"/>
  <c r="A145" i="1"/>
  <c r="B145" i="1"/>
  <c r="C145" i="1"/>
  <c r="D145" i="1"/>
  <c r="E145" i="1"/>
  <c r="F145" i="1"/>
  <c r="G145" i="1"/>
  <c r="I145" i="1"/>
  <c r="J145" i="1"/>
  <c r="K145" i="1"/>
  <c r="L145" i="1"/>
  <c r="M145" i="1"/>
  <c r="N145" i="1"/>
  <c r="H145" i="1"/>
  <c r="AP145" i="1"/>
  <c r="AQ145" i="1"/>
  <c r="A146" i="1"/>
  <c r="B146" i="1"/>
  <c r="C146" i="1"/>
  <c r="D146" i="1"/>
  <c r="E146" i="1"/>
  <c r="F146" i="1"/>
  <c r="G146" i="1"/>
  <c r="I146" i="1"/>
  <c r="J146" i="1"/>
  <c r="K146" i="1"/>
  <c r="L146" i="1"/>
  <c r="M146" i="1"/>
  <c r="N146" i="1"/>
  <c r="H146" i="1"/>
  <c r="AP146" i="1"/>
  <c r="A147" i="1"/>
  <c r="B147" i="1"/>
  <c r="C147" i="1"/>
  <c r="D147" i="1"/>
  <c r="E147" i="1"/>
  <c r="F147" i="1"/>
  <c r="G147" i="1"/>
  <c r="I147" i="1"/>
  <c r="J147" i="1"/>
  <c r="K147" i="1"/>
  <c r="L147" i="1"/>
  <c r="M147" i="1"/>
  <c r="N147" i="1"/>
  <c r="H147" i="1"/>
  <c r="AP147" i="1"/>
  <c r="AQ147" i="1"/>
  <c r="A148" i="1"/>
  <c r="B148" i="1"/>
  <c r="C148" i="1"/>
  <c r="D148" i="1"/>
  <c r="E148" i="1"/>
  <c r="F148" i="1"/>
  <c r="G148" i="1"/>
  <c r="I148" i="1"/>
  <c r="J148" i="1"/>
  <c r="K148" i="1"/>
  <c r="L148" i="1"/>
  <c r="M148" i="1"/>
  <c r="N148" i="1"/>
  <c r="H148" i="1"/>
  <c r="AP148" i="1"/>
  <c r="AQ148" i="1"/>
  <c r="A149" i="1"/>
  <c r="B149" i="1"/>
  <c r="C149" i="1"/>
  <c r="D149" i="1"/>
  <c r="E149" i="1"/>
  <c r="F149" i="1"/>
  <c r="G149" i="1"/>
  <c r="I149" i="1"/>
  <c r="J149" i="1"/>
  <c r="K149" i="1"/>
  <c r="L149" i="1"/>
  <c r="M149" i="1"/>
  <c r="N149" i="1"/>
  <c r="H149" i="1"/>
  <c r="AP149" i="1"/>
  <c r="AQ149" i="1"/>
  <c r="A150" i="1"/>
  <c r="B150" i="1"/>
  <c r="C150" i="1"/>
  <c r="D150" i="1"/>
  <c r="E150" i="1"/>
  <c r="F150" i="1"/>
  <c r="G150" i="1"/>
  <c r="I150" i="1"/>
  <c r="J150" i="1"/>
  <c r="K150" i="1"/>
  <c r="L150" i="1"/>
  <c r="M150" i="1"/>
  <c r="N150" i="1"/>
  <c r="H150" i="1"/>
  <c r="AP150" i="1"/>
  <c r="A151" i="1"/>
  <c r="B151" i="1"/>
  <c r="C151" i="1"/>
  <c r="D151" i="1"/>
  <c r="E151" i="1"/>
  <c r="F151" i="1"/>
  <c r="G151" i="1"/>
  <c r="I151" i="1"/>
  <c r="J151" i="1"/>
  <c r="K151" i="1"/>
  <c r="L151" i="1"/>
  <c r="M151" i="1"/>
  <c r="N151" i="1"/>
  <c r="H151" i="1"/>
  <c r="AP151" i="1"/>
  <c r="AQ151" i="1"/>
  <c r="A152" i="1"/>
  <c r="B152" i="1"/>
  <c r="C152" i="1"/>
  <c r="D152" i="1"/>
  <c r="E152" i="1"/>
  <c r="F152" i="1"/>
  <c r="G152" i="1"/>
  <c r="I152" i="1"/>
  <c r="J152" i="1"/>
  <c r="K152" i="1"/>
  <c r="L152" i="1"/>
  <c r="M152" i="1"/>
  <c r="N152" i="1"/>
  <c r="H152" i="1"/>
  <c r="AP152" i="1"/>
  <c r="AQ152" i="1"/>
  <c r="A153" i="1"/>
  <c r="B153" i="1"/>
  <c r="C153" i="1"/>
  <c r="D153" i="1"/>
  <c r="E153" i="1"/>
  <c r="F153" i="1"/>
  <c r="G153" i="1"/>
  <c r="I153" i="1"/>
  <c r="J153" i="1"/>
  <c r="K153" i="1"/>
  <c r="L153" i="1"/>
  <c r="M153" i="1"/>
  <c r="N153" i="1"/>
  <c r="H153" i="1"/>
  <c r="AP153" i="1"/>
  <c r="AQ153" i="1"/>
  <c r="A154" i="1"/>
  <c r="B154" i="1"/>
  <c r="C154" i="1"/>
  <c r="D154" i="1"/>
  <c r="E154" i="1"/>
  <c r="F154" i="1"/>
  <c r="G154" i="1"/>
  <c r="I154" i="1"/>
  <c r="J154" i="1"/>
  <c r="K154" i="1"/>
  <c r="L154" i="1"/>
  <c r="M154" i="1"/>
  <c r="N154" i="1"/>
  <c r="H154" i="1"/>
  <c r="AP154" i="1"/>
  <c r="A155" i="1"/>
  <c r="B155" i="1"/>
  <c r="C155" i="1"/>
  <c r="D155" i="1"/>
  <c r="E155" i="1"/>
  <c r="F155" i="1"/>
  <c r="G155" i="1"/>
  <c r="I155" i="1"/>
  <c r="J155" i="1"/>
  <c r="K155" i="1"/>
  <c r="L155" i="1"/>
  <c r="M155" i="1"/>
  <c r="N155" i="1"/>
  <c r="H155" i="1"/>
  <c r="AP155" i="1"/>
  <c r="AQ155" i="1"/>
  <c r="A156" i="1"/>
  <c r="B156" i="1"/>
  <c r="C156" i="1"/>
  <c r="D156" i="1"/>
  <c r="E156" i="1"/>
  <c r="F156" i="1"/>
  <c r="G156" i="1"/>
  <c r="I156" i="1"/>
  <c r="J156" i="1"/>
  <c r="K156" i="1"/>
  <c r="L156" i="1"/>
  <c r="M156" i="1"/>
  <c r="N156" i="1"/>
  <c r="H156" i="1"/>
  <c r="AP156" i="1"/>
  <c r="AQ156" i="1"/>
  <c r="A157" i="1"/>
  <c r="B157" i="1"/>
  <c r="C157" i="1"/>
  <c r="D157" i="1"/>
  <c r="E157" i="1"/>
  <c r="F157" i="1"/>
  <c r="G157" i="1"/>
  <c r="I157" i="1"/>
  <c r="J157" i="1"/>
  <c r="K157" i="1"/>
  <c r="L157" i="1"/>
  <c r="M157" i="1"/>
  <c r="N157" i="1"/>
  <c r="H157" i="1"/>
  <c r="AP157" i="1"/>
  <c r="AQ157" i="1"/>
  <c r="A158" i="1"/>
  <c r="B158" i="1"/>
  <c r="C158" i="1"/>
  <c r="D158" i="1"/>
  <c r="E158" i="1"/>
  <c r="F158" i="1"/>
  <c r="G158" i="1"/>
  <c r="I158" i="1"/>
  <c r="J158" i="1"/>
  <c r="K158" i="1"/>
  <c r="L158" i="1"/>
  <c r="M158" i="1"/>
  <c r="N158" i="1"/>
  <c r="H158" i="1"/>
  <c r="AP158" i="1"/>
  <c r="A159" i="1"/>
  <c r="B159" i="1"/>
  <c r="C159" i="1"/>
  <c r="D159" i="1"/>
  <c r="E159" i="1"/>
  <c r="F159" i="1"/>
  <c r="G159" i="1"/>
  <c r="I159" i="1"/>
  <c r="J159" i="1"/>
  <c r="K159" i="1"/>
  <c r="L159" i="1"/>
  <c r="M159" i="1"/>
  <c r="N159" i="1"/>
  <c r="H159" i="1"/>
  <c r="AP159" i="1"/>
  <c r="AQ159" i="1"/>
  <c r="A160" i="1"/>
  <c r="B160" i="1"/>
  <c r="C160" i="1"/>
  <c r="D160" i="1"/>
  <c r="E160" i="1"/>
  <c r="F160" i="1"/>
  <c r="G160" i="1"/>
  <c r="I160" i="1"/>
  <c r="J160" i="1"/>
  <c r="K160" i="1"/>
  <c r="L160" i="1"/>
  <c r="M160" i="1"/>
  <c r="N160" i="1"/>
  <c r="H160" i="1"/>
  <c r="AP160" i="1"/>
  <c r="AQ160" i="1"/>
  <c r="A161" i="1"/>
  <c r="B161" i="1"/>
  <c r="C161" i="1"/>
  <c r="D161" i="1"/>
  <c r="E161" i="1"/>
  <c r="F161" i="1"/>
  <c r="G161" i="1"/>
  <c r="I161" i="1"/>
  <c r="J161" i="1"/>
  <c r="K161" i="1"/>
  <c r="L161" i="1"/>
  <c r="M161" i="1"/>
  <c r="N161" i="1"/>
  <c r="H161" i="1"/>
  <c r="AP161" i="1"/>
  <c r="AQ161" i="1"/>
  <c r="A162" i="1"/>
  <c r="B162" i="1"/>
  <c r="C162" i="1"/>
  <c r="D162" i="1"/>
  <c r="E162" i="1"/>
  <c r="F162" i="1"/>
  <c r="G162" i="1"/>
  <c r="I162" i="1"/>
  <c r="J162" i="1"/>
  <c r="K162" i="1"/>
  <c r="L162" i="1"/>
  <c r="M162" i="1"/>
  <c r="N162" i="1"/>
  <c r="H162" i="1"/>
  <c r="AP162" i="1"/>
  <c r="A163" i="1"/>
  <c r="B163" i="1"/>
  <c r="C163" i="1"/>
  <c r="D163" i="1"/>
  <c r="E163" i="1"/>
  <c r="F163" i="1"/>
  <c r="G163" i="1"/>
  <c r="I163" i="1"/>
  <c r="J163" i="1"/>
  <c r="K163" i="1"/>
  <c r="L163" i="1"/>
  <c r="M163" i="1"/>
  <c r="N163" i="1"/>
  <c r="H163" i="1"/>
  <c r="AP163" i="1"/>
  <c r="AQ163" i="1"/>
  <c r="A164" i="1"/>
  <c r="B164" i="1"/>
  <c r="C164" i="1"/>
  <c r="D164" i="1"/>
  <c r="E164" i="1"/>
  <c r="F164" i="1"/>
  <c r="G164" i="1"/>
  <c r="I164" i="1"/>
  <c r="J164" i="1"/>
  <c r="K164" i="1"/>
  <c r="L164" i="1"/>
  <c r="M164" i="1"/>
  <c r="N164" i="1"/>
  <c r="H164" i="1"/>
  <c r="AP164" i="1"/>
  <c r="A165" i="1"/>
  <c r="B165" i="1"/>
  <c r="C165" i="1"/>
  <c r="D165" i="1"/>
  <c r="E165" i="1"/>
  <c r="F165" i="1"/>
  <c r="G165" i="1"/>
  <c r="I165" i="1"/>
  <c r="J165" i="1"/>
  <c r="K165" i="1"/>
  <c r="L165" i="1"/>
  <c r="M165" i="1"/>
  <c r="N165" i="1"/>
  <c r="H165" i="1"/>
  <c r="AP165" i="1"/>
  <c r="AQ165" i="1"/>
  <c r="A166" i="1"/>
  <c r="B166" i="1"/>
  <c r="C166" i="1"/>
  <c r="D166" i="1"/>
  <c r="E166" i="1"/>
  <c r="F166" i="1"/>
  <c r="G166" i="1"/>
  <c r="I166" i="1"/>
  <c r="J166" i="1"/>
  <c r="K166" i="1"/>
  <c r="L166" i="1"/>
  <c r="M166" i="1"/>
  <c r="N166" i="1"/>
  <c r="H166" i="1"/>
  <c r="AP166" i="1"/>
  <c r="A167" i="1"/>
  <c r="B167" i="1"/>
  <c r="C167" i="1"/>
  <c r="D167" i="1"/>
  <c r="E167" i="1"/>
  <c r="F167" i="1"/>
  <c r="G167" i="1"/>
  <c r="I167" i="1"/>
  <c r="J167" i="1"/>
  <c r="K167" i="1"/>
  <c r="L167" i="1"/>
  <c r="M167" i="1"/>
  <c r="N167" i="1"/>
  <c r="H167" i="1"/>
  <c r="AP167" i="1"/>
  <c r="AQ167" i="1"/>
  <c r="A168" i="1"/>
  <c r="B168" i="1"/>
  <c r="C168" i="1"/>
  <c r="D168" i="1"/>
  <c r="E168" i="1"/>
  <c r="F168" i="1"/>
  <c r="G168" i="1"/>
  <c r="I168" i="1"/>
  <c r="J168" i="1"/>
  <c r="K168" i="1"/>
  <c r="L168" i="1"/>
  <c r="M168" i="1"/>
  <c r="N168" i="1"/>
  <c r="H168" i="1"/>
  <c r="AP168" i="1"/>
  <c r="A169" i="1"/>
  <c r="B169" i="1"/>
  <c r="C169" i="1"/>
  <c r="D169" i="1"/>
  <c r="E169" i="1"/>
  <c r="F169" i="1"/>
  <c r="G169" i="1"/>
  <c r="I169" i="1"/>
  <c r="J169" i="1"/>
  <c r="K169" i="1"/>
  <c r="L169" i="1"/>
  <c r="M169" i="1"/>
  <c r="N169" i="1"/>
  <c r="H169" i="1"/>
  <c r="AP169" i="1"/>
  <c r="AQ169" i="1"/>
  <c r="A170" i="1"/>
  <c r="B170" i="1"/>
  <c r="C170" i="1"/>
  <c r="D170" i="1"/>
  <c r="E170" i="1"/>
  <c r="F170" i="1"/>
  <c r="G170" i="1"/>
  <c r="I170" i="1"/>
  <c r="J170" i="1"/>
  <c r="K170" i="1"/>
  <c r="L170" i="1"/>
  <c r="M170" i="1"/>
  <c r="N170" i="1"/>
  <c r="H170" i="1"/>
  <c r="AP170" i="1"/>
  <c r="A171" i="1"/>
  <c r="B171" i="1"/>
  <c r="C171" i="1"/>
  <c r="D171" i="1"/>
  <c r="E171" i="1"/>
  <c r="F171" i="1"/>
  <c r="G171" i="1"/>
  <c r="I171" i="1"/>
  <c r="J171" i="1"/>
  <c r="K171" i="1"/>
  <c r="L171" i="1"/>
  <c r="M171" i="1"/>
  <c r="N171" i="1"/>
  <c r="H171" i="1"/>
  <c r="AP171" i="1"/>
  <c r="AQ171" i="1"/>
  <c r="A172" i="1"/>
  <c r="B172" i="1"/>
  <c r="C172" i="1"/>
  <c r="D172" i="1"/>
  <c r="E172" i="1"/>
  <c r="F172" i="1"/>
  <c r="G172" i="1"/>
  <c r="I172" i="1"/>
  <c r="J172" i="1"/>
  <c r="K172" i="1"/>
  <c r="L172" i="1"/>
  <c r="M172" i="1"/>
  <c r="N172" i="1"/>
  <c r="H172" i="1"/>
  <c r="AP172" i="1"/>
  <c r="AQ172" i="1"/>
  <c r="A173" i="1"/>
  <c r="B173" i="1"/>
  <c r="C173" i="1"/>
  <c r="D173" i="1"/>
  <c r="E173" i="1"/>
  <c r="F173" i="1"/>
  <c r="G173" i="1"/>
  <c r="I173" i="1"/>
  <c r="J173" i="1"/>
  <c r="K173" i="1"/>
  <c r="L173" i="1"/>
  <c r="M173" i="1"/>
  <c r="N173" i="1"/>
  <c r="H173" i="1"/>
  <c r="AP173" i="1"/>
  <c r="AQ173" i="1"/>
  <c r="A174" i="1"/>
  <c r="B174" i="1"/>
  <c r="C174" i="1"/>
  <c r="D174" i="1"/>
  <c r="E174" i="1"/>
  <c r="F174" i="1"/>
  <c r="G174" i="1"/>
  <c r="I174" i="1"/>
  <c r="J174" i="1"/>
  <c r="K174" i="1"/>
  <c r="L174" i="1"/>
  <c r="M174" i="1"/>
  <c r="N174" i="1"/>
  <c r="H174" i="1"/>
  <c r="AP174" i="1"/>
  <c r="A175" i="1"/>
  <c r="B175" i="1"/>
  <c r="C175" i="1"/>
  <c r="D175" i="1"/>
  <c r="E175" i="1"/>
  <c r="F175" i="1"/>
  <c r="G175" i="1"/>
  <c r="I175" i="1"/>
  <c r="J175" i="1"/>
  <c r="K175" i="1"/>
  <c r="L175" i="1"/>
  <c r="M175" i="1"/>
  <c r="N175" i="1"/>
  <c r="H175" i="1"/>
  <c r="AP175" i="1"/>
  <c r="AQ175" i="1"/>
  <c r="A176" i="1"/>
  <c r="B176" i="1"/>
  <c r="C176" i="1"/>
  <c r="D176" i="1"/>
  <c r="E176" i="1"/>
  <c r="F176" i="1"/>
  <c r="G176" i="1"/>
  <c r="I176" i="1"/>
  <c r="J176" i="1"/>
  <c r="K176" i="1"/>
  <c r="L176" i="1"/>
  <c r="M176" i="1"/>
  <c r="N176" i="1"/>
  <c r="H176" i="1"/>
  <c r="AP176" i="1"/>
  <c r="AQ176" i="1"/>
  <c r="A177" i="1"/>
  <c r="B177" i="1"/>
  <c r="C177" i="1"/>
  <c r="D177" i="1"/>
  <c r="E177" i="1"/>
  <c r="F177" i="1"/>
  <c r="G177" i="1"/>
  <c r="I177" i="1"/>
  <c r="J177" i="1"/>
  <c r="K177" i="1"/>
  <c r="L177" i="1"/>
  <c r="M177" i="1"/>
  <c r="N177" i="1"/>
  <c r="H177" i="1"/>
  <c r="AP177" i="1"/>
  <c r="AQ177" i="1"/>
  <c r="A178" i="1"/>
  <c r="B178" i="1"/>
  <c r="C178" i="1"/>
  <c r="D178" i="1"/>
  <c r="E178" i="1"/>
  <c r="F178" i="1"/>
  <c r="G178" i="1"/>
  <c r="I178" i="1"/>
  <c r="J178" i="1"/>
  <c r="K178" i="1"/>
  <c r="L178" i="1"/>
  <c r="M178" i="1"/>
  <c r="N178" i="1"/>
  <c r="H178" i="1"/>
  <c r="AP178" i="1"/>
  <c r="A179" i="1"/>
  <c r="B179" i="1"/>
  <c r="C179" i="1"/>
  <c r="D179" i="1"/>
  <c r="E179" i="1"/>
  <c r="F179" i="1"/>
  <c r="G179" i="1"/>
  <c r="I179" i="1"/>
  <c r="J179" i="1"/>
  <c r="K179" i="1"/>
  <c r="L179" i="1"/>
  <c r="M179" i="1"/>
  <c r="N179" i="1"/>
  <c r="H179" i="1"/>
  <c r="AP179" i="1"/>
  <c r="AQ179" i="1"/>
  <c r="A180" i="1"/>
  <c r="B180" i="1"/>
  <c r="C180" i="1"/>
  <c r="D180" i="1"/>
  <c r="E180" i="1"/>
  <c r="F180" i="1"/>
  <c r="G180" i="1"/>
  <c r="I180" i="1"/>
  <c r="J180" i="1"/>
  <c r="K180" i="1"/>
  <c r="L180" i="1"/>
  <c r="M180" i="1"/>
  <c r="N180" i="1"/>
  <c r="H180" i="1"/>
  <c r="AP180" i="1"/>
  <c r="AQ180" i="1"/>
  <c r="A181" i="1"/>
  <c r="B181" i="1"/>
  <c r="C181" i="1"/>
  <c r="D181" i="1"/>
  <c r="E181" i="1"/>
  <c r="F181" i="1"/>
  <c r="G181" i="1"/>
  <c r="I181" i="1"/>
  <c r="J181" i="1"/>
  <c r="K181" i="1"/>
  <c r="L181" i="1"/>
  <c r="M181" i="1"/>
  <c r="N181" i="1"/>
  <c r="H181" i="1"/>
  <c r="AP181" i="1"/>
  <c r="AQ181" i="1"/>
  <c r="A182" i="1"/>
  <c r="B182" i="1"/>
  <c r="C182" i="1"/>
  <c r="D182" i="1"/>
  <c r="E182" i="1"/>
  <c r="F182" i="1"/>
  <c r="G182" i="1"/>
  <c r="I182" i="1"/>
  <c r="J182" i="1"/>
  <c r="K182" i="1"/>
  <c r="L182" i="1"/>
  <c r="M182" i="1"/>
  <c r="N182" i="1"/>
  <c r="H182" i="1"/>
  <c r="AP182" i="1"/>
  <c r="A183" i="1"/>
  <c r="B183" i="1"/>
  <c r="C183" i="1"/>
  <c r="D183" i="1"/>
  <c r="E183" i="1"/>
  <c r="F183" i="1"/>
  <c r="G183" i="1"/>
  <c r="I183" i="1"/>
  <c r="J183" i="1"/>
  <c r="K183" i="1"/>
  <c r="L183" i="1"/>
  <c r="M183" i="1"/>
  <c r="N183" i="1"/>
  <c r="H183" i="1"/>
  <c r="AP183" i="1"/>
  <c r="AQ183" i="1"/>
  <c r="A184" i="1"/>
  <c r="B184" i="1"/>
  <c r="C184" i="1"/>
  <c r="D184" i="1"/>
  <c r="E184" i="1"/>
  <c r="F184" i="1"/>
  <c r="G184" i="1"/>
  <c r="I184" i="1"/>
  <c r="J184" i="1"/>
  <c r="K184" i="1"/>
  <c r="L184" i="1"/>
  <c r="M184" i="1"/>
  <c r="N184" i="1"/>
  <c r="H184" i="1"/>
  <c r="AP184" i="1"/>
  <c r="AQ184" i="1"/>
  <c r="A185" i="1"/>
  <c r="B185" i="1"/>
  <c r="C185" i="1"/>
  <c r="D185" i="1"/>
  <c r="E185" i="1"/>
  <c r="F185" i="1"/>
  <c r="G185" i="1"/>
  <c r="I185" i="1"/>
  <c r="J185" i="1"/>
  <c r="K185" i="1"/>
  <c r="L185" i="1"/>
  <c r="M185" i="1"/>
  <c r="N185" i="1"/>
  <c r="H185" i="1"/>
  <c r="AP185" i="1"/>
  <c r="AQ185" i="1"/>
  <c r="A186" i="1"/>
  <c r="B186" i="1"/>
  <c r="C186" i="1"/>
  <c r="D186" i="1"/>
  <c r="E186" i="1"/>
  <c r="F186" i="1"/>
  <c r="G186" i="1"/>
  <c r="I186" i="1"/>
  <c r="J186" i="1"/>
  <c r="K186" i="1"/>
  <c r="L186" i="1"/>
  <c r="M186" i="1"/>
  <c r="N186" i="1"/>
  <c r="H186" i="1"/>
  <c r="AP186" i="1"/>
  <c r="A187" i="1"/>
  <c r="B187" i="1"/>
  <c r="C187" i="1"/>
  <c r="D187" i="1"/>
  <c r="E187" i="1"/>
  <c r="F187" i="1"/>
  <c r="G187" i="1"/>
  <c r="I187" i="1"/>
  <c r="J187" i="1"/>
  <c r="K187" i="1"/>
  <c r="L187" i="1"/>
  <c r="M187" i="1"/>
  <c r="N187" i="1"/>
  <c r="H187" i="1"/>
  <c r="AP187" i="1"/>
  <c r="AQ187" i="1"/>
  <c r="A188" i="1"/>
  <c r="B188" i="1"/>
  <c r="C188" i="1"/>
  <c r="D188" i="1"/>
  <c r="E188" i="1"/>
  <c r="F188" i="1"/>
  <c r="G188" i="1"/>
  <c r="I188" i="1"/>
  <c r="J188" i="1"/>
  <c r="K188" i="1"/>
  <c r="L188" i="1"/>
  <c r="M188" i="1"/>
  <c r="N188" i="1"/>
  <c r="H188" i="1"/>
  <c r="AP188" i="1"/>
  <c r="AQ188" i="1"/>
  <c r="A189" i="1"/>
  <c r="B189" i="1"/>
  <c r="C189" i="1"/>
  <c r="D189" i="1"/>
  <c r="E189" i="1"/>
  <c r="F189" i="1"/>
  <c r="G189" i="1"/>
  <c r="I189" i="1"/>
  <c r="J189" i="1"/>
  <c r="K189" i="1"/>
  <c r="L189" i="1"/>
  <c r="M189" i="1"/>
  <c r="N189" i="1"/>
  <c r="H189" i="1"/>
  <c r="AP189" i="1"/>
  <c r="AQ189" i="1"/>
  <c r="A190" i="1"/>
  <c r="B190" i="1"/>
  <c r="C190" i="1"/>
  <c r="D190" i="1"/>
  <c r="E190" i="1"/>
  <c r="F190" i="1"/>
  <c r="G190" i="1"/>
  <c r="I190" i="1"/>
  <c r="J190" i="1"/>
  <c r="K190" i="1"/>
  <c r="L190" i="1"/>
  <c r="M190" i="1"/>
  <c r="N190" i="1"/>
  <c r="H190" i="1"/>
  <c r="AP190" i="1"/>
  <c r="A191" i="1"/>
  <c r="B191" i="1"/>
  <c r="C191" i="1"/>
  <c r="D191" i="1"/>
  <c r="E191" i="1"/>
  <c r="F191" i="1"/>
  <c r="G191" i="1"/>
  <c r="I191" i="1"/>
  <c r="J191" i="1"/>
  <c r="K191" i="1"/>
  <c r="L191" i="1"/>
  <c r="M191" i="1"/>
  <c r="N191" i="1"/>
  <c r="H191" i="1"/>
  <c r="AP191" i="1"/>
  <c r="AQ191" i="1"/>
  <c r="A192" i="1"/>
  <c r="B192" i="1"/>
  <c r="C192" i="1"/>
  <c r="D192" i="1"/>
  <c r="E192" i="1"/>
  <c r="F192" i="1"/>
  <c r="G192" i="1"/>
  <c r="I192" i="1"/>
  <c r="J192" i="1"/>
  <c r="K192" i="1"/>
  <c r="L192" i="1"/>
  <c r="M192" i="1"/>
  <c r="N192" i="1"/>
  <c r="H192" i="1"/>
  <c r="AP192" i="1"/>
  <c r="AQ192" i="1"/>
  <c r="A193" i="1"/>
  <c r="B193" i="1"/>
  <c r="C193" i="1"/>
  <c r="D193" i="1"/>
  <c r="E193" i="1"/>
  <c r="F193" i="1"/>
  <c r="G193" i="1"/>
  <c r="I193" i="1"/>
  <c r="J193" i="1"/>
  <c r="K193" i="1"/>
  <c r="L193" i="1"/>
  <c r="M193" i="1"/>
  <c r="N193" i="1"/>
  <c r="H193" i="1"/>
  <c r="AP193" i="1"/>
  <c r="AQ193" i="1"/>
  <c r="A194" i="1"/>
  <c r="B194" i="1"/>
  <c r="C194" i="1"/>
  <c r="D194" i="1"/>
  <c r="E194" i="1"/>
  <c r="F194" i="1"/>
  <c r="G194" i="1"/>
  <c r="I194" i="1"/>
  <c r="J194" i="1"/>
  <c r="K194" i="1"/>
  <c r="L194" i="1"/>
  <c r="M194" i="1"/>
  <c r="N194" i="1"/>
  <c r="H194" i="1"/>
  <c r="AP194" i="1"/>
  <c r="A195" i="1"/>
  <c r="B195" i="1"/>
  <c r="C195" i="1"/>
  <c r="D195" i="1"/>
  <c r="E195" i="1"/>
  <c r="F195" i="1"/>
  <c r="G195" i="1"/>
  <c r="I195" i="1"/>
  <c r="J195" i="1"/>
  <c r="K195" i="1"/>
  <c r="L195" i="1"/>
  <c r="M195" i="1"/>
  <c r="N195" i="1"/>
  <c r="H195" i="1"/>
  <c r="AP195" i="1"/>
  <c r="AQ195" i="1"/>
  <c r="A196" i="1"/>
  <c r="B196" i="1"/>
  <c r="C196" i="1"/>
  <c r="D196" i="1"/>
  <c r="E196" i="1"/>
  <c r="F196" i="1"/>
  <c r="G196" i="1"/>
  <c r="I196" i="1"/>
  <c r="J196" i="1"/>
  <c r="K196" i="1"/>
  <c r="L196" i="1"/>
  <c r="M196" i="1"/>
  <c r="N196" i="1"/>
  <c r="H196" i="1"/>
  <c r="AP196" i="1"/>
  <c r="AQ196" i="1"/>
  <c r="A197" i="1"/>
  <c r="B197" i="1"/>
  <c r="C197" i="1"/>
  <c r="D197" i="1"/>
  <c r="E197" i="1"/>
  <c r="F197" i="1"/>
  <c r="G197" i="1"/>
  <c r="I197" i="1"/>
  <c r="J197" i="1"/>
  <c r="K197" i="1"/>
  <c r="L197" i="1"/>
  <c r="M197" i="1"/>
  <c r="N197" i="1"/>
  <c r="H197" i="1"/>
  <c r="AP197" i="1"/>
  <c r="A198" i="1"/>
  <c r="B198" i="1"/>
  <c r="C198" i="1"/>
  <c r="D198" i="1"/>
  <c r="E198" i="1"/>
  <c r="F198" i="1"/>
  <c r="G198" i="1"/>
  <c r="I198" i="1"/>
  <c r="J198" i="1"/>
  <c r="K198" i="1"/>
  <c r="L198" i="1"/>
  <c r="M198" i="1"/>
  <c r="N198" i="1"/>
  <c r="H198" i="1"/>
  <c r="AP198" i="1"/>
  <c r="A199" i="1"/>
  <c r="B199" i="1"/>
  <c r="C199" i="1"/>
  <c r="D199" i="1"/>
  <c r="E199" i="1"/>
  <c r="F199" i="1"/>
  <c r="G199" i="1"/>
  <c r="I199" i="1"/>
  <c r="J199" i="1"/>
  <c r="K199" i="1"/>
  <c r="L199" i="1"/>
  <c r="M199" i="1"/>
  <c r="N199" i="1"/>
  <c r="H199" i="1"/>
  <c r="AP199" i="1"/>
  <c r="AQ199" i="1"/>
  <c r="A200" i="1"/>
  <c r="B200" i="1"/>
  <c r="C200" i="1"/>
  <c r="D200" i="1"/>
  <c r="E200" i="1"/>
  <c r="F200" i="1"/>
  <c r="G200" i="1"/>
  <c r="I200" i="1"/>
  <c r="J200" i="1"/>
  <c r="K200" i="1"/>
  <c r="L200" i="1"/>
  <c r="M200" i="1"/>
  <c r="N200" i="1"/>
  <c r="H200" i="1"/>
  <c r="AP200" i="1"/>
  <c r="AQ200" i="1"/>
  <c r="A201" i="1"/>
  <c r="B201" i="1"/>
  <c r="C201" i="1"/>
  <c r="D201" i="1"/>
  <c r="E201" i="1"/>
  <c r="F201" i="1"/>
  <c r="G201" i="1"/>
  <c r="I201" i="1"/>
  <c r="J201" i="1"/>
  <c r="K201" i="1"/>
  <c r="L201" i="1"/>
  <c r="M201" i="1"/>
  <c r="N201" i="1"/>
  <c r="H201" i="1"/>
  <c r="AP201" i="1"/>
  <c r="A202" i="1"/>
  <c r="B202" i="1"/>
  <c r="C202" i="1"/>
  <c r="D202" i="1"/>
  <c r="E202" i="1"/>
  <c r="F202" i="1"/>
  <c r="G202" i="1"/>
  <c r="I202" i="1"/>
  <c r="J202" i="1"/>
  <c r="K202" i="1"/>
  <c r="L202" i="1"/>
  <c r="M202" i="1"/>
  <c r="N202" i="1"/>
  <c r="H202" i="1"/>
  <c r="AP202" i="1"/>
  <c r="A203" i="1"/>
  <c r="B203" i="1"/>
  <c r="C203" i="1"/>
  <c r="D203" i="1"/>
  <c r="E203" i="1"/>
  <c r="F203" i="1"/>
  <c r="G203" i="1"/>
  <c r="I203" i="1"/>
  <c r="J203" i="1"/>
  <c r="K203" i="1"/>
  <c r="L203" i="1"/>
  <c r="M203" i="1"/>
  <c r="N203" i="1"/>
  <c r="H203" i="1"/>
  <c r="AP203" i="1"/>
  <c r="AQ203" i="1"/>
  <c r="A204" i="1"/>
  <c r="B204" i="1"/>
  <c r="C204" i="1"/>
  <c r="D204" i="1"/>
  <c r="E204" i="1"/>
  <c r="F204" i="1"/>
  <c r="G204" i="1"/>
  <c r="I204" i="1"/>
  <c r="J204" i="1"/>
  <c r="K204" i="1"/>
  <c r="L204" i="1"/>
  <c r="M204" i="1"/>
  <c r="N204" i="1"/>
  <c r="H204" i="1"/>
  <c r="AP204" i="1"/>
  <c r="AQ204" i="1"/>
  <c r="A205" i="1"/>
  <c r="B205" i="1"/>
  <c r="C205" i="1"/>
  <c r="D205" i="1"/>
  <c r="E205" i="1"/>
  <c r="F205" i="1"/>
  <c r="G205" i="1"/>
  <c r="I205" i="1"/>
  <c r="J205" i="1"/>
  <c r="K205" i="1"/>
  <c r="L205" i="1"/>
  <c r="M205" i="1"/>
  <c r="N205" i="1"/>
  <c r="H205" i="1"/>
  <c r="AP205" i="1"/>
  <c r="AQ205" i="1"/>
  <c r="A206" i="1"/>
  <c r="B206" i="1"/>
  <c r="C206" i="1"/>
  <c r="D206" i="1"/>
  <c r="E206" i="1"/>
  <c r="F206" i="1"/>
  <c r="G206" i="1"/>
  <c r="I206" i="1"/>
  <c r="J206" i="1"/>
  <c r="K206" i="1"/>
  <c r="L206" i="1"/>
  <c r="M206" i="1"/>
  <c r="N206" i="1"/>
  <c r="H206" i="1"/>
  <c r="AP206" i="1"/>
  <c r="A207" i="1"/>
  <c r="B207" i="1"/>
  <c r="C207" i="1"/>
  <c r="D207" i="1"/>
  <c r="E207" i="1"/>
  <c r="F207" i="1"/>
  <c r="G207" i="1"/>
  <c r="I207" i="1"/>
  <c r="J207" i="1"/>
  <c r="K207" i="1"/>
  <c r="L207" i="1"/>
  <c r="M207" i="1"/>
  <c r="N207" i="1"/>
  <c r="H207" i="1"/>
  <c r="AP207" i="1"/>
  <c r="AQ207" i="1"/>
  <c r="A208" i="1"/>
  <c r="B208" i="1"/>
  <c r="C208" i="1"/>
  <c r="D208" i="1"/>
  <c r="E208" i="1"/>
  <c r="F208" i="1"/>
  <c r="G208" i="1"/>
  <c r="I208" i="1"/>
  <c r="J208" i="1"/>
  <c r="K208" i="1"/>
  <c r="L208" i="1"/>
  <c r="M208" i="1"/>
  <c r="N208" i="1"/>
  <c r="H208" i="1"/>
  <c r="AP208" i="1"/>
  <c r="AQ208" i="1"/>
  <c r="A209" i="1"/>
  <c r="B209" i="1"/>
  <c r="C209" i="1"/>
  <c r="D209" i="1"/>
  <c r="E209" i="1"/>
  <c r="F209" i="1"/>
  <c r="G209" i="1"/>
  <c r="I209" i="1"/>
  <c r="J209" i="1"/>
  <c r="K209" i="1"/>
  <c r="L209" i="1"/>
  <c r="M209" i="1"/>
  <c r="N209" i="1"/>
  <c r="H209" i="1"/>
  <c r="A210" i="1"/>
  <c r="B210" i="1"/>
  <c r="C210" i="1"/>
  <c r="D210" i="1"/>
  <c r="E210" i="1"/>
  <c r="F210" i="1"/>
  <c r="G210" i="1"/>
  <c r="I210" i="1"/>
  <c r="J210" i="1"/>
  <c r="K210" i="1"/>
  <c r="L210" i="1"/>
  <c r="M210" i="1"/>
  <c r="N210" i="1"/>
  <c r="H210" i="1"/>
  <c r="AP210" i="1"/>
  <c r="AQ210" i="1"/>
  <c r="A211" i="1"/>
  <c r="B211" i="1"/>
  <c r="C211" i="1"/>
  <c r="D211" i="1"/>
  <c r="E211" i="1"/>
  <c r="F211" i="1"/>
  <c r="G211" i="1"/>
  <c r="I211" i="1"/>
  <c r="J211" i="1"/>
  <c r="K211" i="1"/>
  <c r="L211" i="1"/>
  <c r="M211" i="1"/>
  <c r="N211" i="1"/>
  <c r="H211" i="1"/>
  <c r="AP211" i="1"/>
  <c r="AQ211" i="1"/>
  <c r="A212" i="1"/>
  <c r="B212" i="1"/>
  <c r="C212" i="1"/>
  <c r="D212" i="1"/>
  <c r="E212" i="1"/>
  <c r="F212" i="1"/>
  <c r="G212" i="1"/>
  <c r="I212" i="1"/>
  <c r="J212" i="1"/>
  <c r="K212" i="1"/>
  <c r="L212" i="1"/>
  <c r="M212" i="1"/>
  <c r="N212" i="1"/>
  <c r="H212" i="1"/>
  <c r="AP212" i="1"/>
  <c r="AQ212" i="1"/>
  <c r="A213" i="1"/>
  <c r="B213" i="1"/>
  <c r="C213" i="1"/>
  <c r="D213" i="1"/>
  <c r="E213" i="1"/>
  <c r="F213" i="1"/>
  <c r="G213" i="1"/>
  <c r="I213" i="1"/>
  <c r="J213" i="1"/>
  <c r="K213" i="1"/>
  <c r="L213" i="1"/>
  <c r="M213" i="1"/>
  <c r="N213" i="1"/>
  <c r="H213" i="1"/>
  <c r="A214" i="1"/>
  <c r="B214" i="1"/>
  <c r="C214" i="1"/>
  <c r="D214" i="1"/>
  <c r="E214" i="1"/>
  <c r="F214" i="1"/>
  <c r="G214" i="1"/>
  <c r="I214" i="1"/>
  <c r="J214" i="1"/>
  <c r="K214" i="1"/>
  <c r="L214" i="1"/>
  <c r="M214" i="1"/>
  <c r="N214" i="1"/>
  <c r="H214" i="1"/>
  <c r="AP214" i="1"/>
  <c r="AQ214" i="1"/>
  <c r="A215" i="1"/>
  <c r="B215" i="1"/>
  <c r="C215" i="1"/>
  <c r="D215" i="1"/>
  <c r="E215" i="1"/>
  <c r="F215" i="1"/>
  <c r="G215" i="1"/>
  <c r="I215" i="1"/>
  <c r="J215" i="1"/>
  <c r="K215" i="1"/>
  <c r="L215" i="1"/>
  <c r="M215" i="1"/>
  <c r="N215" i="1"/>
  <c r="H215" i="1"/>
  <c r="AP215" i="1"/>
  <c r="A216" i="1"/>
  <c r="B216" i="1"/>
  <c r="C216" i="1"/>
  <c r="D216" i="1"/>
  <c r="E216" i="1"/>
  <c r="F216" i="1"/>
  <c r="G216" i="1"/>
  <c r="I216" i="1"/>
  <c r="J216" i="1"/>
  <c r="K216" i="1"/>
  <c r="L216" i="1"/>
  <c r="M216" i="1"/>
  <c r="N216" i="1"/>
  <c r="H216" i="1"/>
  <c r="AP216" i="1"/>
  <c r="AQ216" i="1"/>
  <c r="A217" i="1"/>
  <c r="B217" i="1"/>
  <c r="C217" i="1"/>
  <c r="D217" i="1"/>
  <c r="E217" i="1"/>
  <c r="F217" i="1"/>
  <c r="G217" i="1"/>
  <c r="I217" i="1"/>
  <c r="J217" i="1"/>
  <c r="K217" i="1"/>
  <c r="L217" i="1"/>
  <c r="M217" i="1"/>
  <c r="N217" i="1"/>
  <c r="H217" i="1"/>
  <c r="A218" i="1"/>
  <c r="B218" i="1"/>
  <c r="C218" i="1"/>
  <c r="D218" i="1"/>
  <c r="E218" i="1"/>
  <c r="F218" i="1"/>
  <c r="G218" i="1"/>
  <c r="I218" i="1"/>
  <c r="J218" i="1"/>
  <c r="K218" i="1"/>
  <c r="L218" i="1"/>
  <c r="M218" i="1"/>
  <c r="N218" i="1"/>
  <c r="H218" i="1"/>
  <c r="AP218" i="1"/>
  <c r="A219" i="1"/>
  <c r="B219" i="1"/>
  <c r="C219" i="1"/>
  <c r="D219" i="1"/>
  <c r="E219" i="1"/>
  <c r="F219" i="1"/>
  <c r="G219" i="1"/>
  <c r="I219" i="1"/>
  <c r="J219" i="1"/>
  <c r="K219" i="1"/>
  <c r="L219" i="1"/>
  <c r="M219" i="1"/>
  <c r="N219" i="1"/>
  <c r="H219" i="1"/>
  <c r="AP219" i="1"/>
  <c r="AQ219" i="1"/>
  <c r="A220" i="1"/>
  <c r="B220" i="1"/>
  <c r="C220" i="1"/>
  <c r="D220" i="1"/>
  <c r="E220" i="1"/>
  <c r="F220" i="1"/>
  <c r="G220" i="1"/>
  <c r="I220" i="1"/>
  <c r="J220" i="1"/>
  <c r="K220" i="1"/>
  <c r="L220" i="1"/>
  <c r="M220" i="1"/>
  <c r="N220" i="1"/>
  <c r="H220" i="1"/>
  <c r="AP220" i="1"/>
  <c r="AQ220" i="1"/>
  <c r="A221" i="1"/>
  <c r="B221" i="1"/>
  <c r="C221" i="1"/>
  <c r="D221" i="1"/>
  <c r="E221" i="1"/>
  <c r="F221" i="1"/>
  <c r="G221" i="1"/>
  <c r="I221" i="1"/>
  <c r="J221" i="1"/>
  <c r="K221" i="1"/>
  <c r="L221" i="1"/>
  <c r="M221" i="1"/>
  <c r="N221" i="1"/>
  <c r="H221" i="1"/>
  <c r="A222" i="1"/>
  <c r="B222" i="1"/>
  <c r="C222" i="1"/>
  <c r="D222" i="1"/>
  <c r="E222" i="1"/>
  <c r="F222" i="1"/>
  <c r="G222" i="1"/>
  <c r="I222" i="1"/>
  <c r="J222" i="1"/>
  <c r="K222" i="1"/>
  <c r="L222" i="1"/>
  <c r="M222" i="1"/>
  <c r="N222" i="1"/>
  <c r="H222" i="1"/>
  <c r="AP222" i="1"/>
  <c r="AQ222" i="1"/>
  <c r="A223" i="1"/>
  <c r="B223" i="1"/>
  <c r="C223" i="1"/>
  <c r="D223" i="1"/>
  <c r="E223" i="1"/>
  <c r="F223" i="1"/>
  <c r="G223" i="1"/>
  <c r="I223" i="1"/>
  <c r="J223" i="1"/>
  <c r="K223" i="1"/>
  <c r="L223" i="1"/>
  <c r="M223" i="1"/>
  <c r="N223" i="1"/>
  <c r="H223" i="1"/>
  <c r="AP223" i="1"/>
  <c r="AQ223" i="1"/>
  <c r="A224" i="1"/>
  <c r="B224" i="1"/>
  <c r="C224" i="1"/>
  <c r="D224" i="1"/>
  <c r="E224" i="1"/>
  <c r="F224" i="1"/>
  <c r="G224" i="1"/>
  <c r="I224" i="1"/>
  <c r="J224" i="1"/>
  <c r="K224" i="1"/>
  <c r="L224" i="1"/>
  <c r="M224" i="1"/>
  <c r="N224" i="1"/>
  <c r="H224" i="1"/>
  <c r="AP224" i="1"/>
  <c r="A225" i="1"/>
  <c r="B225" i="1"/>
  <c r="C225" i="1"/>
  <c r="D225" i="1"/>
  <c r="E225" i="1"/>
  <c r="F225" i="1"/>
  <c r="G225" i="1"/>
  <c r="I225" i="1"/>
  <c r="J225" i="1"/>
  <c r="K225" i="1"/>
  <c r="L225" i="1"/>
  <c r="M225" i="1"/>
  <c r="N225" i="1"/>
  <c r="H225" i="1"/>
  <c r="A226" i="1"/>
  <c r="B226" i="1"/>
  <c r="C226" i="1"/>
  <c r="D226" i="1"/>
  <c r="E226" i="1"/>
  <c r="F226" i="1"/>
  <c r="G226" i="1"/>
  <c r="I226" i="1"/>
  <c r="J226" i="1"/>
  <c r="K226" i="1"/>
  <c r="L226" i="1"/>
  <c r="M226" i="1"/>
  <c r="N226" i="1"/>
  <c r="H226" i="1"/>
  <c r="AP226" i="1"/>
  <c r="AQ226" i="1"/>
  <c r="A227" i="1"/>
  <c r="B227" i="1"/>
  <c r="C227" i="1"/>
  <c r="D227" i="1"/>
  <c r="E227" i="1"/>
  <c r="F227" i="1"/>
  <c r="G227" i="1"/>
  <c r="I227" i="1"/>
  <c r="J227" i="1"/>
  <c r="K227" i="1"/>
  <c r="L227" i="1"/>
  <c r="M227" i="1"/>
  <c r="N227" i="1"/>
  <c r="H227" i="1"/>
  <c r="AP227" i="1"/>
  <c r="A228" i="1"/>
  <c r="B228" i="1"/>
  <c r="C228" i="1"/>
  <c r="D228" i="1"/>
  <c r="E228" i="1"/>
  <c r="F228" i="1"/>
  <c r="G228" i="1"/>
  <c r="I228" i="1"/>
  <c r="J228" i="1"/>
  <c r="K228" i="1"/>
  <c r="L228" i="1"/>
  <c r="M228" i="1"/>
  <c r="N228" i="1"/>
  <c r="H228" i="1"/>
  <c r="AP228" i="1"/>
  <c r="AQ228" i="1"/>
  <c r="A229" i="1"/>
  <c r="B229" i="1"/>
  <c r="C229" i="1"/>
  <c r="D229" i="1"/>
  <c r="E229" i="1"/>
  <c r="F229" i="1"/>
  <c r="G229" i="1"/>
  <c r="I229" i="1"/>
  <c r="J229" i="1"/>
  <c r="K229" i="1"/>
  <c r="L229" i="1"/>
  <c r="M229" i="1"/>
  <c r="N229" i="1"/>
  <c r="H229" i="1"/>
  <c r="A230" i="1"/>
  <c r="B230" i="1"/>
  <c r="C230" i="1"/>
  <c r="D230" i="1"/>
  <c r="E230" i="1"/>
  <c r="F230" i="1"/>
  <c r="G230" i="1"/>
  <c r="I230" i="1"/>
  <c r="J230" i="1"/>
  <c r="K230" i="1"/>
  <c r="L230" i="1"/>
  <c r="M230" i="1"/>
  <c r="N230" i="1"/>
  <c r="H230" i="1"/>
  <c r="AP230" i="1"/>
  <c r="A231" i="1"/>
  <c r="B231" i="1"/>
  <c r="C231" i="1"/>
  <c r="D231" i="1"/>
  <c r="E231" i="1"/>
  <c r="F231" i="1"/>
  <c r="G231" i="1"/>
  <c r="I231" i="1"/>
  <c r="J231" i="1"/>
  <c r="K231" i="1"/>
  <c r="L231" i="1"/>
  <c r="M231" i="1"/>
  <c r="N231" i="1"/>
  <c r="H231" i="1"/>
  <c r="AP231" i="1"/>
  <c r="AQ231" i="1"/>
  <c r="A232" i="1"/>
  <c r="B232" i="1"/>
  <c r="C232" i="1"/>
  <c r="D232" i="1"/>
  <c r="E232" i="1"/>
  <c r="F232" i="1"/>
  <c r="G232" i="1"/>
  <c r="I232" i="1"/>
  <c r="J232" i="1"/>
  <c r="K232" i="1"/>
  <c r="L232" i="1"/>
  <c r="M232" i="1"/>
  <c r="N232" i="1"/>
  <c r="H232" i="1"/>
  <c r="AP232" i="1"/>
  <c r="AQ232" i="1"/>
  <c r="A233" i="1"/>
  <c r="B233" i="1"/>
  <c r="C233" i="1"/>
  <c r="D233" i="1"/>
  <c r="E233" i="1"/>
  <c r="F233" i="1"/>
  <c r="G233" i="1"/>
  <c r="I233" i="1"/>
  <c r="J233" i="1"/>
  <c r="K233" i="1"/>
  <c r="L233" i="1"/>
  <c r="M233" i="1"/>
  <c r="N233" i="1"/>
  <c r="H233" i="1"/>
  <c r="A234" i="1"/>
  <c r="B234" i="1"/>
  <c r="C234" i="1"/>
  <c r="D234" i="1"/>
  <c r="E234" i="1"/>
  <c r="F234" i="1"/>
  <c r="G234" i="1"/>
  <c r="I234" i="1"/>
  <c r="J234" i="1"/>
  <c r="K234" i="1"/>
  <c r="L234" i="1"/>
  <c r="M234" i="1"/>
  <c r="N234" i="1"/>
  <c r="H234" i="1"/>
  <c r="AP234" i="1"/>
  <c r="AQ234" i="1"/>
  <c r="A235" i="1"/>
  <c r="B235" i="1"/>
  <c r="C235" i="1"/>
  <c r="D235" i="1"/>
  <c r="E235" i="1"/>
  <c r="F235" i="1"/>
  <c r="G235" i="1"/>
  <c r="I235" i="1"/>
  <c r="J235" i="1"/>
  <c r="K235" i="1"/>
  <c r="L235" i="1"/>
  <c r="M235" i="1"/>
  <c r="N235" i="1"/>
  <c r="H235" i="1"/>
  <c r="AP235" i="1"/>
  <c r="AQ235" i="1"/>
  <c r="A236" i="1"/>
  <c r="B236" i="1"/>
  <c r="C236" i="1"/>
  <c r="D236" i="1"/>
  <c r="E236" i="1"/>
  <c r="F236" i="1"/>
  <c r="G236" i="1"/>
  <c r="I236" i="1"/>
  <c r="J236" i="1"/>
  <c r="K236" i="1"/>
  <c r="L236" i="1"/>
  <c r="M236" i="1"/>
  <c r="N236" i="1"/>
  <c r="H236" i="1"/>
  <c r="AP236" i="1"/>
  <c r="A237" i="1"/>
  <c r="B237" i="1"/>
  <c r="C237" i="1"/>
  <c r="D237" i="1"/>
  <c r="E237" i="1"/>
  <c r="F237" i="1"/>
  <c r="G237" i="1"/>
  <c r="I237" i="1"/>
  <c r="J237" i="1"/>
  <c r="K237" i="1"/>
  <c r="L237" i="1"/>
  <c r="M237" i="1"/>
  <c r="N237" i="1"/>
  <c r="H237" i="1"/>
  <c r="A238" i="1"/>
  <c r="B238" i="1"/>
  <c r="C238" i="1"/>
  <c r="D238" i="1"/>
  <c r="E238" i="1"/>
  <c r="F238" i="1"/>
  <c r="G238" i="1"/>
  <c r="I238" i="1"/>
  <c r="J238" i="1"/>
  <c r="K238" i="1"/>
  <c r="L238" i="1"/>
  <c r="M238" i="1"/>
  <c r="N238" i="1"/>
  <c r="H238" i="1"/>
  <c r="AP238" i="1"/>
  <c r="A239" i="1"/>
  <c r="B239" i="1"/>
  <c r="C239" i="1"/>
  <c r="D239" i="1"/>
  <c r="E239" i="1"/>
  <c r="F239" i="1"/>
  <c r="G239" i="1"/>
  <c r="I239" i="1"/>
  <c r="J239" i="1"/>
  <c r="K239" i="1"/>
  <c r="L239" i="1"/>
  <c r="M239" i="1"/>
  <c r="N239" i="1"/>
  <c r="H239" i="1"/>
  <c r="AP239" i="1"/>
  <c r="A240" i="1"/>
  <c r="B240" i="1"/>
  <c r="C240" i="1"/>
  <c r="D240" i="1"/>
  <c r="E240" i="1"/>
  <c r="F240" i="1"/>
  <c r="G240" i="1"/>
  <c r="I240" i="1"/>
  <c r="J240" i="1"/>
  <c r="K240" i="1"/>
  <c r="L240" i="1"/>
  <c r="M240" i="1"/>
  <c r="N240" i="1"/>
  <c r="H240" i="1"/>
  <c r="AP240" i="1"/>
  <c r="AQ240" i="1"/>
  <c r="A241" i="1"/>
  <c r="B241" i="1"/>
  <c r="C241" i="1"/>
  <c r="D241" i="1"/>
  <c r="E241" i="1"/>
  <c r="F241" i="1"/>
  <c r="G241" i="1"/>
  <c r="I241" i="1"/>
  <c r="J241" i="1"/>
  <c r="K241" i="1"/>
  <c r="L241" i="1"/>
  <c r="M241" i="1"/>
  <c r="N241" i="1"/>
  <c r="H241" i="1"/>
  <c r="A242" i="1"/>
  <c r="B242" i="1"/>
  <c r="C242" i="1"/>
  <c r="D242" i="1"/>
  <c r="E242" i="1"/>
  <c r="F242" i="1"/>
  <c r="G242" i="1"/>
  <c r="I242" i="1"/>
  <c r="J242" i="1"/>
  <c r="K242" i="1"/>
  <c r="L242" i="1"/>
  <c r="M242" i="1"/>
  <c r="N242" i="1"/>
  <c r="H242" i="1"/>
  <c r="AP242" i="1"/>
  <c r="AQ242" i="1"/>
  <c r="A243" i="1"/>
  <c r="B243" i="1"/>
  <c r="C243" i="1"/>
  <c r="D243" i="1"/>
  <c r="E243" i="1"/>
  <c r="F243" i="1"/>
  <c r="G243" i="1"/>
  <c r="I243" i="1"/>
  <c r="J243" i="1"/>
  <c r="K243" i="1"/>
  <c r="L243" i="1"/>
  <c r="M243" i="1"/>
  <c r="N243" i="1"/>
  <c r="H243" i="1"/>
  <c r="AP243" i="1"/>
  <c r="AQ243" i="1"/>
  <c r="A244" i="1"/>
  <c r="B244" i="1"/>
  <c r="C244" i="1"/>
  <c r="D244" i="1"/>
  <c r="E244" i="1"/>
  <c r="F244" i="1"/>
  <c r="G244" i="1"/>
  <c r="I244" i="1"/>
  <c r="J244" i="1"/>
  <c r="K244" i="1"/>
  <c r="L244" i="1"/>
  <c r="M244" i="1"/>
  <c r="N244" i="1"/>
  <c r="H244" i="1"/>
  <c r="AP244" i="1"/>
  <c r="AQ244" i="1"/>
  <c r="A245" i="1"/>
  <c r="B245" i="1"/>
  <c r="C245" i="1"/>
  <c r="D245" i="1"/>
  <c r="E245" i="1"/>
  <c r="F245" i="1"/>
  <c r="G245" i="1"/>
  <c r="I245" i="1"/>
  <c r="J245" i="1"/>
  <c r="K245" i="1"/>
  <c r="L245" i="1"/>
  <c r="M245" i="1"/>
  <c r="N245" i="1"/>
  <c r="H245" i="1"/>
  <c r="A246" i="1"/>
  <c r="B246" i="1"/>
  <c r="C246" i="1"/>
  <c r="D246" i="1"/>
  <c r="E246" i="1"/>
  <c r="F246" i="1"/>
  <c r="G246" i="1"/>
  <c r="I246" i="1"/>
  <c r="J246" i="1"/>
  <c r="K246" i="1"/>
  <c r="L246" i="1"/>
  <c r="M246" i="1"/>
  <c r="N246" i="1"/>
  <c r="H246" i="1"/>
  <c r="AP246" i="1"/>
  <c r="AQ246" i="1"/>
  <c r="A247" i="1"/>
  <c r="B247" i="1"/>
  <c r="C247" i="1"/>
  <c r="D247" i="1"/>
  <c r="E247" i="1"/>
  <c r="F247" i="1"/>
  <c r="G247" i="1"/>
  <c r="I247" i="1"/>
  <c r="J247" i="1"/>
  <c r="K247" i="1"/>
  <c r="L247" i="1"/>
  <c r="M247" i="1"/>
  <c r="N247" i="1"/>
  <c r="H247" i="1"/>
  <c r="AP247" i="1"/>
  <c r="A248" i="1"/>
  <c r="B248" i="1"/>
  <c r="C248" i="1"/>
  <c r="D248" i="1"/>
  <c r="E248" i="1"/>
  <c r="F248" i="1"/>
  <c r="G248" i="1"/>
  <c r="I248" i="1"/>
  <c r="J248" i="1"/>
  <c r="K248" i="1"/>
  <c r="L248" i="1"/>
  <c r="M248" i="1"/>
  <c r="N248" i="1"/>
  <c r="H248" i="1"/>
  <c r="AP248" i="1"/>
  <c r="A249" i="1"/>
  <c r="B249" i="1"/>
  <c r="C249" i="1"/>
  <c r="D249" i="1"/>
  <c r="E249" i="1"/>
  <c r="F249" i="1"/>
  <c r="G249" i="1"/>
  <c r="I249" i="1"/>
  <c r="J249" i="1"/>
  <c r="K249" i="1"/>
  <c r="L249" i="1"/>
  <c r="M249" i="1"/>
  <c r="N249" i="1"/>
  <c r="H249" i="1"/>
  <c r="A250" i="1"/>
  <c r="B250" i="1"/>
  <c r="C250" i="1"/>
  <c r="D250" i="1"/>
  <c r="E250" i="1"/>
  <c r="F250" i="1"/>
  <c r="G250" i="1"/>
  <c r="I250" i="1"/>
  <c r="J250" i="1"/>
  <c r="K250" i="1"/>
  <c r="L250" i="1"/>
  <c r="M250" i="1"/>
  <c r="N250" i="1"/>
  <c r="H250" i="1"/>
  <c r="AP250" i="1"/>
  <c r="AQ250" i="1"/>
  <c r="A251" i="1"/>
  <c r="B251" i="1"/>
  <c r="C251" i="1"/>
  <c r="D251" i="1"/>
  <c r="E251" i="1"/>
  <c r="F251" i="1"/>
  <c r="G251" i="1"/>
  <c r="I251" i="1"/>
  <c r="J251" i="1"/>
  <c r="K251" i="1"/>
  <c r="L251" i="1"/>
  <c r="M251" i="1"/>
  <c r="N251" i="1"/>
  <c r="H251" i="1"/>
  <c r="AP251" i="1"/>
  <c r="AQ251" i="1"/>
  <c r="A252" i="1"/>
  <c r="B252" i="1"/>
  <c r="C252" i="1"/>
  <c r="D252" i="1"/>
  <c r="E252" i="1"/>
  <c r="F252" i="1"/>
  <c r="G252" i="1"/>
  <c r="I252" i="1"/>
  <c r="J252" i="1"/>
  <c r="K252" i="1"/>
  <c r="L252" i="1"/>
  <c r="M252" i="1"/>
  <c r="N252" i="1"/>
  <c r="H252" i="1"/>
  <c r="AP252" i="1"/>
  <c r="AQ252" i="1"/>
  <c r="A253" i="1"/>
  <c r="B253" i="1"/>
  <c r="C253" i="1"/>
  <c r="D253" i="1"/>
  <c r="E253" i="1"/>
  <c r="F253" i="1"/>
  <c r="G253" i="1"/>
  <c r="I253" i="1"/>
  <c r="J253" i="1"/>
  <c r="K253" i="1"/>
  <c r="L253" i="1"/>
  <c r="M253" i="1"/>
  <c r="N253" i="1"/>
  <c r="H253" i="1"/>
  <c r="A254" i="1"/>
  <c r="B254" i="1"/>
  <c r="C254" i="1"/>
  <c r="D254" i="1"/>
  <c r="E254" i="1"/>
  <c r="F254" i="1"/>
  <c r="G254" i="1"/>
  <c r="I254" i="1"/>
  <c r="J254" i="1"/>
  <c r="K254" i="1"/>
  <c r="L254" i="1"/>
  <c r="M254" i="1"/>
  <c r="N254" i="1"/>
  <c r="H254" i="1"/>
  <c r="AP254" i="1"/>
  <c r="AQ254" i="1"/>
  <c r="A255" i="1"/>
  <c r="B255" i="1"/>
  <c r="C255" i="1"/>
  <c r="D255" i="1"/>
  <c r="E255" i="1"/>
  <c r="F255" i="1"/>
  <c r="G255" i="1"/>
  <c r="I255" i="1"/>
  <c r="J255" i="1"/>
  <c r="K255" i="1"/>
  <c r="L255" i="1"/>
  <c r="M255" i="1"/>
  <c r="N255" i="1"/>
  <c r="H255" i="1"/>
  <c r="AP255" i="1"/>
  <c r="AQ255" i="1"/>
  <c r="A256" i="1"/>
  <c r="B256" i="1"/>
  <c r="C256" i="1"/>
  <c r="D256" i="1"/>
  <c r="E256" i="1"/>
  <c r="F256" i="1"/>
  <c r="G256" i="1"/>
  <c r="I256" i="1"/>
  <c r="J256" i="1"/>
  <c r="K256" i="1"/>
  <c r="L256" i="1"/>
  <c r="M256" i="1"/>
  <c r="N256" i="1"/>
  <c r="H256" i="1"/>
  <c r="AP256" i="1"/>
  <c r="A257" i="1"/>
  <c r="B257" i="1"/>
  <c r="C257" i="1"/>
  <c r="D257" i="1"/>
  <c r="E257" i="1"/>
  <c r="F257" i="1"/>
  <c r="G257" i="1"/>
  <c r="I257" i="1"/>
  <c r="J257" i="1"/>
  <c r="K257" i="1"/>
  <c r="L257" i="1"/>
  <c r="M257" i="1"/>
  <c r="N257" i="1"/>
  <c r="H257" i="1"/>
  <c r="A258" i="1"/>
  <c r="B258" i="1"/>
  <c r="C258" i="1"/>
  <c r="D258" i="1"/>
  <c r="E258" i="1"/>
  <c r="F258" i="1"/>
  <c r="G258" i="1"/>
  <c r="I258" i="1"/>
  <c r="J258" i="1"/>
  <c r="K258" i="1"/>
  <c r="L258" i="1"/>
  <c r="M258" i="1"/>
  <c r="N258" i="1"/>
  <c r="H258" i="1"/>
  <c r="AP258" i="1"/>
  <c r="AQ258" i="1"/>
  <c r="A259" i="1"/>
  <c r="B259" i="1"/>
  <c r="C259" i="1"/>
  <c r="D259" i="1"/>
  <c r="E259" i="1"/>
  <c r="F259" i="1"/>
  <c r="G259" i="1"/>
  <c r="I259" i="1"/>
  <c r="J259" i="1"/>
  <c r="K259" i="1"/>
  <c r="L259" i="1"/>
  <c r="M259" i="1"/>
  <c r="N259" i="1"/>
  <c r="H259" i="1"/>
  <c r="AP259" i="1"/>
  <c r="AQ259" i="1"/>
  <c r="A260" i="1"/>
  <c r="B260" i="1"/>
  <c r="C260" i="1"/>
  <c r="D260" i="1"/>
  <c r="E260" i="1"/>
  <c r="F260" i="1"/>
  <c r="G260" i="1"/>
  <c r="I260" i="1"/>
  <c r="J260" i="1"/>
  <c r="K260" i="1"/>
  <c r="L260" i="1"/>
  <c r="M260" i="1"/>
  <c r="N260" i="1"/>
  <c r="H260" i="1"/>
  <c r="AP260" i="1"/>
  <c r="AQ260" i="1"/>
  <c r="A261" i="1"/>
  <c r="B261" i="1"/>
  <c r="C261" i="1"/>
  <c r="D261" i="1"/>
  <c r="E261" i="1"/>
  <c r="F261" i="1"/>
  <c r="G261" i="1"/>
  <c r="I261" i="1"/>
  <c r="J261" i="1"/>
  <c r="K261" i="1"/>
  <c r="L261" i="1"/>
  <c r="M261" i="1"/>
  <c r="N261" i="1"/>
  <c r="H261" i="1"/>
  <c r="A262" i="1"/>
  <c r="B262" i="1"/>
  <c r="C262" i="1"/>
  <c r="D262" i="1"/>
  <c r="E262" i="1"/>
  <c r="F262" i="1"/>
  <c r="G262" i="1"/>
  <c r="I262" i="1"/>
  <c r="J262" i="1"/>
  <c r="K262" i="1"/>
  <c r="L262" i="1"/>
  <c r="M262" i="1"/>
  <c r="N262" i="1"/>
  <c r="H262" i="1"/>
  <c r="AP262" i="1"/>
  <c r="A263" i="1"/>
  <c r="B263" i="1"/>
  <c r="C263" i="1"/>
  <c r="D263" i="1"/>
  <c r="E263" i="1"/>
  <c r="F263" i="1"/>
  <c r="G263" i="1"/>
  <c r="I263" i="1"/>
  <c r="J263" i="1"/>
  <c r="K263" i="1"/>
  <c r="L263" i="1"/>
  <c r="M263" i="1"/>
  <c r="N263" i="1"/>
  <c r="H263" i="1"/>
  <c r="AP263" i="1"/>
  <c r="AQ263" i="1"/>
  <c r="A264" i="1"/>
  <c r="B264" i="1"/>
  <c r="C264" i="1"/>
  <c r="D264" i="1"/>
  <c r="E264" i="1"/>
  <c r="F264" i="1"/>
  <c r="G264" i="1"/>
  <c r="I264" i="1"/>
  <c r="J264" i="1"/>
  <c r="K264" i="1"/>
  <c r="L264" i="1"/>
  <c r="M264" i="1"/>
  <c r="N264" i="1"/>
  <c r="H264" i="1"/>
  <c r="AP264" i="1"/>
  <c r="AQ264" i="1"/>
  <c r="A265" i="1"/>
  <c r="B265" i="1"/>
  <c r="C265" i="1"/>
  <c r="D265" i="1"/>
  <c r="E265" i="1"/>
  <c r="F265" i="1"/>
  <c r="G265" i="1"/>
  <c r="I265" i="1"/>
  <c r="J265" i="1"/>
  <c r="K265" i="1"/>
  <c r="L265" i="1"/>
  <c r="M265" i="1"/>
  <c r="N265" i="1"/>
  <c r="H265" i="1"/>
  <c r="A266" i="1"/>
  <c r="B266" i="1"/>
  <c r="C266" i="1"/>
  <c r="D266" i="1"/>
  <c r="E266" i="1"/>
  <c r="F266" i="1"/>
  <c r="G266" i="1"/>
  <c r="I266" i="1"/>
  <c r="J266" i="1"/>
  <c r="K266" i="1"/>
  <c r="L266" i="1"/>
  <c r="M266" i="1"/>
  <c r="N266" i="1"/>
  <c r="H266" i="1"/>
  <c r="AP266" i="1"/>
  <c r="AQ266" i="1"/>
  <c r="A267" i="1"/>
  <c r="B267" i="1"/>
  <c r="C267" i="1"/>
  <c r="D267" i="1"/>
  <c r="E267" i="1"/>
  <c r="F267" i="1"/>
  <c r="G267" i="1"/>
  <c r="I267" i="1"/>
  <c r="J267" i="1"/>
  <c r="K267" i="1"/>
  <c r="L267" i="1"/>
  <c r="M267" i="1"/>
  <c r="N267" i="1"/>
  <c r="H267" i="1"/>
  <c r="AP267" i="1"/>
  <c r="AQ267" i="1"/>
  <c r="A268" i="1"/>
  <c r="B268" i="1"/>
  <c r="C268" i="1"/>
  <c r="D268" i="1"/>
  <c r="E268" i="1"/>
  <c r="F268" i="1"/>
  <c r="G268" i="1"/>
  <c r="I268" i="1"/>
  <c r="J268" i="1"/>
  <c r="K268" i="1"/>
  <c r="L268" i="1"/>
  <c r="M268" i="1"/>
  <c r="N268" i="1"/>
  <c r="H268" i="1"/>
  <c r="AP268" i="1"/>
  <c r="AQ268" i="1"/>
  <c r="A269" i="1"/>
  <c r="B269" i="1"/>
  <c r="C269" i="1"/>
  <c r="D269" i="1"/>
  <c r="E269" i="1"/>
  <c r="F269" i="1"/>
  <c r="G269" i="1"/>
  <c r="I269" i="1"/>
  <c r="J269" i="1"/>
  <c r="K269" i="1"/>
  <c r="L269" i="1"/>
  <c r="M269" i="1"/>
  <c r="N269" i="1"/>
  <c r="H269" i="1"/>
  <c r="A270" i="1"/>
  <c r="B270" i="1"/>
  <c r="C270" i="1"/>
  <c r="D270" i="1"/>
  <c r="E270" i="1"/>
  <c r="F270" i="1"/>
  <c r="G270" i="1"/>
  <c r="I270" i="1"/>
  <c r="J270" i="1"/>
  <c r="K270" i="1"/>
  <c r="L270" i="1"/>
  <c r="M270" i="1"/>
  <c r="N270" i="1"/>
  <c r="H270" i="1"/>
  <c r="AP270" i="1"/>
  <c r="A271" i="1"/>
  <c r="B271" i="1"/>
  <c r="C271" i="1"/>
  <c r="D271" i="1"/>
  <c r="E271" i="1"/>
  <c r="F271" i="1"/>
  <c r="G271" i="1"/>
  <c r="I271" i="1"/>
  <c r="J271" i="1"/>
  <c r="K271" i="1"/>
  <c r="L271" i="1"/>
  <c r="M271" i="1"/>
  <c r="N271" i="1"/>
  <c r="H271" i="1"/>
  <c r="AP271" i="1"/>
  <c r="A272" i="1"/>
  <c r="B272" i="1"/>
  <c r="C272" i="1"/>
  <c r="D272" i="1"/>
  <c r="E272" i="1"/>
  <c r="F272" i="1"/>
  <c r="G272" i="1"/>
  <c r="I272" i="1"/>
  <c r="J272" i="1"/>
  <c r="K272" i="1"/>
  <c r="L272" i="1"/>
  <c r="M272" i="1"/>
  <c r="N272" i="1"/>
  <c r="H272" i="1"/>
  <c r="AP272" i="1"/>
  <c r="AQ272" i="1"/>
  <c r="A273" i="1"/>
  <c r="B273" i="1"/>
  <c r="C273" i="1"/>
  <c r="D273" i="1"/>
  <c r="E273" i="1"/>
  <c r="F273" i="1"/>
  <c r="G273" i="1"/>
  <c r="I273" i="1"/>
  <c r="J273" i="1"/>
  <c r="K273" i="1"/>
  <c r="L273" i="1"/>
  <c r="M273" i="1"/>
  <c r="N273" i="1"/>
  <c r="H273" i="1"/>
  <c r="A274" i="1"/>
  <c r="B274" i="1"/>
  <c r="C274" i="1"/>
  <c r="D274" i="1"/>
  <c r="E274" i="1"/>
  <c r="F274" i="1"/>
  <c r="G274" i="1"/>
  <c r="I274" i="1"/>
  <c r="J274" i="1"/>
  <c r="K274" i="1"/>
  <c r="L274" i="1"/>
  <c r="M274" i="1"/>
  <c r="N274" i="1"/>
  <c r="H274" i="1"/>
  <c r="AP274" i="1"/>
  <c r="AQ274" i="1"/>
  <c r="A275" i="1"/>
  <c r="B275" i="1"/>
  <c r="C275" i="1"/>
  <c r="D275" i="1"/>
  <c r="E275" i="1"/>
  <c r="F275" i="1"/>
  <c r="G275" i="1"/>
  <c r="I275" i="1"/>
  <c r="J275" i="1"/>
  <c r="K275" i="1"/>
  <c r="L275" i="1"/>
  <c r="M275" i="1"/>
  <c r="N275" i="1"/>
  <c r="H275" i="1"/>
  <c r="AP275" i="1"/>
  <c r="AQ275" i="1"/>
  <c r="A276" i="1"/>
  <c r="B276" i="1"/>
  <c r="C276" i="1"/>
  <c r="D276" i="1"/>
  <c r="E276" i="1"/>
  <c r="F276" i="1"/>
  <c r="G276" i="1"/>
  <c r="I276" i="1"/>
  <c r="J276" i="1"/>
  <c r="K276" i="1"/>
  <c r="L276" i="1"/>
  <c r="M276" i="1"/>
  <c r="N276" i="1"/>
  <c r="H276" i="1"/>
  <c r="AP276" i="1"/>
  <c r="AQ276" i="1"/>
  <c r="A277" i="1"/>
  <c r="B277" i="1"/>
  <c r="C277" i="1"/>
  <c r="D277" i="1"/>
  <c r="E277" i="1"/>
  <c r="F277" i="1"/>
  <c r="G277" i="1"/>
  <c r="I277" i="1"/>
  <c r="J277" i="1"/>
  <c r="K277" i="1"/>
  <c r="L277" i="1"/>
  <c r="M277" i="1"/>
  <c r="N277" i="1"/>
  <c r="H277" i="1"/>
  <c r="A278" i="1"/>
  <c r="B278" i="1"/>
  <c r="C278" i="1"/>
  <c r="D278" i="1"/>
  <c r="E278" i="1"/>
  <c r="F278" i="1"/>
  <c r="G278" i="1"/>
  <c r="I278" i="1"/>
  <c r="J278" i="1"/>
  <c r="K278" i="1"/>
  <c r="L278" i="1"/>
  <c r="M278" i="1"/>
  <c r="N278" i="1"/>
  <c r="H278" i="1"/>
  <c r="AP278" i="1"/>
  <c r="AQ278" i="1"/>
  <c r="A279" i="1"/>
  <c r="B279" i="1"/>
  <c r="C279" i="1"/>
  <c r="D279" i="1"/>
  <c r="E279" i="1"/>
  <c r="F279" i="1"/>
  <c r="G279" i="1"/>
  <c r="I279" i="1"/>
  <c r="J279" i="1"/>
  <c r="K279" i="1"/>
  <c r="L279" i="1"/>
  <c r="M279" i="1"/>
  <c r="N279" i="1"/>
  <c r="H279" i="1"/>
  <c r="AP279" i="1"/>
  <c r="A280" i="1"/>
  <c r="B280" i="1"/>
  <c r="C280" i="1"/>
  <c r="D280" i="1"/>
  <c r="E280" i="1"/>
  <c r="F280" i="1"/>
  <c r="G280" i="1"/>
  <c r="I280" i="1"/>
  <c r="J280" i="1"/>
  <c r="K280" i="1"/>
  <c r="L280" i="1"/>
  <c r="M280" i="1"/>
  <c r="N280" i="1"/>
  <c r="H280" i="1"/>
  <c r="AP280" i="1"/>
  <c r="A281" i="1"/>
  <c r="B281" i="1"/>
  <c r="C281" i="1"/>
  <c r="D281" i="1"/>
  <c r="E281" i="1"/>
  <c r="F281" i="1"/>
  <c r="G281" i="1"/>
  <c r="I281" i="1"/>
  <c r="J281" i="1"/>
  <c r="K281" i="1"/>
  <c r="L281" i="1"/>
  <c r="M281" i="1"/>
  <c r="N281" i="1"/>
  <c r="H281" i="1"/>
  <c r="A282" i="1"/>
  <c r="B282" i="1"/>
  <c r="C282" i="1"/>
  <c r="D282" i="1"/>
  <c r="E282" i="1"/>
  <c r="F282" i="1"/>
  <c r="G282" i="1"/>
  <c r="I282" i="1"/>
  <c r="J282" i="1"/>
  <c r="K282" i="1"/>
  <c r="L282" i="1"/>
  <c r="M282" i="1"/>
  <c r="N282" i="1"/>
  <c r="H282" i="1"/>
  <c r="AP282" i="1"/>
  <c r="AQ282" i="1"/>
  <c r="A283" i="1"/>
  <c r="B283" i="1"/>
  <c r="C283" i="1"/>
  <c r="D283" i="1"/>
  <c r="E283" i="1"/>
  <c r="F283" i="1"/>
  <c r="G283" i="1"/>
  <c r="I283" i="1"/>
  <c r="J283" i="1"/>
  <c r="K283" i="1"/>
  <c r="L283" i="1"/>
  <c r="M283" i="1"/>
  <c r="N283" i="1"/>
  <c r="H283" i="1"/>
  <c r="AP283" i="1"/>
  <c r="AQ283" i="1"/>
  <c r="A284" i="1"/>
  <c r="B284" i="1"/>
  <c r="C284" i="1"/>
  <c r="D284" i="1"/>
  <c r="E284" i="1"/>
  <c r="F284" i="1"/>
  <c r="G284" i="1"/>
  <c r="I284" i="1"/>
  <c r="J284" i="1"/>
  <c r="K284" i="1"/>
  <c r="L284" i="1"/>
  <c r="M284" i="1"/>
  <c r="N284" i="1"/>
  <c r="H284" i="1"/>
  <c r="AP284" i="1"/>
  <c r="AQ284" i="1"/>
  <c r="A285" i="1"/>
  <c r="B285" i="1"/>
  <c r="C285" i="1"/>
  <c r="D285" i="1"/>
  <c r="E285" i="1"/>
  <c r="F285" i="1"/>
  <c r="G285" i="1"/>
  <c r="I285" i="1"/>
  <c r="J285" i="1"/>
  <c r="K285" i="1"/>
  <c r="L285" i="1"/>
  <c r="M285" i="1"/>
  <c r="N285" i="1"/>
  <c r="H285" i="1"/>
  <c r="A286" i="1"/>
  <c r="B286" i="1"/>
  <c r="C286" i="1"/>
  <c r="D286" i="1"/>
  <c r="E286" i="1"/>
  <c r="F286" i="1"/>
  <c r="G286" i="1"/>
  <c r="I286" i="1"/>
  <c r="J286" i="1"/>
  <c r="K286" i="1"/>
  <c r="L286" i="1"/>
  <c r="M286" i="1"/>
  <c r="N286" i="1"/>
  <c r="H286" i="1"/>
  <c r="AP286" i="1"/>
  <c r="AQ286" i="1"/>
  <c r="A287" i="1"/>
  <c r="B287" i="1"/>
  <c r="C287" i="1"/>
  <c r="D287" i="1"/>
  <c r="E287" i="1"/>
  <c r="F287" i="1"/>
  <c r="G287" i="1"/>
  <c r="I287" i="1"/>
  <c r="J287" i="1"/>
  <c r="K287" i="1"/>
  <c r="L287" i="1"/>
  <c r="M287" i="1"/>
  <c r="N287" i="1"/>
  <c r="H287" i="1"/>
  <c r="AP287" i="1"/>
  <c r="AQ287" i="1"/>
  <c r="A288" i="1"/>
  <c r="B288" i="1"/>
  <c r="C288" i="1"/>
  <c r="D288" i="1"/>
  <c r="E288" i="1"/>
  <c r="F288" i="1"/>
  <c r="G288" i="1"/>
  <c r="I288" i="1"/>
  <c r="J288" i="1"/>
  <c r="K288" i="1"/>
  <c r="L288" i="1"/>
  <c r="M288" i="1"/>
  <c r="N288" i="1"/>
  <c r="H288" i="1"/>
  <c r="AP288" i="1"/>
  <c r="A289" i="1"/>
  <c r="B289" i="1"/>
  <c r="C289" i="1"/>
  <c r="D289" i="1"/>
  <c r="E289" i="1"/>
  <c r="F289" i="1"/>
  <c r="G289" i="1"/>
  <c r="I289" i="1"/>
  <c r="J289" i="1"/>
  <c r="K289" i="1"/>
  <c r="L289" i="1"/>
  <c r="M289" i="1"/>
  <c r="N289" i="1"/>
  <c r="H289" i="1"/>
  <c r="A290" i="1"/>
  <c r="B290" i="1"/>
  <c r="C290" i="1"/>
  <c r="D290" i="1"/>
  <c r="E290" i="1"/>
  <c r="F290" i="1"/>
  <c r="G290" i="1"/>
  <c r="I290" i="1"/>
  <c r="J290" i="1"/>
  <c r="K290" i="1"/>
  <c r="L290" i="1"/>
  <c r="M290" i="1"/>
  <c r="N290" i="1"/>
  <c r="H290" i="1"/>
  <c r="AP290" i="1"/>
  <c r="AQ290" i="1"/>
  <c r="A291" i="1"/>
  <c r="B291" i="1"/>
  <c r="C291" i="1"/>
  <c r="D291" i="1"/>
  <c r="E291" i="1"/>
  <c r="F291" i="1"/>
  <c r="G291" i="1"/>
  <c r="I291" i="1"/>
  <c r="J291" i="1"/>
  <c r="K291" i="1"/>
  <c r="L291" i="1"/>
  <c r="M291" i="1"/>
  <c r="N291" i="1"/>
  <c r="H291" i="1"/>
  <c r="AP291" i="1"/>
  <c r="AQ291" i="1"/>
  <c r="A292" i="1"/>
  <c r="B292" i="1"/>
  <c r="C292" i="1"/>
  <c r="D292" i="1"/>
  <c r="E292" i="1"/>
  <c r="F292" i="1"/>
  <c r="G292" i="1"/>
  <c r="I292" i="1"/>
  <c r="J292" i="1"/>
  <c r="K292" i="1"/>
  <c r="L292" i="1"/>
  <c r="M292" i="1"/>
  <c r="N292" i="1"/>
  <c r="H292" i="1"/>
  <c r="AP292" i="1"/>
  <c r="AQ292" i="1"/>
  <c r="A293" i="1"/>
  <c r="B293" i="1"/>
  <c r="C293" i="1"/>
  <c r="D293" i="1"/>
  <c r="E293" i="1"/>
  <c r="F293" i="1"/>
  <c r="G293" i="1"/>
  <c r="I293" i="1"/>
  <c r="J293" i="1"/>
  <c r="K293" i="1"/>
  <c r="L293" i="1"/>
  <c r="M293" i="1"/>
  <c r="N293" i="1"/>
  <c r="H293" i="1"/>
  <c r="A294" i="1"/>
  <c r="B294" i="1"/>
  <c r="C294" i="1"/>
  <c r="D294" i="1"/>
  <c r="E294" i="1"/>
  <c r="F294" i="1"/>
  <c r="G294" i="1"/>
  <c r="I294" i="1"/>
  <c r="J294" i="1"/>
  <c r="K294" i="1"/>
  <c r="L294" i="1"/>
  <c r="M294" i="1"/>
  <c r="N294" i="1"/>
  <c r="H294" i="1"/>
  <c r="AP294" i="1"/>
  <c r="A295" i="1"/>
  <c r="B295" i="1"/>
  <c r="C295" i="1"/>
  <c r="D295" i="1"/>
  <c r="E295" i="1"/>
  <c r="F295" i="1"/>
  <c r="G295" i="1"/>
  <c r="I295" i="1"/>
  <c r="J295" i="1"/>
  <c r="K295" i="1"/>
  <c r="L295" i="1"/>
  <c r="M295" i="1"/>
  <c r="N295" i="1"/>
  <c r="H295" i="1"/>
  <c r="AP295" i="1"/>
  <c r="AQ295" i="1"/>
  <c r="A296" i="1"/>
  <c r="B296" i="1"/>
  <c r="C296" i="1"/>
  <c r="D296" i="1"/>
  <c r="E296" i="1"/>
  <c r="F296" i="1"/>
  <c r="G296" i="1"/>
  <c r="I296" i="1"/>
  <c r="J296" i="1"/>
  <c r="K296" i="1"/>
  <c r="L296" i="1"/>
  <c r="M296" i="1"/>
  <c r="N296" i="1"/>
  <c r="H296" i="1"/>
  <c r="AP296" i="1"/>
  <c r="AQ296" i="1"/>
  <c r="A297" i="1"/>
  <c r="B297" i="1"/>
  <c r="C297" i="1"/>
  <c r="D297" i="1"/>
  <c r="E297" i="1"/>
  <c r="F297" i="1"/>
  <c r="G297" i="1"/>
  <c r="I297" i="1"/>
  <c r="J297" i="1"/>
  <c r="K297" i="1"/>
  <c r="L297" i="1"/>
  <c r="M297" i="1"/>
  <c r="N297" i="1"/>
  <c r="H297" i="1"/>
  <c r="A298" i="1"/>
  <c r="B298" i="1"/>
  <c r="C298" i="1"/>
  <c r="D298" i="1"/>
  <c r="E298" i="1"/>
  <c r="F298" i="1"/>
  <c r="G298" i="1"/>
  <c r="I298" i="1"/>
  <c r="J298" i="1"/>
  <c r="K298" i="1"/>
  <c r="L298" i="1"/>
  <c r="M298" i="1"/>
  <c r="N298" i="1"/>
  <c r="H298" i="1"/>
  <c r="AP298" i="1"/>
  <c r="AQ298" i="1"/>
  <c r="A299" i="1"/>
  <c r="B299" i="1"/>
  <c r="C299" i="1"/>
  <c r="D299" i="1"/>
  <c r="E299" i="1"/>
  <c r="F299" i="1"/>
  <c r="G299" i="1"/>
  <c r="I299" i="1"/>
  <c r="J299" i="1"/>
  <c r="K299" i="1"/>
  <c r="L299" i="1"/>
  <c r="M299" i="1"/>
  <c r="N299" i="1"/>
  <c r="H299" i="1"/>
  <c r="AP299" i="1"/>
  <c r="AQ299" i="1"/>
  <c r="A300" i="1"/>
  <c r="B300" i="1"/>
  <c r="C300" i="1"/>
  <c r="D300" i="1"/>
  <c r="E300" i="1"/>
  <c r="F300" i="1"/>
  <c r="G300" i="1"/>
  <c r="I300" i="1"/>
  <c r="J300" i="1"/>
  <c r="K300" i="1"/>
  <c r="L300" i="1"/>
  <c r="M300" i="1"/>
  <c r="N300" i="1"/>
  <c r="H300" i="1"/>
  <c r="AP300" i="1"/>
  <c r="AQ300" i="1"/>
  <c r="A301" i="1"/>
  <c r="B301" i="1"/>
  <c r="C301" i="1"/>
  <c r="D301" i="1"/>
  <c r="E301" i="1"/>
  <c r="F301" i="1"/>
  <c r="G301" i="1"/>
  <c r="I301" i="1"/>
  <c r="J301" i="1"/>
  <c r="K301" i="1"/>
  <c r="L301" i="1"/>
  <c r="M301" i="1"/>
  <c r="N301" i="1"/>
  <c r="H301" i="1"/>
  <c r="A302" i="1"/>
  <c r="B302" i="1"/>
  <c r="C302" i="1"/>
  <c r="D302" i="1"/>
  <c r="E302" i="1"/>
  <c r="F302" i="1"/>
  <c r="G302" i="1"/>
  <c r="I302" i="1"/>
  <c r="J302" i="1"/>
  <c r="K302" i="1"/>
  <c r="L302" i="1"/>
  <c r="M302" i="1"/>
  <c r="N302" i="1"/>
  <c r="H302" i="1"/>
  <c r="AP302" i="1"/>
  <c r="A303" i="1"/>
  <c r="B303" i="1"/>
  <c r="C303" i="1"/>
  <c r="D303" i="1"/>
  <c r="E303" i="1"/>
  <c r="F303" i="1"/>
  <c r="G303" i="1"/>
  <c r="I303" i="1"/>
  <c r="J303" i="1"/>
  <c r="K303" i="1"/>
  <c r="L303" i="1"/>
  <c r="M303" i="1"/>
  <c r="N303" i="1"/>
  <c r="H303" i="1"/>
  <c r="AP303" i="1"/>
  <c r="A304" i="1"/>
  <c r="B304" i="1"/>
  <c r="C304" i="1"/>
  <c r="D304" i="1"/>
  <c r="E304" i="1"/>
  <c r="F304" i="1"/>
  <c r="G304" i="1"/>
  <c r="I304" i="1"/>
  <c r="J304" i="1"/>
  <c r="K304" i="1"/>
  <c r="L304" i="1"/>
  <c r="M304" i="1"/>
  <c r="N304" i="1"/>
  <c r="H304" i="1"/>
  <c r="AP304" i="1"/>
  <c r="AQ304" i="1"/>
  <c r="A305" i="1"/>
  <c r="B305" i="1"/>
  <c r="C305" i="1"/>
  <c r="D305" i="1"/>
  <c r="E305" i="1"/>
  <c r="F305" i="1"/>
  <c r="G305" i="1"/>
  <c r="I305" i="1"/>
  <c r="J305" i="1"/>
  <c r="K305" i="1"/>
  <c r="L305" i="1"/>
  <c r="M305" i="1"/>
  <c r="N305" i="1"/>
  <c r="H305" i="1"/>
  <c r="A306" i="1"/>
  <c r="B306" i="1"/>
  <c r="C306" i="1"/>
  <c r="D306" i="1"/>
  <c r="E306" i="1"/>
  <c r="F306" i="1"/>
  <c r="G306" i="1"/>
  <c r="I306" i="1"/>
  <c r="J306" i="1"/>
  <c r="K306" i="1"/>
  <c r="L306" i="1"/>
  <c r="M306" i="1"/>
  <c r="N306" i="1"/>
  <c r="H306" i="1"/>
  <c r="AP306" i="1"/>
  <c r="AQ306" i="1"/>
  <c r="A307" i="1"/>
  <c r="B307" i="1"/>
  <c r="C307" i="1"/>
  <c r="D307" i="1"/>
  <c r="E307" i="1"/>
  <c r="F307" i="1"/>
  <c r="G307" i="1"/>
  <c r="I307" i="1"/>
  <c r="J307" i="1"/>
  <c r="K307" i="1"/>
  <c r="L307" i="1"/>
  <c r="M307" i="1"/>
  <c r="N307" i="1"/>
  <c r="H307" i="1"/>
  <c r="AP307" i="1"/>
  <c r="AQ307" i="1"/>
  <c r="A308" i="1"/>
  <c r="B308" i="1"/>
  <c r="C308" i="1"/>
  <c r="D308" i="1"/>
  <c r="E308" i="1"/>
  <c r="F308" i="1"/>
  <c r="G308" i="1"/>
  <c r="I308" i="1"/>
  <c r="J308" i="1"/>
  <c r="K308" i="1"/>
  <c r="L308" i="1"/>
  <c r="M308" i="1"/>
  <c r="N308" i="1"/>
  <c r="H308" i="1"/>
  <c r="AP308" i="1"/>
  <c r="A309" i="1"/>
  <c r="B309" i="1"/>
  <c r="C309" i="1"/>
  <c r="D309" i="1"/>
  <c r="E309" i="1"/>
  <c r="F309" i="1"/>
  <c r="G309" i="1"/>
  <c r="I309" i="1"/>
  <c r="J309" i="1"/>
  <c r="K309" i="1"/>
  <c r="L309" i="1"/>
  <c r="M309" i="1"/>
  <c r="N309" i="1"/>
  <c r="H309" i="1"/>
  <c r="A310" i="1"/>
  <c r="B310" i="1"/>
  <c r="C310" i="1"/>
  <c r="D310" i="1"/>
  <c r="E310" i="1"/>
  <c r="F310" i="1"/>
  <c r="G310" i="1"/>
  <c r="I310" i="1"/>
  <c r="J310" i="1"/>
  <c r="K310" i="1"/>
  <c r="L310" i="1"/>
  <c r="M310" i="1"/>
  <c r="N310" i="1"/>
  <c r="H310" i="1"/>
  <c r="AP310" i="1"/>
  <c r="AQ310" i="1"/>
  <c r="A311" i="1"/>
  <c r="B311" i="1"/>
  <c r="C311" i="1"/>
  <c r="D311" i="1"/>
  <c r="E311" i="1"/>
  <c r="F311" i="1"/>
  <c r="G311" i="1"/>
  <c r="I311" i="1"/>
  <c r="J311" i="1"/>
  <c r="K311" i="1"/>
  <c r="L311" i="1"/>
  <c r="M311" i="1"/>
  <c r="N311" i="1"/>
  <c r="H311" i="1"/>
  <c r="AP311" i="1"/>
  <c r="A312" i="1"/>
  <c r="B312" i="1"/>
  <c r="C312" i="1"/>
  <c r="D312" i="1"/>
  <c r="E312" i="1"/>
  <c r="F312" i="1"/>
  <c r="G312" i="1"/>
  <c r="I312" i="1"/>
  <c r="J312" i="1"/>
  <c r="K312" i="1"/>
  <c r="L312" i="1"/>
  <c r="M312" i="1"/>
  <c r="N312" i="1"/>
  <c r="H312" i="1"/>
  <c r="AP312" i="1"/>
  <c r="A313" i="1"/>
  <c r="B313" i="1"/>
  <c r="C313" i="1"/>
  <c r="D313" i="1"/>
  <c r="E313" i="1"/>
  <c r="F313" i="1"/>
  <c r="G313" i="1"/>
  <c r="I313" i="1"/>
  <c r="J313" i="1"/>
  <c r="K313" i="1"/>
  <c r="L313" i="1"/>
  <c r="M313" i="1"/>
  <c r="N313" i="1"/>
  <c r="H313" i="1"/>
  <c r="A314" i="1"/>
  <c r="B314" i="1"/>
  <c r="C314" i="1"/>
  <c r="D314" i="1"/>
  <c r="E314" i="1"/>
  <c r="F314" i="1"/>
  <c r="G314" i="1"/>
  <c r="I314" i="1"/>
  <c r="J314" i="1"/>
  <c r="K314" i="1"/>
  <c r="L314" i="1"/>
  <c r="M314" i="1"/>
  <c r="N314" i="1"/>
  <c r="H314" i="1"/>
  <c r="AP314" i="1"/>
  <c r="AQ314" i="1"/>
  <c r="A315" i="1"/>
  <c r="B315" i="1"/>
  <c r="C315" i="1"/>
  <c r="D315" i="1"/>
  <c r="E315" i="1"/>
  <c r="F315" i="1"/>
  <c r="G315" i="1"/>
  <c r="I315" i="1"/>
  <c r="J315" i="1"/>
  <c r="K315" i="1"/>
  <c r="L315" i="1"/>
  <c r="M315" i="1"/>
  <c r="N315" i="1"/>
  <c r="H315" i="1"/>
  <c r="AP315" i="1"/>
  <c r="AQ315" i="1"/>
  <c r="A316" i="1"/>
  <c r="B316" i="1"/>
  <c r="C316" i="1"/>
  <c r="D316" i="1"/>
  <c r="E316" i="1"/>
  <c r="F316" i="1"/>
  <c r="G316" i="1"/>
  <c r="I316" i="1"/>
  <c r="J316" i="1"/>
  <c r="K316" i="1"/>
  <c r="L316" i="1"/>
  <c r="M316" i="1"/>
  <c r="N316" i="1"/>
  <c r="H316" i="1"/>
  <c r="AP316" i="1"/>
  <c r="AQ316" i="1"/>
  <c r="A317" i="1"/>
  <c r="B317" i="1"/>
  <c r="C317" i="1"/>
  <c r="D317" i="1"/>
  <c r="E317" i="1"/>
  <c r="F317" i="1"/>
  <c r="G317" i="1"/>
  <c r="I317" i="1"/>
  <c r="J317" i="1"/>
  <c r="K317" i="1"/>
  <c r="L317" i="1"/>
  <c r="M317" i="1"/>
  <c r="N317" i="1"/>
  <c r="H317" i="1"/>
  <c r="A318" i="1"/>
  <c r="B318" i="1"/>
  <c r="C318" i="1"/>
  <c r="D318" i="1"/>
  <c r="E318" i="1"/>
  <c r="F318" i="1"/>
  <c r="G318" i="1"/>
  <c r="I318" i="1"/>
  <c r="J318" i="1"/>
  <c r="K318" i="1"/>
  <c r="L318" i="1"/>
  <c r="M318" i="1"/>
  <c r="N318" i="1"/>
  <c r="H318" i="1"/>
  <c r="AP318" i="1"/>
  <c r="AQ318" i="1"/>
  <c r="A319" i="1"/>
  <c r="B319" i="1"/>
  <c r="C319" i="1"/>
  <c r="D319" i="1"/>
  <c r="E319" i="1"/>
  <c r="F319" i="1"/>
  <c r="G319" i="1"/>
  <c r="I319" i="1"/>
  <c r="J319" i="1"/>
  <c r="K319" i="1"/>
  <c r="L319" i="1"/>
  <c r="M319" i="1"/>
  <c r="N319" i="1"/>
  <c r="H319" i="1"/>
  <c r="AP319" i="1"/>
  <c r="AQ319" i="1"/>
  <c r="A320" i="1"/>
  <c r="B320" i="1"/>
  <c r="C320" i="1"/>
  <c r="D320" i="1"/>
  <c r="E320" i="1"/>
  <c r="F320" i="1"/>
  <c r="G320" i="1"/>
  <c r="I320" i="1"/>
  <c r="J320" i="1"/>
  <c r="K320" i="1"/>
  <c r="L320" i="1"/>
  <c r="M320" i="1"/>
  <c r="N320" i="1"/>
  <c r="H320" i="1"/>
  <c r="AP320" i="1"/>
  <c r="A321" i="1"/>
  <c r="B321" i="1"/>
  <c r="C321" i="1"/>
  <c r="D321" i="1"/>
  <c r="E321" i="1"/>
  <c r="F321" i="1"/>
  <c r="G321" i="1"/>
  <c r="I321" i="1"/>
  <c r="J321" i="1"/>
  <c r="K321" i="1"/>
  <c r="L321" i="1"/>
  <c r="M321" i="1"/>
  <c r="N321" i="1"/>
  <c r="H321" i="1"/>
  <c r="A322" i="1"/>
  <c r="B322" i="1"/>
  <c r="C322" i="1"/>
  <c r="D322" i="1"/>
  <c r="E322" i="1"/>
  <c r="F322" i="1"/>
  <c r="G322" i="1"/>
  <c r="I322" i="1"/>
  <c r="J322" i="1"/>
  <c r="K322" i="1"/>
  <c r="L322" i="1"/>
  <c r="M322" i="1"/>
  <c r="N322" i="1"/>
  <c r="H322" i="1"/>
  <c r="AP322" i="1"/>
  <c r="AQ322" i="1"/>
  <c r="A323" i="1"/>
  <c r="B323" i="1"/>
  <c r="C323" i="1"/>
  <c r="D323" i="1"/>
  <c r="E323" i="1"/>
  <c r="F323" i="1"/>
  <c r="G323" i="1"/>
  <c r="I323" i="1"/>
  <c r="J323" i="1"/>
  <c r="K323" i="1"/>
  <c r="L323" i="1"/>
  <c r="M323" i="1"/>
  <c r="N323" i="1"/>
  <c r="H323" i="1"/>
  <c r="AP323" i="1"/>
  <c r="AQ323" i="1"/>
  <c r="A324" i="1"/>
  <c r="B324" i="1"/>
  <c r="C324" i="1"/>
  <c r="D324" i="1"/>
  <c r="E324" i="1"/>
  <c r="F324" i="1"/>
  <c r="G324" i="1"/>
  <c r="I324" i="1"/>
  <c r="J324" i="1"/>
  <c r="K324" i="1"/>
  <c r="L324" i="1"/>
  <c r="M324" i="1"/>
  <c r="N324" i="1"/>
  <c r="H324" i="1"/>
  <c r="AP324" i="1"/>
  <c r="AQ324" i="1"/>
  <c r="A325" i="1"/>
  <c r="B325" i="1"/>
  <c r="C325" i="1"/>
  <c r="D325" i="1"/>
  <c r="E325" i="1"/>
  <c r="F325" i="1"/>
  <c r="G325" i="1"/>
  <c r="I325" i="1"/>
  <c r="J325" i="1"/>
  <c r="K325" i="1"/>
  <c r="L325" i="1"/>
  <c r="M325" i="1"/>
  <c r="N325" i="1"/>
  <c r="H325" i="1"/>
  <c r="A326" i="1"/>
  <c r="B326" i="1"/>
  <c r="C326" i="1"/>
  <c r="D326" i="1"/>
  <c r="E326" i="1"/>
  <c r="F326" i="1"/>
  <c r="G326" i="1"/>
  <c r="I326" i="1"/>
  <c r="J326" i="1"/>
  <c r="K326" i="1"/>
  <c r="L326" i="1"/>
  <c r="M326" i="1"/>
  <c r="N326" i="1"/>
  <c r="H326" i="1"/>
  <c r="AP326" i="1"/>
  <c r="A327" i="1"/>
  <c r="B327" i="1"/>
  <c r="C327" i="1"/>
  <c r="D327" i="1"/>
  <c r="E327" i="1"/>
  <c r="F327" i="1"/>
  <c r="G327" i="1"/>
  <c r="I327" i="1"/>
  <c r="J327" i="1"/>
  <c r="K327" i="1"/>
  <c r="L327" i="1"/>
  <c r="M327" i="1"/>
  <c r="N327" i="1"/>
  <c r="H327" i="1"/>
  <c r="AP327" i="1"/>
  <c r="AQ327" i="1"/>
  <c r="A328" i="1"/>
  <c r="B328" i="1"/>
  <c r="C328" i="1"/>
  <c r="D328" i="1"/>
  <c r="E328" i="1"/>
  <c r="F328" i="1"/>
  <c r="G328" i="1"/>
  <c r="I328" i="1"/>
  <c r="J328" i="1"/>
  <c r="K328" i="1"/>
  <c r="L328" i="1"/>
  <c r="M328" i="1"/>
  <c r="N328" i="1"/>
  <c r="H328" i="1"/>
  <c r="AP328" i="1"/>
  <c r="AQ328" i="1"/>
  <c r="A329" i="1"/>
  <c r="B329" i="1"/>
  <c r="C329" i="1"/>
  <c r="D329" i="1"/>
  <c r="E329" i="1"/>
  <c r="F329" i="1"/>
  <c r="G329" i="1"/>
  <c r="I329" i="1"/>
  <c r="J329" i="1"/>
  <c r="K329" i="1"/>
  <c r="L329" i="1"/>
  <c r="M329" i="1"/>
  <c r="N329" i="1"/>
  <c r="H329" i="1"/>
  <c r="A330" i="1"/>
  <c r="B330" i="1"/>
  <c r="C330" i="1"/>
  <c r="D330" i="1"/>
  <c r="E330" i="1"/>
  <c r="F330" i="1"/>
  <c r="G330" i="1"/>
  <c r="I330" i="1"/>
  <c r="J330" i="1"/>
  <c r="K330" i="1"/>
  <c r="L330" i="1"/>
  <c r="M330" i="1"/>
  <c r="N330" i="1"/>
  <c r="H330" i="1"/>
  <c r="AP330" i="1"/>
  <c r="AQ330" i="1"/>
  <c r="A331" i="1"/>
  <c r="B331" i="1"/>
  <c r="C331" i="1"/>
  <c r="D331" i="1"/>
  <c r="E331" i="1"/>
  <c r="F331" i="1"/>
  <c r="G331" i="1"/>
  <c r="I331" i="1"/>
  <c r="J331" i="1"/>
  <c r="K331" i="1"/>
  <c r="L331" i="1"/>
  <c r="M331" i="1"/>
  <c r="N331" i="1"/>
  <c r="H331" i="1"/>
  <c r="AP331" i="1"/>
  <c r="AQ331" i="1"/>
  <c r="A332" i="1"/>
  <c r="B332" i="1"/>
  <c r="C332" i="1"/>
  <c r="D332" i="1"/>
  <c r="E332" i="1"/>
  <c r="F332" i="1"/>
  <c r="G332" i="1"/>
  <c r="I332" i="1"/>
  <c r="J332" i="1"/>
  <c r="K332" i="1"/>
  <c r="L332" i="1"/>
  <c r="M332" i="1"/>
  <c r="N332" i="1"/>
  <c r="H332" i="1"/>
  <c r="AP332" i="1"/>
  <c r="AQ332" i="1"/>
  <c r="A333" i="1"/>
  <c r="B333" i="1"/>
  <c r="C333" i="1"/>
  <c r="D333" i="1"/>
  <c r="E333" i="1"/>
  <c r="F333" i="1"/>
  <c r="G333" i="1"/>
  <c r="I333" i="1"/>
  <c r="J333" i="1"/>
  <c r="K333" i="1"/>
  <c r="L333" i="1"/>
  <c r="M333" i="1"/>
  <c r="N333" i="1"/>
  <c r="H333" i="1"/>
  <c r="A334" i="1"/>
  <c r="B334" i="1"/>
  <c r="C334" i="1"/>
  <c r="D334" i="1"/>
  <c r="E334" i="1"/>
  <c r="F334" i="1"/>
  <c r="G334" i="1"/>
  <c r="I334" i="1"/>
  <c r="J334" i="1"/>
  <c r="K334" i="1"/>
  <c r="L334" i="1"/>
  <c r="M334" i="1"/>
  <c r="N334" i="1"/>
  <c r="H334" i="1"/>
  <c r="AP334" i="1"/>
  <c r="A335" i="1"/>
  <c r="B335" i="1"/>
  <c r="C335" i="1"/>
  <c r="D335" i="1"/>
  <c r="E335" i="1"/>
  <c r="F335" i="1"/>
  <c r="G335" i="1"/>
  <c r="I335" i="1"/>
  <c r="J335" i="1"/>
  <c r="K335" i="1"/>
  <c r="L335" i="1"/>
  <c r="M335" i="1"/>
  <c r="N335" i="1"/>
  <c r="H335" i="1"/>
  <c r="AP335" i="1"/>
  <c r="A336" i="1"/>
  <c r="B336" i="1"/>
  <c r="C336" i="1"/>
  <c r="D336" i="1"/>
  <c r="E336" i="1"/>
  <c r="F336" i="1"/>
  <c r="G336" i="1"/>
  <c r="I336" i="1"/>
  <c r="J336" i="1"/>
  <c r="K336" i="1"/>
  <c r="L336" i="1"/>
  <c r="M336" i="1"/>
  <c r="N336" i="1"/>
  <c r="H336" i="1"/>
  <c r="AP336" i="1"/>
  <c r="AQ336" i="1"/>
  <c r="A337" i="1"/>
  <c r="B337" i="1"/>
  <c r="C337" i="1"/>
  <c r="D337" i="1"/>
  <c r="E337" i="1"/>
  <c r="F337" i="1"/>
  <c r="G337" i="1"/>
  <c r="I337" i="1"/>
  <c r="J337" i="1"/>
  <c r="K337" i="1"/>
  <c r="L337" i="1"/>
  <c r="M337" i="1"/>
  <c r="N337" i="1"/>
  <c r="H337" i="1"/>
  <c r="A338" i="1"/>
  <c r="B338" i="1"/>
  <c r="C338" i="1"/>
  <c r="D338" i="1"/>
  <c r="E338" i="1"/>
  <c r="F338" i="1"/>
  <c r="G338" i="1"/>
  <c r="I338" i="1"/>
  <c r="J338" i="1"/>
  <c r="K338" i="1"/>
  <c r="L338" i="1"/>
  <c r="M338" i="1"/>
  <c r="N338" i="1"/>
  <c r="H338" i="1"/>
  <c r="AP338" i="1"/>
  <c r="AQ338" i="1"/>
  <c r="A339" i="1"/>
  <c r="B339" i="1"/>
  <c r="C339" i="1"/>
  <c r="D339" i="1"/>
  <c r="E339" i="1"/>
  <c r="F339" i="1"/>
  <c r="G339" i="1"/>
  <c r="I339" i="1"/>
  <c r="J339" i="1"/>
  <c r="K339" i="1"/>
  <c r="L339" i="1"/>
  <c r="M339" i="1"/>
  <c r="N339" i="1"/>
  <c r="H339" i="1"/>
  <c r="AP339" i="1"/>
  <c r="AQ339" i="1"/>
  <c r="A340" i="1"/>
  <c r="B340" i="1"/>
  <c r="C340" i="1"/>
  <c r="D340" i="1"/>
  <c r="E340" i="1"/>
  <c r="F340" i="1"/>
  <c r="G340" i="1"/>
  <c r="I340" i="1"/>
  <c r="J340" i="1"/>
  <c r="K340" i="1"/>
  <c r="L340" i="1"/>
  <c r="M340" i="1"/>
  <c r="N340" i="1"/>
  <c r="H340" i="1"/>
  <c r="AP340" i="1"/>
  <c r="A341" i="1"/>
  <c r="B341" i="1"/>
  <c r="C341" i="1"/>
  <c r="D341" i="1"/>
  <c r="E341" i="1"/>
  <c r="F341" i="1"/>
  <c r="G341" i="1"/>
  <c r="I341" i="1"/>
  <c r="J341" i="1"/>
  <c r="K341" i="1"/>
  <c r="L341" i="1"/>
  <c r="M341" i="1"/>
  <c r="N341" i="1"/>
  <c r="H341" i="1"/>
  <c r="A342" i="1"/>
  <c r="B342" i="1"/>
  <c r="C342" i="1"/>
  <c r="D342" i="1"/>
  <c r="E342" i="1"/>
  <c r="F342" i="1"/>
  <c r="G342" i="1"/>
  <c r="I342" i="1"/>
  <c r="J342" i="1"/>
  <c r="K342" i="1"/>
  <c r="L342" i="1"/>
  <c r="M342" i="1"/>
  <c r="N342" i="1"/>
  <c r="H342" i="1"/>
  <c r="AP342" i="1"/>
  <c r="AQ342" i="1"/>
  <c r="A343" i="1"/>
  <c r="B343" i="1"/>
  <c r="C343" i="1"/>
  <c r="D343" i="1"/>
  <c r="E343" i="1"/>
  <c r="F343" i="1"/>
  <c r="G343" i="1"/>
  <c r="I343" i="1"/>
  <c r="J343" i="1"/>
  <c r="K343" i="1"/>
  <c r="L343" i="1"/>
  <c r="M343" i="1"/>
  <c r="N343" i="1"/>
  <c r="H343" i="1"/>
  <c r="AP343" i="1"/>
  <c r="A344" i="1"/>
  <c r="B344" i="1"/>
  <c r="C344" i="1"/>
  <c r="D344" i="1"/>
  <c r="E344" i="1"/>
  <c r="F344" i="1"/>
  <c r="G344" i="1"/>
  <c r="I344" i="1"/>
  <c r="J344" i="1"/>
  <c r="K344" i="1"/>
  <c r="L344" i="1"/>
  <c r="M344" i="1"/>
  <c r="N344" i="1"/>
  <c r="H344" i="1"/>
  <c r="AP344" i="1"/>
  <c r="A345" i="1"/>
  <c r="B345" i="1"/>
  <c r="C345" i="1"/>
  <c r="D345" i="1"/>
  <c r="E345" i="1"/>
  <c r="F345" i="1"/>
  <c r="G345" i="1"/>
  <c r="I345" i="1"/>
  <c r="J345" i="1"/>
  <c r="K345" i="1"/>
  <c r="L345" i="1"/>
  <c r="M345" i="1"/>
  <c r="N345" i="1"/>
  <c r="H345" i="1"/>
  <c r="A346" i="1"/>
  <c r="B346" i="1"/>
  <c r="C346" i="1"/>
  <c r="D346" i="1"/>
  <c r="E346" i="1"/>
  <c r="F346" i="1"/>
  <c r="G346" i="1"/>
  <c r="I346" i="1"/>
  <c r="J346" i="1"/>
  <c r="K346" i="1"/>
  <c r="L346" i="1"/>
  <c r="M346" i="1"/>
  <c r="N346" i="1"/>
  <c r="H346" i="1"/>
  <c r="AP346" i="1"/>
  <c r="AQ346" i="1"/>
  <c r="A347" i="1"/>
  <c r="B347" i="1"/>
  <c r="C347" i="1"/>
  <c r="D347" i="1"/>
  <c r="E347" i="1"/>
  <c r="F347" i="1"/>
  <c r="G347" i="1"/>
  <c r="I347" i="1"/>
  <c r="J347" i="1"/>
  <c r="K347" i="1"/>
  <c r="L347" i="1"/>
  <c r="M347" i="1"/>
  <c r="N347" i="1"/>
  <c r="H347" i="1"/>
  <c r="AP347" i="1"/>
  <c r="AQ347" i="1"/>
  <c r="A348" i="1"/>
  <c r="B348" i="1"/>
  <c r="C348" i="1"/>
  <c r="D348" i="1"/>
  <c r="E348" i="1"/>
  <c r="F348" i="1"/>
  <c r="G348" i="1"/>
  <c r="I348" i="1"/>
  <c r="J348" i="1"/>
  <c r="K348" i="1"/>
  <c r="L348" i="1"/>
  <c r="M348" i="1"/>
  <c r="N348" i="1"/>
  <c r="H348" i="1"/>
  <c r="AP348" i="1"/>
  <c r="AQ348" i="1"/>
  <c r="A349" i="1"/>
  <c r="B349" i="1"/>
  <c r="C349" i="1"/>
  <c r="D349" i="1"/>
  <c r="E349" i="1"/>
  <c r="F349" i="1"/>
  <c r="G349" i="1"/>
  <c r="I349" i="1"/>
  <c r="J349" i="1"/>
  <c r="K349" i="1"/>
  <c r="L349" i="1"/>
  <c r="M349" i="1"/>
  <c r="N349" i="1"/>
  <c r="H349" i="1"/>
  <c r="A350" i="1"/>
  <c r="B350" i="1"/>
  <c r="C350" i="1"/>
  <c r="D350" i="1"/>
  <c r="E350" i="1"/>
  <c r="F350" i="1"/>
  <c r="G350" i="1"/>
  <c r="I350" i="1"/>
  <c r="J350" i="1"/>
  <c r="K350" i="1"/>
  <c r="L350" i="1"/>
  <c r="M350" i="1"/>
  <c r="N350" i="1"/>
  <c r="H350" i="1"/>
  <c r="AP350" i="1"/>
  <c r="AQ350" i="1"/>
  <c r="A351" i="1"/>
  <c r="B351" i="1"/>
  <c r="C351" i="1"/>
  <c r="D351" i="1"/>
  <c r="E351" i="1"/>
  <c r="F351" i="1"/>
  <c r="G351" i="1"/>
  <c r="I351" i="1"/>
  <c r="J351" i="1"/>
  <c r="K351" i="1"/>
  <c r="L351" i="1"/>
  <c r="M351" i="1"/>
  <c r="N351" i="1"/>
  <c r="H351" i="1"/>
  <c r="AP351" i="1"/>
  <c r="AQ351" i="1"/>
  <c r="A352" i="1"/>
  <c r="B352" i="1"/>
  <c r="C352" i="1"/>
  <c r="D352" i="1"/>
  <c r="E352" i="1"/>
  <c r="F352" i="1"/>
  <c r="G352" i="1"/>
  <c r="I352" i="1"/>
  <c r="J352" i="1"/>
  <c r="K352" i="1"/>
  <c r="L352" i="1"/>
  <c r="M352" i="1"/>
  <c r="N352" i="1"/>
  <c r="H352" i="1"/>
  <c r="AP352" i="1"/>
  <c r="A353" i="1"/>
  <c r="B353" i="1"/>
  <c r="C353" i="1"/>
  <c r="D353" i="1"/>
  <c r="E353" i="1"/>
  <c r="F353" i="1"/>
  <c r="G353" i="1"/>
  <c r="I353" i="1"/>
  <c r="J353" i="1"/>
  <c r="K353" i="1"/>
  <c r="L353" i="1"/>
  <c r="M353" i="1"/>
  <c r="N353" i="1"/>
  <c r="H353" i="1"/>
  <c r="A354" i="1"/>
  <c r="B354" i="1"/>
  <c r="C354" i="1"/>
  <c r="D354" i="1"/>
  <c r="E354" i="1"/>
  <c r="F354" i="1"/>
  <c r="G354" i="1"/>
  <c r="I354" i="1"/>
  <c r="J354" i="1"/>
  <c r="K354" i="1"/>
  <c r="L354" i="1"/>
  <c r="M354" i="1"/>
  <c r="N354" i="1"/>
  <c r="H354" i="1"/>
  <c r="AP354" i="1"/>
  <c r="AQ354" i="1"/>
  <c r="A355" i="1"/>
  <c r="B355" i="1"/>
  <c r="C355" i="1"/>
  <c r="D355" i="1"/>
  <c r="E355" i="1"/>
  <c r="F355" i="1"/>
  <c r="G355" i="1"/>
  <c r="I355" i="1"/>
  <c r="J355" i="1"/>
  <c r="K355" i="1"/>
  <c r="L355" i="1"/>
  <c r="M355" i="1"/>
  <c r="N355" i="1"/>
  <c r="H355" i="1"/>
  <c r="AP355" i="1"/>
  <c r="AQ355" i="1"/>
  <c r="A356" i="1"/>
  <c r="B356" i="1"/>
  <c r="C356" i="1"/>
  <c r="D356" i="1"/>
  <c r="E356" i="1"/>
  <c r="F356" i="1"/>
  <c r="G356" i="1"/>
  <c r="I356" i="1"/>
  <c r="J356" i="1"/>
  <c r="K356" i="1"/>
  <c r="L356" i="1"/>
  <c r="M356" i="1"/>
  <c r="N356" i="1"/>
  <c r="H356" i="1"/>
  <c r="AP356" i="1"/>
  <c r="AQ356" i="1"/>
  <c r="A357" i="1"/>
  <c r="B357" i="1"/>
  <c r="C357" i="1"/>
  <c r="D357" i="1"/>
  <c r="E357" i="1"/>
  <c r="F357" i="1"/>
  <c r="G357" i="1"/>
  <c r="I357" i="1"/>
  <c r="J357" i="1"/>
  <c r="K357" i="1"/>
  <c r="L357" i="1"/>
  <c r="M357" i="1"/>
  <c r="N357" i="1"/>
  <c r="H357" i="1"/>
  <c r="A358" i="1"/>
  <c r="B358" i="1"/>
  <c r="C358" i="1"/>
  <c r="D358" i="1"/>
  <c r="E358" i="1"/>
  <c r="F358" i="1"/>
  <c r="G358" i="1"/>
  <c r="I358" i="1"/>
  <c r="J358" i="1"/>
  <c r="K358" i="1"/>
  <c r="L358" i="1"/>
  <c r="M358" i="1"/>
  <c r="N358" i="1"/>
  <c r="H358" i="1"/>
  <c r="AP358" i="1"/>
  <c r="A359" i="1"/>
  <c r="B359" i="1"/>
  <c r="C359" i="1"/>
  <c r="D359" i="1"/>
  <c r="E359" i="1"/>
  <c r="F359" i="1"/>
  <c r="G359" i="1"/>
  <c r="I359" i="1"/>
  <c r="J359" i="1"/>
  <c r="K359" i="1"/>
  <c r="L359" i="1"/>
  <c r="M359" i="1"/>
  <c r="N359" i="1"/>
  <c r="H359" i="1"/>
  <c r="AP359" i="1"/>
  <c r="AQ359" i="1"/>
  <c r="A360" i="1"/>
  <c r="B360" i="1"/>
  <c r="C360" i="1"/>
  <c r="D360" i="1"/>
  <c r="E360" i="1"/>
  <c r="F360" i="1"/>
  <c r="G360" i="1"/>
  <c r="I360" i="1"/>
  <c r="J360" i="1"/>
  <c r="K360" i="1"/>
  <c r="L360" i="1"/>
  <c r="M360" i="1"/>
  <c r="N360" i="1"/>
  <c r="H360" i="1"/>
  <c r="AP360" i="1"/>
  <c r="AQ360" i="1"/>
  <c r="A361" i="1"/>
  <c r="B361" i="1"/>
  <c r="C361" i="1"/>
  <c r="D361" i="1"/>
  <c r="E361" i="1"/>
  <c r="F361" i="1"/>
  <c r="G361" i="1"/>
  <c r="I361" i="1"/>
  <c r="J361" i="1"/>
  <c r="K361" i="1"/>
  <c r="L361" i="1"/>
  <c r="M361" i="1"/>
  <c r="N361" i="1"/>
  <c r="H361" i="1"/>
  <c r="A362" i="1"/>
  <c r="B362" i="1"/>
  <c r="C362" i="1"/>
  <c r="D362" i="1"/>
  <c r="E362" i="1"/>
  <c r="F362" i="1"/>
  <c r="G362" i="1"/>
  <c r="I362" i="1"/>
  <c r="J362" i="1"/>
  <c r="K362" i="1"/>
  <c r="L362" i="1"/>
  <c r="M362" i="1"/>
  <c r="N362" i="1"/>
  <c r="H362" i="1"/>
  <c r="AP362" i="1"/>
  <c r="AQ362" i="1"/>
  <c r="A363" i="1"/>
  <c r="B363" i="1"/>
  <c r="C363" i="1"/>
  <c r="D363" i="1"/>
  <c r="E363" i="1"/>
  <c r="F363" i="1"/>
  <c r="G363" i="1"/>
  <c r="I363" i="1"/>
  <c r="J363" i="1"/>
  <c r="K363" i="1"/>
  <c r="L363" i="1"/>
  <c r="M363" i="1"/>
  <c r="N363" i="1"/>
  <c r="H363" i="1"/>
  <c r="AP363" i="1"/>
  <c r="AQ363" i="1"/>
  <c r="A364" i="1"/>
  <c r="B364" i="1"/>
  <c r="C364" i="1"/>
  <c r="D364" i="1"/>
  <c r="E364" i="1"/>
  <c r="F364" i="1"/>
  <c r="G364" i="1"/>
  <c r="I364" i="1"/>
  <c r="J364" i="1"/>
  <c r="K364" i="1"/>
  <c r="L364" i="1"/>
  <c r="M364" i="1"/>
  <c r="N364" i="1"/>
  <c r="H364" i="1"/>
  <c r="AP364" i="1"/>
  <c r="AQ364" i="1"/>
  <c r="A365" i="1"/>
  <c r="B365" i="1"/>
  <c r="C365" i="1"/>
  <c r="D365" i="1"/>
  <c r="E365" i="1"/>
  <c r="F365" i="1"/>
  <c r="G365" i="1"/>
  <c r="I365" i="1"/>
  <c r="J365" i="1"/>
  <c r="K365" i="1"/>
  <c r="L365" i="1"/>
  <c r="M365" i="1"/>
  <c r="N365" i="1"/>
  <c r="H365" i="1"/>
  <c r="A366" i="1"/>
  <c r="B366" i="1"/>
  <c r="C366" i="1"/>
  <c r="D366" i="1"/>
  <c r="E366" i="1"/>
  <c r="F366" i="1"/>
  <c r="G366" i="1"/>
  <c r="I366" i="1"/>
  <c r="J366" i="1"/>
  <c r="K366" i="1"/>
  <c r="L366" i="1"/>
  <c r="M366" i="1"/>
  <c r="N366" i="1"/>
  <c r="H366" i="1"/>
  <c r="AP366" i="1"/>
  <c r="A367" i="1"/>
  <c r="B367" i="1"/>
  <c r="C367" i="1"/>
  <c r="D367" i="1"/>
  <c r="E367" i="1"/>
  <c r="F367" i="1"/>
  <c r="G367" i="1"/>
  <c r="I367" i="1"/>
  <c r="J367" i="1"/>
  <c r="K367" i="1"/>
  <c r="L367" i="1"/>
  <c r="M367" i="1"/>
  <c r="N367" i="1"/>
  <c r="H367" i="1"/>
  <c r="AP367" i="1"/>
  <c r="A368" i="1"/>
  <c r="B368" i="1"/>
  <c r="C368" i="1"/>
  <c r="D368" i="1"/>
  <c r="E368" i="1"/>
  <c r="F368" i="1"/>
  <c r="G368" i="1"/>
  <c r="I368" i="1"/>
  <c r="J368" i="1"/>
  <c r="K368" i="1"/>
  <c r="L368" i="1"/>
  <c r="M368" i="1"/>
  <c r="N368" i="1"/>
  <c r="H368" i="1"/>
  <c r="AP368" i="1"/>
  <c r="AQ368" i="1"/>
  <c r="A369" i="1"/>
  <c r="B369" i="1"/>
  <c r="C369" i="1"/>
  <c r="D369" i="1"/>
  <c r="E369" i="1"/>
  <c r="F369" i="1"/>
  <c r="G369" i="1"/>
  <c r="I369" i="1"/>
  <c r="J369" i="1"/>
  <c r="K369" i="1"/>
  <c r="L369" i="1"/>
  <c r="M369" i="1"/>
  <c r="N369" i="1"/>
  <c r="H369" i="1"/>
  <c r="A370" i="1"/>
  <c r="B370" i="1"/>
  <c r="C370" i="1"/>
  <c r="D370" i="1"/>
  <c r="E370" i="1"/>
  <c r="F370" i="1"/>
  <c r="G370" i="1"/>
  <c r="I370" i="1"/>
  <c r="J370" i="1"/>
  <c r="K370" i="1"/>
  <c r="L370" i="1"/>
  <c r="M370" i="1"/>
  <c r="N370" i="1"/>
  <c r="H370" i="1"/>
  <c r="AP370" i="1"/>
  <c r="AQ370" i="1"/>
  <c r="A371" i="1"/>
  <c r="B371" i="1"/>
  <c r="C371" i="1"/>
  <c r="D371" i="1"/>
  <c r="E371" i="1"/>
  <c r="F371" i="1"/>
  <c r="G371" i="1"/>
  <c r="I371" i="1"/>
  <c r="J371" i="1"/>
  <c r="K371" i="1"/>
  <c r="L371" i="1"/>
  <c r="M371" i="1"/>
  <c r="N371" i="1"/>
  <c r="H371" i="1"/>
  <c r="AP371" i="1"/>
  <c r="AQ371" i="1"/>
  <c r="A372" i="1"/>
  <c r="B372" i="1"/>
  <c r="C372" i="1"/>
  <c r="D372" i="1"/>
  <c r="E372" i="1"/>
  <c r="F372" i="1"/>
  <c r="G372" i="1"/>
  <c r="I372" i="1"/>
  <c r="J372" i="1"/>
  <c r="K372" i="1"/>
  <c r="L372" i="1"/>
  <c r="M372" i="1"/>
  <c r="N372" i="1"/>
  <c r="H372" i="1"/>
  <c r="AP372" i="1"/>
  <c r="AQ372" i="1"/>
  <c r="A373" i="1"/>
  <c r="B373" i="1"/>
  <c r="C373" i="1"/>
  <c r="D373" i="1"/>
  <c r="E373" i="1"/>
  <c r="F373" i="1"/>
  <c r="G373" i="1"/>
  <c r="I373" i="1"/>
  <c r="J373" i="1"/>
  <c r="K373" i="1"/>
  <c r="L373" i="1"/>
  <c r="M373" i="1"/>
  <c r="N373" i="1"/>
  <c r="H373" i="1"/>
  <c r="A374" i="1"/>
  <c r="B374" i="1"/>
  <c r="C374" i="1"/>
  <c r="D374" i="1"/>
  <c r="E374" i="1"/>
  <c r="F374" i="1"/>
  <c r="G374" i="1"/>
  <c r="I374" i="1"/>
  <c r="J374" i="1"/>
  <c r="K374" i="1"/>
  <c r="L374" i="1"/>
  <c r="M374" i="1"/>
  <c r="N374" i="1"/>
  <c r="H374" i="1"/>
  <c r="AP374" i="1"/>
  <c r="AQ374" i="1"/>
  <c r="A375" i="1"/>
  <c r="B375" i="1"/>
  <c r="C375" i="1"/>
  <c r="D375" i="1"/>
  <c r="E375" i="1"/>
  <c r="F375" i="1"/>
  <c r="G375" i="1"/>
  <c r="I375" i="1"/>
  <c r="J375" i="1"/>
  <c r="K375" i="1"/>
  <c r="L375" i="1"/>
  <c r="M375" i="1"/>
  <c r="N375" i="1"/>
  <c r="H375" i="1"/>
  <c r="AP375" i="1"/>
  <c r="A376" i="1"/>
  <c r="B376" i="1"/>
  <c r="C376" i="1"/>
  <c r="D376" i="1"/>
  <c r="E376" i="1"/>
  <c r="F376" i="1"/>
  <c r="G376" i="1"/>
  <c r="I376" i="1"/>
  <c r="J376" i="1"/>
  <c r="K376" i="1"/>
  <c r="L376" i="1"/>
  <c r="M376" i="1"/>
  <c r="N376" i="1"/>
  <c r="H376" i="1"/>
  <c r="AP376" i="1"/>
  <c r="A377" i="1"/>
  <c r="B377" i="1"/>
  <c r="C377" i="1"/>
  <c r="D377" i="1"/>
  <c r="E377" i="1"/>
  <c r="F377" i="1"/>
  <c r="G377" i="1"/>
  <c r="I377" i="1"/>
  <c r="J377" i="1"/>
  <c r="K377" i="1"/>
  <c r="L377" i="1"/>
  <c r="M377" i="1"/>
  <c r="N377" i="1"/>
  <c r="H377" i="1"/>
  <c r="A378" i="1"/>
  <c r="B378" i="1"/>
  <c r="C378" i="1"/>
  <c r="D378" i="1"/>
  <c r="E378" i="1"/>
  <c r="F378" i="1"/>
  <c r="G378" i="1"/>
  <c r="I378" i="1"/>
  <c r="J378" i="1"/>
  <c r="K378" i="1"/>
  <c r="L378" i="1"/>
  <c r="M378" i="1"/>
  <c r="N378" i="1"/>
  <c r="H378" i="1"/>
  <c r="AP378" i="1"/>
  <c r="AQ378" i="1"/>
  <c r="A379" i="1"/>
  <c r="B379" i="1"/>
  <c r="C379" i="1"/>
  <c r="D379" i="1"/>
  <c r="E379" i="1"/>
  <c r="F379" i="1"/>
  <c r="G379" i="1"/>
  <c r="I379" i="1"/>
  <c r="J379" i="1"/>
  <c r="K379" i="1"/>
  <c r="L379" i="1"/>
  <c r="M379" i="1"/>
  <c r="N379" i="1"/>
  <c r="H379" i="1"/>
  <c r="AP379" i="1"/>
  <c r="AQ379" i="1"/>
  <c r="A380" i="1"/>
  <c r="B380" i="1"/>
  <c r="C380" i="1"/>
  <c r="D380" i="1"/>
  <c r="E380" i="1"/>
  <c r="F380" i="1"/>
  <c r="G380" i="1"/>
  <c r="I380" i="1"/>
  <c r="J380" i="1"/>
  <c r="K380" i="1"/>
  <c r="L380" i="1"/>
  <c r="M380" i="1"/>
  <c r="N380" i="1"/>
  <c r="H380" i="1"/>
  <c r="AP380" i="1"/>
  <c r="AQ380" i="1"/>
  <c r="A381" i="1"/>
  <c r="B381" i="1"/>
  <c r="C381" i="1"/>
  <c r="D381" i="1"/>
  <c r="E381" i="1"/>
  <c r="F381" i="1"/>
  <c r="G381" i="1"/>
  <c r="I381" i="1"/>
  <c r="J381" i="1"/>
  <c r="K381" i="1"/>
  <c r="L381" i="1"/>
  <c r="M381" i="1"/>
  <c r="N381" i="1"/>
  <c r="H381" i="1"/>
  <c r="A382" i="1"/>
  <c r="B382" i="1"/>
  <c r="C382" i="1"/>
  <c r="D382" i="1"/>
  <c r="E382" i="1"/>
  <c r="F382" i="1"/>
  <c r="G382" i="1"/>
  <c r="I382" i="1"/>
  <c r="J382" i="1"/>
  <c r="K382" i="1"/>
  <c r="L382" i="1"/>
  <c r="M382" i="1"/>
  <c r="N382" i="1"/>
  <c r="H382" i="1"/>
  <c r="AP382" i="1"/>
  <c r="AQ382" i="1"/>
  <c r="A383" i="1"/>
  <c r="B383" i="1"/>
  <c r="C383" i="1"/>
  <c r="D383" i="1"/>
  <c r="E383" i="1"/>
  <c r="F383" i="1"/>
  <c r="G383" i="1"/>
  <c r="I383" i="1"/>
  <c r="J383" i="1"/>
  <c r="K383" i="1"/>
  <c r="L383" i="1"/>
  <c r="M383" i="1"/>
  <c r="N383" i="1"/>
  <c r="H383" i="1"/>
  <c r="AP383" i="1"/>
  <c r="AQ383" i="1"/>
  <c r="A384" i="1"/>
  <c r="B384" i="1"/>
  <c r="C384" i="1"/>
  <c r="D384" i="1"/>
  <c r="E384" i="1"/>
  <c r="F384" i="1"/>
  <c r="G384" i="1"/>
  <c r="I384" i="1"/>
  <c r="J384" i="1"/>
  <c r="K384" i="1"/>
  <c r="L384" i="1"/>
  <c r="M384" i="1"/>
  <c r="N384" i="1"/>
  <c r="H384" i="1"/>
  <c r="AP384" i="1"/>
  <c r="A385" i="1"/>
  <c r="B385" i="1"/>
  <c r="C385" i="1"/>
  <c r="D385" i="1"/>
  <c r="E385" i="1"/>
  <c r="F385" i="1"/>
  <c r="G385" i="1"/>
  <c r="I385" i="1"/>
  <c r="J385" i="1"/>
  <c r="K385" i="1"/>
  <c r="L385" i="1"/>
  <c r="M385" i="1"/>
  <c r="N385" i="1"/>
  <c r="H385" i="1"/>
  <c r="A386" i="1"/>
  <c r="B386" i="1"/>
  <c r="C386" i="1"/>
  <c r="D386" i="1"/>
  <c r="E386" i="1"/>
  <c r="F386" i="1"/>
  <c r="G386" i="1"/>
  <c r="I386" i="1"/>
  <c r="J386" i="1"/>
  <c r="K386" i="1"/>
  <c r="L386" i="1"/>
  <c r="M386" i="1"/>
  <c r="N386" i="1"/>
  <c r="H386" i="1"/>
  <c r="AP386" i="1"/>
  <c r="AQ386" i="1"/>
  <c r="A387" i="1"/>
  <c r="B387" i="1"/>
  <c r="C387" i="1"/>
  <c r="D387" i="1"/>
  <c r="E387" i="1"/>
  <c r="F387" i="1"/>
  <c r="G387" i="1"/>
  <c r="I387" i="1"/>
  <c r="J387" i="1"/>
  <c r="K387" i="1"/>
  <c r="L387" i="1"/>
  <c r="M387" i="1"/>
  <c r="N387" i="1"/>
  <c r="H387" i="1"/>
  <c r="AP387" i="1"/>
  <c r="AQ387" i="1"/>
  <c r="A388" i="1"/>
  <c r="B388" i="1"/>
  <c r="C388" i="1"/>
  <c r="D388" i="1"/>
  <c r="E388" i="1"/>
  <c r="F388" i="1"/>
  <c r="G388" i="1"/>
  <c r="I388" i="1"/>
  <c r="J388" i="1"/>
  <c r="K388" i="1"/>
  <c r="L388" i="1"/>
  <c r="M388" i="1"/>
  <c r="N388" i="1"/>
  <c r="H388" i="1"/>
  <c r="AP388" i="1"/>
  <c r="AQ388" i="1"/>
  <c r="A389" i="1"/>
  <c r="B389" i="1"/>
  <c r="C389" i="1"/>
  <c r="D389" i="1"/>
  <c r="E389" i="1"/>
  <c r="F389" i="1"/>
  <c r="G389" i="1"/>
  <c r="I389" i="1"/>
  <c r="J389" i="1"/>
  <c r="K389" i="1"/>
  <c r="L389" i="1"/>
  <c r="M389" i="1"/>
  <c r="N389" i="1"/>
  <c r="H389" i="1"/>
  <c r="A390" i="1"/>
  <c r="B390" i="1"/>
  <c r="C390" i="1"/>
  <c r="D390" i="1"/>
  <c r="E390" i="1"/>
  <c r="F390" i="1"/>
  <c r="G390" i="1"/>
  <c r="I390" i="1"/>
  <c r="J390" i="1"/>
  <c r="K390" i="1"/>
  <c r="L390" i="1"/>
  <c r="M390" i="1"/>
  <c r="N390" i="1"/>
  <c r="H390" i="1"/>
  <c r="AP390" i="1"/>
  <c r="A391" i="1"/>
  <c r="B391" i="1"/>
  <c r="C391" i="1"/>
  <c r="D391" i="1"/>
  <c r="E391" i="1"/>
  <c r="F391" i="1"/>
  <c r="G391" i="1"/>
  <c r="I391" i="1"/>
  <c r="J391" i="1"/>
  <c r="K391" i="1"/>
  <c r="L391" i="1"/>
  <c r="M391" i="1"/>
  <c r="N391" i="1"/>
  <c r="H391" i="1"/>
  <c r="AP391" i="1"/>
  <c r="A392" i="1"/>
  <c r="B392" i="1"/>
  <c r="C392" i="1"/>
  <c r="D392" i="1"/>
  <c r="E392" i="1"/>
  <c r="F392" i="1"/>
  <c r="G392" i="1"/>
  <c r="I392" i="1"/>
  <c r="J392" i="1"/>
  <c r="K392" i="1"/>
  <c r="L392" i="1"/>
  <c r="M392" i="1"/>
  <c r="N392" i="1"/>
  <c r="H392" i="1"/>
  <c r="AP392" i="1"/>
  <c r="AQ392" i="1"/>
  <c r="A393" i="1"/>
  <c r="B393" i="1"/>
  <c r="C393" i="1"/>
  <c r="D393" i="1"/>
  <c r="E393" i="1"/>
  <c r="F393" i="1"/>
  <c r="G393" i="1"/>
  <c r="I393" i="1"/>
  <c r="J393" i="1"/>
  <c r="K393" i="1"/>
  <c r="L393" i="1"/>
  <c r="M393" i="1"/>
  <c r="N393" i="1"/>
  <c r="H393" i="1"/>
  <c r="A394" i="1"/>
  <c r="B394" i="1"/>
  <c r="C394" i="1"/>
  <c r="D394" i="1"/>
  <c r="E394" i="1"/>
  <c r="F394" i="1"/>
  <c r="G394" i="1"/>
  <c r="I394" i="1"/>
  <c r="J394" i="1"/>
  <c r="K394" i="1"/>
  <c r="L394" i="1"/>
  <c r="M394" i="1"/>
  <c r="N394" i="1"/>
  <c r="H394" i="1"/>
  <c r="AP394" i="1"/>
  <c r="AQ394" i="1"/>
  <c r="A395" i="1"/>
  <c r="B395" i="1"/>
  <c r="C395" i="1"/>
  <c r="D395" i="1"/>
  <c r="E395" i="1"/>
  <c r="F395" i="1"/>
  <c r="G395" i="1"/>
  <c r="I395" i="1"/>
  <c r="J395" i="1"/>
  <c r="K395" i="1"/>
  <c r="L395" i="1"/>
  <c r="M395" i="1"/>
  <c r="N395" i="1"/>
  <c r="H395" i="1"/>
  <c r="AP395" i="1"/>
  <c r="A396" i="1"/>
  <c r="B396" i="1"/>
  <c r="C396" i="1"/>
  <c r="D396" i="1"/>
  <c r="E396" i="1"/>
  <c r="F396" i="1"/>
  <c r="G396" i="1"/>
  <c r="I396" i="1"/>
  <c r="J396" i="1"/>
  <c r="K396" i="1"/>
  <c r="L396" i="1"/>
  <c r="M396" i="1"/>
  <c r="N396" i="1"/>
  <c r="H396" i="1"/>
  <c r="AP396" i="1"/>
  <c r="AQ396" i="1"/>
  <c r="A397" i="1"/>
  <c r="B397" i="1"/>
  <c r="C397" i="1"/>
  <c r="D397" i="1"/>
  <c r="E397" i="1"/>
  <c r="F397" i="1"/>
  <c r="G397" i="1"/>
  <c r="I397" i="1"/>
  <c r="J397" i="1"/>
  <c r="K397" i="1"/>
  <c r="L397" i="1"/>
  <c r="M397" i="1"/>
  <c r="N397" i="1"/>
  <c r="H397" i="1"/>
  <c r="A398" i="1"/>
  <c r="B398" i="1"/>
  <c r="C398" i="1"/>
  <c r="D398" i="1"/>
  <c r="E398" i="1"/>
  <c r="F398" i="1"/>
  <c r="G398" i="1"/>
  <c r="I398" i="1"/>
  <c r="J398" i="1"/>
  <c r="K398" i="1"/>
  <c r="L398" i="1"/>
  <c r="M398" i="1"/>
  <c r="N398" i="1"/>
  <c r="H398" i="1"/>
  <c r="AP398" i="1"/>
  <c r="A399" i="1"/>
  <c r="B399" i="1"/>
  <c r="C399" i="1"/>
  <c r="D399" i="1"/>
  <c r="E399" i="1"/>
  <c r="F399" i="1"/>
  <c r="G399" i="1"/>
  <c r="I399" i="1"/>
  <c r="J399" i="1"/>
  <c r="K399" i="1"/>
  <c r="L399" i="1"/>
  <c r="M399" i="1"/>
  <c r="N399" i="1"/>
  <c r="H399" i="1"/>
  <c r="AP399" i="1"/>
  <c r="A400" i="1"/>
  <c r="B400" i="1"/>
  <c r="C400" i="1"/>
  <c r="D400" i="1"/>
  <c r="E400" i="1"/>
  <c r="F400" i="1"/>
  <c r="G400" i="1"/>
  <c r="I400" i="1"/>
  <c r="J400" i="1"/>
  <c r="K400" i="1"/>
  <c r="L400" i="1"/>
  <c r="M400" i="1"/>
  <c r="N400" i="1"/>
  <c r="H400" i="1"/>
  <c r="AP400" i="1"/>
  <c r="AQ400" i="1"/>
  <c r="A401" i="1"/>
  <c r="B401" i="1"/>
  <c r="C401" i="1"/>
  <c r="D401" i="1"/>
  <c r="E401" i="1"/>
  <c r="F401" i="1"/>
  <c r="G401" i="1"/>
  <c r="I401" i="1"/>
  <c r="J401" i="1"/>
  <c r="K401" i="1"/>
  <c r="L401" i="1"/>
  <c r="M401" i="1"/>
  <c r="N401" i="1"/>
  <c r="H401" i="1"/>
  <c r="A402" i="1"/>
  <c r="B402" i="1"/>
  <c r="C402" i="1"/>
  <c r="D402" i="1"/>
  <c r="E402" i="1"/>
  <c r="F402" i="1"/>
  <c r="G402" i="1"/>
  <c r="I402" i="1"/>
  <c r="J402" i="1"/>
  <c r="K402" i="1"/>
  <c r="L402" i="1"/>
  <c r="M402" i="1"/>
  <c r="N402" i="1"/>
  <c r="H402" i="1"/>
  <c r="AP402" i="1"/>
  <c r="AQ402" i="1"/>
  <c r="A403" i="1"/>
  <c r="B403" i="1"/>
  <c r="C403" i="1"/>
  <c r="D403" i="1"/>
  <c r="E403" i="1"/>
  <c r="F403" i="1"/>
  <c r="G403" i="1"/>
  <c r="I403" i="1"/>
  <c r="J403" i="1"/>
  <c r="K403" i="1"/>
  <c r="L403" i="1"/>
  <c r="M403" i="1"/>
  <c r="N403" i="1"/>
  <c r="H403" i="1"/>
  <c r="AP403" i="1"/>
  <c r="AQ403" i="1"/>
  <c r="A404" i="1"/>
  <c r="B404" i="1"/>
  <c r="C404" i="1"/>
  <c r="D404" i="1"/>
  <c r="E404" i="1"/>
  <c r="F404" i="1"/>
  <c r="G404" i="1"/>
  <c r="I404" i="1"/>
  <c r="J404" i="1"/>
  <c r="K404" i="1"/>
  <c r="L404" i="1"/>
  <c r="M404" i="1"/>
  <c r="N404" i="1"/>
  <c r="H404" i="1"/>
  <c r="AP404" i="1"/>
  <c r="AQ404" i="1"/>
  <c r="A405" i="1"/>
  <c r="B405" i="1"/>
  <c r="C405" i="1"/>
  <c r="D405" i="1"/>
  <c r="E405" i="1"/>
  <c r="F405" i="1"/>
  <c r="G405" i="1"/>
  <c r="I405" i="1"/>
  <c r="J405" i="1"/>
  <c r="K405" i="1"/>
  <c r="L405" i="1"/>
  <c r="M405" i="1"/>
  <c r="N405" i="1"/>
  <c r="H405" i="1"/>
  <c r="A406" i="1"/>
  <c r="B406" i="1"/>
  <c r="C406" i="1"/>
  <c r="D406" i="1"/>
  <c r="E406" i="1"/>
  <c r="F406" i="1"/>
  <c r="G406" i="1"/>
  <c r="I406" i="1"/>
  <c r="J406" i="1"/>
  <c r="K406" i="1"/>
  <c r="L406" i="1"/>
  <c r="M406" i="1"/>
  <c r="N406" i="1"/>
  <c r="H406" i="1"/>
  <c r="AP406" i="1"/>
  <c r="AQ406" i="1"/>
  <c r="A407" i="1"/>
  <c r="B407" i="1"/>
  <c r="C407" i="1"/>
  <c r="D407" i="1"/>
  <c r="E407" i="1"/>
  <c r="F407" i="1"/>
  <c r="G407" i="1"/>
  <c r="I407" i="1"/>
  <c r="J407" i="1"/>
  <c r="K407" i="1"/>
  <c r="L407" i="1"/>
  <c r="M407" i="1"/>
  <c r="N407" i="1"/>
  <c r="H407" i="1"/>
  <c r="AP407" i="1"/>
  <c r="A408" i="1"/>
  <c r="B408" i="1"/>
  <c r="C408" i="1"/>
  <c r="D408" i="1"/>
  <c r="E408" i="1"/>
  <c r="F408" i="1"/>
  <c r="G408" i="1"/>
  <c r="I408" i="1"/>
  <c r="J408" i="1"/>
  <c r="K408" i="1"/>
  <c r="L408" i="1"/>
  <c r="M408" i="1"/>
  <c r="N408" i="1"/>
  <c r="H408" i="1"/>
  <c r="AP408" i="1"/>
  <c r="A409" i="1"/>
  <c r="B409" i="1"/>
  <c r="C409" i="1"/>
  <c r="D409" i="1"/>
  <c r="E409" i="1"/>
  <c r="F409" i="1"/>
  <c r="G409" i="1"/>
  <c r="I409" i="1"/>
  <c r="J409" i="1"/>
  <c r="K409" i="1"/>
  <c r="L409" i="1"/>
  <c r="M409" i="1"/>
  <c r="N409" i="1"/>
  <c r="H409" i="1"/>
  <c r="A410" i="1"/>
  <c r="B410" i="1"/>
  <c r="C410" i="1"/>
  <c r="D410" i="1"/>
  <c r="E410" i="1"/>
  <c r="F410" i="1"/>
  <c r="G410" i="1"/>
  <c r="I410" i="1"/>
  <c r="J410" i="1"/>
  <c r="K410" i="1"/>
  <c r="L410" i="1"/>
  <c r="M410" i="1"/>
  <c r="N410" i="1"/>
  <c r="H410" i="1"/>
  <c r="AP410" i="1"/>
  <c r="AQ410" i="1"/>
  <c r="A411" i="1"/>
  <c r="B411" i="1"/>
  <c r="C411" i="1"/>
  <c r="D411" i="1"/>
  <c r="E411" i="1"/>
  <c r="F411" i="1"/>
  <c r="G411" i="1"/>
  <c r="I411" i="1"/>
  <c r="J411" i="1"/>
  <c r="K411" i="1"/>
  <c r="L411" i="1"/>
  <c r="M411" i="1"/>
  <c r="N411" i="1"/>
  <c r="H411" i="1"/>
  <c r="AP411" i="1"/>
  <c r="AQ411" i="1"/>
  <c r="A412" i="1"/>
  <c r="B412" i="1"/>
  <c r="C412" i="1"/>
  <c r="D412" i="1"/>
  <c r="E412" i="1"/>
  <c r="F412" i="1"/>
  <c r="G412" i="1"/>
  <c r="I412" i="1"/>
  <c r="J412" i="1"/>
  <c r="K412" i="1"/>
  <c r="L412" i="1"/>
  <c r="M412" i="1"/>
  <c r="N412" i="1"/>
  <c r="H412" i="1"/>
  <c r="AP412" i="1"/>
  <c r="AQ412" i="1"/>
  <c r="A413" i="1"/>
  <c r="B413" i="1"/>
  <c r="C413" i="1"/>
  <c r="D413" i="1"/>
  <c r="E413" i="1"/>
  <c r="F413" i="1"/>
  <c r="G413" i="1"/>
  <c r="I413" i="1"/>
  <c r="J413" i="1"/>
  <c r="K413" i="1"/>
  <c r="L413" i="1"/>
  <c r="M413" i="1"/>
  <c r="N413" i="1"/>
  <c r="H413" i="1"/>
  <c r="A414" i="1"/>
  <c r="B414" i="1"/>
  <c r="C414" i="1"/>
  <c r="D414" i="1"/>
  <c r="E414" i="1"/>
  <c r="F414" i="1"/>
  <c r="G414" i="1"/>
  <c r="I414" i="1"/>
  <c r="J414" i="1"/>
  <c r="K414" i="1"/>
  <c r="L414" i="1"/>
  <c r="M414" i="1"/>
  <c r="N414" i="1"/>
  <c r="H414" i="1"/>
  <c r="AP414" i="1"/>
  <c r="AQ414" i="1"/>
  <c r="A415" i="1"/>
  <c r="B415" i="1"/>
  <c r="C415" i="1"/>
  <c r="D415" i="1"/>
  <c r="E415" i="1"/>
  <c r="F415" i="1"/>
  <c r="G415" i="1"/>
  <c r="I415" i="1"/>
  <c r="J415" i="1"/>
  <c r="K415" i="1"/>
  <c r="L415" i="1"/>
  <c r="M415" i="1"/>
  <c r="N415" i="1"/>
  <c r="H415" i="1"/>
  <c r="AP415" i="1"/>
  <c r="AQ415" i="1"/>
  <c r="A416" i="1"/>
  <c r="B416" i="1"/>
  <c r="C416" i="1"/>
  <c r="D416" i="1"/>
  <c r="E416" i="1"/>
  <c r="F416" i="1"/>
  <c r="G416" i="1"/>
  <c r="I416" i="1"/>
  <c r="J416" i="1"/>
  <c r="K416" i="1"/>
  <c r="L416" i="1"/>
  <c r="M416" i="1"/>
  <c r="N416" i="1"/>
  <c r="H416" i="1"/>
  <c r="AP416" i="1"/>
  <c r="A417" i="1"/>
  <c r="B417" i="1"/>
  <c r="C417" i="1"/>
  <c r="D417" i="1"/>
  <c r="E417" i="1"/>
  <c r="F417" i="1"/>
  <c r="G417" i="1"/>
  <c r="I417" i="1"/>
  <c r="J417" i="1"/>
  <c r="K417" i="1"/>
  <c r="L417" i="1"/>
  <c r="M417" i="1"/>
  <c r="N417" i="1"/>
  <c r="H417" i="1"/>
  <c r="A418" i="1"/>
  <c r="B418" i="1"/>
  <c r="C418" i="1"/>
  <c r="D418" i="1"/>
  <c r="E418" i="1"/>
  <c r="F418" i="1"/>
  <c r="G418" i="1"/>
  <c r="I418" i="1"/>
  <c r="J418" i="1"/>
  <c r="K418" i="1"/>
  <c r="L418" i="1"/>
  <c r="M418" i="1"/>
  <c r="N418" i="1"/>
  <c r="H418" i="1"/>
  <c r="AP418" i="1"/>
  <c r="AQ418" i="1"/>
  <c r="A419" i="1"/>
  <c r="B419" i="1"/>
  <c r="C419" i="1"/>
  <c r="D419" i="1"/>
  <c r="E419" i="1"/>
  <c r="F419" i="1"/>
  <c r="G419" i="1"/>
  <c r="I419" i="1"/>
  <c r="J419" i="1"/>
  <c r="K419" i="1"/>
  <c r="L419" i="1"/>
  <c r="M419" i="1"/>
  <c r="N419" i="1"/>
  <c r="H419" i="1"/>
  <c r="AP419" i="1"/>
  <c r="AQ419" i="1"/>
  <c r="A420" i="1"/>
  <c r="B420" i="1"/>
  <c r="C420" i="1"/>
  <c r="D420" i="1"/>
  <c r="E420" i="1"/>
  <c r="F420" i="1"/>
  <c r="G420" i="1"/>
  <c r="I420" i="1"/>
  <c r="J420" i="1"/>
  <c r="K420" i="1"/>
  <c r="L420" i="1"/>
  <c r="M420" i="1"/>
  <c r="N420" i="1"/>
  <c r="H420" i="1"/>
  <c r="AP420" i="1"/>
  <c r="AQ420" i="1"/>
  <c r="A421" i="1"/>
  <c r="B421" i="1"/>
  <c r="C421" i="1"/>
  <c r="D421" i="1"/>
  <c r="E421" i="1"/>
  <c r="F421" i="1"/>
  <c r="G421" i="1"/>
  <c r="I421" i="1"/>
  <c r="J421" i="1"/>
  <c r="K421" i="1"/>
  <c r="L421" i="1"/>
  <c r="M421" i="1"/>
  <c r="N421" i="1"/>
  <c r="H421" i="1"/>
  <c r="A422" i="1"/>
  <c r="B422" i="1"/>
  <c r="C422" i="1"/>
  <c r="D422" i="1"/>
  <c r="E422" i="1"/>
  <c r="F422" i="1"/>
  <c r="G422" i="1"/>
  <c r="I422" i="1"/>
  <c r="J422" i="1"/>
  <c r="K422" i="1"/>
  <c r="L422" i="1"/>
  <c r="M422" i="1"/>
  <c r="N422" i="1"/>
  <c r="H422" i="1"/>
  <c r="AP422" i="1"/>
  <c r="A423" i="1"/>
  <c r="B423" i="1"/>
  <c r="C423" i="1"/>
  <c r="D423" i="1"/>
  <c r="E423" i="1"/>
  <c r="F423" i="1"/>
  <c r="G423" i="1"/>
  <c r="I423" i="1"/>
  <c r="J423" i="1"/>
  <c r="K423" i="1"/>
  <c r="L423" i="1"/>
  <c r="M423" i="1"/>
  <c r="N423" i="1"/>
  <c r="H423" i="1"/>
  <c r="AP423" i="1"/>
  <c r="AQ423" i="1"/>
  <c r="A424" i="1"/>
  <c r="B424" i="1"/>
  <c r="C424" i="1"/>
  <c r="D424" i="1"/>
  <c r="E424" i="1"/>
  <c r="F424" i="1"/>
  <c r="G424" i="1"/>
  <c r="I424" i="1"/>
  <c r="J424" i="1"/>
  <c r="K424" i="1"/>
  <c r="L424" i="1"/>
  <c r="M424" i="1"/>
  <c r="N424" i="1"/>
  <c r="H424" i="1"/>
  <c r="AP424" i="1"/>
  <c r="AQ424" i="1"/>
  <c r="A425" i="1"/>
  <c r="B425" i="1"/>
  <c r="C425" i="1"/>
  <c r="D425" i="1"/>
  <c r="E425" i="1"/>
  <c r="F425" i="1"/>
  <c r="G425" i="1"/>
  <c r="I425" i="1"/>
  <c r="J425" i="1"/>
  <c r="K425" i="1"/>
  <c r="L425" i="1"/>
  <c r="M425" i="1"/>
  <c r="N425" i="1"/>
  <c r="H425" i="1"/>
  <c r="A426" i="1"/>
  <c r="B426" i="1"/>
  <c r="C426" i="1"/>
  <c r="D426" i="1"/>
  <c r="E426" i="1"/>
  <c r="F426" i="1"/>
  <c r="G426" i="1"/>
  <c r="I426" i="1"/>
  <c r="J426" i="1"/>
  <c r="K426" i="1"/>
  <c r="L426" i="1"/>
  <c r="M426" i="1"/>
  <c r="N426" i="1"/>
  <c r="H426" i="1"/>
  <c r="AP426" i="1"/>
  <c r="AQ426" i="1"/>
  <c r="A427" i="1"/>
  <c r="B427" i="1"/>
  <c r="C427" i="1"/>
  <c r="D427" i="1"/>
  <c r="E427" i="1"/>
  <c r="F427" i="1"/>
  <c r="G427" i="1"/>
  <c r="I427" i="1"/>
  <c r="J427" i="1"/>
  <c r="K427" i="1"/>
  <c r="L427" i="1"/>
  <c r="M427" i="1"/>
  <c r="N427" i="1"/>
  <c r="H427" i="1"/>
  <c r="AP427" i="1"/>
  <c r="AQ427" i="1"/>
  <c r="A428" i="1"/>
  <c r="B428" i="1"/>
  <c r="C428" i="1"/>
  <c r="D428" i="1"/>
  <c r="E428" i="1"/>
  <c r="F428" i="1"/>
  <c r="G428" i="1"/>
  <c r="I428" i="1"/>
  <c r="J428" i="1"/>
  <c r="K428" i="1"/>
  <c r="L428" i="1"/>
  <c r="M428" i="1"/>
  <c r="N428" i="1"/>
  <c r="H428" i="1"/>
  <c r="AP428" i="1"/>
  <c r="AQ428" i="1"/>
  <c r="A429" i="1"/>
  <c r="B429" i="1"/>
  <c r="C429" i="1"/>
  <c r="D429" i="1"/>
  <c r="E429" i="1"/>
  <c r="F429" i="1"/>
  <c r="G429" i="1"/>
  <c r="I429" i="1"/>
  <c r="J429" i="1"/>
  <c r="K429" i="1"/>
  <c r="L429" i="1"/>
  <c r="M429" i="1"/>
  <c r="N429" i="1"/>
  <c r="H429" i="1"/>
  <c r="A430" i="1"/>
  <c r="B430" i="1"/>
  <c r="C430" i="1"/>
  <c r="D430" i="1"/>
  <c r="E430" i="1"/>
  <c r="F430" i="1"/>
  <c r="G430" i="1"/>
  <c r="I430" i="1"/>
  <c r="J430" i="1"/>
  <c r="K430" i="1"/>
  <c r="L430" i="1"/>
  <c r="M430" i="1"/>
  <c r="N430" i="1"/>
  <c r="H430" i="1"/>
  <c r="AP430" i="1"/>
  <c r="A431" i="1"/>
  <c r="B431" i="1"/>
  <c r="C431" i="1"/>
  <c r="D431" i="1"/>
  <c r="E431" i="1"/>
  <c r="F431" i="1"/>
  <c r="G431" i="1"/>
  <c r="I431" i="1"/>
  <c r="J431" i="1"/>
  <c r="K431" i="1"/>
  <c r="L431" i="1"/>
  <c r="M431" i="1"/>
  <c r="N431" i="1"/>
  <c r="H431" i="1"/>
  <c r="AP431" i="1"/>
  <c r="A432" i="1"/>
  <c r="B432" i="1"/>
  <c r="C432" i="1"/>
  <c r="D432" i="1"/>
  <c r="E432" i="1"/>
  <c r="F432" i="1"/>
  <c r="G432" i="1"/>
  <c r="I432" i="1"/>
  <c r="J432" i="1"/>
  <c r="K432" i="1"/>
  <c r="L432" i="1"/>
  <c r="M432" i="1"/>
  <c r="N432" i="1"/>
  <c r="H432" i="1"/>
  <c r="AP432" i="1"/>
  <c r="AQ432" i="1"/>
  <c r="A433" i="1"/>
  <c r="B433" i="1"/>
  <c r="C433" i="1"/>
  <c r="D433" i="1"/>
  <c r="E433" i="1"/>
  <c r="F433" i="1"/>
  <c r="G433" i="1"/>
  <c r="I433" i="1"/>
  <c r="J433" i="1"/>
  <c r="K433" i="1"/>
  <c r="L433" i="1"/>
  <c r="M433" i="1"/>
  <c r="N433" i="1"/>
  <c r="H433" i="1"/>
  <c r="A434" i="1"/>
  <c r="B434" i="1"/>
  <c r="C434" i="1"/>
  <c r="D434" i="1"/>
  <c r="E434" i="1"/>
  <c r="F434" i="1"/>
  <c r="G434" i="1"/>
  <c r="I434" i="1"/>
  <c r="J434" i="1"/>
  <c r="K434" i="1"/>
  <c r="L434" i="1"/>
  <c r="M434" i="1"/>
  <c r="N434" i="1"/>
  <c r="H434" i="1"/>
  <c r="AP434" i="1"/>
  <c r="AQ434" i="1"/>
  <c r="A435" i="1"/>
  <c r="B435" i="1"/>
  <c r="C435" i="1"/>
  <c r="D435" i="1"/>
  <c r="E435" i="1"/>
  <c r="F435" i="1"/>
  <c r="G435" i="1"/>
  <c r="I435" i="1"/>
  <c r="J435" i="1"/>
  <c r="K435" i="1"/>
  <c r="L435" i="1"/>
  <c r="M435" i="1"/>
  <c r="N435" i="1"/>
  <c r="H435" i="1"/>
  <c r="AP435" i="1"/>
  <c r="AQ435" i="1"/>
  <c r="A436" i="1"/>
  <c r="B436" i="1"/>
  <c r="C436" i="1"/>
  <c r="D436" i="1"/>
  <c r="E436" i="1"/>
  <c r="F436" i="1"/>
  <c r="G436" i="1"/>
  <c r="I436" i="1"/>
  <c r="J436" i="1"/>
  <c r="K436" i="1"/>
  <c r="L436" i="1"/>
  <c r="M436" i="1"/>
  <c r="N436" i="1"/>
  <c r="H436" i="1"/>
  <c r="AP436" i="1"/>
  <c r="AQ436" i="1"/>
  <c r="A437" i="1"/>
  <c r="B437" i="1"/>
  <c r="C437" i="1"/>
  <c r="D437" i="1"/>
  <c r="E437" i="1"/>
  <c r="F437" i="1"/>
  <c r="G437" i="1"/>
  <c r="I437" i="1"/>
  <c r="J437" i="1"/>
  <c r="K437" i="1"/>
  <c r="L437" i="1"/>
  <c r="M437" i="1"/>
  <c r="N437" i="1"/>
  <c r="H437" i="1"/>
  <c r="A438" i="1"/>
  <c r="B438" i="1"/>
  <c r="C438" i="1"/>
  <c r="D438" i="1"/>
  <c r="E438" i="1"/>
  <c r="F438" i="1"/>
  <c r="G438" i="1"/>
  <c r="I438" i="1"/>
  <c r="J438" i="1"/>
  <c r="K438" i="1"/>
  <c r="L438" i="1"/>
  <c r="M438" i="1"/>
  <c r="N438" i="1"/>
  <c r="H438" i="1"/>
  <c r="AP438" i="1"/>
  <c r="AQ438" i="1"/>
  <c r="A439" i="1"/>
  <c r="B439" i="1"/>
  <c r="C439" i="1"/>
  <c r="D439" i="1"/>
  <c r="E439" i="1"/>
  <c r="F439" i="1"/>
  <c r="G439" i="1"/>
  <c r="I439" i="1"/>
  <c r="J439" i="1"/>
  <c r="K439" i="1"/>
  <c r="L439" i="1"/>
  <c r="M439" i="1"/>
  <c r="N439" i="1"/>
  <c r="H439" i="1"/>
  <c r="AP439" i="1"/>
  <c r="A440" i="1"/>
  <c r="B440" i="1"/>
  <c r="C440" i="1"/>
  <c r="D440" i="1"/>
  <c r="E440" i="1"/>
  <c r="F440" i="1"/>
  <c r="G440" i="1"/>
  <c r="I440" i="1"/>
  <c r="J440" i="1"/>
  <c r="K440" i="1"/>
  <c r="L440" i="1"/>
  <c r="M440" i="1"/>
  <c r="N440" i="1"/>
  <c r="H440" i="1"/>
  <c r="AP440" i="1"/>
  <c r="A441" i="1"/>
  <c r="B441" i="1"/>
  <c r="C441" i="1"/>
  <c r="D441" i="1"/>
  <c r="E441" i="1"/>
  <c r="F441" i="1"/>
  <c r="G441" i="1"/>
  <c r="I441" i="1"/>
  <c r="J441" i="1"/>
  <c r="K441" i="1"/>
  <c r="L441" i="1"/>
  <c r="M441" i="1"/>
  <c r="N441" i="1"/>
  <c r="H441" i="1"/>
  <c r="A442" i="1"/>
  <c r="B442" i="1"/>
  <c r="C442" i="1"/>
  <c r="D442" i="1"/>
  <c r="E442" i="1"/>
  <c r="F442" i="1"/>
  <c r="G442" i="1"/>
  <c r="I442" i="1"/>
  <c r="J442" i="1"/>
  <c r="K442" i="1"/>
  <c r="L442" i="1"/>
  <c r="M442" i="1"/>
  <c r="N442" i="1"/>
  <c r="H442" i="1"/>
  <c r="AP442" i="1"/>
  <c r="AQ442" i="1"/>
  <c r="A443" i="1"/>
  <c r="B443" i="1"/>
  <c r="C443" i="1"/>
  <c r="D443" i="1"/>
  <c r="E443" i="1"/>
  <c r="F443" i="1"/>
  <c r="G443" i="1"/>
  <c r="I443" i="1"/>
  <c r="J443" i="1"/>
  <c r="K443" i="1"/>
  <c r="L443" i="1"/>
  <c r="M443" i="1"/>
  <c r="N443" i="1"/>
  <c r="H443" i="1"/>
  <c r="AP443" i="1"/>
  <c r="AQ443" i="1"/>
  <c r="A444" i="1"/>
  <c r="B444" i="1"/>
  <c r="C444" i="1"/>
  <c r="D444" i="1"/>
  <c r="E444" i="1"/>
  <c r="F444" i="1"/>
  <c r="G444" i="1"/>
  <c r="I444" i="1"/>
  <c r="J444" i="1"/>
  <c r="K444" i="1"/>
  <c r="L444" i="1"/>
  <c r="M444" i="1"/>
  <c r="N444" i="1"/>
  <c r="H444" i="1"/>
  <c r="AP444" i="1"/>
  <c r="AQ444" i="1"/>
  <c r="A445" i="1"/>
  <c r="B445" i="1"/>
  <c r="C445" i="1"/>
  <c r="D445" i="1"/>
  <c r="E445" i="1"/>
  <c r="F445" i="1"/>
  <c r="G445" i="1"/>
  <c r="I445" i="1"/>
  <c r="J445" i="1"/>
  <c r="K445" i="1"/>
  <c r="L445" i="1"/>
  <c r="M445" i="1"/>
  <c r="N445" i="1"/>
  <c r="H445" i="1"/>
  <c r="A446" i="1"/>
  <c r="B446" i="1"/>
  <c r="C446" i="1"/>
  <c r="D446" i="1"/>
  <c r="E446" i="1"/>
  <c r="F446" i="1"/>
  <c r="G446" i="1"/>
  <c r="I446" i="1"/>
  <c r="J446" i="1"/>
  <c r="K446" i="1"/>
  <c r="L446" i="1"/>
  <c r="M446" i="1"/>
  <c r="N446" i="1"/>
  <c r="H446" i="1"/>
  <c r="AP446" i="1"/>
  <c r="AQ446" i="1"/>
  <c r="A447" i="1"/>
  <c r="B447" i="1"/>
  <c r="C447" i="1"/>
  <c r="D447" i="1"/>
  <c r="E447" i="1"/>
  <c r="F447" i="1"/>
  <c r="G447" i="1"/>
  <c r="I447" i="1"/>
  <c r="J447" i="1"/>
  <c r="K447" i="1"/>
  <c r="L447" i="1"/>
  <c r="M447" i="1"/>
  <c r="N447" i="1"/>
  <c r="H447" i="1"/>
  <c r="AP447" i="1"/>
  <c r="AQ447" i="1"/>
  <c r="A448" i="1"/>
  <c r="B448" i="1"/>
  <c r="C448" i="1"/>
  <c r="D448" i="1"/>
  <c r="E448" i="1"/>
  <c r="F448" i="1"/>
  <c r="G448" i="1"/>
  <c r="I448" i="1"/>
  <c r="J448" i="1"/>
  <c r="K448" i="1"/>
  <c r="L448" i="1"/>
  <c r="M448" i="1"/>
  <c r="N448" i="1"/>
  <c r="H448" i="1"/>
  <c r="AP448" i="1"/>
  <c r="A449" i="1"/>
  <c r="B449" i="1"/>
  <c r="C449" i="1"/>
  <c r="D449" i="1"/>
  <c r="E449" i="1"/>
  <c r="F449" i="1"/>
  <c r="G449" i="1"/>
  <c r="I449" i="1"/>
  <c r="J449" i="1"/>
  <c r="K449" i="1"/>
  <c r="L449" i="1"/>
  <c r="M449" i="1"/>
  <c r="N449" i="1"/>
  <c r="H449" i="1"/>
  <c r="A450" i="1"/>
  <c r="B450" i="1"/>
  <c r="C450" i="1"/>
  <c r="D450" i="1"/>
  <c r="E450" i="1"/>
  <c r="F450" i="1"/>
  <c r="G450" i="1"/>
  <c r="I450" i="1"/>
  <c r="J450" i="1"/>
  <c r="K450" i="1"/>
  <c r="L450" i="1"/>
  <c r="M450" i="1"/>
  <c r="N450" i="1"/>
  <c r="H450" i="1"/>
  <c r="AP450" i="1"/>
  <c r="AQ450" i="1"/>
  <c r="A451" i="1"/>
  <c r="B451" i="1"/>
  <c r="C451" i="1"/>
  <c r="D451" i="1"/>
  <c r="E451" i="1"/>
  <c r="F451" i="1"/>
  <c r="G451" i="1"/>
  <c r="I451" i="1"/>
  <c r="J451" i="1"/>
  <c r="K451" i="1"/>
  <c r="L451" i="1"/>
  <c r="M451" i="1"/>
  <c r="N451" i="1"/>
  <c r="H451" i="1"/>
  <c r="AP451" i="1"/>
  <c r="AQ451" i="1"/>
  <c r="A452" i="1"/>
  <c r="B452" i="1"/>
  <c r="C452" i="1"/>
  <c r="D452" i="1"/>
  <c r="E452" i="1"/>
  <c r="F452" i="1"/>
  <c r="G452" i="1"/>
  <c r="I452" i="1"/>
  <c r="J452" i="1"/>
  <c r="K452" i="1"/>
  <c r="L452" i="1"/>
  <c r="M452" i="1"/>
  <c r="N452" i="1"/>
  <c r="H452" i="1"/>
  <c r="AP452" i="1"/>
  <c r="AQ452" i="1"/>
  <c r="A453" i="1"/>
  <c r="B453" i="1"/>
  <c r="C453" i="1"/>
  <c r="D453" i="1"/>
  <c r="E453" i="1"/>
  <c r="F453" i="1"/>
  <c r="G453" i="1"/>
  <c r="I453" i="1"/>
  <c r="J453" i="1"/>
  <c r="K453" i="1"/>
  <c r="L453" i="1"/>
  <c r="M453" i="1"/>
  <c r="N453" i="1"/>
  <c r="H453" i="1"/>
  <c r="A454" i="1"/>
  <c r="B454" i="1"/>
  <c r="C454" i="1"/>
  <c r="D454" i="1"/>
  <c r="E454" i="1"/>
  <c r="F454" i="1"/>
  <c r="G454" i="1"/>
  <c r="I454" i="1"/>
  <c r="J454" i="1"/>
  <c r="K454" i="1"/>
  <c r="L454" i="1"/>
  <c r="M454" i="1"/>
  <c r="N454" i="1"/>
  <c r="H454" i="1"/>
  <c r="AP454" i="1"/>
  <c r="A455" i="1"/>
  <c r="B455" i="1"/>
  <c r="C455" i="1"/>
  <c r="D455" i="1"/>
  <c r="E455" i="1"/>
  <c r="F455" i="1"/>
  <c r="G455" i="1"/>
  <c r="I455" i="1"/>
  <c r="J455" i="1"/>
  <c r="K455" i="1"/>
  <c r="L455" i="1"/>
  <c r="M455" i="1"/>
  <c r="N455" i="1"/>
  <c r="H455" i="1"/>
  <c r="AP455" i="1"/>
  <c r="AQ455" i="1"/>
  <c r="A456" i="1"/>
  <c r="B456" i="1"/>
  <c r="C456" i="1"/>
  <c r="D456" i="1"/>
  <c r="E456" i="1"/>
  <c r="F456" i="1"/>
  <c r="G456" i="1"/>
  <c r="I456" i="1"/>
  <c r="J456" i="1"/>
  <c r="K456" i="1"/>
  <c r="L456" i="1"/>
  <c r="M456" i="1"/>
  <c r="N456" i="1"/>
  <c r="H456" i="1"/>
  <c r="AP456" i="1"/>
  <c r="AQ456" i="1"/>
  <c r="A457" i="1"/>
  <c r="B457" i="1"/>
  <c r="C457" i="1"/>
  <c r="D457" i="1"/>
  <c r="E457" i="1"/>
  <c r="F457" i="1"/>
  <c r="G457" i="1"/>
  <c r="I457" i="1"/>
  <c r="J457" i="1"/>
  <c r="K457" i="1"/>
  <c r="L457" i="1"/>
  <c r="M457" i="1"/>
  <c r="N457" i="1"/>
  <c r="H457" i="1"/>
  <c r="A458" i="1"/>
  <c r="B458" i="1"/>
  <c r="C458" i="1"/>
  <c r="D458" i="1"/>
  <c r="E458" i="1"/>
  <c r="F458" i="1"/>
  <c r="G458" i="1"/>
  <c r="I458" i="1"/>
  <c r="J458" i="1"/>
  <c r="K458" i="1"/>
  <c r="L458" i="1"/>
  <c r="M458" i="1"/>
  <c r="N458" i="1"/>
  <c r="H458" i="1"/>
  <c r="AP458" i="1"/>
  <c r="AQ458" i="1"/>
  <c r="A459" i="1"/>
  <c r="B459" i="1"/>
  <c r="C459" i="1"/>
  <c r="D459" i="1"/>
  <c r="E459" i="1"/>
  <c r="F459" i="1"/>
  <c r="G459" i="1"/>
  <c r="I459" i="1"/>
  <c r="J459" i="1"/>
  <c r="K459" i="1"/>
  <c r="L459" i="1"/>
  <c r="M459" i="1"/>
  <c r="N459" i="1"/>
  <c r="H459" i="1"/>
  <c r="AP459" i="1"/>
  <c r="AQ459" i="1"/>
  <c r="A460" i="1"/>
  <c r="B460" i="1"/>
  <c r="C460" i="1"/>
  <c r="D460" i="1"/>
  <c r="E460" i="1"/>
  <c r="F460" i="1"/>
  <c r="G460" i="1"/>
  <c r="I460" i="1"/>
  <c r="J460" i="1"/>
  <c r="K460" i="1"/>
  <c r="L460" i="1"/>
  <c r="M460" i="1"/>
  <c r="N460" i="1"/>
  <c r="H460" i="1"/>
  <c r="AP460" i="1"/>
  <c r="A461" i="1"/>
  <c r="B461" i="1"/>
  <c r="C461" i="1"/>
  <c r="D461" i="1"/>
  <c r="E461" i="1"/>
  <c r="F461" i="1"/>
  <c r="G461" i="1"/>
  <c r="I461" i="1"/>
  <c r="J461" i="1"/>
  <c r="K461" i="1"/>
  <c r="L461" i="1"/>
  <c r="M461" i="1"/>
  <c r="N461" i="1"/>
  <c r="H461" i="1"/>
  <c r="A462" i="1"/>
  <c r="B462" i="1"/>
  <c r="C462" i="1"/>
  <c r="D462" i="1"/>
  <c r="E462" i="1"/>
  <c r="F462" i="1"/>
  <c r="G462" i="1"/>
  <c r="I462" i="1"/>
  <c r="J462" i="1"/>
  <c r="K462" i="1"/>
  <c r="L462" i="1"/>
  <c r="M462" i="1"/>
  <c r="N462" i="1"/>
  <c r="H462" i="1"/>
  <c r="AP462" i="1"/>
  <c r="A463" i="1"/>
  <c r="B463" i="1"/>
  <c r="C463" i="1"/>
  <c r="D463" i="1"/>
  <c r="E463" i="1"/>
  <c r="F463" i="1"/>
  <c r="G463" i="1"/>
  <c r="I463" i="1"/>
  <c r="J463" i="1"/>
  <c r="K463" i="1"/>
  <c r="L463" i="1"/>
  <c r="M463" i="1"/>
  <c r="N463" i="1"/>
  <c r="H463" i="1"/>
  <c r="AP463" i="1"/>
  <c r="A464" i="1"/>
  <c r="B464" i="1"/>
  <c r="C464" i="1"/>
  <c r="D464" i="1"/>
  <c r="E464" i="1"/>
  <c r="F464" i="1"/>
  <c r="G464" i="1"/>
  <c r="I464" i="1"/>
  <c r="J464" i="1"/>
  <c r="K464" i="1"/>
  <c r="L464" i="1"/>
  <c r="M464" i="1"/>
  <c r="N464" i="1"/>
  <c r="H464" i="1"/>
  <c r="AP464" i="1"/>
  <c r="AQ464" i="1"/>
  <c r="A465" i="1"/>
  <c r="B465" i="1"/>
  <c r="C465" i="1"/>
  <c r="D465" i="1"/>
  <c r="E465" i="1"/>
  <c r="F465" i="1"/>
  <c r="G465" i="1"/>
  <c r="I465" i="1"/>
  <c r="J465" i="1"/>
  <c r="K465" i="1"/>
  <c r="L465" i="1"/>
  <c r="M465" i="1"/>
  <c r="N465" i="1"/>
  <c r="H465" i="1"/>
  <c r="A466" i="1"/>
  <c r="B466" i="1"/>
  <c r="C466" i="1"/>
  <c r="D466" i="1"/>
  <c r="E466" i="1"/>
  <c r="F466" i="1"/>
  <c r="G466" i="1"/>
  <c r="I466" i="1"/>
  <c r="J466" i="1"/>
  <c r="K466" i="1"/>
  <c r="L466" i="1"/>
  <c r="M466" i="1"/>
  <c r="N466" i="1"/>
  <c r="H466" i="1"/>
  <c r="AP466" i="1"/>
  <c r="AQ466" i="1"/>
  <c r="A467" i="1"/>
  <c r="B467" i="1"/>
  <c r="C467" i="1"/>
  <c r="D467" i="1"/>
  <c r="E467" i="1"/>
  <c r="F467" i="1"/>
  <c r="G467" i="1"/>
  <c r="I467" i="1"/>
  <c r="J467" i="1"/>
  <c r="K467" i="1"/>
  <c r="L467" i="1"/>
  <c r="M467" i="1"/>
  <c r="N467" i="1"/>
  <c r="H467" i="1"/>
  <c r="AP467" i="1"/>
  <c r="AQ467" i="1"/>
  <c r="A468" i="1"/>
  <c r="B468" i="1"/>
  <c r="C468" i="1"/>
  <c r="D468" i="1"/>
  <c r="E468" i="1"/>
  <c r="F468" i="1"/>
  <c r="G468" i="1"/>
  <c r="I468" i="1"/>
  <c r="J468" i="1"/>
  <c r="K468" i="1"/>
  <c r="L468" i="1"/>
  <c r="M468" i="1"/>
  <c r="N468" i="1"/>
  <c r="H468" i="1"/>
  <c r="AP468" i="1"/>
  <c r="AQ468" i="1"/>
  <c r="A469" i="1"/>
  <c r="B469" i="1"/>
  <c r="C469" i="1"/>
  <c r="D469" i="1"/>
  <c r="E469" i="1"/>
  <c r="F469" i="1"/>
  <c r="G469" i="1"/>
  <c r="I469" i="1"/>
  <c r="J469" i="1"/>
  <c r="K469" i="1"/>
  <c r="L469" i="1"/>
  <c r="M469" i="1"/>
  <c r="N469" i="1"/>
  <c r="H469" i="1"/>
  <c r="A470" i="1"/>
  <c r="B470" i="1"/>
  <c r="C470" i="1"/>
  <c r="D470" i="1"/>
  <c r="E470" i="1"/>
  <c r="F470" i="1"/>
  <c r="G470" i="1"/>
  <c r="I470" i="1"/>
  <c r="J470" i="1"/>
  <c r="K470" i="1"/>
  <c r="L470" i="1"/>
  <c r="M470" i="1"/>
  <c r="N470" i="1"/>
  <c r="H470" i="1"/>
  <c r="AP470" i="1"/>
  <c r="AQ470" i="1"/>
  <c r="A471" i="1"/>
  <c r="B471" i="1"/>
  <c r="C471" i="1"/>
  <c r="D471" i="1"/>
  <c r="E471" i="1"/>
  <c r="F471" i="1"/>
  <c r="G471" i="1"/>
  <c r="I471" i="1"/>
  <c r="J471" i="1"/>
  <c r="K471" i="1"/>
  <c r="L471" i="1"/>
  <c r="M471" i="1"/>
  <c r="N471" i="1"/>
  <c r="H471" i="1"/>
  <c r="AP471" i="1"/>
  <c r="A472" i="1"/>
  <c r="B472" i="1"/>
  <c r="C472" i="1"/>
  <c r="D472" i="1"/>
  <c r="E472" i="1"/>
  <c r="F472" i="1"/>
  <c r="G472" i="1"/>
  <c r="I472" i="1"/>
  <c r="J472" i="1"/>
  <c r="K472" i="1"/>
  <c r="L472" i="1"/>
  <c r="M472" i="1"/>
  <c r="N472" i="1"/>
  <c r="H472" i="1"/>
  <c r="AP472" i="1"/>
  <c r="A473" i="1"/>
  <c r="B473" i="1"/>
  <c r="C473" i="1"/>
  <c r="D473" i="1"/>
  <c r="E473" i="1"/>
  <c r="F473" i="1"/>
  <c r="G473" i="1"/>
  <c r="I473" i="1"/>
  <c r="J473" i="1"/>
  <c r="K473" i="1"/>
  <c r="L473" i="1"/>
  <c r="M473" i="1"/>
  <c r="N473" i="1"/>
  <c r="H473" i="1"/>
  <c r="A474" i="1"/>
  <c r="B474" i="1"/>
  <c r="C474" i="1"/>
  <c r="D474" i="1"/>
  <c r="E474" i="1"/>
  <c r="F474" i="1"/>
  <c r="G474" i="1"/>
  <c r="I474" i="1"/>
  <c r="J474" i="1"/>
  <c r="K474" i="1"/>
  <c r="L474" i="1"/>
  <c r="M474" i="1"/>
  <c r="N474" i="1"/>
  <c r="H474" i="1"/>
  <c r="AP474" i="1"/>
  <c r="A475" i="1"/>
  <c r="B475" i="1"/>
  <c r="C475" i="1"/>
  <c r="D475" i="1"/>
  <c r="E475" i="1"/>
  <c r="F475" i="1"/>
  <c r="G475" i="1"/>
  <c r="I475" i="1"/>
  <c r="J475" i="1"/>
  <c r="K475" i="1"/>
  <c r="L475" i="1"/>
  <c r="M475" i="1"/>
  <c r="N475" i="1"/>
  <c r="H475" i="1"/>
  <c r="AP475" i="1"/>
  <c r="AQ475" i="1"/>
  <c r="A476" i="1"/>
  <c r="B476" i="1"/>
  <c r="C476" i="1"/>
  <c r="D476" i="1"/>
  <c r="E476" i="1"/>
  <c r="F476" i="1"/>
  <c r="G476" i="1"/>
  <c r="I476" i="1"/>
  <c r="J476" i="1"/>
  <c r="K476" i="1"/>
  <c r="L476" i="1"/>
  <c r="M476" i="1"/>
  <c r="N476" i="1"/>
  <c r="H476" i="1"/>
  <c r="AP476" i="1"/>
  <c r="AQ476" i="1"/>
  <c r="A477" i="1"/>
  <c r="B477" i="1"/>
  <c r="C477" i="1"/>
  <c r="D477" i="1"/>
  <c r="E477" i="1"/>
  <c r="F477" i="1"/>
  <c r="G477" i="1"/>
  <c r="I477" i="1"/>
  <c r="J477" i="1"/>
  <c r="K477" i="1"/>
  <c r="L477" i="1"/>
  <c r="M477" i="1"/>
  <c r="N477" i="1"/>
  <c r="H477" i="1"/>
  <c r="A478" i="1"/>
  <c r="B478" i="1"/>
  <c r="C478" i="1"/>
  <c r="D478" i="1"/>
  <c r="E478" i="1"/>
  <c r="F478" i="1"/>
  <c r="G478" i="1"/>
  <c r="I478" i="1"/>
  <c r="J478" i="1"/>
  <c r="K478" i="1"/>
  <c r="L478" i="1"/>
  <c r="M478" i="1"/>
  <c r="N478" i="1"/>
  <c r="H478" i="1"/>
  <c r="AP478" i="1"/>
  <c r="AQ478" i="1"/>
  <c r="A479" i="1"/>
  <c r="B479" i="1"/>
  <c r="C479" i="1"/>
  <c r="D479" i="1"/>
  <c r="E479" i="1"/>
  <c r="F479" i="1"/>
  <c r="G479" i="1"/>
  <c r="I479" i="1"/>
  <c r="J479" i="1"/>
  <c r="K479" i="1"/>
  <c r="L479" i="1"/>
  <c r="M479" i="1"/>
  <c r="N479" i="1"/>
  <c r="H479" i="1"/>
  <c r="AP479" i="1"/>
  <c r="AQ479" i="1"/>
  <c r="A480" i="1"/>
  <c r="B480" i="1"/>
  <c r="C480" i="1"/>
  <c r="D480" i="1"/>
  <c r="E480" i="1"/>
  <c r="F480" i="1"/>
  <c r="G480" i="1"/>
  <c r="I480" i="1"/>
  <c r="J480" i="1"/>
  <c r="K480" i="1"/>
  <c r="L480" i="1"/>
  <c r="M480" i="1"/>
  <c r="N480" i="1"/>
  <c r="H480" i="1"/>
  <c r="AP480" i="1"/>
  <c r="A481" i="1"/>
  <c r="B481" i="1"/>
  <c r="C481" i="1"/>
  <c r="D481" i="1"/>
  <c r="E481" i="1"/>
  <c r="F481" i="1"/>
  <c r="G481" i="1"/>
  <c r="I481" i="1"/>
  <c r="J481" i="1"/>
  <c r="K481" i="1"/>
  <c r="L481" i="1"/>
  <c r="M481" i="1"/>
  <c r="N481" i="1"/>
  <c r="H481" i="1"/>
  <c r="A482" i="1"/>
  <c r="B482" i="1"/>
  <c r="C482" i="1"/>
  <c r="D482" i="1"/>
  <c r="E482" i="1"/>
  <c r="F482" i="1"/>
  <c r="G482" i="1"/>
  <c r="I482" i="1"/>
  <c r="J482" i="1"/>
  <c r="K482" i="1"/>
  <c r="L482" i="1"/>
  <c r="M482" i="1"/>
  <c r="N482" i="1"/>
  <c r="H482" i="1"/>
  <c r="AP482" i="1"/>
  <c r="AQ482" i="1"/>
  <c r="A483" i="1"/>
  <c r="B483" i="1"/>
  <c r="C483" i="1"/>
  <c r="D483" i="1"/>
  <c r="E483" i="1"/>
  <c r="F483" i="1"/>
  <c r="G483" i="1"/>
  <c r="I483" i="1"/>
  <c r="J483" i="1"/>
  <c r="K483" i="1"/>
  <c r="L483" i="1"/>
  <c r="M483" i="1"/>
  <c r="N483" i="1"/>
  <c r="H483" i="1"/>
  <c r="AP483" i="1"/>
  <c r="A484" i="1"/>
  <c r="B484" i="1"/>
  <c r="C484" i="1"/>
  <c r="D484" i="1"/>
  <c r="E484" i="1"/>
  <c r="F484" i="1"/>
  <c r="G484" i="1"/>
  <c r="I484" i="1"/>
  <c r="J484" i="1"/>
  <c r="K484" i="1"/>
  <c r="L484" i="1"/>
  <c r="M484" i="1"/>
  <c r="N484" i="1"/>
  <c r="H484" i="1"/>
  <c r="AP484" i="1"/>
  <c r="AQ484" i="1"/>
  <c r="A485" i="1"/>
  <c r="B485" i="1"/>
  <c r="C485" i="1"/>
  <c r="D485" i="1"/>
  <c r="E485" i="1"/>
  <c r="F485" i="1"/>
  <c r="G485" i="1"/>
  <c r="I485" i="1"/>
  <c r="J485" i="1"/>
  <c r="K485" i="1"/>
  <c r="L485" i="1"/>
  <c r="M485" i="1"/>
  <c r="N485" i="1"/>
  <c r="H485" i="1"/>
  <c r="A486" i="1"/>
  <c r="B486" i="1"/>
  <c r="C486" i="1"/>
  <c r="D486" i="1"/>
  <c r="E486" i="1"/>
  <c r="F486" i="1"/>
  <c r="G486" i="1"/>
  <c r="I486" i="1"/>
  <c r="J486" i="1"/>
  <c r="K486" i="1"/>
  <c r="L486" i="1"/>
  <c r="M486" i="1"/>
  <c r="N486" i="1"/>
  <c r="H486" i="1"/>
  <c r="AP486" i="1"/>
  <c r="A487" i="1"/>
  <c r="B487" i="1"/>
  <c r="C487" i="1"/>
  <c r="D487" i="1"/>
  <c r="E487" i="1"/>
  <c r="F487" i="1"/>
  <c r="G487" i="1"/>
  <c r="I487" i="1"/>
  <c r="J487" i="1"/>
  <c r="K487" i="1"/>
  <c r="L487" i="1"/>
  <c r="M487" i="1"/>
  <c r="N487" i="1"/>
  <c r="H487" i="1"/>
  <c r="AP487" i="1"/>
  <c r="AQ487" i="1"/>
  <c r="A488" i="1"/>
  <c r="B488" i="1"/>
  <c r="C488" i="1"/>
  <c r="D488" i="1"/>
  <c r="E488" i="1"/>
  <c r="F488" i="1"/>
  <c r="G488" i="1"/>
  <c r="I488" i="1"/>
  <c r="J488" i="1"/>
  <c r="K488" i="1"/>
  <c r="L488" i="1"/>
  <c r="M488" i="1"/>
  <c r="N488" i="1"/>
  <c r="H488" i="1"/>
  <c r="AP488" i="1"/>
  <c r="AQ488" i="1"/>
  <c r="A489" i="1"/>
  <c r="B489" i="1"/>
  <c r="C489" i="1"/>
  <c r="D489" i="1"/>
  <c r="E489" i="1"/>
  <c r="F489" i="1"/>
  <c r="G489" i="1"/>
  <c r="I489" i="1"/>
  <c r="J489" i="1"/>
  <c r="K489" i="1"/>
  <c r="L489" i="1"/>
  <c r="M489" i="1"/>
  <c r="N489" i="1"/>
  <c r="H489" i="1"/>
  <c r="A490" i="1"/>
  <c r="B490" i="1"/>
  <c r="C490" i="1"/>
  <c r="D490" i="1"/>
  <c r="E490" i="1"/>
  <c r="F490" i="1"/>
  <c r="G490" i="1"/>
  <c r="I490" i="1"/>
  <c r="J490" i="1"/>
  <c r="K490" i="1"/>
  <c r="L490" i="1"/>
  <c r="M490" i="1"/>
  <c r="N490" i="1"/>
  <c r="H490" i="1"/>
  <c r="AP490" i="1"/>
  <c r="AQ490" i="1"/>
  <c r="A491" i="1"/>
  <c r="B491" i="1"/>
  <c r="C491" i="1"/>
  <c r="D491" i="1"/>
  <c r="E491" i="1"/>
  <c r="F491" i="1"/>
  <c r="G491" i="1"/>
  <c r="I491" i="1"/>
  <c r="J491" i="1"/>
  <c r="K491" i="1"/>
  <c r="L491" i="1"/>
  <c r="M491" i="1"/>
  <c r="N491" i="1"/>
  <c r="H491" i="1"/>
  <c r="AP491" i="1"/>
  <c r="AQ491" i="1"/>
  <c r="A492" i="1"/>
  <c r="B492" i="1"/>
  <c r="C492" i="1"/>
  <c r="D492" i="1"/>
  <c r="E492" i="1"/>
  <c r="F492" i="1"/>
  <c r="G492" i="1"/>
  <c r="I492" i="1"/>
  <c r="J492" i="1"/>
  <c r="K492" i="1"/>
  <c r="L492" i="1"/>
  <c r="M492" i="1"/>
  <c r="N492" i="1"/>
  <c r="H492" i="1"/>
  <c r="AP492" i="1"/>
  <c r="A493" i="1"/>
  <c r="B493" i="1"/>
  <c r="C493" i="1"/>
  <c r="D493" i="1"/>
  <c r="E493" i="1"/>
  <c r="F493" i="1"/>
  <c r="G493" i="1"/>
  <c r="I493" i="1"/>
  <c r="J493" i="1"/>
  <c r="K493" i="1"/>
  <c r="L493" i="1"/>
  <c r="M493" i="1"/>
  <c r="N493" i="1"/>
  <c r="H493" i="1"/>
  <c r="A494" i="1"/>
  <c r="B494" i="1"/>
  <c r="C494" i="1"/>
  <c r="D494" i="1"/>
  <c r="E494" i="1"/>
  <c r="F494" i="1"/>
  <c r="G494" i="1"/>
  <c r="I494" i="1"/>
  <c r="J494" i="1"/>
  <c r="K494" i="1"/>
  <c r="L494" i="1"/>
  <c r="M494" i="1"/>
  <c r="N494" i="1"/>
  <c r="H494" i="1"/>
  <c r="AP494" i="1"/>
  <c r="A495" i="1"/>
  <c r="B495" i="1"/>
  <c r="C495" i="1"/>
  <c r="D495" i="1"/>
  <c r="E495" i="1"/>
  <c r="F495" i="1"/>
  <c r="G495" i="1"/>
  <c r="I495" i="1"/>
  <c r="J495" i="1"/>
  <c r="K495" i="1"/>
  <c r="L495" i="1"/>
  <c r="M495" i="1"/>
  <c r="N495" i="1"/>
  <c r="H495" i="1"/>
  <c r="AP495" i="1"/>
  <c r="A496" i="1"/>
  <c r="B496" i="1"/>
  <c r="C496" i="1"/>
  <c r="D496" i="1"/>
  <c r="E496" i="1"/>
  <c r="F496" i="1"/>
  <c r="G496" i="1"/>
  <c r="I496" i="1"/>
  <c r="J496" i="1"/>
  <c r="K496" i="1"/>
  <c r="L496" i="1"/>
  <c r="M496" i="1"/>
  <c r="N496" i="1"/>
  <c r="H496" i="1"/>
  <c r="AP496" i="1"/>
  <c r="AQ496" i="1"/>
  <c r="A497" i="1"/>
  <c r="B497" i="1"/>
  <c r="C497" i="1"/>
  <c r="D497" i="1"/>
  <c r="E497" i="1"/>
  <c r="F497" i="1"/>
  <c r="G497" i="1"/>
  <c r="I497" i="1"/>
  <c r="J497" i="1"/>
  <c r="K497" i="1"/>
  <c r="L497" i="1"/>
  <c r="M497" i="1"/>
  <c r="N497" i="1"/>
  <c r="H497" i="1"/>
  <c r="A498" i="1"/>
  <c r="B498" i="1"/>
  <c r="C498" i="1"/>
  <c r="D498" i="1"/>
  <c r="E498" i="1"/>
  <c r="F498" i="1"/>
  <c r="G498" i="1"/>
  <c r="I498" i="1"/>
  <c r="J498" i="1"/>
  <c r="K498" i="1"/>
  <c r="L498" i="1"/>
  <c r="M498" i="1"/>
  <c r="N498" i="1"/>
  <c r="H498" i="1"/>
  <c r="AP498" i="1"/>
  <c r="AQ498" i="1"/>
  <c r="A499" i="1"/>
  <c r="B499" i="1"/>
  <c r="C499" i="1"/>
  <c r="D499" i="1"/>
  <c r="E499" i="1"/>
  <c r="F499" i="1"/>
  <c r="G499" i="1"/>
  <c r="I499" i="1"/>
  <c r="J499" i="1"/>
  <c r="K499" i="1"/>
  <c r="L499" i="1"/>
  <c r="M499" i="1"/>
  <c r="N499" i="1"/>
  <c r="H499" i="1"/>
  <c r="AP499" i="1"/>
  <c r="AQ499" i="1"/>
  <c r="A500" i="1"/>
  <c r="B500" i="1"/>
  <c r="C500" i="1"/>
  <c r="D500" i="1"/>
  <c r="E500" i="1"/>
  <c r="F500" i="1"/>
  <c r="G500" i="1"/>
  <c r="I500" i="1"/>
  <c r="J500" i="1"/>
  <c r="K500" i="1"/>
  <c r="L500" i="1"/>
  <c r="M500" i="1"/>
  <c r="N500" i="1"/>
  <c r="H500" i="1"/>
  <c r="AP500" i="1"/>
  <c r="AQ500" i="1"/>
  <c r="A501" i="1"/>
  <c r="B501" i="1"/>
  <c r="C501" i="1"/>
  <c r="D501" i="1"/>
  <c r="E501" i="1"/>
  <c r="F501" i="1"/>
  <c r="G501" i="1"/>
  <c r="I501" i="1"/>
  <c r="J501" i="1"/>
  <c r="K501" i="1"/>
  <c r="L501" i="1"/>
  <c r="M501" i="1"/>
  <c r="N501" i="1"/>
  <c r="H501" i="1"/>
  <c r="A502" i="1"/>
  <c r="B502" i="1"/>
  <c r="C502" i="1"/>
  <c r="D502" i="1"/>
  <c r="E502" i="1"/>
  <c r="F502" i="1"/>
  <c r="G502" i="1"/>
  <c r="I502" i="1"/>
  <c r="J502" i="1"/>
  <c r="K502" i="1"/>
  <c r="L502" i="1"/>
  <c r="M502" i="1"/>
  <c r="N502" i="1"/>
  <c r="H502" i="1"/>
  <c r="AP502" i="1"/>
  <c r="AQ502" i="1"/>
  <c r="A503" i="1"/>
  <c r="B503" i="1"/>
  <c r="C503" i="1"/>
  <c r="D503" i="1"/>
  <c r="E503" i="1"/>
  <c r="F503" i="1"/>
  <c r="G503" i="1"/>
  <c r="I503" i="1"/>
  <c r="J503" i="1"/>
  <c r="K503" i="1"/>
  <c r="L503" i="1"/>
  <c r="M503" i="1"/>
  <c r="N503" i="1"/>
  <c r="H503" i="1"/>
  <c r="AP503" i="1"/>
  <c r="A504" i="1"/>
  <c r="B504" i="1"/>
  <c r="C504" i="1"/>
  <c r="D504" i="1"/>
  <c r="E504" i="1"/>
  <c r="F504" i="1"/>
  <c r="G504" i="1"/>
  <c r="I504" i="1"/>
  <c r="J504" i="1"/>
  <c r="K504" i="1"/>
  <c r="L504" i="1"/>
  <c r="M504" i="1"/>
  <c r="N504" i="1"/>
  <c r="H504" i="1"/>
  <c r="AP504" i="1"/>
  <c r="A505" i="1"/>
  <c r="B505" i="1"/>
  <c r="C505" i="1"/>
  <c r="D505" i="1"/>
  <c r="E505" i="1"/>
  <c r="F505" i="1"/>
  <c r="G505" i="1"/>
  <c r="I505" i="1"/>
  <c r="J505" i="1"/>
  <c r="K505" i="1"/>
  <c r="L505" i="1"/>
  <c r="M505" i="1"/>
  <c r="N505" i="1"/>
  <c r="H505" i="1"/>
  <c r="A506" i="1"/>
  <c r="B506" i="1"/>
  <c r="C506" i="1"/>
  <c r="D506" i="1"/>
  <c r="E506" i="1"/>
  <c r="F506" i="1"/>
  <c r="G506" i="1"/>
  <c r="I506" i="1"/>
  <c r="J506" i="1"/>
  <c r="K506" i="1"/>
  <c r="L506" i="1"/>
  <c r="M506" i="1"/>
  <c r="N506" i="1"/>
  <c r="H506" i="1"/>
  <c r="AP506" i="1"/>
  <c r="A507" i="1"/>
  <c r="B507" i="1"/>
  <c r="C507" i="1"/>
  <c r="D507" i="1"/>
  <c r="E507" i="1"/>
  <c r="F507" i="1"/>
  <c r="G507" i="1"/>
  <c r="I507" i="1"/>
  <c r="J507" i="1"/>
  <c r="K507" i="1"/>
  <c r="L507" i="1"/>
  <c r="M507" i="1"/>
  <c r="N507" i="1"/>
  <c r="H507" i="1"/>
  <c r="AP507" i="1"/>
  <c r="AQ507" i="1"/>
  <c r="A508" i="1"/>
  <c r="B508" i="1"/>
  <c r="C508" i="1"/>
  <c r="D508" i="1"/>
  <c r="E508" i="1"/>
  <c r="F508" i="1"/>
  <c r="G508" i="1"/>
  <c r="I508" i="1"/>
  <c r="J508" i="1"/>
  <c r="K508" i="1"/>
  <c r="L508" i="1"/>
  <c r="M508" i="1"/>
  <c r="N508" i="1"/>
  <c r="H508" i="1"/>
  <c r="AP508" i="1"/>
  <c r="AQ508" i="1"/>
  <c r="A509" i="1"/>
  <c r="B509" i="1"/>
  <c r="C509" i="1"/>
  <c r="D509" i="1"/>
  <c r="E509" i="1"/>
  <c r="F509" i="1"/>
  <c r="G509" i="1"/>
  <c r="I509" i="1"/>
  <c r="J509" i="1"/>
  <c r="K509" i="1"/>
  <c r="L509" i="1"/>
  <c r="M509" i="1"/>
  <c r="N509" i="1"/>
  <c r="H509" i="1"/>
  <c r="A510" i="1"/>
  <c r="B510" i="1"/>
  <c r="C510" i="1"/>
  <c r="D510" i="1"/>
  <c r="E510" i="1"/>
  <c r="F510" i="1"/>
  <c r="G510" i="1"/>
  <c r="I510" i="1"/>
  <c r="J510" i="1"/>
  <c r="K510" i="1"/>
  <c r="L510" i="1"/>
  <c r="M510" i="1"/>
  <c r="N510" i="1"/>
  <c r="H510" i="1"/>
  <c r="AP510" i="1"/>
  <c r="AQ510" i="1"/>
  <c r="A511" i="1"/>
  <c r="B511" i="1"/>
  <c r="C511" i="1"/>
  <c r="D511" i="1"/>
  <c r="E511" i="1"/>
  <c r="F511" i="1"/>
  <c r="G511" i="1"/>
  <c r="I511" i="1"/>
  <c r="J511" i="1"/>
  <c r="K511" i="1"/>
  <c r="L511" i="1"/>
  <c r="M511" i="1"/>
  <c r="N511" i="1"/>
  <c r="H511" i="1"/>
  <c r="AP511" i="1"/>
  <c r="AQ511" i="1"/>
  <c r="A512" i="1"/>
  <c r="B512" i="1"/>
  <c r="C512" i="1"/>
  <c r="D512" i="1"/>
  <c r="E512" i="1"/>
  <c r="F512" i="1"/>
  <c r="G512" i="1"/>
  <c r="I512" i="1"/>
  <c r="J512" i="1"/>
  <c r="K512" i="1"/>
  <c r="L512" i="1"/>
  <c r="M512" i="1"/>
  <c r="N512" i="1"/>
  <c r="H512" i="1"/>
  <c r="AP512" i="1"/>
  <c r="A513" i="1"/>
  <c r="B513" i="1"/>
  <c r="C513" i="1"/>
  <c r="D513" i="1"/>
  <c r="E513" i="1"/>
  <c r="F513" i="1"/>
  <c r="G513" i="1"/>
  <c r="I513" i="1"/>
  <c r="J513" i="1"/>
  <c r="K513" i="1"/>
  <c r="L513" i="1"/>
  <c r="M513" i="1"/>
  <c r="N513" i="1"/>
  <c r="H513" i="1"/>
  <c r="A514" i="1"/>
  <c r="B514" i="1"/>
  <c r="C514" i="1"/>
  <c r="D514" i="1"/>
  <c r="E514" i="1"/>
  <c r="F514" i="1"/>
  <c r="G514" i="1"/>
  <c r="I514" i="1"/>
  <c r="J514" i="1"/>
  <c r="K514" i="1"/>
  <c r="L514" i="1"/>
  <c r="M514" i="1"/>
  <c r="N514" i="1"/>
  <c r="H514" i="1"/>
  <c r="AP514" i="1"/>
  <c r="AQ514" i="1"/>
  <c r="A515" i="1"/>
  <c r="B515" i="1"/>
  <c r="C515" i="1"/>
  <c r="D515" i="1"/>
  <c r="E515" i="1"/>
  <c r="F515" i="1"/>
  <c r="G515" i="1"/>
  <c r="I515" i="1"/>
  <c r="J515" i="1"/>
  <c r="K515" i="1"/>
  <c r="L515" i="1"/>
  <c r="M515" i="1"/>
  <c r="N515" i="1"/>
  <c r="H515" i="1"/>
  <c r="AP515" i="1"/>
  <c r="A516" i="1"/>
  <c r="B516" i="1"/>
  <c r="C516" i="1"/>
  <c r="D516" i="1"/>
  <c r="E516" i="1"/>
  <c r="F516" i="1"/>
  <c r="G516" i="1"/>
  <c r="I516" i="1"/>
  <c r="J516" i="1"/>
  <c r="K516" i="1"/>
  <c r="L516" i="1"/>
  <c r="M516" i="1"/>
  <c r="N516" i="1"/>
  <c r="H516" i="1"/>
  <c r="AP516" i="1"/>
  <c r="AQ516" i="1"/>
  <c r="A517" i="1"/>
  <c r="B517" i="1"/>
  <c r="C517" i="1"/>
  <c r="D517" i="1"/>
  <c r="E517" i="1"/>
  <c r="F517" i="1"/>
  <c r="G517" i="1"/>
  <c r="I517" i="1"/>
  <c r="J517" i="1"/>
  <c r="K517" i="1"/>
  <c r="L517" i="1"/>
  <c r="M517" i="1"/>
  <c r="N517" i="1"/>
  <c r="H517" i="1"/>
  <c r="A518" i="1"/>
  <c r="B518" i="1"/>
  <c r="C518" i="1"/>
  <c r="D518" i="1"/>
  <c r="E518" i="1"/>
  <c r="F518" i="1"/>
  <c r="G518" i="1"/>
  <c r="I518" i="1"/>
  <c r="J518" i="1"/>
  <c r="K518" i="1"/>
  <c r="L518" i="1"/>
  <c r="M518" i="1"/>
  <c r="N518" i="1"/>
  <c r="H518" i="1"/>
  <c r="AP518" i="1"/>
  <c r="A519" i="1"/>
  <c r="B519" i="1"/>
  <c r="C519" i="1"/>
  <c r="D519" i="1"/>
  <c r="E519" i="1"/>
  <c r="F519" i="1"/>
  <c r="G519" i="1"/>
  <c r="I519" i="1"/>
  <c r="J519" i="1"/>
  <c r="K519" i="1"/>
  <c r="L519" i="1"/>
  <c r="M519" i="1"/>
  <c r="N519" i="1"/>
  <c r="H519" i="1"/>
  <c r="AP519" i="1"/>
  <c r="AQ519" i="1"/>
  <c r="A520" i="1"/>
  <c r="B520" i="1"/>
  <c r="C520" i="1"/>
  <c r="D520" i="1"/>
  <c r="E520" i="1"/>
  <c r="F520" i="1"/>
  <c r="G520" i="1"/>
  <c r="I520" i="1"/>
  <c r="J520" i="1"/>
  <c r="K520" i="1"/>
  <c r="L520" i="1"/>
  <c r="M520" i="1"/>
  <c r="N520" i="1"/>
  <c r="H520" i="1"/>
  <c r="AP520" i="1"/>
  <c r="AQ520" i="1"/>
  <c r="A521" i="1"/>
  <c r="B521" i="1"/>
  <c r="C521" i="1"/>
  <c r="D521" i="1"/>
  <c r="E521" i="1"/>
  <c r="F521" i="1"/>
  <c r="G521" i="1"/>
  <c r="I521" i="1"/>
  <c r="J521" i="1"/>
  <c r="K521" i="1"/>
  <c r="L521" i="1"/>
  <c r="M521" i="1"/>
  <c r="N521" i="1"/>
  <c r="H521" i="1"/>
  <c r="A522" i="1"/>
  <c r="B522" i="1"/>
  <c r="C522" i="1"/>
  <c r="D522" i="1"/>
  <c r="E522" i="1"/>
  <c r="F522" i="1"/>
  <c r="G522" i="1"/>
  <c r="I522" i="1"/>
  <c r="J522" i="1"/>
  <c r="K522" i="1"/>
  <c r="L522" i="1"/>
  <c r="M522" i="1"/>
  <c r="N522" i="1"/>
  <c r="H522" i="1"/>
  <c r="AP522" i="1"/>
  <c r="AQ522" i="1"/>
  <c r="A523" i="1"/>
  <c r="B523" i="1"/>
  <c r="C523" i="1"/>
  <c r="D523" i="1"/>
  <c r="E523" i="1"/>
  <c r="F523" i="1"/>
  <c r="G523" i="1"/>
  <c r="I523" i="1"/>
  <c r="J523" i="1"/>
  <c r="K523" i="1"/>
  <c r="L523" i="1"/>
  <c r="M523" i="1"/>
  <c r="N523" i="1"/>
  <c r="H523" i="1"/>
  <c r="AP523" i="1"/>
  <c r="AQ523" i="1"/>
  <c r="A524" i="1"/>
  <c r="B524" i="1"/>
  <c r="C524" i="1"/>
  <c r="D524" i="1"/>
  <c r="E524" i="1"/>
  <c r="F524" i="1"/>
  <c r="G524" i="1"/>
  <c r="I524" i="1"/>
  <c r="J524" i="1"/>
  <c r="K524" i="1"/>
  <c r="L524" i="1"/>
  <c r="M524" i="1"/>
  <c r="N524" i="1"/>
  <c r="H524" i="1"/>
  <c r="AP524" i="1"/>
  <c r="A525" i="1"/>
  <c r="B525" i="1"/>
  <c r="C525" i="1"/>
  <c r="D525" i="1"/>
  <c r="E525" i="1"/>
  <c r="F525" i="1"/>
  <c r="G525" i="1"/>
  <c r="I525" i="1"/>
  <c r="J525" i="1"/>
  <c r="K525" i="1"/>
  <c r="L525" i="1"/>
  <c r="M525" i="1"/>
  <c r="N525" i="1"/>
  <c r="H525" i="1"/>
  <c r="A526" i="1"/>
  <c r="B526" i="1"/>
  <c r="C526" i="1"/>
  <c r="D526" i="1"/>
  <c r="E526" i="1"/>
  <c r="F526" i="1"/>
  <c r="G526" i="1"/>
  <c r="I526" i="1"/>
  <c r="J526" i="1"/>
  <c r="K526" i="1"/>
  <c r="L526" i="1"/>
  <c r="M526" i="1"/>
  <c r="N526" i="1"/>
  <c r="H526" i="1"/>
  <c r="AP526" i="1"/>
  <c r="A527" i="1"/>
  <c r="B527" i="1"/>
  <c r="C527" i="1"/>
  <c r="D527" i="1"/>
  <c r="E527" i="1"/>
  <c r="F527" i="1"/>
  <c r="G527" i="1"/>
  <c r="I527" i="1"/>
  <c r="J527" i="1"/>
  <c r="K527" i="1"/>
  <c r="L527" i="1"/>
  <c r="M527" i="1"/>
  <c r="N527" i="1"/>
  <c r="H527" i="1"/>
  <c r="AP527" i="1"/>
  <c r="A528" i="1"/>
  <c r="B528" i="1"/>
  <c r="C528" i="1"/>
  <c r="D528" i="1"/>
  <c r="E528" i="1"/>
  <c r="F528" i="1"/>
  <c r="G528" i="1"/>
  <c r="I528" i="1"/>
  <c r="J528" i="1"/>
  <c r="K528" i="1"/>
  <c r="L528" i="1"/>
  <c r="M528" i="1"/>
  <c r="N528" i="1"/>
  <c r="H528" i="1"/>
  <c r="AP528" i="1"/>
  <c r="AQ528" i="1"/>
  <c r="A529" i="1"/>
  <c r="B529" i="1"/>
  <c r="C529" i="1"/>
  <c r="D529" i="1"/>
  <c r="E529" i="1"/>
  <c r="F529" i="1"/>
  <c r="G529" i="1"/>
  <c r="I529" i="1"/>
  <c r="J529" i="1"/>
  <c r="K529" i="1"/>
  <c r="L529" i="1"/>
  <c r="M529" i="1"/>
  <c r="N529" i="1"/>
  <c r="H529" i="1"/>
  <c r="A530" i="1"/>
  <c r="B530" i="1"/>
  <c r="C530" i="1"/>
  <c r="D530" i="1"/>
  <c r="E530" i="1"/>
  <c r="F530" i="1"/>
  <c r="G530" i="1"/>
  <c r="I530" i="1"/>
  <c r="J530" i="1"/>
  <c r="K530" i="1"/>
  <c r="L530" i="1"/>
  <c r="M530" i="1"/>
  <c r="N530" i="1"/>
  <c r="H530" i="1"/>
  <c r="AP530" i="1"/>
  <c r="AQ530" i="1"/>
  <c r="A531" i="1"/>
  <c r="B531" i="1"/>
  <c r="C531" i="1"/>
  <c r="D531" i="1"/>
  <c r="E531" i="1"/>
  <c r="F531" i="1"/>
  <c r="G531" i="1"/>
  <c r="I531" i="1"/>
  <c r="J531" i="1"/>
  <c r="K531" i="1"/>
  <c r="L531" i="1"/>
  <c r="M531" i="1"/>
  <c r="N531" i="1"/>
  <c r="H531" i="1"/>
  <c r="AP531" i="1"/>
  <c r="AQ531" i="1"/>
  <c r="A532" i="1"/>
  <c r="B532" i="1"/>
  <c r="C532" i="1"/>
  <c r="D532" i="1"/>
  <c r="E532" i="1"/>
  <c r="F532" i="1"/>
  <c r="G532" i="1"/>
  <c r="I532" i="1"/>
  <c r="J532" i="1"/>
  <c r="K532" i="1"/>
  <c r="L532" i="1"/>
  <c r="M532" i="1"/>
  <c r="N532" i="1"/>
  <c r="H532" i="1"/>
  <c r="AP532" i="1"/>
  <c r="AQ532" i="1"/>
  <c r="A533" i="1"/>
  <c r="B533" i="1"/>
  <c r="C533" i="1"/>
  <c r="D533" i="1"/>
  <c r="E533" i="1"/>
  <c r="F533" i="1"/>
  <c r="G533" i="1"/>
  <c r="I533" i="1"/>
  <c r="J533" i="1"/>
  <c r="K533" i="1"/>
  <c r="L533" i="1"/>
  <c r="M533" i="1"/>
  <c r="N533" i="1"/>
  <c r="H533" i="1"/>
  <c r="A534" i="1"/>
  <c r="B534" i="1"/>
  <c r="C534" i="1"/>
  <c r="D534" i="1"/>
  <c r="E534" i="1"/>
  <c r="F534" i="1"/>
  <c r="G534" i="1"/>
  <c r="I534" i="1"/>
  <c r="J534" i="1"/>
  <c r="K534" i="1"/>
  <c r="L534" i="1"/>
  <c r="M534" i="1"/>
  <c r="N534" i="1"/>
  <c r="H534" i="1"/>
  <c r="AP534" i="1"/>
  <c r="AQ534" i="1"/>
  <c r="A535" i="1"/>
  <c r="B535" i="1"/>
  <c r="C535" i="1"/>
  <c r="D535" i="1"/>
  <c r="E535" i="1"/>
  <c r="F535" i="1"/>
  <c r="G535" i="1"/>
  <c r="I535" i="1"/>
  <c r="J535" i="1"/>
  <c r="K535" i="1"/>
  <c r="L535" i="1"/>
  <c r="M535" i="1"/>
  <c r="N535" i="1"/>
  <c r="H535" i="1"/>
  <c r="AP535" i="1"/>
  <c r="A536" i="1"/>
  <c r="B536" i="1"/>
  <c r="C536" i="1"/>
  <c r="D536" i="1"/>
  <c r="E536" i="1"/>
  <c r="F536" i="1"/>
  <c r="G536" i="1"/>
  <c r="I536" i="1"/>
  <c r="J536" i="1"/>
  <c r="K536" i="1"/>
  <c r="L536" i="1"/>
  <c r="M536" i="1"/>
  <c r="N536" i="1"/>
  <c r="H536" i="1"/>
  <c r="AP536" i="1"/>
  <c r="A537" i="1"/>
  <c r="B537" i="1"/>
  <c r="C537" i="1"/>
  <c r="D537" i="1"/>
  <c r="E537" i="1"/>
  <c r="F537" i="1"/>
  <c r="G537" i="1"/>
  <c r="I537" i="1"/>
  <c r="J537" i="1"/>
  <c r="K537" i="1"/>
  <c r="L537" i="1"/>
  <c r="M537" i="1"/>
  <c r="N537" i="1"/>
  <c r="H537" i="1"/>
  <c r="A538" i="1"/>
  <c r="B538" i="1"/>
  <c r="C538" i="1"/>
  <c r="D538" i="1"/>
  <c r="E538" i="1"/>
  <c r="F538" i="1"/>
  <c r="G538" i="1"/>
  <c r="I538" i="1"/>
  <c r="J538" i="1"/>
  <c r="K538" i="1"/>
  <c r="L538" i="1"/>
  <c r="M538" i="1"/>
  <c r="N538" i="1"/>
  <c r="H538" i="1"/>
  <c r="AP538" i="1"/>
  <c r="A539" i="1"/>
  <c r="B539" i="1"/>
  <c r="C539" i="1"/>
  <c r="D539" i="1"/>
  <c r="E539" i="1"/>
  <c r="F539" i="1"/>
  <c r="G539" i="1"/>
  <c r="I539" i="1"/>
  <c r="J539" i="1"/>
  <c r="K539" i="1"/>
  <c r="L539" i="1"/>
  <c r="M539" i="1"/>
  <c r="N539" i="1"/>
  <c r="H539" i="1"/>
  <c r="AP539" i="1"/>
  <c r="AQ539" i="1"/>
  <c r="A540" i="1"/>
  <c r="B540" i="1"/>
  <c r="C540" i="1"/>
  <c r="D540" i="1"/>
  <c r="E540" i="1"/>
  <c r="F540" i="1"/>
  <c r="G540" i="1"/>
  <c r="I540" i="1"/>
  <c r="J540" i="1"/>
  <c r="K540" i="1"/>
  <c r="L540" i="1"/>
  <c r="M540" i="1"/>
  <c r="N540" i="1"/>
  <c r="H540" i="1"/>
  <c r="AP540" i="1"/>
  <c r="AQ540" i="1"/>
  <c r="A541" i="1"/>
  <c r="B541" i="1"/>
  <c r="C541" i="1"/>
  <c r="D541" i="1"/>
  <c r="E541" i="1"/>
  <c r="F541" i="1"/>
  <c r="G541" i="1"/>
  <c r="I541" i="1"/>
  <c r="J541" i="1"/>
  <c r="K541" i="1"/>
  <c r="L541" i="1"/>
  <c r="M541" i="1"/>
  <c r="N541" i="1"/>
  <c r="H541" i="1"/>
  <c r="A542" i="1"/>
  <c r="B542" i="1"/>
  <c r="C542" i="1"/>
  <c r="D542" i="1"/>
  <c r="E542" i="1"/>
  <c r="F542" i="1"/>
  <c r="G542" i="1"/>
  <c r="I542" i="1"/>
  <c r="J542" i="1"/>
  <c r="K542" i="1"/>
  <c r="L542" i="1"/>
  <c r="M542" i="1"/>
  <c r="N542" i="1"/>
  <c r="H542" i="1"/>
  <c r="AP542" i="1"/>
  <c r="AQ542" i="1"/>
  <c r="A543" i="1"/>
  <c r="B543" i="1"/>
  <c r="C543" i="1"/>
  <c r="D543" i="1"/>
  <c r="E543" i="1"/>
  <c r="F543" i="1"/>
  <c r="G543" i="1"/>
  <c r="I543" i="1"/>
  <c r="J543" i="1"/>
  <c r="K543" i="1"/>
  <c r="L543" i="1"/>
  <c r="M543" i="1"/>
  <c r="N543" i="1"/>
  <c r="H543" i="1"/>
  <c r="AP543" i="1"/>
  <c r="AQ543" i="1"/>
  <c r="A544" i="1"/>
  <c r="B544" i="1"/>
  <c r="C544" i="1"/>
  <c r="D544" i="1"/>
  <c r="E544" i="1"/>
  <c r="F544" i="1"/>
  <c r="G544" i="1"/>
  <c r="I544" i="1"/>
  <c r="J544" i="1"/>
  <c r="K544" i="1"/>
  <c r="L544" i="1"/>
  <c r="M544" i="1"/>
  <c r="N544" i="1"/>
  <c r="H544" i="1"/>
  <c r="AP544" i="1"/>
  <c r="A545" i="1"/>
  <c r="B545" i="1"/>
  <c r="C545" i="1"/>
  <c r="D545" i="1"/>
  <c r="E545" i="1"/>
  <c r="F545" i="1"/>
  <c r="G545" i="1"/>
  <c r="I545" i="1"/>
  <c r="J545" i="1"/>
  <c r="K545" i="1"/>
  <c r="L545" i="1"/>
  <c r="M545" i="1"/>
  <c r="N545" i="1"/>
  <c r="H545" i="1"/>
  <c r="A546" i="1"/>
  <c r="B546" i="1"/>
  <c r="C546" i="1"/>
  <c r="D546" i="1"/>
  <c r="E546" i="1"/>
  <c r="F546" i="1"/>
  <c r="G546" i="1"/>
  <c r="I546" i="1"/>
  <c r="J546" i="1"/>
  <c r="K546" i="1"/>
  <c r="L546" i="1"/>
  <c r="M546" i="1"/>
  <c r="N546" i="1"/>
  <c r="H546" i="1"/>
  <c r="AP546" i="1"/>
  <c r="AQ546" i="1"/>
  <c r="A547" i="1"/>
  <c r="B547" i="1"/>
  <c r="C547" i="1"/>
  <c r="D547" i="1"/>
  <c r="E547" i="1"/>
  <c r="F547" i="1"/>
  <c r="G547" i="1"/>
  <c r="I547" i="1"/>
  <c r="J547" i="1"/>
  <c r="K547" i="1"/>
  <c r="L547" i="1"/>
  <c r="M547" i="1"/>
  <c r="N547" i="1"/>
  <c r="H547" i="1"/>
  <c r="AP547" i="1"/>
  <c r="A548" i="1"/>
  <c r="B548" i="1"/>
  <c r="C548" i="1"/>
  <c r="D548" i="1"/>
  <c r="E548" i="1"/>
  <c r="F548" i="1"/>
  <c r="G548" i="1"/>
  <c r="I548" i="1"/>
  <c r="J548" i="1"/>
  <c r="K548" i="1"/>
  <c r="L548" i="1"/>
  <c r="M548" i="1"/>
  <c r="N548" i="1"/>
  <c r="H548" i="1"/>
  <c r="AP548" i="1"/>
  <c r="AQ548" i="1"/>
  <c r="A549" i="1"/>
  <c r="B549" i="1"/>
  <c r="C549" i="1"/>
  <c r="D549" i="1"/>
  <c r="E549" i="1"/>
  <c r="F549" i="1"/>
  <c r="G549" i="1"/>
  <c r="I549" i="1"/>
  <c r="J549" i="1"/>
  <c r="K549" i="1"/>
  <c r="L549" i="1"/>
  <c r="M549" i="1"/>
  <c r="N549" i="1"/>
  <c r="H549" i="1"/>
  <c r="AP549" i="1"/>
  <c r="AQ549" i="1"/>
  <c r="A550" i="1"/>
  <c r="B550" i="1"/>
  <c r="C550" i="1"/>
  <c r="D550" i="1"/>
  <c r="E550" i="1"/>
  <c r="F550" i="1"/>
  <c r="G550" i="1"/>
  <c r="I550" i="1"/>
  <c r="J550" i="1"/>
  <c r="K550" i="1"/>
  <c r="L550" i="1"/>
  <c r="M550" i="1"/>
  <c r="N550" i="1"/>
  <c r="H550" i="1"/>
  <c r="AP550" i="1"/>
  <c r="A551" i="1"/>
  <c r="B551" i="1"/>
  <c r="C551" i="1"/>
  <c r="D551" i="1"/>
  <c r="E551" i="1"/>
  <c r="F551" i="1"/>
  <c r="G551" i="1"/>
  <c r="I551" i="1"/>
  <c r="J551" i="1"/>
  <c r="K551" i="1"/>
  <c r="L551" i="1"/>
  <c r="M551" i="1"/>
  <c r="N551" i="1"/>
  <c r="H551" i="1"/>
  <c r="AP551" i="1"/>
  <c r="A552" i="1"/>
  <c r="B552" i="1"/>
  <c r="C552" i="1"/>
  <c r="D552" i="1"/>
  <c r="E552" i="1"/>
  <c r="F552" i="1"/>
  <c r="G552" i="1"/>
  <c r="I552" i="1"/>
  <c r="J552" i="1"/>
  <c r="K552" i="1"/>
  <c r="L552" i="1"/>
  <c r="M552" i="1"/>
  <c r="N552" i="1"/>
  <c r="H552" i="1"/>
  <c r="AP552" i="1"/>
  <c r="AQ552" i="1"/>
  <c r="A553" i="1"/>
  <c r="B553" i="1"/>
  <c r="C553" i="1"/>
  <c r="D553" i="1"/>
  <c r="E553" i="1"/>
  <c r="F553" i="1"/>
  <c r="G553" i="1"/>
  <c r="I553" i="1"/>
  <c r="J553" i="1"/>
  <c r="K553" i="1"/>
  <c r="L553" i="1"/>
  <c r="M553" i="1"/>
  <c r="N553" i="1"/>
  <c r="H553" i="1"/>
  <c r="AP553" i="1"/>
  <c r="AQ553" i="1"/>
  <c r="A554" i="1"/>
  <c r="B554" i="1"/>
  <c r="C554" i="1"/>
  <c r="D554" i="1"/>
  <c r="E554" i="1"/>
  <c r="F554" i="1"/>
  <c r="G554" i="1"/>
  <c r="I554" i="1"/>
  <c r="J554" i="1"/>
  <c r="K554" i="1"/>
  <c r="L554" i="1"/>
  <c r="M554" i="1"/>
  <c r="N554" i="1"/>
  <c r="H554" i="1"/>
  <c r="AP554" i="1"/>
  <c r="A555" i="1"/>
  <c r="B555" i="1"/>
  <c r="C555" i="1"/>
  <c r="D555" i="1"/>
  <c r="E555" i="1"/>
  <c r="F555" i="1"/>
  <c r="G555" i="1"/>
  <c r="I555" i="1"/>
  <c r="J555" i="1"/>
  <c r="K555" i="1"/>
  <c r="L555" i="1"/>
  <c r="M555" i="1"/>
  <c r="N555" i="1"/>
  <c r="H555" i="1"/>
  <c r="AP555" i="1"/>
  <c r="A556" i="1"/>
  <c r="B556" i="1"/>
  <c r="C556" i="1"/>
  <c r="D556" i="1"/>
  <c r="E556" i="1"/>
  <c r="F556" i="1"/>
  <c r="G556" i="1"/>
  <c r="I556" i="1"/>
  <c r="J556" i="1"/>
  <c r="K556" i="1"/>
  <c r="L556" i="1"/>
  <c r="M556" i="1"/>
  <c r="N556" i="1"/>
  <c r="H556" i="1"/>
  <c r="AP556" i="1"/>
  <c r="AQ556" i="1"/>
  <c r="A557" i="1"/>
  <c r="B557" i="1"/>
  <c r="C557" i="1"/>
  <c r="D557" i="1"/>
  <c r="E557" i="1"/>
  <c r="F557" i="1"/>
  <c r="G557" i="1"/>
  <c r="I557" i="1"/>
  <c r="J557" i="1"/>
  <c r="K557" i="1"/>
  <c r="L557" i="1"/>
  <c r="M557" i="1"/>
  <c r="N557" i="1"/>
  <c r="H557" i="1"/>
  <c r="AP557" i="1"/>
  <c r="AQ557" i="1"/>
  <c r="A558" i="1"/>
  <c r="B558" i="1"/>
  <c r="C558" i="1"/>
  <c r="D558" i="1"/>
  <c r="E558" i="1"/>
  <c r="F558" i="1"/>
  <c r="G558" i="1"/>
  <c r="I558" i="1"/>
  <c r="J558" i="1"/>
  <c r="K558" i="1"/>
  <c r="L558" i="1"/>
  <c r="M558" i="1"/>
  <c r="N558" i="1"/>
  <c r="H558" i="1"/>
  <c r="AP558" i="1"/>
  <c r="AQ558" i="1"/>
  <c r="A559" i="1"/>
  <c r="B559" i="1"/>
  <c r="C559" i="1"/>
  <c r="D559" i="1"/>
  <c r="E559" i="1"/>
  <c r="F559" i="1"/>
  <c r="G559" i="1"/>
  <c r="I559" i="1"/>
  <c r="J559" i="1"/>
  <c r="K559" i="1"/>
  <c r="L559" i="1"/>
  <c r="M559" i="1"/>
  <c r="N559" i="1"/>
  <c r="H559" i="1"/>
  <c r="AP559" i="1"/>
  <c r="AQ559" i="1"/>
  <c r="A560" i="1"/>
  <c r="B560" i="1"/>
  <c r="C560" i="1"/>
  <c r="D560" i="1"/>
  <c r="E560" i="1"/>
  <c r="F560" i="1"/>
  <c r="G560" i="1"/>
  <c r="I560" i="1"/>
  <c r="J560" i="1"/>
  <c r="K560" i="1"/>
  <c r="L560" i="1"/>
  <c r="M560" i="1"/>
  <c r="N560" i="1"/>
  <c r="H560" i="1"/>
  <c r="AP560" i="1"/>
  <c r="AQ560" i="1"/>
  <c r="A561" i="1"/>
  <c r="B561" i="1"/>
  <c r="C561" i="1"/>
  <c r="D561" i="1"/>
  <c r="E561" i="1"/>
  <c r="F561" i="1"/>
  <c r="G561" i="1"/>
  <c r="I561" i="1"/>
  <c r="J561" i="1"/>
  <c r="K561" i="1"/>
  <c r="L561" i="1"/>
  <c r="M561" i="1"/>
  <c r="N561" i="1"/>
  <c r="H561" i="1"/>
  <c r="AP561" i="1"/>
  <c r="AQ561" i="1"/>
  <c r="A562" i="1"/>
  <c r="B562" i="1"/>
  <c r="C562" i="1"/>
  <c r="D562" i="1"/>
  <c r="E562" i="1"/>
  <c r="F562" i="1"/>
  <c r="G562" i="1"/>
  <c r="I562" i="1"/>
  <c r="J562" i="1"/>
  <c r="K562" i="1"/>
  <c r="L562" i="1"/>
  <c r="M562" i="1"/>
  <c r="N562" i="1"/>
  <c r="H562" i="1"/>
  <c r="AP562" i="1"/>
  <c r="A563" i="1"/>
  <c r="B563" i="1"/>
  <c r="C563" i="1"/>
  <c r="D563" i="1"/>
  <c r="E563" i="1"/>
  <c r="F563" i="1"/>
  <c r="G563" i="1"/>
  <c r="I563" i="1"/>
  <c r="J563" i="1"/>
  <c r="K563" i="1"/>
  <c r="L563" i="1"/>
  <c r="M563" i="1"/>
  <c r="N563" i="1"/>
  <c r="H563" i="1"/>
  <c r="AP563" i="1"/>
  <c r="AQ563" i="1"/>
  <c r="A564" i="1"/>
  <c r="B564" i="1"/>
  <c r="C564" i="1"/>
  <c r="D564" i="1"/>
  <c r="E564" i="1"/>
  <c r="F564" i="1"/>
  <c r="G564" i="1"/>
  <c r="I564" i="1"/>
  <c r="J564" i="1"/>
  <c r="K564" i="1"/>
  <c r="L564" i="1"/>
  <c r="M564" i="1"/>
  <c r="N564" i="1"/>
  <c r="H564" i="1"/>
  <c r="AP564" i="1"/>
  <c r="AQ564" i="1"/>
  <c r="A565" i="1"/>
  <c r="B565" i="1"/>
  <c r="C565" i="1"/>
  <c r="D565" i="1"/>
  <c r="E565" i="1"/>
  <c r="F565" i="1"/>
  <c r="G565" i="1"/>
  <c r="I565" i="1"/>
  <c r="J565" i="1"/>
  <c r="K565" i="1"/>
  <c r="L565" i="1"/>
  <c r="M565" i="1"/>
  <c r="N565" i="1"/>
  <c r="H565" i="1"/>
  <c r="AP565" i="1"/>
  <c r="AQ565" i="1"/>
  <c r="A566" i="1"/>
  <c r="B566" i="1"/>
  <c r="C566" i="1"/>
  <c r="D566" i="1"/>
  <c r="E566" i="1"/>
  <c r="F566" i="1"/>
  <c r="G566" i="1"/>
  <c r="I566" i="1"/>
  <c r="J566" i="1"/>
  <c r="K566" i="1"/>
  <c r="L566" i="1"/>
  <c r="M566" i="1"/>
  <c r="N566" i="1"/>
  <c r="H566" i="1"/>
  <c r="AP566" i="1"/>
  <c r="AQ566" i="1"/>
  <c r="A567" i="1"/>
  <c r="B567" i="1"/>
  <c r="C567" i="1"/>
  <c r="D567" i="1"/>
  <c r="E567" i="1"/>
  <c r="F567" i="1"/>
  <c r="G567" i="1"/>
  <c r="I567" i="1"/>
  <c r="J567" i="1"/>
  <c r="K567" i="1"/>
  <c r="L567" i="1"/>
  <c r="M567" i="1"/>
  <c r="N567" i="1"/>
  <c r="H567" i="1"/>
  <c r="AP567" i="1"/>
  <c r="A568" i="1"/>
  <c r="B568" i="1"/>
  <c r="C568" i="1"/>
  <c r="D568" i="1"/>
  <c r="E568" i="1"/>
  <c r="F568" i="1"/>
  <c r="G568" i="1"/>
  <c r="I568" i="1"/>
  <c r="J568" i="1"/>
  <c r="K568" i="1"/>
  <c r="L568" i="1"/>
  <c r="M568" i="1"/>
  <c r="N568" i="1"/>
  <c r="H568" i="1"/>
  <c r="AP568" i="1"/>
  <c r="AQ568" i="1"/>
  <c r="A569" i="1"/>
  <c r="B569" i="1"/>
  <c r="C569" i="1"/>
  <c r="D569" i="1"/>
  <c r="E569" i="1"/>
  <c r="F569" i="1"/>
  <c r="G569" i="1"/>
  <c r="I569" i="1"/>
  <c r="J569" i="1"/>
  <c r="K569" i="1"/>
  <c r="L569" i="1"/>
  <c r="M569" i="1"/>
  <c r="N569" i="1"/>
  <c r="H569" i="1"/>
  <c r="AP569" i="1"/>
  <c r="AQ569" i="1"/>
  <c r="A570" i="1"/>
  <c r="B570" i="1"/>
  <c r="C570" i="1"/>
  <c r="D570" i="1"/>
  <c r="E570" i="1"/>
  <c r="F570" i="1"/>
  <c r="G570" i="1"/>
  <c r="I570" i="1"/>
  <c r="J570" i="1"/>
  <c r="K570" i="1"/>
  <c r="L570" i="1"/>
  <c r="M570" i="1"/>
  <c r="N570" i="1"/>
  <c r="H570" i="1"/>
  <c r="AP570" i="1"/>
  <c r="AQ570" i="1"/>
  <c r="A571" i="1"/>
  <c r="B571" i="1"/>
  <c r="C571" i="1"/>
  <c r="D571" i="1"/>
  <c r="E571" i="1"/>
  <c r="F571" i="1"/>
  <c r="G571" i="1"/>
  <c r="I571" i="1"/>
  <c r="J571" i="1"/>
  <c r="K571" i="1"/>
  <c r="L571" i="1"/>
  <c r="M571" i="1"/>
  <c r="N571" i="1"/>
  <c r="H571" i="1"/>
  <c r="AP571" i="1"/>
  <c r="A572" i="1"/>
  <c r="B572" i="1"/>
  <c r="C572" i="1"/>
  <c r="D572" i="1"/>
  <c r="E572" i="1"/>
  <c r="F572" i="1"/>
  <c r="G572" i="1"/>
  <c r="I572" i="1"/>
  <c r="J572" i="1"/>
  <c r="K572" i="1"/>
  <c r="L572" i="1"/>
  <c r="M572" i="1"/>
  <c r="N572" i="1"/>
  <c r="H572" i="1"/>
  <c r="AP572" i="1"/>
  <c r="AQ572" i="1"/>
  <c r="A573" i="1"/>
  <c r="B573" i="1"/>
  <c r="C573" i="1"/>
  <c r="D573" i="1"/>
  <c r="E573" i="1"/>
  <c r="F573" i="1"/>
  <c r="G573" i="1"/>
  <c r="I573" i="1"/>
  <c r="J573" i="1"/>
  <c r="K573" i="1"/>
  <c r="L573" i="1"/>
  <c r="M573" i="1"/>
  <c r="N573" i="1"/>
  <c r="H573" i="1"/>
  <c r="AP573" i="1"/>
  <c r="AQ573" i="1"/>
  <c r="A574" i="1"/>
  <c r="B574" i="1"/>
  <c r="C574" i="1"/>
  <c r="D574" i="1"/>
  <c r="E574" i="1"/>
  <c r="F574" i="1"/>
  <c r="G574" i="1"/>
  <c r="I574" i="1"/>
  <c r="J574" i="1"/>
  <c r="K574" i="1"/>
  <c r="L574" i="1"/>
  <c r="M574" i="1"/>
  <c r="N574" i="1"/>
  <c r="H574" i="1"/>
  <c r="AP574" i="1"/>
  <c r="AQ574" i="1"/>
  <c r="A575" i="1"/>
  <c r="B575" i="1"/>
  <c r="C575" i="1"/>
  <c r="D575" i="1"/>
  <c r="E575" i="1"/>
  <c r="F575" i="1"/>
  <c r="G575" i="1"/>
  <c r="I575" i="1"/>
  <c r="J575" i="1"/>
  <c r="K575" i="1"/>
  <c r="L575" i="1"/>
  <c r="M575" i="1"/>
  <c r="N575" i="1"/>
  <c r="H575" i="1"/>
  <c r="AP575" i="1"/>
  <c r="A576" i="1"/>
  <c r="B576" i="1"/>
  <c r="C576" i="1"/>
  <c r="D576" i="1"/>
  <c r="E576" i="1"/>
  <c r="F576" i="1"/>
  <c r="G576" i="1"/>
  <c r="I576" i="1"/>
  <c r="J576" i="1"/>
  <c r="K576" i="1"/>
  <c r="L576" i="1"/>
  <c r="M576" i="1"/>
  <c r="N576" i="1"/>
  <c r="H576" i="1"/>
  <c r="AP576" i="1"/>
  <c r="AQ576" i="1"/>
  <c r="A577" i="1"/>
  <c r="B577" i="1"/>
  <c r="C577" i="1"/>
  <c r="D577" i="1"/>
  <c r="E577" i="1"/>
  <c r="F577" i="1"/>
  <c r="G577" i="1"/>
  <c r="I577" i="1"/>
  <c r="J577" i="1"/>
  <c r="K577" i="1"/>
  <c r="L577" i="1"/>
  <c r="M577" i="1"/>
  <c r="N577" i="1"/>
  <c r="H577" i="1"/>
  <c r="AP577" i="1"/>
  <c r="AQ577" i="1"/>
  <c r="A578" i="1"/>
  <c r="B578" i="1"/>
  <c r="C578" i="1"/>
  <c r="D578" i="1"/>
  <c r="E578" i="1"/>
  <c r="F578" i="1"/>
  <c r="G578" i="1"/>
  <c r="I578" i="1"/>
  <c r="J578" i="1"/>
  <c r="K578" i="1"/>
  <c r="L578" i="1"/>
  <c r="M578" i="1"/>
  <c r="N578" i="1"/>
  <c r="H578" i="1"/>
  <c r="AP578" i="1"/>
  <c r="AQ578" i="1"/>
  <c r="A579" i="1"/>
  <c r="B579" i="1"/>
  <c r="C579" i="1"/>
  <c r="D579" i="1"/>
  <c r="E579" i="1"/>
  <c r="F579" i="1"/>
  <c r="G579" i="1"/>
  <c r="I579" i="1"/>
  <c r="J579" i="1"/>
  <c r="K579" i="1"/>
  <c r="L579" i="1"/>
  <c r="M579" i="1"/>
  <c r="N579" i="1"/>
  <c r="H579" i="1"/>
  <c r="AP579" i="1"/>
  <c r="A580" i="1"/>
  <c r="B580" i="1"/>
  <c r="C580" i="1"/>
  <c r="D580" i="1"/>
  <c r="E580" i="1"/>
  <c r="F580" i="1"/>
  <c r="G580" i="1"/>
  <c r="I580" i="1"/>
  <c r="J580" i="1"/>
  <c r="K580" i="1"/>
  <c r="L580" i="1"/>
  <c r="M580" i="1"/>
  <c r="N580" i="1"/>
  <c r="H580" i="1"/>
  <c r="AP580" i="1"/>
  <c r="AQ580" i="1"/>
  <c r="A581" i="1"/>
  <c r="B581" i="1"/>
  <c r="C581" i="1"/>
  <c r="D581" i="1"/>
  <c r="E581" i="1"/>
  <c r="F581" i="1"/>
  <c r="G581" i="1"/>
  <c r="I581" i="1"/>
  <c r="J581" i="1"/>
  <c r="K581" i="1"/>
  <c r="L581" i="1"/>
  <c r="M581" i="1"/>
  <c r="N581" i="1"/>
  <c r="H581" i="1"/>
  <c r="AP581" i="1"/>
  <c r="AQ581" i="1"/>
  <c r="A582" i="1"/>
  <c r="B582" i="1"/>
  <c r="C582" i="1"/>
  <c r="D582" i="1"/>
  <c r="E582" i="1"/>
  <c r="F582" i="1"/>
  <c r="G582" i="1"/>
  <c r="I582" i="1"/>
  <c r="J582" i="1"/>
  <c r="K582" i="1"/>
  <c r="L582" i="1"/>
  <c r="M582" i="1"/>
  <c r="N582" i="1"/>
  <c r="H582" i="1"/>
  <c r="AP582" i="1"/>
  <c r="AQ582" i="1"/>
  <c r="A583" i="1"/>
  <c r="B583" i="1"/>
  <c r="C583" i="1"/>
  <c r="D583" i="1"/>
  <c r="E583" i="1"/>
  <c r="F583" i="1"/>
  <c r="G583" i="1"/>
  <c r="I583" i="1"/>
  <c r="J583" i="1"/>
  <c r="K583" i="1"/>
  <c r="L583" i="1"/>
  <c r="M583" i="1"/>
  <c r="N583" i="1"/>
  <c r="H583" i="1"/>
  <c r="AP583" i="1"/>
  <c r="AQ583" i="1"/>
  <c r="A584" i="1"/>
  <c r="B584" i="1"/>
  <c r="C584" i="1"/>
  <c r="D584" i="1"/>
  <c r="E584" i="1"/>
  <c r="F584" i="1"/>
  <c r="G584" i="1"/>
  <c r="I584" i="1"/>
  <c r="J584" i="1"/>
  <c r="K584" i="1"/>
  <c r="L584" i="1"/>
  <c r="M584" i="1"/>
  <c r="N584" i="1"/>
  <c r="H584" i="1"/>
  <c r="AP584" i="1"/>
  <c r="AQ584" i="1"/>
  <c r="A585" i="1"/>
  <c r="B585" i="1"/>
  <c r="C585" i="1"/>
  <c r="D585" i="1"/>
  <c r="E585" i="1"/>
  <c r="F585" i="1"/>
  <c r="G585" i="1"/>
  <c r="I585" i="1"/>
  <c r="J585" i="1"/>
  <c r="K585" i="1"/>
  <c r="L585" i="1"/>
  <c r="M585" i="1"/>
  <c r="N585" i="1"/>
  <c r="H585" i="1"/>
  <c r="AP585" i="1"/>
  <c r="AQ585" i="1"/>
  <c r="A586" i="1"/>
  <c r="B586" i="1"/>
  <c r="C586" i="1"/>
  <c r="D586" i="1"/>
  <c r="E586" i="1"/>
  <c r="F586" i="1"/>
  <c r="G586" i="1"/>
  <c r="I586" i="1"/>
  <c r="J586" i="1"/>
  <c r="K586" i="1"/>
  <c r="L586" i="1"/>
  <c r="M586" i="1"/>
  <c r="N586" i="1"/>
  <c r="H586" i="1"/>
  <c r="AP586" i="1"/>
  <c r="AQ586" i="1"/>
  <c r="A587" i="1"/>
  <c r="B587" i="1"/>
  <c r="C587" i="1"/>
  <c r="D587" i="1"/>
  <c r="E587" i="1"/>
  <c r="F587" i="1"/>
  <c r="G587" i="1"/>
  <c r="I587" i="1"/>
  <c r="J587" i="1"/>
  <c r="K587" i="1"/>
  <c r="L587" i="1"/>
  <c r="M587" i="1"/>
  <c r="N587" i="1"/>
  <c r="H587" i="1"/>
  <c r="AP587" i="1"/>
  <c r="AQ587" i="1"/>
  <c r="A588" i="1"/>
  <c r="B588" i="1"/>
  <c r="C588" i="1"/>
  <c r="D588" i="1"/>
  <c r="E588" i="1"/>
  <c r="F588" i="1"/>
  <c r="G588" i="1"/>
  <c r="I588" i="1"/>
  <c r="J588" i="1"/>
  <c r="K588" i="1"/>
  <c r="L588" i="1"/>
  <c r="M588" i="1"/>
  <c r="N588" i="1"/>
  <c r="H588" i="1"/>
  <c r="AP588" i="1"/>
  <c r="AQ588" i="1"/>
  <c r="A589" i="1"/>
  <c r="B589" i="1"/>
  <c r="C589" i="1"/>
  <c r="D589" i="1"/>
  <c r="E589" i="1"/>
  <c r="F589" i="1"/>
  <c r="G589" i="1"/>
  <c r="I589" i="1"/>
  <c r="J589" i="1"/>
  <c r="K589" i="1"/>
  <c r="L589" i="1"/>
  <c r="M589" i="1"/>
  <c r="N589" i="1"/>
  <c r="H589" i="1"/>
  <c r="AP589" i="1"/>
  <c r="AQ589" i="1"/>
  <c r="A590" i="1"/>
  <c r="B590" i="1"/>
  <c r="C590" i="1"/>
  <c r="D590" i="1"/>
  <c r="E590" i="1"/>
  <c r="F590" i="1"/>
  <c r="G590" i="1"/>
  <c r="I590" i="1"/>
  <c r="J590" i="1"/>
  <c r="K590" i="1"/>
  <c r="L590" i="1"/>
  <c r="M590" i="1"/>
  <c r="N590" i="1"/>
  <c r="H590" i="1"/>
  <c r="AP590" i="1"/>
  <c r="AQ590" i="1"/>
  <c r="A591" i="1"/>
  <c r="B591" i="1"/>
  <c r="C591" i="1"/>
  <c r="D591" i="1"/>
  <c r="E591" i="1"/>
  <c r="F591" i="1"/>
  <c r="G591" i="1"/>
  <c r="I591" i="1"/>
  <c r="J591" i="1"/>
  <c r="K591" i="1"/>
  <c r="L591" i="1"/>
  <c r="M591" i="1"/>
  <c r="N591" i="1"/>
  <c r="H591" i="1"/>
  <c r="AP591" i="1"/>
  <c r="AQ591" i="1"/>
  <c r="A592" i="1"/>
  <c r="B592" i="1"/>
  <c r="C592" i="1"/>
  <c r="D592" i="1"/>
  <c r="E592" i="1"/>
  <c r="F592" i="1"/>
  <c r="G592" i="1"/>
  <c r="I592" i="1"/>
  <c r="J592" i="1"/>
  <c r="K592" i="1"/>
  <c r="L592" i="1"/>
  <c r="M592" i="1"/>
  <c r="N592" i="1"/>
  <c r="H592" i="1"/>
  <c r="AP592" i="1"/>
  <c r="AQ592" i="1"/>
  <c r="A593" i="1"/>
  <c r="B593" i="1"/>
  <c r="C593" i="1"/>
  <c r="D593" i="1"/>
  <c r="E593" i="1"/>
  <c r="F593" i="1"/>
  <c r="G593" i="1"/>
  <c r="I593" i="1"/>
  <c r="J593" i="1"/>
  <c r="K593" i="1"/>
  <c r="L593" i="1"/>
  <c r="M593" i="1"/>
  <c r="N593" i="1"/>
  <c r="H593" i="1"/>
  <c r="AP593" i="1"/>
  <c r="AQ593" i="1"/>
  <c r="A594" i="1"/>
  <c r="B594" i="1"/>
  <c r="C594" i="1"/>
  <c r="D594" i="1"/>
  <c r="E594" i="1"/>
  <c r="F594" i="1"/>
  <c r="G594" i="1"/>
  <c r="I594" i="1"/>
  <c r="J594" i="1"/>
  <c r="K594" i="1"/>
  <c r="L594" i="1"/>
  <c r="M594" i="1"/>
  <c r="N594" i="1"/>
  <c r="H594" i="1"/>
  <c r="AP594" i="1"/>
  <c r="AQ594" i="1"/>
  <c r="A595" i="1"/>
  <c r="B595" i="1"/>
  <c r="C595" i="1"/>
  <c r="D595" i="1"/>
  <c r="E595" i="1"/>
  <c r="F595" i="1"/>
  <c r="G595" i="1"/>
  <c r="I595" i="1"/>
  <c r="J595" i="1"/>
  <c r="K595" i="1"/>
  <c r="L595" i="1"/>
  <c r="M595" i="1"/>
  <c r="N595" i="1"/>
  <c r="H595" i="1"/>
  <c r="AP595" i="1"/>
  <c r="A596" i="1"/>
  <c r="B596" i="1"/>
  <c r="C596" i="1"/>
  <c r="D596" i="1"/>
  <c r="E596" i="1"/>
  <c r="F596" i="1"/>
  <c r="G596" i="1"/>
  <c r="I596" i="1"/>
  <c r="J596" i="1"/>
  <c r="K596" i="1"/>
  <c r="L596" i="1"/>
  <c r="M596" i="1"/>
  <c r="N596" i="1"/>
  <c r="H596" i="1"/>
  <c r="AP596" i="1"/>
  <c r="AQ596" i="1"/>
  <c r="A597" i="1"/>
  <c r="B597" i="1"/>
  <c r="C597" i="1"/>
  <c r="D597" i="1"/>
  <c r="E597" i="1"/>
  <c r="F597" i="1"/>
  <c r="G597" i="1"/>
  <c r="I597" i="1"/>
  <c r="J597" i="1"/>
  <c r="K597" i="1"/>
  <c r="L597" i="1"/>
  <c r="M597" i="1"/>
  <c r="N597" i="1"/>
  <c r="H597" i="1"/>
  <c r="AP597" i="1"/>
  <c r="AQ597" i="1"/>
  <c r="A598" i="1"/>
  <c r="B598" i="1"/>
  <c r="C598" i="1"/>
  <c r="D598" i="1"/>
  <c r="E598" i="1"/>
  <c r="F598" i="1"/>
  <c r="G598" i="1"/>
  <c r="I598" i="1"/>
  <c r="J598" i="1"/>
  <c r="K598" i="1"/>
  <c r="L598" i="1"/>
  <c r="M598" i="1"/>
  <c r="N598" i="1"/>
  <c r="H598" i="1"/>
  <c r="AP598" i="1"/>
  <c r="A599" i="1"/>
  <c r="B599" i="1"/>
  <c r="C599" i="1"/>
  <c r="D599" i="1"/>
  <c r="E599" i="1"/>
  <c r="F599" i="1"/>
  <c r="G599" i="1"/>
  <c r="I599" i="1"/>
  <c r="J599" i="1"/>
  <c r="K599" i="1"/>
  <c r="L599" i="1"/>
  <c r="M599" i="1"/>
  <c r="N599" i="1"/>
  <c r="H599" i="1"/>
  <c r="AP599" i="1"/>
  <c r="A600" i="1"/>
  <c r="B600" i="1"/>
  <c r="C600" i="1"/>
  <c r="D600" i="1"/>
  <c r="E600" i="1"/>
  <c r="F600" i="1"/>
  <c r="G600" i="1"/>
  <c r="I600" i="1"/>
  <c r="J600" i="1"/>
  <c r="K600" i="1"/>
  <c r="L600" i="1"/>
  <c r="M600" i="1"/>
  <c r="N600" i="1"/>
  <c r="H600" i="1"/>
  <c r="AP600" i="1"/>
  <c r="AQ600" i="1"/>
  <c r="A601" i="1"/>
  <c r="B601" i="1"/>
  <c r="C601" i="1"/>
  <c r="D601" i="1"/>
  <c r="E601" i="1"/>
  <c r="F601" i="1"/>
  <c r="G601" i="1"/>
  <c r="I601" i="1"/>
  <c r="J601" i="1"/>
  <c r="K601" i="1"/>
  <c r="L601" i="1"/>
  <c r="M601" i="1"/>
  <c r="N601" i="1"/>
  <c r="H601" i="1"/>
  <c r="AP601" i="1"/>
  <c r="AQ601" i="1"/>
  <c r="A602" i="1"/>
  <c r="B602" i="1"/>
  <c r="C602" i="1"/>
  <c r="D602" i="1"/>
  <c r="E602" i="1"/>
  <c r="F602" i="1"/>
  <c r="G602" i="1"/>
  <c r="I602" i="1"/>
  <c r="J602" i="1"/>
  <c r="K602" i="1"/>
  <c r="L602" i="1"/>
  <c r="M602" i="1"/>
  <c r="N602" i="1"/>
  <c r="H602" i="1"/>
  <c r="AP602" i="1"/>
  <c r="A603" i="1"/>
  <c r="B603" i="1"/>
  <c r="C603" i="1"/>
  <c r="D603" i="1"/>
  <c r="E603" i="1"/>
  <c r="F603" i="1"/>
  <c r="G603" i="1"/>
  <c r="I603" i="1"/>
  <c r="J603" i="1"/>
  <c r="K603" i="1"/>
  <c r="L603" i="1"/>
  <c r="M603" i="1"/>
  <c r="N603" i="1"/>
  <c r="H603" i="1"/>
  <c r="AP603" i="1"/>
  <c r="A604" i="1"/>
  <c r="B604" i="1"/>
  <c r="C604" i="1"/>
  <c r="D604" i="1"/>
  <c r="E604" i="1"/>
  <c r="F604" i="1"/>
  <c r="G604" i="1"/>
  <c r="I604" i="1"/>
  <c r="J604" i="1"/>
  <c r="K604" i="1"/>
  <c r="L604" i="1"/>
  <c r="M604" i="1"/>
  <c r="N604" i="1"/>
  <c r="H604" i="1"/>
  <c r="AP604" i="1"/>
  <c r="AQ604" i="1"/>
  <c r="A605" i="1"/>
  <c r="B605" i="1"/>
  <c r="C605" i="1"/>
  <c r="D605" i="1"/>
  <c r="E605" i="1"/>
  <c r="F605" i="1"/>
  <c r="G605" i="1"/>
  <c r="I605" i="1"/>
  <c r="J605" i="1"/>
  <c r="K605" i="1"/>
  <c r="L605" i="1"/>
  <c r="M605" i="1"/>
  <c r="N605" i="1"/>
  <c r="H605" i="1"/>
  <c r="AP605" i="1"/>
  <c r="AQ605" i="1"/>
  <c r="A606" i="1"/>
  <c r="B606" i="1"/>
  <c r="C606" i="1"/>
  <c r="D606" i="1"/>
  <c r="E606" i="1"/>
  <c r="F606" i="1"/>
  <c r="G606" i="1"/>
  <c r="I606" i="1"/>
  <c r="J606" i="1"/>
  <c r="K606" i="1"/>
  <c r="L606" i="1"/>
  <c r="M606" i="1"/>
  <c r="N606" i="1"/>
  <c r="H606" i="1"/>
  <c r="AP606" i="1"/>
  <c r="A607" i="1"/>
  <c r="B607" i="1"/>
  <c r="C607" i="1"/>
  <c r="D607" i="1"/>
  <c r="E607" i="1"/>
  <c r="F607" i="1"/>
  <c r="G607" i="1"/>
  <c r="I607" i="1"/>
  <c r="J607" i="1"/>
  <c r="K607" i="1"/>
  <c r="L607" i="1"/>
  <c r="M607" i="1"/>
  <c r="N607" i="1"/>
  <c r="H607" i="1"/>
  <c r="A608" i="1"/>
  <c r="B608" i="1"/>
  <c r="C608" i="1"/>
  <c r="D608" i="1"/>
  <c r="E608" i="1"/>
  <c r="F608" i="1"/>
  <c r="G608" i="1"/>
  <c r="I608" i="1"/>
  <c r="J608" i="1"/>
  <c r="K608" i="1"/>
  <c r="L608" i="1"/>
  <c r="M608" i="1"/>
  <c r="N608" i="1"/>
  <c r="H608" i="1"/>
  <c r="AP608" i="1"/>
  <c r="AQ608" i="1"/>
  <c r="A609" i="1"/>
  <c r="B609" i="1"/>
  <c r="C609" i="1"/>
  <c r="D609" i="1"/>
  <c r="E609" i="1"/>
  <c r="F609" i="1"/>
  <c r="G609" i="1"/>
  <c r="I609" i="1"/>
  <c r="J609" i="1"/>
  <c r="K609" i="1"/>
  <c r="L609" i="1"/>
  <c r="M609" i="1"/>
  <c r="N609" i="1"/>
  <c r="H609" i="1"/>
  <c r="AP609" i="1"/>
  <c r="A610" i="1"/>
  <c r="B610" i="1"/>
  <c r="C610" i="1"/>
  <c r="D610" i="1"/>
  <c r="E610" i="1"/>
  <c r="F610" i="1"/>
  <c r="G610" i="1"/>
  <c r="I610" i="1"/>
  <c r="J610" i="1"/>
  <c r="K610" i="1"/>
  <c r="L610" i="1"/>
  <c r="M610" i="1"/>
  <c r="N610" i="1"/>
  <c r="H610" i="1"/>
  <c r="AP610" i="1"/>
  <c r="A611" i="1"/>
  <c r="B611" i="1"/>
  <c r="C611" i="1"/>
  <c r="D611" i="1"/>
  <c r="E611" i="1"/>
  <c r="F611" i="1"/>
  <c r="G611" i="1"/>
  <c r="I611" i="1"/>
  <c r="J611" i="1"/>
  <c r="K611" i="1"/>
  <c r="L611" i="1"/>
  <c r="M611" i="1"/>
  <c r="N611" i="1"/>
  <c r="H611" i="1"/>
  <c r="A612" i="1"/>
  <c r="B612" i="1"/>
  <c r="C612" i="1"/>
  <c r="D612" i="1"/>
  <c r="E612" i="1"/>
  <c r="F612" i="1"/>
  <c r="G612" i="1"/>
  <c r="I612" i="1"/>
  <c r="J612" i="1"/>
  <c r="K612" i="1"/>
  <c r="L612" i="1"/>
  <c r="M612" i="1"/>
  <c r="N612" i="1"/>
  <c r="H612" i="1"/>
  <c r="AP612" i="1"/>
  <c r="A613" i="1"/>
  <c r="B613" i="1"/>
  <c r="C613" i="1"/>
  <c r="D613" i="1"/>
  <c r="E613" i="1"/>
  <c r="F613" i="1"/>
  <c r="G613" i="1"/>
  <c r="I613" i="1"/>
  <c r="J613" i="1"/>
  <c r="K613" i="1"/>
  <c r="L613" i="1"/>
  <c r="M613" i="1"/>
  <c r="N613" i="1"/>
  <c r="H613" i="1"/>
  <c r="AP613" i="1"/>
  <c r="AQ613" i="1"/>
  <c r="A614" i="1"/>
  <c r="B614" i="1"/>
  <c r="C614" i="1"/>
  <c r="D614" i="1"/>
  <c r="E614" i="1"/>
  <c r="F614" i="1"/>
  <c r="G614" i="1"/>
  <c r="I614" i="1"/>
  <c r="J614" i="1"/>
  <c r="K614" i="1"/>
  <c r="L614" i="1"/>
  <c r="M614" i="1"/>
  <c r="N614" i="1"/>
  <c r="H614" i="1"/>
  <c r="AP614" i="1"/>
  <c r="AQ614" i="1"/>
  <c r="A615" i="1"/>
  <c r="B615" i="1"/>
  <c r="C615" i="1"/>
  <c r="D615" i="1"/>
  <c r="E615" i="1"/>
  <c r="F615" i="1"/>
  <c r="G615" i="1"/>
  <c r="I615" i="1"/>
  <c r="J615" i="1"/>
  <c r="K615" i="1"/>
  <c r="L615" i="1"/>
  <c r="M615" i="1"/>
  <c r="N615" i="1"/>
  <c r="H615" i="1"/>
  <c r="A616" i="1"/>
  <c r="B616" i="1"/>
  <c r="C616" i="1"/>
  <c r="D616" i="1"/>
  <c r="E616" i="1"/>
  <c r="F616" i="1"/>
  <c r="G616" i="1"/>
  <c r="I616" i="1"/>
  <c r="J616" i="1"/>
  <c r="K616" i="1"/>
  <c r="L616" i="1"/>
  <c r="M616" i="1"/>
  <c r="N616" i="1"/>
  <c r="H616" i="1"/>
  <c r="AP616" i="1"/>
  <c r="AQ616" i="1"/>
  <c r="A617" i="1"/>
  <c r="B617" i="1"/>
  <c r="C617" i="1"/>
  <c r="D617" i="1"/>
  <c r="E617" i="1"/>
  <c r="F617" i="1"/>
  <c r="G617" i="1"/>
  <c r="I617" i="1"/>
  <c r="J617" i="1"/>
  <c r="K617" i="1"/>
  <c r="L617" i="1"/>
  <c r="M617" i="1"/>
  <c r="N617" i="1"/>
  <c r="H617" i="1"/>
  <c r="A618" i="1"/>
  <c r="B618" i="1"/>
  <c r="C618" i="1"/>
  <c r="D618" i="1"/>
  <c r="E618" i="1"/>
  <c r="F618" i="1"/>
  <c r="G618" i="1"/>
  <c r="I618" i="1"/>
  <c r="J618" i="1"/>
  <c r="K618" i="1"/>
  <c r="L618" i="1"/>
  <c r="M618" i="1"/>
  <c r="N618" i="1"/>
  <c r="H618" i="1"/>
  <c r="AP618" i="1"/>
  <c r="AQ618" i="1"/>
  <c r="A619" i="1"/>
  <c r="B619" i="1"/>
  <c r="C619" i="1"/>
  <c r="D619" i="1"/>
  <c r="E619" i="1"/>
  <c r="F619" i="1"/>
  <c r="G619" i="1"/>
  <c r="I619" i="1"/>
  <c r="J619" i="1"/>
  <c r="K619" i="1"/>
  <c r="L619" i="1"/>
  <c r="M619" i="1"/>
  <c r="N619" i="1"/>
  <c r="H619" i="1"/>
  <c r="A620" i="1"/>
  <c r="B620" i="1"/>
  <c r="C620" i="1"/>
  <c r="D620" i="1"/>
  <c r="E620" i="1"/>
  <c r="F620" i="1"/>
  <c r="G620" i="1"/>
  <c r="I620" i="1"/>
  <c r="J620" i="1"/>
  <c r="K620" i="1"/>
  <c r="L620" i="1"/>
  <c r="M620" i="1"/>
  <c r="N620" i="1"/>
  <c r="H620" i="1"/>
  <c r="AP620" i="1"/>
  <c r="A621" i="1"/>
  <c r="B621" i="1"/>
  <c r="C621" i="1"/>
  <c r="D621" i="1"/>
  <c r="E621" i="1"/>
  <c r="F621" i="1"/>
  <c r="G621" i="1"/>
  <c r="I621" i="1"/>
  <c r="J621" i="1"/>
  <c r="K621" i="1"/>
  <c r="L621" i="1"/>
  <c r="M621" i="1"/>
  <c r="N621" i="1"/>
  <c r="H621" i="1"/>
  <c r="AP621" i="1"/>
  <c r="AQ621" i="1"/>
  <c r="A622" i="1"/>
  <c r="B622" i="1"/>
  <c r="C622" i="1"/>
  <c r="D622" i="1"/>
  <c r="E622" i="1"/>
  <c r="F622" i="1"/>
  <c r="G622" i="1"/>
  <c r="I622" i="1"/>
  <c r="J622" i="1"/>
  <c r="K622" i="1"/>
  <c r="L622" i="1"/>
  <c r="M622" i="1"/>
  <c r="N622" i="1"/>
  <c r="H622" i="1"/>
  <c r="AP622" i="1"/>
  <c r="AQ622" i="1"/>
  <c r="A623" i="1"/>
  <c r="B623" i="1"/>
  <c r="C623" i="1"/>
  <c r="D623" i="1"/>
  <c r="E623" i="1"/>
  <c r="F623" i="1"/>
  <c r="G623" i="1"/>
  <c r="I623" i="1"/>
  <c r="J623" i="1"/>
  <c r="K623" i="1"/>
  <c r="L623" i="1"/>
  <c r="M623" i="1"/>
  <c r="N623" i="1"/>
  <c r="H623" i="1"/>
  <c r="A624" i="1"/>
  <c r="B624" i="1"/>
  <c r="C624" i="1"/>
  <c r="D624" i="1"/>
  <c r="E624" i="1"/>
  <c r="F624" i="1"/>
  <c r="G624" i="1"/>
  <c r="I624" i="1"/>
  <c r="J624" i="1"/>
  <c r="K624" i="1"/>
  <c r="L624" i="1"/>
  <c r="M624" i="1"/>
  <c r="N624" i="1"/>
  <c r="H624" i="1"/>
  <c r="AP624" i="1"/>
  <c r="AQ624" i="1"/>
  <c r="A625" i="1"/>
  <c r="B625" i="1"/>
  <c r="C625" i="1"/>
  <c r="D625" i="1"/>
  <c r="E625" i="1"/>
  <c r="F625" i="1"/>
  <c r="G625" i="1"/>
  <c r="I625" i="1"/>
  <c r="J625" i="1"/>
  <c r="K625" i="1"/>
  <c r="L625" i="1"/>
  <c r="M625" i="1"/>
  <c r="N625" i="1"/>
  <c r="H625" i="1"/>
  <c r="AP625" i="1"/>
  <c r="AQ625" i="1"/>
  <c r="A626" i="1"/>
  <c r="B626" i="1"/>
  <c r="C626" i="1"/>
  <c r="D626" i="1"/>
  <c r="E626" i="1"/>
  <c r="F626" i="1"/>
  <c r="G626" i="1"/>
  <c r="I626" i="1"/>
  <c r="J626" i="1"/>
  <c r="K626" i="1"/>
  <c r="L626" i="1"/>
  <c r="M626" i="1"/>
  <c r="N626" i="1"/>
  <c r="H626" i="1"/>
  <c r="AP626" i="1"/>
  <c r="A627" i="1"/>
  <c r="B627" i="1"/>
  <c r="C627" i="1"/>
  <c r="D627" i="1"/>
  <c r="E627" i="1"/>
  <c r="F627" i="1"/>
  <c r="G627" i="1"/>
  <c r="I627" i="1"/>
  <c r="J627" i="1"/>
  <c r="K627" i="1"/>
  <c r="L627" i="1"/>
  <c r="M627" i="1"/>
  <c r="N627" i="1"/>
  <c r="H627" i="1"/>
  <c r="A628" i="1"/>
  <c r="B628" i="1"/>
  <c r="C628" i="1"/>
  <c r="D628" i="1"/>
  <c r="E628" i="1"/>
  <c r="F628" i="1"/>
  <c r="G628" i="1"/>
  <c r="I628" i="1"/>
  <c r="J628" i="1"/>
  <c r="K628" i="1"/>
  <c r="L628" i="1"/>
  <c r="M628" i="1"/>
  <c r="N628" i="1"/>
  <c r="H628" i="1"/>
  <c r="AP628" i="1"/>
  <c r="A629" i="1"/>
  <c r="B629" i="1"/>
  <c r="C629" i="1"/>
  <c r="D629" i="1"/>
  <c r="E629" i="1"/>
  <c r="F629" i="1"/>
  <c r="G629" i="1"/>
  <c r="I629" i="1"/>
  <c r="J629" i="1"/>
  <c r="K629" i="1"/>
  <c r="L629" i="1"/>
  <c r="M629" i="1"/>
  <c r="N629" i="1"/>
  <c r="H629" i="1"/>
  <c r="AP629" i="1"/>
  <c r="A630" i="1"/>
  <c r="B630" i="1"/>
  <c r="C630" i="1"/>
  <c r="D630" i="1"/>
  <c r="E630" i="1"/>
  <c r="F630" i="1"/>
  <c r="G630" i="1"/>
  <c r="I630" i="1"/>
  <c r="J630" i="1"/>
  <c r="K630" i="1"/>
  <c r="L630" i="1"/>
  <c r="M630" i="1"/>
  <c r="N630" i="1"/>
  <c r="H630" i="1"/>
  <c r="AP630" i="1"/>
  <c r="AQ630" i="1"/>
  <c r="A631" i="1"/>
  <c r="B631" i="1"/>
  <c r="C631" i="1"/>
  <c r="D631" i="1"/>
  <c r="E631" i="1"/>
  <c r="F631" i="1"/>
  <c r="G631" i="1"/>
  <c r="I631" i="1"/>
  <c r="J631" i="1"/>
  <c r="K631" i="1"/>
  <c r="L631" i="1"/>
  <c r="M631" i="1"/>
  <c r="N631" i="1"/>
  <c r="H631" i="1"/>
  <c r="A632" i="1"/>
  <c r="B632" i="1"/>
  <c r="C632" i="1"/>
  <c r="D632" i="1"/>
  <c r="E632" i="1"/>
  <c r="F632" i="1"/>
  <c r="G632" i="1"/>
  <c r="I632" i="1"/>
  <c r="J632" i="1"/>
  <c r="K632" i="1"/>
  <c r="L632" i="1"/>
  <c r="M632" i="1"/>
  <c r="N632" i="1"/>
  <c r="H632" i="1"/>
  <c r="AP632" i="1"/>
  <c r="AQ632" i="1"/>
  <c r="A633" i="1"/>
  <c r="B633" i="1"/>
  <c r="C633" i="1"/>
  <c r="D633" i="1"/>
  <c r="E633" i="1"/>
  <c r="F633" i="1"/>
  <c r="G633" i="1"/>
  <c r="I633" i="1"/>
  <c r="J633" i="1"/>
  <c r="K633" i="1"/>
  <c r="L633" i="1"/>
  <c r="M633" i="1"/>
  <c r="N633" i="1"/>
  <c r="H633" i="1"/>
  <c r="A634" i="1"/>
  <c r="B634" i="1"/>
  <c r="C634" i="1"/>
  <c r="D634" i="1"/>
  <c r="E634" i="1"/>
  <c r="F634" i="1"/>
  <c r="G634" i="1"/>
  <c r="I634" i="1"/>
  <c r="J634" i="1"/>
  <c r="K634" i="1"/>
  <c r="L634" i="1"/>
  <c r="M634" i="1"/>
  <c r="N634" i="1"/>
  <c r="H634" i="1"/>
  <c r="AP634" i="1"/>
  <c r="A635" i="1"/>
  <c r="B635" i="1"/>
  <c r="C635" i="1"/>
  <c r="D635" i="1"/>
  <c r="E635" i="1"/>
  <c r="F635" i="1"/>
  <c r="G635" i="1"/>
  <c r="I635" i="1"/>
  <c r="J635" i="1"/>
  <c r="K635" i="1"/>
  <c r="L635" i="1"/>
  <c r="M635" i="1"/>
  <c r="N635" i="1"/>
  <c r="H635" i="1"/>
  <c r="A636" i="1"/>
  <c r="B636" i="1"/>
  <c r="C636" i="1"/>
  <c r="D636" i="1"/>
  <c r="E636" i="1"/>
  <c r="F636" i="1"/>
  <c r="G636" i="1"/>
  <c r="I636" i="1"/>
  <c r="J636" i="1"/>
  <c r="K636" i="1"/>
  <c r="L636" i="1"/>
  <c r="M636" i="1"/>
  <c r="N636" i="1"/>
  <c r="H636" i="1"/>
  <c r="AP636" i="1"/>
  <c r="A637" i="1"/>
  <c r="B637" i="1"/>
  <c r="C637" i="1"/>
  <c r="D637" i="1"/>
  <c r="E637" i="1"/>
  <c r="F637" i="1"/>
  <c r="G637" i="1"/>
  <c r="I637" i="1"/>
  <c r="J637" i="1"/>
  <c r="K637" i="1"/>
  <c r="L637" i="1"/>
  <c r="M637" i="1"/>
  <c r="N637" i="1"/>
  <c r="H637" i="1"/>
  <c r="AP637" i="1"/>
  <c r="AQ637" i="1"/>
  <c r="A638" i="1"/>
  <c r="B638" i="1"/>
  <c r="C638" i="1"/>
  <c r="D638" i="1"/>
  <c r="E638" i="1"/>
  <c r="F638" i="1"/>
  <c r="G638" i="1"/>
  <c r="I638" i="1"/>
  <c r="J638" i="1"/>
  <c r="K638" i="1"/>
  <c r="L638" i="1"/>
  <c r="M638" i="1"/>
  <c r="N638" i="1"/>
  <c r="H638" i="1"/>
  <c r="AP638" i="1"/>
  <c r="AQ638" i="1"/>
  <c r="A639" i="1"/>
  <c r="B639" i="1"/>
  <c r="C639" i="1"/>
  <c r="D639" i="1"/>
  <c r="E639" i="1"/>
  <c r="F639" i="1"/>
  <c r="G639" i="1"/>
  <c r="I639" i="1"/>
  <c r="J639" i="1"/>
  <c r="K639" i="1"/>
  <c r="L639" i="1"/>
  <c r="M639" i="1"/>
  <c r="N639" i="1"/>
  <c r="H639" i="1"/>
  <c r="A640" i="1"/>
  <c r="B640" i="1"/>
  <c r="C640" i="1"/>
  <c r="D640" i="1"/>
  <c r="E640" i="1"/>
  <c r="F640" i="1"/>
  <c r="G640" i="1"/>
  <c r="I640" i="1"/>
  <c r="J640" i="1"/>
  <c r="K640" i="1"/>
  <c r="L640" i="1"/>
  <c r="M640" i="1"/>
  <c r="N640" i="1"/>
  <c r="H640" i="1"/>
  <c r="AP640" i="1"/>
  <c r="AQ640" i="1"/>
  <c r="A641" i="1"/>
  <c r="B641" i="1"/>
  <c r="C641" i="1"/>
  <c r="D641" i="1"/>
  <c r="E641" i="1"/>
  <c r="F641" i="1"/>
  <c r="G641" i="1"/>
  <c r="I641" i="1"/>
  <c r="J641" i="1"/>
  <c r="K641" i="1"/>
  <c r="L641" i="1"/>
  <c r="M641" i="1"/>
  <c r="N641" i="1"/>
  <c r="H641" i="1"/>
  <c r="AP641" i="1"/>
  <c r="AQ641" i="1"/>
  <c r="A642" i="1"/>
  <c r="B642" i="1"/>
  <c r="C642" i="1"/>
  <c r="D642" i="1"/>
  <c r="E642" i="1"/>
  <c r="F642" i="1"/>
  <c r="G642" i="1"/>
  <c r="I642" i="1"/>
  <c r="J642" i="1"/>
  <c r="K642" i="1"/>
  <c r="L642" i="1"/>
  <c r="M642" i="1"/>
  <c r="N642" i="1"/>
  <c r="H642" i="1"/>
  <c r="AP642" i="1"/>
  <c r="A643" i="1"/>
  <c r="B643" i="1"/>
  <c r="C643" i="1"/>
  <c r="D643" i="1"/>
  <c r="E643" i="1"/>
  <c r="F643" i="1"/>
  <c r="G643" i="1"/>
  <c r="I643" i="1"/>
  <c r="J643" i="1"/>
  <c r="K643" i="1"/>
  <c r="L643" i="1"/>
  <c r="M643" i="1"/>
  <c r="N643" i="1"/>
  <c r="H643" i="1"/>
  <c r="A644" i="1"/>
  <c r="B644" i="1"/>
  <c r="C644" i="1"/>
  <c r="D644" i="1"/>
  <c r="E644" i="1"/>
  <c r="F644" i="1"/>
  <c r="G644" i="1"/>
  <c r="I644" i="1"/>
  <c r="J644" i="1"/>
  <c r="K644" i="1"/>
  <c r="L644" i="1"/>
  <c r="M644" i="1"/>
  <c r="N644" i="1"/>
  <c r="H644" i="1"/>
  <c r="AP644" i="1"/>
  <c r="AQ644" i="1"/>
  <c r="A645" i="1"/>
  <c r="B645" i="1"/>
  <c r="C645" i="1"/>
  <c r="D645" i="1"/>
  <c r="E645" i="1"/>
  <c r="F645" i="1"/>
  <c r="G645" i="1"/>
  <c r="I645" i="1"/>
  <c r="J645" i="1"/>
  <c r="K645" i="1"/>
  <c r="L645" i="1"/>
  <c r="M645" i="1"/>
  <c r="N645" i="1"/>
  <c r="H645" i="1"/>
  <c r="AP645" i="1"/>
  <c r="AQ645" i="1"/>
  <c r="A646" i="1"/>
  <c r="B646" i="1"/>
  <c r="C646" i="1"/>
  <c r="D646" i="1"/>
  <c r="E646" i="1"/>
  <c r="F646" i="1"/>
  <c r="G646" i="1"/>
  <c r="I646" i="1"/>
  <c r="J646" i="1"/>
  <c r="K646" i="1"/>
  <c r="L646" i="1"/>
  <c r="M646" i="1"/>
  <c r="N646" i="1"/>
  <c r="H646" i="1"/>
  <c r="AP646" i="1"/>
  <c r="AQ646" i="1"/>
  <c r="A647" i="1"/>
  <c r="B647" i="1"/>
  <c r="C647" i="1"/>
  <c r="D647" i="1"/>
  <c r="E647" i="1"/>
  <c r="F647" i="1"/>
  <c r="G647" i="1"/>
  <c r="I647" i="1"/>
  <c r="J647" i="1"/>
  <c r="K647" i="1"/>
  <c r="L647" i="1"/>
  <c r="M647" i="1"/>
  <c r="N647" i="1"/>
  <c r="H647" i="1"/>
  <c r="A648" i="1"/>
  <c r="B648" i="1"/>
  <c r="C648" i="1"/>
  <c r="D648" i="1"/>
  <c r="E648" i="1"/>
  <c r="F648" i="1"/>
  <c r="G648" i="1"/>
  <c r="I648" i="1"/>
  <c r="J648" i="1"/>
  <c r="K648" i="1"/>
  <c r="L648" i="1"/>
  <c r="M648" i="1"/>
  <c r="N648" i="1"/>
  <c r="H648" i="1"/>
  <c r="AP648" i="1"/>
  <c r="A649" i="1"/>
  <c r="B649" i="1"/>
  <c r="C649" i="1"/>
  <c r="D649" i="1"/>
  <c r="E649" i="1"/>
  <c r="F649" i="1"/>
  <c r="G649" i="1"/>
  <c r="I649" i="1"/>
  <c r="J649" i="1"/>
  <c r="K649" i="1"/>
  <c r="L649" i="1"/>
  <c r="M649" i="1"/>
  <c r="N649" i="1"/>
  <c r="H649" i="1"/>
  <c r="A650" i="1"/>
  <c r="B650" i="1"/>
  <c r="C650" i="1"/>
  <c r="D650" i="1"/>
  <c r="E650" i="1"/>
  <c r="F650" i="1"/>
  <c r="G650" i="1"/>
  <c r="I650" i="1"/>
  <c r="J650" i="1"/>
  <c r="K650" i="1"/>
  <c r="L650" i="1"/>
  <c r="M650" i="1"/>
  <c r="N650" i="1"/>
  <c r="H650" i="1"/>
  <c r="AP650" i="1"/>
  <c r="AQ650" i="1"/>
  <c r="A651" i="1"/>
  <c r="B651" i="1"/>
  <c r="C651" i="1"/>
  <c r="D651" i="1"/>
  <c r="E651" i="1"/>
  <c r="F651" i="1"/>
  <c r="G651" i="1"/>
  <c r="I651" i="1"/>
  <c r="J651" i="1"/>
  <c r="K651" i="1"/>
  <c r="L651" i="1"/>
  <c r="M651" i="1"/>
  <c r="N651" i="1"/>
  <c r="H651" i="1"/>
  <c r="A652" i="1"/>
  <c r="B652" i="1"/>
  <c r="C652" i="1"/>
  <c r="D652" i="1"/>
  <c r="E652" i="1"/>
  <c r="F652" i="1"/>
  <c r="G652" i="1"/>
  <c r="I652" i="1"/>
  <c r="J652" i="1"/>
  <c r="K652" i="1"/>
  <c r="L652" i="1"/>
  <c r="M652" i="1"/>
  <c r="N652" i="1"/>
  <c r="H652" i="1"/>
  <c r="AP652" i="1"/>
  <c r="A653" i="1"/>
  <c r="B653" i="1"/>
  <c r="C653" i="1"/>
  <c r="D653" i="1"/>
  <c r="E653" i="1"/>
  <c r="F653" i="1"/>
  <c r="G653" i="1"/>
  <c r="I653" i="1"/>
  <c r="J653" i="1"/>
  <c r="K653" i="1"/>
  <c r="L653" i="1"/>
  <c r="M653" i="1"/>
  <c r="N653" i="1"/>
  <c r="H653" i="1"/>
  <c r="AP653" i="1"/>
  <c r="A654" i="1"/>
  <c r="B654" i="1"/>
  <c r="C654" i="1"/>
  <c r="D654" i="1"/>
  <c r="E654" i="1"/>
  <c r="F654" i="1"/>
  <c r="G654" i="1"/>
  <c r="I654" i="1"/>
  <c r="J654" i="1"/>
  <c r="K654" i="1"/>
  <c r="L654" i="1"/>
  <c r="M654" i="1"/>
  <c r="N654" i="1"/>
  <c r="H654" i="1"/>
  <c r="AP654" i="1"/>
  <c r="AQ654" i="1"/>
  <c r="A655" i="1"/>
  <c r="B655" i="1"/>
  <c r="C655" i="1"/>
  <c r="D655" i="1"/>
  <c r="E655" i="1"/>
  <c r="F655" i="1"/>
  <c r="G655" i="1"/>
  <c r="I655" i="1"/>
  <c r="J655" i="1"/>
  <c r="K655" i="1"/>
  <c r="L655" i="1"/>
  <c r="M655" i="1"/>
  <c r="N655" i="1"/>
  <c r="H655" i="1"/>
  <c r="A656" i="1"/>
  <c r="B656" i="1"/>
  <c r="C656" i="1"/>
  <c r="D656" i="1"/>
  <c r="E656" i="1"/>
  <c r="F656" i="1"/>
  <c r="G656" i="1"/>
  <c r="I656" i="1"/>
  <c r="J656" i="1"/>
  <c r="K656" i="1"/>
  <c r="L656" i="1"/>
  <c r="M656" i="1"/>
  <c r="N656" i="1"/>
  <c r="H656" i="1"/>
  <c r="AP656" i="1"/>
  <c r="AQ656" i="1"/>
  <c r="A657" i="1"/>
  <c r="B657" i="1"/>
  <c r="C657" i="1"/>
  <c r="D657" i="1"/>
  <c r="E657" i="1"/>
  <c r="F657" i="1"/>
  <c r="G657" i="1"/>
  <c r="I657" i="1"/>
  <c r="J657" i="1"/>
  <c r="K657" i="1"/>
  <c r="L657" i="1"/>
  <c r="M657" i="1"/>
  <c r="N657" i="1"/>
  <c r="H657" i="1"/>
  <c r="AP657" i="1"/>
  <c r="AQ657" i="1"/>
  <c r="A658" i="1"/>
  <c r="B658" i="1"/>
  <c r="C658" i="1"/>
  <c r="D658" i="1"/>
  <c r="E658" i="1"/>
  <c r="F658" i="1"/>
  <c r="G658" i="1"/>
  <c r="I658" i="1"/>
  <c r="J658" i="1"/>
  <c r="K658" i="1"/>
  <c r="L658" i="1"/>
  <c r="M658" i="1"/>
  <c r="N658" i="1"/>
  <c r="H658" i="1"/>
  <c r="AP658" i="1"/>
  <c r="A659" i="1"/>
  <c r="B659" i="1"/>
  <c r="C659" i="1"/>
  <c r="D659" i="1"/>
  <c r="E659" i="1"/>
  <c r="F659" i="1"/>
  <c r="G659" i="1"/>
  <c r="I659" i="1"/>
  <c r="J659" i="1"/>
  <c r="K659" i="1"/>
  <c r="L659" i="1"/>
  <c r="M659" i="1"/>
  <c r="N659" i="1"/>
  <c r="H659" i="1"/>
  <c r="A660" i="1"/>
  <c r="B660" i="1"/>
  <c r="C660" i="1"/>
  <c r="D660" i="1"/>
  <c r="E660" i="1"/>
  <c r="F660" i="1"/>
  <c r="G660" i="1"/>
  <c r="I660" i="1"/>
  <c r="J660" i="1"/>
  <c r="K660" i="1"/>
  <c r="L660" i="1"/>
  <c r="M660" i="1"/>
  <c r="N660" i="1"/>
  <c r="H660" i="1"/>
  <c r="AP660" i="1"/>
  <c r="AQ660" i="1"/>
  <c r="A661" i="1"/>
  <c r="B661" i="1"/>
  <c r="C661" i="1"/>
  <c r="D661" i="1"/>
  <c r="E661" i="1"/>
  <c r="F661" i="1"/>
  <c r="G661" i="1"/>
  <c r="I661" i="1"/>
  <c r="J661" i="1"/>
  <c r="K661" i="1"/>
  <c r="L661" i="1"/>
  <c r="M661" i="1"/>
  <c r="N661" i="1"/>
  <c r="H661" i="1"/>
  <c r="AP661" i="1"/>
  <c r="A662" i="1"/>
  <c r="B662" i="1"/>
  <c r="C662" i="1"/>
  <c r="D662" i="1"/>
  <c r="E662" i="1"/>
  <c r="F662" i="1"/>
  <c r="G662" i="1"/>
  <c r="I662" i="1"/>
  <c r="J662" i="1"/>
  <c r="K662" i="1"/>
  <c r="L662" i="1"/>
  <c r="M662" i="1"/>
  <c r="N662" i="1"/>
  <c r="H662" i="1"/>
  <c r="AP662" i="1"/>
  <c r="A663" i="1"/>
  <c r="B663" i="1"/>
  <c r="C663" i="1"/>
  <c r="D663" i="1"/>
  <c r="E663" i="1"/>
  <c r="F663" i="1"/>
  <c r="G663" i="1"/>
  <c r="I663" i="1"/>
  <c r="J663" i="1"/>
  <c r="K663" i="1"/>
  <c r="L663" i="1"/>
  <c r="M663" i="1"/>
  <c r="N663" i="1"/>
  <c r="H663" i="1"/>
  <c r="A664" i="1"/>
  <c r="B664" i="1"/>
  <c r="C664" i="1"/>
  <c r="D664" i="1"/>
  <c r="E664" i="1"/>
  <c r="F664" i="1"/>
  <c r="G664" i="1"/>
  <c r="I664" i="1"/>
  <c r="J664" i="1"/>
  <c r="K664" i="1"/>
  <c r="L664" i="1"/>
  <c r="M664" i="1"/>
  <c r="N664" i="1"/>
  <c r="H664" i="1"/>
  <c r="AP664" i="1"/>
  <c r="AQ664" i="1"/>
  <c r="A665" i="1"/>
  <c r="B665" i="1"/>
  <c r="C665" i="1"/>
  <c r="D665" i="1"/>
  <c r="E665" i="1"/>
  <c r="F665" i="1"/>
  <c r="G665" i="1"/>
  <c r="I665" i="1"/>
  <c r="J665" i="1"/>
  <c r="K665" i="1"/>
  <c r="L665" i="1"/>
  <c r="M665" i="1"/>
  <c r="N665" i="1"/>
  <c r="H665" i="1"/>
  <c r="A666" i="1"/>
  <c r="B666" i="1"/>
  <c r="C666" i="1"/>
  <c r="D666" i="1"/>
  <c r="E666" i="1"/>
  <c r="F666" i="1"/>
  <c r="G666" i="1"/>
  <c r="I666" i="1"/>
  <c r="J666" i="1"/>
  <c r="K666" i="1"/>
  <c r="L666" i="1"/>
  <c r="M666" i="1"/>
  <c r="N666" i="1"/>
  <c r="H666" i="1"/>
  <c r="AP666" i="1"/>
  <c r="A667" i="1"/>
  <c r="B667" i="1"/>
  <c r="C667" i="1"/>
  <c r="D667" i="1"/>
  <c r="E667" i="1"/>
  <c r="F667" i="1"/>
  <c r="G667" i="1"/>
  <c r="I667" i="1"/>
  <c r="J667" i="1"/>
  <c r="K667" i="1"/>
  <c r="L667" i="1"/>
  <c r="M667" i="1"/>
  <c r="N667" i="1"/>
  <c r="H667" i="1"/>
  <c r="A668" i="1"/>
  <c r="B668" i="1"/>
  <c r="C668" i="1"/>
  <c r="D668" i="1"/>
  <c r="E668" i="1"/>
  <c r="F668" i="1"/>
  <c r="G668" i="1"/>
  <c r="I668" i="1"/>
  <c r="J668" i="1"/>
  <c r="K668" i="1"/>
  <c r="L668" i="1"/>
  <c r="M668" i="1"/>
  <c r="N668" i="1"/>
  <c r="H668" i="1"/>
  <c r="AP668" i="1"/>
  <c r="A669" i="1"/>
  <c r="B669" i="1"/>
  <c r="C669" i="1"/>
  <c r="D669" i="1"/>
  <c r="E669" i="1"/>
  <c r="F669" i="1"/>
  <c r="G669" i="1"/>
  <c r="I669" i="1"/>
  <c r="J669" i="1"/>
  <c r="K669" i="1"/>
  <c r="L669" i="1"/>
  <c r="M669" i="1"/>
  <c r="N669" i="1"/>
  <c r="H669" i="1"/>
  <c r="AP669" i="1"/>
  <c r="AQ669" i="1"/>
  <c r="A670" i="1"/>
  <c r="B670" i="1"/>
  <c r="C670" i="1"/>
  <c r="D670" i="1"/>
  <c r="E670" i="1"/>
  <c r="F670" i="1"/>
  <c r="G670" i="1"/>
  <c r="I670" i="1"/>
  <c r="J670" i="1"/>
  <c r="K670" i="1"/>
  <c r="L670" i="1"/>
  <c r="M670" i="1"/>
  <c r="N670" i="1"/>
  <c r="H670" i="1"/>
  <c r="AP670" i="1"/>
  <c r="AQ670" i="1"/>
  <c r="A671" i="1"/>
  <c r="B671" i="1"/>
  <c r="C671" i="1"/>
  <c r="D671" i="1"/>
  <c r="E671" i="1"/>
  <c r="F671" i="1"/>
  <c r="G671" i="1"/>
  <c r="I671" i="1"/>
  <c r="J671" i="1"/>
  <c r="K671" i="1"/>
  <c r="L671" i="1"/>
  <c r="M671" i="1"/>
  <c r="N671" i="1"/>
  <c r="H671" i="1"/>
  <c r="A672" i="1"/>
  <c r="B672" i="1"/>
  <c r="C672" i="1"/>
  <c r="D672" i="1"/>
  <c r="E672" i="1"/>
  <c r="F672" i="1"/>
  <c r="G672" i="1"/>
  <c r="I672" i="1"/>
  <c r="J672" i="1"/>
  <c r="K672" i="1"/>
  <c r="L672" i="1"/>
  <c r="M672" i="1"/>
  <c r="N672" i="1"/>
  <c r="H672" i="1"/>
  <c r="AP672" i="1"/>
  <c r="A673" i="1"/>
  <c r="B673" i="1"/>
  <c r="C673" i="1"/>
  <c r="D673" i="1"/>
  <c r="E673" i="1"/>
  <c r="F673" i="1"/>
  <c r="G673" i="1"/>
  <c r="I673" i="1"/>
  <c r="J673" i="1"/>
  <c r="K673" i="1"/>
  <c r="L673" i="1"/>
  <c r="M673" i="1"/>
  <c r="N673" i="1"/>
  <c r="H673" i="1"/>
  <c r="AP673" i="1"/>
  <c r="AQ673" i="1"/>
  <c r="A674" i="1"/>
  <c r="B674" i="1"/>
  <c r="C674" i="1"/>
  <c r="D674" i="1"/>
  <c r="E674" i="1"/>
  <c r="F674" i="1"/>
  <c r="G674" i="1"/>
  <c r="I674" i="1"/>
  <c r="J674" i="1"/>
  <c r="K674" i="1"/>
  <c r="L674" i="1"/>
  <c r="M674" i="1"/>
  <c r="N674" i="1"/>
  <c r="H674" i="1"/>
  <c r="AP674" i="1"/>
  <c r="AQ674" i="1"/>
  <c r="A675" i="1"/>
  <c r="B675" i="1"/>
  <c r="C675" i="1"/>
  <c r="D675" i="1"/>
  <c r="E675" i="1"/>
  <c r="F675" i="1"/>
  <c r="G675" i="1"/>
  <c r="I675" i="1"/>
  <c r="J675" i="1"/>
  <c r="K675" i="1"/>
  <c r="L675" i="1"/>
  <c r="M675" i="1"/>
  <c r="N675" i="1"/>
  <c r="H675" i="1"/>
  <c r="A676" i="1"/>
  <c r="B676" i="1"/>
  <c r="C676" i="1"/>
  <c r="D676" i="1"/>
  <c r="E676" i="1"/>
  <c r="F676" i="1"/>
  <c r="G676" i="1"/>
  <c r="I676" i="1"/>
  <c r="J676" i="1"/>
  <c r="K676" i="1"/>
  <c r="L676" i="1"/>
  <c r="M676" i="1"/>
  <c r="N676" i="1"/>
  <c r="H676" i="1"/>
  <c r="AP676" i="1"/>
  <c r="AQ676" i="1"/>
  <c r="A677" i="1"/>
  <c r="B677" i="1"/>
  <c r="C677" i="1"/>
  <c r="D677" i="1"/>
  <c r="E677" i="1"/>
  <c r="F677" i="1"/>
  <c r="G677" i="1"/>
  <c r="I677" i="1"/>
  <c r="J677" i="1"/>
  <c r="K677" i="1"/>
  <c r="L677" i="1"/>
  <c r="M677" i="1"/>
  <c r="N677" i="1"/>
  <c r="H677" i="1"/>
  <c r="AP677" i="1"/>
  <c r="A678" i="1"/>
  <c r="B678" i="1"/>
  <c r="C678" i="1"/>
  <c r="D678" i="1"/>
  <c r="E678" i="1"/>
  <c r="F678" i="1"/>
  <c r="G678" i="1"/>
  <c r="I678" i="1"/>
  <c r="J678" i="1"/>
  <c r="K678" i="1"/>
  <c r="L678" i="1"/>
  <c r="M678" i="1"/>
  <c r="N678" i="1"/>
  <c r="H678" i="1"/>
  <c r="AP678" i="1"/>
  <c r="AQ678" i="1"/>
  <c r="A679" i="1"/>
  <c r="B679" i="1"/>
  <c r="C679" i="1"/>
  <c r="D679" i="1"/>
  <c r="E679" i="1"/>
  <c r="F679" i="1"/>
  <c r="G679" i="1"/>
  <c r="I679" i="1"/>
  <c r="J679" i="1"/>
  <c r="K679" i="1"/>
  <c r="L679" i="1"/>
  <c r="M679" i="1"/>
  <c r="N679" i="1"/>
  <c r="H679" i="1"/>
  <c r="A680" i="1"/>
  <c r="B680" i="1"/>
  <c r="C680" i="1"/>
  <c r="D680" i="1"/>
  <c r="E680" i="1"/>
  <c r="F680" i="1"/>
  <c r="G680" i="1"/>
  <c r="I680" i="1"/>
  <c r="J680" i="1"/>
  <c r="K680" i="1"/>
  <c r="L680" i="1"/>
  <c r="M680" i="1"/>
  <c r="N680" i="1"/>
  <c r="H680" i="1"/>
  <c r="AP680" i="1"/>
  <c r="A681" i="1"/>
  <c r="B681" i="1"/>
  <c r="C681" i="1"/>
  <c r="D681" i="1"/>
  <c r="E681" i="1"/>
  <c r="F681" i="1"/>
  <c r="G681" i="1"/>
  <c r="I681" i="1"/>
  <c r="J681" i="1"/>
  <c r="K681" i="1"/>
  <c r="L681" i="1"/>
  <c r="M681" i="1"/>
  <c r="N681" i="1"/>
  <c r="H681" i="1"/>
  <c r="A682" i="1"/>
  <c r="B682" i="1"/>
  <c r="C682" i="1"/>
  <c r="D682" i="1"/>
  <c r="E682" i="1"/>
  <c r="F682" i="1"/>
  <c r="G682" i="1"/>
  <c r="I682" i="1"/>
  <c r="J682" i="1"/>
  <c r="K682" i="1"/>
  <c r="L682" i="1"/>
  <c r="M682" i="1"/>
  <c r="N682" i="1"/>
  <c r="H682" i="1"/>
  <c r="AP682" i="1"/>
  <c r="A683" i="1"/>
  <c r="B683" i="1"/>
  <c r="C683" i="1"/>
  <c r="D683" i="1"/>
  <c r="E683" i="1"/>
  <c r="F683" i="1"/>
  <c r="G683" i="1"/>
  <c r="I683" i="1"/>
  <c r="J683" i="1"/>
  <c r="K683" i="1"/>
  <c r="L683" i="1"/>
  <c r="M683" i="1"/>
  <c r="N683" i="1"/>
  <c r="H683" i="1"/>
  <c r="A684" i="1"/>
  <c r="B684" i="1"/>
  <c r="C684" i="1"/>
  <c r="D684" i="1"/>
  <c r="E684" i="1"/>
  <c r="F684" i="1"/>
  <c r="G684" i="1"/>
  <c r="I684" i="1"/>
  <c r="J684" i="1"/>
  <c r="K684" i="1"/>
  <c r="L684" i="1"/>
  <c r="M684" i="1"/>
  <c r="N684" i="1"/>
  <c r="H684" i="1"/>
  <c r="AP684" i="1"/>
  <c r="AQ684" i="1"/>
  <c r="A685" i="1"/>
  <c r="B685" i="1"/>
  <c r="C685" i="1"/>
  <c r="D685" i="1"/>
  <c r="E685" i="1"/>
  <c r="F685" i="1"/>
  <c r="G685" i="1"/>
  <c r="I685" i="1"/>
  <c r="J685" i="1"/>
  <c r="K685" i="1"/>
  <c r="L685" i="1"/>
  <c r="M685" i="1"/>
  <c r="N685" i="1"/>
  <c r="H685" i="1"/>
  <c r="AP685" i="1"/>
  <c r="A686" i="1"/>
  <c r="B686" i="1"/>
  <c r="C686" i="1"/>
  <c r="D686" i="1"/>
  <c r="E686" i="1"/>
  <c r="F686" i="1"/>
  <c r="G686" i="1"/>
  <c r="I686" i="1"/>
  <c r="J686" i="1"/>
  <c r="K686" i="1"/>
  <c r="L686" i="1"/>
  <c r="M686" i="1"/>
  <c r="N686" i="1"/>
  <c r="H686" i="1"/>
  <c r="AP686" i="1"/>
  <c r="A687" i="1"/>
  <c r="B687" i="1"/>
  <c r="C687" i="1"/>
  <c r="D687" i="1"/>
  <c r="E687" i="1"/>
  <c r="F687" i="1"/>
  <c r="G687" i="1"/>
  <c r="I687" i="1"/>
  <c r="J687" i="1"/>
  <c r="K687" i="1"/>
  <c r="L687" i="1"/>
  <c r="M687" i="1"/>
  <c r="N687" i="1"/>
  <c r="H687" i="1"/>
  <c r="A688" i="1"/>
  <c r="B688" i="1"/>
  <c r="C688" i="1"/>
  <c r="D688" i="1"/>
  <c r="E688" i="1"/>
  <c r="F688" i="1"/>
  <c r="G688" i="1"/>
  <c r="I688" i="1"/>
  <c r="J688" i="1"/>
  <c r="K688" i="1"/>
  <c r="L688" i="1"/>
  <c r="M688" i="1"/>
  <c r="N688" i="1"/>
  <c r="H688" i="1"/>
  <c r="AP688" i="1"/>
  <c r="AQ688" i="1"/>
  <c r="A689" i="1"/>
  <c r="B689" i="1"/>
  <c r="C689" i="1"/>
  <c r="D689" i="1"/>
  <c r="E689" i="1"/>
  <c r="F689" i="1"/>
  <c r="G689" i="1"/>
  <c r="I689" i="1"/>
  <c r="J689" i="1"/>
  <c r="K689" i="1"/>
  <c r="L689" i="1"/>
  <c r="M689" i="1"/>
  <c r="N689" i="1"/>
  <c r="H689" i="1"/>
  <c r="AP689" i="1"/>
  <c r="AQ689" i="1"/>
  <c r="A690" i="1"/>
  <c r="B690" i="1"/>
  <c r="C690" i="1"/>
  <c r="D690" i="1"/>
  <c r="E690" i="1"/>
  <c r="F690" i="1"/>
  <c r="G690" i="1"/>
  <c r="I690" i="1"/>
  <c r="J690" i="1"/>
  <c r="K690" i="1"/>
  <c r="L690" i="1"/>
  <c r="M690" i="1"/>
  <c r="N690" i="1"/>
  <c r="H690" i="1"/>
  <c r="AP690" i="1"/>
  <c r="AQ690" i="1"/>
  <c r="A691" i="1"/>
  <c r="B691" i="1"/>
  <c r="C691" i="1"/>
  <c r="D691" i="1"/>
  <c r="E691" i="1"/>
  <c r="F691" i="1"/>
  <c r="G691" i="1"/>
  <c r="I691" i="1"/>
  <c r="J691" i="1"/>
  <c r="K691" i="1"/>
  <c r="L691" i="1"/>
  <c r="M691" i="1"/>
  <c r="N691" i="1"/>
  <c r="H691" i="1"/>
  <c r="A692" i="1"/>
  <c r="B692" i="1"/>
  <c r="C692" i="1"/>
  <c r="D692" i="1"/>
  <c r="E692" i="1"/>
  <c r="F692" i="1"/>
  <c r="G692" i="1"/>
  <c r="I692" i="1"/>
  <c r="J692" i="1"/>
  <c r="K692" i="1"/>
  <c r="L692" i="1"/>
  <c r="M692" i="1"/>
  <c r="N692" i="1"/>
  <c r="H692" i="1"/>
  <c r="AP692" i="1"/>
  <c r="AQ692" i="1"/>
  <c r="A693" i="1"/>
  <c r="B693" i="1"/>
  <c r="C693" i="1"/>
  <c r="D693" i="1"/>
  <c r="E693" i="1"/>
  <c r="F693" i="1"/>
  <c r="G693" i="1"/>
  <c r="I693" i="1"/>
  <c r="J693" i="1"/>
  <c r="K693" i="1"/>
  <c r="L693" i="1"/>
  <c r="M693" i="1"/>
  <c r="N693" i="1"/>
  <c r="H693" i="1"/>
  <c r="AP693" i="1"/>
  <c r="AQ693" i="1"/>
  <c r="A694" i="1"/>
  <c r="B694" i="1"/>
  <c r="C694" i="1"/>
  <c r="D694" i="1"/>
  <c r="E694" i="1"/>
  <c r="F694" i="1"/>
  <c r="G694" i="1"/>
  <c r="I694" i="1"/>
  <c r="J694" i="1"/>
  <c r="K694" i="1"/>
  <c r="L694" i="1"/>
  <c r="M694" i="1"/>
  <c r="N694" i="1"/>
  <c r="H694" i="1"/>
  <c r="AP694" i="1"/>
  <c r="A695" i="1"/>
  <c r="B695" i="1"/>
  <c r="C695" i="1"/>
  <c r="D695" i="1"/>
  <c r="E695" i="1"/>
  <c r="F695" i="1"/>
  <c r="G695" i="1"/>
  <c r="I695" i="1"/>
  <c r="J695" i="1"/>
  <c r="K695" i="1"/>
  <c r="L695" i="1"/>
  <c r="M695" i="1"/>
  <c r="N695" i="1"/>
  <c r="H695" i="1"/>
  <c r="A696" i="1"/>
  <c r="B696" i="1"/>
  <c r="C696" i="1"/>
  <c r="D696" i="1"/>
  <c r="E696" i="1"/>
  <c r="F696" i="1"/>
  <c r="G696" i="1"/>
  <c r="I696" i="1"/>
  <c r="J696" i="1"/>
  <c r="K696" i="1"/>
  <c r="L696" i="1"/>
  <c r="M696" i="1"/>
  <c r="N696" i="1"/>
  <c r="H696" i="1"/>
  <c r="AP696" i="1"/>
  <c r="A697" i="1"/>
  <c r="B697" i="1"/>
  <c r="C697" i="1"/>
  <c r="D697" i="1"/>
  <c r="E697" i="1"/>
  <c r="F697" i="1"/>
  <c r="G697" i="1"/>
  <c r="I697" i="1"/>
  <c r="J697" i="1"/>
  <c r="K697" i="1"/>
  <c r="L697" i="1"/>
  <c r="M697" i="1"/>
  <c r="N697" i="1"/>
  <c r="H697" i="1"/>
  <c r="A698" i="1"/>
  <c r="B698" i="1"/>
  <c r="C698" i="1"/>
  <c r="D698" i="1"/>
  <c r="E698" i="1"/>
  <c r="F698" i="1"/>
  <c r="G698" i="1"/>
  <c r="I698" i="1"/>
  <c r="J698" i="1"/>
  <c r="K698" i="1"/>
  <c r="L698" i="1"/>
  <c r="M698" i="1"/>
  <c r="N698" i="1"/>
  <c r="H698" i="1"/>
  <c r="AP698" i="1"/>
  <c r="AQ698" i="1"/>
  <c r="A699" i="1"/>
  <c r="B699" i="1"/>
  <c r="C699" i="1"/>
  <c r="D699" i="1"/>
  <c r="E699" i="1"/>
  <c r="F699" i="1"/>
  <c r="G699" i="1"/>
  <c r="I699" i="1"/>
  <c r="J699" i="1"/>
  <c r="K699" i="1"/>
  <c r="L699" i="1"/>
  <c r="M699" i="1"/>
  <c r="N699" i="1"/>
  <c r="H699" i="1"/>
  <c r="A700" i="1"/>
  <c r="B700" i="1"/>
  <c r="C700" i="1"/>
  <c r="D700" i="1"/>
  <c r="E700" i="1"/>
  <c r="F700" i="1"/>
  <c r="G700" i="1"/>
  <c r="I700" i="1"/>
  <c r="J700" i="1"/>
  <c r="K700" i="1"/>
  <c r="L700" i="1"/>
  <c r="M700" i="1"/>
  <c r="N700" i="1"/>
  <c r="H700" i="1"/>
  <c r="AP700" i="1"/>
  <c r="AQ700" i="1"/>
  <c r="A701" i="1"/>
  <c r="B701" i="1"/>
  <c r="C701" i="1"/>
  <c r="D701" i="1"/>
  <c r="E701" i="1"/>
  <c r="F701" i="1"/>
  <c r="G701" i="1"/>
  <c r="I701" i="1"/>
  <c r="J701" i="1"/>
  <c r="K701" i="1"/>
  <c r="L701" i="1"/>
  <c r="M701" i="1"/>
  <c r="N701" i="1"/>
  <c r="H701" i="1"/>
  <c r="AP701" i="1"/>
  <c r="A702" i="1"/>
  <c r="B702" i="1"/>
  <c r="C702" i="1"/>
  <c r="D702" i="1"/>
  <c r="E702" i="1"/>
  <c r="F702" i="1"/>
  <c r="G702" i="1"/>
  <c r="I702" i="1"/>
  <c r="J702" i="1"/>
  <c r="K702" i="1"/>
  <c r="L702" i="1"/>
  <c r="M702" i="1"/>
  <c r="N702" i="1"/>
  <c r="H702" i="1"/>
  <c r="AP702" i="1"/>
  <c r="AQ702" i="1"/>
  <c r="A703" i="1"/>
  <c r="B703" i="1"/>
  <c r="C703" i="1"/>
  <c r="D703" i="1"/>
  <c r="E703" i="1"/>
  <c r="F703" i="1"/>
  <c r="G703" i="1"/>
  <c r="I703" i="1"/>
  <c r="J703" i="1"/>
  <c r="K703" i="1"/>
  <c r="L703" i="1"/>
  <c r="M703" i="1"/>
  <c r="N703" i="1"/>
  <c r="H703" i="1"/>
  <c r="A704" i="1"/>
  <c r="B704" i="1"/>
  <c r="C704" i="1"/>
  <c r="D704" i="1"/>
  <c r="E704" i="1"/>
  <c r="F704" i="1"/>
  <c r="G704" i="1"/>
  <c r="I704" i="1"/>
  <c r="J704" i="1"/>
  <c r="K704" i="1"/>
  <c r="L704" i="1"/>
  <c r="M704" i="1"/>
  <c r="N704" i="1"/>
  <c r="H704" i="1"/>
  <c r="AP704" i="1"/>
  <c r="A705" i="1"/>
  <c r="B705" i="1"/>
  <c r="C705" i="1"/>
  <c r="D705" i="1"/>
  <c r="E705" i="1"/>
  <c r="F705" i="1"/>
  <c r="G705" i="1"/>
  <c r="I705" i="1"/>
  <c r="J705" i="1"/>
  <c r="K705" i="1"/>
  <c r="L705" i="1"/>
  <c r="M705" i="1"/>
  <c r="N705" i="1"/>
  <c r="H705" i="1"/>
  <c r="AP705" i="1"/>
  <c r="A706" i="1"/>
  <c r="B706" i="1"/>
  <c r="C706" i="1"/>
  <c r="D706" i="1"/>
  <c r="E706" i="1"/>
  <c r="F706" i="1"/>
  <c r="G706" i="1"/>
  <c r="I706" i="1"/>
  <c r="J706" i="1"/>
  <c r="K706" i="1"/>
  <c r="L706" i="1"/>
  <c r="M706" i="1"/>
  <c r="N706" i="1"/>
  <c r="H706" i="1"/>
  <c r="AP706" i="1"/>
  <c r="A707" i="1"/>
  <c r="B707" i="1"/>
  <c r="C707" i="1"/>
  <c r="D707" i="1"/>
  <c r="E707" i="1"/>
  <c r="F707" i="1"/>
  <c r="G707" i="1"/>
  <c r="I707" i="1"/>
  <c r="J707" i="1"/>
  <c r="K707" i="1"/>
  <c r="L707" i="1"/>
  <c r="M707" i="1"/>
  <c r="N707" i="1"/>
  <c r="H707" i="1"/>
  <c r="A708" i="1"/>
  <c r="B708" i="1"/>
  <c r="C708" i="1"/>
  <c r="D708" i="1"/>
  <c r="E708" i="1"/>
  <c r="F708" i="1"/>
  <c r="G708" i="1"/>
  <c r="I708" i="1"/>
  <c r="J708" i="1"/>
  <c r="K708" i="1"/>
  <c r="L708" i="1"/>
  <c r="M708" i="1"/>
  <c r="N708" i="1"/>
  <c r="H708" i="1"/>
  <c r="AP708" i="1"/>
  <c r="AQ708" i="1"/>
  <c r="A709" i="1"/>
  <c r="B709" i="1"/>
  <c r="C709" i="1"/>
  <c r="D709" i="1"/>
  <c r="E709" i="1"/>
  <c r="F709" i="1"/>
  <c r="G709" i="1"/>
  <c r="I709" i="1"/>
  <c r="J709" i="1"/>
  <c r="K709" i="1"/>
  <c r="L709" i="1"/>
  <c r="M709" i="1"/>
  <c r="N709" i="1"/>
  <c r="H709" i="1"/>
  <c r="AP709" i="1"/>
  <c r="AQ709" i="1"/>
  <c r="A710" i="1"/>
  <c r="B710" i="1"/>
  <c r="C710" i="1"/>
  <c r="D710" i="1"/>
  <c r="E710" i="1"/>
  <c r="F710" i="1"/>
  <c r="G710" i="1"/>
  <c r="I710" i="1"/>
  <c r="J710" i="1"/>
  <c r="K710" i="1"/>
  <c r="L710" i="1"/>
  <c r="M710" i="1"/>
  <c r="N710" i="1"/>
  <c r="H710" i="1"/>
  <c r="AP710" i="1"/>
  <c r="A711" i="1"/>
  <c r="B711" i="1"/>
  <c r="C711" i="1"/>
  <c r="D711" i="1"/>
  <c r="E711" i="1"/>
  <c r="F711" i="1"/>
  <c r="G711" i="1"/>
  <c r="I711" i="1"/>
  <c r="J711" i="1"/>
  <c r="K711" i="1"/>
  <c r="L711" i="1"/>
  <c r="M711" i="1"/>
  <c r="N711" i="1"/>
  <c r="H711" i="1"/>
  <c r="A712" i="1"/>
  <c r="B712" i="1"/>
  <c r="C712" i="1"/>
  <c r="D712" i="1"/>
  <c r="E712" i="1"/>
  <c r="F712" i="1"/>
  <c r="G712" i="1"/>
  <c r="I712" i="1"/>
  <c r="J712" i="1"/>
  <c r="K712" i="1"/>
  <c r="L712" i="1"/>
  <c r="M712" i="1"/>
  <c r="N712" i="1"/>
  <c r="H712" i="1"/>
  <c r="AP712" i="1"/>
  <c r="AQ712" i="1"/>
  <c r="A713" i="1"/>
  <c r="B713" i="1"/>
  <c r="C713" i="1"/>
  <c r="D713" i="1"/>
  <c r="E713" i="1"/>
  <c r="F713" i="1"/>
  <c r="G713" i="1"/>
  <c r="I713" i="1"/>
  <c r="J713" i="1"/>
  <c r="K713" i="1"/>
  <c r="L713" i="1"/>
  <c r="M713" i="1"/>
  <c r="N713" i="1"/>
  <c r="H713" i="1"/>
  <c r="A714" i="1"/>
  <c r="B714" i="1"/>
  <c r="C714" i="1"/>
  <c r="D714" i="1"/>
  <c r="E714" i="1"/>
  <c r="F714" i="1"/>
  <c r="G714" i="1"/>
  <c r="I714" i="1"/>
  <c r="J714" i="1"/>
  <c r="K714" i="1"/>
  <c r="L714" i="1"/>
  <c r="M714" i="1"/>
  <c r="N714" i="1"/>
  <c r="H714" i="1"/>
  <c r="AP714" i="1"/>
  <c r="AQ714" i="1"/>
  <c r="A715" i="1"/>
  <c r="B715" i="1"/>
  <c r="C715" i="1"/>
  <c r="D715" i="1"/>
  <c r="E715" i="1"/>
  <c r="F715" i="1"/>
  <c r="G715" i="1"/>
  <c r="I715" i="1"/>
  <c r="J715" i="1"/>
  <c r="K715" i="1"/>
  <c r="L715" i="1"/>
  <c r="M715" i="1"/>
  <c r="N715" i="1"/>
  <c r="H715" i="1"/>
  <c r="A716" i="1"/>
  <c r="B716" i="1"/>
  <c r="C716" i="1"/>
  <c r="D716" i="1"/>
  <c r="E716" i="1"/>
  <c r="F716" i="1"/>
  <c r="G716" i="1"/>
  <c r="I716" i="1"/>
  <c r="J716" i="1"/>
  <c r="K716" i="1"/>
  <c r="L716" i="1"/>
  <c r="M716" i="1"/>
  <c r="N716" i="1"/>
  <c r="H716" i="1"/>
  <c r="AP716" i="1"/>
  <c r="A717" i="1"/>
  <c r="B717" i="1"/>
  <c r="C717" i="1"/>
  <c r="D717" i="1"/>
  <c r="E717" i="1"/>
  <c r="F717" i="1"/>
  <c r="G717" i="1"/>
  <c r="I717" i="1"/>
  <c r="J717" i="1"/>
  <c r="K717" i="1"/>
  <c r="L717" i="1"/>
  <c r="M717" i="1"/>
  <c r="N717" i="1"/>
  <c r="H717" i="1"/>
  <c r="AP717" i="1"/>
  <c r="AQ717" i="1"/>
  <c r="A718" i="1"/>
  <c r="B718" i="1"/>
  <c r="C718" i="1"/>
  <c r="D718" i="1"/>
  <c r="E718" i="1"/>
  <c r="F718" i="1"/>
  <c r="G718" i="1"/>
  <c r="I718" i="1"/>
  <c r="J718" i="1"/>
  <c r="K718" i="1"/>
  <c r="L718" i="1"/>
  <c r="M718" i="1"/>
  <c r="N718" i="1"/>
  <c r="H718" i="1"/>
  <c r="AP718" i="1"/>
  <c r="A719" i="1"/>
  <c r="B719" i="1"/>
  <c r="C719" i="1"/>
  <c r="D719" i="1"/>
  <c r="E719" i="1"/>
  <c r="F719" i="1"/>
  <c r="G719" i="1"/>
  <c r="I719" i="1"/>
  <c r="J719" i="1"/>
  <c r="K719" i="1"/>
  <c r="L719" i="1"/>
  <c r="M719" i="1"/>
  <c r="N719" i="1"/>
  <c r="H719" i="1"/>
  <c r="A720" i="1"/>
  <c r="B720" i="1"/>
  <c r="C720" i="1"/>
  <c r="D720" i="1"/>
  <c r="E720" i="1"/>
  <c r="F720" i="1"/>
  <c r="G720" i="1"/>
  <c r="I720" i="1"/>
  <c r="J720" i="1"/>
  <c r="K720" i="1"/>
  <c r="L720" i="1"/>
  <c r="M720" i="1"/>
  <c r="N720" i="1"/>
  <c r="H720" i="1"/>
  <c r="AP720" i="1"/>
  <c r="A721" i="1"/>
  <c r="B721" i="1"/>
  <c r="C721" i="1"/>
  <c r="D721" i="1"/>
  <c r="E721" i="1"/>
  <c r="F721" i="1"/>
  <c r="G721" i="1"/>
  <c r="I721" i="1"/>
  <c r="J721" i="1"/>
  <c r="K721" i="1"/>
  <c r="L721" i="1"/>
  <c r="M721" i="1"/>
  <c r="N721" i="1"/>
  <c r="H721" i="1"/>
  <c r="AP721" i="1"/>
  <c r="AQ721" i="1"/>
  <c r="A722" i="1"/>
  <c r="B722" i="1"/>
  <c r="C722" i="1"/>
  <c r="D722" i="1"/>
  <c r="E722" i="1"/>
  <c r="F722" i="1"/>
  <c r="G722" i="1"/>
  <c r="I722" i="1"/>
  <c r="J722" i="1"/>
  <c r="K722" i="1"/>
  <c r="L722" i="1"/>
  <c r="M722" i="1"/>
  <c r="N722" i="1"/>
  <c r="H722" i="1"/>
  <c r="AP722" i="1"/>
  <c r="AQ722" i="1"/>
  <c r="A723" i="1"/>
  <c r="B723" i="1"/>
  <c r="C723" i="1"/>
  <c r="D723" i="1"/>
  <c r="E723" i="1"/>
  <c r="F723" i="1"/>
  <c r="G723" i="1"/>
  <c r="I723" i="1"/>
  <c r="J723" i="1"/>
  <c r="K723" i="1"/>
  <c r="L723" i="1"/>
  <c r="M723" i="1"/>
  <c r="N723" i="1"/>
  <c r="H723" i="1"/>
  <c r="A724" i="1"/>
  <c r="B724" i="1"/>
  <c r="C724" i="1"/>
  <c r="D724" i="1"/>
  <c r="E724" i="1"/>
  <c r="F724" i="1"/>
  <c r="G724" i="1"/>
  <c r="I724" i="1"/>
  <c r="J724" i="1"/>
  <c r="K724" i="1"/>
  <c r="L724" i="1"/>
  <c r="M724" i="1"/>
  <c r="N724" i="1"/>
  <c r="H724" i="1"/>
  <c r="AP724" i="1"/>
  <c r="A725" i="1"/>
  <c r="B725" i="1"/>
  <c r="C725" i="1"/>
  <c r="D725" i="1"/>
  <c r="E725" i="1"/>
  <c r="F725" i="1"/>
  <c r="G725" i="1"/>
  <c r="I725" i="1"/>
  <c r="J725" i="1"/>
  <c r="K725" i="1"/>
  <c r="L725" i="1"/>
  <c r="M725" i="1"/>
  <c r="N725" i="1"/>
  <c r="H725" i="1"/>
  <c r="AP725" i="1"/>
  <c r="AQ725" i="1"/>
  <c r="A726" i="1"/>
  <c r="B726" i="1"/>
  <c r="C726" i="1"/>
  <c r="D726" i="1"/>
  <c r="E726" i="1"/>
  <c r="F726" i="1"/>
  <c r="G726" i="1"/>
  <c r="I726" i="1"/>
  <c r="J726" i="1"/>
  <c r="K726" i="1"/>
  <c r="L726" i="1"/>
  <c r="M726" i="1"/>
  <c r="N726" i="1"/>
  <c r="H726" i="1"/>
  <c r="AP726" i="1"/>
  <c r="AQ726" i="1"/>
  <c r="A727" i="1"/>
  <c r="B727" i="1"/>
  <c r="C727" i="1"/>
  <c r="D727" i="1"/>
  <c r="E727" i="1"/>
  <c r="F727" i="1"/>
  <c r="G727" i="1"/>
  <c r="I727" i="1"/>
  <c r="J727" i="1"/>
  <c r="K727" i="1"/>
  <c r="L727" i="1"/>
  <c r="M727" i="1"/>
  <c r="N727" i="1"/>
  <c r="H727" i="1"/>
  <c r="A728" i="1"/>
  <c r="B728" i="1"/>
  <c r="C728" i="1"/>
  <c r="D728" i="1"/>
  <c r="E728" i="1"/>
  <c r="F728" i="1"/>
  <c r="G728" i="1"/>
  <c r="I728" i="1"/>
  <c r="J728" i="1"/>
  <c r="K728" i="1"/>
  <c r="L728" i="1"/>
  <c r="M728" i="1"/>
  <c r="N728" i="1"/>
  <c r="H728" i="1"/>
  <c r="AP728" i="1"/>
  <c r="AQ728" i="1"/>
  <c r="A729" i="1"/>
  <c r="B729" i="1"/>
  <c r="C729" i="1"/>
  <c r="D729" i="1"/>
  <c r="E729" i="1"/>
  <c r="F729" i="1"/>
  <c r="G729" i="1"/>
  <c r="I729" i="1"/>
  <c r="J729" i="1"/>
  <c r="K729" i="1"/>
  <c r="L729" i="1"/>
  <c r="M729" i="1"/>
  <c r="N729" i="1"/>
  <c r="H729" i="1"/>
  <c r="A730" i="1"/>
  <c r="B730" i="1"/>
  <c r="C730" i="1"/>
  <c r="D730" i="1"/>
  <c r="E730" i="1"/>
  <c r="F730" i="1"/>
  <c r="G730" i="1"/>
  <c r="I730" i="1"/>
  <c r="J730" i="1"/>
  <c r="K730" i="1"/>
  <c r="L730" i="1"/>
  <c r="M730" i="1"/>
  <c r="N730" i="1"/>
  <c r="H730" i="1"/>
  <c r="AP730" i="1"/>
  <c r="A731" i="1"/>
  <c r="B731" i="1"/>
  <c r="C731" i="1"/>
  <c r="D731" i="1"/>
  <c r="E731" i="1"/>
  <c r="F731" i="1"/>
  <c r="G731" i="1"/>
  <c r="I731" i="1"/>
  <c r="J731" i="1"/>
  <c r="K731" i="1"/>
  <c r="L731" i="1"/>
  <c r="M731" i="1"/>
  <c r="N731" i="1"/>
  <c r="H731" i="1"/>
  <c r="A732" i="1"/>
  <c r="B732" i="1"/>
  <c r="C732" i="1"/>
  <c r="D732" i="1"/>
  <c r="E732" i="1"/>
  <c r="F732" i="1"/>
  <c r="G732" i="1"/>
  <c r="I732" i="1"/>
  <c r="J732" i="1"/>
  <c r="K732" i="1"/>
  <c r="L732" i="1"/>
  <c r="M732" i="1"/>
  <c r="N732" i="1"/>
  <c r="H732" i="1"/>
  <c r="AP732" i="1"/>
  <c r="AQ732" i="1"/>
  <c r="A733" i="1"/>
  <c r="B733" i="1"/>
  <c r="C733" i="1"/>
  <c r="D733" i="1"/>
  <c r="E733" i="1"/>
  <c r="F733" i="1"/>
  <c r="G733" i="1"/>
  <c r="I733" i="1"/>
  <c r="J733" i="1"/>
  <c r="K733" i="1"/>
  <c r="L733" i="1"/>
  <c r="M733" i="1"/>
  <c r="N733" i="1"/>
  <c r="H733" i="1"/>
  <c r="AP733" i="1"/>
  <c r="AQ733" i="1"/>
  <c r="A734" i="1"/>
  <c r="B734" i="1"/>
  <c r="C734" i="1"/>
  <c r="D734" i="1"/>
  <c r="E734" i="1"/>
  <c r="F734" i="1"/>
  <c r="G734" i="1"/>
  <c r="I734" i="1"/>
  <c r="J734" i="1"/>
  <c r="K734" i="1"/>
  <c r="L734" i="1"/>
  <c r="M734" i="1"/>
  <c r="N734" i="1"/>
  <c r="H734" i="1"/>
  <c r="AP734" i="1"/>
  <c r="A735" i="1"/>
  <c r="B735" i="1"/>
  <c r="C735" i="1"/>
  <c r="D735" i="1"/>
  <c r="E735" i="1"/>
  <c r="F735" i="1"/>
  <c r="G735" i="1"/>
  <c r="I735" i="1"/>
  <c r="J735" i="1"/>
  <c r="K735" i="1"/>
  <c r="L735" i="1"/>
  <c r="M735" i="1"/>
  <c r="N735" i="1"/>
  <c r="H735" i="1"/>
  <c r="A736" i="1"/>
  <c r="B736" i="1"/>
  <c r="C736" i="1"/>
  <c r="D736" i="1"/>
  <c r="E736" i="1"/>
  <c r="F736" i="1"/>
  <c r="G736" i="1"/>
  <c r="I736" i="1"/>
  <c r="J736" i="1"/>
  <c r="K736" i="1"/>
  <c r="L736" i="1"/>
  <c r="M736" i="1"/>
  <c r="N736" i="1"/>
  <c r="H736" i="1"/>
  <c r="AP736" i="1"/>
  <c r="AQ736" i="1"/>
  <c r="A737" i="1"/>
  <c r="B737" i="1"/>
  <c r="C737" i="1"/>
  <c r="D737" i="1"/>
  <c r="E737" i="1"/>
  <c r="F737" i="1"/>
  <c r="G737" i="1"/>
  <c r="I737" i="1"/>
  <c r="J737" i="1"/>
  <c r="K737" i="1"/>
  <c r="L737" i="1"/>
  <c r="M737" i="1"/>
  <c r="N737" i="1"/>
  <c r="H737" i="1"/>
  <c r="AP737" i="1"/>
  <c r="A738" i="1"/>
  <c r="B738" i="1"/>
  <c r="C738" i="1"/>
  <c r="D738" i="1"/>
  <c r="E738" i="1"/>
  <c r="F738" i="1"/>
  <c r="G738" i="1"/>
  <c r="I738" i="1"/>
  <c r="J738" i="1"/>
  <c r="K738" i="1"/>
  <c r="L738" i="1"/>
  <c r="M738" i="1"/>
  <c r="N738" i="1"/>
  <c r="H738" i="1"/>
  <c r="AP738" i="1"/>
  <c r="A739" i="1"/>
  <c r="B739" i="1"/>
  <c r="C739" i="1"/>
  <c r="D739" i="1"/>
  <c r="E739" i="1"/>
  <c r="F739" i="1"/>
  <c r="G739" i="1"/>
  <c r="I739" i="1"/>
  <c r="J739" i="1"/>
  <c r="K739" i="1"/>
  <c r="L739" i="1"/>
  <c r="M739" i="1"/>
  <c r="N739" i="1"/>
  <c r="H739" i="1"/>
  <c r="A740" i="1"/>
  <c r="B740" i="1"/>
  <c r="C740" i="1"/>
  <c r="D740" i="1"/>
  <c r="E740" i="1"/>
  <c r="F740" i="1"/>
  <c r="G740" i="1"/>
  <c r="I740" i="1"/>
  <c r="J740" i="1"/>
  <c r="K740" i="1"/>
  <c r="L740" i="1"/>
  <c r="M740" i="1"/>
  <c r="N740" i="1"/>
  <c r="H740" i="1"/>
  <c r="AP740" i="1"/>
  <c r="AQ740" i="1"/>
  <c r="A741" i="1"/>
  <c r="B741" i="1"/>
  <c r="C741" i="1"/>
  <c r="D741" i="1"/>
  <c r="E741" i="1"/>
  <c r="F741" i="1"/>
  <c r="G741" i="1"/>
  <c r="I741" i="1"/>
  <c r="J741" i="1"/>
  <c r="K741" i="1"/>
  <c r="L741" i="1"/>
  <c r="M741" i="1"/>
  <c r="N741" i="1"/>
  <c r="H741" i="1"/>
  <c r="AP741" i="1"/>
  <c r="AQ741" i="1"/>
  <c r="A742" i="1"/>
  <c r="B742" i="1"/>
  <c r="C742" i="1"/>
  <c r="D742" i="1"/>
  <c r="E742" i="1"/>
  <c r="F742" i="1"/>
  <c r="G742" i="1"/>
  <c r="I742" i="1"/>
  <c r="J742" i="1"/>
  <c r="K742" i="1"/>
  <c r="L742" i="1"/>
  <c r="M742" i="1"/>
  <c r="N742" i="1"/>
  <c r="H742" i="1"/>
  <c r="AP742" i="1"/>
  <c r="AQ742" i="1"/>
  <c r="A743" i="1"/>
  <c r="B743" i="1"/>
  <c r="C743" i="1"/>
  <c r="D743" i="1"/>
  <c r="E743" i="1"/>
  <c r="F743" i="1"/>
  <c r="G743" i="1"/>
  <c r="I743" i="1"/>
  <c r="J743" i="1"/>
  <c r="K743" i="1"/>
  <c r="L743" i="1"/>
  <c r="M743" i="1"/>
  <c r="N743" i="1"/>
  <c r="H743" i="1"/>
  <c r="A744" i="1"/>
  <c r="B744" i="1"/>
  <c r="C744" i="1"/>
  <c r="D744" i="1"/>
  <c r="E744" i="1"/>
  <c r="F744" i="1"/>
  <c r="G744" i="1"/>
  <c r="I744" i="1"/>
  <c r="J744" i="1"/>
  <c r="K744" i="1"/>
  <c r="L744" i="1"/>
  <c r="M744" i="1"/>
  <c r="N744" i="1"/>
  <c r="H744" i="1"/>
  <c r="AP744" i="1"/>
  <c r="AQ744" i="1"/>
  <c r="A745" i="1"/>
  <c r="B745" i="1"/>
  <c r="C745" i="1"/>
  <c r="D745" i="1"/>
  <c r="E745" i="1"/>
  <c r="F745" i="1"/>
  <c r="G745" i="1"/>
  <c r="I745" i="1"/>
  <c r="J745" i="1"/>
  <c r="K745" i="1"/>
  <c r="L745" i="1"/>
  <c r="M745" i="1"/>
  <c r="N745" i="1"/>
  <c r="H745" i="1"/>
  <c r="A746" i="1"/>
  <c r="B746" i="1"/>
  <c r="C746" i="1"/>
  <c r="D746" i="1"/>
  <c r="E746" i="1"/>
  <c r="F746" i="1"/>
  <c r="G746" i="1"/>
  <c r="I746" i="1"/>
  <c r="J746" i="1"/>
  <c r="K746" i="1"/>
  <c r="L746" i="1"/>
  <c r="M746" i="1"/>
  <c r="N746" i="1"/>
  <c r="H746" i="1"/>
  <c r="AP746" i="1"/>
  <c r="AQ746" i="1"/>
  <c r="A747" i="1"/>
  <c r="B747" i="1"/>
  <c r="C747" i="1"/>
  <c r="D747" i="1"/>
  <c r="E747" i="1"/>
  <c r="F747" i="1"/>
  <c r="G747" i="1"/>
  <c r="I747" i="1"/>
  <c r="J747" i="1"/>
  <c r="K747" i="1"/>
  <c r="L747" i="1"/>
  <c r="M747" i="1"/>
  <c r="N747" i="1"/>
  <c r="H747" i="1"/>
  <c r="A748" i="1"/>
  <c r="B748" i="1"/>
  <c r="C748" i="1"/>
  <c r="D748" i="1"/>
  <c r="E748" i="1"/>
  <c r="F748" i="1"/>
  <c r="G748" i="1"/>
  <c r="I748" i="1"/>
  <c r="J748" i="1"/>
  <c r="K748" i="1"/>
  <c r="L748" i="1"/>
  <c r="M748" i="1"/>
  <c r="N748" i="1"/>
  <c r="H748" i="1"/>
  <c r="AP748" i="1"/>
  <c r="A749" i="1"/>
  <c r="B749" i="1"/>
  <c r="C749" i="1"/>
  <c r="D749" i="1"/>
  <c r="E749" i="1"/>
  <c r="F749" i="1"/>
  <c r="G749" i="1"/>
  <c r="I749" i="1"/>
  <c r="J749" i="1"/>
  <c r="K749" i="1"/>
  <c r="L749" i="1"/>
  <c r="M749" i="1"/>
  <c r="N749" i="1"/>
  <c r="H749" i="1"/>
  <c r="AP749" i="1"/>
  <c r="AQ749" i="1"/>
  <c r="A750" i="1"/>
  <c r="B750" i="1"/>
  <c r="C750" i="1"/>
  <c r="D750" i="1"/>
  <c r="E750" i="1"/>
  <c r="F750" i="1"/>
  <c r="G750" i="1"/>
  <c r="I750" i="1"/>
  <c r="J750" i="1"/>
  <c r="K750" i="1"/>
  <c r="L750" i="1"/>
  <c r="M750" i="1"/>
  <c r="N750" i="1"/>
  <c r="H750" i="1"/>
  <c r="AP750" i="1"/>
  <c r="AQ750" i="1"/>
  <c r="A751" i="1"/>
  <c r="B751" i="1"/>
  <c r="C751" i="1"/>
  <c r="D751" i="1"/>
  <c r="E751" i="1"/>
  <c r="F751" i="1"/>
  <c r="G751" i="1"/>
  <c r="I751" i="1"/>
  <c r="J751" i="1"/>
  <c r="K751" i="1"/>
  <c r="L751" i="1"/>
  <c r="M751" i="1"/>
  <c r="N751" i="1"/>
  <c r="H751" i="1"/>
  <c r="A752" i="1"/>
  <c r="B752" i="1"/>
  <c r="C752" i="1"/>
  <c r="D752" i="1"/>
  <c r="E752" i="1"/>
  <c r="F752" i="1"/>
  <c r="G752" i="1"/>
  <c r="I752" i="1"/>
  <c r="J752" i="1"/>
  <c r="K752" i="1"/>
  <c r="L752" i="1"/>
  <c r="M752" i="1"/>
  <c r="N752" i="1"/>
  <c r="H752" i="1"/>
  <c r="AP752" i="1"/>
  <c r="AQ752" i="1"/>
  <c r="A753" i="1"/>
  <c r="B753" i="1"/>
  <c r="C753" i="1"/>
  <c r="D753" i="1"/>
  <c r="E753" i="1"/>
  <c r="F753" i="1"/>
  <c r="G753" i="1"/>
  <c r="I753" i="1"/>
  <c r="J753" i="1"/>
  <c r="K753" i="1"/>
  <c r="L753" i="1"/>
  <c r="M753" i="1"/>
  <c r="N753" i="1"/>
  <c r="H753" i="1"/>
  <c r="AP753" i="1"/>
  <c r="A754" i="1"/>
  <c r="B754" i="1"/>
  <c r="C754" i="1"/>
  <c r="D754" i="1"/>
  <c r="E754" i="1"/>
  <c r="F754" i="1"/>
  <c r="G754" i="1"/>
  <c r="I754" i="1"/>
  <c r="J754" i="1"/>
  <c r="K754" i="1"/>
  <c r="L754" i="1"/>
  <c r="M754" i="1"/>
  <c r="N754" i="1"/>
  <c r="H754" i="1"/>
  <c r="AP754" i="1"/>
  <c r="AQ754" i="1"/>
  <c r="A755" i="1"/>
  <c r="B755" i="1"/>
  <c r="C755" i="1"/>
  <c r="D755" i="1"/>
  <c r="E755" i="1"/>
  <c r="F755" i="1"/>
  <c r="G755" i="1"/>
  <c r="I755" i="1"/>
  <c r="J755" i="1"/>
  <c r="K755" i="1"/>
  <c r="L755" i="1"/>
  <c r="M755" i="1"/>
  <c r="N755" i="1"/>
  <c r="H755" i="1"/>
  <c r="A756" i="1"/>
  <c r="B756" i="1"/>
  <c r="C756" i="1"/>
  <c r="D756" i="1"/>
  <c r="E756" i="1"/>
  <c r="F756" i="1"/>
  <c r="G756" i="1"/>
  <c r="I756" i="1"/>
  <c r="J756" i="1"/>
  <c r="K756" i="1"/>
  <c r="L756" i="1"/>
  <c r="M756" i="1"/>
  <c r="N756" i="1"/>
  <c r="H756" i="1"/>
  <c r="AP756" i="1"/>
  <c r="A757" i="1"/>
  <c r="B757" i="1"/>
  <c r="C757" i="1"/>
  <c r="D757" i="1"/>
  <c r="E757" i="1"/>
  <c r="F757" i="1"/>
  <c r="G757" i="1"/>
  <c r="I757" i="1"/>
  <c r="J757" i="1"/>
  <c r="K757" i="1"/>
  <c r="L757" i="1"/>
  <c r="M757" i="1"/>
  <c r="N757" i="1"/>
  <c r="H757" i="1"/>
  <c r="AP757" i="1"/>
  <c r="A758" i="1"/>
  <c r="B758" i="1"/>
  <c r="C758" i="1"/>
  <c r="D758" i="1"/>
  <c r="E758" i="1"/>
  <c r="F758" i="1"/>
  <c r="G758" i="1"/>
  <c r="I758" i="1"/>
  <c r="J758" i="1"/>
  <c r="K758" i="1"/>
  <c r="L758" i="1"/>
  <c r="M758" i="1"/>
  <c r="N758" i="1"/>
  <c r="H758" i="1"/>
  <c r="AP758" i="1"/>
  <c r="AQ758" i="1"/>
  <c r="A759" i="1"/>
  <c r="B759" i="1"/>
  <c r="C759" i="1"/>
  <c r="D759" i="1"/>
  <c r="E759" i="1"/>
  <c r="F759" i="1"/>
  <c r="G759" i="1"/>
  <c r="I759" i="1"/>
  <c r="J759" i="1"/>
  <c r="K759" i="1"/>
  <c r="L759" i="1"/>
  <c r="M759" i="1"/>
  <c r="N759" i="1"/>
  <c r="H759" i="1"/>
  <c r="A760" i="1"/>
  <c r="B760" i="1"/>
  <c r="C760" i="1"/>
  <c r="D760" i="1"/>
  <c r="E760" i="1"/>
  <c r="F760" i="1"/>
  <c r="G760" i="1"/>
  <c r="I760" i="1"/>
  <c r="J760" i="1"/>
  <c r="K760" i="1"/>
  <c r="L760" i="1"/>
  <c r="M760" i="1"/>
  <c r="N760" i="1"/>
  <c r="H760" i="1"/>
  <c r="AP760" i="1"/>
  <c r="AQ760" i="1"/>
  <c r="A761" i="1"/>
  <c r="B761" i="1"/>
  <c r="C761" i="1"/>
  <c r="D761" i="1"/>
  <c r="E761" i="1"/>
  <c r="F761" i="1"/>
  <c r="G761" i="1"/>
  <c r="I761" i="1"/>
  <c r="J761" i="1"/>
  <c r="K761" i="1"/>
  <c r="L761" i="1"/>
  <c r="M761" i="1"/>
  <c r="N761" i="1"/>
  <c r="H761" i="1"/>
  <c r="A762" i="1"/>
  <c r="B762" i="1"/>
  <c r="C762" i="1"/>
  <c r="D762" i="1"/>
  <c r="E762" i="1"/>
  <c r="F762" i="1"/>
  <c r="G762" i="1"/>
  <c r="I762" i="1"/>
  <c r="J762" i="1"/>
  <c r="K762" i="1"/>
  <c r="L762" i="1"/>
  <c r="M762" i="1"/>
  <c r="N762" i="1"/>
  <c r="H762" i="1"/>
  <c r="AP762" i="1"/>
  <c r="A763" i="1"/>
  <c r="B763" i="1"/>
  <c r="C763" i="1"/>
  <c r="D763" i="1"/>
  <c r="E763" i="1"/>
  <c r="F763" i="1"/>
  <c r="G763" i="1"/>
  <c r="I763" i="1"/>
  <c r="J763" i="1"/>
  <c r="K763" i="1"/>
  <c r="L763" i="1"/>
  <c r="M763" i="1"/>
  <c r="N763" i="1"/>
  <c r="H763" i="1"/>
  <c r="A764" i="1"/>
  <c r="B764" i="1"/>
  <c r="C764" i="1"/>
  <c r="D764" i="1"/>
  <c r="E764" i="1"/>
  <c r="F764" i="1"/>
  <c r="G764" i="1"/>
  <c r="I764" i="1"/>
  <c r="J764" i="1"/>
  <c r="K764" i="1"/>
  <c r="L764" i="1"/>
  <c r="M764" i="1"/>
  <c r="N764" i="1"/>
  <c r="H764" i="1"/>
  <c r="AP764" i="1"/>
  <c r="AQ764" i="1"/>
  <c r="A765" i="1"/>
  <c r="B765" i="1"/>
  <c r="C765" i="1"/>
  <c r="D765" i="1"/>
  <c r="E765" i="1"/>
  <c r="F765" i="1"/>
  <c r="G765" i="1"/>
  <c r="I765" i="1"/>
  <c r="J765" i="1"/>
  <c r="K765" i="1"/>
  <c r="L765" i="1"/>
  <c r="M765" i="1"/>
  <c r="N765" i="1"/>
  <c r="H765" i="1"/>
  <c r="AP765" i="1"/>
  <c r="AQ765" i="1"/>
  <c r="A766" i="1"/>
  <c r="B766" i="1"/>
  <c r="C766" i="1"/>
  <c r="D766" i="1"/>
  <c r="E766" i="1"/>
  <c r="F766" i="1"/>
  <c r="G766" i="1"/>
  <c r="I766" i="1"/>
  <c r="J766" i="1"/>
  <c r="K766" i="1"/>
  <c r="L766" i="1"/>
  <c r="M766" i="1"/>
  <c r="N766" i="1"/>
  <c r="H766" i="1"/>
  <c r="AP766" i="1"/>
  <c r="AQ766" i="1"/>
  <c r="I2" i="7"/>
  <c r="AQ761" i="1" l="1"/>
  <c r="AP761" i="1"/>
  <c r="AQ756" i="1"/>
  <c r="AQ747" i="1"/>
  <c r="AP747" i="1"/>
  <c r="AQ737" i="1"/>
  <c r="AQ723" i="1"/>
  <c r="AP723" i="1"/>
  <c r="AQ718" i="1"/>
  <c r="AQ704" i="1"/>
  <c r="AQ694" i="1"/>
  <c r="AQ685" i="1"/>
  <c r="AQ680" i="1"/>
  <c r="AQ671" i="1"/>
  <c r="AP671" i="1"/>
  <c r="AQ666" i="1"/>
  <c r="AQ661" i="1"/>
  <c r="AQ652" i="1"/>
  <c r="AQ647" i="1"/>
  <c r="AP647" i="1"/>
  <c r="AQ642" i="1"/>
  <c r="AQ633" i="1"/>
  <c r="AP633" i="1"/>
  <c r="AQ628" i="1"/>
  <c r="AQ619" i="1"/>
  <c r="AP619" i="1"/>
  <c r="AQ609" i="1"/>
  <c r="AQ544" i="1"/>
  <c r="AQ535" i="1"/>
  <c r="AQ526" i="1"/>
  <c r="AQ517" i="1"/>
  <c r="AP517" i="1"/>
  <c r="AQ512" i="1"/>
  <c r="AQ503" i="1"/>
  <c r="AQ494" i="1"/>
  <c r="AQ485" i="1"/>
  <c r="AP485" i="1"/>
  <c r="AQ480" i="1"/>
  <c r="AQ471" i="1"/>
  <c r="AQ462" i="1"/>
  <c r="AQ453" i="1"/>
  <c r="AP453" i="1"/>
  <c r="AQ448" i="1"/>
  <c r="AQ439" i="1"/>
  <c r="AQ430" i="1"/>
  <c r="AQ421" i="1"/>
  <c r="AP421" i="1"/>
  <c r="AQ416" i="1"/>
  <c r="AQ407" i="1"/>
  <c r="AQ398" i="1"/>
  <c r="AQ389" i="1"/>
  <c r="AP389" i="1"/>
  <c r="AQ384" i="1"/>
  <c r="AQ375" i="1"/>
  <c r="AQ366" i="1"/>
  <c r="AQ357" i="1"/>
  <c r="AP357" i="1"/>
  <c r="AQ352" i="1"/>
  <c r="AQ343" i="1"/>
  <c r="AQ334" i="1"/>
  <c r="AQ325" i="1"/>
  <c r="AP325" i="1"/>
  <c r="AQ320" i="1"/>
  <c r="AQ311" i="1"/>
  <c r="AQ302" i="1"/>
  <c r="AQ293" i="1"/>
  <c r="AP293" i="1"/>
  <c r="AQ288" i="1"/>
  <c r="AQ279" i="1"/>
  <c r="AQ270" i="1"/>
  <c r="AQ261" i="1"/>
  <c r="AP261" i="1"/>
  <c r="AQ256" i="1"/>
  <c r="AQ247" i="1"/>
  <c r="AQ238" i="1"/>
  <c r="AQ229" i="1"/>
  <c r="AP229" i="1"/>
  <c r="AQ224" i="1"/>
  <c r="AQ215" i="1"/>
  <c r="AQ206" i="1"/>
  <c r="AQ202" i="1"/>
  <c r="AQ198" i="1"/>
  <c r="AQ194" i="1"/>
  <c r="AQ190" i="1"/>
  <c r="AQ186" i="1"/>
  <c r="AQ182" i="1"/>
  <c r="AQ178" i="1"/>
  <c r="AQ174" i="1"/>
  <c r="AQ170" i="1"/>
  <c r="AQ166" i="1"/>
  <c r="AQ162" i="1"/>
  <c r="AQ158" i="1"/>
  <c r="AQ154" i="1"/>
  <c r="AQ150" i="1"/>
  <c r="AQ146" i="1"/>
  <c r="AQ142" i="1"/>
  <c r="AQ138" i="1"/>
  <c r="AQ134" i="1"/>
  <c r="AQ130" i="1"/>
  <c r="AQ126" i="1"/>
  <c r="AQ122" i="1"/>
  <c r="AQ118" i="1"/>
  <c r="AQ114" i="1"/>
  <c r="AQ110" i="1"/>
  <c r="AQ106" i="1"/>
  <c r="AQ102" i="1"/>
  <c r="AQ98" i="1"/>
  <c r="AQ94" i="1"/>
  <c r="AQ90" i="1"/>
  <c r="AQ86" i="1"/>
  <c r="AQ82" i="1"/>
  <c r="AQ78" i="1"/>
  <c r="AQ74" i="1"/>
  <c r="AQ70" i="1"/>
  <c r="AQ66" i="1"/>
  <c r="AQ62" i="1"/>
  <c r="AQ58" i="1"/>
  <c r="AQ54" i="1"/>
  <c r="AQ50" i="1"/>
  <c r="AQ46" i="1"/>
  <c r="AQ42" i="1"/>
  <c r="AQ38" i="1"/>
  <c r="AQ34" i="1"/>
  <c r="AQ30" i="1"/>
  <c r="AQ26" i="1"/>
  <c r="AQ22" i="1"/>
  <c r="AQ18" i="1"/>
  <c r="AQ14" i="1"/>
  <c r="AQ8" i="1"/>
  <c r="AP8" i="1"/>
  <c r="AQ727" i="1"/>
  <c r="AP727" i="1"/>
  <c r="AQ699" i="1"/>
  <c r="AP699" i="1"/>
  <c r="AQ7" i="1"/>
  <c r="AP7" i="1"/>
  <c r="AQ489" i="1"/>
  <c r="AP489" i="1"/>
  <c r="AQ425" i="1"/>
  <c r="AP425" i="1"/>
  <c r="AQ233" i="1"/>
  <c r="AP233" i="1"/>
  <c r="AQ755" i="1"/>
  <c r="AP755" i="1"/>
  <c r="AQ703" i="1"/>
  <c r="AP703" i="1"/>
  <c r="AQ679" i="1"/>
  <c r="AP679" i="1"/>
  <c r="AQ665" i="1"/>
  <c r="AP665" i="1"/>
  <c r="AQ651" i="1"/>
  <c r="AP651" i="1"/>
  <c r="AQ627" i="1"/>
  <c r="AP627" i="1"/>
  <c r="AQ525" i="1"/>
  <c r="AP525" i="1"/>
  <c r="AQ493" i="1"/>
  <c r="AP493" i="1"/>
  <c r="AQ461" i="1"/>
  <c r="AP461" i="1"/>
  <c r="AQ429" i="1"/>
  <c r="AP429" i="1"/>
  <c r="AQ397" i="1"/>
  <c r="AP397" i="1"/>
  <c r="AQ365" i="1"/>
  <c r="AP365" i="1"/>
  <c r="AQ333" i="1"/>
  <c r="AP333" i="1"/>
  <c r="AQ301" i="1"/>
  <c r="AP301" i="1"/>
  <c r="AQ269" i="1"/>
  <c r="AP269" i="1"/>
  <c r="AQ237" i="1"/>
  <c r="AP237" i="1"/>
  <c r="AQ201" i="1"/>
  <c r="AQ197" i="1"/>
  <c r="AQ6" i="1"/>
  <c r="AP6" i="1"/>
  <c r="AQ751" i="1"/>
  <c r="AP751" i="1"/>
  <c r="AQ457" i="1"/>
  <c r="AP457" i="1"/>
  <c r="AQ759" i="1"/>
  <c r="AP759" i="1"/>
  <c r="AQ745" i="1"/>
  <c r="AP745" i="1"/>
  <c r="AQ731" i="1"/>
  <c r="AP731" i="1"/>
  <c r="AQ707" i="1"/>
  <c r="AP707" i="1"/>
  <c r="AQ655" i="1"/>
  <c r="AP655" i="1"/>
  <c r="AQ636" i="1"/>
  <c r="AQ631" i="1"/>
  <c r="AP631" i="1"/>
  <c r="AQ626" i="1"/>
  <c r="AQ617" i="1"/>
  <c r="AP617" i="1"/>
  <c r="AQ612" i="1"/>
  <c r="AQ603" i="1"/>
  <c r="AQ599" i="1"/>
  <c r="AQ595" i="1"/>
  <c r="AQ579" i="1"/>
  <c r="AQ575" i="1"/>
  <c r="AQ571" i="1"/>
  <c r="AQ567" i="1"/>
  <c r="AQ555" i="1"/>
  <c r="AQ551" i="1"/>
  <c r="AQ547" i="1"/>
  <c r="AQ538" i="1"/>
  <c r="AQ529" i="1"/>
  <c r="AP529" i="1"/>
  <c r="AQ524" i="1"/>
  <c r="AQ515" i="1"/>
  <c r="AQ506" i="1"/>
  <c r="AQ497" i="1"/>
  <c r="AP497" i="1"/>
  <c r="AQ492" i="1"/>
  <c r="AQ483" i="1"/>
  <c r="AQ474" i="1"/>
  <c r="AQ465" i="1"/>
  <c r="AP465" i="1"/>
  <c r="AQ460" i="1"/>
  <c r="AQ433" i="1"/>
  <c r="AP433" i="1"/>
  <c r="AQ401" i="1"/>
  <c r="AP401" i="1"/>
  <c r="AQ369" i="1"/>
  <c r="AP369" i="1"/>
  <c r="AQ337" i="1"/>
  <c r="AP337" i="1"/>
  <c r="AQ305" i="1"/>
  <c r="AP305" i="1"/>
  <c r="AQ273" i="1"/>
  <c r="AP273" i="1"/>
  <c r="AQ241" i="1"/>
  <c r="AP241" i="1"/>
  <c r="AQ236" i="1"/>
  <c r="AQ227" i="1"/>
  <c r="AQ218" i="1"/>
  <c r="AQ209" i="1"/>
  <c r="AP209" i="1"/>
  <c r="AQ5" i="1"/>
  <c r="AP5" i="1"/>
  <c r="AQ623" i="1"/>
  <c r="AP623" i="1"/>
  <c r="AQ329" i="1"/>
  <c r="AP329" i="1"/>
  <c r="AQ735" i="1"/>
  <c r="AP735" i="1"/>
  <c r="AQ730" i="1"/>
  <c r="AQ716" i="1"/>
  <c r="AQ711" i="1"/>
  <c r="AP711" i="1"/>
  <c r="AQ706" i="1"/>
  <c r="AQ697" i="1"/>
  <c r="AP697" i="1"/>
  <c r="AQ683" i="1"/>
  <c r="AP683" i="1"/>
  <c r="AQ659" i="1"/>
  <c r="AP659" i="1"/>
  <c r="AQ607" i="1"/>
  <c r="AP607" i="1"/>
  <c r="AQ533" i="1"/>
  <c r="AP533" i="1"/>
  <c r="AQ501" i="1"/>
  <c r="AP501" i="1"/>
  <c r="AQ469" i="1"/>
  <c r="AP469" i="1"/>
  <c r="AQ437" i="1"/>
  <c r="AP437" i="1"/>
  <c r="AQ405" i="1"/>
  <c r="AP405" i="1"/>
  <c r="AQ391" i="1"/>
  <c r="AQ373" i="1"/>
  <c r="AP373" i="1"/>
  <c r="AQ341" i="1"/>
  <c r="AP341" i="1"/>
  <c r="AQ309" i="1"/>
  <c r="AP309" i="1"/>
  <c r="AQ277" i="1"/>
  <c r="AP277" i="1"/>
  <c r="AQ245" i="1"/>
  <c r="AP245" i="1"/>
  <c r="AQ213" i="1"/>
  <c r="AP213" i="1"/>
  <c r="AQ168" i="1"/>
  <c r="AQ164" i="1"/>
  <c r="AQ88" i="1"/>
  <c r="AQ84" i="1"/>
  <c r="AQ80" i="1"/>
  <c r="AQ76" i="1"/>
  <c r="AQ72" i="1"/>
  <c r="AQ68" i="1"/>
  <c r="AQ64" i="1"/>
  <c r="AQ60" i="1"/>
  <c r="AQ56" i="1"/>
  <c r="AQ52" i="1"/>
  <c r="AQ12" i="1"/>
  <c r="AP12" i="1"/>
  <c r="AQ4" i="1"/>
  <c r="AP4" i="1"/>
  <c r="AQ713" i="1"/>
  <c r="AP713" i="1"/>
  <c r="AQ675" i="1"/>
  <c r="AP675" i="1"/>
  <c r="AQ521" i="1"/>
  <c r="AP521" i="1"/>
  <c r="AQ763" i="1"/>
  <c r="AP763" i="1"/>
  <c r="AQ753" i="1"/>
  <c r="AQ739" i="1"/>
  <c r="AP739" i="1"/>
  <c r="AQ734" i="1"/>
  <c r="AQ720" i="1"/>
  <c r="AQ710" i="1"/>
  <c r="AQ701" i="1"/>
  <c r="AQ696" i="1"/>
  <c r="AQ687" i="1"/>
  <c r="AP687" i="1"/>
  <c r="AQ682" i="1"/>
  <c r="AQ677" i="1"/>
  <c r="AQ668" i="1"/>
  <c r="AQ663" i="1"/>
  <c r="AP663" i="1"/>
  <c r="AQ658" i="1"/>
  <c r="AQ649" i="1"/>
  <c r="AP649" i="1"/>
  <c r="AQ635" i="1"/>
  <c r="AP635" i="1"/>
  <c r="AQ611" i="1"/>
  <c r="AP611" i="1"/>
  <c r="AQ606" i="1"/>
  <c r="AQ602" i="1"/>
  <c r="AQ598" i="1"/>
  <c r="AQ562" i="1"/>
  <c r="AQ554" i="1"/>
  <c r="AQ550" i="1"/>
  <c r="AQ537" i="1"/>
  <c r="AP537" i="1"/>
  <c r="AQ505" i="1"/>
  <c r="AP505" i="1"/>
  <c r="AQ473" i="1"/>
  <c r="AP473" i="1"/>
  <c r="AQ441" i="1"/>
  <c r="AP441" i="1"/>
  <c r="AQ409" i="1"/>
  <c r="AP409" i="1"/>
  <c r="AQ395" i="1"/>
  <c r="AQ377" i="1"/>
  <c r="AP377" i="1"/>
  <c r="AQ345" i="1"/>
  <c r="AP345" i="1"/>
  <c r="AQ340" i="1"/>
  <c r="AQ313" i="1"/>
  <c r="AP313" i="1"/>
  <c r="AQ308" i="1"/>
  <c r="AQ281" i="1"/>
  <c r="AP281" i="1"/>
  <c r="AQ249" i="1"/>
  <c r="AP249" i="1"/>
  <c r="AQ217" i="1"/>
  <c r="AP217" i="1"/>
  <c r="AQ11" i="1"/>
  <c r="AP11" i="1"/>
  <c r="AQ3" i="1"/>
  <c r="AP3" i="1"/>
  <c r="AQ393" i="1"/>
  <c r="AP393" i="1"/>
  <c r="AQ762" i="1"/>
  <c r="AQ757" i="1"/>
  <c r="AQ748" i="1"/>
  <c r="AQ743" i="1"/>
  <c r="AP743" i="1"/>
  <c r="AQ738" i="1"/>
  <c r="AQ729" i="1"/>
  <c r="AP729" i="1"/>
  <c r="AQ724" i="1"/>
  <c r="AQ715" i="1"/>
  <c r="AP715" i="1"/>
  <c r="AQ705" i="1"/>
  <c r="AQ691" i="1"/>
  <c r="AP691" i="1"/>
  <c r="AQ686" i="1"/>
  <c r="AQ672" i="1"/>
  <c r="AQ662" i="1"/>
  <c r="AQ653" i="1"/>
  <c r="AQ648" i="1"/>
  <c r="AQ639" i="1"/>
  <c r="AP639" i="1"/>
  <c r="AQ634" i="1"/>
  <c r="AQ629" i="1"/>
  <c r="AQ620" i="1"/>
  <c r="AQ615" i="1"/>
  <c r="AP615" i="1"/>
  <c r="AQ610" i="1"/>
  <c r="AQ541" i="1"/>
  <c r="AP541" i="1"/>
  <c r="AQ536" i="1"/>
  <c r="AQ527" i="1"/>
  <c r="AQ518" i="1"/>
  <c r="AQ509" i="1"/>
  <c r="AP509" i="1"/>
  <c r="AQ504" i="1"/>
  <c r="AQ495" i="1"/>
  <c r="AQ486" i="1"/>
  <c r="AQ477" i="1"/>
  <c r="AP477" i="1"/>
  <c r="AQ472" i="1"/>
  <c r="AQ463" i="1"/>
  <c r="AQ454" i="1"/>
  <c r="AQ445" i="1"/>
  <c r="AP445" i="1"/>
  <c r="AQ440" i="1"/>
  <c r="AQ431" i="1"/>
  <c r="AQ422" i="1"/>
  <c r="AQ413" i="1"/>
  <c r="AP413" i="1"/>
  <c r="AQ408" i="1"/>
  <c r="AQ399" i="1"/>
  <c r="AQ390" i="1"/>
  <c r="AQ381" i="1"/>
  <c r="AP381" i="1"/>
  <c r="AQ376" i="1"/>
  <c r="AQ367" i="1"/>
  <c r="AQ358" i="1"/>
  <c r="AQ349" i="1"/>
  <c r="AP349" i="1"/>
  <c r="AQ344" i="1"/>
  <c r="AQ335" i="1"/>
  <c r="AQ326" i="1"/>
  <c r="AQ317" i="1"/>
  <c r="AP317" i="1"/>
  <c r="AQ312" i="1"/>
  <c r="AQ303" i="1"/>
  <c r="AQ294" i="1"/>
  <c r="AQ285" i="1"/>
  <c r="AP285" i="1"/>
  <c r="AQ280" i="1"/>
  <c r="AQ271" i="1"/>
  <c r="AQ262" i="1"/>
  <c r="AQ253" i="1"/>
  <c r="AP253" i="1"/>
  <c r="AQ248" i="1"/>
  <c r="AQ239" i="1"/>
  <c r="AQ230" i="1"/>
  <c r="AQ221" i="1"/>
  <c r="AP221" i="1"/>
  <c r="AQ95" i="1"/>
  <c r="AQ10" i="1"/>
  <c r="AP10" i="1"/>
  <c r="AQ361" i="1"/>
  <c r="AP361" i="1"/>
  <c r="AQ297" i="1"/>
  <c r="AP297" i="1"/>
  <c r="AQ265" i="1"/>
  <c r="AP265" i="1"/>
  <c r="AQ719" i="1"/>
  <c r="AP719" i="1"/>
  <c r="AQ695" i="1"/>
  <c r="AP695" i="1"/>
  <c r="AQ681" i="1"/>
  <c r="AP681" i="1"/>
  <c r="AQ667" i="1"/>
  <c r="AP667" i="1"/>
  <c r="AQ643" i="1"/>
  <c r="AP643" i="1"/>
  <c r="AQ545" i="1"/>
  <c r="AP545" i="1"/>
  <c r="AQ513" i="1"/>
  <c r="AP513" i="1"/>
  <c r="AQ481" i="1"/>
  <c r="AP481" i="1"/>
  <c r="AQ449" i="1"/>
  <c r="AP449" i="1"/>
  <c r="AQ417" i="1"/>
  <c r="AP417" i="1"/>
  <c r="AQ385" i="1"/>
  <c r="AP385" i="1"/>
  <c r="AQ353" i="1"/>
  <c r="AP353" i="1"/>
  <c r="AQ321" i="1"/>
  <c r="AP321" i="1"/>
  <c r="AQ289" i="1"/>
  <c r="AP289" i="1"/>
  <c r="AQ257" i="1"/>
  <c r="AP257" i="1"/>
  <c r="AQ225" i="1"/>
  <c r="AP225" i="1"/>
  <c r="AQ9" i="1"/>
  <c r="AP9" i="1"/>
  <c r="E1" i="17"/>
  <c r="AS26" i="1" l="1"/>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AC274" i="9"/>
  <c r="AC275" i="9"/>
  <c r="AC276" i="9"/>
  <c r="AC277" i="9"/>
  <c r="AC278" i="9"/>
  <c r="AC279" i="9"/>
  <c r="AC280" i="9"/>
  <c r="AC281" i="9"/>
  <c r="AC282" i="9"/>
  <c r="AC283" i="9"/>
  <c r="AC284" i="9"/>
  <c r="AC285" i="9"/>
  <c r="AC286" i="9"/>
  <c r="AC287" i="9"/>
  <c r="AC288" i="9"/>
  <c r="AC289" i="9"/>
  <c r="AC290" i="9"/>
  <c r="AC291" i="9"/>
  <c r="AC292" i="9"/>
  <c r="AC293" i="9"/>
  <c r="AC294" i="9"/>
  <c r="AC295" i="9"/>
  <c r="AC296" i="9"/>
  <c r="AC297" i="9"/>
  <c r="AC298" i="9"/>
  <c r="AC299" i="9"/>
  <c r="AC300" i="9"/>
  <c r="AC301" i="9"/>
  <c r="AC302" i="9"/>
  <c r="AC303" i="9"/>
  <c r="AC304" i="9"/>
  <c r="AC305" i="9"/>
  <c r="AC306" i="9"/>
  <c r="AC307" i="9"/>
  <c r="AC308" i="9"/>
  <c r="AC309" i="9"/>
  <c r="AC310" i="9"/>
  <c r="AC311" i="9"/>
  <c r="AC312" i="9"/>
  <c r="AC313" i="9"/>
  <c r="AC314" i="9"/>
  <c r="AC315" i="9"/>
  <c r="AC316" i="9"/>
  <c r="AC317" i="9"/>
  <c r="AC318" i="9"/>
  <c r="AC319" i="9"/>
  <c r="AC320" i="9"/>
  <c r="AC321" i="9"/>
  <c r="AC322" i="9"/>
  <c r="AC323" i="9"/>
  <c r="AC324" i="9"/>
  <c r="AC325" i="9"/>
  <c r="AC326" i="9"/>
  <c r="AC327" i="9"/>
  <c r="AC328" i="9"/>
  <c r="AC329" i="9"/>
  <c r="AC330" i="9"/>
  <c r="AC331" i="9"/>
  <c r="AC332" i="9"/>
  <c r="AC333" i="9"/>
  <c r="AC334" i="9"/>
  <c r="AC335" i="9"/>
  <c r="AC336" i="9"/>
  <c r="AC337" i="9"/>
  <c r="AC338" i="9"/>
  <c r="AC339" i="9"/>
  <c r="AC340" i="9"/>
  <c r="AC341" i="9"/>
  <c r="AC342" i="9"/>
  <c r="AC343" i="9"/>
  <c r="AC344" i="9"/>
  <c r="AC345" i="9"/>
  <c r="AC346" i="9"/>
  <c r="AC347" i="9"/>
  <c r="AC348" i="9"/>
  <c r="AC349" i="9"/>
  <c r="AC350" i="9"/>
  <c r="AC351" i="9"/>
  <c r="AC352" i="9"/>
  <c r="AC353" i="9"/>
  <c r="AC354" i="9"/>
  <c r="AC355" i="9"/>
  <c r="AC356" i="9"/>
  <c r="AC357" i="9"/>
  <c r="AC358" i="9"/>
  <c r="AC359" i="9"/>
  <c r="AC360" i="9"/>
  <c r="AC361" i="9"/>
  <c r="AC362" i="9"/>
  <c r="AC363" i="9"/>
  <c r="AC364" i="9"/>
  <c r="AC365" i="9"/>
  <c r="AC366" i="9"/>
  <c r="AC367" i="9"/>
  <c r="AC368" i="9"/>
  <c r="AC369" i="9"/>
  <c r="AC370" i="9"/>
  <c r="AC371" i="9"/>
  <c r="AC372" i="9"/>
  <c r="AC373" i="9"/>
  <c r="AC374" i="9"/>
  <c r="AC375" i="9"/>
  <c r="AC376" i="9"/>
  <c r="AC377" i="9"/>
  <c r="AC378" i="9"/>
  <c r="AC379" i="9"/>
  <c r="AC380" i="9"/>
  <c r="AC381" i="9"/>
  <c r="AC382" i="9"/>
  <c r="AC383" i="9"/>
  <c r="AC384" i="9"/>
  <c r="AC385" i="9"/>
  <c r="AC386" i="9"/>
  <c r="AC387" i="9"/>
  <c r="AC388" i="9"/>
  <c r="AC389" i="9"/>
  <c r="AC390" i="9"/>
  <c r="AC391"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420" i="9"/>
  <c r="AC421" i="9"/>
  <c r="AC422" i="9"/>
  <c r="AC423" i="9"/>
  <c r="AC424" i="9"/>
  <c r="AC425" i="9"/>
  <c r="AC426" i="9"/>
  <c r="AC427" i="9"/>
  <c r="AC428" i="9"/>
  <c r="AC429" i="9"/>
  <c r="AC430" i="9"/>
  <c r="AC431" i="9"/>
  <c r="AC432"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H423" i="9" l="1"/>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R1099" i="16"/>
  <c r="R1098" i="16"/>
  <c r="R1097" i="16"/>
  <c r="R1096" i="16"/>
  <c r="R1095" i="16"/>
  <c r="R1094" i="16"/>
  <c r="R1093" i="16"/>
  <c r="R1092" i="16"/>
  <c r="R1091" i="16"/>
  <c r="R1090" i="16"/>
  <c r="R1089" i="16"/>
  <c r="R1088" i="16"/>
  <c r="R1087" i="16"/>
  <c r="R1086" i="16"/>
  <c r="R1085" i="16"/>
  <c r="R1084" i="16"/>
  <c r="R1083" i="16"/>
  <c r="R1082" i="16"/>
  <c r="R1081" i="16"/>
  <c r="R1080" i="16"/>
  <c r="R1079" i="16"/>
  <c r="R1078" i="16"/>
  <c r="R1077" i="16"/>
  <c r="R1076" i="16"/>
  <c r="R1075" i="16"/>
  <c r="R1074" i="16"/>
  <c r="R1073" i="16"/>
  <c r="R1072" i="16"/>
  <c r="R1071" i="16"/>
  <c r="R1070" i="16"/>
  <c r="R1069" i="16"/>
  <c r="R1068" i="16"/>
  <c r="R1067" i="16"/>
  <c r="R1066" i="16"/>
  <c r="R1065" i="16"/>
  <c r="R1064" i="16"/>
  <c r="R1063" i="16"/>
  <c r="R1062" i="16"/>
  <c r="R1061" i="16"/>
  <c r="R1060" i="16"/>
  <c r="R1059" i="16"/>
  <c r="R1058" i="16"/>
  <c r="R1057" i="16"/>
  <c r="R1056" i="16"/>
  <c r="R1055" i="16"/>
  <c r="R1054" i="16"/>
  <c r="R1053" i="16"/>
  <c r="R1052" i="16"/>
  <c r="R1051" i="16"/>
  <c r="R1050" i="16"/>
  <c r="R1049" i="16"/>
  <c r="R1048" i="16"/>
  <c r="R1047" i="16"/>
  <c r="R1046" i="16"/>
  <c r="R1045" i="16"/>
  <c r="R1044" i="16"/>
  <c r="R1043" i="16"/>
  <c r="R1042" i="16"/>
  <c r="R1041" i="16"/>
  <c r="R1040" i="16"/>
  <c r="R1039" i="16"/>
  <c r="R1038" i="16"/>
  <c r="R1037" i="16"/>
  <c r="R1036" i="16"/>
  <c r="R1035" i="16"/>
  <c r="R1034" i="16"/>
  <c r="R1033" i="16"/>
  <c r="R1032" i="16"/>
  <c r="R1031" i="16"/>
  <c r="R1030" i="16"/>
  <c r="R1029" i="16"/>
  <c r="R1028" i="16"/>
  <c r="R1027" i="16"/>
  <c r="R1026" i="16"/>
  <c r="R1025" i="16"/>
  <c r="R1024" i="16"/>
  <c r="R1023" i="16"/>
  <c r="R1022" i="16"/>
  <c r="R1021" i="16"/>
  <c r="R1020" i="16"/>
  <c r="R1019" i="16"/>
  <c r="R1018" i="16"/>
  <c r="R1017" i="16"/>
  <c r="R1016" i="16"/>
  <c r="R1015" i="16"/>
  <c r="R1014" i="16"/>
  <c r="R1013" i="16"/>
  <c r="R1012" i="16"/>
  <c r="R1011" i="16"/>
  <c r="R1010" i="16"/>
  <c r="R1009" i="16"/>
  <c r="R1008" i="16"/>
  <c r="R1007" i="16"/>
  <c r="R1006" i="16"/>
  <c r="R1005" i="16"/>
  <c r="R1004" i="16"/>
  <c r="R1003" i="16"/>
  <c r="R1002" i="16"/>
  <c r="R1001" i="16"/>
  <c r="R1000" i="16"/>
  <c r="R999" i="16"/>
  <c r="R998" i="16"/>
  <c r="R997" i="16"/>
  <c r="R996" i="16"/>
  <c r="R995" i="16"/>
  <c r="R994" i="16"/>
  <c r="R993" i="16"/>
  <c r="R992" i="16"/>
  <c r="R991" i="16"/>
  <c r="R990" i="16"/>
  <c r="R989" i="16"/>
  <c r="R988" i="16"/>
  <c r="R987" i="16"/>
  <c r="R986" i="16"/>
  <c r="R985" i="16"/>
  <c r="R984" i="16"/>
  <c r="R983" i="16"/>
  <c r="R982" i="16"/>
  <c r="R981" i="16"/>
  <c r="R980" i="16"/>
  <c r="R979" i="16"/>
  <c r="R978" i="16"/>
  <c r="R977" i="16"/>
  <c r="R976" i="16"/>
  <c r="R975" i="16"/>
  <c r="R974" i="16"/>
  <c r="R973" i="16"/>
  <c r="R972" i="16"/>
  <c r="R971" i="16"/>
  <c r="R970" i="16"/>
  <c r="R969" i="16"/>
  <c r="R968" i="16"/>
  <c r="R967" i="16"/>
  <c r="R966" i="16"/>
  <c r="R965" i="16"/>
  <c r="R964" i="16"/>
  <c r="R963" i="16"/>
  <c r="R962" i="16"/>
  <c r="R961" i="16"/>
  <c r="R960" i="16"/>
  <c r="R959" i="16"/>
  <c r="R958" i="16"/>
  <c r="R957" i="16"/>
  <c r="R956" i="16"/>
  <c r="R955" i="16"/>
  <c r="R954" i="16"/>
  <c r="R953" i="16"/>
  <c r="R952" i="16"/>
  <c r="R951" i="16"/>
  <c r="R950" i="16"/>
  <c r="R949" i="16"/>
  <c r="R948" i="16"/>
  <c r="R947" i="16"/>
  <c r="R946" i="16"/>
  <c r="R945" i="16"/>
  <c r="R944" i="16"/>
  <c r="R943" i="16"/>
  <c r="R942" i="16"/>
  <c r="R941" i="16"/>
  <c r="R940" i="16"/>
  <c r="R939" i="16"/>
  <c r="R938" i="16"/>
  <c r="R937" i="16"/>
  <c r="R936" i="16"/>
  <c r="R935" i="16"/>
  <c r="R934" i="16"/>
  <c r="R933" i="16"/>
  <c r="R932" i="16"/>
  <c r="R931" i="16"/>
  <c r="R930" i="16"/>
  <c r="R929" i="16"/>
  <c r="R928" i="16"/>
  <c r="R927" i="16"/>
  <c r="R926" i="16"/>
  <c r="R925" i="16"/>
  <c r="R924" i="16"/>
  <c r="R923" i="16"/>
  <c r="R922" i="16"/>
  <c r="R921" i="16"/>
  <c r="R920" i="16"/>
  <c r="R919" i="16"/>
  <c r="R918" i="16"/>
  <c r="R917" i="16"/>
  <c r="R916" i="16"/>
  <c r="R915" i="16"/>
  <c r="R914" i="16"/>
  <c r="R913" i="16"/>
  <c r="R912" i="16"/>
  <c r="R911" i="16"/>
  <c r="R910" i="16"/>
  <c r="R909" i="16"/>
  <c r="R908" i="16"/>
  <c r="R907" i="16"/>
  <c r="R906" i="16"/>
  <c r="R905" i="16"/>
  <c r="R904" i="16"/>
  <c r="R903" i="16"/>
  <c r="R902" i="16"/>
  <c r="R901" i="16"/>
  <c r="R900" i="16"/>
  <c r="R899" i="16"/>
  <c r="R898" i="16"/>
  <c r="R897" i="16"/>
  <c r="R896" i="16"/>
  <c r="R895" i="16"/>
  <c r="R894" i="16"/>
  <c r="R893" i="16"/>
  <c r="R892" i="16"/>
  <c r="R891" i="16"/>
  <c r="R890" i="16"/>
  <c r="R889" i="16"/>
  <c r="R888" i="16"/>
  <c r="R887" i="16"/>
  <c r="R886" i="16"/>
  <c r="R885" i="16"/>
  <c r="R884" i="16"/>
  <c r="R883" i="16"/>
  <c r="R882" i="16"/>
  <c r="R881" i="16"/>
  <c r="R880" i="16"/>
  <c r="R879" i="16"/>
  <c r="R878" i="16"/>
  <c r="R877" i="16"/>
  <c r="R876" i="16"/>
  <c r="R875" i="16"/>
  <c r="R874" i="16"/>
  <c r="R873" i="16"/>
  <c r="R872" i="16"/>
  <c r="R871" i="16"/>
  <c r="R870" i="16"/>
  <c r="R869" i="16"/>
  <c r="R868" i="16"/>
  <c r="R867" i="16"/>
  <c r="R866" i="16"/>
  <c r="R865" i="16"/>
  <c r="R864" i="16"/>
  <c r="R863" i="16"/>
  <c r="R862" i="16"/>
  <c r="R861" i="16"/>
  <c r="R860" i="16"/>
  <c r="R859" i="16"/>
  <c r="R858" i="16"/>
  <c r="R857" i="16"/>
  <c r="R856" i="16"/>
  <c r="R855" i="16"/>
  <c r="R854" i="16"/>
  <c r="R853" i="16"/>
  <c r="R852" i="16"/>
  <c r="R851" i="16"/>
  <c r="R850" i="16"/>
  <c r="R849" i="16"/>
  <c r="R848" i="16"/>
  <c r="R847" i="16"/>
  <c r="R846" i="16"/>
  <c r="R845" i="16"/>
  <c r="R844" i="16"/>
  <c r="R843" i="16"/>
  <c r="R842" i="16"/>
  <c r="R841" i="16"/>
  <c r="R840" i="16"/>
  <c r="R839" i="16"/>
  <c r="R838" i="16"/>
  <c r="R837" i="16"/>
  <c r="R836" i="16"/>
  <c r="R835" i="16"/>
  <c r="R834" i="16"/>
  <c r="R833" i="16"/>
  <c r="R832" i="16"/>
  <c r="R831" i="16"/>
  <c r="R830" i="16"/>
  <c r="R829" i="16"/>
  <c r="R828" i="16"/>
  <c r="R827" i="16"/>
  <c r="R826" i="16"/>
  <c r="R825" i="16"/>
  <c r="R824" i="16"/>
  <c r="R823" i="16"/>
  <c r="R822" i="16"/>
  <c r="R821" i="16"/>
  <c r="R820" i="16"/>
  <c r="R819" i="16"/>
  <c r="R818" i="16"/>
  <c r="R817" i="16"/>
  <c r="R816" i="16"/>
  <c r="R815" i="16"/>
  <c r="R814" i="16"/>
  <c r="R813" i="16"/>
  <c r="R812" i="16"/>
  <c r="R811" i="16"/>
  <c r="R810" i="16"/>
  <c r="R809" i="16"/>
  <c r="R808" i="16"/>
  <c r="R807" i="16"/>
  <c r="R806" i="16"/>
  <c r="R805" i="16"/>
  <c r="R804" i="16"/>
  <c r="R803" i="16"/>
  <c r="R802" i="16"/>
  <c r="R801" i="16"/>
  <c r="R800" i="16"/>
  <c r="R799" i="16"/>
  <c r="R798" i="16"/>
  <c r="R797" i="16"/>
  <c r="R796" i="16"/>
  <c r="R795" i="16"/>
  <c r="R794" i="16"/>
  <c r="R793" i="16"/>
  <c r="R792" i="16"/>
  <c r="R791" i="16"/>
  <c r="R790" i="16"/>
  <c r="R789" i="16"/>
  <c r="R788" i="16"/>
  <c r="R787" i="16"/>
  <c r="R786" i="16"/>
  <c r="R785" i="16"/>
  <c r="R784" i="16"/>
  <c r="R783" i="16"/>
  <c r="R782" i="16"/>
  <c r="R781" i="16"/>
  <c r="R780" i="16"/>
  <c r="R779" i="16"/>
  <c r="R778" i="16"/>
  <c r="R777" i="16"/>
  <c r="R776" i="16"/>
  <c r="R775" i="16"/>
  <c r="R774" i="16"/>
  <c r="R773" i="16"/>
  <c r="R772" i="16"/>
  <c r="R771" i="16"/>
  <c r="R770" i="16"/>
  <c r="R769" i="16"/>
  <c r="R768" i="16"/>
  <c r="R767" i="16"/>
  <c r="R766" i="16"/>
  <c r="R765" i="16"/>
  <c r="R764" i="16"/>
  <c r="R763" i="16"/>
  <c r="R762" i="16"/>
  <c r="R761" i="16"/>
  <c r="R760" i="16"/>
  <c r="R759" i="16"/>
  <c r="R758" i="16"/>
  <c r="R757" i="16"/>
  <c r="R756" i="16"/>
  <c r="R755" i="16"/>
  <c r="R754" i="16"/>
  <c r="R753" i="16"/>
  <c r="R752" i="16"/>
  <c r="R751" i="16"/>
  <c r="R750" i="16"/>
  <c r="R749" i="16"/>
  <c r="R748" i="16"/>
  <c r="R747" i="16"/>
  <c r="R746" i="16"/>
  <c r="R745" i="16"/>
  <c r="R744" i="16"/>
  <c r="R743" i="16"/>
  <c r="R742" i="16"/>
  <c r="R741" i="16"/>
  <c r="R740" i="16"/>
  <c r="R739" i="16"/>
  <c r="R738" i="16"/>
  <c r="R737" i="16"/>
  <c r="R736" i="16"/>
  <c r="R735" i="16"/>
  <c r="R734" i="16"/>
  <c r="R733"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R685" i="16"/>
  <c r="R684" i="16"/>
  <c r="R683" i="16"/>
  <c r="R682" i="16"/>
  <c r="R681" i="16"/>
  <c r="R680" i="16"/>
  <c r="R679" i="16"/>
  <c r="R678" i="16"/>
  <c r="R677" i="16"/>
  <c r="R676" i="16"/>
  <c r="R675" i="16"/>
  <c r="R674" i="16"/>
  <c r="R673" i="16"/>
  <c r="R672" i="16"/>
  <c r="R671" i="16"/>
  <c r="R670" i="16"/>
  <c r="R669" i="16"/>
  <c r="R668" i="16"/>
  <c r="R667" i="16"/>
  <c r="R666" i="16"/>
  <c r="R665" i="16"/>
  <c r="R664" i="16"/>
  <c r="R663" i="16"/>
  <c r="R662" i="16"/>
  <c r="R661" i="16"/>
  <c r="R660" i="16"/>
  <c r="R659" i="16"/>
  <c r="R658" i="16"/>
  <c r="R657" i="16"/>
  <c r="R656" i="16"/>
  <c r="R655" i="16"/>
  <c r="R654" i="16"/>
  <c r="R653" i="16"/>
  <c r="R652" i="16"/>
  <c r="R651" i="16"/>
  <c r="R650" i="16"/>
  <c r="R649" i="16"/>
  <c r="R648" i="16"/>
  <c r="R647" i="16"/>
  <c r="R646" i="16"/>
  <c r="R645" i="16"/>
  <c r="R644" i="16"/>
  <c r="R643" i="16"/>
  <c r="R642" i="16"/>
  <c r="R641" i="16"/>
  <c r="R640" i="16"/>
  <c r="R639" i="16"/>
  <c r="R638" i="16"/>
  <c r="R637" i="16"/>
  <c r="R636" i="16"/>
  <c r="R635" i="16"/>
  <c r="R634" i="16"/>
  <c r="R633" i="16"/>
  <c r="R632" i="16"/>
  <c r="R631" i="16"/>
  <c r="R630" i="16"/>
  <c r="R629" i="16"/>
  <c r="R628" i="16"/>
  <c r="R627" i="16"/>
  <c r="R626" i="16"/>
  <c r="R625" i="16"/>
  <c r="R624" i="16"/>
  <c r="R623" i="16"/>
  <c r="R622" i="16"/>
  <c r="R621" i="16"/>
  <c r="R620" i="16"/>
  <c r="R619" i="16"/>
  <c r="R618" i="16"/>
  <c r="R617" i="16"/>
  <c r="R616" i="16"/>
  <c r="R615" i="16"/>
  <c r="R614" i="16"/>
  <c r="R613" i="16"/>
  <c r="R612" i="16"/>
  <c r="R611" i="16"/>
  <c r="R610" i="16"/>
  <c r="R609" i="16"/>
  <c r="R608" i="16"/>
  <c r="R607" i="16"/>
  <c r="R606" i="16"/>
  <c r="R605" i="16"/>
  <c r="R604" i="16"/>
  <c r="R603" i="16"/>
  <c r="R602" i="16"/>
  <c r="R601" i="16"/>
  <c r="R600" i="16"/>
  <c r="R599" i="16"/>
  <c r="R598" i="16"/>
  <c r="R597" i="16"/>
  <c r="R596" i="16"/>
  <c r="R595" i="16"/>
  <c r="R594" i="16"/>
  <c r="R593" i="16"/>
  <c r="R592" i="16"/>
  <c r="R591" i="16"/>
  <c r="R590" i="16"/>
  <c r="R589" i="16"/>
  <c r="R588" i="16"/>
  <c r="R587" i="16"/>
  <c r="R586" i="16"/>
  <c r="R585" i="16"/>
  <c r="R584" i="16"/>
  <c r="R583" i="16"/>
  <c r="R582" i="16"/>
  <c r="R581" i="16"/>
  <c r="R580" i="16"/>
  <c r="R579" i="16"/>
  <c r="R578" i="16"/>
  <c r="R577" i="16"/>
  <c r="R576" i="16"/>
  <c r="R575" i="16"/>
  <c r="R574" i="16"/>
  <c r="R573" i="16"/>
  <c r="R572" i="16"/>
  <c r="R571" i="16"/>
  <c r="R570" i="16"/>
  <c r="R569" i="16"/>
  <c r="R568" i="16"/>
  <c r="R567" i="16"/>
  <c r="R566" i="16"/>
  <c r="R565" i="16"/>
  <c r="R564" i="16"/>
  <c r="R563" i="16"/>
  <c r="R562" i="16"/>
  <c r="R561" i="16"/>
  <c r="R560" i="16"/>
  <c r="R559" i="16"/>
  <c r="R558" i="16"/>
  <c r="R557" i="16"/>
  <c r="R556" i="16"/>
  <c r="R555" i="16"/>
  <c r="R554" i="16"/>
  <c r="R553" i="16"/>
  <c r="R552" i="16"/>
  <c r="R551" i="16"/>
  <c r="R550" i="16"/>
  <c r="R549" i="16"/>
  <c r="R548" i="16"/>
  <c r="R547" i="16"/>
  <c r="R546" i="16"/>
  <c r="R545" i="16"/>
  <c r="R544" i="16"/>
  <c r="R543" i="16"/>
  <c r="R542" i="16"/>
  <c r="R541" i="16"/>
  <c r="R540" i="16"/>
  <c r="R539" i="16"/>
  <c r="R538" i="16"/>
  <c r="R537" i="16"/>
  <c r="R536" i="16"/>
  <c r="R535" i="16"/>
  <c r="R534" i="16"/>
  <c r="R533" i="16"/>
  <c r="R532" i="16"/>
  <c r="R531" i="16"/>
  <c r="R530" i="16"/>
  <c r="R529" i="16"/>
  <c r="R528" i="16"/>
  <c r="R527" i="16"/>
  <c r="R526" i="16"/>
  <c r="R525" i="16"/>
  <c r="R524" i="16"/>
  <c r="R523" i="16"/>
  <c r="R522" i="16"/>
  <c r="R521" i="16"/>
  <c r="R520" i="16"/>
  <c r="R519" i="16"/>
  <c r="R518" i="16"/>
  <c r="R517" i="16"/>
  <c r="R516" i="16"/>
  <c r="R515" i="16"/>
  <c r="R514" i="16"/>
  <c r="R513" i="16"/>
  <c r="R512" i="16"/>
  <c r="R511" i="16"/>
  <c r="R510" i="16"/>
  <c r="R509" i="16"/>
  <c r="R508" i="16"/>
  <c r="R507" i="16"/>
  <c r="R506" i="16"/>
  <c r="R505" i="16"/>
  <c r="R504" i="16"/>
  <c r="R503" i="16"/>
  <c r="R502" i="16"/>
  <c r="R501" i="16"/>
  <c r="R500" i="16"/>
  <c r="R499" i="16"/>
  <c r="R498" i="16"/>
  <c r="R497" i="16"/>
  <c r="R496" i="16"/>
  <c r="R495" i="16"/>
  <c r="R494" i="16"/>
  <c r="R493" i="16"/>
  <c r="R492" i="16"/>
  <c r="R491" i="16"/>
  <c r="R490" i="16"/>
  <c r="R489" i="16"/>
  <c r="R488" i="16"/>
  <c r="R487" i="16"/>
  <c r="R486" i="16"/>
  <c r="R485" i="16"/>
  <c r="R484" i="16"/>
  <c r="R483" i="16"/>
  <c r="R482" i="16"/>
  <c r="R481" i="16"/>
  <c r="R480" i="16"/>
  <c r="R479" i="16"/>
  <c r="R478" i="16"/>
  <c r="R477" i="16"/>
  <c r="R476" i="16"/>
  <c r="R475" i="16"/>
  <c r="R474" i="16"/>
  <c r="R473" i="16"/>
  <c r="R472" i="16"/>
  <c r="R471" i="16"/>
  <c r="R470" i="16"/>
  <c r="R469" i="16"/>
  <c r="R468" i="16"/>
  <c r="R467" i="16"/>
  <c r="R466" i="16"/>
  <c r="R465" i="16"/>
  <c r="R464" i="16"/>
  <c r="R463" i="16"/>
  <c r="R462" i="16"/>
  <c r="R461" i="16"/>
  <c r="R460" i="16"/>
  <c r="R459" i="16"/>
  <c r="R458" i="16"/>
  <c r="R457" i="16"/>
  <c r="R456" i="16"/>
  <c r="R455" i="16"/>
  <c r="R454" i="16"/>
  <c r="R453" i="16"/>
  <c r="R452" i="16"/>
  <c r="R451" i="16"/>
  <c r="R450" i="16"/>
  <c r="R449" i="16"/>
  <c r="R448" i="16"/>
  <c r="R447" i="16"/>
  <c r="R446" i="16"/>
  <c r="R445" i="16"/>
  <c r="R444" i="16"/>
  <c r="R443" i="16"/>
  <c r="R442" i="16"/>
  <c r="R441" i="16"/>
  <c r="R440" i="16"/>
  <c r="R439" i="16"/>
  <c r="R438" i="16"/>
  <c r="R437" i="16"/>
  <c r="R436" i="16"/>
  <c r="R435" i="16"/>
  <c r="R434" i="16"/>
  <c r="R433" i="16"/>
  <c r="R432" i="16"/>
  <c r="R431" i="16"/>
  <c r="R430" i="16"/>
  <c r="R429" i="16"/>
  <c r="R428" i="16"/>
  <c r="R427" i="16"/>
  <c r="R426" i="16"/>
  <c r="R425" i="16"/>
  <c r="R424" i="16"/>
  <c r="R423" i="16"/>
  <c r="R422" i="16"/>
  <c r="R421" i="16"/>
  <c r="R420" i="16"/>
  <c r="R419" i="16"/>
  <c r="R418" i="16"/>
  <c r="R417" i="16"/>
  <c r="R416" i="16"/>
  <c r="R415" i="16"/>
  <c r="R414" i="16"/>
  <c r="R413" i="16"/>
  <c r="R412" i="16"/>
  <c r="R411" i="16"/>
  <c r="R410" i="16"/>
  <c r="R409" i="16"/>
  <c r="R408" i="16"/>
  <c r="R407" i="16"/>
  <c r="R406" i="16"/>
  <c r="R405" i="16"/>
  <c r="R404" i="16"/>
  <c r="R403" i="16"/>
  <c r="R402" i="16"/>
  <c r="R401" i="16"/>
  <c r="R400" i="16"/>
  <c r="R399" i="16"/>
  <c r="R398" i="16"/>
  <c r="R397" i="16"/>
  <c r="R396" i="16"/>
  <c r="R395" i="16"/>
  <c r="R394" i="16"/>
  <c r="R393" i="16"/>
  <c r="R392" i="16"/>
  <c r="R391" i="16"/>
  <c r="R390" i="16"/>
  <c r="R389" i="16"/>
  <c r="R388" i="16"/>
  <c r="R387" i="16"/>
  <c r="R386" i="16"/>
  <c r="R385" i="16"/>
  <c r="R384" i="16"/>
  <c r="R383" i="16"/>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2" i="16"/>
  <c r="R321" i="16"/>
  <c r="R320" i="16"/>
  <c r="R319" i="16"/>
  <c r="R318" i="16"/>
  <c r="R317" i="16"/>
  <c r="R316" i="16"/>
  <c r="R315" i="16"/>
  <c r="R314" i="16"/>
  <c r="R313" i="16"/>
  <c r="R312" i="16"/>
  <c r="R311" i="16"/>
  <c r="R310" i="16"/>
  <c r="R309" i="16"/>
  <c r="R308" i="16"/>
  <c r="R307" i="16"/>
  <c r="R306" i="16"/>
  <c r="R305" i="16"/>
  <c r="R304" i="16"/>
  <c r="R303" i="16"/>
  <c r="R302" i="16"/>
  <c r="R301" i="16"/>
  <c r="R300" i="16"/>
  <c r="R299" i="16"/>
  <c r="R298" i="16"/>
  <c r="R297" i="16"/>
  <c r="R296" i="16"/>
  <c r="R295" i="16"/>
  <c r="R294" i="16"/>
  <c r="R293" i="16"/>
  <c r="R292" i="16"/>
  <c r="R291" i="16"/>
  <c r="R290" i="16"/>
  <c r="R289" i="16"/>
  <c r="R288" i="16"/>
  <c r="R287" i="16"/>
  <c r="R286" i="16"/>
  <c r="R285" i="16"/>
  <c r="R284" i="16"/>
  <c r="R283" i="16"/>
  <c r="R282" i="16"/>
  <c r="R281" i="16"/>
  <c r="R280" i="16"/>
  <c r="R279" i="16"/>
  <c r="R278" i="16"/>
  <c r="R277" i="16"/>
  <c r="R276" i="16"/>
  <c r="R275" i="16"/>
  <c r="R274" i="16"/>
  <c r="R273" i="16"/>
  <c r="R272" i="16"/>
  <c r="R271" i="16"/>
  <c r="R270" i="16"/>
  <c r="R269" i="16"/>
  <c r="R268" i="16"/>
  <c r="R267" i="16"/>
  <c r="R266" i="16"/>
  <c r="R265" i="16"/>
  <c r="R264" i="16"/>
  <c r="R263" i="16"/>
  <c r="R262" i="16"/>
  <c r="R261" i="16"/>
  <c r="R260" i="16"/>
  <c r="R259" i="16"/>
  <c r="R258" i="16"/>
  <c r="R257" i="16"/>
  <c r="R256" i="16"/>
  <c r="R255" i="16"/>
  <c r="R254" i="16"/>
  <c r="R253" i="16"/>
  <c r="R252" i="16"/>
  <c r="R251" i="16"/>
  <c r="R250" i="16"/>
  <c r="R249" i="16"/>
  <c r="R248" i="16"/>
  <c r="R247" i="16"/>
  <c r="R246" i="16"/>
  <c r="R245" i="16"/>
  <c r="R244" i="16"/>
  <c r="R243" i="16"/>
  <c r="R242" i="16"/>
  <c r="R241" i="16"/>
  <c r="R240" i="16"/>
  <c r="R239" i="16"/>
  <c r="R238" i="16"/>
  <c r="R237" i="16"/>
  <c r="R236" i="16"/>
  <c r="R235" i="16"/>
  <c r="R234" i="16"/>
  <c r="R233" i="16"/>
  <c r="R232" i="16"/>
  <c r="R231" i="16"/>
  <c r="R230" i="16"/>
  <c r="R229" i="16"/>
  <c r="R228" i="16"/>
  <c r="R227" i="16"/>
  <c r="R226" i="16"/>
  <c r="R225" i="16"/>
  <c r="R224" i="16"/>
  <c r="R223" i="16"/>
  <c r="R222" i="16"/>
  <c r="R221" i="16"/>
  <c r="R220" i="16"/>
  <c r="R219" i="16"/>
  <c r="R218" i="16"/>
  <c r="R217" i="16"/>
  <c r="R216" i="16"/>
  <c r="R215" i="16"/>
  <c r="R214" i="16"/>
  <c r="R213" i="16"/>
  <c r="R212" i="16"/>
  <c r="R211" i="16"/>
  <c r="R210" i="16"/>
  <c r="R209" i="16"/>
  <c r="R208" i="16"/>
  <c r="R207" i="16"/>
  <c r="R206" i="16"/>
  <c r="R205" i="16"/>
  <c r="R204" i="16"/>
  <c r="R203" i="16"/>
  <c r="R202" i="16"/>
  <c r="R201" i="16"/>
  <c r="R200" i="16"/>
  <c r="R199" i="16"/>
  <c r="R198" i="16"/>
  <c r="R197" i="16"/>
  <c r="R196" i="16"/>
  <c r="R195" i="16"/>
  <c r="R194" i="16"/>
  <c r="R193" i="16"/>
  <c r="R192" i="16"/>
  <c r="R191" i="16"/>
  <c r="R190" i="16"/>
  <c r="R189" i="16"/>
  <c r="R188" i="16"/>
  <c r="R187" i="16"/>
  <c r="R186" i="16"/>
  <c r="R185" i="16"/>
  <c r="R184" i="16"/>
  <c r="R183" i="16"/>
  <c r="R182" i="16"/>
  <c r="R181" i="16"/>
  <c r="R180" i="16"/>
  <c r="R179" i="16"/>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28" i="16"/>
  <c r="R127" i="16"/>
  <c r="R126" i="16"/>
  <c r="R125" i="16"/>
  <c r="R124" i="16"/>
  <c r="R123" i="16"/>
  <c r="R122" i="16"/>
  <c r="R121" i="16"/>
  <c r="R120" i="16"/>
  <c r="R119" i="16"/>
  <c r="R118" i="16"/>
  <c r="R117" i="16"/>
  <c r="R116" i="16"/>
  <c r="R115" i="16"/>
  <c r="R114" i="16"/>
  <c r="R113" i="16"/>
  <c r="R112" i="16"/>
  <c r="R111" i="16"/>
  <c r="R110" i="16"/>
  <c r="R109" i="16"/>
  <c r="R108" i="16"/>
  <c r="R107" i="16"/>
  <c r="R106" i="16"/>
  <c r="R105" i="16"/>
  <c r="R104" i="16"/>
  <c r="R103" i="16"/>
  <c r="R102" i="16"/>
  <c r="R101" i="16"/>
  <c r="R100" i="16"/>
  <c r="R99" i="16"/>
  <c r="R98" i="16"/>
  <c r="R97" i="16"/>
  <c r="R96" i="16"/>
  <c r="R95" i="16"/>
  <c r="R94" i="16"/>
  <c r="R93" i="16"/>
  <c r="R92" i="16"/>
  <c r="R91" i="16"/>
  <c r="R90" i="16"/>
  <c r="R89" i="16"/>
  <c r="R88" i="16"/>
  <c r="R87" i="16"/>
  <c r="R86" i="16"/>
  <c r="R85" i="16"/>
  <c r="R84" i="16"/>
  <c r="R83" i="16"/>
  <c r="R82" i="16"/>
  <c r="R81" i="16"/>
  <c r="R80"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R50" i="16"/>
  <c r="R49" i="16"/>
  <c r="R48" i="16"/>
  <c r="R47" i="16"/>
  <c r="R46" i="16"/>
  <c r="R45" i="16"/>
  <c r="R44" i="16"/>
  <c r="R43" i="16"/>
  <c r="R42" i="16"/>
  <c r="R41" i="16"/>
  <c r="R40" i="16"/>
  <c r="R39" i="16"/>
  <c r="R38" i="16"/>
  <c r="R37" i="16"/>
  <c r="R36" i="16"/>
  <c r="R35" i="16"/>
  <c r="R34" i="16"/>
  <c r="R33" i="16"/>
  <c r="R32" i="16"/>
  <c r="R31" i="16"/>
  <c r="R30" i="16"/>
  <c r="R29" i="16"/>
  <c r="R28" i="16"/>
  <c r="R27" i="16"/>
  <c r="R26" i="16"/>
  <c r="R25" i="16"/>
  <c r="R24" i="16"/>
  <c r="R23" i="16"/>
  <c r="R22" i="16"/>
  <c r="R21" i="16"/>
  <c r="R20" i="16"/>
  <c r="R19" i="16"/>
  <c r="R18" i="16"/>
  <c r="R17" i="16"/>
  <c r="R16" i="16"/>
  <c r="R15" i="16"/>
  <c r="R14" i="16"/>
  <c r="R13" i="16"/>
  <c r="R12" i="16"/>
  <c r="R11" i="16"/>
  <c r="R10" i="16"/>
  <c r="R9" i="16"/>
  <c r="R8" i="16"/>
  <c r="R7" i="16"/>
  <c r="R6" i="16"/>
  <c r="R5" i="16"/>
  <c r="R4" i="16"/>
  <c r="R3" i="16"/>
  <c r="B1" i="17" l="1"/>
  <c r="A767" i="1" l="1"/>
  <c r="B767" i="1"/>
  <c r="C767" i="1"/>
  <c r="D767" i="1"/>
  <c r="E767" i="1"/>
  <c r="F767" i="1"/>
  <c r="G767" i="1"/>
  <c r="I767" i="1"/>
  <c r="J767" i="1"/>
  <c r="K767" i="1"/>
  <c r="L767" i="1"/>
  <c r="M767" i="1"/>
  <c r="N767" i="1"/>
  <c r="H767" i="1"/>
  <c r="AP767" i="1"/>
  <c r="A768" i="1"/>
  <c r="B768" i="1"/>
  <c r="C768" i="1"/>
  <c r="D768" i="1"/>
  <c r="E768" i="1"/>
  <c r="F768" i="1"/>
  <c r="G768" i="1"/>
  <c r="I768" i="1"/>
  <c r="J768" i="1"/>
  <c r="K768" i="1"/>
  <c r="L768" i="1"/>
  <c r="M768" i="1"/>
  <c r="N768" i="1"/>
  <c r="H768" i="1"/>
  <c r="AP768" i="1"/>
  <c r="A769" i="1"/>
  <c r="B769" i="1"/>
  <c r="C769" i="1"/>
  <c r="D769" i="1"/>
  <c r="E769" i="1"/>
  <c r="F769" i="1"/>
  <c r="G769" i="1"/>
  <c r="I769" i="1"/>
  <c r="J769" i="1"/>
  <c r="K769" i="1"/>
  <c r="L769" i="1"/>
  <c r="M769" i="1"/>
  <c r="N769" i="1"/>
  <c r="H769" i="1"/>
  <c r="AP769" i="1"/>
  <c r="A770" i="1"/>
  <c r="B770" i="1"/>
  <c r="C770" i="1"/>
  <c r="D770" i="1"/>
  <c r="E770" i="1"/>
  <c r="F770" i="1"/>
  <c r="G770" i="1"/>
  <c r="I770" i="1"/>
  <c r="J770" i="1"/>
  <c r="K770" i="1"/>
  <c r="L770" i="1"/>
  <c r="M770" i="1"/>
  <c r="N770" i="1"/>
  <c r="H770" i="1"/>
  <c r="AP770" i="1"/>
  <c r="A771" i="1"/>
  <c r="B771" i="1"/>
  <c r="C771" i="1"/>
  <c r="D771" i="1"/>
  <c r="E771" i="1"/>
  <c r="F771" i="1"/>
  <c r="G771" i="1"/>
  <c r="I771" i="1"/>
  <c r="J771" i="1"/>
  <c r="K771" i="1"/>
  <c r="L771" i="1"/>
  <c r="M771" i="1"/>
  <c r="N771" i="1"/>
  <c r="H771" i="1"/>
  <c r="AP771" i="1"/>
  <c r="A772" i="1"/>
  <c r="B772" i="1"/>
  <c r="C772" i="1"/>
  <c r="D772" i="1"/>
  <c r="E772" i="1"/>
  <c r="F772" i="1"/>
  <c r="G772" i="1"/>
  <c r="I772" i="1"/>
  <c r="J772" i="1"/>
  <c r="K772" i="1"/>
  <c r="L772" i="1"/>
  <c r="M772" i="1"/>
  <c r="N772" i="1"/>
  <c r="H772" i="1"/>
  <c r="AP772" i="1"/>
  <c r="A773" i="1"/>
  <c r="B773" i="1"/>
  <c r="C773" i="1"/>
  <c r="D773" i="1"/>
  <c r="E773" i="1"/>
  <c r="F773" i="1"/>
  <c r="G773" i="1"/>
  <c r="I773" i="1"/>
  <c r="J773" i="1"/>
  <c r="K773" i="1"/>
  <c r="L773" i="1"/>
  <c r="M773" i="1"/>
  <c r="N773" i="1"/>
  <c r="H773" i="1"/>
  <c r="AP773" i="1"/>
  <c r="A774" i="1"/>
  <c r="B774" i="1"/>
  <c r="C774" i="1"/>
  <c r="D774" i="1"/>
  <c r="E774" i="1"/>
  <c r="F774" i="1"/>
  <c r="G774" i="1"/>
  <c r="I774" i="1"/>
  <c r="J774" i="1"/>
  <c r="K774" i="1"/>
  <c r="L774" i="1"/>
  <c r="M774" i="1"/>
  <c r="N774" i="1"/>
  <c r="H774" i="1"/>
  <c r="AP774" i="1"/>
  <c r="A775" i="1"/>
  <c r="B775" i="1"/>
  <c r="C775" i="1"/>
  <c r="D775" i="1"/>
  <c r="E775" i="1"/>
  <c r="F775" i="1"/>
  <c r="G775" i="1"/>
  <c r="I775" i="1"/>
  <c r="J775" i="1"/>
  <c r="K775" i="1"/>
  <c r="L775" i="1"/>
  <c r="M775" i="1"/>
  <c r="N775" i="1"/>
  <c r="H775" i="1"/>
  <c r="AP775" i="1"/>
  <c r="A776" i="1"/>
  <c r="B776" i="1"/>
  <c r="C776" i="1"/>
  <c r="D776" i="1"/>
  <c r="E776" i="1"/>
  <c r="F776" i="1"/>
  <c r="G776" i="1"/>
  <c r="I776" i="1"/>
  <c r="J776" i="1"/>
  <c r="K776" i="1"/>
  <c r="L776" i="1"/>
  <c r="M776" i="1"/>
  <c r="N776" i="1"/>
  <c r="H776" i="1"/>
  <c r="AP776" i="1"/>
  <c r="A777" i="1"/>
  <c r="B777" i="1"/>
  <c r="C777" i="1"/>
  <c r="D777" i="1"/>
  <c r="E777" i="1"/>
  <c r="F777" i="1"/>
  <c r="G777" i="1"/>
  <c r="I777" i="1"/>
  <c r="J777" i="1"/>
  <c r="K777" i="1"/>
  <c r="L777" i="1"/>
  <c r="M777" i="1"/>
  <c r="N777" i="1"/>
  <c r="H777" i="1"/>
  <c r="AP777" i="1"/>
  <c r="A778" i="1"/>
  <c r="B778" i="1"/>
  <c r="C778" i="1"/>
  <c r="D778" i="1"/>
  <c r="E778" i="1"/>
  <c r="F778" i="1"/>
  <c r="G778" i="1"/>
  <c r="I778" i="1"/>
  <c r="J778" i="1"/>
  <c r="K778" i="1"/>
  <c r="L778" i="1"/>
  <c r="M778" i="1"/>
  <c r="N778" i="1"/>
  <c r="H778" i="1"/>
  <c r="AP778" i="1"/>
  <c r="A779" i="1"/>
  <c r="B779" i="1"/>
  <c r="C779" i="1"/>
  <c r="D779" i="1"/>
  <c r="E779" i="1"/>
  <c r="F779" i="1"/>
  <c r="G779" i="1"/>
  <c r="I779" i="1"/>
  <c r="J779" i="1"/>
  <c r="K779" i="1"/>
  <c r="L779" i="1"/>
  <c r="M779" i="1"/>
  <c r="N779" i="1"/>
  <c r="H779" i="1"/>
  <c r="AP779" i="1"/>
  <c r="A780" i="1"/>
  <c r="B780" i="1"/>
  <c r="C780" i="1"/>
  <c r="D780" i="1"/>
  <c r="E780" i="1"/>
  <c r="F780" i="1"/>
  <c r="G780" i="1"/>
  <c r="I780" i="1"/>
  <c r="J780" i="1"/>
  <c r="K780" i="1"/>
  <c r="L780" i="1"/>
  <c r="M780" i="1"/>
  <c r="N780" i="1"/>
  <c r="H780" i="1"/>
  <c r="AP780" i="1"/>
  <c r="A781" i="1"/>
  <c r="B781" i="1"/>
  <c r="C781" i="1"/>
  <c r="D781" i="1"/>
  <c r="E781" i="1"/>
  <c r="F781" i="1"/>
  <c r="G781" i="1"/>
  <c r="I781" i="1"/>
  <c r="J781" i="1"/>
  <c r="K781" i="1"/>
  <c r="L781" i="1"/>
  <c r="M781" i="1"/>
  <c r="N781" i="1"/>
  <c r="H781" i="1"/>
  <c r="AP781" i="1"/>
  <c r="A782" i="1"/>
  <c r="B782" i="1"/>
  <c r="C782" i="1"/>
  <c r="D782" i="1"/>
  <c r="E782" i="1"/>
  <c r="F782" i="1"/>
  <c r="G782" i="1"/>
  <c r="I782" i="1"/>
  <c r="J782" i="1"/>
  <c r="K782" i="1"/>
  <c r="L782" i="1"/>
  <c r="M782" i="1"/>
  <c r="N782" i="1"/>
  <c r="H782" i="1"/>
  <c r="AP782" i="1"/>
  <c r="A783" i="1"/>
  <c r="B783" i="1"/>
  <c r="C783" i="1"/>
  <c r="D783" i="1"/>
  <c r="E783" i="1"/>
  <c r="F783" i="1"/>
  <c r="G783" i="1"/>
  <c r="I783" i="1"/>
  <c r="J783" i="1"/>
  <c r="K783" i="1"/>
  <c r="L783" i="1"/>
  <c r="M783" i="1"/>
  <c r="N783" i="1"/>
  <c r="H783" i="1"/>
  <c r="AP783" i="1"/>
  <c r="A784" i="1"/>
  <c r="B784" i="1"/>
  <c r="C784" i="1"/>
  <c r="D784" i="1"/>
  <c r="E784" i="1"/>
  <c r="F784" i="1"/>
  <c r="G784" i="1"/>
  <c r="I784" i="1"/>
  <c r="J784" i="1"/>
  <c r="K784" i="1"/>
  <c r="L784" i="1"/>
  <c r="M784" i="1"/>
  <c r="N784" i="1"/>
  <c r="H784" i="1"/>
  <c r="AP784" i="1"/>
  <c r="A785" i="1"/>
  <c r="B785" i="1"/>
  <c r="C785" i="1"/>
  <c r="D785" i="1"/>
  <c r="E785" i="1"/>
  <c r="F785" i="1"/>
  <c r="G785" i="1"/>
  <c r="I785" i="1"/>
  <c r="J785" i="1"/>
  <c r="K785" i="1"/>
  <c r="L785" i="1"/>
  <c r="M785" i="1"/>
  <c r="N785" i="1"/>
  <c r="H785" i="1"/>
  <c r="AP785" i="1"/>
  <c r="A786" i="1"/>
  <c r="B786" i="1"/>
  <c r="C786" i="1"/>
  <c r="D786" i="1"/>
  <c r="E786" i="1"/>
  <c r="F786" i="1"/>
  <c r="G786" i="1"/>
  <c r="I786" i="1"/>
  <c r="J786" i="1"/>
  <c r="K786" i="1"/>
  <c r="L786" i="1"/>
  <c r="M786" i="1"/>
  <c r="N786" i="1"/>
  <c r="H786" i="1"/>
  <c r="AP786" i="1"/>
  <c r="A787" i="1"/>
  <c r="B787" i="1"/>
  <c r="C787" i="1"/>
  <c r="D787" i="1"/>
  <c r="E787" i="1"/>
  <c r="F787" i="1"/>
  <c r="G787" i="1"/>
  <c r="I787" i="1"/>
  <c r="J787" i="1"/>
  <c r="K787" i="1"/>
  <c r="L787" i="1"/>
  <c r="M787" i="1"/>
  <c r="N787" i="1"/>
  <c r="H787" i="1"/>
  <c r="AP787" i="1"/>
  <c r="A788" i="1"/>
  <c r="B788" i="1"/>
  <c r="C788" i="1"/>
  <c r="D788" i="1"/>
  <c r="E788" i="1"/>
  <c r="F788" i="1"/>
  <c r="G788" i="1"/>
  <c r="I788" i="1"/>
  <c r="J788" i="1"/>
  <c r="K788" i="1"/>
  <c r="L788" i="1"/>
  <c r="M788" i="1"/>
  <c r="N788" i="1"/>
  <c r="H788" i="1"/>
  <c r="AP788" i="1"/>
  <c r="A789" i="1"/>
  <c r="B789" i="1"/>
  <c r="C789" i="1"/>
  <c r="D789" i="1"/>
  <c r="E789" i="1"/>
  <c r="F789" i="1"/>
  <c r="G789" i="1"/>
  <c r="I789" i="1"/>
  <c r="J789" i="1"/>
  <c r="K789" i="1"/>
  <c r="L789" i="1"/>
  <c r="M789" i="1"/>
  <c r="N789" i="1"/>
  <c r="H789" i="1"/>
  <c r="AP789" i="1"/>
  <c r="A790" i="1"/>
  <c r="B790" i="1"/>
  <c r="C790" i="1"/>
  <c r="D790" i="1"/>
  <c r="E790" i="1"/>
  <c r="F790" i="1"/>
  <c r="G790" i="1"/>
  <c r="I790" i="1"/>
  <c r="J790" i="1"/>
  <c r="K790" i="1"/>
  <c r="L790" i="1"/>
  <c r="M790" i="1"/>
  <c r="N790" i="1"/>
  <c r="H790" i="1"/>
  <c r="AP790" i="1"/>
  <c r="A791" i="1"/>
  <c r="B791" i="1"/>
  <c r="C791" i="1"/>
  <c r="D791" i="1"/>
  <c r="E791" i="1"/>
  <c r="F791" i="1"/>
  <c r="G791" i="1"/>
  <c r="I791" i="1"/>
  <c r="J791" i="1"/>
  <c r="K791" i="1"/>
  <c r="L791" i="1"/>
  <c r="M791" i="1"/>
  <c r="N791" i="1"/>
  <c r="H791" i="1"/>
  <c r="AP791" i="1"/>
  <c r="A792" i="1"/>
  <c r="B792" i="1"/>
  <c r="C792" i="1"/>
  <c r="D792" i="1"/>
  <c r="E792" i="1"/>
  <c r="F792" i="1"/>
  <c r="G792" i="1"/>
  <c r="I792" i="1"/>
  <c r="J792" i="1"/>
  <c r="K792" i="1"/>
  <c r="L792" i="1"/>
  <c r="M792" i="1"/>
  <c r="N792" i="1"/>
  <c r="H792" i="1"/>
  <c r="AP792" i="1"/>
  <c r="A793" i="1"/>
  <c r="B793" i="1"/>
  <c r="C793" i="1"/>
  <c r="D793" i="1"/>
  <c r="E793" i="1"/>
  <c r="F793" i="1"/>
  <c r="G793" i="1"/>
  <c r="I793" i="1"/>
  <c r="J793" i="1"/>
  <c r="K793" i="1"/>
  <c r="L793" i="1"/>
  <c r="M793" i="1"/>
  <c r="N793" i="1"/>
  <c r="H793" i="1"/>
  <c r="AP793" i="1"/>
  <c r="A794" i="1"/>
  <c r="B794" i="1"/>
  <c r="C794" i="1"/>
  <c r="D794" i="1"/>
  <c r="E794" i="1"/>
  <c r="F794" i="1"/>
  <c r="G794" i="1"/>
  <c r="I794" i="1"/>
  <c r="J794" i="1"/>
  <c r="K794" i="1"/>
  <c r="L794" i="1"/>
  <c r="M794" i="1"/>
  <c r="N794" i="1"/>
  <c r="H794" i="1"/>
  <c r="AP794" i="1"/>
  <c r="A795" i="1"/>
  <c r="B795" i="1"/>
  <c r="C795" i="1"/>
  <c r="D795" i="1"/>
  <c r="E795" i="1"/>
  <c r="F795" i="1"/>
  <c r="G795" i="1"/>
  <c r="I795" i="1"/>
  <c r="J795" i="1"/>
  <c r="K795" i="1"/>
  <c r="L795" i="1"/>
  <c r="M795" i="1"/>
  <c r="N795" i="1"/>
  <c r="H795" i="1"/>
  <c r="AP795" i="1"/>
  <c r="A796" i="1"/>
  <c r="B796" i="1"/>
  <c r="C796" i="1"/>
  <c r="D796" i="1"/>
  <c r="E796" i="1"/>
  <c r="F796" i="1"/>
  <c r="G796" i="1"/>
  <c r="I796" i="1"/>
  <c r="J796" i="1"/>
  <c r="K796" i="1"/>
  <c r="L796" i="1"/>
  <c r="M796" i="1"/>
  <c r="N796" i="1"/>
  <c r="H796" i="1"/>
  <c r="AP796" i="1"/>
  <c r="A797" i="1"/>
  <c r="B797" i="1"/>
  <c r="C797" i="1"/>
  <c r="D797" i="1"/>
  <c r="E797" i="1"/>
  <c r="F797" i="1"/>
  <c r="G797" i="1"/>
  <c r="I797" i="1"/>
  <c r="J797" i="1"/>
  <c r="K797" i="1"/>
  <c r="L797" i="1"/>
  <c r="M797" i="1"/>
  <c r="N797" i="1"/>
  <c r="H797" i="1"/>
  <c r="AP797" i="1"/>
  <c r="A798" i="1"/>
  <c r="B798" i="1"/>
  <c r="C798" i="1"/>
  <c r="D798" i="1"/>
  <c r="E798" i="1"/>
  <c r="F798" i="1"/>
  <c r="G798" i="1"/>
  <c r="I798" i="1"/>
  <c r="J798" i="1"/>
  <c r="K798" i="1"/>
  <c r="L798" i="1"/>
  <c r="M798" i="1"/>
  <c r="N798" i="1"/>
  <c r="H798" i="1"/>
  <c r="AP798" i="1"/>
  <c r="A799" i="1"/>
  <c r="B799" i="1"/>
  <c r="C799" i="1"/>
  <c r="D799" i="1"/>
  <c r="E799" i="1"/>
  <c r="F799" i="1"/>
  <c r="G799" i="1"/>
  <c r="I799" i="1"/>
  <c r="J799" i="1"/>
  <c r="K799" i="1"/>
  <c r="L799" i="1"/>
  <c r="M799" i="1"/>
  <c r="N799" i="1"/>
  <c r="H799" i="1"/>
  <c r="AP799" i="1"/>
  <c r="A800" i="1"/>
  <c r="B800" i="1"/>
  <c r="C800" i="1"/>
  <c r="D800" i="1"/>
  <c r="E800" i="1"/>
  <c r="F800" i="1"/>
  <c r="G800" i="1"/>
  <c r="I800" i="1"/>
  <c r="J800" i="1"/>
  <c r="K800" i="1"/>
  <c r="L800" i="1"/>
  <c r="M800" i="1"/>
  <c r="N800" i="1"/>
  <c r="H800" i="1"/>
  <c r="AP800" i="1"/>
  <c r="A801" i="1"/>
  <c r="B801" i="1"/>
  <c r="C801" i="1"/>
  <c r="D801" i="1"/>
  <c r="E801" i="1"/>
  <c r="F801" i="1"/>
  <c r="G801" i="1"/>
  <c r="I801" i="1"/>
  <c r="J801" i="1"/>
  <c r="K801" i="1"/>
  <c r="L801" i="1"/>
  <c r="M801" i="1"/>
  <c r="N801" i="1"/>
  <c r="H801" i="1"/>
  <c r="AP801" i="1"/>
  <c r="A802" i="1"/>
  <c r="B802" i="1"/>
  <c r="C802" i="1"/>
  <c r="D802" i="1"/>
  <c r="E802" i="1"/>
  <c r="F802" i="1"/>
  <c r="G802" i="1"/>
  <c r="I802" i="1"/>
  <c r="J802" i="1"/>
  <c r="K802" i="1"/>
  <c r="L802" i="1"/>
  <c r="M802" i="1"/>
  <c r="N802" i="1"/>
  <c r="H802" i="1"/>
  <c r="AP802" i="1"/>
  <c r="A803" i="1"/>
  <c r="B803" i="1"/>
  <c r="C803" i="1"/>
  <c r="D803" i="1"/>
  <c r="E803" i="1"/>
  <c r="F803" i="1"/>
  <c r="G803" i="1"/>
  <c r="I803" i="1"/>
  <c r="J803" i="1"/>
  <c r="K803" i="1"/>
  <c r="L803" i="1"/>
  <c r="M803" i="1"/>
  <c r="N803" i="1"/>
  <c r="H803" i="1"/>
  <c r="AP803" i="1"/>
  <c r="A804" i="1"/>
  <c r="B804" i="1"/>
  <c r="C804" i="1"/>
  <c r="D804" i="1"/>
  <c r="E804" i="1"/>
  <c r="F804" i="1"/>
  <c r="G804" i="1"/>
  <c r="I804" i="1"/>
  <c r="J804" i="1"/>
  <c r="K804" i="1"/>
  <c r="L804" i="1"/>
  <c r="M804" i="1"/>
  <c r="N804" i="1"/>
  <c r="H804" i="1"/>
  <c r="AP804" i="1"/>
  <c r="A805" i="1"/>
  <c r="B805" i="1"/>
  <c r="C805" i="1"/>
  <c r="D805" i="1"/>
  <c r="E805" i="1"/>
  <c r="F805" i="1"/>
  <c r="G805" i="1"/>
  <c r="I805" i="1"/>
  <c r="J805" i="1"/>
  <c r="K805" i="1"/>
  <c r="L805" i="1"/>
  <c r="M805" i="1"/>
  <c r="N805" i="1"/>
  <c r="H805" i="1"/>
  <c r="AP805" i="1"/>
  <c r="A806" i="1"/>
  <c r="B806" i="1"/>
  <c r="C806" i="1"/>
  <c r="D806" i="1"/>
  <c r="E806" i="1"/>
  <c r="F806" i="1"/>
  <c r="G806" i="1"/>
  <c r="I806" i="1"/>
  <c r="J806" i="1"/>
  <c r="K806" i="1"/>
  <c r="L806" i="1"/>
  <c r="M806" i="1"/>
  <c r="N806" i="1"/>
  <c r="H806" i="1"/>
  <c r="AP806" i="1"/>
  <c r="A807" i="1"/>
  <c r="B807" i="1"/>
  <c r="C807" i="1"/>
  <c r="D807" i="1"/>
  <c r="E807" i="1"/>
  <c r="F807" i="1"/>
  <c r="G807" i="1"/>
  <c r="I807" i="1"/>
  <c r="J807" i="1"/>
  <c r="K807" i="1"/>
  <c r="L807" i="1"/>
  <c r="M807" i="1"/>
  <c r="N807" i="1"/>
  <c r="H807" i="1"/>
  <c r="AP807" i="1"/>
  <c r="A808" i="1"/>
  <c r="B808" i="1"/>
  <c r="C808" i="1"/>
  <c r="D808" i="1"/>
  <c r="E808" i="1"/>
  <c r="F808" i="1"/>
  <c r="G808" i="1"/>
  <c r="I808" i="1"/>
  <c r="J808" i="1"/>
  <c r="K808" i="1"/>
  <c r="L808" i="1"/>
  <c r="M808" i="1"/>
  <c r="N808" i="1"/>
  <c r="H808" i="1"/>
  <c r="AP808" i="1"/>
  <c r="A809" i="1"/>
  <c r="B809" i="1"/>
  <c r="C809" i="1"/>
  <c r="D809" i="1"/>
  <c r="E809" i="1"/>
  <c r="F809" i="1"/>
  <c r="G809" i="1"/>
  <c r="I809" i="1"/>
  <c r="J809" i="1"/>
  <c r="K809" i="1"/>
  <c r="L809" i="1"/>
  <c r="M809" i="1"/>
  <c r="N809" i="1"/>
  <c r="H809" i="1"/>
  <c r="AP809" i="1"/>
  <c r="A810" i="1"/>
  <c r="B810" i="1"/>
  <c r="C810" i="1"/>
  <c r="D810" i="1"/>
  <c r="E810" i="1"/>
  <c r="F810" i="1"/>
  <c r="G810" i="1"/>
  <c r="I810" i="1"/>
  <c r="J810" i="1"/>
  <c r="K810" i="1"/>
  <c r="L810" i="1"/>
  <c r="M810" i="1"/>
  <c r="N810" i="1"/>
  <c r="H810" i="1"/>
  <c r="AP810" i="1"/>
  <c r="A811" i="1"/>
  <c r="B811" i="1"/>
  <c r="C811" i="1"/>
  <c r="D811" i="1"/>
  <c r="E811" i="1"/>
  <c r="F811" i="1"/>
  <c r="G811" i="1"/>
  <c r="I811" i="1"/>
  <c r="J811" i="1"/>
  <c r="K811" i="1"/>
  <c r="L811" i="1"/>
  <c r="M811" i="1"/>
  <c r="N811" i="1"/>
  <c r="H811" i="1"/>
  <c r="AP811" i="1"/>
  <c r="A812" i="1"/>
  <c r="B812" i="1"/>
  <c r="C812" i="1"/>
  <c r="D812" i="1"/>
  <c r="E812" i="1"/>
  <c r="F812" i="1"/>
  <c r="G812" i="1"/>
  <c r="I812" i="1"/>
  <c r="J812" i="1"/>
  <c r="K812" i="1"/>
  <c r="L812" i="1"/>
  <c r="M812" i="1"/>
  <c r="N812" i="1"/>
  <c r="H812" i="1"/>
  <c r="AP812" i="1"/>
  <c r="A813" i="1"/>
  <c r="B813" i="1"/>
  <c r="C813" i="1"/>
  <c r="D813" i="1"/>
  <c r="E813" i="1"/>
  <c r="F813" i="1"/>
  <c r="G813" i="1"/>
  <c r="I813" i="1"/>
  <c r="J813" i="1"/>
  <c r="K813" i="1"/>
  <c r="L813" i="1"/>
  <c r="M813" i="1"/>
  <c r="N813" i="1"/>
  <c r="H813" i="1"/>
  <c r="AP813" i="1"/>
  <c r="A814" i="1"/>
  <c r="B814" i="1"/>
  <c r="C814" i="1"/>
  <c r="D814" i="1"/>
  <c r="E814" i="1"/>
  <c r="F814" i="1"/>
  <c r="G814" i="1"/>
  <c r="I814" i="1"/>
  <c r="J814" i="1"/>
  <c r="K814" i="1"/>
  <c r="L814" i="1"/>
  <c r="M814" i="1"/>
  <c r="N814" i="1"/>
  <c r="H814" i="1"/>
  <c r="AP814" i="1"/>
  <c r="A815" i="1"/>
  <c r="B815" i="1"/>
  <c r="C815" i="1"/>
  <c r="D815" i="1"/>
  <c r="E815" i="1"/>
  <c r="F815" i="1"/>
  <c r="G815" i="1"/>
  <c r="I815" i="1"/>
  <c r="J815" i="1"/>
  <c r="K815" i="1"/>
  <c r="L815" i="1"/>
  <c r="M815" i="1"/>
  <c r="N815" i="1"/>
  <c r="H815" i="1"/>
  <c r="AP815" i="1"/>
  <c r="A816" i="1"/>
  <c r="B816" i="1"/>
  <c r="C816" i="1"/>
  <c r="D816" i="1"/>
  <c r="E816" i="1"/>
  <c r="F816" i="1"/>
  <c r="G816" i="1"/>
  <c r="I816" i="1"/>
  <c r="J816" i="1"/>
  <c r="K816" i="1"/>
  <c r="L816" i="1"/>
  <c r="M816" i="1"/>
  <c r="N816" i="1"/>
  <c r="H816" i="1"/>
  <c r="AP816" i="1"/>
  <c r="A817" i="1"/>
  <c r="B817" i="1"/>
  <c r="C817" i="1"/>
  <c r="D817" i="1"/>
  <c r="E817" i="1"/>
  <c r="F817" i="1"/>
  <c r="G817" i="1"/>
  <c r="I817" i="1"/>
  <c r="J817" i="1"/>
  <c r="K817" i="1"/>
  <c r="L817" i="1"/>
  <c r="M817" i="1"/>
  <c r="N817" i="1"/>
  <c r="H817" i="1"/>
  <c r="AP817" i="1"/>
  <c r="A818" i="1"/>
  <c r="B818" i="1"/>
  <c r="C818" i="1"/>
  <c r="D818" i="1"/>
  <c r="E818" i="1"/>
  <c r="F818" i="1"/>
  <c r="G818" i="1"/>
  <c r="I818" i="1"/>
  <c r="J818" i="1"/>
  <c r="K818" i="1"/>
  <c r="L818" i="1"/>
  <c r="M818" i="1"/>
  <c r="N818" i="1"/>
  <c r="H818" i="1"/>
  <c r="AP818" i="1"/>
  <c r="A819" i="1"/>
  <c r="B819" i="1"/>
  <c r="C819" i="1"/>
  <c r="D819" i="1"/>
  <c r="E819" i="1"/>
  <c r="F819" i="1"/>
  <c r="G819" i="1"/>
  <c r="I819" i="1"/>
  <c r="J819" i="1"/>
  <c r="K819" i="1"/>
  <c r="L819" i="1"/>
  <c r="M819" i="1"/>
  <c r="N819" i="1"/>
  <c r="H819" i="1"/>
  <c r="AP819" i="1"/>
  <c r="A820" i="1"/>
  <c r="B820" i="1"/>
  <c r="C820" i="1"/>
  <c r="D820" i="1"/>
  <c r="E820" i="1"/>
  <c r="F820" i="1"/>
  <c r="G820" i="1"/>
  <c r="I820" i="1"/>
  <c r="J820" i="1"/>
  <c r="K820" i="1"/>
  <c r="L820" i="1"/>
  <c r="M820" i="1"/>
  <c r="N820" i="1"/>
  <c r="H820" i="1"/>
  <c r="AP820" i="1"/>
  <c r="A821" i="1"/>
  <c r="B821" i="1"/>
  <c r="C821" i="1"/>
  <c r="D821" i="1"/>
  <c r="E821" i="1"/>
  <c r="F821" i="1"/>
  <c r="G821" i="1"/>
  <c r="I821" i="1"/>
  <c r="J821" i="1"/>
  <c r="K821" i="1"/>
  <c r="L821" i="1"/>
  <c r="M821" i="1"/>
  <c r="N821" i="1"/>
  <c r="H821" i="1"/>
  <c r="AP821" i="1"/>
  <c r="A822" i="1"/>
  <c r="B822" i="1"/>
  <c r="C822" i="1"/>
  <c r="D822" i="1"/>
  <c r="E822" i="1"/>
  <c r="F822" i="1"/>
  <c r="G822" i="1"/>
  <c r="I822" i="1"/>
  <c r="J822" i="1"/>
  <c r="K822" i="1"/>
  <c r="L822" i="1"/>
  <c r="M822" i="1"/>
  <c r="N822" i="1"/>
  <c r="H822" i="1"/>
  <c r="AP822" i="1"/>
  <c r="A823" i="1"/>
  <c r="B823" i="1"/>
  <c r="C823" i="1"/>
  <c r="D823" i="1"/>
  <c r="E823" i="1"/>
  <c r="F823" i="1"/>
  <c r="G823" i="1"/>
  <c r="I823" i="1"/>
  <c r="J823" i="1"/>
  <c r="K823" i="1"/>
  <c r="L823" i="1"/>
  <c r="M823" i="1"/>
  <c r="N823" i="1"/>
  <c r="H823" i="1"/>
  <c r="AP823" i="1"/>
  <c r="A824" i="1"/>
  <c r="B824" i="1"/>
  <c r="C824" i="1"/>
  <c r="D824" i="1"/>
  <c r="E824" i="1"/>
  <c r="F824" i="1"/>
  <c r="G824" i="1"/>
  <c r="I824" i="1"/>
  <c r="J824" i="1"/>
  <c r="K824" i="1"/>
  <c r="L824" i="1"/>
  <c r="M824" i="1"/>
  <c r="N824" i="1"/>
  <c r="H824" i="1"/>
  <c r="AP824" i="1"/>
  <c r="A825" i="1"/>
  <c r="B825" i="1"/>
  <c r="C825" i="1"/>
  <c r="D825" i="1"/>
  <c r="E825" i="1"/>
  <c r="F825" i="1"/>
  <c r="G825" i="1"/>
  <c r="I825" i="1"/>
  <c r="J825" i="1"/>
  <c r="K825" i="1"/>
  <c r="L825" i="1"/>
  <c r="M825" i="1"/>
  <c r="N825" i="1"/>
  <c r="H825" i="1"/>
  <c r="AP825" i="1"/>
  <c r="A826" i="1"/>
  <c r="B826" i="1"/>
  <c r="C826" i="1"/>
  <c r="D826" i="1"/>
  <c r="E826" i="1"/>
  <c r="F826" i="1"/>
  <c r="G826" i="1"/>
  <c r="I826" i="1"/>
  <c r="J826" i="1"/>
  <c r="K826" i="1"/>
  <c r="L826" i="1"/>
  <c r="M826" i="1"/>
  <c r="N826" i="1"/>
  <c r="H826" i="1"/>
  <c r="AP826" i="1"/>
  <c r="A827" i="1"/>
  <c r="B827" i="1"/>
  <c r="C827" i="1"/>
  <c r="D827" i="1"/>
  <c r="E827" i="1"/>
  <c r="F827" i="1"/>
  <c r="G827" i="1"/>
  <c r="I827" i="1"/>
  <c r="J827" i="1"/>
  <c r="K827" i="1"/>
  <c r="L827" i="1"/>
  <c r="M827" i="1"/>
  <c r="N827" i="1"/>
  <c r="H827" i="1"/>
  <c r="AP827" i="1"/>
  <c r="A828" i="1"/>
  <c r="B828" i="1"/>
  <c r="C828" i="1"/>
  <c r="D828" i="1"/>
  <c r="E828" i="1"/>
  <c r="F828" i="1"/>
  <c r="G828" i="1"/>
  <c r="I828" i="1"/>
  <c r="J828" i="1"/>
  <c r="K828" i="1"/>
  <c r="L828" i="1"/>
  <c r="M828" i="1"/>
  <c r="N828" i="1"/>
  <c r="H828" i="1"/>
  <c r="AP828" i="1"/>
  <c r="A829" i="1"/>
  <c r="B829" i="1"/>
  <c r="C829" i="1"/>
  <c r="D829" i="1"/>
  <c r="E829" i="1"/>
  <c r="F829" i="1"/>
  <c r="G829" i="1"/>
  <c r="I829" i="1"/>
  <c r="J829" i="1"/>
  <c r="K829" i="1"/>
  <c r="L829" i="1"/>
  <c r="M829" i="1"/>
  <c r="N829" i="1"/>
  <c r="H829" i="1"/>
  <c r="AP829" i="1"/>
  <c r="A830" i="1"/>
  <c r="B830" i="1"/>
  <c r="C830" i="1"/>
  <c r="D830" i="1"/>
  <c r="E830" i="1"/>
  <c r="F830" i="1"/>
  <c r="G830" i="1"/>
  <c r="I830" i="1"/>
  <c r="J830" i="1"/>
  <c r="K830" i="1"/>
  <c r="L830" i="1"/>
  <c r="M830" i="1"/>
  <c r="N830" i="1"/>
  <c r="H830" i="1"/>
  <c r="AP830" i="1"/>
  <c r="A831" i="1"/>
  <c r="B831" i="1"/>
  <c r="C831" i="1"/>
  <c r="D831" i="1"/>
  <c r="E831" i="1"/>
  <c r="F831" i="1"/>
  <c r="G831" i="1"/>
  <c r="I831" i="1"/>
  <c r="J831" i="1"/>
  <c r="K831" i="1"/>
  <c r="L831" i="1"/>
  <c r="M831" i="1"/>
  <c r="N831" i="1"/>
  <c r="H831" i="1"/>
  <c r="AP831" i="1"/>
  <c r="A832" i="1"/>
  <c r="B832" i="1"/>
  <c r="C832" i="1"/>
  <c r="D832" i="1"/>
  <c r="E832" i="1"/>
  <c r="F832" i="1"/>
  <c r="G832" i="1"/>
  <c r="I832" i="1"/>
  <c r="J832" i="1"/>
  <c r="K832" i="1"/>
  <c r="L832" i="1"/>
  <c r="M832" i="1"/>
  <c r="N832" i="1"/>
  <c r="H832" i="1"/>
  <c r="AP832" i="1"/>
  <c r="A833" i="1"/>
  <c r="B833" i="1"/>
  <c r="C833" i="1"/>
  <c r="D833" i="1"/>
  <c r="E833" i="1"/>
  <c r="F833" i="1"/>
  <c r="G833" i="1"/>
  <c r="I833" i="1"/>
  <c r="J833" i="1"/>
  <c r="K833" i="1"/>
  <c r="L833" i="1"/>
  <c r="M833" i="1"/>
  <c r="N833" i="1"/>
  <c r="H833" i="1"/>
  <c r="AP833" i="1"/>
  <c r="A834" i="1"/>
  <c r="B834" i="1"/>
  <c r="C834" i="1"/>
  <c r="D834" i="1"/>
  <c r="E834" i="1"/>
  <c r="F834" i="1"/>
  <c r="G834" i="1"/>
  <c r="I834" i="1"/>
  <c r="J834" i="1"/>
  <c r="K834" i="1"/>
  <c r="L834" i="1"/>
  <c r="M834" i="1"/>
  <c r="N834" i="1"/>
  <c r="H834" i="1"/>
  <c r="AP834" i="1"/>
  <c r="A835" i="1"/>
  <c r="B835" i="1"/>
  <c r="C835" i="1"/>
  <c r="D835" i="1"/>
  <c r="E835" i="1"/>
  <c r="F835" i="1"/>
  <c r="G835" i="1"/>
  <c r="I835" i="1"/>
  <c r="J835" i="1"/>
  <c r="K835" i="1"/>
  <c r="L835" i="1"/>
  <c r="M835" i="1"/>
  <c r="N835" i="1"/>
  <c r="H835" i="1"/>
  <c r="AP835" i="1"/>
  <c r="A836" i="1"/>
  <c r="B836" i="1"/>
  <c r="C836" i="1"/>
  <c r="D836" i="1"/>
  <c r="E836" i="1"/>
  <c r="F836" i="1"/>
  <c r="G836" i="1"/>
  <c r="I836" i="1"/>
  <c r="J836" i="1"/>
  <c r="K836" i="1"/>
  <c r="L836" i="1"/>
  <c r="M836" i="1"/>
  <c r="N836" i="1"/>
  <c r="H836" i="1"/>
  <c r="AP836" i="1"/>
  <c r="A837" i="1"/>
  <c r="B837" i="1"/>
  <c r="C837" i="1"/>
  <c r="D837" i="1"/>
  <c r="E837" i="1"/>
  <c r="F837" i="1"/>
  <c r="G837" i="1"/>
  <c r="I837" i="1"/>
  <c r="J837" i="1"/>
  <c r="K837" i="1"/>
  <c r="L837" i="1"/>
  <c r="M837" i="1"/>
  <c r="N837" i="1"/>
  <c r="H837" i="1"/>
  <c r="AP837" i="1"/>
  <c r="A838" i="1"/>
  <c r="B838" i="1"/>
  <c r="C838" i="1"/>
  <c r="D838" i="1"/>
  <c r="E838" i="1"/>
  <c r="F838" i="1"/>
  <c r="G838" i="1"/>
  <c r="I838" i="1"/>
  <c r="J838" i="1"/>
  <c r="K838" i="1"/>
  <c r="L838" i="1"/>
  <c r="M838" i="1"/>
  <c r="N838" i="1"/>
  <c r="H838" i="1"/>
  <c r="AP838" i="1"/>
  <c r="A839" i="1"/>
  <c r="B839" i="1"/>
  <c r="C839" i="1"/>
  <c r="D839" i="1"/>
  <c r="E839" i="1"/>
  <c r="F839" i="1"/>
  <c r="G839" i="1"/>
  <c r="I839" i="1"/>
  <c r="J839" i="1"/>
  <c r="K839" i="1"/>
  <c r="L839" i="1"/>
  <c r="M839" i="1"/>
  <c r="N839" i="1"/>
  <c r="H839" i="1"/>
  <c r="AP839" i="1"/>
  <c r="A840" i="1"/>
  <c r="B840" i="1"/>
  <c r="C840" i="1"/>
  <c r="D840" i="1"/>
  <c r="E840" i="1"/>
  <c r="F840" i="1"/>
  <c r="G840" i="1"/>
  <c r="I840" i="1"/>
  <c r="J840" i="1"/>
  <c r="K840" i="1"/>
  <c r="L840" i="1"/>
  <c r="M840" i="1"/>
  <c r="N840" i="1"/>
  <c r="H840" i="1"/>
  <c r="AP840" i="1"/>
  <c r="A841" i="1"/>
  <c r="B841" i="1"/>
  <c r="C841" i="1"/>
  <c r="D841" i="1"/>
  <c r="E841" i="1"/>
  <c r="F841" i="1"/>
  <c r="G841" i="1"/>
  <c r="I841" i="1"/>
  <c r="J841" i="1"/>
  <c r="K841" i="1"/>
  <c r="L841" i="1"/>
  <c r="M841" i="1"/>
  <c r="N841" i="1"/>
  <c r="H841" i="1"/>
  <c r="AP841" i="1"/>
  <c r="A842" i="1"/>
  <c r="B842" i="1"/>
  <c r="C842" i="1"/>
  <c r="D842" i="1"/>
  <c r="E842" i="1"/>
  <c r="F842" i="1"/>
  <c r="G842" i="1"/>
  <c r="I842" i="1"/>
  <c r="J842" i="1"/>
  <c r="K842" i="1"/>
  <c r="L842" i="1"/>
  <c r="M842" i="1"/>
  <c r="N842" i="1"/>
  <c r="H842" i="1"/>
  <c r="AP842" i="1"/>
  <c r="A843" i="1"/>
  <c r="B843" i="1"/>
  <c r="C843" i="1"/>
  <c r="D843" i="1"/>
  <c r="E843" i="1"/>
  <c r="F843" i="1"/>
  <c r="G843" i="1"/>
  <c r="I843" i="1"/>
  <c r="J843" i="1"/>
  <c r="K843" i="1"/>
  <c r="L843" i="1"/>
  <c r="M843" i="1"/>
  <c r="N843" i="1"/>
  <c r="H843" i="1"/>
  <c r="AP843" i="1"/>
  <c r="A844" i="1"/>
  <c r="B844" i="1"/>
  <c r="C844" i="1"/>
  <c r="D844" i="1"/>
  <c r="E844" i="1"/>
  <c r="F844" i="1"/>
  <c r="G844" i="1"/>
  <c r="I844" i="1"/>
  <c r="J844" i="1"/>
  <c r="K844" i="1"/>
  <c r="L844" i="1"/>
  <c r="M844" i="1"/>
  <c r="N844" i="1"/>
  <c r="H844" i="1"/>
  <c r="AP844" i="1"/>
  <c r="A845" i="1"/>
  <c r="B845" i="1"/>
  <c r="C845" i="1"/>
  <c r="D845" i="1"/>
  <c r="E845" i="1"/>
  <c r="F845" i="1"/>
  <c r="G845" i="1"/>
  <c r="I845" i="1"/>
  <c r="J845" i="1"/>
  <c r="K845" i="1"/>
  <c r="L845" i="1"/>
  <c r="M845" i="1"/>
  <c r="N845" i="1"/>
  <c r="H845" i="1"/>
  <c r="AP845" i="1"/>
  <c r="A846" i="1"/>
  <c r="B846" i="1"/>
  <c r="C846" i="1"/>
  <c r="D846" i="1"/>
  <c r="E846" i="1"/>
  <c r="F846" i="1"/>
  <c r="G846" i="1"/>
  <c r="I846" i="1"/>
  <c r="J846" i="1"/>
  <c r="K846" i="1"/>
  <c r="L846" i="1"/>
  <c r="M846" i="1"/>
  <c r="N846" i="1"/>
  <c r="H846" i="1"/>
  <c r="AP846" i="1"/>
  <c r="A847" i="1"/>
  <c r="B847" i="1"/>
  <c r="C847" i="1"/>
  <c r="D847" i="1"/>
  <c r="E847" i="1"/>
  <c r="F847" i="1"/>
  <c r="G847" i="1"/>
  <c r="I847" i="1"/>
  <c r="J847" i="1"/>
  <c r="K847" i="1"/>
  <c r="L847" i="1"/>
  <c r="M847" i="1"/>
  <c r="N847" i="1"/>
  <c r="H847" i="1"/>
  <c r="AP847" i="1"/>
  <c r="A848" i="1"/>
  <c r="B848" i="1"/>
  <c r="C848" i="1"/>
  <c r="D848" i="1"/>
  <c r="E848" i="1"/>
  <c r="F848" i="1"/>
  <c r="G848" i="1"/>
  <c r="I848" i="1"/>
  <c r="J848" i="1"/>
  <c r="K848" i="1"/>
  <c r="L848" i="1"/>
  <c r="M848" i="1"/>
  <c r="N848" i="1"/>
  <c r="H848" i="1"/>
  <c r="AP848" i="1"/>
  <c r="A849" i="1"/>
  <c r="B849" i="1"/>
  <c r="C849" i="1"/>
  <c r="D849" i="1"/>
  <c r="E849" i="1"/>
  <c r="F849" i="1"/>
  <c r="G849" i="1"/>
  <c r="I849" i="1"/>
  <c r="J849" i="1"/>
  <c r="K849" i="1"/>
  <c r="L849" i="1"/>
  <c r="M849" i="1"/>
  <c r="N849" i="1"/>
  <c r="H849" i="1"/>
  <c r="AP849" i="1"/>
  <c r="A850" i="1"/>
  <c r="B850" i="1"/>
  <c r="C850" i="1"/>
  <c r="D850" i="1"/>
  <c r="E850" i="1"/>
  <c r="F850" i="1"/>
  <c r="G850" i="1"/>
  <c r="I850" i="1"/>
  <c r="J850" i="1"/>
  <c r="K850" i="1"/>
  <c r="L850" i="1"/>
  <c r="M850" i="1"/>
  <c r="N850" i="1"/>
  <c r="H850" i="1"/>
  <c r="AP850" i="1"/>
  <c r="A851" i="1"/>
  <c r="B851" i="1"/>
  <c r="C851" i="1"/>
  <c r="D851" i="1"/>
  <c r="E851" i="1"/>
  <c r="F851" i="1"/>
  <c r="G851" i="1"/>
  <c r="I851" i="1"/>
  <c r="J851" i="1"/>
  <c r="K851" i="1"/>
  <c r="L851" i="1"/>
  <c r="M851" i="1"/>
  <c r="N851" i="1"/>
  <c r="H851" i="1"/>
  <c r="AP851" i="1"/>
  <c r="A852" i="1"/>
  <c r="B852" i="1"/>
  <c r="C852" i="1"/>
  <c r="D852" i="1"/>
  <c r="E852" i="1"/>
  <c r="F852" i="1"/>
  <c r="G852" i="1"/>
  <c r="I852" i="1"/>
  <c r="J852" i="1"/>
  <c r="K852" i="1"/>
  <c r="L852" i="1"/>
  <c r="M852" i="1"/>
  <c r="N852" i="1"/>
  <c r="H852" i="1"/>
  <c r="AP852" i="1"/>
  <c r="A853" i="1"/>
  <c r="B853" i="1"/>
  <c r="C853" i="1"/>
  <c r="D853" i="1"/>
  <c r="E853" i="1"/>
  <c r="F853" i="1"/>
  <c r="G853" i="1"/>
  <c r="I853" i="1"/>
  <c r="J853" i="1"/>
  <c r="K853" i="1"/>
  <c r="L853" i="1"/>
  <c r="M853" i="1"/>
  <c r="N853" i="1"/>
  <c r="H853" i="1"/>
  <c r="AP853" i="1"/>
  <c r="A854" i="1"/>
  <c r="B854" i="1"/>
  <c r="C854" i="1"/>
  <c r="D854" i="1"/>
  <c r="E854" i="1"/>
  <c r="F854" i="1"/>
  <c r="G854" i="1"/>
  <c r="I854" i="1"/>
  <c r="J854" i="1"/>
  <c r="K854" i="1"/>
  <c r="L854" i="1"/>
  <c r="M854" i="1"/>
  <c r="N854" i="1"/>
  <c r="H854" i="1"/>
  <c r="AP854" i="1"/>
  <c r="A855" i="1"/>
  <c r="B855" i="1"/>
  <c r="C855" i="1"/>
  <c r="D855" i="1"/>
  <c r="E855" i="1"/>
  <c r="F855" i="1"/>
  <c r="G855" i="1"/>
  <c r="I855" i="1"/>
  <c r="J855" i="1"/>
  <c r="K855" i="1"/>
  <c r="L855" i="1"/>
  <c r="M855" i="1"/>
  <c r="N855" i="1"/>
  <c r="H855" i="1"/>
  <c r="AP855" i="1"/>
  <c r="A856" i="1"/>
  <c r="B856" i="1"/>
  <c r="C856" i="1"/>
  <c r="D856" i="1"/>
  <c r="E856" i="1"/>
  <c r="F856" i="1"/>
  <c r="G856" i="1"/>
  <c r="I856" i="1"/>
  <c r="J856" i="1"/>
  <c r="K856" i="1"/>
  <c r="L856" i="1"/>
  <c r="M856" i="1"/>
  <c r="N856" i="1"/>
  <c r="H856" i="1"/>
  <c r="AP856" i="1"/>
  <c r="A857" i="1"/>
  <c r="B857" i="1"/>
  <c r="C857" i="1"/>
  <c r="D857" i="1"/>
  <c r="E857" i="1"/>
  <c r="F857" i="1"/>
  <c r="G857" i="1"/>
  <c r="I857" i="1"/>
  <c r="J857" i="1"/>
  <c r="K857" i="1"/>
  <c r="L857" i="1"/>
  <c r="M857" i="1"/>
  <c r="N857" i="1"/>
  <c r="H857" i="1"/>
  <c r="AP857" i="1"/>
  <c r="A858" i="1"/>
  <c r="B858" i="1"/>
  <c r="C858" i="1"/>
  <c r="D858" i="1"/>
  <c r="E858" i="1"/>
  <c r="F858" i="1"/>
  <c r="G858" i="1"/>
  <c r="I858" i="1"/>
  <c r="J858" i="1"/>
  <c r="K858" i="1"/>
  <c r="L858" i="1"/>
  <c r="M858" i="1"/>
  <c r="N858" i="1"/>
  <c r="H858" i="1"/>
  <c r="AP858" i="1"/>
  <c r="A859" i="1"/>
  <c r="B859" i="1"/>
  <c r="C859" i="1"/>
  <c r="D859" i="1"/>
  <c r="E859" i="1"/>
  <c r="F859" i="1"/>
  <c r="G859" i="1"/>
  <c r="I859" i="1"/>
  <c r="J859" i="1"/>
  <c r="K859" i="1"/>
  <c r="L859" i="1"/>
  <c r="M859" i="1"/>
  <c r="N859" i="1"/>
  <c r="H859" i="1"/>
  <c r="AP859" i="1"/>
  <c r="A860" i="1"/>
  <c r="B860" i="1"/>
  <c r="C860" i="1"/>
  <c r="D860" i="1"/>
  <c r="E860" i="1"/>
  <c r="F860" i="1"/>
  <c r="G860" i="1"/>
  <c r="I860" i="1"/>
  <c r="J860" i="1"/>
  <c r="K860" i="1"/>
  <c r="L860" i="1"/>
  <c r="M860" i="1"/>
  <c r="N860" i="1"/>
  <c r="H860" i="1"/>
  <c r="AP860" i="1"/>
  <c r="A861" i="1"/>
  <c r="B861" i="1"/>
  <c r="C861" i="1"/>
  <c r="D861" i="1"/>
  <c r="E861" i="1"/>
  <c r="F861" i="1"/>
  <c r="G861" i="1"/>
  <c r="I861" i="1"/>
  <c r="J861" i="1"/>
  <c r="K861" i="1"/>
  <c r="L861" i="1"/>
  <c r="M861" i="1"/>
  <c r="N861" i="1"/>
  <c r="H861" i="1"/>
  <c r="AP861" i="1"/>
  <c r="A862" i="1"/>
  <c r="B862" i="1"/>
  <c r="C862" i="1"/>
  <c r="D862" i="1"/>
  <c r="E862" i="1"/>
  <c r="F862" i="1"/>
  <c r="G862" i="1"/>
  <c r="I862" i="1"/>
  <c r="J862" i="1"/>
  <c r="K862" i="1"/>
  <c r="L862" i="1"/>
  <c r="M862" i="1"/>
  <c r="N862" i="1"/>
  <c r="H862" i="1"/>
  <c r="AP862" i="1"/>
  <c r="A863" i="1"/>
  <c r="B863" i="1"/>
  <c r="C863" i="1"/>
  <c r="D863" i="1"/>
  <c r="E863" i="1"/>
  <c r="F863" i="1"/>
  <c r="G863" i="1"/>
  <c r="I863" i="1"/>
  <c r="J863" i="1"/>
  <c r="K863" i="1"/>
  <c r="L863" i="1"/>
  <c r="M863" i="1"/>
  <c r="N863" i="1"/>
  <c r="H863" i="1"/>
  <c r="AP863" i="1"/>
  <c r="A864" i="1"/>
  <c r="B864" i="1"/>
  <c r="C864" i="1"/>
  <c r="D864" i="1"/>
  <c r="E864" i="1"/>
  <c r="F864" i="1"/>
  <c r="G864" i="1"/>
  <c r="I864" i="1"/>
  <c r="J864" i="1"/>
  <c r="K864" i="1"/>
  <c r="L864" i="1"/>
  <c r="M864" i="1"/>
  <c r="N864" i="1"/>
  <c r="H864" i="1"/>
  <c r="AP864" i="1"/>
  <c r="A865" i="1"/>
  <c r="B865" i="1"/>
  <c r="C865" i="1"/>
  <c r="D865" i="1"/>
  <c r="E865" i="1"/>
  <c r="F865" i="1"/>
  <c r="G865" i="1"/>
  <c r="I865" i="1"/>
  <c r="J865" i="1"/>
  <c r="K865" i="1"/>
  <c r="L865" i="1"/>
  <c r="M865" i="1"/>
  <c r="N865" i="1"/>
  <c r="H865" i="1"/>
  <c r="AP865" i="1"/>
  <c r="A866" i="1"/>
  <c r="B866" i="1"/>
  <c r="C866" i="1"/>
  <c r="D866" i="1"/>
  <c r="E866" i="1"/>
  <c r="F866" i="1"/>
  <c r="G866" i="1"/>
  <c r="I866" i="1"/>
  <c r="J866" i="1"/>
  <c r="K866" i="1"/>
  <c r="L866" i="1"/>
  <c r="M866" i="1"/>
  <c r="N866" i="1"/>
  <c r="H866" i="1"/>
  <c r="AP866" i="1"/>
  <c r="A867" i="1"/>
  <c r="B867" i="1"/>
  <c r="C867" i="1"/>
  <c r="D867" i="1"/>
  <c r="E867" i="1"/>
  <c r="F867" i="1"/>
  <c r="G867" i="1"/>
  <c r="I867" i="1"/>
  <c r="J867" i="1"/>
  <c r="K867" i="1"/>
  <c r="L867" i="1"/>
  <c r="M867" i="1"/>
  <c r="N867" i="1"/>
  <c r="H867" i="1"/>
  <c r="AP867" i="1"/>
  <c r="A868" i="1"/>
  <c r="B868" i="1"/>
  <c r="C868" i="1"/>
  <c r="D868" i="1"/>
  <c r="E868" i="1"/>
  <c r="F868" i="1"/>
  <c r="G868" i="1"/>
  <c r="I868" i="1"/>
  <c r="J868" i="1"/>
  <c r="K868" i="1"/>
  <c r="L868" i="1"/>
  <c r="M868" i="1"/>
  <c r="N868" i="1"/>
  <c r="H868" i="1"/>
  <c r="AP868" i="1"/>
  <c r="A869" i="1"/>
  <c r="B869" i="1"/>
  <c r="C869" i="1"/>
  <c r="D869" i="1"/>
  <c r="E869" i="1"/>
  <c r="F869" i="1"/>
  <c r="G869" i="1"/>
  <c r="I869" i="1"/>
  <c r="J869" i="1"/>
  <c r="K869" i="1"/>
  <c r="L869" i="1"/>
  <c r="M869" i="1"/>
  <c r="N869" i="1"/>
  <c r="H869" i="1"/>
  <c r="AP869" i="1"/>
  <c r="A870" i="1"/>
  <c r="B870" i="1"/>
  <c r="C870" i="1"/>
  <c r="D870" i="1"/>
  <c r="E870" i="1"/>
  <c r="F870" i="1"/>
  <c r="G870" i="1"/>
  <c r="I870" i="1"/>
  <c r="J870" i="1"/>
  <c r="K870" i="1"/>
  <c r="L870" i="1"/>
  <c r="M870" i="1"/>
  <c r="N870" i="1"/>
  <c r="H870" i="1"/>
  <c r="AP870" i="1"/>
  <c r="A871" i="1"/>
  <c r="B871" i="1"/>
  <c r="C871" i="1"/>
  <c r="D871" i="1"/>
  <c r="E871" i="1"/>
  <c r="F871" i="1"/>
  <c r="G871" i="1"/>
  <c r="I871" i="1"/>
  <c r="J871" i="1"/>
  <c r="K871" i="1"/>
  <c r="L871" i="1"/>
  <c r="M871" i="1"/>
  <c r="N871" i="1"/>
  <c r="H871" i="1"/>
  <c r="AP871" i="1"/>
  <c r="A872" i="1"/>
  <c r="B872" i="1"/>
  <c r="C872" i="1"/>
  <c r="D872" i="1"/>
  <c r="E872" i="1"/>
  <c r="F872" i="1"/>
  <c r="G872" i="1"/>
  <c r="I872" i="1"/>
  <c r="J872" i="1"/>
  <c r="K872" i="1"/>
  <c r="L872" i="1"/>
  <c r="M872" i="1"/>
  <c r="N872" i="1"/>
  <c r="H872" i="1"/>
  <c r="AP872" i="1"/>
  <c r="A873" i="1"/>
  <c r="B873" i="1"/>
  <c r="C873" i="1"/>
  <c r="D873" i="1"/>
  <c r="E873" i="1"/>
  <c r="F873" i="1"/>
  <c r="G873" i="1"/>
  <c r="I873" i="1"/>
  <c r="J873" i="1"/>
  <c r="K873" i="1"/>
  <c r="L873" i="1"/>
  <c r="M873" i="1"/>
  <c r="N873" i="1"/>
  <c r="H873" i="1"/>
  <c r="AP873" i="1"/>
  <c r="A874" i="1"/>
  <c r="B874" i="1"/>
  <c r="C874" i="1"/>
  <c r="D874" i="1"/>
  <c r="E874" i="1"/>
  <c r="F874" i="1"/>
  <c r="G874" i="1"/>
  <c r="I874" i="1"/>
  <c r="J874" i="1"/>
  <c r="K874" i="1"/>
  <c r="L874" i="1"/>
  <c r="M874" i="1"/>
  <c r="N874" i="1"/>
  <c r="H874" i="1"/>
  <c r="AP874" i="1"/>
  <c r="A875" i="1"/>
  <c r="B875" i="1"/>
  <c r="C875" i="1"/>
  <c r="D875" i="1"/>
  <c r="E875" i="1"/>
  <c r="F875" i="1"/>
  <c r="G875" i="1"/>
  <c r="I875" i="1"/>
  <c r="J875" i="1"/>
  <c r="K875" i="1"/>
  <c r="L875" i="1"/>
  <c r="M875" i="1"/>
  <c r="N875" i="1"/>
  <c r="H875" i="1"/>
  <c r="AP875" i="1"/>
  <c r="A876" i="1"/>
  <c r="B876" i="1"/>
  <c r="C876" i="1"/>
  <c r="D876" i="1"/>
  <c r="E876" i="1"/>
  <c r="F876" i="1"/>
  <c r="G876" i="1"/>
  <c r="I876" i="1"/>
  <c r="J876" i="1"/>
  <c r="K876" i="1"/>
  <c r="L876" i="1"/>
  <c r="M876" i="1"/>
  <c r="N876" i="1"/>
  <c r="H876" i="1"/>
  <c r="AP876" i="1"/>
  <c r="A877" i="1"/>
  <c r="B877" i="1"/>
  <c r="C877" i="1"/>
  <c r="D877" i="1"/>
  <c r="E877" i="1"/>
  <c r="F877" i="1"/>
  <c r="G877" i="1"/>
  <c r="I877" i="1"/>
  <c r="J877" i="1"/>
  <c r="K877" i="1"/>
  <c r="L877" i="1"/>
  <c r="M877" i="1"/>
  <c r="N877" i="1"/>
  <c r="H877" i="1"/>
  <c r="AP877" i="1"/>
  <c r="A878" i="1"/>
  <c r="B878" i="1"/>
  <c r="C878" i="1"/>
  <c r="D878" i="1"/>
  <c r="E878" i="1"/>
  <c r="F878" i="1"/>
  <c r="G878" i="1"/>
  <c r="I878" i="1"/>
  <c r="J878" i="1"/>
  <c r="K878" i="1"/>
  <c r="L878" i="1"/>
  <c r="M878" i="1"/>
  <c r="N878" i="1"/>
  <c r="H878" i="1"/>
  <c r="AP878" i="1"/>
  <c r="A879" i="1"/>
  <c r="B879" i="1"/>
  <c r="C879" i="1"/>
  <c r="D879" i="1"/>
  <c r="E879" i="1"/>
  <c r="F879" i="1"/>
  <c r="G879" i="1"/>
  <c r="I879" i="1"/>
  <c r="J879" i="1"/>
  <c r="K879" i="1"/>
  <c r="L879" i="1"/>
  <c r="M879" i="1"/>
  <c r="N879" i="1"/>
  <c r="H879" i="1"/>
  <c r="AP879" i="1"/>
  <c r="A880" i="1"/>
  <c r="B880" i="1"/>
  <c r="C880" i="1"/>
  <c r="D880" i="1"/>
  <c r="E880" i="1"/>
  <c r="F880" i="1"/>
  <c r="G880" i="1"/>
  <c r="I880" i="1"/>
  <c r="J880" i="1"/>
  <c r="K880" i="1"/>
  <c r="L880" i="1"/>
  <c r="M880" i="1"/>
  <c r="N880" i="1"/>
  <c r="H880" i="1"/>
  <c r="AP880" i="1"/>
  <c r="A881" i="1"/>
  <c r="B881" i="1"/>
  <c r="C881" i="1"/>
  <c r="D881" i="1"/>
  <c r="E881" i="1"/>
  <c r="F881" i="1"/>
  <c r="G881" i="1"/>
  <c r="I881" i="1"/>
  <c r="J881" i="1"/>
  <c r="K881" i="1"/>
  <c r="L881" i="1"/>
  <c r="M881" i="1"/>
  <c r="N881" i="1"/>
  <c r="H881" i="1"/>
  <c r="AP881" i="1"/>
  <c r="A882" i="1"/>
  <c r="B882" i="1"/>
  <c r="C882" i="1"/>
  <c r="D882" i="1"/>
  <c r="E882" i="1"/>
  <c r="F882" i="1"/>
  <c r="G882" i="1"/>
  <c r="I882" i="1"/>
  <c r="J882" i="1"/>
  <c r="K882" i="1"/>
  <c r="L882" i="1"/>
  <c r="M882" i="1"/>
  <c r="N882" i="1"/>
  <c r="H882" i="1"/>
  <c r="AP882" i="1"/>
  <c r="A883" i="1"/>
  <c r="B883" i="1"/>
  <c r="C883" i="1"/>
  <c r="D883" i="1"/>
  <c r="E883" i="1"/>
  <c r="F883" i="1"/>
  <c r="G883" i="1"/>
  <c r="I883" i="1"/>
  <c r="J883" i="1"/>
  <c r="K883" i="1"/>
  <c r="L883" i="1"/>
  <c r="M883" i="1"/>
  <c r="N883" i="1"/>
  <c r="H883" i="1"/>
  <c r="AP883" i="1"/>
  <c r="A884" i="1"/>
  <c r="B884" i="1"/>
  <c r="C884" i="1"/>
  <c r="D884" i="1"/>
  <c r="E884" i="1"/>
  <c r="F884" i="1"/>
  <c r="G884" i="1"/>
  <c r="I884" i="1"/>
  <c r="J884" i="1"/>
  <c r="K884" i="1"/>
  <c r="L884" i="1"/>
  <c r="M884" i="1"/>
  <c r="N884" i="1"/>
  <c r="H884" i="1"/>
  <c r="AP884" i="1"/>
  <c r="A885" i="1"/>
  <c r="B885" i="1"/>
  <c r="C885" i="1"/>
  <c r="D885" i="1"/>
  <c r="E885" i="1"/>
  <c r="F885" i="1"/>
  <c r="G885" i="1"/>
  <c r="I885" i="1"/>
  <c r="J885" i="1"/>
  <c r="K885" i="1"/>
  <c r="L885" i="1"/>
  <c r="M885" i="1"/>
  <c r="N885" i="1"/>
  <c r="H885" i="1"/>
  <c r="AP885" i="1"/>
  <c r="A886" i="1"/>
  <c r="B886" i="1"/>
  <c r="C886" i="1"/>
  <c r="D886" i="1"/>
  <c r="E886" i="1"/>
  <c r="F886" i="1"/>
  <c r="G886" i="1"/>
  <c r="I886" i="1"/>
  <c r="J886" i="1"/>
  <c r="K886" i="1"/>
  <c r="L886" i="1"/>
  <c r="M886" i="1"/>
  <c r="N886" i="1"/>
  <c r="H886" i="1"/>
  <c r="AP886" i="1"/>
  <c r="A887" i="1"/>
  <c r="B887" i="1"/>
  <c r="C887" i="1"/>
  <c r="D887" i="1"/>
  <c r="E887" i="1"/>
  <c r="F887" i="1"/>
  <c r="G887" i="1"/>
  <c r="I887" i="1"/>
  <c r="J887" i="1"/>
  <c r="K887" i="1"/>
  <c r="L887" i="1"/>
  <c r="M887" i="1"/>
  <c r="N887" i="1"/>
  <c r="H887" i="1"/>
  <c r="AP887" i="1"/>
  <c r="A888" i="1"/>
  <c r="B888" i="1"/>
  <c r="C888" i="1"/>
  <c r="D888" i="1"/>
  <c r="E888" i="1"/>
  <c r="F888" i="1"/>
  <c r="G888" i="1"/>
  <c r="I888" i="1"/>
  <c r="J888" i="1"/>
  <c r="K888" i="1"/>
  <c r="L888" i="1"/>
  <c r="M888" i="1"/>
  <c r="N888" i="1"/>
  <c r="H888" i="1"/>
  <c r="AP888" i="1"/>
  <c r="A889" i="1"/>
  <c r="B889" i="1"/>
  <c r="C889" i="1"/>
  <c r="D889" i="1"/>
  <c r="E889" i="1"/>
  <c r="F889" i="1"/>
  <c r="G889" i="1"/>
  <c r="I889" i="1"/>
  <c r="J889" i="1"/>
  <c r="K889" i="1"/>
  <c r="L889" i="1"/>
  <c r="M889" i="1"/>
  <c r="N889" i="1"/>
  <c r="H889" i="1"/>
  <c r="AP889" i="1"/>
  <c r="A890" i="1"/>
  <c r="B890" i="1"/>
  <c r="C890" i="1"/>
  <c r="D890" i="1"/>
  <c r="E890" i="1"/>
  <c r="F890" i="1"/>
  <c r="G890" i="1"/>
  <c r="I890" i="1"/>
  <c r="J890" i="1"/>
  <c r="K890" i="1"/>
  <c r="L890" i="1"/>
  <c r="M890" i="1"/>
  <c r="N890" i="1"/>
  <c r="H890" i="1"/>
  <c r="AP890" i="1"/>
  <c r="A891" i="1"/>
  <c r="B891" i="1"/>
  <c r="C891" i="1"/>
  <c r="D891" i="1"/>
  <c r="E891" i="1"/>
  <c r="F891" i="1"/>
  <c r="G891" i="1"/>
  <c r="I891" i="1"/>
  <c r="J891" i="1"/>
  <c r="K891" i="1"/>
  <c r="L891" i="1"/>
  <c r="M891" i="1"/>
  <c r="N891" i="1"/>
  <c r="H891" i="1"/>
  <c r="AP891" i="1"/>
  <c r="A892" i="1"/>
  <c r="B892" i="1"/>
  <c r="C892" i="1"/>
  <c r="D892" i="1"/>
  <c r="E892" i="1"/>
  <c r="F892" i="1"/>
  <c r="G892" i="1"/>
  <c r="I892" i="1"/>
  <c r="J892" i="1"/>
  <c r="K892" i="1"/>
  <c r="L892" i="1"/>
  <c r="M892" i="1"/>
  <c r="N892" i="1"/>
  <c r="H892" i="1"/>
  <c r="AP892" i="1"/>
  <c r="A893" i="1"/>
  <c r="B893" i="1"/>
  <c r="C893" i="1"/>
  <c r="D893" i="1"/>
  <c r="E893" i="1"/>
  <c r="F893" i="1"/>
  <c r="G893" i="1"/>
  <c r="I893" i="1"/>
  <c r="J893" i="1"/>
  <c r="K893" i="1"/>
  <c r="L893" i="1"/>
  <c r="M893" i="1"/>
  <c r="N893" i="1"/>
  <c r="H893" i="1"/>
  <c r="AP893" i="1"/>
  <c r="A894" i="1"/>
  <c r="B894" i="1"/>
  <c r="C894" i="1"/>
  <c r="D894" i="1"/>
  <c r="E894" i="1"/>
  <c r="F894" i="1"/>
  <c r="G894" i="1"/>
  <c r="I894" i="1"/>
  <c r="J894" i="1"/>
  <c r="K894" i="1"/>
  <c r="L894" i="1"/>
  <c r="M894" i="1"/>
  <c r="N894" i="1"/>
  <c r="H894" i="1"/>
  <c r="AP894" i="1"/>
  <c r="A895" i="1"/>
  <c r="B895" i="1"/>
  <c r="C895" i="1"/>
  <c r="D895" i="1"/>
  <c r="E895" i="1"/>
  <c r="F895" i="1"/>
  <c r="G895" i="1"/>
  <c r="I895" i="1"/>
  <c r="J895" i="1"/>
  <c r="K895" i="1"/>
  <c r="L895" i="1"/>
  <c r="M895" i="1"/>
  <c r="N895" i="1"/>
  <c r="H895" i="1"/>
  <c r="AP895" i="1"/>
  <c r="A896" i="1"/>
  <c r="B896" i="1"/>
  <c r="C896" i="1"/>
  <c r="D896" i="1"/>
  <c r="E896" i="1"/>
  <c r="F896" i="1"/>
  <c r="G896" i="1"/>
  <c r="I896" i="1"/>
  <c r="J896" i="1"/>
  <c r="K896" i="1"/>
  <c r="L896" i="1"/>
  <c r="M896" i="1"/>
  <c r="N896" i="1"/>
  <c r="H896" i="1"/>
  <c r="AP896" i="1"/>
  <c r="A897" i="1"/>
  <c r="B897" i="1"/>
  <c r="C897" i="1"/>
  <c r="D897" i="1"/>
  <c r="E897" i="1"/>
  <c r="F897" i="1"/>
  <c r="G897" i="1"/>
  <c r="I897" i="1"/>
  <c r="J897" i="1"/>
  <c r="K897" i="1"/>
  <c r="L897" i="1"/>
  <c r="M897" i="1"/>
  <c r="N897" i="1"/>
  <c r="H897" i="1"/>
  <c r="AP897" i="1"/>
  <c r="A898" i="1"/>
  <c r="B898" i="1"/>
  <c r="C898" i="1"/>
  <c r="D898" i="1"/>
  <c r="E898" i="1"/>
  <c r="F898" i="1"/>
  <c r="G898" i="1"/>
  <c r="I898" i="1"/>
  <c r="J898" i="1"/>
  <c r="K898" i="1"/>
  <c r="L898" i="1"/>
  <c r="M898" i="1"/>
  <c r="N898" i="1"/>
  <c r="H898" i="1"/>
  <c r="AP898" i="1"/>
  <c r="A899" i="1"/>
  <c r="B899" i="1"/>
  <c r="C899" i="1"/>
  <c r="D899" i="1"/>
  <c r="E899" i="1"/>
  <c r="F899" i="1"/>
  <c r="G899" i="1"/>
  <c r="I899" i="1"/>
  <c r="J899" i="1"/>
  <c r="K899" i="1"/>
  <c r="L899" i="1"/>
  <c r="M899" i="1"/>
  <c r="N899" i="1"/>
  <c r="H899" i="1"/>
  <c r="AP899" i="1"/>
  <c r="A900" i="1"/>
  <c r="B900" i="1"/>
  <c r="C900" i="1"/>
  <c r="D900" i="1"/>
  <c r="E900" i="1"/>
  <c r="F900" i="1"/>
  <c r="G900" i="1"/>
  <c r="I900" i="1"/>
  <c r="J900" i="1"/>
  <c r="K900" i="1"/>
  <c r="L900" i="1"/>
  <c r="M900" i="1"/>
  <c r="N900" i="1"/>
  <c r="H900" i="1"/>
  <c r="AP900" i="1"/>
  <c r="A901" i="1"/>
  <c r="B901" i="1"/>
  <c r="C901" i="1"/>
  <c r="D901" i="1"/>
  <c r="E901" i="1"/>
  <c r="F901" i="1"/>
  <c r="G901" i="1"/>
  <c r="I901" i="1"/>
  <c r="J901" i="1"/>
  <c r="K901" i="1"/>
  <c r="L901" i="1"/>
  <c r="M901" i="1"/>
  <c r="N901" i="1"/>
  <c r="H901" i="1"/>
  <c r="AP901" i="1"/>
  <c r="A902" i="1"/>
  <c r="B902" i="1"/>
  <c r="C902" i="1"/>
  <c r="D902" i="1"/>
  <c r="E902" i="1"/>
  <c r="F902" i="1"/>
  <c r="G902" i="1"/>
  <c r="I902" i="1"/>
  <c r="J902" i="1"/>
  <c r="K902" i="1"/>
  <c r="L902" i="1"/>
  <c r="M902" i="1"/>
  <c r="N902" i="1"/>
  <c r="H902" i="1"/>
  <c r="AP902" i="1"/>
  <c r="A903" i="1"/>
  <c r="B903" i="1"/>
  <c r="C903" i="1"/>
  <c r="D903" i="1"/>
  <c r="E903" i="1"/>
  <c r="F903" i="1"/>
  <c r="G903" i="1"/>
  <c r="I903" i="1"/>
  <c r="J903" i="1"/>
  <c r="K903" i="1"/>
  <c r="L903" i="1"/>
  <c r="M903" i="1"/>
  <c r="N903" i="1"/>
  <c r="H903" i="1"/>
  <c r="AP903" i="1"/>
  <c r="A904" i="1"/>
  <c r="B904" i="1"/>
  <c r="C904" i="1"/>
  <c r="D904" i="1"/>
  <c r="E904" i="1"/>
  <c r="F904" i="1"/>
  <c r="G904" i="1"/>
  <c r="I904" i="1"/>
  <c r="J904" i="1"/>
  <c r="K904" i="1"/>
  <c r="L904" i="1"/>
  <c r="M904" i="1"/>
  <c r="N904" i="1"/>
  <c r="H904" i="1"/>
  <c r="AP904" i="1"/>
  <c r="A905" i="1"/>
  <c r="B905" i="1"/>
  <c r="C905" i="1"/>
  <c r="D905" i="1"/>
  <c r="E905" i="1"/>
  <c r="F905" i="1"/>
  <c r="G905" i="1"/>
  <c r="I905" i="1"/>
  <c r="J905" i="1"/>
  <c r="K905" i="1"/>
  <c r="L905" i="1"/>
  <c r="M905" i="1"/>
  <c r="N905" i="1"/>
  <c r="H905" i="1"/>
  <c r="AP905" i="1"/>
  <c r="A906" i="1"/>
  <c r="B906" i="1"/>
  <c r="C906" i="1"/>
  <c r="D906" i="1"/>
  <c r="E906" i="1"/>
  <c r="F906" i="1"/>
  <c r="G906" i="1"/>
  <c r="I906" i="1"/>
  <c r="J906" i="1"/>
  <c r="K906" i="1"/>
  <c r="L906" i="1"/>
  <c r="M906" i="1"/>
  <c r="N906" i="1"/>
  <c r="H906" i="1"/>
  <c r="AP906" i="1"/>
  <c r="A907" i="1"/>
  <c r="B907" i="1"/>
  <c r="C907" i="1"/>
  <c r="D907" i="1"/>
  <c r="E907" i="1"/>
  <c r="F907" i="1"/>
  <c r="G907" i="1"/>
  <c r="I907" i="1"/>
  <c r="J907" i="1"/>
  <c r="K907" i="1"/>
  <c r="L907" i="1"/>
  <c r="M907" i="1"/>
  <c r="N907" i="1"/>
  <c r="H907" i="1"/>
  <c r="AP907" i="1"/>
  <c r="A908" i="1"/>
  <c r="B908" i="1"/>
  <c r="C908" i="1"/>
  <c r="D908" i="1"/>
  <c r="E908" i="1"/>
  <c r="F908" i="1"/>
  <c r="G908" i="1"/>
  <c r="I908" i="1"/>
  <c r="J908" i="1"/>
  <c r="K908" i="1"/>
  <c r="L908" i="1"/>
  <c r="M908" i="1"/>
  <c r="N908" i="1"/>
  <c r="H908" i="1"/>
  <c r="AP908" i="1"/>
  <c r="A909" i="1"/>
  <c r="B909" i="1"/>
  <c r="C909" i="1"/>
  <c r="D909" i="1"/>
  <c r="E909" i="1"/>
  <c r="F909" i="1"/>
  <c r="G909" i="1"/>
  <c r="I909" i="1"/>
  <c r="J909" i="1"/>
  <c r="K909" i="1"/>
  <c r="L909" i="1"/>
  <c r="M909" i="1"/>
  <c r="N909" i="1"/>
  <c r="H909" i="1"/>
  <c r="AP909" i="1"/>
  <c r="A910" i="1"/>
  <c r="B910" i="1"/>
  <c r="C910" i="1"/>
  <c r="D910" i="1"/>
  <c r="E910" i="1"/>
  <c r="F910" i="1"/>
  <c r="G910" i="1"/>
  <c r="I910" i="1"/>
  <c r="J910" i="1"/>
  <c r="K910" i="1"/>
  <c r="L910" i="1"/>
  <c r="M910" i="1"/>
  <c r="N910" i="1"/>
  <c r="H910" i="1"/>
  <c r="AP910" i="1"/>
  <c r="A911" i="1"/>
  <c r="B911" i="1"/>
  <c r="C911" i="1"/>
  <c r="D911" i="1"/>
  <c r="E911" i="1"/>
  <c r="F911" i="1"/>
  <c r="G911" i="1"/>
  <c r="I911" i="1"/>
  <c r="J911" i="1"/>
  <c r="K911" i="1"/>
  <c r="L911" i="1"/>
  <c r="M911" i="1"/>
  <c r="N911" i="1"/>
  <c r="H911" i="1"/>
  <c r="AP911" i="1"/>
  <c r="A912" i="1"/>
  <c r="B912" i="1"/>
  <c r="C912" i="1"/>
  <c r="D912" i="1"/>
  <c r="E912" i="1"/>
  <c r="F912" i="1"/>
  <c r="G912" i="1"/>
  <c r="I912" i="1"/>
  <c r="J912" i="1"/>
  <c r="K912" i="1"/>
  <c r="L912" i="1"/>
  <c r="M912" i="1"/>
  <c r="N912" i="1"/>
  <c r="H912" i="1"/>
  <c r="AP912" i="1"/>
  <c r="A913" i="1"/>
  <c r="B913" i="1"/>
  <c r="C913" i="1"/>
  <c r="D913" i="1"/>
  <c r="E913" i="1"/>
  <c r="F913" i="1"/>
  <c r="G913" i="1"/>
  <c r="I913" i="1"/>
  <c r="J913" i="1"/>
  <c r="K913" i="1"/>
  <c r="L913" i="1"/>
  <c r="M913" i="1"/>
  <c r="N913" i="1"/>
  <c r="H913" i="1"/>
  <c r="AP913" i="1"/>
  <c r="A914" i="1"/>
  <c r="B914" i="1"/>
  <c r="C914" i="1"/>
  <c r="D914" i="1"/>
  <c r="E914" i="1"/>
  <c r="F914" i="1"/>
  <c r="G914" i="1"/>
  <c r="I914" i="1"/>
  <c r="J914" i="1"/>
  <c r="K914" i="1"/>
  <c r="L914" i="1"/>
  <c r="M914" i="1"/>
  <c r="N914" i="1"/>
  <c r="H914" i="1"/>
  <c r="AP914" i="1"/>
  <c r="A915" i="1"/>
  <c r="B915" i="1"/>
  <c r="C915" i="1"/>
  <c r="D915" i="1"/>
  <c r="E915" i="1"/>
  <c r="F915" i="1"/>
  <c r="G915" i="1"/>
  <c r="I915" i="1"/>
  <c r="J915" i="1"/>
  <c r="K915" i="1"/>
  <c r="L915" i="1"/>
  <c r="M915" i="1"/>
  <c r="N915" i="1"/>
  <c r="H915" i="1"/>
  <c r="AP915" i="1"/>
  <c r="A916" i="1"/>
  <c r="B916" i="1"/>
  <c r="C916" i="1"/>
  <c r="D916" i="1"/>
  <c r="E916" i="1"/>
  <c r="F916" i="1"/>
  <c r="G916" i="1"/>
  <c r="I916" i="1"/>
  <c r="J916" i="1"/>
  <c r="K916" i="1"/>
  <c r="L916" i="1"/>
  <c r="M916" i="1"/>
  <c r="N916" i="1"/>
  <c r="H916" i="1"/>
  <c r="AP916" i="1"/>
  <c r="A917" i="1"/>
  <c r="B917" i="1"/>
  <c r="C917" i="1"/>
  <c r="D917" i="1"/>
  <c r="E917" i="1"/>
  <c r="F917" i="1"/>
  <c r="G917" i="1"/>
  <c r="I917" i="1"/>
  <c r="J917" i="1"/>
  <c r="K917" i="1"/>
  <c r="L917" i="1"/>
  <c r="M917" i="1"/>
  <c r="N917" i="1"/>
  <c r="H917" i="1"/>
  <c r="AP917" i="1"/>
  <c r="A918" i="1"/>
  <c r="B918" i="1"/>
  <c r="C918" i="1"/>
  <c r="D918" i="1"/>
  <c r="E918" i="1"/>
  <c r="F918" i="1"/>
  <c r="G918" i="1"/>
  <c r="I918" i="1"/>
  <c r="J918" i="1"/>
  <c r="K918" i="1"/>
  <c r="L918" i="1"/>
  <c r="M918" i="1"/>
  <c r="N918" i="1"/>
  <c r="H918" i="1"/>
  <c r="AP918" i="1"/>
  <c r="A919" i="1"/>
  <c r="B919" i="1"/>
  <c r="C919" i="1"/>
  <c r="D919" i="1"/>
  <c r="E919" i="1"/>
  <c r="F919" i="1"/>
  <c r="G919" i="1"/>
  <c r="I919" i="1"/>
  <c r="J919" i="1"/>
  <c r="K919" i="1"/>
  <c r="L919" i="1"/>
  <c r="M919" i="1"/>
  <c r="N919" i="1"/>
  <c r="H919" i="1"/>
  <c r="AP919" i="1"/>
  <c r="A920" i="1"/>
  <c r="B920" i="1"/>
  <c r="C920" i="1"/>
  <c r="D920" i="1"/>
  <c r="E920" i="1"/>
  <c r="F920" i="1"/>
  <c r="G920" i="1"/>
  <c r="I920" i="1"/>
  <c r="J920" i="1"/>
  <c r="K920" i="1"/>
  <c r="L920" i="1"/>
  <c r="M920" i="1"/>
  <c r="N920" i="1"/>
  <c r="H920" i="1"/>
  <c r="AP920" i="1"/>
  <c r="A921" i="1"/>
  <c r="B921" i="1"/>
  <c r="C921" i="1"/>
  <c r="D921" i="1"/>
  <c r="E921" i="1"/>
  <c r="F921" i="1"/>
  <c r="G921" i="1"/>
  <c r="I921" i="1"/>
  <c r="J921" i="1"/>
  <c r="K921" i="1"/>
  <c r="L921" i="1"/>
  <c r="M921" i="1"/>
  <c r="N921" i="1"/>
  <c r="H921" i="1"/>
  <c r="AP921" i="1"/>
  <c r="A922" i="1"/>
  <c r="B922" i="1"/>
  <c r="C922" i="1"/>
  <c r="D922" i="1"/>
  <c r="E922" i="1"/>
  <c r="F922" i="1"/>
  <c r="G922" i="1"/>
  <c r="I922" i="1"/>
  <c r="J922" i="1"/>
  <c r="K922" i="1"/>
  <c r="L922" i="1"/>
  <c r="M922" i="1"/>
  <c r="N922" i="1"/>
  <c r="H922" i="1"/>
  <c r="AP922" i="1"/>
  <c r="A923" i="1"/>
  <c r="B923" i="1"/>
  <c r="C923" i="1"/>
  <c r="D923" i="1"/>
  <c r="E923" i="1"/>
  <c r="F923" i="1"/>
  <c r="G923" i="1"/>
  <c r="I923" i="1"/>
  <c r="J923" i="1"/>
  <c r="K923" i="1"/>
  <c r="L923" i="1"/>
  <c r="M923" i="1"/>
  <c r="N923" i="1"/>
  <c r="H923" i="1"/>
  <c r="AP923" i="1"/>
  <c r="A924" i="1"/>
  <c r="B924" i="1"/>
  <c r="C924" i="1"/>
  <c r="D924" i="1"/>
  <c r="E924" i="1"/>
  <c r="F924" i="1"/>
  <c r="G924" i="1"/>
  <c r="I924" i="1"/>
  <c r="J924" i="1"/>
  <c r="K924" i="1"/>
  <c r="L924" i="1"/>
  <c r="M924" i="1"/>
  <c r="N924" i="1"/>
  <c r="H924" i="1"/>
  <c r="AP924" i="1"/>
  <c r="A925" i="1"/>
  <c r="B925" i="1"/>
  <c r="C925" i="1"/>
  <c r="D925" i="1"/>
  <c r="E925" i="1"/>
  <c r="F925" i="1"/>
  <c r="G925" i="1"/>
  <c r="I925" i="1"/>
  <c r="J925" i="1"/>
  <c r="K925" i="1"/>
  <c r="L925" i="1"/>
  <c r="M925" i="1"/>
  <c r="N925" i="1"/>
  <c r="H925" i="1"/>
  <c r="AP925" i="1"/>
  <c r="A926" i="1"/>
  <c r="B926" i="1"/>
  <c r="C926" i="1"/>
  <c r="D926" i="1"/>
  <c r="E926" i="1"/>
  <c r="F926" i="1"/>
  <c r="G926" i="1"/>
  <c r="I926" i="1"/>
  <c r="J926" i="1"/>
  <c r="K926" i="1"/>
  <c r="L926" i="1"/>
  <c r="M926" i="1"/>
  <c r="N926" i="1"/>
  <c r="H926" i="1"/>
  <c r="AP926" i="1"/>
  <c r="A927" i="1"/>
  <c r="B927" i="1"/>
  <c r="C927" i="1"/>
  <c r="D927" i="1"/>
  <c r="E927" i="1"/>
  <c r="F927" i="1"/>
  <c r="G927" i="1"/>
  <c r="I927" i="1"/>
  <c r="J927" i="1"/>
  <c r="K927" i="1"/>
  <c r="L927" i="1"/>
  <c r="M927" i="1"/>
  <c r="N927" i="1"/>
  <c r="H927" i="1"/>
  <c r="AP927" i="1"/>
  <c r="A928" i="1"/>
  <c r="B928" i="1"/>
  <c r="C928" i="1"/>
  <c r="D928" i="1"/>
  <c r="E928" i="1"/>
  <c r="F928" i="1"/>
  <c r="G928" i="1"/>
  <c r="I928" i="1"/>
  <c r="J928" i="1"/>
  <c r="K928" i="1"/>
  <c r="L928" i="1"/>
  <c r="M928" i="1"/>
  <c r="N928" i="1"/>
  <c r="H928" i="1"/>
  <c r="AP928" i="1"/>
  <c r="A929" i="1"/>
  <c r="B929" i="1"/>
  <c r="C929" i="1"/>
  <c r="D929" i="1"/>
  <c r="E929" i="1"/>
  <c r="F929" i="1"/>
  <c r="G929" i="1"/>
  <c r="I929" i="1"/>
  <c r="J929" i="1"/>
  <c r="K929" i="1"/>
  <c r="L929" i="1"/>
  <c r="M929" i="1"/>
  <c r="N929" i="1"/>
  <c r="H929" i="1"/>
  <c r="AP929" i="1"/>
  <c r="A930" i="1"/>
  <c r="B930" i="1"/>
  <c r="C930" i="1"/>
  <c r="D930" i="1"/>
  <c r="E930" i="1"/>
  <c r="F930" i="1"/>
  <c r="G930" i="1"/>
  <c r="I930" i="1"/>
  <c r="J930" i="1"/>
  <c r="K930" i="1"/>
  <c r="L930" i="1"/>
  <c r="M930" i="1"/>
  <c r="N930" i="1"/>
  <c r="H930" i="1"/>
  <c r="AP930" i="1"/>
  <c r="A931" i="1"/>
  <c r="B931" i="1"/>
  <c r="C931" i="1"/>
  <c r="D931" i="1"/>
  <c r="E931" i="1"/>
  <c r="F931" i="1"/>
  <c r="G931" i="1"/>
  <c r="I931" i="1"/>
  <c r="J931" i="1"/>
  <c r="K931" i="1"/>
  <c r="L931" i="1"/>
  <c r="M931" i="1"/>
  <c r="N931" i="1"/>
  <c r="H931" i="1"/>
  <c r="AP931" i="1"/>
  <c r="A932" i="1"/>
  <c r="B932" i="1"/>
  <c r="C932" i="1"/>
  <c r="D932" i="1"/>
  <c r="E932" i="1"/>
  <c r="F932" i="1"/>
  <c r="G932" i="1"/>
  <c r="I932" i="1"/>
  <c r="J932" i="1"/>
  <c r="K932" i="1"/>
  <c r="L932" i="1"/>
  <c r="M932" i="1"/>
  <c r="N932" i="1"/>
  <c r="H932" i="1"/>
  <c r="AP932" i="1"/>
  <c r="A933" i="1"/>
  <c r="B933" i="1"/>
  <c r="C933" i="1"/>
  <c r="D933" i="1"/>
  <c r="E933" i="1"/>
  <c r="F933" i="1"/>
  <c r="G933" i="1"/>
  <c r="I933" i="1"/>
  <c r="J933" i="1"/>
  <c r="K933" i="1"/>
  <c r="L933" i="1"/>
  <c r="M933" i="1"/>
  <c r="N933" i="1"/>
  <c r="H933" i="1"/>
  <c r="AP933" i="1"/>
  <c r="A934" i="1"/>
  <c r="B934" i="1"/>
  <c r="C934" i="1"/>
  <c r="D934" i="1"/>
  <c r="E934" i="1"/>
  <c r="F934" i="1"/>
  <c r="G934" i="1"/>
  <c r="I934" i="1"/>
  <c r="J934" i="1"/>
  <c r="K934" i="1"/>
  <c r="L934" i="1"/>
  <c r="M934" i="1"/>
  <c r="N934" i="1"/>
  <c r="H934" i="1"/>
  <c r="AP934" i="1"/>
  <c r="A935" i="1"/>
  <c r="B935" i="1"/>
  <c r="C935" i="1"/>
  <c r="D935" i="1"/>
  <c r="E935" i="1"/>
  <c r="F935" i="1"/>
  <c r="G935" i="1"/>
  <c r="I935" i="1"/>
  <c r="J935" i="1"/>
  <c r="K935" i="1"/>
  <c r="L935" i="1"/>
  <c r="M935" i="1"/>
  <c r="N935" i="1"/>
  <c r="H935" i="1"/>
  <c r="AP935" i="1"/>
  <c r="A936" i="1"/>
  <c r="B936" i="1"/>
  <c r="C936" i="1"/>
  <c r="D936" i="1"/>
  <c r="E936" i="1"/>
  <c r="F936" i="1"/>
  <c r="G936" i="1"/>
  <c r="I936" i="1"/>
  <c r="J936" i="1"/>
  <c r="K936" i="1"/>
  <c r="L936" i="1"/>
  <c r="M936" i="1"/>
  <c r="N936" i="1"/>
  <c r="H936" i="1"/>
  <c r="AP936" i="1"/>
  <c r="A937" i="1"/>
  <c r="B937" i="1"/>
  <c r="C937" i="1"/>
  <c r="D937" i="1"/>
  <c r="E937" i="1"/>
  <c r="F937" i="1"/>
  <c r="G937" i="1"/>
  <c r="I937" i="1"/>
  <c r="J937" i="1"/>
  <c r="K937" i="1"/>
  <c r="L937" i="1"/>
  <c r="M937" i="1"/>
  <c r="N937" i="1"/>
  <c r="H937" i="1"/>
  <c r="AP937" i="1"/>
  <c r="A938" i="1"/>
  <c r="B938" i="1"/>
  <c r="C938" i="1"/>
  <c r="D938" i="1"/>
  <c r="E938" i="1"/>
  <c r="F938" i="1"/>
  <c r="G938" i="1"/>
  <c r="I938" i="1"/>
  <c r="J938" i="1"/>
  <c r="K938" i="1"/>
  <c r="L938" i="1"/>
  <c r="M938" i="1"/>
  <c r="N938" i="1"/>
  <c r="H938" i="1"/>
  <c r="AP938" i="1"/>
  <c r="A939" i="1"/>
  <c r="B939" i="1"/>
  <c r="C939" i="1"/>
  <c r="D939" i="1"/>
  <c r="E939" i="1"/>
  <c r="F939" i="1"/>
  <c r="G939" i="1"/>
  <c r="I939" i="1"/>
  <c r="J939" i="1"/>
  <c r="K939" i="1"/>
  <c r="L939" i="1"/>
  <c r="M939" i="1"/>
  <c r="N939" i="1"/>
  <c r="H939" i="1"/>
  <c r="AP939" i="1"/>
  <c r="A940" i="1"/>
  <c r="B940" i="1"/>
  <c r="C940" i="1"/>
  <c r="D940" i="1"/>
  <c r="E940" i="1"/>
  <c r="F940" i="1"/>
  <c r="G940" i="1"/>
  <c r="I940" i="1"/>
  <c r="J940" i="1"/>
  <c r="K940" i="1"/>
  <c r="L940" i="1"/>
  <c r="M940" i="1"/>
  <c r="N940" i="1"/>
  <c r="H940" i="1"/>
  <c r="AP940" i="1"/>
  <c r="A941" i="1"/>
  <c r="B941" i="1"/>
  <c r="C941" i="1"/>
  <c r="D941" i="1"/>
  <c r="E941" i="1"/>
  <c r="F941" i="1"/>
  <c r="G941" i="1"/>
  <c r="I941" i="1"/>
  <c r="J941" i="1"/>
  <c r="K941" i="1"/>
  <c r="L941" i="1"/>
  <c r="M941" i="1"/>
  <c r="N941" i="1"/>
  <c r="H941" i="1"/>
  <c r="AP941" i="1"/>
  <c r="A942" i="1"/>
  <c r="B942" i="1"/>
  <c r="C942" i="1"/>
  <c r="D942" i="1"/>
  <c r="E942" i="1"/>
  <c r="F942" i="1"/>
  <c r="G942" i="1"/>
  <c r="I942" i="1"/>
  <c r="J942" i="1"/>
  <c r="K942" i="1"/>
  <c r="L942" i="1"/>
  <c r="M942" i="1"/>
  <c r="N942" i="1"/>
  <c r="H942" i="1"/>
  <c r="AP942" i="1"/>
  <c r="A943" i="1"/>
  <c r="B943" i="1"/>
  <c r="C943" i="1"/>
  <c r="D943" i="1"/>
  <c r="E943" i="1"/>
  <c r="F943" i="1"/>
  <c r="G943" i="1"/>
  <c r="I943" i="1"/>
  <c r="J943" i="1"/>
  <c r="K943" i="1"/>
  <c r="L943" i="1"/>
  <c r="M943" i="1"/>
  <c r="N943" i="1"/>
  <c r="H943" i="1"/>
  <c r="AP943" i="1"/>
  <c r="A944" i="1"/>
  <c r="B944" i="1"/>
  <c r="C944" i="1"/>
  <c r="D944" i="1"/>
  <c r="E944" i="1"/>
  <c r="F944" i="1"/>
  <c r="G944" i="1"/>
  <c r="I944" i="1"/>
  <c r="J944" i="1"/>
  <c r="K944" i="1"/>
  <c r="L944" i="1"/>
  <c r="M944" i="1"/>
  <c r="N944" i="1"/>
  <c r="H944" i="1"/>
  <c r="AP944" i="1"/>
  <c r="A945" i="1"/>
  <c r="B945" i="1"/>
  <c r="C945" i="1"/>
  <c r="D945" i="1"/>
  <c r="E945" i="1"/>
  <c r="F945" i="1"/>
  <c r="G945" i="1"/>
  <c r="I945" i="1"/>
  <c r="J945" i="1"/>
  <c r="K945" i="1"/>
  <c r="L945" i="1"/>
  <c r="M945" i="1"/>
  <c r="N945" i="1"/>
  <c r="H945" i="1"/>
  <c r="AP945" i="1"/>
  <c r="A946" i="1"/>
  <c r="B946" i="1"/>
  <c r="C946" i="1"/>
  <c r="D946" i="1"/>
  <c r="E946" i="1"/>
  <c r="F946" i="1"/>
  <c r="G946" i="1"/>
  <c r="I946" i="1"/>
  <c r="J946" i="1"/>
  <c r="K946" i="1"/>
  <c r="L946" i="1"/>
  <c r="M946" i="1"/>
  <c r="N946" i="1"/>
  <c r="H946" i="1"/>
  <c r="AP946" i="1"/>
  <c r="A947" i="1"/>
  <c r="B947" i="1"/>
  <c r="C947" i="1"/>
  <c r="D947" i="1"/>
  <c r="E947" i="1"/>
  <c r="F947" i="1"/>
  <c r="G947" i="1"/>
  <c r="I947" i="1"/>
  <c r="J947" i="1"/>
  <c r="K947" i="1"/>
  <c r="L947" i="1"/>
  <c r="M947" i="1"/>
  <c r="N947" i="1"/>
  <c r="H947" i="1"/>
  <c r="AP947" i="1"/>
  <c r="A948" i="1"/>
  <c r="B948" i="1"/>
  <c r="C948" i="1"/>
  <c r="D948" i="1"/>
  <c r="E948" i="1"/>
  <c r="F948" i="1"/>
  <c r="G948" i="1"/>
  <c r="I948" i="1"/>
  <c r="J948" i="1"/>
  <c r="K948" i="1"/>
  <c r="L948" i="1"/>
  <c r="M948" i="1"/>
  <c r="N948" i="1"/>
  <c r="H948" i="1"/>
  <c r="AP948" i="1"/>
  <c r="A949" i="1"/>
  <c r="B949" i="1"/>
  <c r="C949" i="1"/>
  <c r="D949" i="1"/>
  <c r="E949" i="1"/>
  <c r="F949" i="1"/>
  <c r="G949" i="1"/>
  <c r="I949" i="1"/>
  <c r="J949" i="1"/>
  <c r="K949" i="1"/>
  <c r="L949" i="1"/>
  <c r="M949" i="1"/>
  <c r="N949" i="1"/>
  <c r="H949" i="1"/>
  <c r="AP949" i="1"/>
  <c r="A950" i="1"/>
  <c r="B950" i="1"/>
  <c r="C950" i="1"/>
  <c r="D950" i="1"/>
  <c r="E950" i="1"/>
  <c r="F950" i="1"/>
  <c r="G950" i="1"/>
  <c r="I950" i="1"/>
  <c r="J950" i="1"/>
  <c r="K950" i="1"/>
  <c r="L950" i="1"/>
  <c r="M950" i="1"/>
  <c r="N950" i="1"/>
  <c r="H950" i="1"/>
  <c r="AP950" i="1"/>
  <c r="A951" i="1"/>
  <c r="B951" i="1"/>
  <c r="C951" i="1"/>
  <c r="D951" i="1"/>
  <c r="E951" i="1"/>
  <c r="F951" i="1"/>
  <c r="G951" i="1"/>
  <c r="I951" i="1"/>
  <c r="J951" i="1"/>
  <c r="K951" i="1"/>
  <c r="L951" i="1"/>
  <c r="M951" i="1"/>
  <c r="N951" i="1"/>
  <c r="H951" i="1"/>
  <c r="AP951" i="1"/>
  <c r="A952" i="1"/>
  <c r="B952" i="1"/>
  <c r="C952" i="1"/>
  <c r="D952" i="1"/>
  <c r="E952" i="1"/>
  <c r="F952" i="1"/>
  <c r="G952" i="1"/>
  <c r="I952" i="1"/>
  <c r="J952" i="1"/>
  <c r="K952" i="1"/>
  <c r="L952" i="1"/>
  <c r="M952" i="1"/>
  <c r="N952" i="1"/>
  <c r="H952" i="1"/>
  <c r="AP952" i="1"/>
  <c r="A953" i="1"/>
  <c r="B953" i="1"/>
  <c r="C953" i="1"/>
  <c r="D953" i="1"/>
  <c r="E953" i="1"/>
  <c r="F953" i="1"/>
  <c r="G953" i="1"/>
  <c r="I953" i="1"/>
  <c r="J953" i="1"/>
  <c r="K953" i="1"/>
  <c r="L953" i="1"/>
  <c r="M953" i="1"/>
  <c r="N953" i="1"/>
  <c r="H953" i="1"/>
  <c r="AP953" i="1"/>
  <c r="A954" i="1"/>
  <c r="B954" i="1"/>
  <c r="C954" i="1"/>
  <c r="D954" i="1"/>
  <c r="E954" i="1"/>
  <c r="F954" i="1"/>
  <c r="G954" i="1"/>
  <c r="I954" i="1"/>
  <c r="J954" i="1"/>
  <c r="K954" i="1"/>
  <c r="L954" i="1"/>
  <c r="M954" i="1"/>
  <c r="N954" i="1"/>
  <c r="H954" i="1"/>
  <c r="AP954" i="1"/>
  <c r="A955" i="1"/>
  <c r="B955" i="1"/>
  <c r="C955" i="1"/>
  <c r="D955" i="1"/>
  <c r="E955" i="1"/>
  <c r="F955" i="1"/>
  <c r="G955" i="1"/>
  <c r="I955" i="1"/>
  <c r="J955" i="1"/>
  <c r="K955" i="1"/>
  <c r="L955" i="1"/>
  <c r="M955" i="1"/>
  <c r="N955" i="1"/>
  <c r="H955" i="1"/>
  <c r="AP955" i="1"/>
  <c r="A956" i="1"/>
  <c r="B956" i="1"/>
  <c r="C956" i="1"/>
  <c r="D956" i="1"/>
  <c r="E956" i="1"/>
  <c r="F956" i="1"/>
  <c r="G956" i="1"/>
  <c r="I956" i="1"/>
  <c r="J956" i="1"/>
  <c r="K956" i="1"/>
  <c r="L956" i="1"/>
  <c r="M956" i="1"/>
  <c r="N956" i="1"/>
  <c r="H956" i="1"/>
  <c r="AP956" i="1"/>
  <c r="A957" i="1"/>
  <c r="B957" i="1"/>
  <c r="C957" i="1"/>
  <c r="D957" i="1"/>
  <c r="E957" i="1"/>
  <c r="F957" i="1"/>
  <c r="G957" i="1"/>
  <c r="I957" i="1"/>
  <c r="J957" i="1"/>
  <c r="K957" i="1"/>
  <c r="L957" i="1"/>
  <c r="M957" i="1"/>
  <c r="N957" i="1"/>
  <c r="H957" i="1"/>
  <c r="AP957" i="1"/>
  <c r="A958" i="1"/>
  <c r="B958" i="1"/>
  <c r="C958" i="1"/>
  <c r="D958" i="1"/>
  <c r="E958" i="1"/>
  <c r="F958" i="1"/>
  <c r="G958" i="1"/>
  <c r="I958" i="1"/>
  <c r="J958" i="1"/>
  <c r="K958" i="1"/>
  <c r="L958" i="1"/>
  <c r="M958" i="1"/>
  <c r="N958" i="1"/>
  <c r="H958" i="1"/>
  <c r="AP958" i="1"/>
  <c r="A959" i="1"/>
  <c r="B959" i="1"/>
  <c r="C959" i="1"/>
  <c r="D959" i="1"/>
  <c r="E959" i="1"/>
  <c r="F959" i="1"/>
  <c r="G959" i="1"/>
  <c r="I959" i="1"/>
  <c r="J959" i="1"/>
  <c r="K959" i="1"/>
  <c r="L959" i="1"/>
  <c r="M959" i="1"/>
  <c r="N959" i="1"/>
  <c r="H959" i="1"/>
  <c r="AP959" i="1"/>
  <c r="A960" i="1"/>
  <c r="B960" i="1"/>
  <c r="C960" i="1"/>
  <c r="D960" i="1"/>
  <c r="E960" i="1"/>
  <c r="F960" i="1"/>
  <c r="G960" i="1"/>
  <c r="I960" i="1"/>
  <c r="J960" i="1"/>
  <c r="K960" i="1"/>
  <c r="L960" i="1"/>
  <c r="M960" i="1"/>
  <c r="N960" i="1"/>
  <c r="H960" i="1"/>
  <c r="AP960" i="1"/>
  <c r="A961" i="1"/>
  <c r="B961" i="1"/>
  <c r="C961" i="1"/>
  <c r="D961" i="1"/>
  <c r="E961" i="1"/>
  <c r="F961" i="1"/>
  <c r="G961" i="1"/>
  <c r="I961" i="1"/>
  <c r="J961" i="1"/>
  <c r="K961" i="1"/>
  <c r="L961" i="1"/>
  <c r="M961" i="1"/>
  <c r="N961" i="1"/>
  <c r="H961" i="1"/>
  <c r="AP961" i="1"/>
  <c r="A962" i="1"/>
  <c r="B962" i="1"/>
  <c r="C962" i="1"/>
  <c r="D962" i="1"/>
  <c r="E962" i="1"/>
  <c r="F962" i="1"/>
  <c r="G962" i="1"/>
  <c r="I962" i="1"/>
  <c r="J962" i="1"/>
  <c r="K962" i="1"/>
  <c r="L962" i="1"/>
  <c r="M962" i="1"/>
  <c r="N962" i="1"/>
  <c r="H962" i="1"/>
  <c r="AP962" i="1"/>
  <c r="A963" i="1"/>
  <c r="B963" i="1"/>
  <c r="C963" i="1"/>
  <c r="D963" i="1"/>
  <c r="E963" i="1"/>
  <c r="F963" i="1"/>
  <c r="G963" i="1"/>
  <c r="I963" i="1"/>
  <c r="J963" i="1"/>
  <c r="K963" i="1"/>
  <c r="L963" i="1"/>
  <c r="M963" i="1"/>
  <c r="N963" i="1"/>
  <c r="H963" i="1"/>
  <c r="AP963" i="1"/>
  <c r="A964" i="1"/>
  <c r="B964" i="1"/>
  <c r="C964" i="1"/>
  <c r="D964" i="1"/>
  <c r="E964" i="1"/>
  <c r="F964" i="1"/>
  <c r="G964" i="1"/>
  <c r="I964" i="1"/>
  <c r="J964" i="1"/>
  <c r="K964" i="1"/>
  <c r="L964" i="1"/>
  <c r="M964" i="1"/>
  <c r="N964" i="1"/>
  <c r="H964" i="1"/>
  <c r="AP964" i="1"/>
  <c r="A965" i="1"/>
  <c r="B965" i="1"/>
  <c r="C965" i="1"/>
  <c r="D965" i="1"/>
  <c r="E965" i="1"/>
  <c r="F965" i="1"/>
  <c r="G965" i="1"/>
  <c r="I965" i="1"/>
  <c r="J965" i="1"/>
  <c r="K965" i="1"/>
  <c r="L965" i="1"/>
  <c r="M965" i="1"/>
  <c r="N965" i="1"/>
  <c r="H965" i="1"/>
  <c r="AP965" i="1"/>
  <c r="A966" i="1"/>
  <c r="B966" i="1"/>
  <c r="C966" i="1"/>
  <c r="D966" i="1"/>
  <c r="E966" i="1"/>
  <c r="F966" i="1"/>
  <c r="G966" i="1"/>
  <c r="I966" i="1"/>
  <c r="J966" i="1"/>
  <c r="K966" i="1"/>
  <c r="L966" i="1"/>
  <c r="M966" i="1"/>
  <c r="N966" i="1"/>
  <c r="H966" i="1"/>
  <c r="AP966" i="1"/>
  <c r="A967" i="1"/>
  <c r="B967" i="1"/>
  <c r="C967" i="1"/>
  <c r="D967" i="1"/>
  <c r="E967" i="1"/>
  <c r="F967" i="1"/>
  <c r="G967" i="1"/>
  <c r="I967" i="1"/>
  <c r="J967" i="1"/>
  <c r="K967" i="1"/>
  <c r="L967" i="1"/>
  <c r="M967" i="1"/>
  <c r="N967" i="1"/>
  <c r="H967" i="1"/>
  <c r="AP967" i="1"/>
  <c r="A968" i="1"/>
  <c r="B968" i="1"/>
  <c r="C968" i="1"/>
  <c r="D968" i="1"/>
  <c r="E968" i="1"/>
  <c r="F968" i="1"/>
  <c r="G968" i="1"/>
  <c r="I968" i="1"/>
  <c r="J968" i="1"/>
  <c r="K968" i="1"/>
  <c r="L968" i="1"/>
  <c r="M968" i="1"/>
  <c r="N968" i="1"/>
  <c r="H968" i="1"/>
  <c r="AP968" i="1"/>
  <c r="A969" i="1"/>
  <c r="B969" i="1"/>
  <c r="C969" i="1"/>
  <c r="D969" i="1"/>
  <c r="E969" i="1"/>
  <c r="F969" i="1"/>
  <c r="G969" i="1"/>
  <c r="I969" i="1"/>
  <c r="J969" i="1"/>
  <c r="K969" i="1"/>
  <c r="L969" i="1"/>
  <c r="M969" i="1"/>
  <c r="N969" i="1"/>
  <c r="H969" i="1"/>
  <c r="AP969" i="1"/>
  <c r="A970" i="1"/>
  <c r="B970" i="1"/>
  <c r="C970" i="1"/>
  <c r="D970" i="1"/>
  <c r="E970" i="1"/>
  <c r="F970" i="1"/>
  <c r="G970" i="1"/>
  <c r="I970" i="1"/>
  <c r="J970" i="1"/>
  <c r="K970" i="1"/>
  <c r="L970" i="1"/>
  <c r="M970" i="1"/>
  <c r="N970" i="1"/>
  <c r="H970" i="1"/>
  <c r="AP970" i="1"/>
  <c r="A971" i="1"/>
  <c r="B971" i="1"/>
  <c r="C971" i="1"/>
  <c r="D971" i="1"/>
  <c r="E971" i="1"/>
  <c r="F971" i="1"/>
  <c r="G971" i="1"/>
  <c r="I971" i="1"/>
  <c r="J971" i="1"/>
  <c r="K971" i="1"/>
  <c r="L971" i="1"/>
  <c r="M971" i="1"/>
  <c r="N971" i="1"/>
  <c r="H971" i="1"/>
  <c r="AP971" i="1"/>
  <c r="A972" i="1"/>
  <c r="B972" i="1"/>
  <c r="C972" i="1"/>
  <c r="D972" i="1"/>
  <c r="E972" i="1"/>
  <c r="F972" i="1"/>
  <c r="G972" i="1"/>
  <c r="I972" i="1"/>
  <c r="J972" i="1"/>
  <c r="K972" i="1"/>
  <c r="L972" i="1"/>
  <c r="M972" i="1"/>
  <c r="N972" i="1"/>
  <c r="H972" i="1"/>
  <c r="AP972" i="1"/>
  <c r="A973" i="1"/>
  <c r="B973" i="1"/>
  <c r="C973" i="1"/>
  <c r="D973" i="1"/>
  <c r="E973" i="1"/>
  <c r="F973" i="1"/>
  <c r="G973" i="1"/>
  <c r="I973" i="1"/>
  <c r="J973" i="1"/>
  <c r="K973" i="1"/>
  <c r="L973" i="1"/>
  <c r="M973" i="1"/>
  <c r="N973" i="1"/>
  <c r="H973" i="1"/>
  <c r="AP973" i="1"/>
  <c r="A974" i="1"/>
  <c r="B974" i="1"/>
  <c r="C974" i="1"/>
  <c r="D974" i="1"/>
  <c r="E974" i="1"/>
  <c r="F974" i="1"/>
  <c r="G974" i="1"/>
  <c r="I974" i="1"/>
  <c r="J974" i="1"/>
  <c r="K974" i="1"/>
  <c r="L974" i="1"/>
  <c r="M974" i="1"/>
  <c r="N974" i="1"/>
  <c r="H974" i="1"/>
  <c r="AP974" i="1"/>
  <c r="A975" i="1"/>
  <c r="B975" i="1"/>
  <c r="C975" i="1"/>
  <c r="D975" i="1"/>
  <c r="E975" i="1"/>
  <c r="F975" i="1"/>
  <c r="G975" i="1"/>
  <c r="I975" i="1"/>
  <c r="J975" i="1"/>
  <c r="K975" i="1"/>
  <c r="L975" i="1"/>
  <c r="M975" i="1"/>
  <c r="N975" i="1"/>
  <c r="H975" i="1"/>
  <c r="AP975" i="1"/>
  <c r="A976" i="1"/>
  <c r="B976" i="1"/>
  <c r="C976" i="1"/>
  <c r="D976" i="1"/>
  <c r="E976" i="1"/>
  <c r="F976" i="1"/>
  <c r="G976" i="1"/>
  <c r="I976" i="1"/>
  <c r="J976" i="1"/>
  <c r="K976" i="1"/>
  <c r="L976" i="1"/>
  <c r="M976" i="1"/>
  <c r="N976" i="1"/>
  <c r="H976" i="1"/>
  <c r="AP976" i="1"/>
  <c r="A977" i="1"/>
  <c r="B977" i="1"/>
  <c r="C977" i="1"/>
  <c r="D977" i="1"/>
  <c r="E977" i="1"/>
  <c r="F977" i="1"/>
  <c r="G977" i="1"/>
  <c r="I977" i="1"/>
  <c r="J977" i="1"/>
  <c r="K977" i="1"/>
  <c r="L977" i="1"/>
  <c r="M977" i="1"/>
  <c r="N977" i="1"/>
  <c r="H977" i="1"/>
  <c r="AP977" i="1"/>
  <c r="A978" i="1"/>
  <c r="B978" i="1"/>
  <c r="C978" i="1"/>
  <c r="D978" i="1"/>
  <c r="E978" i="1"/>
  <c r="F978" i="1"/>
  <c r="G978" i="1"/>
  <c r="I978" i="1"/>
  <c r="J978" i="1"/>
  <c r="K978" i="1"/>
  <c r="L978" i="1"/>
  <c r="M978" i="1"/>
  <c r="N978" i="1"/>
  <c r="H978" i="1"/>
  <c r="AP978" i="1"/>
  <c r="A979" i="1"/>
  <c r="B979" i="1"/>
  <c r="C979" i="1"/>
  <c r="D979" i="1"/>
  <c r="E979" i="1"/>
  <c r="F979" i="1"/>
  <c r="G979" i="1"/>
  <c r="I979" i="1"/>
  <c r="J979" i="1"/>
  <c r="K979" i="1"/>
  <c r="L979" i="1"/>
  <c r="M979" i="1"/>
  <c r="N979" i="1"/>
  <c r="H979" i="1"/>
  <c r="AP979" i="1"/>
  <c r="A980" i="1"/>
  <c r="B980" i="1"/>
  <c r="C980" i="1"/>
  <c r="D980" i="1"/>
  <c r="E980" i="1"/>
  <c r="F980" i="1"/>
  <c r="G980" i="1"/>
  <c r="I980" i="1"/>
  <c r="J980" i="1"/>
  <c r="K980" i="1"/>
  <c r="L980" i="1"/>
  <c r="M980" i="1"/>
  <c r="N980" i="1"/>
  <c r="H980" i="1"/>
  <c r="AP980" i="1"/>
  <c r="A981" i="1"/>
  <c r="B981" i="1"/>
  <c r="C981" i="1"/>
  <c r="D981" i="1"/>
  <c r="E981" i="1"/>
  <c r="F981" i="1"/>
  <c r="G981" i="1"/>
  <c r="I981" i="1"/>
  <c r="J981" i="1"/>
  <c r="K981" i="1"/>
  <c r="L981" i="1"/>
  <c r="M981" i="1"/>
  <c r="N981" i="1"/>
  <c r="H981" i="1"/>
  <c r="AP981" i="1"/>
  <c r="A982" i="1"/>
  <c r="B982" i="1"/>
  <c r="C982" i="1"/>
  <c r="D982" i="1"/>
  <c r="E982" i="1"/>
  <c r="F982" i="1"/>
  <c r="G982" i="1"/>
  <c r="I982" i="1"/>
  <c r="J982" i="1"/>
  <c r="K982" i="1"/>
  <c r="L982" i="1"/>
  <c r="M982" i="1"/>
  <c r="N982" i="1"/>
  <c r="H982" i="1"/>
  <c r="AP982" i="1"/>
  <c r="A983" i="1"/>
  <c r="B983" i="1"/>
  <c r="C983" i="1"/>
  <c r="D983" i="1"/>
  <c r="E983" i="1"/>
  <c r="F983" i="1"/>
  <c r="G983" i="1"/>
  <c r="I983" i="1"/>
  <c r="J983" i="1"/>
  <c r="K983" i="1"/>
  <c r="L983" i="1"/>
  <c r="M983" i="1"/>
  <c r="N983" i="1"/>
  <c r="H983" i="1"/>
  <c r="AP983" i="1"/>
  <c r="A984" i="1"/>
  <c r="B984" i="1"/>
  <c r="C984" i="1"/>
  <c r="D984" i="1"/>
  <c r="E984" i="1"/>
  <c r="F984" i="1"/>
  <c r="G984" i="1"/>
  <c r="I984" i="1"/>
  <c r="J984" i="1"/>
  <c r="K984" i="1"/>
  <c r="L984" i="1"/>
  <c r="M984" i="1"/>
  <c r="N984" i="1"/>
  <c r="H984" i="1"/>
  <c r="AP984" i="1"/>
  <c r="A985" i="1"/>
  <c r="B985" i="1"/>
  <c r="C985" i="1"/>
  <c r="D985" i="1"/>
  <c r="E985" i="1"/>
  <c r="F985" i="1"/>
  <c r="G985" i="1"/>
  <c r="I985" i="1"/>
  <c r="J985" i="1"/>
  <c r="K985" i="1"/>
  <c r="L985" i="1"/>
  <c r="M985" i="1"/>
  <c r="N985" i="1"/>
  <c r="H985" i="1"/>
  <c r="AP985" i="1"/>
  <c r="A986" i="1"/>
  <c r="B986" i="1"/>
  <c r="C986" i="1"/>
  <c r="D986" i="1"/>
  <c r="E986" i="1"/>
  <c r="F986" i="1"/>
  <c r="G986" i="1"/>
  <c r="I986" i="1"/>
  <c r="J986" i="1"/>
  <c r="K986" i="1"/>
  <c r="L986" i="1"/>
  <c r="M986" i="1"/>
  <c r="N986" i="1"/>
  <c r="H986" i="1"/>
  <c r="AP986" i="1"/>
  <c r="A987" i="1"/>
  <c r="B987" i="1"/>
  <c r="C987" i="1"/>
  <c r="D987" i="1"/>
  <c r="E987" i="1"/>
  <c r="F987" i="1"/>
  <c r="G987" i="1"/>
  <c r="I987" i="1"/>
  <c r="J987" i="1"/>
  <c r="K987" i="1"/>
  <c r="L987" i="1"/>
  <c r="M987" i="1"/>
  <c r="N987" i="1"/>
  <c r="H987" i="1"/>
  <c r="AP987" i="1"/>
  <c r="A988" i="1"/>
  <c r="B988" i="1"/>
  <c r="C988" i="1"/>
  <c r="D988" i="1"/>
  <c r="E988" i="1"/>
  <c r="F988" i="1"/>
  <c r="G988" i="1"/>
  <c r="I988" i="1"/>
  <c r="J988" i="1"/>
  <c r="K988" i="1"/>
  <c r="L988" i="1"/>
  <c r="M988" i="1"/>
  <c r="N988" i="1"/>
  <c r="H988" i="1"/>
  <c r="AP988" i="1"/>
  <c r="A989" i="1"/>
  <c r="B989" i="1"/>
  <c r="C989" i="1"/>
  <c r="D989" i="1"/>
  <c r="E989" i="1"/>
  <c r="F989" i="1"/>
  <c r="G989" i="1"/>
  <c r="I989" i="1"/>
  <c r="J989" i="1"/>
  <c r="K989" i="1"/>
  <c r="L989" i="1"/>
  <c r="M989" i="1"/>
  <c r="N989" i="1"/>
  <c r="H989" i="1"/>
  <c r="AP989" i="1"/>
  <c r="A990" i="1"/>
  <c r="B990" i="1"/>
  <c r="C990" i="1"/>
  <c r="D990" i="1"/>
  <c r="E990" i="1"/>
  <c r="F990" i="1"/>
  <c r="G990" i="1"/>
  <c r="I990" i="1"/>
  <c r="J990" i="1"/>
  <c r="K990" i="1"/>
  <c r="L990" i="1"/>
  <c r="M990" i="1"/>
  <c r="N990" i="1"/>
  <c r="H990" i="1"/>
  <c r="AP990" i="1"/>
  <c r="A991" i="1"/>
  <c r="B991" i="1"/>
  <c r="C991" i="1"/>
  <c r="D991" i="1"/>
  <c r="E991" i="1"/>
  <c r="F991" i="1"/>
  <c r="G991" i="1"/>
  <c r="I991" i="1"/>
  <c r="J991" i="1"/>
  <c r="K991" i="1"/>
  <c r="L991" i="1"/>
  <c r="M991" i="1"/>
  <c r="N991" i="1"/>
  <c r="H991" i="1"/>
  <c r="AP991" i="1"/>
  <c r="A992" i="1"/>
  <c r="B992" i="1"/>
  <c r="C992" i="1"/>
  <c r="D992" i="1"/>
  <c r="E992" i="1"/>
  <c r="F992" i="1"/>
  <c r="G992" i="1"/>
  <c r="I992" i="1"/>
  <c r="J992" i="1"/>
  <c r="K992" i="1"/>
  <c r="L992" i="1"/>
  <c r="M992" i="1"/>
  <c r="N992" i="1"/>
  <c r="H992" i="1"/>
  <c r="AP992" i="1"/>
  <c r="A993" i="1"/>
  <c r="B993" i="1"/>
  <c r="C993" i="1"/>
  <c r="D993" i="1"/>
  <c r="E993" i="1"/>
  <c r="F993" i="1"/>
  <c r="G993" i="1"/>
  <c r="I993" i="1"/>
  <c r="J993" i="1"/>
  <c r="K993" i="1"/>
  <c r="L993" i="1"/>
  <c r="M993" i="1"/>
  <c r="N993" i="1"/>
  <c r="H993" i="1"/>
  <c r="AP993" i="1"/>
  <c r="A994" i="1"/>
  <c r="B994" i="1"/>
  <c r="C994" i="1"/>
  <c r="D994" i="1"/>
  <c r="E994" i="1"/>
  <c r="F994" i="1"/>
  <c r="G994" i="1"/>
  <c r="I994" i="1"/>
  <c r="J994" i="1"/>
  <c r="K994" i="1"/>
  <c r="L994" i="1"/>
  <c r="M994" i="1"/>
  <c r="N994" i="1"/>
  <c r="H994" i="1"/>
  <c r="AP994" i="1"/>
  <c r="A995" i="1"/>
  <c r="B995" i="1"/>
  <c r="C995" i="1"/>
  <c r="D995" i="1"/>
  <c r="E995" i="1"/>
  <c r="F995" i="1"/>
  <c r="G995" i="1"/>
  <c r="I995" i="1"/>
  <c r="J995" i="1"/>
  <c r="K995" i="1"/>
  <c r="L995" i="1"/>
  <c r="M995" i="1"/>
  <c r="N995" i="1"/>
  <c r="H995" i="1"/>
  <c r="AP995" i="1"/>
  <c r="A996" i="1"/>
  <c r="B996" i="1"/>
  <c r="C996" i="1"/>
  <c r="D996" i="1"/>
  <c r="E996" i="1"/>
  <c r="F996" i="1"/>
  <c r="G996" i="1"/>
  <c r="I996" i="1"/>
  <c r="J996" i="1"/>
  <c r="K996" i="1"/>
  <c r="L996" i="1"/>
  <c r="M996" i="1"/>
  <c r="N996" i="1"/>
  <c r="H996" i="1"/>
  <c r="AP996" i="1"/>
  <c r="A997" i="1"/>
  <c r="B997" i="1"/>
  <c r="C997" i="1"/>
  <c r="D997" i="1"/>
  <c r="E997" i="1"/>
  <c r="F997" i="1"/>
  <c r="G997" i="1"/>
  <c r="I997" i="1"/>
  <c r="J997" i="1"/>
  <c r="K997" i="1"/>
  <c r="L997" i="1"/>
  <c r="M997" i="1"/>
  <c r="N997" i="1"/>
  <c r="H997" i="1"/>
  <c r="AP997" i="1"/>
  <c r="A998" i="1"/>
  <c r="B998" i="1"/>
  <c r="C998" i="1"/>
  <c r="D998" i="1"/>
  <c r="E998" i="1"/>
  <c r="F998" i="1"/>
  <c r="G998" i="1"/>
  <c r="I998" i="1"/>
  <c r="J998" i="1"/>
  <c r="K998" i="1"/>
  <c r="L998" i="1"/>
  <c r="M998" i="1"/>
  <c r="N998" i="1"/>
  <c r="H998" i="1"/>
  <c r="AP998" i="1"/>
  <c r="A999" i="1"/>
  <c r="B999" i="1"/>
  <c r="C999" i="1"/>
  <c r="D999" i="1"/>
  <c r="E999" i="1"/>
  <c r="F999" i="1"/>
  <c r="G999" i="1"/>
  <c r="I999" i="1"/>
  <c r="J999" i="1"/>
  <c r="K999" i="1"/>
  <c r="L999" i="1"/>
  <c r="M999" i="1"/>
  <c r="N999" i="1"/>
  <c r="H999" i="1"/>
  <c r="AP999" i="1"/>
  <c r="A1000" i="1"/>
  <c r="B1000" i="1"/>
  <c r="C1000" i="1"/>
  <c r="D1000" i="1"/>
  <c r="E1000" i="1"/>
  <c r="F1000" i="1"/>
  <c r="G1000" i="1"/>
  <c r="I1000" i="1"/>
  <c r="J1000" i="1"/>
  <c r="K1000" i="1"/>
  <c r="L1000" i="1"/>
  <c r="M1000" i="1"/>
  <c r="N1000" i="1"/>
  <c r="H1000" i="1"/>
  <c r="AP1000" i="1"/>
  <c r="A1001" i="1"/>
  <c r="B1001" i="1"/>
  <c r="C1001" i="1"/>
  <c r="D1001" i="1"/>
  <c r="E1001" i="1"/>
  <c r="F1001" i="1"/>
  <c r="G1001" i="1"/>
  <c r="I1001" i="1"/>
  <c r="J1001" i="1"/>
  <c r="K1001" i="1"/>
  <c r="L1001" i="1"/>
  <c r="M1001" i="1"/>
  <c r="N1001" i="1"/>
  <c r="H1001" i="1"/>
  <c r="AP1001" i="1"/>
  <c r="A1002" i="1"/>
  <c r="B1002" i="1"/>
  <c r="C1002" i="1"/>
  <c r="D1002" i="1"/>
  <c r="E1002" i="1"/>
  <c r="F1002" i="1"/>
  <c r="G1002" i="1"/>
  <c r="I1002" i="1"/>
  <c r="J1002" i="1"/>
  <c r="K1002" i="1"/>
  <c r="L1002" i="1"/>
  <c r="M1002" i="1"/>
  <c r="N1002" i="1"/>
  <c r="H1002" i="1"/>
  <c r="AP1002" i="1"/>
  <c r="A1003" i="1"/>
  <c r="B1003" i="1"/>
  <c r="C1003" i="1"/>
  <c r="D1003" i="1"/>
  <c r="E1003" i="1"/>
  <c r="F1003" i="1"/>
  <c r="G1003" i="1"/>
  <c r="I1003" i="1"/>
  <c r="J1003" i="1"/>
  <c r="K1003" i="1"/>
  <c r="L1003" i="1"/>
  <c r="M1003" i="1"/>
  <c r="N1003" i="1"/>
  <c r="H1003" i="1"/>
  <c r="AP1003" i="1"/>
  <c r="A1004" i="1"/>
  <c r="B1004" i="1"/>
  <c r="C1004" i="1"/>
  <c r="D1004" i="1"/>
  <c r="E1004" i="1"/>
  <c r="F1004" i="1"/>
  <c r="G1004" i="1"/>
  <c r="I1004" i="1"/>
  <c r="J1004" i="1"/>
  <c r="K1004" i="1"/>
  <c r="L1004" i="1"/>
  <c r="M1004" i="1"/>
  <c r="N1004" i="1"/>
  <c r="H1004" i="1"/>
  <c r="AP1004" i="1"/>
  <c r="A1005" i="1"/>
  <c r="B1005" i="1"/>
  <c r="C1005" i="1"/>
  <c r="D1005" i="1"/>
  <c r="E1005" i="1"/>
  <c r="F1005" i="1"/>
  <c r="G1005" i="1"/>
  <c r="I1005" i="1"/>
  <c r="J1005" i="1"/>
  <c r="K1005" i="1"/>
  <c r="L1005" i="1"/>
  <c r="M1005" i="1"/>
  <c r="N1005" i="1"/>
  <c r="H1005" i="1"/>
  <c r="AP1005" i="1"/>
  <c r="A1006" i="1"/>
  <c r="B1006" i="1"/>
  <c r="C1006" i="1"/>
  <c r="D1006" i="1"/>
  <c r="E1006" i="1"/>
  <c r="F1006" i="1"/>
  <c r="G1006" i="1"/>
  <c r="I1006" i="1"/>
  <c r="J1006" i="1"/>
  <c r="K1006" i="1"/>
  <c r="L1006" i="1"/>
  <c r="M1006" i="1"/>
  <c r="N1006" i="1"/>
  <c r="H1006" i="1"/>
  <c r="AP1006" i="1"/>
  <c r="A1007" i="1"/>
  <c r="B1007" i="1"/>
  <c r="C1007" i="1"/>
  <c r="D1007" i="1"/>
  <c r="E1007" i="1"/>
  <c r="F1007" i="1"/>
  <c r="G1007" i="1"/>
  <c r="I1007" i="1"/>
  <c r="J1007" i="1"/>
  <c r="K1007" i="1"/>
  <c r="L1007" i="1"/>
  <c r="M1007" i="1"/>
  <c r="N1007" i="1"/>
  <c r="H1007" i="1"/>
  <c r="AP1007" i="1"/>
  <c r="A1008" i="1"/>
  <c r="B1008" i="1"/>
  <c r="C1008" i="1"/>
  <c r="D1008" i="1"/>
  <c r="E1008" i="1"/>
  <c r="F1008" i="1"/>
  <c r="G1008" i="1"/>
  <c r="I1008" i="1"/>
  <c r="J1008" i="1"/>
  <c r="K1008" i="1"/>
  <c r="L1008" i="1"/>
  <c r="M1008" i="1"/>
  <c r="N1008" i="1"/>
  <c r="H1008" i="1"/>
  <c r="AP1008" i="1"/>
  <c r="A1009" i="1"/>
  <c r="B1009" i="1"/>
  <c r="C1009" i="1"/>
  <c r="D1009" i="1"/>
  <c r="E1009" i="1"/>
  <c r="F1009" i="1"/>
  <c r="G1009" i="1"/>
  <c r="I1009" i="1"/>
  <c r="J1009" i="1"/>
  <c r="K1009" i="1"/>
  <c r="L1009" i="1"/>
  <c r="M1009" i="1"/>
  <c r="N1009" i="1"/>
  <c r="H1009" i="1"/>
  <c r="AP1009" i="1"/>
  <c r="A1010" i="1"/>
  <c r="B1010" i="1"/>
  <c r="C1010" i="1"/>
  <c r="D1010" i="1"/>
  <c r="E1010" i="1"/>
  <c r="F1010" i="1"/>
  <c r="G1010" i="1"/>
  <c r="I1010" i="1"/>
  <c r="J1010" i="1"/>
  <c r="K1010" i="1"/>
  <c r="L1010" i="1"/>
  <c r="M1010" i="1"/>
  <c r="N1010" i="1"/>
  <c r="H1010" i="1"/>
  <c r="AP1010" i="1"/>
  <c r="A1011" i="1"/>
  <c r="B1011" i="1"/>
  <c r="C1011" i="1"/>
  <c r="D1011" i="1"/>
  <c r="E1011" i="1"/>
  <c r="F1011" i="1"/>
  <c r="G1011" i="1"/>
  <c r="I1011" i="1"/>
  <c r="J1011" i="1"/>
  <c r="K1011" i="1"/>
  <c r="L1011" i="1"/>
  <c r="M1011" i="1"/>
  <c r="N1011" i="1"/>
  <c r="H1011" i="1"/>
  <c r="AP1011" i="1"/>
  <c r="A1012" i="1"/>
  <c r="B1012" i="1"/>
  <c r="C1012" i="1"/>
  <c r="D1012" i="1"/>
  <c r="E1012" i="1"/>
  <c r="F1012" i="1"/>
  <c r="G1012" i="1"/>
  <c r="I1012" i="1"/>
  <c r="J1012" i="1"/>
  <c r="K1012" i="1"/>
  <c r="L1012" i="1"/>
  <c r="M1012" i="1"/>
  <c r="N1012" i="1"/>
  <c r="H1012" i="1"/>
  <c r="AP1012" i="1"/>
  <c r="A1013" i="1"/>
  <c r="B1013" i="1"/>
  <c r="C1013" i="1"/>
  <c r="D1013" i="1"/>
  <c r="E1013" i="1"/>
  <c r="F1013" i="1"/>
  <c r="G1013" i="1"/>
  <c r="I1013" i="1"/>
  <c r="J1013" i="1"/>
  <c r="K1013" i="1"/>
  <c r="L1013" i="1"/>
  <c r="M1013" i="1"/>
  <c r="N1013" i="1"/>
  <c r="H1013" i="1"/>
  <c r="AP1013" i="1"/>
  <c r="A1014" i="1"/>
  <c r="B1014" i="1"/>
  <c r="C1014" i="1"/>
  <c r="D1014" i="1"/>
  <c r="E1014" i="1"/>
  <c r="F1014" i="1"/>
  <c r="G1014" i="1"/>
  <c r="I1014" i="1"/>
  <c r="J1014" i="1"/>
  <c r="K1014" i="1"/>
  <c r="L1014" i="1"/>
  <c r="M1014" i="1"/>
  <c r="N1014" i="1"/>
  <c r="H1014" i="1"/>
  <c r="AP1014" i="1"/>
  <c r="A1015" i="1"/>
  <c r="B1015" i="1"/>
  <c r="C1015" i="1"/>
  <c r="D1015" i="1"/>
  <c r="E1015" i="1"/>
  <c r="F1015" i="1"/>
  <c r="G1015" i="1"/>
  <c r="I1015" i="1"/>
  <c r="J1015" i="1"/>
  <c r="K1015" i="1"/>
  <c r="L1015" i="1"/>
  <c r="M1015" i="1"/>
  <c r="N1015" i="1"/>
  <c r="H1015" i="1"/>
  <c r="AP1015" i="1"/>
  <c r="A1016" i="1"/>
  <c r="B1016" i="1"/>
  <c r="C1016" i="1"/>
  <c r="D1016" i="1"/>
  <c r="E1016" i="1"/>
  <c r="F1016" i="1"/>
  <c r="G1016" i="1"/>
  <c r="I1016" i="1"/>
  <c r="J1016" i="1"/>
  <c r="K1016" i="1"/>
  <c r="L1016" i="1"/>
  <c r="M1016" i="1"/>
  <c r="N1016" i="1"/>
  <c r="H1016" i="1"/>
  <c r="AP1016" i="1"/>
  <c r="A1017" i="1"/>
  <c r="B1017" i="1"/>
  <c r="C1017" i="1"/>
  <c r="D1017" i="1"/>
  <c r="E1017" i="1"/>
  <c r="F1017" i="1"/>
  <c r="G1017" i="1"/>
  <c r="I1017" i="1"/>
  <c r="J1017" i="1"/>
  <c r="K1017" i="1"/>
  <c r="L1017" i="1"/>
  <c r="M1017" i="1"/>
  <c r="N1017" i="1"/>
  <c r="H1017" i="1"/>
  <c r="AP1017" i="1"/>
  <c r="A1018" i="1"/>
  <c r="B1018" i="1"/>
  <c r="C1018" i="1"/>
  <c r="D1018" i="1"/>
  <c r="E1018" i="1"/>
  <c r="F1018" i="1"/>
  <c r="G1018" i="1"/>
  <c r="I1018" i="1"/>
  <c r="J1018" i="1"/>
  <c r="K1018" i="1"/>
  <c r="L1018" i="1"/>
  <c r="M1018" i="1"/>
  <c r="N1018" i="1"/>
  <c r="H1018" i="1"/>
  <c r="AP1018" i="1"/>
  <c r="A1019" i="1"/>
  <c r="B1019" i="1"/>
  <c r="C1019" i="1"/>
  <c r="D1019" i="1"/>
  <c r="E1019" i="1"/>
  <c r="F1019" i="1"/>
  <c r="G1019" i="1"/>
  <c r="I1019" i="1"/>
  <c r="J1019" i="1"/>
  <c r="K1019" i="1"/>
  <c r="L1019" i="1"/>
  <c r="M1019" i="1"/>
  <c r="N1019" i="1"/>
  <c r="H1019" i="1"/>
  <c r="AP1019" i="1"/>
  <c r="A1020" i="1"/>
  <c r="B1020" i="1"/>
  <c r="C1020" i="1"/>
  <c r="D1020" i="1"/>
  <c r="E1020" i="1"/>
  <c r="F1020" i="1"/>
  <c r="G1020" i="1"/>
  <c r="I1020" i="1"/>
  <c r="J1020" i="1"/>
  <c r="K1020" i="1"/>
  <c r="L1020" i="1"/>
  <c r="M1020" i="1"/>
  <c r="N1020" i="1"/>
  <c r="H1020" i="1"/>
  <c r="AP1020" i="1"/>
  <c r="A1021" i="1"/>
  <c r="B1021" i="1"/>
  <c r="C1021" i="1"/>
  <c r="D1021" i="1"/>
  <c r="E1021" i="1"/>
  <c r="F1021" i="1"/>
  <c r="G1021" i="1"/>
  <c r="I1021" i="1"/>
  <c r="J1021" i="1"/>
  <c r="K1021" i="1"/>
  <c r="L1021" i="1"/>
  <c r="M1021" i="1"/>
  <c r="N1021" i="1"/>
  <c r="H1021" i="1"/>
  <c r="AP1021" i="1"/>
  <c r="A1022" i="1"/>
  <c r="B1022" i="1"/>
  <c r="C1022" i="1"/>
  <c r="D1022" i="1"/>
  <c r="E1022" i="1"/>
  <c r="F1022" i="1"/>
  <c r="G1022" i="1"/>
  <c r="I1022" i="1"/>
  <c r="J1022" i="1"/>
  <c r="K1022" i="1"/>
  <c r="L1022" i="1"/>
  <c r="M1022" i="1"/>
  <c r="N1022" i="1"/>
  <c r="H1022" i="1"/>
  <c r="AP1022" i="1"/>
  <c r="A1023" i="1"/>
  <c r="B1023" i="1"/>
  <c r="C1023" i="1"/>
  <c r="D1023" i="1"/>
  <c r="E1023" i="1"/>
  <c r="F1023" i="1"/>
  <c r="G1023" i="1"/>
  <c r="I1023" i="1"/>
  <c r="J1023" i="1"/>
  <c r="K1023" i="1"/>
  <c r="L1023" i="1"/>
  <c r="M1023" i="1"/>
  <c r="N1023" i="1"/>
  <c r="H1023" i="1"/>
  <c r="AP1023" i="1"/>
  <c r="A1024" i="1"/>
  <c r="B1024" i="1"/>
  <c r="C1024" i="1"/>
  <c r="D1024" i="1"/>
  <c r="E1024" i="1"/>
  <c r="F1024" i="1"/>
  <c r="G1024" i="1"/>
  <c r="I1024" i="1"/>
  <c r="J1024" i="1"/>
  <c r="K1024" i="1"/>
  <c r="L1024" i="1"/>
  <c r="M1024" i="1"/>
  <c r="N1024" i="1"/>
  <c r="H1024" i="1"/>
  <c r="AP1024" i="1"/>
  <c r="A1025" i="1"/>
  <c r="B1025" i="1"/>
  <c r="C1025" i="1"/>
  <c r="D1025" i="1"/>
  <c r="E1025" i="1"/>
  <c r="F1025" i="1"/>
  <c r="G1025" i="1"/>
  <c r="I1025" i="1"/>
  <c r="J1025" i="1"/>
  <c r="K1025" i="1"/>
  <c r="L1025" i="1"/>
  <c r="M1025" i="1"/>
  <c r="N1025" i="1"/>
  <c r="H1025" i="1"/>
  <c r="AP1025" i="1"/>
  <c r="A1026" i="1"/>
  <c r="B1026" i="1"/>
  <c r="C1026" i="1"/>
  <c r="D1026" i="1"/>
  <c r="E1026" i="1"/>
  <c r="F1026" i="1"/>
  <c r="G1026" i="1"/>
  <c r="I1026" i="1"/>
  <c r="J1026" i="1"/>
  <c r="K1026" i="1"/>
  <c r="L1026" i="1"/>
  <c r="M1026" i="1"/>
  <c r="N1026" i="1"/>
  <c r="H1026" i="1"/>
  <c r="AP1026" i="1"/>
  <c r="A1027" i="1"/>
  <c r="B1027" i="1"/>
  <c r="C1027" i="1"/>
  <c r="D1027" i="1"/>
  <c r="E1027" i="1"/>
  <c r="F1027" i="1"/>
  <c r="G1027" i="1"/>
  <c r="I1027" i="1"/>
  <c r="J1027" i="1"/>
  <c r="K1027" i="1"/>
  <c r="L1027" i="1"/>
  <c r="M1027" i="1"/>
  <c r="N1027" i="1"/>
  <c r="H1027" i="1"/>
  <c r="AP1027" i="1"/>
  <c r="A1028" i="1"/>
  <c r="B1028" i="1"/>
  <c r="C1028" i="1"/>
  <c r="D1028" i="1"/>
  <c r="E1028" i="1"/>
  <c r="F1028" i="1"/>
  <c r="G1028" i="1"/>
  <c r="I1028" i="1"/>
  <c r="J1028" i="1"/>
  <c r="K1028" i="1"/>
  <c r="L1028" i="1"/>
  <c r="M1028" i="1"/>
  <c r="N1028" i="1"/>
  <c r="H1028" i="1"/>
  <c r="AP1028" i="1"/>
  <c r="A1029" i="1"/>
  <c r="B1029" i="1"/>
  <c r="C1029" i="1"/>
  <c r="D1029" i="1"/>
  <c r="E1029" i="1"/>
  <c r="F1029" i="1"/>
  <c r="G1029" i="1"/>
  <c r="I1029" i="1"/>
  <c r="J1029" i="1"/>
  <c r="K1029" i="1"/>
  <c r="L1029" i="1"/>
  <c r="M1029" i="1"/>
  <c r="N1029" i="1"/>
  <c r="H1029" i="1"/>
  <c r="AP1029" i="1"/>
  <c r="A1030" i="1"/>
  <c r="B1030" i="1"/>
  <c r="C1030" i="1"/>
  <c r="D1030" i="1"/>
  <c r="E1030" i="1"/>
  <c r="F1030" i="1"/>
  <c r="G1030" i="1"/>
  <c r="I1030" i="1"/>
  <c r="J1030" i="1"/>
  <c r="K1030" i="1"/>
  <c r="L1030" i="1"/>
  <c r="M1030" i="1"/>
  <c r="N1030" i="1"/>
  <c r="H1030" i="1"/>
  <c r="AP1030" i="1"/>
  <c r="A1031" i="1"/>
  <c r="B1031" i="1"/>
  <c r="C1031" i="1"/>
  <c r="D1031" i="1"/>
  <c r="E1031" i="1"/>
  <c r="F1031" i="1"/>
  <c r="G1031" i="1"/>
  <c r="I1031" i="1"/>
  <c r="J1031" i="1"/>
  <c r="K1031" i="1"/>
  <c r="L1031" i="1"/>
  <c r="M1031" i="1"/>
  <c r="N1031" i="1"/>
  <c r="H1031" i="1"/>
  <c r="AP1031" i="1"/>
  <c r="A1032" i="1"/>
  <c r="B1032" i="1"/>
  <c r="C1032" i="1"/>
  <c r="D1032" i="1"/>
  <c r="E1032" i="1"/>
  <c r="F1032" i="1"/>
  <c r="G1032" i="1"/>
  <c r="I1032" i="1"/>
  <c r="J1032" i="1"/>
  <c r="K1032" i="1"/>
  <c r="L1032" i="1"/>
  <c r="M1032" i="1"/>
  <c r="N1032" i="1"/>
  <c r="H1032" i="1"/>
  <c r="AP1032" i="1"/>
  <c r="A1033" i="1"/>
  <c r="B1033" i="1"/>
  <c r="C1033" i="1"/>
  <c r="D1033" i="1"/>
  <c r="E1033" i="1"/>
  <c r="F1033" i="1"/>
  <c r="G1033" i="1"/>
  <c r="I1033" i="1"/>
  <c r="J1033" i="1"/>
  <c r="K1033" i="1"/>
  <c r="L1033" i="1"/>
  <c r="M1033" i="1"/>
  <c r="N1033" i="1"/>
  <c r="H1033" i="1"/>
  <c r="AP1033" i="1"/>
  <c r="A1034" i="1"/>
  <c r="B1034" i="1"/>
  <c r="C1034" i="1"/>
  <c r="D1034" i="1"/>
  <c r="E1034" i="1"/>
  <c r="F1034" i="1"/>
  <c r="G1034" i="1"/>
  <c r="I1034" i="1"/>
  <c r="J1034" i="1"/>
  <c r="K1034" i="1"/>
  <c r="L1034" i="1"/>
  <c r="M1034" i="1"/>
  <c r="N1034" i="1"/>
  <c r="H1034" i="1"/>
  <c r="AP1034" i="1"/>
  <c r="A1035" i="1"/>
  <c r="B1035" i="1"/>
  <c r="C1035" i="1"/>
  <c r="D1035" i="1"/>
  <c r="E1035" i="1"/>
  <c r="F1035" i="1"/>
  <c r="G1035" i="1"/>
  <c r="I1035" i="1"/>
  <c r="J1035" i="1"/>
  <c r="K1035" i="1"/>
  <c r="L1035" i="1"/>
  <c r="M1035" i="1"/>
  <c r="N1035" i="1"/>
  <c r="H1035" i="1"/>
  <c r="AP1035" i="1"/>
  <c r="A1036" i="1"/>
  <c r="B1036" i="1"/>
  <c r="C1036" i="1"/>
  <c r="D1036" i="1"/>
  <c r="E1036" i="1"/>
  <c r="F1036" i="1"/>
  <c r="G1036" i="1"/>
  <c r="I1036" i="1"/>
  <c r="J1036" i="1"/>
  <c r="K1036" i="1"/>
  <c r="L1036" i="1"/>
  <c r="M1036" i="1"/>
  <c r="N1036" i="1"/>
  <c r="H1036" i="1"/>
  <c r="AP1036" i="1"/>
  <c r="A1037" i="1"/>
  <c r="B1037" i="1"/>
  <c r="C1037" i="1"/>
  <c r="D1037" i="1"/>
  <c r="E1037" i="1"/>
  <c r="F1037" i="1"/>
  <c r="G1037" i="1"/>
  <c r="I1037" i="1"/>
  <c r="J1037" i="1"/>
  <c r="K1037" i="1"/>
  <c r="L1037" i="1"/>
  <c r="M1037" i="1"/>
  <c r="N1037" i="1"/>
  <c r="H1037" i="1"/>
  <c r="AP1037" i="1"/>
  <c r="A1038" i="1"/>
  <c r="B1038" i="1"/>
  <c r="C1038" i="1"/>
  <c r="D1038" i="1"/>
  <c r="E1038" i="1"/>
  <c r="F1038" i="1"/>
  <c r="G1038" i="1"/>
  <c r="I1038" i="1"/>
  <c r="J1038" i="1"/>
  <c r="K1038" i="1"/>
  <c r="L1038" i="1"/>
  <c r="M1038" i="1"/>
  <c r="N1038" i="1"/>
  <c r="H1038" i="1"/>
  <c r="AP1038" i="1"/>
  <c r="A1039" i="1"/>
  <c r="B1039" i="1"/>
  <c r="C1039" i="1"/>
  <c r="D1039" i="1"/>
  <c r="E1039" i="1"/>
  <c r="F1039" i="1"/>
  <c r="G1039" i="1"/>
  <c r="I1039" i="1"/>
  <c r="J1039" i="1"/>
  <c r="K1039" i="1"/>
  <c r="L1039" i="1"/>
  <c r="M1039" i="1"/>
  <c r="N1039" i="1"/>
  <c r="H1039" i="1"/>
  <c r="AP1039" i="1"/>
  <c r="A1040" i="1"/>
  <c r="B1040" i="1"/>
  <c r="C1040" i="1"/>
  <c r="D1040" i="1"/>
  <c r="E1040" i="1"/>
  <c r="F1040" i="1"/>
  <c r="G1040" i="1"/>
  <c r="I1040" i="1"/>
  <c r="J1040" i="1"/>
  <c r="K1040" i="1"/>
  <c r="L1040" i="1"/>
  <c r="M1040" i="1"/>
  <c r="N1040" i="1"/>
  <c r="H1040" i="1"/>
  <c r="AP1040" i="1"/>
  <c r="A1041" i="1"/>
  <c r="B1041" i="1"/>
  <c r="C1041" i="1"/>
  <c r="D1041" i="1"/>
  <c r="E1041" i="1"/>
  <c r="F1041" i="1"/>
  <c r="G1041" i="1"/>
  <c r="I1041" i="1"/>
  <c r="J1041" i="1"/>
  <c r="K1041" i="1"/>
  <c r="L1041" i="1"/>
  <c r="M1041" i="1"/>
  <c r="N1041" i="1"/>
  <c r="H1041" i="1"/>
  <c r="AP1041" i="1"/>
  <c r="A1042" i="1"/>
  <c r="B1042" i="1"/>
  <c r="C1042" i="1"/>
  <c r="D1042" i="1"/>
  <c r="E1042" i="1"/>
  <c r="F1042" i="1"/>
  <c r="G1042" i="1"/>
  <c r="I1042" i="1"/>
  <c r="J1042" i="1"/>
  <c r="K1042" i="1"/>
  <c r="L1042" i="1"/>
  <c r="M1042" i="1"/>
  <c r="N1042" i="1"/>
  <c r="H1042" i="1"/>
  <c r="AP1042" i="1"/>
  <c r="A1043" i="1"/>
  <c r="B1043" i="1"/>
  <c r="C1043" i="1"/>
  <c r="D1043" i="1"/>
  <c r="E1043" i="1"/>
  <c r="F1043" i="1"/>
  <c r="G1043" i="1"/>
  <c r="I1043" i="1"/>
  <c r="J1043" i="1"/>
  <c r="K1043" i="1"/>
  <c r="L1043" i="1"/>
  <c r="M1043" i="1"/>
  <c r="N1043" i="1"/>
  <c r="H1043" i="1"/>
  <c r="AP1043" i="1"/>
  <c r="A1044" i="1"/>
  <c r="B1044" i="1"/>
  <c r="C1044" i="1"/>
  <c r="D1044" i="1"/>
  <c r="E1044" i="1"/>
  <c r="F1044" i="1"/>
  <c r="G1044" i="1"/>
  <c r="I1044" i="1"/>
  <c r="J1044" i="1"/>
  <c r="K1044" i="1"/>
  <c r="L1044" i="1"/>
  <c r="M1044" i="1"/>
  <c r="N1044" i="1"/>
  <c r="H1044" i="1"/>
  <c r="AP1044" i="1"/>
  <c r="A1045" i="1"/>
  <c r="B1045" i="1"/>
  <c r="C1045" i="1"/>
  <c r="D1045" i="1"/>
  <c r="E1045" i="1"/>
  <c r="F1045" i="1"/>
  <c r="G1045" i="1"/>
  <c r="I1045" i="1"/>
  <c r="J1045" i="1"/>
  <c r="K1045" i="1"/>
  <c r="L1045" i="1"/>
  <c r="M1045" i="1"/>
  <c r="N1045" i="1"/>
  <c r="H1045" i="1"/>
  <c r="AP1045" i="1"/>
  <c r="A1046" i="1"/>
  <c r="B1046" i="1"/>
  <c r="C1046" i="1"/>
  <c r="D1046" i="1"/>
  <c r="E1046" i="1"/>
  <c r="F1046" i="1"/>
  <c r="G1046" i="1"/>
  <c r="I1046" i="1"/>
  <c r="J1046" i="1"/>
  <c r="K1046" i="1"/>
  <c r="L1046" i="1"/>
  <c r="M1046" i="1"/>
  <c r="N1046" i="1"/>
  <c r="H1046" i="1"/>
  <c r="AP1046" i="1"/>
  <c r="A1047" i="1"/>
  <c r="B1047" i="1"/>
  <c r="C1047" i="1"/>
  <c r="D1047" i="1"/>
  <c r="E1047" i="1"/>
  <c r="F1047" i="1"/>
  <c r="G1047" i="1"/>
  <c r="I1047" i="1"/>
  <c r="J1047" i="1"/>
  <c r="K1047" i="1"/>
  <c r="L1047" i="1"/>
  <c r="M1047" i="1"/>
  <c r="N1047" i="1"/>
  <c r="H1047" i="1"/>
  <c r="AP1047" i="1"/>
  <c r="A1048" i="1"/>
  <c r="B1048" i="1"/>
  <c r="C1048" i="1"/>
  <c r="D1048" i="1"/>
  <c r="E1048" i="1"/>
  <c r="F1048" i="1"/>
  <c r="G1048" i="1"/>
  <c r="I1048" i="1"/>
  <c r="J1048" i="1"/>
  <c r="K1048" i="1"/>
  <c r="L1048" i="1"/>
  <c r="M1048" i="1"/>
  <c r="N1048" i="1"/>
  <c r="H1048" i="1"/>
  <c r="AP1048" i="1"/>
  <c r="A1049" i="1"/>
  <c r="B1049" i="1"/>
  <c r="C1049" i="1"/>
  <c r="D1049" i="1"/>
  <c r="E1049" i="1"/>
  <c r="F1049" i="1"/>
  <c r="G1049" i="1"/>
  <c r="I1049" i="1"/>
  <c r="J1049" i="1"/>
  <c r="K1049" i="1"/>
  <c r="L1049" i="1"/>
  <c r="M1049" i="1"/>
  <c r="N1049" i="1"/>
  <c r="H1049" i="1"/>
  <c r="AP1049" i="1"/>
  <c r="A1050" i="1"/>
  <c r="B1050" i="1"/>
  <c r="C1050" i="1"/>
  <c r="D1050" i="1"/>
  <c r="E1050" i="1"/>
  <c r="F1050" i="1"/>
  <c r="G1050" i="1"/>
  <c r="I1050" i="1"/>
  <c r="J1050" i="1"/>
  <c r="K1050" i="1"/>
  <c r="L1050" i="1"/>
  <c r="M1050" i="1"/>
  <c r="N1050" i="1"/>
  <c r="H1050" i="1"/>
  <c r="AP1050" i="1"/>
  <c r="A1051" i="1"/>
  <c r="B1051" i="1"/>
  <c r="C1051" i="1"/>
  <c r="D1051" i="1"/>
  <c r="E1051" i="1"/>
  <c r="F1051" i="1"/>
  <c r="G1051" i="1"/>
  <c r="I1051" i="1"/>
  <c r="J1051" i="1"/>
  <c r="K1051" i="1"/>
  <c r="L1051" i="1"/>
  <c r="M1051" i="1"/>
  <c r="N1051" i="1"/>
  <c r="H1051" i="1"/>
  <c r="AP1051" i="1"/>
  <c r="A1052" i="1"/>
  <c r="B1052" i="1"/>
  <c r="C1052" i="1"/>
  <c r="D1052" i="1"/>
  <c r="E1052" i="1"/>
  <c r="F1052" i="1"/>
  <c r="G1052" i="1"/>
  <c r="I1052" i="1"/>
  <c r="J1052" i="1"/>
  <c r="K1052" i="1"/>
  <c r="L1052" i="1"/>
  <c r="M1052" i="1"/>
  <c r="N1052" i="1"/>
  <c r="H1052" i="1"/>
  <c r="AP1052" i="1"/>
  <c r="A1053" i="1"/>
  <c r="B1053" i="1"/>
  <c r="C1053" i="1"/>
  <c r="D1053" i="1"/>
  <c r="E1053" i="1"/>
  <c r="F1053" i="1"/>
  <c r="G1053" i="1"/>
  <c r="I1053" i="1"/>
  <c r="J1053" i="1"/>
  <c r="K1053" i="1"/>
  <c r="L1053" i="1"/>
  <c r="M1053" i="1"/>
  <c r="N1053" i="1"/>
  <c r="H1053" i="1"/>
  <c r="AP1053" i="1"/>
  <c r="A1054" i="1"/>
  <c r="B1054" i="1"/>
  <c r="C1054" i="1"/>
  <c r="D1054" i="1"/>
  <c r="E1054" i="1"/>
  <c r="F1054" i="1"/>
  <c r="G1054" i="1"/>
  <c r="I1054" i="1"/>
  <c r="J1054" i="1"/>
  <c r="K1054" i="1"/>
  <c r="L1054" i="1"/>
  <c r="M1054" i="1"/>
  <c r="N1054" i="1"/>
  <c r="H1054" i="1"/>
  <c r="AP1054" i="1"/>
  <c r="A1055" i="1"/>
  <c r="B1055" i="1"/>
  <c r="C1055" i="1"/>
  <c r="D1055" i="1"/>
  <c r="E1055" i="1"/>
  <c r="F1055" i="1"/>
  <c r="G1055" i="1"/>
  <c r="I1055" i="1"/>
  <c r="J1055" i="1"/>
  <c r="K1055" i="1"/>
  <c r="L1055" i="1"/>
  <c r="M1055" i="1"/>
  <c r="N1055" i="1"/>
  <c r="H1055" i="1"/>
  <c r="AP1055" i="1"/>
  <c r="A1056" i="1"/>
  <c r="B1056" i="1"/>
  <c r="C1056" i="1"/>
  <c r="D1056" i="1"/>
  <c r="E1056" i="1"/>
  <c r="F1056" i="1"/>
  <c r="G1056" i="1"/>
  <c r="I1056" i="1"/>
  <c r="J1056" i="1"/>
  <c r="K1056" i="1"/>
  <c r="L1056" i="1"/>
  <c r="M1056" i="1"/>
  <c r="N1056" i="1"/>
  <c r="H1056" i="1"/>
  <c r="AP1056" i="1"/>
  <c r="A1057" i="1"/>
  <c r="B1057" i="1"/>
  <c r="C1057" i="1"/>
  <c r="D1057" i="1"/>
  <c r="E1057" i="1"/>
  <c r="F1057" i="1"/>
  <c r="G1057" i="1"/>
  <c r="I1057" i="1"/>
  <c r="J1057" i="1"/>
  <c r="K1057" i="1"/>
  <c r="L1057" i="1"/>
  <c r="M1057" i="1"/>
  <c r="N1057" i="1"/>
  <c r="H1057" i="1"/>
  <c r="AP1057" i="1"/>
  <c r="A1058" i="1"/>
  <c r="B1058" i="1"/>
  <c r="C1058" i="1"/>
  <c r="D1058" i="1"/>
  <c r="E1058" i="1"/>
  <c r="F1058" i="1"/>
  <c r="G1058" i="1"/>
  <c r="I1058" i="1"/>
  <c r="J1058" i="1"/>
  <c r="K1058" i="1"/>
  <c r="L1058" i="1"/>
  <c r="M1058" i="1"/>
  <c r="N1058" i="1"/>
  <c r="H1058" i="1"/>
  <c r="AP1058" i="1"/>
  <c r="A1059" i="1"/>
  <c r="B1059" i="1"/>
  <c r="C1059" i="1"/>
  <c r="D1059" i="1"/>
  <c r="E1059" i="1"/>
  <c r="F1059" i="1"/>
  <c r="G1059" i="1"/>
  <c r="I1059" i="1"/>
  <c r="J1059" i="1"/>
  <c r="K1059" i="1"/>
  <c r="L1059" i="1"/>
  <c r="M1059" i="1"/>
  <c r="N1059" i="1"/>
  <c r="H1059" i="1"/>
  <c r="AP1059" i="1"/>
  <c r="A1060" i="1"/>
  <c r="B1060" i="1"/>
  <c r="C1060" i="1"/>
  <c r="D1060" i="1"/>
  <c r="E1060" i="1"/>
  <c r="F1060" i="1"/>
  <c r="G1060" i="1"/>
  <c r="I1060" i="1"/>
  <c r="J1060" i="1"/>
  <c r="K1060" i="1"/>
  <c r="L1060" i="1"/>
  <c r="M1060" i="1"/>
  <c r="N1060" i="1"/>
  <c r="H1060" i="1"/>
  <c r="AP1060" i="1"/>
  <c r="A1061" i="1"/>
  <c r="B1061" i="1"/>
  <c r="C1061" i="1"/>
  <c r="D1061" i="1"/>
  <c r="E1061" i="1"/>
  <c r="F1061" i="1"/>
  <c r="G1061" i="1"/>
  <c r="I1061" i="1"/>
  <c r="J1061" i="1"/>
  <c r="K1061" i="1"/>
  <c r="L1061" i="1"/>
  <c r="M1061" i="1"/>
  <c r="N1061" i="1"/>
  <c r="H1061" i="1"/>
  <c r="AP1061" i="1"/>
  <c r="A1062" i="1"/>
  <c r="B1062" i="1"/>
  <c r="C1062" i="1"/>
  <c r="D1062" i="1"/>
  <c r="E1062" i="1"/>
  <c r="F1062" i="1"/>
  <c r="G1062" i="1"/>
  <c r="I1062" i="1"/>
  <c r="J1062" i="1"/>
  <c r="K1062" i="1"/>
  <c r="L1062" i="1"/>
  <c r="M1062" i="1"/>
  <c r="N1062" i="1"/>
  <c r="H1062" i="1"/>
  <c r="AP1062" i="1"/>
  <c r="A1063" i="1"/>
  <c r="B1063" i="1"/>
  <c r="C1063" i="1"/>
  <c r="D1063" i="1"/>
  <c r="E1063" i="1"/>
  <c r="F1063" i="1"/>
  <c r="G1063" i="1"/>
  <c r="I1063" i="1"/>
  <c r="J1063" i="1"/>
  <c r="K1063" i="1"/>
  <c r="L1063" i="1"/>
  <c r="M1063" i="1"/>
  <c r="N1063" i="1"/>
  <c r="H1063" i="1"/>
  <c r="AP1063" i="1"/>
  <c r="A1064" i="1"/>
  <c r="B1064" i="1"/>
  <c r="C1064" i="1"/>
  <c r="D1064" i="1"/>
  <c r="E1064" i="1"/>
  <c r="F1064" i="1"/>
  <c r="G1064" i="1"/>
  <c r="I1064" i="1"/>
  <c r="J1064" i="1"/>
  <c r="K1064" i="1"/>
  <c r="L1064" i="1"/>
  <c r="M1064" i="1"/>
  <c r="N1064" i="1"/>
  <c r="H1064" i="1"/>
  <c r="AP1064" i="1"/>
  <c r="A1065" i="1"/>
  <c r="B1065" i="1"/>
  <c r="C1065" i="1"/>
  <c r="D1065" i="1"/>
  <c r="E1065" i="1"/>
  <c r="F1065" i="1"/>
  <c r="G1065" i="1"/>
  <c r="I1065" i="1"/>
  <c r="J1065" i="1"/>
  <c r="K1065" i="1"/>
  <c r="L1065" i="1"/>
  <c r="M1065" i="1"/>
  <c r="N1065" i="1"/>
  <c r="H1065" i="1"/>
  <c r="AP1065" i="1"/>
  <c r="A1066" i="1"/>
  <c r="B1066" i="1"/>
  <c r="C1066" i="1"/>
  <c r="D1066" i="1"/>
  <c r="E1066" i="1"/>
  <c r="F1066" i="1"/>
  <c r="G1066" i="1"/>
  <c r="I1066" i="1"/>
  <c r="J1066" i="1"/>
  <c r="K1066" i="1"/>
  <c r="L1066" i="1"/>
  <c r="M1066" i="1"/>
  <c r="N1066" i="1"/>
  <c r="H1066" i="1"/>
  <c r="AP1066" i="1"/>
  <c r="A1067" i="1"/>
  <c r="B1067" i="1"/>
  <c r="C1067" i="1"/>
  <c r="D1067" i="1"/>
  <c r="E1067" i="1"/>
  <c r="F1067" i="1"/>
  <c r="G1067" i="1"/>
  <c r="I1067" i="1"/>
  <c r="J1067" i="1"/>
  <c r="K1067" i="1"/>
  <c r="L1067" i="1"/>
  <c r="M1067" i="1"/>
  <c r="N1067" i="1"/>
  <c r="H1067" i="1"/>
  <c r="AP1067" i="1"/>
  <c r="A1068" i="1"/>
  <c r="B1068" i="1"/>
  <c r="C1068" i="1"/>
  <c r="D1068" i="1"/>
  <c r="E1068" i="1"/>
  <c r="F1068" i="1"/>
  <c r="G1068" i="1"/>
  <c r="I1068" i="1"/>
  <c r="J1068" i="1"/>
  <c r="K1068" i="1"/>
  <c r="L1068" i="1"/>
  <c r="M1068" i="1"/>
  <c r="N1068" i="1"/>
  <c r="H1068" i="1"/>
  <c r="AP1068" i="1"/>
  <c r="A1069" i="1"/>
  <c r="B1069" i="1"/>
  <c r="C1069" i="1"/>
  <c r="D1069" i="1"/>
  <c r="E1069" i="1"/>
  <c r="F1069" i="1"/>
  <c r="G1069" i="1"/>
  <c r="I1069" i="1"/>
  <c r="J1069" i="1"/>
  <c r="K1069" i="1"/>
  <c r="L1069" i="1"/>
  <c r="M1069" i="1"/>
  <c r="N1069" i="1"/>
  <c r="H1069" i="1"/>
  <c r="AP1069" i="1"/>
  <c r="A1070" i="1"/>
  <c r="B1070" i="1"/>
  <c r="C1070" i="1"/>
  <c r="D1070" i="1"/>
  <c r="E1070" i="1"/>
  <c r="F1070" i="1"/>
  <c r="G1070" i="1"/>
  <c r="I1070" i="1"/>
  <c r="J1070" i="1"/>
  <c r="K1070" i="1"/>
  <c r="L1070" i="1"/>
  <c r="M1070" i="1"/>
  <c r="N1070" i="1"/>
  <c r="H1070" i="1"/>
  <c r="AP1070" i="1"/>
  <c r="A1071" i="1"/>
  <c r="B1071" i="1"/>
  <c r="C1071" i="1"/>
  <c r="D1071" i="1"/>
  <c r="E1071" i="1"/>
  <c r="F1071" i="1"/>
  <c r="G1071" i="1"/>
  <c r="I1071" i="1"/>
  <c r="J1071" i="1"/>
  <c r="K1071" i="1"/>
  <c r="L1071" i="1"/>
  <c r="M1071" i="1"/>
  <c r="N1071" i="1"/>
  <c r="H1071" i="1"/>
  <c r="AP1071" i="1"/>
  <c r="A1072" i="1"/>
  <c r="B1072" i="1"/>
  <c r="C1072" i="1"/>
  <c r="D1072" i="1"/>
  <c r="E1072" i="1"/>
  <c r="F1072" i="1"/>
  <c r="G1072" i="1"/>
  <c r="I1072" i="1"/>
  <c r="J1072" i="1"/>
  <c r="K1072" i="1"/>
  <c r="L1072" i="1"/>
  <c r="M1072" i="1"/>
  <c r="N1072" i="1"/>
  <c r="H1072" i="1"/>
  <c r="AP1072" i="1"/>
  <c r="A1073" i="1"/>
  <c r="B1073" i="1"/>
  <c r="C1073" i="1"/>
  <c r="D1073" i="1"/>
  <c r="E1073" i="1"/>
  <c r="F1073" i="1"/>
  <c r="G1073" i="1"/>
  <c r="I1073" i="1"/>
  <c r="J1073" i="1"/>
  <c r="K1073" i="1"/>
  <c r="L1073" i="1"/>
  <c r="M1073" i="1"/>
  <c r="N1073" i="1"/>
  <c r="H1073" i="1"/>
  <c r="AP1073" i="1"/>
  <c r="A1074" i="1"/>
  <c r="B1074" i="1"/>
  <c r="C1074" i="1"/>
  <c r="D1074" i="1"/>
  <c r="E1074" i="1"/>
  <c r="F1074" i="1"/>
  <c r="G1074" i="1"/>
  <c r="I1074" i="1"/>
  <c r="J1074" i="1"/>
  <c r="K1074" i="1"/>
  <c r="L1074" i="1"/>
  <c r="M1074" i="1"/>
  <c r="N1074" i="1"/>
  <c r="H1074" i="1"/>
  <c r="AP1074" i="1"/>
  <c r="A1075" i="1"/>
  <c r="B1075" i="1"/>
  <c r="C1075" i="1"/>
  <c r="D1075" i="1"/>
  <c r="E1075" i="1"/>
  <c r="F1075" i="1"/>
  <c r="G1075" i="1"/>
  <c r="I1075" i="1"/>
  <c r="J1075" i="1"/>
  <c r="K1075" i="1"/>
  <c r="L1075" i="1"/>
  <c r="M1075" i="1"/>
  <c r="N1075" i="1"/>
  <c r="H1075" i="1"/>
  <c r="AP1075" i="1"/>
  <c r="A1076" i="1"/>
  <c r="B1076" i="1"/>
  <c r="C1076" i="1"/>
  <c r="D1076" i="1"/>
  <c r="E1076" i="1"/>
  <c r="F1076" i="1"/>
  <c r="G1076" i="1"/>
  <c r="I1076" i="1"/>
  <c r="J1076" i="1"/>
  <c r="K1076" i="1"/>
  <c r="L1076" i="1"/>
  <c r="M1076" i="1"/>
  <c r="N1076" i="1"/>
  <c r="H1076" i="1"/>
  <c r="AP1076" i="1"/>
  <c r="A1077" i="1"/>
  <c r="B1077" i="1"/>
  <c r="C1077" i="1"/>
  <c r="D1077" i="1"/>
  <c r="E1077" i="1"/>
  <c r="F1077" i="1"/>
  <c r="G1077" i="1"/>
  <c r="I1077" i="1"/>
  <c r="J1077" i="1"/>
  <c r="K1077" i="1"/>
  <c r="L1077" i="1"/>
  <c r="M1077" i="1"/>
  <c r="N1077" i="1"/>
  <c r="H1077" i="1"/>
  <c r="AP1077" i="1"/>
  <c r="A1078" i="1"/>
  <c r="B1078" i="1"/>
  <c r="C1078" i="1"/>
  <c r="D1078" i="1"/>
  <c r="E1078" i="1"/>
  <c r="F1078" i="1"/>
  <c r="G1078" i="1"/>
  <c r="I1078" i="1"/>
  <c r="J1078" i="1"/>
  <c r="K1078" i="1"/>
  <c r="L1078" i="1"/>
  <c r="M1078" i="1"/>
  <c r="N1078" i="1"/>
  <c r="H1078" i="1"/>
  <c r="AP1078" i="1"/>
  <c r="A1079" i="1"/>
  <c r="B1079" i="1"/>
  <c r="C1079" i="1"/>
  <c r="D1079" i="1"/>
  <c r="E1079" i="1"/>
  <c r="F1079" i="1"/>
  <c r="G1079" i="1"/>
  <c r="I1079" i="1"/>
  <c r="J1079" i="1"/>
  <c r="K1079" i="1"/>
  <c r="L1079" i="1"/>
  <c r="M1079" i="1"/>
  <c r="N1079" i="1"/>
  <c r="H1079" i="1"/>
  <c r="AP1079" i="1"/>
  <c r="A1080" i="1"/>
  <c r="B1080" i="1"/>
  <c r="C1080" i="1"/>
  <c r="D1080" i="1"/>
  <c r="E1080" i="1"/>
  <c r="F1080" i="1"/>
  <c r="G1080" i="1"/>
  <c r="I1080" i="1"/>
  <c r="J1080" i="1"/>
  <c r="K1080" i="1"/>
  <c r="L1080" i="1"/>
  <c r="M1080" i="1"/>
  <c r="N1080" i="1"/>
  <c r="H1080" i="1"/>
  <c r="AP1080" i="1"/>
  <c r="A1081" i="1"/>
  <c r="B1081" i="1"/>
  <c r="C1081" i="1"/>
  <c r="D1081" i="1"/>
  <c r="E1081" i="1"/>
  <c r="F1081" i="1"/>
  <c r="G1081" i="1"/>
  <c r="I1081" i="1"/>
  <c r="J1081" i="1"/>
  <c r="K1081" i="1"/>
  <c r="L1081" i="1"/>
  <c r="M1081" i="1"/>
  <c r="N1081" i="1"/>
  <c r="H1081" i="1"/>
  <c r="AP1081" i="1"/>
  <c r="A1082" i="1"/>
  <c r="B1082" i="1"/>
  <c r="C1082" i="1"/>
  <c r="D1082" i="1"/>
  <c r="E1082" i="1"/>
  <c r="F1082" i="1"/>
  <c r="G1082" i="1"/>
  <c r="I1082" i="1"/>
  <c r="J1082" i="1"/>
  <c r="K1082" i="1"/>
  <c r="L1082" i="1"/>
  <c r="M1082" i="1"/>
  <c r="N1082" i="1"/>
  <c r="H1082" i="1"/>
  <c r="AP1082" i="1"/>
  <c r="A1083" i="1"/>
  <c r="B1083" i="1"/>
  <c r="C1083" i="1"/>
  <c r="D1083" i="1"/>
  <c r="E1083" i="1"/>
  <c r="F1083" i="1"/>
  <c r="G1083" i="1"/>
  <c r="I1083" i="1"/>
  <c r="J1083" i="1"/>
  <c r="K1083" i="1"/>
  <c r="L1083" i="1"/>
  <c r="M1083" i="1"/>
  <c r="N1083" i="1"/>
  <c r="H1083" i="1"/>
  <c r="AP1083" i="1"/>
  <c r="A1084" i="1"/>
  <c r="B1084" i="1"/>
  <c r="C1084" i="1"/>
  <c r="D1084" i="1"/>
  <c r="E1084" i="1"/>
  <c r="F1084" i="1"/>
  <c r="G1084" i="1"/>
  <c r="I1084" i="1"/>
  <c r="J1084" i="1"/>
  <c r="K1084" i="1"/>
  <c r="L1084" i="1"/>
  <c r="M1084" i="1"/>
  <c r="N1084" i="1"/>
  <c r="H1084" i="1"/>
  <c r="AP1084" i="1"/>
  <c r="A1085" i="1"/>
  <c r="B1085" i="1"/>
  <c r="C1085" i="1"/>
  <c r="D1085" i="1"/>
  <c r="E1085" i="1"/>
  <c r="F1085" i="1"/>
  <c r="G1085" i="1"/>
  <c r="I1085" i="1"/>
  <c r="J1085" i="1"/>
  <c r="K1085" i="1"/>
  <c r="L1085" i="1"/>
  <c r="M1085" i="1"/>
  <c r="N1085" i="1"/>
  <c r="H1085" i="1"/>
  <c r="AP1085" i="1"/>
  <c r="A1086" i="1"/>
  <c r="B1086" i="1"/>
  <c r="C1086" i="1"/>
  <c r="D1086" i="1"/>
  <c r="E1086" i="1"/>
  <c r="F1086" i="1"/>
  <c r="G1086" i="1"/>
  <c r="I1086" i="1"/>
  <c r="J1086" i="1"/>
  <c r="K1086" i="1"/>
  <c r="L1086" i="1"/>
  <c r="M1086" i="1"/>
  <c r="N1086" i="1"/>
  <c r="H1086" i="1"/>
  <c r="AP1086" i="1"/>
  <c r="A1087" i="1"/>
  <c r="B1087" i="1"/>
  <c r="C1087" i="1"/>
  <c r="D1087" i="1"/>
  <c r="E1087" i="1"/>
  <c r="F1087" i="1"/>
  <c r="G1087" i="1"/>
  <c r="I1087" i="1"/>
  <c r="J1087" i="1"/>
  <c r="K1087" i="1"/>
  <c r="L1087" i="1"/>
  <c r="M1087" i="1"/>
  <c r="N1087" i="1"/>
  <c r="H1087" i="1"/>
  <c r="AP1087" i="1"/>
  <c r="A1088" i="1"/>
  <c r="B1088" i="1"/>
  <c r="C1088" i="1"/>
  <c r="D1088" i="1"/>
  <c r="E1088" i="1"/>
  <c r="F1088" i="1"/>
  <c r="G1088" i="1"/>
  <c r="I1088" i="1"/>
  <c r="J1088" i="1"/>
  <c r="K1088" i="1"/>
  <c r="L1088" i="1"/>
  <c r="M1088" i="1"/>
  <c r="N1088" i="1"/>
  <c r="H1088" i="1"/>
  <c r="AP1088" i="1"/>
  <c r="A1089" i="1"/>
  <c r="B1089" i="1"/>
  <c r="C1089" i="1"/>
  <c r="D1089" i="1"/>
  <c r="E1089" i="1"/>
  <c r="F1089" i="1"/>
  <c r="G1089" i="1"/>
  <c r="I1089" i="1"/>
  <c r="J1089" i="1"/>
  <c r="K1089" i="1"/>
  <c r="L1089" i="1"/>
  <c r="M1089" i="1"/>
  <c r="N1089" i="1"/>
  <c r="H1089" i="1"/>
  <c r="AP1089" i="1"/>
  <c r="A1090" i="1"/>
  <c r="B1090" i="1"/>
  <c r="C1090" i="1"/>
  <c r="D1090" i="1"/>
  <c r="E1090" i="1"/>
  <c r="F1090" i="1"/>
  <c r="G1090" i="1"/>
  <c r="I1090" i="1"/>
  <c r="J1090" i="1"/>
  <c r="K1090" i="1"/>
  <c r="L1090" i="1"/>
  <c r="M1090" i="1"/>
  <c r="N1090" i="1"/>
  <c r="H1090" i="1"/>
  <c r="AP1090" i="1"/>
  <c r="A1091" i="1"/>
  <c r="B1091" i="1"/>
  <c r="C1091" i="1"/>
  <c r="D1091" i="1"/>
  <c r="E1091" i="1"/>
  <c r="F1091" i="1"/>
  <c r="G1091" i="1"/>
  <c r="I1091" i="1"/>
  <c r="J1091" i="1"/>
  <c r="K1091" i="1"/>
  <c r="L1091" i="1"/>
  <c r="M1091" i="1"/>
  <c r="N1091" i="1"/>
  <c r="H1091" i="1"/>
  <c r="AP1091" i="1"/>
  <c r="A1092" i="1"/>
  <c r="B1092" i="1"/>
  <c r="C1092" i="1"/>
  <c r="D1092" i="1"/>
  <c r="E1092" i="1"/>
  <c r="F1092" i="1"/>
  <c r="G1092" i="1"/>
  <c r="I1092" i="1"/>
  <c r="J1092" i="1"/>
  <c r="K1092" i="1"/>
  <c r="L1092" i="1"/>
  <c r="M1092" i="1"/>
  <c r="N1092" i="1"/>
  <c r="H1092" i="1"/>
  <c r="AP1092" i="1"/>
  <c r="A1093" i="1"/>
  <c r="B1093" i="1"/>
  <c r="C1093" i="1"/>
  <c r="D1093" i="1"/>
  <c r="E1093" i="1"/>
  <c r="F1093" i="1"/>
  <c r="G1093" i="1"/>
  <c r="I1093" i="1"/>
  <c r="J1093" i="1"/>
  <c r="K1093" i="1"/>
  <c r="L1093" i="1"/>
  <c r="M1093" i="1"/>
  <c r="N1093" i="1"/>
  <c r="H1093" i="1"/>
  <c r="AP1093" i="1"/>
  <c r="A1094" i="1"/>
  <c r="B1094" i="1"/>
  <c r="C1094" i="1"/>
  <c r="D1094" i="1"/>
  <c r="E1094" i="1"/>
  <c r="F1094" i="1"/>
  <c r="G1094" i="1"/>
  <c r="I1094" i="1"/>
  <c r="J1094" i="1"/>
  <c r="K1094" i="1"/>
  <c r="L1094" i="1"/>
  <c r="M1094" i="1"/>
  <c r="N1094" i="1"/>
  <c r="H1094" i="1"/>
  <c r="AP1094" i="1"/>
  <c r="A1095" i="1"/>
  <c r="B1095" i="1"/>
  <c r="C1095" i="1"/>
  <c r="D1095" i="1"/>
  <c r="E1095" i="1"/>
  <c r="F1095" i="1"/>
  <c r="G1095" i="1"/>
  <c r="I1095" i="1"/>
  <c r="J1095" i="1"/>
  <c r="K1095" i="1"/>
  <c r="L1095" i="1"/>
  <c r="M1095" i="1"/>
  <c r="N1095" i="1"/>
  <c r="H1095" i="1"/>
  <c r="AP1095" i="1"/>
  <c r="A1096" i="1"/>
  <c r="B1096" i="1"/>
  <c r="C1096" i="1"/>
  <c r="D1096" i="1"/>
  <c r="E1096" i="1"/>
  <c r="F1096" i="1"/>
  <c r="G1096" i="1"/>
  <c r="I1096" i="1"/>
  <c r="J1096" i="1"/>
  <c r="K1096" i="1"/>
  <c r="L1096" i="1"/>
  <c r="M1096" i="1"/>
  <c r="N1096" i="1"/>
  <c r="H1096" i="1"/>
  <c r="AP1096" i="1"/>
  <c r="A1097" i="1"/>
  <c r="B1097" i="1"/>
  <c r="C1097" i="1"/>
  <c r="D1097" i="1"/>
  <c r="E1097" i="1"/>
  <c r="F1097" i="1"/>
  <c r="G1097" i="1"/>
  <c r="I1097" i="1"/>
  <c r="J1097" i="1"/>
  <c r="K1097" i="1"/>
  <c r="L1097" i="1"/>
  <c r="M1097" i="1"/>
  <c r="N1097" i="1"/>
  <c r="H1097" i="1"/>
  <c r="AP1097" i="1"/>
  <c r="A1098" i="1"/>
  <c r="B1098" i="1"/>
  <c r="C1098" i="1"/>
  <c r="D1098" i="1"/>
  <c r="E1098" i="1"/>
  <c r="F1098" i="1"/>
  <c r="G1098" i="1"/>
  <c r="I1098" i="1"/>
  <c r="J1098" i="1"/>
  <c r="K1098" i="1"/>
  <c r="L1098" i="1"/>
  <c r="M1098" i="1"/>
  <c r="N1098" i="1"/>
  <c r="H1098" i="1"/>
  <c r="AP1098" i="1"/>
  <c r="AQ1098" i="1" l="1"/>
  <c r="AQ1097" i="1"/>
  <c r="AY1096" i="1"/>
  <c r="AQ1096" i="1"/>
  <c r="AY1095" i="1"/>
  <c r="AQ1095" i="1"/>
  <c r="AY1094" i="1"/>
  <c r="AQ1094" i="1"/>
  <c r="AY1093" i="1"/>
  <c r="AQ1093" i="1"/>
  <c r="AQ1092" i="1"/>
  <c r="AY1091" i="1"/>
  <c r="AQ1091" i="1"/>
  <c r="AQ1090" i="1"/>
  <c r="AQ1089" i="1"/>
  <c r="AY1088" i="1"/>
  <c r="AQ1088" i="1"/>
  <c r="AY1087" i="1"/>
  <c r="AQ1087" i="1"/>
  <c r="AY1086" i="1"/>
  <c r="AQ1086" i="1"/>
  <c r="AY1085" i="1"/>
  <c r="AQ1085" i="1"/>
  <c r="AQ1084" i="1"/>
  <c r="AY1083" i="1"/>
  <c r="AQ1083" i="1"/>
  <c r="AQ1082" i="1"/>
  <c r="AQ1081" i="1"/>
  <c r="AY1080" i="1"/>
  <c r="AQ1080" i="1"/>
  <c r="AY1079" i="1"/>
  <c r="AQ1079" i="1"/>
  <c r="AY1078" i="1"/>
  <c r="AQ1078" i="1"/>
  <c r="AY1077" i="1"/>
  <c r="AQ1077" i="1"/>
  <c r="AY1076" i="1"/>
  <c r="AQ1076" i="1"/>
  <c r="AY1075" i="1"/>
  <c r="AQ1075" i="1"/>
  <c r="AQ1074" i="1"/>
  <c r="AQ1073" i="1"/>
  <c r="AY1072" i="1"/>
  <c r="AQ1072" i="1"/>
  <c r="AY1071" i="1"/>
  <c r="AQ1071" i="1"/>
  <c r="AY1070" i="1"/>
  <c r="AQ1070" i="1"/>
  <c r="AY1069" i="1"/>
  <c r="AQ1069" i="1"/>
  <c r="AY1068" i="1"/>
  <c r="AQ1068" i="1"/>
  <c r="AY1067" i="1"/>
  <c r="AQ1067" i="1"/>
  <c r="AY1066" i="1"/>
  <c r="AQ1066" i="1"/>
  <c r="AQ1065" i="1"/>
  <c r="AY1064" i="1"/>
  <c r="AQ1064" i="1"/>
  <c r="AY1063" i="1"/>
  <c r="AQ1063" i="1"/>
  <c r="AY1062" i="1"/>
  <c r="AQ1062" i="1"/>
  <c r="AY1061" i="1"/>
  <c r="AQ1061" i="1"/>
  <c r="AY1060" i="1"/>
  <c r="AQ1060" i="1"/>
  <c r="AY1059" i="1"/>
  <c r="AQ1059" i="1"/>
  <c r="AY1058" i="1"/>
  <c r="AQ1058" i="1"/>
  <c r="AQ1057" i="1"/>
  <c r="AY1056" i="1"/>
  <c r="AQ1056" i="1"/>
  <c r="AQ1055" i="1"/>
  <c r="AY1054" i="1"/>
  <c r="AQ1054" i="1"/>
  <c r="AY1053" i="1"/>
  <c r="AQ1053" i="1"/>
  <c r="AY1052" i="1"/>
  <c r="AQ1052" i="1"/>
  <c r="AY1051" i="1"/>
  <c r="AQ1051" i="1"/>
  <c r="AY1050" i="1"/>
  <c r="AQ1050" i="1"/>
  <c r="AY1049" i="1"/>
  <c r="AQ1049" i="1"/>
  <c r="AQ1048" i="1"/>
  <c r="AY1047" i="1"/>
  <c r="AQ1047" i="1"/>
  <c r="AY1046" i="1"/>
  <c r="AQ1046" i="1"/>
  <c r="AY1045" i="1"/>
  <c r="AQ1045" i="1"/>
  <c r="AY1044" i="1"/>
  <c r="AQ1044" i="1"/>
  <c r="AY1043" i="1"/>
  <c r="AQ1043" i="1"/>
  <c r="AQ1042" i="1"/>
  <c r="AY1041" i="1"/>
  <c r="AQ1041" i="1"/>
  <c r="AQ1040" i="1"/>
  <c r="AY1039" i="1"/>
  <c r="AQ1039" i="1"/>
  <c r="AY1038" i="1"/>
  <c r="AQ1038" i="1"/>
  <c r="AY1037" i="1"/>
  <c r="AQ1037" i="1"/>
  <c r="AY1036" i="1"/>
  <c r="AQ1036" i="1"/>
  <c r="AY1035" i="1"/>
  <c r="AQ1035" i="1"/>
  <c r="AQ1034" i="1"/>
  <c r="AY1033" i="1"/>
  <c r="AQ1033" i="1"/>
  <c r="AQ1032" i="1"/>
  <c r="AY1031" i="1"/>
  <c r="AQ1031" i="1"/>
  <c r="AY1030" i="1"/>
  <c r="AQ1030" i="1"/>
  <c r="AY1029" i="1"/>
  <c r="AQ1029" i="1"/>
  <c r="AY1028" i="1"/>
  <c r="AQ1028" i="1"/>
  <c r="AY1027" i="1"/>
  <c r="AQ1027" i="1"/>
  <c r="AQ1026" i="1"/>
  <c r="AY1025" i="1"/>
  <c r="AQ1025" i="1"/>
  <c r="AQ1024" i="1"/>
  <c r="AY1023" i="1"/>
  <c r="AQ1023" i="1"/>
  <c r="AY1022" i="1"/>
  <c r="AQ1022" i="1"/>
  <c r="AY1021" i="1"/>
  <c r="AQ1021" i="1"/>
  <c r="AY1020" i="1"/>
  <c r="AQ1020" i="1"/>
  <c r="AY1019" i="1"/>
  <c r="AQ1019" i="1"/>
  <c r="AQ1018" i="1"/>
  <c r="AQ1017" i="1"/>
  <c r="AY1016" i="1"/>
  <c r="AQ1016" i="1"/>
  <c r="AY1015" i="1"/>
  <c r="AQ1015" i="1"/>
  <c r="AY1014" i="1"/>
  <c r="AQ1014" i="1"/>
  <c r="AY1013" i="1"/>
  <c r="AQ1013" i="1"/>
  <c r="AY1012" i="1"/>
  <c r="AQ1012" i="1"/>
  <c r="AY1011" i="1"/>
  <c r="AQ1011" i="1"/>
  <c r="AQ1010" i="1"/>
  <c r="AY1009" i="1"/>
  <c r="AQ1009" i="1"/>
  <c r="AQ1008" i="1"/>
  <c r="AY1007" i="1"/>
  <c r="AQ1007" i="1"/>
  <c r="AQ1006" i="1"/>
  <c r="AQ1005" i="1"/>
  <c r="AY1004" i="1"/>
  <c r="AQ1004" i="1"/>
  <c r="AY1003" i="1"/>
  <c r="AQ1003" i="1"/>
  <c r="AY1002" i="1"/>
  <c r="AQ1002" i="1"/>
  <c r="AY1001" i="1"/>
  <c r="AQ1001" i="1"/>
  <c r="AY1000" i="1"/>
  <c r="AQ1000" i="1"/>
  <c r="AQ999" i="1"/>
  <c r="AY998" i="1"/>
  <c r="AQ998" i="1"/>
  <c r="AQ997" i="1"/>
  <c r="AY996" i="1"/>
  <c r="AQ996" i="1"/>
  <c r="AY995" i="1"/>
  <c r="AQ995" i="1"/>
  <c r="AY994" i="1"/>
  <c r="AQ994" i="1"/>
  <c r="AY993" i="1"/>
  <c r="AQ993" i="1"/>
  <c r="AY992" i="1"/>
  <c r="AQ992" i="1"/>
  <c r="AQ991" i="1"/>
  <c r="AY990" i="1"/>
  <c r="AQ990" i="1"/>
  <c r="AQ989" i="1"/>
  <c r="AY988" i="1"/>
  <c r="AQ988" i="1"/>
  <c r="AQ987" i="1"/>
  <c r="AY986" i="1"/>
  <c r="AQ986" i="1"/>
  <c r="AY985" i="1"/>
  <c r="AQ985" i="1"/>
  <c r="AY984" i="1"/>
  <c r="AQ984" i="1"/>
  <c r="AQ983" i="1"/>
  <c r="AY982" i="1"/>
  <c r="AQ982" i="1"/>
  <c r="AQ981" i="1"/>
  <c r="AY980" i="1"/>
  <c r="AQ980" i="1"/>
  <c r="AY979" i="1"/>
  <c r="AQ979" i="1"/>
  <c r="AY978" i="1"/>
  <c r="AQ978" i="1"/>
  <c r="AY977" i="1"/>
  <c r="AQ977" i="1"/>
  <c r="AY976" i="1"/>
  <c r="AQ976" i="1"/>
  <c r="AY975" i="1"/>
  <c r="AQ975" i="1"/>
  <c r="AY974" i="1"/>
  <c r="AQ974" i="1"/>
  <c r="AY973" i="1"/>
  <c r="AQ973" i="1"/>
  <c r="AY972" i="1"/>
  <c r="AQ972" i="1"/>
  <c r="AY971" i="1"/>
  <c r="AQ971" i="1"/>
  <c r="AY970" i="1"/>
  <c r="AQ970" i="1"/>
  <c r="AQ969" i="1"/>
  <c r="AY968" i="1"/>
  <c r="AQ968" i="1"/>
  <c r="AY967" i="1"/>
  <c r="AQ967" i="1"/>
  <c r="AY966" i="1"/>
  <c r="AQ966" i="1"/>
  <c r="AY965" i="1"/>
  <c r="AQ965" i="1"/>
  <c r="AY964" i="1"/>
  <c r="AQ964" i="1"/>
  <c r="AY963" i="1"/>
  <c r="AQ963" i="1"/>
  <c r="AY962" i="1"/>
  <c r="AQ962" i="1"/>
  <c r="AY961" i="1"/>
  <c r="AQ961" i="1"/>
  <c r="AY960" i="1"/>
  <c r="AQ960" i="1"/>
  <c r="AY959" i="1"/>
  <c r="AQ959" i="1"/>
  <c r="AY958" i="1"/>
  <c r="AQ958" i="1"/>
  <c r="AY957" i="1"/>
  <c r="AQ957" i="1"/>
  <c r="AY956" i="1"/>
  <c r="AQ956" i="1"/>
  <c r="AY955" i="1"/>
  <c r="AQ955" i="1"/>
  <c r="AY954" i="1"/>
  <c r="AQ954" i="1"/>
  <c r="AY953" i="1"/>
  <c r="AQ953" i="1"/>
  <c r="AY952" i="1"/>
  <c r="AQ952" i="1"/>
  <c r="AY951" i="1"/>
  <c r="AQ951" i="1"/>
  <c r="AY950" i="1"/>
  <c r="AQ950" i="1"/>
  <c r="AY949" i="1"/>
  <c r="AQ949" i="1"/>
  <c r="AY948" i="1"/>
  <c r="AQ948" i="1"/>
  <c r="AY947" i="1"/>
  <c r="AQ947" i="1"/>
  <c r="AY946" i="1"/>
  <c r="AQ946" i="1"/>
  <c r="AY945" i="1"/>
  <c r="AQ945" i="1"/>
  <c r="AY944" i="1"/>
  <c r="AQ944" i="1"/>
  <c r="AY943" i="1"/>
  <c r="AQ943" i="1"/>
  <c r="AY942" i="1"/>
  <c r="AQ942" i="1"/>
  <c r="AY941" i="1"/>
  <c r="AQ941" i="1"/>
  <c r="AY940" i="1"/>
  <c r="AQ940" i="1"/>
  <c r="AY939" i="1"/>
  <c r="AQ939" i="1"/>
  <c r="AY938" i="1"/>
  <c r="AQ938" i="1"/>
  <c r="AY937" i="1"/>
  <c r="AQ937" i="1"/>
  <c r="AY936" i="1"/>
  <c r="AQ936" i="1"/>
  <c r="AY935" i="1"/>
  <c r="AQ935" i="1"/>
  <c r="AY934" i="1"/>
  <c r="AQ934" i="1"/>
  <c r="AY933" i="1"/>
  <c r="AQ933" i="1"/>
  <c r="AY932" i="1"/>
  <c r="AQ932" i="1"/>
  <c r="AQ931" i="1"/>
  <c r="AY930" i="1"/>
  <c r="AQ930" i="1"/>
  <c r="AY929" i="1"/>
  <c r="AQ929" i="1"/>
  <c r="AQ928" i="1"/>
  <c r="AQ927" i="1"/>
  <c r="AY926" i="1"/>
  <c r="AQ926" i="1"/>
  <c r="AY925" i="1"/>
  <c r="AQ925" i="1"/>
  <c r="AY924" i="1"/>
  <c r="AQ924" i="1"/>
  <c r="AQ923" i="1"/>
  <c r="AY922" i="1"/>
  <c r="AQ922" i="1"/>
  <c r="AY921" i="1"/>
  <c r="AQ921" i="1"/>
  <c r="AY920" i="1"/>
  <c r="AQ920" i="1"/>
  <c r="AQ919" i="1"/>
  <c r="AY918" i="1"/>
  <c r="AQ918" i="1"/>
  <c r="AY917" i="1"/>
  <c r="AQ917" i="1"/>
  <c r="AY916" i="1"/>
  <c r="AQ916" i="1"/>
  <c r="AQ915" i="1"/>
  <c r="AY914" i="1"/>
  <c r="AQ914" i="1"/>
  <c r="AY913" i="1"/>
  <c r="AQ913" i="1"/>
  <c r="AY912" i="1"/>
  <c r="AQ912" i="1"/>
  <c r="AQ911" i="1"/>
  <c r="AY910" i="1"/>
  <c r="AQ910" i="1"/>
  <c r="AY909" i="1"/>
  <c r="AQ909" i="1"/>
  <c r="AY908" i="1"/>
  <c r="AQ908" i="1"/>
  <c r="AQ907" i="1"/>
  <c r="AY906" i="1"/>
  <c r="AQ906" i="1"/>
  <c r="AY905" i="1"/>
  <c r="AQ905" i="1"/>
  <c r="AY904" i="1"/>
  <c r="AQ904" i="1"/>
  <c r="AQ903" i="1"/>
  <c r="AY902" i="1"/>
  <c r="AQ902" i="1"/>
  <c r="AY901" i="1"/>
  <c r="AQ901" i="1"/>
  <c r="AY900" i="1"/>
  <c r="AQ900" i="1"/>
  <c r="AY899" i="1"/>
  <c r="AQ899" i="1"/>
  <c r="AY898" i="1"/>
  <c r="AQ898" i="1"/>
  <c r="AY897" i="1"/>
  <c r="AQ897" i="1"/>
  <c r="AY896" i="1"/>
  <c r="AQ896" i="1"/>
  <c r="AY895" i="1"/>
  <c r="AQ895" i="1"/>
  <c r="AY894" i="1"/>
  <c r="AQ894" i="1"/>
  <c r="AY893" i="1"/>
  <c r="AQ893" i="1"/>
  <c r="AY892" i="1"/>
  <c r="AQ892" i="1"/>
  <c r="AY891" i="1"/>
  <c r="AQ891" i="1"/>
  <c r="AY890" i="1"/>
  <c r="AQ890" i="1"/>
  <c r="AY889" i="1"/>
  <c r="AQ889" i="1"/>
  <c r="AQ888" i="1"/>
  <c r="AY887" i="1"/>
  <c r="AQ887" i="1"/>
  <c r="AY886" i="1"/>
  <c r="AQ886" i="1"/>
  <c r="AY885" i="1"/>
  <c r="AQ885" i="1"/>
  <c r="AQ884" i="1"/>
  <c r="AY883" i="1"/>
  <c r="AQ883" i="1"/>
  <c r="AY882" i="1"/>
  <c r="AQ882" i="1"/>
  <c r="AY881" i="1"/>
  <c r="AQ881" i="1"/>
  <c r="AY880" i="1"/>
  <c r="AQ880" i="1"/>
  <c r="AY879" i="1"/>
  <c r="AQ879" i="1"/>
  <c r="AY878" i="1"/>
  <c r="AQ878" i="1"/>
  <c r="AY877" i="1"/>
  <c r="AQ877" i="1"/>
  <c r="AY876" i="1"/>
  <c r="AQ876" i="1"/>
  <c r="AY875" i="1"/>
  <c r="AQ875" i="1"/>
  <c r="AY874" i="1"/>
  <c r="AQ874" i="1"/>
  <c r="AY873" i="1"/>
  <c r="AQ873" i="1"/>
  <c r="AY872" i="1"/>
  <c r="AQ872" i="1"/>
  <c r="AY871" i="1"/>
  <c r="AQ871" i="1"/>
  <c r="AY870" i="1"/>
  <c r="AQ870" i="1"/>
  <c r="AY869" i="1"/>
  <c r="AQ869" i="1"/>
  <c r="AY868" i="1"/>
  <c r="AQ868" i="1"/>
  <c r="AY867" i="1"/>
  <c r="AQ867" i="1"/>
  <c r="AY866" i="1"/>
  <c r="AQ866" i="1"/>
  <c r="AY865" i="1"/>
  <c r="AQ865" i="1"/>
  <c r="AY864" i="1"/>
  <c r="AQ864" i="1"/>
  <c r="AY863" i="1"/>
  <c r="AQ863" i="1"/>
  <c r="AY862" i="1"/>
  <c r="AQ862" i="1"/>
  <c r="AY861" i="1"/>
  <c r="AQ861" i="1"/>
  <c r="AY860" i="1"/>
  <c r="AQ860" i="1"/>
  <c r="AY859" i="1"/>
  <c r="AQ859" i="1"/>
  <c r="AY858" i="1"/>
  <c r="AQ858" i="1"/>
  <c r="AY857" i="1"/>
  <c r="AQ857" i="1"/>
  <c r="AY856" i="1"/>
  <c r="AQ856" i="1"/>
  <c r="AY855" i="1"/>
  <c r="AQ855" i="1"/>
  <c r="AY854" i="1"/>
  <c r="AQ854" i="1"/>
  <c r="AY853" i="1"/>
  <c r="AQ853" i="1"/>
  <c r="AY852" i="1"/>
  <c r="AQ852" i="1"/>
  <c r="AY851" i="1"/>
  <c r="AQ851" i="1"/>
  <c r="AY850" i="1"/>
  <c r="AQ850" i="1"/>
  <c r="AY849" i="1"/>
  <c r="AQ849" i="1"/>
  <c r="AY848" i="1"/>
  <c r="AQ848" i="1"/>
  <c r="AY847" i="1"/>
  <c r="AQ847" i="1"/>
  <c r="AY846" i="1"/>
  <c r="AQ846" i="1"/>
  <c r="AY845" i="1"/>
  <c r="AQ845" i="1"/>
  <c r="AY844" i="1"/>
  <c r="AQ844" i="1"/>
  <c r="AY843" i="1"/>
  <c r="AQ843" i="1"/>
  <c r="AY842" i="1"/>
  <c r="AQ842" i="1"/>
  <c r="AY841" i="1"/>
  <c r="AQ841" i="1"/>
  <c r="AQ840" i="1"/>
  <c r="AY839" i="1"/>
  <c r="AQ839" i="1"/>
  <c r="AY838" i="1"/>
  <c r="AQ838" i="1"/>
  <c r="AQ837" i="1"/>
  <c r="AY836" i="1"/>
  <c r="AQ836" i="1"/>
  <c r="AQ835" i="1"/>
  <c r="AY834" i="1"/>
  <c r="AQ834" i="1"/>
  <c r="AY833" i="1"/>
  <c r="AQ833" i="1"/>
  <c r="AQ832" i="1"/>
  <c r="AY831" i="1"/>
  <c r="AQ831" i="1"/>
  <c r="AY830" i="1"/>
  <c r="AQ830" i="1"/>
  <c r="AQ829" i="1"/>
  <c r="AY828" i="1"/>
  <c r="AQ828" i="1"/>
  <c r="AY827" i="1"/>
  <c r="AQ827" i="1"/>
  <c r="AY826" i="1"/>
  <c r="AQ826" i="1"/>
  <c r="AY825" i="1"/>
  <c r="AQ825" i="1"/>
  <c r="AQ824" i="1"/>
  <c r="AY823" i="1"/>
  <c r="AQ823" i="1"/>
  <c r="AQ822" i="1"/>
  <c r="AQ821" i="1"/>
  <c r="AY820" i="1"/>
  <c r="AQ820" i="1"/>
  <c r="AY819" i="1"/>
  <c r="AQ819" i="1"/>
  <c r="AY818" i="1"/>
  <c r="AQ818" i="1"/>
  <c r="AY817" i="1"/>
  <c r="AQ817" i="1"/>
  <c r="AQ816" i="1"/>
  <c r="AY815" i="1"/>
  <c r="AQ815" i="1"/>
  <c r="AQ814" i="1"/>
  <c r="AQ813" i="1"/>
  <c r="AQ812" i="1"/>
  <c r="AQ811" i="1"/>
  <c r="AY810" i="1"/>
  <c r="AQ810" i="1"/>
  <c r="AY809" i="1"/>
  <c r="AQ809" i="1"/>
  <c r="AQ808" i="1"/>
  <c r="AY807" i="1"/>
  <c r="AQ807" i="1"/>
  <c r="AQ806" i="1"/>
  <c r="AQ805" i="1"/>
  <c r="AQ804" i="1"/>
  <c r="AQ803" i="1"/>
  <c r="AY802" i="1"/>
  <c r="AQ802" i="1"/>
  <c r="AQ801" i="1"/>
  <c r="AQ800" i="1"/>
  <c r="AY799" i="1"/>
  <c r="AQ799" i="1"/>
  <c r="AY798" i="1"/>
  <c r="AQ798" i="1"/>
  <c r="AY797" i="1"/>
  <c r="AQ797" i="1"/>
  <c r="AY796" i="1"/>
  <c r="AQ796" i="1"/>
  <c r="AY795" i="1"/>
  <c r="AQ795" i="1"/>
  <c r="AY794" i="1"/>
  <c r="AQ794" i="1"/>
  <c r="AY793" i="1"/>
  <c r="AQ793" i="1"/>
  <c r="AQ792" i="1"/>
  <c r="AY791" i="1"/>
  <c r="AQ791" i="1"/>
  <c r="AY790" i="1"/>
  <c r="AQ790" i="1"/>
  <c r="AY789" i="1"/>
  <c r="AQ789" i="1"/>
  <c r="AY788" i="1"/>
  <c r="AQ788" i="1"/>
  <c r="AY787" i="1"/>
  <c r="AQ787" i="1"/>
  <c r="AY786" i="1"/>
  <c r="AQ786" i="1"/>
  <c r="AQ785" i="1"/>
  <c r="AQ784" i="1"/>
  <c r="AY783" i="1"/>
  <c r="AQ783" i="1"/>
  <c r="AY782" i="1"/>
  <c r="AQ782" i="1"/>
  <c r="AY781" i="1"/>
  <c r="AQ781" i="1"/>
  <c r="AY780" i="1"/>
  <c r="AQ780" i="1"/>
  <c r="AY779" i="1"/>
  <c r="AQ779" i="1"/>
  <c r="AY778" i="1"/>
  <c r="AQ778" i="1"/>
  <c r="AQ777" i="1"/>
  <c r="AQ776" i="1"/>
  <c r="AY775" i="1"/>
  <c r="AQ775" i="1"/>
  <c r="AY774" i="1"/>
  <c r="AQ774" i="1"/>
  <c r="AY773" i="1"/>
  <c r="AQ773" i="1"/>
  <c r="AY772" i="1"/>
  <c r="AQ772" i="1"/>
  <c r="AY771" i="1"/>
  <c r="AQ771" i="1"/>
  <c r="AY770" i="1"/>
  <c r="AQ770" i="1"/>
  <c r="AQ769" i="1"/>
  <c r="AQ768" i="1"/>
  <c r="AY767" i="1"/>
  <c r="AQ767" i="1"/>
  <c r="AY766" i="1"/>
  <c r="AY765" i="1"/>
  <c r="AY764" i="1"/>
  <c r="AY763" i="1"/>
  <c r="AY762" i="1"/>
  <c r="AY760" i="1"/>
  <c r="AY759" i="1"/>
  <c r="AY758" i="1"/>
  <c r="AY757" i="1"/>
  <c r="AY756" i="1"/>
  <c r="AY755" i="1"/>
  <c r="AY754" i="1"/>
  <c r="AY752" i="1"/>
  <c r="AY751" i="1"/>
  <c r="AY750" i="1"/>
  <c r="AY749" i="1"/>
  <c r="AY747" i="1"/>
  <c r="AY745" i="1"/>
  <c r="AY743" i="1"/>
  <c r="AY742" i="1"/>
  <c r="AY741" i="1"/>
  <c r="AY740" i="1"/>
  <c r="AY739" i="1"/>
  <c r="AY737" i="1"/>
  <c r="AY735" i="1"/>
  <c r="AY734" i="1"/>
  <c r="AY733" i="1"/>
  <c r="AY732" i="1"/>
  <c r="AY731" i="1"/>
  <c r="AY730" i="1"/>
  <c r="AY727" i="1"/>
  <c r="AY726" i="1"/>
  <c r="AY725" i="1"/>
  <c r="AY724" i="1"/>
  <c r="AY723" i="1"/>
  <c r="AY722" i="1"/>
  <c r="AY721" i="1"/>
  <c r="AY719" i="1"/>
  <c r="AY718" i="1"/>
  <c r="AY717" i="1"/>
  <c r="AY716" i="1"/>
  <c r="AY715" i="1"/>
  <c r="AY714" i="1"/>
  <c r="AY713" i="1"/>
  <c r="AY711" i="1"/>
  <c r="AY710" i="1"/>
  <c r="AY709" i="1"/>
  <c r="AY708" i="1"/>
  <c r="AY707" i="1"/>
  <c r="AY706" i="1"/>
  <c r="AY703" i="1"/>
  <c r="AY702" i="1"/>
  <c r="AY701" i="1"/>
  <c r="AY700" i="1"/>
  <c r="AY699" i="1"/>
  <c r="AY698" i="1"/>
  <c r="AY697" i="1"/>
  <c r="AY695" i="1"/>
  <c r="AY694" i="1"/>
  <c r="AY693" i="1"/>
  <c r="AY692" i="1"/>
  <c r="AY691" i="1"/>
  <c r="AY689" i="1"/>
  <c r="AY686" i="1"/>
  <c r="AY685" i="1"/>
  <c r="AY683" i="1"/>
  <c r="AY678" i="1"/>
  <c r="AY677" i="1"/>
  <c r="AY675" i="1"/>
  <c r="AY671" i="1"/>
  <c r="AY670" i="1"/>
  <c r="AY669" i="1"/>
  <c r="AY667" i="1"/>
  <c r="AY662" i="1"/>
  <c r="AY661" i="1"/>
  <c r="AY660" i="1"/>
  <c r="AY659" i="1"/>
  <c r="AY657" i="1"/>
  <c r="AY656" i="1"/>
  <c r="AY654" i="1"/>
  <c r="AY652" i="1"/>
  <c r="AY651" i="1"/>
  <c r="AY650" i="1"/>
  <c r="AY649" i="1"/>
  <c r="AY648" i="1"/>
  <c r="AY646" i="1"/>
  <c r="AY645" i="1"/>
  <c r="AY644" i="1"/>
  <c r="AY643" i="1"/>
  <c r="AY642" i="1"/>
  <c r="AY641" i="1"/>
  <c r="AY640" i="1"/>
  <c r="AY638" i="1"/>
  <c r="AY637" i="1"/>
  <c r="AY636" i="1"/>
  <c r="AY635" i="1"/>
  <c r="AY634" i="1"/>
  <c r="AY633" i="1"/>
  <c r="AY632" i="1"/>
  <c r="AY630" i="1"/>
  <c r="AY629" i="1"/>
  <c r="AY628" i="1"/>
  <c r="AY627" i="1"/>
  <c r="AY626" i="1"/>
  <c r="AY625" i="1"/>
  <c r="AY624" i="1"/>
  <c r="AY622" i="1"/>
  <c r="AY621" i="1"/>
  <c r="AY620" i="1"/>
  <c r="AY619" i="1"/>
  <c r="AY618" i="1"/>
  <c r="AY617" i="1"/>
  <c r="AY616" i="1"/>
  <c r="AY614" i="1"/>
  <c r="AY613" i="1"/>
  <c r="AY612" i="1"/>
  <c r="AY611" i="1"/>
  <c r="AY610" i="1"/>
  <c r="AY609" i="1"/>
  <c r="AY608" i="1"/>
  <c r="AY606" i="1"/>
  <c r="AY605" i="1"/>
  <c r="AY604" i="1"/>
  <c r="AY603" i="1"/>
  <c r="AY602" i="1"/>
  <c r="AY601" i="1"/>
  <c r="AY600" i="1"/>
  <c r="AY598" i="1"/>
  <c r="AY597" i="1"/>
  <c r="AY596" i="1"/>
  <c r="AY595" i="1"/>
  <c r="AY594" i="1"/>
  <c r="AY593" i="1"/>
  <c r="AY592" i="1"/>
  <c r="AY590" i="1"/>
  <c r="AY589" i="1"/>
  <c r="AY588" i="1"/>
  <c r="AY587" i="1"/>
  <c r="AY586" i="1"/>
  <c r="AY585" i="1"/>
  <c r="AY584" i="1"/>
  <c r="AY582" i="1"/>
  <c r="AY581" i="1"/>
  <c r="AY580" i="1"/>
  <c r="AY579" i="1"/>
  <c r="AY578" i="1"/>
  <c r="AY577" i="1"/>
  <c r="AY576" i="1"/>
  <c r="AY575" i="1"/>
  <c r="AY574" i="1"/>
  <c r="AY573" i="1"/>
  <c r="AY572" i="1"/>
  <c r="AY571" i="1"/>
  <c r="AY570" i="1"/>
  <c r="AY568" i="1"/>
  <c r="AY567" i="1"/>
  <c r="AY566" i="1"/>
  <c r="AY565" i="1"/>
  <c r="AY564" i="1"/>
  <c r="AY563" i="1"/>
  <c r="AY562" i="1"/>
  <c r="AY560" i="1"/>
  <c r="AY559" i="1"/>
  <c r="AY558" i="1"/>
  <c r="AY557" i="1"/>
  <c r="AY556" i="1"/>
  <c r="AY555" i="1"/>
  <c r="AY554" i="1"/>
  <c r="AY553" i="1"/>
  <c r="AY552" i="1"/>
  <c r="AY551" i="1"/>
  <c r="AY549" i="1"/>
  <c r="AY547" i="1"/>
  <c r="AY546" i="1"/>
  <c r="AY545" i="1"/>
  <c r="AY544" i="1"/>
  <c r="AY543" i="1"/>
  <c r="AY542" i="1"/>
  <c r="AY541" i="1"/>
  <c r="AY539" i="1"/>
  <c r="AY537" i="1"/>
  <c r="AY536" i="1"/>
  <c r="AY535" i="1"/>
  <c r="AY534" i="1"/>
  <c r="AY533" i="1"/>
  <c r="AY532" i="1"/>
  <c r="AY531" i="1"/>
  <c r="AY530" i="1"/>
  <c r="AY529" i="1"/>
  <c r="AY528" i="1"/>
  <c r="AY527" i="1"/>
  <c r="AY526" i="1"/>
  <c r="AY525" i="1"/>
  <c r="AY524" i="1"/>
  <c r="AY522" i="1"/>
  <c r="AY521" i="1"/>
  <c r="AY520" i="1"/>
  <c r="AY519" i="1"/>
  <c r="AY517" i="1"/>
  <c r="AY516" i="1"/>
  <c r="AY515" i="1"/>
  <c r="AY514" i="1"/>
  <c r="AY513" i="1"/>
  <c r="AY512" i="1"/>
  <c r="AY511" i="1"/>
  <c r="AY510" i="1"/>
  <c r="AY509" i="1"/>
  <c r="AY508" i="1"/>
  <c r="AY507" i="1"/>
  <c r="AY506" i="1"/>
  <c r="AY505" i="1"/>
  <c r="AY504" i="1"/>
  <c r="AY503" i="1"/>
  <c r="AY501" i="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6" i="1"/>
  <c r="AY475" i="1"/>
  <c r="AY474" i="1"/>
  <c r="AY473" i="1"/>
  <c r="AY472" i="1"/>
  <c r="AY471" i="1"/>
  <c r="AY470" i="1"/>
  <c r="AY469" i="1"/>
  <c r="AY468" i="1"/>
  <c r="AY467" i="1"/>
  <c r="AY466" i="1"/>
  <c r="AY465" i="1"/>
  <c r="AY464" i="1"/>
  <c r="AY463" i="1"/>
  <c r="AY462" i="1"/>
  <c r="AY461" i="1"/>
  <c r="AY460" i="1"/>
  <c r="AY459" i="1"/>
  <c r="AY458" i="1"/>
  <c r="AY457" i="1"/>
  <c r="AY456" i="1"/>
  <c r="AY455" i="1"/>
  <c r="AY454" i="1"/>
  <c r="AY452" i="1"/>
  <c r="AY451" i="1"/>
  <c r="AY450" i="1"/>
  <c r="AY449" i="1"/>
  <c r="AY448" i="1"/>
  <c r="AY447" i="1"/>
  <c r="AY446" i="1"/>
  <c r="AY445" i="1"/>
  <c r="AY444" i="1"/>
  <c r="AY443" i="1"/>
  <c r="AY442" i="1"/>
  <c r="AY441" i="1"/>
  <c r="AY440" i="1"/>
  <c r="AY438" i="1"/>
  <c r="AY437" i="1"/>
  <c r="AY436" i="1"/>
  <c r="AY435" i="1"/>
  <c r="AY434" i="1"/>
  <c r="AY433" i="1"/>
  <c r="AY432" i="1"/>
  <c r="AY431" i="1"/>
  <c r="AY430" i="1"/>
  <c r="AY429" i="1"/>
  <c r="AY428" i="1"/>
  <c r="AY427" i="1"/>
  <c r="AY426" i="1"/>
  <c r="AY425" i="1"/>
  <c r="AY424" i="1"/>
  <c r="AY423" i="1"/>
  <c r="AY422" i="1"/>
  <c r="AY420" i="1"/>
  <c r="AY418" i="1"/>
  <c r="AY417" i="1"/>
  <c r="AY416" i="1"/>
  <c r="AY415" i="1"/>
  <c r="AY414" i="1"/>
  <c r="AY412" i="1"/>
  <c r="AY410" i="1"/>
  <c r="AY409" i="1"/>
  <c r="AY408" i="1"/>
  <c r="AY407" i="1"/>
  <c r="AY406" i="1"/>
  <c r="AY404" i="1"/>
  <c r="AY402" i="1"/>
  <c r="AY401" i="1"/>
  <c r="AY400" i="1"/>
  <c r="AY399" i="1"/>
  <c r="AY398" i="1"/>
  <c r="AY397" i="1"/>
  <c r="AY396" i="1"/>
  <c r="AY394" i="1"/>
  <c r="AY393" i="1"/>
  <c r="AY392" i="1"/>
  <c r="AY391" i="1"/>
  <c r="AY390" i="1"/>
  <c r="AY389" i="1"/>
  <c r="AY388" i="1"/>
  <c r="AY386" i="1"/>
  <c r="AY385" i="1"/>
  <c r="AY384" i="1"/>
  <c r="AY383" i="1"/>
  <c r="AY382" i="1"/>
  <c r="AY381" i="1"/>
  <c r="AY380" i="1"/>
  <c r="AY378" i="1"/>
  <c r="AY377" i="1"/>
  <c r="AY376" i="1"/>
  <c r="AY375" i="1"/>
  <c r="AY374" i="1"/>
  <c r="AY373" i="1"/>
  <c r="AY372" i="1"/>
  <c r="AY370" i="1"/>
  <c r="AY369" i="1"/>
  <c r="AY368" i="1"/>
  <c r="AY367" i="1"/>
  <c r="AY366" i="1"/>
  <c r="AY365" i="1"/>
  <c r="AY364" i="1"/>
  <c r="AY362" i="1"/>
  <c r="AY361" i="1"/>
  <c r="AY360" i="1"/>
  <c r="AY359" i="1"/>
  <c r="AY358" i="1"/>
  <c r="AY357" i="1"/>
  <c r="AY356" i="1"/>
  <c r="AY354" i="1"/>
  <c r="AY353" i="1"/>
  <c r="AY352" i="1"/>
  <c r="AY351" i="1"/>
  <c r="AY350" i="1"/>
  <c r="AY349" i="1"/>
  <c r="AY348" i="1"/>
  <c r="AY346" i="1"/>
  <c r="AY345" i="1"/>
  <c r="AY344" i="1"/>
  <c r="AY343" i="1"/>
  <c r="AY342" i="1"/>
  <c r="AY341" i="1"/>
  <c r="AY340" i="1"/>
  <c r="AY339" i="1"/>
  <c r="AY338" i="1"/>
  <c r="AY337" i="1"/>
  <c r="AY336" i="1"/>
  <c r="AY335" i="1"/>
  <c r="AY334" i="1"/>
  <c r="AY333" i="1"/>
  <c r="AY332" i="1"/>
  <c r="AY331" i="1"/>
  <c r="AY330" i="1"/>
  <c r="AY329" i="1"/>
  <c r="AY327" i="1"/>
  <c r="AY326" i="1"/>
  <c r="AY325" i="1"/>
  <c r="AY324" i="1"/>
  <c r="AY323" i="1"/>
  <c r="AY322" i="1"/>
  <c r="AY321" i="1"/>
  <c r="AY320" i="1"/>
  <c r="AY319" i="1"/>
  <c r="AY318" i="1"/>
  <c r="AY317" i="1"/>
  <c r="AY316" i="1"/>
  <c r="AY315" i="1"/>
  <c r="AY314" i="1"/>
  <c r="AY312" i="1"/>
  <c r="AY311" i="1"/>
  <c r="AY310" i="1"/>
  <c r="AY309" i="1"/>
  <c r="AY308" i="1"/>
  <c r="AY307" i="1"/>
  <c r="AY306" i="1"/>
  <c r="AY304" i="1"/>
  <c r="AY303" i="1"/>
  <c r="AY302" i="1"/>
  <c r="AY301" i="1"/>
  <c r="AY299" i="1"/>
  <c r="AY298" i="1"/>
  <c r="AY296" i="1"/>
  <c r="AY295" i="1"/>
  <c r="AY294" i="1"/>
  <c r="AY293" i="1"/>
  <c r="AY292" i="1"/>
  <c r="AY291" i="1"/>
  <c r="AY290" i="1"/>
  <c r="AY289" i="1"/>
  <c r="AY288" i="1"/>
  <c r="AY287" i="1"/>
  <c r="AY286" i="1"/>
  <c r="AY285" i="1"/>
  <c r="AY284" i="1"/>
  <c r="AY283" i="1"/>
  <c r="AY282" i="1"/>
  <c r="AY281" i="1"/>
  <c r="AY280" i="1"/>
  <c r="AY279" i="1"/>
  <c r="AY278" i="1"/>
  <c r="AY277" i="1"/>
  <c r="AY275" i="1"/>
  <c r="AY274" i="1"/>
  <c r="AY273" i="1"/>
  <c r="AY272" i="1"/>
  <c r="AY271" i="1"/>
  <c r="AY270" i="1"/>
  <c r="AY269" i="1"/>
  <c r="AY267" i="1"/>
  <c r="AY266" i="1"/>
  <c r="AY264" i="1"/>
  <c r="AY263" i="1"/>
  <c r="AY262" i="1"/>
  <c r="AY261" i="1"/>
  <c r="AY259" i="1"/>
  <c r="AY258" i="1"/>
  <c r="AY256" i="1"/>
  <c r="AY255" i="1"/>
  <c r="AY253" i="1"/>
  <c r="AY251" i="1"/>
  <c r="AY250" i="1"/>
  <c r="AY247" i="1"/>
  <c r="AY246" i="1"/>
  <c r="AY245" i="1"/>
  <c r="AY243" i="1"/>
  <c r="AY242" i="1"/>
  <c r="AY241" i="1"/>
  <c r="AY239" i="1"/>
  <c r="AY238" i="1"/>
  <c r="AY237" i="1"/>
  <c r="AY235" i="1"/>
  <c r="AY234" i="1"/>
  <c r="AY233" i="1"/>
  <c r="AY232" i="1"/>
  <c r="AY231" i="1"/>
  <c r="AY230" i="1"/>
  <c r="AY229" i="1"/>
  <c r="AY227" i="1"/>
  <c r="AY226" i="1"/>
  <c r="AY225" i="1"/>
  <c r="AY224" i="1"/>
  <c r="AY223" i="1"/>
  <c r="AY222" i="1"/>
  <c r="AY221" i="1"/>
  <c r="AY220" i="1"/>
  <c r="AY219" i="1"/>
  <c r="AY218" i="1"/>
  <c r="AY217" i="1"/>
  <c r="AY215" i="1"/>
  <c r="AY214" i="1"/>
  <c r="AY213" i="1"/>
  <c r="AY211" i="1"/>
  <c r="AY210" i="1"/>
  <c r="AY209" i="1"/>
  <c r="AY207" i="1"/>
  <c r="AY206" i="1"/>
  <c r="AY205" i="1"/>
  <c r="AY203" i="1"/>
  <c r="AY202" i="1"/>
  <c r="AY201" i="1"/>
  <c r="AY200" i="1"/>
  <c r="AY199" i="1"/>
  <c r="AY198" i="1"/>
  <c r="AY197" i="1"/>
  <c r="AY196" i="1"/>
  <c r="AY195" i="1"/>
  <c r="AY194" i="1"/>
  <c r="AY193" i="1"/>
  <c r="AY191" i="1"/>
  <c r="AY190" i="1"/>
  <c r="AY189" i="1"/>
  <c r="AY187" i="1"/>
  <c r="AY186" i="1"/>
  <c r="AY185" i="1"/>
  <c r="AY183" i="1"/>
  <c r="AY182" i="1"/>
  <c r="AY181" i="1"/>
  <c r="AY180" i="1"/>
  <c r="AY179" i="1"/>
  <c r="AY178" i="1"/>
  <c r="AY177" i="1"/>
  <c r="AY176" i="1"/>
  <c r="AY175" i="1"/>
  <c r="AY174" i="1"/>
  <c r="AY173" i="1"/>
  <c r="AY172" i="1"/>
  <c r="AY171" i="1"/>
  <c r="AY170" i="1"/>
  <c r="AY169" i="1"/>
  <c r="AY168" i="1"/>
  <c r="AY167" i="1"/>
  <c r="AY166" i="1"/>
  <c r="AY165" i="1"/>
  <c r="AY164" i="1"/>
  <c r="AY163" i="1"/>
  <c r="AY162" i="1"/>
  <c r="AY161" i="1"/>
  <c r="AY160" i="1"/>
  <c r="AY159" i="1"/>
  <c r="AY158" i="1"/>
  <c r="AY157" i="1"/>
  <c r="AY155" i="1"/>
  <c r="AY154" i="1"/>
  <c r="AY153" i="1"/>
  <c r="AY151" i="1"/>
  <c r="AY150" i="1"/>
  <c r="AY149" i="1"/>
  <c r="AY147" i="1"/>
  <c r="AY146" i="1"/>
  <c r="AY145" i="1"/>
  <c r="AY143" i="1"/>
  <c r="AY142" i="1"/>
  <c r="AY141" i="1"/>
  <c r="AY140" i="1"/>
  <c r="AY139" i="1"/>
  <c r="AY138" i="1"/>
  <c r="AY137" i="1"/>
  <c r="AY136" i="1"/>
  <c r="AY135" i="1"/>
  <c r="AY134" i="1"/>
  <c r="AY133" i="1"/>
  <c r="AY131" i="1"/>
  <c r="AY130" i="1"/>
  <c r="AY129" i="1"/>
  <c r="AY127" i="1"/>
  <c r="AY126" i="1"/>
  <c r="AY125" i="1"/>
  <c r="AY124" i="1"/>
  <c r="AY123" i="1"/>
  <c r="AY122" i="1"/>
  <c r="AY121" i="1"/>
  <c r="AY119" i="1"/>
  <c r="AY118" i="1"/>
  <c r="AY117" i="1"/>
  <c r="AY115" i="1"/>
  <c r="AY114" i="1"/>
  <c r="AY113" i="1"/>
  <c r="AY111" i="1"/>
  <c r="AY110" i="1"/>
  <c r="AY109" i="1"/>
  <c r="AY108" i="1"/>
  <c r="AY107" i="1"/>
  <c r="AY106" i="1"/>
  <c r="AY105" i="1"/>
  <c r="AY102" i="1"/>
  <c r="AY101" i="1"/>
  <c r="AY100" i="1"/>
  <c r="AY99" i="1"/>
  <c r="AY98" i="1"/>
  <c r="AY97" i="1"/>
  <c r="AY96" i="1"/>
  <c r="AY95" i="1"/>
  <c r="AY94" i="1"/>
  <c r="AY93" i="1"/>
  <c r="AY92" i="1"/>
  <c r="AY91" i="1"/>
  <c r="AY90" i="1"/>
  <c r="AY89" i="1"/>
  <c r="AY88" i="1"/>
  <c r="AY86" i="1"/>
  <c r="AY85" i="1"/>
  <c r="AY84" i="1"/>
  <c r="AY83" i="1"/>
  <c r="AY82" i="1"/>
  <c r="AY81" i="1"/>
  <c r="AY78" i="1"/>
  <c r="AY77" i="1"/>
  <c r="AY76" i="1"/>
  <c r="AY75" i="1"/>
  <c r="AY74" i="1"/>
  <c r="AY73" i="1"/>
  <c r="AY71" i="1"/>
  <c r="AY70" i="1"/>
  <c r="AY69" i="1"/>
  <c r="AY68" i="1"/>
  <c r="AY67" i="1"/>
  <c r="AY65" i="1"/>
  <c r="AY63" i="1"/>
  <c r="AY62" i="1"/>
  <c r="AY61" i="1"/>
  <c r="AY60" i="1"/>
  <c r="AY57" i="1"/>
  <c r="AY56" i="1"/>
  <c r="AY55" i="1"/>
  <c r="AY54" i="1"/>
  <c r="AY53" i="1"/>
  <c r="AY52" i="1"/>
  <c r="AY49" i="1"/>
  <c r="AY47" i="1"/>
  <c r="AY46" i="1"/>
  <c r="AY45" i="1"/>
  <c r="AY44" i="1"/>
  <c r="AY41" i="1"/>
  <c r="AY39" i="1"/>
  <c r="AY38" i="1"/>
  <c r="AY37" i="1"/>
  <c r="AY36" i="1"/>
  <c r="AY33" i="1"/>
  <c r="AY32" i="1"/>
  <c r="AY31" i="1"/>
  <c r="AY30" i="1"/>
  <c r="AY29" i="1"/>
  <c r="AT26" i="1"/>
  <c r="AY25" i="1"/>
  <c r="AY24" i="1"/>
  <c r="AY23" i="1"/>
  <c r="AY21" i="1"/>
  <c r="AY17" i="1"/>
  <c r="AY16" i="1"/>
  <c r="AY15" i="1"/>
  <c r="AY13" i="1"/>
  <c r="AY9" i="1"/>
  <c r="AY7" i="1"/>
  <c r="AY5" i="1"/>
  <c r="AY4" i="1"/>
  <c r="AY3" i="1"/>
  <c r="M1" i="11"/>
  <c r="AC1" i="11" s="1"/>
  <c r="F1" i="11"/>
  <c r="V1" i="11" s="1"/>
  <c r="C1" i="11"/>
  <c r="S1" i="11" s="1"/>
  <c r="F2" i="7"/>
  <c r="BN2" i="1"/>
  <c r="BC50" i="1" l="1"/>
  <c r="AY50" i="1"/>
  <c r="AT77" i="1"/>
  <c r="AS77" i="1"/>
  <c r="AW21" i="1"/>
  <c r="AV21" i="1"/>
  <c r="AT39" i="1"/>
  <c r="AS39" i="1"/>
  <c r="AT59" i="1"/>
  <c r="AS59" i="1"/>
  <c r="AW4" i="1"/>
  <c r="AV4" i="1"/>
  <c r="BC19" i="1"/>
  <c r="AY19" i="1"/>
  <c r="AW71" i="1"/>
  <c r="AV71" i="1"/>
  <c r="AT91" i="1"/>
  <c r="AS91" i="1"/>
  <c r="BC120" i="1"/>
  <c r="AY120" i="1"/>
  <c r="AY132" i="1"/>
  <c r="AT140" i="1"/>
  <c r="AS140" i="1"/>
  <c r="AT152" i="1"/>
  <c r="AS152" i="1"/>
  <c r="BC12" i="1"/>
  <c r="AY12" i="1"/>
  <c r="AT23" i="1"/>
  <c r="AS23" i="1"/>
  <c r="AT30" i="1"/>
  <c r="AS30" i="1"/>
  <c r="AT45" i="1"/>
  <c r="AS45" i="1"/>
  <c r="BC87" i="1"/>
  <c r="AY87" i="1"/>
  <c r="AT101" i="1"/>
  <c r="AS101" i="1"/>
  <c r="AT113" i="1"/>
  <c r="AS113" i="1"/>
  <c r="AT121" i="1"/>
  <c r="AS121" i="1"/>
  <c r="AT125" i="1"/>
  <c r="AS125" i="1"/>
  <c r="AT129" i="1"/>
  <c r="AS129" i="1"/>
  <c r="AT133" i="1"/>
  <c r="AS133" i="1"/>
  <c r="AY148" i="1"/>
  <c r="BC152" i="1"/>
  <c r="AY152" i="1"/>
  <c r="AT156" i="1"/>
  <c r="AS156" i="1"/>
  <c r="AT160" i="1"/>
  <c r="AS160" i="1"/>
  <c r="AT164" i="1"/>
  <c r="AS164" i="1"/>
  <c r="AT168" i="1"/>
  <c r="AS168" i="1"/>
  <c r="AT172" i="1"/>
  <c r="AS172" i="1"/>
  <c r="AT176" i="1"/>
  <c r="AS176" i="1"/>
  <c r="AT180" i="1"/>
  <c r="AS180" i="1"/>
  <c r="AT184" i="1"/>
  <c r="AS184" i="1"/>
  <c r="AT188" i="1"/>
  <c r="AS188" i="1"/>
  <c r="AT192" i="1"/>
  <c r="AS192" i="1"/>
  <c r="AT196" i="1"/>
  <c r="AS196" i="1"/>
  <c r="AT200" i="1"/>
  <c r="AS200" i="1"/>
  <c r="AT204" i="1"/>
  <c r="AS204" i="1"/>
  <c r="AT208" i="1"/>
  <c r="AS208" i="1"/>
  <c r="AT212" i="1"/>
  <c r="AS212" i="1"/>
  <c r="AT223" i="1"/>
  <c r="AS223" i="1"/>
  <c r="AT227" i="1"/>
  <c r="AS227" i="1"/>
  <c r="AT231" i="1"/>
  <c r="AS231" i="1"/>
  <c r="AT235" i="1"/>
  <c r="AS235" i="1"/>
  <c r="AT239" i="1"/>
  <c r="AS239" i="1"/>
  <c r="AY254" i="1"/>
  <c r="AT274" i="1"/>
  <c r="AS274" i="1"/>
  <c r="AT278" i="1"/>
  <c r="AS278" i="1"/>
  <c r="AT282" i="1"/>
  <c r="AS282" i="1"/>
  <c r="AT286" i="1"/>
  <c r="AS286" i="1"/>
  <c r="AT290" i="1"/>
  <c r="AS290" i="1"/>
  <c r="AT294" i="1"/>
  <c r="AS294" i="1"/>
  <c r="BC297" i="1"/>
  <c r="AY297" i="1"/>
  <c r="AT305" i="1"/>
  <c r="AS305" i="1"/>
  <c r="AT309" i="1"/>
  <c r="AS309" i="1"/>
  <c r="AT313" i="1"/>
  <c r="AS313" i="1"/>
  <c r="AT317" i="1"/>
  <c r="AS317" i="1"/>
  <c r="AT321" i="1"/>
  <c r="AS321" i="1"/>
  <c r="AT325" i="1"/>
  <c r="AS325" i="1"/>
  <c r="AT329" i="1"/>
  <c r="AS329" i="1"/>
  <c r="AT333" i="1"/>
  <c r="AS333" i="1"/>
  <c r="AT344" i="1"/>
  <c r="AS344" i="1"/>
  <c r="AT348" i="1"/>
  <c r="AS348" i="1"/>
  <c r="AT351" i="1"/>
  <c r="AS351" i="1"/>
  <c r="AW356" i="1"/>
  <c r="AV356" i="1"/>
  <c r="AT359" i="1"/>
  <c r="AS359" i="1"/>
  <c r="AW364" i="1"/>
  <c r="AV364" i="1"/>
  <c r="AT367" i="1"/>
  <c r="AS367" i="1"/>
  <c r="AW372" i="1"/>
  <c r="AV372" i="1"/>
  <c r="AT375" i="1"/>
  <c r="AS375" i="1"/>
  <c r="AW380" i="1"/>
  <c r="AV380" i="1"/>
  <c r="AT383" i="1"/>
  <c r="AS383" i="1"/>
  <c r="AW388" i="1"/>
  <c r="AV388" i="1"/>
  <c r="AT391" i="1"/>
  <c r="AS391" i="1"/>
  <c r="AW396" i="1"/>
  <c r="AV396" i="1"/>
  <c r="AT399" i="1"/>
  <c r="AS399" i="1"/>
  <c r="AW404" i="1"/>
  <c r="AV404" i="1"/>
  <c r="AT407" i="1"/>
  <c r="AS407" i="1"/>
  <c r="AW412" i="1"/>
  <c r="AV412" i="1"/>
  <c r="AT415" i="1"/>
  <c r="AS415" i="1"/>
  <c r="AW420" i="1"/>
  <c r="AV420" i="1"/>
  <c r="AT423" i="1"/>
  <c r="AS423" i="1"/>
  <c r="AW428" i="1"/>
  <c r="AV428" i="1"/>
  <c r="AT431" i="1"/>
  <c r="AS431" i="1"/>
  <c r="AW436" i="1"/>
  <c r="AV436" i="1"/>
  <c r="AT439" i="1"/>
  <c r="AS439" i="1"/>
  <c r="AW444" i="1"/>
  <c r="AV444" i="1"/>
  <c r="AT447" i="1"/>
  <c r="AS447" i="1"/>
  <c r="AW452" i="1"/>
  <c r="AV452" i="1"/>
  <c r="AT455" i="1"/>
  <c r="AS455" i="1"/>
  <c r="AW460" i="1"/>
  <c r="AV460" i="1"/>
  <c r="AT463" i="1"/>
  <c r="AS463" i="1"/>
  <c r="AW468" i="1"/>
  <c r="AV468" i="1"/>
  <c r="AT471" i="1"/>
  <c r="AS471" i="1"/>
  <c r="AW476" i="1"/>
  <c r="AV476" i="1"/>
  <c r="AT479" i="1"/>
  <c r="AS479" i="1"/>
  <c r="AW484" i="1"/>
  <c r="AV484" i="1"/>
  <c r="AT487" i="1"/>
  <c r="AS487" i="1"/>
  <c r="AW492" i="1"/>
  <c r="AV492" i="1"/>
  <c r="AT495" i="1"/>
  <c r="AS495" i="1"/>
  <c r="AW500" i="1"/>
  <c r="AV500" i="1"/>
  <c r="AT503" i="1"/>
  <c r="AS503" i="1"/>
  <c r="AW508" i="1"/>
  <c r="AV508" i="1"/>
  <c r="AT511" i="1"/>
  <c r="AS511" i="1"/>
  <c r="AW516" i="1"/>
  <c r="AV516" i="1"/>
  <c r="AT519" i="1"/>
  <c r="AS519" i="1"/>
  <c r="AW524" i="1"/>
  <c r="AV524" i="1"/>
  <c r="AT527" i="1"/>
  <c r="AS527" i="1"/>
  <c r="AW532" i="1"/>
  <c r="AV532" i="1"/>
  <c r="AT535" i="1"/>
  <c r="AS535" i="1"/>
  <c r="AW540" i="1"/>
  <c r="AV540" i="1"/>
  <c r="AT543" i="1"/>
  <c r="AS543" i="1"/>
  <c r="AW548" i="1"/>
  <c r="AV548" i="1"/>
  <c r="AT551" i="1"/>
  <c r="AS551" i="1"/>
  <c r="AW556" i="1"/>
  <c r="AV556" i="1"/>
  <c r="AT559" i="1"/>
  <c r="AS559" i="1"/>
  <c r="BC561" i="1"/>
  <c r="AY561" i="1"/>
  <c r="AW564" i="1"/>
  <c r="AV564" i="1"/>
  <c r="AT567" i="1"/>
  <c r="AS567" i="1"/>
  <c r="BC569" i="1"/>
  <c r="AY569" i="1"/>
  <c r="AW572" i="1"/>
  <c r="AV572" i="1"/>
  <c r="AT575" i="1"/>
  <c r="AS575" i="1"/>
  <c r="AW580" i="1"/>
  <c r="AV580" i="1"/>
  <c r="AT583" i="1"/>
  <c r="AS583" i="1"/>
  <c r="AW588" i="1"/>
  <c r="AV588" i="1"/>
  <c r="AT591" i="1"/>
  <c r="AS591" i="1"/>
  <c r="AW596" i="1"/>
  <c r="AV596" i="1"/>
  <c r="AT599" i="1"/>
  <c r="AS599" i="1"/>
  <c r="AW604" i="1"/>
  <c r="AV604" i="1"/>
  <c r="AT607" i="1"/>
  <c r="AS607" i="1"/>
  <c r="AW612" i="1"/>
  <c r="AV612" i="1"/>
  <c r="AT615" i="1"/>
  <c r="AS615" i="1"/>
  <c r="AW620" i="1"/>
  <c r="AV620" i="1"/>
  <c r="AT623" i="1"/>
  <c r="AS623" i="1"/>
  <c r="AW628" i="1"/>
  <c r="AV628" i="1"/>
  <c r="AT631" i="1"/>
  <c r="AS631" i="1"/>
  <c r="AW636" i="1"/>
  <c r="AV636" i="1"/>
  <c r="AT639" i="1"/>
  <c r="AS639" i="1"/>
  <c r="AW644" i="1"/>
  <c r="AV644" i="1"/>
  <c r="AT647" i="1"/>
  <c r="AS647" i="1"/>
  <c r="AW652" i="1"/>
  <c r="AV652" i="1"/>
  <c r="AT655" i="1"/>
  <c r="AS655" i="1"/>
  <c r="AW660" i="1"/>
  <c r="AV660" i="1"/>
  <c r="AT663" i="1"/>
  <c r="AS663" i="1"/>
  <c r="AY665" i="1"/>
  <c r="AW668" i="1"/>
  <c r="AV668" i="1"/>
  <c r="AT671" i="1"/>
  <c r="AS671" i="1"/>
  <c r="AY673" i="1"/>
  <c r="AW676" i="1"/>
  <c r="AV676" i="1"/>
  <c r="AT679" i="1"/>
  <c r="AS679" i="1"/>
  <c r="AY681" i="1"/>
  <c r="AW684" i="1"/>
  <c r="AV684" i="1"/>
  <c r="AT687" i="1"/>
  <c r="AS687" i="1"/>
  <c r="AW692" i="1"/>
  <c r="AV692" i="1"/>
  <c r="AT695" i="1"/>
  <c r="AS695" i="1"/>
  <c r="AW700" i="1"/>
  <c r="AV700" i="1"/>
  <c r="AT703" i="1"/>
  <c r="AS703" i="1"/>
  <c r="AY705" i="1"/>
  <c r="AW708" i="1"/>
  <c r="AV708" i="1"/>
  <c r="AT711" i="1"/>
  <c r="AS711" i="1"/>
  <c r="AW716" i="1"/>
  <c r="AV716" i="1"/>
  <c r="AT719" i="1"/>
  <c r="AS719" i="1"/>
  <c r="AW724" i="1"/>
  <c r="AV724" i="1"/>
  <c r="AT727" i="1"/>
  <c r="AS727" i="1"/>
  <c r="AY729" i="1"/>
  <c r="AW732" i="1"/>
  <c r="AV732" i="1"/>
  <c r="AT735" i="1"/>
  <c r="AS735" i="1"/>
  <c r="AW740" i="1"/>
  <c r="AV740" i="1"/>
  <c r="AT743" i="1"/>
  <c r="AS743" i="1"/>
  <c r="AW748" i="1"/>
  <c r="AV748" i="1"/>
  <c r="AT751" i="1"/>
  <c r="AS751" i="1"/>
  <c r="BC753" i="1"/>
  <c r="AY753" i="1"/>
  <c r="AW756" i="1"/>
  <c r="AV756" i="1"/>
  <c r="AT759" i="1"/>
  <c r="AS759" i="1"/>
  <c r="BC761" i="1"/>
  <c r="AY761" i="1"/>
  <c r="AW764" i="1"/>
  <c r="AV764" i="1"/>
  <c r="AT10" i="1"/>
  <c r="AS10" i="1"/>
  <c r="AT28" i="1"/>
  <c r="AS28" i="1"/>
  <c r="BC42" i="1"/>
  <c r="AY42" i="1"/>
  <c r="AT73" i="1"/>
  <c r="AS73" i="1"/>
  <c r="AT25" i="1"/>
  <c r="AS25" i="1"/>
  <c r="AT47" i="1"/>
  <c r="AS47" i="1"/>
  <c r="AT70" i="1"/>
  <c r="AS70" i="1"/>
  <c r="AT12" i="1"/>
  <c r="AS12" i="1"/>
  <c r="BC22" i="1"/>
  <c r="AY22" i="1"/>
  <c r="AW33" i="1"/>
  <c r="AV33" i="1"/>
  <c r="AY40" i="1"/>
  <c r="AT68" i="1"/>
  <c r="AS68" i="1"/>
  <c r="AT83" i="1"/>
  <c r="AS83" i="1"/>
  <c r="BC104" i="1"/>
  <c r="AY104" i="1"/>
  <c r="AY116" i="1"/>
  <c r="BC128" i="1"/>
  <c r="AY128" i="1"/>
  <c r="AT136" i="1"/>
  <c r="AS136" i="1"/>
  <c r="AT148" i="1"/>
  <c r="AS148" i="1"/>
  <c r="AT41" i="1"/>
  <c r="AS41" i="1"/>
  <c r="AT53" i="1"/>
  <c r="AS53" i="1"/>
  <c r="AT57" i="1"/>
  <c r="AS57" i="1"/>
  <c r="AT65" i="1"/>
  <c r="AS65" i="1"/>
  <c r="AW98" i="1"/>
  <c r="AV98" i="1"/>
  <c r="AT109" i="1"/>
  <c r="AS109" i="1"/>
  <c r="AT13" i="1"/>
  <c r="AS13" i="1"/>
  <c r="AT27" i="1"/>
  <c r="AS27" i="1"/>
  <c r="AT34" i="1"/>
  <c r="AS34" i="1"/>
  <c r="AT69" i="1"/>
  <c r="AS69" i="1"/>
  <c r="AT72" i="1"/>
  <c r="AS72" i="1"/>
  <c r="AT76" i="1"/>
  <c r="AS76" i="1"/>
  <c r="AT80" i="1"/>
  <c r="AS80" i="1"/>
  <c r="AT84" i="1"/>
  <c r="AS84" i="1"/>
  <c r="AT88" i="1"/>
  <c r="AS88" i="1"/>
  <c r="AT92" i="1"/>
  <c r="AS92" i="1"/>
  <c r="AT96" i="1"/>
  <c r="AS96" i="1"/>
  <c r="AW133" i="1"/>
  <c r="AV133" i="1"/>
  <c r="AT137" i="1"/>
  <c r="AS137" i="1"/>
  <c r="AT141" i="1"/>
  <c r="AS141" i="1"/>
  <c r="AT145" i="1"/>
  <c r="AS145" i="1"/>
  <c r="AT149" i="1"/>
  <c r="AS149" i="1"/>
  <c r="AT153" i="1"/>
  <c r="AS153" i="1"/>
  <c r="AY156" i="1"/>
  <c r="BC184" i="1"/>
  <c r="AY184" i="1"/>
  <c r="AY188" i="1"/>
  <c r="BC192" i="1"/>
  <c r="AY192" i="1"/>
  <c r="AY204" i="1"/>
  <c r="BC208" i="1"/>
  <c r="AY208" i="1"/>
  <c r="AW212" i="1"/>
  <c r="AV212" i="1"/>
  <c r="AT216" i="1"/>
  <c r="AS216" i="1"/>
  <c r="AT220" i="1"/>
  <c r="AS220" i="1"/>
  <c r="AT243" i="1"/>
  <c r="AS243" i="1"/>
  <c r="AT247" i="1"/>
  <c r="AS247" i="1"/>
  <c r="AT251" i="1"/>
  <c r="AS251" i="1"/>
  <c r="AT255" i="1"/>
  <c r="AS255" i="1"/>
  <c r="AT259" i="1"/>
  <c r="AS259" i="1"/>
  <c r="AT263" i="1"/>
  <c r="AS263" i="1"/>
  <c r="AT267" i="1"/>
  <c r="AS267" i="1"/>
  <c r="AT271" i="1"/>
  <c r="AS271" i="1"/>
  <c r="AT298" i="1"/>
  <c r="AS298" i="1"/>
  <c r="AT302" i="1"/>
  <c r="AS302" i="1"/>
  <c r="BC305" i="1"/>
  <c r="AY305" i="1"/>
  <c r="BC313" i="1"/>
  <c r="AY313" i="1"/>
  <c r="AT337" i="1"/>
  <c r="AS337" i="1"/>
  <c r="AT341" i="1"/>
  <c r="AS341" i="1"/>
  <c r="AW348" i="1"/>
  <c r="AV348" i="1"/>
  <c r="AW351" i="1"/>
  <c r="AV351" i="1"/>
  <c r="AT354" i="1"/>
  <c r="AS354" i="1"/>
  <c r="AW359" i="1"/>
  <c r="AV359" i="1"/>
  <c r="AT362" i="1"/>
  <c r="AS362" i="1"/>
  <c r="AW367" i="1"/>
  <c r="AV367" i="1"/>
  <c r="AT370" i="1"/>
  <c r="AS370" i="1"/>
  <c r="AW375" i="1"/>
  <c r="AV375" i="1"/>
  <c r="AT378" i="1"/>
  <c r="AS378" i="1"/>
  <c r="AW383" i="1"/>
  <c r="AV383" i="1"/>
  <c r="AT386" i="1"/>
  <c r="AS386" i="1"/>
  <c r="AW391" i="1"/>
  <c r="AV391" i="1"/>
  <c r="AT394" i="1"/>
  <c r="AS394" i="1"/>
  <c r="AW399" i="1"/>
  <c r="AV399" i="1"/>
  <c r="AT402" i="1"/>
  <c r="AS402" i="1"/>
  <c r="AW407" i="1"/>
  <c r="AV407" i="1"/>
  <c r="AT410" i="1"/>
  <c r="AS410" i="1"/>
  <c r="AW415" i="1"/>
  <c r="AV415" i="1"/>
  <c r="AT418" i="1"/>
  <c r="AS418" i="1"/>
  <c r="AW423" i="1"/>
  <c r="AV423" i="1"/>
  <c r="AT426" i="1"/>
  <c r="AS426" i="1"/>
  <c r="AW431" i="1"/>
  <c r="AV431" i="1"/>
  <c r="AT434" i="1"/>
  <c r="AS434" i="1"/>
  <c r="AW439" i="1"/>
  <c r="AV439" i="1"/>
  <c r="AT442" i="1"/>
  <c r="AS442" i="1"/>
  <c r="AW447" i="1"/>
  <c r="AV447" i="1"/>
  <c r="AT450" i="1"/>
  <c r="AS450" i="1"/>
  <c r="AW455" i="1"/>
  <c r="AV455" i="1"/>
  <c r="AT458" i="1"/>
  <c r="AS458" i="1"/>
  <c r="AW463" i="1"/>
  <c r="AV463" i="1"/>
  <c r="AT466" i="1"/>
  <c r="AS466" i="1"/>
  <c r="AW471" i="1"/>
  <c r="AV471" i="1"/>
  <c r="AT474" i="1"/>
  <c r="AS474" i="1"/>
  <c r="AW479" i="1"/>
  <c r="AV479" i="1"/>
  <c r="AT482" i="1"/>
  <c r="AS482" i="1"/>
  <c r="AW487" i="1"/>
  <c r="AV487" i="1"/>
  <c r="AT490" i="1"/>
  <c r="AS490" i="1"/>
  <c r="AW495" i="1"/>
  <c r="AV495" i="1"/>
  <c r="AT498" i="1"/>
  <c r="AS498" i="1"/>
  <c r="AW503" i="1"/>
  <c r="AV503" i="1"/>
  <c r="AT506" i="1"/>
  <c r="AS506" i="1"/>
  <c r="AW511" i="1"/>
  <c r="AV511" i="1"/>
  <c r="AT514" i="1"/>
  <c r="AS514" i="1"/>
  <c r="AW519" i="1"/>
  <c r="AV519" i="1"/>
  <c r="AT522" i="1"/>
  <c r="AS522" i="1"/>
  <c r="AW527" i="1"/>
  <c r="AV527" i="1"/>
  <c r="AT530" i="1"/>
  <c r="AS530" i="1"/>
  <c r="AW535" i="1"/>
  <c r="AV535" i="1"/>
  <c r="AT538" i="1"/>
  <c r="AS538" i="1"/>
  <c r="BC540" i="1"/>
  <c r="AY540" i="1"/>
  <c r="AW543" i="1"/>
  <c r="AV543" i="1"/>
  <c r="AT546" i="1"/>
  <c r="AS546" i="1"/>
  <c r="BC548" i="1"/>
  <c r="AY548" i="1"/>
  <c r="AW551" i="1"/>
  <c r="AV551" i="1"/>
  <c r="AT554" i="1"/>
  <c r="AS554" i="1"/>
  <c r="AW559" i="1"/>
  <c r="AV559" i="1"/>
  <c r="AT562" i="1"/>
  <c r="AS562" i="1"/>
  <c r="AW567" i="1"/>
  <c r="AV567" i="1"/>
  <c r="AT570" i="1"/>
  <c r="AS570" i="1"/>
  <c r="AW575" i="1"/>
  <c r="AV575" i="1"/>
  <c r="AT578" i="1"/>
  <c r="AS578" i="1"/>
  <c r="AW583" i="1"/>
  <c r="AV583" i="1"/>
  <c r="AT586" i="1"/>
  <c r="AS586" i="1"/>
  <c r="AW591" i="1"/>
  <c r="AV591" i="1"/>
  <c r="AT594" i="1"/>
  <c r="AS594" i="1"/>
  <c r="AW599" i="1"/>
  <c r="AV599" i="1"/>
  <c r="AT602" i="1"/>
  <c r="AS602" i="1"/>
  <c r="AW607" i="1"/>
  <c r="AV607" i="1"/>
  <c r="AT610" i="1"/>
  <c r="AS610" i="1"/>
  <c r="AW615" i="1"/>
  <c r="AV615" i="1"/>
  <c r="AT618" i="1"/>
  <c r="AS618" i="1"/>
  <c r="AW623" i="1"/>
  <c r="AV623" i="1"/>
  <c r="AT626" i="1"/>
  <c r="AS626" i="1"/>
  <c r="AW631" i="1"/>
  <c r="AV631" i="1"/>
  <c r="AT634" i="1"/>
  <c r="AS634" i="1"/>
  <c r="AW639" i="1"/>
  <c r="AV639" i="1"/>
  <c r="AT642" i="1"/>
  <c r="AS642" i="1"/>
  <c r="AW647" i="1"/>
  <c r="AV647" i="1"/>
  <c r="AT650" i="1"/>
  <c r="AS650" i="1"/>
  <c r="AW655" i="1"/>
  <c r="AV655" i="1"/>
  <c r="AT658" i="1"/>
  <c r="AS658" i="1"/>
  <c r="AW663" i="1"/>
  <c r="AV663" i="1"/>
  <c r="AT666" i="1"/>
  <c r="AS666" i="1"/>
  <c r="BC668" i="1"/>
  <c r="AY668" i="1"/>
  <c r="AW671" i="1"/>
  <c r="AV671" i="1"/>
  <c r="AT674" i="1"/>
  <c r="AS674" i="1"/>
  <c r="BC676" i="1"/>
  <c r="AY676" i="1"/>
  <c r="AW679" i="1"/>
  <c r="AV679" i="1"/>
  <c r="AT682" i="1"/>
  <c r="AS682" i="1"/>
  <c r="BC684" i="1"/>
  <c r="AY684" i="1"/>
  <c r="AW687" i="1"/>
  <c r="AV687" i="1"/>
  <c r="AT690" i="1"/>
  <c r="AS690" i="1"/>
  <c r="AW695" i="1"/>
  <c r="AV695" i="1"/>
  <c r="AT698" i="1"/>
  <c r="AS698" i="1"/>
  <c r="AW703" i="1"/>
  <c r="AV703" i="1"/>
  <c r="AT706" i="1"/>
  <c r="AS706" i="1"/>
  <c r="AW711" i="1"/>
  <c r="AV711" i="1"/>
  <c r="AT714" i="1"/>
  <c r="AS714" i="1"/>
  <c r="AW719" i="1"/>
  <c r="AV719" i="1"/>
  <c r="AT722" i="1"/>
  <c r="AS722" i="1"/>
  <c r="AW727" i="1"/>
  <c r="AV727" i="1"/>
  <c r="AT730" i="1"/>
  <c r="AS730" i="1"/>
  <c r="AW735" i="1"/>
  <c r="AV735" i="1"/>
  <c r="AT738" i="1"/>
  <c r="AS738" i="1"/>
  <c r="AW743" i="1"/>
  <c r="AV743" i="1"/>
  <c r="AT746" i="1"/>
  <c r="AS746" i="1"/>
  <c r="BC748" i="1"/>
  <c r="AY748" i="1"/>
  <c r="AW751" i="1"/>
  <c r="AV751" i="1"/>
  <c r="AT754" i="1"/>
  <c r="AS754" i="1"/>
  <c r="AW759" i="1"/>
  <c r="AV759" i="1"/>
  <c r="AT762" i="1"/>
  <c r="AS762" i="1"/>
  <c r="AT767" i="1"/>
  <c r="AS767" i="1"/>
  <c r="AT769" i="1"/>
  <c r="AS769" i="1"/>
  <c r="AT771" i="1"/>
  <c r="AS771" i="1"/>
  <c r="AT773" i="1"/>
  <c r="AS773" i="1"/>
  <c r="AT775" i="1"/>
  <c r="AS775" i="1"/>
  <c r="AT777" i="1"/>
  <c r="AS777" i="1"/>
  <c r="AT779" i="1"/>
  <c r="AS779" i="1"/>
  <c r="AT781" i="1"/>
  <c r="AS781" i="1"/>
  <c r="AT783" i="1"/>
  <c r="AS783" i="1"/>
  <c r="AT785" i="1"/>
  <c r="AS785" i="1"/>
  <c r="AT787" i="1"/>
  <c r="AS787" i="1"/>
  <c r="AT789" i="1"/>
  <c r="AS789" i="1"/>
  <c r="AT791" i="1"/>
  <c r="AS791" i="1"/>
  <c r="AT793" i="1"/>
  <c r="AS793" i="1"/>
  <c r="AT795" i="1"/>
  <c r="AS795" i="1"/>
  <c r="AT797" i="1"/>
  <c r="AS797" i="1"/>
  <c r="AT799" i="1"/>
  <c r="AS799" i="1"/>
  <c r="AT801" i="1"/>
  <c r="AS801" i="1"/>
  <c r="AT803" i="1"/>
  <c r="AS803" i="1"/>
  <c r="AT805" i="1"/>
  <c r="AS805" i="1"/>
  <c r="AT807" i="1"/>
  <c r="AS807" i="1"/>
  <c r="AT809" i="1"/>
  <c r="AS809" i="1"/>
  <c r="AT811" i="1"/>
  <c r="AS811" i="1"/>
  <c r="AT813" i="1"/>
  <c r="AS813" i="1"/>
  <c r="AT815" i="1"/>
  <c r="AS815" i="1"/>
  <c r="AT817" i="1"/>
  <c r="AS817" i="1"/>
  <c r="AT819" i="1"/>
  <c r="AS819" i="1"/>
  <c r="AT821" i="1"/>
  <c r="AS821" i="1"/>
  <c r="AT823" i="1"/>
  <c r="AS823" i="1"/>
  <c r="AT825" i="1"/>
  <c r="AS825" i="1"/>
  <c r="AT827" i="1"/>
  <c r="AS827" i="1"/>
  <c r="AT829" i="1"/>
  <c r="AS829" i="1"/>
  <c r="AT831" i="1"/>
  <c r="AS831" i="1"/>
  <c r="AT833" i="1"/>
  <c r="AS833" i="1"/>
  <c r="AT835" i="1"/>
  <c r="AS835" i="1"/>
  <c r="AT837" i="1"/>
  <c r="AS837" i="1"/>
  <c r="AT839" i="1"/>
  <c r="AS839" i="1"/>
  <c r="AT841" i="1"/>
  <c r="AS841" i="1"/>
  <c r="AT843" i="1"/>
  <c r="AS843" i="1"/>
  <c r="AT845" i="1"/>
  <c r="AS845" i="1"/>
  <c r="AT847" i="1"/>
  <c r="AS847" i="1"/>
  <c r="AT849" i="1"/>
  <c r="AS849" i="1"/>
  <c r="AT851" i="1"/>
  <c r="AS851" i="1"/>
  <c r="AT853" i="1"/>
  <c r="AS853" i="1"/>
  <c r="AT855" i="1"/>
  <c r="AS855" i="1"/>
  <c r="AT857" i="1"/>
  <c r="AS857" i="1"/>
  <c r="AT859" i="1"/>
  <c r="AS859" i="1"/>
  <c r="AT861" i="1"/>
  <c r="AS861" i="1"/>
  <c r="AT863" i="1"/>
  <c r="AS863" i="1"/>
  <c r="AT865" i="1"/>
  <c r="AS865" i="1"/>
  <c r="AT867" i="1"/>
  <c r="AS867" i="1"/>
  <c r="AT869" i="1"/>
  <c r="AS869" i="1"/>
  <c r="AT871" i="1"/>
  <c r="AS871" i="1"/>
  <c r="AT873" i="1"/>
  <c r="AS873" i="1"/>
  <c r="AT875" i="1"/>
  <c r="AS875" i="1"/>
  <c r="AT877" i="1"/>
  <c r="AS877" i="1"/>
  <c r="AT879" i="1"/>
  <c r="AS879" i="1"/>
  <c r="AT881" i="1"/>
  <c r="AS881" i="1"/>
  <c r="AT883" i="1"/>
  <c r="AS883" i="1"/>
  <c r="AT885" i="1"/>
  <c r="AS885" i="1"/>
  <c r="AT887" i="1"/>
  <c r="AS887" i="1"/>
  <c r="AT889" i="1"/>
  <c r="AS889" i="1"/>
  <c r="AT891" i="1"/>
  <c r="AS891" i="1"/>
  <c r="AT893" i="1"/>
  <c r="AS893" i="1"/>
  <c r="AT895" i="1"/>
  <c r="AS895" i="1"/>
  <c r="AT897" i="1"/>
  <c r="AS897" i="1"/>
  <c r="AT899" i="1"/>
  <c r="AS899" i="1"/>
  <c r="AT901" i="1"/>
  <c r="AS901" i="1"/>
  <c r="AT903" i="1"/>
  <c r="AS903" i="1"/>
  <c r="AT905" i="1"/>
  <c r="AS905" i="1"/>
  <c r="AT907" i="1"/>
  <c r="AS907" i="1"/>
  <c r="AT909" i="1"/>
  <c r="AS909" i="1"/>
  <c r="AT911" i="1"/>
  <c r="AS911" i="1"/>
  <c r="AT913" i="1"/>
  <c r="AS913" i="1"/>
  <c r="AT915" i="1"/>
  <c r="AS915" i="1"/>
  <c r="AT917" i="1"/>
  <c r="AS917" i="1"/>
  <c r="AT919" i="1"/>
  <c r="AS919" i="1"/>
  <c r="AT921" i="1"/>
  <c r="AS921" i="1"/>
  <c r="AT923" i="1"/>
  <c r="AS923" i="1"/>
  <c r="AT925" i="1"/>
  <c r="AS925" i="1"/>
  <c r="AT927" i="1"/>
  <c r="AS927" i="1"/>
  <c r="AT929" i="1"/>
  <c r="AS929" i="1"/>
  <c r="AT931" i="1"/>
  <c r="AS931" i="1"/>
  <c r="AT933" i="1"/>
  <c r="AS933" i="1"/>
  <c r="AT935" i="1"/>
  <c r="AS935" i="1"/>
  <c r="AT937" i="1"/>
  <c r="AS937" i="1"/>
  <c r="AT939" i="1"/>
  <c r="AS939" i="1"/>
  <c r="AT941" i="1"/>
  <c r="AS941" i="1"/>
  <c r="AT943" i="1"/>
  <c r="AS943" i="1"/>
  <c r="AT945" i="1"/>
  <c r="AS945" i="1"/>
  <c r="AT947" i="1"/>
  <c r="AS947" i="1"/>
  <c r="AT949" i="1"/>
  <c r="AS949" i="1"/>
  <c r="AT951" i="1"/>
  <c r="AS951" i="1"/>
  <c r="AT953" i="1"/>
  <c r="AS953" i="1"/>
  <c r="AT955" i="1"/>
  <c r="AS955" i="1"/>
  <c r="AT957" i="1"/>
  <c r="AS957" i="1"/>
  <c r="AT959" i="1"/>
  <c r="AS959" i="1"/>
  <c r="AT961" i="1"/>
  <c r="AS961" i="1"/>
  <c r="AT963" i="1"/>
  <c r="AS963" i="1"/>
  <c r="AT965" i="1"/>
  <c r="AS965" i="1"/>
  <c r="AT967" i="1"/>
  <c r="AS967" i="1"/>
  <c r="AT969" i="1"/>
  <c r="AS969" i="1"/>
  <c r="AT971" i="1"/>
  <c r="AS971" i="1"/>
  <c r="AT973" i="1"/>
  <c r="AS973" i="1"/>
  <c r="AT975" i="1"/>
  <c r="AS975" i="1"/>
  <c r="AT977" i="1"/>
  <c r="AS977" i="1"/>
  <c r="AT979" i="1"/>
  <c r="AS979" i="1"/>
  <c r="AT981" i="1"/>
  <c r="AS981" i="1"/>
  <c r="AT983" i="1"/>
  <c r="AS983" i="1"/>
  <c r="AT985" i="1"/>
  <c r="AS985" i="1"/>
  <c r="AT987" i="1"/>
  <c r="AS987" i="1"/>
  <c r="AT989" i="1"/>
  <c r="AS989" i="1"/>
  <c r="AT991" i="1"/>
  <c r="AS991" i="1"/>
  <c r="AT993" i="1"/>
  <c r="AS993" i="1"/>
  <c r="AT995" i="1"/>
  <c r="AS995" i="1"/>
  <c r="AT997" i="1"/>
  <c r="AS997" i="1"/>
  <c r="AT999" i="1"/>
  <c r="AS999" i="1"/>
  <c r="AT1001" i="1"/>
  <c r="AS1001" i="1"/>
  <c r="AT1003" i="1"/>
  <c r="AS1003" i="1"/>
  <c r="AT1005" i="1"/>
  <c r="AS1005" i="1"/>
  <c r="AT1007" i="1"/>
  <c r="AS1007" i="1"/>
  <c r="AT1009" i="1"/>
  <c r="AS1009" i="1"/>
  <c r="AT1011" i="1"/>
  <c r="AS1011" i="1"/>
  <c r="AT1013" i="1"/>
  <c r="AS1013" i="1"/>
  <c r="AT1015" i="1"/>
  <c r="AS1015" i="1"/>
  <c r="AT1017" i="1"/>
  <c r="AS1017" i="1"/>
  <c r="AT1019" i="1"/>
  <c r="AS1019" i="1"/>
  <c r="AT1021" i="1"/>
  <c r="AS1021" i="1"/>
  <c r="AT1023" i="1"/>
  <c r="AS1023" i="1"/>
  <c r="AT1025" i="1"/>
  <c r="AS1025" i="1"/>
  <c r="AT1027" i="1"/>
  <c r="AS1027" i="1"/>
  <c r="AT1029" i="1"/>
  <c r="AS1029" i="1"/>
  <c r="AT1031" i="1"/>
  <c r="AS1031" i="1"/>
  <c r="AT1033" i="1"/>
  <c r="AS1033" i="1"/>
  <c r="AT1035" i="1"/>
  <c r="AS1035" i="1"/>
  <c r="AT1037" i="1"/>
  <c r="AS1037" i="1"/>
  <c r="AT1039" i="1"/>
  <c r="AS1039" i="1"/>
  <c r="AT1041" i="1"/>
  <c r="AS1041" i="1"/>
  <c r="AT1043" i="1"/>
  <c r="AS1043" i="1"/>
  <c r="AT1045" i="1"/>
  <c r="AS1045" i="1"/>
  <c r="AT1047" i="1"/>
  <c r="AS1047" i="1"/>
  <c r="AT1049" i="1"/>
  <c r="AS1049" i="1"/>
  <c r="AT1051" i="1"/>
  <c r="AS1051" i="1"/>
  <c r="AT1053" i="1"/>
  <c r="AS1053" i="1"/>
  <c r="AT1055" i="1"/>
  <c r="AS1055" i="1"/>
  <c r="AT1057" i="1"/>
  <c r="AS1057" i="1"/>
  <c r="AT1059" i="1"/>
  <c r="AS1059" i="1"/>
  <c r="AT1061" i="1"/>
  <c r="AS1061" i="1"/>
  <c r="AT1063" i="1"/>
  <c r="AS1063" i="1"/>
  <c r="AT1065" i="1"/>
  <c r="AS1065" i="1"/>
  <c r="AT1067" i="1"/>
  <c r="AS1067" i="1"/>
  <c r="AT1069" i="1"/>
  <c r="AS1069" i="1"/>
  <c r="AT1071" i="1"/>
  <c r="AS1071" i="1"/>
  <c r="AT1073" i="1"/>
  <c r="AS1073" i="1"/>
  <c r="AT1075" i="1"/>
  <c r="AS1075" i="1"/>
  <c r="AT1077" i="1"/>
  <c r="AS1077" i="1"/>
  <c r="AT1079" i="1"/>
  <c r="AS1079" i="1"/>
  <c r="AT1081" i="1"/>
  <c r="AS1081" i="1"/>
  <c r="AT1083" i="1"/>
  <c r="AS1083" i="1"/>
  <c r="AT1085" i="1"/>
  <c r="AS1085" i="1"/>
  <c r="AT1087" i="1"/>
  <c r="AS1087" i="1"/>
  <c r="AT1089" i="1"/>
  <c r="AS1089" i="1"/>
  <c r="AT1091" i="1"/>
  <c r="AS1091" i="1"/>
  <c r="AT1093" i="1"/>
  <c r="AS1093" i="1"/>
  <c r="AT1095" i="1"/>
  <c r="AS1095" i="1"/>
  <c r="AT1097" i="1"/>
  <c r="AS1097" i="1"/>
  <c r="AT89" i="1"/>
  <c r="AS89" i="1"/>
  <c r="BC6" i="1"/>
  <c r="AY6" i="1"/>
  <c r="BC28" i="1"/>
  <c r="AY28" i="1"/>
  <c r="AT55" i="1"/>
  <c r="AS55" i="1"/>
  <c r="AT8" i="1"/>
  <c r="AS8" i="1"/>
  <c r="AT16" i="1"/>
  <c r="AS16" i="1"/>
  <c r="AW26" i="1"/>
  <c r="AV26" i="1"/>
  <c r="AY48" i="1"/>
  <c r="AY64" i="1"/>
  <c r="AT75" i="1"/>
  <c r="AS75" i="1"/>
  <c r="AT87" i="1"/>
  <c r="AS87" i="1"/>
  <c r="AT98" i="1"/>
  <c r="AS98" i="1"/>
  <c r="AY8" i="1"/>
  <c r="AT20" i="1"/>
  <c r="AS20" i="1"/>
  <c r="BC26" i="1"/>
  <c r="AY26" i="1"/>
  <c r="AT37" i="1"/>
  <c r="AS37" i="1"/>
  <c r="AT49" i="1"/>
  <c r="AS49" i="1"/>
  <c r="AT61" i="1"/>
  <c r="AS61" i="1"/>
  <c r="AY79" i="1"/>
  <c r="AT105" i="1"/>
  <c r="AS105" i="1"/>
  <c r="AT117" i="1"/>
  <c r="AS117" i="1"/>
  <c r="BC144" i="1"/>
  <c r="AY144" i="1"/>
  <c r="AT5" i="1"/>
  <c r="AS5" i="1"/>
  <c r="AT9" i="1"/>
  <c r="AS9" i="1"/>
  <c r="AT17" i="1"/>
  <c r="AS17" i="1"/>
  <c r="AW20" i="1"/>
  <c r="AV20" i="1"/>
  <c r="AW17" i="1"/>
  <c r="AV17" i="1"/>
  <c r="BC20" i="1"/>
  <c r="AY20" i="1"/>
  <c r="AT24" i="1"/>
  <c r="AS24" i="1"/>
  <c r="BC27" i="1"/>
  <c r="AY27" i="1"/>
  <c r="AT31" i="1"/>
  <c r="AS31" i="1"/>
  <c r="BC34" i="1"/>
  <c r="AY34" i="1"/>
  <c r="AT38" i="1"/>
  <c r="AS38" i="1"/>
  <c r="AT42" i="1"/>
  <c r="AS42" i="1"/>
  <c r="AT46" i="1"/>
  <c r="AS46" i="1"/>
  <c r="AT50" i="1"/>
  <c r="AS50" i="1"/>
  <c r="AT54" i="1"/>
  <c r="AS54" i="1"/>
  <c r="AT58" i="1"/>
  <c r="AS58" i="1"/>
  <c r="AT62" i="1"/>
  <c r="AS62" i="1"/>
  <c r="AT66" i="1"/>
  <c r="AS66" i="1"/>
  <c r="AW69" i="1"/>
  <c r="AV69" i="1"/>
  <c r="AY72" i="1"/>
  <c r="BC80" i="1"/>
  <c r="AY80" i="1"/>
  <c r="AW96" i="1"/>
  <c r="AV96" i="1"/>
  <c r="AT99" i="1"/>
  <c r="AS99" i="1"/>
  <c r="AT102" i="1"/>
  <c r="AS102" i="1"/>
  <c r="AT106" i="1"/>
  <c r="AS106" i="1"/>
  <c r="AT110" i="1"/>
  <c r="AS110" i="1"/>
  <c r="AT114" i="1"/>
  <c r="AS114" i="1"/>
  <c r="AT118" i="1"/>
  <c r="AS118" i="1"/>
  <c r="AT122" i="1"/>
  <c r="AS122" i="1"/>
  <c r="AT126" i="1"/>
  <c r="AS126" i="1"/>
  <c r="AT130" i="1"/>
  <c r="AS130" i="1"/>
  <c r="AW153" i="1"/>
  <c r="AV153" i="1"/>
  <c r="AT157" i="1"/>
  <c r="AS157" i="1"/>
  <c r="AT161" i="1"/>
  <c r="AS161" i="1"/>
  <c r="AT165" i="1"/>
  <c r="AS165" i="1"/>
  <c r="AT169" i="1"/>
  <c r="AS169" i="1"/>
  <c r="AT173" i="1"/>
  <c r="AS173" i="1"/>
  <c r="AT177" i="1"/>
  <c r="AS177" i="1"/>
  <c r="AT181" i="1"/>
  <c r="AS181" i="1"/>
  <c r="AT185" i="1"/>
  <c r="AS185" i="1"/>
  <c r="AT189" i="1"/>
  <c r="AS189" i="1"/>
  <c r="AT193" i="1"/>
  <c r="AS193" i="1"/>
  <c r="AT197" i="1"/>
  <c r="AS197" i="1"/>
  <c r="AT201" i="1"/>
  <c r="AS201" i="1"/>
  <c r="AT205" i="1"/>
  <c r="AS205" i="1"/>
  <c r="AT209" i="1"/>
  <c r="AS209" i="1"/>
  <c r="AY212" i="1"/>
  <c r="BC216" i="1"/>
  <c r="AY216" i="1"/>
  <c r="AT224" i="1"/>
  <c r="AS224" i="1"/>
  <c r="AT228" i="1"/>
  <c r="AS228" i="1"/>
  <c r="AT232" i="1"/>
  <c r="AS232" i="1"/>
  <c r="AT236" i="1"/>
  <c r="AS236" i="1"/>
  <c r="AT240" i="1"/>
  <c r="AS240" i="1"/>
  <c r="AW271" i="1"/>
  <c r="AV271" i="1"/>
  <c r="AT275" i="1"/>
  <c r="AS275" i="1"/>
  <c r="AT279" i="1"/>
  <c r="AS279" i="1"/>
  <c r="AT283" i="1"/>
  <c r="AS283" i="1"/>
  <c r="AT287" i="1"/>
  <c r="AS287" i="1"/>
  <c r="AT291" i="1"/>
  <c r="AS291" i="1"/>
  <c r="AT295" i="1"/>
  <c r="AS295" i="1"/>
  <c r="AT306" i="1"/>
  <c r="AS306" i="1"/>
  <c r="AT310" i="1"/>
  <c r="AS310" i="1"/>
  <c r="AT314" i="1"/>
  <c r="AS314" i="1"/>
  <c r="AT318" i="1"/>
  <c r="AS318" i="1"/>
  <c r="AT322" i="1"/>
  <c r="AS322" i="1"/>
  <c r="AT326" i="1"/>
  <c r="AS326" i="1"/>
  <c r="AT330" i="1"/>
  <c r="AS330" i="1"/>
  <c r="AT334" i="1"/>
  <c r="AS334" i="1"/>
  <c r="AT345" i="1"/>
  <c r="AS345" i="1"/>
  <c r="AW354" i="1"/>
  <c r="AV354" i="1"/>
  <c r="AT357" i="1"/>
  <c r="AS357" i="1"/>
  <c r="AW362" i="1"/>
  <c r="AV362" i="1"/>
  <c r="AT365" i="1"/>
  <c r="AS365" i="1"/>
  <c r="AW370" i="1"/>
  <c r="AV370" i="1"/>
  <c r="AT373" i="1"/>
  <c r="AS373" i="1"/>
  <c r="AW378" i="1"/>
  <c r="AV378" i="1"/>
  <c r="AT381" i="1"/>
  <c r="AS381" i="1"/>
  <c r="AW386" i="1"/>
  <c r="AV386" i="1"/>
  <c r="AT389" i="1"/>
  <c r="AS389" i="1"/>
  <c r="AW394" i="1"/>
  <c r="AV394" i="1"/>
  <c r="AT397" i="1"/>
  <c r="AS397" i="1"/>
  <c r="AW402" i="1"/>
  <c r="AV402" i="1"/>
  <c r="AT405" i="1"/>
  <c r="AS405" i="1"/>
  <c r="AW410" i="1"/>
  <c r="AV410" i="1"/>
  <c r="AT413" i="1"/>
  <c r="AS413" i="1"/>
  <c r="AW418" i="1"/>
  <c r="AV418" i="1"/>
  <c r="AT421" i="1"/>
  <c r="AS421" i="1"/>
  <c r="AW426" i="1"/>
  <c r="AV426" i="1"/>
  <c r="AT429" i="1"/>
  <c r="AS429" i="1"/>
  <c r="AW434" i="1"/>
  <c r="AV434" i="1"/>
  <c r="AT437" i="1"/>
  <c r="AS437" i="1"/>
  <c r="AY439" i="1"/>
  <c r="AW442" i="1"/>
  <c r="AV442" i="1"/>
  <c r="AT445" i="1"/>
  <c r="AS445" i="1"/>
  <c r="AW450" i="1"/>
  <c r="AV450" i="1"/>
  <c r="AT453" i="1"/>
  <c r="AS453" i="1"/>
  <c r="AW458" i="1"/>
  <c r="AV458" i="1"/>
  <c r="AT461" i="1"/>
  <c r="AS461" i="1"/>
  <c r="AW466" i="1"/>
  <c r="AV466" i="1"/>
  <c r="AT469" i="1"/>
  <c r="AS469" i="1"/>
  <c r="AW474" i="1"/>
  <c r="AV474" i="1"/>
  <c r="AT477" i="1"/>
  <c r="AS477" i="1"/>
  <c r="AW482" i="1"/>
  <c r="AV482" i="1"/>
  <c r="AT485" i="1"/>
  <c r="AS485" i="1"/>
  <c r="AW490" i="1"/>
  <c r="AV490" i="1"/>
  <c r="AT493" i="1"/>
  <c r="AS493" i="1"/>
  <c r="AW498" i="1"/>
  <c r="AV498" i="1"/>
  <c r="AT501" i="1"/>
  <c r="AS501" i="1"/>
  <c r="AW506" i="1"/>
  <c r="AV506" i="1"/>
  <c r="AT509" i="1"/>
  <c r="AS509" i="1"/>
  <c r="AW514" i="1"/>
  <c r="AV514" i="1"/>
  <c r="AT517" i="1"/>
  <c r="AS517" i="1"/>
  <c r="AW522" i="1"/>
  <c r="AV522" i="1"/>
  <c r="AT525" i="1"/>
  <c r="AS525" i="1"/>
  <c r="AW530" i="1"/>
  <c r="AV530" i="1"/>
  <c r="AT533" i="1"/>
  <c r="AS533" i="1"/>
  <c r="AW538" i="1"/>
  <c r="AV538" i="1"/>
  <c r="AT541" i="1"/>
  <c r="AS541" i="1"/>
  <c r="AW546" i="1"/>
  <c r="AV546" i="1"/>
  <c r="AT549" i="1"/>
  <c r="AS549" i="1"/>
  <c r="AW554" i="1"/>
  <c r="AV554" i="1"/>
  <c r="AT557" i="1"/>
  <c r="AS557" i="1"/>
  <c r="AW562" i="1"/>
  <c r="AV562" i="1"/>
  <c r="AT565" i="1"/>
  <c r="AS565" i="1"/>
  <c r="AW570" i="1"/>
  <c r="AV570" i="1"/>
  <c r="AT573" i="1"/>
  <c r="AS573" i="1"/>
  <c r="AW578" i="1"/>
  <c r="AV578" i="1"/>
  <c r="AT581" i="1"/>
  <c r="AS581" i="1"/>
  <c r="BC583" i="1"/>
  <c r="AY583" i="1"/>
  <c r="AW586" i="1"/>
  <c r="AV586" i="1"/>
  <c r="AT589" i="1"/>
  <c r="AS589" i="1"/>
  <c r="BC591" i="1"/>
  <c r="AY591" i="1"/>
  <c r="AW594" i="1"/>
  <c r="AV594" i="1"/>
  <c r="AT597" i="1"/>
  <c r="AS597" i="1"/>
  <c r="BC599" i="1"/>
  <c r="AY599" i="1"/>
  <c r="AW602" i="1"/>
  <c r="AV602" i="1"/>
  <c r="AT605" i="1"/>
  <c r="AS605" i="1"/>
  <c r="BC607" i="1"/>
  <c r="AY607" i="1"/>
  <c r="AW610" i="1"/>
  <c r="AV610" i="1"/>
  <c r="AT613" i="1"/>
  <c r="AS613" i="1"/>
  <c r="BC615" i="1"/>
  <c r="AY615" i="1"/>
  <c r="AW618" i="1"/>
  <c r="AV618" i="1"/>
  <c r="AT621" i="1"/>
  <c r="AS621" i="1"/>
  <c r="BC623" i="1"/>
  <c r="AY623" i="1"/>
  <c r="AW626" i="1"/>
  <c r="AV626" i="1"/>
  <c r="AT629" i="1"/>
  <c r="AS629" i="1"/>
  <c r="BC631" i="1"/>
  <c r="AY631" i="1"/>
  <c r="AW634" i="1"/>
  <c r="AV634" i="1"/>
  <c r="AT637" i="1"/>
  <c r="AS637" i="1"/>
  <c r="BC639" i="1"/>
  <c r="AY639" i="1"/>
  <c r="AW642" i="1"/>
  <c r="AV642" i="1"/>
  <c r="AT645" i="1"/>
  <c r="AS645" i="1"/>
  <c r="BC647" i="1"/>
  <c r="AY647" i="1"/>
  <c r="AW650" i="1"/>
  <c r="AV650" i="1"/>
  <c r="AT653" i="1"/>
  <c r="AS653" i="1"/>
  <c r="BC655" i="1"/>
  <c r="AY655" i="1"/>
  <c r="AW658" i="1"/>
  <c r="AV658" i="1"/>
  <c r="AT661" i="1"/>
  <c r="AS661" i="1"/>
  <c r="BC663" i="1"/>
  <c r="AY663" i="1"/>
  <c r="AW666" i="1"/>
  <c r="AV666" i="1"/>
  <c r="AT669" i="1"/>
  <c r="AS669" i="1"/>
  <c r="AW674" i="1"/>
  <c r="AV674" i="1"/>
  <c r="AT677" i="1"/>
  <c r="AS677" i="1"/>
  <c r="BC679" i="1"/>
  <c r="AY679" i="1"/>
  <c r="AW682" i="1"/>
  <c r="AV682" i="1"/>
  <c r="AT685" i="1"/>
  <c r="AS685" i="1"/>
  <c r="BC687" i="1"/>
  <c r="AY687" i="1"/>
  <c r="AW690" i="1"/>
  <c r="AV690" i="1"/>
  <c r="AT693" i="1"/>
  <c r="AS693" i="1"/>
  <c r="AW698" i="1"/>
  <c r="AV698" i="1"/>
  <c r="AT701" i="1"/>
  <c r="AS701" i="1"/>
  <c r="AW706" i="1"/>
  <c r="AV706" i="1"/>
  <c r="AT709" i="1"/>
  <c r="AS709" i="1"/>
  <c r="AW714" i="1"/>
  <c r="AV714" i="1"/>
  <c r="AT717" i="1"/>
  <c r="AS717" i="1"/>
  <c r="AW722" i="1"/>
  <c r="AV722" i="1"/>
  <c r="AT725" i="1"/>
  <c r="AS725" i="1"/>
  <c r="AW730" i="1"/>
  <c r="AV730" i="1"/>
  <c r="AT733" i="1"/>
  <c r="AS733" i="1"/>
  <c r="AW738" i="1"/>
  <c r="AV738" i="1"/>
  <c r="AT741" i="1"/>
  <c r="AS741" i="1"/>
  <c r="AW746" i="1"/>
  <c r="AV746" i="1"/>
  <c r="AT749" i="1"/>
  <c r="AS749" i="1"/>
  <c r="AW754" i="1"/>
  <c r="AV754" i="1"/>
  <c r="AT757" i="1"/>
  <c r="AS757" i="1"/>
  <c r="AW762" i="1"/>
  <c r="AV762" i="1"/>
  <c r="AT765" i="1"/>
  <c r="AS765" i="1"/>
  <c r="AW767" i="1"/>
  <c r="AV767" i="1"/>
  <c r="AW769" i="1"/>
  <c r="AV769" i="1"/>
  <c r="AW771" i="1"/>
  <c r="AV771" i="1"/>
  <c r="AW773" i="1"/>
  <c r="AV773" i="1"/>
  <c r="AW775" i="1"/>
  <c r="AV775" i="1"/>
  <c r="AW777" i="1"/>
  <c r="AV777" i="1"/>
  <c r="AW779" i="1"/>
  <c r="AV779" i="1"/>
  <c r="AW781" i="1"/>
  <c r="AV781" i="1"/>
  <c r="AW783" i="1"/>
  <c r="AV783" i="1"/>
  <c r="AW785" i="1"/>
  <c r="AV785" i="1"/>
  <c r="AW787" i="1"/>
  <c r="AV787" i="1"/>
  <c r="AW789" i="1"/>
  <c r="AV789" i="1"/>
  <c r="AW791" i="1"/>
  <c r="AV791" i="1"/>
  <c r="AW793" i="1"/>
  <c r="AV793" i="1"/>
  <c r="AW795" i="1"/>
  <c r="AV795" i="1"/>
  <c r="AW797" i="1"/>
  <c r="AV797" i="1"/>
  <c r="AW799" i="1"/>
  <c r="AV799" i="1"/>
  <c r="AW801" i="1"/>
  <c r="AV801" i="1"/>
  <c r="AW803" i="1"/>
  <c r="AV803" i="1"/>
  <c r="AW805" i="1"/>
  <c r="AV805" i="1"/>
  <c r="AW807" i="1"/>
  <c r="AV807" i="1"/>
  <c r="AW809" i="1"/>
  <c r="AV809" i="1"/>
  <c r="AW811" i="1"/>
  <c r="AV811" i="1"/>
  <c r="AW813" i="1"/>
  <c r="AV813" i="1"/>
  <c r="AW815" i="1"/>
  <c r="AV815" i="1"/>
  <c r="AW817" i="1"/>
  <c r="AV817" i="1"/>
  <c r="AW819" i="1"/>
  <c r="AV819" i="1"/>
  <c r="AW821" i="1"/>
  <c r="AV821" i="1"/>
  <c r="AW823" i="1"/>
  <c r="AV823" i="1"/>
  <c r="AW825" i="1"/>
  <c r="AV825" i="1"/>
  <c r="AW827" i="1"/>
  <c r="AV827" i="1"/>
  <c r="AW829" i="1"/>
  <c r="AV829" i="1"/>
  <c r="AW831" i="1"/>
  <c r="AV831" i="1"/>
  <c r="AW833" i="1"/>
  <c r="AV833" i="1"/>
  <c r="AW835" i="1"/>
  <c r="AV835" i="1"/>
  <c r="AW837" i="1"/>
  <c r="AV837" i="1"/>
  <c r="AW839" i="1"/>
  <c r="AV839" i="1"/>
  <c r="AW841" i="1"/>
  <c r="AV841" i="1"/>
  <c r="AW843" i="1"/>
  <c r="AV843" i="1"/>
  <c r="AW845" i="1"/>
  <c r="AV845" i="1"/>
  <c r="AW847" i="1"/>
  <c r="AV847" i="1"/>
  <c r="AW849" i="1"/>
  <c r="AV849" i="1"/>
  <c r="AW851" i="1"/>
  <c r="AV851" i="1"/>
  <c r="AW853" i="1"/>
  <c r="AV853" i="1"/>
  <c r="AW855" i="1"/>
  <c r="AV855" i="1"/>
  <c r="AW857" i="1"/>
  <c r="AV857" i="1"/>
  <c r="AW859" i="1"/>
  <c r="AV859" i="1"/>
  <c r="AW861" i="1"/>
  <c r="AV861" i="1"/>
  <c r="AW863" i="1"/>
  <c r="AV863" i="1"/>
  <c r="AW865" i="1"/>
  <c r="AV865" i="1"/>
  <c r="AW867" i="1"/>
  <c r="AV867" i="1"/>
  <c r="AW869" i="1"/>
  <c r="AV869" i="1"/>
  <c r="AW871" i="1"/>
  <c r="AV871" i="1"/>
  <c r="AW873" i="1"/>
  <c r="AV873" i="1"/>
  <c r="AW875" i="1"/>
  <c r="AV875" i="1"/>
  <c r="AW877" i="1"/>
  <c r="AV877" i="1"/>
  <c r="AW879" i="1"/>
  <c r="AV879" i="1"/>
  <c r="AW881" i="1"/>
  <c r="AV881" i="1"/>
  <c r="AW883" i="1"/>
  <c r="AV883" i="1"/>
  <c r="AW885" i="1"/>
  <c r="AV885" i="1"/>
  <c r="AW887" i="1"/>
  <c r="AV887" i="1"/>
  <c r="AW889" i="1"/>
  <c r="AV889" i="1"/>
  <c r="AW891" i="1"/>
  <c r="AV891" i="1"/>
  <c r="AW893" i="1"/>
  <c r="AV893" i="1"/>
  <c r="AW895" i="1"/>
  <c r="AV895" i="1"/>
  <c r="AW897" i="1"/>
  <c r="AV897" i="1"/>
  <c r="AW899" i="1"/>
  <c r="AV899" i="1"/>
  <c r="AW901" i="1"/>
  <c r="AV901" i="1"/>
  <c r="AW903" i="1"/>
  <c r="AV903" i="1"/>
  <c r="AW905" i="1"/>
  <c r="AV905" i="1"/>
  <c r="AW907" i="1"/>
  <c r="AV907" i="1"/>
  <c r="AW909" i="1"/>
  <c r="AV909" i="1"/>
  <c r="AW911" i="1"/>
  <c r="AV911" i="1"/>
  <c r="AW913" i="1"/>
  <c r="AV913" i="1"/>
  <c r="AW915" i="1"/>
  <c r="AV915" i="1"/>
  <c r="AW917" i="1"/>
  <c r="AV917" i="1"/>
  <c r="AW919" i="1"/>
  <c r="AV919" i="1"/>
  <c r="AW921" i="1"/>
  <c r="AV921" i="1"/>
  <c r="AW923" i="1"/>
  <c r="AV923" i="1"/>
  <c r="AW925" i="1"/>
  <c r="AV925" i="1"/>
  <c r="AW927" i="1"/>
  <c r="AV927" i="1"/>
  <c r="AW929" i="1"/>
  <c r="AV929" i="1"/>
  <c r="AW931" i="1"/>
  <c r="AV931" i="1"/>
  <c r="AW933" i="1"/>
  <c r="AV933" i="1"/>
  <c r="AW935" i="1"/>
  <c r="AV935" i="1"/>
  <c r="AW937" i="1"/>
  <c r="AV937" i="1"/>
  <c r="AW939" i="1"/>
  <c r="AV939" i="1"/>
  <c r="AW941" i="1"/>
  <c r="AV941" i="1"/>
  <c r="AW943" i="1"/>
  <c r="AV943" i="1"/>
  <c r="AW945" i="1"/>
  <c r="AV945" i="1"/>
  <c r="AW947" i="1"/>
  <c r="AV947" i="1"/>
  <c r="AW949" i="1"/>
  <c r="AV949" i="1"/>
  <c r="AW951" i="1"/>
  <c r="AV951" i="1"/>
  <c r="AW953" i="1"/>
  <c r="AV953" i="1"/>
  <c r="AW955" i="1"/>
  <c r="AV955" i="1"/>
  <c r="AW957" i="1"/>
  <c r="AV957" i="1"/>
  <c r="AW959" i="1"/>
  <c r="AV959" i="1"/>
  <c r="AW961" i="1"/>
  <c r="AV961" i="1"/>
  <c r="AW963" i="1"/>
  <c r="AV963" i="1"/>
  <c r="AW965" i="1"/>
  <c r="AV965" i="1"/>
  <c r="AW967" i="1"/>
  <c r="AV967" i="1"/>
  <c r="AW969" i="1"/>
  <c r="AV969" i="1"/>
  <c r="AW971" i="1"/>
  <c r="AV971" i="1"/>
  <c r="AW973" i="1"/>
  <c r="AV973" i="1"/>
  <c r="AW975" i="1"/>
  <c r="AV975" i="1"/>
  <c r="AW977" i="1"/>
  <c r="AV977" i="1"/>
  <c r="AW979" i="1"/>
  <c r="AV979" i="1"/>
  <c r="AW981" i="1"/>
  <c r="AV981" i="1"/>
  <c r="AW983" i="1"/>
  <c r="AV983" i="1"/>
  <c r="AW985" i="1"/>
  <c r="AV985" i="1"/>
  <c r="AW987" i="1"/>
  <c r="AV987" i="1"/>
  <c r="AW989" i="1"/>
  <c r="AV989" i="1"/>
  <c r="AW991" i="1"/>
  <c r="AV991" i="1"/>
  <c r="AW993" i="1"/>
  <c r="AV993" i="1"/>
  <c r="AW995" i="1"/>
  <c r="AV995" i="1"/>
  <c r="AW997" i="1"/>
  <c r="AV997" i="1"/>
  <c r="AW999" i="1"/>
  <c r="AV999" i="1"/>
  <c r="AW1001" i="1"/>
  <c r="AV1001" i="1"/>
  <c r="AW1003" i="1"/>
  <c r="AV1003" i="1"/>
  <c r="AW1005" i="1"/>
  <c r="AV1005" i="1"/>
  <c r="AW1007" i="1"/>
  <c r="AV1007" i="1"/>
  <c r="AW1009" i="1"/>
  <c r="AV1009" i="1"/>
  <c r="AW1011" i="1"/>
  <c r="AV1011" i="1"/>
  <c r="AW1013" i="1"/>
  <c r="AV1013" i="1"/>
  <c r="AW1015" i="1"/>
  <c r="AV1015" i="1"/>
  <c r="AW1017" i="1"/>
  <c r="AV1017" i="1"/>
  <c r="AW1019" i="1"/>
  <c r="AV1019" i="1"/>
  <c r="AW1021" i="1"/>
  <c r="AV1021" i="1"/>
  <c r="AW1023" i="1"/>
  <c r="AV1023" i="1"/>
  <c r="AW1025" i="1"/>
  <c r="AV1025" i="1"/>
  <c r="AW1027" i="1"/>
  <c r="AV1027" i="1"/>
  <c r="AW1029" i="1"/>
  <c r="AV1029" i="1"/>
  <c r="AW1031" i="1"/>
  <c r="AV1031" i="1"/>
  <c r="AW1033" i="1"/>
  <c r="AV1033" i="1"/>
  <c r="AW1035" i="1"/>
  <c r="AV1035" i="1"/>
  <c r="AW1037" i="1"/>
  <c r="AV1037" i="1"/>
  <c r="AW1039" i="1"/>
  <c r="AV1039" i="1"/>
  <c r="AW1041" i="1"/>
  <c r="AV1041" i="1"/>
  <c r="AW1043" i="1"/>
  <c r="AV1043" i="1"/>
  <c r="AW1045" i="1"/>
  <c r="AV1045" i="1"/>
  <c r="AW1047" i="1"/>
  <c r="AV1047" i="1"/>
  <c r="AW1049" i="1"/>
  <c r="AV1049" i="1"/>
  <c r="AW1051" i="1"/>
  <c r="AV1051" i="1"/>
  <c r="AW1053" i="1"/>
  <c r="AV1053" i="1"/>
  <c r="AW1055" i="1"/>
  <c r="AV1055" i="1"/>
  <c r="AW1057" i="1"/>
  <c r="AV1057" i="1"/>
  <c r="AW1059" i="1"/>
  <c r="AV1059" i="1"/>
  <c r="AW1061" i="1"/>
  <c r="AV1061" i="1"/>
  <c r="AW1063" i="1"/>
  <c r="AV1063" i="1"/>
  <c r="AW1065" i="1"/>
  <c r="AV1065" i="1"/>
  <c r="AW1067" i="1"/>
  <c r="AV1067" i="1"/>
  <c r="AW1069" i="1"/>
  <c r="AV1069" i="1"/>
  <c r="AW1071" i="1"/>
  <c r="AV1071" i="1"/>
  <c r="AW1073" i="1"/>
  <c r="AV1073" i="1"/>
  <c r="AW1075" i="1"/>
  <c r="AV1075" i="1"/>
  <c r="AW1077" i="1"/>
  <c r="AV1077" i="1"/>
  <c r="AW1079" i="1"/>
  <c r="AV1079" i="1"/>
  <c r="AW1081" i="1"/>
  <c r="AV1081" i="1"/>
  <c r="AW1083" i="1"/>
  <c r="AV1083" i="1"/>
  <c r="AW1085" i="1"/>
  <c r="AV1085" i="1"/>
  <c r="AW1087" i="1"/>
  <c r="AV1087" i="1"/>
  <c r="AW1089" i="1"/>
  <c r="AV1089" i="1"/>
  <c r="AW1091" i="1"/>
  <c r="AV1091" i="1"/>
  <c r="AW1093" i="1"/>
  <c r="AV1093" i="1"/>
  <c r="AW1095" i="1"/>
  <c r="AV1095" i="1"/>
  <c r="AW1097" i="1"/>
  <c r="AV1097" i="1"/>
  <c r="AT134" i="1"/>
  <c r="AS134" i="1"/>
  <c r="AT138" i="1"/>
  <c r="AS138" i="1"/>
  <c r="AT142" i="1"/>
  <c r="AS142" i="1"/>
  <c r="AT146" i="1"/>
  <c r="AS146" i="1"/>
  <c r="AT150" i="1"/>
  <c r="AS150" i="1"/>
  <c r="AT213" i="1"/>
  <c r="AS213" i="1"/>
  <c r="AT217" i="1"/>
  <c r="AS217" i="1"/>
  <c r="AT221" i="1"/>
  <c r="AS221" i="1"/>
  <c r="AY228" i="1"/>
  <c r="AY236" i="1"/>
  <c r="BC240" i="1"/>
  <c r="AY240" i="1"/>
  <c r="AT244" i="1"/>
  <c r="AS244" i="1"/>
  <c r="AT248" i="1"/>
  <c r="AS248" i="1"/>
  <c r="AT252" i="1"/>
  <c r="AS252" i="1"/>
  <c r="AT256" i="1"/>
  <c r="AS256" i="1"/>
  <c r="AT260" i="1"/>
  <c r="AS260" i="1"/>
  <c r="AT264" i="1"/>
  <c r="AS264" i="1"/>
  <c r="AT268" i="1"/>
  <c r="AS268" i="1"/>
  <c r="AW295" i="1"/>
  <c r="AV295" i="1"/>
  <c r="AT299" i="1"/>
  <c r="AS299" i="1"/>
  <c r="AT303" i="1"/>
  <c r="AS303" i="1"/>
  <c r="AT338" i="1"/>
  <c r="AS338" i="1"/>
  <c r="AT342" i="1"/>
  <c r="AS342" i="1"/>
  <c r="AT349" i="1"/>
  <c r="AS349" i="1"/>
  <c r="AT352" i="1"/>
  <c r="AS352" i="1"/>
  <c r="AW357" i="1"/>
  <c r="AV357" i="1"/>
  <c r="AT360" i="1"/>
  <c r="AS360" i="1"/>
  <c r="AW365" i="1"/>
  <c r="AV365" i="1"/>
  <c r="AT368" i="1"/>
  <c r="AS368" i="1"/>
  <c r="AW373" i="1"/>
  <c r="AV373" i="1"/>
  <c r="AT376" i="1"/>
  <c r="AS376" i="1"/>
  <c r="AW381" i="1"/>
  <c r="AV381" i="1"/>
  <c r="AT384" i="1"/>
  <c r="AS384" i="1"/>
  <c r="AW389" i="1"/>
  <c r="AV389" i="1"/>
  <c r="AT392" i="1"/>
  <c r="AS392" i="1"/>
  <c r="AW397" i="1"/>
  <c r="AV397" i="1"/>
  <c r="AT400" i="1"/>
  <c r="AS400" i="1"/>
  <c r="AW405" i="1"/>
  <c r="AV405" i="1"/>
  <c r="AT408" i="1"/>
  <c r="AS408" i="1"/>
  <c r="AW413" i="1"/>
  <c r="AV413" i="1"/>
  <c r="AT416" i="1"/>
  <c r="AS416" i="1"/>
  <c r="AW421" i="1"/>
  <c r="AV421" i="1"/>
  <c r="AT424" i="1"/>
  <c r="AS424" i="1"/>
  <c r="AW429" i="1"/>
  <c r="AV429" i="1"/>
  <c r="AT432" i="1"/>
  <c r="AS432" i="1"/>
  <c r="AW437" i="1"/>
  <c r="AV437" i="1"/>
  <c r="AT440" i="1"/>
  <c r="AS440" i="1"/>
  <c r="AW445" i="1"/>
  <c r="AV445" i="1"/>
  <c r="AT448" i="1"/>
  <c r="AS448" i="1"/>
  <c r="AW453" i="1"/>
  <c r="AV453" i="1"/>
  <c r="AT456" i="1"/>
  <c r="AS456" i="1"/>
  <c r="AW461" i="1"/>
  <c r="AV461" i="1"/>
  <c r="AT464" i="1"/>
  <c r="AS464" i="1"/>
  <c r="AW469" i="1"/>
  <c r="AV469" i="1"/>
  <c r="AT472" i="1"/>
  <c r="AS472" i="1"/>
  <c r="AW477" i="1"/>
  <c r="AV477" i="1"/>
  <c r="AT480" i="1"/>
  <c r="AS480" i="1"/>
  <c r="AW485" i="1"/>
  <c r="AV485" i="1"/>
  <c r="AT488" i="1"/>
  <c r="AS488" i="1"/>
  <c r="AW493" i="1"/>
  <c r="AV493" i="1"/>
  <c r="AT496" i="1"/>
  <c r="AS496" i="1"/>
  <c r="AW501" i="1"/>
  <c r="AV501" i="1"/>
  <c r="AT504" i="1"/>
  <c r="AS504" i="1"/>
  <c r="AW509" i="1"/>
  <c r="AV509" i="1"/>
  <c r="AT512" i="1"/>
  <c r="AS512" i="1"/>
  <c r="AW517" i="1"/>
  <c r="AV517" i="1"/>
  <c r="AT520" i="1"/>
  <c r="AS520" i="1"/>
  <c r="AW525" i="1"/>
  <c r="AV525" i="1"/>
  <c r="AT528" i="1"/>
  <c r="AS528" i="1"/>
  <c r="AW533" i="1"/>
  <c r="AV533" i="1"/>
  <c r="AT536" i="1"/>
  <c r="AS536" i="1"/>
  <c r="BC538" i="1"/>
  <c r="AY538" i="1"/>
  <c r="AW541" i="1"/>
  <c r="AV541" i="1"/>
  <c r="AT544" i="1"/>
  <c r="AS544" i="1"/>
  <c r="AW549" i="1"/>
  <c r="AV549" i="1"/>
  <c r="AT552" i="1"/>
  <c r="AS552" i="1"/>
  <c r="AW557" i="1"/>
  <c r="AV557" i="1"/>
  <c r="AT560" i="1"/>
  <c r="AS560" i="1"/>
  <c r="AW565" i="1"/>
  <c r="AV565" i="1"/>
  <c r="AT568" i="1"/>
  <c r="AS568" i="1"/>
  <c r="AW573" i="1"/>
  <c r="AV573" i="1"/>
  <c r="AT576" i="1"/>
  <c r="AS576" i="1"/>
  <c r="AW581" i="1"/>
  <c r="AV581" i="1"/>
  <c r="AT584" i="1"/>
  <c r="AS584" i="1"/>
  <c r="AW589" i="1"/>
  <c r="AV589" i="1"/>
  <c r="AT592" i="1"/>
  <c r="AS592" i="1"/>
  <c r="AW597" i="1"/>
  <c r="AV597" i="1"/>
  <c r="AT600" i="1"/>
  <c r="AS600" i="1"/>
  <c r="AW605" i="1"/>
  <c r="AV605" i="1"/>
  <c r="AT608" i="1"/>
  <c r="AS608" i="1"/>
  <c r="AW613" i="1"/>
  <c r="AV613" i="1"/>
  <c r="AT616" i="1"/>
  <c r="AS616" i="1"/>
  <c r="AW621" i="1"/>
  <c r="AV621" i="1"/>
  <c r="AT624" i="1"/>
  <c r="AS624" i="1"/>
  <c r="AW629" i="1"/>
  <c r="AV629" i="1"/>
  <c r="AT632" i="1"/>
  <c r="AS632" i="1"/>
  <c r="AW637" i="1"/>
  <c r="AV637" i="1"/>
  <c r="AT640" i="1"/>
  <c r="AS640" i="1"/>
  <c r="AW645" i="1"/>
  <c r="AV645" i="1"/>
  <c r="AT648" i="1"/>
  <c r="AS648" i="1"/>
  <c r="AW653" i="1"/>
  <c r="AV653" i="1"/>
  <c r="AT656" i="1"/>
  <c r="AS656" i="1"/>
  <c r="BC658" i="1"/>
  <c r="AY658" i="1"/>
  <c r="AW661" i="1"/>
  <c r="AV661" i="1"/>
  <c r="AT664" i="1"/>
  <c r="AS664" i="1"/>
  <c r="AY666" i="1"/>
  <c r="AW669" i="1"/>
  <c r="AV669" i="1"/>
  <c r="AT672" i="1"/>
  <c r="AS672" i="1"/>
  <c r="AY674" i="1"/>
  <c r="AW677" i="1"/>
  <c r="AV677" i="1"/>
  <c r="AT680" i="1"/>
  <c r="AS680" i="1"/>
  <c r="AY682" i="1"/>
  <c r="AW685" i="1"/>
  <c r="AV685" i="1"/>
  <c r="AT688" i="1"/>
  <c r="AS688" i="1"/>
  <c r="AY690" i="1"/>
  <c r="AW693" i="1"/>
  <c r="AV693" i="1"/>
  <c r="AT696" i="1"/>
  <c r="AS696" i="1"/>
  <c r="AW701" i="1"/>
  <c r="AV701" i="1"/>
  <c r="AT704" i="1"/>
  <c r="AS704" i="1"/>
  <c r="AW709" i="1"/>
  <c r="AV709" i="1"/>
  <c r="AT712" i="1"/>
  <c r="AS712" i="1"/>
  <c r="AW717" i="1"/>
  <c r="AV717" i="1"/>
  <c r="AT720" i="1"/>
  <c r="AS720" i="1"/>
  <c r="AW725" i="1"/>
  <c r="AV725" i="1"/>
  <c r="AT728" i="1"/>
  <c r="AS728" i="1"/>
  <c r="AW733" i="1"/>
  <c r="AV733" i="1"/>
  <c r="AT736" i="1"/>
  <c r="AS736" i="1"/>
  <c r="AY738" i="1"/>
  <c r="AW741" i="1"/>
  <c r="AV741" i="1"/>
  <c r="AT744" i="1"/>
  <c r="AS744" i="1"/>
  <c r="AY746" i="1"/>
  <c r="AW749" i="1"/>
  <c r="AV749" i="1"/>
  <c r="AT752" i="1"/>
  <c r="AS752" i="1"/>
  <c r="AW757" i="1"/>
  <c r="AV757" i="1"/>
  <c r="AT760" i="1"/>
  <c r="AS760" i="1"/>
  <c r="AW765" i="1"/>
  <c r="AV765" i="1"/>
  <c r="BC769" i="1"/>
  <c r="AY769" i="1"/>
  <c r="BC777" i="1"/>
  <c r="AY777" i="1"/>
  <c r="BC785" i="1"/>
  <c r="AY785" i="1"/>
  <c r="BC801" i="1"/>
  <c r="AY801" i="1"/>
  <c r="BC803" i="1"/>
  <c r="AY803" i="1"/>
  <c r="BC805" i="1"/>
  <c r="AY805" i="1"/>
  <c r="BC811" i="1"/>
  <c r="AY811" i="1"/>
  <c r="BC813" i="1"/>
  <c r="AY813" i="1"/>
  <c r="BC821" i="1"/>
  <c r="AY821" i="1"/>
  <c r="BC829" i="1"/>
  <c r="AY829" i="1"/>
  <c r="BC835" i="1"/>
  <c r="AY835" i="1"/>
  <c r="BC837" i="1"/>
  <c r="AY837" i="1"/>
  <c r="AY903" i="1"/>
  <c r="BC907" i="1"/>
  <c r="AY907" i="1"/>
  <c r="AY911" i="1"/>
  <c r="BC915" i="1"/>
  <c r="AY915" i="1"/>
  <c r="AY919" i="1"/>
  <c r="BC923" i="1"/>
  <c r="AY923" i="1"/>
  <c r="AY927" i="1"/>
  <c r="AY931" i="1"/>
  <c r="AY969" i="1"/>
  <c r="BC981" i="1"/>
  <c r="AY981" i="1"/>
  <c r="AY983" i="1"/>
  <c r="BC987" i="1"/>
  <c r="AY987" i="1"/>
  <c r="BC989" i="1"/>
  <c r="AY989" i="1"/>
  <c r="AY991" i="1"/>
  <c r="AY997" i="1"/>
  <c r="AY999" i="1"/>
  <c r="BC1005" i="1"/>
  <c r="AY1005" i="1"/>
  <c r="AY1017" i="1"/>
  <c r="BC1055" i="1"/>
  <c r="AY1055" i="1"/>
  <c r="BC1057" i="1"/>
  <c r="AY1057" i="1"/>
  <c r="BC1065" i="1"/>
  <c r="AY1065" i="1"/>
  <c r="BC1073" i="1"/>
  <c r="AY1073" i="1"/>
  <c r="BC1081" i="1"/>
  <c r="AY1081" i="1"/>
  <c r="BC1089" i="1"/>
  <c r="AY1089" i="1"/>
  <c r="BC1097" i="1"/>
  <c r="AY1097" i="1"/>
  <c r="AT6" i="1"/>
  <c r="AS6" i="1"/>
  <c r="AW66" i="1"/>
  <c r="AV66" i="1"/>
  <c r="AT3" i="1"/>
  <c r="AS3" i="1"/>
  <c r="BC35" i="1"/>
  <c r="AY35" i="1"/>
  <c r="AT63" i="1"/>
  <c r="AS63" i="1"/>
  <c r="AT119" i="1"/>
  <c r="AS119" i="1"/>
  <c r="AT162" i="1"/>
  <c r="AS162" i="1"/>
  <c r="AT174" i="1"/>
  <c r="AS174" i="1"/>
  <c r="AT186" i="1"/>
  <c r="AS186" i="1"/>
  <c r="AT202" i="1"/>
  <c r="AS202" i="1"/>
  <c r="AT233" i="1"/>
  <c r="AS233" i="1"/>
  <c r="AY244" i="1"/>
  <c r="AT276" i="1"/>
  <c r="AS276" i="1"/>
  <c r="AT284" i="1"/>
  <c r="AS284" i="1"/>
  <c r="AT292" i="1"/>
  <c r="AS292" i="1"/>
  <c r="AW303" i="1"/>
  <c r="AV303" i="1"/>
  <c r="AT307" i="1"/>
  <c r="AS307" i="1"/>
  <c r="AT311" i="1"/>
  <c r="AS311" i="1"/>
  <c r="AT315" i="1"/>
  <c r="AS315" i="1"/>
  <c r="AT319" i="1"/>
  <c r="AS319" i="1"/>
  <c r="AT323" i="1"/>
  <c r="AS323" i="1"/>
  <c r="AT327" i="1"/>
  <c r="AS327" i="1"/>
  <c r="AT331" i="1"/>
  <c r="AS331" i="1"/>
  <c r="AW352" i="1"/>
  <c r="AV352" i="1"/>
  <c r="AT355" i="1"/>
  <c r="AS355" i="1"/>
  <c r="AW360" i="1"/>
  <c r="AV360" i="1"/>
  <c r="AT363" i="1"/>
  <c r="AS363" i="1"/>
  <c r="AW368" i="1"/>
  <c r="AV368" i="1"/>
  <c r="AT371" i="1"/>
  <c r="AS371" i="1"/>
  <c r="AW376" i="1"/>
  <c r="AV376" i="1"/>
  <c r="AT379" i="1"/>
  <c r="AS379" i="1"/>
  <c r="AW384" i="1"/>
  <c r="AV384" i="1"/>
  <c r="AT387" i="1"/>
  <c r="AS387" i="1"/>
  <c r="AW392" i="1"/>
  <c r="AV392" i="1"/>
  <c r="AT395" i="1"/>
  <c r="AS395" i="1"/>
  <c r="AW400" i="1"/>
  <c r="AV400" i="1"/>
  <c r="AT403" i="1"/>
  <c r="AS403" i="1"/>
  <c r="AY405" i="1"/>
  <c r="AW408" i="1"/>
  <c r="AV408" i="1"/>
  <c r="AT411" i="1"/>
  <c r="AS411" i="1"/>
  <c r="AY413" i="1"/>
  <c r="AW416" i="1"/>
  <c r="AV416" i="1"/>
  <c r="AT419" i="1"/>
  <c r="AS419" i="1"/>
  <c r="AY421" i="1"/>
  <c r="AW424" i="1"/>
  <c r="AV424" i="1"/>
  <c r="AT427" i="1"/>
  <c r="AS427" i="1"/>
  <c r="AW432" i="1"/>
  <c r="AV432" i="1"/>
  <c r="AT435" i="1"/>
  <c r="AS435" i="1"/>
  <c r="AW440" i="1"/>
  <c r="AV440" i="1"/>
  <c r="AT443" i="1"/>
  <c r="AS443" i="1"/>
  <c r="AW448" i="1"/>
  <c r="AV448" i="1"/>
  <c r="AT451" i="1"/>
  <c r="AS451" i="1"/>
  <c r="AY453" i="1"/>
  <c r="AW456" i="1"/>
  <c r="AV456" i="1"/>
  <c r="AT459" i="1"/>
  <c r="AS459" i="1"/>
  <c r="AW464" i="1"/>
  <c r="AV464" i="1"/>
  <c r="AT467" i="1"/>
  <c r="AS467" i="1"/>
  <c r="AW472" i="1"/>
  <c r="AV472" i="1"/>
  <c r="AT475" i="1"/>
  <c r="AS475" i="1"/>
  <c r="BG477" i="1"/>
  <c r="AY477" i="1"/>
  <c r="AW480" i="1"/>
  <c r="AV480" i="1"/>
  <c r="AT483" i="1"/>
  <c r="AS483" i="1"/>
  <c r="AW488" i="1"/>
  <c r="AV488" i="1"/>
  <c r="AT491" i="1"/>
  <c r="AS491" i="1"/>
  <c r="AW496" i="1"/>
  <c r="AV496" i="1"/>
  <c r="AT499" i="1"/>
  <c r="AS499" i="1"/>
  <c r="AW504" i="1"/>
  <c r="AV504" i="1"/>
  <c r="AT507" i="1"/>
  <c r="AS507" i="1"/>
  <c r="AW512" i="1"/>
  <c r="AV512" i="1"/>
  <c r="AT515" i="1"/>
  <c r="AS515" i="1"/>
  <c r="AW520" i="1"/>
  <c r="AV520" i="1"/>
  <c r="AT523" i="1"/>
  <c r="AS523" i="1"/>
  <c r="AW528" i="1"/>
  <c r="AV528" i="1"/>
  <c r="AT531" i="1"/>
  <c r="AS531" i="1"/>
  <c r="AW536" i="1"/>
  <c r="AV536" i="1"/>
  <c r="AT539" i="1"/>
  <c r="AS539" i="1"/>
  <c r="AW544" i="1"/>
  <c r="AV544" i="1"/>
  <c r="AT547" i="1"/>
  <c r="AS547" i="1"/>
  <c r="AW552" i="1"/>
  <c r="AV552" i="1"/>
  <c r="AT555" i="1"/>
  <c r="AS555" i="1"/>
  <c r="AW560" i="1"/>
  <c r="AV560" i="1"/>
  <c r="AT563" i="1"/>
  <c r="AS563" i="1"/>
  <c r="AW568" i="1"/>
  <c r="AV568" i="1"/>
  <c r="AT571" i="1"/>
  <c r="AS571" i="1"/>
  <c r="AW576" i="1"/>
  <c r="AV576" i="1"/>
  <c r="AT579" i="1"/>
  <c r="AS579" i="1"/>
  <c r="AW584" i="1"/>
  <c r="AV584" i="1"/>
  <c r="AT587" i="1"/>
  <c r="AS587" i="1"/>
  <c r="AW592" i="1"/>
  <c r="AV592" i="1"/>
  <c r="AT595" i="1"/>
  <c r="AS595" i="1"/>
  <c r="AW600" i="1"/>
  <c r="AV600" i="1"/>
  <c r="AT603" i="1"/>
  <c r="AS603" i="1"/>
  <c r="AW608" i="1"/>
  <c r="AV608" i="1"/>
  <c r="AT611" i="1"/>
  <c r="AS611" i="1"/>
  <c r="AW616" i="1"/>
  <c r="AV616" i="1"/>
  <c r="AT619" i="1"/>
  <c r="AS619" i="1"/>
  <c r="AW624" i="1"/>
  <c r="AV624" i="1"/>
  <c r="AT627" i="1"/>
  <c r="AS627" i="1"/>
  <c r="AW632" i="1"/>
  <c r="AV632" i="1"/>
  <c r="AT635" i="1"/>
  <c r="AS635" i="1"/>
  <c r="AW640" i="1"/>
  <c r="AV640" i="1"/>
  <c r="AT643" i="1"/>
  <c r="AS643" i="1"/>
  <c r="AW648" i="1"/>
  <c r="AV648" i="1"/>
  <c r="AT651" i="1"/>
  <c r="AS651" i="1"/>
  <c r="AY653" i="1"/>
  <c r="AW656" i="1"/>
  <c r="AV656" i="1"/>
  <c r="AT659" i="1"/>
  <c r="AS659" i="1"/>
  <c r="AW664" i="1"/>
  <c r="AV664" i="1"/>
  <c r="AT667" i="1"/>
  <c r="AS667" i="1"/>
  <c r="AW672" i="1"/>
  <c r="AV672" i="1"/>
  <c r="AT675" i="1"/>
  <c r="AS675" i="1"/>
  <c r="AW680" i="1"/>
  <c r="AV680" i="1"/>
  <c r="AT683" i="1"/>
  <c r="AS683" i="1"/>
  <c r="AW688" i="1"/>
  <c r="AV688" i="1"/>
  <c r="AT691" i="1"/>
  <c r="AS691" i="1"/>
  <c r="AW696" i="1"/>
  <c r="AV696" i="1"/>
  <c r="AT699" i="1"/>
  <c r="AS699" i="1"/>
  <c r="AW704" i="1"/>
  <c r="AV704" i="1"/>
  <c r="AT707" i="1"/>
  <c r="AS707" i="1"/>
  <c r="AW712" i="1"/>
  <c r="AV712" i="1"/>
  <c r="AT715" i="1"/>
  <c r="AS715" i="1"/>
  <c r="AW720" i="1"/>
  <c r="AV720" i="1"/>
  <c r="AT723" i="1"/>
  <c r="AS723" i="1"/>
  <c r="AW728" i="1"/>
  <c r="AV728" i="1"/>
  <c r="AT731" i="1"/>
  <c r="AS731" i="1"/>
  <c r="AW736" i="1"/>
  <c r="AV736" i="1"/>
  <c r="AT739" i="1"/>
  <c r="AS739" i="1"/>
  <c r="AW744" i="1"/>
  <c r="AV744" i="1"/>
  <c r="AT747" i="1"/>
  <c r="AS747" i="1"/>
  <c r="AW752" i="1"/>
  <c r="AV752" i="1"/>
  <c r="AT755" i="1"/>
  <c r="AS755" i="1"/>
  <c r="AW760" i="1"/>
  <c r="AV760" i="1"/>
  <c r="AT763" i="1"/>
  <c r="AS763" i="1"/>
  <c r="AT21" i="1"/>
  <c r="AS21" i="1"/>
  <c r="AT35" i="1"/>
  <c r="AS35" i="1"/>
  <c r="BC58" i="1"/>
  <c r="AY58" i="1"/>
  <c r="AT81" i="1"/>
  <c r="AS81" i="1"/>
  <c r="AT93" i="1"/>
  <c r="AS93" i="1"/>
  <c r="AW99" i="1"/>
  <c r="AV99" i="1"/>
  <c r="BC10" i="1"/>
  <c r="AY10" i="1"/>
  <c r="AT43" i="1"/>
  <c r="AS43" i="1"/>
  <c r="BC66" i="1"/>
  <c r="AY66" i="1"/>
  <c r="AT103" i="1"/>
  <c r="AS103" i="1"/>
  <c r="AT115" i="1"/>
  <c r="AS115" i="1"/>
  <c r="AT158" i="1"/>
  <c r="AS158" i="1"/>
  <c r="AT170" i="1"/>
  <c r="AS170" i="1"/>
  <c r="AT182" i="1"/>
  <c r="AS182" i="1"/>
  <c r="AT194" i="1"/>
  <c r="AS194" i="1"/>
  <c r="AT229" i="1"/>
  <c r="AS229" i="1"/>
  <c r="AT237" i="1"/>
  <c r="AS237" i="1"/>
  <c r="AY248" i="1"/>
  <c r="AY252" i="1"/>
  <c r="AY260" i="1"/>
  <c r="AT272" i="1"/>
  <c r="AS272" i="1"/>
  <c r="AT280" i="1"/>
  <c r="AS280" i="1"/>
  <c r="AT335" i="1"/>
  <c r="AS335" i="1"/>
  <c r="AT15" i="1"/>
  <c r="AS15" i="1"/>
  <c r="AT29" i="1"/>
  <c r="AS29" i="1"/>
  <c r="AT36" i="1"/>
  <c r="AS36" i="1"/>
  <c r="BC43" i="1"/>
  <c r="AY43" i="1"/>
  <c r="BC51" i="1"/>
  <c r="AY51" i="1"/>
  <c r="BC59" i="1"/>
  <c r="AY59" i="1"/>
  <c r="AT67" i="1"/>
  <c r="AS67" i="1"/>
  <c r="AT74" i="1"/>
  <c r="AS74" i="1"/>
  <c r="AT78" i="1"/>
  <c r="AS78" i="1"/>
  <c r="AT82" i="1"/>
  <c r="AS82" i="1"/>
  <c r="AT86" i="1"/>
  <c r="AS86" i="1"/>
  <c r="AT90" i="1"/>
  <c r="AS90" i="1"/>
  <c r="AT94" i="1"/>
  <c r="AS94" i="1"/>
  <c r="AW97" i="1"/>
  <c r="AV97" i="1"/>
  <c r="AT100" i="1"/>
  <c r="AS100" i="1"/>
  <c r="BC103" i="1"/>
  <c r="AY103" i="1"/>
  <c r="AT135" i="1"/>
  <c r="AS135" i="1"/>
  <c r="AT139" i="1"/>
  <c r="AS139" i="1"/>
  <c r="AT143" i="1"/>
  <c r="AS143" i="1"/>
  <c r="AT147" i="1"/>
  <c r="AS147" i="1"/>
  <c r="AT151" i="1"/>
  <c r="AS151" i="1"/>
  <c r="AT214" i="1"/>
  <c r="AS214" i="1"/>
  <c r="AT218" i="1"/>
  <c r="AS218" i="1"/>
  <c r="AW241" i="1"/>
  <c r="AV241" i="1"/>
  <c r="AT245" i="1"/>
  <c r="AS245" i="1"/>
  <c r="AT249" i="1"/>
  <c r="AS249" i="1"/>
  <c r="AT253" i="1"/>
  <c r="AS253" i="1"/>
  <c r="AT257" i="1"/>
  <c r="AS257" i="1"/>
  <c r="AT261" i="1"/>
  <c r="AS261" i="1"/>
  <c r="AT265" i="1"/>
  <c r="AS265" i="1"/>
  <c r="AT269" i="1"/>
  <c r="AS269" i="1"/>
  <c r="BC276" i="1"/>
  <c r="AY276" i="1"/>
  <c r="AT296" i="1"/>
  <c r="AS296" i="1"/>
  <c r="AT300" i="1"/>
  <c r="AS300" i="1"/>
  <c r="AW335" i="1"/>
  <c r="AV335" i="1"/>
  <c r="AT339" i="1"/>
  <c r="AS339" i="1"/>
  <c r="AT343" i="1"/>
  <c r="AS343" i="1"/>
  <c r="AT350" i="1"/>
  <c r="AS350" i="1"/>
  <c r="AW355" i="1"/>
  <c r="AV355" i="1"/>
  <c r="AT358" i="1"/>
  <c r="AS358" i="1"/>
  <c r="AW363" i="1"/>
  <c r="AV363" i="1"/>
  <c r="AT366" i="1"/>
  <c r="AS366" i="1"/>
  <c r="AW371" i="1"/>
  <c r="AV371" i="1"/>
  <c r="AT374" i="1"/>
  <c r="AS374" i="1"/>
  <c r="AW379" i="1"/>
  <c r="AV379" i="1"/>
  <c r="AT382" i="1"/>
  <c r="AS382" i="1"/>
  <c r="AW387" i="1"/>
  <c r="AV387" i="1"/>
  <c r="AT390" i="1"/>
  <c r="AS390" i="1"/>
  <c r="AW395" i="1"/>
  <c r="AV395" i="1"/>
  <c r="AT398" i="1"/>
  <c r="AS398" i="1"/>
  <c r="AW403" i="1"/>
  <c r="AV403" i="1"/>
  <c r="AT406" i="1"/>
  <c r="AS406" i="1"/>
  <c r="AW411" i="1"/>
  <c r="AV411" i="1"/>
  <c r="AT414" i="1"/>
  <c r="AS414" i="1"/>
  <c r="AW419" i="1"/>
  <c r="AV419" i="1"/>
  <c r="AT422" i="1"/>
  <c r="AS422" i="1"/>
  <c r="AW427" i="1"/>
  <c r="AV427" i="1"/>
  <c r="AT430" i="1"/>
  <c r="AS430" i="1"/>
  <c r="AW435" i="1"/>
  <c r="AV435" i="1"/>
  <c r="AT438" i="1"/>
  <c r="AS438" i="1"/>
  <c r="AW443" i="1"/>
  <c r="AV443" i="1"/>
  <c r="AT446" i="1"/>
  <c r="AS446" i="1"/>
  <c r="AW451" i="1"/>
  <c r="AV451" i="1"/>
  <c r="AT454" i="1"/>
  <c r="AS454" i="1"/>
  <c r="AW459" i="1"/>
  <c r="AV459" i="1"/>
  <c r="AT462" i="1"/>
  <c r="AS462" i="1"/>
  <c r="AW467" i="1"/>
  <c r="AV467" i="1"/>
  <c r="AT470" i="1"/>
  <c r="AS470" i="1"/>
  <c r="AW475" i="1"/>
  <c r="AV475" i="1"/>
  <c r="AT478" i="1"/>
  <c r="AS478" i="1"/>
  <c r="AW483" i="1"/>
  <c r="AV483" i="1"/>
  <c r="AT486" i="1"/>
  <c r="AS486" i="1"/>
  <c r="AW491" i="1"/>
  <c r="AV491" i="1"/>
  <c r="AT494" i="1"/>
  <c r="AS494" i="1"/>
  <c r="AW499" i="1"/>
  <c r="AV499" i="1"/>
  <c r="AT502" i="1"/>
  <c r="AS502" i="1"/>
  <c r="AW507" i="1"/>
  <c r="AV507" i="1"/>
  <c r="AT510" i="1"/>
  <c r="AS510" i="1"/>
  <c r="AW515" i="1"/>
  <c r="AV515" i="1"/>
  <c r="AT518" i="1"/>
  <c r="AS518" i="1"/>
  <c r="AW523" i="1"/>
  <c r="AV523" i="1"/>
  <c r="AT526" i="1"/>
  <c r="AS526" i="1"/>
  <c r="AW531" i="1"/>
  <c r="AV531" i="1"/>
  <c r="AT534" i="1"/>
  <c r="AS534" i="1"/>
  <c r="AW539" i="1"/>
  <c r="AV539" i="1"/>
  <c r="AT542" i="1"/>
  <c r="AS542" i="1"/>
  <c r="AW547" i="1"/>
  <c r="AV547" i="1"/>
  <c r="AT550" i="1"/>
  <c r="AS550" i="1"/>
  <c r="AW555" i="1"/>
  <c r="AV555" i="1"/>
  <c r="AT558" i="1"/>
  <c r="AS558" i="1"/>
  <c r="AW563" i="1"/>
  <c r="AV563" i="1"/>
  <c r="AT566" i="1"/>
  <c r="AS566" i="1"/>
  <c r="AW571" i="1"/>
  <c r="AV571" i="1"/>
  <c r="AT574" i="1"/>
  <c r="AS574" i="1"/>
  <c r="AW579" i="1"/>
  <c r="AV579" i="1"/>
  <c r="AT582" i="1"/>
  <c r="AS582" i="1"/>
  <c r="AW587" i="1"/>
  <c r="AV587" i="1"/>
  <c r="AT590" i="1"/>
  <c r="AS590" i="1"/>
  <c r="AW595" i="1"/>
  <c r="AV595" i="1"/>
  <c r="AT598" i="1"/>
  <c r="AS598" i="1"/>
  <c r="AW603" i="1"/>
  <c r="AV603" i="1"/>
  <c r="AT606" i="1"/>
  <c r="AS606" i="1"/>
  <c r="AW611" i="1"/>
  <c r="AV611" i="1"/>
  <c r="AT614" i="1"/>
  <c r="AS614" i="1"/>
  <c r="AW619" i="1"/>
  <c r="AV619" i="1"/>
  <c r="AT622" i="1"/>
  <c r="AS622" i="1"/>
  <c r="AW627" i="1"/>
  <c r="AV627" i="1"/>
  <c r="AT630" i="1"/>
  <c r="AS630" i="1"/>
  <c r="AW635" i="1"/>
  <c r="AV635" i="1"/>
  <c r="AT638" i="1"/>
  <c r="AS638" i="1"/>
  <c r="AW643" i="1"/>
  <c r="AV643" i="1"/>
  <c r="AT646" i="1"/>
  <c r="AS646" i="1"/>
  <c r="AW651" i="1"/>
  <c r="AV651" i="1"/>
  <c r="AT654" i="1"/>
  <c r="AS654" i="1"/>
  <c r="AW659" i="1"/>
  <c r="AV659" i="1"/>
  <c r="AT662" i="1"/>
  <c r="AS662" i="1"/>
  <c r="BC664" i="1"/>
  <c r="AY664" i="1"/>
  <c r="AW667" i="1"/>
  <c r="AV667" i="1"/>
  <c r="AT670" i="1"/>
  <c r="AS670" i="1"/>
  <c r="BG672" i="1"/>
  <c r="AY672" i="1"/>
  <c r="AW675" i="1"/>
  <c r="AV675" i="1"/>
  <c r="AT678" i="1"/>
  <c r="AS678" i="1"/>
  <c r="BC680" i="1"/>
  <c r="AY680" i="1"/>
  <c r="AW683" i="1"/>
  <c r="AV683" i="1"/>
  <c r="AT686" i="1"/>
  <c r="AS686" i="1"/>
  <c r="BG688" i="1"/>
  <c r="AY688" i="1"/>
  <c r="AW691" i="1"/>
  <c r="AV691" i="1"/>
  <c r="AT694" i="1"/>
  <c r="AS694" i="1"/>
  <c r="BC696" i="1"/>
  <c r="AY696" i="1"/>
  <c r="AW699" i="1"/>
  <c r="AV699" i="1"/>
  <c r="AT702" i="1"/>
  <c r="AS702" i="1"/>
  <c r="BG704" i="1"/>
  <c r="AY704" i="1"/>
  <c r="AW707" i="1"/>
  <c r="AV707" i="1"/>
  <c r="AT710" i="1"/>
  <c r="AS710" i="1"/>
  <c r="AY712" i="1"/>
  <c r="AW715" i="1"/>
  <c r="AV715" i="1"/>
  <c r="AT718" i="1"/>
  <c r="AS718" i="1"/>
  <c r="AY720" i="1"/>
  <c r="AW723" i="1"/>
  <c r="AV723" i="1"/>
  <c r="AT726" i="1"/>
  <c r="AS726" i="1"/>
  <c r="BC728" i="1"/>
  <c r="AY728" i="1"/>
  <c r="AW731" i="1"/>
  <c r="AV731" i="1"/>
  <c r="AT734" i="1"/>
  <c r="AS734" i="1"/>
  <c r="BG736" i="1"/>
  <c r="AY736" i="1"/>
  <c r="AW739" i="1"/>
  <c r="AV739" i="1"/>
  <c r="AT742" i="1"/>
  <c r="AS742" i="1"/>
  <c r="BC744" i="1"/>
  <c r="AY744" i="1"/>
  <c r="AW747" i="1"/>
  <c r="AV747" i="1"/>
  <c r="AT750" i="1"/>
  <c r="AS750" i="1"/>
  <c r="AW755" i="1"/>
  <c r="AV755" i="1"/>
  <c r="AT758" i="1"/>
  <c r="AS758" i="1"/>
  <c r="AW763" i="1"/>
  <c r="AV763" i="1"/>
  <c r="AT766" i="1"/>
  <c r="AS766" i="1"/>
  <c r="AT768" i="1"/>
  <c r="AS768" i="1"/>
  <c r="AT770" i="1"/>
  <c r="AS770" i="1"/>
  <c r="AT772" i="1"/>
  <c r="AS772" i="1"/>
  <c r="AT774" i="1"/>
  <c r="AS774" i="1"/>
  <c r="AT776" i="1"/>
  <c r="AS776" i="1"/>
  <c r="AT778" i="1"/>
  <c r="AS778" i="1"/>
  <c r="AT780" i="1"/>
  <c r="AS780" i="1"/>
  <c r="AT782" i="1"/>
  <c r="AS782" i="1"/>
  <c r="AT784" i="1"/>
  <c r="AS784" i="1"/>
  <c r="AT786" i="1"/>
  <c r="AS786" i="1"/>
  <c r="AT788" i="1"/>
  <c r="AS788" i="1"/>
  <c r="AT790" i="1"/>
  <c r="AS790" i="1"/>
  <c r="AT792" i="1"/>
  <c r="AS792" i="1"/>
  <c r="AT794" i="1"/>
  <c r="AS794" i="1"/>
  <c r="AT796" i="1"/>
  <c r="AS796" i="1"/>
  <c r="AT798" i="1"/>
  <c r="AS798" i="1"/>
  <c r="AT800" i="1"/>
  <c r="AS800" i="1"/>
  <c r="AT802" i="1"/>
  <c r="AS802" i="1"/>
  <c r="AT804" i="1"/>
  <c r="AS804" i="1"/>
  <c r="AT806" i="1"/>
  <c r="AS806" i="1"/>
  <c r="AT808" i="1"/>
  <c r="AS808" i="1"/>
  <c r="AT810" i="1"/>
  <c r="AS810" i="1"/>
  <c r="AT812" i="1"/>
  <c r="AS812" i="1"/>
  <c r="AT814" i="1"/>
  <c r="AS814" i="1"/>
  <c r="AT816" i="1"/>
  <c r="AS816" i="1"/>
  <c r="AT818" i="1"/>
  <c r="AS818" i="1"/>
  <c r="AT820" i="1"/>
  <c r="AS820" i="1"/>
  <c r="AT822" i="1"/>
  <c r="AS822" i="1"/>
  <c r="AT824" i="1"/>
  <c r="AS824" i="1"/>
  <c r="AT826" i="1"/>
  <c r="AS826" i="1"/>
  <c r="AT828" i="1"/>
  <c r="AS828" i="1"/>
  <c r="AT830" i="1"/>
  <c r="AS830" i="1"/>
  <c r="AT832" i="1"/>
  <c r="AS832" i="1"/>
  <c r="AT834" i="1"/>
  <c r="AS834" i="1"/>
  <c r="AT836" i="1"/>
  <c r="AS836" i="1"/>
  <c r="AT838" i="1"/>
  <c r="AS838" i="1"/>
  <c r="AT840" i="1"/>
  <c r="AS840" i="1"/>
  <c r="AT842" i="1"/>
  <c r="AS842" i="1"/>
  <c r="AT844" i="1"/>
  <c r="AS844" i="1"/>
  <c r="AT846" i="1"/>
  <c r="AS846" i="1"/>
  <c r="AT848" i="1"/>
  <c r="AS848" i="1"/>
  <c r="AT850" i="1"/>
  <c r="AS850" i="1"/>
  <c r="AT852" i="1"/>
  <c r="AS852" i="1"/>
  <c r="AT854" i="1"/>
  <c r="AS854" i="1"/>
  <c r="AT856" i="1"/>
  <c r="AS856" i="1"/>
  <c r="AT858" i="1"/>
  <c r="AS858" i="1"/>
  <c r="AT860" i="1"/>
  <c r="AS860" i="1"/>
  <c r="AT862" i="1"/>
  <c r="AS862" i="1"/>
  <c r="AT864" i="1"/>
  <c r="AS864" i="1"/>
  <c r="AT866" i="1"/>
  <c r="AS866" i="1"/>
  <c r="AT868" i="1"/>
  <c r="AS868" i="1"/>
  <c r="AT870" i="1"/>
  <c r="AS870" i="1"/>
  <c r="AT872" i="1"/>
  <c r="AS872" i="1"/>
  <c r="AT874" i="1"/>
  <c r="AS874" i="1"/>
  <c r="AT876" i="1"/>
  <c r="AS876" i="1"/>
  <c r="AT878" i="1"/>
  <c r="AS878" i="1"/>
  <c r="AT880" i="1"/>
  <c r="AS880" i="1"/>
  <c r="AT882" i="1"/>
  <c r="AS882" i="1"/>
  <c r="AT884" i="1"/>
  <c r="AS884" i="1"/>
  <c r="AT886" i="1"/>
  <c r="AS886" i="1"/>
  <c r="AT888" i="1"/>
  <c r="AS888" i="1"/>
  <c r="AT890" i="1"/>
  <c r="AS890" i="1"/>
  <c r="AT892" i="1"/>
  <c r="AS892" i="1"/>
  <c r="AT894" i="1"/>
  <c r="AS894" i="1"/>
  <c r="AT896" i="1"/>
  <c r="AS896" i="1"/>
  <c r="AT898" i="1"/>
  <c r="AS898" i="1"/>
  <c r="AT900" i="1"/>
  <c r="AS900" i="1"/>
  <c r="AT902" i="1"/>
  <c r="AS902" i="1"/>
  <c r="AT904" i="1"/>
  <c r="AS904" i="1"/>
  <c r="AT906" i="1"/>
  <c r="AS906" i="1"/>
  <c r="AT908" i="1"/>
  <c r="AS908" i="1"/>
  <c r="AT910" i="1"/>
  <c r="AS910" i="1"/>
  <c r="AT912" i="1"/>
  <c r="AS912" i="1"/>
  <c r="AT914" i="1"/>
  <c r="AS914" i="1"/>
  <c r="AT916" i="1"/>
  <c r="AS916" i="1"/>
  <c r="AT918" i="1"/>
  <c r="AS918" i="1"/>
  <c r="AT920" i="1"/>
  <c r="AS920" i="1"/>
  <c r="AT922" i="1"/>
  <c r="AS922" i="1"/>
  <c r="AT924" i="1"/>
  <c r="AS924" i="1"/>
  <c r="AT926" i="1"/>
  <c r="AS926" i="1"/>
  <c r="AT928" i="1"/>
  <c r="AS928" i="1"/>
  <c r="AT930" i="1"/>
  <c r="AS930" i="1"/>
  <c r="AT932" i="1"/>
  <c r="AS932" i="1"/>
  <c r="AT934" i="1"/>
  <c r="AS934" i="1"/>
  <c r="AT936" i="1"/>
  <c r="AS936" i="1"/>
  <c r="AT938" i="1"/>
  <c r="AS938" i="1"/>
  <c r="AT940" i="1"/>
  <c r="AS940" i="1"/>
  <c r="AT942" i="1"/>
  <c r="AS942" i="1"/>
  <c r="AT944" i="1"/>
  <c r="AS944" i="1"/>
  <c r="AT946" i="1"/>
  <c r="AS946" i="1"/>
  <c r="AT948" i="1"/>
  <c r="AS948" i="1"/>
  <c r="AT950" i="1"/>
  <c r="AS950" i="1"/>
  <c r="AT952" i="1"/>
  <c r="AS952" i="1"/>
  <c r="AT954" i="1"/>
  <c r="AS954" i="1"/>
  <c r="AT956" i="1"/>
  <c r="AS956" i="1"/>
  <c r="AT958" i="1"/>
  <c r="AS958" i="1"/>
  <c r="AT960" i="1"/>
  <c r="AS960" i="1"/>
  <c r="AT962" i="1"/>
  <c r="AS962" i="1"/>
  <c r="AT964" i="1"/>
  <c r="AS964" i="1"/>
  <c r="AT966" i="1"/>
  <c r="AS966" i="1"/>
  <c r="AT968" i="1"/>
  <c r="AS968" i="1"/>
  <c r="AT970" i="1"/>
  <c r="AS970" i="1"/>
  <c r="AT972" i="1"/>
  <c r="AS972" i="1"/>
  <c r="AT974" i="1"/>
  <c r="AS974" i="1"/>
  <c r="AT976" i="1"/>
  <c r="AS976" i="1"/>
  <c r="AT978" i="1"/>
  <c r="AS978" i="1"/>
  <c r="AT980" i="1"/>
  <c r="AS980" i="1"/>
  <c r="AT982" i="1"/>
  <c r="AS982" i="1"/>
  <c r="AT984" i="1"/>
  <c r="AS984" i="1"/>
  <c r="AT986" i="1"/>
  <c r="AS986" i="1"/>
  <c r="AT988" i="1"/>
  <c r="AS988" i="1"/>
  <c r="AT990" i="1"/>
  <c r="AS990" i="1"/>
  <c r="AT992" i="1"/>
  <c r="AS992" i="1"/>
  <c r="AT994" i="1"/>
  <c r="AS994" i="1"/>
  <c r="AT996" i="1"/>
  <c r="AS996" i="1"/>
  <c r="AT998" i="1"/>
  <c r="AS998" i="1"/>
  <c r="AT1000" i="1"/>
  <c r="AS1000" i="1"/>
  <c r="AT1002" i="1"/>
  <c r="AS1002" i="1"/>
  <c r="AT1004" i="1"/>
  <c r="AS1004" i="1"/>
  <c r="AT1006" i="1"/>
  <c r="AS1006" i="1"/>
  <c r="AT1008" i="1"/>
  <c r="AS1008" i="1"/>
  <c r="AT1010" i="1"/>
  <c r="AS1010" i="1"/>
  <c r="AT1012" i="1"/>
  <c r="AS1012" i="1"/>
  <c r="AT1014" i="1"/>
  <c r="AS1014" i="1"/>
  <c r="AT1016" i="1"/>
  <c r="AS1016" i="1"/>
  <c r="AT1018" i="1"/>
  <c r="AS1018" i="1"/>
  <c r="AT1020" i="1"/>
  <c r="AS1020" i="1"/>
  <c r="AT1022" i="1"/>
  <c r="AS1022" i="1"/>
  <c r="AT1024" i="1"/>
  <c r="AS1024" i="1"/>
  <c r="AT1026" i="1"/>
  <c r="AS1026" i="1"/>
  <c r="AT1028" i="1"/>
  <c r="AS1028" i="1"/>
  <c r="AT1030" i="1"/>
  <c r="AS1030" i="1"/>
  <c r="AT1032" i="1"/>
  <c r="AS1032" i="1"/>
  <c r="AT1034" i="1"/>
  <c r="AS1034" i="1"/>
  <c r="AT1036" i="1"/>
  <c r="AS1036" i="1"/>
  <c r="AT1038" i="1"/>
  <c r="AS1038" i="1"/>
  <c r="AT1040" i="1"/>
  <c r="AS1040" i="1"/>
  <c r="AT1042" i="1"/>
  <c r="AS1042" i="1"/>
  <c r="AT1044" i="1"/>
  <c r="AS1044" i="1"/>
  <c r="AT1046" i="1"/>
  <c r="AS1046" i="1"/>
  <c r="AT1048" i="1"/>
  <c r="AS1048" i="1"/>
  <c r="AT1050" i="1"/>
  <c r="AS1050" i="1"/>
  <c r="AT1052" i="1"/>
  <c r="AS1052" i="1"/>
  <c r="AT1054" i="1"/>
  <c r="AS1054" i="1"/>
  <c r="AT1056" i="1"/>
  <c r="AS1056" i="1"/>
  <c r="AT1058" i="1"/>
  <c r="AS1058" i="1"/>
  <c r="AT1060" i="1"/>
  <c r="AS1060" i="1"/>
  <c r="AT1062" i="1"/>
  <c r="AS1062" i="1"/>
  <c r="AT1064" i="1"/>
  <c r="AS1064" i="1"/>
  <c r="AT1066" i="1"/>
  <c r="AS1066" i="1"/>
  <c r="AT1068" i="1"/>
  <c r="AS1068" i="1"/>
  <c r="AT1070" i="1"/>
  <c r="AS1070" i="1"/>
  <c r="AT1072" i="1"/>
  <c r="AS1072" i="1"/>
  <c r="AT1074" i="1"/>
  <c r="AS1074" i="1"/>
  <c r="AT1076" i="1"/>
  <c r="AS1076" i="1"/>
  <c r="AT1078" i="1"/>
  <c r="AS1078" i="1"/>
  <c r="AT1080" i="1"/>
  <c r="AS1080" i="1"/>
  <c r="AT1082" i="1"/>
  <c r="AS1082" i="1"/>
  <c r="AT1084" i="1"/>
  <c r="AS1084" i="1"/>
  <c r="AT1086" i="1"/>
  <c r="AS1086" i="1"/>
  <c r="AT1088" i="1"/>
  <c r="AS1088" i="1"/>
  <c r="AT1090" i="1"/>
  <c r="AS1090" i="1"/>
  <c r="AT1092" i="1"/>
  <c r="AS1092" i="1"/>
  <c r="AT1094" i="1"/>
  <c r="AS1094" i="1"/>
  <c r="AT1096" i="1"/>
  <c r="AS1096" i="1"/>
  <c r="AT1098" i="1"/>
  <c r="AS1098" i="1"/>
  <c r="AT14" i="1"/>
  <c r="AS14" i="1"/>
  <c r="AT85" i="1"/>
  <c r="AS85" i="1"/>
  <c r="BC14" i="1"/>
  <c r="AY14" i="1"/>
  <c r="AT32" i="1"/>
  <c r="AS32" i="1"/>
  <c r="AT51" i="1"/>
  <c r="AS51" i="1"/>
  <c r="AT97" i="1"/>
  <c r="AS97" i="1"/>
  <c r="AT107" i="1"/>
  <c r="AS107" i="1"/>
  <c r="AT111" i="1"/>
  <c r="AS111" i="1"/>
  <c r="AT123" i="1"/>
  <c r="AS123" i="1"/>
  <c r="AT127" i="1"/>
  <c r="AS127" i="1"/>
  <c r="AT131" i="1"/>
  <c r="AS131" i="1"/>
  <c r="AT154" i="1"/>
  <c r="AS154" i="1"/>
  <c r="AT166" i="1"/>
  <c r="AS166" i="1"/>
  <c r="AT178" i="1"/>
  <c r="AS178" i="1"/>
  <c r="AT190" i="1"/>
  <c r="AS190" i="1"/>
  <c r="AT198" i="1"/>
  <c r="AS198" i="1"/>
  <c r="AT206" i="1"/>
  <c r="AS206" i="1"/>
  <c r="AT210" i="1"/>
  <c r="AS210" i="1"/>
  <c r="AW221" i="1"/>
  <c r="AV221" i="1"/>
  <c r="AT225" i="1"/>
  <c r="AS225" i="1"/>
  <c r="AT241" i="1"/>
  <c r="AS241" i="1"/>
  <c r="BC268" i="1"/>
  <c r="AY268" i="1"/>
  <c r="AT288" i="1"/>
  <c r="AS288" i="1"/>
  <c r="AT346" i="1"/>
  <c r="AS346" i="1"/>
  <c r="AT7" i="1"/>
  <c r="AS7" i="1"/>
  <c r="AT11" i="1"/>
  <c r="AS11" i="1"/>
  <c r="BC18" i="1"/>
  <c r="AY18" i="1"/>
  <c r="AT4" i="1"/>
  <c r="AS4" i="1"/>
  <c r="BC11" i="1"/>
  <c r="AY11" i="1"/>
  <c r="AT19" i="1"/>
  <c r="AS19" i="1"/>
  <c r="AT22" i="1"/>
  <c r="AS22" i="1"/>
  <c r="AW29" i="1"/>
  <c r="AV29" i="1"/>
  <c r="AT33" i="1"/>
  <c r="AS33" i="1"/>
  <c r="AW36" i="1"/>
  <c r="AV36" i="1"/>
  <c r="AT40" i="1"/>
  <c r="AS40" i="1"/>
  <c r="AT44" i="1"/>
  <c r="AS44" i="1"/>
  <c r="AT48" i="1"/>
  <c r="AS48" i="1"/>
  <c r="AT52" i="1"/>
  <c r="AS52" i="1"/>
  <c r="AT56" i="1"/>
  <c r="AS56" i="1"/>
  <c r="AT60" i="1"/>
  <c r="AS60" i="1"/>
  <c r="AT64" i="1"/>
  <c r="AS64" i="1"/>
  <c r="AT71" i="1"/>
  <c r="AS71" i="1"/>
  <c r="AW100" i="1"/>
  <c r="AV100" i="1"/>
  <c r="AT104" i="1"/>
  <c r="AS104" i="1"/>
  <c r="AT108" i="1"/>
  <c r="AS108" i="1"/>
  <c r="AT112" i="1"/>
  <c r="AS112" i="1"/>
  <c r="AT116" i="1"/>
  <c r="AS116" i="1"/>
  <c r="AT120" i="1"/>
  <c r="AS120" i="1"/>
  <c r="AT124" i="1"/>
  <c r="AS124" i="1"/>
  <c r="AT128" i="1"/>
  <c r="AS128" i="1"/>
  <c r="AT132" i="1"/>
  <c r="AS132" i="1"/>
  <c r="AT155" i="1"/>
  <c r="AS155" i="1"/>
  <c r="AT159" i="1"/>
  <c r="AS159" i="1"/>
  <c r="AT163" i="1"/>
  <c r="AS163" i="1"/>
  <c r="AT167" i="1"/>
  <c r="AS167" i="1"/>
  <c r="AT171" i="1"/>
  <c r="AS171" i="1"/>
  <c r="AT175" i="1"/>
  <c r="AS175" i="1"/>
  <c r="AT179" i="1"/>
  <c r="AS179" i="1"/>
  <c r="AT183" i="1"/>
  <c r="AS183" i="1"/>
  <c r="AT187" i="1"/>
  <c r="AS187" i="1"/>
  <c r="AT191" i="1"/>
  <c r="AS191" i="1"/>
  <c r="AT195" i="1"/>
  <c r="AS195" i="1"/>
  <c r="AT199" i="1"/>
  <c r="AS199" i="1"/>
  <c r="AT203" i="1"/>
  <c r="AS203" i="1"/>
  <c r="AT207" i="1"/>
  <c r="AS207" i="1"/>
  <c r="AT211" i="1"/>
  <c r="AS211" i="1"/>
  <c r="AT222" i="1"/>
  <c r="AS222" i="1"/>
  <c r="AT226" i="1"/>
  <c r="AS226" i="1"/>
  <c r="AT230" i="1"/>
  <c r="AS230" i="1"/>
  <c r="AT234" i="1"/>
  <c r="AS234" i="1"/>
  <c r="AT238" i="1"/>
  <c r="AS238" i="1"/>
  <c r="BC249" i="1"/>
  <c r="AY249" i="1"/>
  <c r="BC257" i="1"/>
  <c r="AY257" i="1"/>
  <c r="BC265" i="1"/>
  <c r="AY265" i="1"/>
  <c r="AT273" i="1"/>
  <c r="AS273" i="1"/>
  <c r="AT277" i="1"/>
  <c r="AS277" i="1"/>
  <c r="AT281" i="1"/>
  <c r="AS281" i="1"/>
  <c r="AT285" i="1"/>
  <c r="AS285" i="1"/>
  <c r="AT289" i="1"/>
  <c r="AS289" i="1"/>
  <c r="AT293" i="1"/>
  <c r="AS293" i="1"/>
  <c r="AY300" i="1"/>
  <c r="AT304" i="1"/>
  <c r="AS304" i="1"/>
  <c r="AT308" i="1"/>
  <c r="AS308" i="1"/>
  <c r="AT312" i="1"/>
  <c r="AS312" i="1"/>
  <c r="AT316" i="1"/>
  <c r="AS316" i="1"/>
  <c r="AT320" i="1"/>
  <c r="AS320" i="1"/>
  <c r="AT324" i="1"/>
  <c r="AS324" i="1"/>
  <c r="AT328" i="1"/>
  <c r="AS328" i="1"/>
  <c r="AT332" i="1"/>
  <c r="AS332" i="1"/>
  <c r="AW343" i="1"/>
  <c r="AV343" i="1"/>
  <c r="AT347" i="1"/>
  <c r="AS347" i="1"/>
  <c r="AW350" i="1"/>
  <c r="AV350" i="1"/>
  <c r="AT353" i="1"/>
  <c r="AS353" i="1"/>
  <c r="BC355" i="1"/>
  <c r="AY355" i="1"/>
  <c r="AW358" i="1"/>
  <c r="AV358" i="1"/>
  <c r="AT361" i="1"/>
  <c r="AS361" i="1"/>
  <c r="BC363" i="1"/>
  <c r="AY363" i="1"/>
  <c r="AW366" i="1"/>
  <c r="AV366" i="1"/>
  <c r="AT369" i="1"/>
  <c r="AS369" i="1"/>
  <c r="AY371" i="1"/>
  <c r="AW374" i="1"/>
  <c r="AV374" i="1"/>
  <c r="AT377" i="1"/>
  <c r="AS377" i="1"/>
  <c r="AY379" i="1"/>
  <c r="AW382" i="1"/>
  <c r="AV382" i="1"/>
  <c r="AT385" i="1"/>
  <c r="AS385" i="1"/>
  <c r="BC387" i="1"/>
  <c r="AY387" i="1"/>
  <c r="AW390" i="1"/>
  <c r="AV390" i="1"/>
  <c r="AT393" i="1"/>
  <c r="AS393" i="1"/>
  <c r="AY395" i="1"/>
  <c r="AW398" i="1"/>
  <c r="AV398" i="1"/>
  <c r="AT401" i="1"/>
  <c r="AS401" i="1"/>
  <c r="BC403" i="1"/>
  <c r="AY403" i="1"/>
  <c r="AW406" i="1"/>
  <c r="AV406" i="1"/>
  <c r="AT409" i="1"/>
  <c r="AS409" i="1"/>
  <c r="AY411" i="1"/>
  <c r="AW414" i="1"/>
  <c r="AV414" i="1"/>
  <c r="AT417" i="1"/>
  <c r="AS417" i="1"/>
  <c r="BC419" i="1"/>
  <c r="AY419" i="1"/>
  <c r="AW422" i="1"/>
  <c r="AV422" i="1"/>
  <c r="AT425" i="1"/>
  <c r="AS425" i="1"/>
  <c r="AW430" i="1"/>
  <c r="AV430" i="1"/>
  <c r="AT433" i="1"/>
  <c r="AS433" i="1"/>
  <c r="AW438" i="1"/>
  <c r="AV438" i="1"/>
  <c r="AT441" i="1"/>
  <c r="AS441" i="1"/>
  <c r="AW446" i="1"/>
  <c r="AV446" i="1"/>
  <c r="AT449" i="1"/>
  <c r="AS449" i="1"/>
  <c r="AW454" i="1"/>
  <c r="AV454" i="1"/>
  <c r="AT457" i="1"/>
  <c r="AS457" i="1"/>
  <c r="AW462" i="1"/>
  <c r="AV462" i="1"/>
  <c r="AT465" i="1"/>
  <c r="AS465" i="1"/>
  <c r="AW470" i="1"/>
  <c r="AV470" i="1"/>
  <c r="AT473" i="1"/>
  <c r="AS473" i="1"/>
  <c r="AW478" i="1"/>
  <c r="AV478" i="1"/>
  <c r="AT481" i="1"/>
  <c r="AS481" i="1"/>
  <c r="AW486" i="1"/>
  <c r="AV486" i="1"/>
  <c r="AT489" i="1"/>
  <c r="AS489" i="1"/>
  <c r="AW494" i="1"/>
  <c r="AV494" i="1"/>
  <c r="AT497" i="1"/>
  <c r="AS497" i="1"/>
  <c r="AW502" i="1"/>
  <c r="AV502" i="1"/>
  <c r="AT505" i="1"/>
  <c r="AS505" i="1"/>
  <c r="AW510" i="1"/>
  <c r="AV510" i="1"/>
  <c r="AT513" i="1"/>
  <c r="AS513" i="1"/>
  <c r="AW518" i="1"/>
  <c r="AV518" i="1"/>
  <c r="AT521" i="1"/>
  <c r="AS521" i="1"/>
  <c r="AY523" i="1"/>
  <c r="AW526" i="1"/>
  <c r="AV526" i="1"/>
  <c r="AT529" i="1"/>
  <c r="AS529" i="1"/>
  <c r="AW534" i="1"/>
  <c r="AV534" i="1"/>
  <c r="AT537" i="1"/>
  <c r="AS537" i="1"/>
  <c r="AW542" i="1"/>
  <c r="AV542" i="1"/>
  <c r="AT545" i="1"/>
  <c r="AS545" i="1"/>
  <c r="AW550" i="1"/>
  <c r="AV550" i="1"/>
  <c r="AT553" i="1"/>
  <c r="AS553" i="1"/>
  <c r="AW558" i="1"/>
  <c r="AV558" i="1"/>
  <c r="AT561" i="1"/>
  <c r="AS561" i="1"/>
  <c r="AW566" i="1"/>
  <c r="AV566" i="1"/>
  <c r="AT569" i="1"/>
  <c r="AS569" i="1"/>
  <c r="AW574" i="1"/>
  <c r="AV574" i="1"/>
  <c r="AT577" i="1"/>
  <c r="AS577" i="1"/>
  <c r="AW582" i="1"/>
  <c r="AV582" i="1"/>
  <c r="AT585" i="1"/>
  <c r="AS585" i="1"/>
  <c r="AW590" i="1"/>
  <c r="AV590" i="1"/>
  <c r="AT593" i="1"/>
  <c r="AS593" i="1"/>
  <c r="AW598" i="1"/>
  <c r="AV598" i="1"/>
  <c r="AT601" i="1"/>
  <c r="AS601" i="1"/>
  <c r="AW606" i="1"/>
  <c r="AV606" i="1"/>
  <c r="AT609" i="1"/>
  <c r="AS609" i="1"/>
  <c r="AW614" i="1"/>
  <c r="AV614" i="1"/>
  <c r="AT617" i="1"/>
  <c r="AS617" i="1"/>
  <c r="AW622" i="1"/>
  <c r="AV622" i="1"/>
  <c r="AT625" i="1"/>
  <c r="AS625" i="1"/>
  <c r="AW630" i="1"/>
  <c r="AV630" i="1"/>
  <c r="AT633" i="1"/>
  <c r="AS633" i="1"/>
  <c r="AW638" i="1"/>
  <c r="AV638" i="1"/>
  <c r="AT641" i="1"/>
  <c r="AS641" i="1"/>
  <c r="AW646" i="1"/>
  <c r="AV646" i="1"/>
  <c r="AT649" i="1"/>
  <c r="AS649" i="1"/>
  <c r="AW654" i="1"/>
  <c r="AV654" i="1"/>
  <c r="AT657" i="1"/>
  <c r="AS657" i="1"/>
  <c r="AW662" i="1"/>
  <c r="AV662" i="1"/>
  <c r="AT665" i="1"/>
  <c r="AS665" i="1"/>
  <c r="AW670" i="1"/>
  <c r="AV670" i="1"/>
  <c r="AT673" i="1"/>
  <c r="AS673" i="1"/>
  <c r="AW678" i="1"/>
  <c r="AV678" i="1"/>
  <c r="AT681" i="1"/>
  <c r="AS681" i="1"/>
  <c r="AW686" i="1"/>
  <c r="AV686" i="1"/>
  <c r="AT689" i="1"/>
  <c r="AS689" i="1"/>
  <c r="AW694" i="1"/>
  <c r="AV694" i="1"/>
  <c r="AT697" i="1"/>
  <c r="AS697" i="1"/>
  <c r="AW702" i="1"/>
  <c r="AV702" i="1"/>
  <c r="AT705" i="1"/>
  <c r="AS705" i="1"/>
  <c r="AW710" i="1"/>
  <c r="AV710" i="1"/>
  <c r="AT713" i="1"/>
  <c r="AS713" i="1"/>
  <c r="AW718" i="1"/>
  <c r="AV718" i="1"/>
  <c r="AT721" i="1"/>
  <c r="AS721" i="1"/>
  <c r="AW726" i="1"/>
  <c r="AV726" i="1"/>
  <c r="AT729" i="1"/>
  <c r="AS729" i="1"/>
  <c r="AW734" i="1"/>
  <c r="AV734" i="1"/>
  <c r="AT737" i="1"/>
  <c r="AS737" i="1"/>
  <c r="AW742" i="1"/>
  <c r="AV742" i="1"/>
  <c r="AT745" i="1"/>
  <c r="AS745" i="1"/>
  <c r="AW750" i="1"/>
  <c r="AV750" i="1"/>
  <c r="AT753" i="1"/>
  <c r="AS753" i="1"/>
  <c r="AW758" i="1"/>
  <c r="AV758" i="1"/>
  <c r="AT761" i="1"/>
  <c r="AS761" i="1"/>
  <c r="AW766" i="1"/>
  <c r="AV766" i="1"/>
  <c r="AW768" i="1"/>
  <c r="AV768" i="1"/>
  <c r="AW770" i="1"/>
  <c r="AV770" i="1"/>
  <c r="AW772" i="1"/>
  <c r="AV772" i="1"/>
  <c r="AW774" i="1"/>
  <c r="AV774" i="1"/>
  <c r="AW776" i="1"/>
  <c r="AV776" i="1"/>
  <c r="AW778" i="1"/>
  <c r="AV778" i="1"/>
  <c r="AW780" i="1"/>
  <c r="AV780" i="1"/>
  <c r="AW782" i="1"/>
  <c r="AV782" i="1"/>
  <c r="AW784" i="1"/>
  <c r="AV784" i="1"/>
  <c r="AW786" i="1"/>
  <c r="AV786" i="1"/>
  <c r="AW788" i="1"/>
  <c r="AV788" i="1"/>
  <c r="AW790" i="1"/>
  <c r="AV790" i="1"/>
  <c r="AW792" i="1"/>
  <c r="AV792" i="1"/>
  <c r="AW794" i="1"/>
  <c r="AV794" i="1"/>
  <c r="AW796" i="1"/>
  <c r="AV796" i="1"/>
  <c r="AW798" i="1"/>
  <c r="AV798" i="1"/>
  <c r="AW800" i="1"/>
  <c r="AV800" i="1"/>
  <c r="AW802" i="1"/>
  <c r="AV802" i="1"/>
  <c r="AW804" i="1"/>
  <c r="AV804" i="1"/>
  <c r="AW806" i="1"/>
  <c r="AV806" i="1"/>
  <c r="AW808" i="1"/>
  <c r="AV808" i="1"/>
  <c r="AW810" i="1"/>
  <c r="AV810" i="1"/>
  <c r="AW812" i="1"/>
  <c r="AV812" i="1"/>
  <c r="AW814" i="1"/>
  <c r="AV814" i="1"/>
  <c r="AW816" i="1"/>
  <c r="AV816" i="1"/>
  <c r="AW818" i="1"/>
  <c r="AV818" i="1"/>
  <c r="AW820" i="1"/>
  <c r="AV820" i="1"/>
  <c r="AW822" i="1"/>
  <c r="AV822" i="1"/>
  <c r="AW824" i="1"/>
  <c r="AV824" i="1"/>
  <c r="AW826" i="1"/>
  <c r="AV826" i="1"/>
  <c r="AW828" i="1"/>
  <c r="AV828" i="1"/>
  <c r="AW830" i="1"/>
  <c r="AV830" i="1"/>
  <c r="AW832" i="1"/>
  <c r="AV832" i="1"/>
  <c r="AW834" i="1"/>
  <c r="AV834" i="1"/>
  <c r="AW836" i="1"/>
  <c r="AV836" i="1"/>
  <c r="AW838" i="1"/>
  <c r="AV838" i="1"/>
  <c r="AW840" i="1"/>
  <c r="AV840" i="1"/>
  <c r="AW842" i="1"/>
  <c r="AV842" i="1"/>
  <c r="AW844" i="1"/>
  <c r="AV844" i="1"/>
  <c r="AW846" i="1"/>
  <c r="AV846" i="1"/>
  <c r="AW848" i="1"/>
  <c r="AV848" i="1"/>
  <c r="AW850" i="1"/>
  <c r="AV850" i="1"/>
  <c r="AW852" i="1"/>
  <c r="AV852" i="1"/>
  <c r="AW854" i="1"/>
  <c r="AV854" i="1"/>
  <c r="AW856" i="1"/>
  <c r="AV856" i="1"/>
  <c r="AW858" i="1"/>
  <c r="AV858" i="1"/>
  <c r="AW860" i="1"/>
  <c r="AV860" i="1"/>
  <c r="AW862" i="1"/>
  <c r="AV862" i="1"/>
  <c r="AW864" i="1"/>
  <c r="AV864" i="1"/>
  <c r="AW866" i="1"/>
  <c r="AV866" i="1"/>
  <c r="AW868" i="1"/>
  <c r="AV868" i="1"/>
  <c r="AW870" i="1"/>
  <c r="AV870" i="1"/>
  <c r="AW872" i="1"/>
  <c r="AV872" i="1"/>
  <c r="AW874" i="1"/>
  <c r="AV874" i="1"/>
  <c r="AW876" i="1"/>
  <c r="AV876" i="1"/>
  <c r="AW878" i="1"/>
  <c r="AV878" i="1"/>
  <c r="AW880" i="1"/>
  <c r="AV880" i="1"/>
  <c r="AW882" i="1"/>
  <c r="AV882" i="1"/>
  <c r="AW884" i="1"/>
  <c r="AV884" i="1"/>
  <c r="AW886" i="1"/>
  <c r="AV886" i="1"/>
  <c r="AW888" i="1"/>
  <c r="AV888" i="1"/>
  <c r="AW890" i="1"/>
  <c r="AV890" i="1"/>
  <c r="AW892" i="1"/>
  <c r="AV892" i="1"/>
  <c r="AW894" i="1"/>
  <c r="AV894" i="1"/>
  <c r="AW896" i="1"/>
  <c r="AV896" i="1"/>
  <c r="AW898" i="1"/>
  <c r="AV898" i="1"/>
  <c r="AW900" i="1"/>
  <c r="AV900" i="1"/>
  <c r="AW902" i="1"/>
  <c r="AV902" i="1"/>
  <c r="AW904" i="1"/>
  <c r="AV904" i="1"/>
  <c r="AW906" i="1"/>
  <c r="AV906" i="1"/>
  <c r="AW908" i="1"/>
  <c r="AV908" i="1"/>
  <c r="AW910" i="1"/>
  <c r="AV910" i="1"/>
  <c r="AW912" i="1"/>
  <c r="AV912" i="1"/>
  <c r="AW914" i="1"/>
  <c r="AV914" i="1"/>
  <c r="AW916" i="1"/>
  <c r="AV916" i="1"/>
  <c r="AW918" i="1"/>
  <c r="AV918" i="1"/>
  <c r="AW920" i="1"/>
  <c r="AV920" i="1"/>
  <c r="AW922" i="1"/>
  <c r="AV922" i="1"/>
  <c r="AW924" i="1"/>
  <c r="AV924" i="1"/>
  <c r="AW926" i="1"/>
  <c r="AV926" i="1"/>
  <c r="AW928" i="1"/>
  <c r="AV928" i="1"/>
  <c r="AW930" i="1"/>
  <c r="AV930" i="1"/>
  <c r="AW932" i="1"/>
  <c r="AV932" i="1"/>
  <c r="AW934" i="1"/>
  <c r="AV934" i="1"/>
  <c r="AW936" i="1"/>
  <c r="AV936" i="1"/>
  <c r="AW938" i="1"/>
  <c r="AV938" i="1"/>
  <c r="AW940" i="1"/>
  <c r="AV940" i="1"/>
  <c r="AW942" i="1"/>
  <c r="AV942" i="1"/>
  <c r="AW944" i="1"/>
  <c r="AV944" i="1"/>
  <c r="AW946" i="1"/>
  <c r="AV946" i="1"/>
  <c r="AW948" i="1"/>
  <c r="AV948" i="1"/>
  <c r="AW950" i="1"/>
  <c r="AV950" i="1"/>
  <c r="AW952" i="1"/>
  <c r="AV952" i="1"/>
  <c r="AW954" i="1"/>
  <c r="AV954" i="1"/>
  <c r="AW956" i="1"/>
  <c r="AV956" i="1"/>
  <c r="AW958" i="1"/>
  <c r="AV958" i="1"/>
  <c r="AW960" i="1"/>
  <c r="AV960" i="1"/>
  <c r="AW962" i="1"/>
  <c r="AV962" i="1"/>
  <c r="AW964" i="1"/>
  <c r="AV964" i="1"/>
  <c r="AW966" i="1"/>
  <c r="AV966" i="1"/>
  <c r="AW968" i="1"/>
  <c r="AV968" i="1"/>
  <c r="AW970" i="1"/>
  <c r="AV970" i="1"/>
  <c r="AW972" i="1"/>
  <c r="AV972" i="1"/>
  <c r="AW974" i="1"/>
  <c r="AV974" i="1"/>
  <c r="AW976" i="1"/>
  <c r="AV976" i="1"/>
  <c r="AW978" i="1"/>
  <c r="AV978" i="1"/>
  <c r="AW980" i="1"/>
  <c r="AV980" i="1"/>
  <c r="AW982" i="1"/>
  <c r="AV982" i="1"/>
  <c r="AW984" i="1"/>
  <c r="AV984" i="1"/>
  <c r="AW986" i="1"/>
  <c r="AV986" i="1"/>
  <c r="AW988" i="1"/>
  <c r="AV988" i="1"/>
  <c r="AW990" i="1"/>
  <c r="AV990" i="1"/>
  <c r="AW992" i="1"/>
  <c r="AV992" i="1"/>
  <c r="AW994" i="1"/>
  <c r="AV994" i="1"/>
  <c r="AW996" i="1"/>
  <c r="AV996" i="1"/>
  <c r="AW998" i="1"/>
  <c r="AV998" i="1"/>
  <c r="AW1000" i="1"/>
  <c r="AV1000" i="1"/>
  <c r="AW1002" i="1"/>
  <c r="AV1002" i="1"/>
  <c r="AW1004" i="1"/>
  <c r="AV1004" i="1"/>
  <c r="AW1006" i="1"/>
  <c r="AV1006" i="1"/>
  <c r="AW1008" i="1"/>
  <c r="AV1008" i="1"/>
  <c r="AW1010" i="1"/>
  <c r="AV1010" i="1"/>
  <c r="AW1012" i="1"/>
  <c r="AV1012" i="1"/>
  <c r="AW1014" i="1"/>
  <c r="AV1014" i="1"/>
  <c r="AW1016" i="1"/>
  <c r="AV1016" i="1"/>
  <c r="AW1018" i="1"/>
  <c r="AV1018" i="1"/>
  <c r="AW1020" i="1"/>
  <c r="AV1020" i="1"/>
  <c r="AW1022" i="1"/>
  <c r="AV1022" i="1"/>
  <c r="AW1024" i="1"/>
  <c r="AV1024" i="1"/>
  <c r="AW1026" i="1"/>
  <c r="AV1026" i="1"/>
  <c r="AW1028" i="1"/>
  <c r="AV1028" i="1"/>
  <c r="AW1030" i="1"/>
  <c r="AV1030" i="1"/>
  <c r="AW1032" i="1"/>
  <c r="AV1032" i="1"/>
  <c r="AW1034" i="1"/>
  <c r="AV1034" i="1"/>
  <c r="AW1036" i="1"/>
  <c r="AV1036" i="1"/>
  <c r="AW1038" i="1"/>
  <c r="AV1038" i="1"/>
  <c r="AW1040" i="1"/>
  <c r="AV1040" i="1"/>
  <c r="AW1042" i="1"/>
  <c r="AV1042" i="1"/>
  <c r="AW1044" i="1"/>
  <c r="AV1044" i="1"/>
  <c r="AW1046" i="1"/>
  <c r="AV1046" i="1"/>
  <c r="AW1048" i="1"/>
  <c r="AV1048" i="1"/>
  <c r="AW1050" i="1"/>
  <c r="AV1050" i="1"/>
  <c r="AW1052" i="1"/>
  <c r="AV1052" i="1"/>
  <c r="AW1054" i="1"/>
  <c r="AV1054" i="1"/>
  <c r="AW1056" i="1"/>
  <c r="AV1056" i="1"/>
  <c r="AW1058" i="1"/>
  <c r="AV1058" i="1"/>
  <c r="AW1060" i="1"/>
  <c r="AV1060" i="1"/>
  <c r="AW1062" i="1"/>
  <c r="AV1062" i="1"/>
  <c r="AW1064" i="1"/>
  <c r="AV1064" i="1"/>
  <c r="AW1066" i="1"/>
  <c r="AV1066" i="1"/>
  <c r="AW1068" i="1"/>
  <c r="AV1068" i="1"/>
  <c r="AW1070" i="1"/>
  <c r="AV1070" i="1"/>
  <c r="AW1072" i="1"/>
  <c r="AV1072" i="1"/>
  <c r="AW1074" i="1"/>
  <c r="AV1074" i="1"/>
  <c r="AW1076" i="1"/>
  <c r="AV1076" i="1"/>
  <c r="AW1078" i="1"/>
  <c r="AV1078" i="1"/>
  <c r="AW1080" i="1"/>
  <c r="AV1080" i="1"/>
  <c r="AW1082" i="1"/>
  <c r="AV1082" i="1"/>
  <c r="AW1084" i="1"/>
  <c r="AV1084" i="1"/>
  <c r="AW1086" i="1"/>
  <c r="AV1086" i="1"/>
  <c r="AW1088" i="1"/>
  <c r="AV1088" i="1"/>
  <c r="AW1090" i="1"/>
  <c r="AV1090" i="1"/>
  <c r="AW1092" i="1"/>
  <c r="AV1092" i="1"/>
  <c r="AW1094" i="1"/>
  <c r="AV1094" i="1"/>
  <c r="AW1096" i="1"/>
  <c r="AV1096" i="1"/>
  <c r="AW1098" i="1"/>
  <c r="AV1098" i="1"/>
  <c r="AT18" i="1"/>
  <c r="AS18" i="1"/>
  <c r="AT79" i="1"/>
  <c r="AS79" i="1"/>
  <c r="AT95" i="1"/>
  <c r="AS95" i="1"/>
  <c r="BC112" i="1"/>
  <c r="AY112" i="1"/>
  <c r="AT144" i="1"/>
  <c r="AS144" i="1"/>
  <c r="AT215" i="1"/>
  <c r="AS215" i="1"/>
  <c r="AT219" i="1"/>
  <c r="AS219" i="1"/>
  <c r="AT242" i="1"/>
  <c r="AS242" i="1"/>
  <c r="AT246" i="1"/>
  <c r="AS246" i="1"/>
  <c r="AT250" i="1"/>
  <c r="AS250" i="1"/>
  <c r="AT254" i="1"/>
  <c r="AS254" i="1"/>
  <c r="AT258" i="1"/>
  <c r="AS258" i="1"/>
  <c r="AT262" i="1"/>
  <c r="AS262" i="1"/>
  <c r="AT266" i="1"/>
  <c r="AS266" i="1"/>
  <c r="AT270" i="1"/>
  <c r="AS270" i="1"/>
  <c r="AT297" i="1"/>
  <c r="AS297" i="1"/>
  <c r="AT301" i="1"/>
  <c r="AS301" i="1"/>
  <c r="AY328" i="1"/>
  <c r="AT336" i="1"/>
  <c r="AS336" i="1"/>
  <c r="AT340" i="1"/>
  <c r="AS340" i="1"/>
  <c r="BC347" i="1"/>
  <c r="AY347" i="1"/>
  <c r="AW353" i="1"/>
  <c r="AV353" i="1"/>
  <c r="AT356" i="1"/>
  <c r="AS356" i="1"/>
  <c r="AW361" i="1"/>
  <c r="AV361" i="1"/>
  <c r="AT364" i="1"/>
  <c r="AS364" i="1"/>
  <c r="AW369" i="1"/>
  <c r="AV369" i="1"/>
  <c r="AT372" i="1"/>
  <c r="AS372" i="1"/>
  <c r="AW377" i="1"/>
  <c r="AV377" i="1"/>
  <c r="AT380" i="1"/>
  <c r="AS380" i="1"/>
  <c r="AW385" i="1"/>
  <c r="AV385" i="1"/>
  <c r="AT388" i="1"/>
  <c r="AS388" i="1"/>
  <c r="AW393" i="1"/>
  <c r="AV393" i="1"/>
  <c r="AT396" i="1"/>
  <c r="AS396" i="1"/>
  <c r="AW401" i="1"/>
  <c r="AV401" i="1"/>
  <c r="AT404" i="1"/>
  <c r="AS404" i="1"/>
  <c r="AW409" i="1"/>
  <c r="AV409" i="1"/>
  <c r="AT412" i="1"/>
  <c r="AS412" i="1"/>
  <c r="AW417" i="1"/>
  <c r="AV417" i="1"/>
  <c r="AT420" i="1"/>
  <c r="AS420" i="1"/>
  <c r="AW425" i="1"/>
  <c r="AV425" i="1"/>
  <c r="AT428" i="1"/>
  <c r="AS428" i="1"/>
  <c r="AW433" i="1"/>
  <c r="AV433" i="1"/>
  <c r="AT436" i="1"/>
  <c r="AS436" i="1"/>
  <c r="AW441" i="1"/>
  <c r="AV441" i="1"/>
  <c r="AT444" i="1"/>
  <c r="AS444" i="1"/>
  <c r="AW449" i="1"/>
  <c r="AV449" i="1"/>
  <c r="AT452" i="1"/>
  <c r="AS452" i="1"/>
  <c r="AW457" i="1"/>
  <c r="AV457" i="1"/>
  <c r="AT460" i="1"/>
  <c r="AS460" i="1"/>
  <c r="AW465" i="1"/>
  <c r="AV465" i="1"/>
  <c r="AT468" i="1"/>
  <c r="AS468" i="1"/>
  <c r="AW473" i="1"/>
  <c r="AV473" i="1"/>
  <c r="AT476" i="1"/>
  <c r="AS476" i="1"/>
  <c r="AW481" i="1"/>
  <c r="AV481" i="1"/>
  <c r="AT484" i="1"/>
  <c r="AS484" i="1"/>
  <c r="AW489" i="1"/>
  <c r="AV489" i="1"/>
  <c r="AT492" i="1"/>
  <c r="AS492" i="1"/>
  <c r="AW497" i="1"/>
  <c r="AV497" i="1"/>
  <c r="AT500" i="1"/>
  <c r="AS500" i="1"/>
  <c r="AY502" i="1"/>
  <c r="AW505" i="1"/>
  <c r="AV505" i="1"/>
  <c r="AT508" i="1"/>
  <c r="AS508" i="1"/>
  <c r="AW513" i="1"/>
  <c r="AV513" i="1"/>
  <c r="AT516" i="1"/>
  <c r="AS516" i="1"/>
  <c r="AY518" i="1"/>
  <c r="AW521" i="1"/>
  <c r="AV521" i="1"/>
  <c r="AT524" i="1"/>
  <c r="AS524" i="1"/>
  <c r="AW529" i="1"/>
  <c r="AV529" i="1"/>
  <c r="AT532" i="1"/>
  <c r="AS532" i="1"/>
  <c r="AW537" i="1"/>
  <c r="AV537" i="1"/>
  <c r="AT540" i="1"/>
  <c r="AS540" i="1"/>
  <c r="AW545" i="1"/>
  <c r="AV545" i="1"/>
  <c r="AT548" i="1"/>
  <c r="AS548" i="1"/>
  <c r="AY550" i="1"/>
  <c r="AW553" i="1"/>
  <c r="AV553" i="1"/>
  <c r="AT556" i="1"/>
  <c r="AS556" i="1"/>
  <c r="AW561" i="1"/>
  <c r="AV561" i="1"/>
  <c r="AT564" i="1"/>
  <c r="AS564" i="1"/>
  <c r="AW569" i="1"/>
  <c r="AV569" i="1"/>
  <c r="AT572" i="1"/>
  <c r="AS572" i="1"/>
  <c r="AW577" i="1"/>
  <c r="AV577" i="1"/>
  <c r="AT580" i="1"/>
  <c r="AS580" i="1"/>
  <c r="AW585" i="1"/>
  <c r="AV585" i="1"/>
  <c r="AT588" i="1"/>
  <c r="AS588" i="1"/>
  <c r="AW593" i="1"/>
  <c r="AV593" i="1"/>
  <c r="AT596" i="1"/>
  <c r="AS596" i="1"/>
  <c r="AW601" i="1"/>
  <c r="AV601" i="1"/>
  <c r="AT604" i="1"/>
  <c r="AS604" i="1"/>
  <c r="AW609" i="1"/>
  <c r="AV609" i="1"/>
  <c r="AT612" i="1"/>
  <c r="AS612" i="1"/>
  <c r="AW617" i="1"/>
  <c r="AV617" i="1"/>
  <c r="AT620" i="1"/>
  <c r="AS620" i="1"/>
  <c r="AW625" i="1"/>
  <c r="AV625" i="1"/>
  <c r="AT628" i="1"/>
  <c r="AS628" i="1"/>
  <c r="AW633" i="1"/>
  <c r="AV633" i="1"/>
  <c r="AT636" i="1"/>
  <c r="AS636" i="1"/>
  <c r="AW641" i="1"/>
  <c r="AV641" i="1"/>
  <c r="AT644" i="1"/>
  <c r="AS644" i="1"/>
  <c r="AW649" i="1"/>
  <c r="AV649" i="1"/>
  <c r="AT652" i="1"/>
  <c r="AS652" i="1"/>
  <c r="AW657" i="1"/>
  <c r="AV657" i="1"/>
  <c r="AT660" i="1"/>
  <c r="AS660" i="1"/>
  <c r="AW665" i="1"/>
  <c r="AV665" i="1"/>
  <c r="AT668" i="1"/>
  <c r="AS668" i="1"/>
  <c r="AW673" i="1"/>
  <c r="AV673" i="1"/>
  <c r="AT676" i="1"/>
  <c r="AS676" i="1"/>
  <c r="AW681" i="1"/>
  <c r="AV681" i="1"/>
  <c r="AT684" i="1"/>
  <c r="AS684" i="1"/>
  <c r="AW689" i="1"/>
  <c r="AV689" i="1"/>
  <c r="AT692" i="1"/>
  <c r="AS692" i="1"/>
  <c r="AW697" i="1"/>
  <c r="AV697" i="1"/>
  <c r="AT700" i="1"/>
  <c r="AS700" i="1"/>
  <c r="AW705" i="1"/>
  <c r="AV705" i="1"/>
  <c r="AT708" i="1"/>
  <c r="AS708" i="1"/>
  <c r="AW713" i="1"/>
  <c r="AV713" i="1"/>
  <c r="AT716" i="1"/>
  <c r="AS716" i="1"/>
  <c r="AW721" i="1"/>
  <c r="AV721" i="1"/>
  <c r="AT724" i="1"/>
  <c r="AS724" i="1"/>
  <c r="AW729" i="1"/>
  <c r="AV729" i="1"/>
  <c r="AT732" i="1"/>
  <c r="AS732" i="1"/>
  <c r="AW737" i="1"/>
  <c r="AV737" i="1"/>
  <c r="AT740" i="1"/>
  <c r="AS740" i="1"/>
  <c r="AW745" i="1"/>
  <c r="AV745" i="1"/>
  <c r="AT748" i="1"/>
  <c r="AS748" i="1"/>
  <c r="AW753" i="1"/>
  <c r="AV753" i="1"/>
  <c r="AT756" i="1"/>
  <c r="AS756" i="1"/>
  <c r="AW761" i="1"/>
  <c r="AV761" i="1"/>
  <c r="AT764" i="1"/>
  <c r="AS764" i="1"/>
  <c r="BC768" i="1"/>
  <c r="AY768" i="1"/>
  <c r="BC776" i="1"/>
  <c r="AY776" i="1"/>
  <c r="BC784" i="1"/>
  <c r="AY784" i="1"/>
  <c r="BC792" i="1"/>
  <c r="AY792" i="1"/>
  <c r="BC800" i="1"/>
  <c r="AY800" i="1"/>
  <c r="AY804" i="1"/>
  <c r="BC806" i="1"/>
  <c r="AY806" i="1"/>
  <c r="AY808" i="1"/>
  <c r="BC812" i="1"/>
  <c r="AY812" i="1"/>
  <c r="AY814" i="1"/>
  <c r="AY816" i="1"/>
  <c r="BC822" i="1"/>
  <c r="AY822" i="1"/>
  <c r="AY824" i="1"/>
  <c r="AY832" i="1"/>
  <c r="BC840" i="1"/>
  <c r="AY840" i="1"/>
  <c r="AY884" i="1"/>
  <c r="BC888" i="1"/>
  <c r="AY888" i="1"/>
  <c r="BC928" i="1"/>
  <c r="AY928" i="1"/>
  <c r="AY1006" i="1"/>
  <c r="AY1008" i="1"/>
  <c r="BC1010" i="1"/>
  <c r="AY1010" i="1"/>
  <c r="AY1018" i="1"/>
  <c r="AY1024" i="1"/>
  <c r="BC1026" i="1"/>
  <c r="AY1026" i="1"/>
  <c r="AY1032" i="1"/>
  <c r="BC1034" i="1"/>
  <c r="AY1034" i="1"/>
  <c r="AY1040" i="1"/>
  <c r="BC1042" i="1"/>
  <c r="AY1042" i="1"/>
  <c r="AY1048" i="1"/>
  <c r="BC1074" i="1"/>
  <c r="AY1074" i="1"/>
  <c r="AY1082" i="1"/>
  <c r="AY1084" i="1"/>
  <c r="BC1090" i="1"/>
  <c r="AY1090" i="1"/>
  <c r="AY1092" i="1"/>
  <c r="AY1098" i="1"/>
  <c r="BC4" i="1"/>
  <c r="BC5" i="1"/>
  <c r="BC13" i="1"/>
  <c r="BG21" i="1"/>
  <c r="BC25" i="1"/>
  <c r="BC36" i="1"/>
  <c r="BC37" i="1"/>
  <c r="BC38" i="1"/>
  <c r="BC41" i="1"/>
  <c r="BC44" i="1"/>
  <c r="BC45" i="1"/>
  <c r="BC46" i="1"/>
  <c r="BC49" i="1"/>
  <c r="BC52" i="1"/>
  <c r="BC57" i="1"/>
  <c r="BC60" i="1"/>
  <c r="BG61" i="1"/>
  <c r="BC65" i="1"/>
  <c r="BC68" i="1"/>
  <c r="BG69" i="1"/>
  <c r="BC70" i="1"/>
  <c r="BC73" i="1"/>
  <c r="BC74" i="1"/>
  <c r="BC75" i="1"/>
  <c r="BC76" i="1"/>
  <c r="BC77" i="1"/>
  <c r="BC78" i="1"/>
  <c r="BC83" i="1"/>
  <c r="BC85" i="1"/>
  <c r="BC86" i="1"/>
  <c r="BC88" i="1"/>
  <c r="BC90" i="1"/>
  <c r="BC91" i="1"/>
  <c r="BC92" i="1"/>
  <c r="BC93" i="1"/>
  <c r="BC98" i="1"/>
  <c r="BC99" i="1"/>
  <c r="BC101" i="1"/>
  <c r="BC102" i="1"/>
  <c r="BC106" i="1"/>
  <c r="BC107" i="1"/>
  <c r="BC109" i="1"/>
  <c r="BC110" i="1"/>
  <c r="BC114" i="1"/>
  <c r="BC115" i="1"/>
  <c r="BC117" i="1"/>
  <c r="BC118" i="1"/>
  <c r="BC122" i="1"/>
  <c r="BC123" i="1"/>
  <c r="BC126" i="1"/>
  <c r="BC127" i="1"/>
  <c r="BC130" i="1"/>
  <c r="BC131" i="1"/>
  <c r="BC134" i="1"/>
  <c r="BC139" i="1"/>
  <c r="BC146" i="1"/>
  <c r="BC147" i="1"/>
  <c r="BC150" i="1"/>
  <c r="BC151" i="1"/>
  <c r="BC154" i="1"/>
  <c r="BC155" i="1"/>
  <c r="BC158" i="1"/>
  <c r="BC159" i="1"/>
  <c r="BC163" i="1"/>
  <c r="BC168" i="1"/>
  <c r="BC170" i="1"/>
  <c r="BC171" i="1"/>
  <c r="BC172" i="1"/>
  <c r="BC173" i="1"/>
  <c r="BC175" i="1"/>
  <c r="BC178" i="1"/>
  <c r="BC179" i="1"/>
  <c r="BC181" i="1"/>
  <c r="BC182" i="1"/>
  <c r="BC183" i="1"/>
  <c r="BC186" i="1"/>
  <c r="BC187" i="1"/>
  <c r="BC189" i="1"/>
  <c r="BC190" i="1"/>
  <c r="BC191" i="1"/>
  <c r="BC194" i="1"/>
  <c r="BC195" i="1"/>
  <c r="BC199" i="1"/>
  <c r="BG200" i="1"/>
  <c r="BC203" i="1"/>
  <c r="BC206" i="1"/>
  <c r="BC207" i="1"/>
  <c r="BC210" i="1"/>
  <c r="BC211" i="1"/>
  <c r="BC213" i="1"/>
  <c r="BC214" i="1"/>
  <c r="BC218" i="1"/>
  <c r="BC219" i="1"/>
  <c r="BC223" i="1"/>
  <c r="BC227" i="1"/>
  <c r="BC230" i="1"/>
  <c r="BC231" i="1"/>
  <c r="BC232" i="1"/>
  <c r="BC234" i="1"/>
  <c r="BC235" i="1"/>
  <c r="BC237" i="1"/>
  <c r="BC238" i="1"/>
  <c r="BC242" i="1"/>
  <c r="BC243" i="1"/>
  <c r="BC245" i="1"/>
  <c r="BC247" i="1"/>
  <c r="BC250" i="1"/>
  <c r="BC253" i="1"/>
  <c r="BC258" i="1"/>
  <c r="BC261" i="1"/>
  <c r="BC266" i="1"/>
  <c r="BC269" i="1"/>
  <c r="BC272" i="1"/>
  <c r="BC274" i="1"/>
  <c r="BC277" i="1"/>
  <c r="BC278" i="1"/>
  <c r="BC279" i="1"/>
  <c r="BC281" i="1"/>
  <c r="BC282" i="1"/>
  <c r="BC286" i="1"/>
  <c r="BC287" i="1"/>
  <c r="BC290" i="1"/>
  <c r="BC292" i="1"/>
  <c r="BC298" i="1"/>
  <c r="BC301" i="1"/>
  <c r="BC306" i="1"/>
  <c r="BC308" i="1"/>
  <c r="BC310" i="1"/>
  <c r="BC316" i="1"/>
  <c r="BC317" i="1"/>
  <c r="BC318" i="1"/>
  <c r="BC319" i="1"/>
  <c r="BC321" i="1"/>
  <c r="BC322" i="1"/>
  <c r="BC324" i="1"/>
  <c r="BC326" i="1"/>
  <c r="BC327" i="1"/>
  <c r="BC329" i="1"/>
  <c r="BC330" i="1"/>
  <c r="BC332" i="1"/>
  <c r="BC333" i="1"/>
  <c r="BC335" i="1"/>
  <c r="BC336" i="1"/>
  <c r="BC337" i="1"/>
  <c r="BC338" i="1"/>
  <c r="BC341" i="1"/>
  <c r="BC342" i="1"/>
  <c r="BC345" i="1"/>
  <c r="BC346" i="1"/>
  <c r="BC349" i="1"/>
  <c r="BG350" i="1"/>
  <c r="BC353" i="1"/>
  <c r="BC356" i="1"/>
  <c r="BC357" i="1"/>
  <c r="BC358" i="1"/>
  <c r="BC361" i="1"/>
  <c r="BC362" i="1"/>
  <c r="BC364" i="1"/>
  <c r="BC365" i="1"/>
  <c r="BC366" i="1"/>
  <c r="BC369" i="1"/>
  <c r="BC370" i="1"/>
  <c r="BC373" i="1"/>
  <c r="BC377" i="1"/>
  <c r="BC378" i="1"/>
  <c r="BC380" i="1"/>
  <c r="BC381" i="1"/>
  <c r="BC382" i="1"/>
  <c r="BC385" i="1"/>
  <c r="BC386" i="1"/>
  <c r="BC389" i="1"/>
  <c r="BC390" i="1"/>
  <c r="BC393" i="1"/>
  <c r="BC396" i="1"/>
  <c r="BC397" i="1"/>
  <c r="BC401" i="1"/>
  <c r="BC404" i="1"/>
  <c r="BC406" i="1"/>
  <c r="BC409" i="1"/>
  <c r="BC410" i="1"/>
  <c r="BC412" i="1"/>
  <c r="BC414" i="1"/>
  <c r="BC417" i="1"/>
  <c r="BC418" i="1"/>
  <c r="BG419" i="1"/>
  <c r="BC420" i="1"/>
  <c r="BC422" i="1"/>
  <c r="BC425" i="1"/>
  <c r="BC427" i="1"/>
  <c r="BC428" i="1"/>
  <c r="BC429" i="1"/>
  <c r="BC431" i="1"/>
  <c r="BC432" i="1"/>
  <c r="BC434" i="1"/>
  <c r="BC435" i="1"/>
  <c r="BC436" i="1"/>
  <c r="BG437" i="1"/>
  <c r="BC440" i="1"/>
  <c r="BC441" i="1"/>
  <c r="BC442" i="1"/>
  <c r="BC444" i="1"/>
  <c r="BC445" i="1"/>
  <c r="BC447" i="1"/>
  <c r="BG448" i="1"/>
  <c r="BC450" i="1"/>
  <c r="BC451" i="1"/>
  <c r="BC452" i="1"/>
  <c r="BC455" i="1"/>
  <c r="BC456" i="1"/>
  <c r="BC457" i="1"/>
  <c r="BC458" i="1"/>
  <c r="BC459" i="1"/>
  <c r="BC460" i="1"/>
  <c r="BG461" i="1"/>
  <c r="BC463" i="1"/>
  <c r="BC464" i="1"/>
  <c r="BC466" i="1"/>
  <c r="BC467" i="1"/>
  <c r="BC468" i="1"/>
  <c r="BC469" i="1"/>
  <c r="BC471" i="1"/>
  <c r="BC472" i="1"/>
  <c r="BC475" i="1"/>
  <c r="BC476" i="1"/>
  <c r="BC479" i="1"/>
  <c r="BC480" i="1"/>
  <c r="BC481" i="1"/>
  <c r="BC483" i="1"/>
  <c r="BC484" i="1"/>
  <c r="BC486" i="1"/>
  <c r="BC487" i="1"/>
  <c r="BG488" i="1"/>
  <c r="BC489" i="1"/>
  <c r="BC490" i="1"/>
  <c r="BG491" i="1"/>
  <c r="BC492" i="1"/>
  <c r="BC493" i="1"/>
  <c r="BC494" i="1"/>
  <c r="BC495" i="1"/>
  <c r="BC496" i="1"/>
  <c r="BC497" i="1"/>
  <c r="BC499" i="1"/>
  <c r="BC500" i="1"/>
  <c r="BC503" i="1"/>
  <c r="BC504" i="1"/>
  <c r="BC505" i="1"/>
  <c r="BC506" i="1"/>
  <c r="BC508" i="1"/>
  <c r="BC509" i="1"/>
  <c r="BC512" i="1"/>
  <c r="BC516" i="1"/>
  <c r="BC519" i="1"/>
  <c r="BC520" i="1"/>
  <c r="BC521" i="1"/>
  <c r="BC524" i="1"/>
  <c r="BC525" i="1"/>
  <c r="BC527" i="1"/>
  <c r="BC528" i="1"/>
  <c r="BC529" i="1"/>
  <c r="BC530" i="1"/>
  <c r="BC531" i="1"/>
  <c r="BC532" i="1"/>
  <c r="BC535" i="1"/>
  <c r="BC536" i="1"/>
  <c r="BG538" i="1"/>
  <c r="BC539" i="1"/>
  <c r="BG540" i="1"/>
  <c r="BC543" i="1"/>
  <c r="BC544" i="1"/>
  <c r="BC545" i="1"/>
  <c r="BC546" i="1"/>
  <c r="BC549" i="1"/>
  <c r="BC551" i="1"/>
  <c r="BC552" i="1"/>
  <c r="BC553" i="1"/>
  <c r="BC554" i="1"/>
  <c r="BC556" i="1"/>
  <c r="BC557" i="1"/>
  <c r="BC558" i="1"/>
  <c r="BC559" i="1"/>
  <c r="BG560" i="1"/>
  <c r="BC562" i="1"/>
  <c r="BC564" i="1"/>
  <c r="BC565" i="1"/>
  <c r="BC566" i="1"/>
  <c r="BC567" i="1"/>
  <c r="BC568" i="1"/>
  <c r="BC570" i="1"/>
  <c r="BC572" i="1"/>
  <c r="BC573" i="1"/>
  <c r="BC574" i="1"/>
  <c r="BC576" i="1"/>
  <c r="BC577" i="1"/>
  <c r="BC578" i="1"/>
  <c r="BC579" i="1"/>
  <c r="BC580" i="1"/>
  <c r="BC581" i="1"/>
  <c r="BC582" i="1"/>
  <c r="BC584" i="1"/>
  <c r="BC586" i="1"/>
  <c r="BC587" i="1"/>
  <c r="BC589" i="1"/>
  <c r="BC590" i="1"/>
  <c r="BC592" i="1"/>
  <c r="BC594" i="1"/>
  <c r="BC595" i="1"/>
  <c r="BC597" i="1"/>
  <c r="BC598" i="1"/>
  <c r="BC600" i="1"/>
  <c r="BC602" i="1"/>
  <c r="BC603" i="1"/>
  <c r="BC605" i="1"/>
  <c r="BC606" i="1"/>
  <c r="BC608" i="1"/>
  <c r="BC610" i="1"/>
  <c r="BC611" i="1"/>
  <c r="BC613" i="1"/>
  <c r="BC614" i="1"/>
  <c r="BC616" i="1"/>
  <c r="BC618" i="1"/>
  <c r="BC619" i="1"/>
  <c r="BC621" i="1"/>
  <c r="BC622" i="1"/>
  <c r="BC624" i="1"/>
  <c r="BC626" i="1"/>
  <c r="BC627" i="1"/>
  <c r="BC629" i="1"/>
  <c r="BC630" i="1"/>
  <c r="BC632" i="1"/>
  <c r="BC634" i="1"/>
  <c r="BC635" i="1"/>
  <c r="BC637" i="1"/>
  <c r="BC638" i="1"/>
  <c r="BC640" i="1"/>
  <c r="BC642" i="1"/>
  <c r="BC643" i="1"/>
  <c r="BC645" i="1"/>
  <c r="BC646" i="1"/>
  <c r="BC648" i="1"/>
  <c r="BC650" i="1"/>
  <c r="BC651" i="1"/>
  <c r="BC654" i="1"/>
  <c r="BC656" i="1"/>
  <c r="BC659" i="1"/>
  <c r="BC661" i="1"/>
  <c r="BG664" i="1"/>
  <c r="BC667" i="1"/>
  <c r="BC669" i="1"/>
  <c r="BC671" i="1"/>
  <c r="BC675" i="1"/>
  <c r="BC677" i="1"/>
  <c r="BG680" i="1"/>
  <c r="BC683" i="1"/>
  <c r="BC685" i="1"/>
  <c r="BC691" i="1"/>
  <c r="BC692" i="1"/>
  <c r="BC693" i="1"/>
  <c r="BC695" i="1"/>
  <c r="BG696" i="1"/>
  <c r="BC697" i="1"/>
  <c r="BC698" i="1"/>
  <c r="BC699" i="1"/>
  <c r="BC700" i="1"/>
  <c r="BC703" i="1"/>
  <c r="BC706" i="1"/>
  <c r="BC707" i="1"/>
  <c r="BC708" i="1"/>
  <c r="BC709" i="1"/>
  <c r="BC711" i="1"/>
  <c r="BC713" i="1"/>
  <c r="BC714" i="1"/>
  <c r="BC715" i="1"/>
  <c r="BC716" i="1"/>
  <c r="BC717" i="1"/>
  <c r="BC719" i="1"/>
  <c r="BC721" i="1"/>
  <c r="BC722" i="1"/>
  <c r="BC723" i="1"/>
  <c r="BC724" i="1"/>
  <c r="BC725" i="1"/>
  <c r="BC727" i="1"/>
  <c r="BC730" i="1"/>
  <c r="BC731" i="1"/>
  <c r="BC732" i="1"/>
  <c r="BC733" i="1"/>
  <c r="BC735" i="1"/>
  <c r="BC737" i="1"/>
  <c r="BC739" i="1"/>
  <c r="BC740" i="1"/>
  <c r="BC741" i="1"/>
  <c r="BG743" i="1"/>
  <c r="BG744" i="1"/>
  <c r="BC747" i="1"/>
  <c r="BC749" i="1"/>
  <c r="BC754" i="1"/>
  <c r="BC755" i="1"/>
  <c r="BC756" i="1"/>
  <c r="BC757" i="1"/>
  <c r="BC759" i="1"/>
  <c r="BC762" i="1"/>
  <c r="BC763" i="1"/>
  <c r="BC764" i="1"/>
  <c r="BC767" i="1"/>
  <c r="BC770" i="1"/>
  <c r="BC771" i="1"/>
  <c r="BC772" i="1"/>
  <c r="BC775" i="1"/>
  <c r="BC778" i="1"/>
  <c r="BC779" i="1"/>
  <c r="BC780" i="1"/>
  <c r="BC783" i="1"/>
  <c r="BC786" i="1"/>
  <c r="BC787" i="1"/>
  <c r="BC788" i="1"/>
  <c r="BC791" i="1"/>
  <c r="BC793" i="1"/>
  <c r="BC794" i="1"/>
  <c r="BC795" i="1"/>
  <c r="BC796" i="1"/>
  <c r="BC799" i="1"/>
  <c r="BC807" i="1"/>
  <c r="BC809" i="1"/>
  <c r="BC815" i="1"/>
  <c r="BC819" i="1"/>
  <c r="BC820" i="1"/>
  <c r="BC823" i="1"/>
  <c r="BC825" i="1"/>
  <c r="BC827" i="1"/>
  <c r="BC828" i="1"/>
  <c r="BC831" i="1"/>
  <c r="BC833" i="1"/>
  <c r="BC836" i="1"/>
  <c r="BC838" i="1"/>
  <c r="BC839" i="1"/>
  <c r="BG843" i="1"/>
  <c r="BC845" i="1"/>
  <c r="BC846" i="1"/>
  <c r="BC847" i="1"/>
  <c r="BC848" i="1"/>
  <c r="BC849" i="1"/>
  <c r="BC851" i="1"/>
  <c r="BC853" i="1"/>
  <c r="BC854" i="1"/>
  <c r="BC855" i="1"/>
  <c r="BC856" i="1"/>
  <c r="BC857" i="1"/>
  <c r="BC859" i="1"/>
  <c r="BC861" i="1"/>
  <c r="BC862" i="1"/>
  <c r="BC863" i="1"/>
  <c r="BC864" i="1"/>
  <c r="BC865" i="1"/>
  <c r="BC867" i="1"/>
  <c r="BC869" i="1"/>
  <c r="BC870" i="1"/>
  <c r="BC871" i="1"/>
  <c r="BC872" i="1"/>
  <c r="BC873" i="1"/>
  <c r="BC875" i="1"/>
  <c r="BC877" i="1"/>
  <c r="BC878" i="1"/>
  <c r="BC879" i="1"/>
  <c r="BC880" i="1"/>
  <c r="BC883" i="1"/>
  <c r="BC885" i="1"/>
  <c r="BC886" i="1"/>
  <c r="BC887" i="1"/>
  <c r="BC889" i="1"/>
  <c r="BC890" i="1"/>
  <c r="BC892" i="1"/>
  <c r="BC893" i="1"/>
  <c r="BC894" i="1"/>
  <c r="BC896" i="1"/>
  <c r="BC898" i="1"/>
  <c r="BG900" i="1"/>
  <c r="BC901" i="1"/>
  <c r="BC902" i="1"/>
  <c r="BC906" i="1"/>
  <c r="BG907" i="1"/>
  <c r="BG908" i="1"/>
  <c r="BC909" i="1"/>
  <c r="BC910" i="1"/>
  <c r="BC914" i="1"/>
  <c r="BC917" i="1"/>
  <c r="BC918" i="1"/>
  <c r="BC922" i="1"/>
  <c r="BG923" i="1"/>
  <c r="BG924" i="1"/>
  <c r="BC925" i="1"/>
  <c r="BC926" i="1"/>
  <c r="BG930" i="1"/>
  <c r="BC932" i="1"/>
  <c r="BC933" i="1"/>
  <c r="BC934" i="1"/>
  <c r="BC935" i="1"/>
  <c r="BC936" i="1"/>
  <c r="BC938" i="1"/>
  <c r="BC939" i="1"/>
  <c r="BC940" i="1"/>
  <c r="BC941" i="1"/>
  <c r="BC942" i="1"/>
  <c r="BC943" i="1"/>
  <c r="BC944" i="1"/>
  <c r="BC946" i="1"/>
  <c r="BC947" i="1"/>
  <c r="BC948" i="1"/>
  <c r="BC949" i="1"/>
  <c r="BC950" i="1"/>
  <c r="BC951" i="1"/>
  <c r="BC952" i="1"/>
  <c r="BC954" i="1"/>
  <c r="BC955" i="1"/>
  <c r="BC956" i="1"/>
  <c r="BC957" i="1"/>
  <c r="BC958" i="1"/>
  <c r="BC959" i="1"/>
  <c r="BC960" i="1"/>
  <c r="BC962" i="1"/>
  <c r="BC963" i="1"/>
  <c r="BC964" i="1"/>
  <c r="BC965" i="1"/>
  <c r="BC966" i="1"/>
  <c r="BC967" i="1"/>
  <c r="BC968" i="1"/>
  <c r="BC970" i="1"/>
  <c r="BC972" i="1"/>
  <c r="BC974" i="1"/>
  <c r="BC976" i="1"/>
  <c r="BC978" i="1"/>
  <c r="BC980" i="1"/>
  <c r="BG981" i="1"/>
  <c r="BC982" i="1"/>
  <c r="BG987" i="1"/>
  <c r="BC988" i="1"/>
  <c r="BG989" i="1"/>
  <c r="BC990" i="1"/>
  <c r="BC992" i="1"/>
  <c r="BC995" i="1"/>
  <c r="BC996" i="1"/>
  <c r="BC998" i="1"/>
  <c r="BC1000" i="1"/>
  <c r="BG1003" i="1"/>
  <c r="BG1007" i="1"/>
  <c r="BC1009" i="1"/>
  <c r="BC1011" i="1"/>
  <c r="BC1013" i="1"/>
  <c r="BC1014" i="1"/>
  <c r="BG1019" i="1"/>
  <c r="BC1021" i="1"/>
  <c r="BG1022" i="1"/>
  <c r="BC1025" i="1"/>
  <c r="BC1027" i="1"/>
  <c r="BG1029" i="1"/>
  <c r="BC1030" i="1"/>
  <c r="BC1033" i="1"/>
  <c r="BC1035" i="1"/>
  <c r="BG1037" i="1"/>
  <c r="BC1038" i="1"/>
  <c r="BC1041" i="1"/>
  <c r="BC1043" i="1"/>
  <c r="BG1045" i="1"/>
  <c r="BC1046" i="1"/>
  <c r="BC1047" i="1"/>
  <c r="BC1050" i="1"/>
  <c r="BC1051" i="1"/>
  <c r="BC1053" i="1"/>
  <c r="BC1056" i="1"/>
  <c r="BC1058" i="1"/>
  <c r="BC1059" i="1"/>
  <c r="BC1060" i="1"/>
  <c r="BC1061" i="1"/>
  <c r="BC1063" i="1"/>
  <c r="BG1064" i="1"/>
  <c r="BC1066" i="1"/>
  <c r="BC1067" i="1"/>
  <c r="BC1068" i="1"/>
  <c r="BC1069" i="1"/>
  <c r="BC1072" i="1"/>
  <c r="BC1075" i="1"/>
  <c r="BC1076" i="1"/>
  <c r="BC1077" i="1"/>
  <c r="BC1079" i="1"/>
  <c r="BC1080" i="1"/>
  <c r="BC1083" i="1"/>
  <c r="BC1085" i="1"/>
  <c r="BC1088" i="1"/>
  <c r="BC1091" i="1"/>
  <c r="BC1093" i="1"/>
  <c r="BG1096" i="1"/>
  <c r="BG35" i="1"/>
  <c r="BG26" i="1"/>
  <c r="BG28" i="1"/>
  <c r="BG38" i="1"/>
  <c r="BG58" i="1"/>
  <c r="BG50" i="1"/>
  <c r="BG34" i="1"/>
  <c r="BG6" i="1"/>
  <c r="BG19" i="1"/>
  <c r="BG30" i="1"/>
  <c r="BG51" i="1"/>
  <c r="BG12" i="1"/>
  <c r="BG4" i="1"/>
  <c r="BG87" i="1"/>
  <c r="BG152" i="1"/>
  <c r="BC193" i="1"/>
  <c r="BC8" i="1"/>
  <c r="BC16" i="1"/>
  <c r="BC24" i="1"/>
  <c r="BC32" i="1"/>
  <c r="BC40" i="1"/>
  <c r="BC48" i="1"/>
  <c r="BC56" i="1"/>
  <c r="BC64" i="1"/>
  <c r="BC72" i="1"/>
  <c r="BG74" i="1"/>
  <c r="BG80" i="1"/>
  <c r="BC81" i="1"/>
  <c r="BC94" i="1"/>
  <c r="BC315" i="1"/>
  <c r="BG128" i="1"/>
  <c r="BG168" i="1"/>
  <c r="BC169" i="1"/>
  <c r="BG207" i="1"/>
  <c r="BC225" i="1"/>
  <c r="BG226" i="1"/>
  <c r="BG127" i="1"/>
  <c r="BG120" i="1"/>
  <c r="BC121" i="1"/>
  <c r="BC145" i="1"/>
  <c r="BG183" i="1"/>
  <c r="BC185" i="1"/>
  <c r="BC209" i="1"/>
  <c r="BC217" i="1"/>
  <c r="BC246" i="1"/>
  <c r="BC328" i="1"/>
  <c r="BG176" i="1"/>
  <c r="BC177" i="1"/>
  <c r="BC323" i="1"/>
  <c r="BC153" i="1"/>
  <c r="BC137" i="1"/>
  <c r="BG138" i="1"/>
  <c r="BG159" i="1"/>
  <c r="BC161" i="1"/>
  <c r="BC201" i="1"/>
  <c r="BG202" i="1"/>
  <c r="BC89" i="1"/>
  <c r="BG104" i="1"/>
  <c r="BG112" i="1"/>
  <c r="BC113" i="1"/>
  <c r="BC241" i="1"/>
  <c r="BG272" i="1"/>
  <c r="BC129" i="1"/>
  <c r="BG151" i="1"/>
  <c r="BG96" i="1"/>
  <c r="BC97" i="1"/>
  <c r="BC105" i="1"/>
  <c r="BG231" i="1"/>
  <c r="BC233" i="1"/>
  <c r="BC291" i="1"/>
  <c r="BC331" i="1"/>
  <c r="BC108" i="1"/>
  <c r="BC116" i="1"/>
  <c r="BC124" i="1"/>
  <c r="BC132" i="1"/>
  <c r="BC140" i="1"/>
  <c r="BC148" i="1"/>
  <c r="BC156" i="1"/>
  <c r="BC164" i="1"/>
  <c r="BC180" i="1"/>
  <c r="BC188" i="1"/>
  <c r="BC196" i="1"/>
  <c r="BC204" i="1"/>
  <c r="BC212" i="1"/>
  <c r="BC220" i="1"/>
  <c r="BC228" i="1"/>
  <c r="BC236" i="1"/>
  <c r="BC244" i="1"/>
  <c r="BC248" i="1"/>
  <c r="BG265" i="1"/>
  <c r="BG358" i="1"/>
  <c r="BC299" i="1"/>
  <c r="BG313" i="1"/>
  <c r="BG333" i="1"/>
  <c r="BC351" i="1"/>
  <c r="BC375" i="1"/>
  <c r="BC307" i="1"/>
  <c r="BC312" i="1"/>
  <c r="BG253" i="1"/>
  <c r="BG261" i="1"/>
  <c r="BC267" i="1"/>
  <c r="BG297" i="1"/>
  <c r="BG305" i="1"/>
  <c r="BC251" i="1"/>
  <c r="BC259" i="1"/>
  <c r="BC283" i="1"/>
  <c r="BC296" i="1"/>
  <c r="BC304" i="1"/>
  <c r="BG249" i="1"/>
  <c r="BC275" i="1"/>
  <c r="BC423" i="1"/>
  <c r="BG456" i="1"/>
  <c r="BC254" i="1"/>
  <c r="BC262" i="1"/>
  <c r="BC343" i="1"/>
  <c r="BC367" i="1"/>
  <c r="BG480" i="1"/>
  <c r="BG338" i="1"/>
  <c r="BC339" i="1"/>
  <c r="BC359" i="1"/>
  <c r="BG380" i="1"/>
  <c r="BC399" i="1"/>
  <c r="BG410" i="1"/>
  <c r="BG420" i="1"/>
  <c r="BC555" i="1"/>
  <c r="BC514" i="1"/>
  <c r="BG364" i="1"/>
  <c r="BC407" i="1"/>
  <c r="BG418" i="1"/>
  <c r="BC391" i="1"/>
  <c r="BC415" i="1"/>
  <c r="BC443" i="1"/>
  <c r="BG499" i="1"/>
  <c r="BC383" i="1"/>
  <c r="BC405" i="1"/>
  <c r="BC413" i="1"/>
  <c r="BC421" i="1"/>
  <c r="BC537" i="1"/>
  <c r="BG468" i="1"/>
  <c r="BC482" i="1"/>
  <c r="BC485" i="1"/>
  <c r="BC513" i="1"/>
  <c r="BG543" i="1"/>
  <c r="BC430" i="1"/>
  <c r="BC446" i="1"/>
  <c r="BG486" i="1"/>
  <c r="BC507" i="1"/>
  <c r="BC522" i="1"/>
  <c r="BG459" i="1"/>
  <c r="BC526" i="1"/>
  <c r="BC438" i="1"/>
  <c r="BC462" i="1"/>
  <c r="BC470" i="1"/>
  <c r="BC518" i="1"/>
  <c r="BG535" i="1"/>
  <c r="BG577" i="1"/>
  <c r="BC454" i="1"/>
  <c r="BC478" i="1"/>
  <c r="BC498" i="1"/>
  <c r="BG453" i="1"/>
  <c r="BC547" i="1"/>
  <c r="BC563" i="1"/>
  <c r="BC593" i="1"/>
  <c r="BG728" i="1"/>
  <c r="BC633" i="1"/>
  <c r="BG561" i="1"/>
  <c r="BG569" i="1"/>
  <c r="BC502" i="1"/>
  <c r="BG515" i="1"/>
  <c r="BC523" i="1"/>
  <c r="BC550" i="1"/>
  <c r="BG631" i="1"/>
  <c r="BC571" i="1"/>
  <c r="BG583" i="1"/>
  <c r="BC585" i="1"/>
  <c r="BG615" i="1"/>
  <c r="BC617" i="1"/>
  <c r="BC678" i="1"/>
  <c r="BC641" i="1"/>
  <c r="BC657" i="1"/>
  <c r="BC575" i="1"/>
  <c r="BC609" i="1"/>
  <c r="BC625" i="1"/>
  <c r="BG599" i="1"/>
  <c r="BC601" i="1"/>
  <c r="BG634" i="1"/>
  <c r="BG647" i="1"/>
  <c r="BC649" i="1"/>
  <c r="BC653" i="1"/>
  <c r="BC670" i="1"/>
  <c r="BG684" i="1"/>
  <c r="BG687" i="1"/>
  <c r="BG699" i="1"/>
  <c r="BG712" i="1"/>
  <c r="BC718" i="1"/>
  <c r="BG753" i="1"/>
  <c r="BC686" i="1"/>
  <c r="BG780" i="1"/>
  <c r="BG663" i="1"/>
  <c r="BC694" i="1"/>
  <c r="BC710" i="1"/>
  <c r="BC726" i="1"/>
  <c r="BC752" i="1"/>
  <c r="BC702" i="1"/>
  <c r="BC734" i="1"/>
  <c r="BG822" i="1"/>
  <c r="BG668" i="1"/>
  <c r="BG715" i="1"/>
  <c r="BC662" i="1"/>
  <c r="BG720" i="1"/>
  <c r="BC742" i="1"/>
  <c r="BC750" i="1"/>
  <c r="BC665" i="1"/>
  <c r="BC673" i="1"/>
  <c r="BC681" i="1"/>
  <c r="BC705" i="1"/>
  <c r="BC729" i="1"/>
  <c r="BC760" i="1"/>
  <c r="BC766" i="1"/>
  <c r="BG777" i="1"/>
  <c r="BC782" i="1"/>
  <c r="BC666" i="1"/>
  <c r="BC674" i="1"/>
  <c r="BC682" i="1"/>
  <c r="BC690" i="1"/>
  <c r="BC738" i="1"/>
  <c r="BC746" i="1"/>
  <c r="BC758" i="1"/>
  <c r="BC834" i="1"/>
  <c r="BC798" i="1"/>
  <c r="BC810" i="1"/>
  <c r="BG769" i="1"/>
  <c r="BC774" i="1"/>
  <c r="BC844" i="1"/>
  <c r="BC852" i="1"/>
  <c r="BG828" i="1"/>
  <c r="BC790" i="1"/>
  <c r="BG801" i="1"/>
  <c r="BG805" i="1"/>
  <c r="BG829" i="1"/>
  <c r="BC802" i="1"/>
  <c r="BG837" i="1"/>
  <c r="BG809" i="1"/>
  <c r="BC818" i="1"/>
  <c r="BC826" i="1"/>
  <c r="BC842" i="1"/>
  <c r="BG813" i="1"/>
  <c r="BC808" i="1"/>
  <c r="BC816" i="1"/>
  <c r="BC824" i="1"/>
  <c r="BC832" i="1"/>
  <c r="BC868" i="1"/>
  <c r="BC850" i="1"/>
  <c r="BC876" i="1"/>
  <c r="BC891" i="1"/>
  <c r="BC866" i="1"/>
  <c r="BC874" i="1"/>
  <c r="BC882" i="1"/>
  <c r="BC905" i="1"/>
  <c r="BC860" i="1"/>
  <c r="BG863" i="1"/>
  <c r="BG915" i="1"/>
  <c r="BC858" i="1"/>
  <c r="BG885" i="1"/>
  <c r="BC945" i="1"/>
  <c r="BG966" i="1"/>
  <c r="BC921" i="1"/>
  <c r="BC884" i="1"/>
  <c r="BC913" i="1"/>
  <c r="BC895" i="1"/>
  <c r="BC897" i="1"/>
  <c r="BC899" i="1"/>
  <c r="BG926" i="1"/>
  <c r="BC903" i="1"/>
  <c r="BC911" i="1"/>
  <c r="BC919" i="1"/>
  <c r="BC927" i="1"/>
  <c r="BG943" i="1"/>
  <c r="BC953" i="1"/>
  <c r="BC937" i="1"/>
  <c r="BC973" i="1"/>
  <c r="BG931" i="1"/>
  <c r="BG928" i="1"/>
  <c r="BC929" i="1"/>
  <c r="BG934" i="1"/>
  <c r="BC961" i="1"/>
  <c r="BC971" i="1"/>
  <c r="BC975" i="1"/>
  <c r="BC969" i="1"/>
  <c r="BC1001" i="1"/>
  <c r="BC977" i="1"/>
  <c r="BC979" i="1"/>
  <c r="BG980" i="1"/>
  <c r="BC993" i="1"/>
  <c r="BC985" i="1"/>
  <c r="BC983" i="1"/>
  <c r="BC991" i="1"/>
  <c r="BC999" i="1"/>
  <c r="BC1012" i="1"/>
  <c r="BC1036" i="1"/>
  <c r="BC1028" i="1"/>
  <c r="BC1020" i="1"/>
  <c r="BC1017" i="1"/>
  <c r="BC1006" i="1"/>
  <c r="BG1018" i="1"/>
  <c r="BC1044" i="1"/>
  <c r="BG1041" i="1"/>
  <c r="BC1024" i="1"/>
  <c r="BC1032" i="1"/>
  <c r="BC1040" i="1"/>
  <c r="BC1048" i="1"/>
  <c r="BG1068" i="1"/>
  <c r="BC1062" i="1"/>
  <c r="BG1097" i="1"/>
  <c r="BG1073" i="1"/>
  <c r="BC1078" i="1"/>
  <c r="BG1089" i="1"/>
  <c r="BC1049" i="1"/>
  <c r="BC1054" i="1"/>
  <c r="BG1065" i="1"/>
  <c r="BC1094" i="1"/>
  <c r="BG1057" i="1"/>
  <c r="BC1070" i="1"/>
  <c r="BC1086" i="1"/>
  <c r="BC1084" i="1"/>
  <c r="BC1092" i="1"/>
  <c r="BG859" i="1" l="1"/>
  <c r="BG741" i="1"/>
  <c r="BG238" i="1"/>
  <c r="BG779" i="1"/>
  <c r="BG717" i="1"/>
  <c r="BG232" i="1"/>
  <c r="BG390" i="1"/>
  <c r="BG208" i="1"/>
  <c r="BG144" i="1"/>
  <c r="BG14" i="1"/>
  <c r="BG66" i="1"/>
  <c r="BG1055" i="1"/>
  <c r="BG679" i="1"/>
  <c r="BG655" i="1"/>
  <c r="BG451" i="1"/>
  <c r="BG591" i="1"/>
  <c r="BG27" i="1"/>
  <c r="BG761" i="1"/>
  <c r="BG184" i="1"/>
  <c r="BG18" i="1"/>
  <c r="BG59" i="1"/>
  <c r="BG623" i="1"/>
  <c r="BG435" i="1"/>
  <c r="BG475" i="1"/>
  <c r="BG175" i="1"/>
  <c r="BG784" i="1"/>
  <c r="BG835" i="1"/>
  <c r="BG785" i="1"/>
  <c r="BG676" i="1"/>
  <c r="BG658" i="1"/>
  <c r="BG578" i="1"/>
  <c r="BD240" i="1"/>
  <c r="BG216" i="1"/>
  <c r="BG42" i="1"/>
  <c r="BG849" i="1"/>
  <c r="BG240" i="1"/>
  <c r="BG1081" i="1"/>
  <c r="BG811" i="1"/>
  <c r="BG748" i="1"/>
  <c r="BG700" i="1"/>
  <c r="BG667" i="1"/>
  <c r="BG319" i="1"/>
  <c r="BG996" i="1"/>
  <c r="BG214" i="1"/>
  <c r="BG1063" i="1"/>
  <c r="BG1026" i="1"/>
  <c r="BG772" i="1"/>
  <c r="BG489" i="1"/>
  <c r="BG370" i="1"/>
  <c r="BG1069" i="1"/>
  <c r="BG737" i="1"/>
  <c r="BG749" i="1"/>
  <c r="BE281" i="1"/>
  <c r="BG692" i="1"/>
  <c r="BG661" i="1"/>
  <c r="BG654" i="1"/>
  <c r="BG427" i="1"/>
  <c r="BG362" i="1"/>
  <c r="BG317" i="1"/>
  <c r="BG346" i="1"/>
  <c r="BG568" i="1"/>
  <c r="BG1079" i="1"/>
  <c r="BG724" i="1"/>
  <c r="BE643" i="1"/>
  <c r="BG611" i="1"/>
  <c r="BG553" i="1"/>
  <c r="BG496" i="1"/>
  <c r="BG483" i="1"/>
  <c r="BG326" i="1"/>
  <c r="BG77" i="1"/>
  <c r="BG49" i="1"/>
  <c r="BG579" i="1"/>
  <c r="BG1059" i="1"/>
  <c r="BG763" i="1"/>
  <c r="BE708" i="1"/>
  <c r="BE697" i="1"/>
  <c r="BG580" i="1"/>
  <c r="BG467" i="1"/>
  <c r="BG697" i="1"/>
  <c r="BE691" i="1"/>
  <c r="BD580" i="1"/>
  <c r="BG683" i="1"/>
  <c r="BG889" i="1"/>
  <c r="BG691" i="1"/>
  <c r="BG1042" i="1"/>
  <c r="BI987" i="1"/>
  <c r="BG675" i="1"/>
  <c r="BE404" i="1"/>
  <c r="BE346" i="1"/>
  <c r="BG330" i="1"/>
  <c r="BG721" i="1"/>
  <c r="BD780" i="1"/>
  <c r="BG716" i="1"/>
  <c r="BE577" i="1"/>
  <c r="BG848" i="1"/>
  <c r="BG757" i="1"/>
  <c r="BG708" i="1"/>
  <c r="BE709" i="1"/>
  <c r="BG764" i="1"/>
  <c r="BG281" i="1"/>
  <c r="BG310" i="1"/>
  <c r="BG290" i="1"/>
  <c r="BG960" i="1"/>
  <c r="BG914" i="1"/>
  <c r="BE896" i="1"/>
  <c r="BG888" i="1"/>
  <c r="BG626" i="1"/>
  <c r="BG806" i="1"/>
  <c r="BG951" i="1"/>
  <c r="BG970" i="1"/>
  <c r="BG896" i="1"/>
  <c r="BG918" i="1"/>
  <c r="BG875" i="1"/>
  <c r="BG821" i="1"/>
  <c r="BE763" i="1"/>
  <c r="BE769" i="1"/>
  <c r="BG512" i="1"/>
  <c r="BG503" i="1"/>
  <c r="BE378" i="1"/>
  <c r="BG277" i="1"/>
  <c r="BG257" i="1"/>
  <c r="BG22" i="1"/>
  <c r="BG873" i="1"/>
  <c r="BG827" i="1"/>
  <c r="BD442" i="1"/>
  <c r="BG1010" i="1"/>
  <c r="BG1090" i="1"/>
  <c r="BG942" i="1"/>
  <c r="BG902" i="1"/>
  <c r="BG879" i="1"/>
  <c r="BG840" i="1"/>
  <c r="BD755" i="1"/>
  <c r="BG671" i="1"/>
  <c r="BG607" i="1"/>
  <c r="BG643" i="1"/>
  <c r="BE598" i="1"/>
  <c r="BE619" i="1"/>
  <c r="BG444" i="1"/>
  <c r="BG428" i="1"/>
  <c r="BG103" i="1"/>
  <c r="BG230" i="1"/>
  <c r="BG10" i="1"/>
  <c r="BG11" i="1"/>
  <c r="BE902" i="1"/>
  <c r="BE879" i="1"/>
  <c r="BG642" i="1"/>
  <c r="BG37" i="1"/>
  <c r="BG819" i="1"/>
  <c r="BG126" i="1"/>
  <c r="BG978" i="1"/>
  <c r="BG935" i="1"/>
  <c r="BG865" i="1"/>
  <c r="BG610" i="1"/>
  <c r="BG988" i="1"/>
  <c r="BG990" i="1"/>
  <c r="BE943" i="1"/>
  <c r="BG898" i="1"/>
  <c r="BG857" i="1"/>
  <c r="BE796" i="1"/>
  <c r="BG739" i="1"/>
  <c r="BD654" i="1"/>
  <c r="BE579" i="1"/>
  <c r="BG436" i="1"/>
  <c r="BG622" i="1"/>
  <c r="BG404" i="1"/>
  <c r="BE238" i="1"/>
  <c r="BG43" i="1"/>
  <c r="BG20" i="1"/>
  <c r="BG1009" i="1"/>
  <c r="BG972" i="1"/>
  <c r="BG952" i="1"/>
  <c r="BG922" i="1"/>
  <c r="BG871" i="1"/>
  <c r="BG803" i="1"/>
  <c r="BI784" i="1"/>
  <c r="BG594" i="1"/>
  <c r="BG614" i="1"/>
  <c r="BG639" i="1"/>
  <c r="BD630" i="1"/>
  <c r="BG646" i="1"/>
  <c r="BG386" i="1"/>
  <c r="BG192" i="1"/>
  <c r="BG110" i="1"/>
  <c r="BG336" i="1"/>
  <c r="BG1005" i="1"/>
  <c r="BG276" i="1"/>
  <c r="BG831" i="1"/>
  <c r="BG815" i="1"/>
  <c r="BE739" i="1"/>
  <c r="BG723" i="1"/>
  <c r="BG707" i="1"/>
  <c r="BG562" i="1"/>
  <c r="BG529" i="1"/>
  <c r="BG452" i="1"/>
  <c r="BE436" i="1"/>
  <c r="BE386" i="1"/>
  <c r="BG812" i="1"/>
  <c r="BG800" i="1"/>
  <c r="BE831" i="1"/>
  <c r="BG754" i="1"/>
  <c r="BG823" i="1"/>
  <c r="BG755" i="1"/>
  <c r="BG747" i="1"/>
  <c r="BG586" i="1"/>
  <c r="BG771" i="1"/>
  <c r="BG598" i="1"/>
  <c r="BE396" i="1"/>
  <c r="BG182" i="1"/>
  <c r="BG118" i="1"/>
  <c r="BG150" i="1"/>
  <c r="BE800" i="1"/>
  <c r="BG1025" i="1"/>
  <c r="BE889" i="1"/>
  <c r="BG807" i="1"/>
  <c r="BG787" i="1"/>
  <c r="BK923" i="1"/>
  <c r="BG669" i="1"/>
  <c r="BG602" i="1"/>
  <c r="BE626" i="1"/>
  <c r="BG630" i="1"/>
  <c r="BG492" i="1"/>
  <c r="BG442" i="1"/>
  <c r="BG347" i="1"/>
  <c r="BG1067" i="1"/>
  <c r="BE754" i="1"/>
  <c r="BG693" i="1"/>
  <c r="BH744" i="1"/>
  <c r="BE594" i="1"/>
  <c r="BG582" i="1"/>
  <c r="BE578" i="1"/>
  <c r="BG565" i="1"/>
  <c r="BG544" i="1"/>
  <c r="BG206" i="1"/>
  <c r="BD230" i="1"/>
  <c r="BE1015" i="1"/>
  <c r="BD1015" i="1"/>
  <c r="BE39" i="1"/>
  <c r="BD39" i="1"/>
  <c r="BE541" i="1"/>
  <c r="BD541" i="1"/>
  <c r="BE426" i="1"/>
  <c r="BD426" i="1"/>
  <c r="BE1042" i="1"/>
  <c r="BD1042" i="1"/>
  <c r="BE803" i="1"/>
  <c r="BD803" i="1"/>
  <c r="BE755" i="1"/>
  <c r="BE745" i="1"/>
  <c r="BD745" i="1"/>
  <c r="BA662" i="1"/>
  <c r="AZ662" i="1"/>
  <c r="BE615" i="1"/>
  <c r="BD615" i="1"/>
  <c r="BD577" i="1"/>
  <c r="BA347" i="1"/>
  <c r="AZ347" i="1"/>
  <c r="BE486" i="1"/>
  <c r="BD486" i="1"/>
  <c r="BE380" i="1"/>
  <c r="BD380" i="1"/>
  <c r="BA22" i="1"/>
  <c r="AZ22" i="1"/>
  <c r="BA1037" i="1"/>
  <c r="AZ1037" i="1"/>
  <c r="BC1023" i="1"/>
  <c r="BE907" i="1"/>
  <c r="BD907" i="1"/>
  <c r="BG817" i="1"/>
  <c r="BC817" i="1"/>
  <c r="BG797" i="1"/>
  <c r="BC797" i="1"/>
  <c r="BA1090" i="1"/>
  <c r="AZ1090" i="1"/>
  <c r="BA1073" i="1"/>
  <c r="AZ1073" i="1"/>
  <c r="BE1081" i="1"/>
  <c r="BD1081" i="1"/>
  <c r="BE1073" i="1"/>
  <c r="BD1073" i="1"/>
  <c r="BA1001" i="1"/>
  <c r="AZ1001" i="1"/>
  <c r="BE928" i="1"/>
  <c r="BD928" i="1"/>
  <c r="BA837" i="1"/>
  <c r="AZ837" i="1"/>
  <c r="BA842" i="1"/>
  <c r="AZ842" i="1"/>
  <c r="BE604" i="1"/>
  <c r="BD604" i="1"/>
  <c r="BA609" i="1"/>
  <c r="AZ609" i="1"/>
  <c r="BE416" i="1"/>
  <c r="BD416" i="1"/>
  <c r="BA507" i="1"/>
  <c r="AZ507" i="1"/>
  <c r="BA129" i="1"/>
  <c r="AZ129" i="1"/>
  <c r="BE42" i="1"/>
  <c r="BD42" i="1"/>
  <c r="BA628" i="1"/>
  <c r="AZ628" i="1"/>
  <c r="BA612" i="1"/>
  <c r="AZ612" i="1"/>
  <c r="BA596" i="1"/>
  <c r="AZ596" i="1"/>
  <c r="BE540" i="1"/>
  <c r="BD540" i="1"/>
  <c r="BA480" i="1"/>
  <c r="AZ480" i="1"/>
  <c r="BA392" i="1"/>
  <c r="AZ392" i="1"/>
  <c r="BG387" i="1"/>
  <c r="BA337" i="1"/>
  <c r="AZ337" i="1"/>
  <c r="BA306" i="1"/>
  <c r="AZ306" i="1"/>
  <c r="BA123" i="1"/>
  <c r="AZ123" i="1"/>
  <c r="BA75" i="1"/>
  <c r="AZ75" i="1"/>
  <c r="AW150" i="1"/>
  <c r="AV150" i="1"/>
  <c r="AW22" i="1"/>
  <c r="AV22" i="1"/>
  <c r="AW128" i="1"/>
  <c r="AV128" i="1"/>
  <c r="AW274" i="1"/>
  <c r="AV274" i="1"/>
  <c r="AW74" i="1"/>
  <c r="AV74" i="1"/>
  <c r="AW337" i="1"/>
  <c r="AV337" i="1"/>
  <c r="AW283" i="1"/>
  <c r="AV283" i="1"/>
  <c r="AW43" i="1"/>
  <c r="AV43" i="1"/>
  <c r="AW193" i="1"/>
  <c r="AV193" i="1"/>
  <c r="BA140" i="1"/>
  <c r="AZ140" i="1"/>
  <c r="AW307" i="1"/>
  <c r="AV307" i="1"/>
  <c r="AW195" i="1"/>
  <c r="AV195" i="1"/>
  <c r="AW92" i="1"/>
  <c r="AV92" i="1"/>
  <c r="AW164" i="1"/>
  <c r="AV164" i="1"/>
  <c r="AW235" i="1"/>
  <c r="AV235" i="1"/>
  <c r="AW53" i="1"/>
  <c r="AV53" i="1"/>
  <c r="AW197" i="1"/>
  <c r="AV197" i="1"/>
  <c r="AW19" i="1"/>
  <c r="AV19" i="1"/>
  <c r="BA220" i="1"/>
  <c r="AZ220" i="1"/>
  <c r="AW347" i="1"/>
  <c r="AV347" i="1"/>
  <c r="AW217" i="1"/>
  <c r="AV217" i="1"/>
  <c r="AW340" i="1"/>
  <c r="AV340" i="1"/>
  <c r="AW252" i="1"/>
  <c r="AV252" i="1"/>
  <c r="AW215" i="1"/>
  <c r="AV215" i="1"/>
  <c r="AW60" i="1"/>
  <c r="AV60" i="1"/>
  <c r="AW179" i="1"/>
  <c r="AV179" i="1"/>
  <c r="AW139" i="1"/>
  <c r="AV139" i="1"/>
  <c r="BE986" i="1"/>
  <c r="BD986" i="1"/>
  <c r="BA921" i="1"/>
  <c r="AZ921" i="1"/>
  <c r="BA801" i="1"/>
  <c r="AZ801" i="1"/>
  <c r="BE815" i="1"/>
  <c r="BD815" i="1"/>
  <c r="BD796" i="1"/>
  <c r="BA477" i="1"/>
  <c r="AZ477" i="1"/>
  <c r="BA446" i="1"/>
  <c r="AZ446" i="1"/>
  <c r="BA161" i="1"/>
  <c r="AZ161" i="1"/>
  <c r="BA59" i="1"/>
  <c r="AZ59" i="1"/>
  <c r="BA26" i="1"/>
  <c r="AZ26" i="1"/>
  <c r="BE50" i="1"/>
  <c r="BD50" i="1"/>
  <c r="BA1067" i="1"/>
  <c r="AZ1067" i="1"/>
  <c r="BA1030" i="1"/>
  <c r="AZ1030" i="1"/>
  <c r="BG994" i="1"/>
  <c r="BC994" i="1"/>
  <c r="BA955" i="1"/>
  <c r="AZ955" i="1"/>
  <c r="BA946" i="1"/>
  <c r="AZ946" i="1"/>
  <c r="BA941" i="1"/>
  <c r="AZ941" i="1"/>
  <c r="BA924" i="1"/>
  <c r="AZ924" i="1"/>
  <c r="BG912" i="1"/>
  <c r="BC912" i="1"/>
  <c r="BA901" i="1"/>
  <c r="AZ901" i="1"/>
  <c r="BA878" i="1"/>
  <c r="AZ878" i="1"/>
  <c r="BA862" i="1"/>
  <c r="AZ862" i="1"/>
  <c r="BA856" i="1"/>
  <c r="AZ856" i="1"/>
  <c r="BA831" i="1"/>
  <c r="AZ831" i="1"/>
  <c r="BA778" i="1"/>
  <c r="AZ778" i="1"/>
  <c r="BE1091" i="1"/>
  <c r="BD1091" i="1"/>
  <c r="BE922" i="1"/>
  <c r="BD922" i="1"/>
  <c r="BE848" i="1"/>
  <c r="BD848" i="1"/>
  <c r="BE823" i="1"/>
  <c r="BD823" i="1"/>
  <c r="BA728" i="1"/>
  <c r="AZ728" i="1"/>
  <c r="BE669" i="1"/>
  <c r="BD669" i="1"/>
  <c r="BG629" i="1"/>
  <c r="BE310" i="1"/>
  <c r="BD310" i="1"/>
  <c r="BA201" i="1"/>
  <c r="AZ201" i="1"/>
  <c r="BE221" i="1"/>
  <c r="BD221" i="1"/>
  <c r="BA20" i="1"/>
  <c r="AZ20" i="1"/>
  <c r="BA81" i="1"/>
  <c r="AZ81" i="1"/>
  <c r="BA1066" i="1"/>
  <c r="AZ1066" i="1"/>
  <c r="BA1041" i="1"/>
  <c r="AZ1041" i="1"/>
  <c r="BE1010" i="1"/>
  <c r="BD1010" i="1"/>
  <c r="BA949" i="1"/>
  <c r="AZ949" i="1"/>
  <c r="BG881" i="1"/>
  <c r="BC881" i="1"/>
  <c r="BA861" i="1"/>
  <c r="AZ861" i="1"/>
  <c r="BC830" i="1"/>
  <c r="BA739" i="1"/>
  <c r="AZ739" i="1"/>
  <c r="BA535" i="1"/>
  <c r="AZ535" i="1"/>
  <c r="BA527" i="1"/>
  <c r="AZ527" i="1"/>
  <c r="BA499" i="1"/>
  <c r="AZ499" i="1"/>
  <c r="BG474" i="1"/>
  <c r="BC474" i="1"/>
  <c r="BC402" i="1"/>
  <c r="BA372" i="1"/>
  <c r="AZ372" i="1"/>
  <c r="BA348" i="1"/>
  <c r="AZ348" i="1"/>
  <c r="BA318" i="1"/>
  <c r="AZ318" i="1"/>
  <c r="BA282" i="1"/>
  <c r="AZ282" i="1"/>
  <c r="BG263" i="1"/>
  <c r="BC263" i="1"/>
  <c r="BA222" i="1"/>
  <c r="AZ222" i="1"/>
  <c r="BC165" i="1"/>
  <c r="BA147" i="1"/>
  <c r="AZ147" i="1"/>
  <c r="BA53" i="1"/>
  <c r="AZ53" i="1"/>
  <c r="BC15" i="1"/>
  <c r="AW320" i="1"/>
  <c r="AV320" i="1"/>
  <c r="AW273" i="1"/>
  <c r="AV273" i="1"/>
  <c r="BA1065" i="1"/>
  <c r="AZ1065" i="1"/>
  <c r="BA1049" i="1"/>
  <c r="AZ1049" i="1"/>
  <c r="BE1068" i="1"/>
  <c r="BD1068" i="1"/>
  <c r="BE984" i="1"/>
  <c r="BD984" i="1"/>
  <c r="BE1033" i="1"/>
  <c r="BD1033" i="1"/>
  <c r="BE934" i="1"/>
  <c r="BD934" i="1"/>
  <c r="BE904" i="1"/>
  <c r="BD904" i="1"/>
  <c r="BA829" i="1"/>
  <c r="AZ829" i="1"/>
  <c r="BG851" i="1"/>
  <c r="BA720" i="1"/>
  <c r="AZ720" i="1"/>
  <c r="BA742" i="1"/>
  <c r="AZ742" i="1"/>
  <c r="BI744" i="1"/>
  <c r="BE439" i="1"/>
  <c r="BD439" i="1"/>
  <c r="BE364" i="1"/>
  <c r="BD364" i="1"/>
  <c r="BG366" i="1"/>
  <c r="BA283" i="1"/>
  <c r="AZ283" i="1"/>
  <c r="BE190" i="1"/>
  <c r="BD190" i="1"/>
  <c r="BA192" i="1"/>
  <c r="AZ192" i="1"/>
  <c r="BA1096" i="1"/>
  <c r="AZ1096" i="1"/>
  <c r="BA1003" i="1"/>
  <c r="AZ1003" i="1"/>
  <c r="BA943" i="1"/>
  <c r="AZ943" i="1"/>
  <c r="BA922" i="1"/>
  <c r="AZ922" i="1"/>
  <c r="BA898" i="1"/>
  <c r="AZ898" i="1"/>
  <c r="BA875" i="1"/>
  <c r="AZ875" i="1"/>
  <c r="BA859" i="1"/>
  <c r="AZ859" i="1"/>
  <c r="BA828" i="1"/>
  <c r="AZ828" i="1"/>
  <c r="BA791" i="1"/>
  <c r="AZ791" i="1"/>
  <c r="BA749" i="1"/>
  <c r="AZ749" i="1"/>
  <c r="BA611" i="1"/>
  <c r="AZ611" i="1"/>
  <c r="BA493" i="1"/>
  <c r="AZ493" i="1"/>
  <c r="BA473" i="1"/>
  <c r="AZ473" i="1"/>
  <c r="BA437" i="1"/>
  <c r="AZ437" i="1"/>
  <c r="BA406" i="1"/>
  <c r="AZ406" i="1"/>
  <c r="BA370" i="1"/>
  <c r="AZ370" i="1"/>
  <c r="BA261" i="1"/>
  <c r="AZ261" i="1"/>
  <c r="BA231" i="1"/>
  <c r="AZ231" i="1"/>
  <c r="BA221" i="1"/>
  <c r="AZ221" i="1"/>
  <c r="BA197" i="1"/>
  <c r="AZ197" i="1"/>
  <c r="BA183" i="1"/>
  <c r="AZ183" i="1"/>
  <c r="BA151" i="1"/>
  <c r="AZ151" i="1"/>
  <c r="BA146" i="1"/>
  <c r="AZ146" i="1"/>
  <c r="BA127" i="1"/>
  <c r="AZ127" i="1"/>
  <c r="BA122" i="1"/>
  <c r="AZ122" i="1"/>
  <c r="BA109" i="1"/>
  <c r="AZ109" i="1"/>
  <c r="BA101" i="1"/>
  <c r="AZ101" i="1"/>
  <c r="BA96" i="1"/>
  <c r="AZ96" i="1"/>
  <c r="BA85" i="1"/>
  <c r="AZ85" i="1"/>
  <c r="BA74" i="1"/>
  <c r="AZ74" i="1"/>
  <c r="BC69" i="1"/>
  <c r="BA63" i="1"/>
  <c r="AZ63" i="1"/>
  <c r="BA57" i="1"/>
  <c r="AZ57" i="1"/>
  <c r="BA52" i="1"/>
  <c r="AZ52" i="1"/>
  <c r="BA38" i="1"/>
  <c r="AZ38" i="1"/>
  <c r="BA31" i="1"/>
  <c r="AZ31" i="1"/>
  <c r="BA23" i="1"/>
  <c r="AZ23" i="1"/>
  <c r="BA4" i="1"/>
  <c r="AZ4" i="1"/>
  <c r="AW334" i="1"/>
  <c r="AV334" i="1"/>
  <c r="AW270" i="1"/>
  <c r="AV270" i="1"/>
  <c r="AW206" i="1"/>
  <c r="AV206" i="1"/>
  <c r="AW142" i="1"/>
  <c r="AV142" i="1"/>
  <c r="AW78" i="1"/>
  <c r="AV78" i="1"/>
  <c r="AW14" i="1"/>
  <c r="AV14" i="1"/>
  <c r="AW312" i="1"/>
  <c r="AV312" i="1"/>
  <c r="AW248" i="1"/>
  <c r="AV248" i="1"/>
  <c r="AW184" i="1"/>
  <c r="AV184" i="1"/>
  <c r="AW120" i="1"/>
  <c r="AV120" i="1"/>
  <c r="AW48" i="1"/>
  <c r="AV48" i="1"/>
  <c r="AW330" i="1"/>
  <c r="AV330" i="1"/>
  <c r="AW266" i="1"/>
  <c r="AV266" i="1"/>
  <c r="AW202" i="1"/>
  <c r="AV202" i="1"/>
  <c r="AW138" i="1"/>
  <c r="AV138" i="1"/>
  <c r="AW58" i="1"/>
  <c r="AV58" i="1"/>
  <c r="AW23" i="1"/>
  <c r="AV23" i="1"/>
  <c r="AW329" i="1"/>
  <c r="AV329" i="1"/>
  <c r="AW265" i="1"/>
  <c r="AV265" i="1"/>
  <c r="AW267" i="1"/>
  <c r="AV267" i="1"/>
  <c r="AW175" i="1"/>
  <c r="AV175" i="1"/>
  <c r="AW84" i="1"/>
  <c r="AV84" i="1"/>
  <c r="AW27" i="1"/>
  <c r="AV27" i="1"/>
  <c r="AW187" i="1"/>
  <c r="AV187" i="1"/>
  <c r="AW155" i="1"/>
  <c r="AV155" i="1"/>
  <c r="AW291" i="1"/>
  <c r="AV291" i="1"/>
  <c r="BA164" i="1"/>
  <c r="AZ164" i="1"/>
  <c r="AW89" i="1"/>
  <c r="AV89" i="1"/>
  <c r="AW161" i="1"/>
  <c r="AV161" i="1"/>
  <c r="AW225" i="1"/>
  <c r="AV225" i="1"/>
  <c r="AW341" i="1"/>
  <c r="AV341" i="1"/>
  <c r="AW180" i="1"/>
  <c r="AV180" i="1"/>
  <c r="AW12" i="1"/>
  <c r="AV12" i="1"/>
  <c r="AW211" i="1"/>
  <c r="AV211" i="1"/>
  <c r="AW327" i="1"/>
  <c r="AV327" i="1"/>
  <c r="AW189" i="1"/>
  <c r="AV189" i="1"/>
  <c r="AW333" i="1"/>
  <c r="AV333" i="1"/>
  <c r="AW209" i="1"/>
  <c r="AV209" i="1"/>
  <c r="AW49" i="1"/>
  <c r="AV49" i="1"/>
  <c r="AW300" i="1"/>
  <c r="AV300" i="1"/>
  <c r="BC1018" i="1"/>
  <c r="BA832" i="1"/>
  <c r="AZ832" i="1"/>
  <c r="BC814" i="1"/>
  <c r="BC804" i="1"/>
  <c r="BA550" i="1"/>
  <c r="AZ550" i="1"/>
  <c r="BA328" i="1"/>
  <c r="AZ328" i="1"/>
  <c r="BC260" i="1"/>
  <c r="BA405" i="1"/>
  <c r="AZ405" i="1"/>
  <c r="BC997" i="1"/>
  <c r="BA983" i="1"/>
  <c r="AZ983" i="1"/>
  <c r="BA927" i="1"/>
  <c r="AZ927" i="1"/>
  <c r="BA911" i="1"/>
  <c r="AZ911" i="1"/>
  <c r="BA746" i="1"/>
  <c r="AZ746" i="1"/>
  <c r="BA690" i="1"/>
  <c r="AZ690" i="1"/>
  <c r="BC439" i="1"/>
  <c r="BA72" i="1"/>
  <c r="AZ72" i="1"/>
  <c r="BA116" i="1"/>
  <c r="AZ116" i="1"/>
  <c r="BA40" i="1"/>
  <c r="AZ40" i="1"/>
  <c r="BA681" i="1"/>
  <c r="AZ681" i="1"/>
  <c r="BA1089" i="1"/>
  <c r="AZ1089" i="1"/>
  <c r="BA1028" i="1"/>
  <c r="AZ1028" i="1"/>
  <c r="BE936" i="1"/>
  <c r="BD936" i="1"/>
  <c r="BE644" i="1"/>
  <c r="BD644" i="1"/>
  <c r="BE614" i="1"/>
  <c r="BD614" i="1"/>
  <c r="BE728" i="1"/>
  <c r="BD728" i="1"/>
  <c r="BA453" i="1"/>
  <c r="AZ453" i="1"/>
  <c r="BE492" i="1"/>
  <c r="BD492" i="1"/>
  <c r="BA987" i="1"/>
  <c r="AZ987" i="1"/>
  <c r="BA977" i="1"/>
  <c r="AZ977" i="1"/>
  <c r="BE914" i="1"/>
  <c r="BD914" i="1"/>
  <c r="BA784" i="1"/>
  <c r="AZ784" i="1"/>
  <c r="BA672" i="1"/>
  <c r="AZ672" i="1"/>
  <c r="BE631" i="1"/>
  <c r="BD631" i="1"/>
  <c r="BE543" i="1"/>
  <c r="BD543" i="1"/>
  <c r="BA415" i="1"/>
  <c r="AZ415" i="1"/>
  <c r="BA313" i="1"/>
  <c r="AZ313" i="1"/>
  <c r="BA291" i="1"/>
  <c r="AZ291" i="1"/>
  <c r="BA246" i="1"/>
  <c r="AZ246" i="1"/>
  <c r="BA43" i="1"/>
  <c r="AZ43" i="1"/>
  <c r="BE26" i="1"/>
  <c r="BD26" i="1"/>
  <c r="BG1071" i="1"/>
  <c r="BC1071" i="1"/>
  <c r="BA823" i="1"/>
  <c r="AZ823" i="1"/>
  <c r="BE792" i="1"/>
  <c r="BD792" i="1"/>
  <c r="BE744" i="1"/>
  <c r="BD744" i="1"/>
  <c r="BA715" i="1"/>
  <c r="AZ715" i="1"/>
  <c r="BE664" i="1"/>
  <c r="BD664" i="1"/>
  <c r="BA342" i="1"/>
  <c r="AZ342" i="1"/>
  <c r="BA311" i="1"/>
  <c r="AZ311" i="1"/>
  <c r="BA278" i="1"/>
  <c r="AZ278" i="1"/>
  <c r="BA238" i="1"/>
  <c r="AZ238" i="1"/>
  <c r="BG215" i="1"/>
  <c r="BC215" i="1"/>
  <c r="BC141" i="1"/>
  <c r="BG33" i="1"/>
  <c r="BC33" i="1"/>
  <c r="AW214" i="1"/>
  <c r="AV214" i="1"/>
  <c r="AW146" i="1"/>
  <c r="AV146" i="1"/>
  <c r="BA1086" i="1"/>
  <c r="AZ1086" i="1"/>
  <c r="BE990" i="1"/>
  <c r="BD990" i="1"/>
  <c r="BE863" i="1"/>
  <c r="BD863" i="1"/>
  <c r="BE840" i="1"/>
  <c r="BD840" i="1"/>
  <c r="BA679" i="1"/>
  <c r="AZ679" i="1"/>
  <c r="BA710" i="1"/>
  <c r="AZ710" i="1"/>
  <c r="BE553" i="1"/>
  <c r="BD553" i="1"/>
  <c r="BE535" i="1"/>
  <c r="BD535" i="1"/>
  <c r="BE368" i="1"/>
  <c r="BD368" i="1"/>
  <c r="BE433" i="1"/>
  <c r="BD433" i="1"/>
  <c r="BA12" i="1"/>
  <c r="AZ12" i="1"/>
  <c r="BA193" i="1"/>
  <c r="AZ193" i="1"/>
  <c r="BA1080" i="1"/>
  <c r="AZ1080" i="1"/>
  <c r="BA1064" i="1"/>
  <c r="AZ1064" i="1"/>
  <c r="BA990" i="1"/>
  <c r="AZ990" i="1"/>
  <c r="BA934" i="1"/>
  <c r="AZ934" i="1"/>
  <c r="BA904" i="1"/>
  <c r="AZ904" i="1"/>
  <c r="BA692" i="1"/>
  <c r="AZ692" i="1"/>
  <c r="BA648" i="1"/>
  <c r="AZ648" i="1"/>
  <c r="BA627" i="1"/>
  <c r="AZ627" i="1"/>
  <c r="BA589" i="1"/>
  <c r="AZ589" i="1"/>
  <c r="BG548" i="1"/>
  <c r="BC534" i="1"/>
  <c r="BA512" i="1"/>
  <c r="AZ512" i="1"/>
  <c r="BA484" i="1"/>
  <c r="AZ484" i="1"/>
  <c r="BA424" i="1"/>
  <c r="AZ424" i="1"/>
  <c r="BA390" i="1"/>
  <c r="AZ390" i="1"/>
  <c r="BC311" i="1"/>
  <c r="BE268" i="1"/>
  <c r="BD268" i="1"/>
  <c r="BA237" i="1"/>
  <c r="AZ237" i="1"/>
  <c r="BA202" i="1"/>
  <c r="AZ202" i="1"/>
  <c r="BA1082" i="1"/>
  <c r="AZ1082" i="1"/>
  <c r="BA1057" i="1"/>
  <c r="AZ1057" i="1"/>
  <c r="BE1057" i="1"/>
  <c r="BD1057" i="1"/>
  <c r="BG1076" i="1"/>
  <c r="BG1061" i="1"/>
  <c r="BA1034" i="1"/>
  <c r="AZ1034" i="1"/>
  <c r="BE1008" i="1"/>
  <c r="BD1008" i="1"/>
  <c r="BE1002" i="1"/>
  <c r="BD1002" i="1"/>
  <c r="BE1090" i="1"/>
  <c r="BD1090" i="1"/>
  <c r="BE1009" i="1"/>
  <c r="BD1009" i="1"/>
  <c r="BG1033" i="1"/>
  <c r="BG982" i="1"/>
  <c r="BA931" i="1"/>
  <c r="AZ931" i="1"/>
  <c r="BA975" i="1"/>
  <c r="AZ975" i="1"/>
  <c r="BE952" i="1"/>
  <c r="BD952" i="1"/>
  <c r="BG967" i="1"/>
  <c r="BA953" i="1"/>
  <c r="AZ953" i="1"/>
  <c r="BA899" i="1"/>
  <c r="AZ899" i="1"/>
  <c r="BA888" i="1"/>
  <c r="AZ888" i="1"/>
  <c r="BA822" i="1"/>
  <c r="AZ822" i="1"/>
  <c r="BA821" i="1"/>
  <c r="AZ821" i="1"/>
  <c r="BA812" i="1"/>
  <c r="AZ812" i="1"/>
  <c r="BA850" i="1"/>
  <c r="AZ850" i="1"/>
  <c r="BE835" i="1"/>
  <c r="BD835" i="1"/>
  <c r="BA761" i="1"/>
  <c r="AZ761" i="1"/>
  <c r="BA776" i="1"/>
  <c r="AZ776" i="1"/>
  <c r="BE807" i="1"/>
  <c r="BD807" i="1"/>
  <c r="BE819" i="1"/>
  <c r="BD819" i="1"/>
  <c r="BE785" i="1"/>
  <c r="BD785" i="1"/>
  <c r="BA712" i="1"/>
  <c r="AZ712" i="1"/>
  <c r="BA852" i="1"/>
  <c r="AZ852" i="1"/>
  <c r="BA774" i="1"/>
  <c r="AZ774" i="1"/>
  <c r="BA663" i="1"/>
  <c r="AZ663" i="1"/>
  <c r="BE689" i="1"/>
  <c r="BD689" i="1"/>
  <c r="BA766" i="1"/>
  <c r="AZ766" i="1"/>
  <c r="BK744" i="1"/>
  <c r="BG677" i="1"/>
  <c r="BE723" i="1"/>
  <c r="BD723" i="1"/>
  <c r="BA658" i="1"/>
  <c r="AZ658" i="1"/>
  <c r="BG740" i="1"/>
  <c r="BG732" i="1"/>
  <c r="BA655" i="1"/>
  <c r="AZ655" i="1"/>
  <c r="BE628" i="1"/>
  <c r="BD628" i="1"/>
  <c r="BE596" i="1"/>
  <c r="BD596" i="1"/>
  <c r="BE647" i="1"/>
  <c r="BD647" i="1"/>
  <c r="BA601" i="1"/>
  <c r="AZ601" i="1"/>
  <c r="BE667" i="1"/>
  <c r="BD667" i="1"/>
  <c r="BE623" i="1"/>
  <c r="BD623" i="1"/>
  <c r="BE607" i="1"/>
  <c r="BD607" i="1"/>
  <c r="BA641" i="1"/>
  <c r="AZ641" i="1"/>
  <c r="BA548" i="1"/>
  <c r="AZ548" i="1"/>
  <c r="BI664" i="1"/>
  <c r="BH664" i="1"/>
  <c r="BE646" i="1"/>
  <c r="BD646" i="1"/>
  <c r="BE569" i="1"/>
  <c r="BD569" i="1"/>
  <c r="BA439" i="1"/>
  <c r="AZ439" i="1"/>
  <c r="BE642" i="1"/>
  <c r="BD642" i="1"/>
  <c r="BG521" i="1"/>
  <c r="BA547" i="1"/>
  <c r="AZ547" i="1"/>
  <c r="BA498" i="1"/>
  <c r="AZ498" i="1"/>
  <c r="BA403" i="1"/>
  <c r="AZ403" i="1"/>
  <c r="BA363" i="1"/>
  <c r="AZ363" i="1"/>
  <c r="BG549" i="1"/>
  <c r="BE467" i="1"/>
  <c r="BD467" i="1"/>
  <c r="BA430" i="1"/>
  <c r="AZ430" i="1"/>
  <c r="BA513" i="1"/>
  <c r="AZ513" i="1"/>
  <c r="BA482" i="1"/>
  <c r="AZ482" i="1"/>
  <c r="BE427" i="1"/>
  <c r="BD427" i="1"/>
  <c r="BG397" i="1"/>
  <c r="BA276" i="1"/>
  <c r="AZ276" i="1"/>
  <c r="BA407" i="1"/>
  <c r="AZ407" i="1"/>
  <c r="BE410" i="1"/>
  <c r="BD410" i="1"/>
  <c r="BA297" i="1"/>
  <c r="AZ297" i="1"/>
  <c r="BE411" i="1"/>
  <c r="BD411" i="1"/>
  <c r="BG342" i="1"/>
  <c r="BA251" i="1"/>
  <c r="AZ251" i="1"/>
  <c r="BE252" i="1"/>
  <c r="BD252" i="1"/>
  <c r="BA351" i="1"/>
  <c r="AZ351" i="1"/>
  <c r="BA299" i="1"/>
  <c r="AZ299" i="1"/>
  <c r="BA240" i="1"/>
  <c r="AZ240" i="1"/>
  <c r="BG158" i="1"/>
  <c r="BA97" i="1"/>
  <c r="AZ97" i="1"/>
  <c r="BE326" i="1"/>
  <c r="BD326" i="1"/>
  <c r="BA137" i="1"/>
  <c r="AZ137" i="1"/>
  <c r="BA153" i="1"/>
  <c r="AZ153" i="1"/>
  <c r="BA208" i="1"/>
  <c r="AZ208" i="1"/>
  <c r="BA120" i="1"/>
  <c r="AZ120" i="1"/>
  <c r="BA185" i="1"/>
  <c r="AZ185" i="1"/>
  <c r="BG190" i="1"/>
  <c r="BA27" i="1"/>
  <c r="AZ27" i="1"/>
  <c r="BA315" i="1"/>
  <c r="AZ315" i="1"/>
  <c r="BA152" i="1"/>
  <c r="AZ152" i="1"/>
  <c r="BA18" i="1"/>
  <c r="AZ18" i="1"/>
  <c r="BG25" i="1"/>
  <c r="BE51" i="1"/>
  <c r="BD51" i="1"/>
  <c r="BE58" i="1"/>
  <c r="BD58" i="1"/>
  <c r="BC1096" i="1"/>
  <c r="BA1075" i="1"/>
  <c r="AZ1075" i="1"/>
  <c r="BC1064" i="1"/>
  <c r="BA1059" i="1"/>
  <c r="AZ1059" i="1"/>
  <c r="BC1052" i="1"/>
  <c r="BA1046" i="1"/>
  <c r="AZ1046" i="1"/>
  <c r="BC1039" i="1"/>
  <c r="BA1033" i="1"/>
  <c r="AZ1033" i="1"/>
  <c r="BA1021" i="1"/>
  <c r="AZ1021" i="1"/>
  <c r="BA1014" i="1"/>
  <c r="AZ1014" i="1"/>
  <c r="BC1003" i="1"/>
  <c r="BG986" i="1"/>
  <c r="BC986" i="1"/>
  <c r="BA962" i="1"/>
  <c r="AZ962" i="1"/>
  <c r="BA957" i="1"/>
  <c r="AZ957" i="1"/>
  <c r="BA939" i="1"/>
  <c r="AZ939" i="1"/>
  <c r="BA916" i="1"/>
  <c r="AZ916" i="1"/>
  <c r="BA909" i="1"/>
  <c r="AZ909" i="1"/>
  <c r="BC904" i="1"/>
  <c r="BA892" i="1"/>
  <c r="AZ892" i="1"/>
  <c r="BA870" i="1"/>
  <c r="AZ870" i="1"/>
  <c r="BA864" i="1"/>
  <c r="AZ864" i="1"/>
  <c r="BA854" i="1"/>
  <c r="AZ854" i="1"/>
  <c r="BA848" i="1"/>
  <c r="AZ848" i="1"/>
  <c r="BC843" i="1"/>
  <c r="BE812" i="1"/>
  <c r="BD812" i="1"/>
  <c r="BA795" i="1"/>
  <c r="AZ795" i="1"/>
  <c r="BA786" i="1"/>
  <c r="AZ786" i="1"/>
  <c r="BC773" i="1"/>
  <c r="BE768" i="1"/>
  <c r="BD768" i="1"/>
  <c r="BA763" i="1"/>
  <c r="AZ763" i="1"/>
  <c r="BC743" i="1"/>
  <c r="BA731" i="1"/>
  <c r="AZ731" i="1"/>
  <c r="BA714" i="1"/>
  <c r="AZ714" i="1"/>
  <c r="BC701" i="1"/>
  <c r="BA683" i="1"/>
  <c r="AZ683" i="1"/>
  <c r="BA564" i="1"/>
  <c r="AZ564" i="1"/>
  <c r="BA558" i="1"/>
  <c r="AZ558" i="1"/>
  <c r="BE548" i="1"/>
  <c r="BD548" i="1"/>
  <c r="BA543" i="1"/>
  <c r="AZ543" i="1"/>
  <c r="BA539" i="1"/>
  <c r="AZ539" i="1"/>
  <c r="BA534" i="1"/>
  <c r="AZ534" i="1"/>
  <c r="BA519" i="1"/>
  <c r="AZ519" i="1"/>
  <c r="BA508" i="1"/>
  <c r="AZ508" i="1"/>
  <c r="BA479" i="1"/>
  <c r="AZ479" i="1"/>
  <c r="BC473" i="1"/>
  <c r="BA464" i="1"/>
  <c r="AZ464" i="1"/>
  <c r="BA459" i="1"/>
  <c r="AZ459" i="1"/>
  <c r="BA455" i="1"/>
  <c r="AZ455" i="1"/>
  <c r="BC449" i="1"/>
  <c r="BC437" i="1"/>
  <c r="BC433" i="1"/>
  <c r="BC424" i="1"/>
  <c r="BA412" i="1"/>
  <c r="AZ412" i="1"/>
  <c r="BA396" i="1"/>
  <c r="AZ396" i="1"/>
  <c r="BA376" i="1"/>
  <c r="AZ376" i="1"/>
  <c r="BA356" i="1"/>
  <c r="AZ356" i="1"/>
  <c r="BA352" i="1"/>
  <c r="AZ352" i="1"/>
  <c r="BA346" i="1"/>
  <c r="AZ346" i="1"/>
  <c r="BA341" i="1"/>
  <c r="AZ341" i="1"/>
  <c r="BA326" i="1"/>
  <c r="AZ326" i="1"/>
  <c r="BA317" i="1"/>
  <c r="AZ317" i="1"/>
  <c r="BA310" i="1"/>
  <c r="AZ310" i="1"/>
  <c r="BA303" i="1"/>
  <c r="AZ303" i="1"/>
  <c r="BA295" i="1"/>
  <c r="AZ295" i="1"/>
  <c r="BA290" i="1"/>
  <c r="AZ290" i="1"/>
  <c r="BA286" i="1"/>
  <c r="AZ286" i="1"/>
  <c r="BA281" i="1"/>
  <c r="AZ281" i="1"/>
  <c r="BA272" i="1"/>
  <c r="AZ272" i="1"/>
  <c r="BA243" i="1"/>
  <c r="AZ243" i="1"/>
  <c r="BC226" i="1"/>
  <c r="BC221" i="1"/>
  <c r="BA214" i="1"/>
  <c r="AZ214" i="1"/>
  <c r="BC202" i="1"/>
  <c r="BC197" i="1"/>
  <c r="BA190" i="1"/>
  <c r="AZ190" i="1"/>
  <c r="BA163" i="1"/>
  <c r="AZ163" i="1"/>
  <c r="BA158" i="1"/>
  <c r="AZ158" i="1"/>
  <c r="BA139" i="1"/>
  <c r="AZ139" i="1"/>
  <c r="BA134" i="1"/>
  <c r="AZ134" i="1"/>
  <c r="BA115" i="1"/>
  <c r="AZ115" i="1"/>
  <c r="BC96" i="1"/>
  <c r="BA91" i="1"/>
  <c r="AZ91" i="1"/>
  <c r="BA78" i="1"/>
  <c r="AZ78" i="1"/>
  <c r="BA69" i="1"/>
  <c r="AZ69" i="1"/>
  <c r="BC63" i="1"/>
  <c r="BA45" i="1"/>
  <c r="AZ45" i="1"/>
  <c r="BC31" i="1"/>
  <c r="BC23" i="1"/>
  <c r="BA13" i="1"/>
  <c r="AZ13" i="1"/>
  <c r="AW326" i="1"/>
  <c r="AV326" i="1"/>
  <c r="AW262" i="1"/>
  <c r="AV262" i="1"/>
  <c r="AW198" i="1"/>
  <c r="AV198" i="1"/>
  <c r="AW134" i="1"/>
  <c r="AV134" i="1"/>
  <c r="AW70" i="1"/>
  <c r="AV70" i="1"/>
  <c r="AW6" i="1"/>
  <c r="AV6" i="1"/>
  <c r="AW304" i="1"/>
  <c r="AV304" i="1"/>
  <c r="AW240" i="1"/>
  <c r="AV240" i="1"/>
  <c r="AW176" i="1"/>
  <c r="AV176" i="1"/>
  <c r="AW112" i="1"/>
  <c r="AV112" i="1"/>
  <c r="AW40" i="1"/>
  <c r="AV40" i="1"/>
  <c r="AW322" i="1"/>
  <c r="AV322" i="1"/>
  <c r="AW258" i="1"/>
  <c r="AV258" i="1"/>
  <c r="AW194" i="1"/>
  <c r="AV194" i="1"/>
  <c r="AW130" i="1"/>
  <c r="AV130" i="1"/>
  <c r="AW50" i="1"/>
  <c r="AV50" i="1"/>
  <c r="AW87" i="1"/>
  <c r="AV87" i="1"/>
  <c r="AW321" i="1"/>
  <c r="AV321" i="1"/>
  <c r="BA262" i="1"/>
  <c r="AZ262" i="1"/>
  <c r="AW245" i="1"/>
  <c r="AV245" i="1"/>
  <c r="AW172" i="1"/>
  <c r="AV172" i="1"/>
  <c r="AW81" i="1"/>
  <c r="AV81" i="1"/>
  <c r="AW260" i="1"/>
  <c r="AV260" i="1"/>
  <c r="AW135" i="1"/>
  <c r="AV135" i="1"/>
  <c r="AW109" i="1"/>
  <c r="AV109" i="1"/>
  <c r="AW275" i="1"/>
  <c r="AV275" i="1"/>
  <c r="AW149" i="1"/>
  <c r="AV149" i="1"/>
  <c r="AW76" i="1"/>
  <c r="AV76" i="1"/>
  <c r="AW57" i="1"/>
  <c r="AV57" i="1"/>
  <c r="AW219" i="1"/>
  <c r="AV219" i="1"/>
  <c r="AW311" i="1"/>
  <c r="AV311" i="1"/>
  <c r="AW177" i="1"/>
  <c r="AV177" i="1"/>
  <c r="AW9" i="1"/>
  <c r="AV9" i="1"/>
  <c r="AW183" i="1"/>
  <c r="AV183" i="1"/>
  <c r="AW324" i="1"/>
  <c r="AV324" i="1"/>
  <c r="AW165" i="1"/>
  <c r="AV165" i="1"/>
  <c r="AW285" i="1"/>
  <c r="AV285" i="1"/>
  <c r="BA108" i="1"/>
  <c r="AZ108" i="1"/>
  <c r="AW28" i="1"/>
  <c r="AV28" i="1"/>
  <c r="BA296" i="1"/>
  <c r="AZ296" i="1"/>
  <c r="AW255" i="1"/>
  <c r="AV255" i="1"/>
  <c r="AW249" i="1"/>
  <c r="AV249" i="1"/>
  <c r="BE1097" i="1"/>
  <c r="BD1097" i="1"/>
  <c r="BA1026" i="1"/>
  <c r="AZ1026" i="1"/>
  <c r="BE996" i="1"/>
  <c r="BD996" i="1"/>
  <c r="BE942" i="1"/>
  <c r="BD942" i="1"/>
  <c r="BE960" i="1"/>
  <c r="BD960" i="1"/>
  <c r="BA803" i="1"/>
  <c r="AZ803" i="1"/>
  <c r="BA792" i="1"/>
  <c r="AZ792" i="1"/>
  <c r="BA744" i="1"/>
  <c r="AZ744" i="1"/>
  <c r="BE612" i="1"/>
  <c r="BD612" i="1"/>
  <c r="BE638" i="1"/>
  <c r="BD638" i="1"/>
  <c r="BE562" i="1"/>
  <c r="BD562" i="1"/>
  <c r="BE533" i="1"/>
  <c r="BD533" i="1"/>
  <c r="BA379" i="1"/>
  <c r="AZ379" i="1"/>
  <c r="BG765" i="1"/>
  <c r="BC765" i="1"/>
  <c r="BK987" i="1"/>
  <c r="BA907" i="1"/>
  <c r="AZ907" i="1"/>
  <c r="BA913" i="1"/>
  <c r="AZ913" i="1"/>
  <c r="BA777" i="1"/>
  <c r="AZ777" i="1"/>
  <c r="BE801" i="1"/>
  <c r="BD801" i="1"/>
  <c r="BE787" i="1"/>
  <c r="BD787" i="1"/>
  <c r="BE606" i="1"/>
  <c r="BD606" i="1"/>
  <c r="BA657" i="1"/>
  <c r="AZ657" i="1"/>
  <c r="BE511" i="1"/>
  <c r="BD511" i="1"/>
  <c r="BE658" i="1"/>
  <c r="BD658" i="1"/>
  <c r="BE512" i="1"/>
  <c r="BD512" i="1"/>
  <c r="BE366" i="1"/>
  <c r="BD366" i="1"/>
  <c r="BA423" i="1"/>
  <c r="AZ423" i="1"/>
  <c r="BE295" i="1"/>
  <c r="BD295" i="1"/>
  <c r="BE149" i="1"/>
  <c r="BD149" i="1"/>
  <c r="BA42" i="1"/>
  <c r="AZ42" i="1"/>
  <c r="BA1022" i="1"/>
  <c r="AZ1022" i="1"/>
  <c r="BA954" i="1"/>
  <c r="AZ954" i="1"/>
  <c r="BA930" i="1"/>
  <c r="AZ930" i="1"/>
  <c r="BA893" i="1"/>
  <c r="AZ893" i="1"/>
  <c r="BA787" i="1"/>
  <c r="AZ787" i="1"/>
  <c r="BA770" i="1"/>
  <c r="AZ770" i="1"/>
  <c r="BC751" i="1"/>
  <c r="BA675" i="1"/>
  <c r="AZ675" i="1"/>
  <c r="BA644" i="1"/>
  <c r="AZ644" i="1"/>
  <c r="BA515" i="1"/>
  <c r="AZ515" i="1"/>
  <c r="BA486" i="1"/>
  <c r="AZ486" i="1"/>
  <c r="BA327" i="1"/>
  <c r="AZ327" i="1"/>
  <c r="BA287" i="1"/>
  <c r="AZ287" i="1"/>
  <c r="BA203" i="1"/>
  <c r="AZ203" i="1"/>
  <c r="BA174" i="1"/>
  <c r="AZ174" i="1"/>
  <c r="BC39" i="1"/>
  <c r="AW342" i="1"/>
  <c r="AV342" i="1"/>
  <c r="AW31" i="1"/>
  <c r="AV31" i="1"/>
  <c r="BE1067" i="1"/>
  <c r="BD1067" i="1"/>
  <c r="BE841" i="1"/>
  <c r="BD841" i="1"/>
  <c r="BE857" i="1"/>
  <c r="BD857" i="1"/>
  <c r="BE660" i="1"/>
  <c r="BD660" i="1"/>
  <c r="BE529" i="1"/>
  <c r="BD529" i="1"/>
  <c r="BA300" i="1"/>
  <c r="AZ300" i="1"/>
  <c r="BA305" i="1"/>
  <c r="AZ305" i="1"/>
  <c r="BA89" i="1"/>
  <c r="AZ89" i="1"/>
  <c r="BE126" i="1"/>
  <c r="BD126" i="1"/>
  <c r="BA1009" i="1"/>
  <c r="AZ1009" i="1"/>
  <c r="BA972" i="1"/>
  <c r="AZ972" i="1"/>
  <c r="BA948" i="1"/>
  <c r="AZ948" i="1"/>
  <c r="BA780" i="1"/>
  <c r="AZ780" i="1"/>
  <c r="BA697" i="1"/>
  <c r="AZ697" i="1"/>
  <c r="BA654" i="1"/>
  <c r="AZ654" i="1"/>
  <c r="BA632" i="1"/>
  <c r="AZ632" i="1"/>
  <c r="BA605" i="1"/>
  <c r="AZ605" i="1"/>
  <c r="BA584" i="1"/>
  <c r="AZ584" i="1"/>
  <c r="BA568" i="1"/>
  <c r="AZ568" i="1"/>
  <c r="BA553" i="1"/>
  <c r="AZ553" i="1"/>
  <c r="BA530" i="1"/>
  <c r="AZ530" i="1"/>
  <c r="BA497" i="1"/>
  <c r="AZ497" i="1"/>
  <c r="BA386" i="1"/>
  <c r="AZ386" i="1"/>
  <c r="BA361" i="1"/>
  <c r="AZ361" i="1"/>
  <c r="BA178" i="1"/>
  <c r="AZ178" i="1"/>
  <c r="AW332" i="1"/>
  <c r="AV332" i="1"/>
  <c r="BA929" i="1"/>
  <c r="AZ929" i="1"/>
  <c r="BG950" i="1"/>
  <c r="BE888" i="1"/>
  <c r="BD888" i="1"/>
  <c r="BA814" i="1"/>
  <c r="AZ814" i="1"/>
  <c r="BA813" i="1"/>
  <c r="AZ813" i="1"/>
  <c r="BA804" i="1"/>
  <c r="AZ804" i="1"/>
  <c r="BA753" i="1"/>
  <c r="AZ753" i="1"/>
  <c r="BG804" i="1"/>
  <c r="BE773" i="1"/>
  <c r="BD773" i="1"/>
  <c r="BG795" i="1"/>
  <c r="BE828" i="1"/>
  <c r="BD828" i="1"/>
  <c r="BA704" i="1"/>
  <c r="AZ704" i="1"/>
  <c r="BA810" i="1"/>
  <c r="AZ810" i="1"/>
  <c r="BA834" i="1"/>
  <c r="AZ834" i="1"/>
  <c r="BG751" i="1"/>
  <c r="BA684" i="1"/>
  <c r="AZ684" i="1"/>
  <c r="BE679" i="1"/>
  <c r="BD679" i="1"/>
  <c r="BG725" i="1"/>
  <c r="BG776" i="1"/>
  <c r="BE700" i="1"/>
  <c r="BD700" i="1"/>
  <c r="BG685" i="1"/>
  <c r="BA694" i="1"/>
  <c r="AZ694" i="1"/>
  <c r="BE717" i="1"/>
  <c r="BD717" i="1"/>
  <c r="BE661" i="1"/>
  <c r="BD661" i="1"/>
  <c r="BA718" i="1"/>
  <c r="AZ718" i="1"/>
  <c r="BA623" i="1"/>
  <c r="AZ623" i="1"/>
  <c r="BA591" i="1"/>
  <c r="AZ591" i="1"/>
  <c r="BA540" i="1"/>
  <c r="AZ540" i="1"/>
  <c r="BE610" i="1"/>
  <c r="BD610" i="1"/>
  <c r="BK664" i="1"/>
  <c r="BG570" i="1"/>
  <c r="BE542" i="1"/>
  <c r="BD542" i="1"/>
  <c r="BA633" i="1"/>
  <c r="AZ633" i="1"/>
  <c r="BE771" i="1"/>
  <c r="BD771" i="1"/>
  <c r="BA438" i="1"/>
  <c r="AZ438" i="1"/>
  <c r="BA395" i="1"/>
  <c r="AZ395" i="1"/>
  <c r="BE360" i="1"/>
  <c r="BD360" i="1"/>
  <c r="BE435" i="1"/>
  <c r="BD435" i="1"/>
  <c r="BE501" i="1"/>
  <c r="BD501" i="1"/>
  <c r="BE473" i="1"/>
  <c r="BD473" i="1"/>
  <c r="BK347" i="1"/>
  <c r="BE371" i="1"/>
  <c r="BD371" i="1"/>
  <c r="BA268" i="1"/>
  <c r="AZ268" i="1"/>
  <c r="BA555" i="1"/>
  <c r="AZ555" i="1"/>
  <c r="BA399" i="1"/>
  <c r="AZ399" i="1"/>
  <c r="BA359" i="1"/>
  <c r="AZ359" i="1"/>
  <c r="BA265" i="1"/>
  <c r="AZ265" i="1"/>
  <c r="BG412" i="1"/>
  <c r="BA233" i="1"/>
  <c r="AZ233" i="1"/>
  <c r="BE157" i="1"/>
  <c r="BD157" i="1"/>
  <c r="BG191" i="1"/>
  <c r="BA121" i="1"/>
  <c r="AZ121" i="1"/>
  <c r="BA169" i="1"/>
  <c r="AZ169" i="1"/>
  <c r="BA19" i="1"/>
  <c r="AZ19" i="1"/>
  <c r="BA128" i="1"/>
  <c r="AZ128" i="1"/>
  <c r="BA79" i="1"/>
  <c r="AZ79" i="1"/>
  <c r="BA58" i="1"/>
  <c r="AZ58" i="1"/>
  <c r="BA1095" i="1"/>
  <c r="AZ1095" i="1"/>
  <c r="BA1087" i="1"/>
  <c r="AZ1087" i="1"/>
  <c r="BA1079" i="1"/>
  <c r="AZ1079" i="1"/>
  <c r="BA1068" i="1"/>
  <c r="AZ1068" i="1"/>
  <c r="BA1063" i="1"/>
  <c r="AZ1063" i="1"/>
  <c r="BA1058" i="1"/>
  <c r="AZ1058" i="1"/>
  <c r="BC1045" i="1"/>
  <c r="BA1031" i="1"/>
  <c r="AZ1031" i="1"/>
  <c r="BA1019" i="1"/>
  <c r="AZ1019" i="1"/>
  <c r="BA1007" i="1"/>
  <c r="AZ1007" i="1"/>
  <c r="BA1002" i="1"/>
  <c r="AZ1002" i="1"/>
  <c r="BA995" i="1"/>
  <c r="AZ995" i="1"/>
  <c r="BE989" i="1"/>
  <c r="BD989" i="1"/>
  <c r="BA984" i="1"/>
  <c r="AZ984" i="1"/>
  <c r="BA978" i="1"/>
  <c r="AZ978" i="1"/>
  <c r="BA970" i="1"/>
  <c r="AZ970" i="1"/>
  <c r="BA960" i="1"/>
  <c r="AZ960" i="1"/>
  <c r="BA956" i="1"/>
  <c r="AZ956" i="1"/>
  <c r="BA951" i="1"/>
  <c r="AZ951" i="1"/>
  <c r="BA942" i="1"/>
  <c r="AZ942" i="1"/>
  <c r="BA925" i="1"/>
  <c r="AZ925" i="1"/>
  <c r="BA920" i="1"/>
  <c r="AZ920" i="1"/>
  <c r="BA914" i="1"/>
  <c r="AZ914" i="1"/>
  <c r="BC908" i="1"/>
  <c r="BA902" i="1"/>
  <c r="AZ902" i="1"/>
  <c r="BA896" i="1"/>
  <c r="AZ896" i="1"/>
  <c r="BA890" i="1"/>
  <c r="AZ890" i="1"/>
  <c r="BA879" i="1"/>
  <c r="AZ879" i="1"/>
  <c r="BA873" i="1"/>
  <c r="AZ873" i="1"/>
  <c r="BA863" i="1"/>
  <c r="AZ863" i="1"/>
  <c r="BA857" i="1"/>
  <c r="AZ857" i="1"/>
  <c r="BA847" i="1"/>
  <c r="AZ847" i="1"/>
  <c r="BA841" i="1"/>
  <c r="AZ841" i="1"/>
  <c r="BA833" i="1"/>
  <c r="AZ833" i="1"/>
  <c r="BA827" i="1"/>
  <c r="AZ827" i="1"/>
  <c r="BA819" i="1"/>
  <c r="AZ819" i="1"/>
  <c r="BA809" i="1"/>
  <c r="AZ809" i="1"/>
  <c r="BA799" i="1"/>
  <c r="AZ799" i="1"/>
  <c r="BA794" i="1"/>
  <c r="AZ794" i="1"/>
  <c r="BA789" i="1"/>
  <c r="AZ789" i="1"/>
  <c r="BA772" i="1"/>
  <c r="AZ772" i="1"/>
  <c r="BA767" i="1"/>
  <c r="AZ767" i="1"/>
  <c r="BA741" i="1"/>
  <c r="AZ741" i="1"/>
  <c r="BA735" i="1"/>
  <c r="AZ735" i="1"/>
  <c r="BA717" i="1"/>
  <c r="AZ717" i="1"/>
  <c r="BA713" i="1"/>
  <c r="AZ713" i="1"/>
  <c r="BA700" i="1"/>
  <c r="AZ700" i="1"/>
  <c r="BA669" i="1"/>
  <c r="AZ669" i="1"/>
  <c r="BC660" i="1"/>
  <c r="BC652" i="1"/>
  <c r="BA646" i="1"/>
  <c r="AZ646" i="1"/>
  <c r="BA642" i="1"/>
  <c r="AZ642" i="1"/>
  <c r="BC636" i="1"/>
  <c r="BA630" i="1"/>
  <c r="AZ630" i="1"/>
  <c r="BA626" i="1"/>
  <c r="AZ626" i="1"/>
  <c r="BC620" i="1"/>
  <c r="BA614" i="1"/>
  <c r="AZ614" i="1"/>
  <c r="BA610" i="1"/>
  <c r="AZ610" i="1"/>
  <c r="BC604" i="1"/>
  <c r="BA598" i="1"/>
  <c r="AZ598" i="1"/>
  <c r="BA594" i="1"/>
  <c r="AZ594" i="1"/>
  <c r="BC588" i="1"/>
  <c r="BA582" i="1"/>
  <c r="AZ582" i="1"/>
  <c r="BA578" i="1"/>
  <c r="AZ578" i="1"/>
  <c r="BA573" i="1"/>
  <c r="AZ573" i="1"/>
  <c r="BA562" i="1"/>
  <c r="AZ562" i="1"/>
  <c r="BA557" i="1"/>
  <c r="AZ557" i="1"/>
  <c r="BA552" i="1"/>
  <c r="AZ552" i="1"/>
  <c r="BA546" i="1"/>
  <c r="AZ546" i="1"/>
  <c r="BC542" i="1"/>
  <c r="BE538" i="1"/>
  <c r="BD538" i="1"/>
  <c r="BA533" i="1"/>
  <c r="AZ533" i="1"/>
  <c r="BA529" i="1"/>
  <c r="AZ529" i="1"/>
  <c r="BA517" i="1"/>
  <c r="AZ517" i="1"/>
  <c r="BG511" i="1"/>
  <c r="BC511" i="1"/>
  <c r="BA506" i="1"/>
  <c r="AZ506" i="1"/>
  <c r="BA501" i="1"/>
  <c r="AZ501" i="1"/>
  <c r="BA492" i="1"/>
  <c r="AZ492" i="1"/>
  <c r="BC488" i="1"/>
  <c r="BA476" i="1"/>
  <c r="AZ476" i="1"/>
  <c r="BA458" i="1"/>
  <c r="AZ458" i="1"/>
  <c r="BA452" i="1"/>
  <c r="AZ452" i="1"/>
  <c r="BA448" i="1"/>
  <c r="AZ448" i="1"/>
  <c r="BA442" i="1"/>
  <c r="AZ442" i="1"/>
  <c r="BA436" i="1"/>
  <c r="AZ436" i="1"/>
  <c r="BA422" i="1"/>
  <c r="AZ422" i="1"/>
  <c r="BA417" i="1"/>
  <c r="AZ417" i="1"/>
  <c r="BA410" i="1"/>
  <c r="AZ410" i="1"/>
  <c r="BA400" i="1"/>
  <c r="AZ400" i="1"/>
  <c r="BA394" i="1"/>
  <c r="AZ394" i="1"/>
  <c r="BA389" i="1"/>
  <c r="AZ389" i="1"/>
  <c r="BA385" i="1"/>
  <c r="AZ385" i="1"/>
  <c r="BA374" i="1"/>
  <c r="AZ374" i="1"/>
  <c r="BA369" i="1"/>
  <c r="AZ369" i="1"/>
  <c r="BC360" i="1"/>
  <c r="BA350" i="1"/>
  <c r="AZ350" i="1"/>
  <c r="BA336" i="1"/>
  <c r="AZ336" i="1"/>
  <c r="BA332" i="1"/>
  <c r="AZ332" i="1"/>
  <c r="BA321" i="1"/>
  <c r="AZ321" i="1"/>
  <c r="BC303" i="1"/>
  <c r="BG295" i="1"/>
  <c r="BC295" i="1"/>
  <c r="BA277" i="1"/>
  <c r="AZ277" i="1"/>
  <c r="BA271" i="1"/>
  <c r="AZ271" i="1"/>
  <c r="BA266" i="1"/>
  <c r="AZ266" i="1"/>
  <c r="BA258" i="1"/>
  <c r="AZ258" i="1"/>
  <c r="BA250" i="1"/>
  <c r="AZ250" i="1"/>
  <c r="BA242" i="1"/>
  <c r="AZ242" i="1"/>
  <c r="BA224" i="1"/>
  <c r="AZ224" i="1"/>
  <c r="BA213" i="1"/>
  <c r="AZ213" i="1"/>
  <c r="BA200" i="1"/>
  <c r="AZ200" i="1"/>
  <c r="BA189" i="1"/>
  <c r="AZ189" i="1"/>
  <c r="BA176" i="1"/>
  <c r="AZ176" i="1"/>
  <c r="BA172" i="1"/>
  <c r="AZ172" i="1"/>
  <c r="BA167" i="1"/>
  <c r="AZ167" i="1"/>
  <c r="BA162" i="1"/>
  <c r="AZ162" i="1"/>
  <c r="BA157" i="1"/>
  <c r="AZ157" i="1"/>
  <c r="BA143" i="1"/>
  <c r="AZ143" i="1"/>
  <c r="BA138" i="1"/>
  <c r="AZ138" i="1"/>
  <c r="BA133" i="1"/>
  <c r="AZ133" i="1"/>
  <c r="BA119" i="1"/>
  <c r="AZ119" i="1"/>
  <c r="BA114" i="1"/>
  <c r="AZ114" i="1"/>
  <c r="BA100" i="1"/>
  <c r="AZ100" i="1"/>
  <c r="BA95" i="1"/>
  <c r="AZ95" i="1"/>
  <c r="BA90" i="1"/>
  <c r="AZ90" i="1"/>
  <c r="BA84" i="1"/>
  <c r="AZ84" i="1"/>
  <c r="BA77" i="1"/>
  <c r="AZ77" i="1"/>
  <c r="BA73" i="1"/>
  <c r="AZ73" i="1"/>
  <c r="BA62" i="1"/>
  <c r="AZ62" i="1"/>
  <c r="BA55" i="1"/>
  <c r="AZ55" i="1"/>
  <c r="BA49" i="1"/>
  <c r="AZ49" i="1"/>
  <c r="BA44" i="1"/>
  <c r="AZ44" i="1"/>
  <c r="BA30" i="1"/>
  <c r="AZ30" i="1"/>
  <c r="BC21" i="1"/>
  <c r="BA9" i="1"/>
  <c r="AZ9" i="1"/>
  <c r="BC3" i="1"/>
  <c r="AW318" i="1"/>
  <c r="AV318" i="1"/>
  <c r="AW254" i="1"/>
  <c r="AV254" i="1"/>
  <c r="AW190" i="1"/>
  <c r="AV190" i="1"/>
  <c r="AW126" i="1"/>
  <c r="AV126" i="1"/>
  <c r="AW62" i="1"/>
  <c r="AV62" i="1"/>
  <c r="AW296" i="1"/>
  <c r="AV296" i="1"/>
  <c r="AW232" i="1"/>
  <c r="AV232" i="1"/>
  <c r="AW168" i="1"/>
  <c r="AV168" i="1"/>
  <c r="AW104" i="1"/>
  <c r="AV104" i="1"/>
  <c r="AW32" i="1"/>
  <c r="AV32" i="1"/>
  <c r="AW314" i="1"/>
  <c r="AV314" i="1"/>
  <c r="AW250" i="1"/>
  <c r="AV250" i="1"/>
  <c r="AW186" i="1"/>
  <c r="AV186" i="1"/>
  <c r="AW122" i="1"/>
  <c r="AV122" i="1"/>
  <c r="AW42" i="1"/>
  <c r="AV42" i="1"/>
  <c r="AW63" i="1"/>
  <c r="AV63" i="1"/>
  <c r="AW313" i="1"/>
  <c r="AV313" i="1"/>
  <c r="BA94" i="1"/>
  <c r="AZ94" i="1"/>
  <c r="AW239" i="1"/>
  <c r="AV239" i="1"/>
  <c r="AW169" i="1"/>
  <c r="AV169" i="1"/>
  <c r="AW5" i="1"/>
  <c r="AV5" i="1"/>
  <c r="AW257" i="1"/>
  <c r="AV257" i="1"/>
  <c r="AW132" i="1"/>
  <c r="AV132" i="1"/>
  <c r="AW103" i="1"/>
  <c r="AV103" i="1"/>
  <c r="AW259" i="1"/>
  <c r="AV259" i="1"/>
  <c r="AW143" i="1"/>
  <c r="AV143" i="1"/>
  <c r="AW73" i="1"/>
  <c r="AV73" i="1"/>
  <c r="AW3" i="1"/>
  <c r="AV3" i="1"/>
  <c r="AW191" i="1"/>
  <c r="AV191" i="1"/>
  <c r="AW308" i="1"/>
  <c r="AV308" i="1"/>
  <c r="BA124" i="1"/>
  <c r="AZ124" i="1"/>
  <c r="AW331" i="1"/>
  <c r="AV331" i="1"/>
  <c r="AW127" i="1"/>
  <c r="AV127" i="1"/>
  <c r="AW317" i="1"/>
  <c r="AV317" i="1"/>
  <c r="AW148" i="1"/>
  <c r="AV148" i="1"/>
  <c r="AW231" i="1"/>
  <c r="AV231" i="1"/>
  <c r="AW61" i="1"/>
  <c r="AV61" i="1"/>
  <c r="AW25" i="1"/>
  <c r="AV25" i="1"/>
  <c r="AW293" i="1"/>
  <c r="AV293" i="1"/>
  <c r="AW159" i="1"/>
  <c r="AV159" i="1"/>
  <c r="AW203" i="1"/>
  <c r="AV203" i="1"/>
  <c r="BA1048" i="1"/>
  <c r="AZ1048" i="1"/>
  <c r="BA1032" i="1"/>
  <c r="AZ1032" i="1"/>
  <c r="BA824" i="1"/>
  <c r="AZ824" i="1"/>
  <c r="BA518" i="1"/>
  <c r="AZ518" i="1"/>
  <c r="BA523" i="1"/>
  <c r="AZ523" i="1"/>
  <c r="BC395" i="1"/>
  <c r="BC300" i="1"/>
  <c r="BC736" i="1"/>
  <c r="BC704" i="1"/>
  <c r="BC672" i="1"/>
  <c r="BC252" i="1"/>
  <c r="BA653" i="1"/>
  <c r="AZ653" i="1"/>
  <c r="BC453" i="1"/>
  <c r="BA413" i="1"/>
  <c r="AZ413" i="1"/>
  <c r="BA1017" i="1"/>
  <c r="AZ1017" i="1"/>
  <c r="BA991" i="1"/>
  <c r="AZ991" i="1"/>
  <c r="BA666" i="1"/>
  <c r="AZ666" i="1"/>
  <c r="BA236" i="1"/>
  <c r="AZ236" i="1"/>
  <c r="BA212" i="1"/>
  <c r="AZ212" i="1"/>
  <c r="BA8" i="1"/>
  <c r="AZ8" i="1"/>
  <c r="BA64" i="1"/>
  <c r="AZ64" i="1"/>
  <c r="BA204" i="1"/>
  <c r="AZ204" i="1"/>
  <c r="BA156" i="1"/>
  <c r="AZ156" i="1"/>
  <c r="BA705" i="1"/>
  <c r="AZ705" i="1"/>
  <c r="BA254" i="1"/>
  <c r="AZ254" i="1"/>
  <c r="BA132" i="1"/>
  <c r="AZ132" i="1"/>
  <c r="BA915" i="1"/>
  <c r="AZ915" i="1"/>
  <c r="BA876" i="1"/>
  <c r="AZ876" i="1"/>
  <c r="BE894" i="1"/>
  <c r="BD894" i="1"/>
  <c r="BE772" i="1"/>
  <c r="BD772" i="1"/>
  <c r="BK784" i="1"/>
  <c r="BA678" i="1"/>
  <c r="AZ678" i="1"/>
  <c r="BE1039" i="1"/>
  <c r="BD1039" i="1"/>
  <c r="BE980" i="1"/>
  <c r="BD980" i="1"/>
  <c r="BA858" i="1"/>
  <c r="AZ858" i="1"/>
  <c r="BE814" i="1"/>
  <c r="BD814" i="1"/>
  <c r="BE761" i="1"/>
  <c r="BD761" i="1"/>
  <c r="BA687" i="1"/>
  <c r="AZ687" i="1"/>
  <c r="BK680" i="1"/>
  <c r="BA649" i="1"/>
  <c r="AZ649" i="1"/>
  <c r="BE582" i="1"/>
  <c r="BD582" i="1"/>
  <c r="BA485" i="1"/>
  <c r="AZ485" i="1"/>
  <c r="BE334" i="1"/>
  <c r="BD334" i="1"/>
  <c r="BE303" i="1"/>
  <c r="BD303" i="1"/>
  <c r="BA375" i="1"/>
  <c r="AZ375" i="1"/>
  <c r="BC1015" i="1"/>
  <c r="BE987" i="1"/>
  <c r="BD987" i="1"/>
  <c r="BA963" i="1"/>
  <c r="AZ963" i="1"/>
  <c r="BA877" i="1"/>
  <c r="AZ877" i="1"/>
  <c r="BA559" i="1"/>
  <c r="AZ559" i="1"/>
  <c r="BA531" i="1"/>
  <c r="AZ531" i="1"/>
  <c r="BC465" i="1"/>
  <c r="BA456" i="1"/>
  <c r="AZ456" i="1"/>
  <c r="BA322" i="1"/>
  <c r="AZ322" i="1"/>
  <c r="BA292" i="1"/>
  <c r="AZ292" i="1"/>
  <c r="BA273" i="1"/>
  <c r="AZ273" i="1"/>
  <c r="BG255" i="1"/>
  <c r="BC255" i="1"/>
  <c r="BA227" i="1"/>
  <c r="AZ227" i="1"/>
  <c r="BA198" i="1"/>
  <c r="AZ198" i="1"/>
  <c r="BA179" i="1"/>
  <c r="AZ179" i="1"/>
  <c r="AW278" i="1"/>
  <c r="AV278" i="1"/>
  <c r="AW86" i="1"/>
  <c r="AV86" i="1"/>
  <c r="AW192" i="1"/>
  <c r="AV192" i="1"/>
  <c r="AW56" i="1"/>
  <c r="AV56" i="1"/>
  <c r="AW210" i="1"/>
  <c r="AV210" i="1"/>
  <c r="AW181" i="1"/>
  <c r="AV181" i="1"/>
  <c r="BE1087" i="1"/>
  <c r="BD1087" i="1"/>
  <c r="BA1094" i="1"/>
  <c r="AZ1094" i="1"/>
  <c r="BA1018" i="1"/>
  <c r="AZ1018" i="1"/>
  <c r="BA1005" i="1"/>
  <c r="AZ1005" i="1"/>
  <c r="BA979" i="1"/>
  <c r="AZ979" i="1"/>
  <c r="BA874" i="1"/>
  <c r="AZ874" i="1"/>
  <c r="BI923" i="1"/>
  <c r="BH923" i="1"/>
  <c r="BA702" i="1"/>
  <c r="AZ702" i="1"/>
  <c r="BA599" i="1"/>
  <c r="AZ599" i="1"/>
  <c r="BG606" i="1"/>
  <c r="BA411" i="1"/>
  <c r="AZ411" i="1"/>
  <c r="BG587" i="1"/>
  <c r="BE503" i="1"/>
  <c r="BD503" i="1"/>
  <c r="BA383" i="1"/>
  <c r="AZ383" i="1"/>
  <c r="BE418" i="1"/>
  <c r="BD418" i="1"/>
  <c r="BA275" i="1"/>
  <c r="AZ275" i="1"/>
  <c r="BE265" i="1"/>
  <c r="BD265" i="1"/>
  <c r="BE158" i="1"/>
  <c r="BD158" i="1"/>
  <c r="BA216" i="1"/>
  <c r="AZ216" i="1"/>
  <c r="BE144" i="1"/>
  <c r="BD144" i="1"/>
  <c r="BA35" i="1"/>
  <c r="AZ35" i="1"/>
  <c r="BA1039" i="1"/>
  <c r="AZ1039" i="1"/>
  <c r="BA1027" i="1"/>
  <c r="AZ1027" i="1"/>
  <c r="BA996" i="1"/>
  <c r="AZ996" i="1"/>
  <c r="BA980" i="1"/>
  <c r="AZ980" i="1"/>
  <c r="BA966" i="1"/>
  <c r="AZ966" i="1"/>
  <c r="BA952" i="1"/>
  <c r="AZ952" i="1"/>
  <c r="BA880" i="1"/>
  <c r="AZ880" i="1"/>
  <c r="BA836" i="1"/>
  <c r="AZ836" i="1"/>
  <c r="BA743" i="1"/>
  <c r="AZ743" i="1"/>
  <c r="BA724" i="1"/>
  <c r="AZ724" i="1"/>
  <c r="BA708" i="1"/>
  <c r="AZ708" i="1"/>
  <c r="BA671" i="1"/>
  <c r="AZ671" i="1"/>
  <c r="BA643" i="1"/>
  <c r="AZ643" i="1"/>
  <c r="BA616" i="1"/>
  <c r="AZ616" i="1"/>
  <c r="BA595" i="1"/>
  <c r="AZ595" i="1"/>
  <c r="BA574" i="1"/>
  <c r="AZ574" i="1"/>
  <c r="BA525" i="1"/>
  <c r="AZ525" i="1"/>
  <c r="BA503" i="1"/>
  <c r="AZ503" i="1"/>
  <c r="BA468" i="1"/>
  <c r="AZ468" i="1"/>
  <c r="BA449" i="1"/>
  <c r="AZ449" i="1"/>
  <c r="BA428" i="1"/>
  <c r="AZ428" i="1"/>
  <c r="BG376" i="1"/>
  <c r="BC376" i="1"/>
  <c r="BA365" i="1"/>
  <c r="AZ365" i="1"/>
  <c r="BG352" i="1"/>
  <c r="BC352" i="1"/>
  <c r="BA253" i="1"/>
  <c r="AZ253" i="1"/>
  <c r="BA226" i="1"/>
  <c r="AZ226" i="1"/>
  <c r="BA207" i="1"/>
  <c r="AZ207" i="1"/>
  <c r="BA168" i="1"/>
  <c r="AZ168" i="1"/>
  <c r="BA1092" i="1"/>
  <c r="AZ1092" i="1"/>
  <c r="BA1055" i="1"/>
  <c r="AZ1055" i="1"/>
  <c r="BE1055" i="1"/>
  <c r="BD1055" i="1"/>
  <c r="BA1010" i="1"/>
  <c r="AZ1010" i="1"/>
  <c r="BE1052" i="1"/>
  <c r="BD1052" i="1"/>
  <c r="BG1075" i="1"/>
  <c r="BE1065" i="1"/>
  <c r="BD1065" i="1"/>
  <c r="BG1083" i="1"/>
  <c r="BG1060" i="1"/>
  <c r="BE1031" i="1"/>
  <c r="BD1031" i="1"/>
  <c r="BE1041" i="1"/>
  <c r="BD1041" i="1"/>
  <c r="BE1026" i="1"/>
  <c r="BD1026" i="1"/>
  <c r="BA1020" i="1"/>
  <c r="AZ1020" i="1"/>
  <c r="BE1079" i="1"/>
  <c r="BD1079" i="1"/>
  <c r="BA1036" i="1"/>
  <c r="AZ1036" i="1"/>
  <c r="BG976" i="1"/>
  <c r="BG998" i="1"/>
  <c r="BE972" i="1"/>
  <c r="BD972" i="1"/>
  <c r="BE951" i="1"/>
  <c r="BD951" i="1"/>
  <c r="BG958" i="1"/>
  <c r="BA923" i="1"/>
  <c r="AZ923" i="1"/>
  <c r="BE926" i="1"/>
  <c r="BD926" i="1"/>
  <c r="BA897" i="1"/>
  <c r="AZ897" i="1"/>
  <c r="BG910" i="1"/>
  <c r="BE966" i="1"/>
  <c r="BD966" i="1"/>
  <c r="BE885" i="1"/>
  <c r="BD885" i="1"/>
  <c r="BE915" i="1"/>
  <c r="BD915" i="1"/>
  <c r="BA806" i="1"/>
  <c r="AZ806" i="1"/>
  <c r="BD889" i="1"/>
  <c r="BA805" i="1"/>
  <c r="AZ805" i="1"/>
  <c r="BG867" i="1"/>
  <c r="BA891" i="1"/>
  <c r="AZ891" i="1"/>
  <c r="BA835" i="1"/>
  <c r="AZ835" i="1"/>
  <c r="BG855" i="1"/>
  <c r="BE811" i="1"/>
  <c r="BD811" i="1"/>
  <c r="BA826" i="1"/>
  <c r="AZ826" i="1"/>
  <c r="BA800" i="1"/>
  <c r="AZ800" i="1"/>
  <c r="BA768" i="1"/>
  <c r="AZ768" i="1"/>
  <c r="BE809" i="1"/>
  <c r="BD809" i="1"/>
  <c r="BA802" i="1"/>
  <c r="AZ802" i="1"/>
  <c r="BA790" i="1"/>
  <c r="AZ790" i="1"/>
  <c r="BE779" i="1"/>
  <c r="BD779" i="1"/>
  <c r="BE701" i="1"/>
  <c r="BD701" i="1"/>
  <c r="BA844" i="1"/>
  <c r="AZ844" i="1"/>
  <c r="BA748" i="1"/>
  <c r="AZ748" i="1"/>
  <c r="BG788" i="1"/>
  <c r="BA760" i="1"/>
  <c r="AZ760" i="1"/>
  <c r="BG733" i="1"/>
  <c r="BE676" i="1"/>
  <c r="BD676" i="1"/>
  <c r="BE715" i="1"/>
  <c r="BD715" i="1"/>
  <c r="BE671" i="1"/>
  <c r="BD671" i="1"/>
  <c r="BG731" i="1"/>
  <c r="BE663" i="1"/>
  <c r="BD663" i="1"/>
  <c r="BE687" i="1"/>
  <c r="BD687" i="1"/>
  <c r="BE652" i="1"/>
  <c r="BD652" i="1"/>
  <c r="BE620" i="1"/>
  <c r="BD620" i="1"/>
  <c r="BE588" i="1"/>
  <c r="BD588" i="1"/>
  <c r="BE599" i="1"/>
  <c r="BD599" i="1"/>
  <c r="BG695" i="1"/>
  <c r="BA575" i="1"/>
  <c r="AZ575" i="1"/>
  <c r="BE639" i="1"/>
  <c r="BD639" i="1"/>
  <c r="BG711" i="1"/>
  <c r="BA617" i="1"/>
  <c r="AZ617" i="1"/>
  <c r="BA571" i="1"/>
  <c r="AZ571" i="1"/>
  <c r="BA569" i="1"/>
  <c r="AZ569" i="1"/>
  <c r="BA538" i="1"/>
  <c r="AZ538" i="1"/>
  <c r="BG618" i="1"/>
  <c r="BE561" i="1"/>
  <c r="BD561" i="1"/>
  <c r="BG545" i="1"/>
  <c r="BG505" i="1"/>
  <c r="BA478" i="1"/>
  <c r="AZ478" i="1"/>
  <c r="BA454" i="1"/>
  <c r="AZ454" i="1"/>
  <c r="BE510" i="1"/>
  <c r="BD510" i="1"/>
  <c r="BE392" i="1"/>
  <c r="BD392" i="1"/>
  <c r="BA355" i="1"/>
  <c r="AZ355" i="1"/>
  <c r="BA526" i="1"/>
  <c r="AZ526" i="1"/>
  <c r="BE483" i="1"/>
  <c r="BD483" i="1"/>
  <c r="BE489" i="1"/>
  <c r="BD489" i="1"/>
  <c r="BE591" i="1"/>
  <c r="BD591" i="1"/>
  <c r="BA391" i="1"/>
  <c r="AZ391" i="1"/>
  <c r="BA260" i="1"/>
  <c r="AZ260" i="1"/>
  <c r="BE379" i="1"/>
  <c r="BD379" i="1"/>
  <c r="BA514" i="1"/>
  <c r="AZ514" i="1"/>
  <c r="BA257" i="1"/>
  <c r="AZ257" i="1"/>
  <c r="BG322" i="1"/>
  <c r="BG78" i="1"/>
  <c r="BG199" i="1"/>
  <c r="BE118" i="1"/>
  <c r="BD118" i="1"/>
  <c r="BG327" i="1"/>
  <c r="BA184" i="1"/>
  <c r="AZ184" i="1"/>
  <c r="BE110" i="1"/>
  <c r="BD110" i="1"/>
  <c r="BA217" i="1"/>
  <c r="AZ217" i="1"/>
  <c r="BA11" i="1"/>
  <c r="AZ11" i="1"/>
  <c r="BA34" i="1"/>
  <c r="AZ34" i="1"/>
  <c r="BG13" i="1"/>
  <c r="BG41" i="1"/>
  <c r="BG46" i="1"/>
  <c r="BC1095" i="1"/>
  <c r="BG1087" i="1"/>
  <c r="BC1087" i="1"/>
  <c r="BA1051" i="1"/>
  <c r="AZ1051" i="1"/>
  <c r="BA1045" i="1"/>
  <c r="AZ1045" i="1"/>
  <c r="BA1038" i="1"/>
  <c r="AZ1038" i="1"/>
  <c r="BC1031" i="1"/>
  <c r="BA1025" i="1"/>
  <c r="AZ1025" i="1"/>
  <c r="BC1019" i="1"/>
  <c r="BA1013" i="1"/>
  <c r="AZ1013" i="1"/>
  <c r="BC1007" i="1"/>
  <c r="BG1002" i="1"/>
  <c r="BC1002" i="1"/>
  <c r="BG984" i="1"/>
  <c r="BC984" i="1"/>
  <c r="BA965" i="1"/>
  <c r="AZ965" i="1"/>
  <c r="BA947" i="1"/>
  <c r="AZ947" i="1"/>
  <c r="BA938" i="1"/>
  <c r="AZ938" i="1"/>
  <c r="BA933" i="1"/>
  <c r="AZ933" i="1"/>
  <c r="BG920" i="1"/>
  <c r="BC920" i="1"/>
  <c r="BA908" i="1"/>
  <c r="AZ908" i="1"/>
  <c r="BA885" i="1"/>
  <c r="AZ885" i="1"/>
  <c r="BA869" i="1"/>
  <c r="AZ869" i="1"/>
  <c r="BA853" i="1"/>
  <c r="AZ853" i="1"/>
  <c r="BG841" i="1"/>
  <c r="BC841" i="1"/>
  <c r="BC789" i="1"/>
  <c r="BE784" i="1"/>
  <c r="BD784" i="1"/>
  <c r="BA779" i="1"/>
  <c r="AZ779" i="1"/>
  <c r="BA762" i="1"/>
  <c r="AZ762" i="1"/>
  <c r="BA755" i="1"/>
  <c r="AZ755" i="1"/>
  <c r="BA747" i="1"/>
  <c r="AZ747" i="1"/>
  <c r="BA730" i="1"/>
  <c r="AZ730" i="1"/>
  <c r="BA723" i="1"/>
  <c r="AZ723" i="1"/>
  <c r="BA707" i="1"/>
  <c r="AZ707" i="1"/>
  <c r="BA691" i="1"/>
  <c r="AZ691" i="1"/>
  <c r="BE680" i="1"/>
  <c r="BD680" i="1"/>
  <c r="BA660" i="1"/>
  <c r="AZ660" i="1"/>
  <c r="BA652" i="1"/>
  <c r="AZ652" i="1"/>
  <c r="BA636" i="1"/>
  <c r="AZ636" i="1"/>
  <c r="BA620" i="1"/>
  <c r="AZ620" i="1"/>
  <c r="BA604" i="1"/>
  <c r="AZ604" i="1"/>
  <c r="BA588" i="1"/>
  <c r="AZ588" i="1"/>
  <c r="BA567" i="1"/>
  <c r="AZ567" i="1"/>
  <c r="BA542" i="1"/>
  <c r="AZ542" i="1"/>
  <c r="BC533" i="1"/>
  <c r="BA524" i="1"/>
  <c r="AZ524" i="1"/>
  <c r="BC517" i="1"/>
  <c r="BA511" i="1"/>
  <c r="AZ511" i="1"/>
  <c r="BC501" i="1"/>
  <c r="BA496" i="1"/>
  <c r="AZ496" i="1"/>
  <c r="BA488" i="1"/>
  <c r="AZ488" i="1"/>
  <c r="BA483" i="1"/>
  <c r="AZ483" i="1"/>
  <c r="BA472" i="1"/>
  <c r="AZ472" i="1"/>
  <c r="BA467" i="1"/>
  <c r="AZ467" i="1"/>
  <c r="BA463" i="1"/>
  <c r="AZ463" i="1"/>
  <c r="BC448" i="1"/>
  <c r="BA432" i="1"/>
  <c r="AZ432" i="1"/>
  <c r="BA427" i="1"/>
  <c r="AZ427" i="1"/>
  <c r="BA404" i="1"/>
  <c r="AZ404" i="1"/>
  <c r="BC400" i="1"/>
  <c r="BC394" i="1"/>
  <c r="BA380" i="1"/>
  <c r="AZ380" i="1"/>
  <c r="BG374" i="1"/>
  <c r="BC374" i="1"/>
  <c r="BA364" i="1"/>
  <c r="AZ364" i="1"/>
  <c r="BA360" i="1"/>
  <c r="AZ360" i="1"/>
  <c r="BC350" i="1"/>
  <c r="BA345" i="1"/>
  <c r="AZ345" i="1"/>
  <c r="BG340" i="1"/>
  <c r="BC340" i="1"/>
  <c r="BA330" i="1"/>
  <c r="AZ330" i="1"/>
  <c r="BA325" i="1"/>
  <c r="AZ325" i="1"/>
  <c r="BG320" i="1"/>
  <c r="BC320" i="1"/>
  <c r="BA309" i="1"/>
  <c r="AZ309" i="1"/>
  <c r="BA302" i="1"/>
  <c r="AZ302" i="1"/>
  <c r="BA294" i="1"/>
  <c r="AZ294" i="1"/>
  <c r="BA289" i="1"/>
  <c r="AZ289" i="1"/>
  <c r="BG285" i="1"/>
  <c r="BC285" i="1"/>
  <c r="BG280" i="1"/>
  <c r="BC280" i="1"/>
  <c r="BG271" i="1"/>
  <c r="BC271" i="1"/>
  <c r="BA235" i="1"/>
  <c r="AZ235" i="1"/>
  <c r="BA230" i="1"/>
  <c r="AZ230" i="1"/>
  <c r="BG224" i="1"/>
  <c r="BC224" i="1"/>
  <c r="BA219" i="1"/>
  <c r="AZ219" i="1"/>
  <c r="BA206" i="1"/>
  <c r="AZ206" i="1"/>
  <c r="BC200" i="1"/>
  <c r="BA195" i="1"/>
  <c r="AZ195" i="1"/>
  <c r="BA182" i="1"/>
  <c r="AZ182" i="1"/>
  <c r="BC176" i="1"/>
  <c r="BG167" i="1"/>
  <c r="BC167" i="1"/>
  <c r="BG162" i="1"/>
  <c r="BC162" i="1"/>
  <c r="BC157" i="1"/>
  <c r="BA150" i="1"/>
  <c r="AZ150" i="1"/>
  <c r="BG143" i="1"/>
  <c r="BC143" i="1"/>
  <c r="BC138" i="1"/>
  <c r="BC133" i="1"/>
  <c r="BA126" i="1"/>
  <c r="AZ126" i="1"/>
  <c r="BC119" i="1"/>
  <c r="BA107" i="1"/>
  <c r="AZ107" i="1"/>
  <c r="BC100" i="1"/>
  <c r="BG95" i="1"/>
  <c r="BC95" i="1"/>
  <c r="BC84" i="1"/>
  <c r="BA68" i="1"/>
  <c r="AZ68" i="1"/>
  <c r="BG62" i="1"/>
  <c r="BC62" i="1"/>
  <c r="BC55" i="1"/>
  <c r="BA37" i="1"/>
  <c r="AZ37" i="1"/>
  <c r="BC30" i="1"/>
  <c r="BA21" i="1"/>
  <c r="AZ21" i="1"/>
  <c r="BG9" i="1"/>
  <c r="BC9" i="1"/>
  <c r="BA3" i="1"/>
  <c r="AZ3" i="1"/>
  <c r="AW310" i="1"/>
  <c r="AV310" i="1"/>
  <c r="AW246" i="1"/>
  <c r="AV246" i="1"/>
  <c r="AW182" i="1"/>
  <c r="AV182" i="1"/>
  <c r="AW118" i="1"/>
  <c r="AV118" i="1"/>
  <c r="AW54" i="1"/>
  <c r="AV54" i="1"/>
  <c r="AW7" i="1"/>
  <c r="AV7" i="1"/>
  <c r="AW288" i="1"/>
  <c r="AV288" i="1"/>
  <c r="AW224" i="1"/>
  <c r="AV224" i="1"/>
  <c r="AW160" i="1"/>
  <c r="AV160" i="1"/>
  <c r="AW88" i="1"/>
  <c r="AV88" i="1"/>
  <c r="AW24" i="1"/>
  <c r="AV24" i="1"/>
  <c r="AW306" i="1"/>
  <c r="AV306" i="1"/>
  <c r="AW242" i="1"/>
  <c r="AV242" i="1"/>
  <c r="AW178" i="1"/>
  <c r="AV178" i="1"/>
  <c r="AW114" i="1"/>
  <c r="AV114" i="1"/>
  <c r="AW34" i="1"/>
  <c r="AV34" i="1"/>
  <c r="AW55" i="1"/>
  <c r="AV55" i="1"/>
  <c r="AW305" i="1"/>
  <c r="AV305" i="1"/>
  <c r="BA16" i="1"/>
  <c r="AZ16" i="1"/>
  <c r="AW236" i="1"/>
  <c r="AV236" i="1"/>
  <c r="AW163" i="1"/>
  <c r="AV163" i="1"/>
  <c r="AW141" i="1"/>
  <c r="AV141" i="1"/>
  <c r="AW251" i="1"/>
  <c r="AV251" i="1"/>
  <c r="AW129" i="1"/>
  <c r="AV129" i="1"/>
  <c r="AW85" i="1"/>
  <c r="AV85" i="1"/>
  <c r="AW213" i="1"/>
  <c r="AV213" i="1"/>
  <c r="AW140" i="1"/>
  <c r="AV140" i="1"/>
  <c r="AW67" i="1"/>
  <c r="AV67" i="1"/>
  <c r="AW319" i="1"/>
  <c r="AV319" i="1"/>
  <c r="AW188" i="1"/>
  <c r="AV188" i="1"/>
  <c r="BA304" i="1"/>
  <c r="AZ304" i="1"/>
  <c r="AW121" i="1"/>
  <c r="AV121" i="1"/>
  <c r="AW287" i="1"/>
  <c r="AV287" i="1"/>
  <c r="AW124" i="1"/>
  <c r="AV124" i="1"/>
  <c r="AW263" i="1"/>
  <c r="AV263" i="1"/>
  <c r="AW145" i="1"/>
  <c r="AV145" i="1"/>
  <c r="AW228" i="1"/>
  <c r="AV228" i="1"/>
  <c r="AW115" i="1"/>
  <c r="AV115" i="1"/>
  <c r="AW11" i="1"/>
  <c r="AV11" i="1"/>
  <c r="AW261" i="1"/>
  <c r="AV261" i="1"/>
  <c r="AW156" i="1"/>
  <c r="AV156" i="1"/>
  <c r="AW157" i="1"/>
  <c r="AV157" i="1"/>
  <c r="BE356" i="1"/>
  <c r="BD356" i="1"/>
  <c r="BA807" i="1"/>
  <c r="AZ807" i="1"/>
  <c r="BA1008" i="1"/>
  <c r="AZ1008" i="1"/>
  <c r="BA1012" i="1"/>
  <c r="AZ1012" i="1"/>
  <c r="BG968" i="1"/>
  <c r="BE827" i="1"/>
  <c r="BD827" i="1"/>
  <c r="BE636" i="1"/>
  <c r="BD636" i="1"/>
  <c r="BA625" i="1"/>
  <c r="AZ625" i="1"/>
  <c r="BE583" i="1"/>
  <c r="BD583" i="1"/>
  <c r="BA371" i="1"/>
  <c r="AZ371" i="1"/>
  <c r="BE475" i="1"/>
  <c r="BD475" i="1"/>
  <c r="BK419" i="1"/>
  <c r="BA343" i="1"/>
  <c r="AZ343" i="1"/>
  <c r="BA6" i="1"/>
  <c r="AZ6" i="1"/>
  <c r="BE229" i="1"/>
  <c r="BD229" i="1"/>
  <c r="BE23" i="1"/>
  <c r="BD23" i="1"/>
  <c r="BA1029" i="1"/>
  <c r="AZ1029" i="1"/>
  <c r="BC1004" i="1"/>
  <c r="BE923" i="1"/>
  <c r="BD923" i="1"/>
  <c r="BA900" i="1"/>
  <c r="AZ900" i="1"/>
  <c r="BA845" i="1"/>
  <c r="AZ845" i="1"/>
  <c r="BA815" i="1"/>
  <c r="AZ815" i="1"/>
  <c r="BG781" i="1"/>
  <c r="BC781" i="1"/>
  <c r="BA580" i="1"/>
  <c r="AZ580" i="1"/>
  <c r="BA494" i="1"/>
  <c r="AZ494" i="1"/>
  <c r="BA440" i="1"/>
  <c r="AZ440" i="1"/>
  <c r="BG408" i="1"/>
  <c r="BC408" i="1"/>
  <c r="BA333" i="1"/>
  <c r="AZ333" i="1"/>
  <c r="BA298" i="1"/>
  <c r="AZ298" i="1"/>
  <c r="BA269" i="1"/>
  <c r="AZ269" i="1"/>
  <c r="BG135" i="1"/>
  <c r="BC135" i="1"/>
  <c r="BA110" i="1"/>
  <c r="AZ110" i="1"/>
  <c r="BG82" i="1"/>
  <c r="BC82" i="1"/>
  <c r="AW256" i="1"/>
  <c r="AV256" i="1"/>
  <c r="AW338" i="1"/>
  <c r="AV338" i="1"/>
  <c r="AW105" i="1"/>
  <c r="AV105" i="1"/>
  <c r="BG1091" i="1"/>
  <c r="BG959" i="1"/>
  <c r="BE898" i="1"/>
  <c r="BD898" i="1"/>
  <c r="BA769" i="1"/>
  <c r="AZ769" i="1"/>
  <c r="BA664" i="1"/>
  <c r="AZ664" i="1"/>
  <c r="BA758" i="1"/>
  <c r="AZ758" i="1"/>
  <c r="BA686" i="1"/>
  <c r="AZ686" i="1"/>
  <c r="BA631" i="1"/>
  <c r="AZ631" i="1"/>
  <c r="BE517" i="1"/>
  <c r="BD517" i="1"/>
  <c r="BA462" i="1"/>
  <c r="AZ462" i="1"/>
  <c r="BE451" i="1"/>
  <c r="BD451" i="1"/>
  <c r="BA537" i="1"/>
  <c r="AZ537" i="1"/>
  <c r="BA104" i="1"/>
  <c r="AZ104" i="1"/>
  <c r="BA144" i="1"/>
  <c r="AZ144" i="1"/>
  <c r="BE63" i="1"/>
  <c r="BD63" i="1"/>
  <c r="BA1088" i="1"/>
  <c r="AZ1088" i="1"/>
  <c r="BA1069" i="1"/>
  <c r="AZ1069" i="1"/>
  <c r="BA1052" i="1"/>
  <c r="AZ1052" i="1"/>
  <c r="BA986" i="1"/>
  <c r="AZ986" i="1"/>
  <c r="BA926" i="1"/>
  <c r="AZ926" i="1"/>
  <c r="BC916" i="1"/>
  <c r="BA886" i="1"/>
  <c r="AZ886" i="1"/>
  <c r="BA843" i="1"/>
  <c r="AZ843" i="1"/>
  <c r="BA820" i="1"/>
  <c r="AZ820" i="1"/>
  <c r="BA773" i="1"/>
  <c r="AZ773" i="1"/>
  <c r="BA756" i="1"/>
  <c r="AZ756" i="1"/>
  <c r="BA737" i="1"/>
  <c r="AZ737" i="1"/>
  <c r="BA719" i="1"/>
  <c r="AZ719" i="1"/>
  <c r="BA701" i="1"/>
  <c r="AZ701" i="1"/>
  <c r="BA661" i="1"/>
  <c r="AZ661" i="1"/>
  <c r="BA637" i="1"/>
  <c r="AZ637" i="1"/>
  <c r="BA621" i="1"/>
  <c r="AZ621" i="1"/>
  <c r="BA600" i="1"/>
  <c r="AZ600" i="1"/>
  <c r="BA579" i="1"/>
  <c r="AZ579" i="1"/>
  <c r="BA489" i="1"/>
  <c r="AZ489" i="1"/>
  <c r="BA444" i="1"/>
  <c r="AZ444" i="1"/>
  <c r="BA433" i="1"/>
  <c r="AZ433" i="1"/>
  <c r="BA418" i="1"/>
  <c r="AZ418" i="1"/>
  <c r="BA401" i="1"/>
  <c r="AZ401" i="1"/>
  <c r="BA381" i="1"/>
  <c r="AZ381" i="1"/>
  <c r="BA173" i="1"/>
  <c r="AZ173" i="1"/>
  <c r="AW268" i="1"/>
  <c r="AV268" i="1"/>
  <c r="BA1074" i="1"/>
  <c r="AZ1074" i="1"/>
  <c r="BA1044" i="1"/>
  <c r="AZ1044" i="1"/>
  <c r="BA997" i="1"/>
  <c r="AZ997" i="1"/>
  <c r="BG1034" i="1"/>
  <c r="BG1043" i="1"/>
  <c r="BA985" i="1"/>
  <c r="AZ985" i="1"/>
  <c r="BA973" i="1"/>
  <c r="AZ973" i="1"/>
  <c r="BG944" i="1"/>
  <c r="BA1097" i="1"/>
  <c r="AZ1097" i="1"/>
  <c r="BA1070" i="1"/>
  <c r="AZ1070" i="1"/>
  <c r="BE1089" i="1"/>
  <c r="BD1089" i="1"/>
  <c r="BA989" i="1"/>
  <c r="AZ989" i="1"/>
  <c r="BG1004" i="1"/>
  <c r="BA993" i="1"/>
  <c r="AZ993" i="1"/>
  <c r="BE997" i="1"/>
  <c r="BD997" i="1"/>
  <c r="BI989" i="1"/>
  <c r="BH989" i="1"/>
  <c r="BA971" i="1"/>
  <c r="AZ971" i="1"/>
  <c r="BA928" i="1"/>
  <c r="AZ928" i="1"/>
  <c r="BE970" i="1"/>
  <c r="BD970" i="1"/>
  <c r="BA937" i="1"/>
  <c r="AZ937" i="1"/>
  <c r="BE920" i="1"/>
  <c r="BD920" i="1"/>
  <c r="BE873" i="1"/>
  <c r="BD873" i="1"/>
  <c r="BA882" i="1"/>
  <c r="AZ882" i="1"/>
  <c r="BA866" i="1"/>
  <c r="AZ866" i="1"/>
  <c r="BA811" i="1"/>
  <c r="AZ811" i="1"/>
  <c r="BE813" i="1"/>
  <c r="BD813" i="1"/>
  <c r="BE805" i="1"/>
  <c r="BD805" i="1"/>
  <c r="BG793" i="1"/>
  <c r="BA696" i="1"/>
  <c r="AZ696" i="1"/>
  <c r="BA798" i="1"/>
  <c r="AZ798" i="1"/>
  <c r="BA676" i="1"/>
  <c r="AZ676" i="1"/>
  <c r="BA782" i="1"/>
  <c r="AZ782" i="1"/>
  <c r="BA750" i="1"/>
  <c r="AZ750" i="1"/>
  <c r="BE724" i="1"/>
  <c r="BD724" i="1"/>
  <c r="BE668" i="1"/>
  <c r="BD668" i="1"/>
  <c r="BA726" i="1"/>
  <c r="AZ726" i="1"/>
  <c r="BE748" i="1"/>
  <c r="BD748" i="1"/>
  <c r="BE749" i="1"/>
  <c r="BD749" i="1"/>
  <c r="BE753" i="1"/>
  <c r="BD753" i="1"/>
  <c r="BE684" i="1"/>
  <c r="BD684" i="1"/>
  <c r="BA647" i="1"/>
  <c r="AZ647" i="1"/>
  <c r="BA615" i="1"/>
  <c r="AZ615" i="1"/>
  <c r="BA583" i="1"/>
  <c r="AZ583" i="1"/>
  <c r="BG656" i="1"/>
  <c r="BG590" i="1"/>
  <c r="BE568" i="1"/>
  <c r="BD568" i="1"/>
  <c r="BA593" i="1"/>
  <c r="AZ593" i="1"/>
  <c r="BG539" i="1"/>
  <c r="BA387" i="1"/>
  <c r="AZ387" i="1"/>
  <c r="BG619" i="1"/>
  <c r="BA522" i="1"/>
  <c r="AZ522" i="1"/>
  <c r="BG460" i="1"/>
  <c r="BE468" i="1"/>
  <c r="BD468" i="1"/>
  <c r="BE449" i="1"/>
  <c r="BD449" i="1"/>
  <c r="BE499" i="1"/>
  <c r="BD499" i="1"/>
  <c r="BE370" i="1"/>
  <c r="BD370" i="1"/>
  <c r="BA252" i="1"/>
  <c r="AZ252" i="1"/>
  <c r="BG378" i="1"/>
  <c r="BE420" i="1"/>
  <c r="BD420" i="1"/>
  <c r="BE395" i="1"/>
  <c r="BD395" i="1"/>
  <c r="BA339" i="1"/>
  <c r="AZ339" i="1"/>
  <c r="BA249" i="1"/>
  <c r="AZ249" i="1"/>
  <c r="BE388" i="1"/>
  <c r="BD388" i="1"/>
  <c r="BG382" i="1"/>
  <c r="BA307" i="1"/>
  <c r="AZ307" i="1"/>
  <c r="BG134" i="1"/>
  <c r="BA80" i="1"/>
  <c r="AZ80" i="1"/>
  <c r="BA113" i="1"/>
  <c r="AZ113" i="1"/>
  <c r="BA323" i="1"/>
  <c r="AZ323" i="1"/>
  <c r="BA177" i="1"/>
  <c r="AZ177" i="1"/>
  <c r="BA225" i="1"/>
  <c r="AZ225" i="1"/>
  <c r="BG102" i="1"/>
  <c r="BE128" i="1"/>
  <c r="BD128" i="1"/>
  <c r="BE290" i="1"/>
  <c r="BD290" i="1"/>
  <c r="BA50" i="1"/>
  <c r="AZ50" i="1"/>
  <c r="BA10" i="1"/>
  <c r="AZ10" i="1"/>
  <c r="BG70" i="1"/>
  <c r="BE59" i="1"/>
  <c r="BD59" i="1"/>
  <c r="BA1093" i="1"/>
  <c r="AZ1093" i="1"/>
  <c r="BA1085" i="1"/>
  <c r="AZ1085" i="1"/>
  <c r="BA1077" i="1"/>
  <c r="AZ1077" i="1"/>
  <c r="BA1072" i="1"/>
  <c r="AZ1072" i="1"/>
  <c r="BA1061" i="1"/>
  <c r="AZ1061" i="1"/>
  <c r="BA1056" i="1"/>
  <c r="AZ1056" i="1"/>
  <c r="BA1050" i="1"/>
  <c r="AZ1050" i="1"/>
  <c r="BA1043" i="1"/>
  <c r="AZ1043" i="1"/>
  <c r="BC1037" i="1"/>
  <c r="BA1023" i="1"/>
  <c r="AZ1023" i="1"/>
  <c r="BA1016" i="1"/>
  <c r="AZ1016" i="1"/>
  <c r="BA1011" i="1"/>
  <c r="AZ1011" i="1"/>
  <c r="BE1005" i="1"/>
  <c r="BD1005" i="1"/>
  <c r="BA1000" i="1"/>
  <c r="AZ1000" i="1"/>
  <c r="BA994" i="1"/>
  <c r="AZ994" i="1"/>
  <c r="BA988" i="1"/>
  <c r="AZ988" i="1"/>
  <c r="BA982" i="1"/>
  <c r="AZ982" i="1"/>
  <c r="BA976" i="1"/>
  <c r="AZ976" i="1"/>
  <c r="BA968" i="1"/>
  <c r="AZ968" i="1"/>
  <c r="BA964" i="1"/>
  <c r="AZ964" i="1"/>
  <c r="BA959" i="1"/>
  <c r="AZ959" i="1"/>
  <c r="BA950" i="1"/>
  <c r="AZ950" i="1"/>
  <c r="BA936" i="1"/>
  <c r="AZ936" i="1"/>
  <c r="BA932" i="1"/>
  <c r="AZ932" i="1"/>
  <c r="BC924" i="1"/>
  <c r="BA918" i="1"/>
  <c r="AZ918" i="1"/>
  <c r="BA912" i="1"/>
  <c r="AZ912" i="1"/>
  <c r="BA894" i="1"/>
  <c r="AZ894" i="1"/>
  <c r="BA883" i="1"/>
  <c r="AZ883" i="1"/>
  <c r="BA872" i="1"/>
  <c r="AZ872" i="1"/>
  <c r="BA867" i="1"/>
  <c r="AZ867" i="1"/>
  <c r="BA851" i="1"/>
  <c r="AZ851" i="1"/>
  <c r="BA846" i="1"/>
  <c r="AZ846" i="1"/>
  <c r="BA839" i="1"/>
  <c r="AZ839" i="1"/>
  <c r="BA825" i="1"/>
  <c r="AZ825" i="1"/>
  <c r="BA817" i="1"/>
  <c r="AZ817" i="1"/>
  <c r="BA797" i="1"/>
  <c r="AZ797" i="1"/>
  <c r="BA793" i="1"/>
  <c r="AZ793" i="1"/>
  <c r="BA788" i="1"/>
  <c r="AZ788" i="1"/>
  <c r="BA783" i="1"/>
  <c r="AZ783" i="1"/>
  <c r="BA765" i="1"/>
  <c r="AZ765" i="1"/>
  <c r="BA759" i="1"/>
  <c r="AZ759" i="1"/>
  <c r="BA745" i="1"/>
  <c r="AZ745" i="1"/>
  <c r="BA740" i="1"/>
  <c r="AZ740" i="1"/>
  <c r="BA733" i="1"/>
  <c r="AZ733" i="1"/>
  <c r="BA727" i="1"/>
  <c r="AZ727" i="1"/>
  <c r="BA716" i="1"/>
  <c r="AZ716" i="1"/>
  <c r="BA711" i="1"/>
  <c r="AZ711" i="1"/>
  <c r="BA706" i="1"/>
  <c r="AZ706" i="1"/>
  <c r="BA695" i="1"/>
  <c r="AZ695" i="1"/>
  <c r="BC689" i="1"/>
  <c r="BA677" i="1"/>
  <c r="AZ677" i="1"/>
  <c r="BA659" i="1"/>
  <c r="AZ659" i="1"/>
  <c r="BA651" i="1"/>
  <c r="AZ651" i="1"/>
  <c r="BA645" i="1"/>
  <c r="AZ645" i="1"/>
  <c r="BA640" i="1"/>
  <c r="AZ640" i="1"/>
  <c r="BA635" i="1"/>
  <c r="AZ635" i="1"/>
  <c r="BA629" i="1"/>
  <c r="AZ629" i="1"/>
  <c r="BA624" i="1"/>
  <c r="AZ624" i="1"/>
  <c r="BA619" i="1"/>
  <c r="AZ619" i="1"/>
  <c r="BA613" i="1"/>
  <c r="AZ613" i="1"/>
  <c r="BA608" i="1"/>
  <c r="AZ608" i="1"/>
  <c r="BA603" i="1"/>
  <c r="AZ603" i="1"/>
  <c r="BA597" i="1"/>
  <c r="AZ597" i="1"/>
  <c r="BA592" i="1"/>
  <c r="AZ592" i="1"/>
  <c r="BA587" i="1"/>
  <c r="AZ587" i="1"/>
  <c r="BA581" i="1"/>
  <c r="AZ581" i="1"/>
  <c r="BA560" i="1"/>
  <c r="AZ560" i="1"/>
  <c r="BA545" i="1"/>
  <c r="AZ545" i="1"/>
  <c r="BA541" i="1"/>
  <c r="AZ541" i="1"/>
  <c r="BA536" i="1"/>
  <c r="AZ536" i="1"/>
  <c r="BA528" i="1"/>
  <c r="AZ528" i="1"/>
  <c r="BA521" i="1"/>
  <c r="AZ521" i="1"/>
  <c r="BC510" i="1"/>
  <c r="BA505" i="1"/>
  <c r="AZ505" i="1"/>
  <c r="BA495" i="1"/>
  <c r="AZ495" i="1"/>
  <c r="BC491" i="1"/>
  <c r="BA487" i="1"/>
  <c r="AZ487" i="1"/>
  <c r="BA481" i="1"/>
  <c r="AZ481" i="1"/>
  <c r="BA466" i="1"/>
  <c r="AZ466" i="1"/>
  <c r="BA461" i="1"/>
  <c r="AZ461" i="1"/>
  <c r="BA457" i="1"/>
  <c r="AZ457" i="1"/>
  <c r="BA441" i="1"/>
  <c r="AZ441" i="1"/>
  <c r="BA431" i="1"/>
  <c r="AZ431" i="1"/>
  <c r="BA426" i="1"/>
  <c r="AZ426" i="1"/>
  <c r="BA416" i="1"/>
  <c r="AZ416" i="1"/>
  <c r="BA409" i="1"/>
  <c r="AZ409" i="1"/>
  <c r="BE403" i="1"/>
  <c r="BD403" i="1"/>
  <c r="BA398" i="1"/>
  <c r="AZ398" i="1"/>
  <c r="BA393" i="1"/>
  <c r="AZ393" i="1"/>
  <c r="BG388" i="1"/>
  <c r="BC388" i="1"/>
  <c r="BG384" i="1"/>
  <c r="BC384" i="1"/>
  <c r="BA378" i="1"/>
  <c r="AZ378" i="1"/>
  <c r="BA373" i="1"/>
  <c r="AZ373" i="1"/>
  <c r="BC368" i="1"/>
  <c r="BE363" i="1"/>
  <c r="BD363" i="1"/>
  <c r="BA358" i="1"/>
  <c r="AZ358" i="1"/>
  <c r="BA354" i="1"/>
  <c r="AZ354" i="1"/>
  <c r="BA349" i="1"/>
  <c r="AZ349" i="1"/>
  <c r="BA340" i="1"/>
  <c r="AZ340" i="1"/>
  <c r="BA335" i="1"/>
  <c r="AZ335" i="1"/>
  <c r="BG325" i="1"/>
  <c r="BC325" i="1"/>
  <c r="BA320" i="1"/>
  <c r="AZ320" i="1"/>
  <c r="BA316" i="1"/>
  <c r="AZ316" i="1"/>
  <c r="BG309" i="1"/>
  <c r="BC309" i="1"/>
  <c r="BG302" i="1"/>
  <c r="BC302" i="1"/>
  <c r="BG294" i="1"/>
  <c r="BC294" i="1"/>
  <c r="BG289" i="1"/>
  <c r="BC289" i="1"/>
  <c r="BA285" i="1"/>
  <c r="AZ285" i="1"/>
  <c r="BA280" i="1"/>
  <c r="AZ280" i="1"/>
  <c r="BA274" i="1"/>
  <c r="AZ274" i="1"/>
  <c r="BA270" i="1"/>
  <c r="AZ270" i="1"/>
  <c r="BG264" i="1"/>
  <c r="BC264" i="1"/>
  <c r="BC256" i="1"/>
  <c r="BA247" i="1"/>
  <c r="AZ247" i="1"/>
  <c r="BA239" i="1"/>
  <c r="AZ239" i="1"/>
  <c r="BA234" i="1"/>
  <c r="AZ234" i="1"/>
  <c r="BA229" i="1"/>
  <c r="AZ229" i="1"/>
  <c r="BA223" i="1"/>
  <c r="AZ223" i="1"/>
  <c r="BA218" i="1"/>
  <c r="AZ218" i="1"/>
  <c r="BA205" i="1"/>
  <c r="AZ205" i="1"/>
  <c r="BA199" i="1"/>
  <c r="AZ199" i="1"/>
  <c r="BA194" i="1"/>
  <c r="AZ194" i="1"/>
  <c r="BA181" i="1"/>
  <c r="AZ181" i="1"/>
  <c r="BA175" i="1"/>
  <c r="AZ175" i="1"/>
  <c r="BC166" i="1"/>
  <c r="BA160" i="1"/>
  <c r="AZ160" i="1"/>
  <c r="BA149" i="1"/>
  <c r="AZ149" i="1"/>
  <c r="BG142" i="1"/>
  <c r="BC142" i="1"/>
  <c r="BA136" i="1"/>
  <c r="AZ136" i="1"/>
  <c r="BA125" i="1"/>
  <c r="AZ125" i="1"/>
  <c r="BA111" i="1"/>
  <c r="AZ111" i="1"/>
  <c r="BA106" i="1"/>
  <c r="AZ106" i="1"/>
  <c r="BA93" i="1"/>
  <c r="AZ93" i="1"/>
  <c r="BA88" i="1"/>
  <c r="AZ88" i="1"/>
  <c r="BA76" i="1"/>
  <c r="AZ76" i="1"/>
  <c r="BA71" i="1"/>
  <c r="AZ71" i="1"/>
  <c r="BA67" i="1"/>
  <c r="AZ67" i="1"/>
  <c r="BC61" i="1"/>
  <c r="BA54" i="1"/>
  <c r="AZ54" i="1"/>
  <c r="BA47" i="1"/>
  <c r="AZ47" i="1"/>
  <c r="BA41" i="1"/>
  <c r="AZ41" i="1"/>
  <c r="BA36" i="1"/>
  <c r="AZ36" i="1"/>
  <c r="BC29" i="1"/>
  <c r="BA17" i="1"/>
  <c r="AZ17" i="1"/>
  <c r="BA7" i="1"/>
  <c r="AZ7" i="1"/>
  <c r="BA56" i="1"/>
  <c r="AZ56" i="1"/>
  <c r="AW302" i="1"/>
  <c r="AV302" i="1"/>
  <c r="AW238" i="1"/>
  <c r="AV238" i="1"/>
  <c r="AW174" i="1"/>
  <c r="AV174" i="1"/>
  <c r="AW110" i="1"/>
  <c r="AV110" i="1"/>
  <c r="AW46" i="1"/>
  <c r="AV46" i="1"/>
  <c r="AW344" i="1"/>
  <c r="AV344" i="1"/>
  <c r="AW280" i="1"/>
  <c r="AV280" i="1"/>
  <c r="AW216" i="1"/>
  <c r="AV216" i="1"/>
  <c r="AW152" i="1"/>
  <c r="AV152" i="1"/>
  <c r="AW80" i="1"/>
  <c r="AV80" i="1"/>
  <c r="AW16" i="1"/>
  <c r="AV16" i="1"/>
  <c r="AW298" i="1"/>
  <c r="AV298" i="1"/>
  <c r="AW234" i="1"/>
  <c r="AV234" i="1"/>
  <c r="AW170" i="1"/>
  <c r="AV170" i="1"/>
  <c r="AW106" i="1"/>
  <c r="AV106" i="1"/>
  <c r="AW18" i="1"/>
  <c r="AV18" i="1"/>
  <c r="AW47" i="1"/>
  <c r="AV47" i="1"/>
  <c r="AW297" i="1"/>
  <c r="AV297" i="1"/>
  <c r="AW15" i="1"/>
  <c r="AV15" i="1"/>
  <c r="AW233" i="1"/>
  <c r="AV233" i="1"/>
  <c r="AW117" i="1"/>
  <c r="AV117" i="1"/>
  <c r="AW77" i="1"/>
  <c r="AV77" i="1"/>
  <c r="AW205" i="1"/>
  <c r="AV205" i="1"/>
  <c r="AW123" i="1"/>
  <c r="AV123" i="1"/>
  <c r="AW51" i="1"/>
  <c r="AV51" i="1"/>
  <c r="AW207" i="1"/>
  <c r="AV207" i="1"/>
  <c r="AW137" i="1"/>
  <c r="AV137" i="1"/>
  <c r="AW13" i="1"/>
  <c r="AV13" i="1"/>
  <c r="AW316" i="1"/>
  <c r="AV316" i="1"/>
  <c r="AW171" i="1"/>
  <c r="AV171" i="1"/>
  <c r="AW301" i="1"/>
  <c r="AV301" i="1"/>
  <c r="AW91" i="1"/>
  <c r="AV91" i="1"/>
  <c r="AW284" i="1"/>
  <c r="AV284" i="1"/>
  <c r="AW107" i="1"/>
  <c r="AV107" i="1"/>
  <c r="AW243" i="1"/>
  <c r="AV243" i="1"/>
  <c r="AW75" i="1"/>
  <c r="AV75" i="1"/>
  <c r="AW116" i="1"/>
  <c r="AV116" i="1"/>
  <c r="AW276" i="1"/>
  <c r="AV276" i="1"/>
  <c r="AW279" i="1"/>
  <c r="AV279" i="1"/>
  <c r="BA180" i="1"/>
  <c r="AZ180" i="1"/>
  <c r="AW185" i="1"/>
  <c r="AV185" i="1"/>
  <c r="AW44" i="1"/>
  <c r="AV44" i="1"/>
  <c r="BA1084" i="1"/>
  <c r="AZ1084" i="1"/>
  <c r="BC1008" i="1"/>
  <c r="BA884" i="1"/>
  <c r="AZ884" i="1"/>
  <c r="BA808" i="1"/>
  <c r="AZ808" i="1"/>
  <c r="BA502" i="1"/>
  <c r="AZ502" i="1"/>
  <c r="BC371" i="1"/>
  <c r="BC712" i="1"/>
  <c r="BA248" i="1"/>
  <c r="AZ248" i="1"/>
  <c r="BC477" i="1"/>
  <c r="BA421" i="1"/>
  <c r="AZ421" i="1"/>
  <c r="BA244" i="1"/>
  <c r="AZ244" i="1"/>
  <c r="BA969" i="1"/>
  <c r="AZ969" i="1"/>
  <c r="BA919" i="1"/>
  <c r="AZ919" i="1"/>
  <c r="BA903" i="1"/>
  <c r="AZ903" i="1"/>
  <c r="BA674" i="1"/>
  <c r="AZ674" i="1"/>
  <c r="BA228" i="1"/>
  <c r="AZ228" i="1"/>
  <c r="BA48" i="1"/>
  <c r="AZ48" i="1"/>
  <c r="BA729" i="1"/>
  <c r="AZ729" i="1"/>
  <c r="BA665" i="1"/>
  <c r="AZ665" i="1"/>
  <c r="BE1025" i="1"/>
  <c r="BD1025" i="1"/>
  <c r="BK989" i="1"/>
  <c r="BI907" i="1"/>
  <c r="BH907" i="1"/>
  <c r="BE859" i="1"/>
  <c r="BD859" i="1"/>
  <c r="BE675" i="1"/>
  <c r="BD675" i="1"/>
  <c r="BE424" i="1"/>
  <c r="BD424" i="1"/>
  <c r="BA367" i="1"/>
  <c r="AZ367" i="1"/>
  <c r="BA331" i="1"/>
  <c r="AZ331" i="1"/>
  <c r="BE151" i="1"/>
  <c r="BD151" i="1"/>
  <c r="BA103" i="1"/>
  <c r="AZ103" i="1"/>
  <c r="BE70" i="1"/>
  <c r="BD70" i="1"/>
  <c r="BC1016" i="1"/>
  <c r="BA689" i="1"/>
  <c r="AZ689" i="1"/>
  <c r="BA667" i="1"/>
  <c r="AZ667" i="1"/>
  <c r="BA577" i="1"/>
  <c r="AZ577" i="1"/>
  <c r="BA566" i="1"/>
  <c r="AZ566" i="1"/>
  <c r="BA556" i="1"/>
  <c r="AZ556" i="1"/>
  <c r="BA551" i="1"/>
  <c r="AZ551" i="1"/>
  <c r="BA516" i="1"/>
  <c r="AZ516" i="1"/>
  <c r="BA510" i="1"/>
  <c r="AZ510" i="1"/>
  <c r="BC461" i="1"/>
  <c r="BA451" i="1"/>
  <c r="AZ451" i="1"/>
  <c r="BA435" i="1"/>
  <c r="AZ435" i="1"/>
  <c r="BG426" i="1"/>
  <c r="BC426" i="1"/>
  <c r="BA420" i="1"/>
  <c r="AZ420" i="1"/>
  <c r="BG416" i="1"/>
  <c r="BC416" i="1"/>
  <c r="BG403" i="1"/>
  <c r="BG398" i="1"/>
  <c r="BC398" i="1"/>
  <c r="BA388" i="1"/>
  <c r="AZ388" i="1"/>
  <c r="BC354" i="1"/>
  <c r="BG344" i="1"/>
  <c r="BC344" i="1"/>
  <c r="BA319" i="1"/>
  <c r="AZ319" i="1"/>
  <c r="BG293" i="1"/>
  <c r="BC293" i="1"/>
  <c r="BA284" i="1"/>
  <c r="AZ284" i="1"/>
  <c r="BC270" i="1"/>
  <c r="BG239" i="1"/>
  <c r="BC239" i="1"/>
  <c r="BC229" i="1"/>
  <c r="BC205" i="1"/>
  <c r="BA171" i="1"/>
  <c r="AZ171" i="1"/>
  <c r="BG160" i="1"/>
  <c r="BC160" i="1"/>
  <c r="BC149" i="1"/>
  <c r="BC136" i="1"/>
  <c r="BC125" i="1"/>
  <c r="BG111" i="1"/>
  <c r="BC111" i="1"/>
  <c r="BA61" i="1"/>
  <c r="AZ61" i="1"/>
  <c r="BC47" i="1"/>
  <c r="BG17" i="1"/>
  <c r="BC17" i="1"/>
  <c r="BA32" i="1"/>
  <c r="AZ32" i="1"/>
  <c r="AW166" i="1"/>
  <c r="AV166" i="1"/>
  <c r="AW272" i="1"/>
  <c r="AV272" i="1"/>
  <c r="AW208" i="1"/>
  <c r="AV208" i="1"/>
  <c r="AW144" i="1"/>
  <c r="AV144" i="1"/>
  <c r="AW72" i="1"/>
  <c r="AV72" i="1"/>
  <c r="AW226" i="1"/>
  <c r="AV226" i="1"/>
  <c r="AW90" i="1"/>
  <c r="AV90" i="1"/>
  <c r="AW39" i="1"/>
  <c r="AV39" i="1"/>
  <c r="AW315" i="1"/>
  <c r="AV315" i="1"/>
  <c r="AW111" i="1"/>
  <c r="AV111" i="1"/>
  <c r="AW199" i="1"/>
  <c r="AV199" i="1"/>
  <c r="AW93" i="1"/>
  <c r="AV93" i="1"/>
  <c r="AW204" i="1"/>
  <c r="AV204" i="1"/>
  <c r="AW173" i="1"/>
  <c r="AV173" i="1"/>
  <c r="AW247" i="1"/>
  <c r="AV247" i="1"/>
  <c r="AW277" i="1"/>
  <c r="AV277" i="1"/>
  <c r="AW223" i="1"/>
  <c r="AV223" i="1"/>
  <c r="AW269" i="1"/>
  <c r="AV269" i="1"/>
  <c r="AW151" i="1"/>
  <c r="AV151" i="1"/>
  <c r="BA1098" i="1"/>
  <c r="AZ1098" i="1"/>
  <c r="BE1082" i="1"/>
  <c r="BD1082" i="1"/>
  <c r="BA1042" i="1"/>
  <c r="AZ1042" i="1"/>
  <c r="BI981" i="1"/>
  <c r="BH981" i="1"/>
  <c r="BA945" i="1"/>
  <c r="AZ945" i="1"/>
  <c r="BA818" i="1"/>
  <c r="AZ818" i="1"/>
  <c r="BA688" i="1"/>
  <c r="AZ688" i="1"/>
  <c r="BI696" i="1"/>
  <c r="BH696" i="1"/>
  <c r="BA585" i="1"/>
  <c r="AZ585" i="1"/>
  <c r="BE539" i="1"/>
  <c r="BD539" i="1"/>
  <c r="BE496" i="1"/>
  <c r="BD496" i="1"/>
  <c r="BE428" i="1"/>
  <c r="BD428" i="1"/>
  <c r="BA267" i="1"/>
  <c r="AZ267" i="1"/>
  <c r="BA112" i="1"/>
  <c r="AZ112" i="1"/>
  <c r="BE150" i="1"/>
  <c r="BD150" i="1"/>
  <c r="BE66" i="1"/>
  <c r="BD66" i="1"/>
  <c r="BA889" i="1"/>
  <c r="AZ889" i="1"/>
  <c r="BA771" i="1"/>
  <c r="AZ771" i="1"/>
  <c r="BA754" i="1"/>
  <c r="AZ754" i="1"/>
  <c r="BC745" i="1"/>
  <c r="BA722" i="1"/>
  <c r="AZ722" i="1"/>
  <c r="BA699" i="1"/>
  <c r="AZ699" i="1"/>
  <c r="BA572" i="1"/>
  <c r="AZ572" i="1"/>
  <c r="BC560" i="1"/>
  <c r="BC541" i="1"/>
  <c r="BA532" i="1"/>
  <c r="AZ532" i="1"/>
  <c r="BA500" i="1"/>
  <c r="AZ500" i="1"/>
  <c r="BA491" i="1"/>
  <c r="AZ491" i="1"/>
  <c r="BA475" i="1"/>
  <c r="AZ475" i="1"/>
  <c r="BA471" i="1"/>
  <c r="AZ471" i="1"/>
  <c r="BA447" i="1"/>
  <c r="AZ447" i="1"/>
  <c r="BA384" i="1"/>
  <c r="AZ384" i="1"/>
  <c r="BA368" i="1"/>
  <c r="AZ368" i="1"/>
  <c r="BG363" i="1"/>
  <c r="BA338" i="1"/>
  <c r="AZ338" i="1"/>
  <c r="BA334" i="1"/>
  <c r="AZ334" i="1"/>
  <c r="BA314" i="1"/>
  <c r="AZ314" i="1"/>
  <c r="BG288" i="1"/>
  <c r="BC288" i="1"/>
  <c r="BA279" i="1"/>
  <c r="AZ279" i="1"/>
  <c r="BA264" i="1"/>
  <c r="AZ264" i="1"/>
  <c r="BA256" i="1"/>
  <c r="AZ256" i="1"/>
  <c r="BA211" i="1"/>
  <c r="AZ211" i="1"/>
  <c r="BA187" i="1"/>
  <c r="AZ187" i="1"/>
  <c r="BA166" i="1"/>
  <c r="AZ166" i="1"/>
  <c r="BA155" i="1"/>
  <c r="AZ155" i="1"/>
  <c r="BA142" i="1"/>
  <c r="AZ142" i="1"/>
  <c r="BA131" i="1"/>
  <c r="AZ131" i="1"/>
  <c r="BA118" i="1"/>
  <c r="AZ118" i="1"/>
  <c r="BA99" i="1"/>
  <c r="AZ99" i="1"/>
  <c r="BA83" i="1"/>
  <c r="AZ83" i="1"/>
  <c r="BC71" i="1"/>
  <c r="BC67" i="1"/>
  <c r="BG54" i="1"/>
  <c r="BC54" i="1"/>
  <c r="BA29" i="1"/>
  <c r="AZ29" i="1"/>
  <c r="BC7" i="1"/>
  <c r="AW294" i="1"/>
  <c r="AV294" i="1"/>
  <c r="AW230" i="1"/>
  <c r="AV230" i="1"/>
  <c r="AW102" i="1"/>
  <c r="AV102" i="1"/>
  <c r="AW38" i="1"/>
  <c r="AV38" i="1"/>
  <c r="AW336" i="1"/>
  <c r="AV336" i="1"/>
  <c r="AW8" i="1"/>
  <c r="AV8" i="1"/>
  <c r="AW290" i="1"/>
  <c r="AV290" i="1"/>
  <c r="AW162" i="1"/>
  <c r="AV162" i="1"/>
  <c r="AW10" i="1"/>
  <c r="AV10" i="1"/>
  <c r="AW289" i="1"/>
  <c r="AV289" i="1"/>
  <c r="AW227" i="1"/>
  <c r="AV227" i="1"/>
  <c r="AW68" i="1"/>
  <c r="AV68" i="1"/>
  <c r="AW339" i="1"/>
  <c r="AV339" i="1"/>
  <c r="AW131" i="1"/>
  <c r="AV131" i="1"/>
  <c r="BA312" i="1"/>
  <c r="AZ312" i="1"/>
  <c r="AW147" i="1"/>
  <c r="AV147" i="1"/>
  <c r="AW52" i="1"/>
  <c r="AV52" i="1"/>
  <c r="AW83" i="1"/>
  <c r="AV83" i="1"/>
  <c r="AW65" i="1"/>
  <c r="AV65" i="1"/>
  <c r="AW113" i="1"/>
  <c r="AV113" i="1"/>
  <c r="AW229" i="1"/>
  <c r="AV229" i="1"/>
  <c r="AW101" i="1"/>
  <c r="AV101" i="1"/>
  <c r="BE1095" i="1"/>
  <c r="BD1095" i="1"/>
  <c r="BA1081" i="1"/>
  <c r="AZ1081" i="1"/>
  <c r="BE1098" i="1"/>
  <c r="BD1098" i="1"/>
  <c r="BE1063" i="1"/>
  <c r="BD1063" i="1"/>
  <c r="BA1054" i="1"/>
  <c r="AZ1054" i="1"/>
  <c r="BA1078" i="1"/>
  <c r="AZ1078" i="1"/>
  <c r="BA1062" i="1"/>
  <c r="AZ1062" i="1"/>
  <c r="BE1069" i="1"/>
  <c r="BD1069" i="1"/>
  <c r="BA981" i="1"/>
  <c r="AZ981" i="1"/>
  <c r="BE978" i="1"/>
  <c r="BD978" i="1"/>
  <c r="BA961" i="1"/>
  <c r="AZ961" i="1"/>
  <c r="BG936" i="1"/>
  <c r="BG916" i="1"/>
  <c r="BK907" i="1"/>
  <c r="BA895" i="1"/>
  <c r="AZ895" i="1"/>
  <c r="BA860" i="1"/>
  <c r="AZ860" i="1"/>
  <c r="BA905" i="1"/>
  <c r="AZ905" i="1"/>
  <c r="BA840" i="1"/>
  <c r="AZ840" i="1"/>
  <c r="BE875" i="1"/>
  <c r="BD875" i="1"/>
  <c r="BA868" i="1"/>
  <c r="AZ868" i="1"/>
  <c r="BG894" i="1"/>
  <c r="BA785" i="1"/>
  <c r="AZ785" i="1"/>
  <c r="BE821" i="1"/>
  <c r="BD821" i="1"/>
  <c r="BE789" i="1"/>
  <c r="BD789" i="1"/>
  <c r="BE837" i="1"/>
  <c r="BD837" i="1"/>
  <c r="BE829" i="1"/>
  <c r="BD829" i="1"/>
  <c r="BA736" i="1"/>
  <c r="AZ736" i="1"/>
  <c r="BA680" i="1"/>
  <c r="AZ680" i="1"/>
  <c r="BG796" i="1"/>
  <c r="BG759" i="1"/>
  <c r="BA668" i="1"/>
  <c r="AZ668" i="1"/>
  <c r="BE777" i="1"/>
  <c r="BD777" i="1"/>
  <c r="BE747" i="1"/>
  <c r="BD747" i="1"/>
  <c r="BG709" i="1"/>
  <c r="BE822" i="1"/>
  <c r="BD822" i="1"/>
  <c r="BA734" i="1"/>
  <c r="AZ734" i="1"/>
  <c r="BE692" i="1"/>
  <c r="BD692" i="1"/>
  <c r="BA752" i="1"/>
  <c r="AZ752" i="1"/>
  <c r="BI680" i="1"/>
  <c r="BH680" i="1"/>
  <c r="BE741" i="1"/>
  <c r="BD741" i="1"/>
  <c r="BE707" i="1"/>
  <c r="BD707" i="1"/>
  <c r="BE737" i="1"/>
  <c r="BD737" i="1"/>
  <c r="BE699" i="1"/>
  <c r="BD699" i="1"/>
  <c r="BA670" i="1"/>
  <c r="AZ670" i="1"/>
  <c r="BA639" i="1"/>
  <c r="AZ639" i="1"/>
  <c r="BA607" i="1"/>
  <c r="AZ607" i="1"/>
  <c r="BG638" i="1"/>
  <c r="BK696" i="1"/>
  <c r="BA561" i="1"/>
  <c r="AZ561" i="1"/>
  <c r="BE611" i="1"/>
  <c r="BD611" i="1"/>
  <c r="BE655" i="1"/>
  <c r="BD655" i="1"/>
  <c r="BA563" i="1"/>
  <c r="AZ563" i="1"/>
  <c r="BG536" i="1"/>
  <c r="BA470" i="1"/>
  <c r="AZ470" i="1"/>
  <c r="BA419" i="1"/>
  <c r="AZ419" i="1"/>
  <c r="BE452" i="1"/>
  <c r="BD452" i="1"/>
  <c r="BE444" i="1"/>
  <c r="BD444" i="1"/>
  <c r="BE390" i="1"/>
  <c r="BD390" i="1"/>
  <c r="BA443" i="1"/>
  <c r="AZ443" i="1"/>
  <c r="BG356" i="1"/>
  <c r="BE480" i="1"/>
  <c r="BD480" i="1"/>
  <c r="BE456" i="1"/>
  <c r="BD456" i="1"/>
  <c r="BG396" i="1"/>
  <c r="BA259" i="1"/>
  <c r="AZ259" i="1"/>
  <c r="BE231" i="1"/>
  <c r="BD231" i="1"/>
  <c r="BA105" i="1"/>
  <c r="AZ105" i="1"/>
  <c r="BA241" i="1"/>
  <c r="AZ241" i="1"/>
  <c r="BA14" i="1"/>
  <c r="AZ14" i="1"/>
  <c r="BG318" i="1"/>
  <c r="BA209" i="1"/>
  <c r="AZ209" i="1"/>
  <c r="BA145" i="1"/>
  <c r="AZ145" i="1"/>
  <c r="BA28" i="1"/>
  <c r="AZ28" i="1"/>
  <c r="BG223" i="1"/>
  <c r="BA51" i="1"/>
  <c r="AZ51" i="1"/>
  <c r="BG86" i="1"/>
  <c r="BA87" i="1"/>
  <c r="AZ87" i="1"/>
  <c r="BA66" i="1"/>
  <c r="AZ66" i="1"/>
  <c r="BG45" i="1"/>
  <c r="BE43" i="1"/>
  <c r="BD43" i="1"/>
  <c r="BA1091" i="1"/>
  <c r="AZ1091" i="1"/>
  <c r="BA1083" i="1"/>
  <c r="AZ1083" i="1"/>
  <c r="BA1076" i="1"/>
  <c r="AZ1076" i="1"/>
  <c r="BA1071" i="1"/>
  <c r="AZ1071" i="1"/>
  <c r="BA1060" i="1"/>
  <c r="AZ1060" i="1"/>
  <c r="BA1053" i="1"/>
  <c r="AZ1053" i="1"/>
  <c r="BA1047" i="1"/>
  <c r="AZ1047" i="1"/>
  <c r="BA1035" i="1"/>
  <c r="AZ1035" i="1"/>
  <c r="BC1029" i="1"/>
  <c r="BC1022" i="1"/>
  <c r="BA1015" i="1"/>
  <c r="AZ1015" i="1"/>
  <c r="BA1004" i="1"/>
  <c r="AZ1004" i="1"/>
  <c r="BA998" i="1"/>
  <c r="AZ998" i="1"/>
  <c r="BA992" i="1"/>
  <c r="AZ992" i="1"/>
  <c r="BE981" i="1"/>
  <c r="BD981" i="1"/>
  <c r="BA974" i="1"/>
  <c r="AZ974" i="1"/>
  <c r="BA967" i="1"/>
  <c r="AZ967" i="1"/>
  <c r="BA958" i="1"/>
  <c r="AZ958" i="1"/>
  <c r="BA944" i="1"/>
  <c r="AZ944" i="1"/>
  <c r="BA940" i="1"/>
  <c r="AZ940" i="1"/>
  <c r="BA935" i="1"/>
  <c r="AZ935" i="1"/>
  <c r="BC930" i="1"/>
  <c r="BA917" i="1"/>
  <c r="AZ917" i="1"/>
  <c r="BA910" i="1"/>
  <c r="AZ910" i="1"/>
  <c r="BA906" i="1"/>
  <c r="AZ906" i="1"/>
  <c r="BC900" i="1"/>
  <c r="BA887" i="1"/>
  <c r="AZ887" i="1"/>
  <c r="BA881" i="1"/>
  <c r="AZ881" i="1"/>
  <c r="BA871" i="1"/>
  <c r="AZ871" i="1"/>
  <c r="BA865" i="1"/>
  <c r="AZ865" i="1"/>
  <c r="BA855" i="1"/>
  <c r="AZ855" i="1"/>
  <c r="BA849" i="1"/>
  <c r="AZ849" i="1"/>
  <c r="BA838" i="1"/>
  <c r="AZ838" i="1"/>
  <c r="BA830" i="1"/>
  <c r="AZ830" i="1"/>
  <c r="BE806" i="1"/>
  <c r="BD806" i="1"/>
  <c r="BA796" i="1"/>
  <c r="AZ796" i="1"/>
  <c r="BA781" i="1"/>
  <c r="AZ781" i="1"/>
  <c r="BA775" i="1"/>
  <c r="AZ775" i="1"/>
  <c r="BA764" i="1"/>
  <c r="AZ764" i="1"/>
  <c r="BA757" i="1"/>
  <c r="AZ757" i="1"/>
  <c r="BA751" i="1"/>
  <c r="AZ751" i="1"/>
  <c r="BA732" i="1"/>
  <c r="AZ732" i="1"/>
  <c r="BA725" i="1"/>
  <c r="AZ725" i="1"/>
  <c r="BA721" i="1"/>
  <c r="AZ721" i="1"/>
  <c r="BA709" i="1"/>
  <c r="AZ709" i="1"/>
  <c r="BA703" i="1"/>
  <c r="AZ703" i="1"/>
  <c r="BA698" i="1"/>
  <c r="AZ698" i="1"/>
  <c r="BA693" i="1"/>
  <c r="AZ693" i="1"/>
  <c r="BA685" i="1"/>
  <c r="AZ685" i="1"/>
  <c r="BA656" i="1"/>
  <c r="AZ656" i="1"/>
  <c r="BA650" i="1"/>
  <c r="AZ650" i="1"/>
  <c r="BC644" i="1"/>
  <c r="BA638" i="1"/>
  <c r="AZ638" i="1"/>
  <c r="BA634" i="1"/>
  <c r="AZ634" i="1"/>
  <c r="BC628" i="1"/>
  <c r="BA622" i="1"/>
  <c r="AZ622" i="1"/>
  <c r="BA618" i="1"/>
  <c r="AZ618" i="1"/>
  <c r="BC612" i="1"/>
  <c r="BA606" i="1"/>
  <c r="AZ606" i="1"/>
  <c r="BA602" i="1"/>
  <c r="AZ602" i="1"/>
  <c r="BC596" i="1"/>
  <c r="BA590" i="1"/>
  <c r="AZ590" i="1"/>
  <c r="BA586" i="1"/>
  <c r="AZ586" i="1"/>
  <c r="BA576" i="1"/>
  <c r="AZ576" i="1"/>
  <c r="BA570" i="1"/>
  <c r="AZ570" i="1"/>
  <c r="BA565" i="1"/>
  <c r="AZ565" i="1"/>
  <c r="BA554" i="1"/>
  <c r="AZ554" i="1"/>
  <c r="BA549" i="1"/>
  <c r="AZ549" i="1"/>
  <c r="BA544" i="1"/>
  <c r="AZ544" i="1"/>
  <c r="BA520" i="1"/>
  <c r="AZ520" i="1"/>
  <c r="BC515" i="1"/>
  <c r="BA509" i="1"/>
  <c r="AZ509" i="1"/>
  <c r="BA504" i="1"/>
  <c r="AZ504" i="1"/>
  <c r="BA490" i="1"/>
  <c r="AZ490" i="1"/>
  <c r="BA474" i="1"/>
  <c r="AZ474" i="1"/>
  <c r="BA469" i="1"/>
  <c r="AZ469" i="1"/>
  <c r="BA465" i="1"/>
  <c r="AZ465" i="1"/>
  <c r="BA460" i="1"/>
  <c r="AZ460" i="1"/>
  <c r="BA450" i="1"/>
  <c r="AZ450" i="1"/>
  <c r="BA445" i="1"/>
  <c r="AZ445" i="1"/>
  <c r="BA434" i="1"/>
  <c r="AZ434" i="1"/>
  <c r="BA429" i="1"/>
  <c r="AZ429" i="1"/>
  <c r="BA425" i="1"/>
  <c r="AZ425" i="1"/>
  <c r="BA414" i="1"/>
  <c r="AZ414" i="1"/>
  <c r="BA408" i="1"/>
  <c r="AZ408" i="1"/>
  <c r="BA402" i="1"/>
  <c r="AZ402" i="1"/>
  <c r="BA397" i="1"/>
  <c r="AZ397" i="1"/>
  <c r="BG392" i="1"/>
  <c r="BC392" i="1"/>
  <c r="BA382" i="1"/>
  <c r="AZ382" i="1"/>
  <c r="BA377" i="1"/>
  <c r="AZ377" i="1"/>
  <c r="BG372" i="1"/>
  <c r="BC372" i="1"/>
  <c r="BA366" i="1"/>
  <c r="AZ366" i="1"/>
  <c r="BA362" i="1"/>
  <c r="AZ362" i="1"/>
  <c r="BA357" i="1"/>
  <c r="AZ357" i="1"/>
  <c r="BA353" i="1"/>
  <c r="AZ353" i="1"/>
  <c r="BG348" i="1"/>
  <c r="BC348" i="1"/>
  <c r="BA344" i="1"/>
  <c r="AZ344" i="1"/>
  <c r="BG334" i="1"/>
  <c r="BC334" i="1"/>
  <c r="BA329" i="1"/>
  <c r="AZ329" i="1"/>
  <c r="BA324" i="1"/>
  <c r="AZ324" i="1"/>
  <c r="BG314" i="1"/>
  <c r="BC314" i="1"/>
  <c r="BA308" i="1"/>
  <c r="AZ308" i="1"/>
  <c r="BA301" i="1"/>
  <c r="AZ301" i="1"/>
  <c r="BA293" i="1"/>
  <c r="AZ293" i="1"/>
  <c r="BA288" i="1"/>
  <c r="AZ288" i="1"/>
  <c r="BC284" i="1"/>
  <c r="BC273" i="1"/>
  <c r="BA263" i="1"/>
  <c r="AZ263" i="1"/>
  <c r="BA255" i="1"/>
  <c r="AZ255" i="1"/>
  <c r="BA245" i="1"/>
  <c r="AZ245" i="1"/>
  <c r="BA232" i="1"/>
  <c r="AZ232" i="1"/>
  <c r="BG222" i="1"/>
  <c r="BC222" i="1"/>
  <c r="BA215" i="1"/>
  <c r="AZ215" i="1"/>
  <c r="BA210" i="1"/>
  <c r="AZ210" i="1"/>
  <c r="BC198" i="1"/>
  <c r="BA191" i="1"/>
  <c r="AZ191" i="1"/>
  <c r="BA186" i="1"/>
  <c r="AZ186" i="1"/>
  <c r="BG174" i="1"/>
  <c r="BC174" i="1"/>
  <c r="BA170" i="1"/>
  <c r="AZ170" i="1"/>
  <c r="BA165" i="1"/>
  <c r="AZ165" i="1"/>
  <c r="BA159" i="1"/>
  <c r="AZ159" i="1"/>
  <c r="BA154" i="1"/>
  <c r="AZ154" i="1"/>
  <c r="BA141" i="1"/>
  <c r="AZ141" i="1"/>
  <c r="BA135" i="1"/>
  <c r="AZ135" i="1"/>
  <c r="BA130" i="1"/>
  <c r="AZ130" i="1"/>
  <c r="BA117" i="1"/>
  <c r="AZ117" i="1"/>
  <c r="BA102" i="1"/>
  <c r="AZ102" i="1"/>
  <c r="BA98" i="1"/>
  <c r="AZ98" i="1"/>
  <c r="BA92" i="1"/>
  <c r="AZ92" i="1"/>
  <c r="BA86" i="1"/>
  <c r="AZ86" i="1"/>
  <c r="BA82" i="1"/>
  <c r="AZ82" i="1"/>
  <c r="BA70" i="1"/>
  <c r="AZ70" i="1"/>
  <c r="BA65" i="1"/>
  <c r="AZ65" i="1"/>
  <c r="BA60" i="1"/>
  <c r="AZ60" i="1"/>
  <c r="BC53" i="1"/>
  <c r="BA46" i="1"/>
  <c r="AZ46" i="1"/>
  <c r="BA39" i="1"/>
  <c r="AZ39" i="1"/>
  <c r="BA33" i="1"/>
  <c r="AZ33" i="1"/>
  <c r="BA25" i="1"/>
  <c r="AZ25" i="1"/>
  <c r="BA15" i="1"/>
  <c r="AZ15" i="1"/>
  <c r="BA5" i="1"/>
  <c r="AZ5" i="1"/>
  <c r="BA24" i="1"/>
  <c r="AZ24" i="1"/>
  <c r="AW286" i="1"/>
  <c r="AV286" i="1"/>
  <c r="AW222" i="1"/>
  <c r="AV222" i="1"/>
  <c r="AW158" i="1"/>
  <c r="AV158" i="1"/>
  <c r="AW94" i="1"/>
  <c r="AV94" i="1"/>
  <c r="AW30" i="1"/>
  <c r="AV30" i="1"/>
  <c r="AW328" i="1"/>
  <c r="AV328" i="1"/>
  <c r="AW264" i="1"/>
  <c r="AV264" i="1"/>
  <c r="AW200" i="1"/>
  <c r="AV200" i="1"/>
  <c r="AW136" i="1"/>
  <c r="AV136" i="1"/>
  <c r="AW64" i="1"/>
  <c r="AV64" i="1"/>
  <c r="AW346" i="1"/>
  <c r="AV346" i="1"/>
  <c r="AW282" i="1"/>
  <c r="AV282" i="1"/>
  <c r="AW218" i="1"/>
  <c r="AV218" i="1"/>
  <c r="AW154" i="1"/>
  <c r="AV154" i="1"/>
  <c r="AW82" i="1"/>
  <c r="AV82" i="1"/>
  <c r="AW79" i="1"/>
  <c r="AV79" i="1"/>
  <c r="AW345" i="1"/>
  <c r="AV345" i="1"/>
  <c r="AW281" i="1"/>
  <c r="AV281" i="1"/>
  <c r="AW299" i="1"/>
  <c r="AV299" i="1"/>
  <c r="BA196" i="1"/>
  <c r="AZ196" i="1"/>
  <c r="AW108" i="1"/>
  <c r="AV108" i="1"/>
  <c r="AW59" i="1"/>
  <c r="AV59" i="1"/>
  <c r="AW196" i="1"/>
  <c r="AV196" i="1"/>
  <c r="AW35" i="1"/>
  <c r="AV35" i="1"/>
  <c r="AW323" i="1"/>
  <c r="AV323" i="1"/>
  <c r="AW201" i="1"/>
  <c r="AV201" i="1"/>
  <c r="AW95" i="1"/>
  <c r="AV95" i="1"/>
  <c r="AW167" i="1"/>
  <c r="AV167" i="1"/>
  <c r="AW309" i="1"/>
  <c r="AV309" i="1"/>
  <c r="AW119" i="1"/>
  <c r="AV119" i="1"/>
  <c r="AW237" i="1"/>
  <c r="AV237" i="1"/>
  <c r="AW45" i="1"/>
  <c r="AV45" i="1"/>
  <c r="AW253" i="1"/>
  <c r="AV253" i="1"/>
  <c r="AW349" i="1"/>
  <c r="AV349" i="1"/>
  <c r="AW220" i="1"/>
  <c r="AV220" i="1"/>
  <c r="AW41" i="1"/>
  <c r="AV41" i="1"/>
  <c r="AW325" i="1"/>
  <c r="AV325" i="1"/>
  <c r="AW244" i="1"/>
  <c r="AV244" i="1"/>
  <c r="AW125" i="1"/>
  <c r="AV125" i="1"/>
  <c r="AW37" i="1"/>
  <c r="AV37" i="1"/>
  <c r="AW292" i="1"/>
  <c r="AV292" i="1"/>
  <c r="BC1098" i="1"/>
  <c r="BC1082" i="1"/>
  <c r="BA1040" i="1"/>
  <c r="AZ1040" i="1"/>
  <c r="BA1024" i="1"/>
  <c r="AZ1024" i="1"/>
  <c r="BA1006" i="1"/>
  <c r="AZ1006" i="1"/>
  <c r="BA816" i="1"/>
  <c r="AZ816" i="1"/>
  <c r="BC411" i="1"/>
  <c r="BC379" i="1"/>
  <c r="BC720" i="1"/>
  <c r="BC688" i="1"/>
  <c r="BA999" i="1"/>
  <c r="AZ999" i="1"/>
  <c r="BC931" i="1"/>
  <c r="BA738" i="1"/>
  <c r="AZ738" i="1"/>
  <c r="BA682" i="1"/>
  <c r="AZ682" i="1"/>
  <c r="BC79" i="1"/>
  <c r="BA188" i="1"/>
  <c r="AZ188" i="1"/>
  <c r="BA673" i="1"/>
  <c r="AZ673" i="1"/>
  <c r="BA148" i="1"/>
  <c r="AZ148" i="1"/>
  <c r="BG198" i="1"/>
  <c r="BG136" i="1"/>
  <c r="BG256" i="1"/>
  <c r="BG67" i="1"/>
  <c r="BG53" i="1"/>
  <c r="BG402" i="1"/>
  <c r="BG354" i="1"/>
  <c r="BG394" i="1"/>
  <c r="BG166" i="1"/>
  <c r="BG119" i="1"/>
  <c r="BG29" i="1"/>
  <c r="BD71" i="1"/>
  <c r="BD133" i="1"/>
  <c r="BD84" i="1"/>
  <c r="BD165" i="1"/>
  <c r="BD31" i="1"/>
  <c r="BD347" i="1"/>
  <c r="BD300" i="1"/>
  <c r="BH260" i="1"/>
  <c r="BG1093" i="1"/>
  <c r="BG1088" i="1"/>
  <c r="BG1085" i="1"/>
  <c r="BG1080" i="1"/>
  <c r="BG1077" i="1"/>
  <c r="BG1072" i="1"/>
  <c r="BG1066" i="1"/>
  <c r="BG1058" i="1"/>
  <c r="BG1056" i="1"/>
  <c r="BG1053" i="1"/>
  <c r="BG1051" i="1"/>
  <c r="BG1050" i="1"/>
  <c r="BG1047" i="1"/>
  <c r="BG1046" i="1"/>
  <c r="BG1038" i="1"/>
  <c r="BG1035" i="1"/>
  <c r="BG1030" i="1"/>
  <c r="BG1027" i="1"/>
  <c r="BG1021" i="1"/>
  <c r="BG1014" i="1"/>
  <c r="BG1013" i="1"/>
  <c r="BG1011" i="1"/>
  <c r="BG1000" i="1"/>
  <c r="BG995" i="1"/>
  <c r="BG992" i="1"/>
  <c r="BG974" i="1"/>
  <c r="BG965" i="1"/>
  <c r="BG964" i="1"/>
  <c r="BG963" i="1"/>
  <c r="BG962" i="1"/>
  <c r="BG957" i="1"/>
  <c r="BG956" i="1"/>
  <c r="BG955" i="1"/>
  <c r="BG954" i="1"/>
  <c r="BG949" i="1"/>
  <c r="BG948" i="1"/>
  <c r="BG947" i="1"/>
  <c r="BG946" i="1"/>
  <c r="BG941" i="1"/>
  <c r="BG940" i="1"/>
  <c r="BG939" i="1"/>
  <c r="BG938" i="1"/>
  <c r="BG933" i="1"/>
  <c r="BG932" i="1"/>
  <c r="BG925" i="1"/>
  <c r="BG917" i="1"/>
  <c r="BG909" i="1"/>
  <c r="BG906" i="1"/>
  <c r="BG901" i="1"/>
  <c r="BG893" i="1"/>
  <c r="BG892" i="1"/>
  <c r="BG890" i="1"/>
  <c r="BG887" i="1"/>
  <c r="BG886" i="1"/>
  <c r="BG883" i="1"/>
  <c r="BG880" i="1"/>
  <c r="BG878" i="1"/>
  <c r="BG877" i="1"/>
  <c r="BG872" i="1"/>
  <c r="BG870" i="1"/>
  <c r="BG869" i="1"/>
  <c r="BG864" i="1"/>
  <c r="BG862" i="1"/>
  <c r="BG861" i="1"/>
  <c r="BG856" i="1"/>
  <c r="BG854" i="1"/>
  <c r="BG853" i="1"/>
  <c r="BG847" i="1"/>
  <c r="BG846" i="1"/>
  <c r="BG845" i="1"/>
  <c r="BG839" i="1"/>
  <c r="BG838" i="1"/>
  <c r="BG836" i="1"/>
  <c r="BG833" i="1"/>
  <c r="BG825" i="1"/>
  <c r="BG820" i="1"/>
  <c r="BG799" i="1"/>
  <c r="BG794" i="1"/>
  <c r="BG791" i="1"/>
  <c r="BG786" i="1"/>
  <c r="BG783" i="1"/>
  <c r="BG778" i="1"/>
  <c r="BG775" i="1"/>
  <c r="BG770" i="1"/>
  <c r="BG767" i="1"/>
  <c r="BG762" i="1"/>
  <c r="BG756" i="1"/>
  <c r="BG735" i="1"/>
  <c r="BG730" i="1"/>
  <c r="BG727" i="1"/>
  <c r="BG722" i="1"/>
  <c r="BG719" i="1"/>
  <c r="BG714" i="1"/>
  <c r="BG713" i="1"/>
  <c r="BG706" i="1"/>
  <c r="BG703" i="1"/>
  <c r="BG698" i="1"/>
  <c r="BG659" i="1"/>
  <c r="BG651" i="1"/>
  <c r="BG650" i="1"/>
  <c r="BG648" i="1"/>
  <c r="BG645" i="1"/>
  <c r="BG640" i="1"/>
  <c r="BG637" i="1"/>
  <c r="BG635" i="1"/>
  <c r="BG632" i="1"/>
  <c r="BG627" i="1"/>
  <c r="BG624" i="1"/>
  <c r="BG621" i="1"/>
  <c r="BG616" i="1"/>
  <c r="BG613" i="1"/>
  <c r="BG608" i="1"/>
  <c r="BG605" i="1"/>
  <c r="BG603" i="1"/>
  <c r="BG600" i="1"/>
  <c r="BG597" i="1"/>
  <c r="BG595" i="1"/>
  <c r="BG592" i="1"/>
  <c r="BG589" i="1"/>
  <c r="BG584" i="1"/>
  <c r="BG581" i="1"/>
  <c r="BG576" i="1"/>
  <c r="BG574" i="1"/>
  <c r="BG573" i="1"/>
  <c r="BG572" i="1"/>
  <c r="BG567" i="1"/>
  <c r="BG566" i="1"/>
  <c r="BG564" i="1"/>
  <c r="BG559" i="1"/>
  <c r="BG558" i="1"/>
  <c r="BG557" i="1"/>
  <c r="BG556" i="1"/>
  <c r="BG554" i="1"/>
  <c r="BG552" i="1"/>
  <c r="BG551" i="1"/>
  <c r="BG546" i="1"/>
  <c r="BG532" i="1"/>
  <c r="BG531" i="1"/>
  <c r="BG530" i="1"/>
  <c r="BG528" i="1"/>
  <c r="BG527" i="1"/>
  <c r="BG525" i="1"/>
  <c r="BG524" i="1"/>
  <c r="BG520" i="1"/>
  <c r="BG519" i="1"/>
  <c r="BG516" i="1"/>
  <c r="BG509" i="1"/>
  <c r="BG508" i="1"/>
  <c r="BG506" i="1"/>
  <c r="BG504" i="1"/>
  <c r="BG500" i="1"/>
  <c r="BG497" i="1"/>
  <c r="BG495" i="1"/>
  <c r="BG494" i="1"/>
  <c r="BG493" i="1"/>
  <c r="BG490" i="1"/>
  <c r="BG487" i="1"/>
  <c r="BG484" i="1"/>
  <c r="BG481" i="1"/>
  <c r="BG479" i="1"/>
  <c r="BG476" i="1"/>
  <c r="BG472" i="1"/>
  <c r="BG471" i="1"/>
  <c r="BG469" i="1"/>
  <c r="BG466" i="1"/>
  <c r="BG464" i="1"/>
  <c r="BG463" i="1"/>
  <c r="BG458" i="1"/>
  <c r="BG457" i="1"/>
  <c r="BG455" i="1"/>
  <c r="BG450" i="1"/>
  <c r="BG447" i="1"/>
  <c r="BG445" i="1"/>
  <c r="BG441" i="1"/>
  <c r="BG440" i="1"/>
  <c r="BG434" i="1"/>
  <c r="BG432" i="1"/>
  <c r="BG431" i="1"/>
  <c r="BG429" i="1"/>
  <c r="BG425" i="1"/>
  <c r="BG422" i="1"/>
  <c r="BG417" i="1"/>
  <c r="BG414" i="1"/>
  <c r="BG409" i="1"/>
  <c r="BG406" i="1"/>
  <c r="BG401" i="1"/>
  <c r="BG393" i="1"/>
  <c r="BG389" i="1"/>
  <c r="BG385" i="1"/>
  <c r="BG381" i="1"/>
  <c r="BG377" i="1"/>
  <c r="BG373" i="1"/>
  <c r="BG369" i="1"/>
  <c r="BG365" i="1"/>
  <c r="BG361" i="1"/>
  <c r="BG357" i="1"/>
  <c r="BG353" i="1"/>
  <c r="BG349" i="1"/>
  <c r="BG345" i="1"/>
  <c r="BG341" i="1"/>
  <c r="BG337" i="1"/>
  <c r="BG335" i="1"/>
  <c r="BK334" i="1"/>
  <c r="BG332" i="1"/>
  <c r="BG329" i="1"/>
  <c r="BG324" i="1"/>
  <c r="BG321" i="1"/>
  <c r="BG316" i="1"/>
  <c r="BG308" i="1"/>
  <c r="BG306" i="1"/>
  <c r="BG301" i="1"/>
  <c r="BG298" i="1"/>
  <c r="BK295" i="1"/>
  <c r="BG292" i="1"/>
  <c r="BG287" i="1"/>
  <c r="BG286" i="1"/>
  <c r="BG282" i="1"/>
  <c r="BG279" i="1"/>
  <c r="BG278" i="1"/>
  <c r="BK276" i="1"/>
  <c r="BG274" i="1"/>
  <c r="BG269" i="1"/>
  <c r="BG266" i="1"/>
  <c r="BG258" i="1"/>
  <c r="BG250" i="1"/>
  <c r="BG247" i="1"/>
  <c r="BG245" i="1"/>
  <c r="BG243" i="1"/>
  <c r="BG242" i="1"/>
  <c r="BG237" i="1"/>
  <c r="BG235" i="1"/>
  <c r="BG234" i="1"/>
  <c r="BG227" i="1"/>
  <c r="BG219" i="1"/>
  <c r="BG218" i="1"/>
  <c r="BG213" i="1"/>
  <c r="BG211" i="1"/>
  <c r="BG210" i="1"/>
  <c r="BG203" i="1"/>
  <c r="BG195" i="1"/>
  <c r="BG194" i="1"/>
  <c r="BG189" i="1"/>
  <c r="BG187" i="1"/>
  <c r="BG186" i="1"/>
  <c r="BG181" i="1"/>
  <c r="BG179" i="1"/>
  <c r="BG178" i="1"/>
  <c r="BG173" i="1"/>
  <c r="BG172" i="1"/>
  <c r="BG171" i="1"/>
  <c r="BG170" i="1"/>
  <c r="BG163" i="1"/>
  <c r="BG155" i="1"/>
  <c r="BG154" i="1"/>
  <c r="BG147" i="1"/>
  <c r="BG146" i="1"/>
  <c r="BG139" i="1"/>
  <c r="BG131" i="1"/>
  <c r="BG130" i="1"/>
  <c r="BG123" i="1"/>
  <c r="BG122" i="1"/>
  <c r="BG117" i="1"/>
  <c r="BG115" i="1"/>
  <c r="BG114" i="1"/>
  <c r="BG109" i="1"/>
  <c r="BG107" i="1"/>
  <c r="BG106" i="1"/>
  <c r="BG101" i="1"/>
  <c r="BG99" i="1"/>
  <c r="BG98" i="1"/>
  <c r="BG93" i="1"/>
  <c r="BG92" i="1"/>
  <c r="BG91" i="1"/>
  <c r="BG90" i="1"/>
  <c r="BG88" i="1"/>
  <c r="BG85" i="1"/>
  <c r="BG83" i="1"/>
  <c r="BG76" i="1"/>
  <c r="BG75" i="1"/>
  <c r="BG73" i="1"/>
  <c r="BG68" i="1"/>
  <c r="BG65" i="1"/>
  <c r="BG60" i="1"/>
  <c r="BG57" i="1"/>
  <c r="BG52" i="1"/>
  <c r="BG44" i="1"/>
  <c r="BG36" i="1"/>
  <c r="BG5" i="1"/>
  <c r="BG734" i="1"/>
  <c r="BG718" i="1"/>
  <c r="BG462" i="1"/>
  <c r="BG1086" i="1"/>
  <c r="BG1017" i="1"/>
  <c r="BG1020" i="1"/>
  <c r="BG991" i="1"/>
  <c r="BG919" i="1"/>
  <c r="BG895" i="1"/>
  <c r="BG884" i="1"/>
  <c r="BG860" i="1"/>
  <c r="BG905" i="1"/>
  <c r="BG874" i="1"/>
  <c r="BG844" i="1"/>
  <c r="BG766" i="1"/>
  <c r="BG653" i="1"/>
  <c r="BG609" i="1"/>
  <c r="BG657" i="1"/>
  <c r="BG678" i="1"/>
  <c r="BG585" i="1"/>
  <c r="BG571" i="1"/>
  <c r="BG523" i="1"/>
  <c r="BG446" i="1"/>
  <c r="BG383" i="1"/>
  <c r="BK348" i="1"/>
  <c r="BG296" i="1"/>
  <c r="BK325" i="1"/>
  <c r="BG212" i="1"/>
  <c r="BG140" i="1"/>
  <c r="BG105" i="1"/>
  <c r="BK182" i="1"/>
  <c r="BG323" i="1"/>
  <c r="BK176" i="1"/>
  <c r="BG246" i="1"/>
  <c r="BK216" i="1"/>
  <c r="BK207" i="1"/>
  <c r="BK167" i="1"/>
  <c r="BG48" i="1"/>
  <c r="BK21" i="1"/>
  <c r="BK38" i="1"/>
  <c r="BG842" i="1"/>
  <c r="BG339" i="1"/>
  <c r="BG259" i="1"/>
  <c r="BG72" i="1"/>
  <c r="BK320" i="1"/>
  <c r="BK10" i="1"/>
  <c r="BK35" i="1"/>
  <c r="BG1040" i="1"/>
  <c r="BG1024" i="1"/>
  <c r="BG1044" i="1"/>
  <c r="BG1012" i="1"/>
  <c r="BG971" i="1"/>
  <c r="BG937" i="1"/>
  <c r="BG911" i="1"/>
  <c r="BG921" i="1"/>
  <c r="BG824" i="1"/>
  <c r="BG746" i="1"/>
  <c r="BG760" i="1"/>
  <c r="BG601" i="1"/>
  <c r="BG641" i="1"/>
  <c r="BG550" i="1"/>
  <c r="BG633" i="1"/>
  <c r="BG498" i="1"/>
  <c r="BG537" i="1"/>
  <c r="BG415" i="1"/>
  <c r="BG391" i="1"/>
  <c r="BG407" i="1"/>
  <c r="BG514" i="1"/>
  <c r="BK338" i="1"/>
  <c r="BK285" i="1"/>
  <c r="BG283" i="1"/>
  <c r="BG312" i="1"/>
  <c r="BG375" i="1"/>
  <c r="BK313" i="1"/>
  <c r="BK257" i="1"/>
  <c r="BG196" i="1"/>
  <c r="BG124" i="1"/>
  <c r="BG201" i="1"/>
  <c r="BK192" i="1"/>
  <c r="BK175" i="1"/>
  <c r="BG185" i="1"/>
  <c r="BG121" i="1"/>
  <c r="BG225" i="1"/>
  <c r="BK190" i="1"/>
  <c r="BK82" i="1"/>
  <c r="BG32" i="1"/>
  <c r="BG16" i="1"/>
  <c r="BK77" i="1"/>
  <c r="BK28" i="1"/>
  <c r="BG798" i="1"/>
  <c r="BG526" i="1"/>
  <c r="BG1092" i="1"/>
  <c r="BG1062" i="1"/>
  <c r="BG953" i="1"/>
  <c r="BG913" i="1"/>
  <c r="BG858" i="1"/>
  <c r="BG816" i="1"/>
  <c r="BG674" i="1"/>
  <c r="BG782" i="1"/>
  <c r="BG729" i="1"/>
  <c r="BG750" i="1"/>
  <c r="BG752" i="1"/>
  <c r="BG502" i="1"/>
  <c r="BG593" i="1"/>
  <c r="BG555" i="1"/>
  <c r="BK342" i="1"/>
  <c r="BG423" i="1"/>
  <c r="BK309" i="1"/>
  <c r="BG267" i="1"/>
  <c r="BG248" i="1"/>
  <c r="BG188" i="1"/>
  <c r="BG116" i="1"/>
  <c r="BG291" i="1"/>
  <c r="BG129" i="1"/>
  <c r="BK326" i="1"/>
  <c r="BK174" i="1"/>
  <c r="BK111" i="1"/>
  <c r="BK162" i="1"/>
  <c r="BK318" i="1"/>
  <c r="BG315" i="1"/>
  <c r="BK95" i="1"/>
  <c r="BG56" i="1"/>
  <c r="BK6" i="1"/>
  <c r="BG993" i="1"/>
  <c r="BG625" i="1"/>
  <c r="BG343" i="1"/>
  <c r="BG204" i="1"/>
  <c r="BG328" i="1"/>
  <c r="BK49" i="1"/>
  <c r="BG1084" i="1"/>
  <c r="BG977" i="1"/>
  <c r="BG1001" i="1"/>
  <c r="BG929" i="1"/>
  <c r="BG903" i="1"/>
  <c r="BG882" i="1"/>
  <c r="BG866" i="1"/>
  <c r="BG868" i="1"/>
  <c r="BG808" i="1"/>
  <c r="BG802" i="1"/>
  <c r="BG705" i="1"/>
  <c r="BG575" i="1"/>
  <c r="BG430" i="1"/>
  <c r="BG485" i="1"/>
  <c r="BG421" i="1"/>
  <c r="BG304" i="1"/>
  <c r="BK281" i="1"/>
  <c r="BG251" i="1"/>
  <c r="BK261" i="1"/>
  <c r="BG307" i="1"/>
  <c r="BG351" i="1"/>
  <c r="BG244" i="1"/>
  <c r="BG180" i="1"/>
  <c r="BG108" i="1"/>
  <c r="BK158" i="1"/>
  <c r="BK322" i="1"/>
  <c r="BG137" i="1"/>
  <c r="BG153" i="1"/>
  <c r="BK166" i="1"/>
  <c r="BK191" i="1"/>
  <c r="BK314" i="1"/>
  <c r="BG209" i="1"/>
  <c r="BK184" i="1"/>
  <c r="BG145" i="1"/>
  <c r="BK120" i="1"/>
  <c r="BK224" i="1"/>
  <c r="BG169" i="1"/>
  <c r="BK103" i="1"/>
  <c r="BG94" i="1"/>
  <c r="BG81" i="1"/>
  <c r="BK29" i="1"/>
  <c r="BK13" i="1"/>
  <c r="BK30" i="1"/>
  <c r="BK20" i="1"/>
  <c r="BG1006" i="1"/>
  <c r="BG832" i="1"/>
  <c r="BK294" i="1"/>
  <c r="BK293" i="1"/>
  <c r="BK263" i="1"/>
  <c r="BK87" i="1"/>
  <c r="BG1070" i="1"/>
  <c r="BG1054" i="1"/>
  <c r="BG979" i="1"/>
  <c r="BG975" i="1"/>
  <c r="BG899" i="1"/>
  <c r="BG945" i="1"/>
  <c r="BG891" i="1"/>
  <c r="BG850" i="1"/>
  <c r="BG826" i="1"/>
  <c r="BG758" i="1"/>
  <c r="BG738" i="1"/>
  <c r="BG666" i="1"/>
  <c r="BG681" i="1"/>
  <c r="BG702" i="1"/>
  <c r="BG710" i="1"/>
  <c r="BG670" i="1"/>
  <c r="BG438" i="1"/>
  <c r="BG413" i="1"/>
  <c r="BG359" i="1"/>
  <c r="BG367" i="1"/>
  <c r="BK336" i="1"/>
  <c r="BG275" i="1"/>
  <c r="BK277" i="1"/>
  <c r="BG236" i="1"/>
  <c r="BG164" i="1"/>
  <c r="BG233" i="1"/>
  <c r="BG97" i="1"/>
  <c r="BK255" i="1"/>
  <c r="BK104" i="1"/>
  <c r="BG161" i="1"/>
  <c r="BK206" i="1"/>
  <c r="BK86" i="1"/>
  <c r="BK80" i="1"/>
  <c r="BG40" i="1"/>
  <c r="BG193" i="1"/>
  <c r="BK33" i="1"/>
  <c r="BK34" i="1"/>
  <c r="BK22" i="1"/>
  <c r="BG983" i="1"/>
  <c r="BK297" i="1"/>
  <c r="BG132" i="1"/>
  <c r="BK112" i="1"/>
  <c r="BK159" i="1"/>
  <c r="BG1032" i="1"/>
  <c r="BG1028" i="1"/>
  <c r="BG1036" i="1"/>
  <c r="BG969" i="1"/>
  <c r="BG961" i="1"/>
  <c r="BG973" i="1"/>
  <c r="BG927" i="1"/>
  <c r="BG818" i="1"/>
  <c r="BG790" i="1"/>
  <c r="BG852" i="1"/>
  <c r="BG774" i="1"/>
  <c r="BG690" i="1"/>
  <c r="BG673" i="1"/>
  <c r="BG662" i="1"/>
  <c r="BG649" i="1"/>
  <c r="BG617" i="1"/>
  <c r="BG563" i="1"/>
  <c r="BG478" i="1"/>
  <c r="BG454" i="1"/>
  <c r="BG518" i="1"/>
  <c r="BG522" i="1"/>
  <c r="BG513" i="1"/>
  <c r="BG482" i="1"/>
  <c r="BG405" i="1"/>
  <c r="BG262" i="1"/>
  <c r="BK302" i="1"/>
  <c r="BK253" i="1"/>
  <c r="BG299" i="1"/>
  <c r="BK280" i="1"/>
  <c r="BG228" i="1"/>
  <c r="BG156" i="1"/>
  <c r="BG331" i="1"/>
  <c r="BK327" i="1"/>
  <c r="BK222" i="1"/>
  <c r="BG177" i="1"/>
  <c r="BG217" i="1"/>
  <c r="BK208" i="1"/>
  <c r="BK183" i="1"/>
  <c r="BK127" i="1"/>
  <c r="BK168" i="1"/>
  <c r="BK330" i="1"/>
  <c r="BK290" i="1"/>
  <c r="BG64" i="1"/>
  <c r="BG24" i="1"/>
  <c r="BG8" i="1"/>
  <c r="BK4" i="1"/>
  <c r="BK12" i="1"/>
  <c r="BG1049" i="1"/>
  <c r="BG682" i="1"/>
  <c r="BG726" i="1"/>
  <c r="BG1094" i="1"/>
  <c r="BG1078" i="1"/>
  <c r="BG1048" i="1"/>
  <c r="BG999" i="1"/>
  <c r="BG985" i="1"/>
  <c r="BG897" i="1"/>
  <c r="BG876" i="1"/>
  <c r="BG810" i="1"/>
  <c r="BG834" i="1"/>
  <c r="BG665" i="1"/>
  <c r="BG742" i="1"/>
  <c r="BG694" i="1"/>
  <c r="BG686" i="1"/>
  <c r="BG547" i="1"/>
  <c r="BG470" i="1"/>
  <c r="BG507" i="1"/>
  <c r="BG443" i="1"/>
  <c r="BG399" i="1"/>
  <c r="BK344" i="1"/>
  <c r="BG254" i="1"/>
  <c r="BK249" i="1"/>
  <c r="BK305" i="1"/>
  <c r="BK333" i="1"/>
  <c r="BG220" i="1"/>
  <c r="BG148" i="1"/>
  <c r="BK264" i="1"/>
  <c r="BK288" i="1"/>
  <c r="BG241" i="1"/>
  <c r="BG113" i="1"/>
  <c r="BG89" i="1"/>
  <c r="BK160" i="1"/>
  <c r="BK74" i="1"/>
  <c r="BK37" i="1"/>
  <c r="BK152" i="1"/>
  <c r="BK19" i="1"/>
  <c r="BK17" i="1"/>
  <c r="BK11" i="1"/>
  <c r="BR61" i="1"/>
  <c r="BS61" i="1"/>
  <c r="AS2" i="1"/>
  <c r="AI60" i="8"/>
  <c r="BH784" i="1" l="1"/>
  <c r="BE442" i="1"/>
  <c r="BE780" i="1"/>
  <c r="BE630" i="1"/>
  <c r="BE654" i="1"/>
  <c r="BD643" i="1"/>
  <c r="BD754" i="1"/>
  <c r="BD404" i="1"/>
  <c r="BD896" i="1"/>
  <c r="BE240" i="1"/>
  <c r="BD626" i="1"/>
  <c r="BD238" i="1"/>
  <c r="BD831" i="1"/>
  <c r="BD691" i="1"/>
  <c r="BD436" i="1"/>
  <c r="BD598" i="1"/>
  <c r="BD708" i="1"/>
  <c r="BD739" i="1"/>
  <c r="BD763" i="1"/>
  <c r="BD879" i="1"/>
  <c r="BD386" i="1"/>
  <c r="BI223" i="1"/>
  <c r="BK46" i="1"/>
  <c r="BK18" i="1"/>
  <c r="BE580" i="1"/>
  <c r="BE230" i="1"/>
  <c r="BI1043" i="1"/>
  <c r="BI175" i="1"/>
  <c r="BH987" i="1"/>
  <c r="BD378" i="1"/>
  <c r="BH695" i="1"/>
  <c r="BK310" i="1"/>
  <c r="BI896" i="1"/>
  <c r="BH619" i="1"/>
  <c r="BK45" i="1"/>
  <c r="BD619" i="1"/>
  <c r="BK695" i="1"/>
  <c r="BI952" i="1"/>
  <c r="BK14" i="1"/>
  <c r="BI1081" i="1"/>
  <c r="BD346" i="1"/>
  <c r="BD697" i="1"/>
  <c r="BI230" i="1"/>
  <c r="BK223" i="1"/>
  <c r="BK271" i="1"/>
  <c r="BI902" i="1"/>
  <c r="BD281" i="1"/>
  <c r="BD579" i="1"/>
  <c r="BH732" i="1"/>
  <c r="BK317" i="1"/>
  <c r="BI150" i="1"/>
  <c r="BI586" i="1"/>
  <c r="BD769" i="1"/>
  <c r="BD943" i="1"/>
  <c r="BD709" i="1"/>
  <c r="BK27" i="1"/>
  <c r="BI723" i="1"/>
  <c r="BK319" i="1"/>
  <c r="BD902" i="1"/>
  <c r="BD578" i="1"/>
  <c r="BD800" i="1"/>
  <c r="BD594" i="1"/>
  <c r="BI792" i="1"/>
  <c r="BH792" i="1"/>
  <c r="BD396" i="1"/>
  <c r="BG792" i="1"/>
  <c r="BG768" i="1"/>
  <c r="BI691" i="1"/>
  <c r="BH691" i="1"/>
  <c r="BK9" i="1"/>
  <c r="BE113" i="1"/>
  <c r="BD113" i="1"/>
  <c r="BI418" i="1"/>
  <c r="BH418" i="1"/>
  <c r="BK731" i="1"/>
  <c r="BK960" i="1"/>
  <c r="BI1055" i="1"/>
  <c r="BH1055" i="1"/>
  <c r="BI54" i="1"/>
  <c r="BH54" i="1"/>
  <c r="BI144" i="1"/>
  <c r="BH144" i="1"/>
  <c r="BI253" i="1"/>
  <c r="BH253" i="1"/>
  <c r="BE518" i="1"/>
  <c r="BD518" i="1"/>
  <c r="BE969" i="1"/>
  <c r="BD969" i="1"/>
  <c r="BI374" i="1"/>
  <c r="BH374" i="1"/>
  <c r="BK53" i="1"/>
  <c r="BI655" i="1"/>
  <c r="BH655" i="1"/>
  <c r="BK634" i="1"/>
  <c r="BK829" i="1"/>
  <c r="BK915" i="1"/>
  <c r="BK151" i="1"/>
  <c r="BH952" i="1"/>
  <c r="BE351" i="1"/>
  <c r="BD351" i="1"/>
  <c r="BE485" i="1"/>
  <c r="BD485" i="1"/>
  <c r="BK688" i="1"/>
  <c r="BK787" i="1"/>
  <c r="BI967" i="1"/>
  <c r="BH967" i="1"/>
  <c r="BI42" i="1"/>
  <c r="BH42" i="1"/>
  <c r="BE315" i="1"/>
  <c r="BD315" i="1"/>
  <c r="BI272" i="1"/>
  <c r="BH272" i="1"/>
  <c r="BE555" i="1"/>
  <c r="BD555" i="1"/>
  <c r="BI716" i="1"/>
  <c r="BH716" i="1"/>
  <c r="BK1067" i="1"/>
  <c r="BI70" i="1"/>
  <c r="BH70" i="1"/>
  <c r="BK118" i="1"/>
  <c r="BI468" i="1"/>
  <c r="BH468" i="1"/>
  <c r="BK583" i="1"/>
  <c r="BI807" i="1"/>
  <c r="BH807" i="1"/>
  <c r="BE1044" i="1"/>
  <c r="BD1044" i="1"/>
  <c r="BI21" i="1"/>
  <c r="BH21" i="1"/>
  <c r="BE278" i="1"/>
  <c r="BD278" i="1"/>
  <c r="BE500" i="1"/>
  <c r="BD500" i="1"/>
  <c r="BE592" i="1"/>
  <c r="BD592" i="1"/>
  <c r="BI1010" i="1"/>
  <c r="BH1010" i="1"/>
  <c r="BE249" i="1"/>
  <c r="BD249" i="1"/>
  <c r="BE327" i="1"/>
  <c r="BD327" i="1"/>
  <c r="BK67" i="1"/>
  <c r="BI264" i="1"/>
  <c r="BH264" i="1"/>
  <c r="BK418" i="1"/>
  <c r="BI731" i="1"/>
  <c r="BH731" i="1"/>
  <c r="BK922" i="1"/>
  <c r="BE177" i="1"/>
  <c r="BD177" i="1"/>
  <c r="BI231" i="1"/>
  <c r="BH231" i="1"/>
  <c r="BK764" i="1"/>
  <c r="BI80" i="1"/>
  <c r="BH80" i="1"/>
  <c r="BI346" i="1"/>
  <c r="BH346" i="1"/>
  <c r="BI837" i="1"/>
  <c r="BH837" i="1"/>
  <c r="BI982" i="1"/>
  <c r="BH982" i="1"/>
  <c r="BI151" i="1"/>
  <c r="BH151" i="1"/>
  <c r="BI988" i="1"/>
  <c r="BH988" i="1"/>
  <c r="BI543" i="1"/>
  <c r="BH543" i="1"/>
  <c r="BK599" i="1"/>
  <c r="BI785" i="1"/>
  <c r="BH785" i="1"/>
  <c r="BI990" i="1"/>
  <c r="BH990" i="1"/>
  <c r="BE977" i="1"/>
  <c r="BD977" i="1"/>
  <c r="BE625" i="1"/>
  <c r="BD625" i="1"/>
  <c r="BK41" i="1"/>
  <c r="BK128" i="1"/>
  <c r="BE188" i="1"/>
  <c r="BD188" i="1"/>
  <c r="BI491" i="1"/>
  <c r="BH491" i="1"/>
  <c r="BK749" i="1"/>
  <c r="BE782" i="1"/>
  <c r="BD782" i="1"/>
  <c r="BI1022" i="1"/>
  <c r="BH1022" i="1"/>
  <c r="BK51" i="1"/>
  <c r="BI515" i="1"/>
  <c r="BH515" i="1"/>
  <c r="BK70" i="1"/>
  <c r="BE283" i="1"/>
  <c r="BD283" i="1"/>
  <c r="BK468" i="1"/>
  <c r="BI607" i="1"/>
  <c r="BH607" i="1"/>
  <c r="BK807" i="1"/>
  <c r="BK898" i="1"/>
  <c r="BK1081" i="1"/>
  <c r="BK704" i="1"/>
  <c r="BK226" i="1"/>
  <c r="BE105" i="1"/>
  <c r="BD105" i="1"/>
  <c r="BK366" i="1"/>
  <c r="BK451" i="1"/>
  <c r="BK709" i="1"/>
  <c r="BI815" i="1"/>
  <c r="BH815" i="1"/>
  <c r="BK888" i="1"/>
  <c r="BI1025" i="1"/>
  <c r="BH1025" i="1"/>
  <c r="BI1097" i="1"/>
  <c r="BH1097" i="1"/>
  <c r="BK50" i="1"/>
  <c r="BE36" i="1"/>
  <c r="BD36" i="1"/>
  <c r="BE93" i="1"/>
  <c r="BD93" i="1"/>
  <c r="BE106" i="1"/>
  <c r="BD106" i="1"/>
  <c r="BE170" i="1"/>
  <c r="BD170" i="1"/>
  <c r="BE321" i="1"/>
  <c r="BD321" i="1"/>
  <c r="BI334" i="1"/>
  <c r="BH334" i="1"/>
  <c r="BE373" i="1"/>
  <c r="BD373" i="1"/>
  <c r="BE472" i="1"/>
  <c r="BD472" i="1"/>
  <c r="BE528" i="1"/>
  <c r="BD528" i="1"/>
  <c r="BE727" i="1"/>
  <c r="BD727" i="1"/>
  <c r="BE775" i="1"/>
  <c r="BD775" i="1"/>
  <c r="BE799" i="1"/>
  <c r="BD799" i="1"/>
  <c r="BI881" i="1"/>
  <c r="BH881" i="1"/>
  <c r="BI920" i="1"/>
  <c r="BH920" i="1"/>
  <c r="BE954" i="1"/>
  <c r="BD954" i="1"/>
  <c r="BK994" i="1"/>
  <c r="BE95" i="1"/>
  <c r="BD95" i="1"/>
  <c r="BI62" i="1"/>
  <c r="BH62" i="1"/>
  <c r="BI397" i="1"/>
  <c r="BH397" i="1"/>
  <c r="BI930" i="1"/>
  <c r="BH930" i="1"/>
  <c r="BE1078" i="1"/>
  <c r="BD1078" i="1"/>
  <c r="BK661" i="1"/>
  <c r="BI428" i="1"/>
  <c r="BH428" i="1"/>
  <c r="BI618" i="1"/>
  <c r="BH618" i="1"/>
  <c r="BK723" i="1"/>
  <c r="BE673" i="1"/>
  <c r="BD673" i="1"/>
  <c r="BI793" i="1"/>
  <c r="BH793" i="1"/>
  <c r="BI821" i="1"/>
  <c r="BH821" i="1"/>
  <c r="BI875" i="1"/>
  <c r="BH875" i="1"/>
  <c r="BI1003" i="1"/>
  <c r="BH1003" i="1"/>
  <c r="BK1042" i="1"/>
  <c r="BE132" i="1"/>
  <c r="BD132" i="1"/>
  <c r="BK394" i="1"/>
  <c r="BI764" i="1"/>
  <c r="BH764" i="1"/>
  <c r="BK59" i="1"/>
  <c r="BI271" i="1"/>
  <c r="BH271" i="1"/>
  <c r="BK346" i="1"/>
  <c r="BI398" i="1"/>
  <c r="BH398" i="1"/>
  <c r="BE438" i="1"/>
  <c r="BD438" i="1"/>
  <c r="BI529" i="1"/>
  <c r="BH529" i="1"/>
  <c r="BK711" i="1"/>
  <c r="BE145" i="1"/>
  <c r="BD145" i="1"/>
  <c r="BK200" i="1"/>
  <c r="BI390" i="1"/>
  <c r="BH390" i="1"/>
  <c r="BK543" i="1"/>
  <c r="BK578" i="1"/>
  <c r="BI599" i="1"/>
  <c r="BH599" i="1"/>
  <c r="BK720" i="1"/>
  <c r="BK785" i="1"/>
  <c r="BI809" i="1"/>
  <c r="BH809" i="1"/>
  <c r="BK914" i="1"/>
  <c r="BK990" i="1"/>
  <c r="BK1037" i="1"/>
  <c r="BK916" i="1"/>
  <c r="BE56" i="1"/>
  <c r="BD56" i="1"/>
  <c r="BI111" i="1"/>
  <c r="BH111" i="1"/>
  <c r="BK396" i="1"/>
  <c r="BK491" i="1"/>
  <c r="BI667" i="1"/>
  <c r="BH667" i="1"/>
  <c r="BI749" i="1"/>
  <c r="BH749" i="1"/>
  <c r="BK697" i="1"/>
  <c r="BK804" i="1"/>
  <c r="BK889" i="1"/>
  <c r="BK902" i="1"/>
  <c r="BK1022" i="1"/>
  <c r="BE185" i="1"/>
  <c r="BD185" i="1"/>
  <c r="BI138" i="1"/>
  <c r="BH138" i="1"/>
  <c r="BI285" i="1"/>
  <c r="BH285" i="1"/>
  <c r="BI492" i="1"/>
  <c r="BH492" i="1"/>
  <c r="BI654" i="1"/>
  <c r="BH654" i="1"/>
  <c r="BE746" i="1"/>
  <c r="BD746" i="1"/>
  <c r="BI813" i="1"/>
  <c r="BH813" i="1"/>
  <c r="BK865" i="1"/>
  <c r="BI980" i="1"/>
  <c r="BH980" i="1"/>
  <c r="BI1057" i="1"/>
  <c r="BH1057" i="1"/>
  <c r="BK1097" i="1"/>
  <c r="BI17" i="1"/>
  <c r="BH17" i="1"/>
  <c r="BI134" i="1"/>
  <c r="BH134" i="1"/>
  <c r="BK386" i="1"/>
  <c r="BE547" i="1"/>
  <c r="BD547" i="1"/>
  <c r="BK594" i="1"/>
  <c r="BI740" i="1"/>
  <c r="BH740" i="1"/>
  <c r="BI700" i="1"/>
  <c r="BH700" i="1"/>
  <c r="BK848" i="1"/>
  <c r="BK926" i="1"/>
  <c r="BI936" i="1"/>
  <c r="BH936" i="1"/>
  <c r="BI976" i="1"/>
  <c r="BH976" i="1"/>
  <c r="BK1018" i="1"/>
  <c r="BE726" i="1"/>
  <c r="BD726" i="1"/>
  <c r="BI330" i="1"/>
  <c r="BH330" i="1"/>
  <c r="BK119" i="1"/>
  <c r="BE217" i="1"/>
  <c r="BD217" i="1"/>
  <c r="BI327" i="1"/>
  <c r="BH327" i="1"/>
  <c r="BI198" i="1"/>
  <c r="BH198" i="1"/>
  <c r="BI280" i="1"/>
  <c r="BH280" i="1"/>
  <c r="BK356" i="1"/>
  <c r="BK565" i="1"/>
  <c r="BE478" i="1"/>
  <c r="BD478" i="1"/>
  <c r="BI568" i="1"/>
  <c r="BH568" i="1"/>
  <c r="BK614" i="1"/>
  <c r="BK663" i="1"/>
  <c r="BK779" i="1"/>
  <c r="BI840" i="1"/>
  <c r="BH840" i="1"/>
  <c r="BK918" i="1"/>
  <c r="BK1004" i="1"/>
  <c r="BI1034" i="1"/>
  <c r="BH1034" i="1"/>
  <c r="BK372" i="1"/>
  <c r="BI354" i="1"/>
  <c r="BH354" i="1"/>
  <c r="BK959" i="1"/>
  <c r="BI26" i="1"/>
  <c r="BH26" i="1"/>
  <c r="BE40" i="1"/>
  <c r="BD40" i="1"/>
  <c r="BI143" i="1"/>
  <c r="BH143" i="1"/>
  <c r="BE236" i="1"/>
  <c r="BD236" i="1"/>
  <c r="BI480" i="1"/>
  <c r="BH480" i="1"/>
  <c r="BE413" i="1"/>
  <c r="BD413" i="1"/>
  <c r="BK453" i="1"/>
  <c r="BK569" i="1"/>
  <c r="BK656" i="1"/>
  <c r="BI737" i="1"/>
  <c r="BH737" i="1"/>
  <c r="BI777" i="1"/>
  <c r="BH777" i="1"/>
  <c r="BI805" i="1"/>
  <c r="BH805" i="1"/>
  <c r="BE826" i="1"/>
  <c r="BD826" i="1"/>
  <c r="BE891" i="1"/>
  <c r="BD891" i="1"/>
  <c r="BI900" i="1"/>
  <c r="BH900" i="1"/>
  <c r="BK1019" i="1"/>
  <c r="BI1083" i="1"/>
  <c r="BH1083" i="1"/>
  <c r="BI263" i="1"/>
  <c r="BH263" i="1"/>
  <c r="BI294" i="1"/>
  <c r="BH294" i="1"/>
  <c r="BK944" i="1"/>
  <c r="BE81" i="1"/>
  <c r="BD81" i="1"/>
  <c r="BE209" i="1"/>
  <c r="BD209" i="1"/>
  <c r="BI256" i="1"/>
  <c r="BH256" i="1"/>
  <c r="BI322" i="1"/>
  <c r="BH322" i="1"/>
  <c r="BI364" i="1"/>
  <c r="BH364" i="1"/>
  <c r="BI622" i="1"/>
  <c r="BH622" i="1"/>
  <c r="BK467" i="1"/>
  <c r="BK461" i="1"/>
  <c r="BK639" i="1"/>
  <c r="BI736" i="1"/>
  <c r="BH736" i="1"/>
  <c r="BK715" i="1"/>
  <c r="BI743" i="1"/>
  <c r="BH743" i="1"/>
  <c r="BI819" i="1"/>
  <c r="BH819" i="1"/>
  <c r="BI863" i="1"/>
  <c r="BH863" i="1"/>
  <c r="BK935" i="1"/>
  <c r="BI978" i="1"/>
  <c r="BH978" i="1"/>
  <c r="BK1043" i="1"/>
  <c r="BE343" i="1"/>
  <c r="BD343" i="1"/>
  <c r="BI822" i="1"/>
  <c r="BH822" i="1"/>
  <c r="BK66" i="1"/>
  <c r="BI18" i="1"/>
  <c r="BH18" i="1"/>
  <c r="BK69" i="1"/>
  <c r="BK142" i="1"/>
  <c r="BK239" i="1"/>
  <c r="BI503" i="1"/>
  <c r="BH503" i="1"/>
  <c r="BK553" i="1"/>
  <c r="BI610" i="1"/>
  <c r="BH610" i="1"/>
  <c r="BI753" i="1"/>
  <c r="BH753" i="1"/>
  <c r="BK757" i="1"/>
  <c r="BE816" i="1"/>
  <c r="BD816" i="1"/>
  <c r="BI885" i="1"/>
  <c r="BH885" i="1"/>
  <c r="BI950" i="1"/>
  <c r="BH950" i="1"/>
  <c r="BI928" i="1"/>
  <c r="BH928" i="1"/>
  <c r="BE1062" i="1"/>
  <c r="BD1062" i="1"/>
  <c r="BI1075" i="1"/>
  <c r="BH1075" i="1"/>
  <c r="BI420" i="1"/>
  <c r="BH420" i="1"/>
  <c r="BK693" i="1"/>
  <c r="BE201" i="1"/>
  <c r="BD201" i="1"/>
  <c r="BI338" i="1"/>
  <c r="BH338" i="1"/>
  <c r="BK436" i="1"/>
  <c r="BK712" i="1"/>
  <c r="BK759" i="1"/>
  <c r="BK761" i="1"/>
  <c r="BK931" i="1"/>
  <c r="BI35" i="1"/>
  <c r="BH35" i="1"/>
  <c r="BK78" i="1"/>
  <c r="BK539" i="1"/>
  <c r="BK1076" i="1"/>
  <c r="BK61" i="1"/>
  <c r="BE246" i="1"/>
  <c r="BD246" i="1"/>
  <c r="BI182" i="1"/>
  <c r="BH182" i="1"/>
  <c r="BI456" i="1"/>
  <c r="BH456" i="1"/>
  <c r="BE383" i="1"/>
  <c r="BD383" i="1"/>
  <c r="BI486" i="1"/>
  <c r="BH486" i="1"/>
  <c r="BI577" i="1"/>
  <c r="BH577" i="1"/>
  <c r="BI611" i="1"/>
  <c r="BH611" i="1"/>
  <c r="BE585" i="1"/>
  <c r="BD585" i="1"/>
  <c r="BI582" i="1"/>
  <c r="BH582" i="1"/>
  <c r="BE653" i="1"/>
  <c r="BD653" i="1"/>
  <c r="BK708" i="1"/>
  <c r="BE844" i="1"/>
  <c r="BD844" i="1"/>
  <c r="BI827" i="1"/>
  <c r="BH827" i="1"/>
  <c r="BE905" i="1"/>
  <c r="BD905" i="1"/>
  <c r="BE884" i="1"/>
  <c r="BD884" i="1"/>
  <c r="BI996" i="1"/>
  <c r="BH996" i="1"/>
  <c r="BE1020" i="1"/>
  <c r="BD1020" i="1"/>
  <c r="BI1029" i="1"/>
  <c r="BH1029" i="1"/>
  <c r="BI1065" i="1"/>
  <c r="BH1065" i="1"/>
  <c r="BK631" i="1"/>
  <c r="BE52" i="1"/>
  <c r="BD52" i="1"/>
  <c r="BE68" i="1"/>
  <c r="BD68" i="1"/>
  <c r="BE91" i="1"/>
  <c r="BD91" i="1"/>
  <c r="BE99" i="1"/>
  <c r="BD99" i="1"/>
  <c r="BE109" i="1"/>
  <c r="BD109" i="1"/>
  <c r="BE172" i="1"/>
  <c r="BD172" i="1"/>
  <c r="BE181" i="1"/>
  <c r="BD181" i="1"/>
  <c r="BE242" i="1"/>
  <c r="BD242" i="1"/>
  <c r="BE282" i="1"/>
  <c r="BD282" i="1"/>
  <c r="BI295" i="1"/>
  <c r="BH295" i="1"/>
  <c r="BE329" i="1"/>
  <c r="BD329" i="1"/>
  <c r="BE337" i="1"/>
  <c r="BD337" i="1"/>
  <c r="BK352" i="1"/>
  <c r="BE365" i="1"/>
  <c r="BD365" i="1"/>
  <c r="BE377" i="1"/>
  <c r="BD377" i="1"/>
  <c r="BE389" i="1"/>
  <c r="BD389" i="1"/>
  <c r="BK416" i="1"/>
  <c r="BI426" i="1"/>
  <c r="BH426" i="1"/>
  <c r="BE469" i="1"/>
  <c r="BD469" i="1"/>
  <c r="BE476" i="1"/>
  <c r="BD476" i="1"/>
  <c r="BE495" i="1"/>
  <c r="BD495" i="1"/>
  <c r="BE516" i="1"/>
  <c r="BD516" i="1"/>
  <c r="BE531" i="1"/>
  <c r="BD531" i="1"/>
  <c r="BE556" i="1"/>
  <c r="BD556" i="1"/>
  <c r="BE564" i="1"/>
  <c r="BD564" i="1"/>
  <c r="BE573" i="1"/>
  <c r="BD573" i="1"/>
  <c r="BE719" i="1"/>
  <c r="BD719" i="1"/>
  <c r="BE735" i="1"/>
  <c r="BD735" i="1"/>
  <c r="BE767" i="1"/>
  <c r="BD767" i="1"/>
  <c r="BI781" i="1"/>
  <c r="BH781" i="1"/>
  <c r="BE820" i="1"/>
  <c r="BD820" i="1"/>
  <c r="BE846" i="1"/>
  <c r="BD846" i="1"/>
  <c r="BE869" i="1"/>
  <c r="BD869" i="1"/>
  <c r="BE886" i="1"/>
  <c r="BD886" i="1"/>
  <c r="BI912" i="1"/>
  <c r="BH912" i="1"/>
  <c r="BK986" i="1"/>
  <c r="BE1030" i="1"/>
  <c r="BD1030" i="1"/>
  <c r="BE1047" i="1"/>
  <c r="BD1047" i="1"/>
  <c r="BE1056" i="1"/>
  <c r="BD1056" i="1"/>
  <c r="BE1072" i="1"/>
  <c r="BD1072" i="1"/>
  <c r="BK1087" i="1"/>
  <c r="BE297" i="1"/>
  <c r="BD297" i="1"/>
  <c r="BI284" i="1"/>
  <c r="BH284" i="1"/>
  <c r="BI205" i="1"/>
  <c r="BH205" i="1"/>
  <c r="BE28" i="1"/>
  <c r="BD28" i="1"/>
  <c r="BE325" i="1"/>
  <c r="BD325" i="1"/>
  <c r="BI7" i="1"/>
  <c r="BH7" i="1"/>
  <c r="BE34" i="1"/>
  <c r="BD34" i="1"/>
  <c r="BE174" i="1"/>
  <c r="BD174" i="1"/>
  <c r="BE280" i="1"/>
  <c r="BD280" i="1"/>
  <c r="BE111" i="1"/>
  <c r="BD111" i="1"/>
  <c r="BE206" i="1"/>
  <c r="BD206" i="1"/>
  <c r="BE338" i="1"/>
  <c r="BD338" i="1"/>
  <c r="BE143" i="1"/>
  <c r="BD143" i="1"/>
  <c r="BE224" i="1"/>
  <c r="BD224" i="1"/>
  <c r="BK229" i="1"/>
  <c r="BE372" i="1"/>
  <c r="BD372" i="1"/>
  <c r="BE271" i="1"/>
  <c r="BD271" i="1"/>
  <c r="BE720" i="1"/>
  <c r="BD720" i="1"/>
  <c r="BG1098" i="1"/>
  <c r="BG596" i="1"/>
  <c r="BE1029" i="1"/>
  <c r="BD1029" i="1"/>
  <c r="BE362" i="1"/>
  <c r="BD362" i="1"/>
  <c r="BE544" i="1"/>
  <c r="BD544" i="1"/>
  <c r="BE721" i="1"/>
  <c r="BD721" i="1"/>
  <c r="BG7" i="1"/>
  <c r="BK71" i="1"/>
  <c r="BG71" i="1"/>
  <c r="BG125" i="1"/>
  <c r="BG270" i="1"/>
  <c r="BK403" i="1"/>
  <c r="BG371" i="1"/>
  <c r="BG1008" i="1"/>
  <c r="BE61" i="1"/>
  <c r="BD61" i="1"/>
  <c r="BG368" i="1"/>
  <c r="BG689" i="1"/>
  <c r="BE693" i="1"/>
  <c r="BD693" i="1"/>
  <c r="BE871" i="1"/>
  <c r="BD871" i="1"/>
  <c r="BE916" i="1"/>
  <c r="BD916" i="1"/>
  <c r="BE394" i="1"/>
  <c r="BD394" i="1"/>
  <c r="BG501" i="1"/>
  <c r="BG533" i="1"/>
  <c r="BG1074" i="1"/>
  <c r="BE793" i="1"/>
  <c r="BD793" i="1"/>
  <c r="BI806" i="1"/>
  <c r="BH806" i="1"/>
  <c r="BG23" i="1"/>
  <c r="BE795" i="1"/>
  <c r="BD795" i="1"/>
  <c r="BK806" i="1"/>
  <c r="BE25" i="1"/>
  <c r="BD25" i="1"/>
  <c r="BE732" i="1"/>
  <c r="BD732" i="1"/>
  <c r="BK387" i="1"/>
  <c r="BI160" i="1"/>
  <c r="BH160" i="1"/>
  <c r="BE148" i="1"/>
  <c r="BD148" i="1"/>
  <c r="BI672" i="1"/>
  <c r="BH672" i="1"/>
  <c r="BK1026" i="1"/>
  <c r="BE8" i="1"/>
  <c r="BD8" i="1"/>
  <c r="BK96" i="1"/>
  <c r="BI302" i="1"/>
  <c r="BH302" i="1"/>
  <c r="BE482" i="1"/>
  <c r="BD482" i="1"/>
  <c r="BE522" i="1"/>
  <c r="BD522" i="1"/>
  <c r="BE617" i="1"/>
  <c r="BD617" i="1"/>
  <c r="BI958" i="1"/>
  <c r="BH958" i="1"/>
  <c r="BE19" i="1"/>
  <c r="BD19" i="1"/>
  <c r="BE255" i="1"/>
  <c r="BD255" i="1"/>
  <c r="BE38" i="1"/>
  <c r="BD38" i="1"/>
  <c r="BE89" i="1"/>
  <c r="BD89" i="1"/>
  <c r="BK232" i="1"/>
  <c r="BI333" i="1"/>
  <c r="BH333" i="1"/>
  <c r="BI388" i="1"/>
  <c r="BH388" i="1"/>
  <c r="BI378" i="1"/>
  <c r="BH378" i="1"/>
  <c r="BI771" i="1"/>
  <c r="BH771" i="1"/>
  <c r="BK691" i="1"/>
  <c r="BI754" i="1"/>
  <c r="BH754" i="1"/>
  <c r="BE834" i="1"/>
  <c r="BD834" i="1"/>
  <c r="BI924" i="1"/>
  <c r="BH924" i="1"/>
  <c r="BI942" i="1"/>
  <c r="BH942" i="1"/>
  <c r="BE985" i="1"/>
  <c r="BD985" i="1"/>
  <c r="BE1048" i="1"/>
  <c r="BD1048" i="1"/>
  <c r="BI1063" i="1"/>
  <c r="BH1063" i="1"/>
  <c r="BI679" i="1"/>
  <c r="BH679" i="1"/>
  <c r="BI4" i="1"/>
  <c r="BH4" i="1"/>
  <c r="BE64" i="1"/>
  <c r="BD64" i="1"/>
  <c r="BK102" i="1"/>
  <c r="BI119" i="1"/>
  <c r="BH119" i="1"/>
  <c r="BK110" i="1"/>
  <c r="BK136" i="1"/>
  <c r="BI380" i="1"/>
  <c r="BH380" i="1"/>
  <c r="BE405" i="1"/>
  <c r="BD405" i="1"/>
  <c r="BI460" i="1"/>
  <c r="BH460" i="1"/>
  <c r="BK452" i="1"/>
  <c r="BK579" i="1"/>
  <c r="BE649" i="1"/>
  <c r="BD649" i="1"/>
  <c r="BK685" i="1"/>
  <c r="BE774" i="1"/>
  <c r="BD774" i="1"/>
  <c r="BE790" i="1"/>
  <c r="BD790" i="1"/>
  <c r="BK857" i="1"/>
  <c r="BI910" i="1"/>
  <c r="BH910" i="1"/>
  <c r="BE961" i="1"/>
  <c r="BD961" i="1"/>
  <c r="BE1036" i="1"/>
  <c r="BD1036" i="1"/>
  <c r="BE1032" i="1"/>
  <c r="BD1032" i="1"/>
  <c r="BI159" i="1"/>
  <c r="BH159" i="1"/>
  <c r="BK354" i="1"/>
  <c r="BI959" i="1"/>
  <c r="BH959" i="1"/>
  <c r="BK58" i="1"/>
  <c r="BE97" i="1"/>
  <c r="BD97" i="1"/>
  <c r="BE275" i="1"/>
  <c r="BD275" i="1"/>
  <c r="BK480" i="1"/>
  <c r="BI453" i="1"/>
  <c r="BH453" i="1"/>
  <c r="BI569" i="1"/>
  <c r="BH569" i="1"/>
  <c r="BI656" i="1"/>
  <c r="BH656" i="1"/>
  <c r="BK737" i="1"/>
  <c r="BE710" i="1"/>
  <c r="BD710" i="1"/>
  <c r="BK777" i="1"/>
  <c r="BK805" i="1"/>
  <c r="BK900" i="1"/>
  <c r="BI1019" i="1"/>
  <c r="BH1019" i="1"/>
  <c r="BK1083" i="1"/>
  <c r="BK240" i="1"/>
  <c r="BI944" i="1"/>
  <c r="BH944" i="1"/>
  <c r="BI30" i="1"/>
  <c r="BH30" i="1"/>
  <c r="BI224" i="1"/>
  <c r="BH224" i="1"/>
  <c r="BI310" i="1"/>
  <c r="BH310" i="1"/>
  <c r="BE251" i="1"/>
  <c r="BD251" i="1"/>
  <c r="BK364" i="1"/>
  <c r="BK622" i="1"/>
  <c r="BI467" i="1"/>
  <c r="BH467" i="1"/>
  <c r="BI461" i="1"/>
  <c r="BH461" i="1"/>
  <c r="BI639" i="1"/>
  <c r="BH639" i="1"/>
  <c r="BK736" i="1"/>
  <c r="BI715" i="1"/>
  <c r="BH715" i="1"/>
  <c r="BK743" i="1"/>
  <c r="BK819" i="1"/>
  <c r="BE868" i="1"/>
  <c r="BD868" i="1"/>
  <c r="BK863" i="1"/>
  <c r="BI935" i="1"/>
  <c r="BH935" i="1"/>
  <c r="BK978" i="1"/>
  <c r="BE328" i="1"/>
  <c r="BD328" i="1"/>
  <c r="BK822" i="1"/>
  <c r="BI66" i="1"/>
  <c r="BH66" i="1"/>
  <c r="BK25" i="1"/>
  <c r="BI142" i="1"/>
  <c r="BH142" i="1"/>
  <c r="BI239" i="1"/>
  <c r="BH239" i="1"/>
  <c r="BE291" i="1"/>
  <c r="BD291" i="1"/>
  <c r="BE267" i="1"/>
  <c r="BD267" i="1"/>
  <c r="BI342" i="1"/>
  <c r="BH342" i="1"/>
  <c r="BK503" i="1"/>
  <c r="BI553" i="1"/>
  <c r="BH553" i="1"/>
  <c r="BK610" i="1"/>
  <c r="BK753" i="1"/>
  <c r="BE752" i="1"/>
  <c r="BD752" i="1"/>
  <c r="BE750" i="1"/>
  <c r="BD750" i="1"/>
  <c r="BI757" i="1"/>
  <c r="BH757" i="1"/>
  <c r="BK885" i="1"/>
  <c r="BK950" i="1"/>
  <c r="BK928" i="1"/>
  <c r="BK1075" i="1"/>
  <c r="BK420" i="1"/>
  <c r="BI693" i="1"/>
  <c r="BH693" i="1"/>
  <c r="BI45" i="1"/>
  <c r="BH45" i="1"/>
  <c r="BE225" i="1"/>
  <c r="BD225" i="1"/>
  <c r="BE124" i="1"/>
  <c r="BD124" i="1"/>
  <c r="BE312" i="1"/>
  <c r="BD312" i="1"/>
  <c r="BE514" i="1"/>
  <c r="BD514" i="1"/>
  <c r="BE537" i="1"/>
  <c r="BD537" i="1"/>
  <c r="BK475" i="1"/>
  <c r="BI505" i="1"/>
  <c r="BH505" i="1"/>
  <c r="BK562" i="1"/>
  <c r="BI580" i="1"/>
  <c r="BH580" i="1"/>
  <c r="BK725" i="1"/>
  <c r="BI755" i="1"/>
  <c r="BH755" i="1"/>
  <c r="BI801" i="1"/>
  <c r="BH801" i="1"/>
  <c r="BI867" i="1"/>
  <c r="BH867" i="1"/>
  <c r="BE911" i="1"/>
  <c r="BD911" i="1"/>
  <c r="BI934" i="1"/>
  <c r="BH934" i="1"/>
  <c r="BI1090" i="1"/>
  <c r="BH1090" i="1"/>
  <c r="BI1096" i="1"/>
  <c r="BH1096" i="1"/>
  <c r="BK683" i="1"/>
  <c r="BI38" i="1"/>
  <c r="BH38" i="1"/>
  <c r="BI202" i="1"/>
  <c r="BH202" i="1"/>
  <c r="BI265" i="1"/>
  <c r="BH265" i="1"/>
  <c r="BK456" i="1"/>
  <c r="BK486" i="1"/>
  <c r="BK577" i="1"/>
  <c r="BK611" i="1"/>
  <c r="BK582" i="1"/>
  <c r="BI708" i="1"/>
  <c r="BH708" i="1"/>
  <c r="BK827" i="1"/>
  <c r="BK996" i="1"/>
  <c r="BK1029" i="1"/>
  <c r="BK1065" i="1"/>
  <c r="BI631" i="1"/>
  <c r="BH631" i="1"/>
  <c r="BE734" i="1"/>
  <c r="BD734" i="1"/>
  <c r="BE83" i="1"/>
  <c r="BD83" i="1"/>
  <c r="BE122" i="1"/>
  <c r="BD122" i="1"/>
  <c r="BE139" i="1"/>
  <c r="BD139" i="1"/>
  <c r="BE155" i="1"/>
  <c r="BD155" i="1"/>
  <c r="BE194" i="1"/>
  <c r="BD194" i="1"/>
  <c r="BE211" i="1"/>
  <c r="BD211" i="1"/>
  <c r="BE227" i="1"/>
  <c r="BD227" i="1"/>
  <c r="BE250" i="1"/>
  <c r="BD250" i="1"/>
  <c r="BE274" i="1"/>
  <c r="BD274" i="1"/>
  <c r="BE286" i="1"/>
  <c r="BD286" i="1"/>
  <c r="BE316" i="1"/>
  <c r="BD316" i="1"/>
  <c r="BE332" i="1"/>
  <c r="BD332" i="1"/>
  <c r="BI392" i="1"/>
  <c r="BH392" i="1"/>
  <c r="BI408" i="1"/>
  <c r="BH408" i="1"/>
  <c r="BE450" i="1"/>
  <c r="BD450" i="1"/>
  <c r="BE463" i="1"/>
  <c r="BD463" i="1"/>
  <c r="BE471" i="1"/>
  <c r="BD471" i="1"/>
  <c r="BE479" i="1"/>
  <c r="BD479" i="1"/>
  <c r="BE490" i="1"/>
  <c r="BD490" i="1"/>
  <c r="BE497" i="1"/>
  <c r="BD497" i="1"/>
  <c r="BE508" i="1"/>
  <c r="BD508" i="1"/>
  <c r="BE519" i="1"/>
  <c r="BD519" i="1"/>
  <c r="BE527" i="1"/>
  <c r="BD527" i="1"/>
  <c r="BE551" i="1"/>
  <c r="BD551" i="1"/>
  <c r="BE566" i="1"/>
  <c r="BD566" i="1"/>
  <c r="BE589" i="1"/>
  <c r="BD589" i="1"/>
  <c r="BE600" i="1"/>
  <c r="BD600" i="1"/>
  <c r="BE613" i="1"/>
  <c r="BD613" i="1"/>
  <c r="BE640" i="1"/>
  <c r="BD640" i="1"/>
  <c r="BE706" i="1"/>
  <c r="BD706" i="1"/>
  <c r="BE722" i="1"/>
  <c r="BD722" i="1"/>
  <c r="BE756" i="1"/>
  <c r="BD756" i="1"/>
  <c r="BE770" i="1"/>
  <c r="BD770" i="1"/>
  <c r="BE783" i="1"/>
  <c r="BD783" i="1"/>
  <c r="BK797" i="1"/>
  <c r="BE825" i="1"/>
  <c r="BD825" i="1"/>
  <c r="BE839" i="1"/>
  <c r="BD839" i="1"/>
  <c r="BE847" i="1"/>
  <c r="BD847" i="1"/>
  <c r="BE870" i="1"/>
  <c r="BD870" i="1"/>
  <c r="BE880" i="1"/>
  <c r="BD880" i="1"/>
  <c r="BE887" i="1"/>
  <c r="BD887" i="1"/>
  <c r="BE901" i="1"/>
  <c r="BD901" i="1"/>
  <c r="BE917" i="1"/>
  <c r="BD917" i="1"/>
  <c r="BE933" i="1"/>
  <c r="BD933" i="1"/>
  <c r="BE941" i="1"/>
  <c r="BD941" i="1"/>
  <c r="BE949" i="1"/>
  <c r="BD949" i="1"/>
  <c r="BE957" i="1"/>
  <c r="BD957" i="1"/>
  <c r="BE965" i="1"/>
  <c r="BD965" i="1"/>
  <c r="BE992" i="1"/>
  <c r="BD992" i="1"/>
  <c r="BI1002" i="1"/>
  <c r="BH1002" i="1"/>
  <c r="BE1050" i="1"/>
  <c r="BD1050" i="1"/>
  <c r="BE1058" i="1"/>
  <c r="BD1058" i="1"/>
  <c r="BE1077" i="1"/>
  <c r="BD1077" i="1"/>
  <c r="BE74" i="1"/>
  <c r="BD74" i="1"/>
  <c r="BE313" i="1"/>
  <c r="BD313" i="1"/>
  <c r="BE80" i="1"/>
  <c r="BD80" i="1"/>
  <c r="BI3" i="1"/>
  <c r="BH3" i="1"/>
  <c r="BE293" i="1"/>
  <c r="BD293" i="1"/>
  <c r="BE167" i="1"/>
  <c r="BD167" i="1"/>
  <c r="BE127" i="1"/>
  <c r="BD127" i="1"/>
  <c r="BE277" i="1"/>
  <c r="BD277" i="1"/>
  <c r="BE260" i="1"/>
  <c r="BD260" i="1"/>
  <c r="BE311" i="1"/>
  <c r="BD311" i="1"/>
  <c r="BE333" i="1"/>
  <c r="BD333" i="1"/>
  <c r="BE318" i="1"/>
  <c r="BD318" i="1"/>
  <c r="BE182" i="1"/>
  <c r="BD182" i="1"/>
  <c r="BE330" i="1"/>
  <c r="BD330" i="1"/>
  <c r="BE215" i="1"/>
  <c r="BD215" i="1"/>
  <c r="BK100" i="1"/>
  <c r="BE100" i="1"/>
  <c r="BD100" i="1"/>
  <c r="BE284" i="1"/>
  <c r="BD284" i="1"/>
  <c r="BE565" i="1"/>
  <c r="BD565" i="1"/>
  <c r="BE757" i="1"/>
  <c r="BD757" i="1"/>
  <c r="BE918" i="1"/>
  <c r="BD918" i="1"/>
  <c r="BK84" i="1"/>
  <c r="BG84" i="1"/>
  <c r="BE119" i="1"/>
  <c r="BD119" i="1"/>
  <c r="BE200" i="1"/>
  <c r="BD200" i="1"/>
  <c r="BE1007" i="1"/>
  <c r="BD1007" i="1"/>
  <c r="BG1031" i="1"/>
  <c r="BE134" i="1"/>
  <c r="BD134" i="1"/>
  <c r="BE460" i="1"/>
  <c r="BD460" i="1"/>
  <c r="BE1061" i="1"/>
  <c r="BD1061" i="1"/>
  <c r="BE453" i="1"/>
  <c r="BD453" i="1"/>
  <c r="BE704" i="1"/>
  <c r="BD704" i="1"/>
  <c r="BG542" i="1"/>
  <c r="BG588" i="1"/>
  <c r="BG652" i="1"/>
  <c r="BM664" i="1"/>
  <c r="BL664" i="1"/>
  <c r="BE830" i="1"/>
  <c r="BD830" i="1"/>
  <c r="BI1005" i="1"/>
  <c r="BH1005" i="1"/>
  <c r="BG424" i="1"/>
  <c r="BG773" i="1"/>
  <c r="BG1052" i="1"/>
  <c r="BE1096" i="1"/>
  <c r="BD1096" i="1"/>
  <c r="BE412" i="1"/>
  <c r="BD412" i="1"/>
  <c r="BE549" i="1"/>
  <c r="BD549" i="1"/>
  <c r="BE586" i="1"/>
  <c r="BD586" i="1"/>
  <c r="BE1023" i="1"/>
  <c r="BD1023" i="1"/>
  <c r="BG1023" i="1"/>
  <c r="BK378" i="1"/>
  <c r="BE876" i="1"/>
  <c r="BD876" i="1"/>
  <c r="BK924" i="1"/>
  <c r="BK942" i="1"/>
  <c r="BK1063" i="1"/>
  <c r="BK679" i="1"/>
  <c r="BI102" i="1"/>
  <c r="BH102" i="1"/>
  <c r="BK144" i="1"/>
  <c r="BI110" i="1"/>
  <c r="BH110" i="1"/>
  <c r="BI136" i="1"/>
  <c r="BH136" i="1"/>
  <c r="BE331" i="1"/>
  <c r="BD331" i="1"/>
  <c r="BE299" i="1"/>
  <c r="BD299" i="1"/>
  <c r="BK380" i="1"/>
  <c r="BK460" i="1"/>
  <c r="BI452" i="1"/>
  <c r="BH452" i="1"/>
  <c r="BE563" i="1"/>
  <c r="BD563" i="1"/>
  <c r="BI579" i="1"/>
  <c r="BH579" i="1"/>
  <c r="BI685" i="1"/>
  <c r="BH685" i="1"/>
  <c r="BI857" i="1"/>
  <c r="BH857" i="1"/>
  <c r="BK910" i="1"/>
  <c r="BK374" i="1"/>
  <c r="BI483" i="1"/>
  <c r="BH483" i="1"/>
  <c r="BE983" i="1"/>
  <c r="BD983" i="1"/>
  <c r="BI58" i="1"/>
  <c r="BH58" i="1"/>
  <c r="BI53" i="1"/>
  <c r="BH53" i="1"/>
  <c r="BI206" i="1"/>
  <c r="BH206" i="1"/>
  <c r="BK358" i="1"/>
  <c r="BI412" i="1"/>
  <c r="BH412" i="1"/>
  <c r="BE359" i="1"/>
  <c r="BD359" i="1"/>
  <c r="BK512" i="1"/>
  <c r="BK655" i="1"/>
  <c r="BI646" i="1"/>
  <c r="BH646" i="1"/>
  <c r="BI634" i="1"/>
  <c r="BH634" i="1"/>
  <c r="BK707" i="1"/>
  <c r="BE666" i="1"/>
  <c r="BD666" i="1"/>
  <c r="BI829" i="1"/>
  <c r="BH829" i="1"/>
  <c r="BI811" i="1"/>
  <c r="BH811" i="1"/>
  <c r="BI915" i="1"/>
  <c r="BH915" i="1"/>
  <c r="BE975" i="1"/>
  <c r="BD975" i="1"/>
  <c r="BI1068" i="1"/>
  <c r="BH1068" i="1"/>
  <c r="BE1054" i="1"/>
  <c r="BD1054" i="1"/>
  <c r="BI240" i="1"/>
  <c r="BH240" i="1"/>
  <c r="BI695" i="1"/>
  <c r="BK952" i="1"/>
  <c r="BE94" i="1"/>
  <c r="BD94" i="1"/>
  <c r="BI314" i="1"/>
  <c r="BH314" i="1"/>
  <c r="BE153" i="1"/>
  <c r="BD153" i="1"/>
  <c r="BI158" i="1"/>
  <c r="BH158" i="1"/>
  <c r="BI281" i="1"/>
  <c r="BH281" i="1"/>
  <c r="BI404" i="1"/>
  <c r="BH404" i="1"/>
  <c r="BK459" i="1"/>
  <c r="BK488" i="1"/>
  <c r="BE575" i="1"/>
  <c r="BD575" i="1"/>
  <c r="BI688" i="1"/>
  <c r="BH688" i="1"/>
  <c r="BK676" i="1"/>
  <c r="BI787" i="1"/>
  <c r="BH787" i="1"/>
  <c r="BE802" i="1"/>
  <c r="BD802" i="1"/>
  <c r="BE866" i="1"/>
  <c r="BD866" i="1"/>
  <c r="BI843" i="1"/>
  <c r="BH843" i="1"/>
  <c r="BK967" i="1"/>
  <c r="BE1001" i="1"/>
  <c r="BD1001" i="1"/>
  <c r="BI1079" i="1"/>
  <c r="BH1079" i="1"/>
  <c r="BI598" i="1"/>
  <c r="BH598" i="1"/>
  <c r="BK42" i="1"/>
  <c r="BI25" i="1"/>
  <c r="BH25" i="1"/>
  <c r="BI162" i="1"/>
  <c r="BH162" i="1"/>
  <c r="BK272" i="1"/>
  <c r="BE116" i="1"/>
  <c r="BD116" i="1"/>
  <c r="BI309" i="1"/>
  <c r="BH309" i="1"/>
  <c r="BE502" i="1"/>
  <c r="BD502" i="1"/>
  <c r="BK623" i="1"/>
  <c r="BK716" i="1"/>
  <c r="BK692" i="1"/>
  <c r="BE729" i="1"/>
  <c r="BD729" i="1"/>
  <c r="BI828" i="1"/>
  <c r="BH828" i="1"/>
  <c r="BI851" i="1"/>
  <c r="BH851" i="1"/>
  <c r="BE913" i="1"/>
  <c r="BD913" i="1"/>
  <c r="BK943" i="1"/>
  <c r="BI1033" i="1"/>
  <c r="BH1033" i="1"/>
  <c r="BI1067" i="1"/>
  <c r="BH1067" i="1"/>
  <c r="BE1092" i="1"/>
  <c r="BD1092" i="1"/>
  <c r="BE526" i="1"/>
  <c r="BD526" i="1"/>
  <c r="BK733" i="1"/>
  <c r="BI77" i="1"/>
  <c r="BH77" i="1"/>
  <c r="BI475" i="1"/>
  <c r="BH475" i="1"/>
  <c r="BK505" i="1"/>
  <c r="BI562" i="1"/>
  <c r="BH562" i="1"/>
  <c r="BK580" i="1"/>
  <c r="BI725" i="1"/>
  <c r="BH725" i="1"/>
  <c r="BK755" i="1"/>
  <c r="BK801" i="1"/>
  <c r="BK867" i="1"/>
  <c r="BK934" i="1"/>
  <c r="BK1090" i="1"/>
  <c r="BK1096" i="1"/>
  <c r="BI10" i="1"/>
  <c r="BH10" i="1"/>
  <c r="BE259" i="1"/>
  <c r="BD259" i="1"/>
  <c r="BI683" i="1"/>
  <c r="BH683" i="1"/>
  <c r="BI176" i="1"/>
  <c r="BH176" i="1"/>
  <c r="BK202" i="1"/>
  <c r="BK265" i="1"/>
  <c r="BK442" i="1"/>
  <c r="BI444" i="1"/>
  <c r="BH444" i="1"/>
  <c r="BK549" i="1"/>
  <c r="BK521" i="1"/>
  <c r="BK615" i="1"/>
  <c r="BE609" i="1"/>
  <c r="BD609" i="1"/>
  <c r="BI687" i="1"/>
  <c r="BH687" i="1"/>
  <c r="BE766" i="1"/>
  <c r="BD766" i="1"/>
  <c r="BK772" i="1"/>
  <c r="BI855" i="1"/>
  <c r="BH855" i="1"/>
  <c r="BE895" i="1"/>
  <c r="BD895" i="1"/>
  <c r="BE991" i="1"/>
  <c r="BD991" i="1"/>
  <c r="BE1017" i="1"/>
  <c r="BD1017" i="1"/>
  <c r="BI1045" i="1"/>
  <c r="BH1045" i="1"/>
  <c r="BE1086" i="1"/>
  <c r="BD1086" i="1"/>
  <c r="BI626" i="1"/>
  <c r="BH626" i="1"/>
  <c r="BE5" i="1"/>
  <c r="BD5" i="1"/>
  <c r="BE57" i="1"/>
  <c r="BD57" i="1"/>
  <c r="BE73" i="1"/>
  <c r="BD73" i="1"/>
  <c r="BE85" i="1"/>
  <c r="BD85" i="1"/>
  <c r="BE92" i="1"/>
  <c r="BD92" i="1"/>
  <c r="BE101" i="1"/>
  <c r="BD101" i="1"/>
  <c r="BE173" i="1"/>
  <c r="BD173" i="1"/>
  <c r="BE213" i="1"/>
  <c r="BD213" i="1"/>
  <c r="BE234" i="1"/>
  <c r="BD234" i="1"/>
  <c r="BE298" i="1"/>
  <c r="BD298" i="1"/>
  <c r="BE341" i="1"/>
  <c r="BD341" i="1"/>
  <c r="BE353" i="1"/>
  <c r="BD353" i="1"/>
  <c r="BE369" i="1"/>
  <c r="BD369" i="1"/>
  <c r="BE381" i="1"/>
  <c r="BD381" i="1"/>
  <c r="BK392" i="1"/>
  <c r="BK408" i="1"/>
  <c r="BE417" i="1"/>
  <c r="BD417" i="1"/>
  <c r="BE429" i="1"/>
  <c r="BD429" i="1"/>
  <c r="BE440" i="1"/>
  <c r="BD440" i="1"/>
  <c r="BE532" i="1"/>
  <c r="BD532" i="1"/>
  <c r="BE557" i="1"/>
  <c r="BD557" i="1"/>
  <c r="BE574" i="1"/>
  <c r="BD574" i="1"/>
  <c r="BE627" i="1"/>
  <c r="BD627" i="1"/>
  <c r="BE651" i="1"/>
  <c r="BD651" i="1"/>
  <c r="BI797" i="1"/>
  <c r="BH797" i="1"/>
  <c r="BE861" i="1"/>
  <c r="BD861" i="1"/>
  <c r="BK1002" i="1"/>
  <c r="BE1014" i="1"/>
  <c r="BD1014" i="1"/>
  <c r="BE1035" i="1"/>
  <c r="BD1035" i="1"/>
  <c r="BE1088" i="1"/>
  <c r="BD1088" i="1"/>
  <c r="BE253" i="1"/>
  <c r="BD253" i="1"/>
  <c r="BI15" i="1"/>
  <c r="BH15" i="1"/>
  <c r="BE12" i="1"/>
  <c r="BD12" i="1"/>
  <c r="BE15" i="1"/>
  <c r="BD15" i="1"/>
  <c r="BE207" i="1"/>
  <c r="BD207" i="1"/>
  <c r="BE33" i="1"/>
  <c r="BD33" i="1"/>
  <c r="BE46" i="1"/>
  <c r="BD46" i="1"/>
  <c r="BE77" i="1"/>
  <c r="BD77" i="1"/>
  <c r="BE344" i="1"/>
  <c r="BD344" i="1"/>
  <c r="BE49" i="1"/>
  <c r="BD49" i="1"/>
  <c r="BE273" i="1"/>
  <c r="BD273" i="1"/>
  <c r="BE348" i="1"/>
  <c r="BD348" i="1"/>
  <c r="BE264" i="1"/>
  <c r="BD264" i="1"/>
  <c r="BE400" i="1"/>
  <c r="BD400" i="1"/>
  <c r="BE135" i="1"/>
  <c r="BD135" i="1"/>
  <c r="BE55" i="1"/>
  <c r="BD55" i="1"/>
  <c r="BI141" i="1"/>
  <c r="BH141" i="1"/>
  <c r="BI387" i="1"/>
  <c r="BH387" i="1"/>
  <c r="BE931" i="1"/>
  <c r="BD931" i="1"/>
  <c r="BG379" i="1"/>
  <c r="BE53" i="1"/>
  <c r="BD53" i="1"/>
  <c r="BE198" i="1"/>
  <c r="BD198" i="1"/>
  <c r="BG273" i="1"/>
  <c r="BK273" i="1"/>
  <c r="BE419" i="1"/>
  <c r="BD419" i="1"/>
  <c r="BG644" i="1"/>
  <c r="BM907" i="1"/>
  <c r="BL907" i="1"/>
  <c r="BE1016" i="1"/>
  <c r="BD1016" i="1"/>
  <c r="BK363" i="1"/>
  <c r="BG47" i="1"/>
  <c r="BE136" i="1"/>
  <c r="BD136" i="1"/>
  <c r="BK205" i="1"/>
  <c r="BG205" i="1"/>
  <c r="BE354" i="1"/>
  <c r="BD354" i="1"/>
  <c r="BM989" i="1"/>
  <c r="BL989" i="1"/>
  <c r="BE477" i="1"/>
  <c r="BD477" i="1"/>
  <c r="BE166" i="1"/>
  <c r="BD166" i="1"/>
  <c r="BE256" i="1"/>
  <c r="BD256" i="1"/>
  <c r="BG510" i="1"/>
  <c r="BE272" i="1"/>
  <c r="BD272" i="1"/>
  <c r="BE711" i="1"/>
  <c r="BD711" i="1"/>
  <c r="BE1004" i="1"/>
  <c r="BD1004" i="1"/>
  <c r="BG400" i="1"/>
  <c r="BE448" i="1"/>
  <c r="BD448" i="1"/>
  <c r="BE382" i="1"/>
  <c r="BD382" i="1"/>
  <c r="BE1071" i="1"/>
  <c r="BD1071" i="1"/>
  <c r="BE1060" i="1"/>
  <c r="BD1060" i="1"/>
  <c r="BM680" i="1"/>
  <c r="BL680" i="1"/>
  <c r="BE21" i="1"/>
  <c r="BD21" i="1"/>
  <c r="BE545" i="1"/>
  <c r="BD545" i="1"/>
  <c r="BE855" i="1"/>
  <c r="BD855" i="1"/>
  <c r="BE967" i="1"/>
  <c r="BD967" i="1"/>
  <c r="BG39" i="1"/>
  <c r="BG31" i="1"/>
  <c r="BK31" i="1"/>
  <c r="BG221" i="1"/>
  <c r="BE1043" i="1"/>
  <c r="BD1043" i="1"/>
  <c r="BE402" i="1"/>
  <c r="BD402" i="1"/>
  <c r="BE168" i="1"/>
  <c r="BD168" i="1"/>
  <c r="BE18" i="1"/>
  <c r="BD18" i="1"/>
  <c r="BE192" i="1"/>
  <c r="BD192" i="1"/>
  <c r="BE4" i="1"/>
  <c r="BD4" i="1"/>
  <c r="BE160" i="1"/>
  <c r="BD160" i="1"/>
  <c r="BE10" i="1"/>
  <c r="BD10" i="1"/>
  <c r="BE319" i="1"/>
  <c r="BD319" i="1"/>
  <c r="BE374" i="1"/>
  <c r="BD374" i="1"/>
  <c r="BE205" i="1"/>
  <c r="BD205" i="1"/>
  <c r="BE142" i="1"/>
  <c r="BD142" i="1"/>
  <c r="BI400" i="1"/>
  <c r="BH400" i="1"/>
  <c r="BE695" i="1"/>
  <c r="BD695" i="1"/>
  <c r="BE1059" i="1"/>
  <c r="BD1059" i="1"/>
  <c r="BG55" i="1"/>
  <c r="BE176" i="1"/>
  <c r="BD176" i="1"/>
  <c r="BK1005" i="1"/>
  <c r="BE958" i="1"/>
  <c r="BD958" i="1"/>
  <c r="BE1083" i="1"/>
  <c r="BD1083" i="1"/>
  <c r="BE740" i="1"/>
  <c r="BD740" i="1"/>
  <c r="BG465" i="1"/>
  <c r="BE959" i="1"/>
  <c r="BD959" i="1"/>
  <c r="BE736" i="1"/>
  <c r="BD736" i="1"/>
  <c r="BG636" i="1"/>
  <c r="BG660" i="1"/>
  <c r="BE199" i="1"/>
  <c r="BD199" i="1"/>
  <c r="BK812" i="1"/>
  <c r="BG433" i="1"/>
  <c r="BE743" i="1"/>
  <c r="BD743" i="1"/>
  <c r="BE843" i="1"/>
  <c r="BD843" i="1"/>
  <c r="BE587" i="1"/>
  <c r="BD587" i="1"/>
  <c r="BM744" i="1"/>
  <c r="BL744" i="1"/>
  <c r="BE950" i="1"/>
  <c r="BD950" i="1"/>
  <c r="BG311" i="1"/>
  <c r="BK311" i="1"/>
  <c r="BG997" i="1"/>
  <c r="BE1018" i="1"/>
  <c r="BD1018" i="1"/>
  <c r="BE69" i="1"/>
  <c r="BD69" i="1"/>
  <c r="BE86" i="1"/>
  <c r="BD86" i="1"/>
  <c r="BE103" i="1"/>
  <c r="BD103" i="1"/>
  <c r="BE7" i="1"/>
  <c r="BD7" i="1"/>
  <c r="BE17" i="1"/>
  <c r="BD17" i="1"/>
  <c r="BE47" i="1"/>
  <c r="BD47" i="1"/>
  <c r="BE270" i="1"/>
  <c r="BD270" i="1"/>
  <c r="BE239" i="1"/>
  <c r="BD239" i="1"/>
  <c r="BI363" i="1"/>
  <c r="BH363" i="1"/>
  <c r="BG79" i="1"/>
  <c r="BK79" i="1"/>
  <c r="BG411" i="1"/>
  <c r="BK284" i="1"/>
  <c r="BG284" i="1"/>
  <c r="BE515" i="1"/>
  <c r="BD515" i="1"/>
  <c r="BG628" i="1"/>
  <c r="BI419" i="1"/>
  <c r="BH419" i="1"/>
  <c r="BE629" i="1"/>
  <c r="BD629" i="1"/>
  <c r="BM696" i="1"/>
  <c r="BL696" i="1"/>
  <c r="BE912" i="1"/>
  <c r="BD912" i="1"/>
  <c r="BE988" i="1"/>
  <c r="BD988" i="1"/>
  <c r="BG541" i="1"/>
  <c r="BG149" i="1"/>
  <c r="BG229" i="1"/>
  <c r="BE461" i="1"/>
  <c r="BD461" i="1"/>
  <c r="BE491" i="1"/>
  <c r="BD491" i="1"/>
  <c r="BE924" i="1"/>
  <c r="BD924" i="1"/>
  <c r="BE1037" i="1"/>
  <c r="BD1037" i="1"/>
  <c r="BE683" i="1"/>
  <c r="BD683" i="1"/>
  <c r="BE781" i="1"/>
  <c r="BD781" i="1"/>
  <c r="BE1076" i="1"/>
  <c r="BD1076" i="1"/>
  <c r="BG517" i="1"/>
  <c r="BG1095" i="1"/>
  <c r="BE102" i="1"/>
  <c r="BD102" i="1"/>
  <c r="BE776" i="1"/>
  <c r="BD776" i="1"/>
  <c r="BK800" i="1"/>
  <c r="BE994" i="1"/>
  <c r="BD994" i="1"/>
  <c r="BE998" i="1"/>
  <c r="BD998" i="1"/>
  <c r="BE1075" i="1"/>
  <c r="BD1075" i="1"/>
  <c r="BE536" i="1"/>
  <c r="BD536" i="1"/>
  <c r="BG303" i="1"/>
  <c r="BK303" i="1"/>
  <c r="BE78" i="1"/>
  <c r="BD78" i="1"/>
  <c r="BE731" i="1"/>
  <c r="BD731" i="1"/>
  <c r="BE733" i="1"/>
  <c r="BD733" i="1"/>
  <c r="BE881" i="1"/>
  <c r="BD881" i="1"/>
  <c r="BE751" i="1"/>
  <c r="BD751" i="1"/>
  <c r="BM987" i="1"/>
  <c r="BL987" i="1"/>
  <c r="BG197" i="1"/>
  <c r="BK197" i="1"/>
  <c r="BE226" i="1"/>
  <c r="BD226" i="1"/>
  <c r="BE685" i="1"/>
  <c r="BD685" i="1"/>
  <c r="BE944" i="1"/>
  <c r="BD944" i="1"/>
  <c r="BG165" i="1"/>
  <c r="BK165" i="1"/>
  <c r="BK388" i="1"/>
  <c r="BE694" i="1"/>
  <c r="BD694" i="1"/>
  <c r="BI19" i="1"/>
  <c r="BH19" i="1"/>
  <c r="BI305" i="1"/>
  <c r="BH305" i="1"/>
  <c r="BK561" i="1"/>
  <c r="BI922" i="1"/>
  <c r="BH922" i="1"/>
  <c r="BK477" i="1"/>
  <c r="BK350" i="1"/>
  <c r="BI590" i="1"/>
  <c r="BH590" i="1"/>
  <c r="BE927" i="1"/>
  <c r="BD927" i="1"/>
  <c r="BK231" i="1"/>
  <c r="BE233" i="1"/>
  <c r="BD233" i="1"/>
  <c r="BI512" i="1"/>
  <c r="BH512" i="1"/>
  <c r="BI707" i="1"/>
  <c r="BH707" i="1"/>
  <c r="BE204" i="1"/>
  <c r="BD204" i="1"/>
  <c r="BI692" i="1"/>
  <c r="BH692" i="1"/>
  <c r="BK851" i="1"/>
  <c r="BK1033" i="1"/>
  <c r="BE196" i="1"/>
  <c r="BD196" i="1"/>
  <c r="BK435" i="1"/>
  <c r="BK607" i="1"/>
  <c r="BI898" i="1"/>
  <c r="BH898" i="1"/>
  <c r="BI442" i="1"/>
  <c r="BH442" i="1"/>
  <c r="BI521" i="1"/>
  <c r="BH521" i="1"/>
  <c r="BI615" i="1"/>
  <c r="BH615" i="1"/>
  <c r="BI772" i="1"/>
  <c r="BH772" i="1"/>
  <c r="BK1045" i="1"/>
  <c r="BK626" i="1"/>
  <c r="BE114" i="1"/>
  <c r="BD114" i="1"/>
  <c r="BE163" i="1"/>
  <c r="BD163" i="1"/>
  <c r="BE186" i="1"/>
  <c r="BD186" i="1"/>
  <c r="BE243" i="1"/>
  <c r="BD243" i="1"/>
  <c r="BI384" i="1"/>
  <c r="BH384" i="1"/>
  <c r="BE422" i="1"/>
  <c r="BD422" i="1"/>
  <c r="BE441" i="1"/>
  <c r="BD441" i="1"/>
  <c r="BE481" i="1"/>
  <c r="BD481" i="1"/>
  <c r="BE509" i="1"/>
  <c r="BD509" i="1"/>
  <c r="BI538" i="1"/>
  <c r="BH538" i="1"/>
  <c r="BE659" i="1"/>
  <c r="BD659" i="1"/>
  <c r="BE862" i="1"/>
  <c r="BD862" i="1"/>
  <c r="BI994" i="1"/>
  <c r="BH994" i="1"/>
  <c r="BE1021" i="1"/>
  <c r="BD1021" i="1"/>
  <c r="BE1066" i="1"/>
  <c r="BD1066" i="1"/>
  <c r="BI9" i="1"/>
  <c r="BH9" i="1"/>
  <c r="BK587" i="1"/>
  <c r="BI668" i="1"/>
  <c r="BH668" i="1"/>
  <c r="BI960" i="1"/>
  <c r="BH960" i="1"/>
  <c r="BK1055" i="1"/>
  <c r="BK448" i="1"/>
  <c r="BK590" i="1"/>
  <c r="BE852" i="1"/>
  <c r="BD852" i="1"/>
  <c r="BE161" i="1"/>
  <c r="BD161" i="1"/>
  <c r="BI711" i="1"/>
  <c r="BH711" i="1"/>
  <c r="BK747" i="1"/>
  <c r="BE945" i="1"/>
  <c r="BD945" i="1"/>
  <c r="BE1070" i="1"/>
  <c r="BD1070" i="1"/>
  <c r="BI191" i="1"/>
  <c r="BH191" i="1"/>
  <c r="BE137" i="1"/>
  <c r="BD137" i="1"/>
  <c r="BE304" i="1"/>
  <c r="BD304" i="1"/>
  <c r="BI629" i="1"/>
  <c r="BH629" i="1"/>
  <c r="BI776" i="1"/>
  <c r="BH776" i="1"/>
  <c r="BK809" i="1"/>
  <c r="BI1037" i="1"/>
  <c r="BH1037" i="1"/>
  <c r="BI396" i="1"/>
  <c r="BH396" i="1"/>
  <c r="BK667" i="1"/>
  <c r="BI889" i="1"/>
  <c r="BH889" i="1"/>
  <c r="BE760" i="1"/>
  <c r="BD760" i="1"/>
  <c r="BE183" i="1"/>
  <c r="BD183" i="1"/>
  <c r="BE197" i="1"/>
  <c r="BD197" i="1"/>
  <c r="BE263" i="1"/>
  <c r="BD263" i="1"/>
  <c r="BE208" i="1"/>
  <c r="BD208" i="1"/>
  <c r="BE294" i="1"/>
  <c r="BD294" i="1"/>
  <c r="BE320" i="1"/>
  <c r="BD320" i="1"/>
  <c r="BE125" i="1"/>
  <c r="BD125" i="1"/>
  <c r="BE340" i="1"/>
  <c r="BD340" i="1"/>
  <c r="BK355" i="1"/>
  <c r="BE376" i="1"/>
  <c r="BD376" i="1"/>
  <c r="BE602" i="1"/>
  <c r="BD602" i="1"/>
  <c r="BE849" i="1"/>
  <c r="BD849" i="1"/>
  <c r="BE935" i="1"/>
  <c r="BD935" i="1"/>
  <c r="BK981" i="1"/>
  <c r="BE618" i="1"/>
  <c r="BD618" i="1"/>
  <c r="BG100" i="1"/>
  <c r="BG133" i="1"/>
  <c r="BK133" i="1"/>
  <c r="BK157" i="1"/>
  <c r="BG157" i="1"/>
  <c r="BE350" i="1"/>
  <c r="BD350" i="1"/>
  <c r="BE696" i="1"/>
  <c r="BD696" i="1"/>
  <c r="BE1019" i="1"/>
  <c r="BD1019" i="1"/>
  <c r="BE465" i="1"/>
  <c r="BD465" i="1"/>
  <c r="BE590" i="1"/>
  <c r="BD590" i="1"/>
  <c r="BE976" i="1"/>
  <c r="BD976" i="1"/>
  <c r="BM784" i="1"/>
  <c r="BL784" i="1"/>
  <c r="BG252" i="1"/>
  <c r="BG300" i="1"/>
  <c r="BK300" i="1"/>
  <c r="BE355" i="1"/>
  <c r="BD355" i="1"/>
  <c r="BG620" i="1"/>
  <c r="BE908" i="1"/>
  <c r="BD908" i="1"/>
  <c r="BE41" i="1"/>
  <c r="BD41" i="1"/>
  <c r="BE505" i="1"/>
  <c r="BD505" i="1"/>
  <c r="BI800" i="1"/>
  <c r="BH800" i="1"/>
  <c r="BE867" i="1"/>
  <c r="BD867" i="1"/>
  <c r="BE910" i="1"/>
  <c r="BD910" i="1"/>
  <c r="BE437" i="1"/>
  <c r="BD437" i="1"/>
  <c r="BG701" i="1"/>
  <c r="BE1003" i="1"/>
  <c r="BD1003" i="1"/>
  <c r="BG1039" i="1"/>
  <c r="BE1064" i="1"/>
  <c r="BD1064" i="1"/>
  <c r="BI548" i="1"/>
  <c r="BH548" i="1"/>
  <c r="BE725" i="1"/>
  <c r="BD725" i="1"/>
  <c r="BM923" i="1"/>
  <c r="BL923" i="1"/>
  <c r="BI812" i="1"/>
  <c r="BH812" i="1"/>
  <c r="BE1034" i="1"/>
  <c r="BD1034" i="1"/>
  <c r="BG534" i="1"/>
  <c r="BG141" i="1"/>
  <c r="BE804" i="1"/>
  <c r="BD804" i="1"/>
  <c r="BK126" i="1"/>
  <c r="BE507" i="1"/>
  <c r="BD507" i="1"/>
  <c r="BI587" i="1"/>
  <c r="BH587" i="1"/>
  <c r="BK668" i="1"/>
  <c r="BE999" i="1"/>
  <c r="BD999" i="1"/>
  <c r="BE156" i="1"/>
  <c r="BD156" i="1"/>
  <c r="BK489" i="1"/>
  <c r="BK849" i="1"/>
  <c r="BI1064" i="1"/>
  <c r="BH1064" i="1"/>
  <c r="BI358" i="1"/>
  <c r="BH358" i="1"/>
  <c r="BI120" i="1"/>
  <c r="BH120" i="1"/>
  <c r="BE108" i="1"/>
  <c r="BD108" i="1"/>
  <c r="BK404" i="1"/>
  <c r="BI459" i="1"/>
  <c r="BH459" i="1"/>
  <c r="BI676" i="1"/>
  <c r="BH676" i="1"/>
  <c r="BK598" i="1"/>
  <c r="BK238" i="1"/>
  <c r="BI623" i="1"/>
  <c r="BH623" i="1"/>
  <c r="BK828" i="1"/>
  <c r="BI733" i="1"/>
  <c r="BH733" i="1"/>
  <c r="BE633" i="1"/>
  <c r="BD633" i="1"/>
  <c r="BK796" i="1"/>
  <c r="BE971" i="1"/>
  <c r="BD971" i="1"/>
  <c r="BI704" i="1"/>
  <c r="BH704" i="1"/>
  <c r="BK444" i="1"/>
  <c r="BE523" i="1"/>
  <c r="BD523" i="1"/>
  <c r="BK687" i="1"/>
  <c r="BE860" i="1"/>
  <c r="BD860" i="1"/>
  <c r="BE146" i="1"/>
  <c r="BD146" i="1"/>
  <c r="BE195" i="1"/>
  <c r="BD195" i="1"/>
  <c r="BE567" i="1"/>
  <c r="BD567" i="1"/>
  <c r="BE632" i="1"/>
  <c r="BD632" i="1"/>
  <c r="BE833" i="1"/>
  <c r="BD833" i="1"/>
  <c r="BK881" i="1"/>
  <c r="BE261" i="1"/>
  <c r="BD261" i="1"/>
  <c r="BE27" i="1"/>
  <c r="BD27" i="1"/>
  <c r="BI561" i="1"/>
  <c r="BH561" i="1"/>
  <c r="BK54" i="1"/>
  <c r="BK642" i="1"/>
  <c r="BI394" i="1"/>
  <c r="BH394" i="1"/>
  <c r="BI34" i="1"/>
  <c r="BH34" i="1"/>
  <c r="BI336" i="1"/>
  <c r="BH336" i="1"/>
  <c r="BE738" i="1"/>
  <c r="BD738" i="1"/>
  <c r="BI13" i="1"/>
  <c r="BH13" i="1"/>
  <c r="BE882" i="1"/>
  <c r="BD882" i="1"/>
  <c r="BK150" i="1"/>
  <c r="BE345" i="1"/>
  <c r="BD345" i="1"/>
  <c r="BE393" i="1"/>
  <c r="BD393" i="1"/>
  <c r="BE464" i="1"/>
  <c r="BD464" i="1"/>
  <c r="BE520" i="1"/>
  <c r="BD520" i="1"/>
  <c r="BI841" i="1"/>
  <c r="BH841" i="1"/>
  <c r="BE112" i="1"/>
  <c r="BD112" i="1"/>
  <c r="BI998" i="1"/>
  <c r="BH998" i="1"/>
  <c r="BE670" i="1"/>
  <c r="BD670" i="1"/>
  <c r="BI741" i="1"/>
  <c r="BH741" i="1"/>
  <c r="BI747" i="1"/>
  <c r="BH747" i="1"/>
  <c r="BK837" i="1"/>
  <c r="BK803" i="1"/>
  <c r="BK982" i="1"/>
  <c r="BI1061" i="1"/>
  <c r="BH1061" i="1"/>
  <c r="BK988" i="1"/>
  <c r="BE180" i="1"/>
  <c r="BD180" i="1"/>
  <c r="BK629" i="1"/>
  <c r="BK776" i="1"/>
  <c r="BI41" i="1"/>
  <c r="BH41" i="1"/>
  <c r="BI128" i="1"/>
  <c r="BH128" i="1"/>
  <c r="BK362" i="1"/>
  <c r="BK570" i="1"/>
  <c r="BK1089" i="1"/>
  <c r="BI51" i="1"/>
  <c r="BH51" i="1"/>
  <c r="BK515" i="1"/>
  <c r="BE16" i="1"/>
  <c r="BD16" i="1"/>
  <c r="BE391" i="1"/>
  <c r="BD391" i="1"/>
  <c r="BK536" i="1"/>
  <c r="BE601" i="1"/>
  <c r="BD601" i="1"/>
  <c r="BI763" i="1"/>
  <c r="BH763" i="1"/>
  <c r="BK968" i="1"/>
  <c r="BE1024" i="1"/>
  <c r="BD1024" i="1"/>
  <c r="BK544" i="1"/>
  <c r="BE48" i="1"/>
  <c r="BD48" i="1"/>
  <c r="BK135" i="1"/>
  <c r="BE140" i="1"/>
  <c r="BD140" i="1"/>
  <c r="BI366" i="1"/>
  <c r="BH366" i="1"/>
  <c r="BI591" i="1"/>
  <c r="BH591" i="1"/>
  <c r="BI451" i="1"/>
  <c r="BH451" i="1"/>
  <c r="BK728" i="1"/>
  <c r="BI560" i="1"/>
  <c r="BH560" i="1"/>
  <c r="BE678" i="1"/>
  <c r="BD678" i="1"/>
  <c r="BK606" i="1"/>
  <c r="BI709" i="1"/>
  <c r="BH709" i="1"/>
  <c r="BK751" i="1"/>
  <c r="BK815" i="1"/>
  <c r="BI888" i="1"/>
  <c r="BH888" i="1"/>
  <c r="BK1025" i="1"/>
  <c r="BI1007" i="1"/>
  <c r="BH1007" i="1"/>
  <c r="BI50" i="1"/>
  <c r="BH50" i="1"/>
  <c r="BE718" i="1"/>
  <c r="BD718" i="1"/>
  <c r="BE75" i="1"/>
  <c r="BD75" i="1"/>
  <c r="BE88" i="1"/>
  <c r="BD88" i="1"/>
  <c r="BE115" i="1"/>
  <c r="BD115" i="1"/>
  <c r="BE130" i="1"/>
  <c r="BD130" i="1"/>
  <c r="BE147" i="1"/>
  <c r="BD147" i="1"/>
  <c r="BE187" i="1"/>
  <c r="BD187" i="1"/>
  <c r="BE203" i="1"/>
  <c r="BD203" i="1"/>
  <c r="BE235" i="1"/>
  <c r="BD235" i="1"/>
  <c r="BE245" i="1"/>
  <c r="BD245" i="1"/>
  <c r="BE266" i="1"/>
  <c r="BD266" i="1"/>
  <c r="BE279" i="1"/>
  <c r="BD279" i="1"/>
  <c r="BE292" i="1"/>
  <c r="BD292" i="1"/>
  <c r="BE324" i="1"/>
  <c r="BD324" i="1"/>
  <c r="BE335" i="1"/>
  <c r="BD335" i="1"/>
  <c r="BI376" i="1"/>
  <c r="BH376" i="1"/>
  <c r="BE414" i="1"/>
  <c r="BD414" i="1"/>
  <c r="BE457" i="1"/>
  <c r="BD457" i="1"/>
  <c r="BE466" i="1"/>
  <c r="BD466" i="1"/>
  <c r="BK474" i="1"/>
  <c r="BE484" i="1"/>
  <c r="BD484" i="1"/>
  <c r="BE494" i="1"/>
  <c r="BD494" i="1"/>
  <c r="BI511" i="1"/>
  <c r="BH511" i="1"/>
  <c r="BE530" i="1"/>
  <c r="BD530" i="1"/>
  <c r="BI540" i="1"/>
  <c r="BH540" i="1"/>
  <c r="BE554" i="1"/>
  <c r="BD554" i="1"/>
  <c r="BE559" i="1"/>
  <c r="BD559" i="1"/>
  <c r="BE581" i="1"/>
  <c r="BD581" i="1"/>
  <c r="BE605" i="1"/>
  <c r="BD605" i="1"/>
  <c r="BE621" i="1"/>
  <c r="BD621" i="1"/>
  <c r="BE648" i="1"/>
  <c r="BD648" i="1"/>
  <c r="BE698" i="1"/>
  <c r="BD698" i="1"/>
  <c r="BE714" i="1"/>
  <c r="BD714" i="1"/>
  <c r="BE730" i="1"/>
  <c r="BD730" i="1"/>
  <c r="BK765" i="1"/>
  <c r="BE778" i="1"/>
  <c r="BD778" i="1"/>
  <c r="BK817" i="1"/>
  <c r="BE845" i="1"/>
  <c r="BD845" i="1"/>
  <c r="BE854" i="1"/>
  <c r="BD854" i="1"/>
  <c r="BE864" i="1"/>
  <c r="BD864" i="1"/>
  <c r="BE877" i="1"/>
  <c r="BD877" i="1"/>
  <c r="BE883" i="1"/>
  <c r="BD883" i="1"/>
  <c r="BE892" i="1"/>
  <c r="BD892" i="1"/>
  <c r="BE909" i="1"/>
  <c r="BD909" i="1"/>
  <c r="BE925" i="1"/>
  <c r="BD925" i="1"/>
  <c r="BE939" i="1"/>
  <c r="BD939" i="1"/>
  <c r="BE947" i="1"/>
  <c r="BD947" i="1"/>
  <c r="BE955" i="1"/>
  <c r="BD955" i="1"/>
  <c r="BE963" i="1"/>
  <c r="BD963" i="1"/>
  <c r="BE1053" i="1"/>
  <c r="BD1053" i="1"/>
  <c r="BI1071" i="1"/>
  <c r="BH1071" i="1"/>
  <c r="BE1085" i="1"/>
  <c r="BD1085" i="1"/>
  <c r="BE37" i="1"/>
  <c r="BD37" i="1"/>
  <c r="BE317" i="1"/>
  <c r="BD317" i="1"/>
  <c r="BE257" i="1"/>
  <c r="BD257" i="1"/>
  <c r="BI273" i="1"/>
  <c r="BH273" i="1"/>
  <c r="BE254" i="1"/>
  <c r="BD254" i="1"/>
  <c r="BE470" i="1"/>
  <c r="BD470" i="1"/>
  <c r="BE686" i="1"/>
  <c r="BD686" i="1"/>
  <c r="BE742" i="1"/>
  <c r="BD742" i="1"/>
  <c r="BK930" i="1"/>
  <c r="BI290" i="1"/>
  <c r="BH290" i="1"/>
  <c r="BI208" i="1"/>
  <c r="BH208" i="1"/>
  <c r="BI96" i="1"/>
  <c r="BH96" i="1"/>
  <c r="BE454" i="1"/>
  <c r="BD454" i="1"/>
  <c r="BK618" i="1"/>
  <c r="BK793" i="1"/>
  <c r="BK875" i="1"/>
  <c r="BK1003" i="1"/>
  <c r="BI370" i="1"/>
  <c r="BH370" i="1"/>
  <c r="BI59" i="1"/>
  <c r="BH59" i="1"/>
  <c r="BE164" i="1"/>
  <c r="BD164" i="1"/>
  <c r="BE367" i="1"/>
  <c r="BD367" i="1"/>
  <c r="BI535" i="1"/>
  <c r="BH535" i="1"/>
  <c r="BI602" i="1"/>
  <c r="BH602" i="1"/>
  <c r="BK677" i="1"/>
  <c r="BE758" i="1"/>
  <c r="BD758" i="1"/>
  <c r="BE850" i="1"/>
  <c r="BD850" i="1"/>
  <c r="BE899" i="1"/>
  <c r="BD899" i="1"/>
  <c r="BI966" i="1"/>
  <c r="BH966" i="1"/>
  <c r="BI29" i="1"/>
  <c r="BH29" i="1"/>
  <c r="BI410" i="1"/>
  <c r="BH410" i="1"/>
  <c r="BE421" i="1"/>
  <c r="BD421" i="1"/>
  <c r="BK437" i="1"/>
  <c r="BK675" i="1"/>
  <c r="BE705" i="1"/>
  <c r="BD705" i="1"/>
  <c r="BE808" i="1"/>
  <c r="BD808" i="1"/>
  <c r="BE903" i="1"/>
  <c r="BD903" i="1"/>
  <c r="BI1009" i="1"/>
  <c r="BH1009" i="1"/>
  <c r="BK382" i="1"/>
  <c r="BE993" i="1"/>
  <c r="BD993" i="1"/>
  <c r="BE248" i="1"/>
  <c r="BD248" i="1"/>
  <c r="BK427" i="1"/>
  <c r="BI643" i="1"/>
  <c r="BH643" i="1"/>
  <c r="BI721" i="1"/>
  <c r="BH721" i="1"/>
  <c r="BI835" i="1"/>
  <c r="BH835" i="1"/>
  <c r="BI908" i="1"/>
  <c r="BH908" i="1"/>
  <c r="BK1069" i="1"/>
  <c r="BK43" i="1"/>
  <c r="BI859" i="1"/>
  <c r="BH859" i="1"/>
  <c r="BK138" i="1"/>
  <c r="BK492" i="1"/>
  <c r="BK586" i="1"/>
  <c r="BK813" i="1"/>
  <c r="BI968" i="1"/>
  <c r="BH968" i="1"/>
  <c r="BK980" i="1"/>
  <c r="BK1057" i="1"/>
  <c r="BI658" i="1"/>
  <c r="BH658" i="1"/>
  <c r="BE657" i="1"/>
  <c r="BD657" i="1"/>
  <c r="BK739" i="1"/>
  <c r="BI823" i="1"/>
  <c r="BH823" i="1"/>
  <c r="BI879" i="1"/>
  <c r="BH879" i="1"/>
  <c r="BI1091" i="1"/>
  <c r="BH1091" i="1"/>
  <c r="BE44" i="1"/>
  <c r="BD44" i="1"/>
  <c r="BE76" i="1"/>
  <c r="BD76" i="1"/>
  <c r="BE98" i="1"/>
  <c r="BD98" i="1"/>
  <c r="BE247" i="1"/>
  <c r="BD247" i="1"/>
  <c r="BE445" i="1"/>
  <c r="BD445" i="1"/>
  <c r="BE342" i="1"/>
  <c r="BD342" i="1"/>
  <c r="BE305" i="1"/>
  <c r="BD305" i="1"/>
  <c r="BE3" i="1"/>
  <c r="BD3" i="1"/>
  <c r="BE223" i="1"/>
  <c r="BD223" i="1"/>
  <c r="BE322" i="1"/>
  <c r="BD322" i="1"/>
  <c r="BE285" i="1"/>
  <c r="BD285" i="1"/>
  <c r="BE13" i="1"/>
  <c r="BD13" i="1"/>
  <c r="BE79" i="1"/>
  <c r="BD79" i="1"/>
  <c r="BE141" i="1"/>
  <c r="BD141" i="1"/>
  <c r="BE398" i="1"/>
  <c r="BD398" i="1"/>
  <c r="BE54" i="1"/>
  <c r="BD54" i="1"/>
  <c r="BE384" i="1"/>
  <c r="BD384" i="1"/>
  <c r="BE688" i="1"/>
  <c r="BD688" i="1"/>
  <c r="BG1082" i="1"/>
  <c r="BG612" i="1"/>
  <c r="BE900" i="1"/>
  <c r="BD900" i="1"/>
  <c r="BE930" i="1"/>
  <c r="BD930" i="1"/>
  <c r="BE1022" i="1"/>
  <c r="BD1022" i="1"/>
  <c r="BE865" i="1"/>
  <c r="BD865" i="1"/>
  <c r="BE968" i="1"/>
  <c r="BD968" i="1"/>
  <c r="BE67" i="1"/>
  <c r="BD67" i="1"/>
  <c r="BE560" i="1"/>
  <c r="BD560" i="1"/>
  <c r="BG745" i="1"/>
  <c r="BG1016" i="1"/>
  <c r="BE712" i="1"/>
  <c r="BD712" i="1"/>
  <c r="BE29" i="1"/>
  <c r="BD29" i="1"/>
  <c r="BE232" i="1"/>
  <c r="BD232" i="1"/>
  <c r="BE459" i="1"/>
  <c r="BD459" i="1"/>
  <c r="BE534" i="1"/>
  <c r="BD534" i="1"/>
  <c r="BE765" i="1"/>
  <c r="BD765" i="1"/>
  <c r="BM419" i="1"/>
  <c r="BL419" i="1"/>
  <c r="BG355" i="1"/>
  <c r="BE474" i="1"/>
  <c r="BD474" i="1"/>
  <c r="BE656" i="1"/>
  <c r="BD656" i="1"/>
  <c r="BG3" i="1"/>
  <c r="BK3" i="1"/>
  <c r="BE1074" i="1"/>
  <c r="BD1074" i="1"/>
  <c r="BE788" i="1"/>
  <c r="BD788" i="1"/>
  <c r="BE851" i="1"/>
  <c r="BD851" i="1"/>
  <c r="BG63" i="1"/>
  <c r="BE96" i="1"/>
  <c r="BD96" i="1"/>
  <c r="BE202" i="1"/>
  <c r="BD202" i="1"/>
  <c r="BE570" i="1"/>
  <c r="BD570" i="1"/>
  <c r="BE397" i="1"/>
  <c r="BD397" i="1"/>
  <c r="BE521" i="1"/>
  <c r="BD521" i="1"/>
  <c r="BE982" i="1"/>
  <c r="BD982" i="1"/>
  <c r="BG15" i="1"/>
  <c r="BK15" i="1"/>
  <c r="BG830" i="1"/>
  <c r="BI232" i="1"/>
  <c r="BH232" i="1"/>
  <c r="BK771" i="1"/>
  <c r="BK754" i="1"/>
  <c r="BI126" i="1"/>
  <c r="BH126" i="1"/>
  <c r="BI340" i="1"/>
  <c r="BH340" i="1"/>
  <c r="BK732" i="1"/>
  <c r="BE810" i="1"/>
  <c r="BD810" i="1"/>
  <c r="BI972" i="1"/>
  <c r="BH972" i="1"/>
  <c r="BE682" i="1"/>
  <c r="BD682" i="1"/>
  <c r="BK230" i="1"/>
  <c r="BK199" i="1"/>
  <c r="BI448" i="1"/>
  <c r="BH448" i="1"/>
  <c r="BI642" i="1"/>
  <c r="BH642" i="1"/>
  <c r="BK669" i="1"/>
  <c r="BE818" i="1"/>
  <c r="BD818" i="1"/>
  <c r="BE1028" i="1"/>
  <c r="BD1028" i="1"/>
  <c r="BK483" i="1"/>
  <c r="BK412" i="1"/>
  <c r="BK646" i="1"/>
  <c r="BE702" i="1"/>
  <c r="BD702" i="1"/>
  <c r="BK811" i="1"/>
  <c r="BK1068" i="1"/>
  <c r="BI488" i="1"/>
  <c r="BH488" i="1"/>
  <c r="BK843" i="1"/>
  <c r="BK1079" i="1"/>
  <c r="BK896" i="1"/>
  <c r="BK619" i="1"/>
  <c r="BI943" i="1"/>
  <c r="BH943" i="1"/>
  <c r="BE121" i="1"/>
  <c r="BD121" i="1"/>
  <c r="BE407" i="1"/>
  <c r="BD407" i="1"/>
  <c r="BE937" i="1"/>
  <c r="BD937" i="1"/>
  <c r="BH1081" i="1"/>
  <c r="BE339" i="1"/>
  <c r="BD339" i="1"/>
  <c r="BI226" i="1"/>
  <c r="BH226" i="1"/>
  <c r="BI549" i="1"/>
  <c r="BH549" i="1"/>
  <c r="BK855" i="1"/>
  <c r="BE123" i="1"/>
  <c r="BD123" i="1"/>
  <c r="BE258" i="1"/>
  <c r="BD258" i="1"/>
  <c r="BE287" i="1"/>
  <c r="BD287" i="1"/>
  <c r="BE431" i="1"/>
  <c r="BD431" i="1"/>
  <c r="BE455" i="1"/>
  <c r="BD455" i="1"/>
  <c r="BE493" i="1"/>
  <c r="BD493" i="1"/>
  <c r="BE558" i="1"/>
  <c r="BD558" i="1"/>
  <c r="BE576" i="1"/>
  <c r="BD576" i="1"/>
  <c r="BE616" i="1"/>
  <c r="BD616" i="1"/>
  <c r="BE645" i="1"/>
  <c r="BD645" i="1"/>
  <c r="BE713" i="1"/>
  <c r="BD713" i="1"/>
  <c r="BE762" i="1"/>
  <c r="BD762" i="1"/>
  <c r="BE786" i="1"/>
  <c r="BD786" i="1"/>
  <c r="BK841" i="1"/>
  <c r="BE872" i="1"/>
  <c r="BD872" i="1"/>
  <c r="BE890" i="1"/>
  <c r="BD890" i="1"/>
  <c r="BK920" i="1"/>
  <c r="BE1093" i="1"/>
  <c r="BD1093" i="1"/>
  <c r="BE22" i="1"/>
  <c r="BD22" i="1"/>
  <c r="BE184" i="1"/>
  <c r="BD184" i="1"/>
  <c r="BK340" i="1"/>
  <c r="BK972" i="1"/>
  <c r="BI477" i="1"/>
  <c r="BH477" i="1"/>
  <c r="BI199" i="1"/>
  <c r="BH199" i="1"/>
  <c r="BI350" i="1"/>
  <c r="BH350" i="1"/>
  <c r="BI489" i="1"/>
  <c r="BH489" i="1"/>
  <c r="BI669" i="1"/>
  <c r="BH669" i="1"/>
  <c r="BE662" i="1"/>
  <c r="BD662" i="1"/>
  <c r="BI849" i="1"/>
  <c r="BH849" i="1"/>
  <c r="BK1064" i="1"/>
  <c r="BK398" i="1"/>
  <c r="BK529" i="1"/>
  <c r="BK741" i="1"/>
  <c r="BI803" i="1"/>
  <c r="BH803" i="1"/>
  <c r="BK1061" i="1"/>
  <c r="BE832" i="1"/>
  <c r="BD832" i="1"/>
  <c r="BI103" i="1"/>
  <c r="BH103" i="1"/>
  <c r="BK390" i="1"/>
  <c r="BI578" i="1"/>
  <c r="BH578" i="1"/>
  <c r="BI720" i="1"/>
  <c r="BH720" i="1"/>
  <c r="BI914" i="1"/>
  <c r="BH914" i="1"/>
  <c r="BI916" i="1"/>
  <c r="BH916" i="1"/>
  <c r="BI238" i="1"/>
  <c r="BH238" i="1"/>
  <c r="BI326" i="1"/>
  <c r="BH326" i="1"/>
  <c r="BI362" i="1"/>
  <c r="BH362" i="1"/>
  <c r="BI570" i="1"/>
  <c r="BH570" i="1"/>
  <c r="BI697" i="1"/>
  <c r="BH697" i="1"/>
  <c r="BI804" i="1"/>
  <c r="BH804" i="1"/>
  <c r="BE953" i="1"/>
  <c r="BD953" i="1"/>
  <c r="BI1089" i="1"/>
  <c r="BH1089" i="1"/>
  <c r="BE798" i="1"/>
  <c r="BD798" i="1"/>
  <c r="BI118" i="1"/>
  <c r="BH118" i="1"/>
  <c r="BI435" i="1"/>
  <c r="BH435" i="1"/>
  <c r="BI583" i="1"/>
  <c r="BH583" i="1"/>
  <c r="BI796" i="1"/>
  <c r="BH796" i="1"/>
  <c r="BI320" i="1"/>
  <c r="BH320" i="1"/>
  <c r="BE323" i="1"/>
  <c r="BD323" i="1"/>
  <c r="BE296" i="1"/>
  <c r="BD296" i="1"/>
  <c r="BK591" i="1"/>
  <c r="BI728" i="1"/>
  <c r="BH728" i="1"/>
  <c r="BK560" i="1"/>
  <c r="BI606" i="1"/>
  <c r="BH606" i="1"/>
  <c r="BI751" i="1"/>
  <c r="BH751" i="1"/>
  <c r="BE874" i="1"/>
  <c r="BD874" i="1"/>
  <c r="BE919" i="1"/>
  <c r="BD919" i="1"/>
  <c r="BK1007" i="1"/>
  <c r="BE60" i="1"/>
  <c r="BD60" i="1"/>
  <c r="BE178" i="1"/>
  <c r="BD178" i="1"/>
  <c r="BE218" i="1"/>
  <c r="BD218" i="1"/>
  <c r="BE301" i="1"/>
  <c r="BD301" i="1"/>
  <c r="BE357" i="1"/>
  <c r="BD357" i="1"/>
  <c r="BK384" i="1"/>
  <c r="BE409" i="1"/>
  <c r="BD409" i="1"/>
  <c r="BK538" i="1"/>
  <c r="BE552" i="1"/>
  <c r="BD552" i="1"/>
  <c r="BE603" i="1"/>
  <c r="BD603" i="1"/>
  <c r="BE853" i="1"/>
  <c r="BD853" i="1"/>
  <c r="BE906" i="1"/>
  <c r="BD906" i="1"/>
  <c r="BE938" i="1"/>
  <c r="BD938" i="1"/>
  <c r="BE946" i="1"/>
  <c r="BD946" i="1"/>
  <c r="BE962" i="1"/>
  <c r="BD962" i="1"/>
  <c r="BE974" i="1"/>
  <c r="BD974" i="1"/>
  <c r="BK1010" i="1"/>
  <c r="BE1038" i="1"/>
  <c r="BD1038" i="1"/>
  <c r="BE1051" i="1"/>
  <c r="BD1051" i="1"/>
  <c r="BE1080" i="1"/>
  <c r="BD1080" i="1"/>
  <c r="BI303" i="1"/>
  <c r="BH303" i="1"/>
  <c r="BE11" i="1"/>
  <c r="BD11" i="1"/>
  <c r="BE6" i="1"/>
  <c r="BD6" i="1"/>
  <c r="BE87" i="1"/>
  <c r="BD87" i="1"/>
  <c r="BE288" i="1"/>
  <c r="BD288" i="1"/>
  <c r="BI67" i="1"/>
  <c r="BH67" i="1"/>
  <c r="BE241" i="1"/>
  <c r="BD241" i="1"/>
  <c r="BE399" i="1"/>
  <c r="BD399" i="1"/>
  <c r="BI638" i="1"/>
  <c r="BH638" i="1"/>
  <c r="BK894" i="1"/>
  <c r="BE228" i="1"/>
  <c r="BD228" i="1"/>
  <c r="BK62" i="1"/>
  <c r="BK214" i="1"/>
  <c r="BK397" i="1"/>
  <c r="BK638" i="1"/>
  <c r="BK672" i="1"/>
  <c r="BI894" i="1"/>
  <c r="BH894" i="1"/>
  <c r="BE897" i="1"/>
  <c r="BD897" i="1"/>
  <c r="BK998" i="1"/>
  <c r="BI1026" i="1"/>
  <c r="BH1026" i="1"/>
  <c r="BI661" i="1"/>
  <c r="BH661" i="1"/>
  <c r="BE1049" i="1"/>
  <c r="BD1049" i="1"/>
  <c r="BI222" i="1"/>
  <c r="BH222" i="1"/>
  <c r="BK428" i="1"/>
  <c r="BK821" i="1"/>
  <c r="BK958" i="1"/>
  <c r="BI1042" i="1"/>
  <c r="BH1042" i="1"/>
  <c r="BK788" i="1"/>
  <c r="BI104" i="1"/>
  <c r="BH104" i="1"/>
  <c r="BI277" i="1"/>
  <c r="BH277" i="1"/>
  <c r="BI499" i="1"/>
  <c r="BH499" i="1"/>
  <c r="BK545" i="1"/>
  <c r="BK699" i="1"/>
  <c r="BE681" i="1"/>
  <c r="BD681" i="1"/>
  <c r="BI831" i="1"/>
  <c r="BH831" i="1"/>
  <c r="BI1060" i="1"/>
  <c r="BH1060" i="1"/>
  <c r="BI289" i="1"/>
  <c r="BH289" i="1"/>
  <c r="BI166" i="1"/>
  <c r="BH166" i="1"/>
  <c r="BI200" i="1"/>
  <c r="BH200" i="1"/>
  <c r="BE307" i="1"/>
  <c r="BD307" i="1"/>
  <c r="BI630" i="1"/>
  <c r="BH630" i="1"/>
  <c r="BI671" i="1"/>
  <c r="BH671" i="1"/>
  <c r="BI795" i="1"/>
  <c r="BH795" i="1"/>
  <c r="BK873" i="1"/>
  <c r="BE929" i="1"/>
  <c r="BD929" i="1"/>
  <c r="BE1084" i="1"/>
  <c r="BD1084" i="1"/>
  <c r="BK780" i="1"/>
  <c r="BI318" i="1"/>
  <c r="BH318" i="1"/>
  <c r="BE423" i="1"/>
  <c r="BD423" i="1"/>
  <c r="BE593" i="1"/>
  <c r="BD593" i="1"/>
  <c r="BK684" i="1"/>
  <c r="BK724" i="1"/>
  <c r="BE674" i="1"/>
  <c r="BD674" i="1"/>
  <c r="BE858" i="1"/>
  <c r="BD858" i="1"/>
  <c r="BK951" i="1"/>
  <c r="BI1059" i="1"/>
  <c r="BH1059" i="1"/>
  <c r="BK717" i="1"/>
  <c r="BK215" i="1"/>
  <c r="BI536" i="1"/>
  <c r="BH536" i="1"/>
  <c r="BK654" i="1"/>
  <c r="BK763" i="1"/>
  <c r="BI865" i="1"/>
  <c r="BH865" i="1"/>
  <c r="BE72" i="1"/>
  <c r="BD72" i="1"/>
  <c r="BI544" i="1"/>
  <c r="BH544" i="1"/>
  <c r="BE842" i="1"/>
  <c r="BD842" i="1"/>
  <c r="BI216" i="1"/>
  <c r="BH216" i="1"/>
  <c r="BI135" i="1"/>
  <c r="BH135" i="1"/>
  <c r="BI402" i="1"/>
  <c r="BH402" i="1"/>
  <c r="BI348" i="1"/>
  <c r="BH348" i="1"/>
  <c r="BK496" i="1"/>
  <c r="BK647" i="1"/>
  <c r="BI769" i="1"/>
  <c r="BH769" i="1"/>
  <c r="BI871" i="1"/>
  <c r="BH871" i="1"/>
  <c r="BI970" i="1"/>
  <c r="BH970" i="1"/>
  <c r="BI1041" i="1"/>
  <c r="BH1041" i="1"/>
  <c r="BI1073" i="1"/>
  <c r="BH1073" i="1"/>
  <c r="BK748" i="1"/>
  <c r="BE65" i="1"/>
  <c r="BD65" i="1"/>
  <c r="BE90" i="1"/>
  <c r="BD90" i="1"/>
  <c r="BE117" i="1"/>
  <c r="BD117" i="1"/>
  <c r="BE189" i="1"/>
  <c r="BD189" i="1"/>
  <c r="BE210" i="1"/>
  <c r="BD210" i="1"/>
  <c r="BE237" i="1"/>
  <c r="BD237" i="1"/>
  <c r="BE306" i="1"/>
  <c r="BD306" i="1"/>
  <c r="BE349" i="1"/>
  <c r="BD349" i="1"/>
  <c r="BE361" i="1"/>
  <c r="BD361" i="1"/>
  <c r="BK376" i="1"/>
  <c r="BE385" i="1"/>
  <c r="BD385" i="1"/>
  <c r="BE401" i="1"/>
  <c r="BD401" i="1"/>
  <c r="BE425" i="1"/>
  <c r="BD425" i="1"/>
  <c r="BE432" i="1"/>
  <c r="BD432" i="1"/>
  <c r="BI474" i="1"/>
  <c r="BH474" i="1"/>
  <c r="BE504" i="1"/>
  <c r="BD504" i="1"/>
  <c r="BK511" i="1"/>
  <c r="BE524" i="1"/>
  <c r="BD524" i="1"/>
  <c r="BK540" i="1"/>
  <c r="BE572" i="1"/>
  <c r="BD572" i="1"/>
  <c r="BE595" i="1"/>
  <c r="BD595" i="1"/>
  <c r="BE635" i="1"/>
  <c r="BD635" i="1"/>
  <c r="BI765" i="1"/>
  <c r="BH765" i="1"/>
  <c r="BE791" i="1"/>
  <c r="BD791" i="1"/>
  <c r="BI817" i="1"/>
  <c r="BH817" i="1"/>
  <c r="BE836" i="1"/>
  <c r="BD836" i="1"/>
  <c r="BI984" i="1"/>
  <c r="BH984" i="1"/>
  <c r="BE995" i="1"/>
  <c r="BD995" i="1"/>
  <c r="BE1011" i="1"/>
  <c r="BD1011" i="1"/>
  <c r="BE1027" i="1"/>
  <c r="BD1027" i="1"/>
  <c r="BE1046" i="1"/>
  <c r="BD1046" i="1"/>
  <c r="BK1071" i="1"/>
  <c r="BE276" i="1"/>
  <c r="BD276" i="1"/>
  <c r="BE14" i="1"/>
  <c r="BD14" i="1"/>
  <c r="BE82" i="1"/>
  <c r="BD82" i="1"/>
  <c r="BI157" i="1"/>
  <c r="BH157" i="1"/>
  <c r="BE162" i="1"/>
  <c r="BD162" i="1"/>
  <c r="BE216" i="1"/>
  <c r="BD216" i="1"/>
  <c r="BI152" i="1"/>
  <c r="BH152" i="1"/>
  <c r="BI214" i="1"/>
  <c r="BH214" i="1"/>
  <c r="BK134" i="1"/>
  <c r="BE220" i="1"/>
  <c r="BD220" i="1"/>
  <c r="BI386" i="1"/>
  <c r="BH386" i="1"/>
  <c r="BE443" i="1"/>
  <c r="BD443" i="1"/>
  <c r="BI594" i="1"/>
  <c r="BH594" i="1"/>
  <c r="BK740" i="1"/>
  <c r="BK700" i="1"/>
  <c r="BE665" i="1"/>
  <c r="BD665" i="1"/>
  <c r="BI848" i="1"/>
  <c r="BH848" i="1"/>
  <c r="BI926" i="1"/>
  <c r="BH926" i="1"/>
  <c r="BK936" i="1"/>
  <c r="BK976" i="1"/>
  <c r="BI1018" i="1"/>
  <c r="BH1018" i="1"/>
  <c r="BE1094" i="1"/>
  <c r="BD1094" i="1"/>
  <c r="BE24" i="1"/>
  <c r="BD24" i="1"/>
  <c r="BI127" i="1"/>
  <c r="BH127" i="1"/>
  <c r="BK198" i="1"/>
  <c r="BE262" i="1"/>
  <c r="BD262" i="1"/>
  <c r="BI356" i="1"/>
  <c r="BH356" i="1"/>
  <c r="BE513" i="1"/>
  <c r="BD513" i="1"/>
  <c r="BI565" i="1"/>
  <c r="BH565" i="1"/>
  <c r="BK568" i="1"/>
  <c r="BI614" i="1"/>
  <c r="BH614" i="1"/>
  <c r="BI663" i="1"/>
  <c r="BH663" i="1"/>
  <c r="BE690" i="1"/>
  <c r="BD690" i="1"/>
  <c r="BI779" i="1"/>
  <c r="BH779" i="1"/>
  <c r="BK840" i="1"/>
  <c r="BI918" i="1"/>
  <c r="BH918" i="1"/>
  <c r="BE973" i="1"/>
  <c r="BD973" i="1"/>
  <c r="BI1004" i="1"/>
  <c r="BH1004" i="1"/>
  <c r="BK1034" i="1"/>
  <c r="BI319" i="1"/>
  <c r="BH319" i="1"/>
  <c r="BI372" i="1"/>
  <c r="BH372" i="1"/>
  <c r="BK370" i="1"/>
  <c r="BI788" i="1"/>
  <c r="BH788" i="1"/>
  <c r="BK26" i="1"/>
  <c r="BE193" i="1"/>
  <c r="BD193" i="1"/>
  <c r="BK143" i="1"/>
  <c r="BK499" i="1"/>
  <c r="BK535" i="1"/>
  <c r="BI545" i="1"/>
  <c r="BH545" i="1"/>
  <c r="BK602" i="1"/>
  <c r="BI699" i="1"/>
  <c r="BH699" i="1"/>
  <c r="BI677" i="1"/>
  <c r="BH677" i="1"/>
  <c r="BK831" i="1"/>
  <c r="BE979" i="1"/>
  <c r="BD979" i="1"/>
  <c r="BK1060" i="1"/>
  <c r="BK289" i="1"/>
  <c r="BK966" i="1"/>
  <c r="BE1006" i="1"/>
  <c r="BD1006" i="1"/>
  <c r="BE169" i="1"/>
  <c r="BD169" i="1"/>
  <c r="BK256" i="1"/>
  <c r="BE244" i="1"/>
  <c r="BD244" i="1"/>
  <c r="BK410" i="1"/>
  <c r="BE430" i="1"/>
  <c r="BD430" i="1"/>
  <c r="BI437" i="1"/>
  <c r="BH437" i="1"/>
  <c r="BK630" i="1"/>
  <c r="BI675" i="1"/>
  <c r="BH675" i="1"/>
  <c r="BK671" i="1"/>
  <c r="BK795" i="1"/>
  <c r="BI873" i="1"/>
  <c r="BH873" i="1"/>
  <c r="BK1009" i="1"/>
  <c r="BI382" i="1"/>
  <c r="BH382" i="1"/>
  <c r="BI780" i="1"/>
  <c r="BH780" i="1"/>
  <c r="BI69" i="1"/>
  <c r="BH69" i="1"/>
  <c r="BI174" i="1"/>
  <c r="BH174" i="1"/>
  <c r="BE129" i="1"/>
  <c r="BD129" i="1"/>
  <c r="BI427" i="1"/>
  <c r="BH427" i="1"/>
  <c r="BK643" i="1"/>
  <c r="BI684" i="1"/>
  <c r="BH684" i="1"/>
  <c r="BK721" i="1"/>
  <c r="BI724" i="1"/>
  <c r="BH724" i="1"/>
  <c r="BK835" i="1"/>
  <c r="BK908" i="1"/>
  <c r="BI951" i="1"/>
  <c r="BH951" i="1"/>
  <c r="BI1069" i="1"/>
  <c r="BH1069" i="1"/>
  <c r="BK1059" i="1"/>
  <c r="BI43" i="1"/>
  <c r="BH43" i="1"/>
  <c r="BI717" i="1"/>
  <c r="BH717" i="1"/>
  <c r="BK859" i="1"/>
  <c r="BE32" i="1"/>
  <c r="BD32" i="1"/>
  <c r="BI190" i="1"/>
  <c r="BH190" i="1"/>
  <c r="BI215" i="1"/>
  <c r="BH215" i="1"/>
  <c r="BE375" i="1"/>
  <c r="BD375" i="1"/>
  <c r="BE415" i="1"/>
  <c r="BD415" i="1"/>
  <c r="BI436" i="1"/>
  <c r="BH436" i="1"/>
  <c r="BE498" i="1"/>
  <c r="BD498" i="1"/>
  <c r="BE550" i="1"/>
  <c r="BD550" i="1"/>
  <c r="BE641" i="1"/>
  <c r="BD641" i="1"/>
  <c r="BI712" i="1"/>
  <c r="BH712" i="1"/>
  <c r="BI759" i="1"/>
  <c r="BH759" i="1"/>
  <c r="BI761" i="1"/>
  <c r="BH761" i="1"/>
  <c r="BE824" i="1"/>
  <c r="BD824" i="1"/>
  <c r="BE921" i="1"/>
  <c r="BD921" i="1"/>
  <c r="BI931" i="1"/>
  <c r="BH931" i="1"/>
  <c r="BE1012" i="1"/>
  <c r="BD1012" i="1"/>
  <c r="BE1040" i="1"/>
  <c r="BD1040" i="1"/>
  <c r="BI78" i="1"/>
  <c r="BH78" i="1"/>
  <c r="BI539" i="1"/>
  <c r="BH539" i="1"/>
  <c r="BI1076" i="1"/>
  <c r="BH1076" i="1"/>
  <c r="BI61" i="1"/>
  <c r="BH61" i="1"/>
  <c r="BE212" i="1"/>
  <c r="BD212" i="1"/>
  <c r="BK402" i="1"/>
  <c r="BE446" i="1"/>
  <c r="BD446" i="1"/>
  <c r="BI496" i="1"/>
  <c r="BH496" i="1"/>
  <c r="BK658" i="1"/>
  <c r="BE571" i="1"/>
  <c r="BD571" i="1"/>
  <c r="BI647" i="1"/>
  <c r="BH647" i="1"/>
  <c r="BI739" i="1"/>
  <c r="BH739" i="1"/>
  <c r="BK769" i="1"/>
  <c r="BK823" i="1"/>
  <c r="BK871" i="1"/>
  <c r="BK879" i="1"/>
  <c r="BK970" i="1"/>
  <c r="BK1091" i="1"/>
  <c r="BK1041" i="1"/>
  <c r="BK1073" i="1"/>
  <c r="BE462" i="1"/>
  <c r="BD462" i="1"/>
  <c r="BI748" i="1"/>
  <c r="BH748" i="1"/>
  <c r="BE107" i="1"/>
  <c r="BD107" i="1"/>
  <c r="BE131" i="1"/>
  <c r="BD131" i="1"/>
  <c r="BE154" i="1"/>
  <c r="BD154" i="1"/>
  <c r="BE171" i="1"/>
  <c r="BD171" i="1"/>
  <c r="BE179" i="1"/>
  <c r="BD179" i="1"/>
  <c r="BE219" i="1"/>
  <c r="BD219" i="1"/>
  <c r="BE269" i="1"/>
  <c r="BD269" i="1"/>
  <c r="BE308" i="1"/>
  <c r="BD308" i="1"/>
  <c r="BI352" i="1"/>
  <c r="BH352" i="1"/>
  <c r="BE406" i="1"/>
  <c r="BD406" i="1"/>
  <c r="BI416" i="1"/>
  <c r="BH416" i="1"/>
  <c r="BK426" i="1"/>
  <c r="BE434" i="1"/>
  <c r="BD434" i="1"/>
  <c r="BE447" i="1"/>
  <c r="BD447" i="1"/>
  <c r="BE458" i="1"/>
  <c r="BD458" i="1"/>
  <c r="BE487" i="1"/>
  <c r="BD487" i="1"/>
  <c r="BE506" i="1"/>
  <c r="BD506" i="1"/>
  <c r="BE525" i="1"/>
  <c r="BD525" i="1"/>
  <c r="BE546" i="1"/>
  <c r="BD546" i="1"/>
  <c r="BE584" i="1"/>
  <c r="BD584" i="1"/>
  <c r="BE597" i="1"/>
  <c r="BD597" i="1"/>
  <c r="BE608" i="1"/>
  <c r="BD608" i="1"/>
  <c r="BE624" i="1"/>
  <c r="BD624" i="1"/>
  <c r="BE637" i="1"/>
  <c r="BD637" i="1"/>
  <c r="BE650" i="1"/>
  <c r="BD650" i="1"/>
  <c r="BE703" i="1"/>
  <c r="BD703" i="1"/>
  <c r="BK781" i="1"/>
  <c r="BE794" i="1"/>
  <c r="BD794" i="1"/>
  <c r="BE838" i="1"/>
  <c r="BD838" i="1"/>
  <c r="BE856" i="1"/>
  <c r="BD856" i="1"/>
  <c r="BE878" i="1"/>
  <c r="BD878" i="1"/>
  <c r="BE893" i="1"/>
  <c r="BD893" i="1"/>
  <c r="BK912" i="1"/>
  <c r="BE932" i="1"/>
  <c r="BD932" i="1"/>
  <c r="BE940" i="1"/>
  <c r="BD940" i="1"/>
  <c r="BE948" i="1"/>
  <c r="BD948" i="1"/>
  <c r="BE956" i="1"/>
  <c r="BD956" i="1"/>
  <c r="BE964" i="1"/>
  <c r="BD964" i="1"/>
  <c r="BI986" i="1"/>
  <c r="BH986" i="1"/>
  <c r="BE1000" i="1"/>
  <c r="BD1000" i="1"/>
  <c r="BE1013" i="1"/>
  <c r="BD1013" i="1"/>
  <c r="BI1087" i="1"/>
  <c r="BH1087" i="1"/>
  <c r="BI79" i="1"/>
  <c r="BH79" i="1"/>
  <c r="BE120" i="1"/>
  <c r="BD120" i="1"/>
  <c r="BI311" i="1"/>
  <c r="BH311" i="1"/>
  <c r="BE20" i="1"/>
  <c r="BD20" i="1"/>
  <c r="BE309" i="1"/>
  <c r="BD309" i="1"/>
  <c r="BE9" i="1"/>
  <c r="BD9" i="1"/>
  <c r="BE191" i="1"/>
  <c r="BD191" i="1"/>
  <c r="BE302" i="1"/>
  <c r="BD302" i="1"/>
  <c r="BE159" i="1"/>
  <c r="BD159" i="1"/>
  <c r="BE336" i="1"/>
  <c r="BD336" i="1"/>
  <c r="BE222" i="1"/>
  <c r="BD222" i="1"/>
  <c r="BE35" i="1"/>
  <c r="BD35" i="1"/>
  <c r="BE104" i="1"/>
  <c r="BD104" i="1"/>
  <c r="BE45" i="1"/>
  <c r="BD45" i="1"/>
  <c r="BE152" i="1"/>
  <c r="BD152" i="1"/>
  <c r="BE175" i="1"/>
  <c r="BD175" i="1"/>
  <c r="BE314" i="1"/>
  <c r="BD314" i="1"/>
  <c r="BE408" i="1"/>
  <c r="BD408" i="1"/>
  <c r="BE62" i="1"/>
  <c r="BD62" i="1"/>
  <c r="BI403" i="1"/>
  <c r="BH403" i="1"/>
  <c r="BI149" i="1"/>
  <c r="BH149" i="1"/>
  <c r="BE289" i="1"/>
  <c r="BD289" i="1"/>
  <c r="BI55" i="1"/>
  <c r="BH55" i="1"/>
  <c r="BE387" i="1"/>
  <c r="BD387" i="1"/>
  <c r="BE622" i="1"/>
  <c r="BD622" i="1"/>
  <c r="BE634" i="1"/>
  <c r="BD634" i="1"/>
  <c r="BK768" i="1"/>
  <c r="BE214" i="1"/>
  <c r="BD214" i="1"/>
  <c r="BE358" i="1"/>
  <c r="BD358" i="1"/>
  <c r="BE352" i="1"/>
  <c r="BD352" i="1"/>
  <c r="BE716" i="1"/>
  <c r="BD716" i="1"/>
  <c r="BE764" i="1"/>
  <c r="BD764" i="1"/>
  <c r="BE797" i="1"/>
  <c r="BD797" i="1"/>
  <c r="BE677" i="1"/>
  <c r="BD677" i="1"/>
  <c r="BE817" i="1"/>
  <c r="BD817" i="1"/>
  <c r="BE30" i="1"/>
  <c r="BD30" i="1"/>
  <c r="BE138" i="1"/>
  <c r="BD138" i="1"/>
  <c r="BG789" i="1"/>
  <c r="BG1015" i="1"/>
  <c r="BE672" i="1"/>
  <c r="BD672" i="1"/>
  <c r="BG395" i="1"/>
  <c r="BG360" i="1"/>
  <c r="BE488" i="1"/>
  <c r="BD488" i="1"/>
  <c r="BG604" i="1"/>
  <c r="BE1045" i="1"/>
  <c r="BD1045" i="1"/>
  <c r="BE759" i="1"/>
  <c r="BD759" i="1"/>
  <c r="BG268" i="1"/>
  <c r="BG449" i="1"/>
  <c r="BG473" i="1"/>
  <c r="BG904" i="1"/>
  <c r="BK548" i="1"/>
  <c r="BG439" i="1"/>
  <c r="BK260" i="1"/>
  <c r="BG260" i="1"/>
  <c r="BG814" i="1"/>
  <c r="BE71" i="1"/>
  <c r="BH71" i="1"/>
  <c r="BE31" i="1"/>
  <c r="BH31" i="1"/>
  <c r="BE84" i="1"/>
  <c r="BH84" i="1"/>
  <c r="BE165" i="1"/>
  <c r="BH165" i="1"/>
  <c r="BE133" i="1"/>
  <c r="BH133" i="1"/>
  <c r="BE300" i="1"/>
  <c r="BH300" i="1"/>
  <c r="BE347" i="1"/>
  <c r="BH347" i="1"/>
  <c r="BI260" i="1"/>
  <c r="BK5" i="1"/>
  <c r="BK36" i="1"/>
  <c r="BK73" i="1"/>
  <c r="BK75" i="1"/>
  <c r="BK76" i="1"/>
  <c r="BK83" i="1"/>
  <c r="BK85" i="1"/>
  <c r="BK90" i="1"/>
  <c r="BK91" i="1"/>
  <c r="BK92" i="1"/>
  <c r="BK93" i="1"/>
  <c r="BK101" i="1"/>
  <c r="BK106" i="1"/>
  <c r="BK109" i="1"/>
  <c r="BK115" i="1"/>
  <c r="BK117" i="1"/>
  <c r="BK130" i="1"/>
  <c r="BK154" i="1"/>
  <c r="BK155" i="1"/>
  <c r="BK163" i="1"/>
  <c r="BK170" i="1"/>
  <c r="BK171" i="1"/>
  <c r="BK172" i="1"/>
  <c r="BK173" i="1"/>
  <c r="BK178" i="1"/>
  <c r="BK179" i="1"/>
  <c r="BK181" i="1"/>
  <c r="BK186" i="1"/>
  <c r="BK187" i="1"/>
  <c r="BK189" i="1"/>
  <c r="BK194" i="1"/>
  <c r="BK195" i="1"/>
  <c r="BK210" i="1"/>
  <c r="BK218" i="1"/>
  <c r="BK219" i="1"/>
  <c r="BK242" i="1"/>
  <c r="BK258" i="1"/>
  <c r="BK266" i="1"/>
  <c r="BK274" i="1"/>
  <c r="BK278" i="1"/>
  <c r="BK279" i="1"/>
  <c r="BK282" i="1"/>
  <c r="BK286" i="1"/>
  <c r="BK287" i="1"/>
  <c r="BK292" i="1"/>
  <c r="BK301" i="1"/>
  <c r="BK306" i="1"/>
  <c r="BK308" i="1"/>
  <c r="BK324" i="1"/>
  <c r="BK329" i="1"/>
  <c r="BK332" i="1"/>
  <c r="BK335" i="1"/>
  <c r="BK337" i="1"/>
  <c r="BK341" i="1"/>
  <c r="BK345" i="1"/>
  <c r="BK349" i="1"/>
  <c r="BK323" i="1"/>
  <c r="BK156" i="1"/>
  <c r="BK108" i="1"/>
  <c r="BK328" i="1"/>
  <c r="BK343" i="1"/>
  <c r="BK56" i="1"/>
  <c r="BK193" i="1"/>
  <c r="BK105" i="1"/>
  <c r="BK169" i="1"/>
  <c r="BK307" i="1"/>
  <c r="BK24" i="1"/>
  <c r="BK164" i="1"/>
  <c r="BK180" i="1"/>
  <c r="BK304" i="1"/>
  <c r="BK124" i="1"/>
  <c r="BK140" i="1"/>
  <c r="BK296" i="1"/>
  <c r="BK177" i="1"/>
  <c r="BK217" i="1"/>
  <c r="BK275" i="1"/>
  <c r="BK209" i="1"/>
  <c r="BK291" i="1"/>
  <c r="BK185" i="1"/>
  <c r="BK259" i="1"/>
  <c r="BK262" i="1"/>
  <c r="BK81" i="1"/>
  <c r="BK16" i="1"/>
  <c r="BK196" i="1"/>
  <c r="BK312" i="1"/>
  <c r="BK89" i="1"/>
  <c r="BK331" i="1"/>
  <c r="BK161" i="1"/>
  <c r="BK315" i="1"/>
  <c r="BK283" i="1"/>
  <c r="BK220" i="1"/>
  <c r="BK94" i="1"/>
  <c r="BK116" i="1"/>
  <c r="BK32" i="1"/>
  <c r="BK339" i="1"/>
  <c r="AB1100" i="8"/>
  <c r="U1100" i="8"/>
  <c r="P1100" i="8"/>
  <c r="J1100" i="8"/>
  <c r="R1098" i="1" s="1"/>
  <c r="H1100" i="8"/>
  <c r="P1098" i="1" s="1"/>
  <c r="AB1099" i="8"/>
  <c r="U1099" i="8"/>
  <c r="P1099" i="8"/>
  <c r="J1099" i="8"/>
  <c r="R1097" i="1" s="1"/>
  <c r="H1099" i="8"/>
  <c r="P1097" i="1" s="1"/>
  <c r="AB1098" i="8"/>
  <c r="U1098" i="8"/>
  <c r="P1098" i="8"/>
  <c r="J1098" i="8"/>
  <c r="R1096" i="1" s="1"/>
  <c r="H1098" i="8"/>
  <c r="P1096" i="1" s="1"/>
  <c r="AB1097" i="8"/>
  <c r="U1097" i="8"/>
  <c r="P1097" i="8"/>
  <c r="J1097" i="8"/>
  <c r="R1095" i="1" s="1"/>
  <c r="H1097" i="8"/>
  <c r="P1095" i="1" s="1"/>
  <c r="AB1096" i="8"/>
  <c r="U1096" i="8"/>
  <c r="P1096" i="8"/>
  <c r="J1096" i="8"/>
  <c r="R1094" i="1" s="1"/>
  <c r="H1096" i="8"/>
  <c r="P1094" i="1" s="1"/>
  <c r="AB1095" i="8"/>
  <c r="U1095" i="8"/>
  <c r="P1095" i="8"/>
  <c r="J1095" i="8"/>
  <c r="R1093" i="1" s="1"/>
  <c r="H1095" i="8"/>
  <c r="P1093" i="1" s="1"/>
  <c r="AB1094" i="8"/>
  <c r="U1094" i="8"/>
  <c r="P1094" i="8"/>
  <c r="J1094" i="8"/>
  <c r="R1092" i="1" s="1"/>
  <c r="H1094" i="8"/>
  <c r="P1092" i="1" s="1"/>
  <c r="AB1093" i="8"/>
  <c r="U1093" i="8"/>
  <c r="P1093" i="8"/>
  <c r="J1093" i="8"/>
  <c r="R1091" i="1" s="1"/>
  <c r="H1093" i="8"/>
  <c r="P1091" i="1" s="1"/>
  <c r="AB1092" i="8"/>
  <c r="U1092" i="8"/>
  <c r="P1092" i="8"/>
  <c r="J1092" i="8"/>
  <c r="R1090" i="1" s="1"/>
  <c r="H1092" i="8"/>
  <c r="P1090" i="1" s="1"/>
  <c r="AB1091" i="8"/>
  <c r="U1091" i="8"/>
  <c r="P1091" i="8"/>
  <c r="J1091" i="8"/>
  <c r="R1089" i="1" s="1"/>
  <c r="H1091" i="8"/>
  <c r="P1089" i="1" s="1"/>
  <c r="AB1090" i="8"/>
  <c r="U1090" i="8"/>
  <c r="P1090" i="8"/>
  <c r="J1090" i="8"/>
  <c r="R1088" i="1" s="1"/>
  <c r="H1090" i="8"/>
  <c r="P1088" i="1" s="1"/>
  <c r="AB1089" i="8"/>
  <c r="U1089" i="8"/>
  <c r="P1089" i="8"/>
  <c r="J1089" i="8"/>
  <c r="R1087" i="1" s="1"/>
  <c r="H1089" i="8"/>
  <c r="P1087" i="1" s="1"/>
  <c r="AB1088" i="8"/>
  <c r="U1088" i="8"/>
  <c r="P1088" i="8"/>
  <c r="J1088" i="8"/>
  <c r="R1086" i="1" s="1"/>
  <c r="H1088" i="8"/>
  <c r="P1086" i="1" s="1"/>
  <c r="AB1087" i="8"/>
  <c r="U1087" i="8"/>
  <c r="P1087" i="8"/>
  <c r="J1087" i="8"/>
  <c r="R1085" i="1" s="1"/>
  <c r="H1087" i="8"/>
  <c r="P1085" i="1" s="1"/>
  <c r="AB1086" i="8"/>
  <c r="U1086" i="8"/>
  <c r="P1086" i="8"/>
  <c r="J1086" i="8"/>
  <c r="R1084" i="1" s="1"/>
  <c r="H1086" i="8"/>
  <c r="P1084" i="1" s="1"/>
  <c r="AB1085" i="8"/>
  <c r="U1085" i="8"/>
  <c r="P1085" i="8"/>
  <c r="J1085" i="8"/>
  <c r="R1083" i="1" s="1"/>
  <c r="H1085" i="8"/>
  <c r="P1083" i="1" s="1"/>
  <c r="AB1084" i="8"/>
  <c r="U1084" i="8"/>
  <c r="P1084" i="8"/>
  <c r="J1084" i="8"/>
  <c r="R1082" i="1" s="1"/>
  <c r="H1084" i="8"/>
  <c r="P1082" i="1" s="1"/>
  <c r="AB1083" i="8"/>
  <c r="U1083" i="8"/>
  <c r="P1083" i="8"/>
  <c r="J1083" i="8"/>
  <c r="R1081" i="1" s="1"/>
  <c r="H1083" i="8"/>
  <c r="P1081" i="1" s="1"/>
  <c r="AB1082" i="8"/>
  <c r="U1082" i="8"/>
  <c r="P1082" i="8"/>
  <c r="J1082" i="8"/>
  <c r="R1080" i="1" s="1"/>
  <c r="H1082" i="8"/>
  <c r="P1080" i="1" s="1"/>
  <c r="AB1081" i="8"/>
  <c r="U1081" i="8"/>
  <c r="P1081" i="8"/>
  <c r="J1081" i="8"/>
  <c r="R1079" i="1" s="1"/>
  <c r="H1081" i="8"/>
  <c r="P1079" i="1" s="1"/>
  <c r="AB1080" i="8"/>
  <c r="U1080" i="8"/>
  <c r="P1080" i="8"/>
  <c r="J1080" i="8"/>
  <c r="R1078" i="1" s="1"/>
  <c r="H1080" i="8"/>
  <c r="P1078" i="1" s="1"/>
  <c r="AB1079" i="8"/>
  <c r="U1079" i="8"/>
  <c r="P1079" i="8"/>
  <c r="J1079" i="8"/>
  <c r="R1077" i="1" s="1"/>
  <c r="H1079" i="8"/>
  <c r="P1077" i="1" s="1"/>
  <c r="AB1078" i="8"/>
  <c r="U1078" i="8"/>
  <c r="P1078" i="8"/>
  <c r="J1078" i="8"/>
  <c r="R1076" i="1" s="1"/>
  <c r="H1078" i="8"/>
  <c r="P1076" i="1" s="1"/>
  <c r="AB1077" i="8"/>
  <c r="U1077" i="8"/>
  <c r="P1077" i="8"/>
  <c r="J1077" i="8"/>
  <c r="R1075" i="1" s="1"/>
  <c r="H1077" i="8"/>
  <c r="P1075" i="1" s="1"/>
  <c r="AB1076" i="8"/>
  <c r="U1076" i="8"/>
  <c r="P1076" i="8"/>
  <c r="J1076" i="8"/>
  <c r="R1074" i="1" s="1"/>
  <c r="H1076" i="8"/>
  <c r="P1074" i="1" s="1"/>
  <c r="AB1075" i="8"/>
  <c r="U1075" i="8"/>
  <c r="P1075" i="8"/>
  <c r="J1075" i="8"/>
  <c r="R1073" i="1" s="1"/>
  <c r="H1075" i="8"/>
  <c r="P1073" i="1" s="1"/>
  <c r="AB1074" i="8"/>
  <c r="U1074" i="8"/>
  <c r="P1074" i="8"/>
  <c r="J1074" i="8"/>
  <c r="R1072" i="1" s="1"/>
  <c r="H1074" i="8"/>
  <c r="P1072" i="1" s="1"/>
  <c r="AB1073" i="8"/>
  <c r="U1073" i="8"/>
  <c r="P1073" i="8"/>
  <c r="J1073" i="8"/>
  <c r="R1071" i="1" s="1"/>
  <c r="H1073" i="8"/>
  <c r="P1071" i="1" s="1"/>
  <c r="AB1072" i="8"/>
  <c r="U1072" i="8"/>
  <c r="P1072" i="8"/>
  <c r="J1072" i="8"/>
  <c r="R1070" i="1" s="1"/>
  <c r="H1072" i="8"/>
  <c r="P1070" i="1" s="1"/>
  <c r="AB1071" i="8"/>
  <c r="U1071" i="8"/>
  <c r="P1071" i="8"/>
  <c r="J1071" i="8"/>
  <c r="R1069" i="1" s="1"/>
  <c r="H1071" i="8"/>
  <c r="P1069" i="1" s="1"/>
  <c r="AB1070" i="8"/>
  <c r="U1070" i="8"/>
  <c r="P1070" i="8"/>
  <c r="J1070" i="8"/>
  <c r="R1068" i="1" s="1"/>
  <c r="H1070" i="8"/>
  <c r="P1068" i="1" s="1"/>
  <c r="AB1069" i="8"/>
  <c r="U1069" i="8"/>
  <c r="P1069" i="8"/>
  <c r="J1069" i="8"/>
  <c r="R1067" i="1" s="1"/>
  <c r="H1069" i="8"/>
  <c r="P1067" i="1" s="1"/>
  <c r="AB1068" i="8"/>
  <c r="U1068" i="8"/>
  <c r="P1068" i="8"/>
  <c r="J1068" i="8"/>
  <c r="R1066" i="1" s="1"/>
  <c r="H1068" i="8"/>
  <c r="P1066" i="1" s="1"/>
  <c r="AB1067" i="8"/>
  <c r="U1067" i="8"/>
  <c r="P1067" i="8"/>
  <c r="J1067" i="8"/>
  <c r="R1065" i="1" s="1"/>
  <c r="H1067" i="8"/>
  <c r="P1065" i="1" s="1"/>
  <c r="AB1066" i="8"/>
  <c r="U1066" i="8"/>
  <c r="P1066" i="8"/>
  <c r="J1066" i="8"/>
  <c r="R1064" i="1" s="1"/>
  <c r="H1066" i="8"/>
  <c r="P1064" i="1" s="1"/>
  <c r="AB1065" i="8"/>
  <c r="U1065" i="8"/>
  <c r="P1065" i="8"/>
  <c r="J1065" i="8"/>
  <c r="R1063" i="1" s="1"/>
  <c r="H1065" i="8"/>
  <c r="P1063" i="1" s="1"/>
  <c r="AB1064" i="8"/>
  <c r="U1064" i="8"/>
  <c r="P1064" i="8"/>
  <c r="J1064" i="8"/>
  <c r="R1062" i="1" s="1"/>
  <c r="H1064" i="8"/>
  <c r="P1062" i="1" s="1"/>
  <c r="AB1063" i="8"/>
  <c r="U1063" i="8"/>
  <c r="P1063" i="8"/>
  <c r="J1063" i="8"/>
  <c r="R1061" i="1" s="1"/>
  <c r="H1063" i="8"/>
  <c r="P1061" i="1" s="1"/>
  <c r="AB1062" i="8"/>
  <c r="U1062" i="8"/>
  <c r="P1062" i="8"/>
  <c r="J1062" i="8"/>
  <c r="R1060" i="1" s="1"/>
  <c r="H1062" i="8"/>
  <c r="P1060" i="1" s="1"/>
  <c r="AB1061" i="8"/>
  <c r="U1061" i="8"/>
  <c r="P1061" i="8"/>
  <c r="J1061" i="8"/>
  <c r="R1059" i="1" s="1"/>
  <c r="H1061" i="8"/>
  <c r="P1059" i="1" s="1"/>
  <c r="AB1060" i="8"/>
  <c r="U1060" i="8"/>
  <c r="P1060" i="8"/>
  <c r="J1060" i="8"/>
  <c r="R1058" i="1" s="1"/>
  <c r="H1060" i="8"/>
  <c r="P1058" i="1" s="1"/>
  <c r="AB1059" i="8"/>
  <c r="U1059" i="8"/>
  <c r="P1059" i="8"/>
  <c r="J1059" i="8"/>
  <c r="R1057" i="1" s="1"/>
  <c r="H1059" i="8"/>
  <c r="P1057" i="1" s="1"/>
  <c r="AB1058" i="8"/>
  <c r="U1058" i="8"/>
  <c r="P1058" i="8"/>
  <c r="J1058" i="8"/>
  <c r="R1056" i="1" s="1"/>
  <c r="H1058" i="8"/>
  <c r="P1056" i="1" s="1"/>
  <c r="AB1057" i="8"/>
  <c r="U1057" i="8"/>
  <c r="P1057" i="8"/>
  <c r="J1057" i="8"/>
  <c r="R1055" i="1" s="1"/>
  <c r="H1057" i="8"/>
  <c r="P1055" i="1" s="1"/>
  <c r="AB1056" i="8"/>
  <c r="U1056" i="8"/>
  <c r="P1056" i="8"/>
  <c r="J1056" i="8"/>
  <c r="R1054" i="1" s="1"/>
  <c r="H1056" i="8"/>
  <c r="P1054" i="1" s="1"/>
  <c r="AB1055" i="8"/>
  <c r="U1055" i="8"/>
  <c r="P1055" i="8"/>
  <c r="J1055" i="8"/>
  <c r="R1053" i="1" s="1"/>
  <c r="H1055" i="8"/>
  <c r="P1053" i="1" s="1"/>
  <c r="AB1054" i="8"/>
  <c r="U1054" i="8"/>
  <c r="P1054" i="8"/>
  <c r="J1054" i="8"/>
  <c r="R1052" i="1" s="1"/>
  <c r="H1054" i="8"/>
  <c r="P1052" i="1" s="1"/>
  <c r="AB1053" i="8"/>
  <c r="U1053" i="8"/>
  <c r="P1053" i="8"/>
  <c r="J1053" i="8"/>
  <c r="R1051" i="1" s="1"/>
  <c r="H1053" i="8"/>
  <c r="P1051" i="1" s="1"/>
  <c r="AB1052" i="8"/>
  <c r="U1052" i="8"/>
  <c r="P1052" i="8"/>
  <c r="J1052" i="8"/>
  <c r="R1050" i="1" s="1"/>
  <c r="H1052" i="8"/>
  <c r="P1050" i="1" s="1"/>
  <c r="AB1051" i="8"/>
  <c r="U1051" i="8"/>
  <c r="P1051" i="8"/>
  <c r="J1051" i="8"/>
  <c r="R1049" i="1" s="1"/>
  <c r="H1051" i="8"/>
  <c r="P1049" i="1" s="1"/>
  <c r="AB1050" i="8"/>
  <c r="U1050" i="8"/>
  <c r="P1050" i="8"/>
  <c r="J1050" i="8"/>
  <c r="R1048" i="1" s="1"/>
  <c r="H1050" i="8"/>
  <c r="P1048" i="1" s="1"/>
  <c r="AB1049" i="8"/>
  <c r="U1049" i="8"/>
  <c r="P1049" i="8"/>
  <c r="J1049" i="8"/>
  <c r="R1047" i="1" s="1"/>
  <c r="H1049" i="8"/>
  <c r="P1047" i="1" s="1"/>
  <c r="AB1048" i="8"/>
  <c r="U1048" i="8"/>
  <c r="P1048" i="8"/>
  <c r="J1048" i="8"/>
  <c r="R1046" i="1" s="1"/>
  <c r="H1048" i="8"/>
  <c r="P1046" i="1" s="1"/>
  <c r="AB1047" i="8"/>
  <c r="U1047" i="8"/>
  <c r="P1047" i="8"/>
  <c r="J1047" i="8"/>
  <c r="R1045" i="1" s="1"/>
  <c r="H1047" i="8"/>
  <c r="P1045" i="1" s="1"/>
  <c r="AB1046" i="8"/>
  <c r="U1046" i="8"/>
  <c r="P1046" i="8"/>
  <c r="J1046" i="8"/>
  <c r="R1044" i="1" s="1"/>
  <c r="H1046" i="8"/>
  <c r="P1044" i="1" s="1"/>
  <c r="AB1045" i="8"/>
  <c r="U1045" i="8"/>
  <c r="P1045" i="8"/>
  <c r="J1045" i="8"/>
  <c r="R1043" i="1" s="1"/>
  <c r="H1045" i="8"/>
  <c r="P1043" i="1" s="1"/>
  <c r="AB1044" i="8"/>
  <c r="U1044" i="8"/>
  <c r="P1044" i="8"/>
  <c r="J1044" i="8"/>
  <c r="R1042" i="1" s="1"/>
  <c r="H1044" i="8"/>
  <c r="P1042" i="1" s="1"/>
  <c r="AB1043" i="8"/>
  <c r="U1043" i="8"/>
  <c r="P1043" i="8"/>
  <c r="J1043" i="8"/>
  <c r="R1041" i="1" s="1"/>
  <c r="H1043" i="8"/>
  <c r="P1041" i="1" s="1"/>
  <c r="AB1042" i="8"/>
  <c r="U1042" i="8"/>
  <c r="P1042" i="8"/>
  <c r="J1042" i="8"/>
  <c r="R1040" i="1" s="1"/>
  <c r="H1042" i="8"/>
  <c r="P1040" i="1" s="1"/>
  <c r="AB1041" i="8"/>
  <c r="U1041" i="8"/>
  <c r="P1041" i="8"/>
  <c r="J1041" i="8"/>
  <c r="R1039" i="1" s="1"/>
  <c r="H1041" i="8"/>
  <c r="P1039" i="1" s="1"/>
  <c r="AB1040" i="8"/>
  <c r="U1040" i="8"/>
  <c r="P1040" i="8"/>
  <c r="J1040" i="8"/>
  <c r="R1038" i="1" s="1"/>
  <c r="H1040" i="8"/>
  <c r="P1038" i="1" s="1"/>
  <c r="AB1039" i="8"/>
  <c r="U1039" i="8"/>
  <c r="P1039" i="8"/>
  <c r="J1039" i="8"/>
  <c r="R1037" i="1" s="1"/>
  <c r="H1039" i="8"/>
  <c r="P1037" i="1" s="1"/>
  <c r="AB1038" i="8"/>
  <c r="U1038" i="8"/>
  <c r="P1038" i="8"/>
  <c r="J1038" i="8"/>
  <c r="R1036" i="1" s="1"/>
  <c r="H1038" i="8"/>
  <c r="P1036" i="1" s="1"/>
  <c r="AB1037" i="8"/>
  <c r="U1037" i="8"/>
  <c r="P1037" i="8"/>
  <c r="J1037" i="8"/>
  <c r="R1035" i="1" s="1"/>
  <c r="H1037" i="8"/>
  <c r="P1035" i="1" s="1"/>
  <c r="AB1036" i="8"/>
  <c r="U1036" i="8"/>
  <c r="P1036" i="8"/>
  <c r="J1036" i="8"/>
  <c r="R1034" i="1" s="1"/>
  <c r="H1036" i="8"/>
  <c r="P1034" i="1" s="1"/>
  <c r="AB1035" i="8"/>
  <c r="U1035" i="8"/>
  <c r="P1035" i="8"/>
  <c r="J1035" i="8"/>
  <c r="R1033" i="1" s="1"/>
  <c r="H1035" i="8"/>
  <c r="P1033" i="1" s="1"/>
  <c r="AB1034" i="8"/>
  <c r="U1034" i="8"/>
  <c r="P1034" i="8"/>
  <c r="J1034" i="8"/>
  <c r="R1032" i="1" s="1"/>
  <c r="H1034" i="8"/>
  <c r="P1032" i="1" s="1"/>
  <c r="AB1033" i="8"/>
  <c r="U1033" i="8"/>
  <c r="P1033" i="8"/>
  <c r="J1033" i="8"/>
  <c r="R1031" i="1" s="1"/>
  <c r="H1033" i="8"/>
  <c r="P1031" i="1" s="1"/>
  <c r="AB1032" i="8"/>
  <c r="U1032" i="8"/>
  <c r="P1032" i="8"/>
  <c r="J1032" i="8"/>
  <c r="R1030" i="1" s="1"/>
  <c r="H1032" i="8"/>
  <c r="P1030" i="1" s="1"/>
  <c r="AB1031" i="8"/>
  <c r="U1031" i="8"/>
  <c r="P1031" i="8"/>
  <c r="J1031" i="8"/>
  <c r="R1029" i="1" s="1"/>
  <c r="H1031" i="8"/>
  <c r="P1029" i="1" s="1"/>
  <c r="AB1030" i="8"/>
  <c r="U1030" i="8"/>
  <c r="P1030" i="8"/>
  <c r="J1030" i="8"/>
  <c r="R1028" i="1" s="1"/>
  <c r="H1030" i="8"/>
  <c r="P1028" i="1" s="1"/>
  <c r="AB1029" i="8"/>
  <c r="U1029" i="8"/>
  <c r="P1029" i="8"/>
  <c r="J1029" i="8"/>
  <c r="R1027" i="1" s="1"/>
  <c r="H1029" i="8"/>
  <c r="P1027" i="1" s="1"/>
  <c r="AB1028" i="8"/>
  <c r="U1028" i="8"/>
  <c r="P1028" i="8"/>
  <c r="J1028" i="8"/>
  <c r="R1026" i="1" s="1"/>
  <c r="H1028" i="8"/>
  <c r="P1026" i="1" s="1"/>
  <c r="AB1027" i="8"/>
  <c r="U1027" i="8"/>
  <c r="P1027" i="8"/>
  <c r="J1027" i="8"/>
  <c r="R1025" i="1" s="1"/>
  <c r="H1027" i="8"/>
  <c r="P1025" i="1" s="1"/>
  <c r="AB1026" i="8"/>
  <c r="U1026" i="8"/>
  <c r="P1026" i="8"/>
  <c r="J1026" i="8"/>
  <c r="R1024" i="1" s="1"/>
  <c r="H1026" i="8"/>
  <c r="P1024" i="1" s="1"/>
  <c r="AB1025" i="8"/>
  <c r="U1025" i="8"/>
  <c r="P1025" i="8"/>
  <c r="J1025" i="8"/>
  <c r="R1023" i="1" s="1"/>
  <c r="H1025" i="8"/>
  <c r="P1023" i="1" s="1"/>
  <c r="AB1024" i="8"/>
  <c r="U1024" i="8"/>
  <c r="P1024" i="8"/>
  <c r="J1024" i="8"/>
  <c r="R1022" i="1" s="1"/>
  <c r="H1024" i="8"/>
  <c r="P1022" i="1" s="1"/>
  <c r="AB1023" i="8"/>
  <c r="U1023" i="8"/>
  <c r="P1023" i="8"/>
  <c r="J1023" i="8"/>
  <c r="R1021" i="1" s="1"/>
  <c r="H1023" i="8"/>
  <c r="P1021" i="1" s="1"/>
  <c r="AB1022" i="8"/>
  <c r="U1022" i="8"/>
  <c r="P1022" i="8"/>
  <c r="J1022" i="8"/>
  <c r="R1020" i="1" s="1"/>
  <c r="H1022" i="8"/>
  <c r="P1020" i="1" s="1"/>
  <c r="AB1021" i="8"/>
  <c r="U1021" i="8"/>
  <c r="P1021" i="8"/>
  <c r="J1021" i="8"/>
  <c r="R1019" i="1" s="1"/>
  <c r="H1021" i="8"/>
  <c r="P1019" i="1" s="1"/>
  <c r="AB1020" i="8"/>
  <c r="U1020" i="8"/>
  <c r="P1020" i="8"/>
  <c r="J1020" i="8"/>
  <c r="R1018" i="1" s="1"/>
  <c r="H1020" i="8"/>
  <c r="P1018" i="1" s="1"/>
  <c r="AB1019" i="8"/>
  <c r="U1019" i="8"/>
  <c r="P1019" i="8"/>
  <c r="J1019" i="8"/>
  <c r="R1017" i="1" s="1"/>
  <c r="H1019" i="8"/>
  <c r="P1017" i="1" s="1"/>
  <c r="AB1018" i="8"/>
  <c r="U1018" i="8"/>
  <c r="P1018" i="8"/>
  <c r="J1018" i="8"/>
  <c r="R1016" i="1" s="1"/>
  <c r="H1018" i="8"/>
  <c r="P1016" i="1" s="1"/>
  <c r="AB1017" i="8"/>
  <c r="U1017" i="8"/>
  <c r="P1017" i="8"/>
  <c r="J1017" i="8"/>
  <c r="R1015" i="1" s="1"/>
  <c r="H1017" i="8"/>
  <c r="P1015" i="1" s="1"/>
  <c r="AB1016" i="8"/>
  <c r="U1016" i="8"/>
  <c r="P1016" i="8"/>
  <c r="J1016" i="8"/>
  <c r="R1014" i="1" s="1"/>
  <c r="H1016" i="8"/>
  <c r="P1014" i="1" s="1"/>
  <c r="AB1015" i="8"/>
  <c r="U1015" i="8"/>
  <c r="P1015" i="8"/>
  <c r="J1015" i="8"/>
  <c r="R1013" i="1" s="1"/>
  <c r="H1015" i="8"/>
  <c r="P1013" i="1" s="1"/>
  <c r="AB1014" i="8"/>
  <c r="U1014" i="8"/>
  <c r="P1014" i="8"/>
  <c r="J1014" i="8"/>
  <c r="R1012" i="1" s="1"/>
  <c r="H1014" i="8"/>
  <c r="P1012" i="1" s="1"/>
  <c r="AB1013" i="8"/>
  <c r="U1013" i="8"/>
  <c r="P1013" i="8"/>
  <c r="J1013" i="8"/>
  <c r="R1011" i="1" s="1"/>
  <c r="H1013" i="8"/>
  <c r="P1011" i="1" s="1"/>
  <c r="AB1012" i="8"/>
  <c r="U1012" i="8"/>
  <c r="P1012" i="8"/>
  <c r="J1012" i="8"/>
  <c r="R1010" i="1" s="1"/>
  <c r="H1012" i="8"/>
  <c r="P1010" i="1" s="1"/>
  <c r="AB1011" i="8"/>
  <c r="U1011" i="8"/>
  <c r="P1011" i="8"/>
  <c r="J1011" i="8"/>
  <c r="R1009" i="1" s="1"/>
  <c r="H1011" i="8"/>
  <c r="P1009" i="1" s="1"/>
  <c r="AB1010" i="8"/>
  <c r="U1010" i="8"/>
  <c r="P1010" i="8"/>
  <c r="J1010" i="8"/>
  <c r="R1008" i="1" s="1"/>
  <c r="H1010" i="8"/>
  <c r="P1008" i="1" s="1"/>
  <c r="AB1009" i="8"/>
  <c r="U1009" i="8"/>
  <c r="P1009" i="8"/>
  <c r="J1009" i="8"/>
  <c r="R1007" i="1" s="1"/>
  <c r="H1009" i="8"/>
  <c r="P1007" i="1" s="1"/>
  <c r="AB1008" i="8"/>
  <c r="U1008" i="8"/>
  <c r="P1008" i="8"/>
  <c r="J1008" i="8"/>
  <c r="R1006" i="1" s="1"/>
  <c r="H1008" i="8"/>
  <c r="P1006" i="1" s="1"/>
  <c r="AB1007" i="8"/>
  <c r="U1007" i="8"/>
  <c r="P1007" i="8"/>
  <c r="J1007" i="8"/>
  <c r="R1005" i="1" s="1"/>
  <c r="H1007" i="8"/>
  <c r="P1005" i="1" s="1"/>
  <c r="AB1006" i="8"/>
  <c r="U1006" i="8"/>
  <c r="P1006" i="8"/>
  <c r="J1006" i="8"/>
  <c r="R1004" i="1" s="1"/>
  <c r="H1006" i="8"/>
  <c r="P1004" i="1" s="1"/>
  <c r="AB1005" i="8"/>
  <c r="U1005" i="8"/>
  <c r="P1005" i="8"/>
  <c r="J1005" i="8"/>
  <c r="R1003" i="1" s="1"/>
  <c r="H1005" i="8"/>
  <c r="P1003" i="1" s="1"/>
  <c r="AB1004" i="8"/>
  <c r="U1004" i="8"/>
  <c r="P1004" i="8"/>
  <c r="J1004" i="8"/>
  <c r="R1002" i="1" s="1"/>
  <c r="H1004" i="8"/>
  <c r="P1002" i="1" s="1"/>
  <c r="AB1003" i="8"/>
  <c r="U1003" i="8"/>
  <c r="P1003" i="8"/>
  <c r="J1003" i="8"/>
  <c r="R1001" i="1" s="1"/>
  <c r="H1003" i="8"/>
  <c r="P1001" i="1" s="1"/>
  <c r="AB1002" i="8"/>
  <c r="U1002" i="8"/>
  <c r="P1002" i="8"/>
  <c r="J1002" i="8"/>
  <c r="R1000" i="1" s="1"/>
  <c r="H1002" i="8"/>
  <c r="P1000" i="1" s="1"/>
  <c r="AB1001" i="8"/>
  <c r="U1001" i="8"/>
  <c r="P1001" i="8"/>
  <c r="J1001" i="8"/>
  <c r="R999" i="1" s="1"/>
  <c r="H1001" i="8"/>
  <c r="P999" i="1" s="1"/>
  <c r="AB1000" i="8"/>
  <c r="U1000" i="8"/>
  <c r="P1000" i="8"/>
  <c r="J1000" i="8"/>
  <c r="R998" i="1" s="1"/>
  <c r="H1000" i="8"/>
  <c r="P998" i="1" s="1"/>
  <c r="AB999" i="8"/>
  <c r="U999" i="8"/>
  <c r="P999" i="8"/>
  <c r="J999" i="8"/>
  <c r="R997" i="1" s="1"/>
  <c r="H999" i="8"/>
  <c r="P997" i="1" s="1"/>
  <c r="AB998" i="8"/>
  <c r="U998" i="8"/>
  <c r="P998" i="8"/>
  <c r="J998" i="8"/>
  <c r="R996" i="1" s="1"/>
  <c r="H998" i="8"/>
  <c r="P996" i="1" s="1"/>
  <c r="AB997" i="8"/>
  <c r="U997" i="8"/>
  <c r="P997" i="8"/>
  <c r="J997" i="8"/>
  <c r="R995" i="1" s="1"/>
  <c r="H997" i="8"/>
  <c r="P995" i="1" s="1"/>
  <c r="AB996" i="8"/>
  <c r="U996" i="8"/>
  <c r="P996" i="8"/>
  <c r="J996" i="8"/>
  <c r="R994" i="1" s="1"/>
  <c r="H996" i="8"/>
  <c r="P994" i="1" s="1"/>
  <c r="AB995" i="8"/>
  <c r="U995" i="8"/>
  <c r="P995" i="8"/>
  <c r="J995" i="8"/>
  <c r="R993" i="1" s="1"/>
  <c r="H995" i="8"/>
  <c r="P993" i="1" s="1"/>
  <c r="AB994" i="8"/>
  <c r="U994" i="8"/>
  <c r="P994" i="8"/>
  <c r="J994" i="8"/>
  <c r="R992" i="1" s="1"/>
  <c r="H994" i="8"/>
  <c r="P992" i="1" s="1"/>
  <c r="AB993" i="8"/>
  <c r="U993" i="8"/>
  <c r="P993" i="8"/>
  <c r="J993" i="8"/>
  <c r="R991" i="1" s="1"/>
  <c r="H993" i="8"/>
  <c r="P991" i="1" s="1"/>
  <c r="AB992" i="8"/>
  <c r="U992" i="8"/>
  <c r="P992" i="8"/>
  <c r="J992" i="8"/>
  <c r="R990" i="1" s="1"/>
  <c r="H992" i="8"/>
  <c r="P990" i="1" s="1"/>
  <c r="AB991" i="8"/>
  <c r="U991" i="8"/>
  <c r="P991" i="8"/>
  <c r="J991" i="8"/>
  <c r="R989" i="1" s="1"/>
  <c r="H991" i="8"/>
  <c r="P989" i="1" s="1"/>
  <c r="AB990" i="8"/>
  <c r="U990" i="8"/>
  <c r="P990" i="8"/>
  <c r="J990" i="8"/>
  <c r="R988" i="1" s="1"/>
  <c r="H990" i="8"/>
  <c r="P988" i="1" s="1"/>
  <c r="AB989" i="8"/>
  <c r="U989" i="8"/>
  <c r="P989" i="8"/>
  <c r="J989" i="8"/>
  <c r="R987" i="1" s="1"/>
  <c r="H989" i="8"/>
  <c r="P987" i="1" s="1"/>
  <c r="AB988" i="8"/>
  <c r="U988" i="8"/>
  <c r="P988" i="8"/>
  <c r="J988" i="8"/>
  <c r="R986" i="1" s="1"/>
  <c r="H988" i="8"/>
  <c r="P986" i="1" s="1"/>
  <c r="AB987" i="8"/>
  <c r="U987" i="8"/>
  <c r="P987" i="8"/>
  <c r="J987" i="8"/>
  <c r="R985" i="1" s="1"/>
  <c r="H987" i="8"/>
  <c r="P985" i="1" s="1"/>
  <c r="AB986" i="8"/>
  <c r="U986" i="8"/>
  <c r="P986" i="8"/>
  <c r="J986" i="8"/>
  <c r="R984" i="1" s="1"/>
  <c r="H986" i="8"/>
  <c r="P984" i="1" s="1"/>
  <c r="AB985" i="8"/>
  <c r="U985" i="8"/>
  <c r="P985" i="8"/>
  <c r="J985" i="8"/>
  <c r="R983" i="1" s="1"/>
  <c r="H985" i="8"/>
  <c r="P983" i="1" s="1"/>
  <c r="AB984" i="8"/>
  <c r="U984" i="8"/>
  <c r="P984" i="8"/>
  <c r="J984" i="8"/>
  <c r="R982" i="1" s="1"/>
  <c r="H984" i="8"/>
  <c r="P982" i="1" s="1"/>
  <c r="AB983" i="8"/>
  <c r="U983" i="8"/>
  <c r="P983" i="8"/>
  <c r="J983" i="8"/>
  <c r="R981" i="1" s="1"/>
  <c r="H983" i="8"/>
  <c r="P981" i="1" s="1"/>
  <c r="AB982" i="8"/>
  <c r="U982" i="8"/>
  <c r="P982" i="8"/>
  <c r="J982" i="8"/>
  <c r="R980" i="1" s="1"/>
  <c r="H982" i="8"/>
  <c r="P980" i="1" s="1"/>
  <c r="AB981" i="8"/>
  <c r="U981" i="8"/>
  <c r="P981" i="8"/>
  <c r="J981" i="8"/>
  <c r="R979" i="1" s="1"/>
  <c r="H981" i="8"/>
  <c r="P979" i="1" s="1"/>
  <c r="AB980" i="8"/>
  <c r="U980" i="8"/>
  <c r="P980" i="8"/>
  <c r="J980" i="8"/>
  <c r="R978" i="1" s="1"/>
  <c r="H980" i="8"/>
  <c r="P978" i="1" s="1"/>
  <c r="AB979" i="8"/>
  <c r="U979" i="8"/>
  <c r="P979" i="8"/>
  <c r="J979" i="8"/>
  <c r="R977" i="1" s="1"/>
  <c r="H979" i="8"/>
  <c r="P977" i="1" s="1"/>
  <c r="AB978" i="8"/>
  <c r="U978" i="8"/>
  <c r="P978" i="8"/>
  <c r="J978" i="8"/>
  <c r="R976" i="1" s="1"/>
  <c r="H978" i="8"/>
  <c r="P976" i="1" s="1"/>
  <c r="AB977" i="8"/>
  <c r="U977" i="8"/>
  <c r="P977" i="8"/>
  <c r="J977" i="8"/>
  <c r="R975" i="1" s="1"/>
  <c r="H977" i="8"/>
  <c r="P975" i="1" s="1"/>
  <c r="AB976" i="8"/>
  <c r="U976" i="8"/>
  <c r="P976" i="8"/>
  <c r="J976" i="8"/>
  <c r="R974" i="1" s="1"/>
  <c r="H976" i="8"/>
  <c r="P974" i="1" s="1"/>
  <c r="AB975" i="8"/>
  <c r="U975" i="8"/>
  <c r="P975" i="8"/>
  <c r="J975" i="8"/>
  <c r="R973" i="1" s="1"/>
  <c r="H975" i="8"/>
  <c r="P973" i="1" s="1"/>
  <c r="AB974" i="8"/>
  <c r="U974" i="8"/>
  <c r="P974" i="8"/>
  <c r="J974" i="8"/>
  <c r="R972" i="1" s="1"/>
  <c r="H974" i="8"/>
  <c r="P972" i="1" s="1"/>
  <c r="AB973" i="8"/>
  <c r="U973" i="8"/>
  <c r="P973" i="8"/>
  <c r="J973" i="8"/>
  <c r="R971" i="1" s="1"/>
  <c r="H973" i="8"/>
  <c r="P971" i="1" s="1"/>
  <c r="AB972" i="8"/>
  <c r="U972" i="8"/>
  <c r="P972" i="8"/>
  <c r="J972" i="8"/>
  <c r="R970" i="1" s="1"/>
  <c r="H972" i="8"/>
  <c r="P970" i="1" s="1"/>
  <c r="AB971" i="8"/>
  <c r="U971" i="8"/>
  <c r="P971" i="8"/>
  <c r="J971" i="8"/>
  <c r="R969" i="1" s="1"/>
  <c r="H971" i="8"/>
  <c r="P969" i="1" s="1"/>
  <c r="AB970" i="8"/>
  <c r="U970" i="8"/>
  <c r="P970" i="8"/>
  <c r="J970" i="8"/>
  <c r="R968" i="1" s="1"/>
  <c r="H970" i="8"/>
  <c r="P968" i="1" s="1"/>
  <c r="AB969" i="8"/>
  <c r="U969" i="8"/>
  <c r="P969" i="8"/>
  <c r="J969" i="8"/>
  <c r="R967" i="1" s="1"/>
  <c r="H969" i="8"/>
  <c r="P967" i="1" s="1"/>
  <c r="AB968" i="8"/>
  <c r="U968" i="8"/>
  <c r="P968" i="8"/>
  <c r="J968" i="8"/>
  <c r="R966" i="1" s="1"/>
  <c r="H968" i="8"/>
  <c r="P966" i="1" s="1"/>
  <c r="AB967" i="8"/>
  <c r="U967" i="8"/>
  <c r="P967" i="8"/>
  <c r="J967" i="8"/>
  <c r="R965" i="1" s="1"/>
  <c r="H967" i="8"/>
  <c r="P965" i="1" s="1"/>
  <c r="AB966" i="8"/>
  <c r="U966" i="8"/>
  <c r="P966" i="8"/>
  <c r="J966" i="8"/>
  <c r="R964" i="1" s="1"/>
  <c r="H966" i="8"/>
  <c r="P964" i="1" s="1"/>
  <c r="AB965" i="8"/>
  <c r="U965" i="8"/>
  <c r="P965" i="8"/>
  <c r="J965" i="8"/>
  <c r="R963" i="1" s="1"/>
  <c r="H965" i="8"/>
  <c r="P963" i="1" s="1"/>
  <c r="AB964" i="8"/>
  <c r="U964" i="8"/>
  <c r="P964" i="8"/>
  <c r="J964" i="8"/>
  <c r="R962" i="1" s="1"/>
  <c r="H964" i="8"/>
  <c r="P962" i="1" s="1"/>
  <c r="AB963" i="8"/>
  <c r="U963" i="8"/>
  <c r="P963" i="8"/>
  <c r="J963" i="8"/>
  <c r="R961" i="1" s="1"/>
  <c r="H963" i="8"/>
  <c r="P961" i="1" s="1"/>
  <c r="AB962" i="8"/>
  <c r="U962" i="8"/>
  <c r="P962" i="8"/>
  <c r="J962" i="8"/>
  <c r="R960" i="1" s="1"/>
  <c r="H962" i="8"/>
  <c r="P960" i="1" s="1"/>
  <c r="AB961" i="8"/>
  <c r="U961" i="8"/>
  <c r="P961" i="8"/>
  <c r="J961" i="8"/>
  <c r="R959" i="1" s="1"/>
  <c r="H961" i="8"/>
  <c r="P959" i="1" s="1"/>
  <c r="AB960" i="8"/>
  <c r="U960" i="8"/>
  <c r="P960" i="8"/>
  <c r="J960" i="8"/>
  <c r="R958" i="1" s="1"/>
  <c r="H960" i="8"/>
  <c r="P958" i="1" s="1"/>
  <c r="AB959" i="8"/>
  <c r="U959" i="8"/>
  <c r="P959" i="8"/>
  <c r="J959" i="8"/>
  <c r="R957" i="1" s="1"/>
  <c r="H959" i="8"/>
  <c r="P957" i="1" s="1"/>
  <c r="AB958" i="8"/>
  <c r="U958" i="8"/>
  <c r="P958" i="8"/>
  <c r="J958" i="8"/>
  <c r="R956" i="1" s="1"/>
  <c r="H958" i="8"/>
  <c r="P956" i="1" s="1"/>
  <c r="AB957" i="8"/>
  <c r="U957" i="8"/>
  <c r="P957" i="8"/>
  <c r="J957" i="8"/>
  <c r="R955" i="1" s="1"/>
  <c r="H957" i="8"/>
  <c r="P955" i="1" s="1"/>
  <c r="AB956" i="8"/>
  <c r="U956" i="8"/>
  <c r="P956" i="8"/>
  <c r="J956" i="8"/>
  <c r="R954" i="1" s="1"/>
  <c r="H956" i="8"/>
  <c r="P954" i="1" s="1"/>
  <c r="AB955" i="8"/>
  <c r="U955" i="8"/>
  <c r="P955" i="8"/>
  <c r="J955" i="8"/>
  <c r="R953" i="1" s="1"/>
  <c r="H955" i="8"/>
  <c r="P953" i="1" s="1"/>
  <c r="AB954" i="8"/>
  <c r="U954" i="8"/>
  <c r="P954" i="8"/>
  <c r="J954" i="8"/>
  <c r="R952" i="1" s="1"/>
  <c r="H954" i="8"/>
  <c r="P952" i="1" s="1"/>
  <c r="AB953" i="8"/>
  <c r="U953" i="8"/>
  <c r="P953" i="8"/>
  <c r="J953" i="8"/>
  <c r="R951" i="1" s="1"/>
  <c r="H953" i="8"/>
  <c r="P951" i="1" s="1"/>
  <c r="AB952" i="8"/>
  <c r="U952" i="8"/>
  <c r="P952" i="8"/>
  <c r="J952" i="8"/>
  <c r="R950" i="1" s="1"/>
  <c r="H952" i="8"/>
  <c r="P950" i="1" s="1"/>
  <c r="AB951" i="8"/>
  <c r="U951" i="8"/>
  <c r="P951" i="8"/>
  <c r="J951" i="8"/>
  <c r="R949" i="1" s="1"/>
  <c r="H951" i="8"/>
  <c r="P949" i="1" s="1"/>
  <c r="AB950" i="8"/>
  <c r="U950" i="8"/>
  <c r="P950" i="8"/>
  <c r="J950" i="8"/>
  <c r="R948" i="1" s="1"/>
  <c r="H950" i="8"/>
  <c r="P948" i="1" s="1"/>
  <c r="AB949" i="8"/>
  <c r="U949" i="8"/>
  <c r="P949" i="8"/>
  <c r="J949" i="8"/>
  <c r="R947" i="1" s="1"/>
  <c r="H949" i="8"/>
  <c r="P947" i="1" s="1"/>
  <c r="AB948" i="8"/>
  <c r="U948" i="8"/>
  <c r="P948" i="8"/>
  <c r="J948" i="8"/>
  <c r="R946" i="1" s="1"/>
  <c r="H948" i="8"/>
  <c r="P946" i="1" s="1"/>
  <c r="AB947" i="8"/>
  <c r="U947" i="8"/>
  <c r="P947" i="8"/>
  <c r="J947" i="8"/>
  <c r="R945" i="1" s="1"/>
  <c r="H947" i="8"/>
  <c r="P945" i="1" s="1"/>
  <c r="AB946" i="8"/>
  <c r="U946" i="8"/>
  <c r="P946" i="8"/>
  <c r="J946" i="8"/>
  <c r="R944" i="1" s="1"/>
  <c r="H946" i="8"/>
  <c r="P944" i="1" s="1"/>
  <c r="AB945" i="8"/>
  <c r="U945" i="8"/>
  <c r="P945" i="8"/>
  <c r="J945" i="8"/>
  <c r="R943" i="1" s="1"/>
  <c r="H945" i="8"/>
  <c r="P943" i="1" s="1"/>
  <c r="AB944" i="8"/>
  <c r="U944" i="8"/>
  <c r="P944" i="8"/>
  <c r="J944" i="8"/>
  <c r="R942" i="1" s="1"/>
  <c r="H944" i="8"/>
  <c r="P942" i="1" s="1"/>
  <c r="AB943" i="8"/>
  <c r="U943" i="8"/>
  <c r="P943" i="8"/>
  <c r="J943" i="8"/>
  <c r="R941" i="1" s="1"/>
  <c r="H943" i="8"/>
  <c r="P941" i="1" s="1"/>
  <c r="AB942" i="8"/>
  <c r="U942" i="8"/>
  <c r="P942" i="8"/>
  <c r="J942" i="8"/>
  <c r="R940" i="1" s="1"/>
  <c r="H942" i="8"/>
  <c r="P940" i="1" s="1"/>
  <c r="AB941" i="8"/>
  <c r="U941" i="8"/>
  <c r="P941" i="8"/>
  <c r="J941" i="8"/>
  <c r="R939" i="1" s="1"/>
  <c r="H941" i="8"/>
  <c r="P939" i="1" s="1"/>
  <c r="AB940" i="8"/>
  <c r="U940" i="8"/>
  <c r="P940" i="8"/>
  <c r="J940" i="8"/>
  <c r="R938" i="1" s="1"/>
  <c r="H940" i="8"/>
  <c r="P938" i="1" s="1"/>
  <c r="AB939" i="8"/>
  <c r="U939" i="8"/>
  <c r="P939" i="8"/>
  <c r="J939" i="8"/>
  <c r="R937" i="1" s="1"/>
  <c r="H939" i="8"/>
  <c r="P937" i="1" s="1"/>
  <c r="AB938" i="8"/>
  <c r="U938" i="8"/>
  <c r="P938" i="8"/>
  <c r="J938" i="8"/>
  <c r="R936" i="1" s="1"/>
  <c r="H938" i="8"/>
  <c r="P936" i="1" s="1"/>
  <c r="AB937" i="8"/>
  <c r="U937" i="8"/>
  <c r="P937" i="8"/>
  <c r="J937" i="8"/>
  <c r="R935" i="1" s="1"/>
  <c r="H937" i="8"/>
  <c r="P935" i="1" s="1"/>
  <c r="AB936" i="8"/>
  <c r="U936" i="8"/>
  <c r="P936" i="8"/>
  <c r="J936" i="8"/>
  <c r="R934" i="1" s="1"/>
  <c r="H936" i="8"/>
  <c r="P934" i="1" s="1"/>
  <c r="AB935" i="8"/>
  <c r="U935" i="8"/>
  <c r="P935" i="8"/>
  <c r="J935" i="8"/>
  <c r="R933" i="1" s="1"/>
  <c r="H935" i="8"/>
  <c r="P933" i="1" s="1"/>
  <c r="AB934" i="8"/>
  <c r="U934" i="8"/>
  <c r="P934" i="8"/>
  <c r="J934" i="8"/>
  <c r="R932" i="1" s="1"/>
  <c r="H934" i="8"/>
  <c r="P932" i="1" s="1"/>
  <c r="AB933" i="8"/>
  <c r="U933" i="8"/>
  <c r="P933" i="8"/>
  <c r="J933" i="8"/>
  <c r="R931" i="1" s="1"/>
  <c r="H933" i="8"/>
  <c r="P931" i="1" s="1"/>
  <c r="AB932" i="8"/>
  <c r="U932" i="8"/>
  <c r="P932" i="8"/>
  <c r="J932" i="8"/>
  <c r="R930" i="1" s="1"/>
  <c r="H932" i="8"/>
  <c r="P930" i="1" s="1"/>
  <c r="AB931" i="8"/>
  <c r="U931" i="8"/>
  <c r="P931" i="8"/>
  <c r="J931" i="8"/>
  <c r="R929" i="1" s="1"/>
  <c r="H931" i="8"/>
  <c r="P929" i="1" s="1"/>
  <c r="AB930" i="8"/>
  <c r="U930" i="8"/>
  <c r="P930" i="8"/>
  <c r="J930" i="8"/>
  <c r="R928" i="1" s="1"/>
  <c r="H930" i="8"/>
  <c r="P928" i="1" s="1"/>
  <c r="AB929" i="8"/>
  <c r="U929" i="8"/>
  <c r="P929" i="8"/>
  <c r="J929" i="8"/>
  <c r="R927" i="1" s="1"/>
  <c r="H929" i="8"/>
  <c r="P927" i="1" s="1"/>
  <c r="AB928" i="8"/>
  <c r="U928" i="8"/>
  <c r="P928" i="8"/>
  <c r="J928" i="8"/>
  <c r="R926" i="1" s="1"/>
  <c r="H928" i="8"/>
  <c r="P926" i="1" s="1"/>
  <c r="AB927" i="8"/>
  <c r="U927" i="8"/>
  <c r="P927" i="8"/>
  <c r="J927" i="8"/>
  <c r="R925" i="1" s="1"/>
  <c r="H927" i="8"/>
  <c r="P925" i="1" s="1"/>
  <c r="AB926" i="8"/>
  <c r="U926" i="8"/>
  <c r="P926" i="8"/>
  <c r="J926" i="8"/>
  <c r="R924" i="1" s="1"/>
  <c r="H926" i="8"/>
  <c r="P924" i="1" s="1"/>
  <c r="AB925" i="8"/>
  <c r="U925" i="8"/>
  <c r="P925" i="8"/>
  <c r="J925" i="8"/>
  <c r="R923" i="1" s="1"/>
  <c r="H925" i="8"/>
  <c r="P923" i="1" s="1"/>
  <c r="AB924" i="8"/>
  <c r="U924" i="8"/>
  <c r="P924" i="8"/>
  <c r="J924" i="8"/>
  <c r="R922" i="1" s="1"/>
  <c r="H924" i="8"/>
  <c r="P922" i="1" s="1"/>
  <c r="AB923" i="8"/>
  <c r="U923" i="8"/>
  <c r="P923" i="8"/>
  <c r="J923" i="8"/>
  <c r="R921" i="1" s="1"/>
  <c r="H923" i="8"/>
  <c r="P921" i="1" s="1"/>
  <c r="AB922" i="8"/>
  <c r="U922" i="8"/>
  <c r="P922" i="8"/>
  <c r="J922" i="8"/>
  <c r="R920" i="1" s="1"/>
  <c r="H922" i="8"/>
  <c r="P920" i="1" s="1"/>
  <c r="AB921" i="8"/>
  <c r="U921" i="8"/>
  <c r="P921" i="8"/>
  <c r="J921" i="8"/>
  <c r="R919" i="1" s="1"/>
  <c r="H921" i="8"/>
  <c r="P919" i="1" s="1"/>
  <c r="AB920" i="8"/>
  <c r="U920" i="8"/>
  <c r="P920" i="8"/>
  <c r="J920" i="8"/>
  <c r="R918" i="1" s="1"/>
  <c r="H920" i="8"/>
  <c r="P918" i="1" s="1"/>
  <c r="AB919" i="8"/>
  <c r="U919" i="8"/>
  <c r="P919" i="8"/>
  <c r="J919" i="8"/>
  <c r="R917" i="1" s="1"/>
  <c r="H919" i="8"/>
  <c r="P917" i="1" s="1"/>
  <c r="AB918" i="8"/>
  <c r="U918" i="8"/>
  <c r="P918" i="8"/>
  <c r="J918" i="8"/>
  <c r="R916" i="1" s="1"/>
  <c r="H918" i="8"/>
  <c r="P916" i="1" s="1"/>
  <c r="AB917" i="8"/>
  <c r="U917" i="8"/>
  <c r="P917" i="8"/>
  <c r="J917" i="8"/>
  <c r="R915" i="1" s="1"/>
  <c r="H917" i="8"/>
  <c r="P915" i="1" s="1"/>
  <c r="AB916" i="8"/>
  <c r="U916" i="8"/>
  <c r="P916" i="8"/>
  <c r="J916" i="8"/>
  <c r="R914" i="1" s="1"/>
  <c r="H916" i="8"/>
  <c r="P914" i="1" s="1"/>
  <c r="AB915" i="8"/>
  <c r="U915" i="8"/>
  <c r="P915" i="8"/>
  <c r="J915" i="8"/>
  <c r="R913" i="1" s="1"/>
  <c r="H915" i="8"/>
  <c r="P913" i="1" s="1"/>
  <c r="AB914" i="8"/>
  <c r="U914" i="8"/>
  <c r="P914" i="8"/>
  <c r="J914" i="8"/>
  <c r="R912" i="1" s="1"/>
  <c r="H914" i="8"/>
  <c r="P912" i="1" s="1"/>
  <c r="AB913" i="8"/>
  <c r="U913" i="8"/>
  <c r="P913" i="8"/>
  <c r="J913" i="8"/>
  <c r="R911" i="1" s="1"/>
  <c r="H913" i="8"/>
  <c r="P911" i="1" s="1"/>
  <c r="AB912" i="8"/>
  <c r="U912" i="8"/>
  <c r="P912" i="8"/>
  <c r="J912" i="8"/>
  <c r="R910" i="1" s="1"/>
  <c r="H912" i="8"/>
  <c r="P910" i="1" s="1"/>
  <c r="AB911" i="8"/>
  <c r="U911" i="8"/>
  <c r="P911" i="8"/>
  <c r="J911" i="8"/>
  <c r="R909" i="1" s="1"/>
  <c r="H911" i="8"/>
  <c r="P909" i="1" s="1"/>
  <c r="AB910" i="8"/>
  <c r="U910" i="8"/>
  <c r="P910" i="8"/>
  <c r="J910" i="8"/>
  <c r="R908" i="1" s="1"/>
  <c r="H910" i="8"/>
  <c r="P908" i="1" s="1"/>
  <c r="AB909" i="8"/>
  <c r="U909" i="8"/>
  <c r="P909" i="8"/>
  <c r="J909" i="8"/>
  <c r="R907" i="1" s="1"/>
  <c r="H909" i="8"/>
  <c r="P907" i="1" s="1"/>
  <c r="AB908" i="8"/>
  <c r="U908" i="8"/>
  <c r="P908" i="8"/>
  <c r="J908" i="8"/>
  <c r="R906" i="1" s="1"/>
  <c r="H908" i="8"/>
  <c r="P906" i="1" s="1"/>
  <c r="AB907" i="8"/>
  <c r="U907" i="8"/>
  <c r="P907" i="8"/>
  <c r="J907" i="8"/>
  <c r="R905" i="1" s="1"/>
  <c r="H907" i="8"/>
  <c r="P905" i="1" s="1"/>
  <c r="AB906" i="8"/>
  <c r="U906" i="8"/>
  <c r="P906" i="8"/>
  <c r="J906" i="8"/>
  <c r="R904" i="1" s="1"/>
  <c r="H906" i="8"/>
  <c r="P904" i="1" s="1"/>
  <c r="AB905" i="8"/>
  <c r="U905" i="8"/>
  <c r="P905" i="8"/>
  <c r="J905" i="8"/>
  <c r="R903" i="1" s="1"/>
  <c r="H905" i="8"/>
  <c r="P903" i="1" s="1"/>
  <c r="AB904" i="8"/>
  <c r="U904" i="8"/>
  <c r="P904" i="8"/>
  <c r="J904" i="8"/>
  <c r="R902" i="1" s="1"/>
  <c r="H904" i="8"/>
  <c r="P902" i="1" s="1"/>
  <c r="AB903" i="8"/>
  <c r="U903" i="8"/>
  <c r="P903" i="8"/>
  <c r="J903" i="8"/>
  <c r="R901" i="1" s="1"/>
  <c r="H903" i="8"/>
  <c r="P901" i="1" s="1"/>
  <c r="AB902" i="8"/>
  <c r="U902" i="8"/>
  <c r="P902" i="8"/>
  <c r="J902" i="8"/>
  <c r="R900" i="1" s="1"/>
  <c r="H902" i="8"/>
  <c r="P900" i="1" s="1"/>
  <c r="AB901" i="8"/>
  <c r="U901" i="8"/>
  <c r="P901" i="8"/>
  <c r="J901" i="8"/>
  <c r="R899" i="1" s="1"/>
  <c r="H901" i="8"/>
  <c r="P899" i="1" s="1"/>
  <c r="AB900" i="8"/>
  <c r="U900" i="8"/>
  <c r="P900" i="8"/>
  <c r="J900" i="8"/>
  <c r="R898" i="1" s="1"/>
  <c r="H900" i="8"/>
  <c r="P898" i="1" s="1"/>
  <c r="AB899" i="8"/>
  <c r="U899" i="8"/>
  <c r="P899" i="8"/>
  <c r="J899" i="8"/>
  <c r="R897" i="1" s="1"/>
  <c r="H899" i="8"/>
  <c r="P897" i="1" s="1"/>
  <c r="AB898" i="8"/>
  <c r="U898" i="8"/>
  <c r="P898" i="8"/>
  <c r="J898" i="8"/>
  <c r="R896" i="1" s="1"/>
  <c r="H898" i="8"/>
  <c r="P896" i="1" s="1"/>
  <c r="AB897" i="8"/>
  <c r="U897" i="8"/>
  <c r="P897" i="8"/>
  <c r="J897" i="8"/>
  <c r="R895" i="1" s="1"/>
  <c r="H897" i="8"/>
  <c r="P895" i="1" s="1"/>
  <c r="AB896" i="8"/>
  <c r="U896" i="8"/>
  <c r="P896" i="8"/>
  <c r="J896" i="8"/>
  <c r="R894" i="1" s="1"/>
  <c r="H896" i="8"/>
  <c r="P894" i="1" s="1"/>
  <c r="AB895" i="8"/>
  <c r="U895" i="8"/>
  <c r="P895" i="8"/>
  <c r="J895" i="8"/>
  <c r="R893" i="1" s="1"/>
  <c r="H895" i="8"/>
  <c r="P893" i="1" s="1"/>
  <c r="AB894" i="8"/>
  <c r="U894" i="8"/>
  <c r="P894" i="8"/>
  <c r="J894" i="8"/>
  <c r="R892" i="1" s="1"/>
  <c r="H894" i="8"/>
  <c r="P892" i="1" s="1"/>
  <c r="AB893" i="8"/>
  <c r="U893" i="8"/>
  <c r="P893" i="8"/>
  <c r="J893" i="8"/>
  <c r="R891" i="1" s="1"/>
  <c r="H893" i="8"/>
  <c r="P891" i="1" s="1"/>
  <c r="AB892" i="8"/>
  <c r="U892" i="8"/>
  <c r="P892" i="8"/>
  <c r="J892" i="8"/>
  <c r="R890" i="1" s="1"/>
  <c r="H892" i="8"/>
  <c r="P890" i="1" s="1"/>
  <c r="AB891" i="8"/>
  <c r="U891" i="8"/>
  <c r="P891" i="8"/>
  <c r="J891" i="8"/>
  <c r="R889" i="1" s="1"/>
  <c r="H891" i="8"/>
  <c r="P889" i="1" s="1"/>
  <c r="AB890" i="8"/>
  <c r="U890" i="8"/>
  <c r="P890" i="8"/>
  <c r="J890" i="8"/>
  <c r="R888" i="1" s="1"/>
  <c r="H890" i="8"/>
  <c r="P888" i="1" s="1"/>
  <c r="AB889" i="8"/>
  <c r="U889" i="8"/>
  <c r="P889" i="8"/>
  <c r="J889" i="8"/>
  <c r="R887" i="1" s="1"/>
  <c r="H889" i="8"/>
  <c r="P887" i="1" s="1"/>
  <c r="AB888" i="8"/>
  <c r="U888" i="8"/>
  <c r="P888" i="8"/>
  <c r="J888" i="8"/>
  <c r="R886" i="1" s="1"/>
  <c r="H888" i="8"/>
  <c r="P886" i="1" s="1"/>
  <c r="AB887" i="8"/>
  <c r="U887" i="8"/>
  <c r="P887" i="8"/>
  <c r="J887" i="8"/>
  <c r="R885" i="1" s="1"/>
  <c r="H887" i="8"/>
  <c r="P885" i="1" s="1"/>
  <c r="AB886" i="8"/>
  <c r="U886" i="8"/>
  <c r="P886" i="8"/>
  <c r="J886" i="8"/>
  <c r="R884" i="1" s="1"/>
  <c r="H886" i="8"/>
  <c r="P884" i="1" s="1"/>
  <c r="AB885" i="8"/>
  <c r="U885" i="8"/>
  <c r="P885" i="8"/>
  <c r="J885" i="8"/>
  <c r="R883" i="1" s="1"/>
  <c r="H885" i="8"/>
  <c r="P883" i="1" s="1"/>
  <c r="AB884" i="8"/>
  <c r="U884" i="8"/>
  <c r="P884" i="8"/>
  <c r="J884" i="8"/>
  <c r="R882" i="1" s="1"/>
  <c r="H884" i="8"/>
  <c r="P882" i="1" s="1"/>
  <c r="AB883" i="8"/>
  <c r="U883" i="8"/>
  <c r="P883" i="8"/>
  <c r="J883" i="8"/>
  <c r="R881" i="1" s="1"/>
  <c r="H883" i="8"/>
  <c r="P881" i="1" s="1"/>
  <c r="AB882" i="8"/>
  <c r="U882" i="8"/>
  <c r="P882" i="8"/>
  <c r="J882" i="8"/>
  <c r="R880" i="1" s="1"/>
  <c r="H882" i="8"/>
  <c r="P880" i="1" s="1"/>
  <c r="AB881" i="8"/>
  <c r="U881" i="8"/>
  <c r="P881" i="8"/>
  <c r="J881" i="8"/>
  <c r="R879" i="1" s="1"/>
  <c r="H881" i="8"/>
  <c r="P879" i="1" s="1"/>
  <c r="AB880" i="8"/>
  <c r="U880" i="8"/>
  <c r="P880" i="8"/>
  <c r="J880" i="8"/>
  <c r="R878" i="1" s="1"/>
  <c r="H880" i="8"/>
  <c r="P878" i="1" s="1"/>
  <c r="AB879" i="8"/>
  <c r="U879" i="8"/>
  <c r="P879" i="8"/>
  <c r="J879" i="8"/>
  <c r="R877" i="1" s="1"/>
  <c r="H879" i="8"/>
  <c r="P877" i="1" s="1"/>
  <c r="AB878" i="8"/>
  <c r="U878" i="8"/>
  <c r="P878" i="8"/>
  <c r="J878" i="8"/>
  <c r="R876" i="1" s="1"/>
  <c r="H878" i="8"/>
  <c r="P876" i="1" s="1"/>
  <c r="AB877" i="8"/>
  <c r="U877" i="8"/>
  <c r="P877" i="8"/>
  <c r="J877" i="8"/>
  <c r="R875" i="1" s="1"/>
  <c r="H877" i="8"/>
  <c r="P875" i="1" s="1"/>
  <c r="AB876" i="8"/>
  <c r="U876" i="8"/>
  <c r="P876" i="8"/>
  <c r="J876" i="8"/>
  <c r="R874" i="1" s="1"/>
  <c r="H876" i="8"/>
  <c r="P874" i="1" s="1"/>
  <c r="AB875" i="8"/>
  <c r="U875" i="8"/>
  <c r="P875" i="8"/>
  <c r="J875" i="8"/>
  <c r="R873" i="1" s="1"/>
  <c r="H875" i="8"/>
  <c r="P873" i="1" s="1"/>
  <c r="AB874" i="8"/>
  <c r="U874" i="8"/>
  <c r="P874" i="8"/>
  <c r="J874" i="8"/>
  <c r="R872" i="1" s="1"/>
  <c r="H874" i="8"/>
  <c r="P872" i="1" s="1"/>
  <c r="AB873" i="8"/>
  <c r="U873" i="8"/>
  <c r="P873" i="8"/>
  <c r="J873" i="8"/>
  <c r="R871" i="1" s="1"/>
  <c r="H873" i="8"/>
  <c r="P871" i="1" s="1"/>
  <c r="AB872" i="8"/>
  <c r="U872" i="8"/>
  <c r="P872" i="8"/>
  <c r="J872" i="8"/>
  <c r="R870" i="1" s="1"/>
  <c r="H872" i="8"/>
  <c r="P870" i="1" s="1"/>
  <c r="AB871" i="8"/>
  <c r="U871" i="8"/>
  <c r="P871" i="8"/>
  <c r="J871" i="8"/>
  <c r="R869" i="1" s="1"/>
  <c r="H871" i="8"/>
  <c r="P869" i="1" s="1"/>
  <c r="AB870" i="8"/>
  <c r="U870" i="8"/>
  <c r="P870" i="8"/>
  <c r="J870" i="8"/>
  <c r="R868" i="1" s="1"/>
  <c r="H870" i="8"/>
  <c r="P868" i="1" s="1"/>
  <c r="AB869" i="8"/>
  <c r="U869" i="8"/>
  <c r="P869" i="8"/>
  <c r="J869" i="8"/>
  <c r="R867" i="1" s="1"/>
  <c r="H869" i="8"/>
  <c r="P867" i="1" s="1"/>
  <c r="AB868" i="8"/>
  <c r="U868" i="8"/>
  <c r="P868" i="8"/>
  <c r="J868" i="8"/>
  <c r="R866" i="1" s="1"/>
  <c r="H868" i="8"/>
  <c r="P866" i="1" s="1"/>
  <c r="AB867" i="8"/>
  <c r="U867" i="8"/>
  <c r="P867" i="8"/>
  <c r="J867" i="8"/>
  <c r="R865" i="1" s="1"/>
  <c r="H867" i="8"/>
  <c r="P865" i="1" s="1"/>
  <c r="AB866" i="8"/>
  <c r="U866" i="8"/>
  <c r="P866" i="8"/>
  <c r="J866" i="8"/>
  <c r="R864" i="1" s="1"/>
  <c r="H866" i="8"/>
  <c r="P864" i="1" s="1"/>
  <c r="AB865" i="8"/>
  <c r="U865" i="8"/>
  <c r="P865" i="8"/>
  <c r="J865" i="8"/>
  <c r="R863" i="1" s="1"/>
  <c r="H865" i="8"/>
  <c r="P863" i="1" s="1"/>
  <c r="AB864" i="8"/>
  <c r="U864" i="8"/>
  <c r="P864" i="8"/>
  <c r="J864" i="8"/>
  <c r="R862" i="1" s="1"/>
  <c r="H864" i="8"/>
  <c r="P862" i="1" s="1"/>
  <c r="AB863" i="8"/>
  <c r="U863" i="8"/>
  <c r="P863" i="8"/>
  <c r="J863" i="8"/>
  <c r="R861" i="1" s="1"/>
  <c r="H863" i="8"/>
  <c r="P861" i="1" s="1"/>
  <c r="AB862" i="8"/>
  <c r="U862" i="8"/>
  <c r="P862" i="8"/>
  <c r="J862" i="8"/>
  <c r="R860" i="1" s="1"/>
  <c r="H862" i="8"/>
  <c r="P860" i="1" s="1"/>
  <c r="AB861" i="8"/>
  <c r="U861" i="8"/>
  <c r="P861" i="8"/>
  <c r="J861" i="8"/>
  <c r="R859" i="1" s="1"/>
  <c r="H861" i="8"/>
  <c r="P859" i="1" s="1"/>
  <c r="AB860" i="8"/>
  <c r="U860" i="8"/>
  <c r="P860" i="8"/>
  <c r="J860" i="8"/>
  <c r="R858" i="1" s="1"/>
  <c r="H860" i="8"/>
  <c r="P858" i="1" s="1"/>
  <c r="AB859" i="8"/>
  <c r="U859" i="8"/>
  <c r="P859" i="8"/>
  <c r="J859" i="8"/>
  <c r="R857" i="1" s="1"/>
  <c r="H859" i="8"/>
  <c r="P857" i="1" s="1"/>
  <c r="AB858" i="8"/>
  <c r="U858" i="8"/>
  <c r="P858" i="8"/>
  <c r="J858" i="8"/>
  <c r="R856" i="1" s="1"/>
  <c r="H858" i="8"/>
  <c r="P856" i="1" s="1"/>
  <c r="AB857" i="8"/>
  <c r="U857" i="8"/>
  <c r="P857" i="8"/>
  <c r="J857" i="8"/>
  <c r="R855" i="1" s="1"/>
  <c r="H857" i="8"/>
  <c r="P855" i="1" s="1"/>
  <c r="AB856" i="8"/>
  <c r="U856" i="8"/>
  <c r="P856" i="8"/>
  <c r="J856" i="8"/>
  <c r="R854" i="1" s="1"/>
  <c r="H856" i="8"/>
  <c r="P854" i="1" s="1"/>
  <c r="AB855" i="8"/>
  <c r="U855" i="8"/>
  <c r="P855" i="8"/>
  <c r="J855" i="8"/>
  <c r="R853" i="1" s="1"/>
  <c r="H855" i="8"/>
  <c r="P853" i="1" s="1"/>
  <c r="AB854" i="8"/>
  <c r="U854" i="8"/>
  <c r="P854" i="8"/>
  <c r="J854" i="8"/>
  <c r="R852" i="1" s="1"/>
  <c r="H854" i="8"/>
  <c r="P852" i="1" s="1"/>
  <c r="AB853" i="8"/>
  <c r="U853" i="8"/>
  <c r="P853" i="8"/>
  <c r="J853" i="8"/>
  <c r="R851" i="1" s="1"/>
  <c r="H853" i="8"/>
  <c r="P851" i="1" s="1"/>
  <c r="AB852" i="8"/>
  <c r="U852" i="8"/>
  <c r="P852" i="8"/>
  <c r="J852" i="8"/>
  <c r="R850" i="1" s="1"/>
  <c r="H852" i="8"/>
  <c r="P850" i="1" s="1"/>
  <c r="AB851" i="8"/>
  <c r="U851" i="8"/>
  <c r="P851" i="8"/>
  <c r="J851" i="8"/>
  <c r="R849" i="1" s="1"/>
  <c r="H851" i="8"/>
  <c r="P849" i="1" s="1"/>
  <c r="AB850" i="8"/>
  <c r="U850" i="8"/>
  <c r="P850" i="8"/>
  <c r="J850" i="8"/>
  <c r="R848" i="1" s="1"/>
  <c r="H850" i="8"/>
  <c r="P848" i="1" s="1"/>
  <c r="AB849" i="8"/>
  <c r="U849" i="8"/>
  <c r="P849" i="8"/>
  <c r="J849" i="8"/>
  <c r="R847" i="1" s="1"/>
  <c r="H849" i="8"/>
  <c r="P847" i="1" s="1"/>
  <c r="AB848" i="8"/>
  <c r="U848" i="8"/>
  <c r="P848" i="8"/>
  <c r="J848" i="8"/>
  <c r="R846" i="1" s="1"/>
  <c r="H848" i="8"/>
  <c r="P846" i="1" s="1"/>
  <c r="AB847" i="8"/>
  <c r="U847" i="8"/>
  <c r="P847" i="8"/>
  <c r="J847" i="8"/>
  <c r="R845" i="1" s="1"/>
  <c r="H847" i="8"/>
  <c r="P845" i="1" s="1"/>
  <c r="AB846" i="8"/>
  <c r="U846" i="8"/>
  <c r="P846" i="8"/>
  <c r="J846" i="8"/>
  <c r="R844" i="1" s="1"/>
  <c r="H846" i="8"/>
  <c r="P844" i="1" s="1"/>
  <c r="AB845" i="8"/>
  <c r="U845" i="8"/>
  <c r="P845" i="8"/>
  <c r="J845" i="8"/>
  <c r="R843" i="1" s="1"/>
  <c r="H845" i="8"/>
  <c r="P843" i="1" s="1"/>
  <c r="AB844" i="8"/>
  <c r="U844" i="8"/>
  <c r="P844" i="8"/>
  <c r="J844" i="8"/>
  <c r="R842" i="1" s="1"/>
  <c r="H844" i="8"/>
  <c r="P842" i="1" s="1"/>
  <c r="AB843" i="8"/>
  <c r="U843" i="8"/>
  <c r="P843" i="8"/>
  <c r="J843" i="8"/>
  <c r="R841" i="1" s="1"/>
  <c r="H843" i="8"/>
  <c r="P841" i="1" s="1"/>
  <c r="AB842" i="8"/>
  <c r="U842" i="8"/>
  <c r="P842" i="8"/>
  <c r="J842" i="8"/>
  <c r="R840" i="1" s="1"/>
  <c r="H842" i="8"/>
  <c r="P840" i="1" s="1"/>
  <c r="AB841" i="8"/>
  <c r="U841" i="8"/>
  <c r="P841" i="8"/>
  <c r="J841" i="8"/>
  <c r="R839" i="1" s="1"/>
  <c r="H841" i="8"/>
  <c r="P839" i="1" s="1"/>
  <c r="AB840" i="8"/>
  <c r="U840" i="8"/>
  <c r="P840" i="8"/>
  <c r="J840" i="8"/>
  <c r="R838" i="1" s="1"/>
  <c r="H840" i="8"/>
  <c r="P838" i="1" s="1"/>
  <c r="AB839" i="8"/>
  <c r="U839" i="8"/>
  <c r="P839" i="8"/>
  <c r="J839" i="8"/>
  <c r="R837" i="1" s="1"/>
  <c r="H839" i="8"/>
  <c r="P837" i="1" s="1"/>
  <c r="AB838" i="8"/>
  <c r="U838" i="8"/>
  <c r="P838" i="8"/>
  <c r="J838" i="8"/>
  <c r="R836" i="1" s="1"/>
  <c r="H838" i="8"/>
  <c r="P836" i="1" s="1"/>
  <c r="AB837" i="8"/>
  <c r="U837" i="8"/>
  <c r="P837" i="8"/>
  <c r="J837" i="8"/>
  <c r="R835" i="1" s="1"/>
  <c r="H837" i="8"/>
  <c r="P835" i="1" s="1"/>
  <c r="AB836" i="8"/>
  <c r="U836" i="8"/>
  <c r="P836" i="8"/>
  <c r="J836" i="8"/>
  <c r="R834" i="1" s="1"/>
  <c r="H836" i="8"/>
  <c r="P834" i="1" s="1"/>
  <c r="AB835" i="8"/>
  <c r="U835" i="8"/>
  <c r="P835" i="8"/>
  <c r="J835" i="8"/>
  <c r="R833" i="1" s="1"/>
  <c r="H835" i="8"/>
  <c r="P833" i="1" s="1"/>
  <c r="AB834" i="8"/>
  <c r="U834" i="8"/>
  <c r="P834" i="8"/>
  <c r="J834" i="8"/>
  <c r="R832" i="1" s="1"/>
  <c r="H834" i="8"/>
  <c r="P832" i="1" s="1"/>
  <c r="AB833" i="8"/>
  <c r="U833" i="8"/>
  <c r="P833" i="8"/>
  <c r="J833" i="8"/>
  <c r="R831" i="1" s="1"/>
  <c r="H833" i="8"/>
  <c r="P831" i="1" s="1"/>
  <c r="AB832" i="8"/>
  <c r="U832" i="8"/>
  <c r="P832" i="8"/>
  <c r="J832" i="8"/>
  <c r="R830" i="1" s="1"/>
  <c r="H832" i="8"/>
  <c r="P830" i="1" s="1"/>
  <c r="AB831" i="8"/>
  <c r="U831" i="8"/>
  <c r="P831" i="8"/>
  <c r="J831" i="8"/>
  <c r="R829" i="1" s="1"/>
  <c r="H831" i="8"/>
  <c r="P829" i="1" s="1"/>
  <c r="AB830" i="8"/>
  <c r="U830" i="8"/>
  <c r="P830" i="8"/>
  <c r="J830" i="8"/>
  <c r="R828" i="1" s="1"/>
  <c r="H830" i="8"/>
  <c r="P828" i="1" s="1"/>
  <c r="AB829" i="8"/>
  <c r="U829" i="8"/>
  <c r="P829" i="8"/>
  <c r="J829" i="8"/>
  <c r="R827" i="1" s="1"/>
  <c r="H829" i="8"/>
  <c r="P827" i="1" s="1"/>
  <c r="AB828" i="8"/>
  <c r="U828" i="8"/>
  <c r="P828" i="8"/>
  <c r="J828" i="8"/>
  <c r="R826" i="1" s="1"/>
  <c r="H828" i="8"/>
  <c r="P826" i="1" s="1"/>
  <c r="AB827" i="8"/>
  <c r="U827" i="8"/>
  <c r="P827" i="8"/>
  <c r="J827" i="8"/>
  <c r="R825" i="1" s="1"/>
  <c r="H827" i="8"/>
  <c r="P825" i="1" s="1"/>
  <c r="AB826" i="8"/>
  <c r="U826" i="8"/>
  <c r="P826" i="8"/>
  <c r="J826" i="8"/>
  <c r="R824" i="1" s="1"/>
  <c r="H826" i="8"/>
  <c r="P824" i="1" s="1"/>
  <c r="AB825" i="8"/>
  <c r="U825" i="8"/>
  <c r="P825" i="8"/>
  <c r="J825" i="8"/>
  <c r="R823" i="1" s="1"/>
  <c r="H825" i="8"/>
  <c r="P823" i="1" s="1"/>
  <c r="AB824" i="8"/>
  <c r="U824" i="8"/>
  <c r="P824" i="8"/>
  <c r="J824" i="8"/>
  <c r="R822" i="1" s="1"/>
  <c r="H824" i="8"/>
  <c r="P822" i="1" s="1"/>
  <c r="AB823" i="8"/>
  <c r="U823" i="8"/>
  <c r="P823" i="8"/>
  <c r="J823" i="8"/>
  <c r="R821" i="1" s="1"/>
  <c r="H823" i="8"/>
  <c r="P821" i="1" s="1"/>
  <c r="AB822" i="8"/>
  <c r="U822" i="8"/>
  <c r="P822" i="8"/>
  <c r="J822" i="8"/>
  <c r="R820" i="1" s="1"/>
  <c r="H822" i="8"/>
  <c r="P820" i="1" s="1"/>
  <c r="AB821" i="8"/>
  <c r="U821" i="8"/>
  <c r="P821" i="8"/>
  <c r="J821" i="8"/>
  <c r="R819" i="1" s="1"/>
  <c r="H821" i="8"/>
  <c r="P819" i="1" s="1"/>
  <c r="AB820" i="8"/>
  <c r="U820" i="8"/>
  <c r="P820" i="8"/>
  <c r="J820" i="8"/>
  <c r="R818" i="1" s="1"/>
  <c r="H820" i="8"/>
  <c r="P818" i="1" s="1"/>
  <c r="AB819" i="8"/>
  <c r="U819" i="8"/>
  <c r="P819" i="8"/>
  <c r="J819" i="8"/>
  <c r="R817" i="1" s="1"/>
  <c r="H819" i="8"/>
  <c r="P817" i="1" s="1"/>
  <c r="AB818" i="8"/>
  <c r="U818" i="8"/>
  <c r="P818" i="8"/>
  <c r="J818" i="8"/>
  <c r="R816" i="1" s="1"/>
  <c r="H818" i="8"/>
  <c r="P816" i="1" s="1"/>
  <c r="AB817" i="8"/>
  <c r="U817" i="8"/>
  <c r="P817" i="8"/>
  <c r="J817" i="8"/>
  <c r="R815" i="1" s="1"/>
  <c r="H817" i="8"/>
  <c r="P815" i="1" s="1"/>
  <c r="AB816" i="8"/>
  <c r="U816" i="8"/>
  <c r="P816" i="8"/>
  <c r="J816" i="8"/>
  <c r="R814" i="1" s="1"/>
  <c r="H816" i="8"/>
  <c r="P814" i="1" s="1"/>
  <c r="AB815" i="8"/>
  <c r="U815" i="8"/>
  <c r="P815" i="8"/>
  <c r="J815" i="8"/>
  <c r="R813" i="1" s="1"/>
  <c r="H815" i="8"/>
  <c r="P813" i="1" s="1"/>
  <c r="AB814" i="8"/>
  <c r="U814" i="8"/>
  <c r="P814" i="8"/>
  <c r="J814" i="8"/>
  <c r="R812" i="1" s="1"/>
  <c r="H814" i="8"/>
  <c r="P812" i="1" s="1"/>
  <c r="AB813" i="8"/>
  <c r="U813" i="8"/>
  <c r="P813" i="8"/>
  <c r="J813" i="8"/>
  <c r="R811" i="1" s="1"/>
  <c r="H813" i="8"/>
  <c r="P811" i="1" s="1"/>
  <c r="AB812" i="8"/>
  <c r="U812" i="8"/>
  <c r="P812" i="8"/>
  <c r="J812" i="8"/>
  <c r="R810" i="1" s="1"/>
  <c r="H812" i="8"/>
  <c r="P810" i="1" s="1"/>
  <c r="AB811" i="8"/>
  <c r="U811" i="8"/>
  <c r="P811" i="8"/>
  <c r="J811" i="8"/>
  <c r="R809" i="1" s="1"/>
  <c r="H811" i="8"/>
  <c r="P809" i="1" s="1"/>
  <c r="AB810" i="8"/>
  <c r="U810" i="8"/>
  <c r="P810" i="8"/>
  <c r="J810" i="8"/>
  <c r="R808" i="1" s="1"/>
  <c r="H810" i="8"/>
  <c r="P808" i="1" s="1"/>
  <c r="AB809" i="8"/>
  <c r="U809" i="8"/>
  <c r="P809" i="8"/>
  <c r="J809" i="8"/>
  <c r="R807" i="1" s="1"/>
  <c r="H809" i="8"/>
  <c r="P807" i="1" s="1"/>
  <c r="AB808" i="8"/>
  <c r="U808" i="8"/>
  <c r="P808" i="8"/>
  <c r="J808" i="8"/>
  <c r="R806" i="1" s="1"/>
  <c r="H808" i="8"/>
  <c r="P806" i="1" s="1"/>
  <c r="AB807" i="8"/>
  <c r="U807" i="8"/>
  <c r="P807" i="8"/>
  <c r="J807" i="8"/>
  <c r="R805" i="1" s="1"/>
  <c r="H807" i="8"/>
  <c r="P805" i="1" s="1"/>
  <c r="AB806" i="8"/>
  <c r="U806" i="8"/>
  <c r="P806" i="8"/>
  <c r="J806" i="8"/>
  <c r="R804" i="1" s="1"/>
  <c r="H806" i="8"/>
  <c r="P804" i="1" s="1"/>
  <c r="AB805" i="8"/>
  <c r="U805" i="8"/>
  <c r="P805" i="8"/>
  <c r="J805" i="8"/>
  <c r="R803" i="1" s="1"/>
  <c r="H805" i="8"/>
  <c r="P803" i="1" s="1"/>
  <c r="AB804" i="8"/>
  <c r="U804" i="8"/>
  <c r="P804" i="8"/>
  <c r="J804" i="8"/>
  <c r="R802" i="1" s="1"/>
  <c r="H804" i="8"/>
  <c r="P802" i="1" s="1"/>
  <c r="AB803" i="8"/>
  <c r="U803" i="8"/>
  <c r="P803" i="8"/>
  <c r="J803" i="8"/>
  <c r="R801" i="1" s="1"/>
  <c r="H803" i="8"/>
  <c r="P801" i="1" s="1"/>
  <c r="AB802" i="8"/>
  <c r="U802" i="8"/>
  <c r="P802" i="8"/>
  <c r="J802" i="8"/>
  <c r="R800" i="1" s="1"/>
  <c r="H802" i="8"/>
  <c r="P800" i="1" s="1"/>
  <c r="AB801" i="8"/>
  <c r="U801" i="8"/>
  <c r="P801" i="8"/>
  <c r="J801" i="8"/>
  <c r="R799" i="1" s="1"/>
  <c r="H801" i="8"/>
  <c r="P799" i="1" s="1"/>
  <c r="AB800" i="8"/>
  <c r="U800" i="8"/>
  <c r="P800" i="8"/>
  <c r="J800" i="8"/>
  <c r="R798" i="1" s="1"/>
  <c r="H800" i="8"/>
  <c r="P798" i="1" s="1"/>
  <c r="AB799" i="8"/>
  <c r="U799" i="8"/>
  <c r="P799" i="8"/>
  <c r="J799" i="8"/>
  <c r="R797" i="1" s="1"/>
  <c r="H799" i="8"/>
  <c r="P797" i="1" s="1"/>
  <c r="AB798" i="8"/>
  <c r="U798" i="8"/>
  <c r="P798" i="8"/>
  <c r="J798" i="8"/>
  <c r="R796" i="1" s="1"/>
  <c r="H798" i="8"/>
  <c r="P796" i="1" s="1"/>
  <c r="AB797" i="8"/>
  <c r="U797" i="8"/>
  <c r="P797" i="8"/>
  <c r="J797" i="8"/>
  <c r="R795" i="1" s="1"/>
  <c r="H797" i="8"/>
  <c r="P795" i="1" s="1"/>
  <c r="AB796" i="8"/>
  <c r="U796" i="8"/>
  <c r="P796" i="8"/>
  <c r="J796" i="8"/>
  <c r="R794" i="1" s="1"/>
  <c r="H796" i="8"/>
  <c r="P794" i="1" s="1"/>
  <c r="AB795" i="8"/>
  <c r="U795" i="8"/>
  <c r="P795" i="8"/>
  <c r="J795" i="8"/>
  <c r="R793" i="1" s="1"/>
  <c r="H795" i="8"/>
  <c r="P793" i="1" s="1"/>
  <c r="AB794" i="8"/>
  <c r="U794" i="8"/>
  <c r="P794" i="8"/>
  <c r="J794" i="8"/>
  <c r="R792" i="1" s="1"/>
  <c r="H794" i="8"/>
  <c r="P792" i="1" s="1"/>
  <c r="AB793" i="8"/>
  <c r="U793" i="8"/>
  <c r="P793" i="8"/>
  <c r="J793" i="8"/>
  <c r="R791" i="1" s="1"/>
  <c r="H793" i="8"/>
  <c r="P791" i="1" s="1"/>
  <c r="AB792" i="8"/>
  <c r="U792" i="8"/>
  <c r="P792" i="8"/>
  <c r="J792" i="8"/>
  <c r="R790" i="1" s="1"/>
  <c r="H792" i="8"/>
  <c r="P790" i="1" s="1"/>
  <c r="AB791" i="8"/>
  <c r="U791" i="8"/>
  <c r="P791" i="8"/>
  <c r="J791" i="8"/>
  <c r="R789" i="1" s="1"/>
  <c r="H791" i="8"/>
  <c r="P789" i="1" s="1"/>
  <c r="AB790" i="8"/>
  <c r="U790" i="8"/>
  <c r="P790" i="8"/>
  <c r="J790" i="8"/>
  <c r="R788" i="1" s="1"/>
  <c r="H790" i="8"/>
  <c r="P788" i="1" s="1"/>
  <c r="AB789" i="8"/>
  <c r="U789" i="8"/>
  <c r="P789" i="8"/>
  <c r="J789" i="8"/>
  <c r="R787" i="1" s="1"/>
  <c r="H789" i="8"/>
  <c r="P787" i="1" s="1"/>
  <c r="AB788" i="8"/>
  <c r="U788" i="8"/>
  <c r="P788" i="8"/>
  <c r="J788" i="8"/>
  <c r="R786" i="1" s="1"/>
  <c r="H788" i="8"/>
  <c r="P786" i="1" s="1"/>
  <c r="AB787" i="8"/>
  <c r="U787" i="8"/>
  <c r="P787" i="8"/>
  <c r="J787" i="8"/>
  <c r="R785" i="1" s="1"/>
  <c r="H787" i="8"/>
  <c r="P785" i="1" s="1"/>
  <c r="AB786" i="8"/>
  <c r="U786" i="8"/>
  <c r="P786" i="8"/>
  <c r="J786" i="8"/>
  <c r="R784" i="1" s="1"/>
  <c r="H786" i="8"/>
  <c r="P784" i="1" s="1"/>
  <c r="AB785" i="8"/>
  <c r="U785" i="8"/>
  <c r="P785" i="8"/>
  <c r="J785" i="8"/>
  <c r="R783" i="1" s="1"/>
  <c r="H785" i="8"/>
  <c r="P783" i="1" s="1"/>
  <c r="AB784" i="8"/>
  <c r="U784" i="8"/>
  <c r="P784" i="8"/>
  <c r="J784" i="8"/>
  <c r="R782" i="1" s="1"/>
  <c r="H784" i="8"/>
  <c r="P782" i="1" s="1"/>
  <c r="AB783" i="8"/>
  <c r="U783" i="8"/>
  <c r="P783" i="8"/>
  <c r="J783" i="8"/>
  <c r="R781" i="1" s="1"/>
  <c r="H783" i="8"/>
  <c r="P781" i="1" s="1"/>
  <c r="AB782" i="8"/>
  <c r="U782" i="8"/>
  <c r="P782" i="8"/>
  <c r="J782" i="8"/>
  <c r="R780" i="1" s="1"/>
  <c r="H782" i="8"/>
  <c r="P780" i="1" s="1"/>
  <c r="AB781" i="8"/>
  <c r="U781" i="8"/>
  <c r="P781" i="8"/>
  <c r="J781" i="8"/>
  <c r="R779" i="1" s="1"/>
  <c r="H781" i="8"/>
  <c r="P779" i="1" s="1"/>
  <c r="AB780" i="8"/>
  <c r="U780" i="8"/>
  <c r="P780" i="8"/>
  <c r="J780" i="8"/>
  <c r="R778" i="1" s="1"/>
  <c r="H780" i="8"/>
  <c r="P778" i="1" s="1"/>
  <c r="AB779" i="8"/>
  <c r="U779" i="8"/>
  <c r="P779" i="8"/>
  <c r="J779" i="8"/>
  <c r="R777" i="1" s="1"/>
  <c r="H779" i="8"/>
  <c r="P777" i="1" s="1"/>
  <c r="AB778" i="8"/>
  <c r="U778" i="8"/>
  <c r="P778" i="8"/>
  <c r="J778" i="8"/>
  <c r="R776" i="1" s="1"/>
  <c r="H778" i="8"/>
  <c r="P776" i="1" s="1"/>
  <c r="AB777" i="8"/>
  <c r="U777" i="8"/>
  <c r="P777" i="8"/>
  <c r="J777" i="8"/>
  <c r="R775" i="1" s="1"/>
  <c r="H777" i="8"/>
  <c r="P775" i="1" s="1"/>
  <c r="AB776" i="8"/>
  <c r="U776" i="8"/>
  <c r="P776" i="8"/>
  <c r="J776" i="8"/>
  <c r="R774" i="1" s="1"/>
  <c r="H776" i="8"/>
  <c r="P774" i="1" s="1"/>
  <c r="AB775" i="8"/>
  <c r="U775" i="8"/>
  <c r="P775" i="8"/>
  <c r="J775" i="8"/>
  <c r="R773" i="1" s="1"/>
  <c r="H775" i="8"/>
  <c r="P773" i="1" s="1"/>
  <c r="AB774" i="8"/>
  <c r="U774" i="8"/>
  <c r="P774" i="8"/>
  <c r="J774" i="8"/>
  <c r="R772" i="1" s="1"/>
  <c r="H774" i="8"/>
  <c r="P772" i="1" s="1"/>
  <c r="AB773" i="8"/>
  <c r="U773" i="8"/>
  <c r="P773" i="8"/>
  <c r="J773" i="8"/>
  <c r="R771" i="1" s="1"/>
  <c r="H773" i="8"/>
  <c r="P771" i="1" s="1"/>
  <c r="AB772" i="8"/>
  <c r="U772" i="8"/>
  <c r="P772" i="8"/>
  <c r="J772" i="8"/>
  <c r="R770" i="1" s="1"/>
  <c r="H772" i="8"/>
  <c r="P770" i="1" s="1"/>
  <c r="AB771" i="8"/>
  <c r="U771" i="8"/>
  <c r="P771" i="8"/>
  <c r="J771" i="8"/>
  <c r="R769" i="1" s="1"/>
  <c r="H771" i="8"/>
  <c r="P769" i="1" s="1"/>
  <c r="AB770" i="8"/>
  <c r="U770" i="8"/>
  <c r="P770" i="8"/>
  <c r="J770" i="8"/>
  <c r="R768" i="1" s="1"/>
  <c r="H770" i="8"/>
  <c r="P768" i="1" s="1"/>
  <c r="AB769" i="8"/>
  <c r="U769" i="8"/>
  <c r="P769" i="8"/>
  <c r="J769" i="8"/>
  <c r="R767" i="1" s="1"/>
  <c r="H769" i="8"/>
  <c r="P767" i="1" s="1"/>
  <c r="AB768" i="8"/>
  <c r="U768" i="8"/>
  <c r="P768" i="8"/>
  <c r="J768" i="8"/>
  <c r="R766" i="1" s="1"/>
  <c r="H768" i="8"/>
  <c r="P766" i="1" s="1"/>
  <c r="AB767" i="8"/>
  <c r="U767" i="8"/>
  <c r="P767" i="8"/>
  <c r="J767" i="8"/>
  <c r="R765" i="1" s="1"/>
  <c r="H767" i="8"/>
  <c r="P765" i="1" s="1"/>
  <c r="AB766" i="8"/>
  <c r="U766" i="8"/>
  <c r="P766" i="8"/>
  <c r="J766" i="8"/>
  <c r="R764" i="1" s="1"/>
  <c r="H766" i="8"/>
  <c r="P764" i="1" s="1"/>
  <c r="AB765" i="8"/>
  <c r="U765" i="8"/>
  <c r="P765" i="8"/>
  <c r="J765" i="8"/>
  <c r="R763" i="1" s="1"/>
  <c r="H765" i="8"/>
  <c r="P763" i="1" s="1"/>
  <c r="AB764" i="8"/>
  <c r="U764" i="8"/>
  <c r="P764" i="8"/>
  <c r="J764" i="8"/>
  <c r="R762" i="1" s="1"/>
  <c r="H764" i="8"/>
  <c r="P762" i="1" s="1"/>
  <c r="AB763" i="8"/>
  <c r="U763" i="8"/>
  <c r="P763" i="8"/>
  <c r="J763" i="8"/>
  <c r="R761" i="1" s="1"/>
  <c r="H763" i="8"/>
  <c r="P761" i="1" s="1"/>
  <c r="AB762" i="8"/>
  <c r="U762" i="8"/>
  <c r="P762" i="8"/>
  <c r="J762" i="8"/>
  <c r="R760" i="1" s="1"/>
  <c r="H762" i="8"/>
  <c r="P760" i="1" s="1"/>
  <c r="AB761" i="8"/>
  <c r="U761" i="8"/>
  <c r="P761" i="8"/>
  <c r="J761" i="8"/>
  <c r="R759" i="1" s="1"/>
  <c r="H761" i="8"/>
  <c r="P759" i="1" s="1"/>
  <c r="AB760" i="8"/>
  <c r="U760" i="8"/>
  <c r="P760" i="8"/>
  <c r="J760" i="8"/>
  <c r="R758" i="1" s="1"/>
  <c r="H760" i="8"/>
  <c r="P758" i="1" s="1"/>
  <c r="AB759" i="8"/>
  <c r="U759" i="8"/>
  <c r="P759" i="8"/>
  <c r="J759" i="8"/>
  <c r="R757" i="1" s="1"/>
  <c r="H759" i="8"/>
  <c r="P757" i="1" s="1"/>
  <c r="AB758" i="8"/>
  <c r="U758" i="8"/>
  <c r="P758" i="8"/>
  <c r="J758" i="8"/>
  <c r="R756" i="1" s="1"/>
  <c r="H758" i="8"/>
  <c r="P756" i="1" s="1"/>
  <c r="AB757" i="8"/>
  <c r="U757" i="8"/>
  <c r="P757" i="8"/>
  <c r="J757" i="8"/>
  <c r="R755" i="1" s="1"/>
  <c r="H757" i="8"/>
  <c r="P755" i="1" s="1"/>
  <c r="AB756" i="8"/>
  <c r="U756" i="8"/>
  <c r="P756" i="8"/>
  <c r="J756" i="8"/>
  <c r="R754" i="1" s="1"/>
  <c r="H756" i="8"/>
  <c r="P754" i="1" s="1"/>
  <c r="AB755" i="8"/>
  <c r="U755" i="8"/>
  <c r="P755" i="8"/>
  <c r="J755" i="8"/>
  <c r="R753" i="1" s="1"/>
  <c r="H755" i="8"/>
  <c r="P753" i="1" s="1"/>
  <c r="AB754" i="8"/>
  <c r="U754" i="8"/>
  <c r="P754" i="8"/>
  <c r="J754" i="8"/>
  <c r="R752" i="1" s="1"/>
  <c r="H754" i="8"/>
  <c r="P752" i="1" s="1"/>
  <c r="AB753" i="8"/>
  <c r="U753" i="8"/>
  <c r="P753" i="8"/>
  <c r="J753" i="8"/>
  <c r="R751" i="1" s="1"/>
  <c r="H753" i="8"/>
  <c r="P751" i="1" s="1"/>
  <c r="AB752" i="8"/>
  <c r="U752" i="8"/>
  <c r="P752" i="8"/>
  <c r="J752" i="8"/>
  <c r="R750" i="1" s="1"/>
  <c r="H752" i="8"/>
  <c r="P750" i="1" s="1"/>
  <c r="AB751" i="8"/>
  <c r="U751" i="8"/>
  <c r="P751" i="8"/>
  <c r="J751" i="8"/>
  <c r="R749" i="1" s="1"/>
  <c r="H751" i="8"/>
  <c r="P749" i="1" s="1"/>
  <c r="AB750" i="8"/>
  <c r="U750" i="8"/>
  <c r="P750" i="8"/>
  <c r="J750" i="8"/>
  <c r="R748" i="1" s="1"/>
  <c r="H750" i="8"/>
  <c r="P748" i="1" s="1"/>
  <c r="AB749" i="8"/>
  <c r="U749" i="8"/>
  <c r="P749" i="8"/>
  <c r="J749" i="8"/>
  <c r="R747" i="1" s="1"/>
  <c r="H749" i="8"/>
  <c r="P747" i="1" s="1"/>
  <c r="AB748" i="8"/>
  <c r="U748" i="8"/>
  <c r="P748" i="8"/>
  <c r="J748" i="8"/>
  <c r="R746" i="1" s="1"/>
  <c r="H748" i="8"/>
  <c r="P746" i="1" s="1"/>
  <c r="AB747" i="8"/>
  <c r="U747" i="8"/>
  <c r="P747" i="8"/>
  <c r="J747" i="8"/>
  <c r="R745" i="1" s="1"/>
  <c r="H747" i="8"/>
  <c r="P745" i="1" s="1"/>
  <c r="AB746" i="8"/>
  <c r="U746" i="8"/>
  <c r="P746" i="8"/>
  <c r="J746" i="8"/>
  <c r="R744" i="1" s="1"/>
  <c r="H746" i="8"/>
  <c r="P744" i="1" s="1"/>
  <c r="AB745" i="8"/>
  <c r="U745" i="8"/>
  <c r="P745" i="8"/>
  <c r="J745" i="8"/>
  <c r="R743" i="1" s="1"/>
  <c r="H745" i="8"/>
  <c r="P743" i="1" s="1"/>
  <c r="AB744" i="8"/>
  <c r="U744" i="8"/>
  <c r="P744" i="8"/>
  <c r="J744" i="8"/>
  <c r="R742" i="1" s="1"/>
  <c r="H744" i="8"/>
  <c r="P742" i="1" s="1"/>
  <c r="AB743" i="8"/>
  <c r="U743" i="8"/>
  <c r="P743" i="8"/>
  <c r="J743" i="8"/>
  <c r="R741" i="1" s="1"/>
  <c r="H743" i="8"/>
  <c r="P741" i="1" s="1"/>
  <c r="AB742" i="8"/>
  <c r="U742" i="8"/>
  <c r="P742" i="8"/>
  <c r="J742" i="8"/>
  <c r="R740" i="1" s="1"/>
  <c r="H742" i="8"/>
  <c r="P740" i="1" s="1"/>
  <c r="AB741" i="8"/>
  <c r="U741" i="8"/>
  <c r="P741" i="8"/>
  <c r="J741" i="8"/>
  <c r="R739" i="1" s="1"/>
  <c r="H741" i="8"/>
  <c r="P739" i="1" s="1"/>
  <c r="AB740" i="8"/>
  <c r="U740" i="8"/>
  <c r="P740" i="8"/>
  <c r="J740" i="8"/>
  <c r="R738" i="1" s="1"/>
  <c r="H740" i="8"/>
  <c r="P738" i="1" s="1"/>
  <c r="AB739" i="8"/>
  <c r="U739" i="8"/>
  <c r="P739" i="8"/>
  <c r="J739" i="8"/>
  <c r="R737" i="1" s="1"/>
  <c r="H739" i="8"/>
  <c r="P737" i="1" s="1"/>
  <c r="AB738" i="8"/>
  <c r="U738" i="8"/>
  <c r="P738" i="8"/>
  <c r="J738" i="8"/>
  <c r="R736" i="1" s="1"/>
  <c r="H738" i="8"/>
  <c r="P736" i="1" s="1"/>
  <c r="AB737" i="8"/>
  <c r="U737" i="8"/>
  <c r="P737" i="8"/>
  <c r="J737" i="8"/>
  <c r="R735" i="1" s="1"/>
  <c r="H737" i="8"/>
  <c r="P735" i="1" s="1"/>
  <c r="AB736" i="8"/>
  <c r="U736" i="8"/>
  <c r="P736" i="8"/>
  <c r="J736" i="8"/>
  <c r="R734" i="1" s="1"/>
  <c r="H736" i="8"/>
  <c r="P734" i="1" s="1"/>
  <c r="AB735" i="8"/>
  <c r="U735" i="8"/>
  <c r="P735" i="8"/>
  <c r="J735" i="8"/>
  <c r="R733" i="1" s="1"/>
  <c r="H735" i="8"/>
  <c r="P733" i="1" s="1"/>
  <c r="AB734" i="8"/>
  <c r="U734" i="8"/>
  <c r="P734" i="8"/>
  <c r="J734" i="8"/>
  <c r="R732" i="1" s="1"/>
  <c r="H734" i="8"/>
  <c r="P732" i="1" s="1"/>
  <c r="AB733" i="8"/>
  <c r="U733" i="8"/>
  <c r="P733" i="8"/>
  <c r="J733" i="8"/>
  <c r="R731" i="1" s="1"/>
  <c r="H733" i="8"/>
  <c r="P731" i="1" s="1"/>
  <c r="AB732" i="8"/>
  <c r="U732" i="8"/>
  <c r="P732" i="8"/>
  <c r="J732" i="8"/>
  <c r="R730" i="1" s="1"/>
  <c r="H732" i="8"/>
  <c r="P730" i="1" s="1"/>
  <c r="AB731" i="8"/>
  <c r="U731" i="8"/>
  <c r="P731" i="8"/>
  <c r="J731" i="8"/>
  <c r="R729" i="1" s="1"/>
  <c r="H731" i="8"/>
  <c r="P729" i="1" s="1"/>
  <c r="AB730" i="8"/>
  <c r="U730" i="8"/>
  <c r="P730" i="8"/>
  <c r="J730" i="8"/>
  <c r="R728" i="1" s="1"/>
  <c r="H730" i="8"/>
  <c r="P728" i="1" s="1"/>
  <c r="AB729" i="8"/>
  <c r="U729" i="8"/>
  <c r="P729" i="8"/>
  <c r="J729" i="8"/>
  <c r="R727" i="1" s="1"/>
  <c r="H729" i="8"/>
  <c r="P727" i="1" s="1"/>
  <c r="AB728" i="8"/>
  <c r="U728" i="8"/>
  <c r="P728" i="8"/>
  <c r="J728" i="8"/>
  <c r="R726" i="1" s="1"/>
  <c r="H728" i="8"/>
  <c r="P726" i="1" s="1"/>
  <c r="AB727" i="8"/>
  <c r="U727" i="8"/>
  <c r="P727" i="8"/>
  <c r="J727" i="8"/>
  <c r="R725" i="1" s="1"/>
  <c r="H727" i="8"/>
  <c r="P725" i="1" s="1"/>
  <c r="AB726" i="8"/>
  <c r="U726" i="8"/>
  <c r="P726" i="8"/>
  <c r="J726" i="8"/>
  <c r="R724" i="1" s="1"/>
  <c r="H726" i="8"/>
  <c r="P724" i="1" s="1"/>
  <c r="AB725" i="8"/>
  <c r="U725" i="8"/>
  <c r="P725" i="8"/>
  <c r="J725" i="8"/>
  <c r="R723" i="1" s="1"/>
  <c r="H725" i="8"/>
  <c r="P723" i="1" s="1"/>
  <c r="AB724" i="8"/>
  <c r="U724" i="8"/>
  <c r="P724" i="8"/>
  <c r="J724" i="8"/>
  <c r="R722" i="1" s="1"/>
  <c r="H724" i="8"/>
  <c r="P722" i="1" s="1"/>
  <c r="AB723" i="8"/>
  <c r="U723" i="8"/>
  <c r="P723" i="8"/>
  <c r="J723" i="8"/>
  <c r="R721" i="1" s="1"/>
  <c r="H723" i="8"/>
  <c r="P721" i="1" s="1"/>
  <c r="AB722" i="8"/>
  <c r="U722" i="8"/>
  <c r="P722" i="8"/>
  <c r="J722" i="8"/>
  <c r="R720" i="1" s="1"/>
  <c r="H722" i="8"/>
  <c r="P720" i="1" s="1"/>
  <c r="AB721" i="8"/>
  <c r="U721" i="8"/>
  <c r="P721" i="8"/>
  <c r="J721" i="8"/>
  <c r="R719" i="1" s="1"/>
  <c r="H721" i="8"/>
  <c r="P719" i="1" s="1"/>
  <c r="AB720" i="8"/>
  <c r="U720" i="8"/>
  <c r="P720" i="8"/>
  <c r="J720" i="8"/>
  <c r="R718" i="1" s="1"/>
  <c r="H720" i="8"/>
  <c r="P718" i="1" s="1"/>
  <c r="AB719" i="8"/>
  <c r="U719" i="8"/>
  <c r="P719" i="8"/>
  <c r="J719" i="8"/>
  <c r="R717" i="1" s="1"/>
  <c r="H719" i="8"/>
  <c r="P717" i="1" s="1"/>
  <c r="AB718" i="8"/>
  <c r="U718" i="8"/>
  <c r="P718" i="8"/>
  <c r="J718" i="8"/>
  <c r="R716" i="1" s="1"/>
  <c r="H718" i="8"/>
  <c r="P716" i="1" s="1"/>
  <c r="AB717" i="8"/>
  <c r="U717" i="8"/>
  <c r="P717" i="8"/>
  <c r="J717" i="8"/>
  <c r="R715" i="1" s="1"/>
  <c r="H717" i="8"/>
  <c r="P715" i="1" s="1"/>
  <c r="AB716" i="8"/>
  <c r="U716" i="8"/>
  <c r="P716" i="8"/>
  <c r="J716" i="8"/>
  <c r="R714" i="1" s="1"/>
  <c r="H716" i="8"/>
  <c r="P714" i="1" s="1"/>
  <c r="AB715" i="8"/>
  <c r="U715" i="8"/>
  <c r="P715" i="8"/>
  <c r="J715" i="8"/>
  <c r="R713" i="1" s="1"/>
  <c r="H715" i="8"/>
  <c r="P713" i="1" s="1"/>
  <c r="AB714" i="8"/>
  <c r="U714" i="8"/>
  <c r="P714" i="8"/>
  <c r="J714" i="8"/>
  <c r="R712" i="1" s="1"/>
  <c r="H714" i="8"/>
  <c r="P712" i="1" s="1"/>
  <c r="AB713" i="8"/>
  <c r="U713" i="8"/>
  <c r="P713" i="8"/>
  <c r="J713" i="8"/>
  <c r="R711" i="1" s="1"/>
  <c r="H713" i="8"/>
  <c r="P711" i="1" s="1"/>
  <c r="AB712" i="8"/>
  <c r="U712" i="8"/>
  <c r="P712" i="8"/>
  <c r="J712" i="8"/>
  <c r="R710" i="1" s="1"/>
  <c r="H712" i="8"/>
  <c r="P710" i="1" s="1"/>
  <c r="AB711" i="8"/>
  <c r="U711" i="8"/>
  <c r="P711" i="8"/>
  <c r="J711" i="8"/>
  <c r="R709" i="1" s="1"/>
  <c r="H711" i="8"/>
  <c r="P709" i="1" s="1"/>
  <c r="AB710" i="8"/>
  <c r="U710" i="8"/>
  <c r="P710" i="8"/>
  <c r="J710" i="8"/>
  <c r="R708" i="1" s="1"/>
  <c r="H710" i="8"/>
  <c r="P708" i="1" s="1"/>
  <c r="AB709" i="8"/>
  <c r="U709" i="8"/>
  <c r="P709" i="8"/>
  <c r="J709" i="8"/>
  <c r="R707" i="1" s="1"/>
  <c r="H709" i="8"/>
  <c r="P707" i="1" s="1"/>
  <c r="AB708" i="8"/>
  <c r="U708" i="8"/>
  <c r="P708" i="8"/>
  <c r="J708" i="8"/>
  <c r="R706" i="1" s="1"/>
  <c r="H708" i="8"/>
  <c r="P706" i="1" s="1"/>
  <c r="AB707" i="8"/>
  <c r="U707" i="8"/>
  <c r="P707" i="8"/>
  <c r="J707" i="8"/>
  <c r="R705" i="1" s="1"/>
  <c r="H707" i="8"/>
  <c r="P705" i="1" s="1"/>
  <c r="AB706" i="8"/>
  <c r="U706" i="8"/>
  <c r="P706" i="8"/>
  <c r="J706" i="8"/>
  <c r="R704" i="1" s="1"/>
  <c r="H706" i="8"/>
  <c r="P704" i="1" s="1"/>
  <c r="AB705" i="8"/>
  <c r="U705" i="8"/>
  <c r="P705" i="8"/>
  <c r="J705" i="8"/>
  <c r="R703" i="1" s="1"/>
  <c r="H705" i="8"/>
  <c r="P703" i="1" s="1"/>
  <c r="AB704" i="8"/>
  <c r="U704" i="8"/>
  <c r="P704" i="8"/>
  <c r="J704" i="8"/>
  <c r="R702" i="1" s="1"/>
  <c r="H704" i="8"/>
  <c r="P702" i="1" s="1"/>
  <c r="AB703" i="8"/>
  <c r="U703" i="8"/>
  <c r="P703" i="8"/>
  <c r="J703" i="8"/>
  <c r="R701" i="1" s="1"/>
  <c r="H703" i="8"/>
  <c r="P701" i="1" s="1"/>
  <c r="AB702" i="8"/>
  <c r="U702" i="8"/>
  <c r="P702" i="8"/>
  <c r="J702" i="8"/>
  <c r="R700" i="1" s="1"/>
  <c r="H702" i="8"/>
  <c r="P700" i="1" s="1"/>
  <c r="AB701" i="8"/>
  <c r="U701" i="8"/>
  <c r="P701" i="8"/>
  <c r="J701" i="8"/>
  <c r="R699" i="1" s="1"/>
  <c r="H701" i="8"/>
  <c r="P699" i="1" s="1"/>
  <c r="AB700" i="8"/>
  <c r="U700" i="8"/>
  <c r="P700" i="8"/>
  <c r="J700" i="8"/>
  <c r="R698" i="1" s="1"/>
  <c r="H700" i="8"/>
  <c r="P698" i="1" s="1"/>
  <c r="AB699" i="8"/>
  <c r="U699" i="8"/>
  <c r="P699" i="8"/>
  <c r="J699" i="8"/>
  <c r="R697" i="1" s="1"/>
  <c r="H699" i="8"/>
  <c r="P697" i="1" s="1"/>
  <c r="AB698" i="8"/>
  <c r="U698" i="8"/>
  <c r="P698" i="8"/>
  <c r="J698" i="8"/>
  <c r="R696" i="1" s="1"/>
  <c r="H698" i="8"/>
  <c r="P696" i="1" s="1"/>
  <c r="AB697" i="8"/>
  <c r="U697" i="8"/>
  <c r="P697" i="8"/>
  <c r="J697" i="8"/>
  <c r="R695" i="1" s="1"/>
  <c r="H697" i="8"/>
  <c r="P695" i="1" s="1"/>
  <c r="AB696" i="8"/>
  <c r="U696" i="8"/>
  <c r="P696" i="8"/>
  <c r="J696" i="8"/>
  <c r="R694" i="1" s="1"/>
  <c r="H696" i="8"/>
  <c r="P694" i="1" s="1"/>
  <c r="AB695" i="8"/>
  <c r="U695" i="8"/>
  <c r="P695" i="8"/>
  <c r="J695" i="8"/>
  <c r="R693" i="1" s="1"/>
  <c r="H695" i="8"/>
  <c r="P693" i="1" s="1"/>
  <c r="AB694" i="8"/>
  <c r="U694" i="8"/>
  <c r="P694" i="8"/>
  <c r="J694" i="8"/>
  <c r="R692" i="1" s="1"/>
  <c r="H694" i="8"/>
  <c r="P692" i="1" s="1"/>
  <c r="AB693" i="8"/>
  <c r="U693" i="8"/>
  <c r="P693" i="8"/>
  <c r="J693" i="8"/>
  <c r="R691" i="1" s="1"/>
  <c r="H693" i="8"/>
  <c r="P691" i="1" s="1"/>
  <c r="AB692" i="8"/>
  <c r="U692" i="8"/>
  <c r="P692" i="8"/>
  <c r="J692" i="8"/>
  <c r="R690" i="1" s="1"/>
  <c r="H692" i="8"/>
  <c r="P690" i="1" s="1"/>
  <c r="AB691" i="8"/>
  <c r="U691" i="8"/>
  <c r="P691" i="8"/>
  <c r="J691" i="8"/>
  <c r="R689" i="1" s="1"/>
  <c r="H691" i="8"/>
  <c r="P689" i="1" s="1"/>
  <c r="AB690" i="8"/>
  <c r="U690" i="8"/>
  <c r="P690" i="8"/>
  <c r="J690" i="8"/>
  <c r="R688" i="1" s="1"/>
  <c r="H690" i="8"/>
  <c r="P688" i="1" s="1"/>
  <c r="AB689" i="8"/>
  <c r="U689" i="8"/>
  <c r="P689" i="8"/>
  <c r="J689" i="8"/>
  <c r="R687" i="1" s="1"/>
  <c r="H689" i="8"/>
  <c r="P687" i="1" s="1"/>
  <c r="AB688" i="8"/>
  <c r="U688" i="8"/>
  <c r="P688" i="8"/>
  <c r="J688" i="8"/>
  <c r="R686" i="1" s="1"/>
  <c r="H688" i="8"/>
  <c r="P686" i="1" s="1"/>
  <c r="AB687" i="8"/>
  <c r="U687" i="8"/>
  <c r="P687" i="8"/>
  <c r="J687" i="8"/>
  <c r="R685" i="1" s="1"/>
  <c r="H687" i="8"/>
  <c r="P685" i="1" s="1"/>
  <c r="AB686" i="8"/>
  <c r="U686" i="8"/>
  <c r="P686" i="8"/>
  <c r="J686" i="8"/>
  <c r="R684" i="1" s="1"/>
  <c r="H686" i="8"/>
  <c r="P684" i="1" s="1"/>
  <c r="AB685" i="8"/>
  <c r="U685" i="8"/>
  <c r="P685" i="8"/>
  <c r="J685" i="8"/>
  <c r="R683" i="1" s="1"/>
  <c r="H685" i="8"/>
  <c r="P683" i="1" s="1"/>
  <c r="AB684" i="8"/>
  <c r="U684" i="8"/>
  <c r="P684" i="8"/>
  <c r="J684" i="8"/>
  <c r="R682" i="1" s="1"/>
  <c r="H684" i="8"/>
  <c r="P682" i="1" s="1"/>
  <c r="AB683" i="8"/>
  <c r="U683" i="8"/>
  <c r="P683" i="8"/>
  <c r="J683" i="8"/>
  <c r="R681" i="1" s="1"/>
  <c r="H683" i="8"/>
  <c r="P681" i="1" s="1"/>
  <c r="AB682" i="8"/>
  <c r="U682" i="8"/>
  <c r="P682" i="8"/>
  <c r="J682" i="8"/>
  <c r="R680" i="1" s="1"/>
  <c r="H682" i="8"/>
  <c r="P680" i="1" s="1"/>
  <c r="AB681" i="8"/>
  <c r="U681" i="8"/>
  <c r="P681" i="8"/>
  <c r="J681" i="8"/>
  <c r="R679" i="1" s="1"/>
  <c r="H681" i="8"/>
  <c r="P679" i="1" s="1"/>
  <c r="AB680" i="8"/>
  <c r="U680" i="8"/>
  <c r="P680" i="8"/>
  <c r="J680" i="8"/>
  <c r="R678" i="1" s="1"/>
  <c r="H680" i="8"/>
  <c r="P678" i="1" s="1"/>
  <c r="AB679" i="8"/>
  <c r="U679" i="8"/>
  <c r="P679" i="8"/>
  <c r="J679" i="8"/>
  <c r="R677" i="1" s="1"/>
  <c r="H679" i="8"/>
  <c r="P677" i="1" s="1"/>
  <c r="AB678" i="8"/>
  <c r="U678" i="8"/>
  <c r="P678" i="8"/>
  <c r="J678" i="8"/>
  <c r="R676" i="1" s="1"/>
  <c r="H678" i="8"/>
  <c r="P676" i="1" s="1"/>
  <c r="AB677" i="8"/>
  <c r="U677" i="8"/>
  <c r="P677" i="8"/>
  <c r="J677" i="8"/>
  <c r="R675" i="1" s="1"/>
  <c r="H677" i="8"/>
  <c r="P675" i="1" s="1"/>
  <c r="AB676" i="8"/>
  <c r="U676" i="8"/>
  <c r="P676" i="8"/>
  <c r="J676" i="8"/>
  <c r="R674" i="1" s="1"/>
  <c r="H676" i="8"/>
  <c r="P674" i="1" s="1"/>
  <c r="AB675" i="8"/>
  <c r="U675" i="8"/>
  <c r="P675" i="8"/>
  <c r="J675" i="8"/>
  <c r="R673" i="1" s="1"/>
  <c r="H675" i="8"/>
  <c r="P673" i="1" s="1"/>
  <c r="AB674" i="8"/>
  <c r="U674" i="8"/>
  <c r="P674" i="8"/>
  <c r="J674" i="8"/>
  <c r="R672" i="1" s="1"/>
  <c r="H674" i="8"/>
  <c r="P672" i="1" s="1"/>
  <c r="AB673" i="8"/>
  <c r="U673" i="8"/>
  <c r="P673" i="8"/>
  <c r="J673" i="8"/>
  <c r="R671" i="1" s="1"/>
  <c r="H673" i="8"/>
  <c r="P671" i="1" s="1"/>
  <c r="AB672" i="8"/>
  <c r="U672" i="8"/>
  <c r="P672" i="8"/>
  <c r="J672" i="8"/>
  <c r="R670" i="1" s="1"/>
  <c r="H672" i="8"/>
  <c r="P670" i="1" s="1"/>
  <c r="AB671" i="8"/>
  <c r="U671" i="8"/>
  <c r="P671" i="8"/>
  <c r="J671" i="8"/>
  <c r="R669" i="1" s="1"/>
  <c r="H671" i="8"/>
  <c r="P669" i="1" s="1"/>
  <c r="AB670" i="8"/>
  <c r="U670" i="8"/>
  <c r="P670" i="8"/>
  <c r="J670" i="8"/>
  <c r="R668" i="1" s="1"/>
  <c r="H670" i="8"/>
  <c r="P668" i="1" s="1"/>
  <c r="AB669" i="8"/>
  <c r="U669" i="8"/>
  <c r="P669" i="8"/>
  <c r="J669" i="8"/>
  <c r="R667" i="1" s="1"/>
  <c r="H669" i="8"/>
  <c r="P667" i="1" s="1"/>
  <c r="AB668" i="8"/>
  <c r="U668" i="8"/>
  <c r="P668" i="8"/>
  <c r="J668" i="8"/>
  <c r="R666" i="1" s="1"/>
  <c r="H668" i="8"/>
  <c r="P666" i="1" s="1"/>
  <c r="AB667" i="8"/>
  <c r="U667" i="8"/>
  <c r="P667" i="8"/>
  <c r="J667" i="8"/>
  <c r="R665" i="1" s="1"/>
  <c r="H667" i="8"/>
  <c r="P665" i="1" s="1"/>
  <c r="AB666" i="8"/>
  <c r="U666" i="8"/>
  <c r="P666" i="8"/>
  <c r="J666" i="8"/>
  <c r="R664" i="1" s="1"/>
  <c r="H666" i="8"/>
  <c r="P664" i="1" s="1"/>
  <c r="AB665" i="8"/>
  <c r="U665" i="8"/>
  <c r="P665" i="8"/>
  <c r="J665" i="8"/>
  <c r="R663" i="1" s="1"/>
  <c r="H665" i="8"/>
  <c r="P663" i="1" s="1"/>
  <c r="AB664" i="8"/>
  <c r="U664" i="8"/>
  <c r="P664" i="8"/>
  <c r="J664" i="8"/>
  <c r="R662" i="1" s="1"/>
  <c r="H664" i="8"/>
  <c r="P662" i="1" s="1"/>
  <c r="AB663" i="8"/>
  <c r="U663" i="8"/>
  <c r="P663" i="8"/>
  <c r="J663" i="8"/>
  <c r="R661" i="1" s="1"/>
  <c r="H663" i="8"/>
  <c r="P661" i="1" s="1"/>
  <c r="AB662" i="8"/>
  <c r="U662" i="8"/>
  <c r="P662" i="8"/>
  <c r="J662" i="8"/>
  <c r="R660" i="1" s="1"/>
  <c r="H662" i="8"/>
  <c r="P660" i="1" s="1"/>
  <c r="AB661" i="8"/>
  <c r="U661" i="8"/>
  <c r="P661" i="8"/>
  <c r="J661" i="8"/>
  <c r="R659" i="1" s="1"/>
  <c r="H661" i="8"/>
  <c r="P659" i="1" s="1"/>
  <c r="AB660" i="8"/>
  <c r="U660" i="8"/>
  <c r="P660" i="8"/>
  <c r="J660" i="8"/>
  <c r="R658" i="1" s="1"/>
  <c r="H660" i="8"/>
  <c r="P658" i="1" s="1"/>
  <c r="AB659" i="8"/>
  <c r="U659" i="8"/>
  <c r="P659" i="8"/>
  <c r="J659" i="8"/>
  <c r="R657" i="1" s="1"/>
  <c r="H659" i="8"/>
  <c r="P657" i="1" s="1"/>
  <c r="AB658" i="8"/>
  <c r="U658" i="8"/>
  <c r="P658" i="8"/>
  <c r="J658" i="8"/>
  <c r="R656" i="1" s="1"/>
  <c r="H658" i="8"/>
  <c r="P656" i="1" s="1"/>
  <c r="AB657" i="8"/>
  <c r="U657" i="8"/>
  <c r="P657" i="8"/>
  <c r="J657" i="8"/>
  <c r="R655" i="1" s="1"/>
  <c r="H657" i="8"/>
  <c r="P655" i="1" s="1"/>
  <c r="AB656" i="8"/>
  <c r="U656" i="8"/>
  <c r="P656" i="8"/>
  <c r="J656" i="8"/>
  <c r="R654" i="1" s="1"/>
  <c r="H656" i="8"/>
  <c r="P654" i="1" s="1"/>
  <c r="AB655" i="8"/>
  <c r="U655" i="8"/>
  <c r="P655" i="8"/>
  <c r="J655" i="8"/>
  <c r="R653" i="1" s="1"/>
  <c r="H655" i="8"/>
  <c r="P653" i="1" s="1"/>
  <c r="AB654" i="8"/>
  <c r="U654" i="8"/>
  <c r="P654" i="8"/>
  <c r="J654" i="8"/>
  <c r="R652" i="1" s="1"/>
  <c r="H654" i="8"/>
  <c r="P652" i="1" s="1"/>
  <c r="AB653" i="8"/>
  <c r="U653" i="8"/>
  <c r="P653" i="8"/>
  <c r="J653" i="8"/>
  <c r="R651" i="1" s="1"/>
  <c r="H653" i="8"/>
  <c r="P651" i="1" s="1"/>
  <c r="AB652" i="8"/>
  <c r="U652" i="8"/>
  <c r="P652" i="8"/>
  <c r="J652" i="8"/>
  <c r="R650" i="1" s="1"/>
  <c r="H652" i="8"/>
  <c r="P650" i="1" s="1"/>
  <c r="AB651" i="8"/>
  <c r="U651" i="8"/>
  <c r="P651" i="8"/>
  <c r="J651" i="8"/>
  <c r="R649" i="1" s="1"/>
  <c r="H651" i="8"/>
  <c r="P649" i="1" s="1"/>
  <c r="AB650" i="8"/>
  <c r="U650" i="8"/>
  <c r="P650" i="8"/>
  <c r="J650" i="8"/>
  <c r="R648" i="1" s="1"/>
  <c r="H650" i="8"/>
  <c r="P648" i="1" s="1"/>
  <c r="AB649" i="8"/>
  <c r="U649" i="8"/>
  <c r="P649" i="8"/>
  <c r="J649" i="8"/>
  <c r="R647" i="1" s="1"/>
  <c r="H649" i="8"/>
  <c r="P647" i="1" s="1"/>
  <c r="AB648" i="8"/>
  <c r="U648" i="8"/>
  <c r="P648" i="8"/>
  <c r="J648" i="8"/>
  <c r="R646" i="1" s="1"/>
  <c r="H648" i="8"/>
  <c r="P646" i="1" s="1"/>
  <c r="AB647" i="8"/>
  <c r="U647" i="8"/>
  <c r="P647" i="8"/>
  <c r="J647" i="8"/>
  <c r="R645" i="1" s="1"/>
  <c r="H647" i="8"/>
  <c r="P645" i="1" s="1"/>
  <c r="AB646" i="8"/>
  <c r="U646" i="8"/>
  <c r="P646" i="8"/>
  <c r="J646" i="8"/>
  <c r="R644" i="1" s="1"/>
  <c r="H646" i="8"/>
  <c r="P644" i="1" s="1"/>
  <c r="AB645" i="8"/>
  <c r="U645" i="8"/>
  <c r="P645" i="8"/>
  <c r="J645" i="8"/>
  <c r="R643" i="1" s="1"/>
  <c r="H645" i="8"/>
  <c r="P643" i="1" s="1"/>
  <c r="AB644" i="8"/>
  <c r="U644" i="8"/>
  <c r="P644" i="8"/>
  <c r="J644" i="8"/>
  <c r="R642" i="1" s="1"/>
  <c r="H644" i="8"/>
  <c r="P642" i="1" s="1"/>
  <c r="AB643" i="8"/>
  <c r="U643" i="8"/>
  <c r="P643" i="8"/>
  <c r="J643" i="8"/>
  <c r="R641" i="1" s="1"/>
  <c r="H643" i="8"/>
  <c r="P641" i="1" s="1"/>
  <c r="AB642" i="8"/>
  <c r="U642" i="8"/>
  <c r="P642" i="8"/>
  <c r="J642" i="8"/>
  <c r="R640" i="1" s="1"/>
  <c r="H642" i="8"/>
  <c r="P640" i="1" s="1"/>
  <c r="AB641" i="8"/>
  <c r="U641" i="8"/>
  <c r="P641" i="8"/>
  <c r="J641" i="8"/>
  <c r="R639" i="1" s="1"/>
  <c r="H641" i="8"/>
  <c r="P639" i="1" s="1"/>
  <c r="AB640" i="8"/>
  <c r="U640" i="8"/>
  <c r="P640" i="8"/>
  <c r="J640" i="8"/>
  <c r="R638" i="1" s="1"/>
  <c r="H640" i="8"/>
  <c r="P638" i="1" s="1"/>
  <c r="AB639" i="8"/>
  <c r="U639" i="8"/>
  <c r="P639" i="8"/>
  <c r="J639" i="8"/>
  <c r="R637" i="1" s="1"/>
  <c r="H639" i="8"/>
  <c r="P637" i="1" s="1"/>
  <c r="AB638" i="8"/>
  <c r="U638" i="8"/>
  <c r="P638" i="8"/>
  <c r="J638" i="8"/>
  <c r="R636" i="1" s="1"/>
  <c r="H638" i="8"/>
  <c r="P636" i="1" s="1"/>
  <c r="AB637" i="8"/>
  <c r="U637" i="8"/>
  <c r="P637" i="8"/>
  <c r="J637" i="8"/>
  <c r="R635" i="1" s="1"/>
  <c r="H637" i="8"/>
  <c r="P635" i="1" s="1"/>
  <c r="AB636" i="8"/>
  <c r="U636" i="8"/>
  <c r="P636" i="8"/>
  <c r="J636" i="8"/>
  <c r="R634" i="1" s="1"/>
  <c r="H636" i="8"/>
  <c r="P634" i="1" s="1"/>
  <c r="AB635" i="8"/>
  <c r="U635" i="8"/>
  <c r="P635" i="8"/>
  <c r="J635" i="8"/>
  <c r="R633" i="1" s="1"/>
  <c r="H635" i="8"/>
  <c r="P633" i="1" s="1"/>
  <c r="AB634" i="8"/>
  <c r="U634" i="8"/>
  <c r="P634" i="8"/>
  <c r="J634" i="8"/>
  <c r="R632" i="1" s="1"/>
  <c r="H634" i="8"/>
  <c r="P632" i="1" s="1"/>
  <c r="AB633" i="8"/>
  <c r="U633" i="8"/>
  <c r="P633" i="8"/>
  <c r="J633" i="8"/>
  <c r="R631" i="1" s="1"/>
  <c r="H633" i="8"/>
  <c r="P631" i="1" s="1"/>
  <c r="AB632" i="8"/>
  <c r="U632" i="8"/>
  <c r="P632" i="8"/>
  <c r="J632" i="8"/>
  <c r="R630" i="1" s="1"/>
  <c r="H632" i="8"/>
  <c r="P630" i="1" s="1"/>
  <c r="AB631" i="8"/>
  <c r="U631" i="8"/>
  <c r="P631" i="8"/>
  <c r="J631" i="8"/>
  <c r="R629" i="1" s="1"/>
  <c r="H631" i="8"/>
  <c r="P629" i="1" s="1"/>
  <c r="AB630" i="8"/>
  <c r="U630" i="8"/>
  <c r="P630" i="8"/>
  <c r="J630" i="8"/>
  <c r="R628" i="1" s="1"/>
  <c r="H630" i="8"/>
  <c r="P628" i="1" s="1"/>
  <c r="AB629" i="8"/>
  <c r="U629" i="8"/>
  <c r="P629" i="8"/>
  <c r="J629" i="8"/>
  <c r="R627" i="1" s="1"/>
  <c r="H629" i="8"/>
  <c r="P627" i="1" s="1"/>
  <c r="AB628" i="8"/>
  <c r="U628" i="8"/>
  <c r="P628" i="8"/>
  <c r="J628" i="8"/>
  <c r="R626" i="1" s="1"/>
  <c r="H628" i="8"/>
  <c r="P626" i="1" s="1"/>
  <c r="AB627" i="8"/>
  <c r="U627" i="8"/>
  <c r="P627" i="8"/>
  <c r="J627" i="8"/>
  <c r="R625" i="1" s="1"/>
  <c r="H627" i="8"/>
  <c r="P625" i="1" s="1"/>
  <c r="AB626" i="8"/>
  <c r="U626" i="8"/>
  <c r="P626" i="8"/>
  <c r="J626" i="8"/>
  <c r="R624" i="1" s="1"/>
  <c r="H626" i="8"/>
  <c r="P624" i="1" s="1"/>
  <c r="AB625" i="8"/>
  <c r="U625" i="8"/>
  <c r="P625" i="8"/>
  <c r="J625" i="8"/>
  <c r="R623" i="1" s="1"/>
  <c r="H625" i="8"/>
  <c r="P623" i="1" s="1"/>
  <c r="AB624" i="8"/>
  <c r="U624" i="8"/>
  <c r="P624" i="8"/>
  <c r="J624" i="8"/>
  <c r="R622" i="1" s="1"/>
  <c r="H624" i="8"/>
  <c r="P622" i="1" s="1"/>
  <c r="AB623" i="8"/>
  <c r="U623" i="8"/>
  <c r="P623" i="8"/>
  <c r="J623" i="8"/>
  <c r="R621" i="1" s="1"/>
  <c r="H623" i="8"/>
  <c r="P621" i="1" s="1"/>
  <c r="AB622" i="8"/>
  <c r="U622" i="8"/>
  <c r="P622" i="8"/>
  <c r="J622" i="8"/>
  <c r="R620" i="1" s="1"/>
  <c r="H622" i="8"/>
  <c r="P620" i="1" s="1"/>
  <c r="AB621" i="8"/>
  <c r="U621" i="8"/>
  <c r="P621" i="8"/>
  <c r="J621" i="8"/>
  <c r="R619" i="1" s="1"/>
  <c r="H621" i="8"/>
  <c r="P619" i="1" s="1"/>
  <c r="AB620" i="8"/>
  <c r="U620" i="8"/>
  <c r="P620" i="8"/>
  <c r="J620" i="8"/>
  <c r="R618" i="1" s="1"/>
  <c r="H620" i="8"/>
  <c r="P618" i="1" s="1"/>
  <c r="AB619" i="8"/>
  <c r="U619" i="8"/>
  <c r="P619" i="8"/>
  <c r="J619" i="8"/>
  <c r="R617" i="1" s="1"/>
  <c r="H619" i="8"/>
  <c r="P617" i="1" s="1"/>
  <c r="AB618" i="8"/>
  <c r="U618" i="8"/>
  <c r="P618" i="8"/>
  <c r="J618" i="8"/>
  <c r="R616" i="1" s="1"/>
  <c r="H618" i="8"/>
  <c r="P616" i="1" s="1"/>
  <c r="AB617" i="8"/>
  <c r="U617" i="8"/>
  <c r="P617" i="8"/>
  <c r="J617" i="8"/>
  <c r="R615" i="1" s="1"/>
  <c r="H617" i="8"/>
  <c r="P615" i="1" s="1"/>
  <c r="AB616" i="8"/>
  <c r="U616" i="8"/>
  <c r="P616" i="8"/>
  <c r="J616" i="8"/>
  <c r="R614" i="1" s="1"/>
  <c r="H616" i="8"/>
  <c r="P614" i="1" s="1"/>
  <c r="AB615" i="8"/>
  <c r="U615" i="8"/>
  <c r="P615" i="8"/>
  <c r="J615" i="8"/>
  <c r="R613" i="1" s="1"/>
  <c r="H615" i="8"/>
  <c r="P613" i="1" s="1"/>
  <c r="AB614" i="8"/>
  <c r="U614" i="8"/>
  <c r="P614" i="8"/>
  <c r="J614" i="8"/>
  <c r="R612" i="1" s="1"/>
  <c r="H614" i="8"/>
  <c r="P612" i="1" s="1"/>
  <c r="AB613" i="8"/>
  <c r="U613" i="8"/>
  <c r="P613" i="8"/>
  <c r="J613" i="8"/>
  <c r="R611" i="1" s="1"/>
  <c r="H613" i="8"/>
  <c r="P611" i="1" s="1"/>
  <c r="AB612" i="8"/>
  <c r="U612" i="8"/>
  <c r="P612" i="8"/>
  <c r="J612" i="8"/>
  <c r="R610" i="1" s="1"/>
  <c r="H612" i="8"/>
  <c r="P610" i="1" s="1"/>
  <c r="AB611" i="8"/>
  <c r="U611" i="8"/>
  <c r="P611" i="8"/>
  <c r="J611" i="8"/>
  <c r="R609" i="1" s="1"/>
  <c r="H611" i="8"/>
  <c r="P609" i="1" s="1"/>
  <c r="AB610" i="8"/>
  <c r="U610" i="8"/>
  <c r="P610" i="8"/>
  <c r="J610" i="8"/>
  <c r="R608" i="1" s="1"/>
  <c r="H610" i="8"/>
  <c r="P608" i="1" s="1"/>
  <c r="AB609" i="8"/>
  <c r="U609" i="8"/>
  <c r="P609" i="8"/>
  <c r="J609" i="8"/>
  <c r="R607" i="1" s="1"/>
  <c r="H609" i="8"/>
  <c r="P607" i="1" s="1"/>
  <c r="AB608" i="8"/>
  <c r="U608" i="8"/>
  <c r="P608" i="8"/>
  <c r="J608" i="8"/>
  <c r="R606" i="1" s="1"/>
  <c r="H608" i="8"/>
  <c r="P606" i="1" s="1"/>
  <c r="AB607" i="8"/>
  <c r="U607" i="8"/>
  <c r="P607" i="8"/>
  <c r="J607" i="8"/>
  <c r="R605" i="1" s="1"/>
  <c r="H607" i="8"/>
  <c r="P605" i="1" s="1"/>
  <c r="AB606" i="8"/>
  <c r="U606" i="8"/>
  <c r="P606" i="8"/>
  <c r="J606" i="8"/>
  <c r="R604" i="1" s="1"/>
  <c r="H606" i="8"/>
  <c r="P604" i="1" s="1"/>
  <c r="AB605" i="8"/>
  <c r="U605" i="8"/>
  <c r="P605" i="8"/>
  <c r="J605" i="8"/>
  <c r="R603" i="1" s="1"/>
  <c r="H605" i="8"/>
  <c r="P603" i="1" s="1"/>
  <c r="AB604" i="8"/>
  <c r="U604" i="8"/>
  <c r="P604" i="8"/>
  <c r="J604" i="8"/>
  <c r="R602" i="1" s="1"/>
  <c r="H604" i="8"/>
  <c r="P602" i="1" s="1"/>
  <c r="AB603" i="8"/>
  <c r="U603" i="8"/>
  <c r="P603" i="8"/>
  <c r="J603" i="8"/>
  <c r="R601" i="1" s="1"/>
  <c r="H603" i="8"/>
  <c r="P601" i="1" s="1"/>
  <c r="AB602" i="8"/>
  <c r="U602" i="8"/>
  <c r="P602" i="8"/>
  <c r="J602" i="8"/>
  <c r="R600" i="1" s="1"/>
  <c r="H602" i="8"/>
  <c r="P600" i="1" s="1"/>
  <c r="AB601" i="8"/>
  <c r="U601" i="8"/>
  <c r="P601" i="8"/>
  <c r="J601" i="8"/>
  <c r="R599" i="1" s="1"/>
  <c r="H601" i="8"/>
  <c r="P599" i="1" s="1"/>
  <c r="AB600" i="8"/>
  <c r="U600" i="8"/>
  <c r="P600" i="8"/>
  <c r="J600" i="8"/>
  <c r="R598" i="1" s="1"/>
  <c r="H600" i="8"/>
  <c r="P598" i="1" s="1"/>
  <c r="AB599" i="8"/>
  <c r="U599" i="8"/>
  <c r="P599" i="8"/>
  <c r="J599" i="8"/>
  <c r="R597" i="1" s="1"/>
  <c r="H599" i="8"/>
  <c r="P597" i="1" s="1"/>
  <c r="AB598" i="8"/>
  <c r="U598" i="8"/>
  <c r="P598" i="8"/>
  <c r="J598" i="8"/>
  <c r="R596" i="1" s="1"/>
  <c r="H598" i="8"/>
  <c r="P596" i="1" s="1"/>
  <c r="AB597" i="8"/>
  <c r="U597" i="8"/>
  <c r="P597" i="8"/>
  <c r="J597" i="8"/>
  <c r="R595" i="1" s="1"/>
  <c r="H597" i="8"/>
  <c r="P595" i="1" s="1"/>
  <c r="AB596" i="8"/>
  <c r="U596" i="8"/>
  <c r="P596" i="8"/>
  <c r="J596" i="8"/>
  <c r="R594" i="1" s="1"/>
  <c r="H596" i="8"/>
  <c r="P594" i="1" s="1"/>
  <c r="AB595" i="8"/>
  <c r="U595" i="8"/>
  <c r="P595" i="8"/>
  <c r="J595" i="8"/>
  <c r="R593" i="1" s="1"/>
  <c r="H595" i="8"/>
  <c r="P593" i="1" s="1"/>
  <c r="AB594" i="8"/>
  <c r="U594" i="8"/>
  <c r="P594" i="8"/>
  <c r="J594" i="8"/>
  <c r="R592" i="1" s="1"/>
  <c r="H594" i="8"/>
  <c r="P592" i="1" s="1"/>
  <c r="AB593" i="8"/>
  <c r="U593" i="8"/>
  <c r="P593" i="8"/>
  <c r="J593" i="8"/>
  <c r="R591" i="1" s="1"/>
  <c r="H593" i="8"/>
  <c r="P591" i="1" s="1"/>
  <c r="AB592" i="8"/>
  <c r="U592" i="8"/>
  <c r="P592" i="8"/>
  <c r="J592" i="8"/>
  <c r="R590" i="1" s="1"/>
  <c r="H592" i="8"/>
  <c r="P590" i="1" s="1"/>
  <c r="AB591" i="8"/>
  <c r="U591" i="8"/>
  <c r="P591" i="8"/>
  <c r="J591" i="8"/>
  <c r="R589" i="1" s="1"/>
  <c r="H591" i="8"/>
  <c r="P589" i="1" s="1"/>
  <c r="AB590" i="8"/>
  <c r="U590" i="8"/>
  <c r="P590" i="8"/>
  <c r="J590" i="8"/>
  <c r="R588" i="1" s="1"/>
  <c r="H590" i="8"/>
  <c r="P588" i="1" s="1"/>
  <c r="AB589" i="8"/>
  <c r="U589" i="8"/>
  <c r="P589" i="8"/>
  <c r="J589" i="8"/>
  <c r="R587" i="1" s="1"/>
  <c r="H589" i="8"/>
  <c r="P587" i="1" s="1"/>
  <c r="AB588" i="8"/>
  <c r="U588" i="8"/>
  <c r="P588" i="8"/>
  <c r="J588" i="8"/>
  <c r="R586" i="1" s="1"/>
  <c r="H588" i="8"/>
  <c r="P586" i="1" s="1"/>
  <c r="AB587" i="8"/>
  <c r="U587" i="8"/>
  <c r="P587" i="8"/>
  <c r="J587" i="8"/>
  <c r="R585" i="1" s="1"/>
  <c r="H587" i="8"/>
  <c r="P585" i="1" s="1"/>
  <c r="AB586" i="8"/>
  <c r="U586" i="8"/>
  <c r="P586" i="8"/>
  <c r="J586" i="8"/>
  <c r="R584" i="1" s="1"/>
  <c r="H586" i="8"/>
  <c r="P584" i="1" s="1"/>
  <c r="AB585" i="8"/>
  <c r="U585" i="8"/>
  <c r="P585" i="8"/>
  <c r="J585" i="8"/>
  <c r="R583" i="1" s="1"/>
  <c r="H585" i="8"/>
  <c r="P583" i="1" s="1"/>
  <c r="AB584" i="8"/>
  <c r="U584" i="8"/>
  <c r="P584" i="8"/>
  <c r="J584" i="8"/>
  <c r="R582" i="1" s="1"/>
  <c r="H584" i="8"/>
  <c r="P582" i="1" s="1"/>
  <c r="AB583" i="8"/>
  <c r="U583" i="8"/>
  <c r="P583" i="8"/>
  <c r="J583" i="8"/>
  <c r="R581" i="1" s="1"/>
  <c r="H583" i="8"/>
  <c r="P581" i="1" s="1"/>
  <c r="AB582" i="8"/>
  <c r="U582" i="8"/>
  <c r="P582" i="8"/>
  <c r="J582" i="8"/>
  <c r="R580" i="1" s="1"/>
  <c r="H582" i="8"/>
  <c r="P580" i="1" s="1"/>
  <c r="AB581" i="8"/>
  <c r="U581" i="8"/>
  <c r="P581" i="8"/>
  <c r="J581" i="8"/>
  <c r="R579" i="1" s="1"/>
  <c r="H581" i="8"/>
  <c r="P579" i="1" s="1"/>
  <c r="AB580" i="8"/>
  <c r="U580" i="8"/>
  <c r="P580" i="8"/>
  <c r="J580" i="8"/>
  <c r="R578" i="1" s="1"/>
  <c r="H580" i="8"/>
  <c r="P578" i="1" s="1"/>
  <c r="AB579" i="8"/>
  <c r="U579" i="8"/>
  <c r="P579" i="8"/>
  <c r="J579" i="8"/>
  <c r="R577" i="1" s="1"/>
  <c r="H579" i="8"/>
  <c r="P577" i="1" s="1"/>
  <c r="AB578" i="8"/>
  <c r="U578" i="8"/>
  <c r="P578" i="8"/>
  <c r="J578" i="8"/>
  <c r="R576" i="1" s="1"/>
  <c r="H578" i="8"/>
  <c r="P576" i="1" s="1"/>
  <c r="AB577" i="8"/>
  <c r="U577" i="8"/>
  <c r="P577" i="8"/>
  <c r="J577" i="8"/>
  <c r="R575" i="1" s="1"/>
  <c r="H577" i="8"/>
  <c r="P575" i="1" s="1"/>
  <c r="AB576" i="8"/>
  <c r="U576" i="8"/>
  <c r="P576" i="8"/>
  <c r="J576" i="8"/>
  <c r="R574" i="1" s="1"/>
  <c r="H576" i="8"/>
  <c r="P574" i="1" s="1"/>
  <c r="AB575" i="8"/>
  <c r="U575" i="8"/>
  <c r="P575" i="8"/>
  <c r="J575" i="8"/>
  <c r="R573" i="1" s="1"/>
  <c r="H575" i="8"/>
  <c r="P573" i="1" s="1"/>
  <c r="AB574" i="8"/>
  <c r="U574" i="8"/>
  <c r="P574" i="8"/>
  <c r="J574" i="8"/>
  <c r="R572" i="1" s="1"/>
  <c r="H574" i="8"/>
  <c r="P572" i="1" s="1"/>
  <c r="AB573" i="8"/>
  <c r="U573" i="8"/>
  <c r="P573" i="8"/>
  <c r="J573" i="8"/>
  <c r="R571" i="1" s="1"/>
  <c r="H573" i="8"/>
  <c r="P571" i="1" s="1"/>
  <c r="AB572" i="8"/>
  <c r="U572" i="8"/>
  <c r="P572" i="8"/>
  <c r="J572" i="8"/>
  <c r="R570" i="1" s="1"/>
  <c r="H572" i="8"/>
  <c r="P570" i="1" s="1"/>
  <c r="AB571" i="8"/>
  <c r="U571" i="8"/>
  <c r="P571" i="8"/>
  <c r="J571" i="8"/>
  <c r="R569" i="1" s="1"/>
  <c r="H571" i="8"/>
  <c r="P569" i="1" s="1"/>
  <c r="AB570" i="8"/>
  <c r="U570" i="8"/>
  <c r="P570" i="8"/>
  <c r="J570" i="8"/>
  <c r="R568" i="1" s="1"/>
  <c r="H570" i="8"/>
  <c r="P568" i="1" s="1"/>
  <c r="AB569" i="8"/>
  <c r="U569" i="8"/>
  <c r="P569" i="8"/>
  <c r="J569" i="8"/>
  <c r="R567" i="1" s="1"/>
  <c r="H569" i="8"/>
  <c r="P567" i="1" s="1"/>
  <c r="AB568" i="8"/>
  <c r="U568" i="8"/>
  <c r="P568" i="8"/>
  <c r="J568" i="8"/>
  <c r="R566" i="1" s="1"/>
  <c r="H568" i="8"/>
  <c r="P566" i="1" s="1"/>
  <c r="AB567" i="8"/>
  <c r="U567" i="8"/>
  <c r="P567" i="8"/>
  <c r="J567" i="8"/>
  <c r="R565" i="1" s="1"/>
  <c r="H567" i="8"/>
  <c r="P565" i="1" s="1"/>
  <c r="AB566" i="8"/>
  <c r="U566" i="8"/>
  <c r="P566" i="8"/>
  <c r="J566" i="8"/>
  <c r="R564" i="1" s="1"/>
  <c r="H566" i="8"/>
  <c r="P564" i="1" s="1"/>
  <c r="AB565" i="8"/>
  <c r="U565" i="8"/>
  <c r="P565" i="8"/>
  <c r="J565" i="8"/>
  <c r="R563" i="1" s="1"/>
  <c r="H565" i="8"/>
  <c r="P563" i="1" s="1"/>
  <c r="AB564" i="8"/>
  <c r="U564" i="8"/>
  <c r="P564" i="8"/>
  <c r="J564" i="8"/>
  <c r="R562" i="1" s="1"/>
  <c r="H564" i="8"/>
  <c r="P562" i="1" s="1"/>
  <c r="AB563" i="8"/>
  <c r="U563" i="8"/>
  <c r="P563" i="8"/>
  <c r="J563" i="8"/>
  <c r="R561" i="1" s="1"/>
  <c r="H563" i="8"/>
  <c r="P561" i="1" s="1"/>
  <c r="AB562" i="8"/>
  <c r="U562" i="8"/>
  <c r="P562" i="8"/>
  <c r="J562" i="8"/>
  <c r="R560" i="1" s="1"/>
  <c r="H562" i="8"/>
  <c r="P560" i="1" s="1"/>
  <c r="AB561" i="8"/>
  <c r="U561" i="8"/>
  <c r="P561" i="8"/>
  <c r="J561" i="8"/>
  <c r="R559" i="1" s="1"/>
  <c r="H561" i="8"/>
  <c r="P559" i="1" s="1"/>
  <c r="AB560" i="8"/>
  <c r="U560" i="8"/>
  <c r="P560" i="8"/>
  <c r="J560" i="8"/>
  <c r="R558" i="1" s="1"/>
  <c r="H560" i="8"/>
  <c r="P558" i="1" s="1"/>
  <c r="AB559" i="8"/>
  <c r="U559" i="8"/>
  <c r="P559" i="8"/>
  <c r="J559" i="8"/>
  <c r="R557" i="1" s="1"/>
  <c r="H559" i="8"/>
  <c r="P557" i="1" s="1"/>
  <c r="AB558" i="8"/>
  <c r="U558" i="8"/>
  <c r="P558" i="8"/>
  <c r="J558" i="8"/>
  <c r="R556" i="1" s="1"/>
  <c r="H558" i="8"/>
  <c r="P556" i="1" s="1"/>
  <c r="AB557" i="8"/>
  <c r="U557" i="8"/>
  <c r="P557" i="8"/>
  <c r="J557" i="8"/>
  <c r="R555" i="1" s="1"/>
  <c r="H557" i="8"/>
  <c r="P555" i="1" s="1"/>
  <c r="AB556" i="8"/>
  <c r="U556" i="8"/>
  <c r="P556" i="8"/>
  <c r="J556" i="8"/>
  <c r="R554" i="1" s="1"/>
  <c r="H556" i="8"/>
  <c r="P554" i="1" s="1"/>
  <c r="AB555" i="8"/>
  <c r="U555" i="8"/>
  <c r="P555" i="8"/>
  <c r="J555" i="8"/>
  <c r="R553" i="1" s="1"/>
  <c r="H555" i="8"/>
  <c r="P553" i="1" s="1"/>
  <c r="AB554" i="8"/>
  <c r="U554" i="8"/>
  <c r="P554" i="8"/>
  <c r="J554" i="8"/>
  <c r="R552" i="1" s="1"/>
  <c r="H554" i="8"/>
  <c r="P552" i="1" s="1"/>
  <c r="AB553" i="8"/>
  <c r="U553" i="8"/>
  <c r="P553" i="8"/>
  <c r="J553" i="8"/>
  <c r="R551" i="1" s="1"/>
  <c r="H553" i="8"/>
  <c r="P551" i="1" s="1"/>
  <c r="AB552" i="8"/>
  <c r="U552" i="8"/>
  <c r="P552" i="8"/>
  <c r="J552" i="8"/>
  <c r="R550" i="1" s="1"/>
  <c r="H552" i="8"/>
  <c r="P550" i="1" s="1"/>
  <c r="AB551" i="8"/>
  <c r="U551" i="8"/>
  <c r="P551" i="8"/>
  <c r="J551" i="8"/>
  <c r="R549" i="1" s="1"/>
  <c r="H551" i="8"/>
  <c r="P549" i="1" s="1"/>
  <c r="AB550" i="8"/>
  <c r="U550" i="8"/>
  <c r="P550" i="8"/>
  <c r="J550" i="8"/>
  <c r="R548" i="1" s="1"/>
  <c r="H550" i="8"/>
  <c r="P548" i="1" s="1"/>
  <c r="AB549" i="8"/>
  <c r="U549" i="8"/>
  <c r="P549" i="8"/>
  <c r="J549" i="8"/>
  <c r="R547" i="1" s="1"/>
  <c r="H549" i="8"/>
  <c r="P547" i="1" s="1"/>
  <c r="AB548" i="8"/>
  <c r="U548" i="8"/>
  <c r="P548" i="8"/>
  <c r="J548" i="8"/>
  <c r="R546" i="1" s="1"/>
  <c r="H548" i="8"/>
  <c r="P546" i="1" s="1"/>
  <c r="AB547" i="8"/>
  <c r="U547" i="8"/>
  <c r="P547" i="8"/>
  <c r="J547" i="8"/>
  <c r="R545" i="1" s="1"/>
  <c r="H547" i="8"/>
  <c r="P545" i="1" s="1"/>
  <c r="AB546" i="8"/>
  <c r="U546" i="8"/>
  <c r="P546" i="8"/>
  <c r="J546" i="8"/>
  <c r="R544" i="1" s="1"/>
  <c r="H546" i="8"/>
  <c r="P544" i="1" s="1"/>
  <c r="AB545" i="8"/>
  <c r="U545" i="8"/>
  <c r="P545" i="8"/>
  <c r="J545" i="8"/>
  <c r="R543" i="1" s="1"/>
  <c r="H545" i="8"/>
  <c r="P543" i="1" s="1"/>
  <c r="AB544" i="8"/>
  <c r="U544" i="8"/>
  <c r="P544" i="8"/>
  <c r="J544" i="8"/>
  <c r="R542" i="1" s="1"/>
  <c r="H544" i="8"/>
  <c r="P542" i="1" s="1"/>
  <c r="AB543" i="8"/>
  <c r="U543" i="8"/>
  <c r="P543" i="8"/>
  <c r="J543" i="8"/>
  <c r="R541" i="1" s="1"/>
  <c r="H543" i="8"/>
  <c r="P541" i="1" s="1"/>
  <c r="AB542" i="8"/>
  <c r="U542" i="8"/>
  <c r="P542" i="8"/>
  <c r="J542" i="8"/>
  <c r="R540" i="1" s="1"/>
  <c r="H542" i="8"/>
  <c r="P540" i="1" s="1"/>
  <c r="AB541" i="8"/>
  <c r="U541" i="8"/>
  <c r="P541" i="8"/>
  <c r="J541" i="8"/>
  <c r="R539" i="1" s="1"/>
  <c r="H541" i="8"/>
  <c r="P539" i="1" s="1"/>
  <c r="AB540" i="8"/>
  <c r="U540" i="8"/>
  <c r="P540" i="8"/>
  <c r="J540" i="8"/>
  <c r="R538" i="1" s="1"/>
  <c r="H540" i="8"/>
  <c r="P538" i="1" s="1"/>
  <c r="AB539" i="8"/>
  <c r="U539" i="8"/>
  <c r="P539" i="8"/>
  <c r="J539" i="8"/>
  <c r="R537" i="1" s="1"/>
  <c r="H539" i="8"/>
  <c r="P537" i="1" s="1"/>
  <c r="AB538" i="8"/>
  <c r="U538" i="8"/>
  <c r="P538" i="8"/>
  <c r="J538" i="8"/>
  <c r="R536" i="1" s="1"/>
  <c r="H538" i="8"/>
  <c r="P536" i="1" s="1"/>
  <c r="AB537" i="8"/>
  <c r="U537" i="8"/>
  <c r="P537" i="8"/>
  <c r="J537" i="8"/>
  <c r="R535" i="1" s="1"/>
  <c r="H537" i="8"/>
  <c r="P535" i="1" s="1"/>
  <c r="AB536" i="8"/>
  <c r="U536" i="8"/>
  <c r="P536" i="8"/>
  <c r="J536" i="8"/>
  <c r="R534" i="1" s="1"/>
  <c r="H536" i="8"/>
  <c r="P534" i="1" s="1"/>
  <c r="AB535" i="8"/>
  <c r="U535" i="8"/>
  <c r="P535" i="8"/>
  <c r="J535" i="8"/>
  <c r="R533" i="1" s="1"/>
  <c r="H535" i="8"/>
  <c r="P533" i="1" s="1"/>
  <c r="AB534" i="8"/>
  <c r="U534" i="8"/>
  <c r="P534" i="8"/>
  <c r="J534" i="8"/>
  <c r="R532" i="1" s="1"/>
  <c r="H534" i="8"/>
  <c r="P532" i="1" s="1"/>
  <c r="AB533" i="8"/>
  <c r="U533" i="8"/>
  <c r="P533" i="8"/>
  <c r="J533" i="8"/>
  <c r="R531" i="1" s="1"/>
  <c r="H533" i="8"/>
  <c r="P531" i="1" s="1"/>
  <c r="AB532" i="8"/>
  <c r="U532" i="8"/>
  <c r="P532" i="8"/>
  <c r="J532" i="8"/>
  <c r="R530" i="1" s="1"/>
  <c r="H532" i="8"/>
  <c r="P530" i="1" s="1"/>
  <c r="AB531" i="8"/>
  <c r="U531" i="8"/>
  <c r="P531" i="8"/>
  <c r="J531" i="8"/>
  <c r="R529" i="1" s="1"/>
  <c r="H531" i="8"/>
  <c r="P529" i="1" s="1"/>
  <c r="AB530" i="8"/>
  <c r="U530" i="8"/>
  <c r="P530" i="8"/>
  <c r="J530" i="8"/>
  <c r="R528" i="1" s="1"/>
  <c r="H530" i="8"/>
  <c r="P528" i="1" s="1"/>
  <c r="AB529" i="8"/>
  <c r="U529" i="8"/>
  <c r="P529" i="8"/>
  <c r="J529" i="8"/>
  <c r="R527" i="1" s="1"/>
  <c r="H529" i="8"/>
  <c r="P527" i="1" s="1"/>
  <c r="AB528" i="8"/>
  <c r="U528" i="8"/>
  <c r="P528" i="8"/>
  <c r="J528" i="8"/>
  <c r="R526" i="1" s="1"/>
  <c r="H528" i="8"/>
  <c r="P526" i="1" s="1"/>
  <c r="AB527" i="8"/>
  <c r="U527" i="8"/>
  <c r="P527" i="8"/>
  <c r="J527" i="8"/>
  <c r="R525" i="1" s="1"/>
  <c r="H527" i="8"/>
  <c r="P525" i="1" s="1"/>
  <c r="AB526" i="8"/>
  <c r="U526" i="8"/>
  <c r="P526" i="8"/>
  <c r="J526" i="8"/>
  <c r="R524" i="1" s="1"/>
  <c r="H526" i="8"/>
  <c r="P524" i="1" s="1"/>
  <c r="AB525" i="8"/>
  <c r="U525" i="8"/>
  <c r="P525" i="8"/>
  <c r="J525" i="8"/>
  <c r="R523" i="1" s="1"/>
  <c r="H525" i="8"/>
  <c r="P523" i="1" s="1"/>
  <c r="AB524" i="8"/>
  <c r="U524" i="8"/>
  <c r="P524" i="8"/>
  <c r="J524" i="8"/>
  <c r="R522" i="1" s="1"/>
  <c r="H524" i="8"/>
  <c r="P522" i="1" s="1"/>
  <c r="AB523" i="8"/>
  <c r="U523" i="8"/>
  <c r="P523" i="8"/>
  <c r="J523" i="8"/>
  <c r="R521" i="1" s="1"/>
  <c r="H523" i="8"/>
  <c r="P521" i="1" s="1"/>
  <c r="AB522" i="8"/>
  <c r="U522" i="8"/>
  <c r="P522" i="8"/>
  <c r="J522" i="8"/>
  <c r="R520" i="1" s="1"/>
  <c r="H522" i="8"/>
  <c r="P520" i="1" s="1"/>
  <c r="AB521" i="8"/>
  <c r="U521" i="8"/>
  <c r="P521" i="8"/>
  <c r="J521" i="8"/>
  <c r="R519" i="1" s="1"/>
  <c r="H521" i="8"/>
  <c r="P519" i="1" s="1"/>
  <c r="AB520" i="8"/>
  <c r="U520" i="8"/>
  <c r="P520" i="8"/>
  <c r="J520" i="8"/>
  <c r="R518" i="1" s="1"/>
  <c r="H520" i="8"/>
  <c r="P518" i="1" s="1"/>
  <c r="AB519" i="8"/>
  <c r="U519" i="8"/>
  <c r="P519" i="8"/>
  <c r="J519" i="8"/>
  <c r="R517" i="1" s="1"/>
  <c r="H519" i="8"/>
  <c r="P517" i="1" s="1"/>
  <c r="AB518" i="8"/>
  <c r="U518" i="8"/>
  <c r="P518" i="8"/>
  <c r="J518" i="8"/>
  <c r="R516" i="1" s="1"/>
  <c r="H518" i="8"/>
  <c r="P516" i="1" s="1"/>
  <c r="AB517" i="8"/>
  <c r="U517" i="8"/>
  <c r="P517" i="8"/>
  <c r="J517" i="8"/>
  <c r="R515" i="1" s="1"/>
  <c r="H517" i="8"/>
  <c r="P515" i="1" s="1"/>
  <c r="AB516" i="8"/>
  <c r="U516" i="8"/>
  <c r="P516" i="8"/>
  <c r="J516" i="8"/>
  <c r="R514" i="1" s="1"/>
  <c r="H516" i="8"/>
  <c r="P514" i="1" s="1"/>
  <c r="AB515" i="8"/>
  <c r="U515" i="8"/>
  <c r="P515" i="8"/>
  <c r="J515" i="8"/>
  <c r="R513" i="1" s="1"/>
  <c r="H515" i="8"/>
  <c r="P513" i="1" s="1"/>
  <c r="AB514" i="8"/>
  <c r="U514" i="8"/>
  <c r="P514" i="8"/>
  <c r="J514" i="8"/>
  <c r="R512" i="1" s="1"/>
  <c r="H514" i="8"/>
  <c r="P512" i="1" s="1"/>
  <c r="AB513" i="8"/>
  <c r="U513" i="8"/>
  <c r="P513" i="8"/>
  <c r="J513" i="8"/>
  <c r="R511" i="1" s="1"/>
  <c r="H513" i="8"/>
  <c r="P511" i="1" s="1"/>
  <c r="AB512" i="8"/>
  <c r="U512" i="8"/>
  <c r="P512" i="8"/>
  <c r="J512" i="8"/>
  <c r="R510" i="1" s="1"/>
  <c r="H512" i="8"/>
  <c r="P510" i="1" s="1"/>
  <c r="AB511" i="8"/>
  <c r="U511" i="8"/>
  <c r="P511" i="8"/>
  <c r="J511" i="8"/>
  <c r="R509" i="1" s="1"/>
  <c r="H511" i="8"/>
  <c r="P509" i="1" s="1"/>
  <c r="AB510" i="8"/>
  <c r="U510" i="8"/>
  <c r="P510" i="8"/>
  <c r="J510" i="8"/>
  <c r="R508" i="1" s="1"/>
  <c r="H510" i="8"/>
  <c r="P508" i="1" s="1"/>
  <c r="AB509" i="8"/>
  <c r="U509" i="8"/>
  <c r="P509" i="8"/>
  <c r="J509" i="8"/>
  <c r="R507" i="1" s="1"/>
  <c r="H509" i="8"/>
  <c r="P507" i="1" s="1"/>
  <c r="AB508" i="8"/>
  <c r="U508" i="8"/>
  <c r="P508" i="8"/>
  <c r="J508" i="8"/>
  <c r="R506" i="1" s="1"/>
  <c r="H508" i="8"/>
  <c r="P506" i="1" s="1"/>
  <c r="AB507" i="8"/>
  <c r="U507" i="8"/>
  <c r="P507" i="8"/>
  <c r="J507" i="8"/>
  <c r="R505" i="1" s="1"/>
  <c r="H507" i="8"/>
  <c r="P505" i="1" s="1"/>
  <c r="AB506" i="8"/>
  <c r="U506" i="8"/>
  <c r="P506" i="8"/>
  <c r="J506" i="8"/>
  <c r="R504" i="1" s="1"/>
  <c r="H506" i="8"/>
  <c r="P504" i="1" s="1"/>
  <c r="AB505" i="8"/>
  <c r="U505" i="8"/>
  <c r="P505" i="8"/>
  <c r="J505" i="8"/>
  <c r="R503" i="1" s="1"/>
  <c r="H505" i="8"/>
  <c r="P503" i="1" s="1"/>
  <c r="AB504" i="8"/>
  <c r="U504" i="8"/>
  <c r="P504" i="8"/>
  <c r="J504" i="8"/>
  <c r="R502" i="1" s="1"/>
  <c r="H504" i="8"/>
  <c r="P502" i="1" s="1"/>
  <c r="AB503" i="8"/>
  <c r="U503" i="8"/>
  <c r="P503" i="8"/>
  <c r="J503" i="8"/>
  <c r="R501" i="1" s="1"/>
  <c r="H503" i="8"/>
  <c r="P501" i="1" s="1"/>
  <c r="AB502" i="8"/>
  <c r="U502" i="8"/>
  <c r="P502" i="8"/>
  <c r="J502" i="8"/>
  <c r="R500" i="1" s="1"/>
  <c r="H502" i="8"/>
  <c r="P500" i="1" s="1"/>
  <c r="AB501" i="8"/>
  <c r="U501" i="8"/>
  <c r="P501" i="8"/>
  <c r="J501" i="8"/>
  <c r="R499" i="1" s="1"/>
  <c r="H501" i="8"/>
  <c r="P499" i="1" s="1"/>
  <c r="AB500" i="8"/>
  <c r="U500" i="8"/>
  <c r="P500" i="8"/>
  <c r="J500" i="8"/>
  <c r="R498" i="1" s="1"/>
  <c r="H500" i="8"/>
  <c r="P498" i="1" s="1"/>
  <c r="AB499" i="8"/>
  <c r="U499" i="8"/>
  <c r="P499" i="8"/>
  <c r="J499" i="8"/>
  <c r="R497" i="1" s="1"/>
  <c r="H499" i="8"/>
  <c r="P497" i="1" s="1"/>
  <c r="AB498" i="8"/>
  <c r="U498" i="8"/>
  <c r="P498" i="8"/>
  <c r="J498" i="8"/>
  <c r="R496" i="1" s="1"/>
  <c r="H498" i="8"/>
  <c r="P496" i="1" s="1"/>
  <c r="AB497" i="8"/>
  <c r="U497" i="8"/>
  <c r="P497" i="8"/>
  <c r="J497" i="8"/>
  <c r="R495" i="1" s="1"/>
  <c r="H497" i="8"/>
  <c r="P495" i="1" s="1"/>
  <c r="AB496" i="8"/>
  <c r="U496" i="8"/>
  <c r="P496" i="8"/>
  <c r="J496" i="8"/>
  <c r="R494" i="1" s="1"/>
  <c r="H496" i="8"/>
  <c r="P494" i="1" s="1"/>
  <c r="AB495" i="8"/>
  <c r="U495" i="8"/>
  <c r="P495" i="8"/>
  <c r="J495" i="8"/>
  <c r="R493" i="1" s="1"/>
  <c r="H495" i="8"/>
  <c r="P493" i="1" s="1"/>
  <c r="AB494" i="8"/>
  <c r="U494" i="8"/>
  <c r="P494" i="8"/>
  <c r="J494" i="8"/>
  <c r="R492" i="1" s="1"/>
  <c r="H494" i="8"/>
  <c r="P492" i="1" s="1"/>
  <c r="AB493" i="8"/>
  <c r="U493" i="8"/>
  <c r="P493" i="8"/>
  <c r="J493" i="8"/>
  <c r="R491" i="1" s="1"/>
  <c r="H493" i="8"/>
  <c r="P491" i="1" s="1"/>
  <c r="AB492" i="8"/>
  <c r="U492" i="8"/>
  <c r="P492" i="8"/>
  <c r="J492" i="8"/>
  <c r="R490" i="1" s="1"/>
  <c r="H492" i="8"/>
  <c r="P490" i="1" s="1"/>
  <c r="AB491" i="8"/>
  <c r="U491" i="8"/>
  <c r="P491" i="8"/>
  <c r="J491" i="8"/>
  <c r="R489" i="1" s="1"/>
  <c r="H491" i="8"/>
  <c r="P489" i="1" s="1"/>
  <c r="AB490" i="8"/>
  <c r="U490" i="8"/>
  <c r="P490" i="8"/>
  <c r="J490" i="8"/>
  <c r="R488" i="1" s="1"/>
  <c r="H490" i="8"/>
  <c r="P488" i="1" s="1"/>
  <c r="AB489" i="8"/>
  <c r="U489" i="8"/>
  <c r="P489" i="8"/>
  <c r="J489" i="8"/>
  <c r="R487" i="1" s="1"/>
  <c r="H489" i="8"/>
  <c r="P487" i="1" s="1"/>
  <c r="AB488" i="8"/>
  <c r="U488" i="8"/>
  <c r="P488" i="8"/>
  <c r="J488" i="8"/>
  <c r="R486" i="1" s="1"/>
  <c r="H488" i="8"/>
  <c r="P486" i="1" s="1"/>
  <c r="AB487" i="8"/>
  <c r="U487" i="8"/>
  <c r="P487" i="8"/>
  <c r="J487" i="8"/>
  <c r="R485" i="1" s="1"/>
  <c r="H487" i="8"/>
  <c r="P485" i="1" s="1"/>
  <c r="AB486" i="8"/>
  <c r="U486" i="8"/>
  <c r="P486" i="8"/>
  <c r="J486" i="8"/>
  <c r="R484" i="1" s="1"/>
  <c r="H486" i="8"/>
  <c r="P484" i="1" s="1"/>
  <c r="AB485" i="8"/>
  <c r="U485" i="8"/>
  <c r="P485" i="8"/>
  <c r="J485" i="8"/>
  <c r="R483" i="1" s="1"/>
  <c r="H485" i="8"/>
  <c r="P483" i="1" s="1"/>
  <c r="AB484" i="8"/>
  <c r="U484" i="8"/>
  <c r="P484" i="8"/>
  <c r="J484" i="8"/>
  <c r="R482" i="1" s="1"/>
  <c r="H484" i="8"/>
  <c r="P482" i="1" s="1"/>
  <c r="AB483" i="8"/>
  <c r="U483" i="8"/>
  <c r="P483" i="8"/>
  <c r="J483" i="8"/>
  <c r="R481" i="1" s="1"/>
  <c r="H483" i="8"/>
  <c r="P481" i="1" s="1"/>
  <c r="AB482" i="8"/>
  <c r="U482" i="8"/>
  <c r="P482" i="8"/>
  <c r="J482" i="8"/>
  <c r="R480" i="1" s="1"/>
  <c r="H482" i="8"/>
  <c r="P480" i="1" s="1"/>
  <c r="AB481" i="8"/>
  <c r="U481" i="8"/>
  <c r="P481" i="8"/>
  <c r="J481" i="8"/>
  <c r="R479" i="1" s="1"/>
  <c r="H481" i="8"/>
  <c r="P479" i="1" s="1"/>
  <c r="AB480" i="8"/>
  <c r="U480" i="8"/>
  <c r="P480" i="8"/>
  <c r="J480" i="8"/>
  <c r="R478" i="1" s="1"/>
  <c r="H480" i="8"/>
  <c r="P478" i="1" s="1"/>
  <c r="AB479" i="8"/>
  <c r="U479" i="8"/>
  <c r="P479" i="8"/>
  <c r="J479" i="8"/>
  <c r="R477" i="1" s="1"/>
  <c r="H479" i="8"/>
  <c r="P477" i="1" s="1"/>
  <c r="AB478" i="8"/>
  <c r="U478" i="8"/>
  <c r="P478" i="8"/>
  <c r="J478" i="8"/>
  <c r="R476" i="1" s="1"/>
  <c r="H478" i="8"/>
  <c r="P476" i="1" s="1"/>
  <c r="AB477" i="8"/>
  <c r="U477" i="8"/>
  <c r="P477" i="8"/>
  <c r="J477" i="8"/>
  <c r="R475" i="1" s="1"/>
  <c r="H477" i="8"/>
  <c r="P475" i="1" s="1"/>
  <c r="AB476" i="8"/>
  <c r="U476" i="8"/>
  <c r="P476" i="8"/>
  <c r="J476" i="8"/>
  <c r="R474" i="1" s="1"/>
  <c r="H476" i="8"/>
  <c r="P474" i="1" s="1"/>
  <c r="AB475" i="8"/>
  <c r="U475" i="8"/>
  <c r="P475" i="8"/>
  <c r="J475" i="8"/>
  <c r="R473" i="1" s="1"/>
  <c r="H475" i="8"/>
  <c r="P473" i="1" s="1"/>
  <c r="AB474" i="8"/>
  <c r="U474" i="8"/>
  <c r="P474" i="8"/>
  <c r="J474" i="8"/>
  <c r="R472" i="1" s="1"/>
  <c r="H474" i="8"/>
  <c r="P472" i="1" s="1"/>
  <c r="AB473" i="8"/>
  <c r="U473" i="8"/>
  <c r="P473" i="8"/>
  <c r="J473" i="8"/>
  <c r="R471" i="1" s="1"/>
  <c r="H473" i="8"/>
  <c r="P471" i="1" s="1"/>
  <c r="AB472" i="8"/>
  <c r="U472" i="8"/>
  <c r="P472" i="8"/>
  <c r="J472" i="8"/>
  <c r="R470" i="1" s="1"/>
  <c r="H472" i="8"/>
  <c r="P470" i="1" s="1"/>
  <c r="AB471" i="8"/>
  <c r="U471" i="8"/>
  <c r="P471" i="8"/>
  <c r="J471" i="8"/>
  <c r="R469" i="1" s="1"/>
  <c r="H471" i="8"/>
  <c r="P469" i="1" s="1"/>
  <c r="AB470" i="8"/>
  <c r="U470" i="8"/>
  <c r="P470" i="8"/>
  <c r="J470" i="8"/>
  <c r="R468" i="1" s="1"/>
  <c r="H470" i="8"/>
  <c r="P468" i="1" s="1"/>
  <c r="AB469" i="8"/>
  <c r="U469" i="8"/>
  <c r="P469" i="8"/>
  <c r="J469" i="8"/>
  <c r="R467" i="1" s="1"/>
  <c r="H469" i="8"/>
  <c r="P467" i="1" s="1"/>
  <c r="AB468" i="8"/>
  <c r="U468" i="8"/>
  <c r="P468" i="8"/>
  <c r="J468" i="8"/>
  <c r="R466" i="1" s="1"/>
  <c r="H468" i="8"/>
  <c r="P466" i="1" s="1"/>
  <c r="AB467" i="8"/>
  <c r="U467" i="8"/>
  <c r="P467" i="8"/>
  <c r="J467" i="8"/>
  <c r="R465" i="1" s="1"/>
  <c r="H467" i="8"/>
  <c r="P465" i="1" s="1"/>
  <c r="AB466" i="8"/>
  <c r="U466" i="8"/>
  <c r="P466" i="8"/>
  <c r="J466" i="8"/>
  <c r="R464" i="1" s="1"/>
  <c r="H466" i="8"/>
  <c r="P464" i="1" s="1"/>
  <c r="AB465" i="8"/>
  <c r="U465" i="8"/>
  <c r="P465" i="8"/>
  <c r="J465" i="8"/>
  <c r="R463" i="1" s="1"/>
  <c r="H465" i="8"/>
  <c r="P463" i="1" s="1"/>
  <c r="AB464" i="8"/>
  <c r="U464" i="8"/>
  <c r="P464" i="8"/>
  <c r="J464" i="8"/>
  <c r="R462" i="1" s="1"/>
  <c r="H464" i="8"/>
  <c r="P462" i="1" s="1"/>
  <c r="AB463" i="8"/>
  <c r="U463" i="8"/>
  <c r="P463" i="8"/>
  <c r="J463" i="8"/>
  <c r="R461" i="1" s="1"/>
  <c r="H463" i="8"/>
  <c r="P461" i="1" s="1"/>
  <c r="AB462" i="8"/>
  <c r="U462" i="8"/>
  <c r="P462" i="8"/>
  <c r="J462" i="8"/>
  <c r="R460" i="1" s="1"/>
  <c r="H462" i="8"/>
  <c r="P460" i="1" s="1"/>
  <c r="AB461" i="8"/>
  <c r="U461" i="8"/>
  <c r="P461" i="8"/>
  <c r="J461" i="8"/>
  <c r="R459" i="1" s="1"/>
  <c r="H461" i="8"/>
  <c r="P459" i="1" s="1"/>
  <c r="AB460" i="8"/>
  <c r="U460" i="8"/>
  <c r="P460" i="8"/>
  <c r="J460" i="8"/>
  <c r="R458" i="1" s="1"/>
  <c r="H460" i="8"/>
  <c r="P458" i="1" s="1"/>
  <c r="AB459" i="8"/>
  <c r="U459" i="8"/>
  <c r="P459" i="8"/>
  <c r="J459" i="8"/>
  <c r="R457" i="1" s="1"/>
  <c r="H459" i="8"/>
  <c r="P457" i="1" s="1"/>
  <c r="AB458" i="8"/>
  <c r="U458" i="8"/>
  <c r="P458" i="8"/>
  <c r="J458" i="8"/>
  <c r="R456" i="1" s="1"/>
  <c r="H458" i="8"/>
  <c r="P456" i="1" s="1"/>
  <c r="AB457" i="8"/>
  <c r="U457" i="8"/>
  <c r="P457" i="8"/>
  <c r="J457" i="8"/>
  <c r="R455" i="1" s="1"/>
  <c r="H457" i="8"/>
  <c r="P455" i="1" s="1"/>
  <c r="AB456" i="8"/>
  <c r="U456" i="8"/>
  <c r="P456" i="8"/>
  <c r="J456" i="8"/>
  <c r="R454" i="1" s="1"/>
  <c r="H456" i="8"/>
  <c r="P454" i="1" s="1"/>
  <c r="AB455" i="8"/>
  <c r="U455" i="8"/>
  <c r="P455" i="8"/>
  <c r="J455" i="8"/>
  <c r="R453" i="1" s="1"/>
  <c r="H455" i="8"/>
  <c r="P453" i="1" s="1"/>
  <c r="AB454" i="8"/>
  <c r="U454" i="8"/>
  <c r="P454" i="8"/>
  <c r="J454" i="8"/>
  <c r="R452" i="1" s="1"/>
  <c r="H454" i="8"/>
  <c r="P452" i="1" s="1"/>
  <c r="AB453" i="8"/>
  <c r="U453" i="8"/>
  <c r="P453" i="8"/>
  <c r="J453" i="8"/>
  <c r="R451" i="1" s="1"/>
  <c r="H453" i="8"/>
  <c r="P451" i="1" s="1"/>
  <c r="AB452" i="8"/>
  <c r="U452" i="8"/>
  <c r="P452" i="8"/>
  <c r="J452" i="8"/>
  <c r="R450" i="1" s="1"/>
  <c r="H452" i="8"/>
  <c r="P450" i="1" s="1"/>
  <c r="AB451" i="8"/>
  <c r="U451" i="8"/>
  <c r="P451" i="8"/>
  <c r="J451" i="8"/>
  <c r="R449" i="1" s="1"/>
  <c r="H451" i="8"/>
  <c r="P449" i="1" s="1"/>
  <c r="AB450" i="8"/>
  <c r="U450" i="8"/>
  <c r="P450" i="8"/>
  <c r="J450" i="8"/>
  <c r="R448" i="1" s="1"/>
  <c r="H450" i="8"/>
  <c r="P448" i="1" s="1"/>
  <c r="AB449" i="8"/>
  <c r="U449" i="8"/>
  <c r="P449" i="8"/>
  <c r="J449" i="8"/>
  <c r="R447" i="1" s="1"/>
  <c r="H449" i="8"/>
  <c r="P447" i="1" s="1"/>
  <c r="AB448" i="8"/>
  <c r="U448" i="8"/>
  <c r="P448" i="8"/>
  <c r="J448" i="8"/>
  <c r="R446" i="1" s="1"/>
  <c r="H448" i="8"/>
  <c r="P446" i="1" s="1"/>
  <c r="AB447" i="8"/>
  <c r="U447" i="8"/>
  <c r="P447" i="8"/>
  <c r="J447" i="8"/>
  <c r="R445" i="1" s="1"/>
  <c r="H447" i="8"/>
  <c r="P445" i="1" s="1"/>
  <c r="AB446" i="8"/>
  <c r="U446" i="8"/>
  <c r="P446" i="8"/>
  <c r="J446" i="8"/>
  <c r="R444" i="1" s="1"/>
  <c r="H446" i="8"/>
  <c r="P444" i="1" s="1"/>
  <c r="AB445" i="8"/>
  <c r="U445" i="8"/>
  <c r="P445" i="8"/>
  <c r="J445" i="8"/>
  <c r="R443" i="1" s="1"/>
  <c r="H445" i="8"/>
  <c r="P443" i="1" s="1"/>
  <c r="AB444" i="8"/>
  <c r="U444" i="8"/>
  <c r="P444" i="8"/>
  <c r="J444" i="8"/>
  <c r="R442" i="1" s="1"/>
  <c r="H444" i="8"/>
  <c r="P442" i="1" s="1"/>
  <c r="AB443" i="8"/>
  <c r="U443" i="8"/>
  <c r="P443" i="8"/>
  <c r="J443" i="8"/>
  <c r="R441" i="1" s="1"/>
  <c r="H443" i="8"/>
  <c r="P441" i="1" s="1"/>
  <c r="AB442" i="8"/>
  <c r="U442" i="8"/>
  <c r="P442" i="8"/>
  <c r="J442" i="8"/>
  <c r="R440" i="1" s="1"/>
  <c r="H442" i="8"/>
  <c r="P440" i="1" s="1"/>
  <c r="AB441" i="8"/>
  <c r="U441" i="8"/>
  <c r="P441" i="8"/>
  <c r="J441" i="8"/>
  <c r="R439" i="1" s="1"/>
  <c r="H441" i="8"/>
  <c r="P439" i="1" s="1"/>
  <c r="AB440" i="8"/>
  <c r="U440" i="8"/>
  <c r="P440" i="8"/>
  <c r="J440" i="8"/>
  <c r="R438" i="1" s="1"/>
  <c r="H440" i="8"/>
  <c r="P438" i="1" s="1"/>
  <c r="AB439" i="8"/>
  <c r="U439" i="8"/>
  <c r="P439" i="8"/>
  <c r="J439" i="8"/>
  <c r="R437" i="1" s="1"/>
  <c r="H439" i="8"/>
  <c r="P437" i="1" s="1"/>
  <c r="AB438" i="8"/>
  <c r="U438" i="8"/>
  <c r="P438" i="8"/>
  <c r="J438" i="8"/>
  <c r="R436" i="1" s="1"/>
  <c r="H438" i="8"/>
  <c r="P436" i="1" s="1"/>
  <c r="AB437" i="8"/>
  <c r="U437" i="8"/>
  <c r="P437" i="8"/>
  <c r="J437" i="8"/>
  <c r="R435" i="1" s="1"/>
  <c r="H437" i="8"/>
  <c r="P435" i="1" s="1"/>
  <c r="AB436" i="8"/>
  <c r="U436" i="8"/>
  <c r="P436" i="8"/>
  <c r="J436" i="8"/>
  <c r="R434" i="1" s="1"/>
  <c r="H436" i="8"/>
  <c r="P434" i="1" s="1"/>
  <c r="AB435" i="8"/>
  <c r="U435" i="8"/>
  <c r="P435" i="8"/>
  <c r="J435" i="8"/>
  <c r="R433" i="1" s="1"/>
  <c r="H435" i="8"/>
  <c r="P433" i="1" s="1"/>
  <c r="AB434" i="8"/>
  <c r="U434" i="8"/>
  <c r="P434" i="8"/>
  <c r="J434" i="8"/>
  <c r="R432" i="1" s="1"/>
  <c r="H434" i="8"/>
  <c r="P432" i="1" s="1"/>
  <c r="AB433" i="8"/>
  <c r="U433" i="8"/>
  <c r="P433" i="8"/>
  <c r="J433" i="8"/>
  <c r="R431" i="1" s="1"/>
  <c r="H433" i="8"/>
  <c r="P431" i="1" s="1"/>
  <c r="AB432" i="8"/>
  <c r="U432" i="8"/>
  <c r="P432" i="8"/>
  <c r="J432" i="8"/>
  <c r="R430" i="1" s="1"/>
  <c r="H432" i="8"/>
  <c r="P430" i="1" s="1"/>
  <c r="AB431" i="8"/>
  <c r="U431" i="8"/>
  <c r="P431" i="8"/>
  <c r="J431" i="8"/>
  <c r="R429" i="1" s="1"/>
  <c r="H431" i="8"/>
  <c r="P429" i="1" s="1"/>
  <c r="AB430" i="8"/>
  <c r="U430" i="8"/>
  <c r="P430" i="8"/>
  <c r="J430" i="8"/>
  <c r="R428" i="1" s="1"/>
  <c r="H430" i="8"/>
  <c r="P428" i="1" s="1"/>
  <c r="AB429" i="8"/>
  <c r="U429" i="8"/>
  <c r="P429" i="8"/>
  <c r="J429" i="8"/>
  <c r="R427" i="1" s="1"/>
  <c r="H429" i="8"/>
  <c r="P427" i="1" s="1"/>
  <c r="AB428" i="8"/>
  <c r="U428" i="8"/>
  <c r="P428" i="8"/>
  <c r="J428" i="8"/>
  <c r="R426" i="1" s="1"/>
  <c r="H428" i="8"/>
  <c r="P426" i="1" s="1"/>
  <c r="AB427" i="8"/>
  <c r="U427" i="8"/>
  <c r="P427" i="8"/>
  <c r="J427" i="8"/>
  <c r="R425" i="1" s="1"/>
  <c r="H427" i="8"/>
  <c r="P425" i="1" s="1"/>
  <c r="AB426" i="8"/>
  <c r="U426" i="8"/>
  <c r="P426" i="8"/>
  <c r="J426" i="8"/>
  <c r="R424" i="1" s="1"/>
  <c r="H426" i="8"/>
  <c r="P424" i="1" s="1"/>
  <c r="AB425" i="8"/>
  <c r="U425" i="8"/>
  <c r="P425" i="8"/>
  <c r="J425" i="8"/>
  <c r="R423" i="1" s="1"/>
  <c r="H425" i="8"/>
  <c r="P423" i="1" s="1"/>
  <c r="AB424" i="8"/>
  <c r="U424" i="8"/>
  <c r="P424" i="8"/>
  <c r="J424" i="8"/>
  <c r="R422" i="1" s="1"/>
  <c r="H424" i="8"/>
  <c r="P422" i="1" s="1"/>
  <c r="AB423" i="8"/>
  <c r="U423" i="8"/>
  <c r="P423" i="8"/>
  <c r="J423" i="8"/>
  <c r="R421" i="1" s="1"/>
  <c r="H423" i="8"/>
  <c r="P421" i="1" s="1"/>
  <c r="AB422" i="8"/>
  <c r="U422" i="8"/>
  <c r="P422" i="8"/>
  <c r="J422" i="8"/>
  <c r="R420" i="1" s="1"/>
  <c r="H422" i="8"/>
  <c r="P420" i="1" s="1"/>
  <c r="AB421" i="8"/>
  <c r="U421" i="8"/>
  <c r="P421" i="8"/>
  <c r="J421" i="8"/>
  <c r="R419" i="1" s="1"/>
  <c r="H421" i="8"/>
  <c r="P419" i="1" s="1"/>
  <c r="AB420" i="8"/>
  <c r="U420" i="8"/>
  <c r="P420" i="8"/>
  <c r="J420" i="8"/>
  <c r="R418" i="1" s="1"/>
  <c r="H420" i="8"/>
  <c r="P418" i="1" s="1"/>
  <c r="AB419" i="8"/>
  <c r="U419" i="8"/>
  <c r="P419" i="8"/>
  <c r="J419" i="8"/>
  <c r="R417" i="1" s="1"/>
  <c r="H419" i="8"/>
  <c r="P417" i="1" s="1"/>
  <c r="AB418" i="8"/>
  <c r="U418" i="8"/>
  <c r="P418" i="8"/>
  <c r="J418" i="8"/>
  <c r="R416" i="1" s="1"/>
  <c r="H418" i="8"/>
  <c r="P416" i="1" s="1"/>
  <c r="AB417" i="8"/>
  <c r="U417" i="8"/>
  <c r="P417" i="8"/>
  <c r="J417" i="8"/>
  <c r="R415" i="1" s="1"/>
  <c r="H417" i="8"/>
  <c r="P415" i="1" s="1"/>
  <c r="AB416" i="8"/>
  <c r="U416" i="8"/>
  <c r="P416" i="8"/>
  <c r="J416" i="8"/>
  <c r="R414" i="1" s="1"/>
  <c r="H416" i="8"/>
  <c r="P414" i="1" s="1"/>
  <c r="AB415" i="8"/>
  <c r="U415" i="8"/>
  <c r="P415" i="8"/>
  <c r="J415" i="8"/>
  <c r="R413" i="1" s="1"/>
  <c r="H415" i="8"/>
  <c r="P413" i="1" s="1"/>
  <c r="AB414" i="8"/>
  <c r="U414" i="8"/>
  <c r="P414" i="8"/>
  <c r="J414" i="8"/>
  <c r="R412" i="1" s="1"/>
  <c r="H414" i="8"/>
  <c r="P412" i="1" s="1"/>
  <c r="AB413" i="8"/>
  <c r="U413" i="8"/>
  <c r="P413" i="8"/>
  <c r="J413" i="8"/>
  <c r="R411" i="1" s="1"/>
  <c r="H413" i="8"/>
  <c r="P411" i="1" s="1"/>
  <c r="AB412" i="8"/>
  <c r="U412" i="8"/>
  <c r="P412" i="8"/>
  <c r="J412" i="8"/>
  <c r="R410" i="1" s="1"/>
  <c r="H412" i="8"/>
  <c r="P410" i="1" s="1"/>
  <c r="AB411" i="8"/>
  <c r="U411" i="8"/>
  <c r="P411" i="8"/>
  <c r="J411" i="8"/>
  <c r="R409" i="1" s="1"/>
  <c r="H411" i="8"/>
  <c r="P409" i="1" s="1"/>
  <c r="AB410" i="8"/>
  <c r="U410" i="8"/>
  <c r="P410" i="8"/>
  <c r="J410" i="8"/>
  <c r="R408" i="1" s="1"/>
  <c r="H410" i="8"/>
  <c r="P408" i="1" s="1"/>
  <c r="AB409" i="8"/>
  <c r="U409" i="8"/>
  <c r="P409" i="8"/>
  <c r="J409" i="8"/>
  <c r="R407" i="1" s="1"/>
  <c r="H409" i="8"/>
  <c r="P407" i="1" s="1"/>
  <c r="AB408" i="8"/>
  <c r="U408" i="8"/>
  <c r="P408" i="8"/>
  <c r="J408" i="8"/>
  <c r="R406" i="1" s="1"/>
  <c r="H408" i="8"/>
  <c r="P406" i="1" s="1"/>
  <c r="AB407" i="8"/>
  <c r="U407" i="8"/>
  <c r="P407" i="8"/>
  <c r="J407" i="8"/>
  <c r="R405" i="1" s="1"/>
  <c r="H407" i="8"/>
  <c r="P405" i="1" s="1"/>
  <c r="AB406" i="8"/>
  <c r="U406" i="8"/>
  <c r="P406" i="8"/>
  <c r="J406" i="8"/>
  <c r="R404" i="1" s="1"/>
  <c r="H406" i="8"/>
  <c r="P404" i="1" s="1"/>
  <c r="AB405" i="8"/>
  <c r="U405" i="8"/>
  <c r="P405" i="8"/>
  <c r="J405" i="8"/>
  <c r="R403" i="1" s="1"/>
  <c r="H405" i="8"/>
  <c r="P403" i="1" s="1"/>
  <c r="AB404" i="8"/>
  <c r="U404" i="8"/>
  <c r="P404" i="8"/>
  <c r="J404" i="8"/>
  <c r="R402" i="1" s="1"/>
  <c r="H404" i="8"/>
  <c r="P402" i="1" s="1"/>
  <c r="AB403" i="8"/>
  <c r="U403" i="8"/>
  <c r="P403" i="8"/>
  <c r="J403" i="8"/>
  <c r="R401" i="1" s="1"/>
  <c r="H403" i="8"/>
  <c r="P401" i="1" s="1"/>
  <c r="AB402" i="8"/>
  <c r="U402" i="8"/>
  <c r="P402" i="8"/>
  <c r="J402" i="8"/>
  <c r="R400" i="1" s="1"/>
  <c r="H402" i="8"/>
  <c r="P400" i="1" s="1"/>
  <c r="AB401" i="8"/>
  <c r="U401" i="8"/>
  <c r="P401" i="8"/>
  <c r="J401" i="8"/>
  <c r="R399" i="1" s="1"/>
  <c r="H401" i="8"/>
  <c r="P399" i="1" s="1"/>
  <c r="AB400" i="8"/>
  <c r="U400" i="8"/>
  <c r="P400" i="8"/>
  <c r="J400" i="8"/>
  <c r="R398" i="1" s="1"/>
  <c r="H400" i="8"/>
  <c r="P398" i="1" s="1"/>
  <c r="AB399" i="8"/>
  <c r="U399" i="8"/>
  <c r="P399" i="8"/>
  <c r="J399" i="8"/>
  <c r="R397" i="1" s="1"/>
  <c r="H399" i="8"/>
  <c r="P397" i="1" s="1"/>
  <c r="AB398" i="8"/>
  <c r="U398" i="8"/>
  <c r="P398" i="8"/>
  <c r="J398" i="8"/>
  <c r="R396" i="1" s="1"/>
  <c r="H398" i="8"/>
  <c r="P396" i="1" s="1"/>
  <c r="AB397" i="8"/>
  <c r="U397" i="8"/>
  <c r="P397" i="8"/>
  <c r="J397" i="8"/>
  <c r="R395" i="1" s="1"/>
  <c r="H397" i="8"/>
  <c r="P395" i="1" s="1"/>
  <c r="AB396" i="8"/>
  <c r="U396" i="8"/>
  <c r="P396" i="8"/>
  <c r="J396" i="8"/>
  <c r="R394" i="1" s="1"/>
  <c r="H396" i="8"/>
  <c r="P394" i="1" s="1"/>
  <c r="AB395" i="8"/>
  <c r="U395" i="8"/>
  <c r="P395" i="8"/>
  <c r="J395" i="8"/>
  <c r="R393" i="1" s="1"/>
  <c r="H395" i="8"/>
  <c r="P393" i="1" s="1"/>
  <c r="AB394" i="8"/>
  <c r="U394" i="8"/>
  <c r="P394" i="8"/>
  <c r="J394" i="8"/>
  <c r="R392" i="1" s="1"/>
  <c r="H394" i="8"/>
  <c r="P392" i="1" s="1"/>
  <c r="AB393" i="8"/>
  <c r="U393" i="8"/>
  <c r="P393" i="8"/>
  <c r="J393" i="8"/>
  <c r="R391" i="1" s="1"/>
  <c r="H393" i="8"/>
  <c r="P391" i="1" s="1"/>
  <c r="AB392" i="8"/>
  <c r="U392" i="8"/>
  <c r="P392" i="8"/>
  <c r="J392" i="8"/>
  <c r="R390" i="1" s="1"/>
  <c r="H392" i="8"/>
  <c r="P390" i="1" s="1"/>
  <c r="AB391" i="8"/>
  <c r="U391" i="8"/>
  <c r="P391" i="8"/>
  <c r="J391" i="8"/>
  <c r="R389" i="1" s="1"/>
  <c r="H391" i="8"/>
  <c r="P389" i="1" s="1"/>
  <c r="AB390" i="8"/>
  <c r="U390" i="8"/>
  <c r="P390" i="8"/>
  <c r="J390" i="8"/>
  <c r="R388" i="1" s="1"/>
  <c r="H390" i="8"/>
  <c r="P388" i="1" s="1"/>
  <c r="AB389" i="8"/>
  <c r="U389" i="8"/>
  <c r="P389" i="8"/>
  <c r="J389" i="8"/>
  <c r="R387" i="1" s="1"/>
  <c r="H389" i="8"/>
  <c r="P387" i="1" s="1"/>
  <c r="AB388" i="8"/>
  <c r="U388" i="8"/>
  <c r="P388" i="8"/>
  <c r="J388" i="8"/>
  <c r="R386" i="1" s="1"/>
  <c r="H388" i="8"/>
  <c r="P386" i="1" s="1"/>
  <c r="AB387" i="8"/>
  <c r="U387" i="8"/>
  <c r="P387" i="8"/>
  <c r="J387" i="8"/>
  <c r="R385" i="1" s="1"/>
  <c r="H387" i="8"/>
  <c r="P385" i="1" s="1"/>
  <c r="AB386" i="8"/>
  <c r="U386" i="8"/>
  <c r="P386" i="8"/>
  <c r="J386" i="8"/>
  <c r="R384" i="1" s="1"/>
  <c r="H386" i="8"/>
  <c r="P384" i="1" s="1"/>
  <c r="AB385" i="8"/>
  <c r="U385" i="8"/>
  <c r="P385" i="8"/>
  <c r="J385" i="8"/>
  <c r="R383" i="1" s="1"/>
  <c r="H385" i="8"/>
  <c r="P383" i="1" s="1"/>
  <c r="AB384" i="8"/>
  <c r="U384" i="8"/>
  <c r="P384" i="8"/>
  <c r="J384" i="8"/>
  <c r="R382" i="1" s="1"/>
  <c r="H384" i="8"/>
  <c r="P382" i="1" s="1"/>
  <c r="AB383" i="8"/>
  <c r="U383" i="8"/>
  <c r="P383" i="8"/>
  <c r="J383" i="8"/>
  <c r="R381" i="1" s="1"/>
  <c r="H383" i="8"/>
  <c r="P381" i="1" s="1"/>
  <c r="AB382" i="8"/>
  <c r="U382" i="8"/>
  <c r="P382" i="8"/>
  <c r="J382" i="8"/>
  <c r="R380" i="1" s="1"/>
  <c r="H382" i="8"/>
  <c r="P380" i="1" s="1"/>
  <c r="AB381" i="8"/>
  <c r="U381" i="8"/>
  <c r="P381" i="8"/>
  <c r="J381" i="8"/>
  <c r="R379" i="1" s="1"/>
  <c r="H381" i="8"/>
  <c r="P379" i="1" s="1"/>
  <c r="AB380" i="8"/>
  <c r="U380" i="8"/>
  <c r="P380" i="8"/>
  <c r="J380" i="8"/>
  <c r="R378" i="1" s="1"/>
  <c r="H380" i="8"/>
  <c r="P378" i="1" s="1"/>
  <c r="AB379" i="8"/>
  <c r="U379" i="8"/>
  <c r="P379" i="8"/>
  <c r="J379" i="8"/>
  <c r="R377" i="1" s="1"/>
  <c r="H379" i="8"/>
  <c r="P377" i="1" s="1"/>
  <c r="AB378" i="8"/>
  <c r="U378" i="8"/>
  <c r="P378" i="8"/>
  <c r="J378" i="8"/>
  <c r="R376" i="1" s="1"/>
  <c r="H378" i="8"/>
  <c r="P376" i="1" s="1"/>
  <c r="AB377" i="8"/>
  <c r="U377" i="8"/>
  <c r="P377" i="8"/>
  <c r="J377" i="8"/>
  <c r="R375" i="1" s="1"/>
  <c r="H377" i="8"/>
  <c r="P375" i="1" s="1"/>
  <c r="AB376" i="8"/>
  <c r="U376" i="8"/>
  <c r="P376" i="8"/>
  <c r="J376" i="8"/>
  <c r="R374" i="1" s="1"/>
  <c r="H376" i="8"/>
  <c r="P374" i="1" s="1"/>
  <c r="AB375" i="8"/>
  <c r="U375" i="8"/>
  <c r="P375" i="8"/>
  <c r="J375" i="8"/>
  <c r="R373" i="1" s="1"/>
  <c r="H375" i="8"/>
  <c r="P373" i="1" s="1"/>
  <c r="AB374" i="8"/>
  <c r="U374" i="8"/>
  <c r="P374" i="8"/>
  <c r="J374" i="8"/>
  <c r="R372" i="1" s="1"/>
  <c r="H374" i="8"/>
  <c r="P372" i="1" s="1"/>
  <c r="AB373" i="8"/>
  <c r="U373" i="8"/>
  <c r="P373" i="8"/>
  <c r="J373" i="8"/>
  <c r="R371" i="1" s="1"/>
  <c r="H373" i="8"/>
  <c r="P371" i="1" s="1"/>
  <c r="AB372" i="8"/>
  <c r="U372" i="8"/>
  <c r="P372" i="8"/>
  <c r="J372" i="8"/>
  <c r="R370" i="1" s="1"/>
  <c r="H372" i="8"/>
  <c r="P370" i="1" s="1"/>
  <c r="AB371" i="8"/>
  <c r="U371" i="8"/>
  <c r="P371" i="8"/>
  <c r="J371" i="8"/>
  <c r="R369" i="1" s="1"/>
  <c r="H371" i="8"/>
  <c r="P369" i="1" s="1"/>
  <c r="AB370" i="8"/>
  <c r="U370" i="8"/>
  <c r="P370" i="8"/>
  <c r="J370" i="8"/>
  <c r="R368" i="1" s="1"/>
  <c r="H370" i="8"/>
  <c r="P368" i="1" s="1"/>
  <c r="AB369" i="8"/>
  <c r="U369" i="8"/>
  <c r="P369" i="8"/>
  <c r="J369" i="8"/>
  <c r="R367" i="1" s="1"/>
  <c r="H369" i="8"/>
  <c r="P367" i="1" s="1"/>
  <c r="AB368" i="8"/>
  <c r="U368" i="8"/>
  <c r="P368" i="8"/>
  <c r="J368" i="8"/>
  <c r="R366" i="1" s="1"/>
  <c r="H368" i="8"/>
  <c r="P366" i="1" s="1"/>
  <c r="AB367" i="8"/>
  <c r="U367" i="8"/>
  <c r="P367" i="8"/>
  <c r="J367" i="8"/>
  <c r="R365" i="1" s="1"/>
  <c r="H367" i="8"/>
  <c r="P365" i="1" s="1"/>
  <c r="AB366" i="8"/>
  <c r="U366" i="8"/>
  <c r="P366" i="8"/>
  <c r="J366" i="8"/>
  <c r="R364" i="1" s="1"/>
  <c r="H366" i="8"/>
  <c r="P364" i="1" s="1"/>
  <c r="AB365" i="8"/>
  <c r="U365" i="8"/>
  <c r="P365" i="8"/>
  <c r="J365" i="8"/>
  <c r="R363" i="1" s="1"/>
  <c r="H365" i="8"/>
  <c r="P363" i="1" s="1"/>
  <c r="AB364" i="8"/>
  <c r="U364" i="8"/>
  <c r="P364" i="8"/>
  <c r="J364" i="8"/>
  <c r="R362" i="1" s="1"/>
  <c r="H364" i="8"/>
  <c r="P362" i="1" s="1"/>
  <c r="AB363" i="8"/>
  <c r="U363" i="8"/>
  <c r="P363" i="8"/>
  <c r="J363" i="8"/>
  <c r="R361" i="1" s="1"/>
  <c r="H363" i="8"/>
  <c r="P361" i="1" s="1"/>
  <c r="AB362" i="8"/>
  <c r="U362" i="8"/>
  <c r="P362" i="8"/>
  <c r="J362" i="8"/>
  <c r="R360" i="1" s="1"/>
  <c r="H362" i="8"/>
  <c r="P360" i="1" s="1"/>
  <c r="AB361" i="8"/>
  <c r="U361" i="8"/>
  <c r="P361" i="8"/>
  <c r="J361" i="8"/>
  <c r="R359" i="1" s="1"/>
  <c r="H361" i="8"/>
  <c r="P359" i="1" s="1"/>
  <c r="AB360" i="8"/>
  <c r="U360" i="8"/>
  <c r="P360" i="8"/>
  <c r="J360" i="8"/>
  <c r="R358" i="1" s="1"/>
  <c r="H360" i="8"/>
  <c r="P358" i="1" s="1"/>
  <c r="AB359" i="8"/>
  <c r="U359" i="8"/>
  <c r="P359" i="8"/>
  <c r="J359" i="8"/>
  <c r="R357" i="1" s="1"/>
  <c r="H359" i="8"/>
  <c r="P357" i="1" s="1"/>
  <c r="AB358" i="8"/>
  <c r="U358" i="8"/>
  <c r="P358" i="8"/>
  <c r="J358" i="8"/>
  <c r="R356" i="1" s="1"/>
  <c r="H358" i="8"/>
  <c r="P356" i="1" s="1"/>
  <c r="AB357" i="8"/>
  <c r="U357" i="8"/>
  <c r="P357" i="8"/>
  <c r="J357" i="8"/>
  <c r="R355" i="1" s="1"/>
  <c r="H357" i="8"/>
  <c r="P355" i="1" s="1"/>
  <c r="AB356" i="8"/>
  <c r="U356" i="8"/>
  <c r="P356" i="8"/>
  <c r="J356" i="8"/>
  <c r="R354" i="1" s="1"/>
  <c r="H356" i="8"/>
  <c r="P354" i="1" s="1"/>
  <c r="AB355" i="8"/>
  <c r="U355" i="8"/>
  <c r="P355" i="8"/>
  <c r="J355" i="8"/>
  <c r="R353" i="1" s="1"/>
  <c r="H355" i="8"/>
  <c r="P353" i="1" s="1"/>
  <c r="AB354" i="8"/>
  <c r="U354" i="8"/>
  <c r="P354" i="8"/>
  <c r="J354" i="8"/>
  <c r="R352" i="1" s="1"/>
  <c r="H354" i="8"/>
  <c r="P352" i="1" s="1"/>
  <c r="AB353" i="8"/>
  <c r="U353" i="8"/>
  <c r="P353" i="8"/>
  <c r="J353" i="8"/>
  <c r="R351" i="1" s="1"/>
  <c r="H353" i="8"/>
  <c r="P351" i="1" s="1"/>
  <c r="AB352" i="8"/>
  <c r="U352" i="8"/>
  <c r="P352" i="8"/>
  <c r="J352" i="8"/>
  <c r="R350" i="1" s="1"/>
  <c r="H352" i="8"/>
  <c r="P350" i="1" s="1"/>
  <c r="AB351" i="8"/>
  <c r="U351" i="8"/>
  <c r="P351" i="8"/>
  <c r="J351" i="8"/>
  <c r="R349" i="1" s="1"/>
  <c r="H351" i="8"/>
  <c r="P349" i="1" s="1"/>
  <c r="AB350" i="8"/>
  <c r="U350" i="8"/>
  <c r="P350" i="8"/>
  <c r="J350" i="8"/>
  <c r="R348" i="1" s="1"/>
  <c r="H350" i="8"/>
  <c r="P348" i="1" s="1"/>
  <c r="AB349" i="8"/>
  <c r="U349" i="8"/>
  <c r="P349" i="8"/>
  <c r="J349" i="8"/>
  <c r="R347" i="1" s="1"/>
  <c r="H349" i="8"/>
  <c r="P347" i="1" s="1"/>
  <c r="AB348" i="8"/>
  <c r="U348" i="8"/>
  <c r="P348" i="8"/>
  <c r="J348" i="8"/>
  <c r="R346" i="1" s="1"/>
  <c r="H348" i="8"/>
  <c r="P346" i="1" s="1"/>
  <c r="AB347" i="8"/>
  <c r="U347" i="8"/>
  <c r="P347" i="8"/>
  <c r="J347" i="8"/>
  <c r="R345" i="1" s="1"/>
  <c r="H347" i="8"/>
  <c r="P345" i="1" s="1"/>
  <c r="AB346" i="8"/>
  <c r="U346" i="8"/>
  <c r="P346" i="8"/>
  <c r="J346" i="8"/>
  <c r="R344" i="1" s="1"/>
  <c r="H346" i="8"/>
  <c r="P344" i="1" s="1"/>
  <c r="AB345" i="8"/>
  <c r="U345" i="8"/>
  <c r="P345" i="8"/>
  <c r="J345" i="8"/>
  <c r="R343" i="1" s="1"/>
  <c r="H345" i="8"/>
  <c r="P343" i="1" s="1"/>
  <c r="AB344" i="8"/>
  <c r="U344" i="8"/>
  <c r="P344" i="8"/>
  <c r="J344" i="8"/>
  <c r="R342" i="1" s="1"/>
  <c r="H344" i="8"/>
  <c r="P342" i="1" s="1"/>
  <c r="AB343" i="8"/>
  <c r="U343" i="8"/>
  <c r="P343" i="8"/>
  <c r="J343" i="8"/>
  <c r="R341" i="1" s="1"/>
  <c r="H343" i="8"/>
  <c r="P341" i="1" s="1"/>
  <c r="AB342" i="8"/>
  <c r="U342" i="8"/>
  <c r="P342" i="8"/>
  <c r="J342" i="8"/>
  <c r="R340" i="1" s="1"/>
  <c r="H342" i="8"/>
  <c r="P340" i="1" s="1"/>
  <c r="AB341" i="8"/>
  <c r="U341" i="8"/>
  <c r="P341" i="8"/>
  <c r="J341" i="8"/>
  <c r="R339" i="1" s="1"/>
  <c r="H341" i="8"/>
  <c r="P339" i="1" s="1"/>
  <c r="AB340" i="8"/>
  <c r="U340" i="8"/>
  <c r="P340" i="8"/>
  <c r="J340" i="8"/>
  <c r="R338" i="1" s="1"/>
  <c r="H340" i="8"/>
  <c r="P338" i="1" s="1"/>
  <c r="AB339" i="8"/>
  <c r="U339" i="8"/>
  <c r="P339" i="8"/>
  <c r="J339" i="8"/>
  <c r="R337" i="1" s="1"/>
  <c r="H339" i="8"/>
  <c r="P337" i="1" s="1"/>
  <c r="AB338" i="8"/>
  <c r="U338" i="8"/>
  <c r="P338" i="8"/>
  <c r="J338" i="8"/>
  <c r="R336" i="1" s="1"/>
  <c r="H338" i="8"/>
  <c r="P336" i="1" s="1"/>
  <c r="AB337" i="8"/>
  <c r="U337" i="8"/>
  <c r="P337" i="8"/>
  <c r="J337" i="8"/>
  <c r="R335" i="1" s="1"/>
  <c r="H337" i="8"/>
  <c r="P335" i="1" s="1"/>
  <c r="AB336" i="8"/>
  <c r="U336" i="8"/>
  <c r="P336" i="8"/>
  <c r="J336" i="8"/>
  <c r="R334" i="1" s="1"/>
  <c r="H336" i="8"/>
  <c r="P334" i="1" s="1"/>
  <c r="AB335" i="8"/>
  <c r="U335" i="8"/>
  <c r="P335" i="8"/>
  <c r="J335" i="8"/>
  <c r="R333" i="1" s="1"/>
  <c r="H335" i="8"/>
  <c r="P333" i="1" s="1"/>
  <c r="AB334" i="8"/>
  <c r="U334" i="8"/>
  <c r="P334" i="8"/>
  <c r="J334" i="8"/>
  <c r="R332" i="1" s="1"/>
  <c r="H334" i="8"/>
  <c r="P332" i="1" s="1"/>
  <c r="AB333" i="8"/>
  <c r="U333" i="8"/>
  <c r="P333" i="8"/>
  <c r="J333" i="8"/>
  <c r="R331" i="1" s="1"/>
  <c r="H333" i="8"/>
  <c r="P331" i="1" s="1"/>
  <c r="AB332" i="8"/>
  <c r="U332" i="8"/>
  <c r="P332" i="8"/>
  <c r="J332" i="8"/>
  <c r="R330" i="1" s="1"/>
  <c r="H332" i="8"/>
  <c r="P330" i="1" s="1"/>
  <c r="AB331" i="8"/>
  <c r="U331" i="8"/>
  <c r="P331" i="8"/>
  <c r="J331" i="8"/>
  <c r="R329" i="1" s="1"/>
  <c r="H331" i="8"/>
  <c r="P329" i="1" s="1"/>
  <c r="AB330" i="8"/>
  <c r="U330" i="8"/>
  <c r="P330" i="8"/>
  <c r="J330" i="8"/>
  <c r="R328" i="1" s="1"/>
  <c r="H330" i="8"/>
  <c r="P328" i="1" s="1"/>
  <c r="AB329" i="8"/>
  <c r="U329" i="8"/>
  <c r="P329" i="8"/>
  <c r="J329" i="8"/>
  <c r="R327" i="1" s="1"/>
  <c r="H329" i="8"/>
  <c r="P327" i="1" s="1"/>
  <c r="AB328" i="8"/>
  <c r="U328" i="8"/>
  <c r="P328" i="8"/>
  <c r="J328" i="8"/>
  <c r="R326" i="1" s="1"/>
  <c r="H328" i="8"/>
  <c r="P326" i="1" s="1"/>
  <c r="AB327" i="8"/>
  <c r="U327" i="8"/>
  <c r="P327" i="8"/>
  <c r="J327" i="8"/>
  <c r="R325" i="1" s="1"/>
  <c r="H327" i="8"/>
  <c r="P325" i="1" s="1"/>
  <c r="AB326" i="8"/>
  <c r="U326" i="8"/>
  <c r="P326" i="8"/>
  <c r="J326" i="8"/>
  <c r="R324" i="1" s="1"/>
  <c r="H326" i="8"/>
  <c r="P324" i="1" s="1"/>
  <c r="AB325" i="8"/>
  <c r="U325" i="8"/>
  <c r="P325" i="8"/>
  <c r="J325" i="8"/>
  <c r="R323" i="1" s="1"/>
  <c r="H325" i="8"/>
  <c r="P323" i="1" s="1"/>
  <c r="AB324" i="8"/>
  <c r="U324" i="8"/>
  <c r="P324" i="8"/>
  <c r="J324" i="8"/>
  <c r="R322" i="1" s="1"/>
  <c r="H324" i="8"/>
  <c r="P322" i="1" s="1"/>
  <c r="AB323" i="8"/>
  <c r="U323" i="8"/>
  <c r="P323" i="8"/>
  <c r="J323" i="8"/>
  <c r="R321" i="1" s="1"/>
  <c r="H323" i="8"/>
  <c r="P321" i="1" s="1"/>
  <c r="AB322" i="8"/>
  <c r="U322" i="8"/>
  <c r="P322" i="8"/>
  <c r="J322" i="8"/>
  <c r="R320" i="1" s="1"/>
  <c r="H322" i="8"/>
  <c r="P320" i="1" s="1"/>
  <c r="AB321" i="8"/>
  <c r="U321" i="8"/>
  <c r="P321" i="8"/>
  <c r="J321" i="8"/>
  <c r="R319" i="1" s="1"/>
  <c r="H321" i="8"/>
  <c r="P319" i="1" s="1"/>
  <c r="AB320" i="8"/>
  <c r="U320" i="8"/>
  <c r="P320" i="8"/>
  <c r="J320" i="8"/>
  <c r="R318" i="1" s="1"/>
  <c r="H320" i="8"/>
  <c r="P318" i="1" s="1"/>
  <c r="AB319" i="8"/>
  <c r="U319" i="8"/>
  <c r="P319" i="8"/>
  <c r="J319" i="8"/>
  <c r="R317" i="1" s="1"/>
  <c r="H319" i="8"/>
  <c r="P317" i="1" s="1"/>
  <c r="AB318" i="8"/>
  <c r="U318" i="8"/>
  <c r="P318" i="8"/>
  <c r="J318" i="8"/>
  <c r="R316" i="1" s="1"/>
  <c r="H318" i="8"/>
  <c r="P316" i="1" s="1"/>
  <c r="AB317" i="8"/>
  <c r="U317" i="8"/>
  <c r="P317" i="8"/>
  <c r="J317" i="8"/>
  <c r="R315" i="1" s="1"/>
  <c r="H317" i="8"/>
  <c r="P315" i="1" s="1"/>
  <c r="AB316" i="8"/>
  <c r="U316" i="8"/>
  <c r="P316" i="8"/>
  <c r="J316" i="8"/>
  <c r="R314" i="1" s="1"/>
  <c r="H316" i="8"/>
  <c r="P314" i="1" s="1"/>
  <c r="AB315" i="8"/>
  <c r="U315" i="8"/>
  <c r="P315" i="8"/>
  <c r="J315" i="8"/>
  <c r="R313" i="1" s="1"/>
  <c r="H315" i="8"/>
  <c r="P313" i="1" s="1"/>
  <c r="AB314" i="8"/>
  <c r="U314" i="8"/>
  <c r="P314" i="8"/>
  <c r="J314" i="8"/>
  <c r="R312" i="1" s="1"/>
  <c r="H314" i="8"/>
  <c r="P312" i="1" s="1"/>
  <c r="AB313" i="8"/>
  <c r="U313" i="8"/>
  <c r="P313" i="8"/>
  <c r="J313" i="8"/>
  <c r="R311" i="1" s="1"/>
  <c r="H313" i="8"/>
  <c r="P311" i="1" s="1"/>
  <c r="AB312" i="8"/>
  <c r="U312" i="8"/>
  <c r="P312" i="8"/>
  <c r="J312" i="8"/>
  <c r="R310" i="1" s="1"/>
  <c r="H312" i="8"/>
  <c r="P310" i="1" s="1"/>
  <c r="AB311" i="8"/>
  <c r="U311" i="8"/>
  <c r="P311" i="8"/>
  <c r="J311" i="8"/>
  <c r="R309" i="1" s="1"/>
  <c r="H311" i="8"/>
  <c r="P309" i="1" s="1"/>
  <c r="AB310" i="8"/>
  <c r="U310" i="8"/>
  <c r="P310" i="8"/>
  <c r="J310" i="8"/>
  <c r="R308" i="1" s="1"/>
  <c r="H310" i="8"/>
  <c r="P308" i="1" s="1"/>
  <c r="AB309" i="8"/>
  <c r="U309" i="8"/>
  <c r="P309" i="8"/>
  <c r="J309" i="8"/>
  <c r="R307" i="1" s="1"/>
  <c r="H309" i="8"/>
  <c r="P307" i="1" s="1"/>
  <c r="AB308" i="8"/>
  <c r="U308" i="8"/>
  <c r="P308" i="8"/>
  <c r="J308" i="8"/>
  <c r="R306" i="1" s="1"/>
  <c r="H308" i="8"/>
  <c r="P306" i="1" s="1"/>
  <c r="AB307" i="8"/>
  <c r="U307" i="8"/>
  <c r="P307" i="8"/>
  <c r="J307" i="8"/>
  <c r="R305" i="1" s="1"/>
  <c r="H307" i="8"/>
  <c r="P305" i="1" s="1"/>
  <c r="AB306" i="8"/>
  <c r="U306" i="8"/>
  <c r="P306" i="8"/>
  <c r="J306" i="8"/>
  <c r="R304" i="1" s="1"/>
  <c r="H306" i="8"/>
  <c r="P304" i="1" s="1"/>
  <c r="AB305" i="8"/>
  <c r="U305" i="8"/>
  <c r="P305" i="8"/>
  <c r="J305" i="8"/>
  <c r="R303" i="1" s="1"/>
  <c r="H305" i="8"/>
  <c r="P303" i="1" s="1"/>
  <c r="AB304" i="8"/>
  <c r="U304" i="8"/>
  <c r="P304" i="8"/>
  <c r="J304" i="8"/>
  <c r="R302" i="1" s="1"/>
  <c r="H304" i="8"/>
  <c r="P302" i="1" s="1"/>
  <c r="AB303" i="8"/>
  <c r="U303" i="8"/>
  <c r="P303" i="8"/>
  <c r="J303" i="8"/>
  <c r="R301" i="1" s="1"/>
  <c r="H303" i="8"/>
  <c r="P301" i="1" s="1"/>
  <c r="AB302" i="8"/>
  <c r="U302" i="8"/>
  <c r="P302" i="8"/>
  <c r="J302" i="8"/>
  <c r="R300" i="1" s="1"/>
  <c r="H302" i="8"/>
  <c r="P300" i="1" s="1"/>
  <c r="AB301" i="8"/>
  <c r="U301" i="8"/>
  <c r="P301" i="8"/>
  <c r="J301" i="8"/>
  <c r="R299" i="1" s="1"/>
  <c r="H301" i="8"/>
  <c r="P299" i="1" s="1"/>
  <c r="AB300" i="8"/>
  <c r="U300" i="8"/>
  <c r="P300" i="8"/>
  <c r="J300" i="8"/>
  <c r="R298" i="1" s="1"/>
  <c r="H300" i="8"/>
  <c r="P298" i="1" s="1"/>
  <c r="AB299" i="8"/>
  <c r="U299" i="8"/>
  <c r="P299" i="8"/>
  <c r="J299" i="8"/>
  <c r="R297" i="1" s="1"/>
  <c r="H299" i="8"/>
  <c r="P297" i="1" s="1"/>
  <c r="AB298" i="8"/>
  <c r="U298" i="8"/>
  <c r="P298" i="8"/>
  <c r="J298" i="8"/>
  <c r="R296" i="1" s="1"/>
  <c r="H298" i="8"/>
  <c r="P296" i="1" s="1"/>
  <c r="AB297" i="8"/>
  <c r="U297" i="8"/>
  <c r="P297" i="8"/>
  <c r="J297" i="8"/>
  <c r="R295" i="1" s="1"/>
  <c r="H297" i="8"/>
  <c r="P295" i="1" s="1"/>
  <c r="AB296" i="8"/>
  <c r="U296" i="8"/>
  <c r="P296" i="8"/>
  <c r="J296" i="8"/>
  <c r="R294" i="1" s="1"/>
  <c r="H296" i="8"/>
  <c r="P294" i="1" s="1"/>
  <c r="AB295" i="8"/>
  <c r="U295" i="8"/>
  <c r="P295" i="8"/>
  <c r="J295" i="8"/>
  <c r="R293" i="1" s="1"/>
  <c r="H295" i="8"/>
  <c r="P293" i="1" s="1"/>
  <c r="AB294" i="8"/>
  <c r="U294" i="8"/>
  <c r="P294" i="8"/>
  <c r="J294" i="8"/>
  <c r="R292" i="1" s="1"/>
  <c r="H294" i="8"/>
  <c r="P292" i="1" s="1"/>
  <c r="AB293" i="8"/>
  <c r="U293" i="8"/>
  <c r="P293" i="8"/>
  <c r="J293" i="8"/>
  <c r="R291" i="1" s="1"/>
  <c r="H293" i="8"/>
  <c r="P291" i="1" s="1"/>
  <c r="AB292" i="8"/>
  <c r="U292" i="8"/>
  <c r="P292" i="8"/>
  <c r="J292" i="8"/>
  <c r="R290" i="1" s="1"/>
  <c r="H292" i="8"/>
  <c r="P290" i="1" s="1"/>
  <c r="AB291" i="8"/>
  <c r="U291" i="8"/>
  <c r="P291" i="8"/>
  <c r="J291" i="8"/>
  <c r="R289" i="1" s="1"/>
  <c r="H291" i="8"/>
  <c r="P289" i="1" s="1"/>
  <c r="AB290" i="8"/>
  <c r="U290" i="8"/>
  <c r="P290" i="8"/>
  <c r="J290" i="8"/>
  <c r="R288" i="1" s="1"/>
  <c r="H290" i="8"/>
  <c r="P288" i="1" s="1"/>
  <c r="AB289" i="8"/>
  <c r="U289" i="8"/>
  <c r="P289" i="8"/>
  <c r="J289" i="8"/>
  <c r="R287" i="1" s="1"/>
  <c r="H289" i="8"/>
  <c r="P287" i="1" s="1"/>
  <c r="AB288" i="8"/>
  <c r="U288" i="8"/>
  <c r="P288" i="8"/>
  <c r="J288" i="8"/>
  <c r="R286" i="1" s="1"/>
  <c r="H288" i="8"/>
  <c r="P286" i="1" s="1"/>
  <c r="AB287" i="8"/>
  <c r="U287" i="8"/>
  <c r="P287" i="8"/>
  <c r="J287" i="8"/>
  <c r="R285" i="1" s="1"/>
  <c r="H287" i="8"/>
  <c r="P285" i="1" s="1"/>
  <c r="AB286" i="8"/>
  <c r="U286" i="8"/>
  <c r="P286" i="8"/>
  <c r="J286" i="8"/>
  <c r="R284" i="1" s="1"/>
  <c r="H286" i="8"/>
  <c r="P284" i="1" s="1"/>
  <c r="AB285" i="8"/>
  <c r="U285" i="8"/>
  <c r="P285" i="8"/>
  <c r="J285" i="8"/>
  <c r="R283" i="1" s="1"/>
  <c r="H285" i="8"/>
  <c r="P283" i="1" s="1"/>
  <c r="AB284" i="8"/>
  <c r="U284" i="8"/>
  <c r="P284" i="8"/>
  <c r="J284" i="8"/>
  <c r="R282" i="1" s="1"/>
  <c r="H284" i="8"/>
  <c r="P282" i="1" s="1"/>
  <c r="AB283" i="8"/>
  <c r="U283" i="8"/>
  <c r="P283" i="8"/>
  <c r="J283" i="8"/>
  <c r="R281" i="1" s="1"/>
  <c r="H283" i="8"/>
  <c r="P281" i="1" s="1"/>
  <c r="AB282" i="8"/>
  <c r="U282" i="8"/>
  <c r="P282" i="8"/>
  <c r="J282" i="8"/>
  <c r="R280" i="1" s="1"/>
  <c r="H282" i="8"/>
  <c r="P280" i="1" s="1"/>
  <c r="AB281" i="8"/>
  <c r="U281" i="8"/>
  <c r="P281" i="8"/>
  <c r="J281" i="8"/>
  <c r="R279" i="1" s="1"/>
  <c r="H281" i="8"/>
  <c r="P279" i="1" s="1"/>
  <c r="AB280" i="8"/>
  <c r="U280" i="8"/>
  <c r="P280" i="8"/>
  <c r="J280" i="8"/>
  <c r="R278" i="1" s="1"/>
  <c r="H280" i="8"/>
  <c r="P278" i="1" s="1"/>
  <c r="AB279" i="8"/>
  <c r="U279" i="8"/>
  <c r="P279" i="8"/>
  <c r="J279" i="8"/>
  <c r="R277" i="1" s="1"/>
  <c r="H279" i="8"/>
  <c r="P277" i="1" s="1"/>
  <c r="AB278" i="8"/>
  <c r="U278" i="8"/>
  <c r="P278" i="8"/>
  <c r="J278" i="8"/>
  <c r="R276" i="1" s="1"/>
  <c r="H278" i="8"/>
  <c r="P276" i="1" s="1"/>
  <c r="AB277" i="8"/>
  <c r="U277" i="8"/>
  <c r="P277" i="8"/>
  <c r="J277" i="8"/>
  <c r="R275" i="1" s="1"/>
  <c r="H277" i="8"/>
  <c r="P275" i="1" s="1"/>
  <c r="AB276" i="8"/>
  <c r="U276" i="8"/>
  <c r="P276" i="8"/>
  <c r="J276" i="8"/>
  <c r="R274" i="1" s="1"/>
  <c r="H276" i="8"/>
  <c r="P274" i="1" s="1"/>
  <c r="AB275" i="8"/>
  <c r="U275" i="8"/>
  <c r="P275" i="8"/>
  <c r="J275" i="8"/>
  <c r="R273" i="1" s="1"/>
  <c r="H275" i="8"/>
  <c r="P273" i="1" s="1"/>
  <c r="AB274" i="8"/>
  <c r="U274" i="8"/>
  <c r="P274" i="8"/>
  <c r="J274" i="8"/>
  <c r="R272" i="1" s="1"/>
  <c r="H274" i="8"/>
  <c r="P272" i="1" s="1"/>
  <c r="AB273" i="8"/>
  <c r="U273" i="8"/>
  <c r="P273" i="8"/>
  <c r="J273" i="8"/>
  <c r="R271" i="1" s="1"/>
  <c r="H273" i="8"/>
  <c r="P271" i="1" s="1"/>
  <c r="AB272" i="8"/>
  <c r="U272" i="8"/>
  <c r="P272" i="8"/>
  <c r="J272" i="8"/>
  <c r="R270" i="1" s="1"/>
  <c r="H272" i="8"/>
  <c r="P270" i="1" s="1"/>
  <c r="AB271" i="8"/>
  <c r="U271" i="8"/>
  <c r="P271" i="8"/>
  <c r="J271" i="8"/>
  <c r="R269" i="1" s="1"/>
  <c r="H271" i="8"/>
  <c r="P269" i="1" s="1"/>
  <c r="AB270" i="8"/>
  <c r="U270" i="8"/>
  <c r="P270" i="8"/>
  <c r="J270" i="8"/>
  <c r="R268" i="1" s="1"/>
  <c r="H270" i="8"/>
  <c r="P268" i="1" s="1"/>
  <c r="AB269" i="8"/>
  <c r="U269" i="8"/>
  <c r="P269" i="8"/>
  <c r="J269" i="8"/>
  <c r="R267" i="1" s="1"/>
  <c r="H269" i="8"/>
  <c r="P267" i="1" s="1"/>
  <c r="AB268" i="8"/>
  <c r="U268" i="8"/>
  <c r="P268" i="8"/>
  <c r="J268" i="8"/>
  <c r="R266" i="1" s="1"/>
  <c r="H268" i="8"/>
  <c r="P266" i="1" s="1"/>
  <c r="AB267" i="8"/>
  <c r="U267" i="8"/>
  <c r="P267" i="8"/>
  <c r="J267" i="8"/>
  <c r="R265" i="1" s="1"/>
  <c r="H267" i="8"/>
  <c r="P265" i="1" s="1"/>
  <c r="AB266" i="8"/>
  <c r="U266" i="8"/>
  <c r="P266" i="8"/>
  <c r="J266" i="8"/>
  <c r="R264" i="1" s="1"/>
  <c r="H266" i="8"/>
  <c r="P264" i="1" s="1"/>
  <c r="AB265" i="8"/>
  <c r="U265" i="8"/>
  <c r="P265" i="8"/>
  <c r="J265" i="8"/>
  <c r="R263" i="1" s="1"/>
  <c r="H265" i="8"/>
  <c r="P263" i="1" s="1"/>
  <c r="AB264" i="8"/>
  <c r="U264" i="8"/>
  <c r="P264" i="8"/>
  <c r="J264" i="8"/>
  <c r="R262" i="1" s="1"/>
  <c r="H264" i="8"/>
  <c r="P262" i="1" s="1"/>
  <c r="AB263" i="8"/>
  <c r="U263" i="8"/>
  <c r="P263" i="8"/>
  <c r="J263" i="8"/>
  <c r="R261" i="1" s="1"/>
  <c r="H263" i="8"/>
  <c r="P261" i="1" s="1"/>
  <c r="AB262" i="8"/>
  <c r="U262" i="8"/>
  <c r="P262" i="8"/>
  <c r="J262" i="8"/>
  <c r="R260" i="1" s="1"/>
  <c r="H262" i="8"/>
  <c r="P260" i="1" s="1"/>
  <c r="AB261" i="8"/>
  <c r="U261" i="8"/>
  <c r="P261" i="8"/>
  <c r="J261" i="8"/>
  <c r="R259" i="1" s="1"/>
  <c r="H261" i="8"/>
  <c r="P259" i="1" s="1"/>
  <c r="AB260" i="8"/>
  <c r="U260" i="8"/>
  <c r="P260" i="8"/>
  <c r="J260" i="8"/>
  <c r="R258" i="1" s="1"/>
  <c r="H260" i="8"/>
  <c r="P258" i="1" s="1"/>
  <c r="AB259" i="8"/>
  <c r="U259" i="8"/>
  <c r="P259" i="8"/>
  <c r="J259" i="8"/>
  <c r="R257" i="1" s="1"/>
  <c r="H259" i="8"/>
  <c r="P257" i="1" s="1"/>
  <c r="AB258" i="8"/>
  <c r="U258" i="8"/>
  <c r="P258" i="8"/>
  <c r="J258" i="8"/>
  <c r="R256" i="1" s="1"/>
  <c r="H258" i="8"/>
  <c r="P256" i="1" s="1"/>
  <c r="AB257" i="8"/>
  <c r="U257" i="8"/>
  <c r="P257" i="8"/>
  <c r="J257" i="8"/>
  <c r="R255" i="1" s="1"/>
  <c r="H257" i="8"/>
  <c r="P255" i="1" s="1"/>
  <c r="AB256" i="8"/>
  <c r="U256" i="8"/>
  <c r="P256" i="8"/>
  <c r="J256" i="8"/>
  <c r="R254" i="1" s="1"/>
  <c r="H256" i="8"/>
  <c r="P254" i="1" s="1"/>
  <c r="AB255" i="8"/>
  <c r="U255" i="8"/>
  <c r="P255" i="8"/>
  <c r="J255" i="8"/>
  <c r="R253" i="1" s="1"/>
  <c r="H255" i="8"/>
  <c r="P253" i="1" s="1"/>
  <c r="AB254" i="8"/>
  <c r="U254" i="8"/>
  <c r="P254" i="8"/>
  <c r="J254" i="8"/>
  <c r="R252" i="1" s="1"/>
  <c r="H254" i="8"/>
  <c r="P252" i="1" s="1"/>
  <c r="AB253" i="8"/>
  <c r="U253" i="8"/>
  <c r="P253" i="8"/>
  <c r="J253" i="8"/>
  <c r="R251" i="1" s="1"/>
  <c r="H253" i="8"/>
  <c r="P251" i="1" s="1"/>
  <c r="AB252" i="8"/>
  <c r="U252" i="8"/>
  <c r="P252" i="8"/>
  <c r="J252" i="8"/>
  <c r="R250" i="1" s="1"/>
  <c r="H252" i="8"/>
  <c r="P250" i="1" s="1"/>
  <c r="AB251" i="8"/>
  <c r="U251" i="8"/>
  <c r="P251" i="8"/>
  <c r="J251" i="8"/>
  <c r="R249" i="1" s="1"/>
  <c r="H251" i="8"/>
  <c r="P249" i="1" s="1"/>
  <c r="AB250" i="8"/>
  <c r="U250" i="8"/>
  <c r="P250" i="8"/>
  <c r="J250" i="8"/>
  <c r="R248" i="1" s="1"/>
  <c r="H250" i="8"/>
  <c r="P248" i="1" s="1"/>
  <c r="AB249" i="8"/>
  <c r="U249" i="8"/>
  <c r="P249" i="8"/>
  <c r="J249" i="8"/>
  <c r="R247" i="1" s="1"/>
  <c r="H249" i="8"/>
  <c r="P247" i="1" s="1"/>
  <c r="AB248" i="8"/>
  <c r="U248" i="8"/>
  <c r="P248" i="8"/>
  <c r="J248" i="8"/>
  <c r="R246" i="1" s="1"/>
  <c r="H248" i="8"/>
  <c r="P246" i="1" s="1"/>
  <c r="AB247" i="8"/>
  <c r="U247" i="8"/>
  <c r="P247" i="8"/>
  <c r="J247" i="8"/>
  <c r="R245" i="1" s="1"/>
  <c r="H247" i="8"/>
  <c r="P245" i="1" s="1"/>
  <c r="AB246" i="8"/>
  <c r="U246" i="8"/>
  <c r="P246" i="8"/>
  <c r="J246" i="8"/>
  <c r="R244" i="1" s="1"/>
  <c r="H246" i="8"/>
  <c r="P244" i="1" s="1"/>
  <c r="AB245" i="8"/>
  <c r="U245" i="8"/>
  <c r="P245" i="8"/>
  <c r="J245" i="8"/>
  <c r="R243" i="1" s="1"/>
  <c r="H245" i="8"/>
  <c r="P243" i="1" s="1"/>
  <c r="AB244" i="8"/>
  <c r="U244" i="8"/>
  <c r="P244" i="8"/>
  <c r="J244" i="8"/>
  <c r="R242" i="1" s="1"/>
  <c r="H244" i="8"/>
  <c r="P242" i="1" s="1"/>
  <c r="AB243" i="8"/>
  <c r="U243" i="8"/>
  <c r="P243" i="8"/>
  <c r="J243" i="8"/>
  <c r="R241" i="1" s="1"/>
  <c r="H243" i="8"/>
  <c r="P241" i="1" s="1"/>
  <c r="AB242" i="8"/>
  <c r="U242" i="8"/>
  <c r="P242" i="8"/>
  <c r="J242" i="8"/>
  <c r="R240" i="1" s="1"/>
  <c r="H242" i="8"/>
  <c r="P240" i="1" s="1"/>
  <c r="AB241" i="8"/>
  <c r="U241" i="8"/>
  <c r="P241" i="8"/>
  <c r="J241" i="8"/>
  <c r="R239" i="1" s="1"/>
  <c r="H241" i="8"/>
  <c r="P239" i="1" s="1"/>
  <c r="AB240" i="8"/>
  <c r="U240" i="8"/>
  <c r="P240" i="8"/>
  <c r="J240" i="8"/>
  <c r="R238" i="1" s="1"/>
  <c r="H240" i="8"/>
  <c r="P238" i="1" s="1"/>
  <c r="AB239" i="8"/>
  <c r="U239" i="8"/>
  <c r="P239" i="8"/>
  <c r="J239" i="8"/>
  <c r="R237" i="1" s="1"/>
  <c r="H239" i="8"/>
  <c r="P237" i="1" s="1"/>
  <c r="AB238" i="8"/>
  <c r="U238" i="8"/>
  <c r="P238" i="8"/>
  <c r="J238" i="8"/>
  <c r="R236" i="1" s="1"/>
  <c r="H238" i="8"/>
  <c r="P236" i="1" s="1"/>
  <c r="AB237" i="8"/>
  <c r="U237" i="8"/>
  <c r="P237" i="8"/>
  <c r="J237" i="8"/>
  <c r="R235" i="1" s="1"/>
  <c r="H237" i="8"/>
  <c r="P235" i="1" s="1"/>
  <c r="AB236" i="8"/>
  <c r="U236" i="8"/>
  <c r="P236" i="8"/>
  <c r="J236" i="8"/>
  <c r="R234" i="1" s="1"/>
  <c r="H236" i="8"/>
  <c r="P234" i="1" s="1"/>
  <c r="AB235" i="8"/>
  <c r="U235" i="8"/>
  <c r="P235" i="8"/>
  <c r="J235" i="8"/>
  <c r="R233" i="1" s="1"/>
  <c r="H235" i="8"/>
  <c r="P233" i="1" s="1"/>
  <c r="AB234" i="8"/>
  <c r="U234" i="8"/>
  <c r="P234" i="8"/>
  <c r="J234" i="8"/>
  <c r="R232" i="1" s="1"/>
  <c r="H234" i="8"/>
  <c r="P232" i="1" s="1"/>
  <c r="AB233" i="8"/>
  <c r="U233" i="8"/>
  <c r="P233" i="8"/>
  <c r="J233" i="8"/>
  <c r="R231" i="1" s="1"/>
  <c r="H233" i="8"/>
  <c r="P231" i="1" s="1"/>
  <c r="AB232" i="8"/>
  <c r="U232" i="8"/>
  <c r="P232" i="8"/>
  <c r="J232" i="8"/>
  <c r="R230" i="1" s="1"/>
  <c r="H232" i="8"/>
  <c r="P230" i="1" s="1"/>
  <c r="AB231" i="8"/>
  <c r="U231" i="8"/>
  <c r="P231" i="8"/>
  <c r="J231" i="8"/>
  <c r="R229" i="1" s="1"/>
  <c r="H231" i="8"/>
  <c r="P229" i="1" s="1"/>
  <c r="AB230" i="8"/>
  <c r="U230" i="8"/>
  <c r="P230" i="8"/>
  <c r="J230" i="8"/>
  <c r="R228" i="1" s="1"/>
  <c r="H230" i="8"/>
  <c r="P228" i="1" s="1"/>
  <c r="AB229" i="8"/>
  <c r="U229" i="8"/>
  <c r="P229" i="8"/>
  <c r="J229" i="8"/>
  <c r="R227" i="1" s="1"/>
  <c r="H229" i="8"/>
  <c r="P227" i="1" s="1"/>
  <c r="AB228" i="8"/>
  <c r="U228" i="8"/>
  <c r="P228" i="8"/>
  <c r="J228" i="8"/>
  <c r="R226" i="1" s="1"/>
  <c r="H228" i="8"/>
  <c r="P226" i="1" s="1"/>
  <c r="AB227" i="8"/>
  <c r="U227" i="8"/>
  <c r="P227" i="8"/>
  <c r="J227" i="8"/>
  <c r="R225" i="1" s="1"/>
  <c r="H227" i="8"/>
  <c r="P225" i="1" s="1"/>
  <c r="AB226" i="8"/>
  <c r="U226" i="8"/>
  <c r="P226" i="8"/>
  <c r="J226" i="8"/>
  <c r="R224" i="1" s="1"/>
  <c r="H226" i="8"/>
  <c r="P224" i="1" s="1"/>
  <c r="AB225" i="8"/>
  <c r="U225" i="8"/>
  <c r="P225" i="8"/>
  <c r="J225" i="8"/>
  <c r="R223" i="1" s="1"/>
  <c r="H225" i="8"/>
  <c r="P223" i="1" s="1"/>
  <c r="AB224" i="8"/>
  <c r="U224" i="8"/>
  <c r="P224" i="8"/>
  <c r="J224" i="8"/>
  <c r="R222" i="1" s="1"/>
  <c r="H224" i="8"/>
  <c r="P222" i="1" s="1"/>
  <c r="AB223" i="8"/>
  <c r="U223" i="8"/>
  <c r="P223" i="8"/>
  <c r="J223" i="8"/>
  <c r="R221" i="1" s="1"/>
  <c r="H223" i="8"/>
  <c r="P221" i="1" s="1"/>
  <c r="AB222" i="8"/>
  <c r="U222" i="8"/>
  <c r="P222" i="8"/>
  <c r="J222" i="8"/>
  <c r="R220" i="1" s="1"/>
  <c r="H222" i="8"/>
  <c r="P220" i="1" s="1"/>
  <c r="AB221" i="8"/>
  <c r="U221" i="8"/>
  <c r="P221" i="8"/>
  <c r="J221" i="8"/>
  <c r="R219" i="1" s="1"/>
  <c r="H221" i="8"/>
  <c r="P219" i="1" s="1"/>
  <c r="AB220" i="8"/>
  <c r="U220" i="8"/>
  <c r="P220" i="8"/>
  <c r="J220" i="8"/>
  <c r="R218" i="1" s="1"/>
  <c r="H220" i="8"/>
  <c r="P218" i="1" s="1"/>
  <c r="AB219" i="8"/>
  <c r="U219" i="8"/>
  <c r="P219" i="8"/>
  <c r="J219" i="8"/>
  <c r="R217" i="1" s="1"/>
  <c r="H219" i="8"/>
  <c r="P217" i="1" s="1"/>
  <c r="AB218" i="8"/>
  <c r="U218" i="8"/>
  <c r="P218" i="8"/>
  <c r="J218" i="8"/>
  <c r="R216" i="1" s="1"/>
  <c r="H218" i="8"/>
  <c r="P216" i="1" s="1"/>
  <c r="AB217" i="8"/>
  <c r="U217" i="8"/>
  <c r="P217" i="8"/>
  <c r="J217" i="8"/>
  <c r="R215" i="1" s="1"/>
  <c r="H217" i="8"/>
  <c r="P215" i="1" s="1"/>
  <c r="AB216" i="8"/>
  <c r="U216" i="8"/>
  <c r="P216" i="8"/>
  <c r="J216" i="8"/>
  <c r="R214" i="1" s="1"/>
  <c r="H216" i="8"/>
  <c r="P214" i="1" s="1"/>
  <c r="AB215" i="8"/>
  <c r="U215" i="8"/>
  <c r="P215" i="8"/>
  <c r="J215" i="8"/>
  <c r="R213" i="1" s="1"/>
  <c r="H215" i="8"/>
  <c r="P213" i="1" s="1"/>
  <c r="AB214" i="8"/>
  <c r="U214" i="8"/>
  <c r="P214" i="8"/>
  <c r="J214" i="8"/>
  <c r="R212" i="1" s="1"/>
  <c r="H214" i="8"/>
  <c r="P212" i="1" s="1"/>
  <c r="AB213" i="8"/>
  <c r="U213" i="8"/>
  <c r="P213" i="8"/>
  <c r="J213" i="8"/>
  <c r="R211" i="1" s="1"/>
  <c r="H213" i="8"/>
  <c r="P211" i="1" s="1"/>
  <c r="AB212" i="8"/>
  <c r="U212" i="8"/>
  <c r="P212" i="8"/>
  <c r="J212" i="8"/>
  <c r="R210" i="1" s="1"/>
  <c r="H212" i="8"/>
  <c r="P210" i="1" s="1"/>
  <c r="AB211" i="8"/>
  <c r="U211" i="8"/>
  <c r="P211" i="8"/>
  <c r="J211" i="8"/>
  <c r="R209" i="1" s="1"/>
  <c r="H211" i="8"/>
  <c r="P209" i="1" s="1"/>
  <c r="AB210" i="8"/>
  <c r="U210" i="8"/>
  <c r="P210" i="8"/>
  <c r="J210" i="8"/>
  <c r="R208" i="1" s="1"/>
  <c r="H210" i="8"/>
  <c r="P208" i="1" s="1"/>
  <c r="AB209" i="8"/>
  <c r="U209" i="8"/>
  <c r="P209" i="8"/>
  <c r="J209" i="8"/>
  <c r="R207" i="1" s="1"/>
  <c r="H209" i="8"/>
  <c r="P207" i="1" s="1"/>
  <c r="AB208" i="8"/>
  <c r="U208" i="8"/>
  <c r="P208" i="8"/>
  <c r="J208" i="8"/>
  <c r="R206" i="1" s="1"/>
  <c r="H208" i="8"/>
  <c r="P206" i="1" s="1"/>
  <c r="AB207" i="8"/>
  <c r="U207" i="8"/>
  <c r="P207" i="8"/>
  <c r="J207" i="8"/>
  <c r="R205" i="1" s="1"/>
  <c r="H207" i="8"/>
  <c r="P205" i="1" s="1"/>
  <c r="AB206" i="8"/>
  <c r="U206" i="8"/>
  <c r="P206" i="8"/>
  <c r="J206" i="8"/>
  <c r="R204" i="1" s="1"/>
  <c r="H206" i="8"/>
  <c r="P204" i="1" s="1"/>
  <c r="AB205" i="8"/>
  <c r="U205" i="8"/>
  <c r="P205" i="8"/>
  <c r="J205" i="8"/>
  <c r="R203" i="1" s="1"/>
  <c r="H205" i="8"/>
  <c r="P203" i="1" s="1"/>
  <c r="AB204" i="8"/>
  <c r="U204" i="8"/>
  <c r="P204" i="8"/>
  <c r="J204" i="8"/>
  <c r="R202" i="1" s="1"/>
  <c r="H204" i="8"/>
  <c r="P202" i="1" s="1"/>
  <c r="AB203" i="8"/>
  <c r="U203" i="8"/>
  <c r="P203" i="8"/>
  <c r="J203" i="8"/>
  <c r="R201" i="1" s="1"/>
  <c r="H203" i="8"/>
  <c r="P201" i="1" s="1"/>
  <c r="AB202" i="8"/>
  <c r="U202" i="8"/>
  <c r="P202" i="8"/>
  <c r="J202" i="8"/>
  <c r="R200" i="1" s="1"/>
  <c r="H202" i="8"/>
  <c r="P200" i="1" s="1"/>
  <c r="AB201" i="8"/>
  <c r="U201" i="8"/>
  <c r="P201" i="8"/>
  <c r="J201" i="8"/>
  <c r="R199" i="1" s="1"/>
  <c r="H201" i="8"/>
  <c r="P199" i="1" s="1"/>
  <c r="AB200" i="8"/>
  <c r="U200" i="8"/>
  <c r="P200" i="8"/>
  <c r="J200" i="8"/>
  <c r="R198" i="1" s="1"/>
  <c r="H200" i="8"/>
  <c r="P198" i="1" s="1"/>
  <c r="AB199" i="8"/>
  <c r="U199" i="8"/>
  <c r="P199" i="8"/>
  <c r="J199" i="8"/>
  <c r="R197" i="1" s="1"/>
  <c r="H199" i="8"/>
  <c r="P197" i="1" s="1"/>
  <c r="AB198" i="8"/>
  <c r="U198" i="8"/>
  <c r="P198" i="8"/>
  <c r="J198" i="8"/>
  <c r="R196" i="1" s="1"/>
  <c r="H198" i="8"/>
  <c r="P196" i="1" s="1"/>
  <c r="AB197" i="8"/>
  <c r="U197" i="8"/>
  <c r="P197" i="8"/>
  <c r="J197" i="8"/>
  <c r="R195" i="1" s="1"/>
  <c r="H197" i="8"/>
  <c r="P195" i="1" s="1"/>
  <c r="AB196" i="8"/>
  <c r="U196" i="8"/>
  <c r="P196" i="8"/>
  <c r="J196" i="8"/>
  <c r="R194" i="1" s="1"/>
  <c r="H196" i="8"/>
  <c r="P194" i="1" s="1"/>
  <c r="AB195" i="8"/>
  <c r="U195" i="8"/>
  <c r="P195" i="8"/>
  <c r="J195" i="8"/>
  <c r="R193" i="1" s="1"/>
  <c r="H195" i="8"/>
  <c r="P193" i="1" s="1"/>
  <c r="AB194" i="8"/>
  <c r="U194" i="8"/>
  <c r="P194" i="8"/>
  <c r="J194" i="8"/>
  <c r="R192" i="1" s="1"/>
  <c r="H194" i="8"/>
  <c r="P192" i="1" s="1"/>
  <c r="AB193" i="8"/>
  <c r="U193" i="8"/>
  <c r="P193" i="8"/>
  <c r="J193" i="8"/>
  <c r="R191" i="1" s="1"/>
  <c r="H193" i="8"/>
  <c r="P191" i="1" s="1"/>
  <c r="AB192" i="8"/>
  <c r="U192" i="8"/>
  <c r="P192" i="8"/>
  <c r="J192" i="8"/>
  <c r="R190" i="1" s="1"/>
  <c r="H192" i="8"/>
  <c r="P190" i="1" s="1"/>
  <c r="AB191" i="8"/>
  <c r="U191" i="8"/>
  <c r="P191" i="8"/>
  <c r="J191" i="8"/>
  <c r="R189" i="1" s="1"/>
  <c r="H191" i="8"/>
  <c r="P189" i="1" s="1"/>
  <c r="AB190" i="8"/>
  <c r="U190" i="8"/>
  <c r="P190" i="8"/>
  <c r="J190" i="8"/>
  <c r="R188" i="1" s="1"/>
  <c r="H190" i="8"/>
  <c r="P188" i="1" s="1"/>
  <c r="AB189" i="8"/>
  <c r="U189" i="8"/>
  <c r="P189" i="8"/>
  <c r="J189" i="8"/>
  <c r="R187" i="1" s="1"/>
  <c r="H189" i="8"/>
  <c r="P187" i="1" s="1"/>
  <c r="AB188" i="8"/>
  <c r="U188" i="8"/>
  <c r="P188" i="8"/>
  <c r="J188" i="8"/>
  <c r="R186" i="1" s="1"/>
  <c r="H188" i="8"/>
  <c r="P186" i="1" s="1"/>
  <c r="AB187" i="8"/>
  <c r="U187" i="8"/>
  <c r="P187" i="8"/>
  <c r="J187" i="8"/>
  <c r="R185" i="1" s="1"/>
  <c r="H187" i="8"/>
  <c r="P185" i="1" s="1"/>
  <c r="AB186" i="8"/>
  <c r="U186" i="8"/>
  <c r="P186" i="8"/>
  <c r="J186" i="8"/>
  <c r="R184" i="1" s="1"/>
  <c r="H186" i="8"/>
  <c r="P184" i="1" s="1"/>
  <c r="AB185" i="8"/>
  <c r="U185" i="8"/>
  <c r="P185" i="8"/>
  <c r="J185" i="8"/>
  <c r="R183" i="1" s="1"/>
  <c r="H185" i="8"/>
  <c r="P183" i="1" s="1"/>
  <c r="AB184" i="8"/>
  <c r="U184" i="8"/>
  <c r="P184" i="8"/>
  <c r="J184" i="8"/>
  <c r="R182" i="1" s="1"/>
  <c r="H184" i="8"/>
  <c r="P182" i="1" s="1"/>
  <c r="AB183" i="8"/>
  <c r="U183" i="8"/>
  <c r="P183" i="8"/>
  <c r="J183" i="8"/>
  <c r="R181" i="1" s="1"/>
  <c r="H183" i="8"/>
  <c r="P181" i="1" s="1"/>
  <c r="AB182" i="8"/>
  <c r="U182" i="8"/>
  <c r="P182" i="8"/>
  <c r="J182" i="8"/>
  <c r="R180" i="1" s="1"/>
  <c r="H182" i="8"/>
  <c r="P180" i="1" s="1"/>
  <c r="AB181" i="8"/>
  <c r="U181" i="8"/>
  <c r="P181" i="8"/>
  <c r="J181" i="8"/>
  <c r="R179" i="1" s="1"/>
  <c r="H181" i="8"/>
  <c r="P179" i="1" s="1"/>
  <c r="AB180" i="8"/>
  <c r="U180" i="8"/>
  <c r="P180" i="8"/>
  <c r="J180" i="8"/>
  <c r="R178" i="1" s="1"/>
  <c r="H180" i="8"/>
  <c r="P178" i="1" s="1"/>
  <c r="AB179" i="8"/>
  <c r="U179" i="8"/>
  <c r="P179" i="8"/>
  <c r="J179" i="8"/>
  <c r="R177" i="1" s="1"/>
  <c r="H179" i="8"/>
  <c r="P177" i="1" s="1"/>
  <c r="AB178" i="8"/>
  <c r="U178" i="8"/>
  <c r="P178" i="8"/>
  <c r="J178" i="8"/>
  <c r="R176" i="1" s="1"/>
  <c r="H178" i="8"/>
  <c r="P176" i="1" s="1"/>
  <c r="AB177" i="8"/>
  <c r="U177" i="8"/>
  <c r="P177" i="8"/>
  <c r="J177" i="8"/>
  <c r="R175" i="1" s="1"/>
  <c r="H177" i="8"/>
  <c r="P175" i="1" s="1"/>
  <c r="AB176" i="8"/>
  <c r="U176" i="8"/>
  <c r="P176" i="8"/>
  <c r="J176" i="8"/>
  <c r="R174" i="1" s="1"/>
  <c r="H176" i="8"/>
  <c r="P174" i="1" s="1"/>
  <c r="AB175" i="8"/>
  <c r="U175" i="8"/>
  <c r="P175" i="8"/>
  <c r="J175" i="8"/>
  <c r="R173" i="1" s="1"/>
  <c r="H175" i="8"/>
  <c r="P173" i="1" s="1"/>
  <c r="AB174" i="8"/>
  <c r="U174" i="8"/>
  <c r="P174" i="8"/>
  <c r="J174" i="8"/>
  <c r="R172" i="1" s="1"/>
  <c r="H174" i="8"/>
  <c r="P172" i="1" s="1"/>
  <c r="AB173" i="8"/>
  <c r="U173" i="8"/>
  <c r="P173" i="8"/>
  <c r="J173" i="8"/>
  <c r="R171" i="1" s="1"/>
  <c r="H173" i="8"/>
  <c r="P171" i="1" s="1"/>
  <c r="AB172" i="8"/>
  <c r="U172" i="8"/>
  <c r="P172" i="8"/>
  <c r="J172" i="8"/>
  <c r="R170" i="1" s="1"/>
  <c r="H172" i="8"/>
  <c r="P170" i="1" s="1"/>
  <c r="AB171" i="8"/>
  <c r="U171" i="8"/>
  <c r="P171" i="8"/>
  <c r="J171" i="8"/>
  <c r="R169" i="1" s="1"/>
  <c r="H171" i="8"/>
  <c r="P169" i="1" s="1"/>
  <c r="AB170" i="8"/>
  <c r="U170" i="8"/>
  <c r="P170" i="8"/>
  <c r="J170" i="8"/>
  <c r="R168" i="1" s="1"/>
  <c r="H170" i="8"/>
  <c r="P168" i="1" s="1"/>
  <c r="AB169" i="8"/>
  <c r="U169" i="8"/>
  <c r="P169" i="8"/>
  <c r="J169" i="8"/>
  <c r="R167" i="1" s="1"/>
  <c r="H169" i="8"/>
  <c r="P167" i="1" s="1"/>
  <c r="AB168" i="8"/>
  <c r="U168" i="8"/>
  <c r="P168" i="8"/>
  <c r="J168" i="8"/>
  <c r="R166" i="1" s="1"/>
  <c r="H168" i="8"/>
  <c r="P166" i="1" s="1"/>
  <c r="AB167" i="8"/>
  <c r="U167" i="8"/>
  <c r="P167" i="8"/>
  <c r="J167" i="8"/>
  <c r="R165" i="1" s="1"/>
  <c r="H167" i="8"/>
  <c r="P165" i="1" s="1"/>
  <c r="AB166" i="8"/>
  <c r="U166" i="8"/>
  <c r="P166" i="8"/>
  <c r="J166" i="8"/>
  <c r="R164" i="1" s="1"/>
  <c r="H166" i="8"/>
  <c r="P164" i="1" s="1"/>
  <c r="AB165" i="8"/>
  <c r="U165" i="8"/>
  <c r="P165" i="8"/>
  <c r="J165" i="8"/>
  <c r="R163" i="1" s="1"/>
  <c r="H165" i="8"/>
  <c r="P163" i="1" s="1"/>
  <c r="AB164" i="8"/>
  <c r="U164" i="8"/>
  <c r="P164" i="8"/>
  <c r="J164" i="8"/>
  <c r="R162" i="1" s="1"/>
  <c r="H164" i="8"/>
  <c r="P162" i="1" s="1"/>
  <c r="AB163" i="8"/>
  <c r="U163" i="8"/>
  <c r="P163" i="8"/>
  <c r="J163" i="8"/>
  <c r="R161" i="1" s="1"/>
  <c r="H163" i="8"/>
  <c r="P161" i="1" s="1"/>
  <c r="AB162" i="8"/>
  <c r="U162" i="8"/>
  <c r="P162" i="8"/>
  <c r="J162" i="8"/>
  <c r="R160" i="1" s="1"/>
  <c r="H162" i="8"/>
  <c r="P160" i="1" s="1"/>
  <c r="AB161" i="8"/>
  <c r="U161" i="8"/>
  <c r="P161" i="8"/>
  <c r="J161" i="8"/>
  <c r="R159" i="1" s="1"/>
  <c r="H161" i="8"/>
  <c r="P159" i="1" s="1"/>
  <c r="AB160" i="8"/>
  <c r="U160" i="8"/>
  <c r="P160" i="8"/>
  <c r="J160" i="8"/>
  <c r="R158" i="1" s="1"/>
  <c r="H160" i="8"/>
  <c r="P158" i="1" s="1"/>
  <c r="AB159" i="8"/>
  <c r="U159" i="8"/>
  <c r="P159" i="8"/>
  <c r="J159" i="8"/>
  <c r="R157" i="1" s="1"/>
  <c r="H159" i="8"/>
  <c r="P157" i="1" s="1"/>
  <c r="AB158" i="8"/>
  <c r="U158" i="8"/>
  <c r="P158" i="8"/>
  <c r="J158" i="8"/>
  <c r="R156" i="1" s="1"/>
  <c r="H158" i="8"/>
  <c r="P156" i="1" s="1"/>
  <c r="AB157" i="8"/>
  <c r="U157" i="8"/>
  <c r="P157" i="8"/>
  <c r="J157" i="8"/>
  <c r="R155" i="1" s="1"/>
  <c r="H157" i="8"/>
  <c r="P155" i="1" s="1"/>
  <c r="AB156" i="8"/>
  <c r="U156" i="8"/>
  <c r="P156" i="8"/>
  <c r="J156" i="8"/>
  <c r="R154" i="1" s="1"/>
  <c r="H156" i="8"/>
  <c r="P154" i="1" s="1"/>
  <c r="AB155" i="8"/>
  <c r="U155" i="8"/>
  <c r="P155" i="8"/>
  <c r="J155" i="8"/>
  <c r="R153" i="1" s="1"/>
  <c r="H155" i="8"/>
  <c r="P153" i="1" s="1"/>
  <c r="AB154" i="8"/>
  <c r="U154" i="8"/>
  <c r="P154" i="8"/>
  <c r="J154" i="8"/>
  <c r="R152" i="1" s="1"/>
  <c r="H154" i="8"/>
  <c r="P152" i="1" s="1"/>
  <c r="AB153" i="8"/>
  <c r="U153" i="8"/>
  <c r="P153" i="8"/>
  <c r="J153" i="8"/>
  <c r="R151" i="1" s="1"/>
  <c r="H153" i="8"/>
  <c r="P151" i="1" s="1"/>
  <c r="AB152" i="8"/>
  <c r="U152" i="8"/>
  <c r="P152" i="8"/>
  <c r="J152" i="8"/>
  <c r="R150" i="1" s="1"/>
  <c r="H152" i="8"/>
  <c r="P150" i="1" s="1"/>
  <c r="AB151" i="8"/>
  <c r="U151" i="8"/>
  <c r="P151" i="8"/>
  <c r="J151" i="8"/>
  <c r="R149" i="1" s="1"/>
  <c r="H151" i="8"/>
  <c r="P149" i="1" s="1"/>
  <c r="AB150" i="8"/>
  <c r="U150" i="8"/>
  <c r="P150" i="8"/>
  <c r="J150" i="8"/>
  <c r="R148" i="1" s="1"/>
  <c r="H150" i="8"/>
  <c r="P148" i="1" s="1"/>
  <c r="AB149" i="8"/>
  <c r="U149" i="8"/>
  <c r="P149" i="8"/>
  <c r="J149" i="8"/>
  <c r="R147" i="1" s="1"/>
  <c r="H149" i="8"/>
  <c r="P147" i="1" s="1"/>
  <c r="AB148" i="8"/>
  <c r="U148" i="8"/>
  <c r="P148" i="8"/>
  <c r="J148" i="8"/>
  <c r="R146" i="1" s="1"/>
  <c r="H148" i="8"/>
  <c r="P146" i="1" s="1"/>
  <c r="AB147" i="8"/>
  <c r="U147" i="8"/>
  <c r="P147" i="8"/>
  <c r="J147" i="8"/>
  <c r="R145" i="1" s="1"/>
  <c r="H147" i="8"/>
  <c r="P145" i="1" s="1"/>
  <c r="AB146" i="8"/>
  <c r="U146" i="8"/>
  <c r="P146" i="8"/>
  <c r="J146" i="8"/>
  <c r="R144" i="1" s="1"/>
  <c r="H146" i="8"/>
  <c r="P144" i="1" s="1"/>
  <c r="AB145" i="8"/>
  <c r="U145" i="8"/>
  <c r="P145" i="8"/>
  <c r="J145" i="8"/>
  <c r="R143" i="1" s="1"/>
  <c r="H145" i="8"/>
  <c r="P143" i="1" s="1"/>
  <c r="AB144" i="8"/>
  <c r="U144" i="8"/>
  <c r="P144" i="8"/>
  <c r="J144" i="8"/>
  <c r="R142" i="1" s="1"/>
  <c r="H144" i="8"/>
  <c r="P142" i="1" s="1"/>
  <c r="AB143" i="8"/>
  <c r="U143" i="8"/>
  <c r="P143" i="8"/>
  <c r="J143" i="8"/>
  <c r="R141" i="1" s="1"/>
  <c r="H143" i="8"/>
  <c r="P141" i="1" s="1"/>
  <c r="AB142" i="8"/>
  <c r="U142" i="8"/>
  <c r="P142" i="8"/>
  <c r="J142" i="8"/>
  <c r="R140" i="1" s="1"/>
  <c r="H142" i="8"/>
  <c r="P140" i="1" s="1"/>
  <c r="AB141" i="8"/>
  <c r="U141" i="8"/>
  <c r="P141" i="8"/>
  <c r="J141" i="8"/>
  <c r="R139" i="1" s="1"/>
  <c r="H141" i="8"/>
  <c r="P139" i="1" s="1"/>
  <c r="AB140" i="8"/>
  <c r="U140" i="8"/>
  <c r="P140" i="8"/>
  <c r="J140" i="8"/>
  <c r="R138" i="1" s="1"/>
  <c r="H140" i="8"/>
  <c r="P138" i="1" s="1"/>
  <c r="AB139" i="8"/>
  <c r="U139" i="8"/>
  <c r="P139" i="8"/>
  <c r="J139" i="8"/>
  <c r="R137" i="1" s="1"/>
  <c r="H139" i="8"/>
  <c r="P137" i="1" s="1"/>
  <c r="AB138" i="8"/>
  <c r="U138" i="8"/>
  <c r="P138" i="8"/>
  <c r="J138" i="8"/>
  <c r="R136" i="1" s="1"/>
  <c r="H138" i="8"/>
  <c r="P136" i="1" s="1"/>
  <c r="AB137" i="8"/>
  <c r="U137" i="8"/>
  <c r="P137" i="8"/>
  <c r="J137" i="8"/>
  <c r="R135" i="1" s="1"/>
  <c r="H137" i="8"/>
  <c r="P135" i="1" s="1"/>
  <c r="AB136" i="8"/>
  <c r="U136" i="8"/>
  <c r="P136" i="8"/>
  <c r="J136" i="8"/>
  <c r="R134" i="1" s="1"/>
  <c r="H136" i="8"/>
  <c r="P134" i="1" s="1"/>
  <c r="AB135" i="8"/>
  <c r="U135" i="8"/>
  <c r="P135" i="8"/>
  <c r="J135" i="8"/>
  <c r="R133" i="1" s="1"/>
  <c r="H135" i="8"/>
  <c r="P133" i="1" s="1"/>
  <c r="AB134" i="8"/>
  <c r="U134" i="8"/>
  <c r="P134" i="8"/>
  <c r="J134" i="8"/>
  <c r="R132" i="1" s="1"/>
  <c r="H134" i="8"/>
  <c r="P132" i="1" s="1"/>
  <c r="AB133" i="8"/>
  <c r="U133" i="8"/>
  <c r="P133" i="8"/>
  <c r="J133" i="8"/>
  <c r="R131" i="1" s="1"/>
  <c r="H133" i="8"/>
  <c r="P131" i="1" s="1"/>
  <c r="AB132" i="8"/>
  <c r="U132" i="8"/>
  <c r="P132" i="8"/>
  <c r="J132" i="8"/>
  <c r="R130" i="1" s="1"/>
  <c r="H132" i="8"/>
  <c r="P130" i="1" s="1"/>
  <c r="AB131" i="8"/>
  <c r="U131" i="8"/>
  <c r="P131" i="8"/>
  <c r="J131" i="8"/>
  <c r="R129" i="1" s="1"/>
  <c r="H131" i="8"/>
  <c r="P129" i="1" s="1"/>
  <c r="AB130" i="8"/>
  <c r="U130" i="8"/>
  <c r="P130" i="8"/>
  <c r="J130" i="8"/>
  <c r="R128" i="1" s="1"/>
  <c r="H130" i="8"/>
  <c r="P128" i="1" s="1"/>
  <c r="AB129" i="8"/>
  <c r="U129" i="8"/>
  <c r="P129" i="8"/>
  <c r="J129" i="8"/>
  <c r="R127" i="1" s="1"/>
  <c r="H129" i="8"/>
  <c r="P127" i="1" s="1"/>
  <c r="AB128" i="8"/>
  <c r="U128" i="8"/>
  <c r="P128" i="8"/>
  <c r="J128" i="8"/>
  <c r="R126" i="1" s="1"/>
  <c r="H128" i="8"/>
  <c r="P126" i="1" s="1"/>
  <c r="AB127" i="8"/>
  <c r="U127" i="8"/>
  <c r="P127" i="8"/>
  <c r="J127" i="8"/>
  <c r="R125" i="1" s="1"/>
  <c r="H127" i="8"/>
  <c r="P125" i="1" s="1"/>
  <c r="AB126" i="8"/>
  <c r="U126" i="8"/>
  <c r="P126" i="8"/>
  <c r="J126" i="8"/>
  <c r="R124" i="1" s="1"/>
  <c r="H126" i="8"/>
  <c r="P124" i="1" s="1"/>
  <c r="AB125" i="8"/>
  <c r="U125" i="8"/>
  <c r="P125" i="8"/>
  <c r="J125" i="8"/>
  <c r="R123" i="1" s="1"/>
  <c r="H125" i="8"/>
  <c r="P123" i="1" s="1"/>
  <c r="AB124" i="8"/>
  <c r="U124" i="8"/>
  <c r="P124" i="8"/>
  <c r="J124" i="8"/>
  <c r="R122" i="1" s="1"/>
  <c r="H124" i="8"/>
  <c r="P122" i="1" s="1"/>
  <c r="AB123" i="8"/>
  <c r="U123" i="8"/>
  <c r="P123" i="8"/>
  <c r="J123" i="8"/>
  <c r="R121" i="1" s="1"/>
  <c r="H123" i="8"/>
  <c r="P121" i="1" s="1"/>
  <c r="AB122" i="8"/>
  <c r="U122" i="8"/>
  <c r="P122" i="8"/>
  <c r="J122" i="8"/>
  <c r="R120" i="1" s="1"/>
  <c r="H122" i="8"/>
  <c r="P120" i="1" s="1"/>
  <c r="AB121" i="8"/>
  <c r="U121" i="8"/>
  <c r="P121" i="8"/>
  <c r="J121" i="8"/>
  <c r="R119" i="1" s="1"/>
  <c r="H121" i="8"/>
  <c r="P119" i="1" s="1"/>
  <c r="AB120" i="8"/>
  <c r="U120" i="8"/>
  <c r="P120" i="8"/>
  <c r="J120" i="8"/>
  <c r="R118" i="1" s="1"/>
  <c r="H120" i="8"/>
  <c r="P118" i="1" s="1"/>
  <c r="AB119" i="8"/>
  <c r="U119" i="8"/>
  <c r="P119" i="8"/>
  <c r="J119" i="8"/>
  <c r="R117" i="1" s="1"/>
  <c r="H119" i="8"/>
  <c r="P117" i="1" s="1"/>
  <c r="AB118" i="8"/>
  <c r="U118" i="8"/>
  <c r="P118" i="8"/>
  <c r="J118" i="8"/>
  <c r="R116" i="1" s="1"/>
  <c r="H118" i="8"/>
  <c r="P116" i="1" s="1"/>
  <c r="AB117" i="8"/>
  <c r="U117" i="8"/>
  <c r="P117" i="8"/>
  <c r="J117" i="8"/>
  <c r="R115" i="1" s="1"/>
  <c r="H117" i="8"/>
  <c r="P115" i="1" s="1"/>
  <c r="AB116" i="8"/>
  <c r="U116" i="8"/>
  <c r="P116" i="8"/>
  <c r="J116" i="8"/>
  <c r="R114" i="1" s="1"/>
  <c r="H116" i="8"/>
  <c r="P114" i="1" s="1"/>
  <c r="AB115" i="8"/>
  <c r="U115" i="8"/>
  <c r="P115" i="8"/>
  <c r="J115" i="8"/>
  <c r="R113" i="1" s="1"/>
  <c r="H115" i="8"/>
  <c r="P113" i="1" s="1"/>
  <c r="AB114" i="8"/>
  <c r="U114" i="8"/>
  <c r="P114" i="8"/>
  <c r="J114" i="8"/>
  <c r="R112" i="1" s="1"/>
  <c r="H114" i="8"/>
  <c r="P112" i="1" s="1"/>
  <c r="AB113" i="8"/>
  <c r="U113" i="8"/>
  <c r="P113" i="8"/>
  <c r="J113" i="8"/>
  <c r="R111" i="1" s="1"/>
  <c r="H113" i="8"/>
  <c r="P111" i="1" s="1"/>
  <c r="AB112" i="8"/>
  <c r="U112" i="8"/>
  <c r="P112" i="8"/>
  <c r="J112" i="8"/>
  <c r="R110" i="1" s="1"/>
  <c r="H112" i="8"/>
  <c r="P110" i="1" s="1"/>
  <c r="AB111" i="8"/>
  <c r="U111" i="8"/>
  <c r="P111" i="8"/>
  <c r="J111" i="8"/>
  <c r="R109" i="1" s="1"/>
  <c r="H111" i="8"/>
  <c r="P109" i="1" s="1"/>
  <c r="AB110" i="8"/>
  <c r="U110" i="8"/>
  <c r="P110" i="8"/>
  <c r="J110" i="8"/>
  <c r="R108" i="1" s="1"/>
  <c r="H110" i="8"/>
  <c r="P108" i="1" s="1"/>
  <c r="AB109" i="8"/>
  <c r="U109" i="8"/>
  <c r="P109" i="8"/>
  <c r="J109" i="8"/>
  <c r="R107" i="1" s="1"/>
  <c r="H109" i="8"/>
  <c r="P107" i="1" s="1"/>
  <c r="AB108" i="8"/>
  <c r="U108" i="8"/>
  <c r="P108" i="8"/>
  <c r="J108" i="8"/>
  <c r="R106" i="1" s="1"/>
  <c r="H108" i="8"/>
  <c r="P106" i="1" s="1"/>
  <c r="AB107" i="8"/>
  <c r="U107" i="8"/>
  <c r="P107" i="8"/>
  <c r="J107" i="8"/>
  <c r="R105" i="1" s="1"/>
  <c r="H107" i="8"/>
  <c r="P105" i="1" s="1"/>
  <c r="AB106" i="8"/>
  <c r="U106" i="8"/>
  <c r="P106" i="8"/>
  <c r="J106" i="8"/>
  <c r="R104" i="1" s="1"/>
  <c r="H106" i="8"/>
  <c r="P104" i="1" s="1"/>
  <c r="AB105" i="8"/>
  <c r="U105" i="8"/>
  <c r="P105" i="8"/>
  <c r="J105" i="8"/>
  <c r="R103" i="1" s="1"/>
  <c r="H105" i="8"/>
  <c r="P103" i="1" s="1"/>
  <c r="AB104" i="8"/>
  <c r="U104" i="8"/>
  <c r="P104" i="8"/>
  <c r="J104" i="8"/>
  <c r="R102" i="1" s="1"/>
  <c r="H104" i="8"/>
  <c r="P102" i="1" s="1"/>
  <c r="AB103" i="8"/>
  <c r="U103" i="8"/>
  <c r="P103" i="8"/>
  <c r="J103" i="8"/>
  <c r="R101" i="1" s="1"/>
  <c r="H103" i="8"/>
  <c r="P101" i="1" s="1"/>
  <c r="AB102" i="8"/>
  <c r="U102" i="8"/>
  <c r="P102" i="8"/>
  <c r="J102" i="8"/>
  <c r="R100" i="1" s="1"/>
  <c r="H102" i="8"/>
  <c r="P100" i="1" s="1"/>
  <c r="AB101" i="8"/>
  <c r="U101" i="8"/>
  <c r="P101" i="8"/>
  <c r="J101" i="8"/>
  <c r="R99" i="1" s="1"/>
  <c r="H101" i="8"/>
  <c r="P99" i="1" s="1"/>
  <c r="AB100" i="8"/>
  <c r="U100" i="8"/>
  <c r="P100" i="8"/>
  <c r="J100" i="8"/>
  <c r="R98" i="1" s="1"/>
  <c r="H100" i="8"/>
  <c r="P98" i="1" s="1"/>
  <c r="AB99" i="8"/>
  <c r="U99" i="8"/>
  <c r="P99" i="8"/>
  <c r="J99" i="8"/>
  <c r="R97" i="1" s="1"/>
  <c r="H99" i="8"/>
  <c r="P97" i="1" s="1"/>
  <c r="AB98" i="8"/>
  <c r="U98" i="8"/>
  <c r="P98" i="8"/>
  <c r="J98" i="8"/>
  <c r="R96" i="1" s="1"/>
  <c r="H98" i="8"/>
  <c r="P96" i="1" s="1"/>
  <c r="AB97" i="8"/>
  <c r="U97" i="8"/>
  <c r="P97" i="8"/>
  <c r="J97" i="8"/>
  <c r="R95" i="1" s="1"/>
  <c r="H97" i="8"/>
  <c r="P95" i="1" s="1"/>
  <c r="AB96" i="8"/>
  <c r="U96" i="8"/>
  <c r="P96" i="8"/>
  <c r="J96" i="8"/>
  <c r="R94" i="1" s="1"/>
  <c r="H96" i="8"/>
  <c r="P94" i="1" s="1"/>
  <c r="AB95" i="8"/>
  <c r="U95" i="8"/>
  <c r="P95" i="8"/>
  <c r="J95" i="8"/>
  <c r="R93" i="1" s="1"/>
  <c r="H95" i="8"/>
  <c r="P93" i="1" s="1"/>
  <c r="AB94" i="8"/>
  <c r="U94" i="8"/>
  <c r="P94" i="8"/>
  <c r="J94" i="8"/>
  <c r="R92" i="1" s="1"/>
  <c r="H94" i="8"/>
  <c r="P92" i="1" s="1"/>
  <c r="AB93" i="8"/>
  <c r="U93" i="8"/>
  <c r="P93" i="8"/>
  <c r="J93" i="8"/>
  <c r="R91" i="1" s="1"/>
  <c r="H93" i="8"/>
  <c r="P91" i="1" s="1"/>
  <c r="AB92" i="8"/>
  <c r="U92" i="8"/>
  <c r="P92" i="8"/>
  <c r="J92" i="8"/>
  <c r="R90" i="1" s="1"/>
  <c r="H92" i="8"/>
  <c r="P90" i="1" s="1"/>
  <c r="AB91" i="8"/>
  <c r="U91" i="8"/>
  <c r="P91" i="8"/>
  <c r="J91" i="8"/>
  <c r="R89" i="1" s="1"/>
  <c r="H91" i="8"/>
  <c r="P89" i="1" s="1"/>
  <c r="AB90" i="8"/>
  <c r="U90" i="8"/>
  <c r="P90" i="8"/>
  <c r="J90" i="8"/>
  <c r="R88" i="1" s="1"/>
  <c r="H90" i="8"/>
  <c r="P88" i="1" s="1"/>
  <c r="AB89" i="8"/>
  <c r="U89" i="8"/>
  <c r="P89" i="8"/>
  <c r="J89" i="8"/>
  <c r="R87" i="1" s="1"/>
  <c r="H89" i="8"/>
  <c r="P87" i="1" s="1"/>
  <c r="AB88" i="8"/>
  <c r="U88" i="8"/>
  <c r="P88" i="8"/>
  <c r="J88" i="8"/>
  <c r="R86" i="1" s="1"/>
  <c r="H88" i="8"/>
  <c r="P86" i="1" s="1"/>
  <c r="AB87" i="8"/>
  <c r="U87" i="8"/>
  <c r="P87" i="8"/>
  <c r="J87" i="8"/>
  <c r="R85" i="1" s="1"/>
  <c r="H87" i="8"/>
  <c r="P85" i="1" s="1"/>
  <c r="AB86" i="8"/>
  <c r="U86" i="8"/>
  <c r="P86" i="8"/>
  <c r="J86" i="8"/>
  <c r="R84" i="1" s="1"/>
  <c r="H86" i="8"/>
  <c r="P84" i="1" s="1"/>
  <c r="AB85" i="8"/>
  <c r="U85" i="8"/>
  <c r="P85" i="8"/>
  <c r="J85" i="8"/>
  <c r="R83" i="1" s="1"/>
  <c r="H85" i="8"/>
  <c r="P83" i="1" s="1"/>
  <c r="AB84" i="8"/>
  <c r="U84" i="8"/>
  <c r="P84" i="8"/>
  <c r="J84" i="8"/>
  <c r="R82" i="1" s="1"/>
  <c r="H84" i="8"/>
  <c r="P82" i="1" s="1"/>
  <c r="AB83" i="8"/>
  <c r="U83" i="8"/>
  <c r="P83" i="8"/>
  <c r="J83" i="8"/>
  <c r="R81" i="1" s="1"/>
  <c r="H83" i="8"/>
  <c r="P81" i="1" s="1"/>
  <c r="AB82" i="8"/>
  <c r="U82" i="8"/>
  <c r="P82" i="8"/>
  <c r="J82" i="8"/>
  <c r="R80" i="1" s="1"/>
  <c r="H82" i="8"/>
  <c r="P80" i="1" s="1"/>
  <c r="AB81" i="8"/>
  <c r="U81" i="8"/>
  <c r="P81" i="8"/>
  <c r="J81" i="8"/>
  <c r="R79" i="1" s="1"/>
  <c r="H81" i="8"/>
  <c r="P79" i="1" s="1"/>
  <c r="AB80" i="8"/>
  <c r="U80" i="8"/>
  <c r="P80" i="8"/>
  <c r="J80" i="8"/>
  <c r="R78" i="1" s="1"/>
  <c r="H80" i="8"/>
  <c r="P78" i="1" s="1"/>
  <c r="AB79" i="8"/>
  <c r="U79" i="8"/>
  <c r="P79" i="8"/>
  <c r="J79" i="8"/>
  <c r="R77" i="1" s="1"/>
  <c r="H79" i="8"/>
  <c r="P77" i="1" s="1"/>
  <c r="AB78" i="8"/>
  <c r="U78" i="8"/>
  <c r="P78" i="8"/>
  <c r="J78" i="8"/>
  <c r="R76" i="1" s="1"/>
  <c r="H78" i="8"/>
  <c r="P76" i="1" s="1"/>
  <c r="AB77" i="8"/>
  <c r="U77" i="8"/>
  <c r="P77" i="8"/>
  <c r="J77" i="8"/>
  <c r="R75" i="1" s="1"/>
  <c r="H77" i="8"/>
  <c r="P75" i="1" s="1"/>
  <c r="AB76" i="8"/>
  <c r="U76" i="8"/>
  <c r="P76" i="8"/>
  <c r="J76" i="8"/>
  <c r="R74" i="1" s="1"/>
  <c r="H76" i="8"/>
  <c r="P74" i="1" s="1"/>
  <c r="AB75" i="8"/>
  <c r="U75" i="8"/>
  <c r="P75" i="8"/>
  <c r="J75" i="8"/>
  <c r="R73" i="1" s="1"/>
  <c r="H75" i="8"/>
  <c r="P73" i="1" s="1"/>
  <c r="AB74" i="8"/>
  <c r="U74" i="8"/>
  <c r="P74" i="8"/>
  <c r="J74" i="8"/>
  <c r="R72" i="1" s="1"/>
  <c r="H74" i="8"/>
  <c r="P72" i="1" s="1"/>
  <c r="AB73" i="8"/>
  <c r="U73" i="8"/>
  <c r="P73" i="8"/>
  <c r="J73" i="8"/>
  <c r="R71" i="1" s="1"/>
  <c r="H73" i="8"/>
  <c r="P71" i="1" s="1"/>
  <c r="AB72" i="8"/>
  <c r="U72" i="8"/>
  <c r="P72" i="8"/>
  <c r="J72" i="8"/>
  <c r="R70" i="1" s="1"/>
  <c r="H72" i="8"/>
  <c r="P70" i="1" s="1"/>
  <c r="AB71" i="8"/>
  <c r="U71" i="8"/>
  <c r="P71" i="8"/>
  <c r="J71" i="8"/>
  <c r="R69" i="1" s="1"/>
  <c r="H71" i="8"/>
  <c r="P69" i="1" s="1"/>
  <c r="AB70" i="8"/>
  <c r="U70" i="8"/>
  <c r="P70" i="8"/>
  <c r="J70" i="8"/>
  <c r="R68" i="1" s="1"/>
  <c r="H70" i="8"/>
  <c r="P68" i="1" s="1"/>
  <c r="AB69" i="8"/>
  <c r="U69" i="8"/>
  <c r="P69" i="8"/>
  <c r="J69" i="8"/>
  <c r="R67" i="1" s="1"/>
  <c r="H69" i="8"/>
  <c r="P67" i="1" s="1"/>
  <c r="AB68" i="8"/>
  <c r="U68" i="8"/>
  <c r="P68" i="8"/>
  <c r="J68" i="8"/>
  <c r="R66" i="1" s="1"/>
  <c r="H68" i="8"/>
  <c r="P66" i="1" s="1"/>
  <c r="AB67" i="8"/>
  <c r="U67" i="8"/>
  <c r="P67" i="8"/>
  <c r="J67" i="8"/>
  <c r="R65" i="1" s="1"/>
  <c r="H67" i="8"/>
  <c r="P65" i="1" s="1"/>
  <c r="AB66" i="8"/>
  <c r="U66" i="8"/>
  <c r="P66" i="8"/>
  <c r="J66" i="8"/>
  <c r="R64" i="1" s="1"/>
  <c r="H66" i="8"/>
  <c r="P64" i="1" s="1"/>
  <c r="AB65" i="8"/>
  <c r="U65" i="8"/>
  <c r="P65" i="8"/>
  <c r="J65" i="8"/>
  <c r="R63" i="1" s="1"/>
  <c r="H65" i="8"/>
  <c r="P63" i="1" s="1"/>
  <c r="AB64" i="8"/>
  <c r="U64" i="8"/>
  <c r="P64" i="8"/>
  <c r="J64" i="8"/>
  <c r="R62" i="1" s="1"/>
  <c r="H64" i="8"/>
  <c r="P62" i="1" s="1"/>
  <c r="AB63" i="8"/>
  <c r="U63" i="8"/>
  <c r="P63" i="8"/>
  <c r="J63" i="8"/>
  <c r="R61" i="1" s="1"/>
  <c r="H63" i="8"/>
  <c r="P61" i="1" s="1"/>
  <c r="AB62" i="8"/>
  <c r="U62" i="8"/>
  <c r="P62" i="8"/>
  <c r="J62" i="8"/>
  <c r="R60" i="1" s="1"/>
  <c r="H62" i="8"/>
  <c r="P60" i="1" s="1"/>
  <c r="AB61" i="8"/>
  <c r="U61" i="8"/>
  <c r="P61" i="8"/>
  <c r="J61" i="8"/>
  <c r="R59" i="1" s="1"/>
  <c r="H61" i="8"/>
  <c r="P59" i="1" s="1"/>
  <c r="AB60" i="8"/>
  <c r="U60" i="8"/>
  <c r="P60" i="8"/>
  <c r="J60" i="8"/>
  <c r="R58" i="1" s="1"/>
  <c r="H60" i="8"/>
  <c r="P58" i="1" s="1"/>
  <c r="AB59" i="8"/>
  <c r="U59" i="8"/>
  <c r="P59" i="8"/>
  <c r="J59" i="8"/>
  <c r="R57" i="1" s="1"/>
  <c r="H59" i="8"/>
  <c r="P57" i="1" s="1"/>
  <c r="AB58" i="8"/>
  <c r="U58" i="8"/>
  <c r="P58" i="8"/>
  <c r="J58" i="8"/>
  <c r="R56" i="1" s="1"/>
  <c r="H58" i="8"/>
  <c r="P56" i="1" s="1"/>
  <c r="AB57" i="8"/>
  <c r="U57" i="8"/>
  <c r="P57" i="8"/>
  <c r="J57" i="8"/>
  <c r="R55" i="1" s="1"/>
  <c r="H57" i="8"/>
  <c r="P55" i="1" s="1"/>
  <c r="AB56" i="8"/>
  <c r="U56" i="8"/>
  <c r="P56" i="8"/>
  <c r="J56" i="8"/>
  <c r="R54" i="1" s="1"/>
  <c r="H56" i="8"/>
  <c r="P54" i="1" s="1"/>
  <c r="AB55" i="8"/>
  <c r="U55" i="8"/>
  <c r="P55" i="8"/>
  <c r="J55" i="8"/>
  <c r="R53" i="1" s="1"/>
  <c r="H55" i="8"/>
  <c r="P53" i="1" s="1"/>
  <c r="AB54" i="8"/>
  <c r="U54" i="8"/>
  <c r="P54" i="8"/>
  <c r="J54" i="8"/>
  <c r="R52" i="1" s="1"/>
  <c r="H54" i="8"/>
  <c r="P52" i="1" s="1"/>
  <c r="AB53" i="8"/>
  <c r="U53" i="8"/>
  <c r="P53" i="8"/>
  <c r="J53" i="8"/>
  <c r="R51" i="1" s="1"/>
  <c r="H53" i="8"/>
  <c r="P51" i="1" s="1"/>
  <c r="AB52" i="8"/>
  <c r="U52" i="8"/>
  <c r="P52" i="8"/>
  <c r="J52" i="8"/>
  <c r="R50" i="1" s="1"/>
  <c r="H52" i="8"/>
  <c r="P50" i="1" s="1"/>
  <c r="AB51" i="8"/>
  <c r="U51" i="8"/>
  <c r="P51" i="8"/>
  <c r="J51" i="8"/>
  <c r="R49" i="1" s="1"/>
  <c r="H51" i="8"/>
  <c r="P49" i="1" s="1"/>
  <c r="AB50" i="8"/>
  <c r="U50" i="8"/>
  <c r="P50" i="8"/>
  <c r="J50" i="8"/>
  <c r="R48" i="1" s="1"/>
  <c r="H50" i="8"/>
  <c r="P48" i="1" s="1"/>
  <c r="AB49" i="8"/>
  <c r="U49" i="8"/>
  <c r="P49" i="8"/>
  <c r="J49" i="8"/>
  <c r="R47" i="1" s="1"/>
  <c r="H49" i="8"/>
  <c r="P47" i="1" s="1"/>
  <c r="AB48" i="8"/>
  <c r="U48" i="8"/>
  <c r="P48" i="8"/>
  <c r="J48" i="8"/>
  <c r="R46" i="1" s="1"/>
  <c r="H48" i="8"/>
  <c r="P46" i="1" s="1"/>
  <c r="AB47" i="8"/>
  <c r="U47" i="8"/>
  <c r="P47" i="8"/>
  <c r="J47" i="8"/>
  <c r="R45" i="1" s="1"/>
  <c r="H47" i="8"/>
  <c r="P45" i="1" s="1"/>
  <c r="AB46" i="8"/>
  <c r="U46" i="8"/>
  <c r="P46" i="8"/>
  <c r="J46" i="8"/>
  <c r="R44" i="1" s="1"/>
  <c r="H46" i="8"/>
  <c r="P44" i="1" s="1"/>
  <c r="AB45" i="8"/>
  <c r="U45" i="8"/>
  <c r="P45" i="8"/>
  <c r="J45" i="8"/>
  <c r="R43" i="1" s="1"/>
  <c r="H45" i="8"/>
  <c r="P43" i="1" s="1"/>
  <c r="AB44" i="8"/>
  <c r="U44" i="8"/>
  <c r="P44" i="8"/>
  <c r="J44" i="8"/>
  <c r="R42" i="1" s="1"/>
  <c r="H44" i="8"/>
  <c r="P42" i="1" s="1"/>
  <c r="AB43" i="8"/>
  <c r="U43" i="8"/>
  <c r="P43" i="8"/>
  <c r="J43" i="8"/>
  <c r="R41" i="1" s="1"/>
  <c r="H43" i="8"/>
  <c r="P41" i="1" s="1"/>
  <c r="AB42" i="8"/>
  <c r="U42" i="8"/>
  <c r="P42" i="8"/>
  <c r="J42" i="8"/>
  <c r="R40" i="1" s="1"/>
  <c r="H42" i="8"/>
  <c r="P40" i="1" s="1"/>
  <c r="AB41" i="8"/>
  <c r="U41" i="8"/>
  <c r="P41" i="8"/>
  <c r="J41" i="8"/>
  <c r="R39" i="1" s="1"/>
  <c r="H41" i="8"/>
  <c r="P39" i="1" s="1"/>
  <c r="AB40" i="8"/>
  <c r="U40" i="8"/>
  <c r="P40" i="8"/>
  <c r="J40" i="8"/>
  <c r="R38" i="1" s="1"/>
  <c r="H40" i="8"/>
  <c r="P38" i="1" s="1"/>
  <c r="AB39" i="8"/>
  <c r="U39" i="8"/>
  <c r="P39" i="8"/>
  <c r="J39" i="8"/>
  <c r="R37" i="1" s="1"/>
  <c r="H39" i="8"/>
  <c r="P37" i="1" s="1"/>
  <c r="AB38" i="8"/>
  <c r="U38" i="8"/>
  <c r="P38" i="8"/>
  <c r="J38" i="8"/>
  <c r="R36" i="1" s="1"/>
  <c r="H38" i="8"/>
  <c r="P36" i="1" s="1"/>
  <c r="AB37" i="8"/>
  <c r="U37" i="8"/>
  <c r="P37" i="8"/>
  <c r="J37" i="8"/>
  <c r="R35" i="1" s="1"/>
  <c r="H37" i="8"/>
  <c r="P35" i="1" s="1"/>
  <c r="AB36" i="8"/>
  <c r="U36" i="8"/>
  <c r="P36" i="8"/>
  <c r="J36" i="8"/>
  <c r="R34" i="1" s="1"/>
  <c r="H36" i="8"/>
  <c r="P34" i="1" s="1"/>
  <c r="AB35" i="8"/>
  <c r="U35" i="8"/>
  <c r="P35" i="8"/>
  <c r="J35" i="8"/>
  <c r="R33" i="1" s="1"/>
  <c r="H35" i="8"/>
  <c r="P33" i="1" s="1"/>
  <c r="AB34" i="8"/>
  <c r="U34" i="8"/>
  <c r="P34" i="8"/>
  <c r="J34" i="8"/>
  <c r="R32" i="1" s="1"/>
  <c r="H34" i="8"/>
  <c r="P32" i="1" s="1"/>
  <c r="AB33" i="8"/>
  <c r="U33" i="8"/>
  <c r="P33" i="8"/>
  <c r="J33" i="8"/>
  <c r="R31" i="1" s="1"/>
  <c r="H33" i="8"/>
  <c r="P31" i="1" s="1"/>
  <c r="AB32" i="8"/>
  <c r="U32" i="8"/>
  <c r="P32" i="8"/>
  <c r="J32" i="8"/>
  <c r="R30" i="1" s="1"/>
  <c r="H32" i="8"/>
  <c r="P30" i="1" s="1"/>
  <c r="AB31" i="8"/>
  <c r="U31" i="8"/>
  <c r="P31" i="8"/>
  <c r="J31" i="8"/>
  <c r="R29" i="1" s="1"/>
  <c r="H31" i="8"/>
  <c r="P29" i="1" s="1"/>
  <c r="AB30" i="8"/>
  <c r="U30" i="8"/>
  <c r="P30" i="8"/>
  <c r="J30" i="8"/>
  <c r="R28" i="1" s="1"/>
  <c r="H30" i="8"/>
  <c r="P28" i="1" s="1"/>
  <c r="AB29" i="8"/>
  <c r="U29" i="8"/>
  <c r="P29" i="8"/>
  <c r="J29" i="8"/>
  <c r="R27" i="1" s="1"/>
  <c r="H29" i="8"/>
  <c r="P27" i="1" s="1"/>
  <c r="AB28" i="8"/>
  <c r="U28" i="8"/>
  <c r="P28" i="8"/>
  <c r="J28" i="8"/>
  <c r="R26" i="1" s="1"/>
  <c r="H28" i="8"/>
  <c r="P26" i="1" s="1"/>
  <c r="AB27" i="8"/>
  <c r="U27" i="8"/>
  <c r="P27" i="8"/>
  <c r="J27" i="8"/>
  <c r="R25" i="1" s="1"/>
  <c r="H27" i="8"/>
  <c r="P25" i="1" s="1"/>
  <c r="AB26" i="8"/>
  <c r="U26" i="8"/>
  <c r="P26" i="8"/>
  <c r="J26" i="8"/>
  <c r="R24" i="1" s="1"/>
  <c r="H26" i="8"/>
  <c r="P24" i="1" s="1"/>
  <c r="AB25" i="8"/>
  <c r="U25" i="8"/>
  <c r="P25" i="8"/>
  <c r="J25" i="8"/>
  <c r="R23" i="1" s="1"/>
  <c r="H25" i="8"/>
  <c r="P23" i="1" s="1"/>
  <c r="AB24" i="8"/>
  <c r="U24" i="8"/>
  <c r="P24" i="8"/>
  <c r="J24" i="8"/>
  <c r="R22" i="1" s="1"/>
  <c r="H24" i="8"/>
  <c r="P22" i="1" s="1"/>
  <c r="AB23" i="8"/>
  <c r="U23" i="8"/>
  <c r="P23" i="8"/>
  <c r="J23" i="8"/>
  <c r="R21" i="1" s="1"/>
  <c r="H23" i="8"/>
  <c r="P21" i="1" s="1"/>
  <c r="AB22" i="8"/>
  <c r="U22" i="8"/>
  <c r="P22" i="8"/>
  <c r="J22" i="8"/>
  <c r="R20" i="1" s="1"/>
  <c r="H22" i="8"/>
  <c r="P20" i="1" s="1"/>
  <c r="AB21" i="8"/>
  <c r="U21" i="8"/>
  <c r="P21" i="8"/>
  <c r="J21" i="8"/>
  <c r="R19" i="1" s="1"/>
  <c r="H21" i="8"/>
  <c r="P19" i="1" s="1"/>
  <c r="AB20" i="8"/>
  <c r="U20" i="8"/>
  <c r="P20" i="8"/>
  <c r="J20" i="8"/>
  <c r="R18" i="1" s="1"/>
  <c r="H20" i="8"/>
  <c r="P18" i="1" s="1"/>
  <c r="AB19" i="8"/>
  <c r="U19" i="8"/>
  <c r="P19" i="8"/>
  <c r="J19" i="8"/>
  <c r="R17" i="1" s="1"/>
  <c r="H19" i="8"/>
  <c r="P17" i="1" s="1"/>
  <c r="AB18" i="8"/>
  <c r="U18" i="8"/>
  <c r="P18" i="8"/>
  <c r="J18" i="8"/>
  <c r="R16" i="1" s="1"/>
  <c r="H18" i="8"/>
  <c r="P16" i="1" s="1"/>
  <c r="AB17" i="8"/>
  <c r="U17" i="8"/>
  <c r="P17" i="8"/>
  <c r="J17" i="8"/>
  <c r="R15" i="1" s="1"/>
  <c r="H17" i="8"/>
  <c r="P15" i="1" s="1"/>
  <c r="AB16" i="8"/>
  <c r="U16" i="8"/>
  <c r="P16" i="8"/>
  <c r="J16" i="8"/>
  <c r="R14" i="1" s="1"/>
  <c r="H16" i="8"/>
  <c r="P14" i="1" s="1"/>
  <c r="AB15" i="8"/>
  <c r="U15" i="8"/>
  <c r="P15" i="8"/>
  <c r="J15" i="8"/>
  <c r="R13" i="1" s="1"/>
  <c r="H15" i="8"/>
  <c r="P13" i="1" s="1"/>
  <c r="AB14" i="8"/>
  <c r="U14" i="8"/>
  <c r="P14" i="8"/>
  <c r="J14" i="8"/>
  <c r="R12" i="1" s="1"/>
  <c r="H14" i="8"/>
  <c r="P12" i="1" s="1"/>
  <c r="AB13" i="8"/>
  <c r="U13" i="8"/>
  <c r="P13" i="8"/>
  <c r="J13" i="8"/>
  <c r="R11" i="1" s="1"/>
  <c r="H13" i="8"/>
  <c r="P11" i="1" s="1"/>
  <c r="AB12" i="8"/>
  <c r="U12" i="8"/>
  <c r="P12" i="8"/>
  <c r="J12" i="8"/>
  <c r="R10" i="1" s="1"/>
  <c r="H12" i="8"/>
  <c r="P10" i="1" s="1"/>
  <c r="AB11" i="8"/>
  <c r="U11" i="8"/>
  <c r="P11" i="8"/>
  <c r="J11" i="8"/>
  <c r="R9" i="1" s="1"/>
  <c r="H11" i="8"/>
  <c r="P9" i="1" s="1"/>
  <c r="AB10" i="8"/>
  <c r="U10" i="8"/>
  <c r="P10" i="8"/>
  <c r="J10" i="8"/>
  <c r="R8" i="1" s="1"/>
  <c r="H10" i="8"/>
  <c r="P8" i="1" s="1"/>
  <c r="AB9" i="8"/>
  <c r="U9" i="8"/>
  <c r="P9" i="8"/>
  <c r="J9" i="8"/>
  <c r="R7" i="1" s="1"/>
  <c r="H9" i="8"/>
  <c r="P7" i="1" s="1"/>
  <c r="AB8" i="8"/>
  <c r="U8" i="8"/>
  <c r="P8" i="8"/>
  <c r="J8" i="8"/>
  <c r="R6" i="1" s="1"/>
  <c r="H8" i="8"/>
  <c r="P6" i="1" s="1"/>
  <c r="AB7" i="8"/>
  <c r="U7" i="8"/>
  <c r="P7" i="8"/>
  <c r="J7" i="8"/>
  <c r="R5" i="1" s="1"/>
  <c r="H7" i="8"/>
  <c r="P5" i="1" s="1"/>
  <c r="AB6" i="8"/>
  <c r="U6" i="8"/>
  <c r="P6" i="8"/>
  <c r="J6" i="8"/>
  <c r="R4" i="1" s="1"/>
  <c r="H6" i="8"/>
  <c r="P4" i="1" s="1"/>
  <c r="BI619" i="1" l="1"/>
  <c r="BH586" i="1"/>
  <c r="BH175" i="1"/>
  <c r="BH150" i="1"/>
  <c r="BH223" i="1"/>
  <c r="BH230" i="1"/>
  <c r="BH896" i="1"/>
  <c r="BI732" i="1"/>
  <c r="BM695" i="1"/>
  <c r="BK984" i="1"/>
  <c r="BH723" i="1"/>
  <c r="BH1043" i="1"/>
  <c r="BH902" i="1"/>
  <c r="BK792" i="1"/>
  <c r="BM157" i="1"/>
  <c r="BH768" i="1"/>
  <c r="BI768" i="1"/>
  <c r="BM781" i="1"/>
  <c r="BL781" i="1"/>
  <c r="BM970" i="1"/>
  <c r="BL970" i="1"/>
  <c r="BM769" i="1"/>
  <c r="BL769" i="1"/>
  <c r="BM658" i="1"/>
  <c r="BL658" i="1"/>
  <c r="BM908" i="1"/>
  <c r="BL908" i="1"/>
  <c r="BM1009" i="1"/>
  <c r="BL1009" i="1"/>
  <c r="BM410" i="1"/>
  <c r="BL410" i="1"/>
  <c r="BM602" i="1"/>
  <c r="BL602" i="1"/>
  <c r="BM143" i="1"/>
  <c r="BL143" i="1"/>
  <c r="BM370" i="1"/>
  <c r="BL370" i="1"/>
  <c r="BM568" i="1"/>
  <c r="BL568" i="1"/>
  <c r="BM740" i="1"/>
  <c r="BL740" i="1"/>
  <c r="BM376" i="1"/>
  <c r="BL376" i="1"/>
  <c r="BM647" i="1"/>
  <c r="BL647" i="1"/>
  <c r="BM951" i="1"/>
  <c r="BL951" i="1"/>
  <c r="BM684" i="1"/>
  <c r="BL684" i="1"/>
  <c r="BM780" i="1"/>
  <c r="BL780" i="1"/>
  <c r="BM998" i="1"/>
  <c r="BL998" i="1"/>
  <c r="BM638" i="1"/>
  <c r="BL638" i="1"/>
  <c r="BM560" i="1"/>
  <c r="BL560" i="1"/>
  <c r="BM741" i="1"/>
  <c r="BL741" i="1"/>
  <c r="BM340" i="1"/>
  <c r="BL340" i="1"/>
  <c r="BM920" i="1"/>
  <c r="BL920" i="1"/>
  <c r="BM1079" i="1"/>
  <c r="BL1079" i="1"/>
  <c r="BM811" i="1"/>
  <c r="BL811" i="1"/>
  <c r="BM483" i="1"/>
  <c r="BL483" i="1"/>
  <c r="BK1082" i="1"/>
  <c r="BI701" i="1"/>
  <c r="BH701" i="1"/>
  <c r="BI620" i="1"/>
  <c r="BH620" i="1"/>
  <c r="BK252" i="1"/>
  <c r="BM981" i="1"/>
  <c r="BL981" i="1"/>
  <c r="BM667" i="1"/>
  <c r="BL667" i="1"/>
  <c r="BM448" i="1"/>
  <c r="BL448" i="1"/>
  <c r="BM1033" i="1"/>
  <c r="BL1033" i="1"/>
  <c r="BL695" i="1"/>
  <c r="BM231" i="1"/>
  <c r="BL231" i="1"/>
  <c r="BM477" i="1"/>
  <c r="BL477" i="1"/>
  <c r="BI229" i="1"/>
  <c r="BH229" i="1"/>
  <c r="BI628" i="1"/>
  <c r="BH628" i="1"/>
  <c r="BK411" i="1"/>
  <c r="BI997" i="1"/>
  <c r="BH997" i="1"/>
  <c r="BK433" i="1"/>
  <c r="BK465" i="1"/>
  <c r="BK400" i="1"/>
  <c r="BK510" i="1"/>
  <c r="BI644" i="1"/>
  <c r="BH644" i="1"/>
  <c r="BK773" i="1"/>
  <c r="BI588" i="1"/>
  <c r="BH588" i="1"/>
  <c r="BK1031" i="1"/>
  <c r="BI533" i="1"/>
  <c r="BH533" i="1"/>
  <c r="BI1008" i="1"/>
  <c r="BH1008" i="1"/>
  <c r="BI270" i="1"/>
  <c r="BH270" i="1"/>
  <c r="BI596" i="1"/>
  <c r="BH596" i="1"/>
  <c r="BI1036" i="1"/>
  <c r="BH1036" i="1"/>
  <c r="BI233" i="1"/>
  <c r="BH233" i="1"/>
  <c r="BK826" i="1"/>
  <c r="BI478" i="1"/>
  <c r="BH478" i="1"/>
  <c r="BI124" i="1"/>
  <c r="BH124" i="1"/>
  <c r="BI718" i="1"/>
  <c r="BH718" i="1"/>
  <c r="BI1024" i="1"/>
  <c r="BH1024" i="1"/>
  <c r="BI1028" i="1"/>
  <c r="BH1028" i="1"/>
  <c r="BK1047" i="1"/>
  <c r="BI939" i="1"/>
  <c r="BH939" i="1"/>
  <c r="BI869" i="1"/>
  <c r="BH869" i="1"/>
  <c r="BI730" i="1"/>
  <c r="BH730" i="1"/>
  <c r="BI605" i="1"/>
  <c r="BH605" i="1"/>
  <c r="BI519" i="1"/>
  <c r="BH519" i="1"/>
  <c r="BI432" i="1"/>
  <c r="BH432" i="1"/>
  <c r="BI195" i="1"/>
  <c r="BH195" i="1"/>
  <c r="BI123" i="1"/>
  <c r="BH123" i="1"/>
  <c r="BI57" i="1"/>
  <c r="BH57" i="1"/>
  <c r="BM112" i="1"/>
  <c r="BL112" i="1"/>
  <c r="BM263" i="1"/>
  <c r="BL263" i="1"/>
  <c r="BM318" i="1"/>
  <c r="BL318" i="1"/>
  <c r="BI293" i="1"/>
  <c r="BH293" i="1"/>
  <c r="BI473" i="1"/>
  <c r="BH473" i="1"/>
  <c r="BK844" i="1"/>
  <c r="BK633" i="1"/>
  <c r="BK1092" i="1"/>
  <c r="BK975" i="1"/>
  <c r="BK1036" i="1"/>
  <c r="BK649" i="1"/>
  <c r="BK254" i="1"/>
  <c r="BK251" i="1"/>
  <c r="BK233" i="1"/>
  <c r="BK686" i="1"/>
  <c r="BK212" i="1"/>
  <c r="BI312" i="1"/>
  <c r="BH312" i="1"/>
  <c r="BK816" i="1"/>
  <c r="BK903" i="1"/>
  <c r="BK244" i="1"/>
  <c r="BI826" i="1"/>
  <c r="BH826" i="1"/>
  <c r="BK973" i="1"/>
  <c r="BK64" i="1"/>
  <c r="BK148" i="1"/>
  <c r="BI246" i="1"/>
  <c r="BH246" i="1"/>
  <c r="BK752" i="1"/>
  <c r="BK478" i="1"/>
  <c r="BI485" i="1"/>
  <c r="BH485" i="1"/>
  <c r="BI874" i="1"/>
  <c r="BH874" i="1"/>
  <c r="BK1012" i="1"/>
  <c r="BK550" i="1"/>
  <c r="BI423" i="1"/>
  <c r="BH423" i="1"/>
  <c r="BI882" i="1"/>
  <c r="BH882" i="1"/>
  <c r="BI850" i="1"/>
  <c r="BH850" i="1"/>
  <c r="BK617" i="1"/>
  <c r="BK718" i="1"/>
  <c r="BK876" i="1"/>
  <c r="BK860" i="1"/>
  <c r="BK145" i="1"/>
  <c r="BK726" i="1"/>
  <c r="BK895" i="1"/>
  <c r="BK1024" i="1"/>
  <c r="BK798" i="1"/>
  <c r="BI866" i="1"/>
  <c r="BH866" i="1"/>
  <c r="BK1028" i="1"/>
  <c r="BK518" i="1"/>
  <c r="BK665" i="1"/>
  <c r="BK137" i="1"/>
  <c r="BI1093" i="1"/>
  <c r="BH1093" i="1"/>
  <c r="BI1077" i="1"/>
  <c r="BH1077" i="1"/>
  <c r="BK1056" i="1"/>
  <c r="BI1047" i="1"/>
  <c r="BH1047" i="1"/>
  <c r="BK1030" i="1"/>
  <c r="BK1013" i="1"/>
  <c r="BI992" i="1"/>
  <c r="BH992" i="1"/>
  <c r="BK963" i="1"/>
  <c r="BK955" i="1"/>
  <c r="BK947" i="1"/>
  <c r="BK939" i="1"/>
  <c r="BK925" i="1"/>
  <c r="BK901" i="1"/>
  <c r="BI887" i="1"/>
  <c r="BH887" i="1"/>
  <c r="BK878" i="1"/>
  <c r="BK869" i="1"/>
  <c r="BK856" i="1"/>
  <c r="BK846" i="1"/>
  <c r="BK836" i="1"/>
  <c r="BK799" i="1"/>
  <c r="BK783" i="1"/>
  <c r="BK767" i="1"/>
  <c r="BK730" i="1"/>
  <c r="BK714" i="1"/>
  <c r="BK698" i="1"/>
  <c r="BI648" i="1"/>
  <c r="BH648" i="1"/>
  <c r="BK635" i="1"/>
  <c r="BK621" i="1"/>
  <c r="BK605" i="1"/>
  <c r="BK595" i="1"/>
  <c r="BK581" i="1"/>
  <c r="BK572" i="1"/>
  <c r="BK559" i="1"/>
  <c r="BI554" i="1"/>
  <c r="BH554" i="1"/>
  <c r="BK532" i="1"/>
  <c r="BK527" i="1"/>
  <c r="BK519" i="1"/>
  <c r="BK506" i="1"/>
  <c r="BK495" i="1"/>
  <c r="BK487" i="1"/>
  <c r="BK476" i="1"/>
  <c r="BI466" i="1"/>
  <c r="BH466" i="1"/>
  <c r="BK457" i="1"/>
  <c r="BI445" i="1"/>
  <c r="BH445" i="1"/>
  <c r="BK432" i="1"/>
  <c r="BI422" i="1"/>
  <c r="BH422" i="1"/>
  <c r="BI406" i="1"/>
  <c r="BH406" i="1"/>
  <c r="BK385" i="1"/>
  <c r="BK369" i="1"/>
  <c r="BK353" i="1"/>
  <c r="BI337" i="1"/>
  <c r="BH337" i="1"/>
  <c r="BI306" i="1"/>
  <c r="BH306" i="1"/>
  <c r="BI287" i="1"/>
  <c r="BH287" i="1"/>
  <c r="BI278" i="1"/>
  <c r="BH278" i="1"/>
  <c r="BI258" i="1"/>
  <c r="BH258" i="1"/>
  <c r="BK243" i="1"/>
  <c r="BK234" i="1"/>
  <c r="BK213" i="1"/>
  <c r="BK146" i="1"/>
  <c r="BK123" i="1"/>
  <c r="BK114" i="1"/>
  <c r="BI101" i="1"/>
  <c r="BH101" i="1"/>
  <c r="BI85" i="1"/>
  <c r="BH85" i="1"/>
  <c r="BK57" i="1"/>
  <c r="BM342" i="1"/>
  <c r="BL342" i="1"/>
  <c r="BM330" i="1"/>
  <c r="BL330" i="1"/>
  <c r="BM10" i="1"/>
  <c r="BL10" i="1"/>
  <c r="BM183" i="1"/>
  <c r="BL183" i="1"/>
  <c r="BM276" i="1"/>
  <c r="BL276" i="1"/>
  <c r="BM303" i="1"/>
  <c r="BL303" i="1"/>
  <c r="BM206" i="1"/>
  <c r="BL206" i="1"/>
  <c r="BM273" i="1"/>
  <c r="BL273" i="1"/>
  <c r="BM45" i="1"/>
  <c r="BL45" i="1"/>
  <c r="BM257" i="1"/>
  <c r="BL257" i="1"/>
  <c r="BI257" i="1"/>
  <c r="BH257" i="1"/>
  <c r="BM294" i="1"/>
  <c r="BL294" i="1"/>
  <c r="BM46" i="1"/>
  <c r="BL46" i="1"/>
  <c r="BM19" i="1"/>
  <c r="BL19" i="1"/>
  <c r="BI14" i="1"/>
  <c r="BH14" i="1"/>
  <c r="BI46" i="1"/>
  <c r="BH46" i="1"/>
  <c r="BI112" i="1"/>
  <c r="BH112" i="1"/>
  <c r="BI297" i="1"/>
  <c r="BH297" i="1"/>
  <c r="BI317" i="1"/>
  <c r="BH317" i="1"/>
  <c r="BM21" i="1"/>
  <c r="BL21" i="1"/>
  <c r="BK439" i="1"/>
  <c r="BI360" i="1"/>
  <c r="BH360" i="1"/>
  <c r="BK1015" i="1"/>
  <c r="BI830" i="1"/>
  <c r="BH830" i="1"/>
  <c r="BK1016" i="1"/>
  <c r="BI1082" i="1"/>
  <c r="BH1082" i="1"/>
  <c r="BM138" i="1"/>
  <c r="BL138" i="1"/>
  <c r="BM427" i="1"/>
  <c r="BL427" i="1"/>
  <c r="BM675" i="1"/>
  <c r="BL675" i="1"/>
  <c r="BM1003" i="1"/>
  <c r="BL1003" i="1"/>
  <c r="BM618" i="1"/>
  <c r="BL618" i="1"/>
  <c r="BM765" i="1"/>
  <c r="BL765" i="1"/>
  <c r="BM751" i="1"/>
  <c r="BL751" i="1"/>
  <c r="BM544" i="1"/>
  <c r="BL544" i="1"/>
  <c r="BM515" i="1"/>
  <c r="BL515" i="1"/>
  <c r="BM362" i="1"/>
  <c r="BL362" i="1"/>
  <c r="BM629" i="1"/>
  <c r="BL629" i="1"/>
  <c r="BM982" i="1"/>
  <c r="BL982" i="1"/>
  <c r="BM642" i="1"/>
  <c r="BL642" i="1"/>
  <c r="BM687" i="1"/>
  <c r="BL687" i="1"/>
  <c r="BM828" i="1"/>
  <c r="BL828" i="1"/>
  <c r="BM489" i="1"/>
  <c r="BL489" i="1"/>
  <c r="BK141" i="1"/>
  <c r="BK1039" i="1"/>
  <c r="BK628" i="1"/>
  <c r="BK997" i="1"/>
  <c r="BI636" i="1"/>
  <c r="BH636" i="1"/>
  <c r="BI465" i="1"/>
  <c r="BH465" i="1"/>
  <c r="BK47" i="1"/>
  <c r="BK644" i="1"/>
  <c r="BM408" i="1"/>
  <c r="BL408" i="1"/>
  <c r="BM521" i="1"/>
  <c r="BL521" i="1"/>
  <c r="BM265" i="1"/>
  <c r="BL265" i="1"/>
  <c r="BM934" i="1"/>
  <c r="BL934" i="1"/>
  <c r="BM692" i="1"/>
  <c r="BL692" i="1"/>
  <c r="BM676" i="1"/>
  <c r="BL676" i="1"/>
  <c r="BM459" i="1"/>
  <c r="BL459" i="1"/>
  <c r="BM655" i="1"/>
  <c r="BL655" i="1"/>
  <c r="BM358" i="1"/>
  <c r="BL358" i="1"/>
  <c r="BM924" i="1"/>
  <c r="BL924" i="1"/>
  <c r="BM797" i="1"/>
  <c r="BL797" i="1"/>
  <c r="BM827" i="1"/>
  <c r="BL827" i="1"/>
  <c r="BM577" i="1"/>
  <c r="BL577" i="1"/>
  <c r="BM562" i="1"/>
  <c r="BL562" i="1"/>
  <c r="BM1075" i="1"/>
  <c r="BL1075" i="1"/>
  <c r="BM610" i="1"/>
  <c r="BL610" i="1"/>
  <c r="BM25" i="1"/>
  <c r="BL25" i="1"/>
  <c r="BM736" i="1"/>
  <c r="BL736" i="1"/>
  <c r="BM622" i="1"/>
  <c r="BL622" i="1"/>
  <c r="BM1083" i="1"/>
  <c r="BL1083" i="1"/>
  <c r="BM777" i="1"/>
  <c r="BL777" i="1"/>
  <c r="BM685" i="1"/>
  <c r="BL685" i="1"/>
  <c r="BM110" i="1"/>
  <c r="BL110" i="1"/>
  <c r="BM96" i="1"/>
  <c r="BL96" i="1"/>
  <c r="BK533" i="1"/>
  <c r="BK368" i="1"/>
  <c r="BK371" i="1"/>
  <c r="BI125" i="1"/>
  <c r="BH125" i="1"/>
  <c r="BK596" i="1"/>
  <c r="BM539" i="1"/>
  <c r="BL539" i="1"/>
  <c r="BM761" i="1"/>
  <c r="BL761" i="1"/>
  <c r="BM142" i="1"/>
  <c r="BL142" i="1"/>
  <c r="BM935" i="1"/>
  <c r="BL935" i="1"/>
  <c r="BM715" i="1"/>
  <c r="BL715" i="1"/>
  <c r="BM467" i="1"/>
  <c r="BL467" i="1"/>
  <c r="BM453" i="1"/>
  <c r="BL453" i="1"/>
  <c r="BM918" i="1"/>
  <c r="BL918" i="1"/>
  <c r="BM614" i="1"/>
  <c r="BL614" i="1"/>
  <c r="BM356" i="1"/>
  <c r="BL356" i="1"/>
  <c r="BM1018" i="1"/>
  <c r="BL1018" i="1"/>
  <c r="BM848" i="1"/>
  <c r="BL848" i="1"/>
  <c r="BM1097" i="1"/>
  <c r="BL1097" i="1"/>
  <c r="BM804" i="1"/>
  <c r="BL804" i="1"/>
  <c r="BM491" i="1"/>
  <c r="BL491" i="1"/>
  <c r="BM916" i="1"/>
  <c r="BL916" i="1"/>
  <c r="BM578" i="1"/>
  <c r="BL578" i="1"/>
  <c r="BM709" i="1"/>
  <c r="BL709" i="1"/>
  <c r="BM226" i="1"/>
  <c r="BL226" i="1"/>
  <c r="BM807" i="1"/>
  <c r="BL807" i="1"/>
  <c r="BM70" i="1"/>
  <c r="BL70" i="1"/>
  <c r="BM787" i="1"/>
  <c r="BL787" i="1"/>
  <c r="BM634" i="1"/>
  <c r="BL634" i="1"/>
  <c r="BI1092" i="1"/>
  <c r="BH1092" i="1"/>
  <c r="BI64" i="1"/>
  <c r="BH64" i="1"/>
  <c r="BK485" i="1"/>
  <c r="BK850" i="1"/>
  <c r="BI876" i="1"/>
  <c r="BH876" i="1"/>
  <c r="BI56" i="1"/>
  <c r="BH56" i="1"/>
  <c r="BK1093" i="1"/>
  <c r="BK992" i="1"/>
  <c r="BK887" i="1"/>
  <c r="BI836" i="1"/>
  <c r="BH836" i="1"/>
  <c r="BI698" i="1"/>
  <c r="BH698" i="1"/>
  <c r="BI581" i="1"/>
  <c r="BH581" i="1"/>
  <c r="BI527" i="1"/>
  <c r="BH527" i="1"/>
  <c r="BK466" i="1"/>
  <c r="BK406" i="1"/>
  <c r="BI353" i="1"/>
  <c r="BH353" i="1"/>
  <c r="BI243" i="1"/>
  <c r="BH243" i="1"/>
  <c r="BI73" i="1"/>
  <c r="BH73" i="1"/>
  <c r="BM127" i="1"/>
  <c r="BL127" i="1"/>
  <c r="BM79" i="1"/>
  <c r="BL79" i="1"/>
  <c r="BM13" i="1"/>
  <c r="BL13" i="1"/>
  <c r="BI1020" i="1"/>
  <c r="BH1020" i="1"/>
  <c r="BI653" i="1"/>
  <c r="BH653" i="1"/>
  <c r="BI1044" i="1"/>
  <c r="BH1044" i="1"/>
  <c r="BK407" i="1"/>
  <c r="BK913" i="1"/>
  <c r="BK993" i="1"/>
  <c r="BI666" i="1"/>
  <c r="BH666" i="1"/>
  <c r="BI961" i="1"/>
  <c r="BH961" i="1"/>
  <c r="BI405" i="1"/>
  <c r="BH405" i="1"/>
  <c r="BI220" i="1"/>
  <c r="BH220" i="1"/>
  <c r="BI555" i="1"/>
  <c r="BH555" i="1"/>
  <c r="BI153" i="1"/>
  <c r="BH153" i="1"/>
  <c r="BI161" i="1"/>
  <c r="BH161" i="1"/>
  <c r="BI1049" i="1"/>
  <c r="BH1049" i="1"/>
  <c r="BI470" i="1"/>
  <c r="BH470" i="1"/>
  <c r="BI911" i="1"/>
  <c r="BH911" i="1"/>
  <c r="BI196" i="1"/>
  <c r="BH196" i="1"/>
  <c r="BI625" i="1"/>
  <c r="BH625" i="1"/>
  <c r="BI808" i="1"/>
  <c r="BH808" i="1"/>
  <c r="BI81" i="1"/>
  <c r="BH81" i="1"/>
  <c r="BI413" i="1"/>
  <c r="BH413" i="1"/>
  <c r="BI690" i="1"/>
  <c r="BH690" i="1"/>
  <c r="BI682" i="1"/>
  <c r="BH682" i="1"/>
  <c r="BI462" i="1"/>
  <c r="BH462" i="1"/>
  <c r="BI259" i="1"/>
  <c r="BH259" i="1"/>
  <c r="BI267" i="1"/>
  <c r="BH267" i="1"/>
  <c r="BI710" i="1"/>
  <c r="BH710" i="1"/>
  <c r="BI217" i="1"/>
  <c r="BH217" i="1"/>
  <c r="BI438" i="1"/>
  <c r="BH438" i="1"/>
  <c r="BK921" i="1"/>
  <c r="BK498" i="1"/>
  <c r="BK858" i="1"/>
  <c r="BK248" i="1"/>
  <c r="BI758" i="1"/>
  <c r="BH758" i="1"/>
  <c r="BI40" i="1"/>
  <c r="BH40" i="1"/>
  <c r="BK522" i="1"/>
  <c r="BI1048" i="1"/>
  <c r="BH1048" i="1"/>
  <c r="BI678" i="1"/>
  <c r="BH678" i="1"/>
  <c r="BI169" i="1"/>
  <c r="BH169" i="1"/>
  <c r="BI694" i="1"/>
  <c r="BH694" i="1"/>
  <c r="BI105" i="1"/>
  <c r="BH105" i="1"/>
  <c r="BI193" i="1"/>
  <c r="BH193" i="1"/>
  <c r="BK1086" i="1"/>
  <c r="BI766" i="1"/>
  <c r="BH766" i="1"/>
  <c r="BI746" i="1"/>
  <c r="BH746" i="1"/>
  <c r="BI953" i="1"/>
  <c r="BH953" i="1"/>
  <c r="BK802" i="1"/>
  <c r="BK1070" i="1"/>
  <c r="BI969" i="1"/>
  <c r="BH969" i="1"/>
  <c r="BI156" i="1"/>
  <c r="BH156" i="1"/>
  <c r="BK443" i="1"/>
  <c r="BI670" i="1"/>
  <c r="BH670" i="1"/>
  <c r="BI1088" i="1"/>
  <c r="BH1088" i="1"/>
  <c r="BI1072" i="1"/>
  <c r="BH1072" i="1"/>
  <c r="BK1053" i="1"/>
  <c r="BI1046" i="1"/>
  <c r="BH1046" i="1"/>
  <c r="BK1027" i="1"/>
  <c r="BK1011" i="1"/>
  <c r="BI974" i="1"/>
  <c r="BH974" i="1"/>
  <c r="BI962" i="1"/>
  <c r="BH962" i="1"/>
  <c r="BI954" i="1"/>
  <c r="BH954" i="1"/>
  <c r="BI946" i="1"/>
  <c r="BH946" i="1"/>
  <c r="BI938" i="1"/>
  <c r="BH938" i="1"/>
  <c r="BI917" i="1"/>
  <c r="BH917" i="1"/>
  <c r="BI893" i="1"/>
  <c r="BH893" i="1"/>
  <c r="BK886" i="1"/>
  <c r="BI877" i="1"/>
  <c r="BH877" i="1"/>
  <c r="BI864" i="1"/>
  <c r="BH864" i="1"/>
  <c r="BI854" i="1"/>
  <c r="BH854" i="1"/>
  <c r="BI845" i="1"/>
  <c r="BH845" i="1"/>
  <c r="BK833" i="1"/>
  <c r="BI794" i="1"/>
  <c r="BH794" i="1"/>
  <c r="BI778" i="1"/>
  <c r="BH778" i="1"/>
  <c r="BI762" i="1"/>
  <c r="BH762" i="1"/>
  <c r="BI727" i="1"/>
  <c r="BH727" i="1"/>
  <c r="BI713" i="1"/>
  <c r="BH713" i="1"/>
  <c r="BI659" i="1"/>
  <c r="BH659" i="1"/>
  <c r="BI645" i="1"/>
  <c r="BH645" i="1"/>
  <c r="BK632" i="1"/>
  <c r="BK616" i="1"/>
  <c r="BI603" i="1"/>
  <c r="BH603" i="1"/>
  <c r="BK592" i="1"/>
  <c r="BI576" i="1"/>
  <c r="BH576" i="1"/>
  <c r="BI567" i="1"/>
  <c r="BH567" i="1"/>
  <c r="BI558" i="1"/>
  <c r="BH558" i="1"/>
  <c r="BK552" i="1"/>
  <c r="BI531" i="1"/>
  <c r="BH531" i="1"/>
  <c r="BK525" i="1"/>
  <c r="BI516" i="1"/>
  <c r="BH516" i="1"/>
  <c r="BK504" i="1"/>
  <c r="BI494" i="1"/>
  <c r="BH494" i="1"/>
  <c r="BI484" i="1"/>
  <c r="BH484" i="1"/>
  <c r="BI472" i="1"/>
  <c r="BH472" i="1"/>
  <c r="BI464" i="1"/>
  <c r="BH464" i="1"/>
  <c r="BI455" i="1"/>
  <c r="BH455" i="1"/>
  <c r="BI441" i="1"/>
  <c r="BH441" i="1"/>
  <c r="BI431" i="1"/>
  <c r="BH431" i="1"/>
  <c r="BI417" i="1"/>
  <c r="BH417" i="1"/>
  <c r="BI401" i="1"/>
  <c r="BH401" i="1"/>
  <c r="BI381" i="1"/>
  <c r="BH381" i="1"/>
  <c r="BI365" i="1"/>
  <c r="BH365" i="1"/>
  <c r="BI349" i="1"/>
  <c r="BH349" i="1"/>
  <c r="BI335" i="1"/>
  <c r="BH335" i="1"/>
  <c r="BI321" i="1"/>
  <c r="BH321" i="1"/>
  <c r="BI301" i="1"/>
  <c r="BH301" i="1"/>
  <c r="BI286" i="1"/>
  <c r="BH286" i="1"/>
  <c r="BK250" i="1"/>
  <c r="BI242" i="1"/>
  <c r="BH242" i="1"/>
  <c r="BI227" i="1"/>
  <c r="BH227" i="1"/>
  <c r="BI211" i="1"/>
  <c r="BH211" i="1"/>
  <c r="BI194" i="1"/>
  <c r="BH194" i="1"/>
  <c r="BI181" i="1"/>
  <c r="BH181" i="1"/>
  <c r="BI172" i="1"/>
  <c r="BH172" i="1"/>
  <c r="BI155" i="1"/>
  <c r="BH155" i="1"/>
  <c r="BI139" i="1"/>
  <c r="BH139" i="1"/>
  <c r="BI122" i="1"/>
  <c r="BH122" i="1"/>
  <c r="BI109" i="1"/>
  <c r="BH109" i="1"/>
  <c r="BI99" i="1"/>
  <c r="BH99" i="1"/>
  <c r="BI91" i="1"/>
  <c r="BH91" i="1"/>
  <c r="BI83" i="1"/>
  <c r="BH83" i="1"/>
  <c r="BI68" i="1"/>
  <c r="BH68" i="1"/>
  <c r="BI52" i="1"/>
  <c r="BH52" i="1"/>
  <c r="BM166" i="1"/>
  <c r="BL166" i="1"/>
  <c r="BM264" i="1"/>
  <c r="BL264" i="1"/>
  <c r="BM174" i="1"/>
  <c r="BL174" i="1"/>
  <c r="BM223" i="1"/>
  <c r="BL223" i="1"/>
  <c r="BM326" i="1"/>
  <c r="BL326" i="1"/>
  <c r="BM205" i="1"/>
  <c r="BL205" i="1"/>
  <c r="BM34" i="1"/>
  <c r="BL34" i="1"/>
  <c r="BM309" i="1"/>
  <c r="BL309" i="1"/>
  <c r="BM317" i="1"/>
  <c r="BL317" i="1"/>
  <c r="BM28" i="1"/>
  <c r="BL28" i="1"/>
  <c r="BI28" i="1"/>
  <c r="BH28" i="1"/>
  <c r="BM336" i="1"/>
  <c r="BL336" i="1"/>
  <c r="BM333" i="1"/>
  <c r="BL333" i="1"/>
  <c r="BM311" i="1"/>
  <c r="BL311" i="1"/>
  <c r="BM111" i="1"/>
  <c r="BL111" i="1"/>
  <c r="BI344" i="1"/>
  <c r="BH344" i="1"/>
  <c r="BM29" i="1"/>
  <c r="BL29" i="1"/>
  <c r="BI197" i="1"/>
  <c r="BH197" i="1"/>
  <c r="BI183" i="1"/>
  <c r="BH183" i="1"/>
  <c r="BI814" i="1"/>
  <c r="BH814" i="1"/>
  <c r="BK449" i="1"/>
  <c r="BM1073" i="1"/>
  <c r="BL1073" i="1"/>
  <c r="BM879" i="1"/>
  <c r="BL879" i="1"/>
  <c r="BM1059" i="1"/>
  <c r="BL1059" i="1"/>
  <c r="BM835" i="1"/>
  <c r="BL835" i="1"/>
  <c r="BM643" i="1"/>
  <c r="BL643" i="1"/>
  <c r="BM630" i="1"/>
  <c r="BL630" i="1"/>
  <c r="BM966" i="1"/>
  <c r="BL966" i="1"/>
  <c r="BM831" i="1"/>
  <c r="BL831" i="1"/>
  <c r="BM198" i="1"/>
  <c r="BL198" i="1"/>
  <c r="BM134" i="1"/>
  <c r="BL134" i="1"/>
  <c r="BM511" i="1"/>
  <c r="BL511" i="1"/>
  <c r="BM496" i="1"/>
  <c r="BL496" i="1"/>
  <c r="BM215" i="1"/>
  <c r="BL215" i="1"/>
  <c r="BM958" i="1"/>
  <c r="BL958" i="1"/>
  <c r="BM397" i="1"/>
  <c r="BL397" i="1"/>
  <c r="BM894" i="1"/>
  <c r="BL894" i="1"/>
  <c r="BM384" i="1"/>
  <c r="BL384" i="1"/>
  <c r="BM529" i="1"/>
  <c r="BL529" i="1"/>
  <c r="BM855" i="1"/>
  <c r="BL855" i="1"/>
  <c r="BM843" i="1"/>
  <c r="BL843" i="1"/>
  <c r="BK830" i="1"/>
  <c r="BI63" i="1"/>
  <c r="BH63" i="1"/>
  <c r="BI355" i="1"/>
  <c r="BH355" i="1"/>
  <c r="BI534" i="1"/>
  <c r="BH534" i="1"/>
  <c r="BI1039" i="1"/>
  <c r="BH1039" i="1"/>
  <c r="BM355" i="1"/>
  <c r="BL355" i="1"/>
  <c r="BM1055" i="1"/>
  <c r="BL1055" i="1"/>
  <c r="BM587" i="1"/>
  <c r="BL587" i="1"/>
  <c r="BM607" i="1"/>
  <c r="BL607" i="1"/>
  <c r="BM851" i="1"/>
  <c r="BL851" i="1"/>
  <c r="BK149" i="1"/>
  <c r="BK636" i="1"/>
  <c r="BM1005" i="1"/>
  <c r="BL1005" i="1"/>
  <c r="BI39" i="1"/>
  <c r="BH39" i="1"/>
  <c r="BI773" i="1"/>
  <c r="BH773" i="1"/>
  <c r="BI542" i="1"/>
  <c r="BH542" i="1"/>
  <c r="BI371" i="1"/>
  <c r="BH371" i="1"/>
  <c r="BK125" i="1"/>
  <c r="BI339" i="1"/>
  <c r="BH339" i="1"/>
  <c r="BI254" i="1"/>
  <c r="BH254" i="1"/>
  <c r="BI212" i="1"/>
  <c r="BH212" i="1"/>
  <c r="BI973" i="1"/>
  <c r="BH973" i="1"/>
  <c r="BK874" i="1"/>
  <c r="BI164" i="1"/>
  <c r="BH164" i="1"/>
  <c r="BI145" i="1"/>
  <c r="BH145" i="1"/>
  <c r="BI108" i="1"/>
  <c r="BH108" i="1"/>
  <c r="BI1056" i="1"/>
  <c r="BH1056" i="1"/>
  <c r="BI947" i="1"/>
  <c r="BH947" i="1"/>
  <c r="BI846" i="1"/>
  <c r="BH846" i="1"/>
  <c r="BK648" i="1"/>
  <c r="BI559" i="1"/>
  <c r="BH559" i="1"/>
  <c r="BI476" i="1"/>
  <c r="BH476" i="1"/>
  <c r="BI234" i="1"/>
  <c r="BH234" i="1"/>
  <c r="BI114" i="1"/>
  <c r="BH114" i="1"/>
  <c r="BM313" i="1"/>
  <c r="BL313" i="1"/>
  <c r="BK1020" i="1"/>
  <c r="BK653" i="1"/>
  <c r="BK1044" i="1"/>
  <c r="BI407" i="1"/>
  <c r="BH407" i="1"/>
  <c r="BI913" i="1"/>
  <c r="BH913" i="1"/>
  <c r="BI993" i="1"/>
  <c r="BH993" i="1"/>
  <c r="BK666" i="1"/>
  <c r="BK961" i="1"/>
  <c r="BK405" i="1"/>
  <c r="BK555" i="1"/>
  <c r="BK153" i="1"/>
  <c r="BK1049" i="1"/>
  <c r="BK470" i="1"/>
  <c r="BK911" i="1"/>
  <c r="BK625" i="1"/>
  <c r="BK808" i="1"/>
  <c r="BK413" i="1"/>
  <c r="BK690" i="1"/>
  <c r="BK682" i="1"/>
  <c r="BK462" i="1"/>
  <c r="BK267" i="1"/>
  <c r="BK710" i="1"/>
  <c r="BK438" i="1"/>
  <c r="BI296" i="1"/>
  <c r="BH296" i="1"/>
  <c r="BI921" i="1"/>
  <c r="BH921" i="1"/>
  <c r="BI498" i="1"/>
  <c r="BH498" i="1"/>
  <c r="BI858" i="1"/>
  <c r="BH858" i="1"/>
  <c r="BI248" i="1"/>
  <c r="BH248" i="1"/>
  <c r="BI304" i="1"/>
  <c r="BH304" i="1"/>
  <c r="BK758" i="1"/>
  <c r="BK40" i="1"/>
  <c r="BI522" i="1"/>
  <c r="BH522" i="1"/>
  <c r="BK1048" i="1"/>
  <c r="BK678" i="1"/>
  <c r="BK694" i="1"/>
  <c r="BI1086" i="1"/>
  <c r="BH1086" i="1"/>
  <c r="BK766" i="1"/>
  <c r="BK746" i="1"/>
  <c r="BK953" i="1"/>
  <c r="BI343" i="1"/>
  <c r="BH343" i="1"/>
  <c r="BI802" i="1"/>
  <c r="BH802" i="1"/>
  <c r="BI1070" i="1"/>
  <c r="BH1070" i="1"/>
  <c r="BK969" i="1"/>
  <c r="BI443" i="1"/>
  <c r="BH443" i="1"/>
  <c r="BK670" i="1"/>
  <c r="BK1088" i="1"/>
  <c r="BK1072" i="1"/>
  <c r="BI1053" i="1"/>
  <c r="BH1053" i="1"/>
  <c r="BK1046" i="1"/>
  <c r="BI1027" i="1"/>
  <c r="BH1027" i="1"/>
  <c r="BI1011" i="1"/>
  <c r="BH1011" i="1"/>
  <c r="BK974" i="1"/>
  <c r="BK962" i="1"/>
  <c r="BK954" i="1"/>
  <c r="BK946" i="1"/>
  <c r="BK938" i="1"/>
  <c r="BK917" i="1"/>
  <c r="BK893" i="1"/>
  <c r="BI886" i="1"/>
  <c r="BH886" i="1"/>
  <c r="BK877" i="1"/>
  <c r="BK864" i="1"/>
  <c r="BK854" i="1"/>
  <c r="BK845" i="1"/>
  <c r="BI833" i="1"/>
  <c r="BH833" i="1"/>
  <c r="BK794" i="1"/>
  <c r="BK778" i="1"/>
  <c r="BK762" i="1"/>
  <c r="BK727" i="1"/>
  <c r="BK713" i="1"/>
  <c r="BK659" i="1"/>
  <c r="BK645" i="1"/>
  <c r="BI632" i="1"/>
  <c r="BH632" i="1"/>
  <c r="BI616" i="1"/>
  <c r="BH616" i="1"/>
  <c r="BK603" i="1"/>
  <c r="BI592" i="1"/>
  <c r="BH592" i="1"/>
  <c r="BK576" i="1"/>
  <c r="BK567" i="1"/>
  <c r="BK558" i="1"/>
  <c r="BI552" i="1"/>
  <c r="BH552" i="1"/>
  <c r="BK531" i="1"/>
  <c r="BI525" i="1"/>
  <c r="BH525" i="1"/>
  <c r="BK516" i="1"/>
  <c r="BI504" i="1"/>
  <c r="BH504" i="1"/>
  <c r="BK494" i="1"/>
  <c r="BK484" i="1"/>
  <c r="BK472" i="1"/>
  <c r="BK464" i="1"/>
  <c r="BK455" i="1"/>
  <c r="BK441" i="1"/>
  <c r="BK431" i="1"/>
  <c r="BK417" i="1"/>
  <c r="BK401" i="1"/>
  <c r="BK381" i="1"/>
  <c r="BK365" i="1"/>
  <c r="BK321" i="1"/>
  <c r="BI274" i="1"/>
  <c r="BH274" i="1"/>
  <c r="BI250" i="1"/>
  <c r="BH250" i="1"/>
  <c r="BK227" i="1"/>
  <c r="BK211" i="1"/>
  <c r="BK139" i="1"/>
  <c r="BK122" i="1"/>
  <c r="BK99" i="1"/>
  <c r="BK68" i="1"/>
  <c r="BK52" i="1"/>
  <c r="BM184" i="1"/>
  <c r="BL184" i="1"/>
  <c r="BM160" i="1"/>
  <c r="BL160" i="1"/>
  <c r="BM18" i="1"/>
  <c r="BL18" i="1"/>
  <c r="BM290" i="1"/>
  <c r="BL290" i="1"/>
  <c r="BM310" i="1"/>
  <c r="BL310" i="1"/>
  <c r="BM295" i="1"/>
  <c r="BL295" i="1"/>
  <c r="BM319" i="1"/>
  <c r="BL319" i="1"/>
  <c r="BM162" i="1"/>
  <c r="BL162" i="1"/>
  <c r="BM37" i="1"/>
  <c r="BL37" i="1"/>
  <c r="BM95" i="1"/>
  <c r="BL95" i="1"/>
  <c r="BI95" i="1"/>
  <c r="BH95" i="1"/>
  <c r="BM297" i="1"/>
  <c r="BL297" i="1"/>
  <c r="BI207" i="1"/>
  <c r="BH207" i="1"/>
  <c r="BI49" i="1"/>
  <c r="BH49" i="1"/>
  <c r="BM302" i="1"/>
  <c r="BL302" i="1"/>
  <c r="BI86" i="1"/>
  <c r="BH86" i="1"/>
  <c r="BM216" i="1"/>
  <c r="BL216" i="1"/>
  <c r="BI168" i="1"/>
  <c r="BH168" i="1"/>
  <c r="BM348" i="1"/>
  <c r="BL348" i="1"/>
  <c r="BK814" i="1"/>
  <c r="BM548" i="1"/>
  <c r="BL548" i="1"/>
  <c r="BI449" i="1"/>
  <c r="BH449" i="1"/>
  <c r="BK360" i="1"/>
  <c r="BI1015" i="1"/>
  <c r="BH1015" i="1"/>
  <c r="BK63" i="1"/>
  <c r="BI1016" i="1"/>
  <c r="BH1016" i="1"/>
  <c r="BI47" i="1"/>
  <c r="BH47" i="1"/>
  <c r="BM813" i="1"/>
  <c r="BL813" i="1"/>
  <c r="BM437" i="1"/>
  <c r="BL437" i="1"/>
  <c r="BM677" i="1"/>
  <c r="BL677" i="1"/>
  <c r="BM875" i="1"/>
  <c r="BL875" i="1"/>
  <c r="BM930" i="1"/>
  <c r="BL930" i="1"/>
  <c r="BM984" i="1"/>
  <c r="BL984" i="1"/>
  <c r="BM1025" i="1"/>
  <c r="BL1025" i="1"/>
  <c r="BM728" i="1"/>
  <c r="BL728" i="1"/>
  <c r="BM536" i="1"/>
  <c r="BL536" i="1"/>
  <c r="BM803" i="1"/>
  <c r="BL803" i="1"/>
  <c r="BM150" i="1"/>
  <c r="BL150" i="1"/>
  <c r="BM54" i="1"/>
  <c r="BL54" i="1"/>
  <c r="BM881" i="1"/>
  <c r="BL881" i="1"/>
  <c r="BM796" i="1"/>
  <c r="BL796" i="1"/>
  <c r="BK534" i="1"/>
  <c r="BI1095" i="1"/>
  <c r="BH1095" i="1"/>
  <c r="BK541" i="1"/>
  <c r="BM812" i="1"/>
  <c r="BL812" i="1"/>
  <c r="BK39" i="1"/>
  <c r="BM363" i="1"/>
  <c r="BL363" i="1"/>
  <c r="BK379" i="1"/>
  <c r="BM1002" i="1"/>
  <c r="BL1002" i="1"/>
  <c r="BM392" i="1"/>
  <c r="BL392" i="1"/>
  <c r="BM549" i="1"/>
  <c r="BL549" i="1"/>
  <c r="BM202" i="1"/>
  <c r="BL202" i="1"/>
  <c r="BM867" i="1"/>
  <c r="BL867" i="1"/>
  <c r="BM580" i="1"/>
  <c r="BL580" i="1"/>
  <c r="BM716" i="1"/>
  <c r="BL716" i="1"/>
  <c r="BM707" i="1"/>
  <c r="BL707" i="1"/>
  <c r="BM512" i="1"/>
  <c r="BL512" i="1"/>
  <c r="BM460" i="1"/>
  <c r="BL460" i="1"/>
  <c r="BM679" i="1"/>
  <c r="BL679" i="1"/>
  <c r="BI424" i="1"/>
  <c r="BH424" i="1"/>
  <c r="BK542" i="1"/>
  <c r="BM1065" i="1"/>
  <c r="BL1065" i="1"/>
  <c r="BM486" i="1"/>
  <c r="BL486" i="1"/>
  <c r="BM928" i="1"/>
  <c r="BL928" i="1"/>
  <c r="BM978" i="1"/>
  <c r="BL978" i="1"/>
  <c r="BM819" i="1"/>
  <c r="BL819" i="1"/>
  <c r="BM364" i="1"/>
  <c r="BL364" i="1"/>
  <c r="BM58" i="1"/>
  <c r="BL58" i="1"/>
  <c r="BM857" i="1"/>
  <c r="BL857" i="1"/>
  <c r="BM691" i="1"/>
  <c r="BL691" i="1"/>
  <c r="BM806" i="1"/>
  <c r="BL806" i="1"/>
  <c r="BK501" i="1"/>
  <c r="BI368" i="1"/>
  <c r="BH368" i="1"/>
  <c r="BK1098" i="1"/>
  <c r="BM1087" i="1"/>
  <c r="BL1087" i="1"/>
  <c r="BM416" i="1"/>
  <c r="BL416" i="1"/>
  <c r="BM352" i="1"/>
  <c r="BL352" i="1"/>
  <c r="BM78" i="1"/>
  <c r="BL78" i="1"/>
  <c r="BM759" i="1"/>
  <c r="BL759" i="1"/>
  <c r="BM553" i="1"/>
  <c r="BL553" i="1"/>
  <c r="BM69" i="1"/>
  <c r="BL69" i="1"/>
  <c r="BM372" i="1"/>
  <c r="BL372" i="1"/>
  <c r="BM119" i="1"/>
  <c r="BL119" i="1"/>
  <c r="BM386" i="1"/>
  <c r="BL386" i="1"/>
  <c r="BM1022" i="1"/>
  <c r="BL1022" i="1"/>
  <c r="BM697" i="1"/>
  <c r="BL697" i="1"/>
  <c r="BM396" i="1"/>
  <c r="BL396" i="1"/>
  <c r="BM1037" i="1"/>
  <c r="BL1037" i="1"/>
  <c r="BM785" i="1"/>
  <c r="BL785" i="1"/>
  <c r="BM543" i="1"/>
  <c r="BL543" i="1"/>
  <c r="BM711" i="1"/>
  <c r="BL711" i="1"/>
  <c r="BM346" i="1"/>
  <c r="BL346" i="1"/>
  <c r="BM394" i="1"/>
  <c r="BL394" i="1"/>
  <c r="BM723" i="1"/>
  <c r="BL723" i="1"/>
  <c r="BM661" i="1"/>
  <c r="BL661" i="1"/>
  <c r="BM451" i="1"/>
  <c r="BL451" i="1"/>
  <c r="BM704" i="1"/>
  <c r="BL704" i="1"/>
  <c r="BM128" i="1"/>
  <c r="BL128" i="1"/>
  <c r="BM418" i="1"/>
  <c r="BL418" i="1"/>
  <c r="BM583" i="1"/>
  <c r="BL583" i="1"/>
  <c r="BM1067" i="1"/>
  <c r="BL1067" i="1"/>
  <c r="BM688" i="1"/>
  <c r="BL688" i="1"/>
  <c r="BM151" i="1"/>
  <c r="BL151" i="1"/>
  <c r="BI975" i="1"/>
  <c r="BH975" i="1"/>
  <c r="BI686" i="1"/>
  <c r="BH686" i="1"/>
  <c r="BK246" i="1"/>
  <c r="BK882" i="1"/>
  <c r="BI726" i="1"/>
  <c r="BH726" i="1"/>
  <c r="BI137" i="1"/>
  <c r="BH137" i="1"/>
  <c r="BI955" i="1"/>
  <c r="BH955" i="1"/>
  <c r="BI783" i="1"/>
  <c r="BH783" i="1"/>
  <c r="BI595" i="1"/>
  <c r="BH595" i="1"/>
  <c r="BI457" i="1"/>
  <c r="BH457" i="1"/>
  <c r="BI163" i="1"/>
  <c r="BH163" i="1"/>
  <c r="BI5" i="1"/>
  <c r="BH5" i="1"/>
  <c r="BM22" i="1"/>
  <c r="BL22" i="1"/>
  <c r="BI884" i="1"/>
  <c r="BH884" i="1"/>
  <c r="BI585" i="1"/>
  <c r="BH585" i="1"/>
  <c r="BK971" i="1"/>
  <c r="BI32" i="1"/>
  <c r="BH32" i="1"/>
  <c r="BI729" i="1"/>
  <c r="BH729" i="1"/>
  <c r="BK359" i="1"/>
  <c r="BI790" i="1"/>
  <c r="BH790" i="1"/>
  <c r="BK1078" i="1"/>
  <c r="BI734" i="1"/>
  <c r="BH734" i="1"/>
  <c r="BI315" i="1"/>
  <c r="BH315" i="1"/>
  <c r="BI1006" i="1"/>
  <c r="BH1006" i="1"/>
  <c r="BI563" i="1"/>
  <c r="BH563" i="1"/>
  <c r="BK897" i="1"/>
  <c r="BI89" i="1"/>
  <c r="BH89" i="1"/>
  <c r="BK537" i="1"/>
  <c r="BI16" i="1"/>
  <c r="BH16" i="1"/>
  <c r="BI1084" i="1"/>
  <c r="BH1084" i="1"/>
  <c r="BI705" i="1"/>
  <c r="BH705" i="1"/>
  <c r="BI832" i="1"/>
  <c r="BH832" i="1"/>
  <c r="BI236" i="1"/>
  <c r="BH236" i="1"/>
  <c r="BK513" i="1"/>
  <c r="BI999" i="1"/>
  <c r="BH999" i="1"/>
  <c r="BI571" i="1"/>
  <c r="BH571" i="1"/>
  <c r="BI185" i="1"/>
  <c r="BH185" i="1"/>
  <c r="BI291" i="1"/>
  <c r="BH291" i="1"/>
  <c r="BI275" i="1"/>
  <c r="BH275" i="1"/>
  <c r="BI201" i="1"/>
  <c r="BH201" i="1"/>
  <c r="BI177" i="1"/>
  <c r="BH177" i="1"/>
  <c r="BI140" i="1"/>
  <c r="BH140" i="1"/>
  <c r="BI824" i="1"/>
  <c r="BH824" i="1"/>
  <c r="BK415" i="1"/>
  <c r="BI674" i="1"/>
  <c r="BH674" i="1"/>
  <c r="BI204" i="1"/>
  <c r="BH204" i="1"/>
  <c r="BI180" i="1"/>
  <c r="BH180" i="1"/>
  <c r="BI681" i="1"/>
  <c r="BH681" i="1"/>
  <c r="BI983" i="1"/>
  <c r="BH983" i="1"/>
  <c r="BI482" i="1"/>
  <c r="BH482" i="1"/>
  <c r="BK985" i="1"/>
  <c r="BI121" i="1"/>
  <c r="BH121" i="1"/>
  <c r="BI979" i="1"/>
  <c r="BH979" i="1"/>
  <c r="BI507" i="1"/>
  <c r="BH507" i="1"/>
  <c r="BI842" i="1"/>
  <c r="BH842" i="1"/>
  <c r="BI852" i="1"/>
  <c r="BH852" i="1"/>
  <c r="BI1017" i="1"/>
  <c r="BH1017" i="1"/>
  <c r="BI609" i="1"/>
  <c r="BH609" i="1"/>
  <c r="BI601" i="1"/>
  <c r="BH601" i="1"/>
  <c r="BI782" i="1"/>
  <c r="BH782" i="1"/>
  <c r="BK575" i="1"/>
  <c r="BI945" i="1"/>
  <c r="BH945" i="1"/>
  <c r="BI927" i="1"/>
  <c r="BH927" i="1"/>
  <c r="BI8" i="1"/>
  <c r="BH8" i="1"/>
  <c r="BI523" i="1"/>
  <c r="BH523" i="1"/>
  <c r="BI547" i="1"/>
  <c r="BH547" i="1"/>
  <c r="BK1085" i="1"/>
  <c r="BI1066" i="1"/>
  <c r="BH1066" i="1"/>
  <c r="BI1051" i="1"/>
  <c r="BH1051" i="1"/>
  <c r="BI1038" i="1"/>
  <c r="BH1038" i="1"/>
  <c r="BI1021" i="1"/>
  <c r="BH1021" i="1"/>
  <c r="BK1000" i="1"/>
  <c r="BI965" i="1"/>
  <c r="BH965" i="1"/>
  <c r="BI957" i="1"/>
  <c r="BH957" i="1"/>
  <c r="BI949" i="1"/>
  <c r="BH949" i="1"/>
  <c r="BI941" i="1"/>
  <c r="BH941" i="1"/>
  <c r="BI933" i="1"/>
  <c r="BH933" i="1"/>
  <c r="BI909" i="1"/>
  <c r="BH909" i="1"/>
  <c r="BI892" i="1"/>
  <c r="BH892" i="1"/>
  <c r="BK883" i="1"/>
  <c r="BI872" i="1"/>
  <c r="BH872" i="1"/>
  <c r="BI862" i="1"/>
  <c r="BH862" i="1"/>
  <c r="BI853" i="1"/>
  <c r="BH853" i="1"/>
  <c r="BK839" i="1"/>
  <c r="BK825" i="1"/>
  <c r="BI791" i="1"/>
  <c r="BH791" i="1"/>
  <c r="BI775" i="1"/>
  <c r="BH775" i="1"/>
  <c r="BK756" i="1"/>
  <c r="BI722" i="1"/>
  <c r="BH722" i="1"/>
  <c r="BI706" i="1"/>
  <c r="BH706" i="1"/>
  <c r="BI651" i="1"/>
  <c r="BH651" i="1"/>
  <c r="BK640" i="1"/>
  <c r="BI627" i="1"/>
  <c r="BH627" i="1"/>
  <c r="BI613" i="1"/>
  <c r="BH613" i="1"/>
  <c r="BK600" i="1"/>
  <c r="BI589" i="1"/>
  <c r="BH589" i="1"/>
  <c r="BK574" i="1"/>
  <c r="BI566" i="1"/>
  <c r="BH566" i="1"/>
  <c r="BK557" i="1"/>
  <c r="BI551" i="1"/>
  <c r="BH551" i="1"/>
  <c r="BI530" i="1"/>
  <c r="BH530" i="1"/>
  <c r="BI524" i="1"/>
  <c r="BH524" i="1"/>
  <c r="BK509" i="1"/>
  <c r="BI500" i="1"/>
  <c r="BH500" i="1"/>
  <c r="BK493" i="1"/>
  <c r="BI481" i="1"/>
  <c r="BH481" i="1"/>
  <c r="BI471" i="1"/>
  <c r="BH471" i="1"/>
  <c r="BI463" i="1"/>
  <c r="BH463" i="1"/>
  <c r="BK450" i="1"/>
  <c r="BI440" i="1"/>
  <c r="BH440" i="1"/>
  <c r="BK429" i="1"/>
  <c r="BK414" i="1"/>
  <c r="BI393" i="1"/>
  <c r="BH393" i="1"/>
  <c r="BI377" i="1"/>
  <c r="BH377" i="1"/>
  <c r="BI361" i="1"/>
  <c r="BH361" i="1"/>
  <c r="BI345" i="1"/>
  <c r="BH345" i="1"/>
  <c r="BI332" i="1"/>
  <c r="BH332" i="1"/>
  <c r="BI316" i="1"/>
  <c r="BH316" i="1"/>
  <c r="BK298" i="1"/>
  <c r="BI269" i="1"/>
  <c r="BH269" i="1"/>
  <c r="BK247" i="1"/>
  <c r="BI237" i="1"/>
  <c r="BH237" i="1"/>
  <c r="BI219" i="1"/>
  <c r="BH219" i="1"/>
  <c r="BI210" i="1"/>
  <c r="BH210" i="1"/>
  <c r="BI189" i="1"/>
  <c r="BH189" i="1"/>
  <c r="BI179" i="1"/>
  <c r="BH179" i="1"/>
  <c r="BI171" i="1"/>
  <c r="BH171" i="1"/>
  <c r="BI154" i="1"/>
  <c r="BH154" i="1"/>
  <c r="BI131" i="1"/>
  <c r="BH131" i="1"/>
  <c r="BI117" i="1"/>
  <c r="BH117" i="1"/>
  <c r="BI107" i="1"/>
  <c r="BH107" i="1"/>
  <c r="BI98" i="1"/>
  <c r="BH98" i="1"/>
  <c r="BI90" i="1"/>
  <c r="BH90" i="1"/>
  <c r="BI76" i="1"/>
  <c r="BH76" i="1"/>
  <c r="BI65" i="1"/>
  <c r="BH65" i="1"/>
  <c r="BI44" i="1"/>
  <c r="BH44" i="1"/>
  <c r="BM255" i="1"/>
  <c r="BL255" i="1"/>
  <c r="BM152" i="1"/>
  <c r="BL152" i="1"/>
  <c r="BM191" i="1"/>
  <c r="BL191" i="1"/>
  <c r="BM284" i="1"/>
  <c r="BL284" i="1"/>
  <c r="BM14" i="1"/>
  <c r="BL14" i="1"/>
  <c r="BM175" i="1"/>
  <c r="BL175" i="1"/>
  <c r="BM280" i="1"/>
  <c r="BL280" i="1"/>
  <c r="BM261" i="1"/>
  <c r="BL261" i="1"/>
  <c r="BM17" i="1"/>
  <c r="BL17" i="1"/>
  <c r="BM87" i="1"/>
  <c r="BL87" i="1"/>
  <c r="BI87" i="1"/>
  <c r="BH87" i="1"/>
  <c r="BM30" i="1"/>
  <c r="BL30" i="1"/>
  <c r="BI20" i="1"/>
  <c r="BH20" i="1"/>
  <c r="BI288" i="1"/>
  <c r="BH288" i="1"/>
  <c r="BM305" i="1"/>
  <c r="BL305" i="1"/>
  <c r="BI82" i="1"/>
  <c r="BH82" i="1"/>
  <c r="BI313" i="1"/>
  <c r="BH313" i="1"/>
  <c r="BI249" i="1"/>
  <c r="BH249" i="1"/>
  <c r="BK904" i="1"/>
  <c r="BI604" i="1"/>
  <c r="BH604" i="1"/>
  <c r="BI395" i="1"/>
  <c r="BH395" i="1"/>
  <c r="BK789" i="1"/>
  <c r="BM768" i="1"/>
  <c r="BL768" i="1"/>
  <c r="BM912" i="1"/>
  <c r="BL912" i="1"/>
  <c r="BM1041" i="1"/>
  <c r="BL1041" i="1"/>
  <c r="BM871" i="1"/>
  <c r="BL871" i="1"/>
  <c r="BM859" i="1"/>
  <c r="BL859" i="1"/>
  <c r="BM795" i="1"/>
  <c r="BL795" i="1"/>
  <c r="BM256" i="1"/>
  <c r="BL256" i="1"/>
  <c r="BM289" i="1"/>
  <c r="BL289" i="1"/>
  <c r="BM535" i="1"/>
  <c r="BL535" i="1"/>
  <c r="BM26" i="1"/>
  <c r="BL26" i="1"/>
  <c r="BM976" i="1"/>
  <c r="BL976" i="1"/>
  <c r="BM1071" i="1"/>
  <c r="BL1071" i="1"/>
  <c r="BM748" i="1"/>
  <c r="BL748" i="1"/>
  <c r="BM763" i="1"/>
  <c r="BL763" i="1"/>
  <c r="BM717" i="1"/>
  <c r="BL717" i="1"/>
  <c r="BM699" i="1"/>
  <c r="BL699" i="1"/>
  <c r="BM821" i="1"/>
  <c r="BL821" i="1"/>
  <c r="BM214" i="1"/>
  <c r="BL214" i="1"/>
  <c r="BM1010" i="1"/>
  <c r="BL1010" i="1"/>
  <c r="BM591" i="1"/>
  <c r="BL591" i="1"/>
  <c r="BM1061" i="1"/>
  <c r="BL1061" i="1"/>
  <c r="BM398" i="1"/>
  <c r="BL398" i="1"/>
  <c r="BM619" i="1"/>
  <c r="BL619" i="1"/>
  <c r="BM646" i="1"/>
  <c r="BL646" i="1"/>
  <c r="BM199" i="1"/>
  <c r="BL199" i="1"/>
  <c r="BM754" i="1"/>
  <c r="BL754" i="1"/>
  <c r="BK745" i="1"/>
  <c r="BI100" i="1"/>
  <c r="BH100" i="1"/>
  <c r="BM626" i="1"/>
  <c r="BL626" i="1"/>
  <c r="BM435" i="1"/>
  <c r="BL435" i="1"/>
  <c r="BM561" i="1"/>
  <c r="BL561" i="1"/>
  <c r="BM388" i="1"/>
  <c r="BL388" i="1"/>
  <c r="BI541" i="1"/>
  <c r="BH541" i="1"/>
  <c r="BI379" i="1"/>
  <c r="BH379" i="1"/>
  <c r="BI652" i="1"/>
  <c r="BH652" i="1"/>
  <c r="BI501" i="1"/>
  <c r="BH501" i="1"/>
  <c r="BI1098" i="1"/>
  <c r="BH1098" i="1"/>
  <c r="BI633" i="1"/>
  <c r="BH633" i="1"/>
  <c r="BI251" i="1"/>
  <c r="BH251" i="1"/>
  <c r="BI903" i="1"/>
  <c r="BH903" i="1"/>
  <c r="BI209" i="1"/>
  <c r="BH209" i="1"/>
  <c r="BK423" i="1"/>
  <c r="BI307" i="1"/>
  <c r="BH307" i="1"/>
  <c r="BI798" i="1"/>
  <c r="BH798" i="1"/>
  <c r="BI665" i="1"/>
  <c r="BH665" i="1"/>
  <c r="BI1013" i="1"/>
  <c r="BH1013" i="1"/>
  <c r="BI925" i="1"/>
  <c r="BH925" i="1"/>
  <c r="BI856" i="1"/>
  <c r="BH856" i="1"/>
  <c r="BI714" i="1"/>
  <c r="BH714" i="1"/>
  <c r="BI572" i="1"/>
  <c r="BH572" i="1"/>
  <c r="BI506" i="1"/>
  <c r="BH506" i="1"/>
  <c r="BK445" i="1"/>
  <c r="BI369" i="1"/>
  <c r="BH369" i="1"/>
  <c r="BI324" i="1"/>
  <c r="BH324" i="1"/>
  <c r="BI213" i="1"/>
  <c r="BH213" i="1"/>
  <c r="BI146" i="1"/>
  <c r="BH146" i="1"/>
  <c r="BM190" i="1"/>
  <c r="BL190" i="1"/>
  <c r="BM338" i="1"/>
  <c r="BL338" i="1"/>
  <c r="BK884" i="1"/>
  <c r="BK585" i="1"/>
  <c r="BI971" i="1"/>
  <c r="BH971" i="1"/>
  <c r="BK729" i="1"/>
  <c r="BI94" i="1"/>
  <c r="BH94" i="1"/>
  <c r="BI359" i="1"/>
  <c r="BH359" i="1"/>
  <c r="BK790" i="1"/>
  <c r="BI1078" i="1"/>
  <c r="BH1078" i="1"/>
  <c r="BK734" i="1"/>
  <c r="BK1006" i="1"/>
  <c r="BK563" i="1"/>
  <c r="BI897" i="1"/>
  <c r="BH897" i="1"/>
  <c r="BI537" i="1"/>
  <c r="BH537" i="1"/>
  <c r="BK1084" i="1"/>
  <c r="BK705" i="1"/>
  <c r="BK832" i="1"/>
  <c r="BK236" i="1"/>
  <c r="BI513" i="1"/>
  <c r="BH513" i="1"/>
  <c r="BK999" i="1"/>
  <c r="BK571" i="1"/>
  <c r="BK201" i="1"/>
  <c r="BK824" i="1"/>
  <c r="BI415" i="1"/>
  <c r="BH415" i="1"/>
  <c r="BK674" i="1"/>
  <c r="BK204" i="1"/>
  <c r="BK681" i="1"/>
  <c r="BK983" i="1"/>
  <c r="BK482" i="1"/>
  <c r="BI985" i="1"/>
  <c r="BH985" i="1"/>
  <c r="BK121" i="1"/>
  <c r="BK979" i="1"/>
  <c r="BK507" i="1"/>
  <c r="BK842" i="1"/>
  <c r="BK852" i="1"/>
  <c r="BK1017" i="1"/>
  <c r="BK609" i="1"/>
  <c r="BK601" i="1"/>
  <c r="BK782" i="1"/>
  <c r="BI328" i="1"/>
  <c r="BH328" i="1"/>
  <c r="BI575" i="1"/>
  <c r="BH575" i="1"/>
  <c r="BK945" i="1"/>
  <c r="BK927" i="1"/>
  <c r="BK8" i="1"/>
  <c r="BK523" i="1"/>
  <c r="BK547" i="1"/>
  <c r="BI1085" i="1"/>
  <c r="BH1085" i="1"/>
  <c r="BK1066" i="1"/>
  <c r="BK1051" i="1"/>
  <c r="BK1038" i="1"/>
  <c r="BK1021" i="1"/>
  <c r="BI1000" i="1"/>
  <c r="BH1000" i="1"/>
  <c r="BK965" i="1"/>
  <c r="BK957" i="1"/>
  <c r="BK949" i="1"/>
  <c r="BK941" i="1"/>
  <c r="BK933" i="1"/>
  <c r="BK909" i="1"/>
  <c r="BK892" i="1"/>
  <c r="BI883" i="1"/>
  <c r="BH883" i="1"/>
  <c r="BK872" i="1"/>
  <c r="BK862" i="1"/>
  <c r="BK853" i="1"/>
  <c r="BI839" i="1"/>
  <c r="BH839" i="1"/>
  <c r="BI825" i="1"/>
  <c r="BH825" i="1"/>
  <c r="BK791" i="1"/>
  <c r="BK775" i="1"/>
  <c r="BI756" i="1"/>
  <c r="BH756" i="1"/>
  <c r="BK722" i="1"/>
  <c r="BK706" i="1"/>
  <c r="BK651" i="1"/>
  <c r="BI640" i="1"/>
  <c r="BH640" i="1"/>
  <c r="BK627" i="1"/>
  <c r="BK613" i="1"/>
  <c r="BI600" i="1"/>
  <c r="BH600" i="1"/>
  <c r="BK589" i="1"/>
  <c r="BI574" i="1"/>
  <c r="BH574" i="1"/>
  <c r="BK566" i="1"/>
  <c r="BI557" i="1"/>
  <c r="BH557" i="1"/>
  <c r="BK551" i="1"/>
  <c r="BK530" i="1"/>
  <c r="BK524" i="1"/>
  <c r="BI509" i="1"/>
  <c r="BH509" i="1"/>
  <c r="BK500" i="1"/>
  <c r="BI493" i="1"/>
  <c r="BH493" i="1"/>
  <c r="BK481" i="1"/>
  <c r="BK471" i="1"/>
  <c r="BK463" i="1"/>
  <c r="BI450" i="1"/>
  <c r="BH450" i="1"/>
  <c r="BK440" i="1"/>
  <c r="BI429" i="1"/>
  <c r="BH429" i="1"/>
  <c r="BI414" i="1"/>
  <c r="BH414" i="1"/>
  <c r="BK393" i="1"/>
  <c r="BK377" i="1"/>
  <c r="BK361" i="1"/>
  <c r="BK316" i="1"/>
  <c r="BI298" i="1"/>
  <c r="BH298" i="1"/>
  <c r="BI282" i="1"/>
  <c r="BH282" i="1"/>
  <c r="BK269" i="1"/>
  <c r="BI247" i="1"/>
  <c r="BH247" i="1"/>
  <c r="BK237" i="1"/>
  <c r="BK131" i="1"/>
  <c r="BK107" i="1"/>
  <c r="BK98" i="1"/>
  <c r="BK65" i="1"/>
  <c r="BK44" i="1"/>
  <c r="BM176" i="1"/>
  <c r="BL176" i="1"/>
  <c r="BM27" i="1"/>
  <c r="BL27" i="1"/>
  <c r="BM11" i="1"/>
  <c r="BL11" i="1"/>
  <c r="BM271" i="1"/>
  <c r="BL271" i="1"/>
  <c r="BM80" i="1"/>
  <c r="BL80" i="1"/>
  <c r="BM77" i="1"/>
  <c r="BL77" i="1"/>
  <c r="BM327" i="1"/>
  <c r="BL327" i="1"/>
  <c r="BI255" i="1"/>
  <c r="BH255" i="1"/>
  <c r="BM38" i="1"/>
  <c r="BL38" i="1"/>
  <c r="BM293" i="1"/>
  <c r="BL293" i="1"/>
  <c r="BI33" i="1"/>
  <c r="BH33" i="1"/>
  <c r="BM277" i="1"/>
  <c r="BL277" i="1"/>
  <c r="BI12" i="1"/>
  <c r="BH12" i="1"/>
  <c r="BM3" i="1"/>
  <c r="BL3" i="1"/>
  <c r="BM158" i="1"/>
  <c r="BL158" i="1"/>
  <c r="BI261" i="1"/>
  <c r="BH261" i="1"/>
  <c r="BI268" i="1"/>
  <c r="BH268" i="1"/>
  <c r="BK604" i="1"/>
  <c r="BK395" i="1"/>
  <c r="BI789" i="1"/>
  <c r="BH789" i="1"/>
  <c r="BI745" i="1"/>
  <c r="BH745" i="1"/>
  <c r="BK612" i="1"/>
  <c r="BM1057" i="1"/>
  <c r="BL1057" i="1"/>
  <c r="BM586" i="1"/>
  <c r="BL586" i="1"/>
  <c r="BM43" i="1"/>
  <c r="BL43" i="1"/>
  <c r="BM793" i="1"/>
  <c r="BL793" i="1"/>
  <c r="BM817" i="1"/>
  <c r="BL817" i="1"/>
  <c r="BM606" i="1"/>
  <c r="BL606" i="1"/>
  <c r="BM135" i="1"/>
  <c r="BL135" i="1"/>
  <c r="BM968" i="1"/>
  <c r="BL968" i="1"/>
  <c r="BM1089" i="1"/>
  <c r="BL1089" i="1"/>
  <c r="BM988" i="1"/>
  <c r="BL988" i="1"/>
  <c r="BM837" i="1"/>
  <c r="BL837" i="1"/>
  <c r="BM444" i="1"/>
  <c r="BL444" i="1"/>
  <c r="BM238" i="1"/>
  <c r="BL238" i="1"/>
  <c r="BM404" i="1"/>
  <c r="BL404" i="1"/>
  <c r="BM126" i="1"/>
  <c r="BL126" i="1"/>
  <c r="BK1095" i="1"/>
  <c r="BI221" i="1"/>
  <c r="BH221" i="1"/>
  <c r="BM1096" i="1"/>
  <c r="BL1096" i="1"/>
  <c r="BM801" i="1"/>
  <c r="BL801" i="1"/>
  <c r="BM733" i="1"/>
  <c r="BL733" i="1"/>
  <c r="BM623" i="1"/>
  <c r="BL623" i="1"/>
  <c r="BM42" i="1"/>
  <c r="BL42" i="1"/>
  <c r="BM374" i="1"/>
  <c r="BL374" i="1"/>
  <c r="BM380" i="1"/>
  <c r="BL380" i="1"/>
  <c r="BM1063" i="1"/>
  <c r="BL1063" i="1"/>
  <c r="BM378" i="1"/>
  <c r="BL378" i="1"/>
  <c r="BI1052" i="1"/>
  <c r="BH1052" i="1"/>
  <c r="BK424" i="1"/>
  <c r="BK652" i="1"/>
  <c r="BM100" i="1"/>
  <c r="BL100" i="1"/>
  <c r="BM1029" i="1"/>
  <c r="BL1029" i="1"/>
  <c r="BM582" i="1"/>
  <c r="BL582" i="1"/>
  <c r="BM456" i="1"/>
  <c r="BL456" i="1"/>
  <c r="BM683" i="1"/>
  <c r="BL683" i="1"/>
  <c r="BM725" i="1"/>
  <c r="BL725" i="1"/>
  <c r="BM475" i="1"/>
  <c r="BL475" i="1"/>
  <c r="BM950" i="1"/>
  <c r="BL950" i="1"/>
  <c r="BM503" i="1"/>
  <c r="BL503" i="1"/>
  <c r="BM822" i="1"/>
  <c r="BL822" i="1"/>
  <c r="BM743" i="1"/>
  <c r="BL743" i="1"/>
  <c r="BM900" i="1"/>
  <c r="BL900" i="1"/>
  <c r="BM737" i="1"/>
  <c r="BL737" i="1"/>
  <c r="BM480" i="1"/>
  <c r="BL480" i="1"/>
  <c r="BM579" i="1"/>
  <c r="BL579" i="1"/>
  <c r="BM102" i="1"/>
  <c r="BL102" i="1"/>
  <c r="BM232" i="1"/>
  <c r="BL232" i="1"/>
  <c r="BM1026" i="1"/>
  <c r="BL1026" i="1"/>
  <c r="BM387" i="1"/>
  <c r="BL387" i="1"/>
  <c r="BK1074" i="1"/>
  <c r="BM403" i="1"/>
  <c r="BL403" i="1"/>
  <c r="BM229" i="1"/>
  <c r="BL229" i="1"/>
  <c r="BM986" i="1"/>
  <c r="BL986" i="1"/>
  <c r="BM631" i="1"/>
  <c r="BL631" i="1"/>
  <c r="BM61" i="1"/>
  <c r="BL61" i="1"/>
  <c r="BM712" i="1"/>
  <c r="BL712" i="1"/>
  <c r="BM693" i="1"/>
  <c r="BL693" i="1"/>
  <c r="BM757" i="1"/>
  <c r="BL757" i="1"/>
  <c r="BM1043" i="1"/>
  <c r="BL1043" i="1"/>
  <c r="BM639" i="1"/>
  <c r="BL639" i="1"/>
  <c r="BM656" i="1"/>
  <c r="BL656" i="1"/>
  <c r="BM779" i="1"/>
  <c r="BL779" i="1"/>
  <c r="BM902" i="1"/>
  <c r="BL902" i="1"/>
  <c r="BM990" i="1"/>
  <c r="BL990" i="1"/>
  <c r="BM720" i="1"/>
  <c r="BL720" i="1"/>
  <c r="BM888" i="1"/>
  <c r="BL888" i="1"/>
  <c r="BM366" i="1"/>
  <c r="BL366" i="1"/>
  <c r="BM1081" i="1"/>
  <c r="BL1081" i="1"/>
  <c r="BM468" i="1"/>
  <c r="BL468" i="1"/>
  <c r="BM51" i="1"/>
  <c r="BL51" i="1"/>
  <c r="BM749" i="1"/>
  <c r="BL749" i="1"/>
  <c r="BM41" i="1"/>
  <c r="BL41" i="1"/>
  <c r="BM915" i="1"/>
  <c r="BL915" i="1"/>
  <c r="BM53" i="1"/>
  <c r="BL53" i="1"/>
  <c r="BM960" i="1"/>
  <c r="BL960" i="1"/>
  <c r="BM9" i="1"/>
  <c r="BL9" i="1"/>
  <c r="BI649" i="1"/>
  <c r="BH649" i="1"/>
  <c r="BI331" i="1"/>
  <c r="BH331" i="1"/>
  <c r="BI244" i="1"/>
  <c r="BH244" i="1"/>
  <c r="BI752" i="1"/>
  <c r="BH752" i="1"/>
  <c r="BI550" i="1"/>
  <c r="BH550" i="1"/>
  <c r="BI617" i="1"/>
  <c r="BH617" i="1"/>
  <c r="BI860" i="1"/>
  <c r="BH860" i="1"/>
  <c r="BK866" i="1"/>
  <c r="BK1077" i="1"/>
  <c r="BI963" i="1"/>
  <c r="BH963" i="1"/>
  <c r="BI878" i="1"/>
  <c r="BH878" i="1"/>
  <c r="BI767" i="1"/>
  <c r="BH767" i="1"/>
  <c r="BI621" i="1"/>
  <c r="BH621" i="1"/>
  <c r="BI532" i="1"/>
  <c r="BH532" i="1"/>
  <c r="BI495" i="1"/>
  <c r="BH495" i="1"/>
  <c r="BK422" i="1"/>
  <c r="BI186" i="1"/>
  <c r="BH186" i="1"/>
  <c r="BM167" i="1"/>
  <c r="BL167" i="1"/>
  <c r="BI276" i="1"/>
  <c r="BH276" i="1"/>
  <c r="BI6" i="1"/>
  <c r="BH6" i="1"/>
  <c r="BI325" i="1"/>
  <c r="BH325" i="1"/>
  <c r="BK905" i="1"/>
  <c r="BK383" i="1"/>
  <c r="BI937" i="1"/>
  <c r="BH937" i="1"/>
  <c r="BI526" i="1"/>
  <c r="BH526" i="1"/>
  <c r="BI502" i="1"/>
  <c r="BH502" i="1"/>
  <c r="BK1054" i="1"/>
  <c r="BI1032" i="1"/>
  <c r="BH1032" i="1"/>
  <c r="BI774" i="1"/>
  <c r="BH774" i="1"/>
  <c r="BK399" i="1"/>
  <c r="BI760" i="1"/>
  <c r="BH760" i="1"/>
  <c r="BI868" i="1"/>
  <c r="BH868" i="1"/>
  <c r="BI702" i="1"/>
  <c r="BH702" i="1"/>
  <c r="BI299" i="1"/>
  <c r="BH299" i="1"/>
  <c r="BI742" i="1"/>
  <c r="BH742" i="1"/>
  <c r="BI657" i="1"/>
  <c r="BH657" i="1"/>
  <c r="BI514" i="1"/>
  <c r="BH514" i="1"/>
  <c r="BK1062" i="1"/>
  <c r="BI929" i="1"/>
  <c r="BH929" i="1"/>
  <c r="BI421" i="1"/>
  <c r="BH421" i="1"/>
  <c r="BK891" i="1"/>
  <c r="BI132" i="1"/>
  <c r="BH132" i="1"/>
  <c r="BI262" i="1"/>
  <c r="BH262" i="1"/>
  <c r="BK810" i="1"/>
  <c r="BI446" i="1"/>
  <c r="BH446" i="1"/>
  <c r="BI750" i="1"/>
  <c r="BH750" i="1"/>
  <c r="BI430" i="1"/>
  <c r="BH430" i="1"/>
  <c r="BI97" i="1"/>
  <c r="BH97" i="1"/>
  <c r="BI225" i="1"/>
  <c r="BH225" i="1"/>
  <c r="BI919" i="1"/>
  <c r="BH919" i="1"/>
  <c r="BI1040" i="1"/>
  <c r="BH1040" i="1"/>
  <c r="BI641" i="1"/>
  <c r="BH641" i="1"/>
  <c r="BK375" i="1"/>
  <c r="BI593" i="1"/>
  <c r="BH593" i="1"/>
  <c r="BK977" i="1"/>
  <c r="BI899" i="1"/>
  <c r="BH899" i="1"/>
  <c r="BK367" i="1"/>
  <c r="BI673" i="1"/>
  <c r="BH673" i="1"/>
  <c r="BI228" i="1"/>
  <c r="BH228" i="1"/>
  <c r="BK834" i="1"/>
  <c r="BI129" i="1"/>
  <c r="BH129" i="1"/>
  <c r="BI454" i="1"/>
  <c r="BH454" i="1"/>
  <c r="BI241" i="1"/>
  <c r="BH241" i="1"/>
  <c r="BI72" i="1"/>
  <c r="BH72" i="1"/>
  <c r="BI662" i="1"/>
  <c r="BH662" i="1"/>
  <c r="BI991" i="1"/>
  <c r="BH991" i="1"/>
  <c r="BI48" i="1"/>
  <c r="BH48" i="1"/>
  <c r="BK391" i="1"/>
  <c r="BI188" i="1"/>
  <c r="BH188" i="1"/>
  <c r="BK1001" i="1"/>
  <c r="BK351" i="1"/>
  <c r="BI738" i="1"/>
  <c r="BH738" i="1"/>
  <c r="BK818" i="1"/>
  <c r="BK1094" i="1"/>
  <c r="BI323" i="1"/>
  <c r="BH323" i="1"/>
  <c r="BI113" i="1"/>
  <c r="BH113" i="1"/>
  <c r="BI1080" i="1"/>
  <c r="BH1080" i="1"/>
  <c r="BI1058" i="1"/>
  <c r="BH1058" i="1"/>
  <c r="BI1050" i="1"/>
  <c r="BH1050" i="1"/>
  <c r="BK1035" i="1"/>
  <c r="BI1014" i="1"/>
  <c r="BH1014" i="1"/>
  <c r="BI995" i="1"/>
  <c r="BH995" i="1"/>
  <c r="BI964" i="1"/>
  <c r="BH964" i="1"/>
  <c r="BI956" i="1"/>
  <c r="BH956" i="1"/>
  <c r="BI948" i="1"/>
  <c r="BH948" i="1"/>
  <c r="BI940" i="1"/>
  <c r="BH940" i="1"/>
  <c r="BI932" i="1"/>
  <c r="BH932" i="1"/>
  <c r="BI906" i="1"/>
  <c r="BH906" i="1"/>
  <c r="BI890" i="1"/>
  <c r="BH890" i="1"/>
  <c r="BI880" i="1"/>
  <c r="BH880" i="1"/>
  <c r="BI870" i="1"/>
  <c r="BH870" i="1"/>
  <c r="BI861" i="1"/>
  <c r="BH861" i="1"/>
  <c r="BK847" i="1"/>
  <c r="BI838" i="1"/>
  <c r="BH838" i="1"/>
  <c r="BI820" i="1"/>
  <c r="BH820" i="1"/>
  <c r="BI786" i="1"/>
  <c r="BH786" i="1"/>
  <c r="BI770" i="1"/>
  <c r="BH770" i="1"/>
  <c r="BI735" i="1"/>
  <c r="BH735" i="1"/>
  <c r="BI719" i="1"/>
  <c r="BH719" i="1"/>
  <c r="BI703" i="1"/>
  <c r="BH703" i="1"/>
  <c r="BI650" i="1"/>
  <c r="BH650" i="1"/>
  <c r="BI637" i="1"/>
  <c r="BH637" i="1"/>
  <c r="BK624" i="1"/>
  <c r="BK608" i="1"/>
  <c r="BI597" i="1"/>
  <c r="BH597" i="1"/>
  <c r="BK584" i="1"/>
  <c r="BI573" i="1"/>
  <c r="BH573" i="1"/>
  <c r="BI564" i="1"/>
  <c r="BH564" i="1"/>
  <c r="BI556" i="1"/>
  <c r="BH556" i="1"/>
  <c r="BI546" i="1"/>
  <c r="BH546" i="1"/>
  <c r="BK528" i="1"/>
  <c r="BK520" i="1"/>
  <c r="BI508" i="1"/>
  <c r="BH508" i="1"/>
  <c r="BI497" i="1"/>
  <c r="BH497" i="1"/>
  <c r="BI490" i="1"/>
  <c r="BH490" i="1"/>
  <c r="BI479" i="1"/>
  <c r="BH479" i="1"/>
  <c r="BK469" i="1"/>
  <c r="BK458" i="1"/>
  <c r="BI447" i="1"/>
  <c r="BH447" i="1"/>
  <c r="BK434" i="1"/>
  <c r="BI425" i="1"/>
  <c r="BH425" i="1"/>
  <c r="BI409" i="1"/>
  <c r="BH409" i="1"/>
  <c r="BI389" i="1"/>
  <c r="BH389" i="1"/>
  <c r="BI373" i="1"/>
  <c r="BH373" i="1"/>
  <c r="BI357" i="1"/>
  <c r="BH357" i="1"/>
  <c r="BI341" i="1"/>
  <c r="BH341" i="1"/>
  <c r="BI329" i="1"/>
  <c r="BH329" i="1"/>
  <c r="BI308" i="1"/>
  <c r="BH308" i="1"/>
  <c r="BI292" i="1"/>
  <c r="BH292" i="1"/>
  <c r="BI245" i="1"/>
  <c r="BH245" i="1"/>
  <c r="BI235" i="1"/>
  <c r="BH235" i="1"/>
  <c r="BI218" i="1"/>
  <c r="BH218" i="1"/>
  <c r="BI203" i="1"/>
  <c r="BH203" i="1"/>
  <c r="BI187" i="1"/>
  <c r="BH187" i="1"/>
  <c r="BI178" i="1"/>
  <c r="BH178" i="1"/>
  <c r="BI170" i="1"/>
  <c r="BH170" i="1"/>
  <c r="BI147" i="1"/>
  <c r="BH147" i="1"/>
  <c r="BI130" i="1"/>
  <c r="BH130" i="1"/>
  <c r="BI115" i="1"/>
  <c r="BH115" i="1"/>
  <c r="BI106" i="1"/>
  <c r="BH106" i="1"/>
  <c r="BK88" i="1"/>
  <c r="BI75" i="1"/>
  <c r="BH75" i="1"/>
  <c r="BI60" i="1"/>
  <c r="BH60" i="1"/>
  <c r="BI36" i="1"/>
  <c r="BH36" i="1"/>
  <c r="BM207" i="1"/>
  <c r="BL207" i="1"/>
  <c r="BM222" i="1"/>
  <c r="BL222" i="1"/>
  <c r="BM334" i="1"/>
  <c r="BL334" i="1"/>
  <c r="BM104" i="1"/>
  <c r="BL104" i="1"/>
  <c r="BM33" i="1"/>
  <c r="BL33" i="1"/>
  <c r="BM322" i="1"/>
  <c r="BL322" i="1"/>
  <c r="BM288" i="1"/>
  <c r="BL288" i="1"/>
  <c r="BI11" i="1"/>
  <c r="BH11" i="1"/>
  <c r="BM281" i="1"/>
  <c r="BL281" i="1"/>
  <c r="BM4" i="1"/>
  <c r="BL4" i="1"/>
  <c r="BM159" i="1"/>
  <c r="BL159" i="1"/>
  <c r="BM15" i="1"/>
  <c r="BL15" i="1"/>
  <c r="BM325" i="1"/>
  <c r="BL325" i="1"/>
  <c r="BM192" i="1"/>
  <c r="BL192" i="1"/>
  <c r="BM314" i="1"/>
  <c r="BL314" i="1"/>
  <c r="BI27" i="1"/>
  <c r="BH27" i="1"/>
  <c r="BI192" i="1"/>
  <c r="BH192" i="1"/>
  <c r="BI904" i="1"/>
  <c r="BH904" i="1"/>
  <c r="BM426" i="1"/>
  <c r="BL426" i="1"/>
  <c r="BM1091" i="1"/>
  <c r="BL1091" i="1"/>
  <c r="BM823" i="1"/>
  <c r="BL823" i="1"/>
  <c r="BM402" i="1"/>
  <c r="BL402" i="1"/>
  <c r="BM721" i="1"/>
  <c r="BL721" i="1"/>
  <c r="BM671" i="1"/>
  <c r="BL671" i="1"/>
  <c r="BM1060" i="1"/>
  <c r="BL1060" i="1"/>
  <c r="BM499" i="1"/>
  <c r="BL499" i="1"/>
  <c r="BM1034" i="1"/>
  <c r="BL1034" i="1"/>
  <c r="BM840" i="1"/>
  <c r="BL840" i="1"/>
  <c r="BM936" i="1"/>
  <c r="BL936" i="1"/>
  <c r="BM700" i="1"/>
  <c r="BL700" i="1"/>
  <c r="BM540" i="1"/>
  <c r="BL540" i="1"/>
  <c r="BM654" i="1"/>
  <c r="BL654" i="1"/>
  <c r="BM724" i="1"/>
  <c r="BL724" i="1"/>
  <c r="BM873" i="1"/>
  <c r="BL873" i="1"/>
  <c r="BM545" i="1"/>
  <c r="BL545" i="1"/>
  <c r="BM788" i="1"/>
  <c r="BL788" i="1"/>
  <c r="BM428" i="1"/>
  <c r="BL428" i="1"/>
  <c r="BM672" i="1"/>
  <c r="BL672" i="1"/>
  <c r="BM62" i="1"/>
  <c r="BL62" i="1"/>
  <c r="BM538" i="1"/>
  <c r="BL538" i="1"/>
  <c r="BM1007" i="1"/>
  <c r="BL1007" i="1"/>
  <c r="BM390" i="1"/>
  <c r="BL390" i="1"/>
  <c r="BM1064" i="1"/>
  <c r="BL1064" i="1"/>
  <c r="BM972" i="1"/>
  <c r="BL972" i="1"/>
  <c r="BM841" i="1"/>
  <c r="BL841" i="1"/>
  <c r="BM896" i="1"/>
  <c r="BL896" i="1"/>
  <c r="BM1068" i="1"/>
  <c r="BL1068" i="1"/>
  <c r="BM412" i="1"/>
  <c r="BL412" i="1"/>
  <c r="BM669" i="1"/>
  <c r="BL669" i="1"/>
  <c r="BM230" i="1"/>
  <c r="BL230" i="1"/>
  <c r="BM732" i="1"/>
  <c r="BL732" i="1"/>
  <c r="BM771" i="1"/>
  <c r="BL771" i="1"/>
  <c r="BI612" i="1"/>
  <c r="BH612" i="1"/>
  <c r="BK701" i="1"/>
  <c r="BI252" i="1"/>
  <c r="BH252" i="1"/>
  <c r="BM809" i="1"/>
  <c r="BL809" i="1"/>
  <c r="BM747" i="1"/>
  <c r="BL747" i="1"/>
  <c r="BM590" i="1"/>
  <c r="BL590" i="1"/>
  <c r="BM1045" i="1"/>
  <c r="BL1045" i="1"/>
  <c r="BM350" i="1"/>
  <c r="BL350" i="1"/>
  <c r="BM800" i="1"/>
  <c r="BL800" i="1"/>
  <c r="BI517" i="1"/>
  <c r="BH517" i="1"/>
  <c r="BI660" i="1"/>
  <c r="BH660" i="1"/>
  <c r="BK55" i="1"/>
  <c r="BK221" i="1"/>
  <c r="BK1023" i="1"/>
  <c r="BK1052" i="1"/>
  <c r="BK23" i="1"/>
  <c r="BI1074" i="1"/>
  <c r="BH1074" i="1"/>
  <c r="BI689" i="1"/>
  <c r="BH689" i="1"/>
  <c r="BK1008" i="1"/>
  <c r="BK270" i="1"/>
  <c r="BK7" i="1"/>
  <c r="BI844" i="1"/>
  <c r="BH844" i="1"/>
  <c r="BI116" i="1"/>
  <c r="BH116" i="1"/>
  <c r="BI283" i="1"/>
  <c r="BH283" i="1"/>
  <c r="BI816" i="1"/>
  <c r="BH816" i="1"/>
  <c r="BI148" i="1"/>
  <c r="BH148" i="1"/>
  <c r="BI1012" i="1"/>
  <c r="BH1012" i="1"/>
  <c r="BI24" i="1"/>
  <c r="BH24" i="1"/>
  <c r="BI895" i="1"/>
  <c r="BH895" i="1"/>
  <c r="BI518" i="1"/>
  <c r="BH518" i="1"/>
  <c r="BI1030" i="1"/>
  <c r="BH1030" i="1"/>
  <c r="BI901" i="1"/>
  <c r="BH901" i="1"/>
  <c r="BI799" i="1"/>
  <c r="BH799" i="1"/>
  <c r="BI635" i="1"/>
  <c r="BH635" i="1"/>
  <c r="BK554" i="1"/>
  <c r="BI487" i="1"/>
  <c r="BH487" i="1"/>
  <c r="BI385" i="1"/>
  <c r="BH385" i="1"/>
  <c r="BI173" i="1"/>
  <c r="BH173" i="1"/>
  <c r="BI92" i="1"/>
  <c r="BH92" i="1"/>
  <c r="BI74" i="1"/>
  <c r="BH74" i="1"/>
  <c r="BI22" i="1"/>
  <c r="BH22" i="1"/>
  <c r="BI905" i="1"/>
  <c r="BH905" i="1"/>
  <c r="BI383" i="1"/>
  <c r="BH383" i="1"/>
  <c r="BK937" i="1"/>
  <c r="BK526" i="1"/>
  <c r="BK502" i="1"/>
  <c r="BI1054" i="1"/>
  <c r="BH1054" i="1"/>
  <c r="BK1032" i="1"/>
  <c r="BK774" i="1"/>
  <c r="BI399" i="1"/>
  <c r="BH399" i="1"/>
  <c r="BK760" i="1"/>
  <c r="BK868" i="1"/>
  <c r="BK702" i="1"/>
  <c r="BK299" i="1"/>
  <c r="BK742" i="1"/>
  <c r="BK657" i="1"/>
  <c r="BK514" i="1"/>
  <c r="BI1062" i="1"/>
  <c r="BH1062" i="1"/>
  <c r="BK929" i="1"/>
  <c r="BK421" i="1"/>
  <c r="BI891" i="1"/>
  <c r="BH891" i="1"/>
  <c r="BK132" i="1"/>
  <c r="BI810" i="1"/>
  <c r="BH810" i="1"/>
  <c r="BK446" i="1"/>
  <c r="BK750" i="1"/>
  <c r="BK430" i="1"/>
  <c r="BK97" i="1"/>
  <c r="BK225" i="1"/>
  <c r="BK919" i="1"/>
  <c r="BK1040" i="1"/>
  <c r="BK641" i="1"/>
  <c r="BI375" i="1"/>
  <c r="BH375" i="1"/>
  <c r="BK593" i="1"/>
  <c r="BI977" i="1"/>
  <c r="BH977" i="1"/>
  <c r="BK899" i="1"/>
  <c r="BI367" i="1"/>
  <c r="BH367" i="1"/>
  <c r="BK673" i="1"/>
  <c r="BK228" i="1"/>
  <c r="BI834" i="1"/>
  <c r="BH834" i="1"/>
  <c r="BK129" i="1"/>
  <c r="BK454" i="1"/>
  <c r="BK241" i="1"/>
  <c r="BK72" i="1"/>
  <c r="BK662" i="1"/>
  <c r="BK991" i="1"/>
  <c r="BK48" i="1"/>
  <c r="BI391" i="1"/>
  <c r="BH391" i="1"/>
  <c r="BK188" i="1"/>
  <c r="BI1001" i="1"/>
  <c r="BH1001" i="1"/>
  <c r="BI351" i="1"/>
  <c r="BH351" i="1"/>
  <c r="BK738" i="1"/>
  <c r="BI818" i="1"/>
  <c r="BH818" i="1"/>
  <c r="BI1094" i="1"/>
  <c r="BH1094" i="1"/>
  <c r="BK113" i="1"/>
  <c r="BK1080" i="1"/>
  <c r="BK1058" i="1"/>
  <c r="BK1050" i="1"/>
  <c r="BI1035" i="1"/>
  <c r="BH1035" i="1"/>
  <c r="BK1014" i="1"/>
  <c r="BK995" i="1"/>
  <c r="BK964" i="1"/>
  <c r="BK956" i="1"/>
  <c r="BK948" i="1"/>
  <c r="BK940" i="1"/>
  <c r="BK932" i="1"/>
  <c r="BK906" i="1"/>
  <c r="BK890" i="1"/>
  <c r="BK880" i="1"/>
  <c r="BK870" i="1"/>
  <c r="BK861" i="1"/>
  <c r="BI847" i="1"/>
  <c r="BH847" i="1"/>
  <c r="BK838" i="1"/>
  <c r="BK820" i="1"/>
  <c r="BK786" i="1"/>
  <c r="BK770" i="1"/>
  <c r="BK735" i="1"/>
  <c r="BK719" i="1"/>
  <c r="BK703" i="1"/>
  <c r="BK650" i="1"/>
  <c r="BK637" i="1"/>
  <c r="BI624" i="1"/>
  <c r="BH624" i="1"/>
  <c r="BI608" i="1"/>
  <c r="BH608" i="1"/>
  <c r="BK597" i="1"/>
  <c r="BI584" i="1"/>
  <c r="BH584" i="1"/>
  <c r="BK573" i="1"/>
  <c r="BK564" i="1"/>
  <c r="BK556" i="1"/>
  <c r="BK546" i="1"/>
  <c r="BI528" i="1"/>
  <c r="BH528" i="1"/>
  <c r="BI520" i="1"/>
  <c r="BH520" i="1"/>
  <c r="BK508" i="1"/>
  <c r="BK497" i="1"/>
  <c r="BK490" i="1"/>
  <c r="BK479" i="1"/>
  <c r="BI469" i="1"/>
  <c r="BH469" i="1"/>
  <c r="BI458" i="1"/>
  <c r="BH458" i="1"/>
  <c r="BK447" i="1"/>
  <c r="BI434" i="1"/>
  <c r="BH434" i="1"/>
  <c r="BK425" i="1"/>
  <c r="BK409" i="1"/>
  <c r="BK389" i="1"/>
  <c r="BK373" i="1"/>
  <c r="BK357" i="1"/>
  <c r="BI279" i="1"/>
  <c r="BH279" i="1"/>
  <c r="BI266" i="1"/>
  <c r="BH266" i="1"/>
  <c r="BK245" i="1"/>
  <c r="BK235" i="1"/>
  <c r="BK203" i="1"/>
  <c r="BK147" i="1"/>
  <c r="BI93" i="1"/>
  <c r="BH93" i="1"/>
  <c r="BI88" i="1"/>
  <c r="BH88" i="1"/>
  <c r="BK60" i="1"/>
  <c r="BM320" i="1"/>
  <c r="BL320" i="1"/>
  <c r="BM208" i="1"/>
  <c r="BL208" i="1"/>
  <c r="BM182" i="1"/>
  <c r="BL182" i="1"/>
  <c r="BM86" i="1"/>
  <c r="BL86" i="1"/>
  <c r="BM74" i="1"/>
  <c r="BL74" i="1"/>
  <c r="BM224" i="1"/>
  <c r="BL224" i="1"/>
  <c r="BM197" i="1"/>
  <c r="BL197" i="1"/>
  <c r="BM253" i="1"/>
  <c r="BL253" i="1"/>
  <c r="BM103" i="1"/>
  <c r="BL103" i="1"/>
  <c r="BM249" i="1"/>
  <c r="BL249" i="1"/>
  <c r="BM168" i="1"/>
  <c r="BL168" i="1"/>
  <c r="BI167" i="1"/>
  <c r="BH167" i="1"/>
  <c r="BM285" i="1"/>
  <c r="BL285" i="1"/>
  <c r="BM35" i="1"/>
  <c r="BL35" i="1"/>
  <c r="BM120" i="1"/>
  <c r="BL120" i="1"/>
  <c r="BI37" i="1"/>
  <c r="BH37" i="1"/>
  <c r="BI184" i="1"/>
  <c r="BH184" i="1"/>
  <c r="BI439" i="1"/>
  <c r="BH439" i="1"/>
  <c r="BK473" i="1"/>
  <c r="BK268" i="1"/>
  <c r="BM739" i="1"/>
  <c r="BL739" i="1"/>
  <c r="BM980" i="1"/>
  <c r="BL980" i="1"/>
  <c r="BM492" i="1"/>
  <c r="BL492" i="1"/>
  <c r="BM1069" i="1"/>
  <c r="BL1069" i="1"/>
  <c r="BM382" i="1"/>
  <c r="BL382" i="1"/>
  <c r="BM474" i="1"/>
  <c r="BL474" i="1"/>
  <c r="BM815" i="1"/>
  <c r="BL815" i="1"/>
  <c r="BM570" i="1"/>
  <c r="BL570" i="1"/>
  <c r="BM776" i="1"/>
  <c r="BL776" i="1"/>
  <c r="BM598" i="1"/>
  <c r="BL598" i="1"/>
  <c r="BM849" i="1"/>
  <c r="BL849" i="1"/>
  <c r="BM668" i="1"/>
  <c r="BL668" i="1"/>
  <c r="BK620" i="1"/>
  <c r="BK517" i="1"/>
  <c r="BI411" i="1"/>
  <c r="BH411" i="1"/>
  <c r="BI433" i="1"/>
  <c r="BH433" i="1"/>
  <c r="BK660" i="1"/>
  <c r="BI510" i="1"/>
  <c r="BH510" i="1"/>
  <c r="BM772" i="1"/>
  <c r="BL772" i="1"/>
  <c r="BM615" i="1"/>
  <c r="BL615" i="1"/>
  <c r="BM442" i="1"/>
  <c r="BL442" i="1"/>
  <c r="BM1090" i="1"/>
  <c r="BL1090" i="1"/>
  <c r="BM755" i="1"/>
  <c r="BL755" i="1"/>
  <c r="BM505" i="1"/>
  <c r="BL505" i="1"/>
  <c r="BM943" i="1"/>
  <c r="BL943" i="1"/>
  <c r="BM272" i="1"/>
  <c r="BL272" i="1"/>
  <c r="BM967" i="1"/>
  <c r="BL967" i="1"/>
  <c r="BM488" i="1"/>
  <c r="BL488" i="1"/>
  <c r="BM952" i="1"/>
  <c r="BL952" i="1"/>
  <c r="BM910" i="1"/>
  <c r="BL910" i="1"/>
  <c r="BM144" i="1"/>
  <c r="BL144" i="1"/>
  <c r="BM942" i="1"/>
  <c r="BL942" i="1"/>
  <c r="BI1023" i="1"/>
  <c r="BH1023" i="1"/>
  <c r="BK588" i="1"/>
  <c r="BI1031" i="1"/>
  <c r="BH1031" i="1"/>
  <c r="BM996" i="1"/>
  <c r="BL996" i="1"/>
  <c r="BM611" i="1"/>
  <c r="BL611" i="1"/>
  <c r="BM420" i="1"/>
  <c r="BL420" i="1"/>
  <c r="BM885" i="1"/>
  <c r="BL885" i="1"/>
  <c r="BM753" i="1"/>
  <c r="BL753" i="1"/>
  <c r="BM863" i="1"/>
  <c r="BL863" i="1"/>
  <c r="BM240" i="1"/>
  <c r="BL240" i="1"/>
  <c r="BM805" i="1"/>
  <c r="BL805" i="1"/>
  <c r="BM354" i="1"/>
  <c r="BL354" i="1"/>
  <c r="BM452" i="1"/>
  <c r="BL452" i="1"/>
  <c r="BM136" i="1"/>
  <c r="BL136" i="1"/>
  <c r="BI23" i="1"/>
  <c r="BH23" i="1"/>
  <c r="BK689" i="1"/>
  <c r="BM708" i="1"/>
  <c r="BL708" i="1"/>
  <c r="BM1076" i="1"/>
  <c r="BL1076" i="1"/>
  <c r="BM931" i="1"/>
  <c r="BL931" i="1"/>
  <c r="BM436" i="1"/>
  <c r="BL436" i="1"/>
  <c r="BM239" i="1"/>
  <c r="BL239" i="1"/>
  <c r="BM66" i="1"/>
  <c r="BL66" i="1"/>
  <c r="BM461" i="1"/>
  <c r="BL461" i="1"/>
  <c r="BM944" i="1"/>
  <c r="BL944" i="1"/>
  <c r="BM1019" i="1"/>
  <c r="BL1019" i="1"/>
  <c r="BM569" i="1"/>
  <c r="BL569" i="1"/>
  <c r="BM959" i="1"/>
  <c r="BL959" i="1"/>
  <c r="BM1004" i="1"/>
  <c r="BL1004" i="1"/>
  <c r="BM663" i="1"/>
  <c r="BL663" i="1"/>
  <c r="BM565" i="1"/>
  <c r="BL565" i="1"/>
  <c r="BM926" i="1"/>
  <c r="BL926" i="1"/>
  <c r="BM594" i="1"/>
  <c r="BL594" i="1"/>
  <c r="BM865" i="1"/>
  <c r="BL865" i="1"/>
  <c r="BM889" i="1"/>
  <c r="BL889" i="1"/>
  <c r="BM914" i="1"/>
  <c r="BL914" i="1"/>
  <c r="BM200" i="1"/>
  <c r="BL200" i="1"/>
  <c r="BM59" i="1"/>
  <c r="BL59" i="1"/>
  <c r="BM1042" i="1"/>
  <c r="BL1042" i="1"/>
  <c r="BM994" i="1"/>
  <c r="BL994" i="1"/>
  <c r="BM50" i="1"/>
  <c r="BL50" i="1"/>
  <c r="BM898" i="1"/>
  <c r="BL898" i="1"/>
  <c r="BM599" i="1"/>
  <c r="BL599" i="1"/>
  <c r="BM764" i="1"/>
  <c r="BL764" i="1"/>
  <c r="BM922" i="1"/>
  <c r="BL922" i="1"/>
  <c r="BM67" i="1"/>
  <c r="BL67" i="1"/>
  <c r="BM118" i="1"/>
  <c r="BL118" i="1"/>
  <c r="BM829" i="1"/>
  <c r="BL829" i="1"/>
  <c r="BM731" i="1"/>
  <c r="BL731" i="1"/>
  <c r="BI71" i="1"/>
  <c r="BI165" i="1"/>
  <c r="BI84" i="1"/>
  <c r="BI133" i="1"/>
  <c r="BI31" i="1"/>
  <c r="BI347" i="1"/>
  <c r="BI300" i="1"/>
  <c r="BR54" i="1"/>
  <c r="BS54" i="1"/>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503" i="8"/>
  <c r="V504" i="8"/>
  <c r="V505" i="8"/>
  <c r="V506" i="8"/>
  <c r="V507" i="8"/>
  <c r="V508" i="8"/>
  <c r="V509" i="8"/>
  <c r="V510" i="8"/>
  <c r="V511" i="8"/>
  <c r="V512" i="8"/>
  <c r="V513" i="8"/>
  <c r="V514" i="8"/>
  <c r="V515" i="8"/>
  <c r="V516" i="8"/>
  <c r="V517" i="8"/>
  <c r="V518" i="8"/>
  <c r="V519" i="8"/>
  <c r="V520" i="8"/>
  <c r="V521" i="8"/>
  <c r="V522" i="8"/>
  <c r="V523" i="8"/>
  <c r="V524" i="8"/>
  <c r="V525" i="8"/>
  <c r="V526" i="8"/>
  <c r="V527" i="8"/>
  <c r="V528" i="8"/>
  <c r="V529" i="8"/>
  <c r="V530" i="8"/>
  <c r="V531" i="8"/>
  <c r="V532" i="8"/>
  <c r="V533" i="8"/>
  <c r="V534" i="8"/>
  <c r="V535" i="8"/>
  <c r="V536" i="8"/>
  <c r="V537" i="8"/>
  <c r="V538" i="8"/>
  <c r="V539" i="8"/>
  <c r="V540" i="8"/>
  <c r="V541" i="8"/>
  <c r="V542" i="8"/>
  <c r="V543" i="8"/>
  <c r="V544" i="8"/>
  <c r="V545" i="8"/>
  <c r="V546" i="8"/>
  <c r="V547" i="8"/>
  <c r="V548" i="8"/>
  <c r="V549" i="8"/>
  <c r="V550" i="8"/>
  <c r="V551" i="8"/>
  <c r="V552" i="8"/>
  <c r="V553" i="8"/>
  <c r="V554" i="8"/>
  <c r="V555" i="8"/>
  <c r="V556" i="8"/>
  <c r="V557" i="8"/>
  <c r="V558" i="8"/>
  <c r="V559" i="8"/>
  <c r="V560" i="8"/>
  <c r="V561" i="8"/>
  <c r="V562" i="8"/>
  <c r="V563" i="8"/>
  <c r="V564" i="8"/>
  <c r="V565" i="8"/>
  <c r="V566" i="8"/>
  <c r="V567" i="8"/>
  <c r="V568" i="8"/>
  <c r="V569" i="8"/>
  <c r="V570" i="8"/>
  <c r="V571" i="8"/>
  <c r="V572" i="8"/>
  <c r="V573" i="8"/>
  <c r="V574" i="8"/>
  <c r="V575" i="8"/>
  <c r="V576" i="8"/>
  <c r="V577" i="8"/>
  <c r="V578" i="8"/>
  <c r="V579" i="8"/>
  <c r="V580" i="8"/>
  <c r="V581" i="8"/>
  <c r="V582" i="8"/>
  <c r="V583" i="8"/>
  <c r="V584" i="8"/>
  <c r="V585" i="8"/>
  <c r="V586" i="8"/>
  <c r="V587" i="8"/>
  <c r="V588" i="8"/>
  <c r="V589" i="8"/>
  <c r="V590" i="8"/>
  <c r="V591" i="8"/>
  <c r="V592" i="8"/>
  <c r="V593" i="8"/>
  <c r="V594" i="8"/>
  <c r="V595" i="8"/>
  <c r="V596" i="8"/>
  <c r="V597" i="8"/>
  <c r="V598" i="8"/>
  <c r="V599" i="8"/>
  <c r="V600" i="8"/>
  <c r="V601" i="8"/>
  <c r="V602" i="8"/>
  <c r="V603" i="8"/>
  <c r="V604" i="8"/>
  <c r="V605" i="8"/>
  <c r="V606" i="8"/>
  <c r="V607" i="8"/>
  <c r="V608" i="8"/>
  <c r="V609" i="8"/>
  <c r="V610" i="8"/>
  <c r="V611" i="8"/>
  <c r="V612" i="8"/>
  <c r="V613" i="8"/>
  <c r="V614" i="8"/>
  <c r="V615" i="8"/>
  <c r="V616" i="8"/>
  <c r="V617" i="8"/>
  <c r="V618" i="8"/>
  <c r="V619" i="8"/>
  <c r="V620" i="8"/>
  <c r="V621" i="8"/>
  <c r="V622" i="8"/>
  <c r="V623" i="8"/>
  <c r="V624" i="8"/>
  <c r="V625" i="8"/>
  <c r="V626" i="8"/>
  <c r="V627" i="8"/>
  <c r="V628" i="8"/>
  <c r="V629" i="8"/>
  <c r="V630" i="8"/>
  <c r="V631" i="8"/>
  <c r="V632" i="8"/>
  <c r="V633" i="8"/>
  <c r="V634" i="8"/>
  <c r="V635" i="8"/>
  <c r="V636" i="8"/>
  <c r="V637" i="8"/>
  <c r="V638" i="8"/>
  <c r="V639" i="8"/>
  <c r="V640" i="8"/>
  <c r="V641" i="8"/>
  <c r="V642" i="8"/>
  <c r="V643" i="8"/>
  <c r="V644" i="8"/>
  <c r="V645" i="8"/>
  <c r="V646" i="8"/>
  <c r="V647" i="8"/>
  <c r="V648" i="8"/>
  <c r="V649" i="8"/>
  <c r="V650" i="8"/>
  <c r="V651" i="8"/>
  <c r="V652" i="8"/>
  <c r="V653" i="8"/>
  <c r="V654" i="8"/>
  <c r="V655" i="8"/>
  <c r="V656" i="8"/>
  <c r="V657" i="8"/>
  <c r="V658" i="8"/>
  <c r="V659" i="8"/>
  <c r="V660" i="8"/>
  <c r="V661" i="8"/>
  <c r="V662" i="8"/>
  <c r="V663" i="8"/>
  <c r="V664" i="8"/>
  <c r="V665" i="8"/>
  <c r="V666" i="8"/>
  <c r="V667" i="8"/>
  <c r="V668" i="8"/>
  <c r="V669" i="8"/>
  <c r="V670" i="8"/>
  <c r="V671" i="8"/>
  <c r="V672" i="8"/>
  <c r="V673" i="8"/>
  <c r="V674" i="8"/>
  <c r="V675" i="8"/>
  <c r="V676" i="8"/>
  <c r="V677" i="8"/>
  <c r="V678" i="8"/>
  <c r="V679" i="8"/>
  <c r="V680" i="8"/>
  <c r="V681" i="8"/>
  <c r="V682" i="8"/>
  <c r="V683" i="8"/>
  <c r="V684" i="8"/>
  <c r="V685" i="8"/>
  <c r="V686" i="8"/>
  <c r="V687" i="8"/>
  <c r="V688" i="8"/>
  <c r="V689" i="8"/>
  <c r="V690" i="8"/>
  <c r="V691" i="8"/>
  <c r="V692" i="8"/>
  <c r="V693" i="8"/>
  <c r="V694" i="8"/>
  <c r="V695" i="8"/>
  <c r="V696" i="8"/>
  <c r="V697" i="8"/>
  <c r="V698" i="8"/>
  <c r="V699" i="8"/>
  <c r="V700" i="8"/>
  <c r="V701" i="8"/>
  <c r="V702" i="8"/>
  <c r="V703" i="8"/>
  <c r="V704" i="8"/>
  <c r="V705" i="8"/>
  <c r="V706" i="8"/>
  <c r="V707" i="8"/>
  <c r="V708" i="8"/>
  <c r="V709" i="8"/>
  <c r="V710" i="8"/>
  <c r="V711" i="8"/>
  <c r="V712" i="8"/>
  <c r="V713" i="8"/>
  <c r="V714" i="8"/>
  <c r="V715" i="8"/>
  <c r="V716" i="8"/>
  <c r="V717" i="8"/>
  <c r="V718" i="8"/>
  <c r="V719" i="8"/>
  <c r="V720" i="8"/>
  <c r="V721" i="8"/>
  <c r="V722" i="8"/>
  <c r="V723" i="8"/>
  <c r="V724" i="8"/>
  <c r="V725" i="8"/>
  <c r="V726" i="8"/>
  <c r="V727" i="8"/>
  <c r="V728" i="8"/>
  <c r="V729" i="8"/>
  <c r="V730" i="8"/>
  <c r="V731" i="8"/>
  <c r="V732" i="8"/>
  <c r="V733" i="8"/>
  <c r="V734" i="8"/>
  <c r="V735" i="8"/>
  <c r="V736" i="8"/>
  <c r="V737" i="8"/>
  <c r="V738" i="8"/>
  <c r="V739" i="8"/>
  <c r="V740" i="8"/>
  <c r="V741" i="8"/>
  <c r="V742" i="8"/>
  <c r="V743" i="8"/>
  <c r="V744" i="8"/>
  <c r="V745" i="8"/>
  <c r="V746" i="8"/>
  <c r="V747" i="8"/>
  <c r="V748" i="8"/>
  <c r="V749" i="8"/>
  <c r="V750" i="8"/>
  <c r="V751" i="8"/>
  <c r="V752" i="8"/>
  <c r="V753" i="8"/>
  <c r="V754" i="8"/>
  <c r="V755" i="8"/>
  <c r="V756" i="8"/>
  <c r="V757" i="8"/>
  <c r="V758" i="8"/>
  <c r="V759" i="8"/>
  <c r="V760" i="8"/>
  <c r="V761" i="8"/>
  <c r="V762" i="8"/>
  <c r="V763" i="8"/>
  <c r="V764" i="8"/>
  <c r="V765" i="8"/>
  <c r="V766" i="8"/>
  <c r="V767" i="8"/>
  <c r="V768" i="8"/>
  <c r="V769" i="8"/>
  <c r="V770" i="8"/>
  <c r="V771" i="8"/>
  <c r="V772" i="8"/>
  <c r="V773" i="8"/>
  <c r="V774" i="8"/>
  <c r="V775" i="8"/>
  <c r="V776" i="8"/>
  <c r="V777" i="8"/>
  <c r="V778" i="8"/>
  <c r="V779" i="8"/>
  <c r="V780" i="8"/>
  <c r="V781" i="8"/>
  <c r="V782" i="8"/>
  <c r="V783" i="8"/>
  <c r="V784" i="8"/>
  <c r="V785" i="8"/>
  <c r="V786" i="8"/>
  <c r="V787" i="8"/>
  <c r="V788" i="8"/>
  <c r="V789" i="8"/>
  <c r="V790" i="8"/>
  <c r="V791" i="8"/>
  <c r="V792" i="8"/>
  <c r="V793" i="8"/>
  <c r="V794" i="8"/>
  <c r="V795" i="8"/>
  <c r="V796" i="8"/>
  <c r="V797" i="8"/>
  <c r="V798" i="8"/>
  <c r="V799" i="8"/>
  <c r="V800" i="8"/>
  <c r="V801" i="8"/>
  <c r="V802" i="8"/>
  <c r="V803" i="8"/>
  <c r="V804" i="8"/>
  <c r="V805" i="8"/>
  <c r="V806" i="8"/>
  <c r="V807" i="8"/>
  <c r="V808" i="8"/>
  <c r="V809" i="8"/>
  <c r="V810" i="8"/>
  <c r="V811" i="8"/>
  <c r="V812" i="8"/>
  <c r="V813" i="8"/>
  <c r="V814" i="8"/>
  <c r="V815" i="8"/>
  <c r="V816" i="8"/>
  <c r="V817" i="8"/>
  <c r="V818" i="8"/>
  <c r="V819" i="8"/>
  <c r="V820" i="8"/>
  <c r="V821" i="8"/>
  <c r="V822" i="8"/>
  <c r="V823" i="8"/>
  <c r="V824" i="8"/>
  <c r="V825" i="8"/>
  <c r="V826" i="8"/>
  <c r="V827" i="8"/>
  <c r="V828" i="8"/>
  <c r="V829" i="8"/>
  <c r="V830" i="8"/>
  <c r="V831" i="8"/>
  <c r="V832" i="8"/>
  <c r="V833" i="8"/>
  <c r="V834" i="8"/>
  <c r="V835" i="8"/>
  <c r="V836" i="8"/>
  <c r="V837" i="8"/>
  <c r="V838" i="8"/>
  <c r="V839" i="8"/>
  <c r="V840" i="8"/>
  <c r="V841" i="8"/>
  <c r="V842" i="8"/>
  <c r="V843" i="8"/>
  <c r="V844" i="8"/>
  <c r="V845" i="8"/>
  <c r="V846" i="8"/>
  <c r="V847" i="8"/>
  <c r="V848" i="8"/>
  <c r="V849" i="8"/>
  <c r="V850" i="8"/>
  <c r="V851" i="8"/>
  <c r="V852" i="8"/>
  <c r="V853" i="8"/>
  <c r="V854" i="8"/>
  <c r="V855" i="8"/>
  <c r="V856" i="8"/>
  <c r="V857" i="8"/>
  <c r="V858" i="8"/>
  <c r="V859" i="8"/>
  <c r="V860" i="8"/>
  <c r="V861" i="8"/>
  <c r="V862" i="8"/>
  <c r="V863" i="8"/>
  <c r="V864" i="8"/>
  <c r="V865" i="8"/>
  <c r="V866" i="8"/>
  <c r="V867" i="8"/>
  <c r="V868" i="8"/>
  <c r="V869" i="8"/>
  <c r="V870" i="8"/>
  <c r="V871" i="8"/>
  <c r="V872" i="8"/>
  <c r="V873" i="8"/>
  <c r="V874" i="8"/>
  <c r="V875" i="8"/>
  <c r="V876" i="8"/>
  <c r="V877" i="8"/>
  <c r="V878" i="8"/>
  <c r="V879" i="8"/>
  <c r="V880" i="8"/>
  <c r="V881" i="8"/>
  <c r="V882" i="8"/>
  <c r="V883" i="8"/>
  <c r="V884" i="8"/>
  <c r="V885" i="8"/>
  <c r="V886" i="8"/>
  <c r="V887" i="8"/>
  <c r="V888" i="8"/>
  <c r="V889" i="8"/>
  <c r="V890" i="8"/>
  <c r="V891" i="8"/>
  <c r="V892" i="8"/>
  <c r="V893" i="8"/>
  <c r="V894" i="8"/>
  <c r="V895" i="8"/>
  <c r="V896" i="8"/>
  <c r="V897" i="8"/>
  <c r="V898" i="8"/>
  <c r="V899" i="8"/>
  <c r="V900" i="8"/>
  <c r="V901" i="8"/>
  <c r="V902" i="8"/>
  <c r="V903" i="8"/>
  <c r="V904" i="8"/>
  <c r="V905" i="8"/>
  <c r="V906" i="8"/>
  <c r="V907" i="8"/>
  <c r="V908" i="8"/>
  <c r="V909" i="8"/>
  <c r="V910" i="8"/>
  <c r="V911" i="8"/>
  <c r="V912" i="8"/>
  <c r="V913" i="8"/>
  <c r="V914" i="8"/>
  <c r="V915" i="8"/>
  <c r="V916" i="8"/>
  <c r="V917" i="8"/>
  <c r="V918" i="8"/>
  <c r="V919" i="8"/>
  <c r="V920" i="8"/>
  <c r="V921" i="8"/>
  <c r="V922" i="8"/>
  <c r="V923" i="8"/>
  <c r="V924" i="8"/>
  <c r="V925" i="8"/>
  <c r="V926" i="8"/>
  <c r="V927" i="8"/>
  <c r="V928" i="8"/>
  <c r="V929" i="8"/>
  <c r="V930" i="8"/>
  <c r="V931" i="8"/>
  <c r="V932" i="8"/>
  <c r="V933" i="8"/>
  <c r="V934" i="8"/>
  <c r="V935" i="8"/>
  <c r="V936" i="8"/>
  <c r="V937" i="8"/>
  <c r="V938" i="8"/>
  <c r="V939" i="8"/>
  <c r="V940" i="8"/>
  <c r="V941" i="8"/>
  <c r="V942" i="8"/>
  <c r="V943" i="8"/>
  <c r="V944" i="8"/>
  <c r="V945" i="8"/>
  <c r="V946" i="8"/>
  <c r="V947" i="8"/>
  <c r="V948" i="8"/>
  <c r="V949" i="8"/>
  <c r="V950" i="8"/>
  <c r="V951" i="8"/>
  <c r="V952" i="8"/>
  <c r="V953" i="8"/>
  <c r="V954" i="8"/>
  <c r="V955" i="8"/>
  <c r="V956" i="8"/>
  <c r="V957" i="8"/>
  <c r="V958" i="8"/>
  <c r="V959" i="8"/>
  <c r="V960" i="8"/>
  <c r="V961" i="8"/>
  <c r="V962" i="8"/>
  <c r="V963" i="8"/>
  <c r="V964" i="8"/>
  <c r="V965" i="8"/>
  <c r="V966" i="8"/>
  <c r="V967" i="8"/>
  <c r="V968" i="8"/>
  <c r="V969" i="8"/>
  <c r="V970" i="8"/>
  <c r="V971" i="8"/>
  <c r="V972" i="8"/>
  <c r="V973" i="8"/>
  <c r="V974" i="8"/>
  <c r="V975" i="8"/>
  <c r="V976" i="8"/>
  <c r="V977" i="8"/>
  <c r="V978" i="8"/>
  <c r="V979" i="8"/>
  <c r="V980" i="8"/>
  <c r="V981" i="8"/>
  <c r="V982" i="8"/>
  <c r="V983" i="8"/>
  <c r="V984" i="8"/>
  <c r="V985" i="8"/>
  <c r="V986" i="8"/>
  <c r="V987" i="8"/>
  <c r="V988" i="8"/>
  <c r="V989" i="8"/>
  <c r="V990" i="8"/>
  <c r="V991" i="8"/>
  <c r="V992" i="8"/>
  <c r="V993" i="8"/>
  <c r="V994" i="8"/>
  <c r="V995" i="8"/>
  <c r="V996" i="8"/>
  <c r="V997" i="8"/>
  <c r="V998" i="8"/>
  <c r="V999" i="8"/>
  <c r="V1000" i="8"/>
  <c r="V1001" i="8"/>
  <c r="V1002" i="8"/>
  <c r="V1003" i="8"/>
  <c r="V1004" i="8"/>
  <c r="V1005" i="8"/>
  <c r="V1006" i="8"/>
  <c r="V1007" i="8"/>
  <c r="V1008" i="8"/>
  <c r="V1009" i="8"/>
  <c r="V1010" i="8"/>
  <c r="V1011" i="8"/>
  <c r="V1012" i="8"/>
  <c r="V1013" i="8"/>
  <c r="V1014" i="8"/>
  <c r="V1015" i="8"/>
  <c r="V1016" i="8"/>
  <c r="V1017" i="8"/>
  <c r="V1018" i="8"/>
  <c r="V1019" i="8"/>
  <c r="V1020" i="8"/>
  <c r="V1021" i="8"/>
  <c r="V1022" i="8"/>
  <c r="V1023" i="8"/>
  <c r="V1024" i="8"/>
  <c r="V1025" i="8"/>
  <c r="V1026" i="8"/>
  <c r="V1027" i="8"/>
  <c r="V1028" i="8"/>
  <c r="V1029" i="8"/>
  <c r="V1030" i="8"/>
  <c r="V1031" i="8"/>
  <c r="V1032" i="8"/>
  <c r="V1033" i="8"/>
  <c r="V1034" i="8"/>
  <c r="V1035" i="8"/>
  <c r="V1036" i="8"/>
  <c r="V1037" i="8"/>
  <c r="V1038" i="8"/>
  <c r="V1039" i="8"/>
  <c r="V1040" i="8"/>
  <c r="V1041" i="8"/>
  <c r="V1042" i="8"/>
  <c r="V1043" i="8"/>
  <c r="V1044" i="8"/>
  <c r="V1045" i="8"/>
  <c r="V1046" i="8"/>
  <c r="V1047" i="8"/>
  <c r="V1048" i="8"/>
  <c r="V1049" i="8"/>
  <c r="V1050" i="8"/>
  <c r="V1051" i="8"/>
  <c r="V1052" i="8"/>
  <c r="V1053" i="8"/>
  <c r="V1054" i="8"/>
  <c r="V1055" i="8"/>
  <c r="V1056" i="8"/>
  <c r="V1057" i="8"/>
  <c r="V1058" i="8"/>
  <c r="V1059" i="8"/>
  <c r="V1060" i="8"/>
  <c r="V1061" i="8"/>
  <c r="V1062" i="8"/>
  <c r="V1063" i="8"/>
  <c r="V1064" i="8"/>
  <c r="V1065" i="8"/>
  <c r="V1066" i="8"/>
  <c r="V1067" i="8"/>
  <c r="V1068" i="8"/>
  <c r="V1069" i="8"/>
  <c r="V1070" i="8"/>
  <c r="V1071" i="8"/>
  <c r="V1072" i="8"/>
  <c r="V1073" i="8"/>
  <c r="V1074" i="8"/>
  <c r="V1075" i="8"/>
  <c r="V1076" i="8"/>
  <c r="V1077" i="8"/>
  <c r="V1078" i="8"/>
  <c r="V1079" i="8"/>
  <c r="V1080" i="8"/>
  <c r="V1081" i="8"/>
  <c r="V1082" i="8"/>
  <c r="V1083" i="8"/>
  <c r="V1084" i="8"/>
  <c r="V1085" i="8"/>
  <c r="V1086" i="8"/>
  <c r="V1087" i="8"/>
  <c r="V1088" i="8"/>
  <c r="V1089" i="8"/>
  <c r="V1090" i="8"/>
  <c r="V1091" i="8"/>
  <c r="V1092" i="8"/>
  <c r="V1093" i="8"/>
  <c r="V1094" i="8"/>
  <c r="V1095" i="8"/>
  <c r="V1096" i="8"/>
  <c r="V1097" i="8"/>
  <c r="V1098" i="8"/>
  <c r="V1099" i="8"/>
  <c r="V1100" i="8"/>
  <c r="BL157" i="1" l="1"/>
  <c r="BM792" i="1"/>
  <c r="BL792" i="1"/>
  <c r="BC2" i="1"/>
  <c r="AY2" i="1"/>
  <c r="BM337" i="1"/>
  <c r="BL337" i="1"/>
  <c r="BM76" i="1"/>
  <c r="BL76" i="1"/>
  <c r="BM331" i="1"/>
  <c r="BL331" i="1"/>
  <c r="BM324" i="1"/>
  <c r="BL324" i="1"/>
  <c r="BM49" i="1"/>
  <c r="BL49" i="1"/>
  <c r="BM344" i="1"/>
  <c r="BL344" i="1"/>
  <c r="BM556" i="1"/>
  <c r="BL556" i="1"/>
  <c r="BM85" i="1"/>
  <c r="BL85" i="1"/>
  <c r="BM218" i="1"/>
  <c r="BL218" i="1"/>
  <c r="BM259" i="1"/>
  <c r="BL259" i="1"/>
  <c r="BM117" i="1"/>
  <c r="BL117" i="1"/>
  <c r="BM345" i="1"/>
  <c r="BL345" i="1"/>
  <c r="BM220" i="1"/>
  <c r="BL220" i="1"/>
  <c r="BM155" i="1"/>
  <c r="BL155" i="1"/>
  <c r="BM156" i="1"/>
  <c r="BL156" i="1"/>
  <c r="BM73" i="1"/>
  <c r="BL73" i="1"/>
  <c r="BM56" i="1"/>
  <c r="BL56" i="1"/>
  <c r="BM185" i="1"/>
  <c r="BL185" i="1"/>
  <c r="BM349" i="1"/>
  <c r="BL349" i="1"/>
  <c r="BM328" i="1"/>
  <c r="BL328" i="1"/>
  <c r="BM588" i="1"/>
  <c r="BL588" i="1"/>
  <c r="BM517" i="1"/>
  <c r="BL517" i="1"/>
  <c r="BM245" i="1"/>
  <c r="BL245" i="1"/>
  <c r="BM373" i="1"/>
  <c r="BL373" i="1"/>
  <c r="BM479" i="1"/>
  <c r="BL479" i="1"/>
  <c r="BM564" i="1"/>
  <c r="BL564" i="1"/>
  <c r="BM703" i="1"/>
  <c r="BL703" i="1"/>
  <c r="BM786" i="1"/>
  <c r="BL786" i="1"/>
  <c r="BM861" i="1"/>
  <c r="BL861" i="1"/>
  <c r="BM906" i="1"/>
  <c r="BL906" i="1"/>
  <c r="BM956" i="1"/>
  <c r="BL956" i="1"/>
  <c r="BM113" i="1"/>
  <c r="BL113" i="1"/>
  <c r="BM48" i="1"/>
  <c r="BL48" i="1"/>
  <c r="BM241" i="1"/>
  <c r="BL241" i="1"/>
  <c r="BM228" i="1"/>
  <c r="BL228" i="1"/>
  <c r="BM1040" i="1"/>
  <c r="BL1040" i="1"/>
  <c r="BM430" i="1"/>
  <c r="BL430" i="1"/>
  <c r="BM132" i="1"/>
  <c r="BL132" i="1"/>
  <c r="BM299" i="1"/>
  <c r="BL299" i="1"/>
  <c r="BM502" i="1"/>
  <c r="BL502" i="1"/>
  <c r="BM1023" i="1"/>
  <c r="BL1023" i="1"/>
  <c r="BM701" i="1"/>
  <c r="BL701" i="1"/>
  <c r="BM458" i="1"/>
  <c r="BL458" i="1"/>
  <c r="BM584" i="1"/>
  <c r="BL584" i="1"/>
  <c r="BM1094" i="1"/>
  <c r="BL1094" i="1"/>
  <c r="BM1001" i="1"/>
  <c r="BL1001" i="1"/>
  <c r="BM1062" i="1"/>
  <c r="BL1062" i="1"/>
  <c r="BM399" i="1"/>
  <c r="BL399" i="1"/>
  <c r="BM905" i="1"/>
  <c r="BL905" i="1"/>
  <c r="BM1074" i="1"/>
  <c r="BL1074" i="1"/>
  <c r="BM652" i="1"/>
  <c r="BL652" i="1"/>
  <c r="BM395" i="1"/>
  <c r="BL395" i="1"/>
  <c r="BM65" i="1"/>
  <c r="BL65" i="1"/>
  <c r="BM237" i="1"/>
  <c r="BL237" i="1"/>
  <c r="BM393" i="1"/>
  <c r="BL393" i="1"/>
  <c r="BM530" i="1"/>
  <c r="BL530" i="1"/>
  <c r="BM627" i="1"/>
  <c r="BL627" i="1"/>
  <c r="BM722" i="1"/>
  <c r="BL722" i="1"/>
  <c r="BM872" i="1"/>
  <c r="BL872" i="1"/>
  <c r="BM933" i="1"/>
  <c r="BL933" i="1"/>
  <c r="BM965" i="1"/>
  <c r="BL965" i="1"/>
  <c r="BM1051" i="1"/>
  <c r="BL1051" i="1"/>
  <c r="BM523" i="1"/>
  <c r="BL523" i="1"/>
  <c r="BM609" i="1"/>
  <c r="BL609" i="1"/>
  <c r="BM507" i="1"/>
  <c r="BL507" i="1"/>
  <c r="BM482" i="1"/>
  <c r="BL482" i="1"/>
  <c r="BM674" i="1"/>
  <c r="BL674" i="1"/>
  <c r="BM571" i="1"/>
  <c r="BL571" i="1"/>
  <c r="BM832" i="1"/>
  <c r="BL832" i="1"/>
  <c r="BM729" i="1"/>
  <c r="BL729" i="1"/>
  <c r="BM423" i="1"/>
  <c r="BL423" i="1"/>
  <c r="BM414" i="1"/>
  <c r="BL414" i="1"/>
  <c r="BM640" i="1"/>
  <c r="BL640" i="1"/>
  <c r="BM756" i="1"/>
  <c r="BL756" i="1"/>
  <c r="BM839" i="1"/>
  <c r="BL839" i="1"/>
  <c r="BM883" i="1"/>
  <c r="BL883" i="1"/>
  <c r="BM1000" i="1"/>
  <c r="BL1000" i="1"/>
  <c r="BM415" i="1"/>
  <c r="BL415" i="1"/>
  <c r="BM537" i="1"/>
  <c r="BL537" i="1"/>
  <c r="BM971" i="1"/>
  <c r="BL971" i="1"/>
  <c r="BM882" i="1"/>
  <c r="BL882" i="1"/>
  <c r="BM360" i="1"/>
  <c r="BL360" i="1"/>
  <c r="BM154" i="1"/>
  <c r="BL154" i="1"/>
  <c r="BM82" i="1"/>
  <c r="BL82" i="1"/>
  <c r="BM68" i="1"/>
  <c r="BL68" i="1"/>
  <c r="BM211" i="1"/>
  <c r="BL211" i="1"/>
  <c r="BM321" i="1"/>
  <c r="BL321" i="1"/>
  <c r="BM417" i="1"/>
  <c r="BL417" i="1"/>
  <c r="BM464" i="1"/>
  <c r="BL464" i="1"/>
  <c r="BM645" i="1"/>
  <c r="BL645" i="1"/>
  <c r="BM762" i="1"/>
  <c r="BL762" i="1"/>
  <c r="BM845" i="1"/>
  <c r="BL845" i="1"/>
  <c r="BM946" i="1"/>
  <c r="BL946" i="1"/>
  <c r="BM1072" i="1"/>
  <c r="BL1072" i="1"/>
  <c r="BM969" i="1"/>
  <c r="BL969" i="1"/>
  <c r="BM953" i="1"/>
  <c r="BL953" i="1"/>
  <c r="BM694" i="1"/>
  <c r="BL694" i="1"/>
  <c r="BM40" i="1"/>
  <c r="BL40" i="1"/>
  <c r="BM438" i="1"/>
  <c r="BL438" i="1"/>
  <c r="BM682" i="1"/>
  <c r="BL682" i="1"/>
  <c r="BM625" i="1"/>
  <c r="BL625" i="1"/>
  <c r="BM153" i="1"/>
  <c r="BL153" i="1"/>
  <c r="BM666" i="1"/>
  <c r="BL666" i="1"/>
  <c r="BM1044" i="1"/>
  <c r="BL1044" i="1"/>
  <c r="BM648" i="1"/>
  <c r="BL648" i="1"/>
  <c r="BM125" i="1"/>
  <c r="BL125" i="1"/>
  <c r="BM504" i="1"/>
  <c r="BL504" i="1"/>
  <c r="BM552" i="1"/>
  <c r="BL552" i="1"/>
  <c r="BM592" i="1"/>
  <c r="BL592" i="1"/>
  <c r="BM886" i="1"/>
  <c r="BL886" i="1"/>
  <c r="BM1011" i="1"/>
  <c r="BL1011" i="1"/>
  <c r="BM921" i="1"/>
  <c r="BL921" i="1"/>
  <c r="BM993" i="1"/>
  <c r="BL993" i="1"/>
  <c r="BM406" i="1"/>
  <c r="BL406" i="1"/>
  <c r="BM1093" i="1"/>
  <c r="BL1093" i="1"/>
  <c r="BM485" i="1"/>
  <c r="BL485" i="1"/>
  <c r="BM371" i="1"/>
  <c r="BL371" i="1"/>
  <c r="BM47" i="1"/>
  <c r="BL47" i="1"/>
  <c r="BM628" i="1"/>
  <c r="BL628" i="1"/>
  <c r="BM1016" i="1"/>
  <c r="BL1016" i="1"/>
  <c r="BM439" i="1"/>
  <c r="BL439" i="1"/>
  <c r="BM114" i="1"/>
  <c r="BL114" i="1"/>
  <c r="BM234" i="1"/>
  <c r="BL234" i="1"/>
  <c r="BM369" i="1"/>
  <c r="BL369" i="1"/>
  <c r="BM432" i="1"/>
  <c r="BL432" i="1"/>
  <c r="BM476" i="1"/>
  <c r="BL476" i="1"/>
  <c r="BM519" i="1"/>
  <c r="BL519" i="1"/>
  <c r="BM559" i="1"/>
  <c r="BL559" i="1"/>
  <c r="BM605" i="1"/>
  <c r="BL605" i="1"/>
  <c r="BM698" i="1"/>
  <c r="BL698" i="1"/>
  <c r="BM783" i="1"/>
  <c r="BL783" i="1"/>
  <c r="BM856" i="1"/>
  <c r="BL856" i="1"/>
  <c r="BM901" i="1"/>
  <c r="BL901" i="1"/>
  <c r="BM955" i="1"/>
  <c r="BL955" i="1"/>
  <c r="BM1030" i="1"/>
  <c r="BL1030" i="1"/>
  <c r="BM1028" i="1"/>
  <c r="BL1028" i="1"/>
  <c r="BM895" i="1"/>
  <c r="BL895" i="1"/>
  <c r="BM876" i="1"/>
  <c r="BL876" i="1"/>
  <c r="BM251" i="1"/>
  <c r="BL251" i="1"/>
  <c r="BM975" i="1"/>
  <c r="BL975" i="1"/>
  <c r="BM826" i="1"/>
  <c r="BL826" i="1"/>
  <c r="BM400" i="1"/>
  <c r="BL400" i="1"/>
  <c r="BM411" i="1"/>
  <c r="BL411" i="1"/>
  <c r="BM32" i="1"/>
  <c r="BL32" i="1"/>
  <c r="BM92" i="1"/>
  <c r="BL92" i="1"/>
  <c r="BM312" i="1"/>
  <c r="BL312" i="1"/>
  <c r="BM258" i="1"/>
  <c r="BL258" i="1"/>
  <c r="BM106" i="1"/>
  <c r="BL106" i="1"/>
  <c r="BM308" i="1"/>
  <c r="BL308" i="1"/>
  <c r="BM196" i="1"/>
  <c r="BL196" i="1"/>
  <c r="BM171" i="1"/>
  <c r="BL171" i="1"/>
  <c r="BM24" i="1"/>
  <c r="BL24" i="1"/>
  <c r="BM274" i="1"/>
  <c r="BL274" i="1"/>
  <c r="BM181" i="1"/>
  <c r="BL181" i="1"/>
  <c r="BM283" i="1"/>
  <c r="BL283" i="1"/>
  <c r="BM163" i="1"/>
  <c r="BL163" i="1"/>
  <c r="BM105" i="1"/>
  <c r="BL105" i="1"/>
  <c r="BM89" i="1"/>
  <c r="BL89" i="1"/>
  <c r="BM266" i="1"/>
  <c r="BL266" i="1"/>
  <c r="BM6" i="1"/>
  <c r="BL6" i="1"/>
  <c r="BM94" i="1"/>
  <c r="BL94" i="1"/>
  <c r="BM660" i="1"/>
  <c r="BL660" i="1"/>
  <c r="BM620" i="1"/>
  <c r="BL620" i="1"/>
  <c r="BM147" i="1"/>
  <c r="BL147" i="1"/>
  <c r="BM389" i="1"/>
  <c r="BL389" i="1"/>
  <c r="BM447" i="1"/>
  <c r="BL447" i="1"/>
  <c r="BM490" i="1"/>
  <c r="BL490" i="1"/>
  <c r="BM573" i="1"/>
  <c r="BL573" i="1"/>
  <c r="BM719" i="1"/>
  <c r="BL719" i="1"/>
  <c r="BM820" i="1"/>
  <c r="BL820" i="1"/>
  <c r="BM870" i="1"/>
  <c r="BL870" i="1"/>
  <c r="BM932" i="1"/>
  <c r="BL932" i="1"/>
  <c r="BM964" i="1"/>
  <c r="BL964" i="1"/>
  <c r="BM1050" i="1"/>
  <c r="BL1050" i="1"/>
  <c r="BM991" i="1"/>
  <c r="BL991" i="1"/>
  <c r="BM454" i="1"/>
  <c r="BL454" i="1"/>
  <c r="BM673" i="1"/>
  <c r="BL673" i="1"/>
  <c r="BM593" i="1"/>
  <c r="BL593" i="1"/>
  <c r="BM919" i="1"/>
  <c r="BL919" i="1"/>
  <c r="BM750" i="1"/>
  <c r="BL750" i="1"/>
  <c r="BM514" i="1"/>
  <c r="BL514" i="1"/>
  <c r="BM702" i="1"/>
  <c r="BL702" i="1"/>
  <c r="BM774" i="1"/>
  <c r="BL774" i="1"/>
  <c r="BM526" i="1"/>
  <c r="BL526" i="1"/>
  <c r="BM221" i="1"/>
  <c r="BL221" i="1"/>
  <c r="BM88" i="1"/>
  <c r="BL88" i="1"/>
  <c r="BM469" i="1"/>
  <c r="BL469" i="1"/>
  <c r="BM847" i="1"/>
  <c r="BL847" i="1"/>
  <c r="BM818" i="1"/>
  <c r="BL818" i="1"/>
  <c r="BM367" i="1"/>
  <c r="BL367" i="1"/>
  <c r="BM375" i="1"/>
  <c r="BL375" i="1"/>
  <c r="BM891" i="1"/>
  <c r="BL891" i="1"/>
  <c r="BM1077" i="1"/>
  <c r="BL1077" i="1"/>
  <c r="BM424" i="1"/>
  <c r="BL424" i="1"/>
  <c r="BM1095" i="1"/>
  <c r="BL1095" i="1"/>
  <c r="BM612" i="1"/>
  <c r="BL612" i="1"/>
  <c r="BM604" i="1"/>
  <c r="BL604" i="1"/>
  <c r="BM98" i="1"/>
  <c r="BL98" i="1"/>
  <c r="BM316" i="1"/>
  <c r="BL316" i="1"/>
  <c r="BM463" i="1"/>
  <c r="BL463" i="1"/>
  <c r="BM500" i="1"/>
  <c r="BL500" i="1"/>
  <c r="BM551" i="1"/>
  <c r="BL551" i="1"/>
  <c r="BM589" i="1"/>
  <c r="BL589" i="1"/>
  <c r="BM941" i="1"/>
  <c r="BL941" i="1"/>
  <c r="BM1066" i="1"/>
  <c r="BL1066" i="1"/>
  <c r="BM8" i="1"/>
  <c r="BL8" i="1"/>
  <c r="BM1017" i="1"/>
  <c r="BL1017" i="1"/>
  <c r="BM979" i="1"/>
  <c r="BL979" i="1"/>
  <c r="BM983" i="1"/>
  <c r="BL983" i="1"/>
  <c r="BM999" i="1"/>
  <c r="BL999" i="1"/>
  <c r="BM705" i="1"/>
  <c r="BL705" i="1"/>
  <c r="BM563" i="1"/>
  <c r="BL563" i="1"/>
  <c r="BM790" i="1"/>
  <c r="BL790" i="1"/>
  <c r="BM904" i="1"/>
  <c r="BL904" i="1"/>
  <c r="BM298" i="1"/>
  <c r="BL298" i="1"/>
  <c r="BM429" i="1"/>
  <c r="BL429" i="1"/>
  <c r="BM509" i="1"/>
  <c r="BL509" i="1"/>
  <c r="BM557" i="1"/>
  <c r="BL557" i="1"/>
  <c r="BM600" i="1"/>
  <c r="BL600" i="1"/>
  <c r="BM1085" i="1"/>
  <c r="BL1085" i="1"/>
  <c r="BM985" i="1"/>
  <c r="BL985" i="1"/>
  <c r="BM359" i="1"/>
  <c r="BL359" i="1"/>
  <c r="BM246" i="1"/>
  <c r="BL246" i="1"/>
  <c r="BM1098" i="1"/>
  <c r="BL1098" i="1"/>
  <c r="BM39" i="1"/>
  <c r="BL39" i="1"/>
  <c r="BM534" i="1"/>
  <c r="BL534" i="1"/>
  <c r="BM292" i="1"/>
  <c r="BL292" i="1"/>
  <c r="BM262" i="1"/>
  <c r="BL262" i="1"/>
  <c r="BM93" i="1"/>
  <c r="BL93" i="1"/>
  <c r="BM7" i="1"/>
  <c r="BL7" i="1"/>
  <c r="BM278" i="1"/>
  <c r="BL278" i="1"/>
  <c r="BM115" i="1"/>
  <c r="BL115" i="1"/>
  <c r="BM329" i="1"/>
  <c r="BL329" i="1"/>
  <c r="BM315" i="1"/>
  <c r="BL315" i="1"/>
  <c r="BM179" i="1"/>
  <c r="BL179" i="1"/>
  <c r="BM164" i="1"/>
  <c r="BL164" i="1"/>
  <c r="BM343" i="1"/>
  <c r="BL343" i="1"/>
  <c r="BM194" i="1"/>
  <c r="BL194" i="1"/>
  <c r="BM31" i="1"/>
  <c r="BL31" i="1"/>
  <c r="BM173" i="1"/>
  <c r="BL173" i="1"/>
  <c r="BM180" i="1"/>
  <c r="BL180" i="1"/>
  <c r="BM116" i="1"/>
  <c r="BL116" i="1"/>
  <c r="BM279" i="1"/>
  <c r="BL279" i="1"/>
  <c r="BM12" i="1"/>
  <c r="BL12" i="1"/>
  <c r="BM99" i="1"/>
  <c r="BL99" i="1"/>
  <c r="BM227" i="1"/>
  <c r="BL227" i="1"/>
  <c r="BM365" i="1"/>
  <c r="BL365" i="1"/>
  <c r="BM431" i="1"/>
  <c r="BL431" i="1"/>
  <c r="BM472" i="1"/>
  <c r="BL472" i="1"/>
  <c r="BM516" i="1"/>
  <c r="BL516" i="1"/>
  <c r="BM558" i="1"/>
  <c r="BL558" i="1"/>
  <c r="BM603" i="1"/>
  <c r="BL603" i="1"/>
  <c r="BM659" i="1"/>
  <c r="BL659" i="1"/>
  <c r="BM778" i="1"/>
  <c r="BL778" i="1"/>
  <c r="BM854" i="1"/>
  <c r="BL854" i="1"/>
  <c r="BM893" i="1"/>
  <c r="BL893" i="1"/>
  <c r="BM954" i="1"/>
  <c r="BL954" i="1"/>
  <c r="BM1088" i="1"/>
  <c r="BL1088" i="1"/>
  <c r="BM746" i="1"/>
  <c r="BL746" i="1"/>
  <c r="BM678" i="1"/>
  <c r="BL678" i="1"/>
  <c r="BM758" i="1"/>
  <c r="BL758" i="1"/>
  <c r="BM710" i="1"/>
  <c r="BL710" i="1"/>
  <c r="BM690" i="1"/>
  <c r="BL690" i="1"/>
  <c r="BM911" i="1"/>
  <c r="BL911" i="1"/>
  <c r="BM555" i="1"/>
  <c r="BL555" i="1"/>
  <c r="BM653" i="1"/>
  <c r="BL653" i="1"/>
  <c r="BM830" i="1"/>
  <c r="BL830" i="1"/>
  <c r="BM1027" i="1"/>
  <c r="BL1027" i="1"/>
  <c r="BM248" i="1"/>
  <c r="BL248" i="1"/>
  <c r="BM913" i="1"/>
  <c r="BL913" i="1"/>
  <c r="BM466" i="1"/>
  <c r="BL466" i="1"/>
  <c r="BM368" i="1"/>
  <c r="BL368" i="1"/>
  <c r="BM1039" i="1"/>
  <c r="BL1039" i="1"/>
  <c r="BM57" i="1"/>
  <c r="BL57" i="1"/>
  <c r="BM123" i="1"/>
  <c r="BL123" i="1"/>
  <c r="BM243" i="1"/>
  <c r="BL243" i="1"/>
  <c r="BM385" i="1"/>
  <c r="BL385" i="1"/>
  <c r="BM487" i="1"/>
  <c r="BL487" i="1"/>
  <c r="BM527" i="1"/>
  <c r="BL527" i="1"/>
  <c r="BM572" i="1"/>
  <c r="BL572" i="1"/>
  <c r="BM621" i="1"/>
  <c r="BL621" i="1"/>
  <c r="BM714" i="1"/>
  <c r="BL714" i="1"/>
  <c r="BM799" i="1"/>
  <c r="BL799" i="1"/>
  <c r="BM869" i="1"/>
  <c r="BL869" i="1"/>
  <c r="BM925" i="1"/>
  <c r="BL925" i="1"/>
  <c r="BM963" i="1"/>
  <c r="BL963" i="1"/>
  <c r="BM137" i="1"/>
  <c r="BL137" i="1"/>
  <c r="BM726" i="1"/>
  <c r="BL726" i="1"/>
  <c r="BM718" i="1"/>
  <c r="BL718" i="1"/>
  <c r="BM148" i="1"/>
  <c r="BL148" i="1"/>
  <c r="BM244" i="1"/>
  <c r="BL244" i="1"/>
  <c r="BM212" i="1"/>
  <c r="BL212" i="1"/>
  <c r="BM254" i="1"/>
  <c r="BL254" i="1"/>
  <c r="BM1092" i="1"/>
  <c r="BL1092" i="1"/>
  <c r="BM773" i="1"/>
  <c r="BL773" i="1"/>
  <c r="BM465" i="1"/>
  <c r="BL465" i="1"/>
  <c r="BM1082" i="1"/>
  <c r="BL1082" i="1"/>
  <c r="BM101" i="1"/>
  <c r="BL101" i="1"/>
  <c r="BM172" i="1"/>
  <c r="BL172" i="1"/>
  <c r="BM16" i="1"/>
  <c r="BL16" i="1"/>
  <c r="BM287" i="1"/>
  <c r="BL287" i="1"/>
  <c r="BM130" i="1"/>
  <c r="BL130" i="1"/>
  <c r="BM341" i="1"/>
  <c r="BL341" i="1"/>
  <c r="BM347" i="1"/>
  <c r="BL347" i="1"/>
  <c r="BM189" i="1"/>
  <c r="BL189" i="1"/>
  <c r="BM124" i="1"/>
  <c r="BL124" i="1"/>
  <c r="BM5" i="1"/>
  <c r="BL5" i="1"/>
  <c r="BM242" i="1"/>
  <c r="BL242" i="1"/>
  <c r="BM186" i="1"/>
  <c r="BL186" i="1"/>
  <c r="BM140" i="1"/>
  <c r="BL140" i="1"/>
  <c r="BM339" i="1"/>
  <c r="BL339" i="1"/>
  <c r="BM304" i="1"/>
  <c r="BL304" i="1"/>
  <c r="BM71" i="1"/>
  <c r="BL71" i="1"/>
  <c r="BM689" i="1"/>
  <c r="BL689" i="1"/>
  <c r="BM268" i="1"/>
  <c r="BL268" i="1"/>
  <c r="BM60" i="1"/>
  <c r="BL60" i="1"/>
  <c r="BM203" i="1"/>
  <c r="BL203" i="1"/>
  <c r="BM409" i="1"/>
  <c r="BL409" i="1"/>
  <c r="BM497" i="1"/>
  <c r="BL497" i="1"/>
  <c r="BM546" i="1"/>
  <c r="BL546" i="1"/>
  <c r="BM637" i="1"/>
  <c r="BL637" i="1"/>
  <c r="BM735" i="1"/>
  <c r="BL735" i="1"/>
  <c r="BM838" i="1"/>
  <c r="BL838" i="1"/>
  <c r="BM880" i="1"/>
  <c r="BL880" i="1"/>
  <c r="BM940" i="1"/>
  <c r="BL940" i="1"/>
  <c r="BM995" i="1"/>
  <c r="BL995" i="1"/>
  <c r="BM1058" i="1"/>
  <c r="BL1058" i="1"/>
  <c r="BM188" i="1"/>
  <c r="BL188" i="1"/>
  <c r="BM662" i="1"/>
  <c r="BL662" i="1"/>
  <c r="BM129" i="1"/>
  <c r="BL129" i="1"/>
  <c r="BM225" i="1"/>
  <c r="BL225" i="1"/>
  <c r="BM446" i="1"/>
  <c r="BL446" i="1"/>
  <c r="BM421" i="1"/>
  <c r="BL421" i="1"/>
  <c r="BM657" i="1"/>
  <c r="BL657" i="1"/>
  <c r="BM868" i="1"/>
  <c r="BL868" i="1"/>
  <c r="BM1032" i="1"/>
  <c r="BL1032" i="1"/>
  <c r="BM937" i="1"/>
  <c r="BL937" i="1"/>
  <c r="BM270" i="1"/>
  <c r="BL270" i="1"/>
  <c r="BM23" i="1"/>
  <c r="BL23" i="1"/>
  <c r="BM55" i="1"/>
  <c r="BL55" i="1"/>
  <c r="BM434" i="1"/>
  <c r="BL434" i="1"/>
  <c r="BM520" i="1"/>
  <c r="BL520" i="1"/>
  <c r="BM608" i="1"/>
  <c r="BL608" i="1"/>
  <c r="BM1035" i="1"/>
  <c r="BL1035" i="1"/>
  <c r="BM391" i="1"/>
  <c r="BL391" i="1"/>
  <c r="BM834" i="1"/>
  <c r="BL834" i="1"/>
  <c r="BM810" i="1"/>
  <c r="BL810" i="1"/>
  <c r="BM422" i="1"/>
  <c r="BL422" i="1"/>
  <c r="BM866" i="1"/>
  <c r="BL866" i="1"/>
  <c r="BM107" i="1"/>
  <c r="BL107" i="1"/>
  <c r="BM269" i="1"/>
  <c r="BL269" i="1"/>
  <c r="BM361" i="1"/>
  <c r="BL361" i="1"/>
  <c r="BM471" i="1"/>
  <c r="BL471" i="1"/>
  <c r="BM651" i="1"/>
  <c r="BL651" i="1"/>
  <c r="BM775" i="1"/>
  <c r="BL775" i="1"/>
  <c r="BM853" i="1"/>
  <c r="BL853" i="1"/>
  <c r="BM892" i="1"/>
  <c r="BL892" i="1"/>
  <c r="BM949" i="1"/>
  <c r="BL949" i="1"/>
  <c r="BM1021" i="1"/>
  <c r="BL1021" i="1"/>
  <c r="BM927" i="1"/>
  <c r="BL927" i="1"/>
  <c r="BM782" i="1"/>
  <c r="BL782" i="1"/>
  <c r="BM852" i="1"/>
  <c r="BL852" i="1"/>
  <c r="BM121" i="1"/>
  <c r="BL121" i="1"/>
  <c r="BM681" i="1"/>
  <c r="BL681" i="1"/>
  <c r="BM824" i="1"/>
  <c r="BL824" i="1"/>
  <c r="BM1084" i="1"/>
  <c r="BL1084" i="1"/>
  <c r="BM1006" i="1"/>
  <c r="BL1006" i="1"/>
  <c r="BM585" i="1"/>
  <c r="BL585" i="1"/>
  <c r="BM445" i="1"/>
  <c r="BL445" i="1"/>
  <c r="BM789" i="1"/>
  <c r="BL789" i="1"/>
  <c r="BM513" i="1"/>
  <c r="BL513" i="1"/>
  <c r="BM897" i="1"/>
  <c r="BL897" i="1"/>
  <c r="BM542" i="1"/>
  <c r="BL542" i="1"/>
  <c r="BM63" i="1"/>
  <c r="BL63" i="1"/>
  <c r="BM81" i="1"/>
  <c r="BL81" i="1"/>
  <c r="BM193" i="1"/>
  <c r="BL193" i="1"/>
  <c r="BM306" i="1"/>
  <c r="BL306" i="1"/>
  <c r="BM170" i="1"/>
  <c r="BL170" i="1"/>
  <c r="BM323" i="1"/>
  <c r="BL323" i="1"/>
  <c r="BM210" i="1"/>
  <c r="BL210" i="1"/>
  <c r="BM209" i="1"/>
  <c r="BL209" i="1"/>
  <c r="BM83" i="1"/>
  <c r="BL83" i="1"/>
  <c r="BM286" i="1"/>
  <c r="BL286" i="1"/>
  <c r="BM133" i="1"/>
  <c r="BL133" i="1"/>
  <c r="BM195" i="1"/>
  <c r="BL195" i="1"/>
  <c r="BM177" i="1"/>
  <c r="BL177" i="1"/>
  <c r="BM84" i="1"/>
  <c r="BL84" i="1"/>
  <c r="BM296" i="1"/>
  <c r="BL296" i="1"/>
  <c r="BM260" i="1"/>
  <c r="BL260" i="1"/>
  <c r="BM122" i="1"/>
  <c r="BL122" i="1"/>
  <c r="BM381" i="1"/>
  <c r="BL381" i="1"/>
  <c r="BM441" i="1"/>
  <c r="BL441" i="1"/>
  <c r="BM484" i="1"/>
  <c r="BL484" i="1"/>
  <c r="BM567" i="1"/>
  <c r="BL567" i="1"/>
  <c r="BM713" i="1"/>
  <c r="BL713" i="1"/>
  <c r="BM794" i="1"/>
  <c r="BL794" i="1"/>
  <c r="BM864" i="1"/>
  <c r="BL864" i="1"/>
  <c r="BM917" i="1"/>
  <c r="BL917" i="1"/>
  <c r="BM962" i="1"/>
  <c r="BL962" i="1"/>
  <c r="BM1046" i="1"/>
  <c r="BL1046" i="1"/>
  <c r="BM670" i="1"/>
  <c r="BL670" i="1"/>
  <c r="BM766" i="1"/>
  <c r="BL766" i="1"/>
  <c r="BM1048" i="1"/>
  <c r="BL1048" i="1"/>
  <c r="BM267" i="1"/>
  <c r="BL267" i="1"/>
  <c r="BM413" i="1"/>
  <c r="BL413" i="1"/>
  <c r="BM470" i="1"/>
  <c r="BL470" i="1"/>
  <c r="BM405" i="1"/>
  <c r="BL405" i="1"/>
  <c r="BM1020" i="1"/>
  <c r="BL1020" i="1"/>
  <c r="BM636" i="1"/>
  <c r="BL636" i="1"/>
  <c r="BM449" i="1"/>
  <c r="BL449" i="1"/>
  <c r="BM525" i="1"/>
  <c r="BL525" i="1"/>
  <c r="BM616" i="1"/>
  <c r="BL616" i="1"/>
  <c r="BM1070" i="1"/>
  <c r="BL1070" i="1"/>
  <c r="BM522" i="1"/>
  <c r="BL522" i="1"/>
  <c r="BM858" i="1"/>
  <c r="BL858" i="1"/>
  <c r="BM407" i="1"/>
  <c r="BL407" i="1"/>
  <c r="BM887" i="1"/>
  <c r="BL887" i="1"/>
  <c r="BM596" i="1"/>
  <c r="BL596" i="1"/>
  <c r="BM533" i="1"/>
  <c r="BL533" i="1"/>
  <c r="BM141" i="1"/>
  <c r="BL141" i="1"/>
  <c r="BM1015" i="1"/>
  <c r="BL1015" i="1"/>
  <c r="BM146" i="1"/>
  <c r="BL146" i="1"/>
  <c r="BM457" i="1"/>
  <c r="BL457" i="1"/>
  <c r="BM495" i="1"/>
  <c r="BL495" i="1"/>
  <c r="BM532" i="1"/>
  <c r="BL532" i="1"/>
  <c r="BM581" i="1"/>
  <c r="BL581" i="1"/>
  <c r="BM635" i="1"/>
  <c r="BL635" i="1"/>
  <c r="BM730" i="1"/>
  <c r="BL730" i="1"/>
  <c r="BM836" i="1"/>
  <c r="BL836" i="1"/>
  <c r="BM878" i="1"/>
  <c r="BL878" i="1"/>
  <c r="BM939" i="1"/>
  <c r="BL939" i="1"/>
  <c r="BM1056" i="1"/>
  <c r="BL1056" i="1"/>
  <c r="BM665" i="1"/>
  <c r="BL665" i="1"/>
  <c r="BM798" i="1"/>
  <c r="BL798" i="1"/>
  <c r="BM145" i="1"/>
  <c r="BL145" i="1"/>
  <c r="BM617" i="1"/>
  <c r="BL617" i="1"/>
  <c r="BM550" i="1"/>
  <c r="BL550" i="1"/>
  <c r="BM478" i="1"/>
  <c r="BL478" i="1"/>
  <c r="BM64" i="1"/>
  <c r="BL64" i="1"/>
  <c r="BM903" i="1"/>
  <c r="BL903" i="1"/>
  <c r="BM686" i="1"/>
  <c r="BL686" i="1"/>
  <c r="BM649" i="1"/>
  <c r="BL649" i="1"/>
  <c r="BM633" i="1"/>
  <c r="BL633" i="1"/>
  <c r="BM1047" i="1"/>
  <c r="BL1047" i="1"/>
  <c r="BM433" i="1"/>
  <c r="BL433" i="1"/>
  <c r="BM252" i="1"/>
  <c r="BL252" i="1"/>
  <c r="BM307" i="1"/>
  <c r="BL307" i="1"/>
  <c r="BM169" i="1"/>
  <c r="BL169" i="1"/>
  <c r="BM219" i="1"/>
  <c r="BL219" i="1"/>
  <c r="BM301" i="1"/>
  <c r="BL301" i="1"/>
  <c r="BM275" i="1"/>
  <c r="BL275" i="1"/>
  <c r="BM473" i="1"/>
  <c r="BL473" i="1"/>
  <c r="BM235" i="1"/>
  <c r="BL235" i="1"/>
  <c r="BM357" i="1"/>
  <c r="BL357" i="1"/>
  <c r="BM425" i="1"/>
  <c r="BL425" i="1"/>
  <c r="BM508" i="1"/>
  <c r="BL508" i="1"/>
  <c r="BM597" i="1"/>
  <c r="BL597" i="1"/>
  <c r="BM770" i="1"/>
  <c r="BL770" i="1"/>
  <c r="BM890" i="1"/>
  <c r="BL890" i="1"/>
  <c r="BM948" i="1"/>
  <c r="BL948" i="1"/>
  <c r="BM1014" i="1"/>
  <c r="BL1014" i="1"/>
  <c r="BM1080" i="1"/>
  <c r="BL1080" i="1"/>
  <c r="BM738" i="1"/>
  <c r="BL738" i="1"/>
  <c r="BM72" i="1"/>
  <c r="BL72" i="1"/>
  <c r="BM899" i="1"/>
  <c r="BL899" i="1"/>
  <c r="BM641" i="1"/>
  <c r="BL641" i="1"/>
  <c r="BM97" i="1"/>
  <c r="BL97" i="1"/>
  <c r="BM929" i="1"/>
  <c r="BL929" i="1"/>
  <c r="BM742" i="1"/>
  <c r="BL742" i="1"/>
  <c r="BM760" i="1"/>
  <c r="BL760" i="1"/>
  <c r="BM554" i="1"/>
  <c r="BL554" i="1"/>
  <c r="BM1008" i="1"/>
  <c r="BL1008" i="1"/>
  <c r="BM1052" i="1"/>
  <c r="BL1052" i="1"/>
  <c r="BM528" i="1"/>
  <c r="BL528" i="1"/>
  <c r="BM624" i="1"/>
  <c r="BL624" i="1"/>
  <c r="BM351" i="1"/>
  <c r="BL351" i="1"/>
  <c r="BM977" i="1"/>
  <c r="BL977" i="1"/>
  <c r="BM1054" i="1"/>
  <c r="BL1054" i="1"/>
  <c r="BM383" i="1"/>
  <c r="BL383" i="1"/>
  <c r="BM44" i="1"/>
  <c r="BL44" i="1"/>
  <c r="BM131" i="1"/>
  <c r="BL131" i="1"/>
  <c r="BM377" i="1"/>
  <c r="BL377" i="1"/>
  <c r="BM440" i="1"/>
  <c r="BL440" i="1"/>
  <c r="BM481" i="1"/>
  <c r="BL481" i="1"/>
  <c r="BM524" i="1"/>
  <c r="BL524" i="1"/>
  <c r="BM566" i="1"/>
  <c r="BL566" i="1"/>
  <c r="BM613" i="1"/>
  <c r="BL613" i="1"/>
  <c r="BM706" i="1"/>
  <c r="BL706" i="1"/>
  <c r="BM791" i="1"/>
  <c r="BL791" i="1"/>
  <c r="BM862" i="1"/>
  <c r="BL862" i="1"/>
  <c r="BM909" i="1"/>
  <c r="BL909" i="1"/>
  <c r="BM957" i="1"/>
  <c r="BL957" i="1"/>
  <c r="BM1038" i="1"/>
  <c r="BL1038" i="1"/>
  <c r="BM547" i="1"/>
  <c r="BL547" i="1"/>
  <c r="BM945" i="1"/>
  <c r="BL945" i="1"/>
  <c r="BM601" i="1"/>
  <c r="BL601" i="1"/>
  <c r="BM842" i="1"/>
  <c r="BL842" i="1"/>
  <c r="BM204" i="1"/>
  <c r="BL204" i="1"/>
  <c r="BM201" i="1"/>
  <c r="BL201" i="1"/>
  <c r="BM236" i="1"/>
  <c r="BL236" i="1"/>
  <c r="BM734" i="1"/>
  <c r="BL734" i="1"/>
  <c r="BM884" i="1"/>
  <c r="BL884" i="1"/>
  <c r="BM745" i="1"/>
  <c r="BL745" i="1"/>
  <c r="BM247" i="1"/>
  <c r="BL247" i="1"/>
  <c r="BM450" i="1"/>
  <c r="BL450" i="1"/>
  <c r="BM493" i="1"/>
  <c r="BL493" i="1"/>
  <c r="BM574" i="1"/>
  <c r="BL574" i="1"/>
  <c r="BM825" i="1"/>
  <c r="BL825" i="1"/>
  <c r="BM575" i="1"/>
  <c r="BL575" i="1"/>
  <c r="BM1078" i="1"/>
  <c r="BL1078" i="1"/>
  <c r="BM501" i="1"/>
  <c r="BL501" i="1"/>
  <c r="BM379" i="1"/>
  <c r="BL379" i="1"/>
  <c r="BM541" i="1"/>
  <c r="BL541" i="1"/>
  <c r="BM814" i="1"/>
  <c r="BL814" i="1"/>
  <c r="BM75" i="1"/>
  <c r="BL75" i="1"/>
  <c r="BM178" i="1"/>
  <c r="BL178" i="1"/>
  <c r="BM91" i="1"/>
  <c r="BL91" i="1"/>
  <c r="BM650" i="1"/>
  <c r="BL650" i="1"/>
  <c r="BM300" i="1"/>
  <c r="BL300" i="1"/>
  <c r="BM187" i="1"/>
  <c r="BL187" i="1"/>
  <c r="BM217" i="1"/>
  <c r="BL217" i="1"/>
  <c r="BM90" i="1"/>
  <c r="BL90" i="1"/>
  <c r="BM332" i="1"/>
  <c r="BL332" i="1"/>
  <c r="BM161" i="1"/>
  <c r="BL161" i="1"/>
  <c r="BM109" i="1"/>
  <c r="BL109" i="1"/>
  <c r="BM335" i="1"/>
  <c r="BL335" i="1"/>
  <c r="BM36" i="1"/>
  <c r="BL36" i="1"/>
  <c r="BM108" i="1"/>
  <c r="BL108" i="1"/>
  <c r="BM291" i="1"/>
  <c r="BL291" i="1"/>
  <c r="BM165" i="1"/>
  <c r="BL165" i="1"/>
  <c r="BM20" i="1"/>
  <c r="BL20" i="1"/>
  <c r="BM282" i="1"/>
  <c r="BL282" i="1"/>
  <c r="BM52" i="1"/>
  <c r="BL52" i="1"/>
  <c r="BM139" i="1"/>
  <c r="BL139" i="1"/>
  <c r="BM401" i="1"/>
  <c r="BL401" i="1"/>
  <c r="BM455" i="1"/>
  <c r="BL455" i="1"/>
  <c r="BM494" i="1"/>
  <c r="BL494" i="1"/>
  <c r="BM531" i="1"/>
  <c r="BL531" i="1"/>
  <c r="BM576" i="1"/>
  <c r="BL576" i="1"/>
  <c r="BM727" i="1"/>
  <c r="BL727" i="1"/>
  <c r="BM877" i="1"/>
  <c r="BL877" i="1"/>
  <c r="BM938" i="1"/>
  <c r="BL938" i="1"/>
  <c r="BM974" i="1"/>
  <c r="BL974" i="1"/>
  <c r="BM462" i="1"/>
  <c r="BL462" i="1"/>
  <c r="BM808" i="1"/>
  <c r="BL808" i="1"/>
  <c r="BM1049" i="1"/>
  <c r="BL1049" i="1"/>
  <c r="BM961" i="1"/>
  <c r="BL961" i="1"/>
  <c r="BM874" i="1"/>
  <c r="BL874" i="1"/>
  <c r="BM149" i="1"/>
  <c r="BL149" i="1"/>
  <c r="BM250" i="1"/>
  <c r="BL250" i="1"/>
  <c r="BM632" i="1"/>
  <c r="BL632" i="1"/>
  <c r="BM833" i="1"/>
  <c r="BL833" i="1"/>
  <c r="BM1053" i="1"/>
  <c r="BL1053" i="1"/>
  <c r="BM443" i="1"/>
  <c r="BL443" i="1"/>
  <c r="BM802" i="1"/>
  <c r="BL802" i="1"/>
  <c r="BM1086" i="1"/>
  <c r="BL1086" i="1"/>
  <c r="BM498" i="1"/>
  <c r="BL498" i="1"/>
  <c r="BM992" i="1"/>
  <c r="BL992" i="1"/>
  <c r="BM850" i="1"/>
  <c r="BL850" i="1"/>
  <c r="BM644" i="1"/>
  <c r="BL644" i="1"/>
  <c r="BM997" i="1"/>
  <c r="BL997" i="1"/>
  <c r="BM213" i="1"/>
  <c r="BL213" i="1"/>
  <c r="BM353" i="1"/>
  <c r="BL353" i="1"/>
  <c r="BM506" i="1"/>
  <c r="BL506" i="1"/>
  <c r="BM595" i="1"/>
  <c r="BL595" i="1"/>
  <c r="BM767" i="1"/>
  <c r="BL767" i="1"/>
  <c r="BM846" i="1"/>
  <c r="BL846" i="1"/>
  <c r="BM947" i="1"/>
  <c r="BL947" i="1"/>
  <c r="BM1013" i="1"/>
  <c r="BL1013" i="1"/>
  <c r="BM518" i="1"/>
  <c r="BL518" i="1"/>
  <c r="BM1024" i="1"/>
  <c r="BL1024" i="1"/>
  <c r="BM860" i="1"/>
  <c r="BL860" i="1"/>
  <c r="BM1012" i="1"/>
  <c r="BL1012" i="1"/>
  <c r="BM752" i="1"/>
  <c r="BL752" i="1"/>
  <c r="BM973" i="1"/>
  <c r="BL973" i="1"/>
  <c r="BM816" i="1"/>
  <c r="BL816" i="1"/>
  <c r="BM233" i="1"/>
  <c r="BL233" i="1"/>
  <c r="BM1036" i="1"/>
  <c r="BL1036" i="1"/>
  <c r="BM844" i="1"/>
  <c r="BL844" i="1"/>
  <c r="BM1031" i="1"/>
  <c r="BL1031" i="1"/>
  <c r="BM510" i="1"/>
  <c r="BL510" i="1"/>
  <c r="W1100" i="8"/>
  <c r="W1099" i="8"/>
  <c r="W1098" i="8"/>
  <c r="W1097" i="8"/>
  <c r="W1096" i="8"/>
  <c r="W1095" i="8"/>
  <c r="W1094" i="8"/>
  <c r="W1093" i="8"/>
  <c r="W1092" i="8"/>
  <c r="W1091" i="8"/>
  <c r="W1090" i="8"/>
  <c r="W1089" i="8"/>
  <c r="W1088" i="8"/>
  <c r="W1087" i="8"/>
  <c r="W1086" i="8"/>
  <c r="W1085" i="8"/>
  <c r="W1084" i="8"/>
  <c r="W1083" i="8"/>
  <c r="W1082" i="8"/>
  <c r="W1081" i="8"/>
  <c r="W1080" i="8"/>
  <c r="W1079" i="8"/>
  <c r="W1078" i="8"/>
  <c r="W1077" i="8"/>
  <c r="W1076" i="8"/>
  <c r="W1075" i="8"/>
  <c r="W1074" i="8"/>
  <c r="W1073" i="8"/>
  <c r="W1072" i="8"/>
  <c r="W1071" i="8"/>
  <c r="W1070" i="8"/>
  <c r="W1069" i="8"/>
  <c r="W1068" i="8"/>
  <c r="W1067" i="8"/>
  <c r="W1066" i="8"/>
  <c r="W1065" i="8"/>
  <c r="W1064" i="8"/>
  <c r="W1063" i="8"/>
  <c r="W1062" i="8"/>
  <c r="W1061" i="8"/>
  <c r="W1060" i="8"/>
  <c r="W1059" i="8"/>
  <c r="W1058" i="8"/>
  <c r="W1057" i="8"/>
  <c r="W1056" i="8"/>
  <c r="W1055" i="8"/>
  <c r="W1054" i="8"/>
  <c r="W1053" i="8"/>
  <c r="W1052" i="8"/>
  <c r="W1051" i="8"/>
  <c r="W1050" i="8"/>
  <c r="W1049" i="8"/>
  <c r="W1048" i="8"/>
  <c r="W1047" i="8"/>
  <c r="W1046" i="8"/>
  <c r="W1045" i="8"/>
  <c r="W1044" i="8"/>
  <c r="W1043" i="8"/>
  <c r="W1042" i="8"/>
  <c r="W1041" i="8"/>
  <c r="W1040" i="8"/>
  <c r="W1039" i="8"/>
  <c r="W1038" i="8"/>
  <c r="W1037" i="8"/>
  <c r="W1036" i="8"/>
  <c r="W1035" i="8"/>
  <c r="W1034" i="8"/>
  <c r="W1033" i="8"/>
  <c r="W1032" i="8"/>
  <c r="W1031" i="8"/>
  <c r="W1030" i="8"/>
  <c r="W1029" i="8"/>
  <c r="W1028" i="8"/>
  <c r="W1027" i="8"/>
  <c r="W1026" i="8"/>
  <c r="W1025" i="8"/>
  <c r="W1024" i="8"/>
  <c r="W1023" i="8"/>
  <c r="W1022" i="8"/>
  <c r="W1021" i="8"/>
  <c r="W1020" i="8"/>
  <c r="W1019" i="8"/>
  <c r="W1018" i="8"/>
  <c r="W1017" i="8"/>
  <c r="W1016" i="8"/>
  <c r="W1015" i="8"/>
  <c r="W1014" i="8"/>
  <c r="W1013" i="8"/>
  <c r="W1012" i="8"/>
  <c r="W1011" i="8"/>
  <c r="W1010" i="8"/>
  <c r="W1009" i="8"/>
  <c r="W1008" i="8"/>
  <c r="W1007" i="8"/>
  <c r="W1006" i="8"/>
  <c r="W1005" i="8"/>
  <c r="W1004" i="8"/>
  <c r="W1003" i="8"/>
  <c r="W1002" i="8"/>
  <c r="W1001" i="8"/>
  <c r="W1000" i="8"/>
  <c r="W999" i="8"/>
  <c r="W998" i="8"/>
  <c r="W997" i="8"/>
  <c r="W996" i="8"/>
  <c r="W995" i="8"/>
  <c r="W994" i="8"/>
  <c r="W993" i="8"/>
  <c r="W992" i="8"/>
  <c r="W991" i="8"/>
  <c r="W990" i="8"/>
  <c r="W989" i="8"/>
  <c r="W988" i="8"/>
  <c r="W987" i="8"/>
  <c r="W986" i="8"/>
  <c r="W985" i="8"/>
  <c r="W984" i="8"/>
  <c r="W983" i="8"/>
  <c r="W982" i="8"/>
  <c r="W981" i="8"/>
  <c r="W980" i="8"/>
  <c r="W979" i="8"/>
  <c r="W978" i="8"/>
  <c r="W977" i="8"/>
  <c r="W976" i="8"/>
  <c r="W975" i="8"/>
  <c r="W974" i="8"/>
  <c r="W973" i="8"/>
  <c r="W972" i="8"/>
  <c r="W971" i="8"/>
  <c r="W970" i="8"/>
  <c r="W969" i="8"/>
  <c r="W968" i="8"/>
  <c r="W967" i="8"/>
  <c r="W966" i="8"/>
  <c r="W965" i="8"/>
  <c r="W964" i="8"/>
  <c r="W963" i="8"/>
  <c r="W962" i="8"/>
  <c r="W961" i="8"/>
  <c r="W960" i="8"/>
  <c r="W959" i="8"/>
  <c r="W958" i="8"/>
  <c r="W957" i="8"/>
  <c r="W956" i="8"/>
  <c r="W955" i="8"/>
  <c r="W954" i="8"/>
  <c r="W953" i="8"/>
  <c r="W952" i="8"/>
  <c r="W951" i="8"/>
  <c r="W950" i="8"/>
  <c r="W949" i="8"/>
  <c r="W948" i="8"/>
  <c r="W947" i="8"/>
  <c r="W946" i="8"/>
  <c r="W945" i="8"/>
  <c r="W944" i="8"/>
  <c r="W943" i="8"/>
  <c r="W942" i="8"/>
  <c r="W941" i="8"/>
  <c r="W940" i="8"/>
  <c r="W939" i="8"/>
  <c r="W938" i="8"/>
  <c r="W937" i="8"/>
  <c r="W936" i="8"/>
  <c r="W935" i="8"/>
  <c r="W934" i="8"/>
  <c r="W933" i="8"/>
  <c r="W932" i="8"/>
  <c r="W931" i="8"/>
  <c r="W930" i="8"/>
  <c r="W929" i="8"/>
  <c r="W928" i="8"/>
  <c r="W927" i="8"/>
  <c r="W926" i="8"/>
  <c r="W925" i="8"/>
  <c r="W924" i="8"/>
  <c r="W923" i="8"/>
  <c r="W922" i="8"/>
  <c r="W921" i="8"/>
  <c r="W920" i="8"/>
  <c r="W919" i="8"/>
  <c r="W918" i="8"/>
  <c r="W917" i="8"/>
  <c r="W916" i="8"/>
  <c r="W915" i="8"/>
  <c r="W914" i="8"/>
  <c r="W913" i="8"/>
  <c r="W912" i="8"/>
  <c r="W911" i="8"/>
  <c r="W910" i="8"/>
  <c r="W909" i="8"/>
  <c r="W908" i="8"/>
  <c r="W907" i="8"/>
  <c r="W906" i="8"/>
  <c r="W905" i="8"/>
  <c r="W904" i="8"/>
  <c r="W903" i="8"/>
  <c r="W902" i="8"/>
  <c r="W901" i="8"/>
  <c r="W900" i="8"/>
  <c r="W899" i="8"/>
  <c r="W898" i="8"/>
  <c r="W897" i="8"/>
  <c r="W896" i="8"/>
  <c r="W895" i="8"/>
  <c r="W894" i="8"/>
  <c r="W893" i="8"/>
  <c r="W892" i="8"/>
  <c r="W891" i="8"/>
  <c r="W890" i="8"/>
  <c r="W889" i="8"/>
  <c r="W888" i="8"/>
  <c r="W887" i="8"/>
  <c r="W886" i="8"/>
  <c r="W885" i="8"/>
  <c r="W884" i="8"/>
  <c r="W883" i="8"/>
  <c r="W882" i="8"/>
  <c r="W881" i="8"/>
  <c r="W880" i="8"/>
  <c r="W879" i="8"/>
  <c r="W878" i="8"/>
  <c r="W877" i="8"/>
  <c r="W876" i="8"/>
  <c r="W875" i="8"/>
  <c r="W874" i="8"/>
  <c r="W873" i="8"/>
  <c r="W872" i="8"/>
  <c r="W871" i="8"/>
  <c r="W870" i="8"/>
  <c r="W869" i="8"/>
  <c r="W868" i="8"/>
  <c r="W867" i="8"/>
  <c r="W866" i="8"/>
  <c r="W865" i="8"/>
  <c r="W864" i="8"/>
  <c r="W863" i="8"/>
  <c r="W862" i="8"/>
  <c r="W861" i="8"/>
  <c r="W860" i="8"/>
  <c r="W859" i="8"/>
  <c r="W858" i="8"/>
  <c r="W857" i="8"/>
  <c r="W856" i="8"/>
  <c r="W855" i="8"/>
  <c r="W854" i="8"/>
  <c r="W853" i="8"/>
  <c r="W852" i="8"/>
  <c r="W851" i="8"/>
  <c r="W850" i="8"/>
  <c r="W849" i="8"/>
  <c r="W848" i="8"/>
  <c r="W847" i="8"/>
  <c r="W846" i="8"/>
  <c r="W845" i="8"/>
  <c r="W844" i="8"/>
  <c r="W843" i="8"/>
  <c r="W842" i="8"/>
  <c r="W841" i="8"/>
  <c r="W840" i="8"/>
  <c r="W839" i="8"/>
  <c r="W838" i="8"/>
  <c r="W837" i="8"/>
  <c r="W836" i="8"/>
  <c r="W835" i="8"/>
  <c r="W834" i="8"/>
  <c r="W833" i="8"/>
  <c r="W832" i="8"/>
  <c r="W831" i="8"/>
  <c r="W830" i="8"/>
  <c r="W829" i="8"/>
  <c r="W828" i="8"/>
  <c r="W827" i="8"/>
  <c r="W826" i="8"/>
  <c r="W825" i="8"/>
  <c r="W824" i="8"/>
  <c r="W823" i="8"/>
  <c r="W822" i="8"/>
  <c r="W821" i="8"/>
  <c r="W820" i="8"/>
  <c r="W819" i="8"/>
  <c r="W818" i="8"/>
  <c r="W817" i="8"/>
  <c r="W816" i="8"/>
  <c r="W815" i="8"/>
  <c r="W814" i="8"/>
  <c r="W813" i="8"/>
  <c r="W812" i="8"/>
  <c r="W811" i="8"/>
  <c r="W810" i="8"/>
  <c r="W809" i="8"/>
  <c r="W808" i="8"/>
  <c r="W807" i="8"/>
  <c r="W806" i="8"/>
  <c r="W805" i="8"/>
  <c r="W804" i="8"/>
  <c r="W803" i="8"/>
  <c r="W802" i="8"/>
  <c r="W801" i="8"/>
  <c r="W800" i="8"/>
  <c r="W799" i="8"/>
  <c r="W798" i="8"/>
  <c r="W797" i="8"/>
  <c r="W796" i="8"/>
  <c r="W795" i="8"/>
  <c r="W794" i="8"/>
  <c r="W793" i="8"/>
  <c r="W792" i="8"/>
  <c r="W791" i="8"/>
  <c r="W790" i="8"/>
  <c r="W789" i="8"/>
  <c r="W788" i="8"/>
  <c r="W787" i="8"/>
  <c r="W786" i="8"/>
  <c r="W785" i="8"/>
  <c r="W784" i="8"/>
  <c r="W783" i="8"/>
  <c r="W782" i="8"/>
  <c r="W781" i="8"/>
  <c r="W780" i="8"/>
  <c r="W779" i="8"/>
  <c r="W778" i="8"/>
  <c r="W777" i="8"/>
  <c r="W776" i="8"/>
  <c r="W775" i="8"/>
  <c r="W774" i="8"/>
  <c r="W773" i="8"/>
  <c r="W772" i="8"/>
  <c r="W771" i="8"/>
  <c r="W770" i="8"/>
  <c r="W769" i="8"/>
  <c r="W768" i="8"/>
  <c r="W767" i="8"/>
  <c r="W766" i="8"/>
  <c r="W765" i="8"/>
  <c r="W764" i="8"/>
  <c r="W763" i="8"/>
  <c r="W762" i="8"/>
  <c r="W761" i="8"/>
  <c r="W760" i="8"/>
  <c r="W759" i="8"/>
  <c r="W758" i="8"/>
  <c r="W757" i="8"/>
  <c r="W756" i="8"/>
  <c r="W755" i="8"/>
  <c r="W754" i="8"/>
  <c r="W753" i="8"/>
  <c r="W752" i="8"/>
  <c r="W751" i="8"/>
  <c r="W750" i="8"/>
  <c r="W749" i="8"/>
  <c r="W748" i="8"/>
  <c r="W747" i="8"/>
  <c r="W746" i="8"/>
  <c r="W745" i="8"/>
  <c r="W744" i="8"/>
  <c r="W743" i="8"/>
  <c r="W742" i="8"/>
  <c r="W741" i="8"/>
  <c r="W740" i="8"/>
  <c r="W739" i="8"/>
  <c r="W738" i="8"/>
  <c r="W737" i="8"/>
  <c r="W736" i="8"/>
  <c r="W735" i="8"/>
  <c r="W734" i="8"/>
  <c r="W733" i="8"/>
  <c r="W732" i="8"/>
  <c r="W731" i="8"/>
  <c r="W730" i="8"/>
  <c r="W729" i="8"/>
  <c r="W728" i="8"/>
  <c r="W727" i="8"/>
  <c r="W726" i="8"/>
  <c r="W725" i="8"/>
  <c r="W724" i="8"/>
  <c r="W723" i="8"/>
  <c r="W722" i="8"/>
  <c r="W721" i="8"/>
  <c r="W720" i="8"/>
  <c r="W719" i="8"/>
  <c r="W718" i="8"/>
  <c r="W717" i="8"/>
  <c r="W716" i="8"/>
  <c r="W715" i="8"/>
  <c r="W714" i="8"/>
  <c r="W713" i="8"/>
  <c r="W712" i="8"/>
  <c r="W711" i="8"/>
  <c r="W710" i="8"/>
  <c r="W709" i="8"/>
  <c r="W708" i="8"/>
  <c r="W707" i="8"/>
  <c r="W706" i="8"/>
  <c r="W705" i="8"/>
  <c r="W704" i="8"/>
  <c r="W703" i="8"/>
  <c r="W702" i="8"/>
  <c r="W701" i="8"/>
  <c r="W700" i="8"/>
  <c r="W699" i="8"/>
  <c r="W698" i="8"/>
  <c r="W697" i="8"/>
  <c r="W696" i="8"/>
  <c r="W695" i="8"/>
  <c r="W694" i="8"/>
  <c r="W693" i="8"/>
  <c r="W692" i="8"/>
  <c r="W691" i="8"/>
  <c r="W690" i="8"/>
  <c r="W689" i="8"/>
  <c r="W688" i="8"/>
  <c r="W687" i="8"/>
  <c r="W686" i="8"/>
  <c r="W685" i="8"/>
  <c r="W684" i="8"/>
  <c r="W683" i="8"/>
  <c r="W682" i="8"/>
  <c r="W681" i="8"/>
  <c r="W680" i="8"/>
  <c r="W679" i="8"/>
  <c r="W678" i="8"/>
  <c r="W677" i="8"/>
  <c r="W676" i="8"/>
  <c r="W675" i="8"/>
  <c r="W674" i="8"/>
  <c r="W673" i="8"/>
  <c r="W672" i="8"/>
  <c r="W671" i="8"/>
  <c r="W670" i="8"/>
  <c r="W669" i="8"/>
  <c r="W668" i="8"/>
  <c r="W667" i="8"/>
  <c r="W666" i="8"/>
  <c r="W665" i="8"/>
  <c r="W664" i="8"/>
  <c r="W663" i="8"/>
  <c r="W662" i="8"/>
  <c r="W661" i="8"/>
  <c r="W660" i="8"/>
  <c r="W659" i="8"/>
  <c r="W658" i="8"/>
  <c r="W657" i="8"/>
  <c r="W656" i="8"/>
  <c r="W655" i="8"/>
  <c r="W654" i="8"/>
  <c r="W653" i="8"/>
  <c r="W652" i="8"/>
  <c r="W651" i="8"/>
  <c r="W650" i="8"/>
  <c r="W649" i="8"/>
  <c r="W648" i="8"/>
  <c r="W647" i="8"/>
  <c r="W646" i="8"/>
  <c r="W645" i="8"/>
  <c r="W644" i="8"/>
  <c r="W643" i="8"/>
  <c r="W642" i="8"/>
  <c r="W641" i="8"/>
  <c r="W640" i="8"/>
  <c r="W639" i="8"/>
  <c r="W638" i="8"/>
  <c r="W637" i="8"/>
  <c r="W636" i="8"/>
  <c r="W635" i="8"/>
  <c r="W634" i="8"/>
  <c r="W633" i="8"/>
  <c r="W632" i="8"/>
  <c r="W631" i="8"/>
  <c r="W630" i="8"/>
  <c r="W629" i="8"/>
  <c r="W628" i="8"/>
  <c r="W627" i="8"/>
  <c r="W626" i="8"/>
  <c r="W625" i="8"/>
  <c r="W624" i="8"/>
  <c r="W623" i="8"/>
  <c r="W622" i="8"/>
  <c r="W621" i="8"/>
  <c r="W620" i="8"/>
  <c r="W619" i="8"/>
  <c r="W618" i="8"/>
  <c r="W617" i="8"/>
  <c r="W616" i="8"/>
  <c r="W615" i="8"/>
  <c r="W614" i="8"/>
  <c r="W613" i="8"/>
  <c r="W612" i="8"/>
  <c r="W611" i="8"/>
  <c r="W610" i="8"/>
  <c r="W609" i="8"/>
  <c r="W608" i="8"/>
  <c r="W607" i="8"/>
  <c r="W606" i="8"/>
  <c r="W605" i="8"/>
  <c r="W604" i="8"/>
  <c r="W603" i="8"/>
  <c r="W602" i="8"/>
  <c r="W601" i="8"/>
  <c r="W600" i="8"/>
  <c r="W599" i="8"/>
  <c r="W598" i="8"/>
  <c r="W597" i="8"/>
  <c r="W596" i="8"/>
  <c r="W595" i="8"/>
  <c r="W594" i="8"/>
  <c r="W593" i="8"/>
  <c r="W592" i="8"/>
  <c r="W591" i="8"/>
  <c r="W590" i="8"/>
  <c r="W589" i="8"/>
  <c r="W588" i="8"/>
  <c r="W587" i="8"/>
  <c r="W586" i="8"/>
  <c r="W585" i="8"/>
  <c r="W584" i="8"/>
  <c r="W583" i="8"/>
  <c r="W582" i="8"/>
  <c r="W581" i="8"/>
  <c r="W580" i="8"/>
  <c r="W579" i="8"/>
  <c r="W578" i="8"/>
  <c r="W577" i="8"/>
  <c r="W576" i="8"/>
  <c r="W575" i="8"/>
  <c r="W574" i="8"/>
  <c r="W573" i="8"/>
  <c r="W572" i="8"/>
  <c r="W571" i="8"/>
  <c r="W570" i="8"/>
  <c r="W569" i="8"/>
  <c r="W568" i="8"/>
  <c r="W567" i="8"/>
  <c r="W566" i="8"/>
  <c r="W565" i="8"/>
  <c r="W564" i="8"/>
  <c r="W563" i="8"/>
  <c r="W562" i="8"/>
  <c r="W561" i="8"/>
  <c r="W560" i="8"/>
  <c r="W559" i="8"/>
  <c r="W558" i="8"/>
  <c r="W557" i="8"/>
  <c r="W556" i="8"/>
  <c r="W555" i="8"/>
  <c r="W554" i="8"/>
  <c r="W553" i="8"/>
  <c r="W552" i="8"/>
  <c r="W551" i="8"/>
  <c r="W550" i="8"/>
  <c r="W549" i="8"/>
  <c r="W548" i="8"/>
  <c r="W547" i="8"/>
  <c r="W546" i="8"/>
  <c r="W545" i="8"/>
  <c r="W544" i="8"/>
  <c r="W543" i="8"/>
  <c r="W542" i="8"/>
  <c r="W541" i="8"/>
  <c r="W540" i="8"/>
  <c r="W539" i="8"/>
  <c r="W538" i="8"/>
  <c r="W537" i="8"/>
  <c r="W536" i="8"/>
  <c r="W535" i="8"/>
  <c r="W534" i="8"/>
  <c r="W533" i="8"/>
  <c r="W532" i="8"/>
  <c r="W531" i="8"/>
  <c r="W530" i="8"/>
  <c r="W529" i="8"/>
  <c r="W528" i="8"/>
  <c r="W527" i="8"/>
  <c r="W526" i="8"/>
  <c r="W525" i="8"/>
  <c r="W524" i="8"/>
  <c r="W523" i="8"/>
  <c r="W522" i="8"/>
  <c r="W521" i="8"/>
  <c r="W520" i="8"/>
  <c r="W519" i="8"/>
  <c r="W518" i="8"/>
  <c r="W517" i="8"/>
  <c r="W516" i="8"/>
  <c r="W515" i="8"/>
  <c r="W514" i="8"/>
  <c r="W513" i="8"/>
  <c r="W512" i="8"/>
  <c r="W511" i="8"/>
  <c r="W510" i="8"/>
  <c r="W509" i="8"/>
  <c r="W508" i="8"/>
  <c r="W507" i="8"/>
  <c r="W506" i="8"/>
  <c r="W505" i="8"/>
  <c r="W504" i="8"/>
  <c r="W503" i="8"/>
  <c r="W502" i="8"/>
  <c r="W501" i="8"/>
  <c r="W500" i="8"/>
  <c r="W499" i="8"/>
  <c r="W498" i="8"/>
  <c r="W497" i="8"/>
  <c r="W496" i="8"/>
  <c r="W495" i="8"/>
  <c r="W494" i="8"/>
  <c r="W493" i="8"/>
  <c r="W492" i="8"/>
  <c r="W491" i="8"/>
  <c r="W490" i="8"/>
  <c r="W489" i="8"/>
  <c r="W488" i="8"/>
  <c r="W487" i="8"/>
  <c r="W486" i="8"/>
  <c r="W485" i="8"/>
  <c r="W484" i="8"/>
  <c r="W483" i="8"/>
  <c r="W482" i="8"/>
  <c r="W481" i="8"/>
  <c r="W480" i="8"/>
  <c r="W479" i="8"/>
  <c r="W478" i="8"/>
  <c r="W477" i="8"/>
  <c r="W476" i="8"/>
  <c r="W475" i="8"/>
  <c r="W474" i="8"/>
  <c r="W473" i="8"/>
  <c r="W472" i="8"/>
  <c r="W471" i="8"/>
  <c r="W470" i="8"/>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W259" i="8"/>
  <c r="W258" i="8"/>
  <c r="W257" i="8"/>
  <c r="W25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W124" i="8"/>
  <c r="W123" i="8"/>
  <c r="W122" i="8"/>
  <c r="W121" i="8"/>
  <c r="W120" i="8"/>
  <c r="W119" i="8"/>
  <c r="W118" i="8"/>
  <c r="W117" i="8"/>
  <c r="W116" i="8"/>
  <c r="W115" i="8"/>
  <c r="W114" i="8"/>
  <c r="W113" i="8"/>
  <c r="W112" i="8"/>
  <c r="W111" i="8"/>
  <c r="W110" i="8"/>
  <c r="W109" i="8"/>
  <c r="W108" i="8"/>
  <c r="W107"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W76" i="8"/>
  <c r="W75" i="8"/>
  <c r="W74" i="8"/>
  <c r="W73" i="8"/>
  <c r="W72" i="8"/>
  <c r="W71" i="8"/>
  <c r="W70" i="8"/>
  <c r="W69" i="8"/>
  <c r="W68" i="8"/>
  <c r="W67" i="8"/>
  <c r="W66" i="8"/>
  <c r="W65" i="8"/>
  <c r="W64" i="8"/>
  <c r="W63" i="8"/>
  <c r="W62" i="8"/>
  <c r="W61" i="8"/>
  <c r="W60" i="8"/>
  <c r="W59" i="8"/>
  <c r="W58" i="8"/>
  <c r="W57" i="8"/>
  <c r="W56" i="8"/>
  <c r="W55" i="8"/>
  <c r="W54" i="8"/>
  <c r="W53" i="8"/>
  <c r="W52" i="8"/>
  <c r="W51" i="8"/>
  <c r="W50" i="8"/>
  <c r="W49" i="8"/>
  <c r="W48" i="8"/>
  <c r="W47" i="8"/>
  <c r="W46" i="8"/>
  <c r="W45" i="8"/>
  <c r="W44" i="8"/>
  <c r="W43" i="8"/>
  <c r="W42" i="8"/>
  <c r="W41" i="8"/>
  <c r="W40" i="8"/>
  <c r="W39" i="8"/>
  <c r="W38" i="8"/>
  <c r="W37" i="8"/>
  <c r="W36" i="8"/>
  <c r="W35" i="8"/>
  <c r="W34" i="8"/>
  <c r="W33" i="8"/>
  <c r="W32" i="8"/>
  <c r="W31" i="8"/>
  <c r="W30" i="8"/>
  <c r="W29" i="8"/>
  <c r="W28" i="8"/>
  <c r="W27" i="8"/>
  <c r="W26" i="8"/>
  <c r="W25" i="8"/>
  <c r="W24" i="8"/>
  <c r="W23" i="8"/>
  <c r="W22" i="8"/>
  <c r="W21" i="8"/>
  <c r="W20" i="8"/>
  <c r="W19" i="8"/>
  <c r="W18" i="8"/>
  <c r="W17" i="8"/>
  <c r="W16" i="8"/>
  <c r="W15" i="8"/>
  <c r="W14" i="8"/>
  <c r="W13" i="8"/>
  <c r="W12" i="8"/>
  <c r="W11" i="8"/>
  <c r="W10" i="8"/>
  <c r="W9" i="8"/>
  <c r="W8" i="8"/>
  <c r="W7" i="8"/>
  <c r="W6" i="8"/>
  <c r="AT2" i="1"/>
  <c r="BG2" i="1"/>
  <c r="AW2" i="1" l="1"/>
  <c r="AV2" i="1"/>
  <c r="BA2" i="1"/>
  <c r="AZ2" i="1"/>
  <c r="BK2" i="1"/>
  <c r="H62" i="7"/>
  <c r="H63" i="7"/>
  <c r="H65" i="7"/>
  <c r="H66" i="7"/>
  <c r="H37" i="7"/>
  <c r="H38" i="7"/>
  <c r="E2" i="1"/>
  <c r="H4" i="7" s="1"/>
  <c r="F2" i="1"/>
  <c r="H39" i="7"/>
  <c r="H64" i="7"/>
  <c r="H5" i="7"/>
  <c r="H6" i="7"/>
  <c r="H40" i="7"/>
  <c r="H7" i="7"/>
  <c r="H41" i="7"/>
  <c r="H67" i="7"/>
  <c r="H42" i="7"/>
  <c r="H8" i="7"/>
  <c r="H43" i="7"/>
  <c r="H68" i="7"/>
  <c r="H69" i="7"/>
  <c r="H70" i="7"/>
  <c r="H60" i="7"/>
  <c r="H71" i="7"/>
  <c r="H72" i="7"/>
  <c r="H73" i="7"/>
  <c r="H9" i="7"/>
  <c r="H44" i="7"/>
  <c r="H74" i="7"/>
  <c r="H45" i="7"/>
  <c r="H10" i="7"/>
  <c r="H46" i="7"/>
  <c r="H47" i="7"/>
  <c r="H11" i="7"/>
  <c r="H48" i="7"/>
  <c r="H12" i="7"/>
  <c r="H13" i="7"/>
  <c r="H49" i="7"/>
  <c r="H14" i="7"/>
  <c r="H50" i="7"/>
  <c r="H75" i="7"/>
  <c r="H51" i="7"/>
  <c r="H15" i="7"/>
  <c r="H16" i="7"/>
  <c r="H17" i="7"/>
  <c r="H18" i="7"/>
  <c r="H19" i="7"/>
  <c r="H56" i="7"/>
  <c r="H20" i="7"/>
  <c r="H21" i="7"/>
  <c r="H52" i="7"/>
  <c r="H22" i="7"/>
  <c r="H23" i="7"/>
  <c r="H24" i="7"/>
  <c r="H53" i="7"/>
  <c r="H25" i="7"/>
  <c r="H26" i="7"/>
  <c r="H58" i="7"/>
  <c r="H61" i="7"/>
  <c r="H76" i="7"/>
  <c r="H27" i="7"/>
  <c r="H54" i="7"/>
  <c r="H28" i="7"/>
  <c r="H29" i="7"/>
  <c r="H55" i="7"/>
  <c r="H57" i="7"/>
  <c r="H77" i="7"/>
  <c r="H30" i="7"/>
  <c r="H31" i="7"/>
  <c r="H32" i="7"/>
  <c r="H33" i="7"/>
  <c r="H34" i="7"/>
  <c r="H35" i="7"/>
  <c r="H78" i="7"/>
  <c r="H36" i="7"/>
  <c r="H59" i="7"/>
  <c r="H80" i="7"/>
  <c r="H81" i="7"/>
  <c r="H96" i="7"/>
  <c r="H97" i="7"/>
  <c r="H98" i="7"/>
  <c r="H99" i="7"/>
  <c r="H82" i="7"/>
  <c r="H100" i="7"/>
  <c r="H101" i="7"/>
  <c r="H102" i="7"/>
  <c r="H103" i="7"/>
  <c r="H104" i="7"/>
  <c r="H83" i="7"/>
  <c r="H84" i="7"/>
  <c r="H105" i="7"/>
  <c r="H85" i="7"/>
  <c r="H86" i="7"/>
  <c r="H106" i="7"/>
  <c r="H87" i="7"/>
  <c r="H88" i="7"/>
  <c r="H107" i="7"/>
  <c r="H89" i="7"/>
  <c r="H90" i="7"/>
  <c r="H91" i="7"/>
  <c r="H92" i="7"/>
  <c r="H93" i="7"/>
  <c r="H94" i="7"/>
  <c r="H95" i="7"/>
  <c r="H117" i="7"/>
  <c r="H108" i="7"/>
  <c r="H109" i="7"/>
  <c r="H110" i="7"/>
  <c r="H111" i="7"/>
  <c r="H112" i="7"/>
  <c r="H113" i="7"/>
  <c r="H114" i="7"/>
  <c r="H115" i="7"/>
  <c r="H116"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6" i="7"/>
  <c r="H144" i="7"/>
  <c r="H145" i="7"/>
  <c r="H147" i="7"/>
  <c r="H148" i="7"/>
  <c r="H149" i="7"/>
  <c r="H152" i="7"/>
  <c r="H150" i="7"/>
  <c r="H151" i="7"/>
  <c r="H153" i="7"/>
  <c r="H118" i="7"/>
  <c r="H154" i="7"/>
  <c r="H155" i="7"/>
  <c r="H238" i="7"/>
  <c r="H181" i="7"/>
  <c r="H182" i="7"/>
  <c r="H183" i="7"/>
  <c r="H184" i="7"/>
  <c r="H239" i="7"/>
  <c r="H185" i="7"/>
  <c r="H240" i="7"/>
  <c r="H186" i="7"/>
  <c r="H232" i="7"/>
  <c r="H233" i="7"/>
  <c r="H234" i="7"/>
  <c r="H241" i="7"/>
  <c r="H242" i="7"/>
  <c r="H243" i="7"/>
  <c r="H244" i="7"/>
  <c r="H245" i="7"/>
  <c r="H187" i="7"/>
  <c r="H246" i="7"/>
  <c r="H247" i="7"/>
  <c r="H188" i="7"/>
  <c r="H235" i="7"/>
  <c r="H189" i="7"/>
  <c r="H190" i="7"/>
  <c r="H191" i="7"/>
  <c r="H248" i="7"/>
  <c r="H192" i="7"/>
  <c r="H249" i="7"/>
  <c r="H193" i="7"/>
  <c r="H194" i="7"/>
  <c r="H195" i="7"/>
  <c r="H250"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36" i="7"/>
  <c r="H223" i="7"/>
  <c r="H224" i="7"/>
  <c r="H225" i="7"/>
  <c r="H226" i="7"/>
  <c r="H227" i="7"/>
  <c r="H228" i="7"/>
  <c r="H229" i="7"/>
  <c r="H237" i="7"/>
  <c r="H230" i="7"/>
  <c r="H231" i="7"/>
  <c r="H156" i="7"/>
  <c r="H157" i="7"/>
  <c r="H158" i="7"/>
  <c r="H159" i="7"/>
  <c r="H160" i="7"/>
  <c r="H161" i="7"/>
  <c r="H162" i="7"/>
  <c r="H163" i="7"/>
  <c r="H164" i="7"/>
  <c r="H165" i="7"/>
  <c r="H166" i="7"/>
  <c r="H167" i="7"/>
  <c r="H170" i="7"/>
  <c r="H171" i="7"/>
  <c r="H172" i="7"/>
  <c r="H173" i="7"/>
  <c r="H168" i="7"/>
  <c r="H169" i="7"/>
  <c r="H174" i="7"/>
  <c r="H175" i="7"/>
  <c r="H176" i="7"/>
  <c r="H177" i="7"/>
  <c r="H178" i="7"/>
  <c r="H179" i="7"/>
  <c r="H180" i="7"/>
  <c r="H79"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BL2" i="1" l="1"/>
  <c r="BD2" i="1"/>
  <c r="BE2" i="1"/>
  <c r="BH2" i="1"/>
  <c r="BI2" i="1"/>
  <c r="BS1026" i="1"/>
  <c r="BO1026" i="1"/>
  <c r="BR1026" i="1"/>
  <c r="BS930" i="1"/>
  <c r="BR930" i="1"/>
  <c r="BO930" i="1"/>
  <c r="BS834" i="1"/>
  <c r="BR834" i="1"/>
  <c r="BO834" i="1"/>
  <c r="BS746" i="1"/>
  <c r="BR746" i="1"/>
  <c r="BO746" i="1"/>
  <c r="BS674" i="1"/>
  <c r="BR674" i="1"/>
  <c r="BO674" i="1"/>
  <c r="BS610" i="1"/>
  <c r="BR610" i="1"/>
  <c r="BO610" i="1"/>
  <c r="BS554" i="1"/>
  <c r="BR554" i="1"/>
  <c r="BO554" i="1"/>
  <c r="BS506" i="1"/>
  <c r="BR506" i="1"/>
  <c r="BO506" i="1"/>
  <c r="BS466" i="1"/>
  <c r="BR466" i="1"/>
  <c r="BO466" i="1"/>
  <c r="BS410" i="1"/>
  <c r="BR410" i="1"/>
  <c r="BO410" i="1"/>
  <c r="BS1096" i="1"/>
  <c r="BR1096" i="1"/>
  <c r="BO1096" i="1"/>
  <c r="BS1088" i="1"/>
  <c r="BR1088" i="1"/>
  <c r="BO1088" i="1"/>
  <c r="BS1080" i="1"/>
  <c r="BR1080" i="1"/>
  <c r="BO1080" i="1"/>
  <c r="BS1072" i="1"/>
  <c r="BR1072" i="1"/>
  <c r="BO1072" i="1"/>
  <c r="BS1064" i="1"/>
  <c r="BR1064" i="1"/>
  <c r="BO1064" i="1"/>
  <c r="BS1056" i="1"/>
  <c r="BR1056" i="1"/>
  <c r="BO1056" i="1"/>
  <c r="BS1048" i="1"/>
  <c r="BR1048" i="1"/>
  <c r="BO1048" i="1"/>
  <c r="BS1040" i="1"/>
  <c r="BR1040" i="1"/>
  <c r="BO1040" i="1"/>
  <c r="BS1032" i="1"/>
  <c r="BR1032" i="1"/>
  <c r="BO1032" i="1"/>
  <c r="BS1024" i="1"/>
  <c r="BR1024" i="1"/>
  <c r="BO1024" i="1"/>
  <c r="BS1016" i="1"/>
  <c r="BR1016" i="1"/>
  <c r="BO1016" i="1"/>
  <c r="BS1008" i="1"/>
  <c r="BR1008" i="1"/>
  <c r="BO1008" i="1"/>
  <c r="BS1000" i="1"/>
  <c r="BR1000" i="1"/>
  <c r="BO1000" i="1"/>
  <c r="BS992" i="1"/>
  <c r="BR992" i="1"/>
  <c r="BO992" i="1"/>
  <c r="BS984" i="1"/>
  <c r="BR984" i="1"/>
  <c r="BO984" i="1"/>
  <c r="BS976" i="1"/>
  <c r="BR976" i="1"/>
  <c r="BO976" i="1"/>
  <c r="BS968" i="1"/>
  <c r="BR968" i="1"/>
  <c r="BO968" i="1"/>
  <c r="BS960" i="1"/>
  <c r="BR960" i="1"/>
  <c r="BO960" i="1"/>
  <c r="BS952" i="1"/>
  <c r="BR952" i="1"/>
  <c r="BO952" i="1"/>
  <c r="BS944" i="1"/>
  <c r="BR944" i="1"/>
  <c r="BO944" i="1"/>
  <c r="BS936" i="1"/>
  <c r="BR936" i="1"/>
  <c r="BO936" i="1"/>
  <c r="BS928" i="1"/>
  <c r="BR928" i="1"/>
  <c r="BO928" i="1"/>
  <c r="BS920" i="1"/>
  <c r="BR920" i="1"/>
  <c r="BO920" i="1"/>
  <c r="BS912" i="1"/>
  <c r="BR912" i="1"/>
  <c r="BO912" i="1"/>
  <c r="BS904" i="1"/>
  <c r="BR904" i="1"/>
  <c r="BO904" i="1"/>
  <c r="BS896" i="1"/>
  <c r="BR896" i="1"/>
  <c r="BO896" i="1"/>
  <c r="BS888" i="1"/>
  <c r="BR888" i="1"/>
  <c r="BO888" i="1"/>
  <c r="BS880" i="1"/>
  <c r="BR880" i="1"/>
  <c r="BO880" i="1"/>
  <c r="BS872" i="1"/>
  <c r="BR872" i="1"/>
  <c r="BO872" i="1"/>
  <c r="BS864" i="1"/>
  <c r="BR864" i="1"/>
  <c r="BO864" i="1"/>
  <c r="BS856" i="1"/>
  <c r="BR856" i="1"/>
  <c r="BO856" i="1"/>
  <c r="BS848" i="1"/>
  <c r="BR848" i="1"/>
  <c r="BO848" i="1"/>
  <c r="BS840" i="1"/>
  <c r="BR840" i="1"/>
  <c r="BO840" i="1"/>
  <c r="BS832" i="1"/>
  <c r="BR832" i="1"/>
  <c r="BO832" i="1"/>
  <c r="BS824" i="1"/>
  <c r="BR824" i="1"/>
  <c r="BO824" i="1"/>
  <c r="BS816" i="1"/>
  <c r="BR816" i="1"/>
  <c r="BO816" i="1"/>
  <c r="BS808" i="1"/>
  <c r="BR808" i="1"/>
  <c r="BO808" i="1"/>
  <c r="BS800" i="1"/>
  <c r="BR800" i="1"/>
  <c r="BO800" i="1"/>
  <c r="BS792" i="1"/>
  <c r="BR792" i="1"/>
  <c r="BO792" i="1"/>
  <c r="BS784" i="1"/>
  <c r="BR784" i="1"/>
  <c r="BO784" i="1"/>
  <c r="BS776" i="1"/>
  <c r="BR776" i="1"/>
  <c r="BO776" i="1"/>
  <c r="BS768" i="1"/>
  <c r="BR768" i="1"/>
  <c r="BO768" i="1"/>
  <c r="BS760" i="1"/>
  <c r="BR760" i="1"/>
  <c r="BO760" i="1"/>
  <c r="BS752" i="1"/>
  <c r="BR752" i="1"/>
  <c r="BO752" i="1"/>
  <c r="BS744" i="1"/>
  <c r="BR744" i="1"/>
  <c r="BO744" i="1"/>
  <c r="BS736" i="1"/>
  <c r="BR736" i="1"/>
  <c r="BO736" i="1"/>
  <c r="BS728" i="1"/>
  <c r="BR728" i="1"/>
  <c r="BO728" i="1"/>
  <c r="BS720" i="1"/>
  <c r="BR720" i="1"/>
  <c r="BO720" i="1"/>
  <c r="BR712" i="1"/>
  <c r="BS712" i="1"/>
  <c r="BO712" i="1"/>
  <c r="BS704" i="1"/>
  <c r="BR704" i="1"/>
  <c r="BO704" i="1"/>
  <c r="BR696" i="1"/>
  <c r="BS696" i="1"/>
  <c r="BO696" i="1"/>
  <c r="BR688" i="1"/>
  <c r="BS688" i="1"/>
  <c r="BO688" i="1"/>
  <c r="BS680" i="1"/>
  <c r="BR680" i="1"/>
  <c r="BO680" i="1"/>
  <c r="BS672" i="1"/>
  <c r="BR672" i="1"/>
  <c r="BO672" i="1"/>
  <c r="BR664" i="1"/>
  <c r="BS664" i="1"/>
  <c r="BO664" i="1"/>
  <c r="BS656" i="1"/>
  <c r="BR656" i="1"/>
  <c r="BO656" i="1"/>
  <c r="BR648" i="1"/>
  <c r="BS648" i="1"/>
  <c r="BO648" i="1"/>
  <c r="BS640" i="1"/>
  <c r="BR640" i="1"/>
  <c r="BO640" i="1"/>
  <c r="BR632" i="1"/>
  <c r="BS632" i="1"/>
  <c r="BO632" i="1"/>
  <c r="BS624" i="1"/>
  <c r="BR624" i="1"/>
  <c r="BO624" i="1"/>
  <c r="BR616" i="1"/>
  <c r="BS616" i="1"/>
  <c r="BO616" i="1"/>
  <c r="BS608" i="1"/>
  <c r="BR608" i="1"/>
  <c r="BO608" i="1"/>
  <c r="BS600" i="1"/>
  <c r="BR600" i="1"/>
  <c r="BO600" i="1"/>
  <c r="BS592" i="1"/>
  <c r="BR592" i="1"/>
  <c r="BO592" i="1"/>
  <c r="BS584" i="1"/>
  <c r="BR584" i="1"/>
  <c r="BO584" i="1"/>
  <c r="BS576" i="1"/>
  <c r="BR576" i="1"/>
  <c r="BO576" i="1"/>
  <c r="BS568" i="1"/>
  <c r="BR568" i="1"/>
  <c r="BO568" i="1"/>
  <c r="BS560" i="1"/>
  <c r="BR560" i="1"/>
  <c r="BO560" i="1"/>
  <c r="BS552" i="1"/>
  <c r="BR552" i="1"/>
  <c r="BO552" i="1"/>
  <c r="BS544" i="1"/>
  <c r="BR544" i="1"/>
  <c r="BO544" i="1"/>
  <c r="BS536" i="1"/>
  <c r="BR536" i="1"/>
  <c r="BO536" i="1"/>
  <c r="BS528" i="1"/>
  <c r="BR528" i="1"/>
  <c r="BO528" i="1"/>
  <c r="BS520" i="1"/>
  <c r="BR520" i="1"/>
  <c r="BO520" i="1"/>
  <c r="BS512" i="1"/>
  <c r="BR512" i="1"/>
  <c r="BO512" i="1"/>
  <c r="BS504" i="1"/>
  <c r="BR504" i="1"/>
  <c r="BO504" i="1"/>
  <c r="BS496" i="1"/>
  <c r="BR496" i="1"/>
  <c r="BO496" i="1"/>
  <c r="BS488" i="1"/>
  <c r="BR488" i="1"/>
  <c r="BO488" i="1"/>
  <c r="BS480" i="1"/>
  <c r="BR480" i="1"/>
  <c r="BO480" i="1"/>
  <c r="BS472" i="1"/>
  <c r="BR472" i="1"/>
  <c r="BO472" i="1"/>
  <c r="BS464" i="1"/>
  <c r="BR464" i="1"/>
  <c r="BO464" i="1"/>
  <c r="BS456" i="1"/>
  <c r="BR456" i="1"/>
  <c r="BO456" i="1"/>
  <c r="BS448" i="1"/>
  <c r="BR448" i="1"/>
  <c r="BO448" i="1"/>
  <c r="BS440" i="1"/>
  <c r="BR440" i="1"/>
  <c r="BO440" i="1"/>
  <c r="BS432" i="1"/>
  <c r="BR432" i="1"/>
  <c r="BO432" i="1"/>
  <c r="BS424" i="1"/>
  <c r="BR424" i="1"/>
  <c r="BO424" i="1"/>
  <c r="BS416" i="1"/>
  <c r="BR416" i="1"/>
  <c r="BO416" i="1"/>
  <c r="BS408" i="1"/>
  <c r="BR408" i="1"/>
  <c r="BO408" i="1"/>
  <c r="BS400" i="1"/>
  <c r="BR400" i="1"/>
  <c r="BO400" i="1"/>
  <c r="BS392" i="1"/>
  <c r="BR392" i="1"/>
  <c r="BO392" i="1"/>
  <c r="BS384" i="1"/>
  <c r="BR384" i="1"/>
  <c r="BO384" i="1"/>
  <c r="BS376" i="1"/>
  <c r="BR376" i="1"/>
  <c r="BO376" i="1"/>
  <c r="BS368" i="1"/>
  <c r="BR368" i="1"/>
  <c r="BO368" i="1"/>
  <c r="BS360" i="1"/>
  <c r="BR360" i="1"/>
  <c r="BO360" i="1"/>
  <c r="BS1082" i="1"/>
  <c r="BR1082" i="1"/>
  <c r="BO1082" i="1"/>
  <c r="BS1042" i="1"/>
  <c r="BR1042" i="1"/>
  <c r="BO1042" i="1"/>
  <c r="BS986" i="1"/>
  <c r="BR986" i="1"/>
  <c r="BO986" i="1"/>
  <c r="BS938" i="1"/>
  <c r="BR938" i="1"/>
  <c r="BO938" i="1"/>
  <c r="BS882" i="1"/>
  <c r="BR882" i="1"/>
  <c r="BO882" i="1"/>
  <c r="BS770" i="1"/>
  <c r="BR770" i="1"/>
  <c r="BO770" i="1"/>
  <c r="BS562" i="1"/>
  <c r="BR562" i="1"/>
  <c r="BO562" i="1"/>
  <c r="BS1063" i="1"/>
  <c r="BR1063" i="1"/>
  <c r="BO1063" i="1"/>
  <c r="BR1023" i="1"/>
  <c r="BO1023" i="1"/>
  <c r="BS1023" i="1"/>
  <c r="BR991" i="1"/>
  <c r="BS991" i="1"/>
  <c r="BO991" i="1"/>
  <c r="BS951" i="1"/>
  <c r="BO951" i="1"/>
  <c r="BR951" i="1"/>
  <c r="BS919" i="1"/>
  <c r="BR919" i="1"/>
  <c r="BO919" i="1"/>
  <c r="BS879" i="1"/>
  <c r="BR879" i="1"/>
  <c r="BO879" i="1"/>
  <c r="BR839" i="1"/>
  <c r="BS839" i="1"/>
  <c r="BO839" i="1"/>
  <c r="BS799" i="1"/>
  <c r="BR799" i="1"/>
  <c r="BO799" i="1"/>
  <c r="BS751" i="1"/>
  <c r="BR751" i="1"/>
  <c r="BO751" i="1"/>
  <c r="BS719" i="1"/>
  <c r="BR719" i="1"/>
  <c r="BO719" i="1"/>
  <c r="BS655" i="1"/>
  <c r="BR655" i="1"/>
  <c r="BO655" i="1"/>
  <c r="BS623" i="1"/>
  <c r="BR623" i="1"/>
  <c r="BO623" i="1"/>
  <c r="BS591" i="1"/>
  <c r="BR591" i="1"/>
  <c r="BO591" i="1"/>
  <c r="BS551" i="1"/>
  <c r="BR551" i="1"/>
  <c r="BO551" i="1"/>
  <c r="BS503" i="1"/>
  <c r="BR503" i="1"/>
  <c r="BO503" i="1"/>
  <c r="BS463" i="1"/>
  <c r="BR463" i="1"/>
  <c r="BO463" i="1"/>
  <c r="BS415" i="1"/>
  <c r="BR415" i="1"/>
  <c r="BO415" i="1"/>
  <c r="BS375" i="1"/>
  <c r="BR375" i="1"/>
  <c r="BO375" i="1"/>
  <c r="BS1098" i="1"/>
  <c r="BR1098" i="1"/>
  <c r="BO1098" i="1"/>
  <c r="BS1050" i="1"/>
  <c r="BR1050" i="1"/>
  <c r="BO1050" i="1"/>
  <c r="BS994" i="1"/>
  <c r="BO994" i="1"/>
  <c r="BR994" i="1"/>
  <c r="BS954" i="1"/>
  <c r="BR954" i="1"/>
  <c r="BO954" i="1"/>
  <c r="BS898" i="1"/>
  <c r="BR898" i="1"/>
  <c r="BO898" i="1"/>
  <c r="BS850" i="1"/>
  <c r="BR850" i="1"/>
  <c r="BO850" i="1"/>
  <c r="BS810" i="1"/>
  <c r="BR810" i="1"/>
  <c r="BO810" i="1"/>
  <c r="BS762" i="1"/>
  <c r="BR762" i="1"/>
  <c r="BO762" i="1"/>
  <c r="BS714" i="1"/>
  <c r="BR714" i="1"/>
  <c r="BO714" i="1"/>
  <c r="BS658" i="1"/>
  <c r="BR658" i="1"/>
  <c r="BO658" i="1"/>
  <c r="BS626" i="1"/>
  <c r="BR626" i="1"/>
  <c r="BO626" i="1"/>
  <c r="BS570" i="1"/>
  <c r="BR570" i="1"/>
  <c r="BO570" i="1"/>
  <c r="BS522" i="1"/>
  <c r="BR522" i="1"/>
  <c r="BO522" i="1"/>
  <c r="BS474" i="1"/>
  <c r="BR474" i="1"/>
  <c r="BO474" i="1"/>
  <c r="BS418" i="1"/>
  <c r="BR418" i="1"/>
  <c r="BO418" i="1"/>
  <c r="BS362" i="1"/>
  <c r="BR362" i="1"/>
  <c r="BO362" i="1"/>
  <c r="BR1095" i="1"/>
  <c r="BS1095" i="1"/>
  <c r="BO1095" i="1"/>
  <c r="BS1055" i="1"/>
  <c r="BR1055" i="1"/>
  <c r="BO1055" i="1"/>
  <c r="BS1015" i="1"/>
  <c r="BR1015" i="1"/>
  <c r="BO1015" i="1"/>
  <c r="BS975" i="1"/>
  <c r="BR975" i="1"/>
  <c r="BO975" i="1"/>
  <c r="BS935" i="1"/>
  <c r="BO935" i="1"/>
  <c r="BR935" i="1"/>
  <c r="BR895" i="1"/>
  <c r="BO895" i="1"/>
  <c r="BS895" i="1"/>
  <c r="BS863" i="1"/>
  <c r="BR863" i="1"/>
  <c r="BO863" i="1"/>
  <c r="BS815" i="1"/>
  <c r="BR815" i="1"/>
  <c r="BO815" i="1"/>
  <c r="BS775" i="1"/>
  <c r="BR775" i="1"/>
  <c r="BO775" i="1"/>
  <c r="BS735" i="1"/>
  <c r="BR735" i="1"/>
  <c r="BO735" i="1"/>
  <c r="BS703" i="1"/>
  <c r="BR703" i="1"/>
  <c r="BO703" i="1"/>
  <c r="BS679" i="1"/>
  <c r="BR679" i="1"/>
  <c r="BO679" i="1"/>
  <c r="BS647" i="1"/>
  <c r="BR647" i="1"/>
  <c r="BO647" i="1"/>
  <c r="BS599" i="1"/>
  <c r="BR599" i="1"/>
  <c r="BO599" i="1"/>
  <c r="BS559" i="1"/>
  <c r="BR559" i="1"/>
  <c r="BO559" i="1"/>
  <c r="BS527" i="1"/>
  <c r="BR527" i="1"/>
  <c r="BO527" i="1"/>
  <c r="BS487" i="1"/>
  <c r="BR487" i="1"/>
  <c r="BO487" i="1"/>
  <c r="BS455" i="1"/>
  <c r="BR455" i="1"/>
  <c r="BO455" i="1"/>
  <c r="BS423" i="1"/>
  <c r="BR423" i="1"/>
  <c r="BO423" i="1"/>
  <c r="BS383" i="1"/>
  <c r="BR383" i="1"/>
  <c r="BO383" i="1"/>
  <c r="BS1094" i="1"/>
  <c r="BR1094" i="1"/>
  <c r="BO1094" i="1"/>
  <c r="BS1086" i="1"/>
  <c r="BO1086" i="1"/>
  <c r="BR1086" i="1"/>
  <c r="BS1078" i="1"/>
  <c r="BR1078" i="1"/>
  <c r="BO1078" i="1"/>
  <c r="BS1070" i="1"/>
  <c r="BO1070" i="1"/>
  <c r="BR1070" i="1"/>
  <c r="BS1062" i="1"/>
  <c r="BR1062" i="1"/>
  <c r="BO1062" i="1"/>
  <c r="BS1054" i="1"/>
  <c r="BO1054" i="1"/>
  <c r="BR1054" i="1"/>
  <c r="BS1046" i="1"/>
  <c r="BR1046" i="1"/>
  <c r="BO1046" i="1"/>
  <c r="BS1038" i="1"/>
  <c r="BO1038" i="1"/>
  <c r="BR1038" i="1"/>
  <c r="BS1030" i="1"/>
  <c r="BR1030" i="1"/>
  <c r="BO1030" i="1"/>
  <c r="BS1022" i="1"/>
  <c r="BR1022" i="1"/>
  <c r="BO1022" i="1"/>
  <c r="BS1014" i="1"/>
  <c r="BR1014" i="1"/>
  <c r="BO1014" i="1"/>
  <c r="BS1006" i="1"/>
  <c r="BO1006" i="1"/>
  <c r="BR1006" i="1"/>
  <c r="BS998" i="1"/>
  <c r="BO998" i="1"/>
  <c r="BR998" i="1"/>
  <c r="BS990" i="1"/>
  <c r="BR990" i="1"/>
  <c r="BO990" i="1"/>
  <c r="BS982" i="1"/>
  <c r="BO982" i="1"/>
  <c r="BR982" i="1"/>
  <c r="BS974" i="1"/>
  <c r="BR974" i="1"/>
  <c r="BO974" i="1"/>
  <c r="BS966" i="1"/>
  <c r="BO966" i="1"/>
  <c r="BR966" i="1"/>
  <c r="BS958" i="1"/>
  <c r="BR958" i="1"/>
  <c r="BO958" i="1"/>
  <c r="BS950" i="1"/>
  <c r="BO950" i="1"/>
  <c r="BR950" i="1"/>
  <c r="BS942" i="1"/>
  <c r="BR942" i="1"/>
  <c r="BO942" i="1"/>
  <c r="BS934" i="1"/>
  <c r="BR934" i="1"/>
  <c r="BO934" i="1"/>
  <c r="BS926" i="1"/>
  <c r="BO926" i="1"/>
  <c r="BR926" i="1"/>
  <c r="BS918" i="1"/>
  <c r="BO918" i="1"/>
  <c r="BR918" i="1"/>
  <c r="BS910" i="1"/>
  <c r="BR910" i="1"/>
  <c r="BO910" i="1"/>
  <c r="BS902" i="1"/>
  <c r="BO902" i="1"/>
  <c r="BR902" i="1"/>
  <c r="BS894" i="1"/>
  <c r="BO894" i="1"/>
  <c r="BR894" i="1"/>
  <c r="BS886" i="1"/>
  <c r="BR886" i="1"/>
  <c r="BO886" i="1"/>
  <c r="BS878" i="1"/>
  <c r="BO878" i="1"/>
  <c r="BR878" i="1"/>
  <c r="BS870" i="1"/>
  <c r="BO870" i="1"/>
  <c r="BR870" i="1"/>
  <c r="BS862" i="1"/>
  <c r="BO862" i="1"/>
  <c r="BR862" i="1"/>
  <c r="BS854" i="1"/>
  <c r="BO854" i="1"/>
  <c r="BR854" i="1"/>
  <c r="BS846" i="1"/>
  <c r="BR846" i="1"/>
  <c r="BO846" i="1"/>
  <c r="BS838" i="1"/>
  <c r="BO838" i="1"/>
  <c r="BR838" i="1"/>
  <c r="BS830" i="1"/>
  <c r="BO830" i="1"/>
  <c r="BR830" i="1"/>
  <c r="BS822" i="1"/>
  <c r="BR822" i="1"/>
  <c r="BO822" i="1"/>
  <c r="BS814" i="1"/>
  <c r="BO814" i="1"/>
  <c r="BR814" i="1"/>
  <c r="BS806" i="1"/>
  <c r="BR806" i="1"/>
  <c r="BO806" i="1"/>
  <c r="BS798" i="1"/>
  <c r="BO798" i="1"/>
  <c r="BR798" i="1"/>
  <c r="BS790" i="1"/>
  <c r="BR790" i="1"/>
  <c r="BO790" i="1"/>
  <c r="BS782" i="1"/>
  <c r="BO782" i="1"/>
  <c r="BR782" i="1"/>
  <c r="BS774" i="1"/>
  <c r="BR774" i="1"/>
  <c r="BO774" i="1"/>
  <c r="BS766" i="1"/>
  <c r="BO766" i="1"/>
  <c r="BR766" i="1"/>
  <c r="BS758" i="1"/>
  <c r="BR758" i="1"/>
  <c r="BO758" i="1"/>
  <c r="BS750" i="1"/>
  <c r="BO750" i="1"/>
  <c r="BR750" i="1"/>
  <c r="BS742" i="1"/>
  <c r="BR742" i="1"/>
  <c r="BO742" i="1"/>
  <c r="BS734" i="1"/>
  <c r="BO734" i="1"/>
  <c r="BR734" i="1"/>
  <c r="BS726" i="1"/>
  <c r="BR726" i="1"/>
  <c r="BO726" i="1"/>
  <c r="BS718" i="1"/>
  <c r="BO718" i="1"/>
  <c r="BR718" i="1"/>
  <c r="BS710" i="1"/>
  <c r="BR710" i="1"/>
  <c r="BO710" i="1"/>
  <c r="BS702" i="1"/>
  <c r="BO702" i="1"/>
  <c r="BR702" i="1"/>
  <c r="BS694" i="1"/>
  <c r="BR694" i="1"/>
  <c r="BO694" i="1"/>
  <c r="BO686" i="1"/>
  <c r="BS686" i="1"/>
  <c r="BR686" i="1"/>
  <c r="BS678" i="1"/>
  <c r="BR678" i="1"/>
  <c r="BO678" i="1"/>
  <c r="BS670" i="1"/>
  <c r="BO670" i="1"/>
  <c r="BR670" i="1"/>
  <c r="BS662" i="1"/>
  <c r="BR662" i="1"/>
  <c r="BO662" i="1"/>
  <c r="BS654" i="1"/>
  <c r="BO654" i="1"/>
  <c r="BR654" i="1"/>
  <c r="BR646" i="1"/>
  <c r="BO646" i="1"/>
  <c r="BS646" i="1"/>
  <c r="BS638" i="1"/>
  <c r="BO638" i="1"/>
  <c r="BR638" i="1"/>
  <c r="BR630" i="1"/>
  <c r="BO630" i="1"/>
  <c r="BS630" i="1"/>
  <c r="BS622" i="1"/>
  <c r="BO622" i="1"/>
  <c r="BR622" i="1"/>
  <c r="BS614" i="1"/>
  <c r="BO614" i="1"/>
  <c r="BR614" i="1"/>
  <c r="BS606" i="1"/>
  <c r="BR606" i="1"/>
  <c r="BO606" i="1"/>
  <c r="BS598" i="1"/>
  <c r="BR598" i="1"/>
  <c r="BO598" i="1"/>
  <c r="BS590" i="1"/>
  <c r="BR590" i="1"/>
  <c r="BO590" i="1"/>
  <c r="BR582" i="1"/>
  <c r="BO582" i="1"/>
  <c r="BS582" i="1"/>
  <c r="BS574" i="1"/>
  <c r="BR574" i="1"/>
  <c r="BO574" i="1"/>
  <c r="BR566" i="1"/>
  <c r="BO566" i="1"/>
  <c r="BS566" i="1"/>
  <c r="BS558" i="1"/>
  <c r="BR558" i="1"/>
  <c r="BO558" i="1"/>
  <c r="BR550" i="1"/>
  <c r="BO550" i="1"/>
  <c r="BS550" i="1"/>
  <c r="BS542" i="1"/>
  <c r="BR542" i="1"/>
  <c r="BO542" i="1"/>
  <c r="BR534" i="1"/>
  <c r="BO534" i="1"/>
  <c r="BS534" i="1"/>
  <c r="BS526" i="1"/>
  <c r="BR526" i="1"/>
  <c r="BO526" i="1"/>
  <c r="BR518" i="1"/>
  <c r="BO518" i="1"/>
  <c r="BS518" i="1"/>
  <c r="BS510" i="1"/>
  <c r="BR510" i="1"/>
  <c r="BO510" i="1"/>
  <c r="BR502" i="1"/>
  <c r="BO502" i="1"/>
  <c r="BS502" i="1"/>
  <c r="BS494" i="1"/>
  <c r="BR494" i="1"/>
  <c r="BO494" i="1"/>
  <c r="BS486" i="1"/>
  <c r="BR486" i="1"/>
  <c r="BO486" i="1"/>
  <c r="BS478" i="1"/>
  <c r="BR478" i="1"/>
  <c r="BO478" i="1"/>
  <c r="BS470" i="1"/>
  <c r="BR470" i="1"/>
  <c r="BO470" i="1"/>
  <c r="BS462" i="1"/>
  <c r="BR462" i="1"/>
  <c r="BO462" i="1"/>
  <c r="BR454" i="1"/>
  <c r="BO454" i="1"/>
  <c r="BS454" i="1"/>
  <c r="BS446" i="1"/>
  <c r="BR446" i="1"/>
  <c r="BO446" i="1"/>
  <c r="BR438" i="1"/>
  <c r="BO438" i="1"/>
  <c r="BS438" i="1"/>
  <c r="BS430" i="1"/>
  <c r="BR430" i="1"/>
  <c r="BO430" i="1"/>
  <c r="BR422" i="1"/>
  <c r="BO422" i="1"/>
  <c r="BS422" i="1"/>
  <c r="BS414" i="1"/>
  <c r="BR414" i="1"/>
  <c r="BO414" i="1"/>
  <c r="BR406" i="1"/>
  <c r="BO406" i="1"/>
  <c r="BS406" i="1"/>
  <c r="BS398" i="1"/>
  <c r="BR398" i="1"/>
  <c r="BO398" i="1"/>
  <c r="BR390" i="1"/>
  <c r="BO390" i="1"/>
  <c r="BS390" i="1"/>
  <c r="BS382" i="1"/>
  <c r="BR382" i="1"/>
  <c r="BO382" i="1"/>
  <c r="BR374" i="1"/>
  <c r="BO374" i="1"/>
  <c r="BS374" i="1"/>
  <c r="BS366" i="1"/>
  <c r="BR366" i="1"/>
  <c r="BO366" i="1"/>
  <c r="BS358" i="1"/>
  <c r="BR358" i="1"/>
  <c r="BO358" i="1"/>
  <c r="BS1090" i="1"/>
  <c r="BR1090" i="1"/>
  <c r="BO1090" i="1"/>
  <c r="BS1034" i="1"/>
  <c r="BO1034" i="1"/>
  <c r="BR1034" i="1"/>
  <c r="BS978" i="1"/>
  <c r="BR978" i="1"/>
  <c r="BO978" i="1"/>
  <c r="BS914" i="1"/>
  <c r="BO914" i="1"/>
  <c r="BR914" i="1"/>
  <c r="BS858" i="1"/>
  <c r="BR858" i="1"/>
  <c r="BO858" i="1"/>
  <c r="BS794" i="1"/>
  <c r="BR794" i="1"/>
  <c r="BO794" i="1"/>
  <c r="BS738" i="1"/>
  <c r="BR738" i="1"/>
  <c r="BO738" i="1"/>
  <c r="BS698" i="1"/>
  <c r="BR698" i="1"/>
  <c r="BO698" i="1"/>
  <c r="BS634" i="1"/>
  <c r="BR634" i="1"/>
  <c r="BO634" i="1"/>
  <c r="BS578" i="1"/>
  <c r="BR578" i="1"/>
  <c r="BO578" i="1"/>
  <c r="BS514" i="1"/>
  <c r="BR514" i="1"/>
  <c r="BO514" i="1"/>
  <c r="BS458" i="1"/>
  <c r="BR458" i="1"/>
  <c r="BO458" i="1"/>
  <c r="BS394" i="1"/>
  <c r="BR394" i="1"/>
  <c r="BO394" i="1"/>
  <c r="BS1071" i="1"/>
  <c r="BR1071" i="1"/>
  <c r="BO1071" i="1"/>
  <c r="BR1031" i="1"/>
  <c r="BS1031" i="1"/>
  <c r="BO1031" i="1"/>
  <c r="BS983" i="1"/>
  <c r="BO983" i="1"/>
  <c r="BR983" i="1"/>
  <c r="BS943" i="1"/>
  <c r="BR943" i="1"/>
  <c r="BO943" i="1"/>
  <c r="BR911" i="1"/>
  <c r="BS911" i="1"/>
  <c r="BO911" i="1"/>
  <c r="BS871" i="1"/>
  <c r="BR871" i="1"/>
  <c r="BO871" i="1"/>
  <c r="BR831" i="1"/>
  <c r="BS831" i="1"/>
  <c r="BO831" i="1"/>
  <c r="BS791" i="1"/>
  <c r="BR791" i="1"/>
  <c r="BO791" i="1"/>
  <c r="BS759" i="1"/>
  <c r="BR759" i="1"/>
  <c r="BO759" i="1"/>
  <c r="BR711" i="1"/>
  <c r="BS711" i="1"/>
  <c r="BO711" i="1"/>
  <c r="BS663" i="1"/>
  <c r="BR663" i="1"/>
  <c r="BO663" i="1"/>
  <c r="BS615" i="1"/>
  <c r="BR615" i="1"/>
  <c r="BO615" i="1"/>
  <c r="BS583" i="1"/>
  <c r="BR583" i="1"/>
  <c r="BO583" i="1"/>
  <c r="BS543" i="1"/>
  <c r="BR543" i="1"/>
  <c r="BO543" i="1"/>
  <c r="BS511" i="1"/>
  <c r="BR511" i="1"/>
  <c r="BO511" i="1"/>
  <c r="BS479" i="1"/>
  <c r="BR479" i="1"/>
  <c r="BO479" i="1"/>
  <c r="BS431" i="1"/>
  <c r="BR431" i="1"/>
  <c r="BO431" i="1"/>
  <c r="BS391" i="1"/>
  <c r="BR391" i="1"/>
  <c r="BO391" i="1"/>
  <c r="BS1093" i="1"/>
  <c r="BR1093" i="1"/>
  <c r="BO1093" i="1"/>
  <c r="BS1085" i="1"/>
  <c r="BR1085" i="1"/>
  <c r="BO1085" i="1"/>
  <c r="BS1077" i="1"/>
  <c r="BR1077" i="1"/>
  <c r="BO1077" i="1"/>
  <c r="BS1069" i="1"/>
  <c r="BR1069" i="1"/>
  <c r="BO1069" i="1"/>
  <c r="BS1061" i="1"/>
  <c r="BR1061" i="1"/>
  <c r="BO1061" i="1"/>
  <c r="BS1053" i="1"/>
  <c r="BR1053" i="1"/>
  <c r="BO1053" i="1"/>
  <c r="BS1045" i="1"/>
  <c r="BR1045" i="1"/>
  <c r="BO1045" i="1"/>
  <c r="BS1037" i="1"/>
  <c r="BR1037" i="1"/>
  <c r="BO1037" i="1"/>
  <c r="BS1029" i="1"/>
  <c r="BR1029" i="1"/>
  <c r="BO1029" i="1"/>
  <c r="BS1021" i="1"/>
  <c r="BR1021" i="1"/>
  <c r="BO1021" i="1"/>
  <c r="BS1013" i="1"/>
  <c r="BR1013" i="1"/>
  <c r="BO1013" i="1"/>
  <c r="BS1005" i="1"/>
  <c r="BR1005" i="1"/>
  <c r="BO1005" i="1"/>
  <c r="BS997" i="1"/>
  <c r="BR997" i="1"/>
  <c r="BO997" i="1"/>
  <c r="BS989" i="1"/>
  <c r="BR989" i="1"/>
  <c r="BO989" i="1"/>
  <c r="BS981" i="1"/>
  <c r="BR981" i="1"/>
  <c r="BO981" i="1"/>
  <c r="BS973" i="1"/>
  <c r="BR973" i="1"/>
  <c r="BO973" i="1"/>
  <c r="BS965" i="1"/>
  <c r="BR965" i="1"/>
  <c r="BO965" i="1"/>
  <c r="BS957" i="1"/>
  <c r="BR957" i="1"/>
  <c r="BO957" i="1"/>
  <c r="BS949" i="1"/>
  <c r="BR949" i="1"/>
  <c r="BO949" i="1"/>
  <c r="BS941" i="1"/>
  <c r="BR941" i="1"/>
  <c r="BO941" i="1"/>
  <c r="BS933" i="1"/>
  <c r="BR933" i="1"/>
  <c r="BO933" i="1"/>
  <c r="BS925" i="1"/>
  <c r="BR925" i="1"/>
  <c r="BO925" i="1"/>
  <c r="BS917" i="1"/>
  <c r="BR917" i="1"/>
  <c r="BO917" i="1"/>
  <c r="BS909" i="1"/>
  <c r="BR909" i="1"/>
  <c r="BO909" i="1"/>
  <c r="BS901" i="1"/>
  <c r="BR901" i="1"/>
  <c r="BO901" i="1"/>
  <c r="BS893" i="1"/>
  <c r="BR893" i="1"/>
  <c r="BO893" i="1"/>
  <c r="BS885" i="1"/>
  <c r="BR885" i="1"/>
  <c r="BO885" i="1"/>
  <c r="BS877" i="1"/>
  <c r="BR877" i="1"/>
  <c r="BO877" i="1"/>
  <c r="BS869" i="1"/>
  <c r="BR869" i="1"/>
  <c r="BO869" i="1"/>
  <c r="BS861" i="1"/>
  <c r="BR861" i="1"/>
  <c r="BO861" i="1"/>
  <c r="BS853" i="1"/>
  <c r="BR853" i="1"/>
  <c r="BO853" i="1"/>
  <c r="BS845" i="1"/>
  <c r="BR845" i="1"/>
  <c r="BO845" i="1"/>
  <c r="BS837" i="1"/>
  <c r="BR837" i="1"/>
  <c r="BO837" i="1"/>
  <c r="BS829" i="1"/>
  <c r="BR829" i="1"/>
  <c r="BO829" i="1"/>
  <c r="BS821" i="1"/>
  <c r="BR821" i="1"/>
  <c r="BO821" i="1"/>
  <c r="BS813" i="1"/>
  <c r="BR813" i="1"/>
  <c r="BO813" i="1"/>
  <c r="BS805" i="1"/>
  <c r="BR805" i="1"/>
  <c r="BO805" i="1"/>
  <c r="BS797" i="1"/>
  <c r="BR797" i="1"/>
  <c r="BO797" i="1"/>
  <c r="BS789" i="1"/>
  <c r="BR789" i="1"/>
  <c r="BO789" i="1"/>
  <c r="BS781" i="1"/>
  <c r="BR781" i="1"/>
  <c r="BO781" i="1"/>
  <c r="BS773" i="1"/>
  <c r="BR773" i="1"/>
  <c r="BO773" i="1"/>
  <c r="BS765" i="1"/>
  <c r="BR765" i="1"/>
  <c r="BO765" i="1"/>
  <c r="BS757" i="1"/>
  <c r="BR757" i="1"/>
  <c r="BO757" i="1"/>
  <c r="BS749" i="1"/>
  <c r="BR749" i="1"/>
  <c r="BO749" i="1"/>
  <c r="BS741" i="1"/>
  <c r="BR741" i="1"/>
  <c r="BO741" i="1"/>
  <c r="BS733" i="1"/>
  <c r="BR733" i="1"/>
  <c r="BO733" i="1"/>
  <c r="BS725" i="1"/>
  <c r="BR725" i="1"/>
  <c r="BO725" i="1"/>
  <c r="BS717" i="1"/>
  <c r="BR717" i="1"/>
  <c r="BO717" i="1"/>
  <c r="BS709" i="1"/>
  <c r="BR709" i="1"/>
  <c r="BO709" i="1"/>
  <c r="BS701" i="1"/>
  <c r="BR701" i="1"/>
  <c r="BO701" i="1"/>
  <c r="BS693" i="1"/>
  <c r="BR693" i="1"/>
  <c r="BO693" i="1"/>
  <c r="BS685" i="1"/>
  <c r="BR685" i="1"/>
  <c r="BO685" i="1"/>
  <c r="BS677" i="1"/>
  <c r="BR677" i="1"/>
  <c r="BO677" i="1"/>
  <c r="BS669" i="1"/>
  <c r="BR669" i="1"/>
  <c r="BO669" i="1"/>
  <c r="BS661" i="1"/>
  <c r="BR661" i="1"/>
  <c r="BO661" i="1"/>
  <c r="BS653" i="1"/>
  <c r="BR653" i="1"/>
  <c r="BO653" i="1"/>
  <c r="BS645" i="1"/>
  <c r="BR645" i="1"/>
  <c r="BO645" i="1"/>
  <c r="BS637" i="1"/>
  <c r="BR637" i="1"/>
  <c r="BO637" i="1"/>
  <c r="BS629" i="1"/>
  <c r="BR629" i="1"/>
  <c r="BO629" i="1"/>
  <c r="BS621" i="1"/>
  <c r="BR621" i="1"/>
  <c r="BO621" i="1"/>
  <c r="BS613" i="1"/>
  <c r="BR613" i="1"/>
  <c r="BO613" i="1"/>
  <c r="BS605" i="1"/>
  <c r="BR605" i="1"/>
  <c r="BO605" i="1"/>
  <c r="BS597" i="1"/>
  <c r="BR597" i="1"/>
  <c r="BO597" i="1"/>
  <c r="BS589" i="1"/>
  <c r="BR589" i="1"/>
  <c r="BO589" i="1"/>
  <c r="BS581" i="1"/>
  <c r="BR581" i="1"/>
  <c r="BO581" i="1"/>
  <c r="BS573" i="1"/>
  <c r="BR573" i="1"/>
  <c r="BO573" i="1"/>
  <c r="BS565" i="1"/>
  <c r="BO565" i="1"/>
  <c r="BR565" i="1"/>
  <c r="BS557" i="1"/>
  <c r="BR557" i="1"/>
  <c r="BO557" i="1"/>
  <c r="BS549" i="1"/>
  <c r="BR549" i="1"/>
  <c r="BO549" i="1"/>
  <c r="BS541" i="1"/>
  <c r="BR541" i="1"/>
  <c r="BO541" i="1"/>
  <c r="BS533" i="1"/>
  <c r="BR533" i="1"/>
  <c r="BO533" i="1"/>
  <c r="BS525" i="1"/>
  <c r="BR525" i="1"/>
  <c r="BO525" i="1"/>
  <c r="BS517" i="1"/>
  <c r="BR517" i="1"/>
  <c r="BO517" i="1"/>
  <c r="BS509" i="1"/>
  <c r="BR509" i="1"/>
  <c r="BO509" i="1"/>
  <c r="BS501" i="1"/>
  <c r="BO501" i="1"/>
  <c r="BR501" i="1"/>
  <c r="BS493" i="1"/>
  <c r="BR493" i="1"/>
  <c r="BO493" i="1"/>
  <c r="BS485" i="1"/>
  <c r="BR485" i="1"/>
  <c r="BO485" i="1"/>
  <c r="BS477" i="1"/>
  <c r="BR477" i="1"/>
  <c r="BO477" i="1"/>
  <c r="BS469" i="1"/>
  <c r="BR469" i="1"/>
  <c r="BO469" i="1"/>
  <c r="BS461" i="1"/>
  <c r="BR461" i="1"/>
  <c r="BO461" i="1"/>
  <c r="BS453" i="1"/>
  <c r="BR453" i="1"/>
  <c r="BO453" i="1"/>
  <c r="BS445" i="1"/>
  <c r="BR445" i="1"/>
  <c r="BO445" i="1"/>
  <c r="BS437" i="1"/>
  <c r="BO437" i="1"/>
  <c r="BR437" i="1"/>
  <c r="BS429" i="1"/>
  <c r="BR429" i="1"/>
  <c r="BO429" i="1"/>
  <c r="BS421" i="1"/>
  <c r="BR421" i="1"/>
  <c r="BO421" i="1"/>
  <c r="BS413" i="1"/>
  <c r="BR413" i="1"/>
  <c r="BO413" i="1"/>
  <c r="BS405" i="1"/>
  <c r="BR405" i="1"/>
  <c r="BO405" i="1"/>
  <c r="BS397" i="1"/>
  <c r="BR397" i="1"/>
  <c r="BO397" i="1"/>
  <c r="BS389" i="1"/>
  <c r="BR389" i="1"/>
  <c r="BO389" i="1"/>
  <c r="BS381" i="1"/>
  <c r="BR381" i="1"/>
  <c r="BO381" i="1"/>
  <c r="BS373" i="1"/>
  <c r="BO373" i="1"/>
  <c r="BR373" i="1"/>
  <c r="BS365" i="1"/>
  <c r="BR365" i="1"/>
  <c r="BO365" i="1"/>
  <c r="BS357" i="1"/>
  <c r="BR357" i="1"/>
  <c r="BO357" i="1"/>
  <c r="BS1066" i="1"/>
  <c r="BR1066" i="1"/>
  <c r="BO1066" i="1"/>
  <c r="BS1010" i="1"/>
  <c r="BR1010" i="1"/>
  <c r="BO1010" i="1"/>
  <c r="BS962" i="1"/>
  <c r="BO962" i="1"/>
  <c r="BR962" i="1"/>
  <c r="BS906" i="1"/>
  <c r="BR906" i="1"/>
  <c r="BO906" i="1"/>
  <c r="BS866" i="1"/>
  <c r="BR866" i="1"/>
  <c r="BO866" i="1"/>
  <c r="BS818" i="1"/>
  <c r="BR818" i="1"/>
  <c r="BO818" i="1"/>
  <c r="BS778" i="1"/>
  <c r="BR778" i="1"/>
  <c r="BO778" i="1"/>
  <c r="BS730" i="1"/>
  <c r="BR730" i="1"/>
  <c r="BO730" i="1"/>
  <c r="BS682" i="1"/>
  <c r="BR682" i="1"/>
  <c r="BO682" i="1"/>
  <c r="BS642" i="1"/>
  <c r="BR642" i="1"/>
  <c r="BO642" i="1"/>
  <c r="BS602" i="1"/>
  <c r="BR602" i="1"/>
  <c r="BO602" i="1"/>
  <c r="BS546" i="1"/>
  <c r="BR546" i="1"/>
  <c r="BO546" i="1"/>
  <c r="BS498" i="1"/>
  <c r="BR498" i="1"/>
  <c r="BO498" i="1"/>
  <c r="BS450" i="1"/>
  <c r="BR450" i="1"/>
  <c r="BO450" i="1"/>
  <c r="BS402" i="1"/>
  <c r="BR402" i="1"/>
  <c r="BO402" i="1"/>
  <c r="BS1079" i="1"/>
  <c r="BR1079" i="1"/>
  <c r="BO1079" i="1"/>
  <c r="BS1039" i="1"/>
  <c r="BR1039" i="1"/>
  <c r="BO1039" i="1"/>
  <c r="BS999" i="1"/>
  <c r="BR999" i="1"/>
  <c r="BO999" i="1"/>
  <c r="BR959" i="1"/>
  <c r="BO959" i="1"/>
  <c r="BS959" i="1"/>
  <c r="BR903" i="1"/>
  <c r="BS903" i="1"/>
  <c r="BO903" i="1"/>
  <c r="BS855" i="1"/>
  <c r="BR855" i="1"/>
  <c r="BO855" i="1"/>
  <c r="BS823" i="1"/>
  <c r="BR823" i="1"/>
  <c r="BO823" i="1"/>
  <c r="BS767" i="1"/>
  <c r="BR767" i="1"/>
  <c r="BO767" i="1"/>
  <c r="BS727" i="1"/>
  <c r="BR727" i="1"/>
  <c r="BO727" i="1"/>
  <c r="BS687" i="1"/>
  <c r="BR687" i="1"/>
  <c r="BO687" i="1"/>
  <c r="BS631" i="1"/>
  <c r="BR631" i="1"/>
  <c r="BO631" i="1"/>
  <c r="BS575" i="1"/>
  <c r="BR575" i="1"/>
  <c r="BO575" i="1"/>
  <c r="BS535" i="1"/>
  <c r="BR535" i="1"/>
  <c r="BO535" i="1"/>
  <c r="BS495" i="1"/>
  <c r="BR495" i="1"/>
  <c r="BO495" i="1"/>
  <c r="BS447" i="1"/>
  <c r="BR447" i="1"/>
  <c r="BO447" i="1"/>
  <c r="BS407" i="1"/>
  <c r="BR407" i="1"/>
  <c r="BO407" i="1"/>
  <c r="BS367" i="1"/>
  <c r="BR367" i="1"/>
  <c r="BO367" i="1"/>
  <c r="BS1092" i="1"/>
  <c r="BR1092" i="1"/>
  <c r="BO1092" i="1"/>
  <c r="BS1084" i="1"/>
  <c r="BR1084" i="1"/>
  <c r="BO1084" i="1"/>
  <c r="BS1076" i="1"/>
  <c r="BR1076" i="1"/>
  <c r="BO1076" i="1"/>
  <c r="BS1068" i="1"/>
  <c r="BR1068" i="1"/>
  <c r="BO1068" i="1"/>
  <c r="BS1060" i="1"/>
  <c r="BR1060" i="1"/>
  <c r="BO1060" i="1"/>
  <c r="BS1052" i="1"/>
  <c r="BR1052" i="1"/>
  <c r="BO1052" i="1"/>
  <c r="BS1044" i="1"/>
  <c r="BR1044" i="1"/>
  <c r="BO1044" i="1"/>
  <c r="BS1036" i="1"/>
  <c r="BR1036" i="1"/>
  <c r="BO1036" i="1"/>
  <c r="BS1028" i="1"/>
  <c r="BR1028" i="1"/>
  <c r="BO1028" i="1"/>
  <c r="BS1020" i="1"/>
  <c r="BR1020" i="1"/>
  <c r="BO1020" i="1"/>
  <c r="BS1012" i="1"/>
  <c r="BR1012" i="1"/>
  <c r="BO1012" i="1"/>
  <c r="BS1004" i="1"/>
  <c r="BR1004" i="1"/>
  <c r="BO1004" i="1"/>
  <c r="BS996" i="1"/>
  <c r="BR996" i="1"/>
  <c r="BO996" i="1"/>
  <c r="BS988" i="1"/>
  <c r="BR988" i="1"/>
  <c r="BO988" i="1"/>
  <c r="BS980" i="1"/>
  <c r="BR980" i="1"/>
  <c r="BO980" i="1"/>
  <c r="BS972" i="1"/>
  <c r="BO972" i="1"/>
  <c r="BR972" i="1"/>
  <c r="BS964" i="1"/>
  <c r="BR964" i="1"/>
  <c r="BO964" i="1"/>
  <c r="BS956" i="1"/>
  <c r="BR956" i="1"/>
  <c r="BO956" i="1"/>
  <c r="BS948" i="1"/>
  <c r="BR948" i="1"/>
  <c r="BO948" i="1"/>
  <c r="BS940" i="1"/>
  <c r="BO940" i="1"/>
  <c r="BR940" i="1"/>
  <c r="BS932" i="1"/>
  <c r="BR932" i="1"/>
  <c r="BO932" i="1"/>
  <c r="BS924" i="1"/>
  <c r="BR924" i="1"/>
  <c r="BO924" i="1"/>
  <c r="BS916" i="1"/>
  <c r="BR916" i="1"/>
  <c r="BO916" i="1"/>
  <c r="BS908" i="1"/>
  <c r="BR908" i="1"/>
  <c r="BO908" i="1"/>
  <c r="BS900" i="1"/>
  <c r="BR900" i="1"/>
  <c r="BO900" i="1"/>
  <c r="BS892" i="1"/>
  <c r="BR892" i="1"/>
  <c r="BO892" i="1"/>
  <c r="BS884" i="1"/>
  <c r="BR884" i="1"/>
  <c r="BO884" i="1"/>
  <c r="BS876" i="1"/>
  <c r="BR876" i="1"/>
  <c r="BO876" i="1"/>
  <c r="BS868" i="1"/>
  <c r="BR868" i="1"/>
  <c r="BO868" i="1"/>
  <c r="BS860" i="1"/>
  <c r="BR860" i="1"/>
  <c r="BO860" i="1"/>
  <c r="BS852" i="1"/>
  <c r="BR852" i="1"/>
  <c r="BO852" i="1"/>
  <c r="BS844" i="1"/>
  <c r="BR844" i="1"/>
  <c r="BO844" i="1"/>
  <c r="BS836" i="1"/>
  <c r="BR836" i="1"/>
  <c r="BO836" i="1"/>
  <c r="BS828" i="1"/>
  <c r="BR828" i="1"/>
  <c r="BO828" i="1"/>
  <c r="BS820" i="1"/>
  <c r="BR820" i="1"/>
  <c r="BO820" i="1"/>
  <c r="BS812" i="1"/>
  <c r="BR812" i="1"/>
  <c r="BO812" i="1"/>
  <c r="BS804" i="1"/>
  <c r="BR804" i="1"/>
  <c r="BO804" i="1"/>
  <c r="BS796" i="1"/>
  <c r="BR796" i="1"/>
  <c r="BO796" i="1"/>
  <c r="BS788" i="1"/>
  <c r="BR788" i="1"/>
  <c r="BO788" i="1"/>
  <c r="BS780" i="1"/>
  <c r="BR780" i="1"/>
  <c r="BO780" i="1"/>
  <c r="BS772" i="1"/>
  <c r="BR772" i="1"/>
  <c r="BO772" i="1"/>
  <c r="BS764" i="1"/>
  <c r="BR764" i="1"/>
  <c r="BO764" i="1"/>
  <c r="BS756" i="1"/>
  <c r="BR756" i="1"/>
  <c r="BO756" i="1"/>
  <c r="BS748" i="1"/>
  <c r="BR748" i="1"/>
  <c r="BO748" i="1"/>
  <c r="BS740" i="1"/>
  <c r="BR740" i="1"/>
  <c r="BO740" i="1"/>
  <c r="BS732" i="1"/>
  <c r="BR732" i="1"/>
  <c r="BO732" i="1"/>
  <c r="BS724" i="1"/>
  <c r="BR724" i="1"/>
  <c r="BO724" i="1"/>
  <c r="BS716" i="1"/>
  <c r="BR716" i="1"/>
  <c r="BO716" i="1"/>
  <c r="BS708" i="1"/>
  <c r="BR708" i="1"/>
  <c r="BO708" i="1"/>
  <c r="BS700" i="1"/>
  <c r="BR700" i="1"/>
  <c r="BO700" i="1"/>
  <c r="BS692" i="1"/>
  <c r="BR692" i="1"/>
  <c r="BO692" i="1"/>
  <c r="BS684" i="1"/>
  <c r="BR684" i="1"/>
  <c r="BO684" i="1"/>
  <c r="BS676" i="1"/>
  <c r="BR676" i="1"/>
  <c r="BO676" i="1"/>
  <c r="BS668" i="1"/>
  <c r="BR668" i="1"/>
  <c r="BO668" i="1"/>
  <c r="BS660" i="1"/>
  <c r="BR660" i="1"/>
  <c r="BO660" i="1"/>
  <c r="BS652" i="1"/>
  <c r="BR652" i="1"/>
  <c r="BO652" i="1"/>
  <c r="BS644" i="1"/>
  <c r="BR644" i="1"/>
  <c r="BO644" i="1"/>
  <c r="BS636" i="1"/>
  <c r="BR636" i="1"/>
  <c r="BO636" i="1"/>
  <c r="BS628" i="1"/>
  <c r="BR628" i="1"/>
  <c r="BO628" i="1"/>
  <c r="BS620" i="1"/>
  <c r="BR620" i="1"/>
  <c r="BO620" i="1"/>
  <c r="BS612" i="1"/>
  <c r="BR612" i="1"/>
  <c r="BO612" i="1"/>
  <c r="BS604" i="1"/>
  <c r="BR604" i="1"/>
  <c r="BO604" i="1"/>
  <c r="BS596" i="1"/>
  <c r="BR596" i="1"/>
  <c r="BO596" i="1"/>
  <c r="BS588" i="1"/>
  <c r="BR588" i="1"/>
  <c r="BO588" i="1"/>
  <c r="BS580" i="1"/>
  <c r="BR580" i="1"/>
  <c r="BO580" i="1"/>
  <c r="BS572" i="1"/>
  <c r="BR572" i="1"/>
  <c r="BO572" i="1"/>
  <c r="BS564" i="1"/>
  <c r="BR564" i="1"/>
  <c r="BO564" i="1"/>
  <c r="BS556" i="1"/>
  <c r="BR556" i="1"/>
  <c r="BO556" i="1"/>
  <c r="BS548" i="1"/>
  <c r="BR548" i="1"/>
  <c r="BO548" i="1"/>
  <c r="BS540" i="1"/>
  <c r="BR540" i="1"/>
  <c r="BO540" i="1"/>
  <c r="BS532" i="1"/>
  <c r="BR532" i="1"/>
  <c r="BO532" i="1"/>
  <c r="BS524" i="1"/>
  <c r="BR524" i="1"/>
  <c r="BO524" i="1"/>
  <c r="BS516" i="1"/>
  <c r="BR516" i="1"/>
  <c r="BO516" i="1"/>
  <c r="BS508" i="1"/>
  <c r="BR508" i="1"/>
  <c r="BO508" i="1"/>
  <c r="BS500" i="1"/>
  <c r="BR500" i="1"/>
  <c r="BO500" i="1"/>
  <c r="BS492" i="1"/>
  <c r="BR492" i="1"/>
  <c r="BO492" i="1"/>
  <c r="BS484" i="1"/>
  <c r="BR484" i="1"/>
  <c r="BO484" i="1"/>
  <c r="BS476" i="1"/>
  <c r="BR476" i="1"/>
  <c r="BO476" i="1"/>
  <c r="BS468" i="1"/>
  <c r="BR468" i="1"/>
  <c r="BO468" i="1"/>
  <c r="BS460" i="1"/>
  <c r="BR460" i="1"/>
  <c r="BO460" i="1"/>
  <c r="BS452" i="1"/>
  <c r="BR452" i="1"/>
  <c r="BO452" i="1"/>
  <c r="BS444" i="1"/>
  <c r="BR444" i="1"/>
  <c r="BO444" i="1"/>
  <c r="BS436" i="1"/>
  <c r="BR436" i="1"/>
  <c r="BO436" i="1"/>
  <c r="BS428" i="1"/>
  <c r="BR428" i="1"/>
  <c r="BO428" i="1"/>
  <c r="BS420" i="1"/>
  <c r="BR420" i="1"/>
  <c r="BO420" i="1"/>
  <c r="BS412" i="1"/>
  <c r="BR412" i="1"/>
  <c r="BO412" i="1"/>
  <c r="BS404" i="1"/>
  <c r="BR404" i="1"/>
  <c r="BO404" i="1"/>
  <c r="BS396" i="1"/>
  <c r="BR396" i="1"/>
  <c r="BO396" i="1"/>
  <c r="BS388" i="1"/>
  <c r="BR388" i="1"/>
  <c r="BO388" i="1"/>
  <c r="BS380" i="1"/>
  <c r="BR380" i="1"/>
  <c r="BO380" i="1"/>
  <c r="BS372" i="1"/>
  <c r="BR372" i="1"/>
  <c r="BO372" i="1"/>
  <c r="BS364" i="1"/>
  <c r="BR364" i="1"/>
  <c r="BO364" i="1"/>
  <c r="BS356" i="1"/>
  <c r="BR356" i="1"/>
  <c r="BO356" i="1"/>
  <c r="BS1058" i="1"/>
  <c r="BR1058" i="1"/>
  <c r="BO1058" i="1"/>
  <c r="BS1002" i="1"/>
  <c r="BR1002" i="1"/>
  <c r="BO1002" i="1"/>
  <c r="BS946" i="1"/>
  <c r="BR946" i="1"/>
  <c r="BO946" i="1"/>
  <c r="BS890" i="1"/>
  <c r="BR890" i="1"/>
  <c r="BO890" i="1"/>
  <c r="BS842" i="1"/>
  <c r="BR842" i="1"/>
  <c r="BO842" i="1"/>
  <c r="BS802" i="1"/>
  <c r="BR802" i="1"/>
  <c r="BO802" i="1"/>
  <c r="BS754" i="1"/>
  <c r="BR754" i="1"/>
  <c r="BO754" i="1"/>
  <c r="BS706" i="1"/>
  <c r="BR706" i="1"/>
  <c r="BO706" i="1"/>
  <c r="BS666" i="1"/>
  <c r="BR666" i="1"/>
  <c r="BO666" i="1"/>
  <c r="BS618" i="1"/>
  <c r="BR618" i="1"/>
  <c r="BO618" i="1"/>
  <c r="BS586" i="1"/>
  <c r="BR586" i="1"/>
  <c r="BO586" i="1"/>
  <c r="BS530" i="1"/>
  <c r="BR530" i="1"/>
  <c r="BO530" i="1"/>
  <c r="BS482" i="1"/>
  <c r="BR482" i="1"/>
  <c r="BO482" i="1"/>
  <c r="BS426" i="1"/>
  <c r="BR426" i="1"/>
  <c r="BO426" i="1"/>
  <c r="BS370" i="1"/>
  <c r="BR370" i="1"/>
  <c r="BO370" i="1"/>
  <c r="BR1087" i="1"/>
  <c r="BO1087" i="1"/>
  <c r="BS1087" i="1"/>
  <c r="BS1047" i="1"/>
  <c r="BR1047" i="1"/>
  <c r="BO1047" i="1"/>
  <c r="BS1007" i="1"/>
  <c r="BR1007" i="1"/>
  <c r="BO1007" i="1"/>
  <c r="BR967" i="1"/>
  <c r="BS967" i="1"/>
  <c r="BO967" i="1"/>
  <c r="BS927" i="1"/>
  <c r="BR927" i="1"/>
  <c r="BO927" i="1"/>
  <c r="BS887" i="1"/>
  <c r="BR887" i="1"/>
  <c r="BO887" i="1"/>
  <c r="BR847" i="1"/>
  <c r="BS847" i="1"/>
  <c r="BO847" i="1"/>
  <c r="BS807" i="1"/>
  <c r="BR807" i="1"/>
  <c r="BO807" i="1"/>
  <c r="BS783" i="1"/>
  <c r="BR783" i="1"/>
  <c r="BO783" i="1"/>
  <c r="BR743" i="1"/>
  <c r="BS743" i="1"/>
  <c r="BO743" i="1"/>
  <c r="BS695" i="1"/>
  <c r="BR695" i="1"/>
  <c r="BO695" i="1"/>
  <c r="BS671" i="1"/>
  <c r="BR671" i="1"/>
  <c r="BO671" i="1"/>
  <c r="BS639" i="1"/>
  <c r="BR639" i="1"/>
  <c r="BO639" i="1"/>
  <c r="BS607" i="1"/>
  <c r="BR607" i="1"/>
  <c r="BO607" i="1"/>
  <c r="BS567" i="1"/>
  <c r="BR567" i="1"/>
  <c r="BO567" i="1"/>
  <c r="BS519" i="1"/>
  <c r="BR519" i="1"/>
  <c r="BO519" i="1"/>
  <c r="BS471" i="1"/>
  <c r="BR471" i="1"/>
  <c r="BO471" i="1"/>
  <c r="BS439" i="1"/>
  <c r="BR439" i="1"/>
  <c r="BO439" i="1"/>
  <c r="BS399" i="1"/>
  <c r="BR399" i="1"/>
  <c r="BO399" i="1"/>
  <c r="BS359" i="1"/>
  <c r="BR359" i="1"/>
  <c r="BO359" i="1"/>
  <c r="BR1091" i="1"/>
  <c r="BS1091" i="1"/>
  <c r="BO1091" i="1"/>
  <c r="BS1083" i="1"/>
  <c r="BR1083" i="1"/>
  <c r="BO1083" i="1"/>
  <c r="BS1075" i="1"/>
  <c r="BR1075" i="1"/>
  <c r="BO1075" i="1"/>
  <c r="BS1067" i="1"/>
  <c r="BR1067" i="1"/>
  <c r="BO1067" i="1"/>
  <c r="BR1059" i="1"/>
  <c r="BS1059" i="1"/>
  <c r="BO1059" i="1"/>
  <c r="BS1051" i="1"/>
  <c r="BR1051" i="1"/>
  <c r="BO1051" i="1"/>
  <c r="BS1043" i="1"/>
  <c r="BR1043" i="1"/>
  <c r="BO1043" i="1"/>
  <c r="BS1035" i="1"/>
  <c r="BR1035" i="1"/>
  <c r="BO1035" i="1"/>
  <c r="BR1027" i="1"/>
  <c r="BS1027" i="1"/>
  <c r="BO1027" i="1"/>
  <c r="BS1019" i="1"/>
  <c r="BR1019" i="1"/>
  <c r="BO1019" i="1"/>
  <c r="BS1011" i="1"/>
  <c r="BR1011" i="1"/>
  <c r="BO1011" i="1"/>
  <c r="BS1003" i="1"/>
  <c r="BR1003" i="1"/>
  <c r="BO1003" i="1"/>
  <c r="BS995" i="1"/>
  <c r="BR995" i="1"/>
  <c r="BO995" i="1"/>
  <c r="BS987" i="1"/>
  <c r="BR987" i="1"/>
  <c r="BO987" i="1"/>
  <c r="BS979" i="1"/>
  <c r="BR979" i="1"/>
  <c r="BO979" i="1"/>
  <c r="BS971" i="1"/>
  <c r="BR971" i="1"/>
  <c r="BO971" i="1"/>
  <c r="BS963" i="1"/>
  <c r="BR963" i="1"/>
  <c r="BO963" i="1"/>
  <c r="BS955" i="1"/>
  <c r="BR955" i="1"/>
  <c r="BO955" i="1"/>
  <c r="BS947" i="1"/>
  <c r="BR947" i="1"/>
  <c r="BO947" i="1"/>
  <c r="BS939" i="1"/>
  <c r="BR939" i="1"/>
  <c r="BO939" i="1"/>
  <c r="BS931" i="1"/>
  <c r="BR931" i="1"/>
  <c r="BO931" i="1"/>
  <c r="BS923" i="1"/>
  <c r="BR923" i="1"/>
  <c r="BO923" i="1"/>
  <c r="BS915" i="1"/>
  <c r="BR915" i="1"/>
  <c r="BO915" i="1"/>
  <c r="BS907" i="1"/>
  <c r="BR907" i="1"/>
  <c r="BO907" i="1"/>
  <c r="BS899" i="1"/>
  <c r="BR899" i="1"/>
  <c r="BO899" i="1"/>
  <c r="BS891" i="1"/>
  <c r="BR891" i="1"/>
  <c r="BO891" i="1"/>
  <c r="BS883" i="1"/>
  <c r="BR883" i="1"/>
  <c r="BO883" i="1"/>
  <c r="BS875" i="1"/>
  <c r="BR875" i="1"/>
  <c r="BO875" i="1"/>
  <c r="BS867" i="1"/>
  <c r="BR867" i="1"/>
  <c r="BO867" i="1"/>
  <c r="BS859" i="1"/>
  <c r="BR859" i="1"/>
  <c r="BO859" i="1"/>
  <c r="BS851" i="1"/>
  <c r="BR851" i="1"/>
  <c r="BO851" i="1"/>
  <c r="BS843" i="1"/>
  <c r="BR843" i="1"/>
  <c r="BO843" i="1"/>
  <c r="BS835" i="1"/>
  <c r="BR835" i="1"/>
  <c r="BO835" i="1"/>
  <c r="BS827" i="1"/>
  <c r="BR827" i="1"/>
  <c r="BO827" i="1"/>
  <c r="BS819" i="1"/>
  <c r="BR819" i="1"/>
  <c r="BO819" i="1"/>
  <c r="BS811" i="1"/>
  <c r="BR811" i="1"/>
  <c r="BO811" i="1"/>
  <c r="BS803" i="1"/>
  <c r="BR803" i="1"/>
  <c r="BO803" i="1"/>
  <c r="BS795" i="1"/>
  <c r="BR795" i="1"/>
  <c r="BO795" i="1"/>
  <c r="BS787" i="1"/>
  <c r="BR787" i="1"/>
  <c r="BO787" i="1"/>
  <c r="BS779" i="1"/>
  <c r="BR779" i="1"/>
  <c r="BO779" i="1"/>
  <c r="BS771" i="1"/>
  <c r="BR771" i="1"/>
  <c r="BO771" i="1"/>
  <c r="BS763" i="1"/>
  <c r="BR763" i="1"/>
  <c r="BO763" i="1"/>
  <c r="BS755" i="1"/>
  <c r="BR755" i="1"/>
  <c r="BO755" i="1"/>
  <c r="BS747" i="1"/>
  <c r="BR747" i="1"/>
  <c r="BO747" i="1"/>
  <c r="BS739" i="1"/>
  <c r="BR739" i="1"/>
  <c r="BO739" i="1"/>
  <c r="BS731" i="1"/>
  <c r="BR731" i="1"/>
  <c r="BO731" i="1"/>
  <c r="BS723" i="1"/>
  <c r="BR723" i="1"/>
  <c r="BO723" i="1"/>
  <c r="BS715" i="1"/>
  <c r="BR715" i="1"/>
  <c r="BO715" i="1"/>
  <c r="BS707" i="1"/>
  <c r="BR707" i="1"/>
  <c r="BO707" i="1"/>
  <c r="BS699" i="1"/>
  <c r="BR699" i="1"/>
  <c r="BO699" i="1"/>
  <c r="BS691" i="1"/>
  <c r="BR691" i="1"/>
  <c r="BO691" i="1"/>
  <c r="BS683" i="1"/>
  <c r="BR683" i="1"/>
  <c r="BO683" i="1"/>
  <c r="BS675" i="1"/>
  <c r="BR675" i="1"/>
  <c r="BO675" i="1"/>
  <c r="BS667" i="1"/>
  <c r="BR667" i="1"/>
  <c r="BO667" i="1"/>
  <c r="BS659" i="1"/>
  <c r="BR659" i="1"/>
  <c r="BO659" i="1"/>
  <c r="BS651" i="1"/>
  <c r="BR651" i="1"/>
  <c r="BO651" i="1"/>
  <c r="BS643" i="1"/>
  <c r="BR643" i="1"/>
  <c r="BO643" i="1"/>
  <c r="BS635" i="1"/>
  <c r="BR635" i="1"/>
  <c r="BO635" i="1"/>
  <c r="BS627" i="1"/>
  <c r="BR627" i="1"/>
  <c r="BO627" i="1"/>
  <c r="BS619" i="1"/>
  <c r="BR619" i="1"/>
  <c r="BO619" i="1"/>
  <c r="BS611" i="1"/>
  <c r="BR611" i="1"/>
  <c r="BO611" i="1"/>
  <c r="BS603" i="1"/>
  <c r="BR603" i="1"/>
  <c r="BO603" i="1"/>
  <c r="BS595" i="1"/>
  <c r="BR595" i="1"/>
  <c r="BO595" i="1"/>
  <c r="BS587" i="1"/>
  <c r="BR587" i="1"/>
  <c r="BO587" i="1"/>
  <c r="BS579" i="1"/>
  <c r="BO579" i="1"/>
  <c r="BR579" i="1"/>
  <c r="BS571" i="1"/>
  <c r="BR571" i="1"/>
  <c r="BO571" i="1"/>
  <c r="BS563" i="1"/>
  <c r="BR563" i="1"/>
  <c r="BO563" i="1"/>
  <c r="BS555" i="1"/>
  <c r="BR555" i="1"/>
  <c r="BO555" i="1"/>
  <c r="BS547" i="1"/>
  <c r="BO547" i="1"/>
  <c r="BR547" i="1"/>
  <c r="BS539" i="1"/>
  <c r="BR539" i="1"/>
  <c r="BO539" i="1"/>
  <c r="BS531" i="1"/>
  <c r="BR531" i="1"/>
  <c r="BO531" i="1"/>
  <c r="BS523" i="1"/>
  <c r="BR523" i="1"/>
  <c r="BO523" i="1"/>
  <c r="BS515" i="1"/>
  <c r="BO515" i="1"/>
  <c r="BR515" i="1"/>
  <c r="BS507" i="1"/>
  <c r="BR507" i="1"/>
  <c r="BO507" i="1"/>
  <c r="BS499" i="1"/>
  <c r="BR499" i="1"/>
  <c r="BO499" i="1"/>
  <c r="BS491" i="1"/>
  <c r="BR491" i="1"/>
  <c r="BO491" i="1"/>
  <c r="BS483" i="1"/>
  <c r="BO483" i="1"/>
  <c r="BR483" i="1"/>
  <c r="BS475" i="1"/>
  <c r="BR475" i="1"/>
  <c r="BO475" i="1"/>
  <c r="BS467" i="1"/>
  <c r="BR467" i="1"/>
  <c r="BO467" i="1"/>
  <c r="BS459" i="1"/>
  <c r="BR459" i="1"/>
  <c r="BO459" i="1"/>
  <c r="BS451" i="1"/>
  <c r="BO451" i="1"/>
  <c r="BR451" i="1"/>
  <c r="BS443" i="1"/>
  <c r="BR443" i="1"/>
  <c r="BO443" i="1"/>
  <c r="BS435" i="1"/>
  <c r="BR435" i="1"/>
  <c r="BO435" i="1"/>
  <c r="BS427" i="1"/>
  <c r="BR427" i="1"/>
  <c r="BO427" i="1"/>
  <c r="BS419" i="1"/>
  <c r="BO419" i="1"/>
  <c r="BR419" i="1"/>
  <c r="BS411" i="1"/>
  <c r="BR411" i="1"/>
  <c r="BO411" i="1"/>
  <c r="BS403" i="1"/>
  <c r="BR403" i="1"/>
  <c r="BO403" i="1"/>
  <c r="BS395" i="1"/>
  <c r="BR395" i="1"/>
  <c r="BO395" i="1"/>
  <c r="BS387" i="1"/>
  <c r="BO387" i="1"/>
  <c r="BR387" i="1"/>
  <c r="BS379" i="1"/>
  <c r="BR379" i="1"/>
  <c r="BO379" i="1"/>
  <c r="BS371" i="1"/>
  <c r="BR371" i="1"/>
  <c r="BO371" i="1"/>
  <c r="BS363" i="1"/>
  <c r="BR363" i="1"/>
  <c r="BO363" i="1"/>
  <c r="BS355" i="1"/>
  <c r="BO355" i="1"/>
  <c r="BR355" i="1"/>
  <c r="BS442" i="1"/>
  <c r="BR442" i="1"/>
  <c r="BO442" i="1"/>
  <c r="BS386" i="1"/>
  <c r="BR386" i="1"/>
  <c r="BO386" i="1"/>
  <c r="BS1074" i="1"/>
  <c r="BO1074" i="1"/>
  <c r="BR1074" i="1"/>
  <c r="BS1018" i="1"/>
  <c r="BR1018" i="1"/>
  <c r="BO1018" i="1"/>
  <c r="BS970" i="1"/>
  <c r="BR970" i="1"/>
  <c r="BO970" i="1"/>
  <c r="BS922" i="1"/>
  <c r="BR922" i="1"/>
  <c r="BO922" i="1"/>
  <c r="BS874" i="1"/>
  <c r="BR874" i="1"/>
  <c r="BO874" i="1"/>
  <c r="BS826" i="1"/>
  <c r="BR826" i="1"/>
  <c r="BO826" i="1"/>
  <c r="BS786" i="1"/>
  <c r="BR786" i="1"/>
  <c r="BO786" i="1"/>
  <c r="BS722" i="1"/>
  <c r="BR722" i="1"/>
  <c r="BO722" i="1"/>
  <c r="BS690" i="1"/>
  <c r="BR690" i="1"/>
  <c r="BO690" i="1"/>
  <c r="BS650" i="1"/>
  <c r="BR650" i="1"/>
  <c r="BO650" i="1"/>
  <c r="BS594" i="1"/>
  <c r="BR594" i="1"/>
  <c r="BO594" i="1"/>
  <c r="BS538" i="1"/>
  <c r="BR538" i="1"/>
  <c r="BO538" i="1"/>
  <c r="BS490" i="1"/>
  <c r="BR490" i="1"/>
  <c r="BO490" i="1"/>
  <c r="BS434" i="1"/>
  <c r="BR434" i="1"/>
  <c r="BO434" i="1"/>
  <c r="BS378" i="1"/>
  <c r="BR378" i="1"/>
  <c r="BO378" i="1"/>
  <c r="BS1097" i="1"/>
  <c r="BR1097" i="1"/>
  <c r="BO1097" i="1"/>
  <c r="BS1089" i="1"/>
  <c r="BR1089" i="1"/>
  <c r="BO1089" i="1"/>
  <c r="BS1081" i="1"/>
  <c r="BR1081" i="1"/>
  <c r="BO1081" i="1"/>
  <c r="BS1073" i="1"/>
  <c r="BR1073" i="1"/>
  <c r="BO1073" i="1"/>
  <c r="BS1065" i="1"/>
  <c r="BR1065" i="1"/>
  <c r="BO1065" i="1"/>
  <c r="BS1057" i="1"/>
  <c r="BR1057" i="1"/>
  <c r="BO1057" i="1"/>
  <c r="BS1049" i="1"/>
  <c r="BR1049" i="1"/>
  <c r="BO1049" i="1"/>
  <c r="BS1041" i="1"/>
  <c r="BR1041" i="1"/>
  <c r="BO1041" i="1"/>
  <c r="BS1033" i="1"/>
  <c r="BR1033" i="1"/>
  <c r="BO1033" i="1"/>
  <c r="BS1025" i="1"/>
  <c r="BR1025" i="1"/>
  <c r="BO1025" i="1"/>
  <c r="BS1017" i="1"/>
  <c r="BR1017" i="1"/>
  <c r="BO1017" i="1"/>
  <c r="BS1009" i="1"/>
  <c r="BR1009" i="1"/>
  <c r="BO1009" i="1"/>
  <c r="BS1001" i="1"/>
  <c r="BR1001" i="1"/>
  <c r="BO1001" i="1"/>
  <c r="BS993" i="1"/>
  <c r="BR993" i="1"/>
  <c r="BO993" i="1"/>
  <c r="BS985" i="1"/>
  <c r="BR985" i="1"/>
  <c r="BO985" i="1"/>
  <c r="BS977" i="1"/>
  <c r="BR977" i="1"/>
  <c r="BO977" i="1"/>
  <c r="BS969" i="1"/>
  <c r="BR969" i="1"/>
  <c r="BO969" i="1"/>
  <c r="BS961" i="1"/>
  <c r="BR961" i="1"/>
  <c r="BO961" i="1"/>
  <c r="BS953" i="1"/>
  <c r="BR953" i="1"/>
  <c r="BO953" i="1"/>
  <c r="BS945" i="1"/>
  <c r="BR945" i="1"/>
  <c r="BO945" i="1"/>
  <c r="BS937" i="1"/>
  <c r="BR937" i="1"/>
  <c r="BO937" i="1"/>
  <c r="BS929" i="1"/>
  <c r="BR929" i="1"/>
  <c r="BO929" i="1"/>
  <c r="BS921" i="1"/>
  <c r="BR921" i="1"/>
  <c r="BO921" i="1"/>
  <c r="BS913" i="1"/>
  <c r="BR913" i="1"/>
  <c r="BO913" i="1"/>
  <c r="BS905" i="1"/>
  <c r="BR905" i="1"/>
  <c r="BO905" i="1"/>
  <c r="BS897" i="1"/>
  <c r="BR897" i="1"/>
  <c r="BO897" i="1"/>
  <c r="BS889" i="1"/>
  <c r="BR889" i="1"/>
  <c r="BO889" i="1"/>
  <c r="BS881" i="1"/>
  <c r="BR881" i="1"/>
  <c r="BO881" i="1"/>
  <c r="BS873" i="1"/>
  <c r="BR873" i="1"/>
  <c r="BO873" i="1"/>
  <c r="BS865" i="1"/>
  <c r="BR865" i="1"/>
  <c r="BO865" i="1"/>
  <c r="BS857" i="1"/>
  <c r="BR857" i="1"/>
  <c r="BO857" i="1"/>
  <c r="BS849" i="1"/>
  <c r="BR849" i="1"/>
  <c r="BO849" i="1"/>
  <c r="BS841" i="1"/>
  <c r="BR841" i="1"/>
  <c r="BO841" i="1"/>
  <c r="BS833" i="1"/>
  <c r="BR833" i="1"/>
  <c r="BO833" i="1"/>
  <c r="BS825" i="1"/>
  <c r="BR825" i="1"/>
  <c r="BO825" i="1"/>
  <c r="BS817" i="1"/>
  <c r="BR817" i="1"/>
  <c r="BO817" i="1"/>
  <c r="BS809" i="1"/>
  <c r="BR809" i="1"/>
  <c r="BO809" i="1"/>
  <c r="BS801" i="1"/>
  <c r="BR801" i="1"/>
  <c r="BO801" i="1"/>
  <c r="BS793" i="1"/>
  <c r="BR793" i="1"/>
  <c r="BO793" i="1"/>
  <c r="BS785" i="1"/>
  <c r="BR785" i="1"/>
  <c r="BO785" i="1"/>
  <c r="BS777" i="1"/>
  <c r="BR777" i="1"/>
  <c r="BO777" i="1"/>
  <c r="BS769" i="1"/>
  <c r="BR769" i="1"/>
  <c r="BO769" i="1"/>
  <c r="BS761" i="1"/>
  <c r="BR761" i="1"/>
  <c r="BO761" i="1"/>
  <c r="BS753" i="1"/>
  <c r="BR753" i="1"/>
  <c r="BO753" i="1"/>
  <c r="BS745" i="1"/>
  <c r="BR745" i="1"/>
  <c r="BO745" i="1"/>
  <c r="BS737" i="1"/>
  <c r="BR737" i="1"/>
  <c r="BO737" i="1"/>
  <c r="BS729" i="1"/>
  <c r="BR729" i="1"/>
  <c r="BO729" i="1"/>
  <c r="BS721" i="1"/>
  <c r="BR721" i="1"/>
  <c r="BO721" i="1"/>
  <c r="BS713" i="1"/>
  <c r="BR713" i="1"/>
  <c r="BO713" i="1"/>
  <c r="BS705" i="1"/>
  <c r="BR705" i="1"/>
  <c r="BO705" i="1"/>
  <c r="BS697" i="1"/>
  <c r="BR697" i="1"/>
  <c r="BO697" i="1"/>
  <c r="BS689" i="1"/>
  <c r="BR689" i="1"/>
  <c r="BO689" i="1"/>
  <c r="BS681" i="1"/>
  <c r="BR681" i="1"/>
  <c r="BO681" i="1"/>
  <c r="BS673" i="1"/>
  <c r="BR673" i="1"/>
  <c r="BO673" i="1"/>
  <c r="BS665" i="1"/>
  <c r="BR665" i="1"/>
  <c r="BO665" i="1"/>
  <c r="BS657" i="1"/>
  <c r="BR657" i="1"/>
  <c r="BO657" i="1"/>
  <c r="BS649" i="1"/>
  <c r="BR649" i="1"/>
  <c r="BO649" i="1"/>
  <c r="BS641" i="1"/>
  <c r="BR641" i="1"/>
  <c r="BO641" i="1"/>
  <c r="BS633" i="1"/>
  <c r="BR633" i="1"/>
  <c r="BO633" i="1"/>
  <c r="BS625" i="1"/>
  <c r="BR625" i="1"/>
  <c r="BO625" i="1"/>
  <c r="BS617" i="1"/>
  <c r="BR617" i="1"/>
  <c r="BO617" i="1"/>
  <c r="BS609" i="1"/>
  <c r="BR609" i="1"/>
  <c r="BO609" i="1"/>
  <c r="BS601" i="1"/>
  <c r="BR601" i="1"/>
  <c r="BO601" i="1"/>
  <c r="BS593" i="1"/>
  <c r="BR593" i="1"/>
  <c r="BO593" i="1"/>
  <c r="BS585" i="1"/>
  <c r="BR585" i="1"/>
  <c r="BO585" i="1"/>
  <c r="BS577" i="1"/>
  <c r="BR577" i="1"/>
  <c r="BO577" i="1"/>
  <c r="BS569" i="1"/>
  <c r="BR569" i="1"/>
  <c r="BO569" i="1"/>
  <c r="BS561" i="1"/>
  <c r="BR561" i="1"/>
  <c r="BO561" i="1"/>
  <c r="BS553" i="1"/>
  <c r="BR553" i="1"/>
  <c r="BO553" i="1"/>
  <c r="BS545" i="1"/>
  <c r="BR545" i="1"/>
  <c r="BO545" i="1"/>
  <c r="BS537" i="1"/>
  <c r="BR537" i="1"/>
  <c r="BO537" i="1"/>
  <c r="BS529" i="1"/>
  <c r="BR529" i="1"/>
  <c r="BO529" i="1"/>
  <c r="BS521" i="1"/>
  <c r="BR521" i="1"/>
  <c r="BO521" i="1"/>
  <c r="BS513" i="1"/>
  <c r="BR513" i="1"/>
  <c r="BO513" i="1"/>
  <c r="BS505" i="1"/>
  <c r="BR505" i="1"/>
  <c r="BO505" i="1"/>
  <c r="BS497" i="1"/>
  <c r="BR497" i="1"/>
  <c r="BO497" i="1"/>
  <c r="BS489" i="1"/>
  <c r="BR489" i="1"/>
  <c r="BO489" i="1"/>
  <c r="BS481" i="1"/>
  <c r="BR481" i="1"/>
  <c r="BO481" i="1"/>
  <c r="BS473" i="1"/>
  <c r="BR473" i="1"/>
  <c r="BO473" i="1"/>
  <c r="BS465" i="1"/>
  <c r="BR465" i="1"/>
  <c r="BO465" i="1"/>
  <c r="BS457" i="1"/>
  <c r="BR457" i="1"/>
  <c r="BO457" i="1"/>
  <c r="BS449" i="1"/>
  <c r="BR449" i="1"/>
  <c r="BO449" i="1"/>
  <c r="BS441" i="1"/>
  <c r="BR441" i="1"/>
  <c r="BO441" i="1"/>
  <c r="BS433" i="1"/>
  <c r="BR433" i="1"/>
  <c r="BO433" i="1"/>
  <c r="BS425" i="1"/>
  <c r="BR425" i="1"/>
  <c r="BO425" i="1"/>
  <c r="BS417" i="1"/>
  <c r="BR417" i="1"/>
  <c r="BO417" i="1"/>
  <c r="BS409" i="1"/>
  <c r="BR409" i="1"/>
  <c r="BO409" i="1"/>
  <c r="BS401" i="1"/>
  <c r="BR401" i="1"/>
  <c r="BO401" i="1"/>
  <c r="BS393" i="1"/>
  <c r="BR393" i="1"/>
  <c r="BO393" i="1"/>
  <c r="BS385" i="1"/>
  <c r="BR385" i="1"/>
  <c r="BO385" i="1"/>
  <c r="BS377" i="1"/>
  <c r="BR377" i="1"/>
  <c r="BO377" i="1"/>
  <c r="BS369" i="1"/>
  <c r="BR369" i="1"/>
  <c r="BO369" i="1"/>
  <c r="BS361" i="1"/>
  <c r="BR361" i="1"/>
  <c r="BO361" i="1"/>
  <c r="BS352" i="1"/>
  <c r="BR352" i="1"/>
  <c r="BO352" i="1"/>
  <c r="BS312" i="1"/>
  <c r="BR312" i="1"/>
  <c r="BS304" i="1"/>
  <c r="BR304" i="1"/>
  <c r="BS296" i="1"/>
  <c r="BR296" i="1"/>
  <c r="BS288" i="1"/>
  <c r="BR288" i="1"/>
  <c r="BS280" i="1"/>
  <c r="BR280" i="1"/>
  <c r="BS272" i="1"/>
  <c r="BR272" i="1"/>
  <c r="BR264" i="1"/>
  <c r="BS264" i="1"/>
  <c r="BS256" i="1"/>
  <c r="BR256" i="1"/>
  <c r="BS77" i="1"/>
  <c r="BR77" i="1"/>
  <c r="BS163" i="1"/>
  <c r="BR163" i="1"/>
  <c r="BS224" i="1"/>
  <c r="BR224" i="1"/>
  <c r="BS209" i="1"/>
  <c r="BR209" i="1"/>
  <c r="BS188" i="1"/>
  <c r="BR188" i="1"/>
  <c r="BS138" i="1"/>
  <c r="BR138" i="1"/>
  <c r="BS122" i="1"/>
  <c r="BR122" i="1"/>
  <c r="BR93" i="1"/>
  <c r="BS93" i="1"/>
  <c r="BS102" i="1"/>
  <c r="BR102" i="1"/>
  <c r="BS32" i="1"/>
  <c r="BR32" i="1"/>
  <c r="BS23" i="1"/>
  <c r="BR23" i="1"/>
  <c r="BS12" i="1"/>
  <c r="BR12" i="1"/>
  <c r="BS58" i="1"/>
  <c r="BR58" i="1"/>
  <c r="BS39" i="1"/>
  <c r="BR39" i="1"/>
  <c r="BS351" i="1"/>
  <c r="BR351" i="1"/>
  <c r="BO351" i="1"/>
  <c r="BS343" i="1"/>
  <c r="BR343" i="1"/>
  <c r="BS335" i="1"/>
  <c r="BR335" i="1"/>
  <c r="BS327" i="1"/>
  <c r="BR327" i="1"/>
  <c r="BS319" i="1"/>
  <c r="BR319" i="1"/>
  <c r="BS311" i="1"/>
  <c r="BR311" i="1"/>
  <c r="BS303" i="1"/>
  <c r="BR303" i="1"/>
  <c r="BS295" i="1"/>
  <c r="BR295" i="1"/>
  <c r="BS287" i="1"/>
  <c r="BR287" i="1"/>
  <c r="BS279" i="1"/>
  <c r="BR279" i="1"/>
  <c r="BS271" i="1"/>
  <c r="BR271" i="1"/>
  <c r="BS263" i="1"/>
  <c r="BR263" i="1"/>
  <c r="BS255" i="1"/>
  <c r="BR255" i="1"/>
  <c r="BS178" i="1"/>
  <c r="BR178" i="1"/>
  <c r="BS166" i="1"/>
  <c r="BR166" i="1"/>
  <c r="BS162" i="1"/>
  <c r="BR162" i="1"/>
  <c r="BS154" i="1"/>
  <c r="BR154" i="1"/>
  <c r="BS223" i="1"/>
  <c r="BR223" i="1"/>
  <c r="BS216" i="1"/>
  <c r="BR216" i="1"/>
  <c r="BS208" i="1"/>
  <c r="BR208" i="1"/>
  <c r="BS200" i="1"/>
  <c r="BR200" i="1"/>
  <c r="BS193" i="1"/>
  <c r="BR193" i="1"/>
  <c r="BS187" i="1"/>
  <c r="BR187" i="1"/>
  <c r="BS241" i="1"/>
  <c r="BR241" i="1"/>
  <c r="BS183" i="1"/>
  <c r="BR183" i="1"/>
  <c r="BS152" i="1"/>
  <c r="BR152" i="1"/>
  <c r="BS145" i="1"/>
  <c r="BR145" i="1"/>
  <c r="BS137" i="1"/>
  <c r="BR137" i="1"/>
  <c r="BS129" i="1"/>
  <c r="BR129" i="1"/>
  <c r="BS121" i="1"/>
  <c r="BR121" i="1"/>
  <c r="BS111" i="1"/>
  <c r="BR111" i="1"/>
  <c r="BS92" i="1"/>
  <c r="BR92" i="1"/>
  <c r="BR85" i="1"/>
  <c r="BS85" i="1"/>
  <c r="BS101" i="1"/>
  <c r="BR101" i="1"/>
  <c r="BS94" i="1"/>
  <c r="BR94" i="1"/>
  <c r="BS31" i="1"/>
  <c r="BR31" i="1"/>
  <c r="BS26" i="1"/>
  <c r="BR26" i="1"/>
  <c r="BS51" i="1"/>
  <c r="BR51" i="1"/>
  <c r="BS16" i="1"/>
  <c r="BR16" i="1"/>
  <c r="BS47" i="1"/>
  <c r="BR47" i="1"/>
  <c r="BS43" i="1"/>
  <c r="BR43" i="1"/>
  <c r="BS68" i="1"/>
  <c r="BR68" i="1"/>
  <c r="BS5" i="1"/>
  <c r="BR5" i="1"/>
  <c r="BS35" i="1"/>
  <c r="BR35" i="1"/>
  <c r="BS155" i="1"/>
  <c r="BR155" i="1"/>
  <c r="BS217" i="1"/>
  <c r="BR217" i="1"/>
  <c r="BS201" i="1"/>
  <c r="BR201" i="1"/>
  <c r="BS146" i="1"/>
  <c r="BR146" i="1"/>
  <c r="BS130" i="1"/>
  <c r="BR130" i="1"/>
  <c r="BS112" i="1"/>
  <c r="BR112" i="1"/>
  <c r="BS86" i="1"/>
  <c r="BR86" i="1"/>
  <c r="BS95" i="1"/>
  <c r="BR95" i="1"/>
  <c r="BR27" i="1"/>
  <c r="BS27" i="1"/>
  <c r="BS17" i="1"/>
  <c r="BR17" i="1"/>
  <c r="BR8" i="1"/>
  <c r="BS8" i="1"/>
  <c r="BS36" i="1"/>
  <c r="BR36" i="1"/>
  <c r="BS350" i="1"/>
  <c r="BR350" i="1"/>
  <c r="BO350" i="1"/>
  <c r="BS342" i="1"/>
  <c r="BR342" i="1"/>
  <c r="BS334" i="1"/>
  <c r="BR334" i="1"/>
  <c r="BS326" i="1"/>
  <c r="BR326" i="1"/>
  <c r="BS318" i="1"/>
  <c r="BR318" i="1"/>
  <c r="BS310" i="1"/>
  <c r="BR310" i="1"/>
  <c r="BS302" i="1"/>
  <c r="BR302" i="1"/>
  <c r="BS294" i="1"/>
  <c r="BR294" i="1"/>
  <c r="BS286" i="1"/>
  <c r="BR286" i="1"/>
  <c r="BS278" i="1"/>
  <c r="BR278" i="1"/>
  <c r="BS270" i="1"/>
  <c r="BR270" i="1"/>
  <c r="BS262" i="1"/>
  <c r="BR262" i="1"/>
  <c r="BS254" i="1"/>
  <c r="BR254" i="1"/>
  <c r="BS177" i="1"/>
  <c r="BR177" i="1"/>
  <c r="BS171" i="1"/>
  <c r="BR171" i="1"/>
  <c r="BS161" i="1"/>
  <c r="BR161" i="1"/>
  <c r="BS229" i="1"/>
  <c r="BR229" i="1"/>
  <c r="BS222" i="1"/>
  <c r="BR222" i="1"/>
  <c r="BS215" i="1"/>
  <c r="BR215" i="1"/>
  <c r="BS207" i="1"/>
  <c r="BR207" i="1"/>
  <c r="BS199" i="1"/>
  <c r="BR199" i="1"/>
  <c r="BS192" i="1"/>
  <c r="BR192" i="1"/>
  <c r="BS233" i="1"/>
  <c r="BR233" i="1"/>
  <c r="BS240" i="1"/>
  <c r="BR240" i="1"/>
  <c r="BR237" i="1"/>
  <c r="BS237" i="1"/>
  <c r="BS116" i="1"/>
  <c r="BR116" i="1"/>
  <c r="BS143" i="1"/>
  <c r="BR143" i="1"/>
  <c r="BR136" i="1"/>
  <c r="BS136" i="1"/>
  <c r="BS128" i="1"/>
  <c r="BR128" i="1"/>
  <c r="BS120" i="1"/>
  <c r="BR120" i="1"/>
  <c r="BS110" i="1"/>
  <c r="BR110" i="1"/>
  <c r="BS91" i="1"/>
  <c r="BR91" i="1"/>
  <c r="BR104" i="1"/>
  <c r="BS104" i="1"/>
  <c r="BS100" i="1"/>
  <c r="BR100" i="1"/>
  <c r="BS79" i="1"/>
  <c r="BR79" i="1"/>
  <c r="BS30" i="1"/>
  <c r="BR30" i="1"/>
  <c r="BS52" i="1"/>
  <c r="BR52" i="1"/>
  <c r="BS22" i="1"/>
  <c r="BR22" i="1"/>
  <c r="BS15" i="1"/>
  <c r="BR15" i="1"/>
  <c r="BR11" i="1"/>
  <c r="BS11" i="1"/>
  <c r="BS72" i="1"/>
  <c r="BR72" i="1"/>
  <c r="BS67" i="1"/>
  <c r="BR67" i="1"/>
  <c r="BR38" i="1"/>
  <c r="BS38" i="1"/>
  <c r="BS64" i="1"/>
  <c r="BR64" i="1"/>
  <c r="BS336" i="1"/>
  <c r="BR336" i="1"/>
  <c r="BS242" i="1"/>
  <c r="BR242" i="1"/>
  <c r="BS317" i="1"/>
  <c r="BR317" i="1"/>
  <c r="BR277" i="1"/>
  <c r="BS277" i="1"/>
  <c r="BS170" i="1"/>
  <c r="BR170" i="1"/>
  <c r="BS206" i="1"/>
  <c r="BR206" i="1"/>
  <c r="BS182" i="1"/>
  <c r="BR182" i="1"/>
  <c r="BS119" i="1"/>
  <c r="BR119" i="1"/>
  <c r="BS25" i="1"/>
  <c r="BR25" i="1"/>
  <c r="BS4" i="1"/>
  <c r="BR4" i="1"/>
  <c r="BS167" i="1"/>
  <c r="BR167" i="1"/>
  <c r="BR333" i="1"/>
  <c r="BS333" i="1"/>
  <c r="BS285" i="1"/>
  <c r="BR285" i="1"/>
  <c r="BS253" i="1"/>
  <c r="BR253" i="1"/>
  <c r="BS221" i="1"/>
  <c r="BR221" i="1"/>
  <c r="BS186" i="1"/>
  <c r="BR186" i="1"/>
  <c r="BS135" i="1"/>
  <c r="BR135" i="1"/>
  <c r="BS90" i="1"/>
  <c r="BR90" i="1"/>
  <c r="BS78" i="1"/>
  <c r="BR78" i="1"/>
  <c r="BS10" i="1"/>
  <c r="BR10" i="1"/>
  <c r="BS348" i="1"/>
  <c r="BR348" i="1"/>
  <c r="BO348" i="1"/>
  <c r="BS340" i="1"/>
  <c r="BR340" i="1"/>
  <c r="BS332" i="1"/>
  <c r="BR332" i="1"/>
  <c r="BS324" i="1"/>
  <c r="BR324" i="1"/>
  <c r="BS316" i="1"/>
  <c r="BR316" i="1"/>
  <c r="BS308" i="1"/>
  <c r="BR308" i="1"/>
  <c r="BS300" i="1"/>
  <c r="BR300" i="1"/>
  <c r="BS292" i="1"/>
  <c r="BR292" i="1"/>
  <c r="BS284" i="1"/>
  <c r="BR284" i="1"/>
  <c r="BS276" i="1"/>
  <c r="BR276" i="1"/>
  <c r="BS268" i="1"/>
  <c r="BR268" i="1"/>
  <c r="BS260" i="1"/>
  <c r="BR260" i="1"/>
  <c r="BS252" i="1"/>
  <c r="BR252" i="1"/>
  <c r="BS175" i="1"/>
  <c r="BR175" i="1"/>
  <c r="BS169" i="1"/>
  <c r="BR169" i="1"/>
  <c r="BS159" i="1"/>
  <c r="BR159" i="1"/>
  <c r="BS235" i="1"/>
  <c r="BR235" i="1"/>
  <c r="BS234" i="1"/>
  <c r="BR234" i="1"/>
  <c r="BR213" i="1"/>
  <c r="BS213" i="1"/>
  <c r="BR205" i="1"/>
  <c r="BS205" i="1"/>
  <c r="BS197" i="1"/>
  <c r="BR197" i="1"/>
  <c r="BS247" i="1"/>
  <c r="BR247" i="1"/>
  <c r="BR245" i="1"/>
  <c r="BS245" i="1"/>
  <c r="BR232" i="1"/>
  <c r="BS232" i="1"/>
  <c r="BR181" i="1"/>
  <c r="BS181" i="1"/>
  <c r="BR149" i="1"/>
  <c r="BS149" i="1"/>
  <c r="BS144" i="1"/>
  <c r="BR144" i="1"/>
  <c r="BS134" i="1"/>
  <c r="BR134" i="1"/>
  <c r="BS126" i="1"/>
  <c r="BR126" i="1"/>
  <c r="BS118" i="1"/>
  <c r="BR118" i="1"/>
  <c r="BS108" i="1"/>
  <c r="BR108" i="1"/>
  <c r="BS89" i="1"/>
  <c r="BR89" i="1"/>
  <c r="BS83" i="1"/>
  <c r="BR83" i="1"/>
  <c r="BS98" i="1"/>
  <c r="BR98" i="1"/>
  <c r="BS57" i="1"/>
  <c r="BR57" i="1"/>
  <c r="BS28" i="1"/>
  <c r="BR28" i="1"/>
  <c r="BS74" i="1"/>
  <c r="BR74" i="1"/>
  <c r="BS20" i="1"/>
  <c r="BR20" i="1"/>
  <c r="BS13" i="1"/>
  <c r="BR13" i="1"/>
  <c r="BR46" i="1"/>
  <c r="BS46" i="1"/>
  <c r="BS7" i="1"/>
  <c r="BR7" i="1"/>
  <c r="BS41" i="1"/>
  <c r="BR41" i="1"/>
  <c r="BS3" i="1"/>
  <c r="BR3" i="1"/>
  <c r="BS328" i="1"/>
  <c r="BR328" i="1"/>
  <c r="BS238" i="1"/>
  <c r="BR238" i="1"/>
  <c r="BS349" i="1"/>
  <c r="BR349" i="1"/>
  <c r="BO349" i="1"/>
  <c r="BR309" i="1"/>
  <c r="BS309" i="1"/>
  <c r="BR269" i="1"/>
  <c r="BS269" i="1"/>
  <c r="BS160" i="1"/>
  <c r="BR160" i="1"/>
  <c r="BS198" i="1"/>
  <c r="BR198" i="1"/>
  <c r="BS151" i="1"/>
  <c r="BR151" i="1"/>
  <c r="BR109" i="1"/>
  <c r="BS109" i="1"/>
  <c r="BS29" i="1"/>
  <c r="BR29" i="1"/>
  <c r="BS63" i="1"/>
  <c r="BR63" i="1"/>
  <c r="BS347" i="1"/>
  <c r="BR347" i="1"/>
  <c r="BS323" i="1"/>
  <c r="BR323" i="1"/>
  <c r="BS315" i="1"/>
  <c r="BR315" i="1"/>
  <c r="BS307" i="1"/>
  <c r="BR307" i="1"/>
  <c r="BS299" i="1"/>
  <c r="BR299" i="1"/>
  <c r="BS291" i="1"/>
  <c r="BR291" i="1"/>
  <c r="BS283" i="1"/>
  <c r="BR283" i="1"/>
  <c r="BS275" i="1"/>
  <c r="BR275" i="1"/>
  <c r="BS267" i="1"/>
  <c r="BR267" i="1"/>
  <c r="BS259" i="1"/>
  <c r="BR259" i="1"/>
  <c r="BS251" i="1"/>
  <c r="BR251" i="1"/>
  <c r="BS174" i="1"/>
  <c r="BR174" i="1"/>
  <c r="BS168" i="1"/>
  <c r="BR168" i="1"/>
  <c r="BS158" i="1"/>
  <c r="BR158" i="1"/>
  <c r="BS227" i="1"/>
  <c r="BR227" i="1"/>
  <c r="BS220" i="1"/>
  <c r="BR220" i="1"/>
  <c r="BS212" i="1"/>
  <c r="BR212" i="1"/>
  <c r="BS204" i="1"/>
  <c r="BR204" i="1"/>
  <c r="BS196" i="1"/>
  <c r="BR196" i="1"/>
  <c r="BS190" i="1"/>
  <c r="BR190" i="1"/>
  <c r="BS244" i="1"/>
  <c r="BR244" i="1"/>
  <c r="BS231" i="1"/>
  <c r="BR231" i="1"/>
  <c r="BS180" i="1"/>
  <c r="BR180" i="1"/>
  <c r="BS148" i="1"/>
  <c r="BR148" i="1"/>
  <c r="BR141" i="1"/>
  <c r="BS141" i="1"/>
  <c r="BS133" i="1"/>
  <c r="BR133" i="1"/>
  <c r="BS125" i="1"/>
  <c r="BR125" i="1"/>
  <c r="BR117" i="1"/>
  <c r="BS117" i="1"/>
  <c r="BS107" i="1"/>
  <c r="BR107" i="1"/>
  <c r="BR88" i="1"/>
  <c r="BS88" i="1"/>
  <c r="BS103" i="1"/>
  <c r="BR103" i="1"/>
  <c r="BS80" i="1"/>
  <c r="BR80" i="1"/>
  <c r="BR34" i="1"/>
  <c r="BS34" i="1"/>
  <c r="BS75" i="1"/>
  <c r="BR75" i="1"/>
  <c r="BS59" i="1"/>
  <c r="BR59" i="1"/>
  <c r="BR50" i="1"/>
  <c r="BS50" i="1"/>
  <c r="BS49" i="1"/>
  <c r="BR49" i="1"/>
  <c r="BS9" i="1"/>
  <c r="BR9" i="1"/>
  <c r="BS71" i="1"/>
  <c r="BR71" i="1"/>
  <c r="BS6" i="1"/>
  <c r="BR6" i="1"/>
  <c r="BS62" i="1"/>
  <c r="BR62" i="1"/>
  <c r="BS320" i="1"/>
  <c r="BR320" i="1"/>
  <c r="BS248" i="1"/>
  <c r="BR248" i="1"/>
  <c r="BS325" i="1"/>
  <c r="BR325" i="1"/>
  <c r="BS293" i="1"/>
  <c r="BR293" i="1"/>
  <c r="BS176" i="1"/>
  <c r="BR176" i="1"/>
  <c r="BS214" i="1"/>
  <c r="BR214" i="1"/>
  <c r="BS239" i="1"/>
  <c r="BR239" i="1"/>
  <c r="BS142" i="1"/>
  <c r="BR142" i="1"/>
  <c r="BS99" i="1"/>
  <c r="BR99" i="1"/>
  <c r="BS14" i="1"/>
  <c r="BR14" i="1"/>
  <c r="BS66" i="1"/>
  <c r="BR66" i="1"/>
  <c r="BS60" i="1"/>
  <c r="BR60" i="1"/>
  <c r="BS331" i="1"/>
  <c r="BR331" i="1"/>
  <c r="BS354" i="1"/>
  <c r="BR354" i="1"/>
  <c r="BO354" i="1"/>
  <c r="BS346" i="1"/>
  <c r="BR346" i="1"/>
  <c r="BS338" i="1"/>
  <c r="BR338" i="1"/>
  <c r="BS330" i="1"/>
  <c r="BR330" i="1"/>
  <c r="BS322" i="1"/>
  <c r="BR322" i="1"/>
  <c r="BS314" i="1"/>
  <c r="BR314" i="1"/>
  <c r="BS306" i="1"/>
  <c r="BR306" i="1"/>
  <c r="BS298" i="1"/>
  <c r="BR298" i="1"/>
  <c r="BS290" i="1"/>
  <c r="BR290" i="1"/>
  <c r="BS282" i="1"/>
  <c r="BR282" i="1"/>
  <c r="BS274" i="1"/>
  <c r="BR274" i="1"/>
  <c r="BS266" i="1"/>
  <c r="BR266" i="1"/>
  <c r="BS258" i="1"/>
  <c r="BR258" i="1"/>
  <c r="BS250" i="1"/>
  <c r="BR250" i="1"/>
  <c r="BR173" i="1"/>
  <c r="BS173" i="1"/>
  <c r="BS165" i="1"/>
  <c r="BR165" i="1"/>
  <c r="BS157" i="1"/>
  <c r="BR157" i="1"/>
  <c r="BS226" i="1"/>
  <c r="BR226" i="1"/>
  <c r="BS219" i="1"/>
  <c r="BR219" i="1"/>
  <c r="BS211" i="1"/>
  <c r="BR211" i="1"/>
  <c r="BS203" i="1"/>
  <c r="BR203" i="1"/>
  <c r="BS195" i="1"/>
  <c r="BR195" i="1"/>
  <c r="BS246" i="1"/>
  <c r="BR246" i="1"/>
  <c r="BS185" i="1"/>
  <c r="BR185" i="1"/>
  <c r="BS230" i="1"/>
  <c r="BR230" i="1"/>
  <c r="BS179" i="1"/>
  <c r="BR179" i="1"/>
  <c r="BS150" i="1"/>
  <c r="BR150" i="1"/>
  <c r="BS140" i="1"/>
  <c r="BR140" i="1"/>
  <c r="BS132" i="1"/>
  <c r="BR132" i="1"/>
  <c r="BS124" i="1"/>
  <c r="BR124" i="1"/>
  <c r="BS114" i="1"/>
  <c r="BR114" i="1"/>
  <c r="BS106" i="1"/>
  <c r="BR106" i="1"/>
  <c r="BS87" i="1"/>
  <c r="BR87" i="1"/>
  <c r="BS82" i="1"/>
  <c r="BR82" i="1"/>
  <c r="BS97" i="1"/>
  <c r="BR97" i="1"/>
  <c r="BS76" i="1"/>
  <c r="BR76" i="1"/>
  <c r="BS55" i="1"/>
  <c r="BR55" i="1"/>
  <c r="BS56" i="1"/>
  <c r="BR56" i="1"/>
  <c r="BS19" i="1"/>
  <c r="BR19" i="1"/>
  <c r="BS73" i="1"/>
  <c r="BR73" i="1"/>
  <c r="BS45" i="1"/>
  <c r="BR45" i="1"/>
  <c r="BS70" i="1"/>
  <c r="BR70" i="1"/>
  <c r="BS40" i="1"/>
  <c r="BR40" i="1"/>
  <c r="BR37" i="1"/>
  <c r="BS37" i="1"/>
  <c r="BS344" i="1"/>
  <c r="BR344" i="1"/>
  <c r="BS153" i="1"/>
  <c r="BR153" i="1"/>
  <c r="BR341" i="1"/>
  <c r="BS341" i="1"/>
  <c r="BR301" i="1"/>
  <c r="BS301" i="1"/>
  <c r="BS261" i="1"/>
  <c r="BR261" i="1"/>
  <c r="BS228" i="1"/>
  <c r="BR228" i="1"/>
  <c r="BS191" i="1"/>
  <c r="BR191" i="1"/>
  <c r="BS127" i="1"/>
  <c r="BR127" i="1"/>
  <c r="BS84" i="1"/>
  <c r="BR84" i="1"/>
  <c r="BS21" i="1"/>
  <c r="BR21" i="1"/>
  <c r="BS42" i="1"/>
  <c r="BR42" i="1"/>
  <c r="BS339" i="1"/>
  <c r="BR339" i="1"/>
  <c r="BS353" i="1"/>
  <c r="BR353" i="1"/>
  <c r="BO353" i="1"/>
  <c r="BS345" i="1"/>
  <c r="BR345" i="1"/>
  <c r="BS337" i="1"/>
  <c r="BR337" i="1"/>
  <c r="BS329" i="1"/>
  <c r="BR329" i="1"/>
  <c r="BS321" i="1"/>
  <c r="BR321" i="1"/>
  <c r="BS313" i="1"/>
  <c r="BR313" i="1"/>
  <c r="BS305" i="1"/>
  <c r="BR305" i="1"/>
  <c r="BS297" i="1"/>
  <c r="BR297" i="1"/>
  <c r="BS289" i="1"/>
  <c r="BR289" i="1"/>
  <c r="BS281" i="1"/>
  <c r="BR281" i="1"/>
  <c r="BS273" i="1"/>
  <c r="BR273" i="1"/>
  <c r="BS265" i="1"/>
  <c r="BR265" i="1"/>
  <c r="BS257" i="1"/>
  <c r="BR257" i="1"/>
  <c r="BS249" i="1"/>
  <c r="BR249" i="1"/>
  <c r="BS172" i="1"/>
  <c r="BR172" i="1"/>
  <c r="BS164" i="1"/>
  <c r="BR164" i="1"/>
  <c r="BS156" i="1"/>
  <c r="BR156" i="1"/>
  <c r="BS225" i="1"/>
  <c r="BR225" i="1"/>
  <c r="BS218" i="1"/>
  <c r="BR218" i="1"/>
  <c r="BS210" i="1"/>
  <c r="BR210" i="1"/>
  <c r="BS202" i="1"/>
  <c r="BR202" i="1"/>
  <c r="BS194" i="1"/>
  <c r="BR194" i="1"/>
  <c r="BS189" i="1"/>
  <c r="BR189" i="1"/>
  <c r="BS243" i="1"/>
  <c r="BR243" i="1"/>
  <c r="BS184" i="1"/>
  <c r="BR184" i="1"/>
  <c r="BS236" i="1"/>
  <c r="BR236" i="1"/>
  <c r="BS147" i="1"/>
  <c r="BR147" i="1"/>
  <c r="BS139" i="1"/>
  <c r="BR139" i="1"/>
  <c r="BS131" i="1"/>
  <c r="BR131" i="1"/>
  <c r="BS123" i="1"/>
  <c r="BR123" i="1"/>
  <c r="BS113" i="1"/>
  <c r="BR113" i="1"/>
  <c r="BS115" i="1"/>
  <c r="BR115" i="1"/>
  <c r="BS105" i="1"/>
  <c r="BR105" i="1"/>
  <c r="BS81" i="1"/>
  <c r="BR81" i="1"/>
  <c r="BS96" i="1"/>
  <c r="BR96" i="1"/>
  <c r="BS33" i="1"/>
  <c r="BR33" i="1"/>
  <c r="BR53" i="1"/>
  <c r="BS53" i="1"/>
  <c r="BS24" i="1"/>
  <c r="BR24" i="1"/>
  <c r="BS18" i="1"/>
  <c r="BR18" i="1"/>
  <c r="BS48" i="1"/>
  <c r="BR48" i="1"/>
  <c r="BS44" i="1"/>
  <c r="BR44" i="1"/>
  <c r="BR69" i="1"/>
  <c r="BS69" i="1"/>
  <c r="BS65" i="1"/>
  <c r="BR65" i="1"/>
  <c r="BM2" i="1" l="1"/>
  <c r="G1" i="16"/>
  <c r="J5" i="8" l="1"/>
  <c r="R3" i="1" s="1"/>
  <c r="H5" i="8"/>
  <c r="P3" i="1" s="1"/>
  <c r="H2" i="1" l="1"/>
  <c r="C4" i="8" a="1"/>
  <c r="C4" i="8" l="1"/>
  <c r="U4" i="8"/>
  <c r="U5" i="8"/>
  <c r="AB200" i="11"/>
  <c r="AB199" i="11"/>
  <c r="AB198" i="11"/>
  <c r="AB197" i="11"/>
  <c r="AB196" i="11"/>
  <c r="AB195" i="11"/>
  <c r="AB194" i="11"/>
  <c r="AB193" i="11"/>
  <c r="AB192" i="11"/>
  <c r="AB191" i="11"/>
  <c r="AB190" i="11"/>
  <c r="AB189" i="11"/>
  <c r="AB188" i="11"/>
  <c r="AB187" i="11"/>
  <c r="AB186" i="11"/>
  <c r="AB185" i="11"/>
  <c r="AB184" i="11"/>
  <c r="AB183" i="11"/>
  <c r="AB182" i="11"/>
  <c r="AB181" i="11"/>
  <c r="AB180" i="11"/>
  <c r="AB179" i="11"/>
  <c r="AB178" i="11"/>
  <c r="AB177" i="11"/>
  <c r="AB176" i="11"/>
  <c r="AB175" i="11"/>
  <c r="AB174" i="11"/>
  <c r="AB173" i="11"/>
  <c r="AB172" i="11"/>
  <c r="AB171" i="11"/>
  <c r="AB170" i="11"/>
  <c r="AB169" i="11"/>
  <c r="AB168" i="11"/>
  <c r="AB167" i="11"/>
  <c r="AB166" i="11"/>
  <c r="AB165" i="11"/>
  <c r="AB164" i="11"/>
  <c r="AB163" i="11"/>
  <c r="AB162" i="11"/>
  <c r="AB161" i="11"/>
  <c r="AB160" i="11"/>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2" i="11"/>
  <c r="AB131" i="11"/>
  <c r="AB130" i="11"/>
  <c r="AB129" i="11"/>
  <c r="AB128" i="11"/>
  <c r="AB127" i="11"/>
  <c r="AB126" i="11"/>
  <c r="AB125" i="11"/>
  <c r="AB124" i="11"/>
  <c r="AB123" i="11"/>
  <c r="AB122" i="11"/>
  <c r="AB121" i="1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B5" i="8"/>
  <c r="AB5" i="11" s="1"/>
  <c r="AB4" i="8"/>
  <c r="AB4" i="11" s="1"/>
  <c r="P5" i="8"/>
  <c r="C2" i="7"/>
  <c r="BO2" i="1"/>
  <c r="U419" i="1" l="1"/>
  <c r="AG419" i="1"/>
  <c r="AC419" i="1"/>
  <c r="AD419" i="1" s="1"/>
  <c r="O419" i="1"/>
  <c r="Q419" i="1" s="1"/>
  <c r="AF419" i="1"/>
  <c r="T419" i="1"/>
  <c r="X419" i="1"/>
  <c r="AJ419" i="1" s="1"/>
  <c r="AG923" i="1"/>
  <c r="T923" i="1"/>
  <c r="X923" i="1"/>
  <c r="AJ923" i="1" s="1"/>
  <c r="AF923" i="1"/>
  <c r="AC923" i="1"/>
  <c r="AD923" i="1" s="1"/>
  <c r="O923" i="1"/>
  <c r="Q923" i="1" s="1"/>
  <c r="U923" i="1"/>
  <c r="AG784" i="1"/>
  <c r="X784" i="1"/>
  <c r="AJ784" i="1" s="1"/>
  <c r="AC784" i="1"/>
  <c r="AD784" i="1" s="1"/>
  <c r="T784" i="1"/>
  <c r="U784" i="1"/>
  <c r="O784" i="1"/>
  <c r="Q784" i="1" s="1"/>
  <c r="AF784" i="1"/>
  <c r="AC987" i="1"/>
  <c r="AD987" i="1" s="1"/>
  <c r="AG987" i="1"/>
  <c r="U987" i="1"/>
  <c r="T987" i="1"/>
  <c r="AF987" i="1"/>
  <c r="O987" i="1"/>
  <c r="Q987" i="1" s="1"/>
  <c r="X987" i="1"/>
  <c r="AJ987" i="1" s="1"/>
  <c r="T696" i="1"/>
  <c r="X696" i="1"/>
  <c r="AJ696" i="1" s="1"/>
  <c r="AC696" i="1"/>
  <c r="AD696" i="1" s="1"/>
  <c r="O696" i="1"/>
  <c r="Q696" i="1" s="1"/>
  <c r="U696" i="1"/>
  <c r="AF696" i="1"/>
  <c r="AG696" i="1"/>
  <c r="U744" i="1"/>
  <c r="O744" i="1"/>
  <c r="Q744" i="1" s="1"/>
  <c r="T744" i="1"/>
  <c r="AF744" i="1"/>
  <c r="AG744" i="1"/>
  <c r="AC744" i="1"/>
  <c r="AD744" i="1" s="1"/>
  <c r="X744" i="1"/>
  <c r="AJ744" i="1" s="1"/>
  <c r="AG680" i="1"/>
  <c r="AC680" i="1"/>
  <c r="AD680" i="1" s="1"/>
  <c r="U680" i="1"/>
  <c r="AF680" i="1"/>
  <c r="X680" i="1"/>
  <c r="AJ680" i="1" s="1"/>
  <c r="O680" i="1"/>
  <c r="Q680" i="1" s="1"/>
  <c r="T680" i="1"/>
  <c r="U989" i="1"/>
  <c r="AG989" i="1"/>
  <c r="X989" i="1"/>
  <c r="AJ989" i="1" s="1"/>
  <c r="AF989" i="1"/>
  <c r="T989" i="1"/>
  <c r="O989" i="1"/>
  <c r="Q989" i="1" s="1"/>
  <c r="AC989" i="1"/>
  <c r="AD989" i="1" s="1"/>
  <c r="AG907" i="1"/>
  <c r="AC907" i="1"/>
  <c r="AD907" i="1" s="1"/>
  <c r="O907" i="1"/>
  <c r="Q907" i="1" s="1"/>
  <c r="AF907" i="1"/>
  <c r="X907" i="1"/>
  <c r="AJ907" i="1" s="1"/>
  <c r="T907" i="1"/>
  <c r="U907" i="1"/>
  <c r="O664" i="1"/>
  <c r="Q664" i="1" s="1"/>
  <c r="U664" i="1"/>
  <c r="AG664" i="1"/>
  <c r="AF664" i="1"/>
  <c r="X664" i="1"/>
  <c r="AJ664" i="1" s="1"/>
  <c r="T664" i="1"/>
  <c r="AC664" i="1"/>
  <c r="AD664" i="1" s="1"/>
  <c r="AC731" i="1"/>
  <c r="AD731" i="1" s="1"/>
  <c r="U731" i="1"/>
  <c r="O731" i="1"/>
  <c r="Q731" i="1" s="1"/>
  <c r="X731" i="1"/>
  <c r="AJ731" i="1" s="1"/>
  <c r="AF731" i="1"/>
  <c r="AG731" i="1"/>
  <c r="T731" i="1"/>
  <c r="AC829" i="1"/>
  <c r="AD829" i="1" s="1"/>
  <c r="O829" i="1"/>
  <c r="Q829" i="1" s="1"/>
  <c r="X829" i="1"/>
  <c r="AJ829" i="1" s="1"/>
  <c r="T829" i="1"/>
  <c r="AG829" i="1"/>
  <c r="AF829" i="1"/>
  <c r="U829" i="1"/>
  <c r="X118" i="1"/>
  <c r="AJ118" i="1" s="1"/>
  <c r="U118" i="1"/>
  <c r="AG118" i="1"/>
  <c r="AC118" i="1"/>
  <c r="AD118" i="1" s="1"/>
  <c r="T118" i="1"/>
  <c r="AF118" i="1"/>
  <c r="O118" i="1"/>
  <c r="Q118" i="1" s="1"/>
  <c r="AC67" i="1"/>
  <c r="AD67" i="1" s="1"/>
  <c r="T67" i="1"/>
  <c r="U67" i="1"/>
  <c r="AF67" i="1"/>
  <c r="O67" i="1"/>
  <c r="Q67" i="1" s="1"/>
  <c r="AG67" i="1"/>
  <c r="X67" i="1"/>
  <c r="AJ67" i="1" s="1"/>
  <c r="AF922" i="1"/>
  <c r="AC922" i="1"/>
  <c r="AD922" i="1" s="1"/>
  <c r="O922" i="1"/>
  <c r="Q922" i="1" s="1"/>
  <c r="U922" i="1"/>
  <c r="AG922" i="1"/>
  <c r="X922" i="1"/>
  <c r="AJ922" i="1" s="1"/>
  <c r="T922" i="1"/>
  <c r="AC764" i="1"/>
  <c r="AD764" i="1" s="1"/>
  <c r="X764" i="1"/>
  <c r="AJ764" i="1" s="1"/>
  <c r="O764" i="1"/>
  <c r="Q764" i="1" s="1"/>
  <c r="T764" i="1"/>
  <c r="U764" i="1"/>
  <c r="AG764" i="1"/>
  <c r="AF764" i="1"/>
  <c r="AC599" i="1"/>
  <c r="AD599" i="1" s="1"/>
  <c r="X599" i="1"/>
  <c r="AJ599" i="1" s="1"/>
  <c r="T599" i="1"/>
  <c r="AG599" i="1"/>
  <c r="AF599" i="1"/>
  <c r="U599" i="1"/>
  <c r="O599" i="1"/>
  <c r="Q599" i="1" s="1"/>
  <c r="AG898" i="1"/>
  <c r="O898" i="1"/>
  <c r="Q898" i="1" s="1"/>
  <c r="X898" i="1"/>
  <c r="AJ898" i="1" s="1"/>
  <c r="U898" i="1"/>
  <c r="AC898" i="1"/>
  <c r="AD898" i="1" s="1"/>
  <c r="AF898" i="1"/>
  <c r="T898" i="1"/>
  <c r="AF50" i="1"/>
  <c r="T50" i="1"/>
  <c r="AC50" i="1"/>
  <c r="AD50" i="1" s="1"/>
  <c r="U50" i="1"/>
  <c r="O50" i="1"/>
  <c r="Q50" i="1" s="1"/>
  <c r="X50" i="1"/>
  <c r="AJ50" i="1" s="1"/>
  <c r="AG50" i="1"/>
  <c r="X994" i="1"/>
  <c r="AJ994" i="1" s="1"/>
  <c r="AF994" i="1"/>
  <c r="O994" i="1"/>
  <c r="Q994" i="1" s="1"/>
  <c r="AC994" i="1"/>
  <c r="AD994" i="1" s="1"/>
  <c r="AG994" i="1"/>
  <c r="T994" i="1"/>
  <c r="U994" i="1"/>
  <c r="AG1042" i="1"/>
  <c r="O1042" i="1"/>
  <c r="Q1042" i="1" s="1"/>
  <c r="T1042" i="1"/>
  <c r="AC1042" i="1"/>
  <c r="AD1042" i="1" s="1"/>
  <c r="U1042" i="1"/>
  <c r="X1042" i="1"/>
  <c r="AJ1042" i="1" s="1"/>
  <c r="AF1042" i="1"/>
  <c r="AC59" i="1"/>
  <c r="AD59" i="1" s="1"/>
  <c r="O59" i="1"/>
  <c r="Q59" i="1" s="1"/>
  <c r="AG59" i="1"/>
  <c r="U59" i="1"/>
  <c r="X59" i="1"/>
  <c r="AJ59" i="1" s="1"/>
  <c r="AF59" i="1"/>
  <c r="T59" i="1"/>
  <c r="X200" i="1"/>
  <c r="AJ200" i="1" s="1"/>
  <c r="AC200" i="1"/>
  <c r="AD200" i="1" s="1"/>
  <c r="O200" i="1"/>
  <c r="Q200" i="1" s="1"/>
  <c r="AG200" i="1"/>
  <c r="U200" i="1"/>
  <c r="AF200" i="1"/>
  <c r="T200" i="1"/>
  <c r="U914" i="1"/>
  <c r="T914" i="1"/>
  <c r="AF914" i="1"/>
  <c r="AG914" i="1"/>
  <c r="O914" i="1"/>
  <c r="Q914" i="1" s="1"/>
  <c r="AC914" i="1"/>
  <c r="AD914" i="1" s="1"/>
  <c r="X914" i="1"/>
  <c r="AJ914" i="1" s="1"/>
  <c r="X889" i="1"/>
  <c r="AJ889" i="1" s="1"/>
  <c r="O889" i="1"/>
  <c r="Q889" i="1" s="1"/>
  <c r="T889" i="1"/>
  <c r="AF889" i="1"/>
  <c r="AG889" i="1"/>
  <c r="AC889" i="1"/>
  <c r="AD889" i="1" s="1"/>
  <c r="U889" i="1"/>
  <c r="AG865" i="1"/>
  <c r="AF865" i="1"/>
  <c r="X865" i="1"/>
  <c r="AJ865" i="1" s="1"/>
  <c r="AC865" i="1"/>
  <c r="AD865" i="1" s="1"/>
  <c r="O865" i="1"/>
  <c r="Q865" i="1" s="1"/>
  <c r="U865" i="1"/>
  <c r="T865" i="1"/>
  <c r="X594" i="1"/>
  <c r="AJ594" i="1" s="1"/>
  <c r="AC594" i="1"/>
  <c r="AD594" i="1" s="1"/>
  <c r="O594" i="1"/>
  <c r="Q594" i="1" s="1"/>
  <c r="AG594" i="1"/>
  <c r="AF594" i="1"/>
  <c r="T594" i="1"/>
  <c r="U594" i="1"/>
  <c r="AC926" i="1"/>
  <c r="AD926" i="1" s="1"/>
  <c r="U926" i="1"/>
  <c r="T926" i="1"/>
  <c r="AG926" i="1"/>
  <c r="O926" i="1"/>
  <c r="Q926" i="1" s="1"/>
  <c r="X926" i="1"/>
  <c r="AJ926" i="1" s="1"/>
  <c r="AF926" i="1"/>
  <c r="AF565" i="1"/>
  <c r="AG565" i="1"/>
  <c r="X565" i="1"/>
  <c r="AJ565" i="1" s="1"/>
  <c r="O565" i="1"/>
  <c r="Q565" i="1" s="1"/>
  <c r="AC565" i="1"/>
  <c r="AD565" i="1" s="1"/>
  <c r="U565" i="1"/>
  <c r="T565" i="1"/>
  <c r="X663" i="1"/>
  <c r="AJ663" i="1" s="1"/>
  <c r="AG663" i="1"/>
  <c r="T663" i="1"/>
  <c r="AC663" i="1"/>
  <c r="AD663" i="1" s="1"/>
  <c r="O663" i="1"/>
  <c r="Q663" i="1" s="1"/>
  <c r="U663" i="1"/>
  <c r="AF663" i="1"/>
  <c r="O1004" i="1"/>
  <c r="Q1004" i="1" s="1"/>
  <c r="X1004" i="1"/>
  <c r="AJ1004" i="1" s="1"/>
  <c r="AG1004" i="1"/>
  <c r="AF1004" i="1"/>
  <c r="U1004" i="1"/>
  <c r="T1004" i="1"/>
  <c r="AC1004" i="1"/>
  <c r="AD1004" i="1" s="1"/>
  <c r="AF959" i="1"/>
  <c r="AC959" i="1"/>
  <c r="AD959" i="1" s="1"/>
  <c r="X959" i="1"/>
  <c r="AJ959" i="1" s="1"/>
  <c r="O959" i="1"/>
  <c r="Q959" i="1" s="1"/>
  <c r="T959" i="1"/>
  <c r="AG959" i="1"/>
  <c r="U959" i="1"/>
  <c r="AG569" i="1"/>
  <c r="AF569" i="1"/>
  <c r="T569" i="1"/>
  <c r="AC569" i="1"/>
  <c r="AD569" i="1" s="1"/>
  <c r="X569" i="1"/>
  <c r="AJ569" i="1" s="1"/>
  <c r="O569" i="1"/>
  <c r="Q569" i="1" s="1"/>
  <c r="U569" i="1"/>
  <c r="AG1019" i="1"/>
  <c r="U1019" i="1"/>
  <c r="X1019" i="1"/>
  <c r="AJ1019" i="1" s="1"/>
  <c r="AF1019" i="1"/>
  <c r="AC1019" i="1"/>
  <c r="AD1019" i="1" s="1"/>
  <c r="O1019" i="1"/>
  <c r="Q1019" i="1" s="1"/>
  <c r="T1019" i="1"/>
  <c r="AF944" i="1"/>
  <c r="AC944" i="1"/>
  <c r="AD944" i="1" s="1"/>
  <c r="U944" i="1"/>
  <c r="T944" i="1"/>
  <c r="AG944" i="1"/>
  <c r="X944" i="1"/>
  <c r="AJ944" i="1" s="1"/>
  <c r="O944" i="1"/>
  <c r="Q944" i="1" s="1"/>
  <c r="AG461" i="1"/>
  <c r="AF461" i="1"/>
  <c r="X461" i="1"/>
  <c r="AJ461" i="1" s="1"/>
  <c r="T461" i="1"/>
  <c r="AC461" i="1"/>
  <c r="AD461" i="1" s="1"/>
  <c r="O461" i="1"/>
  <c r="Q461" i="1" s="1"/>
  <c r="U461" i="1"/>
  <c r="AG66" i="1"/>
  <c r="AC66" i="1"/>
  <c r="AD66" i="1" s="1"/>
  <c r="AF66" i="1"/>
  <c r="X66" i="1"/>
  <c r="AJ66" i="1" s="1"/>
  <c r="T66" i="1"/>
  <c r="O66" i="1"/>
  <c r="Q66" i="1" s="1"/>
  <c r="U66" i="1"/>
  <c r="X239" i="1"/>
  <c r="AJ239" i="1" s="1"/>
  <c r="AC239" i="1"/>
  <c r="AD239" i="1" s="1"/>
  <c r="U239" i="1"/>
  <c r="O239" i="1"/>
  <c r="Q239" i="1" s="1"/>
  <c r="T239" i="1"/>
  <c r="AF239" i="1"/>
  <c r="AG239" i="1"/>
  <c r="O436" i="1"/>
  <c r="Q436" i="1" s="1"/>
  <c r="X436" i="1"/>
  <c r="AJ436" i="1" s="1"/>
  <c r="AG436" i="1"/>
  <c r="AC436" i="1"/>
  <c r="AD436" i="1" s="1"/>
  <c r="U436" i="1"/>
  <c r="T436" i="1"/>
  <c r="AF436" i="1"/>
  <c r="AG931" i="1"/>
  <c r="X931" i="1"/>
  <c r="AJ931" i="1" s="1"/>
  <c r="U931" i="1"/>
  <c r="AC931" i="1"/>
  <c r="AD931" i="1" s="1"/>
  <c r="AF931" i="1"/>
  <c r="O931" i="1"/>
  <c r="Q931" i="1" s="1"/>
  <c r="T931" i="1"/>
  <c r="T1076" i="1"/>
  <c r="X1076" i="1"/>
  <c r="AJ1076" i="1" s="1"/>
  <c r="U1076" i="1"/>
  <c r="O1076" i="1"/>
  <c r="Q1076" i="1" s="1"/>
  <c r="AC1076" i="1"/>
  <c r="AD1076" i="1" s="1"/>
  <c r="AF1076" i="1"/>
  <c r="AG1076" i="1"/>
  <c r="AF708" i="1"/>
  <c r="O708" i="1"/>
  <c r="Q708" i="1" s="1"/>
  <c r="T708" i="1"/>
  <c r="X708" i="1"/>
  <c r="AJ708" i="1" s="1"/>
  <c r="AG708" i="1"/>
  <c r="AC708" i="1"/>
  <c r="AD708" i="1" s="1"/>
  <c r="U708" i="1"/>
  <c r="AG136" i="1"/>
  <c r="U136" i="1"/>
  <c r="X136" i="1"/>
  <c r="AJ136" i="1" s="1"/>
  <c r="O136" i="1"/>
  <c r="Q136" i="1" s="1"/>
  <c r="AF136" i="1"/>
  <c r="AC136" i="1"/>
  <c r="AD136" i="1" s="1"/>
  <c r="T136" i="1"/>
  <c r="T452" i="1"/>
  <c r="AF452" i="1"/>
  <c r="AC452" i="1"/>
  <c r="AD452" i="1" s="1"/>
  <c r="O452" i="1"/>
  <c r="Q452" i="1" s="1"/>
  <c r="AG452" i="1"/>
  <c r="X452" i="1"/>
  <c r="AJ452" i="1" s="1"/>
  <c r="U452" i="1"/>
  <c r="X354" i="1"/>
  <c r="AJ354" i="1" s="1"/>
  <c r="O354" i="1"/>
  <c r="Q354" i="1" s="1"/>
  <c r="AC354" i="1"/>
  <c r="AD354" i="1" s="1"/>
  <c r="U354" i="1"/>
  <c r="T354" i="1"/>
  <c r="AF354" i="1"/>
  <c r="AG354" i="1"/>
  <c r="AG805" i="1"/>
  <c r="O805" i="1"/>
  <c r="Q805" i="1" s="1"/>
  <c r="U805" i="1"/>
  <c r="X805" i="1"/>
  <c r="AJ805" i="1" s="1"/>
  <c r="T805" i="1"/>
  <c r="AF805" i="1"/>
  <c r="AC805" i="1"/>
  <c r="AD805" i="1" s="1"/>
  <c r="X240" i="1"/>
  <c r="AJ240" i="1" s="1"/>
  <c r="O240" i="1"/>
  <c r="Q240" i="1" s="1"/>
  <c r="AC240" i="1"/>
  <c r="AD240" i="1" s="1"/>
  <c r="U240" i="1"/>
  <c r="AG240" i="1"/>
  <c r="AF240" i="1"/>
  <c r="T240" i="1"/>
  <c r="O863" i="1"/>
  <c r="Q863" i="1" s="1"/>
  <c r="T863" i="1"/>
  <c r="AC863" i="1"/>
  <c r="AD863" i="1" s="1"/>
  <c r="AG863" i="1"/>
  <c r="AF863" i="1"/>
  <c r="U863" i="1"/>
  <c r="X863" i="1"/>
  <c r="AJ863" i="1" s="1"/>
  <c r="T753" i="1"/>
  <c r="AF753" i="1"/>
  <c r="X753" i="1"/>
  <c r="AJ753" i="1" s="1"/>
  <c r="U753" i="1"/>
  <c r="AG753" i="1"/>
  <c r="O753" i="1"/>
  <c r="Q753" i="1" s="1"/>
  <c r="AC753" i="1"/>
  <c r="AD753" i="1" s="1"/>
  <c r="U885" i="1"/>
  <c r="O885" i="1"/>
  <c r="Q885" i="1" s="1"/>
  <c r="T885" i="1"/>
  <c r="AC885" i="1"/>
  <c r="AD885" i="1" s="1"/>
  <c r="X885" i="1"/>
  <c r="AJ885" i="1" s="1"/>
  <c r="AF885" i="1"/>
  <c r="AG885" i="1"/>
  <c r="X420" i="1"/>
  <c r="AJ420" i="1" s="1"/>
  <c r="T420" i="1"/>
  <c r="AC420" i="1"/>
  <c r="AD420" i="1" s="1"/>
  <c r="AG420" i="1"/>
  <c r="AF420" i="1"/>
  <c r="U420" i="1"/>
  <c r="O420" i="1"/>
  <c r="Q420" i="1" s="1"/>
  <c r="AG611" i="1"/>
  <c r="AC611" i="1"/>
  <c r="AD611" i="1" s="1"/>
  <c r="T611" i="1"/>
  <c r="U611" i="1"/>
  <c r="O611" i="1"/>
  <c r="Q611" i="1" s="1"/>
  <c r="AF611" i="1"/>
  <c r="X611" i="1"/>
  <c r="AJ611" i="1" s="1"/>
  <c r="AC996" i="1"/>
  <c r="AD996" i="1" s="1"/>
  <c r="T996" i="1"/>
  <c r="X996" i="1"/>
  <c r="AJ996" i="1" s="1"/>
  <c r="AG996" i="1"/>
  <c r="U996" i="1"/>
  <c r="AF996" i="1"/>
  <c r="O996" i="1"/>
  <c r="Q996" i="1" s="1"/>
  <c r="T942" i="1"/>
  <c r="U942" i="1"/>
  <c r="AC942" i="1"/>
  <c r="AD942" i="1" s="1"/>
  <c r="X942" i="1"/>
  <c r="AJ942" i="1" s="1"/>
  <c r="O942" i="1"/>
  <c r="Q942" i="1" s="1"/>
  <c r="AG942" i="1"/>
  <c r="AF942" i="1"/>
  <c r="U144" i="1"/>
  <c r="AC144" i="1"/>
  <c r="AD144" i="1" s="1"/>
  <c r="O144" i="1"/>
  <c r="Q144" i="1" s="1"/>
  <c r="X144" i="1"/>
  <c r="AJ144" i="1" s="1"/>
  <c r="AG144" i="1"/>
  <c r="T144" i="1"/>
  <c r="AF144" i="1"/>
  <c r="AG910" i="1"/>
  <c r="AC910" i="1"/>
  <c r="AD910" i="1" s="1"/>
  <c r="X910" i="1"/>
  <c r="AJ910" i="1" s="1"/>
  <c r="T910" i="1"/>
  <c r="U910" i="1"/>
  <c r="AF910" i="1"/>
  <c r="O910" i="1"/>
  <c r="Q910" i="1" s="1"/>
  <c r="U952" i="1"/>
  <c r="T952" i="1"/>
  <c r="AC952" i="1"/>
  <c r="AD952" i="1" s="1"/>
  <c r="AF952" i="1"/>
  <c r="X952" i="1"/>
  <c r="AJ952" i="1" s="1"/>
  <c r="AG952" i="1"/>
  <c r="O952" i="1"/>
  <c r="Q952" i="1" s="1"/>
  <c r="O488" i="1"/>
  <c r="Q488" i="1" s="1"/>
  <c r="X488" i="1"/>
  <c r="AJ488" i="1" s="1"/>
  <c r="AC488" i="1"/>
  <c r="AD488" i="1" s="1"/>
  <c r="U488" i="1"/>
  <c r="AG488" i="1"/>
  <c r="T488" i="1"/>
  <c r="AF488" i="1"/>
  <c r="AG967" i="1"/>
  <c r="AC967" i="1"/>
  <c r="AD967" i="1" s="1"/>
  <c r="O967" i="1"/>
  <c r="Q967" i="1" s="1"/>
  <c r="T967" i="1"/>
  <c r="AF967" i="1"/>
  <c r="U967" i="1"/>
  <c r="X967" i="1"/>
  <c r="AJ967" i="1" s="1"/>
  <c r="T272" i="1"/>
  <c r="U272" i="1"/>
  <c r="AF272" i="1"/>
  <c r="X272" i="1"/>
  <c r="AJ272" i="1" s="1"/>
  <c r="O272" i="1"/>
  <c r="Q272" i="1" s="1"/>
  <c r="AC272" i="1"/>
  <c r="AD272" i="1" s="1"/>
  <c r="AG272" i="1"/>
  <c r="X943" i="1"/>
  <c r="AJ943" i="1" s="1"/>
  <c r="O943" i="1"/>
  <c r="Q943" i="1" s="1"/>
  <c r="AF943" i="1"/>
  <c r="T943" i="1"/>
  <c r="AC943" i="1"/>
  <c r="AD943" i="1" s="1"/>
  <c r="AG943" i="1"/>
  <c r="U943" i="1"/>
  <c r="X505" i="1"/>
  <c r="AJ505" i="1" s="1"/>
  <c r="AC505" i="1"/>
  <c r="AD505" i="1" s="1"/>
  <c r="U505" i="1"/>
  <c r="AF505" i="1"/>
  <c r="AG505" i="1"/>
  <c r="O505" i="1"/>
  <c r="Q505" i="1" s="1"/>
  <c r="T505" i="1"/>
  <c r="AF755" i="1"/>
  <c r="T755" i="1"/>
  <c r="X755" i="1"/>
  <c r="AJ755" i="1" s="1"/>
  <c r="U755" i="1"/>
  <c r="AG755" i="1"/>
  <c r="O755" i="1"/>
  <c r="Q755" i="1" s="1"/>
  <c r="AC755" i="1"/>
  <c r="AD755" i="1" s="1"/>
  <c r="AG1090" i="1"/>
  <c r="X1090" i="1"/>
  <c r="AJ1090" i="1" s="1"/>
  <c r="T1090" i="1"/>
  <c r="AC1090" i="1"/>
  <c r="AD1090" i="1" s="1"/>
  <c r="AF1090" i="1"/>
  <c r="O1090" i="1"/>
  <c r="Q1090" i="1" s="1"/>
  <c r="U1090" i="1"/>
  <c r="U442" i="1"/>
  <c r="AC442" i="1"/>
  <c r="AD442" i="1" s="1"/>
  <c r="AG442" i="1"/>
  <c r="AF442" i="1"/>
  <c r="X442" i="1"/>
  <c r="AJ442" i="1" s="1"/>
  <c r="T442" i="1"/>
  <c r="O442" i="1"/>
  <c r="Q442" i="1" s="1"/>
  <c r="AC615" i="1"/>
  <c r="AD615" i="1" s="1"/>
  <c r="AG615" i="1"/>
  <c r="T615" i="1"/>
  <c r="X615" i="1"/>
  <c r="AJ615" i="1" s="1"/>
  <c r="U615" i="1"/>
  <c r="O615" i="1"/>
  <c r="Q615" i="1" s="1"/>
  <c r="AF615" i="1"/>
  <c r="O772" i="1"/>
  <c r="Q772" i="1" s="1"/>
  <c r="U772" i="1"/>
  <c r="AG772" i="1"/>
  <c r="T772" i="1"/>
  <c r="AF772" i="1"/>
  <c r="AC772" i="1"/>
  <c r="AD772" i="1" s="1"/>
  <c r="X772" i="1"/>
  <c r="AJ772" i="1" s="1"/>
  <c r="AG668" i="1"/>
  <c r="U668" i="1"/>
  <c r="AC668" i="1"/>
  <c r="AD668" i="1" s="1"/>
  <c r="X668" i="1"/>
  <c r="AJ668" i="1" s="1"/>
  <c r="T668" i="1"/>
  <c r="O668" i="1"/>
  <c r="Q668" i="1" s="1"/>
  <c r="AF668" i="1"/>
  <c r="AF849" i="1"/>
  <c r="O849" i="1"/>
  <c r="Q849" i="1" s="1"/>
  <c r="X849" i="1"/>
  <c r="AJ849" i="1" s="1"/>
  <c r="AC849" i="1"/>
  <c r="AD849" i="1" s="1"/>
  <c r="U849" i="1"/>
  <c r="T849" i="1"/>
  <c r="AG849" i="1"/>
  <c r="AG598" i="1"/>
  <c r="AC598" i="1"/>
  <c r="AD598" i="1" s="1"/>
  <c r="O598" i="1"/>
  <c r="Q598" i="1" s="1"/>
  <c r="X598" i="1"/>
  <c r="AJ598" i="1" s="1"/>
  <c r="AF598" i="1"/>
  <c r="U598" i="1"/>
  <c r="T598" i="1"/>
  <c r="T776" i="1"/>
  <c r="AG776" i="1"/>
  <c r="AC776" i="1"/>
  <c r="AD776" i="1" s="1"/>
  <c r="U776" i="1"/>
  <c r="AF776" i="1"/>
  <c r="X776" i="1"/>
  <c r="AJ776" i="1" s="1"/>
  <c r="O776" i="1"/>
  <c r="Q776" i="1" s="1"/>
  <c r="AC570" i="1"/>
  <c r="AD570" i="1" s="1"/>
  <c r="T570" i="1"/>
  <c r="AG570" i="1"/>
  <c r="O570" i="1"/>
  <c r="Q570" i="1" s="1"/>
  <c r="X570" i="1"/>
  <c r="AJ570" i="1" s="1"/>
  <c r="U570" i="1"/>
  <c r="AF570" i="1"/>
  <c r="AC815" i="1"/>
  <c r="AD815" i="1" s="1"/>
  <c r="X815" i="1"/>
  <c r="AJ815" i="1" s="1"/>
  <c r="T815" i="1"/>
  <c r="O815" i="1"/>
  <c r="Q815" i="1" s="1"/>
  <c r="AF815" i="1"/>
  <c r="AG815" i="1"/>
  <c r="U815" i="1"/>
  <c r="O474" i="1"/>
  <c r="Q474" i="1" s="1"/>
  <c r="AG474" i="1"/>
  <c r="X474" i="1"/>
  <c r="AJ474" i="1" s="1"/>
  <c r="T474" i="1"/>
  <c r="AC474" i="1"/>
  <c r="AD474" i="1" s="1"/>
  <c r="AF474" i="1"/>
  <c r="U474" i="1"/>
  <c r="U382" i="1"/>
  <c r="X382" i="1"/>
  <c r="AJ382" i="1" s="1"/>
  <c r="O382" i="1"/>
  <c r="Q382" i="1" s="1"/>
  <c r="AG382" i="1"/>
  <c r="AC382" i="1"/>
  <c r="AD382" i="1" s="1"/>
  <c r="T382" i="1"/>
  <c r="AF382" i="1"/>
  <c r="AG1069" i="1"/>
  <c r="O1069" i="1"/>
  <c r="Q1069" i="1" s="1"/>
  <c r="AC1069" i="1"/>
  <c r="AD1069" i="1" s="1"/>
  <c r="AF1069" i="1"/>
  <c r="U1069" i="1"/>
  <c r="X1069" i="1"/>
  <c r="AJ1069" i="1" s="1"/>
  <c r="T1069" i="1"/>
  <c r="X492" i="1"/>
  <c r="AJ492" i="1" s="1"/>
  <c r="O492" i="1"/>
  <c r="Q492" i="1" s="1"/>
  <c r="U492" i="1"/>
  <c r="AF492" i="1"/>
  <c r="AC492" i="1"/>
  <c r="AD492" i="1" s="1"/>
  <c r="T492" i="1"/>
  <c r="AG492" i="1"/>
  <c r="AC980" i="1"/>
  <c r="AD980" i="1" s="1"/>
  <c r="O980" i="1"/>
  <c r="Q980" i="1" s="1"/>
  <c r="U980" i="1"/>
  <c r="X980" i="1"/>
  <c r="AJ980" i="1" s="1"/>
  <c r="AF980" i="1"/>
  <c r="AG980" i="1"/>
  <c r="T980" i="1"/>
  <c r="O739" i="1"/>
  <c r="Q739" i="1" s="1"/>
  <c r="AC739" i="1"/>
  <c r="AD739" i="1" s="1"/>
  <c r="AG739" i="1"/>
  <c r="X739" i="1"/>
  <c r="AJ739" i="1" s="1"/>
  <c r="AF739" i="1"/>
  <c r="U739" i="1"/>
  <c r="T739" i="1"/>
  <c r="AC120" i="1"/>
  <c r="AD120" i="1" s="1"/>
  <c r="O120" i="1"/>
  <c r="Q120" i="1" s="1"/>
  <c r="U120" i="1"/>
  <c r="AG120" i="1"/>
  <c r="X120" i="1"/>
  <c r="AJ120" i="1" s="1"/>
  <c r="T120" i="1"/>
  <c r="AF120" i="1"/>
  <c r="X35" i="1"/>
  <c r="AJ35" i="1" s="1"/>
  <c r="T35" i="1"/>
  <c r="AF35" i="1"/>
  <c r="AC35" i="1"/>
  <c r="AD35" i="1" s="1"/>
  <c r="U35" i="1"/>
  <c r="AG35" i="1"/>
  <c r="O35" i="1"/>
  <c r="Q35" i="1" s="1"/>
  <c r="AF285" i="1"/>
  <c r="O285" i="1"/>
  <c r="Q285" i="1" s="1"/>
  <c r="AG285" i="1"/>
  <c r="AC285" i="1"/>
  <c r="AD285" i="1" s="1"/>
  <c r="X285" i="1"/>
  <c r="AJ285" i="1" s="1"/>
  <c r="U285" i="1"/>
  <c r="T285" i="1"/>
  <c r="AC168" i="1"/>
  <c r="AD168" i="1" s="1"/>
  <c r="T168" i="1"/>
  <c r="O168" i="1"/>
  <c r="Q168" i="1" s="1"/>
  <c r="X168" i="1"/>
  <c r="AJ168" i="1" s="1"/>
  <c r="AG168" i="1"/>
  <c r="AF168" i="1"/>
  <c r="U168" i="1"/>
  <c r="X249" i="1"/>
  <c r="AJ249" i="1" s="1"/>
  <c r="AC249" i="1"/>
  <c r="AD249" i="1" s="1"/>
  <c r="AF249" i="1"/>
  <c r="O249" i="1"/>
  <c r="Q249" i="1" s="1"/>
  <c r="T249" i="1"/>
  <c r="AG249" i="1"/>
  <c r="U249" i="1"/>
  <c r="O103" i="1"/>
  <c r="Q103" i="1" s="1"/>
  <c r="AF103" i="1"/>
  <c r="AG103" i="1"/>
  <c r="X103" i="1"/>
  <c r="AJ103" i="1" s="1"/>
  <c r="U103" i="1"/>
  <c r="T103" i="1"/>
  <c r="AC103" i="1"/>
  <c r="AD103" i="1" s="1"/>
  <c r="AF253" i="1"/>
  <c r="U253" i="1"/>
  <c r="O253" i="1"/>
  <c r="Q253" i="1" s="1"/>
  <c r="AG253" i="1"/>
  <c r="T253" i="1"/>
  <c r="AC253" i="1"/>
  <c r="AD253" i="1" s="1"/>
  <c r="X253" i="1"/>
  <c r="AJ253" i="1" s="1"/>
  <c r="AG197" i="1"/>
  <c r="O197" i="1"/>
  <c r="Q197" i="1" s="1"/>
  <c r="T197" i="1"/>
  <c r="AC197" i="1"/>
  <c r="AD197" i="1" s="1"/>
  <c r="U197" i="1"/>
  <c r="X197" i="1"/>
  <c r="AJ197" i="1" s="1"/>
  <c r="AF197" i="1"/>
  <c r="O224" i="1"/>
  <c r="Q224" i="1" s="1"/>
  <c r="AF224" i="1"/>
  <c r="AC224" i="1"/>
  <c r="AD224" i="1" s="1"/>
  <c r="T224" i="1"/>
  <c r="X224" i="1"/>
  <c r="AJ224" i="1" s="1"/>
  <c r="AG224" i="1"/>
  <c r="U224" i="1"/>
  <c r="AG74" i="1"/>
  <c r="AF74" i="1"/>
  <c r="X74" i="1"/>
  <c r="AJ74" i="1" s="1"/>
  <c r="AC74" i="1"/>
  <c r="AD74" i="1" s="1"/>
  <c r="O74" i="1"/>
  <c r="Q74" i="1" s="1"/>
  <c r="T74" i="1"/>
  <c r="U74" i="1"/>
  <c r="AF86" i="1"/>
  <c r="T86" i="1"/>
  <c r="AG86" i="1"/>
  <c r="U86" i="1"/>
  <c r="AC86" i="1"/>
  <c r="AD86" i="1" s="1"/>
  <c r="O86" i="1"/>
  <c r="Q86" i="1" s="1"/>
  <c r="X86" i="1"/>
  <c r="AJ86" i="1" s="1"/>
  <c r="AC182" i="1"/>
  <c r="AD182" i="1" s="1"/>
  <c r="U182" i="1"/>
  <c r="AF182" i="1"/>
  <c r="AG182" i="1"/>
  <c r="X182" i="1"/>
  <c r="AJ182" i="1" s="1"/>
  <c r="T182" i="1"/>
  <c r="O182" i="1"/>
  <c r="Q182" i="1" s="1"/>
  <c r="X208" i="1"/>
  <c r="AJ208" i="1" s="1"/>
  <c r="T208" i="1"/>
  <c r="U208" i="1"/>
  <c r="AC208" i="1"/>
  <c r="AD208" i="1" s="1"/>
  <c r="AG208" i="1"/>
  <c r="AF208" i="1"/>
  <c r="O208" i="1"/>
  <c r="Q208" i="1" s="1"/>
  <c r="X320" i="1"/>
  <c r="AJ320" i="1" s="1"/>
  <c r="T320" i="1"/>
  <c r="AG320" i="1"/>
  <c r="U320" i="1"/>
  <c r="O320" i="1"/>
  <c r="Q320" i="1" s="1"/>
  <c r="AC320" i="1"/>
  <c r="AD320" i="1" s="1"/>
  <c r="AF320" i="1"/>
  <c r="AF800" i="1"/>
  <c r="U800" i="1"/>
  <c r="X800" i="1"/>
  <c r="AJ800" i="1" s="1"/>
  <c r="AC800" i="1"/>
  <c r="AD800" i="1" s="1"/>
  <c r="T800" i="1"/>
  <c r="AG800" i="1"/>
  <c r="O800" i="1"/>
  <c r="Q800" i="1" s="1"/>
  <c r="AG350" i="1"/>
  <c r="X350" i="1"/>
  <c r="AJ350" i="1" s="1"/>
  <c r="U350" i="1"/>
  <c r="AF350" i="1"/>
  <c r="AC350" i="1"/>
  <c r="AD350" i="1" s="1"/>
  <c r="O350" i="1"/>
  <c r="Q350" i="1" s="1"/>
  <c r="T350" i="1"/>
  <c r="O1045" i="1"/>
  <c r="Q1045" i="1" s="1"/>
  <c r="T1045" i="1"/>
  <c r="U1045" i="1"/>
  <c r="AF1045" i="1"/>
  <c r="X1045" i="1"/>
  <c r="AJ1045" i="1" s="1"/>
  <c r="AG1045" i="1"/>
  <c r="AC1045" i="1"/>
  <c r="AD1045" i="1" s="1"/>
  <c r="X590" i="1"/>
  <c r="AJ590" i="1" s="1"/>
  <c r="AC590" i="1"/>
  <c r="AD590" i="1" s="1"/>
  <c r="T590" i="1"/>
  <c r="AF590" i="1"/>
  <c r="AG590" i="1"/>
  <c r="U590" i="1"/>
  <c r="O590" i="1"/>
  <c r="Q590" i="1" s="1"/>
  <c r="X747" i="1"/>
  <c r="AJ747" i="1" s="1"/>
  <c r="AF747" i="1"/>
  <c r="T747" i="1"/>
  <c r="U747" i="1"/>
  <c r="AG747" i="1"/>
  <c r="O747" i="1"/>
  <c r="Q747" i="1" s="1"/>
  <c r="AC747" i="1"/>
  <c r="AD747" i="1" s="1"/>
  <c r="AG809" i="1"/>
  <c r="AF809" i="1"/>
  <c r="X809" i="1"/>
  <c r="AJ809" i="1" s="1"/>
  <c r="AC809" i="1"/>
  <c r="AD809" i="1" s="1"/>
  <c r="O809" i="1"/>
  <c r="Q809" i="1" s="1"/>
  <c r="U809" i="1"/>
  <c r="T809" i="1"/>
  <c r="AF771" i="1"/>
  <c r="U771" i="1"/>
  <c r="T771" i="1"/>
  <c r="X771" i="1"/>
  <c r="AJ771" i="1" s="1"/>
  <c r="AG771" i="1"/>
  <c r="AC771" i="1"/>
  <c r="AD771" i="1" s="1"/>
  <c r="O771" i="1"/>
  <c r="Q771" i="1" s="1"/>
  <c r="O732" i="1"/>
  <c r="Q732" i="1" s="1"/>
  <c r="X732" i="1"/>
  <c r="AJ732" i="1" s="1"/>
  <c r="T732" i="1"/>
  <c r="AC732" i="1"/>
  <c r="AD732" i="1" s="1"/>
  <c r="AF732" i="1"/>
  <c r="U732" i="1"/>
  <c r="AG732" i="1"/>
  <c r="AF230" i="1"/>
  <c r="AC230" i="1"/>
  <c r="AD230" i="1" s="1"/>
  <c r="U230" i="1"/>
  <c r="T230" i="1"/>
  <c r="O230" i="1"/>
  <c r="Q230" i="1" s="1"/>
  <c r="AG230" i="1"/>
  <c r="X230" i="1"/>
  <c r="AJ230" i="1" s="1"/>
  <c r="O669" i="1"/>
  <c r="Q669" i="1" s="1"/>
  <c r="X669" i="1"/>
  <c r="AJ669" i="1" s="1"/>
  <c r="AF669" i="1"/>
  <c r="AG669" i="1"/>
  <c r="AC669" i="1"/>
  <c r="AD669" i="1" s="1"/>
  <c r="T669" i="1"/>
  <c r="U669" i="1"/>
  <c r="X412" i="1"/>
  <c r="AJ412" i="1" s="1"/>
  <c r="U412" i="1"/>
  <c r="AF412" i="1"/>
  <c r="AG412" i="1"/>
  <c r="T412" i="1"/>
  <c r="O412" i="1"/>
  <c r="Q412" i="1" s="1"/>
  <c r="AC412" i="1"/>
  <c r="AD412" i="1" s="1"/>
  <c r="AG1068" i="1"/>
  <c r="X1068" i="1"/>
  <c r="AJ1068" i="1" s="1"/>
  <c r="AC1068" i="1"/>
  <c r="AD1068" i="1" s="1"/>
  <c r="AF1068" i="1"/>
  <c r="O1068" i="1"/>
  <c r="Q1068" i="1" s="1"/>
  <c r="T1068" i="1"/>
  <c r="U1068" i="1"/>
  <c r="AG896" i="1"/>
  <c r="AC896" i="1"/>
  <c r="AD896" i="1" s="1"/>
  <c r="X896" i="1"/>
  <c r="AJ896" i="1" s="1"/>
  <c r="T896" i="1"/>
  <c r="U896" i="1"/>
  <c r="AF896" i="1"/>
  <c r="O896" i="1"/>
  <c r="Q896" i="1" s="1"/>
  <c r="O841" i="1"/>
  <c r="Q841" i="1" s="1"/>
  <c r="X841" i="1"/>
  <c r="AJ841" i="1" s="1"/>
  <c r="T841" i="1"/>
  <c r="AC841" i="1"/>
  <c r="AD841" i="1" s="1"/>
  <c r="AF841" i="1"/>
  <c r="AG841" i="1"/>
  <c r="U841" i="1"/>
  <c r="AF972" i="1"/>
  <c r="AC972" i="1"/>
  <c r="AD972" i="1" s="1"/>
  <c r="O972" i="1"/>
  <c r="Q972" i="1" s="1"/>
  <c r="T972" i="1"/>
  <c r="X972" i="1"/>
  <c r="AJ972" i="1" s="1"/>
  <c r="U972" i="1"/>
  <c r="AG972" i="1"/>
  <c r="O1064" i="1"/>
  <c r="Q1064" i="1" s="1"/>
  <c r="AF1064" i="1"/>
  <c r="X1064" i="1"/>
  <c r="AJ1064" i="1" s="1"/>
  <c r="U1064" i="1"/>
  <c r="AC1064" i="1"/>
  <c r="AD1064" i="1" s="1"/>
  <c r="T1064" i="1"/>
  <c r="AG1064" i="1"/>
  <c r="AG390" i="1"/>
  <c r="U390" i="1"/>
  <c r="AF390" i="1"/>
  <c r="X390" i="1"/>
  <c r="AJ390" i="1" s="1"/>
  <c r="O390" i="1"/>
  <c r="Q390" i="1" s="1"/>
  <c r="AC390" i="1"/>
  <c r="AD390" i="1" s="1"/>
  <c r="T390" i="1"/>
  <c r="O1007" i="1"/>
  <c r="Q1007" i="1" s="1"/>
  <c r="T1007" i="1"/>
  <c r="X1007" i="1"/>
  <c r="AJ1007" i="1" s="1"/>
  <c r="AC1007" i="1"/>
  <c r="AD1007" i="1" s="1"/>
  <c r="U1007" i="1"/>
  <c r="AF1007" i="1"/>
  <c r="AG1007" i="1"/>
  <c r="T538" i="1"/>
  <c r="AG538" i="1"/>
  <c r="X538" i="1"/>
  <c r="AJ538" i="1" s="1"/>
  <c r="AF538" i="1"/>
  <c r="U538" i="1"/>
  <c r="AC538" i="1"/>
  <c r="AD538" i="1" s="1"/>
  <c r="O538" i="1"/>
  <c r="Q538" i="1" s="1"/>
  <c r="AC62" i="1"/>
  <c r="AD62" i="1" s="1"/>
  <c r="AG62" i="1"/>
  <c r="T62" i="1"/>
  <c r="U62" i="1"/>
  <c r="X62" i="1"/>
  <c r="AJ62" i="1" s="1"/>
  <c r="AF62" i="1"/>
  <c r="O62" i="1"/>
  <c r="Q62" i="1" s="1"/>
  <c r="O672" i="1"/>
  <c r="Q672" i="1" s="1"/>
  <c r="U672" i="1"/>
  <c r="T672" i="1"/>
  <c r="AG672" i="1"/>
  <c r="AC672" i="1"/>
  <c r="AD672" i="1" s="1"/>
  <c r="X672" i="1"/>
  <c r="AJ672" i="1" s="1"/>
  <c r="AF672" i="1"/>
  <c r="AC428" i="1"/>
  <c r="AD428" i="1" s="1"/>
  <c r="O428" i="1"/>
  <c r="Q428" i="1" s="1"/>
  <c r="AF428" i="1"/>
  <c r="X428" i="1"/>
  <c r="AJ428" i="1" s="1"/>
  <c r="T428" i="1"/>
  <c r="U428" i="1"/>
  <c r="AG428" i="1"/>
  <c r="T788" i="1"/>
  <c r="O788" i="1"/>
  <c r="Q788" i="1" s="1"/>
  <c r="AC788" i="1"/>
  <c r="AD788" i="1" s="1"/>
  <c r="AF788" i="1"/>
  <c r="X788" i="1"/>
  <c r="AJ788" i="1" s="1"/>
  <c r="AG788" i="1"/>
  <c r="U788" i="1"/>
  <c r="AG545" i="1"/>
  <c r="AF545" i="1"/>
  <c r="X545" i="1"/>
  <c r="AJ545" i="1" s="1"/>
  <c r="AC545" i="1"/>
  <c r="AD545" i="1" s="1"/>
  <c r="O545" i="1"/>
  <c r="Q545" i="1" s="1"/>
  <c r="T545" i="1"/>
  <c r="U545" i="1"/>
  <c r="AC873" i="1"/>
  <c r="AD873" i="1" s="1"/>
  <c r="X873" i="1"/>
  <c r="AJ873" i="1" s="1"/>
  <c r="U873" i="1"/>
  <c r="O873" i="1"/>
  <c r="Q873" i="1" s="1"/>
  <c r="T873" i="1"/>
  <c r="AF873" i="1"/>
  <c r="AG873" i="1"/>
  <c r="U724" i="1"/>
  <c r="AF724" i="1"/>
  <c r="AC724" i="1"/>
  <c r="AD724" i="1" s="1"/>
  <c r="T724" i="1"/>
  <c r="O724" i="1"/>
  <c r="Q724" i="1" s="1"/>
  <c r="X724" i="1"/>
  <c r="AJ724" i="1" s="1"/>
  <c r="AG724" i="1"/>
  <c r="X654" i="1"/>
  <c r="AJ654" i="1" s="1"/>
  <c r="T654" i="1"/>
  <c r="AG654" i="1"/>
  <c r="U654" i="1"/>
  <c r="AC654" i="1"/>
  <c r="AD654" i="1" s="1"/>
  <c r="AF654" i="1"/>
  <c r="O654" i="1"/>
  <c r="Q654" i="1" s="1"/>
  <c r="AC540" i="1"/>
  <c r="AD540" i="1" s="1"/>
  <c r="O540" i="1"/>
  <c r="Q540" i="1" s="1"/>
  <c r="X540" i="1"/>
  <c r="AJ540" i="1" s="1"/>
  <c r="T540" i="1"/>
  <c r="U540" i="1"/>
  <c r="AG540" i="1"/>
  <c r="AF540" i="1"/>
  <c r="X700" i="1"/>
  <c r="AJ700" i="1" s="1"/>
  <c r="AF700" i="1"/>
  <c r="U700" i="1"/>
  <c r="AG700" i="1"/>
  <c r="T700" i="1"/>
  <c r="AC700" i="1"/>
  <c r="AD700" i="1" s="1"/>
  <c r="O700" i="1"/>
  <c r="Q700" i="1" s="1"/>
  <c r="AG936" i="1"/>
  <c r="U936" i="1"/>
  <c r="AC936" i="1"/>
  <c r="AD936" i="1" s="1"/>
  <c r="T936" i="1"/>
  <c r="X936" i="1"/>
  <c r="AJ936" i="1" s="1"/>
  <c r="AF936" i="1"/>
  <c r="O936" i="1"/>
  <c r="Q936" i="1" s="1"/>
  <c r="AG840" i="1"/>
  <c r="AF840" i="1"/>
  <c r="U840" i="1"/>
  <c r="X840" i="1"/>
  <c r="AJ840" i="1" s="1"/>
  <c r="T840" i="1"/>
  <c r="O840" i="1"/>
  <c r="Q840" i="1" s="1"/>
  <c r="AC840" i="1"/>
  <c r="AD840" i="1" s="1"/>
  <c r="T1034" i="1"/>
  <c r="U1034" i="1"/>
  <c r="AF1034" i="1"/>
  <c r="X1034" i="1"/>
  <c r="AJ1034" i="1" s="1"/>
  <c r="AG1034" i="1"/>
  <c r="AC1034" i="1"/>
  <c r="AD1034" i="1" s="1"/>
  <c r="O1034" i="1"/>
  <c r="Q1034" i="1" s="1"/>
  <c r="T499" i="1"/>
  <c r="AG499" i="1"/>
  <c r="O499" i="1"/>
  <c r="Q499" i="1" s="1"/>
  <c r="U499" i="1"/>
  <c r="AF499" i="1"/>
  <c r="AC499" i="1"/>
  <c r="AD499" i="1" s="1"/>
  <c r="X499" i="1"/>
  <c r="AJ499" i="1" s="1"/>
  <c r="AF1060" i="1"/>
  <c r="U1060" i="1"/>
  <c r="AC1060" i="1"/>
  <c r="AD1060" i="1" s="1"/>
  <c r="O1060" i="1"/>
  <c r="Q1060" i="1" s="1"/>
  <c r="AG1060" i="1"/>
  <c r="X1060" i="1"/>
  <c r="AJ1060" i="1" s="1"/>
  <c r="T1060" i="1"/>
  <c r="U671" i="1"/>
  <c r="AC671" i="1"/>
  <c r="AD671" i="1" s="1"/>
  <c r="T671" i="1"/>
  <c r="O671" i="1"/>
  <c r="Q671" i="1" s="1"/>
  <c r="AG671" i="1"/>
  <c r="X671" i="1"/>
  <c r="AJ671" i="1" s="1"/>
  <c r="AF671" i="1"/>
  <c r="AF721" i="1"/>
  <c r="X721" i="1"/>
  <c r="AJ721" i="1" s="1"/>
  <c r="AG721" i="1"/>
  <c r="T721" i="1"/>
  <c r="O721" i="1"/>
  <c r="Q721" i="1" s="1"/>
  <c r="AC721" i="1"/>
  <c r="AD721" i="1" s="1"/>
  <c r="U721" i="1"/>
  <c r="T402" i="1"/>
  <c r="X402" i="1"/>
  <c r="AJ402" i="1" s="1"/>
  <c r="AF402" i="1"/>
  <c r="U402" i="1"/>
  <c r="AC402" i="1"/>
  <c r="AD402" i="1" s="1"/>
  <c r="O402" i="1"/>
  <c r="Q402" i="1" s="1"/>
  <c r="AG402" i="1"/>
  <c r="X823" i="1"/>
  <c r="AJ823" i="1" s="1"/>
  <c r="AF823" i="1"/>
  <c r="AG823" i="1"/>
  <c r="AC823" i="1"/>
  <c r="AD823" i="1" s="1"/>
  <c r="T823" i="1"/>
  <c r="O823" i="1"/>
  <c r="Q823" i="1" s="1"/>
  <c r="U823" i="1"/>
  <c r="T1091" i="1"/>
  <c r="O1091" i="1"/>
  <c r="Q1091" i="1" s="1"/>
  <c r="X1091" i="1"/>
  <c r="AJ1091" i="1" s="1"/>
  <c r="AG1091" i="1"/>
  <c r="AC1091" i="1"/>
  <c r="AD1091" i="1" s="1"/>
  <c r="U1091" i="1"/>
  <c r="AF1091" i="1"/>
  <c r="AG426" i="1"/>
  <c r="U426" i="1"/>
  <c r="AC426" i="1"/>
  <c r="AD426" i="1" s="1"/>
  <c r="X426" i="1"/>
  <c r="AJ426" i="1" s="1"/>
  <c r="AF426" i="1"/>
  <c r="T426" i="1"/>
  <c r="O426" i="1"/>
  <c r="Q426" i="1" s="1"/>
  <c r="T314" i="1"/>
  <c r="X314" i="1"/>
  <c r="AJ314" i="1" s="1"/>
  <c r="AG314" i="1"/>
  <c r="O314" i="1"/>
  <c r="Q314" i="1" s="1"/>
  <c r="AC314" i="1"/>
  <c r="AD314" i="1" s="1"/>
  <c r="AF314" i="1"/>
  <c r="U314" i="1"/>
  <c r="X192" i="1"/>
  <c r="AJ192" i="1" s="1"/>
  <c r="T192" i="1"/>
  <c r="O192" i="1"/>
  <c r="Q192" i="1" s="1"/>
  <c r="AF192" i="1"/>
  <c r="U192" i="1"/>
  <c r="AG192" i="1"/>
  <c r="AC192" i="1"/>
  <c r="AD192" i="1" s="1"/>
  <c r="O325" i="1"/>
  <c r="Q325" i="1" s="1"/>
  <c r="AC325" i="1"/>
  <c r="AD325" i="1" s="1"/>
  <c r="AG325" i="1"/>
  <c r="X325" i="1"/>
  <c r="AJ325" i="1" s="1"/>
  <c r="T325" i="1"/>
  <c r="U325" i="1"/>
  <c r="AF325" i="1"/>
  <c r="X15" i="1"/>
  <c r="AJ15" i="1" s="1"/>
  <c r="O15" i="1"/>
  <c r="Q15" i="1" s="1"/>
  <c r="AC15" i="1"/>
  <c r="AD15" i="1" s="1"/>
  <c r="U15" i="1"/>
  <c r="AF15" i="1"/>
  <c r="T15" i="1"/>
  <c r="AG15" i="1"/>
  <c r="X159" i="1"/>
  <c r="AJ159" i="1" s="1"/>
  <c r="U159" i="1"/>
  <c r="O159" i="1"/>
  <c r="Q159" i="1" s="1"/>
  <c r="AG159" i="1"/>
  <c r="AC159" i="1"/>
  <c r="AD159" i="1" s="1"/>
  <c r="T159" i="1"/>
  <c r="AF159" i="1"/>
  <c r="AG4" i="1"/>
  <c r="T4" i="1"/>
  <c r="U4" i="1"/>
  <c r="O4" i="1"/>
  <c r="Q4" i="1" s="1"/>
  <c r="X4" i="1"/>
  <c r="AJ4" i="1" s="1"/>
  <c r="AF4" i="1"/>
  <c r="AC4" i="1"/>
  <c r="AD4" i="1" s="1"/>
  <c r="U281" i="1"/>
  <c r="AC281" i="1"/>
  <c r="AD281" i="1" s="1"/>
  <c r="AF281" i="1"/>
  <c r="X281" i="1"/>
  <c r="AJ281" i="1" s="1"/>
  <c r="AG281" i="1"/>
  <c r="O281" i="1"/>
  <c r="Q281" i="1" s="1"/>
  <c r="T281" i="1"/>
  <c r="X288" i="1"/>
  <c r="AJ288" i="1" s="1"/>
  <c r="O288" i="1"/>
  <c r="Q288" i="1" s="1"/>
  <c r="AC288" i="1"/>
  <c r="AD288" i="1" s="1"/>
  <c r="AF288" i="1"/>
  <c r="U288" i="1"/>
  <c r="AG288" i="1"/>
  <c r="T288" i="1"/>
  <c r="AF322" i="1"/>
  <c r="O322" i="1"/>
  <c r="Q322" i="1" s="1"/>
  <c r="AC322" i="1"/>
  <c r="AD322" i="1" s="1"/>
  <c r="X322" i="1"/>
  <c r="AJ322" i="1" s="1"/>
  <c r="T322" i="1"/>
  <c r="AG322" i="1"/>
  <c r="U322" i="1"/>
  <c r="T33" i="1"/>
  <c r="U33" i="1"/>
  <c r="X33" i="1"/>
  <c r="AJ33" i="1" s="1"/>
  <c r="AF33" i="1"/>
  <c r="O33" i="1"/>
  <c r="Q33" i="1" s="1"/>
  <c r="AC33" i="1"/>
  <c r="AD33" i="1" s="1"/>
  <c r="AG33" i="1"/>
  <c r="AC104" i="1"/>
  <c r="AD104" i="1" s="1"/>
  <c r="X104" i="1"/>
  <c r="AJ104" i="1" s="1"/>
  <c r="U104" i="1"/>
  <c r="AG104" i="1"/>
  <c r="O104" i="1"/>
  <c r="Q104" i="1" s="1"/>
  <c r="T104" i="1"/>
  <c r="AF104" i="1"/>
  <c r="O334" i="1"/>
  <c r="Q334" i="1" s="1"/>
  <c r="AF334" i="1"/>
  <c r="AG334" i="1"/>
  <c r="U334" i="1"/>
  <c r="X334" i="1"/>
  <c r="AJ334" i="1" s="1"/>
  <c r="AC334" i="1"/>
  <c r="AD334" i="1" s="1"/>
  <c r="T334" i="1"/>
  <c r="O222" i="1"/>
  <c r="Q222" i="1" s="1"/>
  <c r="U222" i="1"/>
  <c r="AG222" i="1"/>
  <c r="X222" i="1"/>
  <c r="AJ222" i="1" s="1"/>
  <c r="AF222" i="1"/>
  <c r="AC222" i="1"/>
  <c r="AD222" i="1" s="1"/>
  <c r="T222" i="1"/>
  <c r="O207" i="1"/>
  <c r="Q207" i="1" s="1"/>
  <c r="AG207" i="1"/>
  <c r="T207" i="1"/>
  <c r="AF207" i="1"/>
  <c r="AC207" i="1"/>
  <c r="AD207" i="1" s="1"/>
  <c r="X207" i="1"/>
  <c r="AJ207" i="1" s="1"/>
  <c r="U207" i="1"/>
  <c r="U167" i="1"/>
  <c r="AF167" i="1"/>
  <c r="O167" i="1"/>
  <c r="Q167" i="1" s="1"/>
  <c r="AG167" i="1"/>
  <c r="AC167" i="1"/>
  <c r="AD167" i="1" s="1"/>
  <c r="T167" i="1"/>
  <c r="X167" i="1"/>
  <c r="AJ167" i="1" s="1"/>
  <c r="O9" i="1"/>
  <c r="Q9" i="1" s="1"/>
  <c r="X9" i="1"/>
  <c r="AJ9" i="1" s="1"/>
  <c r="AG9" i="1"/>
  <c r="AC9" i="1"/>
  <c r="AD9" i="1" s="1"/>
  <c r="T9" i="1"/>
  <c r="AF9" i="1"/>
  <c r="U9" i="1"/>
  <c r="O960" i="1"/>
  <c r="Q960" i="1" s="1"/>
  <c r="X960" i="1"/>
  <c r="AJ960" i="1" s="1"/>
  <c r="U960" i="1"/>
  <c r="AG960" i="1"/>
  <c r="AF960" i="1"/>
  <c r="T960" i="1"/>
  <c r="AC960" i="1"/>
  <c r="AD960" i="1" s="1"/>
  <c r="O53" i="1"/>
  <c r="Q53" i="1" s="1"/>
  <c r="AG53" i="1"/>
  <c r="AF53" i="1"/>
  <c r="T53" i="1"/>
  <c r="X53" i="1"/>
  <c r="AJ53" i="1" s="1"/>
  <c r="U53" i="1"/>
  <c r="AC53" i="1"/>
  <c r="AD53" i="1" s="1"/>
  <c r="AF915" i="1"/>
  <c r="T915" i="1"/>
  <c r="AG915" i="1"/>
  <c r="AC915" i="1"/>
  <c r="AD915" i="1" s="1"/>
  <c r="U915" i="1"/>
  <c r="X915" i="1"/>
  <c r="AJ915" i="1" s="1"/>
  <c r="O915" i="1"/>
  <c r="Q915" i="1" s="1"/>
  <c r="X41" i="1"/>
  <c r="AJ41" i="1" s="1"/>
  <c r="AC41" i="1"/>
  <c r="AD41" i="1" s="1"/>
  <c r="T41" i="1"/>
  <c r="O41" i="1"/>
  <c r="Q41" i="1" s="1"/>
  <c r="AG41" i="1"/>
  <c r="AF41" i="1"/>
  <c r="U41" i="1"/>
  <c r="X749" i="1"/>
  <c r="AJ749" i="1" s="1"/>
  <c r="AF749" i="1"/>
  <c r="O749" i="1"/>
  <c r="Q749" i="1" s="1"/>
  <c r="T749" i="1"/>
  <c r="U749" i="1"/>
  <c r="AC749" i="1"/>
  <c r="AD749" i="1" s="1"/>
  <c r="AG749" i="1"/>
  <c r="AG51" i="1"/>
  <c r="T51" i="1"/>
  <c r="AF51" i="1"/>
  <c r="U51" i="1"/>
  <c r="X51" i="1"/>
  <c r="AJ51" i="1" s="1"/>
  <c r="O51" i="1"/>
  <c r="Q51" i="1" s="1"/>
  <c r="AC51" i="1"/>
  <c r="AD51" i="1" s="1"/>
  <c r="AF468" i="1"/>
  <c r="O468" i="1"/>
  <c r="Q468" i="1" s="1"/>
  <c r="X468" i="1"/>
  <c r="AJ468" i="1" s="1"/>
  <c r="U468" i="1"/>
  <c r="AC468" i="1"/>
  <c r="AD468" i="1" s="1"/>
  <c r="AG468" i="1"/>
  <c r="T468" i="1"/>
  <c r="T1081" i="1"/>
  <c r="U1081" i="1"/>
  <c r="AG1081" i="1"/>
  <c r="X1081" i="1"/>
  <c r="AJ1081" i="1" s="1"/>
  <c r="AC1081" i="1"/>
  <c r="AD1081" i="1" s="1"/>
  <c r="O1081" i="1"/>
  <c r="Q1081" i="1" s="1"/>
  <c r="AF1081" i="1"/>
  <c r="T366" i="1"/>
  <c r="AF366" i="1"/>
  <c r="AG366" i="1"/>
  <c r="O366" i="1"/>
  <c r="Q366" i="1" s="1"/>
  <c r="U366" i="1"/>
  <c r="X366" i="1"/>
  <c r="AJ366" i="1" s="1"/>
  <c r="AC366" i="1"/>
  <c r="AD366" i="1" s="1"/>
  <c r="AC888" i="1"/>
  <c r="AD888" i="1" s="1"/>
  <c r="T888" i="1"/>
  <c r="X888" i="1"/>
  <c r="AJ888" i="1" s="1"/>
  <c r="AF888" i="1"/>
  <c r="AG888" i="1"/>
  <c r="O888" i="1"/>
  <c r="Q888" i="1" s="1"/>
  <c r="U888" i="1"/>
  <c r="T720" i="1"/>
  <c r="AF720" i="1"/>
  <c r="X720" i="1"/>
  <c r="AJ720" i="1" s="1"/>
  <c r="U720" i="1"/>
  <c r="O720" i="1"/>
  <c r="Q720" i="1" s="1"/>
  <c r="AC720" i="1"/>
  <c r="AD720" i="1" s="1"/>
  <c r="AG720" i="1"/>
  <c r="O990" i="1"/>
  <c r="Q990" i="1" s="1"/>
  <c r="U990" i="1"/>
  <c r="T990" i="1"/>
  <c r="AF990" i="1"/>
  <c r="AC990" i="1"/>
  <c r="AD990" i="1" s="1"/>
  <c r="X990" i="1"/>
  <c r="AJ990" i="1" s="1"/>
  <c r="AG990" i="1"/>
  <c r="AC902" i="1"/>
  <c r="AD902" i="1" s="1"/>
  <c r="U902" i="1"/>
  <c r="T902" i="1"/>
  <c r="AF902" i="1"/>
  <c r="X902" i="1"/>
  <c r="AJ902" i="1" s="1"/>
  <c r="AG902" i="1"/>
  <c r="O902" i="1"/>
  <c r="Q902" i="1" s="1"/>
  <c r="U779" i="1"/>
  <c r="AC779" i="1"/>
  <c r="AD779" i="1" s="1"/>
  <c r="O779" i="1"/>
  <c r="Q779" i="1" s="1"/>
  <c r="T779" i="1"/>
  <c r="AG779" i="1"/>
  <c r="AF779" i="1"/>
  <c r="X779" i="1"/>
  <c r="AJ779" i="1" s="1"/>
  <c r="AC656" i="1"/>
  <c r="AD656" i="1" s="1"/>
  <c r="AG656" i="1"/>
  <c r="U656" i="1"/>
  <c r="O656" i="1"/>
  <c r="Q656" i="1" s="1"/>
  <c r="AF656" i="1"/>
  <c r="X656" i="1"/>
  <c r="AJ656" i="1" s="1"/>
  <c r="T656" i="1"/>
  <c r="U639" i="1"/>
  <c r="AC639" i="1"/>
  <c r="AD639" i="1" s="1"/>
  <c r="AG639" i="1"/>
  <c r="X639" i="1"/>
  <c r="AJ639" i="1" s="1"/>
  <c r="AF639" i="1"/>
  <c r="T639" i="1"/>
  <c r="O639" i="1"/>
  <c r="Q639" i="1" s="1"/>
  <c r="T1043" i="1"/>
  <c r="AF1043" i="1"/>
  <c r="U1043" i="1"/>
  <c r="X1043" i="1"/>
  <c r="AJ1043" i="1" s="1"/>
  <c r="AG1043" i="1"/>
  <c r="AC1043" i="1"/>
  <c r="AD1043" i="1" s="1"/>
  <c r="O1043" i="1"/>
  <c r="Q1043" i="1" s="1"/>
  <c r="AF757" i="1"/>
  <c r="AG757" i="1"/>
  <c r="X757" i="1"/>
  <c r="AJ757" i="1" s="1"/>
  <c r="O757" i="1"/>
  <c r="Q757" i="1" s="1"/>
  <c r="AC757" i="1"/>
  <c r="AD757" i="1" s="1"/>
  <c r="U757" i="1"/>
  <c r="T757" i="1"/>
  <c r="U693" i="1"/>
  <c r="O693" i="1"/>
  <c r="Q693" i="1" s="1"/>
  <c r="AC693" i="1"/>
  <c r="AD693" i="1" s="1"/>
  <c r="AF693" i="1"/>
  <c r="AG693" i="1"/>
  <c r="X693" i="1"/>
  <c r="AJ693" i="1" s="1"/>
  <c r="T693" i="1"/>
  <c r="X712" i="1"/>
  <c r="AJ712" i="1" s="1"/>
  <c r="AF712" i="1"/>
  <c r="AG712" i="1"/>
  <c r="T712" i="1"/>
  <c r="O712" i="1"/>
  <c r="Q712" i="1" s="1"/>
  <c r="AC712" i="1"/>
  <c r="AD712" i="1" s="1"/>
  <c r="U712" i="1"/>
  <c r="AG61" i="1"/>
  <c r="U61" i="1"/>
  <c r="AF61" i="1"/>
  <c r="X61" i="1"/>
  <c r="AJ61" i="1" s="1"/>
  <c r="T61" i="1"/>
  <c r="AC61" i="1"/>
  <c r="AD61" i="1" s="1"/>
  <c r="O61" i="1"/>
  <c r="Q61" i="1" s="1"/>
  <c r="AC631" i="1"/>
  <c r="AD631" i="1" s="1"/>
  <c r="T631" i="1"/>
  <c r="AF631" i="1"/>
  <c r="O631" i="1"/>
  <c r="Q631" i="1" s="1"/>
  <c r="X631" i="1"/>
  <c r="AJ631" i="1" s="1"/>
  <c r="AG631" i="1"/>
  <c r="U631" i="1"/>
  <c r="T986" i="1"/>
  <c r="AC986" i="1"/>
  <c r="AD986" i="1" s="1"/>
  <c r="AG986" i="1"/>
  <c r="O986" i="1"/>
  <c r="Q986" i="1" s="1"/>
  <c r="U986" i="1"/>
  <c r="X986" i="1"/>
  <c r="AJ986" i="1" s="1"/>
  <c r="AF986" i="1"/>
  <c r="X229" i="1"/>
  <c r="AJ229" i="1" s="1"/>
  <c r="AG229" i="1"/>
  <c r="O229" i="1"/>
  <c r="Q229" i="1" s="1"/>
  <c r="AF229" i="1"/>
  <c r="T229" i="1"/>
  <c r="AC229" i="1"/>
  <c r="AD229" i="1" s="1"/>
  <c r="U229" i="1"/>
  <c r="U403" i="1"/>
  <c r="AC403" i="1"/>
  <c r="AD403" i="1" s="1"/>
  <c r="AG403" i="1"/>
  <c r="AF403" i="1"/>
  <c r="T403" i="1"/>
  <c r="X403" i="1"/>
  <c r="AJ403" i="1" s="1"/>
  <c r="O403" i="1"/>
  <c r="Q403" i="1" s="1"/>
  <c r="AG387" i="1"/>
  <c r="AC387" i="1"/>
  <c r="AD387" i="1" s="1"/>
  <c r="T387" i="1"/>
  <c r="X387" i="1"/>
  <c r="AJ387" i="1" s="1"/>
  <c r="U387" i="1"/>
  <c r="AF387" i="1"/>
  <c r="O387" i="1"/>
  <c r="Q387" i="1" s="1"/>
  <c r="AG1026" i="1"/>
  <c r="AF1026" i="1"/>
  <c r="AC1026" i="1"/>
  <c r="AD1026" i="1" s="1"/>
  <c r="U1026" i="1"/>
  <c r="X1026" i="1"/>
  <c r="AJ1026" i="1" s="1"/>
  <c r="T1026" i="1"/>
  <c r="O1026" i="1"/>
  <c r="Q1026" i="1" s="1"/>
  <c r="O232" i="1"/>
  <c r="Q232" i="1" s="1"/>
  <c r="X232" i="1"/>
  <c r="AJ232" i="1" s="1"/>
  <c r="AF232" i="1"/>
  <c r="U232" i="1"/>
  <c r="AG232" i="1"/>
  <c r="T232" i="1"/>
  <c r="AC232" i="1"/>
  <c r="AD232" i="1" s="1"/>
  <c r="T102" i="1"/>
  <c r="U102" i="1"/>
  <c r="X102" i="1"/>
  <c r="AJ102" i="1" s="1"/>
  <c r="AC102" i="1"/>
  <c r="AD102" i="1" s="1"/>
  <c r="AF102" i="1"/>
  <c r="O102" i="1"/>
  <c r="Q102" i="1" s="1"/>
  <c r="AG102" i="1"/>
  <c r="T579" i="1"/>
  <c r="AF579" i="1"/>
  <c r="U579" i="1"/>
  <c r="X579" i="1"/>
  <c r="AJ579" i="1" s="1"/>
  <c r="AC579" i="1"/>
  <c r="AD579" i="1" s="1"/>
  <c r="AG579" i="1"/>
  <c r="O579" i="1"/>
  <c r="Q579" i="1" s="1"/>
  <c r="AF480" i="1"/>
  <c r="O480" i="1"/>
  <c r="Q480" i="1" s="1"/>
  <c r="X480" i="1"/>
  <c r="AJ480" i="1" s="1"/>
  <c r="AG480" i="1"/>
  <c r="AC480" i="1"/>
  <c r="AD480" i="1" s="1"/>
  <c r="T480" i="1"/>
  <c r="U480" i="1"/>
  <c r="U737" i="1"/>
  <c r="AC737" i="1"/>
  <c r="AD737" i="1" s="1"/>
  <c r="AF737" i="1"/>
  <c r="X737" i="1"/>
  <c r="AJ737" i="1" s="1"/>
  <c r="O737" i="1"/>
  <c r="Q737" i="1" s="1"/>
  <c r="AG737" i="1"/>
  <c r="T737" i="1"/>
  <c r="X900" i="1"/>
  <c r="AJ900" i="1" s="1"/>
  <c r="U900" i="1"/>
  <c r="T900" i="1"/>
  <c r="AF900" i="1"/>
  <c r="O900" i="1"/>
  <c r="Q900" i="1" s="1"/>
  <c r="AG900" i="1"/>
  <c r="AC900" i="1"/>
  <c r="AD900" i="1" s="1"/>
  <c r="X743" i="1"/>
  <c r="AJ743" i="1" s="1"/>
  <c r="O743" i="1"/>
  <c r="Q743" i="1" s="1"/>
  <c r="AG743" i="1"/>
  <c r="U743" i="1"/>
  <c r="T743" i="1"/>
  <c r="AF743" i="1"/>
  <c r="AC743" i="1"/>
  <c r="AD743" i="1" s="1"/>
  <c r="O822" i="1"/>
  <c r="Q822" i="1" s="1"/>
  <c r="AF822" i="1"/>
  <c r="AG822" i="1"/>
  <c r="T822" i="1"/>
  <c r="AC822" i="1"/>
  <c r="AD822" i="1" s="1"/>
  <c r="U822" i="1"/>
  <c r="X822" i="1"/>
  <c r="AJ822" i="1" s="1"/>
  <c r="X503" i="1"/>
  <c r="AJ503" i="1" s="1"/>
  <c r="AG503" i="1"/>
  <c r="AF503" i="1"/>
  <c r="U503" i="1"/>
  <c r="T503" i="1"/>
  <c r="AC503" i="1"/>
  <c r="AD503" i="1" s="1"/>
  <c r="O503" i="1"/>
  <c r="Q503" i="1" s="1"/>
  <c r="O950" i="1"/>
  <c r="Q950" i="1" s="1"/>
  <c r="X950" i="1"/>
  <c r="AJ950" i="1" s="1"/>
  <c r="U950" i="1"/>
  <c r="T950" i="1"/>
  <c r="AC950" i="1"/>
  <c r="AD950" i="1" s="1"/>
  <c r="AF950" i="1"/>
  <c r="AG950" i="1"/>
  <c r="X475" i="1"/>
  <c r="AJ475" i="1" s="1"/>
  <c r="T475" i="1"/>
  <c r="O475" i="1"/>
  <c r="Q475" i="1" s="1"/>
  <c r="AC475" i="1"/>
  <c r="AD475" i="1" s="1"/>
  <c r="U475" i="1"/>
  <c r="AG475" i="1"/>
  <c r="AF475" i="1"/>
  <c r="AG725" i="1"/>
  <c r="AC725" i="1"/>
  <c r="AD725" i="1" s="1"/>
  <c r="U725" i="1"/>
  <c r="AF725" i="1"/>
  <c r="X725" i="1"/>
  <c r="AJ725" i="1" s="1"/>
  <c r="T725" i="1"/>
  <c r="O725" i="1"/>
  <c r="Q725" i="1" s="1"/>
  <c r="AC683" i="1"/>
  <c r="AD683" i="1" s="1"/>
  <c r="O683" i="1"/>
  <c r="Q683" i="1" s="1"/>
  <c r="AF683" i="1"/>
  <c r="U683" i="1"/>
  <c r="X683" i="1"/>
  <c r="AJ683" i="1" s="1"/>
  <c r="AG683" i="1"/>
  <c r="T683" i="1"/>
  <c r="O456" i="1"/>
  <c r="Q456" i="1" s="1"/>
  <c r="U456" i="1"/>
  <c r="AG456" i="1"/>
  <c r="AF456" i="1"/>
  <c r="T456" i="1"/>
  <c r="X456" i="1"/>
  <c r="AJ456" i="1" s="1"/>
  <c r="AC456" i="1"/>
  <c r="AD456" i="1" s="1"/>
  <c r="O582" i="1"/>
  <c r="Q582" i="1" s="1"/>
  <c r="X582" i="1"/>
  <c r="AJ582" i="1" s="1"/>
  <c r="AF582" i="1"/>
  <c r="T582" i="1"/>
  <c r="AG582" i="1"/>
  <c r="AC582" i="1"/>
  <c r="AD582" i="1" s="1"/>
  <c r="U582" i="1"/>
  <c r="O1029" i="1"/>
  <c r="Q1029" i="1" s="1"/>
  <c r="AG1029" i="1"/>
  <c r="U1029" i="1"/>
  <c r="T1029" i="1"/>
  <c r="AC1029" i="1"/>
  <c r="AD1029" i="1" s="1"/>
  <c r="X1029" i="1"/>
  <c r="AJ1029" i="1" s="1"/>
  <c r="AF1029" i="1"/>
  <c r="O100" i="1"/>
  <c r="Q100" i="1" s="1"/>
  <c r="U100" i="1"/>
  <c r="AC100" i="1"/>
  <c r="AD100" i="1" s="1"/>
  <c r="T100" i="1"/>
  <c r="X100" i="1"/>
  <c r="AJ100" i="1" s="1"/>
  <c r="AF100" i="1"/>
  <c r="AG100" i="1"/>
  <c r="U378" i="1"/>
  <c r="AF378" i="1"/>
  <c r="T378" i="1"/>
  <c r="AC378" i="1"/>
  <c r="AD378" i="1" s="1"/>
  <c r="O378" i="1"/>
  <c r="Q378" i="1" s="1"/>
  <c r="X378" i="1"/>
  <c r="AJ378" i="1" s="1"/>
  <c r="AG378" i="1"/>
  <c r="AF1063" i="1"/>
  <c r="AC1063" i="1"/>
  <c r="AD1063" i="1" s="1"/>
  <c r="T1063" i="1"/>
  <c r="AG1063" i="1"/>
  <c r="O1063" i="1"/>
  <c r="Q1063" i="1" s="1"/>
  <c r="X1063" i="1"/>
  <c r="AJ1063" i="1" s="1"/>
  <c r="U1063" i="1"/>
  <c r="O380" i="1"/>
  <c r="Q380" i="1" s="1"/>
  <c r="AG380" i="1"/>
  <c r="U380" i="1"/>
  <c r="AC380" i="1"/>
  <c r="AD380" i="1" s="1"/>
  <c r="T380" i="1"/>
  <c r="X380" i="1"/>
  <c r="AJ380" i="1" s="1"/>
  <c r="AF380" i="1"/>
  <c r="AC374" i="1"/>
  <c r="AD374" i="1" s="1"/>
  <c r="AG374" i="1"/>
  <c r="O374" i="1"/>
  <c r="Q374" i="1" s="1"/>
  <c r="AF374" i="1"/>
  <c r="X374" i="1"/>
  <c r="AJ374" i="1" s="1"/>
  <c r="U374" i="1"/>
  <c r="T374" i="1"/>
  <c r="O42" i="1"/>
  <c r="Q42" i="1" s="1"/>
  <c r="T42" i="1"/>
  <c r="X42" i="1"/>
  <c r="AJ42" i="1" s="1"/>
  <c r="AC42" i="1"/>
  <c r="AD42" i="1" s="1"/>
  <c r="AG42" i="1"/>
  <c r="U42" i="1"/>
  <c r="AF42" i="1"/>
  <c r="U623" i="1"/>
  <c r="AG623" i="1"/>
  <c r="AC623" i="1"/>
  <c r="AD623" i="1" s="1"/>
  <c r="X623" i="1"/>
  <c r="AJ623" i="1" s="1"/>
  <c r="AF623" i="1"/>
  <c r="T623" i="1"/>
  <c r="O623" i="1"/>
  <c r="Q623" i="1" s="1"/>
  <c r="U733" i="1"/>
  <c r="O733" i="1"/>
  <c r="Q733" i="1" s="1"/>
  <c r="AG733" i="1"/>
  <c r="AC733" i="1"/>
  <c r="AD733" i="1" s="1"/>
  <c r="T733" i="1"/>
  <c r="AF733" i="1"/>
  <c r="X733" i="1"/>
  <c r="AJ733" i="1" s="1"/>
  <c r="X801" i="1"/>
  <c r="AJ801" i="1" s="1"/>
  <c r="O801" i="1"/>
  <c r="Q801" i="1" s="1"/>
  <c r="AF801" i="1"/>
  <c r="T801" i="1"/>
  <c r="AG801" i="1"/>
  <c r="U801" i="1"/>
  <c r="AC801" i="1"/>
  <c r="AD801" i="1" s="1"/>
  <c r="X1096" i="1"/>
  <c r="AJ1096" i="1" s="1"/>
  <c r="T1096" i="1"/>
  <c r="O1096" i="1"/>
  <c r="Q1096" i="1" s="1"/>
  <c r="AG1096" i="1"/>
  <c r="AF1096" i="1"/>
  <c r="AC1096" i="1"/>
  <c r="AD1096" i="1" s="1"/>
  <c r="U1096" i="1"/>
  <c r="U126" i="1"/>
  <c r="AC126" i="1"/>
  <c r="AD126" i="1" s="1"/>
  <c r="T126" i="1"/>
  <c r="AF126" i="1"/>
  <c r="AG126" i="1"/>
  <c r="X126" i="1"/>
  <c r="AJ126" i="1" s="1"/>
  <c r="O126" i="1"/>
  <c r="Q126" i="1" s="1"/>
  <c r="X404" i="1"/>
  <c r="AJ404" i="1" s="1"/>
  <c r="U404" i="1"/>
  <c r="O404" i="1"/>
  <c r="Q404" i="1" s="1"/>
  <c r="AF404" i="1"/>
  <c r="T404" i="1"/>
  <c r="AC404" i="1"/>
  <c r="AD404" i="1" s="1"/>
  <c r="AG404" i="1"/>
  <c r="U238" i="1"/>
  <c r="O238" i="1"/>
  <c r="Q238" i="1" s="1"/>
  <c r="T238" i="1"/>
  <c r="AC238" i="1"/>
  <c r="AD238" i="1" s="1"/>
  <c r="X238" i="1"/>
  <c r="AJ238" i="1" s="1"/>
  <c r="AG238" i="1"/>
  <c r="AF238" i="1"/>
  <c r="O444" i="1"/>
  <c r="Q444" i="1" s="1"/>
  <c r="AG444" i="1"/>
  <c r="AF444" i="1"/>
  <c r="X444" i="1"/>
  <c r="AJ444" i="1" s="1"/>
  <c r="T444" i="1"/>
  <c r="U444" i="1"/>
  <c r="AC444" i="1"/>
  <c r="AD444" i="1" s="1"/>
  <c r="O837" i="1"/>
  <c r="Q837" i="1" s="1"/>
  <c r="AF837" i="1"/>
  <c r="AC837" i="1"/>
  <c r="AD837" i="1" s="1"/>
  <c r="T837" i="1"/>
  <c r="AG837" i="1"/>
  <c r="U837" i="1"/>
  <c r="X837" i="1"/>
  <c r="AJ837" i="1" s="1"/>
  <c r="AC988" i="1"/>
  <c r="AD988" i="1" s="1"/>
  <c r="AG988" i="1"/>
  <c r="T988" i="1"/>
  <c r="AF988" i="1"/>
  <c r="O988" i="1"/>
  <c r="Q988" i="1" s="1"/>
  <c r="X988" i="1"/>
  <c r="AJ988" i="1" s="1"/>
  <c r="U988" i="1"/>
  <c r="O1089" i="1"/>
  <c r="Q1089" i="1" s="1"/>
  <c r="T1089" i="1"/>
  <c r="U1089" i="1"/>
  <c r="AG1089" i="1"/>
  <c r="AF1089" i="1"/>
  <c r="X1089" i="1"/>
  <c r="AJ1089" i="1" s="1"/>
  <c r="AC1089" i="1"/>
  <c r="AD1089" i="1" s="1"/>
  <c r="T968" i="1"/>
  <c r="X968" i="1"/>
  <c r="AJ968" i="1" s="1"/>
  <c r="AF968" i="1"/>
  <c r="AG968" i="1"/>
  <c r="U968" i="1"/>
  <c r="O968" i="1"/>
  <c r="Q968" i="1" s="1"/>
  <c r="AC968" i="1"/>
  <c r="AD968" i="1" s="1"/>
  <c r="AF135" i="1"/>
  <c r="AG135" i="1"/>
  <c r="AC135" i="1"/>
  <c r="AD135" i="1" s="1"/>
  <c r="T135" i="1"/>
  <c r="O135" i="1"/>
  <c r="Q135" i="1" s="1"/>
  <c r="U135" i="1"/>
  <c r="X135" i="1"/>
  <c r="AJ135" i="1" s="1"/>
  <c r="AG606" i="1"/>
  <c r="AF606" i="1"/>
  <c r="O606" i="1"/>
  <c r="Q606" i="1" s="1"/>
  <c r="X606" i="1"/>
  <c r="AJ606" i="1" s="1"/>
  <c r="T606" i="1"/>
  <c r="U606" i="1"/>
  <c r="AC606" i="1"/>
  <c r="AD606" i="1" s="1"/>
  <c r="X817" i="1"/>
  <c r="AJ817" i="1" s="1"/>
  <c r="AF817" i="1"/>
  <c r="AC817" i="1"/>
  <c r="AD817" i="1" s="1"/>
  <c r="AG817" i="1"/>
  <c r="U817" i="1"/>
  <c r="O817" i="1"/>
  <c r="Q817" i="1" s="1"/>
  <c r="T817" i="1"/>
  <c r="AC793" i="1"/>
  <c r="AD793" i="1" s="1"/>
  <c r="T793" i="1"/>
  <c r="AG793" i="1"/>
  <c r="AF793" i="1"/>
  <c r="X793" i="1"/>
  <c r="AJ793" i="1" s="1"/>
  <c r="O793" i="1"/>
  <c r="Q793" i="1" s="1"/>
  <c r="U793" i="1"/>
  <c r="T43" i="1"/>
  <c r="U43" i="1"/>
  <c r="AC43" i="1"/>
  <c r="AD43" i="1" s="1"/>
  <c r="O43" i="1"/>
  <c r="Q43" i="1" s="1"/>
  <c r="X43" i="1"/>
  <c r="AJ43" i="1" s="1"/>
  <c r="AF43" i="1"/>
  <c r="AG43" i="1"/>
  <c r="O586" i="1"/>
  <c r="Q586" i="1" s="1"/>
  <c r="T586" i="1"/>
  <c r="U586" i="1"/>
  <c r="AF586" i="1"/>
  <c r="X586" i="1"/>
  <c r="AJ586" i="1" s="1"/>
  <c r="AG586" i="1"/>
  <c r="AC586" i="1"/>
  <c r="AD586" i="1" s="1"/>
  <c r="O1057" i="1"/>
  <c r="Q1057" i="1" s="1"/>
  <c r="AC1057" i="1"/>
  <c r="AD1057" i="1" s="1"/>
  <c r="T1057" i="1"/>
  <c r="U1057" i="1"/>
  <c r="AF1057" i="1"/>
  <c r="AG1057" i="1"/>
  <c r="X1057" i="1"/>
  <c r="AJ1057" i="1" s="1"/>
  <c r="T158" i="1"/>
  <c r="X158" i="1"/>
  <c r="AJ158" i="1" s="1"/>
  <c r="AG158" i="1"/>
  <c r="AF158" i="1"/>
  <c r="U158" i="1"/>
  <c r="O158" i="1"/>
  <c r="Q158" i="1" s="1"/>
  <c r="AC158" i="1"/>
  <c r="AD158" i="1" s="1"/>
  <c r="AC3" i="1"/>
  <c r="AD3" i="1" s="1"/>
  <c r="X3" i="1"/>
  <c r="AJ3" i="1" s="1"/>
  <c r="AF3" i="1"/>
  <c r="U3" i="1"/>
  <c r="T3" i="1"/>
  <c r="AG3" i="1"/>
  <c r="O3" i="1"/>
  <c r="Q3" i="1" s="1"/>
  <c r="X277" i="1"/>
  <c r="AJ277" i="1" s="1"/>
  <c r="AC277" i="1"/>
  <c r="AD277" i="1" s="1"/>
  <c r="AG277" i="1"/>
  <c r="AF277" i="1"/>
  <c r="T277" i="1"/>
  <c r="O277" i="1"/>
  <c r="Q277" i="1" s="1"/>
  <c r="U277" i="1"/>
  <c r="U293" i="1"/>
  <c r="X293" i="1"/>
  <c r="AJ293" i="1" s="1"/>
  <c r="AG293" i="1"/>
  <c r="T293" i="1"/>
  <c r="AC293" i="1"/>
  <c r="AD293" i="1" s="1"/>
  <c r="AF293" i="1"/>
  <c r="O293" i="1"/>
  <c r="Q293" i="1" s="1"/>
  <c r="AF38" i="1"/>
  <c r="T38" i="1"/>
  <c r="AC38" i="1"/>
  <c r="AD38" i="1" s="1"/>
  <c r="U38" i="1"/>
  <c r="AG38" i="1"/>
  <c r="X38" i="1"/>
  <c r="AJ38" i="1" s="1"/>
  <c r="O38" i="1"/>
  <c r="Q38" i="1" s="1"/>
  <c r="U327" i="1"/>
  <c r="AC327" i="1"/>
  <c r="AD327" i="1" s="1"/>
  <c r="T327" i="1"/>
  <c r="X327" i="1"/>
  <c r="AJ327" i="1" s="1"/>
  <c r="O327" i="1"/>
  <c r="Q327" i="1" s="1"/>
  <c r="AG327" i="1"/>
  <c r="AF327" i="1"/>
  <c r="AG77" i="1"/>
  <c r="X77" i="1"/>
  <c r="AJ77" i="1" s="1"/>
  <c r="AF77" i="1"/>
  <c r="O77" i="1"/>
  <c r="Q77" i="1" s="1"/>
  <c r="AC77" i="1"/>
  <c r="AD77" i="1" s="1"/>
  <c r="U77" i="1"/>
  <c r="T77" i="1"/>
  <c r="O80" i="1"/>
  <c r="Q80" i="1" s="1"/>
  <c r="AG80" i="1"/>
  <c r="AC80" i="1"/>
  <c r="AD80" i="1" s="1"/>
  <c r="AF80" i="1"/>
  <c r="X80" i="1"/>
  <c r="AJ80" i="1" s="1"/>
  <c r="T80" i="1"/>
  <c r="U80" i="1"/>
  <c r="T271" i="1"/>
  <c r="U271" i="1"/>
  <c r="X271" i="1"/>
  <c r="AJ271" i="1" s="1"/>
  <c r="AG271" i="1"/>
  <c r="AC271" i="1"/>
  <c r="AD271" i="1" s="1"/>
  <c r="AF271" i="1"/>
  <c r="O271" i="1"/>
  <c r="Q271" i="1" s="1"/>
  <c r="AF11" i="1"/>
  <c r="O11" i="1"/>
  <c r="Q11" i="1" s="1"/>
  <c r="X11" i="1"/>
  <c r="AJ11" i="1" s="1"/>
  <c r="T11" i="1"/>
  <c r="AC11" i="1"/>
  <c r="AD11" i="1" s="1"/>
  <c r="U11" i="1"/>
  <c r="AG11" i="1"/>
  <c r="AC27" i="1"/>
  <c r="AD27" i="1" s="1"/>
  <c r="T27" i="1"/>
  <c r="AF27" i="1"/>
  <c r="O27" i="1"/>
  <c r="Q27" i="1" s="1"/>
  <c r="X27" i="1"/>
  <c r="AJ27" i="1" s="1"/>
  <c r="AG27" i="1"/>
  <c r="U27" i="1"/>
  <c r="AG176" i="1"/>
  <c r="AC176" i="1"/>
  <c r="AD176" i="1" s="1"/>
  <c r="X176" i="1"/>
  <c r="AJ176" i="1" s="1"/>
  <c r="AF176" i="1"/>
  <c r="O176" i="1"/>
  <c r="Q176" i="1" s="1"/>
  <c r="U176" i="1"/>
  <c r="T176" i="1"/>
  <c r="X338" i="1"/>
  <c r="AJ338" i="1" s="1"/>
  <c r="AF338" i="1"/>
  <c r="AG338" i="1"/>
  <c r="T338" i="1"/>
  <c r="O338" i="1"/>
  <c r="Q338" i="1" s="1"/>
  <c r="AC338" i="1"/>
  <c r="AD338" i="1" s="1"/>
  <c r="U338" i="1"/>
  <c r="T190" i="1"/>
  <c r="AG190" i="1"/>
  <c r="X190" i="1"/>
  <c r="AJ190" i="1" s="1"/>
  <c r="O190" i="1"/>
  <c r="Q190" i="1" s="1"/>
  <c r="AC190" i="1"/>
  <c r="AD190" i="1" s="1"/>
  <c r="U190" i="1"/>
  <c r="AF190" i="1"/>
  <c r="X388" i="1"/>
  <c r="AJ388" i="1" s="1"/>
  <c r="T388" i="1"/>
  <c r="O388" i="1"/>
  <c r="Q388" i="1" s="1"/>
  <c r="U388" i="1"/>
  <c r="AC388" i="1"/>
  <c r="AD388" i="1" s="1"/>
  <c r="AF388" i="1"/>
  <c r="AG388" i="1"/>
  <c r="AF561" i="1"/>
  <c r="O561" i="1"/>
  <c r="Q561" i="1" s="1"/>
  <c r="AG561" i="1"/>
  <c r="AC561" i="1"/>
  <c r="AD561" i="1" s="1"/>
  <c r="U561" i="1"/>
  <c r="X561" i="1"/>
  <c r="AJ561" i="1" s="1"/>
  <c r="T561" i="1"/>
  <c r="T435" i="1"/>
  <c r="U435" i="1"/>
  <c r="AF435" i="1"/>
  <c r="O435" i="1"/>
  <c r="Q435" i="1" s="1"/>
  <c r="X435" i="1"/>
  <c r="AJ435" i="1" s="1"/>
  <c r="AC435" i="1"/>
  <c r="AD435" i="1" s="1"/>
  <c r="AG435" i="1"/>
  <c r="AC626" i="1"/>
  <c r="AD626" i="1" s="1"/>
  <c r="U626" i="1"/>
  <c r="O626" i="1"/>
  <c r="Q626" i="1" s="1"/>
  <c r="AG626" i="1"/>
  <c r="X626" i="1"/>
  <c r="AJ626" i="1" s="1"/>
  <c r="AF626" i="1"/>
  <c r="T626" i="1"/>
  <c r="AF754" i="1"/>
  <c r="U754" i="1"/>
  <c r="X754" i="1"/>
  <c r="AJ754" i="1" s="1"/>
  <c r="AC754" i="1"/>
  <c r="AD754" i="1" s="1"/>
  <c r="O754" i="1"/>
  <c r="Q754" i="1" s="1"/>
  <c r="T754" i="1"/>
  <c r="AG754" i="1"/>
  <c r="T199" i="1"/>
  <c r="AG199" i="1"/>
  <c r="U199" i="1"/>
  <c r="AC199" i="1"/>
  <c r="AD199" i="1" s="1"/>
  <c r="AF199" i="1"/>
  <c r="X199" i="1"/>
  <c r="AJ199" i="1" s="1"/>
  <c r="O199" i="1"/>
  <c r="Q199" i="1" s="1"/>
  <c r="X646" i="1"/>
  <c r="AJ646" i="1" s="1"/>
  <c r="AG646" i="1"/>
  <c r="AF646" i="1"/>
  <c r="O646" i="1"/>
  <c r="Q646" i="1" s="1"/>
  <c r="T646" i="1"/>
  <c r="AC646" i="1"/>
  <c r="AD646" i="1" s="1"/>
  <c r="U646" i="1"/>
  <c r="O619" i="1"/>
  <c r="Q619" i="1" s="1"/>
  <c r="AG619" i="1"/>
  <c r="T619" i="1"/>
  <c r="AF619" i="1"/>
  <c r="U619" i="1"/>
  <c r="X619" i="1"/>
  <c r="AJ619" i="1" s="1"/>
  <c r="AC619" i="1"/>
  <c r="AD619" i="1" s="1"/>
  <c r="T398" i="1"/>
  <c r="U398" i="1"/>
  <c r="AF398" i="1"/>
  <c r="X398" i="1"/>
  <c r="AJ398" i="1" s="1"/>
  <c r="AG398" i="1"/>
  <c r="AC398" i="1"/>
  <c r="AD398" i="1" s="1"/>
  <c r="O398" i="1"/>
  <c r="Q398" i="1" s="1"/>
  <c r="O1061" i="1"/>
  <c r="Q1061" i="1" s="1"/>
  <c r="T1061" i="1"/>
  <c r="AC1061" i="1"/>
  <c r="AD1061" i="1" s="1"/>
  <c r="AG1061" i="1"/>
  <c r="AF1061" i="1"/>
  <c r="U1061" i="1"/>
  <c r="X1061" i="1"/>
  <c r="AJ1061" i="1" s="1"/>
  <c r="U591" i="1"/>
  <c r="AF591" i="1"/>
  <c r="T591" i="1"/>
  <c r="O591" i="1"/>
  <c r="Q591" i="1" s="1"/>
  <c r="X591" i="1"/>
  <c r="AJ591" i="1" s="1"/>
  <c r="AC591" i="1"/>
  <c r="AD591" i="1" s="1"/>
  <c r="AG591" i="1"/>
  <c r="O1010" i="1"/>
  <c r="Q1010" i="1" s="1"/>
  <c r="AG1010" i="1"/>
  <c r="AF1010" i="1"/>
  <c r="T1010" i="1"/>
  <c r="U1010" i="1"/>
  <c r="X1010" i="1"/>
  <c r="AJ1010" i="1" s="1"/>
  <c r="AC1010" i="1"/>
  <c r="AD1010" i="1" s="1"/>
  <c r="T214" i="1"/>
  <c r="X214" i="1"/>
  <c r="AJ214" i="1" s="1"/>
  <c r="AC214" i="1"/>
  <c r="AD214" i="1" s="1"/>
  <c r="AF214" i="1"/>
  <c r="O214" i="1"/>
  <c r="Q214" i="1" s="1"/>
  <c r="AG214" i="1"/>
  <c r="U214" i="1"/>
  <c r="X821" i="1"/>
  <c r="AJ821" i="1" s="1"/>
  <c r="AC821" i="1"/>
  <c r="AD821" i="1" s="1"/>
  <c r="AG821" i="1"/>
  <c r="T821" i="1"/>
  <c r="U821" i="1"/>
  <c r="O821" i="1"/>
  <c r="Q821" i="1" s="1"/>
  <c r="AF821" i="1"/>
  <c r="AG699" i="1"/>
  <c r="X699" i="1"/>
  <c r="AJ699" i="1" s="1"/>
  <c r="AF699" i="1"/>
  <c r="AC699" i="1"/>
  <c r="AD699" i="1" s="1"/>
  <c r="U699" i="1"/>
  <c r="T699" i="1"/>
  <c r="O699" i="1"/>
  <c r="Q699" i="1" s="1"/>
  <c r="AC717" i="1"/>
  <c r="AD717" i="1" s="1"/>
  <c r="U717" i="1"/>
  <c r="X717" i="1"/>
  <c r="AJ717" i="1" s="1"/>
  <c r="O717" i="1"/>
  <c r="Q717" i="1" s="1"/>
  <c r="AG717" i="1"/>
  <c r="T717" i="1"/>
  <c r="AF717" i="1"/>
  <c r="O763" i="1"/>
  <c r="Q763" i="1" s="1"/>
  <c r="U763" i="1"/>
  <c r="AG763" i="1"/>
  <c r="T763" i="1"/>
  <c r="AC763" i="1"/>
  <c r="AD763" i="1" s="1"/>
  <c r="AF763" i="1"/>
  <c r="X763" i="1"/>
  <c r="AJ763" i="1" s="1"/>
  <c r="U748" i="1"/>
  <c r="O748" i="1"/>
  <c r="Q748" i="1" s="1"/>
  <c r="T748" i="1"/>
  <c r="X748" i="1"/>
  <c r="AJ748" i="1" s="1"/>
  <c r="AG748" i="1"/>
  <c r="AC748" i="1"/>
  <c r="AD748" i="1" s="1"/>
  <c r="AF748" i="1"/>
  <c r="O1071" i="1"/>
  <c r="Q1071" i="1" s="1"/>
  <c r="AF1071" i="1"/>
  <c r="AG1071" i="1"/>
  <c r="X1071" i="1"/>
  <c r="AJ1071" i="1" s="1"/>
  <c r="AC1071" i="1"/>
  <c r="AD1071" i="1" s="1"/>
  <c r="U1071" i="1"/>
  <c r="T1071" i="1"/>
  <c r="AG976" i="1"/>
  <c r="AC976" i="1"/>
  <c r="AD976" i="1" s="1"/>
  <c r="O976" i="1"/>
  <c r="Q976" i="1" s="1"/>
  <c r="T976" i="1"/>
  <c r="U976" i="1"/>
  <c r="AF976" i="1"/>
  <c r="X976" i="1"/>
  <c r="AJ976" i="1" s="1"/>
  <c r="T26" i="1"/>
  <c r="AG26" i="1"/>
  <c r="U26" i="1"/>
  <c r="X26" i="1"/>
  <c r="AJ26" i="1" s="1"/>
  <c r="AF26" i="1"/>
  <c r="O26" i="1"/>
  <c r="Q26" i="1" s="1"/>
  <c r="AC26" i="1"/>
  <c r="AD26" i="1" s="1"/>
  <c r="AG535" i="1"/>
  <c r="X535" i="1"/>
  <c r="AJ535" i="1" s="1"/>
  <c r="T535" i="1"/>
  <c r="O535" i="1"/>
  <c r="Q535" i="1" s="1"/>
  <c r="AC535" i="1"/>
  <c r="AD535" i="1" s="1"/>
  <c r="AF535" i="1"/>
  <c r="U535" i="1"/>
  <c r="AC289" i="1"/>
  <c r="AD289" i="1" s="1"/>
  <c r="O289" i="1"/>
  <c r="Q289" i="1" s="1"/>
  <c r="T289" i="1"/>
  <c r="X289" i="1"/>
  <c r="AJ289" i="1" s="1"/>
  <c r="AF289" i="1"/>
  <c r="AG289" i="1"/>
  <c r="U289" i="1"/>
  <c r="AC256" i="1"/>
  <c r="AD256" i="1" s="1"/>
  <c r="AG256" i="1"/>
  <c r="X256" i="1"/>
  <c r="AJ256" i="1" s="1"/>
  <c r="AF256" i="1"/>
  <c r="T256" i="1"/>
  <c r="U256" i="1"/>
  <c r="O256" i="1"/>
  <c r="Q256" i="1" s="1"/>
  <c r="U795" i="1"/>
  <c r="AC795" i="1"/>
  <c r="AD795" i="1" s="1"/>
  <c r="X795" i="1"/>
  <c r="AJ795" i="1" s="1"/>
  <c r="AG795" i="1"/>
  <c r="O795" i="1"/>
  <c r="Q795" i="1" s="1"/>
  <c r="T795" i="1"/>
  <c r="AF795" i="1"/>
  <c r="AG859" i="1"/>
  <c r="O859" i="1"/>
  <c r="Q859" i="1" s="1"/>
  <c r="T859" i="1"/>
  <c r="AC859" i="1"/>
  <c r="AD859" i="1" s="1"/>
  <c r="AF859" i="1"/>
  <c r="X859" i="1"/>
  <c r="AJ859" i="1" s="1"/>
  <c r="U859" i="1"/>
  <c r="X871" i="1"/>
  <c r="AJ871" i="1" s="1"/>
  <c r="AC871" i="1"/>
  <c r="AD871" i="1" s="1"/>
  <c r="O871" i="1"/>
  <c r="Q871" i="1" s="1"/>
  <c r="T871" i="1"/>
  <c r="AF871" i="1"/>
  <c r="AG871" i="1"/>
  <c r="U871" i="1"/>
  <c r="AF1041" i="1"/>
  <c r="X1041" i="1"/>
  <c r="AJ1041" i="1" s="1"/>
  <c r="T1041" i="1"/>
  <c r="AC1041" i="1"/>
  <c r="AD1041" i="1" s="1"/>
  <c r="O1041" i="1"/>
  <c r="Q1041" i="1" s="1"/>
  <c r="U1041" i="1"/>
  <c r="AG1041" i="1"/>
  <c r="X912" i="1"/>
  <c r="AJ912" i="1" s="1"/>
  <c r="AF912" i="1"/>
  <c r="AC912" i="1"/>
  <c r="AD912" i="1" s="1"/>
  <c r="U912" i="1"/>
  <c r="AG912" i="1"/>
  <c r="O912" i="1"/>
  <c r="Q912" i="1" s="1"/>
  <c r="T912" i="1"/>
  <c r="T768" i="1"/>
  <c r="O768" i="1"/>
  <c r="Q768" i="1" s="1"/>
  <c r="AG768" i="1"/>
  <c r="U768" i="1"/>
  <c r="AC768" i="1"/>
  <c r="AD768" i="1" s="1"/>
  <c r="X768" i="1"/>
  <c r="AJ768" i="1" s="1"/>
  <c r="AF768" i="1"/>
  <c r="T305" i="1"/>
  <c r="U305" i="1"/>
  <c r="O305" i="1"/>
  <c r="Q305" i="1" s="1"/>
  <c r="AG305" i="1"/>
  <c r="AC305" i="1"/>
  <c r="AD305" i="1" s="1"/>
  <c r="AF305" i="1"/>
  <c r="X305" i="1"/>
  <c r="AJ305" i="1" s="1"/>
  <c r="U30" i="1"/>
  <c r="AF30" i="1"/>
  <c r="AG30" i="1"/>
  <c r="AC30" i="1"/>
  <c r="AD30" i="1" s="1"/>
  <c r="O30" i="1"/>
  <c r="Q30" i="1" s="1"/>
  <c r="X30" i="1"/>
  <c r="AJ30" i="1" s="1"/>
  <c r="T30" i="1"/>
  <c r="AG87" i="1"/>
  <c r="T87" i="1"/>
  <c r="X87" i="1"/>
  <c r="AJ87" i="1" s="1"/>
  <c r="U87" i="1"/>
  <c r="AC87" i="1"/>
  <c r="AD87" i="1" s="1"/>
  <c r="AF87" i="1"/>
  <c r="O87" i="1"/>
  <c r="Q87" i="1" s="1"/>
  <c r="AC17" i="1"/>
  <c r="AD17" i="1" s="1"/>
  <c r="U17" i="1"/>
  <c r="AF17" i="1"/>
  <c r="O17" i="1"/>
  <c r="Q17" i="1" s="1"/>
  <c r="AG17" i="1"/>
  <c r="T17" i="1"/>
  <c r="X17" i="1"/>
  <c r="AJ17" i="1" s="1"/>
  <c r="AF261" i="1"/>
  <c r="U261" i="1"/>
  <c r="T261" i="1"/>
  <c r="X261" i="1"/>
  <c r="AJ261" i="1" s="1"/>
  <c r="AG261" i="1"/>
  <c r="AC261" i="1"/>
  <c r="AD261" i="1" s="1"/>
  <c r="O261" i="1"/>
  <c r="Q261" i="1" s="1"/>
  <c r="AG280" i="1"/>
  <c r="AC280" i="1"/>
  <c r="AD280" i="1" s="1"/>
  <c r="U280" i="1"/>
  <c r="O280" i="1"/>
  <c r="Q280" i="1" s="1"/>
  <c r="AF280" i="1"/>
  <c r="T280" i="1"/>
  <c r="X280" i="1"/>
  <c r="AJ280" i="1" s="1"/>
  <c r="O175" i="1"/>
  <c r="Q175" i="1" s="1"/>
  <c r="U175" i="1"/>
  <c r="AC175" i="1"/>
  <c r="AD175" i="1" s="1"/>
  <c r="AF175" i="1"/>
  <c r="AG175" i="1"/>
  <c r="X175" i="1"/>
  <c r="AJ175" i="1" s="1"/>
  <c r="T175" i="1"/>
  <c r="X14" i="1"/>
  <c r="AJ14" i="1" s="1"/>
  <c r="T14" i="1"/>
  <c r="AC14" i="1"/>
  <c r="AD14" i="1" s="1"/>
  <c r="AG14" i="1"/>
  <c r="O14" i="1"/>
  <c r="Q14" i="1" s="1"/>
  <c r="U14" i="1"/>
  <c r="AF14" i="1"/>
  <c r="AG284" i="1"/>
  <c r="U284" i="1"/>
  <c r="T284" i="1"/>
  <c r="AC284" i="1"/>
  <c r="AD284" i="1" s="1"/>
  <c r="O284" i="1"/>
  <c r="Q284" i="1" s="1"/>
  <c r="AF284" i="1"/>
  <c r="X284" i="1"/>
  <c r="AJ284" i="1" s="1"/>
  <c r="AC191" i="1"/>
  <c r="AD191" i="1" s="1"/>
  <c r="T191" i="1"/>
  <c r="O191" i="1"/>
  <c r="Q191" i="1" s="1"/>
  <c r="AF191" i="1"/>
  <c r="X191" i="1"/>
  <c r="AJ191" i="1" s="1"/>
  <c r="AG191" i="1"/>
  <c r="U191" i="1"/>
  <c r="U152" i="1"/>
  <c r="T152" i="1"/>
  <c r="O152" i="1"/>
  <c r="Q152" i="1" s="1"/>
  <c r="AG152" i="1"/>
  <c r="X152" i="1"/>
  <c r="AJ152" i="1" s="1"/>
  <c r="AF152" i="1"/>
  <c r="AC152" i="1"/>
  <c r="AD152" i="1" s="1"/>
  <c r="AG255" i="1"/>
  <c r="O255" i="1"/>
  <c r="Q255" i="1" s="1"/>
  <c r="T255" i="1"/>
  <c r="X255" i="1"/>
  <c r="AJ255" i="1" s="1"/>
  <c r="AF255" i="1"/>
  <c r="AC255" i="1"/>
  <c r="AD255" i="1" s="1"/>
  <c r="U255" i="1"/>
  <c r="AF22" i="1"/>
  <c r="T22" i="1"/>
  <c r="AG22" i="1"/>
  <c r="U22" i="1"/>
  <c r="O22" i="1"/>
  <c r="Q22" i="1" s="1"/>
  <c r="AC22" i="1"/>
  <c r="AD22" i="1" s="1"/>
  <c r="X22" i="1"/>
  <c r="AJ22" i="1" s="1"/>
  <c r="O151" i="1"/>
  <c r="Q151" i="1" s="1"/>
  <c r="AC151" i="1"/>
  <c r="AD151" i="1" s="1"/>
  <c r="AF151" i="1"/>
  <c r="AG151" i="1"/>
  <c r="X151" i="1"/>
  <c r="AJ151" i="1" s="1"/>
  <c r="U151" i="1"/>
  <c r="T151" i="1"/>
  <c r="O688" i="1"/>
  <c r="Q688" i="1" s="1"/>
  <c r="T688" i="1"/>
  <c r="AF688" i="1"/>
  <c r="AC688" i="1"/>
  <c r="AD688" i="1" s="1"/>
  <c r="AG688" i="1"/>
  <c r="X688" i="1"/>
  <c r="AJ688" i="1" s="1"/>
  <c r="U688" i="1"/>
  <c r="U1067" i="1"/>
  <c r="X1067" i="1"/>
  <c r="AJ1067" i="1" s="1"/>
  <c r="T1067" i="1"/>
  <c r="AG1067" i="1"/>
  <c r="AC1067" i="1"/>
  <c r="AD1067" i="1" s="1"/>
  <c r="O1067" i="1"/>
  <c r="Q1067" i="1" s="1"/>
  <c r="AF1067" i="1"/>
  <c r="T583" i="1"/>
  <c r="O583" i="1"/>
  <c r="Q583" i="1" s="1"/>
  <c r="AF583" i="1"/>
  <c r="AG583" i="1"/>
  <c r="AC583" i="1"/>
  <c r="AD583" i="1" s="1"/>
  <c r="X583" i="1"/>
  <c r="AJ583" i="1" s="1"/>
  <c r="U583" i="1"/>
  <c r="T418" i="1"/>
  <c r="AC418" i="1"/>
  <c r="AD418" i="1" s="1"/>
  <c r="AG418" i="1"/>
  <c r="X418" i="1"/>
  <c r="AJ418" i="1" s="1"/>
  <c r="AF418" i="1"/>
  <c r="U418" i="1"/>
  <c r="O418" i="1"/>
  <c r="Q418" i="1" s="1"/>
  <c r="T128" i="1"/>
  <c r="U128" i="1"/>
  <c r="X128" i="1"/>
  <c r="AJ128" i="1" s="1"/>
  <c r="AF128" i="1"/>
  <c r="O128" i="1"/>
  <c r="Q128" i="1" s="1"/>
  <c r="AG128" i="1"/>
  <c r="AC128" i="1"/>
  <c r="AD128" i="1" s="1"/>
  <c r="X704" i="1"/>
  <c r="AJ704" i="1" s="1"/>
  <c r="O704" i="1"/>
  <c r="Q704" i="1" s="1"/>
  <c r="T704" i="1"/>
  <c r="AC704" i="1"/>
  <c r="AD704" i="1" s="1"/>
  <c r="AF704" i="1"/>
  <c r="U704" i="1"/>
  <c r="AG704" i="1"/>
  <c r="AG451" i="1"/>
  <c r="AF451" i="1"/>
  <c r="AC451" i="1"/>
  <c r="AD451" i="1" s="1"/>
  <c r="T451" i="1"/>
  <c r="O451" i="1"/>
  <c r="Q451" i="1" s="1"/>
  <c r="U451" i="1"/>
  <c r="X451" i="1"/>
  <c r="AJ451" i="1" s="1"/>
  <c r="AF661" i="1"/>
  <c r="X661" i="1"/>
  <c r="AJ661" i="1" s="1"/>
  <c r="AG661" i="1"/>
  <c r="O661" i="1"/>
  <c r="Q661" i="1" s="1"/>
  <c r="U661" i="1"/>
  <c r="T661" i="1"/>
  <c r="AC661" i="1"/>
  <c r="AD661" i="1" s="1"/>
  <c r="U723" i="1"/>
  <c r="O723" i="1"/>
  <c r="Q723" i="1" s="1"/>
  <c r="AC723" i="1"/>
  <c r="AD723" i="1" s="1"/>
  <c r="X723" i="1"/>
  <c r="AJ723" i="1" s="1"/>
  <c r="AF723" i="1"/>
  <c r="AG723" i="1"/>
  <c r="T723" i="1"/>
  <c r="T394" i="1"/>
  <c r="O394" i="1"/>
  <c r="Q394" i="1" s="1"/>
  <c r="AG394" i="1"/>
  <c r="AC394" i="1"/>
  <c r="AD394" i="1" s="1"/>
  <c r="X394" i="1"/>
  <c r="AJ394" i="1" s="1"/>
  <c r="AF394" i="1"/>
  <c r="U394" i="1"/>
  <c r="T346" i="1"/>
  <c r="AF346" i="1"/>
  <c r="O346" i="1"/>
  <c r="Q346" i="1" s="1"/>
  <c r="U346" i="1"/>
  <c r="AC346" i="1"/>
  <c r="AD346" i="1" s="1"/>
  <c r="X346" i="1"/>
  <c r="AJ346" i="1" s="1"/>
  <c r="AG346" i="1"/>
  <c r="AF711" i="1"/>
  <c r="U711" i="1"/>
  <c r="AG711" i="1"/>
  <c r="AC711" i="1"/>
  <c r="AD711" i="1" s="1"/>
  <c r="T711" i="1"/>
  <c r="O711" i="1"/>
  <c r="Q711" i="1" s="1"/>
  <c r="X711" i="1"/>
  <c r="AJ711" i="1" s="1"/>
  <c r="AG543" i="1"/>
  <c r="AF543" i="1"/>
  <c r="X543" i="1"/>
  <c r="AJ543" i="1" s="1"/>
  <c r="O543" i="1"/>
  <c r="Q543" i="1" s="1"/>
  <c r="U543" i="1"/>
  <c r="AC543" i="1"/>
  <c r="AD543" i="1" s="1"/>
  <c r="T543" i="1"/>
  <c r="U785" i="1"/>
  <c r="T785" i="1"/>
  <c r="AF785" i="1"/>
  <c r="X785" i="1"/>
  <c r="AJ785" i="1" s="1"/>
  <c r="AC785" i="1"/>
  <c r="AD785" i="1" s="1"/>
  <c r="AG785" i="1"/>
  <c r="O785" i="1"/>
  <c r="Q785" i="1" s="1"/>
  <c r="T1037" i="1"/>
  <c r="AC1037" i="1"/>
  <c r="AD1037" i="1" s="1"/>
  <c r="AF1037" i="1"/>
  <c r="X1037" i="1"/>
  <c r="AJ1037" i="1" s="1"/>
  <c r="O1037" i="1"/>
  <c r="Q1037" i="1" s="1"/>
  <c r="AG1037" i="1"/>
  <c r="U1037" i="1"/>
  <c r="AF396" i="1"/>
  <c r="O396" i="1"/>
  <c r="Q396" i="1" s="1"/>
  <c r="X396" i="1"/>
  <c r="AJ396" i="1" s="1"/>
  <c r="T396" i="1"/>
  <c r="AC396" i="1"/>
  <c r="AD396" i="1" s="1"/>
  <c r="U396" i="1"/>
  <c r="AG396" i="1"/>
  <c r="AC697" i="1"/>
  <c r="AD697" i="1" s="1"/>
  <c r="U697" i="1"/>
  <c r="O697" i="1"/>
  <c r="Q697" i="1" s="1"/>
  <c r="AG697" i="1"/>
  <c r="AF697" i="1"/>
  <c r="X697" i="1"/>
  <c r="AJ697" i="1" s="1"/>
  <c r="T697" i="1"/>
  <c r="AF1022" i="1"/>
  <c r="T1022" i="1"/>
  <c r="AG1022" i="1"/>
  <c r="AC1022" i="1"/>
  <c r="AD1022" i="1" s="1"/>
  <c r="X1022" i="1"/>
  <c r="AJ1022" i="1" s="1"/>
  <c r="O1022" i="1"/>
  <c r="Q1022" i="1" s="1"/>
  <c r="U1022" i="1"/>
  <c r="U386" i="1"/>
  <c r="O386" i="1"/>
  <c r="Q386" i="1" s="1"/>
  <c r="AG386" i="1"/>
  <c r="AC386" i="1"/>
  <c r="AD386" i="1" s="1"/>
  <c r="X386" i="1"/>
  <c r="AJ386" i="1" s="1"/>
  <c r="T386" i="1"/>
  <c r="AF386" i="1"/>
  <c r="AC119" i="1"/>
  <c r="AD119" i="1" s="1"/>
  <c r="O119" i="1"/>
  <c r="Q119" i="1" s="1"/>
  <c r="AG119" i="1"/>
  <c r="X119" i="1"/>
  <c r="AJ119" i="1" s="1"/>
  <c r="U119" i="1"/>
  <c r="T119" i="1"/>
  <c r="AF119" i="1"/>
  <c r="O372" i="1"/>
  <c r="Q372" i="1" s="1"/>
  <c r="AG372" i="1"/>
  <c r="U372" i="1"/>
  <c r="X372" i="1"/>
  <c r="AJ372" i="1" s="1"/>
  <c r="AC372" i="1"/>
  <c r="AD372" i="1" s="1"/>
  <c r="T372" i="1"/>
  <c r="AF372" i="1"/>
  <c r="AG69" i="1"/>
  <c r="U69" i="1"/>
  <c r="T69" i="1"/>
  <c r="AC69" i="1"/>
  <c r="AD69" i="1" s="1"/>
  <c r="X69" i="1"/>
  <c r="AJ69" i="1" s="1"/>
  <c r="AF69" i="1"/>
  <c r="O69" i="1"/>
  <c r="Q69" i="1" s="1"/>
  <c r="AC553" i="1"/>
  <c r="AD553" i="1" s="1"/>
  <c r="AG553" i="1"/>
  <c r="AF553" i="1"/>
  <c r="X553" i="1"/>
  <c r="AJ553" i="1" s="1"/>
  <c r="U553" i="1"/>
  <c r="T553" i="1"/>
  <c r="O553" i="1"/>
  <c r="Q553" i="1" s="1"/>
  <c r="O759" i="1"/>
  <c r="Q759" i="1" s="1"/>
  <c r="X759" i="1"/>
  <c r="AJ759" i="1" s="1"/>
  <c r="AF759" i="1"/>
  <c r="AG759" i="1"/>
  <c r="T759" i="1"/>
  <c r="U759" i="1"/>
  <c r="AC759" i="1"/>
  <c r="AD759" i="1" s="1"/>
  <c r="O78" i="1"/>
  <c r="Q78" i="1" s="1"/>
  <c r="AC78" i="1"/>
  <c r="AD78" i="1" s="1"/>
  <c r="X78" i="1"/>
  <c r="AJ78" i="1" s="1"/>
  <c r="AF78" i="1"/>
  <c r="T78" i="1"/>
  <c r="U78" i="1"/>
  <c r="AG78" i="1"/>
  <c r="O352" i="1"/>
  <c r="Q352" i="1" s="1"/>
  <c r="AF352" i="1"/>
  <c r="AC352" i="1"/>
  <c r="AD352" i="1" s="1"/>
  <c r="T352" i="1"/>
  <c r="U352" i="1"/>
  <c r="AG352" i="1"/>
  <c r="X352" i="1"/>
  <c r="AJ352" i="1" s="1"/>
  <c r="AF416" i="1"/>
  <c r="O416" i="1"/>
  <c r="Q416" i="1" s="1"/>
  <c r="AG416" i="1"/>
  <c r="X416" i="1"/>
  <c r="AJ416" i="1" s="1"/>
  <c r="T416" i="1"/>
  <c r="AC416" i="1"/>
  <c r="AD416" i="1" s="1"/>
  <c r="U416" i="1"/>
  <c r="AF1087" i="1"/>
  <c r="AC1087" i="1"/>
  <c r="AD1087" i="1" s="1"/>
  <c r="T1087" i="1"/>
  <c r="X1087" i="1"/>
  <c r="AJ1087" i="1" s="1"/>
  <c r="O1087" i="1"/>
  <c r="Q1087" i="1" s="1"/>
  <c r="U1087" i="1"/>
  <c r="AG1087" i="1"/>
  <c r="AF806" i="1"/>
  <c r="AC806" i="1"/>
  <c r="AD806" i="1" s="1"/>
  <c r="X806" i="1"/>
  <c r="AJ806" i="1" s="1"/>
  <c r="AG806" i="1"/>
  <c r="T806" i="1"/>
  <c r="O806" i="1"/>
  <c r="Q806" i="1" s="1"/>
  <c r="U806" i="1"/>
  <c r="T691" i="1"/>
  <c r="AG691" i="1"/>
  <c r="X691" i="1"/>
  <c r="AJ691" i="1" s="1"/>
  <c r="O691" i="1"/>
  <c r="Q691" i="1" s="1"/>
  <c r="AC691" i="1"/>
  <c r="AD691" i="1" s="1"/>
  <c r="AF691" i="1"/>
  <c r="U691" i="1"/>
  <c r="AF857" i="1"/>
  <c r="AC857" i="1"/>
  <c r="AD857" i="1" s="1"/>
  <c r="AG857" i="1"/>
  <c r="X857" i="1"/>
  <c r="AJ857" i="1" s="1"/>
  <c r="U857" i="1"/>
  <c r="T857" i="1"/>
  <c r="O857" i="1"/>
  <c r="Q857" i="1" s="1"/>
  <c r="AC58" i="1"/>
  <c r="AD58" i="1" s="1"/>
  <c r="AG58" i="1"/>
  <c r="O58" i="1"/>
  <c r="Q58" i="1" s="1"/>
  <c r="T58" i="1"/>
  <c r="AF58" i="1"/>
  <c r="U58" i="1"/>
  <c r="X58" i="1"/>
  <c r="AJ58" i="1" s="1"/>
  <c r="T364" i="1"/>
  <c r="X364" i="1"/>
  <c r="AJ364" i="1" s="1"/>
  <c r="U364" i="1"/>
  <c r="AF364" i="1"/>
  <c r="O364" i="1"/>
  <c r="Q364" i="1" s="1"/>
  <c r="AC364" i="1"/>
  <c r="AD364" i="1" s="1"/>
  <c r="AG364" i="1"/>
  <c r="AC819" i="1"/>
  <c r="AD819" i="1" s="1"/>
  <c r="AG819" i="1"/>
  <c r="U819" i="1"/>
  <c r="AF819" i="1"/>
  <c r="X819" i="1"/>
  <c r="AJ819" i="1" s="1"/>
  <c r="O819" i="1"/>
  <c r="Q819" i="1" s="1"/>
  <c r="T819" i="1"/>
  <c r="X978" i="1"/>
  <c r="AJ978" i="1" s="1"/>
  <c r="O978" i="1"/>
  <c r="Q978" i="1" s="1"/>
  <c r="U978" i="1"/>
  <c r="AC978" i="1"/>
  <c r="AD978" i="1" s="1"/>
  <c r="T978" i="1"/>
  <c r="AG978" i="1"/>
  <c r="AF978" i="1"/>
  <c r="AF928" i="1"/>
  <c r="X928" i="1"/>
  <c r="AJ928" i="1" s="1"/>
  <c r="AC928" i="1"/>
  <c r="AD928" i="1" s="1"/>
  <c r="U928" i="1"/>
  <c r="T928" i="1"/>
  <c r="AG928" i="1"/>
  <c r="O928" i="1"/>
  <c r="Q928" i="1" s="1"/>
  <c r="AG486" i="1"/>
  <c r="T486" i="1"/>
  <c r="AF486" i="1"/>
  <c r="AC486" i="1"/>
  <c r="AD486" i="1" s="1"/>
  <c r="U486" i="1"/>
  <c r="O486" i="1"/>
  <c r="Q486" i="1" s="1"/>
  <c r="X486" i="1"/>
  <c r="AJ486" i="1" s="1"/>
  <c r="X1065" i="1"/>
  <c r="AJ1065" i="1" s="1"/>
  <c r="O1065" i="1"/>
  <c r="Q1065" i="1" s="1"/>
  <c r="U1065" i="1"/>
  <c r="AG1065" i="1"/>
  <c r="AC1065" i="1"/>
  <c r="AD1065" i="1" s="1"/>
  <c r="AF1065" i="1"/>
  <c r="T1065" i="1"/>
  <c r="U679" i="1"/>
  <c r="AC679" i="1"/>
  <c r="AD679" i="1" s="1"/>
  <c r="T679" i="1"/>
  <c r="AF679" i="1"/>
  <c r="X679" i="1"/>
  <c r="AJ679" i="1" s="1"/>
  <c r="AG679" i="1"/>
  <c r="O679" i="1"/>
  <c r="Q679" i="1" s="1"/>
  <c r="X460" i="1"/>
  <c r="AJ460" i="1" s="1"/>
  <c r="U460" i="1"/>
  <c r="AF460" i="1"/>
  <c r="O460" i="1"/>
  <c r="Q460" i="1" s="1"/>
  <c r="AG460" i="1"/>
  <c r="AC460" i="1"/>
  <c r="AD460" i="1" s="1"/>
  <c r="T460" i="1"/>
  <c r="AF512" i="1"/>
  <c r="X512" i="1"/>
  <c r="AJ512" i="1" s="1"/>
  <c r="O512" i="1"/>
  <c r="Q512" i="1" s="1"/>
  <c r="AC512" i="1"/>
  <c r="AD512" i="1" s="1"/>
  <c r="U512" i="1"/>
  <c r="T512" i="1"/>
  <c r="AG512" i="1"/>
  <c r="T707" i="1"/>
  <c r="AF707" i="1"/>
  <c r="U707" i="1"/>
  <c r="O707" i="1"/>
  <c r="Q707" i="1" s="1"/>
  <c r="X707" i="1"/>
  <c r="AJ707" i="1" s="1"/>
  <c r="AG707" i="1"/>
  <c r="AC707" i="1"/>
  <c r="AD707" i="1" s="1"/>
  <c r="T716" i="1"/>
  <c r="AG716" i="1"/>
  <c r="AF716" i="1"/>
  <c r="U716" i="1"/>
  <c r="X716" i="1"/>
  <c r="AJ716" i="1" s="1"/>
  <c r="AC716" i="1"/>
  <c r="AD716" i="1" s="1"/>
  <c r="O716" i="1"/>
  <c r="Q716" i="1" s="1"/>
  <c r="AG580" i="1"/>
  <c r="T580" i="1"/>
  <c r="O580" i="1"/>
  <c r="Q580" i="1" s="1"/>
  <c r="U580" i="1"/>
  <c r="X580" i="1"/>
  <c r="AJ580" i="1" s="1"/>
  <c r="AC580" i="1"/>
  <c r="AD580" i="1" s="1"/>
  <c r="AF580" i="1"/>
  <c r="O867" i="1"/>
  <c r="Q867" i="1" s="1"/>
  <c r="AF867" i="1"/>
  <c r="T867" i="1"/>
  <c r="AC867" i="1"/>
  <c r="AD867" i="1" s="1"/>
  <c r="U867" i="1"/>
  <c r="AG867" i="1"/>
  <c r="X867" i="1"/>
  <c r="AJ867" i="1" s="1"/>
  <c r="T202" i="1"/>
  <c r="AF202" i="1"/>
  <c r="O202" i="1"/>
  <c r="Q202" i="1" s="1"/>
  <c r="U202" i="1"/>
  <c r="AG202" i="1"/>
  <c r="X202" i="1"/>
  <c r="AJ202" i="1" s="1"/>
  <c r="AC202" i="1"/>
  <c r="AD202" i="1" s="1"/>
  <c r="AF549" i="1"/>
  <c r="AC549" i="1"/>
  <c r="AD549" i="1" s="1"/>
  <c r="AG549" i="1"/>
  <c r="U549" i="1"/>
  <c r="T549" i="1"/>
  <c r="O549" i="1"/>
  <c r="Q549" i="1" s="1"/>
  <c r="X549" i="1"/>
  <c r="AJ549" i="1" s="1"/>
  <c r="O392" i="1"/>
  <c r="Q392" i="1" s="1"/>
  <c r="X392" i="1"/>
  <c r="AJ392" i="1" s="1"/>
  <c r="U392" i="1"/>
  <c r="T392" i="1"/>
  <c r="AF392" i="1"/>
  <c r="AC392" i="1"/>
  <c r="AD392" i="1" s="1"/>
  <c r="AG392" i="1"/>
  <c r="AC1002" i="1"/>
  <c r="AD1002" i="1" s="1"/>
  <c r="AF1002" i="1"/>
  <c r="X1002" i="1"/>
  <c r="AJ1002" i="1" s="1"/>
  <c r="O1002" i="1"/>
  <c r="Q1002" i="1" s="1"/>
  <c r="T1002" i="1"/>
  <c r="AG1002" i="1"/>
  <c r="U1002" i="1"/>
  <c r="X363" i="1"/>
  <c r="AJ363" i="1" s="1"/>
  <c r="AG363" i="1"/>
  <c r="U363" i="1"/>
  <c r="T363" i="1"/>
  <c r="AC363" i="1"/>
  <c r="AD363" i="1" s="1"/>
  <c r="O363" i="1"/>
  <c r="Q363" i="1" s="1"/>
  <c r="AF363" i="1"/>
  <c r="U812" i="1"/>
  <c r="T812" i="1"/>
  <c r="AC812" i="1"/>
  <c r="AD812" i="1" s="1"/>
  <c r="AG812" i="1"/>
  <c r="O812" i="1"/>
  <c r="Q812" i="1" s="1"/>
  <c r="AF812" i="1"/>
  <c r="X812" i="1"/>
  <c r="AJ812" i="1" s="1"/>
  <c r="T796" i="1"/>
  <c r="O796" i="1"/>
  <c r="Q796" i="1" s="1"/>
  <c r="AC796" i="1"/>
  <c r="AD796" i="1" s="1"/>
  <c r="AG796" i="1"/>
  <c r="U796" i="1"/>
  <c r="AF796" i="1"/>
  <c r="X796" i="1"/>
  <c r="AJ796" i="1" s="1"/>
  <c r="T881" i="1"/>
  <c r="AC881" i="1"/>
  <c r="AD881" i="1" s="1"/>
  <c r="U881" i="1"/>
  <c r="AF881" i="1"/>
  <c r="AG881" i="1"/>
  <c r="X881" i="1"/>
  <c r="AJ881" i="1" s="1"/>
  <c r="O881" i="1"/>
  <c r="Q881" i="1" s="1"/>
  <c r="T54" i="1"/>
  <c r="U54" i="1"/>
  <c r="AF54" i="1"/>
  <c r="AG54" i="1"/>
  <c r="X54" i="1"/>
  <c r="AJ54" i="1" s="1"/>
  <c r="AC54" i="1"/>
  <c r="AD54" i="1" s="1"/>
  <c r="O54" i="1"/>
  <c r="Q54" i="1" s="1"/>
  <c r="AF150" i="1"/>
  <c r="T150" i="1"/>
  <c r="O150" i="1"/>
  <c r="Q150" i="1" s="1"/>
  <c r="AG150" i="1"/>
  <c r="U150" i="1"/>
  <c r="X150" i="1"/>
  <c r="AJ150" i="1" s="1"/>
  <c r="AC150" i="1"/>
  <c r="AD150" i="1" s="1"/>
  <c r="U803" i="1"/>
  <c r="AF803" i="1"/>
  <c r="T803" i="1"/>
  <c r="AC803" i="1"/>
  <c r="AD803" i="1" s="1"/>
  <c r="O803" i="1"/>
  <c r="Q803" i="1" s="1"/>
  <c r="AG803" i="1"/>
  <c r="X803" i="1"/>
  <c r="AJ803" i="1" s="1"/>
  <c r="U536" i="1"/>
  <c r="AF536" i="1"/>
  <c r="AC536" i="1"/>
  <c r="AD536" i="1" s="1"/>
  <c r="AG536" i="1"/>
  <c r="T536" i="1"/>
  <c r="O536" i="1"/>
  <c r="Q536" i="1" s="1"/>
  <c r="X536" i="1"/>
  <c r="AJ536" i="1" s="1"/>
  <c r="U728" i="1"/>
  <c r="X728" i="1"/>
  <c r="AJ728" i="1" s="1"/>
  <c r="AG728" i="1"/>
  <c r="AF728" i="1"/>
  <c r="O728" i="1"/>
  <c r="Q728" i="1" s="1"/>
  <c r="AC728" i="1"/>
  <c r="AD728" i="1" s="1"/>
  <c r="T728" i="1"/>
  <c r="O1025" i="1"/>
  <c r="Q1025" i="1" s="1"/>
  <c r="AG1025" i="1"/>
  <c r="U1025" i="1"/>
  <c r="AF1025" i="1"/>
  <c r="T1025" i="1"/>
  <c r="AC1025" i="1"/>
  <c r="AD1025" i="1" s="1"/>
  <c r="X1025" i="1"/>
  <c r="AJ1025" i="1" s="1"/>
  <c r="AF984" i="1"/>
  <c r="X984" i="1"/>
  <c r="AJ984" i="1" s="1"/>
  <c r="O984" i="1"/>
  <c r="Q984" i="1" s="1"/>
  <c r="AG984" i="1"/>
  <c r="U984" i="1"/>
  <c r="AC984" i="1"/>
  <c r="AD984" i="1" s="1"/>
  <c r="T984" i="1"/>
  <c r="T930" i="1"/>
  <c r="AF930" i="1"/>
  <c r="X930" i="1"/>
  <c r="AJ930" i="1" s="1"/>
  <c r="U930" i="1"/>
  <c r="AC930" i="1"/>
  <c r="AD930" i="1" s="1"/>
  <c r="AG930" i="1"/>
  <c r="O930" i="1"/>
  <c r="Q930" i="1" s="1"/>
  <c r="O875" i="1"/>
  <c r="Q875" i="1" s="1"/>
  <c r="U875" i="1"/>
  <c r="X875" i="1"/>
  <c r="AJ875" i="1" s="1"/>
  <c r="AG875" i="1"/>
  <c r="T875" i="1"/>
  <c r="AF875" i="1"/>
  <c r="AC875" i="1"/>
  <c r="AD875" i="1" s="1"/>
  <c r="AF677" i="1"/>
  <c r="AC677" i="1"/>
  <c r="AD677" i="1" s="1"/>
  <c r="O677" i="1"/>
  <c r="Q677" i="1" s="1"/>
  <c r="U677" i="1"/>
  <c r="T677" i="1"/>
  <c r="AG677" i="1"/>
  <c r="X677" i="1"/>
  <c r="AJ677" i="1" s="1"/>
  <c r="X437" i="1"/>
  <c r="AJ437" i="1" s="1"/>
  <c r="O437" i="1"/>
  <c r="Q437" i="1" s="1"/>
  <c r="U437" i="1"/>
  <c r="AG437" i="1"/>
  <c r="AF437" i="1"/>
  <c r="AC437" i="1"/>
  <c r="AD437" i="1" s="1"/>
  <c r="T437" i="1"/>
  <c r="O813" i="1"/>
  <c r="Q813" i="1" s="1"/>
  <c r="T813" i="1"/>
  <c r="AC813" i="1"/>
  <c r="AD813" i="1" s="1"/>
  <c r="AF813" i="1"/>
  <c r="AG813" i="1"/>
  <c r="U813" i="1"/>
  <c r="X813" i="1"/>
  <c r="AJ813" i="1" s="1"/>
  <c r="AF548" i="1"/>
  <c r="AC548" i="1"/>
  <c r="AD548" i="1" s="1"/>
  <c r="O548" i="1"/>
  <c r="Q548" i="1" s="1"/>
  <c r="X548" i="1"/>
  <c r="AJ548" i="1" s="1"/>
  <c r="T548" i="1"/>
  <c r="AG548" i="1"/>
  <c r="U548" i="1"/>
  <c r="AG348" i="1"/>
  <c r="AF348" i="1"/>
  <c r="X348" i="1"/>
  <c r="AJ348" i="1" s="1"/>
  <c r="AC348" i="1"/>
  <c r="AD348" i="1" s="1"/>
  <c r="U348" i="1"/>
  <c r="O348" i="1"/>
  <c r="Q348" i="1" s="1"/>
  <c r="T348" i="1"/>
  <c r="U216" i="1"/>
  <c r="AF216" i="1"/>
  <c r="O216" i="1"/>
  <c r="Q216" i="1" s="1"/>
  <c r="X216" i="1"/>
  <c r="AJ216" i="1" s="1"/>
  <c r="AC216" i="1"/>
  <c r="AD216" i="1" s="1"/>
  <c r="T216" i="1"/>
  <c r="AG216" i="1"/>
  <c r="AC302" i="1"/>
  <c r="AD302" i="1" s="1"/>
  <c r="U302" i="1"/>
  <c r="X302" i="1"/>
  <c r="AJ302" i="1" s="1"/>
  <c r="T302" i="1"/>
  <c r="O302" i="1"/>
  <c r="Q302" i="1" s="1"/>
  <c r="AG302" i="1"/>
  <c r="AF302" i="1"/>
  <c r="AF297" i="1"/>
  <c r="AC297" i="1"/>
  <c r="AD297" i="1" s="1"/>
  <c r="T297" i="1"/>
  <c r="AG297" i="1"/>
  <c r="X297" i="1"/>
  <c r="AJ297" i="1" s="1"/>
  <c r="O297" i="1"/>
  <c r="Q297" i="1" s="1"/>
  <c r="U297" i="1"/>
  <c r="T95" i="1"/>
  <c r="U95" i="1"/>
  <c r="AF95" i="1"/>
  <c r="AC95" i="1"/>
  <c r="AD95" i="1" s="1"/>
  <c r="X95" i="1"/>
  <c r="AJ95" i="1" s="1"/>
  <c r="O95" i="1"/>
  <c r="Q95" i="1" s="1"/>
  <c r="AG95" i="1"/>
  <c r="T37" i="1"/>
  <c r="U37" i="1"/>
  <c r="O37" i="1"/>
  <c r="Q37" i="1" s="1"/>
  <c r="AG37" i="1"/>
  <c r="AF37" i="1"/>
  <c r="X37" i="1"/>
  <c r="AJ37" i="1" s="1"/>
  <c r="AC37" i="1"/>
  <c r="AD37" i="1" s="1"/>
  <c r="X162" i="1"/>
  <c r="AJ162" i="1" s="1"/>
  <c r="O162" i="1"/>
  <c r="Q162" i="1" s="1"/>
  <c r="U162" i="1"/>
  <c r="AG162" i="1"/>
  <c r="AC162" i="1"/>
  <c r="AD162" i="1" s="1"/>
  <c r="T162" i="1"/>
  <c r="AF162" i="1"/>
  <c r="U319" i="1"/>
  <c r="AF319" i="1"/>
  <c r="AG319" i="1"/>
  <c r="T319" i="1"/>
  <c r="AC319" i="1"/>
  <c r="AD319" i="1" s="1"/>
  <c r="X319" i="1"/>
  <c r="AJ319" i="1" s="1"/>
  <c r="O319" i="1"/>
  <c r="Q319" i="1" s="1"/>
  <c r="X295" i="1"/>
  <c r="AJ295" i="1" s="1"/>
  <c r="O295" i="1"/>
  <c r="Q295" i="1" s="1"/>
  <c r="AF295" i="1"/>
  <c r="AC295" i="1"/>
  <c r="AD295" i="1" s="1"/>
  <c r="T295" i="1"/>
  <c r="U295" i="1"/>
  <c r="AG295" i="1"/>
  <c r="AC310" i="1"/>
  <c r="AD310" i="1" s="1"/>
  <c r="O310" i="1"/>
  <c r="Q310" i="1" s="1"/>
  <c r="X310" i="1"/>
  <c r="AJ310" i="1" s="1"/>
  <c r="AG310" i="1"/>
  <c r="AF310" i="1"/>
  <c r="U310" i="1"/>
  <c r="T310" i="1"/>
  <c r="X290" i="1"/>
  <c r="AJ290" i="1" s="1"/>
  <c r="U290" i="1"/>
  <c r="O290" i="1"/>
  <c r="Q290" i="1" s="1"/>
  <c r="AG290" i="1"/>
  <c r="AF290" i="1"/>
  <c r="AC290" i="1"/>
  <c r="AD290" i="1" s="1"/>
  <c r="T290" i="1"/>
  <c r="T18" i="1"/>
  <c r="X18" i="1"/>
  <c r="AJ18" i="1" s="1"/>
  <c r="AG18" i="1"/>
  <c r="AC18" i="1"/>
  <c r="AD18" i="1" s="1"/>
  <c r="U18" i="1"/>
  <c r="AF18" i="1"/>
  <c r="O18" i="1"/>
  <c r="Q18" i="1" s="1"/>
  <c r="U160" i="1"/>
  <c r="AG160" i="1"/>
  <c r="AC160" i="1"/>
  <c r="AD160" i="1" s="1"/>
  <c r="X160" i="1"/>
  <c r="AJ160" i="1" s="1"/>
  <c r="AF160" i="1"/>
  <c r="O160" i="1"/>
  <c r="Q160" i="1" s="1"/>
  <c r="T160" i="1"/>
  <c r="AF184" i="1"/>
  <c r="X184" i="1"/>
  <c r="AJ184" i="1" s="1"/>
  <c r="AC184" i="1"/>
  <c r="AD184" i="1" s="1"/>
  <c r="O184" i="1"/>
  <c r="Q184" i="1" s="1"/>
  <c r="U184" i="1"/>
  <c r="T184" i="1"/>
  <c r="AG184" i="1"/>
  <c r="AF313" i="1"/>
  <c r="T313" i="1"/>
  <c r="X313" i="1"/>
  <c r="AJ313" i="1" s="1"/>
  <c r="AG313" i="1"/>
  <c r="U313" i="1"/>
  <c r="AC313" i="1"/>
  <c r="AD313" i="1" s="1"/>
  <c r="O313" i="1"/>
  <c r="Q313" i="1" s="1"/>
  <c r="AC1005" i="1"/>
  <c r="AD1005" i="1" s="1"/>
  <c r="AG1005" i="1"/>
  <c r="O1005" i="1"/>
  <c r="Q1005" i="1" s="1"/>
  <c r="X1005" i="1"/>
  <c r="AJ1005" i="1" s="1"/>
  <c r="AF1005" i="1"/>
  <c r="U1005" i="1"/>
  <c r="T1005" i="1"/>
  <c r="AC851" i="1"/>
  <c r="AD851" i="1" s="1"/>
  <c r="U851" i="1"/>
  <c r="AF851" i="1"/>
  <c r="O851" i="1"/>
  <c r="Q851" i="1" s="1"/>
  <c r="T851" i="1"/>
  <c r="AG851" i="1"/>
  <c r="X851" i="1"/>
  <c r="AJ851" i="1" s="1"/>
  <c r="U607" i="1"/>
  <c r="X607" i="1"/>
  <c r="AJ607" i="1" s="1"/>
  <c r="AC607" i="1"/>
  <c r="AD607" i="1" s="1"/>
  <c r="AG607" i="1"/>
  <c r="T607" i="1"/>
  <c r="AF607" i="1"/>
  <c r="O607" i="1"/>
  <c r="Q607" i="1" s="1"/>
  <c r="U587" i="1"/>
  <c r="AG587" i="1"/>
  <c r="T587" i="1"/>
  <c r="X587" i="1"/>
  <c r="AJ587" i="1" s="1"/>
  <c r="AC587" i="1"/>
  <c r="AD587" i="1" s="1"/>
  <c r="AF587" i="1"/>
  <c r="O587" i="1"/>
  <c r="Q587" i="1" s="1"/>
  <c r="X1055" i="1"/>
  <c r="AJ1055" i="1" s="1"/>
  <c r="AC1055" i="1"/>
  <c r="AD1055" i="1" s="1"/>
  <c r="AG1055" i="1"/>
  <c r="T1055" i="1"/>
  <c r="AF1055" i="1"/>
  <c r="U1055" i="1"/>
  <c r="O1055" i="1"/>
  <c r="Q1055" i="1" s="1"/>
  <c r="O355" i="1"/>
  <c r="Q355" i="1" s="1"/>
  <c r="AC355" i="1"/>
  <c r="AD355" i="1" s="1"/>
  <c r="AF355" i="1"/>
  <c r="U355" i="1"/>
  <c r="AG355" i="1"/>
  <c r="T355" i="1"/>
  <c r="X355" i="1"/>
  <c r="AJ355" i="1" s="1"/>
  <c r="U843" i="1"/>
  <c r="O843" i="1"/>
  <c r="Q843" i="1" s="1"/>
  <c r="AG843" i="1"/>
  <c r="AF843" i="1"/>
  <c r="T843" i="1"/>
  <c r="X843" i="1"/>
  <c r="AJ843" i="1" s="1"/>
  <c r="AC843" i="1"/>
  <c r="AD843" i="1" s="1"/>
  <c r="X855" i="1"/>
  <c r="AJ855" i="1" s="1"/>
  <c r="T855" i="1"/>
  <c r="AG855" i="1"/>
  <c r="O855" i="1"/>
  <c r="Q855" i="1" s="1"/>
  <c r="AC855" i="1"/>
  <c r="AD855" i="1" s="1"/>
  <c r="AF855" i="1"/>
  <c r="U855" i="1"/>
  <c r="T529" i="1"/>
  <c r="AF529" i="1"/>
  <c r="O529" i="1"/>
  <c r="Q529" i="1" s="1"/>
  <c r="X529" i="1"/>
  <c r="AJ529" i="1" s="1"/>
  <c r="U529" i="1"/>
  <c r="AC529" i="1"/>
  <c r="AD529" i="1" s="1"/>
  <c r="AG529" i="1"/>
  <c r="U384" i="1"/>
  <c r="AF384" i="1"/>
  <c r="X384" i="1"/>
  <c r="AJ384" i="1" s="1"/>
  <c r="O384" i="1"/>
  <c r="Q384" i="1" s="1"/>
  <c r="AG384" i="1"/>
  <c r="T384" i="1"/>
  <c r="AC384" i="1"/>
  <c r="AD384" i="1" s="1"/>
  <c r="U894" i="1"/>
  <c r="T894" i="1"/>
  <c r="AC894" i="1"/>
  <c r="AD894" i="1" s="1"/>
  <c r="O894" i="1"/>
  <c r="Q894" i="1" s="1"/>
  <c r="AG894" i="1"/>
  <c r="X894" i="1"/>
  <c r="AJ894" i="1" s="1"/>
  <c r="AF894" i="1"/>
  <c r="AC397" i="1"/>
  <c r="AD397" i="1" s="1"/>
  <c r="AG397" i="1"/>
  <c r="O397" i="1"/>
  <c r="Q397" i="1" s="1"/>
  <c r="AF397" i="1"/>
  <c r="U397" i="1"/>
  <c r="X397" i="1"/>
  <c r="AJ397" i="1" s="1"/>
  <c r="T397" i="1"/>
  <c r="X958" i="1"/>
  <c r="AJ958" i="1" s="1"/>
  <c r="T958" i="1"/>
  <c r="U958" i="1"/>
  <c r="O958" i="1"/>
  <c r="Q958" i="1" s="1"/>
  <c r="AG958" i="1"/>
  <c r="AF958" i="1"/>
  <c r="AC958" i="1"/>
  <c r="AD958" i="1" s="1"/>
  <c r="X215" i="1"/>
  <c r="AJ215" i="1" s="1"/>
  <c r="U215" i="1"/>
  <c r="AC215" i="1"/>
  <c r="AD215" i="1" s="1"/>
  <c r="AG215" i="1"/>
  <c r="AF215" i="1"/>
  <c r="O215" i="1"/>
  <c r="Q215" i="1" s="1"/>
  <c r="T215" i="1"/>
  <c r="U496" i="1"/>
  <c r="AC496" i="1"/>
  <c r="AD496" i="1" s="1"/>
  <c r="X496" i="1"/>
  <c r="AJ496" i="1" s="1"/>
  <c r="AF496" i="1"/>
  <c r="T496" i="1"/>
  <c r="O496" i="1"/>
  <c r="Q496" i="1" s="1"/>
  <c r="AG496" i="1"/>
  <c r="AC511" i="1"/>
  <c r="AD511" i="1" s="1"/>
  <c r="AG511" i="1"/>
  <c r="AF511" i="1"/>
  <c r="O511" i="1"/>
  <c r="Q511" i="1" s="1"/>
  <c r="U511" i="1"/>
  <c r="X511" i="1"/>
  <c r="AJ511" i="1" s="1"/>
  <c r="T511" i="1"/>
  <c r="X134" i="1"/>
  <c r="AJ134" i="1" s="1"/>
  <c r="AG134" i="1"/>
  <c r="O134" i="1"/>
  <c r="Q134" i="1" s="1"/>
  <c r="AF134" i="1"/>
  <c r="AC134" i="1"/>
  <c r="AD134" i="1" s="1"/>
  <c r="T134" i="1"/>
  <c r="U134" i="1"/>
  <c r="AC198" i="1"/>
  <c r="AD198" i="1" s="1"/>
  <c r="AG198" i="1"/>
  <c r="T198" i="1"/>
  <c r="AF198" i="1"/>
  <c r="X198" i="1"/>
  <c r="AJ198" i="1" s="1"/>
  <c r="U198" i="1"/>
  <c r="O198" i="1"/>
  <c r="Q198" i="1" s="1"/>
  <c r="X831" i="1"/>
  <c r="AJ831" i="1" s="1"/>
  <c r="AF831" i="1"/>
  <c r="AG831" i="1"/>
  <c r="U831" i="1"/>
  <c r="T831" i="1"/>
  <c r="O831" i="1"/>
  <c r="Q831" i="1" s="1"/>
  <c r="AC831" i="1"/>
  <c r="AD831" i="1" s="1"/>
  <c r="O966" i="1"/>
  <c r="Q966" i="1" s="1"/>
  <c r="X966" i="1"/>
  <c r="AJ966" i="1" s="1"/>
  <c r="AC966" i="1"/>
  <c r="AD966" i="1" s="1"/>
  <c r="AG966" i="1"/>
  <c r="AF966" i="1"/>
  <c r="T966" i="1"/>
  <c r="U966" i="1"/>
  <c r="T630" i="1"/>
  <c r="AC630" i="1"/>
  <c r="AD630" i="1" s="1"/>
  <c r="AF630" i="1"/>
  <c r="O630" i="1"/>
  <c r="Q630" i="1" s="1"/>
  <c r="X630" i="1"/>
  <c r="AJ630" i="1" s="1"/>
  <c r="U630" i="1"/>
  <c r="AG630" i="1"/>
  <c r="U643" i="1"/>
  <c r="O643" i="1"/>
  <c r="Q643" i="1" s="1"/>
  <c r="AG643" i="1"/>
  <c r="T643" i="1"/>
  <c r="X643" i="1"/>
  <c r="AJ643" i="1" s="1"/>
  <c r="AF643" i="1"/>
  <c r="AC643" i="1"/>
  <c r="AD643" i="1" s="1"/>
  <c r="X835" i="1"/>
  <c r="AJ835" i="1" s="1"/>
  <c r="O835" i="1"/>
  <c r="Q835" i="1" s="1"/>
  <c r="AF835" i="1"/>
  <c r="T835" i="1"/>
  <c r="AG835" i="1"/>
  <c r="U835" i="1"/>
  <c r="AC835" i="1"/>
  <c r="AD835" i="1" s="1"/>
  <c r="AC1059" i="1"/>
  <c r="AD1059" i="1" s="1"/>
  <c r="O1059" i="1"/>
  <c r="Q1059" i="1" s="1"/>
  <c r="X1059" i="1"/>
  <c r="AJ1059" i="1" s="1"/>
  <c r="AF1059" i="1"/>
  <c r="T1059" i="1"/>
  <c r="AG1059" i="1"/>
  <c r="U1059" i="1"/>
  <c r="T879" i="1"/>
  <c r="AG879" i="1"/>
  <c r="O879" i="1"/>
  <c r="Q879" i="1" s="1"/>
  <c r="U879" i="1"/>
  <c r="AF879" i="1"/>
  <c r="X879" i="1"/>
  <c r="AJ879" i="1" s="1"/>
  <c r="AC879" i="1"/>
  <c r="AD879" i="1" s="1"/>
  <c r="AG1073" i="1"/>
  <c r="U1073" i="1"/>
  <c r="T1073" i="1"/>
  <c r="X1073" i="1"/>
  <c r="AJ1073" i="1" s="1"/>
  <c r="O1073" i="1"/>
  <c r="Q1073" i="1" s="1"/>
  <c r="AF1073" i="1"/>
  <c r="AC1073" i="1"/>
  <c r="AD1073" i="1" s="1"/>
  <c r="AC29" i="1"/>
  <c r="AD29" i="1" s="1"/>
  <c r="T29" i="1"/>
  <c r="O29" i="1"/>
  <c r="Q29" i="1" s="1"/>
  <c r="AF29" i="1"/>
  <c r="U29" i="1"/>
  <c r="X29" i="1"/>
  <c r="AJ29" i="1" s="1"/>
  <c r="AG29" i="1"/>
  <c r="AF111" i="1"/>
  <c r="AC111" i="1"/>
  <c r="AD111" i="1" s="1"/>
  <c r="AG111" i="1"/>
  <c r="T111" i="1"/>
  <c r="X111" i="1"/>
  <c r="AJ111" i="1" s="1"/>
  <c r="U111" i="1"/>
  <c r="O111" i="1"/>
  <c r="Q111" i="1" s="1"/>
  <c r="T311" i="1"/>
  <c r="U311" i="1"/>
  <c r="O311" i="1"/>
  <c r="Q311" i="1" s="1"/>
  <c r="AF311" i="1"/>
  <c r="X311" i="1"/>
  <c r="AJ311" i="1" s="1"/>
  <c r="AC311" i="1"/>
  <c r="AD311" i="1" s="1"/>
  <c r="AG311" i="1"/>
  <c r="AF333" i="1"/>
  <c r="AC333" i="1"/>
  <c r="AD333" i="1" s="1"/>
  <c r="X333" i="1"/>
  <c r="AJ333" i="1" s="1"/>
  <c r="U333" i="1"/>
  <c r="AG333" i="1"/>
  <c r="O333" i="1"/>
  <c r="Q333" i="1" s="1"/>
  <c r="T333" i="1"/>
  <c r="U336" i="1"/>
  <c r="AF336" i="1"/>
  <c r="AC336" i="1"/>
  <c r="AD336" i="1" s="1"/>
  <c r="T336" i="1"/>
  <c r="AG336" i="1"/>
  <c r="X336" i="1"/>
  <c r="AJ336" i="1" s="1"/>
  <c r="O336" i="1"/>
  <c r="Q336" i="1" s="1"/>
  <c r="T28" i="1"/>
  <c r="X28" i="1"/>
  <c r="AJ28" i="1" s="1"/>
  <c r="AC28" i="1"/>
  <c r="AD28" i="1" s="1"/>
  <c r="O28" i="1"/>
  <c r="Q28" i="1" s="1"/>
  <c r="U28" i="1"/>
  <c r="AG28" i="1"/>
  <c r="AF28" i="1"/>
  <c r="O317" i="1"/>
  <c r="Q317" i="1" s="1"/>
  <c r="AG317" i="1"/>
  <c r="AF317" i="1"/>
  <c r="U317" i="1"/>
  <c r="AC317" i="1"/>
  <c r="AD317" i="1" s="1"/>
  <c r="X317" i="1"/>
  <c r="AJ317" i="1" s="1"/>
  <c r="T317" i="1"/>
  <c r="O309" i="1"/>
  <c r="Q309" i="1" s="1"/>
  <c r="AC309" i="1"/>
  <c r="AD309" i="1" s="1"/>
  <c r="AF309" i="1"/>
  <c r="U309" i="1"/>
  <c r="T309" i="1"/>
  <c r="AG309" i="1"/>
  <c r="X309" i="1"/>
  <c r="AJ309" i="1" s="1"/>
  <c r="T34" i="1"/>
  <c r="X34" i="1"/>
  <c r="AJ34" i="1" s="1"/>
  <c r="AG34" i="1"/>
  <c r="O34" i="1"/>
  <c r="Q34" i="1" s="1"/>
  <c r="AF34" i="1"/>
  <c r="U34" i="1"/>
  <c r="AC34" i="1"/>
  <c r="AD34" i="1" s="1"/>
  <c r="AG205" i="1"/>
  <c r="U205" i="1"/>
  <c r="X205" i="1"/>
  <c r="AJ205" i="1" s="1"/>
  <c r="AC205" i="1"/>
  <c r="AD205" i="1" s="1"/>
  <c r="T205" i="1"/>
  <c r="AF205" i="1"/>
  <c r="O205" i="1"/>
  <c r="Q205" i="1" s="1"/>
  <c r="O326" i="1"/>
  <c r="Q326" i="1" s="1"/>
  <c r="U326" i="1"/>
  <c r="AC326" i="1"/>
  <c r="AD326" i="1" s="1"/>
  <c r="AG326" i="1"/>
  <c r="X326" i="1"/>
  <c r="AJ326" i="1" s="1"/>
  <c r="AF326" i="1"/>
  <c r="T326" i="1"/>
  <c r="U223" i="1"/>
  <c r="AG223" i="1"/>
  <c r="T223" i="1"/>
  <c r="AF223" i="1"/>
  <c r="AC223" i="1"/>
  <c r="AD223" i="1" s="1"/>
  <c r="O223" i="1"/>
  <c r="Q223" i="1" s="1"/>
  <c r="X223" i="1"/>
  <c r="AJ223" i="1" s="1"/>
  <c r="AC174" i="1"/>
  <c r="AD174" i="1" s="1"/>
  <c r="T174" i="1"/>
  <c r="AF174" i="1"/>
  <c r="AG174" i="1"/>
  <c r="X174" i="1"/>
  <c r="AJ174" i="1" s="1"/>
  <c r="U174" i="1"/>
  <c r="O174" i="1"/>
  <c r="Q174" i="1" s="1"/>
  <c r="O264" i="1"/>
  <c r="Q264" i="1" s="1"/>
  <c r="AG264" i="1"/>
  <c r="T264" i="1"/>
  <c r="X264" i="1"/>
  <c r="AJ264" i="1" s="1"/>
  <c r="AC264" i="1"/>
  <c r="AD264" i="1" s="1"/>
  <c r="AF264" i="1"/>
  <c r="U264" i="1"/>
  <c r="AF166" i="1"/>
  <c r="U166" i="1"/>
  <c r="T166" i="1"/>
  <c r="AC166" i="1"/>
  <c r="AD166" i="1" s="1"/>
  <c r="X166" i="1"/>
  <c r="AJ166" i="1" s="1"/>
  <c r="O166" i="1"/>
  <c r="Q166" i="1" s="1"/>
  <c r="AG166" i="1"/>
  <c r="O13" i="1"/>
  <c r="Q13" i="1" s="1"/>
  <c r="AG13" i="1"/>
  <c r="AF13" i="1"/>
  <c r="U13" i="1"/>
  <c r="X13" i="1"/>
  <c r="AJ13" i="1" s="1"/>
  <c r="AC13" i="1"/>
  <c r="AD13" i="1" s="1"/>
  <c r="T13" i="1"/>
  <c r="AG79" i="1"/>
  <c r="O79" i="1"/>
  <c r="Q79" i="1" s="1"/>
  <c r="AC79" i="1"/>
  <c r="AD79" i="1" s="1"/>
  <c r="T79" i="1"/>
  <c r="U79" i="1"/>
  <c r="AF79" i="1"/>
  <c r="X79" i="1"/>
  <c r="AJ79" i="1" s="1"/>
  <c r="X127" i="1"/>
  <c r="AJ127" i="1" s="1"/>
  <c r="O127" i="1"/>
  <c r="Q127" i="1" s="1"/>
  <c r="AC127" i="1"/>
  <c r="AD127" i="1" s="1"/>
  <c r="AF127" i="1"/>
  <c r="AG127" i="1"/>
  <c r="U127" i="1"/>
  <c r="T127" i="1"/>
  <c r="AG634" i="1"/>
  <c r="T634" i="1"/>
  <c r="U634" i="1"/>
  <c r="AC634" i="1"/>
  <c r="AD634" i="1" s="1"/>
  <c r="O634" i="1"/>
  <c r="Q634" i="1" s="1"/>
  <c r="AF634" i="1"/>
  <c r="X634" i="1"/>
  <c r="AJ634" i="1" s="1"/>
  <c r="U787" i="1"/>
  <c r="AG787" i="1"/>
  <c r="AF787" i="1"/>
  <c r="T787" i="1"/>
  <c r="O787" i="1"/>
  <c r="Q787" i="1" s="1"/>
  <c r="X787" i="1"/>
  <c r="AJ787" i="1" s="1"/>
  <c r="AC787" i="1"/>
  <c r="AD787" i="1" s="1"/>
  <c r="T70" i="1"/>
  <c r="AC70" i="1"/>
  <c r="AD70" i="1" s="1"/>
  <c r="AF70" i="1"/>
  <c r="AG70" i="1"/>
  <c r="O70" i="1"/>
  <c r="Q70" i="1" s="1"/>
  <c r="X70" i="1"/>
  <c r="AJ70" i="1" s="1"/>
  <c r="U70" i="1"/>
  <c r="X807" i="1"/>
  <c r="AJ807" i="1" s="1"/>
  <c r="T807" i="1"/>
  <c r="AG807" i="1"/>
  <c r="O807" i="1"/>
  <c r="Q807" i="1" s="1"/>
  <c r="AF807" i="1"/>
  <c r="AC807" i="1"/>
  <c r="AD807" i="1" s="1"/>
  <c r="U807" i="1"/>
  <c r="O226" i="1"/>
  <c r="Q226" i="1" s="1"/>
  <c r="U226" i="1"/>
  <c r="X226" i="1"/>
  <c r="AJ226" i="1" s="1"/>
  <c r="AC226" i="1"/>
  <c r="AD226" i="1" s="1"/>
  <c r="T226" i="1"/>
  <c r="AG226" i="1"/>
  <c r="AF226" i="1"/>
  <c r="O709" i="1"/>
  <c r="Q709" i="1" s="1"/>
  <c r="AF709" i="1"/>
  <c r="AG709" i="1"/>
  <c r="AC709" i="1"/>
  <c r="AD709" i="1" s="1"/>
  <c r="T709" i="1"/>
  <c r="X709" i="1"/>
  <c r="AJ709" i="1" s="1"/>
  <c r="U709" i="1"/>
  <c r="AC578" i="1"/>
  <c r="AD578" i="1" s="1"/>
  <c r="O578" i="1"/>
  <c r="Q578" i="1" s="1"/>
  <c r="AG578" i="1"/>
  <c r="X578" i="1"/>
  <c r="AJ578" i="1" s="1"/>
  <c r="AF578" i="1"/>
  <c r="U578" i="1"/>
  <c r="T578" i="1"/>
  <c r="AF916" i="1"/>
  <c r="O916" i="1"/>
  <c r="Q916" i="1" s="1"/>
  <c r="AG916" i="1"/>
  <c r="X916" i="1"/>
  <c r="AJ916" i="1" s="1"/>
  <c r="T916" i="1"/>
  <c r="AC916" i="1"/>
  <c r="AD916" i="1" s="1"/>
  <c r="U916" i="1"/>
  <c r="AG491" i="1"/>
  <c r="T491" i="1"/>
  <c r="X491" i="1"/>
  <c r="AJ491" i="1" s="1"/>
  <c r="O491" i="1"/>
  <c r="Q491" i="1" s="1"/>
  <c r="U491" i="1"/>
  <c r="AF491" i="1"/>
  <c r="AC491" i="1"/>
  <c r="AD491" i="1" s="1"/>
  <c r="T804" i="1"/>
  <c r="O804" i="1"/>
  <c r="Q804" i="1" s="1"/>
  <c r="X804" i="1"/>
  <c r="AJ804" i="1" s="1"/>
  <c r="U804" i="1"/>
  <c r="AG804" i="1"/>
  <c r="AC804" i="1"/>
  <c r="AD804" i="1" s="1"/>
  <c r="AF804" i="1"/>
  <c r="AG1097" i="1"/>
  <c r="X1097" i="1"/>
  <c r="AJ1097" i="1" s="1"/>
  <c r="O1097" i="1"/>
  <c r="Q1097" i="1" s="1"/>
  <c r="AC1097" i="1"/>
  <c r="AD1097" i="1" s="1"/>
  <c r="T1097" i="1"/>
  <c r="AF1097" i="1"/>
  <c r="U1097" i="1"/>
  <c r="AG848" i="1"/>
  <c r="AC848" i="1"/>
  <c r="AD848" i="1" s="1"/>
  <c r="U848" i="1"/>
  <c r="AF848" i="1"/>
  <c r="X848" i="1"/>
  <c r="AJ848" i="1" s="1"/>
  <c r="O848" i="1"/>
  <c r="Q848" i="1" s="1"/>
  <c r="T848" i="1"/>
  <c r="U1018" i="1"/>
  <c r="AF1018" i="1"/>
  <c r="AC1018" i="1"/>
  <c r="AD1018" i="1" s="1"/>
  <c r="O1018" i="1"/>
  <c r="Q1018" i="1" s="1"/>
  <c r="T1018" i="1"/>
  <c r="X1018" i="1"/>
  <c r="AJ1018" i="1" s="1"/>
  <c r="AG1018" i="1"/>
  <c r="AC356" i="1"/>
  <c r="AD356" i="1" s="1"/>
  <c r="U356" i="1"/>
  <c r="O356" i="1"/>
  <c r="Q356" i="1" s="1"/>
  <c r="X356" i="1"/>
  <c r="AJ356" i="1" s="1"/>
  <c r="AG356" i="1"/>
  <c r="AF356" i="1"/>
  <c r="T356" i="1"/>
  <c r="O614" i="1"/>
  <c r="Q614" i="1" s="1"/>
  <c r="AF614" i="1"/>
  <c r="AG614" i="1"/>
  <c r="U614" i="1"/>
  <c r="AC614" i="1"/>
  <c r="AD614" i="1" s="1"/>
  <c r="X614" i="1"/>
  <c r="AJ614" i="1" s="1"/>
  <c r="T614" i="1"/>
  <c r="AC918" i="1"/>
  <c r="AD918" i="1" s="1"/>
  <c r="AG918" i="1"/>
  <c r="O918" i="1"/>
  <c r="Q918" i="1" s="1"/>
  <c r="U918" i="1"/>
  <c r="AF918" i="1"/>
  <c r="T918" i="1"/>
  <c r="X918" i="1"/>
  <c r="AJ918" i="1" s="1"/>
  <c r="AC453" i="1"/>
  <c r="AD453" i="1" s="1"/>
  <c r="AF453" i="1"/>
  <c r="U453" i="1"/>
  <c r="AG453" i="1"/>
  <c r="O453" i="1"/>
  <c r="Q453" i="1" s="1"/>
  <c r="X453" i="1"/>
  <c r="AJ453" i="1" s="1"/>
  <c r="T453" i="1"/>
  <c r="X467" i="1"/>
  <c r="AJ467" i="1" s="1"/>
  <c r="T467" i="1"/>
  <c r="AC467" i="1"/>
  <c r="AD467" i="1" s="1"/>
  <c r="AG467" i="1"/>
  <c r="U467" i="1"/>
  <c r="AF467" i="1"/>
  <c r="O467" i="1"/>
  <c r="Q467" i="1" s="1"/>
  <c r="AF715" i="1"/>
  <c r="T715" i="1"/>
  <c r="AG715" i="1"/>
  <c r="X715" i="1"/>
  <c r="AJ715" i="1" s="1"/>
  <c r="AC715" i="1"/>
  <c r="AD715" i="1" s="1"/>
  <c r="O715" i="1"/>
  <c r="Q715" i="1" s="1"/>
  <c r="U715" i="1"/>
  <c r="T935" i="1"/>
  <c r="X935" i="1"/>
  <c r="AJ935" i="1" s="1"/>
  <c r="AF935" i="1"/>
  <c r="O935" i="1"/>
  <c r="Q935" i="1" s="1"/>
  <c r="U935" i="1"/>
  <c r="AC935" i="1"/>
  <c r="AD935" i="1" s="1"/>
  <c r="AG935" i="1"/>
  <c r="X142" i="1"/>
  <c r="AJ142" i="1" s="1"/>
  <c r="T142" i="1"/>
  <c r="AF142" i="1"/>
  <c r="O142" i="1"/>
  <c r="Q142" i="1" s="1"/>
  <c r="U142" i="1"/>
  <c r="AG142" i="1"/>
  <c r="AC142" i="1"/>
  <c r="AD142" i="1" s="1"/>
  <c r="T761" i="1"/>
  <c r="O761" i="1"/>
  <c r="Q761" i="1" s="1"/>
  <c r="X761" i="1"/>
  <c r="AJ761" i="1" s="1"/>
  <c r="AF761" i="1"/>
  <c r="AC761" i="1"/>
  <c r="AD761" i="1" s="1"/>
  <c r="U761" i="1"/>
  <c r="AG761" i="1"/>
  <c r="AF539" i="1"/>
  <c r="T539" i="1"/>
  <c r="U539" i="1"/>
  <c r="AC539" i="1"/>
  <c r="AD539" i="1" s="1"/>
  <c r="O539" i="1"/>
  <c r="Q539" i="1" s="1"/>
  <c r="AG539" i="1"/>
  <c r="X539" i="1"/>
  <c r="AJ539" i="1" s="1"/>
  <c r="O96" i="1"/>
  <c r="Q96" i="1" s="1"/>
  <c r="AC96" i="1"/>
  <c r="AD96" i="1" s="1"/>
  <c r="T96" i="1"/>
  <c r="AG96" i="1"/>
  <c r="X96" i="1"/>
  <c r="AJ96" i="1" s="1"/>
  <c r="AF96" i="1"/>
  <c r="U96" i="1"/>
  <c r="AC110" i="1"/>
  <c r="AD110" i="1" s="1"/>
  <c r="O110" i="1"/>
  <c r="Q110" i="1" s="1"/>
  <c r="U110" i="1"/>
  <c r="T110" i="1"/>
  <c r="AG110" i="1"/>
  <c r="AF110" i="1"/>
  <c r="X110" i="1"/>
  <c r="AJ110" i="1" s="1"/>
  <c r="U685" i="1"/>
  <c r="AC685" i="1"/>
  <c r="AD685" i="1" s="1"/>
  <c r="X685" i="1"/>
  <c r="AJ685" i="1" s="1"/>
  <c r="T685" i="1"/>
  <c r="O685" i="1"/>
  <c r="Q685" i="1" s="1"/>
  <c r="AG685" i="1"/>
  <c r="AF685" i="1"/>
  <c r="U777" i="1"/>
  <c r="X777" i="1"/>
  <c r="AJ777" i="1" s="1"/>
  <c r="T777" i="1"/>
  <c r="AC777" i="1"/>
  <c r="AD777" i="1" s="1"/>
  <c r="AG777" i="1"/>
  <c r="AF777" i="1"/>
  <c r="O777" i="1"/>
  <c r="Q777" i="1" s="1"/>
  <c r="T1083" i="1"/>
  <c r="AF1083" i="1"/>
  <c r="O1083" i="1"/>
  <c r="Q1083" i="1" s="1"/>
  <c r="X1083" i="1"/>
  <c r="AJ1083" i="1" s="1"/>
  <c r="AC1083" i="1"/>
  <c r="AD1083" i="1" s="1"/>
  <c r="U1083" i="1"/>
  <c r="AG1083" i="1"/>
  <c r="X622" i="1"/>
  <c r="AJ622" i="1" s="1"/>
  <c r="U622" i="1"/>
  <c r="T622" i="1"/>
  <c r="AG622" i="1"/>
  <c r="AF622" i="1"/>
  <c r="O622" i="1"/>
  <c r="Q622" i="1" s="1"/>
  <c r="AC622" i="1"/>
  <c r="AD622" i="1" s="1"/>
  <c r="U736" i="1"/>
  <c r="T736" i="1"/>
  <c r="X736" i="1"/>
  <c r="AJ736" i="1" s="1"/>
  <c r="AC736" i="1"/>
  <c r="AD736" i="1" s="1"/>
  <c r="AF736" i="1"/>
  <c r="AG736" i="1"/>
  <c r="O736" i="1"/>
  <c r="Q736" i="1" s="1"/>
  <c r="AG25" i="1"/>
  <c r="U25" i="1"/>
  <c r="T25" i="1"/>
  <c r="AC25" i="1"/>
  <c r="AD25" i="1" s="1"/>
  <c r="X25" i="1"/>
  <c r="AJ25" i="1" s="1"/>
  <c r="O25" i="1"/>
  <c r="Q25" i="1" s="1"/>
  <c r="AF25" i="1"/>
  <c r="AC610" i="1"/>
  <c r="AD610" i="1" s="1"/>
  <c r="U610" i="1"/>
  <c r="O610" i="1"/>
  <c r="Q610" i="1" s="1"/>
  <c r="T610" i="1"/>
  <c r="X610" i="1"/>
  <c r="AJ610" i="1" s="1"/>
  <c r="AG610" i="1"/>
  <c r="AF610" i="1"/>
  <c r="AG1075" i="1"/>
  <c r="T1075" i="1"/>
  <c r="X1075" i="1"/>
  <c r="AJ1075" i="1" s="1"/>
  <c r="AF1075" i="1"/>
  <c r="U1075" i="1"/>
  <c r="O1075" i="1"/>
  <c r="Q1075" i="1" s="1"/>
  <c r="AC1075" i="1"/>
  <c r="AD1075" i="1" s="1"/>
  <c r="X562" i="1"/>
  <c r="AJ562" i="1" s="1"/>
  <c r="O562" i="1"/>
  <c r="Q562" i="1" s="1"/>
  <c r="AF562" i="1"/>
  <c r="AC562" i="1"/>
  <c r="AD562" i="1" s="1"/>
  <c r="AG562" i="1"/>
  <c r="U562" i="1"/>
  <c r="T562" i="1"/>
  <c r="AF577" i="1"/>
  <c r="AC577" i="1"/>
  <c r="AD577" i="1" s="1"/>
  <c r="U577" i="1"/>
  <c r="AG577" i="1"/>
  <c r="T577" i="1"/>
  <c r="X577" i="1"/>
  <c r="AJ577" i="1" s="1"/>
  <c r="O577" i="1"/>
  <c r="Q577" i="1" s="1"/>
  <c r="AC827" i="1"/>
  <c r="AD827" i="1" s="1"/>
  <c r="X827" i="1"/>
  <c r="AJ827" i="1" s="1"/>
  <c r="AG827" i="1"/>
  <c r="O827" i="1"/>
  <c r="Q827" i="1" s="1"/>
  <c r="T827" i="1"/>
  <c r="U827" i="1"/>
  <c r="AF827" i="1"/>
  <c r="U797" i="1"/>
  <c r="T797" i="1"/>
  <c r="AG797" i="1"/>
  <c r="X797" i="1"/>
  <c r="AJ797" i="1" s="1"/>
  <c r="AF797" i="1"/>
  <c r="AC797" i="1"/>
  <c r="AD797" i="1" s="1"/>
  <c r="O797" i="1"/>
  <c r="Q797" i="1" s="1"/>
  <c r="O924" i="1"/>
  <c r="Q924" i="1" s="1"/>
  <c r="T924" i="1"/>
  <c r="AG924" i="1"/>
  <c r="AF924" i="1"/>
  <c r="U924" i="1"/>
  <c r="AC924" i="1"/>
  <c r="AD924" i="1" s="1"/>
  <c r="X924" i="1"/>
  <c r="AJ924" i="1" s="1"/>
  <c r="X358" i="1"/>
  <c r="AJ358" i="1" s="1"/>
  <c r="U358" i="1"/>
  <c r="AC358" i="1"/>
  <c r="AD358" i="1" s="1"/>
  <c r="O358" i="1"/>
  <c r="Q358" i="1" s="1"/>
  <c r="AG358" i="1"/>
  <c r="T358" i="1"/>
  <c r="AF358" i="1"/>
  <c r="T655" i="1"/>
  <c r="AC655" i="1"/>
  <c r="AD655" i="1" s="1"/>
  <c r="O655" i="1"/>
  <c r="Q655" i="1" s="1"/>
  <c r="X655" i="1"/>
  <c r="AJ655" i="1" s="1"/>
  <c r="AF655" i="1"/>
  <c r="AG655" i="1"/>
  <c r="U655" i="1"/>
  <c r="AF459" i="1"/>
  <c r="U459" i="1"/>
  <c r="T459" i="1"/>
  <c r="AG459" i="1"/>
  <c r="X459" i="1"/>
  <c r="AJ459" i="1" s="1"/>
  <c r="O459" i="1"/>
  <c r="Q459" i="1" s="1"/>
  <c r="AC459" i="1"/>
  <c r="AD459" i="1" s="1"/>
  <c r="T676" i="1"/>
  <c r="U676" i="1"/>
  <c r="X676" i="1"/>
  <c r="AJ676" i="1" s="1"/>
  <c r="AG676" i="1"/>
  <c r="O676" i="1"/>
  <c r="Q676" i="1" s="1"/>
  <c r="AF676" i="1"/>
  <c r="AC676" i="1"/>
  <c r="AD676" i="1" s="1"/>
  <c r="AG692" i="1"/>
  <c r="U692" i="1"/>
  <c r="X692" i="1"/>
  <c r="AJ692" i="1" s="1"/>
  <c r="AF692" i="1"/>
  <c r="T692" i="1"/>
  <c r="AC692" i="1"/>
  <c r="AD692" i="1" s="1"/>
  <c r="O692" i="1"/>
  <c r="Q692" i="1" s="1"/>
  <c r="AC934" i="1"/>
  <c r="AD934" i="1" s="1"/>
  <c r="AF934" i="1"/>
  <c r="U934" i="1"/>
  <c r="X934" i="1"/>
  <c r="AJ934" i="1" s="1"/>
  <c r="T934" i="1"/>
  <c r="AG934" i="1"/>
  <c r="O934" i="1"/>
  <c r="Q934" i="1" s="1"/>
  <c r="U265" i="1"/>
  <c r="AG265" i="1"/>
  <c r="O265" i="1"/>
  <c r="Q265" i="1" s="1"/>
  <c r="X265" i="1"/>
  <c r="AJ265" i="1" s="1"/>
  <c r="AC265" i="1"/>
  <c r="AD265" i="1" s="1"/>
  <c r="AF265" i="1"/>
  <c r="T265" i="1"/>
  <c r="T521" i="1"/>
  <c r="AC521" i="1"/>
  <c r="AD521" i="1" s="1"/>
  <c r="AG521" i="1"/>
  <c r="O521" i="1"/>
  <c r="Q521" i="1" s="1"/>
  <c r="X521" i="1"/>
  <c r="AJ521" i="1" s="1"/>
  <c r="AF521" i="1"/>
  <c r="U521" i="1"/>
  <c r="X408" i="1"/>
  <c r="AJ408" i="1" s="1"/>
  <c r="AC408" i="1"/>
  <c r="AD408" i="1" s="1"/>
  <c r="AF408" i="1"/>
  <c r="AG408" i="1"/>
  <c r="T408" i="1"/>
  <c r="O408" i="1"/>
  <c r="Q408" i="1" s="1"/>
  <c r="U408" i="1"/>
  <c r="AC489" i="1"/>
  <c r="AD489" i="1" s="1"/>
  <c r="X489" i="1"/>
  <c r="AJ489" i="1" s="1"/>
  <c r="AF489" i="1"/>
  <c r="AG489" i="1"/>
  <c r="T489" i="1"/>
  <c r="O489" i="1"/>
  <c r="Q489" i="1" s="1"/>
  <c r="U489" i="1"/>
  <c r="AC828" i="1"/>
  <c r="AD828" i="1" s="1"/>
  <c r="U828" i="1"/>
  <c r="O828" i="1"/>
  <c r="Q828" i="1" s="1"/>
  <c r="T828" i="1"/>
  <c r="AF828" i="1"/>
  <c r="AG828" i="1"/>
  <c r="X828" i="1"/>
  <c r="AJ828" i="1" s="1"/>
  <c r="T687" i="1"/>
  <c r="AG687" i="1"/>
  <c r="X687" i="1"/>
  <c r="AJ687" i="1" s="1"/>
  <c r="U687" i="1"/>
  <c r="AC687" i="1"/>
  <c r="AD687" i="1" s="1"/>
  <c r="O687" i="1"/>
  <c r="Q687" i="1" s="1"/>
  <c r="AF687" i="1"/>
  <c r="AG642" i="1"/>
  <c r="O642" i="1"/>
  <c r="Q642" i="1" s="1"/>
  <c r="U642" i="1"/>
  <c r="AF642" i="1"/>
  <c r="X642" i="1"/>
  <c r="AJ642" i="1" s="1"/>
  <c r="AC642" i="1"/>
  <c r="AD642" i="1" s="1"/>
  <c r="T642" i="1"/>
  <c r="T982" i="1"/>
  <c r="U982" i="1"/>
  <c r="AG982" i="1"/>
  <c r="AC982" i="1"/>
  <c r="AD982" i="1" s="1"/>
  <c r="AF982" i="1"/>
  <c r="X982" i="1"/>
  <c r="AJ982" i="1" s="1"/>
  <c r="O982" i="1"/>
  <c r="Q982" i="1" s="1"/>
  <c r="AF629" i="1"/>
  <c r="AG629" i="1"/>
  <c r="X629" i="1"/>
  <c r="AJ629" i="1" s="1"/>
  <c r="T629" i="1"/>
  <c r="U629" i="1"/>
  <c r="O629" i="1"/>
  <c r="Q629" i="1" s="1"/>
  <c r="AC629" i="1"/>
  <c r="AD629" i="1" s="1"/>
  <c r="AC362" i="1"/>
  <c r="AD362" i="1" s="1"/>
  <c r="AF362" i="1"/>
  <c r="X362" i="1"/>
  <c r="AJ362" i="1" s="1"/>
  <c r="AG362" i="1"/>
  <c r="O362" i="1"/>
  <c r="Q362" i="1" s="1"/>
  <c r="U362" i="1"/>
  <c r="T362" i="1"/>
  <c r="AC515" i="1"/>
  <c r="AD515" i="1" s="1"/>
  <c r="AG515" i="1"/>
  <c r="O515" i="1"/>
  <c r="Q515" i="1" s="1"/>
  <c r="AF515" i="1"/>
  <c r="U515" i="1"/>
  <c r="X515" i="1"/>
  <c r="AJ515" i="1" s="1"/>
  <c r="T515" i="1"/>
  <c r="AF544" i="1"/>
  <c r="X544" i="1"/>
  <c r="AJ544" i="1" s="1"/>
  <c r="O544" i="1"/>
  <c r="Q544" i="1" s="1"/>
  <c r="T544" i="1"/>
  <c r="U544" i="1"/>
  <c r="AG544" i="1"/>
  <c r="AC544" i="1"/>
  <c r="AD544" i="1" s="1"/>
  <c r="AF751" i="1"/>
  <c r="AG751" i="1"/>
  <c r="T751" i="1"/>
  <c r="X751" i="1"/>
  <c r="AJ751" i="1" s="1"/>
  <c r="U751" i="1"/>
  <c r="O751" i="1"/>
  <c r="Q751" i="1" s="1"/>
  <c r="AC751" i="1"/>
  <c r="AD751" i="1" s="1"/>
  <c r="AC765" i="1"/>
  <c r="AD765" i="1" s="1"/>
  <c r="AF765" i="1"/>
  <c r="O765" i="1"/>
  <c r="Q765" i="1" s="1"/>
  <c r="T765" i="1"/>
  <c r="X765" i="1"/>
  <c r="AJ765" i="1" s="1"/>
  <c r="U765" i="1"/>
  <c r="AG765" i="1"/>
  <c r="U618" i="1"/>
  <c r="T618" i="1"/>
  <c r="AC618" i="1"/>
  <c r="AD618" i="1" s="1"/>
  <c r="AG618" i="1"/>
  <c r="X618" i="1"/>
  <c r="AJ618" i="1" s="1"/>
  <c r="O618" i="1"/>
  <c r="Q618" i="1" s="1"/>
  <c r="AF618" i="1"/>
  <c r="AF1003" i="1"/>
  <c r="AG1003" i="1"/>
  <c r="T1003" i="1"/>
  <c r="AC1003" i="1"/>
  <c r="AD1003" i="1" s="1"/>
  <c r="X1003" i="1"/>
  <c r="AJ1003" i="1" s="1"/>
  <c r="U1003" i="1"/>
  <c r="O1003" i="1"/>
  <c r="Q1003" i="1" s="1"/>
  <c r="T675" i="1"/>
  <c r="AF675" i="1"/>
  <c r="AG675" i="1"/>
  <c r="U675" i="1"/>
  <c r="X675" i="1"/>
  <c r="AJ675" i="1" s="1"/>
  <c r="AC675" i="1"/>
  <c r="AD675" i="1" s="1"/>
  <c r="O675" i="1"/>
  <c r="Q675" i="1" s="1"/>
  <c r="AF427" i="1"/>
  <c r="AG427" i="1"/>
  <c r="O427" i="1"/>
  <c r="Q427" i="1" s="1"/>
  <c r="AC427" i="1"/>
  <c r="AD427" i="1" s="1"/>
  <c r="T427" i="1"/>
  <c r="U427" i="1"/>
  <c r="X427" i="1"/>
  <c r="AJ427" i="1" s="1"/>
  <c r="U138" i="1"/>
  <c r="AG138" i="1"/>
  <c r="X138" i="1"/>
  <c r="AJ138" i="1" s="1"/>
  <c r="T138" i="1"/>
  <c r="AC138" i="1"/>
  <c r="AD138" i="1" s="1"/>
  <c r="AF138" i="1"/>
  <c r="O138" i="1"/>
  <c r="Q138" i="1" s="1"/>
  <c r="T21" i="1"/>
  <c r="AG21" i="1"/>
  <c r="AC21" i="1"/>
  <c r="AD21" i="1" s="1"/>
  <c r="O21" i="1"/>
  <c r="Q21" i="1" s="1"/>
  <c r="U21" i="1"/>
  <c r="X21" i="1"/>
  <c r="AJ21" i="1" s="1"/>
  <c r="AF21" i="1"/>
  <c r="AC19" i="1"/>
  <c r="AD19" i="1" s="1"/>
  <c r="AF19" i="1"/>
  <c r="AG19" i="1"/>
  <c r="O19" i="1"/>
  <c r="Q19" i="1" s="1"/>
  <c r="U19" i="1"/>
  <c r="T19" i="1"/>
  <c r="X19" i="1"/>
  <c r="AJ19" i="1" s="1"/>
  <c r="AG46" i="1"/>
  <c r="O46" i="1"/>
  <c r="Q46" i="1" s="1"/>
  <c r="AC46" i="1"/>
  <c r="AD46" i="1" s="1"/>
  <c r="U46" i="1"/>
  <c r="AF46" i="1"/>
  <c r="X46" i="1"/>
  <c r="AJ46" i="1" s="1"/>
  <c r="T46" i="1"/>
  <c r="AC294" i="1"/>
  <c r="AD294" i="1" s="1"/>
  <c r="U294" i="1"/>
  <c r="T294" i="1"/>
  <c r="O294" i="1"/>
  <c r="Q294" i="1" s="1"/>
  <c r="AF294" i="1"/>
  <c r="X294" i="1"/>
  <c r="AJ294" i="1" s="1"/>
  <c r="AG294" i="1"/>
  <c r="AG257" i="1"/>
  <c r="O257" i="1"/>
  <c r="Q257" i="1" s="1"/>
  <c r="AC257" i="1"/>
  <c r="AD257" i="1" s="1"/>
  <c r="AF257" i="1"/>
  <c r="T257" i="1"/>
  <c r="X257" i="1"/>
  <c r="AJ257" i="1" s="1"/>
  <c r="U257" i="1"/>
  <c r="U45" i="1"/>
  <c r="AC45" i="1"/>
  <c r="AD45" i="1" s="1"/>
  <c r="T45" i="1"/>
  <c r="AG45" i="1"/>
  <c r="O45" i="1"/>
  <c r="Q45" i="1" s="1"/>
  <c r="X45" i="1"/>
  <c r="AJ45" i="1" s="1"/>
  <c r="AF45" i="1"/>
  <c r="AC273" i="1"/>
  <c r="AD273" i="1" s="1"/>
  <c r="X273" i="1"/>
  <c r="AJ273" i="1" s="1"/>
  <c r="U273" i="1"/>
  <c r="T273" i="1"/>
  <c r="AF273" i="1"/>
  <c r="O273" i="1"/>
  <c r="Q273" i="1" s="1"/>
  <c r="AG273" i="1"/>
  <c r="U206" i="1"/>
  <c r="X206" i="1"/>
  <c r="AJ206" i="1" s="1"/>
  <c r="O206" i="1"/>
  <c r="Q206" i="1" s="1"/>
  <c r="AG206" i="1"/>
  <c r="T206" i="1"/>
  <c r="AF206" i="1"/>
  <c r="AC206" i="1"/>
  <c r="AD206" i="1" s="1"/>
  <c r="O303" i="1"/>
  <c r="Q303" i="1" s="1"/>
  <c r="T303" i="1"/>
  <c r="AF303" i="1"/>
  <c r="AG303" i="1"/>
  <c r="X303" i="1"/>
  <c r="AJ303" i="1" s="1"/>
  <c r="AC303" i="1"/>
  <c r="AD303" i="1" s="1"/>
  <c r="U303" i="1"/>
  <c r="U276" i="1"/>
  <c r="X276" i="1"/>
  <c r="AJ276" i="1" s="1"/>
  <c r="AC276" i="1"/>
  <c r="AD276" i="1" s="1"/>
  <c r="AG276" i="1"/>
  <c r="O276" i="1"/>
  <c r="Q276" i="1" s="1"/>
  <c r="AF276" i="1"/>
  <c r="T276" i="1"/>
  <c r="AC183" i="1"/>
  <c r="AD183" i="1" s="1"/>
  <c r="U183" i="1"/>
  <c r="AF183" i="1"/>
  <c r="T183" i="1"/>
  <c r="O183" i="1"/>
  <c r="Q183" i="1" s="1"/>
  <c r="X183" i="1"/>
  <c r="AJ183" i="1" s="1"/>
  <c r="AG183" i="1"/>
  <c r="O10" i="1"/>
  <c r="Q10" i="1" s="1"/>
  <c r="AC10" i="1"/>
  <c r="AD10" i="1" s="1"/>
  <c r="X10" i="1"/>
  <c r="AJ10" i="1" s="1"/>
  <c r="U10" i="1"/>
  <c r="AG10" i="1"/>
  <c r="T10" i="1"/>
  <c r="AF10" i="1"/>
  <c r="AC330" i="1"/>
  <c r="AD330" i="1" s="1"/>
  <c r="O330" i="1"/>
  <c r="Q330" i="1" s="1"/>
  <c r="X330" i="1"/>
  <c r="AJ330" i="1" s="1"/>
  <c r="T330" i="1"/>
  <c r="AF330" i="1"/>
  <c r="U330" i="1"/>
  <c r="AG330" i="1"/>
  <c r="AG342" i="1"/>
  <c r="AC342" i="1"/>
  <c r="AD342" i="1" s="1"/>
  <c r="AF342" i="1"/>
  <c r="T342" i="1"/>
  <c r="O342" i="1"/>
  <c r="Q342" i="1" s="1"/>
  <c r="U342" i="1"/>
  <c r="X342" i="1"/>
  <c r="AJ342" i="1" s="1"/>
  <c r="AC318" i="1"/>
  <c r="AD318" i="1" s="1"/>
  <c r="U318" i="1"/>
  <c r="AF318" i="1"/>
  <c r="T318" i="1"/>
  <c r="X318" i="1"/>
  <c r="AJ318" i="1" s="1"/>
  <c r="AG318" i="1"/>
  <c r="O318" i="1"/>
  <c r="Q318" i="1" s="1"/>
  <c r="AG263" i="1"/>
  <c r="X263" i="1"/>
  <c r="AJ263" i="1" s="1"/>
  <c r="AF263" i="1"/>
  <c r="U263" i="1"/>
  <c r="T263" i="1"/>
  <c r="AC263" i="1"/>
  <c r="AD263" i="1" s="1"/>
  <c r="O263" i="1"/>
  <c r="Q263" i="1" s="1"/>
  <c r="U112" i="1"/>
  <c r="AC112" i="1"/>
  <c r="AD112" i="1" s="1"/>
  <c r="O112" i="1"/>
  <c r="Q112" i="1" s="1"/>
  <c r="AF112" i="1"/>
  <c r="T112" i="1"/>
  <c r="X112" i="1"/>
  <c r="AJ112" i="1" s="1"/>
  <c r="AG112" i="1"/>
  <c r="X477" i="1"/>
  <c r="AJ477" i="1" s="1"/>
  <c r="T477" i="1"/>
  <c r="O477" i="1"/>
  <c r="Q477" i="1" s="1"/>
  <c r="AF477" i="1"/>
  <c r="U477" i="1"/>
  <c r="AC477" i="1"/>
  <c r="AD477" i="1" s="1"/>
  <c r="AG477" i="1"/>
  <c r="AC231" i="1"/>
  <c r="AD231" i="1" s="1"/>
  <c r="T231" i="1"/>
  <c r="X231" i="1"/>
  <c r="AJ231" i="1" s="1"/>
  <c r="O231" i="1"/>
  <c r="Q231" i="1" s="1"/>
  <c r="AF231" i="1"/>
  <c r="U231" i="1"/>
  <c r="AG231" i="1"/>
  <c r="U1033" i="1"/>
  <c r="AG1033" i="1"/>
  <c r="AC1033" i="1"/>
  <c r="AD1033" i="1" s="1"/>
  <c r="T1033" i="1"/>
  <c r="X1033" i="1"/>
  <c r="AJ1033" i="1" s="1"/>
  <c r="AF1033" i="1"/>
  <c r="O1033" i="1"/>
  <c r="Q1033" i="1" s="1"/>
  <c r="O448" i="1"/>
  <c r="Q448" i="1" s="1"/>
  <c r="AF448" i="1"/>
  <c r="T448" i="1"/>
  <c r="U448" i="1"/>
  <c r="AC448" i="1"/>
  <c r="AD448" i="1" s="1"/>
  <c r="AG448" i="1"/>
  <c r="X448" i="1"/>
  <c r="AJ448" i="1" s="1"/>
  <c r="X667" i="1"/>
  <c r="AJ667" i="1" s="1"/>
  <c r="T667" i="1"/>
  <c r="O667" i="1"/>
  <c r="Q667" i="1" s="1"/>
  <c r="U667" i="1"/>
  <c r="AC667" i="1"/>
  <c r="AD667" i="1" s="1"/>
  <c r="AG667" i="1"/>
  <c r="AF667" i="1"/>
  <c r="AC981" i="1"/>
  <c r="AD981" i="1" s="1"/>
  <c r="AG981" i="1"/>
  <c r="O981" i="1"/>
  <c r="Q981" i="1" s="1"/>
  <c r="U981" i="1"/>
  <c r="AF981" i="1"/>
  <c r="X981" i="1"/>
  <c r="AJ981" i="1" s="1"/>
  <c r="T981" i="1"/>
  <c r="AG483" i="1"/>
  <c r="X483" i="1"/>
  <c r="AJ483" i="1" s="1"/>
  <c r="AF483" i="1"/>
  <c r="T483" i="1"/>
  <c r="O483" i="1"/>
  <c r="Q483" i="1" s="1"/>
  <c r="U483" i="1"/>
  <c r="AC483" i="1"/>
  <c r="AD483" i="1" s="1"/>
  <c r="AF811" i="1"/>
  <c r="O811" i="1"/>
  <c r="Q811" i="1" s="1"/>
  <c r="AG811" i="1"/>
  <c r="U811" i="1"/>
  <c r="X811" i="1"/>
  <c r="AJ811" i="1" s="1"/>
  <c r="AC811" i="1"/>
  <c r="AD811" i="1" s="1"/>
  <c r="T811" i="1"/>
  <c r="U1079" i="1"/>
  <c r="AG1079" i="1"/>
  <c r="AC1079" i="1"/>
  <c r="AD1079" i="1" s="1"/>
  <c r="X1079" i="1"/>
  <c r="AJ1079" i="1" s="1"/>
  <c r="O1079" i="1"/>
  <c r="Q1079" i="1" s="1"/>
  <c r="T1079" i="1"/>
  <c r="AF1079" i="1"/>
  <c r="T920" i="1"/>
  <c r="U920" i="1"/>
  <c r="AF920" i="1"/>
  <c r="O920" i="1"/>
  <c r="Q920" i="1" s="1"/>
  <c r="X920" i="1"/>
  <c r="AJ920" i="1" s="1"/>
  <c r="AC920" i="1"/>
  <c r="AD920" i="1" s="1"/>
  <c r="AG920" i="1"/>
  <c r="X340" i="1"/>
  <c r="AJ340" i="1" s="1"/>
  <c r="AG340" i="1"/>
  <c r="O340" i="1"/>
  <c r="Q340" i="1" s="1"/>
  <c r="T340" i="1"/>
  <c r="AC340" i="1"/>
  <c r="AD340" i="1" s="1"/>
  <c r="AF340" i="1"/>
  <c r="U340" i="1"/>
  <c r="T741" i="1"/>
  <c r="U741" i="1"/>
  <c r="AG741" i="1"/>
  <c r="AC741" i="1"/>
  <c r="AD741" i="1" s="1"/>
  <c r="AF741" i="1"/>
  <c r="X741" i="1"/>
  <c r="AJ741" i="1" s="1"/>
  <c r="O741" i="1"/>
  <c r="Q741" i="1" s="1"/>
  <c r="AF560" i="1"/>
  <c r="AC560" i="1"/>
  <c r="AD560" i="1" s="1"/>
  <c r="U560" i="1"/>
  <c r="AG560" i="1"/>
  <c r="O560" i="1"/>
  <c r="Q560" i="1" s="1"/>
  <c r="T560" i="1"/>
  <c r="X560" i="1"/>
  <c r="AJ560" i="1" s="1"/>
  <c r="AF638" i="1"/>
  <c r="X638" i="1"/>
  <c r="AJ638" i="1" s="1"/>
  <c r="O638" i="1"/>
  <c r="Q638" i="1" s="1"/>
  <c r="U638" i="1"/>
  <c r="AC638" i="1"/>
  <c r="AD638" i="1" s="1"/>
  <c r="AG638" i="1"/>
  <c r="T638" i="1"/>
  <c r="T998" i="1"/>
  <c r="O998" i="1"/>
  <c r="Q998" i="1" s="1"/>
  <c r="U998" i="1"/>
  <c r="AF998" i="1"/>
  <c r="AG998" i="1"/>
  <c r="AC998" i="1"/>
  <c r="AD998" i="1" s="1"/>
  <c r="X998" i="1"/>
  <c r="AJ998" i="1" s="1"/>
  <c r="O780" i="1"/>
  <c r="Q780" i="1" s="1"/>
  <c r="X780" i="1"/>
  <c r="AJ780" i="1" s="1"/>
  <c r="T780" i="1"/>
  <c r="AG780" i="1"/>
  <c r="U780" i="1"/>
  <c r="AC780" i="1"/>
  <c r="AD780" i="1" s="1"/>
  <c r="AF780" i="1"/>
  <c r="T684" i="1"/>
  <c r="O684" i="1"/>
  <c r="Q684" i="1" s="1"/>
  <c r="AF684" i="1"/>
  <c r="U684" i="1"/>
  <c r="X684" i="1"/>
  <c r="AJ684" i="1" s="1"/>
  <c r="AG684" i="1"/>
  <c r="AC684" i="1"/>
  <c r="AD684" i="1" s="1"/>
  <c r="O951" i="1"/>
  <c r="Q951" i="1" s="1"/>
  <c r="AG951" i="1"/>
  <c r="U951" i="1"/>
  <c r="X951" i="1"/>
  <c r="AJ951" i="1" s="1"/>
  <c r="AC951" i="1"/>
  <c r="AD951" i="1" s="1"/>
  <c r="T951" i="1"/>
  <c r="AF951" i="1"/>
  <c r="X647" i="1"/>
  <c r="AJ647" i="1" s="1"/>
  <c r="AC647" i="1"/>
  <c r="AD647" i="1" s="1"/>
  <c r="O647" i="1"/>
  <c r="Q647" i="1" s="1"/>
  <c r="AG647" i="1"/>
  <c r="AF647" i="1"/>
  <c r="U647" i="1"/>
  <c r="T647" i="1"/>
  <c r="AC376" i="1"/>
  <c r="AD376" i="1" s="1"/>
  <c r="AF376" i="1"/>
  <c r="O376" i="1"/>
  <c r="Q376" i="1" s="1"/>
  <c r="AG376" i="1"/>
  <c r="U376" i="1"/>
  <c r="X376" i="1"/>
  <c r="AJ376" i="1" s="1"/>
  <c r="T376" i="1"/>
  <c r="AF740" i="1"/>
  <c r="T740" i="1"/>
  <c r="X740" i="1"/>
  <c r="AJ740" i="1" s="1"/>
  <c r="AC740" i="1"/>
  <c r="AD740" i="1" s="1"/>
  <c r="U740" i="1"/>
  <c r="AG740" i="1"/>
  <c r="O740" i="1"/>
  <c r="Q740" i="1" s="1"/>
  <c r="AC568" i="1"/>
  <c r="AD568" i="1" s="1"/>
  <c r="U568" i="1"/>
  <c r="AF568" i="1"/>
  <c r="O568" i="1"/>
  <c r="Q568" i="1" s="1"/>
  <c r="X568" i="1"/>
  <c r="AJ568" i="1" s="1"/>
  <c r="T568" i="1"/>
  <c r="AG568" i="1"/>
  <c r="T370" i="1"/>
  <c r="U370" i="1"/>
  <c r="O370" i="1"/>
  <c r="Q370" i="1" s="1"/>
  <c r="AG370" i="1"/>
  <c r="AF370" i="1"/>
  <c r="AC370" i="1"/>
  <c r="AD370" i="1" s="1"/>
  <c r="X370" i="1"/>
  <c r="AJ370" i="1" s="1"/>
  <c r="T143" i="1"/>
  <c r="X143" i="1"/>
  <c r="AJ143" i="1" s="1"/>
  <c r="AF143" i="1"/>
  <c r="AC143" i="1"/>
  <c r="AD143" i="1" s="1"/>
  <c r="AG143" i="1"/>
  <c r="O143" i="1"/>
  <c r="Q143" i="1" s="1"/>
  <c r="U143" i="1"/>
  <c r="T602" i="1"/>
  <c r="O602" i="1"/>
  <c r="Q602" i="1" s="1"/>
  <c r="AC602" i="1"/>
  <c r="AD602" i="1" s="1"/>
  <c r="AF602" i="1"/>
  <c r="X602" i="1"/>
  <c r="AJ602" i="1" s="1"/>
  <c r="AG602" i="1"/>
  <c r="U602" i="1"/>
  <c r="T410" i="1"/>
  <c r="AF410" i="1"/>
  <c r="X410" i="1"/>
  <c r="AJ410" i="1" s="1"/>
  <c r="AG410" i="1"/>
  <c r="O410" i="1"/>
  <c r="Q410" i="1" s="1"/>
  <c r="U410" i="1"/>
  <c r="AC410" i="1"/>
  <c r="AD410" i="1" s="1"/>
  <c r="O1009" i="1"/>
  <c r="Q1009" i="1" s="1"/>
  <c r="T1009" i="1"/>
  <c r="AC1009" i="1"/>
  <c r="AD1009" i="1" s="1"/>
  <c r="AF1009" i="1"/>
  <c r="U1009" i="1"/>
  <c r="X1009" i="1"/>
  <c r="AJ1009" i="1" s="1"/>
  <c r="AG1009" i="1"/>
  <c r="AC908" i="1"/>
  <c r="AD908" i="1" s="1"/>
  <c r="O908" i="1"/>
  <c r="Q908" i="1" s="1"/>
  <c r="AG908" i="1"/>
  <c r="U908" i="1"/>
  <c r="AF908" i="1"/>
  <c r="X908" i="1"/>
  <c r="AJ908" i="1" s="1"/>
  <c r="T908" i="1"/>
  <c r="AF658" i="1"/>
  <c r="X658" i="1"/>
  <c r="AJ658" i="1" s="1"/>
  <c r="AC658" i="1"/>
  <c r="AD658" i="1" s="1"/>
  <c r="O658" i="1"/>
  <c r="Q658" i="1" s="1"/>
  <c r="AG658" i="1"/>
  <c r="T658" i="1"/>
  <c r="U658" i="1"/>
  <c r="AG769" i="1"/>
  <c r="X769" i="1"/>
  <c r="AJ769" i="1" s="1"/>
  <c r="AC769" i="1"/>
  <c r="AD769" i="1" s="1"/>
  <c r="U769" i="1"/>
  <c r="AF769" i="1"/>
  <c r="O769" i="1"/>
  <c r="Q769" i="1" s="1"/>
  <c r="T769" i="1"/>
  <c r="O970" i="1"/>
  <c r="Q970" i="1" s="1"/>
  <c r="U970" i="1"/>
  <c r="AC970" i="1"/>
  <c r="AD970" i="1" s="1"/>
  <c r="AF970" i="1"/>
  <c r="X970" i="1"/>
  <c r="AJ970" i="1" s="1"/>
  <c r="AG970" i="1"/>
  <c r="T970" i="1"/>
  <c r="AG781" i="1"/>
  <c r="U781" i="1"/>
  <c r="T781" i="1"/>
  <c r="AC781" i="1"/>
  <c r="AD781" i="1" s="1"/>
  <c r="AF781" i="1"/>
  <c r="O781" i="1"/>
  <c r="Q781" i="1" s="1"/>
  <c r="X781" i="1"/>
  <c r="AJ781" i="1" s="1"/>
  <c r="O157" i="1"/>
  <c r="Q157" i="1" s="1"/>
  <c r="X157" i="1"/>
  <c r="AJ157" i="1" s="1"/>
  <c r="U157" i="1"/>
  <c r="AF157" i="1"/>
  <c r="AG157" i="1"/>
  <c r="T157" i="1"/>
  <c r="AC157" i="1"/>
  <c r="AD157" i="1" s="1"/>
  <c r="AC695" i="1"/>
  <c r="AD695" i="1" s="1"/>
  <c r="U695" i="1"/>
  <c r="AF695" i="1"/>
  <c r="AG695" i="1"/>
  <c r="T695" i="1"/>
  <c r="O695" i="1"/>
  <c r="Q695" i="1" s="1"/>
  <c r="X695" i="1"/>
  <c r="AJ695" i="1" s="1"/>
  <c r="AG510" i="1"/>
  <c r="X510" i="1"/>
  <c r="AJ510" i="1" s="1"/>
  <c r="AC510" i="1"/>
  <c r="AD510" i="1" s="1"/>
  <c r="O510" i="1"/>
  <c r="Q510" i="1" s="1"/>
  <c r="AF510" i="1"/>
  <c r="U510" i="1"/>
  <c r="T510" i="1"/>
  <c r="AF1031" i="1"/>
  <c r="T1031" i="1"/>
  <c r="U1031" i="1"/>
  <c r="X1031" i="1"/>
  <c r="AJ1031" i="1" s="1"/>
  <c r="AC1031" i="1"/>
  <c r="AD1031" i="1" s="1"/>
  <c r="AG1031" i="1"/>
  <c r="O1031" i="1"/>
  <c r="Q1031" i="1" s="1"/>
  <c r="AG844" i="1"/>
  <c r="AC844" i="1"/>
  <c r="AD844" i="1" s="1"/>
  <c r="T844" i="1"/>
  <c r="U844" i="1"/>
  <c r="O844" i="1"/>
  <c r="Q844" i="1" s="1"/>
  <c r="X844" i="1"/>
  <c r="AJ844" i="1" s="1"/>
  <c r="AF844" i="1"/>
  <c r="X1036" i="1"/>
  <c r="AJ1036" i="1" s="1"/>
  <c r="AC1036" i="1"/>
  <c r="AD1036" i="1" s="1"/>
  <c r="O1036" i="1"/>
  <c r="Q1036" i="1" s="1"/>
  <c r="AG1036" i="1"/>
  <c r="U1036" i="1"/>
  <c r="AF1036" i="1"/>
  <c r="T1036" i="1"/>
  <c r="U233" i="1"/>
  <c r="O233" i="1"/>
  <c r="Q233" i="1" s="1"/>
  <c r="X233" i="1"/>
  <c r="AJ233" i="1" s="1"/>
  <c r="T233" i="1"/>
  <c r="AG233" i="1"/>
  <c r="AC233" i="1"/>
  <c r="AD233" i="1" s="1"/>
  <c r="AF233" i="1"/>
  <c r="AF816" i="1"/>
  <c r="U816" i="1"/>
  <c r="AC816" i="1"/>
  <c r="AD816" i="1" s="1"/>
  <c r="T816" i="1"/>
  <c r="AG816" i="1"/>
  <c r="X816" i="1"/>
  <c r="AJ816" i="1" s="1"/>
  <c r="O816" i="1"/>
  <c r="Q816" i="1" s="1"/>
  <c r="X973" i="1"/>
  <c r="AJ973" i="1" s="1"/>
  <c r="T973" i="1"/>
  <c r="AC973" i="1"/>
  <c r="AD973" i="1" s="1"/>
  <c r="U973" i="1"/>
  <c r="O973" i="1"/>
  <c r="Q973" i="1" s="1"/>
  <c r="AG973" i="1"/>
  <c r="AF973" i="1"/>
  <c r="O752" i="1"/>
  <c r="Q752" i="1" s="1"/>
  <c r="T752" i="1"/>
  <c r="AF752" i="1"/>
  <c r="AG752" i="1"/>
  <c r="X752" i="1"/>
  <c r="AJ752" i="1" s="1"/>
  <c r="U752" i="1"/>
  <c r="AC752" i="1"/>
  <c r="AD752" i="1" s="1"/>
  <c r="AG1012" i="1"/>
  <c r="AF1012" i="1"/>
  <c r="X1012" i="1"/>
  <c r="AJ1012" i="1" s="1"/>
  <c r="O1012" i="1"/>
  <c r="Q1012" i="1" s="1"/>
  <c r="T1012" i="1"/>
  <c r="AC1012" i="1"/>
  <c r="AD1012" i="1" s="1"/>
  <c r="U1012" i="1"/>
  <c r="AF860" i="1"/>
  <c r="O860" i="1"/>
  <c r="Q860" i="1" s="1"/>
  <c r="T860" i="1"/>
  <c r="AG860" i="1"/>
  <c r="X860" i="1"/>
  <c r="AJ860" i="1" s="1"/>
  <c r="U860" i="1"/>
  <c r="AC860" i="1"/>
  <c r="AD860" i="1" s="1"/>
  <c r="AF1024" i="1"/>
  <c r="T1024" i="1"/>
  <c r="O1024" i="1"/>
  <c r="Q1024" i="1" s="1"/>
  <c r="U1024" i="1"/>
  <c r="AG1024" i="1"/>
  <c r="AC1024" i="1"/>
  <c r="AD1024" i="1" s="1"/>
  <c r="X1024" i="1"/>
  <c r="AJ1024" i="1" s="1"/>
  <c r="AF518" i="1"/>
  <c r="O518" i="1"/>
  <c r="Q518" i="1" s="1"/>
  <c r="AC518" i="1"/>
  <c r="AD518" i="1" s="1"/>
  <c r="T518" i="1"/>
  <c r="U518" i="1"/>
  <c r="AG518" i="1"/>
  <c r="X518" i="1"/>
  <c r="AJ518" i="1" s="1"/>
  <c r="X1013" i="1"/>
  <c r="AJ1013" i="1" s="1"/>
  <c r="U1013" i="1"/>
  <c r="AG1013" i="1"/>
  <c r="AC1013" i="1"/>
  <c r="AD1013" i="1" s="1"/>
  <c r="T1013" i="1"/>
  <c r="AF1013" i="1"/>
  <c r="O1013" i="1"/>
  <c r="Q1013" i="1" s="1"/>
  <c r="AF947" i="1"/>
  <c r="X947" i="1"/>
  <c r="AJ947" i="1" s="1"/>
  <c r="AG947" i="1"/>
  <c r="U947" i="1"/>
  <c r="AC947" i="1"/>
  <c r="AD947" i="1" s="1"/>
  <c r="O947" i="1"/>
  <c r="Q947" i="1" s="1"/>
  <c r="T947" i="1"/>
  <c r="X846" i="1"/>
  <c r="AJ846" i="1" s="1"/>
  <c r="O846" i="1"/>
  <c r="Q846" i="1" s="1"/>
  <c r="AG846" i="1"/>
  <c r="AF846" i="1"/>
  <c r="AC846" i="1"/>
  <c r="AD846" i="1" s="1"/>
  <c r="T846" i="1"/>
  <c r="U846" i="1"/>
  <c r="O767" i="1"/>
  <c r="Q767" i="1" s="1"/>
  <c r="X767" i="1"/>
  <c r="AJ767" i="1" s="1"/>
  <c r="U767" i="1"/>
  <c r="T767" i="1"/>
  <c r="AC767" i="1"/>
  <c r="AD767" i="1" s="1"/>
  <c r="AG767" i="1"/>
  <c r="AF767" i="1"/>
  <c r="AC595" i="1"/>
  <c r="AD595" i="1" s="1"/>
  <c r="T595" i="1"/>
  <c r="O595" i="1"/>
  <c r="Q595" i="1" s="1"/>
  <c r="X595" i="1"/>
  <c r="AJ595" i="1" s="1"/>
  <c r="AF595" i="1"/>
  <c r="AG595" i="1"/>
  <c r="U595" i="1"/>
  <c r="AG506" i="1"/>
  <c r="U506" i="1"/>
  <c r="T506" i="1"/>
  <c r="X506" i="1"/>
  <c r="AJ506" i="1" s="1"/>
  <c r="O506" i="1"/>
  <c r="Q506" i="1" s="1"/>
  <c r="AF506" i="1"/>
  <c r="AC506" i="1"/>
  <c r="AD506" i="1" s="1"/>
  <c r="AC353" i="1"/>
  <c r="AD353" i="1" s="1"/>
  <c r="U353" i="1"/>
  <c r="T353" i="1"/>
  <c r="AF353" i="1"/>
  <c r="AG353" i="1"/>
  <c r="O353" i="1"/>
  <c r="Q353" i="1" s="1"/>
  <c r="X353" i="1"/>
  <c r="AJ353" i="1" s="1"/>
  <c r="U213" i="1"/>
  <c r="AG213" i="1"/>
  <c r="AF213" i="1"/>
  <c r="X213" i="1"/>
  <c r="AJ213" i="1" s="1"/>
  <c r="T213" i="1"/>
  <c r="AC213" i="1"/>
  <c r="AD213" i="1" s="1"/>
  <c r="O213" i="1"/>
  <c r="Q213" i="1" s="1"/>
  <c r="AF997" i="1"/>
  <c r="X997" i="1"/>
  <c r="AJ997" i="1" s="1"/>
  <c r="T997" i="1"/>
  <c r="AC997" i="1"/>
  <c r="AD997" i="1" s="1"/>
  <c r="AG997" i="1"/>
  <c r="O997" i="1"/>
  <c r="Q997" i="1" s="1"/>
  <c r="U997" i="1"/>
  <c r="AG644" i="1"/>
  <c r="O644" i="1"/>
  <c r="Q644" i="1" s="1"/>
  <c r="U644" i="1"/>
  <c r="T644" i="1"/>
  <c r="X644" i="1"/>
  <c r="AJ644" i="1" s="1"/>
  <c r="AF644" i="1"/>
  <c r="AC644" i="1"/>
  <c r="AD644" i="1" s="1"/>
  <c r="U850" i="1"/>
  <c r="AG850" i="1"/>
  <c r="AC850" i="1"/>
  <c r="AD850" i="1" s="1"/>
  <c r="X850" i="1"/>
  <c r="AJ850" i="1" s="1"/>
  <c r="O850" i="1"/>
  <c r="Q850" i="1" s="1"/>
  <c r="AF850" i="1"/>
  <c r="T850" i="1"/>
  <c r="T992" i="1"/>
  <c r="AG992" i="1"/>
  <c r="X992" i="1"/>
  <c r="AJ992" i="1" s="1"/>
  <c r="O992" i="1"/>
  <c r="Q992" i="1" s="1"/>
  <c r="AC992" i="1"/>
  <c r="AD992" i="1" s="1"/>
  <c r="U992" i="1"/>
  <c r="AF992" i="1"/>
  <c r="AF498" i="1"/>
  <c r="T498" i="1"/>
  <c r="AG498" i="1"/>
  <c r="U498" i="1"/>
  <c r="O498" i="1"/>
  <c r="Q498" i="1" s="1"/>
  <c r="AC498" i="1"/>
  <c r="AD498" i="1" s="1"/>
  <c r="X498" i="1"/>
  <c r="AJ498" i="1" s="1"/>
  <c r="O1086" i="1"/>
  <c r="Q1086" i="1" s="1"/>
  <c r="AC1086" i="1"/>
  <c r="AD1086" i="1" s="1"/>
  <c r="X1086" i="1"/>
  <c r="AJ1086" i="1" s="1"/>
  <c r="U1086" i="1"/>
  <c r="AG1086" i="1"/>
  <c r="AF1086" i="1"/>
  <c r="T1086" i="1"/>
  <c r="X802" i="1"/>
  <c r="AJ802" i="1" s="1"/>
  <c r="AF802" i="1"/>
  <c r="O802" i="1"/>
  <c r="Q802" i="1" s="1"/>
  <c r="U802" i="1"/>
  <c r="T802" i="1"/>
  <c r="AG802" i="1"/>
  <c r="AC802" i="1"/>
  <c r="AD802" i="1" s="1"/>
  <c r="U443" i="1"/>
  <c r="X443" i="1"/>
  <c r="AJ443" i="1" s="1"/>
  <c r="AG443" i="1"/>
  <c r="O443" i="1"/>
  <c r="Q443" i="1" s="1"/>
  <c r="AF443" i="1"/>
  <c r="AC443" i="1"/>
  <c r="AD443" i="1" s="1"/>
  <c r="T443" i="1"/>
  <c r="U1053" i="1"/>
  <c r="AC1053" i="1"/>
  <c r="AD1053" i="1" s="1"/>
  <c r="AF1053" i="1"/>
  <c r="AG1053" i="1"/>
  <c r="O1053" i="1"/>
  <c r="Q1053" i="1" s="1"/>
  <c r="X1053" i="1"/>
  <c r="AJ1053" i="1" s="1"/>
  <c r="T1053" i="1"/>
  <c r="AG833" i="1"/>
  <c r="U833" i="1"/>
  <c r="AF833" i="1"/>
  <c r="O833" i="1"/>
  <c r="Q833" i="1" s="1"/>
  <c r="AC833" i="1"/>
  <c r="AD833" i="1" s="1"/>
  <c r="X833" i="1"/>
  <c r="AJ833" i="1" s="1"/>
  <c r="T833" i="1"/>
  <c r="AC632" i="1"/>
  <c r="AD632" i="1" s="1"/>
  <c r="AF632" i="1"/>
  <c r="AG632" i="1"/>
  <c r="X632" i="1"/>
  <c r="AJ632" i="1" s="1"/>
  <c r="U632" i="1"/>
  <c r="T632" i="1"/>
  <c r="O632" i="1"/>
  <c r="Q632" i="1" s="1"/>
  <c r="O250" i="1"/>
  <c r="Q250" i="1" s="1"/>
  <c r="U250" i="1"/>
  <c r="AF250" i="1"/>
  <c r="T250" i="1"/>
  <c r="AC250" i="1"/>
  <c r="AD250" i="1" s="1"/>
  <c r="X250" i="1"/>
  <c r="AJ250" i="1" s="1"/>
  <c r="AG250" i="1"/>
  <c r="U149" i="1"/>
  <c r="AF149" i="1"/>
  <c r="AG149" i="1"/>
  <c r="T149" i="1"/>
  <c r="AC149" i="1"/>
  <c r="AD149" i="1" s="1"/>
  <c r="X149" i="1"/>
  <c r="AJ149" i="1" s="1"/>
  <c r="O149" i="1"/>
  <c r="Q149" i="1" s="1"/>
  <c r="O874" i="1"/>
  <c r="Q874" i="1" s="1"/>
  <c r="AG874" i="1"/>
  <c r="U874" i="1"/>
  <c r="AF874" i="1"/>
  <c r="T874" i="1"/>
  <c r="AC874" i="1"/>
  <c r="AD874" i="1" s="1"/>
  <c r="X874" i="1"/>
  <c r="AJ874" i="1" s="1"/>
  <c r="U961" i="1"/>
  <c r="AG961" i="1"/>
  <c r="AC961" i="1"/>
  <c r="AD961" i="1" s="1"/>
  <c r="X961" i="1"/>
  <c r="AJ961" i="1" s="1"/>
  <c r="O961" i="1"/>
  <c r="Q961" i="1" s="1"/>
  <c r="AF961" i="1"/>
  <c r="T961" i="1"/>
  <c r="AC1049" i="1"/>
  <c r="AD1049" i="1" s="1"/>
  <c r="U1049" i="1"/>
  <c r="X1049" i="1"/>
  <c r="AJ1049" i="1" s="1"/>
  <c r="AF1049" i="1"/>
  <c r="AG1049" i="1"/>
  <c r="T1049" i="1"/>
  <c r="O1049" i="1"/>
  <c r="Q1049" i="1" s="1"/>
  <c r="AF808" i="1"/>
  <c r="T808" i="1"/>
  <c r="U808" i="1"/>
  <c r="O808" i="1"/>
  <c r="Q808" i="1" s="1"/>
  <c r="AG808" i="1"/>
  <c r="X808" i="1"/>
  <c r="AJ808" i="1" s="1"/>
  <c r="AC808" i="1"/>
  <c r="AD808" i="1" s="1"/>
  <c r="AC462" i="1"/>
  <c r="AD462" i="1" s="1"/>
  <c r="O462" i="1"/>
  <c r="Q462" i="1" s="1"/>
  <c r="AG462" i="1"/>
  <c r="T462" i="1"/>
  <c r="U462" i="1"/>
  <c r="X462" i="1"/>
  <c r="AJ462" i="1" s="1"/>
  <c r="AF462" i="1"/>
  <c r="AF974" i="1"/>
  <c r="AC974" i="1"/>
  <c r="AD974" i="1" s="1"/>
  <c r="O974" i="1"/>
  <c r="Q974" i="1" s="1"/>
  <c r="AG974" i="1"/>
  <c r="T974" i="1"/>
  <c r="U974" i="1"/>
  <c r="X974" i="1"/>
  <c r="AJ974" i="1" s="1"/>
  <c r="AF938" i="1"/>
  <c r="T938" i="1"/>
  <c r="O938" i="1"/>
  <c r="Q938" i="1" s="1"/>
  <c r="U938" i="1"/>
  <c r="AG938" i="1"/>
  <c r="X938" i="1"/>
  <c r="AJ938" i="1" s="1"/>
  <c r="AC938" i="1"/>
  <c r="AD938" i="1" s="1"/>
  <c r="AC877" i="1"/>
  <c r="AD877" i="1" s="1"/>
  <c r="U877" i="1"/>
  <c r="T877" i="1"/>
  <c r="X877" i="1"/>
  <c r="AJ877" i="1" s="1"/>
  <c r="O877" i="1"/>
  <c r="Q877" i="1" s="1"/>
  <c r="AF877" i="1"/>
  <c r="AG877" i="1"/>
  <c r="AC727" i="1"/>
  <c r="AD727" i="1" s="1"/>
  <c r="AG727" i="1"/>
  <c r="X727" i="1"/>
  <c r="AJ727" i="1" s="1"/>
  <c r="O727" i="1"/>
  <c r="Q727" i="1" s="1"/>
  <c r="AF727" i="1"/>
  <c r="U727" i="1"/>
  <c r="T727" i="1"/>
  <c r="O576" i="1"/>
  <c r="Q576" i="1" s="1"/>
  <c r="AG576" i="1"/>
  <c r="T576" i="1"/>
  <c r="X576" i="1"/>
  <c r="AJ576" i="1" s="1"/>
  <c r="AC576" i="1"/>
  <c r="AD576" i="1" s="1"/>
  <c r="AF576" i="1"/>
  <c r="U576" i="1"/>
  <c r="AF531" i="1"/>
  <c r="AC531" i="1"/>
  <c r="AD531" i="1" s="1"/>
  <c r="T531" i="1"/>
  <c r="U531" i="1"/>
  <c r="X531" i="1"/>
  <c r="AJ531" i="1" s="1"/>
  <c r="O531" i="1"/>
  <c r="Q531" i="1" s="1"/>
  <c r="AG531" i="1"/>
  <c r="AG494" i="1"/>
  <c r="AF494" i="1"/>
  <c r="X494" i="1"/>
  <c r="AJ494" i="1" s="1"/>
  <c r="O494" i="1"/>
  <c r="Q494" i="1" s="1"/>
  <c r="AC494" i="1"/>
  <c r="AD494" i="1" s="1"/>
  <c r="U494" i="1"/>
  <c r="T494" i="1"/>
  <c r="AC455" i="1"/>
  <c r="AD455" i="1" s="1"/>
  <c r="U455" i="1"/>
  <c r="O455" i="1"/>
  <c r="Q455" i="1" s="1"/>
  <c r="T455" i="1"/>
  <c r="AG455" i="1"/>
  <c r="AF455" i="1"/>
  <c r="X455" i="1"/>
  <c r="AJ455" i="1" s="1"/>
  <c r="AC401" i="1"/>
  <c r="AD401" i="1" s="1"/>
  <c r="O401" i="1"/>
  <c r="Q401" i="1" s="1"/>
  <c r="X401" i="1"/>
  <c r="AJ401" i="1" s="1"/>
  <c r="U401" i="1"/>
  <c r="T401" i="1"/>
  <c r="AF401" i="1"/>
  <c r="AG401" i="1"/>
  <c r="AF139" i="1"/>
  <c r="AC139" i="1"/>
  <c r="AD139" i="1" s="1"/>
  <c r="T139" i="1"/>
  <c r="U139" i="1"/>
  <c r="X139" i="1"/>
  <c r="AJ139" i="1" s="1"/>
  <c r="O139" i="1"/>
  <c r="Q139" i="1" s="1"/>
  <c r="AG139" i="1"/>
  <c r="AG52" i="1"/>
  <c r="U52" i="1"/>
  <c r="AF52" i="1"/>
  <c r="T52" i="1"/>
  <c r="O52" i="1"/>
  <c r="Q52" i="1" s="1"/>
  <c r="X52" i="1"/>
  <c r="AJ52" i="1" s="1"/>
  <c r="AC52" i="1"/>
  <c r="AD52" i="1" s="1"/>
  <c r="AC282" i="1"/>
  <c r="AD282" i="1" s="1"/>
  <c r="AG282" i="1"/>
  <c r="AF282" i="1"/>
  <c r="X282" i="1"/>
  <c r="AJ282" i="1" s="1"/>
  <c r="U282" i="1"/>
  <c r="O282" i="1"/>
  <c r="Q282" i="1" s="1"/>
  <c r="T282" i="1"/>
  <c r="AG20" i="1"/>
  <c r="AF20" i="1"/>
  <c r="O20" i="1"/>
  <c r="Q20" i="1" s="1"/>
  <c r="U20" i="1"/>
  <c r="AC20" i="1"/>
  <c r="AD20" i="1" s="1"/>
  <c r="T20" i="1"/>
  <c r="X20" i="1"/>
  <c r="AJ20" i="1" s="1"/>
  <c r="U165" i="1"/>
  <c r="X165" i="1"/>
  <c r="AJ165" i="1" s="1"/>
  <c r="T165" i="1"/>
  <c r="AF165" i="1"/>
  <c r="AC165" i="1"/>
  <c r="AD165" i="1" s="1"/>
  <c r="O165" i="1"/>
  <c r="Q165" i="1" s="1"/>
  <c r="AG165" i="1"/>
  <c r="T291" i="1"/>
  <c r="AC291" i="1"/>
  <c r="AD291" i="1" s="1"/>
  <c r="O291" i="1"/>
  <c r="Q291" i="1" s="1"/>
  <c r="AG291" i="1"/>
  <c r="X291" i="1"/>
  <c r="AJ291" i="1" s="1"/>
  <c r="AF291" i="1"/>
  <c r="U291" i="1"/>
  <c r="U108" i="1"/>
  <c r="AC108" i="1"/>
  <c r="AD108" i="1" s="1"/>
  <c r="AG108" i="1"/>
  <c r="X108" i="1"/>
  <c r="AJ108" i="1" s="1"/>
  <c r="AF108" i="1"/>
  <c r="T108" i="1"/>
  <c r="O108" i="1"/>
  <c r="Q108" i="1" s="1"/>
  <c r="AF36" i="1"/>
  <c r="AC36" i="1"/>
  <c r="AD36" i="1" s="1"/>
  <c r="AG36" i="1"/>
  <c r="O36" i="1"/>
  <c r="Q36" i="1" s="1"/>
  <c r="X36" i="1"/>
  <c r="AJ36" i="1" s="1"/>
  <c r="U36" i="1"/>
  <c r="T36" i="1"/>
  <c r="X335" i="1"/>
  <c r="AJ335" i="1" s="1"/>
  <c r="T335" i="1"/>
  <c r="AF335" i="1"/>
  <c r="AG335" i="1"/>
  <c r="U335" i="1"/>
  <c r="AC335" i="1"/>
  <c r="AD335" i="1" s="1"/>
  <c r="O335" i="1"/>
  <c r="Q335" i="1" s="1"/>
  <c r="AG109" i="1"/>
  <c r="AF109" i="1"/>
  <c r="O109" i="1"/>
  <c r="Q109" i="1" s="1"/>
  <c r="X109" i="1"/>
  <c r="AJ109" i="1" s="1"/>
  <c r="AC109" i="1"/>
  <c r="AD109" i="1" s="1"/>
  <c r="U109" i="1"/>
  <c r="T109" i="1"/>
  <c r="O161" i="1"/>
  <c r="Q161" i="1" s="1"/>
  <c r="U161" i="1"/>
  <c r="AG161" i="1"/>
  <c r="AC161" i="1"/>
  <c r="AD161" i="1" s="1"/>
  <c r="X161" i="1"/>
  <c r="AJ161" i="1" s="1"/>
  <c r="AF161" i="1"/>
  <c r="T161" i="1"/>
  <c r="AC332" i="1"/>
  <c r="AD332" i="1" s="1"/>
  <c r="O332" i="1"/>
  <c r="Q332" i="1" s="1"/>
  <c r="T332" i="1"/>
  <c r="AG332" i="1"/>
  <c r="X332" i="1"/>
  <c r="AJ332" i="1" s="1"/>
  <c r="AF332" i="1"/>
  <c r="U332" i="1"/>
  <c r="U90" i="1"/>
  <c r="X90" i="1"/>
  <c r="AJ90" i="1" s="1"/>
  <c r="AG90" i="1"/>
  <c r="AF90" i="1"/>
  <c r="O90" i="1"/>
  <c r="Q90" i="1" s="1"/>
  <c r="T90" i="1"/>
  <c r="AC90" i="1"/>
  <c r="AD90" i="1" s="1"/>
  <c r="AF217" i="1"/>
  <c r="O217" i="1"/>
  <c r="Q217" i="1" s="1"/>
  <c r="AC217" i="1"/>
  <c r="AD217" i="1" s="1"/>
  <c r="X217" i="1"/>
  <c r="AJ217" i="1" s="1"/>
  <c r="U217" i="1"/>
  <c r="T217" i="1"/>
  <c r="AG217" i="1"/>
  <c r="AC187" i="1"/>
  <c r="AD187" i="1" s="1"/>
  <c r="X187" i="1"/>
  <c r="AJ187" i="1" s="1"/>
  <c r="O187" i="1"/>
  <c r="Q187" i="1" s="1"/>
  <c r="U187" i="1"/>
  <c r="T187" i="1"/>
  <c r="AF187" i="1"/>
  <c r="AG187" i="1"/>
  <c r="AC300" i="1"/>
  <c r="AD300" i="1" s="1"/>
  <c r="AF300" i="1"/>
  <c r="O300" i="1"/>
  <c r="Q300" i="1" s="1"/>
  <c r="X300" i="1"/>
  <c r="AJ300" i="1" s="1"/>
  <c r="AG300" i="1"/>
  <c r="T300" i="1"/>
  <c r="U300" i="1"/>
  <c r="X650" i="1"/>
  <c r="AJ650" i="1" s="1"/>
  <c r="AC650" i="1"/>
  <c r="AD650" i="1" s="1"/>
  <c r="AG650" i="1"/>
  <c r="AF650" i="1"/>
  <c r="U650" i="1"/>
  <c r="O650" i="1"/>
  <c r="Q650" i="1" s="1"/>
  <c r="T650" i="1"/>
  <c r="AG91" i="1"/>
  <c r="AC91" i="1"/>
  <c r="AD91" i="1" s="1"/>
  <c r="X91" i="1"/>
  <c r="AJ91" i="1" s="1"/>
  <c r="U91" i="1"/>
  <c r="AF91" i="1"/>
  <c r="O91" i="1"/>
  <c r="Q91" i="1" s="1"/>
  <c r="T91" i="1"/>
  <c r="AC178" i="1"/>
  <c r="AD178" i="1" s="1"/>
  <c r="AG178" i="1"/>
  <c r="U178" i="1"/>
  <c r="O178" i="1"/>
  <c r="Q178" i="1" s="1"/>
  <c r="AF178" i="1"/>
  <c r="T178" i="1"/>
  <c r="X178" i="1"/>
  <c r="AJ178" i="1" s="1"/>
  <c r="AF75" i="1"/>
  <c r="AC75" i="1"/>
  <c r="AD75" i="1" s="1"/>
  <c r="T75" i="1"/>
  <c r="X75" i="1"/>
  <c r="AJ75" i="1" s="1"/>
  <c r="O75" i="1"/>
  <c r="Q75" i="1" s="1"/>
  <c r="U75" i="1"/>
  <c r="AG75" i="1"/>
  <c r="X814" i="1"/>
  <c r="AJ814" i="1" s="1"/>
  <c r="AG814" i="1"/>
  <c r="U814" i="1"/>
  <c r="AC814" i="1"/>
  <c r="AD814" i="1" s="1"/>
  <c r="O814" i="1"/>
  <c r="Q814" i="1" s="1"/>
  <c r="T814" i="1"/>
  <c r="AF814" i="1"/>
  <c r="AF541" i="1"/>
  <c r="T541" i="1"/>
  <c r="X541" i="1"/>
  <c r="AJ541" i="1" s="1"/>
  <c r="U541" i="1"/>
  <c r="AG541" i="1"/>
  <c r="O541" i="1"/>
  <c r="Q541" i="1" s="1"/>
  <c r="AC541" i="1"/>
  <c r="AD541" i="1" s="1"/>
  <c r="U379" i="1"/>
  <c r="T379" i="1"/>
  <c r="AC379" i="1"/>
  <c r="AD379" i="1" s="1"/>
  <c r="AF379" i="1"/>
  <c r="AG379" i="1"/>
  <c r="X379" i="1"/>
  <c r="AJ379" i="1" s="1"/>
  <c r="O379" i="1"/>
  <c r="Q379" i="1" s="1"/>
  <c r="O501" i="1"/>
  <c r="Q501" i="1" s="1"/>
  <c r="U501" i="1"/>
  <c r="AG501" i="1"/>
  <c r="AF501" i="1"/>
  <c r="AC501" i="1"/>
  <c r="AD501" i="1" s="1"/>
  <c r="X501" i="1"/>
  <c r="AJ501" i="1" s="1"/>
  <c r="T501" i="1"/>
  <c r="AF1078" i="1"/>
  <c r="T1078" i="1"/>
  <c r="X1078" i="1"/>
  <c r="AJ1078" i="1" s="1"/>
  <c r="O1078" i="1"/>
  <c r="Q1078" i="1" s="1"/>
  <c r="U1078" i="1"/>
  <c r="AG1078" i="1"/>
  <c r="AC1078" i="1"/>
  <c r="AD1078" i="1" s="1"/>
  <c r="T575" i="1"/>
  <c r="X575" i="1"/>
  <c r="AJ575" i="1" s="1"/>
  <c r="AG575" i="1"/>
  <c r="U575" i="1"/>
  <c r="AF575" i="1"/>
  <c r="AC575" i="1"/>
  <c r="AD575" i="1" s="1"/>
  <c r="O575" i="1"/>
  <c r="Q575" i="1" s="1"/>
  <c r="T825" i="1"/>
  <c r="AC825" i="1"/>
  <c r="AD825" i="1" s="1"/>
  <c r="AG825" i="1"/>
  <c r="O825" i="1"/>
  <c r="Q825" i="1" s="1"/>
  <c r="AF825" i="1"/>
  <c r="X825" i="1"/>
  <c r="AJ825" i="1" s="1"/>
  <c r="U825" i="1"/>
  <c r="AG574" i="1"/>
  <c r="O574" i="1"/>
  <c r="Q574" i="1" s="1"/>
  <c r="AC574" i="1"/>
  <c r="AD574" i="1" s="1"/>
  <c r="T574" i="1"/>
  <c r="AF574" i="1"/>
  <c r="X574" i="1"/>
  <c r="AJ574" i="1" s="1"/>
  <c r="U574" i="1"/>
  <c r="AC493" i="1"/>
  <c r="AD493" i="1" s="1"/>
  <c r="AG493" i="1"/>
  <c r="X493" i="1"/>
  <c r="AJ493" i="1" s="1"/>
  <c r="U493" i="1"/>
  <c r="T493" i="1"/>
  <c r="AF493" i="1"/>
  <c r="O493" i="1"/>
  <c r="Q493" i="1" s="1"/>
  <c r="T450" i="1"/>
  <c r="U450" i="1"/>
  <c r="AG450" i="1"/>
  <c r="AF450" i="1"/>
  <c r="O450" i="1"/>
  <c r="Q450" i="1" s="1"/>
  <c r="AC450" i="1"/>
  <c r="AD450" i="1" s="1"/>
  <c r="X450" i="1"/>
  <c r="AJ450" i="1" s="1"/>
  <c r="AF247" i="1"/>
  <c r="O247" i="1"/>
  <c r="Q247" i="1" s="1"/>
  <c r="X247" i="1"/>
  <c r="AJ247" i="1" s="1"/>
  <c r="U247" i="1"/>
  <c r="T247" i="1"/>
  <c r="AC247" i="1"/>
  <c r="AD247" i="1" s="1"/>
  <c r="AG247" i="1"/>
  <c r="AG745" i="1"/>
  <c r="AC745" i="1"/>
  <c r="AD745" i="1" s="1"/>
  <c r="U745" i="1"/>
  <c r="O745" i="1"/>
  <c r="Q745" i="1" s="1"/>
  <c r="AF745" i="1"/>
  <c r="X745" i="1"/>
  <c r="AJ745" i="1" s="1"/>
  <c r="T745" i="1"/>
  <c r="AG884" i="1"/>
  <c r="X884" i="1"/>
  <c r="AJ884" i="1" s="1"/>
  <c r="AF884" i="1"/>
  <c r="AC884" i="1"/>
  <c r="AD884" i="1" s="1"/>
  <c r="T884" i="1"/>
  <c r="O884" i="1"/>
  <c r="Q884" i="1" s="1"/>
  <c r="U884" i="1"/>
  <c r="AF734" i="1"/>
  <c r="U734" i="1"/>
  <c r="O734" i="1"/>
  <c r="Q734" i="1" s="1"/>
  <c r="AC734" i="1"/>
  <c r="AD734" i="1" s="1"/>
  <c r="T734" i="1"/>
  <c r="AG734" i="1"/>
  <c r="X734" i="1"/>
  <c r="AJ734" i="1" s="1"/>
  <c r="O236" i="1"/>
  <c r="Q236" i="1" s="1"/>
  <c r="AC236" i="1"/>
  <c r="AD236" i="1" s="1"/>
  <c r="T236" i="1"/>
  <c r="X236" i="1"/>
  <c r="AJ236" i="1" s="1"/>
  <c r="AG236" i="1"/>
  <c r="AF236" i="1"/>
  <c r="U236" i="1"/>
  <c r="AG201" i="1"/>
  <c r="X201" i="1"/>
  <c r="AJ201" i="1" s="1"/>
  <c r="O201" i="1"/>
  <c r="Q201" i="1" s="1"/>
  <c r="AC201" i="1"/>
  <c r="AD201" i="1" s="1"/>
  <c r="U201" i="1"/>
  <c r="AF201" i="1"/>
  <c r="T201" i="1"/>
  <c r="T204" i="1"/>
  <c r="AF204" i="1"/>
  <c r="AG204" i="1"/>
  <c r="O204" i="1"/>
  <c r="Q204" i="1" s="1"/>
  <c r="U204" i="1"/>
  <c r="AC204" i="1"/>
  <c r="AD204" i="1" s="1"/>
  <c r="X204" i="1"/>
  <c r="AJ204" i="1" s="1"/>
  <c r="AF842" i="1"/>
  <c r="X842" i="1"/>
  <c r="AJ842" i="1" s="1"/>
  <c r="U842" i="1"/>
  <c r="T842" i="1"/>
  <c r="AC842" i="1"/>
  <c r="AD842" i="1" s="1"/>
  <c r="AG842" i="1"/>
  <c r="O842" i="1"/>
  <c r="Q842" i="1" s="1"/>
  <c r="AF601" i="1"/>
  <c r="AC601" i="1"/>
  <c r="AD601" i="1" s="1"/>
  <c r="X601" i="1"/>
  <c r="AJ601" i="1" s="1"/>
  <c r="O601" i="1"/>
  <c r="Q601" i="1" s="1"/>
  <c r="T601" i="1"/>
  <c r="AG601" i="1"/>
  <c r="U601" i="1"/>
  <c r="T945" i="1"/>
  <c r="AF945" i="1"/>
  <c r="AC945" i="1"/>
  <c r="AD945" i="1" s="1"/>
  <c r="O945" i="1"/>
  <c r="Q945" i="1" s="1"/>
  <c r="U945" i="1"/>
  <c r="X945" i="1"/>
  <c r="AJ945" i="1" s="1"/>
  <c r="AG945" i="1"/>
  <c r="AG547" i="1"/>
  <c r="T547" i="1"/>
  <c r="AC547" i="1"/>
  <c r="AD547" i="1" s="1"/>
  <c r="AF547" i="1"/>
  <c r="O547" i="1"/>
  <c r="Q547" i="1" s="1"/>
  <c r="U547" i="1"/>
  <c r="X547" i="1"/>
  <c r="AJ547" i="1" s="1"/>
  <c r="AG1038" i="1"/>
  <c r="AF1038" i="1"/>
  <c r="AC1038" i="1"/>
  <c r="AD1038" i="1" s="1"/>
  <c r="T1038" i="1"/>
  <c r="O1038" i="1"/>
  <c r="Q1038" i="1" s="1"/>
  <c r="U1038" i="1"/>
  <c r="X1038" i="1"/>
  <c r="AJ1038" i="1" s="1"/>
  <c r="T957" i="1"/>
  <c r="X957" i="1"/>
  <c r="AJ957" i="1" s="1"/>
  <c r="O957" i="1"/>
  <c r="Q957" i="1" s="1"/>
  <c r="AG957" i="1"/>
  <c r="AC957" i="1"/>
  <c r="AD957" i="1" s="1"/>
  <c r="AF957" i="1"/>
  <c r="U957" i="1"/>
  <c r="O909" i="1"/>
  <c r="Q909" i="1" s="1"/>
  <c r="AF909" i="1"/>
  <c r="AC909" i="1"/>
  <c r="AD909" i="1" s="1"/>
  <c r="T909" i="1"/>
  <c r="U909" i="1"/>
  <c r="AG909" i="1"/>
  <c r="X909" i="1"/>
  <c r="AJ909" i="1" s="1"/>
  <c r="U862" i="1"/>
  <c r="AC862" i="1"/>
  <c r="AD862" i="1" s="1"/>
  <c r="AG862" i="1"/>
  <c r="T862" i="1"/>
  <c r="X862" i="1"/>
  <c r="AJ862" i="1" s="1"/>
  <c r="O862" i="1"/>
  <c r="Q862" i="1" s="1"/>
  <c r="AF862" i="1"/>
  <c r="AC791" i="1"/>
  <c r="AD791" i="1" s="1"/>
  <c r="AF791" i="1"/>
  <c r="O791" i="1"/>
  <c r="Q791" i="1" s="1"/>
  <c r="X791" i="1"/>
  <c r="AJ791" i="1" s="1"/>
  <c r="U791" i="1"/>
  <c r="T791" i="1"/>
  <c r="AG791" i="1"/>
  <c r="AF706" i="1"/>
  <c r="X706" i="1"/>
  <c r="AJ706" i="1" s="1"/>
  <c r="AG706" i="1"/>
  <c r="AC706" i="1"/>
  <c r="AD706" i="1" s="1"/>
  <c r="O706" i="1"/>
  <c r="Q706" i="1" s="1"/>
  <c r="T706" i="1"/>
  <c r="U706" i="1"/>
  <c r="AC613" i="1"/>
  <c r="AD613" i="1" s="1"/>
  <c r="O613" i="1"/>
  <c r="Q613" i="1" s="1"/>
  <c r="X613" i="1"/>
  <c r="AJ613" i="1" s="1"/>
  <c r="AF613" i="1"/>
  <c r="AG613" i="1"/>
  <c r="U613" i="1"/>
  <c r="T613" i="1"/>
  <c r="AG566" i="1"/>
  <c r="O566" i="1"/>
  <c r="Q566" i="1" s="1"/>
  <c r="AC566" i="1"/>
  <c r="AD566" i="1" s="1"/>
  <c r="X566" i="1"/>
  <c r="AJ566" i="1" s="1"/>
  <c r="AF566" i="1"/>
  <c r="T566" i="1"/>
  <c r="U566" i="1"/>
  <c r="AC524" i="1"/>
  <c r="AD524" i="1" s="1"/>
  <c r="U524" i="1"/>
  <c r="AG524" i="1"/>
  <c r="X524" i="1"/>
  <c r="AJ524" i="1" s="1"/>
  <c r="O524" i="1"/>
  <c r="Q524" i="1" s="1"/>
  <c r="AF524" i="1"/>
  <c r="T524" i="1"/>
  <c r="AC481" i="1"/>
  <c r="AD481" i="1" s="1"/>
  <c r="O481" i="1"/>
  <c r="Q481" i="1" s="1"/>
  <c r="AF481" i="1"/>
  <c r="X481" i="1"/>
  <c r="AJ481" i="1" s="1"/>
  <c r="U481" i="1"/>
  <c r="AG481" i="1"/>
  <c r="T481" i="1"/>
  <c r="T440" i="1"/>
  <c r="AC440" i="1"/>
  <c r="AD440" i="1" s="1"/>
  <c r="AF440" i="1"/>
  <c r="X440" i="1"/>
  <c r="AJ440" i="1" s="1"/>
  <c r="O440" i="1"/>
  <c r="Q440" i="1" s="1"/>
  <c r="U440" i="1"/>
  <c r="AG440" i="1"/>
  <c r="AC377" i="1"/>
  <c r="AD377" i="1" s="1"/>
  <c r="X377" i="1"/>
  <c r="AJ377" i="1" s="1"/>
  <c r="T377" i="1"/>
  <c r="O377" i="1"/>
  <c r="Q377" i="1" s="1"/>
  <c r="U377" i="1"/>
  <c r="AG377" i="1"/>
  <c r="AF377" i="1"/>
  <c r="AG131" i="1"/>
  <c r="U131" i="1"/>
  <c r="O131" i="1"/>
  <c r="Q131" i="1" s="1"/>
  <c r="X131" i="1"/>
  <c r="AJ131" i="1" s="1"/>
  <c r="T131" i="1"/>
  <c r="AC131" i="1"/>
  <c r="AD131" i="1" s="1"/>
  <c r="AF131" i="1"/>
  <c r="T44" i="1"/>
  <c r="AG44" i="1"/>
  <c r="AF44" i="1"/>
  <c r="AC44" i="1"/>
  <c r="AD44" i="1" s="1"/>
  <c r="X44" i="1"/>
  <c r="AJ44" i="1" s="1"/>
  <c r="O44" i="1"/>
  <c r="Q44" i="1" s="1"/>
  <c r="U44" i="1"/>
  <c r="AG383" i="1"/>
  <c r="AC383" i="1"/>
  <c r="AD383" i="1" s="1"/>
  <c r="U383" i="1"/>
  <c r="T383" i="1"/>
  <c r="X383" i="1"/>
  <c r="AJ383" i="1" s="1"/>
  <c r="O383" i="1"/>
  <c r="Q383" i="1" s="1"/>
  <c r="AF383" i="1"/>
  <c r="U1054" i="1"/>
  <c r="AG1054" i="1"/>
  <c r="AC1054" i="1"/>
  <c r="AD1054" i="1" s="1"/>
  <c r="O1054" i="1"/>
  <c r="Q1054" i="1" s="1"/>
  <c r="T1054" i="1"/>
  <c r="AF1054" i="1"/>
  <c r="X1054" i="1"/>
  <c r="AJ1054" i="1" s="1"/>
  <c r="AF977" i="1"/>
  <c r="AC977" i="1"/>
  <c r="AD977" i="1" s="1"/>
  <c r="U977" i="1"/>
  <c r="T977" i="1"/>
  <c r="O977" i="1"/>
  <c r="Q977" i="1" s="1"/>
  <c r="X977" i="1"/>
  <c r="AJ977" i="1" s="1"/>
  <c r="AG977" i="1"/>
  <c r="AG351" i="1"/>
  <c r="AF351" i="1"/>
  <c r="T351" i="1"/>
  <c r="U351" i="1"/>
  <c r="O351" i="1"/>
  <c r="Q351" i="1" s="1"/>
  <c r="X351" i="1"/>
  <c r="AJ351" i="1" s="1"/>
  <c r="AC351" i="1"/>
  <c r="AD351" i="1" s="1"/>
  <c r="U624" i="1"/>
  <c r="X624" i="1"/>
  <c r="AJ624" i="1" s="1"/>
  <c r="AF624" i="1"/>
  <c r="T624" i="1"/>
  <c r="O624" i="1"/>
  <c r="Q624" i="1" s="1"/>
  <c r="AG624" i="1"/>
  <c r="AC624" i="1"/>
  <c r="AD624" i="1" s="1"/>
  <c r="AG528" i="1"/>
  <c r="AC528" i="1"/>
  <c r="AD528" i="1" s="1"/>
  <c r="U528" i="1"/>
  <c r="T528" i="1"/>
  <c r="X528" i="1"/>
  <c r="AJ528" i="1" s="1"/>
  <c r="O528" i="1"/>
  <c r="Q528" i="1" s="1"/>
  <c r="AF528" i="1"/>
  <c r="AC1052" i="1"/>
  <c r="AD1052" i="1" s="1"/>
  <c r="O1052" i="1"/>
  <c r="Q1052" i="1" s="1"/>
  <c r="T1052" i="1"/>
  <c r="AF1052" i="1"/>
  <c r="U1052" i="1"/>
  <c r="X1052" i="1"/>
  <c r="AJ1052" i="1" s="1"/>
  <c r="AG1052" i="1"/>
  <c r="O1008" i="1"/>
  <c r="Q1008" i="1" s="1"/>
  <c r="U1008" i="1"/>
  <c r="AF1008" i="1"/>
  <c r="AC1008" i="1"/>
  <c r="AD1008" i="1" s="1"/>
  <c r="AG1008" i="1"/>
  <c r="T1008" i="1"/>
  <c r="X1008" i="1"/>
  <c r="AJ1008" i="1" s="1"/>
  <c r="O554" i="1"/>
  <c r="Q554" i="1" s="1"/>
  <c r="X554" i="1"/>
  <c r="AJ554" i="1" s="1"/>
  <c r="AG554" i="1"/>
  <c r="T554" i="1"/>
  <c r="AF554" i="1"/>
  <c r="AC554" i="1"/>
  <c r="AD554" i="1" s="1"/>
  <c r="U554" i="1"/>
  <c r="U760" i="1"/>
  <c r="X760" i="1"/>
  <c r="AJ760" i="1" s="1"/>
  <c r="AF760" i="1"/>
  <c r="O760" i="1"/>
  <c r="Q760" i="1" s="1"/>
  <c r="AG760" i="1"/>
  <c r="T760" i="1"/>
  <c r="AC760" i="1"/>
  <c r="AD760" i="1" s="1"/>
  <c r="T742" i="1"/>
  <c r="AC742" i="1"/>
  <c r="AD742" i="1" s="1"/>
  <c r="U742" i="1"/>
  <c r="AF742" i="1"/>
  <c r="O742" i="1"/>
  <c r="Q742" i="1" s="1"/>
  <c r="AG742" i="1"/>
  <c r="X742" i="1"/>
  <c r="AJ742" i="1" s="1"/>
  <c r="T929" i="1"/>
  <c r="AF929" i="1"/>
  <c r="U929" i="1"/>
  <c r="X929" i="1"/>
  <c r="AJ929" i="1" s="1"/>
  <c r="AG929" i="1"/>
  <c r="O929" i="1"/>
  <c r="Q929" i="1" s="1"/>
  <c r="AC929" i="1"/>
  <c r="AD929" i="1" s="1"/>
  <c r="O97" i="1"/>
  <c r="Q97" i="1" s="1"/>
  <c r="U97" i="1"/>
  <c r="AG97" i="1"/>
  <c r="AC97" i="1"/>
  <c r="AD97" i="1" s="1"/>
  <c r="T97" i="1"/>
  <c r="X97" i="1"/>
  <c r="AJ97" i="1" s="1"/>
  <c r="AF97" i="1"/>
  <c r="AG641" i="1"/>
  <c r="AF641" i="1"/>
  <c r="U641" i="1"/>
  <c r="O641" i="1"/>
  <c r="Q641" i="1" s="1"/>
  <c r="AC641" i="1"/>
  <c r="AD641" i="1" s="1"/>
  <c r="X641" i="1"/>
  <c r="AJ641" i="1" s="1"/>
  <c r="T641" i="1"/>
  <c r="T899" i="1"/>
  <c r="AF899" i="1"/>
  <c r="U899" i="1"/>
  <c r="O899" i="1"/>
  <c r="Q899" i="1" s="1"/>
  <c r="AC899" i="1"/>
  <c r="AD899" i="1" s="1"/>
  <c r="X899" i="1"/>
  <c r="AJ899" i="1" s="1"/>
  <c r="AG899" i="1"/>
  <c r="T72" i="1"/>
  <c r="O72" i="1"/>
  <c r="Q72" i="1" s="1"/>
  <c r="AF72" i="1"/>
  <c r="X72" i="1"/>
  <c r="AJ72" i="1" s="1"/>
  <c r="AG72" i="1"/>
  <c r="AC72" i="1"/>
  <c r="AD72" i="1" s="1"/>
  <c r="U72" i="1"/>
  <c r="X738" i="1"/>
  <c r="AJ738" i="1" s="1"/>
  <c r="AF738" i="1"/>
  <c r="O738" i="1"/>
  <c r="Q738" i="1" s="1"/>
  <c r="AC738" i="1"/>
  <c r="AD738" i="1" s="1"/>
  <c r="U738" i="1"/>
  <c r="AG738" i="1"/>
  <c r="T738" i="1"/>
  <c r="U1080" i="1"/>
  <c r="T1080" i="1"/>
  <c r="X1080" i="1"/>
  <c r="AJ1080" i="1" s="1"/>
  <c r="AF1080" i="1"/>
  <c r="AG1080" i="1"/>
  <c r="O1080" i="1"/>
  <c r="Q1080" i="1" s="1"/>
  <c r="AC1080" i="1"/>
  <c r="AD1080" i="1" s="1"/>
  <c r="T1014" i="1"/>
  <c r="O1014" i="1"/>
  <c r="Q1014" i="1" s="1"/>
  <c r="U1014" i="1"/>
  <c r="X1014" i="1"/>
  <c r="AJ1014" i="1" s="1"/>
  <c r="AC1014" i="1"/>
  <c r="AD1014" i="1" s="1"/>
  <c r="AG1014" i="1"/>
  <c r="AF1014" i="1"/>
  <c r="O948" i="1"/>
  <c r="Q948" i="1" s="1"/>
  <c r="X948" i="1"/>
  <c r="AJ948" i="1" s="1"/>
  <c r="AG948" i="1"/>
  <c r="U948" i="1"/>
  <c r="T948" i="1"/>
  <c r="AC948" i="1"/>
  <c r="AD948" i="1" s="1"/>
  <c r="AF948" i="1"/>
  <c r="AF890" i="1"/>
  <c r="X890" i="1"/>
  <c r="AJ890" i="1" s="1"/>
  <c r="AG890" i="1"/>
  <c r="T890" i="1"/>
  <c r="O890" i="1"/>
  <c r="Q890" i="1" s="1"/>
  <c r="U890" i="1"/>
  <c r="AC890" i="1"/>
  <c r="AD890" i="1" s="1"/>
  <c r="O770" i="1"/>
  <c r="Q770" i="1" s="1"/>
  <c r="AF770" i="1"/>
  <c r="U770" i="1"/>
  <c r="X770" i="1"/>
  <c r="AJ770" i="1" s="1"/>
  <c r="AC770" i="1"/>
  <c r="AD770" i="1" s="1"/>
  <c r="AG770" i="1"/>
  <c r="T770" i="1"/>
  <c r="AG597" i="1"/>
  <c r="O597" i="1"/>
  <c r="Q597" i="1" s="1"/>
  <c r="AC597" i="1"/>
  <c r="AD597" i="1" s="1"/>
  <c r="X597" i="1"/>
  <c r="AJ597" i="1" s="1"/>
  <c r="AF597" i="1"/>
  <c r="U597" i="1"/>
  <c r="T597" i="1"/>
  <c r="O508" i="1"/>
  <c r="Q508" i="1" s="1"/>
  <c r="T508" i="1"/>
  <c r="AF508" i="1"/>
  <c r="X508" i="1"/>
  <c r="AJ508" i="1" s="1"/>
  <c r="U508" i="1"/>
  <c r="AC508" i="1"/>
  <c r="AD508" i="1" s="1"/>
  <c r="AG508" i="1"/>
  <c r="X425" i="1"/>
  <c r="AJ425" i="1" s="1"/>
  <c r="AG425" i="1"/>
  <c r="AC425" i="1"/>
  <c r="AD425" i="1" s="1"/>
  <c r="AF425" i="1"/>
  <c r="O425" i="1"/>
  <c r="Q425" i="1" s="1"/>
  <c r="T425" i="1"/>
  <c r="U425" i="1"/>
  <c r="X357" i="1"/>
  <c r="AJ357" i="1" s="1"/>
  <c r="U357" i="1"/>
  <c r="AF357" i="1"/>
  <c r="T357" i="1"/>
  <c r="AG357" i="1"/>
  <c r="O357" i="1"/>
  <c r="Q357" i="1" s="1"/>
  <c r="AC357" i="1"/>
  <c r="AD357" i="1" s="1"/>
  <c r="T235" i="1"/>
  <c r="AC235" i="1"/>
  <c r="AD235" i="1" s="1"/>
  <c r="AF235" i="1"/>
  <c r="U235" i="1"/>
  <c r="O235" i="1"/>
  <c r="Q235" i="1" s="1"/>
  <c r="X235" i="1"/>
  <c r="AJ235" i="1" s="1"/>
  <c r="AG235" i="1"/>
  <c r="X473" i="1"/>
  <c r="AJ473" i="1" s="1"/>
  <c r="AF473" i="1"/>
  <c r="U473" i="1"/>
  <c r="AC473" i="1"/>
  <c r="AD473" i="1" s="1"/>
  <c r="T473" i="1"/>
  <c r="AG473" i="1"/>
  <c r="O473" i="1"/>
  <c r="Q473" i="1" s="1"/>
  <c r="O275" i="1"/>
  <c r="Q275" i="1" s="1"/>
  <c r="T275" i="1"/>
  <c r="U275" i="1"/>
  <c r="AF275" i="1"/>
  <c r="AG275" i="1"/>
  <c r="X275" i="1"/>
  <c r="AJ275" i="1" s="1"/>
  <c r="AC275" i="1"/>
  <c r="AD275" i="1" s="1"/>
  <c r="AF301" i="1"/>
  <c r="T301" i="1"/>
  <c r="U301" i="1"/>
  <c r="O301" i="1"/>
  <c r="Q301" i="1" s="1"/>
  <c r="AG301" i="1"/>
  <c r="X301" i="1"/>
  <c r="AJ301" i="1" s="1"/>
  <c r="AC301" i="1"/>
  <c r="AD301" i="1" s="1"/>
  <c r="AC219" i="1"/>
  <c r="AD219" i="1" s="1"/>
  <c r="T219" i="1"/>
  <c r="AF219" i="1"/>
  <c r="AG219" i="1"/>
  <c r="X219" i="1"/>
  <c r="AJ219" i="1" s="1"/>
  <c r="U219" i="1"/>
  <c r="O219" i="1"/>
  <c r="Q219" i="1" s="1"/>
  <c r="U169" i="1"/>
  <c r="X169" i="1"/>
  <c r="AJ169" i="1" s="1"/>
  <c r="AG169" i="1"/>
  <c r="AF169" i="1"/>
  <c r="AC169" i="1"/>
  <c r="AD169" i="1" s="1"/>
  <c r="T169" i="1"/>
  <c r="O169" i="1"/>
  <c r="Q169" i="1" s="1"/>
  <c r="O307" i="1"/>
  <c r="Q307" i="1" s="1"/>
  <c r="U307" i="1"/>
  <c r="T307" i="1"/>
  <c r="AF307" i="1"/>
  <c r="AC307" i="1"/>
  <c r="AD307" i="1" s="1"/>
  <c r="X307" i="1"/>
  <c r="AJ307" i="1" s="1"/>
  <c r="AG307" i="1"/>
  <c r="T252" i="1"/>
  <c r="AC252" i="1"/>
  <c r="AD252" i="1" s="1"/>
  <c r="X252" i="1"/>
  <c r="AJ252" i="1" s="1"/>
  <c r="AG252" i="1"/>
  <c r="AF252" i="1"/>
  <c r="O252" i="1"/>
  <c r="Q252" i="1" s="1"/>
  <c r="U252" i="1"/>
  <c r="AF433" i="1"/>
  <c r="T433" i="1"/>
  <c r="AC433" i="1"/>
  <c r="AD433" i="1" s="1"/>
  <c r="U433" i="1"/>
  <c r="X433" i="1"/>
  <c r="AJ433" i="1" s="1"/>
  <c r="O433" i="1"/>
  <c r="Q433" i="1" s="1"/>
  <c r="AG433" i="1"/>
  <c r="O1047" i="1"/>
  <c r="Q1047" i="1" s="1"/>
  <c r="U1047" i="1"/>
  <c r="X1047" i="1"/>
  <c r="AJ1047" i="1" s="1"/>
  <c r="AC1047" i="1"/>
  <c r="AD1047" i="1" s="1"/>
  <c r="T1047" i="1"/>
  <c r="AG1047" i="1"/>
  <c r="AF1047" i="1"/>
  <c r="AG633" i="1"/>
  <c r="AC633" i="1"/>
  <c r="AD633" i="1" s="1"/>
  <c r="T633" i="1"/>
  <c r="O633" i="1"/>
  <c r="Q633" i="1" s="1"/>
  <c r="U633" i="1"/>
  <c r="AF633" i="1"/>
  <c r="X633" i="1"/>
  <c r="AJ633" i="1" s="1"/>
  <c r="O649" i="1"/>
  <c r="Q649" i="1" s="1"/>
  <c r="AF649" i="1"/>
  <c r="X649" i="1"/>
  <c r="AJ649" i="1" s="1"/>
  <c r="AG649" i="1"/>
  <c r="AC649" i="1"/>
  <c r="AD649" i="1" s="1"/>
  <c r="U649" i="1"/>
  <c r="T649" i="1"/>
  <c r="O686" i="1"/>
  <c r="Q686" i="1" s="1"/>
  <c r="AF686" i="1"/>
  <c r="AC686" i="1"/>
  <c r="AD686" i="1" s="1"/>
  <c r="X686" i="1"/>
  <c r="AJ686" i="1" s="1"/>
  <c r="T686" i="1"/>
  <c r="U686" i="1"/>
  <c r="AG686" i="1"/>
  <c r="AG903" i="1"/>
  <c r="T903" i="1"/>
  <c r="U903" i="1"/>
  <c r="AF903" i="1"/>
  <c r="AC903" i="1"/>
  <c r="AD903" i="1" s="1"/>
  <c r="O903" i="1"/>
  <c r="Q903" i="1" s="1"/>
  <c r="X903" i="1"/>
  <c r="AJ903" i="1" s="1"/>
  <c r="AC64" i="1"/>
  <c r="AD64" i="1" s="1"/>
  <c r="AF64" i="1"/>
  <c r="U64" i="1"/>
  <c r="O64" i="1"/>
  <c r="Q64" i="1" s="1"/>
  <c r="T64" i="1"/>
  <c r="AG64" i="1"/>
  <c r="X64" i="1"/>
  <c r="AJ64" i="1" s="1"/>
  <c r="T478" i="1"/>
  <c r="AG478" i="1"/>
  <c r="AF478" i="1"/>
  <c r="X478" i="1"/>
  <c r="AJ478" i="1" s="1"/>
  <c r="AC478" i="1"/>
  <c r="AD478" i="1" s="1"/>
  <c r="O478" i="1"/>
  <c r="Q478" i="1" s="1"/>
  <c r="U478" i="1"/>
  <c r="T550" i="1"/>
  <c r="AG550" i="1"/>
  <c r="U550" i="1"/>
  <c r="AF550" i="1"/>
  <c r="O550" i="1"/>
  <c r="Q550" i="1" s="1"/>
  <c r="X550" i="1"/>
  <c r="AJ550" i="1" s="1"/>
  <c r="AC550" i="1"/>
  <c r="AD550" i="1" s="1"/>
  <c r="AC617" i="1"/>
  <c r="AD617" i="1" s="1"/>
  <c r="AF617" i="1"/>
  <c r="AG617" i="1"/>
  <c r="T617" i="1"/>
  <c r="O617" i="1"/>
  <c r="Q617" i="1" s="1"/>
  <c r="U617" i="1"/>
  <c r="X617" i="1"/>
  <c r="AJ617" i="1" s="1"/>
  <c r="O145" i="1"/>
  <c r="Q145" i="1" s="1"/>
  <c r="AF145" i="1"/>
  <c r="AC145" i="1"/>
  <c r="AD145" i="1" s="1"/>
  <c r="T145" i="1"/>
  <c r="X145" i="1"/>
  <c r="AJ145" i="1" s="1"/>
  <c r="U145" i="1"/>
  <c r="AG145" i="1"/>
  <c r="X798" i="1"/>
  <c r="AJ798" i="1" s="1"/>
  <c r="AF798" i="1"/>
  <c r="U798" i="1"/>
  <c r="AG798" i="1"/>
  <c r="O798" i="1"/>
  <c r="Q798" i="1" s="1"/>
  <c r="T798" i="1"/>
  <c r="AC798" i="1"/>
  <c r="AD798" i="1" s="1"/>
  <c r="AG665" i="1"/>
  <c r="X665" i="1"/>
  <c r="AJ665" i="1" s="1"/>
  <c r="U665" i="1"/>
  <c r="AC665" i="1"/>
  <c r="AD665" i="1" s="1"/>
  <c r="O665" i="1"/>
  <c r="Q665" i="1" s="1"/>
  <c r="T665" i="1"/>
  <c r="AF665" i="1"/>
  <c r="U1056" i="1"/>
  <c r="T1056" i="1"/>
  <c r="AG1056" i="1"/>
  <c r="AF1056" i="1"/>
  <c r="O1056" i="1"/>
  <c r="Q1056" i="1" s="1"/>
  <c r="AC1056" i="1"/>
  <c r="AD1056" i="1" s="1"/>
  <c r="X1056" i="1"/>
  <c r="AJ1056" i="1" s="1"/>
  <c r="U939" i="1"/>
  <c r="AG939" i="1"/>
  <c r="X939" i="1"/>
  <c r="AJ939" i="1" s="1"/>
  <c r="T939" i="1"/>
  <c r="O939" i="1"/>
  <c r="Q939" i="1" s="1"/>
  <c r="AC939" i="1"/>
  <c r="AD939" i="1" s="1"/>
  <c r="AF939" i="1"/>
  <c r="U878" i="1"/>
  <c r="AF878" i="1"/>
  <c r="X878" i="1"/>
  <c r="AJ878" i="1" s="1"/>
  <c r="AC878" i="1"/>
  <c r="AD878" i="1" s="1"/>
  <c r="AG878" i="1"/>
  <c r="O878" i="1"/>
  <c r="Q878" i="1" s="1"/>
  <c r="T878" i="1"/>
  <c r="U836" i="1"/>
  <c r="AG836" i="1"/>
  <c r="AF836" i="1"/>
  <c r="O836" i="1"/>
  <c r="Q836" i="1" s="1"/>
  <c r="T836" i="1"/>
  <c r="X836" i="1"/>
  <c r="AJ836" i="1" s="1"/>
  <c r="AC836" i="1"/>
  <c r="AD836" i="1" s="1"/>
  <c r="X730" i="1"/>
  <c r="AJ730" i="1" s="1"/>
  <c r="AC730" i="1"/>
  <c r="AD730" i="1" s="1"/>
  <c r="AG730" i="1"/>
  <c r="T730" i="1"/>
  <c r="U730" i="1"/>
  <c r="O730" i="1"/>
  <c r="Q730" i="1" s="1"/>
  <c r="AF730" i="1"/>
  <c r="AF635" i="1"/>
  <c r="AG635" i="1"/>
  <c r="X635" i="1"/>
  <c r="AJ635" i="1" s="1"/>
  <c r="U635" i="1"/>
  <c r="T635" i="1"/>
  <c r="O635" i="1"/>
  <c r="Q635" i="1" s="1"/>
  <c r="AC635" i="1"/>
  <c r="AD635" i="1" s="1"/>
  <c r="T581" i="1"/>
  <c r="O581" i="1"/>
  <c r="Q581" i="1" s="1"/>
  <c r="AF581" i="1"/>
  <c r="AG581" i="1"/>
  <c r="AC581" i="1"/>
  <c r="AD581" i="1" s="1"/>
  <c r="U581" i="1"/>
  <c r="X581" i="1"/>
  <c r="AJ581" i="1" s="1"/>
  <c r="O532" i="1"/>
  <c r="Q532" i="1" s="1"/>
  <c r="AG532" i="1"/>
  <c r="U532" i="1"/>
  <c r="X532" i="1"/>
  <c r="AJ532" i="1" s="1"/>
  <c r="T532" i="1"/>
  <c r="AC532" i="1"/>
  <c r="AD532" i="1" s="1"/>
  <c r="AF532" i="1"/>
  <c r="X495" i="1"/>
  <c r="AJ495" i="1" s="1"/>
  <c r="AC495" i="1"/>
  <c r="AD495" i="1" s="1"/>
  <c r="AG495" i="1"/>
  <c r="O495" i="1"/>
  <c r="Q495" i="1" s="1"/>
  <c r="U495" i="1"/>
  <c r="T495" i="1"/>
  <c r="AF495" i="1"/>
  <c r="AC457" i="1"/>
  <c r="AD457" i="1" s="1"/>
  <c r="O457" i="1"/>
  <c r="Q457" i="1" s="1"/>
  <c r="T457" i="1"/>
  <c r="AF457" i="1"/>
  <c r="U457" i="1"/>
  <c r="AG457" i="1"/>
  <c r="X457" i="1"/>
  <c r="AJ457" i="1" s="1"/>
  <c r="AC146" i="1"/>
  <c r="AD146" i="1" s="1"/>
  <c r="AG146" i="1"/>
  <c r="T146" i="1"/>
  <c r="U146" i="1"/>
  <c r="AF146" i="1"/>
  <c r="O146" i="1"/>
  <c r="Q146" i="1" s="1"/>
  <c r="X146" i="1"/>
  <c r="AJ146" i="1" s="1"/>
  <c r="O1015" i="1"/>
  <c r="Q1015" i="1" s="1"/>
  <c r="AC1015" i="1"/>
  <c r="AD1015" i="1" s="1"/>
  <c r="X1015" i="1"/>
  <c r="AJ1015" i="1" s="1"/>
  <c r="AF1015" i="1"/>
  <c r="U1015" i="1"/>
  <c r="AG1015" i="1"/>
  <c r="T1015" i="1"/>
  <c r="U141" i="1"/>
  <c r="O141" i="1"/>
  <c r="Q141" i="1" s="1"/>
  <c r="AF141" i="1"/>
  <c r="T141" i="1"/>
  <c r="AG141" i="1"/>
  <c r="AC141" i="1"/>
  <c r="AD141" i="1" s="1"/>
  <c r="X141" i="1"/>
  <c r="AJ141" i="1" s="1"/>
  <c r="T533" i="1"/>
  <c r="O533" i="1"/>
  <c r="Q533" i="1" s="1"/>
  <c r="U533" i="1"/>
  <c r="X533" i="1"/>
  <c r="AJ533" i="1" s="1"/>
  <c r="AG533" i="1"/>
  <c r="AF533" i="1"/>
  <c r="AC533" i="1"/>
  <c r="AD533" i="1" s="1"/>
  <c r="O596" i="1"/>
  <c r="Q596" i="1" s="1"/>
  <c r="AF596" i="1"/>
  <c r="AC596" i="1"/>
  <c r="AD596" i="1" s="1"/>
  <c r="X596" i="1"/>
  <c r="AJ596" i="1" s="1"/>
  <c r="U596" i="1"/>
  <c r="AG596" i="1"/>
  <c r="T596" i="1"/>
  <c r="AG887" i="1"/>
  <c r="X887" i="1"/>
  <c r="AJ887" i="1" s="1"/>
  <c r="AF887" i="1"/>
  <c r="T887" i="1"/>
  <c r="AC887" i="1"/>
  <c r="AD887" i="1" s="1"/>
  <c r="O887" i="1"/>
  <c r="Q887" i="1" s="1"/>
  <c r="U887" i="1"/>
  <c r="AC407" i="1"/>
  <c r="AD407" i="1" s="1"/>
  <c r="T407" i="1"/>
  <c r="AF407" i="1"/>
  <c r="X407" i="1"/>
  <c r="AJ407" i="1" s="1"/>
  <c r="O407" i="1"/>
  <c r="Q407" i="1" s="1"/>
  <c r="U407" i="1"/>
  <c r="AG407" i="1"/>
  <c r="T858" i="1"/>
  <c r="O858" i="1"/>
  <c r="Q858" i="1" s="1"/>
  <c r="U858" i="1"/>
  <c r="AF858" i="1"/>
  <c r="AG858" i="1"/>
  <c r="AC858" i="1"/>
  <c r="AD858" i="1" s="1"/>
  <c r="X858" i="1"/>
  <c r="AJ858" i="1" s="1"/>
  <c r="T522" i="1"/>
  <c r="AG522" i="1"/>
  <c r="U522" i="1"/>
  <c r="O522" i="1"/>
  <c r="Q522" i="1" s="1"/>
  <c r="AC522" i="1"/>
  <c r="AD522" i="1" s="1"/>
  <c r="X522" i="1"/>
  <c r="AJ522" i="1" s="1"/>
  <c r="AF522" i="1"/>
  <c r="AC1070" i="1"/>
  <c r="AD1070" i="1" s="1"/>
  <c r="U1070" i="1"/>
  <c r="O1070" i="1"/>
  <c r="Q1070" i="1" s="1"/>
  <c r="T1070" i="1"/>
  <c r="X1070" i="1"/>
  <c r="AJ1070" i="1" s="1"/>
  <c r="AF1070" i="1"/>
  <c r="AG1070" i="1"/>
  <c r="U616" i="1"/>
  <c r="O616" i="1"/>
  <c r="Q616" i="1" s="1"/>
  <c r="T616" i="1"/>
  <c r="X616" i="1"/>
  <c r="AJ616" i="1" s="1"/>
  <c r="AG616" i="1"/>
  <c r="AC616" i="1"/>
  <c r="AD616" i="1" s="1"/>
  <c r="AF616" i="1"/>
  <c r="AF525" i="1"/>
  <c r="AC525" i="1"/>
  <c r="AD525" i="1" s="1"/>
  <c r="T525" i="1"/>
  <c r="O525" i="1"/>
  <c r="Q525" i="1" s="1"/>
  <c r="X525" i="1"/>
  <c r="AJ525" i="1" s="1"/>
  <c r="AG525" i="1"/>
  <c r="U525" i="1"/>
  <c r="AC449" i="1"/>
  <c r="AD449" i="1" s="1"/>
  <c r="T449" i="1"/>
  <c r="AF449" i="1"/>
  <c r="O449" i="1"/>
  <c r="Q449" i="1" s="1"/>
  <c r="X449" i="1"/>
  <c r="AJ449" i="1" s="1"/>
  <c r="U449" i="1"/>
  <c r="AG449" i="1"/>
  <c r="X636" i="1"/>
  <c r="AJ636" i="1" s="1"/>
  <c r="AG636" i="1"/>
  <c r="T636" i="1"/>
  <c r="AF636" i="1"/>
  <c r="AC636" i="1"/>
  <c r="AD636" i="1" s="1"/>
  <c r="O636" i="1"/>
  <c r="Q636" i="1" s="1"/>
  <c r="U636" i="1"/>
  <c r="AF1020" i="1"/>
  <c r="X1020" i="1"/>
  <c r="AJ1020" i="1" s="1"/>
  <c r="U1020" i="1"/>
  <c r="AC1020" i="1"/>
  <c r="AD1020" i="1" s="1"/>
  <c r="T1020" i="1"/>
  <c r="AG1020" i="1"/>
  <c r="O1020" i="1"/>
  <c r="Q1020" i="1" s="1"/>
  <c r="U405" i="1"/>
  <c r="AG405" i="1"/>
  <c r="T405" i="1"/>
  <c r="AC405" i="1"/>
  <c r="AD405" i="1" s="1"/>
  <c r="AF405" i="1"/>
  <c r="O405" i="1"/>
  <c r="Q405" i="1" s="1"/>
  <c r="X405" i="1"/>
  <c r="AJ405" i="1" s="1"/>
  <c r="X470" i="1"/>
  <c r="AJ470" i="1" s="1"/>
  <c r="U470" i="1"/>
  <c r="AG470" i="1"/>
  <c r="T470" i="1"/>
  <c r="O470" i="1"/>
  <c r="Q470" i="1" s="1"/>
  <c r="AF470" i="1"/>
  <c r="AC470" i="1"/>
  <c r="AD470" i="1" s="1"/>
  <c r="AG413" i="1"/>
  <c r="X413" i="1"/>
  <c r="AJ413" i="1" s="1"/>
  <c r="T413" i="1"/>
  <c r="U413" i="1"/>
  <c r="O413" i="1"/>
  <c r="Q413" i="1" s="1"/>
  <c r="AC413" i="1"/>
  <c r="AD413" i="1" s="1"/>
  <c r="AF413" i="1"/>
  <c r="U267" i="1"/>
  <c r="O267" i="1"/>
  <c r="Q267" i="1" s="1"/>
  <c r="AC267" i="1"/>
  <c r="AD267" i="1" s="1"/>
  <c r="T267" i="1"/>
  <c r="AF267" i="1"/>
  <c r="AG267" i="1"/>
  <c r="X267" i="1"/>
  <c r="AJ267" i="1" s="1"/>
  <c r="U1048" i="1"/>
  <c r="AF1048" i="1"/>
  <c r="AC1048" i="1"/>
  <c r="AD1048" i="1" s="1"/>
  <c r="T1048" i="1"/>
  <c r="X1048" i="1"/>
  <c r="AJ1048" i="1" s="1"/>
  <c r="AG1048" i="1"/>
  <c r="O1048" i="1"/>
  <c r="Q1048" i="1" s="1"/>
  <c r="AF766" i="1"/>
  <c r="X766" i="1"/>
  <c r="AJ766" i="1" s="1"/>
  <c r="AG766" i="1"/>
  <c r="O766" i="1"/>
  <c r="Q766" i="1" s="1"/>
  <c r="AC766" i="1"/>
  <c r="AD766" i="1" s="1"/>
  <c r="T766" i="1"/>
  <c r="U766" i="1"/>
  <c r="U670" i="1"/>
  <c r="AG670" i="1"/>
  <c r="AF670" i="1"/>
  <c r="AC670" i="1"/>
  <c r="AD670" i="1" s="1"/>
  <c r="O670" i="1"/>
  <c r="Q670" i="1" s="1"/>
  <c r="T670" i="1"/>
  <c r="X670" i="1"/>
  <c r="AJ670" i="1" s="1"/>
  <c r="AF1046" i="1"/>
  <c r="O1046" i="1"/>
  <c r="Q1046" i="1" s="1"/>
  <c r="AG1046" i="1"/>
  <c r="U1046" i="1"/>
  <c r="AC1046" i="1"/>
  <c r="AD1046" i="1" s="1"/>
  <c r="X1046" i="1"/>
  <c r="AJ1046" i="1" s="1"/>
  <c r="T1046" i="1"/>
  <c r="O962" i="1"/>
  <c r="Q962" i="1" s="1"/>
  <c r="AF962" i="1"/>
  <c r="U962" i="1"/>
  <c r="T962" i="1"/>
  <c r="X962" i="1"/>
  <c r="AJ962" i="1" s="1"/>
  <c r="AC962" i="1"/>
  <c r="AD962" i="1" s="1"/>
  <c r="AG962" i="1"/>
  <c r="U917" i="1"/>
  <c r="AG917" i="1"/>
  <c r="T917" i="1"/>
  <c r="AC917" i="1"/>
  <c r="AD917" i="1" s="1"/>
  <c r="O917" i="1"/>
  <c r="Q917" i="1" s="1"/>
  <c r="X917" i="1"/>
  <c r="AJ917" i="1" s="1"/>
  <c r="AF917" i="1"/>
  <c r="X864" i="1"/>
  <c r="AJ864" i="1" s="1"/>
  <c r="AG864" i="1"/>
  <c r="AC864" i="1"/>
  <c r="AD864" i="1" s="1"/>
  <c r="U864" i="1"/>
  <c r="T864" i="1"/>
  <c r="AF864" i="1"/>
  <c r="O864" i="1"/>
  <c r="Q864" i="1" s="1"/>
  <c r="X794" i="1"/>
  <c r="AJ794" i="1" s="1"/>
  <c r="T794" i="1"/>
  <c r="U794" i="1"/>
  <c r="AF794" i="1"/>
  <c r="AC794" i="1"/>
  <c r="AD794" i="1" s="1"/>
  <c r="AG794" i="1"/>
  <c r="O794" i="1"/>
  <c r="Q794" i="1" s="1"/>
  <c r="O713" i="1"/>
  <c r="Q713" i="1" s="1"/>
  <c r="AC713" i="1"/>
  <c r="AD713" i="1" s="1"/>
  <c r="T713" i="1"/>
  <c r="U713" i="1"/>
  <c r="AF713" i="1"/>
  <c r="AG713" i="1"/>
  <c r="X713" i="1"/>
  <c r="AJ713" i="1" s="1"/>
  <c r="T567" i="1"/>
  <c r="O567" i="1"/>
  <c r="Q567" i="1" s="1"/>
  <c r="AF567" i="1"/>
  <c r="AC567" i="1"/>
  <c r="AD567" i="1" s="1"/>
  <c r="X567" i="1"/>
  <c r="AJ567" i="1" s="1"/>
  <c r="AG567" i="1"/>
  <c r="U567" i="1"/>
  <c r="X484" i="1"/>
  <c r="AJ484" i="1" s="1"/>
  <c r="AF484" i="1"/>
  <c r="AC484" i="1"/>
  <c r="AD484" i="1" s="1"/>
  <c r="O484" i="1"/>
  <c r="Q484" i="1" s="1"/>
  <c r="T484" i="1"/>
  <c r="U484" i="1"/>
  <c r="AG484" i="1"/>
  <c r="AC441" i="1"/>
  <c r="AD441" i="1" s="1"/>
  <c r="X441" i="1"/>
  <c r="AJ441" i="1" s="1"/>
  <c r="O441" i="1"/>
  <c r="Q441" i="1" s="1"/>
  <c r="AF441" i="1"/>
  <c r="AG441" i="1"/>
  <c r="U441" i="1"/>
  <c r="T441" i="1"/>
  <c r="X381" i="1"/>
  <c r="AJ381" i="1" s="1"/>
  <c r="AG381" i="1"/>
  <c r="T381" i="1"/>
  <c r="U381" i="1"/>
  <c r="O381" i="1"/>
  <c r="Q381" i="1" s="1"/>
  <c r="AC381" i="1"/>
  <c r="AD381" i="1" s="1"/>
  <c r="AF381" i="1"/>
  <c r="AG122" i="1"/>
  <c r="X122" i="1"/>
  <c r="AJ122" i="1" s="1"/>
  <c r="O122" i="1"/>
  <c r="Q122" i="1" s="1"/>
  <c r="AC122" i="1"/>
  <c r="AD122" i="1" s="1"/>
  <c r="AF122" i="1"/>
  <c r="T122" i="1"/>
  <c r="U122" i="1"/>
  <c r="AC260" i="1"/>
  <c r="AD260" i="1" s="1"/>
  <c r="O260" i="1"/>
  <c r="Q260" i="1" s="1"/>
  <c r="U260" i="1"/>
  <c r="T260" i="1"/>
  <c r="AF260" i="1"/>
  <c r="X260" i="1"/>
  <c r="AJ260" i="1" s="1"/>
  <c r="AG260" i="1"/>
  <c r="AF296" i="1"/>
  <c r="AG296" i="1"/>
  <c r="U296" i="1"/>
  <c r="AC296" i="1"/>
  <c r="AD296" i="1" s="1"/>
  <c r="X296" i="1"/>
  <c r="AJ296" i="1" s="1"/>
  <c r="T296" i="1"/>
  <c r="O296" i="1"/>
  <c r="Q296" i="1" s="1"/>
  <c r="T84" i="1"/>
  <c r="X84" i="1"/>
  <c r="AJ84" i="1" s="1"/>
  <c r="AF84" i="1"/>
  <c r="U84" i="1"/>
  <c r="AG84" i="1"/>
  <c r="AC84" i="1"/>
  <c r="AD84" i="1" s="1"/>
  <c r="O84" i="1"/>
  <c r="Q84" i="1" s="1"/>
  <c r="O177" i="1"/>
  <c r="Q177" i="1" s="1"/>
  <c r="AF177" i="1"/>
  <c r="AC177" i="1"/>
  <c r="AD177" i="1" s="1"/>
  <c r="T177" i="1"/>
  <c r="X177" i="1"/>
  <c r="AJ177" i="1" s="1"/>
  <c r="AG177" i="1"/>
  <c r="U177" i="1"/>
  <c r="AC195" i="1"/>
  <c r="AD195" i="1" s="1"/>
  <c r="AG195" i="1"/>
  <c r="U195" i="1"/>
  <c r="O195" i="1"/>
  <c r="Q195" i="1" s="1"/>
  <c r="AF195" i="1"/>
  <c r="T195" i="1"/>
  <c r="X195" i="1"/>
  <c r="AJ195" i="1" s="1"/>
  <c r="AG133" i="1"/>
  <c r="U133" i="1"/>
  <c r="AC133" i="1"/>
  <c r="AD133" i="1" s="1"/>
  <c r="O133" i="1"/>
  <c r="Q133" i="1" s="1"/>
  <c r="T133" i="1"/>
  <c r="X133" i="1"/>
  <c r="AJ133" i="1" s="1"/>
  <c r="AF133" i="1"/>
  <c r="O286" i="1"/>
  <c r="Q286" i="1" s="1"/>
  <c r="T286" i="1"/>
  <c r="AF286" i="1"/>
  <c r="AG286" i="1"/>
  <c r="U286" i="1"/>
  <c r="X286" i="1"/>
  <c r="AJ286" i="1" s="1"/>
  <c r="AC286" i="1"/>
  <c r="AD286" i="1" s="1"/>
  <c r="X83" i="1"/>
  <c r="AJ83" i="1" s="1"/>
  <c r="AC83" i="1"/>
  <c r="AD83" i="1" s="1"/>
  <c r="AF83" i="1"/>
  <c r="U83" i="1"/>
  <c r="AG83" i="1"/>
  <c r="O83" i="1"/>
  <c r="Q83" i="1" s="1"/>
  <c r="T83" i="1"/>
  <c r="X209" i="1"/>
  <c r="AJ209" i="1" s="1"/>
  <c r="T209" i="1"/>
  <c r="AG209" i="1"/>
  <c r="AF209" i="1"/>
  <c r="U209" i="1"/>
  <c r="AC209" i="1"/>
  <c r="AD209" i="1" s="1"/>
  <c r="O209" i="1"/>
  <c r="Q209" i="1" s="1"/>
  <c r="AF210" i="1"/>
  <c r="O210" i="1"/>
  <c r="Q210" i="1" s="1"/>
  <c r="X210" i="1"/>
  <c r="AJ210" i="1" s="1"/>
  <c r="U210" i="1"/>
  <c r="T210" i="1"/>
  <c r="AG210" i="1"/>
  <c r="AC210" i="1"/>
  <c r="AD210" i="1" s="1"/>
  <c r="X323" i="1"/>
  <c r="AJ323" i="1" s="1"/>
  <c r="AC323" i="1"/>
  <c r="AD323" i="1" s="1"/>
  <c r="T323" i="1"/>
  <c r="U323" i="1"/>
  <c r="AF323" i="1"/>
  <c r="AG323" i="1"/>
  <c r="O323" i="1"/>
  <c r="Q323" i="1" s="1"/>
  <c r="AC170" i="1"/>
  <c r="AD170" i="1" s="1"/>
  <c r="AG170" i="1"/>
  <c r="U170" i="1"/>
  <c r="X170" i="1"/>
  <c r="AJ170" i="1" s="1"/>
  <c r="O170" i="1"/>
  <c r="Q170" i="1" s="1"/>
  <c r="T170" i="1"/>
  <c r="AF170" i="1"/>
  <c r="AG306" i="1"/>
  <c r="AF306" i="1"/>
  <c r="T306" i="1"/>
  <c r="U306" i="1"/>
  <c r="O306" i="1"/>
  <c r="Q306" i="1" s="1"/>
  <c r="AC306" i="1"/>
  <c r="AD306" i="1" s="1"/>
  <c r="X306" i="1"/>
  <c r="AJ306" i="1" s="1"/>
  <c r="AG193" i="1"/>
  <c r="X193" i="1"/>
  <c r="AJ193" i="1" s="1"/>
  <c r="O193" i="1"/>
  <c r="Q193" i="1" s="1"/>
  <c r="AF193" i="1"/>
  <c r="AC193" i="1"/>
  <c r="AD193" i="1" s="1"/>
  <c r="U193" i="1"/>
  <c r="T193" i="1"/>
  <c r="AG81" i="1"/>
  <c r="AC81" i="1"/>
  <c r="AD81" i="1" s="1"/>
  <c r="AF81" i="1"/>
  <c r="O81" i="1"/>
  <c r="Q81" i="1" s="1"/>
  <c r="T81" i="1"/>
  <c r="X81" i="1"/>
  <c r="AJ81" i="1" s="1"/>
  <c r="U81" i="1"/>
  <c r="T63" i="1"/>
  <c r="AF63" i="1"/>
  <c r="AC63" i="1"/>
  <c r="AD63" i="1" s="1"/>
  <c r="AG63" i="1"/>
  <c r="X63" i="1"/>
  <c r="AJ63" i="1" s="1"/>
  <c r="O63" i="1"/>
  <c r="Q63" i="1" s="1"/>
  <c r="U63" i="1"/>
  <c r="O542" i="1"/>
  <c r="Q542" i="1" s="1"/>
  <c r="AC542" i="1"/>
  <c r="AD542" i="1" s="1"/>
  <c r="AG542" i="1"/>
  <c r="T542" i="1"/>
  <c r="U542" i="1"/>
  <c r="AF542" i="1"/>
  <c r="X542" i="1"/>
  <c r="AJ542" i="1" s="1"/>
  <c r="T897" i="1"/>
  <c r="AC897" i="1"/>
  <c r="AD897" i="1" s="1"/>
  <c r="AF897" i="1"/>
  <c r="O897" i="1"/>
  <c r="Q897" i="1" s="1"/>
  <c r="AG897" i="1"/>
  <c r="X897" i="1"/>
  <c r="AJ897" i="1" s="1"/>
  <c r="U897" i="1"/>
  <c r="T513" i="1"/>
  <c r="AC513" i="1"/>
  <c r="AD513" i="1" s="1"/>
  <c r="AG513" i="1"/>
  <c r="U513" i="1"/>
  <c r="X513" i="1"/>
  <c r="AJ513" i="1" s="1"/>
  <c r="O513" i="1"/>
  <c r="Q513" i="1" s="1"/>
  <c r="AF513" i="1"/>
  <c r="AF789" i="1"/>
  <c r="X789" i="1"/>
  <c r="AJ789" i="1" s="1"/>
  <c r="U789" i="1"/>
  <c r="AG789" i="1"/>
  <c r="O789" i="1"/>
  <c r="Q789" i="1" s="1"/>
  <c r="T789" i="1"/>
  <c r="AC789" i="1"/>
  <c r="AD789" i="1" s="1"/>
  <c r="AG445" i="1"/>
  <c r="AF445" i="1"/>
  <c r="AC445" i="1"/>
  <c r="AD445" i="1" s="1"/>
  <c r="O445" i="1"/>
  <c r="Q445" i="1" s="1"/>
  <c r="X445" i="1"/>
  <c r="AJ445" i="1" s="1"/>
  <c r="U445" i="1"/>
  <c r="T445" i="1"/>
  <c r="AC585" i="1"/>
  <c r="AD585" i="1" s="1"/>
  <c r="X585" i="1"/>
  <c r="AJ585" i="1" s="1"/>
  <c r="AF585" i="1"/>
  <c r="U585" i="1"/>
  <c r="T585" i="1"/>
  <c r="AG585" i="1"/>
  <c r="O585" i="1"/>
  <c r="Q585" i="1" s="1"/>
  <c r="AC1006" i="1"/>
  <c r="AD1006" i="1" s="1"/>
  <c r="X1006" i="1"/>
  <c r="AJ1006" i="1" s="1"/>
  <c r="AF1006" i="1"/>
  <c r="U1006" i="1"/>
  <c r="AG1006" i="1"/>
  <c r="T1006" i="1"/>
  <c r="O1006" i="1"/>
  <c r="Q1006" i="1" s="1"/>
  <c r="O1084" i="1"/>
  <c r="Q1084" i="1" s="1"/>
  <c r="X1084" i="1"/>
  <c r="AJ1084" i="1" s="1"/>
  <c r="AF1084" i="1"/>
  <c r="AC1084" i="1"/>
  <c r="AD1084" i="1" s="1"/>
  <c r="T1084" i="1"/>
  <c r="AG1084" i="1"/>
  <c r="U1084" i="1"/>
  <c r="X824" i="1"/>
  <c r="AJ824" i="1" s="1"/>
  <c r="U824" i="1"/>
  <c r="AF824" i="1"/>
  <c r="AG824" i="1"/>
  <c r="AC824" i="1"/>
  <c r="AD824" i="1" s="1"/>
  <c r="T824" i="1"/>
  <c r="O824" i="1"/>
  <c r="Q824" i="1" s="1"/>
  <c r="X681" i="1"/>
  <c r="AJ681" i="1" s="1"/>
  <c r="T681" i="1"/>
  <c r="U681" i="1"/>
  <c r="O681" i="1"/>
  <c r="Q681" i="1" s="1"/>
  <c r="AF681" i="1"/>
  <c r="AC681" i="1"/>
  <c r="AD681" i="1" s="1"/>
  <c r="AG681" i="1"/>
  <c r="O121" i="1"/>
  <c r="Q121" i="1" s="1"/>
  <c r="AC121" i="1"/>
  <c r="AD121" i="1" s="1"/>
  <c r="X121" i="1"/>
  <c r="AJ121" i="1" s="1"/>
  <c r="T121" i="1"/>
  <c r="AG121" i="1"/>
  <c r="U121" i="1"/>
  <c r="AF121" i="1"/>
  <c r="AF852" i="1"/>
  <c r="AC852" i="1"/>
  <c r="AD852" i="1" s="1"/>
  <c r="U852" i="1"/>
  <c r="AG852" i="1"/>
  <c r="X852" i="1"/>
  <c r="AJ852" i="1" s="1"/>
  <c r="T852" i="1"/>
  <c r="O852" i="1"/>
  <c r="Q852" i="1" s="1"/>
  <c r="AC782" i="1"/>
  <c r="AD782" i="1" s="1"/>
  <c r="X782" i="1"/>
  <c r="AJ782" i="1" s="1"/>
  <c r="O782" i="1"/>
  <c r="Q782" i="1" s="1"/>
  <c r="AG782" i="1"/>
  <c r="AF782" i="1"/>
  <c r="T782" i="1"/>
  <c r="U782" i="1"/>
  <c r="O927" i="1"/>
  <c r="Q927" i="1" s="1"/>
  <c r="U927" i="1"/>
  <c r="AF927" i="1"/>
  <c r="AC927" i="1"/>
  <c r="AD927" i="1" s="1"/>
  <c r="T927" i="1"/>
  <c r="X927" i="1"/>
  <c r="AJ927" i="1" s="1"/>
  <c r="AG927" i="1"/>
  <c r="AG1021" i="1"/>
  <c r="AF1021" i="1"/>
  <c r="O1021" i="1"/>
  <c r="Q1021" i="1" s="1"/>
  <c r="AC1021" i="1"/>
  <c r="AD1021" i="1" s="1"/>
  <c r="T1021" i="1"/>
  <c r="U1021" i="1"/>
  <c r="X1021" i="1"/>
  <c r="AJ1021" i="1" s="1"/>
  <c r="X949" i="1"/>
  <c r="AJ949" i="1" s="1"/>
  <c r="O949" i="1"/>
  <c r="Q949" i="1" s="1"/>
  <c r="AF949" i="1"/>
  <c r="AG949" i="1"/>
  <c r="AC949" i="1"/>
  <c r="AD949" i="1" s="1"/>
  <c r="T949" i="1"/>
  <c r="U949" i="1"/>
  <c r="U892" i="1"/>
  <c r="AG892" i="1"/>
  <c r="X892" i="1"/>
  <c r="AJ892" i="1" s="1"/>
  <c r="AF892" i="1"/>
  <c r="O892" i="1"/>
  <c r="Q892" i="1" s="1"/>
  <c r="T892" i="1"/>
  <c r="AC892" i="1"/>
  <c r="AD892" i="1" s="1"/>
  <c r="AC853" i="1"/>
  <c r="AD853" i="1" s="1"/>
  <c r="X853" i="1"/>
  <c r="AJ853" i="1" s="1"/>
  <c r="AG853" i="1"/>
  <c r="O853" i="1"/>
  <c r="Q853" i="1" s="1"/>
  <c r="T853" i="1"/>
  <c r="U853" i="1"/>
  <c r="AF853" i="1"/>
  <c r="AC775" i="1"/>
  <c r="AD775" i="1" s="1"/>
  <c r="X775" i="1"/>
  <c r="AJ775" i="1" s="1"/>
  <c r="AF775" i="1"/>
  <c r="T775" i="1"/>
  <c r="AG775" i="1"/>
  <c r="U775" i="1"/>
  <c r="O775" i="1"/>
  <c r="Q775" i="1" s="1"/>
  <c r="T651" i="1"/>
  <c r="O651" i="1"/>
  <c r="Q651" i="1" s="1"/>
  <c r="U651" i="1"/>
  <c r="AG651" i="1"/>
  <c r="AF651" i="1"/>
  <c r="X651" i="1"/>
  <c r="AJ651" i="1" s="1"/>
  <c r="AC651" i="1"/>
  <c r="AD651" i="1" s="1"/>
  <c r="AC471" i="1"/>
  <c r="AD471" i="1" s="1"/>
  <c r="AG471" i="1"/>
  <c r="X471" i="1"/>
  <c r="AJ471" i="1" s="1"/>
  <c r="T471" i="1"/>
  <c r="U471" i="1"/>
  <c r="O471" i="1"/>
  <c r="Q471" i="1" s="1"/>
  <c r="AF471" i="1"/>
  <c r="AG361" i="1"/>
  <c r="X361" i="1"/>
  <c r="AJ361" i="1" s="1"/>
  <c r="T361" i="1"/>
  <c r="O361" i="1"/>
  <c r="Q361" i="1" s="1"/>
  <c r="U361" i="1"/>
  <c r="AF361" i="1"/>
  <c r="AC361" i="1"/>
  <c r="AD361" i="1" s="1"/>
  <c r="U269" i="1"/>
  <c r="AG269" i="1"/>
  <c r="X269" i="1"/>
  <c r="AJ269" i="1" s="1"/>
  <c r="O269" i="1"/>
  <c r="Q269" i="1" s="1"/>
  <c r="AF269" i="1"/>
  <c r="AC269" i="1"/>
  <c r="AD269" i="1" s="1"/>
  <c r="T269" i="1"/>
  <c r="AC107" i="1"/>
  <c r="AD107" i="1" s="1"/>
  <c r="AG107" i="1"/>
  <c r="U107" i="1"/>
  <c r="AF107" i="1"/>
  <c r="O107" i="1"/>
  <c r="Q107" i="1" s="1"/>
  <c r="T107" i="1"/>
  <c r="X107" i="1"/>
  <c r="AJ107" i="1" s="1"/>
  <c r="AF866" i="1"/>
  <c r="AG866" i="1"/>
  <c r="X866" i="1"/>
  <c r="AJ866" i="1" s="1"/>
  <c r="AC866" i="1"/>
  <c r="AD866" i="1" s="1"/>
  <c r="O866" i="1"/>
  <c r="Q866" i="1" s="1"/>
  <c r="T866" i="1"/>
  <c r="U866" i="1"/>
  <c r="T422" i="1"/>
  <c r="AF422" i="1"/>
  <c r="X422" i="1"/>
  <c r="AJ422" i="1" s="1"/>
  <c r="O422" i="1"/>
  <c r="Q422" i="1" s="1"/>
  <c r="AC422" i="1"/>
  <c r="AD422" i="1" s="1"/>
  <c r="AG422" i="1"/>
  <c r="U422" i="1"/>
  <c r="AC810" i="1"/>
  <c r="AD810" i="1" s="1"/>
  <c r="O810" i="1"/>
  <c r="Q810" i="1" s="1"/>
  <c r="AF810" i="1"/>
  <c r="T810" i="1"/>
  <c r="X810" i="1"/>
  <c r="AJ810" i="1" s="1"/>
  <c r="U810" i="1"/>
  <c r="AG810" i="1"/>
  <c r="AF834" i="1"/>
  <c r="AC834" i="1"/>
  <c r="AD834" i="1" s="1"/>
  <c r="X834" i="1"/>
  <c r="AJ834" i="1" s="1"/>
  <c r="AG834" i="1"/>
  <c r="O834" i="1"/>
  <c r="Q834" i="1" s="1"/>
  <c r="T834" i="1"/>
  <c r="U834" i="1"/>
  <c r="AC391" i="1"/>
  <c r="AD391" i="1" s="1"/>
  <c r="O391" i="1"/>
  <c r="Q391" i="1" s="1"/>
  <c r="U391" i="1"/>
  <c r="AG391" i="1"/>
  <c r="X391" i="1"/>
  <c r="AJ391" i="1" s="1"/>
  <c r="AF391" i="1"/>
  <c r="T391" i="1"/>
  <c r="AF1035" i="1"/>
  <c r="O1035" i="1"/>
  <c r="Q1035" i="1" s="1"/>
  <c r="AC1035" i="1"/>
  <c r="AD1035" i="1" s="1"/>
  <c r="AG1035" i="1"/>
  <c r="T1035" i="1"/>
  <c r="X1035" i="1"/>
  <c r="AJ1035" i="1" s="1"/>
  <c r="U1035" i="1"/>
  <c r="O608" i="1"/>
  <c r="Q608" i="1" s="1"/>
  <c r="AF608" i="1"/>
  <c r="AG608" i="1"/>
  <c r="T608" i="1"/>
  <c r="U608" i="1"/>
  <c r="AC608" i="1"/>
  <c r="AD608" i="1" s="1"/>
  <c r="X608" i="1"/>
  <c r="AJ608" i="1" s="1"/>
  <c r="T520" i="1"/>
  <c r="O520" i="1"/>
  <c r="Q520" i="1" s="1"/>
  <c r="U520" i="1"/>
  <c r="AC520" i="1"/>
  <c r="AD520" i="1" s="1"/>
  <c r="AF520" i="1"/>
  <c r="AG520" i="1"/>
  <c r="X520" i="1"/>
  <c r="AJ520" i="1" s="1"/>
  <c r="T434" i="1"/>
  <c r="U434" i="1"/>
  <c r="AG434" i="1"/>
  <c r="AF434" i="1"/>
  <c r="X434" i="1"/>
  <c r="AJ434" i="1" s="1"/>
  <c r="O434" i="1"/>
  <c r="Q434" i="1" s="1"/>
  <c r="AC434" i="1"/>
  <c r="AD434" i="1" s="1"/>
  <c r="T55" i="1"/>
  <c r="AG55" i="1"/>
  <c r="O55" i="1"/>
  <c r="Q55" i="1" s="1"/>
  <c r="AC55" i="1"/>
  <c r="AD55" i="1" s="1"/>
  <c r="U55" i="1"/>
  <c r="AF55" i="1"/>
  <c r="X55" i="1"/>
  <c r="AJ55" i="1" s="1"/>
  <c r="AG23" i="1"/>
  <c r="X23" i="1"/>
  <c r="AJ23" i="1" s="1"/>
  <c r="T23" i="1"/>
  <c r="AC23" i="1"/>
  <c r="AD23" i="1" s="1"/>
  <c r="O23" i="1"/>
  <c r="Q23" i="1" s="1"/>
  <c r="U23" i="1"/>
  <c r="AF23" i="1"/>
  <c r="AF270" i="1"/>
  <c r="O270" i="1"/>
  <c r="Q270" i="1" s="1"/>
  <c r="AG270" i="1"/>
  <c r="T270" i="1"/>
  <c r="AC270" i="1"/>
  <c r="AD270" i="1" s="1"/>
  <c r="U270" i="1"/>
  <c r="X270" i="1"/>
  <c r="AJ270" i="1" s="1"/>
  <c r="T937" i="1"/>
  <c r="AG937" i="1"/>
  <c r="AC937" i="1"/>
  <c r="AD937" i="1" s="1"/>
  <c r="U937" i="1"/>
  <c r="O937" i="1"/>
  <c r="Q937" i="1" s="1"/>
  <c r="X937" i="1"/>
  <c r="AJ937" i="1" s="1"/>
  <c r="AF937" i="1"/>
  <c r="AG1032" i="1"/>
  <c r="AC1032" i="1"/>
  <c r="AD1032" i="1" s="1"/>
  <c r="O1032" i="1"/>
  <c r="Q1032" i="1" s="1"/>
  <c r="U1032" i="1"/>
  <c r="T1032" i="1"/>
  <c r="X1032" i="1"/>
  <c r="AJ1032" i="1" s="1"/>
  <c r="AF1032" i="1"/>
  <c r="O868" i="1"/>
  <c r="Q868" i="1" s="1"/>
  <c r="U868" i="1"/>
  <c r="AF868" i="1"/>
  <c r="X868" i="1"/>
  <c r="AJ868" i="1" s="1"/>
  <c r="AG868" i="1"/>
  <c r="T868" i="1"/>
  <c r="AC868" i="1"/>
  <c r="AD868" i="1" s="1"/>
  <c r="AG657" i="1"/>
  <c r="AC657" i="1"/>
  <c r="AD657" i="1" s="1"/>
  <c r="X657" i="1"/>
  <c r="AJ657" i="1" s="1"/>
  <c r="U657" i="1"/>
  <c r="AF657" i="1"/>
  <c r="O657" i="1"/>
  <c r="Q657" i="1" s="1"/>
  <c r="T657" i="1"/>
  <c r="T421" i="1"/>
  <c r="AG421" i="1"/>
  <c r="AC421" i="1"/>
  <c r="AD421" i="1" s="1"/>
  <c r="U421" i="1"/>
  <c r="O421" i="1"/>
  <c r="Q421" i="1" s="1"/>
  <c r="AF421" i="1"/>
  <c r="X421" i="1"/>
  <c r="AJ421" i="1" s="1"/>
  <c r="T446" i="1"/>
  <c r="AG446" i="1"/>
  <c r="O446" i="1"/>
  <c r="Q446" i="1" s="1"/>
  <c r="AC446" i="1"/>
  <c r="AD446" i="1" s="1"/>
  <c r="U446" i="1"/>
  <c r="X446" i="1"/>
  <c r="AJ446" i="1" s="1"/>
  <c r="AF446" i="1"/>
  <c r="AC225" i="1"/>
  <c r="AD225" i="1" s="1"/>
  <c r="T225" i="1"/>
  <c r="AF225" i="1"/>
  <c r="O225" i="1"/>
  <c r="Q225" i="1" s="1"/>
  <c r="U225" i="1"/>
  <c r="AG225" i="1"/>
  <c r="X225" i="1"/>
  <c r="AJ225" i="1" s="1"/>
  <c r="AC129" i="1"/>
  <c r="AD129" i="1" s="1"/>
  <c r="T129" i="1"/>
  <c r="U129" i="1"/>
  <c r="O129" i="1"/>
  <c r="Q129" i="1" s="1"/>
  <c r="X129" i="1"/>
  <c r="AJ129" i="1" s="1"/>
  <c r="AF129" i="1"/>
  <c r="AG129" i="1"/>
  <c r="AG662" i="1"/>
  <c r="U662" i="1"/>
  <c r="X662" i="1"/>
  <c r="AJ662" i="1" s="1"/>
  <c r="AF662" i="1"/>
  <c r="AC662" i="1"/>
  <c r="AD662" i="1" s="1"/>
  <c r="T662" i="1"/>
  <c r="O662" i="1"/>
  <c r="Q662" i="1" s="1"/>
  <c r="AC188" i="1"/>
  <c r="AD188" i="1" s="1"/>
  <c r="T188" i="1"/>
  <c r="U188" i="1"/>
  <c r="AG188" i="1"/>
  <c r="X188" i="1"/>
  <c r="AJ188" i="1" s="1"/>
  <c r="AF188" i="1"/>
  <c r="O188" i="1"/>
  <c r="Q188" i="1" s="1"/>
  <c r="U1058" i="1"/>
  <c r="AF1058" i="1"/>
  <c r="AG1058" i="1"/>
  <c r="T1058" i="1"/>
  <c r="X1058" i="1"/>
  <c r="AJ1058" i="1" s="1"/>
  <c r="O1058" i="1"/>
  <c r="Q1058" i="1" s="1"/>
  <c r="AC1058" i="1"/>
  <c r="AD1058" i="1" s="1"/>
  <c r="X995" i="1"/>
  <c r="AJ995" i="1" s="1"/>
  <c r="T995" i="1"/>
  <c r="U995" i="1"/>
  <c r="O995" i="1"/>
  <c r="Q995" i="1" s="1"/>
  <c r="AC995" i="1"/>
  <c r="AD995" i="1" s="1"/>
  <c r="AG995" i="1"/>
  <c r="AF995" i="1"/>
  <c r="U940" i="1"/>
  <c r="AF940" i="1"/>
  <c r="X940" i="1"/>
  <c r="AJ940" i="1" s="1"/>
  <c r="O940" i="1"/>
  <c r="Q940" i="1" s="1"/>
  <c r="AG940" i="1"/>
  <c r="T940" i="1"/>
  <c r="AC940" i="1"/>
  <c r="AD940" i="1" s="1"/>
  <c r="AG880" i="1"/>
  <c r="X880" i="1"/>
  <c r="AJ880" i="1" s="1"/>
  <c r="AC880" i="1"/>
  <c r="AD880" i="1" s="1"/>
  <c r="AF880" i="1"/>
  <c r="T880" i="1"/>
  <c r="O880" i="1"/>
  <c r="Q880" i="1" s="1"/>
  <c r="U880" i="1"/>
  <c r="O838" i="1"/>
  <c r="Q838" i="1" s="1"/>
  <c r="AC838" i="1"/>
  <c r="AD838" i="1" s="1"/>
  <c r="AF838" i="1"/>
  <c r="X838" i="1"/>
  <c r="AJ838" i="1" s="1"/>
  <c r="U838" i="1"/>
  <c r="T838" i="1"/>
  <c r="AG838" i="1"/>
  <c r="O735" i="1"/>
  <c r="Q735" i="1" s="1"/>
  <c r="T735" i="1"/>
  <c r="U735" i="1"/>
  <c r="AF735" i="1"/>
  <c r="AG735" i="1"/>
  <c r="X735" i="1"/>
  <c r="AJ735" i="1" s="1"/>
  <c r="AC735" i="1"/>
  <c r="AD735" i="1" s="1"/>
  <c r="AF637" i="1"/>
  <c r="O637" i="1"/>
  <c r="Q637" i="1" s="1"/>
  <c r="AG637" i="1"/>
  <c r="X637" i="1"/>
  <c r="AJ637" i="1" s="1"/>
  <c r="U637" i="1"/>
  <c r="T637" i="1"/>
  <c r="AC637" i="1"/>
  <c r="AD637" i="1" s="1"/>
  <c r="AG546" i="1"/>
  <c r="T546" i="1"/>
  <c r="O546" i="1"/>
  <c r="Q546" i="1" s="1"/>
  <c r="AC546" i="1"/>
  <c r="AD546" i="1" s="1"/>
  <c r="X546" i="1"/>
  <c r="AJ546" i="1" s="1"/>
  <c r="U546" i="1"/>
  <c r="AF546" i="1"/>
  <c r="X497" i="1"/>
  <c r="AJ497" i="1" s="1"/>
  <c r="O497" i="1"/>
  <c r="Q497" i="1" s="1"/>
  <c r="U497" i="1"/>
  <c r="AC497" i="1"/>
  <c r="AD497" i="1" s="1"/>
  <c r="AG497" i="1"/>
  <c r="AF497" i="1"/>
  <c r="T497" i="1"/>
  <c r="T409" i="1"/>
  <c r="U409" i="1"/>
  <c r="AC409" i="1"/>
  <c r="AD409" i="1" s="1"/>
  <c r="AG409" i="1"/>
  <c r="X409" i="1"/>
  <c r="AJ409" i="1" s="1"/>
  <c r="AF409" i="1"/>
  <c r="O409" i="1"/>
  <c r="Q409" i="1" s="1"/>
  <c r="X203" i="1"/>
  <c r="AJ203" i="1" s="1"/>
  <c r="O203" i="1"/>
  <c r="Q203" i="1" s="1"/>
  <c r="AF203" i="1"/>
  <c r="U203" i="1"/>
  <c r="T203" i="1"/>
  <c r="AG203" i="1"/>
  <c r="AC203" i="1"/>
  <c r="AD203" i="1" s="1"/>
  <c r="AG60" i="1"/>
  <c r="O60" i="1"/>
  <c r="Q60" i="1" s="1"/>
  <c r="AF60" i="1"/>
  <c r="U60" i="1"/>
  <c r="AC60" i="1"/>
  <c r="AD60" i="1" s="1"/>
  <c r="X60" i="1"/>
  <c r="AJ60" i="1" s="1"/>
  <c r="T60" i="1"/>
  <c r="AC268" i="1"/>
  <c r="AD268" i="1" s="1"/>
  <c r="T268" i="1"/>
  <c r="U268" i="1"/>
  <c r="X268" i="1"/>
  <c r="AJ268" i="1" s="1"/>
  <c r="O268" i="1"/>
  <c r="Q268" i="1" s="1"/>
  <c r="AF268" i="1"/>
  <c r="AG268" i="1"/>
  <c r="AF689" i="1"/>
  <c r="X689" i="1"/>
  <c r="AJ689" i="1" s="1"/>
  <c r="O689" i="1"/>
  <c r="Q689" i="1" s="1"/>
  <c r="AG689" i="1"/>
  <c r="U689" i="1"/>
  <c r="T689" i="1"/>
  <c r="AC689" i="1"/>
  <c r="AD689" i="1" s="1"/>
  <c r="U71" i="1"/>
  <c r="T71" i="1"/>
  <c r="AC71" i="1"/>
  <c r="AD71" i="1" s="1"/>
  <c r="X71" i="1"/>
  <c r="AJ71" i="1" s="1"/>
  <c r="AG71" i="1"/>
  <c r="AF71" i="1"/>
  <c r="O71" i="1"/>
  <c r="Q71" i="1" s="1"/>
  <c r="AF304" i="1"/>
  <c r="X304" i="1"/>
  <c r="AJ304" i="1" s="1"/>
  <c r="AG304" i="1"/>
  <c r="AC304" i="1"/>
  <c r="AD304" i="1" s="1"/>
  <c r="O304" i="1"/>
  <c r="Q304" i="1" s="1"/>
  <c r="U304" i="1"/>
  <c r="T304" i="1"/>
  <c r="AF339" i="1"/>
  <c r="U339" i="1"/>
  <c r="T339" i="1"/>
  <c r="O339" i="1"/>
  <c r="Q339" i="1" s="1"/>
  <c r="X339" i="1"/>
  <c r="AJ339" i="1" s="1"/>
  <c r="AC339" i="1"/>
  <c r="AD339" i="1" s="1"/>
  <c r="AG339" i="1"/>
  <c r="O140" i="1"/>
  <c r="Q140" i="1" s="1"/>
  <c r="T140" i="1"/>
  <c r="U140" i="1"/>
  <c r="AF140" i="1"/>
  <c r="AG140" i="1"/>
  <c r="AC140" i="1"/>
  <c r="AD140" i="1" s="1"/>
  <c r="X140" i="1"/>
  <c r="AJ140" i="1" s="1"/>
  <c r="T186" i="1"/>
  <c r="AF186" i="1"/>
  <c r="O186" i="1"/>
  <c r="Q186" i="1" s="1"/>
  <c r="X186" i="1"/>
  <c r="AJ186" i="1" s="1"/>
  <c r="AC186" i="1"/>
  <c r="AD186" i="1" s="1"/>
  <c r="U186" i="1"/>
  <c r="AG186" i="1"/>
  <c r="AG242" i="1"/>
  <c r="T242" i="1"/>
  <c r="AF242" i="1"/>
  <c r="U242" i="1"/>
  <c r="X242" i="1"/>
  <c r="AJ242" i="1" s="1"/>
  <c r="AC242" i="1"/>
  <c r="AD242" i="1" s="1"/>
  <c r="O242" i="1"/>
  <c r="Q242" i="1" s="1"/>
  <c r="AG5" i="1"/>
  <c r="AF5" i="1"/>
  <c r="U5" i="1"/>
  <c r="O5" i="1"/>
  <c r="Q5" i="1" s="1"/>
  <c r="X5" i="1"/>
  <c r="AJ5" i="1" s="1"/>
  <c r="AC5" i="1"/>
  <c r="AD5" i="1" s="1"/>
  <c r="T5" i="1"/>
  <c r="X124" i="1"/>
  <c r="AJ124" i="1" s="1"/>
  <c r="O124" i="1"/>
  <c r="Q124" i="1" s="1"/>
  <c r="U124" i="1"/>
  <c r="T124" i="1"/>
  <c r="AC124" i="1"/>
  <c r="AD124" i="1" s="1"/>
  <c r="AG124" i="1"/>
  <c r="AF124" i="1"/>
  <c r="AG189" i="1"/>
  <c r="U189" i="1"/>
  <c r="T189" i="1"/>
  <c r="X189" i="1"/>
  <c r="AJ189" i="1" s="1"/>
  <c r="AC189" i="1"/>
  <c r="AD189" i="1" s="1"/>
  <c r="AF189" i="1"/>
  <c r="O189" i="1"/>
  <c r="Q189" i="1" s="1"/>
  <c r="O347" i="1"/>
  <c r="Q347" i="1" s="1"/>
  <c r="AC347" i="1"/>
  <c r="AD347" i="1" s="1"/>
  <c r="T347" i="1"/>
  <c r="U347" i="1"/>
  <c r="X347" i="1"/>
  <c r="AJ347" i="1" s="1"/>
  <c r="AG347" i="1"/>
  <c r="AF347" i="1"/>
  <c r="AC341" i="1"/>
  <c r="AD341" i="1" s="1"/>
  <c r="T341" i="1"/>
  <c r="X341" i="1"/>
  <c r="AJ341" i="1" s="1"/>
  <c r="AG341" i="1"/>
  <c r="AF341" i="1"/>
  <c r="U341" i="1"/>
  <c r="O341" i="1"/>
  <c r="Q341" i="1" s="1"/>
  <c r="AC130" i="1"/>
  <c r="AD130" i="1" s="1"/>
  <c r="AF130" i="1"/>
  <c r="T130" i="1"/>
  <c r="O130" i="1"/>
  <c r="Q130" i="1" s="1"/>
  <c r="U130" i="1"/>
  <c r="AG130" i="1"/>
  <c r="X130" i="1"/>
  <c r="AJ130" i="1" s="1"/>
  <c r="AG287" i="1"/>
  <c r="U287" i="1"/>
  <c r="T287" i="1"/>
  <c r="AC287" i="1"/>
  <c r="AD287" i="1" s="1"/>
  <c r="O287" i="1"/>
  <c r="Q287" i="1" s="1"/>
  <c r="AF287" i="1"/>
  <c r="X287" i="1"/>
  <c r="AJ287" i="1" s="1"/>
  <c r="AG16" i="1"/>
  <c r="U16" i="1"/>
  <c r="O16" i="1"/>
  <c r="Q16" i="1" s="1"/>
  <c r="AF16" i="1"/>
  <c r="AC16" i="1"/>
  <c r="AD16" i="1" s="1"/>
  <c r="T16" i="1"/>
  <c r="X16" i="1"/>
  <c r="AJ16" i="1" s="1"/>
  <c r="AF172" i="1"/>
  <c r="T172" i="1"/>
  <c r="U172" i="1"/>
  <c r="X172" i="1"/>
  <c r="AJ172" i="1" s="1"/>
  <c r="AC172" i="1"/>
  <c r="AD172" i="1" s="1"/>
  <c r="AG172" i="1"/>
  <c r="O172" i="1"/>
  <c r="Q172" i="1" s="1"/>
  <c r="O101" i="1"/>
  <c r="Q101" i="1" s="1"/>
  <c r="T101" i="1"/>
  <c r="X101" i="1"/>
  <c r="AJ101" i="1" s="1"/>
  <c r="U101" i="1"/>
  <c r="AC101" i="1"/>
  <c r="AD101" i="1" s="1"/>
  <c r="AG101" i="1"/>
  <c r="AF101" i="1"/>
  <c r="U1082" i="1"/>
  <c r="T1082" i="1"/>
  <c r="O1082" i="1"/>
  <c r="Q1082" i="1" s="1"/>
  <c r="AG1082" i="1"/>
  <c r="X1082" i="1"/>
  <c r="AJ1082" i="1" s="1"/>
  <c r="AF1082" i="1"/>
  <c r="AC1082" i="1"/>
  <c r="AD1082" i="1" s="1"/>
  <c r="X465" i="1"/>
  <c r="AJ465" i="1" s="1"/>
  <c r="AC465" i="1"/>
  <c r="AD465" i="1" s="1"/>
  <c r="O465" i="1"/>
  <c r="Q465" i="1" s="1"/>
  <c r="U465" i="1"/>
  <c r="AF465" i="1"/>
  <c r="AG465" i="1"/>
  <c r="T465" i="1"/>
  <c r="U773" i="1"/>
  <c r="AF773" i="1"/>
  <c r="T773" i="1"/>
  <c r="AG773" i="1"/>
  <c r="O773" i="1"/>
  <c r="Q773" i="1" s="1"/>
  <c r="X773" i="1"/>
  <c r="AJ773" i="1" s="1"/>
  <c r="AC773" i="1"/>
  <c r="AD773" i="1" s="1"/>
  <c r="U1092" i="1"/>
  <c r="T1092" i="1"/>
  <c r="X1092" i="1"/>
  <c r="AJ1092" i="1" s="1"/>
  <c r="O1092" i="1"/>
  <c r="Q1092" i="1" s="1"/>
  <c r="AG1092" i="1"/>
  <c r="AF1092" i="1"/>
  <c r="AC1092" i="1"/>
  <c r="AD1092" i="1" s="1"/>
  <c r="AF254" i="1"/>
  <c r="O254" i="1"/>
  <c r="Q254" i="1" s="1"/>
  <c r="X254" i="1"/>
  <c r="AJ254" i="1" s="1"/>
  <c r="T254" i="1"/>
  <c r="U254" i="1"/>
  <c r="AC254" i="1"/>
  <c r="AD254" i="1" s="1"/>
  <c r="AG254" i="1"/>
  <c r="AF212" i="1"/>
  <c r="AG212" i="1"/>
  <c r="AC212" i="1"/>
  <c r="AD212" i="1" s="1"/>
  <c r="U212" i="1"/>
  <c r="X212" i="1"/>
  <c r="AJ212" i="1" s="1"/>
  <c r="T212" i="1"/>
  <c r="O212" i="1"/>
  <c r="Q212" i="1" s="1"/>
  <c r="X244" i="1"/>
  <c r="AJ244" i="1" s="1"/>
  <c r="T244" i="1"/>
  <c r="O244" i="1"/>
  <c r="Q244" i="1" s="1"/>
  <c r="AC244" i="1"/>
  <c r="AD244" i="1" s="1"/>
  <c r="AG244" i="1"/>
  <c r="U244" i="1"/>
  <c r="AF244" i="1"/>
  <c r="O148" i="1"/>
  <c r="Q148" i="1" s="1"/>
  <c r="AF148" i="1"/>
  <c r="AG148" i="1"/>
  <c r="X148" i="1"/>
  <c r="AJ148" i="1" s="1"/>
  <c r="AC148" i="1"/>
  <c r="AD148" i="1" s="1"/>
  <c r="T148" i="1"/>
  <c r="U148" i="1"/>
  <c r="AC718" i="1"/>
  <c r="AD718" i="1" s="1"/>
  <c r="U718" i="1"/>
  <c r="AF718" i="1"/>
  <c r="O718" i="1"/>
  <c r="Q718" i="1" s="1"/>
  <c r="AG718" i="1"/>
  <c r="T718" i="1"/>
  <c r="X718" i="1"/>
  <c r="AJ718" i="1" s="1"/>
  <c r="AF726" i="1"/>
  <c r="X726" i="1"/>
  <c r="AJ726" i="1" s="1"/>
  <c r="U726" i="1"/>
  <c r="AC726" i="1"/>
  <c r="AD726" i="1" s="1"/>
  <c r="O726" i="1"/>
  <c r="Q726" i="1" s="1"/>
  <c r="AG726" i="1"/>
  <c r="T726" i="1"/>
  <c r="O137" i="1"/>
  <c r="Q137" i="1" s="1"/>
  <c r="T137" i="1"/>
  <c r="AG137" i="1"/>
  <c r="AC137" i="1"/>
  <c r="AD137" i="1" s="1"/>
  <c r="U137" i="1"/>
  <c r="X137" i="1"/>
  <c r="AJ137" i="1" s="1"/>
  <c r="AF137" i="1"/>
  <c r="T963" i="1"/>
  <c r="X963" i="1"/>
  <c r="AJ963" i="1" s="1"/>
  <c r="AG963" i="1"/>
  <c r="AF963" i="1"/>
  <c r="AC963" i="1"/>
  <c r="AD963" i="1" s="1"/>
  <c r="O963" i="1"/>
  <c r="Q963" i="1" s="1"/>
  <c r="U963" i="1"/>
  <c r="T925" i="1"/>
  <c r="U925" i="1"/>
  <c r="O925" i="1"/>
  <c r="Q925" i="1" s="1"/>
  <c r="AG925" i="1"/>
  <c r="AC925" i="1"/>
  <c r="AD925" i="1" s="1"/>
  <c r="X925" i="1"/>
  <c r="AJ925" i="1" s="1"/>
  <c r="AF925" i="1"/>
  <c r="O869" i="1"/>
  <c r="Q869" i="1" s="1"/>
  <c r="AC869" i="1"/>
  <c r="AD869" i="1" s="1"/>
  <c r="AF869" i="1"/>
  <c r="T869" i="1"/>
  <c r="X869" i="1"/>
  <c r="AJ869" i="1" s="1"/>
  <c r="AG869" i="1"/>
  <c r="U869" i="1"/>
  <c r="T799" i="1"/>
  <c r="AC799" i="1"/>
  <c r="AD799" i="1" s="1"/>
  <c r="X799" i="1"/>
  <c r="AJ799" i="1" s="1"/>
  <c r="U799" i="1"/>
  <c r="O799" i="1"/>
  <c r="Q799" i="1" s="1"/>
  <c r="AF799" i="1"/>
  <c r="AG799" i="1"/>
  <c r="AF714" i="1"/>
  <c r="O714" i="1"/>
  <c r="Q714" i="1" s="1"/>
  <c r="AG714" i="1"/>
  <c r="U714" i="1"/>
  <c r="AC714" i="1"/>
  <c r="AD714" i="1" s="1"/>
  <c r="T714" i="1"/>
  <c r="X714" i="1"/>
  <c r="AJ714" i="1" s="1"/>
  <c r="X621" i="1"/>
  <c r="AJ621" i="1" s="1"/>
  <c r="AF621" i="1"/>
  <c r="AG621" i="1"/>
  <c r="O621" i="1"/>
  <c r="Q621" i="1" s="1"/>
  <c r="AC621" i="1"/>
  <c r="AD621" i="1" s="1"/>
  <c r="T621" i="1"/>
  <c r="U621" i="1"/>
  <c r="AC572" i="1"/>
  <c r="AD572" i="1" s="1"/>
  <c r="AG572" i="1"/>
  <c r="U572" i="1"/>
  <c r="AF572" i="1"/>
  <c r="O572" i="1"/>
  <c r="Q572" i="1" s="1"/>
  <c r="T572" i="1"/>
  <c r="X572" i="1"/>
  <c r="AJ572" i="1" s="1"/>
  <c r="X527" i="1"/>
  <c r="AJ527" i="1" s="1"/>
  <c r="T527" i="1"/>
  <c r="AF527" i="1"/>
  <c r="AC527" i="1"/>
  <c r="AD527" i="1" s="1"/>
  <c r="U527" i="1"/>
  <c r="AG527" i="1"/>
  <c r="O527" i="1"/>
  <c r="Q527" i="1" s="1"/>
  <c r="AC487" i="1"/>
  <c r="AD487" i="1" s="1"/>
  <c r="X487" i="1"/>
  <c r="AJ487" i="1" s="1"/>
  <c r="T487" i="1"/>
  <c r="AG487" i="1"/>
  <c r="O487" i="1"/>
  <c r="Q487" i="1" s="1"/>
  <c r="AF487" i="1"/>
  <c r="U487" i="1"/>
  <c r="AC385" i="1"/>
  <c r="AD385" i="1" s="1"/>
  <c r="U385" i="1"/>
  <c r="AF385" i="1"/>
  <c r="O385" i="1"/>
  <c r="Q385" i="1" s="1"/>
  <c r="X385" i="1"/>
  <c r="AJ385" i="1" s="1"/>
  <c r="AG385" i="1"/>
  <c r="T385" i="1"/>
  <c r="O243" i="1"/>
  <c r="Q243" i="1" s="1"/>
  <c r="U243" i="1"/>
  <c r="AC243" i="1"/>
  <c r="AD243" i="1" s="1"/>
  <c r="T243" i="1"/>
  <c r="X243" i="1"/>
  <c r="AJ243" i="1" s="1"/>
  <c r="AG243" i="1"/>
  <c r="AF243" i="1"/>
  <c r="AG123" i="1"/>
  <c r="AF123" i="1"/>
  <c r="X123" i="1"/>
  <c r="AJ123" i="1" s="1"/>
  <c r="T123" i="1"/>
  <c r="U123" i="1"/>
  <c r="O123" i="1"/>
  <c r="Q123" i="1" s="1"/>
  <c r="AC123" i="1"/>
  <c r="AD123" i="1" s="1"/>
  <c r="AC57" i="1"/>
  <c r="AD57" i="1" s="1"/>
  <c r="T57" i="1"/>
  <c r="O57" i="1"/>
  <c r="Q57" i="1" s="1"/>
  <c r="AF57" i="1"/>
  <c r="U57" i="1"/>
  <c r="AG57" i="1"/>
  <c r="X57" i="1"/>
  <c r="AJ57" i="1" s="1"/>
  <c r="O1039" i="1"/>
  <c r="Q1039" i="1" s="1"/>
  <c r="AG1039" i="1"/>
  <c r="AC1039" i="1"/>
  <c r="AD1039" i="1" s="1"/>
  <c r="AF1039" i="1"/>
  <c r="X1039" i="1"/>
  <c r="AJ1039" i="1" s="1"/>
  <c r="T1039" i="1"/>
  <c r="U1039" i="1"/>
  <c r="O368" i="1"/>
  <c r="Q368" i="1" s="1"/>
  <c r="AF368" i="1"/>
  <c r="T368" i="1"/>
  <c r="U368" i="1"/>
  <c r="X368" i="1"/>
  <c r="AJ368" i="1" s="1"/>
  <c r="AG368" i="1"/>
  <c r="AC368" i="1"/>
  <c r="AD368" i="1" s="1"/>
  <c r="X466" i="1"/>
  <c r="AJ466" i="1" s="1"/>
  <c r="T466" i="1"/>
  <c r="O466" i="1"/>
  <c r="Q466" i="1" s="1"/>
  <c r="AG466" i="1"/>
  <c r="AF466" i="1"/>
  <c r="U466" i="1"/>
  <c r="AC466" i="1"/>
  <c r="AD466" i="1" s="1"/>
  <c r="U913" i="1"/>
  <c r="T913" i="1"/>
  <c r="AC913" i="1"/>
  <c r="AD913" i="1" s="1"/>
  <c r="AG913" i="1"/>
  <c r="O913" i="1"/>
  <c r="Q913" i="1" s="1"/>
  <c r="X913" i="1"/>
  <c r="AJ913" i="1" s="1"/>
  <c r="AF913" i="1"/>
  <c r="AC248" i="1"/>
  <c r="AD248" i="1" s="1"/>
  <c r="U248" i="1"/>
  <c r="AG248" i="1"/>
  <c r="AF248" i="1"/>
  <c r="X248" i="1"/>
  <c r="AJ248" i="1" s="1"/>
  <c r="T248" i="1"/>
  <c r="O248" i="1"/>
  <c r="Q248" i="1" s="1"/>
  <c r="U1027" i="1"/>
  <c r="X1027" i="1"/>
  <c r="AJ1027" i="1" s="1"/>
  <c r="O1027" i="1"/>
  <c r="Q1027" i="1" s="1"/>
  <c r="AG1027" i="1"/>
  <c r="T1027" i="1"/>
  <c r="AC1027" i="1"/>
  <c r="AD1027" i="1" s="1"/>
  <c r="AF1027" i="1"/>
  <c r="AC830" i="1"/>
  <c r="AD830" i="1" s="1"/>
  <c r="O830" i="1"/>
  <c r="Q830" i="1" s="1"/>
  <c r="AF830" i="1"/>
  <c r="AG830" i="1"/>
  <c r="X830" i="1"/>
  <c r="AJ830" i="1" s="1"/>
  <c r="U830" i="1"/>
  <c r="T830" i="1"/>
  <c r="O653" i="1"/>
  <c r="Q653" i="1" s="1"/>
  <c r="X653" i="1"/>
  <c r="AJ653" i="1" s="1"/>
  <c r="U653" i="1"/>
  <c r="AF653" i="1"/>
  <c r="T653" i="1"/>
  <c r="AC653" i="1"/>
  <c r="AD653" i="1" s="1"/>
  <c r="AG653" i="1"/>
  <c r="AC555" i="1"/>
  <c r="AD555" i="1" s="1"/>
  <c r="AG555" i="1"/>
  <c r="AF555" i="1"/>
  <c r="T555" i="1"/>
  <c r="X555" i="1"/>
  <c r="AJ555" i="1" s="1"/>
  <c r="U555" i="1"/>
  <c r="O555" i="1"/>
  <c r="Q555" i="1" s="1"/>
  <c r="O911" i="1"/>
  <c r="Q911" i="1" s="1"/>
  <c r="X911" i="1"/>
  <c r="AJ911" i="1" s="1"/>
  <c r="AF911" i="1"/>
  <c r="U911" i="1"/>
  <c r="T911" i="1"/>
  <c r="AG911" i="1"/>
  <c r="AC911" i="1"/>
  <c r="AD911" i="1" s="1"/>
  <c r="O690" i="1"/>
  <c r="Q690" i="1" s="1"/>
  <c r="U690" i="1"/>
  <c r="AC690" i="1"/>
  <c r="AD690" i="1" s="1"/>
  <c r="X690" i="1"/>
  <c r="AJ690" i="1" s="1"/>
  <c r="T690" i="1"/>
  <c r="AG690" i="1"/>
  <c r="AF690" i="1"/>
  <c r="U710" i="1"/>
  <c r="T710" i="1"/>
  <c r="AC710" i="1"/>
  <c r="AD710" i="1" s="1"/>
  <c r="X710" i="1"/>
  <c r="AJ710" i="1" s="1"/>
  <c r="AF710" i="1"/>
  <c r="O710" i="1"/>
  <c r="Q710" i="1" s="1"/>
  <c r="AG710" i="1"/>
  <c r="AC758" i="1"/>
  <c r="AD758" i="1" s="1"/>
  <c r="U758" i="1"/>
  <c r="AG758" i="1"/>
  <c r="X758" i="1"/>
  <c r="AJ758" i="1" s="1"/>
  <c r="AF758" i="1"/>
  <c r="T758" i="1"/>
  <c r="O758" i="1"/>
  <c r="Q758" i="1" s="1"/>
  <c r="U678" i="1"/>
  <c r="AG678" i="1"/>
  <c r="T678" i="1"/>
  <c r="AF678" i="1"/>
  <c r="O678" i="1"/>
  <c r="Q678" i="1" s="1"/>
  <c r="AC678" i="1"/>
  <c r="AD678" i="1" s="1"/>
  <c r="X678" i="1"/>
  <c r="AJ678" i="1" s="1"/>
  <c r="AG746" i="1"/>
  <c r="X746" i="1"/>
  <c r="AJ746" i="1" s="1"/>
  <c r="AF746" i="1"/>
  <c r="T746" i="1"/>
  <c r="O746" i="1"/>
  <c r="Q746" i="1" s="1"/>
  <c r="U746" i="1"/>
  <c r="AC746" i="1"/>
  <c r="AD746" i="1" s="1"/>
  <c r="X1088" i="1"/>
  <c r="AJ1088" i="1" s="1"/>
  <c r="AC1088" i="1"/>
  <c r="AD1088" i="1" s="1"/>
  <c r="AG1088" i="1"/>
  <c r="O1088" i="1"/>
  <c r="Q1088" i="1" s="1"/>
  <c r="AF1088" i="1"/>
  <c r="U1088" i="1"/>
  <c r="T1088" i="1"/>
  <c r="T954" i="1"/>
  <c r="X954" i="1"/>
  <c r="AJ954" i="1" s="1"/>
  <c r="AF954" i="1"/>
  <c r="AG954" i="1"/>
  <c r="AC954" i="1"/>
  <c r="AD954" i="1" s="1"/>
  <c r="O954" i="1"/>
  <c r="Q954" i="1" s="1"/>
  <c r="U954" i="1"/>
  <c r="AC893" i="1"/>
  <c r="AD893" i="1" s="1"/>
  <c r="X893" i="1"/>
  <c r="AJ893" i="1" s="1"/>
  <c r="O893" i="1"/>
  <c r="Q893" i="1" s="1"/>
  <c r="U893" i="1"/>
  <c r="T893" i="1"/>
  <c r="AF893" i="1"/>
  <c r="AG893" i="1"/>
  <c r="AG854" i="1"/>
  <c r="X854" i="1"/>
  <c r="AJ854" i="1" s="1"/>
  <c r="O854" i="1"/>
  <c r="Q854" i="1" s="1"/>
  <c r="AF854" i="1"/>
  <c r="AC854" i="1"/>
  <c r="AD854" i="1" s="1"/>
  <c r="U854" i="1"/>
  <c r="T854" i="1"/>
  <c r="T778" i="1"/>
  <c r="X778" i="1"/>
  <c r="AJ778" i="1" s="1"/>
  <c r="O778" i="1"/>
  <c r="Q778" i="1" s="1"/>
  <c r="AC778" i="1"/>
  <c r="AD778" i="1" s="1"/>
  <c r="AF778" i="1"/>
  <c r="U778" i="1"/>
  <c r="AG778" i="1"/>
  <c r="X659" i="1"/>
  <c r="AJ659" i="1" s="1"/>
  <c r="AG659" i="1"/>
  <c r="AF659" i="1"/>
  <c r="O659" i="1"/>
  <c r="Q659" i="1" s="1"/>
  <c r="U659" i="1"/>
  <c r="T659" i="1"/>
  <c r="AC659" i="1"/>
  <c r="AD659" i="1" s="1"/>
  <c r="AC603" i="1"/>
  <c r="AD603" i="1" s="1"/>
  <c r="AG603" i="1"/>
  <c r="U603" i="1"/>
  <c r="T603" i="1"/>
  <c r="O603" i="1"/>
  <c r="Q603" i="1" s="1"/>
  <c r="AF603" i="1"/>
  <c r="X603" i="1"/>
  <c r="AJ603" i="1" s="1"/>
  <c r="AG558" i="1"/>
  <c r="X558" i="1"/>
  <c r="AJ558" i="1" s="1"/>
  <c r="AF558" i="1"/>
  <c r="U558" i="1"/>
  <c r="AC558" i="1"/>
  <c r="AD558" i="1" s="1"/>
  <c r="O558" i="1"/>
  <c r="Q558" i="1" s="1"/>
  <c r="T558" i="1"/>
  <c r="U516" i="1"/>
  <c r="T516" i="1"/>
  <c r="AC516" i="1"/>
  <c r="AD516" i="1" s="1"/>
  <c r="X516" i="1"/>
  <c r="AJ516" i="1" s="1"/>
  <c r="AG516" i="1"/>
  <c r="O516" i="1"/>
  <c r="Q516" i="1" s="1"/>
  <c r="AF516" i="1"/>
  <c r="X472" i="1"/>
  <c r="AJ472" i="1" s="1"/>
  <c r="AF472" i="1"/>
  <c r="T472" i="1"/>
  <c r="AG472" i="1"/>
  <c r="AC472" i="1"/>
  <c r="AD472" i="1" s="1"/>
  <c r="O472" i="1"/>
  <c r="Q472" i="1" s="1"/>
  <c r="U472" i="1"/>
  <c r="O431" i="1"/>
  <c r="Q431" i="1" s="1"/>
  <c r="X431" i="1"/>
  <c r="AJ431" i="1" s="1"/>
  <c r="AG431" i="1"/>
  <c r="T431" i="1"/>
  <c r="AF431" i="1"/>
  <c r="U431" i="1"/>
  <c r="AC431" i="1"/>
  <c r="AD431" i="1" s="1"/>
  <c r="T365" i="1"/>
  <c r="AF365" i="1"/>
  <c r="X365" i="1"/>
  <c r="AJ365" i="1" s="1"/>
  <c r="AC365" i="1"/>
  <c r="AD365" i="1" s="1"/>
  <c r="U365" i="1"/>
  <c r="O365" i="1"/>
  <c r="Q365" i="1" s="1"/>
  <c r="AG365" i="1"/>
  <c r="T227" i="1"/>
  <c r="AC227" i="1"/>
  <c r="AD227" i="1" s="1"/>
  <c r="AG227" i="1"/>
  <c r="AF227" i="1"/>
  <c r="X227" i="1"/>
  <c r="AJ227" i="1" s="1"/>
  <c r="O227" i="1"/>
  <c r="Q227" i="1" s="1"/>
  <c r="U227" i="1"/>
  <c r="U99" i="1"/>
  <c r="AG99" i="1"/>
  <c r="AC99" i="1"/>
  <c r="AD99" i="1" s="1"/>
  <c r="O99" i="1"/>
  <c r="Q99" i="1" s="1"/>
  <c r="AF99" i="1"/>
  <c r="X99" i="1"/>
  <c r="AJ99" i="1" s="1"/>
  <c r="T99" i="1"/>
  <c r="T12" i="1"/>
  <c r="AC12" i="1"/>
  <c r="AD12" i="1" s="1"/>
  <c r="O12" i="1"/>
  <c r="Q12" i="1" s="1"/>
  <c r="AF12" i="1"/>
  <c r="U12" i="1"/>
  <c r="AG12" i="1"/>
  <c r="X12" i="1"/>
  <c r="AJ12" i="1" s="1"/>
  <c r="T279" i="1"/>
  <c r="AG279" i="1"/>
  <c r="AF279" i="1"/>
  <c r="U279" i="1"/>
  <c r="AC279" i="1"/>
  <c r="AD279" i="1" s="1"/>
  <c r="O279" i="1"/>
  <c r="Q279" i="1" s="1"/>
  <c r="X279" i="1"/>
  <c r="AJ279" i="1" s="1"/>
  <c r="T116" i="1"/>
  <c r="AF116" i="1"/>
  <c r="U116" i="1"/>
  <c r="AG116" i="1"/>
  <c r="AC116" i="1"/>
  <c r="AD116" i="1" s="1"/>
  <c r="X116" i="1"/>
  <c r="AJ116" i="1" s="1"/>
  <c r="O116" i="1"/>
  <c r="Q116" i="1" s="1"/>
  <c r="U180" i="1"/>
  <c r="O180" i="1"/>
  <c r="Q180" i="1" s="1"/>
  <c r="AC180" i="1"/>
  <c r="AD180" i="1" s="1"/>
  <c r="AF180" i="1"/>
  <c r="T180" i="1"/>
  <c r="X180" i="1"/>
  <c r="AJ180" i="1" s="1"/>
  <c r="AG180" i="1"/>
  <c r="U173" i="1"/>
  <c r="O173" i="1"/>
  <c r="Q173" i="1" s="1"/>
  <c r="X173" i="1"/>
  <c r="AJ173" i="1" s="1"/>
  <c r="AG173" i="1"/>
  <c r="AC173" i="1"/>
  <c r="AD173" i="1" s="1"/>
  <c r="AF173" i="1"/>
  <c r="T173" i="1"/>
  <c r="U31" i="1"/>
  <c r="AG31" i="1"/>
  <c r="AF31" i="1"/>
  <c r="O31" i="1"/>
  <c r="Q31" i="1" s="1"/>
  <c r="T31" i="1"/>
  <c r="X31" i="1"/>
  <c r="AJ31" i="1" s="1"/>
  <c r="AC31" i="1"/>
  <c r="AD31" i="1" s="1"/>
  <c r="X194" i="1"/>
  <c r="AJ194" i="1" s="1"/>
  <c r="AC194" i="1"/>
  <c r="AD194" i="1" s="1"/>
  <c r="T194" i="1"/>
  <c r="AF194" i="1"/>
  <c r="AG194" i="1"/>
  <c r="O194" i="1"/>
  <c r="Q194" i="1" s="1"/>
  <c r="U194" i="1"/>
  <c r="O343" i="1"/>
  <c r="Q343" i="1" s="1"/>
  <c r="U343" i="1"/>
  <c r="X343" i="1"/>
  <c r="AJ343" i="1" s="1"/>
  <c r="AG343" i="1"/>
  <c r="AC343" i="1"/>
  <c r="AD343" i="1" s="1"/>
  <c r="T343" i="1"/>
  <c r="AF343" i="1"/>
  <c r="U164" i="1"/>
  <c r="O164" i="1"/>
  <c r="Q164" i="1" s="1"/>
  <c r="X164" i="1"/>
  <c r="AJ164" i="1" s="1"/>
  <c r="AC164" i="1"/>
  <c r="AD164" i="1" s="1"/>
  <c r="AF164" i="1"/>
  <c r="T164" i="1"/>
  <c r="AG164" i="1"/>
  <c r="AC179" i="1"/>
  <c r="AD179" i="1" s="1"/>
  <c r="AG179" i="1"/>
  <c r="O179" i="1"/>
  <c r="Q179" i="1" s="1"/>
  <c r="T179" i="1"/>
  <c r="X179" i="1"/>
  <c r="AJ179" i="1" s="1"/>
  <c r="AF179" i="1"/>
  <c r="U179" i="1"/>
  <c r="AG315" i="1"/>
  <c r="X315" i="1"/>
  <c r="AJ315" i="1" s="1"/>
  <c r="AC315" i="1"/>
  <c r="AD315" i="1" s="1"/>
  <c r="T315" i="1"/>
  <c r="O315" i="1"/>
  <c r="Q315" i="1" s="1"/>
  <c r="U315" i="1"/>
  <c r="AF315" i="1"/>
  <c r="O329" i="1"/>
  <c r="Q329" i="1" s="1"/>
  <c r="T329" i="1"/>
  <c r="AF329" i="1"/>
  <c r="U329" i="1"/>
  <c r="AC329" i="1"/>
  <c r="AD329" i="1" s="1"/>
  <c r="X329" i="1"/>
  <c r="AJ329" i="1" s="1"/>
  <c r="AG329" i="1"/>
  <c r="AC115" i="1"/>
  <c r="AD115" i="1" s="1"/>
  <c r="U115" i="1"/>
  <c r="AG115" i="1"/>
  <c r="O115" i="1"/>
  <c r="Q115" i="1" s="1"/>
  <c r="AF115" i="1"/>
  <c r="X115" i="1"/>
  <c r="AJ115" i="1" s="1"/>
  <c r="T115" i="1"/>
  <c r="O278" i="1"/>
  <c r="Q278" i="1" s="1"/>
  <c r="AF278" i="1"/>
  <c r="U278" i="1"/>
  <c r="AC278" i="1"/>
  <c r="AD278" i="1" s="1"/>
  <c r="T278" i="1"/>
  <c r="X278" i="1"/>
  <c r="AJ278" i="1" s="1"/>
  <c r="AG278" i="1"/>
  <c r="AF7" i="1"/>
  <c r="AC7" i="1"/>
  <c r="AD7" i="1" s="1"/>
  <c r="X7" i="1"/>
  <c r="AJ7" i="1" s="1"/>
  <c r="U7" i="1"/>
  <c r="AG7" i="1"/>
  <c r="T7" i="1"/>
  <c r="O7" i="1"/>
  <c r="Q7" i="1" s="1"/>
  <c r="T93" i="1"/>
  <c r="X93" i="1"/>
  <c r="AJ93" i="1" s="1"/>
  <c r="U93" i="1"/>
  <c r="O93" i="1"/>
  <c r="Q93" i="1" s="1"/>
  <c r="AC93" i="1"/>
  <c r="AD93" i="1" s="1"/>
  <c r="AF93" i="1"/>
  <c r="AG93" i="1"/>
  <c r="AF262" i="1"/>
  <c r="X262" i="1"/>
  <c r="AJ262" i="1" s="1"/>
  <c r="AC262" i="1"/>
  <c r="AD262" i="1" s="1"/>
  <c r="O262" i="1"/>
  <c r="Q262" i="1" s="1"/>
  <c r="T262" i="1"/>
  <c r="AG262" i="1"/>
  <c r="U262" i="1"/>
  <c r="O292" i="1"/>
  <c r="Q292" i="1" s="1"/>
  <c r="AG292" i="1"/>
  <c r="U292" i="1"/>
  <c r="AF292" i="1"/>
  <c r="X292" i="1"/>
  <c r="AJ292" i="1" s="1"/>
  <c r="AC292" i="1"/>
  <c r="AD292" i="1" s="1"/>
  <c r="T292" i="1"/>
  <c r="T534" i="1"/>
  <c r="O534" i="1"/>
  <c r="Q534" i="1" s="1"/>
  <c r="U534" i="1"/>
  <c r="AF534" i="1"/>
  <c r="X534" i="1"/>
  <c r="AJ534" i="1" s="1"/>
  <c r="AG534" i="1"/>
  <c r="AC534" i="1"/>
  <c r="AD534" i="1" s="1"/>
  <c r="T39" i="1"/>
  <c r="O39" i="1"/>
  <c r="Q39" i="1" s="1"/>
  <c r="AF39" i="1"/>
  <c r="AG39" i="1"/>
  <c r="X39" i="1"/>
  <c r="AJ39" i="1" s="1"/>
  <c r="AC39" i="1"/>
  <c r="AD39" i="1" s="1"/>
  <c r="U39" i="1"/>
  <c r="T1098" i="1"/>
  <c r="AC1098" i="1"/>
  <c r="AD1098" i="1" s="1"/>
  <c r="X1098" i="1"/>
  <c r="AJ1098" i="1" s="1"/>
  <c r="AF1098" i="1"/>
  <c r="O1098" i="1"/>
  <c r="Q1098" i="1" s="1"/>
  <c r="AG1098" i="1"/>
  <c r="U1098" i="1"/>
  <c r="AF246" i="1"/>
  <c r="O246" i="1"/>
  <c r="Q246" i="1" s="1"/>
  <c r="X246" i="1"/>
  <c r="AJ246" i="1" s="1"/>
  <c r="U246" i="1"/>
  <c r="AG246" i="1"/>
  <c r="T246" i="1"/>
  <c r="AC246" i="1"/>
  <c r="AD246" i="1" s="1"/>
  <c r="AG359" i="1"/>
  <c r="U359" i="1"/>
  <c r="T359" i="1"/>
  <c r="X359" i="1"/>
  <c r="AJ359" i="1" s="1"/>
  <c r="AF359" i="1"/>
  <c r="O359" i="1"/>
  <c r="Q359" i="1" s="1"/>
  <c r="AC359" i="1"/>
  <c r="AD359" i="1" s="1"/>
  <c r="AF985" i="1"/>
  <c r="AG985" i="1"/>
  <c r="U985" i="1"/>
  <c r="AC985" i="1"/>
  <c r="AD985" i="1" s="1"/>
  <c r="O985" i="1"/>
  <c r="Q985" i="1" s="1"/>
  <c r="X985" i="1"/>
  <c r="AJ985" i="1" s="1"/>
  <c r="T985" i="1"/>
  <c r="X1085" i="1"/>
  <c r="AJ1085" i="1" s="1"/>
  <c r="O1085" i="1"/>
  <c r="Q1085" i="1" s="1"/>
  <c r="T1085" i="1"/>
  <c r="AF1085" i="1"/>
  <c r="AG1085" i="1"/>
  <c r="U1085" i="1"/>
  <c r="AC1085" i="1"/>
  <c r="AD1085" i="1" s="1"/>
  <c r="AF600" i="1"/>
  <c r="X600" i="1"/>
  <c r="AJ600" i="1" s="1"/>
  <c r="O600" i="1"/>
  <c r="Q600" i="1" s="1"/>
  <c r="AG600" i="1"/>
  <c r="T600" i="1"/>
  <c r="AC600" i="1"/>
  <c r="AD600" i="1" s="1"/>
  <c r="U600" i="1"/>
  <c r="AG557" i="1"/>
  <c r="AF557" i="1"/>
  <c r="AC557" i="1"/>
  <c r="AD557" i="1" s="1"/>
  <c r="X557" i="1"/>
  <c r="AJ557" i="1" s="1"/>
  <c r="T557" i="1"/>
  <c r="O557" i="1"/>
  <c r="Q557" i="1" s="1"/>
  <c r="U557" i="1"/>
  <c r="X509" i="1"/>
  <c r="AJ509" i="1" s="1"/>
  <c r="AC509" i="1"/>
  <c r="AD509" i="1" s="1"/>
  <c r="O509" i="1"/>
  <c r="Q509" i="1" s="1"/>
  <c r="U509" i="1"/>
  <c r="AF509" i="1"/>
  <c r="AG509" i="1"/>
  <c r="T509" i="1"/>
  <c r="X429" i="1"/>
  <c r="AJ429" i="1" s="1"/>
  <c r="O429" i="1"/>
  <c r="Q429" i="1" s="1"/>
  <c r="AC429" i="1"/>
  <c r="AD429" i="1" s="1"/>
  <c r="AF429" i="1"/>
  <c r="T429" i="1"/>
  <c r="U429" i="1"/>
  <c r="AG429" i="1"/>
  <c r="AC298" i="1"/>
  <c r="AD298" i="1" s="1"/>
  <c r="X298" i="1"/>
  <c r="AJ298" i="1" s="1"/>
  <c r="T298" i="1"/>
  <c r="AF298" i="1"/>
  <c r="U298" i="1"/>
  <c r="AG298" i="1"/>
  <c r="O298" i="1"/>
  <c r="Q298" i="1" s="1"/>
  <c r="AC904" i="1"/>
  <c r="AD904" i="1" s="1"/>
  <c r="AG904" i="1"/>
  <c r="AF904" i="1"/>
  <c r="O904" i="1"/>
  <c r="Q904" i="1" s="1"/>
  <c r="X904" i="1"/>
  <c r="AJ904" i="1" s="1"/>
  <c r="T904" i="1"/>
  <c r="U904" i="1"/>
  <c r="AF790" i="1"/>
  <c r="AC790" i="1"/>
  <c r="AD790" i="1" s="1"/>
  <c r="T790" i="1"/>
  <c r="AG790" i="1"/>
  <c r="U790" i="1"/>
  <c r="O790" i="1"/>
  <c r="Q790" i="1" s="1"/>
  <c r="X790" i="1"/>
  <c r="AJ790" i="1" s="1"/>
  <c r="AG563" i="1"/>
  <c r="AC563" i="1"/>
  <c r="AD563" i="1" s="1"/>
  <c r="T563" i="1"/>
  <c r="O563" i="1"/>
  <c r="Q563" i="1" s="1"/>
  <c r="AF563" i="1"/>
  <c r="X563" i="1"/>
  <c r="AJ563" i="1" s="1"/>
  <c r="U563" i="1"/>
  <c r="X705" i="1"/>
  <c r="AJ705" i="1" s="1"/>
  <c r="AG705" i="1"/>
  <c r="O705" i="1"/>
  <c r="Q705" i="1" s="1"/>
  <c r="AC705" i="1"/>
  <c r="AD705" i="1" s="1"/>
  <c r="U705" i="1"/>
  <c r="T705" i="1"/>
  <c r="AF705" i="1"/>
  <c r="AC999" i="1"/>
  <c r="AD999" i="1" s="1"/>
  <c r="AG999" i="1"/>
  <c r="X999" i="1"/>
  <c r="AJ999" i="1" s="1"/>
  <c r="O999" i="1"/>
  <c r="Q999" i="1" s="1"/>
  <c r="T999" i="1"/>
  <c r="AF999" i="1"/>
  <c r="U999" i="1"/>
  <c r="O983" i="1"/>
  <c r="Q983" i="1" s="1"/>
  <c r="AG983" i="1"/>
  <c r="AC983" i="1"/>
  <c r="AD983" i="1" s="1"/>
  <c r="T983" i="1"/>
  <c r="U983" i="1"/>
  <c r="X983" i="1"/>
  <c r="AJ983" i="1" s="1"/>
  <c r="AF983" i="1"/>
  <c r="X979" i="1"/>
  <c r="AJ979" i="1" s="1"/>
  <c r="O979" i="1"/>
  <c r="Q979" i="1" s="1"/>
  <c r="U979" i="1"/>
  <c r="AC979" i="1"/>
  <c r="AD979" i="1" s="1"/>
  <c r="AG979" i="1"/>
  <c r="AF979" i="1"/>
  <c r="T979" i="1"/>
  <c r="T1017" i="1"/>
  <c r="AF1017" i="1"/>
  <c r="AG1017" i="1"/>
  <c r="U1017" i="1"/>
  <c r="AC1017" i="1"/>
  <c r="AD1017" i="1" s="1"/>
  <c r="O1017" i="1"/>
  <c r="Q1017" i="1" s="1"/>
  <c r="X1017" i="1"/>
  <c r="AJ1017" i="1" s="1"/>
  <c r="AG8" i="1"/>
  <c r="X8" i="1"/>
  <c r="AJ8" i="1" s="1"/>
  <c r="U8" i="1"/>
  <c r="T8" i="1"/>
  <c r="O8" i="1"/>
  <c r="Q8" i="1" s="1"/>
  <c r="AC8" i="1"/>
  <c r="AD8" i="1" s="1"/>
  <c r="AF8" i="1"/>
  <c r="X1066" i="1"/>
  <c r="AJ1066" i="1" s="1"/>
  <c r="AC1066" i="1"/>
  <c r="AD1066" i="1" s="1"/>
  <c r="U1066" i="1"/>
  <c r="T1066" i="1"/>
  <c r="AF1066" i="1"/>
  <c r="AG1066" i="1"/>
  <c r="O1066" i="1"/>
  <c r="Q1066" i="1" s="1"/>
  <c r="X941" i="1"/>
  <c r="AJ941" i="1" s="1"/>
  <c r="O941" i="1"/>
  <c r="Q941" i="1" s="1"/>
  <c r="U941" i="1"/>
  <c r="AF941" i="1"/>
  <c r="T941" i="1"/>
  <c r="AC941" i="1"/>
  <c r="AD941" i="1" s="1"/>
  <c r="AG941" i="1"/>
  <c r="AF589" i="1"/>
  <c r="X589" i="1"/>
  <c r="AJ589" i="1" s="1"/>
  <c r="O589" i="1"/>
  <c r="Q589" i="1" s="1"/>
  <c r="AG589" i="1"/>
  <c r="T589" i="1"/>
  <c r="AC589" i="1"/>
  <c r="AD589" i="1" s="1"/>
  <c r="U589" i="1"/>
  <c r="AC551" i="1"/>
  <c r="AD551" i="1" s="1"/>
  <c r="AG551" i="1"/>
  <c r="AF551" i="1"/>
  <c r="T551" i="1"/>
  <c r="X551" i="1"/>
  <c r="AJ551" i="1" s="1"/>
  <c r="O551" i="1"/>
  <c r="Q551" i="1" s="1"/>
  <c r="U551" i="1"/>
  <c r="AF500" i="1"/>
  <c r="U500" i="1"/>
  <c r="O500" i="1"/>
  <c r="Q500" i="1" s="1"/>
  <c r="AC500" i="1"/>
  <c r="AD500" i="1" s="1"/>
  <c r="X500" i="1"/>
  <c r="AJ500" i="1" s="1"/>
  <c r="AG500" i="1"/>
  <c r="T500" i="1"/>
  <c r="X463" i="1"/>
  <c r="AJ463" i="1" s="1"/>
  <c r="AF463" i="1"/>
  <c r="AC463" i="1"/>
  <c r="AD463" i="1" s="1"/>
  <c r="O463" i="1"/>
  <c r="Q463" i="1" s="1"/>
  <c r="AG463" i="1"/>
  <c r="U463" i="1"/>
  <c r="T463" i="1"/>
  <c r="U316" i="1"/>
  <c r="T316" i="1"/>
  <c r="X316" i="1"/>
  <c r="AJ316" i="1" s="1"/>
  <c r="AG316" i="1"/>
  <c r="O316" i="1"/>
  <c r="Q316" i="1" s="1"/>
  <c r="AF316" i="1"/>
  <c r="AC316" i="1"/>
  <c r="AD316" i="1" s="1"/>
  <c r="AF98" i="1"/>
  <c r="O98" i="1"/>
  <c r="Q98" i="1" s="1"/>
  <c r="AG98" i="1"/>
  <c r="U98" i="1"/>
  <c r="X98" i="1"/>
  <c r="AJ98" i="1" s="1"/>
  <c r="T98" i="1"/>
  <c r="AC98" i="1"/>
  <c r="AD98" i="1" s="1"/>
  <c r="T604" i="1"/>
  <c r="U604" i="1"/>
  <c r="O604" i="1"/>
  <c r="Q604" i="1" s="1"/>
  <c r="AC604" i="1"/>
  <c r="AD604" i="1" s="1"/>
  <c r="AG604" i="1"/>
  <c r="X604" i="1"/>
  <c r="AJ604" i="1" s="1"/>
  <c r="AF604" i="1"/>
  <c r="AG612" i="1"/>
  <c r="T612" i="1"/>
  <c r="X612" i="1"/>
  <c r="AJ612" i="1" s="1"/>
  <c r="AF612" i="1"/>
  <c r="O612" i="1"/>
  <c r="Q612" i="1" s="1"/>
  <c r="U612" i="1"/>
  <c r="AC612" i="1"/>
  <c r="AD612" i="1" s="1"/>
  <c r="AC1095" i="1"/>
  <c r="AD1095" i="1" s="1"/>
  <c r="T1095" i="1"/>
  <c r="AG1095" i="1"/>
  <c r="O1095" i="1"/>
  <c r="Q1095" i="1" s="1"/>
  <c r="AF1095" i="1"/>
  <c r="X1095" i="1"/>
  <c r="AJ1095" i="1" s="1"/>
  <c r="U1095" i="1"/>
  <c r="AF424" i="1"/>
  <c r="AC424" i="1"/>
  <c r="AD424" i="1" s="1"/>
  <c r="X424" i="1"/>
  <c r="AJ424" i="1" s="1"/>
  <c r="O424" i="1"/>
  <c r="Q424" i="1" s="1"/>
  <c r="U424" i="1"/>
  <c r="AG424" i="1"/>
  <c r="T424" i="1"/>
  <c r="U1077" i="1"/>
  <c r="AG1077" i="1"/>
  <c r="O1077" i="1"/>
  <c r="Q1077" i="1" s="1"/>
  <c r="X1077" i="1"/>
  <c r="AJ1077" i="1" s="1"/>
  <c r="T1077" i="1"/>
  <c r="AC1077" i="1"/>
  <c r="AD1077" i="1" s="1"/>
  <c r="AF1077" i="1"/>
  <c r="AG891" i="1"/>
  <c r="AF891" i="1"/>
  <c r="AC891" i="1"/>
  <c r="AD891" i="1" s="1"/>
  <c r="T891" i="1"/>
  <c r="O891" i="1"/>
  <c r="Q891" i="1" s="1"/>
  <c r="U891" i="1"/>
  <c r="X891" i="1"/>
  <c r="AJ891" i="1" s="1"/>
  <c r="AG375" i="1"/>
  <c r="AC375" i="1"/>
  <c r="AD375" i="1" s="1"/>
  <c r="X375" i="1"/>
  <c r="AJ375" i="1" s="1"/>
  <c r="AF375" i="1"/>
  <c r="T375" i="1"/>
  <c r="U375" i="1"/>
  <c r="O375" i="1"/>
  <c r="Q375" i="1" s="1"/>
  <c r="T367" i="1"/>
  <c r="AF367" i="1"/>
  <c r="O367" i="1"/>
  <c r="Q367" i="1" s="1"/>
  <c r="AC367" i="1"/>
  <c r="AD367" i="1" s="1"/>
  <c r="U367" i="1"/>
  <c r="AG367" i="1"/>
  <c r="X367" i="1"/>
  <c r="AJ367" i="1" s="1"/>
  <c r="AF818" i="1"/>
  <c r="U818" i="1"/>
  <c r="AC818" i="1"/>
  <c r="AD818" i="1" s="1"/>
  <c r="AG818" i="1"/>
  <c r="X818" i="1"/>
  <c r="AJ818" i="1" s="1"/>
  <c r="O818" i="1"/>
  <c r="Q818" i="1" s="1"/>
  <c r="T818" i="1"/>
  <c r="X847" i="1"/>
  <c r="AJ847" i="1" s="1"/>
  <c r="AC847" i="1"/>
  <c r="AD847" i="1" s="1"/>
  <c r="AF847" i="1"/>
  <c r="AG847" i="1"/>
  <c r="T847" i="1"/>
  <c r="O847" i="1"/>
  <c r="Q847" i="1" s="1"/>
  <c r="U847" i="1"/>
  <c r="AF469" i="1"/>
  <c r="AC469" i="1"/>
  <c r="AD469" i="1" s="1"/>
  <c r="AG469" i="1"/>
  <c r="X469" i="1"/>
  <c r="AJ469" i="1" s="1"/>
  <c r="O469" i="1"/>
  <c r="Q469" i="1" s="1"/>
  <c r="T469" i="1"/>
  <c r="U469" i="1"/>
  <c r="AC88" i="1"/>
  <c r="AD88" i="1" s="1"/>
  <c r="AG88" i="1"/>
  <c r="T88" i="1"/>
  <c r="O88" i="1"/>
  <c r="Q88" i="1" s="1"/>
  <c r="AF88" i="1"/>
  <c r="X88" i="1"/>
  <c r="AJ88" i="1" s="1"/>
  <c r="U88" i="1"/>
  <c r="AF221" i="1"/>
  <c r="AC221" i="1"/>
  <c r="AD221" i="1" s="1"/>
  <c r="U221" i="1"/>
  <c r="T221" i="1"/>
  <c r="X221" i="1"/>
  <c r="AJ221" i="1" s="1"/>
  <c r="AG221" i="1"/>
  <c r="O221" i="1"/>
  <c r="Q221" i="1" s="1"/>
  <c r="X526" i="1"/>
  <c r="AJ526" i="1" s="1"/>
  <c r="AC526" i="1"/>
  <c r="AD526" i="1" s="1"/>
  <c r="O526" i="1"/>
  <c r="Q526" i="1" s="1"/>
  <c r="AG526" i="1"/>
  <c r="AF526" i="1"/>
  <c r="U526" i="1"/>
  <c r="T526" i="1"/>
  <c r="U774" i="1"/>
  <c r="AC774" i="1"/>
  <c r="AD774" i="1" s="1"/>
  <c r="AG774" i="1"/>
  <c r="X774" i="1"/>
  <c r="AJ774" i="1" s="1"/>
  <c r="O774" i="1"/>
  <c r="Q774" i="1" s="1"/>
  <c r="AF774" i="1"/>
  <c r="T774" i="1"/>
  <c r="AG702" i="1"/>
  <c r="T702" i="1"/>
  <c r="AF702" i="1"/>
  <c r="O702" i="1"/>
  <c r="Q702" i="1" s="1"/>
  <c r="AC702" i="1"/>
  <c r="AD702" i="1" s="1"/>
  <c r="U702" i="1"/>
  <c r="X702" i="1"/>
  <c r="AJ702" i="1" s="1"/>
  <c r="O514" i="1"/>
  <c r="Q514" i="1" s="1"/>
  <c r="U514" i="1"/>
  <c r="T514" i="1"/>
  <c r="AG514" i="1"/>
  <c r="X514" i="1"/>
  <c r="AJ514" i="1" s="1"/>
  <c r="AF514" i="1"/>
  <c r="AC514" i="1"/>
  <c r="AD514" i="1" s="1"/>
  <c r="AC750" i="1"/>
  <c r="AD750" i="1" s="1"/>
  <c r="U750" i="1"/>
  <c r="AG750" i="1"/>
  <c r="T750" i="1"/>
  <c r="O750" i="1"/>
  <c r="Q750" i="1" s="1"/>
  <c r="X750" i="1"/>
  <c r="AJ750" i="1" s="1"/>
  <c r="AF750" i="1"/>
  <c r="O919" i="1"/>
  <c r="Q919" i="1" s="1"/>
  <c r="AG919" i="1"/>
  <c r="T919" i="1"/>
  <c r="X919" i="1"/>
  <c r="AJ919" i="1" s="1"/>
  <c r="AC919" i="1"/>
  <c r="AD919" i="1" s="1"/>
  <c r="U919" i="1"/>
  <c r="AF919" i="1"/>
  <c r="X593" i="1"/>
  <c r="AJ593" i="1" s="1"/>
  <c r="T593" i="1"/>
  <c r="AG593" i="1"/>
  <c r="AC593" i="1"/>
  <c r="AD593" i="1" s="1"/>
  <c r="AF593" i="1"/>
  <c r="U593" i="1"/>
  <c r="O593" i="1"/>
  <c r="Q593" i="1" s="1"/>
  <c r="O673" i="1"/>
  <c r="Q673" i="1" s="1"/>
  <c r="AC673" i="1"/>
  <c r="AD673" i="1" s="1"/>
  <c r="U673" i="1"/>
  <c r="AF673" i="1"/>
  <c r="AG673" i="1"/>
  <c r="T673" i="1"/>
  <c r="X673" i="1"/>
  <c r="AJ673" i="1" s="1"/>
  <c r="T454" i="1"/>
  <c r="U454" i="1"/>
  <c r="X454" i="1"/>
  <c r="AJ454" i="1" s="1"/>
  <c r="AG454" i="1"/>
  <c r="O454" i="1"/>
  <c r="Q454" i="1" s="1"/>
  <c r="AF454" i="1"/>
  <c r="AC454" i="1"/>
  <c r="AD454" i="1" s="1"/>
  <c r="X991" i="1"/>
  <c r="AJ991" i="1" s="1"/>
  <c r="AG991" i="1"/>
  <c r="O991" i="1"/>
  <c r="Q991" i="1" s="1"/>
  <c r="AF991" i="1"/>
  <c r="T991" i="1"/>
  <c r="U991" i="1"/>
  <c r="AC991" i="1"/>
  <c r="AD991" i="1" s="1"/>
  <c r="AF1050" i="1"/>
  <c r="X1050" i="1"/>
  <c r="AJ1050" i="1" s="1"/>
  <c r="AG1050" i="1"/>
  <c r="U1050" i="1"/>
  <c r="T1050" i="1"/>
  <c r="AC1050" i="1"/>
  <c r="AD1050" i="1" s="1"/>
  <c r="O1050" i="1"/>
  <c r="Q1050" i="1" s="1"/>
  <c r="T964" i="1"/>
  <c r="AG964" i="1"/>
  <c r="AC964" i="1"/>
  <c r="AD964" i="1" s="1"/>
  <c r="U964" i="1"/>
  <c r="AF964" i="1"/>
  <c r="O964" i="1"/>
  <c r="Q964" i="1" s="1"/>
  <c r="X964" i="1"/>
  <c r="AJ964" i="1" s="1"/>
  <c r="AC932" i="1"/>
  <c r="AD932" i="1" s="1"/>
  <c r="T932" i="1"/>
  <c r="O932" i="1"/>
  <c r="Q932" i="1" s="1"/>
  <c r="X932" i="1"/>
  <c r="AJ932" i="1" s="1"/>
  <c r="AG932" i="1"/>
  <c r="U932" i="1"/>
  <c r="AF932" i="1"/>
  <c r="AC870" i="1"/>
  <c r="AD870" i="1" s="1"/>
  <c r="T870" i="1"/>
  <c r="U870" i="1"/>
  <c r="AG870" i="1"/>
  <c r="X870" i="1"/>
  <c r="AJ870" i="1" s="1"/>
  <c r="AF870" i="1"/>
  <c r="O870" i="1"/>
  <c r="Q870" i="1" s="1"/>
  <c r="T820" i="1"/>
  <c r="AC820" i="1"/>
  <c r="AD820" i="1" s="1"/>
  <c r="AG820" i="1"/>
  <c r="O820" i="1"/>
  <c r="Q820" i="1" s="1"/>
  <c r="U820" i="1"/>
  <c r="AF820" i="1"/>
  <c r="X820" i="1"/>
  <c r="AJ820" i="1" s="1"/>
  <c r="U719" i="1"/>
  <c r="AF719" i="1"/>
  <c r="X719" i="1"/>
  <c r="AJ719" i="1" s="1"/>
  <c r="AC719" i="1"/>
  <c r="AD719" i="1" s="1"/>
  <c r="AG719" i="1"/>
  <c r="T719" i="1"/>
  <c r="O719" i="1"/>
  <c r="Q719" i="1" s="1"/>
  <c r="AG573" i="1"/>
  <c r="O573" i="1"/>
  <c r="Q573" i="1" s="1"/>
  <c r="AC573" i="1"/>
  <c r="AD573" i="1" s="1"/>
  <c r="T573" i="1"/>
  <c r="X573" i="1"/>
  <c r="AJ573" i="1" s="1"/>
  <c r="U573" i="1"/>
  <c r="AF573" i="1"/>
  <c r="X490" i="1"/>
  <c r="AJ490" i="1" s="1"/>
  <c r="T490" i="1"/>
  <c r="AG490" i="1"/>
  <c r="U490" i="1"/>
  <c r="O490" i="1"/>
  <c r="Q490" i="1" s="1"/>
  <c r="AF490" i="1"/>
  <c r="AC490" i="1"/>
  <c r="AD490" i="1" s="1"/>
  <c r="AG447" i="1"/>
  <c r="AC447" i="1"/>
  <c r="AD447" i="1" s="1"/>
  <c r="U447" i="1"/>
  <c r="X447" i="1"/>
  <c r="AJ447" i="1" s="1"/>
  <c r="O447" i="1"/>
  <c r="Q447" i="1" s="1"/>
  <c r="AF447" i="1"/>
  <c r="T447" i="1"/>
  <c r="AC389" i="1"/>
  <c r="AD389" i="1" s="1"/>
  <c r="U389" i="1"/>
  <c r="T389" i="1"/>
  <c r="X389" i="1"/>
  <c r="AJ389" i="1" s="1"/>
  <c r="AF389" i="1"/>
  <c r="AG389" i="1"/>
  <c r="O389" i="1"/>
  <c r="Q389" i="1" s="1"/>
  <c r="AF147" i="1"/>
  <c r="AC147" i="1"/>
  <c r="AD147" i="1" s="1"/>
  <c r="U147" i="1"/>
  <c r="X147" i="1"/>
  <c r="AJ147" i="1" s="1"/>
  <c r="AG147" i="1"/>
  <c r="O147" i="1"/>
  <c r="Q147" i="1" s="1"/>
  <c r="T147" i="1"/>
  <c r="X620" i="1"/>
  <c r="AJ620" i="1" s="1"/>
  <c r="AF620" i="1"/>
  <c r="T620" i="1"/>
  <c r="O620" i="1"/>
  <c r="Q620" i="1" s="1"/>
  <c r="AC620" i="1"/>
  <c r="AD620" i="1" s="1"/>
  <c r="U620" i="1"/>
  <c r="AG620" i="1"/>
  <c r="O660" i="1"/>
  <c r="Q660" i="1" s="1"/>
  <c r="AG660" i="1"/>
  <c r="T660" i="1"/>
  <c r="X660" i="1"/>
  <c r="AJ660" i="1" s="1"/>
  <c r="AC660" i="1"/>
  <c r="AD660" i="1" s="1"/>
  <c r="U660" i="1"/>
  <c r="AF660" i="1"/>
  <c r="AC94" i="1"/>
  <c r="AD94" i="1" s="1"/>
  <c r="AF94" i="1"/>
  <c r="T94" i="1"/>
  <c r="U94" i="1"/>
  <c r="O94" i="1"/>
  <c r="Q94" i="1" s="1"/>
  <c r="AG94" i="1"/>
  <c r="X94" i="1"/>
  <c r="AJ94" i="1" s="1"/>
  <c r="U6" i="1"/>
  <c r="T6" i="1"/>
  <c r="AC6" i="1"/>
  <c r="AD6" i="1" s="1"/>
  <c r="X6" i="1"/>
  <c r="AJ6" i="1" s="1"/>
  <c r="O6" i="1"/>
  <c r="Q6" i="1" s="1"/>
  <c r="AG6" i="1"/>
  <c r="AF6" i="1"/>
  <c r="AF266" i="1"/>
  <c r="O266" i="1"/>
  <c r="Q266" i="1" s="1"/>
  <c r="X266" i="1"/>
  <c r="AJ266" i="1" s="1"/>
  <c r="U266" i="1"/>
  <c r="AG266" i="1"/>
  <c r="AC266" i="1"/>
  <c r="AD266" i="1" s="1"/>
  <c r="T266" i="1"/>
  <c r="T89" i="1"/>
  <c r="AG89" i="1"/>
  <c r="AF89" i="1"/>
  <c r="U89" i="1"/>
  <c r="AC89" i="1"/>
  <c r="AD89" i="1" s="1"/>
  <c r="O89" i="1"/>
  <c r="Q89" i="1" s="1"/>
  <c r="X89" i="1"/>
  <c r="AJ89" i="1" s="1"/>
  <c r="U105" i="1"/>
  <c r="AF105" i="1"/>
  <c r="T105" i="1"/>
  <c r="AC105" i="1"/>
  <c r="AD105" i="1" s="1"/>
  <c r="AG105" i="1"/>
  <c r="X105" i="1"/>
  <c r="AJ105" i="1" s="1"/>
  <c r="O105" i="1"/>
  <c r="Q105" i="1" s="1"/>
  <c r="AC163" i="1"/>
  <c r="AD163" i="1" s="1"/>
  <c r="AF163" i="1"/>
  <c r="U163" i="1"/>
  <c r="AG163" i="1"/>
  <c r="T163" i="1"/>
  <c r="X163" i="1"/>
  <c r="AJ163" i="1" s="1"/>
  <c r="O163" i="1"/>
  <c r="Q163" i="1" s="1"/>
  <c r="AC283" i="1"/>
  <c r="AD283" i="1" s="1"/>
  <c r="AF283" i="1"/>
  <c r="U283" i="1"/>
  <c r="X283" i="1"/>
  <c r="AJ283" i="1" s="1"/>
  <c r="O283" i="1"/>
  <c r="Q283" i="1" s="1"/>
  <c r="AG283" i="1"/>
  <c r="T283" i="1"/>
  <c r="AG181" i="1"/>
  <c r="X181" i="1"/>
  <c r="AJ181" i="1" s="1"/>
  <c r="U181" i="1"/>
  <c r="O181" i="1"/>
  <c r="Q181" i="1" s="1"/>
  <c r="T181" i="1"/>
  <c r="AC181" i="1"/>
  <c r="AD181" i="1" s="1"/>
  <c r="AF181" i="1"/>
  <c r="AC274" i="1"/>
  <c r="AD274" i="1" s="1"/>
  <c r="AF274" i="1"/>
  <c r="O274" i="1"/>
  <c r="Q274" i="1" s="1"/>
  <c r="X274" i="1"/>
  <c r="AJ274" i="1" s="1"/>
  <c r="T274" i="1"/>
  <c r="AG274" i="1"/>
  <c r="U274" i="1"/>
  <c r="T24" i="1"/>
  <c r="X24" i="1"/>
  <c r="AJ24" i="1" s="1"/>
  <c r="O24" i="1"/>
  <c r="Q24" i="1" s="1"/>
  <c r="AF24" i="1"/>
  <c r="AG24" i="1"/>
  <c r="U24" i="1"/>
  <c r="AC24" i="1"/>
  <c r="AD24" i="1" s="1"/>
  <c r="AC171" i="1"/>
  <c r="AD171" i="1" s="1"/>
  <c r="T171" i="1"/>
  <c r="X171" i="1"/>
  <c r="AJ171" i="1" s="1"/>
  <c r="U171" i="1"/>
  <c r="AF171" i="1"/>
  <c r="AG171" i="1"/>
  <c r="O171" i="1"/>
  <c r="Q171" i="1" s="1"/>
  <c r="U196" i="1"/>
  <c r="AF196" i="1"/>
  <c r="O196" i="1"/>
  <c r="Q196" i="1" s="1"/>
  <c r="X196" i="1"/>
  <c r="AJ196" i="1" s="1"/>
  <c r="AG196" i="1"/>
  <c r="T196" i="1"/>
  <c r="AC196" i="1"/>
  <c r="AD196" i="1" s="1"/>
  <c r="U308" i="1"/>
  <c r="T308" i="1"/>
  <c r="AC308" i="1"/>
  <c r="AD308" i="1" s="1"/>
  <c r="X308" i="1"/>
  <c r="AJ308" i="1" s="1"/>
  <c r="AF308" i="1"/>
  <c r="O308" i="1"/>
  <c r="Q308" i="1" s="1"/>
  <c r="AG308" i="1"/>
  <c r="AG106" i="1"/>
  <c r="U106" i="1"/>
  <c r="O106" i="1"/>
  <c r="Q106" i="1" s="1"/>
  <c r="X106" i="1"/>
  <c r="AJ106" i="1" s="1"/>
  <c r="AF106" i="1"/>
  <c r="AC106" i="1"/>
  <c r="AD106" i="1" s="1"/>
  <c r="T106" i="1"/>
  <c r="U258" i="1"/>
  <c r="AF258" i="1"/>
  <c r="O258" i="1"/>
  <c r="Q258" i="1" s="1"/>
  <c r="AG258" i="1"/>
  <c r="AC258" i="1"/>
  <c r="AD258" i="1" s="1"/>
  <c r="X258" i="1"/>
  <c r="AJ258" i="1" s="1"/>
  <c r="T258" i="1"/>
  <c r="AG312" i="1"/>
  <c r="T312" i="1"/>
  <c r="AF312" i="1"/>
  <c r="X312" i="1"/>
  <c r="AJ312" i="1" s="1"/>
  <c r="AC312" i="1"/>
  <c r="AD312" i="1" s="1"/>
  <c r="U312" i="1"/>
  <c r="O312" i="1"/>
  <c r="Q312" i="1" s="1"/>
  <c r="AF92" i="1"/>
  <c r="AG92" i="1"/>
  <c r="U92" i="1"/>
  <c r="X92" i="1"/>
  <c r="AJ92" i="1" s="1"/>
  <c r="AC92" i="1"/>
  <c r="AD92" i="1" s="1"/>
  <c r="O92" i="1"/>
  <c r="Q92" i="1" s="1"/>
  <c r="T92" i="1"/>
  <c r="AF32" i="1"/>
  <c r="O32" i="1"/>
  <c r="Q32" i="1" s="1"/>
  <c r="AC32" i="1"/>
  <c r="AD32" i="1" s="1"/>
  <c r="U32" i="1"/>
  <c r="AG32" i="1"/>
  <c r="X32" i="1"/>
  <c r="AJ32" i="1" s="1"/>
  <c r="T32" i="1"/>
  <c r="U411" i="1"/>
  <c r="AF411" i="1"/>
  <c r="O411" i="1"/>
  <c r="Q411" i="1" s="1"/>
  <c r="AG411" i="1"/>
  <c r="X411" i="1"/>
  <c r="AJ411" i="1" s="1"/>
  <c r="T411" i="1"/>
  <c r="AC411" i="1"/>
  <c r="AD411" i="1" s="1"/>
  <c r="X400" i="1"/>
  <c r="AJ400" i="1" s="1"/>
  <c r="AC400" i="1"/>
  <c r="AD400" i="1" s="1"/>
  <c r="U400" i="1"/>
  <c r="AG400" i="1"/>
  <c r="O400" i="1"/>
  <c r="Q400" i="1" s="1"/>
  <c r="AF400" i="1"/>
  <c r="T400" i="1"/>
  <c r="U826" i="1"/>
  <c r="AG826" i="1"/>
  <c r="AF826" i="1"/>
  <c r="T826" i="1"/>
  <c r="AC826" i="1"/>
  <c r="AD826" i="1" s="1"/>
  <c r="O826" i="1"/>
  <c r="Q826" i="1" s="1"/>
  <c r="X826" i="1"/>
  <c r="AJ826" i="1" s="1"/>
  <c r="U975" i="1"/>
  <c r="T975" i="1"/>
  <c r="O975" i="1"/>
  <c r="Q975" i="1" s="1"/>
  <c r="AC975" i="1"/>
  <c r="AD975" i="1" s="1"/>
  <c r="AG975" i="1"/>
  <c r="AF975" i="1"/>
  <c r="X975" i="1"/>
  <c r="AJ975" i="1" s="1"/>
  <c r="U251" i="1"/>
  <c r="AF251" i="1"/>
  <c r="O251" i="1"/>
  <c r="Q251" i="1" s="1"/>
  <c r="X251" i="1"/>
  <c r="AJ251" i="1" s="1"/>
  <c r="AC251" i="1"/>
  <c r="AD251" i="1" s="1"/>
  <c r="T251" i="1"/>
  <c r="AG251" i="1"/>
  <c r="O876" i="1"/>
  <c r="Q876" i="1" s="1"/>
  <c r="X876" i="1"/>
  <c r="AJ876" i="1" s="1"/>
  <c r="AF876" i="1"/>
  <c r="AC876" i="1"/>
  <c r="AD876" i="1" s="1"/>
  <c r="T876" i="1"/>
  <c r="AG876" i="1"/>
  <c r="U876" i="1"/>
  <c r="U895" i="1"/>
  <c r="AG895" i="1"/>
  <c r="T895" i="1"/>
  <c r="O895" i="1"/>
  <c r="Q895" i="1" s="1"/>
  <c r="AC895" i="1"/>
  <c r="AD895" i="1" s="1"/>
  <c r="X895" i="1"/>
  <c r="AJ895" i="1" s="1"/>
  <c r="AF895" i="1"/>
  <c r="AC1028" i="1"/>
  <c r="AD1028" i="1" s="1"/>
  <c r="O1028" i="1"/>
  <c r="Q1028" i="1" s="1"/>
  <c r="U1028" i="1"/>
  <c r="AF1028" i="1"/>
  <c r="T1028" i="1"/>
  <c r="X1028" i="1"/>
  <c r="AJ1028" i="1" s="1"/>
  <c r="AG1028" i="1"/>
  <c r="AC1030" i="1"/>
  <c r="AD1030" i="1" s="1"/>
  <c r="T1030" i="1"/>
  <c r="U1030" i="1"/>
  <c r="AG1030" i="1"/>
  <c r="X1030" i="1"/>
  <c r="AJ1030" i="1" s="1"/>
  <c r="AF1030" i="1"/>
  <c r="O1030" i="1"/>
  <c r="Q1030" i="1" s="1"/>
  <c r="AC955" i="1"/>
  <c r="AD955" i="1" s="1"/>
  <c r="T955" i="1"/>
  <c r="X955" i="1"/>
  <c r="AJ955" i="1" s="1"/>
  <c r="O955" i="1"/>
  <c r="Q955" i="1" s="1"/>
  <c r="AG955" i="1"/>
  <c r="U955" i="1"/>
  <c r="AF955" i="1"/>
  <c r="O901" i="1"/>
  <c r="Q901" i="1" s="1"/>
  <c r="AF901" i="1"/>
  <c r="AC901" i="1"/>
  <c r="AD901" i="1" s="1"/>
  <c r="X901" i="1"/>
  <c r="AJ901" i="1" s="1"/>
  <c r="U901" i="1"/>
  <c r="AG901" i="1"/>
  <c r="T901" i="1"/>
  <c r="T856" i="1"/>
  <c r="AF856" i="1"/>
  <c r="AC856" i="1"/>
  <c r="AD856" i="1" s="1"/>
  <c r="X856" i="1"/>
  <c r="AJ856" i="1" s="1"/>
  <c r="U856" i="1"/>
  <c r="O856" i="1"/>
  <c r="Q856" i="1" s="1"/>
  <c r="AG856" i="1"/>
  <c r="AC783" i="1"/>
  <c r="AD783" i="1" s="1"/>
  <c r="U783" i="1"/>
  <c r="AF783" i="1"/>
  <c r="X783" i="1"/>
  <c r="AJ783" i="1" s="1"/>
  <c r="O783" i="1"/>
  <c r="Q783" i="1" s="1"/>
  <c r="AG783" i="1"/>
  <c r="T783" i="1"/>
  <c r="T698" i="1"/>
  <c r="U698" i="1"/>
  <c r="AC698" i="1"/>
  <c r="AD698" i="1" s="1"/>
  <c r="AG698" i="1"/>
  <c r="O698" i="1"/>
  <c r="Q698" i="1" s="1"/>
  <c r="X698" i="1"/>
  <c r="AJ698" i="1" s="1"/>
  <c r="AF698" i="1"/>
  <c r="AG605" i="1"/>
  <c r="AC605" i="1"/>
  <c r="AD605" i="1" s="1"/>
  <c r="X605" i="1"/>
  <c r="AJ605" i="1" s="1"/>
  <c r="O605" i="1"/>
  <c r="Q605" i="1" s="1"/>
  <c r="AF605" i="1"/>
  <c r="U605" i="1"/>
  <c r="T605" i="1"/>
  <c r="AC559" i="1"/>
  <c r="AD559" i="1" s="1"/>
  <c r="AF559" i="1"/>
  <c r="AG559" i="1"/>
  <c r="U559" i="1"/>
  <c r="X559" i="1"/>
  <c r="AJ559" i="1" s="1"/>
  <c r="T559" i="1"/>
  <c r="O559" i="1"/>
  <c r="Q559" i="1" s="1"/>
  <c r="AC519" i="1"/>
  <c r="AD519" i="1" s="1"/>
  <c r="X519" i="1"/>
  <c r="AJ519" i="1" s="1"/>
  <c r="U519" i="1"/>
  <c r="T519" i="1"/>
  <c r="AG519" i="1"/>
  <c r="AF519" i="1"/>
  <c r="O519" i="1"/>
  <c r="Q519" i="1" s="1"/>
  <c r="O476" i="1"/>
  <c r="Q476" i="1" s="1"/>
  <c r="X476" i="1"/>
  <c r="AJ476" i="1" s="1"/>
  <c r="AG476" i="1"/>
  <c r="AF476" i="1"/>
  <c r="AC476" i="1"/>
  <c r="AD476" i="1" s="1"/>
  <c r="T476" i="1"/>
  <c r="U476" i="1"/>
  <c r="AC432" i="1"/>
  <c r="AD432" i="1" s="1"/>
  <c r="X432" i="1"/>
  <c r="AJ432" i="1" s="1"/>
  <c r="AF432" i="1"/>
  <c r="U432" i="1"/>
  <c r="O432" i="1"/>
  <c r="Q432" i="1" s="1"/>
  <c r="AG432" i="1"/>
  <c r="T432" i="1"/>
  <c r="AC369" i="1"/>
  <c r="AD369" i="1" s="1"/>
  <c r="X369" i="1"/>
  <c r="AJ369" i="1" s="1"/>
  <c r="U369" i="1"/>
  <c r="AG369" i="1"/>
  <c r="AF369" i="1"/>
  <c r="O369" i="1"/>
  <c r="Q369" i="1" s="1"/>
  <c r="T369" i="1"/>
  <c r="X234" i="1"/>
  <c r="AJ234" i="1" s="1"/>
  <c r="AG234" i="1"/>
  <c r="AF234" i="1"/>
  <c r="AC234" i="1"/>
  <c r="AD234" i="1" s="1"/>
  <c r="U234" i="1"/>
  <c r="O234" i="1"/>
  <c r="Q234" i="1" s="1"/>
  <c r="T234" i="1"/>
  <c r="AG114" i="1"/>
  <c r="AC114" i="1"/>
  <c r="AD114" i="1" s="1"/>
  <c r="X114" i="1"/>
  <c r="AJ114" i="1" s="1"/>
  <c r="AF114" i="1"/>
  <c r="T114" i="1"/>
  <c r="U114" i="1"/>
  <c r="O114" i="1"/>
  <c r="Q114" i="1" s="1"/>
  <c r="AG439" i="1"/>
  <c r="AC439" i="1"/>
  <c r="AD439" i="1" s="1"/>
  <c r="X439" i="1"/>
  <c r="AJ439" i="1" s="1"/>
  <c r="T439" i="1"/>
  <c r="U439" i="1"/>
  <c r="AF439" i="1"/>
  <c r="O439" i="1"/>
  <c r="Q439" i="1" s="1"/>
  <c r="U1016" i="1"/>
  <c r="T1016" i="1"/>
  <c r="AG1016" i="1"/>
  <c r="AF1016" i="1"/>
  <c r="AC1016" i="1"/>
  <c r="AD1016" i="1" s="1"/>
  <c r="X1016" i="1"/>
  <c r="AJ1016" i="1" s="1"/>
  <c r="O1016" i="1"/>
  <c r="Q1016" i="1" s="1"/>
  <c r="O628" i="1"/>
  <c r="Q628" i="1" s="1"/>
  <c r="AF628" i="1"/>
  <c r="T628" i="1"/>
  <c r="X628" i="1"/>
  <c r="AJ628" i="1" s="1"/>
  <c r="AG628" i="1"/>
  <c r="AC628" i="1"/>
  <c r="AD628" i="1" s="1"/>
  <c r="U628" i="1"/>
  <c r="AG47" i="1"/>
  <c r="O47" i="1"/>
  <c r="Q47" i="1" s="1"/>
  <c r="AF47" i="1"/>
  <c r="T47" i="1"/>
  <c r="X47" i="1"/>
  <c r="AJ47" i="1" s="1"/>
  <c r="AC47" i="1"/>
  <c r="AD47" i="1" s="1"/>
  <c r="U47" i="1"/>
  <c r="U371" i="1"/>
  <c r="AF371" i="1"/>
  <c r="T371" i="1"/>
  <c r="X371" i="1"/>
  <c r="AJ371" i="1" s="1"/>
  <c r="AC371" i="1"/>
  <c r="AD371" i="1" s="1"/>
  <c r="AG371" i="1"/>
  <c r="O371" i="1"/>
  <c r="Q371" i="1" s="1"/>
  <c r="AC485" i="1"/>
  <c r="AD485" i="1" s="1"/>
  <c r="AG485" i="1"/>
  <c r="AF485" i="1"/>
  <c r="U485" i="1"/>
  <c r="O485" i="1"/>
  <c r="Q485" i="1" s="1"/>
  <c r="X485" i="1"/>
  <c r="AJ485" i="1" s="1"/>
  <c r="T485" i="1"/>
  <c r="AF1093" i="1"/>
  <c r="X1093" i="1"/>
  <c r="AJ1093" i="1" s="1"/>
  <c r="T1093" i="1"/>
  <c r="O1093" i="1"/>
  <c r="Q1093" i="1" s="1"/>
  <c r="U1093" i="1"/>
  <c r="AG1093" i="1"/>
  <c r="AC1093" i="1"/>
  <c r="AD1093" i="1" s="1"/>
  <c r="T406" i="1"/>
  <c r="O406" i="1"/>
  <c r="Q406" i="1" s="1"/>
  <c r="AF406" i="1"/>
  <c r="U406" i="1"/>
  <c r="AC406" i="1"/>
  <c r="AD406" i="1" s="1"/>
  <c r="AG406" i="1"/>
  <c r="X406" i="1"/>
  <c r="AJ406" i="1" s="1"/>
  <c r="O993" i="1"/>
  <c r="Q993" i="1" s="1"/>
  <c r="AC993" i="1"/>
  <c r="AD993" i="1" s="1"/>
  <c r="AG993" i="1"/>
  <c r="T993" i="1"/>
  <c r="AF993" i="1"/>
  <c r="X993" i="1"/>
  <c r="AJ993" i="1" s="1"/>
  <c r="U993" i="1"/>
  <c r="AC921" i="1"/>
  <c r="AD921" i="1" s="1"/>
  <c r="AG921" i="1"/>
  <c r="O921" i="1"/>
  <c r="Q921" i="1" s="1"/>
  <c r="X921" i="1"/>
  <c r="AJ921" i="1" s="1"/>
  <c r="T921" i="1"/>
  <c r="AF921" i="1"/>
  <c r="U921" i="1"/>
  <c r="O1011" i="1"/>
  <c r="Q1011" i="1" s="1"/>
  <c r="AC1011" i="1"/>
  <c r="AD1011" i="1" s="1"/>
  <c r="T1011" i="1"/>
  <c r="X1011" i="1"/>
  <c r="AJ1011" i="1" s="1"/>
  <c r="U1011" i="1"/>
  <c r="AG1011" i="1"/>
  <c r="AF1011" i="1"/>
  <c r="AC886" i="1"/>
  <c r="AD886" i="1" s="1"/>
  <c r="T886" i="1"/>
  <c r="U886" i="1"/>
  <c r="X886" i="1"/>
  <c r="AJ886" i="1" s="1"/>
  <c r="O886" i="1"/>
  <c r="Q886" i="1" s="1"/>
  <c r="AF886" i="1"/>
  <c r="AG886" i="1"/>
  <c r="AC592" i="1"/>
  <c r="AD592" i="1" s="1"/>
  <c r="T592" i="1"/>
  <c r="X592" i="1"/>
  <c r="AJ592" i="1" s="1"/>
  <c r="U592" i="1"/>
  <c r="AG592" i="1"/>
  <c r="AF592" i="1"/>
  <c r="O592" i="1"/>
  <c r="Q592" i="1" s="1"/>
  <c r="AC552" i="1"/>
  <c r="AD552" i="1" s="1"/>
  <c r="U552" i="1"/>
  <c r="AF552" i="1"/>
  <c r="O552" i="1"/>
  <c r="Q552" i="1" s="1"/>
  <c r="AG552" i="1"/>
  <c r="T552" i="1"/>
  <c r="X552" i="1"/>
  <c r="AJ552" i="1" s="1"/>
  <c r="AC504" i="1"/>
  <c r="AD504" i="1" s="1"/>
  <c r="U504" i="1"/>
  <c r="AG504" i="1"/>
  <c r="O504" i="1"/>
  <c r="Q504" i="1" s="1"/>
  <c r="T504" i="1"/>
  <c r="AF504" i="1"/>
  <c r="X504" i="1"/>
  <c r="AJ504" i="1" s="1"/>
  <c r="T125" i="1"/>
  <c r="AF125" i="1"/>
  <c r="O125" i="1"/>
  <c r="Q125" i="1" s="1"/>
  <c r="U125" i="1"/>
  <c r="AC125" i="1"/>
  <c r="AD125" i="1" s="1"/>
  <c r="X125" i="1"/>
  <c r="AJ125" i="1" s="1"/>
  <c r="AG125" i="1"/>
  <c r="AF648" i="1"/>
  <c r="T648" i="1"/>
  <c r="X648" i="1"/>
  <c r="AJ648" i="1" s="1"/>
  <c r="AC648" i="1"/>
  <c r="AD648" i="1" s="1"/>
  <c r="U648" i="1"/>
  <c r="AG648" i="1"/>
  <c r="O648" i="1"/>
  <c r="Q648" i="1" s="1"/>
  <c r="T1044" i="1"/>
  <c r="AF1044" i="1"/>
  <c r="AG1044" i="1"/>
  <c r="X1044" i="1"/>
  <c r="AJ1044" i="1" s="1"/>
  <c r="AC1044" i="1"/>
  <c r="AD1044" i="1" s="1"/>
  <c r="U1044" i="1"/>
  <c r="O1044" i="1"/>
  <c r="Q1044" i="1" s="1"/>
  <c r="U666" i="1"/>
  <c r="AC666" i="1"/>
  <c r="AD666" i="1" s="1"/>
  <c r="X666" i="1"/>
  <c r="AJ666" i="1" s="1"/>
  <c r="O666" i="1"/>
  <c r="Q666" i="1" s="1"/>
  <c r="AG666" i="1"/>
  <c r="AF666" i="1"/>
  <c r="T666" i="1"/>
  <c r="AF153" i="1"/>
  <c r="O153" i="1"/>
  <c r="Q153" i="1" s="1"/>
  <c r="T153" i="1"/>
  <c r="AG153" i="1"/>
  <c r="U153" i="1"/>
  <c r="X153" i="1"/>
  <c r="AJ153" i="1" s="1"/>
  <c r="AC153" i="1"/>
  <c r="AD153" i="1" s="1"/>
  <c r="U625" i="1"/>
  <c r="AF625" i="1"/>
  <c r="AG625" i="1"/>
  <c r="X625" i="1"/>
  <c r="AJ625" i="1" s="1"/>
  <c r="T625" i="1"/>
  <c r="AC625" i="1"/>
  <c r="AD625" i="1" s="1"/>
  <c r="O625" i="1"/>
  <c r="Q625" i="1" s="1"/>
  <c r="AF682" i="1"/>
  <c r="T682" i="1"/>
  <c r="O682" i="1"/>
  <c r="Q682" i="1" s="1"/>
  <c r="AC682" i="1"/>
  <c r="AD682" i="1" s="1"/>
  <c r="X682" i="1"/>
  <c r="AJ682" i="1" s="1"/>
  <c r="AG682" i="1"/>
  <c r="U682" i="1"/>
  <c r="X438" i="1"/>
  <c r="AJ438" i="1" s="1"/>
  <c r="AG438" i="1"/>
  <c r="AF438" i="1"/>
  <c r="O438" i="1"/>
  <c r="Q438" i="1" s="1"/>
  <c r="T438" i="1"/>
  <c r="AC438" i="1"/>
  <c r="AD438" i="1" s="1"/>
  <c r="U438" i="1"/>
  <c r="T40" i="1"/>
  <c r="X40" i="1"/>
  <c r="AJ40" i="1" s="1"/>
  <c r="AF40" i="1"/>
  <c r="AG40" i="1"/>
  <c r="U40" i="1"/>
  <c r="AC40" i="1"/>
  <c r="AD40" i="1" s="1"/>
  <c r="O40" i="1"/>
  <c r="Q40" i="1" s="1"/>
  <c r="O694" i="1"/>
  <c r="Q694" i="1" s="1"/>
  <c r="U694" i="1"/>
  <c r="AF694" i="1"/>
  <c r="T694" i="1"/>
  <c r="AC694" i="1"/>
  <c r="AD694" i="1" s="1"/>
  <c r="X694" i="1"/>
  <c r="AJ694" i="1" s="1"/>
  <c r="AG694" i="1"/>
  <c r="X953" i="1"/>
  <c r="AJ953" i="1" s="1"/>
  <c r="AC953" i="1"/>
  <c r="AD953" i="1" s="1"/>
  <c r="U953" i="1"/>
  <c r="AF953" i="1"/>
  <c r="O953" i="1"/>
  <c r="Q953" i="1" s="1"/>
  <c r="T953" i="1"/>
  <c r="AG953" i="1"/>
  <c r="X969" i="1"/>
  <c r="AJ969" i="1" s="1"/>
  <c r="U969" i="1"/>
  <c r="AG969" i="1"/>
  <c r="O969" i="1"/>
  <c r="Q969" i="1" s="1"/>
  <c r="T969" i="1"/>
  <c r="AF969" i="1"/>
  <c r="AC969" i="1"/>
  <c r="AD969" i="1" s="1"/>
  <c r="O1072" i="1"/>
  <c r="Q1072" i="1" s="1"/>
  <c r="AC1072" i="1"/>
  <c r="AD1072" i="1" s="1"/>
  <c r="U1072" i="1"/>
  <c r="AG1072" i="1"/>
  <c r="X1072" i="1"/>
  <c r="AJ1072" i="1" s="1"/>
  <c r="T1072" i="1"/>
  <c r="AF1072" i="1"/>
  <c r="X946" i="1"/>
  <c r="AJ946" i="1" s="1"/>
  <c r="AG946" i="1"/>
  <c r="AC946" i="1"/>
  <c r="AD946" i="1" s="1"/>
  <c r="AF946" i="1"/>
  <c r="O946" i="1"/>
  <c r="Q946" i="1" s="1"/>
  <c r="T946" i="1"/>
  <c r="U946" i="1"/>
  <c r="X845" i="1"/>
  <c r="AJ845" i="1" s="1"/>
  <c r="O845" i="1"/>
  <c r="Q845" i="1" s="1"/>
  <c r="AC845" i="1"/>
  <c r="AD845" i="1" s="1"/>
  <c r="AF845" i="1"/>
  <c r="U845" i="1"/>
  <c r="T845" i="1"/>
  <c r="AG845" i="1"/>
  <c r="T762" i="1"/>
  <c r="AF762" i="1"/>
  <c r="X762" i="1"/>
  <c r="AJ762" i="1" s="1"/>
  <c r="AC762" i="1"/>
  <c r="AD762" i="1" s="1"/>
  <c r="O762" i="1"/>
  <c r="Q762" i="1" s="1"/>
  <c r="U762" i="1"/>
  <c r="AG762" i="1"/>
  <c r="T645" i="1"/>
  <c r="O645" i="1"/>
  <c r="Q645" i="1" s="1"/>
  <c r="X645" i="1"/>
  <c r="AJ645" i="1" s="1"/>
  <c r="AF645" i="1"/>
  <c r="AC645" i="1"/>
  <c r="AD645" i="1" s="1"/>
  <c r="U645" i="1"/>
  <c r="AG645" i="1"/>
  <c r="X464" i="1"/>
  <c r="AJ464" i="1" s="1"/>
  <c r="AF464" i="1"/>
  <c r="AC464" i="1"/>
  <c r="AD464" i="1" s="1"/>
  <c r="U464" i="1"/>
  <c r="O464" i="1"/>
  <c r="Q464" i="1" s="1"/>
  <c r="T464" i="1"/>
  <c r="AG464" i="1"/>
  <c r="AG417" i="1"/>
  <c r="U417" i="1"/>
  <c r="AC417" i="1"/>
  <c r="AD417" i="1" s="1"/>
  <c r="O417" i="1"/>
  <c r="Q417" i="1" s="1"/>
  <c r="X417" i="1"/>
  <c r="AJ417" i="1" s="1"/>
  <c r="T417" i="1"/>
  <c r="AF417" i="1"/>
  <c r="AF321" i="1"/>
  <c r="O321" i="1"/>
  <c r="Q321" i="1" s="1"/>
  <c r="X321" i="1"/>
  <c r="AJ321" i="1" s="1"/>
  <c r="U321" i="1"/>
  <c r="AC321" i="1"/>
  <c r="AD321" i="1" s="1"/>
  <c r="T321" i="1"/>
  <c r="AG321" i="1"/>
  <c r="AC211" i="1"/>
  <c r="AD211" i="1" s="1"/>
  <c r="X211" i="1"/>
  <c r="AJ211" i="1" s="1"/>
  <c r="T211" i="1"/>
  <c r="O211" i="1"/>
  <c r="Q211" i="1" s="1"/>
  <c r="AF211" i="1"/>
  <c r="AG211" i="1"/>
  <c r="U211" i="1"/>
  <c r="AG68" i="1"/>
  <c r="AC68" i="1"/>
  <c r="AD68" i="1" s="1"/>
  <c r="AF68" i="1"/>
  <c r="O68" i="1"/>
  <c r="Q68" i="1" s="1"/>
  <c r="T68" i="1"/>
  <c r="U68" i="1"/>
  <c r="X68" i="1"/>
  <c r="AJ68" i="1" s="1"/>
  <c r="U82" i="1"/>
  <c r="AF82" i="1"/>
  <c r="AG82" i="1"/>
  <c r="T82" i="1"/>
  <c r="AC82" i="1"/>
  <c r="AD82" i="1" s="1"/>
  <c r="X82" i="1"/>
  <c r="AJ82" i="1" s="1"/>
  <c r="O82" i="1"/>
  <c r="Q82" i="1" s="1"/>
  <c r="AC154" i="1"/>
  <c r="AD154" i="1" s="1"/>
  <c r="O154" i="1"/>
  <c r="Q154" i="1" s="1"/>
  <c r="U154" i="1"/>
  <c r="AF154" i="1"/>
  <c r="AG154" i="1"/>
  <c r="X154" i="1"/>
  <c r="AJ154" i="1" s="1"/>
  <c r="T154" i="1"/>
  <c r="T360" i="1"/>
  <c r="U360" i="1"/>
  <c r="X360" i="1"/>
  <c r="AJ360" i="1" s="1"/>
  <c r="O360" i="1"/>
  <c r="Q360" i="1" s="1"/>
  <c r="AC360" i="1"/>
  <c r="AD360" i="1" s="1"/>
  <c r="AG360" i="1"/>
  <c r="AF360" i="1"/>
  <c r="X882" i="1"/>
  <c r="AJ882" i="1" s="1"/>
  <c r="U882" i="1"/>
  <c r="T882" i="1"/>
  <c r="AC882" i="1"/>
  <c r="AD882" i="1" s="1"/>
  <c r="AG882" i="1"/>
  <c r="AF882" i="1"/>
  <c r="O882" i="1"/>
  <c r="Q882" i="1" s="1"/>
  <c r="AF971" i="1"/>
  <c r="O971" i="1"/>
  <c r="Q971" i="1" s="1"/>
  <c r="AG971" i="1"/>
  <c r="X971" i="1"/>
  <c r="AJ971" i="1" s="1"/>
  <c r="U971" i="1"/>
  <c r="AC971" i="1"/>
  <c r="AD971" i="1" s="1"/>
  <c r="T971" i="1"/>
  <c r="T537" i="1"/>
  <c r="AG537" i="1"/>
  <c r="X537" i="1"/>
  <c r="AJ537" i="1" s="1"/>
  <c r="AF537" i="1"/>
  <c r="U537" i="1"/>
  <c r="O537" i="1"/>
  <c r="Q537" i="1" s="1"/>
  <c r="AC537" i="1"/>
  <c r="AD537" i="1" s="1"/>
  <c r="AF415" i="1"/>
  <c r="AC415" i="1"/>
  <c r="AD415" i="1" s="1"/>
  <c r="U415" i="1"/>
  <c r="AG415" i="1"/>
  <c r="T415" i="1"/>
  <c r="X415" i="1"/>
  <c r="AJ415" i="1" s="1"/>
  <c r="O415" i="1"/>
  <c r="Q415" i="1" s="1"/>
  <c r="O1000" i="1"/>
  <c r="Q1000" i="1" s="1"/>
  <c r="X1000" i="1"/>
  <c r="AJ1000" i="1" s="1"/>
  <c r="U1000" i="1"/>
  <c r="AG1000" i="1"/>
  <c r="T1000" i="1"/>
  <c r="AC1000" i="1"/>
  <c r="AD1000" i="1" s="1"/>
  <c r="AF1000" i="1"/>
  <c r="X883" i="1"/>
  <c r="AJ883" i="1" s="1"/>
  <c r="O883" i="1"/>
  <c r="Q883" i="1" s="1"/>
  <c r="AG883" i="1"/>
  <c r="AF883" i="1"/>
  <c r="T883" i="1"/>
  <c r="U883" i="1"/>
  <c r="AC883" i="1"/>
  <c r="AD883" i="1" s="1"/>
  <c r="AG839" i="1"/>
  <c r="T839" i="1"/>
  <c r="AF839" i="1"/>
  <c r="X839" i="1"/>
  <c r="AJ839" i="1" s="1"/>
  <c r="U839" i="1"/>
  <c r="O839" i="1"/>
  <c r="Q839" i="1" s="1"/>
  <c r="AC839" i="1"/>
  <c r="AD839" i="1" s="1"/>
  <c r="AC756" i="1"/>
  <c r="AD756" i="1" s="1"/>
  <c r="U756" i="1"/>
  <c r="O756" i="1"/>
  <c r="Q756" i="1" s="1"/>
  <c r="AG756" i="1"/>
  <c r="T756" i="1"/>
  <c r="AF756" i="1"/>
  <c r="X756" i="1"/>
  <c r="AJ756" i="1" s="1"/>
  <c r="AC640" i="1"/>
  <c r="AD640" i="1" s="1"/>
  <c r="AG640" i="1"/>
  <c r="U640" i="1"/>
  <c r="AF640" i="1"/>
  <c r="O640" i="1"/>
  <c r="Q640" i="1" s="1"/>
  <c r="X640" i="1"/>
  <c r="AJ640" i="1" s="1"/>
  <c r="T640" i="1"/>
  <c r="T414" i="1"/>
  <c r="AF414" i="1"/>
  <c r="O414" i="1"/>
  <c r="Q414" i="1" s="1"/>
  <c r="U414" i="1"/>
  <c r="AC414" i="1"/>
  <c r="AD414" i="1" s="1"/>
  <c r="AG414" i="1"/>
  <c r="X414" i="1"/>
  <c r="AJ414" i="1" s="1"/>
  <c r="AC423" i="1"/>
  <c r="AD423" i="1" s="1"/>
  <c r="O423" i="1"/>
  <c r="Q423" i="1" s="1"/>
  <c r="X423" i="1"/>
  <c r="AJ423" i="1" s="1"/>
  <c r="U423" i="1"/>
  <c r="T423" i="1"/>
  <c r="AG423" i="1"/>
  <c r="AF423" i="1"/>
  <c r="X729" i="1"/>
  <c r="AJ729" i="1" s="1"/>
  <c r="T729" i="1"/>
  <c r="O729" i="1"/>
  <c r="Q729" i="1" s="1"/>
  <c r="U729" i="1"/>
  <c r="AC729" i="1"/>
  <c r="AD729" i="1" s="1"/>
  <c r="AG729" i="1"/>
  <c r="AF729" i="1"/>
  <c r="T832" i="1"/>
  <c r="AG832" i="1"/>
  <c r="AC832" i="1"/>
  <c r="AD832" i="1" s="1"/>
  <c r="X832" i="1"/>
  <c r="AJ832" i="1" s="1"/>
  <c r="U832" i="1"/>
  <c r="O832" i="1"/>
  <c r="Q832" i="1" s="1"/>
  <c r="AF832" i="1"/>
  <c r="AC571" i="1"/>
  <c r="AD571" i="1" s="1"/>
  <c r="AF571" i="1"/>
  <c r="AG571" i="1"/>
  <c r="U571" i="1"/>
  <c r="O571" i="1"/>
  <c r="Q571" i="1" s="1"/>
  <c r="T571" i="1"/>
  <c r="X571" i="1"/>
  <c r="AJ571" i="1" s="1"/>
  <c r="AC674" i="1"/>
  <c r="AD674" i="1" s="1"/>
  <c r="U674" i="1"/>
  <c r="O674" i="1"/>
  <c r="Q674" i="1" s="1"/>
  <c r="AG674" i="1"/>
  <c r="T674" i="1"/>
  <c r="AF674" i="1"/>
  <c r="X674" i="1"/>
  <c r="AJ674" i="1" s="1"/>
  <c r="X482" i="1"/>
  <c r="AJ482" i="1" s="1"/>
  <c r="AF482" i="1"/>
  <c r="AG482" i="1"/>
  <c r="T482" i="1"/>
  <c r="U482" i="1"/>
  <c r="O482" i="1"/>
  <c r="Q482" i="1" s="1"/>
  <c r="AC482" i="1"/>
  <c r="AD482" i="1" s="1"/>
  <c r="X507" i="1"/>
  <c r="AJ507" i="1" s="1"/>
  <c r="O507" i="1"/>
  <c r="Q507" i="1" s="1"/>
  <c r="T507" i="1"/>
  <c r="AF507" i="1"/>
  <c r="AG507" i="1"/>
  <c r="U507" i="1"/>
  <c r="AC507" i="1"/>
  <c r="AD507" i="1" s="1"/>
  <c r="AC609" i="1"/>
  <c r="AD609" i="1" s="1"/>
  <c r="AG609" i="1"/>
  <c r="AF609" i="1"/>
  <c r="U609" i="1"/>
  <c r="X609" i="1"/>
  <c r="AJ609" i="1" s="1"/>
  <c r="O609" i="1"/>
  <c r="Q609" i="1" s="1"/>
  <c r="T609" i="1"/>
  <c r="O523" i="1"/>
  <c r="Q523" i="1" s="1"/>
  <c r="X523" i="1"/>
  <c r="AJ523" i="1" s="1"/>
  <c r="AG523" i="1"/>
  <c r="T523" i="1"/>
  <c r="AF523" i="1"/>
  <c r="AC523" i="1"/>
  <c r="AD523" i="1" s="1"/>
  <c r="U523" i="1"/>
  <c r="X1051" i="1"/>
  <c r="AJ1051" i="1" s="1"/>
  <c r="T1051" i="1"/>
  <c r="AG1051" i="1"/>
  <c r="AF1051" i="1"/>
  <c r="U1051" i="1"/>
  <c r="AC1051" i="1"/>
  <c r="AD1051" i="1" s="1"/>
  <c r="O1051" i="1"/>
  <c r="Q1051" i="1" s="1"/>
  <c r="AC965" i="1"/>
  <c r="AD965" i="1" s="1"/>
  <c r="O965" i="1"/>
  <c r="Q965" i="1" s="1"/>
  <c r="X965" i="1"/>
  <c r="AJ965" i="1" s="1"/>
  <c r="T965" i="1"/>
  <c r="AF965" i="1"/>
  <c r="AG965" i="1"/>
  <c r="U965" i="1"/>
  <c r="T933" i="1"/>
  <c r="U933" i="1"/>
  <c r="X933" i="1"/>
  <c r="AJ933" i="1" s="1"/>
  <c r="AF933" i="1"/>
  <c r="AC933" i="1"/>
  <c r="AD933" i="1" s="1"/>
  <c r="O933" i="1"/>
  <c r="Q933" i="1" s="1"/>
  <c r="AG933" i="1"/>
  <c r="AG872" i="1"/>
  <c r="AC872" i="1"/>
  <c r="AD872" i="1" s="1"/>
  <c r="X872" i="1"/>
  <c r="AJ872" i="1" s="1"/>
  <c r="AF872" i="1"/>
  <c r="U872" i="1"/>
  <c r="O872" i="1"/>
  <c r="Q872" i="1" s="1"/>
  <c r="T872" i="1"/>
  <c r="O722" i="1"/>
  <c r="Q722" i="1" s="1"/>
  <c r="U722" i="1"/>
  <c r="AF722" i="1"/>
  <c r="T722" i="1"/>
  <c r="X722" i="1"/>
  <c r="AJ722" i="1" s="1"/>
  <c r="AG722" i="1"/>
  <c r="AC722" i="1"/>
  <c r="AD722" i="1" s="1"/>
  <c r="AC627" i="1"/>
  <c r="AD627" i="1" s="1"/>
  <c r="AF627" i="1"/>
  <c r="X627" i="1"/>
  <c r="AJ627" i="1" s="1"/>
  <c r="T627" i="1"/>
  <c r="AG627" i="1"/>
  <c r="O627" i="1"/>
  <c r="Q627" i="1" s="1"/>
  <c r="U627" i="1"/>
  <c r="U530" i="1"/>
  <c r="AC530" i="1"/>
  <c r="AD530" i="1" s="1"/>
  <c r="AF530" i="1"/>
  <c r="T530" i="1"/>
  <c r="O530" i="1"/>
  <c r="Q530" i="1" s="1"/>
  <c r="X530" i="1"/>
  <c r="AJ530" i="1" s="1"/>
  <c r="AG530" i="1"/>
  <c r="AC393" i="1"/>
  <c r="AD393" i="1" s="1"/>
  <c r="T393" i="1"/>
  <c r="AF393" i="1"/>
  <c r="U393" i="1"/>
  <c r="AG393" i="1"/>
  <c r="X393" i="1"/>
  <c r="AJ393" i="1" s="1"/>
  <c r="O393" i="1"/>
  <c r="Q393" i="1" s="1"/>
  <c r="AF237" i="1"/>
  <c r="AG237" i="1"/>
  <c r="X237" i="1"/>
  <c r="AJ237" i="1" s="1"/>
  <c r="T237" i="1"/>
  <c r="U237" i="1"/>
  <c r="AC237" i="1"/>
  <c r="AD237" i="1" s="1"/>
  <c r="O237" i="1"/>
  <c r="Q237" i="1" s="1"/>
  <c r="AF65" i="1"/>
  <c r="T65" i="1"/>
  <c r="U65" i="1"/>
  <c r="O65" i="1"/>
  <c r="Q65" i="1" s="1"/>
  <c r="AG65" i="1"/>
  <c r="AC65" i="1"/>
  <c r="AD65" i="1" s="1"/>
  <c r="X65" i="1"/>
  <c r="AJ65" i="1" s="1"/>
  <c r="AG395" i="1"/>
  <c r="AC395" i="1"/>
  <c r="AD395" i="1" s="1"/>
  <c r="U395" i="1"/>
  <c r="X395" i="1"/>
  <c r="AJ395" i="1" s="1"/>
  <c r="T395" i="1"/>
  <c r="AF395" i="1"/>
  <c r="O395" i="1"/>
  <c r="Q395" i="1" s="1"/>
  <c r="AC652" i="1"/>
  <c r="AD652" i="1" s="1"/>
  <c r="AG652" i="1"/>
  <c r="O652" i="1"/>
  <c r="Q652" i="1" s="1"/>
  <c r="AF652" i="1"/>
  <c r="X652" i="1"/>
  <c r="AJ652" i="1" s="1"/>
  <c r="T652" i="1"/>
  <c r="U652" i="1"/>
  <c r="AF1074" i="1"/>
  <c r="X1074" i="1"/>
  <c r="AJ1074" i="1" s="1"/>
  <c r="AG1074" i="1"/>
  <c r="AC1074" i="1"/>
  <c r="AD1074" i="1" s="1"/>
  <c r="T1074" i="1"/>
  <c r="O1074" i="1"/>
  <c r="Q1074" i="1" s="1"/>
  <c r="U1074" i="1"/>
  <c r="X905" i="1"/>
  <c r="AJ905" i="1" s="1"/>
  <c r="AC905" i="1"/>
  <c r="AD905" i="1" s="1"/>
  <c r="U905" i="1"/>
  <c r="T905" i="1"/>
  <c r="AG905" i="1"/>
  <c r="AF905" i="1"/>
  <c r="O905" i="1"/>
  <c r="Q905" i="1" s="1"/>
  <c r="AC399" i="1"/>
  <c r="AD399" i="1" s="1"/>
  <c r="T399" i="1"/>
  <c r="AF399" i="1"/>
  <c r="AG399" i="1"/>
  <c r="O399" i="1"/>
  <c r="Q399" i="1" s="1"/>
  <c r="X399" i="1"/>
  <c r="AJ399" i="1" s="1"/>
  <c r="U399" i="1"/>
  <c r="O1062" i="1"/>
  <c r="Q1062" i="1" s="1"/>
  <c r="AC1062" i="1"/>
  <c r="AD1062" i="1" s="1"/>
  <c r="U1062" i="1"/>
  <c r="AG1062" i="1"/>
  <c r="X1062" i="1"/>
  <c r="AJ1062" i="1" s="1"/>
  <c r="T1062" i="1"/>
  <c r="AF1062" i="1"/>
  <c r="O1001" i="1"/>
  <c r="Q1001" i="1" s="1"/>
  <c r="T1001" i="1"/>
  <c r="X1001" i="1"/>
  <c r="AJ1001" i="1" s="1"/>
  <c r="AC1001" i="1"/>
  <c r="AD1001" i="1" s="1"/>
  <c r="AG1001" i="1"/>
  <c r="AF1001" i="1"/>
  <c r="U1001" i="1"/>
  <c r="U1094" i="1"/>
  <c r="X1094" i="1"/>
  <c r="AJ1094" i="1" s="1"/>
  <c r="O1094" i="1"/>
  <c r="Q1094" i="1" s="1"/>
  <c r="T1094" i="1"/>
  <c r="AG1094" i="1"/>
  <c r="AF1094" i="1"/>
  <c r="AC1094" i="1"/>
  <c r="AD1094" i="1" s="1"/>
  <c r="U584" i="1"/>
  <c r="T584" i="1"/>
  <c r="O584" i="1"/>
  <c r="Q584" i="1" s="1"/>
  <c r="AF584" i="1"/>
  <c r="AG584" i="1"/>
  <c r="X584" i="1"/>
  <c r="AJ584" i="1" s="1"/>
  <c r="AC584" i="1"/>
  <c r="AD584" i="1" s="1"/>
  <c r="U458" i="1"/>
  <c r="AG458" i="1"/>
  <c r="O458" i="1"/>
  <c r="Q458" i="1" s="1"/>
  <c r="AF458" i="1"/>
  <c r="X458" i="1"/>
  <c r="AJ458" i="1" s="1"/>
  <c r="T458" i="1"/>
  <c r="AC458" i="1"/>
  <c r="AD458" i="1" s="1"/>
  <c r="AG701" i="1"/>
  <c r="T701" i="1"/>
  <c r="O701" i="1"/>
  <c r="Q701" i="1" s="1"/>
  <c r="AC701" i="1"/>
  <c r="AD701" i="1" s="1"/>
  <c r="AF701" i="1"/>
  <c r="X701" i="1"/>
  <c r="AJ701" i="1" s="1"/>
  <c r="U701" i="1"/>
  <c r="O1023" i="1"/>
  <c r="Q1023" i="1" s="1"/>
  <c r="AG1023" i="1"/>
  <c r="T1023" i="1"/>
  <c r="X1023" i="1"/>
  <c r="AJ1023" i="1" s="1"/>
  <c r="AF1023" i="1"/>
  <c r="AC1023" i="1"/>
  <c r="AD1023" i="1" s="1"/>
  <c r="U1023" i="1"/>
  <c r="O502" i="1"/>
  <c r="Q502" i="1" s="1"/>
  <c r="AC502" i="1"/>
  <c r="AD502" i="1" s="1"/>
  <c r="AG502" i="1"/>
  <c r="T502" i="1"/>
  <c r="AF502" i="1"/>
  <c r="U502" i="1"/>
  <c r="X502" i="1"/>
  <c r="AJ502" i="1" s="1"/>
  <c r="X299" i="1"/>
  <c r="AJ299" i="1" s="1"/>
  <c r="AF299" i="1"/>
  <c r="U299" i="1"/>
  <c r="O299" i="1"/>
  <c r="Q299" i="1" s="1"/>
  <c r="AG299" i="1"/>
  <c r="T299" i="1"/>
  <c r="AC299" i="1"/>
  <c r="AD299" i="1" s="1"/>
  <c r="AG132" i="1"/>
  <c r="X132" i="1"/>
  <c r="AJ132" i="1" s="1"/>
  <c r="T132" i="1"/>
  <c r="O132" i="1"/>
  <c r="Q132" i="1" s="1"/>
  <c r="AC132" i="1"/>
  <c r="AD132" i="1" s="1"/>
  <c r="U132" i="1"/>
  <c r="AF132" i="1"/>
  <c r="T430" i="1"/>
  <c r="AC430" i="1"/>
  <c r="AD430" i="1" s="1"/>
  <c r="X430" i="1"/>
  <c r="AJ430" i="1" s="1"/>
  <c r="AF430" i="1"/>
  <c r="O430" i="1"/>
  <c r="Q430" i="1" s="1"/>
  <c r="AG430" i="1"/>
  <c r="U430" i="1"/>
  <c r="AG1040" i="1"/>
  <c r="U1040" i="1"/>
  <c r="T1040" i="1"/>
  <c r="AC1040" i="1"/>
  <c r="AD1040" i="1" s="1"/>
  <c r="X1040" i="1"/>
  <c r="AJ1040" i="1" s="1"/>
  <c r="AF1040" i="1"/>
  <c r="O1040" i="1"/>
  <c r="Q1040" i="1" s="1"/>
  <c r="T228" i="1"/>
  <c r="AC228" i="1"/>
  <c r="AD228" i="1" s="1"/>
  <c r="AG228" i="1"/>
  <c r="O228" i="1"/>
  <c r="Q228" i="1" s="1"/>
  <c r="AF228" i="1"/>
  <c r="U228" i="1"/>
  <c r="X228" i="1"/>
  <c r="AJ228" i="1" s="1"/>
  <c r="AC241" i="1"/>
  <c r="AD241" i="1" s="1"/>
  <c r="U241" i="1"/>
  <c r="AF241" i="1"/>
  <c r="X241" i="1"/>
  <c r="AJ241" i="1" s="1"/>
  <c r="T241" i="1"/>
  <c r="AG241" i="1"/>
  <c r="O241" i="1"/>
  <c r="Q241" i="1" s="1"/>
  <c r="O48" i="1"/>
  <c r="Q48" i="1" s="1"/>
  <c r="AC48" i="1"/>
  <c r="AD48" i="1" s="1"/>
  <c r="T48" i="1"/>
  <c r="AG48" i="1"/>
  <c r="U48" i="1"/>
  <c r="AF48" i="1"/>
  <c r="X48" i="1"/>
  <c r="AJ48" i="1" s="1"/>
  <c r="O113" i="1"/>
  <c r="Q113" i="1" s="1"/>
  <c r="X113" i="1"/>
  <c r="AJ113" i="1" s="1"/>
  <c r="T113" i="1"/>
  <c r="AG113" i="1"/>
  <c r="AC113" i="1"/>
  <c r="AD113" i="1" s="1"/>
  <c r="U113" i="1"/>
  <c r="AF113" i="1"/>
  <c r="X956" i="1"/>
  <c r="AJ956" i="1" s="1"/>
  <c r="T956" i="1"/>
  <c r="AG956" i="1"/>
  <c r="AC956" i="1"/>
  <c r="AD956" i="1" s="1"/>
  <c r="AF956" i="1"/>
  <c r="O956" i="1"/>
  <c r="Q956" i="1" s="1"/>
  <c r="U956" i="1"/>
  <c r="X906" i="1"/>
  <c r="AJ906" i="1" s="1"/>
  <c r="T906" i="1"/>
  <c r="AC906" i="1"/>
  <c r="AD906" i="1" s="1"/>
  <c r="U906" i="1"/>
  <c r="AG906" i="1"/>
  <c r="AF906" i="1"/>
  <c r="O906" i="1"/>
  <c r="Q906" i="1" s="1"/>
  <c r="AC861" i="1"/>
  <c r="AD861" i="1" s="1"/>
  <c r="U861" i="1"/>
  <c r="O861" i="1"/>
  <c r="Q861" i="1" s="1"/>
  <c r="AG861" i="1"/>
  <c r="T861" i="1"/>
  <c r="X861" i="1"/>
  <c r="AJ861" i="1" s="1"/>
  <c r="AF861" i="1"/>
  <c r="X786" i="1"/>
  <c r="AJ786" i="1" s="1"/>
  <c r="O786" i="1"/>
  <c r="Q786" i="1" s="1"/>
  <c r="AF786" i="1"/>
  <c r="AC786" i="1"/>
  <c r="AD786" i="1" s="1"/>
  <c r="U786" i="1"/>
  <c r="AG786" i="1"/>
  <c r="T786" i="1"/>
  <c r="AC703" i="1"/>
  <c r="AD703" i="1" s="1"/>
  <c r="U703" i="1"/>
  <c r="O703" i="1"/>
  <c r="Q703" i="1" s="1"/>
  <c r="X703" i="1"/>
  <c r="AJ703" i="1" s="1"/>
  <c r="AF703" i="1"/>
  <c r="AG703" i="1"/>
  <c r="T703" i="1"/>
  <c r="AC564" i="1"/>
  <c r="AD564" i="1" s="1"/>
  <c r="U564" i="1"/>
  <c r="O564" i="1"/>
  <c r="Q564" i="1" s="1"/>
  <c r="AF564" i="1"/>
  <c r="AG564" i="1"/>
  <c r="T564" i="1"/>
  <c r="X564" i="1"/>
  <c r="AJ564" i="1" s="1"/>
  <c r="AG479" i="1"/>
  <c r="X479" i="1"/>
  <c r="AJ479" i="1" s="1"/>
  <c r="O479" i="1"/>
  <c r="Q479" i="1" s="1"/>
  <c r="AF479" i="1"/>
  <c r="T479" i="1"/>
  <c r="AC479" i="1"/>
  <c r="AD479" i="1" s="1"/>
  <c r="U479" i="1"/>
  <c r="U373" i="1"/>
  <c r="AG373" i="1"/>
  <c r="O373" i="1"/>
  <c r="Q373" i="1" s="1"/>
  <c r="AC373" i="1"/>
  <c r="AD373" i="1" s="1"/>
  <c r="T373" i="1"/>
  <c r="X373" i="1"/>
  <c r="AJ373" i="1" s="1"/>
  <c r="AF373" i="1"/>
  <c r="AF245" i="1"/>
  <c r="O245" i="1"/>
  <c r="Q245" i="1" s="1"/>
  <c r="T245" i="1"/>
  <c r="AG245" i="1"/>
  <c r="U245" i="1"/>
  <c r="AC245" i="1"/>
  <c r="AD245" i="1" s="1"/>
  <c r="X245" i="1"/>
  <c r="AJ245" i="1" s="1"/>
  <c r="T517" i="1"/>
  <c r="AG517" i="1"/>
  <c r="AC517" i="1"/>
  <c r="AD517" i="1" s="1"/>
  <c r="X517" i="1"/>
  <c r="AJ517" i="1" s="1"/>
  <c r="U517" i="1"/>
  <c r="AF517" i="1"/>
  <c r="O517" i="1"/>
  <c r="Q517" i="1" s="1"/>
  <c r="O588" i="1"/>
  <c r="Q588" i="1" s="1"/>
  <c r="AC588" i="1"/>
  <c r="AD588" i="1" s="1"/>
  <c r="AF588" i="1"/>
  <c r="T588" i="1"/>
  <c r="U588" i="1"/>
  <c r="AG588" i="1"/>
  <c r="X588" i="1"/>
  <c r="AJ588" i="1" s="1"/>
  <c r="T328" i="1"/>
  <c r="U328" i="1"/>
  <c r="AC328" i="1"/>
  <c r="AD328" i="1" s="1"/>
  <c r="AG328" i="1"/>
  <c r="X328" i="1"/>
  <c r="AJ328" i="1" s="1"/>
  <c r="O328" i="1"/>
  <c r="Q328" i="1" s="1"/>
  <c r="AF328" i="1"/>
  <c r="O349" i="1"/>
  <c r="Q349" i="1" s="1"/>
  <c r="X349" i="1"/>
  <c r="AJ349" i="1" s="1"/>
  <c r="AF349" i="1"/>
  <c r="U349" i="1"/>
  <c r="AC349" i="1"/>
  <c r="AD349" i="1" s="1"/>
  <c r="AG349" i="1"/>
  <c r="T349" i="1"/>
  <c r="O185" i="1"/>
  <c r="Q185" i="1" s="1"/>
  <c r="AC185" i="1"/>
  <c r="AD185" i="1" s="1"/>
  <c r="AF185" i="1"/>
  <c r="T185" i="1"/>
  <c r="AG185" i="1"/>
  <c r="U185" i="1"/>
  <c r="X185" i="1"/>
  <c r="AJ185" i="1" s="1"/>
  <c r="AC56" i="1"/>
  <c r="AD56" i="1" s="1"/>
  <c r="O56" i="1"/>
  <c r="Q56" i="1" s="1"/>
  <c r="X56" i="1"/>
  <c r="AJ56" i="1" s="1"/>
  <c r="T56" i="1"/>
  <c r="U56" i="1"/>
  <c r="AG56" i="1"/>
  <c r="AF56" i="1"/>
  <c r="AG73" i="1"/>
  <c r="O73" i="1"/>
  <c r="Q73" i="1" s="1"/>
  <c r="AC73" i="1"/>
  <c r="AD73" i="1" s="1"/>
  <c r="AF73" i="1"/>
  <c r="T73" i="1"/>
  <c r="U73" i="1"/>
  <c r="X73" i="1"/>
  <c r="AJ73" i="1" s="1"/>
  <c r="AG156" i="1"/>
  <c r="U156" i="1"/>
  <c r="AC156" i="1"/>
  <c r="AD156" i="1" s="1"/>
  <c r="T156" i="1"/>
  <c r="AF156" i="1"/>
  <c r="O156" i="1"/>
  <c r="Q156" i="1" s="1"/>
  <c r="X156" i="1"/>
  <c r="AJ156" i="1" s="1"/>
  <c r="T155" i="1"/>
  <c r="AC155" i="1"/>
  <c r="AD155" i="1" s="1"/>
  <c r="X155" i="1"/>
  <c r="AJ155" i="1" s="1"/>
  <c r="U155" i="1"/>
  <c r="AG155" i="1"/>
  <c r="AF155" i="1"/>
  <c r="O155" i="1"/>
  <c r="Q155" i="1" s="1"/>
  <c r="U220" i="1"/>
  <c r="T220" i="1"/>
  <c r="AC220" i="1"/>
  <c r="AD220" i="1" s="1"/>
  <c r="AF220" i="1"/>
  <c r="X220" i="1"/>
  <c r="AJ220" i="1" s="1"/>
  <c r="O220" i="1"/>
  <c r="Q220" i="1" s="1"/>
  <c r="AG220" i="1"/>
  <c r="T345" i="1"/>
  <c r="AC345" i="1"/>
  <c r="AD345" i="1" s="1"/>
  <c r="AF345" i="1"/>
  <c r="X345" i="1"/>
  <c r="AJ345" i="1" s="1"/>
  <c r="U345" i="1"/>
  <c r="AG345" i="1"/>
  <c r="O345" i="1"/>
  <c r="Q345" i="1" s="1"/>
  <c r="AG117" i="1"/>
  <c r="O117" i="1"/>
  <c r="Q117" i="1" s="1"/>
  <c r="X117" i="1"/>
  <c r="AJ117" i="1" s="1"/>
  <c r="U117" i="1"/>
  <c r="T117" i="1"/>
  <c r="AF117" i="1"/>
  <c r="AC117" i="1"/>
  <c r="AD117" i="1" s="1"/>
  <c r="AC259" i="1"/>
  <c r="AD259" i="1" s="1"/>
  <c r="U259" i="1"/>
  <c r="T259" i="1"/>
  <c r="AG259" i="1"/>
  <c r="O259" i="1"/>
  <c r="Q259" i="1" s="1"/>
  <c r="AF259" i="1"/>
  <c r="X259" i="1"/>
  <c r="AJ259" i="1" s="1"/>
  <c r="AG218" i="1"/>
  <c r="AF218" i="1"/>
  <c r="X218" i="1"/>
  <c r="AJ218" i="1" s="1"/>
  <c r="AC218" i="1"/>
  <c r="AD218" i="1" s="1"/>
  <c r="O218" i="1"/>
  <c r="Q218" i="1" s="1"/>
  <c r="U218" i="1"/>
  <c r="T218" i="1"/>
  <c r="AC85" i="1"/>
  <c r="AD85" i="1" s="1"/>
  <c r="T85" i="1"/>
  <c r="AG85" i="1"/>
  <c r="O85" i="1"/>
  <c r="Q85" i="1" s="1"/>
  <c r="AF85" i="1"/>
  <c r="X85" i="1"/>
  <c r="AJ85" i="1" s="1"/>
  <c r="U85" i="1"/>
  <c r="X556" i="1"/>
  <c r="AJ556" i="1" s="1"/>
  <c r="O556" i="1"/>
  <c r="Q556" i="1" s="1"/>
  <c r="U556" i="1"/>
  <c r="AC556" i="1"/>
  <c r="AD556" i="1" s="1"/>
  <c r="AF556" i="1"/>
  <c r="T556" i="1"/>
  <c r="AG556" i="1"/>
  <c r="T344" i="1"/>
  <c r="X344" i="1"/>
  <c r="AJ344" i="1" s="1"/>
  <c r="U344" i="1"/>
  <c r="O344" i="1"/>
  <c r="Q344" i="1" s="1"/>
  <c r="AF344" i="1"/>
  <c r="AC344" i="1"/>
  <c r="AD344" i="1" s="1"/>
  <c r="AG344" i="1"/>
  <c r="AF49" i="1"/>
  <c r="AC49" i="1"/>
  <c r="AD49" i="1" s="1"/>
  <c r="O49" i="1"/>
  <c r="Q49" i="1" s="1"/>
  <c r="X49" i="1"/>
  <c r="AJ49" i="1" s="1"/>
  <c r="U49" i="1"/>
  <c r="AG49" i="1"/>
  <c r="T49" i="1"/>
  <c r="T324" i="1"/>
  <c r="AC324" i="1"/>
  <c r="AD324" i="1" s="1"/>
  <c r="X324" i="1"/>
  <c r="AJ324" i="1" s="1"/>
  <c r="AG324" i="1"/>
  <c r="AF324" i="1"/>
  <c r="O324" i="1"/>
  <c r="Q324" i="1" s="1"/>
  <c r="U324" i="1"/>
  <c r="U331" i="1"/>
  <c r="X331" i="1"/>
  <c r="AJ331" i="1" s="1"/>
  <c r="AC331" i="1"/>
  <c r="AD331" i="1" s="1"/>
  <c r="T331" i="1"/>
  <c r="AG331" i="1"/>
  <c r="O331" i="1"/>
  <c r="Q331" i="1" s="1"/>
  <c r="AF331" i="1"/>
  <c r="AC76" i="1"/>
  <c r="AD76" i="1" s="1"/>
  <c r="O76" i="1"/>
  <c r="Q76" i="1" s="1"/>
  <c r="T76" i="1"/>
  <c r="X76" i="1"/>
  <c r="AJ76" i="1" s="1"/>
  <c r="AG76" i="1"/>
  <c r="U76" i="1"/>
  <c r="AF76" i="1"/>
  <c r="AF337" i="1"/>
  <c r="U337" i="1"/>
  <c r="AG337" i="1"/>
  <c r="AC337" i="1"/>
  <c r="AD337" i="1" s="1"/>
  <c r="X337" i="1"/>
  <c r="AJ337" i="1" s="1"/>
  <c r="T337" i="1"/>
  <c r="O337" i="1"/>
  <c r="Q337" i="1" s="1"/>
  <c r="AC792" i="1"/>
  <c r="AD792" i="1" s="1"/>
  <c r="O792" i="1"/>
  <c r="Q792" i="1" s="1"/>
  <c r="AG792" i="1"/>
  <c r="T792" i="1"/>
  <c r="U792" i="1"/>
  <c r="AF792" i="1"/>
  <c r="X792" i="1"/>
  <c r="AJ792" i="1" s="1"/>
  <c r="BO61" i="1"/>
  <c r="BO54" i="1"/>
  <c r="BO288" i="1"/>
  <c r="BO264" i="1"/>
  <c r="BO209" i="1"/>
  <c r="BO12" i="1"/>
  <c r="BO327" i="1"/>
  <c r="BO208" i="1"/>
  <c r="BO137" i="1"/>
  <c r="BO111" i="1"/>
  <c r="BO146" i="1"/>
  <c r="BO342" i="1"/>
  <c r="BO278" i="1"/>
  <c r="BO222" i="1"/>
  <c r="BO52" i="1"/>
  <c r="BO253" i="1"/>
  <c r="BO186" i="1"/>
  <c r="BO324" i="1"/>
  <c r="BO205" i="1"/>
  <c r="BO134" i="1"/>
  <c r="BO28" i="1"/>
  <c r="BO323" i="1"/>
  <c r="BO299" i="1"/>
  <c r="BO259" i="1"/>
  <c r="BO204" i="1"/>
  <c r="BO244" i="1"/>
  <c r="BO133" i="1"/>
  <c r="BO75" i="1"/>
  <c r="BO320" i="1"/>
  <c r="BO314" i="1"/>
  <c r="BO250" i="1"/>
  <c r="BO124" i="1"/>
  <c r="BO56" i="1"/>
  <c r="BO261" i="1"/>
  <c r="BO21" i="1"/>
  <c r="BO313" i="1"/>
  <c r="BO194" i="1"/>
  <c r="BO123" i="1"/>
  <c r="BO24" i="1"/>
  <c r="BO312" i="1"/>
  <c r="BO39" i="1"/>
  <c r="BO287" i="1"/>
  <c r="BO112" i="1"/>
  <c r="BO262" i="1"/>
  <c r="BO30" i="1"/>
  <c r="BO64" i="1"/>
  <c r="BO90" i="1"/>
  <c r="BO308" i="1"/>
  <c r="BO283" i="1"/>
  <c r="BO180" i="1"/>
  <c r="BO325" i="1"/>
  <c r="BO66" i="1"/>
  <c r="BO297" i="1"/>
  <c r="BO304" i="1"/>
  <c r="BO163" i="1"/>
  <c r="BO122" i="1"/>
  <c r="BO303" i="1"/>
  <c r="BO166" i="1"/>
  <c r="BO223" i="1"/>
  <c r="BO187" i="1"/>
  <c r="BO16" i="1"/>
  <c r="BO68" i="1"/>
  <c r="BO86" i="1"/>
  <c r="BO318" i="1"/>
  <c r="BO254" i="1"/>
  <c r="BO199" i="1"/>
  <c r="BO128" i="1"/>
  <c r="BO11" i="1"/>
  <c r="BO182" i="1"/>
  <c r="BO4" i="1"/>
  <c r="BO167" i="1"/>
  <c r="BO78" i="1"/>
  <c r="BO300" i="1"/>
  <c r="BO169" i="1"/>
  <c r="BO108" i="1"/>
  <c r="BO13" i="1"/>
  <c r="BO151" i="1"/>
  <c r="BO63" i="1"/>
  <c r="BO168" i="1"/>
  <c r="BO148" i="1"/>
  <c r="BO107" i="1"/>
  <c r="BO49" i="1"/>
  <c r="BO293" i="1"/>
  <c r="BO290" i="1"/>
  <c r="BO157" i="1"/>
  <c r="BO211" i="1"/>
  <c r="BO230" i="1"/>
  <c r="BO87" i="1"/>
  <c r="BO45" i="1"/>
  <c r="BO127" i="1"/>
  <c r="BO289" i="1"/>
  <c r="BO156" i="1"/>
  <c r="BO184" i="1"/>
  <c r="BO105" i="1"/>
  <c r="BO44" i="1"/>
  <c r="BO190" i="1"/>
  <c r="BO298" i="1"/>
  <c r="BO106" i="1"/>
  <c r="BO32" i="1"/>
  <c r="BO343" i="1"/>
  <c r="BO279" i="1"/>
  <c r="BO152" i="1"/>
  <c r="BO101" i="1"/>
  <c r="BO217" i="1"/>
  <c r="BO17" i="1"/>
  <c r="BO294" i="1"/>
  <c r="BO161" i="1"/>
  <c r="BO240" i="1"/>
  <c r="BO143" i="1"/>
  <c r="BO91" i="1"/>
  <c r="BO79" i="1"/>
  <c r="BO242" i="1"/>
  <c r="BO340" i="1"/>
  <c r="BO276" i="1"/>
  <c r="BO252" i="1"/>
  <c r="BO234" i="1"/>
  <c r="BO149" i="1"/>
  <c r="BO98" i="1"/>
  <c r="BO41" i="1"/>
  <c r="BO275" i="1"/>
  <c r="BO220" i="1"/>
  <c r="BO196" i="1"/>
  <c r="BO80" i="1"/>
  <c r="BO6" i="1"/>
  <c r="BO248" i="1"/>
  <c r="BO239" i="1"/>
  <c r="BO330" i="1"/>
  <c r="BO266" i="1"/>
  <c r="BO140" i="1"/>
  <c r="BO76" i="1"/>
  <c r="BO19" i="1"/>
  <c r="BO37" i="1"/>
  <c r="BO341" i="1"/>
  <c r="BO329" i="1"/>
  <c r="BO265" i="1"/>
  <c r="BO210" i="1"/>
  <c r="BO139" i="1"/>
  <c r="BO33" i="1"/>
  <c r="BO193" i="1"/>
  <c r="BO326" i="1"/>
  <c r="BO136" i="1"/>
  <c r="BO15" i="1"/>
  <c r="BO336" i="1"/>
  <c r="BO83" i="1"/>
  <c r="BO73" i="1"/>
  <c r="BO191" i="1"/>
  <c r="BO280" i="1"/>
  <c r="BO188" i="1"/>
  <c r="BO58" i="1"/>
  <c r="BO319" i="1"/>
  <c r="BO255" i="1"/>
  <c r="BO200" i="1"/>
  <c r="BO241" i="1"/>
  <c r="BO129" i="1"/>
  <c r="BO26" i="1"/>
  <c r="BO47" i="1"/>
  <c r="BO130" i="1"/>
  <c r="BO95" i="1"/>
  <c r="BO334" i="1"/>
  <c r="BO270" i="1"/>
  <c r="BO215" i="1"/>
  <c r="BO38" i="1"/>
  <c r="BO170" i="1"/>
  <c r="BO333" i="1"/>
  <c r="BO135" i="1"/>
  <c r="BO316" i="1"/>
  <c r="BO159" i="1"/>
  <c r="BO197" i="1"/>
  <c r="BO126" i="1"/>
  <c r="BO74" i="1"/>
  <c r="BO46" i="1"/>
  <c r="BO3" i="1"/>
  <c r="BO160" i="1"/>
  <c r="BO315" i="1"/>
  <c r="BO291" i="1"/>
  <c r="BO251" i="1"/>
  <c r="BO125" i="1"/>
  <c r="BO59" i="1"/>
  <c r="BO14" i="1"/>
  <c r="BO60" i="1"/>
  <c r="BO306" i="1"/>
  <c r="BO173" i="1"/>
  <c r="BO246" i="1"/>
  <c r="BO179" i="1"/>
  <c r="BO114" i="1"/>
  <c r="BO344" i="1"/>
  <c r="BO228" i="1"/>
  <c r="BO42" i="1"/>
  <c r="BO305" i="1"/>
  <c r="BO172" i="1"/>
  <c r="BO189" i="1"/>
  <c r="BO113" i="1"/>
  <c r="BO18" i="1"/>
  <c r="BO27" i="1"/>
  <c r="BO256" i="1"/>
  <c r="BO93" i="1"/>
  <c r="BO335" i="1"/>
  <c r="BO295" i="1"/>
  <c r="BO271" i="1"/>
  <c r="BO162" i="1"/>
  <c r="BO92" i="1"/>
  <c r="BO8" i="1"/>
  <c r="BO310" i="1"/>
  <c r="BO177" i="1"/>
  <c r="BO192" i="1"/>
  <c r="BO120" i="1"/>
  <c r="BO22" i="1"/>
  <c r="BO119" i="1"/>
  <c r="BO10" i="1"/>
  <c r="BO292" i="1"/>
  <c r="BO232" i="1"/>
  <c r="BO89" i="1"/>
  <c r="BO328" i="1"/>
  <c r="BO309" i="1"/>
  <c r="BO109" i="1"/>
  <c r="BO347" i="1"/>
  <c r="BO158" i="1"/>
  <c r="BO212" i="1"/>
  <c r="BO231" i="1"/>
  <c r="BO88" i="1"/>
  <c r="BO9" i="1"/>
  <c r="BO176" i="1"/>
  <c r="BO346" i="1"/>
  <c r="BO282" i="1"/>
  <c r="BO226" i="1"/>
  <c r="BO132" i="1"/>
  <c r="BO82" i="1"/>
  <c r="BO70" i="1"/>
  <c r="BO84" i="1"/>
  <c r="BO345" i="1"/>
  <c r="BO281" i="1"/>
  <c r="BO257" i="1"/>
  <c r="BO225" i="1"/>
  <c r="BO236" i="1"/>
  <c r="BO131" i="1"/>
  <c r="BO81" i="1"/>
  <c r="BO69" i="1"/>
  <c r="BO178" i="1"/>
  <c r="BO206" i="1"/>
  <c r="BO198" i="1"/>
  <c r="BO339" i="1"/>
  <c r="BO147" i="1"/>
  <c r="BO48" i="1"/>
  <c r="BO296" i="1"/>
  <c r="BO272" i="1"/>
  <c r="BO224" i="1"/>
  <c r="BO23" i="1"/>
  <c r="BO311" i="1"/>
  <c r="BO216" i="1"/>
  <c r="BO145" i="1"/>
  <c r="BO94" i="1"/>
  <c r="BO51" i="1"/>
  <c r="BO5" i="1"/>
  <c r="BO201" i="1"/>
  <c r="BO286" i="1"/>
  <c r="BO229" i="1"/>
  <c r="BO207" i="1"/>
  <c r="BO237" i="1"/>
  <c r="BO104" i="1"/>
  <c r="BO72" i="1"/>
  <c r="BO317" i="1"/>
  <c r="BO221" i="1"/>
  <c r="BO332" i="1"/>
  <c r="BO268" i="1"/>
  <c r="BO175" i="1"/>
  <c r="BO213" i="1"/>
  <c r="BO247" i="1"/>
  <c r="BO144" i="1"/>
  <c r="BO57" i="1"/>
  <c r="BO20" i="1"/>
  <c r="BO307" i="1"/>
  <c r="BO267" i="1"/>
  <c r="BO141" i="1"/>
  <c r="BO34" i="1"/>
  <c r="BO50" i="1"/>
  <c r="BO62" i="1"/>
  <c r="BO142" i="1"/>
  <c r="BO322" i="1"/>
  <c r="BO258" i="1"/>
  <c r="BO203" i="1"/>
  <c r="BO55" i="1"/>
  <c r="BO301" i="1"/>
  <c r="BO321" i="1"/>
  <c r="BO164" i="1"/>
  <c r="BO202" i="1"/>
  <c r="BO243" i="1"/>
  <c r="BO115" i="1"/>
  <c r="BO53" i="1"/>
  <c r="BO121" i="1"/>
  <c r="BO227" i="1"/>
  <c r="BO331" i="1"/>
  <c r="BO185" i="1"/>
  <c r="BO77" i="1"/>
  <c r="BO102" i="1"/>
  <c r="BO263" i="1"/>
  <c r="BO154" i="1"/>
  <c r="BO183" i="1"/>
  <c r="BO85" i="1"/>
  <c r="BO31" i="1"/>
  <c r="BO43" i="1"/>
  <c r="BO35" i="1"/>
  <c r="BO155" i="1"/>
  <c r="BO36" i="1"/>
  <c r="BO302" i="1"/>
  <c r="BO171" i="1"/>
  <c r="BO233" i="1"/>
  <c r="BO116" i="1"/>
  <c r="BO110" i="1"/>
  <c r="BO100" i="1"/>
  <c r="BO67" i="1"/>
  <c r="BO277" i="1"/>
  <c r="BO25" i="1"/>
  <c r="BO285" i="1"/>
  <c r="BO284" i="1"/>
  <c r="BO260" i="1"/>
  <c r="BO235" i="1"/>
  <c r="BO245" i="1"/>
  <c r="BO181" i="1"/>
  <c r="BO7" i="1"/>
  <c r="BO238" i="1"/>
  <c r="BO269" i="1"/>
  <c r="BO29" i="1"/>
  <c r="BO103" i="1"/>
  <c r="BO71" i="1"/>
  <c r="BO214" i="1"/>
  <c r="BO99" i="1"/>
  <c r="BO338" i="1"/>
  <c r="BO274" i="1"/>
  <c r="BO219" i="1"/>
  <c r="BO195" i="1"/>
  <c r="BO150" i="1"/>
  <c r="BO97" i="1"/>
  <c r="BO40" i="1"/>
  <c r="BO337" i="1"/>
  <c r="BO273" i="1"/>
  <c r="BO249" i="1"/>
  <c r="BO218" i="1"/>
  <c r="BO96" i="1"/>
  <c r="BO65" i="1"/>
  <c r="BO138" i="1"/>
  <c r="BO118" i="1"/>
  <c r="BO174" i="1"/>
  <c r="BO117" i="1"/>
  <c r="BO165" i="1"/>
  <c r="BO153" i="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3" i="11"/>
  <c r="W122" i="11"/>
  <c r="W121" i="11"/>
  <c r="W120" i="11"/>
  <c r="W119" i="11"/>
  <c r="W118" i="11"/>
  <c r="W117" i="11"/>
  <c r="W116" i="11"/>
  <c r="W115" i="11"/>
  <c r="W114" i="11"/>
  <c r="W113" i="11"/>
  <c r="W112" i="11"/>
  <c r="W111" i="11"/>
  <c r="W110" i="11"/>
  <c r="W109" i="11"/>
  <c r="W108" i="11"/>
  <c r="W107" i="11"/>
  <c r="W106" i="11"/>
  <c r="W105" i="11"/>
  <c r="W104" i="11"/>
  <c r="W103" i="11"/>
  <c r="W102" i="11"/>
  <c r="W101" i="11"/>
  <c r="W100" i="11"/>
  <c r="W99" i="11"/>
  <c r="W98" i="11"/>
  <c r="W97" i="11"/>
  <c r="W96" i="11"/>
  <c r="W95" i="11"/>
  <c r="W94" i="11"/>
  <c r="W93" i="11"/>
  <c r="W92" i="11"/>
  <c r="W91" i="11"/>
  <c r="W90" i="11"/>
  <c r="W89" i="11"/>
  <c r="W88" i="11"/>
  <c r="W87" i="11"/>
  <c r="W86" i="11"/>
  <c r="W85" i="11"/>
  <c r="W84" i="11"/>
  <c r="W83" i="11"/>
  <c r="W82" i="11"/>
  <c r="W81" i="11"/>
  <c r="W80" i="11"/>
  <c r="W79" i="11"/>
  <c r="W78" i="11"/>
  <c r="W77" i="11"/>
  <c r="W76" i="11"/>
  <c r="W75" i="11"/>
  <c r="W74" i="11"/>
  <c r="W73" i="11"/>
  <c r="W72" i="11"/>
  <c r="W71" i="11"/>
  <c r="W70" i="11"/>
  <c r="W69" i="11"/>
  <c r="W68" i="11"/>
  <c r="W67" i="11"/>
  <c r="W66" i="11"/>
  <c r="W65" i="11"/>
  <c r="W64" i="11"/>
  <c r="W63" i="11"/>
  <c r="W62" i="11"/>
  <c r="W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W5" i="11"/>
  <c r="W4" i="11"/>
  <c r="U200" i="11"/>
  <c r="U199" i="11"/>
  <c r="U198" i="11"/>
  <c r="U197" i="11"/>
  <c r="U196" i="11"/>
  <c r="U195" i="11"/>
  <c r="U194" i="11"/>
  <c r="U193" i="11"/>
  <c r="U192" i="11"/>
  <c r="U191" i="11"/>
  <c r="U190" i="11"/>
  <c r="U189" i="11"/>
  <c r="U188" i="11"/>
  <c r="U187" i="11"/>
  <c r="U186" i="11"/>
  <c r="U185" i="11"/>
  <c r="U184" i="11"/>
  <c r="U183" i="11"/>
  <c r="U182" i="11"/>
  <c r="U181" i="11"/>
  <c r="U180" i="11"/>
  <c r="U179" i="11"/>
  <c r="U178" i="11"/>
  <c r="U177" i="11"/>
  <c r="U176" i="11"/>
  <c r="U175" i="11"/>
  <c r="U174" i="11"/>
  <c r="U173" i="11"/>
  <c r="U172" i="11"/>
  <c r="U171" i="11"/>
  <c r="U170" i="11"/>
  <c r="U169" i="11"/>
  <c r="U168" i="11"/>
  <c r="U167" i="11"/>
  <c r="U166" i="11"/>
  <c r="U165" i="11"/>
  <c r="U164" i="11"/>
  <c r="U163" i="11"/>
  <c r="U162" i="11"/>
  <c r="U161" i="11"/>
  <c r="U160" i="11"/>
  <c r="U159" i="11"/>
  <c r="U158" i="11"/>
  <c r="U157" i="11"/>
  <c r="U156" i="11"/>
  <c r="U155" i="11"/>
  <c r="U154" i="11"/>
  <c r="U153" i="11"/>
  <c r="U152" i="11"/>
  <c r="U151" i="11"/>
  <c r="U150" i="11"/>
  <c r="U149" i="11"/>
  <c r="U148" i="11"/>
  <c r="U147" i="11"/>
  <c r="U146" i="11"/>
  <c r="U145" i="11"/>
  <c r="U144" i="11"/>
  <c r="U143" i="11"/>
  <c r="U142" i="11"/>
  <c r="U141" i="11"/>
  <c r="U140" i="11"/>
  <c r="U139" i="11"/>
  <c r="U138" i="11"/>
  <c r="U137" i="11"/>
  <c r="U136" i="11"/>
  <c r="U135" i="11"/>
  <c r="U134" i="11"/>
  <c r="U133" i="11"/>
  <c r="U132" i="11"/>
  <c r="U131" i="11"/>
  <c r="U130" i="11"/>
  <c r="U129" i="11"/>
  <c r="U128" i="11"/>
  <c r="U127" i="11"/>
  <c r="U126" i="11"/>
  <c r="U125" i="11"/>
  <c r="U124" i="11"/>
  <c r="U123" i="11"/>
  <c r="U122" i="11"/>
  <c r="U121" i="11"/>
  <c r="U120" i="11"/>
  <c r="U119" i="11"/>
  <c r="U118" i="11"/>
  <c r="U117" i="11"/>
  <c r="U116" i="11"/>
  <c r="U115" i="11"/>
  <c r="U114" i="11"/>
  <c r="U113" i="11"/>
  <c r="U112" i="11"/>
  <c r="U111" i="11"/>
  <c r="U110" i="11"/>
  <c r="U109" i="11"/>
  <c r="U108" i="11"/>
  <c r="U107" i="11"/>
  <c r="U106" i="11"/>
  <c r="U105" i="11"/>
  <c r="U104" i="11"/>
  <c r="U103" i="11"/>
  <c r="U102" i="11"/>
  <c r="U101" i="11"/>
  <c r="U100" i="11"/>
  <c r="U99" i="11"/>
  <c r="U98" i="11"/>
  <c r="U97" i="11"/>
  <c r="U96" i="11"/>
  <c r="U95" i="11"/>
  <c r="U94" i="11"/>
  <c r="U93" i="11"/>
  <c r="U92" i="11"/>
  <c r="U91" i="11"/>
  <c r="U90" i="11"/>
  <c r="U89" i="11"/>
  <c r="U88" i="11"/>
  <c r="U87" i="11"/>
  <c r="U86" i="11"/>
  <c r="U85" i="11"/>
  <c r="U84" i="11"/>
  <c r="U83" i="11"/>
  <c r="U82" i="11"/>
  <c r="U81" i="11"/>
  <c r="U80" i="11"/>
  <c r="U79" i="11"/>
  <c r="U78" i="11"/>
  <c r="U77" i="11"/>
  <c r="U76" i="11"/>
  <c r="U75" i="11"/>
  <c r="U74" i="11"/>
  <c r="U73" i="11"/>
  <c r="U72" i="11"/>
  <c r="U71" i="11"/>
  <c r="U70" i="11"/>
  <c r="U69" i="11"/>
  <c r="U68" i="11"/>
  <c r="U67" i="11"/>
  <c r="U66" i="11"/>
  <c r="U65" i="11"/>
  <c r="U64" i="11"/>
  <c r="U63" i="11"/>
  <c r="U62" i="11"/>
  <c r="U61" i="11"/>
  <c r="U60" i="11"/>
  <c r="U59" i="11"/>
  <c r="U58" i="11"/>
  <c r="U57" i="11"/>
  <c r="U56" i="11"/>
  <c r="U55" i="11"/>
  <c r="U54" i="11"/>
  <c r="U53" i="11"/>
  <c r="U52" i="11"/>
  <c r="U51" i="11"/>
  <c r="U50" i="11"/>
  <c r="U49" i="11"/>
  <c r="U48" i="11"/>
  <c r="U47" i="11"/>
  <c r="U46" i="11"/>
  <c r="U45" i="11"/>
  <c r="U44" i="11"/>
  <c r="U43" i="11"/>
  <c r="U42" i="11"/>
  <c r="U41" i="11"/>
  <c r="U40" i="11"/>
  <c r="U39" i="11"/>
  <c r="U38" i="11"/>
  <c r="U37" i="11"/>
  <c r="U36" i="11"/>
  <c r="U35" i="11"/>
  <c r="U34" i="11"/>
  <c r="U33" i="11"/>
  <c r="U32" i="11"/>
  <c r="U31" i="11"/>
  <c r="U30" i="11"/>
  <c r="U29" i="11"/>
  <c r="U28" i="11"/>
  <c r="U27" i="11"/>
  <c r="U26" i="11"/>
  <c r="U25" i="11"/>
  <c r="U24" i="11"/>
  <c r="U23" i="11"/>
  <c r="U22" i="11"/>
  <c r="U21" i="11"/>
  <c r="U20" i="11"/>
  <c r="U19" i="11"/>
  <c r="U18" i="11"/>
  <c r="U17" i="11"/>
  <c r="U16" i="11"/>
  <c r="U15" i="11"/>
  <c r="U14" i="11"/>
  <c r="U13" i="11"/>
  <c r="U12" i="11"/>
  <c r="U11" i="11"/>
  <c r="U10" i="11"/>
  <c r="U9" i="11"/>
  <c r="U8" i="11"/>
  <c r="U7" i="11"/>
  <c r="U6" i="11"/>
  <c r="U5" i="11"/>
  <c r="U4" i="11"/>
  <c r="R200" i="11"/>
  <c r="L200" i="11"/>
  <c r="F200" i="11"/>
  <c r="D200" i="11"/>
  <c r="C200" i="11"/>
  <c r="B200" i="11"/>
  <c r="R199" i="11"/>
  <c r="L199" i="11"/>
  <c r="F199" i="11"/>
  <c r="D199" i="11"/>
  <c r="C199" i="11"/>
  <c r="B199" i="11"/>
  <c r="R198" i="11"/>
  <c r="L198" i="11"/>
  <c r="F198" i="11"/>
  <c r="D198" i="11"/>
  <c r="C198" i="11"/>
  <c r="B198" i="11"/>
  <c r="R197" i="11"/>
  <c r="L197" i="11"/>
  <c r="F197" i="11"/>
  <c r="D197" i="11"/>
  <c r="C197" i="11"/>
  <c r="B197" i="11"/>
  <c r="R196" i="11"/>
  <c r="L196" i="11"/>
  <c r="F196" i="11"/>
  <c r="D196" i="11"/>
  <c r="C196" i="11"/>
  <c r="B196" i="11"/>
  <c r="R195" i="11"/>
  <c r="L195" i="11"/>
  <c r="F195" i="11"/>
  <c r="D195" i="11"/>
  <c r="C195" i="11"/>
  <c r="B195" i="11"/>
  <c r="R194" i="11"/>
  <c r="L194" i="11"/>
  <c r="F194" i="11"/>
  <c r="D194" i="11"/>
  <c r="C194" i="11"/>
  <c r="B194" i="11"/>
  <c r="R193" i="11"/>
  <c r="L193" i="11"/>
  <c r="F193" i="11"/>
  <c r="D193" i="11"/>
  <c r="C193" i="11"/>
  <c r="B193" i="11"/>
  <c r="R192" i="11"/>
  <c r="L192" i="11"/>
  <c r="F192" i="11"/>
  <c r="D192" i="11"/>
  <c r="C192" i="11"/>
  <c r="B192" i="11"/>
  <c r="R191" i="11"/>
  <c r="L191" i="11"/>
  <c r="F191" i="11"/>
  <c r="D191" i="11"/>
  <c r="C191" i="11"/>
  <c r="B191" i="11"/>
  <c r="R190" i="11"/>
  <c r="L190" i="11"/>
  <c r="F190" i="11"/>
  <c r="D190" i="11"/>
  <c r="C190" i="11"/>
  <c r="B190" i="11"/>
  <c r="R189" i="11"/>
  <c r="L189" i="11"/>
  <c r="F189" i="11"/>
  <c r="D189" i="11"/>
  <c r="C189" i="11"/>
  <c r="B189" i="11"/>
  <c r="R188" i="11"/>
  <c r="L188" i="11"/>
  <c r="F188" i="11"/>
  <c r="D188" i="11"/>
  <c r="C188" i="11"/>
  <c r="B188" i="11"/>
  <c r="R187" i="11"/>
  <c r="L187" i="11"/>
  <c r="F187" i="11"/>
  <c r="D187" i="11"/>
  <c r="C187" i="11"/>
  <c r="B187" i="11"/>
  <c r="R186" i="11"/>
  <c r="L186" i="11"/>
  <c r="F186" i="11"/>
  <c r="D186" i="11"/>
  <c r="C186" i="11"/>
  <c r="B186" i="11"/>
  <c r="R185" i="11"/>
  <c r="L185" i="11"/>
  <c r="F185" i="11"/>
  <c r="D185" i="11"/>
  <c r="C185" i="11"/>
  <c r="B185" i="11"/>
  <c r="R184" i="11"/>
  <c r="L184" i="11"/>
  <c r="F184" i="11"/>
  <c r="D184" i="11"/>
  <c r="C184" i="11"/>
  <c r="B184" i="11"/>
  <c r="R183" i="11"/>
  <c r="L183" i="11"/>
  <c r="F183" i="11"/>
  <c r="D183" i="11"/>
  <c r="C183" i="11"/>
  <c r="B183" i="11"/>
  <c r="R182" i="11"/>
  <c r="L182" i="11"/>
  <c r="F182" i="11"/>
  <c r="D182" i="11"/>
  <c r="C182" i="11"/>
  <c r="B182" i="11"/>
  <c r="R181" i="11"/>
  <c r="L181" i="11"/>
  <c r="F181" i="11"/>
  <c r="D181" i="11"/>
  <c r="C181" i="11"/>
  <c r="B181" i="11"/>
  <c r="R180" i="11"/>
  <c r="L180" i="11"/>
  <c r="F180" i="11"/>
  <c r="D180" i="11"/>
  <c r="C180" i="11"/>
  <c r="B180" i="11"/>
  <c r="R179" i="11"/>
  <c r="L179" i="11"/>
  <c r="F179" i="11"/>
  <c r="D179" i="11"/>
  <c r="C179" i="11"/>
  <c r="B179" i="11"/>
  <c r="R178" i="11"/>
  <c r="L178" i="11"/>
  <c r="F178" i="11"/>
  <c r="D178" i="11"/>
  <c r="C178" i="11"/>
  <c r="B178" i="11"/>
  <c r="R177" i="11"/>
  <c r="L177" i="11"/>
  <c r="F177" i="11"/>
  <c r="D177" i="11"/>
  <c r="C177" i="11"/>
  <c r="B177" i="11"/>
  <c r="R176" i="11"/>
  <c r="L176" i="11"/>
  <c r="F176" i="11"/>
  <c r="D176" i="11"/>
  <c r="C176" i="11"/>
  <c r="B176" i="11"/>
  <c r="R175" i="11"/>
  <c r="L175" i="11"/>
  <c r="F175" i="11"/>
  <c r="D175" i="11"/>
  <c r="C175" i="11"/>
  <c r="B175" i="11"/>
  <c r="R174" i="11"/>
  <c r="L174" i="11"/>
  <c r="F174" i="11"/>
  <c r="D174" i="11"/>
  <c r="C174" i="11"/>
  <c r="B174" i="11"/>
  <c r="R173" i="11"/>
  <c r="L173" i="11"/>
  <c r="F173" i="11"/>
  <c r="D173" i="11"/>
  <c r="C173" i="11"/>
  <c r="B173" i="11"/>
  <c r="R172" i="11"/>
  <c r="L172" i="11"/>
  <c r="F172" i="11"/>
  <c r="D172" i="11"/>
  <c r="C172" i="11"/>
  <c r="B172" i="11"/>
  <c r="L171" i="11"/>
  <c r="F171" i="11"/>
  <c r="D171" i="11"/>
  <c r="C171" i="11"/>
  <c r="L170" i="11"/>
  <c r="F170" i="11"/>
  <c r="D170" i="11"/>
  <c r="C170" i="11"/>
  <c r="L169" i="11"/>
  <c r="F169" i="11"/>
  <c r="D169" i="11"/>
  <c r="C169" i="11"/>
  <c r="L168" i="11"/>
  <c r="F168" i="11"/>
  <c r="D168" i="11"/>
  <c r="C168" i="11"/>
  <c r="L167" i="11"/>
  <c r="F167" i="11"/>
  <c r="D167" i="11"/>
  <c r="C167" i="11"/>
  <c r="L166" i="11"/>
  <c r="F166" i="11"/>
  <c r="D166" i="11"/>
  <c r="C166" i="11"/>
  <c r="L165" i="11"/>
  <c r="F165" i="11"/>
  <c r="D165" i="11"/>
  <c r="C165" i="11"/>
  <c r="L164" i="11"/>
  <c r="F164" i="11"/>
  <c r="D164" i="11"/>
  <c r="C164" i="11"/>
  <c r="L163" i="11"/>
  <c r="F163" i="11"/>
  <c r="D163" i="11"/>
  <c r="C163" i="11"/>
  <c r="L162" i="11"/>
  <c r="F162" i="11"/>
  <c r="D162" i="11"/>
  <c r="C162" i="11"/>
  <c r="L161" i="11"/>
  <c r="F161" i="11"/>
  <c r="D161" i="11"/>
  <c r="C161" i="11"/>
  <c r="L160" i="11"/>
  <c r="F160" i="11"/>
  <c r="D160" i="11"/>
  <c r="C160" i="11"/>
  <c r="L159" i="11"/>
  <c r="F159" i="11"/>
  <c r="D159" i="11"/>
  <c r="C159" i="11"/>
  <c r="L158" i="11"/>
  <c r="F158" i="11"/>
  <c r="D158" i="11"/>
  <c r="C158" i="11"/>
  <c r="L157" i="11"/>
  <c r="F157" i="11"/>
  <c r="D157" i="11"/>
  <c r="C157" i="11"/>
  <c r="L156" i="11"/>
  <c r="F156" i="11"/>
  <c r="D156" i="11"/>
  <c r="C156" i="11"/>
  <c r="L155" i="11"/>
  <c r="F155" i="11"/>
  <c r="D155" i="11"/>
  <c r="C155" i="11"/>
  <c r="L154" i="11"/>
  <c r="F154" i="11"/>
  <c r="D154" i="11"/>
  <c r="C154" i="11"/>
  <c r="L153" i="11"/>
  <c r="F153" i="11"/>
  <c r="D153" i="11"/>
  <c r="C153" i="11"/>
  <c r="L152" i="11"/>
  <c r="F152" i="11"/>
  <c r="D152" i="11"/>
  <c r="C152" i="11"/>
  <c r="L151" i="11"/>
  <c r="F151" i="11"/>
  <c r="D151" i="11"/>
  <c r="C151" i="11"/>
  <c r="L150" i="11"/>
  <c r="F150" i="11"/>
  <c r="D150" i="11"/>
  <c r="C150" i="11"/>
  <c r="L149" i="11"/>
  <c r="F149" i="11"/>
  <c r="D149" i="11"/>
  <c r="C149" i="11"/>
  <c r="L148" i="11"/>
  <c r="F148" i="11"/>
  <c r="D148" i="11"/>
  <c r="C148" i="11"/>
  <c r="L147" i="11"/>
  <c r="F147" i="11"/>
  <c r="D147" i="11"/>
  <c r="C147" i="11"/>
  <c r="L146" i="11"/>
  <c r="F146" i="11"/>
  <c r="D146" i="11"/>
  <c r="C146" i="11"/>
  <c r="L145" i="11"/>
  <c r="F145" i="11"/>
  <c r="D145" i="11"/>
  <c r="C145" i="11"/>
  <c r="L144" i="11"/>
  <c r="F144" i="11"/>
  <c r="D144" i="11"/>
  <c r="C144" i="11"/>
  <c r="L143" i="11"/>
  <c r="F143" i="11"/>
  <c r="D143" i="11"/>
  <c r="C143" i="11"/>
  <c r="L142" i="11"/>
  <c r="F142" i="11"/>
  <c r="D142" i="11"/>
  <c r="C142" i="11"/>
  <c r="L141" i="11"/>
  <c r="F141" i="11"/>
  <c r="D141" i="11"/>
  <c r="C141" i="11"/>
  <c r="L140" i="11"/>
  <c r="F140" i="11"/>
  <c r="D140" i="11"/>
  <c r="C140" i="11"/>
  <c r="L139" i="11"/>
  <c r="F139" i="11"/>
  <c r="D139" i="11"/>
  <c r="C139" i="11"/>
  <c r="L138" i="11"/>
  <c r="F138" i="11"/>
  <c r="D138" i="11"/>
  <c r="C138" i="11"/>
  <c r="L137" i="11"/>
  <c r="F137" i="11"/>
  <c r="D137" i="11"/>
  <c r="C137" i="11"/>
  <c r="L136" i="11"/>
  <c r="F136" i="11"/>
  <c r="D136" i="11"/>
  <c r="C136" i="11"/>
  <c r="L135" i="11"/>
  <c r="F135" i="11"/>
  <c r="D135" i="11"/>
  <c r="C135" i="11"/>
  <c r="L134" i="11"/>
  <c r="F134" i="11"/>
  <c r="D134" i="11"/>
  <c r="C134" i="11"/>
  <c r="L133" i="11"/>
  <c r="F133" i="11"/>
  <c r="D133" i="11"/>
  <c r="C133" i="11"/>
  <c r="L132" i="11"/>
  <c r="F132" i="11"/>
  <c r="D132" i="11"/>
  <c r="C132" i="11"/>
  <c r="L131" i="11"/>
  <c r="F131" i="11"/>
  <c r="D131" i="11"/>
  <c r="C131" i="11"/>
  <c r="L130" i="11"/>
  <c r="F130" i="11"/>
  <c r="D130" i="11"/>
  <c r="C130" i="11"/>
  <c r="L129" i="11"/>
  <c r="F129" i="11"/>
  <c r="D129" i="11"/>
  <c r="C129" i="11"/>
  <c r="L128" i="11"/>
  <c r="F128" i="11"/>
  <c r="D128" i="11"/>
  <c r="C128" i="11"/>
  <c r="L127" i="11"/>
  <c r="F127" i="11"/>
  <c r="D127" i="11"/>
  <c r="C127" i="11"/>
  <c r="L126" i="11"/>
  <c r="F126" i="11"/>
  <c r="D126" i="11"/>
  <c r="C126" i="11"/>
  <c r="S125" i="11"/>
  <c r="L125" i="11"/>
  <c r="F125" i="11"/>
  <c r="D125" i="11"/>
  <c r="C125" i="11"/>
  <c r="S124" i="11"/>
  <c r="L124" i="11"/>
  <c r="F124" i="11"/>
  <c r="D124" i="11"/>
  <c r="C124" i="11"/>
  <c r="S123" i="11"/>
  <c r="L123" i="11"/>
  <c r="F123" i="11"/>
  <c r="D123" i="11"/>
  <c r="C123" i="11"/>
  <c r="S122" i="11"/>
  <c r="L122" i="11"/>
  <c r="F122" i="11"/>
  <c r="D122" i="11"/>
  <c r="C122" i="11"/>
  <c r="S121" i="11"/>
  <c r="L121" i="11"/>
  <c r="F121" i="11"/>
  <c r="D121" i="11"/>
  <c r="C121" i="11"/>
  <c r="S120" i="11"/>
  <c r="L120" i="11"/>
  <c r="F120" i="11"/>
  <c r="D120" i="11"/>
  <c r="C120" i="11"/>
  <c r="S119" i="11"/>
  <c r="L119" i="11"/>
  <c r="F119" i="11"/>
  <c r="D119" i="11"/>
  <c r="C119" i="11"/>
  <c r="S118" i="11"/>
  <c r="L118" i="11"/>
  <c r="F118" i="11"/>
  <c r="D118" i="11"/>
  <c r="C118" i="11"/>
  <c r="S117" i="11"/>
  <c r="L117" i="11"/>
  <c r="F117" i="11"/>
  <c r="D117" i="11"/>
  <c r="C117" i="11"/>
  <c r="S116" i="11"/>
  <c r="L116" i="11"/>
  <c r="F116" i="11"/>
  <c r="D116" i="11"/>
  <c r="C116" i="11"/>
  <c r="S115" i="11"/>
  <c r="L115" i="11"/>
  <c r="F115" i="11"/>
  <c r="D115" i="11"/>
  <c r="C115" i="11"/>
  <c r="S114" i="11"/>
  <c r="L114" i="11"/>
  <c r="F114" i="11"/>
  <c r="D114" i="11"/>
  <c r="C114" i="11"/>
  <c r="S113" i="11"/>
  <c r="L113" i="11"/>
  <c r="F113" i="11"/>
  <c r="D113" i="11"/>
  <c r="C113" i="11"/>
  <c r="S112" i="11"/>
  <c r="L112" i="11"/>
  <c r="F112" i="11"/>
  <c r="D112" i="11"/>
  <c r="C112" i="11"/>
  <c r="S111" i="11"/>
  <c r="L111" i="11"/>
  <c r="F111" i="11"/>
  <c r="D111" i="11"/>
  <c r="C111" i="11"/>
  <c r="S110" i="11"/>
  <c r="L110" i="11"/>
  <c r="F110" i="11"/>
  <c r="D110" i="11"/>
  <c r="C110" i="11"/>
  <c r="S109" i="11"/>
  <c r="L109" i="11"/>
  <c r="F109" i="11"/>
  <c r="D109" i="11"/>
  <c r="C109" i="11"/>
  <c r="S108" i="11"/>
  <c r="L108" i="11"/>
  <c r="F108" i="11"/>
  <c r="D108" i="11"/>
  <c r="C108" i="11"/>
  <c r="S107" i="11"/>
  <c r="L107" i="11"/>
  <c r="F107" i="11"/>
  <c r="D107" i="11"/>
  <c r="C107" i="11"/>
  <c r="S106" i="11"/>
  <c r="L106" i="11"/>
  <c r="F106" i="11"/>
  <c r="D106" i="11"/>
  <c r="C106" i="11"/>
  <c r="S105" i="11"/>
  <c r="L105" i="11"/>
  <c r="F105" i="11"/>
  <c r="D105" i="11"/>
  <c r="C105" i="11"/>
  <c r="S104" i="11"/>
  <c r="L104" i="11"/>
  <c r="F104" i="11"/>
  <c r="D104" i="11"/>
  <c r="C104" i="11"/>
  <c r="S103" i="11"/>
  <c r="L103" i="11"/>
  <c r="F103" i="11"/>
  <c r="D103" i="11"/>
  <c r="C103" i="11"/>
  <c r="S102" i="11"/>
  <c r="L102" i="11"/>
  <c r="F102" i="11"/>
  <c r="D102" i="11"/>
  <c r="C102" i="11"/>
  <c r="S101" i="11"/>
  <c r="L101" i="11"/>
  <c r="F101" i="11"/>
  <c r="D101" i="11"/>
  <c r="C101" i="11"/>
  <c r="S100" i="11"/>
  <c r="L100" i="11"/>
  <c r="F100" i="11"/>
  <c r="D100" i="11"/>
  <c r="C100" i="11"/>
  <c r="S99" i="11"/>
  <c r="L99" i="11"/>
  <c r="F99" i="11"/>
  <c r="D99" i="11"/>
  <c r="C99" i="11"/>
  <c r="S98" i="11"/>
  <c r="L98" i="11"/>
  <c r="F98" i="11"/>
  <c r="D98" i="11"/>
  <c r="C98" i="11"/>
  <c r="S97" i="11"/>
  <c r="L97" i="11"/>
  <c r="F97" i="11"/>
  <c r="D97" i="11"/>
  <c r="C97" i="11"/>
  <c r="S96" i="11"/>
  <c r="L96" i="11"/>
  <c r="F96" i="11"/>
  <c r="D96" i="11"/>
  <c r="C96" i="11"/>
  <c r="S95" i="11"/>
  <c r="L95" i="11"/>
  <c r="F95" i="11"/>
  <c r="D95" i="11"/>
  <c r="C95" i="11"/>
  <c r="S94" i="11"/>
  <c r="L94" i="11"/>
  <c r="F94" i="11"/>
  <c r="D94" i="11"/>
  <c r="C94" i="11"/>
  <c r="S93" i="11"/>
  <c r="L93" i="11"/>
  <c r="F93" i="11"/>
  <c r="D93" i="11"/>
  <c r="C93" i="11"/>
  <c r="S92" i="11"/>
  <c r="L92" i="11"/>
  <c r="F92" i="11"/>
  <c r="D92" i="11"/>
  <c r="C92" i="11"/>
  <c r="S91" i="11"/>
  <c r="L91" i="11"/>
  <c r="F91" i="11"/>
  <c r="D91" i="11"/>
  <c r="C91" i="11"/>
  <c r="S90" i="11"/>
  <c r="L90" i="11"/>
  <c r="F90" i="11"/>
  <c r="D90" i="11"/>
  <c r="C90" i="11"/>
  <c r="S89" i="11"/>
  <c r="L89" i="11"/>
  <c r="F89" i="11"/>
  <c r="D89" i="11"/>
  <c r="C89" i="11"/>
  <c r="S88" i="11"/>
  <c r="L88" i="11"/>
  <c r="F88" i="11"/>
  <c r="D88" i="11"/>
  <c r="C88" i="11"/>
  <c r="S87" i="11"/>
  <c r="L87" i="11"/>
  <c r="F87" i="11"/>
  <c r="D87" i="11"/>
  <c r="C87" i="11"/>
  <c r="S86" i="11"/>
  <c r="L86" i="11"/>
  <c r="F86" i="11"/>
  <c r="D86" i="11"/>
  <c r="C86" i="11"/>
  <c r="S85" i="11"/>
  <c r="L85" i="11"/>
  <c r="F85" i="11"/>
  <c r="D85" i="11"/>
  <c r="C85" i="11"/>
  <c r="S84" i="11"/>
  <c r="L84" i="11"/>
  <c r="F84" i="11"/>
  <c r="D84" i="11"/>
  <c r="C84" i="11"/>
  <c r="S83" i="11"/>
  <c r="L83" i="11"/>
  <c r="F83" i="11"/>
  <c r="D83" i="11"/>
  <c r="C83" i="11"/>
  <c r="S82" i="11"/>
  <c r="L82" i="11"/>
  <c r="F82" i="11"/>
  <c r="D82" i="11"/>
  <c r="C82" i="11"/>
  <c r="S81" i="11"/>
  <c r="L81" i="11"/>
  <c r="F81" i="11"/>
  <c r="D81" i="11"/>
  <c r="C81" i="11"/>
  <c r="S80" i="11"/>
  <c r="L80" i="11"/>
  <c r="F80" i="11"/>
  <c r="D80" i="11"/>
  <c r="C80" i="11"/>
  <c r="S79" i="11"/>
  <c r="L79" i="11"/>
  <c r="F79" i="11"/>
  <c r="D79" i="11"/>
  <c r="C79" i="11"/>
  <c r="S78" i="11"/>
  <c r="L78" i="11"/>
  <c r="F78" i="11"/>
  <c r="D78" i="11"/>
  <c r="C78" i="11"/>
  <c r="S77" i="11"/>
  <c r="L77" i="11"/>
  <c r="F77" i="11"/>
  <c r="D77" i="11"/>
  <c r="C77" i="11"/>
  <c r="S76" i="11"/>
  <c r="L76" i="11"/>
  <c r="F76" i="11"/>
  <c r="D76" i="11"/>
  <c r="C76" i="11"/>
  <c r="S75" i="11"/>
  <c r="L75" i="11"/>
  <c r="F75" i="11"/>
  <c r="D75" i="11"/>
  <c r="C75" i="11"/>
  <c r="S74" i="11"/>
  <c r="L74" i="11"/>
  <c r="F74" i="11"/>
  <c r="D74" i="11"/>
  <c r="C74" i="11"/>
  <c r="S73" i="11"/>
  <c r="L73" i="11"/>
  <c r="F73" i="11"/>
  <c r="D73" i="11"/>
  <c r="C73" i="11"/>
  <c r="S72" i="11"/>
  <c r="L72" i="11"/>
  <c r="F72" i="11"/>
  <c r="D72" i="11"/>
  <c r="C72" i="11"/>
  <c r="S71" i="11"/>
  <c r="L71" i="11"/>
  <c r="F71" i="11"/>
  <c r="D71" i="11"/>
  <c r="C71" i="11"/>
  <c r="S70" i="11"/>
  <c r="L70" i="11"/>
  <c r="F70" i="11"/>
  <c r="D70" i="11"/>
  <c r="C70" i="11"/>
  <c r="S69" i="11"/>
  <c r="L69" i="11"/>
  <c r="F69" i="11"/>
  <c r="D69" i="11"/>
  <c r="C69" i="11"/>
  <c r="S68" i="11"/>
  <c r="L68" i="11"/>
  <c r="F68" i="11"/>
  <c r="D68" i="11"/>
  <c r="C68" i="11"/>
  <c r="S67" i="11"/>
  <c r="L67" i="11"/>
  <c r="F67" i="11"/>
  <c r="D67" i="11"/>
  <c r="C67" i="11"/>
  <c r="S66" i="11"/>
  <c r="L66" i="11"/>
  <c r="F66" i="11"/>
  <c r="D66" i="11"/>
  <c r="C66" i="11"/>
  <c r="S65" i="11"/>
  <c r="L65" i="11"/>
  <c r="F65" i="11"/>
  <c r="D65" i="11"/>
  <c r="C65" i="11"/>
  <c r="S64" i="11"/>
  <c r="L64" i="11"/>
  <c r="F64" i="11"/>
  <c r="D64" i="11"/>
  <c r="C64" i="11"/>
  <c r="S63" i="11"/>
  <c r="L63" i="11"/>
  <c r="F63" i="11"/>
  <c r="D63" i="11"/>
  <c r="C63" i="11"/>
  <c r="S62" i="11"/>
  <c r="L62" i="11"/>
  <c r="F62" i="11"/>
  <c r="D62" i="11"/>
  <c r="C62" i="11"/>
  <c r="S61" i="11"/>
  <c r="L61" i="11"/>
  <c r="F61" i="11"/>
  <c r="D61" i="11"/>
  <c r="C61" i="11"/>
  <c r="S60" i="11"/>
  <c r="L60" i="11"/>
  <c r="F60" i="11"/>
  <c r="D60" i="11"/>
  <c r="C60" i="11"/>
  <c r="S59" i="11"/>
  <c r="L59" i="11"/>
  <c r="F59" i="11"/>
  <c r="D59" i="11"/>
  <c r="C59" i="11"/>
  <c r="S58" i="11"/>
  <c r="L58" i="11"/>
  <c r="F58" i="11"/>
  <c r="D58" i="11"/>
  <c r="C58" i="11"/>
  <c r="S57" i="11"/>
  <c r="L57" i="11"/>
  <c r="F57" i="11"/>
  <c r="D57" i="11"/>
  <c r="C57" i="11"/>
  <c r="S56" i="11"/>
  <c r="L56" i="11"/>
  <c r="F56" i="11"/>
  <c r="D56" i="11"/>
  <c r="C56" i="11"/>
  <c r="S55" i="11"/>
  <c r="L55" i="11"/>
  <c r="F55" i="11"/>
  <c r="D55" i="11"/>
  <c r="C55" i="11"/>
  <c r="S54" i="11"/>
  <c r="L54" i="11"/>
  <c r="F54" i="11"/>
  <c r="D54" i="11"/>
  <c r="C54" i="11"/>
  <c r="S53" i="11"/>
  <c r="L53" i="11"/>
  <c r="F53" i="11"/>
  <c r="D53" i="11"/>
  <c r="C53" i="11"/>
  <c r="S52" i="11"/>
  <c r="L52" i="11"/>
  <c r="F52" i="11"/>
  <c r="D52" i="11"/>
  <c r="C52" i="11"/>
  <c r="S51" i="11"/>
  <c r="L51" i="11"/>
  <c r="F51" i="11"/>
  <c r="D51" i="11"/>
  <c r="C51" i="11"/>
  <c r="S50" i="11"/>
  <c r="L50" i="11"/>
  <c r="F50" i="11"/>
  <c r="D50" i="11"/>
  <c r="C50" i="11"/>
  <c r="S49" i="11"/>
  <c r="L49" i="11"/>
  <c r="F49" i="11"/>
  <c r="D49" i="11"/>
  <c r="C49" i="11"/>
  <c r="S48" i="11"/>
  <c r="L48" i="11"/>
  <c r="F48" i="11"/>
  <c r="D48" i="11"/>
  <c r="C48" i="11"/>
  <c r="S47" i="11"/>
  <c r="L47" i="11"/>
  <c r="F47" i="11"/>
  <c r="D47" i="11"/>
  <c r="C47" i="11"/>
  <c r="S46" i="11"/>
  <c r="L46" i="11"/>
  <c r="F46" i="11"/>
  <c r="D46" i="11"/>
  <c r="C46" i="11"/>
  <c r="S45" i="11"/>
  <c r="L45" i="11"/>
  <c r="F45" i="11"/>
  <c r="D45" i="11"/>
  <c r="C45" i="11"/>
  <c r="S44" i="11"/>
  <c r="L44" i="11"/>
  <c r="F44" i="11"/>
  <c r="D44" i="11"/>
  <c r="C44" i="11"/>
  <c r="S43" i="11"/>
  <c r="L43" i="11"/>
  <c r="F43" i="11"/>
  <c r="D43" i="11"/>
  <c r="C43" i="11"/>
  <c r="S42" i="11"/>
  <c r="L42" i="11"/>
  <c r="F42" i="11"/>
  <c r="D42" i="11"/>
  <c r="C42" i="11"/>
  <c r="S41" i="11"/>
  <c r="L41" i="11"/>
  <c r="F41" i="11"/>
  <c r="D41" i="11"/>
  <c r="C41" i="11"/>
  <c r="S40" i="11"/>
  <c r="L40" i="11"/>
  <c r="F40" i="11"/>
  <c r="D40" i="11"/>
  <c r="C40" i="11"/>
  <c r="S39" i="11"/>
  <c r="L39" i="11"/>
  <c r="F39" i="11"/>
  <c r="D39" i="11"/>
  <c r="C39" i="11"/>
  <c r="S38" i="11"/>
  <c r="L38" i="11"/>
  <c r="F38" i="11"/>
  <c r="D38" i="11"/>
  <c r="C38" i="11"/>
  <c r="S37" i="11"/>
  <c r="L37" i="11"/>
  <c r="F37" i="11"/>
  <c r="D37" i="11"/>
  <c r="C37" i="11"/>
  <c r="S36" i="11"/>
  <c r="L36" i="11"/>
  <c r="F36" i="11"/>
  <c r="D36" i="11"/>
  <c r="C36" i="11"/>
  <c r="S35" i="11"/>
  <c r="L35" i="11"/>
  <c r="F35" i="11"/>
  <c r="D35" i="11"/>
  <c r="C35" i="11"/>
  <c r="S34" i="11"/>
  <c r="L34" i="11"/>
  <c r="F34" i="11"/>
  <c r="D34" i="11"/>
  <c r="C34" i="11"/>
  <c r="S33" i="11"/>
  <c r="L33" i="11"/>
  <c r="F33" i="11"/>
  <c r="D33" i="11"/>
  <c r="C33" i="11"/>
  <c r="S32" i="11"/>
  <c r="L32" i="11"/>
  <c r="F32" i="11"/>
  <c r="D32" i="11"/>
  <c r="C32" i="11"/>
  <c r="S31" i="11"/>
  <c r="L31" i="11"/>
  <c r="F31" i="11"/>
  <c r="D31" i="11"/>
  <c r="C31" i="11"/>
  <c r="S30" i="11"/>
  <c r="L30" i="11"/>
  <c r="F30" i="11"/>
  <c r="D30" i="11"/>
  <c r="C30" i="11"/>
  <c r="S29" i="11"/>
  <c r="L29" i="11"/>
  <c r="F29" i="11"/>
  <c r="D29" i="11"/>
  <c r="C29" i="11"/>
  <c r="S28" i="11"/>
  <c r="L28" i="11"/>
  <c r="F28" i="11"/>
  <c r="D28" i="11"/>
  <c r="C28" i="11"/>
  <c r="S27" i="11"/>
  <c r="L27" i="11"/>
  <c r="F27" i="11"/>
  <c r="D27" i="11"/>
  <c r="C27" i="11"/>
  <c r="S26" i="11"/>
  <c r="L26" i="11"/>
  <c r="F26" i="11"/>
  <c r="D26" i="11"/>
  <c r="C26" i="11"/>
  <c r="S25" i="11"/>
  <c r="L25" i="11"/>
  <c r="F25" i="11"/>
  <c r="D25" i="11"/>
  <c r="C25" i="11"/>
  <c r="S24" i="11"/>
  <c r="L24" i="11"/>
  <c r="F24" i="11"/>
  <c r="D24" i="11"/>
  <c r="C24" i="11"/>
  <c r="S23" i="11"/>
  <c r="L23" i="11"/>
  <c r="F23" i="11"/>
  <c r="D23" i="11"/>
  <c r="C23" i="11"/>
  <c r="S22" i="11"/>
  <c r="L22" i="11"/>
  <c r="F22" i="11"/>
  <c r="D22" i="11"/>
  <c r="C22" i="11"/>
  <c r="S21" i="11"/>
  <c r="L21" i="11"/>
  <c r="F21" i="11"/>
  <c r="D21" i="11"/>
  <c r="C21" i="11"/>
  <c r="S20" i="11"/>
  <c r="L20" i="11"/>
  <c r="F20" i="11"/>
  <c r="D20" i="11"/>
  <c r="C20" i="11"/>
  <c r="S19" i="11"/>
  <c r="L19" i="11"/>
  <c r="F19" i="11"/>
  <c r="D19" i="11"/>
  <c r="C19" i="11"/>
  <c r="S18" i="11"/>
  <c r="L18" i="11"/>
  <c r="F18" i="11"/>
  <c r="D18" i="11"/>
  <c r="C18" i="11"/>
  <c r="S17" i="11"/>
  <c r="L17" i="11"/>
  <c r="F17" i="11"/>
  <c r="D17" i="11"/>
  <c r="C17" i="11"/>
  <c r="S16" i="11"/>
  <c r="L16" i="11"/>
  <c r="F16" i="11"/>
  <c r="D16" i="11"/>
  <c r="C16" i="11"/>
  <c r="S15" i="11"/>
  <c r="L15" i="11"/>
  <c r="F15" i="11"/>
  <c r="D15" i="11"/>
  <c r="C15" i="11"/>
  <c r="S14" i="11"/>
  <c r="L14" i="11"/>
  <c r="F14" i="11"/>
  <c r="D14" i="11"/>
  <c r="C14" i="11"/>
  <c r="S13" i="11"/>
  <c r="L13" i="11"/>
  <c r="F13" i="11"/>
  <c r="D13" i="11"/>
  <c r="C13" i="11"/>
  <c r="S12" i="11"/>
  <c r="L12" i="11"/>
  <c r="F12" i="11"/>
  <c r="D12" i="11"/>
  <c r="C12" i="11"/>
  <c r="S11" i="11"/>
  <c r="L11" i="11"/>
  <c r="F11" i="11"/>
  <c r="D11" i="11"/>
  <c r="C11" i="11"/>
  <c r="S10" i="11"/>
  <c r="L10" i="11"/>
  <c r="F10" i="11"/>
  <c r="D10" i="11"/>
  <c r="C10" i="11"/>
  <c r="S9" i="11"/>
  <c r="L9" i="11"/>
  <c r="F9" i="11"/>
  <c r="D9" i="11"/>
  <c r="C9" i="11"/>
  <c r="S8" i="11"/>
  <c r="L8" i="11"/>
  <c r="F8" i="11"/>
  <c r="D8" i="11"/>
  <c r="C8" i="11"/>
  <c r="S7" i="11"/>
  <c r="L7" i="11"/>
  <c r="F7" i="11"/>
  <c r="D7" i="11"/>
  <c r="C7" i="11"/>
  <c r="S6" i="11"/>
  <c r="L6" i="11"/>
  <c r="F6" i="11"/>
  <c r="D6" i="11"/>
  <c r="C6" i="11"/>
  <c r="S5" i="11"/>
  <c r="L5" i="11"/>
  <c r="F5" i="11"/>
  <c r="D5" i="11"/>
  <c r="C5" i="11"/>
  <c r="S4" i="11"/>
  <c r="L4" i="11"/>
  <c r="F4" i="11"/>
  <c r="D4" i="11"/>
  <c r="C4" i="11"/>
  <c r="AD125" i="7"/>
  <c r="AE4" i="7"/>
  <c r="AF4" i="7"/>
  <c r="AG4" i="7"/>
  <c r="AH4" i="7"/>
  <c r="AI4" i="7"/>
  <c r="AJ4" i="7"/>
  <c r="AK4" i="7"/>
  <c r="AL4" i="7"/>
  <c r="AM4" i="7"/>
  <c r="AN4" i="7"/>
  <c r="AO4" i="7"/>
  <c r="AE5" i="7"/>
  <c r="AF5" i="7"/>
  <c r="AG5" i="7"/>
  <c r="AH5" i="7"/>
  <c r="AI5" i="7"/>
  <c r="AJ5" i="7"/>
  <c r="AK5" i="7"/>
  <c r="AL5" i="7"/>
  <c r="AM5" i="7"/>
  <c r="AN5" i="7"/>
  <c r="AO5" i="7"/>
  <c r="AE6" i="7"/>
  <c r="AF6" i="7"/>
  <c r="AG6" i="7"/>
  <c r="AH6" i="7"/>
  <c r="AI6" i="7"/>
  <c r="AJ6" i="7"/>
  <c r="AK6" i="7"/>
  <c r="AL6" i="7"/>
  <c r="AM6" i="7"/>
  <c r="AN6" i="7"/>
  <c r="AO6" i="7"/>
  <c r="AE7" i="7"/>
  <c r="AF7" i="7"/>
  <c r="AG7" i="7"/>
  <c r="AH7" i="7"/>
  <c r="AI7" i="7"/>
  <c r="AJ7" i="7"/>
  <c r="AK7" i="7"/>
  <c r="AL7" i="7"/>
  <c r="AM7" i="7"/>
  <c r="AN7" i="7"/>
  <c r="AO7" i="7"/>
  <c r="AE8" i="7"/>
  <c r="AF8" i="7"/>
  <c r="AG8" i="7"/>
  <c r="AH8" i="7"/>
  <c r="AI8" i="7"/>
  <c r="AJ8" i="7"/>
  <c r="AK8" i="7"/>
  <c r="AL8" i="7"/>
  <c r="AM8" i="7"/>
  <c r="AN8" i="7"/>
  <c r="AO8" i="7"/>
  <c r="AE9" i="7"/>
  <c r="AF9" i="7"/>
  <c r="AG9" i="7"/>
  <c r="AH9" i="7"/>
  <c r="AI9" i="7"/>
  <c r="AJ9" i="7"/>
  <c r="AK9" i="7"/>
  <c r="AL9" i="7"/>
  <c r="AM9" i="7"/>
  <c r="AN9" i="7"/>
  <c r="AO9" i="7"/>
  <c r="AE10" i="7"/>
  <c r="AF10" i="7"/>
  <c r="AG10" i="7"/>
  <c r="AH10" i="7"/>
  <c r="AI10" i="7"/>
  <c r="AJ10" i="7"/>
  <c r="AK10" i="7"/>
  <c r="AL10" i="7"/>
  <c r="AM10" i="7"/>
  <c r="AN10" i="7"/>
  <c r="AO10" i="7"/>
  <c r="AE11" i="7"/>
  <c r="AF11" i="7"/>
  <c r="AG11" i="7"/>
  <c r="AH11" i="7"/>
  <c r="AI11" i="7"/>
  <c r="AJ11" i="7"/>
  <c r="AK11" i="7"/>
  <c r="AL11" i="7"/>
  <c r="AM11" i="7"/>
  <c r="AN11" i="7"/>
  <c r="AO11" i="7"/>
  <c r="AE12" i="7"/>
  <c r="AF12" i="7"/>
  <c r="AG12" i="7"/>
  <c r="AH12" i="7"/>
  <c r="AI12" i="7"/>
  <c r="AJ12" i="7"/>
  <c r="AK12" i="7"/>
  <c r="AL12" i="7"/>
  <c r="AM12" i="7"/>
  <c r="AN12" i="7"/>
  <c r="AO12" i="7"/>
  <c r="AE13" i="7"/>
  <c r="AF13" i="7"/>
  <c r="AG13" i="7"/>
  <c r="AH13" i="7"/>
  <c r="AI13" i="7"/>
  <c r="AJ13" i="7"/>
  <c r="AK13" i="7"/>
  <c r="AL13" i="7"/>
  <c r="AM13" i="7"/>
  <c r="AN13" i="7"/>
  <c r="AO13" i="7"/>
  <c r="AE14" i="7"/>
  <c r="AF14" i="7"/>
  <c r="AG14" i="7"/>
  <c r="AH14" i="7"/>
  <c r="AI14" i="7"/>
  <c r="AJ14" i="7"/>
  <c r="AK14" i="7"/>
  <c r="AL14" i="7"/>
  <c r="AM14" i="7"/>
  <c r="AN14" i="7"/>
  <c r="AO14" i="7"/>
  <c r="AE15" i="7"/>
  <c r="AF15" i="7"/>
  <c r="AG15" i="7"/>
  <c r="AH15" i="7"/>
  <c r="AI15" i="7"/>
  <c r="AJ15" i="7"/>
  <c r="AK15" i="7"/>
  <c r="AL15" i="7"/>
  <c r="AM15" i="7"/>
  <c r="AN15" i="7"/>
  <c r="AO15" i="7"/>
  <c r="AE16" i="7"/>
  <c r="AF16" i="7"/>
  <c r="AG16" i="7"/>
  <c r="AH16" i="7"/>
  <c r="AI16" i="7"/>
  <c r="AJ16" i="7"/>
  <c r="AK16" i="7"/>
  <c r="AL16" i="7"/>
  <c r="AM16" i="7"/>
  <c r="AN16" i="7"/>
  <c r="AO16" i="7"/>
  <c r="AE17" i="7"/>
  <c r="AF17" i="7"/>
  <c r="AG17" i="7"/>
  <c r="AH17" i="7"/>
  <c r="AI17" i="7"/>
  <c r="AJ17" i="7"/>
  <c r="AK17" i="7"/>
  <c r="AL17" i="7"/>
  <c r="AM17" i="7"/>
  <c r="AN17" i="7"/>
  <c r="AO17" i="7"/>
  <c r="AE18" i="7"/>
  <c r="AF18" i="7"/>
  <c r="AG18" i="7"/>
  <c r="AH18" i="7"/>
  <c r="AI18" i="7"/>
  <c r="AJ18" i="7"/>
  <c r="AK18" i="7"/>
  <c r="AL18" i="7"/>
  <c r="AM18" i="7"/>
  <c r="AN18" i="7"/>
  <c r="AO18" i="7"/>
  <c r="AE19" i="7"/>
  <c r="AF19" i="7"/>
  <c r="AG19" i="7"/>
  <c r="AH19" i="7"/>
  <c r="AI19" i="7"/>
  <c r="AJ19" i="7"/>
  <c r="AK19" i="7"/>
  <c r="AL19" i="7"/>
  <c r="AM19" i="7"/>
  <c r="AN19" i="7"/>
  <c r="AO19" i="7"/>
  <c r="AE20" i="7"/>
  <c r="AF20" i="7"/>
  <c r="AG20" i="7"/>
  <c r="AH20" i="7"/>
  <c r="AI20" i="7"/>
  <c r="AJ20" i="7"/>
  <c r="AK20" i="7"/>
  <c r="AL20" i="7"/>
  <c r="AM20" i="7"/>
  <c r="AN20" i="7"/>
  <c r="AO20" i="7"/>
  <c r="AE21" i="7"/>
  <c r="AF21" i="7"/>
  <c r="AG21" i="7"/>
  <c r="AH21" i="7"/>
  <c r="AI21" i="7"/>
  <c r="AJ21" i="7"/>
  <c r="AK21" i="7"/>
  <c r="AL21" i="7"/>
  <c r="AM21" i="7"/>
  <c r="AN21" i="7"/>
  <c r="AO21" i="7"/>
  <c r="AE22" i="7"/>
  <c r="AF22" i="7"/>
  <c r="AG22" i="7"/>
  <c r="AH22" i="7"/>
  <c r="AI22" i="7"/>
  <c r="AJ22" i="7"/>
  <c r="AK22" i="7"/>
  <c r="AL22" i="7"/>
  <c r="AM22" i="7"/>
  <c r="AN22" i="7"/>
  <c r="AO22" i="7"/>
  <c r="AE23" i="7"/>
  <c r="AF23" i="7"/>
  <c r="AG23" i="7"/>
  <c r="AH23" i="7"/>
  <c r="AI23" i="7"/>
  <c r="AJ23" i="7"/>
  <c r="AK23" i="7"/>
  <c r="AL23" i="7"/>
  <c r="AM23" i="7"/>
  <c r="AN23" i="7"/>
  <c r="AO23" i="7"/>
  <c r="AE24" i="7"/>
  <c r="AF24" i="7"/>
  <c r="AG24" i="7"/>
  <c r="AH24" i="7"/>
  <c r="AI24" i="7"/>
  <c r="AJ24" i="7"/>
  <c r="AK24" i="7"/>
  <c r="AL24" i="7"/>
  <c r="AM24" i="7"/>
  <c r="AN24" i="7"/>
  <c r="AO24" i="7"/>
  <c r="AE25" i="7"/>
  <c r="AF25" i="7"/>
  <c r="AG25" i="7"/>
  <c r="AH25" i="7"/>
  <c r="AI25" i="7"/>
  <c r="AJ25" i="7"/>
  <c r="AK25" i="7"/>
  <c r="AL25" i="7"/>
  <c r="AM25" i="7"/>
  <c r="AN25" i="7"/>
  <c r="AO25" i="7"/>
  <c r="AE26" i="7"/>
  <c r="AF26" i="7"/>
  <c r="AG26" i="7"/>
  <c r="AH26" i="7"/>
  <c r="AI26" i="7"/>
  <c r="AJ26" i="7"/>
  <c r="AK26" i="7"/>
  <c r="AL26" i="7"/>
  <c r="AM26" i="7"/>
  <c r="AN26" i="7"/>
  <c r="AO26" i="7"/>
  <c r="AE27" i="7"/>
  <c r="AF27" i="7"/>
  <c r="AG27" i="7"/>
  <c r="AH27" i="7"/>
  <c r="AI27" i="7"/>
  <c r="AJ27" i="7"/>
  <c r="AK27" i="7"/>
  <c r="AL27" i="7"/>
  <c r="AM27" i="7"/>
  <c r="AN27" i="7"/>
  <c r="AO27" i="7"/>
  <c r="AE28" i="7"/>
  <c r="AF28" i="7"/>
  <c r="AG28" i="7"/>
  <c r="AH28" i="7"/>
  <c r="AI28" i="7"/>
  <c r="AJ28" i="7"/>
  <c r="AK28" i="7"/>
  <c r="AL28" i="7"/>
  <c r="AM28" i="7"/>
  <c r="AN28" i="7"/>
  <c r="AO28" i="7"/>
  <c r="AE29" i="7"/>
  <c r="AF29" i="7"/>
  <c r="AG29" i="7"/>
  <c r="AH29" i="7"/>
  <c r="AI29" i="7"/>
  <c r="AJ29" i="7"/>
  <c r="AK29" i="7"/>
  <c r="AL29" i="7"/>
  <c r="AM29" i="7"/>
  <c r="AN29" i="7"/>
  <c r="AO29" i="7"/>
  <c r="AE30" i="7"/>
  <c r="AF30" i="7"/>
  <c r="AG30" i="7"/>
  <c r="AH30" i="7"/>
  <c r="AI30" i="7"/>
  <c r="AJ30" i="7"/>
  <c r="AK30" i="7"/>
  <c r="AL30" i="7"/>
  <c r="AM30" i="7"/>
  <c r="AN30" i="7"/>
  <c r="AO30" i="7"/>
  <c r="AE31" i="7"/>
  <c r="AF31" i="7"/>
  <c r="AG31" i="7"/>
  <c r="AH31" i="7"/>
  <c r="AI31" i="7"/>
  <c r="AJ31" i="7"/>
  <c r="AK31" i="7"/>
  <c r="AL31" i="7"/>
  <c r="AM31" i="7"/>
  <c r="AN31" i="7"/>
  <c r="AO31" i="7"/>
  <c r="AE32" i="7"/>
  <c r="AF32" i="7"/>
  <c r="AG32" i="7"/>
  <c r="AH32" i="7"/>
  <c r="AI32" i="7"/>
  <c r="AJ32" i="7"/>
  <c r="AK32" i="7"/>
  <c r="AL32" i="7"/>
  <c r="AM32" i="7"/>
  <c r="AN32" i="7"/>
  <c r="AO32" i="7"/>
  <c r="AE33" i="7"/>
  <c r="AF33" i="7"/>
  <c r="AG33" i="7"/>
  <c r="AH33" i="7"/>
  <c r="AI33" i="7"/>
  <c r="AJ33" i="7"/>
  <c r="AK33" i="7"/>
  <c r="AL33" i="7"/>
  <c r="AM33" i="7"/>
  <c r="AN33" i="7"/>
  <c r="AO33" i="7"/>
  <c r="AE34" i="7"/>
  <c r="AF34" i="7"/>
  <c r="AG34" i="7"/>
  <c r="AH34" i="7"/>
  <c r="AI34" i="7"/>
  <c r="AJ34" i="7"/>
  <c r="AK34" i="7"/>
  <c r="AL34" i="7"/>
  <c r="AM34" i="7"/>
  <c r="AN34" i="7"/>
  <c r="AO34" i="7"/>
  <c r="AE35" i="7"/>
  <c r="AF35" i="7"/>
  <c r="AG35" i="7"/>
  <c r="AH35" i="7"/>
  <c r="AI35" i="7"/>
  <c r="AJ35" i="7"/>
  <c r="AK35" i="7"/>
  <c r="AL35" i="7"/>
  <c r="AM35" i="7"/>
  <c r="AN35" i="7"/>
  <c r="AO35" i="7"/>
  <c r="AE36" i="7"/>
  <c r="AF36" i="7"/>
  <c r="AG36" i="7"/>
  <c r="AH36" i="7"/>
  <c r="AI36" i="7"/>
  <c r="AJ36" i="7"/>
  <c r="AK36" i="7"/>
  <c r="AL36" i="7"/>
  <c r="AM36" i="7"/>
  <c r="AN36" i="7"/>
  <c r="AO36" i="7"/>
  <c r="AE37" i="7"/>
  <c r="AF37" i="7"/>
  <c r="AG37" i="7"/>
  <c r="AH37" i="7"/>
  <c r="AI37" i="7"/>
  <c r="AJ37" i="7"/>
  <c r="AK37" i="7"/>
  <c r="AL37" i="7"/>
  <c r="AM37" i="7"/>
  <c r="AN37" i="7"/>
  <c r="AO37" i="7"/>
  <c r="AE38" i="7"/>
  <c r="AF38" i="7"/>
  <c r="AG38" i="7"/>
  <c r="AH38" i="7"/>
  <c r="AI38" i="7"/>
  <c r="AJ38" i="7"/>
  <c r="AK38" i="7"/>
  <c r="AL38" i="7"/>
  <c r="AM38" i="7"/>
  <c r="AN38" i="7"/>
  <c r="AO38" i="7"/>
  <c r="AE39" i="7"/>
  <c r="AF39" i="7"/>
  <c r="AG39" i="7"/>
  <c r="AH39" i="7"/>
  <c r="AI39" i="7"/>
  <c r="AJ39" i="7"/>
  <c r="AK39" i="7"/>
  <c r="AL39" i="7"/>
  <c r="AM39" i="7"/>
  <c r="AN39" i="7"/>
  <c r="AO39" i="7"/>
  <c r="AE40" i="7"/>
  <c r="AF40" i="7"/>
  <c r="AG40" i="7"/>
  <c r="AH40" i="7"/>
  <c r="AI40" i="7"/>
  <c r="AJ40" i="7"/>
  <c r="AK40" i="7"/>
  <c r="AL40" i="7"/>
  <c r="AM40" i="7"/>
  <c r="AN40" i="7"/>
  <c r="AO40" i="7"/>
  <c r="AE41" i="7"/>
  <c r="AF41" i="7"/>
  <c r="AG41" i="7"/>
  <c r="AH41" i="7"/>
  <c r="AI41" i="7"/>
  <c r="AJ41" i="7"/>
  <c r="AK41" i="7"/>
  <c r="AL41" i="7"/>
  <c r="AM41" i="7"/>
  <c r="AN41" i="7"/>
  <c r="AO41" i="7"/>
  <c r="AE42" i="7"/>
  <c r="AF42" i="7"/>
  <c r="AG42" i="7"/>
  <c r="AH42" i="7"/>
  <c r="AI42" i="7"/>
  <c r="AJ42" i="7"/>
  <c r="AK42" i="7"/>
  <c r="AL42" i="7"/>
  <c r="AM42" i="7"/>
  <c r="AN42" i="7"/>
  <c r="AO42" i="7"/>
  <c r="AE43" i="7"/>
  <c r="AF43" i="7"/>
  <c r="AG43" i="7"/>
  <c r="AH43" i="7"/>
  <c r="AI43" i="7"/>
  <c r="AJ43" i="7"/>
  <c r="AK43" i="7"/>
  <c r="AL43" i="7"/>
  <c r="AM43" i="7"/>
  <c r="AN43" i="7"/>
  <c r="AO43" i="7"/>
  <c r="AE44" i="7"/>
  <c r="AF44" i="7"/>
  <c r="AG44" i="7"/>
  <c r="AH44" i="7"/>
  <c r="AI44" i="7"/>
  <c r="AJ44" i="7"/>
  <c r="AK44" i="7"/>
  <c r="AL44" i="7"/>
  <c r="AM44" i="7"/>
  <c r="AN44" i="7"/>
  <c r="AO44" i="7"/>
  <c r="AE45" i="7"/>
  <c r="AF45" i="7"/>
  <c r="AG45" i="7"/>
  <c r="AH45" i="7"/>
  <c r="AI45" i="7"/>
  <c r="AJ45" i="7"/>
  <c r="AK45" i="7"/>
  <c r="AL45" i="7"/>
  <c r="AM45" i="7"/>
  <c r="AN45" i="7"/>
  <c r="AO45" i="7"/>
  <c r="AE46" i="7"/>
  <c r="AF46" i="7"/>
  <c r="AG46" i="7"/>
  <c r="AH46" i="7"/>
  <c r="AI46" i="7"/>
  <c r="AJ46" i="7"/>
  <c r="AK46" i="7"/>
  <c r="AL46" i="7"/>
  <c r="AM46" i="7"/>
  <c r="AN46" i="7"/>
  <c r="AO46" i="7"/>
  <c r="AE47" i="7"/>
  <c r="AF47" i="7"/>
  <c r="AG47" i="7"/>
  <c r="AH47" i="7"/>
  <c r="AI47" i="7"/>
  <c r="AJ47" i="7"/>
  <c r="AK47" i="7"/>
  <c r="AL47" i="7"/>
  <c r="AM47" i="7"/>
  <c r="AN47" i="7"/>
  <c r="AO47" i="7"/>
  <c r="AE48" i="7"/>
  <c r="AF48" i="7"/>
  <c r="AG48" i="7"/>
  <c r="AH48" i="7"/>
  <c r="AI48" i="7"/>
  <c r="AJ48" i="7"/>
  <c r="AK48" i="7"/>
  <c r="AL48" i="7"/>
  <c r="AM48" i="7"/>
  <c r="AN48" i="7"/>
  <c r="AO48" i="7"/>
  <c r="AE49" i="7"/>
  <c r="AF49" i="7"/>
  <c r="AG49" i="7"/>
  <c r="AH49" i="7"/>
  <c r="AI49" i="7"/>
  <c r="AJ49" i="7"/>
  <c r="AK49" i="7"/>
  <c r="AL49" i="7"/>
  <c r="AM49" i="7"/>
  <c r="AN49" i="7"/>
  <c r="AO49" i="7"/>
  <c r="AE50" i="7"/>
  <c r="AF50" i="7"/>
  <c r="AG50" i="7"/>
  <c r="AH50" i="7"/>
  <c r="AI50" i="7"/>
  <c r="AJ50" i="7"/>
  <c r="AK50" i="7"/>
  <c r="AL50" i="7"/>
  <c r="AM50" i="7"/>
  <c r="AN50" i="7"/>
  <c r="AO50" i="7"/>
  <c r="AE51" i="7"/>
  <c r="AF51" i="7"/>
  <c r="AG51" i="7"/>
  <c r="AH51" i="7"/>
  <c r="AI51" i="7"/>
  <c r="AJ51" i="7"/>
  <c r="AK51" i="7"/>
  <c r="AL51" i="7"/>
  <c r="AM51" i="7"/>
  <c r="AN51" i="7"/>
  <c r="AO51" i="7"/>
  <c r="AE52" i="7"/>
  <c r="AF52" i="7"/>
  <c r="AG52" i="7"/>
  <c r="AH52" i="7"/>
  <c r="AI52" i="7"/>
  <c r="AJ52" i="7"/>
  <c r="AK52" i="7"/>
  <c r="AL52" i="7"/>
  <c r="AM52" i="7"/>
  <c r="AN52" i="7"/>
  <c r="AO52" i="7"/>
  <c r="AE53" i="7"/>
  <c r="AF53" i="7"/>
  <c r="AG53" i="7"/>
  <c r="AH53" i="7"/>
  <c r="AI53" i="7"/>
  <c r="AJ53" i="7"/>
  <c r="AK53" i="7"/>
  <c r="AL53" i="7"/>
  <c r="AM53" i="7"/>
  <c r="AN53" i="7"/>
  <c r="AO53" i="7"/>
  <c r="AE54" i="7"/>
  <c r="AF54" i="7"/>
  <c r="AG54" i="7"/>
  <c r="AH54" i="7"/>
  <c r="AI54" i="7"/>
  <c r="AJ54" i="7"/>
  <c r="AK54" i="7"/>
  <c r="AL54" i="7"/>
  <c r="AM54" i="7"/>
  <c r="AN54" i="7"/>
  <c r="AO54" i="7"/>
  <c r="AE55" i="7"/>
  <c r="AF55" i="7"/>
  <c r="AG55" i="7"/>
  <c r="AH55" i="7"/>
  <c r="AI55" i="7"/>
  <c r="AJ55" i="7"/>
  <c r="AK55" i="7"/>
  <c r="AL55" i="7"/>
  <c r="AM55" i="7"/>
  <c r="AN55" i="7"/>
  <c r="AO55" i="7"/>
  <c r="AE56" i="7"/>
  <c r="AF56" i="7"/>
  <c r="AG56" i="7"/>
  <c r="AH56" i="7"/>
  <c r="AI56" i="7"/>
  <c r="AJ56" i="7"/>
  <c r="AK56" i="7"/>
  <c r="AL56" i="7"/>
  <c r="AM56" i="7"/>
  <c r="AN56" i="7"/>
  <c r="AO56" i="7"/>
  <c r="AE57" i="7"/>
  <c r="AF57" i="7"/>
  <c r="AG57" i="7"/>
  <c r="AH57" i="7"/>
  <c r="AI57" i="7"/>
  <c r="AJ57" i="7"/>
  <c r="AK57" i="7"/>
  <c r="AL57" i="7"/>
  <c r="AM57" i="7"/>
  <c r="AN57" i="7"/>
  <c r="AO57" i="7"/>
  <c r="AE58" i="7"/>
  <c r="AF58" i="7"/>
  <c r="AG58" i="7"/>
  <c r="AH58" i="7"/>
  <c r="AI58" i="7"/>
  <c r="AJ58" i="7"/>
  <c r="AK58" i="7"/>
  <c r="AL58" i="7"/>
  <c r="AM58" i="7"/>
  <c r="AN58" i="7"/>
  <c r="AO58" i="7"/>
  <c r="AE59" i="7"/>
  <c r="AF59" i="7"/>
  <c r="AG59" i="7"/>
  <c r="AH59" i="7"/>
  <c r="AI59" i="7"/>
  <c r="AJ59" i="7"/>
  <c r="AK59" i="7"/>
  <c r="AL59" i="7"/>
  <c r="AM59" i="7"/>
  <c r="AN59" i="7"/>
  <c r="AO59" i="7"/>
  <c r="AE60" i="7"/>
  <c r="AF60" i="7"/>
  <c r="AG60" i="7"/>
  <c r="AH60" i="7"/>
  <c r="AI60" i="7"/>
  <c r="AJ60" i="7"/>
  <c r="AK60" i="7"/>
  <c r="AL60" i="7"/>
  <c r="AM60" i="7"/>
  <c r="AN60" i="7"/>
  <c r="AO60" i="7"/>
  <c r="AE61" i="7"/>
  <c r="AF61" i="7"/>
  <c r="AG61" i="7"/>
  <c r="AH61" i="7"/>
  <c r="AI61" i="7"/>
  <c r="AJ61" i="7"/>
  <c r="AK61" i="7"/>
  <c r="AL61" i="7"/>
  <c r="AM61" i="7"/>
  <c r="AN61" i="7"/>
  <c r="AO61" i="7"/>
  <c r="AE62" i="7"/>
  <c r="AF62" i="7"/>
  <c r="AG62" i="7"/>
  <c r="AH62" i="7"/>
  <c r="AI62" i="7"/>
  <c r="AJ62" i="7"/>
  <c r="AK62" i="7"/>
  <c r="AL62" i="7"/>
  <c r="AM62" i="7"/>
  <c r="AN62" i="7"/>
  <c r="AO62" i="7"/>
  <c r="AE63" i="7"/>
  <c r="AF63" i="7"/>
  <c r="AG63" i="7"/>
  <c r="AH63" i="7"/>
  <c r="AI63" i="7"/>
  <c r="AJ63" i="7"/>
  <c r="AK63" i="7"/>
  <c r="AL63" i="7"/>
  <c r="AM63" i="7"/>
  <c r="AN63" i="7"/>
  <c r="AO63" i="7"/>
  <c r="AE64" i="7"/>
  <c r="AF64" i="7"/>
  <c r="AG64" i="7"/>
  <c r="AH64" i="7"/>
  <c r="AI64" i="7"/>
  <c r="AJ64" i="7"/>
  <c r="AK64" i="7"/>
  <c r="AL64" i="7"/>
  <c r="AM64" i="7"/>
  <c r="AN64" i="7"/>
  <c r="AO64" i="7"/>
  <c r="AE65" i="7"/>
  <c r="AF65" i="7"/>
  <c r="AG65" i="7"/>
  <c r="AH65" i="7"/>
  <c r="AI65" i="7"/>
  <c r="AJ65" i="7"/>
  <c r="AK65" i="7"/>
  <c r="AL65" i="7"/>
  <c r="AM65" i="7"/>
  <c r="AN65" i="7"/>
  <c r="AO65" i="7"/>
  <c r="AE66" i="7"/>
  <c r="AF66" i="7"/>
  <c r="AG66" i="7"/>
  <c r="AH66" i="7"/>
  <c r="AI66" i="7"/>
  <c r="AJ66" i="7"/>
  <c r="AK66" i="7"/>
  <c r="AL66" i="7"/>
  <c r="AM66" i="7"/>
  <c r="AN66" i="7"/>
  <c r="AO66" i="7"/>
  <c r="AE67" i="7"/>
  <c r="AF67" i="7"/>
  <c r="AG67" i="7"/>
  <c r="AH67" i="7"/>
  <c r="AI67" i="7"/>
  <c r="AJ67" i="7"/>
  <c r="AK67" i="7"/>
  <c r="AL67" i="7"/>
  <c r="AM67" i="7"/>
  <c r="AN67" i="7"/>
  <c r="AO67" i="7"/>
  <c r="AE68" i="7"/>
  <c r="AF68" i="7"/>
  <c r="AG68" i="7"/>
  <c r="AH68" i="7"/>
  <c r="AI68" i="7"/>
  <c r="AJ68" i="7"/>
  <c r="AK68" i="7"/>
  <c r="AL68" i="7"/>
  <c r="AM68" i="7"/>
  <c r="AN68" i="7"/>
  <c r="AO68" i="7"/>
  <c r="AE69" i="7"/>
  <c r="AF69" i="7"/>
  <c r="AG69" i="7"/>
  <c r="AH69" i="7"/>
  <c r="AI69" i="7"/>
  <c r="AJ69" i="7"/>
  <c r="AK69" i="7"/>
  <c r="AL69" i="7"/>
  <c r="AM69" i="7"/>
  <c r="AN69" i="7"/>
  <c r="AO69" i="7"/>
  <c r="AE70" i="7"/>
  <c r="AF70" i="7"/>
  <c r="AG70" i="7"/>
  <c r="AH70" i="7"/>
  <c r="AI70" i="7"/>
  <c r="AJ70" i="7"/>
  <c r="AK70" i="7"/>
  <c r="AL70" i="7"/>
  <c r="AM70" i="7"/>
  <c r="AN70" i="7"/>
  <c r="AO70" i="7"/>
  <c r="AE71" i="7"/>
  <c r="AF71" i="7"/>
  <c r="AG71" i="7"/>
  <c r="AH71" i="7"/>
  <c r="AI71" i="7"/>
  <c r="AJ71" i="7"/>
  <c r="AK71" i="7"/>
  <c r="AL71" i="7"/>
  <c r="AM71" i="7"/>
  <c r="AN71" i="7"/>
  <c r="AO71" i="7"/>
  <c r="AE72" i="7"/>
  <c r="AF72" i="7"/>
  <c r="AG72" i="7"/>
  <c r="AH72" i="7"/>
  <c r="AI72" i="7"/>
  <c r="AJ72" i="7"/>
  <c r="AK72" i="7"/>
  <c r="AL72" i="7"/>
  <c r="AM72" i="7"/>
  <c r="AN72" i="7"/>
  <c r="AO72" i="7"/>
  <c r="AE73" i="7"/>
  <c r="AF73" i="7"/>
  <c r="AG73" i="7"/>
  <c r="AH73" i="7"/>
  <c r="AI73" i="7"/>
  <c r="AJ73" i="7"/>
  <c r="AK73" i="7"/>
  <c r="AL73" i="7"/>
  <c r="AM73" i="7"/>
  <c r="AN73" i="7"/>
  <c r="AO73" i="7"/>
  <c r="AE74" i="7"/>
  <c r="AF74" i="7"/>
  <c r="AG74" i="7"/>
  <c r="AH74" i="7"/>
  <c r="AI74" i="7"/>
  <c r="AJ74" i="7"/>
  <c r="AK74" i="7"/>
  <c r="AL74" i="7"/>
  <c r="AM74" i="7"/>
  <c r="AN74" i="7"/>
  <c r="AO74" i="7"/>
  <c r="AE75" i="7"/>
  <c r="AF75" i="7"/>
  <c r="AG75" i="7"/>
  <c r="AH75" i="7"/>
  <c r="AI75" i="7"/>
  <c r="AJ75" i="7"/>
  <c r="AK75" i="7"/>
  <c r="AL75" i="7"/>
  <c r="AM75" i="7"/>
  <c r="AN75" i="7"/>
  <c r="AO75" i="7"/>
  <c r="AE76" i="7"/>
  <c r="AF76" i="7"/>
  <c r="AG76" i="7"/>
  <c r="AH76" i="7"/>
  <c r="AI76" i="7"/>
  <c r="AJ76" i="7"/>
  <c r="AK76" i="7"/>
  <c r="AL76" i="7"/>
  <c r="AM76" i="7"/>
  <c r="AN76" i="7"/>
  <c r="AO76" i="7"/>
  <c r="AE77" i="7"/>
  <c r="AF77" i="7"/>
  <c r="AG77" i="7"/>
  <c r="AH77" i="7"/>
  <c r="AI77" i="7"/>
  <c r="AJ77" i="7"/>
  <c r="AK77" i="7"/>
  <c r="AL77" i="7"/>
  <c r="AM77" i="7"/>
  <c r="AN77" i="7"/>
  <c r="AO77" i="7"/>
  <c r="AE78" i="7"/>
  <c r="AF78" i="7"/>
  <c r="AG78" i="7"/>
  <c r="AH78" i="7"/>
  <c r="AI78" i="7"/>
  <c r="AJ78" i="7"/>
  <c r="AK78" i="7"/>
  <c r="AL78" i="7"/>
  <c r="AM78" i="7"/>
  <c r="AN78" i="7"/>
  <c r="AO78" i="7"/>
  <c r="AE79" i="7"/>
  <c r="AF79" i="7"/>
  <c r="AG79" i="7"/>
  <c r="AH79" i="7"/>
  <c r="AI79" i="7"/>
  <c r="AJ79" i="7"/>
  <c r="AK79" i="7"/>
  <c r="AL79" i="7"/>
  <c r="AM79" i="7"/>
  <c r="AN79" i="7"/>
  <c r="AO79" i="7"/>
  <c r="AE80" i="7"/>
  <c r="AF80" i="7"/>
  <c r="AG80" i="7"/>
  <c r="AH80" i="7"/>
  <c r="AI80" i="7"/>
  <c r="AJ80" i="7"/>
  <c r="AK80" i="7"/>
  <c r="AL80" i="7"/>
  <c r="AM80" i="7"/>
  <c r="AN80" i="7"/>
  <c r="AO80" i="7"/>
  <c r="AE81" i="7"/>
  <c r="AF81" i="7"/>
  <c r="AG81" i="7"/>
  <c r="AH81" i="7"/>
  <c r="AI81" i="7"/>
  <c r="AJ81" i="7"/>
  <c r="AK81" i="7"/>
  <c r="AL81" i="7"/>
  <c r="AM81" i="7"/>
  <c r="AN81" i="7"/>
  <c r="AO81" i="7"/>
  <c r="AE82" i="7"/>
  <c r="AF82" i="7"/>
  <c r="AG82" i="7"/>
  <c r="AH82" i="7"/>
  <c r="AI82" i="7"/>
  <c r="AJ82" i="7"/>
  <c r="AK82" i="7"/>
  <c r="AL82" i="7"/>
  <c r="AM82" i="7"/>
  <c r="AN82" i="7"/>
  <c r="AO82" i="7"/>
  <c r="AE83" i="7"/>
  <c r="AF83" i="7"/>
  <c r="AG83" i="7"/>
  <c r="AH83" i="7"/>
  <c r="AI83" i="7"/>
  <c r="AJ83" i="7"/>
  <c r="AK83" i="7"/>
  <c r="AL83" i="7"/>
  <c r="AM83" i="7"/>
  <c r="AN83" i="7"/>
  <c r="AO83" i="7"/>
  <c r="AE84" i="7"/>
  <c r="AF84" i="7"/>
  <c r="AG84" i="7"/>
  <c r="AH84" i="7"/>
  <c r="AI84" i="7"/>
  <c r="AJ84" i="7"/>
  <c r="AK84" i="7"/>
  <c r="AL84" i="7"/>
  <c r="AM84" i="7"/>
  <c r="AN84" i="7"/>
  <c r="AO84" i="7"/>
  <c r="AE85" i="7"/>
  <c r="AF85" i="7"/>
  <c r="AG85" i="7"/>
  <c r="AH85" i="7"/>
  <c r="AI85" i="7"/>
  <c r="AJ85" i="7"/>
  <c r="AK85" i="7"/>
  <c r="AL85" i="7"/>
  <c r="AM85" i="7"/>
  <c r="AN85" i="7"/>
  <c r="AO85" i="7"/>
  <c r="AE86" i="7"/>
  <c r="AF86" i="7"/>
  <c r="AG86" i="7"/>
  <c r="AH86" i="7"/>
  <c r="AI86" i="7"/>
  <c r="AJ86" i="7"/>
  <c r="AK86" i="7"/>
  <c r="AL86" i="7"/>
  <c r="AM86" i="7"/>
  <c r="AN86" i="7"/>
  <c r="AO86" i="7"/>
  <c r="AE87" i="7"/>
  <c r="AF87" i="7"/>
  <c r="AG87" i="7"/>
  <c r="AH87" i="7"/>
  <c r="AI87" i="7"/>
  <c r="AJ87" i="7"/>
  <c r="AK87" i="7"/>
  <c r="AL87" i="7"/>
  <c r="AM87" i="7"/>
  <c r="AN87" i="7"/>
  <c r="AO87" i="7"/>
  <c r="AE88" i="7"/>
  <c r="AF88" i="7"/>
  <c r="AG88" i="7"/>
  <c r="AH88" i="7"/>
  <c r="AI88" i="7"/>
  <c r="AJ88" i="7"/>
  <c r="AK88" i="7"/>
  <c r="AL88" i="7"/>
  <c r="AM88" i="7"/>
  <c r="AN88" i="7"/>
  <c r="AO88" i="7"/>
  <c r="AE89" i="7"/>
  <c r="AF89" i="7"/>
  <c r="AG89" i="7"/>
  <c r="AH89" i="7"/>
  <c r="AI89" i="7"/>
  <c r="AJ89" i="7"/>
  <c r="AK89" i="7"/>
  <c r="AL89" i="7"/>
  <c r="AM89" i="7"/>
  <c r="AN89" i="7"/>
  <c r="AO89" i="7"/>
  <c r="AE90" i="7"/>
  <c r="AF90" i="7"/>
  <c r="AG90" i="7"/>
  <c r="AH90" i="7"/>
  <c r="AI90" i="7"/>
  <c r="AJ90" i="7"/>
  <c r="AK90" i="7"/>
  <c r="AL90" i="7"/>
  <c r="AM90" i="7"/>
  <c r="AN90" i="7"/>
  <c r="AO90" i="7"/>
  <c r="AE91" i="7"/>
  <c r="AF91" i="7"/>
  <c r="AG91" i="7"/>
  <c r="AH91" i="7"/>
  <c r="AI91" i="7"/>
  <c r="AJ91" i="7"/>
  <c r="AK91" i="7"/>
  <c r="AL91" i="7"/>
  <c r="AM91" i="7"/>
  <c r="AN91" i="7"/>
  <c r="AO91" i="7"/>
  <c r="AE92" i="7"/>
  <c r="AF92" i="7"/>
  <c r="AG92" i="7"/>
  <c r="AH92" i="7"/>
  <c r="AI92" i="7"/>
  <c r="AJ92" i="7"/>
  <c r="AK92" i="7"/>
  <c r="AL92" i="7"/>
  <c r="AM92" i="7"/>
  <c r="AN92" i="7"/>
  <c r="AO92" i="7"/>
  <c r="AE93" i="7"/>
  <c r="AF93" i="7"/>
  <c r="AG93" i="7"/>
  <c r="AH93" i="7"/>
  <c r="AI93" i="7"/>
  <c r="AJ93" i="7"/>
  <c r="AK93" i="7"/>
  <c r="AL93" i="7"/>
  <c r="AM93" i="7"/>
  <c r="AN93" i="7"/>
  <c r="AO93" i="7"/>
  <c r="AE94" i="7"/>
  <c r="AF94" i="7"/>
  <c r="AG94" i="7"/>
  <c r="AH94" i="7"/>
  <c r="AI94" i="7"/>
  <c r="AJ94" i="7"/>
  <c r="AK94" i="7"/>
  <c r="AL94" i="7"/>
  <c r="AM94" i="7"/>
  <c r="AN94" i="7"/>
  <c r="AO94" i="7"/>
  <c r="AE95" i="7"/>
  <c r="AF95" i="7"/>
  <c r="AG95" i="7"/>
  <c r="AH95" i="7"/>
  <c r="AI95" i="7"/>
  <c r="AJ95" i="7"/>
  <c r="AK95" i="7"/>
  <c r="AL95" i="7"/>
  <c r="AM95" i="7"/>
  <c r="AN95" i="7"/>
  <c r="AO95" i="7"/>
  <c r="AE96" i="7"/>
  <c r="AF96" i="7"/>
  <c r="AG96" i="7"/>
  <c r="AH96" i="7"/>
  <c r="AI96" i="7"/>
  <c r="AJ96" i="7"/>
  <c r="AK96" i="7"/>
  <c r="AL96" i="7"/>
  <c r="AM96" i="7"/>
  <c r="AN96" i="7"/>
  <c r="AO96" i="7"/>
  <c r="AE97" i="7"/>
  <c r="AF97" i="7"/>
  <c r="AG97" i="7"/>
  <c r="AH97" i="7"/>
  <c r="AI97" i="7"/>
  <c r="AJ97" i="7"/>
  <c r="AK97" i="7"/>
  <c r="AL97" i="7"/>
  <c r="AM97" i="7"/>
  <c r="AN97" i="7"/>
  <c r="AO97" i="7"/>
  <c r="AE98" i="7"/>
  <c r="AF98" i="7"/>
  <c r="AG98" i="7"/>
  <c r="AH98" i="7"/>
  <c r="AI98" i="7"/>
  <c r="AJ98" i="7"/>
  <c r="AK98" i="7"/>
  <c r="AL98" i="7"/>
  <c r="AM98" i="7"/>
  <c r="AN98" i="7"/>
  <c r="AO98" i="7"/>
  <c r="AE99" i="7"/>
  <c r="AF99" i="7"/>
  <c r="AG99" i="7"/>
  <c r="AH99" i="7"/>
  <c r="AI99" i="7"/>
  <c r="AJ99" i="7"/>
  <c r="AK99" i="7"/>
  <c r="AL99" i="7"/>
  <c r="AM99" i="7"/>
  <c r="AN99" i="7"/>
  <c r="AO99" i="7"/>
  <c r="AE100" i="7"/>
  <c r="AF100" i="7"/>
  <c r="AG100" i="7"/>
  <c r="AH100" i="7"/>
  <c r="AI100" i="7"/>
  <c r="AJ100" i="7"/>
  <c r="AK100" i="7"/>
  <c r="AL100" i="7"/>
  <c r="AM100" i="7"/>
  <c r="AN100" i="7"/>
  <c r="AO100" i="7"/>
  <c r="AE101" i="7"/>
  <c r="AF101" i="7"/>
  <c r="AG101" i="7"/>
  <c r="AH101" i="7"/>
  <c r="AI101" i="7"/>
  <c r="AJ101" i="7"/>
  <c r="AK101" i="7"/>
  <c r="AL101" i="7"/>
  <c r="AM101" i="7"/>
  <c r="AN101" i="7"/>
  <c r="AO101" i="7"/>
  <c r="AE102" i="7"/>
  <c r="AF102" i="7"/>
  <c r="AG102" i="7"/>
  <c r="AH102" i="7"/>
  <c r="AI102" i="7"/>
  <c r="AJ102" i="7"/>
  <c r="AK102" i="7"/>
  <c r="AL102" i="7"/>
  <c r="AM102" i="7"/>
  <c r="AN102" i="7"/>
  <c r="AO102" i="7"/>
  <c r="AE103" i="7"/>
  <c r="AF103" i="7"/>
  <c r="AG103" i="7"/>
  <c r="AH103" i="7"/>
  <c r="AI103" i="7"/>
  <c r="AJ103" i="7"/>
  <c r="AK103" i="7"/>
  <c r="AL103" i="7"/>
  <c r="AM103" i="7"/>
  <c r="AN103" i="7"/>
  <c r="AO103" i="7"/>
  <c r="AE104" i="7"/>
  <c r="AF104" i="7"/>
  <c r="AG104" i="7"/>
  <c r="AH104" i="7"/>
  <c r="AI104" i="7"/>
  <c r="AJ104" i="7"/>
  <c r="AK104" i="7"/>
  <c r="AL104" i="7"/>
  <c r="AM104" i="7"/>
  <c r="AN104" i="7"/>
  <c r="AO104" i="7"/>
  <c r="AE105" i="7"/>
  <c r="AF105" i="7"/>
  <c r="AG105" i="7"/>
  <c r="AH105" i="7"/>
  <c r="AI105" i="7"/>
  <c r="AJ105" i="7"/>
  <c r="AK105" i="7"/>
  <c r="AL105" i="7"/>
  <c r="AM105" i="7"/>
  <c r="AN105" i="7"/>
  <c r="AO105" i="7"/>
  <c r="AE106" i="7"/>
  <c r="AF106" i="7"/>
  <c r="AG106" i="7"/>
  <c r="AH106" i="7"/>
  <c r="AI106" i="7"/>
  <c r="AJ106" i="7"/>
  <c r="AK106" i="7"/>
  <c r="AL106" i="7"/>
  <c r="AM106" i="7"/>
  <c r="AN106" i="7"/>
  <c r="AO106" i="7"/>
  <c r="AE107" i="7"/>
  <c r="AF107" i="7"/>
  <c r="AG107" i="7"/>
  <c r="AH107" i="7"/>
  <c r="AI107" i="7"/>
  <c r="AJ107" i="7"/>
  <c r="AK107" i="7"/>
  <c r="AL107" i="7"/>
  <c r="AM107" i="7"/>
  <c r="AN107" i="7"/>
  <c r="AO107" i="7"/>
  <c r="AE108" i="7"/>
  <c r="AF108" i="7"/>
  <c r="AG108" i="7"/>
  <c r="AH108" i="7"/>
  <c r="AI108" i="7"/>
  <c r="AJ108" i="7"/>
  <c r="AK108" i="7"/>
  <c r="AL108" i="7"/>
  <c r="AM108" i="7"/>
  <c r="AN108" i="7"/>
  <c r="AO108" i="7"/>
  <c r="AE109" i="7"/>
  <c r="AF109" i="7"/>
  <c r="AG109" i="7"/>
  <c r="AH109" i="7"/>
  <c r="AI109" i="7"/>
  <c r="AJ109" i="7"/>
  <c r="AK109" i="7"/>
  <c r="AL109" i="7"/>
  <c r="AM109" i="7"/>
  <c r="AN109" i="7"/>
  <c r="AO109" i="7"/>
  <c r="AE110" i="7"/>
  <c r="AF110" i="7"/>
  <c r="AG110" i="7"/>
  <c r="AH110" i="7"/>
  <c r="AI110" i="7"/>
  <c r="AJ110" i="7"/>
  <c r="AK110" i="7"/>
  <c r="AL110" i="7"/>
  <c r="AM110" i="7"/>
  <c r="AN110" i="7"/>
  <c r="AO110" i="7"/>
  <c r="AE111" i="7"/>
  <c r="AF111" i="7"/>
  <c r="AG111" i="7"/>
  <c r="AH111" i="7"/>
  <c r="AI111" i="7"/>
  <c r="AJ111" i="7"/>
  <c r="AK111" i="7"/>
  <c r="AL111" i="7"/>
  <c r="AM111" i="7"/>
  <c r="AN111" i="7"/>
  <c r="AO111" i="7"/>
  <c r="AE112" i="7"/>
  <c r="AF112" i="7"/>
  <c r="AG112" i="7"/>
  <c r="AH112" i="7"/>
  <c r="AI112" i="7"/>
  <c r="AJ112" i="7"/>
  <c r="AK112" i="7"/>
  <c r="AL112" i="7"/>
  <c r="AM112" i="7"/>
  <c r="AN112" i="7"/>
  <c r="AO112" i="7"/>
  <c r="AE113" i="7"/>
  <c r="AF113" i="7"/>
  <c r="AG113" i="7"/>
  <c r="AH113" i="7"/>
  <c r="AI113" i="7"/>
  <c r="AJ113" i="7"/>
  <c r="AK113" i="7"/>
  <c r="AL113" i="7"/>
  <c r="AM113" i="7"/>
  <c r="AN113" i="7"/>
  <c r="AO113" i="7"/>
  <c r="AE114" i="7"/>
  <c r="AF114" i="7"/>
  <c r="AG114" i="7"/>
  <c r="AH114" i="7"/>
  <c r="AI114" i="7"/>
  <c r="AJ114" i="7"/>
  <c r="AK114" i="7"/>
  <c r="AL114" i="7"/>
  <c r="AM114" i="7"/>
  <c r="AN114" i="7"/>
  <c r="AO114" i="7"/>
  <c r="AE115" i="7"/>
  <c r="AF115" i="7"/>
  <c r="AG115" i="7"/>
  <c r="AH115" i="7"/>
  <c r="AI115" i="7"/>
  <c r="AJ115" i="7"/>
  <c r="AK115" i="7"/>
  <c r="AL115" i="7"/>
  <c r="AM115" i="7"/>
  <c r="AN115" i="7"/>
  <c r="AO115" i="7"/>
  <c r="AE116" i="7"/>
  <c r="AF116" i="7"/>
  <c r="AG116" i="7"/>
  <c r="AH116" i="7"/>
  <c r="AI116" i="7"/>
  <c r="AJ116" i="7"/>
  <c r="AK116" i="7"/>
  <c r="AL116" i="7"/>
  <c r="AM116" i="7"/>
  <c r="AN116" i="7"/>
  <c r="AO116" i="7"/>
  <c r="AE117" i="7"/>
  <c r="AF117" i="7"/>
  <c r="AG117" i="7"/>
  <c r="AH117" i="7"/>
  <c r="AI117" i="7"/>
  <c r="AJ117" i="7"/>
  <c r="AK117" i="7"/>
  <c r="AL117" i="7"/>
  <c r="AM117" i="7"/>
  <c r="AN117" i="7"/>
  <c r="AO117" i="7"/>
  <c r="AE118" i="7"/>
  <c r="AF118" i="7"/>
  <c r="AG118" i="7"/>
  <c r="AH118" i="7"/>
  <c r="AI118" i="7"/>
  <c r="AJ118" i="7"/>
  <c r="AK118" i="7"/>
  <c r="AL118" i="7"/>
  <c r="AM118" i="7"/>
  <c r="AN118" i="7"/>
  <c r="AO118" i="7"/>
  <c r="AE119" i="7"/>
  <c r="AF119" i="7"/>
  <c r="AG119" i="7"/>
  <c r="AH119" i="7"/>
  <c r="AI119" i="7"/>
  <c r="AJ119" i="7"/>
  <c r="AK119" i="7"/>
  <c r="AL119" i="7"/>
  <c r="AM119" i="7"/>
  <c r="AN119" i="7"/>
  <c r="AO119" i="7"/>
  <c r="AE120" i="7"/>
  <c r="AF120" i="7"/>
  <c r="AG120" i="7"/>
  <c r="AH120" i="7"/>
  <c r="AI120" i="7"/>
  <c r="AJ120" i="7"/>
  <c r="AK120" i="7"/>
  <c r="AL120" i="7"/>
  <c r="AM120" i="7"/>
  <c r="AN120" i="7"/>
  <c r="AO120" i="7"/>
  <c r="AE121" i="7"/>
  <c r="AF121" i="7"/>
  <c r="AG121" i="7"/>
  <c r="AH121" i="7"/>
  <c r="AI121" i="7"/>
  <c r="AJ121" i="7"/>
  <c r="AK121" i="7"/>
  <c r="AL121" i="7"/>
  <c r="AM121" i="7"/>
  <c r="AN121" i="7"/>
  <c r="AO121" i="7"/>
  <c r="AE122" i="7"/>
  <c r="AF122" i="7"/>
  <c r="AG122" i="7"/>
  <c r="AH122" i="7"/>
  <c r="AI122" i="7"/>
  <c r="AJ122" i="7"/>
  <c r="AK122" i="7"/>
  <c r="AL122" i="7"/>
  <c r="AM122" i="7"/>
  <c r="AN122" i="7"/>
  <c r="AO122" i="7"/>
  <c r="AE123" i="7"/>
  <c r="AF123" i="7"/>
  <c r="AG123" i="7"/>
  <c r="AH123" i="7"/>
  <c r="AI123" i="7"/>
  <c r="AJ123" i="7"/>
  <c r="AK123" i="7"/>
  <c r="AL123" i="7"/>
  <c r="AM123" i="7"/>
  <c r="AN123" i="7"/>
  <c r="AO123" i="7"/>
  <c r="AE124" i="7"/>
  <c r="AF124" i="7"/>
  <c r="AG124" i="7"/>
  <c r="AH124" i="7"/>
  <c r="AI124" i="7"/>
  <c r="AJ124" i="7"/>
  <c r="AK124" i="7"/>
  <c r="AL124" i="7"/>
  <c r="AM124" i="7"/>
  <c r="AN124" i="7"/>
  <c r="AO124" i="7"/>
  <c r="AE125" i="7"/>
  <c r="AF125" i="7"/>
  <c r="AG125" i="7"/>
  <c r="AH125" i="7"/>
  <c r="AI125" i="7"/>
  <c r="AJ125" i="7"/>
  <c r="AK125" i="7"/>
  <c r="AL125" i="7"/>
  <c r="AM125" i="7"/>
  <c r="AN125" i="7"/>
  <c r="AO125" i="7"/>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S792" i="1" l="1"/>
  <c r="W792" i="1" s="1"/>
  <c r="Z792" i="1" s="1"/>
  <c r="AB792" i="1" s="1"/>
  <c r="V792" i="1"/>
  <c r="Y792" i="1" s="1"/>
  <c r="AA792" i="1" s="1"/>
  <c r="AH792" i="1"/>
  <c r="AK792" i="1" s="1"/>
  <c r="AM792" i="1" s="1"/>
  <c r="AE792" i="1"/>
  <c r="AI792" i="1" s="1"/>
  <c r="AL792" i="1" s="1"/>
  <c r="AN792" i="1" s="1"/>
  <c r="V337" i="1"/>
  <c r="Y337" i="1" s="1"/>
  <c r="AA337" i="1" s="1"/>
  <c r="S337" i="1"/>
  <c r="W337" i="1" s="1"/>
  <c r="Z337" i="1" s="1"/>
  <c r="AB337" i="1" s="1"/>
  <c r="AE337" i="1"/>
  <c r="AI337" i="1" s="1"/>
  <c r="AL337" i="1" s="1"/>
  <c r="AN337" i="1" s="1"/>
  <c r="AH337" i="1"/>
  <c r="AK337" i="1" s="1"/>
  <c r="AM337" i="1" s="1"/>
  <c r="V76" i="1"/>
  <c r="Y76" i="1" s="1"/>
  <c r="AA76" i="1" s="1"/>
  <c r="S76" i="1"/>
  <c r="W76" i="1" s="1"/>
  <c r="Z76" i="1" s="1"/>
  <c r="AB76" i="1" s="1"/>
  <c r="AE76" i="1"/>
  <c r="AI76" i="1" s="1"/>
  <c r="AL76" i="1" s="1"/>
  <c r="AN76" i="1" s="1"/>
  <c r="AH76" i="1"/>
  <c r="AK76" i="1" s="1"/>
  <c r="AM76" i="1" s="1"/>
  <c r="S331" i="1"/>
  <c r="W331" i="1" s="1"/>
  <c r="Z331" i="1" s="1"/>
  <c r="AB331" i="1" s="1"/>
  <c r="V331" i="1"/>
  <c r="Y331" i="1" s="1"/>
  <c r="AA331" i="1" s="1"/>
  <c r="AH331" i="1"/>
  <c r="AK331" i="1" s="1"/>
  <c r="AM331" i="1" s="1"/>
  <c r="AE331" i="1"/>
  <c r="S324" i="1"/>
  <c r="W324" i="1" s="1"/>
  <c r="Z324" i="1" s="1"/>
  <c r="AB324" i="1" s="1"/>
  <c r="V324" i="1"/>
  <c r="Y324" i="1" s="1"/>
  <c r="AA324" i="1" s="1"/>
  <c r="AH324" i="1"/>
  <c r="AK324" i="1" s="1"/>
  <c r="AM324" i="1" s="1"/>
  <c r="AE324" i="1"/>
  <c r="AI324" i="1" s="1"/>
  <c r="AL324" i="1" s="1"/>
  <c r="AN324" i="1" s="1"/>
  <c r="V49" i="1"/>
  <c r="Y49" i="1" s="1"/>
  <c r="AA49" i="1" s="1"/>
  <c r="S49" i="1"/>
  <c r="W49" i="1" s="1"/>
  <c r="Z49" i="1" s="1"/>
  <c r="AB49" i="1" s="1"/>
  <c r="AE49" i="1"/>
  <c r="AI49" i="1" s="1"/>
  <c r="AL49" i="1" s="1"/>
  <c r="AN49" i="1" s="1"/>
  <c r="AH49" i="1"/>
  <c r="AK49" i="1" s="1"/>
  <c r="AM49" i="1" s="1"/>
  <c r="AH344" i="1"/>
  <c r="AK344" i="1" s="1"/>
  <c r="AM344" i="1" s="1"/>
  <c r="AE344" i="1"/>
  <c r="AI344" i="1" s="1"/>
  <c r="AL344" i="1" s="1"/>
  <c r="AN344" i="1" s="1"/>
  <c r="S344" i="1"/>
  <c r="W344" i="1" s="1"/>
  <c r="Z344" i="1" s="1"/>
  <c r="AB344" i="1" s="1"/>
  <c r="V344" i="1"/>
  <c r="Y344" i="1" s="1"/>
  <c r="AA344" i="1" s="1"/>
  <c r="AE556" i="1"/>
  <c r="AI556" i="1" s="1"/>
  <c r="AL556" i="1" s="1"/>
  <c r="AN556" i="1" s="1"/>
  <c r="AH556" i="1"/>
  <c r="AK556" i="1" s="1"/>
  <c r="AM556" i="1" s="1"/>
  <c r="V556" i="1"/>
  <c r="Y556" i="1" s="1"/>
  <c r="AA556" i="1" s="1"/>
  <c r="S556" i="1"/>
  <c r="W556" i="1" s="1"/>
  <c r="Z556" i="1" s="1"/>
  <c r="AB556" i="1" s="1"/>
  <c r="V85" i="1"/>
  <c r="Y85" i="1" s="1"/>
  <c r="AA85" i="1" s="1"/>
  <c r="S85" i="1"/>
  <c r="W85" i="1" s="1"/>
  <c r="Z85" i="1" s="1"/>
  <c r="AB85" i="1" s="1"/>
  <c r="AE85" i="1"/>
  <c r="AI85" i="1" s="1"/>
  <c r="AL85" i="1" s="1"/>
  <c r="AN85" i="1" s="1"/>
  <c r="AH85" i="1"/>
  <c r="AK85" i="1" s="1"/>
  <c r="AM85" i="1" s="1"/>
  <c r="V218" i="1"/>
  <c r="Y218" i="1" s="1"/>
  <c r="AA218" i="1" s="1"/>
  <c r="S218" i="1"/>
  <c r="W218" i="1" s="1"/>
  <c r="Z218" i="1" s="1"/>
  <c r="AB218" i="1" s="1"/>
  <c r="AE218" i="1"/>
  <c r="AI218" i="1" s="1"/>
  <c r="AL218" i="1" s="1"/>
  <c r="AN218" i="1" s="1"/>
  <c r="AH218" i="1"/>
  <c r="AK218" i="1" s="1"/>
  <c r="AM218" i="1" s="1"/>
  <c r="V259" i="1"/>
  <c r="Y259" i="1" s="1"/>
  <c r="AA259" i="1" s="1"/>
  <c r="S259" i="1"/>
  <c r="W259" i="1" s="1"/>
  <c r="Z259" i="1" s="1"/>
  <c r="AB259" i="1" s="1"/>
  <c r="AE259" i="1"/>
  <c r="AI259" i="1" s="1"/>
  <c r="AL259" i="1" s="1"/>
  <c r="AN259" i="1" s="1"/>
  <c r="AH259" i="1"/>
  <c r="AK259" i="1" s="1"/>
  <c r="AM259" i="1" s="1"/>
  <c r="AE117" i="1"/>
  <c r="AI117" i="1" s="1"/>
  <c r="AL117" i="1" s="1"/>
  <c r="AN117" i="1" s="1"/>
  <c r="AH117" i="1"/>
  <c r="AK117" i="1" s="1"/>
  <c r="AM117" i="1" s="1"/>
  <c r="V117" i="1"/>
  <c r="Y117" i="1" s="1"/>
  <c r="AA117" i="1" s="1"/>
  <c r="S117" i="1"/>
  <c r="W117" i="1" s="1"/>
  <c r="Z117" i="1" s="1"/>
  <c r="AB117" i="1" s="1"/>
  <c r="V345" i="1"/>
  <c r="Y345" i="1" s="1"/>
  <c r="AA345" i="1" s="1"/>
  <c r="S345" i="1"/>
  <c r="W345" i="1" s="1"/>
  <c r="Z345" i="1" s="1"/>
  <c r="AB345" i="1" s="1"/>
  <c r="AE345" i="1"/>
  <c r="AI345" i="1" s="1"/>
  <c r="AL345" i="1" s="1"/>
  <c r="AN345" i="1" s="1"/>
  <c r="AH345" i="1"/>
  <c r="AK345" i="1" s="1"/>
  <c r="AM345" i="1" s="1"/>
  <c r="S220" i="1"/>
  <c r="W220" i="1" s="1"/>
  <c r="Z220" i="1" s="1"/>
  <c r="AB220" i="1" s="1"/>
  <c r="V220" i="1"/>
  <c r="Y220" i="1" s="1"/>
  <c r="AA220" i="1" s="1"/>
  <c r="AH220" i="1"/>
  <c r="AK220" i="1" s="1"/>
  <c r="AM220" i="1" s="1"/>
  <c r="AE220" i="1"/>
  <c r="AI220" i="1" s="1"/>
  <c r="AL220" i="1" s="1"/>
  <c r="AN220" i="1" s="1"/>
  <c r="S155" i="1"/>
  <c r="W155" i="1" s="1"/>
  <c r="Z155" i="1" s="1"/>
  <c r="AB155" i="1" s="1"/>
  <c r="V155" i="1"/>
  <c r="Y155" i="1" s="1"/>
  <c r="AA155" i="1" s="1"/>
  <c r="AH155" i="1"/>
  <c r="AK155" i="1" s="1"/>
  <c r="AM155" i="1" s="1"/>
  <c r="AE155" i="1"/>
  <c r="AI155" i="1" s="1"/>
  <c r="AL155" i="1" s="1"/>
  <c r="AN155" i="1" s="1"/>
  <c r="V156" i="1"/>
  <c r="Y156" i="1" s="1"/>
  <c r="AA156" i="1" s="1"/>
  <c r="S156" i="1"/>
  <c r="W156" i="1" s="1"/>
  <c r="Z156" i="1" s="1"/>
  <c r="AB156" i="1" s="1"/>
  <c r="AE156" i="1"/>
  <c r="AI156" i="1" s="1"/>
  <c r="AL156" i="1" s="1"/>
  <c r="AN156" i="1" s="1"/>
  <c r="AH156" i="1"/>
  <c r="AK156" i="1" s="1"/>
  <c r="AM156" i="1" s="1"/>
  <c r="AE73" i="1"/>
  <c r="AI73" i="1" s="1"/>
  <c r="AL73" i="1" s="1"/>
  <c r="AN73" i="1" s="1"/>
  <c r="AH73" i="1"/>
  <c r="AK73" i="1" s="1"/>
  <c r="AM73" i="1" s="1"/>
  <c r="V73" i="1"/>
  <c r="Y73" i="1" s="1"/>
  <c r="AA73" i="1" s="1"/>
  <c r="S73" i="1"/>
  <c r="W73" i="1" s="1"/>
  <c r="Z73" i="1" s="1"/>
  <c r="AB73" i="1" s="1"/>
  <c r="V56" i="1"/>
  <c r="Y56" i="1" s="1"/>
  <c r="AA56" i="1" s="1"/>
  <c r="S56" i="1"/>
  <c r="W56" i="1" s="1"/>
  <c r="Z56" i="1" s="1"/>
  <c r="AB56" i="1" s="1"/>
  <c r="AE56" i="1"/>
  <c r="AI56" i="1" s="1"/>
  <c r="AL56" i="1" s="1"/>
  <c r="AN56" i="1" s="1"/>
  <c r="AH56" i="1"/>
  <c r="AK56" i="1" s="1"/>
  <c r="AM56" i="1" s="1"/>
  <c r="AE185" i="1"/>
  <c r="AI185" i="1" s="1"/>
  <c r="AL185" i="1" s="1"/>
  <c r="AN185" i="1" s="1"/>
  <c r="AH185" i="1"/>
  <c r="AK185" i="1" s="1"/>
  <c r="AM185" i="1" s="1"/>
  <c r="V185" i="1"/>
  <c r="Y185" i="1" s="1"/>
  <c r="AA185" i="1" s="1"/>
  <c r="S185" i="1"/>
  <c r="W185" i="1" s="1"/>
  <c r="Z185" i="1" s="1"/>
  <c r="AB185" i="1" s="1"/>
  <c r="AH349" i="1"/>
  <c r="AK349" i="1" s="1"/>
  <c r="AM349" i="1" s="1"/>
  <c r="AE349" i="1"/>
  <c r="AI349" i="1" s="1"/>
  <c r="AL349" i="1" s="1"/>
  <c r="AN349" i="1" s="1"/>
  <c r="V349" i="1"/>
  <c r="Y349" i="1" s="1"/>
  <c r="AA349" i="1" s="1"/>
  <c r="S349" i="1"/>
  <c r="W349" i="1" s="1"/>
  <c r="Z349" i="1" s="1"/>
  <c r="AB349" i="1" s="1"/>
  <c r="S328" i="1"/>
  <c r="W328" i="1" s="1"/>
  <c r="Z328" i="1" s="1"/>
  <c r="AB328" i="1" s="1"/>
  <c r="V328" i="1"/>
  <c r="Y328" i="1" s="1"/>
  <c r="AA328" i="1" s="1"/>
  <c r="AH328" i="1"/>
  <c r="AK328" i="1" s="1"/>
  <c r="AM328" i="1" s="1"/>
  <c r="AE328" i="1"/>
  <c r="AI328" i="1" s="1"/>
  <c r="AL328" i="1" s="1"/>
  <c r="AN328" i="1" s="1"/>
  <c r="AH588" i="1"/>
  <c r="AK588" i="1" s="1"/>
  <c r="AM588" i="1" s="1"/>
  <c r="AE588" i="1"/>
  <c r="S588" i="1"/>
  <c r="W588" i="1" s="1"/>
  <c r="Z588" i="1" s="1"/>
  <c r="AB588" i="1" s="1"/>
  <c r="V588" i="1"/>
  <c r="Y588" i="1" s="1"/>
  <c r="AA588" i="1" s="1"/>
  <c r="V517" i="1"/>
  <c r="Y517" i="1" s="1"/>
  <c r="AA517" i="1" s="1"/>
  <c r="S517" i="1"/>
  <c r="W517" i="1" s="1"/>
  <c r="Z517" i="1" s="1"/>
  <c r="AB517" i="1" s="1"/>
  <c r="AH517" i="1"/>
  <c r="AK517" i="1" s="1"/>
  <c r="AM517" i="1" s="1"/>
  <c r="AE517" i="1"/>
  <c r="AH245" i="1"/>
  <c r="AK245" i="1" s="1"/>
  <c r="AM245" i="1" s="1"/>
  <c r="AE245" i="1"/>
  <c r="AI245" i="1" s="1"/>
  <c r="AL245" i="1" s="1"/>
  <c r="AN245" i="1" s="1"/>
  <c r="S245" i="1"/>
  <c r="W245" i="1" s="1"/>
  <c r="Z245" i="1" s="1"/>
  <c r="AB245" i="1" s="1"/>
  <c r="V245" i="1"/>
  <c r="Y245" i="1" s="1"/>
  <c r="AA245" i="1" s="1"/>
  <c r="AH373" i="1"/>
  <c r="AK373" i="1" s="1"/>
  <c r="AM373" i="1" s="1"/>
  <c r="AE373" i="1"/>
  <c r="AI373" i="1" s="1"/>
  <c r="AL373" i="1" s="1"/>
  <c r="AN373" i="1" s="1"/>
  <c r="V373" i="1"/>
  <c r="Y373" i="1" s="1"/>
  <c r="AA373" i="1" s="1"/>
  <c r="S373" i="1"/>
  <c r="W373" i="1" s="1"/>
  <c r="Z373" i="1" s="1"/>
  <c r="AB373" i="1" s="1"/>
  <c r="AH479" i="1"/>
  <c r="AK479" i="1" s="1"/>
  <c r="AM479" i="1" s="1"/>
  <c r="AE479" i="1"/>
  <c r="AI479" i="1" s="1"/>
  <c r="AL479" i="1" s="1"/>
  <c r="AN479" i="1" s="1"/>
  <c r="V479" i="1"/>
  <c r="Y479" i="1" s="1"/>
  <c r="AA479" i="1" s="1"/>
  <c r="S479" i="1"/>
  <c r="W479" i="1" s="1"/>
  <c r="Z479" i="1" s="1"/>
  <c r="AB479" i="1" s="1"/>
  <c r="S564" i="1"/>
  <c r="W564" i="1" s="1"/>
  <c r="Z564" i="1" s="1"/>
  <c r="AB564" i="1" s="1"/>
  <c r="V564" i="1"/>
  <c r="Y564" i="1" s="1"/>
  <c r="AA564" i="1" s="1"/>
  <c r="AH564" i="1"/>
  <c r="AK564" i="1" s="1"/>
  <c r="AM564" i="1" s="1"/>
  <c r="AE564" i="1"/>
  <c r="AI564" i="1" s="1"/>
  <c r="AL564" i="1" s="1"/>
  <c r="AN564" i="1" s="1"/>
  <c r="S703" i="1"/>
  <c r="W703" i="1" s="1"/>
  <c r="Z703" i="1" s="1"/>
  <c r="AB703" i="1" s="1"/>
  <c r="V703" i="1"/>
  <c r="Y703" i="1" s="1"/>
  <c r="AA703" i="1" s="1"/>
  <c r="AH703" i="1"/>
  <c r="AK703" i="1" s="1"/>
  <c r="AM703" i="1" s="1"/>
  <c r="AE703" i="1"/>
  <c r="AI703" i="1" s="1"/>
  <c r="AL703" i="1" s="1"/>
  <c r="AN703" i="1" s="1"/>
  <c r="AE786" i="1"/>
  <c r="AI786" i="1" s="1"/>
  <c r="AL786" i="1" s="1"/>
  <c r="AN786" i="1" s="1"/>
  <c r="AH786" i="1"/>
  <c r="AK786" i="1" s="1"/>
  <c r="AM786" i="1" s="1"/>
  <c r="V786" i="1"/>
  <c r="Y786" i="1" s="1"/>
  <c r="AA786" i="1" s="1"/>
  <c r="S786" i="1"/>
  <c r="W786" i="1" s="1"/>
  <c r="Z786" i="1" s="1"/>
  <c r="AB786" i="1" s="1"/>
  <c r="V861" i="1"/>
  <c r="Y861" i="1" s="1"/>
  <c r="AA861" i="1" s="1"/>
  <c r="S861" i="1"/>
  <c r="W861" i="1" s="1"/>
  <c r="Z861" i="1" s="1"/>
  <c r="AB861" i="1" s="1"/>
  <c r="AE861" i="1"/>
  <c r="AI861" i="1" s="1"/>
  <c r="AL861" i="1" s="1"/>
  <c r="AN861" i="1" s="1"/>
  <c r="AH861" i="1"/>
  <c r="AK861" i="1" s="1"/>
  <c r="AM861" i="1" s="1"/>
  <c r="V906" i="1"/>
  <c r="Y906" i="1" s="1"/>
  <c r="AA906" i="1" s="1"/>
  <c r="S906" i="1"/>
  <c r="W906" i="1" s="1"/>
  <c r="Z906" i="1" s="1"/>
  <c r="AB906" i="1" s="1"/>
  <c r="AH906" i="1"/>
  <c r="AK906" i="1" s="1"/>
  <c r="AM906" i="1" s="1"/>
  <c r="AE906" i="1"/>
  <c r="AI906" i="1" s="1"/>
  <c r="AL906" i="1" s="1"/>
  <c r="AN906" i="1" s="1"/>
  <c r="V956" i="1"/>
  <c r="Y956" i="1" s="1"/>
  <c r="AA956" i="1" s="1"/>
  <c r="S956" i="1"/>
  <c r="W956" i="1" s="1"/>
  <c r="Z956" i="1" s="1"/>
  <c r="AB956" i="1" s="1"/>
  <c r="AH956" i="1"/>
  <c r="AK956" i="1" s="1"/>
  <c r="AM956" i="1" s="1"/>
  <c r="AE956" i="1"/>
  <c r="AI956" i="1" s="1"/>
  <c r="AL956" i="1" s="1"/>
  <c r="AN956" i="1" s="1"/>
  <c r="AE113" i="1"/>
  <c r="AI113" i="1" s="1"/>
  <c r="AL113" i="1" s="1"/>
  <c r="AN113" i="1" s="1"/>
  <c r="AH113" i="1"/>
  <c r="AK113" i="1" s="1"/>
  <c r="AM113" i="1" s="1"/>
  <c r="V113" i="1"/>
  <c r="Y113" i="1" s="1"/>
  <c r="AA113" i="1" s="1"/>
  <c r="S113" i="1"/>
  <c r="W113" i="1" s="1"/>
  <c r="Z113" i="1" s="1"/>
  <c r="AB113" i="1" s="1"/>
  <c r="AE48" i="1"/>
  <c r="AI48" i="1" s="1"/>
  <c r="AL48" i="1" s="1"/>
  <c r="AN48" i="1" s="1"/>
  <c r="AH48" i="1"/>
  <c r="AK48" i="1" s="1"/>
  <c r="AM48" i="1" s="1"/>
  <c r="V48" i="1"/>
  <c r="Y48" i="1" s="1"/>
  <c r="AA48" i="1" s="1"/>
  <c r="S48" i="1"/>
  <c r="W48" i="1" s="1"/>
  <c r="Z48" i="1" s="1"/>
  <c r="AB48" i="1" s="1"/>
  <c r="S241" i="1"/>
  <c r="W241" i="1" s="1"/>
  <c r="Z241" i="1" s="1"/>
  <c r="AB241" i="1" s="1"/>
  <c r="V241" i="1"/>
  <c r="Y241" i="1" s="1"/>
  <c r="AA241" i="1" s="1"/>
  <c r="AH241" i="1"/>
  <c r="AK241" i="1" s="1"/>
  <c r="AM241" i="1" s="1"/>
  <c r="AE241" i="1"/>
  <c r="AI241" i="1" s="1"/>
  <c r="AL241" i="1" s="1"/>
  <c r="AN241" i="1" s="1"/>
  <c r="S228" i="1"/>
  <c r="W228" i="1" s="1"/>
  <c r="Z228" i="1" s="1"/>
  <c r="AB228" i="1" s="1"/>
  <c r="V228" i="1"/>
  <c r="Y228" i="1" s="1"/>
  <c r="AA228" i="1" s="1"/>
  <c r="AH228" i="1"/>
  <c r="AK228" i="1" s="1"/>
  <c r="AM228" i="1" s="1"/>
  <c r="AE228" i="1"/>
  <c r="V1040" i="1"/>
  <c r="Y1040" i="1" s="1"/>
  <c r="AA1040" i="1" s="1"/>
  <c r="S1040" i="1"/>
  <c r="W1040" i="1" s="1"/>
  <c r="Z1040" i="1" s="1"/>
  <c r="AB1040" i="1" s="1"/>
  <c r="AE1040" i="1"/>
  <c r="AI1040" i="1" s="1"/>
  <c r="AL1040" i="1" s="1"/>
  <c r="AN1040" i="1" s="1"/>
  <c r="AH1040" i="1"/>
  <c r="AK1040" i="1" s="1"/>
  <c r="AM1040" i="1" s="1"/>
  <c r="S430" i="1"/>
  <c r="W430" i="1" s="1"/>
  <c r="Z430" i="1" s="1"/>
  <c r="AB430" i="1" s="1"/>
  <c r="V430" i="1"/>
  <c r="Y430" i="1" s="1"/>
  <c r="AA430" i="1" s="1"/>
  <c r="AE430" i="1"/>
  <c r="AH430" i="1"/>
  <c r="AK430" i="1" s="1"/>
  <c r="AM430" i="1" s="1"/>
  <c r="AE132" i="1"/>
  <c r="AH132" i="1"/>
  <c r="AK132" i="1" s="1"/>
  <c r="AM132" i="1" s="1"/>
  <c r="V132" i="1"/>
  <c r="Y132" i="1" s="1"/>
  <c r="AA132" i="1" s="1"/>
  <c r="S132" i="1"/>
  <c r="W132" i="1" s="1"/>
  <c r="Z132" i="1" s="1"/>
  <c r="AB132" i="1" s="1"/>
  <c r="AH299" i="1"/>
  <c r="AK299" i="1" s="1"/>
  <c r="AM299" i="1" s="1"/>
  <c r="AE299" i="1"/>
  <c r="AI299" i="1" s="1"/>
  <c r="S299" i="1"/>
  <c r="W299" i="1" s="1"/>
  <c r="Z299" i="1" s="1"/>
  <c r="AB299" i="1" s="1"/>
  <c r="V299" i="1"/>
  <c r="Y299" i="1" s="1"/>
  <c r="AA299" i="1" s="1"/>
  <c r="AH502" i="1"/>
  <c r="AK502" i="1" s="1"/>
  <c r="AM502" i="1" s="1"/>
  <c r="AE502" i="1"/>
  <c r="AI502" i="1" s="1"/>
  <c r="AL502" i="1" s="1"/>
  <c r="AN502" i="1" s="1"/>
  <c r="S502" i="1"/>
  <c r="W502" i="1" s="1"/>
  <c r="Z502" i="1" s="1"/>
  <c r="AB502" i="1" s="1"/>
  <c r="V502" i="1"/>
  <c r="Y502" i="1" s="1"/>
  <c r="AA502" i="1" s="1"/>
  <c r="AE1023" i="1"/>
  <c r="AI1023" i="1" s="1"/>
  <c r="AL1023" i="1" s="1"/>
  <c r="AN1023" i="1" s="1"/>
  <c r="AH1023" i="1"/>
  <c r="AK1023" i="1" s="1"/>
  <c r="AM1023" i="1" s="1"/>
  <c r="V1023" i="1"/>
  <c r="Y1023" i="1" s="1"/>
  <c r="AA1023" i="1" s="1"/>
  <c r="S1023" i="1"/>
  <c r="W1023" i="1" s="1"/>
  <c r="Z1023" i="1" s="1"/>
  <c r="AB1023" i="1" s="1"/>
  <c r="AE701" i="1"/>
  <c r="AI701" i="1" s="1"/>
  <c r="AL701" i="1" s="1"/>
  <c r="AN701" i="1" s="1"/>
  <c r="AH701" i="1"/>
  <c r="AK701" i="1" s="1"/>
  <c r="AM701" i="1" s="1"/>
  <c r="V701" i="1"/>
  <c r="Y701" i="1" s="1"/>
  <c r="AA701" i="1" s="1"/>
  <c r="S701" i="1"/>
  <c r="W701" i="1" s="1"/>
  <c r="Z701" i="1" s="1"/>
  <c r="AB701" i="1" s="1"/>
  <c r="AE458" i="1"/>
  <c r="AI458" i="1" s="1"/>
  <c r="AL458" i="1" s="1"/>
  <c r="AN458" i="1" s="1"/>
  <c r="AH458" i="1"/>
  <c r="AK458" i="1" s="1"/>
  <c r="AM458" i="1" s="1"/>
  <c r="S458" i="1"/>
  <c r="W458" i="1" s="1"/>
  <c r="Z458" i="1" s="1"/>
  <c r="AB458" i="1" s="1"/>
  <c r="V458" i="1"/>
  <c r="Y458" i="1" s="1"/>
  <c r="AA458" i="1" s="1"/>
  <c r="AH584" i="1"/>
  <c r="AK584" i="1" s="1"/>
  <c r="AM584" i="1" s="1"/>
  <c r="AE584" i="1"/>
  <c r="AI584" i="1" s="1"/>
  <c r="AL584" i="1" s="1"/>
  <c r="AN584" i="1" s="1"/>
  <c r="S584" i="1"/>
  <c r="W584" i="1" s="1"/>
  <c r="Z584" i="1" s="1"/>
  <c r="AB584" i="1" s="1"/>
  <c r="V584" i="1"/>
  <c r="Y584" i="1" s="1"/>
  <c r="AA584" i="1" s="1"/>
  <c r="AH1094" i="1"/>
  <c r="AK1094" i="1" s="1"/>
  <c r="AM1094" i="1" s="1"/>
  <c r="AE1094" i="1"/>
  <c r="AI1094" i="1" s="1"/>
  <c r="AL1094" i="1" s="1"/>
  <c r="AN1094" i="1" s="1"/>
  <c r="V1094" i="1"/>
  <c r="Y1094" i="1" s="1"/>
  <c r="AA1094" i="1" s="1"/>
  <c r="S1094" i="1"/>
  <c r="W1094" i="1" s="1"/>
  <c r="Z1094" i="1" s="1"/>
  <c r="AB1094" i="1" s="1"/>
  <c r="AE1001" i="1"/>
  <c r="AI1001" i="1" s="1"/>
  <c r="AL1001" i="1" s="1"/>
  <c r="AN1001" i="1" s="1"/>
  <c r="AH1001" i="1"/>
  <c r="AK1001" i="1" s="1"/>
  <c r="AM1001" i="1" s="1"/>
  <c r="S1001" i="1"/>
  <c r="W1001" i="1" s="1"/>
  <c r="Z1001" i="1" s="1"/>
  <c r="AB1001" i="1" s="1"/>
  <c r="V1001" i="1"/>
  <c r="Y1001" i="1" s="1"/>
  <c r="AA1001" i="1" s="1"/>
  <c r="AH1062" i="1"/>
  <c r="AK1062" i="1" s="1"/>
  <c r="AM1062" i="1" s="1"/>
  <c r="AE1062" i="1"/>
  <c r="V1062" i="1"/>
  <c r="Y1062" i="1" s="1"/>
  <c r="AA1062" i="1" s="1"/>
  <c r="S1062" i="1"/>
  <c r="W1062" i="1" s="1"/>
  <c r="Z1062" i="1" s="1"/>
  <c r="AB1062" i="1" s="1"/>
  <c r="V399" i="1"/>
  <c r="Y399" i="1" s="1"/>
  <c r="AA399" i="1" s="1"/>
  <c r="S399" i="1"/>
  <c r="W399" i="1" s="1"/>
  <c r="Z399" i="1" s="1"/>
  <c r="AB399" i="1" s="1"/>
  <c r="AH399" i="1"/>
  <c r="AK399" i="1" s="1"/>
  <c r="AM399" i="1" s="1"/>
  <c r="AE399" i="1"/>
  <c r="AI399" i="1" s="1"/>
  <c r="AL399" i="1" s="1"/>
  <c r="AN399" i="1" s="1"/>
  <c r="V905" i="1"/>
  <c r="Y905" i="1" s="1"/>
  <c r="AA905" i="1" s="1"/>
  <c r="S905" i="1"/>
  <c r="W905" i="1" s="1"/>
  <c r="Z905" i="1" s="1"/>
  <c r="AB905" i="1" s="1"/>
  <c r="AH905" i="1"/>
  <c r="AK905" i="1" s="1"/>
  <c r="AM905" i="1" s="1"/>
  <c r="AE905" i="1"/>
  <c r="AI905" i="1" s="1"/>
  <c r="AL905" i="1" s="1"/>
  <c r="AN905" i="1" s="1"/>
  <c r="V1074" i="1"/>
  <c r="Y1074" i="1" s="1"/>
  <c r="AA1074" i="1" s="1"/>
  <c r="S1074" i="1"/>
  <c r="W1074" i="1" s="1"/>
  <c r="Z1074" i="1" s="1"/>
  <c r="AB1074" i="1" s="1"/>
  <c r="AH1074" i="1"/>
  <c r="AK1074" i="1" s="1"/>
  <c r="AM1074" i="1" s="1"/>
  <c r="AE1074" i="1"/>
  <c r="AI1074" i="1" s="1"/>
  <c r="AL1074" i="1" s="1"/>
  <c r="AN1074" i="1" s="1"/>
  <c r="S652" i="1"/>
  <c r="W652" i="1" s="1"/>
  <c r="Z652" i="1" s="1"/>
  <c r="AB652" i="1" s="1"/>
  <c r="V652" i="1"/>
  <c r="Y652" i="1" s="1"/>
  <c r="AA652" i="1" s="1"/>
  <c r="AH652" i="1"/>
  <c r="AK652" i="1" s="1"/>
  <c r="AM652" i="1" s="1"/>
  <c r="AE652" i="1"/>
  <c r="AI652" i="1" s="1"/>
  <c r="AL652" i="1" s="1"/>
  <c r="AN652" i="1" s="1"/>
  <c r="V395" i="1"/>
  <c r="Y395" i="1" s="1"/>
  <c r="AA395" i="1" s="1"/>
  <c r="S395" i="1"/>
  <c r="W395" i="1" s="1"/>
  <c r="Z395" i="1" s="1"/>
  <c r="AB395" i="1" s="1"/>
  <c r="AH395" i="1"/>
  <c r="AK395" i="1" s="1"/>
  <c r="AM395" i="1" s="1"/>
  <c r="AE395" i="1"/>
  <c r="AI395" i="1" s="1"/>
  <c r="AL395" i="1" s="1"/>
  <c r="AN395" i="1" s="1"/>
  <c r="AE65" i="1"/>
  <c r="AI65" i="1" s="1"/>
  <c r="AL65" i="1" s="1"/>
  <c r="AN65" i="1" s="1"/>
  <c r="AH65" i="1"/>
  <c r="AK65" i="1" s="1"/>
  <c r="AM65" i="1" s="1"/>
  <c r="V65" i="1"/>
  <c r="Y65" i="1" s="1"/>
  <c r="AA65" i="1" s="1"/>
  <c r="S65" i="1"/>
  <c r="W65" i="1" s="1"/>
  <c r="Z65" i="1" s="1"/>
  <c r="AB65" i="1" s="1"/>
  <c r="S237" i="1"/>
  <c r="W237" i="1" s="1"/>
  <c r="Z237" i="1" s="1"/>
  <c r="AB237" i="1" s="1"/>
  <c r="V237" i="1"/>
  <c r="Y237" i="1" s="1"/>
  <c r="AA237" i="1" s="1"/>
  <c r="AH237" i="1"/>
  <c r="AK237" i="1" s="1"/>
  <c r="AM237" i="1" s="1"/>
  <c r="AE237" i="1"/>
  <c r="AI237" i="1" s="1"/>
  <c r="AL237" i="1" s="1"/>
  <c r="AN237" i="1" s="1"/>
  <c r="V393" i="1"/>
  <c r="Y393" i="1" s="1"/>
  <c r="AA393" i="1" s="1"/>
  <c r="S393" i="1"/>
  <c r="W393" i="1" s="1"/>
  <c r="Z393" i="1" s="1"/>
  <c r="AB393" i="1" s="1"/>
  <c r="AH393" i="1"/>
  <c r="AK393" i="1" s="1"/>
  <c r="AM393" i="1" s="1"/>
  <c r="AE393" i="1"/>
  <c r="AI393" i="1" s="1"/>
  <c r="AL393" i="1" s="1"/>
  <c r="AN393" i="1" s="1"/>
  <c r="S530" i="1"/>
  <c r="W530" i="1" s="1"/>
  <c r="Z530" i="1" s="1"/>
  <c r="AB530" i="1" s="1"/>
  <c r="V530" i="1"/>
  <c r="Y530" i="1" s="1"/>
  <c r="AA530" i="1" s="1"/>
  <c r="AH530" i="1"/>
  <c r="AK530" i="1" s="1"/>
  <c r="AM530" i="1" s="1"/>
  <c r="AE530" i="1"/>
  <c r="AI530" i="1" s="1"/>
  <c r="AL530" i="1" s="1"/>
  <c r="AN530" i="1" s="1"/>
  <c r="V627" i="1"/>
  <c r="Y627" i="1" s="1"/>
  <c r="AA627" i="1" s="1"/>
  <c r="S627" i="1"/>
  <c r="W627" i="1" s="1"/>
  <c r="Z627" i="1" s="1"/>
  <c r="AB627" i="1" s="1"/>
  <c r="AE627" i="1"/>
  <c r="AI627" i="1" s="1"/>
  <c r="AL627" i="1" s="1"/>
  <c r="AN627" i="1" s="1"/>
  <c r="AH627" i="1"/>
  <c r="AK627" i="1" s="1"/>
  <c r="AM627" i="1" s="1"/>
  <c r="AH722" i="1"/>
  <c r="AK722" i="1" s="1"/>
  <c r="AM722" i="1" s="1"/>
  <c r="AE722" i="1"/>
  <c r="AI722" i="1" s="1"/>
  <c r="AL722" i="1" s="1"/>
  <c r="AN722" i="1" s="1"/>
  <c r="V722" i="1"/>
  <c r="Y722" i="1" s="1"/>
  <c r="AA722" i="1" s="1"/>
  <c r="S722" i="1"/>
  <c r="W722" i="1" s="1"/>
  <c r="Z722" i="1" s="1"/>
  <c r="AB722" i="1" s="1"/>
  <c r="V872" i="1"/>
  <c r="Y872" i="1" s="1"/>
  <c r="AA872" i="1" s="1"/>
  <c r="S872" i="1"/>
  <c r="W872" i="1" s="1"/>
  <c r="Z872" i="1" s="1"/>
  <c r="AB872" i="1" s="1"/>
  <c r="AE872" i="1"/>
  <c r="AI872" i="1" s="1"/>
  <c r="AL872" i="1" s="1"/>
  <c r="AN872" i="1" s="1"/>
  <c r="AH872" i="1"/>
  <c r="AK872" i="1" s="1"/>
  <c r="AM872" i="1" s="1"/>
  <c r="V933" i="1"/>
  <c r="Y933" i="1" s="1"/>
  <c r="AA933" i="1" s="1"/>
  <c r="S933" i="1"/>
  <c r="W933" i="1" s="1"/>
  <c r="Z933" i="1" s="1"/>
  <c r="AB933" i="1" s="1"/>
  <c r="AE933" i="1"/>
  <c r="AI933" i="1" s="1"/>
  <c r="AL933" i="1" s="1"/>
  <c r="AN933" i="1" s="1"/>
  <c r="AH933" i="1"/>
  <c r="AK933" i="1" s="1"/>
  <c r="AM933" i="1" s="1"/>
  <c r="V965" i="1"/>
  <c r="Y965" i="1" s="1"/>
  <c r="AA965" i="1" s="1"/>
  <c r="S965" i="1"/>
  <c r="W965" i="1" s="1"/>
  <c r="Z965" i="1" s="1"/>
  <c r="AB965" i="1" s="1"/>
  <c r="AE965" i="1"/>
  <c r="AI965" i="1" s="1"/>
  <c r="AL965" i="1" s="1"/>
  <c r="AN965" i="1" s="1"/>
  <c r="AH965" i="1"/>
  <c r="AK965" i="1" s="1"/>
  <c r="AM965" i="1" s="1"/>
  <c r="V1051" i="1"/>
  <c r="Y1051" i="1" s="1"/>
  <c r="AA1051" i="1" s="1"/>
  <c r="S1051" i="1"/>
  <c r="W1051" i="1" s="1"/>
  <c r="Z1051" i="1" s="1"/>
  <c r="AB1051" i="1" s="1"/>
  <c r="AE1051" i="1"/>
  <c r="AI1051" i="1" s="1"/>
  <c r="AL1051" i="1" s="1"/>
  <c r="AN1051" i="1" s="1"/>
  <c r="AH1051" i="1"/>
  <c r="AK1051" i="1" s="1"/>
  <c r="AM1051" i="1" s="1"/>
  <c r="AH523" i="1"/>
  <c r="AK523" i="1" s="1"/>
  <c r="AM523" i="1" s="1"/>
  <c r="AE523" i="1"/>
  <c r="AI523" i="1" s="1"/>
  <c r="AL523" i="1" s="1"/>
  <c r="AN523" i="1" s="1"/>
  <c r="S523" i="1"/>
  <c r="W523" i="1" s="1"/>
  <c r="Z523" i="1" s="1"/>
  <c r="AB523" i="1" s="1"/>
  <c r="V523" i="1"/>
  <c r="Y523" i="1" s="1"/>
  <c r="AA523" i="1" s="1"/>
  <c r="S609" i="1"/>
  <c r="W609" i="1" s="1"/>
  <c r="Z609" i="1" s="1"/>
  <c r="AB609" i="1" s="1"/>
  <c r="V609" i="1"/>
  <c r="Y609" i="1" s="1"/>
  <c r="AA609" i="1" s="1"/>
  <c r="AH609" i="1"/>
  <c r="AK609" i="1" s="1"/>
  <c r="AM609" i="1" s="1"/>
  <c r="AE609" i="1"/>
  <c r="AH507" i="1"/>
  <c r="AK507" i="1" s="1"/>
  <c r="AM507" i="1" s="1"/>
  <c r="AE507" i="1"/>
  <c r="AI507" i="1" s="1"/>
  <c r="AL507" i="1" s="1"/>
  <c r="AN507" i="1" s="1"/>
  <c r="S507" i="1"/>
  <c r="W507" i="1" s="1"/>
  <c r="Z507" i="1" s="1"/>
  <c r="AB507" i="1" s="1"/>
  <c r="V507" i="1"/>
  <c r="Y507" i="1" s="1"/>
  <c r="AA507" i="1" s="1"/>
  <c r="AH482" i="1"/>
  <c r="AK482" i="1" s="1"/>
  <c r="AM482" i="1" s="1"/>
  <c r="AE482" i="1"/>
  <c r="AI482" i="1" s="1"/>
  <c r="AL482" i="1" s="1"/>
  <c r="AN482" i="1" s="1"/>
  <c r="S482" i="1"/>
  <c r="W482" i="1" s="1"/>
  <c r="Z482" i="1" s="1"/>
  <c r="AB482" i="1" s="1"/>
  <c r="V482" i="1"/>
  <c r="Y482" i="1" s="1"/>
  <c r="AA482" i="1" s="1"/>
  <c r="V674" i="1"/>
  <c r="Y674" i="1" s="1"/>
  <c r="AA674" i="1" s="1"/>
  <c r="S674" i="1"/>
  <c r="W674" i="1" s="1"/>
  <c r="Z674" i="1" s="1"/>
  <c r="AB674" i="1" s="1"/>
  <c r="AE674" i="1"/>
  <c r="AI674" i="1" s="1"/>
  <c r="AL674" i="1" s="1"/>
  <c r="AN674" i="1" s="1"/>
  <c r="AH674" i="1"/>
  <c r="AK674" i="1" s="1"/>
  <c r="AM674" i="1" s="1"/>
  <c r="V571" i="1"/>
  <c r="Y571" i="1" s="1"/>
  <c r="AA571" i="1" s="1"/>
  <c r="S571" i="1"/>
  <c r="W571" i="1" s="1"/>
  <c r="Z571" i="1" s="1"/>
  <c r="AB571" i="1" s="1"/>
  <c r="AE571" i="1"/>
  <c r="AI571" i="1" s="1"/>
  <c r="AL571" i="1" s="1"/>
  <c r="AN571" i="1" s="1"/>
  <c r="AH571" i="1"/>
  <c r="AK571" i="1" s="1"/>
  <c r="AM571" i="1" s="1"/>
  <c r="V832" i="1"/>
  <c r="Y832" i="1" s="1"/>
  <c r="AA832" i="1" s="1"/>
  <c r="S832" i="1"/>
  <c r="W832" i="1" s="1"/>
  <c r="Z832" i="1" s="1"/>
  <c r="AB832" i="1" s="1"/>
  <c r="AH832" i="1"/>
  <c r="AK832" i="1" s="1"/>
  <c r="AM832" i="1" s="1"/>
  <c r="AE832" i="1"/>
  <c r="AH729" i="1"/>
  <c r="AK729" i="1" s="1"/>
  <c r="AM729" i="1" s="1"/>
  <c r="AE729" i="1"/>
  <c r="AI729" i="1" s="1"/>
  <c r="AL729" i="1" s="1"/>
  <c r="AN729" i="1" s="1"/>
  <c r="S729" i="1"/>
  <c r="W729" i="1" s="1"/>
  <c r="Z729" i="1" s="1"/>
  <c r="AB729" i="1" s="1"/>
  <c r="V729" i="1"/>
  <c r="Y729" i="1" s="1"/>
  <c r="AA729" i="1" s="1"/>
  <c r="V423" i="1"/>
  <c r="Y423" i="1" s="1"/>
  <c r="AA423" i="1" s="1"/>
  <c r="S423" i="1"/>
  <c r="W423" i="1" s="1"/>
  <c r="Z423" i="1" s="1"/>
  <c r="AB423" i="1" s="1"/>
  <c r="AH423" i="1"/>
  <c r="AK423" i="1" s="1"/>
  <c r="AM423" i="1" s="1"/>
  <c r="AE423" i="1"/>
  <c r="AE414" i="1"/>
  <c r="AI414" i="1" s="1"/>
  <c r="AL414" i="1" s="1"/>
  <c r="AN414" i="1" s="1"/>
  <c r="AH414" i="1"/>
  <c r="AK414" i="1" s="1"/>
  <c r="AM414" i="1" s="1"/>
  <c r="S414" i="1"/>
  <c r="W414" i="1" s="1"/>
  <c r="Z414" i="1" s="1"/>
  <c r="AB414" i="1" s="1"/>
  <c r="V414" i="1"/>
  <c r="Y414" i="1" s="1"/>
  <c r="AA414" i="1" s="1"/>
  <c r="S640" i="1"/>
  <c r="W640" i="1" s="1"/>
  <c r="Z640" i="1" s="1"/>
  <c r="AB640" i="1" s="1"/>
  <c r="V640" i="1"/>
  <c r="Y640" i="1" s="1"/>
  <c r="AA640" i="1" s="1"/>
  <c r="AH640" i="1"/>
  <c r="AK640" i="1" s="1"/>
  <c r="AM640" i="1" s="1"/>
  <c r="AE640" i="1"/>
  <c r="AI640" i="1" s="1"/>
  <c r="AL640" i="1" s="1"/>
  <c r="AN640" i="1" s="1"/>
  <c r="V756" i="1"/>
  <c r="Y756" i="1" s="1"/>
  <c r="AA756" i="1" s="1"/>
  <c r="S756" i="1"/>
  <c r="W756" i="1" s="1"/>
  <c r="Z756" i="1" s="1"/>
  <c r="AB756" i="1" s="1"/>
  <c r="AH756" i="1"/>
  <c r="AK756" i="1" s="1"/>
  <c r="AM756" i="1" s="1"/>
  <c r="AE756" i="1"/>
  <c r="AI756" i="1" s="1"/>
  <c r="AL756" i="1" s="1"/>
  <c r="AN756" i="1" s="1"/>
  <c r="AE839" i="1"/>
  <c r="AI839" i="1" s="1"/>
  <c r="AL839" i="1" s="1"/>
  <c r="AN839" i="1" s="1"/>
  <c r="AH839" i="1"/>
  <c r="AK839" i="1" s="1"/>
  <c r="AM839" i="1" s="1"/>
  <c r="V839" i="1"/>
  <c r="Y839" i="1" s="1"/>
  <c r="AA839" i="1" s="1"/>
  <c r="S839" i="1"/>
  <c r="W839" i="1" s="1"/>
  <c r="Z839" i="1" s="1"/>
  <c r="AB839" i="1" s="1"/>
  <c r="AH883" i="1"/>
  <c r="AK883" i="1" s="1"/>
  <c r="AM883" i="1" s="1"/>
  <c r="AE883" i="1"/>
  <c r="AI883" i="1" s="1"/>
  <c r="AL883" i="1" s="1"/>
  <c r="AN883" i="1" s="1"/>
  <c r="S883" i="1"/>
  <c r="W883" i="1" s="1"/>
  <c r="Z883" i="1" s="1"/>
  <c r="AB883" i="1" s="1"/>
  <c r="V883" i="1"/>
  <c r="Y883" i="1" s="1"/>
  <c r="AA883" i="1" s="1"/>
  <c r="AH1000" i="1"/>
  <c r="AK1000" i="1" s="1"/>
  <c r="AM1000" i="1" s="1"/>
  <c r="AE1000" i="1"/>
  <c r="AI1000" i="1" s="1"/>
  <c r="AL1000" i="1" s="1"/>
  <c r="AN1000" i="1" s="1"/>
  <c r="V1000" i="1"/>
  <c r="Y1000" i="1" s="1"/>
  <c r="AA1000" i="1" s="1"/>
  <c r="S1000" i="1"/>
  <c r="W1000" i="1" s="1"/>
  <c r="Z1000" i="1" s="1"/>
  <c r="AB1000" i="1" s="1"/>
  <c r="V415" i="1"/>
  <c r="Y415" i="1" s="1"/>
  <c r="AA415" i="1" s="1"/>
  <c r="S415" i="1"/>
  <c r="W415" i="1" s="1"/>
  <c r="Z415" i="1" s="1"/>
  <c r="AB415" i="1" s="1"/>
  <c r="AH415" i="1"/>
  <c r="AK415" i="1" s="1"/>
  <c r="AM415" i="1" s="1"/>
  <c r="AE415" i="1"/>
  <c r="AI415" i="1" s="1"/>
  <c r="AL415" i="1" s="1"/>
  <c r="AN415" i="1" s="1"/>
  <c r="AE537" i="1"/>
  <c r="AI537" i="1" s="1"/>
  <c r="AL537" i="1" s="1"/>
  <c r="AN537" i="1" s="1"/>
  <c r="AH537" i="1"/>
  <c r="AK537" i="1" s="1"/>
  <c r="AM537" i="1" s="1"/>
  <c r="V537" i="1"/>
  <c r="Y537" i="1" s="1"/>
  <c r="AA537" i="1" s="1"/>
  <c r="S537" i="1"/>
  <c r="W537" i="1" s="1"/>
  <c r="Z537" i="1" s="1"/>
  <c r="AB537" i="1" s="1"/>
  <c r="AH971" i="1"/>
  <c r="AK971" i="1" s="1"/>
  <c r="AM971" i="1" s="1"/>
  <c r="AE971" i="1"/>
  <c r="AI971" i="1" s="1"/>
  <c r="AL971" i="1" s="1"/>
  <c r="AN971" i="1" s="1"/>
  <c r="S971" i="1"/>
  <c r="W971" i="1" s="1"/>
  <c r="Z971" i="1" s="1"/>
  <c r="AB971" i="1" s="1"/>
  <c r="V971" i="1"/>
  <c r="Y971" i="1" s="1"/>
  <c r="AA971" i="1" s="1"/>
  <c r="S882" i="1"/>
  <c r="W882" i="1" s="1"/>
  <c r="Z882" i="1" s="1"/>
  <c r="AB882" i="1" s="1"/>
  <c r="V882" i="1"/>
  <c r="Y882" i="1" s="1"/>
  <c r="AA882" i="1" s="1"/>
  <c r="AH882" i="1"/>
  <c r="AK882" i="1" s="1"/>
  <c r="AM882" i="1" s="1"/>
  <c r="AE882" i="1"/>
  <c r="AI882" i="1" s="1"/>
  <c r="AL882" i="1" s="1"/>
  <c r="AN882" i="1" s="1"/>
  <c r="AH360" i="1"/>
  <c r="AK360" i="1" s="1"/>
  <c r="AM360" i="1" s="1"/>
  <c r="AE360" i="1"/>
  <c r="AI360" i="1" s="1"/>
  <c r="AL360" i="1" s="1"/>
  <c r="AN360" i="1" s="1"/>
  <c r="S360" i="1"/>
  <c r="W360" i="1" s="1"/>
  <c r="Z360" i="1" s="1"/>
  <c r="AB360" i="1" s="1"/>
  <c r="V360" i="1"/>
  <c r="Y360" i="1" s="1"/>
  <c r="AA360" i="1" s="1"/>
  <c r="S154" i="1"/>
  <c r="W154" i="1" s="1"/>
  <c r="Z154" i="1" s="1"/>
  <c r="AB154" i="1" s="1"/>
  <c r="V154" i="1"/>
  <c r="Y154" i="1" s="1"/>
  <c r="AA154" i="1" s="1"/>
  <c r="AH154" i="1"/>
  <c r="AK154" i="1" s="1"/>
  <c r="AM154" i="1" s="1"/>
  <c r="AE154" i="1"/>
  <c r="AI154" i="1" s="1"/>
  <c r="AL154" i="1" s="1"/>
  <c r="AN154" i="1" s="1"/>
  <c r="S82" i="1"/>
  <c r="W82" i="1" s="1"/>
  <c r="Z82" i="1" s="1"/>
  <c r="AB82" i="1" s="1"/>
  <c r="V82" i="1"/>
  <c r="Y82" i="1" s="1"/>
  <c r="AA82" i="1" s="1"/>
  <c r="AH82" i="1"/>
  <c r="AK82" i="1" s="1"/>
  <c r="AM82" i="1" s="1"/>
  <c r="AE82" i="1"/>
  <c r="AI82" i="1" s="1"/>
  <c r="AL82" i="1" s="1"/>
  <c r="AN82" i="1" s="1"/>
  <c r="V68" i="1"/>
  <c r="Y68" i="1" s="1"/>
  <c r="AA68" i="1" s="1"/>
  <c r="S68" i="1"/>
  <c r="W68" i="1" s="1"/>
  <c r="Z68" i="1" s="1"/>
  <c r="AB68" i="1" s="1"/>
  <c r="AE68" i="1"/>
  <c r="AH68" i="1"/>
  <c r="AK68" i="1" s="1"/>
  <c r="AM68" i="1" s="1"/>
  <c r="V211" i="1"/>
  <c r="Y211" i="1" s="1"/>
  <c r="AA211" i="1" s="1"/>
  <c r="S211" i="1"/>
  <c r="W211" i="1" s="1"/>
  <c r="Z211" i="1" s="1"/>
  <c r="AB211" i="1" s="1"/>
  <c r="AH211" i="1"/>
  <c r="AK211" i="1" s="1"/>
  <c r="AM211" i="1" s="1"/>
  <c r="AE211" i="1"/>
  <c r="AI211" i="1" s="1"/>
  <c r="AL211" i="1" s="1"/>
  <c r="AN211" i="1" s="1"/>
  <c r="AE321" i="1"/>
  <c r="AI321" i="1" s="1"/>
  <c r="AL321" i="1" s="1"/>
  <c r="AN321" i="1" s="1"/>
  <c r="AH321" i="1"/>
  <c r="AK321" i="1" s="1"/>
  <c r="AM321" i="1" s="1"/>
  <c r="V321" i="1"/>
  <c r="Y321" i="1" s="1"/>
  <c r="AA321" i="1" s="1"/>
  <c r="S321" i="1"/>
  <c r="W321" i="1" s="1"/>
  <c r="Z321" i="1" s="1"/>
  <c r="AB321" i="1" s="1"/>
  <c r="V417" i="1"/>
  <c r="Y417" i="1" s="1"/>
  <c r="AA417" i="1" s="1"/>
  <c r="S417" i="1"/>
  <c r="W417" i="1" s="1"/>
  <c r="Z417" i="1" s="1"/>
  <c r="AB417" i="1" s="1"/>
  <c r="AH417" i="1"/>
  <c r="AK417" i="1" s="1"/>
  <c r="AM417" i="1" s="1"/>
  <c r="AE417" i="1"/>
  <c r="AI417" i="1" s="1"/>
  <c r="AL417" i="1" s="1"/>
  <c r="AN417" i="1" s="1"/>
  <c r="V464" i="1"/>
  <c r="Y464" i="1" s="1"/>
  <c r="AA464" i="1" s="1"/>
  <c r="S464" i="1"/>
  <c r="W464" i="1" s="1"/>
  <c r="Z464" i="1" s="1"/>
  <c r="AB464" i="1" s="1"/>
  <c r="AE464" i="1"/>
  <c r="AI464" i="1" s="1"/>
  <c r="AL464" i="1" s="1"/>
  <c r="AN464" i="1" s="1"/>
  <c r="AH464" i="1"/>
  <c r="AK464" i="1" s="1"/>
  <c r="AM464" i="1" s="1"/>
  <c r="AH645" i="1"/>
  <c r="AK645" i="1" s="1"/>
  <c r="AM645" i="1" s="1"/>
  <c r="AE645" i="1"/>
  <c r="AI645" i="1" s="1"/>
  <c r="AL645" i="1" s="1"/>
  <c r="AN645" i="1" s="1"/>
  <c r="S645" i="1"/>
  <c r="W645" i="1" s="1"/>
  <c r="Z645" i="1" s="1"/>
  <c r="AB645" i="1" s="1"/>
  <c r="V645" i="1"/>
  <c r="Y645" i="1" s="1"/>
  <c r="AA645" i="1" s="1"/>
  <c r="V762" i="1"/>
  <c r="Y762" i="1" s="1"/>
  <c r="AA762" i="1" s="1"/>
  <c r="S762" i="1"/>
  <c r="W762" i="1" s="1"/>
  <c r="Z762" i="1" s="1"/>
  <c r="AB762" i="1" s="1"/>
  <c r="AH762" i="1"/>
  <c r="AK762" i="1" s="1"/>
  <c r="AM762" i="1" s="1"/>
  <c r="AE762" i="1"/>
  <c r="AI762" i="1" s="1"/>
  <c r="AL762" i="1" s="1"/>
  <c r="AN762" i="1" s="1"/>
  <c r="AH845" i="1"/>
  <c r="AK845" i="1" s="1"/>
  <c r="AM845" i="1" s="1"/>
  <c r="AE845" i="1"/>
  <c r="AI845" i="1" s="1"/>
  <c r="AL845" i="1" s="1"/>
  <c r="AN845" i="1" s="1"/>
  <c r="S845" i="1"/>
  <c r="W845" i="1" s="1"/>
  <c r="Z845" i="1" s="1"/>
  <c r="AB845" i="1" s="1"/>
  <c r="V845" i="1"/>
  <c r="Y845" i="1" s="1"/>
  <c r="AA845" i="1" s="1"/>
  <c r="V946" i="1"/>
  <c r="Y946" i="1" s="1"/>
  <c r="AA946" i="1" s="1"/>
  <c r="S946" i="1"/>
  <c r="W946" i="1" s="1"/>
  <c r="Z946" i="1" s="1"/>
  <c r="AB946" i="1" s="1"/>
  <c r="AE946" i="1"/>
  <c r="AI946" i="1" s="1"/>
  <c r="AL946" i="1" s="1"/>
  <c r="AN946" i="1" s="1"/>
  <c r="AH946" i="1"/>
  <c r="AK946" i="1" s="1"/>
  <c r="AM946" i="1" s="1"/>
  <c r="AH1072" i="1"/>
  <c r="AK1072" i="1" s="1"/>
  <c r="AM1072" i="1" s="1"/>
  <c r="AE1072" i="1"/>
  <c r="AI1072" i="1" s="1"/>
  <c r="AL1072" i="1" s="1"/>
  <c r="AN1072" i="1" s="1"/>
  <c r="V1072" i="1"/>
  <c r="Y1072" i="1" s="1"/>
  <c r="AA1072" i="1" s="1"/>
  <c r="S1072" i="1"/>
  <c r="W1072" i="1" s="1"/>
  <c r="Z1072" i="1" s="1"/>
  <c r="AB1072" i="1" s="1"/>
  <c r="AE969" i="1"/>
  <c r="AI969" i="1" s="1"/>
  <c r="AL969" i="1" s="1"/>
  <c r="AN969" i="1" s="1"/>
  <c r="AH969" i="1"/>
  <c r="AK969" i="1" s="1"/>
  <c r="AM969" i="1" s="1"/>
  <c r="S969" i="1"/>
  <c r="W969" i="1" s="1"/>
  <c r="Z969" i="1" s="1"/>
  <c r="AB969" i="1" s="1"/>
  <c r="V969" i="1"/>
  <c r="Y969" i="1" s="1"/>
  <c r="AA969" i="1" s="1"/>
  <c r="V953" i="1"/>
  <c r="Y953" i="1" s="1"/>
  <c r="AA953" i="1" s="1"/>
  <c r="S953" i="1"/>
  <c r="W953" i="1" s="1"/>
  <c r="Z953" i="1" s="1"/>
  <c r="AB953" i="1" s="1"/>
  <c r="AH953" i="1"/>
  <c r="AK953" i="1" s="1"/>
  <c r="AM953" i="1" s="1"/>
  <c r="AE953" i="1"/>
  <c r="AE694" i="1"/>
  <c r="AI694" i="1" s="1"/>
  <c r="AL694" i="1" s="1"/>
  <c r="AN694" i="1" s="1"/>
  <c r="AH694" i="1"/>
  <c r="AK694" i="1" s="1"/>
  <c r="AM694" i="1" s="1"/>
  <c r="V694" i="1"/>
  <c r="Y694" i="1" s="1"/>
  <c r="AA694" i="1" s="1"/>
  <c r="S694" i="1"/>
  <c r="W694" i="1" s="1"/>
  <c r="Z694" i="1" s="1"/>
  <c r="AB694" i="1" s="1"/>
  <c r="V40" i="1"/>
  <c r="Y40" i="1" s="1"/>
  <c r="AA40" i="1" s="1"/>
  <c r="S40" i="1"/>
  <c r="W40" i="1" s="1"/>
  <c r="Z40" i="1" s="1"/>
  <c r="AB40" i="1" s="1"/>
  <c r="AE40" i="1"/>
  <c r="AI40" i="1" s="1"/>
  <c r="AL40" i="1" s="1"/>
  <c r="AN40" i="1" s="1"/>
  <c r="AH40" i="1"/>
  <c r="AK40" i="1" s="1"/>
  <c r="AM40" i="1" s="1"/>
  <c r="AE438" i="1"/>
  <c r="AI438" i="1" s="1"/>
  <c r="AL438" i="1" s="1"/>
  <c r="AN438" i="1" s="1"/>
  <c r="AH438" i="1"/>
  <c r="AK438" i="1" s="1"/>
  <c r="AM438" i="1" s="1"/>
  <c r="S438" i="1"/>
  <c r="W438" i="1" s="1"/>
  <c r="Z438" i="1" s="1"/>
  <c r="AB438" i="1" s="1"/>
  <c r="V438" i="1"/>
  <c r="Y438" i="1" s="1"/>
  <c r="AA438" i="1" s="1"/>
  <c r="AE682" i="1"/>
  <c r="AI682" i="1" s="1"/>
  <c r="AL682" i="1" s="1"/>
  <c r="AN682" i="1" s="1"/>
  <c r="AH682" i="1"/>
  <c r="AK682" i="1" s="1"/>
  <c r="AM682" i="1" s="1"/>
  <c r="V682" i="1"/>
  <c r="Y682" i="1" s="1"/>
  <c r="AA682" i="1" s="1"/>
  <c r="S682" i="1"/>
  <c r="W682" i="1" s="1"/>
  <c r="Z682" i="1" s="1"/>
  <c r="AB682" i="1" s="1"/>
  <c r="S625" i="1"/>
  <c r="W625" i="1" s="1"/>
  <c r="Z625" i="1" s="1"/>
  <c r="AB625" i="1" s="1"/>
  <c r="V625" i="1"/>
  <c r="Y625" i="1" s="1"/>
  <c r="AA625" i="1" s="1"/>
  <c r="AH625" i="1"/>
  <c r="AK625" i="1" s="1"/>
  <c r="AM625" i="1" s="1"/>
  <c r="AE625" i="1"/>
  <c r="AI625" i="1" s="1"/>
  <c r="AL625" i="1" s="1"/>
  <c r="AN625" i="1" s="1"/>
  <c r="AE153" i="1"/>
  <c r="AI153" i="1" s="1"/>
  <c r="AL153" i="1" s="1"/>
  <c r="AN153" i="1" s="1"/>
  <c r="AH153" i="1"/>
  <c r="AK153" i="1" s="1"/>
  <c r="AM153" i="1" s="1"/>
  <c r="V153" i="1"/>
  <c r="Y153" i="1" s="1"/>
  <c r="AA153" i="1" s="1"/>
  <c r="S153" i="1"/>
  <c r="W153" i="1" s="1"/>
  <c r="Z153" i="1" s="1"/>
  <c r="AB153" i="1" s="1"/>
  <c r="V666" i="1"/>
  <c r="Y666" i="1" s="1"/>
  <c r="AA666" i="1" s="1"/>
  <c r="S666" i="1"/>
  <c r="W666" i="1" s="1"/>
  <c r="Z666" i="1" s="1"/>
  <c r="AB666" i="1" s="1"/>
  <c r="AE666" i="1"/>
  <c r="AI666" i="1" s="1"/>
  <c r="AL666" i="1" s="1"/>
  <c r="AN666" i="1" s="1"/>
  <c r="AH666" i="1"/>
  <c r="AK666" i="1" s="1"/>
  <c r="AM666" i="1" s="1"/>
  <c r="V1044" i="1"/>
  <c r="Y1044" i="1" s="1"/>
  <c r="AA1044" i="1" s="1"/>
  <c r="S1044" i="1"/>
  <c r="W1044" i="1" s="1"/>
  <c r="Z1044" i="1" s="1"/>
  <c r="AB1044" i="1" s="1"/>
  <c r="AE1044" i="1"/>
  <c r="AI1044" i="1" s="1"/>
  <c r="AL1044" i="1" s="1"/>
  <c r="AN1044" i="1" s="1"/>
  <c r="AH1044" i="1"/>
  <c r="AK1044" i="1" s="1"/>
  <c r="AM1044" i="1" s="1"/>
  <c r="S648" i="1"/>
  <c r="W648" i="1" s="1"/>
  <c r="Z648" i="1" s="1"/>
  <c r="AB648" i="1" s="1"/>
  <c r="V648" i="1"/>
  <c r="Y648" i="1" s="1"/>
  <c r="AA648" i="1" s="1"/>
  <c r="AH648" i="1"/>
  <c r="AK648" i="1" s="1"/>
  <c r="AM648" i="1" s="1"/>
  <c r="AE648" i="1"/>
  <c r="AI648" i="1" s="1"/>
  <c r="AE125" i="1"/>
  <c r="AI125" i="1" s="1"/>
  <c r="AL125" i="1" s="1"/>
  <c r="AN125" i="1" s="1"/>
  <c r="AH125" i="1"/>
  <c r="AK125" i="1" s="1"/>
  <c r="AM125" i="1" s="1"/>
  <c r="V125" i="1"/>
  <c r="Y125" i="1" s="1"/>
  <c r="AA125" i="1" s="1"/>
  <c r="S125" i="1"/>
  <c r="W125" i="1" s="1"/>
  <c r="Z125" i="1" s="1"/>
  <c r="AB125" i="1" s="1"/>
  <c r="V504" i="1"/>
  <c r="Y504" i="1" s="1"/>
  <c r="AA504" i="1" s="1"/>
  <c r="S504" i="1"/>
  <c r="W504" i="1" s="1"/>
  <c r="Z504" i="1" s="1"/>
  <c r="AB504" i="1" s="1"/>
  <c r="AE504" i="1"/>
  <c r="AI504" i="1" s="1"/>
  <c r="AL504" i="1" s="1"/>
  <c r="AN504" i="1" s="1"/>
  <c r="AH504" i="1"/>
  <c r="AK504" i="1" s="1"/>
  <c r="AM504" i="1" s="1"/>
  <c r="V552" i="1"/>
  <c r="Y552" i="1" s="1"/>
  <c r="AA552" i="1" s="1"/>
  <c r="S552" i="1"/>
  <c r="W552" i="1" s="1"/>
  <c r="Z552" i="1" s="1"/>
  <c r="AB552" i="1" s="1"/>
  <c r="AE552" i="1"/>
  <c r="AI552" i="1" s="1"/>
  <c r="AL552" i="1" s="1"/>
  <c r="AN552" i="1" s="1"/>
  <c r="AH552" i="1"/>
  <c r="AK552" i="1" s="1"/>
  <c r="AM552" i="1" s="1"/>
  <c r="S592" i="1"/>
  <c r="W592" i="1" s="1"/>
  <c r="Z592" i="1" s="1"/>
  <c r="AB592" i="1" s="1"/>
  <c r="V592" i="1"/>
  <c r="Y592" i="1" s="1"/>
  <c r="AA592" i="1" s="1"/>
  <c r="AH592" i="1"/>
  <c r="AK592" i="1" s="1"/>
  <c r="AM592" i="1" s="1"/>
  <c r="AE592" i="1"/>
  <c r="S886" i="1"/>
  <c r="W886" i="1" s="1"/>
  <c r="Z886" i="1" s="1"/>
  <c r="AB886" i="1" s="1"/>
  <c r="V886" i="1"/>
  <c r="Y886" i="1" s="1"/>
  <c r="AA886" i="1" s="1"/>
  <c r="AH886" i="1"/>
  <c r="AK886" i="1" s="1"/>
  <c r="AM886" i="1" s="1"/>
  <c r="AE886" i="1"/>
  <c r="AI886" i="1" s="1"/>
  <c r="AL886" i="1" s="1"/>
  <c r="AN886" i="1" s="1"/>
  <c r="AE1011" i="1"/>
  <c r="AI1011" i="1" s="1"/>
  <c r="AL1011" i="1" s="1"/>
  <c r="AN1011" i="1" s="1"/>
  <c r="AH1011" i="1"/>
  <c r="AK1011" i="1" s="1"/>
  <c r="AM1011" i="1" s="1"/>
  <c r="V1011" i="1"/>
  <c r="Y1011" i="1" s="1"/>
  <c r="AA1011" i="1" s="1"/>
  <c r="S1011" i="1"/>
  <c r="W1011" i="1" s="1"/>
  <c r="Z1011" i="1" s="1"/>
  <c r="AB1011" i="1" s="1"/>
  <c r="V921" i="1"/>
  <c r="Y921" i="1" s="1"/>
  <c r="AA921" i="1" s="1"/>
  <c r="S921" i="1"/>
  <c r="W921" i="1" s="1"/>
  <c r="Z921" i="1" s="1"/>
  <c r="AB921" i="1" s="1"/>
  <c r="AH921" i="1"/>
  <c r="AK921" i="1" s="1"/>
  <c r="AM921" i="1" s="1"/>
  <c r="AE921" i="1"/>
  <c r="AI921" i="1" s="1"/>
  <c r="AL921" i="1" s="1"/>
  <c r="AN921" i="1" s="1"/>
  <c r="AE993" i="1"/>
  <c r="AI993" i="1" s="1"/>
  <c r="AL993" i="1" s="1"/>
  <c r="AN993" i="1" s="1"/>
  <c r="AH993" i="1"/>
  <c r="AK993" i="1" s="1"/>
  <c r="AM993" i="1" s="1"/>
  <c r="S993" i="1"/>
  <c r="W993" i="1" s="1"/>
  <c r="Z993" i="1" s="1"/>
  <c r="AB993" i="1" s="1"/>
  <c r="V993" i="1"/>
  <c r="Y993" i="1" s="1"/>
  <c r="AA993" i="1" s="1"/>
  <c r="AE406" i="1"/>
  <c r="AI406" i="1" s="1"/>
  <c r="AL406" i="1" s="1"/>
  <c r="AN406" i="1" s="1"/>
  <c r="AH406" i="1"/>
  <c r="AK406" i="1" s="1"/>
  <c r="AM406" i="1" s="1"/>
  <c r="S406" i="1"/>
  <c r="W406" i="1" s="1"/>
  <c r="Z406" i="1" s="1"/>
  <c r="AB406" i="1" s="1"/>
  <c r="V406" i="1"/>
  <c r="Y406" i="1" s="1"/>
  <c r="AA406" i="1" s="1"/>
  <c r="AH1093" i="1"/>
  <c r="AK1093" i="1" s="1"/>
  <c r="AM1093" i="1" s="1"/>
  <c r="AE1093" i="1"/>
  <c r="AI1093" i="1" s="1"/>
  <c r="AL1093" i="1" s="1"/>
  <c r="AN1093" i="1" s="1"/>
  <c r="S1093" i="1"/>
  <c r="W1093" i="1" s="1"/>
  <c r="Z1093" i="1" s="1"/>
  <c r="AB1093" i="1" s="1"/>
  <c r="V1093" i="1"/>
  <c r="Y1093" i="1" s="1"/>
  <c r="AA1093" i="1" s="1"/>
  <c r="V485" i="1"/>
  <c r="Y485" i="1" s="1"/>
  <c r="AA485" i="1" s="1"/>
  <c r="S485" i="1"/>
  <c r="W485" i="1" s="1"/>
  <c r="Z485" i="1" s="1"/>
  <c r="AB485" i="1" s="1"/>
  <c r="AH485" i="1"/>
  <c r="AK485" i="1" s="1"/>
  <c r="AM485" i="1" s="1"/>
  <c r="AE485" i="1"/>
  <c r="V371" i="1"/>
  <c r="Y371" i="1" s="1"/>
  <c r="AA371" i="1" s="1"/>
  <c r="S371" i="1"/>
  <c r="W371" i="1" s="1"/>
  <c r="Z371" i="1" s="1"/>
  <c r="AB371" i="1" s="1"/>
  <c r="AH371" i="1"/>
  <c r="AK371" i="1" s="1"/>
  <c r="AM371" i="1" s="1"/>
  <c r="AE371" i="1"/>
  <c r="AI371" i="1" s="1"/>
  <c r="AL371" i="1" s="1"/>
  <c r="AN371" i="1" s="1"/>
  <c r="AH47" i="1"/>
  <c r="AK47" i="1" s="1"/>
  <c r="AM47" i="1" s="1"/>
  <c r="AE47" i="1"/>
  <c r="AI47" i="1" s="1"/>
  <c r="AL47" i="1" s="1"/>
  <c r="AN47" i="1" s="1"/>
  <c r="S47" i="1"/>
  <c r="W47" i="1" s="1"/>
  <c r="Z47" i="1" s="1"/>
  <c r="AB47" i="1" s="1"/>
  <c r="V47" i="1"/>
  <c r="Y47" i="1" s="1"/>
  <c r="AA47" i="1" s="1"/>
  <c r="AH628" i="1"/>
  <c r="AK628" i="1" s="1"/>
  <c r="AM628" i="1" s="1"/>
  <c r="AE628" i="1"/>
  <c r="AI628" i="1" s="1"/>
  <c r="AL628" i="1" s="1"/>
  <c r="AN628" i="1" s="1"/>
  <c r="S628" i="1"/>
  <c r="W628" i="1" s="1"/>
  <c r="Z628" i="1" s="1"/>
  <c r="AB628" i="1" s="1"/>
  <c r="V628" i="1"/>
  <c r="Y628" i="1" s="1"/>
  <c r="AA628" i="1" s="1"/>
  <c r="V1016" i="1"/>
  <c r="Y1016" i="1" s="1"/>
  <c r="AA1016" i="1" s="1"/>
  <c r="S1016" i="1"/>
  <c r="W1016" i="1" s="1"/>
  <c r="Z1016" i="1" s="1"/>
  <c r="AB1016" i="1" s="1"/>
  <c r="AH1016" i="1"/>
  <c r="AK1016" i="1" s="1"/>
  <c r="AM1016" i="1" s="1"/>
  <c r="AE1016" i="1"/>
  <c r="AI1016" i="1" s="1"/>
  <c r="AL1016" i="1" s="1"/>
  <c r="AN1016" i="1" s="1"/>
  <c r="V439" i="1"/>
  <c r="Y439" i="1" s="1"/>
  <c r="AA439" i="1" s="1"/>
  <c r="S439" i="1"/>
  <c r="W439" i="1" s="1"/>
  <c r="Z439" i="1" s="1"/>
  <c r="AB439" i="1" s="1"/>
  <c r="AH439" i="1"/>
  <c r="AK439" i="1" s="1"/>
  <c r="AM439" i="1" s="1"/>
  <c r="AE439" i="1"/>
  <c r="AI439" i="1" s="1"/>
  <c r="AL439" i="1" s="1"/>
  <c r="AN439" i="1" s="1"/>
  <c r="S114" i="1"/>
  <c r="W114" i="1" s="1"/>
  <c r="Z114" i="1" s="1"/>
  <c r="AB114" i="1" s="1"/>
  <c r="V114" i="1"/>
  <c r="Y114" i="1" s="1"/>
  <c r="AA114" i="1" s="1"/>
  <c r="AH114" i="1"/>
  <c r="AK114" i="1" s="1"/>
  <c r="AM114" i="1" s="1"/>
  <c r="AE114" i="1"/>
  <c r="AI114" i="1" s="1"/>
  <c r="AL114" i="1" s="1"/>
  <c r="AN114" i="1" s="1"/>
  <c r="V234" i="1"/>
  <c r="Y234" i="1" s="1"/>
  <c r="AA234" i="1" s="1"/>
  <c r="S234" i="1"/>
  <c r="W234" i="1" s="1"/>
  <c r="Z234" i="1" s="1"/>
  <c r="AB234" i="1" s="1"/>
  <c r="AE234" i="1"/>
  <c r="AI234" i="1" s="1"/>
  <c r="AL234" i="1" s="1"/>
  <c r="AN234" i="1" s="1"/>
  <c r="AH234" i="1"/>
  <c r="AK234" i="1" s="1"/>
  <c r="AM234" i="1" s="1"/>
  <c r="V369" i="1"/>
  <c r="Y369" i="1" s="1"/>
  <c r="AA369" i="1" s="1"/>
  <c r="S369" i="1"/>
  <c r="W369" i="1" s="1"/>
  <c r="Z369" i="1" s="1"/>
  <c r="AB369" i="1" s="1"/>
  <c r="AH369" i="1"/>
  <c r="AK369" i="1" s="1"/>
  <c r="AM369" i="1" s="1"/>
  <c r="AE369" i="1"/>
  <c r="AI369" i="1" s="1"/>
  <c r="AL369" i="1" s="1"/>
  <c r="AN369" i="1" s="1"/>
  <c r="S432" i="1"/>
  <c r="W432" i="1" s="1"/>
  <c r="Z432" i="1" s="1"/>
  <c r="AB432" i="1" s="1"/>
  <c r="V432" i="1"/>
  <c r="Y432" i="1" s="1"/>
  <c r="AA432" i="1" s="1"/>
  <c r="AE432" i="1"/>
  <c r="AH432" i="1"/>
  <c r="AK432" i="1" s="1"/>
  <c r="AM432" i="1" s="1"/>
  <c r="AE476" i="1"/>
  <c r="AI476" i="1" s="1"/>
  <c r="AL476" i="1" s="1"/>
  <c r="AN476" i="1" s="1"/>
  <c r="AH476" i="1"/>
  <c r="AK476" i="1" s="1"/>
  <c r="AM476" i="1" s="1"/>
  <c r="V476" i="1"/>
  <c r="Y476" i="1" s="1"/>
  <c r="AA476" i="1" s="1"/>
  <c r="S476" i="1"/>
  <c r="W476" i="1" s="1"/>
  <c r="Z476" i="1" s="1"/>
  <c r="AB476" i="1" s="1"/>
  <c r="V519" i="1"/>
  <c r="Y519" i="1" s="1"/>
  <c r="AA519" i="1" s="1"/>
  <c r="S519" i="1"/>
  <c r="W519" i="1" s="1"/>
  <c r="Z519" i="1" s="1"/>
  <c r="AB519" i="1" s="1"/>
  <c r="AH519" i="1"/>
  <c r="AK519" i="1" s="1"/>
  <c r="AM519" i="1" s="1"/>
  <c r="AE519" i="1"/>
  <c r="AI519" i="1" s="1"/>
  <c r="AL519" i="1" s="1"/>
  <c r="AN519" i="1" s="1"/>
  <c r="V559" i="1"/>
  <c r="Y559" i="1" s="1"/>
  <c r="AA559" i="1" s="1"/>
  <c r="S559" i="1"/>
  <c r="W559" i="1" s="1"/>
  <c r="Z559" i="1" s="1"/>
  <c r="AB559" i="1" s="1"/>
  <c r="AH559" i="1"/>
  <c r="AK559" i="1" s="1"/>
  <c r="AM559" i="1" s="1"/>
  <c r="AE559" i="1"/>
  <c r="AI559" i="1" s="1"/>
  <c r="AL559" i="1" s="1"/>
  <c r="AN559" i="1" s="1"/>
  <c r="S605" i="1"/>
  <c r="W605" i="1" s="1"/>
  <c r="Z605" i="1" s="1"/>
  <c r="AB605" i="1" s="1"/>
  <c r="V605" i="1"/>
  <c r="Y605" i="1" s="1"/>
  <c r="AA605" i="1" s="1"/>
  <c r="AH605" i="1"/>
  <c r="AK605" i="1" s="1"/>
  <c r="AM605" i="1" s="1"/>
  <c r="AE605" i="1"/>
  <c r="AI605" i="1" s="1"/>
  <c r="AL605" i="1" s="1"/>
  <c r="AN605" i="1" s="1"/>
  <c r="V698" i="1"/>
  <c r="Y698" i="1" s="1"/>
  <c r="AA698" i="1" s="1"/>
  <c r="S698" i="1"/>
  <c r="W698" i="1" s="1"/>
  <c r="Z698" i="1" s="1"/>
  <c r="AB698" i="1" s="1"/>
  <c r="AE698" i="1"/>
  <c r="AI698" i="1" s="1"/>
  <c r="AL698" i="1" s="1"/>
  <c r="AN698" i="1" s="1"/>
  <c r="AH698" i="1"/>
  <c r="AK698" i="1" s="1"/>
  <c r="AM698" i="1" s="1"/>
  <c r="V783" i="1"/>
  <c r="Y783" i="1" s="1"/>
  <c r="AA783" i="1" s="1"/>
  <c r="S783" i="1"/>
  <c r="W783" i="1" s="1"/>
  <c r="Z783" i="1" s="1"/>
  <c r="AB783" i="1" s="1"/>
  <c r="AH783" i="1"/>
  <c r="AK783" i="1" s="1"/>
  <c r="AM783" i="1" s="1"/>
  <c r="AE783" i="1"/>
  <c r="AI783" i="1" s="1"/>
  <c r="AL783" i="1" s="1"/>
  <c r="AN783" i="1" s="1"/>
  <c r="V856" i="1"/>
  <c r="Y856" i="1" s="1"/>
  <c r="AA856" i="1" s="1"/>
  <c r="S856" i="1"/>
  <c r="W856" i="1" s="1"/>
  <c r="Z856" i="1" s="1"/>
  <c r="AB856" i="1" s="1"/>
  <c r="AH856" i="1"/>
  <c r="AK856" i="1" s="1"/>
  <c r="AM856" i="1" s="1"/>
  <c r="AE856" i="1"/>
  <c r="AI856" i="1" s="1"/>
  <c r="AL856" i="1" s="1"/>
  <c r="AN856" i="1" s="1"/>
  <c r="AE901" i="1"/>
  <c r="AI901" i="1" s="1"/>
  <c r="AL901" i="1" s="1"/>
  <c r="AN901" i="1" s="1"/>
  <c r="AH901" i="1"/>
  <c r="AK901" i="1" s="1"/>
  <c r="AM901" i="1" s="1"/>
  <c r="V901" i="1"/>
  <c r="Y901" i="1" s="1"/>
  <c r="AA901" i="1" s="1"/>
  <c r="S901" i="1"/>
  <c r="W901" i="1" s="1"/>
  <c r="Z901" i="1" s="1"/>
  <c r="AB901" i="1" s="1"/>
  <c r="V955" i="1"/>
  <c r="Y955" i="1" s="1"/>
  <c r="AA955" i="1" s="1"/>
  <c r="S955" i="1"/>
  <c r="W955" i="1" s="1"/>
  <c r="Z955" i="1" s="1"/>
  <c r="AB955" i="1" s="1"/>
  <c r="AH955" i="1"/>
  <c r="AK955" i="1" s="1"/>
  <c r="AM955" i="1" s="1"/>
  <c r="AE955" i="1"/>
  <c r="AI955" i="1" s="1"/>
  <c r="AL955" i="1" s="1"/>
  <c r="AN955" i="1" s="1"/>
  <c r="V1030" i="1"/>
  <c r="Y1030" i="1" s="1"/>
  <c r="AA1030" i="1" s="1"/>
  <c r="S1030" i="1"/>
  <c r="W1030" i="1" s="1"/>
  <c r="Z1030" i="1" s="1"/>
  <c r="AB1030" i="1" s="1"/>
  <c r="AH1030" i="1"/>
  <c r="AK1030" i="1" s="1"/>
  <c r="AM1030" i="1" s="1"/>
  <c r="AE1030" i="1"/>
  <c r="AI1030" i="1" s="1"/>
  <c r="AL1030" i="1" s="1"/>
  <c r="AN1030" i="1" s="1"/>
  <c r="V1028" i="1"/>
  <c r="Y1028" i="1" s="1"/>
  <c r="AA1028" i="1" s="1"/>
  <c r="S1028" i="1"/>
  <c r="W1028" i="1" s="1"/>
  <c r="Z1028" i="1" s="1"/>
  <c r="AB1028" i="1" s="1"/>
  <c r="AH1028" i="1"/>
  <c r="AK1028" i="1" s="1"/>
  <c r="AM1028" i="1" s="1"/>
  <c r="AE1028" i="1"/>
  <c r="AI1028" i="1" s="1"/>
  <c r="AL1028" i="1" s="1"/>
  <c r="AN1028" i="1" s="1"/>
  <c r="AH895" i="1"/>
  <c r="AK895" i="1" s="1"/>
  <c r="AM895" i="1" s="1"/>
  <c r="AE895" i="1"/>
  <c r="AI895" i="1" s="1"/>
  <c r="AL895" i="1" s="1"/>
  <c r="AN895" i="1" s="1"/>
  <c r="S895" i="1"/>
  <c r="W895" i="1" s="1"/>
  <c r="Z895" i="1" s="1"/>
  <c r="AB895" i="1" s="1"/>
  <c r="V895" i="1"/>
  <c r="Y895" i="1" s="1"/>
  <c r="AA895" i="1" s="1"/>
  <c r="AE876" i="1"/>
  <c r="AI876" i="1" s="1"/>
  <c r="AL876" i="1" s="1"/>
  <c r="AN876" i="1" s="1"/>
  <c r="AH876" i="1"/>
  <c r="AK876" i="1" s="1"/>
  <c r="AM876" i="1" s="1"/>
  <c r="V876" i="1"/>
  <c r="Y876" i="1" s="1"/>
  <c r="AA876" i="1" s="1"/>
  <c r="S876" i="1"/>
  <c r="W876" i="1" s="1"/>
  <c r="Z876" i="1" s="1"/>
  <c r="AB876" i="1" s="1"/>
  <c r="AE251" i="1"/>
  <c r="AI251" i="1" s="1"/>
  <c r="AL251" i="1" s="1"/>
  <c r="AN251" i="1" s="1"/>
  <c r="AH251" i="1"/>
  <c r="AK251" i="1" s="1"/>
  <c r="AM251" i="1" s="1"/>
  <c r="V251" i="1"/>
  <c r="Y251" i="1" s="1"/>
  <c r="AA251" i="1" s="1"/>
  <c r="S251" i="1"/>
  <c r="W251" i="1" s="1"/>
  <c r="Z251" i="1" s="1"/>
  <c r="AB251" i="1" s="1"/>
  <c r="AH975" i="1"/>
  <c r="AK975" i="1" s="1"/>
  <c r="AM975" i="1" s="1"/>
  <c r="AE975" i="1"/>
  <c r="AI975" i="1" s="1"/>
  <c r="AL975" i="1" s="1"/>
  <c r="AN975" i="1" s="1"/>
  <c r="S975" i="1"/>
  <c r="W975" i="1" s="1"/>
  <c r="Z975" i="1" s="1"/>
  <c r="AB975" i="1" s="1"/>
  <c r="V975" i="1"/>
  <c r="Y975" i="1" s="1"/>
  <c r="AA975" i="1" s="1"/>
  <c r="V826" i="1"/>
  <c r="Y826" i="1" s="1"/>
  <c r="AA826" i="1" s="1"/>
  <c r="S826" i="1"/>
  <c r="W826" i="1" s="1"/>
  <c r="Z826" i="1" s="1"/>
  <c r="AB826" i="1" s="1"/>
  <c r="AH826" i="1"/>
  <c r="AK826" i="1" s="1"/>
  <c r="AM826" i="1" s="1"/>
  <c r="AE826" i="1"/>
  <c r="AI826" i="1" s="1"/>
  <c r="AL826" i="1" s="1"/>
  <c r="AN826" i="1" s="1"/>
  <c r="S400" i="1"/>
  <c r="W400" i="1" s="1"/>
  <c r="Z400" i="1" s="1"/>
  <c r="AB400" i="1" s="1"/>
  <c r="V400" i="1"/>
  <c r="Y400" i="1" s="1"/>
  <c r="AA400" i="1" s="1"/>
  <c r="AE400" i="1"/>
  <c r="AH400" i="1"/>
  <c r="AK400" i="1" s="1"/>
  <c r="AM400" i="1" s="1"/>
  <c r="AH411" i="1"/>
  <c r="AK411" i="1" s="1"/>
  <c r="AM411" i="1" s="1"/>
  <c r="AE411" i="1"/>
  <c r="AI411" i="1" s="1"/>
  <c r="AL411" i="1" s="1"/>
  <c r="AN411" i="1" s="1"/>
  <c r="V411" i="1"/>
  <c r="Y411" i="1" s="1"/>
  <c r="AA411" i="1" s="1"/>
  <c r="S411" i="1"/>
  <c r="W411" i="1" s="1"/>
  <c r="Z411" i="1" s="1"/>
  <c r="AB411" i="1" s="1"/>
  <c r="AE32" i="1"/>
  <c r="AI32" i="1" s="1"/>
  <c r="AL32" i="1" s="1"/>
  <c r="AN32" i="1" s="1"/>
  <c r="AH32" i="1"/>
  <c r="AK32" i="1" s="1"/>
  <c r="AM32" i="1" s="1"/>
  <c r="V32" i="1"/>
  <c r="Y32" i="1" s="1"/>
  <c r="AA32" i="1" s="1"/>
  <c r="S32" i="1"/>
  <c r="W32" i="1" s="1"/>
  <c r="Z32" i="1" s="1"/>
  <c r="AB32" i="1" s="1"/>
  <c r="V92" i="1"/>
  <c r="Y92" i="1" s="1"/>
  <c r="AA92" i="1" s="1"/>
  <c r="S92" i="1"/>
  <c r="W92" i="1" s="1"/>
  <c r="Z92" i="1" s="1"/>
  <c r="AB92" i="1" s="1"/>
  <c r="AE92" i="1"/>
  <c r="AI92" i="1" s="1"/>
  <c r="AL92" i="1" s="1"/>
  <c r="AN92" i="1" s="1"/>
  <c r="AH92" i="1"/>
  <c r="AK92" i="1" s="1"/>
  <c r="AM92" i="1" s="1"/>
  <c r="S312" i="1"/>
  <c r="W312" i="1" s="1"/>
  <c r="Z312" i="1" s="1"/>
  <c r="AB312" i="1" s="1"/>
  <c r="V312" i="1"/>
  <c r="Y312" i="1" s="1"/>
  <c r="AA312" i="1" s="1"/>
  <c r="AH312" i="1"/>
  <c r="AK312" i="1" s="1"/>
  <c r="AM312" i="1" s="1"/>
  <c r="AE312" i="1"/>
  <c r="AI312" i="1" s="1"/>
  <c r="AL312" i="1" s="1"/>
  <c r="AN312" i="1" s="1"/>
  <c r="AE258" i="1"/>
  <c r="AI258" i="1" s="1"/>
  <c r="AL258" i="1" s="1"/>
  <c r="AN258" i="1" s="1"/>
  <c r="AH258" i="1"/>
  <c r="AK258" i="1" s="1"/>
  <c r="AM258" i="1" s="1"/>
  <c r="V258" i="1"/>
  <c r="Y258" i="1" s="1"/>
  <c r="AA258" i="1" s="1"/>
  <c r="S258" i="1"/>
  <c r="W258" i="1" s="1"/>
  <c r="Z258" i="1" s="1"/>
  <c r="AB258" i="1" s="1"/>
  <c r="AH106" i="1"/>
  <c r="AK106" i="1" s="1"/>
  <c r="AM106" i="1" s="1"/>
  <c r="AE106" i="1"/>
  <c r="AI106" i="1" s="1"/>
  <c r="AL106" i="1" s="1"/>
  <c r="AN106" i="1" s="1"/>
  <c r="S106" i="1"/>
  <c r="W106" i="1" s="1"/>
  <c r="Z106" i="1" s="1"/>
  <c r="AB106" i="1" s="1"/>
  <c r="V106" i="1"/>
  <c r="Y106" i="1" s="1"/>
  <c r="AA106" i="1" s="1"/>
  <c r="S308" i="1"/>
  <c r="W308" i="1" s="1"/>
  <c r="Z308" i="1" s="1"/>
  <c r="AB308" i="1" s="1"/>
  <c r="V308" i="1"/>
  <c r="Y308" i="1" s="1"/>
  <c r="AA308" i="1" s="1"/>
  <c r="AH308" i="1"/>
  <c r="AK308" i="1" s="1"/>
  <c r="AM308" i="1" s="1"/>
  <c r="AE308" i="1"/>
  <c r="AH196" i="1"/>
  <c r="AK196" i="1" s="1"/>
  <c r="AM196" i="1" s="1"/>
  <c r="AE196" i="1"/>
  <c r="AI196" i="1" s="1"/>
  <c r="AL196" i="1" s="1"/>
  <c r="AN196" i="1" s="1"/>
  <c r="S196" i="1"/>
  <c r="W196" i="1" s="1"/>
  <c r="Z196" i="1" s="1"/>
  <c r="AB196" i="1" s="1"/>
  <c r="V196" i="1"/>
  <c r="Y196" i="1" s="1"/>
  <c r="AA196" i="1" s="1"/>
  <c r="S171" i="1"/>
  <c r="W171" i="1" s="1"/>
  <c r="Z171" i="1" s="1"/>
  <c r="AB171" i="1" s="1"/>
  <c r="V171" i="1"/>
  <c r="Y171" i="1" s="1"/>
  <c r="AA171" i="1" s="1"/>
  <c r="AH171" i="1"/>
  <c r="AK171" i="1" s="1"/>
  <c r="AM171" i="1" s="1"/>
  <c r="AE171" i="1"/>
  <c r="AI171" i="1" s="1"/>
  <c r="AL171" i="1" s="1"/>
  <c r="AN171" i="1" s="1"/>
  <c r="AE24" i="1"/>
  <c r="AI24" i="1" s="1"/>
  <c r="AL24" i="1" s="1"/>
  <c r="AN24" i="1" s="1"/>
  <c r="AH24" i="1"/>
  <c r="AK24" i="1" s="1"/>
  <c r="AM24" i="1" s="1"/>
  <c r="V24" i="1"/>
  <c r="Y24" i="1" s="1"/>
  <c r="AA24" i="1" s="1"/>
  <c r="S24" i="1"/>
  <c r="W24" i="1" s="1"/>
  <c r="Z24" i="1" s="1"/>
  <c r="AB24" i="1" s="1"/>
  <c r="V274" i="1"/>
  <c r="Y274" i="1" s="1"/>
  <c r="AA274" i="1" s="1"/>
  <c r="S274" i="1"/>
  <c r="W274" i="1" s="1"/>
  <c r="Z274" i="1" s="1"/>
  <c r="AB274" i="1" s="1"/>
  <c r="AE274" i="1"/>
  <c r="AI274" i="1" s="1"/>
  <c r="AL274" i="1" s="1"/>
  <c r="AN274" i="1" s="1"/>
  <c r="AH274" i="1"/>
  <c r="AK274" i="1" s="1"/>
  <c r="AM274" i="1" s="1"/>
  <c r="AE181" i="1"/>
  <c r="AI181" i="1" s="1"/>
  <c r="AL181" i="1" s="1"/>
  <c r="AN181" i="1" s="1"/>
  <c r="AH181" i="1"/>
  <c r="AK181" i="1" s="1"/>
  <c r="AM181" i="1" s="1"/>
  <c r="V181" i="1"/>
  <c r="Y181" i="1" s="1"/>
  <c r="AA181" i="1" s="1"/>
  <c r="S181" i="1"/>
  <c r="W181" i="1" s="1"/>
  <c r="Z181" i="1" s="1"/>
  <c r="AB181" i="1" s="1"/>
  <c r="V283" i="1"/>
  <c r="Y283" i="1" s="1"/>
  <c r="AA283" i="1" s="1"/>
  <c r="S283" i="1"/>
  <c r="W283" i="1" s="1"/>
  <c r="Z283" i="1" s="1"/>
  <c r="AB283" i="1" s="1"/>
  <c r="AE283" i="1"/>
  <c r="AI283" i="1" s="1"/>
  <c r="AL283" i="1" s="1"/>
  <c r="AN283" i="1" s="1"/>
  <c r="AH283" i="1"/>
  <c r="AK283" i="1" s="1"/>
  <c r="AM283" i="1" s="1"/>
  <c r="S163" i="1"/>
  <c r="W163" i="1" s="1"/>
  <c r="Z163" i="1" s="1"/>
  <c r="AB163" i="1" s="1"/>
  <c r="V163" i="1"/>
  <c r="Y163" i="1" s="1"/>
  <c r="AA163" i="1" s="1"/>
  <c r="AH163" i="1"/>
  <c r="AK163" i="1" s="1"/>
  <c r="AM163" i="1" s="1"/>
  <c r="AE163" i="1"/>
  <c r="V105" i="1"/>
  <c r="Y105" i="1" s="1"/>
  <c r="AA105" i="1" s="1"/>
  <c r="S105" i="1"/>
  <c r="W105" i="1" s="1"/>
  <c r="Z105" i="1" s="1"/>
  <c r="AB105" i="1" s="1"/>
  <c r="AE105" i="1"/>
  <c r="AI105" i="1" s="1"/>
  <c r="AL105" i="1" s="1"/>
  <c r="AN105" i="1" s="1"/>
  <c r="AH105" i="1"/>
  <c r="AK105" i="1" s="1"/>
  <c r="AM105" i="1" s="1"/>
  <c r="V89" i="1"/>
  <c r="Y89" i="1" s="1"/>
  <c r="AA89" i="1" s="1"/>
  <c r="S89" i="1"/>
  <c r="W89" i="1" s="1"/>
  <c r="Z89" i="1" s="1"/>
  <c r="AB89" i="1" s="1"/>
  <c r="AE89" i="1"/>
  <c r="AI89" i="1" s="1"/>
  <c r="AL89" i="1" s="1"/>
  <c r="AN89" i="1" s="1"/>
  <c r="AH89" i="1"/>
  <c r="AK89" i="1" s="1"/>
  <c r="AM89" i="1" s="1"/>
  <c r="AE266" i="1"/>
  <c r="AI266" i="1" s="1"/>
  <c r="AL266" i="1" s="1"/>
  <c r="AN266" i="1" s="1"/>
  <c r="AH266" i="1"/>
  <c r="AK266" i="1" s="1"/>
  <c r="AM266" i="1" s="1"/>
  <c r="V266" i="1"/>
  <c r="Y266" i="1" s="1"/>
  <c r="AA266" i="1" s="1"/>
  <c r="S266" i="1"/>
  <c r="W266" i="1" s="1"/>
  <c r="Z266" i="1" s="1"/>
  <c r="AB266" i="1" s="1"/>
  <c r="S6" i="1"/>
  <c r="W6" i="1" s="1"/>
  <c r="Z6" i="1" s="1"/>
  <c r="AB6" i="1" s="1"/>
  <c r="V6" i="1"/>
  <c r="Y6" i="1" s="1"/>
  <c r="AA6" i="1" s="1"/>
  <c r="AH6" i="1"/>
  <c r="AK6" i="1" s="1"/>
  <c r="AM6" i="1" s="1"/>
  <c r="AE6" i="1"/>
  <c r="AI6" i="1" s="1"/>
  <c r="AL6" i="1" s="1"/>
  <c r="AN6" i="1" s="1"/>
  <c r="S94" i="1"/>
  <c r="W94" i="1" s="1"/>
  <c r="Z94" i="1" s="1"/>
  <c r="AB94" i="1" s="1"/>
  <c r="V94" i="1"/>
  <c r="Y94" i="1" s="1"/>
  <c r="AA94" i="1" s="1"/>
  <c r="AH94" i="1"/>
  <c r="AK94" i="1" s="1"/>
  <c r="AM94" i="1" s="1"/>
  <c r="AE94" i="1"/>
  <c r="AI94" i="1" s="1"/>
  <c r="AL94" i="1" s="1"/>
  <c r="AN94" i="1" s="1"/>
  <c r="AH660" i="1"/>
  <c r="AK660" i="1" s="1"/>
  <c r="AM660" i="1" s="1"/>
  <c r="AE660" i="1"/>
  <c r="S660" i="1"/>
  <c r="W660" i="1" s="1"/>
  <c r="Z660" i="1" s="1"/>
  <c r="AB660" i="1" s="1"/>
  <c r="V660" i="1"/>
  <c r="Y660" i="1" s="1"/>
  <c r="AA660" i="1" s="1"/>
  <c r="AH620" i="1"/>
  <c r="AK620" i="1" s="1"/>
  <c r="AM620" i="1" s="1"/>
  <c r="AE620" i="1"/>
  <c r="AI620" i="1" s="1"/>
  <c r="AL620" i="1" s="1"/>
  <c r="AN620" i="1" s="1"/>
  <c r="S620" i="1"/>
  <c r="W620" i="1" s="1"/>
  <c r="Z620" i="1" s="1"/>
  <c r="AB620" i="1" s="1"/>
  <c r="V620" i="1"/>
  <c r="Y620" i="1" s="1"/>
  <c r="AA620" i="1" s="1"/>
  <c r="S147" i="1"/>
  <c r="W147" i="1" s="1"/>
  <c r="Z147" i="1" s="1"/>
  <c r="AB147" i="1" s="1"/>
  <c r="V147" i="1"/>
  <c r="Y147" i="1" s="1"/>
  <c r="AA147" i="1" s="1"/>
  <c r="AH147" i="1"/>
  <c r="AK147" i="1" s="1"/>
  <c r="AM147" i="1" s="1"/>
  <c r="AE147" i="1"/>
  <c r="AI147" i="1" s="1"/>
  <c r="AL147" i="1" s="1"/>
  <c r="AN147" i="1" s="1"/>
  <c r="V389" i="1"/>
  <c r="Y389" i="1" s="1"/>
  <c r="AA389" i="1" s="1"/>
  <c r="S389" i="1"/>
  <c r="W389" i="1" s="1"/>
  <c r="Z389" i="1" s="1"/>
  <c r="AB389" i="1" s="1"/>
  <c r="AH389" i="1"/>
  <c r="AK389" i="1" s="1"/>
  <c r="AM389" i="1" s="1"/>
  <c r="AE389" i="1"/>
  <c r="V447" i="1"/>
  <c r="Y447" i="1" s="1"/>
  <c r="AA447" i="1" s="1"/>
  <c r="S447" i="1"/>
  <c r="W447" i="1" s="1"/>
  <c r="Z447" i="1" s="1"/>
  <c r="AB447" i="1" s="1"/>
  <c r="AH447" i="1"/>
  <c r="AK447" i="1" s="1"/>
  <c r="AM447" i="1" s="1"/>
  <c r="AE447" i="1"/>
  <c r="AI447" i="1" s="1"/>
  <c r="AL447" i="1" s="1"/>
  <c r="AN447" i="1" s="1"/>
  <c r="AH490" i="1"/>
  <c r="AK490" i="1" s="1"/>
  <c r="AM490" i="1" s="1"/>
  <c r="AE490" i="1"/>
  <c r="AI490" i="1" s="1"/>
  <c r="AL490" i="1" s="1"/>
  <c r="AN490" i="1" s="1"/>
  <c r="S490" i="1"/>
  <c r="W490" i="1" s="1"/>
  <c r="Z490" i="1" s="1"/>
  <c r="AB490" i="1" s="1"/>
  <c r="V490" i="1"/>
  <c r="Y490" i="1" s="1"/>
  <c r="AA490" i="1" s="1"/>
  <c r="AH573" i="1"/>
  <c r="AK573" i="1" s="1"/>
  <c r="AM573" i="1" s="1"/>
  <c r="AE573" i="1"/>
  <c r="AI573" i="1" s="1"/>
  <c r="AL573" i="1" s="1"/>
  <c r="AN573" i="1" s="1"/>
  <c r="S573" i="1"/>
  <c r="W573" i="1" s="1"/>
  <c r="Z573" i="1" s="1"/>
  <c r="AB573" i="1" s="1"/>
  <c r="V573" i="1"/>
  <c r="Y573" i="1" s="1"/>
  <c r="AA573" i="1" s="1"/>
  <c r="V719" i="1"/>
  <c r="Y719" i="1" s="1"/>
  <c r="AA719" i="1" s="1"/>
  <c r="S719" i="1"/>
  <c r="W719" i="1" s="1"/>
  <c r="Z719" i="1" s="1"/>
  <c r="AB719" i="1" s="1"/>
  <c r="AE719" i="1"/>
  <c r="AI719" i="1" s="1"/>
  <c r="AL719" i="1" s="1"/>
  <c r="AN719" i="1" s="1"/>
  <c r="AH719" i="1"/>
  <c r="AK719" i="1" s="1"/>
  <c r="AM719" i="1" s="1"/>
  <c r="V820" i="1"/>
  <c r="Y820" i="1" s="1"/>
  <c r="AA820" i="1" s="1"/>
  <c r="S820" i="1"/>
  <c r="W820" i="1" s="1"/>
  <c r="Z820" i="1" s="1"/>
  <c r="AB820" i="1" s="1"/>
  <c r="AH820" i="1"/>
  <c r="AK820" i="1" s="1"/>
  <c r="AM820" i="1" s="1"/>
  <c r="AE820" i="1"/>
  <c r="AI820" i="1" s="1"/>
  <c r="AL820" i="1" s="1"/>
  <c r="AN820" i="1" s="1"/>
  <c r="S870" i="1"/>
  <c r="W870" i="1" s="1"/>
  <c r="Z870" i="1" s="1"/>
  <c r="AB870" i="1" s="1"/>
  <c r="V870" i="1"/>
  <c r="Y870" i="1" s="1"/>
  <c r="AA870" i="1" s="1"/>
  <c r="AH870" i="1"/>
  <c r="AK870" i="1" s="1"/>
  <c r="AM870" i="1" s="1"/>
  <c r="AE870" i="1"/>
  <c r="AI870" i="1" s="1"/>
  <c r="AL870" i="1" s="1"/>
  <c r="AN870" i="1" s="1"/>
  <c r="V932" i="1"/>
  <c r="Y932" i="1" s="1"/>
  <c r="AA932" i="1" s="1"/>
  <c r="S932" i="1"/>
  <c r="W932" i="1" s="1"/>
  <c r="Z932" i="1" s="1"/>
  <c r="AB932" i="1" s="1"/>
  <c r="AH932" i="1"/>
  <c r="AK932" i="1" s="1"/>
  <c r="AM932" i="1" s="1"/>
  <c r="AE932" i="1"/>
  <c r="AI932" i="1" s="1"/>
  <c r="AL932" i="1" s="1"/>
  <c r="AN932" i="1" s="1"/>
  <c r="V964" i="1"/>
  <c r="Y964" i="1" s="1"/>
  <c r="AA964" i="1" s="1"/>
  <c r="S964" i="1"/>
  <c r="W964" i="1" s="1"/>
  <c r="Z964" i="1" s="1"/>
  <c r="AB964" i="1" s="1"/>
  <c r="AH964" i="1"/>
  <c r="AK964" i="1" s="1"/>
  <c r="AM964" i="1" s="1"/>
  <c r="AE964" i="1"/>
  <c r="AI964" i="1" s="1"/>
  <c r="AL964" i="1" s="1"/>
  <c r="AN964" i="1" s="1"/>
  <c r="S1050" i="1"/>
  <c r="W1050" i="1" s="1"/>
  <c r="Z1050" i="1" s="1"/>
  <c r="AB1050" i="1" s="1"/>
  <c r="V1050" i="1"/>
  <c r="Y1050" i="1" s="1"/>
  <c r="AA1050" i="1" s="1"/>
  <c r="AH1050" i="1"/>
  <c r="AK1050" i="1" s="1"/>
  <c r="AM1050" i="1" s="1"/>
  <c r="AE1050" i="1"/>
  <c r="AI1050" i="1" s="1"/>
  <c r="AL1050" i="1" s="1"/>
  <c r="AN1050" i="1" s="1"/>
  <c r="AE991" i="1"/>
  <c r="AI991" i="1" s="1"/>
  <c r="AL991" i="1" s="1"/>
  <c r="AN991" i="1" s="1"/>
  <c r="AH991" i="1"/>
  <c r="AK991" i="1" s="1"/>
  <c r="AM991" i="1" s="1"/>
  <c r="S991" i="1"/>
  <c r="W991" i="1" s="1"/>
  <c r="Z991" i="1" s="1"/>
  <c r="AB991" i="1" s="1"/>
  <c r="V991" i="1"/>
  <c r="Y991" i="1" s="1"/>
  <c r="AA991" i="1" s="1"/>
  <c r="AE454" i="1"/>
  <c r="AI454" i="1" s="1"/>
  <c r="AL454" i="1" s="1"/>
  <c r="AN454" i="1" s="1"/>
  <c r="AH454" i="1"/>
  <c r="AK454" i="1" s="1"/>
  <c r="AM454" i="1" s="1"/>
  <c r="S454" i="1"/>
  <c r="W454" i="1" s="1"/>
  <c r="Z454" i="1" s="1"/>
  <c r="AB454" i="1" s="1"/>
  <c r="V454" i="1"/>
  <c r="Y454" i="1" s="1"/>
  <c r="AA454" i="1" s="1"/>
  <c r="AE673" i="1"/>
  <c r="AI673" i="1" s="1"/>
  <c r="AL673" i="1" s="1"/>
  <c r="AN673" i="1" s="1"/>
  <c r="AH673" i="1"/>
  <c r="AK673" i="1" s="1"/>
  <c r="AM673" i="1" s="1"/>
  <c r="S673" i="1"/>
  <c r="W673" i="1" s="1"/>
  <c r="Z673" i="1" s="1"/>
  <c r="AB673" i="1" s="1"/>
  <c r="V673" i="1"/>
  <c r="Y673" i="1" s="1"/>
  <c r="AA673" i="1" s="1"/>
  <c r="S593" i="1"/>
  <c r="W593" i="1" s="1"/>
  <c r="Z593" i="1" s="1"/>
  <c r="AB593" i="1" s="1"/>
  <c r="V593" i="1"/>
  <c r="Y593" i="1" s="1"/>
  <c r="AA593" i="1" s="1"/>
  <c r="AH593" i="1"/>
  <c r="AK593" i="1" s="1"/>
  <c r="AM593" i="1" s="1"/>
  <c r="AE593" i="1"/>
  <c r="AI593" i="1" s="1"/>
  <c r="AL593" i="1" s="1"/>
  <c r="AN593" i="1" s="1"/>
  <c r="AH919" i="1"/>
  <c r="AK919" i="1" s="1"/>
  <c r="AM919" i="1" s="1"/>
  <c r="AE919" i="1"/>
  <c r="AI919" i="1" s="1"/>
  <c r="AL919" i="1" s="1"/>
  <c r="AN919" i="1" s="1"/>
  <c r="V919" i="1"/>
  <c r="Y919" i="1" s="1"/>
  <c r="AA919" i="1" s="1"/>
  <c r="S919" i="1"/>
  <c r="W919" i="1" s="1"/>
  <c r="Z919" i="1" s="1"/>
  <c r="AB919" i="1" s="1"/>
  <c r="V750" i="1"/>
  <c r="Y750" i="1" s="1"/>
  <c r="AA750" i="1" s="1"/>
  <c r="S750" i="1"/>
  <c r="W750" i="1" s="1"/>
  <c r="Z750" i="1" s="1"/>
  <c r="AB750" i="1" s="1"/>
  <c r="AH750" i="1"/>
  <c r="AK750" i="1" s="1"/>
  <c r="AM750" i="1" s="1"/>
  <c r="AE750" i="1"/>
  <c r="AI750" i="1" s="1"/>
  <c r="AL750" i="1" s="1"/>
  <c r="AN750" i="1" s="1"/>
  <c r="AH514" i="1"/>
  <c r="AK514" i="1" s="1"/>
  <c r="AM514" i="1" s="1"/>
  <c r="AE514" i="1"/>
  <c r="AI514" i="1" s="1"/>
  <c r="AL514" i="1" s="1"/>
  <c r="AN514" i="1" s="1"/>
  <c r="S514" i="1"/>
  <c r="W514" i="1" s="1"/>
  <c r="Z514" i="1" s="1"/>
  <c r="AB514" i="1" s="1"/>
  <c r="V514" i="1"/>
  <c r="Y514" i="1" s="1"/>
  <c r="AA514" i="1" s="1"/>
  <c r="AE702" i="1"/>
  <c r="AI702" i="1" s="1"/>
  <c r="AL702" i="1" s="1"/>
  <c r="AN702" i="1" s="1"/>
  <c r="AH702" i="1"/>
  <c r="AK702" i="1" s="1"/>
  <c r="AM702" i="1" s="1"/>
  <c r="V702" i="1"/>
  <c r="Y702" i="1" s="1"/>
  <c r="AA702" i="1" s="1"/>
  <c r="S702" i="1"/>
  <c r="W702" i="1" s="1"/>
  <c r="Z702" i="1" s="1"/>
  <c r="AB702" i="1" s="1"/>
  <c r="V774" i="1"/>
  <c r="Y774" i="1" s="1"/>
  <c r="AA774" i="1" s="1"/>
  <c r="S774" i="1"/>
  <c r="W774" i="1" s="1"/>
  <c r="Z774" i="1" s="1"/>
  <c r="AB774" i="1" s="1"/>
  <c r="AE774" i="1"/>
  <c r="AH774" i="1"/>
  <c r="AK774" i="1" s="1"/>
  <c r="AM774" i="1" s="1"/>
  <c r="S526" i="1"/>
  <c r="W526" i="1" s="1"/>
  <c r="Z526" i="1" s="1"/>
  <c r="AB526" i="1" s="1"/>
  <c r="V526" i="1"/>
  <c r="Y526" i="1" s="1"/>
  <c r="AA526" i="1" s="1"/>
  <c r="AH526" i="1"/>
  <c r="AK526" i="1" s="1"/>
  <c r="AM526" i="1" s="1"/>
  <c r="AE526" i="1"/>
  <c r="AI526" i="1" s="1"/>
  <c r="AL526" i="1" s="1"/>
  <c r="AN526" i="1" s="1"/>
  <c r="S221" i="1"/>
  <c r="W221" i="1" s="1"/>
  <c r="Z221" i="1" s="1"/>
  <c r="AB221" i="1" s="1"/>
  <c r="V221" i="1"/>
  <c r="Y221" i="1" s="1"/>
  <c r="AA221" i="1" s="1"/>
  <c r="AH221" i="1"/>
  <c r="AK221" i="1" s="1"/>
  <c r="AM221" i="1" s="1"/>
  <c r="AE221" i="1"/>
  <c r="AI221" i="1" s="1"/>
  <c r="AL221" i="1" s="1"/>
  <c r="AN221" i="1" s="1"/>
  <c r="V88" i="1"/>
  <c r="Y88" i="1" s="1"/>
  <c r="AA88" i="1" s="1"/>
  <c r="S88" i="1"/>
  <c r="W88" i="1" s="1"/>
  <c r="Z88" i="1" s="1"/>
  <c r="AB88" i="1" s="1"/>
  <c r="AE88" i="1"/>
  <c r="AI88" i="1" s="1"/>
  <c r="AL88" i="1" s="1"/>
  <c r="AN88" i="1" s="1"/>
  <c r="AH88" i="1"/>
  <c r="AK88" i="1" s="1"/>
  <c r="AM88" i="1" s="1"/>
  <c r="V469" i="1"/>
  <c r="Y469" i="1" s="1"/>
  <c r="AA469" i="1" s="1"/>
  <c r="S469" i="1"/>
  <c r="W469" i="1" s="1"/>
  <c r="Z469" i="1" s="1"/>
  <c r="AB469" i="1" s="1"/>
  <c r="AE469" i="1"/>
  <c r="AI469" i="1" s="1"/>
  <c r="AH469" i="1"/>
  <c r="AK469" i="1" s="1"/>
  <c r="AM469" i="1" s="1"/>
  <c r="V847" i="1"/>
  <c r="Y847" i="1" s="1"/>
  <c r="AA847" i="1" s="1"/>
  <c r="S847" i="1"/>
  <c r="W847" i="1" s="1"/>
  <c r="Z847" i="1" s="1"/>
  <c r="AB847" i="1" s="1"/>
  <c r="AE847" i="1"/>
  <c r="AH847" i="1"/>
  <c r="AK847" i="1" s="1"/>
  <c r="AM847" i="1" s="1"/>
  <c r="V818" i="1"/>
  <c r="Y818" i="1" s="1"/>
  <c r="AA818" i="1" s="1"/>
  <c r="S818" i="1"/>
  <c r="W818" i="1" s="1"/>
  <c r="Z818" i="1" s="1"/>
  <c r="AB818" i="1" s="1"/>
  <c r="AH818" i="1"/>
  <c r="AK818" i="1" s="1"/>
  <c r="AM818" i="1" s="1"/>
  <c r="AE818" i="1"/>
  <c r="AI818" i="1" s="1"/>
  <c r="AL818" i="1" s="1"/>
  <c r="AN818" i="1" s="1"/>
  <c r="AH367" i="1"/>
  <c r="AK367" i="1" s="1"/>
  <c r="AM367" i="1" s="1"/>
  <c r="AE367" i="1"/>
  <c r="AI367" i="1" s="1"/>
  <c r="AL367" i="1" s="1"/>
  <c r="AN367" i="1" s="1"/>
  <c r="V367" i="1"/>
  <c r="Y367" i="1" s="1"/>
  <c r="AA367" i="1" s="1"/>
  <c r="S367" i="1"/>
  <c r="W367" i="1" s="1"/>
  <c r="Z367" i="1" s="1"/>
  <c r="AB367" i="1" s="1"/>
  <c r="V375" i="1"/>
  <c r="Y375" i="1" s="1"/>
  <c r="AA375" i="1" s="1"/>
  <c r="S375" i="1"/>
  <c r="W375" i="1" s="1"/>
  <c r="Z375" i="1" s="1"/>
  <c r="AB375" i="1" s="1"/>
  <c r="AH375" i="1"/>
  <c r="AK375" i="1" s="1"/>
  <c r="AM375" i="1" s="1"/>
  <c r="AE375" i="1"/>
  <c r="AI375" i="1" s="1"/>
  <c r="AL375" i="1" s="1"/>
  <c r="AN375" i="1" s="1"/>
  <c r="S891" i="1"/>
  <c r="W891" i="1" s="1"/>
  <c r="Z891" i="1" s="1"/>
  <c r="AB891" i="1" s="1"/>
  <c r="V891" i="1"/>
  <c r="Y891" i="1" s="1"/>
  <c r="AA891" i="1" s="1"/>
  <c r="AH891" i="1"/>
  <c r="AK891" i="1" s="1"/>
  <c r="AM891" i="1" s="1"/>
  <c r="AE891" i="1"/>
  <c r="AI891" i="1" s="1"/>
  <c r="AL891" i="1" s="1"/>
  <c r="AN891" i="1" s="1"/>
  <c r="AH1077" i="1"/>
  <c r="AK1077" i="1" s="1"/>
  <c r="AM1077" i="1" s="1"/>
  <c r="AE1077" i="1"/>
  <c r="AI1077" i="1" s="1"/>
  <c r="AL1077" i="1" s="1"/>
  <c r="AN1077" i="1" s="1"/>
  <c r="S1077" i="1"/>
  <c r="W1077" i="1" s="1"/>
  <c r="Z1077" i="1" s="1"/>
  <c r="AB1077" i="1" s="1"/>
  <c r="V1077" i="1"/>
  <c r="Y1077" i="1" s="1"/>
  <c r="AA1077" i="1" s="1"/>
  <c r="S424" i="1"/>
  <c r="W424" i="1" s="1"/>
  <c r="Z424" i="1" s="1"/>
  <c r="AB424" i="1" s="1"/>
  <c r="V424" i="1"/>
  <c r="Y424" i="1" s="1"/>
  <c r="AA424" i="1" s="1"/>
  <c r="AE424" i="1"/>
  <c r="AI424" i="1" s="1"/>
  <c r="AL424" i="1" s="1"/>
  <c r="AN424" i="1" s="1"/>
  <c r="AH424" i="1"/>
  <c r="AK424" i="1" s="1"/>
  <c r="AM424" i="1" s="1"/>
  <c r="V1095" i="1"/>
  <c r="Y1095" i="1" s="1"/>
  <c r="AA1095" i="1" s="1"/>
  <c r="S1095" i="1"/>
  <c r="W1095" i="1" s="1"/>
  <c r="Z1095" i="1" s="1"/>
  <c r="AB1095" i="1" s="1"/>
  <c r="AE1095" i="1"/>
  <c r="AI1095" i="1" s="1"/>
  <c r="AL1095" i="1" s="1"/>
  <c r="AN1095" i="1" s="1"/>
  <c r="AH1095" i="1"/>
  <c r="AK1095" i="1" s="1"/>
  <c r="AM1095" i="1" s="1"/>
  <c r="AH612" i="1"/>
  <c r="AK612" i="1" s="1"/>
  <c r="AM612" i="1" s="1"/>
  <c r="AE612" i="1"/>
  <c r="AI612" i="1" s="1"/>
  <c r="AL612" i="1" s="1"/>
  <c r="AN612" i="1" s="1"/>
  <c r="S612" i="1"/>
  <c r="W612" i="1" s="1"/>
  <c r="Z612" i="1" s="1"/>
  <c r="AB612" i="1" s="1"/>
  <c r="V612" i="1"/>
  <c r="Y612" i="1" s="1"/>
  <c r="AA612" i="1" s="1"/>
  <c r="AH604" i="1"/>
  <c r="AK604" i="1" s="1"/>
  <c r="AM604" i="1" s="1"/>
  <c r="AE604" i="1"/>
  <c r="S604" i="1"/>
  <c r="W604" i="1" s="1"/>
  <c r="Z604" i="1" s="1"/>
  <c r="AB604" i="1" s="1"/>
  <c r="V604" i="1"/>
  <c r="Y604" i="1" s="1"/>
  <c r="AA604" i="1" s="1"/>
  <c r="AH98" i="1"/>
  <c r="AK98" i="1" s="1"/>
  <c r="AM98" i="1" s="1"/>
  <c r="AE98" i="1"/>
  <c r="AI98" i="1" s="1"/>
  <c r="AL98" i="1" s="1"/>
  <c r="AN98" i="1" s="1"/>
  <c r="S98" i="1"/>
  <c r="W98" i="1" s="1"/>
  <c r="Z98" i="1" s="1"/>
  <c r="AB98" i="1" s="1"/>
  <c r="V98" i="1"/>
  <c r="Y98" i="1" s="1"/>
  <c r="AA98" i="1" s="1"/>
  <c r="AH316" i="1"/>
  <c r="AK316" i="1" s="1"/>
  <c r="AM316" i="1" s="1"/>
  <c r="AE316" i="1"/>
  <c r="AI316" i="1" s="1"/>
  <c r="AL316" i="1" s="1"/>
  <c r="AN316" i="1" s="1"/>
  <c r="S316" i="1"/>
  <c r="W316" i="1" s="1"/>
  <c r="Z316" i="1" s="1"/>
  <c r="AB316" i="1" s="1"/>
  <c r="V316" i="1"/>
  <c r="Y316" i="1" s="1"/>
  <c r="AA316" i="1" s="1"/>
  <c r="S463" i="1"/>
  <c r="W463" i="1" s="1"/>
  <c r="Z463" i="1" s="1"/>
  <c r="AB463" i="1" s="1"/>
  <c r="V463" i="1"/>
  <c r="Y463" i="1" s="1"/>
  <c r="AA463" i="1" s="1"/>
  <c r="AH463" i="1"/>
  <c r="AK463" i="1" s="1"/>
  <c r="AM463" i="1" s="1"/>
  <c r="AE463" i="1"/>
  <c r="AI463" i="1" s="1"/>
  <c r="AL463" i="1" s="1"/>
  <c r="AN463" i="1" s="1"/>
  <c r="AE500" i="1"/>
  <c r="AI500" i="1" s="1"/>
  <c r="AL500" i="1" s="1"/>
  <c r="AN500" i="1" s="1"/>
  <c r="AH500" i="1"/>
  <c r="AK500" i="1" s="1"/>
  <c r="AM500" i="1" s="1"/>
  <c r="V500" i="1"/>
  <c r="Y500" i="1" s="1"/>
  <c r="AA500" i="1" s="1"/>
  <c r="S500" i="1"/>
  <c r="W500" i="1" s="1"/>
  <c r="Z500" i="1" s="1"/>
  <c r="AB500" i="1" s="1"/>
  <c r="S551" i="1"/>
  <c r="W551" i="1" s="1"/>
  <c r="Z551" i="1" s="1"/>
  <c r="AB551" i="1" s="1"/>
  <c r="V551" i="1"/>
  <c r="Y551" i="1" s="1"/>
  <c r="AA551" i="1" s="1"/>
  <c r="AH551" i="1"/>
  <c r="AK551" i="1" s="1"/>
  <c r="AM551" i="1" s="1"/>
  <c r="AE551" i="1"/>
  <c r="AH589" i="1"/>
  <c r="AK589" i="1" s="1"/>
  <c r="AM589" i="1" s="1"/>
  <c r="AE589" i="1"/>
  <c r="AI589" i="1" s="1"/>
  <c r="AL589" i="1" s="1"/>
  <c r="AN589" i="1" s="1"/>
  <c r="S589" i="1"/>
  <c r="W589" i="1" s="1"/>
  <c r="Z589" i="1" s="1"/>
  <c r="AB589" i="1" s="1"/>
  <c r="V589" i="1"/>
  <c r="Y589" i="1" s="1"/>
  <c r="AA589" i="1" s="1"/>
  <c r="AH941" i="1"/>
  <c r="AK941" i="1" s="1"/>
  <c r="AM941" i="1" s="1"/>
  <c r="AE941" i="1"/>
  <c r="AI941" i="1" s="1"/>
  <c r="AL941" i="1" s="1"/>
  <c r="AN941" i="1" s="1"/>
  <c r="V941" i="1"/>
  <c r="Y941" i="1" s="1"/>
  <c r="AA941" i="1" s="1"/>
  <c r="S941" i="1"/>
  <c r="W941" i="1" s="1"/>
  <c r="Z941" i="1" s="1"/>
  <c r="AB941" i="1" s="1"/>
  <c r="V1066" i="1"/>
  <c r="Y1066" i="1" s="1"/>
  <c r="AA1066" i="1" s="1"/>
  <c r="S1066" i="1"/>
  <c r="W1066" i="1" s="1"/>
  <c r="Z1066" i="1" s="1"/>
  <c r="AB1066" i="1" s="1"/>
  <c r="AH1066" i="1"/>
  <c r="AK1066" i="1" s="1"/>
  <c r="AM1066" i="1" s="1"/>
  <c r="AE1066" i="1"/>
  <c r="AI1066" i="1" s="1"/>
  <c r="AL1066" i="1" s="1"/>
  <c r="AN1066" i="1" s="1"/>
  <c r="AE8" i="1"/>
  <c r="AI8" i="1" s="1"/>
  <c r="AL8" i="1" s="1"/>
  <c r="AN8" i="1" s="1"/>
  <c r="AH8" i="1"/>
  <c r="AK8" i="1" s="1"/>
  <c r="AM8" i="1" s="1"/>
  <c r="V8" i="1"/>
  <c r="Y8" i="1" s="1"/>
  <c r="AA8" i="1" s="1"/>
  <c r="S8" i="1"/>
  <c r="W8" i="1" s="1"/>
  <c r="Z8" i="1" s="1"/>
  <c r="AB8" i="1" s="1"/>
  <c r="S1017" i="1"/>
  <c r="W1017" i="1" s="1"/>
  <c r="Z1017" i="1" s="1"/>
  <c r="AB1017" i="1" s="1"/>
  <c r="V1017" i="1"/>
  <c r="Y1017" i="1" s="1"/>
  <c r="AA1017" i="1" s="1"/>
  <c r="AH1017" i="1"/>
  <c r="AK1017" i="1" s="1"/>
  <c r="AM1017" i="1" s="1"/>
  <c r="AE1017" i="1"/>
  <c r="AI1017" i="1" s="1"/>
  <c r="AL1017" i="1" s="1"/>
  <c r="AN1017" i="1" s="1"/>
  <c r="AE979" i="1"/>
  <c r="AI979" i="1" s="1"/>
  <c r="AL979" i="1" s="1"/>
  <c r="AN979" i="1" s="1"/>
  <c r="AH979" i="1"/>
  <c r="AK979" i="1" s="1"/>
  <c r="AM979" i="1" s="1"/>
  <c r="S979" i="1"/>
  <c r="W979" i="1" s="1"/>
  <c r="Z979" i="1" s="1"/>
  <c r="AB979" i="1" s="1"/>
  <c r="V979" i="1"/>
  <c r="Y979" i="1" s="1"/>
  <c r="AA979" i="1" s="1"/>
  <c r="AE983" i="1"/>
  <c r="AI983" i="1" s="1"/>
  <c r="AL983" i="1" s="1"/>
  <c r="AN983" i="1" s="1"/>
  <c r="AH983" i="1"/>
  <c r="AK983" i="1" s="1"/>
  <c r="AM983" i="1" s="1"/>
  <c r="S983" i="1"/>
  <c r="W983" i="1" s="1"/>
  <c r="Z983" i="1" s="1"/>
  <c r="AB983" i="1" s="1"/>
  <c r="V983" i="1"/>
  <c r="Y983" i="1" s="1"/>
  <c r="AA983" i="1" s="1"/>
  <c r="S999" i="1"/>
  <c r="W999" i="1" s="1"/>
  <c r="Z999" i="1" s="1"/>
  <c r="AB999" i="1" s="1"/>
  <c r="V999" i="1"/>
  <c r="Y999" i="1" s="1"/>
  <c r="AA999" i="1" s="1"/>
  <c r="AE999" i="1"/>
  <c r="AI999" i="1" s="1"/>
  <c r="AL999" i="1" s="1"/>
  <c r="AN999" i="1" s="1"/>
  <c r="AH999" i="1"/>
  <c r="AK999" i="1" s="1"/>
  <c r="AM999" i="1" s="1"/>
  <c r="AE705" i="1"/>
  <c r="AI705" i="1" s="1"/>
  <c r="AL705" i="1" s="1"/>
  <c r="AN705" i="1" s="1"/>
  <c r="AH705" i="1"/>
  <c r="AK705" i="1" s="1"/>
  <c r="AM705" i="1" s="1"/>
  <c r="V705" i="1"/>
  <c r="Y705" i="1" s="1"/>
  <c r="AA705" i="1" s="1"/>
  <c r="S705" i="1"/>
  <c r="W705" i="1" s="1"/>
  <c r="Z705" i="1" s="1"/>
  <c r="AB705" i="1" s="1"/>
  <c r="V563" i="1"/>
  <c r="Y563" i="1" s="1"/>
  <c r="AA563" i="1" s="1"/>
  <c r="S563" i="1"/>
  <c r="W563" i="1" s="1"/>
  <c r="Z563" i="1" s="1"/>
  <c r="AB563" i="1" s="1"/>
  <c r="AH563" i="1"/>
  <c r="AK563" i="1" s="1"/>
  <c r="AM563" i="1" s="1"/>
  <c r="AE563" i="1"/>
  <c r="AI563" i="1" s="1"/>
  <c r="AL563" i="1" s="1"/>
  <c r="AN563" i="1" s="1"/>
  <c r="V790" i="1"/>
  <c r="Y790" i="1" s="1"/>
  <c r="AA790" i="1" s="1"/>
  <c r="S790" i="1"/>
  <c r="W790" i="1" s="1"/>
  <c r="Z790" i="1" s="1"/>
  <c r="AB790" i="1" s="1"/>
  <c r="AE790" i="1"/>
  <c r="AI790" i="1" s="1"/>
  <c r="AL790" i="1" s="1"/>
  <c r="AN790" i="1" s="1"/>
  <c r="AH790" i="1"/>
  <c r="AK790" i="1" s="1"/>
  <c r="AM790" i="1" s="1"/>
  <c r="V904" i="1"/>
  <c r="Y904" i="1" s="1"/>
  <c r="AA904" i="1" s="1"/>
  <c r="S904" i="1"/>
  <c r="W904" i="1" s="1"/>
  <c r="Z904" i="1" s="1"/>
  <c r="AB904" i="1" s="1"/>
  <c r="AH904" i="1"/>
  <c r="AK904" i="1" s="1"/>
  <c r="AM904" i="1" s="1"/>
  <c r="AE904" i="1"/>
  <c r="AI904" i="1" s="1"/>
  <c r="AL904" i="1" s="1"/>
  <c r="AN904" i="1" s="1"/>
  <c r="V298" i="1"/>
  <c r="Y298" i="1" s="1"/>
  <c r="AA298" i="1" s="1"/>
  <c r="S298" i="1"/>
  <c r="W298" i="1" s="1"/>
  <c r="Z298" i="1" s="1"/>
  <c r="AB298" i="1" s="1"/>
  <c r="AE298" i="1"/>
  <c r="AI298" i="1" s="1"/>
  <c r="AL298" i="1" s="1"/>
  <c r="AN298" i="1" s="1"/>
  <c r="AH298" i="1"/>
  <c r="AK298" i="1" s="1"/>
  <c r="AM298" i="1" s="1"/>
  <c r="AH429" i="1"/>
  <c r="AK429" i="1" s="1"/>
  <c r="AM429" i="1" s="1"/>
  <c r="AE429" i="1"/>
  <c r="AI429" i="1" s="1"/>
  <c r="AL429" i="1" s="1"/>
  <c r="AN429" i="1" s="1"/>
  <c r="V429" i="1"/>
  <c r="Y429" i="1" s="1"/>
  <c r="AA429" i="1" s="1"/>
  <c r="S429" i="1"/>
  <c r="W429" i="1" s="1"/>
  <c r="Z429" i="1" s="1"/>
  <c r="AB429" i="1" s="1"/>
  <c r="V509" i="1"/>
  <c r="Y509" i="1" s="1"/>
  <c r="AA509" i="1" s="1"/>
  <c r="S509" i="1"/>
  <c r="W509" i="1" s="1"/>
  <c r="Z509" i="1" s="1"/>
  <c r="AB509" i="1" s="1"/>
  <c r="AH509" i="1"/>
  <c r="AK509" i="1" s="1"/>
  <c r="AM509" i="1" s="1"/>
  <c r="AE509" i="1"/>
  <c r="AI509" i="1" s="1"/>
  <c r="AL509" i="1" s="1"/>
  <c r="AN509" i="1" s="1"/>
  <c r="V557" i="1"/>
  <c r="Y557" i="1" s="1"/>
  <c r="AA557" i="1" s="1"/>
  <c r="S557" i="1"/>
  <c r="W557" i="1" s="1"/>
  <c r="Z557" i="1" s="1"/>
  <c r="AB557" i="1" s="1"/>
  <c r="AE557" i="1"/>
  <c r="AI557" i="1" s="1"/>
  <c r="AL557" i="1" s="1"/>
  <c r="AN557" i="1" s="1"/>
  <c r="AH557" i="1"/>
  <c r="AK557" i="1" s="1"/>
  <c r="AM557" i="1" s="1"/>
  <c r="AH600" i="1"/>
  <c r="AK600" i="1" s="1"/>
  <c r="AM600" i="1" s="1"/>
  <c r="AE600" i="1"/>
  <c r="AI600" i="1" s="1"/>
  <c r="AL600" i="1" s="1"/>
  <c r="AN600" i="1" s="1"/>
  <c r="S600" i="1"/>
  <c r="W600" i="1" s="1"/>
  <c r="Z600" i="1" s="1"/>
  <c r="AB600" i="1" s="1"/>
  <c r="V600" i="1"/>
  <c r="Y600" i="1" s="1"/>
  <c r="AA600" i="1" s="1"/>
  <c r="AH1085" i="1"/>
  <c r="AK1085" i="1" s="1"/>
  <c r="AM1085" i="1" s="1"/>
  <c r="AE1085" i="1"/>
  <c r="AI1085" i="1" s="1"/>
  <c r="AL1085" i="1" s="1"/>
  <c r="AN1085" i="1" s="1"/>
  <c r="S1085" i="1"/>
  <c r="W1085" i="1" s="1"/>
  <c r="Z1085" i="1" s="1"/>
  <c r="AB1085" i="1" s="1"/>
  <c r="V1085" i="1"/>
  <c r="Y1085" i="1" s="1"/>
  <c r="AA1085" i="1" s="1"/>
  <c r="S985" i="1"/>
  <c r="W985" i="1" s="1"/>
  <c r="Z985" i="1" s="1"/>
  <c r="AB985" i="1" s="1"/>
  <c r="V985" i="1"/>
  <c r="Y985" i="1" s="1"/>
  <c r="AA985" i="1" s="1"/>
  <c r="AE985" i="1"/>
  <c r="AI985" i="1" s="1"/>
  <c r="AL985" i="1" s="1"/>
  <c r="AN985" i="1" s="1"/>
  <c r="AH985" i="1"/>
  <c r="AK985" i="1" s="1"/>
  <c r="AM985" i="1" s="1"/>
  <c r="AH359" i="1"/>
  <c r="AK359" i="1" s="1"/>
  <c r="AM359" i="1" s="1"/>
  <c r="AE359" i="1"/>
  <c r="AI359" i="1" s="1"/>
  <c r="AL359" i="1" s="1"/>
  <c r="AN359" i="1" s="1"/>
  <c r="V359" i="1"/>
  <c r="Y359" i="1" s="1"/>
  <c r="AA359" i="1" s="1"/>
  <c r="S359" i="1"/>
  <c r="W359" i="1" s="1"/>
  <c r="Z359" i="1" s="1"/>
  <c r="AB359" i="1" s="1"/>
  <c r="AE246" i="1"/>
  <c r="AI246" i="1" s="1"/>
  <c r="AL246" i="1" s="1"/>
  <c r="AN246" i="1" s="1"/>
  <c r="AH246" i="1"/>
  <c r="AK246" i="1" s="1"/>
  <c r="AM246" i="1" s="1"/>
  <c r="V246" i="1"/>
  <c r="Y246" i="1" s="1"/>
  <c r="AA246" i="1" s="1"/>
  <c r="S246" i="1"/>
  <c r="W246" i="1" s="1"/>
  <c r="Z246" i="1" s="1"/>
  <c r="AB246" i="1" s="1"/>
  <c r="V1098" i="1"/>
  <c r="Y1098" i="1" s="1"/>
  <c r="AA1098" i="1" s="1"/>
  <c r="S1098" i="1"/>
  <c r="W1098" i="1" s="1"/>
  <c r="Z1098" i="1" s="1"/>
  <c r="AB1098" i="1" s="1"/>
  <c r="AH1098" i="1"/>
  <c r="AK1098" i="1" s="1"/>
  <c r="AM1098" i="1" s="1"/>
  <c r="AE1098" i="1"/>
  <c r="AI1098" i="1" s="1"/>
  <c r="AL1098" i="1" s="1"/>
  <c r="AN1098" i="1" s="1"/>
  <c r="AH39" i="1"/>
  <c r="AK39" i="1" s="1"/>
  <c r="AM39" i="1" s="1"/>
  <c r="AE39" i="1"/>
  <c r="AI39" i="1" s="1"/>
  <c r="AL39" i="1" s="1"/>
  <c r="AN39" i="1" s="1"/>
  <c r="S39" i="1"/>
  <c r="W39" i="1" s="1"/>
  <c r="Z39" i="1" s="1"/>
  <c r="AB39" i="1" s="1"/>
  <c r="V39" i="1"/>
  <c r="Y39" i="1" s="1"/>
  <c r="AA39" i="1" s="1"/>
  <c r="AH534" i="1"/>
  <c r="AK534" i="1" s="1"/>
  <c r="AM534" i="1" s="1"/>
  <c r="AE534" i="1"/>
  <c r="AI534" i="1" s="1"/>
  <c r="AL534" i="1" s="1"/>
  <c r="AN534" i="1" s="1"/>
  <c r="S534" i="1"/>
  <c r="W534" i="1" s="1"/>
  <c r="Z534" i="1" s="1"/>
  <c r="AB534" i="1" s="1"/>
  <c r="V534" i="1"/>
  <c r="Y534" i="1" s="1"/>
  <c r="AA534" i="1" s="1"/>
  <c r="AH292" i="1"/>
  <c r="AK292" i="1" s="1"/>
  <c r="AM292" i="1" s="1"/>
  <c r="AE292" i="1"/>
  <c r="AI292" i="1" s="1"/>
  <c r="AL292" i="1" s="1"/>
  <c r="AN292" i="1" s="1"/>
  <c r="S292" i="1"/>
  <c r="W292" i="1" s="1"/>
  <c r="Z292" i="1" s="1"/>
  <c r="AB292" i="1" s="1"/>
  <c r="V292" i="1"/>
  <c r="Y292" i="1" s="1"/>
  <c r="AA292" i="1" s="1"/>
  <c r="V262" i="1"/>
  <c r="Y262" i="1" s="1"/>
  <c r="AA262" i="1" s="1"/>
  <c r="S262" i="1"/>
  <c r="W262" i="1" s="1"/>
  <c r="Z262" i="1" s="1"/>
  <c r="AB262" i="1" s="1"/>
  <c r="AE262" i="1"/>
  <c r="AI262" i="1" s="1"/>
  <c r="AL262" i="1" s="1"/>
  <c r="AN262" i="1" s="1"/>
  <c r="AH262" i="1"/>
  <c r="AK262" i="1" s="1"/>
  <c r="AM262" i="1" s="1"/>
  <c r="AE93" i="1"/>
  <c r="AI93" i="1" s="1"/>
  <c r="AL93" i="1" s="1"/>
  <c r="AN93" i="1" s="1"/>
  <c r="AH93" i="1"/>
  <c r="AK93" i="1" s="1"/>
  <c r="AM93" i="1" s="1"/>
  <c r="V93" i="1"/>
  <c r="Y93" i="1" s="1"/>
  <c r="AA93" i="1" s="1"/>
  <c r="S93" i="1"/>
  <c r="W93" i="1" s="1"/>
  <c r="Z93" i="1" s="1"/>
  <c r="AB93" i="1" s="1"/>
  <c r="S7" i="1"/>
  <c r="W7" i="1" s="1"/>
  <c r="Z7" i="1" s="1"/>
  <c r="AB7" i="1" s="1"/>
  <c r="V7" i="1"/>
  <c r="Y7" i="1" s="1"/>
  <c r="AA7" i="1" s="1"/>
  <c r="AE7" i="1"/>
  <c r="AI7" i="1" s="1"/>
  <c r="AL7" i="1" s="1"/>
  <c r="AN7" i="1" s="1"/>
  <c r="AH7" i="1"/>
  <c r="AK7" i="1" s="1"/>
  <c r="AM7" i="1" s="1"/>
  <c r="AE278" i="1"/>
  <c r="AI278" i="1" s="1"/>
  <c r="AL278" i="1" s="1"/>
  <c r="AN278" i="1" s="1"/>
  <c r="AH278" i="1"/>
  <c r="AK278" i="1" s="1"/>
  <c r="AM278" i="1" s="1"/>
  <c r="V278" i="1"/>
  <c r="Y278" i="1" s="1"/>
  <c r="AA278" i="1" s="1"/>
  <c r="S278" i="1"/>
  <c r="W278" i="1" s="1"/>
  <c r="Z278" i="1" s="1"/>
  <c r="AB278" i="1" s="1"/>
  <c r="S115" i="1"/>
  <c r="W115" i="1" s="1"/>
  <c r="Z115" i="1" s="1"/>
  <c r="AB115" i="1" s="1"/>
  <c r="V115" i="1"/>
  <c r="Y115" i="1" s="1"/>
  <c r="AA115" i="1" s="1"/>
  <c r="AH115" i="1"/>
  <c r="AK115" i="1" s="1"/>
  <c r="AM115" i="1" s="1"/>
  <c r="AE115" i="1"/>
  <c r="AI115" i="1" s="1"/>
  <c r="AL115" i="1" s="1"/>
  <c r="AN115" i="1" s="1"/>
  <c r="AE329" i="1"/>
  <c r="AI329" i="1" s="1"/>
  <c r="AL329" i="1" s="1"/>
  <c r="AN329" i="1" s="1"/>
  <c r="AH329" i="1"/>
  <c r="AK329" i="1" s="1"/>
  <c r="AM329" i="1" s="1"/>
  <c r="V329" i="1"/>
  <c r="Y329" i="1" s="1"/>
  <c r="AA329" i="1" s="1"/>
  <c r="S329" i="1"/>
  <c r="W329" i="1" s="1"/>
  <c r="Z329" i="1" s="1"/>
  <c r="AB329" i="1" s="1"/>
  <c r="S315" i="1"/>
  <c r="W315" i="1" s="1"/>
  <c r="Z315" i="1" s="1"/>
  <c r="AB315" i="1" s="1"/>
  <c r="V315" i="1"/>
  <c r="Y315" i="1" s="1"/>
  <c r="AA315" i="1" s="1"/>
  <c r="AH315" i="1"/>
  <c r="AK315" i="1" s="1"/>
  <c r="AM315" i="1" s="1"/>
  <c r="AE315" i="1"/>
  <c r="S179" i="1"/>
  <c r="W179" i="1" s="1"/>
  <c r="Z179" i="1" s="1"/>
  <c r="AB179" i="1" s="1"/>
  <c r="V179" i="1"/>
  <c r="Y179" i="1" s="1"/>
  <c r="AA179" i="1" s="1"/>
  <c r="AH179" i="1"/>
  <c r="AK179" i="1" s="1"/>
  <c r="AM179" i="1" s="1"/>
  <c r="AE179" i="1"/>
  <c r="AI179" i="1" s="1"/>
  <c r="AL179" i="1" s="1"/>
  <c r="AN179" i="1" s="1"/>
  <c r="AE164" i="1"/>
  <c r="AI164" i="1" s="1"/>
  <c r="AL164" i="1" s="1"/>
  <c r="AN164" i="1" s="1"/>
  <c r="AH164" i="1"/>
  <c r="AK164" i="1" s="1"/>
  <c r="AM164" i="1" s="1"/>
  <c r="V164" i="1"/>
  <c r="Y164" i="1" s="1"/>
  <c r="AA164" i="1" s="1"/>
  <c r="S164" i="1"/>
  <c r="W164" i="1" s="1"/>
  <c r="Z164" i="1" s="1"/>
  <c r="AB164" i="1" s="1"/>
  <c r="AH343" i="1"/>
  <c r="AK343" i="1" s="1"/>
  <c r="AM343" i="1" s="1"/>
  <c r="AE343" i="1"/>
  <c r="AI343" i="1" s="1"/>
  <c r="AL343" i="1" s="1"/>
  <c r="AN343" i="1" s="1"/>
  <c r="S343" i="1"/>
  <c r="W343" i="1" s="1"/>
  <c r="Z343" i="1" s="1"/>
  <c r="AB343" i="1" s="1"/>
  <c r="V343" i="1"/>
  <c r="Y343" i="1" s="1"/>
  <c r="AA343" i="1" s="1"/>
  <c r="V194" i="1"/>
  <c r="Y194" i="1" s="1"/>
  <c r="AA194" i="1" s="1"/>
  <c r="S194" i="1"/>
  <c r="W194" i="1" s="1"/>
  <c r="Z194" i="1" s="1"/>
  <c r="AB194" i="1" s="1"/>
  <c r="AE194" i="1"/>
  <c r="AI194" i="1" s="1"/>
  <c r="AL194" i="1" s="1"/>
  <c r="AN194" i="1" s="1"/>
  <c r="AH194" i="1"/>
  <c r="AK194" i="1" s="1"/>
  <c r="AM194" i="1" s="1"/>
  <c r="AH31" i="1"/>
  <c r="AK31" i="1" s="1"/>
  <c r="AM31" i="1" s="1"/>
  <c r="AE31" i="1"/>
  <c r="AI31" i="1" s="1"/>
  <c r="AL31" i="1" s="1"/>
  <c r="AN31" i="1" s="1"/>
  <c r="S31" i="1"/>
  <c r="W31" i="1" s="1"/>
  <c r="Z31" i="1" s="1"/>
  <c r="AB31" i="1" s="1"/>
  <c r="V31" i="1"/>
  <c r="Y31" i="1" s="1"/>
  <c r="AA31" i="1" s="1"/>
  <c r="AE173" i="1"/>
  <c r="AI173" i="1" s="1"/>
  <c r="AL173" i="1" s="1"/>
  <c r="AN173" i="1" s="1"/>
  <c r="AH173" i="1"/>
  <c r="AK173" i="1" s="1"/>
  <c r="AM173" i="1" s="1"/>
  <c r="V173" i="1"/>
  <c r="Y173" i="1" s="1"/>
  <c r="AA173" i="1" s="1"/>
  <c r="S173" i="1"/>
  <c r="W173" i="1" s="1"/>
  <c r="Z173" i="1" s="1"/>
  <c r="AB173" i="1" s="1"/>
  <c r="AE180" i="1"/>
  <c r="AH180" i="1"/>
  <c r="AK180" i="1" s="1"/>
  <c r="AM180" i="1" s="1"/>
  <c r="V180" i="1"/>
  <c r="Y180" i="1" s="1"/>
  <c r="AA180" i="1" s="1"/>
  <c r="S180" i="1"/>
  <c r="W180" i="1" s="1"/>
  <c r="Z180" i="1" s="1"/>
  <c r="AB180" i="1" s="1"/>
  <c r="V116" i="1"/>
  <c r="Y116" i="1" s="1"/>
  <c r="AA116" i="1" s="1"/>
  <c r="S116" i="1"/>
  <c r="W116" i="1" s="1"/>
  <c r="Z116" i="1" s="1"/>
  <c r="AB116" i="1" s="1"/>
  <c r="AE116" i="1"/>
  <c r="AI116" i="1" s="1"/>
  <c r="AL116" i="1" s="1"/>
  <c r="AN116" i="1" s="1"/>
  <c r="AH116" i="1"/>
  <c r="AK116" i="1" s="1"/>
  <c r="AM116" i="1" s="1"/>
  <c r="V279" i="1"/>
  <c r="Y279" i="1" s="1"/>
  <c r="AA279" i="1" s="1"/>
  <c r="S279" i="1"/>
  <c r="W279" i="1" s="1"/>
  <c r="Z279" i="1" s="1"/>
  <c r="AB279" i="1" s="1"/>
  <c r="AE279" i="1"/>
  <c r="AI279" i="1" s="1"/>
  <c r="AH279" i="1"/>
  <c r="AK279" i="1" s="1"/>
  <c r="AM279" i="1" s="1"/>
  <c r="V12" i="1"/>
  <c r="Y12" i="1" s="1"/>
  <c r="AA12" i="1" s="1"/>
  <c r="S12" i="1"/>
  <c r="W12" i="1" s="1"/>
  <c r="Z12" i="1" s="1"/>
  <c r="AB12" i="1" s="1"/>
  <c r="AE12" i="1"/>
  <c r="AI12" i="1" s="1"/>
  <c r="AL12" i="1" s="1"/>
  <c r="AN12" i="1" s="1"/>
  <c r="AH12" i="1"/>
  <c r="AK12" i="1" s="1"/>
  <c r="AM12" i="1" s="1"/>
  <c r="V99" i="1"/>
  <c r="Y99" i="1" s="1"/>
  <c r="AA99" i="1" s="1"/>
  <c r="S99" i="1"/>
  <c r="W99" i="1" s="1"/>
  <c r="Z99" i="1" s="1"/>
  <c r="AB99" i="1" s="1"/>
  <c r="AE99" i="1"/>
  <c r="AI99" i="1" s="1"/>
  <c r="AL99" i="1" s="1"/>
  <c r="AN99" i="1" s="1"/>
  <c r="AH99" i="1"/>
  <c r="AK99" i="1" s="1"/>
  <c r="AM99" i="1" s="1"/>
  <c r="V227" i="1"/>
  <c r="Y227" i="1" s="1"/>
  <c r="AA227" i="1" s="1"/>
  <c r="S227" i="1"/>
  <c r="W227" i="1" s="1"/>
  <c r="Z227" i="1" s="1"/>
  <c r="AB227" i="1" s="1"/>
  <c r="AE227" i="1"/>
  <c r="AI227" i="1" s="1"/>
  <c r="AL227" i="1" s="1"/>
  <c r="AN227" i="1" s="1"/>
  <c r="AH227" i="1"/>
  <c r="AK227" i="1" s="1"/>
  <c r="AM227" i="1" s="1"/>
  <c r="V365" i="1"/>
  <c r="Y365" i="1" s="1"/>
  <c r="AA365" i="1" s="1"/>
  <c r="S365" i="1"/>
  <c r="W365" i="1" s="1"/>
  <c r="Z365" i="1" s="1"/>
  <c r="AB365" i="1" s="1"/>
  <c r="AH365" i="1"/>
  <c r="AK365" i="1" s="1"/>
  <c r="AM365" i="1" s="1"/>
  <c r="AE365" i="1"/>
  <c r="AI365" i="1" s="1"/>
  <c r="AL365" i="1" s="1"/>
  <c r="AN365" i="1" s="1"/>
  <c r="AH431" i="1"/>
  <c r="AK431" i="1" s="1"/>
  <c r="AM431" i="1" s="1"/>
  <c r="AE431" i="1"/>
  <c r="AI431" i="1" s="1"/>
  <c r="AL431" i="1" s="1"/>
  <c r="AN431" i="1" s="1"/>
  <c r="V431" i="1"/>
  <c r="Y431" i="1" s="1"/>
  <c r="AA431" i="1" s="1"/>
  <c r="S431" i="1"/>
  <c r="W431" i="1" s="1"/>
  <c r="Z431" i="1" s="1"/>
  <c r="AB431" i="1" s="1"/>
  <c r="V472" i="1"/>
  <c r="Y472" i="1" s="1"/>
  <c r="AA472" i="1" s="1"/>
  <c r="S472" i="1"/>
  <c r="W472" i="1" s="1"/>
  <c r="Z472" i="1" s="1"/>
  <c r="AB472" i="1" s="1"/>
  <c r="AE472" i="1"/>
  <c r="AI472" i="1" s="1"/>
  <c r="AL472" i="1" s="1"/>
  <c r="AN472" i="1" s="1"/>
  <c r="AH472" i="1"/>
  <c r="AK472" i="1" s="1"/>
  <c r="AM472" i="1" s="1"/>
  <c r="V516" i="1"/>
  <c r="Y516" i="1" s="1"/>
  <c r="AA516" i="1" s="1"/>
  <c r="S516" i="1"/>
  <c r="W516" i="1" s="1"/>
  <c r="Z516" i="1" s="1"/>
  <c r="AB516" i="1" s="1"/>
  <c r="AE516" i="1"/>
  <c r="AH516" i="1"/>
  <c r="AK516" i="1" s="1"/>
  <c r="AM516" i="1" s="1"/>
  <c r="S558" i="1"/>
  <c r="W558" i="1" s="1"/>
  <c r="Z558" i="1" s="1"/>
  <c r="AB558" i="1" s="1"/>
  <c r="V558" i="1"/>
  <c r="Y558" i="1" s="1"/>
  <c r="AA558" i="1" s="1"/>
  <c r="AH558" i="1"/>
  <c r="AK558" i="1" s="1"/>
  <c r="AM558" i="1" s="1"/>
  <c r="AE558" i="1"/>
  <c r="AI558" i="1" s="1"/>
  <c r="AL558" i="1" s="1"/>
  <c r="AN558" i="1" s="1"/>
  <c r="V603" i="1"/>
  <c r="Y603" i="1" s="1"/>
  <c r="AA603" i="1" s="1"/>
  <c r="S603" i="1"/>
  <c r="W603" i="1" s="1"/>
  <c r="Z603" i="1" s="1"/>
  <c r="AB603" i="1" s="1"/>
  <c r="AE603" i="1"/>
  <c r="AI603" i="1" s="1"/>
  <c r="AL603" i="1" s="1"/>
  <c r="AN603" i="1" s="1"/>
  <c r="AH603" i="1"/>
  <c r="AK603" i="1" s="1"/>
  <c r="AM603" i="1" s="1"/>
  <c r="AE659" i="1"/>
  <c r="AI659" i="1" s="1"/>
  <c r="AL659" i="1" s="1"/>
  <c r="AN659" i="1" s="1"/>
  <c r="AH659" i="1"/>
  <c r="AK659" i="1" s="1"/>
  <c r="AM659" i="1" s="1"/>
  <c r="V659" i="1"/>
  <c r="Y659" i="1" s="1"/>
  <c r="AA659" i="1" s="1"/>
  <c r="S659" i="1"/>
  <c r="W659" i="1" s="1"/>
  <c r="Z659" i="1" s="1"/>
  <c r="AB659" i="1" s="1"/>
  <c r="AE778" i="1"/>
  <c r="AH778" i="1"/>
  <c r="AK778" i="1" s="1"/>
  <c r="AM778" i="1" s="1"/>
  <c r="V778" i="1"/>
  <c r="Y778" i="1" s="1"/>
  <c r="AA778" i="1" s="1"/>
  <c r="S778" i="1"/>
  <c r="W778" i="1" s="1"/>
  <c r="Z778" i="1" s="1"/>
  <c r="AB778" i="1" s="1"/>
  <c r="AH854" i="1"/>
  <c r="AK854" i="1" s="1"/>
  <c r="AM854" i="1" s="1"/>
  <c r="AE854" i="1"/>
  <c r="AI854" i="1" s="1"/>
  <c r="AL854" i="1" s="1"/>
  <c r="AN854" i="1" s="1"/>
  <c r="V854" i="1"/>
  <c r="Y854" i="1" s="1"/>
  <c r="AA854" i="1" s="1"/>
  <c r="S854" i="1"/>
  <c r="W854" i="1" s="1"/>
  <c r="Z854" i="1" s="1"/>
  <c r="AB854" i="1" s="1"/>
  <c r="V893" i="1"/>
  <c r="Y893" i="1" s="1"/>
  <c r="AA893" i="1" s="1"/>
  <c r="S893" i="1"/>
  <c r="W893" i="1" s="1"/>
  <c r="Z893" i="1" s="1"/>
  <c r="AB893" i="1" s="1"/>
  <c r="AE893" i="1"/>
  <c r="AI893" i="1" s="1"/>
  <c r="AL893" i="1" s="1"/>
  <c r="AN893" i="1" s="1"/>
  <c r="AH893" i="1"/>
  <c r="AK893" i="1" s="1"/>
  <c r="AM893" i="1" s="1"/>
  <c r="V954" i="1"/>
  <c r="Y954" i="1" s="1"/>
  <c r="AA954" i="1" s="1"/>
  <c r="S954" i="1"/>
  <c r="W954" i="1" s="1"/>
  <c r="Z954" i="1" s="1"/>
  <c r="AB954" i="1" s="1"/>
  <c r="AH954" i="1"/>
  <c r="AK954" i="1" s="1"/>
  <c r="AM954" i="1" s="1"/>
  <c r="AE954" i="1"/>
  <c r="AI954" i="1" s="1"/>
  <c r="V1088" i="1"/>
  <c r="Y1088" i="1" s="1"/>
  <c r="AA1088" i="1" s="1"/>
  <c r="S1088" i="1"/>
  <c r="W1088" i="1" s="1"/>
  <c r="Z1088" i="1" s="1"/>
  <c r="AB1088" i="1" s="1"/>
  <c r="AH1088" i="1"/>
  <c r="AK1088" i="1" s="1"/>
  <c r="AM1088" i="1" s="1"/>
  <c r="AE1088" i="1"/>
  <c r="AI1088" i="1" s="1"/>
  <c r="AL1088" i="1" s="1"/>
  <c r="AN1088" i="1" s="1"/>
  <c r="AH746" i="1"/>
  <c r="AK746" i="1" s="1"/>
  <c r="AM746" i="1" s="1"/>
  <c r="AE746" i="1"/>
  <c r="AI746" i="1" s="1"/>
  <c r="AL746" i="1" s="1"/>
  <c r="AN746" i="1" s="1"/>
  <c r="V746" i="1"/>
  <c r="Y746" i="1" s="1"/>
  <c r="AA746" i="1" s="1"/>
  <c r="S746" i="1"/>
  <c r="W746" i="1" s="1"/>
  <c r="Z746" i="1" s="1"/>
  <c r="AB746" i="1" s="1"/>
  <c r="AE678" i="1"/>
  <c r="AI678" i="1" s="1"/>
  <c r="AL678" i="1" s="1"/>
  <c r="AN678" i="1" s="1"/>
  <c r="AH678" i="1"/>
  <c r="AK678" i="1" s="1"/>
  <c r="AM678" i="1" s="1"/>
  <c r="V678" i="1"/>
  <c r="Y678" i="1" s="1"/>
  <c r="AA678" i="1" s="1"/>
  <c r="S678" i="1"/>
  <c r="W678" i="1" s="1"/>
  <c r="Z678" i="1" s="1"/>
  <c r="AB678" i="1" s="1"/>
  <c r="V758" i="1"/>
  <c r="Y758" i="1" s="1"/>
  <c r="AA758" i="1" s="1"/>
  <c r="S758" i="1"/>
  <c r="W758" i="1" s="1"/>
  <c r="Z758" i="1" s="1"/>
  <c r="AB758" i="1" s="1"/>
  <c r="AH758" i="1"/>
  <c r="AK758" i="1" s="1"/>
  <c r="AM758" i="1" s="1"/>
  <c r="AE758" i="1"/>
  <c r="AI758" i="1" s="1"/>
  <c r="AL758" i="1" s="1"/>
  <c r="AN758" i="1" s="1"/>
  <c r="V710" i="1"/>
  <c r="Y710" i="1" s="1"/>
  <c r="AA710" i="1" s="1"/>
  <c r="S710" i="1"/>
  <c r="W710" i="1" s="1"/>
  <c r="Z710" i="1" s="1"/>
  <c r="AB710" i="1" s="1"/>
  <c r="AE710" i="1"/>
  <c r="AH710" i="1"/>
  <c r="AK710" i="1" s="1"/>
  <c r="AM710" i="1" s="1"/>
  <c r="AE690" i="1"/>
  <c r="AI690" i="1" s="1"/>
  <c r="AL690" i="1" s="1"/>
  <c r="AN690" i="1" s="1"/>
  <c r="AH690" i="1"/>
  <c r="AK690" i="1" s="1"/>
  <c r="AM690" i="1" s="1"/>
  <c r="V690" i="1"/>
  <c r="Y690" i="1" s="1"/>
  <c r="AA690" i="1" s="1"/>
  <c r="S690" i="1"/>
  <c r="W690" i="1" s="1"/>
  <c r="Z690" i="1" s="1"/>
  <c r="AB690" i="1" s="1"/>
  <c r="AH911" i="1"/>
  <c r="AK911" i="1" s="1"/>
  <c r="AM911" i="1" s="1"/>
  <c r="AE911" i="1"/>
  <c r="AI911" i="1" s="1"/>
  <c r="AL911" i="1" s="1"/>
  <c r="AN911" i="1" s="1"/>
  <c r="V911" i="1"/>
  <c r="Y911" i="1" s="1"/>
  <c r="AA911" i="1" s="1"/>
  <c r="S911" i="1"/>
  <c r="W911" i="1" s="1"/>
  <c r="Z911" i="1" s="1"/>
  <c r="AB911" i="1" s="1"/>
  <c r="S555" i="1"/>
  <c r="W555" i="1" s="1"/>
  <c r="Z555" i="1" s="1"/>
  <c r="AB555" i="1" s="1"/>
  <c r="V555" i="1"/>
  <c r="Y555" i="1" s="1"/>
  <c r="AA555" i="1" s="1"/>
  <c r="AH555" i="1"/>
  <c r="AK555" i="1" s="1"/>
  <c r="AM555" i="1" s="1"/>
  <c r="AE555" i="1"/>
  <c r="AI555" i="1" s="1"/>
  <c r="AL555" i="1" s="1"/>
  <c r="AN555" i="1" s="1"/>
  <c r="AH653" i="1"/>
  <c r="AK653" i="1" s="1"/>
  <c r="AM653" i="1" s="1"/>
  <c r="AE653" i="1"/>
  <c r="AI653" i="1" s="1"/>
  <c r="AL653" i="1" s="1"/>
  <c r="AN653" i="1" s="1"/>
  <c r="S653" i="1"/>
  <c r="W653" i="1" s="1"/>
  <c r="Z653" i="1" s="1"/>
  <c r="AB653" i="1" s="1"/>
  <c r="V653" i="1"/>
  <c r="Y653" i="1" s="1"/>
  <c r="AA653" i="1" s="1"/>
  <c r="V830" i="1"/>
  <c r="Y830" i="1" s="1"/>
  <c r="AA830" i="1" s="1"/>
  <c r="S830" i="1"/>
  <c r="W830" i="1" s="1"/>
  <c r="Z830" i="1" s="1"/>
  <c r="AB830" i="1" s="1"/>
  <c r="AH830" i="1"/>
  <c r="AK830" i="1" s="1"/>
  <c r="AM830" i="1" s="1"/>
  <c r="AE830" i="1"/>
  <c r="AE1027" i="1"/>
  <c r="AI1027" i="1" s="1"/>
  <c r="AL1027" i="1" s="1"/>
  <c r="AN1027" i="1" s="1"/>
  <c r="AH1027" i="1"/>
  <c r="AK1027" i="1" s="1"/>
  <c r="AM1027" i="1" s="1"/>
  <c r="V1027" i="1"/>
  <c r="Y1027" i="1" s="1"/>
  <c r="AA1027" i="1" s="1"/>
  <c r="S1027" i="1"/>
  <c r="W1027" i="1" s="1"/>
  <c r="Z1027" i="1" s="1"/>
  <c r="AB1027" i="1" s="1"/>
  <c r="S248" i="1"/>
  <c r="W248" i="1" s="1"/>
  <c r="Z248" i="1" s="1"/>
  <c r="AB248" i="1" s="1"/>
  <c r="V248" i="1"/>
  <c r="Y248" i="1" s="1"/>
  <c r="AA248" i="1" s="1"/>
  <c r="AH248" i="1"/>
  <c r="AK248" i="1" s="1"/>
  <c r="AM248" i="1" s="1"/>
  <c r="AE248" i="1"/>
  <c r="AI248" i="1" s="1"/>
  <c r="AL248" i="1" s="1"/>
  <c r="AN248" i="1" s="1"/>
  <c r="V913" i="1"/>
  <c r="Y913" i="1" s="1"/>
  <c r="AA913" i="1" s="1"/>
  <c r="S913" i="1"/>
  <c r="W913" i="1" s="1"/>
  <c r="Z913" i="1" s="1"/>
  <c r="AB913" i="1" s="1"/>
  <c r="AH913" i="1"/>
  <c r="AK913" i="1" s="1"/>
  <c r="AM913" i="1" s="1"/>
  <c r="AE913" i="1"/>
  <c r="AI913" i="1" s="1"/>
  <c r="AL913" i="1" s="1"/>
  <c r="AN913" i="1" s="1"/>
  <c r="AH466" i="1"/>
  <c r="AK466" i="1" s="1"/>
  <c r="AM466" i="1" s="1"/>
  <c r="AE466" i="1"/>
  <c r="AI466" i="1" s="1"/>
  <c r="AL466" i="1" s="1"/>
  <c r="AN466" i="1" s="1"/>
  <c r="S466" i="1"/>
  <c r="W466" i="1" s="1"/>
  <c r="Z466" i="1" s="1"/>
  <c r="AB466" i="1" s="1"/>
  <c r="V466" i="1"/>
  <c r="Y466" i="1" s="1"/>
  <c r="AA466" i="1" s="1"/>
  <c r="AE368" i="1"/>
  <c r="AI368" i="1" s="1"/>
  <c r="AL368" i="1" s="1"/>
  <c r="AN368" i="1" s="1"/>
  <c r="AH368" i="1"/>
  <c r="AK368" i="1" s="1"/>
  <c r="AM368" i="1" s="1"/>
  <c r="S368" i="1"/>
  <c r="W368" i="1" s="1"/>
  <c r="Z368" i="1" s="1"/>
  <c r="AB368" i="1" s="1"/>
  <c r="V368" i="1"/>
  <c r="Y368" i="1" s="1"/>
  <c r="AA368" i="1" s="1"/>
  <c r="AE1039" i="1"/>
  <c r="AI1039" i="1" s="1"/>
  <c r="AL1039" i="1" s="1"/>
  <c r="AN1039" i="1" s="1"/>
  <c r="AH1039" i="1"/>
  <c r="AK1039" i="1" s="1"/>
  <c r="AM1039" i="1" s="1"/>
  <c r="V1039" i="1"/>
  <c r="Y1039" i="1" s="1"/>
  <c r="AA1039" i="1" s="1"/>
  <c r="S1039" i="1"/>
  <c r="W1039" i="1" s="1"/>
  <c r="Z1039" i="1" s="1"/>
  <c r="AB1039" i="1" s="1"/>
  <c r="V57" i="1"/>
  <c r="Y57" i="1" s="1"/>
  <c r="AA57" i="1" s="1"/>
  <c r="S57" i="1"/>
  <c r="W57" i="1" s="1"/>
  <c r="Z57" i="1" s="1"/>
  <c r="AB57" i="1" s="1"/>
  <c r="AE57" i="1"/>
  <c r="AI57" i="1" s="1"/>
  <c r="AL57" i="1" s="1"/>
  <c r="AN57" i="1" s="1"/>
  <c r="AH57" i="1"/>
  <c r="AK57" i="1" s="1"/>
  <c r="AM57" i="1" s="1"/>
  <c r="AH123" i="1"/>
  <c r="AK123" i="1" s="1"/>
  <c r="AM123" i="1" s="1"/>
  <c r="AE123" i="1"/>
  <c r="AI123" i="1" s="1"/>
  <c r="AL123" i="1" s="1"/>
  <c r="AN123" i="1" s="1"/>
  <c r="S123" i="1"/>
  <c r="W123" i="1" s="1"/>
  <c r="Z123" i="1" s="1"/>
  <c r="AB123" i="1" s="1"/>
  <c r="V123" i="1"/>
  <c r="Y123" i="1" s="1"/>
  <c r="AA123" i="1" s="1"/>
  <c r="AE243" i="1"/>
  <c r="AI243" i="1" s="1"/>
  <c r="AL243" i="1" s="1"/>
  <c r="AN243" i="1" s="1"/>
  <c r="AH243" i="1"/>
  <c r="AK243" i="1" s="1"/>
  <c r="AM243" i="1" s="1"/>
  <c r="V243" i="1"/>
  <c r="Y243" i="1" s="1"/>
  <c r="AA243" i="1" s="1"/>
  <c r="S243" i="1"/>
  <c r="W243" i="1" s="1"/>
  <c r="Z243" i="1" s="1"/>
  <c r="AB243" i="1" s="1"/>
  <c r="V385" i="1"/>
  <c r="Y385" i="1" s="1"/>
  <c r="AA385" i="1" s="1"/>
  <c r="S385" i="1"/>
  <c r="W385" i="1" s="1"/>
  <c r="Z385" i="1" s="1"/>
  <c r="AB385" i="1" s="1"/>
  <c r="AH385" i="1"/>
  <c r="AK385" i="1" s="1"/>
  <c r="AM385" i="1" s="1"/>
  <c r="AE385" i="1"/>
  <c r="AI385" i="1" s="1"/>
  <c r="AL385" i="1" s="1"/>
  <c r="AN385" i="1" s="1"/>
  <c r="V487" i="1"/>
  <c r="Y487" i="1" s="1"/>
  <c r="AA487" i="1" s="1"/>
  <c r="S487" i="1"/>
  <c r="W487" i="1" s="1"/>
  <c r="Z487" i="1" s="1"/>
  <c r="AB487" i="1" s="1"/>
  <c r="AH487" i="1"/>
  <c r="AK487" i="1" s="1"/>
  <c r="AM487" i="1" s="1"/>
  <c r="AE487" i="1"/>
  <c r="S527" i="1"/>
  <c r="W527" i="1" s="1"/>
  <c r="Z527" i="1" s="1"/>
  <c r="AB527" i="1" s="1"/>
  <c r="V527" i="1"/>
  <c r="Y527" i="1" s="1"/>
  <c r="AA527" i="1" s="1"/>
  <c r="AH527" i="1"/>
  <c r="AK527" i="1" s="1"/>
  <c r="AM527" i="1" s="1"/>
  <c r="AE527" i="1"/>
  <c r="AI527" i="1" s="1"/>
  <c r="AL527" i="1" s="1"/>
  <c r="AN527" i="1" s="1"/>
  <c r="S572" i="1"/>
  <c r="W572" i="1" s="1"/>
  <c r="Z572" i="1" s="1"/>
  <c r="AB572" i="1" s="1"/>
  <c r="V572" i="1"/>
  <c r="Y572" i="1" s="1"/>
  <c r="AA572" i="1" s="1"/>
  <c r="AH572" i="1"/>
  <c r="AK572" i="1" s="1"/>
  <c r="AM572" i="1" s="1"/>
  <c r="AE572" i="1"/>
  <c r="AH621" i="1"/>
  <c r="AK621" i="1" s="1"/>
  <c r="AM621" i="1" s="1"/>
  <c r="AE621" i="1"/>
  <c r="AI621" i="1" s="1"/>
  <c r="AL621" i="1" s="1"/>
  <c r="AN621" i="1" s="1"/>
  <c r="S621" i="1"/>
  <c r="W621" i="1" s="1"/>
  <c r="Z621" i="1" s="1"/>
  <c r="AB621" i="1" s="1"/>
  <c r="V621" i="1"/>
  <c r="Y621" i="1" s="1"/>
  <c r="AA621" i="1" s="1"/>
  <c r="AE714" i="1"/>
  <c r="AI714" i="1" s="1"/>
  <c r="AL714" i="1" s="1"/>
  <c r="AN714" i="1" s="1"/>
  <c r="AH714" i="1"/>
  <c r="AK714" i="1" s="1"/>
  <c r="AM714" i="1" s="1"/>
  <c r="V714" i="1"/>
  <c r="Y714" i="1" s="1"/>
  <c r="AA714" i="1" s="1"/>
  <c r="S714" i="1"/>
  <c r="W714" i="1" s="1"/>
  <c r="Z714" i="1" s="1"/>
  <c r="AB714" i="1" s="1"/>
  <c r="V799" i="1"/>
  <c r="Y799" i="1" s="1"/>
  <c r="AA799" i="1" s="1"/>
  <c r="S799" i="1"/>
  <c r="W799" i="1" s="1"/>
  <c r="Z799" i="1" s="1"/>
  <c r="AB799" i="1" s="1"/>
  <c r="AH799" i="1"/>
  <c r="AK799" i="1" s="1"/>
  <c r="AM799" i="1" s="1"/>
  <c r="AE799" i="1"/>
  <c r="AI799" i="1" s="1"/>
  <c r="AL799" i="1" s="1"/>
  <c r="AN799" i="1" s="1"/>
  <c r="AE869" i="1"/>
  <c r="AI869" i="1" s="1"/>
  <c r="AL869" i="1" s="1"/>
  <c r="AN869" i="1" s="1"/>
  <c r="AH869" i="1"/>
  <c r="AK869" i="1" s="1"/>
  <c r="AM869" i="1" s="1"/>
  <c r="V869" i="1"/>
  <c r="Y869" i="1" s="1"/>
  <c r="AA869" i="1" s="1"/>
  <c r="S869" i="1"/>
  <c r="W869" i="1" s="1"/>
  <c r="Z869" i="1" s="1"/>
  <c r="AB869" i="1" s="1"/>
  <c r="AE925" i="1"/>
  <c r="AH925" i="1"/>
  <c r="AK925" i="1" s="1"/>
  <c r="AM925" i="1" s="1"/>
  <c r="V925" i="1"/>
  <c r="Y925" i="1" s="1"/>
  <c r="AA925" i="1" s="1"/>
  <c r="S925" i="1"/>
  <c r="W925" i="1" s="1"/>
  <c r="Z925" i="1" s="1"/>
  <c r="AB925" i="1" s="1"/>
  <c r="S963" i="1"/>
  <c r="W963" i="1" s="1"/>
  <c r="Z963" i="1" s="1"/>
  <c r="AB963" i="1" s="1"/>
  <c r="V963" i="1"/>
  <c r="Y963" i="1" s="1"/>
  <c r="AA963" i="1" s="1"/>
  <c r="AH963" i="1"/>
  <c r="AK963" i="1" s="1"/>
  <c r="AM963" i="1" s="1"/>
  <c r="AE963" i="1"/>
  <c r="AI963" i="1" s="1"/>
  <c r="AL963" i="1" s="1"/>
  <c r="AN963" i="1" s="1"/>
  <c r="AE137" i="1"/>
  <c r="AI137" i="1" s="1"/>
  <c r="AL137" i="1" s="1"/>
  <c r="AN137" i="1" s="1"/>
  <c r="AH137" i="1"/>
  <c r="AK137" i="1" s="1"/>
  <c r="AM137" i="1" s="1"/>
  <c r="V137" i="1"/>
  <c r="Y137" i="1" s="1"/>
  <c r="AA137" i="1" s="1"/>
  <c r="S137" i="1"/>
  <c r="W137" i="1" s="1"/>
  <c r="Z137" i="1" s="1"/>
  <c r="AB137" i="1" s="1"/>
  <c r="V726" i="1"/>
  <c r="Y726" i="1" s="1"/>
  <c r="AA726" i="1" s="1"/>
  <c r="S726" i="1"/>
  <c r="W726" i="1" s="1"/>
  <c r="Z726" i="1" s="1"/>
  <c r="AB726" i="1" s="1"/>
  <c r="AH726" i="1"/>
  <c r="AK726" i="1" s="1"/>
  <c r="AM726" i="1" s="1"/>
  <c r="AE726" i="1"/>
  <c r="AI726" i="1" s="1"/>
  <c r="AL726" i="1" s="1"/>
  <c r="AN726" i="1" s="1"/>
  <c r="V718" i="1"/>
  <c r="Y718" i="1" s="1"/>
  <c r="AA718" i="1" s="1"/>
  <c r="S718" i="1"/>
  <c r="W718" i="1" s="1"/>
  <c r="Z718" i="1" s="1"/>
  <c r="AB718" i="1" s="1"/>
  <c r="AH718" i="1"/>
  <c r="AK718" i="1" s="1"/>
  <c r="AM718" i="1" s="1"/>
  <c r="AE718" i="1"/>
  <c r="AE148" i="1"/>
  <c r="AI148" i="1" s="1"/>
  <c r="AL148" i="1" s="1"/>
  <c r="AN148" i="1" s="1"/>
  <c r="AH148" i="1"/>
  <c r="AK148" i="1" s="1"/>
  <c r="AM148" i="1" s="1"/>
  <c r="V148" i="1"/>
  <c r="Y148" i="1" s="1"/>
  <c r="AA148" i="1" s="1"/>
  <c r="S148" i="1"/>
  <c r="W148" i="1" s="1"/>
  <c r="Z148" i="1" s="1"/>
  <c r="AB148" i="1" s="1"/>
  <c r="AH244" i="1"/>
  <c r="AK244" i="1" s="1"/>
  <c r="AM244" i="1" s="1"/>
  <c r="AE244" i="1"/>
  <c r="AI244" i="1" s="1"/>
  <c r="AL244" i="1" s="1"/>
  <c r="AN244" i="1" s="1"/>
  <c r="S244" i="1"/>
  <c r="W244" i="1" s="1"/>
  <c r="Z244" i="1" s="1"/>
  <c r="AB244" i="1" s="1"/>
  <c r="V244" i="1"/>
  <c r="Y244" i="1" s="1"/>
  <c r="AA244" i="1" s="1"/>
  <c r="S212" i="1"/>
  <c r="W212" i="1" s="1"/>
  <c r="Z212" i="1" s="1"/>
  <c r="AB212" i="1" s="1"/>
  <c r="V212" i="1"/>
  <c r="Y212" i="1" s="1"/>
  <c r="AA212" i="1" s="1"/>
  <c r="AH212" i="1"/>
  <c r="AK212" i="1" s="1"/>
  <c r="AM212" i="1" s="1"/>
  <c r="AE212" i="1"/>
  <c r="AI212" i="1" s="1"/>
  <c r="AL212" i="1" s="1"/>
  <c r="AN212" i="1" s="1"/>
  <c r="AE254" i="1"/>
  <c r="AI254" i="1" s="1"/>
  <c r="AL254" i="1" s="1"/>
  <c r="AN254" i="1" s="1"/>
  <c r="AH254" i="1"/>
  <c r="AK254" i="1" s="1"/>
  <c r="AM254" i="1" s="1"/>
  <c r="V254" i="1"/>
  <c r="Y254" i="1" s="1"/>
  <c r="AA254" i="1" s="1"/>
  <c r="S254" i="1"/>
  <c r="W254" i="1" s="1"/>
  <c r="Z254" i="1" s="1"/>
  <c r="AB254" i="1" s="1"/>
  <c r="AH1092" i="1"/>
  <c r="AK1092" i="1" s="1"/>
  <c r="AM1092" i="1" s="1"/>
  <c r="AE1092" i="1"/>
  <c r="AI1092" i="1" s="1"/>
  <c r="AL1092" i="1" s="1"/>
  <c r="AN1092" i="1" s="1"/>
  <c r="V1092" i="1"/>
  <c r="Y1092" i="1" s="1"/>
  <c r="AA1092" i="1" s="1"/>
  <c r="S1092" i="1"/>
  <c r="W1092" i="1" s="1"/>
  <c r="Z1092" i="1" s="1"/>
  <c r="AB1092" i="1" s="1"/>
  <c r="AH773" i="1"/>
  <c r="AK773" i="1" s="1"/>
  <c r="AM773" i="1" s="1"/>
  <c r="AE773" i="1"/>
  <c r="AI773" i="1" s="1"/>
  <c r="AL773" i="1" s="1"/>
  <c r="AN773" i="1" s="1"/>
  <c r="V773" i="1"/>
  <c r="Y773" i="1" s="1"/>
  <c r="AA773" i="1" s="1"/>
  <c r="S773" i="1"/>
  <c r="W773" i="1" s="1"/>
  <c r="Z773" i="1" s="1"/>
  <c r="AB773" i="1" s="1"/>
  <c r="V465" i="1"/>
  <c r="Y465" i="1" s="1"/>
  <c r="AA465" i="1" s="1"/>
  <c r="S465" i="1"/>
  <c r="W465" i="1" s="1"/>
  <c r="Z465" i="1" s="1"/>
  <c r="AB465" i="1" s="1"/>
  <c r="AE465" i="1"/>
  <c r="AI465" i="1" s="1"/>
  <c r="AL465" i="1" s="1"/>
  <c r="AN465" i="1" s="1"/>
  <c r="AH465" i="1"/>
  <c r="AK465" i="1" s="1"/>
  <c r="AM465" i="1" s="1"/>
  <c r="AH1082" i="1"/>
  <c r="AK1082" i="1" s="1"/>
  <c r="AM1082" i="1" s="1"/>
  <c r="AE1082" i="1"/>
  <c r="AI1082" i="1" s="1"/>
  <c r="AL1082" i="1" s="1"/>
  <c r="AN1082" i="1" s="1"/>
  <c r="V1082" i="1"/>
  <c r="Y1082" i="1" s="1"/>
  <c r="AA1082" i="1" s="1"/>
  <c r="S1082" i="1"/>
  <c r="W1082" i="1" s="1"/>
  <c r="Z1082" i="1" s="1"/>
  <c r="AB1082" i="1" s="1"/>
  <c r="AH101" i="1"/>
  <c r="AK101" i="1" s="1"/>
  <c r="AM101" i="1" s="1"/>
  <c r="AE101" i="1"/>
  <c r="AI101" i="1" s="1"/>
  <c r="AL101" i="1" s="1"/>
  <c r="AN101" i="1" s="1"/>
  <c r="S101" i="1"/>
  <c r="W101" i="1" s="1"/>
  <c r="Z101" i="1" s="1"/>
  <c r="AB101" i="1" s="1"/>
  <c r="V101" i="1"/>
  <c r="Y101" i="1" s="1"/>
  <c r="AA101" i="1" s="1"/>
  <c r="V172" i="1"/>
  <c r="Y172" i="1" s="1"/>
  <c r="AA172" i="1" s="1"/>
  <c r="S172" i="1"/>
  <c r="W172" i="1" s="1"/>
  <c r="Z172" i="1" s="1"/>
  <c r="AB172" i="1" s="1"/>
  <c r="AE172" i="1"/>
  <c r="AI172" i="1" s="1"/>
  <c r="AL172" i="1" s="1"/>
  <c r="AN172" i="1" s="1"/>
  <c r="AH172" i="1"/>
  <c r="AK172" i="1" s="1"/>
  <c r="AM172" i="1" s="1"/>
  <c r="AE16" i="1"/>
  <c r="AI16" i="1" s="1"/>
  <c r="AL16" i="1" s="1"/>
  <c r="AN16" i="1" s="1"/>
  <c r="AH16" i="1"/>
  <c r="AK16" i="1" s="1"/>
  <c r="AM16" i="1" s="1"/>
  <c r="V16" i="1"/>
  <c r="Y16" i="1" s="1"/>
  <c r="AA16" i="1" s="1"/>
  <c r="S16" i="1"/>
  <c r="W16" i="1" s="1"/>
  <c r="Z16" i="1" s="1"/>
  <c r="AB16" i="1" s="1"/>
  <c r="V287" i="1"/>
  <c r="Y287" i="1" s="1"/>
  <c r="AA287" i="1" s="1"/>
  <c r="S287" i="1"/>
  <c r="W287" i="1" s="1"/>
  <c r="Z287" i="1" s="1"/>
  <c r="AB287" i="1" s="1"/>
  <c r="AE287" i="1"/>
  <c r="AI287" i="1" s="1"/>
  <c r="AL287" i="1" s="1"/>
  <c r="AN287" i="1" s="1"/>
  <c r="AH287" i="1"/>
  <c r="AK287" i="1" s="1"/>
  <c r="AM287" i="1" s="1"/>
  <c r="S130" i="1"/>
  <c r="W130" i="1" s="1"/>
  <c r="Z130" i="1" s="1"/>
  <c r="AB130" i="1" s="1"/>
  <c r="V130" i="1"/>
  <c r="Y130" i="1" s="1"/>
  <c r="AA130" i="1" s="1"/>
  <c r="AH130" i="1"/>
  <c r="AK130" i="1" s="1"/>
  <c r="AM130" i="1" s="1"/>
  <c r="AE130" i="1"/>
  <c r="AI130" i="1" s="1"/>
  <c r="AL130" i="1" s="1"/>
  <c r="AN130" i="1" s="1"/>
  <c r="V341" i="1"/>
  <c r="Y341" i="1" s="1"/>
  <c r="AA341" i="1" s="1"/>
  <c r="S341" i="1"/>
  <c r="W341" i="1" s="1"/>
  <c r="Z341" i="1" s="1"/>
  <c r="AB341" i="1" s="1"/>
  <c r="AE341" i="1"/>
  <c r="AI341" i="1" s="1"/>
  <c r="AL341" i="1" s="1"/>
  <c r="AN341" i="1" s="1"/>
  <c r="AH341" i="1"/>
  <c r="AK341" i="1" s="1"/>
  <c r="AM341" i="1" s="1"/>
  <c r="AH347" i="1"/>
  <c r="AK347" i="1" s="1"/>
  <c r="AM347" i="1" s="1"/>
  <c r="AE347" i="1"/>
  <c r="AI347" i="1" s="1"/>
  <c r="AL347" i="1" s="1"/>
  <c r="AN347" i="1" s="1"/>
  <c r="V347" i="1"/>
  <c r="Y347" i="1" s="1"/>
  <c r="AA347" i="1" s="1"/>
  <c r="S347" i="1"/>
  <c r="W347" i="1" s="1"/>
  <c r="Z347" i="1" s="1"/>
  <c r="AB347" i="1" s="1"/>
  <c r="V189" i="1"/>
  <c r="Y189" i="1" s="1"/>
  <c r="AA189" i="1" s="1"/>
  <c r="S189" i="1"/>
  <c r="W189" i="1" s="1"/>
  <c r="Z189" i="1" s="1"/>
  <c r="AB189" i="1" s="1"/>
  <c r="AH189" i="1"/>
  <c r="AK189" i="1" s="1"/>
  <c r="AM189" i="1" s="1"/>
  <c r="AE189" i="1"/>
  <c r="AI189" i="1" s="1"/>
  <c r="AL189" i="1" s="1"/>
  <c r="AN189" i="1" s="1"/>
  <c r="AE124" i="1"/>
  <c r="AI124" i="1" s="1"/>
  <c r="AL124" i="1" s="1"/>
  <c r="AN124" i="1" s="1"/>
  <c r="AH124" i="1"/>
  <c r="AK124" i="1" s="1"/>
  <c r="AM124" i="1" s="1"/>
  <c r="V124" i="1"/>
  <c r="Y124" i="1" s="1"/>
  <c r="AA124" i="1" s="1"/>
  <c r="S124" i="1"/>
  <c r="W124" i="1" s="1"/>
  <c r="Z124" i="1" s="1"/>
  <c r="AB124" i="1" s="1"/>
  <c r="AE5" i="1"/>
  <c r="AI5" i="1" s="1"/>
  <c r="AL5" i="1" s="1"/>
  <c r="AN5" i="1" s="1"/>
  <c r="AH5" i="1"/>
  <c r="AK5" i="1" s="1"/>
  <c r="AM5" i="1" s="1"/>
  <c r="S5" i="1"/>
  <c r="W5" i="1" s="1"/>
  <c r="Z5" i="1" s="1"/>
  <c r="AB5" i="1" s="1"/>
  <c r="V5" i="1"/>
  <c r="Y5" i="1" s="1"/>
  <c r="AA5" i="1" s="1"/>
  <c r="V242" i="1"/>
  <c r="Y242" i="1" s="1"/>
  <c r="AA242" i="1" s="1"/>
  <c r="S242" i="1"/>
  <c r="W242" i="1" s="1"/>
  <c r="Z242" i="1" s="1"/>
  <c r="AB242" i="1" s="1"/>
  <c r="AE242" i="1"/>
  <c r="AI242" i="1" s="1"/>
  <c r="AL242" i="1" s="1"/>
  <c r="AN242" i="1" s="1"/>
  <c r="AH242" i="1"/>
  <c r="AK242" i="1" s="1"/>
  <c r="AM242" i="1" s="1"/>
  <c r="AE186" i="1"/>
  <c r="AI186" i="1" s="1"/>
  <c r="AL186" i="1" s="1"/>
  <c r="AN186" i="1" s="1"/>
  <c r="AH186" i="1"/>
  <c r="AK186" i="1" s="1"/>
  <c r="AM186" i="1" s="1"/>
  <c r="V186" i="1"/>
  <c r="Y186" i="1" s="1"/>
  <c r="AA186" i="1" s="1"/>
  <c r="S186" i="1"/>
  <c r="W186" i="1" s="1"/>
  <c r="Z186" i="1" s="1"/>
  <c r="AB186" i="1" s="1"/>
  <c r="AE140" i="1"/>
  <c r="AI140" i="1" s="1"/>
  <c r="AL140" i="1" s="1"/>
  <c r="AN140" i="1" s="1"/>
  <c r="AH140" i="1"/>
  <c r="AK140" i="1" s="1"/>
  <c r="AM140" i="1" s="1"/>
  <c r="V140" i="1"/>
  <c r="Y140" i="1" s="1"/>
  <c r="AA140" i="1" s="1"/>
  <c r="S140" i="1"/>
  <c r="W140" i="1" s="1"/>
  <c r="Z140" i="1" s="1"/>
  <c r="AB140" i="1" s="1"/>
  <c r="AH339" i="1"/>
  <c r="AK339" i="1" s="1"/>
  <c r="AM339" i="1" s="1"/>
  <c r="AE339" i="1"/>
  <c r="AI339" i="1" s="1"/>
  <c r="AL339" i="1" s="1"/>
  <c r="AN339" i="1" s="1"/>
  <c r="S339" i="1"/>
  <c r="W339" i="1" s="1"/>
  <c r="Z339" i="1" s="1"/>
  <c r="AB339" i="1" s="1"/>
  <c r="V339" i="1"/>
  <c r="Y339" i="1" s="1"/>
  <c r="AA339" i="1" s="1"/>
  <c r="S304" i="1"/>
  <c r="W304" i="1" s="1"/>
  <c r="Z304" i="1" s="1"/>
  <c r="AB304" i="1" s="1"/>
  <c r="V304" i="1"/>
  <c r="Y304" i="1" s="1"/>
  <c r="AA304" i="1" s="1"/>
  <c r="AH304" i="1"/>
  <c r="AK304" i="1" s="1"/>
  <c r="AM304" i="1" s="1"/>
  <c r="AE304" i="1"/>
  <c r="AI304" i="1" s="1"/>
  <c r="AL304" i="1" s="1"/>
  <c r="AN304" i="1" s="1"/>
  <c r="S71" i="1"/>
  <c r="W71" i="1" s="1"/>
  <c r="Z71" i="1" s="1"/>
  <c r="AB71" i="1" s="1"/>
  <c r="V71" i="1"/>
  <c r="Y71" i="1" s="1"/>
  <c r="AA71" i="1" s="1"/>
  <c r="AH71" i="1"/>
  <c r="AK71" i="1" s="1"/>
  <c r="AM71" i="1" s="1"/>
  <c r="AE71" i="1"/>
  <c r="AI71" i="1" s="1"/>
  <c r="AL71" i="1" s="1"/>
  <c r="AN71" i="1" s="1"/>
  <c r="AE689" i="1"/>
  <c r="AI689" i="1" s="1"/>
  <c r="AL689" i="1" s="1"/>
  <c r="AN689" i="1" s="1"/>
  <c r="AH689" i="1"/>
  <c r="AK689" i="1" s="1"/>
  <c r="AM689" i="1" s="1"/>
  <c r="S689" i="1"/>
  <c r="W689" i="1" s="1"/>
  <c r="Z689" i="1" s="1"/>
  <c r="AB689" i="1" s="1"/>
  <c r="V689" i="1"/>
  <c r="Y689" i="1" s="1"/>
  <c r="AA689" i="1" s="1"/>
  <c r="S268" i="1"/>
  <c r="W268" i="1" s="1"/>
  <c r="Z268" i="1" s="1"/>
  <c r="AB268" i="1" s="1"/>
  <c r="V268" i="1"/>
  <c r="Y268" i="1" s="1"/>
  <c r="AA268" i="1" s="1"/>
  <c r="AH268" i="1"/>
  <c r="AK268" i="1" s="1"/>
  <c r="AM268" i="1" s="1"/>
  <c r="AE268" i="1"/>
  <c r="AI268" i="1" s="1"/>
  <c r="AL268" i="1" s="1"/>
  <c r="AN268" i="1" s="1"/>
  <c r="AE60" i="1"/>
  <c r="AI60" i="1" s="1"/>
  <c r="AL60" i="1" s="1"/>
  <c r="AN60" i="1" s="1"/>
  <c r="AH60" i="1"/>
  <c r="AK60" i="1" s="1"/>
  <c r="AM60" i="1" s="1"/>
  <c r="V60" i="1"/>
  <c r="Y60" i="1" s="1"/>
  <c r="AA60" i="1" s="1"/>
  <c r="S60" i="1"/>
  <c r="W60" i="1" s="1"/>
  <c r="Z60" i="1" s="1"/>
  <c r="AB60" i="1" s="1"/>
  <c r="AH203" i="1"/>
  <c r="AK203" i="1" s="1"/>
  <c r="AM203" i="1" s="1"/>
  <c r="AE203" i="1"/>
  <c r="AI203" i="1" s="1"/>
  <c r="AL203" i="1" s="1"/>
  <c r="AN203" i="1" s="1"/>
  <c r="V203" i="1"/>
  <c r="Y203" i="1" s="1"/>
  <c r="AA203" i="1" s="1"/>
  <c r="S203" i="1"/>
  <c r="W203" i="1" s="1"/>
  <c r="Z203" i="1" s="1"/>
  <c r="AB203" i="1" s="1"/>
  <c r="V409" i="1"/>
  <c r="Y409" i="1" s="1"/>
  <c r="AA409" i="1" s="1"/>
  <c r="S409" i="1"/>
  <c r="W409" i="1" s="1"/>
  <c r="Z409" i="1" s="1"/>
  <c r="AB409" i="1" s="1"/>
  <c r="AH409" i="1"/>
  <c r="AK409" i="1" s="1"/>
  <c r="AM409" i="1" s="1"/>
  <c r="AE409" i="1"/>
  <c r="AE497" i="1"/>
  <c r="AI497" i="1" s="1"/>
  <c r="AL497" i="1" s="1"/>
  <c r="AN497" i="1" s="1"/>
  <c r="AH497" i="1"/>
  <c r="AK497" i="1" s="1"/>
  <c r="AM497" i="1" s="1"/>
  <c r="V497" i="1"/>
  <c r="Y497" i="1" s="1"/>
  <c r="AA497" i="1" s="1"/>
  <c r="S497" i="1"/>
  <c r="W497" i="1" s="1"/>
  <c r="Z497" i="1" s="1"/>
  <c r="AB497" i="1" s="1"/>
  <c r="AH546" i="1"/>
  <c r="AK546" i="1" s="1"/>
  <c r="AM546" i="1" s="1"/>
  <c r="AE546" i="1"/>
  <c r="AI546" i="1" s="1"/>
  <c r="AL546" i="1" s="1"/>
  <c r="AN546" i="1" s="1"/>
  <c r="S546" i="1"/>
  <c r="W546" i="1" s="1"/>
  <c r="Z546" i="1" s="1"/>
  <c r="AB546" i="1" s="1"/>
  <c r="V546" i="1"/>
  <c r="Y546" i="1" s="1"/>
  <c r="AA546" i="1" s="1"/>
  <c r="AH637" i="1"/>
  <c r="AK637" i="1" s="1"/>
  <c r="AM637" i="1" s="1"/>
  <c r="AE637" i="1"/>
  <c r="AI637" i="1" s="1"/>
  <c r="AL637" i="1" s="1"/>
  <c r="AN637" i="1" s="1"/>
  <c r="S637" i="1"/>
  <c r="W637" i="1" s="1"/>
  <c r="Z637" i="1" s="1"/>
  <c r="AB637" i="1" s="1"/>
  <c r="V637" i="1"/>
  <c r="Y637" i="1" s="1"/>
  <c r="AA637" i="1" s="1"/>
  <c r="AE735" i="1"/>
  <c r="AI735" i="1" s="1"/>
  <c r="AL735" i="1" s="1"/>
  <c r="AN735" i="1" s="1"/>
  <c r="AH735" i="1"/>
  <c r="AK735" i="1" s="1"/>
  <c r="AM735" i="1" s="1"/>
  <c r="V735" i="1"/>
  <c r="Y735" i="1" s="1"/>
  <c r="AA735" i="1" s="1"/>
  <c r="S735" i="1"/>
  <c r="W735" i="1" s="1"/>
  <c r="Z735" i="1" s="1"/>
  <c r="AB735" i="1" s="1"/>
  <c r="AH838" i="1"/>
  <c r="AK838" i="1" s="1"/>
  <c r="AM838" i="1" s="1"/>
  <c r="AE838" i="1"/>
  <c r="AI838" i="1" s="1"/>
  <c r="AL838" i="1" s="1"/>
  <c r="AN838" i="1" s="1"/>
  <c r="V838" i="1"/>
  <c r="Y838" i="1" s="1"/>
  <c r="AA838" i="1" s="1"/>
  <c r="S838" i="1"/>
  <c r="W838" i="1" s="1"/>
  <c r="Z838" i="1" s="1"/>
  <c r="AB838" i="1" s="1"/>
  <c r="V880" i="1"/>
  <c r="Y880" i="1" s="1"/>
  <c r="AA880" i="1" s="1"/>
  <c r="S880" i="1"/>
  <c r="W880" i="1" s="1"/>
  <c r="Z880" i="1" s="1"/>
  <c r="AB880" i="1" s="1"/>
  <c r="AE880" i="1"/>
  <c r="AI880" i="1" s="1"/>
  <c r="AL880" i="1" s="1"/>
  <c r="AN880" i="1" s="1"/>
  <c r="AH880" i="1"/>
  <c r="AK880" i="1" s="1"/>
  <c r="AM880" i="1" s="1"/>
  <c r="AH940" i="1"/>
  <c r="AK940" i="1" s="1"/>
  <c r="AM940" i="1" s="1"/>
  <c r="AE940" i="1"/>
  <c r="AI940" i="1" s="1"/>
  <c r="AL940" i="1" s="1"/>
  <c r="AN940" i="1" s="1"/>
  <c r="S940" i="1"/>
  <c r="W940" i="1" s="1"/>
  <c r="Z940" i="1" s="1"/>
  <c r="AB940" i="1" s="1"/>
  <c r="V940" i="1"/>
  <c r="Y940" i="1" s="1"/>
  <c r="AA940" i="1" s="1"/>
  <c r="AE995" i="1"/>
  <c r="AI995" i="1" s="1"/>
  <c r="AL995" i="1" s="1"/>
  <c r="AN995" i="1" s="1"/>
  <c r="AH995" i="1"/>
  <c r="AK995" i="1" s="1"/>
  <c r="AM995" i="1" s="1"/>
  <c r="S995" i="1"/>
  <c r="W995" i="1" s="1"/>
  <c r="Z995" i="1" s="1"/>
  <c r="AB995" i="1" s="1"/>
  <c r="V995" i="1"/>
  <c r="Y995" i="1" s="1"/>
  <c r="AA995" i="1" s="1"/>
  <c r="AH1058" i="1"/>
  <c r="AK1058" i="1" s="1"/>
  <c r="AM1058" i="1" s="1"/>
  <c r="AE1058" i="1"/>
  <c r="AI1058" i="1" s="1"/>
  <c r="AL1058" i="1" s="1"/>
  <c r="AN1058" i="1" s="1"/>
  <c r="V1058" i="1"/>
  <c r="Y1058" i="1" s="1"/>
  <c r="AA1058" i="1" s="1"/>
  <c r="S1058" i="1"/>
  <c r="W1058" i="1" s="1"/>
  <c r="Z1058" i="1" s="1"/>
  <c r="AB1058" i="1" s="1"/>
  <c r="S188" i="1"/>
  <c r="W188" i="1" s="1"/>
  <c r="Z188" i="1" s="1"/>
  <c r="AB188" i="1" s="1"/>
  <c r="V188" i="1"/>
  <c r="Y188" i="1" s="1"/>
  <c r="AA188" i="1" s="1"/>
  <c r="AE188" i="1"/>
  <c r="AI188" i="1" s="1"/>
  <c r="AL188" i="1" s="1"/>
  <c r="AN188" i="1" s="1"/>
  <c r="AH188" i="1"/>
  <c r="AK188" i="1" s="1"/>
  <c r="AM188" i="1" s="1"/>
  <c r="V662" i="1"/>
  <c r="Y662" i="1" s="1"/>
  <c r="AA662" i="1" s="1"/>
  <c r="S662" i="1"/>
  <c r="W662" i="1" s="1"/>
  <c r="Z662" i="1" s="1"/>
  <c r="AB662" i="1" s="1"/>
  <c r="AE662" i="1"/>
  <c r="AI662" i="1" s="1"/>
  <c r="AL662" i="1" s="1"/>
  <c r="AN662" i="1" s="1"/>
  <c r="AH662" i="1"/>
  <c r="AK662" i="1" s="1"/>
  <c r="AM662" i="1" s="1"/>
  <c r="V129" i="1"/>
  <c r="Y129" i="1" s="1"/>
  <c r="AA129" i="1" s="1"/>
  <c r="S129" i="1"/>
  <c r="W129" i="1" s="1"/>
  <c r="Z129" i="1" s="1"/>
  <c r="AB129" i="1" s="1"/>
  <c r="AE129" i="1"/>
  <c r="AI129" i="1" s="1"/>
  <c r="AL129" i="1" s="1"/>
  <c r="AN129" i="1" s="1"/>
  <c r="AH129" i="1"/>
  <c r="AK129" i="1" s="1"/>
  <c r="AM129" i="1" s="1"/>
  <c r="S225" i="1"/>
  <c r="W225" i="1" s="1"/>
  <c r="Z225" i="1" s="1"/>
  <c r="AB225" i="1" s="1"/>
  <c r="V225" i="1"/>
  <c r="Y225" i="1" s="1"/>
  <c r="AA225" i="1" s="1"/>
  <c r="AH225" i="1"/>
  <c r="AK225" i="1" s="1"/>
  <c r="AM225" i="1" s="1"/>
  <c r="AE225" i="1"/>
  <c r="AI225" i="1" s="1"/>
  <c r="AL225" i="1" s="1"/>
  <c r="AN225" i="1" s="1"/>
  <c r="AE446" i="1"/>
  <c r="AI446" i="1" s="1"/>
  <c r="AL446" i="1" s="1"/>
  <c r="AN446" i="1" s="1"/>
  <c r="AH446" i="1"/>
  <c r="AK446" i="1" s="1"/>
  <c r="AM446" i="1" s="1"/>
  <c r="S446" i="1"/>
  <c r="W446" i="1" s="1"/>
  <c r="Z446" i="1" s="1"/>
  <c r="AB446" i="1" s="1"/>
  <c r="V446" i="1"/>
  <c r="Y446" i="1" s="1"/>
  <c r="AA446" i="1" s="1"/>
  <c r="V421" i="1"/>
  <c r="Y421" i="1" s="1"/>
  <c r="AA421" i="1" s="1"/>
  <c r="S421" i="1"/>
  <c r="W421" i="1" s="1"/>
  <c r="Z421" i="1" s="1"/>
  <c r="AB421" i="1" s="1"/>
  <c r="AH421" i="1"/>
  <c r="AK421" i="1" s="1"/>
  <c r="AM421" i="1" s="1"/>
  <c r="AE421" i="1"/>
  <c r="AI421" i="1" s="1"/>
  <c r="AL421" i="1" s="1"/>
  <c r="AN421" i="1" s="1"/>
  <c r="S657" i="1"/>
  <c r="W657" i="1" s="1"/>
  <c r="Z657" i="1" s="1"/>
  <c r="AB657" i="1" s="1"/>
  <c r="V657" i="1"/>
  <c r="Y657" i="1" s="1"/>
  <c r="AA657" i="1" s="1"/>
  <c r="AH657" i="1"/>
  <c r="AK657" i="1" s="1"/>
  <c r="AM657" i="1" s="1"/>
  <c r="AE657" i="1"/>
  <c r="AI657" i="1" s="1"/>
  <c r="AL657" i="1" s="1"/>
  <c r="AN657" i="1" s="1"/>
  <c r="AE868" i="1"/>
  <c r="AI868" i="1" s="1"/>
  <c r="AL868" i="1" s="1"/>
  <c r="AN868" i="1" s="1"/>
  <c r="AH868" i="1"/>
  <c r="AK868" i="1" s="1"/>
  <c r="AM868" i="1" s="1"/>
  <c r="V868" i="1"/>
  <c r="Y868" i="1" s="1"/>
  <c r="AA868" i="1" s="1"/>
  <c r="S868" i="1"/>
  <c r="W868" i="1" s="1"/>
  <c r="Z868" i="1" s="1"/>
  <c r="AB868" i="1" s="1"/>
  <c r="V1032" i="1"/>
  <c r="Y1032" i="1" s="1"/>
  <c r="AA1032" i="1" s="1"/>
  <c r="S1032" i="1"/>
  <c r="W1032" i="1" s="1"/>
  <c r="Z1032" i="1" s="1"/>
  <c r="AB1032" i="1" s="1"/>
  <c r="AE1032" i="1"/>
  <c r="AI1032" i="1" s="1"/>
  <c r="AL1032" i="1" s="1"/>
  <c r="AN1032" i="1" s="1"/>
  <c r="AH1032" i="1"/>
  <c r="AK1032" i="1" s="1"/>
  <c r="AM1032" i="1" s="1"/>
  <c r="V937" i="1"/>
  <c r="Y937" i="1" s="1"/>
  <c r="AA937" i="1" s="1"/>
  <c r="S937" i="1"/>
  <c r="W937" i="1" s="1"/>
  <c r="Z937" i="1" s="1"/>
  <c r="AB937" i="1" s="1"/>
  <c r="AE937" i="1"/>
  <c r="AI937" i="1" s="1"/>
  <c r="AL937" i="1" s="1"/>
  <c r="AN937" i="1" s="1"/>
  <c r="AH937" i="1"/>
  <c r="AK937" i="1" s="1"/>
  <c r="AM937" i="1" s="1"/>
  <c r="AE270" i="1"/>
  <c r="AI270" i="1" s="1"/>
  <c r="AL270" i="1" s="1"/>
  <c r="AN270" i="1" s="1"/>
  <c r="AH270" i="1"/>
  <c r="AK270" i="1" s="1"/>
  <c r="AM270" i="1" s="1"/>
  <c r="V270" i="1"/>
  <c r="Y270" i="1" s="1"/>
  <c r="AA270" i="1" s="1"/>
  <c r="S270" i="1"/>
  <c r="W270" i="1" s="1"/>
  <c r="Z270" i="1" s="1"/>
  <c r="AB270" i="1" s="1"/>
  <c r="S23" i="1"/>
  <c r="W23" i="1" s="1"/>
  <c r="Z23" i="1" s="1"/>
  <c r="AB23" i="1" s="1"/>
  <c r="V23" i="1"/>
  <c r="Y23" i="1" s="1"/>
  <c r="AA23" i="1" s="1"/>
  <c r="AH23" i="1"/>
  <c r="AK23" i="1" s="1"/>
  <c r="AM23" i="1" s="1"/>
  <c r="AE23" i="1"/>
  <c r="AI23" i="1" s="1"/>
  <c r="AL23" i="1" s="1"/>
  <c r="AN23" i="1" s="1"/>
  <c r="AH55" i="1"/>
  <c r="AK55" i="1" s="1"/>
  <c r="AM55" i="1" s="1"/>
  <c r="AE55" i="1"/>
  <c r="AI55" i="1" s="1"/>
  <c r="AL55" i="1" s="1"/>
  <c r="AN55" i="1" s="1"/>
  <c r="S55" i="1"/>
  <c r="W55" i="1" s="1"/>
  <c r="Z55" i="1" s="1"/>
  <c r="AB55" i="1" s="1"/>
  <c r="V55" i="1"/>
  <c r="Y55" i="1" s="1"/>
  <c r="AA55" i="1" s="1"/>
  <c r="AE434" i="1"/>
  <c r="AI434" i="1" s="1"/>
  <c r="AH434" i="1"/>
  <c r="AK434" i="1" s="1"/>
  <c r="AM434" i="1" s="1"/>
  <c r="S434" i="1"/>
  <c r="W434" i="1" s="1"/>
  <c r="Z434" i="1" s="1"/>
  <c r="AB434" i="1" s="1"/>
  <c r="V434" i="1"/>
  <c r="Y434" i="1" s="1"/>
  <c r="AA434" i="1" s="1"/>
  <c r="AE520" i="1"/>
  <c r="AI520" i="1" s="1"/>
  <c r="AL520" i="1" s="1"/>
  <c r="AN520" i="1" s="1"/>
  <c r="AH520" i="1"/>
  <c r="AK520" i="1" s="1"/>
  <c r="AM520" i="1" s="1"/>
  <c r="V520" i="1"/>
  <c r="Y520" i="1" s="1"/>
  <c r="AA520" i="1" s="1"/>
  <c r="S520" i="1"/>
  <c r="W520" i="1" s="1"/>
  <c r="Z520" i="1" s="1"/>
  <c r="AB520" i="1" s="1"/>
  <c r="AH608" i="1"/>
  <c r="AK608" i="1" s="1"/>
  <c r="AM608" i="1" s="1"/>
  <c r="AE608" i="1"/>
  <c r="AI608" i="1" s="1"/>
  <c r="AL608" i="1" s="1"/>
  <c r="AN608" i="1" s="1"/>
  <c r="S608" i="1"/>
  <c r="W608" i="1" s="1"/>
  <c r="Z608" i="1" s="1"/>
  <c r="AB608" i="1" s="1"/>
  <c r="V608" i="1"/>
  <c r="Y608" i="1" s="1"/>
  <c r="AA608" i="1" s="1"/>
  <c r="AE1035" i="1"/>
  <c r="AI1035" i="1" s="1"/>
  <c r="AL1035" i="1" s="1"/>
  <c r="AN1035" i="1" s="1"/>
  <c r="AH1035" i="1"/>
  <c r="AK1035" i="1" s="1"/>
  <c r="AM1035" i="1" s="1"/>
  <c r="V1035" i="1"/>
  <c r="Y1035" i="1" s="1"/>
  <c r="AA1035" i="1" s="1"/>
  <c r="S1035" i="1"/>
  <c r="W1035" i="1" s="1"/>
  <c r="Z1035" i="1" s="1"/>
  <c r="AB1035" i="1" s="1"/>
  <c r="V391" i="1"/>
  <c r="Y391" i="1" s="1"/>
  <c r="AA391" i="1" s="1"/>
  <c r="S391" i="1"/>
  <c r="W391" i="1" s="1"/>
  <c r="Z391" i="1" s="1"/>
  <c r="AB391" i="1" s="1"/>
  <c r="AH391" i="1"/>
  <c r="AK391" i="1" s="1"/>
  <c r="AM391" i="1" s="1"/>
  <c r="AE391" i="1"/>
  <c r="V834" i="1"/>
  <c r="Y834" i="1" s="1"/>
  <c r="AA834" i="1" s="1"/>
  <c r="S834" i="1"/>
  <c r="W834" i="1" s="1"/>
  <c r="Z834" i="1" s="1"/>
  <c r="AB834" i="1" s="1"/>
  <c r="AH834" i="1"/>
  <c r="AK834" i="1" s="1"/>
  <c r="AM834" i="1" s="1"/>
  <c r="AE834" i="1"/>
  <c r="AI834" i="1" s="1"/>
  <c r="AL834" i="1" s="1"/>
  <c r="AN834" i="1" s="1"/>
  <c r="V810" i="1"/>
  <c r="Y810" i="1" s="1"/>
  <c r="AA810" i="1" s="1"/>
  <c r="S810" i="1"/>
  <c r="W810" i="1" s="1"/>
  <c r="Z810" i="1" s="1"/>
  <c r="AB810" i="1" s="1"/>
  <c r="AH810" i="1"/>
  <c r="AK810" i="1" s="1"/>
  <c r="AM810" i="1" s="1"/>
  <c r="AE810" i="1"/>
  <c r="AI810" i="1" s="1"/>
  <c r="AL810" i="1" s="1"/>
  <c r="AN810" i="1" s="1"/>
  <c r="AE422" i="1"/>
  <c r="AI422" i="1" s="1"/>
  <c r="AL422" i="1" s="1"/>
  <c r="AN422" i="1" s="1"/>
  <c r="AH422" i="1"/>
  <c r="AK422" i="1" s="1"/>
  <c r="AM422" i="1" s="1"/>
  <c r="S422" i="1"/>
  <c r="W422" i="1" s="1"/>
  <c r="Z422" i="1" s="1"/>
  <c r="AB422" i="1" s="1"/>
  <c r="V422" i="1"/>
  <c r="Y422" i="1" s="1"/>
  <c r="AA422" i="1" s="1"/>
  <c r="S866" i="1"/>
  <c r="W866" i="1" s="1"/>
  <c r="Z866" i="1" s="1"/>
  <c r="AB866" i="1" s="1"/>
  <c r="V866" i="1"/>
  <c r="Y866" i="1" s="1"/>
  <c r="AA866" i="1" s="1"/>
  <c r="AH866" i="1"/>
  <c r="AK866" i="1" s="1"/>
  <c r="AM866" i="1" s="1"/>
  <c r="AE866" i="1"/>
  <c r="AI866" i="1" s="1"/>
  <c r="AL866" i="1" s="1"/>
  <c r="AN866" i="1" s="1"/>
  <c r="S107" i="1"/>
  <c r="W107" i="1" s="1"/>
  <c r="Z107" i="1" s="1"/>
  <c r="AB107" i="1" s="1"/>
  <c r="V107" i="1"/>
  <c r="Y107" i="1" s="1"/>
  <c r="AA107" i="1" s="1"/>
  <c r="AH107" i="1"/>
  <c r="AK107" i="1" s="1"/>
  <c r="AM107" i="1" s="1"/>
  <c r="AE107" i="1"/>
  <c r="AI107" i="1" s="1"/>
  <c r="AL107" i="1" s="1"/>
  <c r="AN107" i="1" s="1"/>
  <c r="AH269" i="1"/>
  <c r="AK269" i="1" s="1"/>
  <c r="AM269" i="1" s="1"/>
  <c r="AE269" i="1"/>
  <c r="AI269" i="1" s="1"/>
  <c r="AL269" i="1" s="1"/>
  <c r="AN269" i="1" s="1"/>
  <c r="S269" i="1"/>
  <c r="W269" i="1" s="1"/>
  <c r="Z269" i="1" s="1"/>
  <c r="AB269" i="1" s="1"/>
  <c r="V269" i="1"/>
  <c r="Y269" i="1" s="1"/>
  <c r="AA269" i="1" s="1"/>
  <c r="AH361" i="1"/>
  <c r="AK361" i="1" s="1"/>
  <c r="AM361" i="1" s="1"/>
  <c r="AE361" i="1"/>
  <c r="AI361" i="1" s="1"/>
  <c r="AL361" i="1" s="1"/>
  <c r="AN361" i="1" s="1"/>
  <c r="V361" i="1"/>
  <c r="Y361" i="1" s="1"/>
  <c r="AA361" i="1" s="1"/>
  <c r="S361" i="1"/>
  <c r="W361" i="1" s="1"/>
  <c r="Z361" i="1" s="1"/>
  <c r="AB361" i="1" s="1"/>
  <c r="V471" i="1"/>
  <c r="Y471" i="1" s="1"/>
  <c r="AA471" i="1" s="1"/>
  <c r="S471" i="1"/>
  <c r="W471" i="1" s="1"/>
  <c r="Z471" i="1" s="1"/>
  <c r="AB471" i="1" s="1"/>
  <c r="AH471" i="1"/>
  <c r="AK471" i="1" s="1"/>
  <c r="AM471" i="1" s="1"/>
  <c r="AE471" i="1"/>
  <c r="AI471" i="1" s="1"/>
  <c r="AL471" i="1" s="1"/>
  <c r="AN471" i="1" s="1"/>
  <c r="AE651" i="1"/>
  <c r="AI651" i="1" s="1"/>
  <c r="AL651" i="1" s="1"/>
  <c r="AN651" i="1" s="1"/>
  <c r="AH651" i="1"/>
  <c r="AK651" i="1" s="1"/>
  <c r="AM651" i="1" s="1"/>
  <c r="V651" i="1"/>
  <c r="Y651" i="1" s="1"/>
  <c r="AA651" i="1" s="1"/>
  <c r="S651" i="1"/>
  <c r="W651" i="1" s="1"/>
  <c r="Z651" i="1" s="1"/>
  <c r="AB651" i="1" s="1"/>
  <c r="V775" i="1"/>
  <c r="Y775" i="1" s="1"/>
  <c r="AA775" i="1" s="1"/>
  <c r="S775" i="1"/>
  <c r="W775" i="1" s="1"/>
  <c r="Z775" i="1" s="1"/>
  <c r="AB775" i="1" s="1"/>
  <c r="AH775" i="1"/>
  <c r="AK775" i="1" s="1"/>
  <c r="AM775" i="1" s="1"/>
  <c r="AE775" i="1"/>
  <c r="AI775" i="1" s="1"/>
  <c r="AL775" i="1" s="1"/>
  <c r="AN775" i="1" s="1"/>
  <c r="S853" i="1"/>
  <c r="W853" i="1" s="1"/>
  <c r="Z853" i="1" s="1"/>
  <c r="AB853" i="1" s="1"/>
  <c r="V853" i="1"/>
  <c r="Y853" i="1" s="1"/>
  <c r="AA853" i="1" s="1"/>
  <c r="AH853" i="1"/>
  <c r="AK853" i="1" s="1"/>
  <c r="AM853" i="1" s="1"/>
  <c r="AE853" i="1"/>
  <c r="AI853" i="1" s="1"/>
  <c r="AL853" i="1" s="1"/>
  <c r="AN853" i="1" s="1"/>
  <c r="AE892" i="1"/>
  <c r="AI892" i="1" s="1"/>
  <c r="AL892" i="1" s="1"/>
  <c r="AN892" i="1" s="1"/>
  <c r="AH892" i="1"/>
  <c r="AK892" i="1" s="1"/>
  <c r="AM892" i="1" s="1"/>
  <c r="V892" i="1"/>
  <c r="Y892" i="1" s="1"/>
  <c r="AA892" i="1" s="1"/>
  <c r="S892" i="1"/>
  <c r="W892" i="1" s="1"/>
  <c r="Z892" i="1" s="1"/>
  <c r="AB892" i="1" s="1"/>
  <c r="AH949" i="1"/>
  <c r="AK949" i="1" s="1"/>
  <c r="AM949" i="1" s="1"/>
  <c r="AE949" i="1"/>
  <c r="AI949" i="1" s="1"/>
  <c r="AL949" i="1" s="1"/>
  <c r="AN949" i="1" s="1"/>
  <c r="S949" i="1"/>
  <c r="W949" i="1" s="1"/>
  <c r="Z949" i="1" s="1"/>
  <c r="AB949" i="1" s="1"/>
  <c r="V949" i="1"/>
  <c r="Y949" i="1" s="1"/>
  <c r="AA949" i="1" s="1"/>
  <c r="AH1021" i="1"/>
  <c r="AK1021" i="1" s="1"/>
  <c r="AM1021" i="1" s="1"/>
  <c r="AE1021" i="1"/>
  <c r="AI1021" i="1" s="1"/>
  <c r="AL1021" i="1" s="1"/>
  <c r="AN1021" i="1" s="1"/>
  <c r="S1021" i="1"/>
  <c r="W1021" i="1" s="1"/>
  <c r="Z1021" i="1" s="1"/>
  <c r="AB1021" i="1" s="1"/>
  <c r="V1021" i="1"/>
  <c r="Y1021" i="1" s="1"/>
  <c r="AA1021" i="1" s="1"/>
  <c r="AH927" i="1"/>
  <c r="AK927" i="1" s="1"/>
  <c r="AM927" i="1" s="1"/>
  <c r="AE927" i="1"/>
  <c r="AI927" i="1" s="1"/>
  <c r="AL927" i="1" s="1"/>
  <c r="AN927" i="1" s="1"/>
  <c r="S927" i="1"/>
  <c r="W927" i="1" s="1"/>
  <c r="Z927" i="1" s="1"/>
  <c r="AB927" i="1" s="1"/>
  <c r="V927" i="1"/>
  <c r="Y927" i="1" s="1"/>
  <c r="AA927" i="1" s="1"/>
  <c r="V782" i="1"/>
  <c r="Y782" i="1" s="1"/>
  <c r="AA782" i="1" s="1"/>
  <c r="S782" i="1"/>
  <c r="W782" i="1" s="1"/>
  <c r="Z782" i="1" s="1"/>
  <c r="AB782" i="1" s="1"/>
  <c r="AE782" i="1"/>
  <c r="AI782" i="1" s="1"/>
  <c r="AL782" i="1" s="1"/>
  <c r="AN782" i="1" s="1"/>
  <c r="AH782" i="1"/>
  <c r="AK782" i="1" s="1"/>
  <c r="AM782" i="1" s="1"/>
  <c r="V852" i="1"/>
  <c r="Y852" i="1" s="1"/>
  <c r="AA852" i="1" s="1"/>
  <c r="S852" i="1"/>
  <c r="W852" i="1" s="1"/>
  <c r="Z852" i="1" s="1"/>
  <c r="AB852" i="1" s="1"/>
  <c r="AH852" i="1"/>
  <c r="AK852" i="1" s="1"/>
  <c r="AM852" i="1" s="1"/>
  <c r="AE852" i="1"/>
  <c r="AI852" i="1" s="1"/>
  <c r="AL852" i="1" s="1"/>
  <c r="AN852" i="1" s="1"/>
  <c r="AE121" i="1"/>
  <c r="AI121" i="1" s="1"/>
  <c r="AL121" i="1" s="1"/>
  <c r="AN121" i="1" s="1"/>
  <c r="AH121" i="1"/>
  <c r="AK121" i="1" s="1"/>
  <c r="AM121" i="1" s="1"/>
  <c r="V121" i="1"/>
  <c r="Y121" i="1" s="1"/>
  <c r="AA121" i="1" s="1"/>
  <c r="S121" i="1"/>
  <c r="W121" i="1" s="1"/>
  <c r="Z121" i="1" s="1"/>
  <c r="AB121" i="1" s="1"/>
  <c r="AE681" i="1"/>
  <c r="AI681" i="1" s="1"/>
  <c r="AH681" i="1"/>
  <c r="AK681" i="1" s="1"/>
  <c r="AM681" i="1" s="1"/>
  <c r="S681" i="1"/>
  <c r="W681" i="1" s="1"/>
  <c r="Z681" i="1" s="1"/>
  <c r="AB681" i="1" s="1"/>
  <c r="V681" i="1"/>
  <c r="Y681" i="1" s="1"/>
  <c r="AA681" i="1" s="1"/>
  <c r="V824" i="1"/>
  <c r="Y824" i="1" s="1"/>
  <c r="AA824" i="1" s="1"/>
  <c r="S824" i="1"/>
  <c r="W824" i="1" s="1"/>
  <c r="Z824" i="1" s="1"/>
  <c r="AB824" i="1" s="1"/>
  <c r="AH824" i="1"/>
  <c r="AK824" i="1" s="1"/>
  <c r="AM824" i="1" s="1"/>
  <c r="AE824" i="1"/>
  <c r="AI824" i="1" s="1"/>
  <c r="AL824" i="1" s="1"/>
  <c r="AN824" i="1" s="1"/>
  <c r="AH1084" i="1"/>
  <c r="AK1084" i="1" s="1"/>
  <c r="AM1084" i="1" s="1"/>
  <c r="AE1084" i="1"/>
  <c r="AI1084" i="1" s="1"/>
  <c r="AL1084" i="1" s="1"/>
  <c r="AN1084" i="1" s="1"/>
  <c r="V1084" i="1"/>
  <c r="Y1084" i="1" s="1"/>
  <c r="AA1084" i="1" s="1"/>
  <c r="S1084" i="1"/>
  <c r="W1084" i="1" s="1"/>
  <c r="Z1084" i="1" s="1"/>
  <c r="AB1084" i="1" s="1"/>
  <c r="V1006" i="1"/>
  <c r="Y1006" i="1" s="1"/>
  <c r="AA1006" i="1" s="1"/>
  <c r="S1006" i="1"/>
  <c r="W1006" i="1" s="1"/>
  <c r="Z1006" i="1" s="1"/>
  <c r="AB1006" i="1" s="1"/>
  <c r="AH1006" i="1"/>
  <c r="AK1006" i="1" s="1"/>
  <c r="AM1006" i="1" s="1"/>
  <c r="AE1006" i="1"/>
  <c r="AI1006" i="1" s="1"/>
  <c r="AL1006" i="1" s="1"/>
  <c r="AN1006" i="1" s="1"/>
  <c r="S585" i="1"/>
  <c r="W585" i="1" s="1"/>
  <c r="Z585" i="1" s="1"/>
  <c r="AB585" i="1" s="1"/>
  <c r="V585" i="1"/>
  <c r="Y585" i="1" s="1"/>
  <c r="AA585" i="1" s="1"/>
  <c r="AH585" i="1"/>
  <c r="AK585" i="1" s="1"/>
  <c r="AM585" i="1" s="1"/>
  <c r="AE585" i="1"/>
  <c r="AI585" i="1" s="1"/>
  <c r="AL585" i="1" s="1"/>
  <c r="AN585" i="1" s="1"/>
  <c r="V445" i="1"/>
  <c r="Y445" i="1" s="1"/>
  <c r="AA445" i="1" s="1"/>
  <c r="S445" i="1"/>
  <c r="W445" i="1" s="1"/>
  <c r="Z445" i="1" s="1"/>
  <c r="AB445" i="1" s="1"/>
  <c r="AH445" i="1"/>
  <c r="AK445" i="1" s="1"/>
  <c r="AM445" i="1" s="1"/>
  <c r="AE445" i="1"/>
  <c r="AI445" i="1" s="1"/>
  <c r="AL445" i="1" s="1"/>
  <c r="AN445" i="1" s="1"/>
  <c r="AH789" i="1"/>
  <c r="AK789" i="1" s="1"/>
  <c r="AM789" i="1" s="1"/>
  <c r="AE789" i="1"/>
  <c r="AI789" i="1" s="1"/>
  <c r="AL789" i="1" s="1"/>
  <c r="AN789" i="1" s="1"/>
  <c r="V789" i="1"/>
  <c r="Y789" i="1" s="1"/>
  <c r="AA789" i="1" s="1"/>
  <c r="S789" i="1"/>
  <c r="W789" i="1" s="1"/>
  <c r="Z789" i="1" s="1"/>
  <c r="AB789" i="1" s="1"/>
  <c r="V513" i="1"/>
  <c r="Y513" i="1" s="1"/>
  <c r="AA513" i="1" s="1"/>
  <c r="S513" i="1"/>
  <c r="W513" i="1" s="1"/>
  <c r="Z513" i="1" s="1"/>
  <c r="AB513" i="1" s="1"/>
  <c r="AH513" i="1"/>
  <c r="AK513" i="1" s="1"/>
  <c r="AM513" i="1" s="1"/>
  <c r="AE513" i="1"/>
  <c r="AI513" i="1" s="1"/>
  <c r="AL513" i="1" s="1"/>
  <c r="AN513" i="1" s="1"/>
  <c r="V897" i="1"/>
  <c r="Y897" i="1" s="1"/>
  <c r="AA897" i="1" s="1"/>
  <c r="S897" i="1"/>
  <c r="W897" i="1" s="1"/>
  <c r="Z897" i="1" s="1"/>
  <c r="AB897" i="1" s="1"/>
  <c r="AE897" i="1"/>
  <c r="AI897" i="1" s="1"/>
  <c r="AL897" i="1" s="1"/>
  <c r="AN897" i="1" s="1"/>
  <c r="AH897" i="1"/>
  <c r="AK897" i="1" s="1"/>
  <c r="AM897" i="1" s="1"/>
  <c r="AH542" i="1"/>
  <c r="AK542" i="1" s="1"/>
  <c r="AM542" i="1" s="1"/>
  <c r="AE542" i="1"/>
  <c r="AI542" i="1" s="1"/>
  <c r="AL542" i="1" s="1"/>
  <c r="AN542" i="1" s="1"/>
  <c r="S542" i="1"/>
  <c r="W542" i="1" s="1"/>
  <c r="Z542" i="1" s="1"/>
  <c r="AB542" i="1" s="1"/>
  <c r="V542" i="1"/>
  <c r="Y542" i="1" s="1"/>
  <c r="AA542" i="1" s="1"/>
  <c r="S63" i="1"/>
  <c r="W63" i="1" s="1"/>
  <c r="Z63" i="1" s="1"/>
  <c r="AB63" i="1" s="1"/>
  <c r="V63" i="1"/>
  <c r="Y63" i="1" s="1"/>
  <c r="AA63" i="1" s="1"/>
  <c r="AH63" i="1"/>
  <c r="AK63" i="1" s="1"/>
  <c r="AM63" i="1" s="1"/>
  <c r="AE63" i="1"/>
  <c r="AI63" i="1" s="1"/>
  <c r="AL63" i="1" s="1"/>
  <c r="AN63" i="1" s="1"/>
  <c r="V81" i="1"/>
  <c r="Y81" i="1" s="1"/>
  <c r="AA81" i="1" s="1"/>
  <c r="S81" i="1"/>
  <c r="W81" i="1" s="1"/>
  <c r="Z81" i="1" s="1"/>
  <c r="AB81" i="1" s="1"/>
  <c r="AE81" i="1"/>
  <c r="AI81" i="1" s="1"/>
  <c r="AL81" i="1" s="1"/>
  <c r="AN81" i="1" s="1"/>
  <c r="AH81" i="1"/>
  <c r="AK81" i="1" s="1"/>
  <c r="AM81" i="1" s="1"/>
  <c r="AH193" i="1"/>
  <c r="AK193" i="1" s="1"/>
  <c r="AM193" i="1" s="1"/>
  <c r="AE193" i="1"/>
  <c r="AI193" i="1" s="1"/>
  <c r="AL193" i="1" s="1"/>
  <c r="AN193" i="1" s="1"/>
  <c r="V193" i="1"/>
  <c r="Y193" i="1" s="1"/>
  <c r="AA193" i="1" s="1"/>
  <c r="S193" i="1"/>
  <c r="W193" i="1" s="1"/>
  <c r="Z193" i="1" s="1"/>
  <c r="AB193" i="1" s="1"/>
  <c r="AE306" i="1"/>
  <c r="AI306" i="1" s="1"/>
  <c r="AL306" i="1" s="1"/>
  <c r="AN306" i="1" s="1"/>
  <c r="AH306" i="1"/>
  <c r="AK306" i="1" s="1"/>
  <c r="AM306" i="1" s="1"/>
  <c r="V306" i="1"/>
  <c r="Y306" i="1" s="1"/>
  <c r="AA306" i="1" s="1"/>
  <c r="S306" i="1"/>
  <c r="W306" i="1" s="1"/>
  <c r="Z306" i="1" s="1"/>
  <c r="AB306" i="1" s="1"/>
  <c r="S170" i="1"/>
  <c r="W170" i="1" s="1"/>
  <c r="Z170" i="1" s="1"/>
  <c r="AB170" i="1" s="1"/>
  <c r="V170" i="1"/>
  <c r="Y170" i="1" s="1"/>
  <c r="AA170" i="1" s="1"/>
  <c r="AH170" i="1"/>
  <c r="AK170" i="1" s="1"/>
  <c r="AM170" i="1" s="1"/>
  <c r="AE170" i="1"/>
  <c r="AI170" i="1" s="1"/>
  <c r="AL170" i="1" s="1"/>
  <c r="AN170" i="1" s="1"/>
  <c r="S323" i="1"/>
  <c r="W323" i="1" s="1"/>
  <c r="Z323" i="1" s="1"/>
  <c r="AB323" i="1" s="1"/>
  <c r="V323" i="1"/>
  <c r="Y323" i="1" s="1"/>
  <c r="AA323" i="1" s="1"/>
  <c r="AH323" i="1"/>
  <c r="AK323" i="1" s="1"/>
  <c r="AM323" i="1" s="1"/>
  <c r="AE323" i="1"/>
  <c r="AI323" i="1" s="1"/>
  <c r="AL323" i="1" s="1"/>
  <c r="AN323" i="1" s="1"/>
  <c r="AE210" i="1"/>
  <c r="AI210" i="1" s="1"/>
  <c r="AL210" i="1" s="1"/>
  <c r="AN210" i="1" s="1"/>
  <c r="AH210" i="1"/>
  <c r="AK210" i="1" s="1"/>
  <c r="AM210" i="1" s="1"/>
  <c r="V210" i="1"/>
  <c r="Y210" i="1" s="1"/>
  <c r="AA210" i="1" s="1"/>
  <c r="S210" i="1"/>
  <c r="W210" i="1" s="1"/>
  <c r="Z210" i="1" s="1"/>
  <c r="AB210" i="1" s="1"/>
  <c r="V209" i="1"/>
  <c r="Y209" i="1" s="1"/>
  <c r="AA209" i="1" s="1"/>
  <c r="S209" i="1"/>
  <c r="W209" i="1" s="1"/>
  <c r="Z209" i="1" s="1"/>
  <c r="AB209" i="1" s="1"/>
  <c r="AH209" i="1"/>
  <c r="AK209" i="1" s="1"/>
  <c r="AM209" i="1" s="1"/>
  <c r="AE209" i="1"/>
  <c r="AI209" i="1" s="1"/>
  <c r="AL209" i="1" s="1"/>
  <c r="AN209" i="1" s="1"/>
  <c r="S83" i="1"/>
  <c r="W83" i="1" s="1"/>
  <c r="Z83" i="1" s="1"/>
  <c r="AB83" i="1" s="1"/>
  <c r="V83" i="1"/>
  <c r="Y83" i="1" s="1"/>
  <c r="AA83" i="1" s="1"/>
  <c r="AH83" i="1"/>
  <c r="AK83" i="1" s="1"/>
  <c r="AM83" i="1" s="1"/>
  <c r="AE83" i="1"/>
  <c r="AI83" i="1" s="1"/>
  <c r="AL83" i="1" s="1"/>
  <c r="AN83" i="1" s="1"/>
  <c r="AE286" i="1"/>
  <c r="AI286" i="1" s="1"/>
  <c r="AL286" i="1" s="1"/>
  <c r="AN286" i="1" s="1"/>
  <c r="AH286" i="1"/>
  <c r="AK286" i="1" s="1"/>
  <c r="AM286" i="1" s="1"/>
  <c r="V286" i="1"/>
  <c r="Y286" i="1" s="1"/>
  <c r="AA286" i="1" s="1"/>
  <c r="S286" i="1"/>
  <c r="W286" i="1" s="1"/>
  <c r="Z286" i="1" s="1"/>
  <c r="AB286" i="1" s="1"/>
  <c r="V133" i="1"/>
  <c r="Y133" i="1" s="1"/>
  <c r="AA133" i="1" s="1"/>
  <c r="S133" i="1"/>
  <c r="W133" i="1" s="1"/>
  <c r="Z133" i="1" s="1"/>
  <c r="AB133" i="1" s="1"/>
  <c r="AE133" i="1"/>
  <c r="AI133" i="1" s="1"/>
  <c r="AL133" i="1" s="1"/>
  <c r="AN133" i="1" s="1"/>
  <c r="AH133" i="1"/>
  <c r="AK133" i="1" s="1"/>
  <c r="AM133" i="1" s="1"/>
  <c r="V195" i="1"/>
  <c r="Y195" i="1" s="1"/>
  <c r="AA195" i="1" s="1"/>
  <c r="S195" i="1"/>
  <c r="W195" i="1" s="1"/>
  <c r="Z195" i="1" s="1"/>
  <c r="AB195" i="1" s="1"/>
  <c r="AH195" i="1"/>
  <c r="AK195" i="1" s="1"/>
  <c r="AM195" i="1" s="1"/>
  <c r="AE195" i="1"/>
  <c r="AI195" i="1" s="1"/>
  <c r="AL195" i="1" s="1"/>
  <c r="AN195" i="1" s="1"/>
  <c r="AE177" i="1"/>
  <c r="AI177" i="1" s="1"/>
  <c r="AL177" i="1" s="1"/>
  <c r="AN177" i="1" s="1"/>
  <c r="AH177" i="1"/>
  <c r="AK177" i="1" s="1"/>
  <c r="AM177" i="1" s="1"/>
  <c r="V177" i="1"/>
  <c r="Y177" i="1" s="1"/>
  <c r="AA177" i="1" s="1"/>
  <c r="S177" i="1"/>
  <c r="W177" i="1" s="1"/>
  <c r="Z177" i="1" s="1"/>
  <c r="AB177" i="1" s="1"/>
  <c r="V84" i="1"/>
  <c r="Y84" i="1" s="1"/>
  <c r="AA84" i="1" s="1"/>
  <c r="S84" i="1"/>
  <c r="W84" i="1" s="1"/>
  <c r="Z84" i="1" s="1"/>
  <c r="AB84" i="1" s="1"/>
  <c r="AE84" i="1"/>
  <c r="AI84" i="1" s="1"/>
  <c r="AL84" i="1" s="1"/>
  <c r="AN84" i="1" s="1"/>
  <c r="AH84" i="1"/>
  <c r="AK84" i="1" s="1"/>
  <c r="AM84" i="1" s="1"/>
  <c r="S296" i="1"/>
  <c r="W296" i="1" s="1"/>
  <c r="Z296" i="1" s="1"/>
  <c r="AB296" i="1" s="1"/>
  <c r="V296" i="1"/>
  <c r="Y296" i="1" s="1"/>
  <c r="AA296" i="1" s="1"/>
  <c r="AH296" i="1"/>
  <c r="AK296" i="1" s="1"/>
  <c r="AM296" i="1" s="1"/>
  <c r="AE296" i="1"/>
  <c r="AI296" i="1" s="1"/>
  <c r="AL296" i="1" s="1"/>
  <c r="AN296" i="1" s="1"/>
  <c r="S260" i="1"/>
  <c r="W260" i="1" s="1"/>
  <c r="Z260" i="1" s="1"/>
  <c r="AB260" i="1" s="1"/>
  <c r="V260" i="1"/>
  <c r="Y260" i="1" s="1"/>
  <c r="AA260" i="1" s="1"/>
  <c r="AH260" i="1"/>
  <c r="AK260" i="1" s="1"/>
  <c r="AM260" i="1" s="1"/>
  <c r="AE260" i="1"/>
  <c r="AI260" i="1" s="1"/>
  <c r="AL260" i="1" s="1"/>
  <c r="AN260" i="1" s="1"/>
  <c r="AH122" i="1"/>
  <c r="AK122" i="1" s="1"/>
  <c r="AM122" i="1" s="1"/>
  <c r="AE122" i="1"/>
  <c r="AI122" i="1" s="1"/>
  <c r="AL122" i="1" s="1"/>
  <c r="AN122" i="1" s="1"/>
  <c r="S122" i="1"/>
  <c r="W122" i="1" s="1"/>
  <c r="Z122" i="1" s="1"/>
  <c r="AB122" i="1" s="1"/>
  <c r="V122" i="1"/>
  <c r="Y122" i="1" s="1"/>
  <c r="AA122" i="1" s="1"/>
  <c r="AH381" i="1"/>
  <c r="AK381" i="1" s="1"/>
  <c r="AM381" i="1" s="1"/>
  <c r="AE381" i="1"/>
  <c r="AI381" i="1" s="1"/>
  <c r="AL381" i="1" s="1"/>
  <c r="AN381" i="1" s="1"/>
  <c r="V381" i="1"/>
  <c r="Y381" i="1" s="1"/>
  <c r="AA381" i="1" s="1"/>
  <c r="S381" i="1"/>
  <c r="W381" i="1" s="1"/>
  <c r="Z381" i="1" s="1"/>
  <c r="AB381" i="1" s="1"/>
  <c r="V441" i="1"/>
  <c r="Y441" i="1" s="1"/>
  <c r="AA441" i="1" s="1"/>
  <c r="S441" i="1"/>
  <c r="W441" i="1" s="1"/>
  <c r="Z441" i="1" s="1"/>
  <c r="AB441" i="1" s="1"/>
  <c r="AH441" i="1"/>
  <c r="AK441" i="1" s="1"/>
  <c r="AM441" i="1" s="1"/>
  <c r="AE441" i="1"/>
  <c r="V484" i="1"/>
  <c r="Y484" i="1" s="1"/>
  <c r="AA484" i="1" s="1"/>
  <c r="S484" i="1"/>
  <c r="W484" i="1" s="1"/>
  <c r="Z484" i="1" s="1"/>
  <c r="AB484" i="1" s="1"/>
  <c r="AE484" i="1"/>
  <c r="AI484" i="1" s="1"/>
  <c r="AL484" i="1" s="1"/>
  <c r="AN484" i="1" s="1"/>
  <c r="AH484" i="1"/>
  <c r="AK484" i="1" s="1"/>
  <c r="AM484" i="1" s="1"/>
  <c r="AE567" i="1"/>
  <c r="AI567" i="1" s="1"/>
  <c r="AL567" i="1" s="1"/>
  <c r="AN567" i="1" s="1"/>
  <c r="AH567" i="1"/>
  <c r="AK567" i="1" s="1"/>
  <c r="AM567" i="1" s="1"/>
  <c r="V567" i="1"/>
  <c r="Y567" i="1" s="1"/>
  <c r="AA567" i="1" s="1"/>
  <c r="S567" i="1"/>
  <c r="W567" i="1" s="1"/>
  <c r="Z567" i="1" s="1"/>
  <c r="AB567" i="1" s="1"/>
  <c r="AE713" i="1"/>
  <c r="AI713" i="1" s="1"/>
  <c r="AL713" i="1" s="1"/>
  <c r="AN713" i="1" s="1"/>
  <c r="AH713" i="1"/>
  <c r="AK713" i="1" s="1"/>
  <c r="AM713" i="1" s="1"/>
  <c r="V713" i="1"/>
  <c r="Y713" i="1" s="1"/>
  <c r="AA713" i="1" s="1"/>
  <c r="S713" i="1"/>
  <c r="W713" i="1" s="1"/>
  <c r="Z713" i="1" s="1"/>
  <c r="AB713" i="1" s="1"/>
  <c r="V794" i="1"/>
  <c r="Y794" i="1" s="1"/>
  <c r="AA794" i="1" s="1"/>
  <c r="S794" i="1"/>
  <c r="W794" i="1" s="1"/>
  <c r="Z794" i="1" s="1"/>
  <c r="AB794" i="1" s="1"/>
  <c r="AE794" i="1"/>
  <c r="AI794" i="1" s="1"/>
  <c r="AL794" i="1" s="1"/>
  <c r="AN794" i="1" s="1"/>
  <c r="AH794" i="1"/>
  <c r="AK794" i="1" s="1"/>
  <c r="AM794" i="1" s="1"/>
  <c r="V864" i="1"/>
  <c r="Y864" i="1" s="1"/>
  <c r="AA864" i="1" s="1"/>
  <c r="S864" i="1"/>
  <c r="W864" i="1" s="1"/>
  <c r="Z864" i="1" s="1"/>
  <c r="AB864" i="1" s="1"/>
  <c r="AE864" i="1"/>
  <c r="AI864" i="1" s="1"/>
  <c r="AL864" i="1" s="1"/>
  <c r="AN864" i="1" s="1"/>
  <c r="AH864" i="1"/>
  <c r="AK864" i="1" s="1"/>
  <c r="AM864" i="1" s="1"/>
  <c r="V917" i="1"/>
  <c r="Y917" i="1" s="1"/>
  <c r="AA917" i="1" s="1"/>
  <c r="S917" i="1"/>
  <c r="W917" i="1" s="1"/>
  <c r="Z917" i="1" s="1"/>
  <c r="AB917" i="1" s="1"/>
  <c r="AH917" i="1"/>
  <c r="AK917" i="1" s="1"/>
  <c r="AM917" i="1" s="1"/>
  <c r="AE917" i="1"/>
  <c r="AI917" i="1" s="1"/>
  <c r="AL917" i="1" s="1"/>
  <c r="AN917" i="1" s="1"/>
  <c r="AE962" i="1"/>
  <c r="AI962" i="1" s="1"/>
  <c r="AL962" i="1" s="1"/>
  <c r="AN962" i="1" s="1"/>
  <c r="AH962" i="1"/>
  <c r="AK962" i="1" s="1"/>
  <c r="AM962" i="1" s="1"/>
  <c r="V962" i="1"/>
  <c r="Y962" i="1" s="1"/>
  <c r="AA962" i="1" s="1"/>
  <c r="S962" i="1"/>
  <c r="W962" i="1" s="1"/>
  <c r="Z962" i="1" s="1"/>
  <c r="AB962" i="1" s="1"/>
  <c r="AH1046" i="1"/>
  <c r="AK1046" i="1" s="1"/>
  <c r="AM1046" i="1" s="1"/>
  <c r="AE1046" i="1"/>
  <c r="AI1046" i="1" s="1"/>
  <c r="AL1046" i="1" s="1"/>
  <c r="AN1046" i="1" s="1"/>
  <c r="S1046" i="1"/>
  <c r="W1046" i="1" s="1"/>
  <c r="Z1046" i="1" s="1"/>
  <c r="AB1046" i="1" s="1"/>
  <c r="V1046" i="1"/>
  <c r="Y1046" i="1" s="1"/>
  <c r="AA1046" i="1" s="1"/>
  <c r="V670" i="1"/>
  <c r="Y670" i="1" s="1"/>
  <c r="AA670" i="1" s="1"/>
  <c r="S670" i="1"/>
  <c r="W670" i="1" s="1"/>
  <c r="Z670" i="1" s="1"/>
  <c r="AB670" i="1" s="1"/>
  <c r="AE670" i="1"/>
  <c r="AI670" i="1" s="1"/>
  <c r="AL670" i="1" s="1"/>
  <c r="AN670" i="1" s="1"/>
  <c r="AH670" i="1"/>
  <c r="AK670" i="1" s="1"/>
  <c r="AM670" i="1" s="1"/>
  <c r="AE766" i="1"/>
  <c r="AI766" i="1" s="1"/>
  <c r="AL766" i="1" s="1"/>
  <c r="AN766" i="1" s="1"/>
  <c r="AH766" i="1"/>
  <c r="AK766" i="1" s="1"/>
  <c r="AM766" i="1" s="1"/>
  <c r="V766" i="1"/>
  <c r="Y766" i="1" s="1"/>
  <c r="AA766" i="1" s="1"/>
  <c r="S766" i="1"/>
  <c r="W766" i="1" s="1"/>
  <c r="Z766" i="1" s="1"/>
  <c r="AB766" i="1" s="1"/>
  <c r="V1048" i="1"/>
  <c r="Y1048" i="1" s="1"/>
  <c r="AA1048" i="1" s="1"/>
  <c r="S1048" i="1"/>
  <c r="W1048" i="1" s="1"/>
  <c r="Z1048" i="1" s="1"/>
  <c r="AB1048" i="1" s="1"/>
  <c r="AE1048" i="1"/>
  <c r="AI1048" i="1" s="1"/>
  <c r="AL1048" i="1" s="1"/>
  <c r="AN1048" i="1" s="1"/>
  <c r="AH1048" i="1"/>
  <c r="AK1048" i="1" s="1"/>
  <c r="AM1048" i="1" s="1"/>
  <c r="AE267" i="1"/>
  <c r="AI267" i="1" s="1"/>
  <c r="AL267" i="1" s="1"/>
  <c r="AN267" i="1" s="1"/>
  <c r="AH267" i="1"/>
  <c r="AK267" i="1" s="1"/>
  <c r="AM267" i="1" s="1"/>
  <c r="V267" i="1"/>
  <c r="Y267" i="1" s="1"/>
  <c r="AA267" i="1" s="1"/>
  <c r="S267" i="1"/>
  <c r="W267" i="1" s="1"/>
  <c r="Z267" i="1" s="1"/>
  <c r="AB267" i="1" s="1"/>
  <c r="AH413" i="1"/>
  <c r="AK413" i="1" s="1"/>
  <c r="AM413" i="1" s="1"/>
  <c r="AE413" i="1"/>
  <c r="AI413" i="1" s="1"/>
  <c r="AL413" i="1" s="1"/>
  <c r="AN413" i="1" s="1"/>
  <c r="V413" i="1"/>
  <c r="Y413" i="1" s="1"/>
  <c r="AA413" i="1" s="1"/>
  <c r="S413" i="1"/>
  <c r="W413" i="1" s="1"/>
  <c r="Z413" i="1" s="1"/>
  <c r="AB413" i="1" s="1"/>
  <c r="AH470" i="1"/>
  <c r="AK470" i="1" s="1"/>
  <c r="AM470" i="1" s="1"/>
  <c r="AE470" i="1"/>
  <c r="AI470" i="1" s="1"/>
  <c r="AL470" i="1" s="1"/>
  <c r="AN470" i="1" s="1"/>
  <c r="S470" i="1"/>
  <c r="W470" i="1" s="1"/>
  <c r="Z470" i="1" s="1"/>
  <c r="AB470" i="1" s="1"/>
  <c r="V470" i="1"/>
  <c r="Y470" i="1" s="1"/>
  <c r="AA470" i="1" s="1"/>
  <c r="V405" i="1"/>
  <c r="Y405" i="1" s="1"/>
  <c r="AA405" i="1" s="1"/>
  <c r="S405" i="1"/>
  <c r="W405" i="1" s="1"/>
  <c r="Z405" i="1" s="1"/>
  <c r="AB405" i="1" s="1"/>
  <c r="AH405" i="1"/>
  <c r="AK405" i="1" s="1"/>
  <c r="AM405" i="1" s="1"/>
  <c r="AE405" i="1"/>
  <c r="AI405" i="1" s="1"/>
  <c r="AL405" i="1" s="1"/>
  <c r="AN405" i="1" s="1"/>
  <c r="V1020" i="1"/>
  <c r="Y1020" i="1" s="1"/>
  <c r="AA1020" i="1" s="1"/>
  <c r="S1020" i="1"/>
  <c r="W1020" i="1" s="1"/>
  <c r="Z1020" i="1" s="1"/>
  <c r="AB1020" i="1" s="1"/>
  <c r="AH1020" i="1"/>
  <c r="AK1020" i="1" s="1"/>
  <c r="AM1020" i="1" s="1"/>
  <c r="AE1020" i="1"/>
  <c r="AI1020" i="1" s="1"/>
  <c r="AL1020" i="1" s="1"/>
  <c r="AN1020" i="1" s="1"/>
  <c r="S636" i="1"/>
  <c r="W636" i="1" s="1"/>
  <c r="Z636" i="1" s="1"/>
  <c r="AB636" i="1" s="1"/>
  <c r="V636" i="1"/>
  <c r="Y636" i="1" s="1"/>
  <c r="AA636" i="1" s="1"/>
  <c r="AH636" i="1"/>
  <c r="AK636" i="1" s="1"/>
  <c r="AM636" i="1" s="1"/>
  <c r="AE636" i="1"/>
  <c r="AI636" i="1" s="1"/>
  <c r="AL636" i="1" s="1"/>
  <c r="AN636" i="1" s="1"/>
  <c r="V449" i="1"/>
  <c r="Y449" i="1" s="1"/>
  <c r="AA449" i="1" s="1"/>
  <c r="S449" i="1"/>
  <c r="W449" i="1" s="1"/>
  <c r="Z449" i="1" s="1"/>
  <c r="AB449" i="1" s="1"/>
  <c r="AH449" i="1"/>
  <c r="AK449" i="1" s="1"/>
  <c r="AM449" i="1" s="1"/>
  <c r="AE449" i="1"/>
  <c r="AI449" i="1" s="1"/>
  <c r="AL449" i="1" s="1"/>
  <c r="AN449" i="1" s="1"/>
  <c r="V525" i="1"/>
  <c r="Y525" i="1" s="1"/>
  <c r="AA525" i="1" s="1"/>
  <c r="S525" i="1"/>
  <c r="W525" i="1" s="1"/>
  <c r="Z525" i="1" s="1"/>
  <c r="AB525" i="1" s="1"/>
  <c r="AE525" i="1"/>
  <c r="AI525" i="1" s="1"/>
  <c r="AL525" i="1" s="1"/>
  <c r="AN525" i="1" s="1"/>
  <c r="AH525" i="1"/>
  <c r="AK525" i="1" s="1"/>
  <c r="AM525" i="1" s="1"/>
  <c r="AH616" i="1"/>
  <c r="AK616" i="1" s="1"/>
  <c r="AM616" i="1" s="1"/>
  <c r="AE616" i="1"/>
  <c r="AI616" i="1" s="1"/>
  <c r="AL616" i="1" s="1"/>
  <c r="AN616" i="1" s="1"/>
  <c r="S616" i="1"/>
  <c r="W616" i="1" s="1"/>
  <c r="Z616" i="1" s="1"/>
  <c r="AB616" i="1" s="1"/>
  <c r="V616" i="1"/>
  <c r="Y616" i="1" s="1"/>
  <c r="AA616" i="1" s="1"/>
  <c r="V1070" i="1"/>
  <c r="Y1070" i="1" s="1"/>
  <c r="AA1070" i="1" s="1"/>
  <c r="S1070" i="1"/>
  <c r="W1070" i="1" s="1"/>
  <c r="Z1070" i="1" s="1"/>
  <c r="AB1070" i="1" s="1"/>
  <c r="AH1070" i="1"/>
  <c r="AK1070" i="1" s="1"/>
  <c r="AM1070" i="1" s="1"/>
  <c r="AE1070" i="1"/>
  <c r="AH522" i="1"/>
  <c r="AK522" i="1" s="1"/>
  <c r="AM522" i="1" s="1"/>
  <c r="AE522" i="1"/>
  <c r="S522" i="1"/>
  <c r="W522" i="1" s="1"/>
  <c r="Z522" i="1" s="1"/>
  <c r="AB522" i="1" s="1"/>
  <c r="V522" i="1"/>
  <c r="Y522" i="1" s="1"/>
  <c r="AA522" i="1" s="1"/>
  <c r="AH858" i="1"/>
  <c r="AK858" i="1" s="1"/>
  <c r="AM858" i="1" s="1"/>
  <c r="AE858" i="1"/>
  <c r="AI858" i="1" s="1"/>
  <c r="S858" i="1"/>
  <c r="W858" i="1" s="1"/>
  <c r="Z858" i="1" s="1"/>
  <c r="AB858" i="1" s="1"/>
  <c r="V858" i="1"/>
  <c r="Y858" i="1" s="1"/>
  <c r="AA858" i="1" s="1"/>
  <c r="V407" i="1"/>
  <c r="Y407" i="1" s="1"/>
  <c r="AA407" i="1" s="1"/>
  <c r="S407" i="1"/>
  <c r="W407" i="1" s="1"/>
  <c r="Z407" i="1" s="1"/>
  <c r="AB407" i="1" s="1"/>
  <c r="AH407" i="1"/>
  <c r="AK407" i="1" s="1"/>
  <c r="AM407" i="1" s="1"/>
  <c r="AE407" i="1"/>
  <c r="S887" i="1"/>
  <c r="W887" i="1" s="1"/>
  <c r="Z887" i="1" s="1"/>
  <c r="AB887" i="1" s="1"/>
  <c r="V887" i="1"/>
  <c r="Y887" i="1" s="1"/>
  <c r="AA887" i="1" s="1"/>
  <c r="AH887" i="1"/>
  <c r="AK887" i="1" s="1"/>
  <c r="AM887" i="1" s="1"/>
  <c r="AE887" i="1"/>
  <c r="AI887" i="1" s="1"/>
  <c r="AL887" i="1" s="1"/>
  <c r="AN887" i="1" s="1"/>
  <c r="AH596" i="1"/>
  <c r="AK596" i="1" s="1"/>
  <c r="AM596" i="1" s="1"/>
  <c r="AE596" i="1"/>
  <c r="AI596" i="1" s="1"/>
  <c r="AL596" i="1" s="1"/>
  <c r="AN596" i="1" s="1"/>
  <c r="S596" i="1"/>
  <c r="W596" i="1" s="1"/>
  <c r="Z596" i="1" s="1"/>
  <c r="AB596" i="1" s="1"/>
  <c r="V596" i="1"/>
  <c r="Y596" i="1" s="1"/>
  <c r="AA596" i="1" s="1"/>
  <c r="AE533" i="1"/>
  <c r="AI533" i="1" s="1"/>
  <c r="AH533" i="1"/>
  <c r="AK533" i="1" s="1"/>
  <c r="AM533" i="1" s="1"/>
  <c r="V533" i="1"/>
  <c r="Y533" i="1" s="1"/>
  <c r="AA533" i="1" s="1"/>
  <c r="S533" i="1"/>
  <c r="W533" i="1" s="1"/>
  <c r="Z533" i="1" s="1"/>
  <c r="AB533" i="1" s="1"/>
  <c r="AE141" i="1"/>
  <c r="AI141" i="1" s="1"/>
  <c r="AL141" i="1" s="1"/>
  <c r="AN141" i="1" s="1"/>
  <c r="AH141" i="1"/>
  <c r="AK141" i="1" s="1"/>
  <c r="AM141" i="1" s="1"/>
  <c r="V141" i="1"/>
  <c r="Y141" i="1" s="1"/>
  <c r="AA141" i="1" s="1"/>
  <c r="S141" i="1"/>
  <c r="W141" i="1" s="1"/>
  <c r="Z141" i="1" s="1"/>
  <c r="AB141" i="1" s="1"/>
  <c r="AE1015" i="1"/>
  <c r="AI1015" i="1" s="1"/>
  <c r="AL1015" i="1" s="1"/>
  <c r="AN1015" i="1" s="1"/>
  <c r="AH1015" i="1"/>
  <c r="AK1015" i="1" s="1"/>
  <c r="AM1015" i="1" s="1"/>
  <c r="V1015" i="1"/>
  <c r="Y1015" i="1" s="1"/>
  <c r="AA1015" i="1" s="1"/>
  <c r="S1015" i="1"/>
  <c r="W1015" i="1" s="1"/>
  <c r="Z1015" i="1" s="1"/>
  <c r="AB1015" i="1" s="1"/>
  <c r="S146" i="1"/>
  <c r="W146" i="1" s="1"/>
  <c r="Z146" i="1" s="1"/>
  <c r="AB146" i="1" s="1"/>
  <c r="V146" i="1"/>
  <c r="Y146" i="1" s="1"/>
  <c r="AA146" i="1" s="1"/>
  <c r="AH146" i="1"/>
  <c r="AK146" i="1" s="1"/>
  <c r="AM146" i="1" s="1"/>
  <c r="AE146" i="1"/>
  <c r="AI146" i="1" s="1"/>
  <c r="AL146" i="1" s="1"/>
  <c r="AN146" i="1" s="1"/>
  <c r="V457" i="1"/>
  <c r="Y457" i="1" s="1"/>
  <c r="AA457" i="1" s="1"/>
  <c r="S457" i="1"/>
  <c r="W457" i="1" s="1"/>
  <c r="Z457" i="1" s="1"/>
  <c r="AB457" i="1" s="1"/>
  <c r="AE457" i="1"/>
  <c r="AI457" i="1" s="1"/>
  <c r="AL457" i="1" s="1"/>
  <c r="AN457" i="1" s="1"/>
  <c r="AH457" i="1"/>
  <c r="AK457" i="1" s="1"/>
  <c r="AM457" i="1" s="1"/>
  <c r="S495" i="1"/>
  <c r="W495" i="1" s="1"/>
  <c r="Z495" i="1" s="1"/>
  <c r="AB495" i="1" s="1"/>
  <c r="V495" i="1"/>
  <c r="Y495" i="1" s="1"/>
  <c r="AA495" i="1" s="1"/>
  <c r="AH495" i="1"/>
  <c r="AK495" i="1" s="1"/>
  <c r="AM495" i="1" s="1"/>
  <c r="AE495" i="1"/>
  <c r="AI495" i="1" s="1"/>
  <c r="AL495" i="1" s="1"/>
  <c r="AN495" i="1" s="1"/>
  <c r="AE532" i="1"/>
  <c r="AH532" i="1"/>
  <c r="AK532" i="1" s="1"/>
  <c r="AM532" i="1" s="1"/>
  <c r="V532" i="1"/>
  <c r="Y532" i="1" s="1"/>
  <c r="AA532" i="1" s="1"/>
  <c r="S532" i="1"/>
  <c r="W532" i="1" s="1"/>
  <c r="Z532" i="1" s="1"/>
  <c r="AB532" i="1" s="1"/>
  <c r="AH581" i="1"/>
  <c r="AK581" i="1" s="1"/>
  <c r="AM581" i="1" s="1"/>
  <c r="AE581" i="1"/>
  <c r="AI581" i="1" s="1"/>
  <c r="AL581" i="1" s="1"/>
  <c r="AN581" i="1" s="1"/>
  <c r="S581" i="1"/>
  <c r="W581" i="1" s="1"/>
  <c r="Z581" i="1" s="1"/>
  <c r="AB581" i="1" s="1"/>
  <c r="V581" i="1"/>
  <c r="Y581" i="1" s="1"/>
  <c r="AA581" i="1" s="1"/>
  <c r="AE635" i="1"/>
  <c r="AI635" i="1" s="1"/>
  <c r="AL635" i="1" s="1"/>
  <c r="AN635" i="1" s="1"/>
  <c r="AH635" i="1"/>
  <c r="AK635" i="1" s="1"/>
  <c r="AM635" i="1" s="1"/>
  <c r="V635" i="1"/>
  <c r="Y635" i="1" s="1"/>
  <c r="AA635" i="1" s="1"/>
  <c r="S635" i="1"/>
  <c r="W635" i="1" s="1"/>
  <c r="Z635" i="1" s="1"/>
  <c r="AB635" i="1" s="1"/>
  <c r="V730" i="1"/>
  <c r="Y730" i="1" s="1"/>
  <c r="AA730" i="1" s="1"/>
  <c r="S730" i="1"/>
  <c r="W730" i="1" s="1"/>
  <c r="Z730" i="1" s="1"/>
  <c r="AB730" i="1" s="1"/>
  <c r="AH730" i="1"/>
  <c r="AK730" i="1" s="1"/>
  <c r="AM730" i="1" s="1"/>
  <c r="AE730" i="1"/>
  <c r="AI730" i="1" s="1"/>
  <c r="AL730" i="1" s="1"/>
  <c r="AN730" i="1" s="1"/>
  <c r="AH836" i="1"/>
  <c r="AK836" i="1" s="1"/>
  <c r="AM836" i="1" s="1"/>
  <c r="AE836" i="1"/>
  <c r="AI836" i="1" s="1"/>
  <c r="AL836" i="1" s="1"/>
  <c r="AN836" i="1" s="1"/>
  <c r="V836" i="1"/>
  <c r="Y836" i="1" s="1"/>
  <c r="AA836" i="1" s="1"/>
  <c r="S836" i="1"/>
  <c r="W836" i="1" s="1"/>
  <c r="Z836" i="1" s="1"/>
  <c r="AB836" i="1" s="1"/>
  <c r="S878" i="1"/>
  <c r="W878" i="1" s="1"/>
  <c r="Z878" i="1" s="1"/>
  <c r="AB878" i="1" s="1"/>
  <c r="V878" i="1"/>
  <c r="Y878" i="1" s="1"/>
  <c r="AA878" i="1" s="1"/>
  <c r="AH878" i="1"/>
  <c r="AK878" i="1" s="1"/>
  <c r="AM878" i="1" s="1"/>
  <c r="AE878" i="1"/>
  <c r="AI878" i="1" s="1"/>
  <c r="AL878" i="1" s="1"/>
  <c r="AN878" i="1" s="1"/>
  <c r="AH939" i="1"/>
  <c r="AK939" i="1" s="1"/>
  <c r="AM939" i="1" s="1"/>
  <c r="AE939" i="1"/>
  <c r="AI939" i="1" s="1"/>
  <c r="AL939" i="1" s="1"/>
  <c r="AN939" i="1" s="1"/>
  <c r="S939" i="1"/>
  <c r="W939" i="1" s="1"/>
  <c r="Z939" i="1" s="1"/>
  <c r="AB939" i="1" s="1"/>
  <c r="V939" i="1"/>
  <c r="Y939" i="1" s="1"/>
  <c r="AA939" i="1" s="1"/>
  <c r="AH1056" i="1"/>
  <c r="AK1056" i="1" s="1"/>
  <c r="AM1056" i="1" s="1"/>
  <c r="AE1056" i="1"/>
  <c r="AI1056" i="1" s="1"/>
  <c r="AL1056" i="1" s="1"/>
  <c r="AN1056" i="1" s="1"/>
  <c r="V1056" i="1"/>
  <c r="Y1056" i="1" s="1"/>
  <c r="AA1056" i="1" s="1"/>
  <c r="S1056" i="1"/>
  <c r="W1056" i="1" s="1"/>
  <c r="Z1056" i="1" s="1"/>
  <c r="AB1056" i="1" s="1"/>
  <c r="S665" i="1"/>
  <c r="W665" i="1" s="1"/>
  <c r="Z665" i="1" s="1"/>
  <c r="AB665" i="1" s="1"/>
  <c r="V665" i="1"/>
  <c r="Y665" i="1" s="1"/>
  <c r="AA665" i="1" s="1"/>
  <c r="AE665" i="1"/>
  <c r="AH665" i="1"/>
  <c r="AK665" i="1" s="1"/>
  <c r="AM665" i="1" s="1"/>
  <c r="AE798" i="1"/>
  <c r="AI798" i="1" s="1"/>
  <c r="AL798" i="1" s="1"/>
  <c r="AN798" i="1" s="1"/>
  <c r="AH798" i="1"/>
  <c r="AK798" i="1" s="1"/>
  <c r="AM798" i="1" s="1"/>
  <c r="V798" i="1"/>
  <c r="Y798" i="1" s="1"/>
  <c r="AA798" i="1" s="1"/>
  <c r="S798" i="1"/>
  <c r="W798" i="1" s="1"/>
  <c r="Z798" i="1" s="1"/>
  <c r="AB798" i="1" s="1"/>
  <c r="AE145" i="1"/>
  <c r="AI145" i="1" s="1"/>
  <c r="AL145" i="1" s="1"/>
  <c r="AN145" i="1" s="1"/>
  <c r="AH145" i="1"/>
  <c r="AK145" i="1" s="1"/>
  <c r="AM145" i="1" s="1"/>
  <c r="V145" i="1"/>
  <c r="Y145" i="1" s="1"/>
  <c r="AA145" i="1" s="1"/>
  <c r="S145" i="1"/>
  <c r="W145" i="1" s="1"/>
  <c r="Z145" i="1" s="1"/>
  <c r="AB145" i="1" s="1"/>
  <c r="S617" i="1"/>
  <c r="W617" i="1" s="1"/>
  <c r="Z617" i="1" s="1"/>
  <c r="AB617" i="1" s="1"/>
  <c r="V617" i="1"/>
  <c r="Y617" i="1" s="1"/>
  <c r="AA617" i="1" s="1"/>
  <c r="AE617" i="1"/>
  <c r="AH617" i="1"/>
  <c r="AK617" i="1" s="1"/>
  <c r="AM617" i="1" s="1"/>
  <c r="AH550" i="1"/>
  <c r="AK550" i="1" s="1"/>
  <c r="AM550" i="1" s="1"/>
  <c r="AE550" i="1"/>
  <c r="AI550" i="1" s="1"/>
  <c r="AL550" i="1" s="1"/>
  <c r="AN550" i="1" s="1"/>
  <c r="S550" i="1"/>
  <c r="W550" i="1" s="1"/>
  <c r="Z550" i="1" s="1"/>
  <c r="AB550" i="1" s="1"/>
  <c r="V550" i="1"/>
  <c r="Y550" i="1" s="1"/>
  <c r="AA550" i="1" s="1"/>
  <c r="S478" i="1"/>
  <c r="W478" i="1" s="1"/>
  <c r="Z478" i="1" s="1"/>
  <c r="AB478" i="1" s="1"/>
  <c r="V478" i="1"/>
  <c r="Y478" i="1" s="1"/>
  <c r="AA478" i="1" s="1"/>
  <c r="AH478" i="1"/>
  <c r="AK478" i="1" s="1"/>
  <c r="AM478" i="1" s="1"/>
  <c r="AE478" i="1"/>
  <c r="AI478" i="1" s="1"/>
  <c r="AL478" i="1" s="1"/>
  <c r="AN478" i="1" s="1"/>
  <c r="V64" i="1"/>
  <c r="Y64" i="1" s="1"/>
  <c r="AA64" i="1" s="1"/>
  <c r="S64" i="1"/>
  <c r="W64" i="1" s="1"/>
  <c r="Z64" i="1" s="1"/>
  <c r="AB64" i="1" s="1"/>
  <c r="AE64" i="1"/>
  <c r="AI64" i="1" s="1"/>
  <c r="AL64" i="1" s="1"/>
  <c r="AN64" i="1" s="1"/>
  <c r="AH64" i="1"/>
  <c r="AK64" i="1" s="1"/>
  <c r="AM64" i="1" s="1"/>
  <c r="S903" i="1"/>
  <c r="W903" i="1" s="1"/>
  <c r="Z903" i="1" s="1"/>
  <c r="AB903" i="1" s="1"/>
  <c r="V903" i="1"/>
  <c r="Y903" i="1" s="1"/>
  <c r="AA903" i="1" s="1"/>
  <c r="AH903" i="1"/>
  <c r="AK903" i="1" s="1"/>
  <c r="AM903" i="1" s="1"/>
  <c r="AE903" i="1"/>
  <c r="AI903" i="1" s="1"/>
  <c r="AE686" i="1"/>
  <c r="AI686" i="1" s="1"/>
  <c r="AL686" i="1" s="1"/>
  <c r="AN686" i="1" s="1"/>
  <c r="AH686" i="1"/>
  <c r="AK686" i="1" s="1"/>
  <c r="AM686" i="1" s="1"/>
  <c r="V686" i="1"/>
  <c r="Y686" i="1" s="1"/>
  <c r="AA686" i="1" s="1"/>
  <c r="S686" i="1"/>
  <c r="W686" i="1" s="1"/>
  <c r="Z686" i="1" s="1"/>
  <c r="AB686" i="1" s="1"/>
  <c r="AH649" i="1"/>
  <c r="AK649" i="1" s="1"/>
  <c r="AM649" i="1" s="1"/>
  <c r="AE649" i="1"/>
  <c r="AI649" i="1" s="1"/>
  <c r="AL649" i="1" s="1"/>
  <c r="AN649" i="1" s="1"/>
  <c r="S649" i="1"/>
  <c r="W649" i="1" s="1"/>
  <c r="Z649" i="1" s="1"/>
  <c r="AB649" i="1" s="1"/>
  <c r="V649" i="1"/>
  <c r="Y649" i="1" s="1"/>
  <c r="AA649" i="1" s="1"/>
  <c r="S633" i="1"/>
  <c r="W633" i="1" s="1"/>
  <c r="Z633" i="1" s="1"/>
  <c r="AB633" i="1" s="1"/>
  <c r="V633" i="1"/>
  <c r="Y633" i="1" s="1"/>
  <c r="AA633" i="1" s="1"/>
  <c r="AH633" i="1"/>
  <c r="AK633" i="1" s="1"/>
  <c r="AM633" i="1" s="1"/>
  <c r="AE633" i="1"/>
  <c r="AI633" i="1" s="1"/>
  <c r="AL633" i="1" s="1"/>
  <c r="AN633" i="1" s="1"/>
  <c r="AE1047" i="1"/>
  <c r="AI1047" i="1" s="1"/>
  <c r="AL1047" i="1" s="1"/>
  <c r="AN1047" i="1" s="1"/>
  <c r="AH1047" i="1"/>
  <c r="AK1047" i="1" s="1"/>
  <c r="AM1047" i="1" s="1"/>
  <c r="V1047" i="1"/>
  <c r="Y1047" i="1" s="1"/>
  <c r="AA1047" i="1" s="1"/>
  <c r="S1047" i="1"/>
  <c r="W1047" i="1" s="1"/>
  <c r="Z1047" i="1" s="1"/>
  <c r="AB1047" i="1" s="1"/>
  <c r="V433" i="1"/>
  <c r="Y433" i="1" s="1"/>
  <c r="AA433" i="1" s="1"/>
  <c r="S433" i="1"/>
  <c r="W433" i="1" s="1"/>
  <c r="Z433" i="1" s="1"/>
  <c r="AB433" i="1" s="1"/>
  <c r="AH433" i="1"/>
  <c r="AK433" i="1" s="1"/>
  <c r="AM433" i="1" s="1"/>
  <c r="AE433" i="1"/>
  <c r="AI433" i="1" s="1"/>
  <c r="AL433" i="1" s="1"/>
  <c r="AN433" i="1" s="1"/>
  <c r="S252" i="1"/>
  <c r="W252" i="1" s="1"/>
  <c r="Z252" i="1" s="1"/>
  <c r="AB252" i="1" s="1"/>
  <c r="V252" i="1"/>
  <c r="Y252" i="1" s="1"/>
  <c r="AA252" i="1" s="1"/>
  <c r="AH252" i="1"/>
  <c r="AK252" i="1" s="1"/>
  <c r="AM252" i="1" s="1"/>
  <c r="AE252" i="1"/>
  <c r="AI252" i="1" s="1"/>
  <c r="AL252" i="1" s="1"/>
  <c r="AN252" i="1" s="1"/>
  <c r="AH307" i="1"/>
  <c r="AK307" i="1" s="1"/>
  <c r="AM307" i="1" s="1"/>
  <c r="AE307" i="1"/>
  <c r="AI307" i="1" s="1"/>
  <c r="AL307" i="1" s="1"/>
  <c r="AN307" i="1" s="1"/>
  <c r="S307" i="1"/>
  <c r="W307" i="1" s="1"/>
  <c r="Z307" i="1" s="1"/>
  <c r="AB307" i="1" s="1"/>
  <c r="V307" i="1"/>
  <c r="Y307" i="1" s="1"/>
  <c r="AA307" i="1" s="1"/>
  <c r="V169" i="1"/>
  <c r="Y169" i="1" s="1"/>
  <c r="AA169" i="1" s="1"/>
  <c r="S169" i="1"/>
  <c r="W169" i="1" s="1"/>
  <c r="Z169" i="1" s="1"/>
  <c r="AB169" i="1" s="1"/>
  <c r="AE169" i="1"/>
  <c r="AI169" i="1" s="1"/>
  <c r="AL169" i="1" s="1"/>
  <c r="AN169" i="1" s="1"/>
  <c r="AH169" i="1"/>
  <c r="AK169" i="1" s="1"/>
  <c r="AM169" i="1" s="1"/>
  <c r="V219" i="1"/>
  <c r="Y219" i="1" s="1"/>
  <c r="AA219" i="1" s="1"/>
  <c r="S219" i="1"/>
  <c r="W219" i="1" s="1"/>
  <c r="Z219" i="1" s="1"/>
  <c r="AB219" i="1" s="1"/>
  <c r="AE219" i="1"/>
  <c r="AI219" i="1" s="1"/>
  <c r="AL219" i="1" s="1"/>
  <c r="AN219" i="1" s="1"/>
  <c r="AH219" i="1"/>
  <c r="AK219" i="1" s="1"/>
  <c r="AM219" i="1" s="1"/>
  <c r="AE301" i="1"/>
  <c r="AI301" i="1" s="1"/>
  <c r="AL301" i="1" s="1"/>
  <c r="AN301" i="1" s="1"/>
  <c r="AH301" i="1"/>
  <c r="AK301" i="1" s="1"/>
  <c r="AM301" i="1" s="1"/>
  <c r="V301" i="1"/>
  <c r="Y301" i="1" s="1"/>
  <c r="AA301" i="1" s="1"/>
  <c r="S301" i="1"/>
  <c r="W301" i="1" s="1"/>
  <c r="Z301" i="1" s="1"/>
  <c r="AB301" i="1" s="1"/>
  <c r="AE275" i="1"/>
  <c r="AI275" i="1" s="1"/>
  <c r="AL275" i="1" s="1"/>
  <c r="AN275" i="1" s="1"/>
  <c r="AH275" i="1"/>
  <c r="AK275" i="1" s="1"/>
  <c r="AM275" i="1" s="1"/>
  <c r="V275" i="1"/>
  <c r="Y275" i="1" s="1"/>
  <c r="AA275" i="1" s="1"/>
  <c r="S275" i="1"/>
  <c r="W275" i="1" s="1"/>
  <c r="Z275" i="1" s="1"/>
  <c r="AB275" i="1" s="1"/>
  <c r="V473" i="1"/>
  <c r="Y473" i="1" s="1"/>
  <c r="AA473" i="1" s="1"/>
  <c r="S473" i="1"/>
  <c r="W473" i="1" s="1"/>
  <c r="Z473" i="1" s="1"/>
  <c r="AB473" i="1" s="1"/>
  <c r="AH473" i="1"/>
  <c r="AK473" i="1" s="1"/>
  <c r="AM473" i="1" s="1"/>
  <c r="AE473" i="1"/>
  <c r="AI473" i="1" s="1"/>
  <c r="AL473" i="1" s="1"/>
  <c r="AN473" i="1" s="1"/>
  <c r="V235" i="1"/>
  <c r="Y235" i="1" s="1"/>
  <c r="AA235" i="1" s="1"/>
  <c r="S235" i="1"/>
  <c r="W235" i="1" s="1"/>
  <c r="Z235" i="1" s="1"/>
  <c r="AB235" i="1" s="1"/>
  <c r="AE235" i="1"/>
  <c r="AI235" i="1" s="1"/>
  <c r="AL235" i="1" s="1"/>
  <c r="AN235" i="1" s="1"/>
  <c r="AH235" i="1"/>
  <c r="AK235" i="1" s="1"/>
  <c r="AM235" i="1" s="1"/>
  <c r="AH357" i="1"/>
  <c r="AK357" i="1" s="1"/>
  <c r="AM357" i="1" s="1"/>
  <c r="AE357" i="1"/>
  <c r="AI357" i="1" s="1"/>
  <c r="V357" i="1"/>
  <c r="Y357" i="1" s="1"/>
  <c r="AA357" i="1" s="1"/>
  <c r="S357" i="1"/>
  <c r="W357" i="1" s="1"/>
  <c r="Z357" i="1" s="1"/>
  <c r="AB357" i="1" s="1"/>
  <c r="V425" i="1"/>
  <c r="Y425" i="1" s="1"/>
  <c r="AA425" i="1" s="1"/>
  <c r="S425" i="1"/>
  <c r="W425" i="1" s="1"/>
  <c r="Z425" i="1" s="1"/>
  <c r="AB425" i="1" s="1"/>
  <c r="AH425" i="1"/>
  <c r="AK425" i="1" s="1"/>
  <c r="AM425" i="1" s="1"/>
  <c r="AE425" i="1"/>
  <c r="AI425" i="1" s="1"/>
  <c r="AL425" i="1" s="1"/>
  <c r="AN425" i="1" s="1"/>
  <c r="AE508" i="1"/>
  <c r="AI508" i="1" s="1"/>
  <c r="AL508" i="1" s="1"/>
  <c r="AN508" i="1" s="1"/>
  <c r="AH508" i="1"/>
  <c r="AK508" i="1" s="1"/>
  <c r="AM508" i="1" s="1"/>
  <c r="V508" i="1"/>
  <c r="Y508" i="1" s="1"/>
  <c r="AA508" i="1" s="1"/>
  <c r="S508" i="1"/>
  <c r="W508" i="1" s="1"/>
  <c r="Z508" i="1" s="1"/>
  <c r="AB508" i="1" s="1"/>
  <c r="AH597" i="1"/>
  <c r="AK597" i="1" s="1"/>
  <c r="AM597" i="1" s="1"/>
  <c r="AE597" i="1"/>
  <c r="AI597" i="1" s="1"/>
  <c r="AL597" i="1" s="1"/>
  <c r="AN597" i="1" s="1"/>
  <c r="S597" i="1"/>
  <c r="W597" i="1" s="1"/>
  <c r="Z597" i="1" s="1"/>
  <c r="AB597" i="1" s="1"/>
  <c r="V597" i="1"/>
  <c r="Y597" i="1" s="1"/>
  <c r="AA597" i="1" s="1"/>
  <c r="AE770" i="1"/>
  <c r="AI770" i="1" s="1"/>
  <c r="AL770" i="1" s="1"/>
  <c r="AN770" i="1" s="1"/>
  <c r="AH770" i="1"/>
  <c r="AK770" i="1" s="1"/>
  <c r="AM770" i="1" s="1"/>
  <c r="V770" i="1"/>
  <c r="Y770" i="1" s="1"/>
  <c r="AA770" i="1" s="1"/>
  <c r="S770" i="1"/>
  <c r="W770" i="1" s="1"/>
  <c r="Z770" i="1" s="1"/>
  <c r="AB770" i="1" s="1"/>
  <c r="AH890" i="1"/>
  <c r="AK890" i="1" s="1"/>
  <c r="AM890" i="1" s="1"/>
  <c r="AE890" i="1"/>
  <c r="AI890" i="1" s="1"/>
  <c r="AL890" i="1" s="1"/>
  <c r="AN890" i="1" s="1"/>
  <c r="S890" i="1"/>
  <c r="W890" i="1" s="1"/>
  <c r="Z890" i="1" s="1"/>
  <c r="AB890" i="1" s="1"/>
  <c r="V890" i="1"/>
  <c r="Y890" i="1" s="1"/>
  <c r="AA890" i="1" s="1"/>
  <c r="AH948" i="1"/>
  <c r="AK948" i="1" s="1"/>
  <c r="AM948" i="1" s="1"/>
  <c r="AE948" i="1"/>
  <c r="AI948" i="1" s="1"/>
  <c r="AL948" i="1" s="1"/>
  <c r="AN948" i="1" s="1"/>
  <c r="S948" i="1"/>
  <c r="W948" i="1" s="1"/>
  <c r="Z948" i="1" s="1"/>
  <c r="AB948" i="1" s="1"/>
  <c r="V948" i="1"/>
  <c r="Y948" i="1" s="1"/>
  <c r="AA948" i="1" s="1"/>
  <c r="AH1014" i="1"/>
  <c r="AK1014" i="1" s="1"/>
  <c r="AM1014" i="1" s="1"/>
  <c r="AE1014" i="1"/>
  <c r="V1014" i="1"/>
  <c r="Y1014" i="1" s="1"/>
  <c r="AA1014" i="1" s="1"/>
  <c r="S1014" i="1"/>
  <c r="W1014" i="1" s="1"/>
  <c r="Z1014" i="1" s="1"/>
  <c r="AB1014" i="1" s="1"/>
  <c r="AH1080" i="1"/>
  <c r="AK1080" i="1" s="1"/>
  <c r="AM1080" i="1" s="1"/>
  <c r="AE1080" i="1"/>
  <c r="AI1080" i="1" s="1"/>
  <c r="AL1080" i="1" s="1"/>
  <c r="AN1080" i="1" s="1"/>
  <c r="V1080" i="1"/>
  <c r="Y1080" i="1" s="1"/>
  <c r="AA1080" i="1" s="1"/>
  <c r="S1080" i="1"/>
  <c r="W1080" i="1" s="1"/>
  <c r="Z1080" i="1" s="1"/>
  <c r="AB1080" i="1" s="1"/>
  <c r="AH738" i="1"/>
  <c r="AK738" i="1" s="1"/>
  <c r="AM738" i="1" s="1"/>
  <c r="AE738" i="1"/>
  <c r="AI738" i="1" s="1"/>
  <c r="AL738" i="1" s="1"/>
  <c r="AN738" i="1" s="1"/>
  <c r="V738" i="1"/>
  <c r="Y738" i="1" s="1"/>
  <c r="AA738" i="1" s="1"/>
  <c r="S738" i="1"/>
  <c r="W738" i="1" s="1"/>
  <c r="Z738" i="1" s="1"/>
  <c r="AB738" i="1" s="1"/>
  <c r="AE72" i="1"/>
  <c r="AI72" i="1" s="1"/>
  <c r="AL72" i="1" s="1"/>
  <c r="AN72" i="1" s="1"/>
  <c r="AH72" i="1"/>
  <c r="AK72" i="1" s="1"/>
  <c r="AM72" i="1" s="1"/>
  <c r="V72" i="1"/>
  <c r="Y72" i="1" s="1"/>
  <c r="AA72" i="1" s="1"/>
  <c r="S72" i="1"/>
  <c r="W72" i="1" s="1"/>
  <c r="Z72" i="1" s="1"/>
  <c r="AB72" i="1" s="1"/>
  <c r="AH899" i="1"/>
  <c r="AK899" i="1" s="1"/>
  <c r="AM899" i="1" s="1"/>
  <c r="AE899" i="1"/>
  <c r="AI899" i="1" s="1"/>
  <c r="AL899" i="1" s="1"/>
  <c r="AN899" i="1" s="1"/>
  <c r="S899" i="1"/>
  <c r="W899" i="1" s="1"/>
  <c r="Z899" i="1" s="1"/>
  <c r="AB899" i="1" s="1"/>
  <c r="V899" i="1"/>
  <c r="Y899" i="1" s="1"/>
  <c r="AA899" i="1" s="1"/>
  <c r="AH641" i="1"/>
  <c r="AK641" i="1" s="1"/>
  <c r="AM641" i="1" s="1"/>
  <c r="AE641" i="1"/>
  <c r="AI641" i="1" s="1"/>
  <c r="S641" i="1"/>
  <c r="W641" i="1" s="1"/>
  <c r="Z641" i="1" s="1"/>
  <c r="AB641" i="1" s="1"/>
  <c r="V641" i="1"/>
  <c r="Y641" i="1" s="1"/>
  <c r="AA641" i="1" s="1"/>
  <c r="AH97" i="1"/>
  <c r="AK97" i="1" s="1"/>
  <c r="AM97" i="1" s="1"/>
  <c r="AE97" i="1"/>
  <c r="AI97" i="1" s="1"/>
  <c r="AL97" i="1" s="1"/>
  <c r="AN97" i="1" s="1"/>
  <c r="S97" i="1"/>
  <c r="W97" i="1" s="1"/>
  <c r="Z97" i="1" s="1"/>
  <c r="AB97" i="1" s="1"/>
  <c r="V97" i="1"/>
  <c r="Y97" i="1" s="1"/>
  <c r="AA97" i="1" s="1"/>
  <c r="AE929" i="1"/>
  <c r="AI929" i="1" s="1"/>
  <c r="AL929" i="1" s="1"/>
  <c r="AN929" i="1" s="1"/>
  <c r="AH929" i="1"/>
  <c r="AK929" i="1" s="1"/>
  <c r="AM929" i="1" s="1"/>
  <c r="V929" i="1"/>
  <c r="Y929" i="1" s="1"/>
  <c r="AA929" i="1" s="1"/>
  <c r="S929" i="1"/>
  <c r="W929" i="1" s="1"/>
  <c r="Z929" i="1" s="1"/>
  <c r="AB929" i="1" s="1"/>
  <c r="V742" i="1"/>
  <c r="Y742" i="1" s="1"/>
  <c r="AA742" i="1" s="1"/>
  <c r="S742" i="1"/>
  <c r="W742" i="1" s="1"/>
  <c r="Z742" i="1" s="1"/>
  <c r="AB742" i="1" s="1"/>
  <c r="AH742" i="1"/>
  <c r="AK742" i="1" s="1"/>
  <c r="AM742" i="1" s="1"/>
  <c r="AE742" i="1"/>
  <c r="AI742" i="1" s="1"/>
  <c r="AL742" i="1" s="1"/>
  <c r="AN742" i="1" s="1"/>
  <c r="AH760" i="1"/>
  <c r="AK760" i="1" s="1"/>
  <c r="AM760" i="1" s="1"/>
  <c r="AE760" i="1"/>
  <c r="AI760" i="1" s="1"/>
  <c r="AL760" i="1" s="1"/>
  <c r="AN760" i="1" s="1"/>
  <c r="V760" i="1"/>
  <c r="Y760" i="1" s="1"/>
  <c r="AA760" i="1" s="1"/>
  <c r="S760" i="1"/>
  <c r="W760" i="1" s="1"/>
  <c r="Z760" i="1" s="1"/>
  <c r="AB760" i="1" s="1"/>
  <c r="AH554" i="1"/>
  <c r="AK554" i="1" s="1"/>
  <c r="AM554" i="1" s="1"/>
  <c r="AE554" i="1"/>
  <c r="AI554" i="1" s="1"/>
  <c r="AL554" i="1" s="1"/>
  <c r="AN554" i="1" s="1"/>
  <c r="S554" i="1"/>
  <c r="W554" i="1" s="1"/>
  <c r="Z554" i="1" s="1"/>
  <c r="AB554" i="1" s="1"/>
  <c r="V554" i="1"/>
  <c r="Y554" i="1" s="1"/>
  <c r="AA554" i="1" s="1"/>
  <c r="AH1008" i="1"/>
  <c r="AK1008" i="1" s="1"/>
  <c r="AM1008" i="1" s="1"/>
  <c r="AE1008" i="1"/>
  <c r="AI1008" i="1" s="1"/>
  <c r="AL1008" i="1" s="1"/>
  <c r="AN1008" i="1" s="1"/>
  <c r="V1008" i="1"/>
  <c r="Y1008" i="1" s="1"/>
  <c r="AA1008" i="1" s="1"/>
  <c r="S1008" i="1"/>
  <c r="W1008" i="1" s="1"/>
  <c r="Z1008" i="1" s="1"/>
  <c r="AB1008" i="1" s="1"/>
  <c r="V1052" i="1"/>
  <c r="Y1052" i="1" s="1"/>
  <c r="AA1052" i="1" s="1"/>
  <c r="S1052" i="1"/>
  <c r="W1052" i="1" s="1"/>
  <c r="Z1052" i="1" s="1"/>
  <c r="AB1052" i="1" s="1"/>
  <c r="AH1052" i="1"/>
  <c r="AK1052" i="1" s="1"/>
  <c r="AM1052" i="1" s="1"/>
  <c r="AE1052" i="1"/>
  <c r="AI1052" i="1" s="1"/>
  <c r="AL1052" i="1" s="1"/>
  <c r="AN1052" i="1" s="1"/>
  <c r="V528" i="1"/>
  <c r="Y528" i="1" s="1"/>
  <c r="AA528" i="1" s="1"/>
  <c r="S528" i="1"/>
  <c r="W528" i="1" s="1"/>
  <c r="Z528" i="1" s="1"/>
  <c r="AB528" i="1" s="1"/>
  <c r="AE528" i="1"/>
  <c r="AI528" i="1" s="1"/>
  <c r="AL528" i="1" s="1"/>
  <c r="AN528" i="1" s="1"/>
  <c r="AH528" i="1"/>
  <c r="AK528" i="1" s="1"/>
  <c r="AM528" i="1" s="1"/>
  <c r="AH624" i="1"/>
  <c r="AK624" i="1" s="1"/>
  <c r="AM624" i="1" s="1"/>
  <c r="AE624" i="1"/>
  <c r="AI624" i="1" s="1"/>
  <c r="AL624" i="1" s="1"/>
  <c r="AN624" i="1" s="1"/>
  <c r="S624" i="1"/>
  <c r="W624" i="1" s="1"/>
  <c r="Z624" i="1" s="1"/>
  <c r="AB624" i="1" s="1"/>
  <c r="V624" i="1"/>
  <c r="Y624" i="1" s="1"/>
  <c r="AA624" i="1" s="1"/>
  <c r="AH351" i="1"/>
  <c r="AK351" i="1" s="1"/>
  <c r="AM351" i="1" s="1"/>
  <c r="AE351" i="1"/>
  <c r="AI351" i="1" s="1"/>
  <c r="AL351" i="1" s="1"/>
  <c r="AN351" i="1" s="1"/>
  <c r="V351" i="1"/>
  <c r="Y351" i="1" s="1"/>
  <c r="AA351" i="1" s="1"/>
  <c r="S351" i="1"/>
  <c r="W351" i="1" s="1"/>
  <c r="Z351" i="1" s="1"/>
  <c r="AB351" i="1" s="1"/>
  <c r="S977" i="1"/>
  <c r="W977" i="1" s="1"/>
  <c r="Z977" i="1" s="1"/>
  <c r="AB977" i="1" s="1"/>
  <c r="V977" i="1"/>
  <c r="Y977" i="1" s="1"/>
  <c r="AA977" i="1" s="1"/>
  <c r="AE977" i="1"/>
  <c r="AI977" i="1" s="1"/>
  <c r="AL977" i="1" s="1"/>
  <c r="AN977" i="1" s="1"/>
  <c r="AH977" i="1"/>
  <c r="AK977" i="1" s="1"/>
  <c r="AM977" i="1" s="1"/>
  <c r="V1054" i="1"/>
  <c r="Y1054" i="1" s="1"/>
  <c r="AA1054" i="1" s="1"/>
  <c r="S1054" i="1"/>
  <c r="W1054" i="1" s="1"/>
  <c r="Z1054" i="1" s="1"/>
  <c r="AB1054" i="1" s="1"/>
  <c r="AH1054" i="1"/>
  <c r="AK1054" i="1" s="1"/>
  <c r="AM1054" i="1" s="1"/>
  <c r="AE1054" i="1"/>
  <c r="AI1054" i="1" s="1"/>
  <c r="AL1054" i="1" s="1"/>
  <c r="AN1054" i="1" s="1"/>
  <c r="V383" i="1"/>
  <c r="Y383" i="1" s="1"/>
  <c r="AA383" i="1" s="1"/>
  <c r="S383" i="1"/>
  <c r="W383" i="1" s="1"/>
  <c r="Z383" i="1" s="1"/>
  <c r="AB383" i="1" s="1"/>
  <c r="AH383" i="1"/>
  <c r="AK383" i="1" s="1"/>
  <c r="AM383" i="1" s="1"/>
  <c r="AE383" i="1"/>
  <c r="AI383" i="1" s="1"/>
  <c r="AL383" i="1" s="1"/>
  <c r="AN383" i="1" s="1"/>
  <c r="V44" i="1"/>
  <c r="Y44" i="1" s="1"/>
  <c r="AA44" i="1" s="1"/>
  <c r="S44" i="1"/>
  <c r="W44" i="1" s="1"/>
  <c r="Z44" i="1" s="1"/>
  <c r="AB44" i="1" s="1"/>
  <c r="AE44" i="1"/>
  <c r="AI44" i="1" s="1"/>
  <c r="AL44" i="1" s="1"/>
  <c r="AN44" i="1" s="1"/>
  <c r="AH44" i="1"/>
  <c r="AK44" i="1" s="1"/>
  <c r="AM44" i="1" s="1"/>
  <c r="AH131" i="1"/>
  <c r="AK131" i="1" s="1"/>
  <c r="AM131" i="1" s="1"/>
  <c r="AE131" i="1"/>
  <c r="AI131" i="1" s="1"/>
  <c r="AL131" i="1" s="1"/>
  <c r="AN131" i="1" s="1"/>
  <c r="S131" i="1"/>
  <c r="W131" i="1" s="1"/>
  <c r="Z131" i="1" s="1"/>
  <c r="AB131" i="1" s="1"/>
  <c r="V131" i="1"/>
  <c r="Y131" i="1" s="1"/>
  <c r="AA131" i="1" s="1"/>
  <c r="V377" i="1"/>
  <c r="Y377" i="1" s="1"/>
  <c r="AA377" i="1" s="1"/>
  <c r="S377" i="1"/>
  <c r="W377" i="1" s="1"/>
  <c r="Z377" i="1" s="1"/>
  <c r="AB377" i="1" s="1"/>
  <c r="AH377" i="1"/>
  <c r="AK377" i="1" s="1"/>
  <c r="AM377" i="1" s="1"/>
  <c r="AE377" i="1"/>
  <c r="S440" i="1"/>
  <c r="W440" i="1" s="1"/>
  <c r="Z440" i="1" s="1"/>
  <c r="AB440" i="1" s="1"/>
  <c r="V440" i="1"/>
  <c r="Y440" i="1" s="1"/>
  <c r="AA440" i="1" s="1"/>
  <c r="AE440" i="1"/>
  <c r="AI440" i="1" s="1"/>
  <c r="AL440" i="1" s="1"/>
  <c r="AN440" i="1" s="1"/>
  <c r="AH440" i="1"/>
  <c r="AK440" i="1" s="1"/>
  <c r="AM440" i="1" s="1"/>
  <c r="V481" i="1"/>
  <c r="Y481" i="1" s="1"/>
  <c r="AA481" i="1" s="1"/>
  <c r="S481" i="1"/>
  <c r="W481" i="1" s="1"/>
  <c r="Z481" i="1" s="1"/>
  <c r="AB481" i="1" s="1"/>
  <c r="AE481" i="1"/>
  <c r="AI481" i="1" s="1"/>
  <c r="AL481" i="1" s="1"/>
  <c r="AN481" i="1" s="1"/>
  <c r="AH481" i="1"/>
  <c r="AK481" i="1" s="1"/>
  <c r="AM481" i="1" s="1"/>
  <c r="V524" i="1"/>
  <c r="Y524" i="1" s="1"/>
  <c r="AA524" i="1" s="1"/>
  <c r="S524" i="1"/>
  <c r="W524" i="1" s="1"/>
  <c r="Z524" i="1" s="1"/>
  <c r="AB524" i="1" s="1"/>
  <c r="AE524" i="1"/>
  <c r="AI524" i="1" s="1"/>
  <c r="AL524" i="1" s="1"/>
  <c r="AN524" i="1" s="1"/>
  <c r="AH524" i="1"/>
  <c r="AK524" i="1" s="1"/>
  <c r="AM524" i="1" s="1"/>
  <c r="AE566" i="1"/>
  <c r="AI566" i="1" s="1"/>
  <c r="AL566" i="1" s="1"/>
  <c r="AN566" i="1" s="1"/>
  <c r="AH566" i="1"/>
  <c r="AK566" i="1" s="1"/>
  <c r="AM566" i="1" s="1"/>
  <c r="V566" i="1"/>
  <c r="Y566" i="1" s="1"/>
  <c r="AA566" i="1" s="1"/>
  <c r="S566" i="1"/>
  <c r="W566" i="1" s="1"/>
  <c r="Z566" i="1" s="1"/>
  <c r="AB566" i="1" s="1"/>
  <c r="S613" i="1"/>
  <c r="W613" i="1" s="1"/>
  <c r="Z613" i="1" s="1"/>
  <c r="AB613" i="1" s="1"/>
  <c r="V613" i="1"/>
  <c r="Y613" i="1" s="1"/>
  <c r="AA613" i="1" s="1"/>
  <c r="AH613" i="1"/>
  <c r="AK613" i="1" s="1"/>
  <c r="AM613" i="1" s="1"/>
  <c r="AE613" i="1"/>
  <c r="AI613" i="1" s="1"/>
  <c r="AL613" i="1" s="1"/>
  <c r="AN613" i="1" s="1"/>
  <c r="V706" i="1"/>
  <c r="Y706" i="1" s="1"/>
  <c r="AA706" i="1" s="1"/>
  <c r="S706" i="1"/>
  <c r="W706" i="1" s="1"/>
  <c r="Z706" i="1" s="1"/>
  <c r="AB706" i="1" s="1"/>
  <c r="AE706" i="1"/>
  <c r="AI706" i="1" s="1"/>
  <c r="AL706" i="1" s="1"/>
  <c r="AN706" i="1" s="1"/>
  <c r="AH706" i="1"/>
  <c r="AK706" i="1" s="1"/>
  <c r="AM706" i="1" s="1"/>
  <c r="V791" i="1"/>
  <c r="Y791" i="1" s="1"/>
  <c r="AA791" i="1" s="1"/>
  <c r="S791" i="1"/>
  <c r="W791" i="1" s="1"/>
  <c r="Z791" i="1" s="1"/>
  <c r="AB791" i="1" s="1"/>
  <c r="AH791" i="1"/>
  <c r="AK791" i="1" s="1"/>
  <c r="AM791" i="1" s="1"/>
  <c r="AE791" i="1"/>
  <c r="AI791" i="1" s="1"/>
  <c r="AL791" i="1" s="1"/>
  <c r="AN791" i="1" s="1"/>
  <c r="S862" i="1"/>
  <c r="W862" i="1" s="1"/>
  <c r="Z862" i="1" s="1"/>
  <c r="AB862" i="1" s="1"/>
  <c r="V862" i="1"/>
  <c r="Y862" i="1" s="1"/>
  <c r="AA862" i="1" s="1"/>
  <c r="AH862" i="1"/>
  <c r="AK862" i="1" s="1"/>
  <c r="AM862" i="1" s="1"/>
  <c r="AE862" i="1"/>
  <c r="AI862" i="1" s="1"/>
  <c r="AL862" i="1" s="1"/>
  <c r="AN862" i="1" s="1"/>
  <c r="AH909" i="1"/>
  <c r="AK909" i="1" s="1"/>
  <c r="AM909" i="1" s="1"/>
  <c r="AE909" i="1"/>
  <c r="AI909" i="1" s="1"/>
  <c r="AL909" i="1" s="1"/>
  <c r="AN909" i="1" s="1"/>
  <c r="V909" i="1"/>
  <c r="Y909" i="1" s="1"/>
  <c r="AA909" i="1" s="1"/>
  <c r="S909" i="1"/>
  <c r="W909" i="1" s="1"/>
  <c r="Z909" i="1" s="1"/>
  <c r="AB909" i="1" s="1"/>
  <c r="AH957" i="1"/>
  <c r="AK957" i="1" s="1"/>
  <c r="AM957" i="1" s="1"/>
  <c r="AE957" i="1"/>
  <c r="AI957" i="1" s="1"/>
  <c r="AL957" i="1" s="1"/>
  <c r="AN957" i="1" s="1"/>
  <c r="V957" i="1"/>
  <c r="Y957" i="1" s="1"/>
  <c r="AA957" i="1" s="1"/>
  <c r="S957" i="1"/>
  <c r="W957" i="1" s="1"/>
  <c r="Z957" i="1" s="1"/>
  <c r="AB957" i="1" s="1"/>
  <c r="S1038" i="1"/>
  <c r="W1038" i="1" s="1"/>
  <c r="Z1038" i="1" s="1"/>
  <c r="AB1038" i="1" s="1"/>
  <c r="V1038" i="1"/>
  <c r="Y1038" i="1" s="1"/>
  <c r="AA1038" i="1" s="1"/>
  <c r="AH1038" i="1"/>
  <c r="AK1038" i="1" s="1"/>
  <c r="AM1038" i="1" s="1"/>
  <c r="AE1038" i="1"/>
  <c r="AI1038" i="1" s="1"/>
  <c r="AL1038" i="1" s="1"/>
  <c r="AN1038" i="1" s="1"/>
  <c r="S547" i="1"/>
  <c r="W547" i="1" s="1"/>
  <c r="Z547" i="1" s="1"/>
  <c r="AB547" i="1" s="1"/>
  <c r="V547" i="1"/>
  <c r="Y547" i="1" s="1"/>
  <c r="AA547" i="1" s="1"/>
  <c r="AH547" i="1"/>
  <c r="AK547" i="1" s="1"/>
  <c r="AM547" i="1" s="1"/>
  <c r="AE547" i="1"/>
  <c r="AI547" i="1" s="1"/>
  <c r="AL547" i="1" s="1"/>
  <c r="AN547" i="1" s="1"/>
  <c r="V945" i="1"/>
  <c r="Y945" i="1" s="1"/>
  <c r="AA945" i="1" s="1"/>
  <c r="S945" i="1"/>
  <c r="W945" i="1" s="1"/>
  <c r="Z945" i="1" s="1"/>
  <c r="AB945" i="1" s="1"/>
  <c r="AH945" i="1"/>
  <c r="AK945" i="1" s="1"/>
  <c r="AM945" i="1" s="1"/>
  <c r="AE945" i="1"/>
  <c r="AI945" i="1" s="1"/>
  <c r="AL945" i="1" s="1"/>
  <c r="AN945" i="1" s="1"/>
  <c r="S601" i="1"/>
  <c r="W601" i="1" s="1"/>
  <c r="Z601" i="1" s="1"/>
  <c r="AB601" i="1" s="1"/>
  <c r="V601" i="1"/>
  <c r="Y601" i="1" s="1"/>
  <c r="AA601" i="1" s="1"/>
  <c r="AH601" i="1"/>
  <c r="AK601" i="1" s="1"/>
  <c r="AM601" i="1" s="1"/>
  <c r="AE601" i="1"/>
  <c r="AI601" i="1" s="1"/>
  <c r="AL601" i="1" s="1"/>
  <c r="AN601" i="1" s="1"/>
  <c r="V842" i="1"/>
  <c r="Y842" i="1" s="1"/>
  <c r="AA842" i="1" s="1"/>
  <c r="S842" i="1"/>
  <c r="W842" i="1" s="1"/>
  <c r="Z842" i="1" s="1"/>
  <c r="AB842" i="1" s="1"/>
  <c r="AH842" i="1"/>
  <c r="AK842" i="1" s="1"/>
  <c r="AM842" i="1" s="1"/>
  <c r="AE842" i="1"/>
  <c r="AI842" i="1" s="1"/>
  <c r="AL842" i="1" s="1"/>
  <c r="AN842" i="1" s="1"/>
  <c r="AH204" i="1"/>
  <c r="AK204" i="1" s="1"/>
  <c r="AM204" i="1" s="1"/>
  <c r="AE204" i="1"/>
  <c r="AI204" i="1" s="1"/>
  <c r="AL204" i="1" s="1"/>
  <c r="AN204" i="1" s="1"/>
  <c r="S204" i="1"/>
  <c r="W204" i="1" s="1"/>
  <c r="Z204" i="1" s="1"/>
  <c r="AB204" i="1" s="1"/>
  <c r="V204" i="1"/>
  <c r="Y204" i="1" s="1"/>
  <c r="AA204" i="1" s="1"/>
  <c r="AH201" i="1"/>
  <c r="AK201" i="1" s="1"/>
  <c r="AM201" i="1" s="1"/>
  <c r="AE201" i="1"/>
  <c r="AI201" i="1" s="1"/>
  <c r="AL201" i="1" s="1"/>
  <c r="AN201" i="1" s="1"/>
  <c r="V201" i="1"/>
  <c r="Y201" i="1" s="1"/>
  <c r="AA201" i="1" s="1"/>
  <c r="S201" i="1"/>
  <c r="W201" i="1" s="1"/>
  <c r="Z201" i="1" s="1"/>
  <c r="AB201" i="1" s="1"/>
  <c r="AH236" i="1"/>
  <c r="AK236" i="1" s="1"/>
  <c r="AM236" i="1" s="1"/>
  <c r="AE236" i="1"/>
  <c r="AI236" i="1" s="1"/>
  <c r="AL236" i="1" s="1"/>
  <c r="AN236" i="1" s="1"/>
  <c r="S236" i="1"/>
  <c r="W236" i="1" s="1"/>
  <c r="Z236" i="1" s="1"/>
  <c r="AB236" i="1" s="1"/>
  <c r="V236" i="1"/>
  <c r="Y236" i="1" s="1"/>
  <c r="AA236" i="1" s="1"/>
  <c r="AH734" i="1"/>
  <c r="AK734" i="1" s="1"/>
  <c r="AM734" i="1" s="1"/>
  <c r="AE734" i="1"/>
  <c r="AI734" i="1" s="1"/>
  <c r="AL734" i="1" s="1"/>
  <c r="AN734" i="1" s="1"/>
  <c r="V734" i="1"/>
  <c r="Y734" i="1" s="1"/>
  <c r="AA734" i="1" s="1"/>
  <c r="S734" i="1"/>
  <c r="W734" i="1" s="1"/>
  <c r="Z734" i="1" s="1"/>
  <c r="AB734" i="1" s="1"/>
  <c r="V884" i="1"/>
  <c r="Y884" i="1" s="1"/>
  <c r="AA884" i="1" s="1"/>
  <c r="S884" i="1"/>
  <c r="W884" i="1" s="1"/>
  <c r="Z884" i="1" s="1"/>
  <c r="AB884" i="1" s="1"/>
  <c r="AE884" i="1"/>
  <c r="AI884" i="1" s="1"/>
  <c r="AL884" i="1" s="1"/>
  <c r="AN884" i="1" s="1"/>
  <c r="AH884" i="1"/>
  <c r="AK884" i="1" s="1"/>
  <c r="AM884" i="1" s="1"/>
  <c r="S745" i="1"/>
  <c r="W745" i="1" s="1"/>
  <c r="Z745" i="1" s="1"/>
  <c r="AB745" i="1" s="1"/>
  <c r="V745" i="1"/>
  <c r="Y745" i="1" s="1"/>
  <c r="AA745" i="1" s="1"/>
  <c r="AH745" i="1"/>
  <c r="AK745" i="1" s="1"/>
  <c r="AM745" i="1" s="1"/>
  <c r="AE745" i="1"/>
  <c r="AI745" i="1" s="1"/>
  <c r="AL745" i="1" s="1"/>
  <c r="AN745" i="1" s="1"/>
  <c r="AE247" i="1"/>
  <c r="AI247" i="1" s="1"/>
  <c r="AL247" i="1" s="1"/>
  <c r="AN247" i="1" s="1"/>
  <c r="AH247" i="1"/>
  <c r="AK247" i="1" s="1"/>
  <c r="AM247" i="1" s="1"/>
  <c r="V247" i="1"/>
  <c r="Y247" i="1" s="1"/>
  <c r="AA247" i="1" s="1"/>
  <c r="S247" i="1"/>
  <c r="W247" i="1" s="1"/>
  <c r="Z247" i="1" s="1"/>
  <c r="AB247" i="1" s="1"/>
  <c r="AE450" i="1"/>
  <c r="AI450" i="1" s="1"/>
  <c r="AL450" i="1" s="1"/>
  <c r="AN450" i="1" s="1"/>
  <c r="AH450" i="1"/>
  <c r="AK450" i="1" s="1"/>
  <c r="AM450" i="1" s="1"/>
  <c r="S450" i="1"/>
  <c r="W450" i="1" s="1"/>
  <c r="Z450" i="1" s="1"/>
  <c r="AB450" i="1" s="1"/>
  <c r="V450" i="1"/>
  <c r="Y450" i="1" s="1"/>
  <c r="AA450" i="1" s="1"/>
  <c r="V493" i="1"/>
  <c r="Y493" i="1" s="1"/>
  <c r="AA493" i="1" s="1"/>
  <c r="S493" i="1"/>
  <c r="W493" i="1" s="1"/>
  <c r="Z493" i="1" s="1"/>
  <c r="AB493" i="1" s="1"/>
  <c r="AH493" i="1"/>
  <c r="AK493" i="1" s="1"/>
  <c r="AM493" i="1" s="1"/>
  <c r="AE493" i="1"/>
  <c r="AI493" i="1" s="1"/>
  <c r="AL493" i="1" s="1"/>
  <c r="AN493" i="1" s="1"/>
  <c r="AE574" i="1"/>
  <c r="AI574" i="1" s="1"/>
  <c r="AL574" i="1" s="1"/>
  <c r="AN574" i="1" s="1"/>
  <c r="AH574" i="1"/>
  <c r="AK574" i="1" s="1"/>
  <c r="AM574" i="1" s="1"/>
  <c r="V574" i="1"/>
  <c r="Y574" i="1" s="1"/>
  <c r="AA574" i="1" s="1"/>
  <c r="S574" i="1"/>
  <c r="W574" i="1" s="1"/>
  <c r="Z574" i="1" s="1"/>
  <c r="AB574" i="1" s="1"/>
  <c r="S825" i="1"/>
  <c r="W825" i="1" s="1"/>
  <c r="Z825" i="1" s="1"/>
  <c r="AB825" i="1" s="1"/>
  <c r="V825" i="1"/>
  <c r="Y825" i="1" s="1"/>
  <c r="AA825" i="1" s="1"/>
  <c r="AH825" i="1"/>
  <c r="AK825" i="1" s="1"/>
  <c r="AM825" i="1" s="1"/>
  <c r="AE825" i="1"/>
  <c r="AI825" i="1" s="1"/>
  <c r="AL825" i="1" s="1"/>
  <c r="AN825" i="1" s="1"/>
  <c r="V575" i="1"/>
  <c r="Y575" i="1" s="1"/>
  <c r="AA575" i="1" s="1"/>
  <c r="S575" i="1"/>
  <c r="W575" i="1" s="1"/>
  <c r="Z575" i="1" s="1"/>
  <c r="AB575" i="1" s="1"/>
  <c r="AE575" i="1"/>
  <c r="AI575" i="1" s="1"/>
  <c r="AH575" i="1"/>
  <c r="AK575" i="1" s="1"/>
  <c r="AM575" i="1" s="1"/>
  <c r="AH1078" i="1"/>
  <c r="AK1078" i="1" s="1"/>
  <c r="AM1078" i="1" s="1"/>
  <c r="AE1078" i="1"/>
  <c r="AI1078" i="1" s="1"/>
  <c r="AL1078" i="1" s="1"/>
  <c r="AN1078" i="1" s="1"/>
  <c r="V1078" i="1"/>
  <c r="Y1078" i="1" s="1"/>
  <c r="AA1078" i="1" s="1"/>
  <c r="S1078" i="1"/>
  <c r="W1078" i="1" s="1"/>
  <c r="Z1078" i="1" s="1"/>
  <c r="AB1078" i="1" s="1"/>
  <c r="AE501" i="1"/>
  <c r="AI501" i="1" s="1"/>
  <c r="AL501" i="1" s="1"/>
  <c r="AN501" i="1" s="1"/>
  <c r="AH501" i="1"/>
  <c r="AK501" i="1" s="1"/>
  <c r="AM501" i="1" s="1"/>
  <c r="V501" i="1"/>
  <c r="Y501" i="1" s="1"/>
  <c r="AA501" i="1" s="1"/>
  <c r="S501" i="1"/>
  <c r="W501" i="1" s="1"/>
  <c r="Z501" i="1" s="1"/>
  <c r="AB501" i="1" s="1"/>
  <c r="V379" i="1"/>
  <c r="Y379" i="1" s="1"/>
  <c r="AA379" i="1" s="1"/>
  <c r="S379" i="1"/>
  <c r="W379" i="1" s="1"/>
  <c r="Z379" i="1" s="1"/>
  <c r="AB379" i="1" s="1"/>
  <c r="AH379" i="1"/>
  <c r="AK379" i="1" s="1"/>
  <c r="AM379" i="1" s="1"/>
  <c r="AE379" i="1"/>
  <c r="AI379" i="1" s="1"/>
  <c r="AL379" i="1" s="1"/>
  <c r="AN379" i="1" s="1"/>
  <c r="AE541" i="1"/>
  <c r="AI541" i="1" s="1"/>
  <c r="AL541" i="1" s="1"/>
  <c r="AN541" i="1" s="1"/>
  <c r="AH541" i="1"/>
  <c r="AK541" i="1" s="1"/>
  <c r="AM541" i="1" s="1"/>
  <c r="V541" i="1"/>
  <c r="Y541" i="1" s="1"/>
  <c r="AA541" i="1" s="1"/>
  <c r="S541" i="1"/>
  <c r="W541" i="1" s="1"/>
  <c r="Z541" i="1" s="1"/>
  <c r="AB541" i="1" s="1"/>
  <c r="V814" i="1"/>
  <c r="Y814" i="1" s="1"/>
  <c r="AA814" i="1" s="1"/>
  <c r="S814" i="1"/>
  <c r="W814" i="1" s="1"/>
  <c r="Z814" i="1" s="1"/>
  <c r="AB814" i="1" s="1"/>
  <c r="AH814" i="1"/>
  <c r="AK814" i="1" s="1"/>
  <c r="AM814" i="1" s="1"/>
  <c r="AE814" i="1"/>
  <c r="S75" i="1"/>
  <c r="W75" i="1" s="1"/>
  <c r="Z75" i="1" s="1"/>
  <c r="AB75" i="1" s="1"/>
  <c r="V75" i="1"/>
  <c r="Y75" i="1" s="1"/>
  <c r="AA75" i="1" s="1"/>
  <c r="AH75" i="1"/>
  <c r="AK75" i="1" s="1"/>
  <c r="AM75" i="1" s="1"/>
  <c r="AE75" i="1"/>
  <c r="AI75" i="1" s="1"/>
  <c r="AL75" i="1" s="1"/>
  <c r="AN75" i="1" s="1"/>
  <c r="S178" i="1"/>
  <c r="W178" i="1" s="1"/>
  <c r="Z178" i="1" s="1"/>
  <c r="AB178" i="1" s="1"/>
  <c r="V178" i="1"/>
  <c r="Y178" i="1" s="1"/>
  <c r="AA178" i="1" s="1"/>
  <c r="AH178" i="1"/>
  <c r="AK178" i="1" s="1"/>
  <c r="AM178" i="1" s="1"/>
  <c r="AE178" i="1"/>
  <c r="AI178" i="1" s="1"/>
  <c r="AL178" i="1" s="1"/>
  <c r="AN178" i="1" s="1"/>
  <c r="S91" i="1"/>
  <c r="W91" i="1" s="1"/>
  <c r="Z91" i="1" s="1"/>
  <c r="AB91" i="1" s="1"/>
  <c r="V91" i="1"/>
  <c r="Y91" i="1" s="1"/>
  <c r="AA91" i="1" s="1"/>
  <c r="AH91" i="1"/>
  <c r="AK91" i="1" s="1"/>
  <c r="AM91" i="1" s="1"/>
  <c r="AE91" i="1"/>
  <c r="AI91" i="1" s="1"/>
  <c r="AL91" i="1" s="1"/>
  <c r="AN91" i="1" s="1"/>
  <c r="V650" i="1"/>
  <c r="Y650" i="1" s="1"/>
  <c r="AA650" i="1" s="1"/>
  <c r="S650" i="1"/>
  <c r="W650" i="1" s="1"/>
  <c r="Z650" i="1" s="1"/>
  <c r="AB650" i="1" s="1"/>
  <c r="AE650" i="1"/>
  <c r="AI650" i="1" s="1"/>
  <c r="AL650" i="1" s="1"/>
  <c r="AN650" i="1" s="1"/>
  <c r="AH650" i="1"/>
  <c r="AK650" i="1" s="1"/>
  <c r="AM650" i="1" s="1"/>
  <c r="S300" i="1"/>
  <c r="W300" i="1" s="1"/>
  <c r="Z300" i="1" s="1"/>
  <c r="AB300" i="1" s="1"/>
  <c r="V300" i="1"/>
  <c r="Y300" i="1" s="1"/>
  <c r="AA300" i="1" s="1"/>
  <c r="AH300" i="1"/>
  <c r="AK300" i="1" s="1"/>
  <c r="AM300" i="1" s="1"/>
  <c r="AE300" i="1"/>
  <c r="AI300" i="1" s="1"/>
  <c r="AL300" i="1" s="1"/>
  <c r="AN300" i="1" s="1"/>
  <c r="V187" i="1"/>
  <c r="Y187" i="1" s="1"/>
  <c r="AA187" i="1" s="1"/>
  <c r="S187" i="1"/>
  <c r="W187" i="1" s="1"/>
  <c r="Z187" i="1" s="1"/>
  <c r="AB187" i="1" s="1"/>
  <c r="AH187" i="1"/>
  <c r="AK187" i="1" s="1"/>
  <c r="AM187" i="1" s="1"/>
  <c r="AE187" i="1"/>
  <c r="AI187" i="1" s="1"/>
  <c r="AL187" i="1" s="1"/>
  <c r="AN187" i="1" s="1"/>
  <c r="AH217" i="1"/>
  <c r="AK217" i="1" s="1"/>
  <c r="AM217" i="1" s="1"/>
  <c r="AE217" i="1"/>
  <c r="AI217" i="1" s="1"/>
  <c r="V217" i="1"/>
  <c r="Y217" i="1" s="1"/>
  <c r="AA217" i="1" s="1"/>
  <c r="S217" i="1"/>
  <c r="W217" i="1" s="1"/>
  <c r="Z217" i="1" s="1"/>
  <c r="AB217" i="1" s="1"/>
  <c r="AH90" i="1"/>
  <c r="AK90" i="1" s="1"/>
  <c r="AM90" i="1" s="1"/>
  <c r="AE90" i="1"/>
  <c r="AI90" i="1" s="1"/>
  <c r="AL90" i="1" s="1"/>
  <c r="AN90" i="1" s="1"/>
  <c r="S90" i="1"/>
  <c r="W90" i="1" s="1"/>
  <c r="Z90" i="1" s="1"/>
  <c r="AB90" i="1" s="1"/>
  <c r="V90" i="1"/>
  <c r="Y90" i="1" s="1"/>
  <c r="AA90" i="1" s="1"/>
  <c r="S332" i="1"/>
  <c r="W332" i="1" s="1"/>
  <c r="Z332" i="1" s="1"/>
  <c r="AB332" i="1" s="1"/>
  <c r="V332" i="1"/>
  <c r="Y332" i="1" s="1"/>
  <c r="AA332" i="1" s="1"/>
  <c r="AH332" i="1"/>
  <c r="AK332" i="1" s="1"/>
  <c r="AM332" i="1" s="1"/>
  <c r="AE332" i="1"/>
  <c r="AI332" i="1" s="1"/>
  <c r="AL332" i="1" s="1"/>
  <c r="AN332" i="1" s="1"/>
  <c r="AE161" i="1"/>
  <c r="AI161" i="1" s="1"/>
  <c r="AL161" i="1" s="1"/>
  <c r="AN161" i="1" s="1"/>
  <c r="AH161" i="1"/>
  <c r="AK161" i="1" s="1"/>
  <c r="AM161" i="1" s="1"/>
  <c r="V161" i="1"/>
  <c r="Y161" i="1" s="1"/>
  <c r="AA161" i="1" s="1"/>
  <c r="S161" i="1"/>
  <c r="W161" i="1" s="1"/>
  <c r="Z161" i="1" s="1"/>
  <c r="AB161" i="1" s="1"/>
  <c r="AE109" i="1"/>
  <c r="AI109" i="1" s="1"/>
  <c r="AL109" i="1" s="1"/>
  <c r="AN109" i="1" s="1"/>
  <c r="AH109" i="1"/>
  <c r="AK109" i="1" s="1"/>
  <c r="AM109" i="1" s="1"/>
  <c r="V109" i="1"/>
  <c r="Y109" i="1" s="1"/>
  <c r="AA109" i="1" s="1"/>
  <c r="S109" i="1"/>
  <c r="W109" i="1" s="1"/>
  <c r="Z109" i="1" s="1"/>
  <c r="AB109" i="1" s="1"/>
  <c r="S335" i="1"/>
  <c r="W335" i="1" s="1"/>
  <c r="Z335" i="1" s="1"/>
  <c r="AB335" i="1" s="1"/>
  <c r="V335" i="1"/>
  <c r="Y335" i="1" s="1"/>
  <c r="AA335" i="1" s="1"/>
  <c r="AH335" i="1"/>
  <c r="AK335" i="1" s="1"/>
  <c r="AM335" i="1" s="1"/>
  <c r="AE335" i="1"/>
  <c r="AI335" i="1" s="1"/>
  <c r="AL335" i="1" s="1"/>
  <c r="AN335" i="1" s="1"/>
  <c r="V36" i="1"/>
  <c r="Y36" i="1" s="1"/>
  <c r="AA36" i="1" s="1"/>
  <c r="S36" i="1"/>
  <c r="W36" i="1" s="1"/>
  <c r="Z36" i="1" s="1"/>
  <c r="AB36" i="1" s="1"/>
  <c r="AE36" i="1"/>
  <c r="AI36" i="1" s="1"/>
  <c r="AL36" i="1" s="1"/>
  <c r="AN36" i="1" s="1"/>
  <c r="AH36" i="1"/>
  <c r="AK36" i="1" s="1"/>
  <c r="AM36" i="1" s="1"/>
  <c r="V108" i="1"/>
  <c r="Y108" i="1" s="1"/>
  <c r="AA108" i="1" s="1"/>
  <c r="S108" i="1"/>
  <c r="W108" i="1" s="1"/>
  <c r="Z108" i="1" s="1"/>
  <c r="AB108" i="1" s="1"/>
  <c r="AE108" i="1"/>
  <c r="AH108" i="1"/>
  <c r="AK108" i="1" s="1"/>
  <c r="AM108" i="1" s="1"/>
  <c r="S291" i="1"/>
  <c r="W291" i="1" s="1"/>
  <c r="Z291" i="1" s="1"/>
  <c r="AB291" i="1" s="1"/>
  <c r="V291" i="1"/>
  <c r="Y291" i="1" s="1"/>
  <c r="AA291" i="1" s="1"/>
  <c r="AE291" i="1"/>
  <c r="AI291" i="1" s="1"/>
  <c r="AL291" i="1" s="1"/>
  <c r="AN291" i="1" s="1"/>
  <c r="AH291" i="1"/>
  <c r="AK291" i="1" s="1"/>
  <c r="AM291" i="1" s="1"/>
  <c r="V165" i="1"/>
  <c r="Y165" i="1" s="1"/>
  <c r="AA165" i="1" s="1"/>
  <c r="S165" i="1"/>
  <c r="W165" i="1" s="1"/>
  <c r="Z165" i="1" s="1"/>
  <c r="AB165" i="1" s="1"/>
  <c r="AE165" i="1"/>
  <c r="AI165" i="1" s="1"/>
  <c r="AL165" i="1" s="1"/>
  <c r="AN165" i="1" s="1"/>
  <c r="AH165" i="1"/>
  <c r="AK165" i="1" s="1"/>
  <c r="AM165" i="1" s="1"/>
  <c r="AE20" i="1"/>
  <c r="AI20" i="1" s="1"/>
  <c r="AL20" i="1" s="1"/>
  <c r="AN20" i="1" s="1"/>
  <c r="AH20" i="1"/>
  <c r="AK20" i="1" s="1"/>
  <c r="AM20" i="1" s="1"/>
  <c r="V20" i="1"/>
  <c r="Y20" i="1" s="1"/>
  <c r="AA20" i="1" s="1"/>
  <c r="S20" i="1"/>
  <c r="W20" i="1" s="1"/>
  <c r="Z20" i="1" s="1"/>
  <c r="AB20" i="1" s="1"/>
  <c r="V282" i="1"/>
  <c r="Y282" i="1" s="1"/>
  <c r="AA282" i="1" s="1"/>
  <c r="S282" i="1"/>
  <c r="W282" i="1" s="1"/>
  <c r="Z282" i="1" s="1"/>
  <c r="AB282" i="1" s="1"/>
  <c r="AE282" i="1"/>
  <c r="AI282" i="1" s="1"/>
  <c r="AL282" i="1" s="1"/>
  <c r="AN282" i="1" s="1"/>
  <c r="AH282" i="1"/>
  <c r="AK282" i="1" s="1"/>
  <c r="AM282" i="1" s="1"/>
  <c r="AE52" i="1"/>
  <c r="AI52" i="1" s="1"/>
  <c r="AL52" i="1" s="1"/>
  <c r="AN52" i="1" s="1"/>
  <c r="AH52" i="1"/>
  <c r="AK52" i="1" s="1"/>
  <c r="AM52" i="1" s="1"/>
  <c r="V52" i="1"/>
  <c r="Y52" i="1" s="1"/>
  <c r="AA52" i="1" s="1"/>
  <c r="S52" i="1"/>
  <c r="W52" i="1" s="1"/>
  <c r="Z52" i="1" s="1"/>
  <c r="AB52" i="1" s="1"/>
  <c r="S139" i="1"/>
  <c r="W139" i="1" s="1"/>
  <c r="Z139" i="1" s="1"/>
  <c r="AB139" i="1" s="1"/>
  <c r="V139" i="1"/>
  <c r="Y139" i="1" s="1"/>
  <c r="AA139" i="1" s="1"/>
  <c r="AH139" i="1"/>
  <c r="AK139" i="1" s="1"/>
  <c r="AM139" i="1" s="1"/>
  <c r="AE139" i="1"/>
  <c r="AI139" i="1" s="1"/>
  <c r="AL139" i="1" s="1"/>
  <c r="AN139" i="1" s="1"/>
  <c r="V401" i="1"/>
  <c r="Y401" i="1" s="1"/>
  <c r="AA401" i="1" s="1"/>
  <c r="S401" i="1"/>
  <c r="W401" i="1" s="1"/>
  <c r="Z401" i="1" s="1"/>
  <c r="AB401" i="1" s="1"/>
  <c r="AH401" i="1"/>
  <c r="AK401" i="1" s="1"/>
  <c r="AM401" i="1" s="1"/>
  <c r="AE401" i="1"/>
  <c r="AI401" i="1" s="1"/>
  <c r="AL401" i="1" s="1"/>
  <c r="AN401" i="1" s="1"/>
  <c r="V455" i="1"/>
  <c r="Y455" i="1" s="1"/>
  <c r="AA455" i="1" s="1"/>
  <c r="S455" i="1"/>
  <c r="W455" i="1" s="1"/>
  <c r="Z455" i="1" s="1"/>
  <c r="AB455" i="1" s="1"/>
  <c r="AH455" i="1"/>
  <c r="AK455" i="1" s="1"/>
  <c r="AM455" i="1" s="1"/>
  <c r="AE455" i="1"/>
  <c r="AH494" i="1"/>
  <c r="AK494" i="1" s="1"/>
  <c r="AM494" i="1" s="1"/>
  <c r="AE494" i="1"/>
  <c r="AI494" i="1" s="1"/>
  <c r="AL494" i="1" s="1"/>
  <c r="AN494" i="1" s="1"/>
  <c r="S494" i="1"/>
  <c r="W494" i="1" s="1"/>
  <c r="Z494" i="1" s="1"/>
  <c r="AB494" i="1" s="1"/>
  <c r="V494" i="1"/>
  <c r="Y494" i="1" s="1"/>
  <c r="AA494" i="1" s="1"/>
  <c r="S531" i="1"/>
  <c r="W531" i="1" s="1"/>
  <c r="Z531" i="1" s="1"/>
  <c r="AB531" i="1" s="1"/>
  <c r="V531" i="1"/>
  <c r="Y531" i="1" s="1"/>
  <c r="AA531" i="1" s="1"/>
  <c r="AH531" i="1"/>
  <c r="AK531" i="1" s="1"/>
  <c r="AM531" i="1" s="1"/>
  <c r="AE531" i="1"/>
  <c r="AI531" i="1" s="1"/>
  <c r="AL531" i="1" s="1"/>
  <c r="AN531" i="1" s="1"/>
  <c r="AH576" i="1"/>
  <c r="AK576" i="1" s="1"/>
  <c r="AM576" i="1" s="1"/>
  <c r="AE576" i="1"/>
  <c r="S576" i="1"/>
  <c r="W576" i="1" s="1"/>
  <c r="Z576" i="1" s="1"/>
  <c r="AB576" i="1" s="1"/>
  <c r="V576" i="1"/>
  <c r="Y576" i="1" s="1"/>
  <c r="AA576" i="1" s="1"/>
  <c r="V727" i="1"/>
  <c r="Y727" i="1" s="1"/>
  <c r="AA727" i="1" s="1"/>
  <c r="S727" i="1"/>
  <c r="W727" i="1" s="1"/>
  <c r="Z727" i="1" s="1"/>
  <c r="AB727" i="1" s="1"/>
  <c r="AE727" i="1"/>
  <c r="AI727" i="1" s="1"/>
  <c r="AL727" i="1" s="1"/>
  <c r="AN727" i="1" s="1"/>
  <c r="AH727" i="1"/>
  <c r="AK727" i="1" s="1"/>
  <c r="AM727" i="1" s="1"/>
  <c r="V877" i="1"/>
  <c r="Y877" i="1" s="1"/>
  <c r="AA877" i="1" s="1"/>
  <c r="S877" i="1"/>
  <c r="W877" i="1" s="1"/>
  <c r="Z877" i="1" s="1"/>
  <c r="AB877" i="1" s="1"/>
  <c r="AE877" i="1"/>
  <c r="AI877" i="1" s="1"/>
  <c r="AL877" i="1" s="1"/>
  <c r="AN877" i="1" s="1"/>
  <c r="AH877" i="1"/>
  <c r="AK877" i="1" s="1"/>
  <c r="AM877" i="1" s="1"/>
  <c r="AH938" i="1"/>
  <c r="AK938" i="1" s="1"/>
  <c r="AM938" i="1" s="1"/>
  <c r="AE938" i="1"/>
  <c r="AI938" i="1" s="1"/>
  <c r="AL938" i="1" s="1"/>
  <c r="AN938" i="1" s="1"/>
  <c r="V938" i="1"/>
  <c r="Y938" i="1" s="1"/>
  <c r="AA938" i="1" s="1"/>
  <c r="S938" i="1"/>
  <c r="W938" i="1" s="1"/>
  <c r="Z938" i="1" s="1"/>
  <c r="AB938" i="1" s="1"/>
  <c r="V974" i="1"/>
  <c r="Y974" i="1" s="1"/>
  <c r="AA974" i="1" s="1"/>
  <c r="S974" i="1"/>
  <c r="W974" i="1" s="1"/>
  <c r="Z974" i="1" s="1"/>
  <c r="AB974" i="1" s="1"/>
  <c r="AH974" i="1"/>
  <c r="AK974" i="1" s="1"/>
  <c r="AM974" i="1" s="1"/>
  <c r="AE974" i="1"/>
  <c r="AI974" i="1" s="1"/>
  <c r="AL974" i="1" s="1"/>
  <c r="AN974" i="1" s="1"/>
  <c r="S462" i="1"/>
  <c r="W462" i="1" s="1"/>
  <c r="Z462" i="1" s="1"/>
  <c r="AB462" i="1" s="1"/>
  <c r="V462" i="1"/>
  <c r="Y462" i="1" s="1"/>
  <c r="AA462" i="1" s="1"/>
  <c r="AH462" i="1"/>
  <c r="AK462" i="1" s="1"/>
  <c r="AM462" i="1" s="1"/>
  <c r="AE462" i="1"/>
  <c r="AI462" i="1" s="1"/>
  <c r="AL462" i="1" s="1"/>
  <c r="AN462" i="1" s="1"/>
  <c r="AH808" i="1"/>
  <c r="AK808" i="1" s="1"/>
  <c r="AM808" i="1" s="1"/>
  <c r="AE808" i="1"/>
  <c r="AI808" i="1" s="1"/>
  <c r="AL808" i="1" s="1"/>
  <c r="AN808" i="1" s="1"/>
  <c r="V808" i="1"/>
  <c r="Y808" i="1" s="1"/>
  <c r="AA808" i="1" s="1"/>
  <c r="S808" i="1"/>
  <c r="W808" i="1" s="1"/>
  <c r="Z808" i="1" s="1"/>
  <c r="AB808" i="1" s="1"/>
  <c r="S1049" i="1"/>
  <c r="W1049" i="1" s="1"/>
  <c r="Z1049" i="1" s="1"/>
  <c r="AB1049" i="1" s="1"/>
  <c r="V1049" i="1"/>
  <c r="Y1049" i="1" s="1"/>
  <c r="AA1049" i="1" s="1"/>
  <c r="AH1049" i="1"/>
  <c r="AK1049" i="1" s="1"/>
  <c r="AM1049" i="1" s="1"/>
  <c r="AE1049" i="1"/>
  <c r="AI1049" i="1" s="1"/>
  <c r="AL1049" i="1" s="1"/>
  <c r="AN1049" i="1" s="1"/>
  <c r="V961" i="1"/>
  <c r="Y961" i="1" s="1"/>
  <c r="AA961" i="1" s="1"/>
  <c r="S961" i="1"/>
  <c r="W961" i="1" s="1"/>
  <c r="Z961" i="1" s="1"/>
  <c r="AB961" i="1" s="1"/>
  <c r="AH961" i="1"/>
  <c r="AK961" i="1" s="1"/>
  <c r="AM961" i="1" s="1"/>
  <c r="AE961" i="1"/>
  <c r="AI961" i="1" s="1"/>
  <c r="AL961" i="1" s="1"/>
  <c r="AN961" i="1" s="1"/>
  <c r="AH874" i="1"/>
  <c r="AK874" i="1" s="1"/>
  <c r="AM874" i="1" s="1"/>
  <c r="AE874" i="1"/>
  <c r="AI874" i="1" s="1"/>
  <c r="AL874" i="1" s="1"/>
  <c r="AN874" i="1" s="1"/>
  <c r="S874" i="1"/>
  <c r="W874" i="1" s="1"/>
  <c r="Z874" i="1" s="1"/>
  <c r="AB874" i="1" s="1"/>
  <c r="V874" i="1"/>
  <c r="Y874" i="1" s="1"/>
  <c r="AA874" i="1" s="1"/>
  <c r="V149" i="1"/>
  <c r="Y149" i="1" s="1"/>
  <c r="AA149" i="1" s="1"/>
  <c r="S149" i="1"/>
  <c r="W149" i="1" s="1"/>
  <c r="Z149" i="1" s="1"/>
  <c r="AB149" i="1" s="1"/>
  <c r="AE149" i="1"/>
  <c r="AI149" i="1" s="1"/>
  <c r="AL149" i="1" s="1"/>
  <c r="AN149" i="1" s="1"/>
  <c r="AH149" i="1"/>
  <c r="AK149" i="1" s="1"/>
  <c r="AM149" i="1" s="1"/>
  <c r="AE250" i="1"/>
  <c r="AI250" i="1" s="1"/>
  <c r="AL250" i="1" s="1"/>
  <c r="AN250" i="1" s="1"/>
  <c r="AH250" i="1"/>
  <c r="AK250" i="1" s="1"/>
  <c r="AM250" i="1" s="1"/>
  <c r="V250" i="1"/>
  <c r="Y250" i="1" s="1"/>
  <c r="AA250" i="1" s="1"/>
  <c r="S250" i="1"/>
  <c r="W250" i="1" s="1"/>
  <c r="Z250" i="1" s="1"/>
  <c r="AB250" i="1" s="1"/>
  <c r="S632" i="1"/>
  <c r="W632" i="1" s="1"/>
  <c r="Z632" i="1" s="1"/>
  <c r="AB632" i="1" s="1"/>
  <c r="V632" i="1"/>
  <c r="Y632" i="1" s="1"/>
  <c r="AA632" i="1" s="1"/>
  <c r="AH632" i="1"/>
  <c r="AK632" i="1" s="1"/>
  <c r="AM632" i="1" s="1"/>
  <c r="AE632" i="1"/>
  <c r="AI632" i="1" s="1"/>
  <c r="AL632" i="1" s="1"/>
  <c r="AN632" i="1" s="1"/>
  <c r="AH833" i="1"/>
  <c r="AK833" i="1" s="1"/>
  <c r="AM833" i="1" s="1"/>
  <c r="AE833" i="1"/>
  <c r="AI833" i="1" s="1"/>
  <c r="AL833" i="1" s="1"/>
  <c r="AN833" i="1" s="1"/>
  <c r="S833" i="1"/>
  <c r="W833" i="1" s="1"/>
  <c r="Z833" i="1" s="1"/>
  <c r="AB833" i="1" s="1"/>
  <c r="V833" i="1"/>
  <c r="Y833" i="1" s="1"/>
  <c r="AA833" i="1" s="1"/>
  <c r="S1053" i="1"/>
  <c r="W1053" i="1" s="1"/>
  <c r="Z1053" i="1" s="1"/>
  <c r="AB1053" i="1" s="1"/>
  <c r="V1053" i="1"/>
  <c r="Y1053" i="1" s="1"/>
  <c r="AA1053" i="1" s="1"/>
  <c r="AH1053" i="1"/>
  <c r="AK1053" i="1" s="1"/>
  <c r="AM1053" i="1" s="1"/>
  <c r="AE1053" i="1"/>
  <c r="AI1053" i="1" s="1"/>
  <c r="AL1053" i="1" s="1"/>
  <c r="AN1053" i="1" s="1"/>
  <c r="AH443" i="1"/>
  <c r="AK443" i="1" s="1"/>
  <c r="AM443" i="1" s="1"/>
  <c r="AE443" i="1"/>
  <c r="AI443" i="1" s="1"/>
  <c r="AL443" i="1" s="1"/>
  <c r="AN443" i="1" s="1"/>
  <c r="V443" i="1"/>
  <c r="Y443" i="1" s="1"/>
  <c r="AA443" i="1" s="1"/>
  <c r="S443" i="1"/>
  <c r="W443" i="1" s="1"/>
  <c r="Z443" i="1" s="1"/>
  <c r="AB443" i="1" s="1"/>
  <c r="AE802" i="1"/>
  <c r="AI802" i="1" s="1"/>
  <c r="AL802" i="1" s="1"/>
  <c r="AN802" i="1" s="1"/>
  <c r="AH802" i="1"/>
  <c r="AK802" i="1" s="1"/>
  <c r="AM802" i="1" s="1"/>
  <c r="V802" i="1"/>
  <c r="Y802" i="1" s="1"/>
  <c r="AA802" i="1" s="1"/>
  <c r="S802" i="1"/>
  <c r="W802" i="1" s="1"/>
  <c r="Z802" i="1" s="1"/>
  <c r="AB802" i="1" s="1"/>
  <c r="AH1086" i="1"/>
  <c r="AK1086" i="1" s="1"/>
  <c r="AM1086" i="1" s="1"/>
  <c r="AE1086" i="1"/>
  <c r="AI1086" i="1" s="1"/>
  <c r="AL1086" i="1" s="1"/>
  <c r="AN1086" i="1" s="1"/>
  <c r="V1086" i="1"/>
  <c r="Y1086" i="1" s="1"/>
  <c r="AA1086" i="1" s="1"/>
  <c r="S1086" i="1"/>
  <c r="W1086" i="1" s="1"/>
  <c r="Z1086" i="1" s="1"/>
  <c r="AB1086" i="1" s="1"/>
  <c r="AH498" i="1"/>
  <c r="AK498" i="1" s="1"/>
  <c r="AM498" i="1" s="1"/>
  <c r="AE498" i="1"/>
  <c r="AI498" i="1" s="1"/>
  <c r="AL498" i="1" s="1"/>
  <c r="AN498" i="1" s="1"/>
  <c r="S498" i="1"/>
  <c r="W498" i="1" s="1"/>
  <c r="Z498" i="1" s="1"/>
  <c r="AB498" i="1" s="1"/>
  <c r="V498" i="1"/>
  <c r="Y498" i="1" s="1"/>
  <c r="AA498" i="1" s="1"/>
  <c r="AH992" i="1"/>
  <c r="AK992" i="1" s="1"/>
  <c r="AM992" i="1" s="1"/>
  <c r="AE992" i="1"/>
  <c r="AI992" i="1" s="1"/>
  <c r="AL992" i="1" s="1"/>
  <c r="AN992" i="1" s="1"/>
  <c r="V992" i="1"/>
  <c r="Y992" i="1" s="1"/>
  <c r="AA992" i="1" s="1"/>
  <c r="S992" i="1"/>
  <c r="W992" i="1" s="1"/>
  <c r="Z992" i="1" s="1"/>
  <c r="AB992" i="1" s="1"/>
  <c r="V850" i="1"/>
  <c r="Y850" i="1" s="1"/>
  <c r="AA850" i="1" s="1"/>
  <c r="S850" i="1"/>
  <c r="W850" i="1" s="1"/>
  <c r="Z850" i="1" s="1"/>
  <c r="AB850" i="1" s="1"/>
  <c r="AH850" i="1"/>
  <c r="AK850" i="1" s="1"/>
  <c r="AM850" i="1" s="1"/>
  <c r="AE850" i="1"/>
  <c r="AI850" i="1" s="1"/>
  <c r="AL850" i="1" s="1"/>
  <c r="AN850" i="1" s="1"/>
  <c r="AH644" i="1"/>
  <c r="AK644" i="1" s="1"/>
  <c r="AM644" i="1" s="1"/>
  <c r="AE644" i="1"/>
  <c r="AI644" i="1" s="1"/>
  <c r="AL644" i="1" s="1"/>
  <c r="AN644" i="1" s="1"/>
  <c r="S644" i="1"/>
  <c r="W644" i="1" s="1"/>
  <c r="Z644" i="1" s="1"/>
  <c r="AB644" i="1" s="1"/>
  <c r="V644" i="1"/>
  <c r="Y644" i="1" s="1"/>
  <c r="AA644" i="1" s="1"/>
  <c r="S997" i="1"/>
  <c r="W997" i="1" s="1"/>
  <c r="Z997" i="1" s="1"/>
  <c r="AB997" i="1" s="1"/>
  <c r="V997" i="1"/>
  <c r="Y997" i="1" s="1"/>
  <c r="AA997" i="1" s="1"/>
  <c r="AE997" i="1"/>
  <c r="AI997" i="1" s="1"/>
  <c r="AL997" i="1" s="1"/>
  <c r="AN997" i="1" s="1"/>
  <c r="AH997" i="1"/>
  <c r="AK997" i="1" s="1"/>
  <c r="AM997" i="1" s="1"/>
  <c r="V213" i="1"/>
  <c r="Y213" i="1" s="1"/>
  <c r="AA213" i="1" s="1"/>
  <c r="S213" i="1"/>
  <c r="W213" i="1" s="1"/>
  <c r="Z213" i="1" s="1"/>
  <c r="AB213" i="1" s="1"/>
  <c r="AH213" i="1"/>
  <c r="AK213" i="1" s="1"/>
  <c r="AM213" i="1" s="1"/>
  <c r="AE213" i="1"/>
  <c r="AI213" i="1" s="1"/>
  <c r="V353" i="1"/>
  <c r="Y353" i="1" s="1"/>
  <c r="AA353" i="1" s="1"/>
  <c r="S353" i="1"/>
  <c r="W353" i="1" s="1"/>
  <c r="Z353" i="1" s="1"/>
  <c r="AB353" i="1" s="1"/>
  <c r="AH353" i="1"/>
  <c r="AK353" i="1" s="1"/>
  <c r="AM353" i="1" s="1"/>
  <c r="AE353" i="1"/>
  <c r="AI353" i="1" s="1"/>
  <c r="AL353" i="1" s="1"/>
  <c r="AN353" i="1" s="1"/>
  <c r="AH506" i="1"/>
  <c r="AK506" i="1" s="1"/>
  <c r="AM506" i="1" s="1"/>
  <c r="AE506" i="1"/>
  <c r="AI506" i="1" s="1"/>
  <c r="AL506" i="1" s="1"/>
  <c r="AN506" i="1" s="1"/>
  <c r="S506" i="1"/>
  <c r="W506" i="1" s="1"/>
  <c r="Z506" i="1" s="1"/>
  <c r="AB506" i="1" s="1"/>
  <c r="V506" i="1"/>
  <c r="Y506" i="1" s="1"/>
  <c r="AA506" i="1" s="1"/>
  <c r="V595" i="1"/>
  <c r="Y595" i="1" s="1"/>
  <c r="AA595" i="1" s="1"/>
  <c r="S595" i="1"/>
  <c r="W595" i="1" s="1"/>
  <c r="Z595" i="1" s="1"/>
  <c r="AB595" i="1" s="1"/>
  <c r="AE595" i="1"/>
  <c r="AI595" i="1" s="1"/>
  <c r="AL595" i="1" s="1"/>
  <c r="AN595" i="1" s="1"/>
  <c r="AH595" i="1"/>
  <c r="AK595" i="1" s="1"/>
  <c r="AM595" i="1" s="1"/>
  <c r="AH767" i="1"/>
  <c r="AK767" i="1" s="1"/>
  <c r="AM767" i="1" s="1"/>
  <c r="AE767" i="1"/>
  <c r="AI767" i="1" s="1"/>
  <c r="AL767" i="1" s="1"/>
  <c r="AN767" i="1" s="1"/>
  <c r="V767" i="1"/>
  <c r="Y767" i="1" s="1"/>
  <c r="AA767" i="1" s="1"/>
  <c r="S767" i="1"/>
  <c r="W767" i="1" s="1"/>
  <c r="Z767" i="1" s="1"/>
  <c r="AB767" i="1" s="1"/>
  <c r="AH846" i="1"/>
  <c r="AK846" i="1" s="1"/>
  <c r="AM846" i="1" s="1"/>
  <c r="AE846" i="1"/>
  <c r="AI846" i="1" s="1"/>
  <c r="AL846" i="1" s="1"/>
  <c r="AN846" i="1" s="1"/>
  <c r="V846" i="1"/>
  <c r="Y846" i="1" s="1"/>
  <c r="AA846" i="1" s="1"/>
  <c r="S846" i="1"/>
  <c r="W846" i="1" s="1"/>
  <c r="Z846" i="1" s="1"/>
  <c r="AB846" i="1" s="1"/>
  <c r="V947" i="1"/>
  <c r="Y947" i="1" s="1"/>
  <c r="AA947" i="1" s="1"/>
  <c r="S947" i="1"/>
  <c r="W947" i="1" s="1"/>
  <c r="Z947" i="1" s="1"/>
  <c r="AB947" i="1" s="1"/>
  <c r="AH947" i="1"/>
  <c r="AK947" i="1" s="1"/>
  <c r="AM947" i="1" s="1"/>
  <c r="AE947" i="1"/>
  <c r="AI947" i="1" s="1"/>
  <c r="AL947" i="1" s="1"/>
  <c r="AN947" i="1" s="1"/>
  <c r="S1013" i="1"/>
  <c r="W1013" i="1" s="1"/>
  <c r="Z1013" i="1" s="1"/>
  <c r="AB1013" i="1" s="1"/>
  <c r="V1013" i="1"/>
  <c r="Y1013" i="1" s="1"/>
  <c r="AA1013" i="1" s="1"/>
  <c r="AH1013" i="1"/>
  <c r="AK1013" i="1" s="1"/>
  <c r="AM1013" i="1" s="1"/>
  <c r="AE1013" i="1"/>
  <c r="AI1013" i="1" s="1"/>
  <c r="AL1013" i="1" s="1"/>
  <c r="AN1013" i="1" s="1"/>
  <c r="AH518" i="1"/>
  <c r="AK518" i="1" s="1"/>
  <c r="AM518" i="1" s="1"/>
  <c r="AE518" i="1"/>
  <c r="AI518" i="1" s="1"/>
  <c r="AL518" i="1" s="1"/>
  <c r="AN518" i="1" s="1"/>
  <c r="S518" i="1"/>
  <c r="W518" i="1" s="1"/>
  <c r="Z518" i="1" s="1"/>
  <c r="AB518" i="1" s="1"/>
  <c r="V518" i="1"/>
  <c r="Y518" i="1" s="1"/>
  <c r="AA518" i="1" s="1"/>
  <c r="AH1024" i="1"/>
  <c r="AK1024" i="1" s="1"/>
  <c r="AM1024" i="1" s="1"/>
  <c r="AE1024" i="1"/>
  <c r="AI1024" i="1" s="1"/>
  <c r="AL1024" i="1" s="1"/>
  <c r="AN1024" i="1" s="1"/>
  <c r="V1024" i="1"/>
  <c r="Y1024" i="1" s="1"/>
  <c r="AA1024" i="1" s="1"/>
  <c r="S1024" i="1"/>
  <c r="W1024" i="1" s="1"/>
  <c r="Z1024" i="1" s="1"/>
  <c r="AB1024" i="1" s="1"/>
  <c r="AE860" i="1"/>
  <c r="AI860" i="1" s="1"/>
  <c r="AL860" i="1" s="1"/>
  <c r="AN860" i="1" s="1"/>
  <c r="AH860" i="1"/>
  <c r="AK860" i="1" s="1"/>
  <c r="AM860" i="1" s="1"/>
  <c r="V860" i="1"/>
  <c r="Y860" i="1" s="1"/>
  <c r="AA860" i="1" s="1"/>
  <c r="S860" i="1"/>
  <c r="W860" i="1" s="1"/>
  <c r="Z860" i="1" s="1"/>
  <c r="AB860" i="1" s="1"/>
  <c r="AH1012" i="1"/>
  <c r="AK1012" i="1" s="1"/>
  <c r="AM1012" i="1" s="1"/>
  <c r="AE1012" i="1"/>
  <c r="AI1012" i="1" s="1"/>
  <c r="AL1012" i="1" s="1"/>
  <c r="AN1012" i="1" s="1"/>
  <c r="V1012" i="1"/>
  <c r="Y1012" i="1" s="1"/>
  <c r="AA1012" i="1" s="1"/>
  <c r="S1012" i="1"/>
  <c r="W1012" i="1" s="1"/>
  <c r="Z1012" i="1" s="1"/>
  <c r="AB1012" i="1" s="1"/>
  <c r="AH752" i="1"/>
  <c r="AK752" i="1" s="1"/>
  <c r="AM752" i="1" s="1"/>
  <c r="AE752" i="1"/>
  <c r="AI752" i="1" s="1"/>
  <c r="AL752" i="1" s="1"/>
  <c r="AN752" i="1" s="1"/>
  <c r="V752" i="1"/>
  <c r="Y752" i="1" s="1"/>
  <c r="AA752" i="1" s="1"/>
  <c r="S752" i="1"/>
  <c r="W752" i="1" s="1"/>
  <c r="Z752" i="1" s="1"/>
  <c r="AB752" i="1" s="1"/>
  <c r="S973" i="1"/>
  <c r="W973" i="1" s="1"/>
  <c r="Z973" i="1" s="1"/>
  <c r="AB973" i="1" s="1"/>
  <c r="V973" i="1"/>
  <c r="Y973" i="1" s="1"/>
  <c r="AA973" i="1" s="1"/>
  <c r="AE973" i="1"/>
  <c r="AI973" i="1" s="1"/>
  <c r="AL973" i="1" s="1"/>
  <c r="AN973" i="1" s="1"/>
  <c r="AH973" i="1"/>
  <c r="AK973" i="1" s="1"/>
  <c r="AM973" i="1" s="1"/>
  <c r="V816" i="1"/>
  <c r="Y816" i="1" s="1"/>
  <c r="AA816" i="1" s="1"/>
  <c r="S816" i="1"/>
  <c r="W816" i="1" s="1"/>
  <c r="Z816" i="1" s="1"/>
  <c r="AB816" i="1" s="1"/>
  <c r="AH816" i="1"/>
  <c r="AK816" i="1" s="1"/>
  <c r="AM816" i="1" s="1"/>
  <c r="AE816" i="1"/>
  <c r="AI816" i="1" s="1"/>
  <c r="AL816" i="1" s="1"/>
  <c r="AN816" i="1" s="1"/>
  <c r="AH233" i="1"/>
  <c r="AK233" i="1" s="1"/>
  <c r="AM233" i="1" s="1"/>
  <c r="AE233" i="1"/>
  <c r="AI233" i="1" s="1"/>
  <c r="AL233" i="1" s="1"/>
  <c r="AN233" i="1" s="1"/>
  <c r="S233" i="1"/>
  <c r="W233" i="1" s="1"/>
  <c r="Z233" i="1" s="1"/>
  <c r="AB233" i="1" s="1"/>
  <c r="V233" i="1"/>
  <c r="Y233" i="1" s="1"/>
  <c r="AA233" i="1" s="1"/>
  <c r="V1036" i="1"/>
  <c r="Y1036" i="1" s="1"/>
  <c r="AA1036" i="1" s="1"/>
  <c r="S1036" i="1"/>
  <c r="W1036" i="1" s="1"/>
  <c r="Z1036" i="1" s="1"/>
  <c r="AB1036" i="1" s="1"/>
  <c r="AE1036" i="1"/>
  <c r="AI1036" i="1" s="1"/>
  <c r="AL1036" i="1" s="1"/>
  <c r="AN1036" i="1" s="1"/>
  <c r="AH1036" i="1"/>
  <c r="AK1036" i="1" s="1"/>
  <c r="AM1036" i="1" s="1"/>
  <c r="V844" i="1"/>
  <c r="Y844" i="1" s="1"/>
  <c r="AA844" i="1" s="1"/>
  <c r="S844" i="1"/>
  <c r="W844" i="1" s="1"/>
  <c r="Z844" i="1" s="1"/>
  <c r="AB844" i="1" s="1"/>
  <c r="AH844" i="1"/>
  <c r="AK844" i="1" s="1"/>
  <c r="AM844" i="1" s="1"/>
  <c r="AE844" i="1"/>
  <c r="AI844" i="1" s="1"/>
  <c r="AL844" i="1" s="1"/>
  <c r="AN844" i="1" s="1"/>
  <c r="V1031" i="1"/>
  <c r="Y1031" i="1" s="1"/>
  <c r="AA1031" i="1" s="1"/>
  <c r="S1031" i="1"/>
  <c r="W1031" i="1" s="1"/>
  <c r="Z1031" i="1" s="1"/>
  <c r="AB1031" i="1" s="1"/>
  <c r="AE1031" i="1"/>
  <c r="AI1031" i="1" s="1"/>
  <c r="AL1031" i="1" s="1"/>
  <c r="AN1031" i="1" s="1"/>
  <c r="AH1031" i="1"/>
  <c r="AK1031" i="1" s="1"/>
  <c r="AM1031" i="1" s="1"/>
  <c r="S510" i="1"/>
  <c r="W510" i="1" s="1"/>
  <c r="Z510" i="1" s="1"/>
  <c r="AB510" i="1" s="1"/>
  <c r="V510" i="1"/>
  <c r="Y510" i="1" s="1"/>
  <c r="AA510" i="1" s="1"/>
  <c r="AH510" i="1"/>
  <c r="AK510" i="1" s="1"/>
  <c r="AM510" i="1" s="1"/>
  <c r="AE510" i="1"/>
  <c r="AI510" i="1" s="1"/>
  <c r="S695" i="1"/>
  <c r="W695" i="1" s="1"/>
  <c r="Z695" i="1" s="1"/>
  <c r="AB695" i="1" s="1"/>
  <c r="V695" i="1"/>
  <c r="Y695" i="1" s="1"/>
  <c r="AA695" i="1" s="1"/>
  <c r="AH695" i="1"/>
  <c r="AK695" i="1" s="1"/>
  <c r="AM695" i="1" s="1"/>
  <c r="AE695" i="1"/>
  <c r="AI695" i="1" s="1"/>
  <c r="AL695" i="1" s="1"/>
  <c r="AN695" i="1" s="1"/>
  <c r="AE157" i="1"/>
  <c r="AI157" i="1" s="1"/>
  <c r="AL157" i="1" s="1"/>
  <c r="AN157" i="1" s="1"/>
  <c r="AH157" i="1"/>
  <c r="AK157" i="1" s="1"/>
  <c r="AM157" i="1" s="1"/>
  <c r="V157" i="1"/>
  <c r="Y157" i="1" s="1"/>
  <c r="AA157" i="1" s="1"/>
  <c r="S157" i="1"/>
  <c r="W157" i="1" s="1"/>
  <c r="Z157" i="1" s="1"/>
  <c r="AB157" i="1" s="1"/>
  <c r="V781" i="1"/>
  <c r="Y781" i="1" s="1"/>
  <c r="AA781" i="1" s="1"/>
  <c r="S781" i="1"/>
  <c r="W781" i="1" s="1"/>
  <c r="Z781" i="1" s="1"/>
  <c r="AB781" i="1" s="1"/>
  <c r="AH781" i="1"/>
  <c r="AK781" i="1" s="1"/>
  <c r="AM781" i="1" s="1"/>
  <c r="AE781" i="1"/>
  <c r="AI781" i="1" s="1"/>
  <c r="AL781" i="1" s="1"/>
  <c r="AN781" i="1" s="1"/>
  <c r="AH970" i="1"/>
  <c r="AK970" i="1" s="1"/>
  <c r="AM970" i="1" s="1"/>
  <c r="AE970" i="1"/>
  <c r="AI970" i="1" s="1"/>
  <c r="AL970" i="1" s="1"/>
  <c r="AN970" i="1" s="1"/>
  <c r="V970" i="1"/>
  <c r="Y970" i="1" s="1"/>
  <c r="AA970" i="1" s="1"/>
  <c r="S970" i="1"/>
  <c r="W970" i="1" s="1"/>
  <c r="Z970" i="1" s="1"/>
  <c r="AB970" i="1" s="1"/>
  <c r="V769" i="1"/>
  <c r="Y769" i="1" s="1"/>
  <c r="AA769" i="1" s="1"/>
  <c r="S769" i="1"/>
  <c r="W769" i="1" s="1"/>
  <c r="Z769" i="1" s="1"/>
  <c r="AB769" i="1" s="1"/>
  <c r="AH769" i="1"/>
  <c r="AK769" i="1" s="1"/>
  <c r="AM769" i="1" s="1"/>
  <c r="AE769" i="1"/>
  <c r="AI769" i="1" s="1"/>
  <c r="AL769" i="1" s="1"/>
  <c r="AN769" i="1" s="1"/>
  <c r="V658" i="1"/>
  <c r="Y658" i="1" s="1"/>
  <c r="AA658" i="1" s="1"/>
  <c r="S658" i="1"/>
  <c r="W658" i="1" s="1"/>
  <c r="Z658" i="1" s="1"/>
  <c r="AB658" i="1" s="1"/>
  <c r="AE658" i="1"/>
  <c r="AI658" i="1" s="1"/>
  <c r="AL658" i="1" s="1"/>
  <c r="AN658" i="1" s="1"/>
  <c r="AH658" i="1"/>
  <c r="AK658" i="1" s="1"/>
  <c r="AM658" i="1" s="1"/>
  <c r="V908" i="1"/>
  <c r="Y908" i="1" s="1"/>
  <c r="AA908" i="1" s="1"/>
  <c r="S908" i="1"/>
  <c r="W908" i="1" s="1"/>
  <c r="Z908" i="1" s="1"/>
  <c r="AB908" i="1" s="1"/>
  <c r="AH908" i="1"/>
  <c r="AK908" i="1" s="1"/>
  <c r="AM908" i="1" s="1"/>
  <c r="AE908" i="1"/>
  <c r="AI908" i="1" s="1"/>
  <c r="AE1009" i="1"/>
  <c r="AI1009" i="1" s="1"/>
  <c r="AL1009" i="1" s="1"/>
  <c r="AN1009" i="1" s="1"/>
  <c r="AH1009" i="1"/>
  <c r="AK1009" i="1" s="1"/>
  <c r="AM1009" i="1" s="1"/>
  <c r="S1009" i="1"/>
  <c r="W1009" i="1" s="1"/>
  <c r="Z1009" i="1" s="1"/>
  <c r="AB1009" i="1" s="1"/>
  <c r="V1009" i="1"/>
  <c r="Y1009" i="1" s="1"/>
  <c r="AA1009" i="1" s="1"/>
  <c r="AE410" i="1"/>
  <c r="AI410" i="1" s="1"/>
  <c r="AL410" i="1" s="1"/>
  <c r="AN410" i="1" s="1"/>
  <c r="AH410" i="1"/>
  <c r="AK410" i="1" s="1"/>
  <c r="AM410" i="1" s="1"/>
  <c r="S410" i="1"/>
  <c r="W410" i="1" s="1"/>
  <c r="Z410" i="1" s="1"/>
  <c r="AB410" i="1" s="1"/>
  <c r="V410" i="1"/>
  <c r="Y410" i="1" s="1"/>
  <c r="AA410" i="1" s="1"/>
  <c r="AE602" i="1"/>
  <c r="AI602" i="1" s="1"/>
  <c r="AL602" i="1" s="1"/>
  <c r="AN602" i="1" s="1"/>
  <c r="AH602" i="1"/>
  <c r="AK602" i="1" s="1"/>
  <c r="AM602" i="1" s="1"/>
  <c r="V602" i="1"/>
  <c r="Y602" i="1" s="1"/>
  <c r="AA602" i="1" s="1"/>
  <c r="S602" i="1"/>
  <c r="W602" i="1" s="1"/>
  <c r="Z602" i="1" s="1"/>
  <c r="AB602" i="1" s="1"/>
  <c r="S143" i="1"/>
  <c r="W143" i="1" s="1"/>
  <c r="Z143" i="1" s="1"/>
  <c r="AB143" i="1" s="1"/>
  <c r="V143" i="1"/>
  <c r="Y143" i="1" s="1"/>
  <c r="AA143" i="1" s="1"/>
  <c r="AH143" i="1"/>
  <c r="AK143" i="1" s="1"/>
  <c r="AM143" i="1" s="1"/>
  <c r="AE143" i="1"/>
  <c r="AI143" i="1" s="1"/>
  <c r="AL143" i="1" s="1"/>
  <c r="AN143" i="1" s="1"/>
  <c r="AE370" i="1"/>
  <c r="AI370" i="1" s="1"/>
  <c r="AL370" i="1" s="1"/>
  <c r="AN370" i="1" s="1"/>
  <c r="AH370" i="1"/>
  <c r="AK370" i="1" s="1"/>
  <c r="AM370" i="1" s="1"/>
  <c r="S370" i="1"/>
  <c r="W370" i="1" s="1"/>
  <c r="Z370" i="1" s="1"/>
  <c r="AB370" i="1" s="1"/>
  <c r="V370" i="1"/>
  <c r="Y370" i="1" s="1"/>
  <c r="AA370" i="1" s="1"/>
  <c r="S568" i="1"/>
  <c r="W568" i="1" s="1"/>
  <c r="Z568" i="1" s="1"/>
  <c r="AB568" i="1" s="1"/>
  <c r="V568" i="1"/>
  <c r="Y568" i="1" s="1"/>
  <c r="AA568" i="1" s="1"/>
  <c r="AH568" i="1"/>
  <c r="AK568" i="1" s="1"/>
  <c r="AM568" i="1" s="1"/>
  <c r="AE568" i="1"/>
  <c r="AI568" i="1" s="1"/>
  <c r="V740" i="1"/>
  <c r="Y740" i="1" s="1"/>
  <c r="AA740" i="1" s="1"/>
  <c r="S740" i="1"/>
  <c r="W740" i="1" s="1"/>
  <c r="Z740" i="1" s="1"/>
  <c r="AB740" i="1" s="1"/>
  <c r="AH740" i="1"/>
  <c r="AK740" i="1" s="1"/>
  <c r="AM740" i="1" s="1"/>
  <c r="AE740" i="1"/>
  <c r="AI740" i="1" s="1"/>
  <c r="AL740" i="1" s="1"/>
  <c r="AN740" i="1" s="1"/>
  <c r="S376" i="1"/>
  <c r="W376" i="1" s="1"/>
  <c r="Z376" i="1" s="1"/>
  <c r="AB376" i="1" s="1"/>
  <c r="V376" i="1"/>
  <c r="Y376" i="1" s="1"/>
  <c r="AA376" i="1" s="1"/>
  <c r="AE376" i="1"/>
  <c r="AI376" i="1" s="1"/>
  <c r="AL376" i="1" s="1"/>
  <c r="AN376" i="1" s="1"/>
  <c r="AH376" i="1"/>
  <c r="AK376" i="1" s="1"/>
  <c r="AM376" i="1" s="1"/>
  <c r="V647" i="1"/>
  <c r="Y647" i="1" s="1"/>
  <c r="AA647" i="1" s="1"/>
  <c r="S647" i="1"/>
  <c r="W647" i="1" s="1"/>
  <c r="Z647" i="1" s="1"/>
  <c r="AB647" i="1" s="1"/>
  <c r="AE647" i="1"/>
  <c r="AI647" i="1" s="1"/>
  <c r="AL647" i="1" s="1"/>
  <c r="AN647" i="1" s="1"/>
  <c r="AH647" i="1"/>
  <c r="AK647" i="1" s="1"/>
  <c r="AM647" i="1" s="1"/>
  <c r="AE951" i="1"/>
  <c r="AI951" i="1" s="1"/>
  <c r="AL951" i="1" s="1"/>
  <c r="AN951" i="1" s="1"/>
  <c r="AH951" i="1"/>
  <c r="AK951" i="1" s="1"/>
  <c r="AM951" i="1" s="1"/>
  <c r="V951" i="1"/>
  <c r="Y951" i="1" s="1"/>
  <c r="AA951" i="1" s="1"/>
  <c r="S951" i="1"/>
  <c r="W951" i="1" s="1"/>
  <c r="Z951" i="1" s="1"/>
  <c r="AB951" i="1" s="1"/>
  <c r="AH684" i="1"/>
  <c r="AK684" i="1" s="1"/>
  <c r="AM684" i="1" s="1"/>
  <c r="AE684" i="1"/>
  <c r="AI684" i="1" s="1"/>
  <c r="AL684" i="1" s="1"/>
  <c r="AN684" i="1" s="1"/>
  <c r="S684" i="1"/>
  <c r="W684" i="1" s="1"/>
  <c r="Z684" i="1" s="1"/>
  <c r="AB684" i="1" s="1"/>
  <c r="V684" i="1"/>
  <c r="Y684" i="1" s="1"/>
  <c r="AA684" i="1" s="1"/>
  <c r="AH780" i="1"/>
  <c r="AK780" i="1" s="1"/>
  <c r="AM780" i="1" s="1"/>
  <c r="AE780" i="1"/>
  <c r="AI780" i="1" s="1"/>
  <c r="AL780" i="1" s="1"/>
  <c r="AN780" i="1" s="1"/>
  <c r="S780" i="1"/>
  <c r="W780" i="1" s="1"/>
  <c r="Z780" i="1" s="1"/>
  <c r="AB780" i="1" s="1"/>
  <c r="V780" i="1"/>
  <c r="Y780" i="1" s="1"/>
  <c r="AA780" i="1" s="1"/>
  <c r="AH998" i="1"/>
  <c r="AK998" i="1" s="1"/>
  <c r="AM998" i="1" s="1"/>
  <c r="AE998" i="1"/>
  <c r="AI998" i="1" s="1"/>
  <c r="AL998" i="1" s="1"/>
  <c r="AN998" i="1" s="1"/>
  <c r="V998" i="1"/>
  <c r="Y998" i="1" s="1"/>
  <c r="AA998" i="1" s="1"/>
  <c r="S998" i="1"/>
  <c r="W998" i="1" s="1"/>
  <c r="Z998" i="1" s="1"/>
  <c r="AB998" i="1" s="1"/>
  <c r="AE638" i="1"/>
  <c r="AI638" i="1" s="1"/>
  <c r="AL638" i="1" s="1"/>
  <c r="AN638" i="1" s="1"/>
  <c r="AH638" i="1"/>
  <c r="AK638" i="1" s="1"/>
  <c r="AM638" i="1" s="1"/>
  <c r="V638" i="1"/>
  <c r="Y638" i="1" s="1"/>
  <c r="AA638" i="1" s="1"/>
  <c r="S638" i="1"/>
  <c r="W638" i="1" s="1"/>
  <c r="Z638" i="1" s="1"/>
  <c r="AB638" i="1" s="1"/>
  <c r="V560" i="1"/>
  <c r="Y560" i="1" s="1"/>
  <c r="AA560" i="1" s="1"/>
  <c r="S560" i="1"/>
  <c r="W560" i="1" s="1"/>
  <c r="Z560" i="1" s="1"/>
  <c r="AB560" i="1" s="1"/>
  <c r="AE560" i="1"/>
  <c r="AI560" i="1" s="1"/>
  <c r="AH560" i="1"/>
  <c r="AK560" i="1" s="1"/>
  <c r="AM560" i="1" s="1"/>
  <c r="S741" i="1"/>
  <c r="W741" i="1" s="1"/>
  <c r="Z741" i="1" s="1"/>
  <c r="AB741" i="1" s="1"/>
  <c r="V741" i="1"/>
  <c r="Y741" i="1" s="1"/>
  <c r="AA741" i="1" s="1"/>
  <c r="AH741" i="1"/>
  <c r="AK741" i="1" s="1"/>
  <c r="AM741" i="1" s="1"/>
  <c r="AE741" i="1"/>
  <c r="AI741" i="1" s="1"/>
  <c r="AL741" i="1" s="1"/>
  <c r="AN741" i="1" s="1"/>
  <c r="AH340" i="1"/>
  <c r="AK340" i="1" s="1"/>
  <c r="AM340" i="1" s="1"/>
  <c r="AE340" i="1"/>
  <c r="AI340" i="1" s="1"/>
  <c r="S340" i="1"/>
  <c r="W340" i="1" s="1"/>
  <c r="Z340" i="1" s="1"/>
  <c r="AB340" i="1" s="1"/>
  <c r="V340" i="1"/>
  <c r="Y340" i="1" s="1"/>
  <c r="AA340" i="1" s="1"/>
  <c r="AH920" i="1"/>
  <c r="AK920" i="1" s="1"/>
  <c r="AM920" i="1" s="1"/>
  <c r="AE920" i="1"/>
  <c r="AI920" i="1" s="1"/>
  <c r="AL920" i="1" s="1"/>
  <c r="AN920" i="1" s="1"/>
  <c r="V920" i="1"/>
  <c r="Y920" i="1" s="1"/>
  <c r="AA920" i="1" s="1"/>
  <c r="S920" i="1"/>
  <c r="W920" i="1" s="1"/>
  <c r="Z920" i="1" s="1"/>
  <c r="AB920" i="1" s="1"/>
  <c r="V1079" i="1"/>
  <c r="Y1079" i="1" s="1"/>
  <c r="AA1079" i="1" s="1"/>
  <c r="S1079" i="1"/>
  <c r="W1079" i="1" s="1"/>
  <c r="Z1079" i="1" s="1"/>
  <c r="AB1079" i="1" s="1"/>
  <c r="AE1079" i="1"/>
  <c r="AI1079" i="1" s="1"/>
  <c r="AL1079" i="1" s="1"/>
  <c r="AN1079" i="1" s="1"/>
  <c r="AH1079" i="1"/>
  <c r="AK1079" i="1" s="1"/>
  <c r="AM1079" i="1" s="1"/>
  <c r="AE811" i="1"/>
  <c r="AI811" i="1" s="1"/>
  <c r="AL811" i="1" s="1"/>
  <c r="AN811" i="1" s="1"/>
  <c r="AH811" i="1"/>
  <c r="AK811" i="1" s="1"/>
  <c r="AM811" i="1" s="1"/>
  <c r="V811" i="1"/>
  <c r="Y811" i="1" s="1"/>
  <c r="AA811" i="1" s="1"/>
  <c r="S811" i="1"/>
  <c r="W811" i="1" s="1"/>
  <c r="Z811" i="1" s="1"/>
  <c r="AB811" i="1" s="1"/>
  <c r="AH483" i="1"/>
  <c r="AK483" i="1" s="1"/>
  <c r="AM483" i="1" s="1"/>
  <c r="AE483" i="1"/>
  <c r="AI483" i="1" s="1"/>
  <c r="AL483" i="1" s="1"/>
  <c r="AN483" i="1" s="1"/>
  <c r="V483" i="1"/>
  <c r="Y483" i="1" s="1"/>
  <c r="AA483" i="1" s="1"/>
  <c r="S483" i="1"/>
  <c r="W483" i="1" s="1"/>
  <c r="Z483" i="1" s="1"/>
  <c r="AB483" i="1" s="1"/>
  <c r="S981" i="1"/>
  <c r="W981" i="1" s="1"/>
  <c r="Z981" i="1" s="1"/>
  <c r="AB981" i="1" s="1"/>
  <c r="V981" i="1"/>
  <c r="Y981" i="1" s="1"/>
  <c r="AA981" i="1" s="1"/>
  <c r="AE981" i="1"/>
  <c r="AI981" i="1" s="1"/>
  <c r="AL981" i="1" s="1"/>
  <c r="AN981" i="1" s="1"/>
  <c r="AH981" i="1"/>
  <c r="AK981" i="1" s="1"/>
  <c r="AM981" i="1" s="1"/>
  <c r="AH667" i="1"/>
  <c r="AK667" i="1" s="1"/>
  <c r="AM667" i="1" s="1"/>
  <c r="AE667" i="1"/>
  <c r="AI667" i="1" s="1"/>
  <c r="AL667" i="1" s="1"/>
  <c r="AN667" i="1" s="1"/>
  <c r="S667" i="1"/>
  <c r="W667" i="1" s="1"/>
  <c r="Z667" i="1" s="1"/>
  <c r="AB667" i="1" s="1"/>
  <c r="V667" i="1"/>
  <c r="Y667" i="1" s="1"/>
  <c r="AA667" i="1" s="1"/>
  <c r="AE448" i="1"/>
  <c r="AI448" i="1" s="1"/>
  <c r="AH448" i="1"/>
  <c r="AK448" i="1" s="1"/>
  <c r="AM448" i="1" s="1"/>
  <c r="S448" i="1"/>
  <c r="W448" i="1" s="1"/>
  <c r="Z448" i="1" s="1"/>
  <c r="AB448" i="1" s="1"/>
  <c r="V448" i="1"/>
  <c r="Y448" i="1" s="1"/>
  <c r="AA448" i="1" s="1"/>
  <c r="S1033" i="1"/>
  <c r="W1033" i="1" s="1"/>
  <c r="Z1033" i="1" s="1"/>
  <c r="AB1033" i="1" s="1"/>
  <c r="V1033" i="1"/>
  <c r="Y1033" i="1" s="1"/>
  <c r="AA1033" i="1" s="1"/>
  <c r="AH1033" i="1"/>
  <c r="AK1033" i="1" s="1"/>
  <c r="AM1033" i="1" s="1"/>
  <c r="AE1033" i="1"/>
  <c r="AI1033" i="1" s="1"/>
  <c r="AL1033" i="1" s="1"/>
  <c r="AN1033" i="1" s="1"/>
  <c r="V231" i="1"/>
  <c r="Y231" i="1" s="1"/>
  <c r="AA231" i="1" s="1"/>
  <c r="S231" i="1"/>
  <c r="W231" i="1" s="1"/>
  <c r="Z231" i="1" s="1"/>
  <c r="AB231" i="1" s="1"/>
  <c r="AE231" i="1"/>
  <c r="AI231" i="1" s="1"/>
  <c r="AL231" i="1" s="1"/>
  <c r="AN231" i="1" s="1"/>
  <c r="AH231" i="1"/>
  <c r="AK231" i="1" s="1"/>
  <c r="AM231" i="1" s="1"/>
  <c r="AH477" i="1"/>
  <c r="AK477" i="1" s="1"/>
  <c r="AM477" i="1" s="1"/>
  <c r="AE477" i="1"/>
  <c r="AI477" i="1" s="1"/>
  <c r="AL477" i="1" s="1"/>
  <c r="AN477" i="1" s="1"/>
  <c r="V477" i="1"/>
  <c r="Y477" i="1" s="1"/>
  <c r="AA477" i="1" s="1"/>
  <c r="S477" i="1"/>
  <c r="W477" i="1" s="1"/>
  <c r="Z477" i="1" s="1"/>
  <c r="AB477" i="1" s="1"/>
  <c r="V112" i="1"/>
  <c r="Y112" i="1" s="1"/>
  <c r="AA112" i="1" s="1"/>
  <c r="S112" i="1"/>
  <c r="W112" i="1" s="1"/>
  <c r="Z112" i="1" s="1"/>
  <c r="AB112" i="1" s="1"/>
  <c r="AE112" i="1"/>
  <c r="AI112" i="1" s="1"/>
  <c r="AL112" i="1" s="1"/>
  <c r="AN112" i="1" s="1"/>
  <c r="AH112" i="1"/>
  <c r="AK112" i="1" s="1"/>
  <c r="AM112" i="1" s="1"/>
  <c r="V263" i="1"/>
  <c r="Y263" i="1" s="1"/>
  <c r="AA263" i="1" s="1"/>
  <c r="S263" i="1"/>
  <c r="W263" i="1" s="1"/>
  <c r="Z263" i="1" s="1"/>
  <c r="AB263" i="1" s="1"/>
  <c r="AE263" i="1"/>
  <c r="AI263" i="1" s="1"/>
  <c r="AL263" i="1" s="1"/>
  <c r="AN263" i="1" s="1"/>
  <c r="AH263" i="1"/>
  <c r="AK263" i="1" s="1"/>
  <c r="AM263" i="1" s="1"/>
  <c r="V318" i="1"/>
  <c r="Y318" i="1" s="1"/>
  <c r="AA318" i="1" s="1"/>
  <c r="S318" i="1"/>
  <c r="W318" i="1" s="1"/>
  <c r="Z318" i="1" s="1"/>
  <c r="AB318" i="1" s="1"/>
  <c r="AE318" i="1"/>
  <c r="AI318" i="1" s="1"/>
  <c r="AL318" i="1" s="1"/>
  <c r="AN318" i="1" s="1"/>
  <c r="AH318" i="1"/>
  <c r="AK318" i="1" s="1"/>
  <c r="AM318" i="1" s="1"/>
  <c r="V342" i="1"/>
  <c r="Y342" i="1" s="1"/>
  <c r="AA342" i="1" s="1"/>
  <c r="S342" i="1"/>
  <c r="W342" i="1" s="1"/>
  <c r="Z342" i="1" s="1"/>
  <c r="AB342" i="1" s="1"/>
  <c r="AE342" i="1"/>
  <c r="AI342" i="1" s="1"/>
  <c r="AL342" i="1" s="1"/>
  <c r="AN342" i="1" s="1"/>
  <c r="AH342" i="1"/>
  <c r="AK342" i="1" s="1"/>
  <c r="AM342" i="1" s="1"/>
  <c r="V330" i="1"/>
  <c r="Y330" i="1" s="1"/>
  <c r="AA330" i="1" s="1"/>
  <c r="S330" i="1"/>
  <c r="W330" i="1" s="1"/>
  <c r="Z330" i="1" s="1"/>
  <c r="AB330" i="1" s="1"/>
  <c r="AE330" i="1"/>
  <c r="AI330" i="1" s="1"/>
  <c r="AH330" i="1"/>
  <c r="AK330" i="1" s="1"/>
  <c r="AM330" i="1" s="1"/>
  <c r="AH10" i="1"/>
  <c r="AK10" i="1" s="1"/>
  <c r="AM10" i="1" s="1"/>
  <c r="AE10" i="1"/>
  <c r="AI10" i="1" s="1"/>
  <c r="AL10" i="1" s="1"/>
  <c r="AN10" i="1" s="1"/>
  <c r="S10" i="1"/>
  <c r="W10" i="1" s="1"/>
  <c r="Z10" i="1" s="1"/>
  <c r="AB10" i="1" s="1"/>
  <c r="V10" i="1"/>
  <c r="Y10" i="1" s="1"/>
  <c r="AA10" i="1" s="1"/>
  <c r="S183" i="1"/>
  <c r="W183" i="1" s="1"/>
  <c r="Z183" i="1" s="1"/>
  <c r="AB183" i="1" s="1"/>
  <c r="V183" i="1"/>
  <c r="Y183" i="1" s="1"/>
  <c r="AA183" i="1" s="1"/>
  <c r="AH183" i="1"/>
  <c r="AK183" i="1" s="1"/>
  <c r="AM183" i="1" s="1"/>
  <c r="AE183" i="1"/>
  <c r="AI183" i="1" s="1"/>
  <c r="AL183" i="1" s="1"/>
  <c r="AN183" i="1" s="1"/>
  <c r="S276" i="1"/>
  <c r="W276" i="1" s="1"/>
  <c r="Z276" i="1" s="1"/>
  <c r="AB276" i="1" s="1"/>
  <c r="V276" i="1"/>
  <c r="Y276" i="1" s="1"/>
  <c r="AA276" i="1" s="1"/>
  <c r="AH276" i="1"/>
  <c r="AK276" i="1" s="1"/>
  <c r="AM276" i="1" s="1"/>
  <c r="AE276" i="1"/>
  <c r="AI276" i="1" s="1"/>
  <c r="AL276" i="1" s="1"/>
  <c r="AN276" i="1" s="1"/>
  <c r="AH303" i="1"/>
  <c r="AK303" i="1" s="1"/>
  <c r="AM303" i="1" s="1"/>
  <c r="AE303" i="1"/>
  <c r="AI303" i="1" s="1"/>
  <c r="AL303" i="1" s="1"/>
  <c r="AN303" i="1" s="1"/>
  <c r="S303" i="1"/>
  <c r="W303" i="1" s="1"/>
  <c r="Z303" i="1" s="1"/>
  <c r="AB303" i="1" s="1"/>
  <c r="V303" i="1"/>
  <c r="Y303" i="1" s="1"/>
  <c r="AA303" i="1" s="1"/>
  <c r="AE206" i="1"/>
  <c r="AI206" i="1" s="1"/>
  <c r="AL206" i="1" s="1"/>
  <c r="AN206" i="1" s="1"/>
  <c r="AH206" i="1"/>
  <c r="AK206" i="1" s="1"/>
  <c r="AM206" i="1" s="1"/>
  <c r="V206" i="1"/>
  <c r="Y206" i="1" s="1"/>
  <c r="AA206" i="1" s="1"/>
  <c r="S206" i="1"/>
  <c r="W206" i="1" s="1"/>
  <c r="Z206" i="1" s="1"/>
  <c r="AB206" i="1" s="1"/>
  <c r="S273" i="1"/>
  <c r="W273" i="1" s="1"/>
  <c r="Z273" i="1" s="1"/>
  <c r="AB273" i="1" s="1"/>
  <c r="V273" i="1"/>
  <c r="Y273" i="1" s="1"/>
  <c r="AA273" i="1" s="1"/>
  <c r="AH273" i="1"/>
  <c r="AK273" i="1" s="1"/>
  <c r="AM273" i="1" s="1"/>
  <c r="AE273" i="1"/>
  <c r="AI273" i="1" s="1"/>
  <c r="AL273" i="1" s="1"/>
  <c r="AN273" i="1" s="1"/>
  <c r="V45" i="1"/>
  <c r="Y45" i="1" s="1"/>
  <c r="AA45" i="1" s="1"/>
  <c r="S45" i="1"/>
  <c r="W45" i="1" s="1"/>
  <c r="Z45" i="1" s="1"/>
  <c r="AB45" i="1" s="1"/>
  <c r="AE45" i="1"/>
  <c r="AI45" i="1" s="1"/>
  <c r="AL45" i="1" s="1"/>
  <c r="AN45" i="1" s="1"/>
  <c r="AH45" i="1"/>
  <c r="AK45" i="1" s="1"/>
  <c r="AM45" i="1" s="1"/>
  <c r="AH257" i="1"/>
  <c r="AK257" i="1" s="1"/>
  <c r="AM257" i="1" s="1"/>
  <c r="AE257" i="1"/>
  <c r="AI257" i="1" s="1"/>
  <c r="AL257" i="1" s="1"/>
  <c r="AN257" i="1" s="1"/>
  <c r="S257" i="1"/>
  <c r="W257" i="1" s="1"/>
  <c r="Z257" i="1" s="1"/>
  <c r="AB257" i="1" s="1"/>
  <c r="V257" i="1"/>
  <c r="Y257" i="1" s="1"/>
  <c r="AA257" i="1" s="1"/>
  <c r="V294" i="1"/>
  <c r="Y294" i="1" s="1"/>
  <c r="AA294" i="1" s="1"/>
  <c r="S294" i="1"/>
  <c r="W294" i="1" s="1"/>
  <c r="Z294" i="1" s="1"/>
  <c r="AB294" i="1" s="1"/>
  <c r="AE294" i="1"/>
  <c r="AI294" i="1" s="1"/>
  <c r="AL294" i="1" s="1"/>
  <c r="AN294" i="1" s="1"/>
  <c r="AH294" i="1"/>
  <c r="AK294" i="1" s="1"/>
  <c r="AM294" i="1" s="1"/>
  <c r="AH46" i="1"/>
  <c r="AK46" i="1" s="1"/>
  <c r="AM46" i="1" s="1"/>
  <c r="AE46" i="1"/>
  <c r="AI46" i="1" s="1"/>
  <c r="AL46" i="1" s="1"/>
  <c r="AN46" i="1" s="1"/>
  <c r="S46" i="1"/>
  <c r="W46" i="1" s="1"/>
  <c r="Z46" i="1" s="1"/>
  <c r="AB46" i="1" s="1"/>
  <c r="V46" i="1"/>
  <c r="Y46" i="1" s="1"/>
  <c r="AA46" i="1" s="1"/>
  <c r="S19" i="1"/>
  <c r="W19" i="1" s="1"/>
  <c r="Z19" i="1" s="1"/>
  <c r="AB19" i="1" s="1"/>
  <c r="V19" i="1"/>
  <c r="Y19" i="1" s="1"/>
  <c r="AA19" i="1" s="1"/>
  <c r="AH19" i="1"/>
  <c r="AK19" i="1" s="1"/>
  <c r="AM19" i="1" s="1"/>
  <c r="AE19" i="1"/>
  <c r="AI19" i="1" s="1"/>
  <c r="AL19" i="1" s="1"/>
  <c r="AN19" i="1" s="1"/>
  <c r="V21" i="1"/>
  <c r="Y21" i="1" s="1"/>
  <c r="AA21" i="1" s="1"/>
  <c r="S21" i="1"/>
  <c r="W21" i="1" s="1"/>
  <c r="Z21" i="1" s="1"/>
  <c r="AB21" i="1" s="1"/>
  <c r="AE21" i="1"/>
  <c r="AI21" i="1" s="1"/>
  <c r="AL21" i="1" s="1"/>
  <c r="AN21" i="1" s="1"/>
  <c r="AH21" i="1"/>
  <c r="AK21" i="1" s="1"/>
  <c r="AM21" i="1" s="1"/>
  <c r="S138" i="1"/>
  <c r="W138" i="1" s="1"/>
  <c r="Z138" i="1" s="1"/>
  <c r="AB138" i="1" s="1"/>
  <c r="V138" i="1"/>
  <c r="Y138" i="1" s="1"/>
  <c r="AA138" i="1" s="1"/>
  <c r="AH138" i="1"/>
  <c r="AK138" i="1" s="1"/>
  <c r="AM138" i="1" s="1"/>
  <c r="AE138" i="1"/>
  <c r="AI138" i="1" s="1"/>
  <c r="AL138" i="1" s="1"/>
  <c r="AN138" i="1" s="1"/>
  <c r="AH427" i="1"/>
  <c r="AK427" i="1" s="1"/>
  <c r="AM427" i="1" s="1"/>
  <c r="AE427" i="1"/>
  <c r="AI427" i="1" s="1"/>
  <c r="AL427" i="1" s="1"/>
  <c r="AN427" i="1" s="1"/>
  <c r="V427" i="1"/>
  <c r="Y427" i="1" s="1"/>
  <c r="AA427" i="1" s="1"/>
  <c r="S427" i="1"/>
  <c r="W427" i="1" s="1"/>
  <c r="Z427" i="1" s="1"/>
  <c r="AB427" i="1" s="1"/>
  <c r="S675" i="1"/>
  <c r="W675" i="1" s="1"/>
  <c r="Z675" i="1" s="1"/>
  <c r="AB675" i="1" s="1"/>
  <c r="V675" i="1"/>
  <c r="Y675" i="1" s="1"/>
  <c r="AA675" i="1" s="1"/>
  <c r="AH675" i="1"/>
  <c r="AK675" i="1" s="1"/>
  <c r="AM675" i="1" s="1"/>
  <c r="AE675" i="1"/>
  <c r="AI675" i="1" s="1"/>
  <c r="AL675" i="1" s="1"/>
  <c r="AN675" i="1" s="1"/>
  <c r="S1003" i="1"/>
  <c r="W1003" i="1" s="1"/>
  <c r="Z1003" i="1" s="1"/>
  <c r="AB1003" i="1" s="1"/>
  <c r="V1003" i="1"/>
  <c r="Y1003" i="1" s="1"/>
  <c r="AA1003" i="1" s="1"/>
  <c r="AE1003" i="1"/>
  <c r="AI1003" i="1" s="1"/>
  <c r="AL1003" i="1" s="1"/>
  <c r="AN1003" i="1" s="1"/>
  <c r="AH1003" i="1"/>
  <c r="AK1003" i="1" s="1"/>
  <c r="AM1003" i="1" s="1"/>
  <c r="V618" i="1"/>
  <c r="Y618" i="1" s="1"/>
  <c r="AA618" i="1" s="1"/>
  <c r="S618" i="1"/>
  <c r="W618" i="1" s="1"/>
  <c r="Z618" i="1" s="1"/>
  <c r="AB618" i="1" s="1"/>
  <c r="AE618" i="1"/>
  <c r="AI618" i="1" s="1"/>
  <c r="AL618" i="1" s="1"/>
  <c r="AN618" i="1" s="1"/>
  <c r="AH618" i="1"/>
  <c r="AK618" i="1" s="1"/>
  <c r="AM618" i="1" s="1"/>
  <c r="V765" i="1"/>
  <c r="Y765" i="1" s="1"/>
  <c r="AA765" i="1" s="1"/>
  <c r="S765" i="1"/>
  <c r="W765" i="1" s="1"/>
  <c r="Z765" i="1" s="1"/>
  <c r="AB765" i="1" s="1"/>
  <c r="AE765" i="1"/>
  <c r="AI765" i="1" s="1"/>
  <c r="AL765" i="1" s="1"/>
  <c r="AN765" i="1" s="1"/>
  <c r="AH765" i="1"/>
  <c r="AK765" i="1" s="1"/>
  <c r="AM765" i="1" s="1"/>
  <c r="AE751" i="1"/>
  <c r="AI751" i="1" s="1"/>
  <c r="AL751" i="1" s="1"/>
  <c r="AN751" i="1" s="1"/>
  <c r="AH751" i="1"/>
  <c r="AK751" i="1" s="1"/>
  <c r="AM751" i="1" s="1"/>
  <c r="V751" i="1"/>
  <c r="Y751" i="1" s="1"/>
  <c r="AA751" i="1" s="1"/>
  <c r="S751" i="1"/>
  <c r="W751" i="1" s="1"/>
  <c r="Z751" i="1" s="1"/>
  <c r="AB751" i="1" s="1"/>
  <c r="AE544" i="1"/>
  <c r="AI544" i="1" s="1"/>
  <c r="AL544" i="1" s="1"/>
  <c r="AN544" i="1" s="1"/>
  <c r="AH544" i="1"/>
  <c r="AK544" i="1" s="1"/>
  <c r="AM544" i="1" s="1"/>
  <c r="V544" i="1"/>
  <c r="Y544" i="1" s="1"/>
  <c r="AA544" i="1" s="1"/>
  <c r="S544" i="1"/>
  <c r="W544" i="1" s="1"/>
  <c r="Z544" i="1" s="1"/>
  <c r="AB544" i="1" s="1"/>
  <c r="V515" i="1"/>
  <c r="Y515" i="1" s="1"/>
  <c r="AA515" i="1" s="1"/>
  <c r="S515" i="1"/>
  <c r="W515" i="1" s="1"/>
  <c r="Z515" i="1" s="1"/>
  <c r="AB515" i="1" s="1"/>
  <c r="AH515" i="1"/>
  <c r="AK515" i="1" s="1"/>
  <c r="AM515" i="1" s="1"/>
  <c r="AE515" i="1"/>
  <c r="AI515" i="1" s="1"/>
  <c r="AL515" i="1" s="1"/>
  <c r="AN515" i="1" s="1"/>
  <c r="V362" i="1"/>
  <c r="Y362" i="1" s="1"/>
  <c r="AA362" i="1" s="1"/>
  <c r="S362" i="1"/>
  <c r="W362" i="1" s="1"/>
  <c r="Z362" i="1" s="1"/>
  <c r="AB362" i="1" s="1"/>
  <c r="AE362" i="1"/>
  <c r="AI362" i="1" s="1"/>
  <c r="AH362" i="1"/>
  <c r="AK362" i="1" s="1"/>
  <c r="AM362" i="1" s="1"/>
  <c r="AH629" i="1"/>
  <c r="AK629" i="1" s="1"/>
  <c r="AM629" i="1" s="1"/>
  <c r="AE629" i="1"/>
  <c r="AI629" i="1" s="1"/>
  <c r="AL629" i="1" s="1"/>
  <c r="AN629" i="1" s="1"/>
  <c r="S629" i="1"/>
  <c r="W629" i="1" s="1"/>
  <c r="Z629" i="1" s="1"/>
  <c r="AB629" i="1" s="1"/>
  <c r="V629" i="1"/>
  <c r="Y629" i="1" s="1"/>
  <c r="AA629" i="1" s="1"/>
  <c r="S982" i="1"/>
  <c r="W982" i="1" s="1"/>
  <c r="Z982" i="1" s="1"/>
  <c r="AB982" i="1" s="1"/>
  <c r="V982" i="1"/>
  <c r="Y982" i="1" s="1"/>
  <c r="AA982" i="1" s="1"/>
  <c r="AH982" i="1"/>
  <c r="AK982" i="1" s="1"/>
  <c r="AM982" i="1" s="1"/>
  <c r="AE982" i="1"/>
  <c r="AI982" i="1" s="1"/>
  <c r="AL982" i="1" s="1"/>
  <c r="AN982" i="1" s="1"/>
  <c r="AE642" i="1"/>
  <c r="AI642" i="1" s="1"/>
  <c r="AL642" i="1" s="1"/>
  <c r="AN642" i="1" s="1"/>
  <c r="AH642" i="1"/>
  <c r="AK642" i="1" s="1"/>
  <c r="AM642" i="1" s="1"/>
  <c r="V642" i="1"/>
  <c r="Y642" i="1" s="1"/>
  <c r="AA642" i="1" s="1"/>
  <c r="S642" i="1"/>
  <c r="W642" i="1" s="1"/>
  <c r="Z642" i="1" s="1"/>
  <c r="AB642" i="1" s="1"/>
  <c r="S687" i="1"/>
  <c r="W687" i="1" s="1"/>
  <c r="Z687" i="1" s="1"/>
  <c r="AB687" i="1" s="1"/>
  <c r="V687" i="1"/>
  <c r="Y687" i="1" s="1"/>
  <c r="AA687" i="1" s="1"/>
  <c r="AH687" i="1"/>
  <c r="AK687" i="1" s="1"/>
  <c r="AM687" i="1" s="1"/>
  <c r="AE687" i="1"/>
  <c r="AI687" i="1" s="1"/>
  <c r="V828" i="1"/>
  <c r="Y828" i="1" s="1"/>
  <c r="AA828" i="1" s="1"/>
  <c r="S828" i="1"/>
  <c r="W828" i="1" s="1"/>
  <c r="Z828" i="1" s="1"/>
  <c r="AB828" i="1" s="1"/>
  <c r="AH828" i="1"/>
  <c r="AK828" i="1" s="1"/>
  <c r="AM828" i="1" s="1"/>
  <c r="AE828" i="1"/>
  <c r="AI828" i="1" s="1"/>
  <c r="AL828" i="1" s="1"/>
  <c r="AN828" i="1" s="1"/>
  <c r="V489" i="1"/>
  <c r="Y489" i="1" s="1"/>
  <c r="AA489" i="1" s="1"/>
  <c r="S489" i="1"/>
  <c r="W489" i="1" s="1"/>
  <c r="Z489" i="1" s="1"/>
  <c r="AB489" i="1" s="1"/>
  <c r="AH489" i="1"/>
  <c r="AK489" i="1" s="1"/>
  <c r="AM489" i="1" s="1"/>
  <c r="AE489" i="1"/>
  <c r="AI489" i="1" s="1"/>
  <c r="AL489" i="1" s="1"/>
  <c r="AN489" i="1" s="1"/>
  <c r="S408" i="1"/>
  <c r="W408" i="1" s="1"/>
  <c r="Z408" i="1" s="1"/>
  <c r="AB408" i="1" s="1"/>
  <c r="V408" i="1"/>
  <c r="Y408" i="1" s="1"/>
  <c r="AA408" i="1" s="1"/>
  <c r="AE408" i="1"/>
  <c r="AI408" i="1" s="1"/>
  <c r="AL408" i="1" s="1"/>
  <c r="AN408" i="1" s="1"/>
  <c r="AH408" i="1"/>
  <c r="AK408" i="1" s="1"/>
  <c r="AM408" i="1" s="1"/>
  <c r="V521" i="1"/>
  <c r="Y521" i="1" s="1"/>
  <c r="AA521" i="1" s="1"/>
  <c r="S521" i="1"/>
  <c r="W521" i="1" s="1"/>
  <c r="Z521" i="1" s="1"/>
  <c r="AB521" i="1" s="1"/>
  <c r="AE521" i="1"/>
  <c r="AI521" i="1" s="1"/>
  <c r="AL521" i="1" s="1"/>
  <c r="AN521" i="1" s="1"/>
  <c r="AH521" i="1"/>
  <c r="AK521" i="1" s="1"/>
  <c r="AM521" i="1" s="1"/>
  <c r="AH265" i="1"/>
  <c r="AK265" i="1" s="1"/>
  <c r="AM265" i="1" s="1"/>
  <c r="AE265" i="1"/>
  <c r="AI265" i="1" s="1"/>
  <c r="AL265" i="1" s="1"/>
  <c r="AN265" i="1" s="1"/>
  <c r="S265" i="1"/>
  <c r="W265" i="1" s="1"/>
  <c r="Z265" i="1" s="1"/>
  <c r="AB265" i="1" s="1"/>
  <c r="V265" i="1"/>
  <c r="Y265" i="1" s="1"/>
  <c r="AA265" i="1" s="1"/>
  <c r="V934" i="1"/>
  <c r="Y934" i="1" s="1"/>
  <c r="AA934" i="1" s="1"/>
  <c r="S934" i="1"/>
  <c r="W934" i="1" s="1"/>
  <c r="Z934" i="1" s="1"/>
  <c r="AB934" i="1" s="1"/>
  <c r="AH934" i="1"/>
  <c r="AK934" i="1" s="1"/>
  <c r="AM934" i="1" s="1"/>
  <c r="AE934" i="1"/>
  <c r="AI934" i="1" s="1"/>
  <c r="AL934" i="1" s="1"/>
  <c r="AN934" i="1" s="1"/>
  <c r="S692" i="1"/>
  <c r="W692" i="1" s="1"/>
  <c r="Z692" i="1" s="1"/>
  <c r="AB692" i="1" s="1"/>
  <c r="V692" i="1"/>
  <c r="Y692" i="1" s="1"/>
  <c r="AA692" i="1" s="1"/>
  <c r="AH692" i="1"/>
  <c r="AK692" i="1" s="1"/>
  <c r="AM692" i="1" s="1"/>
  <c r="AE692" i="1"/>
  <c r="AI692" i="1" s="1"/>
  <c r="AL692" i="1" s="1"/>
  <c r="AN692" i="1" s="1"/>
  <c r="AH676" i="1"/>
  <c r="AK676" i="1" s="1"/>
  <c r="AM676" i="1" s="1"/>
  <c r="AE676" i="1"/>
  <c r="AI676" i="1" s="1"/>
  <c r="AL676" i="1" s="1"/>
  <c r="AN676" i="1" s="1"/>
  <c r="S676" i="1"/>
  <c r="W676" i="1" s="1"/>
  <c r="Z676" i="1" s="1"/>
  <c r="AB676" i="1" s="1"/>
  <c r="V676" i="1"/>
  <c r="Y676" i="1" s="1"/>
  <c r="AA676" i="1" s="1"/>
  <c r="AH459" i="1"/>
  <c r="AK459" i="1" s="1"/>
  <c r="AM459" i="1" s="1"/>
  <c r="AE459" i="1"/>
  <c r="AI459" i="1" s="1"/>
  <c r="AL459" i="1" s="1"/>
  <c r="AN459" i="1" s="1"/>
  <c r="S459" i="1"/>
  <c r="W459" i="1" s="1"/>
  <c r="Z459" i="1" s="1"/>
  <c r="AB459" i="1" s="1"/>
  <c r="V459" i="1"/>
  <c r="Y459" i="1" s="1"/>
  <c r="AA459" i="1" s="1"/>
  <c r="V655" i="1"/>
  <c r="Y655" i="1" s="1"/>
  <c r="AA655" i="1" s="1"/>
  <c r="S655" i="1"/>
  <c r="W655" i="1" s="1"/>
  <c r="Z655" i="1" s="1"/>
  <c r="AB655" i="1" s="1"/>
  <c r="AE655" i="1"/>
  <c r="AI655" i="1" s="1"/>
  <c r="AL655" i="1" s="1"/>
  <c r="AN655" i="1" s="1"/>
  <c r="AH655" i="1"/>
  <c r="AK655" i="1" s="1"/>
  <c r="AM655" i="1" s="1"/>
  <c r="V358" i="1"/>
  <c r="Y358" i="1" s="1"/>
  <c r="AA358" i="1" s="1"/>
  <c r="S358" i="1"/>
  <c r="W358" i="1" s="1"/>
  <c r="Z358" i="1" s="1"/>
  <c r="AB358" i="1" s="1"/>
  <c r="AE358" i="1"/>
  <c r="AI358" i="1" s="1"/>
  <c r="AL358" i="1" s="1"/>
  <c r="AN358" i="1" s="1"/>
  <c r="AH358" i="1"/>
  <c r="AK358" i="1" s="1"/>
  <c r="AM358" i="1" s="1"/>
  <c r="AH924" i="1"/>
  <c r="AK924" i="1" s="1"/>
  <c r="AM924" i="1" s="1"/>
  <c r="AE924" i="1"/>
  <c r="AI924" i="1" s="1"/>
  <c r="V924" i="1"/>
  <c r="Y924" i="1" s="1"/>
  <c r="AA924" i="1" s="1"/>
  <c r="S924" i="1"/>
  <c r="W924" i="1" s="1"/>
  <c r="Z924" i="1" s="1"/>
  <c r="AB924" i="1" s="1"/>
  <c r="V797" i="1"/>
  <c r="Y797" i="1" s="1"/>
  <c r="AA797" i="1" s="1"/>
  <c r="S797" i="1"/>
  <c r="W797" i="1" s="1"/>
  <c r="Z797" i="1" s="1"/>
  <c r="AB797" i="1" s="1"/>
  <c r="AH797" i="1"/>
  <c r="AK797" i="1" s="1"/>
  <c r="AM797" i="1" s="1"/>
  <c r="AE797" i="1"/>
  <c r="AI797" i="1" s="1"/>
  <c r="AL797" i="1" s="1"/>
  <c r="AN797" i="1" s="1"/>
  <c r="V827" i="1"/>
  <c r="Y827" i="1" s="1"/>
  <c r="AA827" i="1" s="1"/>
  <c r="S827" i="1"/>
  <c r="W827" i="1" s="1"/>
  <c r="Z827" i="1" s="1"/>
  <c r="AB827" i="1" s="1"/>
  <c r="AE827" i="1"/>
  <c r="AI827" i="1" s="1"/>
  <c r="AL827" i="1" s="1"/>
  <c r="AN827" i="1" s="1"/>
  <c r="AH827" i="1"/>
  <c r="AK827" i="1" s="1"/>
  <c r="AM827" i="1" s="1"/>
  <c r="S577" i="1"/>
  <c r="W577" i="1" s="1"/>
  <c r="Z577" i="1" s="1"/>
  <c r="AB577" i="1" s="1"/>
  <c r="V577" i="1"/>
  <c r="Y577" i="1" s="1"/>
  <c r="AA577" i="1" s="1"/>
  <c r="AH577" i="1"/>
  <c r="AK577" i="1" s="1"/>
  <c r="AM577" i="1" s="1"/>
  <c r="AE577" i="1"/>
  <c r="AI577" i="1" s="1"/>
  <c r="AH562" i="1"/>
  <c r="AK562" i="1" s="1"/>
  <c r="AM562" i="1" s="1"/>
  <c r="AE562" i="1"/>
  <c r="AI562" i="1" s="1"/>
  <c r="AL562" i="1" s="1"/>
  <c r="AN562" i="1" s="1"/>
  <c r="S562" i="1"/>
  <c r="W562" i="1" s="1"/>
  <c r="Z562" i="1" s="1"/>
  <c r="AB562" i="1" s="1"/>
  <c r="V562" i="1"/>
  <c r="Y562" i="1" s="1"/>
  <c r="AA562" i="1" s="1"/>
  <c r="AE1075" i="1"/>
  <c r="AI1075" i="1" s="1"/>
  <c r="AL1075" i="1" s="1"/>
  <c r="AN1075" i="1" s="1"/>
  <c r="AH1075" i="1"/>
  <c r="AK1075" i="1" s="1"/>
  <c r="AM1075" i="1" s="1"/>
  <c r="V1075" i="1"/>
  <c r="Y1075" i="1" s="1"/>
  <c r="AA1075" i="1" s="1"/>
  <c r="S1075" i="1"/>
  <c r="W1075" i="1" s="1"/>
  <c r="Z1075" i="1" s="1"/>
  <c r="AB1075" i="1" s="1"/>
  <c r="V610" i="1"/>
  <c r="Y610" i="1" s="1"/>
  <c r="AA610" i="1" s="1"/>
  <c r="S610" i="1"/>
  <c r="W610" i="1" s="1"/>
  <c r="Z610" i="1" s="1"/>
  <c r="AB610" i="1" s="1"/>
  <c r="AE610" i="1"/>
  <c r="AI610" i="1" s="1"/>
  <c r="AL610" i="1" s="1"/>
  <c r="AN610" i="1" s="1"/>
  <c r="AH610" i="1"/>
  <c r="AK610" i="1" s="1"/>
  <c r="AM610" i="1" s="1"/>
  <c r="V25" i="1"/>
  <c r="Y25" i="1" s="1"/>
  <c r="AA25" i="1" s="1"/>
  <c r="S25" i="1"/>
  <c r="W25" i="1" s="1"/>
  <c r="Z25" i="1" s="1"/>
  <c r="AB25" i="1" s="1"/>
  <c r="AE25" i="1"/>
  <c r="AI25" i="1" s="1"/>
  <c r="AL25" i="1" s="1"/>
  <c r="AN25" i="1" s="1"/>
  <c r="AH25" i="1"/>
  <c r="AK25" i="1" s="1"/>
  <c r="AM25" i="1" s="1"/>
  <c r="V736" i="1"/>
  <c r="Y736" i="1" s="1"/>
  <c r="AA736" i="1" s="1"/>
  <c r="S736" i="1"/>
  <c r="W736" i="1" s="1"/>
  <c r="Z736" i="1" s="1"/>
  <c r="AB736" i="1" s="1"/>
  <c r="AH736" i="1"/>
  <c r="AK736" i="1" s="1"/>
  <c r="AM736" i="1" s="1"/>
  <c r="AE736" i="1"/>
  <c r="AI736" i="1" s="1"/>
  <c r="AL736" i="1" s="1"/>
  <c r="AN736" i="1" s="1"/>
  <c r="AE622" i="1"/>
  <c r="AI622" i="1" s="1"/>
  <c r="AL622" i="1" s="1"/>
  <c r="AN622" i="1" s="1"/>
  <c r="AH622" i="1"/>
  <c r="AK622" i="1" s="1"/>
  <c r="AM622" i="1" s="1"/>
  <c r="V622" i="1"/>
  <c r="Y622" i="1" s="1"/>
  <c r="AA622" i="1" s="1"/>
  <c r="S622" i="1"/>
  <c r="W622" i="1" s="1"/>
  <c r="Z622" i="1" s="1"/>
  <c r="AB622" i="1" s="1"/>
  <c r="AE1083" i="1"/>
  <c r="AI1083" i="1" s="1"/>
  <c r="AL1083" i="1" s="1"/>
  <c r="AN1083" i="1" s="1"/>
  <c r="AH1083" i="1"/>
  <c r="AK1083" i="1" s="1"/>
  <c r="AM1083" i="1" s="1"/>
  <c r="V1083" i="1"/>
  <c r="Y1083" i="1" s="1"/>
  <c r="AA1083" i="1" s="1"/>
  <c r="S1083" i="1"/>
  <c r="W1083" i="1" s="1"/>
  <c r="Z1083" i="1" s="1"/>
  <c r="AB1083" i="1" s="1"/>
  <c r="V777" i="1"/>
  <c r="Y777" i="1" s="1"/>
  <c r="AA777" i="1" s="1"/>
  <c r="S777" i="1"/>
  <c r="W777" i="1" s="1"/>
  <c r="Z777" i="1" s="1"/>
  <c r="AB777" i="1" s="1"/>
  <c r="AH777" i="1"/>
  <c r="AK777" i="1" s="1"/>
  <c r="AM777" i="1" s="1"/>
  <c r="AE777" i="1"/>
  <c r="AI777" i="1" s="1"/>
  <c r="AL777" i="1" s="1"/>
  <c r="AN777" i="1" s="1"/>
  <c r="S685" i="1"/>
  <c r="W685" i="1" s="1"/>
  <c r="Z685" i="1" s="1"/>
  <c r="AB685" i="1" s="1"/>
  <c r="V685" i="1"/>
  <c r="Y685" i="1" s="1"/>
  <c r="AA685" i="1" s="1"/>
  <c r="AE685" i="1"/>
  <c r="AI685" i="1" s="1"/>
  <c r="AL685" i="1" s="1"/>
  <c r="AN685" i="1" s="1"/>
  <c r="AH685" i="1"/>
  <c r="AK685" i="1" s="1"/>
  <c r="AM685" i="1" s="1"/>
  <c r="S110" i="1"/>
  <c r="W110" i="1" s="1"/>
  <c r="Z110" i="1" s="1"/>
  <c r="AB110" i="1" s="1"/>
  <c r="V110" i="1"/>
  <c r="Y110" i="1" s="1"/>
  <c r="AA110" i="1" s="1"/>
  <c r="AH110" i="1"/>
  <c r="AK110" i="1" s="1"/>
  <c r="AM110" i="1" s="1"/>
  <c r="AE110" i="1"/>
  <c r="AI110" i="1" s="1"/>
  <c r="AL110" i="1" s="1"/>
  <c r="AN110" i="1" s="1"/>
  <c r="AE96" i="1"/>
  <c r="AI96" i="1" s="1"/>
  <c r="AL96" i="1" s="1"/>
  <c r="AN96" i="1" s="1"/>
  <c r="AH96" i="1"/>
  <c r="AK96" i="1" s="1"/>
  <c r="AM96" i="1" s="1"/>
  <c r="V96" i="1"/>
  <c r="Y96" i="1" s="1"/>
  <c r="AA96" i="1" s="1"/>
  <c r="S96" i="1"/>
  <c r="W96" i="1" s="1"/>
  <c r="Z96" i="1" s="1"/>
  <c r="AB96" i="1" s="1"/>
  <c r="S539" i="1"/>
  <c r="W539" i="1" s="1"/>
  <c r="Z539" i="1" s="1"/>
  <c r="AB539" i="1" s="1"/>
  <c r="V539" i="1"/>
  <c r="Y539" i="1" s="1"/>
  <c r="AA539" i="1" s="1"/>
  <c r="AH539" i="1"/>
  <c r="AK539" i="1" s="1"/>
  <c r="AM539" i="1" s="1"/>
  <c r="AE539" i="1"/>
  <c r="AI539" i="1" s="1"/>
  <c r="AL539" i="1" s="1"/>
  <c r="AN539" i="1" s="1"/>
  <c r="AH761" i="1"/>
  <c r="AK761" i="1" s="1"/>
  <c r="AM761" i="1" s="1"/>
  <c r="AE761" i="1"/>
  <c r="AI761" i="1" s="1"/>
  <c r="AL761" i="1" s="1"/>
  <c r="AN761" i="1" s="1"/>
  <c r="S761" i="1"/>
  <c r="W761" i="1" s="1"/>
  <c r="Z761" i="1" s="1"/>
  <c r="AB761" i="1" s="1"/>
  <c r="V761" i="1"/>
  <c r="Y761" i="1" s="1"/>
  <c r="AA761" i="1" s="1"/>
  <c r="AH142" i="1"/>
  <c r="AK142" i="1" s="1"/>
  <c r="AM142" i="1" s="1"/>
  <c r="AE142" i="1"/>
  <c r="AI142" i="1" s="1"/>
  <c r="AL142" i="1" s="1"/>
  <c r="AN142" i="1" s="1"/>
  <c r="S142" i="1"/>
  <c r="W142" i="1" s="1"/>
  <c r="Z142" i="1" s="1"/>
  <c r="AB142" i="1" s="1"/>
  <c r="V142" i="1"/>
  <c r="Y142" i="1" s="1"/>
  <c r="AA142" i="1" s="1"/>
  <c r="AH935" i="1"/>
  <c r="AK935" i="1" s="1"/>
  <c r="AM935" i="1" s="1"/>
  <c r="AE935" i="1"/>
  <c r="AI935" i="1" s="1"/>
  <c r="AL935" i="1" s="1"/>
  <c r="AN935" i="1" s="1"/>
  <c r="S935" i="1"/>
  <c r="W935" i="1" s="1"/>
  <c r="Z935" i="1" s="1"/>
  <c r="AB935" i="1" s="1"/>
  <c r="V935" i="1"/>
  <c r="Y935" i="1" s="1"/>
  <c r="AA935" i="1" s="1"/>
  <c r="V715" i="1"/>
  <c r="Y715" i="1" s="1"/>
  <c r="AA715" i="1" s="1"/>
  <c r="S715" i="1"/>
  <c r="W715" i="1" s="1"/>
  <c r="Z715" i="1" s="1"/>
  <c r="AB715" i="1" s="1"/>
  <c r="AE715" i="1"/>
  <c r="AI715" i="1" s="1"/>
  <c r="AL715" i="1" s="1"/>
  <c r="AN715" i="1" s="1"/>
  <c r="AH715" i="1"/>
  <c r="AK715" i="1" s="1"/>
  <c r="AM715" i="1" s="1"/>
  <c r="V467" i="1"/>
  <c r="Y467" i="1" s="1"/>
  <c r="AA467" i="1" s="1"/>
  <c r="S467" i="1"/>
  <c r="W467" i="1" s="1"/>
  <c r="Z467" i="1" s="1"/>
  <c r="AB467" i="1" s="1"/>
  <c r="AH467" i="1"/>
  <c r="AK467" i="1" s="1"/>
  <c r="AM467" i="1" s="1"/>
  <c r="AE467" i="1"/>
  <c r="AI467" i="1" s="1"/>
  <c r="AL467" i="1" s="1"/>
  <c r="AN467" i="1" s="1"/>
  <c r="V453" i="1"/>
  <c r="Y453" i="1" s="1"/>
  <c r="AA453" i="1" s="1"/>
  <c r="S453" i="1"/>
  <c r="W453" i="1" s="1"/>
  <c r="Z453" i="1" s="1"/>
  <c r="AB453" i="1" s="1"/>
  <c r="AH453" i="1"/>
  <c r="AK453" i="1" s="1"/>
  <c r="AM453" i="1" s="1"/>
  <c r="AE453" i="1"/>
  <c r="AI453" i="1" s="1"/>
  <c r="AL453" i="1" s="1"/>
  <c r="AN453" i="1" s="1"/>
  <c r="V918" i="1"/>
  <c r="Y918" i="1" s="1"/>
  <c r="AA918" i="1" s="1"/>
  <c r="S918" i="1"/>
  <c r="W918" i="1" s="1"/>
  <c r="Z918" i="1" s="1"/>
  <c r="AB918" i="1" s="1"/>
  <c r="AH918" i="1"/>
  <c r="AK918" i="1" s="1"/>
  <c r="AM918" i="1" s="1"/>
  <c r="AE918" i="1"/>
  <c r="AI918" i="1" s="1"/>
  <c r="AL918" i="1" s="1"/>
  <c r="AN918" i="1" s="1"/>
  <c r="AE614" i="1"/>
  <c r="AI614" i="1" s="1"/>
  <c r="AL614" i="1" s="1"/>
  <c r="AN614" i="1" s="1"/>
  <c r="AH614" i="1"/>
  <c r="AK614" i="1" s="1"/>
  <c r="AM614" i="1" s="1"/>
  <c r="V614" i="1"/>
  <c r="Y614" i="1" s="1"/>
  <c r="AA614" i="1" s="1"/>
  <c r="S614" i="1"/>
  <c r="W614" i="1" s="1"/>
  <c r="Z614" i="1" s="1"/>
  <c r="AB614" i="1" s="1"/>
  <c r="S356" i="1"/>
  <c r="W356" i="1" s="1"/>
  <c r="Z356" i="1" s="1"/>
  <c r="AB356" i="1" s="1"/>
  <c r="V356" i="1"/>
  <c r="Y356" i="1" s="1"/>
  <c r="AA356" i="1" s="1"/>
  <c r="AH356" i="1"/>
  <c r="AK356" i="1" s="1"/>
  <c r="AM356" i="1" s="1"/>
  <c r="AE356" i="1"/>
  <c r="AI356" i="1" s="1"/>
  <c r="AL356" i="1" s="1"/>
  <c r="AN356" i="1" s="1"/>
  <c r="V1018" i="1"/>
  <c r="Y1018" i="1" s="1"/>
  <c r="AA1018" i="1" s="1"/>
  <c r="S1018" i="1"/>
  <c r="W1018" i="1" s="1"/>
  <c r="Z1018" i="1" s="1"/>
  <c r="AB1018" i="1" s="1"/>
  <c r="AH1018" i="1"/>
  <c r="AK1018" i="1" s="1"/>
  <c r="AM1018" i="1" s="1"/>
  <c r="AE1018" i="1"/>
  <c r="AI1018" i="1" s="1"/>
  <c r="AL1018" i="1" s="1"/>
  <c r="AN1018" i="1" s="1"/>
  <c r="V848" i="1"/>
  <c r="Y848" i="1" s="1"/>
  <c r="AA848" i="1" s="1"/>
  <c r="S848" i="1"/>
  <c r="W848" i="1" s="1"/>
  <c r="Z848" i="1" s="1"/>
  <c r="AB848" i="1" s="1"/>
  <c r="AH848" i="1"/>
  <c r="AK848" i="1" s="1"/>
  <c r="AM848" i="1" s="1"/>
  <c r="AE848" i="1"/>
  <c r="AI848" i="1" s="1"/>
  <c r="AL848" i="1" s="1"/>
  <c r="AN848" i="1" s="1"/>
  <c r="AH1097" i="1"/>
  <c r="AK1097" i="1" s="1"/>
  <c r="AM1097" i="1" s="1"/>
  <c r="AE1097" i="1"/>
  <c r="AI1097" i="1" s="1"/>
  <c r="AL1097" i="1" s="1"/>
  <c r="AN1097" i="1" s="1"/>
  <c r="S1097" i="1"/>
  <c r="W1097" i="1" s="1"/>
  <c r="Z1097" i="1" s="1"/>
  <c r="AB1097" i="1" s="1"/>
  <c r="V1097" i="1"/>
  <c r="Y1097" i="1" s="1"/>
  <c r="AA1097" i="1" s="1"/>
  <c r="AH804" i="1"/>
  <c r="AK804" i="1" s="1"/>
  <c r="AM804" i="1" s="1"/>
  <c r="AE804" i="1"/>
  <c r="AI804" i="1" s="1"/>
  <c r="AL804" i="1" s="1"/>
  <c r="AN804" i="1" s="1"/>
  <c r="S804" i="1"/>
  <c r="W804" i="1" s="1"/>
  <c r="Z804" i="1" s="1"/>
  <c r="AB804" i="1" s="1"/>
  <c r="V804" i="1"/>
  <c r="Y804" i="1" s="1"/>
  <c r="AA804" i="1" s="1"/>
  <c r="AH491" i="1"/>
  <c r="AK491" i="1" s="1"/>
  <c r="AM491" i="1" s="1"/>
  <c r="AE491" i="1"/>
  <c r="AI491" i="1" s="1"/>
  <c r="AL491" i="1" s="1"/>
  <c r="AN491" i="1" s="1"/>
  <c r="S491" i="1"/>
  <c r="W491" i="1" s="1"/>
  <c r="Z491" i="1" s="1"/>
  <c r="AB491" i="1" s="1"/>
  <c r="V491" i="1"/>
  <c r="Y491" i="1" s="1"/>
  <c r="AA491" i="1" s="1"/>
  <c r="AH916" i="1"/>
  <c r="AK916" i="1" s="1"/>
  <c r="AM916" i="1" s="1"/>
  <c r="AE916" i="1"/>
  <c r="AI916" i="1" s="1"/>
  <c r="AL916" i="1" s="1"/>
  <c r="AN916" i="1" s="1"/>
  <c r="V916" i="1"/>
  <c r="Y916" i="1" s="1"/>
  <c r="AA916" i="1" s="1"/>
  <c r="S916" i="1"/>
  <c r="W916" i="1" s="1"/>
  <c r="Z916" i="1" s="1"/>
  <c r="AB916" i="1" s="1"/>
  <c r="V578" i="1"/>
  <c r="Y578" i="1" s="1"/>
  <c r="AA578" i="1" s="1"/>
  <c r="S578" i="1"/>
  <c r="W578" i="1" s="1"/>
  <c r="Z578" i="1" s="1"/>
  <c r="AB578" i="1" s="1"/>
  <c r="AE578" i="1"/>
  <c r="AI578" i="1" s="1"/>
  <c r="AL578" i="1" s="1"/>
  <c r="AN578" i="1" s="1"/>
  <c r="AH578" i="1"/>
  <c r="AK578" i="1" s="1"/>
  <c r="AM578" i="1" s="1"/>
  <c r="AE709" i="1"/>
  <c r="AI709" i="1" s="1"/>
  <c r="AL709" i="1" s="1"/>
  <c r="AN709" i="1" s="1"/>
  <c r="AH709" i="1"/>
  <c r="AK709" i="1" s="1"/>
  <c r="AM709" i="1" s="1"/>
  <c r="V709" i="1"/>
  <c r="Y709" i="1" s="1"/>
  <c r="AA709" i="1" s="1"/>
  <c r="S709" i="1"/>
  <c r="W709" i="1" s="1"/>
  <c r="Z709" i="1" s="1"/>
  <c r="AB709" i="1" s="1"/>
  <c r="AE226" i="1"/>
  <c r="AI226" i="1" s="1"/>
  <c r="AL226" i="1" s="1"/>
  <c r="AN226" i="1" s="1"/>
  <c r="AH226" i="1"/>
  <c r="AK226" i="1" s="1"/>
  <c r="AM226" i="1" s="1"/>
  <c r="V226" i="1"/>
  <c r="Y226" i="1" s="1"/>
  <c r="AA226" i="1" s="1"/>
  <c r="S226" i="1"/>
  <c r="W226" i="1" s="1"/>
  <c r="Z226" i="1" s="1"/>
  <c r="AB226" i="1" s="1"/>
  <c r="AE807" i="1"/>
  <c r="AI807" i="1" s="1"/>
  <c r="AL807" i="1" s="1"/>
  <c r="AN807" i="1" s="1"/>
  <c r="AH807" i="1"/>
  <c r="AK807" i="1" s="1"/>
  <c r="AM807" i="1" s="1"/>
  <c r="S807" i="1"/>
  <c r="W807" i="1" s="1"/>
  <c r="Z807" i="1" s="1"/>
  <c r="AB807" i="1" s="1"/>
  <c r="V807" i="1"/>
  <c r="Y807" i="1" s="1"/>
  <c r="AA807" i="1" s="1"/>
  <c r="S70" i="1"/>
  <c r="W70" i="1" s="1"/>
  <c r="Z70" i="1" s="1"/>
  <c r="AB70" i="1" s="1"/>
  <c r="V70" i="1"/>
  <c r="Y70" i="1" s="1"/>
  <c r="AA70" i="1" s="1"/>
  <c r="AH70" i="1"/>
  <c r="AK70" i="1" s="1"/>
  <c r="AM70" i="1" s="1"/>
  <c r="AE70" i="1"/>
  <c r="AI70" i="1" s="1"/>
  <c r="AL70" i="1" s="1"/>
  <c r="AN70" i="1" s="1"/>
  <c r="AH787" i="1"/>
  <c r="AK787" i="1" s="1"/>
  <c r="AM787" i="1" s="1"/>
  <c r="AE787" i="1"/>
  <c r="AI787" i="1" s="1"/>
  <c r="AL787" i="1" s="1"/>
  <c r="AN787" i="1" s="1"/>
  <c r="V787" i="1"/>
  <c r="Y787" i="1" s="1"/>
  <c r="AA787" i="1" s="1"/>
  <c r="S787" i="1"/>
  <c r="W787" i="1" s="1"/>
  <c r="Z787" i="1" s="1"/>
  <c r="AB787" i="1" s="1"/>
  <c r="V634" i="1"/>
  <c r="Y634" i="1" s="1"/>
  <c r="AA634" i="1" s="1"/>
  <c r="S634" i="1"/>
  <c r="W634" i="1" s="1"/>
  <c r="Z634" i="1" s="1"/>
  <c r="AB634" i="1" s="1"/>
  <c r="AE634" i="1"/>
  <c r="AI634" i="1" s="1"/>
  <c r="AL634" i="1" s="1"/>
  <c r="AN634" i="1" s="1"/>
  <c r="AH634" i="1"/>
  <c r="AK634" i="1" s="1"/>
  <c r="AM634" i="1" s="1"/>
  <c r="AH127" i="1"/>
  <c r="AK127" i="1" s="1"/>
  <c r="AM127" i="1" s="1"/>
  <c r="AE127" i="1"/>
  <c r="AI127" i="1" s="1"/>
  <c r="AL127" i="1" s="1"/>
  <c r="AN127" i="1" s="1"/>
  <c r="S127" i="1"/>
  <c r="W127" i="1" s="1"/>
  <c r="Z127" i="1" s="1"/>
  <c r="AB127" i="1" s="1"/>
  <c r="V127" i="1"/>
  <c r="Y127" i="1" s="1"/>
  <c r="AA127" i="1" s="1"/>
  <c r="AH79" i="1"/>
  <c r="AK79" i="1" s="1"/>
  <c r="AM79" i="1" s="1"/>
  <c r="AE79" i="1"/>
  <c r="AI79" i="1" s="1"/>
  <c r="S79" i="1"/>
  <c r="W79" i="1" s="1"/>
  <c r="Z79" i="1" s="1"/>
  <c r="AB79" i="1" s="1"/>
  <c r="V79" i="1"/>
  <c r="Y79" i="1" s="1"/>
  <c r="AA79" i="1" s="1"/>
  <c r="AE13" i="1"/>
  <c r="AI13" i="1" s="1"/>
  <c r="AL13" i="1" s="1"/>
  <c r="AN13" i="1" s="1"/>
  <c r="AH13" i="1"/>
  <c r="AK13" i="1" s="1"/>
  <c r="AM13" i="1" s="1"/>
  <c r="V13" i="1"/>
  <c r="Y13" i="1" s="1"/>
  <c r="AA13" i="1" s="1"/>
  <c r="S13" i="1"/>
  <c r="W13" i="1" s="1"/>
  <c r="Z13" i="1" s="1"/>
  <c r="AB13" i="1" s="1"/>
  <c r="S166" i="1"/>
  <c r="W166" i="1" s="1"/>
  <c r="Z166" i="1" s="1"/>
  <c r="AB166" i="1" s="1"/>
  <c r="V166" i="1"/>
  <c r="Y166" i="1" s="1"/>
  <c r="AA166" i="1" s="1"/>
  <c r="AH166" i="1"/>
  <c r="AK166" i="1" s="1"/>
  <c r="AM166" i="1" s="1"/>
  <c r="AE166" i="1"/>
  <c r="AI166" i="1" s="1"/>
  <c r="AL166" i="1" s="1"/>
  <c r="AN166" i="1" s="1"/>
  <c r="AH264" i="1"/>
  <c r="AK264" i="1" s="1"/>
  <c r="AM264" i="1" s="1"/>
  <c r="AE264" i="1"/>
  <c r="AI264" i="1" s="1"/>
  <c r="AL264" i="1" s="1"/>
  <c r="AN264" i="1" s="1"/>
  <c r="S264" i="1"/>
  <c r="W264" i="1" s="1"/>
  <c r="Z264" i="1" s="1"/>
  <c r="AB264" i="1" s="1"/>
  <c r="V264" i="1"/>
  <c r="Y264" i="1" s="1"/>
  <c r="AA264" i="1" s="1"/>
  <c r="S174" i="1"/>
  <c r="W174" i="1" s="1"/>
  <c r="Z174" i="1" s="1"/>
  <c r="AB174" i="1" s="1"/>
  <c r="V174" i="1"/>
  <c r="Y174" i="1" s="1"/>
  <c r="AA174" i="1" s="1"/>
  <c r="AH174" i="1"/>
  <c r="AK174" i="1" s="1"/>
  <c r="AM174" i="1" s="1"/>
  <c r="AE174" i="1"/>
  <c r="AI174" i="1" s="1"/>
  <c r="AL174" i="1" s="1"/>
  <c r="AN174" i="1" s="1"/>
  <c r="V223" i="1"/>
  <c r="Y223" i="1" s="1"/>
  <c r="AA223" i="1" s="1"/>
  <c r="S223" i="1"/>
  <c r="W223" i="1" s="1"/>
  <c r="Z223" i="1" s="1"/>
  <c r="AB223" i="1" s="1"/>
  <c r="AE223" i="1"/>
  <c r="AI223" i="1" s="1"/>
  <c r="AL223" i="1" s="1"/>
  <c r="AN223" i="1" s="1"/>
  <c r="AH223" i="1"/>
  <c r="AK223" i="1" s="1"/>
  <c r="AM223" i="1" s="1"/>
  <c r="AE326" i="1"/>
  <c r="AI326" i="1" s="1"/>
  <c r="AL326" i="1" s="1"/>
  <c r="AN326" i="1" s="1"/>
  <c r="AH326" i="1"/>
  <c r="AK326" i="1" s="1"/>
  <c r="AM326" i="1" s="1"/>
  <c r="V326" i="1"/>
  <c r="Y326" i="1" s="1"/>
  <c r="AA326" i="1" s="1"/>
  <c r="S326" i="1"/>
  <c r="W326" i="1" s="1"/>
  <c r="Z326" i="1" s="1"/>
  <c r="AB326" i="1" s="1"/>
  <c r="V205" i="1"/>
  <c r="Y205" i="1" s="1"/>
  <c r="AA205" i="1" s="1"/>
  <c r="S205" i="1"/>
  <c r="W205" i="1" s="1"/>
  <c r="Z205" i="1" s="1"/>
  <c r="AB205" i="1" s="1"/>
  <c r="AH205" i="1"/>
  <c r="AK205" i="1" s="1"/>
  <c r="AM205" i="1" s="1"/>
  <c r="AE205" i="1"/>
  <c r="AI205" i="1" s="1"/>
  <c r="AL205" i="1" s="1"/>
  <c r="AN205" i="1" s="1"/>
  <c r="AH34" i="1"/>
  <c r="AK34" i="1" s="1"/>
  <c r="AM34" i="1" s="1"/>
  <c r="AE34" i="1"/>
  <c r="AI34" i="1" s="1"/>
  <c r="AL34" i="1" s="1"/>
  <c r="AN34" i="1" s="1"/>
  <c r="S34" i="1"/>
  <c r="W34" i="1" s="1"/>
  <c r="Z34" i="1" s="1"/>
  <c r="AB34" i="1" s="1"/>
  <c r="V34" i="1"/>
  <c r="Y34" i="1" s="1"/>
  <c r="AA34" i="1" s="1"/>
  <c r="AE309" i="1"/>
  <c r="AI309" i="1" s="1"/>
  <c r="AL309" i="1" s="1"/>
  <c r="AN309" i="1" s="1"/>
  <c r="AH309" i="1"/>
  <c r="AK309" i="1" s="1"/>
  <c r="AM309" i="1" s="1"/>
  <c r="V309" i="1"/>
  <c r="Y309" i="1" s="1"/>
  <c r="AA309" i="1" s="1"/>
  <c r="S309" i="1"/>
  <c r="W309" i="1" s="1"/>
  <c r="Z309" i="1" s="1"/>
  <c r="AB309" i="1" s="1"/>
  <c r="AE317" i="1"/>
  <c r="AI317" i="1" s="1"/>
  <c r="AL317" i="1" s="1"/>
  <c r="AN317" i="1" s="1"/>
  <c r="AH317" i="1"/>
  <c r="AK317" i="1" s="1"/>
  <c r="AM317" i="1" s="1"/>
  <c r="V317" i="1"/>
  <c r="Y317" i="1" s="1"/>
  <c r="AA317" i="1" s="1"/>
  <c r="S317" i="1"/>
  <c r="W317" i="1" s="1"/>
  <c r="Z317" i="1" s="1"/>
  <c r="AB317" i="1" s="1"/>
  <c r="V28" i="1"/>
  <c r="Y28" i="1" s="1"/>
  <c r="AA28" i="1" s="1"/>
  <c r="S28" i="1"/>
  <c r="W28" i="1" s="1"/>
  <c r="Z28" i="1" s="1"/>
  <c r="AB28" i="1" s="1"/>
  <c r="AE28" i="1"/>
  <c r="AI28" i="1" s="1"/>
  <c r="AL28" i="1" s="1"/>
  <c r="AN28" i="1" s="1"/>
  <c r="AH28" i="1"/>
  <c r="AK28" i="1" s="1"/>
  <c r="AM28" i="1" s="1"/>
  <c r="S336" i="1"/>
  <c r="W336" i="1" s="1"/>
  <c r="Z336" i="1" s="1"/>
  <c r="AB336" i="1" s="1"/>
  <c r="V336" i="1"/>
  <c r="Y336" i="1" s="1"/>
  <c r="AA336" i="1" s="1"/>
  <c r="AH336" i="1"/>
  <c r="AK336" i="1" s="1"/>
  <c r="AM336" i="1" s="1"/>
  <c r="AE336" i="1"/>
  <c r="AI336" i="1" s="1"/>
  <c r="V333" i="1"/>
  <c r="Y333" i="1" s="1"/>
  <c r="AA333" i="1" s="1"/>
  <c r="S333" i="1"/>
  <c r="W333" i="1" s="1"/>
  <c r="Z333" i="1" s="1"/>
  <c r="AB333" i="1" s="1"/>
  <c r="AE333" i="1"/>
  <c r="AI333" i="1" s="1"/>
  <c r="AL333" i="1" s="1"/>
  <c r="AN333" i="1" s="1"/>
  <c r="AH333" i="1"/>
  <c r="AK333" i="1" s="1"/>
  <c r="AM333" i="1" s="1"/>
  <c r="AH311" i="1"/>
  <c r="AK311" i="1" s="1"/>
  <c r="AM311" i="1" s="1"/>
  <c r="AE311" i="1"/>
  <c r="AI311" i="1" s="1"/>
  <c r="S311" i="1"/>
  <c r="W311" i="1" s="1"/>
  <c r="Z311" i="1" s="1"/>
  <c r="AB311" i="1" s="1"/>
  <c r="V311" i="1"/>
  <c r="Y311" i="1" s="1"/>
  <c r="AA311" i="1" s="1"/>
  <c r="S111" i="1"/>
  <c r="W111" i="1" s="1"/>
  <c r="Z111" i="1" s="1"/>
  <c r="AB111" i="1" s="1"/>
  <c r="V111" i="1"/>
  <c r="Y111" i="1" s="1"/>
  <c r="AA111" i="1" s="1"/>
  <c r="AH111" i="1"/>
  <c r="AK111" i="1" s="1"/>
  <c r="AM111" i="1" s="1"/>
  <c r="AE111" i="1"/>
  <c r="AI111" i="1" s="1"/>
  <c r="AL111" i="1" s="1"/>
  <c r="AN111" i="1" s="1"/>
  <c r="V29" i="1"/>
  <c r="Y29" i="1" s="1"/>
  <c r="AA29" i="1" s="1"/>
  <c r="S29" i="1"/>
  <c r="W29" i="1" s="1"/>
  <c r="Z29" i="1" s="1"/>
  <c r="AB29" i="1" s="1"/>
  <c r="AE29" i="1"/>
  <c r="AI29" i="1" s="1"/>
  <c r="AL29" i="1" s="1"/>
  <c r="AN29" i="1" s="1"/>
  <c r="AH29" i="1"/>
  <c r="AK29" i="1" s="1"/>
  <c r="AM29" i="1" s="1"/>
  <c r="AH1073" i="1"/>
  <c r="AK1073" i="1" s="1"/>
  <c r="AM1073" i="1" s="1"/>
  <c r="AE1073" i="1"/>
  <c r="AI1073" i="1" s="1"/>
  <c r="AL1073" i="1" s="1"/>
  <c r="AN1073" i="1" s="1"/>
  <c r="S1073" i="1"/>
  <c r="W1073" i="1" s="1"/>
  <c r="Z1073" i="1" s="1"/>
  <c r="AB1073" i="1" s="1"/>
  <c r="V1073" i="1"/>
  <c r="Y1073" i="1" s="1"/>
  <c r="AA1073" i="1" s="1"/>
  <c r="AH879" i="1"/>
  <c r="AK879" i="1" s="1"/>
  <c r="AM879" i="1" s="1"/>
  <c r="AE879" i="1"/>
  <c r="AI879" i="1" s="1"/>
  <c r="AL879" i="1" s="1"/>
  <c r="AN879" i="1" s="1"/>
  <c r="S879" i="1"/>
  <c r="W879" i="1" s="1"/>
  <c r="Z879" i="1" s="1"/>
  <c r="AB879" i="1" s="1"/>
  <c r="V879" i="1"/>
  <c r="Y879" i="1" s="1"/>
  <c r="AA879" i="1" s="1"/>
  <c r="V1059" i="1"/>
  <c r="Y1059" i="1" s="1"/>
  <c r="AA1059" i="1" s="1"/>
  <c r="S1059" i="1"/>
  <c r="W1059" i="1" s="1"/>
  <c r="Z1059" i="1" s="1"/>
  <c r="AB1059" i="1" s="1"/>
  <c r="AE1059" i="1"/>
  <c r="AI1059" i="1" s="1"/>
  <c r="AL1059" i="1" s="1"/>
  <c r="AN1059" i="1" s="1"/>
  <c r="AH1059" i="1"/>
  <c r="AK1059" i="1" s="1"/>
  <c r="AM1059" i="1" s="1"/>
  <c r="AE835" i="1"/>
  <c r="AI835" i="1" s="1"/>
  <c r="AL835" i="1" s="1"/>
  <c r="AN835" i="1" s="1"/>
  <c r="AH835" i="1"/>
  <c r="AK835" i="1" s="1"/>
  <c r="AM835" i="1" s="1"/>
  <c r="V835" i="1"/>
  <c r="Y835" i="1" s="1"/>
  <c r="AA835" i="1" s="1"/>
  <c r="S835" i="1"/>
  <c r="W835" i="1" s="1"/>
  <c r="Z835" i="1" s="1"/>
  <c r="AB835" i="1" s="1"/>
  <c r="AE643" i="1"/>
  <c r="AI643" i="1" s="1"/>
  <c r="AL643" i="1" s="1"/>
  <c r="AN643" i="1" s="1"/>
  <c r="AH643" i="1"/>
  <c r="AK643" i="1" s="1"/>
  <c r="AM643" i="1" s="1"/>
  <c r="V643" i="1"/>
  <c r="Y643" i="1" s="1"/>
  <c r="AA643" i="1" s="1"/>
  <c r="S643" i="1"/>
  <c r="W643" i="1" s="1"/>
  <c r="Z643" i="1" s="1"/>
  <c r="AB643" i="1" s="1"/>
  <c r="V630" i="1"/>
  <c r="Y630" i="1" s="1"/>
  <c r="AA630" i="1" s="1"/>
  <c r="S630" i="1"/>
  <c r="W630" i="1" s="1"/>
  <c r="Z630" i="1" s="1"/>
  <c r="AB630" i="1" s="1"/>
  <c r="AE630" i="1"/>
  <c r="AI630" i="1" s="1"/>
  <c r="AL630" i="1" s="1"/>
  <c r="AN630" i="1" s="1"/>
  <c r="AH630" i="1"/>
  <c r="AK630" i="1" s="1"/>
  <c r="AM630" i="1" s="1"/>
  <c r="AH966" i="1"/>
  <c r="AK966" i="1" s="1"/>
  <c r="AM966" i="1" s="1"/>
  <c r="AE966" i="1"/>
  <c r="AI966" i="1" s="1"/>
  <c r="AL966" i="1" s="1"/>
  <c r="AN966" i="1" s="1"/>
  <c r="V966" i="1"/>
  <c r="Y966" i="1" s="1"/>
  <c r="AA966" i="1" s="1"/>
  <c r="S966" i="1"/>
  <c r="W966" i="1" s="1"/>
  <c r="Z966" i="1" s="1"/>
  <c r="AB966" i="1" s="1"/>
  <c r="AE831" i="1"/>
  <c r="AI831" i="1" s="1"/>
  <c r="AL831" i="1" s="1"/>
  <c r="AN831" i="1" s="1"/>
  <c r="AH831" i="1"/>
  <c r="AK831" i="1" s="1"/>
  <c r="AM831" i="1" s="1"/>
  <c r="V831" i="1"/>
  <c r="Y831" i="1" s="1"/>
  <c r="AA831" i="1" s="1"/>
  <c r="S831" i="1"/>
  <c r="W831" i="1" s="1"/>
  <c r="Z831" i="1" s="1"/>
  <c r="AB831" i="1" s="1"/>
  <c r="V198" i="1"/>
  <c r="Y198" i="1" s="1"/>
  <c r="AA198" i="1" s="1"/>
  <c r="S198" i="1"/>
  <c r="W198" i="1" s="1"/>
  <c r="Z198" i="1" s="1"/>
  <c r="AB198" i="1" s="1"/>
  <c r="AE198" i="1"/>
  <c r="AI198" i="1" s="1"/>
  <c r="AL198" i="1" s="1"/>
  <c r="AN198" i="1" s="1"/>
  <c r="AH198" i="1"/>
  <c r="AK198" i="1" s="1"/>
  <c r="AM198" i="1" s="1"/>
  <c r="AH134" i="1"/>
  <c r="AK134" i="1" s="1"/>
  <c r="AM134" i="1" s="1"/>
  <c r="AE134" i="1"/>
  <c r="AI134" i="1" s="1"/>
  <c r="AL134" i="1" s="1"/>
  <c r="AN134" i="1" s="1"/>
  <c r="S134" i="1"/>
  <c r="W134" i="1" s="1"/>
  <c r="Z134" i="1" s="1"/>
  <c r="AB134" i="1" s="1"/>
  <c r="V134" i="1"/>
  <c r="Y134" i="1" s="1"/>
  <c r="AA134" i="1" s="1"/>
  <c r="V511" i="1"/>
  <c r="Y511" i="1" s="1"/>
  <c r="AA511" i="1" s="1"/>
  <c r="S511" i="1"/>
  <c r="W511" i="1" s="1"/>
  <c r="Z511" i="1" s="1"/>
  <c r="AB511" i="1" s="1"/>
  <c r="AH511" i="1"/>
  <c r="AK511" i="1" s="1"/>
  <c r="AM511" i="1" s="1"/>
  <c r="AE511" i="1"/>
  <c r="AI511" i="1" s="1"/>
  <c r="AL511" i="1" s="1"/>
  <c r="AN511" i="1" s="1"/>
  <c r="V496" i="1"/>
  <c r="Y496" i="1" s="1"/>
  <c r="AA496" i="1" s="1"/>
  <c r="S496" i="1"/>
  <c r="W496" i="1" s="1"/>
  <c r="Z496" i="1" s="1"/>
  <c r="AB496" i="1" s="1"/>
  <c r="AE496" i="1"/>
  <c r="AI496" i="1" s="1"/>
  <c r="AH496" i="1"/>
  <c r="AK496" i="1" s="1"/>
  <c r="AM496" i="1" s="1"/>
  <c r="V215" i="1"/>
  <c r="Y215" i="1" s="1"/>
  <c r="AA215" i="1" s="1"/>
  <c r="S215" i="1"/>
  <c r="W215" i="1" s="1"/>
  <c r="Z215" i="1" s="1"/>
  <c r="AB215" i="1" s="1"/>
  <c r="AH215" i="1"/>
  <c r="AK215" i="1" s="1"/>
  <c r="AM215" i="1" s="1"/>
  <c r="AE215" i="1"/>
  <c r="AI215" i="1" s="1"/>
  <c r="AH958" i="1"/>
  <c r="AK958" i="1" s="1"/>
  <c r="AM958" i="1" s="1"/>
  <c r="AE958" i="1"/>
  <c r="AI958" i="1" s="1"/>
  <c r="AL958" i="1" s="1"/>
  <c r="AN958" i="1" s="1"/>
  <c r="V958" i="1"/>
  <c r="Y958" i="1" s="1"/>
  <c r="AA958" i="1" s="1"/>
  <c r="S958" i="1"/>
  <c r="W958" i="1" s="1"/>
  <c r="Z958" i="1" s="1"/>
  <c r="AB958" i="1" s="1"/>
  <c r="V397" i="1"/>
  <c r="Y397" i="1" s="1"/>
  <c r="AA397" i="1" s="1"/>
  <c r="S397" i="1"/>
  <c r="W397" i="1" s="1"/>
  <c r="Z397" i="1" s="1"/>
  <c r="AB397" i="1" s="1"/>
  <c r="AH397" i="1"/>
  <c r="AK397" i="1" s="1"/>
  <c r="AM397" i="1" s="1"/>
  <c r="AE397" i="1"/>
  <c r="AI397" i="1" s="1"/>
  <c r="AL397" i="1" s="1"/>
  <c r="AN397" i="1" s="1"/>
  <c r="S894" i="1"/>
  <c r="W894" i="1" s="1"/>
  <c r="Z894" i="1" s="1"/>
  <c r="AB894" i="1" s="1"/>
  <c r="V894" i="1"/>
  <c r="Y894" i="1" s="1"/>
  <c r="AA894" i="1" s="1"/>
  <c r="AH894" i="1"/>
  <c r="AK894" i="1" s="1"/>
  <c r="AM894" i="1" s="1"/>
  <c r="AE894" i="1"/>
  <c r="AI894" i="1" s="1"/>
  <c r="AL894" i="1" s="1"/>
  <c r="AN894" i="1" s="1"/>
  <c r="AE384" i="1"/>
  <c r="AI384" i="1" s="1"/>
  <c r="AL384" i="1" s="1"/>
  <c r="AN384" i="1" s="1"/>
  <c r="AH384" i="1"/>
  <c r="AK384" i="1" s="1"/>
  <c r="AM384" i="1" s="1"/>
  <c r="S384" i="1"/>
  <c r="W384" i="1" s="1"/>
  <c r="Z384" i="1" s="1"/>
  <c r="AB384" i="1" s="1"/>
  <c r="V384" i="1"/>
  <c r="Y384" i="1" s="1"/>
  <c r="AA384" i="1" s="1"/>
  <c r="AE529" i="1"/>
  <c r="AI529" i="1" s="1"/>
  <c r="AL529" i="1" s="1"/>
  <c r="AN529" i="1" s="1"/>
  <c r="AH529" i="1"/>
  <c r="AK529" i="1" s="1"/>
  <c r="AM529" i="1" s="1"/>
  <c r="V529" i="1"/>
  <c r="Y529" i="1" s="1"/>
  <c r="AA529" i="1" s="1"/>
  <c r="S529" i="1"/>
  <c r="W529" i="1" s="1"/>
  <c r="Z529" i="1" s="1"/>
  <c r="AB529" i="1" s="1"/>
  <c r="AE855" i="1"/>
  <c r="AI855" i="1" s="1"/>
  <c r="AL855" i="1" s="1"/>
  <c r="AN855" i="1" s="1"/>
  <c r="AH855" i="1"/>
  <c r="AK855" i="1" s="1"/>
  <c r="AM855" i="1" s="1"/>
  <c r="V855" i="1"/>
  <c r="Y855" i="1" s="1"/>
  <c r="AA855" i="1" s="1"/>
  <c r="S855" i="1"/>
  <c r="W855" i="1" s="1"/>
  <c r="Z855" i="1" s="1"/>
  <c r="AB855" i="1" s="1"/>
  <c r="AE843" i="1"/>
  <c r="AI843" i="1" s="1"/>
  <c r="AH843" i="1"/>
  <c r="AK843" i="1" s="1"/>
  <c r="AM843" i="1" s="1"/>
  <c r="V843" i="1"/>
  <c r="Y843" i="1" s="1"/>
  <c r="AA843" i="1" s="1"/>
  <c r="S843" i="1"/>
  <c r="W843" i="1" s="1"/>
  <c r="Z843" i="1" s="1"/>
  <c r="AB843" i="1" s="1"/>
  <c r="AH355" i="1"/>
  <c r="AK355" i="1" s="1"/>
  <c r="AM355" i="1" s="1"/>
  <c r="AE355" i="1"/>
  <c r="AI355" i="1" s="1"/>
  <c r="AL355" i="1" s="1"/>
  <c r="AN355" i="1" s="1"/>
  <c r="V355" i="1"/>
  <c r="Y355" i="1" s="1"/>
  <c r="AA355" i="1" s="1"/>
  <c r="S355" i="1"/>
  <c r="W355" i="1" s="1"/>
  <c r="Z355" i="1" s="1"/>
  <c r="AB355" i="1" s="1"/>
  <c r="V1055" i="1"/>
  <c r="Y1055" i="1" s="1"/>
  <c r="AA1055" i="1" s="1"/>
  <c r="S1055" i="1"/>
  <c r="W1055" i="1" s="1"/>
  <c r="Z1055" i="1" s="1"/>
  <c r="AB1055" i="1" s="1"/>
  <c r="AE1055" i="1"/>
  <c r="AI1055" i="1" s="1"/>
  <c r="AL1055" i="1" s="1"/>
  <c r="AN1055" i="1" s="1"/>
  <c r="AH1055" i="1"/>
  <c r="AK1055" i="1" s="1"/>
  <c r="AM1055" i="1" s="1"/>
  <c r="V587" i="1"/>
  <c r="Y587" i="1" s="1"/>
  <c r="AA587" i="1" s="1"/>
  <c r="S587" i="1"/>
  <c r="W587" i="1" s="1"/>
  <c r="Z587" i="1" s="1"/>
  <c r="AB587" i="1" s="1"/>
  <c r="AE587" i="1"/>
  <c r="AI587" i="1" s="1"/>
  <c r="AL587" i="1" s="1"/>
  <c r="AN587" i="1" s="1"/>
  <c r="AH587" i="1"/>
  <c r="AK587" i="1" s="1"/>
  <c r="AM587" i="1" s="1"/>
  <c r="V607" i="1"/>
  <c r="Y607" i="1" s="1"/>
  <c r="AA607" i="1" s="1"/>
  <c r="S607" i="1"/>
  <c r="W607" i="1" s="1"/>
  <c r="Z607" i="1" s="1"/>
  <c r="AB607" i="1" s="1"/>
  <c r="AE607" i="1"/>
  <c r="AI607" i="1" s="1"/>
  <c r="AL607" i="1" s="1"/>
  <c r="AN607" i="1" s="1"/>
  <c r="AH607" i="1"/>
  <c r="AK607" i="1" s="1"/>
  <c r="AM607" i="1" s="1"/>
  <c r="V851" i="1"/>
  <c r="Y851" i="1" s="1"/>
  <c r="AA851" i="1" s="1"/>
  <c r="S851" i="1"/>
  <c r="W851" i="1" s="1"/>
  <c r="Z851" i="1" s="1"/>
  <c r="AB851" i="1" s="1"/>
  <c r="AE851" i="1"/>
  <c r="AI851" i="1" s="1"/>
  <c r="AL851" i="1" s="1"/>
  <c r="AN851" i="1" s="1"/>
  <c r="AH851" i="1"/>
  <c r="AK851" i="1" s="1"/>
  <c r="AM851" i="1" s="1"/>
  <c r="S1005" i="1"/>
  <c r="W1005" i="1" s="1"/>
  <c r="Z1005" i="1" s="1"/>
  <c r="AB1005" i="1" s="1"/>
  <c r="V1005" i="1"/>
  <c r="Y1005" i="1" s="1"/>
  <c r="AA1005" i="1" s="1"/>
  <c r="AE1005" i="1"/>
  <c r="AI1005" i="1" s="1"/>
  <c r="AH1005" i="1"/>
  <c r="AK1005" i="1" s="1"/>
  <c r="AM1005" i="1" s="1"/>
  <c r="V313" i="1"/>
  <c r="Y313" i="1" s="1"/>
  <c r="AA313" i="1" s="1"/>
  <c r="S313" i="1"/>
  <c r="W313" i="1" s="1"/>
  <c r="Z313" i="1" s="1"/>
  <c r="AB313" i="1" s="1"/>
  <c r="AE313" i="1"/>
  <c r="AI313" i="1" s="1"/>
  <c r="AL313" i="1" s="1"/>
  <c r="AN313" i="1" s="1"/>
  <c r="AH313" i="1"/>
  <c r="AK313" i="1" s="1"/>
  <c r="AM313" i="1" s="1"/>
  <c r="V184" i="1"/>
  <c r="Y184" i="1" s="1"/>
  <c r="AA184" i="1" s="1"/>
  <c r="S184" i="1"/>
  <c r="W184" i="1" s="1"/>
  <c r="Z184" i="1" s="1"/>
  <c r="AB184" i="1" s="1"/>
  <c r="AE184" i="1"/>
  <c r="AI184" i="1" s="1"/>
  <c r="AL184" i="1" s="1"/>
  <c r="AN184" i="1" s="1"/>
  <c r="AH184" i="1"/>
  <c r="AK184" i="1" s="1"/>
  <c r="AM184" i="1" s="1"/>
  <c r="V160" i="1"/>
  <c r="Y160" i="1" s="1"/>
  <c r="AA160" i="1" s="1"/>
  <c r="S160" i="1"/>
  <c r="W160" i="1" s="1"/>
  <c r="Z160" i="1" s="1"/>
  <c r="AB160" i="1" s="1"/>
  <c r="AE160" i="1"/>
  <c r="AI160" i="1" s="1"/>
  <c r="AL160" i="1" s="1"/>
  <c r="AN160" i="1" s="1"/>
  <c r="AH160" i="1"/>
  <c r="AK160" i="1" s="1"/>
  <c r="AM160" i="1" s="1"/>
  <c r="S18" i="1"/>
  <c r="W18" i="1" s="1"/>
  <c r="Z18" i="1" s="1"/>
  <c r="AB18" i="1" s="1"/>
  <c r="V18" i="1"/>
  <c r="Y18" i="1" s="1"/>
  <c r="AA18" i="1" s="1"/>
  <c r="AH18" i="1"/>
  <c r="AK18" i="1" s="1"/>
  <c r="AM18" i="1" s="1"/>
  <c r="AE18" i="1"/>
  <c r="AI18" i="1" s="1"/>
  <c r="AL18" i="1" s="1"/>
  <c r="AN18" i="1" s="1"/>
  <c r="AH290" i="1"/>
  <c r="AK290" i="1" s="1"/>
  <c r="AM290" i="1" s="1"/>
  <c r="AE290" i="1"/>
  <c r="AI290" i="1" s="1"/>
  <c r="V290" i="1"/>
  <c r="Y290" i="1" s="1"/>
  <c r="AA290" i="1" s="1"/>
  <c r="S290" i="1"/>
  <c r="W290" i="1" s="1"/>
  <c r="Z290" i="1" s="1"/>
  <c r="AB290" i="1" s="1"/>
  <c r="V310" i="1"/>
  <c r="Y310" i="1" s="1"/>
  <c r="AA310" i="1" s="1"/>
  <c r="S310" i="1"/>
  <c r="W310" i="1" s="1"/>
  <c r="Z310" i="1" s="1"/>
  <c r="AB310" i="1" s="1"/>
  <c r="AE310" i="1"/>
  <c r="AI310" i="1" s="1"/>
  <c r="AL310" i="1" s="1"/>
  <c r="AN310" i="1" s="1"/>
  <c r="AH310" i="1"/>
  <c r="AK310" i="1" s="1"/>
  <c r="AM310" i="1" s="1"/>
  <c r="AH295" i="1"/>
  <c r="AK295" i="1" s="1"/>
  <c r="AM295" i="1" s="1"/>
  <c r="AE295" i="1"/>
  <c r="AI295" i="1" s="1"/>
  <c r="AL295" i="1" s="1"/>
  <c r="AN295" i="1" s="1"/>
  <c r="S295" i="1"/>
  <c r="W295" i="1" s="1"/>
  <c r="Z295" i="1" s="1"/>
  <c r="AB295" i="1" s="1"/>
  <c r="V295" i="1"/>
  <c r="Y295" i="1" s="1"/>
  <c r="AA295" i="1" s="1"/>
  <c r="S319" i="1"/>
  <c r="W319" i="1" s="1"/>
  <c r="Z319" i="1" s="1"/>
  <c r="AB319" i="1" s="1"/>
  <c r="V319" i="1"/>
  <c r="Y319" i="1" s="1"/>
  <c r="AA319" i="1" s="1"/>
  <c r="AH319" i="1"/>
  <c r="AK319" i="1" s="1"/>
  <c r="AM319" i="1" s="1"/>
  <c r="AE319" i="1"/>
  <c r="AI319" i="1" s="1"/>
  <c r="AH162" i="1"/>
  <c r="AK162" i="1" s="1"/>
  <c r="AM162" i="1" s="1"/>
  <c r="AE162" i="1"/>
  <c r="AI162" i="1" s="1"/>
  <c r="AL162" i="1" s="1"/>
  <c r="AN162" i="1" s="1"/>
  <c r="S162" i="1"/>
  <c r="W162" i="1" s="1"/>
  <c r="Z162" i="1" s="1"/>
  <c r="AB162" i="1" s="1"/>
  <c r="V162" i="1"/>
  <c r="Y162" i="1" s="1"/>
  <c r="AA162" i="1" s="1"/>
  <c r="AE37" i="1"/>
  <c r="AI37" i="1" s="1"/>
  <c r="AL37" i="1" s="1"/>
  <c r="AN37" i="1" s="1"/>
  <c r="AH37" i="1"/>
  <c r="AK37" i="1" s="1"/>
  <c r="AM37" i="1" s="1"/>
  <c r="V37" i="1"/>
  <c r="Y37" i="1" s="1"/>
  <c r="AA37" i="1" s="1"/>
  <c r="S37" i="1"/>
  <c r="W37" i="1" s="1"/>
  <c r="Z37" i="1" s="1"/>
  <c r="AB37" i="1" s="1"/>
  <c r="S95" i="1"/>
  <c r="W95" i="1" s="1"/>
  <c r="Z95" i="1" s="1"/>
  <c r="AB95" i="1" s="1"/>
  <c r="V95" i="1"/>
  <c r="Y95" i="1" s="1"/>
  <c r="AA95" i="1" s="1"/>
  <c r="AH95" i="1"/>
  <c r="AK95" i="1" s="1"/>
  <c r="AM95" i="1" s="1"/>
  <c r="AE95" i="1"/>
  <c r="AI95" i="1" s="1"/>
  <c r="AL95" i="1" s="1"/>
  <c r="AN95" i="1" s="1"/>
  <c r="V297" i="1"/>
  <c r="Y297" i="1" s="1"/>
  <c r="AA297" i="1" s="1"/>
  <c r="S297" i="1"/>
  <c r="W297" i="1" s="1"/>
  <c r="Z297" i="1" s="1"/>
  <c r="AB297" i="1" s="1"/>
  <c r="AE297" i="1"/>
  <c r="AI297" i="1" s="1"/>
  <c r="AL297" i="1" s="1"/>
  <c r="AN297" i="1" s="1"/>
  <c r="AH297" i="1"/>
  <c r="AK297" i="1" s="1"/>
  <c r="AM297" i="1" s="1"/>
  <c r="V302" i="1"/>
  <c r="Y302" i="1" s="1"/>
  <c r="AA302" i="1" s="1"/>
  <c r="S302" i="1"/>
  <c r="W302" i="1" s="1"/>
  <c r="Z302" i="1" s="1"/>
  <c r="AB302" i="1" s="1"/>
  <c r="AE302" i="1"/>
  <c r="AI302" i="1" s="1"/>
  <c r="AL302" i="1" s="1"/>
  <c r="AN302" i="1" s="1"/>
  <c r="AH302" i="1"/>
  <c r="AK302" i="1" s="1"/>
  <c r="AM302" i="1" s="1"/>
  <c r="AH216" i="1"/>
  <c r="AK216" i="1" s="1"/>
  <c r="AM216" i="1" s="1"/>
  <c r="AE216" i="1"/>
  <c r="AI216" i="1" s="1"/>
  <c r="AL216" i="1" s="1"/>
  <c r="AN216" i="1" s="1"/>
  <c r="S216" i="1"/>
  <c r="W216" i="1" s="1"/>
  <c r="Z216" i="1" s="1"/>
  <c r="AB216" i="1" s="1"/>
  <c r="V216" i="1"/>
  <c r="Y216" i="1" s="1"/>
  <c r="AA216" i="1" s="1"/>
  <c r="S348" i="1"/>
  <c r="W348" i="1" s="1"/>
  <c r="Z348" i="1" s="1"/>
  <c r="AB348" i="1" s="1"/>
  <c r="V348" i="1"/>
  <c r="Y348" i="1" s="1"/>
  <c r="AA348" i="1" s="1"/>
  <c r="AH348" i="1"/>
  <c r="AK348" i="1" s="1"/>
  <c r="AM348" i="1" s="1"/>
  <c r="AE348" i="1"/>
  <c r="AI348" i="1" s="1"/>
  <c r="AL348" i="1" s="1"/>
  <c r="AN348" i="1" s="1"/>
  <c r="V548" i="1"/>
  <c r="Y548" i="1" s="1"/>
  <c r="AA548" i="1" s="1"/>
  <c r="S548" i="1"/>
  <c r="W548" i="1" s="1"/>
  <c r="Z548" i="1" s="1"/>
  <c r="AB548" i="1" s="1"/>
  <c r="AE548" i="1"/>
  <c r="AI548" i="1" s="1"/>
  <c r="AL548" i="1" s="1"/>
  <c r="AN548" i="1" s="1"/>
  <c r="AH548" i="1"/>
  <c r="AK548" i="1" s="1"/>
  <c r="AM548" i="1" s="1"/>
  <c r="AH813" i="1"/>
  <c r="AK813" i="1" s="1"/>
  <c r="AM813" i="1" s="1"/>
  <c r="AE813" i="1"/>
  <c r="AI813" i="1" s="1"/>
  <c r="AL813" i="1" s="1"/>
  <c r="AN813" i="1" s="1"/>
  <c r="S813" i="1"/>
  <c r="W813" i="1" s="1"/>
  <c r="Z813" i="1" s="1"/>
  <c r="AB813" i="1" s="1"/>
  <c r="V813" i="1"/>
  <c r="Y813" i="1" s="1"/>
  <c r="AA813" i="1" s="1"/>
  <c r="AH437" i="1"/>
  <c r="AK437" i="1" s="1"/>
  <c r="AM437" i="1" s="1"/>
  <c r="AE437" i="1"/>
  <c r="AI437" i="1" s="1"/>
  <c r="AL437" i="1" s="1"/>
  <c r="AN437" i="1" s="1"/>
  <c r="V437" i="1"/>
  <c r="Y437" i="1" s="1"/>
  <c r="AA437" i="1" s="1"/>
  <c r="S437" i="1"/>
  <c r="W437" i="1" s="1"/>
  <c r="Z437" i="1" s="1"/>
  <c r="AB437" i="1" s="1"/>
  <c r="S677" i="1"/>
  <c r="W677" i="1" s="1"/>
  <c r="Z677" i="1" s="1"/>
  <c r="AB677" i="1" s="1"/>
  <c r="V677" i="1"/>
  <c r="Y677" i="1" s="1"/>
  <c r="AA677" i="1" s="1"/>
  <c r="AE677" i="1"/>
  <c r="AI677" i="1" s="1"/>
  <c r="AL677" i="1" s="1"/>
  <c r="AN677" i="1" s="1"/>
  <c r="AH677" i="1"/>
  <c r="AK677" i="1" s="1"/>
  <c r="AM677" i="1" s="1"/>
  <c r="AH875" i="1"/>
  <c r="AK875" i="1" s="1"/>
  <c r="AM875" i="1" s="1"/>
  <c r="AE875" i="1"/>
  <c r="AI875" i="1" s="1"/>
  <c r="AL875" i="1" s="1"/>
  <c r="AN875" i="1" s="1"/>
  <c r="S875" i="1"/>
  <c r="W875" i="1" s="1"/>
  <c r="Z875" i="1" s="1"/>
  <c r="AB875" i="1" s="1"/>
  <c r="V875" i="1"/>
  <c r="Y875" i="1" s="1"/>
  <c r="AA875" i="1" s="1"/>
  <c r="V930" i="1"/>
  <c r="Y930" i="1" s="1"/>
  <c r="AA930" i="1" s="1"/>
  <c r="S930" i="1"/>
  <c r="W930" i="1" s="1"/>
  <c r="Z930" i="1" s="1"/>
  <c r="AB930" i="1" s="1"/>
  <c r="AH930" i="1"/>
  <c r="AK930" i="1" s="1"/>
  <c r="AM930" i="1" s="1"/>
  <c r="AE930" i="1"/>
  <c r="AI930" i="1" s="1"/>
  <c r="AL930" i="1" s="1"/>
  <c r="AN930" i="1" s="1"/>
  <c r="AH984" i="1"/>
  <c r="AK984" i="1" s="1"/>
  <c r="AM984" i="1" s="1"/>
  <c r="AE984" i="1"/>
  <c r="AI984" i="1" s="1"/>
  <c r="AL984" i="1" s="1"/>
  <c r="AN984" i="1" s="1"/>
  <c r="V984" i="1"/>
  <c r="Y984" i="1" s="1"/>
  <c r="AA984" i="1" s="1"/>
  <c r="S984" i="1"/>
  <c r="W984" i="1" s="1"/>
  <c r="Z984" i="1" s="1"/>
  <c r="AB984" i="1" s="1"/>
  <c r="AH1025" i="1"/>
  <c r="AK1025" i="1" s="1"/>
  <c r="AM1025" i="1" s="1"/>
  <c r="AE1025" i="1"/>
  <c r="AI1025" i="1" s="1"/>
  <c r="AL1025" i="1" s="1"/>
  <c r="AN1025" i="1" s="1"/>
  <c r="S1025" i="1"/>
  <c r="W1025" i="1" s="1"/>
  <c r="Z1025" i="1" s="1"/>
  <c r="AB1025" i="1" s="1"/>
  <c r="V1025" i="1"/>
  <c r="Y1025" i="1" s="1"/>
  <c r="AA1025" i="1" s="1"/>
  <c r="AH728" i="1"/>
  <c r="AK728" i="1" s="1"/>
  <c r="AM728" i="1" s="1"/>
  <c r="AE728" i="1"/>
  <c r="AI728" i="1" s="1"/>
  <c r="AL728" i="1" s="1"/>
  <c r="AN728" i="1" s="1"/>
  <c r="V728" i="1"/>
  <c r="Y728" i="1" s="1"/>
  <c r="AA728" i="1" s="1"/>
  <c r="S728" i="1"/>
  <c r="W728" i="1" s="1"/>
  <c r="Z728" i="1" s="1"/>
  <c r="AB728" i="1" s="1"/>
  <c r="V536" i="1"/>
  <c r="Y536" i="1" s="1"/>
  <c r="AA536" i="1" s="1"/>
  <c r="S536" i="1"/>
  <c r="W536" i="1" s="1"/>
  <c r="Z536" i="1" s="1"/>
  <c r="AB536" i="1" s="1"/>
  <c r="AE536" i="1"/>
  <c r="AI536" i="1" s="1"/>
  <c r="AL536" i="1" s="1"/>
  <c r="AN536" i="1" s="1"/>
  <c r="AH536" i="1"/>
  <c r="AK536" i="1" s="1"/>
  <c r="AM536" i="1" s="1"/>
  <c r="V803" i="1"/>
  <c r="Y803" i="1" s="1"/>
  <c r="AA803" i="1" s="1"/>
  <c r="S803" i="1"/>
  <c r="W803" i="1" s="1"/>
  <c r="Z803" i="1" s="1"/>
  <c r="AB803" i="1" s="1"/>
  <c r="AH803" i="1"/>
  <c r="AK803" i="1" s="1"/>
  <c r="AM803" i="1" s="1"/>
  <c r="AE803" i="1"/>
  <c r="AI803" i="1" s="1"/>
  <c r="AL803" i="1" s="1"/>
  <c r="AN803" i="1" s="1"/>
  <c r="AH150" i="1"/>
  <c r="AK150" i="1" s="1"/>
  <c r="AM150" i="1" s="1"/>
  <c r="AE150" i="1"/>
  <c r="AI150" i="1" s="1"/>
  <c r="AL150" i="1" s="1"/>
  <c r="AN150" i="1" s="1"/>
  <c r="S150" i="1"/>
  <c r="W150" i="1" s="1"/>
  <c r="Z150" i="1" s="1"/>
  <c r="AB150" i="1" s="1"/>
  <c r="V150" i="1"/>
  <c r="Y150" i="1" s="1"/>
  <c r="AA150" i="1" s="1"/>
  <c r="S54" i="1"/>
  <c r="W54" i="1" s="1"/>
  <c r="Z54" i="1" s="1"/>
  <c r="AB54" i="1" s="1"/>
  <c r="V54" i="1"/>
  <c r="Y54" i="1" s="1"/>
  <c r="AA54" i="1" s="1"/>
  <c r="AH54" i="1"/>
  <c r="AK54" i="1" s="1"/>
  <c r="AM54" i="1" s="1"/>
  <c r="AE54" i="1"/>
  <c r="AI54" i="1" s="1"/>
  <c r="V881" i="1"/>
  <c r="Y881" i="1" s="1"/>
  <c r="AA881" i="1" s="1"/>
  <c r="S881" i="1"/>
  <c r="W881" i="1" s="1"/>
  <c r="Z881" i="1" s="1"/>
  <c r="AB881" i="1" s="1"/>
  <c r="AE881" i="1"/>
  <c r="AI881" i="1" s="1"/>
  <c r="AH881" i="1"/>
  <c r="AK881" i="1" s="1"/>
  <c r="AM881" i="1" s="1"/>
  <c r="AH796" i="1"/>
  <c r="AK796" i="1" s="1"/>
  <c r="AM796" i="1" s="1"/>
  <c r="AE796" i="1"/>
  <c r="AI796" i="1" s="1"/>
  <c r="AL796" i="1" s="1"/>
  <c r="AN796" i="1" s="1"/>
  <c r="S796" i="1"/>
  <c r="W796" i="1" s="1"/>
  <c r="Z796" i="1" s="1"/>
  <c r="AB796" i="1" s="1"/>
  <c r="V796" i="1"/>
  <c r="Y796" i="1" s="1"/>
  <c r="AA796" i="1" s="1"/>
  <c r="V812" i="1"/>
  <c r="Y812" i="1" s="1"/>
  <c r="AA812" i="1" s="1"/>
  <c r="S812" i="1"/>
  <c r="W812" i="1" s="1"/>
  <c r="Z812" i="1" s="1"/>
  <c r="AB812" i="1" s="1"/>
  <c r="AH812" i="1"/>
  <c r="AK812" i="1" s="1"/>
  <c r="AM812" i="1" s="1"/>
  <c r="AE812" i="1"/>
  <c r="AI812" i="1" s="1"/>
  <c r="AL812" i="1" s="1"/>
  <c r="AN812" i="1" s="1"/>
  <c r="V363" i="1"/>
  <c r="Y363" i="1" s="1"/>
  <c r="AA363" i="1" s="1"/>
  <c r="S363" i="1"/>
  <c r="W363" i="1" s="1"/>
  <c r="Z363" i="1" s="1"/>
  <c r="AB363" i="1" s="1"/>
  <c r="AH363" i="1"/>
  <c r="AK363" i="1" s="1"/>
  <c r="AM363" i="1" s="1"/>
  <c r="AE363" i="1"/>
  <c r="AI363" i="1" s="1"/>
  <c r="V1002" i="1"/>
  <c r="Y1002" i="1" s="1"/>
  <c r="AA1002" i="1" s="1"/>
  <c r="S1002" i="1"/>
  <c r="W1002" i="1" s="1"/>
  <c r="Z1002" i="1" s="1"/>
  <c r="AB1002" i="1" s="1"/>
  <c r="AH1002" i="1"/>
  <c r="AK1002" i="1" s="1"/>
  <c r="AM1002" i="1" s="1"/>
  <c r="AE1002" i="1"/>
  <c r="AI1002" i="1" s="1"/>
  <c r="AL1002" i="1" s="1"/>
  <c r="AN1002" i="1" s="1"/>
  <c r="AE392" i="1"/>
  <c r="AI392" i="1" s="1"/>
  <c r="AL392" i="1" s="1"/>
  <c r="AN392" i="1" s="1"/>
  <c r="AH392" i="1"/>
  <c r="AK392" i="1" s="1"/>
  <c r="AM392" i="1" s="1"/>
  <c r="S392" i="1"/>
  <c r="W392" i="1" s="1"/>
  <c r="Z392" i="1" s="1"/>
  <c r="AB392" i="1" s="1"/>
  <c r="V392" i="1"/>
  <c r="Y392" i="1" s="1"/>
  <c r="AA392" i="1" s="1"/>
  <c r="V549" i="1"/>
  <c r="Y549" i="1" s="1"/>
  <c r="AA549" i="1" s="1"/>
  <c r="S549" i="1"/>
  <c r="W549" i="1" s="1"/>
  <c r="Z549" i="1" s="1"/>
  <c r="AB549" i="1" s="1"/>
  <c r="AE549" i="1"/>
  <c r="AI549" i="1" s="1"/>
  <c r="AH549" i="1"/>
  <c r="AK549" i="1" s="1"/>
  <c r="AM549" i="1" s="1"/>
  <c r="AE202" i="1"/>
  <c r="AI202" i="1" s="1"/>
  <c r="AL202" i="1" s="1"/>
  <c r="AN202" i="1" s="1"/>
  <c r="AH202" i="1"/>
  <c r="AK202" i="1" s="1"/>
  <c r="AM202" i="1" s="1"/>
  <c r="V202" i="1"/>
  <c r="Y202" i="1" s="1"/>
  <c r="AA202" i="1" s="1"/>
  <c r="S202" i="1"/>
  <c r="W202" i="1" s="1"/>
  <c r="Z202" i="1" s="1"/>
  <c r="AB202" i="1" s="1"/>
  <c r="AH867" i="1"/>
  <c r="AK867" i="1" s="1"/>
  <c r="AM867" i="1" s="1"/>
  <c r="AE867" i="1"/>
  <c r="AI867" i="1" s="1"/>
  <c r="AL867" i="1" s="1"/>
  <c r="AN867" i="1" s="1"/>
  <c r="S867" i="1"/>
  <c r="W867" i="1" s="1"/>
  <c r="Z867" i="1" s="1"/>
  <c r="AB867" i="1" s="1"/>
  <c r="V867" i="1"/>
  <c r="Y867" i="1" s="1"/>
  <c r="AA867" i="1" s="1"/>
  <c r="AH580" i="1"/>
  <c r="AK580" i="1" s="1"/>
  <c r="AM580" i="1" s="1"/>
  <c r="AE580" i="1"/>
  <c r="AI580" i="1" s="1"/>
  <c r="AL580" i="1" s="1"/>
  <c r="AN580" i="1" s="1"/>
  <c r="S580" i="1"/>
  <c r="W580" i="1" s="1"/>
  <c r="Z580" i="1" s="1"/>
  <c r="AB580" i="1" s="1"/>
  <c r="V580" i="1"/>
  <c r="Y580" i="1" s="1"/>
  <c r="AA580" i="1" s="1"/>
  <c r="V716" i="1"/>
  <c r="Y716" i="1" s="1"/>
  <c r="AA716" i="1" s="1"/>
  <c r="S716" i="1"/>
  <c r="W716" i="1" s="1"/>
  <c r="Z716" i="1" s="1"/>
  <c r="AB716" i="1" s="1"/>
  <c r="AH716" i="1"/>
  <c r="AK716" i="1" s="1"/>
  <c r="AM716" i="1" s="1"/>
  <c r="AE716" i="1"/>
  <c r="AI716" i="1" s="1"/>
  <c r="AL716" i="1" s="1"/>
  <c r="AN716" i="1" s="1"/>
  <c r="AH707" i="1"/>
  <c r="AK707" i="1" s="1"/>
  <c r="AM707" i="1" s="1"/>
  <c r="AE707" i="1"/>
  <c r="AI707" i="1" s="1"/>
  <c r="AL707" i="1" s="1"/>
  <c r="AN707" i="1" s="1"/>
  <c r="S707" i="1"/>
  <c r="W707" i="1" s="1"/>
  <c r="Z707" i="1" s="1"/>
  <c r="AB707" i="1" s="1"/>
  <c r="V707" i="1"/>
  <c r="Y707" i="1" s="1"/>
  <c r="AA707" i="1" s="1"/>
  <c r="AE512" i="1"/>
  <c r="AI512" i="1" s="1"/>
  <c r="AL512" i="1" s="1"/>
  <c r="AN512" i="1" s="1"/>
  <c r="AH512" i="1"/>
  <c r="AK512" i="1" s="1"/>
  <c r="AM512" i="1" s="1"/>
  <c r="V512" i="1"/>
  <c r="Y512" i="1" s="1"/>
  <c r="AA512" i="1" s="1"/>
  <c r="S512" i="1"/>
  <c r="W512" i="1" s="1"/>
  <c r="Z512" i="1" s="1"/>
  <c r="AB512" i="1" s="1"/>
  <c r="AE460" i="1"/>
  <c r="AI460" i="1" s="1"/>
  <c r="AL460" i="1" s="1"/>
  <c r="AN460" i="1" s="1"/>
  <c r="AH460" i="1"/>
  <c r="AK460" i="1" s="1"/>
  <c r="AM460" i="1" s="1"/>
  <c r="V460" i="1"/>
  <c r="Y460" i="1" s="1"/>
  <c r="AA460" i="1" s="1"/>
  <c r="S460" i="1"/>
  <c r="W460" i="1" s="1"/>
  <c r="Z460" i="1" s="1"/>
  <c r="AB460" i="1" s="1"/>
  <c r="S679" i="1"/>
  <c r="W679" i="1" s="1"/>
  <c r="Z679" i="1" s="1"/>
  <c r="AB679" i="1" s="1"/>
  <c r="V679" i="1"/>
  <c r="Y679" i="1" s="1"/>
  <c r="AA679" i="1" s="1"/>
  <c r="AH679" i="1"/>
  <c r="AK679" i="1" s="1"/>
  <c r="AM679" i="1" s="1"/>
  <c r="AE679" i="1"/>
  <c r="AI679" i="1" s="1"/>
  <c r="AL679" i="1" s="1"/>
  <c r="AN679" i="1" s="1"/>
  <c r="AH1065" i="1"/>
  <c r="AK1065" i="1" s="1"/>
  <c r="AM1065" i="1" s="1"/>
  <c r="AE1065" i="1"/>
  <c r="AI1065" i="1" s="1"/>
  <c r="AL1065" i="1" s="1"/>
  <c r="AN1065" i="1" s="1"/>
  <c r="S1065" i="1"/>
  <c r="W1065" i="1" s="1"/>
  <c r="Z1065" i="1" s="1"/>
  <c r="AB1065" i="1" s="1"/>
  <c r="V1065" i="1"/>
  <c r="Y1065" i="1" s="1"/>
  <c r="AA1065" i="1" s="1"/>
  <c r="S486" i="1"/>
  <c r="W486" i="1" s="1"/>
  <c r="Z486" i="1" s="1"/>
  <c r="AB486" i="1" s="1"/>
  <c r="V486" i="1"/>
  <c r="Y486" i="1" s="1"/>
  <c r="AA486" i="1" s="1"/>
  <c r="AH486" i="1"/>
  <c r="AK486" i="1" s="1"/>
  <c r="AM486" i="1" s="1"/>
  <c r="AE486" i="1"/>
  <c r="AI486" i="1" s="1"/>
  <c r="AL486" i="1" s="1"/>
  <c r="AN486" i="1" s="1"/>
  <c r="V928" i="1"/>
  <c r="Y928" i="1" s="1"/>
  <c r="AA928" i="1" s="1"/>
  <c r="S928" i="1"/>
  <c r="W928" i="1" s="1"/>
  <c r="Z928" i="1" s="1"/>
  <c r="AB928" i="1" s="1"/>
  <c r="AH928" i="1"/>
  <c r="AK928" i="1" s="1"/>
  <c r="AM928" i="1" s="1"/>
  <c r="AE928" i="1"/>
  <c r="AI928" i="1" s="1"/>
  <c r="AL928" i="1" s="1"/>
  <c r="AN928" i="1" s="1"/>
  <c r="AH978" i="1"/>
  <c r="AK978" i="1" s="1"/>
  <c r="AM978" i="1" s="1"/>
  <c r="AE978" i="1"/>
  <c r="AI978" i="1" s="1"/>
  <c r="V978" i="1"/>
  <c r="Y978" i="1" s="1"/>
  <c r="AA978" i="1" s="1"/>
  <c r="S978" i="1"/>
  <c r="W978" i="1" s="1"/>
  <c r="Z978" i="1" s="1"/>
  <c r="AB978" i="1" s="1"/>
  <c r="V819" i="1"/>
  <c r="Y819" i="1" s="1"/>
  <c r="AA819" i="1" s="1"/>
  <c r="S819" i="1"/>
  <c r="W819" i="1" s="1"/>
  <c r="Z819" i="1" s="1"/>
  <c r="AB819" i="1" s="1"/>
  <c r="AE819" i="1"/>
  <c r="AI819" i="1" s="1"/>
  <c r="AL819" i="1" s="1"/>
  <c r="AN819" i="1" s="1"/>
  <c r="AH819" i="1"/>
  <c r="AK819" i="1" s="1"/>
  <c r="AM819" i="1" s="1"/>
  <c r="AH364" i="1"/>
  <c r="AK364" i="1" s="1"/>
  <c r="AM364" i="1" s="1"/>
  <c r="AE364" i="1"/>
  <c r="AI364" i="1" s="1"/>
  <c r="AL364" i="1" s="1"/>
  <c r="AN364" i="1" s="1"/>
  <c r="S364" i="1"/>
  <c r="W364" i="1" s="1"/>
  <c r="Z364" i="1" s="1"/>
  <c r="AB364" i="1" s="1"/>
  <c r="V364" i="1"/>
  <c r="Y364" i="1" s="1"/>
  <c r="AA364" i="1" s="1"/>
  <c r="S58" i="1"/>
  <c r="W58" i="1" s="1"/>
  <c r="Z58" i="1" s="1"/>
  <c r="AB58" i="1" s="1"/>
  <c r="V58" i="1"/>
  <c r="Y58" i="1" s="1"/>
  <c r="AA58" i="1" s="1"/>
  <c r="AH58" i="1"/>
  <c r="AK58" i="1" s="1"/>
  <c r="AM58" i="1" s="1"/>
  <c r="AE58" i="1"/>
  <c r="AI58" i="1" s="1"/>
  <c r="AL58" i="1" s="1"/>
  <c r="AN58" i="1" s="1"/>
  <c r="V857" i="1"/>
  <c r="Y857" i="1" s="1"/>
  <c r="AA857" i="1" s="1"/>
  <c r="S857" i="1"/>
  <c r="W857" i="1" s="1"/>
  <c r="Z857" i="1" s="1"/>
  <c r="AB857" i="1" s="1"/>
  <c r="AH857" i="1"/>
  <c r="AK857" i="1" s="1"/>
  <c r="AM857" i="1" s="1"/>
  <c r="AE857" i="1"/>
  <c r="AI857" i="1" s="1"/>
  <c r="AL857" i="1" s="1"/>
  <c r="AN857" i="1" s="1"/>
  <c r="AH691" i="1"/>
  <c r="AK691" i="1" s="1"/>
  <c r="AM691" i="1" s="1"/>
  <c r="AE691" i="1"/>
  <c r="AI691" i="1" s="1"/>
  <c r="AL691" i="1" s="1"/>
  <c r="AN691" i="1" s="1"/>
  <c r="S691" i="1"/>
  <c r="W691" i="1" s="1"/>
  <c r="Z691" i="1" s="1"/>
  <c r="AB691" i="1" s="1"/>
  <c r="V691" i="1"/>
  <c r="Y691" i="1" s="1"/>
  <c r="AA691" i="1" s="1"/>
  <c r="V806" i="1"/>
  <c r="Y806" i="1" s="1"/>
  <c r="AA806" i="1" s="1"/>
  <c r="S806" i="1"/>
  <c r="W806" i="1" s="1"/>
  <c r="Z806" i="1" s="1"/>
  <c r="AB806" i="1" s="1"/>
  <c r="AE806" i="1"/>
  <c r="AI806" i="1" s="1"/>
  <c r="AL806" i="1" s="1"/>
  <c r="AN806" i="1" s="1"/>
  <c r="AH806" i="1"/>
  <c r="AK806" i="1" s="1"/>
  <c r="AM806" i="1" s="1"/>
  <c r="V1087" i="1"/>
  <c r="Y1087" i="1" s="1"/>
  <c r="AA1087" i="1" s="1"/>
  <c r="S1087" i="1"/>
  <c r="W1087" i="1" s="1"/>
  <c r="Z1087" i="1" s="1"/>
  <c r="AB1087" i="1" s="1"/>
  <c r="AE1087" i="1"/>
  <c r="AI1087" i="1" s="1"/>
  <c r="AL1087" i="1" s="1"/>
  <c r="AN1087" i="1" s="1"/>
  <c r="AH1087" i="1"/>
  <c r="AK1087" i="1" s="1"/>
  <c r="AM1087" i="1" s="1"/>
  <c r="AE416" i="1"/>
  <c r="AI416" i="1" s="1"/>
  <c r="AH416" i="1"/>
  <c r="AK416" i="1" s="1"/>
  <c r="AM416" i="1" s="1"/>
  <c r="S416" i="1"/>
  <c r="W416" i="1" s="1"/>
  <c r="Z416" i="1" s="1"/>
  <c r="AB416" i="1" s="1"/>
  <c r="V416" i="1"/>
  <c r="Y416" i="1" s="1"/>
  <c r="AA416" i="1" s="1"/>
  <c r="AH352" i="1"/>
  <c r="AK352" i="1" s="1"/>
  <c r="AM352" i="1" s="1"/>
  <c r="AE352" i="1"/>
  <c r="AI352" i="1" s="1"/>
  <c r="AL352" i="1" s="1"/>
  <c r="AN352" i="1" s="1"/>
  <c r="S352" i="1"/>
  <c r="W352" i="1" s="1"/>
  <c r="Z352" i="1" s="1"/>
  <c r="AB352" i="1" s="1"/>
  <c r="V352" i="1"/>
  <c r="Y352" i="1" s="1"/>
  <c r="AA352" i="1" s="1"/>
  <c r="AH78" i="1"/>
  <c r="AK78" i="1" s="1"/>
  <c r="AM78" i="1" s="1"/>
  <c r="AE78" i="1"/>
  <c r="AI78" i="1" s="1"/>
  <c r="AL78" i="1" s="1"/>
  <c r="AN78" i="1" s="1"/>
  <c r="S78" i="1"/>
  <c r="W78" i="1" s="1"/>
  <c r="Z78" i="1" s="1"/>
  <c r="AB78" i="1" s="1"/>
  <c r="V78" i="1"/>
  <c r="Y78" i="1" s="1"/>
  <c r="AA78" i="1" s="1"/>
  <c r="AE759" i="1"/>
  <c r="AI759" i="1" s="1"/>
  <c r="AL759" i="1" s="1"/>
  <c r="AN759" i="1" s="1"/>
  <c r="AH759" i="1"/>
  <c r="AK759" i="1" s="1"/>
  <c r="AM759" i="1" s="1"/>
  <c r="V759" i="1"/>
  <c r="Y759" i="1" s="1"/>
  <c r="AA759" i="1" s="1"/>
  <c r="S759" i="1"/>
  <c r="W759" i="1" s="1"/>
  <c r="Z759" i="1" s="1"/>
  <c r="AB759" i="1" s="1"/>
  <c r="V553" i="1"/>
  <c r="Y553" i="1" s="1"/>
  <c r="AA553" i="1" s="1"/>
  <c r="S553" i="1"/>
  <c r="W553" i="1" s="1"/>
  <c r="Z553" i="1" s="1"/>
  <c r="AB553" i="1" s="1"/>
  <c r="AE553" i="1"/>
  <c r="AI553" i="1" s="1"/>
  <c r="AL553" i="1" s="1"/>
  <c r="AN553" i="1" s="1"/>
  <c r="AH553" i="1"/>
  <c r="AK553" i="1" s="1"/>
  <c r="AM553" i="1" s="1"/>
  <c r="V69" i="1"/>
  <c r="Y69" i="1" s="1"/>
  <c r="AA69" i="1" s="1"/>
  <c r="S69" i="1"/>
  <c r="W69" i="1" s="1"/>
  <c r="Z69" i="1" s="1"/>
  <c r="AB69" i="1" s="1"/>
  <c r="AE69" i="1"/>
  <c r="AH69" i="1"/>
  <c r="AK69" i="1" s="1"/>
  <c r="AM69" i="1" s="1"/>
  <c r="AE372" i="1"/>
  <c r="AI372" i="1" s="1"/>
  <c r="AL372" i="1" s="1"/>
  <c r="AN372" i="1" s="1"/>
  <c r="AH372" i="1"/>
  <c r="AK372" i="1" s="1"/>
  <c r="AM372" i="1" s="1"/>
  <c r="S372" i="1"/>
  <c r="W372" i="1" s="1"/>
  <c r="Z372" i="1" s="1"/>
  <c r="AB372" i="1" s="1"/>
  <c r="V372" i="1"/>
  <c r="Y372" i="1" s="1"/>
  <c r="AA372" i="1" s="1"/>
  <c r="S119" i="1"/>
  <c r="W119" i="1" s="1"/>
  <c r="Z119" i="1" s="1"/>
  <c r="AB119" i="1" s="1"/>
  <c r="V119" i="1"/>
  <c r="Y119" i="1" s="1"/>
  <c r="AA119" i="1" s="1"/>
  <c r="AH119" i="1"/>
  <c r="AK119" i="1" s="1"/>
  <c r="AM119" i="1" s="1"/>
  <c r="AE119" i="1"/>
  <c r="AI119" i="1" s="1"/>
  <c r="AL119" i="1" s="1"/>
  <c r="AN119" i="1" s="1"/>
  <c r="AE386" i="1"/>
  <c r="AI386" i="1" s="1"/>
  <c r="AL386" i="1" s="1"/>
  <c r="AN386" i="1" s="1"/>
  <c r="AH386" i="1"/>
  <c r="AK386" i="1" s="1"/>
  <c r="AM386" i="1" s="1"/>
  <c r="S386" i="1"/>
  <c r="W386" i="1" s="1"/>
  <c r="Z386" i="1" s="1"/>
  <c r="AB386" i="1" s="1"/>
  <c r="V386" i="1"/>
  <c r="Y386" i="1" s="1"/>
  <c r="AA386" i="1" s="1"/>
  <c r="V1022" i="1"/>
  <c r="Y1022" i="1" s="1"/>
  <c r="AA1022" i="1" s="1"/>
  <c r="S1022" i="1"/>
  <c r="W1022" i="1" s="1"/>
  <c r="Z1022" i="1" s="1"/>
  <c r="AB1022" i="1" s="1"/>
  <c r="AH1022" i="1"/>
  <c r="AK1022" i="1" s="1"/>
  <c r="AM1022" i="1" s="1"/>
  <c r="AE1022" i="1"/>
  <c r="AI1022" i="1" s="1"/>
  <c r="AL1022" i="1" s="1"/>
  <c r="AN1022" i="1" s="1"/>
  <c r="V697" i="1"/>
  <c r="Y697" i="1" s="1"/>
  <c r="AA697" i="1" s="1"/>
  <c r="S697" i="1"/>
  <c r="W697" i="1" s="1"/>
  <c r="Z697" i="1" s="1"/>
  <c r="AB697" i="1" s="1"/>
  <c r="AE697" i="1"/>
  <c r="AI697" i="1" s="1"/>
  <c r="AL697" i="1" s="1"/>
  <c r="AN697" i="1" s="1"/>
  <c r="AH697" i="1"/>
  <c r="AK697" i="1" s="1"/>
  <c r="AM697" i="1" s="1"/>
  <c r="AE396" i="1"/>
  <c r="AI396" i="1" s="1"/>
  <c r="AL396" i="1" s="1"/>
  <c r="AN396" i="1" s="1"/>
  <c r="AH396" i="1"/>
  <c r="AK396" i="1" s="1"/>
  <c r="AM396" i="1" s="1"/>
  <c r="S396" i="1"/>
  <c r="W396" i="1" s="1"/>
  <c r="Z396" i="1" s="1"/>
  <c r="AB396" i="1" s="1"/>
  <c r="V396" i="1"/>
  <c r="Y396" i="1" s="1"/>
  <c r="AA396" i="1" s="1"/>
  <c r="S1037" i="1"/>
  <c r="W1037" i="1" s="1"/>
  <c r="Z1037" i="1" s="1"/>
  <c r="AB1037" i="1" s="1"/>
  <c r="V1037" i="1"/>
  <c r="Y1037" i="1" s="1"/>
  <c r="AA1037" i="1" s="1"/>
  <c r="AH1037" i="1"/>
  <c r="AK1037" i="1" s="1"/>
  <c r="AM1037" i="1" s="1"/>
  <c r="AE1037" i="1"/>
  <c r="AI1037" i="1" s="1"/>
  <c r="AL1037" i="1" s="1"/>
  <c r="AN1037" i="1" s="1"/>
  <c r="V785" i="1"/>
  <c r="Y785" i="1" s="1"/>
  <c r="AA785" i="1" s="1"/>
  <c r="S785" i="1"/>
  <c r="W785" i="1" s="1"/>
  <c r="Z785" i="1" s="1"/>
  <c r="AB785" i="1" s="1"/>
  <c r="AH785" i="1"/>
  <c r="AK785" i="1" s="1"/>
  <c r="AM785" i="1" s="1"/>
  <c r="AE785" i="1"/>
  <c r="AI785" i="1" s="1"/>
  <c r="AL785" i="1" s="1"/>
  <c r="AN785" i="1" s="1"/>
  <c r="AH543" i="1"/>
  <c r="AK543" i="1" s="1"/>
  <c r="AM543" i="1" s="1"/>
  <c r="AE543" i="1"/>
  <c r="AI543" i="1" s="1"/>
  <c r="S543" i="1"/>
  <c r="W543" i="1" s="1"/>
  <c r="Z543" i="1" s="1"/>
  <c r="AB543" i="1" s="1"/>
  <c r="V543" i="1"/>
  <c r="Y543" i="1" s="1"/>
  <c r="AA543" i="1" s="1"/>
  <c r="S711" i="1"/>
  <c r="W711" i="1" s="1"/>
  <c r="Z711" i="1" s="1"/>
  <c r="AB711" i="1" s="1"/>
  <c r="V711" i="1"/>
  <c r="Y711" i="1" s="1"/>
  <c r="AA711" i="1" s="1"/>
  <c r="AH711" i="1"/>
  <c r="AK711" i="1" s="1"/>
  <c r="AM711" i="1" s="1"/>
  <c r="AE711" i="1"/>
  <c r="AI711" i="1" s="1"/>
  <c r="AL711" i="1" s="1"/>
  <c r="AN711" i="1" s="1"/>
  <c r="AE346" i="1"/>
  <c r="AI346" i="1" s="1"/>
  <c r="AL346" i="1" s="1"/>
  <c r="AN346" i="1" s="1"/>
  <c r="AH346" i="1"/>
  <c r="AK346" i="1" s="1"/>
  <c r="AM346" i="1" s="1"/>
  <c r="V346" i="1"/>
  <c r="Y346" i="1" s="1"/>
  <c r="AA346" i="1" s="1"/>
  <c r="S346" i="1"/>
  <c r="W346" i="1" s="1"/>
  <c r="Z346" i="1" s="1"/>
  <c r="AB346" i="1" s="1"/>
  <c r="AE394" i="1"/>
  <c r="AH394" i="1"/>
  <c r="AK394" i="1" s="1"/>
  <c r="AM394" i="1" s="1"/>
  <c r="S394" i="1"/>
  <c r="W394" i="1" s="1"/>
  <c r="Z394" i="1" s="1"/>
  <c r="AB394" i="1" s="1"/>
  <c r="V394" i="1"/>
  <c r="Y394" i="1" s="1"/>
  <c r="AA394" i="1" s="1"/>
  <c r="AE723" i="1"/>
  <c r="AI723" i="1" s="1"/>
  <c r="AL723" i="1" s="1"/>
  <c r="AN723" i="1" s="1"/>
  <c r="AH723" i="1"/>
  <c r="AK723" i="1" s="1"/>
  <c r="AM723" i="1" s="1"/>
  <c r="V723" i="1"/>
  <c r="Y723" i="1" s="1"/>
  <c r="AA723" i="1" s="1"/>
  <c r="S723" i="1"/>
  <c r="W723" i="1" s="1"/>
  <c r="Z723" i="1" s="1"/>
  <c r="AB723" i="1" s="1"/>
  <c r="AH661" i="1"/>
  <c r="AK661" i="1" s="1"/>
  <c r="AM661" i="1" s="1"/>
  <c r="AE661" i="1"/>
  <c r="AI661" i="1" s="1"/>
  <c r="AL661" i="1" s="1"/>
  <c r="AN661" i="1" s="1"/>
  <c r="S661" i="1"/>
  <c r="W661" i="1" s="1"/>
  <c r="Z661" i="1" s="1"/>
  <c r="AB661" i="1" s="1"/>
  <c r="V661" i="1"/>
  <c r="Y661" i="1" s="1"/>
  <c r="AA661" i="1" s="1"/>
  <c r="V451" i="1"/>
  <c r="Y451" i="1" s="1"/>
  <c r="AA451" i="1" s="1"/>
  <c r="S451" i="1"/>
  <c r="W451" i="1" s="1"/>
  <c r="Z451" i="1" s="1"/>
  <c r="AB451" i="1" s="1"/>
  <c r="AH451" i="1"/>
  <c r="AK451" i="1" s="1"/>
  <c r="AM451" i="1" s="1"/>
  <c r="AE451" i="1"/>
  <c r="AI451" i="1" s="1"/>
  <c r="AL451" i="1" s="1"/>
  <c r="AN451" i="1" s="1"/>
  <c r="AH704" i="1"/>
  <c r="AK704" i="1" s="1"/>
  <c r="AM704" i="1" s="1"/>
  <c r="AE704" i="1"/>
  <c r="AI704" i="1" s="1"/>
  <c r="AL704" i="1" s="1"/>
  <c r="AN704" i="1" s="1"/>
  <c r="S704" i="1"/>
  <c r="W704" i="1" s="1"/>
  <c r="Z704" i="1" s="1"/>
  <c r="AB704" i="1" s="1"/>
  <c r="V704" i="1"/>
  <c r="Y704" i="1" s="1"/>
  <c r="AA704" i="1" s="1"/>
  <c r="AE128" i="1"/>
  <c r="AI128" i="1" s="1"/>
  <c r="AL128" i="1" s="1"/>
  <c r="AN128" i="1" s="1"/>
  <c r="AH128" i="1"/>
  <c r="AK128" i="1" s="1"/>
  <c r="AM128" i="1" s="1"/>
  <c r="V128" i="1"/>
  <c r="Y128" i="1" s="1"/>
  <c r="AA128" i="1" s="1"/>
  <c r="S128" i="1"/>
  <c r="W128" i="1" s="1"/>
  <c r="Z128" i="1" s="1"/>
  <c r="AB128" i="1" s="1"/>
  <c r="S418" i="1"/>
  <c r="W418" i="1" s="1"/>
  <c r="Z418" i="1" s="1"/>
  <c r="AB418" i="1" s="1"/>
  <c r="V418" i="1"/>
  <c r="Y418" i="1" s="1"/>
  <c r="AA418" i="1" s="1"/>
  <c r="AE418" i="1"/>
  <c r="AI418" i="1" s="1"/>
  <c r="AL418" i="1" s="1"/>
  <c r="AN418" i="1" s="1"/>
  <c r="AH418" i="1"/>
  <c r="AK418" i="1" s="1"/>
  <c r="AM418" i="1" s="1"/>
  <c r="AE583" i="1"/>
  <c r="AI583" i="1" s="1"/>
  <c r="AL583" i="1" s="1"/>
  <c r="AN583" i="1" s="1"/>
  <c r="AH583" i="1"/>
  <c r="AK583" i="1" s="1"/>
  <c r="AM583" i="1" s="1"/>
  <c r="V583" i="1"/>
  <c r="Y583" i="1" s="1"/>
  <c r="AA583" i="1" s="1"/>
  <c r="S583" i="1"/>
  <c r="W583" i="1" s="1"/>
  <c r="Z583" i="1" s="1"/>
  <c r="AB583" i="1" s="1"/>
  <c r="V1067" i="1"/>
  <c r="Y1067" i="1" s="1"/>
  <c r="AA1067" i="1" s="1"/>
  <c r="S1067" i="1"/>
  <c r="W1067" i="1" s="1"/>
  <c r="Z1067" i="1" s="1"/>
  <c r="AB1067" i="1" s="1"/>
  <c r="AE1067" i="1"/>
  <c r="AI1067" i="1" s="1"/>
  <c r="AL1067" i="1" s="1"/>
  <c r="AN1067" i="1" s="1"/>
  <c r="AH1067" i="1"/>
  <c r="AK1067" i="1" s="1"/>
  <c r="AM1067" i="1" s="1"/>
  <c r="AH688" i="1"/>
  <c r="AK688" i="1" s="1"/>
  <c r="AM688" i="1" s="1"/>
  <c r="AE688" i="1"/>
  <c r="AI688" i="1" s="1"/>
  <c r="AL688" i="1" s="1"/>
  <c r="AN688" i="1" s="1"/>
  <c r="S688" i="1"/>
  <c r="W688" i="1" s="1"/>
  <c r="Z688" i="1" s="1"/>
  <c r="AB688" i="1" s="1"/>
  <c r="V688" i="1"/>
  <c r="Y688" i="1" s="1"/>
  <c r="AA688" i="1" s="1"/>
  <c r="AH151" i="1"/>
  <c r="AK151" i="1" s="1"/>
  <c r="AM151" i="1" s="1"/>
  <c r="AE151" i="1"/>
  <c r="AI151" i="1" s="1"/>
  <c r="AL151" i="1" s="1"/>
  <c r="AN151" i="1" s="1"/>
  <c r="S151" i="1"/>
  <c r="W151" i="1" s="1"/>
  <c r="Z151" i="1" s="1"/>
  <c r="AB151" i="1" s="1"/>
  <c r="V151" i="1"/>
  <c r="Y151" i="1" s="1"/>
  <c r="AA151" i="1" s="1"/>
  <c r="AH22" i="1"/>
  <c r="AK22" i="1" s="1"/>
  <c r="AM22" i="1" s="1"/>
  <c r="AE22" i="1"/>
  <c r="AI22" i="1" s="1"/>
  <c r="AL22" i="1" s="1"/>
  <c r="AN22" i="1" s="1"/>
  <c r="S22" i="1"/>
  <c r="W22" i="1" s="1"/>
  <c r="Z22" i="1" s="1"/>
  <c r="AB22" i="1" s="1"/>
  <c r="V22" i="1"/>
  <c r="Y22" i="1" s="1"/>
  <c r="AA22" i="1" s="1"/>
  <c r="AE255" i="1"/>
  <c r="AI255" i="1" s="1"/>
  <c r="AL255" i="1" s="1"/>
  <c r="AN255" i="1" s="1"/>
  <c r="AH255" i="1"/>
  <c r="AK255" i="1" s="1"/>
  <c r="AM255" i="1" s="1"/>
  <c r="V255" i="1"/>
  <c r="Y255" i="1" s="1"/>
  <c r="AA255" i="1" s="1"/>
  <c r="S255" i="1"/>
  <c r="W255" i="1" s="1"/>
  <c r="Z255" i="1" s="1"/>
  <c r="AB255" i="1" s="1"/>
  <c r="AE152" i="1"/>
  <c r="AI152" i="1" s="1"/>
  <c r="AL152" i="1" s="1"/>
  <c r="AN152" i="1" s="1"/>
  <c r="AH152" i="1"/>
  <c r="AK152" i="1" s="1"/>
  <c r="AM152" i="1" s="1"/>
  <c r="V152" i="1"/>
  <c r="Y152" i="1" s="1"/>
  <c r="AA152" i="1" s="1"/>
  <c r="S152" i="1"/>
  <c r="W152" i="1" s="1"/>
  <c r="Z152" i="1" s="1"/>
  <c r="AB152" i="1" s="1"/>
  <c r="V191" i="1"/>
  <c r="Y191" i="1" s="1"/>
  <c r="AA191" i="1" s="1"/>
  <c r="S191" i="1"/>
  <c r="W191" i="1" s="1"/>
  <c r="Z191" i="1" s="1"/>
  <c r="AB191" i="1" s="1"/>
  <c r="AH191" i="1"/>
  <c r="AK191" i="1" s="1"/>
  <c r="AM191" i="1" s="1"/>
  <c r="AE191" i="1"/>
  <c r="S284" i="1"/>
  <c r="W284" i="1" s="1"/>
  <c r="Z284" i="1" s="1"/>
  <c r="AB284" i="1" s="1"/>
  <c r="V284" i="1"/>
  <c r="Y284" i="1" s="1"/>
  <c r="AA284" i="1" s="1"/>
  <c r="AH284" i="1"/>
  <c r="AK284" i="1" s="1"/>
  <c r="AM284" i="1" s="1"/>
  <c r="AE284" i="1"/>
  <c r="AI284" i="1" s="1"/>
  <c r="AL284" i="1" s="1"/>
  <c r="AN284" i="1" s="1"/>
  <c r="S14" i="1"/>
  <c r="W14" i="1" s="1"/>
  <c r="Z14" i="1" s="1"/>
  <c r="AB14" i="1" s="1"/>
  <c r="V14" i="1"/>
  <c r="Y14" i="1" s="1"/>
  <c r="AA14" i="1" s="1"/>
  <c r="AH14" i="1"/>
  <c r="AK14" i="1" s="1"/>
  <c r="AM14" i="1" s="1"/>
  <c r="AE14" i="1"/>
  <c r="AI14" i="1" s="1"/>
  <c r="AL14" i="1" s="1"/>
  <c r="AN14" i="1" s="1"/>
  <c r="AH175" i="1"/>
  <c r="AK175" i="1" s="1"/>
  <c r="AM175" i="1" s="1"/>
  <c r="AE175" i="1"/>
  <c r="AI175" i="1" s="1"/>
  <c r="AL175" i="1" s="1"/>
  <c r="AN175" i="1" s="1"/>
  <c r="S175" i="1"/>
  <c r="W175" i="1" s="1"/>
  <c r="Z175" i="1" s="1"/>
  <c r="AB175" i="1" s="1"/>
  <c r="V175" i="1"/>
  <c r="Y175" i="1" s="1"/>
  <c r="AA175" i="1" s="1"/>
  <c r="S280" i="1"/>
  <c r="W280" i="1" s="1"/>
  <c r="Z280" i="1" s="1"/>
  <c r="AB280" i="1" s="1"/>
  <c r="V280" i="1"/>
  <c r="Y280" i="1" s="1"/>
  <c r="AA280" i="1" s="1"/>
  <c r="AH280" i="1"/>
  <c r="AK280" i="1" s="1"/>
  <c r="AM280" i="1" s="1"/>
  <c r="AE280" i="1"/>
  <c r="AI280" i="1" s="1"/>
  <c r="AL280" i="1" s="1"/>
  <c r="AN280" i="1" s="1"/>
  <c r="S261" i="1"/>
  <c r="W261" i="1" s="1"/>
  <c r="Z261" i="1" s="1"/>
  <c r="AB261" i="1" s="1"/>
  <c r="V261" i="1"/>
  <c r="Y261" i="1" s="1"/>
  <c r="AA261" i="1" s="1"/>
  <c r="AH261" i="1"/>
  <c r="AK261" i="1" s="1"/>
  <c r="AM261" i="1" s="1"/>
  <c r="AE261" i="1"/>
  <c r="AI261" i="1" s="1"/>
  <c r="AL261" i="1" s="1"/>
  <c r="AN261" i="1" s="1"/>
  <c r="V17" i="1"/>
  <c r="Y17" i="1" s="1"/>
  <c r="AA17" i="1" s="1"/>
  <c r="S17" i="1"/>
  <c r="W17" i="1" s="1"/>
  <c r="Z17" i="1" s="1"/>
  <c r="AB17" i="1" s="1"/>
  <c r="AE17" i="1"/>
  <c r="AI17" i="1" s="1"/>
  <c r="AL17" i="1" s="1"/>
  <c r="AN17" i="1" s="1"/>
  <c r="AH17" i="1"/>
  <c r="AK17" i="1" s="1"/>
  <c r="AM17" i="1" s="1"/>
  <c r="S87" i="1"/>
  <c r="W87" i="1" s="1"/>
  <c r="Z87" i="1" s="1"/>
  <c r="AB87" i="1" s="1"/>
  <c r="V87" i="1"/>
  <c r="Y87" i="1" s="1"/>
  <c r="AA87" i="1" s="1"/>
  <c r="AH87" i="1"/>
  <c r="AK87" i="1" s="1"/>
  <c r="AM87" i="1" s="1"/>
  <c r="AE87" i="1"/>
  <c r="AI87" i="1" s="1"/>
  <c r="AL87" i="1" s="1"/>
  <c r="AN87" i="1" s="1"/>
  <c r="S30" i="1"/>
  <c r="W30" i="1" s="1"/>
  <c r="Z30" i="1" s="1"/>
  <c r="AB30" i="1" s="1"/>
  <c r="V30" i="1"/>
  <c r="Y30" i="1" s="1"/>
  <c r="AA30" i="1" s="1"/>
  <c r="AH30" i="1"/>
  <c r="AK30" i="1" s="1"/>
  <c r="AM30" i="1" s="1"/>
  <c r="AE30" i="1"/>
  <c r="AI30" i="1" s="1"/>
  <c r="AL30" i="1" s="1"/>
  <c r="AN30" i="1" s="1"/>
  <c r="AE305" i="1"/>
  <c r="AI305" i="1" s="1"/>
  <c r="AL305" i="1" s="1"/>
  <c r="AN305" i="1" s="1"/>
  <c r="AH305" i="1"/>
  <c r="AK305" i="1" s="1"/>
  <c r="AM305" i="1" s="1"/>
  <c r="V305" i="1"/>
  <c r="Y305" i="1" s="1"/>
  <c r="AA305" i="1" s="1"/>
  <c r="S305" i="1"/>
  <c r="W305" i="1" s="1"/>
  <c r="Z305" i="1" s="1"/>
  <c r="AB305" i="1" s="1"/>
  <c r="AH768" i="1"/>
  <c r="AK768" i="1" s="1"/>
  <c r="AM768" i="1" s="1"/>
  <c r="AE768" i="1"/>
  <c r="AI768" i="1" s="1"/>
  <c r="AL768" i="1" s="1"/>
  <c r="AN768" i="1" s="1"/>
  <c r="S768" i="1"/>
  <c r="W768" i="1" s="1"/>
  <c r="Z768" i="1" s="1"/>
  <c r="AB768" i="1" s="1"/>
  <c r="V768" i="1"/>
  <c r="Y768" i="1" s="1"/>
  <c r="AA768" i="1" s="1"/>
  <c r="V912" i="1"/>
  <c r="Y912" i="1" s="1"/>
  <c r="AA912" i="1" s="1"/>
  <c r="S912" i="1"/>
  <c r="W912" i="1" s="1"/>
  <c r="Z912" i="1" s="1"/>
  <c r="AB912" i="1" s="1"/>
  <c r="AH912" i="1"/>
  <c r="AK912" i="1" s="1"/>
  <c r="AM912" i="1" s="1"/>
  <c r="AE912" i="1"/>
  <c r="AI912" i="1" s="1"/>
  <c r="AL912" i="1" s="1"/>
  <c r="AN912" i="1" s="1"/>
  <c r="S1041" i="1"/>
  <c r="W1041" i="1" s="1"/>
  <c r="Z1041" i="1" s="1"/>
  <c r="AB1041" i="1" s="1"/>
  <c r="V1041" i="1"/>
  <c r="Y1041" i="1" s="1"/>
  <c r="AA1041" i="1" s="1"/>
  <c r="AH1041" i="1"/>
  <c r="AK1041" i="1" s="1"/>
  <c r="AM1041" i="1" s="1"/>
  <c r="AE1041" i="1"/>
  <c r="AI1041" i="1" s="1"/>
  <c r="AL1041" i="1" s="1"/>
  <c r="AN1041" i="1" s="1"/>
  <c r="S871" i="1"/>
  <c r="W871" i="1" s="1"/>
  <c r="Z871" i="1" s="1"/>
  <c r="AB871" i="1" s="1"/>
  <c r="V871" i="1"/>
  <c r="Y871" i="1" s="1"/>
  <c r="AA871" i="1" s="1"/>
  <c r="AH871" i="1"/>
  <c r="AK871" i="1" s="1"/>
  <c r="AM871" i="1" s="1"/>
  <c r="AE871" i="1"/>
  <c r="AH859" i="1"/>
  <c r="AK859" i="1" s="1"/>
  <c r="AM859" i="1" s="1"/>
  <c r="AE859" i="1"/>
  <c r="AI859" i="1" s="1"/>
  <c r="S859" i="1"/>
  <c r="W859" i="1" s="1"/>
  <c r="Z859" i="1" s="1"/>
  <c r="AB859" i="1" s="1"/>
  <c r="V859" i="1"/>
  <c r="Y859" i="1" s="1"/>
  <c r="AA859" i="1" s="1"/>
  <c r="V795" i="1"/>
  <c r="Y795" i="1" s="1"/>
  <c r="AA795" i="1" s="1"/>
  <c r="S795" i="1"/>
  <c r="W795" i="1" s="1"/>
  <c r="Z795" i="1" s="1"/>
  <c r="AB795" i="1" s="1"/>
  <c r="AH795" i="1"/>
  <c r="AK795" i="1" s="1"/>
  <c r="AM795" i="1" s="1"/>
  <c r="AE795" i="1"/>
  <c r="AI795" i="1" s="1"/>
  <c r="AL795" i="1" s="1"/>
  <c r="AN795" i="1" s="1"/>
  <c r="S256" i="1"/>
  <c r="W256" i="1" s="1"/>
  <c r="Z256" i="1" s="1"/>
  <c r="AB256" i="1" s="1"/>
  <c r="V256" i="1"/>
  <c r="Y256" i="1" s="1"/>
  <c r="AA256" i="1" s="1"/>
  <c r="AH256" i="1"/>
  <c r="AK256" i="1" s="1"/>
  <c r="AM256" i="1" s="1"/>
  <c r="AE256" i="1"/>
  <c r="AI256" i="1" s="1"/>
  <c r="AL256" i="1" s="1"/>
  <c r="AN256" i="1" s="1"/>
  <c r="S289" i="1"/>
  <c r="W289" i="1" s="1"/>
  <c r="Z289" i="1" s="1"/>
  <c r="AB289" i="1" s="1"/>
  <c r="V289" i="1"/>
  <c r="Y289" i="1" s="1"/>
  <c r="AA289" i="1" s="1"/>
  <c r="AH289" i="1"/>
  <c r="AK289" i="1" s="1"/>
  <c r="AM289" i="1" s="1"/>
  <c r="AE289" i="1"/>
  <c r="AI289" i="1" s="1"/>
  <c r="AL289" i="1" s="1"/>
  <c r="AN289" i="1" s="1"/>
  <c r="AH535" i="1"/>
  <c r="AK535" i="1" s="1"/>
  <c r="AM535" i="1" s="1"/>
  <c r="AE535" i="1"/>
  <c r="AI535" i="1" s="1"/>
  <c r="S535" i="1"/>
  <c r="W535" i="1" s="1"/>
  <c r="Z535" i="1" s="1"/>
  <c r="AB535" i="1" s="1"/>
  <c r="V535" i="1"/>
  <c r="Y535" i="1" s="1"/>
  <c r="AA535" i="1" s="1"/>
  <c r="AH26" i="1"/>
  <c r="AK26" i="1" s="1"/>
  <c r="AM26" i="1" s="1"/>
  <c r="AE26" i="1"/>
  <c r="AI26" i="1" s="1"/>
  <c r="AL26" i="1" s="1"/>
  <c r="AN26" i="1" s="1"/>
  <c r="S26" i="1"/>
  <c r="W26" i="1" s="1"/>
  <c r="Z26" i="1" s="1"/>
  <c r="AB26" i="1" s="1"/>
  <c r="V26" i="1"/>
  <c r="Y26" i="1" s="1"/>
  <c r="AA26" i="1" s="1"/>
  <c r="V976" i="1"/>
  <c r="Y976" i="1" s="1"/>
  <c r="AA976" i="1" s="1"/>
  <c r="S976" i="1"/>
  <c r="W976" i="1" s="1"/>
  <c r="Z976" i="1" s="1"/>
  <c r="AB976" i="1" s="1"/>
  <c r="AH976" i="1"/>
  <c r="AK976" i="1" s="1"/>
  <c r="AM976" i="1" s="1"/>
  <c r="AE976" i="1"/>
  <c r="AI976" i="1" s="1"/>
  <c r="AL976" i="1" s="1"/>
  <c r="AN976" i="1" s="1"/>
  <c r="AE1071" i="1"/>
  <c r="AI1071" i="1" s="1"/>
  <c r="AL1071" i="1" s="1"/>
  <c r="AN1071" i="1" s="1"/>
  <c r="AH1071" i="1"/>
  <c r="AK1071" i="1" s="1"/>
  <c r="AM1071" i="1" s="1"/>
  <c r="V1071" i="1"/>
  <c r="Y1071" i="1" s="1"/>
  <c r="AA1071" i="1" s="1"/>
  <c r="S1071" i="1"/>
  <c r="W1071" i="1" s="1"/>
  <c r="Z1071" i="1" s="1"/>
  <c r="AB1071" i="1" s="1"/>
  <c r="AH748" i="1"/>
  <c r="AK748" i="1" s="1"/>
  <c r="AM748" i="1" s="1"/>
  <c r="AE748" i="1"/>
  <c r="AI748" i="1" s="1"/>
  <c r="AL748" i="1" s="1"/>
  <c r="AN748" i="1" s="1"/>
  <c r="V748" i="1"/>
  <c r="Y748" i="1" s="1"/>
  <c r="AA748" i="1" s="1"/>
  <c r="S748" i="1"/>
  <c r="W748" i="1" s="1"/>
  <c r="Z748" i="1" s="1"/>
  <c r="AB748" i="1" s="1"/>
  <c r="AE763" i="1"/>
  <c r="AH763" i="1"/>
  <c r="AK763" i="1" s="1"/>
  <c r="AM763" i="1" s="1"/>
  <c r="V763" i="1"/>
  <c r="Y763" i="1" s="1"/>
  <c r="AA763" i="1" s="1"/>
  <c r="S763" i="1"/>
  <c r="W763" i="1" s="1"/>
  <c r="Z763" i="1" s="1"/>
  <c r="AB763" i="1" s="1"/>
  <c r="S717" i="1"/>
  <c r="W717" i="1" s="1"/>
  <c r="Z717" i="1" s="1"/>
  <c r="AB717" i="1" s="1"/>
  <c r="V717" i="1"/>
  <c r="Y717" i="1" s="1"/>
  <c r="AA717" i="1" s="1"/>
  <c r="AH717" i="1"/>
  <c r="AK717" i="1" s="1"/>
  <c r="AM717" i="1" s="1"/>
  <c r="AE717" i="1"/>
  <c r="AI717" i="1" s="1"/>
  <c r="AL717" i="1" s="1"/>
  <c r="AN717" i="1" s="1"/>
  <c r="S699" i="1"/>
  <c r="W699" i="1" s="1"/>
  <c r="Z699" i="1" s="1"/>
  <c r="AB699" i="1" s="1"/>
  <c r="V699" i="1"/>
  <c r="Y699" i="1" s="1"/>
  <c r="AA699" i="1" s="1"/>
  <c r="AH699" i="1"/>
  <c r="AK699" i="1" s="1"/>
  <c r="AM699" i="1" s="1"/>
  <c r="AE699" i="1"/>
  <c r="AI699" i="1" s="1"/>
  <c r="AL699" i="1" s="1"/>
  <c r="AN699" i="1" s="1"/>
  <c r="S821" i="1"/>
  <c r="W821" i="1" s="1"/>
  <c r="Z821" i="1" s="1"/>
  <c r="AB821" i="1" s="1"/>
  <c r="V821" i="1"/>
  <c r="Y821" i="1" s="1"/>
  <c r="AA821" i="1" s="1"/>
  <c r="AH821" i="1"/>
  <c r="AK821" i="1" s="1"/>
  <c r="AM821" i="1" s="1"/>
  <c r="AE821" i="1"/>
  <c r="AI821" i="1" s="1"/>
  <c r="AL821" i="1" s="1"/>
  <c r="AN821" i="1" s="1"/>
  <c r="V214" i="1"/>
  <c r="Y214" i="1" s="1"/>
  <c r="AA214" i="1" s="1"/>
  <c r="S214" i="1"/>
  <c r="W214" i="1" s="1"/>
  <c r="Z214" i="1" s="1"/>
  <c r="AB214" i="1" s="1"/>
  <c r="AE214" i="1"/>
  <c r="AI214" i="1" s="1"/>
  <c r="AL214" i="1" s="1"/>
  <c r="AN214" i="1" s="1"/>
  <c r="AH214" i="1"/>
  <c r="AK214" i="1" s="1"/>
  <c r="AM214" i="1" s="1"/>
  <c r="AH1010" i="1"/>
  <c r="AK1010" i="1" s="1"/>
  <c r="AM1010" i="1" s="1"/>
  <c r="AE1010" i="1"/>
  <c r="AI1010" i="1" s="1"/>
  <c r="AL1010" i="1" s="1"/>
  <c r="AN1010" i="1" s="1"/>
  <c r="S1010" i="1"/>
  <c r="W1010" i="1" s="1"/>
  <c r="Z1010" i="1" s="1"/>
  <c r="AB1010" i="1" s="1"/>
  <c r="V1010" i="1"/>
  <c r="Y1010" i="1" s="1"/>
  <c r="AA1010" i="1" s="1"/>
  <c r="AE591" i="1"/>
  <c r="AI591" i="1" s="1"/>
  <c r="AL591" i="1" s="1"/>
  <c r="AN591" i="1" s="1"/>
  <c r="AH591" i="1"/>
  <c r="AK591" i="1" s="1"/>
  <c r="AM591" i="1" s="1"/>
  <c r="V591" i="1"/>
  <c r="Y591" i="1" s="1"/>
  <c r="AA591" i="1" s="1"/>
  <c r="S591" i="1"/>
  <c r="W591" i="1" s="1"/>
  <c r="Z591" i="1" s="1"/>
  <c r="AB591" i="1" s="1"/>
  <c r="AH1061" i="1"/>
  <c r="AK1061" i="1" s="1"/>
  <c r="AM1061" i="1" s="1"/>
  <c r="AE1061" i="1"/>
  <c r="AI1061" i="1" s="1"/>
  <c r="AL1061" i="1" s="1"/>
  <c r="AN1061" i="1" s="1"/>
  <c r="S1061" i="1"/>
  <c r="W1061" i="1" s="1"/>
  <c r="Z1061" i="1" s="1"/>
  <c r="AB1061" i="1" s="1"/>
  <c r="V1061" i="1"/>
  <c r="Y1061" i="1" s="1"/>
  <c r="AA1061" i="1" s="1"/>
  <c r="S398" i="1"/>
  <c r="W398" i="1" s="1"/>
  <c r="Z398" i="1" s="1"/>
  <c r="AB398" i="1" s="1"/>
  <c r="V398" i="1"/>
  <c r="Y398" i="1" s="1"/>
  <c r="AA398" i="1" s="1"/>
  <c r="AE398" i="1"/>
  <c r="AI398" i="1" s="1"/>
  <c r="AL398" i="1" s="1"/>
  <c r="AN398" i="1" s="1"/>
  <c r="AH398" i="1"/>
  <c r="AK398" i="1" s="1"/>
  <c r="AM398" i="1" s="1"/>
  <c r="AE619" i="1"/>
  <c r="AI619" i="1" s="1"/>
  <c r="AL619" i="1" s="1"/>
  <c r="AN619" i="1" s="1"/>
  <c r="AH619" i="1"/>
  <c r="AK619" i="1" s="1"/>
  <c r="AM619" i="1" s="1"/>
  <c r="V619" i="1"/>
  <c r="Y619" i="1" s="1"/>
  <c r="AA619" i="1" s="1"/>
  <c r="S619" i="1"/>
  <c r="W619" i="1" s="1"/>
  <c r="Z619" i="1" s="1"/>
  <c r="AB619" i="1" s="1"/>
  <c r="AE646" i="1"/>
  <c r="AI646" i="1" s="1"/>
  <c r="AL646" i="1" s="1"/>
  <c r="AN646" i="1" s="1"/>
  <c r="AH646" i="1"/>
  <c r="AK646" i="1" s="1"/>
  <c r="AM646" i="1" s="1"/>
  <c r="V646" i="1"/>
  <c r="Y646" i="1" s="1"/>
  <c r="AA646" i="1" s="1"/>
  <c r="S646" i="1"/>
  <c r="W646" i="1" s="1"/>
  <c r="Z646" i="1" s="1"/>
  <c r="AB646" i="1" s="1"/>
  <c r="V199" i="1"/>
  <c r="Y199" i="1" s="1"/>
  <c r="AA199" i="1" s="1"/>
  <c r="S199" i="1"/>
  <c r="W199" i="1" s="1"/>
  <c r="Z199" i="1" s="1"/>
  <c r="AB199" i="1" s="1"/>
  <c r="AH199" i="1"/>
  <c r="AK199" i="1" s="1"/>
  <c r="AM199" i="1" s="1"/>
  <c r="AE199" i="1"/>
  <c r="AI199" i="1" s="1"/>
  <c r="AL199" i="1" s="1"/>
  <c r="AN199" i="1" s="1"/>
  <c r="V754" i="1"/>
  <c r="Y754" i="1" s="1"/>
  <c r="AA754" i="1" s="1"/>
  <c r="S754" i="1"/>
  <c r="W754" i="1" s="1"/>
  <c r="Z754" i="1" s="1"/>
  <c r="AB754" i="1" s="1"/>
  <c r="AH754" i="1"/>
  <c r="AK754" i="1" s="1"/>
  <c r="AM754" i="1" s="1"/>
  <c r="AE754" i="1"/>
  <c r="AI754" i="1" s="1"/>
  <c r="AL754" i="1" s="1"/>
  <c r="AN754" i="1" s="1"/>
  <c r="V626" i="1"/>
  <c r="Y626" i="1" s="1"/>
  <c r="AA626" i="1" s="1"/>
  <c r="S626" i="1"/>
  <c r="W626" i="1" s="1"/>
  <c r="Z626" i="1" s="1"/>
  <c r="AB626" i="1" s="1"/>
  <c r="AE626" i="1"/>
  <c r="AI626" i="1" s="1"/>
  <c r="AL626" i="1" s="1"/>
  <c r="AN626" i="1" s="1"/>
  <c r="AH626" i="1"/>
  <c r="AK626" i="1" s="1"/>
  <c r="AM626" i="1" s="1"/>
  <c r="AH435" i="1"/>
  <c r="AK435" i="1" s="1"/>
  <c r="AM435" i="1" s="1"/>
  <c r="AE435" i="1"/>
  <c r="AI435" i="1" s="1"/>
  <c r="AL435" i="1" s="1"/>
  <c r="AN435" i="1" s="1"/>
  <c r="V435" i="1"/>
  <c r="Y435" i="1" s="1"/>
  <c r="AA435" i="1" s="1"/>
  <c r="S435" i="1"/>
  <c r="W435" i="1" s="1"/>
  <c r="Z435" i="1" s="1"/>
  <c r="AB435" i="1" s="1"/>
  <c r="AH561" i="1"/>
  <c r="AK561" i="1" s="1"/>
  <c r="AM561" i="1" s="1"/>
  <c r="AE561" i="1"/>
  <c r="AI561" i="1" s="1"/>
  <c r="AL561" i="1" s="1"/>
  <c r="AN561" i="1" s="1"/>
  <c r="V561" i="1"/>
  <c r="Y561" i="1" s="1"/>
  <c r="AA561" i="1" s="1"/>
  <c r="S561" i="1"/>
  <c r="W561" i="1" s="1"/>
  <c r="Z561" i="1" s="1"/>
  <c r="AB561" i="1" s="1"/>
  <c r="AE388" i="1"/>
  <c r="AH388" i="1"/>
  <c r="AK388" i="1" s="1"/>
  <c r="AM388" i="1" s="1"/>
  <c r="S388" i="1"/>
  <c r="W388" i="1" s="1"/>
  <c r="Z388" i="1" s="1"/>
  <c r="AB388" i="1" s="1"/>
  <c r="V388" i="1"/>
  <c r="Y388" i="1" s="1"/>
  <c r="AA388" i="1" s="1"/>
  <c r="AE190" i="1"/>
  <c r="AI190" i="1" s="1"/>
  <c r="AL190" i="1" s="1"/>
  <c r="AN190" i="1" s="1"/>
  <c r="AH190" i="1"/>
  <c r="AK190" i="1" s="1"/>
  <c r="AM190" i="1" s="1"/>
  <c r="V190" i="1"/>
  <c r="Y190" i="1" s="1"/>
  <c r="AA190" i="1" s="1"/>
  <c r="S190" i="1"/>
  <c r="W190" i="1" s="1"/>
  <c r="Z190" i="1" s="1"/>
  <c r="AB190" i="1" s="1"/>
  <c r="AE338" i="1"/>
  <c r="AI338" i="1" s="1"/>
  <c r="AL338" i="1" s="1"/>
  <c r="AN338" i="1" s="1"/>
  <c r="AH338" i="1"/>
  <c r="AK338" i="1" s="1"/>
  <c r="AM338" i="1" s="1"/>
  <c r="V338" i="1"/>
  <c r="Y338" i="1" s="1"/>
  <c r="AA338" i="1" s="1"/>
  <c r="S338" i="1"/>
  <c r="W338" i="1" s="1"/>
  <c r="Z338" i="1" s="1"/>
  <c r="AB338" i="1" s="1"/>
  <c r="V176" i="1"/>
  <c r="Y176" i="1" s="1"/>
  <c r="AA176" i="1" s="1"/>
  <c r="S176" i="1"/>
  <c r="W176" i="1" s="1"/>
  <c r="Z176" i="1" s="1"/>
  <c r="AB176" i="1" s="1"/>
  <c r="AE176" i="1"/>
  <c r="AI176" i="1" s="1"/>
  <c r="AL176" i="1" s="1"/>
  <c r="AN176" i="1" s="1"/>
  <c r="AH176" i="1"/>
  <c r="AK176" i="1" s="1"/>
  <c r="AM176" i="1" s="1"/>
  <c r="S27" i="1"/>
  <c r="W27" i="1" s="1"/>
  <c r="Z27" i="1" s="1"/>
  <c r="AB27" i="1" s="1"/>
  <c r="V27" i="1"/>
  <c r="Y27" i="1" s="1"/>
  <c r="AA27" i="1" s="1"/>
  <c r="AH27" i="1"/>
  <c r="AK27" i="1" s="1"/>
  <c r="AM27" i="1" s="1"/>
  <c r="AE27" i="1"/>
  <c r="AI27" i="1" s="1"/>
  <c r="AE11" i="1"/>
  <c r="AI11" i="1" s="1"/>
  <c r="AL11" i="1" s="1"/>
  <c r="AN11" i="1" s="1"/>
  <c r="AH11" i="1"/>
  <c r="AK11" i="1" s="1"/>
  <c r="AM11" i="1" s="1"/>
  <c r="S11" i="1"/>
  <c r="W11" i="1" s="1"/>
  <c r="Z11" i="1" s="1"/>
  <c r="AB11" i="1" s="1"/>
  <c r="V11" i="1"/>
  <c r="Y11" i="1" s="1"/>
  <c r="AA11" i="1" s="1"/>
  <c r="V271" i="1"/>
  <c r="Y271" i="1" s="1"/>
  <c r="AA271" i="1" s="1"/>
  <c r="S271" i="1"/>
  <c r="W271" i="1" s="1"/>
  <c r="Z271" i="1" s="1"/>
  <c r="AB271" i="1" s="1"/>
  <c r="AE271" i="1"/>
  <c r="AH271" i="1"/>
  <c r="AK271" i="1" s="1"/>
  <c r="AM271" i="1" s="1"/>
  <c r="AE80" i="1"/>
  <c r="AI80" i="1" s="1"/>
  <c r="AL80" i="1" s="1"/>
  <c r="AN80" i="1" s="1"/>
  <c r="AH80" i="1"/>
  <c r="AK80" i="1" s="1"/>
  <c r="AM80" i="1" s="1"/>
  <c r="V80" i="1"/>
  <c r="Y80" i="1" s="1"/>
  <c r="AA80" i="1" s="1"/>
  <c r="S80" i="1"/>
  <c r="W80" i="1" s="1"/>
  <c r="Z80" i="1" s="1"/>
  <c r="AB80" i="1" s="1"/>
  <c r="AE77" i="1"/>
  <c r="AI77" i="1" s="1"/>
  <c r="AL77" i="1" s="1"/>
  <c r="AN77" i="1" s="1"/>
  <c r="AH77" i="1"/>
  <c r="AK77" i="1" s="1"/>
  <c r="AM77" i="1" s="1"/>
  <c r="V77" i="1"/>
  <c r="Y77" i="1" s="1"/>
  <c r="AA77" i="1" s="1"/>
  <c r="S77" i="1"/>
  <c r="W77" i="1" s="1"/>
  <c r="Z77" i="1" s="1"/>
  <c r="AB77" i="1" s="1"/>
  <c r="S327" i="1"/>
  <c r="W327" i="1" s="1"/>
  <c r="Z327" i="1" s="1"/>
  <c r="AB327" i="1" s="1"/>
  <c r="V327" i="1"/>
  <c r="Y327" i="1" s="1"/>
  <c r="AA327" i="1" s="1"/>
  <c r="AH327" i="1"/>
  <c r="AK327" i="1" s="1"/>
  <c r="AM327" i="1" s="1"/>
  <c r="AE327" i="1"/>
  <c r="AI327" i="1" s="1"/>
  <c r="AL327" i="1" s="1"/>
  <c r="AN327" i="1" s="1"/>
  <c r="S38" i="1"/>
  <c r="W38" i="1" s="1"/>
  <c r="Z38" i="1" s="1"/>
  <c r="AB38" i="1" s="1"/>
  <c r="V38" i="1"/>
  <c r="Y38" i="1" s="1"/>
  <c r="AA38" i="1" s="1"/>
  <c r="AH38" i="1"/>
  <c r="AK38" i="1" s="1"/>
  <c r="AM38" i="1" s="1"/>
  <c r="AE38" i="1"/>
  <c r="AI38" i="1" s="1"/>
  <c r="AL38" i="1" s="1"/>
  <c r="AN38" i="1" s="1"/>
  <c r="V293" i="1"/>
  <c r="Y293" i="1" s="1"/>
  <c r="AA293" i="1" s="1"/>
  <c r="S293" i="1"/>
  <c r="W293" i="1" s="1"/>
  <c r="Z293" i="1" s="1"/>
  <c r="AB293" i="1" s="1"/>
  <c r="AE293" i="1"/>
  <c r="AH293" i="1"/>
  <c r="AK293" i="1" s="1"/>
  <c r="AM293" i="1" s="1"/>
  <c r="S277" i="1"/>
  <c r="W277" i="1" s="1"/>
  <c r="Z277" i="1" s="1"/>
  <c r="AB277" i="1" s="1"/>
  <c r="V277" i="1"/>
  <c r="Y277" i="1" s="1"/>
  <c r="AA277" i="1" s="1"/>
  <c r="AH277" i="1"/>
  <c r="AK277" i="1" s="1"/>
  <c r="AM277" i="1" s="1"/>
  <c r="AE277" i="1"/>
  <c r="AI277" i="1" s="1"/>
  <c r="AL277" i="1" s="1"/>
  <c r="AN277" i="1" s="1"/>
  <c r="S3" i="1"/>
  <c r="W3" i="1" s="1"/>
  <c r="Z3" i="1" s="1"/>
  <c r="AB3" i="1" s="1"/>
  <c r="V3" i="1"/>
  <c r="Y3" i="1" s="1"/>
  <c r="AA3" i="1" s="1"/>
  <c r="AE3" i="1"/>
  <c r="AI3" i="1" s="1"/>
  <c r="AL3" i="1" s="1"/>
  <c r="AN3" i="1" s="1"/>
  <c r="AH3" i="1"/>
  <c r="AK3" i="1" s="1"/>
  <c r="AM3" i="1" s="1"/>
  <c r="AH158" i="1"/>
  <c r="AK158" i="1" s="1"/>
  <c r="AM158" i="1" s="1"/>
  <c r="AE158" i="1"/>
  <c r="AI158" i="1" s="1"/>
  <c r="AL158" i="1" s="1"/>
  <c r="AN158" i="1" s="1"/>
  <c r="S158" i="1"/>
  <c r="W158" i="1" s="1"/>
  <c r="Z158" i="1" s="1"/>
  <c r="AB158" i="1" s="1"/>
  <c r="V158" i="1"/>
  <c r="Y158" i="1" s="1"/>
  <c r="AA158" i="1" s="1"/>
  <c r="AH1057" i="1"/>
  <c r="AK1057" i="1" s="1"/>
  <c r="AM1057" i="1" s="1"/>
  <c r="AE1057" i="1"/>
  <c r="AI1057" i="1" s="1"/>
  <c r="AL1057" i="1" s="1"/>
  <c r="AN1057" i="1" s="1"/>
  <c r="S1057" i="1"/>
  <c r="W1057" i="1" s="1"/>
  <c r="Z1057" i="1" s="1"/>
  <c r="AB1057" i="1" s="1"/>
  <c r="V1057" i="1"/>
  <c r="Y1057" i="1" s="1"/>
  <c r="AA1057" i="1" s="1"/>
  <c r="AE586" i="1"/>
  <c r="AI586" i="1" s="1"/>
  <c r="AL586" i="1" s="1"/>
  <c r="AN586" i="1" s="1"/>
  <c r="AH586" i="1"/>
  <c r="AK586" i="1" s="1"/>
  <c r="AM586" i="1" s="1"/>
  <c r="V586" i="1"/>
  <c r="Y586" i="1" s="1"/>
  <c r="AA586" i="1" s="1"/>
  <c r="S586" i="1"/>
  <c r="W586" i="1" s="1"/>
  <c r="Z586" i="1" s="1"/>
  <c r="AB586" i="1" s="1"/>
  <c r="S43" i="1"/>
  <c r="W43" i="1" s="1"/>
  <c r="Z43" i="1" s="1"/>
  <c r="AB43" i="1" s="1"/>
  <c r="V43" i="1"/>
  <c r="Y43" i="1" s="1"/>
  <c r="AA43" i="1" s="1"/>
  <c r="AH43" i="1"/>
  <c r="AK43" i="1" s="1"/>
  <c r="AM43" i="1" s="1"/>
  <c r="AE43" i="1"/>
  <c r="AI43" i="1" s="1"/>
  <c r="AL43" i="1" s="1"/>
  <c r="AN43" i="1" s="1"/>
  <c r="V793" i="1"/>
  <c r="Y793" i="1" s="1"/>
  <c r="AA793" i="1" s="1"/>
  <c r="S793" i="1"/>
  <c r="W793" i="1" s="1"/>
  <c r="Z793" i="1" s="1"/>
  <c r="AB793" i="1" s="1"/>
  <c r="AH793" i="1"/>
  <c r="AK793" i="1" s="1"/>
  <c r="AM793" i="1" s="1"/>
  <c r="AE793" i="1"/>
  <c r="AI793" i="1" s="1"/>
  <c r="AL793" i="1" s="1"/>
  <c r="AN793" i="1" s="1"/>
  <c r="S817" i="1"/>
  <c r="W817" i="1" s="1"/>
  <c r="Z817" i="1" s="1"/>
  <c r="AB817" i="1" s="1"/>
  <c r="V817" i="1"/>
  <c r="Y817" i="1" s="1"/>
  <c r="AA817" i="1" s="1"/>
  <c r="AH817" i="1"/>
  <c r="AK817" i="1" s="1"/>
  <c r="AM817" i="1" s="1"/>
  <c r="AE817" i="1"/>
  <c r="AI817" i="1" s="1"/>
  <c r="AL817" i="1" s="1"/>
  <c r="AN817" i="1" s="1"/>
  <c r="AE606" i="1"/>
  <c r="AI606" i="1" s="1"/>
  <c r="AL606" i="1" s="1"/>
  <c r="AN606" i="1" s="1"/>
  <c r="AH606" i="1"/>
  <c r="AK606" i="1" s="1"/>
  <c r="AM606" i="1" s="1"/>
  <c r="V606" i="1"/>
  <c r="Y606" i="1" s="1"/>
  <c r="AA606" i="1" s="1"/>
  <c r="S606" i="1"/>
  <c r="W606" i="1" s="1"/>
  <c r="Z606" i="1" s="1"/>
  <c r="AB606" i="1" s="1"/>
  <c r="S135" i="1"/>
  <c r="W135" i="1" s="1"/>
  <c r="Z135" i="1" s="1"/>
  <c r="AB135" i="1" s="1"/>
  <c r="V135" i="1"/>
  <c r="Y135" i="1" s="1"/>
  <c r="AA135" i="1" s="1"/>
  <c r="AH135" i="1"/>
  <c r="AK135" i="1" s="1"/>
  <c r="AM135" i="1" s="1"/>
  <c r="AE135" i="1"/>
  <c r="AI135" i="1" s="1"/>
  <c r="AL135" i="1" s="1"/>
  <c r="AN135" i="1" s="1"/>
  <c r="AH968" i="1"/>
  <c r="AK968" i="1" s="1"/>
  <c r="AM968" i="1" s="1"/>
  <c r="AE968" i="1"/>
  <c r="AI968" i="1" s="1"/>
  <c r="AL968" i="1" s="1"/>
  <c r="AN968" i="1" s="1"/>
  <c r="V968" i="1"/>
  <c r="Y968" i="1" s="1"/>
  <c r="AA968" i="1" s="1"/>
  <c r="S968" i="1"/>
  <c r="W968" i="1" s="1"/>
  <c r="Z968" i="1" s="1"/>
  <c r="AB968" i="1" s="1"/>
  <c r="AH1089" i="1"/>
  <c r="AK1089" i="1" s="1"/>
  <c r="AM1089" i="1" s="1"/>
  <c r="AE1089" i="1"/>
  <c r="AI1089" i="1" s="1"/>
  <c r="AL1089" i="1" s="1"/>
  <c r="AN1089" i="1" s="1"/>
  <c r="S1089" i="1"/>
  <c r="W1089" i="1" s="1"/>
  <c r="Z1089" i="1" s="1"/>
  <c r="AB1089" i="1" s="1"/>
  <c r="V1089" i="1"/>
  <c r="Y1089" i="1" s="1"/>
  <c r="AA1089" i="1" s="1"/>
  <c r="V988" i="1"/>
  <c r="Y988" i="1" s="1"/>
  <c r="AA988" i="1" s="1"/>
  <c r="S988" i="1"/>
  <c r="W988" i="1" s="1"/>
  <c r="Z988" i="1" s="1"/>
  <c r="AB988" i="1" s="1"/>
  <c r="AH988" i="1"/>
  <c r="AK988" i="1" s="1"/>
  <c r="AM988" i="1" s="1"/>
  <c r="AE988" i="1"/>
  <c r="AI988" i="1" s="1"/>
  <c r="AL988" i="1" s="1"/>
  <c r="AN988" i="1" s="1"/>
  <c r="AH837" i="1"/>
  <c r="AK837" i="1" s="1"/>
  <c r="AM837" i="1" s="1"/>
  <c r="AE837" i="1"/>
  <c r="AI837" i="1" s="1"/>
  <c r="AL837" i="1" s="1"/>
  <c r="AN837" i="1" s="1"/>
  <c r="S837" i="1"/>
  <c r="W837" i="1" s="1"/>
  <c r="Z837" i="1" s="1"/>
  <c r="AB837" i="1" s="1"/>
  <c r="V837" i="1"/>
  <c r="Y837" i="1" s="1"/>
  <c r="AA837" i="1" s="1"/>
  <c r="AE444" i="1"/>
  <c r="AI444" i="1" s="1"/>
  <c r="AL444" i="1" s="1"/>
  <c r="AN444" i="1" s="1"/>
  <c r="AH444" i="1"/>
  <c r="AK444" i="1" s="1"/>
  <c r="AM444" i="1" s="1"/>
  <c r="S444" i="1"/>
  <c r="W444" i="1" s="1"/>
  <c r="Z444" i="1" s="1"/>
  <c r="AB444" i="1" s="1"/>
  <c r="V444" i="1"/>
  <c r="Y444" i="1" s="1"/>
  <c r="AA444" i="1" s="1"/>
  <c r="AE238" i="1"/>
  <c r="AI238" i="1" s="1"/>
  <c r="AL238" i="1" s="1"/>
  <c r="AN238" i="1" s="1"/>
  <c r="AH238" i="1"/>
  <c r="AK238" i="1" s="1"/>
  <c r="AM238" i="1" s="1"/>
  <c r="V238" i="1"/>
  <c r="Y238" i="1" s="1"/>
  <c r="AA238" i="1" s="1"/>
  <c r="S238" i="1"/>
  <c r="W238" i="1" s="1"/>
  <c r="Z238" i="1" s="1"/>
  <c r="AB238" i="1" s="1"/>
  <c r="AE404" i="1"/>
  <c r="AI404" i="1" s="1"/>
  <c r="AL404" i="1" s="1"/>
  <c r="AN404" i="1" s="1"/>
  <c r="AH404" i="1"/>
  <c r="AK404" i="1" s="1"/>
  <c r="AM404" i="1" s="1"/>
  <c r="S404" i="1"/>
  <c r="W404" i="1" s="1"/>
  <c r="Z404" i="1" s="1"/>
  <c r="AB404" i="1" s="1"/>
  <c r="V404" i="1"/>
  <c r="Y404" i="1" s="1"/>
  <c r="AA404" i="1" s="1"/>
  <c r="S126" i="1"/>
  <c r="W126" i="1" s="1"/>
  <c r="Z126" i="1" s="1"/>
  <c r="AB126" i="1" s="1"/>
  <c r="V126" i="1"/>
  <c r="Y126" i="1" s="1"/>
  <c r="AA126" i="1" s="1"/>
  <c r="AH126" i="1"/>
  <c r="AK126" i="1" s="1"/>
  <c r="AM126" i="1" s="1"/>
  <c r="AE126" i="1"/>
  <c r="AI126" i="1" s="1"/>
  <c r="AL126" i="1" s="1"/>
  <c r="AN126" i="1" s="1"/>
  <c r="AH1096" i="1"/>
  <c r="AK1096" i="1" s="1"/>
  <c r="AM1096" i="1" s="1"/>
  <c r="AE1096" i="1"/>
  <c r="AI1096" i="1" s="1"/>
  <c r="AL1096" i="1" s="1"/>
  <c r="AN1096" i="1" s="1"/>
  <c r="V1096" i="1"/>
  <c r="Y1096" i="1" s="1"/>
  <c r="AA1096" i="1" s="1"/>
  <c r="S1096" i="1"/>
  <c r="W1096" i="1" s="1"/>
  <c r="Z1096" i="1" s="1"/>
  <c r="AB1096" i="1" s="1"/>
  <c r="AH801" i="1"/>
  <c r="AK801" i="1" s="1"/>
  <c r="AM801" i="1" s="1"/>
  <c r="AE801" i="1"/>
  <c r="AI801" i="1" s="1"/>
  <c r="AL801" i="1" s="1"/>
  <c r="AN801" i="1" s="1"/>
  <c r="V801" i="1"/>
  <c r="Y801" i="1" s="1"/>
  <c r="AA801" i="1" s="1"/>
  <c r="S801" i="1"/>
  <c r="W801" i="1" s="1"/>
  <c r="Z801" i="1" s="1"/>
  <c r="AB801" i="1" s="1"/>
  <c r="AH733" i="1"/>
  <c r="AK733" i="1" s="1"/>
  <c r="AM733" i="1" s="1"/>
  <c r="AE733" i="1"/>
  <c r="AI733" i="1" s="1"/>
  <c r="AL733" i="1" s="1"/>
  <c r="AN733" i="1" s="1"/>
  <c r="S733" i="1"/>
  <c r="W733" i="1" s="1"/>
  <c r="Z733" i="1" s="1"/>
  <c r="AB733" i="1" s="1"/>
  <c r="V733" i="1"/>
  <c r="Y733" i="1" s="1"/>
  <c r="AA733" i="1" s="1"/>
  <c r="V623" i="1"/>
  <c r="Y623" i="1" s="1"/>
  <c r="AA623" i="1" s="1"/>
  <c r="S623" i="1"/>
  <c r="W623" i="1" s="1"/>
  <c r="Z623" i="1" s="1"/>
  <c r="AB623" i="1" s="1"/>
  <c r="AE623" i="1"/>
  <c r="AH623" i="1"/>
  <c r="AK623" i="1" s="1"/>
  <c r="AM623" i="1" s="1"/>
  <c r="AH42" i="1"/>
  <c r="AK42" i="1" s="1"/>
  <c r="AM42" i="1" s="1"/>
  <c r="AE42" i="1"/>
  <c r="AI42" i="1" s="1"/>
  <c r="AL42" i="1" s="1"/>
  <c r="AN42" i="1" s="1"/>
  <c r="S42" i="1"/>
  <c r="W42" i="1" s="1"/>
  <c r="Z42" i="1" s="1"/>
  <c r="AB42" i="1" s="1"/>
  <c r="V42" i="1"/>
  <c r="Y42" i="1" s="1"/>
  <c r="AA42" i="1" s="1"/>
  <c r="S374" i="1"/>
  <c r="W374" i="1" s="1"/>
  <c r="Z374" i="1" s="1"/>
  <c r="AB374" i="1" s="1"/>
  <c r="V374" i="1"/>
  <c r="Y374" i="1" s="1"/>
  <c r="AA374" i="1" s="1"/>
  <c r="AE374" i="1"/>
  <c r="AI374" i="1" s="1"/>
  <c r="AL374" i="1" s="1"/>
  <c r="AN374" i="1" s="1"/>
  <c r="AH374" i="1"/>
  <c r="AK374" i="1" s="1"/>
  <c r="AM374" i="1" s="1"/>
  <c r="AE380" i="1"/>
  <c r="AI380" i="1" s="1"/>
  <c r="AL380" i="1" s="1"/>
  <c r="AN380" i="1" s="1"/>
  <c r="AH380" i="1"/>
  <c r="AK380" i="1" s="1"/>
  <c r="AM380" i="1" s="1"/>
  <c r="S380" i="1"/>
  <c r="W380" i="1" s="1"/>
  <c r="Z380" i="1" s="1"/>
  <c r="AB380" i="1" s="1"/>
  <c r="V380" i="1"/>
  <c r="Y380" i="1" s="1"/>
  <c r="AA380" i="1" s="1"/>
  <c r="V1063" i="1"/>
  <c r="Y1063" i="1" s="1"/>
  <c r="AA1063" i="1" s="1"/>
  <c r="S1063" i="1"/>
  <c r="W1063" i="1" s="1"/>
  <c r="Z1063" i="1" s="1"/>
  <c r="AB1063" i="1" s="1"/>
  <c r="AE1063" i="1"/>
  <c r="AI1063" i="1" s="1"/>
  <c r="AL1063" i="1" s="1"/>
  <c r="AN1063" i="1" s="1"/>
  <c r="AH1063" i="1"/>
  <c r="AK1063" i="1" s="1"/>
  <c r="AM1063" i="1" s="1"/>
  <c r="S378" i="1"/>
  <c r="W378" i="1" s="1"/>
  <c r="Z378" i="1" s="1"/>
  <c r="AB378" i="1" s="1"/>
  <c r="V378" i="1"/>
  <c r="Y378" i="1" s="1"/>
  <c r="AA378" i="1" s="1"/>
  <c r="AE378" i="1"/>
  <c r="AI378" i="1" s="1"/>
  <c r="AL378" i="1" s="1"/>
  <c r="AN378" i="1" s="1"/>
  <c r="AH378" i="1"/>
  <c r="AK378" i="1" s="1"/>
  <c r="AM378" i="1" s="1"/>
  <c r="AE100" i="1"/>
  <c r="AI100" i="1" s="1"/>
  <c r="AL100" i="1" s="1"/>
  <c r="AN100" i="1" s="1"/>
  <c r="AH100" i="1"/>
  <c r="AK100" i="1" s="1"/>
  <c r="AM100" i="1" s="1"/>
  <c r="V100" i="1"/>
  <c r="Y100" i="1" s="1"/>
  <c r="AA100" i="1" s="1"/>
  <c r="S100" i="1"/>
  <c r="W100" i="1" s="1"/>
  <c r="Z100" i="1" s="1"/>
  <c r="AB100" i="1" s="1"/>
  <c r="AH1029" i="1"/>
  <c r="AK1029" i="1" s="1"/>
  <c r="AM1029" i="1" s="1"/>
  <c r="AE1029" i="1"/>
  <c r="AI1029" i="1" s="1"/>
  <c r="AL1029" i="1" s="1"/>
  <c r="AN1029" i="1" s="1"/>
  <c r="S1029" i="1"/>
  <c r="W1029" i="1" s="1"/>
  <c r="Z1029" i="1" s="1"/>
  <c r="AB1029" i="1" s="1"/>
  <c r="V1029" i="1"/>
  <c r="Y1029" i="1" s="1"/>
  <c r="AA1029" i="1" s="1"/>
  <c r="AE582" i="1"/>
  <c r="AI582" i="1" s="1"/>
  <c r="AL582" i="1" s="1"/>
  <c r="AN582" i="1" s="1"/>
  <c r="AH582" i="1"/>
  <c r="AK582" i="1" s="1"/>
  <c r="AM582" i="1" s="1"/>
  <c r="V582" i="1"/>
  <c r="Y582" i="1" s="1"/>
  <c r="AA582" i="1" s="1"/>
  <c r="S582" i="1"/>
  <c r="W582" i="1" s="1"/>
  <c r="Z582" i="1" s="1"/>
  <c r="AB582" i="1" s="1"/>
  <c r="AE456" i="1"/>
  <c r="AI456" i="1" s="1"/>
  <c r="AL456" i="1" s="1"/>
  <c r="AN456" i="1" s="1"/>
  <c r="AH456" i="1"/>
  <c r="AK456" i="1" s="1"/>
  <c r="AM456" i="1" s="1"/>
  <c r="S456" i="1"/>
  <c r="W456" i="1" s="1"/>
  <c r="Z456" i="1" s="1"/>
  <c r="AB456" i="1" s="1"/>
  <c r="V456" i="1"/>
  <c r="Y456" i="1" s="1"/>
  <c r="AA456" i="1" s="1"/>
  <c r="S683" i="1"/>
  <c r="W683" i="1" s="1"/>
  <c r="Z683" i="1" s="1"/>
  <c r="AB683" i="1" s="1"/>
  <c r="V683" i="1"/>
  <c r="Y683" i="1" s="1"/>
  <c r="AA683" i="1" s="1"/>
  <c r="AH683" i="1"/>
  <c r="AK683" i="1" s="1"/>
  <c r="AM683" i="1" s="1"/>
  <c r="AE683" i="1"/>
  <c r="S725" i="1"/>
  <c r="W725" i="1" s="1"/>
  <c r="Z725" i="1" s="1"/>
  <c r="AB725" i="1" s="1"/>
  <c r="V725" i="1"/>
  <c r="Y725" i="1" s="1"/>
  <c r="AA725" i="1" s="1"/>
  <c r="AH725" i="1"/>
  <c r="AK725" i="1" s="1"/>
  <c r="AM725" i="1" s="1"/>
  <c r="AE725" i="1"/>
  <c r="AI725" i="1" s="1"/>
  <c r="AL725" i="1" s="1"/>
  <c r="AN725" i="1" s="1"/>
  <c r="AH475" i="1"/>
  <c r="AK475" i="1" s="1"/>
  <c r="AM475" i="1" s="1"/>
  <c r="AE475" i="1"/>
  <c r="AI475" i="1" s="1"/>
  <c r="AL475" i="1" s="1"/>
  <c r="AN475" i="1" s="1"/>
  <c r="S475" i="1"/>
  <c r="W475" i="1" s="1"/>
  <c r="Z475" i="1" s="1"/>
  <c r="AB475" i="1" s="1"/>
  <c r="V475" i="1"/>
  <c r="Y475" i="1" s="1"/>
  <c r="AA475" i="1" s="1"/>
  <c r="AE950" i="1"/>
  <c r="AI950" i="1" s="1"/>
  <c r="AL950" i="1" s="1"/>
  <c r="AN950" i="1" s="1"/>
  <c r="AH950" i="1"/>
  <c r="AK950" i="1" s="1"/>
  <c r="AM950" i="1" s="1"/>
  <c r="V950" i="1"/>
  <c r="Y950" i="1" s="1"/>
  <c r="AA950" i="1" s="1"/>
  <c r="S950" i="1"/>
  <c r="W950" i="1" s="1"/>
  <c r="Z950" i="1" s="1"/>
  <c r="AB950" i="1" s="1"/>
  <c r="V503" i="1"/>
  <c r="Y503" i="1" s="1"/>
  <c r="AA503" i="1" s="1"/>
  <c r="S503" i="1"/>
  <c r="W503" i="1" s="1"/>
  <c r="Z503" i="1" s="1"/>
  <c r="AB503" i="1" s="1"/>
  <c r="AH503" i="1"/>
  <c r="AK503" i="1" s="1"/>
  <c r="AM503" i="1" s="1"/>
  <c r="AE503" i="1"/>
  <c r="AI503" i="1" s="1"/>
  <c r="AL503" i="1" s="1"/>
  <c r="AN503" i="1" s="1"/>
  <c r="AH822" i="1"/>
  <c r="AK822" i="1" s="1"/>
  <c r="AM822" i="1" s="1"/>
  <c r="AE822" i="1"/>
  <c r="AI822" i="1" s="1"/>
  <c r="AL822" i="1" s="1"/>
  <c r="AN822" i="1" s="1"/>
  <c r="V822" i="1"/>
  <c r="Y822" i="1" s="1"/>
  <c r="AA822" i="1" s="1"/>
  <c r="S822" i="1"/>
  <c r="W822" i="1" s="1"/>
  <c r="Z822" i="1" s="1"/>
  <c r="AB822" i="1" s="1"/>
  <c r="AE743" i="1"/>
  <c r="AI743" i="1" s="1"/>
  <c r="AL743" i="1" s="1"/>
  <c r="AN743" i="1" s="1"/>
  <c r="AH743" i="1"/>
  <c r="AK743" i="1" s="1"/>
  <c r="AM743" i="1" s="1"/>
  <c r="V743" i="1"/>
  <c r="Y743" i="1" s="1"/>
  <c r="AA743" i="1" s="1"/>
  <c r="S743" i="1"/>
  <c r="W743" i="1" s="1"/>
  <c r="Z743" i="1" s="1"/>
  <c r="AB743" i="1" s="1"/>
  <c r="AE900" i="1"/>
  <c r="AI900" i="1" s="1"/>
  <c r="AH900" i="1"/>
  <c r="AK900" i="1" s="1"/>
  <c r="AM900" i="1" s="1"/>
  <c r="V900" i="1"/>
  <c r="Y900" i="1" s="1"/>
  <c r="AA900" i="1" s="1"/>
  <c r="S900" i="1"/>
  <c r="W900" i="1" s="1"/>
  <c r="Z900" i="1" s="1"/>
  <c r="AB900" i="1" s="1"/>
  <c r="S737" i="1"/>
  <c r="W737" i="1" s="1"/>
  <c r="Z737" i="1" s="1"/>
  <c r="AB737" i="1" s="1"/>
  <c r="V737" i="1"/>
  <c r="Y737" i="1" s="1"/>
  <c r="AA737" i="1" s="1"/>
  <c r="AH737" i="1"/>
  <c r="AK737" i="1" s="1"/>
  <c r="AM737" i="1" s="1"/>
  <c r="AE737" i="1"/>
  <c r="AI737" i="1" s="1"/>
  <c r="AL737" i="1" s="1"/>
  <c r="AN737" i="1" s="1"/>
  <c r="AE480" i="1"/>
  <c r="AI480" i="1" s="1"/>
  <c r="AH480" i="1"/>
  <c r="AK480" i="1" s="1"/>
  <c r="AM480" i="1" s="1"/>
  <c r="V480" i="1"/>
  <c r="Y480" i="1" s="1"/>
  <c r="AA480" i="1" s="1"/>
  <c r="S480" i="1"/>
  <c r="W480" i="1" s="1"/>
  <c r="Z480" i="1" s="1"/>
  <c r="AB480" i="1" s="1"/>
  <c r="V579" i="1"/>
  <c r="Y579" i="1" s="1"/>
  <c r="AA579" i="1" s="1"/>
  <c r="S579" i="1"/>
  <c r="W579" i="1" s="1"/>
  <c r="Z579" i="1" s="1"/>
  <c r="AB579" i="1" s="1"/>
  <c r="AE579" i="1"/>
  <c r="AI579" i="1" s="1"/>
  <c r="AL579" i="1" s="1"/>
  <c r="AN579" i="1" s="1"/>
  <c r="AH579" i="1"/>
  <c r="AK579" i="1" s="1"/>
  <c r="AM579" i="1" s="1"/>
  <c r="S102" i="1"/>
  <c r="W102" i="1" s="1"/>
  <c r="Z102" i="1" s="1"/>
  <c r="AB102" i="1" s="1"/>
  <c r="V102" i="1"/>
  <c r="Y102" i="1" s="1"/>
  <c r="AA102" i="1" s="1"/>
  <c r="AH102" i="1"/>
  <c r="AK102" i="1" s="1"/>
  <c r="AM102" i="1" s="1"/>
  <c r="AE102" i="1"/>
  <c r="AI102" i="1" s="1"/>
  <c r="AH232" i="1"/>
  <c r="AK232" i="1" s="1"/>
  <c r="AM232" i="1" s="1"/>
  <c r="AE232" i="1"/>
  <c r="AI232" i="1" s="1"/>
  <c r="AL232" i="1" s="1"/>
  <c r="AN232" i="1" s="1"/>
  <c r="S232" i="1"/>
  <c r="W232" i="1" s="1"/>
  <c r="Z232" i="1" s="1"/>
  <c r="AB232" i="1" s="1"/>
  <c r="V232" i="1"/>
  <c r="Y232" i="1" s="1"/>
  <c r="AA232" i="1" s="1"/>
  <c r="V1026" i="1"/>
  <c r="Y1026" i="1" s="1"/>
  <c r="AA1026" i="1" s="1"/>
  <c r="S1026" i="1"/>
  <c r="W1026" i="1" s="1"/>
  <c r="Z1026" i="1" s="1"/>
  <c r="AB1026" i="1" s="1"/>
  <c r="AH1026" i="1"/>
  <c r="AK1026" i="1" s="1"/>
  <c r="AM1026" i="1" s="1"/>
  <c r="AE1026" i="1"/>
  <c r="AI1026" i="1" s="1"/>
  <c r="AL1026" i="1" s="1"/>
  <c r="AN1026" i="1" s="1"/>
  <c r="V387" i="1"/>
  <c r="Y387" i="1" s="1"/>
  <c r="AA387" i="1" s="1"/>
  <c r="S387" i="1"/>
  <c r="W387" i="1" s="1"/>
  <c r="Z387" i="1" s="1"/>
  <c r="AB387" i="1" s="1"/>
  <c r="AH387" i="1"/>
  <c r="AK387" i="1" s="1"/>
  <c r="AM387" i="1" s="1"/>
  <c r="AE387" i="1"/>
  <c r="AI387" i="1" s="1"/>
  <c r="AL387" i="1" s="1"/>
  <c r="AN387" i="1" s="1"/>
  <c r="V403" i="1"/>
  <c r="Y403" i="1" s="1"/>
  <c r="AA403" i="1" s="1"/>
  <c r="S403" i="1"/>
  <c r="W403" i="1" s="1"/>
  <c r="Z403" i="1" s="1"/>
  <c r="AB403" i="1" s="1"/>
  <c r="AH403" i="1"/>
  <c r="AK403" i="1" s="1"/>
  <c r="AM403" i="1" s="1"/>
  <c r="AE403" i="1"/>
  <c r="AI403" i="1" s="1"/>
  <c r="AL403" i="1" s="1"/>
  <c r="AN403" i="1" s="1"/>
  <c r="AH229" i="1"/>
  <c r="AK229" i="1" s="1"/>
  <c r="AM229" i="1" s="1"/>
  <c r="AE229" i="1"/>
  <c r="AI229" i="1" s="1"/>
  <c r="AL229" i="1" s="1"/>
  <c r="AN229" i="1" s="1"/>
  <c r="S229" i="1"/>
  <c r="W229" i="1" s="1"/>
  <c r="Z229" i="1" s="1"/>
  <c r="AB229" i="1" s="1"/>
  <c r="V229" i="1"/>
  <c r="Y229" i="1" s="1"/>
  <c r="AA229" i="1" s="1"/>
  <c r="V986" i="1"/>
  <c r="Y986" i="1" s="1"/>
  <c r="AA986" i="1" s="1"/>
  <c r="S986" i="1"/>
  <c r="W986" i="1" s="1"/>
  <c r="Z986" i="1" s="1"/>
  <c r="AB986" i="1" s="1"/>
  <c r="AH986" i="1"/>
  <c r="AK986" i="1" s="1"/>
  <c r="AM986" i="1" s="1"/>
  <c r="AE986" i="1"/>
  <c r="AI986" i="1" s="1"/>
  <c r="AL986" i="1" s="1"/>
  <c r="AN986" i="1" s="1"/>
  <c r="V631" i="1"/>
  <c r="Y631" i="1" s="1"/>
  <c r="AA631" i="1" s="1"/>
  <c r="S631" i="1"/>
  <c r="W631" i="1" s="1"/>
  <c r="Z631" i="1" s="1"/>
  <c r="AB631" i="1" s="1"/>
  <c r="AE631" i="1"/>
  <c r="AI631" i="1" s="1"/>
  <c r="AL631" i="1" s="1"/>
  <c r="AN631" i="1" s="1"/>
  <c r="AH631" i="1"/>
  <c r="AK631" i="1" s="1"/>
  <c r="AM631" i="1" s="1"/>
  <c r="V61" i="1"/>
  <c r="Y61" i="1" s="1"/>
  <c r="AA61" i="1" s="1"/>
  <c r="S61" i="1"/>
  <c r="W61" i="1" s="1"/>
  <c r="Z61" i="1" s="1"/>
  <c r="AB61" i="1" s="1"/>
  <c r="AE61" i="1"/>
  <c r="AI61" i="1" s="1"/>
  <c r="AL61" i="1" s="1"/>
  <c r="AN61" i="1" s="1"/>
  <c r="AH61" i="1"/>
  <c r="AK61" i="1" s="1"/>
  <c r="AM61" i="1" s="1"/>
  <c r="AH712" i="1"/>
  <c r="AK712" i="1" s="1"/>
  <c r="AM712" i="1" s="1"/>
  <c r="AE712" i="1"/>
  <c r="AI712" i="1" s="1"/>
  <c r="AL712" i="1" s="1"/>
  <c r="AN712" i="1" s="1"/>
  <c r="S712" i="1"/>
  <c r="W712" i="1" s="1"/>
  <c r="Z712" i="1" s="1"/>
  <c r="AB712" i="1" s="1"/>
  <c r="V712" i="1"/>
  <c r="Y712" i="1" s="1"/>
  <c r="AA712" i="1" s="1"/>
  <c r="AE693" i="1"/>
  <c r="AI693" i="1" s="1"/>
  <c r="AL693" i="1" s="1"/>
  <c r="AN693" i="1" s="1"/>
  <c r="AH693" i="1"/>
  <c r="AK693" i="1" s="1"/>
  <c r="AM693" i="1" s="1"/>
  <c r="V693" i="1"/>
  <c r="Y693" i="1" s="1"/>
  <c r="AA693" i="1" s="1"/>
  <c r="S693" i="1"/>
  <c r="W693" i="1" s="1"/>
  <c r="Z693" i="1" s="1"/>
  <c r="AB693" i="1" s="1"/>
  <c r="AH757" i="1"/>
  <c r="AK757" i="1" s="1"/>
  <c r="AM757" i="1" s="1"/>
  <c r="AE757" i="1"/>
  <c r="AI757" i="1" s="1"/>
  <c r="AL757" i="1" s="1"/>
  <c r="AN757" i="1" s="1"/>
  <c r="S757" i="1"/>
  <c r="W757" i="1" s="1"/>
  <c r="Z757" i="1" s="1"/>
  <c r="AB757" i="1" s="1"/>
  <c r="V757" i="1"/>
  <c r="Y757" i="1" s="1"/>
  <c r="AA757" i="1" s="1"/>
  <c r="V1043" i="1"/>
  <c r="Y1043" i="1" s="1"/>
  <c r="AA1043" i="1" s="1"/>
  <c r="S1043" i="1"/>
  <c r="W1043" i="1" s="1"/>
  <c r="Z1043" i="1" s="1"/>
  <c r="AB1043" i="1" s="1"/>
  <c r="AE1043" i="1"/>
  <c r="AI1043" i="1" s="1"/>
  <c r="AL1043" i="1" s="1"/>
  <c r="AN1043" i="1" s="1"/>
  <c r="AH1043" i="1"/>
  <c r="AK1043" i="1" s="1"/>
  <c r="AM1043" i="1" s="1"/>
  <c r="V639" i="1"/>
  <c r="Y639" i="1" s="1"/>
  <c r="AA639" i="1" s="1"/>
  <c r="S639" i="1"/>
  <c r="W639" i="1" s="1"/>
  <c r="Z639" i="1" s="1"/>
  <c r="AB639" i="1" s="1"/>
  <c r="AE639" i="1"/>
  <c r="AI639" i="1" s="1"/>
  <c r="AL639" i="1" s="1"/>
  <c r="AN639" i="1" s="1"/>
  <c r="AH639" i="1"/>
  <c r="AK639" i="1" s="1"/>
  <c r="AM639" i="1" s="1"/>
  <c r="S656" i="1"/>
  <c r="W656" i="1" s="1"/>
  <c r="Z656" i="1" s="1"/>
  <c r="AB656" i="1" s="1"/>
  <c r="V656" i="1"/>
  <c r="Y656" i="1" s="1"/>
  <c r="AA656" i="1" s="1"/>
  <c r="AH656" i="1"/>
  <c r="AK656" i="1" s="1"/>
  <c r="AM656" i="1" s="1"/>
  <c r="AE656" i="1"/>
  <c r="AI656" i="1" s="1"/>
  <c r="AL656" i="1" s="1"/>
  <c r="AN656" i="1" s="1"/>
  <c r="V779" i="1"/>
  <c r="Y779" i="1" s="1"/>
  <c r="AA779" i="1" s="1"/>
  <c r="S779" i="1"/>
  <c r="W779" i="1" s="1"/>
  <c r="Z779" i="1" s="1"/>
  <c r="AB779" i="1" s="1"/>
  <c r="AH779" i="1"/>
  <c r="AK779" i="1" s="1"/>
  <c r="AM779" i="1" s="1"/>
  <c r="AE779" i="1"/>
  <c r="AI779" i="1" s="1"/>
  <c r="AL779" i="1" s="1"/>
  <c r="AN779" i="1" s="1"/>
  <c r="S902" i="1"/>
  <c r="W902" i="1" s="1"/>
  <c r="Z902" i="1" s="1"/>
  <c r="AB902" i="1" s="1"/>
  <c r="V902" i="1"/>
  <c r="Y902" i="1" s="1"/>
  <c r="AA902" i="1" s="1"/>
  <c r="AH902" i="1"/>
  <c r="AK902" i="1" s="1"/>
  <c r="AM902" i="1" s="1"/>
  <c r="AE902" i="1"/>
  <c r="AI902" i="1" s="1"/>
  <c r="AL902" i="1" s="1"/>
  <c r="AN902" i="1" s="1"/>
  <c r="AH990" i="1"/>
  <c r="AK990" i="1" s="1"/>
  <c r="AM990" i="1" s="1"/>
  <c r="AE990" i="1"/>
  <c r="AI990" i="1" s="1"/>
  <c r="V990" i="1"/>
  <c r="Y990" i="1" s="1"/>
  <c r="AA990" i="1" s="1"/>
  <c r="S990" i="1"/>
  <c r="W990" i="1" s="1"/>
  <c r="Z990" i="1" s="1"/>
  <c r="AB990" i="1" s="1"/>
  <c r="AH720" i="1"/>
  <c r="AK720" i="1" s="1"/>
  <c r="AM720" i="1" s="1"/>
  <c r="AE720" i="1"/>
  <c r="AI720" i="1" s="1"/>
  <c r="AL720" i="1" s="1"/>
  <c r="AN720" i="1" s="1"/>
  <c r="V720" i="1"/>
  <c r="Y720" i="1" s="1"/>
  <c r="AA720" i="1" s="1"/>
  <c r="S720" i="1"/>
  <c r="W720" i="1" s="1"/>
  <c r="Z720" i="1" s="1"/>
  <c r="AB720" i="1" s="1"/>
  <c r="V888" i="1"/>
  <c r="Y888" i="1" s="1"/>
  <c r="AA888" i="1" s="1"/>
  <c r="S888" i="1"/>
  <c r="W888" i="1" s="1"/>
  <c r="Z888" i="1" s="1"/>
  <c r="AB888" i="1" s="1"/>
  <c r="AE888" i="1"/>
  <c r="AI888" i="1" s="1"/>
  <c r="AL888" i="1" s="1"/>
  <c r="AN888" i="1" s="1"/>
  <c r="AH888" i="1"/>
  <c r="AK888" i="1" s="1"/>
  <c r="AM888" i="1" s="1"/>
  <c r="AE366" i="1"/>
  <c r="AI366" i="1" s="1"/>
  <c r="AL366" i="1" s="1"/>
  <c r="AN366" i="1" s="1"/>
  <c r="AH366" i="1"/>
  <c r="AK366" i="1" s="1"/>
  <c r="AM366" i="1" s="1"/>
  <c r="V366" i="1"/>
  <c r="Y366" i="1" s="1"/>
  <c r="AA366" i="1" s="1"/>
  <c r="S366" i="1"/>
  <c r="W366" i="1" s="1"/>
  <c r="Z366" i="1" s="1"/>
  <c r="AB366" i="1" s="1"/>
  <c r="S1081" i="1"/>
  <c r="W1081" i="1" s="1"/>
  <c r="Z1081" i="1" s="1"/>
  <c r="AB1081" i="1" s="1"/>
  <c r="V1081" i="1"/>
  <c r="Y1081" i="1" s="1"/>
  <c r="AA1081" i="1" s="1"/>
  <c r="AH1081" i="1"/>
  <c r="AK1081" i="1" s="1"/>
  <c r="AM1081" i="1" s="1"/>
  <c r="AE1081" i="1"/>
  <c r="AI1081" i="1" s="1"/>
  <c r="AL1081" i="1" s="1"/>
  <c r="AN1081" i="1" s="1"/>
  <c r="AE468" i="1"/>
  <c r="AI468" i="1" s="1"/>
  <c r="AL468" i="1" s="1"/>
  <c r="AN468" i="1" s="1"/>
  <c r="AH468" i="1"/>
  <c r="AK468" i="1" s="1"/>
  <c r="AM468" i="1" s="1"/>
  <c r="V468" i="1"/>
  <c r="Y468" i="1" s="1"/>
  <c r="AA468" i="1" s="1"/>
  <c r="S468" i="1"/>
  <c r="W468" i="1" s="1"/>
  <c r="Z468" i="1" s="1"/>
  <c r="AB468" i="1" s="1"/>
  <c r="AH51" i="1"/>
  <c r="AK51" i="1" s="1"/>
  <c r="AM51" i="1" s="1"/>
  <c r="AE51" i="1"/>
  <c r="AI51" i="1" s="1"/>
  <c r="AL51" i="1" s="1"/>
  <c r="AN51" i="1" s="1"/>
  <c r="S51" i="1"/>
  <c r="W51" i="1" s="1"/>
  <c r="Z51" i="1" s="1"/>
  <c r="AB51" i="1" s="1"/>
  <c r="V51" i="1"/>
  <c r="Y51" i="1" s="1"/>
  <c r="AA51" i="1" s="1"/>
  <c r="AH749" i="1"/>
  <c r="AK749" i="1" s="1"/>
  <c r="AM749" i="1" s="1"/>
  <c r="AE749" i="1"/>
  <c r="AI749" i="1" s="1"/>
  <c r="AL749" i="1" s="1"/>
  <c r="AN749" i="1" s="1"/>
  <c r="S749" i="1"/>
  <c r="W749" i="1" s="1"/>
  <c r="Z749" i="1" s="1"/>
  <c r="AB749" i="1" s="1"/>
  <c r="V749" i="1"/>
  <c r="Y749" i="1" s="1"/>
  <c r="AA749" i="1" s="1"/>
  <c r="V41" i="1"/>
  <c r="Y41" i="1" s="1"/>
  <c r="AA41" i="1" s="1"/>
  <c r="S41" i="1"/>
  <c r="W41" i="1" s="1"/>
  <c r="Z41" i="1" s="1"/>
  <c r="AB41" i="1" s="1"/>
  <c r="AE41" i="1"/>
  <c r="AI41" i="1" s="1"/>
  <c r="AL41" i="1" s="1"/>
  <c r="AN41" i="1" s="1"/>
  <c r="AH41" i="1"/>
  <c r="AK41" i="1" s="1"/>
  <c r="AM41" i="1" s="1"/>
  <c r="V915" i="1"/>
  <c r="Y915" i="1" s="1"/>
  <c r="AA915" i="1" s="1"/>
  <c r="S915" i="1"/>
  <c r="W915" i="1" s="1"/>
  <c r="Z915" i="1" s="1"/>
  <c r="AB915" i="1" s="1"/>
  <c r="AH915" i="1"/>
  <c r="AK915" i="1" s="1"/>
  <c r="AM915" i="1" s="1"/>
  <c r="AE915" i="1"/>
  <c r="AI915" i="1" s="1"/>
  <c r="AE53" i="1"/>
  <c r="AI53" i="1" s="1"/>
  <c r="AL53" i="1" s="1"/>
  <c r="AN53" i="1" s="1"/>
  <c r="AH53" i="1"/>
  <c r="AK53" i="1" s="1"/>
  <c r="AM53" i="1" s="1"/>
  <c r="V53" i="1"/>
  <c r="Y53" i="1" s="1"/>
  <c r="AA53" i="1" s="1"/>
  <c r="S53" i="1"/>
  <c r="W53" i="1" s="1"/>
  <c r="Z53" i="1" s="1"/>
  <c r="AB53" i="1" s="1"/>
  <c r="AH960" i="1"/>
  <c r="AK960" i="1" s="1"/>
  <c r="AM960" i="1" s="1"/>
  <c r="AE960" i="1"/>
  <c r="AI960" i="1" s="1"/>
  <c r="AL960" i="1" s="1"/>
  <c r="AN960" i="1" s="1"/>
  <c r="S960" i="1"/>
  <c r="W960" i="1" s="1"/>
  <c r="Z960" i="1" s="1"/>
  <c r="AB960" i="1" s="1"/>
  <c r="V960" i="1"/>
  <c r="Y960" i="1" s="1"/>
  <c r="AA960" i="1" s="1"/>
  <c r="AE9" i="1"/>
  <c r="AI9" i="1" s="1"/>
  <c r="AL9" i="1" s="1"/>
  <c r="AN9" i="1" s="1"/>
  <c r="AH9" i="1"/>
  <c r="AK9" i="1" s="1"/>
  <c r="AM9" i="1" s="1"/>
  <c r="S9" i="1"/>
  <c r="W9" i="1" s="1"/>
  <c r="Z9" i="1" s="1"/>
  <c r="AB9" i="1" s="1"/>
  <c r="V9" i="1"/>
  <c r="Y9" i="1" s="1"/>
  <c r="AA9" i="1" s="1"/>
  <c r="AH167" i="1"/>
  <c r="AK167" i="1" s="1"/>
  <c r="AM167" i="1" s="1"/>
  <c r="AE167" i="1"/>
  <c r="AI167" i="1" s="1"/>
  <c r="AL167" i="1" s="1"/>
  <c r="AN167" i="1" s="1"/>
  <c r="S167" i="1"/>
  <c r="W167" i="1" s="1"/>
  <c r="Z167" i="1" s="1"/>
  <c r="AB167" i="1" s="1"/>
  <c r="V167" i="1"/>
  <c r="Y167" i="1" s="1"/>
  <c r="AA167" i="1" s="1"/>
  <c r="AH207" i="1"/>
  <c r="AK207" i="1" s="1"/>
  <c r="AM207" i="1" s="1"/>
  <c r="AE207" i="1"/>
  <c r="AI207" i="1" s="1"/>
  <c r="AL207" i="1" s="1"/>
  <c r="AN207" i="1" s="1"/>
  <c r="V207" i="1"/>
  <c r="Y207" i="1" s="1"/>
  <c r="AA207" i="1" s="1"/>
  <c r="S207" i="1"/>
  <c r="W207" i="1" s="1"/>
  <c r="Z207" i="1" s="1"/>
  <c r="AB207" i="1" s="1"/>
  <c r="AE222" i="1"/>
  <c r="AI222" i="1" s="1"/>
  <c r="AL222" i="1" s="1"/>
  <c r="AN222" i="1" s="1"/>
  <c r="AH222" i="1"/>
  <c r="AK222" i="1" s="1"/>
  <c r="AM222" i="1" s="1"/>
  <c r="V222" i="1"/>
  <c r="Y222" i="1" s="1"/>
  <c r="AA222" i="1" s="1"/>
  <c r="S222" i="1"/>
  <c r="W222" i="1" s="1"/>
  <c r="Z222" i="1" s="1"/>
  <c r="AB222" i="1" s="1"/>
  <c r="AE334" i="1"/>
  <c r="AI334" i="1" s="1"/>
  <c r="AL334" i="1" s="1"/>
  <c r="AN334" i="1" s="1"/>
  <c r="AH334" i="1"/>
  <c r="AK334" i="1" s="1"/>
  <c r="AM334" i="1" s="1"/>
  <c r="V334" i="1"/>
  <c r="Y334" i="1" s="1"/>
  <c r="AA334" i="1" s="1"/>
  <c r="S334" i="1"/>
  <c r="W334" i="1" s="1"/>
  <c r="Z334" i="1" s="1"/>
  <c r="AB334" i="1" s="1"/>
  <c r="V104" i="1"/>
  <c r="Y104" i="1" s="1"/>
  <c r="AA104" i="1" s="1"/>
  <c r="S104" i="1"/>
  <c r="W104" i="1" s="1"/>
  <c r="Z104" i="1" s="1"/>
  <c r="AB104" i="1" s="1"/>
  <c r="AE104" i="1"/>
  <c r="AI104" i="1" s="1"/>
  <c r="AL104" i="1" s="1"/>
  <c r="AN104" i="1" s="1"/>
  <c r="AH104" i="1"/>
  <c r="AK104" i="1" s="1"/>
  <c r="AM104" i="1" s="1"/>
  <c r="AE33" i="1"/>
  <c r="AI33" i="1" s="1"/>
  <c r="AL33" i="1" s="1"/>
  <c r="AN33" i="1" s="1"/>
  <c r="AH33" i="1"/>
  <c r="AK33" i="1" s="1"/>
  <c r="AM33" i="1" s="1"/>
  <c r="V33" i="1"/>
  <c r="Y33" i="1" s="1"/>
  <c r="AA33" i="1" s="1"/>
  <c r="S33" i="1"/>
  <c r="W33" i="1" s="1"/>
  <c r="Z33" i="1" s="1"/>
  <c r="AB33" i="1" s="1"/>
  <c r="AE322" i="1"/>
  <c r="AI322" i="1" s="1"/>
  <c r="AL322" i="1" s="1"/>
  <c r="AN322" i="1" s="1"/>
  <c r="AH322" i="1"/>
  <c r="AK322" i="1" s="1"/>
  <c r="AM322" i="1" s="1"/>
  <c r="V322" i="1"/>
  <c r="Y322" i="1" s="1"/>
  <c r="AA322" i="1" s="1"/>
  <c r="S322" i="1"/>
  <c r="W322" i="1" s="1"/>
  <c r="Z322" i="1" s="1"/>
  <c r="AB322" i="1" s="1"/>
  <c r="AH288" i="1"/>
  <c r="AK288" i="1" s="1"/>
  <c r="AM288" i="1" s="1"/>
  <c r="AE288" i="1"/>
  <c r="AI288" i="1" s="1"/>
  <c r="AL288" i="1" s="1"/>
  <c r="AN288" i="1" s="1"/>
  <c r="S288" i="1"/>
  <c r="W288" i="1" s="1"/>
  <c r="Z288" i="1" s="1"/>
  <c r="AB288" i="1" s="1"/>
  <c r="V288" i="1"/>
  <c r="Y288" i="1" s="1"/>
  <c r="AA288" i="1" s="1"/>
  <c r="S281" i="1"/>
  <c r="W281" i="1" s="1"/>
  <c r="Z281" i="1" s="1"/>
  <c r="AB281" i="1" s="1"/>
  <c r="V281" i="1"/>
  <c r="Y281" i="1" s="1"/>
  <c r="AA281" i="1" s="1"/>
  <c r="AH281" i="1"/>
  <c r="AK281" i="1" s="1"/>
  <c r="AM281" i="1" s="1"/>
  <c r="AE281" i="1"/>
  <c r="AI281" i="1" s="1"/>
  <c r="AE4" i="1"/>
  <c r="AI4" i="1" s="1"/>
  <c r="AL4" i="1" s="1"/>
  <c r="AN4" i="1" s="1"/>
  <c r="AH4" i="1"/>
  <c r="AK4" i="1" s="1"/>
  <c r="AM4" i="1" s="1"/>
  <c r="V4" i="1"/>
  <c r="Y4" i="1" s="1"/>
  <c r="AA4" i="1" s="1"/>
  <c r="S4" i="1"/>
  <c r="W4" i="1" s="1"/>
  <c r="Z4" i="1" s="1"/>
  <c r="AB4" i="1" s="1"/>
  <c r="AH159" i="1"/>
  <c r="AK159" i="1" s="1"/>
  <c r="AM159" i="1" s="1"/>
  <c r="AE159" i="1"/>
  <c r="AI159" i="1" s="1"/>
  <c r="AL159" i="1" s="1"/>
  <c r="AN159" i="1" s="1"/>
  <c r="S159" i="1"/>
  <c r="W159" i="1" s="1"/>
  <c r="Z159" i="1" s="1"/>
  <c r="AB159" i="1" s="1"/>
  <c r="V159" i="1"/>
  <c r="Y159" i="1" s="1"/>
  <c r="AA159" i="1" s="1"/>
  <c r="AH15" i="1"/>
  <c r="AK15" i="1" s="1"/>
  <c r="AM15" i="1" s="1"/>
  <c r="AE15" i="1"/>
  <c r="S15" i="1"/>
  <c r="W15" i="1" s="1"/>
  <c r="Z15" i="1" s="1"/>
  <c r="AB15" i="1" s="1"/>
  <c r="V15" i="1"/>
  <c r="Y15" i="1" s="1"/>
  <c r="AA15" i="1" s="1"/>
  <c r="AE325" i="1"/>
  <c r="AI325" i="1" s="1"/>
  <c r="AL325" i="1" s="1"/>
  <c r="AN325" i="1" s="1"/>
  <c r="AH325" i="1"/>
  <c r="AK325" i="1" s="1"/>
  <c r="AM325" i="1" s="1"/>
  <c r="V325" i="1"/>
  <c r="Y325" i="1" s="1"/>
  <c r="AA325" i="1" s="1"/>
  <c r="S325" i="1"/>
  <c r="W325" i="1" s="1"/>
  <c r="Z325" i="1" s="1"/>
  <c r="AB325" i="1" s="1"/>
  <c r="AE192" i="1"/>
  <c r="AI192" i="1" s="1"/>
  <c r="AL192" i="1" s="1"/>
  <c r="AN192" i="1" s="1"/>
  <c r="AH192" i="1"/>
  <c r="AK192" i="1" s="1"/>
  <c r="AM192" i="1" s="1"/>
  <c r="S192" i="1"/>
  <c r="W192" i="1" s="1"/>
  <c r="Z192" i="1" s="1"/>
  <c r="AB192" i="1" s="1"/>
  <c r="V192" i="1"/>
  <c r="Y192" i="1" s="1"/>
  <c r="AA192" i="1" s="1"/>
  <c r="AE314" i="1"/>
  <c r="AI314" i="1" s="1"/>
  <c r="AL314" i="1" s="1"/>
  <c r="AN314" i="1" s="1"/>
  <c r="AH314" i="1"/>
  <c r="AK314" i="1" s="1"/>
  <c r="AM314" i="1" s="1"/>
  <c r="V314" i="1"/>
  <c r="Y314" i="1" s="1"/>
  <c r="AA314" i="1" s="1"/>
  <c r="S314" i="1"/>
  <c r="W314" i="1" s="1"/>
  <c r="Z314" i="1" s="1"/>
  <c r="AB314" i="1" s="1"/>
  <c r="S426" i="1"/>
  <c r="W426" i="1" s="1"/>
  <c r="Z426" i="1" s="1"/>
  <c r="AB426" i="1" s="1"/>
  <c r="V426" i="1"/>
  <c r="Y426" i="1" s="1"/>
  <c r="AA426" i="1" s="1"/>
  <c r="AE426" i="1"/>
  <c r="AI426" i="1" s="1"/>
  <c r="AL426" i="1" s="1"/>
  <c r="AN426" i="1" s="1"/>
  <c r="AH426" i="1"/>
  <c r="AK426" i="1" s="1"/>
  <c r="AM426" i="1" s="1"/>
  <c r="AE1091" i="1"/>
  <c r="AI1091" i="1" s="1"/>
  <c r="AL1091" i="1" s="1"/>
  <c r="AN1091" i="1" s="1"/>
  <c r="AH1091" i="1"/>
  <c r="AK1091" i="1" s="1"/>
  <c r="AM1091" i="1" s="1"/>
  <c r="V1091" i="1"/>
  <c r="Y1091" i="1" s="1"/>
  <c r="AA1091" i="1" s="1"/>
  <c r="S1091" i="1"/>
  <c r="W1091" i="1" s="1"/>
  <c r="Z1091" i="1" s="1"/>
  <c r="AB1091" i="1" s="1"/>
  <c r="V823" i="1"/>
  <c r="Y823" i="1" s="1"/>
  <c r="AA823" i="1" s="1"/>
  <c r="S823" i="1"/>
  <c r="W823" i="1" s="1"/>
  <c r="Z823" i="1" s="1"/>
  <c r="AB823" i="1" s="1"/>
  <c r="AE823" i="1"/>
  <c r="AI823" i="1" s="1"/>
  <c r="AL823" i="1" s="1"/>
  <c r="AN823" i="1" s="1"/>
  <c r="AH823" i="1"/>
  <c r="AK823" i="1" s="1"/>
  <c r="AM823" i="1" s="1"/>
  <c r="S402" i="1"/>
  <c r="W402" i="1" s="1"/>
  <c r="Z402" i="1" s="1"/>
  <c r="AB402" i="1" s="1"/>
  <c r="V402" i="1"/>
  <c r="Y402" i="1" s="1"/>
  <c r="AA402" i="1" s="1"/>
  <c r="AE402" i="1"/>
  <c r="AI402" i="1" s="1"/>
  <c r="AL402" i="1" s="1"/>
  <c r="AN402" i="1" s="1"/>
  <c r="AH402" i="1"/>
  <c r="AK402" i="1" s="1"/>
  <c r="AM402" i="1" s="1"/>
  <c r="AH721" i="1"/>
  <c r="AK721" i="1" s="1"/>
  <c r="AM721" i="1" s="1"/>
  <c r="AE721" i="1"/>
  <c r="AI721" i="1" s="1"/>
  <c r="AL721" i="1" s="1"/>
  <c r="AN721" i="1" s="1"/>
  <c r="S721" i="1"/>
  <c r="W721" i="1" s="1"/>
  <c r="Z721" i="1" s="1"/>
  <c r="AB721" i="1" s="1"/>
  <c r="V721" i="1"/>
  <c r="Y721" i="1" s="1"/>
  <c r="AA721" i="1" s="1"/>
  <c r="S671" i="1"/>
  <c r="W671" i="1" s="1"/>
  <c r="Z671" i="1" s="1"/>
  <c r="AB671" i="1" s="1"/>
  <c r="V671" i="1"/>
  <c r="Y671" i="1" s="1"/>
  <c r="AA671" i="1" s="1"/>
  <c r="AH671" i="1"/>
  <c r="AK671" i="1" s="1"/>
  <c r="AM671" i="1" s="1"/>
  <c r="AE671" i="1"/>
  <c r="AI671" i="1" s="1"/>
  <c r="AL671" i="1" s="1"/>
  <c r="AN671" i="1" s="1"/>
  <c r="V1060" i="1"/>
  <c r="Y1060" i="1" s="1"/>
  <c r="AA1060" i="1" s="1"/>
  <c r="S1060" i="1"/>
  <c r="W1060" i="1" s="1"/>
  <c r="Z1060" i="1" s="1"/>
  <c r="AB1060" i="1" s="1"/>
  <c r="AH1060" i="1"/>
  <c r="AK1060" i="1" s="1"/>
  <c r="AM1060" i="1" s="1"/>
  <c r="AE1060" i="1"/>
  <c r="AI1060" i="1" s="1"/>
  <c r="AL1060" i="1" s="1"/>
  <c r="AN1060" i="1" s="1"/>
  <c r="AH499" i="1"/>
  <c r="AK499" i="1" s="1"/>
  <c r="AM499" i="1" s="1"/>
  <c r="AE499" i="1"/>
  <c r="AI499" i="1" s="1"/>
  <c r="V499" i="1"/>
  <c r="Y499" i="1" s="1"/>
  <c r="AA499" i="1" s="1"/>
  <c r="S499" i="1"/>
  <c r="W499" i="1" s="1"/>
  <c r="Z499" i="1" s="1"/>
  <c r="AB499" i="1" s="1"/>
  <c r="S1034" i="1"/>
  <c r="W1034" i="1" s="1"/>
  <c r="Z1034" i="1" s="1"/>
  <c r="AB1034" i="1" s="1"/>
  <c r="V1034" i="1"/>
  <c r="Y1034" i="1" s="1"/>
  <c r="AA1034" i="1" s="1"/>
  <c r="AH1034" i="1"/>
  <c r="AK1034" i="1" s="1"/>
  <c r="AM1034" i="1" s="1"/>
  <c r="AE1034" i="1"/>
  <c r="AI1034" i="1" s="1"/>
  <c r="AL1034" i="1" s="1"/>
  <c r="AN1034" i="1" s="1"/>
  <c r="AH840" i="1"/>
  <c r="AK840" i="1" s="1"/>
  <c r="AM840" i="1" s="1"/>
  <c r="AE840" i="1"/>
  <c r="AI840" i="1" s="1"/>
  <c r="AL840" i="1" s="1"/>
  <c r="AN840" i="1" s="1"/>
  <c r="V840" i="1"/>
  <c r="Y840" i="1" s="1"/>
  <c r="AA840" i="1" s="1"/>
  <c r="S840" i="1"/>
  <c r="W840" i="1" s="1"/>
  <c r="Z840" i="1" s="1"/>
  <c r="AB840" i="1" s="1"/>
  <c r="V936" i="1"/>
  <c r="Y936" i="1" s="1"/>
  <c r="AA936" i="1" s="1"/>
  <c r="S936" i="1"/>
  <c r="W936" i="1" s="1"/>
  <c r="Z936" i="1" s="1"/>
  <c r="AB936" i="1" s="1"/>
  <c r="AH936" i="1"/>
  <c r="AK936" i="1" s="1"/>
  <c r="AM936" i="1" s="1"/>
  <c r="AE936" i="1"/>
  <c r="AI936" i="1" s="1"/>
  <c r="AL936" i="1" s="1"/>
  <c r="AN936" i="1" s="1"/>
  <c r="S700" i="1"/>
  <c r="W700" i="1" s="1"/>
  <c r="Z700" i="1" s="1"/>
  <c r="AB700" i="1" s="1"/>
  <c r="V700" i="1"/>
  <c r="Y700" i="1" s="1"/>
  <c r="AA700" i="1" s="1"/>
  <c r="AH700" i="1"/>
  <c r="AK700" i="1" s="1"/>
  <c r="AM700" i="1" s="1"/>
  <c r="AE700" i="1"/>
  <c r="AI700" i="1" s="1"/>
  <c r="AL700" i="1" s="1"/>
  <c r="AN700" i="1" s="1"/>
  <c r="V540" i="1"/>
  <c r="Y540" i="1" s="1"/>
  <c r="AA540" i="1" s="1"/>
  <c r="S540" i="1"/>
  <c r="W540" i="1" s="1"/>
  <c r="Z540" i="1" s="1"/>
  <c r="AB540" i="1" s="1"/>
  <c r="AE540" i="1"/>
  <c r="AI540" i="1" s="1"/>
  <c r="AH540" i="1"/>
  <c r="AK540" i="1" s="1"/>
  <c r="AM540" i="1" s="1"/>
  <c r="V654" i="1"/>
  <c r="Y654" i="1" s="1"/>
  <c r="AA654" i="1" s="1"/>
  <c r="S654" i="1"/>
  <c r="W654" i="1" s="1"/>
  <c r="Z654" i="1" s="1"/>
  <c r="AB654" i="1" s="1"/>
  <c r="AE654" i="1"/>
  <c r="AI654" i="1" s="1"/>
  <c r="AL654" i="1" s="1"/>
  <c r="AN654" i="1" s="1"/>
  <c r="AH654" i="1"/>
  <c r="AK654" i="1" s="1"/>
  <c r="AM654" i="1" s="1"/>
  <c r="V724" i="1"/>
  <c r="Y724" i="1" s="1"/>
  <c r="AA724" i="1" s="1"/>
  <c r="S724" i="1"/>
  <c r="W724" i="1" s="1"/>
  <c r="Z724" i="1" s="1"/>
  <c r="AB724" i="1" s="1"/>
  <c r="AH724" i="1"/>
  <c r="AK724" i="1" s="1"/>
  <c r="AM724" i="1" s="1"/>
  <c r="AE724" i="1"/>
  <c r="AI724" i="1" s="1"/>
  <c r="AL724" i="1" s="1"/>
  <c r="AN724" i="1" s="1"/>
  <c r="V873" i="1"/>
  <c r="Y873" i="1" s="1"/>
  <c r="AA873" i="1" s="1"/>
  <c r="S873" i="1"/>
  <c r="W873" i="1" s="1"/>
  <c r="Z873" i="1" s="1"/>
  <c r="AB873" i="1" s="1"/>
  <c r="AE873" i="1"/>
  <c r="AI873" i="1" s="1"/>
  <c r="AL873" i="1" s="1"/>
  <c r="AN873" i="1" s="1"/>
  <c r="AH873" i="1"/>
  <c r="AK873" i="1" s="1"/>
  <c r="AM873" i="1" s="1"/>
  <c r="V545" i="1"/>
  <c r="Y545" i="1" s="1"/>
  <c r="AA545" i="1" s="1"/>
  <c r="S545" i="1"/>
  <c r="W545" i="1" s="1"/>
  <c r="Z545" i="1" s="1"/>
  <c r="AB545" i="1" s="1"/>
  <c r="AE545" i="1"/>
  <c r="AI545" i="1" s="1"/>
  <c r="AL545" i="1" s="1"/>
  <c r="AN545" i="1" s="1"/>
  <c r="AH545" i="1"/>
  <c r="AK545" i="1" s="1"/>
  <c r="AM545" i="1" s="1"/>
  <c r="AH788" i="1"/>
  <c r="AK788" i="1" s="1"/>
  <c r="AM788" i="1" s="1"/>
  <c r="AE788" i="1"/>
  <c r="S788" i="1"/>
  <c r="W788" i="1" s="1"/>
  <c r="Z788" i="1" s="1"/>
  <c r="AB788" i="1" s="1"/>
  <c r="V788" i="1"/>
  <c r="Y788" i="1" s="1"/>
  <c r="AA788" i="1" s="1"/>
  <c r="S428" i="1"/>
  <c r="W428" i="1" s="1"/>
  <c r="Z428" i="1" s="1"/>
  <c r="AB428" i="1" s="1"/>
  <c r="V428" i="1"/>
  <c r="Y428" i="1" s="1"/>
  <c r="AA428" i="1" s="1"/>
  <c r="AE428" i="1"/>
  <c r="AI428" i="1" s="1"/>
  <c r="AL428" i="1" s="1"/>
  <c r="AN428" i="1" s="1"/>
  <c r="AH428" i="1"/>
  <c r="AK428" i="1" s="1"/>
  <c r="AM428" i="1" s="1"/>
  <c r="AH672" i="1"/>
  <c r="AK672" i="1" s="1"/>
  <c r="AM672" i="1" s="1"/>
  <c r="AE672" i="1"/>
  <c r="S672" i="1"/>
  <c r="W672" i="1" s="1"/>
  <c r="Z672" i="1" s="1"/>
  <c r="AB672" i="1" s="1"/>
  <c r="V672" i="1"/>
  <c r="Y672" i="1" s="1"/>
  <c r="AA672" i="1" s="1"/>
  <c r="S62" i="1"/>
  <c r="W62" i="1" s="1"/>
  <c r="Z62" i="1" s="1"/>
  <c r="AB62" i="1" s="1"/>
  <c r="V62" i="1"/>
  <c r="Y62" i="1" s="1"/>
  <c r="AA62" i="1" s="1"/>
  <c r="AH62" i="1"/>
  <c r="AK62" i="1" s="1"/>
  <c r="AM62" i="1" s="1"/>
  <c r="AE62" i="1"/>
  <c r="AI62" i="1" s="1"/>
  <c r="AL62" i="1" s="1"/>
  <c r="AN62" i="1" s="1"/>
  <c r="S538" i="1"/>
  <c r="W538" i="1" s="1"/>
  <c r="Z538" i="1" s="1"/>
  <c r="AB538" i="1" s="1"/>
  <c r="V538" i="1"/>
  <c r="Y538" i="1" s="1"/>
  <c r="AA538" i="1" s="1"/>
  <c r="AH538" i="1"/>
  <c r="AK538" i="1" s="1"/>
  <c r="AM538" i="1" s="1"/>
  <c r="AE538" i="1"/>
  <c r="AI538" i="1" s="1"/>
  <c r="AL538" i="1" s="1"/>
  <c r="AN538" i="1" s="1"/>
  <c r="AE1007" i="1"/>
  <c r="AI1007" i="1" s="1"/>
  <c r="AL1007" i="1" s="1"/>
  <c r="AN1007" i="1" s="1"/>
  <c r="AH1007" i="1"/>
  <c r="AK1007" i="1" s="1"/>
  <c r="AM1007" i="1" s="1"/>
  <c r="S1007" i="1"/>
  <c r="W1007" i="1" s="1"/>
  <c r="Z1007" i="1" s="1"/>
  <c r="AB1007" i="1" s="1"/>
  <c r="V1007" i="1"/>
  <c r="Y1007" i="1" s="1"/>
  <c r="AA1007" i="1" s="1"/>
  <c r="AE390" i="1"/>
  <c r="AI390" i="1" s="1"/>
  <c r="AH390" i="1"/>
  <c r="AK390" i="1" s="1"/>
  <c r="AM390" i="1" s="1"/>
  <c r="S390" i="1"/>
  <c r="W390" i="1" s="1"/>
  <c r="Z390" i="1" s="1"/>
  <c r="AB390" i="1" s="1"/>
  <c r="V390" i="1"/>
  <c r="Y390" i="1" s="1"/>
  <c r="AA390" i="1" s="1"/>
  <c r="AH1064" i="1"/>
  <c r="AK1064" i="1" s="1"/>
  <c r="AM1064" i="1" s="1"/>
  <c r="AE1064" i="1"/>
  <c r="AI1064" i="1" s="1"/>
  <c r="AL1064" i="1" s="1"/>
  <c r="AN1064" i="1" s="1"/>
  <c r="V1064" i="1"/>
  <c r="Y1064" i="1" s="1"/>
  <c r="AA1064" i="1" s="1"/>
  <c r="S1064" i="1"/>
  <c r="W1064" i="1" s="1"/>
  <c r="Z1064" i="1" s="1"/>
  <c r="AB1064" i="1" s="1"/>
  <c r="V972" i="1"/>
  <c r="Y972" i="1" s="1"/>
  <c r="AA972" i="1" s="1"/>
  <c r="S972" i="1"/>
  <c r="W972" i="1" s="1"/>
  <c r="Z972" i="1" s="1"/>
  <c r="AB972" i="1" s="1"/>
  <c r="AH972" i="1"/>
  <c r="AK972" i="1" s="1"/>
  <c r="AM972" i="1" s="1"/>
  <c r="AE972" i="1"/>
  <c r="AI972" i="1" s="1"/>
  <c r="AL972" i="1" s="1"/>
  <c r="AN972" i="1" s="1"/>
  <c r="AH841" i="1"/>
  <c r="AK841" i="1" s="1"/>
  <c r="AM841" i="1" s="1"/>
  <c r="AE841" i="1"/>
  <c r="AI841" i="1" s="1"/>
  <c r="AL841" i="1" s="1"/>
  <c r="AN841" i="1" s="1"/>
  <c r="S841" i="1"/>
  <c r="W841" i="1" s="1"/>
  <c r="Z841" i="1" s="1"/>
  <c r="AB841" i="1" s="1"/>
  <c r="V841" i="1"/>
  <c r="Y841" i="1" s="1"/>
  <c r="AA841" i="1" s="1"/>
  <c r="V896" i="1"/>
  <c r="Y896" i="1" s="1"/>
  <c r="AA896" i="1" s="1"/>
  <c r="S896" i="1"/>
  <c r="W896" i="1" s="1"/>
  <c r="Z896" i="1" s="1"/>
  <c r="AB896" i="1" s="1"/>
  <c r="AE896" i="1"/>
  <c r="AI896" i="1" s="1"/>
  <c r="AL896" i="1" s="1"/>
  <c r="AN896" i="1" s="1"/>
  <c r="AH896" i="1"/>
  <c r="AK896" i="1" s="1"/>
  <c r="AM896" i="1" s="1"/>
  <c r="V1068" i="1"/>
  <c r="Y1068" i="1" s="1"/>
  <c r="AA1068" i="1" s="1"/>
  <c r="S1068" i="1"/>
  <c r="W1068" i="1" s="1"/>
  <c r="Z1068" i="1" s="1"/>
  <c r="AB1068" i="1" s="1"/>
  <c r="AH1068" i="1"/>
  <c r="AK1068" i="1" s="1"/>
  <c r="AM1068" i="1" s="1"/>
  <c r="AE1068" i="1"/>
  <c r="AI1068" i="1" s="1"/>
  <c r="AL1068" i="1" s="1"/>
  <c r="AN1068" i="1" s="1"/>
  <c r="AE412" i="1"/>
  <c r="AI412" i="1" s="1"/>
  <c r="AH412" i="1"/>
  <c r="AK412" i="1" s="1"/>
  <c r="AM412" i="1" s="1"/>
  <c r="S412" i="1"/>
  <c r="W412" i="1" s="1"/>
  <c r="Z412" i="1" s="1"/>
  <c r="AB412" i="1" s="1"/>
  <c r="V412" i="1"/>
  <c r="Y412" i="1" s="1"/>
  <c r="AA412" i="1" s="1"/>
  <c r="AE669" i="1"/>
  <c r="AI669" i="1" s="1"/>
  <c r="AL669" i="1" s="1"/>
  <c r="AN669" i="1" s="1"/>
  <c r="AH669" i="1"/>
  <c r="AK669" i="1" s="1"/>
  <c r="AM669" i="1" s="1"/>
  <c r="S669" i="1"/>
  <c r="W669" i="1" s="1"/>
  <c r="Z669" i="1" s="1"/>
  <c r="AB669" i="1" s="1"/>
  <c r="V669" i="1"/>
  <c r="Y669" i="1" s="1"/>
  <c r="AA669" i="1" s="1"/>
  <c r="V230" i="1"/>
  <c r="Y230" i="1" s="1"/>
  <c r="AA230" i="1" s="1"/>
  <c r="S230" i="1"/>
  <c r="W230" i="1" s="1"/>
  <c r="Z230" i="1" s="1"/>
  <c r="AB230" i="1" s="1"/>
  <c r="AE230" i="1"/>
  <c r="AI230" i="1" s="1"/>
  <c r="AL230" i="1" s="1"/>
  <c r="AN230" i="1" s="1"/>
  <c r="AH230" i="1"/>
  <c r="AK230" i="1" s="1"/>
  <c r="AM230" i="1" s="1"/>
  <c r="AH732" i="1"/>
  <c r="AK732" i="1" s="1"/>
  <c r="AM732" i="1" s="1"/>
  <c r="AE732" i="1"/>
  <c r="AI732" i="1" s="1"/>
  <c r="V732" i="1"/>
  <c r="Y732" i="1" s="1"/>
  <c r="AA732" i="1" s="1"/>
  <c r="S732" i="1"/>
  <c r="W732" i="1" s="1"/>
  <c r="Z732" i="1" s="1"/>
  <c r="AB732" i="1" s="1"/>
  <c r="V771" i="1"/>
  <c r="Y771" i="1" s="1"/>
  <c r="AA771" i="1" s="1"/>
  <c r="S771" i="1"/>
  <c r="W771" i="1" s="1"/>
  <c r="Z771" i="1" s="1"/>
  <c r="AB771" i="1" s="1"/>
  <c r="AH771" i="1"/>
  <c r="AK771" i="1" s="1"/>
  <c r="AM771" i="1" s="1"/>
  <c r="AE771" i="1"/>
  <c r="AI771" i="1" s="1"/>
  <c r="AL771" i="1" s="1"/>
  <c r="AN771" i="1" s="1"/>
  <c r="S809" i="1"/>
  <c r="W809" i="1" s="1"/>
  <c r="Z809" i="1" s="1"/>
  <c r="AB809" i="1" s="1"/>
  <c r="V809" i="1"/>
  <c r="Y809" i="1" s="1"/>
  <c r="AA809" i="1" s="1"/>
  <c r="AH809" i="1"/>
  <c r="AK809" i="1" s="1"/>
  <c r="AM809" i="1" s="1"/>
  <c r="AE809" i="1"/>
  <c r="AI809" i="1" s="1"/>
  <c r="AL809" i="1" s="1"/>
  <c r="AN809" i="1" s="1"/>
  <c r="AE747" i="1"/>
  <c r="AI747" i="1" s="1"/>
  <c r="AL747" i="1" s="1"/>
  <c r="AN747" i="1" s="1"/>
  <c r="AH747" i="1"/>
  <c r="AK747" i="1" s="1"/>
  <c r="AM747" i="1" s="1"/>
  <c r="V747" i="1"/>
  <c r="Y747" i="1" s="1"/>
  <c r="AA747" i="1" s="1"/>
  <c r="S747" i="1"/>
  <c r="W747" i="1" s="1"/>
  <c r="Z747" i="1" s="1"/>
  <c r="AB747" i="1" s="1"/>
  <c r="V590" i="1"/>
  <c r="Y590" i="1" s="1"/>
  <c r="AA590" i="1" s="1"/>
  <c r="S590" i="1"/>
  <c r="W590" i="1" s="1"/>
  <c r="Z590" i="1" s="1"/>
  <c r="AB590" i="1" s="1"/>
  <c r="AE590" i="1"/>
  <c r="AI590" i="1" s="1"/>
  <c r="AH590" i="1"/>
  <c r="AK590" i="1" s="1"/>
  <c r="AM590" i="1" s="1"/>
  <c r="AH1045" i="1"/>
  <c r="AK1045" i="1" s="1"/>
  <c r="AM1045" i="1" s="1"/>
  <c r="AE1045" i="1"/>
  <c r="AI1045" i="1" s="1"/>
  <c r="AL1045" i="1" s="1"/>
  <c r="AN1045" i="1" s="1"/>
  <c r="S1045" i="1"/>
  <c r="W1045" i="1" s="1"/>
  <c r="Z1045" i="1" s="1"/>
  <c r="AB1045" i="1" s="1"/>
  <c r="V1045" i="1"/>
  <c r="Y1045" i="1" s="1"/>
  <c r="AA1045" i="1" s="1"/>
  <c r="V350" i="1"/>
  <c r="Y350" i="1" s="1"/>
  <c r="AA350" i="1" s="1"/>
  <c r="S350" i="1"/>
  <c r="W350" i="1" s="1"/>
  <c r="Z350" i="1" s="1"/>
  <c r="AB350" i="1" s="1"/>
  <c r="AE350" i="1"/>
  <c r="AI350" i="1" s="1"/>
  <c r="AL350" i="1" s="1"/>
  <c r="AN350" i="1" s="1"/>
  <c r="AH350" i="1"/>
  <c r="AK350" i="1" s="1"/>
  <c r="AM350" i="1" s="1"/>
  <c r="S800" i="1"/>
  <c r="W800" i="1" s="1"/>
  <c r="Z800" i="1" s="1"/>
  <c r="AB800" i="1" s="1"/>
  <c r="V800" i="1"/>
  <c r="Y800" i="1" s="1"/>
  <c r="AA800" i="1" s="1"/>
  <c r="AH800" i="1"/>
  <c r="AK800" i="1" s="1"/>
  <c r="AM800" i="1" s="1"/>
  <c r="AE800" i="1"/>
  <c r="AI800" i="1" s="1"/>
  <c r="AL800" i="1" s="1"/>
  <c r="AN800" i="1" s="1"/>
  <c r="AH320" i="1"/>
  <c r="AK320" i="1" s="1"/>
  <c r="AM320" i="1" s="1"/>
  <c r="AE320" i="1"/>
  <c r="AI320" i="1" s="1"/>
  <c r="AL320" i="1" s="1"/>
  <c r="AN320" i="1" s="1"/>
  <c r="S320" i="1"/>
  <c r="W320" i="1" s="1"/>
  <c r="Z320" i="1" s="1"/>
  <c r="AB320" i="1" s="1"/>
  <c r="V320" i="1"/>
  <c r="Y320" i="1" s="1"/>
  <c r="AA320" i="1" s="1"/>
  <c r="S208" i="1"/>
  <c r="W208" i="1" s="1"/>
  <c r="Z208" i="1" s="1"/>
  <c r="AB208" i="1" s="1"/>
  <c r="V208" i="1"/>
  <c r="Y208" i="1" s="1"/>
  <c r="AA208" i="1" s="1"/>
  <c r="AH208" i="1"/>
  <c r="AK208" i="1" s="1"/>
  <c r="AM208" i="1" s="1"/>
  <c r="AE208" i="1"/>
  <c r="AI208" i="1" s="1"/>
  <c r="AL208" i="1" s="1"/>
  <c r="AN208" i="1" s="1"/>
  <c r="S182" i="1"/>
  <c r="W182" i="1" s="1"/>
  <c r="Z182" i="1" s="1"/>
  <c r="AB182" i="1" s="1"/>
  <c r="V182" i="1"/>
  <c r="Y182" i="1" s="1"/>
  <c r="AA182" i="1" s="1"/>
  <c r="AH182" i="1"/>
  <c r="AK182" i="1" s="1"/>
  <c r="AM182" i="1" s="1"/>
  <c r="AE182" i="1"/>
  <c r="AI182" i="1" s="1"/>
  <c r="AL182" i="1" s="1"/>
  <c r="AN182" i="1" s="1"/>
  <c r="S86" i="1"/>
  <c r="W86" i="1" s="1"/>
  <c r="Z86" i="1" s="1"/>
  <c r="AB86" i="1" s="1"/>
  <c r="V86" i="1"/>
  <c r="Y86" i="1" s="1"/>
  <c r="AA86" i="1" s="1"/>
  <c r="AH86" i="1"/>
  <c r="AK86" i="1" s="1"/>
  <c r="AM86" i="1" s="1"/>
  <c r="AE86" i="1"/>
  <c r="AI86" i="1" s="1"/>
  <c r="AL86" i="1" s="1"/>
  <c r="AN86" i="1" s="1"/>
  <c r="S74" i="1"/>
  <c r="W74" i="1" s="1"/>
  <c r="Z74" i="1" s="1"/>
  <c r="AB74" i="1" s="1"/>
  <c r="V74" i="1"/>
  <c r="Y74" i="1" s="1"/>
  <c r="AA74" i="1" s="1"/>
  <c r="AH74" i="1"/>
  <c r="AK74" i="1" s="1"/>
  <c r="AM74" i="1" s="1"/>
  <c r="AE74" i="1"/>
  <c r="AI74" i="1" s="1"/>
  <c r="AL74" i="1" s="1"/>
  <c r="AN74" i="1" s="1"/>
  <c r="AH224" i="1"/>
  <c r="AK224" i="1" s="1"/>
  <c r="AM224" i="1" s="1"/>
  <c r="AE224" i="1"/>
  <c r="AI224" i="1" s="1"/>
  <c r="AL224" i="1" s="1"/>
  <c r="AN224" i="1" s="1"/>
  <c r="S224" i="1"/>
  <c r="W224" i="1" s="1"/>
  <c r="Z224" i="1" s="1"/>
  <c r="AB224" i="1" s="1"/>
  <c r="V224" i="1"/>
  <c r="Y224" i="1" s="1"/>
  <c r="AA224" i="1" s="1"/>
  <c r="AH197" i="1"/>
  <c r="AK197" i="1" s="1"/>
  <c r="AM197" i="1" s="1"/>
  <c r="AE197" i="1"/>
  <c r="AI197" i="1" s="1"/>
  <c r="AL197" i="1" s="1"/>
  <c r="AN197" i="1" s="1"/>
  <c r="V197" i="1"/>
  <c r="Y197" i="1" s="1"/>
  <c r="AA197" i="1" s="1"/>
  <c r="S197" i="1"/>
  <c r="W197" i="1" s="1"/>
  <c r="Z197" i="1" s="1"/>
  <c r="AB197" i="1" s="1"/>
  <c r="AH253" i="1"/>
  <c r="AK253" i="1" s="1"/>
  <c r="AM253" i="1" s="1"/>
  <c r="AE253" i="1"/>
  <c r="AI253" i="1" s="1"/>
  <c r="AL253" i="1" s="1"/>
  <c r="AN253" i="1" s="1"/>
  <c r="S253" i="1"/>
  <c r="W253" i="1" s="1"/>
  <c r="Z253" i="1" s="1"/>
  <c r="AB253" i="1" s="1"/>
  <c r="V253" i="1"/>
  <c r="Y253" i="1" s="1"/>
  <c r="AA253" i="1" s="1"/>
  <c r="AH103" i="1"/>
  <c r="AK103" i="1" s="1"/>
  <c r="AM103" i="1" s="1"/>
  <c r="AE103" i="1"/>
  <c r="AI103" i="1" s="1"/>
  <c r="AL103" i="1" s="1"/>
  <c r="AN103" i="1" s="1"/>
  <c r="V103" i="1"/>
  <c r="Y103" i="1" s="1"/>
  <c r="AA103" i="1" s="1"/>
  <c r="S103" i="1"/>
  <c r="W103" i="1" s="1"/>
  <c r="Z103" i="1" s="1"/>
  <c r="AB103" i="1" s="1"/>
  <c r="S249" i="1"/>
  <c r="W249" i="1" s="1"/>
  <c r="Z249" i="1" s="1"/>
  <c r="AB249" i="1" s="1"/>
  <c r="V249" i="1"/>
  <c r="Y249" i="1" s="1"/>
  <c r="AA249" i="1" s="1"/>
  <c r="AH249" i="1"/>
  <c r="AK249" i="1" s="1"/>
  <c r="AM249" i="1" s="1"/>
  <c r="AE249" i="1"/>
  <c r="AI249" i="1" s="1"/>
  <c r="V168" i="1"/>
  <c r="Y168" i="1" s="1"/>
  <c r="AA168" i="1" s="1"/>
  <c r="S168" i="1"/>
  <c r="W168" i="1" s="1"/>
  <c r="Z168" i="1" s="1"/>
  <c r="AB168" i="1" s="1"/>
  <c r="AE168" i="1"/>
  <c r="AI168" i="1" s="1"/>
  <c r="AL168" i="1" s="1"/>
  <c r="AN168" i="1" s="1"/>
  <c r="AH168" i="1"/>
  <c r="AK168" i="1" s="1"/>
  <c r="AM168" i="1" s="1"/>
  <c r="AH285" i="1"/>
  <c r="AK285" i="1" s="1"/>
  <c r="AM285" i="1" s="1"/>
  <c r="AE285" i="1"/>
  <c r="AI285" i="1" s="1"/>
  <c r="AL285" i="1" s="1"/>
  <c r="AN285" i="1" s="1"/>
  <c r="S285" i="1"/>
  <c r="W285" i="1" s="1"/>
  <c r="Z285" i="1" s="1"/>
  <c r="AB285" i="1" s="1"/>
  <c r="V285" i="1"/>
  <c r="Y285" i="1" s="1"/>
  <c r="AA285" i="1" s="1"/>
  <c r="S35" i="1"/>
  <c r="W35" i="1" s="1"/>
  <c r="Z35" i="1" s="1"/>
  <c r="AB35" i="1" s="1"/>
  <c r="V35" i="1"/>
  <c r="Y35" i="1" s="1"/>
  <c r="AA35" i="1" s="1"/>
  <c r="AH35" i="1"/>
  <c r="AK35" i="1" s="1"/>
  <c r="AM35" i="1" s="1"/>
  <c r="AE35" i="1"/>
  <c r="AI35" i="1" s="1"/>
  <c r="AL35" i="1" s="1"/>
  <c r="AN35" i="1" s="1"/>
  <c r="V120" i="1"/>
  <c r="Y120" i="1" s="1"/>
  <c r="AA120" i="1" s="1"/>
  <c r="S120" i="1"/>
  <c r="W120" i="1" s="1"/>
  <c r="Z120" i="1" s="1"/>
  <c r="AB120" i="1" s="1"/>
  <c r="AE120" i="1"/>
  <c r="AI120" i="1" s="1"/>
  <c r="AL120" i="1" s="1"/>
  <c r="AN120" i="1" s="1"/>
  <c r="AH120" i="1"/>
  <c r="AK120" i="1" s="1"/>
  <c r="AM120" i="1" s="1"/>
  <c r="AE739" i="1"/>
  <c r="AI739" i="1" s="1"/>
  <c r="AL739" i="1" s="1"/>
  <c r="AN739" i="1" s="1"/>
  <c r="AH739" i="1"/>
  <c r="AK739" i="1" s="1"/>
  <c r="AM739" i="1" s="1"/>
  <c r="V739" i="1"/>
  <c r="Y739" i="1" s="1"/>
  <c r="AA739" i="1" s="1"/>
  <c r="S739" i="1"/>
  <c r="W739" i="1" s="1"/>
  <c r="Z739" i="1" s="1"/>
  <c r="AB739" i="1" s="1"/>
  <c r="V980" i="1"/>
  <c r="Y980" i="1" s="1"/>
  <c r="AA980" i="1" s="1"/>
  <c r="S980" i="1"/>
  <c r="W980" i="1" s="1"/>
  <c r="Z980" i="1" s="1"/>
  <c r="AB980" i="1" s="1"/>
  <c r="AE980" i="1"/>
  <c r="AI980" i="1" s="1"/>
  <c r="AL980" i="1" s="1"/>
  <c r="AN980" i="1" s="1"/>
  <c r="AH980" i="1"/>
  <c r="AK980" i="1" s="1"/>
  <c r="AM980" i="1" s="1"/>
  <c r="AE492" i="1"/>
  <c r="AI492" i="1" s="1"/>
  <c r="AL492" i="1" s="1"/>
  <c r="AN492" i="1" s="1"/>
  <c r="AH492" i="1"/>
  <c r="AK492" i="1" s="1"/>
  <c r="AM492" i="1" s="1"/>
  <c r="V492" i="1"/>
  <c r="Y492" i="1" s="1"/>
  <c r="AA492" i="1" s="1"/>
  <c r="S492" i="1"/>
  <c r="W492" i="1" s="1"/>
  <c r="Z492" i="1" s="1"/>
  <c r="AB492" i="1" s="1"/>
  <c r="AH1069" i="1"/>
  <c r="AK1069" i="1" s="1"/>
  <c r="AM1069" i="1" s="1"/>
  <c r="AE1069" i="1"/>
  <c r="AI1069" i="1" s="1"/>
  <c r="AL1069" i="1" s="1"/>
  <c r="AN1069" i="1" s="1"/>
  <c r="S1069" i="1"/>
  <c r="W1069" i="1" s="1"/>
  <c r="Z1069" i="1" s="1"/>
  <c r="AB1069" i="1" s="1"/>
  <c r="V1069" i="1"/>
  <c r="Y1069" i="1" s="1"/>
  <c r="AA1069" i="1" s="1"/>
  <c r="AE382" i="1"/>
  <c r="AI382" i="1" s="1"/>
  <c r="AL382" i="1" s="1"/>
  <c r="AN382" i="1" s="1"/>
  <c r="AH382" i="1"/>
  <c r="AK382" i="1" s="1"/>
  <c r="AM382" i="1" s="1"/>
  <c r="S382" i="1"/>
  <c r="W382" i="1" s="1"/>
  <c r="Z382" i="1" s="1"/>
  <c r="AB382" i="1" s="1"/>
  <c r="V382" i="1"/>
  <c r="Y382" i="1" s="1"/>
  <c r="AA382" i="1" s="1"/>
  <c r="AH474" i="1"/>
  <c r="AK474" i="1" s="1"/>
  <c r="AM474" i="1" s="1"/>
  <c r="AE474" i="1"/>
  <c r="AI474" i="1" s="1"/>
  <c r="AL474" i="1" s="1"/>
  <c r="AN474" i="1" s="1"/>
  <c r="S474" i="1"/>
  <c r="W474" i="1" s="1"/>
  <c r="Z474" i="1" s="1"/>
  <c r="AB474" i="1" s="1"/>
  <c r="V474" i="1"/>
  <c r="Y474" i="1" s="1"/>
  <c r="AA474" i="1" s="1"/>
  <c r="V815" i="1"/>
  <c r="Y815" i="1" s="1"/>
  <c r="AA815" i="1" s="1"/>
  <c r="S815" i="1"/>
  <c r="W815" i="1" s="1"/>
  <c r="Z815" i="1" s="1"/>
  <c r="AB815" i="1" s="1"/>
  <c r="AE815" i="1"/>
  <c r="AI815" i="1" s="1"/>
  <c r="AH815" i="1"/>
  <c r="AK815" i="1" s="1"/>
  <c r="AM815" i="1" s="1"/>
  <c r="V570" i="1"/>
  <c r="Y570" i="1" s="1"/>
  <c r="AA570" i="1" s="1"/>
  <c r="S570" i="1"/>
  <c r="W570" i="1" s="1"/>
  <c r="Z570" i="1" s="1"/>
  <c r="AB570" i="1" s="1"/>
  <c r="AE570" i="1"/>
  <c r="AI570" i="1" s="1"/>
  <c r="AL570" i="1" s="1"/>
  <c r="AN570" i="1" s="1"/>
  <c r="AH570" i="1"/>
  <c r="AK570" i="1" s="1"/>
  <c r="AM570" i="1" s="1"/>
  <c r="S776" i="1"/>
  <c r="W776" i="1" s="1"/>
  <c r="Z776" i="1" s="1"/>
  <c r="AB776" i="1" s="1"/>
  <c r="V776" i="1"/>
  <c r="Y776" i="1" s="1"/>
  <c r="AA776" i="1" s="1"/>
  <c r="AH776" i="1"/>
  <c r="AK776" i="1" s="1"/>
  <c r="AM776" i="1" s="1"/>
  <c r="AE776" i="1"/>
  <c r="AI776" i="1" s="1"/>
  <c r="AL776" i="1" s="1"/>
  <c r="AN776" i="1" s="1"/>
  <c r="V598" i="1"/>
  <c r="Y598" i="1" s="1"/>
  <c r="AA598" i="1" s="1"/>
  <c r="S598" i="1"/>
  <c r="W598" i="1" s="1"/>
  <c r="Z598" i="1" s="1"/>
  <c r="AB598" i="1" s="1"/>
  <c r="AE598" i="1"/>
  <c r="AI598" i="1" s="1"/>
  <c r="AL598" i="1" s="1"/>
  <c r="AN598" i="1" s="1"/>
  <c r="AH598" i="1"/>
  <c r="AK598" i="1" s="1"/>
  <c r="AM598" i="1" s="1"/>
  <c r="AH849" i="1"/>
  <c r="AK849" i="1" s="1"/>
  <c r="AM849" i="1" s="1"/>
  <c r="AE849" i="1"/>
  <c r="AI849" i="1" s="1"/>
  <c r="AL849" i="1" s="1"/>
  <c r="AN849" i="1" s="1"/>
  <c r="S849" i="1"/>
  <c r="W849" i="1" s="1"/>
  <c r="Z849" i="1" s="1"/>
  <c r="AB849" i="1" s="1"/>
  <c r="V849" i="1"/>
  <c r="Y849" i="1" s="1"/>
  <c r="AA849" i="1" s="1"/>
  <c r="S668" i="1"/>
  <c r="W668" i="1" s="1"/>
  <c r="Z668" i="1" s="1"/>
  <c r="AB668" i="1" s="1"/>
  <c r="V668" i="1"/>
  <c r="Y668" i="1" s="1"/>
  <c r="AA668" i="1" s="1"/>
  <c r="AH668" i="1"/>
  <c r="AK668" i="1" s="1"/>
  <c r="AM668" i="1" s="1"/>
  <c r="AE668" i="1"/>
  <c r="AI668" i="1" s="1"/>
  <c r="AL668" i="1" s="1"/>
  <c r="AN668" i="1" s="1"/>
  <c r="AH772" i="1"/>
  <c r="AK772" i="1" s="1"/>
  <c r="AM772" i="1" s="1"/>
  <c r="AE772" i="1"/>
  <c r="AI772" i="1" s="1"/>
  <c r="AL772" i="1" s="1"/>
  <c r="AN772" i="1" s="1"/>
  <c r="S772" i="1"/>
  <c r="W772" i="1" s="1"/>
  <c r="Z772" i="1" s="1"/>
  <c r="AB772" i="1" s="1"/>
  <c r="V772" i="1"/>
  <c r="Y772" i="1" s="1"/>
  <c r="AA772" i="1" s="1"/>
  <c r="V615" i="1"/>
  <c r="Y615" i="1" s="1"/>
  <c r="AA615" i="1" s="1"/>
  <c r="S615" i="1"/>
  <c r="W615" i="1" s="1"/>
  <c r="Z615" i="1" s="1"/>
  <c r="AB615" i="1" s="1"/>
  <c r="AE615" i="1"/>
  <c r="AI615" i="1" s="1"/>
  <c r="AL615" i="1" s="1"/>
  <c r="AN615" i="1" s="1"/>
  <c r="AH615" i="1"/>
  <c r="AK615" i="1" s="1"/>
  <c r="AM615" i="1" s="1"/>
  <c r="S442" i="1"/>
  <c r="W442" i="1" s="1"/>
  <c r="Z442" i="1" s="1"/>
  <c r="AB442" i="1" s="1"/>
  <c r="V442" i="1"/>
  <c r="Y442" i="1" s="1"/>
  <c r="AA442" i="1" s="1"/>
  <c r="AE442" i="1"/>
  <c r="AI442" i="1" s="1"/>
  <c r="AL442" i="1" s="1"/>
  <c r="AN442" i="1" s="1"/>
  <c r="AH442" i="1"/>
  <c r="AK442" i="1" s="1"/>
  <c r="AM442" i="1" s="1"/>
  <c r="V1090" i="1"/>
  <c r="Y1090" i="1" s="1"/>
  <c r="AA1090" i="1" s="1"/>
  <c r="S1090" i="1"/>
  <c r="W1090" i="1" s="1"/>
  <c r="Z1090" i="1" s="1"/>
  <c r="AB1090" i="1" s="1"/>
  <c r="AH1090" i="1"/>
  <c r="AK1090" i="1" s="1"/>
  <c r="AM1090" i="1" s="1"/>
  <c r="AE1090" i="1"/>
  <c r="AI1090" i="1" s="1"/>
  <c r="AL1090" i="1" s="1"/>
  <c r="AN1090" i="1" s="1"/>
  <c r="AE755" i="1"/>
  <c r="AI755" i="1" s="1"/>
  <c r="AL755" i="1" s="1"/>
  <c r="AN755" i="1" s="1"/>
  <c r="AH755" i="1"/>
  <c r="AK755" i="1" s="1"/>
  <c r="AM755" i="1" s="1"/>
  <c r="V755" i="1"/>
  <c r="Y755" i="1" s="1"/>
  <c r="AA755" i="1" s="1"/>
  <c r="S755" i="1"/>
  <c r="W755" i="1" s="1"/>
  <c r="Z755" i="1" s="1"/>
  <c r="AB755" i="1" s="1"/>
  <c r="V505" i="1"/>
  <c r="Y505" i="1" s="1"/>
  <c r="AA505" i="1" s="1"/>
  <c r="S505" i="1"/>
  <c r="W505" i="1" s="1"/>
  <c r="Z505" i="1" s="1"/>
  <c r="AB505" i="1" s="1"/>
  <c r="AH505" i="1"/>
  <c r="AK505" i="1" s="1"/>
  <c r="AM505" i="1" s="1"/>
  <c r="AE505" i="1"/>
  <c r="AI505" i="1" s="1"/>
  <c r="AL505" i="1" s="1"/>
  <c r="AN505" i="1" s="1"/>
  <c r="AH943" i="1"/>
  <c r="AK943" i="1" s="1"/>
  <c r="AM943" i="1" s="1"/>
  <c r="AE943" i="1"/>
  <c r="AI943" i="1" s="1"/>
  <c r="AL943" i="1" s="1"/>
  <c r="AN943" i="1" s="1"/>
  <c r="V943" i="1"/>
  <c r="Y943" i="1" s="1"/>
  <c r="AA943" i="1" s="1"/>
  <c r="S943" i="1"/>
  <c r="W943" i="1" s="1"/>
  <c r="Z943" i="1" s="1"/>
  <c r="AB943" i="1" s="1"/>
  <c r="AH272" i="1"/>
  <c r="AK272" i="1" s="1"/>
  <c r="AM272" i="1" s="1"/>
  <c r="AE272" i="1"/>
  <c r="AI272" i="1" s="1"/>
  <c r="AL272" i="1" s="1"/>
  <c r="AN272" i="1" s="1"/>
  <c r="S272" i="1"/>
  <c r="W272" i="1" s="1"/>
  <c r="Z272" i="1" s="1"/>
  <c r="AB272" i="1" s="1"/>
  <c r="V272" i="1"/>
  <c r="Y272" i="1" s="1"/>
  <c r="AA272" i="1" s="1"/>
  <c r="S967" i="1"/>
  <c r="W967" i="1" s="1"/>
  <c r="Z967" i="1" s="1"/>
  <c r="AB967" i="1" s="1"/>
  <c r="V967" i="1"/>
  <c r="Y967" i="1" s="1"/>
  <c r="AA967" i="1" s="1"/>
  <c r="AH967" i="1"/>
  <c r="AK967" i="1" s="1"/>
  <c r="AM967" i="1" s="1"/>
  <c r="AE967" i="1"/>
  <c r="AI967" i="1" s="1"/>
  <c r="AE488" i="1"/>
  <c r="AI488" i="1" s="1"/>
  <c r="AL488" i="1" s="1"/>
  <c r="AN488" i="1" s="1"/>
  <c r="AH488" i="1"/>
  <c r="AK488" i="1" s="1"/>
  <c r="AM488" i="1" s="1"/>
  <c r="V488" i="1"/>
  <c r="Y488" i="1" s="1"/>
  <c r="AA488" i="1" s="1"/>
  <c r="S488" i="1"/>
  <c r="W488" i="1" s="1"/>
  <c r="Z488" i="1" s="1"/>
  <c r="AB488" i="1" s="1"/>
  <c r="S952" i="1"/>
  <c r="W952" i="1" s="1"/>
  <c r="Z952" i="1" s="1"/>
  <c r="AB952" i="1" s="1"/>
  <c r="V952" i="1"/>
  <c r="Y952" i="1" s="1"/>
  <c r="AA952" i="1" s="1"/>
  <c r="AH952" i="1"/>
  <c r="AK952" i="1" s="1"/>
  <c r="AM952" i="1" s="1"/>
  <c r="AE952" i="1"/>
  <c r="AI952" i="1" s="1"/>
  <c r="AL952" i="1" s="1"/>
  <c r="AN952" i="1" s="1"/>
  <c r="V910" i="1"/>
  <c r="Y910" i="1" s="1"/>
  <c r="AA910" i="1" s="1"/>
  <c r="S910" i="1"/>
  <c r="W910" i="1" s="1"/>
  <c r="Z910" i="1" s="1"/>
  <c r="AB910" i="1" s="1"/>
  <c r="AH910" i="1"/>
  <c r="AK910" i="1" s="1"/>
  <c r="AM910" i="1" s="1"/>
  <c r="AE910" i="1"/>
  <c r="AI910" i="1" s="1"/>
  <c r="V144" i="1"/>
  <c r="Y144" i="1" s="1"/>
  <c r="AA144" i="1" s="1"/>
  <c r="S144" i="1"/>
  <c r="W144" i="1" s="1"/>
  <c r="Z144" i="1" s="1"/>
  <c r="AB144" i="1" s="1"/>
  <c r="AE144" i="1"/>
  <c r="AI144" i="1" s="1"/>
  <c r="AL144" i="1" s="1"/>
  <c r="AN144" i="1" s="1"/>
  <c r="AH144" i="1"/>
  <c r="AK144" i="1" s="1"/>
  <c r="AM144" i="1" s="1"/>
  <c r="V942" i="1"/>
  <c r="Y942" i="1" s="1"/>
  <c r="AA942" i="1" s="1"/>
  <c r="S942" i="1"/>
  <c r="W942" i="1" s="1"/>
  <c r="Z942" i="1" s="1"/>
  <c r="AB942" i="1" s="1"/>
  <c r="AE942" i="1"/>
  <c r="AI942" i="1" s="1"/>
  <c r="AL942" i="1" s="1"/>
  <c r="AN942" i="1" s="1"/>
  <c r="AH942" i="1"/>
  <c r="AK942" i="1" s="1"/>
  <c r="AM942" i="1" s="1"/>
  <c r="V996" i="1"/>
  <c r="Y996" i="1" s="1"/>
  <c r="AA996" i="1" s="1"/>
  <c r="S996" i="1"/>
  <c r="W996" i="1" s="1"/>
  <c r="Z996" i="1" s="1"/>
  <c r="AB996" i="1" s="1"/>
  <c r="AH996" i="1"/>
  <c r="AK996" i="1" s="1"/>
  <c r="AM996" i="1" s="1"/>
  <c r="AE996" i="1"/>
  <c r="AI996" i="1" s="1"/>
  <c r="AL996" i="1" s="1"/>
  <c r="AN996" i="1" s="1"/>
  <c r="V611" i="1"/>
  <c r="Y611" i="1" s="1"/>
  <c r="AA611" i="1" s="1"/>
  <c r="S611" i="1"/>
  <c r="W611" i="1" s="1"/>
  <c r="Z611" i="1" s="1"/>
  <c r="AB611" i="1" s="1"/>
  <c r="AE611" i="1"/>
  <c r="AI611" i="1" s="1"/>
  <c r="AL611" i="1" s="1"/>
  <c r="AN611" i="1" s="1"/>
  <c r="AH611" i="1"/>
  <c r="AK611" i="1" s="1"/>
  <c r="AM611" i="1" s="1"/>
  <c r="S420" i="1"/>
  <c r="W420" i="1" s="1"/>
  <c r="Z420" i="1" s="1"/>
  <c r="AB420" i="1" s="1"/>
  <c r="V420" i="1"/>
  <c r="Y420" i="1" s="1"/>
  <c r="AA420" i="1" s="1"/>
  <c r="AE420" i="1"/>
  <c r="AI420" i="1" s="1"/>
  <c r="AH420" i="1"/>
  <c r="AK420" i="1" s="1"/>
  <c r="AM420" i="1" s="1"/>
  <c r="AE885" i="1"/>
  <c r="AI885" i="1" s="1"/>
  <c r="AL885" i="1" s="1"/>
  <c r="AN885" i="1" s="1"/>
  <c r="AH885" i="1"/>
  <c r="AK885" i="1" s="1"/>
  <c r="AM885" i="1" s="1"/>
  <c r="V885" i="1"/>
  <c r="Y885" i="1" s="1"/>
  <c r="AA885" i="1" s="1"/>
  <c r="S885" i="1"/>
  <c r="W885" i="1" s="1"/>
  <c r="Z885" i="1" s="1"/>
  <c r="AB885" i="1" s="1"/>
  <c r="AH753" i="1"/>
  <c r="AK753" i="1" s="1"/>
  <c r="AM753" i="1" s="1"/>
  <c r="AE753" i="1"/>
  <c r="AI753" i="1" s="1"/>
  <c r="AL753" i="1" s="1"/>
  <c r="AN753" i="1" s="1"/>
  <c r="S753" i="1"/>
  <c r="W753" i="1" s="1"/>
  <c r="Z753" i="1" s="1"/>
  <c r="AB753" i="1" s="1"/>
  <c r="V753" i="1"/>
  <c r="Y753" i="1" s="1"/>
  <c r="AA753" i="1" s="1"/>
  <c r="AH863" i="1"/>
  <c r="AK863" i="1" s="1"/>
  <c r="AM863" i="1" s="1"/>
  <c r="AE863" i="1"/>
  <c r="AI863" i="1" s="1"/>
  <c r="AL863" i="1" s="1"/>
  <c r="AN863" i="1" s="1"/>
  <c r="S863" i="1"/>
  <c r="W863" i="1" s="1"/>
  <c r="Z863" i="1" s="1"/>
  <c r="AB863" i="1" s="1"/>
  <c r="V863" i="1"/>
  <c r="Y863" i="1" s="1"/>
  <c r="AA863" i="1" s="1"/>
  <c r="AH240" i="1"/>
  <c r="AK240" i="1" s="1"/>
  <c r="AM240" i="1" s="1"/>
  <c r="AE240" i="1"/>
  <c r="AI240" i="1" s="1"/>
  <c r="AL240" i="1" s="1"/>
  <c r="AN240" i="1" s="1"/>
  <c r="S240" i="1"/>
  <c r="W240" i="1" s="1"/>
  <c r="Z240" i="1" s="1"/>
  <c r="AB240" i="1" s="1"/>
  <c r="V240" i="1"/>
  <c r="Y240" i="1" s="1"/>
  <c r="AA240" i="1" s="1"/>
  <c r="AH805" i="1"/>
  <c r="AK805" i="1" s="1"/>
  <c r="AM805" i="1" s="1"/>
  <c r="AE805" i="1"/>
  <c r="AI805" i="1" s="1"/>
  <c r="AL805" i="1" s="1"/>
  <c r="AN805" i="1" s="1"/>
  <c r="V805" i="1"/>
  <c r="Y805" i="1" s="1"/>
  <c r="AA805" i="1" s="1"/>
  <c r="S805" i="1"/>
  <c r="W805" i="1" s="1"/>
  <c r="Z805" i="1" s="1"/>
  <c r="AB805" i="1" s="1"/>
  <c r="AE354" i="1"/>
  <c r="AI354" i="1" s="1"/>
  <c r="AL354" i="1" s="1"/>
  <c r="AN354" i="1" s="1"/>
  <c r="AH354" i="1"/>
  <c r="AK354" i="1" s="1"/>
  <c r="AM354" i="1" s="1"/>
  <c r="V354" i="1"/>
  <c r="Y354" i="1" s="1"/>
  <c r="AA354" i="1" s="1"/>
  <c r="S354" i="1"/>
  <c r="W354" i="1" s="1"/>
  <c r="Z354" i="1" s="1"/>
  <c r="AB354" i="1" s="1"/>
  <c r="S452" i="1"/>
  <c r="W452" i="1" s="1"/>
  <c r="Z452" i="1" s="1"/>
  <c r="AB452" i="1" s="1"/>
  <c r="V452" i="1"/>
  <c r="Y452" i="1" s="1"/>
  <c r="AA452" i="1" s="1"/>
  <c r="AE452" i="1"/>
  <c r="AI452" i="1" s="1"/>
  <c r="AL452" i="1" s="1"/>
  <c r="AN452" i="1" s="1"/>
  <c r="AH452" i="1"/>
  <c r="AK452" i="1" s="1"/>
  <c r="AM452" i="1" s="1"/>
  <c r="AE136" i="1"/>
  <c r="AI136" i="1" s="1"/>
  <c r="AL136" i="1" s="1"/>
  <c r="AN136" i="1" s="1"/>
  <c r="AH136" i="1"/>
  <c r="AK136" i="1" s="1"/>
  <c r="AM136" i="1" s="1"/>
  <c r="V136" i="1"/>
  <c r="Y136" i="1" s="1"/>
  <c r="AA136" i="1" s="1"/>
  <c r="S136" i="1"/>
  <c r="W136" i="1" s="1"/>
  <c r="Z136" i="1" s="1"/>
  <c r="AB136" i="1" s="1"/>
  <c r="AH708" i="1"/>
  <c r="AK708" i="1" s="1"/>
  <c r="AM708" i="1" s="1"/>
  <c r="AE708" i="1"/>
  <c r="AI708" i="1" s="1"/>
  <c r="AL708" i="1" s="1"/>
  <c r="AN708" i="1" s="1"/>
  <c r="S708" i="1"/>
  <c r="W708" i="1" s="1"/>
  <c r="Z708" i="1" s="1"/>
  <c r="AB708" i="1" s="1"/>
  <c r="V708" i="1"/>
  <c r="Y708" i="1" s="1"/>
  <c r="AA708" i="1" s="1"/>
  <c r="AH1076" i="1"/>
  <c r="AK1076" i="1" s="1"/>
  <c r="AM1076" i="1" s="1"/>
  <c r="AE1076" i="1"/>
  <c r="AI1076" i="1" s="1"/>
  <c r="AL1076" i="1" s="1"/>
  <c r="AN1076" i="1" s="1"/>
  <c r="V1076" i="1"/>
  <c r="Y1076" i="1" s="1"/>
  <c r="AA1076" i="1" s="1"/>
  <c r="S1076" i="1"/>
  <c r="W1076" i="1" s="1"/>
  <c r="Z1076" i="1" s="1"/>
  <c r="AB1076" i="1" s="1"/>
  <c r="S931" i="1"/>
  <c r="W931" i="1" s="1"/>
  <c r="Z931" i="1" s="1"/>
  <c r="AB931" i="1" s="1"/>
  <c r="V931" i="1"/>
  <c r="Y931" i="1" s="1"/>
  <c r="AA931" i="1" s="1"/>
  <c r="AH931" i="1"/>
  <c r="AK931" i="1" s="1"/>
  <c r="AM931" i="1" s="1"/>
  <c r="AE931" i="1"/>
  <c r="AI931" i="1" s="1"/>
  <c r="AL931" i="1" s="1"/>
  <c r="AN931" i="1" s="1"/>
  <c r="AE436" i="1"/>
  <c r="AI436" i="1" s="1"/>
  <c r="AL436" i="1" s="1"/>
  <c r="AN436" i="1" s="1"/>
  <c r="AH436" i="1"/>
  <c r="AK436" i="1" s="1"/>
  <c r="AM436" i="1" s="1"/>
  <c r="S436" i="1"/>
  <c r="W436" i="1" s="1"/>
  <c r="Z436" i="1" s="1"/>
  <c r="AB436" i="1" s="1"/>
  <c r="V436" i="1"/>
  <c r="Y436" i="1" s="1"/>
  <c r="AA436" i="1" s="1"/>
  <c r="V239" i="1"/>
  <c r="Y239" i="1" s="1"/>
  <c r="AA239" i="1" s="1"/>
  <c r="S239" i="1"/>
  <c r="W239" i="1" s="1"/>
  <c r="Z239" i="1" s="1"/>
  <c r="AB239" i="1" s="1"/>
  <c r="AE239" i="1"/>
  <c r="AI239" i="1" s="1"/>
  <c r="AL239" i="1" s="1"/>
  <c r="AN239" i="1" s="1"/>
  <c r="AH239" i="1"/>
  <c r="AK239" i="1" s="1"/>
  <c r="AM239" i="1" s="1"/>
  <c r="S66" i="1"/>
  <c r="W66" i="1" s="1"/>
  <c r="Z66" i="1" s="1"/>
  <c r="AB66" i="1" s="1"/>
  <c r="V66" i="1"/>
  <c r="Y66" i="1" s="1"/>
  <c r="AA66" i="1" s="1"/>
  <c r="AH66" i="1"/>
  <c r="AK66" i="1" s="1"/>
  <c r="AM66" i="1" s="1"/>
  <c r="AE66" i="1"/>
  <c r="AI66" i="1" s="1"/>
  <c r="AL66" i="1" s="1"/>
  <c r="AN66" i="1" s="1"/>
  <c r="V461" i="1"/>
  <c r="Y461" i="1" s="1"/>
  <c r="AA461" i="1" s="1"/>
  <c r="S461" i="1"/>
  <c r="W461" i="1" s="1"/>
  <c r="Z461" i="1" s="1"/>
  <c r="AB461" i="1" s="1"/>
  <c r="AH461" i="1"/>
  <c r="AK461" i="1" s="1"/>
  <c r="AM461" i="1" s="1"/>
  <c r="AE461" i="1"/>
  <c r="AI461" i="1" s="1"/>
  <c r="AL461" i="1" s="1"/>
  <c r="AN461" i="1" s="1"/>
  <c r="S944" i="1"/>
  <c r="W944" i="1" s="1"/>
  <c r="Z944" i="1" s="1"/>
  <c r="AB944" i="1" s="1"/>
  <c r="V944" i="1"/>
  <c r="Y944" i="1" s="1"/>
  <c r="AA944" i="1" s="1"/>
  <c r="AH944" i="1"/>
  <c r="AK944" i="1" s="1"/>
  <c r="AM944" i="1" s="1"/>
  <c r="AE944" i="1"/>
  <c r="AI944" i="1" s="1"/>
  <c r="AL944" i="1" s="1"/>
  <c r="AN944" i="1" s="1"/>
  <c r="V1019" i="1"/>
  <c r="Y1019" i="1" s="1"/>
  <c r="AA1019" i="1" s="1"/>
  <c r="S1019" i="1"/>
  <c r="W1019" i="1" s="1"/>
  <c r="Z1019" i="1" s="1"/>
  <c r="AB1019" i="1" s="1"/>
  <c r="AE1019" i="1"/>
  <c r="AI1019" i="1" s="1"/>
  <c r="AL1019" i="1" s="1"/>
  <c r="AN1019" i="1" s="1"/>
  <c r="AH1019" i="1"/>
  <c r="AK1019" i="1" s="1"/>
  <c r="AM1019" i="1" s="1"/>
  <c r="S569" i="1"/>
  <c r="W569" i="1" s="1"/>
  <c r="Z569" i="1" s="1"/>
  <c r="AB569" i="1" s="1"/>
  <c r="V569" i="1"/>
  <c r="Y569" i="1" s="1"/>
  <c r="AA569" i="1" s="1"/>
  <c r="AH569" i="1"/>
  <c r="AK569" i="1" s="1"/>
  <c r="AM569" i="1" s="1"/>
  <c r="AE569" i="1"/>
  <c r="AI569" i="1" s="1"/>
  <c r="AL569" i="1" s="1"/>
  <c r="AN569" i="1" s="1"/>
  <c r="V959" i="1"/>
  <c r="Y959" i="1" s="1"/>
  <c r="AA959" i="1" s="1"/>
  <c r="S959" i="1"/>
  <c r="W959" i="1" s="1"/>
  <c r="Z959" i="1" s="1"/>
  <c r="AB959" i="1" s="1"/>
  <c r="AH959" i="1"/>
  <c r="AK959" i="1" s="1"/>
  <c r="AM959" i="1" s="1"/>
  <c r="AE959" i="1"/>
  <c r="AI959" i="1" s="1"/>
  <c r="AL959" i="1" s="1"/>
  <c r="AN959" i="1" s="1"/>
  <c r="AH1004" i="1"/>
  <c r="AK1004" i="1" s="1"/>
  <c r="AM1004" i="1" s="1"/>
  <c r="AE1004" i="1"/>
  <c r="AI1004" i="1" s="1"/>
  <c r="AL1004" i="1" s="1"/>
  <c r="AN1004" i="1" s="1"/>
  <c r="V1004" i="1"/>
  <c r="Y1004" i="1" s="1"/>
  <c r="AA1004" i="1" s="1"/>
  <c r="S1004" i="1"/>
  <c r="W1004" i="1" s="1"/>
  <c r="Z1004" i="1" s="1"/>
  <c r="AB1004" i="1" s="1"/>
  <c r="V663" i="1"/>
  <c r="Y663" i="1" s="1"/>
  <c r="AA663" i="1" s="1"/>
  <c r="S663" i="1"/>
  <c r="W663" i="1" s="1"/>
  <c r="Z663" i="1" s="1"/>
  <c r="AB663" i="1" s="1"/>
  <c r="AE663" i="1"/>
  <c r="AI663" i="1" s="1"/>
  <c r="AL663" i="1" s="1"/>
  <c r="AN663" i="1" s="1"/>
  <c r="AH663" i="1"/>
  <c r="AK663" i="1" s="1"/>
  <c r="AM663" i="1" s="1"/>
  <c r="AH565" i="1"/>
  <c r="AK565" i="1" s="1"/>
  <c r="AM565" i="1" s="1"/>
  <c r="AE565" i="1"/>
  <c r="AI565" i="1" s="1"/>
  <c r="AL565" i="1" s="1"/>
  <c r="AN565" i="1" s="1"/>
  <c r="V565" i="1"/>
  <c r="Y565" i="1" s="1"/>
  <c r="AA565" i="1" s="1"/>
  <c r="S565" i="1"/>
  <c r="W565" i="1" s="1"/>
  <c r="Z565" i="1" s="1"/>
  <c r="AB565" i="1" s="1"/>
  <c r="V926" i="1"/>
  <c r="Y926" i="1" s="1"/>
  <c r="AA926" i="1" s="1"/>
  <c r="S926" i="1"/>
  <c r="W926" i="1" s="1"/>
  <c r="Z926" i="1" s="1"/>
  <c r="AB926" i="1" s="1"/>
  <c r="AH926" i="1"/>
  <c r="AK926" i="1" s="1"/>
  <c r="AM926" i="1" s="1"/>
  <c r="AE926" i="1"/>
  <c r="AI926" i="1" s="1"/>
  <c r="V594" i="1"/>
  <c r="Y594" i="1" s="1"/>
  <c r="AA594" i="1" s="1"/>
  <c r="S594" i="1"/>
  <c r="W594" i="1" s="1"/>
  <c r="Z594" i="1" s="1"/>
  <c r="AB594" i="1" s="1"/>
  <c r="AE594" i="1"/>
  <c r="AI594" i="1" s="1"/>
  <c r="AL594" i="1" s="1"/>
  <c r="AN594" i="1" s="1"/>
  <c r="AH594" i="1"/>
  <c r="AK594" i="1" s="1"/>
  <c r="AM594" i="1" s="1"/>
  <c r="V865" i="1"/>
  <c r="Y865" i="1" s="1"/>
  <c r="AA865" i="1" s="1"/>
  <c r="S865" i="1"/>
  <c r="W865" i="1" s="1"/>
  <c r="Z865" i="1" s="1"/>
  <c r="AB865" i="1" s="1"/>
  <c r="AE865" i="1"/>
  <c r="AI865" i="1" s="1"/>
  <c r="AL865" i="1" s="1"/>
  <c r="AN865" i="1" s="1"/>
  <c r="AH865" i="1"/>
  <c r="AK865" i="1" s="1"/>
  <c r="AM865" i="1" s="1"/>
  <c r="AE889" i="1"/>
  <c r="AI889" i="1" s="1"/>
  <c r="AL889" i="1" s="1"/>
  <c r="AN889" i="1" s="1"/>
  <c r="AH889" i="1"/>
  <c r="AK889" i="1" s="1"/>
  <c r="AM889" i="1" s="1"/>
  <c r="V889" i="1"/>
  <c r="Y889" i="1" s="1"/>
  <c r="AA889" i="1" s="1"/>
  <c r="S889" i="1"/>
  <c r="W889" i="1" s="1"/>
  <c r="Z889" i="1" s="1"/>
  <c r="AB889" i="1" s="1"/>
  <c r="AH914" i="1"/>
  <c r="AK914" i="1" s="1"/>
  <c r="AM914" i="1" s="1"/>
  <c r="AE914" i="1"/>
  <c r="AI914" i="1" s="1"/>
  <c r="AL914" i="1" s="1"/>
  <c r="AN914" i="1" s="1"/>
  <c r="V914" i="1"/>
  <c r="Y914" i="1" s="1"/>
  <c r="AA914" i="1" s="1"/>
  <c r="S914" i="1"/>
  <c r="W914" i="1" s="1"/>
  <c r="Z914" i="1" s="1"/>
  <c r="AB914" i="1" s="1"/>
  <c r="S200" i="1"/>
  <c r="W200" i="1" s="1"/>
  <c r="Z200" i="1" s="1"/>
  <c r="AB200" i="1" s="1"/>
  <c r="V200" i="1"/>
  <c r="Y200" i="1" s="1"/>
  <c r="AA200" i="1" s="1"/>
  <c r="AH200" i="1"/>
  <c r="AK200" i="1" s="1"/>
  <c r="AM200" i="1" s="1"/>
  <c r="AE200" i="1"/>
  <c r="AI200" i="1" s="1"/>
  <c r="AL200" i="1" s="1"/>
  <c r="AN200" i="1" s="1"/>
  <c r="S59" i="1"/>
  <c r="W59" i="1" s="1"/>
  <c r="Z59" i="1" s="1"/>
  <c r="AB59" i="1" s="1"/>
  <c r="V59" i="1"/>
  <c r="Y59" i="1" s="1"/>
  <c r="AA59" i="1" s="1"/>
  <c r="AH59" i="1"/>
  <c r="AK59" i="1" s="1"/>
  <c r="AM59" i="1" s="1"/>
  <c r="AE59" i="1"/>
  <c r="AI59" i="1" s="1"/>
  <c r="AL59" i="1" s="1"/>
  <c r="AN59" i="1" s="1"/>
  <c r="AH1042" i="1"/>
  <c r="AK1042" i="1" s="1"/>
  <c r="AM1042" i="1" s="1"/>
  <c r="AE1042" i="1"/>
  <c r="AI1042" i="1" s="1"/>
  <c r="AL1042" i="1" s="1"/>
  <c r="AN1042" i="1" s="1"/>
  <c r="S1042" i="1"/>
  <c r="W1042" i="1" s="1"/>
  <c r="Z1042" i="1" s="1"/>
  <c r="AB1042" i="1" s="1"/>
  <c r="V1042" i="1"/>
  <c r="Y1042" i="1" s="1"/>
  <c r="AA1042" i="1" s="1"/>
  <c r="AH994" i="1"/>
  <c r="AK994" i="1" s="1"/>
  <c r="AM994" i="1" s="1"/>
  <c r="AE994" i="1"/>
  <c r="AI994" i="1" s="1"/>
  <c r="AL994" i="1" s="1"/>
  <c r="AN994" i="1" s="1"/>
  <c r="V994" i="1"/>
  <c r="Y994" i="1" s="1"/>
  <c r="AA994" i="1" s="1"/>
  <c r="S994" i="1"/>
  <c r="W994" i="1" s="1"/>
  <c r="Z994" i="1" s="1"/>
  <c r="AB994" i="1" s="1"/>
  <c r="S50" i="1"/>
  <c r="W50" i="1" s="1"/>
  <c r="Z50" i="1" s="1"/>
  <c r="AB50" i="1" s="1"/>
  <c r="V50" i="1"/>
  <c r="Y50" i="1" s="1"/>
  <c r="AA50" i="1" s="1"/>
  <c r="AH50" i="1"/>
  <c r="AK50" i="1" s="1"/>
  <c r="AM50" i="1" s="1"/>
  <c r="AE50" i="1"/>
  <c r="AI50" i="1" s="1"/>
  <c r="AL50" i="1" s="1"/>
  <c r="AN50" i="1" s="1"/>
  <c r="AH898" i="1"/>
  <c r="AK898" i="1" s="1"/>
  <c r="AM898" i="1" s="1"/>
  <c r="AE898" i="1"/>
  <c r="AI898" i="1" s="1"/>
  <c r="AL898" i="1" s="1"/>
  <c r="AN898" i="1" s="1"/>
  <c r="S898" i="1"/>
  <c r="W898" i="1" s="1"/>
  <c r="Z898" i="1" s="1"/>
  <c r="AB898" i="1" s="1"/>
  <c r="V898" i="1"/>
  <c r="Y898" i="1" s="1"/>
  <c r="AA898" i="1" s="1"/>
  <c r="V599" i="1"/>
  <c r="Y599" i="1" s="1"/>
  <c r="AA599" i="1" s="1"/>
  <c r="S599" i="1"/>
  <c r="W599" i="1" s="1"/>
  <c r="Z599" i="1" s="1"/>
  <c r="AB599" i="1" s="1"/>
  <c r="AE599" i="1"/>
  <c r="AI599" i="1" s="1"/>
  <c r="AL599" i="1" s="1"/>
  <c r="AN599" i="1" s="1"/>
  <c r="AH599" i="1"/>
  <c r="AK599" i="1" s="1"/>
  <c r="AM599" i="1" s="1"/>
  <c r="V764" i="1"/>
  <c r="Y764" i="1" s="1"/>
  <c r="AA764" i="1" s="1"/>
  <c r="S764" i="1"/>
  <c r="W764" i="1" s="1"/>
  <c r="Z764" i="1" s="1"/>
  <c r="AB764" i="1" s="1"/>
  <c r="AE764" i="1"/>
  <c r="AI764" i="1" s="1"/>
  <c r="AL764" i="1" s="1"/>
  <c r="AN764" i="1" s="1"/>
  <c r="AH764" i="1"/>
  <c r="AK764" i="1" s="1"/>
  <c r="AM764" i="1" s="1"/>
  <c r="V922" i="1"/>
  <c r="Y922" i="1" s="1"/>
  <c r="AA922" i="1" s="1"/>
  <c r="S922" i="1"/>
  <c r="W922" i="1" s="1"/>
  <c r="Z922" i="1" s="1"/>
  <c r="AB922" i="1" s="1"/>
  <c r="AH922" i="1"/>
  <c r="AK922" i="1" s="1"/>
  <c r="AM922" i="1" s="1"/>
  <c r="AE922" i="1"/>
  <c r="AI922" i="1" s="1"/>
  <c r="AL922" i="1" s="1"/>
  <c r="AN922" i="1" s="1"/>
  <c r="S67" i="1"/>
  <c r="W67" i="1" s="1"/>
  <c r="Z67" i="1" s="1"/>
  <c r="AB67" i="1" s="1"/>
  <c r="V67" i="1"/>
  <c r="Y67" i="1" s="1"/>
  <c r="AA67" i="1" s="1"/>
  <c r="AH67" i="1"/>
  <c r="AK67" i="1" s="1"/>
  <c r="AM67" i="1" s="1"/>
  <c r="AE67" i="1"/>
  <c r="AI67" i="1" s="1"/>
  <c r="AL67" i="1" s="1"/>
  <c r="AN67" i="1" s="1"/>
  <c r="S118" i="1"/>
  <c r="W118" i="1" s="1"/>
  <c r="Z118" i="1" s="1"/>
  <c r="AB118" i="1" s="1"/>
  <c r="V118" i="1"/>
  <c r="Y118" i="1" s="1"/>
  <c r="AA118" i="1" s="1"/>
  <c r="AH118" i="1"/>
  <c r="AK118" i="1" s="1"/>
  <c r="AM118" i="1" s="1"/>
  <c r="AE118" i="1"/>
  <c r="AI118" i="1" s="1"/>
  <c r="AL118" i="1" s="1"/>
  <c r="AN118" i="1" s="1"/>
  <c r="S829" i="1"/>
  <c r="W829" i="1" s="1"/>
  <c r="Z829" i="1" s="1"/>
  <c r="AB829" i="1" s="1"/>
  <c r="V829" i="1"/>
  <c r="Y829" i="1" s="1"/>
  <c r="AA829" i="1" s="1"/>
  <c r="AH829" i="1"/>
  <c r="AK829" i="1" s="1"/>
  <c r="AM829" i="1" s="1"/>
  <c r="AE829" i="1"/>
  <c r="AI829" i="1" s="1"/>
  <c r="AL829" i="1" s="1"/>
  <c r="AN829" i="1" s="1"/>
  <c r="V731" i="1"/>
  <c r="Y731" i="1" s="1"/>
  <c r="AA731" i="1" s="1"/>
  <c r="S731" i="1"/>
  <c r="W731" i="1" s="1"/>
  <c r="Z731" i="1" s="1"/>
  <c r="AB731" i="1" s="1"/>
  <c r="AE731" i="1"/>
  <c r="AI731" i="1" s="1"/>
  <c r="AL731" i="1" s="1"/>
  <c r="AN731" i="1" s="1"/>
  <c r="AH731" i="1"/>
  <c r="AK731" i="1" s="1"/>
  <c r="AM731" i="1" s="1"/>
  <c r="AH664" i="1"/>
  <c r="AK664" i="1" s="1"/>
  <c r="AM664" i="1" s="1"/>
  <c r="AE664" i="1"/>
  <c r="AI664" i="1" s="1"/>
  <c r="AL664" i="1" s="1"/>
  <c r="AN664" i="1" s="1"/>
  <c r="V664" i="1"/>
  <c r="Y664" i="1" s="1"/>
  <c r="AA664" i="1" s="1"/>
  <c r="S664" i="1"/>
  <c r="W664" i="1" s="1"/>
  <c r="Z664" i="1" s="1"/>
  <c r="AB664" i="1" s="1"/>
  <c r="V907" i="1"/>
  <c r="Y907" i="1" s="1"/>
  <c r="AA907" i="1" s="1"/>
  <c r="S907" i="1"/>
  <c r="W907" i="1" s="1"/>
  <c r="Z907" i="1" s="1"/>
  <c r="AB907" i="1" s="1"/>
  <c r="AH907" i="1"/>
  <c r="AK907" i="1" s="1"/>
  <c r="AM907" i="1" s="1"/>
  <c r="AE907" i="1"/>
  <c r="AE989" i="1"/>
  <c r="AI989" i="1" s="1"/>
  <c r="AL989" i="1" s="1"/>
  <c r="AN989" i="1" s="1"/>
  <c r="AH989" i="1"/>
  <c r="AK989" i="1" s="1"/>
  <c r="AM989" i="1" s="1"/>
  <c r="S989" i="1"/>
  <c r="W989" i="1" s="1"/>
  <c r="Z989" i="1" s="1"/>
  <c r="AB989" i="1" s="1"/>
  <c r="V989" i="1"/>
  <c r="Y989" i="1" s="1"/>
  <c r="AA989" i="1" s="1"/>
  <c r="S680" i="1"/>
  <c r="W680" i="1" s="1"/>
  <c r="Z680" i="1" s="1"/>
  <c r="AB680" i="1" s="1"/>
  <c r="V680" i="1"/>
  <c r="Y680" i="1" s="1"/>
  <c r="AA680" i="1" s="1"/>
  <c r="AH680" i="1"/>
  <c r="AK680" i="1" s="1"/>
  <c r="AM680" i="1" s="1"/>
  <c r="AE680" i="1"/>
  <c r="AH744" i="1"/>
  <c r="AK744" i="1" s="1"/>
  <c r="AM744" i="1" s="1"/>
  <c r="AE744" i="1"/>
  <c r="AI744" i="1" s="1"/>
  <c r="AL744" i="1" s="1"/>
  <c r="AN744" i="1" s="1"/>
  <c r="V744" i="1"/>
  <c r="Y744" i="1" s="1"/>
  <c r="AA744" i="1" s="1"/>
  <c r="S744" i="1"/>
  <c r="W744" i="1" s="1"/>
  <c r="Z744" i="1" s="1"/>
  <c r="AB744" i="1" s="1"/>
  <c r="S696" i="1"/>
  <c r="W696" i="1" s="1"/>
  <c r="Z696" i="1" s="1"/>
  <c r="AB696" i="1" s="1"/>
  <c r="V696" i="1"/>
  <c r="Y696" i="1" s="1"/>
  <c r="AA696" i="1" s="1"/>
  <c r="AH696" i="1"/>
  <c r="AK696" i="1" s="1"/>
  <c r="AM696" i="1" s="1"/>
  <c r="AE696" i="1"/>
  <c r="AI696" i="1" s="1"/>
  <c r="AL696" i="1" s="1"/>
  <c r="AN696" i="1" s="1"/>
  <c r="S987" i="1"/>
  <c r="W987" i="1" s="1"/>
  <c r="Z987" i="1" s="1"/>
  <c r="AB987" i="1" s="1"/>
  <c r="V987" i="1"/>
  <c r="Y987" i="1" s="1"/>
  <c r="AA987" i="1" s="1"/>
  <c r="AE987" i="1"/>
  <c r="AI987" i="1" s="1"/>
  <c r="AL987" i="1" s="1"/>
  <c r="AN987" i="1" s="1"/>
  <c r="AH987" i="1"/>
  <c r="AK987" i="1" s="1"/>
  <c r="AM987" i="1" s="1"/>
  <c r="S784" i="1"/>
  <c r="W784" i="1" s="1"/>
  <c r="Z784" i="1" s="1"/>
  <c r="AB784" i="1" s="1"/>
  <c r="V784" i="1"/>
  <c r="Y784" i="1" s="1"/>
  <c r="AA784" i="1" s="1"/>
  <c r="AH784" i="1"/>
  <c r="AK784" i="1" s="1"/>
  <c r="AM784" i="1" s="1"/>
  <c r="AE784" i="1"/>
  <c r="AI784" i="1" s="1"/>
  <c r="AL784" i="1" s="1"/>
  <c r="AN784" i="1" s="1"/>
  <c r="V923" i="1"/>
  <c r="Y923" i="1" s="1"/>
  <c r="AA923" i="1" s="1"/>
  <c r="S923" i="1"/>
  <c r="W923" i="1" s="1"/>
  <c r="Z923" i="1" s="1"/>
  <c r="AB923" i="1" s="1"/>
  <c r="AH923" i="1"/>
  <c r="AK923" i="1" s="1"/>
  <c r="AM923" i="1" s="1"/>
  <c r="AE923" i="1"/>
  <c r="AI923" i="1" s="1"/>
  <c r="AL923" i="1" s="1"/>
  <c r="AN923" i="1" s="1"/>
  <c r="V419" i="1"/>
  <c r="Y419" i="1" s="1"/>
  <c r="AA419" i="1" s="1"/>
  <c r="S419" i="1"/>
  <c r="W419" i="1" s="1"/>
  <c r="Z419" i="1" s="1"/>
  <c r="AB419" i="1" s="1"/>
  <c r="AH419" i="1"/>
  <c r="AK419" i="1" s="1"/>
  <c r="AM419" i="1" s="1"/>
  <c r="AE419" i="1"/>
  <c r="AI419" i="1" s="1"/>
  <c r="AL419" i="1" s="1"/>
  <c r="AN419" i="1" s="1"/>
  <c r="O4" i="7"/>
  <c r="Q4" i="7"/>
  <c r="AL641" i="1" l="1"/>
  <c r="AN641" i="1" s="1"/>
  <c r="AL54" i="1"/>
  <c r="AN54" i="1" s="1"/>
  <c r="AL560" i="1"/>
  <c r="AN560" i="1" s="1"/>
  <c r="AL681" i="1"/>
  <c r="AN681" i="1" s="1"/>
  <c r="AL390" i="1"/>
  <c r="AN390" i="1" s="1"/>
  <c r="AL533" i="1"/>
  <c r="AN533" i="1" s="1"/>
  <c r="AL279" i="1"/>
  <c r="AN279" i="1" s="1"/>
  <c r="AL469" i="1"/>
  <c r="AN469" i="1" s="1"/>
  <c r="AL357" i="1"/>
  <c r="AN357" i="1" s="1"/>
  <c r="AL543" i="1"/>
  <c r="AN543" i="1" s="1"/>
  <c r="AL217" i="1"/>
  <c r="AN217" i="1" s="1"/>
  <c r="AL903" i="1"/>
  <c r="AN903" i="1" s="1"/>
  <c r="AL858" i="1"/>
  <c r="AN858" i="1" s="1"/>
  <c r="AL434" i="1"/>
  <c r="AN434" i="1" s="1"/>
  <c r="AL416" i="1"/>
  <c r="AN416" i="1" s="1"/>
  <c r="AL575" i="1"/>
  <c r="AN575" i="1" s="1"/>
  <c r="AL648" i="1"/>
  <c r="AN648" i="1" s="1"/>
  <c r="AL549" i="1"/>
  <c r="AN549" i="1" s="1"/>
  <c r="AL843" i="1"/>
  <c r="AN843" i="1" s="1"/>
  <c r="AL213" i="1"/>
  <c r="AN213" i="1" s="1"/>
  <c r="AL954" i="1"/>
  <c r="AN954" i="1" s="1"/>
  <c r="AL299" i="1"/>
  <c r="AN299" i="1" s="1"/>
  <c r="AI680" i="1"/>
  <c r="AL680" i="1" s="1"/>
  <c r="AN680" i="1" s="1"/>
  <c r="AI907" i="1"/>
  <c r="AL907" i="1" s="1"/>
  <c r="AN907" i="1" s="1"/>
  <c r="AI672" i="1"/>
  <c r="AL672" i="1" s="1"/>
  <c r="AN672" i="1" s="1"/>
  <c r="AI788" i="1"/>
  <c r="AL788" i="1" s="1"/>
  <c r="AN788" i="1" s="1"/>
  <c r="AI15" i="1"/>
  <c r="AL15" i="1" s="1"/>
  <c r="AN15" i="1" s="1"/>
  <c r="AI683" i="1"/>
  <c r="AL683" i="1" s="1"/>
  <c r="AN683" i="1" s="1"/>
  <c r="AI623" i="1"/>
  <c r="AL623" i="1" s="1"/>
  <c r="AN623" i="1" s="1"/>
  <c r="AI293" i="1"/>
  <c r="AL293" i="1" s="1"/>
  <c r="AN293" i="1" s="1"/>
  <c r="AI271" i="1"/>
  <c r="AL271" i="1" s="1"/>
  <c r="AN271" i="1" s="1"/>
  <c r="AI388" i="1"/>
  <c r="AL388" i="1" s="1"/>
  <c r="AN388" i="1" s="1"/>
  <c r="AI763" i="1"/>
  <c r="AL763" i="1" s="1"/>
  <c r="AN763" i="1" s="1"/>
  <c r="AI871" i="1"/>
  <c r="AL871" i="1" s="1"/>
  <c r="AN871" i="1" s="1"/>
  <c r="AI191" i="1"/>
  <c r="AL191" i="1" s="1"/>
  <c r="AN191" i="1" s="1"/>
  <c r="AI394" i="1"/>
  <c r="AL394" i="1" s="1"/>
  <c r="AN394" i="1" s="1"/>
  <c r="AI69" i="1"/>
  <c r="AL69" i="1" s="1"/>
  <c r="AN69" i="1" s="1"/>
  <c r="AL540" i="1"/>
  <c r="AN540" i="1" s="1"/>
  <c r="AL881" i="1"/>
  <c r="AN881" i="1" s="1"/>
  <c r="AL1005" i="1"/>
  <c r="AN1005" i="1" s="1"/>
  <c r="AL496" i="1"/>
  <c r="AN496" i="1" s="1"/>
  <c r="AL311" i="1"/>
  <c r="AN311" i="1" s="1"/>
  <c r="AL79" i="1"/>
  <c r="AN79" i="1" s="1"/>
  <c r="AL340" i="1"/>
  <c r="AN340" i="1" s="1"/>
  <c r="AL568" i="1"/>
  <c r="AN568" i="1" s="1"/>
  <c r="AL908" i="1"/>
  <c r="AN908" i="1" s="1"/>
  <c r="AL926" i="1"/>
  <c r="AN926" i="1" s="1"/>
  <c r="AL420" i="1"/>
  <c r="AN420" i="1" s="1"/>
  <c r="AL910" i="1"/>
  <c r="AN910" i="1" s="1"/>
  <c r="AL967" i="1"/>
  <c r="AN967" i="1" s="1"/>
  <c r="AL815" i="1"/>
  <c r="AN815" i="1" s="1"/>
  <c r="AL590" i="1"/>
  <c r="AN590" i="1" s="1"/>
  <c r="AL499" i="1"/>
  <c r="AN499" i="1" s="1"/>
  <c r="AL915" i="1"/>
  <c r="AN915" i="1" s="1"/>
  <c r="AL990" i="1"/>
  <c r="AN990" i="1" s="1"/>
  <c r="AL102" i="1"/>
  <c r="AN102" i="1" s="1"/>
  <c r="AL859" i="1"/>
  <c r="AN859" i="1" s="1"/>
  <c r="AL978" i="1"/>
  <c r="AN978" i="1" s="1"/>
  <c r="AL363" i="1"/>
  <c r="AN363" i="1" s="1"/>
  <c r="AL319" i="1"/>
  <c r="AN319" i="1" s="1"/>
  <c r="AL290" i="1"/>
  <c r="AN290" i="1" s="1"/>
  <c r="AL215" i="1"/>
  <c r="AN215" i="1" s="1"/>
  <c r="AL336" i="1"/>
  <c r="AN336" i="1" s="1"/>
  <c r="AL448" i="1"/>
  <c r="AN448" i="1" s="1"/>
  <c r="AL249" i="1"/>
  <c r="AN249" i="1" s="1"/>
  <c r="AL732" i="1"/>
  <c r="AN732" i="1" s="1"/>
  <c r="AL412" i="1"/>
  <c r="AN412" i="1" s="1"/>
  <c r="AL281" i="1"/>
  <c r="AN281" i="1" s="1"/>
  <c r="AL480" i="1"/>
  <c r="AN480" i="1" s="1"/>
  <c r="AL900" i="1"/>
  <c r="AN900" i="1" s="1"/>
  <c r="AL27" i="1"/>
  <c r="AN27" i="1" s="1"/>
  <c r="AL535" i="1"/>
  <c r="AN535" i="1" s="1"/>
  <c r="AL577" i="1"/>
  <c r="AN577" i="1" s="1"/>
  <c r="AL924" i="1"/>
  <c r="AN924" i="1" s="1"/>
  <c r="AL687" i="1"/>
  <c r="AN687" i="1" s="1"/>
  <c r="AL362" i="1"/>
  <c r="AN362" i="1" s="1"/>
  <c r="AL330" i="1"/>
  <c r="AN330" i="1" s="1"/>
  <c r="AL510" i="1"/>
  <c r="AN510" i="1" s="1"/>
  <c r="AI576" i="1"/>
  <c r="AL576" i="1" s="1"/>
  <c r="AN576" i="1" s="1"/>
  <c r="AI455" i="1"/>
  <c r="AL455" i="1" s="1"/>
  <c r="AN455" i="1" s="1"/>
  <c r="AI108" i="1"/>
  <c r="AL108" i="1" s="1"/>
  <c r="AN108" i="1" s="1"/>
  <c r="AI814" i="1"/>
  <c r="AL814" i="1" s="1"/>
  <c r="AN814" i="1" s="1"/>
  <c r="AI377" i="1"/>
  <c r="AL377" i="1" s="1"/>
  <c r="AN377" i="1" s="1"/>
  <c r="AI1014" i="1"/>
  <c r="AL1014" i="1" s="1"/>
  <c r="AN1014" i="1" s="1"/>
  <c r="AI617" i="1"/>
  <c r="AL617" i="1" s="1"/>
  <c r="AN617" i="1" s="1"/>
  <c r="AI665" i="1"/>
  <c r="AL665" i="1" s="1"/>
  <c r="AN665" i="1" s="1"/>
  <c r="AI532" i="1"/>
  <c r="AL532" i="1" s="1"/>
  <c r="AN532" i="1" s="1"/>
  <c r="AI407" i="1"/>
  <c r="AL407" i="1" s="1"/>
  <c r="AN407" i="1" s="1"/>
  <c r="AI522" i="1"/>
  <c r="AL522" i="1" s="1"/>
  <c r="AN522" i="1" s="1"/>
  <c r="AI1070" i="1"/>
  <c r="AL1070" i="1" s="1"/>
  <c r="AN1070" i="1" s="1"/>
  <c r="AI441" i="1"/>
  <c r="AL441" i="1" s="1"/>
  <c r="AN441" i="1" s="1"/>
  <c r="AI391" i="1"/>
  <c r="AL391" i="1" s="1"/>
  <c r="AN391" i="1" s="1"/>
  <c r="AI409" i="1"/>
  <c r="AL409" i="1" s="1"/>
  <c r="AN409" i="1" s="1"/>
  <c r="AI718" i="1"/>
  <c r="AL718" i="1" s="1"/>
  <c r="AN718" i="1" s="1"/>
  <c r="AI925" i="1"/>
  <c r="AL925" i="1" s="1"/>
  <c r="AN925" i="1" s="1"/>
  <c r="AI572" i="1"/>
  <c r="AL572" i="1" s="1"/>
  <c r="AN572" i="1" s="1"/>
  <c r="AI487" i="1"/>
  <c r="AL487" i="1" s="1"/>
  <c r="AN487" i="1" s="1"/>
  <c r="AI830" i="1"/>
  <c r="AL830" i="1" s="1"/>
  <c r="AN830" i="1" s="1"/>
  <c r="AI710" i="1"/>
  <c r="AL710" i="1" s="1"/>
  <c r="AN710" i="1" s="1"/>
  <c r="AI778" i="1"/>
  <c r="AL778" i="1" s="1"/>
  <c r="AN778" i="1" s="1"/>
  <c r="AI516" i="1"/>
  <c r="AL516" i="1" s="1"/>
  <c r="AN516" i="1" s="1"/>
  <c r="AI180" i="1"/>
  <c r="AL180" i="1" s="1"/>
  <c r="AN180" i="1" s="1"/>
  <c r="AI315" i="1"/>
  <c r="AL315" i="1" s="1"/>
  <c r="AN315" i="1" s="1"/>
  <c r="AI551" i="1"/>
  <c r="AL551" i="1" s="1"/>
  <c r="AN551" i="1" s="1"/>
  <c r="AI604" i="1"/>
  <c r="AL604" i="1" s="1"/>
  <c r="AN604" i="1" s="1"/>
  <c r="AI847" i="1"/>
  <c r="AL847" i="1" s="1"/>
  <c r="AN847" i="1" s="1"/>
  <c r="AI774" i="1"/>
  <c r="AL774" i="1" s="1"/>
  <c r="AN774" i="1" s="1"/>
  <c r="AI389" i="1"/>
  <c r="AL389" i="1" s="1"/>
  <c r="AN389" i="1" s="1"/>
  <c r="AI660" i="1"/>
  <c r="AL660" i="1" s="1"/>
  <c r="AN660" i="1" s="1"/>
  <c r="AI163" i="1"/>
  <c r="AL163" i="1" s="1"/>
  <c r="AN163" i="1" s="1"/>
  <c r="AI308" i="1"/>
  <c r="AL308" i="1" s="1"/>
  <c r="AN308" i="1" s="1"/>
  <c r="AI400" i="1"/>
  <c r="AL400" i="1" s="1"/>
  <c r="AN400" i="1" s="1"/>
  <c r="AI432" i="1"/>
  <c r="AL432" i="1" s="1"/>
  <c r="AN432" i="1" s="1"/>
  <c r="AI485" i="1"/>
  <c r="AL485" i="1" s="1"/>
  <c r="AN485" i="1" s="1"/>
  <c r="AI592" i="1"/>
  <c r="AL592" i="1" s="1"/>
  <c r="AN592" i="1" s="1"/>
  <c r="AI953" i="1"/>
  <c r="AL953" i="1" s="1"/>
  <c r="AN953" i="1" s="1"/>
  <c r="AI68" i="1"/>
  <c r="AL68" i="1" s="1"/>
  <c r="AN68" i="1" s="1"/>
  <c r="AI423" i="1"/>
  <c r="AL423" i="1" s="1"/>
  <c r="AN423" i="1" s="1"/>
  <c r="AI832" i="1"/>
  <c r="AL832" i="1" s="1"/>
  <c r="AN832" i="1" s="1"/>
  <c r="AI609" i="1"/>
  <c r="AL609" i="1" s="1"/>
  <c r="AN609" i="1" s="1"/>
  <c r="AI1062" i="1"/>
  <c r="AL1062" i="1" s="1"/>
  <c r="AN1062" i="1" s="1"/>
  <c r="AI132" i="1"/>
  <c r="AL132" i="1" s="1"/>
  <c r="AN132" i="1" s="1"/>
  <c r="AI430" i="1"/>
  <c r="AL430" i="1" s="1"/>
  <c r="AN430" i="1" s="1"/>
  <c r="AI228" i="1"/>
  <c r="AL228" i="1" s="1"/>
  <c r="AN228" i="1" s="1"/>
  <c r="AI517" i="1"/>
  <c r="AL517" i="1" s="1"/>
  <c r="AN517" i="1" s="1"/>
  <c r="AI588" i="1"/>
  <c r="AL588" i="1" s="1"/>
  <c r="AN588" i="1" s="1"/>
  <c r="AI331" i="1"/>
  <c r="AL331" i="1" s="1"/>
  <c r="AN331" i="1" s="1"/>
  <c r="O5" i="7"/>
  <c r="Q5" i="7"/>
  <c r="O6" i="7" l="1"/>
  <c r="Q6" i="7"/>
  <c r="O7" i="7" l="1"/>
  <c r="Q7" i="7"/>
  <c r="O8" i="7" l="1"/>
  <c r="Q8" i="7"/>
  <c r="O9" i="7" l="1"/>
  <c r="Q9" i="7"/>
  <c r="O10" i="7" l="1"/>
  <c r="Q10" i="7"/>
  <c r="O11" i="7" l="1"/>
  <c r="Q11" i="7"/>
  <c r="O12" i="7" l="1"/>
  <c r="Q12" i="7"/>
  <c r="O13" i="7" l="1"/>
  <c r="Q13" i="7"/>
  <c r="O14" i="7" l="1"/>
  <c r="Q14" i="7"/>
  <c r="O15" i="7" l="1"/>
  <c r="Q15" i="7"/>
  <c r="O16" i="7" l="1"/>
  <c r="Q16" i="7"/>
  <c r="O17" i="7" l="1"/>
  <c r="Q17" i="7"/>
  <c r="O18" i="7" l="1"/>
  <c r="Q18" i="7"/>
  <c r="O19" i="7" l="1"/>
  <c r="Q19" i="7"/>
  <c r="O20" i="7" l="1"/>
  <c r="Q20" i="7"/>
  <c r="O21" i="7" l="1"/>
  <c r="Q21" i="7"/>
  <c r="O22" i="7" l="1"/>
  <c r="Q22" i="7"/>
  <c r="O23" i="7" l="1"/>
  <c r="Q23" i="7"/>
  <c r="O24" i="7" l="1"/>
  <c r="Q24" i="7"/>
  <c r="O25" i="7" l="1"/>
  <c r="Q25" i="7"/>
  <c r="O26" i="7" l="1"/>
  <c r="Q26" i="7"/>
  <c r="O27" i="7" l="1"/>
  <c r="Q27" i="7"/>
  <c r="O28" i="7" l="1"/>
  <c r="Q28" i="7"/>
  <c r="O29" i="7" l="1"/>
  <c r="Q29" i="7"/>
  <c r="O30" i="7" l="1"/>
  <c r="Q30" i="7"/>
  <c r="O31" i="7" l="1"/>
  <c r="Q31" i="7"/>
  <c r="O32" i="7" l="1"/>
  <c r="Q32" i="7"/>
  <c r="O33" i="7" l="1"/>
  <c r="Q33" i="7"/>
  <c r="O34" i="7" l="1"/>
  <c r="Q34" i="7"/>
  <c r="O35" i="7" l="1"/>
  <c r="Q35" i="7"/>
  <c r="O36" i="7" l="1"/>
  <c r="Q36" i="7"/>
  <c r="O37" i="7" l="1"/>
  <c r="Q37" i="7"/>
  <c r="O38" i="7" l="1"/>
  <c r="Q38" i="7"/>
  <c r="O39" i="7" l="1"/>
  <c r="Q39" i="7"/>
  <c r="O40" i="7" l="1"/>
  <c r="Q40" i="7"/>
  <c r="O41" i="7" l="1"/>
  <c r="Q41" i="7"/>
  <c r="O42" i="7" l="1"/>
  <c r="Q42" i="7"/>
  <c r="O43" i="7" l="1"/>
  <c r="Q43" i="7"/>
  <c r="O44" i="7" l="1"/>
  <c r="Q44" i="7"/>
  <c r="O45" i="7" l="1"/>
  <c r="Q45" i="7"/>
  <c r="O46" i="7" l="1"/>
  <c r="Q46" i="7"/>
  <c r="O47" i="7" l="1"/>
  <c r="Q47" i="7"/>
  <c r="O48" i="7" l="1"/>
  <c r="Q48" i="7"/>
  <c r="O49" i="7" l="1"/>
  <c r="Q49" i="7"/>
  <c r="O50" i="7" l="1"/>
  <c r="Q50" i="7"/>
  <c r="O51" i="7" l="1"/>
  <c r="Q51" i="7"/>
  <c r="O52" i="7" l="1"/>
  <c r="Q52" i="7"/>
  <c r="O53" i="7" l="1"/>
  <c r="Q53" i="7"/>
  <c r="O54" i="7" l="1"/>
  <c r="Q54" i="7"/>
  <c r="O55" i="7" l="1"/>
  <c r="Q55" i="7"/>
  <c r="O56" i="7" l="1"/>
  <c r="Q56" i="7"/>
  <c r="O57" i="7" l="1"/>
  <c r="Q57" i="7"/>
  <c r="O58" i="7" l="1"/>
  <c r="Q58" i="7"/>
  <c r="O59" i="7" l="1"/>
  <c r="Q59" i="7"/>
  <c r="O60" i="7" l="1"/>
  <c r="Q60" i="7"/>
  <c r="O61" i="7" l="1"/>
  <c r="Q61" i="7"/>
  <c r="O62" i="7" l="1"/>
  <c r="Q62" i="7"/>
  <c r="O63" i="7" l="1"/>
  <c r="Q63" i="7"/>
  <c r="O64" i="7" l="1"/>
  <c r="Q64" i="7"/>
  <c r="O65" i="7" l="1"/>
  <c r="Q65" i="7"/>
  <c r="O66" i="7" l="1"/>
  <c r="Q66" i="7"/>
  <c r="O67" i="7" l="1"/>
  <c r="Q67" i="7"/>
  <c r="O68" i="7" l="1"/>
  <c r="Q68" i="7"/>
  <c r="O69" i="7" l="1"/>
  <c r="Q69" i="7"/>
  <c r="O70" i="7" l="1"/>
  <c r="Q70" i="7"/>
  <c r="O71" i="7" l="1"/>
  <c r="Q71" i="7"/>
  <c r="O72" i="7" l="1"/>
  <c r="Q72" i="7"/>
  <c r="O73" i="7" l="1"/>
  <c r="Q73" i="7"/>
  <c r="O74" i="7" l="1"/>
  <c r="Q74" i="7"/>
  <c r="O75" i="7" l="1"/>
  <c r="Q75" i="7"/>
  <c r="O76" i="7" l="1"/>
  <c r="Q76" i="7"/>
  <c r="O77" i="7" l="1"/>
  <c r="Q77" i="7"/>
  <c r="O78" i="7" l="1"/>
  <c r="Q78" i="7"/>
  <c r="O79" i="7" l="1"/>
  <c r="Q79" i="7"/>
  <c r="O80" i="7" l="1"/>
  <c r="Q80" i="7"/>
  <c r="O81" i="7" l="1"/>
  <c r="Q81" i="7"/>
  <c r="O82" i="7" l="1"/>
  <c r="Q82" i="7"/>
  <c r="O83" i="7" l="1"/>
  <c r="Q83" i="7"/>
  <c r="O84" i="7" l="1"/>
  <c r="Q84" i="7"/>
  <c r="O85" i="7" l="1"/>
  <c r="Q85" i="7"/>
  <c r="O86" i="7" l="1"/>
  <c r="Q86" i="7"/>
  <c r="O87" i="7" l="1"/>
  <c r="Q87" i="7"/>
  <c r="O88" i="7" l="1"/>
  <c r="Q88" i="7"/>
  <c r="O89" i="7" l="1"/>
  <c r="Q89" i="7"/>
  <c r="O90" i="7" l="1"/>
  <c r="Q90" i="7"/>
  <c r="O91" i="7" l="1"/>
  <c r="Q91" i="7"/>
  <c r="O92" i="7" l="1"/>
  <c r="Q92" i="7"/>
  <c r="O93" i="7" l="1"/>
  <c r="Q93" i="7"/>
  <c r="O94" i="7" l="1"/>
  <c r="Q94" i="7"/>
  <c r="O95" i="7" l="1"/>
  <c r="Q95" i="7"/>
  <c r="O96" i="7" l="1"/>
  <c r="Q96" i="7"/>
  <c r="O97" i="7" l="1"/>
  <c r="Q97" i="7"/>
  <c r="O98" i="7" l="1"/>
  <c r="Q98" i="7"/>
  <c r="O99" i="7" l="1"/>
  <c r="Q99" i="7"/>
  <c r="O100" i="7" l="1"/>
  <c r="Q100" i="7"/>
  <c r="O101" i="7" l="1"/>
  <c r="Q101" i="7"/>
  <c r="O102" i="7" l="1"/>
  <c r="Q102" i="7"/>
  <c r="O103" i="7" l="1"/>
  <c r="Q103" i="7"/>
  <c r="O104" i="7" l="1"/>
  <c r="Q104" i="7"/>
  <c r="O105" i="7" l="1"/>
  <c r="Q105" i="7"/>
  <c r="O106" i="7" l="1"/>
  <c r="Q106" i="7"/>
  <c r="O107" i="7" l="1"/>
  <c r="Q107" i="7"/>
  <c r="O108" i="7" l="1"/>
  <c r="Q108" i="7"/>
  <c r="O109" i="7" l="1"/>
  <c r="Q109" i="7"/>
  <c r="O110" i="7" l="1"/>
  <c r="Q110" i="7"/>
  <c r="O111" i="7" l="1"/>
  <c r="Q111" i="7"/>
  <c r="O112" i="7" l="1"/>
  <c r="Q112" i="7"/>
  <c r="O113" i="7" l="1"/>
  <c r="Q113" i="7"/>
  <c r="O114" i="7" l="1"/>
  <c r="Q114" i="7"/>
  <c r="O115" i="7" l="1"/>
  <c r="Q115" i="7"/>
  <c r="O116" i="7" l="1"/>
  <c r="Q116" i="7"/>
  <c r="O117" i="7" l="1"/>
  <c r="Q117" i="7"/>
  <c r="O118" i="7" l="1"/>
  <c r="Q118" i="7"/>
  <c r="O119" i="7" l="1"/>
  <c r="Q119" i="7"/>
  <c r="O120" i="7" l="1"/>
  <c r="Q120" i="7"/>
  <c r="O121" i="7" l="1"/>
  <c r="Q121" i="7"/>
  <c r="O122" i="7" l="1"/>
  <c r="Q122" i="7"/>
  <c r="O123" i="7" l="1"/>
  <c r="Q123" i="7"/>
  <c r="O124" i="7" l="1"/>
  <c r="Q124" i="7"/>
  <c r="O125" i="7" l="1"/>
  <c r="Q125" i="7"/>
  <c r="O126" i="7" l="1"/>
  <c r="Q126" i="7"/>
  <c r="O127" i="7" l="1"/>
  <c r="Q127" i="7"/>
  <c r="O128" i="7" l="1"/>
  <c r="Q128" i="7"/>
  <c r="O129" i="7" l="1"/>
  <c r="Q129" i="7"/>
  <c r="O130" i="7" l="1"/>
  <c r="Q130" i="7"/>
  <c r="O131" i="7" l="1"/>
  <c r="Q131" i="7"/>
  <c r="O132" i="7" l="1"/>
  <c r="Q132" i="7"/>
  <c r="O133" i="7" l="1"/>
  <c r="Q133" i="7"/>
  <c r="O134" i="7" l="1"/>
  <c r="Q134" i="7"/>
  <c r="O135" i="7" l="1"/>
  <c r="Q135" i="7"/>
  <c r="O136" i="7" l="1"/>
  <c r="Q136" i="7"/>
  <c r="O137" i="7" l="1"/>
  <c r="Q137" i="7"/>
  <c r="O138" i="7" l="1"/>
  <c r="Q138" i="7"/>
  <c r="O139" i="7" l="1"/>
  <c r="Q139" i="7"/>
  <c r="O140" i="7" l="1"/>
  <c r="Q140" i="7"/>
  <c r="O141" i="7" l="1"/>
  <c r="Q141" i="7"/>
  <c r="O142" i="7" l="1"/>
  <c r="Q142" i="7"/>
  <c r="O143" i="7" l="1"/>
  <c r="Q143" i="7"/>
  <c r="O144" i="7" l="1"/>
  <c r="Q144" i="7"/>
  <c r="O145" i="7" l="1"/>
  <c r="Q145" i="7"/>
  <c r="O146" i="7" l="1"/>
  <c r="Q146" i="7"/>
  <c r="O147" i="7" l="1"/>
  <c r="Q147" i="7"/>
  <c r="O148" i="7" l="1"/>
  <c r="Q148" i="7"/>
  <c r="O149" i="7" l="1"/>
  <c r="Q149" i="7"/>
  <c r="O150" i="7" l="1"/>
  <c r="Q150" i="7"/>
  <c r="O151" i="7" l="1"/>
  <c r="Q151" i="7"/>
  <c r="O152" i="7" l="1"/>
  <c r="Q152" i="7"/>
  <c r="O153" i="7" l="1"/>
  <c r="Q153" i="7"/>
  <c r="O154" i="7" l="1"/>
  <c r="Q154" i="7"/>
  <c r="O155" i="7" l="1"/>
  <c r="Q155" i="7"/>
  <c r="O156" i="7" l="1"/>
  <c r="Q156" i="7"/>
  <c r="O157" i="7" l="1"/>
  <c r="Q157" i="7"/>
  <c r="O158" i="7" l="1"/>
  <c r="Q158" i="7"/>
  <c r="O159" i="7" l="1"/>
  <c r="Q159" i="7"/>
  <c r="O160" i="7" l="1"/>
  <c r="Q160" i="7"/>
  <c r="O161" i="7" l="1"/>
  <c r="Q161" i="7"/>
  <c r="O162" i="7" l="1"/>
  <c r="Q162" i="7"/>
  <c r="O163" i="7" l="1"/>
  <c r="Q163" i="7"/>
  <c r="O164" i="7" l="1"/>
  <c r="Q164" i="7"/>
  <c r="O165" i="7" l="1"/>
  <c r="Q165" i="7"/>
  <c r="O166" i="7" l="1"/>
  <c r="Q166" i="7"/>
  <c r="O167" i="7" l="1"/>
  <c r="Q167" i="7"/>
  <c r="O168" i="7" l="1"/>
  <c r="Q168" i="7"/>
  <c r="O169" i="7" l="1"/>
  <c r="Q169" i="7"/>
  <c r="O170" i="7" l="1"/>
  <c r="Q170" i="7"/>
  <c r="O171" i="7" l="1"/>
  <c r="Q171" i="7"/>
  <c r="O172" i="7" l="1"/>
  <c r="Q172" i="7"/>
  <c r="O173" i="7" l="1"/>
  <c r="Q173" i="7"/>
  <c r="O174" i="7" l="1"/>
  <c r="Q174" i="7"/>
  <c r="O175" i="7" l="1"/>
  <c r="Q175" i="7"/>
  <c r="O176" i="7" l="1"/>
  <c r="Q176" i="7"/>
  <c r="O177" i="7" l="1"/>
  <c r="Q177" i="7"/>
  <c r="O178" i="7" l="1"/>
  <c r="Q178" i="7"/>
  <c r="O179" i="7" l="1"/>
  <c r="Q179" i="7"/>
  <c r="O180" i="7" l="1"/>
  <c r="Q180" i="7"/>
  <c r="O181" i="7" l="1"/>
  <c r="Q181" i="7"/>
  <c r="O182" i="7" l="1"/>
  <c r="Q182" i="7"/>
  <c r="O183" i="7" l="1"/>
  <c r="Q183" i="7"/>
  <c r="O184" i="7" l="1"/>
  <c r="Q184" i="7"/>
  <c r="O185" i="7" l="1"/>
  <c r="Q185" i="7"/>
  <c r="O186" i="7" l="1"/>
  <c r="Q186" i="7"/>
  <c r="O187" i="7" l="1"/>
  <c r="Q187" i="7"/>
  <c r="O188" i="7" l="1"/>
  <c r="Q188" i="7"/>
  <c r="O189" i="7" l="1"/>
  <c r="Q189" i="7"/>
  <c r="O190" i="7" l="1"/>
  <c r="Q190" i="7"/>
  <c r="O191" i="7" l="1"/>
  <c r="Q191" i="7"/>
  <c r="O192" i="7" l="1"/>
  <c r="Q192" i="7"/>
  <c r="O193" i="7" l="1"/>
  <c r="Q193" i="7"/>
  <c r="O194" i="7" l="1"/>
  <c r="Q194" i="7"/>
  <c r="O195" i="7" l="1"/>
  <c r="Q195" i="7"/>
  <c r="O196" i="7" l="1"/>
  <c r="Q196" i="7"/>
  <c r="O197" i="7" l="1"/>
  <c r="Q197" i="7"/>
  <c r="O198" i="7" l="1"/>
  <c r="Q198" i="7"/>
  <c r="O199" i="7" l="1"/>
  <c r="Q199" i="7"/>
  <c r="O200" i="7" l="1"/>
  <c r="Q200" i="7"/>
  <c r="AP2" i="1" l="1"/>
  <c r="J1100" i="7"/>
  <c r="I1100" i="7"/>
  <c r="E1100" i="7"/>
  <c r="D1100" i="7"/>
  <c r="C1100" i="7"/>
  <c r="J1099" i="7"/>
  <c r="I1099" i="7"/>
  <c r="E1099" i="7"/>
  <c r="D1099" i="7"/>
  <c r="C1099" i="7"/>
  <c r="J1098" i="7"/>
  <c r="I1098" i="7"/>
  <c r="E1098" i="7"/>
  <c r="D1098" i="7"/>
  <c r="C1098" i="7"/>
  <c r="J1097" i="7"/>
  <c r="I1097" i="7"/>
  <c r="E1097" i="7"/>
  <c r="D1097" i="7"/>
  <c r="C1097" i="7"/>
  <c r="J1096" i="7"/>
  <c r="I1096" i="7"/>
  <c r="E1096" i="7"/>
  <c r="D1096" i="7"/>
  <c r="C1096" i="7"/>
  <c r="J1095" i="7"/>
  <c r="I1095" i="7"/>
  <c r="E1095" i="7"/>
  <c r="D1095" i="7"/>
  <c r="C1095" i="7"/>
  <c r="J1094" i="7"/>
  <c r="I1094" i="7"/>
  <c r="E1094" i="7"/>
  <c r="D1094" i="7"/>
  <c r="C1094" i="7"/>
  <c r="J1093" i="7"/>
  <c r="I1093" i="7"/>
  <c r="E1093" i="7"/>
  <c r="D1093" i="7"/>
  <c r="C1093" i="7"/>
  <c r="J1092" i="7"/>
  <c r="I1092" i="7"/>
  <c r="E1092" i="7"/>
  <c r="D1092" i="7"/>
  <c r="C1092" i="7"/>
  <c r="J1091" i="7"/>
  <c r="I1091" i="7"/>
  <c r="E1091" i="7"/>
  <c r="D1091" i="7"/>
  <c r="C1091" i="7"/>
  <c r="J1090" i="7"/>
  <c r="I1090" i="7"/>
  <c r="E1090" i="7"/>
  <c r="D1090" i="7"/>
  <c r="C1090" i="7"/>
  <c r="J1089" i="7"/>
  <c r="I1089" i="7"/>
  <c r="E1089" i="7"/>
  <c r="D1089" i="7"/>
  <c r="C1089" i="7"/>
  <c r="J1088" i="7"/>
  <c r="I1088" i="7"/>
  <c r="E1088" i="7"/>
  <c r="D1088" i="7"/>
  <c r="C1088" i="7"/>
  <c r="J1087" i="7"/>
  <c r="I1087" i="7"/>
  <c r="E1087" i="7"/>
  <c r="D1087" i="7"/>
  <c r="C1087" i="7"/>
  <c r="J1086" i="7"/>
  <c r="I1086" i="7"/>
  <c r="E1086" i="7"/>
  <c r="D1086" i="7"/>
  <c r="C1086" i="7"/>
  <c r="J1085" i="7"/>
  <c r="I1085" i="7"/>
  <c r="E1085" i="7"/>
  <c r="D1085" i="7"/>
  <c r="C1085" i="7"/>
  <c r="J1084" i="7"/>
  <c r="I1084" i="7"/>
  <c r="E1084" i="7"/>
  <c r="D1084" i="7"/>
  <c r="C1084" i="7"/>
  <c r="J1083" i="7"/>
  <c r="I1083" i="7"/>
  <c r="E1083" i="7"/>
  <c r="D1083" i="7"/>
  <c r="C1083" i="7"/>
  <c r="J1082" i="7"/>
  <c r="I1082" i="7"/>
  <c r="E1082" i="7"/>
  <c r="D1082" i="7"/>
  <c r="C1082" i="7"/>
  <c r="J1081" i="7"/>
  <c r="I1081" i="7"/>
  <c r="E1081" i="7"/>
  <c r="D1081" i="7"/>
  <c r="C1081" i="7"/>
  <c r="J1080" i="7"/>
  <c r="I1080" i="7"/>
  <c r="E1080" i="7"/>
  <c r="D1080" i="7"/>
  <c r="C1080" i="7"/>
  <c r="J1079" i="7"/>
  <c r="I1079" i="7"/>
  <c r="E1079" i="7"/>
  <c r="D1079" i="7"/>
  <c r="C1079" i="7"/>
  <c r="J1078" i="7"/>
  <c r="I1078" i="7"/>
  <c r="E1078" i="7"/>
  <c r="D1078" i="7"/>
  <c r="C1078" i="7"/>
  <c r="J1077" i="7"/>
  <c r="I1077" i="7"/>
  <c r="E1077" i="7"/>
  <c r="D1077" i="7"/>
  <c r="C1077" i="7"/>
  <c r="J1076" i="7"/>
  <c r="I1076" i="7"/>
  <c r="E1076" i="7"/>
  <c r="D1076" i="7"/>
  <c r="C1076" i="7"/>
  <c r="J1075" i="7"/>
  <c r="I1075" i="7"/>
  <c r="E1075" i="7"/>
  <c r="D1075" i="7"/>
  <c r="C1075" i="7"/>
  <c r="J1074" i="7"/>
  <c r="I1074" i="7"/>
  <c r="E1074" i="7"/>
  <c r="D1074" i="7"/>
  <c r="C1074" i="7"/>
  <c r="J1073" i="7"/>
  <c r="I1073" i="7"/>
  <c r="E1073" i="7"/>
  <c r="D1073" i="7"/>
  <c r="C1073" i="7"/>
  <c r="J1072" i="7"/>
  <c r="I1072" i="7"/>
  <c r="E1072" i="7"/>
  <c r="D1072" i="7"/>
  <c r="C1072" i="7"/>
  <c r="J1071" i="7"/>
  <c r="I1071" i="7"/>
  <c r="E1071" i="7"/>
  <c r="D1071" i="7"/>
  <c r="C1071" i="7"/>
  <c r="J1070" i="7"/>
  <c r="I1070" i="7"/>
  <c r="E1070" i="7"/>
  <c r="D1070" i="7"/>
  <c r="C1070" i="7"/>
  <c r="J1069" i="7"/>
  <c r="I1069" i="7"/>
  <c r="E1069" i="7"/>
  <c r="D1069" i="7"/>
  <c r="C1069" i="7"/>
  <c r="J1068" i="7"/>
  <c r="I1068" i="7"/>
  <c r="E1068" i="7"/>
  <c r="D1068" i="7"/>
  <c r="C1068" i="7"/>
  <c r="J1067" i="7"/>
  <c r="I1067" i="7"/>
  <c r="E1067" i="7"/>
  <c r="D1067" i="7"/>
  <c r="C1067" i="7"/>
  <c r="J1066" i="7"/>
  <c r="I1066" i="7"/>
  <c r="E1066" i="7"/>
  <c r="D1066" i="7"/>
  <c r="C1066" i="7"/>
  <c r="J1065" i="7"/>
  <c r="I1065" i="7"/>
  <c r="E1065" i="7"/>
  <c r="D1065" i="7"/>
  <c r="C1065" i="7"/>
  <c r="J1064" i="7"/>
  <c r="I1064" i="7"/>
  <c r="E1064" i="7"/>
  <c r="D1064" i="7"/>
  <c r="C1064" i="7"/>
  <c r="J1063" i="7"/>
  <c r="I1063" i="7"/>
  <c r="E1063" i="7"/>
  <c r="D1063" i="7"/>
  <c r="C1063" i="7"/>
  <c r="J1062" i="7"/>
  <c r="I1062" i="7"/>
  <c r="E1062" i="7"/>
  <c r="D1062" i="7"/>
  <c r="C1062" i="7"/>
  <c r="J1061" i="7"/>
  <c r="I1061" i="7"/>
  <c r="E1061" i="7"/>
  <c r="D1061" i="7"/>
  <c r="C1061" i="7"/>
  <c r="J1060" i="7"/>
  <c r="I1060" i="7"/>
  <c r="E1060" i="7"/>
  <c r="D1060" i="7"/>
  <c r="C1060" i="7"/>
  <c r="J1059" i="7"/>
  <c r="I1059" i="7"/>
  <c r="E1059" i="7"/>
  <c r="D1059" i="7"/>
  <c r="C1059" i="7"/>
  <c r="J1058" i="7"/>
  <c r="I1058" i="7"/>
  <c r="E1058" i="7"/>
  <c r="D1058" i="7"/>
  <c r="C1058" i="7"/>
  <c r="J1057" i="7"/>
  <c r="I1057" i="7"/>
  <c r="E1057" i="7"/>
  <c r="D1057" i="7"/>
  <c r="C1057" i="7"/>
  <c r="J1056" i="7"/>
  <c r="I1056" i="7"/>
  <c r="E1056" i="7"/>
  <c r="D1056" i="7"/>
  <c r="C1056" i="7"/>
  <c r="J1055" i="7"/>
  <c r="I1055" i="7"/>
  <c r="E1055" i="7"/>
  <c r="D1055" i="7"/>
  <c r="C1055" i="7"/>
  <c r="J1054" i="7"/>
  <c r="I1054" i="7"/>
  <c r="E1054" i="7"/>
  <c r="D1054" i="7"/>
  <c r="C1054" i="7"/>
  <c r="J1053" i="7"/>
  <c r="I1053" i="7"/>
  <c r="E1053" i="7"/>
  <c r="D1053" i="7"/>
  <c r="C1053" i="7"/>
  <c r="J1052" i="7"/>
  <c r="I1052" i="7"/>
  <c r="E1052" i="7"/>
  <c r="D1052" i="7"/>
  <c r="C1052" i="7"/>
  <c r="J1051" i="7"/>
  <c r="I1051" i="7"/>
  <c r="E1051" i="7"/>
  <c r="D1051" i="7"/>
  <c r="C1051" i="7"/>
  <c r="J1050" i="7"/>
  <c r="I1050" i="7"/>
  <c r="E1050" i="7"/>
  <c r="D1050" i="7"/>
  <c r="C1050" i="7"/>
  <c r="J1049" i="7"/>
  <c r="I1049" i="7"/>
  <c r="E1049" i="7"/>
  <c r="D1049" i="7"/>
  <c r="C1049" i="7"/>
  <c r="J1048" i="7"/>
  <c r="I1048" i="7"/>
  <c r="E1048" i="7"/>
  <c r="D1048" i="7"/>
  <c r="C1048" i="7"/>
  <c r="J1047" i="7"/>
  <c r="I1047" i="7"/>
  <c r="E1047" i="7"/>
  <c r="D1047" i="7"/>
  <c r="C1047" i="7"/>
  <c r="J1046" i="7"/>
  <c r="I1046" i="7"/>
  <c r="E1046" i="7"/>
  <c r="D1046" i="7"/>
  <c r="C1046" i="7"/>
  <c r="J1045" i="7"/>
  <c r="I1045" i="7"/>
  <c r="E1045" i="7"/>
  <c r="D1045" i="7"/>
  <c r="C1045" i="7"/>
  <c r="J1044" i="7"/>
  <c r="I1044" i="7"/>
  <c r="E1044" i="7"/>
  <c r="D1044" i="7"/>
  <c r="C1044" i="7"/>
  <c r="J1043" i="7"/>
  <c r="I1043" i="7"/>
  <c r="E1043" i="7"/>
  <c r="D1043" i="7"/>
  <c r="C1043" i="7"/>
  <c r="J1042" i="7"/>
  <c r="I1042" i="7"/>
  <c r="E1042" i="7"/>
  <c r="D1042" i="7"/>
  <c r="C1042" i="7"/>
  <c r="J1041" i="7"/>
  <c r="I1041" i="7"/>
  <c r="E1041" i="7"/>
  <c r="D1041" i="7"/>
  <c r="C1041" i="7"/>
  <c r="J1040" i="7"/>
  <c r="I1040" i="7"/>
  <c r="E1040" i="7"/>
  <c r="D1040" i="7"/>
  <c r="C1040" i="7"/>
  <c r="J1039" i="7"/>
  <c r="I1039" i="7"/>
  <c r="E1039" i="7"/>
  <c r="D1039" i="7"/>
  <c r="C1039" i="7"/>
  <c r="J1038" i="7"/>
  <c r="I1038" i="7"/>
  <c r="E1038" i="7"/>
  <c r="D1038" i="7"/>
  <c r="C1038" i="7"/>
  <c r="J1037" i="7"/>
  <c r="I1037" i="7"/>
  <c r="E1037" i="7"/>
  <c r="D1037" i="7"/>
  <c r="C1037" i="7"/>
  <c r="J1036" i="7"/>
  <c r="I1036" i="7"/>
  <c r="E1036" i="7"/>
  <c r="D1036" i="7"/>
  <c r="C1036" i="7"/>
  <c r="J1035" i="7"/>
  <c r="I1035" i="7"/>
  <c r="E1035" i="7"/>
  <c r="D1035" i="7"/>
  <c r="C1035" i="7"/>
  <c r="J1034" i="7"/>
  <c r="I1034" i="7"/>
  <c r="E1034" i="7"/>
  <c r="D1034" i="7"/>
  <c r="C1034" i="7"/>
  <c r="J1033" i="7"/>
  <c r="I1033" i="7"/>
  <c r="E1033" i="7"/>
  <c r="D1033" i="7"/>
  <c r="C1033" i="7"/>
  <c r="J1032" i="7"/>
  <c r="I1032" i="7"/>
  <c r="E1032" i="7"/>
  <c r="D1032" i="7"/>
  <c r="C1032" i="7"/>
  <c r="J1031" i="7"/>
  <c r="I1031" i="7"/>
  <c r="E1031" i="7"/>
  <c r="D1031" i="7"/>
  <c r="C1031" i="7"/>
  <c r="J1030" i="7"/>
  <c r="I1030" i="7"/>
  <c r="E1030" i="7"/>
  <c r="D1030" i="7"/>
  <c r="C1030" i="7"/>
  <c r="J1029" i="7"/>
  <c r="I1029" i="7"/>
  <c r="E1029" i="7"/>
  <c r="D1029" i="7"/>
  <c r="C1029" i="7"/>
  <c r="J1028" i="7"/>
  <c r="I1028" i="7"/>
  <c r="E1028" i="7"/>
  <c r="D1028" i="7"/>
  <c r="C1028" i="7"/>
  <c r="J1027" i="7"/>
  <c r="I1027" i="7"/>
  <c r="E1027" i="7"/>
  <c r="D1027" i="7"/>
  <c r="C1027" i="7"/>
  <c r="J1026" i="7"/>
  <c r="I1026" i="7"/>
  <c r="E1026" i="7"/>
  <c r="D1026" i="7"/>
  <c r="C1026" i="7"/>
  <c r="J1025" i="7"/>
  <c r="I1025" i="7"/>
  <c r="E1025" i="7"/>
  <c r="D1025" i="7"/>
  <c r="C1025" i="7"/>
  <c r="J1024" i="7"/>
  <c r="I1024" i="7"/>
  <c r="E1024" i="7"/>
  <c r="D1024" i="7"/>
  <c r="C1024" i="7"/>
  <c r="J1023" i="7"/>
  <c r="I1023" i="7"/>
  <c r="E1023" i="7"/>
  <c r="D1023" i="7"/>
  <c r="C1023" i="7"/>
  <c r="J1022" i="7"/>
  <c r="I1022" i="7"/>
  <c r="E1022" i="7"/>
  <c r="D1022" i="7"/>
  <c r="C1022" i="7"/>
  <c r="J1021" i="7"/>
  <c r="I1021" i="7"/>
  <c r="E1021" i="7"/>
  <c r="D1021" i="7"/>
  <c r="C1021" i="7"/>
  <c r="J1020" i="7"/>
  <c r="I1020" i="7"/>
  <c r="E1020" i="7"/>
  <c r="D1020" i="7"/>
  <c r="C1020" i="7"/>
  <c r="J1019" i="7"/>
  <c r="I1019" i="7"/>
  <c r="E1019" i="7"/>
  <c r="D1019" i="7"/>
  <c r="C1019" i="7"/>
  <c r="J1018" i="7"/>
  <c r="I1018" i="7"/>
  <c r="E1018" i="7"/>
  <c r="D1018" i="7"/>
  <c r="C1018" i="7"/>
  <c r="J1017" i="7"/>
  <c r="I1017" i="7"/>
  <c r="E1017" i="7"/>
  <c r="D1017" i="7"/>
  <c r="C1017" i="7"/>
  <c r="J1016" i="7"/>
  <c r="I1016" i="7"/>
  <c r="E1016" i="7"/>
  <c r="D1016" i="7"/>
  <c r="C1016" i="7"/>
  <c r="J1015" i="7"/>
  <c r="I1015" i="7"/>
  <c r="E1015" i="7"/>
  <c r="D1015" i="7"/>
  <c r="C1015" i="7"/>
  <c r="J1014" i="7"/>
  <c r="I1014" i="7"/>
  <c r="E1014" i="7"/>
  <c r="D1014" i="7"/>
  <c r="C1014" i="7"/>
  <c r="J1013" i="7"/>
  <c r="I1013" i="7"/>
  <c r="E1013" i="7"/>
  <c r="D1013" i="7"/>
  <c r="C1013" i="7"/>
  <c r="J1012" i="7"/>
  <c r="I1012" i="7"/>
  <c r="E1012" i="7"/>
  <c r="D1012" i="7"/>
  <c r="C1012" i="7"/>
  <c r="J1011" i="7"/>
  <c r="I1011" i="7"/>
  <c r="E1011" i="7"/>
  <c r="D1011" i="7"/>
  <c r="C1011" i="7"/>
  <c r="J1010" i="7"/>
  <c r="I1010" i="7"/>
  <c r="E1010" i="7"/>
  <c r="D1010" i="7"/>
  <c r="C1010" i="7"/>
  <c r="J1009" i="7"/>
  <c r="I1009" i="7"/>
  <c r="E1009" i="7"/>
  <c r="D1009" i="7"/>
  <c r="C1009" i="7"/>
  <c r="J1008" i="7"/>
  <c r="I1008" i="7"/>
  <c r="E1008" i="7"/>
  <c r="D1008" i="7"/>
  <c r="C1008" i="7"/>
  <c r="J1007" i="7"/>
  <c r="I1007" i="7"/>
  <c r="E1007" i="7"/>
  <c r="D1007" i="7"/>
  <c r="C1007" i="7"/>
  <c r="J1006" i="7"/>
  <c r="I1006" i="7"/>
  <c r="E1006" i="7"/>
  <c r="D1006" i="7"/>
  <c r="C1006" i="7"/>
  <c r="J1005" i="7"/>
  <c r="I1005" i="7"/>
  <c r="E1005" i="7"/>
  <c r="D1005" i="7"/>
  <c r="C1005" i="7"/>
  <c r="J1004" i="7"/>
  <c r="I1004" i="7"/>
  <c r="E1004" i="7"/>
  <c r="D1004" i="7"/>
  <c r="C1004" i="7"/>
  <c r="J1003" i="7"/>
  <c r="I1003" i="7"/>
  <c r="E1003" i="7"/>
  <c r="D1003" i="7"/>
  <c r="C1003" i="7"/>
  <c r="J1002" i="7"/>
  <c r="I1002" i="7"/>
  <c r="E1002" i="7"/>
  <c r="D1002" i="7"/>
  <c r="C1002" i="7"/>
  <c r="J1001" i="7"/>
  <c r="I1001" i="7"/>
  <c r="E1001" i="7"/>
  <c r="D1001" i="7"/>
  <c r="C1001" i="7"/>
  <c r="J1000" i="7"/>
  <c r="I1000" i="7"/>
  <c r="E1000" i="7"/>
  <c r="D1000" i="7"/>
  <c r="C1000" i="7"/>
  <c r="J999" i="7"/>
  <c r="I999" i="7"/>
  <c r="E999" i="7"/>
  <c r="D999" i="7"/>
  <c r="C999" i="7"/>
  <c r="J998" i="7"/>
  <c r="I998" i="7"/>
  <c r="E998" i="7"/>
  <c r="D998" i="7"/>
  <c r="C998" i="7"/>
  <c r="J997" i="7"/>
  <c r="I997" i="7"/>
  <c r="E997" i="7"/>
  <c r="D997" i="7"/>
  <c r="C997" i="7"/>
  <c r="J996" i="7"/>
  <c r="I996" i="7"/>
  <c r="E996" i="7"/>
  <c r="D996" i="7"/>
  <c r="C996" i="7"/>
  <c r="J995" i="7"/>
  <c r="I995" i="7"/>
  <c r="E995" i="7"/>
  <c r="D995" i="7"/>
  <c r="C995" i="7"/>
  <c r="J994" i="7"/>
  <c r="I994" i="7"/>
  <c r="E994" i="7"/>
  <c r="D994" i="7"/>
  <c r="C994" i="7"/>
  <c r="J993" i="7"/>
  <c r="I993" i="7"/>
  <c r="E993" i="7"/>
  <c r="D993" i="7"/>
  <c r="C993" i="7"/>
  <c r="J992" i="7"/>
  <c r="I992" i="7"/>
  <c r="E992" i="7"/>
  <c r="D992" i="7"/>
  <c r="C992" i="7"/>
  <c r="J991" i="7"/>
  <c r="I991" i="7"/>
  <c r="E991" i="7"/>
  <c r="D991" i="7"/>
  <c r="C991" i="7"/>
  <c r="J990" i="7"/>
  <c r="I990" i="7"/>
  <c r="E990" i="7"/>
  <c r="D990" i="7"/>
  <c r="C990" i="7"/>
  <c r="J989" i="7"/>
  <c r="I989" i="7"/>
  <c r="E989" i="7"/>
  <c r="D989" i="7"/>
  <c r="C989" i="7"/>
  <c r="J988" i="7"/>
  <c r="I988" i="7"/>
  <c r="E988" i="7"/>
  <c r="D988" i="7"/>
  <c r="C988" i="7"/>
  <c r="J987" i="7"/>
  <c r="I987" i="7"/>
  <c r="E987" i="7"/>
  <c r="D987" i="7"/>
  <c r="C987" i="7"/>
  <c r="J986" i="7"/>
  <c r="I986" i="7"/>
  <c r="E986" i="7"/>
  <c r="D986" i="7"/>
  <c r="C986" i="7"/>
  <c r="J985" i="7"/>
  <c r="I985" i="7"/>
  <c r="E985" i="7"/>
  <c r="D985" i="7"/>
  <c r="C985" i="7"/>
  <c r="J984" i="7"/>
  <c r="I984" i="7"/>
  <c r="E984" i="7"/>
  <c r="D984" i="7"/>
  <c r="C984" i="7"/>
  <c r="J983" i="7"/>
  <c r="I983" i="7"/>
  <c r="E983" i="7"/>
  <c r="D983" i="7"/>
  <c r="C983" i="7"/>
  <c r="J982" i="7"/>
  <c r="I982" i="7"/>
  <c r="E982" i="7"/>
  <c r="D982" i="7"/>
  <c r="C982" i="7"/>
  <c r="J981" i="7"/>
  <c r="I981" i="7"/>
  <c r="E981" i="7"/>
  <c r="D981" i="7"/>
  <c r="C981" i="7"/>
  <c r="J980" i="7"/>
  <c r="I980" i="7"/>
  <c r="E980" i="7"/>
  <c r="D980" i="7"/>
  <c r="C980" i="7"/>
  <c r="J979" i="7"/>
  <c r="I979" i="7"/>
  <c r="E979" i="7"/>
  <c r="D979" i="7"/>
  <c r="C979" i="7"/>
  <c r="J978" i="7"/>
  <c r="I978" i="7"/>
  <c r="E978" i="7"/>
  <c r="D978" i="7"/>
  <c r="C978" i="7"/>
  <c r="J977" i="7"/>
  <c r="I977" i="7"/>
  <c r="E977" i="7"/>
  <c r="D977" i="7"/>
  <c r="C977" i="7"/>
  <c r="J976" i="7"/>
  <c r="I976" i="7"/>
  <c r="E976" i="7"/>
  <c r="D976" i="7"/>
  <c r="C976" i="7"/>
  <c r="J975" i="7"/>
  <c r="I975" i="7"/>
  <c r="E975" i="7"/>
  <c r="D975" i="7"/>
  <c r="C975" i="7"/>
  <c r="J974" i="7"/>
  <c r="I974" i="7"/>
  <c r="E974" i="7"/>
  <c r="D974" i="7"/>
  <c r="C974" i="7"/>
  <c r="J973" i="7"/>
  <c r="I973" i="7"/>
  <c r="E973" i="7"/>
  <c r="D973" i="7"/>
  <c r="C973" i="7"/>
  <c r="J972" i="7"/>
  <c r="I972" i="7"/>
  <c r="E972" i="7"/>
  <c r="D972" i="7"/>
  <c r="C972" i="7"/>
  <c r="J971" i="7"/>
  <c r="I971" i="7"/>
  <c r="E971" i="7"/>
  <c r="D971" i="7"/>
  <c r="C971" i="7"/>
  <c r="J970" i="7"/>
  <c r="I970" i="7"/>
  <c r="E970" i="7"/>
  <c r="D970" i="7"/>
  <c r="C970" i="7"/>
  <c r="J969" i="7"/>
  <c r="I969" i="7"/>
  <c r="E969" i="7"/>
  <c r="D969" i="7"/>
  <c r="C969" i="7"/>
  <c r="J968" i="7"/>
  <c r="I968" i="7"/>
  <c r="E968" i="7"/>
  <c r="D968" i="7"/>
  <c r="C968" i="7"/>
  <c r="J967" i="7"/>
  <c r="I967" i="7"/>
  <c r="E967" i="7"/>
  <c r="D967" i="7"/>
  <c r="C967" i="7"/>
  <c r="J966" i="7"/>
  <c r="I966" i="7"/>
  <c r="E966" i="7"/>
  <c r="D966" i="7"/>
  <c r="C966" i="7"/>
  <c r="J965" i="7"/>
  <c r="I965" i="7"/>
  <c r="E965" i="7"/>
  <c r="D965" i="7"/>
  <c r="C965" i="7"/>
  <c r="J964" i="7"/>
  <c r="I964" i="7"/>
  <c r="E964" i="7"/>
  <c r="D964" i="7"/>
  <c r="C964" i="7"/>
  <c r="J963" i="7"/>
  <c r="I963" i="7"/>
  <c r="E963" i="7"/>
  <c r="D963" i="7"/>
  <c r="C963" i="7"/>
  <c r="J962" i="7"/>
  <c r="I962" i="7"/>
  <c r="E962" i="7"/>
  <c r="D962" i="7"/>
  <c r="C962" i="7"/>
  <c r="J961" i="7"/>
  <c r="I961" i="7"/>
  <c r="E961" i="7"/>
  <c r="D961" i="7"/>
  <c r="C961" i="7"/>
  <c r="J960" i="7"/>
  <c r="I960" i="7"/>
  <c r="E960" i="7"/>
  <c r="D960" i="7"/>
  <c r="C960" i="7"/>
  <c r="J959" i="7"/>
  <c r="I959" i="7"/>
  <c r="E959" i="7"/>
  <c r="D959" i="7"/>
  <c r="C959" i="7"/>
  <c r="J958" i="7"/>
  <c r="I958" i="7"/>
  <c r="E958" i="7"/>
  <c r="D958" i="7"/>
  <c r="C958" i="7"/>
  <c r="J957" i="7"/>
  <c r="I957" i="7"/>
  <c r="E957" i="7"/>
  <c r="D957" i="7"/>
  <c r="C957" i="7"/>
  <c r="J956" i="7"/>
  <c r="I956" i="7"/>
  <c r="E956" i="7"/>
  <c r="D956" i="7"/>
  <c r="C956" i="7"/>
  <c r="J955" i="7"/>
  <c r="I955" i="7"/>
  <c r="E955" i="7"/>
  <c r="D955" i="7"/>
  <c r="C955" i="7"/>
  <c r="J954" i="7"/>
  <c r="I954" i="7"/>
  <c r="E954" i="7"/>
  <c r="D954" i="7"/>
  <c r="C954" i="7"/>
  <c r="J953" i="7"/>
  <c r="I953" i="7"/>
  <c r="E953" i="7"/>
  <c r="D953" i="7"/>
  <c r="C953" i="7"/>
  <c r="J952" i="7"/>
  <c r="I952" i="7"/>
  <c r="E952" i="7"/>
  <c r="D952" i="7"/>
  <c r="C952" i="7"/>
  <c r="J951" i="7"/>
  <c r="I951" i="7"/>
  <c r="E951" i="7"/>
  <c r="D951" i="7"/>
  <c r="C951" i="7"/>
  <c r="J950" i="7"/>
  <c r="I950" i="7"/>
  <c r="E950" i="7"/>
  <c r="D950" i="7"/>
  <c r="C950" i="7"/>
  <c r="J949" i="7"/>
  <c r="I949" i="7"/>
  <c r="E949" i="7"/>
  <c r="D949" i="7"/>
  <c r="C949" i="7"/>
  <c r="J948" i="7"/>
  <c r="I948" i="7"/>
  <c r="E948" i="7"/>
  <c r="D948" i="7"/>
  <c r="C948" i="7"/>
  <c r="J947" i="7"/>
  <c r="I947" i="7"/>
  <c r="E947" i="7"/>
  <c r="D947" i="7"/>
  <c r="C947" i="7"/>
  <c r="J946" i="7"/>
  <c r="I946" i="7"/>
  <c r="E946" i="7"/>
  <c r="D946" i="7"/>
  <c r="C946" i="7"/>
  <c r="J945" i="7"/>
  <c r="I945" i="7"/>
  <c r="E945" i="7"/>
  <c r="D945" i="7"/>
  <c r="C945" i="7"/>
  <c r="J944" i="7"/>
  <c r="I944" i="7"/>
  <c r="E944" i="7"/>
  <c r="D944" i="7"/>
  <c r="C944" i="7"/>
  <c r="J943" i="7"/>
  <c r="I943" i="7"/>
  <c r="E943" i="7"/>
  <c r="D943" i="7"/>
  <c r="C943" i="7"/>
  <c r="J942" i="7"/>
  <c r="I942" i="7"/>
  <c r="E942" i="7"/>
  <c r="D942" i="7"/>
  <c r="C942" i="7"/>
  <c r="J941" i="7"/>
  <c r="I941" i="7"/>
  <c r="E941" i="7"/>
  <c r="D941" i="7"/>
  <c r="C941" i="7"/>
  <c r="J940" i="7"/>
  <c r="I940" i="7"/>
  <c r="E940" i="7"/>
  <c r="D940" i="7"/>
  <c r="C940" i="7"/>
  <c r="J939" i="7"/>
  <c r="I939" i="7"/>
  <c r="E939" i="7"/>
  <c r="D939" i="7"/>
  <c r="C939" i="7"/>
  <c r="J938" i="7"/>
  <c r="I938" i="7"/>
  <c r="E938" i="7"/>
  <c r="D938" i="7"/>
  <c r="C938" i="7"/>
  <c r="J937" i="7"/>
  <c r="I937" i="7"/>
  <c r="E937" i="7"/>
  <c r="D937" i="7"/>
  <c r="C937" i="7"/>
  <c r="J936" i="7"/>
  <c r="I936" i="7"/>
  <c r="E936" i="7"/>
  <c r="D936" i="7"/>
  <c r="C936" i="7"/>
  <c r="J935" i="7"/>
  <c r="I935" i="7"/>
  <c r="E935" i="7"/>
  <c r="D935" i="7"/>
  <c r="C935" i="7"/>
  <c r="J934" i="7"/>
  <c r="I934" i="7"/>
  <c r="E934" i="7"/>
  <c r="D934" i="7"/>
  <c r="C934" i="7"/>
  <c r="J933" i="7"/>
  <c r="I933" i="7"/>
  <c r="E933" i="7"/>
  <c r="D933" i="7"/>
  <c r="C933" i="7"/>
  <c r="J932" i="7"/>
  <c r="I932" i="7"/>
  <c r="E932" i="7"/>
  <c r="D932" i="7"/>
  <c r="C932" i="7"/>
  <c r="J931" i="7"/>
  <c r="I931" i="7"/>
  <c r="E931" i="7"/>
  <c r="D931" i="7"/>
  <c r="C931" i="7"/>
  <c r="J930" i="7"/>
  <c r="I930" i="7"/>
  <c r="E930" i="7"/>
  <c r="D930" i="7"/>
  <c r="C930" i="7"/>
  <c r="J929" i="7"/>
  <c r="I929" i="7"/>
  <c r="E929" i="7"/>
  <c r="D929" i="7"/>
  <c r="C929" i="7"/>
  <c r="J928" i="7"/>
  <c r="I928" i="7"/>
  <c r="E928" i="7"/>
  <c r="D928" i="7"/>
  <c r="C928" i="7"/>
  <c r="J927" i="7"/>
  <c r="I927" i="7"/>
  <c r="E927" i="7"/>
  <c r="D927" i="7"/>
  <c r="C927" i="7"/>
  <c r="J926" i="7"/>
  <c r="I926" i="7"/>
  <c r="E926" i="7"/>
  <c r="D926" i="7"/>
  <c r="C926" i="7"/>
  <c r="J925" i="7"/>
  <c r="I925" i="7"/>
  <c r="E925" i="7"/>
  <c r="D925" i="7"/>
  <c r="C925" i="7"/>
  <c r="J924" i="7"/>
  <c r="I924" i="7"/>
  <c r="E924" i="7"/>
  <c r="D924" i="7"/>
  <c r="C924" i="7"/>
  <c r="J923" i="7"/>
  <c r="I923" i="7"/>
  <c r="E923" i="7"/>
  <c r="D923" i="7"/>
  <c r="C923" i="7"/>
  <c r="J922" i="7"/>
  <c r="I922" i="7"/>
  <c r="E922" i="7"/>
  <c r="D922" i="7"/>
  <c r="C922" i="7"/>
  <c r="J921" i="7"/>
  <c r="I921" i="7"/>
  <c r="E921" i="7"/>
  <c r="D921" i="7"/>
  <c r="C921" i="7"/>
  <c r="J920" i="7"/>
  <c r="I920" i="7"/>
  <c r="E920" i="7"/>
  <c r="D920" i="7"/>
  <c r="C920" i="7"/>
  <c r="J919" i="7"/>
  <c r="I919" i="7"/>
  <c r="E919" i="7"/>
  <c r="D919" i="7"/>
  <c r="C919" i="7"/>
  <c r="J918" i="7"/>
  <c r="I918" i="7"/>
  <c r="E918" i="7"/>
  <c r="D918" i="7"/>
  <c r="C918" i="7"/>
  <c r="J917" i="7"/>
  <c r="I917" i="7"/>
  <c r="E917" i="7"/>
  <c r="D917" i="7"/>
  <c r="C917" i="7"/>
  <c r="J916" i="7"/>
  <c r="I916" i="7"/>
  <c r="E916" i="7"/>
  <c r="D916" i="7"/>
  <c r="C916" i="7"/>
  <c r="J915" i="7"/>
  <c r="I915" i="7"/>
  <c r="E915" i="7"/>
  <c r="D915" i="7"/>
  <c r="C915" i="7"/>
  <c r="J914" i="7"/>
  <c r="I914" i="7"/>
  <c r="E914" i="7"/>
  <c r="D914" i="7"/>
  <c r="C914" i="7"/>
  <c r="J913" i="7"/>
  <c r="I913" i="7"/>
  <c r="E913" i="7"/>
  <c r="D913" i="7"/>
  <c r="C913" i="7"/>
  <c r="J912" i="7"/>
  <c r="I912" i="7"/>
  <c r="E912" i="7"/>
  <c r="D912" i="7"/>
  <c r="C912" i="7"/>
  <c r="J911" i="7"/>
  <c r="I911" i="7"/>
  <c r="E911" i="7"/>
  <c r="D911" i="7"/>
  <c r="C911" i="7"/>
  <c r="J910" i="7"/>
  <c r="I910" i="7"/>
  <c r="E910" i="7"/>
  <c r="D910" i="7"/>
  <c r="C910" i="7"/>
  <c r="J909" i="7"/>
  <c r="I909" i="7"/>
  <c r="E909" i="7"/>
  <c r="D909" i="7"/>
  <c r="C909" i="7"/>
  <c r="J908" i="7"/>
  <c r="I908" i="7"/>
  <c r="E908" i="7"/>
  <c r="D908" i="7"/>
  <c r="C908" i="7"/>
  <c r="J907" i="7"/>
  <c r="I907" i="7"/>
  <c r="E907" i="7"/>
  <c r="D907" i="7"/>
  <c r="C907" i="7"/>
  <c r="J906" i="7"/>
  <c r="I906" i="7"/>
  <c r="E906" i="7"/>
  <c r="D906" i="7"/>
  <c r="C906" i="7"/>
  <c r="J905" i="7"/>
  <c r="I905" i="7"/>
  <c r="E905" i="7"/>
  <c r="D905" i="7"/>
  <c r="C905" i="7"/>
  <c r="J904" i="7"/>
  <c r="I904" i="7"/>
  <c r="E904" i="7"/>
  <c r="D904" i="7"/>
  <c r="C904" i="7"/>
  <c r="J903" i="7"/>
  <c r="I903" i="7"/>
  <c r="E903" i="7"/>
  <c r="D903" i="7"/>
  <c r="C903" i="7"/>
  <c r="J902" i="7"/>
  <c r="I902" i="7"/>
  <c r="E902" i="7"/>
  <c r="D902" i="7"/>
  <c r="C902" i="7"/>
  <c r="J901" i="7"/>
  <c r="I901" i="7"/>
  <c r="E901" i="7"/>
  <c r="D901" i="7"/>
  <c r="C901" i="7"/>
  <c r="J900" i="7"/>
  <c r="I900" i="7"/>
  <c r="E900" i="7"/>
  <c r="D900" i="7"/>
  <c r="C900" i="7"/>
  <c r="J899" i="7"/>
  <c r="I899" i="7"/>
  <c r="E899" i="7"/>
  <c r="D899" i="7"/>
  <c r="C899" i="7"/>
  <c r="J898" i="7"/>
  <c r="I898" i="7"/>
  <c r="E898" i="7"/>
  <c r="D898" i="7"/>
  <c r="C898" i="7"/>
  <c r="J897" i="7"/>
  <c r="I897" i="7"/>
  <c r="E897" i="7"/>
  <c r="D897" i="7"/>
  <c r="C897" i="7"/>
  <c r="J896" i="7"/>
  <c r="I896" i="7"/>
  <c r="E896" i="7"/>
  <c r="D896" i="7"/>
  <c r="C896" i="7"/>
  <c r="J895" i="7"/>
  <c r="I895" i="7"/>
  <c r="E895" i="7"/>
  <c r="D895" i="7"/>
  <c r="C895" i="7"/>
  <c r="J894" i="7"/>
  <c r="I894" i="7"/>
  <c r="E894" i="7"/>
  <c r="D894" i="7"/>
  <c r="C894" i="7"/>
  <c r="J893" i="7"/>
  <c r="I893" i="7"/>
  <c r="E893" i="7"/>
  <c r="D893" i="7"/>
  <c r="C893" i="7"/>
  <c r="J892" i="7"/>
  <c r="I892" i="7"/>
  <c r="E892" i="7"/>
  <c r="D892" i="7"/>
  <c r="C892" i="7"/>
  <c r="J891" i="7"/>
  <c r="I891" i="7"/>
  <c r="E891" i="7"/>
  <c r="D891" i="7"/>
  <c r="C891" i="7"/>
  <c r="J890" i="7"/>
  <c r="I890" i="7"/>
  <c r="E890" i="7"/>
  <c r="D890" i="7"/>
  <c r="C890" i="7"/>
  <c r="J889" i="7"/>
  <c r="I889" i="7"/>
  <c r="E889" i="7"/>
  <c r="D889" i="7"/>
  <c r="C889" i="7"/>
  <c r="J888" i="7"/>
  <c r="I888" i="7"/>
  <c r="E888" i="7"/>
  <c r="D888" i="7"/>
  <c r="C888" i="7"/>
  <c r="J887" i="7"/>
  <c r="I887" i="7"/>
  <c r="E887" i="7"/>
  <c r="D887" i="7"/>
  <c r="C887" i="7"/>
  <c r="J886" i="7"/>
  <c r="I886" i="7"/>
  <c r="E886" i="7"/>
  <c r="D886" i="7"/>
  <c r="C886" i="7"/>
  <c r="J885" i="7"/>
  <c r="I885" i="7"/>
  <c r="E885" i="7"/>
  <c r="D885" i="7"/>
  <c r="C885" i="7"/>
  <c r="J884" i="7"/>
  <c r="I884" i="7"/>
  <c r="E884" i="7"/>
  <c r="D884" i="7"/>
  <c r="C884" i="7"/>
  <c r="J883" i="7"/>
  <c r="I883" i="7"/>
  <c r="E883" i="7"/>
  <c r="D883" i="7"/>
  <c r="C883" i="7"/>
  <c r="J882" i="7"/>
  <c r="I882" i="7"/>
  <c r="E882" i="7"/>
  <c r="D882" i="7"/>
  <c r="C882" i="7"/>
  <c r="J881" i="7"/>
  <c r="I881" i="7"/>
  <c r="E881" i="7"/>
  <c r="D881" i="7"/>
  <c r="C881" i="7"/>
  <c r="J880" i="7"/>
  <c r="I880" i="7"/>
  <c r="E880" i="7"/>
  <c r="D880" i="7"/>
  <c r="C880" i="7"/>
  <c r="J879" i="7"/>
  <c r="I879" i="7"/>
  <c r="E879" i="7"/>
  <c r="D879" i="7"/>
  <c r="C879" i="7"/>
  <c r="J878" i="7"/>
  <c r="I878" i="7"/>
  <c r="E878" i="7"/>
  <c r="D878" i="7"/>
  <c r="C878" i="7"/>
  <c r="J877" i="7"/>
  <c r="I877" i="7"/>
  <c r="E877" i="7"/>
  <c r="D877" i="7"/>
  <c r="C877" i="7"/>
  <c r="J876" i="7"/>
  <c r="I876" i="7"/>
  <c r="E876" i="7"/>
  <c r="D876" i="7"/>
  <c r="C876" i="7"/>
  <c r="J875" i="7"/>
  <c r="I875" i="7"/>
  <c r="E875" i="7"/>
  <c r="D875" i="7"/>
  <c r="C875" i="7"/>
  <c r="J874" i="7"/>
  <c r="I874" i="7"/>
  <c r="E874" i="7"/>
  <c r="D874" i="7"/>
  <c r="C874" i="7"/>
  <c r="J873" i="7"/>
  <c r="I873" i="7"/>
  <c r="E873" i="7"/>
  <c r="D873" i="7"/>
  <c r="C873" i="7"/>
  <c r="J872" i="7"/>
  <c r="I872" i="7"/>
  <c r="E872" i="7"/>
  <c r="D872" i="7"/>
  <c r="C872" i="7"/>
  <c r="J871" i="7"/>
  <c r="I871" i="7"/>
  <c r="E871" i="7"/>
  <c r="D871" i="7"/>
  <c r="C871" i="7"/>
  <c r="J870" i="7"/>
  <c r="I870" i="7"/>
  <c r="E870" i="7"/>
  <c r="D870" i="7"/>
  <c r="C870" i="7"/>
  <c r="J869" i="7"/>
  <c r="I869" i="7"/>
  <c r="E869" i="7"/>
  <c r="D869" i="7"/>
  <c r="C869" i="7"/>
  <c r="J868" i="7"/>
  <c r="I868" i="7"/>
  <c r="E868" i="7"/>
  <c r="D868" i="7"/>
  <c r="C868" i="7"/>
  <c r="J867" i="7"/>
  <c r="I867" i="7"/>
  <c r="E867" i="7"/>
  <c r="D867" i="7"/>
  <c r="C867" i="7"/>
  <c r="J866" i="7"/>
  <c r="I866" i="7"/>
  <c r="E866" i="7"/>
  <c r="D866" i="7"/>
  <c r="C866" i="7"/>
  <c r="J865" i="7"/>
  <c r="I865" i="7"/>
  <c r="E865" i="7"/>
  <c r="D865" i="7"/>
  <c r="C865" i="7"/>
  <c r="J864" i="7"/>
  <c r="I864" i="7"/>
  <c r="E864" i="7"/>
  <c r="D864" i="7"/>
  <c r="C864" i="7"/>
  <c r="J863" i="7"/>
  <c r="I863" i="7"/>
  <c r="E863" i="7"/>
  <c r="D863" i="7"/>
  <c r="C863" i="7"/>
  <c r="J862" i="7"/>
  <c r="I862" i="7"/>
  <c r="E862" i="7"/>
  <c r="D862" i="7"/>
  <c r="C862" i="7"/>
  <c r="J861" i="7"/>
  <c r="I861" i="7"/>
  <c r="E861" i="7"/>
  <c r="D861" i="7"/>
  <c r="C861" i="7"/>
  <c r="J860" i="7"/>
  <c r="I860" i="7"/>
  <c r="E860" i="7"/>
  <c r="D860" i="7"/>
  <c r="C860" i="7"/>
  <c r="J859" i="7"/>
  <c r="I859" i="7"/>
  <c r="E859" i="7"/>
  <c r="D859" i="7"/>
  <c r="C859" i="7"/>
  <c r="J858" i="7"/>
  <c r="I858" i="7"/>
  <c r="E858" i="7"/>
  <c r="D858" i="7"/>
  <c r="C858" i="7"/>
  <c r="J857" i="7"/>
  <c r="I857" i="7"/>
  <c r="E857" i="7"/>
  <c r="D857" i="7"/>
  <c r="C857" i="7"/>
  <c r="J856" i="7"/>
  <c r="I856" i="7"/>
  <c r="E856" i="7"/>
  <c r="D856" i="7"/>
  <c r="C856" i="7"/>
  <c r="J855" i="7"/>
  <c r="I855" i="7"/>
  <c r="E855" i="7"/>
  <c r="D855" i="7"/>
  <c r="C855" i="7"/>
  <c r="J854" i="7"/>
  <c r="I854" i="7"/>
  <c r="E854" i="7"/>
  <c r="D854" i="7"/>
  <c r="C854" i="7"/>
  <c r="J853" i="7"/>
  <c r="I853" i="7"/>
  <c r="E853" i="7"/>
  <c r="D853" i="7"/>
  <c r="C853" i="7"/>
  <c r="J852" i="7"/>
  <c r="I852" i="7"/>
  <c r="E852" i="7"/>
  <c r="D852" i="7"/>
  <c r="C852" i="7"/>
  <c r="J851" i="7"/>
  <c r="I851" i="7"/>
  <c r="E851" i="7"/>
  <c r="D851" i="7"/>
  <c r="C851" i="7"/>
  <c r="J850" i="7"/>
  <c r="I850" i="7"/>
  <c r="E850" i="7"/>
  <c r="D850" i="7"/>
  <c r="C850" i="7"/>
  <c r="J849" i="7"/>
  <c r="I849" i="7"/>
  <c r="E849" i="7"/>
  <c r="D849" i="7"/>
  <c r="C849" i="7"/>
  <c r="J848" i="7"/>
  <c r="I848" i="7"/>
  <c r="E848" i="7"/>
  <c r="D848" i="7"/>
  <c r="C848" i="7"/>
  <c r="J847" i="7"/>
  <c r="I847" i="7"/>
  <c r="E847" i="7"/>
  <c r="D847" i="7"/>
  <c r="C847" i="7"/>
  <c r="J846" i="7"/>
  <c r="I846" i="7"/>
  <c r="E846" i="7"/>
  <c r="D846" i="7"/>
  <c r="C846" i="7"/>
  <c r="J845" i="7"/>
  <c r="I845" i="7"/>
  <c r="E845" i="7"/>
  <c r="D845" i="7"/>
  <c r="C845" i="7"/>
  <c r="J844" i="7"/>
  <c r="I844" i="7"/>
  <c r="E844" i="7"/>
  <c r="D844" i="7"/>
  <c r="C844" i="7"/>
  <c r="J843" i="7"/>
  <c r="I843" i="7"/>
  <c r="E843" i="7"/>
  <c r="D843" i="7"/>
  <c r="C843" i="7"/>
  <c r="J842" i="7"/>
  <c r="I842" i="7"/>
  <c r="E842" i="7"/>
  <c r="D842" i="7"/>
  <c r="C842" i="7"/>
  <c r="J841" i="7"/>
  <c r="I841" i="7"/>
  <c r="E841" i="7"/>
  <c r="D841" i="7"/>
  <c r="C841" i="7"/>
  <c r="J840" i="7"/>
  <c r="I840" i="7"/>
  <c r="E840" i="7"/>
  <c r="D840" i="7"/>
  <c r="C840" i="7"/>
  <c r="J839" i="7"/>
  <c r="I839" i="7"/>
  <c r="E839" i="7"/>
  <c r="D839" i="7"/>
  <c r="C839" i="7"/>
  <c r="J838" i="7"/>
  <c r="I838" i="7"/>
  <c r="E838" i="7"/>
  <c r="D838" i="7"/>
  <c r="C838" i="7"/>
  <c r="J837" i="7"/>
  <c r="I837" i="7"/>
  <c r="E837" i="7"/>
  <c r="D837" i="7"/>
  <c r="C837" i="7"/>
  <c r="J836" i="7"/>
  <c r="I836" i="7"/>
  <c r="E836" i="7"/>
  <c r="D836" i="7"/>
  <c r="C836" i="7"/>
  <c r="J835" i="7"/>
  <c r="I835" i="7"/>
  <c r="E835" i="7"/>
  <c r="D835" i="7"/>
  <c r="C835" i="7"/>
  <c r="J834" i="7"/>
  <c r="I834" i="7"/>
  <c r="E834" i="7"/>
  <c r="D834" i="7"/>
  <c r="C834" i="7"/>
  <c r="J833" i="7"/>
  <c r="I833" i="7"/>
  <c r="E833" i="7"/>
  <c r="D833" i="7"/>
  <c r="C833" i="7"/>
  <c r="J832" i="7"/>
  <c r="I832" i="7"/>
  <c r="E832" i="7"/>
  <c r="D832" i="7"/>
  <c r="C832" i="7"/>
  <c r="J831" i="7"/>
  <c r="I831" i="7"/>
  <c r="E831" i="7"/>
  <c r="D831" i="7"/>
  <c r="C831" i="7"/>
  <c r="J830" i="7"/>
  <c r="I830" i="7"/>
  <c r="E830" i="7"/>
  <c r="D830" i="7"/>
  <c r="C830" i="7"/>
  <c r="J829" i="7"/>
  <c r="I829" i="7"/>
  <c r="E829" i="7"/>
  <c r="D829" i="7"/>
  <c r="C829" i="7"/>
  <c r="J828" i="7"/>
  <c r="I828" i="7"/>
  <c r="E828" i="7"/>
  <c r="D828" i="7"/>
  <c r="C828" i="7"/>
  <c r="J827" i="7"/>
  <c r="I827" i="7"/>
  <c r="E827" i="7"/>
  <c r="D827" i="7"/>
  <c r="C827" i="7"/>
  <c r="J826" i="7"/>
  <c r="I826" i="7"/>
  <c r="E826" i="7"/>
  <c r="D826" i="7"/>
  <c r="C826" i="7"/>
  <c r="J825" i="7"/>
  <c r="I825" i="7"/>
  <c r="E825" i="7"/>
  <c r="D825" i="7"/>
  <c r="C825" i="7"/>
  <c r="J824" i="7"/>
  <c r="I824" i="7"/>
  <c r="E824" i="7"/>
  <c r="D824" i="7"/>
  <c r="C824" i="7"/>
  <c r="J823" i="7"/>
  <c r="I823" i="7"/>
  <c r="E823" i="7"/>
  <c r="D823" i="7"/>
  <c r="C823" i="7"/>
  <c r="J822" i="7"/>
  <c r="I822" i="7"/>
  <c r="E822" i="7"/>
  <c r="D822" i="7"/>
  <c r="C822" i="7"/>
  <c r="J821" i="7"/>
  <c r="I821" i="7"/>
  <c r="E821" i="7"/>
  <c r="D821" i="7"/>
  <c r="C821" i="7"/>
  <c r="J820" i="7"/>
  <c r="I820" i="7"/>
  <c r="E820" i="7"/>
  <c r="D820" i="7"/>
  <c r="C820" i="7"/>
  <c r="J819" i="7"/>
  <c r="I819" i="7"/>
  <c r="E819" i="7"/>
  <c r="D819" i="7"/>
  <c r="C819" i="7"/>
  <c r="J818" i="7"/>
  <c r="I818" i="7"/>
  <c r="E818" i="7"/>
  <c r="D818" i="7"/>
  <c r="C818" i="7"/>
  <c r="J817" i="7"/>
  <c r="I817" i="7"/>
  <c r="E817" i="7"/>
  <c r="D817" i="7"/>
  <c r="C817" i="7"/>
  <c r="J816" i="7"/>
  <c r="I816" i="7"/>
  <c r="E816" i="7"/>
  <c r="D816" i="7"/>
  <c r="C816" i="7"/>
  <c r="J815" i="7"/>
  <c r="I815" i="7"/>
  <c r="E815" i="7"/>
  <c r="D815" i="7"/>
  <c r="C815" i="7"/>
  <c r="J814" i="7"/>
  <c r="I814" i="7"/>
  <c r="E814" i="7"/>
  <c r="D814" i="7"/>
  <c r="C814" i="7"/>
  <c r="J813" i="7"/>
  <c r="I813" i="7"/>
  <c r="E813" i="7"/>
  <c r="D813" i="7"/>
  <c r="C813" i="7"/>
  <c r="J812" i="7"/>
  <c r="I812" i="7"/>
  <c r="E812" i="7"/>
  <c r="D812" i="7"/>
  <c r="C812" i="7"/>
  <c r="J811" i="7"/>
  <c r="I811" i="7"/>
  <c r="E811" i="7"/>
  <c r="D811" i="7"/>
  <c r="C811" i="7"/>
  <c r="J810" i="7"/>
  <c r="I810" i="7"/>
  <c r="E810" i="7"/>
  <c r="D810" i="7"/>
  <c r="C810" i="7"/>
  <c r="J809" i="7"/>
  <c r="I809" i="7"/>
  <c r="E809" i="7"/>
  <c r="D809" i="7"/>
  <c r="C809" i="7"/>
  <c r="J808" i="7"/>
  <c r="I808" i="7"/>
  <c r="E808" i="7"/>
  <c r="D808" i="7"/>
  <c r="C808" i="7"/>
  <c r="J807" i="7"/>
  <c r="I807" i="7"/>
  <c r="E807" i="7"/>
  <c r="D807" i="7"/>
  <c r="C807" i="7"/>
  <c r="J806" i="7"/>
  <c r="I806" i="7"/>
  <c r="E806" i="7"/>
  <c r="D806" i="7"/>
  <c r="C806" i="7"/>
  <c r="J805" i="7"/>
  <c r="I805" i="7"/>
  <c r="E805" i="7"/>
  <c r="D805" i="7"/>
  <c r="C805" i="7"/>
  <c r="J804" i="7"/>
  <c r="I804" i="7"/>
  <c r="E804" i="7"/>
  <c r="D804" i="7"/>
  <c r="C804" i="7"/>
  <c r="J803" i="7"/>
  <c r="I803" i="7"/>
  <c r="E803" i="7"/>
  <c r="D803" i="7"/>
  <c r="C803" i="7"/>
  <c r="J802" i="7"/>
  <c r="I802" i="7"/>
  <c r="E802" i="7"/>
  <c r="D802" i="7"/>
  <c r="C802" i="7"/>
  <c r="J801" i="7"/>
  <c r="I801" i="7"/>
  <c r="E801" i="7"/>
  <c r="D801" i="7"/>
  <c r="C801" i="7"/>
  <c r="J800" i="7"/>
  <c r="I800" i="7"/>
  <c r="E800" i="7"/>
  <c r="D800" i="7"/>
  <c r="C800" i="7"/>
  <c r="J799" i="7"/>
  <c r="I799" i="7"/>
  <c r="E799" i="7"/>
  <c r="D799" i="7"/>
  <c r="C799" i="7"/>
  <c r="J798" i="7"/>
  <c r="I798" i="7"/>
  <c r="E798" i="7"/>
  <c r="D798" i="7"/>
  <c r="C798" i="7"/>
  <c r="J797" i="7"/>
  <c r="I797" i="7"/>
  <c r="E797" i="7"/>
  <c r="D797" i="7"/>
  <c r="C797" i="7"/>
  <c r="J796" i="7"/>
  <c r="I796" i="7"/>
  <c r="E796" i="7"/>
  <c r="D796" i="7"/>
  <c r="C796" i="7"/>
  <c r="J795" i="7"/>
  <c r="I795" i="7"/>
  <c r="E795" i="7"/>
  <c r="D795" i="7"/>
  <c r="C795" i="7"/>
  <c r="J794" i="7"/>
  <c r="I794" i="7"/>
  <c r="E794" i="7"/>
  <c r="D794" i="7"/>
  <c r="C794" i="7"/>
  <c r="J793" i="7"/>
  <c r="I793" i="7"/>
  <c r="E793" i="7"/>
  <c r="D793" i="7"/>
  <c r="C793" i="7"/>
  <c r="J792" i="7"/>
  <c r="I792" i="7"/>
  <c r="E792" i="7"/>
  <c r="D792" i="7"/>
  <c r="C792" i="7"/>
  <c r="J791" i="7"/>
  <c r="I791" i="7"/>
  <c r="E791" i="7"/>
  <c r="D791" i="7"/>
  <c r="C791" i="7"/>
  <c r="J790" i="7"/>
  <c r="I790" i="7"/>
  <c r="E790" i="7"/>
  <c r="D790" i="7"/>
  <c r="C790" i="7"/>
  <c r="J789" i="7"/>
  <c r="I789" i="7"/>
  <c r="E789" i="7"/>
  <c r="D789" i="7"/>
  <c r="C789" i="7"/>
  <c r="J788" i="7"/>
  <c r="I788" i="7"/>
  <c r="E788" i="7"/>
  <c r="D788" i="7"/>
  <c r="C788" i="7"/>
  <c r="J787" i="7"/>
  <c r="I787" i="7"/>
  <c r="E787" i="7"/>
  <c r="D787" i="7"/>
  <c r="C787" i="7"/>
  <c r="J786" i="7"/>
  <c r="I786" i="7"/>
  <c r="E786" i="7"/>
  <c r="D786" i="7"/>
  <c r="C786" i="7"/>
  <c r="J785" i="7"/>
  <c r="I785" i="7"/>
  <c r="E785" i="7"/>
  <c r="D785" i="7"/>
  <c r="C785" i="7"/>
  <c r="J784" i="7"/>
  <c r="I784" i="7"/>
  <c r="E784" i="7"/>
  <c r="D784" i="7"/>
  <c r="C784" i="7"/>
  <c r="J783" i="7"/>
  <c r="I783" i="7"/>
  <c r="E783" i="7"/>
  <c r="D783" i="7"/>
  <c r="C783" i="7"/>
  <c r="J782" i="7"/>
  <c r="I782" i="7"/>
  <c r="E782" i="7"/>
  <c r="D782" i="7"/>
  <c r="C782" i="7"/>
  <c r="J781" i="7"/>
  <c r="I781" i="7"/>
  <c r="E781" i="7"/>
  <c r="D781" i="7"/>
  <c r="C781" i="7"/>
  <c r="J780" i="7"/>
  <c r="I780" i="7"/>
  <c r="E780" i="7"/>
  <c r="D780" i="7"/>
  <c r="C780" i="7"/>
  <c r="J779" i="7"/>
  <c r="I779" i="7"/>
  <c r="E779" i="7"/>
  <c r="D779" i="7"/>
  <c r="C779" i="7"/>
  <c r="J778" i="7"/>
  <c r="I778" i="7"/>
  <c r="E778" i="7"/>
  <c r="D778" i="7"/>
  <c r="C778" i="7"/>
  <c r="J777" i="7"/>
  <c r="I777" i="7"/>
  <c r="E777" i="7"/>
  <c r="D777" i="7"/>
  <c r="C777" i="7"/>
  <c r="J776" i="7"/>
  <c r="I776" i="7"/>
  <c r="E776" i="7"/>
  <c r="D776" i="7"/>
  <c r="C776" i="7"/>
  <c r="J775" i="7"/>
  <c r="I775" i="7"/>
  <c r="E775" i="7"/>
  <c r="D775" i="7"/>
  <c r="C775" i="7"/>
  <c r="J774" i="7"/>
  <c r="I774" i="7"/>
  <c r="E774" i="7"/>
  <c r="D774" i="7"/>
  <c r="C774" i="7"/>
  <c r="J773" i="7"/>
  <c r="I773" i="7"/>
  <c r="E773" i="7"/>
  <c r="D773" i="7"/>
  <c r="C773" i="7"/>
  <c r="J772" i="7"/>
  <c r="I772" i="7"/>
  <c r="E772" i="7"/>
  <c r="D772" i="7"/>
  <c r="C772" i="7"/>
  <c r="J771" i="7"/>
  <c r="I771" i="7"/>
  <c r="E771" i="7"/>
  <c r="D771" i="7"/>
  <c r="C771" i="7"/>
  <c r="J770" i="7"/>
  <c r="I770" i="7"/>
  <c r="E770" i="7"/>
  <c r="D770" i="7"/>
  <c r="C770" i="7"/>
  <c r="J769" i="7"/>
  <c r="I769" i="7"/>
  <c r="E769" i="7"/>
  <c r="D769" i="7"/>
  <c r="C769" i="7"/>
  <c r="J768" i="7"/>
  <c r="I768" i="7"/>
  <c r="E768" i="7"/>
  <c r="D768" i="7"/>
  <c r="C768" i="7"/>
  <c r="J767" i="7"/>
  <c r="I767" i="7"/>
  <c r="E767" i="7"/>
  <c r="D767" i="7"/>
  <c r="C767" i="7"/>
  <c r="J766" i="7"/>
  <c r="I766" i="7"/>
  <c r="E766" i="7"/>
  <c r="D766" i="7"/>
  <c r="C766" i="7"/>
  <c r="J765" i="7"/>
  <c r="I765" i="7"/>
  <c r="E765" i="7"/>
  <c r="D765" i="7"/>
  <c r="C765" i="7"/>
  <c r="J764" i="7"/>
  <c r="I764" i="7"/>
  <c r="E764" i="7"/>
  <c r="D764" i="7"/>
  <c r="C764" i="7"/>
  <c r="J763" i="7"/>
  <c r="I763" i="7"/>
  <c r="E763" i="7"/>
  <c r="D763" i="7"/>
  <c r="C763" i="7"/>
  <c r="J762" i="7"/>
  <c r="I762" i="7"/>
  <c r="E762" i="7"/>
  <c r="D762" i="7"/>
  <c r="C762" i="7"/>
  <c r="J761" i="7"/>
  <c r="I761" i="7"/>
  <c r="E761" i="7"/>
  <c r="D761" i="7"/>
  <c r="C761" i="7"/>
  <c r="J760" i="7"/>
  <c r="I760" i="7"/>
  <c r="E760" i="7"/>
  <c r="D760" i="7"/>
  <c r="C760" i="7"/>
  <c r="J759" i="7"/>
  <c r="I759" i="7"/>
  <c r="E759" i="7"/>
  <c r="D759" i="7"/>
  <c r="C759" i="7"/>
  <c r="J758" i="7"/>
  <c r="I758" i="7"/>
  <c r="E758" i="7"/>
  <c r="D758" i="7"/>
  <c r="C758" i="7"/>
  <c r="J757" i="7"/>
  <c r="I757" i="7"/>
  <c r="E757" i="7"/>
  <c r="D757" i="7"/>
  <c r="C757" i="7"/>
  <c r="J756" i="7"/>
  <c r="I756" i="7"/>
  <c r="E756" i="7"/>
  <c r="D756" i="7"/>
  <c r="C756" i="7"/>
  <c r="J755" i="7"/>
  <c r="I755" i="7"/>
  <c r="E755" i="7"/>
  <c r="D755" i="7"/>
  <c r="C755" i="7"/>
  <c r="J754" i="7"/>
  <c r="I754" i="7"/>
  <c r="E754" i="7"/>
  <c r="D754" i="7"/>
  <c r="C754" i="7"/>
  <c r="J753" i="7"/>
  <c r="I753" i="7"/>
  <c r="E753" i="7"/>
  <c r="D753" i="7"/>
  <c r="C753" i="7"/>
  <c r="J752" i="7"/>
  <c r="I752" i="7"/>
  <c r="E752" i="7"/>
  <c r="D752" i="7"/>
  <c r="C752" i="7"/>
  <c r="J751" i="7"/>
  <c r="I751" i="7"/>
  <c r="E751" i="7"/>
  <c r="D751" i="7"/>
  <c r="C751" i="7"/>
  <c r="J750" i="7"/>
  <c r="I750" i="7"/>
  <c r="E750" i="7"/>
  <c r="D750" i="7"/>
  <c r="C750" i="7"/>
  <c r="J749" i="7"/>
  <c r="I749" i="7"/>
  <c r="E749" i="7"/>
  <c r="D749" i="7"/>
  <c r="C749" i="7"/>
  <c r="J748" i="7"/>
  <c r="I748" i="7"/>
  <c r="E748" i="7"/>
  <c r="D748" i="7"/>
  <c r="C748" i="7"/>
  <c r="J747" i="7"/>
  <c r="I747" i="7"/>
  <c r="E747" i="7"/>
  <c r="D747" i="7"/>
  <c r="C747" i="7"/>
  <c r="J746" i="7"/>
  <c r="I746" i="7"/>
  <c r="E746" i="7"/>
  <c r="D746" i="7"/>
  <c r="C746" i="7"/>
  <c r="J745" i="7"/>
  <c r="I745" i="7"/>
  <c r="E745" i="7"/>
  <c r="D745" i="7"/>
  <c r="C745" i="7"/>
  <c r="J744" i="7"/>
  <c r="I744" i="7"/>
  <c r="E744" i="7"/>
  <c r="D744" i="7"/>
  <c r="C744" i="7"/>
  <c r="J743" i="7"/>
  <c r="I743" i="7"/>
  <c r="E743" i="7"/>
  <c r="D743" i="7"/>
  <c r="C743" i="7"/>
  <c r="J742" i="7"/>
  <c r="I742" i="7"/>
  <c r="E742" i="7"/>
  <c r="D742" i="7"/>
  <c r="C742" i="7"/>
  <c r="J741" i="7"/>
  <c r="I741" i="7"/>
  <c r="E741" i="7"/>
  <c r="D741" i="7"/>
  <c r="C741" i="7"/>
  <c r="J740" i="7"/>
  <c r="I740" i="7"/>
  <c r="E740" i="7"/>
  <c r="D740" i="7"/>
  <c r="C740" i="7"/>
  <c r="J739" i="7"/>
  <c r="I739" i="7"/>
  <c r="E739" i="7"/>
  <c r="D739" i="7"/>
  <c r="C739" i="7"/>
  <c r="J738" i="7"/>
  <c r="I738" i="7"/>
  <c r="E738" i="7"/>
  <c r="D738" i="7"/>
  <c r="C738" i="7"/>
  <c r="J737" i="7"/>
  <c r="I737" i="7"/>
  <c r="E737" i="7"/>
  <c r="D737" i="7"/>
  <c r="C737" i="7"/>
  <c r="J736" i="7"/>
  <c r="I736" i="7"/>
  <c r="E736" i="7"/>
  <c r="D736" i="7"/>
  <c r="C736" i="7"/>
  <c r="J735" i="7"/>
  <c r="I735" i="7"/>
  <c r="E735" i="7"/>
  <c r="D735" i="7"/>
  <c r="C735" i="7"/>
  <c r="J734" i="7"/>
  <c r="I734" i="7"/>
  <c r="E734" i="7"/>
  <c r="D734" i="7"/>
  <c r="C734" i="7"/>
  <c r="J733" i="7"/>
  <c r="I733" i="7"/>
  <c r="E733" i="7"/>
  <c r="D733" i="7"/>
  <c r="C733" i="7"/>
  <c r="J732" i="7"/>
  <c r="I732" i="7"/>
  <c r="E732" i="7"/>
  <c r="D732" i="7"/>
  <c r="C732" i="7"/>
  <c r="J731" i="7"/>
  <c r="I731" i="7"/>
  <c r="E731" i="7"/>
  <c r="D731" i="7"/>
  <c r="C731" i="7"/>
  <c r="J730" i="7"/>
  <c r="I730" i="7"/>
  <c r="E730" i="7"/>
  <c r="D730" i="7"/>
  <c r="C730" i="7"/>
  <c r="J729" i="7"/>
  <c r="I729" i="7"/>
  <c r="E729" i="7"/>
  <c r="D729" i="7"/>
  <c r="C729" i="7"/>
  <c r="J728" i="7"/>
  <c r="I728" i="7"/>
  <c r="E728" i="7"/>
  <c r="D728" i="7"/>
  <c r="C728" i="7"/>
  <c r="J727" i="7"/>
  <c r="I727" i="7"/>
  <c r="E727" i="7"/>
  <c r="D727" i="7"/>
  <c r="C727" i="7"/>
  <c r="J726" i="7"/>
  <c r="I726" i="7"/>
  <c r="E726" i="7"/>
  <c r="D726" i="7"/>
  <c r="C726" i="7"/>
  <c r="J725" i="7"/>
  <c r="I725" i="7"/>
  <c r="E725" i="7"/>
  <c r="D725" i="7"/>
  <c r="C725" i="7"/>
  <c r="J724" i="7"/>
  <c r="I724" i="7"/>
  <c r="E724" i="7"/>
  <c r="D724" i="7"/>
  <c r="C724" i="7"/>
  <c r="J723" i="7"/>
  <c r="I723" i="7"/>
  <c r="E723" i="7"/>
  <c r="D723" i="7"/>
  <c r="C723" i="7"/>
  <c r="J722" i="7"/>
  <c r="I722" i="7"/>
  <c r="E722" i="7"/>
  <c r="D722" i="7"/>
  <c r="C722" i="7"/>
  <c r="J721" i="7"/>
  <c r="I721" i="7"/>
  <c r="E721" i="7"/>
  <c r="D721" i="7"/>
  <c r="C721" i="7"/>
  <c r="J720" i="7"/>
  <c r="I720" i="7"/>
  <c r="E720" i="7"/>
  <c r="D720" i="7"/>
  <c r="C720" i="7"/>
  <c r="J719" i="7"/>
  <c r="I719" i="7"/>
  <c r="E719" i="7"/>
  <c r="D719" i="7"/>
  <c r="C719" i="7"/>
  <c r="J718" i="7"/>
  <c r="I718" i="7"/>
  <c r="E718" i="7"/>
  <c r="D718" i="7"/>
  <c r="C718" i="7"/>
  <c r="J717" i="7"/>
  <c r="I717" i="7"/>
  <c r="E717" i="7"/>
  <c r="D717" i="7"/>
  <c r="C717" i="7"/>
  <c r="J716" i="7"/>
  <c r="I716" i="7"/>
  <c r="E716" i="7"/>
  <c r="D716" i="7"/>
  <c r="C716" i="7"/>
  <c r="J715" i="7"/>
  <c r="I715" i="7"/>
  <c r="E715" i="7"/>
  <c r="D715" i="7"/>
  <c r="C715" i="7"/>
  <c r="J714" i="7"/>
  <c r="I714" i="7"/>
  <c r="E714" i="7"/>
  <c r="D714" i="7"/>
  <c r="C714" i="7"/>
  <c r="J713" i="7"/>
  <c r="I713" i="7"/>
  <c r="E713" i="7"/>
  <c r="D713" i="7"/>
  <c r="C713" i="7"/>
  <c r="J712" i="7"/>
  <c r="I712" i="7"/>
  <c r="E712" i="7"/>
  <c r="D712" i="7"/>
  <c r="C712" i="7"/>
  <c r="J711" i="7"/>
  <c r="I711" i="7"/>
  <c r="E711" i="7"/>
  <c r="D711" i="7"/>
  <c r="C711" i="7"/>
  <c r="J710" i="7"/>
  <c r="I710" i="7"/>
  <c r="E710" i="7"/>
  <c r="D710" i="7"/>
  <c r="C710" i="7"/>
  <c r="J709" i="7"/>
  <c r="I709" i="7"/>
  <c r="E709" i="7"/>
  <c r="D709" i="7"/>
  <c r="C709" i="7"/>
  <c r="J708" i="7"/>
  <c r="I708" i="7"/>
  <c r="E708" i="7"/>
  <c r="D708" i="7"/>
  <c r="C708" i="7"/>
  <c r="J707" i="7"/>
  <c r="I707" i="7"/>
  <c r="E707" i="7"/>
  <c r="D707" i="7"/>
  <c r="C707" i="7"/>
  <c r="J706" i="7"/>
  <c r="I706" i="7"/>
  <c r="E706" i="7"/>
  <c r="D706" i="7"/>
  <c r="C706" i="7"/>
  <c r="J705" i="7"/>
  <c r="I705" i="7"/>
  <c r="E705" i="7"/>
  <c r="D705" i="7"/>
  <c r="C705" i="7"/>
  <c r="J704" i="7"/>
  <c r="I704" i="7"/>
  <c r="E704" i="7"/>
  <c r="D704" i="7"/>
  <c r="C704" i="7"/>
  <c r="J703" i="7"/>
  <c r="I703" i="7"/>
  <c r="E703" i="7"/>
  <c r="D703" i="7"/>
  <c r="C703" i="7"/>
  <c r="J702" i="7"/>
  <c r="I702" i="7"/>
  <c r="E702" i="7"/>
  <c r="D702" i="7"/>
  <c r="C702" i="7"/>
  <c r="J701" i="7"/>
  <c r="I701" i="7"/>
  <c r="E701" i="7"/>
  <c r="D701" i="7"/>
  <c r="C701" i="7"/>
  <c r="J700" i="7"/>
  <c r="I700" i="7"/>
  <c r="E700" i="7"/>
  <c r="D700" i="7"/>
  <c r="C700" i="7"/>
  <c r="J699" i="7"/>
  <c r="I699" i="7"/>
  <c r="E699" i="7"/>
  <c r="D699" i="7"/>
  <c r="C699" i="7"/>
  <c r="J698" i="7"/>
  <c r="I698" i="7"/>
  <c r="E698" i="7"/>
  <c r="D698" i="7"/>
  <c r="C698" i="7"/>
  <c r="J697" i="7"/>
  <c r="I697" i="7"/>
  <c r="E697" i="7"/>
  <c r="D697" i="7"/>
  <c r="C697" i="7"/>
  <c r="J696" i="7"/>
  <c r="I696" i="7"/>
  <c r="E696" i="7"/>
  <c r="D696" i="7"/>
  <c r="C696" i="7"/>
  <c r="J695" i="7"/>
  <c r="I695" i="7"/>
  <c r="E695" i="7"/>
  <c r="D695" i="7"/>
  <c r="C695" i="7"/>
  <c r="J694" i="7"/>
  <c r="I694" i="7"/>
  <c r="E694" i="7"/>
  <c r="D694" i="7"/>
  <c r="C694" i="7"/>
  <c r="J693" i="7"/>
  <c r="I693" i="7"/>
  <c r="E693" i="7"/>
  <c r="D693" i="7"/>
  <c r="C693" i="7"/>
  <c r="J692" i="7"/>
  <c r="I692" i="7"/>
  <c r="E692" i="7"/>
  <c r="D692" i="7"/>
  <c r="C692" i="7"/>
  <c r="J691" i="7"/>
  <c r="I691" i="7"/>
  <c r="E691" i="7"/>
  <c r="D691" i="7"/>
  <c r="C691" i="7"/>
  <c r="J690" i="7"/>
  <c r="I690" i="7"/>
  <c r="E690" i="7"/>
  <c r="D690" i="7"/>
  <c r="C690" i="7"/>
  <c r="J689" i="7"/>
  <c r="I689" i="7"/>
  <c r="E689" i="7"/>
  <c r="D689" i="7"/>
  <c r="C689" i="7"/>
  <c r="J688" i="7"/>
  <c r="I688" i="7"/>
  <c r="E688" i="7"/>
  <c r="D688" i="7"/>
  <c r="C688" i="7"/>
  <c r="J687" i="7"/>
  <c r="I687" i="7"/>
  <c r="E687" i="7"/>
  <c r="D687" i="7"/>
  <c r="C687" i="7"/>
  <c r="J686" i="7"/>
  <c r="I686" i="7"/>
  <c r="E686" i="7"/>
  <c r="D686" i="7"/>
  <c r="C686" i="7"/>
  <c r="J685" i="7"/>
  <c r="I685" i="7"/>
  <c r="E685" i="7"/>
  <c r="D685" i="7"/>
  <c r="C685" i="7"/>
  <c r="J684" i="7"/>
  <c r="I684" i="7"/>
  <c r="E684" i="7"/>
  <c r="D684" i="7"/>
  <c r="C684" i="7"/>
  <c r="J683" i="7"/>
  <c r="I683" i="7"/>
  <c r="E683" i="7"/>
  <c r="D683" i="7"/>
  <c r="C683" i="7"/>
  <c r="J682" i="7"/>
  <c r="I682" i="7"/>
  <c r="E682" i="7"/>
  <c r="D682" i="7"/>
  <c r="C682" i="7"/>
  <c r="J681" i="7"/>
  <c r="I681" i="7"/>
  <c r="E681" i="7"/>
  <c r="D681" i="7"/>
  <c r="C681" i="7"/>
  <c r="J680" i="7"/>
  <c r="I680" i="7"/>
  <c r="E680" i="7"/>
  <c r="D680" i="7"/>
  <c r="C680" i="7"/>
  <c r="J679" i="7"/>
  <c r="I679" i="7"/>
  <c r="E679" i="7"/>
  <c r="D679" i="7"/>
  <c r="C679" i="7"/>
  <c r="J678" i="7"/>
  <c r="I678" i="7"/>
  <c r="E678" i="7"/>
  <c r="D678" i="7"/>
  <c r="C678" i="7"/>
  <c r="J677" i="7"/>
  <c r="I677" i="7"/>
  <c r="E677" i="7"/>
  <c r="D677" i="7"/>
  <c r="C677" i="7"/>
  <c r="J676" i="7"/>
  <c r="I676" i="7"/>
  <c r="E676" i="7"/>
  <c r="D676" i="7"/>
  <c r="C676" i="7"/>
  <c r="J675" i="7"/>
  <c r="I675" i="7"/>
  <c r="E675" i="7"/>
  <c r="D675" i="7"/>
  <c r="C675" i="7"/>
  <c r="J674" i="7"/>
  <c r="I674" i="7"/>
  <c r="E674" i="7"/>
  <c r="D674" i="7"/>
  <c r="C674" i="7"/>
  <c r="J673" i="7"/>
  <c r="I673" i="7"/>
  <c r="E673" i="7"/>
  <c r="D673" i="7"/>
  <c r="C673" i="7"/>
  <c r="J672" i="7"/>
  <c r="I672" i="7"/>
  <c r="E672" i="7"/>
  <c r="D672" i="7"/>
  <c r="C672" i="7"/>
  <c r="J671" i="7"/>
  <c r="I671" i="7"/>
  <c r="E671" i="7"/>
  <c r="D671" i="7"/>
  <c r="C671" i="7"/>
  <c r="J670" i="7"/>
  <c r="I670" i="7"/>
  <c r="E670" i="7"/>
  <c r="D670" i="7"/>
  <c r="C670" i="7"/>
  <c r="J669" i="7"/>
  <c r="I669" i="7"/>
  <c r="E669" i="7"/>
  <c r="D669" i="7"/>
  <c r="C669" i="7"/>
  <c r="J668" i="7"/>
  <c r="I668" i="7"/>
  <c r="E668" i="7"/>
  <c r="D668" i="7"/>
  <c r="C668" i="7"/>
  <c r="J667" i="7"/>
  <c r="I667" i="7"/>
  <c r="E667" i="7"/>
  <c r="D667" i="7"/>
  <c r="C667" i="7"/>
  <c r="J666" i="7"/>
  <c r="I666" i="7"/>
  <c r="E666" i="7"/>
  <c r="D666" i="7"/>
  <c r="C666" i="7"/>
  <c r="J665" i="7"/>
  <c r="I665" i="7"/>
  <c r="E665" i="7"/>
  <c r="D665" i="7"/>
  <c r="C665" i="7"/>
  <c r="J664" i="7"/>
  <c r="I664" i="7"/>
  <c r="E664" i="7"/>
  <c r="D664" i="7"/>
  <c r="C664" i="7"/>
  <c r="J663" i="7"/>
  <c r="I663" i="7"/>
  <c r="E663" i="7"/>
  <c r="D663" i="7"/>
  <c r="C663" i="7"/>
  <c r="J662" i="7"/>
  <c r="I662" i="7"/>
  <c r="E662" i="7"/>
  <c r="D662" i="7"/>
  <c r="C662" i="7"/>
  <c r="J661" i="7"/>
  <c r="I661" i="7"/>
  <c r="E661" i="7"/>
  <c r="D661" i="7"/>
  <c r="C661" i="7"/>
  <c r="J660" i="7"/>
  <c r="I660" i="7"/>
  <c r="E660" i="7"/>
  <c r="D660" i="7"/>
  <c r="C660" i="7"/>
  <c r="J659" i="7"/>
  <c r="I659" i="7"/>
  <c r="E659" i="7"/>
  <c r="D659" i="7"/>
  <c r="C659" i="7"/>
  <c r="J658" i="7"/>
  <c r="I658" i="7"/>
  <c r="E658" i="7"/>
  <c r="D658" i="7"/>
  <c r="C658" i="7"/>
  <c r="J657" i="7"/>
  <c r="I657" i="7"/>
  <c r="E657" i="7"/>
  <c r="D657" i="7"/>
  <c r="C657" i="7"/>
  <c r="J656" i="7"/>
  <c r="I656" i="7"/>
  <c r="E656" i="7"/>
  <c r="D656" i="7"/>
  <c r="C656" i="7"/>
  <c r="J655" i="7"/>
  <c r="I655" i="7"/>
  <c r="E655" i="7"/>
  <c r="D655" i="7"/>
  <c r="C655" i="7"/>
  <c r="J654" i="7"/>
  <c r="I654" i="7"/>
  <c r="E654" i="7"/>
  <c r="D654" i="7"/>
  <c r="C654" i="7"/>
  <c r="J653" i="7"/>
  <c r="I653" i="7"/>
  <c r="E653" i="7"/>
  <c r="D653" i="7"/>
  <c r="C653" i="7"/>
  <c r="J652" i="7"/>
  <c r="I652" i="7"/>
  <c r="E652" i="7"/>
  <c r="D652" i="7"/>
  <c r="C652" i="7"/>
  <c r="J651" i="7"/>
  <c r="I651" i="7"/>
  <c r="E651" i="7"/>
  <c r="D651" i="7"/>
  <c r="C651" i="7"/>
  <c r="J650" i="7"/>
  <c r="I650" i="7"/>
  <c r="E650" i="7"/>
  <c r="D650" i="7"/>
  <c r="C650" i="7"/>
  <c r="J649" i="7"/>
  <c r="I649" i="7"/>
  <c r="E649" i="7"/>
  <c r="D649" i="7"/>
  <c r="C649" i="7"/>
  <c r="J648" i="7"/>
  <c r="I648" i="7"/>
  <c r="E648" i="7"/>
  <c r="D648" i="7"/>
  <c r="C648" i="7"/>
  <c r="J647" i="7"/>
  <c r="I647" i="7"/>
  <c r="E647" i="7"/>
  <c r="D647" i="7"/>
  <c r="C647" i="7"/>
  <c r="J646" i="7"/>
  <c r="I646" i="7"/>
  <c r="E646" i="7"/>
  <c r="D646" i="7"/>
  <c r="C646" i="7"/>
  <c r="J645" i="7"/>
  <c r="I645" i="7"/>
  <c r="E645" i="7"/>
  <c r="D645" i="7"/>
  <c r="C645" i="7"/>
  <c r="J644" i="7"/>
  <c r="I644" i="7"/>
  <c r="E644" i="7"/>
  <c r="D644" i="7"/>
  <c r="C644" i="7"/>
  <c r="J643" i="7"/>
  <c r="I643" i="7"/>
  <c r="E643" i="7"/>
  <c r="D643" i="7"/>
  <c r="C643" i="7"/>
  <c r="J642" i="7"/>
  <c r="I642" i="7"/>
  <c r="E642" i="7"/>
  <c r="D642" i="7"/>
  <c r="C642" i="7"/>
  <c r="J641" i="7"/>
  <c r="I641" i="7"/>
  <c r="E641" i="7"/>
  <c r="D641" i="7"/>
  <c r="C641" i="7"/>
  <c r="J640" i="7"/>
  <c r="I640" i="7"/>
  <c r="E640" i="7"/>
  <c r="D640" i="7"/>
  <c r="C640" i="7"/>
  <c r="J639" i="7"/>
  <c r="I639" i="7"/>
  <c r="E639" i="7"/>
  <c r="D639" i="7"/>
  <c r="C639" i="7"/>
  <c r="J638" i="7"/>
  <c r="I638" i="7"/>
  <c r="E638" i="7"/>
  <c r="D638" i="7"/>
  <c r="C638" i="7"/>
  <c r="J637" i="7"/>
  <c r="I637" i="7"/>
  <c r="E637" i="7"/>
  <c r="D637" i="7"/>
  <c r="C637" i="7"/>
  <c r="J636" i="7"/>
  <c r="I636" i="7"/>
  <c r="E636" i="7"/>
  <c r="D636" i="7"/>
  <c r="C636" i="7"/>
  <c r="J635" i="7"/>
  <c r="I635" i="7"/>
  <c r="E635" i="7"/>
  <c r="D635" i="7"/>
  <c r="C635" i="7"/>
  <c r="J634" i="7"/>
  <c r="I634" i="7"/>
  <c r="E634" i="7"/>
  <c r="D634" i="7"/>
  <c r="C634" i="7"/>
  <c r="J633" i="7"/>
  <c r="I633" i="7"/>
  <c r="E633" i="7"/>
  <c r="D633" i="7"/>
  <c r="C633" i="7"/>
  <c r="J632" i="7"/>
  <c r="I632" i="7"/>
  <c r="E632" i="7"/>
  <c r="D632" i="7"/>
  <c r="C632" i="7"/>
  <c r="J631" i="7"/>
  <c r="I631" i="7"/>
  <c r="E631" i="7"/>
  <c r="D631" i="7"/>
  <c r="C631" i="7"/>
  <c r="J630" i="7"/>
  <c r="I630" i="7"/>
  <c r="E630" i="7"/>
  <c r="D630" i="7"/>
  <c r="C630" i="7"/>
  <c r="J629" i="7"/>
  <c r="I629" i="7"/>
  <c r="E629" i="7"/>
  <c r="D629" i="7"/>
  <c r="C629" i="7"/>
  <c r="J628" i="7"/>
  <c r="I628" i="7"/>
  <c r="E628" i="7"/>
  <c r="D628" i="7"/>
  <c r="C628" i="7"/>
  <c r="J627" i="7"/>
  <c r="I627" i="7"/>
  <c r="E627" i="7"/>
  <c r="D627" i="7"/>
  <c r="C627" i="7"/>
  <c r="J626" i="7"/>
  <c r="I626" i="7"/>
  <c r="E626" i="7"/>
  <c r="D626" i="7"/>
  <c r="C626" i="7"/>
  <c r="J625" i="7"/>
  <c r="I625" i="7"/>
  <c r="E625" i="7"/>
  <c r="D625" i="7"/>
  <c r="C625" i="7"/>
  <c r="J624" i="7"/>
  <c r="I624" i="7"/>
  <c r="E624" i="7"/>
  <c r="D624" i="7"/>
  <c r="C624" i="7"/>
  <c r="J623" i="7"/>
  <c r="I623" i="7"/>
  <c r="E623" i="7"/>
  <c r="D623" i="7"/>
  <c r="C623" i="7"/>
  <c r="J622" i="7"/>
  <c r="I622" i="7"/>
  <c r="E622" i="7"/>
  <c r="D622" i="7"/>
  <c r="C622" i="7"/>
  <c r="J621" i="7"/>
  <c r="I621" i="7"/>
  <c r="E621" i="7"/>
  <c r="D621" i="7"/>
  <c r="C621" i="7"/>
  <c r="J620" i="7"/>
  <c r="I620" i="7"/>
  <c r="E620" i="7"/>
  <c r="D620" i="7"/>
  <c r="C620" i="7"/>
  <c r="J619" i="7"/>
  <c r="I619" i="7"/>
  <c r="E619" i="7"/>
  <c r="D619" i="7"/>
  <c r="C619" i="7"/>
  <c r="J618" i="7"/>
  <c r="I618" i="7"/>
  <c r="E618" i="7"/>
  <c r="D618" i="7"/>
  <c r="C618" i="7"/>
  <c r="J617" i="7"/>
  <c r="I617" i="7"/>
  <c r="E617" i="7"/>
  <c r="D617" i="7"/>
  <c r="C617" i="7"/>
  <c r="J616" i="7"/>
  <c r="I616" i="7"/>
  <c r="E616" i="7"/>
  <c r="D616" i="7"/>
  <c r="C616" i="7"/>
  <c r="J615" i="7"/>
  <c r="I615" i="7"/>
  <c r="E615" i="7"/>
  <c r="D615" i="7"/>
  <c r="C615" i="7"/>
  <c r="J614" i="7"/>
  <c r="I614" i="7"/>
  <c r="E614" i="7"/>
  <c r="D614" i="7"/>
  <c r="C614" i="7"/>
  <c r="J613" i="7"/>
  <c r="I613" i="7"/>
  <c r="E613" i="7"/>
  <c r="D613" i="7"/>
  <c r="C613" i="7"/>
  <c r="J612" i="7"/>
  <c r="I612" i="7"/>
  <c r="E612" i="7"/>
  <c r="D612" i="7"/>
  <c r="C612" i="7"/>
  <c r="J611" i="7"/>
  <c r="I611" i="7"/>
  <c r="E611" i="7"/>
  <c r="D611" i="7"/>
  <c r="C611" i="7"/>
  <c r="J610" i="7"/>
  <c r="I610" i="7"/>
  <c r="E610" i="7"/>
  <c r="D610" i="7"/>
  <c r="C610" i="7"/>
  <c r="J609" i="7"/>
  <c r="I609" i="7"/>
  <c r="E609" i="7"/>
  <c r="D609" i="7"/>
  <c r="C609" i="7"/>
  <c r="J608" i="7"/>
  <c r="I608" i="7"/>
  <c r="E608" i="7"/>
  <c r="D608" i="7"/>
  <c r="C608" i="7"/>
  <c r="J607" i="7"/>
  <c r="I607" i="7"/>
  <c r="E607" i="7"/>
  <c r="D607" i="7"/>
  <c r="C607" i="7"/>
  <c r="J606" i="7"/>
  <c r="I606" i="7"/>
  <c r="E606" i="7"/>
  <c r="D606" i="7"/>
  <c r="C606" i="7"/>
  <c r="J605" i="7"/>
  <c r="I605" i="7"/>
  <c r="E605" i="7"/>
  <c r="D605" i="7"/>
  <c r="C605" i="7"/>
  <c r="J604" i="7"/>
  <c r="I604" i="7"/>
  <c r="E604" i="7"/>
  <c r="D604" i="7"/>
  <c r="C604" i="7"/>
  <c r="J603" i="7"/>
  <c r="I603" i="7"/>
  <c r="E603" i="7"/>
  <c r="D603" i="7"/>
  <c r="C603" i="7"/>
  <c r="J602" i="7"/>
  <c r="I602" i="7"/>
  <c r="E602" i="7"/>
  <c r="D602" i="7"/>
  <c r="C602" i="7"/>
  <c r="J601" i="7"/>
  <c r="I601" i="7"/>
  <c r="E601" i="7"/>
  <c r="D601" i="7"/>
  <c r="C601" i="7"/>
  <c r="J600" i="7"/>
  <c r="I600" i="7"/>
  <c r="E600" i="7"/>
  <c r="D600" i="7"/>
  <c r="C600" i="7"/>
  <c r="J599" i="7"/>
  <c r="I599" i="7"/>
  <c r="E599" i="7"/>
  <c r="D599" i="7"/>
  <c r="C599" i="7"/>
  <c r="J598" i="7"/>
  <c r="I598" i="7"/>
  <c r="E598" i="7"/>
  <c r="D598" i="7"/>
  <c r="C598" i="7"/>
  <c r="J597" i="7"/>
  <c r="I597" i="7"/>
  <c r="E597" i="7"/>
  <c r="D597" i="7"/>
  <c r="C597" i="7"/>
  <c r="J596" i="7"/>
  <c r="I596" i="7"/>
  <c r="E596" i="7"/>
  <c r="D596" i="7"/>
  <c r="C596" i="7"/>
  <c r="J595" i="7"/>
  <c r="I595" i="7"/>
  <c r="E595" i="7"/>
  <c r="D595" i="7"/>
  <c r="C595" i="7"/>
  <c r="J594" i="7"/>
  <c r="I594" i="7"/>
  <c r="E594" i="7"/>
  <c r="D594" i="7"/>
  <c r="C594" i="7"/>
  <c r="J593" i="7"/>
  <c r="I593" i="7"/>
  <c r="E593" i="7"/>
  <c r="D593" i="7"/>
  <c r="C593" i="7"/>
  <c r="J592" i="7"/>
  <c r="I592" i="7"/>
  <c r="E592" i="7"/>
  <c r="D592" i="7"/>
  <c r="C592" i="7"/>
  <c r="J591" i="7"/>
  <c r="I591" i="7"/>
  <c r="E591" i="7"/>
  <c r="D591" i="7"/>
  <c r="C591" i="7"/>
  <c r="J590" i="7"/>
  <c r="I590" i="7"/>
  <c r="E590" i="7"/>
  <c r="D590" i="7"/>
  <c r="C590" i="7"/>
  <c r="J589" i="7"/>
  <c r="I589" i="7"/>
  <c r="E589" i="7"/>
  <c r="D589" i="7"/>
  <c r="C589" i="7"/>
  <c r="J588" i="7"/>
  <c r="I588" i="7"/>
  <c r="E588" i="7"/>
  <c r="D588" i="7"/>
  <c r="C588" i="7"/>
  <c r="J587" i="7"/>
  <c r="I587" i="7"/>
  <c r="E587" i="7"/>
  <c r="D587" i="7"/>
  <c r="C587" i="7"/>
  <c r="J586" i="7"/>
  <c r="I586" i="7"/>
  <c r="E586" i="7"/>
  <c r="D586" i="7"/>
  <c r="C586" i="7"/>
  <c r="J585" i="7"/>
  <c r="I585" i="7"/>
  <c r="E585" i="7"/>
  <c r="D585" i="7"/>
  <c r="C585" i="7"/>
  <c r="J584" i="7"/>
  <c r="I584" i="7"/>
  <c r="E584" i="7"/>
  <c r="D584" i="7"/>
  <c r="C584" i="7"/>
  <c r="J583" i="7"/>
  <c r="I583" i="7"/>
  <c r="E583" i="7"/>
  <c r="D583" i="7"/>
  <c r="C583" i="7"/>
  <c r="J582" i="7"/>
  <c r="I582" i="7"/>
  <c r="E582" i="7"/>
  <c r="D582" i="7"/>
  <c r="C582" i="7"/>
  <c r="J581" i="7"/>
  <c r="I581" i="7"/>
  <c r="E581" i="7"/>
  <c r="D581" i="7"/>
  <c r="C581" i="7"/>
  <c r="J580" i="7"/>
  <c r="I580" i="7"/>
  <c r="E580" i="7"/>
  <c r="D580" i="7"/>
  <c r="C580" i="7"/>
  <c r="J579" i="7"/>
  <c r="I579" i="7"/>
  <c r="E579" i="7"/>
  <c r="D579" i="7"/>
  <c r="C579" i="7"/>
  <c r="J578" i="7"/>
  <c r="I578" i="7"/>
  <c r="E578" i="7"/>
  <c r="D578" i="7"/>
  <c r="C578" i="7"/>
  <c r="J577" i="7"/>
  <c r="I577" i="7"/>
  <c r="E577" i="7"/>
  <c r="D577" i="7"/>
  <c r="C577" i="7"/>
  <c r="J576" i="7"/>
  <c r="I576" i="7"/>
  <c r="E576" i="7"/>
  <c r="D576" i="7"/>
  <c r="C576" i="7"/>
  <c r="J575" i="7"/>
  <c r="I575" i="7"/>
  <c r="E575" i="7"/>
  <c r="D575" i="7"/>
  <c r="C575" i="7"/>
  <c r="J574" i="7"/>
  <c r="I574" i="7"/>
  <c r="E574" i="7"/>
  <c r="D574" i="7"/>
  <c r="C574" i="7"/>
  <c r="J573" i="7"/>
  <c r="I573" i="7"/>
  <c r="E573" i="7"/>
  <c r="D573" i="7"/>
  <c r="C573" i="7"/>
  <c r="J572" i="7"/>
  <c r="I572" i="7"/>
  <c r="E572" i="7"/>
  <c r="D572" i="7"/>
  <c r="C572" i="7"/>
  <c r="J571" i="7"/>
  <c r="I571" i="7"/>
  <c r="E571" i="7"/>
  <c r="D571" i="7"/>
  <c r="C571" i="7"/>
  <c r="J570" i="7"/>
  <c r="I570" i="7"/>
  <c r="E570" i="7"/>
  <c r="D570" i="7"/>
  <c r="C570" i="7"/>
  <c r="J569" i="7"/>
  <c r="I569" i="7"/>
  <c r="E569" i="7"/>
  <c r="D569" i="7"/>
  <c r="C569" i="7"/>
  <c r="J568" i="7"/>
  <c r="I568" i="7"/>
  <c r="E568" i="7"/>
  <c r="D568" i="7"/>
  <c r="C568" i="7"/>
  <c r="J567" i="7"/>
  <c r="I567" i="7"/>
  <c r="E567" i="7"/>
  <c r="D567" i="7"/>
  <c r="C567" i="7"/>
  <c r="J566" i="7"/>
  <c r="I566" i="7"/>
  <c r="E566" i="7"/>
  <c r="D566" i="7"/>
  <c r="C566" i="7"/>
  <c r="J565" i="7"/>
  <c r="I565" i="7"/>
  <c r="E565" i="7"/>
  <c r="D565" i="7"/>
  <c r="C565" i="7"/>
  <c r="J564" i="7"/>
  <c r="I564" i="7"/>
  <c r="E564" i="7"/>
  <c r="D564" i="7"/>
  <c r="C564" i="7"/>
  <c r="J563" i="7"/>
  <c r="I563" i="7"/>
  <c r="E563" i="7"/>
  <c r="D563" i="7"/>
  <c r="C563" i="7"/>
  <c r="J562" i="7"/>
  <c r="I562" i="7"/>
  <c r="E562" i="7"/>
  <c r="D562" i="7"/>
  <c r="C562" i="7"/>
  <c r="J561" i="7"/>
  <c r="I561" i="7"/>
  <c r="E561" i="7"/>
  <c r="D561" i="7"/>
  <c r="C561" i="7"/>
  <c r="J560" i="7"/>
  <c r="I560" i="7"/>
  <c r="E560" i="7"/>
  <c r="D560" i="7"/>
  <c r="C560" i="7"/>
  <c r="J559" i="7"/>
  <c r="I559" i="7"/>
  <c r="E559" i="7"/>
  <c r="D559" i="7"/>
  <c r="C559" i="7"/>
  <c r="J558" i="7"/>
  <c r="I558" i="7"/>
  <c r="E558" i="7"/>
  <c r="D558" i="7"/>
  <c r="C558" i="7"/>
  <c r="J557" i="7"/>
  <c r="I557" i="7"/>
  <c r="E557" i="7"/>
  <c r="D557" i="7"/>
  <c r="C557" i="7"/>
  <c r="J556" i="7"/>
  <c r="I556" i="7"/>
  <c r="E556" i="7"/>
  <c r="D556" i="7"/>
  <c r="C556" i="7"/>
  <c r="J555" i="7"/>
  <c r="I555" i="7"/>
  <c r="E555" i="7"/>
  <c r="D555" i="7"/>
  <c r="C555" i="7"/>
  <c r="J554" i="7"/>
  <c r="I554" i="7"/>
  <c r="E554" i="7"/>
  <c r="D554" i="7"/>
  <c r="C554" i="7"/>
  <c r="J553" i="7"/>
  <c r="I553" i="7"/>
  <c r="E553" i="7"/>
  <c r="D553" i="7"/>
  <c r="C553" i="7"/>
  <c r="J552" i="7"/>
  <c r="I552" i="7"/>
  <c r="E552" i="7"/>
  <c r="D552" i="7"/>
  <c r="C552" i="7"/>
  <c r="J551" i="7"/>
  <c r="I551" i="7"/>
  <c r="E551" i="7"/>
  <c r="D551" i="7"/>
  <c r="C551" i="7"/>
  <c r="J550" i="7"/>
  <c r="I550" i="7"/>
  <c r="E550" i="7"/>
  <c r="D550" i="7"/>
  <c r="C550" i="7"/>
  <c r="J549" i="7"/>
  <c r="I549" i="7"/>
  <c r="E549" i="7"/>
  <c r="D549" i="7"/>
  <c r="C549" i="7"/>
  <c r="J548" i="7"/>
  <c r="I548" i="7"/>
  <c r="E548" i="7"/>
  <c r="D548" i="7"/>
  <c r="C548" i="7"/>
  <c r="J547" i="7"/>
  <c r="I547" i="7"/>
  <c r="E547" i="7"/>
  <c r="D547" i="7"/>
  <c r="C547" i="7"/>
  <c r="J546" i="7"/>
  <c r="I546" i="7"/>
  <c r="E546" i="7"/>
  <c r="D546" i="7"/>
  <c r="C546" i="7"/>
  <c r="J545" i="7"/>
  <c r="I545" i="7"/>
  <c r="E545" i="7"/>
  <c r="D545" i="7"/>
  <c r="C545" i="7"/>
  <c r="J544" i="7"/>
  <c r="I544" i="7"/>
  <c r="E544" i="7"/>
  <c r="D544" i="7"/>
  <c r="C544" i="7"/>
  <c r="J543" i="7"/>
  <c r="I543" i="7"/>
  <c r="E543" i="7"/>
  <c r="D543" i="7"/>
  <c r="C543" i="7"/>
  <c r="J542" i="7"/>
  <c r="I542" i="7"/>
  <c r="E542" i="7"/>
  <c r="D542" i="7"/>
  <c r="C542" i="7"/>
  <c r="J541" i="7"/>
  <c r="I541" i="7"/>
  <c r="E541" i="7"/>
  <c r="D541" i="7"/>
  <c r="C541" i="7"/>
  <c r="J540" i="7"/>
  <c r="I540" i="7"/>
  <c r="E540" i="7"/>
  <c r="D540" i="7"/>
  <c r="C540" i="7"/>
  <c r="J539" i="7"/>
  <c r="I539" i="7"/>
  <c r="E539" i="7"/>
  <c r="D539" i="7"/>
  <c r="C539" i="7"/>
  <c r="J538" i="7"/>
  <c r="I538" i="7"/>
  <c r="E538" i="7"/>
  <c r="D538" i="7"/>
  <c r="C538" i="7"/>
  <c r="J537" i="7"/>
  <c r="I537" i="7"/>
  <c r="E537" i="7"/>
  <c r="D537" i="7"/>
  <c r="C537" i="7"/>
  <c r="J536" i="7"/>
  <c r="I536" i="7"/>
  <c r="E536" i="7"/>
  <c r="D536" i="7"/>
  <c r="C536" i="7"/>
  <c r="J535" i="7"/>
  <c r="I535" i="7"/>
  <c r="E535" i="7"/>
  <c r="D535" i="7"/>
  <c r="C535" i="7"/>
  <c r="J534" i="7"/>
  <c r="I534" i="7"/>
  <c r="E534" i="7"/>
  <c r="D534" i="7"/>
  <c r="C534" i="7"/>
  <c r="J533" i="7"/>
  <c r="I533" i="7"/>
  <c r="E533" i="7"/>
  <c r="D533" i="7"/>
  <c r="C533" i="7"/>
  <c r="J532" i="7"/>
  <c r="I532" i="7"/>
  <c r="E532" i="7"/>
  <c r="D532" i="7"/>
  <c r="C532" i="7"/>
  <c r="J531" i="7"/>
  <c r="I531" i="7"/>
  <c r="E531" i="7"/>
  <c r="D531" i="7"/>
  <c r="C531" i="7"/>
  <c r="J530" i="7"/>
  <c r="I530" i="7"/>
  <c r="E530" i="7"/>
  <c r="D530" i="7"/>
  <c r="C530" i="7"/>
  <c r="J529" i="7"/>
  <c r="I529" i="7"/>
  <c r="E529" i="7"/>
  <c r="D529" i="7"/>
  <c r="C529" i="7"/>
  <c r="J528" i="7"/>
  <c r="I528" i="7"/>
  <c r="E528" i="7"/>
  <c r="D528" i="7"/>
  <c r="C528" i="7"/>
  <c r="J527" i="7"/>
  <c r="I527" i="7"/>
  <c r="E527" i="7"/>
  <c r="D527" i="7"/>
  <c r="C527" i="7"/>
  <c r="J526" i="7"/>
  <c r="I526" i="7"/>
  <c r="E526" i="7"/>
  <c r="D526" i="7"/>
  <c r="C526" i="7"/>
  <c r="J525" i="7"/>
  <c r="I525" i="7"/>
  <c r="E525" i="7"/>
  <c r="D525" i="7"/>
  <c r="C525" i="7"/>
  <c r="J524" i="7"/>
  <c r="I524" i="7"/>
  <c r="E524" i="7"/>
  <c r="D524" i="7"/>
  <c r="C524" i="7"/>
  <c r="J523" i="7"/>
  <c r="I523" i="7"/>
  <c r="E523" i="7"/>
  <c r="D523" i="7"/>
  <c r="C523" i="7"/>
  <c r="J522" i="7"/>
  <c r="I522" i="7"/>
  <c r="E522" i="7"/>
  <c r="D522" i="7"/>
  <c r="C522" i="7"/>
  <c r="J521" i="7"/>
  <c r="I521" i="7"/>
  <c r="E521" i="7"/>
  <c r="D521" i="7"/>
  <c r="C521" i="7"/>
  <c r="J520" i="7"/>
  <c r="I520" i="7"/>
  <c r="E520" i="7"/>
  <c r="D520" i="7"/>
  <c r="C520" i="7"/>
  <c r="J519" i="7"/>
  <c r="I519" i="7"/>
  <c r="E519" i="7"/>
  <c r="D519" i="7"/>
  <c r="C519" i="7"/>
  <c r="J518" i="7"/>
  <c r="I518" i="7"/>
  <c r="E518" i="7"/>
  <c r="D518" i="7"/>
  <c r="C518" i="7"/>
  <c r="J517" i="7"/>
  <c r="I517" i="7"/>
  <c r="E517" i="7"/>
  <c r="D517" i="7"/>
  <c r="C517" i="7"/>
  <c r="J516" i="7"/>
  <c r="I516" i="7"/>
  <c r="E516" i="7"/>
  <c r="D516" i="7"/>
  <c r="C516" i="7"/>
  <c r="J515" i="7"/>
  <c r="I515" i="7"/>
  <c r="E515" i="7"/>
  <c r="D515" i="7"/>
  <c r="C515" i="7"/>
  <c r="J514" i="7"/>
  <c r="I514" i="7"/>
  <c r="E514" i="7"/>
  <c r="D514" i="7"/>
  <c r="C514" i="7"/>
  <c r="J513" i="7"/>
  <c r="I513" i="7"/>
  <c r="E513" i="7"/>
  <c r="D513" i="7"/>
  <c r="C513" i="7"/>
  <c r="J512" i="7"/>
  <c r="I512" i="7"/>
  <c r="E512" i="7"/>
  <c r="D512" i="7"/>
  <c r="C512" i="7"/>
  <c r="J511" i="7"/>
  <c r="I511" i="7"/>
  <c r="E511" i="7"/>
  <c r="D511" i="7"/>
  <c r="C511" i="7"/>
  <c r="J510" i="7"/>
  <c r="I510" i="7"/>
  <c r="E510" i="7"/>
  <c r="D510" i="7"/>
  <c r="C510" i="7"/>
  <c r="J509" i="7"/>
  <c r="I509" i="7"/>
  <c r="E509" i="7"/>
  <c r="D509" i="7"/>
  <c r="C509" i="7"/>
  <c r="J508" i="7"/>
  <c r="I508" i="7"/>
  <c r="E508" i="7"/>
  <c r="D508" i="7"/>
  <c r="C508" i="7"/>
  <c r="J507" i="7"/>
  <c r="I507" i="7"/>
  <c r="E507" i="7"/>
  <c r="D507" i="7"/>
  <c r="C507" i="7"/>
  <c r="J506" i="7"/>
  <c r="I506" i="7"/>
  <c r="E506" i="7"/>
  <c r="D506" i="7"/>
  <c r="C506" i="7"/>
  <c r="J505" i="7"/>
  <c r="I505" i="7"/>
  <c r="E505" i="7"/>
  <c r="D505" i="7"/>
  <c r="C505" i="7"/>
  <c r="J504" i="7"/>
  <c r="I504" i="7"/>
  <c r="E504" i="7"/>
  <c r="D504" i="7"/>
  <c r="C504" i="7"/>
  <c r="J503" i="7"/>
  <c r="I503" i="7"/>
  <c r="E503" i="7"/>
  <c r="D503" i="7"/>
  <c r="C503" i="7"/>
  <c r="J502" i="7"/>
  <c r="I502" i="7"/>
  <c r="E502" i="7"/>
  <c r="D502" i="7"/>
  <c r="C502" i="7"/>
  <c r="J501" i="7"/>
  <c r="I501" i="7"/>
  <c r="E501" i="7"/>
  <c r="D501" i="7"/>
  <c r="C501" i="7"/>
  <c r="J500" i="7"/>
  <c r="I500" i="7"/>
  <c r="E500" i="7"/>
  <c r="D500" i="7"/>
  <c r="C500" i="7"/>
  <c r="J499" i="7"/>
  <c r="I499" i="7"/>
  <c r="E499" i="7"/>
  <c r="D499" i="7"/>
  <c r="C499" i="7"/>
  <c r="J498" i="7"/>
  <c r="I498" i="7"/>
  <c r="E498" i="7"/>
  <c r="D498" i="7"/>
  <c r="C498" i="7"/>
  <c r="J497" i="7"/>
  <c r="I497" i="7"/>
  <c r="E497" i="7"/>
  <c r="D497" i="7"/>
  <c r="C497" i="7"/>
  <c r="J496" i="7"/>
  <c r="I496" i="7"/>
  <c r="E496" i="7"/>
  <c r="D496" i="7"/>
  <c r="C496" i="7"/>
  <c r="J495" i="7"/>
  <c r="I495" i="7"/>
  <c r="E495" i="7"/>
  <c r="D495" i="7"/>
  <c r="C495" i="7"/>
  <c r="J494" i="7"/>
  <c r="I494" i="7"/>
  <c r="E494" i="7"/>
  <c r="D494" i="7"/>
  <c r="C494" i="7"/>
  <c r="J493" i="7"/>
  <c r="I493" i="7"/>
  <c r="E493" i="7"/>
  <c r="D493" i="7"/>
  <c r="C493" i="7"/>
  <c r="J492" i="7"/>
  <c r="I492" i="7"/>
  <c r="E492" i="7"/>
  <c r="D492" i="7"/>
  <c r="C492" i="7"/>
  <c r="J491" i="7"/>
  <c r="I491" i="7"/>
  <c r="E491" i="7"/>
  <c r="D491" i="7"/>
  <c r="C491" i="7"/>
  <c r="J490" i="7"/>
  <c r="I490" i="7"/>
  <c r="E490" i="7"/>
  <c r="D490" i="7"/>
  <c r="C490" i="7"/>
  <c r="J489" i="7"/>
  <c r="I489" i="7"/>
  <c r="E489" i="7"/>
  <c r="D489" i="7"/>
  <c r="C489" i="7"/>
  <c r="J488" i="7"/>
  <c r="I488" i="7"/>
  <c r="E488" i="7"/>
  <c r="D488" i="7"/>
  <c r="C488" i="7"/>
  <c r="J487" i="7"/>
  <c r="I487" i="7"/>
  <c r="E487" i="7"/>
  <c r="D487" i="7"/>
  <c r="C487" i="7"/>
  <c r="J486" i="7"/>
  <c r="I486" i="7"/>
  <c r="E486" i="7"/>
  <c r="D486" i="7"/>
  <c r="C486" i="7"/>
  <c r="J485" i="7"/>
  <c r="I485" i="7"/>
  <c r="E485" i="7"/>
  <c r="D485" i="7"/>
  <c r="C485" i="7"/>
  <c r="J484" i="7"/>
  <c r="I484" i="7"/>
  <c r="E484" i="7"/>
  <c r="D484" i="7"/>
  <c r="C484" i="7"/>
  <c r="J483" i="7"/>
  <c r="I483" i="7"/>
  <c r="E483" i="7"/>
  <c r="D483" i="7"/>
  <c r="C483" i="7"/>
  <c r="J482" i="7"/>
  <c r="I482" i="7"/>
  <c r="E482" i="7"/>
  <c r="D482" i="7"/>
  <c r="C482" i="7"/>
  <c r="J481" i="7"/>
  <c r="I481" i="7"/>
  <c r="E481" i="7"/>
  <c r="D481" i="7"/>
  <c r="C481" i="7"/>
  <c r="J480" i="7"/>
  <c r="I480" i="7"/>
  <c r="E480" i="7"/>
  <c r="D480" i="7"/>
  <c r="C480" i="7"/>
  <c r="J479" i="7"/>
  <c r="I479" i="7"/>
  <c r="E479" i="7"/>
  <c r="D479" i="7"/>
  <c r="C479" i="7"/>
  <c r="J478" i="7"/>
  <c r="I478" i="7"/>
  <c r="E478" i="7"/>
  <c r="D478" i="7"/>
  <c r="C478" i="7"/>
  <c r="J477" i="7"/>
  <c r="I477" i="7"/>
  <c r="E477" i="7"/>
  <c r="D477" i="7"/>
  <c r="C477" i="7"/>
  <c r="J476" i="7"/>
  <c r="I476" i="7"/>
  <c r="E476" i="7"/>
  <c r="D476" i="7"/>
  <c r="C476" i="7"/>
  <c r="J475" i="7"/>
  <c r="I475" i="7"/>
  <c r="E475" i="7"/>
  <c r="D475" i="7"/>
  <c r="C475" i="7"/>
  <c r="J474" i="7"/>
  <c r="I474" i="7"/>
  <c r="E474" i="7"/>
  <c r="D474" i="7"/>
  <c r="C474" i="7"/>
  <c r="J473" i="7"/>
  <c r="I473" i="7"/>
  <c r="E473" i="7"/>
  <c r="D473" i="7"/>
  <c r="C473" i="7"/>
  <c r="J472" i="7"/>
  <c r="I472" i="7"/>
  <c r="E472" i="7"/>
  <c r="D472" i="7"/>
  <c r="C472" i="7"/>
  <c r="J471" i="7"/>
  <c r="I471" i="7"/>
  <c r="E471" i="7"/>
  <c r="D471" i="7"/>
  <c r="C471" i="7"/>
  <c r="J470" i="7"/>
  <c r="I470" i="7"/>
  <c r="E470" i="7"/>
  <c r="D470" i="7"/>
  <c r="C470" i="7"/>
  <c r="J469" i="7"/>
  <c r="I469" i="7"/>
  <c r="E469" i="7"/>
  <c r="D469" i="7"/>
  <c r="C469" i="7"/>
  <c r="J468" i="7"/>
  <c r="I468" i="7"/>
  <c r="E468" i="7"/>
  <c r="D468" i="7"/>
  <c r="C468" i="7"/>
  <c r="J467" i="7"/>
  <c r="I467" i="7"/>
  <c r="E467" i="7"/>
  <c r="D467" i="7"/>
  <c r="C467" i="7"/>
  <c r="J466" i="7"/>
  <c r="I466" i="7"/>
  <c r="E466" i="7"/>
  <c r="D466" i="7"/>
  <c r="C466" i="7"/>
  <c r="J465" i="7"/>
  <c r="I465" i="7"/>
  <c r="E465" i="7"/>
  <c r="D465" i="7"/>
  <c r="C465" i="7"/>
  <c r="J464" i="7"/>
  <c r="I464" i="7"/>
  <c r="E464" i="7"/>
  <c r="D464" i="7"/>
  <c r="C464" i="7"/>
  <c r="J463" i="7"/>
  <c r="I463" i="7"/>
  <c r="E463" i="7"/>
  <c r="D463" i="7"/>
  <c r="C463" i="7"/>
  <c r="J462" i="7"/>
  <c r="I462" i="7"/>
  <c r="E462" i="7"/>
  <c r="D462" i="7"/>
  <c r="C462" i="7"/>
  <c r="J461" i="7"/>
  <c r="I461" i="7"/>
  <c r="E461" i="7"/>
  <c r="D461" i="7"/>
  <c r="C461" i="7"/>
  <c r="J460" i="7"/>
  <c r="I460" i="7"/>
  <c r="E460" i="7"/>
  <c r="D460" i="7"/>
  <c r="C460" i="7"/>
  <c r="J459" i="7"/>
  <c r="I459" i="7"/>
  <c r="E459" i="7"/>
  <c r="D459" i="7"/>
  <c r="C459" i="7"/>
  <c r="J458" i="7"/>
  <c r="I458" i="7"/>
  <c r="E458" i="7"/>
  <c r="D458" i="7"/>
  <c r="C458" i="7"/>
  <c r="J457" i="7"/>
  <c r="I457" i="7"/>
  <c r="E457" i="7"/>
  <c r="D457" i="7"/>
  <c r="C457" i="7"/>
  <c r="J456" i="7"/>
  <c r="I456" i="7"/>
  <c r="E456" i="7"/>
  <c r="D456" i="7"/>
  <c r="C456" i="7"/>
  <c r="J455" i="7"/>
  <c r="I455" i="7"/>
  <c r="E455" i="7"/>
  <c r="D455" i="7"/>
  <c r="C455" i="7"/>
  <c r="J454" i="7"/>
  <c r="I454" i="7"/>
  <c r="E454" i="7"/>
  <c r="D454" i="7"/>
  <c r="C454" i="7"/>
  <c r="J453" i="7"/>
  <c r="I453" i="7"/>
  <c r="E453" i="7"/>
  <c r="D453" i="7"/>
  <c r="C453" i="7"/>
  <c r="J452" i="7"/>
  <c r="I452" i="7"/>
  <c r="E452" i="7"/>
  <c r="D452" i="7"/>
  <c r="C452" i="7"/>
  <c r="J451" i="7"/>
  <c r="I451" i="7"/>
  <c r="E451" i="7"/>
  <c r="D451" i="7"/>
  <c r="C451" i="7"/>
  <c r="J450" i="7"/>
  <c r="I450" i="7"/>
  <c r="E450" i="7"/>
  <c r="D450" i="7"/>
  <c r="C450" i="7"/>
  <c r="J449" i="7"/>
  <c r="I449" i="7"/>
  <c r="E449" i="7"/>
  <c r="D449" i="7"/>
  <c r="C449" i="7"/>
  <c r="J448" i="7"/>
  <c r="I448" i="7"/>
  <c r="E448" i="7"/>
  <c r="D448" i="7"/>
  <c r="C448" i="7"/>
  <c r="J447" i="7"/>
  <c r="I447" i="7"/>
  <c r="E447" i="7"/>
  <c r="D447" i="7"/>
  <c r="C447" i="7"/>
  <c r="J446" i="7"/>
  <c r="I446" i="7"/>
  <c r="E446" i="7"/>
  <c r="D446" i="7"/>
  <c r="C446" i="7"/>
  <c r="J445" i="7"/>
  <c r="I445" i="7"/>
  <c r="E445" i="7"/>
  <c r="D445" i="7"/>
  <c r="C445" i="7"/>
  <c r="J444" i="7"/>
  <c r="I444" i="7"/>
  <c r="E444" i="7"/>
  <c r="D444" i="7"/>
  <c r="C444" i="7"/>
  <c r="J443" i="7"/>
  <c r="I443" i="7"/>
  <c r="E443" i="7"/>
  <c r="D443" i="7"/>
  <c r="C443" i="7"/>
  <c r="J442" i="7"/>
  <c r="I442" i="7"/>
  <c r="E442" i="7"/>
  <c r="D442" i="7"/>
  <c r="C442" i="7"/>
  <c r="J441" i="7"/>
  <c r="I441" i="7"/>
  <c r="E441" i="7"/>
  <c r="D441" i="7"/>
  <c r="C441" i="7"/>
  <c r="J440" i="7"/>
  <c r="I440" i="7"/>
  <c r="E440" i="7"/>
  <c r="D440" i="7"/>
  <c r="C440" i="7"/>
  <c r="J439" i="7"/>
  <c r="I439" i="7"/>
  <c r="E439" i="7"/>
  <c r="D439" i="7"/>
  <c r="C439" i="7"/>
  <c r="J438" i="7"/>
  <c r="I438" i="7"/>
  <c r="E438" i="7"/>
  <c r="D438" i="7"/>
  <c r="C438" i="7"/>
  <c r="J437" i="7"/>
  <c r="I437" i="7"/>
  <c r="E437" i="7"/>
  <c r="D437" i="7"/>
  <c r="C437" i="7"/>
  <c r="J436" i="7"/>
  <c r="I436" i="7"/>
  <c r="E436" i="7"/>
  <c r="D436" i="7"/>
  <c r="C436" i="7"/>
  <c r="J435" i="7"/>
  <c r="I435" i="7"/>
  <c r="E435" i="7"/>
  <c r="D435" i="7"/>
  <c r="C435" i="7"/>
  <c r="J434" i="7"/>
  <c r="I434" i="7"/>
  <c r="E434" i="7"/>
  <c r="D434" i="7"/>
  <c r="C434" i="7"/>
  <c r="J433" i="7"/>
  <c r="I433" i="7"/>
  <c r="E433" i="7"/>
  <c r="D433" i="7"/>
  <c r="C433" i="7"/>
  <c r="J432" i="7"/>
  <c r="I432" i="7"/>
  <c r="E432" i="7"/>
  <c r="D432" i="7"/>
  <c r="C432" i="7"/>
  <c r="J431" i="7"/>
  <c r="I431" i="7"/>
  <c r="E431" i="7"/>
  <c r="D431" i="7"/>
  <c r="C431" i="7"/>
  <c r="J430" i="7"/>
  <c r="I430" i="7"/>
  <c r="E430" i="7"/>
  <c r="D430" i="7"/>
  <c r="C430" i="7"/>
  <c r="J429" i="7"/>
  <c r="I429" i="7"/>
  <c r="E429" i="7"/>
  <c r="D429" i="7"/>
  <c r="C429" i="7"/>
  <c r="J428" i="7"/>
  <c r="I428" i="7"/>
  <c r="E428" i="7"/>
  <c r="D428" i="7"/>
  <c r="C428" i="7"/>
  <c r="J427" i="7"/>
  <c r="I427" i="7"/>
  <c r="E427" i="7"/>
  <c r="D427" i="7"/>
  <c r="C427" i="7"/>
  <c r="J426" i="7"/>
  <c r="I426" i="7"/>
  <c r="E426" i="7"/>
  <c r="D426" i="7"/>
  <c r="C426" i="7"/>
  <c r="J425" i="7"/>
  <c r="I425" i="7"/>
  <c r="E425" i="7"/>
  <c r="D425" i="7"/>
  <c r="C425" i="7"/>
  <c r="J424" i="7"/>
  <c r="I424" i="7"/>
  <c r="E424" i="7"/>
  <c r="D424" i="7"/>
  <c r="C424" i="7"/>
  <c r="J423" i="7"/>
  <c r="I423" i="7"/>
  <c r="E423" i="7"/>
  <c r="D423" i="7"/>
  <c r="C423" i="7"/>
  <c r="J422" i="7"/>
  <c r="I422" i="7"/>
  <c r="E422" i="7"/>
  <c r="D422" i="7"/>
  <c r="C422" i="7"/>
  <c r="J421" i="7"/>
  <c r="I421" i="7"/>
  <c r="E421" i="7"/>
  <c r="D421" i="7"/>
  <c r="C421" i="7"/>
  <c r="J420" i="7"/>
  <c r="I420" i="7"/>
  <c r="E420" i="7"/>
  <c r="D420" i="7"/>
  <c r="C420" i="7"/>
  <c r="J419" i="7"/>
  <c r="I419" i="7"/>
  <c r="E419" i="7"/>
  <c r="D419" i="7"/>
  <c r="C419" i="7"/>
  <c r="J418" i="7"/>
  <c r="I418" i="7"/>
  <c r="E418" i="7"/>
  <c r="D418" i="7"/>
  <c r="C418" i="7"/>
  <c r="J417" i="7"/>
  <c r="I417" i="7"/>
  <c r="E417" i="7"/>
  <c r="D417" i="7"/>
  <c r="C417" i="7"/>
  <c r="J416" i="7"/>
  <c r="I416" i="7"/>
  <c r="E416" i="7"/>
  <c r="D416" i="7"/>
  <c r="C416" i="7"/>
  <c r="J415" i="7"/>
  <c r="I415" i="7"/>
  <c r="E415" i="7"/>
  <c r="D415" i="7"/>
  <c r="C415" i="7"/>
  <c r="J414" i="7"/>
  <c r="I414" i="7"/>
  <c r="E414" i="7"/>
  <c r="D414" i="7"/>
  <c r="C414" i="7"/>
  <c r="J413" i="7"/>
  <c r="I413" i="7"/>
  <c r="E413" i="7"/>
  <c r="D413" i="7"/>
  <c r="C413" i="7"/>
  <c r="J412" i="7"/>
  <c r="I412" i="7"/>
  <c r="E412" i="7"/>
  <c r="D412" i="7"/>
  <c r="C412" i="7"/>
  <c r="J411" i="7"/>
  <c r="I411" i="7"/>
  <c r="E411" i="7"/>
  <c r="D411" i="7"/>
  <c r="C411" i="7"/>
  <c r="J410" i="7"/>
  <c r="I410" i="7"/>
  <c r="E410" i="7"/>
  <c r="D410" i="7"/>
  <c r="C410" i="7"/>
  <c r="J409" i="7"/>
  <c r="I409" i="7"/>
  <c r="E409" i="7"/>
  <c r="D409" i="7"/>
  <c r="C409" i="7"/>
  <c r="J408" i="7"/>
  <c r="I408" i="7"/>
  <c r="E408" i="7"/>
  <c r="D408" i="7"/>
  <c r="C408" i="7"/>
  <c r="J407" i="7"/>
  <c r="I407" i="7"/>
  <c r="E407" i="7"/>
  <c r="D407" i="7"/>
  <c r="C407" i="7"/>
  <c r="J406" i="7"/>
  <c r="I406" i="7"/>
  <c r="E406" i="7"/>
  <c r="D406" i="7"/>
  <c r="C406" i="7"/>
  <c r="J405" i="7"/>
  <c r="I405" i="7"/>
  <c r="E405" i="7"/>
  <c r="D405" i="7"/>
  <c r="C405" i="7"/>
  <c r="J404" i="7"/>
  <c r="I404" i="7"/>
  <c r="E404" i="7"/>
  <c r="D404" i="7"/>
  <c r="C404" i="7"/>
  <c r="J403" i="7"/>
  <c r="I403" i="7"/>
  <c r="E403" i="7"/>
  <c r="D403" i="7"/>
  <c r="C403" i="7"/>
  <c r="J402" i="7"/>
  <c r="I402" i="7"/>
  <c r="E402" i="7"/>
  <c r="D402" i="7"/>
  <c r="C402" i="7"/>
  <c r="J401" i="7"/>
  <c r="I401" i="7"/>
  <c r="E401" i="7"/>
  <c r="D401" i="7"/>
  <c r="C401" i="7"/>
  <c r="J400" i="7"/>
  <c r="I400" i="7"/>
  <c r="E400" i="7"/>
  <c r="D400" i="7"/>
  <c r="C400" i="7"/>
  <c r="J399" i="7"/>
  <c r="I399" i="7"/>
  <c r="E399" i="7"/>
  <c r="D399" i="7"/>
  <c r="C399" i="7"/>
  <c r="J398" i="7"/>
  <c r="I398" i="7"/>
  <c r="E398" i="7"/>
  <c r="D398" i="7"/>
  <c r="C398" i="7"/>
  <c r="J397" i="7"/>
  <c r="I397" i="7"/>
  <c r="E397" i="7"/>
  <c r="D397" i="7"/>
  <c r="C397" i="7"/>
  <c r="J396" i="7"/>
  <c r="I396" i="7"/>
  <c r="E396" i="7"/>
  <c r="D396" i="7"/>
  <c r="C396" i="7"/>
  <c r="J395" i="7"/>
  <c r="I395" i="7"/>
  <c r="E395" i="7"/>
  <c r="D395" i="7"/>
  <c r="C395" i="7"/>
  <c r="J394" i="7"/>
  <c r="I394" i="7"/>
  <c r="E394" i="7"/>
  <c r="D394" i="7"/>
  <c r="C394" i="7"/>
  <c r="J393" i="7"/>
  <c r="I393" i="7"/>
  <c r="E393" i="7"/>
  <c r="D393" i="7"/>
  <c r="C393" i="7"/>
  <c r="J392" i="7"/>
  <c r="I392" i="7"/>
  <c r="E392" i="7"/>
  <c r="D392" i="7"/>
  <c r="C392" i="7"/>
  <c r="J391" i="7"/>
  <c r="I391" i="7"/>
  <c r="E391" i="7"/>
  <c r="D391" i="7"/>
  <c r="C391" i="7"/>
  <c r="J390" i="7"/>
  <c r="I390" i="7"/>
  <c r="E390" i="7"/>
  <c r="D390" i="7"/>
  <c r="C390" i="7"/>
  <c r="J389" i="7"/>
  <c r="I389" i="7"/>
  <c r="E389" i="7"/>
  <c r="D389" i="7"/>
  <c r="C389" i="7"/>
  <c r="J388" i="7"/>
  <c r="I388" i="7"/>
  <c r="E388" i="7"/>
  <c r="D388" i="7"/>
  <c r="C388" i="7"/>
  <c r="J387" i="7"/>
  <c r="I387" i="7"/>
  <c r="E387" i="7"/>
  <c r="D387" i="7"/>
  <c r="C387" i="7"/>
  <c r="J386" i="7"/>
  <c r="I386" i="7"/>
  <c r="E386" i="7"/>
  <c r="D386" i="7"/>
  <c r="C386" i="7"/>
  <c r="J385" i="7"/>
  <c r="I385" i="7"/>
  <c r="E385" i="7"/>
  <c r="D385" i="7"/>
  <c r="C385" i="7"/>
  <c r="J384" i="7"/>
  <c r="I384" i="7"/>
  <c r="E384" i="7"/>
  <c r="D384" i="7"/>
  <c r="C384" i="7"/>
  <c r="J383" i="7"/>
  <c r="I383" i="7"/>
  <c r="E383" i="7"/>
  <c r="D383" i="7"/>
  <c r="C383" i="7"/>
  <c r="J382" i="7"/>
  <c r="I382" i="7"/>
  <c r="E382" i="7"/>
  <c r="D382" i="7"/>
  <c r="C382" i="7"/>
  <c r="J381" i="7"/>
  <c r="I381" i="7"/>
  <c r="E381" i="7"/>
  <c r="D381" i="7"/>
  <c r="C381" i="7"/>
  <c r="J380" i="7"/>
  <c r="I380" i="7"/>
  <c r="E380" i="7"/>
  <c r="D380" i="7"/>
  <c r="C380" i="7"/>
  <c r="J379" i="7"/>
  <c r="I379" i="7"/>
  <c r="E379" i="7"/>
  <c r="D379" i="7"/>
  <c r="C379" i="7"/>
  <c r="J378" i="7"/>
  <c r="I378" i="7"/>
  <c r="E378" i="7"/>
  <c r="D378" i="7"/>
  <c r="C378" i="7"/>
  <c r="J377" i="7"/>
  <c r="I377" i="7"/>
  <c r="E377" i="7"/>
  <c r="D377" i="7"/>
  <c r="C377" i="7"/>
  <c r="J376" i="7"/>
  <c r="I376" i="7"/>
  <c r="E376" i="7"/>
  <c r="D376" i="7"/>
  <c r="C376" i="7"/>
  <c r="J375" i="7"/>
  <c r="I375" i="7"/>
  <c r="E375" i="7"/>
  <c r="D375" i="7"/>
  <c r="C375" i="7"/>
  <c r="J374" i="7"/>
  <c r="I374" i="7"/>
  <c r="E374" i="7"/>
  <c r="D374" i="7"/>
  <c r="C374" i="7"/>
  <c r="J373" i="7"/>
  <c r="I373" i="7"/>
  <c r="E373" i="7"/>
  <c r="D373" i="7"/>
  <c r="C373" i="7"/>
  <c r="J372" i="7"/>
  <c r="I372" i="7"/>
  <c r="E372" i="7"/>
  <c r="D372" i="7"/>
  <c r="C372" i="7"/>
  <c r="J371" i="7"/>
  <c r="I371" i="7"/>
  <c r="E371" i="7"/>
  <c r="D371" i="7"/>
  <c r="C371" i="7"/>
  <c r="J370" i="7"/>
  <c r="I370" i="7"/>
  <c r="E370" i="7"/>
  <c r="D370" i="7"/>
  <c r="C370" i="7"/>
  <c r="J369" i="7"/>
  <c r="I369" i="7"/>
  <c r="E369" i="7"/>
  <c r="D369" i="7"/>
  <c r="C369" i="7"/>
  <c r="J368" i="7"/>
  <c r="I368" i="7"/>
  <c r="E368" i="7"/>
  <c r="D368" i="7"/>
  <c r="C368" i="7"/>
  <c r="J367" i="7"/>
  <c r="I367" i="7"/>
  <c r="E367" i="7"/>
  <c r="D367" i="7"/>
  <c r="C367" i="7"/>
  <c r="J366" i="7"/>
  <c r="I366" i="7"/>
  <c r="E366" i="7"/>
  <c r="D366" i="7"/>
  <c r="C366" i="7"/>
  <c r="J365" i="7"/>
  <c r="I365" i="7"/>
  <c r="E365" i="7"/>
  <c r="D365" i="7"/>
  <c r="C365" i="7"/>
  <c r="J364" i="7"/>
  <c r="I364" i="7"/>
  <c r="E364" i="7"/>
  <c r="D364" i="7"/>
  <c r="C364" i="7"/>
  <c r="J363" i="7"/>
  <c r="I363" i="7"/>
  <c r="E363" i="7"/>
  <c r="D363" i="7"/>
  <c r="C363" i="7"/>
  <c r="J362" i="7"/>
  <c r="I362" i="7"/>
  <c r="E362" i="7"/>
  <c r="D362" i="7"/>
  <c r="C362" i="7"/>
  <c r="J361" i="7"/>
  <c r="I361" i="7"/>
  <c r="E361" i="7"/>
  <c r="D361" i="7"/>
  <c r="C361" i="7"/>
  <c r="J360" i="7"/>
  <c r="I360" i="7"/>
  <c r="E360" i="7"/>
  <c r="D360" i="7"/>
  <c r="C360" i="7"/>
  <c r="J359" i="7"/>
  <c r="I359" i="7"/>
  <c r="E359" i="7"/>
  <c r="D359" i="7"/>
  <c r="C359" i="7"/>
  <c r="J358" i="7"/>
  <c r="I358" i="7"/>
  <c r="E358" i="7"/>
  <c r="D358" i="7"/>
  <c r="C358" i="7"/>
  <c r="J357" i="7"/>
  <c r="I357" i="7"/>
  <c r="E357" i="7"/>
  <c r="D357" i="7"/>
  <c r="C357" i="7"/>
  <c r="J356" i="7"/>
  <c r="I356" i="7"/>
  <c r="E356" i="7"/>
  <c r="D356" i="7"/>
  <c r="C356" i="7"/>
  <c r="J355" i="7"/>
  <c r="I355" i="7"/>
  <c r="E355" i="7"/>
  <c r="D355" i="7"/>
  <c r="C355" i="7"/>
  <c r="J354" i="7"/>
  <c r="I354" i="7"/>
  <c r="E354" i="7"/>
  <c r="D354" i="7"/>
  <c r="C354" i="7"/>
  <c r="J353" i="7"/>
  <c r="I353" i="7"/>
  <c r="E353" i="7"/>
  <c r="D353" i="7"/>
  <c r="C353" i="7"/>
  <c r="J352" i="7"/>
  <c r="I352" i="7"/>
  <c r="E352" i="7"/>
  <c r="D352" i="7"/>
  <c r="C352" i="7"/>
  <c r="J351" i="7"/>
  <c r="I351" i="7"/>
  <c r="E351" i="7"/>
  <c r="D351" i="7"/>
  <c r="C351" i="7"/>
  <c r="J350" i="7"/>
  <c r="I350" i="7"/>
  <c r="E350" i="7"/>
  <c r="D350" i="7"/>
  <c r="C350" i="7"/>
  <c r="J349" i="7"/>
  <c r="I349" i="7"/>
  <c r="E349" i="7"/>
  <c r="D349" i="7"/>
  <c r="C349" i="7"/>
  <c r="J348" i="7"/>
  <c r="I348" i="7"/>
  <c r="E348" i="7"/>
  <c r="D348" i="7"/>
  <c r="C348" i="7"/>
  <c r="J347" i="7"/>
  <c r="I347" i="7"/>
  <c r="E347" i="7"/>
  <c r="D347" i="7"/>
  <c r="C347" i="7"/>
  <c r="J346" i="7"/>
  <c r="I346" i="7"/>
  <c r="E346" i="7"/>
  <c r="D346" i="7"/>
  <c r="C346" i="7"/>
  <c r="J345" i="7"/>
  <c r="I345" i="7"/>
  <c r="E345" i="7"/>
  <c r="D345" i="7"/>
  <c r="C345" i="7"/>
  <c r="J344" i="7"/>
  <c r="I344" i="7"/>
  <c r="E344" i="7"/>
  <c r="D344" i="7"/>
  <c r="C344" i="7"/>
  <c r="J343" i="7"/>
  <c r="I343" i="7"/>
  <c r="E343" i="7"/>
  <c r="D343" i="7"/>
  <c r="C343" i="7"/>
  <c r="J342" i="7"/>
  <c r="I342" i="7"/>
  <c r="E342" i="7"/>
  <c r="D342" i="7"/>
  <c r="C342" i="7"/>
  <c r="J341" i="7"/>
  <c r="I341" i="7"/>
  <c r="E341" i="7"/>
  <c r="D341" i="7"/>
  <c r="C341" i="7"/>
  <c r="J340" i="7"/>
  <c r="I340" i="7"/>
  <c r="E340" i="7"/>
  <c r="D340" i="7"/>
  <c r="C340" i="7"/>
  <c r="J339" i="7"/>
  <c r="I339" i="7"/>
  <c r="E339" i="7"/>
  <c r="D339" i="7"/>
  <c r="C339" i="7"/>
  <c r="J338" i="7"/>
  <c r="I338" i="7"/>
  <c r="E338" i="7"/>
  <c r="D338" i="7"/>
  <c r="C338" i="7"/>
  <c r="J337" i="7"/>
  <c r="I337" i="7"/>
  <c r="E337" i="7"/>
  <c r="D337" i="7"/>
  <c r="C337" i="7"/>
  <c r="J336" i="7"/>
  <c r="I336" i="7"/>
  <c r="E336" i="7"/>
  <c r="D336" i="7"/>
  <c r="C336" i="7"/>
  <c r="J335" i="7"/>
  <c r="I335" i="7"/>
  <c r="E335" i="7"/>
  <c r="D335" i="7"/>
  <c r="C335" i="7"/>
  <c r="J334" i="7"/>
  <c r="I334" i="7"/>
  <c r="E334" i="7"/>
  <c r="D334" i="7"/>
  <c r="C334" i="7"/>
  <c r="J333" i="7"/>
  <c r="I333" i="7"/>
  <c r="E333" i="7"/>
  <c r="D333" i="7"/>
  <c r="C333" i="7"/>
  <c r="J332" i="7"/>
  <c r="I332" i="7"/>
  <c r="E332" i="7"/>
  <c r="D332" i="7"/>
  <c r="C332" i="7"/>
  <c r="J331" i="7"/>
  <c r="I331" i="7"/>
  <c r="E331" i="7"/>
  <c r="D331" i="7"/>
  <c r="C331" i="7"/>
  <c r="J330" i="7"/>
  <c r="I330" i="7"/>
  <c r="E330" i="7"/>
  <c r="D330" i="7"/>
  <c r="C330" i="7"/>
  <c r="J329" i="7"/>
  <c r="I329" i="7"/>
  <c r="E329" i="7"/>
  <c r="D329" i="7"/>
  <c r="C329" i="7"/>
  <c r="J328" i="7"/>
  <c r="I328" i="7"/>
  <c r="E328" i="7"/>
  <c r="D328" i="7"/>
  <c r="C328" i="7"/>
  <c r="J327" i="7"/>
  <c r="I327" i="7"/>
  <c r="E327" i="7"/>
  <c r="D327" i="7"/>
  <c r="C327" i="7"/>
  <c r="J326" i="7"/>
  <c r="I326" i="7"/>
  <c r="E326" i="7"/>
  <c r="D326" i="7"/>
  <c r="C326" i="7"/>
  <c r="J325" i="7"/>
  <c r="I325" i="7"/>
  <c r="E325" i="7"/>
  <c r="D325" i="7"/>
  <c r="C325" i="7"/>
  <c r="J324" i="7"/>
  <c r="I324" i="7"/>
  <c r="E324" i="7"/>
  <c r="D324" i="7"/>
  <c r="C324" i="7"/>
  <c r="J323" i="7"/>
  <c r="I323" i="7"/>
  <c r="E323" i="7"/>
  <c r="D323" i="7"/>
  <c r="C323" i="7"/>
  <c r="J322" i="7"/>
  <c r="I322" i="7"/>
  <c r="E322" i="7"/>
  <c r="D322" i="7"/>
  <c r="C322" i="7"/>
  <c r="J321" i="7"/>
  <c r="I321" i="7"/>
  <c r="E321" i="7"/>
  <c r="D321" i="7"/>
  <c r="C321" i="7"/>
  <c r="J320" i="7"/>
  <c r="I320" i="7"/>
  <c r="E320" i="7"/>
  <c r="D320" i="7"/>
  <c r="C320" i="7"/>
  <c r="J319" i="7"/>
  <c r="I319" i="7"/>
  <c r="E319" i="7"/>
  <c r="D319" i="7"/>
  <c r="C319" i="7"/>
  <c r="J318" i="7"/>
  <c r="I318" i="7"/>
  <c r="E318" i="7"/>
  <c r="D318" i="7"/>
  <c r="C318" i="7"/>
  <c r="J317" i="7"/>
  <c r="I317" i="7"/>
  <c r="E317" i="7"/>
  <c r="D317" i="7"/>
  <c r="C317" i="7"/>
  <c r="J316" i="7"/>
  <c r="I316" i="7"/>
  <c r="E316" i="7"/>
  <c r="D316" i="7"/>
  <c r="C316" i="7"/>
  <c r="J315" i="7"/>
  <c r="I315" i="7"/>
  <c r="E315" i="7"/>
  <c r="D315" i="7"/>
  <c r="C315" i="7"/>
  <c r="J314" i="7"/>
  <c r="I314" i="7"/>
  <c r="E314" i="7"/>
  <c r="D314" i="7"/>
  <c r="C314" i="7"/>
  <c r="J313" i="7"/>
  <c r="I313" i="7"/>
  <c r="E313" i="7"/>
  <c r="D313" i="7"/>
  <c r="C313" i="7"/>
  <c r="J312" i="7"/>
  <c r="I312" i="7"/>
  <c r="E312" i="7"/>
  <c r="D312" i="7"/>
  <c r="C312" i="7"/>
  <c r="J311" i="7"/>
  <c r="I311" i="7"/>
  <c r="E311" i="7"/>
  <c r="D311" i="7"/>
  <c r="C311" i="7"/>
  <c r="J310" i="7"/>
  <c r="I310" i="7"/>
  <c r="E310" i="7"/>
  <c r="D310" i="7"/>
  <c r="C310" i="7"/>
  <c r="J309" i="7"/>
  <c r="I309" i="7"/>
  <c r="E309" i="7"/>
  <c r="D309" i="7"/>
  <c r="C309" i="7"/>
  <c r="J308" i="7"/>
  <c r="I308" i="7"/>
  <c r="E308" i="7"/>
  <c r="D308" i="7"/>
  <c r="C308" i="7"/>
  <c r="J307" i="7"/>
  <c r="I307" i="7"/>
  <c r="E307" i="7"/>
  <c r="D307" i="7"/>
  <c r="C307" i="7"/>
  <c r="J306" i="7"/>
  <c r="I306" i="7"/>
  <c r="E306" i="7"/>
  <c r="D306" i="7"/>
  <c r="C306" i="7"/>
  <c r="J305" i="7"/>
  <c r="I305" i="7"/>
  <c r="E305" i="7"/>
  <c r="D305" i="7"/>
  <c r="C305" i="7"/>
  <c r="J304" i="7"/>
  <c r="I304" i="7"/>
  <c r="E304" i="7"/>
  <c r="D304" i="7"/>
  <c r="C304" i="7"/>
  <c r="J303" i="7"/>
  <c r="I303" i="7"/>
  <c r="E303" i="7"/>
  <c r="D303" i="7"/>
  <c r="C303" i="7"/>
  <c r="J302" i="7"/>
  <c r="I302" i="7"/>
  <c r="E302" i="7"/>
  <c r="D302" i="7"/>
  <c r="C302" i="7"/>
  <c r="J301" i="7"/>
  <c r="I301" i="7"/>
  <c r="E301" i="7"/>
  <c r="D301" i="7"/>
  <c r="C301" i="7"/>
  <c r="J300" i="7"/>
  <c r="I300" i="7"/>
  <c r="E300" i="7"/>
  <c r="D300" i="7"/>
  <c r="C300" i="7"/>
  <c r="J299" i="7"/>
  <c r="I299" i="7"/>
  <c r="E299" i="7"/>
  <c r="D299" i="7"/>
  <c r="C299" i="7"/>
  <c r="J298" i="7"/>
  <c r="I298" i="7"/>
  <c r="E298" i="7"/>
  <c r="D298" i="7"/>
  <c r="C298" i="7"/>
  <c r="J297" i="7"/>
  <c r="I297" i="7"/>
  <c r="E297" i="7"/>
  <c r="D297" i="7"/>
  <c r="C297" i="7"/>
  <c r="J296" i="7"/>
  <c r="I296" i="7"/>
  <c r="E296" i="7"/>
  <c r="D296" i="7"/>
  <c r="C296" i="7"/>
  <c r="J295" i="7"/>
  <c r="I295" i="7"/>
  <c r="E295" i="7"/>
  <c r="D295" i="7"/>
  <c r="C295" i="7"/>
  <c r="J294" i="7"/>
  <c r="I294" i="7"/>
  <c r="E294" i="7"/>
  <c r="D294" i="7"/>
  <c r="C294" i="7"/>
  <c r="J293" i="7"/>
  <c r="I293" i="7"/>
  <c r="E293" i="7"/>
  <c r="D293" i="7"/>
  <c r="C293" i="7"/>
  <c r="J292" i="7"/>
  <c r="I292" i="7"/>
  <c r="E292" i="7"/>
  <c r="D292" i="7"/>
  <c r="C292" i="7"/>
  <c r="J291" i="7"/>
  <c r="I291" i="7"/>
  <c r="E291" i="7"/>
  <c r="D291" i="7"/>
  <c r="C291" i="7"/>
  <c r="J290" i="7"/>
  <c r="I290" i="7"/>
  <c r="E290" i="7"/>
  <c r="D290" i="7"/>
  <c r="C290" i="7"/>
  <c r="J289" i="7"/>
  <c r="I289" i="7"/>
  <c r="E289" i="7"/>
  <c r="D289" i="7"/>
  <c r="C289" i="7"/>
  <c r="J288" i="7"/>
  <c r="I288" i="7"/>
  <c r="E288" i="7"/>
  <c r="D288" i="7"/>
  <c r="C288" i="7"/>
  <c r="J287" i="7"/>
  <c r="I287" i="7"/>
  <c r="E287" i="7"/>
  <c r="D287" i="7"/>
  <c r="C287" i="7"/>
  <c r="J286" i="7"/>
  <c r="I286" i="7"/>
  <c r="E286" i="7"/>
  <c r="D286" i="7"/>
  <c r="C286" i="7"/>
  <c r="J285" i="7"/>
  <c r="I285" i="7"/>
  <c r="E285" i="7"/>
  <c r="D285" i="7"/>
  <c r="C285" i="7"/>
  <c r="J284" i="7"/>
  <c r="I284" i="7"/>
  <c r="E284" i="7"/>
  <c r="D284" i="7"/>
  <c r="C284" i="7"/>
  <c r="J283" i="7"/>
  <c r="I283" i="7"/>
  <c r="E283" i="7"/>
  <c r="D283" i="7"/>
  <c r="C283" i="7"/>
  <c r="J282" i="7"/>
  <c r="I282" i="7"/>
  <c r="E282" i="7"/>
  <c r="D282" i="7"/>
  <c r="C282" i="7"/>
  <c r="J281" i="7"/>
  <c r="I281" i="7"/>
  <c r="E281" i="7"/>
  <c r="D281" i="7"/>
  <c r="C281" i="7"/>
  <c r="J280" i="7"/>
  <c r="I280" i="7"/>
  <c r="E280" i="7"/>
  <c r="D280" i="7"/>
  <c r="C280" i="7"/>
  <c r="J279" i="7"/>
  <c r="I279" i="7"/>
  <c r="E279" i="7"/>
  <c r="D279" i="7"/>
  <c r="C279" i="7"/>
  <c r="J278" i="7"/>
  <c r="I278" i="7"/>
  <c r="E278" i="7"/>
  <c r="D278" i="7"/>
  <c r="C278" i="7"/>
  <c r="J277" i="7"/>
  <c r="I277" i="7"/>
  <c r="E277" i="7"/>
  <c r="D277" i="7"/>
  <c r="C277" i="7"/>
  <c r="J276" i="7"/>
  <c r="I276" i="7"/>
  <c r="E276" i="7"/>
  <c r="D276" i="7"/>
  <c r="C276" i="7"/>
  <c r="J275" i="7"/>
  <c r="I275" i="7"/>
  <c r="E275" i="7"/>
  <c r="D275" i="7"/>
  <c r="C275" i="7"/>
  <c r="J274" i="7"/>
  <c r="I274" i="7"/>
  <c r="E274" i="7"/>
  <c r="D274" i="7"/>
  <c r="C274" i="7"/>
  <c r="J273" i="7"/>
  <c r="I273" i="7"/>
  <c r="E273" i="7"/>
  <c r="D273" i="7"/>
  <c r="C273" i="7"/>
  <c r="J272" i="7"/>
  <c r="I272" i="7"/>
  <c r="E272" i="7"/>
  <c r="D272" i="7"/>
  <c r="C272" i="7"/>
  <c r="J271" i="7"/>
  <c r="I271" i="7"/>
  <c r="E271" i="7"/>
  <c r="D271" i="7"/>
  <c r="C271" i="7"/>
  <c r="J270" i="7"/>
  <c r="I270" i="7"/>
  <c r="E270" i="7"/>
  <c r="D270" i="7"/>
  <c r="C270" i="7"/>
  <c r="J269" i="7"/>
  <c r="I269" i="7"/>
  <c r="E269" i="7"/>
  <c r="D269" i="7"/>
  <c r="C269" i="7"/>
  <c r="J268" i="7"/>
  <c r="I268" i="7"/>
  <c r="E268" i="7"/>
  <c r="D268" i="7"/>
  <c r="C268" i="7"/>
  <c r="J267" i="7"/>
  <c r="I267" i="7"/>
  <c r="E267" i="7"/>
  <c r="D267" i="7"/>
  <c r="C267" i="7"/>
  <c r="J266" i="7"/>
  <c r="I266" i="7"/>
  <c r="E266" i="7"/>
  <c r="D266" i="7"/>
  <c r="C266" i="7"/>
  <c r="J265" i="7"/>
  <c r="I265" i="7"/>
  <c r="E265" i="7"/>
  <c r="D265" i="7"/>
  <c r="C265" i="7"/>
  <c r="J264" i="7"/>
  <c r="I264" i="7"/>
  <c r="E264" i="7"/>
  <c r="D264" i="7"/>
  <c r="C264" i="7"/>
  <c r="J263" i="7"/>
  <c r="I263" i="7"/>
  <c r="E263" i="7"/>
  <c r="D263" i="7"/>
  <c r="C263" i="7"/>
  <c r="J262" i="7"/>
  <c r="I262" i="7"/>
  <c r="E262" i="7"/>
  <c r="D262" i="7"/>
  <c r="C262" i="7"/>
  <c r="J261" i="7"/>
  <c r="I261" i="7"/>
  <c r="E261" i="7"/>
  <c r="D261" i="7"/>
  <c r="C261" i="7"/>
  <c r="J260" i="7"/>
  <c r="I260" i="7"/>
  <c r="E260" i="7"/>
  <c r="D260" i="7"/>
  <c r="C260" i="7"/>
  <c r="J259" i="7"/>
  <c r="I259" i="7"/>
  <c r="E259" i="7"/>
  <c r="D259" i="7"/>
  <c r="C259" i="7"/>
  <c r="J258" i="7"/>
  <c r="I258" i="7"/>
  <c r="E258" i="7"/>
  <c r="D258" i="7"/>
  <c r="C258" i="7"/>
  <c r="J257" i="7"/>
  <c r="I257" i="7"/>
  <c r="E257" i="7"/>
  <c r="D257" i="7"/>
  <c r="C257" i="7"/>
  <c r="J256" i="7"/>
  <c r="I256" i="7"/>
  <c r="E256" i="7"/>
  <c r="D256" i="7"/>
  <c r="C256" i="7"/>
  <c r="J255" i="7"/>
  <c r="I255" i="7"/>
  <c r="E255" i="7"/>
  <c r="D255" i="7"/>
  <c r="C255" i="7"/>
  <c r="J254" i="7"/>
  <c r="I254" i="7"/>
  <c r="E254" i="7"/>
  <c r="D254" i="7"/>
  <c r="C254" i="7"/>
  <c r="J253" i="7"/>
  <c r="I253" i="7"/>
  <c r="E253" i="7"/>
  <c r="D253" i="7"/>
  <c r="C253" i="7"/>
  <c r="J252" i="7"/>
  <c r="I252" i="7"/>
  <c r="E252" i="7"/>
  <c r="D252" i="7"/>
  <c r="C252" i="7"/>
  <c r="J251" i="7"/>
  <c r="I251" i="7"/>
  <c r="E251" i="7"/>
  <c r="D251" i="7"/>
  <c r="C251" i="7"/>
  <c r="J250" i="7"/>
  <c r="I250" i="7"/>
  <c r="E250" i="7"/>
  <c r="D250" i="7"/>
  <c r="C250" i="7"/>
  <c r="J249" i="7"/>
  <c r="I249" i="7"/>
  <c r="E249" i="7"/>
  <c r="D249" i="7"/>
  <c r="C249" i="7"/>
  <c r="J248" i="7"/>
  <c r="I248" i="7"/>
  <c r="E248" i="7"/>
  <c r="D248" i="7"/>
  <c r="C248" i="7"/>
  <c r="J247" i="7"/>
  <c r="I247" i="7"/>
  <c r="E247" i="7"/>
  <c r="D247" i="7"/>
  <c r="C247" i="7"/>
  <c r="J246" i="7"/>
  <c r="I246" i="7"/>
  <c r="E246" i="7"/>
  <c r="D246" i="7"/>
  <c r="C246" i="7"/>
  <c r="J245" i="7"/>
  <c r="I245" i="7"/>
  <c r="E245" i="7"/>
  <c r="D245" i="7"/>
  <c r="C245" i="7"/>
  <c r="J244" i="7"/>
  <c r="I244" i="7"/>
  <c r="E244" i="7"/>
  <c r="D244" i="7"/>
  <c r="C244" i="7"/>
  <c r="J243" i="7"/>
  <c r="I243" i="7"/>
  <c r="E243" i="7"/>
  <c r="D243" i="7"/>
  <c r="C243" i="7"/>
  <c r="J242" i="7"/>
  <c r="I242" i="7"/>
  <c r="E242" i="7"/>
  <c r="D242" i="7"/>
  <c r="C242" i="7"/>
  <c r="J241" i="7"/>
  <c r="I241" i="7"/>
  <c r="E241" i="7"/>
  <c r="D241" i="7"/>
  <c r="C241" i="7"/>
  <c r="J240" i="7"/>
  <c r="I240" i="7"/>
  <c r="E240" i="7"/>
  <c r="D240" i="7"/>
  <c r="C240" i="7"/>
  <c r="J239" i="7"/>
  <c r="I239" i="7"/>
  <c r="E239" i="7"/>
  <c r="D239" i="7"/>
  <c r="C239" i="7"/>
  <c r="J238" i="7"/>
  <c r="I238" i="7"/>
  <c r="E238" i="7"/>
  <c r="D238" i="7"/>
  <c r="C238" i="7"/>
  <c r="J237" i="7"/>
  <c r="I237" i="7"/>
  <c r="E237" i="7"/>
  <c r="D237" i="7"/>
  <c r="C237" i="7"/>
  <c r="J236" i="7"/>
  <c r="I236" i="7"/>
  <c r="E236" i="7"/>
  <c r="D236" i="7"/>
  <c r="C236" i="7"/>
  <c r="J235" i="7"/>
  <c r="I235" i="7"/>
  <c r="E235" i="7"/>
  <c r="D235" i="7"/>
  <c r="C235" i="7"/>
  <c r="J234" i="7"/>
  <c r="I234" i="7"/>
  <c r="E234" i="7"/>
  <c r="D234" i="7"/>
  <c r="C234" i="7"/>
  <c r="J233" i="7"/>
  <c r="I233" i="7"/>
  <c r="E233" i="7"/>
  <c r="D233" i="7"/>
  <c r="C233" i="7"/>
  <c r="J232" i="7"/>
  <c r="I232" i="7"/>
  <c r="E232" i="7"/>
  <c r="D232" i="7"/>
  <c r="C232" i="7"/>
  <c r="J231" i="7"/>
  <c r="I231" i="7"/>
  <c r="E231" i="7"/>
  <c r="D231" i="7"/>
  <c r="C231" i="7"/>
  <c r="J230" i="7"/>
  <c r="I230" i="7"/>
  <c r="E230" i="7"/>
  <c r="D230" i="7"/>
  <c r="C230" i="7"/>
  <c r="J229" i="7"/>
  <c r="I229" i="7"/>
  <c r="E229" i="7"/>
  <c r="D229" i="7"/>
  <c r="C229" i="7"/>
  <c r="J228" i="7"/>
  <c r="I228" i="7"/>
  <c r="E228" i="7"/>
  <c r="D228" i="7"/>
  <c r="C228" i="7"/>
  <c r="J227" i="7"/>
  <c r="I227" i="7"/>
  <c r="E227" i="7"/>
  <c r="D227" i="7"/>
  <c r="C227" i="7"/>
  <c r="J226" i="7"/>
  <c r="I226" i="7"/>
  <c r="E226" i="7"/>
  <c r="D226" i="7"/>
  <c r="C226" i="7"/>
  <c r="J225" i="7"/>
  <c r="I225" i="7"/>
  <c r="E225" i="7"/>
  <c r="D225" i="7"/>
  <c r="C225" i="7"/>
  <c r="J224" i="7"/>
  <c r="I224" i="7"/>
  <c r="E224" i="7"/>
  <c r="D224" i="7"/>
  <c r="C224" i="7"/>
  <c r="J223" i="7"/>
  <c r="I223" i="7"/>
  <c r="E223" i="7"/>
  <c r="D223" i="7"/>
  <c r="C223" i="7"/>
  <c r="J222" i="7"/>
  <c r="I222" i="7"/>
  <c r="E222" i="7"/>
  <c r="D222" i="7"/>
  <c r="C222" i="7"/>
  <c r="J221" i="7"/>
  <c r="I221" i="7"/>
  <c r="E221" i="7"/>
  <c r="D221" i="7"/>
  <c r="C221" i="7"/>
  <c r="J220" i="7"/>
  <c r="I220" i="7"/>
  <c r="E220" i="7"/>
  <c r="D220" i="7"/>
  <c r="C220" i="7"/>
  <c r="J219" i="7"/>
  <c r="I219" i="7"/>
  <c r="E219" i="7"/>
  <c r="D219" i="7"/>
  <c r="C219" i="7"/>
  <c r="J218" i="7"/>
  <c r="I218" i="7"/>
  <c r="E218" i="7"/>
  <c r="D218" i="7"/>
  <c r="C218" i="7"/>
  <c r="J217" i="7"/>
  <c r="I217" i="7"/>
  <c r="E217" i="7"/>
  <c r="D217" i="7"/>
  <c r="C217" i="7"/>
  <c r="J216" i="7"/>
  <c r="I216" i="7"/>
  <c r="E216" i="7"/>
  <c r="D216" i="7"/>
  <c r="C216" i="7"/>
  <c r="J215" i="7"/>
  <c r="I215" i="7"/>
  <c r="E215" i="7"/>
  <c r="D215" i="7"/>
  <c r="C215" i="7"/>
  <c r="J214" i="7"/>
  <c r="I214" i="7"/>
  <c r="E214" i="7"/>
  <c r="D214" i="7"/>
  <c r="C214" i="7"/>
  <c r="J213" i="7"/>
  <c r="I213" i="7"/>
  <c r="E213" i="7"/>
  <c r="D213" i="7"/>
  <c r="C213" i="7"/>
  <c r="J212" i="7"/>
  <c r="I212" i="7"/>
  <c r="E212" i="7"/>
  <c r="D212" i="7"/>
  <c r="C212" i="7"/>
  <c r="J211" i="7"/>
  <c r="I211" i="7"/>
  <c r="E211" i="7"/>
  <c r="D211" i="7"/>
  <c r="C211" i="7"/>
  <c r="J210" i="7"/>
  <c r="I210" i="7"/>
  <c r="E210" i="7"/>
  <c r="D210" i="7"/>
  <c r="C210" i="7"/>
  <c r="J209" i="7"/>
  <c r="I209" i="7"/>
  <c r="E209" i="7"/>
  <c r="D209" i="7"/>
  <c r="C209" i="7"/>
  <c r="J208" i="7"/>
  <c r="I208" i="7"/>
  <c r="E208" i="7"/>
  <c r="D208" i="7"/>
  <c r="C208" i="7"/>
  <c r="J207" i="7"/>
  <c r="I207" i="7"/>
  <c r="E207" i="7"/>
  <c r="D207" i="7"/>
  <c r="C207" i="7"/>
  <c r="J206" i="7"/>
  <c r="I206" i="7"/>
  <c r="E206" i="7"/>
  <c r="D206" i="7"/>
  <c r="C206" i="7"/>
  <c r="J205" i="7"/>
  <c r="I205" i="7"/>
  <c r="E205" i="7"/>
  <c r="D205" i="7"/>
  <c r="C205" i="7"/>
  <c r="J204" i="7"/>
  <c r="I204" i="7"/>
  <c r="E204" i="7"/>
  <c r="D204" i="7"/>
  <c r="C204" i="7"/>
  <c r="J203" i="7"/>
  <c r="I203" i="7"/>
  <c r="E203" i="7"/>
  <c r="D203" i="7"/>
  <c r="C203" i="7"/>
  <c r="J202" i="7"/>
  <c r="I202" i="7"/>
  <c r="E202" i="7"/>
  <c r="D202" i="7"/>
  <c r="C202" i="7"/>
  <c r="J201" i="7"/>
  <c r="I201" i="7"/>
  <c r="E201" i="7"/>
  <c r="D201" i="7"/>
  <c r="C201" i="7"/>
  <c r="J200" i="7"/>
  <c r="I200" i="7"/>
  <c r="E200" i="7"/>
  <c r="D200" i="7"/>
  <c r="C200" i="7"/>
  <c r="J199" i="7"/>
  <c r="I199" i="7"/>
  <c r="E199" i="7"/>
  <c r="D199" i="7"/>
  <c r="C199" i="7"/>
  <c r="J198" i="7"/>
  <c r="I198" i="7"/>
  <c r="E198" i="7"/>
  <c r="D198" i="7"/>
  <c r="C198" i="7"/>
  <c r="J197" i="7"/>
  <c r="I197" i="7"/>
  <c r="E197" i="7"/>
  <c r="D197" i="7"/>
  <c r="C197" i="7"/>
  <c r="J196" i="7"/>
  <c r="I196" i="7"/>
  <c r="E196" i="7"/>
  <c r="D196" i="7"/>
  <c r="C196" i="7"/>
  <c r="J195" i="7"/>
  <c r="I195" i="7"/>
  <c r="E195" i="7"/>
  <c r="D195" i="7"/>
  <c r="C195" i="7"/>
  <c r="J194" i="7"/>
  <c r="I194" i="7"/>
  <c r="E194" i="7"/>
  <c r="D194" i="7"/>
  <c r="C194" i="7"/>
  <c r="J193" i="7"/>
  <c r="I193" i="7"/>
  <c r="E193" i="7"/>
  <c r="D193" i="7"/>
  <c r="C193" i="7"/>
  <c r="J192" i="7"/>
  <c r="I192" i="7"/>
  <c r="E192" i="7"/>
  <c r="D192" i="7"/>
  <c r="C192" i="7"/>
  <c r="J191" i="7"/>
  <c r="I191" i="7"/>
  <c r="E191" i="7"/>
  <c r="D191" i="7"/>
  <c r="C191" i="7"/>
  <c r="J190" i="7"/>
  <c r="I190" i="7"/>
  <c r="E190" i="7"/>
  <c r="D190" i="7"/>
  <c r="C190" i="7"/>
  <c r="J189" i="7"/>
  <c r="I189" i="7"/>
  <c r="E189" i="7"/>
  <c r="D189" i="7"/>
  <c r="C189" i="7"/>
  <c r="J188" i="7"/>
  <c r="I188" i="7"/>
  <c r="E188" i="7"/>
  <c r="D188" i="7"/>
  <c r="C188" i="7"/>
  <c r="J187" i="7"/>
  <c r="I187" i="7"/>
  <c r="E187" i="7"/>
  <c r="D187" i="7"/>
  <c r="C187" i="7"/>
  <c r="J186" i="7"/>
  <c r="I186" i="7"/>
  <c r="E186" i="7"/>
  <c r="D186" i="7"/>
  <c r="C186" i="7"/>
  <c r="J185" i="7"/>
  <c r="I185" i="7"/>
  <c r="E185" i="7"/>
  <c r="D185" i="7"/>
  <c r="C185" i="7"/>
  <c r="J184" i="7"/>
  <c r="I184" i="7"/>
  <c r="E184" i="7"/>
  <c r="D184" i="7"/>
  <c r="C184" i="7"/>
  <c r="J183" i="7"/>
  <c r="I183" i="7"/>
  <c r="E183" i="7"/>
  <c r="D183" i="7"/>
  <c r="C183" i="7"/>
  <c r="J182" i="7"/>
  <c r="I182" i="7"/>
  <c r="E182" i="7"/>
  <c r="D182" i="7"/>
  <c r="C182" i="7"/>
  <c r="J181" i="7"/>
  <c r="I181" i="7"/>
  <c r="E181" i="7"/>
  <c r="D181" i="7"/>
  <c r="C181" i="7"/>
  <c r="J180" i="7"/>
  <c r="I180" i="7"/>
  <c r="E180" i="7"/>
  <c r="D180" i="7"/>
  <c r="C180" i="7"/>
  <c r="J179" i="7"/>
  <c r="I179" i="7"/>
  <c r="E179" i="7"/>
  <c r="D179" i="7"/>
  <c r="C179" i="7"/>
  <c r="J178" i="7"/>
  <c r="I178" i="7"/>
  <c r="E178" i="7"/>
  <c r="D178" i="7"/>
  <c r="C178" i="7"/>
  <c r="J177" i="7"/>
  <c r="I177" i="7"/>
  <c r="E177" i="7"/>
  <c r="D177" i="7"/>
  <c r="C177" i="7"/>
  <c r="J176" i="7"/>
  <c r="I176" i="7"/>
  <c r="E176" i="7"/>
  <c r="D176" i="7"/>
  <c r="C176" i="7"/>
  <c r="J175" i="7"/>
  <c r="I175" i="7"/>
  <c r="E175" i="7"/>
  <c r="D175" i="7"/>
  <c r="C175" i="7"/>
  <c r="J174" i="7"/>
  <c r="I174" i="7"/>
  <c r="E174" i="7"/>
  <c r="D174" i="7"/>
  <c r="C174" i="7"/>
  <c r="J173" i="7"/>
  <c r="I173" i="7"/>
  <c r="E173" i="7"/>
  <c r="D173" i="7"/>
  <c r="C173" i="7"/>
  <c r="J172" i="7"/>
  <c r="I172" i="7"/>
  <c r="E172" i="7"/>
  <c r="D172" i="7"/>
  <c r="C172" i="7"/>
  <c r="J171" i="7"/>
  <c r="I171" i="7"/>
  <c r="E171" i="7"/>
  <c r="D171" i="7"/>
  <c r="C171" i="7"/>
  <c r="J170" i="7"/>
  <c r="I170" i="7"/>
  <c r="E170" i="7"/>
  <c r="D170" i="7"/>
  <c r="C170" i="7"/>
  <c r="J169" i="7"/>
  <c r="I169" i="7"/>
  <c r="E169" i="7"/>
  <c r="D169" i="7"/>
  <c r="C169" i="7"/>
  <c r="J168" i="7"/>
  <c r="I168" i="7"/>
  <c r="E168" i="7"/>
  <c r="D168" i="7"/>
  <c r="C168" i="7"/>
  <c r="J167" i="7"/>
  <c r="I167" i="7"/>
  <c r="E167" i="7"/>
  <c r="D167" i="7"/>
  <c r="C167" i="7"/>
  <c r="J166" i="7"/>
  <c r="I166" i="7"/>
  <c r="E166" i="7"/>
  <c r="D166" i="7"/>
  <c r="C166" i="7"/>
  <c r="J165" i="7"/>
  <c r="I165" i="7"/>
  <c r="E165" i="7"/>
  <c r="D165" i="7"/>
  <c r="C165" i="7"/>
  <c r="J164" i="7"/>
  <c r="I164" i="7"/>
  <c r="E164" i="7"/>
  <c r="D164" i="7"/>
  <c r="C164" i="7"/>
  <c r="J163" i="7"/>
  <c r="I163" i="7"/>
  <c r="E163" i="7"/>
  <c r="D163" i="7"/>
  <c r="C163" i="7"/>
  <c r="J162" i="7"/>
  <c r="I162" i="7"/>
  <c r="E162" i="7"/>
  <c r="D162" i="7"/>
  <c r="C162" i="7"/>
  <c r="J161" i="7"/>
  <c r="I161" i="7"/>
  <c r="E161" i="7"/>
  <c r="D161" i="7"/>
  <c r="C161" i="7"/>
  <c r="J160" i="7"/>
  <c r="I160" i="7"/>
  <c r="E160" i="7"/>
  <c r="D160" i="7"/>
  <c r="C160" i="7"/>
  <c r="J159" i="7"/>
  <c r="I159" i="7"/>
  <c r="E159" i="7"/>
  <c r="D159" i="7"/>
  <c r="C159" i="7"/>
  <c r="J158" i="7"/>
  <c r="I158" i="7"/>
  <c r="E158" i="7"/>
  <c r="D158" i="7"/>
  <c r="C158" i="7"/>
  <c r="J157" i="7"/>
  <c r="I157" i="7"/>
  <c r="E157" i="7"/>
  <c r="D157" i="7"/>
  <c r="C157" i="7"/>
  <c r="J156" i="7"/>
  <c r="I156" i="7"/>
  <c r="E156" i="7"/>
  <c r="D156" i="7"/>
  <c r="C156" i="7"/>
  <c r="J155" i="7"/>
  <c r="I155" i="7"/>
  <c r="E155" i="7"/>
  <c r="D155" i="7"/>
  <c r="C155" i="7"/>
  <c r="J154" i="7"/>
  <c r="I154" i="7"/>
  <c r="E154" i="7"/>
  <c r="D154" i="7"/>
  <c r="C154" i="7"/>
  <c r="J153" i="7"/>
  <c r="I153" i="7"/>
  <c r="E153" i="7"/>
  <c r="D153" i="7"/>
  <c r="C153" i="7"/>
  <c r="J152" i="7"/>
  <c r="I152" i="7"/>
  <c r="E152" i="7"/>
  <c r="D152" i="7"/>
  <c r="C152" i="7"/>
  <c r="J151" i="7"/>
  <c r="I151" i="7"/>
  <c r="E151" i="7"/>
  <c r="D151" i="7"/>
  <c r="C151" i="7"/>
  <c r="J150" i="7"/>
  <c r="I150" i="7"/>
  <c r="E150" i="7"/>
  <c r="D150" i="7"/>
  <c r="C150" i="7"/>
  <c r="J149" i="7"/>
  <c r="I149" i="7"/>
  <c r="E149" i="7"/>
  <c r="D149" i="7"/>
  <c r="C149" i="7"/>
  <c r="J148" i="7"/>
  <c r="I148" i="7"/>
  <c r="E148" i="7"/>
  <c r="D148" i="7"/>
  <c r="C148" i="7"/>
  <c r="J147" i="7"/>
  <c r="I147" i="7"/>
  <c r="E147" i="7"/>
  <c r="D147" i="7"/>
  <c r="C147" i="7"/>
  <c r="J146" i="7"/>
  <c r="I146" i="7"/>
  <c r="E146" i="7"/>
  <c r="D146" i="7"/>
  <c r="C146" i="7"/>
  <c r="J145" i="7"/>
  <c r="I145" i="7"/>
  <c r="E145" i="7"/>
  <c r="D145" i="7"/>
  <c r="C145" i="7"/>
  <c r="J144" i="7"/>
  <c r="I144" i="7"/>
  <c r="E144" i="7"/>
  <c r="D144" i="7"/>
  <c r="C144" i="7"/>
  <c r="J143" i="7"/>
  <c r="I143" i="7"/>
  <c r="E143" i="7"/>
  <c r="D143" i="7"/>
  <c r="C143" i="7"/>
  <c r="J142" i="7"/>
  <c r="I142" i="7"/>
  <c r="E142" i="7"/>
  <c r="D142" i="7"/>
  <c r="C142" i="7"/>
  <c r="J141" i="7"/>
  <c r="I141" i="7"/>
  <c r="E141" i="7"/>
  <c r="D141" i="7"/>
  <c r="C141" i="7"/>
  <c r="J140" i="7"/>
  <c r="I140" i="7"/>
  <c r="E140" i="7"/>
  <c r="D140" i="7"/>
  <c r="C140" i="7"/>
  <c r="J139" i="7"/>
  <c r="I139" i="7"/>
  <c r="E139" i="7"/>
  <c r="D139" i="7"/>
  <c r="C139" i="7"/>
  <c r="J138" i="7"/>
  <c r="I138" i="7"/>
  <c r="E138" i="7"/>
  <c r="D138" i="7"/>
  <c r="C138" i="7"/>
  <c r="J137" i="7"/>
  <c r="I137" i="7"/>
  <c r="E137" i="7"/>
  <c r="D137" i="7"/>
  <c r="C137" i="7"/>
  <c r="J136" i="7"/>
  <c r="I136" i="7"/>
  <c r="E136" i="7"/>
  <c r="D136" i="7"/>
  <c r="C136" i="7"/>
  <c r="J135" i="7"/>
  <c r="I135" i="7"/>
  <c r="E135" i="7"/>
  <c r="D135" i="7"/>
  <c r="C135" i="7"/>
  <c r="J134" i="7"/>
  <c r="I134" i="7"/>
  <c r="E134" i="7"/>
  <c r="D134" i="7"/>
  <c r="C134" i="7"/>
  <c r="J133" i="7"/>
  <c r="I133" i="7"/>
  <c r="E133" i="7"/>
  <c r="D133" i="7"/>
  <c r="C133" i="7"/>
  <c r="J132" i="7"/>
  <c r="I132" i="7"/>
  <c r="E132" i="7"/>
  <c r="D132" i="7"/>
  <c r="C132" i="7"/>
  <c r="J131" i="7"/>
  <c r="I131" i="7"/>
  <c r="E131" i="7"/>
  <c r="D131" i="7"/>
  <c r="C131" i="7"/>
  <c r="J130" i="7"/>
  <c r="I130" i="7"/>
  <c r="E130" i="7"/>
  <c r="D130" i="7"/>
  <c r="C130" i="7"/>
  <c r="J129" i="7"/>
  <c r="I129" i="7"/>
  <c r="E129" i="7"/>
  <c r="D129" i="7"/>
  <c r="C129" i="7"/>
  <c r="J128" i="7"/>
  <c r="I128" i="7"/>
  <c r="E128" i="7"/>
  <c r="D128" i="7"/>
  <c r="C128" i="7"/>
  <c r="J127" i="7"/>
  <c r="I127" i="7"/>
  <c r="E127" i="7"/>
  <c r="D127" i="7"/>
  <c r="C127" i="7"/>
  <c r="J126" i="7"/>
  <c r="I126" i="7"/>
  <c r="E126" i="7"/>
  <c r="D126" i="7"/>
  <c r="C126" i="7"/>
  <c r="J125" i="7"/>
  <c r="I125" i="7"/>
  <c r="E125" i="7"/>
  <c r="D125" i="7"/>
  <c r="C125" i="7"/>
  <c r="J124" i="7"/>
  <c r="I124" i="7"/>
  <c r="E124" i="7"/>
  <c r="D124" i="7"/>
  <c r="C124" i="7"/>
  <c r="J123" i="7"/>
  <c r="I123" i="7"/>
  <c r="E123" i="7"/>
  <c r="D123" i="7"/>
  <c r="C123" i="7"/>
  <c r="J122" i="7"/>
  <c r="I122" i="7"/>
  <c r="E122" i="7"/>
  <c r="D122" i="7"/>
  <c r="C122" i="7"/>
  <c r="J121" i="7"/>
  <c r="I121" i="7"/>
  <c r="E121" i="7"/>
  <c r="D121" i="7"/>
  <c r="C121" i="7"/>
  <c r="J120" i="7"/>
  <c r="I120" i="7"/>
  <c r="E120" i="7"/>
  <c r="D120" i="7"/>
  <c r="C120" i="7"/>
  <c r="J119" i="7"/>
  <c r="I119" i="7"/>
  <c r="E119" i="7"/>
  <c r="D119" i="7"/>
  <c r="C119" i="7"/>
  <c r="J118" i="7"/>
  <c r="I118" i="7"/>
  <c r="E118" i="7"/>
  <c r="D118" i="7"/>
  <c r="C118" i="7"/>
  <c r="J117" i="7"/>
  <c r="I117" i="7"/>
  <c r="E117" i="7"/>
  <c r="D117" i="7"/>
  <c r="C117" i="7"/>
  <c r="J116" i="7"/>
  <c r="I116" i="7"/>
  <c r="E116" i="7"/>
  <c r="D116" i="7"/>
  <c r="C116" i="7"/>
  <c r="J115" i="7"/>
  <c r="I115" i="7"/>
  <c r="E115" i="7"/>
  <c r="D115" i="7"/>
  <c r="C115" i="7"/>
  <c r="J114" i="7"/>
  <c r="I114" i="7"/>
  <c r="E114" i="7"/>
  <c r="D114" i="7"/>
  <c r="C114" i="7"/>
  <c r="J113" i="7"/>
  <c r="I113" i="7"/>
  <c r="E113" i="7"/>
  <c r="D113" i="7"/>
  <c r="C113" i="7"/>
  <c r="J112" i="7"/>
  <c r="I112" i="7"/>
  <c r="E112" i="7"/>
  <c r="D112" i="7"/>
  <c r="C112" i="7"/>
  <c r="J111" i="7"/>
  <c r="I111" i="7"/>
  <c r="E111" i="7"/>
  <c r="D111" i="7"/>
  <c r="C111" i="7"/>
  <c r="J110" i="7"/>
  <c r="I110" i="7"/>
  <c r="E110" i="7"/>
  <c r="D110" i="7"/>
  <c r="C110" i="7"/>
  <c r="J109" i="7"/>
  <c r="I109" i="7"/>
  <c r="E109" i="7"/>
  <c r="D109" i="7"/>
  <c r="C109" i="7"/>
  <c r="J108" i="7"/>
  <c r="I108" i="7"/>
  <c r="E108" i="7"/>
  <c r="D108" i="7"/>
  <c r="C108" i="7"/>
  <c r="J107" i="7"/>
  <c r="I107" i="7"/>
  <c r="E107" i="7"/>
  <c r="D107" i="7"/>
  <c r="C107" i="7"/>
  <c r="J106" i="7"/>
  <c r="I106" i="7"/>
  <c r="E106" i="7"/>
  <c r="D106" i="7"/>
  <c r="C106" i="7"/>
  <c r="J105" i="7"/>
  <c r="I105" i="7"/>
  <c r="E105" i="7"/>
  <c r="D105" i="7"/>
  <c r="C105" i="7"/>
  <c r="J104" i="7"/>
  <c r="I104" i="7"/>
  <c r="E104" i="7"/>
  <c r="D104" i="7"/>
  <c r="C104" i="7"/>
  <c r="J103" i="7"/>
  <c r="I103" i="7"/>
  <c r="E103" i="7"/>
  <c r="D103" i="7"/>
  <c r="C103" i="7"/>
  <c r="J102" i="7"/>
  <c r="I102" i="7"/>
  <c r="E102" i="7"/>
  <c r="D102" i="7"/>
  <c r="C102" i="7"/>
  <c r="J101" i="7"/>
  <c r="I101" i="7"/>
  <c r="E101" i="7"/>
  <c r="D101" i="7"/>
  <c r="C101" i="7"/>
  <c r="J100" i="7"/>
  <c r="I100" i="7"/>
  <c r="E100" i="7"/>
  <c r="D100" i="7"/>
  <c r="C100" i="7"/>
  <c r="J99" i="7"/>
  <c r="I99" i="7"/>
  <c r="E99" i="7"/>
  <c r="D99" i="7"/>
  <c r="C99" i="7"/>
  <c r="J98" i="7"/>
  <c r="I98" i="7"/>
  <c r="E98" i="7"/>
  <c r="D98" i="7"/>
  <c r="C98" i="7"/>
  <c r="J97" i="7"/>
  <c r="I97" i="7"/>
  <c r="E97" i="7"/>
  <c r="D97" i="7"/>
  <c r="C97" i="7"/>
  <c r="J96" i="7"/>
  <c r="I96" i="7"/>
  <c r="E96" i="7"/>
  <c r="D96" i="7"/>
  <c r="C96" i="7"/>
  <c r="J95" i="7"/>
  <c r="I95" i="7"/>
  <c r="E95" i="7"/>
  <c r="D95" i="7"/>
  <c r="C95" i="7"/>
  <c r="J94" i="7"/>
  <c r="I94" i="7"/>
  <c r="E94" i="7"/>
  <c r="D94" i="7"/>
  <c r="C94" i="7"/>
  <c r="J93" i="7"/>
  <c r="I93" i="7"/>
  <c r="E93" i="7"/>
  <c r="D93" i="7"/>
  <c r="C93" i="7"/>
  <c r="J92" i="7"/>
  <c r="I92" i="7"/>
  <c r="E92" i="7"/>
  <c r="D92" i="7"/>
  <c r="C92" i="7"/>
  <c r="J91" i="7"/>
  <c r="I91" i="7"/>
  <c r="E91" i="7"/>
  <c r="D91" i="7"/>
  <c r="C91" i="7"/>
  <c r="J90" i="7"/>
  <c r="I90" i="7"/>
  <c r="E90" i="7"/>
  <c r="D90" i="7"/>
  <c r="C90" i="7"/>
  <c r="J89" i="7"/>
  <c r="I89" i="7"/>
  <c r="E89" i="7"/>
  <c r="D89" i="7"/>
  <c r="C89" i="7"/>
  <c r="J88" i="7"/>
  <c r="I88" i="7"/>
  <c r="E88" i="7"/>
  <c r="D88" i="7"/>
  <c r="C88" i="7"/>
  <c r="J87" i="7"/>
  <c r="I87" i="7"/>
  <c r="E87" i="7"/>
  <c r="D87" i="7"/>
  <c r="C87" i="7"/>
  <c r="J86" i="7"/>
  <c r="I86" i="7"/>
  <c r="E86" i="7"/>
  <c r="D86" i="7"/>
  <c r="C86" i="7"/>
  <c r="J85" i="7"/>
  <c r="I85" i="7"/>
  <c r="E85" i="7"/>
  <c r="D85" i="7"/>
  <c r="C85" i="7"/>
  <c r="J84" i="7"/>
  <c r="I84" i="7"/>
  <c r="E84" i="7"/>
  <c r="D84" i="7"/>
  <c r="C84" i="7"/>
  <c r="J83" i="7"/>
  <c r="I83" i="7"/>
  <c r="E83" i="7"/>
  <c r="D83" i="7"/>
  <c r="C83" i="7"/>
  <c r="J82" i="7"/>
  <c r="I82" i="7"/>
  <c r="E82" i="7"/>
  <c r="D82" i="7"/>
  <c r="C82" i="7"/>
  <c r="J81" i="7"/>
  <c r="I81" i="7"/>
  <c r="E81" i="7"/>
  <c r="D81" i="7"/>
  <c r="C81" i="7"/>
  <c r="J80" i="7"/>
  <c r="I80" i="7"/>
  <c r="E80" i="7"/>
  <c r="D80" i="7"/>
  <c r="C80" i="7"/>
  <c r="J79" i="7"/>
  <c r="I79" i="7"/>
  <c r="E79" i="7"/>
  <c r="D79" i="7"/>
  <c r="C79" i="7"/>
  <c r="J78" i="7"/>
  <c r="I78" i="7"/>
  <c r="E78" i="7"/>
  <c r="D78" i="7"/>
  <c r="C78" i="7"/>
  <c r="J77" i="7"/>
  <c r="I77" i="7"/>
  <c r="E77" i="7"/>
  <c r="D77" i="7"/>
  <c r="C77" i="7"/>
  <c r="J76" i="7"/>
  <c r="I76" i="7"/>
  <c r="E76" i="7"/>
  <c r="D76" i="7"/>
  <c r="C76" i="7"/>
  <c r="J75" i="7"/>
  <c r="I75" i="7"/>
  <c r="E75" i="7"/>
  <c r="D75" i="7"/>
  <c r="C75" i="7"/>
  <c r="J74" i="7"/>
  <c r="I74" i="7"/>
  <c r="E74" i="7"/>
  <c r="D74" i="7"/>
  <c r="C74" i="7"/>
  <c r="J73" i="7"/>
  <c r="I73" i="7"/>
  <c r="E73" i="7"/>
  <c r="D73" i="7"/>
  <c r="C73" i="7"/>
  <c r="J72" i="7"/>
  <c r="I72" i="7"/>
  <c r="E72" i="7"/>
  <c r="D72" i="7"/>
  <c r="C72" i="7"/>
  <c r="J71" i="7"/>
  <c r="I71" i="7"/>
  <c r="E71" i="7"/>
  <c r="D71" i="7"/>
  <c r="C71" i="7"/>
  <c r="J70" i="7"/>
  <c r="I70" i="7"/>
  <c r="E70" i="7"/>
  <c r="D70" i="7"/>
  <c r="C70" i="7"/>
  <c r="J69" i="7"/>
  <c r="I69" i="7"/>
  <c r="E69" i="7"/>
  <c r="D69" i="7"/>
  <c r="C69" i="7"/>
  <c r="J68" i="7"/>
  <c r="I68" i="7"/>
  <c r="E68" i="7"/>
  <c r="D68" i="7"/>
  <c r="C68" i="7"/>
  <c r="J67" i="7"/>
  <c r="I67" i="7"/>
  <c r="E67" i="7"/>
  <c r="D67" i="7"/>
  <c r="C67" i="7"/>
  <c r="J66" i="7"/>
  <c r="I66" i="7"/>
  <c r="E66" i="7"/>
  <c r="D66" i="7"/>
  <c r="C66" i="7"/>
  <c r="J65" i="7"/>
  <c r="I65" i="7"/>
  <c r="E65" i="7"/>
  <c r="D65" i="7"/>
  <c r="C65" i="7"/>
  <c r="J64" i="7"/>
  <c r="I64" i="7"/>
  <c r="E64" i="7"/>
  <c r="D64" i="7"/>
  <c r="C64" i="7"/>
  <c r="J63" i="7"/>
  <c r="I63" i="7"/>
  <c r="E63" i="7"/>
  <c r="D63" i="7"/>
  <c r="C63" i="7"/>
  <c r="J62" i="7"/>
  <c r="I62" i="7"/>
  <c r="E62" i="7"/>
  <c r="D62" i="7"/>
  <c r="C62" i="7"/>
  <c r="J61" i="7"/>
  <c r="I61" i="7"/>
  <c r="E61" i="7"/>
  <c r="D61" i="7"/>
  <c r="C61" i="7"/>
  <c r="J60" i="7"/>
  <c r="I60" i="7"/>
  <c r="E60" i="7"/>
  <c r="D60" i="7"/>
  <c r="C60" i="7"/>
  <c r="J59" i="7"/>
  <c r="I59" i="7"/>
  <c r="E59" i="7"/>
  <c r="D59" i="7"/>
  <c r="C59" i="7"/>
  <c r="J58" i="7"/>
  <c r="I58" i="7"/>
  <c r="E58" i="7"/>
  <c r="D58" i="7"/>
  <c r="C58" i="7"/>
  <c r="J57" i="7"/>
  <c r="I57" i="7"/>
  <c r="E57" i="7"/>
  <c r="D57" i="7"/>
  <c r="C57" i="7"/>
  <c r="J56" i="7"/>
  <c r="I56" i="7"/>
  <c r="E56" i="7"/>
  <c r="D56" i="7"/>
  <c r="C56" i="7"/>
  <c r="J55" i="7"/>
  <c r="I55" i="7"/>
  <c r="E55" i="7"/>
  <c r="D55" i="7"/>
  <c r="C55" i="7"/>
  <c r="J54" i="7"/>
  <c r="I54" i="7"/>
  <c r="E54" i="7"/>
  <c r="D54" i="7"/>
  <c r="C54" i="7"/>
  <c r="J53" i="7"/>
  <c r="I53" i="7"/>
  <c r="E53" i="7"/>
  <c r="D53" i="7"/>
  <c r="C53" i="7"/>
  <c r="J52" i="7"/>
  <c r="I52" i="7"/>
  <c r="E52" i="7"/>
  <c r="D52" i="7"/>
  <c r="C52" i="7"/>
  <c r="J51" i="7"/>
  <c r="I51" i="7"/>
  <c r="E51" i="7"/>
  <c r="D51" i="7"/>
  <c r="C51" i="7"/>
  <c r="J50" i="7"/>
  <c r="I50" i="7"/>
  <c r="E50" i="7"/>
  <c r="D50" i="7"/>
  <c r="C50" i="7"/>
  <c r="J49" i="7"/>
  <c r="I49" i="7"/>
  <c r="E49" i="7"/>
  <c r="D49" i="7"/>
  <c r="C49" i="7"/>
  <c r="J48" i="7"/>
  <c r="I48" i="7"/>
  <c r="E48" i="7"/>
  <c r="D48" i="7"/>
  <c r="C48" i="7"/>
  <c r="J47" i="7"/>
  <c r="I47" i="7"/>
  <c r="E47" i="7"/>
  <c r="D47" i="7"/>
  <c r="C47" i="7"/>
  <c r="J46" i="7"/>
  <c r="I46" i="7"/>
  <c r="E46" i="7"/>
  <c r="D46" i="7"/>
  <c r="C46" i="7"/>
  <c r="J45" i="7"/>
  <c r="I45" i="7"/>
  <c r="E45" i="7"/>
  <c r="D45" i="7"/>
  <c r="C45" i="7"/>
  <c r="J44" i="7"/>
  <c r="I44" i="7"/>
  <c r="E44" i="7"/>
  <c r="D44" i="7"/>
  <c r="C44" i="7"/>
  <c r="J43" i="7"/>
  <c r="I43" i="7"/>
  <c r="E43" i="7"/>
  <c r="D43" i="7"/>
  <c r="C43" i="7"/>
  <c r="J42" i="7"/>
  <c r="I42" i="7"/>
  <c r="E42" i="7"/>
  <c r="D42" i="7"/>
  <c r="C42" i="7"/>
  <c r="J41" i="7"/>
  <c r="I41" i="7"/>
  <c r="E41" i="7"/>
  <c r="D41" i="7"/>
  <c r="C41" i="7"/>
  <c r="J40" i="7"/>
  <c r="I40" i="7"/>
  <c r="E40" i="7"/>
  <c r="D40" i="7"/>
  <c r="C40" i="7"/>
  <c r="J39" i="7"/>
  <c r="I39" i="7"/>
  <c r="E39" i="7"/>
  <c r="D39" i="7"/>
  <c r="C39" i="7"/>
  <c r="J38" i="7"/>
  <c r="I38" i="7"/>
  <c r="E38" i="7"/>
  <c r="D38" i="7"/>
  <c r="C38" i="7"/>
  <c r="J37" i="7"/>
  <c r="I37" i="7"/>
  <c r="E37" i="7"/>
  <c r="D37" i="7"/>
  <c r="C37" i="7"/>
  <c r="J36" i="7"/>
  <c r="I36" i="7"/>
  <c r="E36" i="7"/>
  <c r="D36" i="7"/>
  <c r="C36" i="7"/>
  <c r="J35" i="7"/>
  <c r="I35" i="7"/>
  <c r="E35" i="7"/>
  <c r="D35" i="7"/>
  <c r="C35" i="7"/>
  <c r="J34" i="7"/>
  <c r="I34" i="7"/>
  <c r="E34" i="7"/>
  <c r="D34" i="7"/>
  <c r="C34" i="7"/>
  <c r="J33" i="7"/>
  <c r="I33" i="7"/>
  <c r="E33" i="7"/>
  <c r="D33" i="7"/>
  <c r="C33" i="7"/>
  <c r="J32" i="7"/>
  <c r="I32" i="7"/>
  <c r="E32" i="7"/>
  <c r="D32" i="7"/>
  <c r="C32" i="7"/>
  <c r="J31" i="7"/>
  <c r="I31" i="7"/>
  <c r="E31" i="7"/>
  <c r="D31" i="7"/>
  <c r="C31" i="7"/>
  <c r="J30" i="7"/>
  <c r="I30" i="7"/>
  <c r="E30" i="7"/>
  <c r="D30" i="7"/>
  <c r="C30" i="7"/>
  <c r="J29" i="7"/>
  <c r="I29" i="7"/>
  <c r="E29" i="7"/>
  <c r="D29" i="7"/>
  <c r="C29" i="7"/>
  <c r="J28" i="7"/>
  <c r="I28" i="7"/>
  <c r="E28" i="7"/>
  <c r="D28" i="7"/>
  <c r="C28" i="7"/>
  <c r="J27" i="7"/>
  <c r="I27" i="7"/>
  <c r="E27" i="7"/>
  <c r="D27" i="7"/>
  <c r="C27" i="7"/>
  <c r="J26" i="7"/>
  <c r="I26" i="7"/>
  <c r="E26" i="7"/>
  <c r="D26" i="7"/>
  <c r="C26" i="7"/>
  <c r="J25" i="7"/>
  <c r="I25" i="7"/>
  <c r="E25" i="7"/>
  <c r="D25" i="7"/>
  <c r="C25" i="7"/>
  <c r="J24" i="7"/>
  <c r="I24" i="7"/>
  <c r="E24" i="7"/>
  <c r="D24" i="7"/>
  <c r="C24" i="7"/>
  <c r="J23" i="7"/>
  <c r="I23" i="7"/>
  <c r="E23" i="7"/>
  <c r="D23" i="7"/>
  <c r="C23" i="7"/>
  <c r="J22" i="7"/>
  <c r="I22" i="7"/>
  <c r="E22" i="7"/>
  <c r="D22" i="7"/>
  <c r="C22" i="7"/>
  <c r="J21" i="7"/>
  <c r="I21" i="7"/>
  <c r="E21" i="7"/>
  <c r="D21" i="7"/>
  <c r="C21" i="7"/>
  <c r="J20" i="7"/>
  <c r="I20" i="7"/>
  <c r="E20" i="7"/>
  <c r="D20" i="7"/>
  <c r="C20" i="7"/>
  <c r="J19" i="7"/>
  <c r="I19" i="7"/>
  <c r="E19" i="7"/>
  <c r="D19" i="7"/>
  <c r="C19" i="7"/>
  <c r="J18" i="7"/>
  <c r="I18" i="7"/>
  <c r="E18" i="7"/>
  <c r="D18" i="7"/>
  <c r="C18" i="7"/>
  <c r="J17" i="7"/>
  <c r="I17" i="7"/>
  <c r="E17" i="7"/>
  <c r="D17" i="7"/>
  <c r="C17" i="7"/>
  <c r="J16" i="7"/>
  <c r="I16" i="7"/>
  <c r="E16" i="7"/>
  <c r="D16" i="7"/>
  <c r="C16" i="7"/>
  <c r="J15" i="7"/>
  <c r="I15" i="7"/>
  <c r="E15" i="7"/>
  <c r="D15" i="7"/>
  <c r="C15" i="7"/>
  <c r="J14" i="7"/>
  <c r="I14" i="7"/>
  <c r="E14" i="7"/>
  <c r="D14" i="7"/>
  <c r="C14" i="7"/>
  <c r="J13" i="7"/>
  <c r="I13" i="7"/>
  <c r="E13" i="7"/>
  <c r="D13" i="7"/>
  <c r="C13" i="7"/>
  <c r="J12" i="7"/>
  <c r="I12" i="7"/>
  <c r="E12" i="7"/>
  <c r="D12" i="7"/>
  <c r="C12" i="7"/>
  <c r="J11" i="7"/>
  <c r="I11" i="7"/>
  <c r="E11" i="7"/>
  <c r="D11" i="7"/>
  <c r="C11" i="7"/>
  <c r="J10" i="7"/>
  <c r="I10" i="7"/>
  <c r="E10" i="7"/>
  <c r="D10" i="7"/>
  <c r="C10" i="7"/>
  <c r="J9" i="7"/>
  <c r="I9" i="7"/>
  <c r="E9" i="7"/>
  <c r="D9" i="7"/>
  <c r="C9" i="7"/>
  <c r="J8" i="7"/>
  <c r="I8" i="7"/>
  <c r="E8" i="7"/>
  <c r="D8" i="7"/>
  <c r="C8" i="7"/>
  <c r="J7" i="7"/>
  <c r="I7" i="7"/>
  <c r="E7" i="7"/>
  <c r="D7" i="7"/>
  <c r="C7" i="7"/>
  <c r="J6" i="7"/>
  <c r="I6" i="7"/>
  <c r="E6" i="7"/>
  <c r="D6" i="7"/>
  <c r="C6" i="7"/>
  <c r="J5" i="7"/>
  <c r="I5" i="7"/>
  <c r="E5" i="7"/>
  <c r="D5" i="7"/>
  <c r="C5" i="7"/>
  <c r="J2" i="1"/>
  <c r="K2" i="1"/>
  <c r="L2" i="1"/>
  <c r="M2" i="1"/>
  <c r="I2" i="1"/>
  <c r="J4" i="7" s="1"/>
  <c r="G2" i="1"/>
  <c r="I4" i="7" s="1"/>
  <c r="C2" i="1"/>
  <c r="D4" i="7" s="1"/>
  <c r="D2" i="1"/>
  <c r="E4" i="7" s="1"/>
  <c r="B2" i="1"/>
  <c r="C4" i="7" s="1"/>
  <c r="A2" i="1"/>
  <c r="B4" i="7" l="1"/>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V125" i="9" l="1"/>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 r="V6" i="9"/>
  <c r="V5" i="9"/>
  <c r="AC5" i="9" l="1"/>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F381" i="7" l="1"/>
  <c r="S126" i="11" l="1"/>
  <c r="AE126" i="7"/>
  <c r="AF126" i="7"/>
  <c r="AG126" i="7"/>
  <c r="AH126" i="7"/>
  <c r="AI126" i="7"/>
  <c r="AJ126" i="7"/>
  <c r="AK126" i="7"/>
  <c r="AL126" i="7"/>
  <c r="AM126" i="7"/>
  <c r="AN126" i="7"/>
  <c r="AO126" i="7"/>
  <c r="AD126" i="7"/>
  <c r="S127" i="11"/>
  <c r="AE127" i="7"/>
  <c r="AF127" i="7"/>
  <c r="AG127" i="7"/>
  <c r="AH127" i="7"/>
  <c r="AI127" i="7"/>
  <c r="AJ127" i="7"/>
  <c r="AK127" i="7"/>
  <c r="AL127" i="7"/>
  <c r="AM127" i="7"/>
  <c r="AN127" i="7"/>
  <c r="AO127" i="7"/>
  <c r="AD127" i="7"/>
  <c r="S128" i="11"/>
  <c r="AE128" i="7"/>
  <c r="AF128" i="7"/>
  <c r="AG128" i="7"/>
  <c r="AH128" i="7"/>
  <c r="AI128" i="7"/>
  <c r="AJ128" i="7"/>
  <c r="AK128" i="7"/>
  <c r="AL128" i="7"/>
  <c r="AM128" i="7"/>
  <c r="AN128" i="7"/>
  <c r="AO128" i="7"/>
  <c r="AD128" i="7"/>
  <c r="S129" i="11"/>
  <c r="AE129" i="7"/>
  <c r="AF129" i="7"/>
  <c r="AG129" i="7"/>
  <c r="AH129" i="7"/>
  <c r="AI129" i="7"/>
  <c r="AJ129" i="7"/>
  <c r="AK129" i="7"/>
  <c r="AL129" i="7"/>
  <c r="AM129" i="7"/>
  <c r="AN129" i="7"/>
  <c r="AO129" i="7"/>
  <c r="AD129" i="7"/>
  <c r="S130" i="11"/>
  <c r="AE130" i="7"/>
  <c r="AF130" i="7"/>
  <c r="AG130" i="7"/>
  <c r="AH130" i="7"/>
  <c r="AI130" i="7"/>
  <c r="AJ130" i="7"/>
  <c r="AK130" i="7"/>
  <c r="AL130" i="7"/>
  <c r="AM130" i="7"/>
  <c r="AN130" i="7"/>
  <c r="AO130" i="7"/>
  <c r="AD130" i="7"/>
  <c r="S131" i="11"/>
  <c r="AE131" i="7"/>
  <c r="AF131" i="7"/>
  <c r="AG131" i="7"/>
  <c r="AH131" i="7"/>
  <c r="AI131" i="7"/>
  <c r="AJ131" i="7"/>
  <c r="AK131" i="7"/>
  <c r="AL131" i="7"/>
  <c r="AM131" i="7"/>
  <c r="AN131" i="7"/>
  <c r="AO131" i="7"/>
  <c r="AD131" i="7"/>
  <c r="S132" i="11"/>
  <c r="AE132" i="7"/>
  <c r="AF132" i="7"/>
  <c r="AG132" i="7"/>
  <c r="AH132" i="7"/>
  <c r="AI132" i="7"/>
  <c r="AJ132" i="7"/>
  <c r="AK132" i="7"/>
  <c r="AL132" i="7"/>
  <c r="AM132" i="7"/>
  <c r="AN132" i="7"/>
  <c r="AO132" i="7"/>
  <c r="AD132" i="7"/>
  <c r="S133" i="11"/>
  <c r="AE133" i="7"/>
  <c r="AF133" i="7"/>
  <c r="AG133" i="7"/>
  <c r="AH133" i="7"/>
  <c r="AI133" i="7"/>
  <c r="AJ133" i="7"/>
  <c r="AK133" i="7"/>
  <c r="AL133" i="7"/>
  <c r="AM133" i="7"/>
  <c r="AN133" i="7"/>
  <c r="AO133" i="7"/>
  <c r="AD133" i="7"/>
  <c r="S134" i="11"/>
  <c r="AE134" i="7"/>
  <c r="AF134" i="7"/>
  <c r="AG134" i="7"/>
  <c r="AH134" i="7"/>
  <c r="AI134" i="7"/>
  <c r="AJ134" i="7"/>
  <c r="AK134" i="7"/>
  <c r="AL134" i="7"/>
  <c r="AM134" i="7"/>
  <c r="AN134" i="7"/>
  <c r="AO134" i="7"/>
  <c r="AD134" i="7"/>
  <c r="S135" i="11"/>
  <c r="AE135" i="7"/>
  <c r="AF135" i="7"/>
  <c r="AG135" i="7"/>
  <c r="AH135" i="7"/>
  <c r="AI135" i="7"/>
  <c r="AJ135" i="7"/>
  <c r="AK135" i="7"/>
  <c r="AL135" i="7"/>
  <c r="AM135" i="7"/>
  <c r="AN135" i="7"/>
  <c r="AO135" i="7"/>
  <c r="AD135" i="7"/>
  <c r="S136" i="11"/>
  <c r="AE136" i="7"/>
  <c r="AF136" i="7"/>
  <c r="AG136" i="7"/>
  <c r="AH136" i="7"/>
  <c r="AI136" i="7"/>
  <c r="AJ136" i="7"/>
  <c r="AK136" i="7"/>
  <c r="AL136" i="7"/>
  <c r="AM136" i="7"/>
  <c r="AN136" i="7"/>
  <c r="AO136" i="7"/>
  <c r="AD136" i="7"/>
  <c r="S137" i="11"/>
  <c r="AE137" i="7"/>
  <c r="AF137" i="7"/>
  <c r="AG137" i="7"/>
  <c r="AH137" i="7"/>
  <c r="AI137" i="7"/>
  <c r="AJ137" i="7"/>
  <c r="AK137" i="7"/>
  <c r="AL137" i="7"/>
  <c r="AM137" i="7"/>
  <c r="AN137" i="7"/>
  <c r="AO137" i="7"/>
  <c r="AD137" i="7"/>
  <c r="S138" i="11"/>
  <c r="AE138" i="7"/>
  <c r="AF138" i="7"/>
  <c r="AG138" i="7"/>
  <c r="AH138" i="7"/>
  <c r="AI138" i="7"/>
  <c r="AJ138" i="7"/>
  <c r="AK138" i="7"/>
  <c r="AL138" i="7"/>
  <c r="AM138" i="7"/>
  <c r="AN138" i="7"/>
  <c r="AO138" i="7"/>
  <c r="AD138" i="7"/>
  <c r="S139" i="11"/>
  <c r="AE139" i="7"/>
  <c r="AF139" i="7"/>
  <c r="AG139" i="7"/>
  <c r="AH139" i="7"/>
  <c r="AI139" i="7"/>
  <c r="AJ139" i="7"/>
  <c r="AK139" i="7"/>
  <c r="AL139" i="7"/>
  <c r="AM139" i="7"/>
  <c r="AN139" i="7"/>
  <c r="AO139" i="7"/>
  <c r="AD139" i="7"/>
  <c r="S140" i="11"/>
  <c r="AE140" i="7"/>
  <c r="AF140" i="7"/>
  <c r="AG140" i="7"/>
  <c r="AH140" i="7"/>
  <c r="AI140" i="7"/>
  <c r="AJ140" i="7"/>
  <c r="AK140" i="7"/>
  <c r="AL140" i="7"/>
  <c r="AM140" i="7"/>
  <c r="AN140" i="7"/>
  <c r="AO140" i="7"/>
  <c r="AD140" i="7"/>
  <c r="S141" i="11"/>
  <c r="AE141" i="7"/>
  <c r="AF141" i="7"/>
  <c r="AG141" i="7"/>
  <c r="AH141" i="7"/>
  <c r="AI141" i="7"/>
  <c r="AJ141" i="7"/>
  <c r="AK141" i="7"/>
  <c r="AL141" i="7"/>
  <c r="AM141" i="7"/>
  <c r="AN141" i="7"/>
  <c r="AO141" i="7"/>
  <c r="AD141" i="7"/>
  <c r="S142" i="11"/>
  <c r="AE142" i="7"/>
  <c r="AF142" i="7"/>
  <c r="AG142" i="7"/>
  <c r="AH142" i="7"/>
  <c r="AI142" i="7"/>
  <c r="AJ142" i="7"/>
  <c r="AK142" i="7"/>
  <c r="AL142" i="7"/>
  <c r="AM142" i="7"/>
  <c r="AN142" i="7"/>
  <c r="AO142" i="7"/>
  <c r="AD142" i="7"/>
  <c r="S143" i="11"/>
  <c r="AE143" i="7"/>
  <c r="AF143" i="7"/>
  <c r="AG143" i="7"/>
  <c r="AH143" i="7"/>
  <c r="AI143" i="7"/>
  <c r="AJ143" i="7"/>
  <c r="AK143" i="7"/>
  <c r="AL143" i="7"/>
  <c r="AM143" i="7"/>
  <c r="AN143" i="7"/>
  <c r="AO143" i="7"/>
  <c r="AD143" i="7"/>
  <c r="S144" i="11"/>
  <c r="AE144" i="7"/>
  <c r="AF144" i="7"/>
  <c r="AG144" i="7"/>
  <c r="AH144" i="7"/>
  <c r="AI144" i="7"/>
  <c r="AJ144" i="7"/>
  <c r="AK144" i="7"/>
  <c r="AL144" i="7"/>
  <c r="AM144" i="7"/>
  <c r="AN144" i="7"/>
  <c r="AO144" i="7"/>
  <c r="AD144" i="7"/>
  <c r="S145" i="11"/>
  <c r="AE145" i="7"/>
  <c r="AF145" i="7"/>
  <c r="AG145" i="7"/>
  <c r="AH145" i="7"/>
  <c r="AI145" i="7"/>
  <c r="AJ145" i="7"/>
  <c r="AK145" i="7"/>
  <c r="AL145" i="7"/>
  <c r="AM145" i="7"/>
  <c r="AN145" i="7"/>
  <c r="AO145" i="7"/>
  <c r="AD145" i="7"/>
  <c r="S146" i="11"/>
  <c r="AE146" i="7"/>
  <c r="AF146" i="7"/>
  <c r="AG146" i="7"/>
  <c r="AH146" i="7"/>
  <c r="AI146" i="7"/>
  <c r="AJ146" i="7"/>
  <c r="AK146" i="7"/>
  <c r="AL146" i="7"/>
  <c r="AM146" i="7"/>
  <c r="AN146" i="7"/>
  <c r="AO146" i="7"/>
  <c r="AD146" i="7"/>
  <c r="S147" i="11"/>
  <c r="AE147" i="7"/>
  <c r="AF147" i="7"/>
  <c r="AG147" i="7"/>
  <c r="AH147" i="7"/>
  <c r="AI147" i="7"/>
  <c r="AJ147" i="7"/>
  <c r="AK147" i="7"/>
  <c r="AL147" i="7"/>
  <c r="AM147" i="7"/>
  <c r="AN147" i="7"/>
  <c r="AO147" i="7"/>
  <c r="AD147" i="7"/>
  <c r="S148" i="11"/>
  <c r="AE148" i="7"/>
  <c r="AF148" i="7"/>
  <c r="AG148" i="7"/>
  <c r="AH148" i="7"/>
  <c r="AI148" i="7"/>
  <c r="AJ148" i="7"/>
  <c r="AK148" i="7"/>
  <c r="AL148" i="7"/>
  <c r="AM148" i="7"/>
  <c r="AN148" i="7"/>
  <c r="AO148" i="7"/>
  <c r="AD148" i="7"/>
  <c r="S149" i="11"/>
  <c r="AE149" i="7"/>
  <c r="AF149" i="7"/>
  <c r="AG149" i="7"/>
  <c r="AH149" i="7"/>
  <c r="AI149" i="7"/>
  <c r="AJ149" i="7"/>
  <c r="AK149" i="7"/>
  <c r="AL149" i="7"/>
  <c r="AM149" i="7"/>
  <c r="AN149" i="7"/>
  <c r="AO149" i="7"/>
  <c r="AD149" i="7"/>
  <c r="S150" i="11"/>
  <c r="AE150" i="7"/>
  <c r="AF150" i="7"/>
  <c r="AG150" i="7"/>
  <c r="AH150" i="7"/>
  <c r="AI150" i="7"/>
  <c r="AJ150" i="7"/>
  <c r="AK150" i="7"/>
  <c r="AL150" i="7"/>
  <c r="AM150" i="7"/>
  <c r="AN150" i="7"/>
  <c r="AO150" i="7"/>
  <c r="AD150" i="7"/>
  <c r="S151" i="11"/>
  <c r="AE151" i="7"/>
  <c r="AF151" i="7"/>
  <c r="AG151" i="7"/>
  <c r="AH151" i="7"/>
  <c r="AI151" i="7"/>
  <c r="AJ151" i="7"/>
  <c r="AK151" i="7"/>
  <c r="AL151" i="7"/>
  <c r="AM151" i="7"/>
  <c r="AN151" i="7"/>
  <c r="AO151" i="7"/>
  <c r="AD151" i="7"/>
  <c r="S152" i="11"/>
  <c r="AE152" i="7"/>
  <c r="AF152" i="7"/>
  <c r="AG152" i="7"/>
  <c r="AH152" i="7"/>
  <c r="AI152" i="7"/>
  <c r="AJ152" i="7"/>
  <c r="AK152" i="7"/>
  <c r="AL152" i="7"/>
  <c r="AM152" i="7"/>
  <c r="AN152" i="7"/>
  <c r="AO152" i="7"/>
  <c r="AD152" i="7"/>
  <c r="S153" i="11"/>
  <c r="AE153" i="7"/>
  <c r="AF153" i="7"/>
  <c r="AG153" i="7"/>
  <c r="AH153" i="7"/>
  <c r="AI153" i="7"/>
  <c r="AJ153" i="7"/>
  <c r="AK153" i="7"/>
  <c r="AL153" i="7"/>
  <c r="AM153" i="7"/>
  <c r="AN153" i="7"/>
  <c r="AO153" i="7"/>
  <c r="AD153" i="7"/>
  <c r="S154" i="11"/>
  <c r="AE154" i="7"/>
  <c r="AF154" i="7"/>
  <c r="AG154" i="7"/>
  <c r="AH154" i="7"/>
  <c r="AI154" i="7"/>
  <c r="AJ154" i="7"/>
  <c r="AK154" i="7"/>
  <c r="AL154" i="7"/>
  <c r="AM154" i="7"/>
  <c r="AN154" i="7"/>
  <c r="AO154" i="7"/>
  <c r="AD154" i="7"/>
  <c r="S155" i="11"/>
  <c r="AE155" i="7"/>
  <c r="AF155" i="7"/>
  <c r="AG155" i="7"/>
  <c r="AH155" i="7"/>
  <c r="AI155" i="7"/>
  <c r="AJ155" i="7"/>
  <c r="AK155" i="7"/>
  <c r="AL155" i="7"/>
  <c r="AM155" i="7"/>
  <c r="AN155" i="7"/>
  <c r="AO155" i="7"/>
  <c r="AD155" i="7"/>
  <c r="S156" i="11"/>
  <c r="AE156" i="7"/>
  <c r="AF156" i="7"/>
  <c r="AG156" i="7"/>
  <c r="AH156" i="7"/>
  <c r="AI156" i="7"/>
  <c r="AJ156" i="7"/>
  <c r="AK156" i="7"/>
  <c r="AL156" i="7"/>
  <c r="AM156" i="7"/>
  <c r="AN156" i="7"/>
  <c r="AO156" i="7"/>
  <c r="AD156" i="7"/>
  <c r="S157" i="11"/>
  <c r="AE157" i="7"/>
  <c r="AF157" i="7"/>
  <c r="AG157" i="7"/>
  <c r="AH157" i="7"/>
  <c r="AI157" i="7"/>
  <c r="AJ157" i="7"/>
  <c r="AK157" i="7"/>
  <c r="AL157" i="7"/>
  <c r="AM157" i="7"/>
  <c r="AN157" i="7"/>
  <c r="AO157" i="7"/>
  <c r="AD157" i="7"/>
  <c r="S158" i="11"/>
  <c r="AE158" i="7"/>
  <c r="AF158" i="7"/>
  <c r="AG158" i="7"/>
  <c r="AH158" i="7"/>
  <c r="AI158" i="7"/>
  <c r="AJ158" i="7"/>
  <c r="AK158" i="7"/>
  <c r="AL158" i="7"/>
  <c r="AM158" i="7"/>
  <c r="AN158" i="7"/>
  <c r="AO158" i="7"/>
  <c r="AD158" i="7"/>
  <c r="S159" i="11"/>
  <c r="AE159" i="7"/>
  <c r="AF159" i="7"/>
  <c r="AG159" i="7"/>
  <c r="AH159" i="7"/>
  <c r="AI159" i="7"/>
  <c r="AJ159" i="7"/>
  <c r="AK159" i="7"/>
  <c r="AL159" i="7"/>
  <c r="AM159" i="7"/>
  <c r="AN159" i="7"/>
  <c r="AO159" i="7"/>
  <c r="AD159" i="7"/>
  <c r="S160" i="11"/>
  <c r="AE160" i="7"/>
  <c r="AF160" i="7"/>
  <c r="AG160" i="7"/>
  <c r="AH160" i="7"/>
  <c r="AI160" i="7"/>
  <c r="AJ160" i="7"/>
  <c r="AK160" i="7"/>
  <c r="AL160" i="7"/>
  <c r="AM160" i="7"/>
  <c r="AN160" i="7"/>
  <c r="AO160" i="7"/>
  <c r="AD160" i="7"/>
  <c r="S161" i="11"/>
  <c r="AE161" i="7"/>
  <c r="AF161" i="7"/>
  <c r="AG161" i="7"/>
  <c r="AH161" i="7"/>
  <c r="AI161" i="7"/>
  <c r="AJ161" i="7"/>
  <c r="AK161" i="7"/>
  <c r="AL161" i="7"/>
  <c r="AM161" i="7"/>
  <c r="AN161" i="7"/>
  <c r="AO161" i="7"/>
  <c r="AD161" i="7"/>
  <c r="S162" i="11"/>
  <c r="AE162" i="7"/>
  <c r="AF162" i="7"/>
  <c r="AG162" i="7"/>
  <c r="AH162" i="7"/>
  <c r="AI162" i="7"/>
  <c r="AJ162" i="7"/>
  <c r="AK162" i="7"/>
  <c r="AL162" i="7"/>
  <c r="AM162" i="7"/>
  <c r="AN162" i="7"/>
  <c r="AO162" i="7"/>
  <c r="AD162" i="7"/>
  <c r="S163" i="11"/>
  <c r="AE163" i="7"/>
  <c r="AF163" i="7"/>
  <c r="AG163" i="7"/>
  <c r="AH163" i="7"/>
  <c r="AI163" i="7"/>
  <c r="AJ163" i="7"/>
  <c r="AK163" i="7"/>
  <c r="AL163" i="7"/>
  <c r="AM163" i="7"/>
  <c r="AN163" i="7"/>
  <c r="AO163" i="7"/>
  <c r="AD163" i="7"/>
  <c r="S164" i="11"/>
  <c r="AE164" i="7"/>
  <c r="AF164" i="7"/>
  <c r="AG164" i="7"/>
  <c r="AH164" i="7"/>
  <c r="AI164" i="7"/>
  <c r="AJ164" i="7"/>
  <c r="AK164" i="7"/>
  <c r="AL164" i="7"/>
  <c r="AM164" i="7"/>
  <c r="AN164" i="7"/>
  <c r="AO164" i="7"/>
  <c r="AD164" i="7"/>
  <c r="S165" i="11"/>
  <c r="AE165" i="7"/>
  <c r="AF165" i="7"/>
  <c r="AG165" i="7"/>
  <c r="AH165" i="7"/>
  <c r="AI165" i="7"/>
  <c r="AJ165" i="7"/>
  <c r="AK165" i="7"/>
  <c r="AL165" i="7"/>
  <c r="AM165" i="7"/>
  <c r="AN165" i="7"/>
  <c r="AO165" i="7"/>
  <c r="AD165" i="7"/>
  <c r="S166" i="11"/>
  <c r="AE166" i="7"/>
  <c r="AF166" i="7"/>
  <c r="AG166" i="7"/>
  <c r="AH166" i="7"/>
  <c r="AI166" i="7"/>
  <c r="AJ166" i="7"/>
  <c r="AK166" i="7"/>
  <c r="AL166" i="7"/>
  <c r="AM166" i="7"/>
  <c r="AN166" i="7"/>
  <c r="AO166" i="7"/>
  <c r="AD166" i="7"/>
  <c r="S167" i="11"/>
  <c r="AE167" i="7"/>
  <c r="AF167" i="7"/>
  <c r="AG167" i="7"/>
  <c r="AH167" i="7"/>
  <c r="AI167" i="7"/>
  <c r="AJ167" i="7"/>
  <c r="AK167" i="7"/>
  <c r="AL167" i="7"/>
  <c r="AM167" i="7"/>
  <c r="AN167" i="7"/>
  <c r="AO167" i="7"/>
  <c r="AD167" i="7"/>
  <c r="S168" i="11"/>
  <c r="AE168" i="7"/>
  <c r="AF168" i="7"/>
  <c r="AG168" i="7"/>
  <c r="AH168" i="7"/>
  <c r="AI168" i="7"/>
  <c r="AJ168" i="7"/>
  <c r="AK168" i="7"/>
  <c r="AL168" i="7"/>
  <c r="AM168" i="7"/>
  <c r="AN168" i="7"/>
  <c r="AO168" i="7"/>
  <c r="AD168" i="7"/>
  <c r="S169" i="11"/>
  <c r="AE169" i="7"/>
  <c r="AF169" i="7"/>
  <c r="AG169" i="7"/>
  <c r="AH169" i="7"/>
  <c r="AI169" i="7"/>
  <c r="AJ169" i="7"/>
  <c r="AK169" i="7"/>
  <c r="AL169" i="7"/>
  <c r="AM169" i="7"/>
  <c r="AN169" i="7"/>
  <c r="AO169" i="7"/>
  <c r="AD169" i="7"/>
  <c r="S170" i="11"/>
  <c r="AE170" i="7"/>
  <c r="AF170" i="7"/>
  <c r="AG170" i="7"/>
  <c r="AH170" i="7"/>
  <c r="AI170" i="7"/>
  <c r="AJ170" i="7"/>
  <c r="AK170" i="7"/>
  <c r="AL170" i="7"/>
  <c r="AM170" i="7"/>
  <c r="AN170" i="7"/>
  <c r="AO170" i="7"/>
  <c r="AD170" i="7"/>
  <c r="S171" i="11"/>
  <c r="AE171" i="7"/>
  <c r="AF171" i="7"/>
  <c r="AG171" i="7"/>
  <c r="AH171" i="7"/>
  <c r="AI171" i="7"/>
  <c r="AJ171" i="7"/>
  <c r="AK171" i="7"/>
  <c r="AL171" i="7"/>
  <c r="AM171" i="7"/>
  <c r="AN171" i="7"/>
  <c r="AO171" i="7"/>
  <c r="AD171" i="7"/>
  <c r="S172" i="11"/>
  <c r="AE172" i="7"/>
  <c r="AF172" i="7"/>
  <c r="AG172" i="7"/>
  <c r="AH172" i="7"/>
  <c r="AI172" i="7"/>
  <c r="AJ172" i="7"/>
  <c r="AK172" i="7"/>
  <c r="AL172" i="7"/>
  <c r="AM172" i="7"/>
  <c r="AN172" i="7"/>
  <c r="AO172" i="7"/>
  <c r="AD172" i="7"/>
  <c r="S173" i="11"/>
  <c r="AE173" i="7"/>
  <c r="AF173" i="7"/>
  <c r="AG173" i="7"/>
  <c r="AH173" i="7"/>
  <c r="AI173" i="7"/>
  <c r="AJ173" i="7"/>
  <c r="AK173" i="7"/>
  <c r="AL173" i="7"/>
  <c r="AM173" i="7"/>
  <c r="AN173" i="7"/>
  <c r="AO173" i="7"/>
  <c r="AD173" i="7"/>
  <c r="S174" i="11"/>
  <c r="AE174" i="7"/>
  <c r="AF174" i="7"/>
  <c r="AG174" i="7"/>
  <c r="AH174" i="7"/>
  <c r="AI174" i="7"/>
  <c r="AJ174" i="7"/>
  <c r="AK174" i="7"/>
  <c r="AL174" i="7"/>
  <c r="AM174" i="7"/>
  <c r="AN174" i="7"/>
  <c r="AO174" i="7"/>
  <c r="AD174" i="7"/>
  <c r="S175" i="11"/>
  <c r="AE175" i="7"/>
  <c r="AF175" i="7"/>
  <c r="AG175" i="7"/>
  <c r="AH175" i="7"/>
  <c r="AI175" i="7"/>
  <c r="AJ175" i="7"/>
  <c r="AK175" i="7"/>
  <c r="AL175" i="7"/>
  <c r="AM175" i="7"/>
  <c r="AN175" i="7"/>
  <c r="AO175" i="7"/>
  <c r="AD175" i="7"/>
  <c r="S176" i="11"/>
  <c r="AE176" i="7"/>
  <c r="AF176" i="7"/>
  <c r="AG176" i="7"/>
  <c r="AH176" i="7"/>
  <c r="AI176" i="7"/>
  <c r="AJ176" i="7"/>
  <c r="AK176" i="7"/>
  <c r="AL176" i="7"/>
  <c r="AM176" i="7"/>
  <c r="AN176" i="7"/>
  <c r="AO176" i="7"/>
  <c r="AD176" i="7"/>
  <c r="S177" i="11"/>
  <c r="AE177" i="7"/>
  <c r="AF177" i="7"/>
  <c r="AG177" i="7"/>
  <c r="AH177" i="7"/>
  <c r="AI177" i="7"/>
  <c r="AJ177" i="7"/>
  <c r="AK177" i="7"/>
  <c r="AL177" i="7"/>
  <c r="AM177" i="7"/>
  <c r="AN177" i="7"/>
  <c r="AO177" i="7"/>
  <c r="AD177" i="7"/>
  <c r="S178" i="11"/>
  <c r="AE178" i="7"/>
  <c r="AF178" i="7"/>
  <c r="AG178" i="7"/>
  <c r="AH178" i="7"/>
  <c r="AI178" i="7"/>
  <c r="AJ178" i="7"/>
  <c r="AK178" i="7"/>
  <c r="AL178" i="7"/>
  <c r="AM178" i="7"/>
  <c r="AN178" i="7"/>
  <c r="AO178" i="7"/>
  <c r="AD178" i="7"/>
  <c r="S179" i="11"/>
  <c r="AE179" i="7"/>
  <c r="AF179" i="7"/>
  <c r="AG179" i="7"/>
  <c r="AH179" i="7"/>
  <c r="AI179" i="7"/>
  <c r="AJ179" i="7"/>
  <c r="AK179" i="7"/>
  <c r="AL179" i="7"/>
  <c r="AM179" i="7"/>
  <c r="AN179" i="7"/>
  <c r="AO179" i="7"/>
  <c r="AD179" i="7"/>
  <c r="S180" i="11"/>
  <c r="AE180" i="7"/>
  <c r="AF180" i="7"/>
  <c r="AG180" i="7"/>
  <c r="AH180" i="7"/>
  <c r="AI180" i="7"/>
  <c r="AJ180" i="7"/>
  <c r="AK180" i="7"/>
  <c r="AL180" i="7"/>
  <c r="AM180" i="7"/>
  <c r="AN180" i="7"/>
  <c r="AO180" i="7"/>
  <c r="AD180" i="7"/>
  <c r="S181" i="11"/>
  <c r="AE181" i="7"/>
  <c r="AF181" i="7"/>
  <c r="AG181" i="7"/>
  <c r="AH181" i="7"/>
  <c r="AI181" i="7"/>
  <c r="AJ181" i="7"/>
  <c r="AK181" i="7"/>
  <c r="AL181" i="7"/>
  <c r="AM181" i="7"/>
  <c r="AN181" i="7"/>
  <c r="AO181" i="7"/>
  <c r="AD181" i="7"/>
  <c r="S182" i="11"/>
  <c r="AE182" i="7"/>
  <c r="AF182" i="7"/>
  <c r="AG182" i="7"/>
  <c r="AH182" i="7"/>
  <c r="AI182" i="7"/>
  <c r="AJ182" i="7"/>
  <c r="AK182" i="7"/>
  <c r="AL182" i="7"/>
  <c r="AM182" i="7"/>
  <c r="AN182" i="7"/>
  <c r="AO182" i="7"/>
  <c r="AD182" i="7"/>
  <c r="S183" i="11"/>
  <c r="AE183" i="7"/>
  <c r="AF183" i="7"/>
  <c r="AG183" i="7"/>
  <c r="AH183" i="7"/>
  <c r="AI183" i="7"/>
  <c r="AJ183" i="7"/>
  <c r="AK183" i="7"/>
  <c r="AL183" i="7"/>
  <c r="AM183" i="7"/>
  <c r="AN183" i="7"/>
  <c r="AO183" i="7"/>
  <c r="AD183" i="7"/>
  <c r="S184" i="11"/>
  <c r="AE184" i="7"/>
  <c r="AF184" i="7"/>
  <c r="AG184" i="7"/>
  <c r="AH184" i="7"/>
  <c r="AI184" i="7"/>
  <c r="AJ184" i="7"/>
  <c r="AK184" i="7"/>
  <c r="AL184" i="7"/>
  <c r="AM184" i="7"/>
  <c r="AN184" i="7"/>
  <c r="AO184" i="7"/>
  <c r="AD184" i="7"/>
  <c r="S185" i="11"/>
  <c r="AE185" i="7"/>
  <c r="AF185" i="7"/>
  <c r="AG185" i="7"/>
  <c r="AH185" i="7"/>
  <c r="AI185" i="7"/>
  <c r="AJ185" i="7"/>
  <c r="AK185" i="7"/>
  <c r="AL185" i="7"/>
  <c r="AM185" i="7"/>
  <c r="AN185" i="7"/>
  <c r="AO185" i="7"/>
  <c r="AD185" i="7"/>
  <c r="S186" i="11"/>
  <c r="AE186" i="7"/>
  <c r="AF186" i="7"/>
  <c r="AG186" i="7"/>
  <c r="AH186" i="7"/>
  <c r="AI186" i="7"/>
  <c r="AJ186" i="7"/>
  <c r="AK186" i="7"/>
  <c r="AL186" i="7"/>
  <c r="AM186" i="7"/>
  <c r="AN186" i="7"/>
  <c r="AO186" i="7"/>
  <c r="AD186" i="7"/>
  <c r="S187" i="11"/>
  <c r="AE187" i="7"/>
  <c r="AF187" i="7"/>
  <c r="AG187" i="7"/>
  <c r="AH187" i="7"/>
  <c r="AI187" i="7"/>
  <c r="AJ187" i="7"/>
  <c r="AK187" i="7"/>
  <c r="AL187" i="7"/>
  <c r="AM187" i="7"/>
  <c r="AN187" i="7"/>
  <c r="AO187" i="7"/>
  <c r="AD187" i="7"/>
  <c r="S188" i="11"/>
  <c r="AE188" i="7"/>
  <c r="AF188" i="7"/>
  <c r="AG188" i="7"/>
  <c r="AH188" i="7"/>
  <c r="AI188" i="7"/>
  <c r="AJ188" i="7"/>
  <c r="AK188" i="7"/>
  <c r="AL188" i="7"/>
  <c r="AM188" i="7"/>
  <c r="AN188" i="7"/>
  <c r="AO188" i="7"/>
  <c r="AD188" i="7"/>
  <c r="S189" i="11"/>
  <c r="AE189" i="7"/>
  <c r="AF189" i="7"/>
  <c r="AG189" i="7"/>
  <c r="AH189" i="7"/>
  <c r="AI189" i="7"/>
  <c r="AJ189" i="7"/>
  <c r="AK189" i="7"/>
  <c r="AL189" i="7"/>
  <c r="AM189" i="7"/>
  <c r="AN189" i="7"/>
  <c r="AO189" i="7"/>
  <c r="AD189" i="7"/>
  <c r="S190" i="11"/>
  <c r="AE190" i="7"/>
  <c r="AF190" i="7"/>
  <c r="AG190" i="7"/>
  <c r="AH190" i="7"/>
  <c r="AI190" i="7"/>
  <c r="AJ190" i="7"/>
  <c r="AK190" i="7"/>
  <c r="AL190" i="7"/>
  <c r="AM190" i="7"/>
  <c r="AN190" i="7"/>
  <c r="AO190" i="7"/>
  <c r="AD190" i="7"/>
  <c r="S191" i="11"/>
  <c r="AE191" i="7"/>
  <c r="AF191" i="7"/>
  <c r="AG191" i="7"/>
  <c r="AH191" i="7"/>
  <c r="AI191" i="7"/>
  <c r="AJ191" i="7"/>
  <c r="AK191" i="7"/>
  <c r="AL191" i="7"/>
  <c r="AM191" i="7"/>
  <c r="AN191" i="7"/>
  <c r="AO191" i="7"/>
  <c r="AD191" i="7"/>
  <c r="S192" i="11"/>
  <c r="AE192" i="7"/>
  <c r="AF192" i="7"/>
  <c r="AG192" i="7"/>
  <c r="AH192" i="7"/>
  <c r="AI192" i="7"/>
  <c r="AJ192" i="7"/>
  <c r="AK192" i="7"/>
  <c r="AL192" i="7"/>
  <c r="AM192" i="7"/>
  <c r="AN192" i="7"/>
  <c r="AO192" i="7"/>
  <c r="AD192" i="7"/>
  <c r="S193" i="11"/>
  <c r="AE193" i="7"/>
  <c r="AF193" i="7"/>
  <c r="AG193" i="7"/>
  <c r="AH193" i="7"/>
  <c r="AI193" i="7"/>
  <c r="AJ193" i="7"/>
  <c r="AK193" i="7"/>
  <c r="AL193" i="7"/>
  <c r="AM193" i="7"/>
  <c r="AN193" i="7"/>
  <c r="AO193" i="7"/>
  <c r="AD193" i="7"/>
  <c r="S194" i="11"/>
  <c r="AE194" i="7"/>
  <c r="AF194" i="7"/>
  <c r="AG194" i="7"/>
  <c r="AH194" i="7"/>
  <c r="AI194" i="7"/>
  <c r="AJ194" i="7"/>
  <c r="AK194" i="7"/>
  <c r="AL194" i="7"/>
  <c r="AM194" i="7"/>
  <c r="AN194" i="7"/>
  <c r="AO194" i="7"/>
  <c r="AD194" i="7"/>
  <c r="S195" i="11"/>
  <c r="AE195" i="7"/>
  <c r="AF195" i="7"/>
  <c r="AG195" i="7"/>
  <c r="AH195" i="7"/>
  <c r="AI195" i="7"/>
  <c r="AJ195" i="7"/>
  <c r="AK195" i="7"/>
  <c r="AL195" i="7"/>
  <c r="AM195" i="7"/>
  <c r="AN195" i="7"/>
  <c r="AO195" i="7"/>
  <c r="AD195" i="7"/>
  <c r="S196" i="11"/>
  <c r="AE196" i="7"/>
  <c r="AF196" i="7"/>
  <c r="AG196" i="7"/>
  <c r="AH196" i="7"/>
  <c r="AI196" i="7"/>
  <c r="AJ196" i="7"/>
  <c r="AK196" i="7"/>
  <c r="AL196" i="7"/>
  <c r="AM196" i="7"/>
  <c r="AN196" i="7"/>
  <c r="AO196" i="7"/>
  <c r="AD196" i="7"/>
  <c r="S197" i="11"/>
  <c r="AE197" i="7"/>
  <c r="AF197" i="7"/>
  <c r="AG197" i="7"/>
  <c r="AH197" i="7"/>
  <c r="AI197" i="7"/>
  <c r="AJ197" i="7"/>
  <c r="AK197" i="7"/>
  <c r="AL197" i="7"/>
  <c r="AM197" i="7"/>
  <c r="AN197" i="7"/>
  <c r="AO197" i="7"/>
  <c r="AD197" i="7"/>
  <c r="S198" i="11"/>
  <c r="AE198" i="7"/>
  <c r="AF198" i="7"/>
  <c r="AG198" i="7"/>
  <c r="AH198" i="7"/>
  <c r="AI198" i="7"/>
  <c r="AJ198" i="7"/>
  <c r="AK198" i="7"/>
  <c r="AL198" i="7"/>
  <c r="AM198" i="7"/>
  <c r="AN198" i="7"/>
  <c r="AO198" i="7"/>
  <c r="AD198" i="7"/>
  <c r="S199" i="11"/>
  <c r="AE199" i="7"/>
  <c r="AF199" i="7"/>
  <c r="AG199" i="7"/>
  <c r="AH199" i="7"/>
  <c r="AI199" i="7"/>
  <c r="AJ199" i="7"/>
  <c r="AK199" i="7"/>
  <c r="AL199" i="7"/>
  <c r="AM199" i="7"/>
  <c r="AN199" i="7"/>
  <c r="AO199" i="7"/>
  <c r="AD199" i="7"/>
  <c r="S200" i="11"/>
  <c r="AE200" i="7"/>
  <c r="AF200" i="7"/>
  <c r="AG200" i="7"/>
  <c r="AH200" i="7"/>
  <c r="AI200" i="7"/>
  <c r="AJ200" i="7"/>
  <c r="AK200" i="7"/>
  <c r="AL200" i="7"/>
  <c r="AM200" i="7"/>
  <c r="AN200" i="7"/>
  <c r="AO200" i="7"/>
  <c r="AD200" i="7"/>
  <c r="R2" i="1" l="1"/>
  <c r="P2" i="1"/>
  <c r="F1059" i="7" l="1"/>
  <c r="F38" i="7"/>
  <c r="F818" i="7"/>
  <c r="F793" i="7"/>
  <c r="F910" i="7"/>
  <c r="F353" i="7"/>
  <c r="F695" i="7"/>
  <c r="F540" i="7"/>
  <c r="F80" i="7"/>
  <c r="F612" i="7"/>
  <c r="F697" i="7"/>
  <c r="F1096" i="7"/>
  <c r="F472" i="7"/>
  <c r="F321" i="7"/>
  <c r="F1026" i="7"/>
  <c r="F548" i="7"/>
  <c r="F136" i="7"/>
  <c r="F187" i="7"/>
  <c r="F7" i="7"/>
  <c r="F278" i="7"/>
  <c r="F894" i="7"/>
  <c r="F457" i="7"/>
  <c r="F126" i="7"/>
  <c r="F960" i="7"/>
  <c r="F331" i="7"/>
  <c r="F511" i="7"/>
  <c r="F938" i="7"/>
  <c r="F891" i="7"/>
  <c r="F418" i="7"/>
  <c r="F971" i="7"/>
  <c r="F551" i="7"/>
  <c r="F94" i="7"/>
  <c r="F780" i="7"/>
  <c r="F1077" i="7"/>
  <c r="F359" i="7"/>
  <c r="F11" i="7"/>
  <c r="F860" i="7"/>
  <c r="F594" i="7"/>
  <c r="F96" i="7"/>
  <c r="F1039" i="7"/>
  <c r="F229" i="7"/>
  <c r="F1094" i="7"/>
  <c r="F119" i="7"/>
  <c r="F799" i="7"/>
  <c r="F922" i="7"/>
  <c r="F199" i="7"/>
  <c r="F966" i="7"/>
  <c r="F113" i="7"/>
  <c r="F917" i="7"/>
  <c r="F777" i="7"/>
  <c r="F1069" i="7"/>
  <c r="F539" i="7"/>
  <c r="F205" i="7"/>
  <c r="F384" i="7"/>
  <c r="F319" i="7"/>
  <c r="F426" i="7"/>
  <c r="F705" i="7"/>
  <c r="F265" i="7"/>
  <c r="F476" i="7"/>
  <c r="F564" i="7"/>
  <c r="F257" i="7"/>
  <c r="F450" i="7"/>
  <c r="F57" i="7"/>
  <c r="F553" i="7"/>
  <c r="F507" i="7"/>
  <c r="F600" i="7"/>
  <c r="F202" i="7"/>
  <c r="F748" i="7"/>
  <c r="F400" i="7"/>
  <c r="F122" i="7"/>
  <c r="F25" i="7"/>
  <c r="F478" i="7"/>
  <c r="F1075" i="7"/>
  <c r="F1025" i="7"/>
  <c r="F347" i="7"/>
  <c r="F825" i="7"/>
  <c r="F795" i="7"/>
  <c r="F369" i="7"/>
  <c r="F67" i="7"/>
  <c r="F641" i="7"/>
  <c r="F1000" i="7"/>
  <c r="F394" i="7"/>
  <c r="F422" i="7"/>
  <c r="F1028" i="7"/>
  <c r="F706" i="7"/>
  <c r="F405" i="7"/>
  <c r="F562" i="7"/>
  <c r="F407" i="7"/>
  <c r="F797" i="7"/>
  <c r="F963" i="7"/>
  <c r="F1014" i="7"/>
  <c r="F147" i="7"/>
  <c r="F1029" i="7"/>
  <c r="F95" i="7"/>
  <c r="F682" i="7"/>
  <c r="F132" i="7"/>
  <c r="F640" i="7"/>
  <c r="F677" i="7"/>
  <c r="F223" i="7"/>
  <c r="F987" i="7"/>
  <c r="F195" i="7"/>
  <c r="F420" i="7"/>
  <c r="F663" i="7"/>
  <c r="F1011" i="7"/>
  <c r="F97" i="7"/>
  <c r="F49" i="7"/>
  <c r="F656" i="7"/>
  <c r="F112" i="7"/>
  <c r="F10" i="7"/>
  <c r="F349" i="7"/>
  <c r="F880" i="7"/>
  <c r="F266" i="7"/>
  <c r="F744" i="7"/>
  <c r="F1035" i="7"/>
  <c r="F652" i="7"/>
  <c r="F1030" i="7"/>
  <c r="F485" i="7"/>
  <c r="F438" i="7"/>
  <c r="F352" i="7"/>
  <c r="F1061" i="7"/>
  <c r="F356" i="7"/>
  <c r="F574" i="7"/>
  <c r="F12" i="7"/>
  <c r="F545" i="7"/>
  <c r="F123" i="7"/>
  <c r="F453" i="7"/>
  <c r="F746" i="7"/>
  <c r="F672" i="7"/>
  <c r="F1083" i="7"/>
  <c r="F603" i="7"/>
  <c r="F991" i="7"/>
  <c r="F351" i="7"/>
  <c r="F93" i="7"/>
  <c r="F345" i="7"/>
  <c r="F159" i="7"/>
  <c r="F62" i="7"/>
  <c r="F635" i="7"/>
  <c r="F360" i="7"/>
  <c r="F338" i="7"/>
  <c r="F464" i="7"/>
  <c r="F284" i="7"/>
  <c r="F517" i="7"/>
  <c r="F1082" i="7"/>
  <c r="F974" i="7"/>
  <c r="F108" i="7"/>
  <c r="F1093" i="7"/>
  <c r="F765" i="7"/>
  <c r="F480" i="7"/>
  <c r="F531" i="7"/>
  <c r="F280" i="7"/>
  <c r="F702" i="7"/>
  <c r="F696" i="7"/>
  <c r="F855" i="7"/>
  <c r="F325" i="7"/>
  <c r="F832" i="7"/>
  <c r="F927" i="7"/>
  <c r="F326" i="7"/>
  <c r="F482" i="7"/>
  <c r="F973" i="7"/>
  <c r="F396" i="7"/>
  <c r="F737" i="7"/>
  <c r="F458" i="7"/>
  <c r="F935" i="7"/>
  <c r="F309" i="7"/>
  <c r="F866" i="7"/>
  <c r="F214" i="7"/>
  <c r="F536" i="7"/>
  <c r="F371" i="7"/>
  <c r="F103" i="7"/>
  <c r="F637" i="7"/>
  <c r="F679" i="7"/>
  <c r="F402" i="7"/>
  <c r="F907" i="7"/>
  <c r="F39" i="7"/>
  <c r="F219" i="7"/>
  <c r="F343" i="7"/>
  <c r="F287" i="7"/>
  <c r="F538" i="7"/>
  <c r="F961" i="7"/>
  <c r="F483" i="7"/>
  <c r="F26" i="7"/>
  <c r="F587" i="7"/>
  <c r="F576" i="7"/>
  <c r="F643" i="7"/>
  <c r="F776" i="7"/>
  <c r="F629" i="7"/>
  <c r="F1010" i="7"/>
  <c r="F523" i="7"/>
  <c r="F307" i="7"/>
  <c r="F675" i="7"/>
  <c r="F393" i="7"/>
  <c r="F52" i="7"/>
  <c r="F125" i="7"/>
  <c r="F332" i="7"/>
  <c r="F1049" i="7"/>
  <c r="F608" i="7"/>
  <c r="F856" i="7"/>
  <c r="F1086" i="7"/>
  <c r="F127" i="7"/>
  <c r="F443" i="7"/>
  <c r="F896" i="7"/>
  <c r="F47" i="7"/>
  <c r="F1037" i="7"/>
  <c r="F346" i="7"/>
  <c r="F75" i="7"/>
  <c r="F1006" i="7"/>
  <c r="F308" i="7"/>
  <c r="F914" i="7"/>
  <c r="F208" i="7"/>
  <c r="F544" i="7"/>
  <c r="F535" i="7"/>
  <c r="F638" i="7"/>
  <c r="F614" i="7"/>
  <c r="F366" i="7"/>
  <c r="F937" i="7"/>
  <c r="F660" i="7"/>
  <c r="F1031" i="7"/>
  <c r="F773" i="7"/>
  <c r="F368" i="7"/>
  <c r="F398" i="7"/>
  <c r="F217" i="7"/>
  <c r="F496" i="7"/>
  <c r="F361" i="7"/>
  <c r="F572" i="7"/>
  <c r="F701" i="7"/>
  <c r="F61" i="7"/>
  <c r="F627" i="7"/>
  <c r="F1067" i="7"/>
  <c r="F1053" i="7"/>
  <c r="F1063" i="7"/>
  <c r="F302" i="7"/>
  <c r="F591" i="7"/>
  <c r="F1080" i="7"/>
  <c r="F859" i="7"/>
  <c r="F577" i="7"/>
  <c r="F689" i="7"/>
  <c r="F63" i="7"/>
  <c r="F581" i="7"/>
  <c r="F684" i="7"/>
  <c r="F724" i="7"/>
  <c r="F687" i="7"/>
  <c r="F863" i="7"/>
  <c r="F213" i="7"/>
  <c r="F430" i="7"/>
  <c r="F299" i="7"/>
  <c r="F148" i="7"/>
  <c r="F124" i="7"/>
  <c r="F512" i="7"/>
  <c r="F976" i="7"/>
  <c r="F1002" i="7"/>
  <c r="F65" i="7"/>
  <c r="F323" i="7"/>
  <c r="F166" i="7"/>
  <c r="F611" i="7"/>
  <c r="F1041" i="7"/>
  <c r="F89" i="7"/>
  <c r="F875" i="7"/>
  <c r="F1043" i="7"/>
  <c r="F1012" i="7"/>
  <c r="F735" i="7"/>
  <c r="F365" i="7"/>
  <c r="F106" i="7"/>
  <c r="F397" i="7"/>
  <c r="F688" i="7"/>
  <c r="F279" i="7"/>
  <c r="F632" i="7"/>
  <c r="F83" i="7"/>
  <c r="F294" i="7"/>
  <c r="F789" i="7"/>
  <c r="F149" i="7"/>
  <c r="F843" i="7"/>
  <c r="F435" i="7"/>
  <c r="F634" i="7"/>
  <c r="F263" i="7"/>
  <c r="F886" i="7"/>
  <c r="F1051" i="7"/>
  <c r="F310" i="7"/>
  <c r="F727" i="7"/>
  <c r="F739" i="7"/>
  <c r="F761" i="7"/>
  <c r="F625" i="7"/>
  <c r="F275" i="7"/>
  <c r="F729" i="7"/>
  <c r="F22" i="7"/>
  <c r="F717" i="7"/>
  <c r="F330" i="7"/>
  <c r="F243" i="7"/>
  <c r="F912" i="7"/>
  <c r="F377" i="7"/>
  <c r="F251" i="7"/>
  <c r="F915" i="7"/>
  <c r="F686" i="7"/>
  <c r="F1032" i="7"/>
  <c r="F941" i="7"/>
  <c r="F940" i="7"/>
  <c r="F647" i="7"/>
  <c r="F575" i="7"/>
  <c r="F240" i="7"/>
  <c r="F881" i="7"/>
  <c r="F311" i="7"/>
  <c r="F358" i="7"/>
  <c r="F820" i="7"/>
  <c r="F395" i="7"/>
  <c r="F911" i="7"/>
  <c r="F986" i="7"/>
  <c r="F950" i="7"/>
  <c r="F615" i="7"/>
  <c r="F772" i="7"/>
  <c r="F692" i="7"/>
  <c r="F254" i="7"/>
  <c r="F378" i="7"/>
  <c r="F404" i="7"/>
  <c r="F120" i="7"/>
  <c r="F487" i="7"/>
  <c r="F409" i="7"/>
  <c r="F315" i="7"/>
  <c r="F877" i="7"/>
  <c r="F118" i="7"/>
  <c r="F784" i="7"/>
  <c r="F46" i="7"/>
  <c r="F456" i="7"/>
  <c r="F1027" i="7"/>
  <c r="F172" i="7"/>
  <c r="F499" i="7"/>
  <c r="F447" i="7"/>
  <c r="F823" i="7"/>
  <c r="F239" i="7"/>
  <c r="F723" i="7"/>
  <c r="F573" i="7"/>
  <c r="F618" i="7"/>
  <c r="F264" i="7"/>
  <c r="F999" i="7"/>
  <c r="F901" i="7"/>
  <c r="F560" i="7"/>
  <c r="F709" i="7"/>
  <c r="F1099" i="7"/>
  <c r="F854" i="7"/>
  <c r="F918" i="7"/>
  <c r="F806" i="7"/>
  <c r="F256" i="7"/>
  <c r="F936" i="7"/>
  <c r="F782" i="7"/>
  <c r="F810" i="7"/>
  <c r="F655" i="7"/>
  <c r="F853" i="7"/>
  <c r="F980" i="7"/>
  <c r="F671" i="7"/>
  <c r="F838" i="7"/>
  <c r="F1062" i="7"/>
  <c r="F582" i="7"/>
  <c r="F617" i="7"/>
  <c r="F288" i="7"/>
  <c r="F78" i="7"/>
  <c r="F417" i="7"/>
  <c r="F201" i="7"/>
  <c r="F747" i="7"/>
  <c r="F1004" i="7"/>
  <c r="F37" i="7"/>
  <c r="F350" i="7"/>
  <c r="F493" i="7"/>
  <c r="F516" i="7"/>
  <c r="F1072" i="7"/>
  <c r="F490" i="7"/>
  <c r="F383" i="7"/>
  <c r="F1065" i="7"/>
  <c r="F994" i="7"/>
  <c r="F29" i="7"/>
  <c r="F504" i="7"/>
  <c r="F334" i="7"/>
  <c r="F842" i="7"/>
  <c r="F69" i="7"/>
  <c r="F134" i="7"/>
  <c r="F289" i="7"/>
  <c r="F1100" i="7"/>
  <c r="F177" i="7"/>
  <c r="F329" i="7"/>
  <c r="F703" i="7"/>
  <c r="F756" i="7"/>
  <c r="F783" i="7"/>
  <c r="F179" i="7"/>
  <c r="F18" i="7"/>
  <c r="F293" i="7"/>
  <c r="F561" i="7"/>
  <c r="F751" i="7"/>
  <c r="F1090" i="7"/>
  <c r="F236" i="7"/>
  <c r="F833" i="7"/>
  <c r="F130" i="7"/>
  <c r="F427" i="7"/>
  <c r="F613" i="7"/>
  <c r="F670" i="7"/>
  <c r="F1048" i="7"/>
  <c r="F66" i="7"/>
  <c r="F1016" i="7"/>
  <c r="F282" i="7"/>
  <c r="F951" i="7"/>
  <c r="F978" i="7"/>
  <c r="F164" i="7"/>
  <c r="F690" i="7"/>
  <c r="F762" i="7"/>
  <c r="F267" i="7"/>
  <c r="F437" i="7"/>
  <c r="F982" i="7"/>
  <c r="F64" i="7"/>
  <c r="F9" i="7"/>
  <c r="F386" i="7"/>
  <c r="F161" i="7"/>
  <c r="F1079" i="7"/>
  <c r="F532" i="7"/>
  <c r="F959" i="7"/>
  <c r="F452" i="7"/>
  <c r="F673" i="7"/>
  <c r="F220" i="7"/>
  <c r="F1036" i="7"/>
  <c r="F401" i="7"/>
  <c r="F143" i="7"/>
  <c r="F1097" i="7"/>
  <c r="F444" i="7"/>
  <c r="F965" i="7"/>
  <c r="F348" i="7"/>
  <c r="F584" i="7"/>
  <c r="F167" i="7"/>
  <c r="F766" i="7"/>
  <c r="F181" i="7"/>
  <c r="F1064" i="7"/>
  <c r="F431" i="7"/>
  <c r="F24" i="7"/>
  <c r="F286" i="7"/>
  <c r="F424" i="7"/>
  <c r="F708" i="7"/>
  <c r="F503" i="7"/>
  <c r="F227" i="7"/>
  <c r="F547" i="7"/>
  <c r="F807" i="7"/>
  <c r="F850" i="7"/>
  <c r="F477" i="7"/>
  <c r="F906" i="7"/>
  <c r="F678" i="7"/>
  <c r="F513" i="7"/>
  <c r="F596" i="7"/>
  <c r="F862" i="7"/>
  <c r="F433" i="7"/>
  <c r="F970" i="7"/>
  <c r="F851" i="7"/>
  <c r="F874" i="7"/>
  <c r="F290" i="7"/>
  <c r="F31" i="7"/>
  <c r="F659" i="7"/>
  <c r="F1076" i="7"/>
  <c r="F255" i="7"/>
  <c r="F68" i="7"/>
  <c r="F921" i="7"/>
  <c r="F111" i="7"/>
  <c r="F760" i="7"/>
  <c r="F318" i="7"/>
  <c r="F710" i="7"/>
  <c r="F722" i="7"/>
  <c r="F385" i="7"/>
  <c r="F1073" i="7"/>
  <c r="F593" i="7"/>
  <c r="F142" i="7"/>
  <c r="F189" i="7"/>
  <c r="F831" i="7"/>
  <c r="F460" i="7"/>
  <c r="F1018" i="7"/>
  <c r="F157" i="7"/>
  <c r="F168" i="7"/>
  <c r="F890" i="7"/>
  <c r="F495" i="7"/>
  <c r="F802" i="7"/>
  <c r="F648" i="7"/>
  <c r="F669" i="7"/>
  <c r="F619" i="7"/>
  <c r="F41" i="7"/>
  <c r="F90" i="7"/>
  <c r="F258" i="7"/>
  <c r="F128" i="7"/>
  <c r="F827" i="7"/>
  <c r="F510" i="7"/>
  <c r="F176" i="7"/>
  <c r="F138" i="7"/>
  <c r="F903" i="7"/>
  <c r="F1058" i="7"/>
  <c r="F291" i="7"/>
  <c r="F198" i="7"/>
  <c r="F241" i="7"/>
  <c r="F399" i="7"/>
  <c r="F514" i="7"/>
  <c r="F183" i="7"/>
  <c r="F84" i="7"/>
  <c r="F51" i="7"/>
  <c r="F465" i="7"/>
  <c r="F1040" i="7"/>
  <c r="F109" i="7"/>
  <c r="F1017" i="7"/>
  <c r="F1084" i="7"/>
  <c r="F273" i="7"/>
  <c r="F885" i="7"/>
  <c r="F388" i="7"/>
  <c r="F841" i="7"/>
  <c r="F646" i="7"/>
  <c r="F439" i="7"/>
  <c r="F745" i="7"/>
  <c r="F771" i="7"/>
  <c r="F337" i="7"/>
  <c r="F296" i="7"/>
  <c r="F99" i="7"/>
  <c r="F932" i="7"/>
  <c r="F186" i="7"/>
  <c r="F85" i="7"/>
  <c r="F718" i="7"/>
  <c r="F828" i="7"/>
  <c r="F76" i="7"/>
  <c r="F403" i="7"/>
  <c r="F778" i="7"/>
  <c r="F787" i="7"/>
  <c r="F55" i="7"/>
  <c r="F664" i="7"/>
  <c r="F685" i="7"/>
  <c r="F957" i="7"/>
  <c r="F949" i="7"/>
  <c r="F595" i="7"/>
  <c r="F736" i="7"/>
  <c r="F622" i="7"/>
  <c r="F508" i="7"/>
  <c r="F494" i="7"/>
  <c r="F481" i="7"/>
  <c r="F840" i="7"/>
  <c r="F636" i="7"/>
  <c r="F432" i="7"/>
  <c r="F1023" i="7"/>
  <c r="F904" i="7"/>
  <c r="F270" i="7"/>
  <c r="F479" i="7"/>
  <c r="F415" i="7"/>
  <c r="F997" i="7"/>
  <c r="F804" i="7"/>
  <c r="F983" i="7"/>
  <c r="F733" i="7"/>
  <c r="F117" i="7"/>
  <c r="F742" i="7"/>
  <c r="F815" i="7"/>
  <c r="F82" i="7"/>
  <c r="F468" i="7"/>
  <c r="F416" i="7"/>
  <c r="F17" i="7"/>
  <c r="F857" i="7"/>
  <c r="F590" i="7"/>
  <c r="F1047" i="7"/>
  <c r="F821" i="7"/>
  <c r="F556" i="7"/>
  <c r="F8" i="7"/>
  <c r="F520" i="7"/>
  <c r="F34" i="7"/>
  <c r="F527" i="7"/>
  <c r="F665" i="7"/>
  <c r="F1070" i="7"/>
  <c r="F865" i="7"/>
  <c r="F374" i="7"/>
  <c r="F491" i="7"/>
  <c r="F1009" i="7"/>
  <c r="F519" i="7"/>
  <c r="F972" i="7"/>
  <c r="F340" i="7"/>
  <c r="F945" i="7"/>
  <c r="F871" i="7"/>
  <c r="F153" i="7"/>
  <c r="F798" i="7"/>
  <c r="F455" i="7"/>
  <c r="F691" i="7"/>
  <c r="F814" i="7"/>
  <c r="F931" i="7"/>
  <c r="F313" i="7"/>
  <c r="F362" i="7"/>
  <c r="F620" i="7"/>
  <c r="F173" i="7"/>
  <c r="F559" i="7"/>
  <c r="F943" i="7"/>
  <c r="F631" i="7"/>
  <c r="F269" i="7"/>
  <c r="F826" i="7"/>
  <c r="F336" i="7"/>
  <c r="F870" i="7"/>
  <c r="F372" i="7"/>
  <c r="F54" i="7"/>
  <c r="F721" i="7"/>
  <c r="F944" i="7"/>
  <c r="F169" i="7"/>
  <c r="F900" i="7"/>
  <c r="F639" i="7"/>
  <c r="F247" i="7"/>
  <c r="F770" i="7"/>
  <c r="F234" i="7"/>
  <c r="F102" i="7"/>
  <c r="F967" i="7"/>
  <c r="F1024" i="7"/>
  <c r="F893" i="7"/>
  <c r="F942" i="7"/>
  <c r="F1071" i="7"/>
  <c r="F260" i="7"/>
  <c r="F231" i="7"/>
  <c r="F557" i="7"/>
  <c r="F835" i="7"/>
  <c r="F781" i="7"/>
  <c r="F414" i="7"/>
  <c r="F933" i="7"/>
  <c r="F666" i="7"/>
  <c r="F570" i="7"/>
  <c r="F887" i="7"/>
  <c r="F822" i="7"/>
  <c r="F889" i="7"/>
  <c r="F1054" i="7"/>
  <c r="F305" i="7"/>
  <c r="F268" i="7"/>
  <c r="F580" i="7"/>
  <c r="F653" i="7"/>
  <c r="F135" i="7"/>
  <c r="F505" i="7"/>
  <c r="F534" i="7"/>
  <c r="F872" i="7"/>
  <c r="F5" i="7"/>
  <c r="F190" i="7"/>
  <c r="F836" i="7"/>
  <c r="F156" i="7"/>
  <c r="F182" i="7"/>
  <c r="F474" i="7"/>
  <c r="F165" i="7"/>
  <c r="F382" i="7"/>
  <c r="F484" i="7"/>
  <c r="F133" i="7"/>
  <c r="F571" i="7"/>
  <c r="F27" i="7"/>
  <c r="F232" i="7"/>
  <c r="F253" i="7"/>
  <c r="F845" i="7"/>
  <c r="F1013" i="7"/>
  <c r="F719" i="7"/>
  <c r="F498" i="7"/>
  <c r="F429" i="7"/>
  <c r="F858" i="7"/>
  <c r="F930" i="7"/>
  <c r="F86" i="7"/>
  <c r="F998" i="7"/>
  <c r="F750" i="7"/>
  <c r="F301" i="7"/>
  <c r="F979" i="7"/>
  <c r="F704" i="7"/>
  <c r="F211" i="7"/>
  <c r="F897" i="7"/>
  <c r="F651" i="7"/>
  <c r="F521" i="7"/>
  <c r="F1046" i="7"/>
  <c r="F888" i="7"/>
  <c r="F191" i="7"/>
  <c r="F749" i="7"/>
  <c r="F861" i="7"/>
  <c r="F1022" i="7"/>
  <c r="F354" i="7"/>
  <c r="F681" i="7"/>
  <c r="F20" i="7"/>
  <c r="F145" i="7"/>
  <c r="F174" i="7"/>
  <c r="F654" i="7"/>
  <c r="F755" i="7"/>
  <c r="F882" i="7"/>
  <c r="F413" i="7"/>
  <c r="F141" i="7"/>
  <c r="F1045" i="7"/>
  <c r="F74" i="7"/>
  <c r="F104" i="7"/>
  <c r="F988" i="7"/>
  <c r="F989" i="7"/>
  <c r="F895" i="7"/>
  <c r="F567" i="7"/>
  <c r="F1095" i="7"/>
  <c r="F898" i="7"/>
  <c r="F939" i="7"/>
  <c r="F568" i="7"/>
  <c r="F470" i="7"/>
  <c r="F830" i="7"/>
  <c r="F129" i="7"/>
  <c r="F913" i="7"/>
  <c r="F657" i="7"/>
  <c r="F107" i="7"/>
  <c r="F732" i="7"/>
  <c r="F869" i="7"/>
  <c r="F501" i="7"/>
  <c r="F526" i="7"/>
  <c r="F158" i="7"/>
  <c r="F909" i="7"/>
  <c r="F948" i="7"/>
  <c r="F623" i="7"/>
  <c r="F281" i="7"/>
  <c r="F373" i="7"/>
  <c r="F626" i="7"/>
  <c r="F448" i="7"/>
  <c r="F977" i="7"/>
  <c r="F996" i="7"/>
  <c r="F224" i="7"/>
  <c r="F530" i="7"/>
  <c r="F459" i="7"/>
  <c r="F475" i="7"/>
  <c r="F440" i="7"/>
  <c r="F178" i="7"/>
  <c r="F715" i="7"/>
  <c r="F892" i="7"/>
  <c r="F28" i="7"/>
  <c r="F144" i="7"/>
  <c r="F583" i="7"/>
  <c r="F1068" i="7"/>
  <c r="F410" i="7"/>
  <c r="F454" i="7"/>
  <c r="F726" i="7"/>
  <c r="F1098" i="7"/>
  <c r="F720" i="7"/>
  <c r="F955" i="7"/>
  <c r="F33" i="7"/>
  <c r="F725" i="7"/>
  <c r="F43" i="7"/>
  <c r="F100" i="7"/>
  <c r="F1060" i="7"/>
  <c r="F170" i="7"/>
  <c r="F140" i="7"/>
  <c r="F816" i="7"/>
  <c r="F423" i="7"/>
  <c r="F1044" i="7"/>
  <c r="F188" i="7"/>
  <c r="F502" i="7"/>
  <c r="F15" i="7"/>
  <c r="F1088" i="7"/>
  <c r="F707" i="7"/>
  <c r="F303" i="7"/>
  <c r="F558" i="7"/>
  <c r="F451" i="7"/>
  <c r="F946" i="7"/>
  <c r="F59" i="7"/>
  <c r="F621" i="7"/>
  <c r="F962" i="7"/>
  <c r="F262" i="7"/>
  <c r="F645" i="7"/>
  <c r="F630" i="7"/>
  <c r="F555" i="7"/>
  <c r="F964" i="7"/>
  <c r="F847" i="7"/>
  <c r="F668" i="7"/>
  <c r="F537" i="7"/>
  <c r="F661" i="7"/>
  <c r="F425" i="7"/>
  <c r="F676" i="7"/>
  <c r="F197" i="7"/>
  <c r="F549" i="7"/>
  <c r="F419" i="7"/>
  <c r="F929" i="7"/>
  <c r="F21" i="7"/>
  <c r="F115" i="7"/>
  <c r="F163" i="7"/>
  <c r="F947" i="7"/>
  <c r="F923" i="7"/>
  <c r="F518" i="7"/>
  <c r="F588" i="7"/>
  <c r="F492" i="7"/>
  <c r="F541" i="7"/>
  <c r="F758" i="7"/>
  <c r="F1005" i="7"/>
  <c r="F339" i="7"/>
  <c r="F1055" i="7"/>
  <c r="F1052" i="7"/>
  <c r="F155" i="7"/>
  <c r="F216" i="7"/>
  <c r="F985" i="7"/>
  <c r="F924" i="7"/>
  <c r="F225" i="7"/>
  <c r="F920" i="7"/>
  <c r="F928" i="7"/>
  <c r="F1003" i="7"/>
  <c r="F716" i="7"/>
  <c r="F609" i="7"/>
  <c r="F768" i="7"/>
  <c r="F542" i="7"/>
  <c r="F16" i="7"/>
  <c r="F221" i="7"/>
  <c r="F44" i="7"/>
  <c r="F981" i="7"/>
  <c r="F992" i="7"/>
  <c r="F298" i="7"/>
  <c r="F848" i="7"/>
  <c r="F975" i="7"/>
  <c r="F876" i="7"/>
  <c r="F642" i="7"/>
  <c r="F868" i="7"/>
  <c r="F235" i="7"/>
  <c r="F445" i="7"/>
  <c r="F376" i="7"/>
  <c r="F421" i="7"/>
  <c r="F649" i="7"/>
  <c r="F662" i="7"/>
  <c r="F908" i="7"/>
  <c r="F1008" i="7"/>
  <c r="F32" i="7"/>
  <c r="F500" i="7"/>
  <c r="F524" i="7"/>
  <c r="F428" i="7"/>
  <c r="F529" i="7"/>
  <c r="F601" i="7"/>
  <c r="F469" i="7"/>
  <c r="F628" i="7"/>
  <c r="F320" i="7"/>
  <c r="F728" i="7"/>
  <c r="F956" i="7"/>
  <c r="F322" i="7"/>
  <c r="F471" i="7"/>
  <c r="F121" i="7"/>
  <c r="F1034" i="7"/>
  <c r="F578" i="7"/>
  <c r="F230" i="7"/>
  <c r="F375" i="7"/>
  <c r="F218" i="7"/>
  <c r="F441" i="7"/>
  <c r="F245" i="7"/>
  <c r="F713" i="7"/>
  <c r="F237" i="7"/>
  <c r="F543" i="7"/>
  <c r="F775" i="7"/>
  <c r="F467" i="7"/>
  <c r="F844" i="7"/>
  <c r="F70" i="7"/>
  <c r="F759" i="7"/>
  <c r="F276" i="7"/>
  <c r="F624" i="7"/>
  <c r="F605" i="7"/>
  <c r="F244" i="7"/>
  <c r="F449" i="7"/>
  <c r="F206" i="7"/>
  <c r="F304" i="7"/>
  <c r="F116" i="7"/>
  <c r="F1001" i="7"/>
  <c r="F248" i="7"/>
  <c r="F406" i="7"/>
  <c r="F753" i="7"/>
  <c r="F367" i="7"/>
  <c r="F71" i="7"/>
  <c r="F711" i="7"/>
  <c r="F101" i="7"/>
  <c r="F226" i="7"/>
  <c r="F813" i="7"/>
  <c r="F81" i="7"/>
  <c r="F292" i="7"/>
  <c r="F700" i="7"/>
  <c r="F522" i="7"/>
  <c r="F272" i="7"/>
  <c r="F839" i="7"/>
  <c r="F215" i="7"/>
  <c r="F50" i="7"/>
  <c r="F878" i="7"/>
  <c r="F259" i="7"/>
  <c r="F91" i="7"/>
  <c r="F60" i="7"/>
  <c r="F297" i="7"/>
  <c r="F1056" i="7"/>
  <c r="F644" i="7"/>
  <c r="F808" i="7"/>
  <c r="F200" i="7"/>
  <c r="F788" i="7"/>
  <c r="F734" i="7"/>
  <c r="F79" i="7"/>
  <c r="F809" i="7"/>
  <c r="F752" i="7"/>
  <c r="F566" i="7"/>
  <c r="F222" i="7"/>
  <c r="F249" i="7"/>
  <c r="F954" i="7"/>
  <c r="F589" i="7"/>
  <c r="F184" i="7"/>
  <c r="F203" i="7"/>
  <c r="F193" i="7"/>
  <c r="F599" i="7"/>
  <c r="F160" i="7"/>
  <c r="F953" i="7"/>
  <c r="F327" i="7"/>
  <c r="F246" i="7"/>
  <c r="F6" i="7"/>
  <c r="F131" i="7"/>
  <c r="F852" i="7"/>
  <c r="F446" i="7"/>
  <c r="F56" i="7"/>
  <c r="F754" i="7"/>
  <c r="F23" i="7"/>
  <c r="F1038" i="7"/>
  <c r="F105" i="7"/>
  <c r="F616" i="7"/>
  <c r="F602" i="7"/>
  <c r="F389" i="7"/>
  <c r="F731" i="7"/>
  <c r="F837" i="7"/>
  <c r="F411" i="7"/>
  <c r="F194" i="7"/>
  <c r="F712" i="7"/>
  <c r="F1085" i="7"/>
  <c r="F1050" i="7"/>
  <c r="F110" i="7"/>
  <c r="F606" i="7"/>
  <c r="F1007" i="7"/>
  <c r="F598" i="7"/>
  <c r="F899" i="7"/>
  <c r="F295" i="7"/>
  <c r="F680" i="7"/>
  <c r="F162" i="7"/>
  <c r="F993" i="7"/>
  <c r="F434" i="7"/>
  <c r="F242" i="7"/>
  <c r="F1092" i="7"/>
  <c r="F767" i="7"/>
  <c r="F175" i="7"/>
  <c r="F916" i="7"/>
  <c r="F335" i="7"/>
  <c r="F73" i="7"/>
  <c r="F926" i="7"/>
  <c r="F87" i="7"/>
  <c r="F633" i="7"/>
  <c r="F934" i="7"/>
  <c r="F604" i="7"/>
  <c r="F72" i="7"/>
  <c r="F757" i="7"/>
  <c r="F391" i="7"/>
  <c r="F30" i="7"/>
  <c r="F667" i="7"/>
  <c r="F408" i="7"/>
  <c r="F563" i="7"/>
  <c r="F283" i="7"/>
  <c r="F151" i="7"/>
  <c r="F800" i="7"/>
  <c r="F846" i="7"/>
  <c r="F36" i="7"/>
  <c r="F252" i="7"/>
  <c r="F879" i="7"/>
  <c r="F48" i="7"/>
  <c r="F192" i="7"/>
  <c r="F442" i="7"/>
  <c r="F250" i="7"/>
  <c r="F300" i="7"/>
  <c r="F741" i="7"/>
  <c r="F171" i="7"/>
  <c r="F764" i="7"/>
  <c r="F674" i="7"/>
  <c r="F342" i="7"/>
  <c r="F597" i="7"/>
  <c r="F207" i="7"/>
  <c r="F919" i="7"/>
  <c r="F586" i="7"/>
  <c r="F805" i="7"/>
  <c r="F769" i="7"/>
  <c r="F790" i="7"/>
  <c r="F344" i="7"/>
  <c r="F392" i="7"/>
  <c r="F864" i="7"/>
  <c r="F462" i="7"/>
  <c r="F743" i="7"/>
  <c r="F497" i="7"/>
  <c r="F610" i="7"/>
  <c r="F905" i="7"/>
  <c r="F40" i="7"/>
  <c r="F137" i="7"/>
  <c r="F285" i="7"/>
  <c r="F506" i="7"/>
  <c r="F812" i="7"/>
  <c r="F463" i="7"/>
  <c r="F204" i="7"/>
  <c r="F811" i="7"/>
  <c r="F1020" i="7"/>
  <c r="F607" i="7"/>
  <c r="F180" i="7"/>
  <c r="F509" i="7"/>
  <c r="F58" i="7"/>
  <c r="F569" i="7"/>
  <c r="F873" i="7"/>
  <c r="F196" i="7"/>
  <c r="F699" i="7"/>
  <c r="F390" i="7"/>
  <c r="F1066" i="7"/>
  <c r="F341" i="7"/>
  <c r="F380" i="7"/>
  <c r="F819" i="7"/>
  <c r="F261" i="7"/>
  <c r="F785" i="7"/>
  <c r="F779" i="7"/>
  <c r="F579" i="7"/>
  <c r="F658" i="7"/>
  <c r="F533" i="7"/>
  <c r="F834" i="7"/>
  <c r="F14" i="7"/>
  <c r="F146" i="7"/>
  <c r="F473" i="7"/>
  <c r="F317" i="7"/>
  <c r="F817" i="7"/>
  <c r="F333" i="7"/>
  <c r="F355" i="7"/>
  <c r="F139" i="7"/>
  <c r="F1078" i="7"/>
  <c r="F774" i="7"/>
  <c r="F1087" i="7"/>
  <c r="F152" i="7"/>
  <c r="F786" i="7"/>
  <c r="F698" i="7"/>
  <c r="F824" i="7"/>
  <c r="F867" i="7"/>
  <c r="F277" i="7"/>
  <c r="F13" i="7"/>
  <c r="F969" i="7"/>
  <c r="F1089" i="7"/>
  <c r="F19" i="7"/>
  <c r="F364" i="7"/>
  <c r="F546" i="7"/>
  <c r="F925" i="7"/>
  <c r="F209" i="7"/>
  <c r="F585" i="7"/>
  <c r="F763" i="7"/>
  <c r="F88" i="7"/>
  <c r="F990" i="7"/>
  <c r="F883" i="7"/>
  <c r="F958" i="7"/>
  <c r="F995" i="7"/>
  <c r="F554" i="7"/>
  <c r="F801" i="7"/>
  <c r="F114" i="7"/>
  <c r="F154" i="7"/>
  <c r="F35" i="7"/>
  <c r="F212" i="7"/>
  <c r="F312" i="7"/>
  <c r="F565" i="7"/>
  <c r="F693" i="7"/>
  <c r="F528" i="7"/>
  <c r="F324" i="7"/>
  <c r="F1091" i="7"/>
  <c r="F550" i="7"/>
  <c r="F1021" i="7"/>
  <c r="F650" i="7"/>
  <c r="F466" i="7"/>
  <c r="F274" i="7"/>
  <c r="F436" i="7"/>
  <c r="F314" i="7"/>
  <c r="F357" i="7"/>
  <c r="F738" i="7"/>
  <c r="F486" i="7"/>
  <c r="F42" i="7"/>
  <c r="F412" i="7"/>
  <c r="F803" i="7"/>
  <c r="F794" i="7"/>
  <c r="F694" i="7"/>
  <c r="F714" i="7"/>
  <c r="F271" i="7"/>
  <c r="F1033" i="7"/>
  <c r="F363" i="7"/>
  <c r="F796" i="7"/>
  <c r="F328" i="7"/>
  <c r="F53" i="7"/>
  <c r="F1019" i="7"/>
  <c r="F829" i="7"/>
  <c r="F488" i="7"/>
  <c r="F730" i="7"/>
  <c r="F45" i="7"/>
  <c r="F92" i="7"/>
  <c r="F968" i="7"/>
  <c r="F740" i="7"/>
  <c r="F238" i="7"/>
  <c r="F233" i="7"/>
  <c r="F98" i="7"/>
  <c r="F884" i="7"/>
  <c r="F683" i="7"/>
  <c r="F228" i="7"/>
  <c r="F791" i="7"/>
  <c r="F150" i="7"/>
  <c r="F515" i="7"/>
  <c r="F461" i="7"/>
  <c r="F902" i="7"/>
  <c r="F210" i="7"/>
  <c r="F1074" i="7"/>
  <c r="F1057" i="7"/>
  <c r="F306" i="7"/>
  <c r="F370" i="7"/>
  <c r="F849" i="7"/>
  <c r="F792" i="7"/>
  <c r="F387" i="7"/>
  <c r="F592" i="7"/>
  <c r="F1081" i="7"/>
  <c r="F552" i="7"/>
  <c r="F316" i="7"/>
  <c r="F77" i="7"/>
  <c r="F185" i="7"/>
  <c r="F525" i="7"/>
  <c r="F984" i="7"/>
  <c r="F952" i="7"/>
  <c r="F1042" i="7"/>
  <c r="F1015" i="7"/>
  <c r="F489" i="7"/>
  <c r="F4" i="7"/>
  <c r="F379" i="7" l="1"/>
  <c r="G379" i="7" l="1"/>
  <c r="AQ2" i="1"/>
  <c r="A127" i="8" l="1"/>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T200" i="11"/>
  <c r="T199" i="11"/>
  <c r="T198" i="11"/>
  <c r="T197" i="11"/>
  <c r="T196" i="11"/>
  <c r="T195" i="11"/>
  <c r="T194" i="11"/>
  <c r="T193" i="11"/>
  <c r="T192" i="11"/>
  <c r="T191" i="11"/>
  <c r="T190" i="11"/>
  <c r="T189" i="11"/>
  <c r="T188" i="11"/>
  <c r="T187" i="11"/>
  <c r="T186" i="11"/>
  <c r="T185" i="11"/>
  <c r="T184" i="11"/>
  <c r="T183" i="11"/>
  <c r="T182" i="11"/>
  <c r="T181" i="11"/>
  <c r="T180" i="11"/>
  <c r="T179" i="11"/>
  <c r="T178" i="11"/>
  <c r="T177" i="11"/>
  <c r="T176" i="11"/>
  <c r="T175" i="11"/>
  <c r="T174" i="11"/>
  <c r="T173" i="11"/>
  <c r="T172" i="11"/>
  <c r="T171" i="11"/>
  <c r="T170" i="11"/>
  <c r="T169" i="11"/>
  <c r="T168" i="11"/>
  <c r="T167" i="11"/>
  <c r="T166" i="11"/>
  <c r="T165" i="11"/>
  <c r="T164" i="11"/>
  <c r="T163" i="11"/>
  <c r="T162" i="11"/>
  <c r="T161" i="11"/>
  <c r="T160" i="11"/>
  <c r="T159" i="11"/>
  <c r="T158" i="11"/>
  <c r="T157" i="11"/>
  <c r="T156" i="11"/>
  <c r="T155" i="11"/>
  <c r="T154" i="11"/>
  <c r="T153" i="11"/>
  <c r="T152" i="11"/>
  <c r="T151" i="11"/>
  <c r="T150" i="11"/>
  <c r="T149" i="11"/>
  <c r="T148" i="11"/>
  <c r="T147" i="11"/>
  <c r="T146" i="11"/>
  <c r="T145" i="11"/>
  <c r="T144" i="11"/>
  <c r="T143" i="11"/>
  <c r="T142" i="11"/>
  <c r="T141" i="11"/>
  <c r="T140" i="11"/>
  <c r="T139" i="11"/>
  <c r="T138" i="11"/>
  <c r="T137" i="11"/>
  <c r="T136" i="11"/>
  <c r="T135" i="11"/>
  <c r="T134" i="11"/>
  <c r="T133" i="11"/>
  <c r="T132" i="11"/>
  <c r="T131" i="11"/>
  <c r="T130" i="11"/>
  <c r="T129" i="11"/>
  <c r="T128" i="11"/>
  <c r="T127" i="11"/>
  <c r="T126" i="11"/>
  <c r="T125" i="11"/>
  <c r="T124" i="11"/>
  <c r="T123" i="11"/>
  <c r="T122" i="11"/>
  <c r="T121" i="11"/>
  <c r="T120" i="11"/>
  <c r="T119" i="11"/>
  <c r="T118" i="11"/>
  <c r="T117" i="11"/>
  <c r="T116" i="11"/>
  <c r="T115" i="11"/>
  <c r="T114" i="11"/>
  <c r="T113" i="11"/>
  <c r="T112" i="11"/>
  <c r="T111" i="11"/>
  <c r="T110" i="11"/>
  <c r="T109" i="11"/>
  <c r="T108" i="11"/>
  <c r="T107" i="11"/>
  <c r="T106" i="11"/>
  <c r="T105" i="11"/>
  <c r="T104" i="11"/>
  <c r="T103" i="11"/>
  <c r="T102" i="11"/>
  <c r="T101" i="11"/>
  <c r="T100" i="11"/>
  <c r="T99" i="11"/>
  <c r="T98" i="11"/>
  <c r="T97" i="11"/>
  <c r="T96" i="11"/>
  <c r="T95" i="11"/>
  <c r="T94" i="11"/>
  <c r="T93" i="11"/>
  <c r="T92" i="11"/>
  <c r="T91" i="11"/>
  <c r="T90" i="11"/>
  <c r="T89" i="11"/>
  <c r="T88" i="11"/>
  <c r="T87" i="11"/>
  <c r="T86" i="11"/>
  <c r="T85" i="11"/>
  <c r="T84" i="11"/>
  <c r="T83" i="11"/>
  <c r="T82" i="11"/>
  <c r="T81" i="11"/>
  <c r="T80" i="11"/>
  <c r="T79" i="11"/>
  <c r="T78"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8" i="11"/>
  <c r="T27" i="11"/>
  <c r="T26" i="11"/>
  <c r="T25" i="11"/>
  <c r="T24" i="11"/>
  <c r="T23" i="11"/>
  <c r="T22" i="11"/>
  <c r="T21" i="11"/>
  <c r="T20" i="11"/>
  <c r="T19" i="11"/>
  <c r="T18" i="11"/>
  <c r="T17" i="11"/>
  <c r="T16" i="11"/>
  <c r="T15" i="11"/>
  <c r="T14" i="11"/>
  <c r="T13" i="11"/>
  <c r="T12" i="11"/>
  <c r="T11" i="11"/>
  <c r="T10" i="11"/>
  <c r="T9" i="11"/>
  <c r="T8" i="11"/>
  <c r="T7" i="11"/>
  <c r="T6" i="11"/>
  <c r="V5" i="8"/>
  <c r="T5" i="11" s="1"/>
  <c r="V4" i="8"/>
  <c r="T4" i="11" s="1"/>
  <c r="Y1100" i="8" l="1"/>
  <c r="X1100" i="8"/>
  <c r="M1100" i="8"/>
  <c r="L1100" i="8"/>
  <c r="Y1099" i="8"/>
  <c r="X1099" i="8"/>
  <c r="M1099" i="8"/>
  <c r="L1099" i="8"/>
  <c r="Y1098" i="8"/>
  <c r="X1098" i="8"/>
  <c r="M1098" i="8"/>
  <c r="L1098" i="8"/>
  <c r="Y1097" i="8"/>
  <c r="X1097" i="8"/>
  <c r="M1097" i="8"/>
  <c r="L1097" i="8"/>
  <c r="Y1096" i="8"/>
  <c r="X1096" i="8"/>
  <c r="M1096" i="8"/>
  <c r="L1096" i="8"/>
  <c r="Y1095" i="8"/>
  <c r="X1095" i="8"/>
  <c r="M1095" i="8"/>
  <c r="L1095" i="8"/>
  <c r="Y1094" i="8"/>
  <c r="X1094" i="8"/>
  <c r="M1094" i="8"/>
  <c r="L1094" i="8"/>
  <c r="Y1093" i="8"/>
  <c r="X1093" i="8"/>
  <c r="M1093" i="8"/>
  <c r="L1093" i="8"/>
  <c r="Y1092" i="8"/>
  <c r="X1092" i="8"/>
  <c r="M1092" i="8"/>
  <c r="L1092" i="8"/>
  <c r="Y1091" i="8"/>
  <c r="X1091" i="8"/>
  <c r="M1091" i="8"/>
  <c r="L1091" i="8"/>
  <c r="Y1090" i="8"/>
  <c r="X1090" i="8"/>
  <c r="M1090" i="8"/>
  <c r="L1090" i="8"/>
  <c r="Y1089" i="8"/>
  <c r="X1089" i="8"/>
  <c r="M1089" i="8"/>
  <c r="L1089" i="8"/>
  <c r="Y1088" i="8"/>
  <c r="X1088" i="8"/>
  <c r="M1088" i="8"/>
  <c r="L1088" i="8"/>
  <c r="Y1087" i="8"/>
  <c r="X1087" i="8"/>
  <c r="M1087" i="8"/>
  <c r="L1087" i="8"/>
  <c r="Y1086" i="8"/>
  <c r="X1086" i="8"/>
  <c r="M1086" i="8"/>
  <c r="L1086" i="8"/>
  <c r="Y1085" i="8"/>
  <c r="X1085" i="8"/>
  <c r="M1085" i="8"/>
  <c r="L1085" i="8"/>
  <c r="Y1084" i="8"/>
  <c r="X1084" i="8"/>
  <c r="M1084" i="8"/>
  <c r="L1084" i="8"/>
  <c r="Y1083" i="8"/>
  <c r="X1083" i="8"/>
  <c r="M1083" i="8"/>
  <c r="L1083" i="8"/>
  <c r="Y1082" i="8"/>
  <c r="X1082" i="8"/>
  <c r="M1082" i="8"/>
  <c r="L1082" i="8"/>
  <c r="Y1081" i="8"/>
  <c r="X1081" i="8"/>
  <c r="M1081" i="8"/>
  <c r="L1081" i="8"/>
  <c r="Y1080" i="8"/>
  <c r="X1080" i="8"/>
  <c r="M1080" i="8"/>
  <c r="L1080" i="8"/>
  <c r="Y1079" i="8"/>
  <c r="X1079" i="8"/>
  <c r="M1079" i="8"/>
  <c r="L1079" i="8"/>
  <c r="Y1078" i="8"/>
  <c r="X1078" i="8"/>
  <c r="M1078" i="8"/>
  <c r="L1078" i="8"/>
  <c r="Y1077" i="8"/>
  <c r="X1077" i="8"/>
  <c r="M1077" i="8"/>
  <c r="L1077" i="8"/>
  <c r="Y1076" i="8"/>
  <c r="X1076" i="8"/>
  <c r="M1076" i="8"/>
  <c r="L1076" i="8"/>
  <c r="Y1075" i="8"/>
  <c r="X1075" i="8"/>
  <c r="M1075" i="8"/>
  <c r="L1075" i="8"/>
  <c r="Y1074" i="8"/>
  <c r="X1074" i="8"/>
  <c r="M1074" i="8"/>
  <c r="L1074" i="8"/>
  <c r="Y1073" i="8"/>
  <c r="X1073" i="8"/>
  <c r="M1073" i="8"/>
  <c r="L1073" i="8"/>
  <c r="Y1072" i="8"/>
  <c r="X1072" i="8"/>
  <c r="M1072" i="8"/>
  <c r="L1072" i="8"/>
  <c r="Y1071" i="8"/>
  <c r="X1071" i="8"/>
  <c r="M1071" i="8"/>
  <c r="L1071" i="8"/>
  <c r="Y1070" i="8"/>
  <c r="X1070" i="8"/>
  <c r="M1070" i="8"/>
  <c r="L1070" i="8"/>
  <c r="Y1069" i="8"/>
  <c r="X1069" i="8"/>
  <c r="M1069" i="8"/>
  <c r="L1069" i="8"/>
  <c r="Y1068" i="8"/>
  <c r="X1068" i="8"/>
  <c r="M1068" i="8"/>
  <c r="L1068" i="8"/>
  <c r="Y1067" i="8"/>
  <c r="X1067" i="8"/>
  <c r="M1067" i="8"/>
  <c r="L1067" i="8"/>
  <c r="Y1066" i="8"/>
  <c r="X1066" i="8"/>
  <c r="M1066" i="8"/>
  <c r="L1066" i="8"/>
  <c r="Y1065" i="8"/>
  <c r="X1065" i="8"/>
  <c r="M1065" i="8"/>
  <c r="L1065" i="8"/>
  <c r="Y1064" i="8"/>
  <c r="X1064" i="8"/>
  <c r="M1064" i="8"/>
  <c r="L1064" i="8"/>
  <c r="Y1063" i="8"/>
  <c r="X1063" i="8"/>
  <c r="M1063" i="8"/>
  <c r="L1063" i="8"/>
  <c r="Y1062" i="8"/>
  <c r="X1062" i="8"/>
  <c r="M1062" i="8"/>
  <c r="L1062" i="8"/>
  <c r="Y1061" i="8"/>
  <c r="X1061" i="8"/>
  <c r="M1061" i="8"/>
  <c r="L1061" i="8"/>
  <c r="Y1060" i="8"/>
  <c r="X1060" i="8"/>
  <c r="M1060" i="8"/>
  <c r="L1060" i="8"/>
  <c r="Y1059" i="8"/>
  <c r="X1059" i="8"/>
  <c r="M1059" i="8"/>
  <c r="L1059" i="8"/>
  <c r="Y1058" i="8"/>
  <c r="X1058" i="8"/>
  <c r="M1058" i="8"/>
  <c r="L1058" i="8"/>
  <c r="Y1057" i="8"/>
  <c r="X1057" i="8"/>
  <c r="M1057" i="8"/>
  <c r="L1057" i="8"/>
  <c r="Y1056" i="8"/>
  <c r="X1056" i="8"/>
  <c r="M1056" i="8"/>
  <c r="L1056" i="8"/>
  <c r="Y1055" i="8"/>
  <c r="X1055" i="8"/>
  <c r="M1055" i="8"/>
  <c r="L1055" i="8"/>
  <c r="Y1054" i="8"/>
  <c r="X1054" i="8"/>
  <c r="M1054" i="8"/>
  <c r="L1054" i="8"/>
  <c r="Y1053" i="8"/>
  <c r="X1053" i="8"/>
  <c r="M1053" i="8"/>
  <c r="L1053" i="8"/>
  <c r="Y1052" i="8"/>
  <c r="X1052" i="8"/>
  <c r="M1052" i="8"/>
  <c r="L1052" i="8"/>
  <c r="Y1051" i="8"/>
  <c r="X1051" i="8"/>
  <c r="M1051" i="8"/>
  <c r="L1051" i="8"/>
  <c r="Y1050" i="8"/>
  <c r="X1050" i="8"/>
  <c r="M1050" i="8"/>
  <c r="L1050" i="8"/>
  <c r="Y1049" i="8"/>
  <c r="X1049" i="8"/>
  <c r="M1049" i="8"/>
  <c r="L1049" i="8"/>
  <c r="Y1048" i="8"/>
  <c r="X1048" i="8"/>
  <c r="M1048" i="8"/>
  <c r="L1048" i="8"/>
  <c r="Y1047" i="8"/>
  <c r="X1047" i="8"/>
  <c r="M1047" i="8"/>
  <c r="L1047" i="8"/>
  <c r="Y1046" i="8"/>
  <c r="X1046" i="8"/>
  <c r="M1046" i="8"/>
  <c r="L1046" i="8"/>
  <c r="Y1045" i="8"/>
  <c r="X1045" i="8"/>
  <c r="M1045" i="8"/>
  <c r="L1045" i="8"/>
  <c r="Y1044" i="8"/>
  <c r="X1044" i="8"/>
  <c r="M1044" i="8"/>
  <c r="L1044" i="8"/>
  <c r="Y1043" i="8"/>
  <c r="X1043" i="8"/>
  <c r="M1043" i="8"/>
  <c r="L1043" i="8"/>
  <c r="Y1042" i="8"/>
  <c r="X1042" i="8"/>
  <c r="M1042" i="8"/>
  <c r="L1042" i="8"/>
  <c r="Y1041" i="8"/>
  <c r="X1041" i="8"/>
  <c r="M1041" i="8"/>
  <c r="L1041" i="8"/>
  <c r="Y1040" i="8"/>
  <c r="X1040" i="8"/>
  <c r="M1040" i="8"/>
  <c r="L1040" i="8"/>
  <c r="Y1039" i="8"/>
  <c r="X1039" i="8"/>
  <c r="M1039" i="8"/>
  <c r="L1039" i="8"/>
  <c r="Y1038" i="8"/>
  <c r="X1038" i="8"/>
  <c r="M1038" i="8"/>
  <c r="L1038" i="8"/>
  <c r="Y1037" i="8"/>
  <c r="X1037" i="8"/>
  <c r="M1037" i="8"/>
  <c r="L1037" i="8"/>
  <c r="Y1036" i="8"/>
  <c r="X1036" i="8"/>
  <c r="M1036" i="8"/>
  <c r="L1036" i="8"/>
  <c r="Y1035" i="8"/>
  <c r="X1035" i="8"/>
  <c r="M1035" i="8"/>
  <c r="L1035" i="8"/>
  <c r="Y1034" i="8"/>
  <c r="X1034" i="8"/>
  <c r="M1034" i="8"/>
  <c r="L1034" i="8"/>
  <c r="Y1033" i="8"/>
  <c r="X1033" i="8"/>
  <c r="M1033" i="8"/>
  <c r="L1033" i="8"/>
  <c r="Y1032" i="8"/>
  <c r="X1032" i="8"/>
  <c r="M1032" i="8"/>
  <c r="L1032" i="8"/>
  <c r="Y1031" i="8"/>
  <c r="X1031" i="8"/>
  <c r="M1031" i="8"/>
  <c r="L1031" i="8"/>
  <c r="Y1030" i="8"/>
  <c r="X1030" i="8"/>
  <c r="M1030" i="8"/>
  <c r="L1030" i="8"/>
  <c r="Y1029" i="8"/>
  <c r="X1029" i="8"/>
  <c r="M1029" i="8"/>
  <c r="L1029" i="8"/>
  <c r="Y1028" i="8"/>
  <c r="X1028" i="8"/>
  <c r="M1028" i="8"/>
  <c r="L1028" i="8"/>
  <c r="Y1027" i="8"/>
  <c r="X1027" i="8"/>
  <c r="M1027" i="8"/>
  <c r="L1027" i="8"/>
  <c r="Y1026" i="8"/>
  <c r="X1026" i="8"/>
  <c r="M1026" i="8"/>
  <c r="L1026" i="8"/>
  <c r="Y1025" i="8"/>
  <c r="X1025" i="8"/>
  <c r="M1025" i="8"/>
  <c r="L1025" i="8"/>
  <c r="Y1024" i="8"/>
  <c r="X1024" i="8"/>
  <c r="M1024" i="8"/>
  <c r="L1024" i="8"/>
  <c r="Y1023" i="8"/>
  <c r="X1023" i="8"/>
  <c r="M1023" i="8"/>
  <c r="L1023" i="8"/>
  <c r="Y1022" i="8"/>
  <c r="X1022" i="8"/>
  <c r="M1022" i="8"/>
  <c r="L1022" i="8"/>
  <c r="Y1021" i="8"/>
  <c r="X1021" i="8"/>
  <c r="M1021" i="8"/>
  <c r="L1021" i="8"/>
  <c r="Y1020" i="8"/>
  <c r="X1020" i="8"/>
  <c r="M1020" i="8"/>
  <c r="L1020" i="8"/>
  <c r="Y1019" i="8"/>
  <c r="X1019" i="8"/>
  <c r="M1019" i="8"/>
  <c r="L1019" i="8"/>
  <c r="Y1018" i="8"/>
  <c r="X1018" i="8"/>
  <c r="M1018" i="8"/>
  <c r="L1018" i="8"/>
  <c r="Y1017" i="8"/>
  <c r="X1017" i="8"/>
  <c r="M1017" i="8"/>
  <c r="L1017" i="8"/>
  <c r="Y1016" i="8"/>
  <c r="X1016" i="8"/>
  <c r="M1016" i="8"/>
  <c r="L1016" i="8"/>
  <c r="Y1015" i="8"/>
  <c r="X1015" i="8"/>
  <c r="M1015" i="8"/>
  <c r="L1015" i="8"/>
  <c r="Y1014" i="8"/>
  <c r="X1014" i="8"/>
  <c r="M1014" i="8"/>
  <c r="L1014" i="8"/>
  <c r="Y1013" i="8"/>
  <c r="X1013" i="8"/>
  <c r="M1013" i="8"/>
  <c r="L1013" i="8"/>
  <c r="Y1012" i="8"/>
  <c r="X1012" i="8"/>
  <c r="M1012" i="8"/>
  <c r="L1012" i="8"/>
  <c r="Y1011" i="8"/>
  <c r="X1011" i="8"/>
  <c r="M1011" i="8"/>
  <c r="L1011" i="8"/>
  <c r="Y1010" i="8"/>
  <c r="X1010" i="8"/>
  <c r="M1010" i="8"/>
  <c r="L1010" i="8"/>
  <c r="Y1009" i="8"/>
  <c r="X1009" i="8"/>
  <c r="M1009" i="8"/>
  <c r="L1009" i="8"/>
  <c r="Y1008" i="8"/>
  <c r="X1008" i="8"/>
  <c r="M1008" i="8"/>
  <c r="L1008" i="8"/>
  <c r="Y1007" i="8"/>
  <c r="X1007" i="8"/>
  <c r="M1007" i="8"/>
  <c r="L1007" i="8"/>
  <c r="Y1006" i="8"/>
  <c r="X1006" i="8"/>
  <c r="M1006" i="8"/>
  <c r="L1006" i="8"/>
  <c r="Y1005" i="8"/>
  <c r="X1005" i="8"/>
  <c r="M1005" i="8"/>
  <c r="L1005" i="8"/>
  <c r="Y1004" i="8"/>
  <c r="X1004" i="8"/>
  <c r="M1004" i="8"/>
  <c r="L1004" i="8"/>
  <c r="Y1003" i="8"/>
  <c r="X1003" i="8"/>
  <c r="M1003" i="8"/>
  <c r="L1003" i="8"/>
  <c r="Y1002" i="8"/>
  <c r="X1002" i="8"/>
  <c r="M1002" i="8"/>
  <c r="L1002" i="8"/>
  <c r="Y1001" i="8"/>
  <c r="X1001" i="8"/>
  <c r="M1001" i="8"/>
  <c r="L1001" i="8"/>
  <c r="Y1000" i="8"/>
  <c r="X1000" i="8"/>
  <c r="M1000" i="8"/>
  <c r="L1000" i="8"/>
  <c r="Y999" i="8"/>
  <c r="X999" i="8"/>
  <c r="M999" i="8"/>
  <c r="L999" i="8"/>
  <c r="Y998" i="8"/>
  <c r="X998" i="8"/>
  <c r="M998" i="8"/>
  <c r="L998" i="8"/>
  <c r="Y997" i="8"/>
  <c r="X997" i="8"/>
  <c r="M997" i="8"/>
  <c r="L997" i="8"/>
  <c r="Y996" i="8"/>
  <c r="X996" i="8"/>
  <c r="M996" i="8"/>
  <c r="L996" i="8"/>
  <c r="Y995" i="8"/>
  <c r="X995" i="8"/>
  <c r="M995" i="8"/>
  <c r="L995" i="8"/>
  <c r="Y994" i="8"/>
  <c r="X994" i="8"/>
  <c r="M994" i="8"/>
  <c r="L994" i="8"/>
  <c r="Y993" i="8"/>
  <c r="X993" i="8"/>
  <c r="M993" i="8"/>
  <c r="L993" i="8"/>
  <c r="Y992" i="8"/>
  <c r="X992" i="8"/>
  <c r="M992" i="8"/>
  <c r="L992" i="8"/>
  <c r="Y991" i="8"/>
  <c r="X991" i="8"/>
  <c r="M991" i="8"/>
  <c r="L991" i="8"/>
  <c r="Y990" i="8"/>
  <c r="X990" i="8"/>
  <c r="M990" i="8"/>
  <c r="L990" i="8"/>
  <c r="Y989" i="8"/>
  <c r="X989" i="8"/>
  <c r="M989" i="8"/>
  <c r="L989" i="8"/>
  <c r="Y988" i="8"/>
  <c r="X988" i="8"/>
  <c r="M988" i="8"/>
  <c r="L988" i="8"/>
  <c r="Y987" i="8"/>
  <c r="X987" i="8"/>
  <c r="M987" i="8"/>
  <c r="L987" i="8"/>
  <c r="Y986" i="8"/>
  <c r="X986" i="8"/>
  <c r="M986" i="8"/>
  <c r="L986" i="8"/>
  <c r="Y985" i="8"/>
  <c r="X985" i="8"/>
  <c r="M985" i="8"/>
  <c r="L985" i="8"/>
  <c r="Y984" i="8"/>
  <c r="X984" i="8"/>
  <c r="M984" i="8"/>
  <c r="L984" i="8"/>
  <c r="Y983" i="8"/>
  <c r="X983" i="8"/>
  <c r="M983" i="8"/>
  <c r="L983" i="8"/>
  <c r="Y982" i="8"/>
  <c r="X982" i="8"/>
  <c r="M982" i="8"/>
  <c r="L982" i="8"/>
  <c r="Y981" i="8"/>
  <c r="X981" i="8"/>
  <c r="M981" i="8"/>
  <c r="L981" i="8"/>
  <c r="Y980" i="8"/>
  <c r="X980" i="8"/>
  <c r="M980" i="8"/>
  <c r="L980" i="8"/>
  <c r="Y979" i="8"/>
  <c r="X979" i="8"/>
  <c r="M979" i="8"/>
  <c r="L979" i="8"/>
  <c r="Y978" i="8"/>
  <c r="X978" i="8"/>
  <c r="M978" i="8"/>
  <c r="L978" i="8"/>
  <c r="Y977" i="8"/>
  <c r="X977" i="8"/>
  <c r="M977" i="8"/>
  <c r="L977" i="8"/>
  <c r="Y976" i="8"/>
  <c r="X976" i="8"/>
  <c r="M976" i="8"/>
  <c r="L976" i="8"/>
  <c r="Y975" i="8"/>
  <c r="X975" i="8"/>
  <c r="M975" i="8"/>
  <c r="L975" i="8"/>
  <c r="Y974" i="8"/>
  <c r="X974" i="8"/>
  <c r="M974" i="8"/>
  <c r="L974" i="8"/>
  <c r="Y973" i="8"/>
  <c r="X973" i="8"/>
  <c r="M973" i="8"/>
  <c r="L973" i="8"/>
  <c r="Y972" i="8"/>
  <c r="X972" i="8"/>
  <c r="M972" i="8"/>
  <c r="L972" i="8"/>
  <c r="Y971" i="8"/>
  <c r="X971" i="8"/>
  <c r="M971" i="8"/>
  <c r="L971" i="8"/>
  <c r="Y970" i="8"/>
  <c r="X970" i="8"/>
  <c r="M970" i="8"/>
  <c r="L970" i="8"/>
  <c r="Y969" i="8"/>
  <c r="X969" i="8"/>
  <c r="M969" i="8"/>
  <c r="L969" i="8"/>
  <c r="Y968" i="8"/>
  <c r="X968" i="8"/>
  <c r="M968" i="8"/>
  <c r="L968" i="8"/>
  <c r="Y967" i="8"/>
  <c r="X967" i="8"/>
  <c r="M967" i="8"/>
  <c r="L967" i="8"/>
  <c r="Y966" i="8"/>
  <c r="X966" i="8"/>
  <c r="M966" i="8"/>
  <c r="L966" i="8"/>
  <c r="Y965" i="8"/>
  <c r="X965" i="8"/>
  <c r="M965" i="8"/>
  <c r="L965" i="8"/>
  <c r="Y964" i="8"/>
  <c r="X964" i="8"/>
  <c r="M964" i="8"/>
  <c r="L964" i="8"/>
  <c r="Y963" i="8"/>
  <c r="X963" i="8"/>
  <c r="M963" i="8"/>
  <c r="L963" i="8"/>
  <c r="Y962" i="8"/>
  <c r="X962" i="8"/>
  <c r="M962" i="8"/>
  <c r="L962" i="8"/>
  <c r="Y961" i="8"/>
  <c r="X961" i="8"/>
  <c r="M961" i="8"/>
  <c r="L961" i="8"/>
  <c r="Y960" i="8"/>
  <c r="X960" i="8"/>
  <c r="M960" i="8"/>
  <c r="L960" i="8"/>
  <c r="Y959" i="8"/>
  <c r="X959" i="8"/>
  <c r="M959" i="8"/>
  <c r="L959" i="8"/>
  <c r="Y958" i="8"/>
  <c r="X958" i="8"/>
  <c r="M958" i="8"/>
  <c r="L958" i="8"/>
  <c r="Y957" i="8"/>
  <c r="X957" i="8"/>
  <c r="M957" i="8"/>
  <c r="L957" i="8"/>
  <c r="Y956" i="8"/>
  <c r="X956" i="8"/>
  <c r="M956" i="8"/>
  <c r="L956" i="8"/>
  <c r="Y955" i="8"/>
  <c r="X955" i="8"/>
  <c r="M955" i="8"/>
  <c r="L955" i="8"/>
  <c r="Y954" i="8"/>
  <c r="X954" i="8"/>
  <c r="M954" i="8"/>
  <c r="L954" i="8"/>
  <c r="Y953" i="8"/>
  <c r="X953" i="8"/>
  <c r="M953" i="8"/>
  <c r="L953" i="8"/>
  <c r="Y952" i="8"/>
  <c r="X952" i="8"/>
  <c r="M952" i="8"/>
  <c r="L952" i="8"/>
  <c r="Y951" i="8"/>
  <c r="X951" i="8"/>
  <c r="M951" i="8"/>
  <c r="L951" i="8"/>
  <c r="Y950" i="8"/>
  <c r="X950" i="8"/>
  <c r="M950" i="8"/>
  <c r="L950" i="8"/>
  <c r="Y949" i="8"/>
  <c r="X949" i="8"/>
  <c r="M949" i="8"/>
  <c r="L949" i="8"/>
  <c r="Y948" i="8"/>
  <c r="X948" i="8"/>
  <c r="M948" i="8"/>
  <c r="L948" i="8"/>
  <c r="Y947" i="8"/>
  <c r="X947" i="8"/>
  <c r="M947" i="8"/>
  <c r="L947" i="8"/>
  <c r="Y946" i="8"/>
  <c r="X946" i="8"/>
  <c r="M946" i="8"/>
  <c r="L946" i="8"/>
  <c r="Y945" i="8"/>
  <c r="X945" i="8"/>
  <c r="M945" i="8"/>
  <c r="L945" i="8"/>
  <c r="Y944" i="8"/>
  <c r="X944" i="8"/>
  <c r="M944" i="8"/>
  <c r="L944" i="8"/>
  <c r="Y943" i="8"/>
  <c r="X943" i="8"/>
  <c r="M943" i="8"/>
  <c r="L943" i="8"/>
  <c r="Y942" i="8"/>
  <c r="X942" i="8"/>
  <c r="M942" i="8"/>
  <c r="L942" i="8"/>
  <c r="Y941" i="8"/>
  <c r="X941" i="8"/>
  <c r="M941" i="8"/>
  <c r="L941" i="8"/>
  <c r="Y940" i="8"/>
  <c r="X940" i="8"/>
  <c r="M940" i="8"/>
  <c r="L940" i="8"/>
  <c r="Y939" i="8"/>
  <c r="X939" i="8"/>
  <c r="M939" i="8"/>
  <c r="L939" i="8"/>
  <c r="Y938" i="8"/>
  <c r="X938" i="8"/>
  <c r="M938" i="8"/>
  <c r="L938" i="8"/>
  <c r="Y937" i="8"/>
  <c r="X937" i="8"/>
  <c r="M937" i="8"/>
  <c r="L937" i="8"/>
  <c r="Y936" i="8"/>
  <c r="X936" i="8"/>
  <c r="M936" i="8"/>
  <c r="L936" i="8"/>
  <c r="Y935" i="8"/>
  <c r="X935" i="8"/>
  <c r="M935" i="8"/>
  <c r="L935" i="8"/>
  <c r="Y934" i="8"/>
  <c r="X934" i="8"/>
  <c r="M934" i="8"/>
  <c r="L934" i="8"/>
  <c r="Y933" i="8"/>
  <c r="X933" i="8"/>
  <c r="M933" i="8"/>
  <c r="L933" i="8"/>
  <c r="Y932" i="8"/>
  <c r="X932" i="8"/>
  <c r="M932" i="8"/>
  <c r="L932" i="8"/>
  <c r="Y931" i="8"/>
  <c r="X931" i="8"/>
  <c r="M931" i="8"/>
  <c r="L931" i="8"/>
  <c r="Y930" i="8"/>
  <c r="X930" i="8"/>
  <c r="M930" i="8"/>
  <c r="L930" i="8"/>
  <c r="Y929" i="8"/>
  <c r="X929" i="8"/>
  <c r="M929" i="8"/>
  <c r="L929" i="8"/>
  <c r="Y928" i="8"/>
  <c r="X928" i="8"/>
  <c r="M928" i="8"/>
  <c r="L928" i="8"/>
  <c r="Y927" i="8"/>
  <c r="X927" i="8"/>
  <c r="M927" i="8"/>
  <c r="L927" i="8"/>
  <c r="Y926" i="8"/>
  <c r="X926" i="8"/>
  <c r="M926" i="8"/>
  <c r="L926" i="8"/>
  <c r="Y925" i="8"/>
  <c r="X925" i="8"/>
  <c r="M925" i="8"/>
  <c r="L925" i="8"/>
  <c r="Y924" i="8"/>
  <c r="X924" i="8"/>
  <c r="M924" i="8"/>
  <c r="L924" i="8"/>
  <c r="Y923" i="8"/>
  <c r="X923" i="8"/>
  <c r="M923" i="8"/>
  <c r="L923" i="8"/>
  <c r="Y922" i="8"/>
  <c r="X922" i="8"/>
  <c r="M922" i="8"/>
  <c r="L922" i="8"/>
  <c r="Y921" i="8"/>
  <c r="X921" i="8"/>
  <c r="M921" i="8"/>
  <c r="L921" i="8"/>
  <c r="Y920" i="8"/>
  <c r="X920" i="8"/>
  <c r="M920" i="8"/>
  <c r="L920" i="8"/>
  <c r="Y919" i="8"/>
  <c r="X919" i="8"/>
  <c r="M919" i="8"/>
  <c r="L919" i="8"/>
  <c r="Y918" i="8"/>
  <c r="X918" i="8"/>
  <c r="M918" i="8"/>
  <c r="L918" i="8"/>
  <c r="Y917" i="8"/>
  <c r="X917" i="8"/>
  <c r="M917" i="8"/>
  <c r="L917" i="8"/>
  <c r="Y916" i="8"/>
  <c r="X916" i="8"/>
  <c r="M916" i="8"/>
  <c r="L916" i="8"/>
  <c r="Y915" i="8"/>
  <c r="X915" i="8"/>
  <c r="M915" i="8"/>
  <c r="L915" i="8"/>
  <c r="Y914" i="8"/>
  <c r="X914" i="8"/>
  <c r="M914" i="8"/>
  <c r="L914" i="8"/>
  <c r="Y913" i="8"/>
  <c r="X913" i="8"/>
  <c r="M913" i="8"/>
  <c r="L913" i="8"/>
  <c r="Y912" i="8"/>
  <c r="X912" i="8"/>
  <c r="M912" i="8"/>
  <c r="L912" i="8"/>
  <c r="Y911" i="8"/>
  <c r="X911" i="8"/>
  <c r="M911" i="8"/>
  <c r="L911" i="8"/>
  <c r="Y910" i="8"/>
  <c r="X910" i="8"/>
  <c r="M910" i="8"/>
  <c r="L910" i="8"/>
  <c r="Y909" i="8"/>
  <c r="X909" i="8"/>
  <c r="M909" i="8"/>
  <c r="L909" i="8"/>
  <c r="Y908" i="8"/>
  <c r="X908" i="8"/>
  <c r="M908" i="8"/>
  <c r="L908" i="8"/>
  <c r="Y907" i="8"/>
  <c r="X907" i="8"/>
  <c r="M907" i="8"/>
  <c r="L907" i="8"/>
  <c r="Y906" i="8"/>
  <c r="X906" i="8"/>
  <c r="M906" i="8"/>
  <c r="L906" i="8"/>
  <c r="Y905" i="8"/>
  <c r="X905" i="8"/>
  <c r="M905" i="8"/>
  <c r="L905" i="8"/>
  <c r="Y904" i="8"/>
  <c r="X904" i="8"/>
  <c r="M904" i="8"/>
  <c r="L904" i="8"/>
  <c r="Y903" i="8"/>
  <c r="X903" i="8"/>
  <c r="M903" i="8"/>
  <c r="L903" i="8"/>
  <c r="Y902" i="8"/>
  <c r="X902" i="8"/>
  <c r="M902" i="8"/>
  <c r="L902" i="8"/>
  <c r="Y901" i="8"/>
  <c r="X901" i="8"/>
  <c r="M901" i="8"/>
  <c r="L901" i="8"/>
  <c r="Y900" i="8"/>
  <c r="X900" i="8"/>
  <c r="M900" i="8"/>
  <c r="L900" i="8"/>
  <c r="Y899" i="8"/>
  <c r="X899" i="8"/>
  <c r="M899" i="8"/>
  <c r="L899" i="8"/>
  <c r="Y898" i="8"/>
  <c r="X898" i="8"/>
  <c r="M898" i="8"/>
  <c r="L898" i="8"/>
  <c r="Y897" i="8"/>
  <c r="X897" i="8"/>
  <c r="M897" i="8"/>
  <c r="L897" i="8"/>
  <c r="Y896" i="8"/>
  <c r="X896" i="8"/>
  <c r="M896" i="8"/>
  <c r="L896" i="8"/>
  <c r="Y895" i="8"/>
  <c r="X895" i="8"/>
  <c r="M895" i="8"/>
  <c r="L895" i="8"/>
  <c r="Y894" i="8"/>
  <c r="X894" i="8"/>
  <c r="M894" i="8"/>
  <c r="L894" i="8"/>
  <c r="Y893" i="8"/>
  <c r="X893" i="8"/>
  <c r="M893" i="8"/>
  <c r="L893" i="8"/>
  <c r="Y892" i="8"/>
  <c r="X892" i="8"/>
  <c r="M892" i="8"/>
  <c r="L892" i="8"/>
  <c r="Y891" i="8"/>
  <c r="X891" i="8"/>
  <c r="M891" i="8"/>
  <c r="L891" i="8"/>
  <c r="Y890" i="8"/>
  <c r="X890" i="8"/>
  <c r="M890" i="8"/>
  <c r="L890" i="8"/>
  <c r="Y889" i="8"/>
  <c r="X889" i="8"/>
  <c r="M889" i="8"/>
  <c r="L889" i="8"/>
  <c r="Y888" i="8"/>
  <c r="X888" i="8"/>
  <c r="M888" i="8"/>
  <c r="L888" i="8"/>
  <c r="Y887" i="8"/>
  <c r="X887" i="8"/>
  <c r="M887" i="8"/>
  <c r="L887" i="8"/>
  <c r="Y886" i="8"/>
  <c r="X886" i="8"/>
  <c r="M886" i="8"/>
  <c r="L886" i="8"/>
  <c r="Y885" i="8"/>
  <c r="X885" i="8"/>
  <c r="M885" i="8"/>
  <c r="L885" i="8"/>
  <c r="Y884" i="8"/>
  <c r="X884" i="8"/>
  <c r="M884" i="8"/>
  <c r="L884" i="8"/>
  <c r="Y883" i="8"/>
  <c r="X883" i="8"/>
  <c r="M883" i="8"/>
  <c r="L883" i="8"/>
  <c r="Y882" i="8"/>
  <c r="X882" i="8"/>
  <c r="M882" i="8"/>
  <c r="L882" i="8"/>
  <c r="Y881" i="8"/>
  <c r="X881" i="8"/>
  <c r="M881" i="8"/>
  <c r="L881" i="8"/>
  <c r="Y880" i="8"/>
  <c r="X880" i="8"/>
  <c r="M880" i="8"/>
  <c r="L880" i="8"/>
  <c r="Y879" i="8"/>
  <c r="X879" i="8"/>
  <c r="M879" i="8"/>
  <c r="L879" i="8"/>
  <c r="Y878" i="8"/>
  <c r="X878" i="8"/>
  <c r="M878" i="8"/>
  <c r="L878" i="8"/>
  <c r="Y877" i="8"/>
  <c r="X877" i="8"/>
  <c r="M877" i="8"/>
  <c r="L877" i="8"/>
  <c r="Y876" i="8"/>
  <c r="X876" i="8"/>
  <c r="M876" i="8"/>
  <c r="L876" i="8"/>
  <c r="Y875" i="8"/>
  <c r="X875" i="8"/>
  <c r="M875" i="8"/>
  <c r="L875" i="8"/>
  <c r="Y874" i="8"/>
  <c r="X874" i="8"/>
  <c r="M874" i="8"/>
  <c r="L874" i="8"/>
  <c r="Y873" i="8"/>
  <c r="X873" i="8"/>
  <c r="M873" i="8"/>
  <c r="L873" i="8"/>
  <c r="Y872" i="8"/>
  <c r="X872" i="8"/>
  <c r="M872" i="8"/>
  <c r="L872" i="8"/>
  <c r="Y871" i="8"/>
  <c r="X871" i="8"/>
  <c r="M871" i="8"/>
  <c r="L871" i="8"/>
  <c r="Y870" i="8"/>
  <c r="X870" i="8"/>
  <c r="M870" i="8"/>
  <c r="L870" i="8"/>
  <c r="Y869" i="8"/>
  <c r="X869" i="8"/>
  <c r="M869" i="8"/>
  <c r="L869" i="8"/>
  <c r="Y868" i="8"/>
  <c r="X868" i="8"/>
  <c r="M868" i="8"/>
  <c r="L868" i="8"/>
  <c r="Y867" i="8"/>
  <c r="X867" i="8"/>
  <c r="M867" i="8"/>
  <c r="L867" i="8"/>
  <c r="Y866" i="8"/>
  <c r="X866" i="8"/>
  <c r="M866" i="8"/>
  <c r="L866" i="8"/>
  <c r="Y865" i="8"/>
  <c r="X865" i="8"/>
  <c r="M865" i="8"/>
  <c r="L865" i="8"/>
  <c r="Y864" i="8"/>
  <c r="X864" i="8"/>
  <c r="M864" i="8"/>
  <c r="L864" i="8"/>
  <c r="Y863" i="8"/>
  <c r="X863" i="8"/>
  <c r="M863" i="8"/>
  <c r="L863" i="8"/>
  <c r="Y862" i="8"/>
  <c r="X862" i="8"/>
  <c r="M862" i="8"/>
  <c r="L862" i="8"/>
  <c r="Y861" i="8"/>
  <c r="X861" i="8"/>
  <c r="M861" i="8"/>
  <c r="L861" i="8"/>
  <c r="Y860" i="8"/>
  <c r="X860" i="8"/>
  <c r="M860" i="8"/>
  <c r="L860" i="8"/>
  <c r="Y859" i="8"/>
  <c r="X859" i="8"/>
  <c r="M859" i="8"/>
  <c r="L859" i="8"/>
  <c r="Y858" i="8"/>
  <c r="X858" i="8"/>
  <c r="M858" i="8"/>
  <c r="L858" i="8"/>
  <c r="Y857" i="8"/>
  <c r="X857" i="8"/>
  <c r="M857" i="8"/>
  <c r="L857" i="8"/>
  <c r="Y856" i="8"/>
  <c r="X856" i="8"/>
  <c r="M856" i="8"/>
  <c r="L856" i="8"/>
  <c r="Y855" i="8"/>
  <c r="X855" i="8"/>
  <c r="M855" i="8"/>
  <c r="L855" i="8"/>
  <c r="Y854" i="8"/>
  <c r="X854" i="8"/>
  <c r="M854" i="8"/>
  <c r="L854" i="8"/>
  <c r="Y853" i="8"/>
  <c r="X853" i="8"/>
  <c r="M853" i="8"/>
  <c r="L853" i="8"/>
  <c r="Y852" i="8"/>
  <c r="X852" i="8"/>
  <c r="M852" i="8"/>
  <c r="L852" i="8"/>
  <c r="Y851" i="8"/>
  <c r="X851" i="8"/>
  <c r="M851" i="8"/>
  <c r="L851" i="8"/>
  <c r="Y850" i="8"/>
  <c r="X850" i="8"/>
  <c r="M850" i="8"/>
  <c r="L850" i="8"/>
  <c r="Y849" i="8"/>
  <c r="X849" i="8"/>
  <c r="M849" i="8"/>
  <c r="L849" i="8"/>
  <c r="Y848" i="8"/>
  <c r="X848" i="8"/>
  <c r="M848" i="8"/>
  <c r="L848" i="8"/>
  <c r="Y847" i="8"/>
  <c r="X847" i="8"/>
  <c r="M847" i="8"/>
  <c r="L847" i="8"/>
  <c r="Y846" i="8"/>
  <c r="X846" i="8"/>
  <c r="M846" i="8"/>
  <c r="L846" i="8"/>
  <c r="Y845" i="8"/>
  <c r="X845" i="8"/>
  <c r="M845" i="8"/>
  <c r="L845" i="8"/>
  <c r="Y844" i="8"/>
  <c r="X844" i="8"/>
  <c r="M844" i="8"/>
  <c r="L844" i="8"/>
  <c r="Y843" i="8"/>
  <c r="X843" i="8"/>
  <c r="M843" i="8"/>
  <c r="L843" i="8"/>
  <c r="Y842" i="8"/>
  <c r="X842" i="8"/>
  <c r="M842" i="8"/>
  <c r="L842" i="8"/>
  <c r="Y841" i="8"/>
  <c r="X841" i="8"/>
  <c r="M841" i="8"/>
  <c r="L841" i="8"/>
  <c r="Y840" i="8"/>
  <c r="X840" i="8"/>
  <c r="M840" i="8"/>
  <c r="L840" i="8"/>
  <c r="Y839" i="8"/>
  <c r="X839" i="8"/>
  <c r="M839" i="8"/>
  <c r="L839" i="8"/>
  <c r="Y838" i="8"/>
  <c r="X838" i="8"/>
  <c r="M838" i="8"/>
  <c r="L838" i="8"/>
  <c r="Y837" i="8"/>
  <c r="X837" i="8"/>
  <c r="M837" i="8"/>
  <c r="L837" i="8"/>
  <c r="Y836" i="8"/>
  <c r="X836" i="8"/>
  <c r="M836" i="8"/>
  <c r="L836" i="8"/>
  <c r="Y835" i="8"/>
  <c r="X835" i="8"/>
  <c r="M835" i="8"/>
  <c r="L835" i="8"/>
  <c r="Y834" i="8"/>
  <c r="X834" i="8"/>
  <c r="M834" i="8"/>
  <c r="L834" i="8"/>
  <c r="Y833" i="8"/>
  <c r="X833" i="8"/>
  <c r="M833" i="8"/>
  <c r="L833" i="8"/>
  <c r="Y832" i="8"/>
  <c r="X832" i="8"/>
  <c r="M832" i="8"/>
  <c r="L832" i="8"/>
  <c r="Y831" i="8"/>
  <c r="X831" i="8"/>
  <c r="M831" i="8"/>
  <c r="L831" i="8"/>
  <c r="Y830" i="8"/>
  <c r="X830" i="8"/>
  <c r="M830" i="8"/>
  <c r="L830" i="8"/>
  <c r="Y829" i="8"/>
  <c r="X829" i="8"/>
  <c r="M829" i="8"/>
  <c r="L829" i="8"/>
  <c r="Y828" i="8"/>
  <c r="X828" i="8"/>
  <c r="M828" i="8"/>
  <c r="L828" i="8"/>
  <c r="Y827" i="8"/>
  <c r="X827" i="8"/>
  <c r="M827" i="8"/>
  <c r="L827" i="8"/>
  <c r="Y826" i="8"/>
  <c r="X826" i="8"/>
  <c r="M826" i="8"/>
  <c r="L826" i="8"/>
  <c r="Y825" i="8"/>
  <c r="X825" i="8"/>
  <c r="M825" i="8"/>
  <c r="L825" i="8"/>
  <c r="Y824" i="8"/>
  <c r="X824" i="8"/>
  <c r="M824" i="8"/>
  <c r="L824" i="8"/>
  <c r="Y823" i="8"/>
  <c r="X823" i="8"/>
  <c r="M823" i="8"/>
  <c r="L823" i="8"/>
  <c r="Y822" i="8"/>
  <c r="X822" i="8"/>
  <c r="M822" i="8"/>
  <c r="L822" i="8"/>
  <c r="Y821" i="8"/>
  <c r="X821" i="8"/>
  <c r="M821" i="8"/>
  <c r="L821" i="8"/>
  <c r="Y820" i="8"/>
  <c r="X820" i="8"/>
  <c r="M820" i="8"/>
  <c r="L820" i="8"/>
  <c r="Y819" i="8"/>
  <c r="X819" i="8"/>
  <c r="M819" i="8"/>
  <c r="L819" i="8"/>
  <c r="Y818" i="8"/>
  <c r="X818" i="8"/>
  <c r="M818" i="8"/>
  <c r="L818" i="8"/>
  <c r="Y817" i="8"/>
  <c r="X817" i="8"/>
  <c r="M817" i="8"/>
  <c r="L817" i="8"/>
  <c r="Y816" i="8"/>
  <c r="X816" i="8"/>
  <c r="M816" i="8"/>
  <c r="L816" i="8"/>
  <c r="Y815" i="8"/>
  <c r="X815" i="8"/>
  <c r="M815" i="8"/>
  <c r="L815" i="8"/>
  <c r="Y814" i="8"/>
  <c r="X814" i="8"/>
  <c r="M814" i="8"/>
  <c r="L814" i="8"/>
  <c r="Y813" i="8"/>
  <c r="X813" i="8"/>
  <c r="M813" i="8"/>
  <c r="L813" i="8"/>
  <c r="Y812" i="8"/>
  <c r="X812" i="8"/>
  <c r="M812" i="8"/>
  <c r="L812" i="8"/>
  <c r="Y811" i="8"/>
  <c r="X811" i="8"/>
  <c r="M811" i="8"/>
  <c r="L811" i="8"/>
  <c r="Y810" i="8"/>
  <c r="X810" i="8"/>
  <c r="M810" i="8"/>
  <c r="L810" i="8"/>
  <c r="Y809" i="8"/>
  <c r="X809" i="8"/>
  <c r="M809" i="8"/>
  <c r="L809" i="8"/>
  <c r="Y808" i="8"/>
  <c r="X808" i="8"/>
  <c r="M808" i="8"/>
  <c r="L808" i="8"/>
  <c r="Y807" i="8"/>
  <c r="X807" i="8"/>
  <c r="M807" i="8"/>
  <c r="L807" i="8"/>
  <c r="Y806" i="8"/>
  <c r="X806" i="8"/>
  <c r="M806" i="8"/>
  <c r="L806" i="8"/>
  <c r="Y805" i="8"/>
  <c r="X805" i="8"/>
  <c r="M805" i="8"/>
  <c r="L805" i="8"/>
  <c r="Y804" i="8"/>
  <c r="X804" i="8"/>
  <c r="M804" i="8"/>
  <c r="L804" i="8"/>
  <c r="Y803" i="8"/>
  <c r="X803" i="8"/>
  <c r="M803" i="8"/>
  <c r="L803" i="8"/>
  <c r="Y802" i="8"/>
  <c r="X802" i="8"/>
  <c r="M802" i="8"/>
  <c r="L802" i="8"/>
  <c r="Y801" i="8"/>
  <c r="X801" i="8"/>
  <c r="M801" i="8"/>
  <c r="L801" i="8"/>
  <c r="Y800" i="8"/>
  <c r="X800" i="8"/>
  <c r="M800" i="8"/>
  <c r="L800" i="8"/>
  <c r="Y799" i="8"/>
  <c r="X799" i="8"/>
  <c r="M799" i="8"/>
  <c r="L799" i="8"/>
  <c r="Y798" i="8"/>
  <c r="X798" i="8"/>
  <c r="M798" i="8"/>
  <c r="L798" i="8"/>
  <c r="Y797" i="8"/>
  <c r="X797" i="8"/>
  <c r="M797" i="8"/>
  <c r="L797" i="8"/>
  <c r="Y796" i="8"/>
  <c r="X796" i="8"/>
  <c r="M796" i="8"/>
  <c r="L796" i="8"/>
  <c r="Y795" i="8"/>
  <c r="X795" i="8"/>
  <c r="M795" i="8"/>
  <c r="L795" i="8"/>
  <c r="Y794" i="8"/>
  <c r="X794" i="8"/>
  <c r="M794" i="8"/>
  <c r="L794" i="8"/>
  <c r="Y793" i="8"/>
  <c r="X793" i="8"/>
  <c r="M793" i="8"/>
  <c r="L793" i="8"/>
  <c r="Y792" i="8"/>
  <c r="X792" i="8"/>
  <c r="M792" i="8"/>
  <c r="L792" i="8"/>
  <c r="Y791" i="8"/>
  <c r="X791" i="8"/>
  <c r="M791" i="8"/>
  <c r="L791" i="8"/>
  <c r="Y790" i="8"/>
  <c r="X790" i="8"/>
  <c r="M790" i="8"/>
  <c r="L790" i="8"/>
  <c r="Y789" i="8"/>
  <c r="X789" i="8"/>
  <c r="M789" i="8"/>
  <c r="L789" i="8"/>
  <c r="Y788" i="8"/>
  <c r="X788" i="8"/>
  <c r="M788" i="8"/>
  <c r="L788" i="8"/>
  <c r="Y787" i="8"/>
  <c r="X787" i="8"/>
  <c r="M787" i="8"/>
  <c r="L787" i="8"/>
  <c r="Y786" i="8"/>
  <c r="X786" i="8"/>
  <c r="M786" i="8"/>
  <c r="L786" i="8"/>
  <c r="Y785" i="8"/>
  <c r="X785" i="8"/>
  <c r="M785" i="8"/>
  <c r="L785" i="8"/>
  <c r="Y784" i="8"/>
  <c r="X784" i="8"/>
  <c r="M784" i="8"/>
  <c r="L784" i="8"/>
  <c r="Y783" i="8"/>
  <c r="X783" i="8"/>
  <c r="M783" i="8"/>
  <c r="L783" i="8"/>
  <c r="Y782" i="8"/>
  <c r="X782" i="8"/>
  <c r="M782" i="8"/>
  <c r="L782" i="8"/>
  <c r="Y781" i="8"/>
  <c r="X781" i="8"/>
  <c r="M781" i="8"/>
  <c r="L781" i="8"/>
  <c r="Y780" i="8"/>
  <c r="X780" i="8"/>
  <c r="M780" i="8"/>
  <c r="L780" i="8"/>
  <c r="Y779" i="8"/>
  <c r="X779" i="8"/>
  <c r="M779" i="8"/>
  <c r="L779" i="8"/>
  <c r="Y778" i="8"/>
  <c r="X778" i="8"/>
  <c r="M778" i="8"/>
  <c r="L778" i="8"/>
  <c r="Y777" i="8"/>
  <c r="X777" i="8"/>
  <c r="M777" i="8"/>
  <c r="L777" i="8"/>
  <c r="Y776" i="8"/>
  <c r="X776" i="8"/>
  <c r="M776" i="8"/>
  <c r="L776" i="8"/>
  <c r="Y775" i="8"/>
  <c r="X775" i="8"/>
  <c r="M775" i="8"/>
  <c r="L775" i="8"/>
  <c r="Y774" i="8"/>
  <c r="X774" i="8"/>
  <c r="M774" i="8"/>
  <c r="L774" i="8"/>
  <c r="Y773" i="8"/>
  <c r="X773" i="8"/>
  <c r="M773" i="8"/>
  <c r="L773" i="8"/>
  <c r="Y772" i="8"/>
  <c r="X772" i="8"/>
  <c r="M772" i="8"/>
  <c r="L772" i="8"/>
  <c r="Y771" i="8"/>
  <c r="X771" i="8"/>
  <c r="M771" i="8"/>
  <c r="L771" i="8"/>
  <c r="Y770" i="8"/>
  <c r="X770" i="8"/>
  <c r="M770" i="8"/>
  <c r="L770" i="8"/>
  <c r="Y769" i="8"/>
  <c r="X769" i="8"/>
  <c r="M769" i="8"/>
  <c r="L769" i="8"/>
  <c r="Y768" i="8"/>
  <c r="X768" i="8"/>
  <c r="M768" i="8"/>
  <c r="L768" i="8"/>
  <c r="Y767" i="8"/>
  <c r="X767" i="8"/>
  <c r="M767" i="8"/>
  <c r="L767" i="8"/>
  <c r="Y766" i="8"/>
  <c r="X766" i="8"/>
  <c r="M766" i="8"/>
  <c r="L766" i="8"/>
  <c r="Y765" i="8"/>
  <c r="X765" i="8"/>
  <c r="M765" i="8"/>
  <c r="L765" i="8"/>
  <c r="Y764" i="8"/>
  <c r="X764" i="8"/>
  <c r="M764" i="8"/>
  <c r="L764" i="8"/>
  <c r="Y763" i="8"/>
  <c r="X763" i="8"/>
  <c r="M763" i="8"/>
  <c r="L763" i="8"/>
  <c r="Y762" i="8"/>
  <c r="X762" i="8"/>
  <c r="M762" i="8"/>
  <c r="L762" i="8"/>
  <c r="Y761" i="8"/>
  <c r="X761" i="8"/>
  <c r="M761" i="8"/>
  <c r="L761" i="8"/>
  <c r="Y760" i="8"/>
  <c r="X760" i="8"/>
  <c r="M760" i="8"/>
  <c r="L760" i="8"/>
  <c r="Y759" i="8"/>
  <c r="X759" i="8"/>
  <c r="M759" i="8"/>
  <c r="L759" i="8"/>
  <c r="Y758" i="8"/>
  <c r="X758" i="8"/>
  <c r="M758" i="8"/>
  <c r="L758" i="8"/>
  <c r="Y757" i="8"/>
  <c r="X757" i="8"/>
  <c r="M757" i="8"/>
  <c r="L757" i="8"/>
  <c r="Y756" i="8"/>
  <c r="X756" i="8"/>
  <c r="M756" i="8"/>
  <c r="L756" i="8"/>
  <c r="Y755" i="8"/>
  <c r="X755" i="8"/>
  <c r="M755" i="8"/>
  <c r="L755" i="8"/>
  <c r="Y754" i="8"/>
  <c r="X754" i="8"/>
  <c r="M754" i="8"/>
  <c r="L754" i="8"/>
  <c r="Y753" i="8"/>
  <c r="X753" i="8"/>
  <c r="M753" i="8"/>
  <c r="L753" i="8"/>
  <c r="Y752" i="8"/>
  <c r="X752" i="8"/>
  <c r="M752" i="8"/>
  <c r="L752" i="8"/>
  <c r="Y751" i="8"/>
  <c r="X751" i="8"/>
  <c r="M751" i="8"/>
  <c r="L751" i="8"/>
  <c r="Y750" i="8"/>
  <c r="X750" i="8"/>
  <c r="M750" i="8"/>
  <c r="L750" i="8"/>
  <c r="Y749" i="8"/>
  <c r="X749" i="8"/>
  <c r="M749" i="8"/>
  <c r="L749" i="8"/>
  <c r="Y748" i="8"/>
  <c r="X748" i="8"/>
  <c r="M748" i="8"/>
  <c r="L748" i="8"/>
  <c r="Y747" i="8"/>
  <c r="X747" i="8"/>
  <c r="M747" i="8"/>
  <c r="L747" i="8"/>
  <c r="Y746" i="8"/>
  <c r="X746" i="8"/>
  <c r="M746" i="8"/>
  <c r="L746" i="8"/>
  <c r="Y745" i="8"/>
  <c r="X745" i="8"/>
  <c r="M745" i="8"/>
  <c r="L745" i="8"/>
  <c r="Y744" i="8"/>
  <c r="X744" i="8"/>
  <c r="M744" i="8"/>
  <c r="L744" i="8"/>
  <c r="Y743" i="8"/>
  <c r="X743" i="8"/>
  <c r="M743" i="8"/>
  <c r="L743" i="8"/>
  <c r="Y742" i="8"/>
  <c r="X742" i="8"/>
  <c r="M742" i="8"/>
  <c r="L742" i="8"/>
  <c r="Y741" i="8"/>
  <c r="X741" i="8"/>
  <c r="M741" i="8"/>
  <c r="L741" i="8"/>
  <c r="Y740" i="8"/>
  <c r="X740" i="8"/>
  <c r="M740" i="8"/>
  <c r="L740" i="8"/>
  <c r="Y739" i="8"/>
  <c r="X739" i="8"/>
  <c r="M739" i="8"/>
  <c r="L739" i="8"/>
  <c r="Y738" i="8"/>
  <c r="X738" i="8"/>
  <c r="M738" i="8"/>
  <c r="L738" i="8"/>
  <c r="Y737" i="8"/>
  <c r="X737" i="8"/>
  <c r="M737" i="8"/>
  <c r="L737" i="8"/>
  <c r="Y736" i="8"/>
  <c r="X736" i="8"/>
  <c r="M736" i="8"/>
  <c r="L736" i="8"/>
  <c r="Y735" i="8"/>
  <c r="X735" i="8"/>
  <c r="M735" i="8"/>
  <c r="L735" i="8"/>
  <c r="Y734" i="8"/>
  <c r="X734" i="8"/>
  <c r="M734" i="8"/>
  <c r="L734" i="8"/>
  <c r="Y733" i="8"/>
  <c r="X733" i="8"/>
  <c r="M733" i="8"/>
  <c r="L733" i="8"/>
  <c r="Y732" i="8"/>
  <c r="X732" i="8"/>
  <c r="M732" i="8"/>
  <c r="L732" i="8"/>
  <c r="Y731" i="8"/>
  <c r="X731" i="8"/>
  <c r="M731" i="8"/>
  <c r="L731" i="8"/>
  <c r="Y730" i="8"/>
  <c r="X730" i="8"/>
  <c r="M730" i="8"/>
  <c r="L730" i="8"/>
  <c r="Y729" i="8"/>
  <c r="X729" i="8"/>
  <c r="M729" i="8"/>
  <c r="L729" i="8"/>
  <c r="Y728" i="8"/>
  <c r="X728" i="8"/>
  <c r="M728" i="8"/>
  <c r="L728" i="8"/>
  <c r="Y727" i="8"/>
  <c r="X727" i="8"/>
  <c r="M727" i="8"/>
  <c r="L727" i="8"/>
  <c r="Y726" i="8"/>
  <c r="X726" i="8"/>
  <c r="M726" i="8"/>
  <c r="L726" i="8"/>
  <c r="Y725" i="8"/>
  <c r="X725" i="8"/>
  <c r="M725" i="8"/>
  <c r="L725" i="8"/>
  <c r="Y724" i="8"/>
  <c r="X724" i="8"/>
  <c r="M724" i="8"/>
  <c r="L724" i="8"/>
  <c r="Y723" i="8"/>
  <c r="X723" i="8"/>
  <c r="M723" i="8"/>
  <c r="L723" i="8"/>
  <c r="Y722" i="8"/>
  <c r="X722" i="8"/>
  <c r="M722" i="8"/>
  <c r="L722" i="8"/>
  <c r="Y721" i="8"/>
  <c r="X721" i="8"/>
  <c r="M721" i="8"/>
  <c r="L721" i="8"/>
  <c r="Y720" i="8"/>
  <c r="X720" i="8"/>
  <c r="M720" i="8"/>
  <c r="L720" i="8"/>
  <c r="Y719" i="8"/>
  <c r="X719" i="8"/>
  <c r="M719" i="8"/>
  <c r="L719" i="8"/>
  <c r="Y718" i="8"/>
  <c r="X718" i="8"/>
  <c r="M718" i="8"/>
  <c r="L718" i="8"/>
  <c r="Y717" i="8"/>
  <c r="X717" i="8"/>
  <c r="M717" i="8"/>
  <c r="L717" i="8"/>
  <c r="Y716" i="8"/>
  <c r="X716" i="8"/>
  <c r="M716" i="8"/>
  <c r="L716" i="8"/>
  <c r="Y715" i="8"/>
  <c r="X715" i="8"/>
  <c r="M715" i="8"/>
  <c r="L715" i="8"/>
  <c r="Y714" i="8"/>
  <c r="X714" i="8"/>
  <c r="M714" i="8"/>
  <c r="L714" i="8"/>
  <c r="Y713" i="8"/>
  <c r="X713" i="8"/>
  <c r="M713" i="8"/>
  <c r="L713" i="8"/>
  <c r="Y712" i="8"/>
  <c r="X712" i="8"/>
  <c r="M712" i="8"/>
  <c r="L712" i="8"/>
  <c r="Y711" i="8"/>
  <c r="X711" i="8"/>
  <c r="M711" i="8"/>
  <c r="L711" i="8"/>
  <c r="Y710" i="8"/>
  <c r="X710" i="8"/>
  <c r="M710" i="8"/>
  <c r="L710" i="8"/>
  <c r="Y709" i="8"/>
  <c r="X709" i="8"/>
  <c r="M709" i="8"/>
  <c r="L709" i="8"/>
  <c r="Y708" i="8"/>
  <c r="X708" i="8"/>
  <c r="M708" i="8"/>
  <c r="L708" i="8"/>
  <c r="Y707" i="8"/>
  <c r="X707" i="8"/>
  <c r="M707" i="8"/>
  <c r="L707" i="8"/>
  <c r="Y706" i="8"/>
  <c r="X706" i="8"/>
  <c r="M706" i="8"/>
  <c r="L706" i="8"/>
  <c r="Y705" i="8"/>
  <c r="X705" i="8"/>
  <c r="M705" i="8"/>
  <c r="L705" i="8"/>
  <c r="Y704" i="8"/>
  <c r="X704" i="8"/>
  <c r="M704" i="8"/>
  <c r="L704" i="8"/>
  <c r="Y703" i="8"/>
  <c r="X703" i="8"/>
  <c r="M703" i="8"/>
  <c r="L703" i="8"/>
  <c r="Y702" i="8"/>
  <c r="X702" i="8"/>
  <c r="M702" i="8"/>
  <c r="L702" i="8"/>
  <c r="Y701" i="8"/>
  <c r="X701" i="8"/>
  <c r="M701" i="8"/>
  <c r="L701" i="8"/>
  <c r="Y700" i="8"/>
  <c r="X700" i="8"/>
  <c r="M700" i="8"/>
  <c r="L700" i="8"/>
  <c r="Y699" i="8"/>
  <c r="X699" i="8"/>
  <c r="M699" i="8"/>
  <c r="L699" i="8"/>
  <c r="Y698" i="8"/>
  <c r="X698" i="8"/>
  <c r="M698" i="8"/>
  <c r="L698" i="8"/>
  <c r="Y697" i="8"/>
  <c r="X697" i="8"/>
  <c r="M697" i="8"/>
  <c r="L697" i="8"/>
  <c r="Y696" i="8"/>
  <c r="X696" i="8"/>
  <c r="M696" i="8"/>
  <c r="L696" i="8"/>
  <c r="Y695" i="8"/>
  <c r="X695" i="8"/>
  <c r="M695" i="8"/>
  <c r="L695" i="8"/>
  <c r="Y694" i="8"/>
  <c r="X694" i="8"/>
  <c r="M694" i="8"/>
  <c r="L694" i="8"/>
  <c r="Y693" i="8"/>
  <c r="X693" i="8"/>
  <c r="M693" i="8"/>
  <c r="L693" i="8"/>
  <c r="Y692" i="8"/>
  <c r="X692" i="8"/>
  <c r="M692" i="8"/>
  <c r="L692" i="8"/>
  <c r="Y691" i="8"/>
  <c r="X691" i="8"/>
  <c r="M691" i="8"/>
  <c r="L691" i="8"/>
  <c r="Y690" i="8"/>
  <c r="X690" i="8"/>
  <c r="M690" i="8"/>
  <c r="L690" i="8"/>
  <c r="Y689" i="8"/>
  <c r="X689" i="8"/>
  <c r="M689" i="8"/>
  <c r="L689" i="8"/>
  <c r="Y688" i="8"/>
  <c r="X688" i="8"/>
  <c r="M688" i="8"/>
  <c r="L688" i="8"/>
  <c r="Y687" i="8"/>
  <c r="X687" i="8"/>
  <c r="M687" i="8"/>
  <c r="L687" i="8"/>
  <c r="Y686" i="8"/>
  <c r="X686" i="8"/>
  <c r="M686" i="8"/>
  <c r="L686" i="8"/>
  <c r="Y685" i="8"/>
  <c r="X685" i="8"/>
  <c r="M685" i="8"/>
  <c r="L685" i="8"/>
  <c r="Y684" i="8"/>
  <c r="X684" i="8"/>
  <c r="M684" i="8"/>
  <c r="L684" i="8"/>
  <c r="Y683" i="8"/>
  <c r="X683" i="8"/>
  <c r="M683" i="8"/>
  <c r="L683" i="8"/>
  <c r="Y682" i="8"/>
  <c r="X682" i="8"/>
  <c r="M682" i="8"/>
  <c r="L682" i="8"/>
  <c r="Y681" i="8"/>
  <c r="X681" i="8"/>
  <c r="M681" i="8"/>
  <c r="L681" i="8"/>
  <c r="Y680" i="8"/>
  <c r="X680" i="8"/>
  <c r="M680" i="8"/>
  <c r="L680" i="8"/>
  <c r="Y679" i="8"/>
  <c r="X679" i="8"/>
  <c r="M679" i="8"/>
  <c r="L679" i="8"/>
  <c r="Y678" i="8"/>
  <c r="X678" i="8"/>
  <c r="M678" i="8"/>
  <c r="L678" i="8"/>
  <c r="Y677" i="8"/>
  <c r="X677" i="8"/>
  <c r="M677" i="8"/>
  <c r="L677" i="8"/>
  <c r="Y676" i="8"/>
  <c r="X676" i="8"/>
  <c r="M676" i="8"/>
  <c r="L676" i="8"/>
  <c r="Y675" i="8"/>
  <c r="X675" i="8"/>
  <c r="M675" i="8"/>
  <c r="L675" i="8"/>
  <c r="Y674" i="8"/>
  <c r="X674" i="8"/>
  <c r="M674" i="8"/>
  <c r="L674" i="8"/>
  <c r="Y673" i="8"/>
  <c r="X673" i="8"/>
  <c r="M673" i="8"/>
  <c r="L673" i="8"/>
  <c r="Y672" i="8"/>
  <c r="X672" i="8"/>
  <c r="M672" i="8"/>
  <c r="L672" i="8"/>
  <c r="Y671" i="8"/>
  <c r="X671" i="8"/>
  <c r="M671" i="8"/>
  <c r="L671" i="8"/>
  <c r="Y670" i="8"/>
  <c r="X670" i="8"/>
  <c r="M670" i="8"/>
  <c r="L670" i="8"/>
  <c r="Y669" i="8"/>
  <c r="X669" i="8"/>
  <c r="M669" i="8"/>
  <c r="L669" i="8"/>
  <c r="Y668" i="8"/>
  <c r="X668" i="8"/>
  <c r="M668" i="8"/>
  <c r="L668" i="8"/>
  <c r="Y667" i="8"/>
  <c r="X667" i="8"/>
  <c r="M667" i="8"/>
  <c r="L667" i="8"/>
  <c r="Y666" i="8"/>
  <c r="X666" i="8"/>
  <c r="M666" i="8"/>
  <c r="L666" i="8"/>
  <c r="Y665" i="8"/>
  <c r="X665" i="8"/>
  <c r="M665" i="8"/>
  <c r="L665" i="8"/>
  <c r="Y664" i="8"/>
  <c r="X664" i="8"/>
  <c r="M664" i="8"/>
  <c r="L664" i="8"/>
  <c r="Y663" i="8"/>
  <c r="X663" i="8"/>
  <c r="M663" i="8"/>
  <c r="L663" i="8"/>
  <c r="Y662" i="8"/>
  <c r="X662" i="8"/>
  <c r="M662" i="8"/>
  <c r="L662" i="8"/>
  <c r="Y661" i="8"/>
  <c r="X661" i="8"/>
  <c r="M661" i="8"/>
  <c r="L661" i="8"/>
  <c r="Y660" i="8"/>
  <c r="X660" i="8"/>
  <c r="M660" i="8"/>
  <c r="L660" i="8"/>
  <c r="Y659" i="8"/>
  <c r="X659" i="8"/>
  <c r="M659" i="8"/>
  <c r="L659" i="8"/>
  <c r="Y658" i="8"/>
  <c r="X658" i="8"/>
  <c r="M658" i="8"/>
  <c r="L658" i="8"/>
  <c r="Y657" i="8"/>
  <c r="X657" i="8"/>
  <c r="M657" i="8"/>
  <c r="L657" i="8"/>
  <c r="Y656" i="8"/>
  <c r="X656" i="8"/>
  <c r="M656" i="8"/>
  <c r="L656" i="8"/>
  <c r="Y655" i="8"/>
  <c r="X655" i="8"/>
  <c r="M655" i="8"/>
  <c r="L655" i="8"/>
  <c r="Y654" i="8"/>
  <c r="X654" i="8"/>
  <c r="M654" i="8"/>
  <c r="L654" i="8"/>
  <c r="Y653" i="8"/>
  <c r="X653" i="8"/>
  <c r="M653" i="8"/>
  <c r="L653" i="8"/>
  <c r="Y652" i="8"/>
  <c r="X652" i="8"/>
  <c r="M652" i="8"/>
  <c r="L652" i="8"/>
  <c r="Y651" i="8"/>
  <c r="X651" i="8"/>
  <c r="M651" i="8"/>
  <c r="L651" i="8"/>
  <c r="Y650" i="8"/>
  <c r="X650" i="8"/>
  <c r="M650" i="8"/>
  <c r="L650" i="8"/>
  <c r="Y649" i="8"/>
  <c r="X649" i="8"/>
  <c r="M649" i="8"/>
  <c r="L649" i="8"/>
  <c r="Y648" i="8"/>
  <c r="X648" i="8"/>
  <c r="M648" i="8"/>
  <c r="L648" i="8"/>
  <c r="Y647" i="8"/>
  <c r="X647" i="8"/>
  <c r="M647" i="8"/>
  <c r="L647" i="8"/>
  <c r="Y646" i="8"/>
  <c r="X646" i="8"/>
  <c r="M646" i="8"/>
  <c r="L646" i="8"/>
  <c r="Y645" i="8"/>
  <c r="X645" i="8"/>
  <c r="M645" i="8"/>
  <c r="L645" i="8"/>
  <c r="Y644" i="8"/>
  <c r="X644" i="8"/>
  <c r="M644" i="8"/>
  <c r="L644" i="8"/>
  <c r="Y643" i="8"/>
  <c r="X643" i="8"/>
  <c r="M643" i="8"/>
  <c r="L643" i="8"/>
  <c r="Y642" i="8"/>
  <c r="X642" i="8"/>
  <c r="M642" i="8"/>
  <c r="L642" i="8"/>
  <c r="Y641" i="8"/>
  <c r="X641" i="8"/>
  <c r="M641" i="8"/>
  <c r="L641" i="8"/>
  <c r="Y640" i="8"/>
  <c r="X640" i="8"/>
  <c r="M640" i="8"/>
  <c r="L640" i="8"/>
  <c r="Y639" i="8"/>
  <c r="X639" i="8"/>
  <c r="M639" i="8"/>
  <c r="L639" i="8"/>
  <c r="Y638" i="8"/>
  <c r="X638" i="8"/>
  <c r="M638" i="8"/>
  <c r="L638" i="8"/>
  <c r="Y637" i="8"/>
  <c r="X637" i="8"/>
  <c r="M637" i="8"/>
  <c r="L637" i="8"/>
  <c r="Y636" i="8"/>
  <c r="X636" i="8"/>
  <c r="M636" i="8"/>
  <c r="L636" i="8"/>
  <c r="Y635" i="8"/>
  <c r="X635" i="8"/>
  <c r="M635" i="8"/>
  <c r="L635" i="8"/>
  <c r="Y634" i="8"/>
  <c r="X634" i="8"/>
  <c r="M634" i="8"/>
  <c r="L634" i="8"/>
  <c r="Y633" i="8"/>
  <c r="X633" i="8"/>
  <c r="M633" i="8"/>
  <c r="L633" i="8"/>
  <c r="Y632" i="8"/>
  <c r="X632" i="8"/>
  <c r="M632" i="8"/>
  <c r="L632" i="8"/>
  <c r="Y631" i="8"/>
  <c r="X631" i="8"/>
  <c r="M631" i="8"/>
  <c r="L631" i="8"/>
  <c r="Y630" i="8"/>
  <c r="X630" i="8"/>
  <c r="M630" i="8"/>
  <c r="L630" i="8"/>
  <c r="Y629" i="8"/>
  <c r="X629" i="8"/>
  <c r="M629" i="8"/>
  <c r="L629" i="8"/>
  <c r="Y628" i="8"/>
  <c r="X628" i="8"/>
  <c r="M628" i="8"/>
  <c r="L628" i="8"/>
  <c r="Y627" i="8"/>
  <c r="X627" i="8"/>
  <c r="M627" i="8"/>
  <c r="L627" i="8"/>
  <c r="Y626" i="8"/>
  <c r="X626" i="8"/>
  <c r="M626" i="8"/>
  <c r="L626" i="8"/>
  <c r="Y625" i="8"/>
  <c r="X625" i="8"/>
  <c r="M625" i="8"/>
  <c r="L625" i="8"/>
  <c r="Y624" i="8"/>
  <c r="X624" i="8"/>
  <c r="M624" i="8"/>
  <c r="L624" i="8"/>
  <c r="Y623" i="8"/>
  <c r="X623" i="8"/>
  <c r="M623" i="8"/>
  <c r="L623" i="8"/>
  <c r="Y622" i="8"/>
  <c r="X622" i="8"/>
  <c r="M622" i="8"/>
  <c r="L622" i="8"/>
  <c r="Y621" i="8"/>
  <c r="X621" i="8"/>
  <c r="M621" i="8"/>
  <c r="L621" i="8"/>
  <c r="Y620" i="8"/>
  <c r="X620" i="8"/>
  <c r="M620" i="8"/>
  <c r="L620" i="8"/>
  <c r="Y619" i="8"/>
  <c r="X619" i="8"/>
  <c r="M619" i="8"/>
  <c r="L619" i="8"/>
  <c r="Y618" i="8"/>
  <c r="X618" i="8"/>
  <c r="M618" i="8"/>
  <c r="L618" i="8"/>
  <c r="Y617" i="8"/>
  <c r="X617" i="8"/>
  <c r="M617" i="8"/>
  <c r="L617" i="8"/>
  <c r="Y616" i="8"/>
  <c r="X616" i="8"/>
  <c r="M616" i="8"/>
  <c r="L616" i="8"/>
  <c r="Y615" i="8"/>
  <c r="X615" i="8"/>
  <c r="M615" i="8"/>
  <c r="L615" i="8"/>
  <c r="Y614" i="8"/>
  <c r="X614" i="8"/>
  <c r="M614" i="8"/>
  <c r="L614" i="8"/>
  <c r="Y613" i="8"/>
  <c r="X613" i="8"/>
  <c r="M613" i="8"/>
  <c r="L613" i="8"/>
  <c r="Y612" i="8"/>
  <c r="X612" i="8"/>
  <c r="M612" i="8"/>
  <c r="L612" i="8"/>
  <c r="Y611" i="8"/>
  <c r="X611" i="8"/>
  <c r="M611" i="8"/>
  <c r="L611" i="8"/>
  <c r="Y610" i="8"/>
  <c r="X610" i="8"/>
  <c r="M610" i="8"/>
  <c r="L610" i="8"/>
  <c r="Y609" i="8"/>
  <c r="X609" i="8"/>
  <c r="M609" i="8"/>
  <c r="L609" i="8"/>
  <c r="Y608" i="8"/>
  <c r="X608" i="8"/>
  <c r="M608" i="8"/>
  <c r="L608" i="8"/>
  <c r="Y607" i="8"/>
  <c r="X607" i="8"/>
  <c r="M607" i="8"/>
  <c r="L607" i="8"/>
  <c r="Y606" i="8"/>
  <c r="X606" i="8"/>
  <c r="M606" i="8"/>
  <c r="L606" i="8"/>
  <c r="Y605" i="8"/>
  <c r="X605" i="8"/>
  <c r="M605" i="8"/>
  <c r="L605" i="8"/>
  <c r="Y604" i="8"/>
  <c r="X604" i="8"/>
  <c r="M604" i="8"/>
  <c r="L604" i="8"/>
  <c r="Y603" i="8"/>
  <c r="X603" i="8"/>
  <c r="M603" i="8"/>
  <c r="L603" i="8"/>
  <c r="Y602" i="8"/>
  <c r="X602" i="8"/>
  <c r="M602" i="8"/>
  <c r="L602" i="8"/>
  <c r="Y601" i="8"/>
  <c r="X601" i="8"/>
  <c r="M601" i="8"/>
  <c r="L601" i="8"/>
  <c r="Y600" i="8"/>
  <c r="X600" i="8"/>
  <c r="M600" i="8"/>
  <c r="L600" i="8"/>
  <c r="Y599" i="8"/>
  <c r="X599" i="8"/>
  <c r="M599" i="8"/>
  <c r="L599" i="8"/>
  <c r="Y598" i="8"/>
  <c r="X598" i="8"/>
  <c r="M598" i="8"/>
  <c r="L598" i="8"/>
  <c r="Y597" i="8"/>
  <c r="X597" i="8"/>
  <c r="M597" i="8"/>
  <c r="L597" i="8"/>
  <c r="Y596" i="8"/>
  <c r="X596" i="8"/>
  <c r="M596" i="8"/>
  <c r="L596" i="8"/>
  <c r="Y595" i="8"/>
  <c r="X595" i="8"/>
  <c r="M595" i="8"/>
  <c r="L595" i="8"/>
  <c r="Y594" i="8"/>
  <c r="X594" i="8"/>
  <c r="M594" i="8"/>
  <c r="L594" i="8"/>
  <c r="Y593" i="8"/>
  <c r="X593" i="8"/>
  <c r="M593" i="8"/>
  <c r="L593" i="8"/>
  <c r="Y592" i="8"/>
  <c r="X592" i="8"/>
  <c r="M592" i="8"/>
  <c r="L592" i="8"/>
  <c r="Y591" i="8"/>
  <c r="X591" i="8"/>
  <c r="M591" i="8"/>
  <c r="L591" i="8"/>
  <c r="Y590" i="8"/>
  <c r="X590" i="8"/>
  <c r="M590" i="8"/>
  <c r="L590" i="8"/>
  <c r="Y589" i="8"/>
  <c r="X589" i="8"/>
  <c r="M589" i="8"/>
  <c r="L589" i="8"/>
  <c r="Y588" i="8"/>
  <c r="X588" i="8"/>
  <c r="M588" i="8"/>
  <c r="L588" i="8"/>
  <c r="Y587" i="8"/>
  <c r="X587" i="8"/>
  <c r="M587" i="8"/>
  <c r="L587" i="8"/>
  <c r="Y586" i="8"/>
  <c r="X586" i="8"/>
  <c r="M586" i="8"/>
  <c r="L586" i="8"/>
  <c r="Y585" i="8"/>
  <c r="X585" i="8"/>
  <c r="M585" i="8"/>
  <c r="L585" i="8"/>
  <c r="Y584" i="8"/>
  <c r="X584" i="8"/>
  <c r="M584" i="8"/>
  <c r="L584" i="8"/>
  <c r="Y583" i="8"/>
  <c r="X583" i="8"/>
  <c r="M583" i="8"/>
  <c r="L583" i="8"/>
  <c r="Y582" i="8"/>
  <c r="X582" i="8"/>
  <c r="M582" i="8"/>
  <c r="L582" i="8"/>
  <c r="Y581" i="8"/>
  <c r="X581" i="8"/>
  <c r="M581" i="8"/>
  <c r="L581" i="8"/>
  <c r="Y580" i="8"/>
  <c r="X580" i="8"/>
  <c r="M580" i="8"/>
  <c r="L580" i="8"/>
  <c r="Y579" i="8"/>
  <c r="X579" i="8"/>
  <c r="M579" i="8"/>
  <c r="L579" i="8"/>
  <c r="Y578" i="8"/>
  <c r="X578" i="8"/>
  <c r="M578" i="8"/>
  <c r="L578" i="8"/>
  <c r="Y577" i="8"/>
  <c r="X577" i="8"/>
  <c r="M577" i="8"/>
  <c r="L577" i="8"/>
  <c r="Y576" i="8"/>
  <c r="X576" i="8"/>
  <c r="M576" i="8"/>
  <c r="L576" i="8"/>
  <c r="Y575" i="8"/>
  <c r="X575" i="8"/>
  <c r="M575" i="8"/>
  <c r="L575" i="8"/>
  <c r="Y574" i="8"/>
  <c r="X574" i="8"/>
  <c r="M574" i="8"/>
  <c r="L574" i="8"/>
  <c r="Y573" i="8"/>
  <c r="X573" i="8"/>
  <c r="M573" i="8"/>
  <c r="L573" i="8"/>
  <c r="Y572" i="8"/>
  <c r="X572" i="8"/>
  <c r="M572" i="8"/>
  <c r="L572" i="8"/>
  <c r="Y571" i="8"/>
  <c r="X571" i="8"/>
  <c r="M571" i="8"/>
  <c r="L571" i="8"/>
  <c r="Y570" i="8"/>
  <c r="X570" i="8"/>
  <c r="M570" i="8"/>
  <c r="L570" i="8"/>
  <c r="Y569" i="8"/>
  <c r="X569" i="8"/>
  <c r="M569" i="8"/>
  <c r="L569" i="8"/>
  <c r="Y568" i="8"/>
  <c r="X568" i="8"/>
  <c r="M568" i="8"/>
  <c r="L568" i="8"/>
  <c r="Y567" i="8"/>
  <c r="X567" i="8"/>
  <c r="M567" i="8"/>
  <c r="L567" i="8"/>
  <c r="Y566" i="8"/>
  <c r="X566" i="8"/>
  <c r="M566" i="8"/>
  <c r="L566" i="8"/>
  <c r="Y565" i="8"/>
  <c r="X565" i="8"/>
  <c r="M565" i="8"/>
  <c r="L565" i="8"/>
  <c r="Y564" i="8"/>
  <c r="X564" i="8"/>
  <c r="M564" i="8"/>
  <c r="L564" i="8"/>
  <c r="Y563" i="8"/>
  <c r="X563" i="8"/>
  <c r="M563" i="8"/>
  <c r="L563" i="8"/>
  <c r="Y562" i="8"/>
  <c r="X562" i="8"/>
  <c r="M562" i="8"/>
  <c r="L562" i="8"/>
  <c r="Y561" i="8"/>
  <c r="X561" i="8"/>
  <c r="M561" i="8"/>
  <c r="L561" i="8"/>
  <c r="Y560" i="8"/>
  <c r="X560" i="8"/>
  <c r="M560" i="8"/>
  <c r="L560" i="8"/>
  <c r="Y559" i="8"/>
  <c r="X559" i="8"/>
  <c r="M559" i="8"/>
  <c r="L559" i="8"/>
  <c r="Y558" i="8"/>
  <c r="X558" i="8"/>
  <c r="M558" i="8"/>
  <c r="L558" i="8"/>
  <c r="Y557" i="8"/>
  <c r="X557" i="8"/>
  <c r="M557" i="8"/>
  <c r="L557" i="8"/>
  <c r="Y556" i="8"/>
  <c r="X556" i="8"/>
  <c r="M556" i="8"/>
  <c r="L556" i="8"/>
  <c r="Y555" i="8"/>
  <c r="X555" i="8"/>
  <c r="M555" i="8"/>
  <c r="L555" i="8"/>
  <c r="Y554" i="8"/>
  <c r="X554" i="8"/>
  <c r="M554" i="8"/>
  <c r="L554" i="8"/>
  <c r="Y553" i="8"/>
  <c r="X553" i="8"/>
  <c r="M553" i="8"/>
  <c r="L553" i="8"/>
  <c r="Y552" i="8"/>
  <c r="X552" i="8"/>
  <c r="M552" i="8"/>
  <c r="L552" i="8"/>
  <c r="Y551" i="8"/>
  <c r="X551" i="8"/>
  <c r="M551" i="8"/>
  <c r="L551" i="8"/>
  <c r="Y550" i="8"/>
  <c r="X550" i="8"/>
  <c r="M550" i="8"/>
  <c r="L550" i="8"/>
  <c r="Y549" i="8"/>
  <c r="X549" i="8"/>
  <c r="M549" i="8"/>
  <c r="L549" i="8"/>
  <c r="Y548" i="8"/>
  <c r="X548" i="8"/>
  <c r="M548" i="8"/>
  <c r="L548" i="8"/>
  <c r="Y547" i="8"/>
  <c r="X547" i="8"/>
  <c r="M547" i="8"/>
  <c r="L547" i="8"/>
  <c r="Y546" i="8"/>
  <c r="X546" i="8"/>
  <c r="M546" i="8"/>
  <c r="L546" i="8"/>
  <c r="Y545" i="8"/>
  <c r="X545" i="8"/>
  <c r="M545" i="8"/>
  <c r="L545" i="8"/>
  <c r="Y544" i="8"/>
  <c r="X544" i="8"/>
  <c r="M544" i="8"/>
  <c r="L544" i="8"/>
  <c r="Y543" i="8"/>
  <c r="X543" i="8"/>
  <c r="M543" i="8"/>
  <c r="L543" i="8"/>
  <c r="Y542" i="8"/>
  <c r="X542" i="8"/>
  <c r="M542" i="8"/>
  <c r="L542" i="8"/>
  <c r="Y541" i="8"/>
  <c r="X541" i="8"/>
  <c r="M541" i="8"/>
  <c r="L541" i="8"/>
  <c r="Y540" i="8"/>
  <c r="X540" i="8"/>
  <c r="M540" i="8"/>
  <c r="L540" i="8"/>
  <c r="Y539" i="8"/>
  <c r="X539" i="8"/>
  <c r="M539" i="8"/>
  <c r="L539" i="8"/>
  <c r="Y538" i="8"/>
  <c r="X538" i="8"/>
  <c r="M538" i="8"/>
  <c r="L538" i="8"/>
  <c r="Y537" i="8"/>
  <c r="X537" i="8"/>
  <c r="M537" i="8"/>
  <c r="L537" i="8"/>
  <c r="Y536" i="8"/>
  <c r="X536" i="8"/>
  <c r="M536" i="8"/>
  <c r="L536" i="8"/>
  <c r="Y535" i="8"/>
  <c r="X535" i="8"/>
  <c r="M535" i="8"/>
  <c r="L535" i="8"/>
  <c r="Y534" i="8"/>
  <c r="X534" i="8"/>
  <c r="M534" i="8"/>
  <c r="L534" i="8"/>
  <c r="Y533" i="8"/>
  <c r="X533" i="8"/>
  <c r="M533" i="8"/>
  <c r="L533" i="8"/>
  <c r="Y532" i="8"/>
  <c r="X532" i="8"/>
  <c r="M532" i="8"/>
  <c r="L532" i="8"/>
  <c r="Y531" i="8"/>
  <c r="X531" i="8"/>
  <c r="M531" i="8"/>
  <c r="L531" i="8"/>
  <c r="Y530" i="8"/>
  <c r="X530" i="8"/>
  <c r="M530" i="8"/>
  <c r="L530" i="8"/>
  <c r="Y529" i="8"/>
  <c r="X529" i="8"/>
  <c r="M529" i="8"/>
  <c r="L529" i="8"/>
  <c r="Y528" i="8"/>
  <c r="X528" i="8"/>
  <c r="M528" i="8"/>
  <c r="L528" i="8"/>
  <c r="Y527" i="8"/>
  <c r="X527" i="8"/>
  <c r="M527" i="8"/>
  <c r="L527" i="8"/>
  <c r="Y526" i="8"/>
  <c r="X526" i="8"/>
  <c r="M526" i="8"/>
  <c r="L526" i="8"/>
  <c r="Y525" i="8"/>
  <c r="X525" i="8"/>
  <c r="M525" i="8"/>
  <c r="L525" i="8"/>
  <c r="Y524" i="8"/>
  <c r="X524" i="8"/>
  <c r="M524" i="8"/>
  <c r="L524" i="8"/>
  <c r="Y523" i="8"/>
  <c r="X523" i="8"/>
  <c r="M523" i="8"/>
  <c r="L523" i="8"/>
  <c r="Y522" i="8"/>
  <c r="X522" i="8"/>
  <c r="M522" i="8"/>
  <c r="L522" i="8"/>
  <c r="Y521" i="8"/>
  <c r="X521" i="8"/>
  <c r="M521" i="8"/>
  <c r="L521" i="8"/>
  <c r="Y520" i="8"/>
  <c r="X520" i="8"/>
  <c r="M520" i="8"/>
  <c r="L520" i="8"/>
  <c r="Y519" i="8"/>
  <c r="X519" i="8"/>
  <c r="M519" i="8"/>
  <c r="L519" i="8"/>
  <c r="Y518" i="8"/>
  <c r="X518" i="8"/>
  <c r="M518" i="8"/>
  <c r="L518" i="8"/>
  <c r="Y517" i="8"/>
  <c r="X517" i="8"/>
  <c r="M517" i="8"/>
  <c r="L517" i="8"/>
  <c r="Y516" i="8"/>
  <c r="X516" i="8"/>
  <c r="M516" i="8"/>
  <c r="L516" i="8"/>
  <c r="Y515" i="8"/>
  <c r="X515" i="8"/>
  <c r="M515" i="8"/>
  <c r="L515" i="8"/>
  <c r="Y514" i="8"/>
  <c r="X514" i="8"/>
  <c r="M514" i="8"/>
  <c r="L514" i="8"/>
  <c r="Y513" i="8"/>
  <c r="X513" i="8"/>
  <c r="M513" i="8"/>
  <c r="L513" i="8"/>
  <c r="Y512" i="8"/>
  <c r="X512" i="8"/>
  <c r="M512" i="8"/>
  <c r="L512" i="8"/>
  <c r="Y511" i="8"/>
  <c r="X511" i="8"/>
  <c r="M511" i="8"/>
  <c r="L511" i="8"/>
  <c r="Y510" i="8"/>
  <c r="X510" i="8"/>
  <c r="M510" i="8"/>
  <c r="L510" i="8"/>
  <c r="Y509" i="8"/>
  <c r="X509" i="8"/>
  <c r="M509" i="8"/>
  <c r="L509" i="8"/>
  <c r="Y508" i="8"/>
  <c r="X508" i="8"/>
  <c r="M508" i="8"/>
  <c r="L508" i="8"/>
  <c r="Y507" i="8"/>
  <c r="X507" i="8"/>
  <c r="M507" i="8"/>
  <c r="L507" i="8"/>
  <c r="Y506" i="8"/>
  <c r="X506" i="8"/>
  <c r="M506" i="8"/>
  <c r="L506" i="8"/>
  <c r="Y505" i="8"/>
  <c r="X505" i="8"/>
  <c r="M505" i="8"/>
  <c r="L505" i="8"/>
  <c r="Y504" i="8"/>
  <c r="X504" i="8"/>
  <c r="M504" i="8"/>
  <c r="L504" i="8"/>
  <c r="Y503" i="8"/>
  <c r="X503" i="8"/>
  <c r="M503" i="8"/>
  <c r="L503" i="8"/>
  <c r="Y502" i="8"/>
  <c r="X502" i="8"/>
  <c r="M502" i="8"/>
  <c r="L502" i="8"/>
  <c r="Y501" i="8"/>
  <c r="X501" i="8"/>
  <c r="M501" i="8"/>
  <c r="L501" i="8"/>
  <c r="Y500" i="8"/>
  <c r="X500" i="8"/>
  <c r="M500" i="8"/>
  <c r="L500" i="8"/>
  <c r="Y499" i="8"/>
  <c r="X499" i="8"/>
  <c r="M499" i="8"/>
  <c r="L499" i="8"/>
  <c r="Y498" i="8"/>
  <c r="X498" i="8"/>
  <c r="M498" i="8"/>
  <c r="L498" i="8"/>
  <c r="Y497" i="8"/>
  <c r="X497" i="8"/>
  <c r="M497" i="8"/>
  <c r="L497" i="8"/>
  <c r="Y496" i="8"/>
  <c r="X496" i="8"/>
  <c r="M496" i="8"/>
  <c r="L496" i="8"/>
  <c r="Y495" i="8"/>
  <c r="X495" i="8"/>
  <c r="M495" i="8"/>
  <c r="L495" i="8"/>
  <c r="Y494" i="8"/>
  <c r="X494" i="8"/>
  <c r="M494" i="8"/>
  <c r="L494" i="8"/>
  <c r="Y493" i="8"/>
  <c r="X493" i="8"/>
  <c r="M493" i="8"/>
  <c r="L493" i="8"/>
  <c r="Y492" i="8"/>
  <c r="X492" i="8"/>
  <c r="M492" i="8"/>
  <c r="L492" i="8"/>
  <c r="Y491" i="8"/>
  <c r="X491" i="8"/>
  <c r="M491" i="8"/>
  <c r="L491" i="8"/>
  <c r="Y490" i="8"/>
  <c r="X490" i="8"/>
  <c r="M490" i="8"/>
  <c r="L490" i="8"/>
  <c r="Y489" i="8"/>
  <c r="X489" i="8"/>
  <c r="M489" i="8"/>
  <c r="L489" i="8"/>
  <c r="Y488" i="8"/>
  <c r="X488" i="8"/>
  <c r="M488" i="8"/>
  <c r="L488" i="8"/>
  <c r="Y487" i="8"/>
  <c r="X487" i="8"/>
  <c r="M487" i="8"/>
  <c r="L487" i="8"/>
  <c r="Y486" i="8"/>
  <c r="X486" i="8"/>
  <c r="M486" i="8"/>
  <c r="L486" i="8"/>
  <c r="Y485" i="8"/>
  <c r="X485" i="8"/>
  <c r="M485" i="8"/>
  <c r="L485" i="8"/>
  <c r="Y484" i="8"/>
  <c r="X484" i="8"/>
  <c r="M484" i="8"/>
  <c r="L484" i="8"/>
  <c r="Y483" i="8"/>
  <c r="X483" i="8"/>
  <c r="M483" i="8"/>
  <c r="L483" i="8"/>
  <c r="Y482" i="8"/>
  <c r="X482" i="8"/>
  <c r="M482" i="8"/>
  <c r="L482" i="8"/>
  <c r="Y481" i="8"/>
  <c r="X481" i="8"/>
  <c r="M481" i="8"/>
  <c r="L481" i="8"/>
  <c r="Y480" i="8"/>
  <c r="X480" i="8"/>
  <c r="M480" i="8"/>
  <c r="L480" i="8"/>
  <c r="Y479" i="8"/>
  <c r="X479" i="8"/>
  <c r="M479" i="8"/>
  <c r="L479" i="8"/>
  <c r="Y478" i="8"/>
  <c r="X478" i="8"/>
  <c r="M478" i="8"/>
  <c r="L478" i="8"/>
  <c r="Y477" i="8"/>
  <c r="X477" i="8"/>
  <c r="M477" i="8"/>
  <c r="L477" i="8"/>
  <c r="Y476" i="8"/>
  <c r="X476" i="8"/>
  <c r="M476" i="8"/>
  <c r="L476" i="8"/>
  <c r="Y475" i="8"/>
  <c r="X475" i="8"/>
  <c r="M475" i="8"/>
  <c r="L475" i="8"/>
  <c r="Y474" i="8"/>
  <c r="X474" i="8"/>
  <c r="M474" i="8"/>
  <c r="L474" i="8"/>
  <c r="Y473" i="8"/>
  <c r="X473" i="8"/>
  <c r="M473" i="8"/>
  <c r="L473" i="8"/>
  <c r="Y472" i="8"/>
  <c r="X472" i="8"/>
  <c r="M472" i="8"/>
  <c r="L472" i="8"/>
  <c r="Y471" i="8"/>
  <c r="X471" i="8"/>
  <c r="M471" i="8"/>
  <c r="L471" i="8"/>
  <c r="Y470" i="8"/>
  <c r="X470" i="8"/>
  <c r="M470" i="8"/>
  <c r="L470" i="8"/>
  <c r="Y469" i="8"/>
  <c r="X469" i="8"/>
  <c r="M469" i="8"/>
  <c r="L469" i="8"/>
  <c r="Y468" i="8"/>
  <c r="X468" i="8"/>
  <c r="M468" i="8"/>
  <c r="L468" i="8"/>
  <c r="Y467" i="8"/>
  <c r="X467" i="8"/>
  <c r="M467" i="8"/>
  <c r="L467" i="8"/>
  <c r="Y466" i="8"/>
  <c r="X466" i="8"/>
  <c r="M466" i="8"/>
  <c r="L466" i="8"/>
  <c r="Y465" i="8"/>
  <c r="X465" i="8"/>
  <c r="M465" i="8"/>
  <c r="L465" i="8"/>
  <c r="Y464" i="8"/>
  <c r="X464" i="8"/>
  <c r="M464" i="8"/>
  <c r="L464" i="8"/>
  <c r="Y463" i="8"/>
  <c r="X463" i="8"/>
  <c r="M463" i="8"/>
  <c r="L463" i="8"/>
  <c r="Y462" i="8"/>
  <c r="X462" i="8"/>
  <c r="M462" i="8"/>
  <c r="L462" i="8"/>
  <c r="Y461" i="8"/>
  <c r="X461" i="8"/>
  <c r="M461" i="8"/>
  <c r="L461" i="8"/>
  <c r="Y460" i="8"/>
  <c r="X460" i="8"/>
  <c r="M460" i="8"/>
  <c r="L460" i="8"/>
  <c r="Y459" i="8"/>
  <c r="X459" i="8"/>
  <c r="M459" i="8"/>
  <c r="L459" i="8"/>
  <c r="Y458" i="8"/>
  <c r="X458" i="8"/>
  <c r="M458" i="8"/>
  <c r="L458" i="8"/>
  <c r="Y457" i="8"/>
  <c r="X457" i="8"/>
  <c r="M457" i="8"/>
  <c r="L457" i="8"/>
  <c r="Y456" i="8"/>
  <c r="X456" i="8"/>
  <c r="M456" i="8"/>
  <c r="L456" i="8"/>
  <c r="Y455" i="8"/>
  <c r="X455" i="8"/>
  <c r="M455" i="8"/>
  <c r="L455" i="8"/>
  <c r="Y454" i="8"/>
  <c r="X454" i="8"/>
  <c r="M454" i="8"/>
  <c r="L454" i="8"/>
  <c r="Y453" i="8"/>
  <c r="X453" i="8"/>
  <c r="M453" i="8"/>
  <c r="L453" i="8"/>
  <c r="Y452" i="8"/>
  <c r="X452" i="8"/>
  <c r="M452" i="8"/>
  <c r="L452" i="8"/>
  <c r="Y451" i="8"/>
  <c r="X451" i="8"/>
  <c r="M451" i="8"/>
  <c r="L451" i="8"/>
  <c r="Y450" i="8"/>
  <c r="X450" i="8"/>
  <c r="M450" i="8"/>
  <c r="L450" i="8"/>
  <c r="Y449" i="8"/>
  <c r="X449" i="8"/>
  <c r="M449" i="8"/>
  <c r="L449" i="8"/>
  <c r="Y448" i="8"/>
  <c r="X448" i="8"/>
  <c r="M448" i="8"/>
  <c r="L448" i="8"/>
  <c r="Y447" i="8"/>
  <c r="X447" i="8"/>
  <c r="M447" i="8"/>
  <c r="L447" i="8"/>
  <c r="Y446" i="8"/>
  <c r="X446" i="8"/>
  <c r="M446" i="8"/>
  <c r="L446" i="8"/>
  <c r="Y445" i="8"/>
  <c r="X445" i="8"/>
  <c r="M445" i="8"/>
  <c r="L445" i="8"/>
  <c r="Y444" i="8"/>
  <c r="X444" i="8"/>
  <c r="M444" i="8"/>
  <c r="L444" i="8"/>
  <c r="Y443" i="8"/>
  <c r="X443" i="8"/>
  <c r="M443" i="8"/>
  <c r="L443" i="8"/>
  <c r="Y442" i="8"/>
  <c r="X442" i="8"/>
  <c r="M442" i="8"/>
  <c r="L442" i="8"/>
  <c r="Y441" i="8"/>
  <c r="X441" i="8"/>
  <c r="M441" i="8"/>
  <c r="L441" i="8"/>
  <c r="Y440" i="8"/>
  <c r="X440" i="8"/>
  <c r="M440" i="8"/>
  <c r="L440" i="8"/>
  <c r="Y439" i="8"/>
  <c r="X439" i="8"/>
  <c r="M439" i="8"/>
  <c r="L439" i="8"/>
  <c r="Y438" i="8"/>
  <c r="X438" i="8"/>
  <c r="M438" i="8"/>
  <c r="L438" i="8"/>
  <c r="Y437" i="8"/>
  <c r="X437" i="8"/>
  <c r="M437" i="8"/>
  <c r="L437" i="8"/>
  <c r="Y436" i="8"/>
  <c r="X436" i="8"/>
  <c r="M436" i="8"/>
  <c r="L436" i="8"/>
  <c r="Y435" i="8"/>
  <c r="X435" i="8"/>
  <c r="M435" i="8"/>
  <c r="L435" i="8"/>
  <c r="Y434" i="8"/>
  <c r="X434" i="8"/>
  <c r="M434" i="8"/>
  <c r="L434" i="8"/>
  <c r="Y433" i="8"/>
  <c r="X433" i="8"/>
  <c r="M433" i="8"/>
  <c r="L433" i="8"/>
  <c r="Y432" i="8"/>
  <c r="X432" i="8"/>
  <c r="M432" i="8"/>
  <c r="L432" i="8"/>
  <c r="Y431" i="8"/>
  <c r="X431" i="8"/>
  <c r="M431" i="8"/>
  <c r="L431" i="8"/>
  <c r="Y430" i="8"/>
  <c r="X430" i="8"/>
  <c r="M430" i="8"/>
  <c r="L430" i="8"/>
  <c r="Y429" i="8"/>
  <c r="X429" i="8"/>
  <c r="M429" i="8"/>
  <c r="L429" i="8"/>
  <c r="Y428" i="8"/>
  <c r="X428" i="8"/>
  <c r="M428" i="8"/>
  <c r="L428" i="8"/>
  <c r="Y427" i="8"/>
  <c r="X427" i="8"/>
  <c r="M427" i="8"/>
  <c r="L427" i="8"/>
  <c r="Y426" i="8"/>
  <c r="X426" i="8"/>
  <c r="M426" i="8"/>
  <c r="L426" i="8"/>
  <c r="Y425" i="8"/>
  <c r="X425" i="8"/>
  <c r="M425" i="8"/>
  <c r="L425" i="8"/>
  <c r="Y424" i="8"/>
  <c r="X424" i="8"/>
  <c r="M424" i="8"/>
  <c r="L424" i="8"/>
  <c r="Y423" i="8"/>
  <c r="X423" i="8"/>
  <c r="M423" i="8"/>
  <c r="L423" i="8"/>
  <c r="Y422" i="8"/>
  <c r="X422" i="8"/>
  <c r="M422" i="8"/>
  <c r="L422" i="8"/>
  <c r="Y421" i="8"/>
  <c r="X421" i="8"/>
  <c r="M421" i="8"/>
  <c r="L421" i="8"/>
  <c r="Y420" i="8"/>
  <c r="X420" i="8"/>
  <c r="M420" i="8"/>
  <c r="L420" i="8"/>
  <c r="Y419" i="8"/>
  <c r="X419" i="8"/>
  <c r="M419" i="8"/>
  <c r="L419" i="8"/>
  <c r="Y418" i="8"/>
  <c r="X418" i="8"/>
  <c r="M418" i="8"/>
  <c r="L418" i="8"/>
  <c r="Y417" i="8"/>
  <c r="X417" i="8"/>
  <c r="M417" i="8"/>
  <c r="L417" i="8"/>
  <c r="Y416" i="8"/>
  <c r="X416" i="8"/>
  <c r="M416" i="8"/>
  <c r="L416" i="8"/>
  <c r="Y415" i="8"/>
  <c r="X415" i="8"/>
  <c r="M415" i="8"/>
  <c r="L415" i="8"/>
  <c r="Y414" i="8"/>
  <c r="X414" i="8"/>
  <c r="M414" i="8"/>
  <c r="L414" i="8"/>
  <c r="Y413" i="8"/>
  <c r="X413" i="8"/>
  <c r="M413" i="8"/>
  <c r="L413" i="8"/>
  <c r="Y412" i="8"/>
  <c r="X412" i="8"/>
  <c r="M412" i="8"/>
  <c r="L412" i="8"/>
  <c r="Y411" i="8"/>
  <c r="X411" i="8"/>
  <c r="M411" i="8"/>
  <c r="L411" i="8"/>
  <c r="Y410" i="8"/>
  <c r="X410" i="8"/>
  <c r="M410" i="8"/>
  <c r="L410" i="8"/>
  <c r="Y409" i="8"/>
  <c r="X409" i="8"/>
  <c r="M409" i="8"/>
  <c r="L409" i="8"/>
  <c r="Y408" i="8"/>
  <c r="X408" i="8"/>
  <c r="M408" i="8"/>
  <c r="L408" i="8"/>
  <c r="Y407" i="8"/>
  <c r="X407" i="8"/>
  <c r="M407" i="8"/>
  <c r="L407" i="8"/>
  <c r="Y406" i="8"/>
  <c r="X406" i="8"/>
  <c r="M406" i="8"/>
  <c r="L406" i="8"/>
  <c r="Y405" i="8"/>
  <c r="X405" i="8"/>
  <c r="M405" i="8"/>
  <c r="L405" i="8"/>
  <c r="Y404" i="8"/>
  <c r="X404" i="8"/>
  <c r="M404" i="8"/>
  <c r="L404" i="8"/>
  <c r="Y403" i="8"/>
  <c r="X403" i="8"/>
  <c r="M403" i="8"/>
  <c r="L403" i="8"/>
  <c r="Y402" i="8"/>
  <c r="X402" i="8"/>
  <c r="M402" i="8"/>
  <c r="L402" i="8"/>
  <c r="Y401" i="8"/>
  <c r="X401" i="8"/>
  <c r="M401" i="8"/>
  <c r="L401" i="8"/>
  <c r="Y400" i="8"/>
  <c r="X400" i="8"/>
  <c r="M400" i="8"/>
  <c r="L400" i="8"/>
  <c r="Y399" i="8"/>
  <c r="X399" i="8"/>
  <c r="M399" i="8"/>
  <c r="L399" i="8"/>
  <c r="Y398" i="8"/>
  <c r="X398" i="8"/>
  <c r="M398" i="8"/>
  <c r="L398" i="8"/>
  <c r="Y397" i="8"/>
  <c r="X397" i="8"/>
  <c r="M397" i="8"/>
  <c r="L397" i="8"/>
  <c r="Y396" i="8"/>
  <c r="X396" i="8"/>
  <c r="M396" i="8"/>
  <c r="L396" i="8"/>
  <c r="Y395" i="8"/>
  <c r="X395" i="8"/>
  <c r="M395" i="8"/>
  <c r="L395" i="8"/>
  <c r="Y394" i="8"/>
  <c r="X394" i="8"/>
  <c r="M394" i="8"/>
  <c r="L394" i="8"/>
  <c r="Y393" i="8"/>
  <c r="X393" i="8"/>
  <c r="M393" i="8"/>
  <c r="L393" i="8"/>
  <c r="Y392" i="8"/>
  <c r="X392" i="8"/>
  <c r="M392" i="8"/>
  <c r="L392" i="8"/>
  <c r="Y391" i="8"/>
  <c r="X391" i="8"/>
  <c r="M391" i="8"/>
  <c r="L391" i="8"/>
  <c r="Y390" i="8"/>
  <c r="X390" i="8"/>
  <c r="M390" i="8"/>
  <c r="L390" i="8"/>
  <c r="Y389" i="8"/>
  <c r="X389" i="8"/>
  <c r="M389" i="8"/>
  <c r="L389" i="8"/>
  <c r="Y388" i="8"/>
  <c r="X388" i="8"/>
  <c r="M388" i="8"/>
  <c r="L388" i="8"/>
  <c r="Y387" i="8"/>
  <c r="X387" i="8"/>
  <c r="M387" i="8"/>
  <c r="L387" i="8"/>
  <c r="Y386" i="8"/>
  <c r="X386" i="8"/>
  <c r="M386" i="8"/>
  <c r="L386" i="8"/>
  <c r="Y385" i="8"/>
  <c r="X385" i="8"/>
  <c r="M385" i="8"/>
  <c r="L385" i="8"/>
  <c r="Y384" i="8"/>
  <c r="X384" i="8"/>
  <c r="M384" i="8"/>
  <c r="L384" i="8"/>
  <c r="Y383" i="8"/>
  <c r="X383" i="8"/>
  <c r="M383" i="8"/>
  <c r="L383" i="8"/>
  <c r="Y382" i="8"/>
  <c r="X382" i="8"/>
  <c r="M382" i="8"/>
  <c r="L382" i="8"/>
  <c r="Y381" i="8"/>
  <c r="X381" i="8"/>
  <c r="M381" i="8"/>
  <c r="L381" i="8"/>
  <c r="Y380" i="8"/>
  <c r="X380" i="8"/>
  <c r="M380" i="8"/>
  <c r="L380" i="8"/>
  <c r="Y379" i="8"/>
  <c r="X379" i="8"/>
  <c r="M379" i="8"/>
  <c r="L379" i="8"/>
  <c r="Y378" i="8"/>
  <c r="X378" i="8"/>
  <c r="M378" i="8"/>
  <c r="L378" i="8"/>
  <c r="Y377" i="8"/>
  <c r="X377" i="8"/>
  <c r="M377" i="8"/>
  <c r="L377" i="8"/>
  <c r="Y376" i="8"/>
  <c r="X376" i="8"/>
  <c r="M376" i="8"/>
  <c r="L376" i="8"/>
  <c r="Y375" i="8"/>
  <c r="X375" i="8"/>
  <c r="M375" i="8"/>
  <c r="L375" i="8"/>
  <c r="Y374" i="8"/>
  <c r="X374" i="8"/>
  <c r="M374" i="8"/>
  <c r="L374" i="8"/>
  <c r="Y373" i="8"/>
  <c r="X373" i="8"/>
  <c r="M373" i="8"/>
  <c r="L373" i="8"/>
  <c r="Y372" i="8"/>
  <c r="X372" i="8"/>
  <c r="M372" i="8"/>
  <c r="L372" i="8"/>
  <c r="Y371" i="8"/>
  <c r="X371" i="8"/>
  <c r="M371" i="8"/>
  <c r="L371" i="8"/>
  <c r="Y370" i="8"/>
  <c r="X370" i="8"/>
  <c r="M370" i="8"/>
  <c r="L370" i="8"/>
  <c r="Y369" i="8"/>
  <c r="X369" i="8"/>
  <c r="M369" i="8"/>
  <c r="L369" i="8"/>
  <c r="Y368" i="8"/>
  <c r="X368" i="8"/>
  <c r="M368" i="8"/>
  <c r="L368" i="8"/>
  <c r="Y367" i="8"/>
  <c r="X367" i="8"/>
  <c r="M367" i="8"/>
  <c r="L367" i="8"/>
  <c r="Y366" i="8"/>
  <c r="X366" i="8"/>
  <c r="M366" i="8"/>
  <c r="L366" i="8"/>
  <c r="Y365" i="8"/>
  <c r="X365" i="8"/>
  <c r="M365" i="8"/>
  <c r="L365" i="8"/>
  <c r="Y364" i="8"/>
  <c r="X364" i="8"/>
  <c r="M364" i="8"/>
  <c r="L364" i="8"/>
  <c r="Y363" i="8"/>
  <c r="X363" i="8"/>
  <c r="M363" i="8"/>
  <c r="L363" i="8"/>
  <c r="Y362" i="8"/>
  <c r="X362" i="8"/>
  <c r="M362" i="8"/>
  <c r="L362" i="8"/>
  <c r="Y361" i="8"/>
  <c r="X361" i="8"/>
  <c r="M361" i="8"/>
  <c r="L361" i="8"/>
  <c r="Y360" i="8"/>
  <c r="X360" i="8"/>
  <c r="M360" i="8"/>
  <c r="L360" i="8"/>
  <c r="Y359" i="8"/>
  <c r="X359" i="8"/>
  <c r="M359" i="8"/>
  <c r="L359" i="8"/>
  <c r="Y358" i="8"/>
  <c r="X358" i="8"/>
  <c r="M358" i="8"/>
  <c r="L358" i="8"/>
  <c r="Y357" i="8"/>
  <c r="X357" i="8"/>
  <c r="M357" i="8"/>
  <c r="L357" i="8"/>
  <c r="Y356" i="8"/>
  <c r="X356" i="8"/>
  <c r="M356" i="8"/>
  <c r="L356" i="8"/>
  <c r="Y355" i="8"/>
  <c r="X355" i="8"/>
  <c r="M355" i="8"/>
  <c r="L355" i="8"/>
  <c r="Y354" i="8"/>
  <c r="X354" i="8"/>
  <c r="M354" i="8"/>
  <c r="L354" i="8"/>
  <c r="Y353" i="8"/>
  <c r="X353" i="8"/>
  <c r="M353" i="8"/>
  <c r="L353" i="8"/>
  <c r="Y352" i="8"/>
  <c r="X352" i="8"/>
  <c r="M352" i="8"/>
  <c r="L352" i="8"/>
  <c r="Y351" i="8"/>
  <c r="X351" i="8"/>
  <c r="M351" i="8"/>
  <c r="L351" i="8"/>
  <c r="Y350" i="8"/>
  <c r="X350" i="8"/>
  <c r="M350" i="8"/>
  <c r="L350" i="8"/>
  <c r="Y349" i="8"/>
  <c r="X349" i="8"/>
  <c r="M349" i="8"/>
  <c r="L349" i="8"/>
  <c r="Y348" i="8"/>
  <c r="X348" i="8"/>
  <c r="M348" i="8"/>
  <c r="L348" i="8"/>
  <c r="Y347" i="8"/>
  <c r="X347" i="8"/>
  <c r="M347" i="8"/>
  <c r="L347" i="8"/>
  <c r="Y346" i="8"/>
  <c r="X346" i="8"/>
  <c r="M346" i="8"/>
  <c r="L346" i="8"/>
  <c r="Y345" i="8"/>
  <c r="X345" i="8"/>
  <c r="M345" i="8"/>
  <c r="L345" i="8"/>
  <c r="Y344" i="8"/>
  <c r="X344" i="8"/>
  <c r="M344" i="8"/>
  <c r="L344" i="8"/>
  <c r="Y343" i="8"/>
  <c r="X343" i="8"/>
  <c r="M343" i="8"/>
  <c r="L343" i="8"/>
  <c r="Y342" i="8"/>
  <c r="X342" i="8"/>
  <c r="M342" i="8"/>
  <c r="L342" i="8"/>
  <c r="Y341" i="8"/>
  <c r="X341" i="8"/>
  <c r="M341" i="8"/>
  <c r="L341" i="8"/>
  <c r="Y340" i="8"/>
  <c r="X340" i="8"/>
  <c r="M340" i="8"/>
  <c r="L340" i="8"/>
  <c r="Y339" i="8"/>
  <c r="X339" i="8"/>
  <c r="M339" i="8"/>
  <c r="L339" i="8"/>
  <c r="Y338" i="8"/>
  <c r="X338" i="8"/>
  <c r="M338" i="8"/>
  <c r="L338" i="8"/>
  <c r="Y337" i="8"/>
  <c r="X337" i="8"/>
  <c r="M337" i="8"/>
  <c r="L337" i="8"/>
  <c r="Y336" i="8"/>
  <c r="X336" i="8"/>
  <c r="M336" i="8"/>
  <c r="L336" i="8"/>
  <c r="Y335" i="8"/>
  <c r="X335" i="8"/>
  <c r="M335" i="8"/>
  <c r="L335" i="8"/>
  <c r="Y334" i="8"/>
  <c r="X334" i="8"/>
  <c r="M334" i="8"/>
  <c r="L334" i="8"/>
  <c r="Y333" i="8"/>
  <c r="X333" i="8"/>
  <c r="M333" i="8"/>
  <c r="L333" i="8"/>
  <c r="Y332" i="8"/>
  <c r="X332" i="8"/>
  <c r="M332" i="8"/>
  <c r="L332" i="8"/>
  <c r="Y331" i="8"/>
  <c r="X331" i="8"/>
  <c r="M331" i="8"/>
  <c r="L331" i="8"/>
  <c r="Y330" i="8"/>
  <c r="X330" i="8"/>
  <c r="M330" i="8"/>
  <c r="L330" i="8"/>
  <c r="Y329" i="8"/>
  <c r="X329" i="8"/>
  <c r="M329" i="8"/>
  <c r="L329" i="8"/>
  <c r="Y328" i="8"/>
  <c r="X328" i="8"/>
  <c r="M328" i="8"/>
  <c r="L328" i="8"/>
  <c r="Y327" i="8"/>
  <c r="X327" i="8"/>
  <c r="M327" i="8"/>
  <c r="L327" i="8"/>
  <c r="Y326" i="8"/>
  <c r="X326" i="8"/>
  <c r="M326" i="8"/>
  <c r="L326" i="8"/>
  <c r="Y325" i="8"/>
  <c r="X325" i="8"/>
  <c r="M325" i="8"/>
  <c r="L325" i="8"/>
  <c r="Y324" i="8"/>
  <c r="X324" i="8"/>
  <c r="M324" i="8"/>
  <c r="L324" i="8"/>
  <c r="Y323" i="8"/>
  <c r="X323" i="8"/>
  <c r="M323" i="8"/>
  <c r="L323" i="8"/>
  <c r="Y322" i="8"/>
  <c r="X322" i="8"/>
  <c r="M322" i="8"/>
  <c r="L322" i="8"/>
  <c r="Y321" i="8"/>
  <c r="X321" i="8"/>
  <c r="M321" i="8"/>
  <c r="L321" i="8"/>
  <c r="Y320" i="8"/>
  <c r="X320" i="8"/>
  <c r="M320" i="8"/>
  <c r="L320" i="8"/>
  <c r="Y319" i="8"/>
  <c r="X319" i="8"/>
  <c r="M319" i="8"/>
  <c r="L319" i="8"/>
  <c r="Y318" i="8"/>
  <c r="X318" i="8"/>
  <c r="M318" i="8"/>
  <c r="L318" i="8"/>
  <c r="Y317" i="8"/>
  <c r="X317" i="8"/>
  <c r="M317" i="8"/>
  <c r="L317" i="8"/>
  <c r="Y316" i="8"/>
  <c r="X316" i="8"/>
  <c r="M316" i="8"/>
  <c r="L316" i="8"/>
  <c r="Y315" i="8"/>
  <c r="X315" i="8"/>
  <c r="M315" i="8"/>
  <c r="L315" i="8"/>
  <c r="Y314" i="8"/>
  <c r="X314" i="8"/>
  <c r="M314" i="8"/>
  <c r="L314" i="8"/>
  <c r="Y313" i="8"/>
  <c r="X313" i="8"/>
  <c r="M313" i="8"/>
  <c r="L313" i="8"/>
  <c r="Y312" i="8"/>
  <c r="X312" i="8"/>
  <c r="M312" i="8"/>
  <c r="L312" i="8"/>
  <c r="Y311" i="8"/>
  <c r="X311" i="8"/>
  <c r="M311" i="8"/>
  <c r="L311" i="8"/>
  <c r="Y310" i="8"/>
  <c r="X310" i="8"/>
  <c r="M310" i="8"/>
  <c r="L310" i="8"/>
  <c r="Y309" i="8"/>
  <c r="X309" i="8"/>
  <c r="M309" i="8"/>
  <c r="L309" i="8"/>
  <c r="Y308" i="8"/>
  <c r="X308" i="8"/>
  <c r="M308" i="8"/>
  <c r="L308" i="8"/>
  <c r="Y307" i="8"/>
  <c r="X307" i="8"/>
  <c r="M307" i="8"/>
  <c r="L307" i="8"/>
  <c r="Y306" i="8"/>
  <c r="X306" i="8"/>
  <c r="M306" i="8"/>
  <c r="L306" i="8"/>
  <c r="Y305" i="8"/>
  <c r="X305" i="8"/>
  <c r="M305" i="8"/>
  <c r="L305" i="8"/>
  <c r="Y304" i="8"/>
  <c r="X304" i="8"/>
  <c r="M304" i="8"/>
  <c r="L304" i="8"/>
  <c r="Y303" i="8"/>
  <c r="X303" i="8"/>
  <c r="M303" i="8"/>
  <c r="L303" i="8"/>
  <c r="Y302" i="8"/>
  <c r="X302" i="8"/>
  <c r="M302" i="8"/>
  <c r="L302" i="8"/>
  <c r="Y301" i="8"/>
  <c r="X301" i="8"/>
  <c r="M301" i="8"/>
  <c r="L301" i="8"/>
  <c r="Y300" i="8"/>
  <c r="X300" i="8"/>
  <c r="M300" i="8"/>
  <c r="L300" i="8"/>
  <c r="Y299" i="8"/>
  <c r="X299" i="8"/>
  <c r="M299" i="8"/>
  <c r="L299" i="8"/>
  <c r="Y298" i="8"/>
  <c r="X298" i="8"/>
  <c r="M298" i="8"/>
  <c r="L298" i="8"/>
  <c r="Y297" i="8"/>
  <c r="X297" i="8"/>
  <c r="M297" i="8"/>
  <c r="L297" i="8"/>
  <c r="Y296" i="8"/>
  <c r="X296" i="8"/>
  <c r="M296" i="8"/>
  <c r="L296" i="8"/>
  <c r="Y295" i="8"/>
  <c r="X295" i="8"/>
  <c r="M295" i="8"/>
  <c r="L295" i="8"/>
  <c r="Y294" i="8"/>
  <c r="X294" i="8"/>
  <c r="M294" i="8"/>
  <c r="L294" i="8"/>
  <c r="Y293" i="8"/>
  <c r="X293" i="8"/>
  <c r="M293" i="8"/>
  <c r="L293" i="8"/>
  <c r="Y292" i="8"/>
  <c r="X292" i="8"/>
  <c r="M292" i="8"/>
  <c r="L292" i="8"/>
  <c r="Y291" i="8"/>
  <c r="X291" i="8"/>
  <c r="M291" i="8"/>
  <c r="L291" i="8"/>
  <c r="Y290" i="8"/>
  <c r="X290" i="8"/>
  <c r="M290" i="8"/>
  <c r="L290" i="8"/>
  <c r="Y289" i="8"/>
  <c r="X289" i="8"/>
  <c r="M289" i="8"/>
  <c r="L289" i="8"/>
  <c r="Y288" i="8"/>
  <c r="X288" i="8"/>
  <c r="M288" i="8"/>
  <c r="L288" i="8"/>
  <c r="Y287" i="8"/>
  <c r="X287" i="8"/>
  <c r="M287" i="8"/>
  <c r="L287" i="8"/>
  <c r="Y286" i="8"/>
  <c r="X286" i="8"/>
  <c r="M286" i="8"/>
  <c r="L286" i="8"/>
  <c r="Y285" i="8"/>
  <c r="X285" i="8"/>
  <c r="M285" i="8"/>
  <c r="L285" i="8"/>
  <c r="Y284" i="8"/>
  <c r="X284" i="8"/>
  <c r="M284" i="8"/>
  <c r="L284" i="8"/>
  <c r="Y283" i="8"/>
  <c r="X283" i="8"/>
  <c r="M283" i="8"/>
  <c r="L283" i="8"/>
  <c r="Y282" i="8"/>
  <c r="X282" i="8"/>
  <c r="M282" i="8"/>
  <c r="L282" i="8"/>
  <c r="Y281" i="8"/>
  <c r="X281" i="8"/>
  <c r="M281" i="8"/>
  <c r="L281" i="8"/>
  <c r="Y280" i="8"/>
  <c r="X280" i="8"/>
  <c r="M280" i="8"/>
  <c r="L280" i="8"/>
  <c r="Y279" i="8"/>
  <c r="X279" i="8"/>
  <c r="M279" i="8"/>
  <c r="L279" i="8"/>
  <c r="Y278" i="8"/>
  <c r="X278" i="8"/>
  <c r="M278" i="8"/>
  <c r="L278" i="8"/>
  <c r="Y277" i="8"/>
  <c r="X277" i="8"/>
  <c r="M277" i="8"/>
  <c r="L277" i="8"/>
  <c r="Y276" i="8"/>
  <c r="X276" i="8"/>
  <c r="M276" i="8"/>
  <c r="L276" i="8"/>
  <c r="Y275" i="8"/>
  <c r="X275" i="8"/>
  <c r="M275" i="8"/>
  <c r="L275" i="8"/>
  <c r="Y274" i="8"/>
  <c r="X274" i="8"/>
  <c r="M274" i="8"/>
  <c r="L274" i="8"/>
  <c r="Y273" i="8"/>
  <c r="X273" i="8"/>
  <c r="M273" i="8"/>
  <c r="L273" i="8"/>
  <c r="Y272" i="8"/>
  <c r="X272" i="8"/>
  <c r="M272" i="8"/>
  <c r="L272" i="8"/>
  <c r="Y271" i="8"/>
  <c r="X271" i="8"/>
  <c r="M271" i="8"/>
  <c r="L271" i="8"/>
  <c r="Y270" i="8"/>
  <c r="X270" i="8"/>
  <c r="M270" i="8"/>
  <c r="L270" i="8"/>
  <c r="Y269" i="8"/>
  <c r="X269" i="8"/>
  <c r="M269" i="8"/>
  <c r="L269" i="8"/>
  <c r="Y268" i="8"/>
  <c r="X268" i="8"/>
  <c r="M268" i="8"/>
  <c r="L268" i="8"/>
  <c r="Y267" i="8"/>
  <c r="X267" i="8"/>
  <c r="M267" i="8"/>
  <c r="L267" i="8"/>
  <c r="Y266" i="8"/>
  <c r="X266" i="8"/>
  <c r="M266" i="8"/>
  <c r="L266" i="8"/>
  <c r="Y265" i="8"/>
  <c r="X265" i="8"/>
  <c r="M265" i="8"/>
  <c r="L265" i="8"/>
  <c r="Y264" i="8"/>
  <c r="X264" i="8"/>
  <c r="M264" i="8"/>
  <c r="L264" i="8"/>
  <c r="Y263" i="8"/>
  <c r="X263" i="8"/>
  <c r="M263" i="8"/>
  <c r="L263" i="8"/>
  <c r="Y262" i="8"/>
  <c r="X262" i="8"/>
  <c r="M262" i="8"/>
  <c r="L262" i="8"/>
  <c r="Y261" i="8"/>
  <c r="X261" i="8"/>
  <c r="M261" i="8"/>
  <c r="L261" i="8"/>
  <c r="Y260" i="8"/>
  <c r="X260" i="8"/>
  <c r="M260" i="8"/>
  <c r="L260" i="8"/>
  <c r="Y259" i="8"/>
  <c r="X259" i="8"/>
  <c r="M259" i="8"/>
  <c r="L259" i="8"/>
  <c r="Y258" i="8"/>
  <c r="X258" i="8"/>
  <c r="M258" i="8"/>
  <c r="L258" i="8"/>
  <c r="Y257" i="8"/>
  <c r="X257" i="8"/>
  <c r="M257" i="8"/>
  <c r="L257" i="8"/>
  <c r="Y256" i="8"/>
  <c r="X256" i="8"/>
  <c r="M256" i="8"/>
  <c r="L256" i="8"/>
  <c r="Y255" i="8"/>
  <c r="X255" i="8"/>
  <c r="M255" i="8"/>
  <c r="L255" i="8"/>
  <c r="Y254" i="8"/>
  <c r="X254" i="8"/>
  <c r="M254" i="8"/>
  <c r="L254" i="8"/>
  <c r="Y253" i="8"/>
  <c r="X253" i="8"/>
  <c r="M253" i="8"/>
  <c r="L253" i="8"/>
  <c r="Y252" i="8"/>
  <c r="X252" i="8"/>
  <c r="M252" i="8"/>
  <c r="L252" i="8"/>
  <c r="Y251" i="8"/>
  <c r="X251" i="8"/>
  <c r="M251" i="8"/>
  <c r="L251" i="8"/>
  <c r="Y250" i="8"/>
  <c r="X250" i="8"/>
  <c r="M250" i="8"/>
  <c r="L250" i="8"/>
  <c r="Y249" i="8"/>
  <c r="X249" i="8"/>
  <c r="M249" i="8"/>
  <c r="L249" i="8"/>
  <c r="Y248" i="8"/>
  <c r="X248" i="8"/>
  <c r="M248" i="8"/>
  <c r="L248" i="8"/>
  <c r="Y247" i="8"/>
  <c r="X247" i="8"/>
  <c r="M247" i="8"/>
  <c r="L247" i="8"/>
  <c r="Y246" i="8"/>
  <c r="X246" i="8"/>
  <c r="M246" i="8"/>
  <c r="L246" i="8"/>
  <c r="Y245" i="8"/>
  <c r="X245" i="8"/>
  <c r="M245" i="8"/>
  <c r="L245" i="8"/>
  <c r="Y244" i="8"/>
  <c r="X244" i="8"/>
  <c r="M244" i="8"/>
  <c r="L244" i="8"/>
  <c r="Y243" i="8"/>
  <c r="X243" i="8"/>
  <c r="M243" i="8"/>
  <c r="L243" i="8"/>
  <c r="Y242" i="8"/>
  <c r="X242" i="8"/>
  <c r="M242" i="8"/>
  <c r="L242" i="8"/>
  <c r="Y241" i="8"/>
  <c r="X241" i="8"/>
  <c r="M241" i="8"/>
  <c r="L241" i="8"/>
  <c r="Y240" i="8"/>
  <c r="X240" i="8"/>
  <c r="M240" i="8"/>
  <c r="L240" i="8"/>
  <c r="Y239" i="8"/>
  <c r="X239" i="8"/>
  <c r="M239" i="8"/>
  <c r="L239" i="8"/>
  <c r="Y238" i="8"/>
  <c r="X238" i="8"/>
  <c r="M238" i="8"/>
  <c r="L238" i="8"/>
  <c r="Y237" i="8"/>
  <c r="X237" i="8"/>
  <c r="M237" i="8"/>
  <c r="L237" i="8"/>
  <c r="Y236" i="8"/>
  <c r="X236" i="8"/>
  <c r="M236" i="8"/>
  <c r="L236" i="8"/>
  <c r="Y235" i="8"/>
  <c r="X235" i="8"/>
  <c r="M235" i="8"/>
  <c r="L235" i="8"/>
  <c r="Y234" i="8"/>
  <c r="X234" i="8"/>
  <c r="M234" i="8"/>
  <c r="L234" i="8"/>
  <c r="Y233" i="8"/>
  <c r="X233" i="8"/>
  <c r="M233" i="8"/>
  <c r="L233" i="8"/>
  <c r="Y232" i="8"/>
  <c r="X232" i="8"/>
  <c r="M232" i="8"/>
  <c r="L232" i="8"/>
  <c r="Y231" i="8"/>
  <c r="X231" i="8"/>
  <c r="M231" i="8"/>
  <c r="L231" i="8"/>
  <c r="Y230" i="8"/>
  <c r="X230" i="8"/>
  <c r="M230" i="8"/>
  <c r="L230" i="8"/>
  <c r="Y229" i="8"/>
  <c r="X229" i="8"/>
  <c r="M229" i="8"/>
  <c r="L229" i="8"/>
  <c r="Y228" i="8"/>
  <c r="X228" i="8"/>
  <c r="M228" i="8"/>
  <c r="L228" i="8"/>
  <c r="Y227" i="8"/>
  <c r="X227" i="8"/>
  <c r="M227" i="8"/>
  <c r="L227" i="8"/>
  <c r="Y226" i="8"/>
  <c r="X226" i="8"/>
  <c r="M226" i="8"/>
  <c r="L226" i="8"/>
  <c r="Y225" i="8"/>
  <c r="X225" i="8"/>
  <c r="M225" i="8"/>
  <c r="L225" i="8"/>
  <c r="Y224" i="8"/>
  <c r="X224" i="8"/>
  <c r="M224" i="8"/>
  <c r="L224" i="8"/>
  <c r="Y223" i="8"/>
  <c r="X223" i="8"/>
  <c r="M223" i="8"/>
  <c r="L223" i="8"/>
  <c r="Y222" i="8"/>
  <c r="X222" i="8"/>
  <c r="M222" i="8"/>
  <c r="L222" i="8"/>
  <c r="Y221" i="8"/>
  <c r="X221" i="8"/>
  <c r="M221" i="8"/>
  <c r="L221" i="8"/>
  <c r="Y220" i="8"/>
  <c r="X220" i="8"/>
  <c r="M220" i="8"/>
  <c r="L220" i="8"/>
  <c r="Y219" i="8"/>
  <c r="X219" i="8"/>
  <c r="M219" i="8"/>
  <c r="L219" i="8"/>
  <c r="Y218" i="8"/>
  <c r="X218" i="8"/>
  <c r="M218" i="8"/>
  <c r="L218" i="8"/>
  <c r="Y217" i="8"/>
  <c r="X217" i="8"/>
  <c r="M217" i="8"/>
  <c r="L217" i="8"/>
  <c r="Y216" i="8"/>
  <c r="X216" i="8"/>
  <c r="M216" i="8"/>
  <c r="L216" i="8"/>
  <c r="Y215" i="8"/>
  <c r="X215" i="8"/>
  <c r="M215" i="8"/>
  <c r="L215" i="8"/>
  <c r="Y214" i="8"/>
  <c r="X214" i="8"/>
  <c r="M214" i="8"/>
  <c r="L214" i="8"/>
  <c r="Y213" i="8"/>
  <c r="X213" i="8"/>
  <c r="M213" i="8"/>
  <c r="L213" i="8"/>
  <c r="Y212" i="8"/>
  <c r="X212" i="8"/>
  <c r="M212" i="8"/>
  <c r="L212" i="8"/>
  <c r="Y211" i="8"/>
  <c r="X211" i="8"/>
  <c r="M211" i="8"/>
  <c r="L211" i="8"/>
  <c r="Y210" i="8"/>
  <c r="X210" i="8"/>
  <c r="M210" i="8"/>
  <c r="L210" i="8"/>
  <c r="Y209" i="8"/>
  <c r="X209" i="8"/>
  <c r="M209" i="8"/>
  <c r="L209" i="8"/>
  <c r="Y208" i="8"/>
  <c r="X208" i="8"/>
  <c r="M208" i="8"/>
  <c r="L208" i="8"/>
  <c r="Y207" i="8"/>
  <c r="X207" i="8"/>
  <c r="M207" i="8"/>
  <c r="L207" i="8"/>
  <c r="Y206" i="8"/>
  <c r="X206" i="8"/>
  <c r="M206" i="8"/>
  <c r="L206" i="8"/>
  <c r="Y205" i="8"/>
  <c r="X205" i="8"/>
  <c r="M205" i="8"/>
  <c r="L205" i="8"/>
  <c r="Y204" i="8"/>
  <c r="X204" i="8"/>
  <c r="M204" i="8"/>
  <c r="L204" i="8"/>
  <c r="Y203" i="8"/>
  <c r="X203" i="8"/>
  <c r="M203" i="8"/>
  <c r="L203" i="8"/>
  <c r="Y202" i="8"/>
  <c r="X202" i="8"/>
  <c r="M202" i="8"/>
  <c r="L202" i="8"/>
  <c r="Y201" i="8"/>
  <c r="X201" i="8"/>
  <c r="M201" i="8"/>
  <c r="L201" i="8"/>
  <c r="Y200" i="8"/>
  <c r="X200" i="8"/>
  <c r="M200" i="8"/>
  <c r="L200" i="8"/>
  <c r="Y199" i="8"/>
  <c r="X199" i="8"/>
  <c r="M199" i="8"/>
  <c r="L199" i="8"/>
  <c r="Y198" i="8"/>
  <c r="X198" i="8"/>
  <c r="M198" i="8"/>
  <c r="L198" i="8"/>
  <c r="Y197" i="8"/>
  <c r="X197" i="8"/>
  <c r="M197" i="8"/>
  <c r="L197" i="8"/>
  <c r="Y196" i="8"/>
  <c r="X196" i="8"/>
  <c r="M196" i="8"/>
  <c r="L196" i="8"/>
  <c r="Y195" i="8"/>
  <c r="X195" i="8"/>
  <c r="M195" i="8"/>
  <c r="L195" i="8"/>
  <c r="Y194" i="8"/>
  <c r="X194" i="8"/>
  <c r="M194" i="8"/>
  <c r="L194" i="8"/>
  <c r="Y193" i="8"/>
  <c r="X193" i="8"/>
  <c r="M193" i="8"/>
  <c r="L193" i="8"/>
  <c r="Y192" i="8"/>
  <c r="X192" i="8"/>
  <c r="M192" i="8"/>
  <c r="L192" i="8"/>
  <c r="Y191" i="8"/>
  <c r="X191" i="8"/>
  <c r="M191" i="8"/>
  <c r="L191" i="8"/>
  <c r="Y190" i="8"/>
  <c r="X190" i="8"/>
  <c r="M190" i="8"/>
  <c r="L190" i="8"/>
  <c r="Y189" i="8"/>
  <c r="X189" i="8"/>
  <c r="M189" i="8"/>
  <c r="L189" i="8"/>
  <c r="Y188" i="8"/>
  <c r="X188" i="8"/>
  <c r="M188" i="8"/>
  <c r="L188" i="8"/>
  <c r="Y187" i="8"/>
  <c r="X187" i="8"/>
  <c r="M187" i="8"/>
  <c r="L187" i="8"/>
  <c r="Y186" i="8"/>
  <c r="X186" i="8"/>
  <c r="M186" i="8"/>
  <c r="L186" i="8"/>
  <c r="Y185" i="8"/>
  <c r="X185" i="8"/>
  <c r="M185" i="8"/>
  <c r="L185" i="8"/>
  <c r="Y184" i="8"/>
  <c r="X184" i="8"/>
  <c r="M184" i="8"/>
  <c r="L184" i="8"/>
  <c r="Y183" i="8"/>
  <c r="X183" i="8"/>
  <c r="M183" i="8"/>
  <c r="L183" i="8"/>
  <c r="Y182" i="8"/>
  <c r="X182" i="8"/>
  <c r="M182" i="8"/>
  <c r="L182" i="8"/>
  <c r="Y181" i="8"/>
  <c r="X181" i="8"/>
  <c r="M181" i="8"/>
  <c r="L181" i="8"/>
  <c r="Y180" i="8"/>
  <c r="X180" i="8"/>
  <c r="M180" i="8"/>
  <c r="L180" i="8"/>
  <c r="Y179" i="8"/>
  <c r="X179" i="8"/>
  <c r="M179" i="8"/>
  <c r="L179" i="8"/>
  <c r="Y178" i="8"/>
  <c r="X178" i="8"/>
  <c r="M178" i="8"/>
  <c r="L178" i="8"/>
  <c r="Y177" i="8"/>
  <c r="X177" i="8"/>
  <c r="M177" i="8"/>
  <c r="L177" i="8"/>
  <c r="Y176" i="8"/>
  <c r="X176" i="8"/>
  <c r="M176" i="8"/>
  <c r="L176" i="8"/>
  <c r="Y175" i="8"/>
  <c r="X175" i="8"/>
  <c r="M175" i="8"/>
  <c r="L175" i="8"/>
  <c r="Y174" i="8"/>
  <c r="X174" i="8"/>
  <c r="M174" i="8"/>
  <c r="L174" i="8"/>
  <c r="Y173" i="8"/>
  <c r="X173" i="8"/>
  <c r="M173" i="8"/>
  <c r="L173" i="8"/>
  <c r="Y172" i="8"/>
  <c r="X172" i="8"/>
  <c r="M172" i="8"/>
  <c r="L172" i="8"/>
  <c r="Y171" i="8"/>
  <c r="X171" i="8"/>
  <c r="M171" i="8"/>
  <c r="L171" i="8"/>
  <c r="Y170" i="8"/>
  <c r="X170" i="8"/>
  <c r="M170" i="8"/>
  <c r="L170" i="8"/>
  <c r="Y169" i="8"/>
  <c r="X169" i="8"/>
  <c r="M169" i="8"/>
  <c r="L169" i="8"/>
  <c r="Y168" i="8"/>
  <c r="X168" i="8"/>
  <c r="M168" i="8"/>
  <c r="L168" i="8"/>
  <c r="Y167" i="8"/>
  <c r="X167" i="8"/>
  <c r="M167" i="8"/>
  <c r="L167" i="8"/>
  <c r="Y166" i="8"/>
  <c r="X166" i="8"/>
  <c r="M166" i="8"/>
  <c r="L166" i="8"/>
  <c r="Y165" i="8"/>
  <c r="X165" i="8"/>
  <c r="M165" i="8"/>
  <c r="L165" i="8"/>
  <c r="Y164" i="8"/>
  <c r="X164" i="8"/>
  <c r="M164" i="8"/>
  <c r="L164" i="8"/>
  <c r="Y163" i="8"/>
  <c r="X163" i="8"/>
  <c r="M163" i="8"/>
  <c r="L163" i="8"/>
  <c r="Y162" i="8"/>
  <c r="X162" i="8"/>
  <c r="M162" i="8"/>
  <c r="L162" i="8"/>
  <c r="Y161" i="8"/>
  <c r="X161" i="8"/>
  <c r="M161" i="8"/>
  <c r="L161" i="8"/>
  <c r="Y160" i="8"/>
  <c r="X160" i="8"/>
  <c r="M160" i="8"/>
  <c r="L160" i="8"/>
  <c r="Y159" i="8"/>
  <c r="X159" i="8"/>
  <c r="M159" i="8"/>
  <c r="L159" i="8"/>
  <c r="Y158" i="8"/>
  <c r="X158" i="8"/>
  <c r="M158" i="8"/>
  <c r="L158" i="8"/>
  <c r="Y157" i="8"/>
  <c r="X157" i="8"/>
  <c r="M157" i="8"/>
  <c r="L157" i="8"/>
  <c r="Y156" i="8"/>
  <c r="X156" i="8"/>
  <c r="M156" i="8"/>
  <c r="L156" i="8"/>
  <c r="Y155" i="8"/>
  <c r="X155" i="8"/>
  <c r="M155" i="8"/>
  <c r="L155" i="8"/>
  <c r="Y154" i="8"/>
  <c r="X154" i="8"/>
  <c r="M154" i="8"/>
  <c r="L154" i="8"/>
  <c r="Y153" i="8"/>
  <c r="X153" i="8"/>
  <c r="M153" i="8"/>
  <c r="L153" i="8"/>
  <c r="Y152" i="8"/>
  <c r="X152" i="8"/>
  <c r="M152" i="8"/>
  <c r="L152" i="8"/>
  <c r="Y151" i="8"/>
  <c r="X151" i="8"/>
  <c r="M151" i="8"/>
  <c r="L151" i="8"/>
  <c r="Y150" i="8"/>
  <c r="X150" i="8"/>
  <c r="M150" i="8"/>
  <c r="L150" i="8"/>
  <c r="Y149" i="8"/>
  <c r="X149" i="8"/>
  <c r="M149" i="8"/>
  <c r="L149" i="8"/>
  <c r="Y148" i="8"/>
  <c r="X148" i="8"/>
  <c r="M148" i="8"/>
  <c r="L148" i="8"/>
  <c r="Y147" i="8"/>
  <c r="X147" i="8"/>
  <c r="M147" i="8"/>
  <c r="L147" i="8"/>
  <c r="Y146" i="8"/>
  <c r="X146" i="8"/>
  <c r="M146" i="8"/>
  <c r="L146" i="8"/>
  <c r="Y145" i="8"/>
  <c r="X145" i="8"/>
  <c r="M145" i="8"/>
  <c r="L145" i="8"/>
  <c r="Y144" i="8"/>
  <c r="X144" i="8"/>
  <c r="M144" i="8"/>
  <c r="L144" i="8"/>
  <c r="Y143" i="8"/>
  <c r="X143" i="8"/>
  <c r="M143" i="8"/>
  <c r="L143" i="8"/>
  <c r="Y142" i="8"/>
  <c r="X142" i="8"/>
  <c r="M142" i="8"/>
  <c r="L142" i="8"/>
  <c r="Y141" i="8"/>
  <c r="X141" i="8"/>
  <c r="M141" i="8"/>
  <c r="L141" i="8"/>
  <c r="Y140" i="8"/>
  <c r="X140" i="8"/>
  <c r="M140" i="8"/>
  <c r="L140" i="8"/>
  <c r="Y139" i="8"/>
  <c r="X139" i="8"/>
  <c r="M139" i="8"/>
  <c r="L139" i="8"/>
  <c r="Y138" i="8"/>
  <c r="X138" i="8"/>
  <c r="M138" i="8"/>
  <c r="L138" i="8"/>
  <c r="Y137" i="8"/>
  <c r="X137" i="8"/>
  <c r="M137" i="8"/>
  <c r="L137" i="8"/>
  <c r="Y136" i="8"/>
  <c r="X136" i="8"/>
  <c r="M136" i="8"/>
  <c r="L136" i="8"/>
  <c r="Y135" i="8"/>
  <c r="X135" i="8"/>
  <c r="M135" i="8"/>
  <c r="L135" i="8"/>
  <c r="Y134" i="8"/>
  <c r="X134" i="8"/>
  <c r="M134" i="8"/>
  <c r="L134" i="8"/>
  <c r="Y133" i="8"/>
  <c r="X133" i="8"/>
  <c r="M133" i="8"/>
  <c r="L133" i="8"/>
  <c r="Y132" i="8"/>
  <c r="X132" i="8"/>
  <c r="M132" i="8"/>
  <c r="L132" i="8"/>
  <c r="Y131" i="8"/>
  <c r="X131" i="8"/>
  <c r="M131" i="8"/>
  <c r="L131" i="8"/>
  <c r="Y130" i="8"/>
  <c r="X130" i="8"/>
  <c r="M130" i="8"/>
  <c r="L130" i="8"/>
  <c r="Y129" i="8"/>
  <c r="X129" i="8"/>
  <c r="M129" i="8"/>
  <c r="L129" i="8"/>
  <c r="Y128" i="8"/>
  <c r="X128" i="8"/>
  <c r="M128" i="8"/>
  <c r="L128" i="8"/>
  <c r="Y127" i="8"/>
  <c r="X127" i="8"/>
  <c r="M127" i="8"/>
  <c r="L127" i="8"/>
  <c r="V29" i="11"/>
  <c r="T29" i="11"/>
  <c r="R171" i="11"/>
  <c r="B171" i="11"/>
  <c r="AC171" i="7"/>
  <c r="M171" i="7"/>
  <c r="R170" i="11"/>
  <c r="B170" i="11"/>
  <c r="AC170" i="7"/>
  <c r="M170" i="7"/>
  <c r="R169" i="11"/>
  <c r="B169" i="11"/>
  <c r="AC169" i="7"/>
  <c r="M169" i="7"/>
  <c r="R168" i="11"/>
  <c r="B168" i="11"/>
  <c r="AC168" i="7"/>
  <c r="M168" i="7"/>
  <c r="R167" i="11"/>
  <c r="B167" i="11"/>
  <c r="AC167" i="7"/>
  <c r="M167" i="7"/>
  <c r="R166" i="11"/>
  <c r="B166" i="11"/>
  <c r="AC166" i="7"/>
  <c r="M166" i="7"/>
  <c r="R165" i="11"/>
  <c r="B165" i="11"/>
  <c r="AC165" i="7"/>
  <c r="M165" i="7"/>
  <c r="R164" i="11"/>
  <c r="B164" i="11"/>
  <c r="AC164" i="7"/>
  <c r="M164" i="7"/>
  <c r="R163" i="11"/>
  <c r="B163" i="11"/>
  <c r="AC163" i="7"/>
  <c r="M163" i="7"/>
  <c r="R162" i="11"/>
  <c r="B162" i="11"/>
  <c r="AC162" i="7"/>
  <c r="M162" i="7"/>
  <c r="R161" i="11"/>
  <c r="B161" i="11"/>
  <c r="AC161" i="7"/>
  <c r="M161" i="7"/>
  <c r="R160" i="11"/>
  <c r="B160" i="11"/>
  <c r="AC160" i="7"/>
  <c r="M160" i="7"/>
  <c r="R159" i="11"/>
  <c r="B159" i="11"/>
  <c r="AC159" i="7"/>
  <c r="M159" i="7"/>
  <c r="R158" i="11"/>
  <c r="B158" i="11"/>
  <c r="AC158" i="7"/>
  <c r="M158" i="7"/>
  <c r="R157" i="11"/>
  <c r="B157" i="11"/>
  <c r="AC157" i="7"/>
  <c r="M157" i="7"/>
  <c r="R156" i="11"/>
  <c r="B156" i="11"/>
  <c r="AC156" i="7"/>
  <c r="M156" i="7"/>
  <c r="R155" i="11"/>
  <c r="B155" i="11"/>
  <c r="AC155" i="7"/>
  <c r="M155" i="7"/>
  <c r="R154" i="11"/>
  <c r="B154" i="11"/>
  <c r="AC154" i="7"/>
  <c r="M154" i="7"/>
  <c r="R153" i="11"/>
  <c r="B153" i="11"/>
  <c r="AC153" i="7"/>
  <c r="M153" i="7"/>
  <c r="R152" i="11"/>
  <c r="B152" i="11"/>
  <c r="AC152" i="7"/>
  <c r="M152" i="7"/>
  <c r="R151" i="11"/>
  <c r="B151" i="11"/>
  <c r="AC151" i="7"/>
  <c r="M151" i="7"/>
  <c r="R150" i="11"/>
  <c r="B150" i="11"/>
  <c r="AC150" i="7"/>
  <c r="M150" i="7"/>
  <c r="R149" i="11"/>
  <c r="B149" i="11"/>
  <c r="AC149" i="7"/>
  <c r="M149" i="7"/>
  <c r="R148" i="11"/>
  <c r="B148" i="11"/>
  <c r="AC148" i="7"/>
  <c r="M148" i="7"/>
  <c r="R147" i="11"/>
  <c r="B147" i="11"/>
  <c r="AC147" i="7"/>
  <c r="M147" i="7"/>
  <c r="R146" i="11"/>
  <c r="B146" i="11"/>
  <c r="AC146" i="7"/>
  <c r="M146" i="7"/>
  <c r="R145" i="11"/>
  <c r="B145" i="11"/>
  <c r="AC145" i="7"/>
  <c r="M145" i="7"/>
  <c r="R144" i="11"/>
  <c r="B144" i="11"/>
  <c r="AC144" i="7"/>
  <c r="M144" i="7"/>
  <c r="R143" i="11"/>
  <c r="B143" i="11"/>
  <c r="AC143" i="7"/>
  <c r="M143" i="7"/>
  <c r="R142" i="11"/>
  <c r="B142" i="11"/>
  <c r="AC142" i="7"/>
  <c r="M142" i="7"/>
  <c r="R141" i="11"/>
  <c r="B141" i="11"/>
  <c r="AC141" i="7"/>
  <c r="M141" i="7"/>
  <c r="R140" i="11"/>
  <c r="B140" i="11"/>
  <c r="AC140" i="7"/>
  <c r="M140" i="7"/>
  <c r="R139" i="11"/>
  <c r="B139" i="11"/>
  <c r="AC139" i="7"/>
  <c r="M139" i="7"/>
  <c r="R138" i="11"/>
  <c r="B138" i="11"/>
  <c r="AC138" i="7"/>
  <c r="M138" i="7"/>
  <c r="R137" i="11"/>
  <c r="B137" i="11"/>
  <c r="AC137" i="7"/>
  <c r="M137" i="7"/>
  <c r="R136" i="11"/>
  <c r="B136" i="11"/>
  <c r="AC136" i="7"/>
  <c r="M136" i="7"/>
  <c r="R135" i="11"/>
  <c r="B135" i="11"/>
  <c r="AC135" i="7"/>
  <c r="M135" i="7"/>
  <c r="R134" i="11"/>
  <c r="B134" i="11"/>
  <c r="AC134" i="7"/>
  <c r="M134" i="7"/>
  <c r="R133" i="11"/>
  <c r="B133" i="11"/>
  <c r="AC133" i="7"/>
  <c r="M133" i="7"/>
  <c r="R132" i="11"/>
  <c r="B132" i="11"/>
  <c r="AC132" i="7"/>
  <c r="M132" i="7"/>
  <c r="R131" i="11"/>
  <c r="B131" i="11"/>
  <c r="AC131" i="7"/>
  <c r="M131" i="7"/>
  <c r="R130" i="11"/>
  <c r="B130" i="11"/>
  <c r="AC130" i="7"/>
  <c r="M130" i="7"/>
  <c r="R129" i="11"/>
  <c r="B129" i="11"/>
  <c r="AC129" i="7"/>
  <c r="M129" i="7"/>
  <c r="R128" i="11"/>
  <c r="B128" i="11"/>
  <c r="AC128" i="7"/>
  <c r="M128" i="7"/>
  <c r="R127" i="11"/>
  <c r="B127" i="11"/>
  <c r="AC127" i="7"/>
  <c r="M127" i="7"/>
  <c r="L200" i="7"/>
  <c r="Q200" i="11"/>
  <c r="A200" i="11"/>
  <c r="AB200" i="7"/>
  <c r="L199" i="7"/>
  <c r="Q199" i="11"/>
  <c r="A199" i="11"/>
  <c r="AB199" i="7"/>
  <c r="L198" i="7"/>
  <c r="Q198" i="11"/>
  <c r="A198" i="11"/>
  <c r="AB198" i="7"/>
  <c r="L197" i="7"/>
  <c r="Q197" i="11"/>
  <c r="A197" i="11"/>
  <c r="AB197" i="7"/>
  <c r="L196" i="7"/>
  <c r="Q196" i="11"/>
  <c r="A196" i="11"/>
  <c r="AB196" i="7"/>
  <c r="L195" i="7"/>
  <c r="Q195" i="11"/>
  <c r="A195" i="11"/>
  <c r="AB195" i="7"/>
  <c r="L194" i="7"/>
  <c r="Q194" i="11"/>
  <c r="A194" i="11"/>
  <c r="AB194" i="7"/>
  <c r="L193" i="7"/>
  <c r="Q193" i="11"/>
  <c r="A193" i="11"/>
  <c r="AB193" i="7"/>
  <c r="L192" i="7"/>
  <c r="Q192" i="11"/>
  <c r="A192" i="11"/>
  <c r="AB192" i="7"/>
  <c r="L191" i="7"/>
  <c r="Q191" i="11"/>
  <c r="A191" i="11"/>
  <c r="AB191" i="7"/>
  <c r="L190" i="7"/>
  <c r="Q190" i="11"/>
  <c r="A190" i="11"/>
  <c r="AB190" i="7"/>
  <c r="L189" i="7"/>
  <c r="Q189" i="11"/>
  <c r="A189" i="11"/>
  <c r="AB189" i="7"/>
  <c r="L188" i="7"/>
  <c r="Q188" i="11"/>
  <c r="A188" i="11"/>
  <c r="AB188" i="7"/>
  <c r="L187" i="7"/>
  <c r="Q187" i="11"/>
  <c r="A187" i="11"/>
  <c r="AB187" i="7"/>
  <c r="L186" i="7"/>
  <c r="Q186" i="11"/>
  <c r="A186" i="11"/>
  <c r="AB186" i="7"/>
  <c r="L185" i="7"/>
  <c r="Q185" i="11"/>
  <c r="A185" i="11"/>
  <c r="AB185" i="7"/>
  <c r="L184" i="7"/>
  <c r="Q184" i="11"/>
  <c r="A184" i="11"/>
  <c r="AB184" i="7"/>
  <c r="L183" i="7"/>
  <c r="Q183" i="11"/>
  <c r="A183" i="11"/>
  <c r="AB183" i="7"/>
  <c r="L182" i="7"/>
  <c r="Q182" i="11"/>
  <c r="A182" i="11"/>
  <c r="AB182" i="7"/>
  <c r="L181" i="7"/>
  <c r="Q181" i="11"/>
  <c r="A181" i="11"/>
  <c r="AB181" i="7"/>
  <c r="L180" i="7"/>
  <c r="Q180" i="11"/>
  <c r="A180" i="11"/>
  <c r="AB180" i="7"/>
  <c r="L179" i="7"/>
  <c r="Q179" i="11"/>
  <c r="A179" i="11"/>
  <c r="AB179" i="7"/>
  <c r="L178" i="7"/>
  <c r="Q178" i="11"/>
  <c r="A178" i="11"/>
  <c r="AB178" i="7"/>
  <c r="L177" i="7"/>
  <c r="Q177" i="11"/>
  <c r="A177" i="11"/>
  <c r="AB177" i="7"/>
  <c r="L176" i="7"/>
  <c r="Q176" i="11"/>
  <c r="A176" i="11"/>
  <c r="AB176" i="7"/>
  <c r="L175" i="7"/>
  <c r="Q175" i="11"/>
  <c r="A175" i="11"/>
  <c r="AB175" i="7"/>
  <c r="L174" i="7"/>
  <c r="Q174" i="11"/>
  <c r="A174" i="11"/>
  <c r="AB174" i="7"/>
  <c r="L173" i="7"/>
  <c r="Q173" i="11"/>
  <c r="A173" i="11"/>
  <c r="AB173" i="7"/>
  <c r="L172" i="7"/>
  <c r="Q172" i="11"/>
  <c r="A172" i="11"/>
  <c r="AB172" i="7"/>
  <c r="L171" i="7"/>
  <c r="Q171" i="11"/>
  <c r="A171" i="11"/>
  <c r="AB171" i="7"/>
  <c r="L170" i="7"/>
  <c r="Q170" i="11"/>
  <c r="A170" i="11"/>
  <c r="AB170" i="7"/>
  <c r="L169" i="7"/>
  <c r="Q169" i="11"/>
  <c r="A169" i="11"/>
  <c r="AB169" i="7"/>
  <c r="L168" i="7"/>
  <c r="Q168" i="11"/>
  <c r="A168" i="11"/>
  <c r="AB168" i="7"/>
  <c r="L167" i="7"/>
  <c r="Q167" i="11"/>
  <c r="A167" i="11"/>
  <c r="AB167" i="7"/>
  <c r="L166" i="7"/>
  <c r="Q166" i="11"/>
  <c r="A166" i="11"/>
  <c r="AB166" i="7"/>
  <c r="L165" i="7"/>
  <c r="Q165" i="11"/>
  <c r="A165" i="11"/>
  <c r="AB165" i="7"/>
  <c r="L164" i="7"/>
  <c r="Q164" i="11"/>
  <c r="A164" i="11"/>
  <c r="AB164" i="7"/>
  <c r="L163" i="7"/>
  <c r="Q163" i="11"/>
  <c r="A163" i="11"/>
  <c r="AB163" i="7"/>
  <c r="L162" i="7"/>
  <c r="Q162" i="11"/>
  <c r="A162" i="11"/>
  <c r="AB162" i="7"/>
  <c r="L161" i="7"/>
  <c r="Q161" i="11"/>
  <c r="A161" i="11"/>
  <c r="AB161" i="7"/>
  <c r="L160" i="7"/>
  <c r="Q160" i="11"/>
  <c r="A160" i="11"/>
  <c r="AB160" i="7"/>
  <c r="L159" i="7"/>
  <c r="Q159" i="11"/>
  <c r="A159" i="11"/>
  <c r="AB159" i="7"/>
  <c r="L158" i="7"/>
  <c r="Q158" i="11"/>
  <c r="A158" i="11"/>
  <c r="AB158" i="7"/>
  <c r="L157" i="7"/>
  <c r="Q157" i="11"/>
  <c r="A157" i="11"/>
  <c r="AB157" i="7"/>
  <c r="L156" i="7"/>
  <c r="Q156" i="11"/>
  <c r="A156" i="11"/>
  <c r="AB156" i="7"/>
  <c r="L155" i="7"/>
  <c r="Q155" i="11"/>
  <c r="A155" i="11"/>
  <c r="AB155" i="7"/>
  <c r="L154" i="7"/>
  <c r="Q154" i="11"/>
  <c r="A154" i="11"/>
  <c r="AB154" i="7"/>
  <c r="L153" i="7"/>
  <c r="Q153" i="11"/>
  <c r="A153" i="11"/>
  <c r="AB153" i="7"/>
  <c r="L152" i="7"/>
  <c r="Q152" i="11"/>
  <c r="A152" i="11"/>
  <c r="AB152" i="7"/>
  <c r="L151" i="7"/>
  <c r="Q151" i="11"/>
  <c r="A151" i="11"/>
  <c r="AB151" i="7"/>
  <c r="L150" i="7"/>
  <c r="Q150" i="11"/>
  <c r="A150" i="11"/>
  <c r="AB150" i="7"/>
  <c r="L149" i="7"/>
  <c r="Q149" i="11"/>
  <c r="A149" i="11"/>
  <c r="AB149" i="7"/>
  <c r="L148" i="7"/>
  <c r="Q148" i="11"/>
  <c r="A148" i="11"/>
  <c r="AB148" i="7"/>
  <c r="L147" i="7"/>
  <c r="Q147" i="11"/>
  <c r="A147" i="11"/>
  <c r="AB147" i="7"/>
  <c r="L146" i="7"/>
  <c r="Q146" i="11"/>
  <c r="A146" i="11"/>
  <c r="AB146" i="7"/>
  <c r="L145" i="7"/>
  <c r="Q145" i="11"/>
  <c r="A145" i="11"/>
  <c r="AB145" i="7"/>
  <c r="L144" i="7"/>
  <c r="Q144" i="11"/>
  <c r="A144" i="11"/>
  <c r="AB144" i="7"/>
  <c r="L143" i="7"/>
  <c r="Q143" i="11"/>
  <c r="A143" i="11"/>
  <c r="AB143" i="7"/>
  <c r="L142" i="7"/>
  <c r="Q142" i="11"/>
  <c r="A142" i="11"/>
  <c r="AB142" i="7"/>
  <c r="L141" i="7"/>
  <c r="Q141" i="11"/>
  <c r="A141" i="11"/>
  <c r="AB141" i="7"/>
  <c r="L140" i="7"/>
  <c r="Q140" i="11"/>
  <c r="A140" i="11"/>
  <c r="AB140" i="7"/>
  <c r="L139" i="7"/>
  <c r="Q139" i="11"/>
  <c r="A139" i="11"/>
  <c r="AB139" i="7"/>
  <c r="L138" i="7"/>
  <c r="Q138" i="11"/>
  <c r="A138" i="11"/>
  <c r="AB138" i="7"/>
  <c r="L137" i="7"/>
  <c r="Q137" i="11"/>
  <c r="A137" i="11"/>
  <c r="AB137" i="7"/>
  <c r="L136" i="7"/>
  <c r="Q136" i="11"/>
  <c r="A136" i="11"/>
  <c r="AB136" i="7"/>
  <c r="L135" i="7"/>
  <c r="Q135" i="11"/>
  <c r="A135" i="11"/>
  <c r="AB135" i="7"/>
  <c r="L134" i="7"/>
  <c r="Q134" i="11"/>
  <c r="A134" i="11"/>
  <c r="AB134" i="7"/>
  <c r="L133" i="7"/>
  <c r="Q133" i="11"/>
  <c r="A133" i="11"/>
  <c r="AB133" i="7"/>
  <c r="L132" i="7"/>
  <c r="Q132" i="11"/>
  <c r="A132" i="11"/>
  <c r="AB132" i="7"/>
  <c r="L131" i="7"/>
  <c r="Q131" i="11"/>
  <c r="A131" i="11"/>
  <c r="AB131" i="7"/>
  <c r="L130" i="7"/>
  <c r="Q130" i="11"/>
  <c r="A130" i="11"/>
  <c r="AB130" i="7"/>
  <c r="L129" i="7"/>
  <c r="Q129" i="11"/>
  <c r="A129" i="11"/>
  <c r="AB129" i="7"/>
  <c r="L128" i="7"/>
  <c r="Q128" i="11"/>
  <c r="A128" i="11"/>
  <c r="AB128" i="7"/>
  <c r="L127" i="7"/>
  <c r="Q127" i="11"/>
  <c r="A127" i="11"/>
  <c r="AB127" i="7"/>
  <c r="G69" i="7"/>
  <c r="G360" i="7"/>
  <c r="G72" i="7"/>
  <c r="G752" i="7"/>
  <c r="G26" i="7"/>
  <c r="G199" i="7"/>
  <c r="G461" i="7"/>
  <c r="G781" i="7"/>
  <c r="G10" i="7"/>
  <c r="G397" i="7"/>
  <c r="G257" i="7"/>
  <c r="G325" i="7"/>
  <c r="G496" i="7"/>
  <c r="G845" i="7"/>
  <c r="G880" i="7"/>
  <c r="G137" i="7"/>
  <c r="G59" i="7"/>
  <c r="G589" i="7"/>
  <c r="G909" i="7"/>
  <c r="G525" i="7"/>
  <c r="G7" i="7"/>
  <c r="G301" i="7"/>
  <c r="G624" i="7"/>
  <c r="G973" i="7"/>
  <c r="G350" i="7"/>
  <c r="G229" i="7"/>
  <c r="G252" i="7"/>
  <c r="G653" i="7"/>
  <c r="G1008" i="7"/>
  <c r="G83" i="7"/>
  <c r="G329" i="7"/>
  <c r="G717" i="7"/>
  <c r="G1037" i="7"/>
  <c r="G258" i="7"/>
  <c r="G34" i="7"/>
  <c r="G93" i="7"/>
  <c r="G52" i="7"/>
  <c r="G245" i="7"/>
  <c r="G464" i="7"/>
  <c r="G592" i="7"/>
  <c r="G720" i="7"/>
  <c r="G848" i="7"/>
  <c r="G976" i="7"/>
  <c r="G333" i="7"/>
  <c r="G359" i="7"/>
  <c r="G197" i="7"/>
  <c r="G148" i="7"/>
  <c r="G106" i="7"/>
  <c r="G341" i="7"/>
  <c r="G493" i="7"/>
  <c r="G621" i="7"/>
  <c r="G749" i="7"/>
  <c r="G877" i="7"/>
  <c r="G1005" i="7"/>
  <c r="G25" i="7"/>
  <c r="G206" i="7"/>
  <c r="G82" i="7"/>
  <c r="G308" i="7"/>
  <c r="G115" i="7"/>
  <c r="G400" i="7"/>
  <c r="G528" i="7"/>
  <c r="G656" i="7"/>
  <c r="G784" i="7"/>
  <c r="G912" i="7"/>
  <c r="G1040" i="7"/>
  <c r="G80" i="7"/>
  <c r="G23" i="7"/>
  <c r="G262" i="7"/>
  <c r="G226" i="7"/>
  <c r="G225" i="7"/>
  <c r="G429" i="7"/>
  <c r="G557" i="7"/>
  <c r="G685" i="7"/>
  <c r="G813" i="7"/>
  <c r="G941" i="7"/>
  <c r="G1069" i="7"/>
  <c r="G76" i="7"/>
  <c r="G110" i="7"/>
  <c r="G289" i="7"/>
  <c r="G238" i="7"/>
  <c r="G193" i="7"/>
  <c r="G432" i="7"/>
  <c r="G560" i="7"/>
  <c r="G688" i="7"/>
  <c r="G816" i="7"/>
  <c r="G944" i="7"/>
  <c r="G1072" i="7"/>
  <c r="G12" i="7"/>
  <c r="G20" i="7"/>
  <c r="G307" i="7"/>
  <c r="G260" i="7"/>
  <c r="G179" i="7"/>
  <c r="G108" i="7"/>
  <c r="G27" i="7"/>
  <c r="G208" i="7"/>
  <c r="G191" i="7"/>
  <c r="G4" i="7"/>
  <c r="G284" i="7"/>
  <c r="G158" i="7"/>
  <c r="G92" i="7"/>
  <c r="G91" i="7"/>
  <c r="G285" i="7"/>
  <c r="G49" i="7"/>
  <c r="G28" i="7"/>
  <c r="G126" i="7"/>
  <c r="G13" i="7"/>
  <c r="G378" i="7"/>
  <c r="G365" i="7"/>
  <c r="G405" i="7"/>
  <c r="G437" i="7"/>
  <c r="G469" i="7"/>
  <c r="G501" i="7"/>
  <c r="G533" i="7"/>
  <c r="G565" i="7"/>
  <c r="G597" i="7"/>
  <c r="G629" i="7"/>
  <c r="G661" i="7"/>
  <c r="G693" i="7"/>
  <c r="G725" i="7"/>
  <c r="G757" i="7"/>
  <c r="G789" i="7"/>
  <c r="G821" i="7"/>
  <c r="G853" i="7"/>
  <c r="G885" i="7"/>
  <c r="G917" i="7"/>
  <c r="G949" i="7"/>
  <c r="G981" i="7"/>
  <c r="G1013" i="7"/>
  <c r="G1045" i="7"/>
  <c r="G1077" i="7"/>
  <c r="G74" i="7"/>
  <c r="G11" i="7"/>
  <c r="G19" i="7"/>
  <c r="G346" i="7"/>
  <c r="G259" i="7"/>
  <c r="G221" i="7"/>
  <c r="G21" i="7"/>
  <c r="G85" i="7"/>
  <c r="G237" i="7"/>
  <c r="G170" i="7"/>
  <c r="G31" i="7"/>
  <c r="G282" i="7"/>
  <c r="G184" i="7"/>
  <c r="G192" i="7"/>
  <c r="G44" i="7"/>
  <c r="G279" i="7"/>
  <c r="G55" i="7"/>
  <c r="G119" i="7"/>
  <c r="G125" i="7"/>
  <c r="G70" i="7"/>
  <c r="G66" i="7"/>
  <c r="G332" i="7"/>
  <c r="G408" i="7"/>
  <c r="G440" i="7"/>
  <c r="G472" i="7"/>
  <c r="G504" i="7"/>
  <c r="G536" i="7"/>
  <c r="G568" i="7"/>
  <c r="G600" i="7"/>
  <c r="G632" i="7"/>
  <c r="G664" i="7"/>
  <c r="G696" i="7"/>
  <c r="G728" i="7"/>
  <c r="G760" i="7"/>
  <c r="G792" i="7"/>
  <c r="G824" i="7"/>
  <c r="G856" i="7"/>
  <c r="G888" i="7"/>
  <c r="G920" i="7"/>
  <c r="G952" i="7"/>
  <c r="G984" i="7"/>
  <c r="G1016" i="7"/>
  <c r="G1048" i="7"/>
  <c r="G1080" i="7"/>
  <c r="G143" i="7"/>
  <c r="G107" i="7"/>
  <c r="G30" i="7"/>
  <c r="G357" i="7"/>
  <c r="G261" i="7"/>
  <c r="G161" i="7"/>
  <c r="G75" i="7"/>
  <c r="G88" i="7"/>
  <c r="G145" i="7"/>
  <c r="G201" i="7"/>
  <c r="G87" i="7"/>
  <c r="G288" i="7"/>
  <c r="G210" i="7"/>
  <c r="G163" i="7"/>
  <c r="G60" i="7"/>
  <c r="G185" i="7"/>
  <c r="G230" i="7"/>
  <c r="G211" i="7"/>
  <c r="G164" i="7"/>
  <c r="G373" i="7"/>
  <c r="G297" i="7"/>
  <c r="G413" i="7"/>
  <c r="G445" i="7"/>
  <c r="G477" i="7"/>
  <c r="G509" i="7"/>
  <c r="G541" i="7"/>
  <c r="G573" i="7"/>
  <c r="G605" i="7"/>
  <c r="G637" i="7"/>
  <c r="G669" i="7"/>
  <c r="G701" i="7"/>
  <c r="G733" i="7"/>
  <c r="G765" i="7"/>
  <c r="G797" i="7"/>
  <c r="G829" i="7"/>
  <c r="G861" i="7"/>
  <c r="G893" i="7"/>
  <c r="G925" i="7"/>
  <c r="G957" i="7"/>
  <c r="G989" i="7"/>
  <c r="G1021" i="7"/>
  <c r="G1053" i="7"/>
  <c r="G1085" i="7"/>
  <c r="G233" i="7"/>
  <c r="G73" i="7"/>
  <c r="G22" i="7"/>
  <c r="G254" i="7"/>
  <c r="G358" i="7"/>
  <c r="G205" i="7"/>
  <c r="G114" i="7"/>
  <c r="G33" i="7"/>
  <c r="G209" i="7"/>
  <c r="G324" i="7"/>
  <c r="G77" i="7"/>
  <c r="G138" i="7"/>
  <c r="G167" i="7"/>
  <c r="G190" i="7"/>
  <c r="G50" i="7"/>
  <c r="G141" i="7"/>
  <c r="G173" i="7"/>
  <c r="G155" i="7"/>
  <c r="G202" i="7"/>
  <c r="G374" i="7"/>
  <c r="G330" i="7"/>
  <c r="G384" i="7"/>
  <c r="G416" i="7"/>
  <c r="G448" i="7"/>
  <c r="G480" i="7"/>
  <c r="G512" i="7"/>
  <c r="G544" i="7"/>
  <c r="G576" i="7"/>
  <c r="G608" i="7"/>
  <c r="G640" i="7"/>
  <c r="G672" i="7"/>
  <c r="G704" i="7"/>
  <c r="G736" i="7"/>
  <c r="G768" i="7"/>
  <c r="G800" i="7"/>
  <c r="G832" i="7"/>
  <c r="G864" i="7"/>
  <c r="G896" i="7"/>
  <c r="G928" i="7"/>
  <c r="G960" i="7"/>
  <c r="G992" i="7"/>
  <c r="G1024" i="7"/>
  <c r="G1056" i="7"/>
  <c r="G1088" i="7"/>
  <c r="G144" i="7"/>
  <c r="G16" i="7"/>
  <c r="G29" i="7"/>
  <c r="G255" i="7"/>
  <c r="G347" i="7"/>
  <c r="G198" i="7"/>
  <c r="G32" i="7"/>
  <c r="G81" i="7"/>
  <c r="G228" i="7"/>
  <c r="G361" i="7"/>
  <c r="G6" i="7"/>
  <c r="G160" i="7"/>
  <c r="G147" i="7"/>
  <c r="G136" i="7"/>
  <c r="G48" i="7"/>
  <c r="G368" i="7"/>
  <c r="G176" i="7"/>
  <c r="G265" i="7"/>
  <c r="G273" i="7"/>
  <c r="G250" i="7"/>
  <c r="G314" i="7"/>
  <c r="G389" i="7"/>
  <c r="G421" i="7"/>
  <c r="G453" i="7"/>
  <c r="G485" i="7"/>
  <c r="G517" i="7"/>
  <c r="G549" i="7"/>
  <c r="G581" i="7"/>
  <c r="G613" i="7"/>
  <c r="G645" i="7"/>
  <c r="G677" i="7"/>
  <c r="G709" i="7"/>
  <c r="G741" i="7"/>
  <c r="G773" i="7"/>
  <c r="G805" i="7"/>
  <c r="G837" i="7"/>
  <c r="G869" i="7"/>
  <c r="G901" i="7"/>
  <c r="G933" i="7"/>
  <c r="G965" i="7"/>
  <c r="G997" i="7"/>
  <c r="G1029" i="7"/>
  <c r="G1061" i="7"/>
  <c r="G1093" i="7"/>
  <c r="G380" i="7"/>
  <c r="G112" i="7"/>
  <c r="G105" i="7"/>
  <c r="G256" i="7"/>
  <c r="G323" i="7"/>
  <c r="G186" i="7"/>
  <c r="G86" i="7"/>
  <c r="G79" i="7"/>
  <c r="G178" i="7"/>
  <c r="G366" i="7"/>
  <c r="G348" i="7"/>
  <c r="G38" i="7"/>
  <c r="G156" i="7"/>
  <c r="G315" i="7"/>
  <c r="G234" i="7"/>
  <c r="G369" i="7"/>
  <c r="G157" i="7"/>
  <c r="G318" i="7"/>
  <c r="G272" i="7"/>
  <c r="G247" i="7"/>
  <c r="G111" i="7"/>
  <c r="G392" i="7"/>
  <c r="G424" i="7"/>
  <c r="G456" i="7"/>
  <c r="G488" i="7"/>
  <c r="G520" i="7"/>
  <c r="G552" i="7"/>
  <c r="G584" i="7"/>
  <c r="G616" i="7"/>
  <c r="G648" i="7"/>
  <c r="G680" i="7"/>
  <c r="G712" i="7"/>
  <c r="G744" i="7"/>
  <c r="G776" i="7"/>
  <c r="G808" i="7"/>
  <c r="G840" i="7"/>
  <c r="G872" i="7"/>
  <c r="G904" i="7"/>
  <c r="G936" i="7"/>
  <c r="G968" i="7"/>
  <c r="G1000" i="7"/>
  <c r="G1032" i="7"/>
  <c r="G1064" i="7"/>
  <c r="G1096" i="7"/>
  <c r="G84" i="7"/>
  <c r="G286" i="7"/>
  <c r="G283" i="7"/>
  <c r="G45" i="7"/>
  <c r="G187" i="7"/>
  <c r="G222" i="7"/>
  <c r="G149" i="7"/>
  <c r="G223" i="7"/>
  <c r="G152" i="7"/>
  <c r="G316" i="7"/>
  <c r="G97" i="7"/>
  <c r="G200" i="7"/>
  <c r="G290" i="7"/>
  <c r="G182" i="7"/>
  <c r="G317" i="7"/>
  <c r="G351" i="7"/>
  <c r="G54" i="7"/>
  <c r="G220" i="7"/>
  <c r="G177" i="7"/>
  <c r="G113" i="7"/>
  <c r="G117" i="7"/>
  <c r="G212" i="7"/>
  <c r="G270" i="7"/>
  <c r="G294" i="7"/>
  <c r="G130" i="7"/>
  <c r="G169" i="7"/>
  <c r="G243" i="7"/>
  <c r="G195" i="7"/>
  <c r="G100" i="7"/>
  <c r="G352" i="7"/>
  <c r="G248" i="7"/>
  <c r="G246" i="7"/>
  <c r="G64" i="7"/>
  <c r="G296" i="7"/>
  <c r="G305" i="7"/>
  <c r="G376" i="7"/>
  <c r="G363" i="7"/>
  <c r="G375" i="7"/>
  <c r="G390" i="7"/>
  <c r="G398" i="7"/>
  <c r="G406" i="7"/>
  <c r="G414" i="7"/>
  <c r="G422" i="7"/>
  <c r="G430" i="7"/>
  <c r="G438" i="7"/>
  <c r="G446" i="7"/>
  <c r="G454" i="7"/>
  <c r="G462" i="7"/>
  <c r="G470" i="7"/>
  <c r="G478" i="7"/>
  <c r="G486" i="7"/>
  <c r="G494" i="7"/>
  <c r="G502" i="7"/>
  <c r="G510" i="7"/>
  <c r="G518" i="7"/>
  <c r="G526" i="7"/>
  <c r="G534" i="7"/>
  <c r="G542" i="7"/>
  <c r="G550" i="7"/>
  <c r="G558" i="7"/>
  <c r="G566" i="7"/>
  <c r="G574" i="7"/>
  <c r="G582" i="7"/>
  <c r="G590" i="7"/>
  <c r="G598" i="7"/>
  <c r="G606" i="7"/>
  <c r="G614" i="7"/>
  <c r="G622" i="7"/>
  <c r="G630" i="7"/>
  <c r="G638" i="7"/>
  <c r="G646" i="7"/>
  <c r="G654" i="7"/>
  <c r="G662" i="7"/>
  <c r="G670" i="7"/>
  <c r="G678" i="7"/>
  <c r="G686" i="7"/>
  <c r="G694" i="7"/>
  <c r="G702" i="7"/>
  <c r="G710" i="7"/>
  <c r="G718" i="7"/>
  <c r="G726" i="7"/>
  <c r="G734" i="7"/>
  <c r="G742" i="7"/>
  <c r="G750" i="7"/>
  <c r="G758" i="7"/>
  <c r="G766" i="7"/>
  <c r="G774" i="7"/>
  <c r="G782" i="7"/>
  <c r="G790" i="7"/>
  <c r="G798" i="7"/>
  <c r="G806" i="7"/>
  <c r="G814" i="7"/>
  <c r="G822" i="7"/>
  <c r="G830" i="7"/>
  <c r="G838" i="7"/>
  <c r="G846" i="7"/>
  <c r="G854" i="7"/>
  <c r="G862" i="7"/>
  <c r="G870" i="7"/>
  <c r="G878" i="7"/>
  <c r="G886" i="7"/>
  <c r="G894" i="7"/>
  <c r="G902" i="7"/>
  <c r="G910" i="7"/>
  <c r="G918" i="7"/>
  <c r="G926" i="7"/>
  <c r="G934" i="7"/>
  <c r="G942" i="7"/>
  <c r="G950" i="7"/>
  <c r="G958" i="7"/>
  <c r="G966" i="7"/>
  <c r="G974" i="7"/>
  <c r="G982" i="7"/>
  <c r="G990" i="7"/>
  <c r="G998" i="7"/>
  <c r="G1006" i="7"/>
  <c r="G1014" i="7"/>
  <c r="G1022" i="7"/>
  <c r="G1030" i="7"/>
  <c r="G1038" i="7"/>
  <c r="G1046" i="7"/>
  <c r="G1054" i="7"/>
  <c r="G1062" i="7"/>
  <c r="G1070" i="7"/>
  <c r="G1078" i="7"/>
  <c r="G1086" i="7"/>
  <c r="G1094" i="7"/>
  <c r="G278" i="7"/>
  <c r="G140" i="7"/>
  <c r="G309" i="7"/>
  <c r="G47" i="7"/>
  <c r="G95" i="7"/>
  <c r="G154" i="7"/>
  <c r="G183" i="7"/>
  <c r="G99" i="7"/>
  <c r="G118" i="7"/>
  <c r="G241" i="7"/>
  <c r="G310" i="7"/>
  <c r="G62" i="7"/>
  <c r="G132" i="7"/>
  <c r="G171" i="7"/>
  <c r="G249" i="7"/>
  <c r="G203" i="7"/>
  <c r="G65" i="7"/>
  <c r="G377" i="7"/>
  <c r="G277" i="7"/>
  <c r="G244" i="7"/>
  <c r="G17" i="7"/>
  <c r="G342" i="7"/>
  <c r="G8" i="7"/>
  <c r="G328" i="7"/>
  <c r="G345" i="7"/>
  <c r="G383" i="7"/>
  <c r="G391" i="7"/>
  <c r="G399" i="7"/>
  <c r="G407" i="7"/>
  <c r="G415" i="7"/>
  <c r="G423" i="7"/>
  <c r="G431" i="7"/>
  <c r="G439" i="7"/>
  <c r="G447" i="7"/>
  <c r="G455" i="7"/>
  <c r="G463" i="7"/>
  <c r="G471" i="7"/>
  <c r="G479" i="7"/>
  <c r="G487" i="7"/>
  <c r="G495" i="7"/>
  <c r="G503" i="7"/>
  <c r="G511" i="7"/>
  <c r="G519" i="7"/>
  <c r="G527" i="7"/>
  <c r="G535" i="7"/>
  <c r="G543" i="7"/>
  <c r="G551" i="7"/>
  <c r="G559" i="7"/>
  <c r="G567" i="7"/>
  <c r="G575" i="7"/>
  <c r="G583" i="7"/>
  <c r="G591" i="7"/>
  <c r="G599" i="7"/>
  <c r="G607" i="7"/>
  <c r="G615" i="7"/>
  <c r="G623" i="7"/>
  <c r="G631" i="7"/>
  <c r="G639" i="7"/>
  <c r="G647" i="7"/>
  <c r="G655" i="7"/>
  <c r="G663" i="7"/>
  <c r="G671" i="7"/>
  <c r="G679" i="7"/>
  <c r="G687" i="7"/>
  <c r="G695" i="7"/>
  <c r="G703" i="7"/>
  <c r="G711" i="7"/>
  <c r="G719" i="7"/>
  <c r="G727" i="7"/>
  <c r="G735" i="7"/>
  <c r="G743" i="7"/>
  <c r="G751" i="7"/>
  <c r="G759" i="7"/>
  <c r="G767" i="7"/>
  <c r="G775" i="7"/>
  <c r="G783" i="7"/>
  <c r="G791" i="7"/>
  <c r="G799" i="7"/>
  <c r="G807" i="7"/>
  <c r="G815" i="7"/>
  <c r="G823" i="7"/>
  <c r="G831" i="7"/>
  <c r="G839" i="7"/>
  <c r="G847" i="7"/>
  <c r="G855" i="7"/>
  <c r="G863" i="7"/>
  <c r="G871" i="7"/>
  <c r="G879" i="7"/>
  <c r="G887" i="7"/>
  <c r="G895" i="7"/>
  <c r="G903" i="7"/>
  <c r="G911" i="7"/>
  <c r="G919" i="7"/>
  <c r="G927" i="7"/>
  <c r="G935" i="7"/>
  <c r="G943" i="7"/>
  <c r="G951" i="7"/>
  <c r="G959" i="7"/>
  <c r="G967" i="7"/>
  <c r="G975" i="7"/>
  <c r="G983" i="7"/>
  <c r="G991" i="7"/>
  <c r="G999" i="7"/>
  <c r="G1007" i="7"/>
  <c r="G1015" i="7"/>
  <c r="G1023" i="7"/>
  <c r="G1031" i="7"/>
  <c r="G1039" i="7"/>
  <c r="G1047" i="7"/>
  <c r="G1055" i="7"/>
  <c r="G1063" i="7"/>
  <c r="G1071" i="7"/>
  <c r="G1079" i="7"/>
  <c r="G1087" i="7"/>
  <c r="G1095" i="7"/>
  <c r="G36" i="7"/>
  <c r="G287" i="7"/>
  <c r="G35" i="7"/>
  <c r="G89" i="7"/>
  <c r="G239" i="7"/>
  <c r="G174" i="7"/>
  <c r="G40" i="7"/>
  <c r="G162" i="7"/>
  <c r="G367" i="7"/>
  <c r="G41" i="7"/>
  <c r="G175" i="7"/>
  <c r="G224" i="7"/>
  <c r="G227" i="7"/>
  <c r="G213" i="7"/>
  <c r="G349" i="7"/>
  <c r="G61" i="7"/>
  <c r="G51" i="7"/>
  <c r="G219" i="7"/>
  <c r="G291" i="7"/>
  <c r="G5" i="7"/>
  <c r="G121" i="7"/>
  <c r="G232" i="7"/>
  <c r="G382" i="7"/>
  <c r="G104" i="7"/>
  <c r="G127" i="7"/>
  <c r="G271" i="7"/>
  <c r="G274" i="7"/>
  <c r="G204" i="7"/>
  <c r="G63" i="7"/>
  <c r="G335" i="7"/>
  <c r="G253" i="7"/>
  <c r="G353" i="7"/>
  <c r="G15" i="7"/>
  <c r="G313" i="7"/>
  <c r="G116" i="7"/>
  <c r="G320" i="7"/>
  <c r="G381" i="7"/>
  <c r="G385" i="7"/>
  <c r="G393" i="7"/>
  <c r="G401" i="7"/>
  <c r="G409" i="7"/>
  <c r="G417" i="7"/>
  <c r="G425" i="7"/>
  <c r="G433" i="7"/>
  <c r="G441" i="7"/>
  <c r="G449" i="7"/>
  <c r="G457" i="7"/>
  <c r="G465" i="7"/>
  <c r="G473" i="7"/>
  <c r="G481" i="7"/>
  <c r="G489" i="7"/>
  <c r="G497" i="7"/>
  <c r="G505" i="7"/>
  <c r="G513" i="7"/>
  <c r="G521" i="7"/>
  <c r="G529" i="7"/>
  <c r="G537" i="7"/>
  <c r="G545" i="7"/>
  <c r="G553" i="7"/>
  <c r="G561" i="7"/>
  <c r="G569" i="7"/>
  <c r="G577" i="7"/>
  <c r="G585" i="7"/>
  <c r="G593" i="7"/>
  <c r="G601" i="7"/>
  <c r="G609" i="7"/>
  <c r="G617" i="7"/>
  <c r="G625" i="7"/>
  <c r="G633" i="7"/>
  <c r="G641" i="7"/>
  <c r="G649" i="7"/>
  <c r="G657" i="7"/>
  <c r="G665" i="7"/>
  <c r="G673" i="7"/>
  <c r="G681" i="7"/>
  <c r="G689" i="7"/>
  <c r="G697" i="7"/>
  <c r="G705" i="7"/>
  <c r="G713" i="7"/>
  <c r="G721" i="7"/>
  <c r="G729" i="7"/>
  <c r="G737" i="7"/>
  <c r="G745" i="7"/>
  <c r="G753" i="7"/>
  <c r="G761" i="7"/>
  <c r="G769" i="7"/>
  <c r="G777" i="7"/>
  <c r="G785" i="7"/>
  <c r="G793" i="7"/>
  <c r="G801" i="7"/>
  <c r="G809" i="7"/>
  <c r="G817" i="7"/>
  <c r="G825" i="7"/>
  <c r="G833" i="7"/>
  <c r="G841" i="7"/>
  <c r="G849" i="7"/>
  <c r="G857" i="7"/>
  <c r="G865" i="7"/>
  <c r="G873" i="7"/>
  <c r="G881" i="7"/>
  <c r="G889" i="7"/>
  <c r="G897" i="7"/>
  <c r="G905" i="7"/>
  <c r="G913" i="7"/>
  <c r="G921" i="7"/>
  <c r="G929" i="7"/>
  <c r="G937" i="7"/>
  <c r="G945" i="7"/>
  <c r="G953" i="7"/>
  <c r="G961" i="7"/>
  <c r="G969" i="7"/>
  <c r="G977" i="7"/>
  <c r="G985" i="7"/>
  <c r="G993" i="7"/>
  <c r="G1001" i="7"/>
  <c r="G1009" i="7"/>
  <c r="G1017" i="7"/>
  <c r="G1025" i="7"/>
  <c r="G1033" i="7"/>
  <c r="G1041" i="7"/>
  <c r="G1049" i="7"/>
  <c r="G1057" i="7"/>
  <c r="G1065" i="7"/>
  <c r="G1073" i="7"/>
  <c r="G1081" i="7"/>
  <c r="G1089" i="7"/>
  <c r="G1097" i="7"/>
  <c r="G9" i="7"/>
  <c r="G280" i="7"/>
  <c r="G90" i="7"/>
  <c r="G43" i="7"/>
  <c r="G168" i="7"/>
  <c r="G235" i="7"/>
  <c r="G150" i="7"/>
  <c r="G240" i="7"/>
  <c r="G326" i="7"/>
  <c r="G42" i="7"/>
  <c r="G153" i="7"/>
  <c r="G215" i="7"/>
  <c r="G135" i="7"/>
  <c r="G159" i="7"/>
  <c r="G327" i="7"/>
  <c r="G56" i="7"/>
  <c r="G292" i="7"/>
  <c r="G231" i="7"/>
  <c r="G293" i="7"/>
  <c r="G53" i="7"/>
  <c r="G122" i="7"/>
  <c r="G263" i="7"/>
  <c r="G372" i="7"/>
  <c r="G124" i="7"/>
  <c r="G133" i="7"/>
  <c r="G266" i="7"/>
  <c r="G300" i="7"/>
  <c r="G109" i="7"/>
  <c r="G340" i="7"/>
  <c r="G275" i="7"/>
  <c r="G354" i="7"/>
  <c r="G18" i="7"/>
  <c r="G304" i="7"/>
  <c r="G14" i="7"/>
  <c r="G321" i="7"/>
  <c r="G322" i="7"/>
  <c r="G386" i="7"/>
  <c r="G394" i="7"/>
  <c r="G402" i="7"/>
  <c r="G410" i="7"/>
  <c r="G418" i="7"/>
  <c r="G426" i="7"/>
  <c r="G434" i="7"/>
  <c r="G442" i="7"/>
  <c r="G450" i="7"/>
  <c r="G458" i="7"/>
  <c r="G466" i="7"/>
  <c r="G474" i="7"/>
  <c r="G482" i="7"/>
  <c r="G490" i="7"/>
  <c r="G498" i="7"/>
  <c r="G506" i="7"/>
  <c r="G514" i="7"/>
  <c r="G522" i="7"/>
  <c r="G530" i="7"/>
  <c r="G538" i="7"/>
  <c r="G546" i="7"/>
  <c r="G554" i="7"/>
  <c r="G562" i="7"/>
  <c r="G570" i="7"/>
  <c r="G578" i="7"/>
  <c r="G586" i="7"/>
  <c r="G594" i="7"/>
  <c r="G602" i="7"/>
  <c r="G610" i="7"/>
  <c r="G618" i="7"/>
  <c r="G626" i="7"/>
  <c r="G634" i="7"/>
  <c r="G642" i="7"/>
  <c r="G650" i="7"/>
  <c r="G658" i="7"/>
  <c r="G666" i="7"/>
  <c r="G674" i="7"/>
  <c r="G682" i="7"/>
  <c r="G690" i="7"/>
  <c r="G698" i="7"/>
  <c r="G706" i="7"/>
  <c r="G714" i="7"/>
  <c r="G722" i="7"/>
  <c r="G730" i="7"/>
  <c r="G738" i="7"/>
  <c r="G746" i="7"/>
  <c r="G754" i="7"/>
  <c r="G762" i="7"/>
  <c r="G770" i="7"/>
  <c r="G778" i="7"/>
  <c r="G786" i="7"/>
  <c r="G794" i="7"/>
  <c r="G802" i="7"/>
  <c r="G810" i="7"/>
  <c r="G818" i="7"/>
  <c r="G826" i="7"/>
  <c r="G834" i="7"/>
  <c r="G842" i="7"/>
  <c r="G850" i="7"/>
  <c r="G858" i="7"/>
  <c r="G866" i="7"/>
  <c r="G874" i="7"/>
  <c r="G882" i="7"/>
  <c r="G890" i="7"/>
  <c r="G898" i="7"/>
  <c r="G906" i="7"/>
  <c r="G914" i="7"/>
  <c r="G922" i="7"/>
  <c r="G930" i="7"/>
  <c r="G938" i="7"/>
  <c r="G946" i="7"/>
  <c r="G954" i="7"/>
  <c r="G962" i="7"/>
  <c r="G970" i="7"/>
  <c r="G978" i="7"/>
  <c r="G986" i="7"/>
  <c r="G994" i="7"/>
  <c r="G1002" i="7"/>
  <c r="G1010" i="7"/>
  <c r="G1018" i="7"/>
  <c r="G1026" i="7"/>
  <c r="G1034" i="7"/>
  <c r="G1042" i="7"/>
  <c r="G1050" i="7"/>
  <c r="G1058" i="7"/>
  <c r="G1066" i="7"/>
  <c r="G1074" i="7"/>
  <c r="G1082" i="7"/>
  <c r="G1090" i="7"/>
  <c r="G1098" i="7"/>
  <c r="G37" i="7"/>
  <c r="G46" i="7"/>
  <c r="G217" i="7"/>
  <c r="G165" i="7"/>
  <c r="G214" i="7"/>
  <c r="G151" i="7"/>
  <c r="G334" i="7"/>
  <c r="G39" i="7"/>
  <c r="G236" i="7"/>
  <c r="G194" i="7"/>
  <c r="G180" i="7"/>
  <c r="G142" i="7"/>
  <c r="G370" i="7"/>
  <c r="G57" i="7"/>
  <c r="G298" i="7"/>
  <c r="G166" i="7"/>
  <c r="G102" i="7"/>
  <c r="G58" i="7"/>
  <c r="G123" i="7"/>
  <c r="G267" i="7"/>
  <c r="G319" i="7"/>
  <c r="G129" i="7"/>
  <c r="G128" i="7"/>
  <c r="G268" i="7"/>
  <c r="G302" i="7"/>
  <c r="G71" i="7"/>
  <c r="G338" i="7"/>
  <c r="G311" i="7"/>
  <c r="G276" i="7"/>
  <c r="G336" i="7"/>
  <c r="G24" i="7"/>
  <c r="G331" i="7"/>
  <c r="G103" i="7"/>
  <c r="G344" i="7"/>
  <c r="G356" i="7"/>
  <c r="G387" i="7"/>
  <c r="G395" i="7"/>
  <c r="G403" i="7"/>
  <c r="G411" i="7"/>
  <c r="G419" i="7"/>
  <c r="G427" i="7"/>
  <c r="G435" i="7"/>
  <c r="G443" i="7"/>
  <c r="G451" i="7"/>
  <c r="G459" i="7"/>
  <c r="G467" i="7"/>
  <c r="G475" i="7"/>
  <c r="G483" i="7"/>
  <c r="G491" i="7"/>
  <c r="G499" i="7"/>
  <c r="G507" i="7"/>
  <c r="G515" i="7"/>
  <c r="G523" i="7"/>
  <c r="G531" i="7"/>
  <c r="G539" i="7"/>
  <c r="G547" i="7"/>
  <c r="G555" i="7"/>
  <c r="G563" i="7"/>
  <c r="G571" i="7"/>
  <c r="G579" i="7"/>
  <c r="G587" i="7"/>
  <c r="G595" i="7"/>
  <c r="G603" i="7"/>
  <c r="G611" i="7"/>
  <c r="G619" i="7"/>
  <c r="G627" i="7"/>
  <c r="G635" i="7"/>
  <c r="G643" i="7"/>
  <c r="G651" i="7"/>
  <c r="G659" i="7"/>
  <c r="G667" i="7"/>
  <c r="G675" i="7"/>
  <c r="G683" i="7"/>
  <c r="G691" i="7"/>
  <c r="G699" i="7"/>
  <c r="G707" i="7"/>
  <c r="G715" i="7"/>
  <c r="G723" i="7"/>
  <c r="G731" i="7"/>
  <c r="G739" i="7"/>
  <c r="G747" i="7"/>
  <c r="G755" i="7"/>
  <c r="G763" i="7"/>
  <c r="G771" i="7"/>
  <c r="G779" i="7"/>
  <c r="G787" i="7"/>
  <c r="G795" i="7"/>
  <c r="G803" i="7"/>
  <c r="G811" i="7"/>
  <c r="G819" i="7"/>
  <c r="G827" i="7"/>
  <c r="G835" i="7"/>
  <c r="G843" i="7"/>
  <c r="G851" i="7"/>
  <c r="G859" i="7"/>
  <c r="G867" i="7"/>
  <c r="G875" i="7"/>
  <c r="G883" i="7"/>
  <c r="G891" i="7"/>
  <c r="G899" i="7"/>
  <c r="G907" i="7"/>
  <c r="G915" i="7"/>
  <c r="G923" i="7"/>
  <c r="G931" i="7"/>
  <c r="G939" i="7"/>
  <c r="G947" i="7"/>
  <c r="G955" i="7"/>
  <c r="G963" i="7"/>
  <c r="G971" i="7"/>
  <c r="G979" i="7"/>
  <c r="G987" i="7"/>
  <c r="G995" i="7"/>
  <c r="G1003" i="7"/>
  <c r="G1011" i="7"/>
  <c r="G1019" i="7"/>
  <c r="G1027" i="7"/>
  <c r="G1035" i="7"/>
  <c r="G1043" i="7"/>
  <c r="G1051" i="7"/>
  <c r="G1059" i="7"/>
  <c r="G1067" i="7"/>
  <c r="G1075" i="7"/>
  <c r="G1083" i="7"/>
  <c r="G1091" i="7"/>
  <c r="G1099" i="7"/>
  <c r="G337" i="7"/>
  <c r="G281" i="7"/>
  <c r="G78" i="7"/>
  <c r="G146" i="7"/>
  <c r="G172" i="7"/>
  <c r="G242" i="7"/>
  <c r="G188" i="7"/>
  <c r="G196" i="7"/>
  <c r="G364" i="7"/>
  <c r="G98" i="7"/>
  <c r="G218" i="7"/>
  <c r="G139" i="7"/>
  <c r="G216" i="7"/>
  <c r="G207" i="7"/>
  <c r="G371" i="7"/>
  <c r="G96" i="7"/>
  <c r="G189" i="7"/>
  <c r="G181" i="7"/>
  <c r="G101" i="7"/>
  <c r="G94" i="7"/>
  <c r="G120" i="7"/>
  <c r="G264" i="7"/>
  <c r="G299" i="7"/>
  <c r="G131" i="7"/>
  <c r="G134" i="7"/>
  <c r="G269" i="7"/>
  <c r="G295" i="7"/>
  <c r="G68" i="7"/>
  <c r="G339" i="7"/>
  <c r="G312" i="7"/>
  <c r="G251" i="7"/>
  <c r="G362" i="7"/>
  <c r="G303" i="7"/>
  <c r="G343" i="7"/>
  <c r="G67" i="7"/>
  <c r="G355" i="7"/>
  <c r="G306" i="7"/>
  <c r="G388" i="7"/>
  <c r="G396" i="7"/>
  <c r="G404" i="7"/>
  <c r="G412" i="7"/>
  <c r="G420" i="7"/>
  <c r="G428" i="7"/>
  <c r="G436" i="7"/>
  <c r="G444" i="7"/>
  <c r="G452" i="7"/>
  <c r="G460" i="7"/>
  <c r="G468" i="7"/>
  <c r="G476" i="7"/>
  <c r="G484" i="7"/>
  <c r="G492" i="7"/>
  <c r="G500" i="7"/>
  <c r="G508" i="7"/>
  <c r="G516" i="7"/>
  <c r="G524" i="7"/>
  <c r="G532" i="7"/>
  <c r="G540" i="7"/>
  <c r="G548" i="7"/>
  <c r="G556" i="7"/>
  <c r="G564" i="7"/>
  <c r="G572" i="7"/>
  <c r="G580" i="7"/>
  <c r="G588" i="7"/>
  <c r="G596" i="7"/>
  <c r="G604" i="7"/>
  <c r="G612" i="7"/>
  <c r="G620" i="7"/>
  <c r="G628" i="7"/>
  <c r="G636" i="7"/>
  <c r="G644" i="7"/>
  <c r="G652" i="7"/>
  <c r="G660" i="7"/>
  <c r="G668" i="7"/>
  <c r="G676" i="7"/>
  <c r="G684" i="7"/>
  <c r="G692" i="7"/>
  <c r="G700" i="7"/>
  <c r="G708" i="7"/>
  <c r="G716" i="7"/>
  <c r="G724" i="7"/>
  <c r="G732" i="7"/>
  <c r="G740" i="7"/>
  <c r="G748" i="7"/>
  <c r="G756" i="7"/>
  <c r="G764" i="7"/>
  <c r="G772" i="7"/>
  <c r="G780" i="7"/>
  <c r="G788" i="7"/>
  <c r="G796" i="7"/>
  <c r="G804" i="7"/>
  <c r="G812" i="7"/>
  <c r="G820" i="7"/>
  <c r="G828" i="7"/>
  <c r="G836" i="7"/>
  <c r="G844" i="7"/>
  <c r="G852" i="7"/>
  <c r="G860" i="7"/>
  <c r="G868" i="7"/>
  <c r="G876" i="7"/>
  <c r="G884" i="7"/>
  <c r="G892" i="7"/>
  <c r="G900" i="7"/>
  <c r="G908" i="7"/>
  <c r="G916" i="7"/>
  <c r="G924" i="7"/>
  <c r="G932" i="7"/>
  <c r="G940" i="7"/>
  <c r="G948" i="7"/>
  <c r="G956" i="7"/>
  <c r="G964" i="7"/>
  <c r="G972" i="7"/>
  <c r="G980" i="7"/>
  <c r="G988" i="7"/>
  <c r="G996" i="7"/>
  <c r="G1004" i="7"/>
  <c r="G1012" i="7"/>
  <c r="G1020" i="7"/>
  <c r="G1028" i="7"/>
  <c r="G1036" i="7"/>
  <c r="G1044" i="7"/>
  <c r="G1052" i="7"/>
  <c r="G1060" i="7"/>
  <c r="G1068" i="7"/>
  <c r="G1076" i="7"/>
  <c r="G1084" i="7"/>
  <c r="G1092" i="7"/>
  <c r="G1100" i="7"/>
  <c r="A126" i="8"/>
  <c r="B126" i="8"/>
  <c r="A125" i="8"/>
  <c r="B125" i="8"/>
  <c r="A124" i="8"/>
  <c r="B124" i="8"/>
  <c r="A123" i="8"/>
  <c r="B123" i="8"/>
  <c r="A122" i="8"/>
  <c r="B122" i="8"/>
  <c r="A121" i="8"/>
  <c r="B121" i="8"/>
  <c r="A120" i="8"/>
  <c r="B120" i="8"/>
  <c r="A119" i="8"/>
  <c r="B119" i="8"/>
  <c r="A118" i="8"/>
  <c r="B118" i="8"/>
  <c r="A117" i="8"/>
  <c r="B117" i="8"/>
  <c r="A116" i="8"/>
  <c r="B116" i="8"/>
  <c r="A115" i="8"/>
  <c r="B115" i="8"/>
  <c r="A114" i="8"/>
  <c r="B114" i="8"/>
  <c r="A113" i="8"/>
  <c r="B113" i="8"/>
  <c r="A112" i="8"/>
  <c r="B112" i="8"/>
  <c r="A111" i="8"/>
  <c r="B111" i="8"/>
  <c r="A110" i="8"/>
  <c r="B110" i="8"/>
  <c r="A109" i="8"/>
  <c r="B109" i="8"/>
  <c r="A108" i="8"/>
  <c r="B108" i="8"/>
  <c r="A107" i="8"/>
  <c r="B107" i="8"/>
  <c r="A106" i="8"/>
  <c r="B106" i="8"/>
  <c r="A103" i="8"/>
  <c r="A104" i="8"/>
  <c r="A105" i="8"/>
  <c r="B103" i="8"/>
  <c r="B104" i="8"/>
  <c r="B105" i="8"/>
  <c r="A97" i="8"/>
  <c r="A98" i="8"/>
  <c r="A99" i="8"/>
  <c r="A100" i="8"/>
  <c r="A101" i="8"/>
  <c r="A102" i="8"/>
  <c r="B97" i="8"/>
  <c r="B98" i="8"/>
  <c r="B99" i="8"/>
  <c r="B100" i="8"/>
  <c r="B101" i="8"/>
  <c r="B102" i="8"/>
  <c r="A96" i="8"/>
  <c r="B96" i="8"/>
  <c r="A93" i="8"/>
  <c r="A94" i="8"/>
  <c r="A95" i="8"/>
  <c r="B93" i="8"/>
  <c r="B94" i="8"/>
  <c r="B95" i="8"/>
  <c r="A92" i="8"/>
  <c r="B92" i="8"/>
  <c r="A91" i="8"/>
  <c r="B91" i="8"/>
  <c r="A90" i="8"/>
  <c r="B90" i="8"/>
  <c r="A89" i="8"/>
  <c r="B89" i="8"/>
  <c r="A88" i="8"/>
  <c r="B88" i="8"/>
  <c r="A83" i="8"/>
  <c r="A84" i="8"/>
  <c r="A85" i="8"/>
  <c r="A86" i="8"/>
  <c r="A87" i="8"/>
  <c r="B83" i="8"/>
  <c r="B84" i="8"/>
  <c r="B85" i="8"/>
  <c r="B86" i="8"/>
  <c r="B87" i="8"/>
  <c r="A80" i="8"/>
  <c r="A81" i="8"/>
  <c r="A82" i="8"/>
  <c r="B80" i="8"/>
  <c r="B81" i="8"/>
  <c r="B82" i="8"/>
  <c r="W4" i="8"/>
  <c r="V4" i="11" s="1"/>
  <c r="V6" i="11"/>
  <c r="V8" i="11"/>
  <c r="V10" i="11"/>
  <c r="V12" i="11"/>
  <c r="V14" i="11"/>
  <c r="V16" i="11"/>
  <c r="V18" i="11"/>
  <c r="V20" i="11"/>
  <c r="V22" i="11"/>
  <c r="V24" i="11"/>
  <c r="V26" i="11"/>
  <c r="V27" i="11"/>
  <c r="V31" i="11"/>
  <c r="V33" i="11"/>
  <c r="V34" i="11"/>
  <c r="V35" i="11"/>
  <c r="V36" i="11"/>
  <c r="V37" i="11"/>
  <c r="V38" i="11"/>
  <c r="V39" i="11"/>
  <c r="V40" i="11"/>
  <c r="V41" i="11"/>
  <c r="V42" i="11"/>
  <c r="V43" i="11"/>
  <c r="V44" i="11"/>
  <c r="V45" i="11"/>
  <c r="V46" i="11"/>
  <c r="V47" i="11"/>
  <c r="V48" i="11"/>
  <c r="V49" i="11"/>
  <c r="V51" i="11"/>
  <c r="V53" i="11"/>
  <c r="V55" i="11"/>
  <c r="V57" i="11"/>
  <c r="V59" i="11"/>
  <c r="V61" i="11"/>
  <c r="V63" i="11"/>
  <c r="V65" i="11"/>
  <c r="V66" i="11"/>
  <c r="V67" i="11"/>
  <c r="V69" i="11"/>
  <c r="V70" i="11"/>
  <c r="V71" i="11"/>
  <c r="V73" i="11"/>
  <c r="V75" i="11"/>
  <c r="V77" i="11"/>
  <c r="V78" i="11"/>
  <c r="V79" i="11"/>
  <c r="V81" i="11"/>
  <c r="V82" i="11"/>
  <c r="V83" i="11"/>
  <c r="V85" i="11"/>
  <c r="V86" i="11"/>
  <c r="V87" i="11"/>
  <c r="V89" i="11"/>
  <c r="V91" i="11"/>
  <c r="V93" i="11"/>
  <c r="V94" i="11"/>
  <c r="V95" i="11"/>
  <c r="V97" i="11"/>
  <c r="V98" i="11"/>
  <c r="V99" i="11"/>
  <c r="V101" i="11"/>
  <c r="V102" i="11"/>
  <c r="V103" i="11"/>
  <c r="V105" i="11"/>
  <c r="V107" i="11"/>
  <c r="V109" i="11"/>
  <c r="V110" i="11"/>
  <c r="V111" i="11"/>
  <c r="V113" i="11"/>
  <c r="V114" i="11"/>
  <c r="V115" i="11"/>
  <c r="V116" i="11"/>
  <c r="V117" i="11"/>
  <c r="V119" i="11"/>
  <c r="V120" i="11"/>
  <c r="V121" i="11"/>
  <c r="V122" i="11"/>
  <c r="V123" i="11"/>
  <c r="V124" i="11"/>
  <c r="V125" i="11"/>
  <c r="V127" i="11"/>
  <c r="V129" i="11"/>
  <c r="V131" i="11"/>
  <c r="V133" i="11"/>
  <c r="V135" i="11"/>
  <c r="V137" i="11"/>
  <c r="V139" i="11"/>
  <c r="V141" i="11"/>
  <c r="V143" i="11"/>
  <c r="V145" i="11"/>
  <c r="V147" i="11"/>
  <c r="V149" i="11"/>
  <c r="V151" i="11"/>
  <c r="V153" i="11"/>
  <c r="V155" i="11"/>
  <c r="V157" i="11"/>
  <c r="V159" i="11"/>
  <c r="V161" i="11"/>
  <c r="V163" i="11"/>
  <c r="V165" i="11"/>
  <c r="V167" i="11"/>
  <c r="V169" i="11"/>
  <c r="V171" i="11"/>
  <c r="V173" i="11"/>
  <c r="V175" i="11"/>
  <c r="V177" i="11"/>
  <c r="V179" i="11"/>
  <c r="V181" i="11"/>
  <c r="V183" i="11"/>
  <c r="V185" i="11"/>
  <c r="V187" i="11"/>
  <c r="V189" i="11"/>
  <c r="V191" i="11"/>
  <c r="V193" i="11"/>
  <c r="V195" i="11"/>
  <c r="V197" i="11"/>
  <c r="V199" i="11"/>
  <c r="V30" i="11"/>
  <c r="V54" i="11"/>
  <c r="V62" i="11"/>
  <c r="V72" i="11"/>
  <c r="V88" i="11"/>
  <c r="V104" i="11"/>
  <c r="V52" i="11"/>
  <c r="V60" i="11"/>
  <c r="V68" i="11"/>
  <c r="V84" i="11"/>
  <c r="V100" i="11"/>
  <c r="V11" i="11"/>
  <c r="V17" i="11"/>
  <c r="V21" i="11"/>
  <c r="V28" i="11"/>
  <c r="V32" i="11"/>
  <c r="V74" i="11"/>
  <c r="V90" i="11"/>
  <c r="V106" i="11"/>
  <c r="V118" i="11"/>
  <c r="V126" i="11"/>
  <c r="W5" i="8"/>
  <c r="V5" i="11" s="1"/>
  <c r="V7" i="11"/>
  <c r="V9" i="11"/>
  <c r="V13" i="11"/>
  <c r="V15" i="11"/>
  <c r="V19" i="11"/>
  <c r="V23" i="11"/>
  <c r="V25" i="11"/>
  <c r="V50" i="11"/>
  <c r="V58" i="11"/>
  <c r="V64" i="11"/>
  <c r="V80" i="11"/>
  <c r="V96" i="11"/>
  <c r="V112" i="11"/>
  <c r="V56" i="11"/>
  <c r="V76" i="11"/>
  <c r="V92" i="11"/>
  <c r="V108" i="11"/>
  <c r="Y82" i="8" l="1"/>
  <c r="X82" i="8"/>
  <c r="M82" i="8"/>
  <c r="L82" i="8"/>
  <c r="Y81" i="8"/>
  <c r="X81" i="8"/>
  <c r="M81" i="8"/>
  <c r="L81" i="8"/>
  <c r="Y80" i="8"/>
  <c r="X80" i="8"/>
  <c r="M80" i="8"/>
  <c r="L80" i="8"/>
  <c r="Y87" i="8"/>
  <c r="X87" i="8"/>
  <c r="M87" i="8"/>
  <c r="L87" i="8"/>
  <c r="Y86" i="8"/>
  <c r="X86" i="8"/>
  <c r="M86" i="8"/>
  <c r="L86" i="8"/>
  <c r="Y85" i="8"/>
  <c r="X85" i="8"/>
  <c r="M85" i="8"/>
  <c r="L85" i="8"/>
  <c r="Y84" i="8"/>
  <c r="X84" i="8"/>
  <c r="M84" i="8"/>
  <c r="L84" i="8"/>
  <c r="Y83" i="8"/>
  <c r="X83" i="8"/>
  <c r="M83" i="8"/>
  <c r="L83" i="8"/>
  <c r="Y88" i="8"/>
  <c r="X88" i="8"/>
  <c r="M88" i="8"/>
  <c r="L88" i="8"/>
  <c r="Y89" i="8"/>
  <c r="X89" i="8"/>
  <c r="M89" i="8"/>
  <c r="L89" i="8"/>
  <c r="Y90" i="8"/>
  <c r="X90" i="8"/>
  <c r="M90" i="8"/>
  <c r="L90" i="8"/>
  <c r="Y91" i="8"/>
  <c r="X91" i="8"/>
  <c r="M91" i="8"/>
  <c r="L91" i="8"/>
  <c r="Y92" i="8"/>
  <c r="X92" i="8"/>
  <c r="M92" i="8"/>
  <c r="L92" i="8"/>
  <c r="Y95" i="8"/>
  <c r="X95" i="8"/>
  <c r="M95" i="8"/>
  <c r="L95" i="8"/>
  <c r="Y94" i="8"/>
  <c r="X94" i="8"/>
  <c r="M94" i="8"/>
  <c r="L94" i="8"/>
  <c r="Y93" i="8"/>
  <c r="X93" i="8"/>
  <c r="M93" i="8"/>
  <c r="L93" i="8"/>
  <c r="Y96" i="8"/>
  <c r="X96" i="8"/>
  <c r="M96" i="8"/>
  <c r="L96" i="8"/>
  <c r="Y102" i="8"/>
  <c r="X102" i="8"/>
  <c r="M102" i="8"/>
  <c r="L102" i="8"/>
  <c r="Y101" i="8"/>
  <c r="X101" i="8"/>
  <c r="M101" i="8"/>
  <c r="L101" i="8"/>
  <c r="Y100" i="8"/>
  <c r="X100" i="8"/>
  <c r="M100" i="8"/>
  <c r="L100" i="8"/>
  <c r="Y99" i="8"/>
  <c r="X99" i="8"/>
  <c r="M99" i="8"/>
  <c r="L99" i="8"/>
  <c r="Y98" i="8"/>
  <c r="X98" i="8"/>
  <c r="M98" i="8"/>
  <c r="L98" i="8"/>
  <c r="Y97" i="8"/>
  <c r="X97" i="8"/>
  <c r="M97" i="8"/>
  <c r="L97" i="8"/>
  <c r="Y105" i="8"/>
  <c r="X105" i="8"/>
  <c r="M105" i="8"/>
  <c r="L105" i="8"/>
  <c r="Y104" i="8"/>
  <c r="X104" i="8"/>
  <c r="M104" i="8"/>
  <c r="L104" i="8"/>
  <c r="Y103" i="8"/>
  <c r="X103" i="8"/>
  <c r="M103" i="8"/>
  <c r="L103" i="8"/>
  <c r="Y106" i="8"/>
  <c r="X106" i="8"/>
  <c r="M106" i="8"/>
  <c r="L106" i="8"/>
  <c r="Y107" i="8"/>
  <c r="X107" i="8"/>
  <c r="M107" i="8"/>
  <c r="L107" i="8"/>
  <c r="Y108" i="8"/>
  <c r="X108" i="8"/>
  <c r="M108" i="8"/>
  <c r="L108" i="8"/>
  <c r="Y109" i="8"/>
  <c r="X109" i="8"/>
  <c r="M109" i="8"/>
  <c r="L109" i="8"/>
  <c r="Y110" i="8"/>
  <c r="X110" i="8"/>
  <c r="M110" i="8"/>
  <c r="L110" i="8"/>
  <c r="Y111" i="8"/>
  <c r="X111" i="8"/>
  <c r="M111" i="8"/>
  <c r="L111" i="8"/>
  <c r="Y112" i="8"/>
  <c r="X112" i="8"/>
  <c r="M112" i="8"/>
  <c r="L112" i="8"/>
  <c r="Y113" i="8"/>
  <c r="X113" i="8"/>
  <c r="M113" i="8"/>
  <c r="L113" i="8"/>
  <c r="Y114" i="8"/>
  <c r="X114" i="8"/>
  <c r="M114" i="8"/>
  <c r="L114" i="8"/>
  <c r="Y115" i="8"/>
  <c r="X115" i="8"/>
  <c r="M115" i="8"/>
  <c r="L115" i="8"/>
  <c r="Y116" i="8"/>
  <c r="X116" i="8"/>
  <c r="M116" i="8"/>
  <c r="L116" i="8"/>
  <c r="Y117" i="8"/>
  <c r="X117" i="8"/>
  <c r="M117" i="8"/>
  <c r="L117" i="8"/>
  <c r="Y118" i="8"/>
  <c r="X118" i="8"/>
  <c r="M118" i="8"/>
  <c r="L118" i="8"/>
  <c r="Y119" i="8"/>
  <c r="X119" i="8"/>
  <c r="M119" i="8"/>
  <c r="L119" i="8"/>
  <c r="Y120" i="8"/>
  <c r="X120" i="8"/>
  <c r="M120" i="8"/>
  <c r="L120" i="8"/>
  <c r="Y121" i="8"/>
  <c r="X121" i="8"/>
  <c r="M121" i="8"/>
  <c r="L121" i="8"/>
  <c r="Y122" i="8"/>
  <c r="X122" i="8"/>
  <c r="M122" i="8"/>
  <c r="L122" i="8"/>
  <c r="Y123" i="8"/>
  <c r="X123" i="8"/>
  <c r="M123" i="8"/>
  <c r="L123" i="8"/>
  <c r="Y124" i="8"/>
  <c r="X124" i="8"/>
  <c r="M124" i="8"/>
  <c r="L124" i="8"/>
  <c r="Y125" i="8"/>
  <c r="X125" i="8"/>
  <c r="M125" i="8"/>
  <c r="L125" i="8"/>
  <c r="Y126" i="8"/>
  <c r="X126" i="8"/>
  <c r="M126" i="8"/>
  <c r="L126" i="8"/>
  <c r="V166" i="11"/>
  <c r="V158" i="11"/>
  <c r="V150" i="11"/>
  <c r="V142" i="11"/>
  <c r="V134" i="11"/>
  <c r="V200" i="11"/>
  <c r="V198" i="11"/>
  <c r="V196" i="11"/>
  <c r="V194" i="11"/>
  <c r="V192" i="11"/>
  <c r="V190" i="11"/>
  <c r="V188" i="11"/>
  <c r="V186" i="11"/>
  <c r="V184" i="11"/>
  <c r="V182" i="11"/>
  <c r="V180" i="11"/>
  <c r="V178" i="11"/>
  <c r="V176" i="11"/>
  <c r="V174" i="11"/>
  <c r="V172" i="11"/>
  <c r="V170" i="11"/>
  <c r="V168" i="11"/>
  <c r="V164" i="11"/>
  <c r="V162" i="11"/>
  <c r="V160" i="11"/>
  <c r="V156" i="11"/>
  <c r="V154" i="11"/>
  <c r="V152" i="11"/>
  <c r="V148" i="11"/>
  <c r="V146" i="11"/>
  <c r="V144" i="11"/>
  <c r="V140" i="11"/>
  <c r="V138" i="11"/>
  <c r="V136" i="11"/>
  <c r="V132" i="11"/>
  <c r="V130" i="11"/>
  <c r="V128" i="11"/>
  <c r="R82" i="11"/>
  <c r="B82" i="11"/>
  <c r="AC82" i="7"/>
  <c r="M82" i="7"/>
  <c r="R81" i="11"/>
  <c r="B81" i="11"/>
  <c r="AC81" i="7"/>
  <c r="M81" i="7"/>
  <c r="R80" i="11"/>
  <c r="B80" i="11"/>
  <c r="AC80" i="7"/>
  <c r="M80" i="7"/>
  <c r="L82" i="7"/>
  <c r="Q82" i="11"/>
  <c r="A82" i="11"/>
  <c r="AB82" i="7"/>
  <c r="L81" i="7"/>
  <c r="Q81" i="11"/>
  <c r="A81" i="11"/>
  <c r="AB81" i="7"/>
  <c r="L80" i="7"/>
  <c r="Q80" i="11"/>
  <c r="A80" i="11"/>
  <c r="AB80" i="7"/>
  <c r="R87" i="11"/>
  <c r="B87" i="11"/>
  <c r="AC87" i="7"/>
  <c r="M87" i="7"/>
  <c r="R86" i="11"/>
  <c r="B86" i="11"/>
  <c r="AC86" i="7"/>
  <c r="M86" i="7"/>
  <c r="R85" i="11"/>
  <c r="B85" i="11"/>
  <c r="AC85" i="7"/>
  <c r="M85" i="7"/>
  <c r="R84" i="11"/>
  <c r="B84" i="11"/>
  <c r="AC84" i="7"/>
  <c r="M84" i="7"/>
  <c r="R83" i="11"/>
  <c r="B83" i="11"/>
  <c r="AC83" i="7"/>
  <c r="M83" i="7"/>
  <c r="L87" i="7"/>
  <c r="Q87" i="11"/>
  <c r="A87" i="11"/>
  <c r="AB87" i="7"/>
  <c r="L86" i="7"/>
  <c r="Q86" i="11"/>
  <c r="A86" i="11"/>
  <c r="AB86" i="7"/>
  <c r="L85" i="7"/>
  <c r="Q85" i="11"/>
  <c r="A85" i="11"/>
  <c r="AB85" i="7"/>
  <c r="L84" i="7"/>
  <c r="Q84" i="11"/>
  <c r="A84" i="11"/>
  <c r="AB84" i="7"/>
  <c r="L83" i="7"/>
  <c r="Q83" i="11"/>
  <c r="A83" i="11"/>
  <c r="AB83" i="7"/>
  <c r="R88" i="11"/>
  <c r="B88" i="11"/>
  <c r="AC88" i="7"/>
  <c r="M88" i="7"/>
  <c r="L88" i="7"/>
  <c r="Q88" i="11"/>
  <c r="A88" i="11"/>
  <c r="AB88" i="7"/>
  <c r="R89" i="11"/>
  <c r="B89" i="11"/>
  <c r="AC89" i="7"/>
  <c r="M89" i="7"/>
  <c r="L89" i="7"/>
  <c r="Q89" i="11"/>
  <c r="A89" i="11"/>
  <c r="AB89" i="7"/>
  <c r="R90" i="11"/>
  <c r="B90" i="11"/>
  <c r="AC90" i="7"/>
  <c r="M90" i="7"/>
  <c r="L90" i="7"/>
  <c r="Q90" i="11"/>
  <c r="A90" i="11"/>
  <c r="AB90" i="7"/>
  <c r="R91" i="11"/>
  <c r="B91" i="11"/>
  <c r="AC91" i="7"/>
  <c r="M91" i="7"/>
  <c r="L91" i="7"/>
  <c r="Q91" i="11"/>
  <c r="A91" i="11"/>
  <c r="AB91" i="7"/>
  <c r="R92" i="11"/>
  <c r="B92" i="11"/>
  <c r="AC92" i="7"/>
  <c r="M92" i="7"/>
  <c r="L92" i="7"/>
  <c r="Q92" i="11"/>
  <c r="A92" i="11"/>
  <c r="AB92" i="7"/>
  <c r="R95" i="11"/>
  <c r="B95" i="11"/>
  <c r="AC95" i="7"/>
  <c r="M95" i="7"/>
  <c r="R94" i="11"/>
  <c r="B94" i="11"/>
  <c r="AC94" i="7"/>
  <c r="M94" i="7"/>
  <c r="R93" i="11"/>
  <c r="B93" i="11"/>
  <c r="AC93" i="7"/>
  <c r="M93" i="7"/>
  <c r="L95" i="7"/>
  <c r="Q95" i="11"/>
  <c r="A95" i="11"/>
  <c r="AB95" i="7"/>
  <c r="L94" i="7"/>
  <c r="Q94" i="11"/>
  <c r="A94" i="11"/>
  <c r="AB94" i="7"/>
  <c r="L93" i="7"/>
  <c r="Q93" i="11"/>
  <c r="A93" i="11"/>
  <c r="AB93" i="7"/>
  <c r="R96" i="11"/>
  <c r="B96" i="11"/>
  <c r="AC96" i="7"/>
  <c r="M96" i="7"/>
  <c r="L96" i="7"/>
  <c r="Q96" i="11"/>
  <c r="A96" i="11"/>
  <c r="AB96" i="7"/>
  <c r="R102" i="11"/>
  <c r="B102" i="11"/>
  <c r="AC102" i="7"/>
  <c r="M102" i="7"/>
  <c r="R101" i="11"/>
  <c r="B101" i="11"/>
  <c r="AC101" i="7"/>
  <c r="M101" i="7"/>
  <c r="R100" i="11"/>
  <c r="B100" i="11"/>
  <c r="AC100" i="7"/>
  <c r="M100" i="7"/>
  <c r="R99" i="11"/>
  <c r="B99" i="11"/>
  <c r="AC99" i="7"/>
  <c r="M99" i="7"/>
  <c r="R98" i="11"/>
  <c r="B98" i="11"/>
  <c r="AC98" i="7"/>
  <c r="M98" i="7"/>
  <c r="R97" i="11"/>
  <c r="B97" i="11"/>
  <c r="AC97" i="7"/>
  <c r="M97" i="7"/>
  <c r="L102" i="7"/>
  <c r="Q102" i="11"/>
  <c r="A102" i="11"/>
  <c r="AB102" i="7"/>
  <c r="L101" i="7"/>
  <c r="Q101" i="11"/>
  <c r="A101" i="11"/>
  <c r="AB101" i="7"/>
  <c r="L100" i="7"/>
  <c r="Q100" i="11"/>
  <c r="A100" i="11"/>
  <c r="AB100" i="7"/>
  <c r="L99" i="7"/>
  <c r="Q99" i="11"/>
  <c r="A99" i="11"/>
  <c r="AB99" i="7"/>
  <c r="L98" i="7"/>
  <c r="Q98" i="11"/>
  <c r="A98" i="11"/>
  <c r="AB98" i="7"/>
  <c r="L97" i="7"/>
  <c r="Q97" i="11"/>
  <c r="A97" i="11"/>
  <c r="AB97" i="7"/>
  <c r="R105" i="11"/>
  <c r="B105" i="11"/>
  <c r="AC105" i="7"/>
  <c r="M105" i="7"/>
  <c r="R104" i="11"/>
  <c r="B104" i="11"/>
  <c r="AC104" i="7"/>
  <c r="M104" i="7"/>
  <c r="R103" i="11"/>
  <c r="B103" i="11"/>
  <c r="AC103" i="7"/>
  <c r="M103" i="7"/>
  <c r="L105" i="7"/>
  <c r="Q105" i="11"/>
  <c r="A105" i="11"/>
  <c r="AB105" i="7"/>
  <c r="L104" i="7"/>
  <c r="Q104" i="11"/>
  <c r="A104" i="11"/>
  <c r="AB104" i="7"/>
  <c r="L103" i="7"/>
  <c r="Q103" i="11"/>
  <c r="A103" i="11"/>
  <c r="AB103" i="7"/>
  <c r="R106" i="11"/>
  <c r="B106" i="11"/>
  <c r="AC106" i="7"/>
  <c r="M106" i="7"/>
  <c r="L106" i="7"/>
  <c r="Q106" i="11"/>
  <c r="A106" i="11"/>
  <c r="AB106" i="7"/>
  <c r="R107" i="11"/>
  <c r="B107" i="11"/>
  <c r="AC107" i="7"/>
  <c r="M107" i="7"/>
  <c r="L107" i="7"/>
  <c r="Q107" i="11"/>
  <c r="A107" i="11"/>
  <c r="AB107" i="7"/>
  <c r="R108" i="11"/>
  <c r="B108" i="11"/>
  <c r="AC108" i="7"/>
  <c r="M108" i="7"/>
  <c r="L108" i="7"/>
  <c r="Q108" i="11"/>
  <c r="A108" i="11"/>
  <c r="AB108" i="7"/>
  <c r="R109" i="11"/>
  <c r="B109" i="11"/>
  <c r="AC109" i="7"/>
  <c r="M109" i="7"/>
  <c r="L109" i="7"/>
  <c r="Q109" i="11"/>
  <c r="A109" i="11"/>
  <c r="AB109" i="7"/>
  <c r="R110" i="11"/>
  <c r="B110" i="11"/>
  <c r="AC110" i="7"/>
  <c r="M110" i="7"/>
  <c r="L110" i="7"/>
  <c r="Q110" i="11"/>
  <c r="A110" i="11"/>
  <c r="AB110" i="7"/>
  <c r="R111" i="11"/>
  <c r="B111" i="11"/>
  <c r="AC111" i="7"/>
  <c r="M111" i="7"/>
  <c r="L111" i="7"/>
  <c r="Q111" i="11"/>
  <c r="A111" i="11"/>
  <c r="AB111" i="7"/>
  <c r="R112" i="11"/>
  <c r="B112" i="11"/>
  <c r="AC112" i="7"/>
  <c r="M112" i="7"/>
  <c r="L112" i="7"/>
  <c r="Q112" i="11"/>
  <c r="A112" i="11"/>
  <c r="AB112" i="7"/>
  <c r="R113" i="11"/>
  <c r="B113" i="11"/>
  <c r="AC113" i="7"/>
  <c r="M113" i="7"/>
  <c r="L113" i="7"/>
  <c r="Q113" i="11"/>
  <c r="A113" i="11"/>
  <c r="AB113" i="7"/>
  <c r="R114" i="11"/>
  <c r="B114" i="11"/>
  <c r="AC114" i="7"/>
  <c r="M114" i="7"/>
  <c r="L114" i="7"/>
  <c r="Q114" i="11"/>
  <c r="A114" i="11"/>
  <c r="AB114" i="7"/>
  <c r="R115" i="11"/>
  <c r="B115" i="11"/>
  <c r="AC115" i="7"/>
  <c r="M115" i="7"/>
  <c r="L115" i="7"/>
  <c r="Q115" i="11"/>
  <c r="A115" i="11"/>
  <c r="AB115" i="7"/>
  <c r="R116" i="11"/>
  <c r="B116" i="11"/>
  <c r="AC116" i="7"/>
  <c r="M116" i="7"/>
  <c r="L116" i="7"/>
  <c r="Q116" i="11"/>
  <c r="A116" i="11"/>
  <c r="AB116" i="7"/>
  <c r="R117" i="11"/>
  <c r="B117" i="11"/>
  <c r="AC117" i="7"/>
  <c r="M117" i="7"/>
  <c r="L117" i="7"/>
  <c r="Q117" i="11"/>
  <c r="A117" i="11"/>
  <c r="AB117" i="7"/>
  <c r="R118" i="11"/>
  <c r="B118" i="11"/>
  <c r="AC118" i="7"/>
  <c r="M118" i="7"/>
  <c r="L118" i="7"/>
  <c r="Q118" i="11"/>
  <c r="A118" i="11"/>
  <c r="AB118" i="7"/>
  <c r="R119" i="11"/>
  <c r="B119" i="11"/>
  <c r="AC119" i="7"/>
  <c r="M119" i="7"/>
  <c r="L119" i="7"/>
  <c r="Q119" i="11"/>
  <c r="A119" i="11"/>
  <c r="AB119" i="7"/>
  <c r="R120" i="11"/>
  <c r="B120" i="11"/>
  <c r="AC120" i="7"/>
  <c r="M120" i="7"/>
  <c r="L120" i="7"/>
  <c r="Q120" i="11"/>
  <c r="A120" i="11"/>
  <c r="AB120" i="7"/>
  <c r="R121" i="11"/>
  <c r="B121" i="11"/>
  <c r="AC121" i="7"/>
  <c r="M121" i="7"/>
  <c r="L121" i="7"/>
  <c r="Q121" i="11"/>
  <c r="A121" i="11"/>
  <c r="AB121" i="7"/>
  <c r="R122" i="11"/>
  <c r="B122" i="11"/>
  <c r="AC122" i="7"/>
  <c r="M122" i="7"/>
  <c r="L122" i="7"/>
  <c r="Q122" i="11"/>
  <c r="A122" i="11"/>
  <c r="AB122" i="7"/>
  <c r="R123" i="11"/>
  <c r="B123" i="11"/>
  <c r="AC123" i="7"/>
  <c r="M123" i="7"/>
  <c r="L123" i="7"/>
  <c r="Q123" i="11"/>
  <c r="A123" i="11"/>
  <c r="AB123" i="7"/>
  <c r="R124" i="11"/>
  <c r="B124" i="11"/>
  <c r="AC124" i="7"/>
  <c r="M124" i="7"/>
  <c r="L124" i="7"/>
  <c r="Q124" i="11"/>
  <c r="A124" i="11"/>
  <c r="AB124" i="7"/>
  <c r="R125" i="11"/>
  <c r="B125" i="11"/>
  <c r="AC125" i="7"/>
  <c r="M125" i="7"/>
  <c r="L125" i="7"/>
  <c r="Q125" i="11"/>
  <c r="A125" i="11"/>
  <c r="AB125" i="7"/>
  <c r="R126" i="11"/>
  <c r="B126" i="11"/>
  <c r="AC126" i="7"/>
  <c r="M126" i="7"/>
  <c r="L126" i="7"/>
  <c r="Q126" i="11"/>
  <c r="A126" i="11"/>
  <c r="AB126" i="7"/>
  <c r="BP4" i="1" l="1"/>
  <c r="BP5" i="1"/>
  <c r="BP6" i="1"/>
  <c r="BP7" i="1"/>
  <c r="BP8" i="1"/>
  <c r="BP9" i="1"/>
  <c r="BP10" i="1"/>
  <c r="BP11" i="1"/>
  <c r="BP12" i="1"/>
  <c r="BP13" i="1"/>
  <c r="BP14" i="1"/>
  <c r="BP15" i="1"/>
  <c r="BP16" i="1"/>
  <c r="BP17" i="1"/>
  <c r="BP18" i="1"/>
  <c r="BP19" i="1"/>
  <c r="BP20" i="1"/>
  <c r="BP21" i="1"/>
  <c r="BP22" i="1"/>
  <c r="BP23" i="1"/>
  <c r="BP24" i="1"/>
  <c r="BP25" i="1"/>
  <c r="BP26" i="1"/>
  <c r="BP27" i="1"/>
  <c r="BP28" i="1"/>
  <c r="BP29" i="1"/>
  <c r="BP30" i="1"/>
  <c r="BP31" i="1"/>
  <c r="BP32" i="1"/>
  <c r="BP33" i="1"/>
  <c r="BP34" i="1"/>
  <c r="BP35" i="1"/>
  <c r="BP36" i="1"/>
  <c r="BP37" i="1"/>
  <c r="BP38" i="1"/>
  <c r="BP39" i="1"/>
  <c r="BP40" i="1"/>
  <c r="BP41" i="1"/>
  <c r="BP42" i="1"/>
  <c r="BP43" i="1"/>
  <c r="BP44" i="1"/>
  <c r="BP45" i="1"/>
  <c r="BP46" i="1"/>
  <c r="BP47" i="1"/>
  <c r="BP48" i="1"/>
  <c r="BP49" i="1"/>
  <c r="BP50" i="1"/>
  <c r="BP51" i="1"/>
  <c r="BP52" i="1"/>
  <c r="BP53" i="1"/>
  <c r="BP54" i="1"/>
  <c r="BP55" i="1"/>
  <c r="BP56" i="1"/>
  <c r="BP57" i="1"/>
  <c r="BP58" i="1"/>
  <c r="BP59" i="1"/>
  <c r="BP60" i="1"/>
  <c r="BP61" i="1"/>
  <c r="BP62" i="1"/>
  <c r="BP63" i="1"/>
  <c r="BP64" i="1"/>
  <c r="BP65" i="1"/>
  <c r="BP66" i="1"/>
  <c r="BP67" i="1"/>
  <c r="BP68" i="1"/>
  <c r="BP69" i="1"/>
  <c r="BP70" i="1"/>
  <c r="BP71" i="1"/>
  <c r="BP72" i="1"/>
  <c r="BP73" i="1"/>
  <c r="BP74" i="1"/>
  <c r="BP75" i="1"/>
  <c r="BP76" i="1"/>
  <c r="BP77" i="1"/>
  <c r="BP78" i="1"/>
  <c r="BP79" i="1"/>
  <c r="BP80" i="1"/>
  <c r="BP81" i="1"/>
  <c r="BP82" i="1"/>
  <c r="BP83" i="1"/>
  <c r="BP84" i="1"/>
  <c r="BP85" i="1"/>
  <c r="BP86" i="1"/>
  <c r="BP87" i="1"/>
  <c r="BP88" i="1"/>
  <c r="BP89" i="1"/>
  <c r="BP90" i="1"/>
  <c r="BP91" i="1"/>
  <c r="BP92" i="1"/>
  <c r="BP93" i="1"/>
  <c r="BP94" i="1"/>
  <c r="BP95" i="1"/>
  <c r="BP96" i="1"/>
  <c r="BP97" i="1"/>
  <c r="BP98" i="1"/>
  <c r="BP99" i="1"/>
  <c r="BP100" i="1"/>
  <c r="BP101" i="1"/>
  <c r="BP102" i="1"/>
  <c r="BP103" i="1"/>
  <c r="BP104" i="1"/>
  <c r="BP105" i="1"/>
  <c r="BP106" i="1"/>
  <c r="BP107" i="1"/>
  <c r="BP108" i="1"/>
  <c r="BP109" i="1"/>
  <c r="BP110" i="1"/>
  <c r="BP111" i="1"/>
  <c r="BP112" i="1"/>
  <c r="BP113" i="1"/>
  <c r="BP114" i="1"/>
  <c r="BP115" i="1"/>
  <c r="BP116" i="1"/>
  <c r="BP117" i="1"/>
  <c r="BP118" i="1"/>
  <c r="BP119" i="1"/>
  <c r="BP120" i="1"/>
  <c r="BP121" i="1"/>
  <c r="BP122" i="1"/>
  <c r="BP123" i="1"/>
  <c r="BP124" i="1"/>
  <c r="BP125" i="1"/>
  <c r="BP126" i="1"/>
  <c r="BP127" i="1"/>
  <c r="BP128" i="1"/>
  <c r="BP129" i="1"/>
  <c r="BP130" i="1"/>
  <c r="BP131" i="1"/>
  <c r="BP132" i="1"/>
  <c r="BP133" i="1"/>
  <c r="BP134" i="1"/>
  <c r="BP135" i="1"/>
  <c r="BP136" i="1"/>
  <c r="BP137" i="1"/>
  <c r="BP138" i="1"/>
  <c r="BP139" i="1"/>
  <c r="BP140" i="1"/>
  <c r="BP141" i="1"/>
  <c r="BP142" i="1"/>
  <c r="BP143" i="1"/>
  <c r="BP144" i="1"/>
  <c r="BP145" i="1"/>
  <c r="BP146" i="1"/>
  <c r="BP147" i="1"/>
  <c r="BP148" i="1"/>
  <c r="BP149" i="1"/>
  <c r="BP150" i="1"/>
  <c r="BP151" i="1"/>
  <c r="BP152" i="1"/>
  <c r="BP153" i="1"/>
  <c r="BP154" i="1"/>
  <c r="BP155" i="1"/>
  <c r="BP156" i="1"/>
  <c r="BP157" i="1"/>
  <c r="BP158" i="1"/>
  <c r="BP159" i="1"/>
  <c r="BP160" i="1"/>
  <c r="BP161" i="1"/>
  <c r="BP162" i="1"/>
  <c r="BP163" i="1"/>
  <c r="BP164" i="1"/>
  <c r="BP165" i="1"/>
  <c r="BP166" i="1"/>
  <c r="BP167" i="1"/>
  <c r="BP168" i="1"/>
  <c r="BP169" i="1"/>
  <c r="BP170" i="1"/>
  <c r="BP171" i="1"/>
  <c r="BP172" i="1"/>
  <c r="BP173" i="1"/>
  <c r="BP174" i="1"/>
  <c r="BP175" i="1"/>
  <c r="BP176" i="1"/>
  <c r="BP177" i="1"/>
  <c r="BP178" i="1"/>
  <c r="BP179" i="1"/>
  <c r="BP180" i="1"/>
  <c r="BP181" i="1"/>
  <c r="BP182" i="1"/>
  <c r="BP183" i="1"/>
  <c r="BP184" i="1"/>
  <c r="BP185" i="1"/>
  <c r="BP186" i="1"/>
  <c r="BP187" i="1"/>
  <c r="BP188" i="1"/>
  <c r="BP189" i="1"/>
  <c r="BP190" i="1"/>
  <c r="BP191" i="1"/>
  <c r="BP192" i="1"/>
  <c r="BP193" i="1"/>
  <c r="BP194" i="1"/>
  <c r="BP195" i="1"/>
  <c r="BP196" i="1"/>
  <c r="BP197" i="1"/>
  <c r="BP198" i="1"/>
  <c r="BP199" i="1"/>
  <c r="BP200" i="1"/>
  <c r="BP201" i="1"/>
  <c r="BP202" i="1"/>
  <c r="BP203" i="1"/>
  <c r="BP204" i="1"/>
  <c r="BP205" i="1"/>
  <c r="BP206" i="1"/>
  <c r="BP207" i="1"/>
  <c r="BP208" i="1"/>
  <c r="BP209" i="1"/>
  <c r="BP210" i="1"/>
  <c r="BP211" i="1"/>
  <c r="BP212" i="1"/>
  <c r="BP213" i="1"/>
  <c r="BP214" i="1"/>
  <c r="BP215" i="1"/>
  <c r="BP216" i="1"/>
  <c r="BP217" i="1"/>
  <c r="BP218" i="1"/>
  <c r="BP219" i="1"/>
  <c r="BP220" i="1"/>
  <c r="BP221" i="1"/>
  <c r="BP222" i="1"/>
  <c r="BP223" i="1"/>
  <c r="BP224" i="1"/>
  <c r="BP225" i="1"/>
  <c r="BP226" i="1"/>
  <c r="BP227" i="1"/>
  <c r="BP228" i="1"/>
  <c r="BP229" i="1"/>
  <c r="BP230" i="1"/>
  <c r="BP231" i="1"/>
  <c r="BP232" i="1"/>
  <c r="BP233" i="1"/>
  <c r="BP234" i="1"/>
  <c r="BP235" i="1"/>
  <c r="BP236" i="1"/>
  <c r="BP237" i="1"/>
  <c r="BP238" i="1"/>
  <c r="BP239" i="1"/>
  <c r="BP240" i="1"/>
  <c r="BP241" i="1"/>
  <c r="BP242" i="1"/>
  <c r="BP243" i="1"/>
  <c r="BP244" i="1"/>
  <c r="BP245" i="1"/>
  <c r="BP246" i="1"/>
  <c r="BP247" i="1"/>
  <c r="BP248" i="1"/>
  <c r="BP249" i="1"/>
  <c r="BP250" i="1"/>
  <c r="BP251" i="1"/>
  <c r="BP252" i="1"/>
  <c r="BP253" i="1"/>
  <c r="BP254" i="1"/>
  <c r="BP255" i="1"/>
  <c r="BP256" i="1"/>
  <c r="BP257" i="1"/>
  <c r="BP258" i="1"/>
  <c r="BP259" i="1"/>
  <c r="BP260" i="1"/>
  <c r="BP261" i="1"/>
  <c r="BP262" i="1"/>
  <c r="BP263" i="1"/>
  <c r="BP264" i="1"/>
  <c r="BP265" i="1"/>
  <c r="BP266" i="1"/>
  <c r="BP267" i="1"/>
  <c r="BP268" i="1"/>
  <c r="BP269" i="1"/>
  <c r="BP270" i="1"/>
  <c r="BP271" i="1"/>
  <c r="BP272" i="1"/>
  <c r="BP273" i="1"/>
  <c r="BP274" i="1"/>
  <c r="BP275" i="1"/>
  <c r="BP276" i="1"/>
  <c r="BP277" i="1"/>
  <c r="BP278" i="1"/>
  <c r="BP279" i="1"/>
  <c r="BP280" i="1"/>
  <c r="BP281" i="1"/>
  <c r="BP282" i="1"/>
  <c r="BP283" i="1"/>
  <c r="BP284" i="1"/>
  <c r="BP285" i="1"/>
  <c r="BP286" i="1"/>
  <c r="BP287" i="1"/>
  <c r="BP288" i="1"/>
  <c r="BP289" i="1"/>
  <c r="BP290" i="1"/>
  <c r="BP291" i="1"/>
  <c r="BP292" i="1"/>
  <c r="BP293" i="1"/>
  <c r="BP294" i="1"/>
  <c r="BP295" i="1"/>
  <c r="BP296" i="1"/>
  <c r="BP297" i="1"/>
  <c r="BP298" i="1"/>
  <c r="BP299" i="1"/>
  <c r="BP300" i="1"/>
  <c r="BP301" i="1"/>
  <c r="BP302" i="1"/>
  <c r="BP303" i="1"/>
  <c r="BP304" i="1"/>
  <c r="BP305" i="1"/>
  <c r="BP306" i="1"/>
  <c r="BP307" i="1"/>
  <c r="BP308" i="1"/>
  <c r="BP309" i="1"/>
  <c r="BP310" i="1"/>
  <c r="BP311" i="1"/>
  <c r="BP312" i="1"/>
  <c r="BP313" i="1"/>
  <c r="BP314" i="1"/>
  <c r="BP315" i="1"/>
  <c r="BP316" i="1"/>
  <c r="BP317" i="1"/>
  <c r="BP318" i="1"/>
  <c r="BP319" i="1"/>
  <c r="BP320" i="1"/>
  <c r="BP321" i="1"/>
  <c r="BP322" i="1"/>
  <c r="BP323" i="1"/>
  <c r="BP324" i="1"/>
  <c r="BP325" i="1"/>
  <c r="BP326" i="1"/>
  <c r="BP327" i="1"/>
  <c r="BP328" i="1"/>
  <c r="BP329" i="1"/>
  <c r="BP330" i="1"/>
  <c r="BP331" i="1"/>
  <c r="BP332" i="1"/>
  <c r="BP333" i="1"/>
  <c r="BP334" i="1"/>
  <c r="BP335" i="1"/>
  <c r="BP336" i="1"/>
  <c r="BP337" i="1"/>
  <c r="BP338" i="1"/>
  <c r="BP339" i="1"/>
  <c r="BP340" i="1"/>
  <c r="BP341" i="1"/>
  <c r="BP342" i="1"/>
  <c r="BP343" i="1"/>
  <c r="BP344" i="1"/>
  <c r="BP345" i="1"/>
  <c r="BP346" i="1"/>
  <c r="BP347" i="1"/>
  <c r="BP348" i="1"/>
  <c r="BP349" i="1"/>
  <c r="BP350" i="1"/>
  <c r="BP351" i="1"/>
  <c r="BP352" i="1"/>
  <c r="BP353" i="1"/>
  <c r="BP354" i="1"/>
  <c r="BP355" i="1"/>
  <c r="BP356" i="1"/>
  <c r="BP357" i="1"/>
  <c r="BP358" i="1"/>
  <c r="BP359" i="1"/>
  <c r="BP360" i="1"/>
  <c r="BP361" i="1"/>
  <c r="BP362" i="1"/>
  <c r="BP363" i="1"/>
  <c r="BP364" i="1"/>
  <c r="BP365" i="1"/>
  <c r="BP366" i="1"/>
  <c r="BP367" i="1"/>
  <c r="BP368" i="1"/>
  <c r="BP369" i="1"/>
  <c r="BP370" i="1"/>
  <c r="BP371" i="1"/>
  <c r="BP372" i="1"/>
  <c r="BP373" i="1"/>
  <c r="BP374" i="1"/>
  <c r="BP375" i="1"/>
  <c r="BP376" i="1"/>
  <c r="BP377" i="1"/>
  <c r="BP378" i="1"/>
  <c r="BP379" i="1"/>
  <c r="BP380" i="1"/>
  <c r="BP381" i="1"/>
  <c r="BP382" i="1"/>
  <c r="BP383" i="1"/>
  <c r="BP384" i="1"/>
  <c r="BP385" i="1"/>
  <c r="BP386" i="1"/>
  <c r="BP387" i="1"/>
  <c r="BP388" i="1"/>
  <c r="BP389" i="1"/>
  <c r="BP390" i="1"/>
  <c r="BP391" i="1"/>
  <c r="BP392" i="1"/>
  <c r="BP393" i="1"/>
  <c r="BP394" i="1"/>
  <c r="BP395" i="1"/>
  <c r="BP396" i="1"/>
  <c r="BP397" i="1"/>
  <c r="BP398" i="1"/>
  <c r="BP399" i="1"/>
  <c r="BP400" i="1"/>
  <c r="BP401" i="1"/>
  <c r="BP402" i="1"/>
  <c r="BP403" i="1"/>
  <c r="BP404" i="1"/>
  <c r="BP405" i="1"/>
  <c r="BP406" i="1"/>
  <c r="BP407" i="1"/>
  <c r="BP408" i="1"/>
  <c r="BP409" i="1"/>
  <c r="BP410" i="1"/>
  <c r="BP411" i="1"/>
  <c r="BP412" i="1"/>
  <c r="BP413" i="1"/>
  <c r="BP414" i="1"/>
  <c r="BP415" i="1"/>
  <c r="BP416" i="1"/>
  <c r="BP417" i="1"/>
  <c r="BP418" i="1"/>
  <c r="BP419" i="1"/>
  <c r="BP420" i="1"/>
  <c r="BP421" i="1"/>
  <c r="BP422" i="1"/>
  <c r="BP423" i="1"/>
  <c r="BP424" i="1"/>
  <c r="BP425" i="1"/>
  <c r="BP426" i="1"/>
  <c r="BP427" i="1"/>
  <c r="BP428" i="1"/>
  <c r="BP429" i="1"/>
  <c r="BP430" i="1"/>
  <c r="BP431" i="1"/>
  <c r="BP432" i="1"/>
  <c r="BP433" i="1"/>
  <c r="BP434" i="1"/>
  <c r="BP435" i="1"/>
  <c r="BP436" i="1"/>
  <c r="BP437" i="1"/>
  <c r="BP438" i="1"/>
  <c r="BP439" i="1"/>
  <c r="BP440" i="1"/>
  <c r="BP441" i="1"/>
  <c r="BP442" i="1"/>
  <c r="BP443" i="1"/>
  <c r="BP444" i="1"/>
  <c r="BP445" i="1"/>
  <c r="BP446" i="1"/>
  <c r="BP447" i="1"/>
  <c r="BP448" i="1"/>
  <c r="BP449" i="1"/>
  <c r="BP450" i="1"/>
  <c r="BP451" i="1"/>
  <c r="BP452" i="1"/>
  <c r="BP453" i="1"/>
  <c r="BP454" i="1"/>
  <c r="BP455" i="1"/>
  <c r="BP456" i="1"/>
  <c r="BP457" i="1"/>
  <c r="BP458" i="1"/>
  <c r="BP459" i="1"/>
  <c r="BP460" i="1"/>
  <c r="BP461" i="1"/>
  <c r="BP462" i="1"/>
  <c r="BP463" i="1"/>
  <c r="BP464" i="1"/>
  <c r="BP465" i="1"/>
  <c r="BP466" i="1"/>
  <c r="BP467" i="1"/>
  <c r="BP468" i="1"/>
  <c r="BP469" i="1"/>
  <c r="BP470" i="1"/>
  <c r="BP471" i="1"/>
  <c r="BP472" i="1"/>
  <c r="BP473" i="1"/>
  <c r="BP474" i="1"/>
  <c r="BP475" i="1"/>
  <c r="BP476" i="1"/>
  <c r="BP477" i="1"/>
  <c r="BP478" i="1"/>
  <c r="BP479" i="1"/>
  <c r="BP480" i="1"/>
  <c r="BP481" i="1"/>
  <c r="BP482" i="1"/>
  <c r="BP483" i="1"/>
  <c r="BP484" i="1"/>
  <c r="BP485" i="1"/>
  <c r="BP486" i="1"/>
  <c r="BP487" i="1"/>
  <c r="BP488" i="1"/>
  <c r="BP489" i="1"/>
  <c r="BP490" i="1"/>
  <c r="BP491" i="1"/>
  <c r="BP492" i="1"/>
  <c r="BP493" i="1"/>
  <c r="BP494" i="1"/>
  <c r="BP495" i="1"/>
  <c r="BP496" i="1"/>
  <c r="BP497" i="1"/>
  <c r="BP498" i="1"/>
  <c r="BP499" i="1"/>
  <c r="BP500" i="1"/>
  <c r="BP501" i="1"/>
  <c r="BP502" i="1"/>
  <c r="BP503" i="1"/>
  <c r="BP504" i="1"/>
  <c r="BP505" i="1"/>
  <c r="BP506" i="1"/>
  <c r="BP507" i="1"/>
  <c r="BP508" i="1"/>
  <c r="BP509" i="1"/>
  <c r="BP510" i="1"/>
  <c r="BP511" i="1"/>
  <c r="BP512" i="1"/>
  <c r="BP513" i="1"/>
  <c r="BP514" i="1"/>
  <c r="BP515" i="1"/>
  <c r="BP516" i="1"/>
  <c r="BP517" i="1"/>
  <c r="BP518" i="1"/>
  <c r="BP519" i="1"/>
  <c r="BP520" i="1"/>
  <c r="BP521" i="1"/>
  <c r="BP522" i="1"/>
  <c r="BP523" i="1"/>
  <c r="BP524" i="1"/>
  <c r="BP525" i="1"/>
  <c r="BP526" i="1"/>
  <c r="BP527" i="1"/>
  <c r="BP528" i="1"/>
  <c r="BP529" i="1"/>
  <c r="BP530" i="1"/>
  <c r="BP531" i="1"/>
  <c r="BP532" i="1"/>
  <c r="BP533" i="1"/>
  <c r="BP534" i="1"/>
  <c r="BP535" i="1"/>
  <c r="BP536" i="1"/>
  <c r="BP537" i="1"/>
  <c r="BP538" i="1"/>
  <c r="BP539" i="1"/>
  <c r="BP540" i="1"/>
  <c r="BP541" i="1"/>
  <c r="BP542" i="1"/>
  <c r="BP543" i="1"/>
  <c r="BP544" i="1"/>
  <c r="BP545" i="1"/>
  <c r="BP546" i="1"/>
  <c r="BP547" i="1"/>
  <c r="BP548" i="1"/>
  <c r="BP549" i="1"/>
  <c r="BP550" i="1"/>
  <c r="BP551" i="1"/>
  <c r="BP552" i="1"/>
  <c r="BP553" i="1"/>
  <c r="BP554" i="1"/>
  <c r="BP555" i="1"/>
  <c r="BP556" i="1"/>
  <c r="BP557" i="1"/>
  <c r="BP558" i="1"/>
  <c r="BP559" i="1"/>
  <c r="BP560" i="1"/>
  <c r="BP561" i="1"/>
  <c r="BP562" i="1"/>
  <c r="BP563" i="1"/>
  <c r="BP564" i="1"/>
  <c r="BP565" i="1"/>
  <c r="BP566" i="1"/>
  <c r="BP567" i="1"/>
  <c r="BP568" i="1"/>
  <c r="BP569" i="1"/>
  <c r="BP570" i="1"/>
  <c r="BP571" i="1"/>
  <c r="BP572" i="1"/>
  <c r="BP573" i="1"/>
  <c r="BP574" i="1"/>
  <c r="BP575" i="1"/>
  <c r="BP576" i="1"/>
  <c r="BP577" i="1"/>
  <c r="BP578" i="1"/>
  <c r="BP579" i="1"/>
  <c r="BP580" i="1"/>
  <c r="BP581" i="1"/>
  <c r="BP582" i="1"/>
  <c r="BP583" i="1"/>
  <c r="BP584" i="1"/>
  <c r="BP585" i="1"/>
  <c r="BP586" i="1"/>
  <c r="BP587" i="1"/>
  <c r="BP588" i="1"/>
  <c r="BP589" i="1"/>
  <c r="BP590" i="1"/>
  <c r="BP591" i="1"/>
  <c r="BP592" i="1"/>
  <c r="BP593" i="1"/>
  <c r="BP594" i="1"/>
  <c r="BP595" i="1"/>
  <c r="BP596" i="1"/>
  <c r="BP597" i="1"/>
  <c r="BP598" i="1"/>
  <c r="BP599" i="1"/>
  <c r="BP600" i="1"/>
  <c r="BP601" i="1"/>
  <c r="BP602" i="1"/>
  <c r="BP603" i="1"/>
  <c r="BP604" i="1"/>
  <c r="BP605" i="1"/>
  <c r="BP606" i="1"/>
  <c r="BP607" i="1"/>
  <c r="BP608" i="1"/>
  <c r="BP609" i="1"/>
  <c r="BP610" i="1"/>
  <c r="BP611" i="1"/>
  <c r="BP612" i="1"/>
  <c r="BP613" i="1"/>
  <c r="BP614" i="1"/>
  <c r="BP615" i="1"/>
  <c r="BP616" i="1"/>
  <c r="BP617" i="1"/>
  <c r="BP618" i="1"/>
  <c r="BP619" i="1"/>
  <c r="BP620" i="1"/>
  <c r="BP621" i="1"/>
  <c r="BP622" i="1"/>
  <c r="BP623" i="1"/>
  <c r="BP624" i="1"/>
  <c r="BP625" i="1"/>
  <c r="BP626" i="1"/>
  <c r="BP627" i="1"/>
  <c r="BP628" i="1"/>
  <c r="BP629" i="1"/>
  <c r="BP630" i="1"/>
  <c r="BP631" i="1"/>
  <c r="BP632" i="1"/>
  <c r="BP633" i="1"/>
  <c r="BP634" i="1"/>
  <c r="BP635" i="1"/>
  <c r="BP636" i="1"/>
  <c r="BP637" i="1"/>
  <c r="BP638" i="1"/>
  <c r="BP639" i="1"/>
  <c r="BP640" i="1"/>
  <c r="BP641" i="1"/>
  <c r="BP642" i="1"/>
  <c r="BP643" i="1"/>
  <c r="BP644" i="1"/>
  <c r="BP645" i="1"/>
  <c r="BP646" i="1"/>
  <c r="BP647" i="1"/>
  <c r="BP648" i="1"/>
  <c r="BP649" i="1"/>
  <c r="BP650" i="1"/>
  <c r="BP651" i="1"/>
  <c r="BP652" i="1"/>
  <c r="BP653" i="1"/>
  <c r="BP654" i="1"/>
  <c r="BP655" i="1"/>
  <c r="BP656" i="1"/>
  <c r="BP657" i="1"/>
  <c r="BP658" i="1"/>
  <c r="BP659" i="1"/>
  <c r="BP660" i="1"/>
  <c r="BP661" i="1"/>
  <c r="BP662" i="1"/>
  <c r="BP663" i="1"/>
  <c r="BP664" i="1"/>
  <c r="BP665" i="1"/>
  <c r="BP666" i="1"/>
  <c r="BP667" i="1"/>
  <c r="BP668" i="1"/>
  <c r="BP669" i="1"/>
  <c r="BP670" i="1"/>
  <c r="BP671" i="1"/>
  <c r="BP672" i="1"/>
  <c r="BP673" i="1"/>
  <c r="BP674" i="1"/>
  <c r="BP675" i="1"/>
  <c r="BP676" i="1"/>
  <c r="BP677" i="1"/>
  <c r="BP678" i="1"/>
  <c r="BP679" i="1"/>
  <c r="BP680" i="1"/>
  <c r="BP681" i="1"/>
  <c r="BP682" i="1"/>
  <c r="BP683" i="1"/>
  <c r="BP684" i="1"/>
  <c r="BP685" i="1"/>
  <c r="BP686" i="1"/>
  <c r="BP687" i="1"/>
  <c r="BP688" i="1"/>
  <c r="BP689" i="1"/>
  <c r="BP690" i="1"/>
  <c r="BP691" i="1"/>
  <c r="BP692" i="1"/>
  <c r="BP693" i="1"/>
  <c r="BP694" i="1"/>
  <c r="BP695" i="1"/>
  <c r="BP696" i="1"/>
  <c r="BP697" i="1"/>
  <c r="BP698" i="1"/>
  <c r="BP699" i="1"/>
  <c r="BP700" i="1"/>
  <c r="BP701" i="1"/>
  <c r="BP702" i="1"/>
  <c r="BP703" i="1"/>
  <c r="BP704" i="1"/>
  <c r="BP705" i="1"/>
  <c r="BP706" i="1"/>
  <c r="BP707" i="1"/>
  <c r="BP708" i="1"/>
  <c r="BP709" i="1"/>
  <c r="BP710" i="1"/>
  <c r="BP711" i="1"/>
  <c r="BP712" i="1"/>
  <c r="BP713" i="1"/>
  <c r="BP714" i="1"/>
  <c r="BP715" i="1"/>
  <c r="BP716" i="1"/>
  <c r="BP717" i="1"/>
  <c r="BP718" i="1"/>
  <c r="BP719" i="1"/>
  <c r="BP720" i="1"/>
  <c r="BP721" i="1"/>
  <c r="BP722" i="1"/>
  <c r="BP723" i="1"/>
  <c r="BP724" i="1"/>
  <c r="BP725" i="1"/>
  <c r="BP726" i="1"/>
  <c r="BP727" i="1"/>
  <c r="BP728" i="1"/>
  <c r="BP729" i="1"/>
  <c r="BP730" i="1"/>
  <c r="BP731" i="1"/>
  <c r="BP732" i="1"/>
  <c r="BP733" i="1"/>
  <c r="BP734" i="1"/>
  <c r="BP735" i="1"/>
  <c r="BP736" i="1"/>
  <c r="BP737" i="1"/>
  <c r="BP738" i="1"/>
  <c r="BP739" i="1"/>
  <c r="BP740" i="1"/>
  <c r="BP741" i="1"/>
  <c r="BP742" i="1"/>
  <c r="BP743" i="1"/>
  <c r="BP744" i="1"/>
  <c r="BP745" i="1"/>
  <c r="BP746" i="1"/>
  <c r="BP747" i="1"/>
  <c r="BP748" i="1"/>
  <c r="BP749" i="1"/>
  <c r="BP750" i="1"/>
  <c r="BP751" i="1"/>
  <c r="BP752" i="1"/>
  <c r="BP753" i="1"/>
  <c r="BP754" i="1"/>
  <c r="BP755" i="1"/>
  <c r="BP756" i="1"/>
  <c r="BP757" i="1"/>
  <c r="BP758" i="1"/>
  <c r="BP759" i="1"/>
  <c r="BP760" i="1"/>
  <c r="BP761" i="1"/>
  <c r="BP762" i="1"/>
  <c r="BP763" i="1"/>
  <c r="BP764" i="1"/>
  <c r="BP765" i="1"/>
  <c r="BP766" i="1"/>
  <c r="BP767" i="1"/>
  <c r="BP768" i="1"/>
  <c r="BP769" i="1"/>
  <c r="BP770" i="1"/>
  <c r="BP771" i="1"/>
  <c r="BP772" i="1"/>
  <c r="BP773" i="1"/>
  <c r="BP774" i="1"/>
  <c r="BP775" i="1"/>
  <c r="BP776" i="1"/>
  <c r="BP777" i="1"/>
  <c r="BP778" i="1"/>
  <c r="BP779" i="1"/>
  <c r="BP780" i="1"/>
  <c r="BP781" i="1"/>
  <c r="BP782" i="1"/>
  <c r="BP783" i="1"/>
  <c r="BP784" i="1"/>
  <c r="BP785" i="1"/>
  <c r="BP786" i="1"/>
  <c r="BP787" i="1"/>
  <c r="BP788" i="1"/>
  <c r="BP789" i="1"/>
  <c r="BP790" i="1"/>
  <c r="BP791" i="1"/>
  <c r="BP792" i="1"/>
  <c r="BP793" i="1"/>
  <c r="BP794" i="1"/>
  <c r="BP795" i="1"/>
  <c r="BP796" i="1"/>
  <c r="BP797" i="1"/>
  <c r="BP798" i="1"/>
  <c r="BP799" i="1"/>
  <c r="BP800" i="1"/>
  <c r="BP801" i="1"/>
  <c r="BP802" i="1"/>
  <c r="BP803" i="1"/>
  <c r="BP804" i="1"/>
  <c r="BP805" i="1"/>
  <c r="BP806" i="1"/>
  <c r="BP807" i="1"/>
  <c r="BP808" i="1"/>
  <c r="BP809" i="1"/>
  <c r="BP810" i="1"/>
  <c r="BP811" i="1"/>
  <c r="BP812" i="1"/>
  <c r="BP813" i="1"/>
  <c r="BP814" i="1"/>
  <c r="BP815" i="1"/>
  <c r="BP816" i="1"/>
  <c r="BP817" i="1"/>
  <c r="BP818" i="1"/>
  <c r="BP819" i="1"/>
  <c r="BP820" i="1"/>
  <c r="BP821" i="1"/>
  <c r="BP822" i="1"/>
  <c r="BP823" i="1"/>
  <c r="BP824" i="1"/>
  <c r="BP825" i="1"/>
  <c r="BP826" i="1"/>
  <c r="BP827" i="1"/>
  <c r="BP828" i="1"/>
  <c r="BP829" i="1"/>
  <c r="BP830" i="1"/>
  <c r="BP831" i="1"/>
  <c r="BP832" i="1"/>
  <c r="BP833" i="1"/>
  <c r="BP834" i="1"/>
  <c r="BP835" i="1"/>
  <c r="BP836" i="1"/>
  <c r="BP837" i="1"/>
  <c r="BP838" i="1"/>
  <c r="BP839" i="1"/>
  <c r="BP840" i="1"/>
  <c r="BP841" i="1"/>
  <c r="BP842" i="1"/>
  <c r="BP843" i="1"/>
  <c r="BP844" i="1"/>
  <c r="BP845" i="1"/>
  <c r="BP846" i="1"/>
  <c r="BP847" i="1"/>
  <c r="BP848" i="1"/>
  <c r="BP849" i="1"/>
  <c r="BP850" i="1"/>
  <c r="BP851" i="1"/>
  <c r="BP852" i="1"/>
  <c r="BP853" i="1"/>
  <c r="BP854" i="1"/>
  <c r="BP855" i="1"/>
  <c r="BP856" i="1"/>
  <c r="BP857" i="1"/>
  <c r="BP858" i="1"/>
  <c r="BP859" i="1"/>
  <c r="BP860" i="1"/>
  <c r="BP861" i="1"/>
  <c r="BP862" i="1"/>
  <c r="BP863" i="1"/>
  <c r="BP864" i="1"/>
  <c r="BP865" i="1"/>
  <c r="BP866" i="1"/>
  <c r="BP867" i="1"/>
  <c r="BP868" i="1"/>
  <c r="BP869" i="1"/>
  <c r="BP870" i="1"/>
  <c r="BP871" i="1"/>
  <c r="BP872" i="1"/>
  <c r="BP873" i="1"/>
  <c r="BP874" i="1"/>
  <c r="BP875" i="1"/>
  <c r="BP876" i="1"/>
  <c r="BP877" i="1"/>
  <c r="BP878" i="1"/>
  <c r="BP879" i="1"/>
  <c r="BP880" i="1"/>
  <c r="BP881" i="1"/>
  <c r="BP882" i="1"/>
  <c r="BP883" i="1"/>
  <c r="BP884" i="1"/>
  <c r="BP885" i="1"/>
  <c r="BP886" i="1"/>
  <c r="BP887" i="1"/>
  <c r="BP888" i="1"/>
  <c r="BP889" i="1"/>
  <c r="BP890" i="1"/>
  <c r="BP891" i="1"/>
  <c r="BP892" i="1"/>
  <c r="BP893" i="1"/>
  <c r="BP894" i="1"/>
  <c r="BP895" i="1"/>
  <c r="BP896" i="1"/>
  <c r="BP897" i="1"/>
  <c r="BP898" i="1"/>
  <c r="BP899" i="1"/>
  <c r="BP900" i="1"/>
  <c r="BP901" i="1"/>
  <c r="BP902" i="1"/>
  <c r="BP903" i="1"/>
  <c r="BP904" i="1"/>
  <c r="BP905" i="1"/>
  <c r="BP906" i="1"/>
  <c r="BP907" i="1"/>
  <c r="BP908" i="1"/>
  <c r="BP909" i="1"/>
  <c r="BP910" i="1"/>
  <c r="BP911" i="1"/>
  <c r="BP912" i="1"/>
  <c r="BP913" i="1"/>
  <c r="BP914" i="1"/>
  <c r="BP915" i="1"/>
  <c r="BP916" i="1"/>
  <c r="BP917" i="1"/>
  <c r="BP918" i="1"/>
  <c r="BP919" i="1"/>
  <c r="BP920" i="1"/>
  <c r="BP921" i="1"/>
  <c r="BP922" i="1"/>
  <c r="BP923" i="1"/>
  <c r="BP924" i="1"/>
  <c r="BP925" i="1"/>
  <c r="BP926" i="1"/>
  <c r="BP927" i="1"/>
  <c r="BP928" i="1"/>
  <c r="BP929" i="1"/>
  <c r="BP930" i="1"/>
  <c r="BP931" i="1"/>
  <c r="BP932" i="1"/>
  <c r="BP933" i="1"/>
  <c r="BP934" i="1"/>
  <c r="BP935" i="1"/>
  <c r="BP936" i="1"/>
  <c r="BP937" i="1"/>
  <c r="BP938" i="1"/>
  <c r="BP939" i="1"/>
  <c r="BP940" i="1"/>
  <c r="BP941" i="1"/>
  <c r="BP942" i="1"/>
  <c r="BP943" i="1"/>
  <c r="BP944" i="1"/>
  <c r="BP945" i="1"/>
  <c r="BP946" i="1"/>
  <c r="BP947" i="1"/>
  <c r="BP948" i="1"/>
  <c r="BP949" i="1"/>
  <c r="BP950" i="1"/>
  <c r="BP951" i="1"/>
  <c r="BP952" i="1"/>
  <c r="BP953" i="1"/>
  <c r="BP954" i="1"/>
  <c r="BP955" i="1"/>
  <c r="BP956" i="1"/>
  <c r="BP957" i="1"/>
  <c r="BP958" i="1"/>
  <c r="BP959" i="1"/>
  <c r="BP960" i="1"/>
  <c r="BP961" i="1"/>
  <c r="BP962" i="1"/>
  <c r="BP963" i="1"/>
  <c r="BP964" i="1"/>
  <c r="BP965" i="1"/>
  <c r="BP966" i="1"/>
  <c r="BP967" i="1"/>
  <c r="BP968" i="1"/>
  <c r="BP969" i="1"/>
  <c r="BP970" i="1"/>
  <c r="BP971" i="1"/>
  <c r="BP972" i="1"/>
  <c r="BP973" i="1"/>
  <c r="BP974" i="1"/>
  <c r="BP975" i="1"/>
  <c r="BP976" i="1"/>
  <c r="BP977" i="1"/>
  <c r="BP978" i="1"/>
  <c r="BP979" i="1"/>
  <c r="BP980" i="1"/>
  <c r="BP981" i="1"/>
  <c r="BP982" i="1"/>
  <c r="BP983" i="1"/>
  <c r="BP984" i="1"/>
  <c r="BP985" i="1"/>
  <c r="BP986" i="1"/>
  <c r="BP987" i="1"/>
  <c r="BP988" i="1"/>
  <c r="BP989" i="1"/>
  <c r="BP990" i="1"/>
  <c r="BP991" i="1"/>
  <c r="BP992" i="1"/>
  <c r="BP993" i="1"/>
  <c r="BP994" i="1"/>
  <c r="BP995" i="1"/>
  <c r="BP996" i="1"/>
  <c r="BP997" i="1"/>
  <c r="BP998" i="1"/>
  <c r="BP999" i="1"/>
  <c r="BP1000" i="1"/>
  <c r="BP1001" i="1"/>
  <c r="BP1002" i="1"/>
  <c r="BP1003" i="1"/>
  <c r="BP1004" i="1"/>
  <c r="BP1005" i="1"/>
  <c r="BP1006" i="1"/>
  <c r="BP1007" i="1"/>
  <c r="BP1008" i="1"/>
  <c r="BP1009" i="1"/>
  <c r="BP1010" i="1"/>
  <c r="BP1011" i="1"/>
  <c r="BP1012" i="1"/>
  <c r="BP1013" i="1"/>
  <c r="BP1014" i="1"/>
  <c r="BP1015" i="1"/>
  <c r="BP1016" i="1"/>
  <c r="BP1017" i="1"/>
  <c r="BP1018" i="1"/>
  <c r="BP1019" i="1"/>
  <c r="BP1020" i="1"/>
  <c r="BP1021" i="1"/>
  <c r="BP1022" i="1"/>
  <c r="BP1023" i="1"/>
  <c r="BP1024" i="1"/>
  <c r="BP1025" i="1"/>
  <c r="BP1026" i="1"/>
  <c r="BP1027" i="1"/>
  <c r="BP1028" i="1"/>
  <c r="BP1029" i="1"/>
  <c r="BP1030" i="1"/>
  <c r="BP1031" i="1"/>
  <c r="BP1032" i="1"/>
  <c r="BP1033" i="1"/>
  <c r="BP1034" i="1"/>
  <c r="BP1035" i="1"/>
  <c r="BP1036" i="1"/>
  <c r="BP1037" i="1"/>
  <c r="BP1038" i="1"/>
  <c r="BP1039" i="1"/>
  <c r="BP1040" i="1"/>
  <c r="BP1041" i="1"/>
  <c r="BP1042" i="1"/>
  <c r="BP1043" i="1"/>
  <c r="BP1044" i="1"/>
  <c r="BP1045" i="1"/>
  <c r="BP1046" i="1"/>
  <c r="BP1047" i="1"/>
  <c r="BP1048" i="1"/>
  <c r="BP1049" i="1"/>
  <c r="BP1050" i="1"/>
  <c r="BP1051" i="1"/>
  <c r="BP1052" i="1"/>
  <c r="BP1053" i="1"/>
  <c r="BP1054" i="1"/>
  <c r="BP1055" i="1"/>
  <c r="BP1056" i="1"/>
  <c r="BP1057" i="1"/>
  <c r="BP1058" i="1"/>
  <c r="BP1059" i="1"/>
  <c r="BP1060" i="1"/>
  <c r="BP1061" i="1"/>
  <c r="BP1062" i="1"/>
  <c r="BP1063" i="1"/>
  <c r="BP1064" i="1"/>
  <c r="BP1065" i="1"/>
  <c r="BP1066" i="1"/>
  <c r="BP1067" i="1"/>
  <c r="BP1068" i="1"/>
  <c r="BP1069" i="1"/>
  <c r="BP1070" i="1"/>
  <c r="BP1071" i="1"/>
  <c r="BP1072" i="1"/>
  <c r="BP1073" i="1"/>
  <c r="BP1074" i="1"/>
  <c r="BP1075" i="1"/>
  <c r="BP1076" i="1"/>
  <c r="BP1077" i="1"/>
  <c r="BP1078" i="1"/>
  <c r="BP1079" i="1"/>
  <c r="BP1080" i="1"/>
  <c r="BP1081" i="1"/>
  <c r="BP1082" i="1"/>
  <c r="BP1083" i="1"/>
  <c r="BP1084" i="1"/>
  <c r="BP1085" i="1"/>
  <c r="BP1086" i="1"/>
  <c r="BP1087" i="1"/>
  <c r="BP1088" i="1"/>
  <c r="BP1089" i="1"/>
  <c r="BP1090" i="1"/>
  <c r="BP1091" i="1"/>
  <c r="BP1092" i="1"/>
  <c r="BP1093" i="1"/>
  <c r="BP1094" i="1"/>
  <c r="BP1095" i="1"/>
  <c r="BP1096" i="1"/>
  <c r="BP1097" i="1"/>
  <c r="BP1098" i="1"/>
  <c r="BP3" i="1"/>
  <c r="BQ10" i="1" l="1"/>
  <c r="BQ74" i="1"/>
  <c r="BQ138" i="1"/>
  <c r="BQ202" i="1"/>
  <c r="BQ266" i="1"/>
  <c r="BQ330" i="1"/>
  <c r="BQ394" i="1"/>
  <c r="BQ458" i="1"/>
  <c r="BQ522" i="1"/>
  <c r="BQ586" i="1"/>
  <c r="BQ650" i="1"/>
  <c r="BQ35" i="1"/>
  <c r="BQ99" i="1"/>
  <c r="BQ163" i="1"/>
  <c r="BQ227" i="1"/>
  <c r="BQ291" i="1"/>
  <c r="BQ355" i="1"/>
  <c r="BQ419" i="1"/>
  <c r="BQ483" i="1"/>
  <c r="BQ547" i="1"/>
  <c r="BQ611" i="1"/>
  <c r="BQ675" i="1"/>
  <c r="BQ60" i="1"/>
  <c r="BQ124" i="1"/>
  <c r="BQ188" i="1"/>
  <c r="BQ252" i="1"/>
  <c r="BQ316" i="1"/>
  <c r="BQ380" i="1"/>
  <c r="BQ444" i="1"/>
  <c r="BQ508" i="1"/>
  <c r="BQ572" i="1"/>
  <c r="BQ636" i="1"/>
  <c r="BQ21" i="1"/>
  <c r="BQ85" i="1"/>
  <c r="BQ149" i="1"/>
  <c r="BQ213" i="1"/>
  <c r="BQ277" i="1"/>
  <c r="BQ341" i="1"/>
  <c r="BQ405" i="1"/>
  <c r="BQ469" i="1"/>
  <c r="BQ533" i="1"/>
  <c r="BQ55" i="1"/>
  <c r="BQ119" i="1"/>
  <c r="BQ183" i="1"/>
  <c r="BQ247" i="1"/>
  <c r="BQ311" i="1"/>
  <c r="BQ375" i="1"/>
  <c r="BQ439" i="1"/>
  <c r="BQ503" i="1"/>
  <c r="BQ567" i="1"/>
  <c r="BQ631" i="1"/>
  <c r="BQ25" i="1"/>
  <c r="BQ198" i="1"/>
  <c r="BQ368" i="1"/>
  <c r="BQ537" i="1"/>
  <c r="BQ669" i="1"/>
  <c r="BQ738" i="1"/>
  <c r="BQ802" i="1"/>
  <c r="BQ866" i="1"/>
  <c r="BQ930" i="1"/>
  <c r="BQ994" i="1"/>
  <c r="BQ1058" i="1"/>
  <c r="BQ49" i="1"/>
  <c r="BQ222" i="1"/>
  <c r="BQ392" i="1"/>
  <c r="BQ558" i="1"/>
  <c r="BQ683" i="1"/>
  <c r="BQ747" i="1"/>
  <c r="BQ811" i="1"/>
  <c r="BQ875" i="1"/>
  <c r="BQ939" i="1"/>
  <c r="BQ1003" i="1"/>
  <c r="BQ1067" i="1"/>
  <c r="BQ160" i="1"/>
  <c r="BQ329" i="1"/>
  <c r="BQ502" i="1"/>
  <c r="BQ640" i="1"/>
  <c r="BQ724" i="1"/>
  <c r="BQ788" i="1"/>
  <c r="BQ852" i="1"/>
  <c r="BQ916" i="1"/>
  <c r="BQ980" i="1"/>
  <c r="BQ1044" i="1"/>
  <c r="BQ120" i="1"/>
  <c r="BQ289" i="1"/>
  <c r="BQ18" i="1"/>
  <c r="BQ82" i="1"/>
  <c r="BQ146" i="1"/>
  <c r="BQ210" i="1"/>
  <c r="BQ274" i="1"/>
  <c r="BQ338" i="1"/>
  <c r="BQ402" i="1"/>
  <c r="BQ466" i="1"/>
  <c r="BQ530" i="1"/>
  <c r="BQ594" i="1"/>
  <c r="BQ658" i="1"/>
  <c r="BQ43" i="1"/>
  <c r="BQ107" i="1"/>
  <c r="BQ171" i="1"/>
  <c r="BQ235" i="1"/>
  <c r="BQ299" i="1"/>
  <c r="BQ363" i="1"/>
  <c r="BQ427" i="1"/>
  <c r="BQ491" i="1"/>
  <c r="BQ555" i="1"/>
  <c r="BQ619" i="1"/>
  <c r="BQ4" i="1"/>
  <c r="BQ68" i="1"/>
  <c r="BQ132" i="1"/>
  <c r="BQ196" i="1"/>
  <c r="BQ260" i="1"/>
  <c r="BQ324" i="1"/>
  <c r="BQ388" i="1"/>
  <c r="BQ452" i="1"/>
  <c r="BQ516" i="1"/>
  <c r="BQ580" i="1"/>
  <c r="BQ644" i="1"/>
  <c r="BQ29" i="1"/>
  <c r="BQ93" i="1"/>
  <c r="BQ157" i="1"/>
  <c r="BQ221" i="1"/>
  <c r="BQ285" i="1"/>
  <c r="BQ349" i="1"/>
  <c r="BQ413" i="1"/>
  <c r="BQ477" i="1"/>
  <c r="BQ541" i="1"/>
  <c r="BQ63" i="1"/>
  <c r="BQ127" i="1"/>
  <c r="BQ191" i="1"/>
  <c r="BQ255" i="1"/>
  <c r="BQ319" i="1"/>
  <c r="BQ383" i="1"/>
  <c r="BQ447" i="1"/>
  <c r="BQ511" i="1"/>
  <c r="BQ575" i="1"/>
  <c r="BQ639" i="1"/>
  <c r="BQ48" i="1"/>
  <c r="BQ217" i="1"/>
  <c r="BQ390" i="1"/>
  <c r="BQ557" i="1"/>
  <c r="BQ682" i="1"/>
  <c r="BQ746" i="1"/>
  <c r="BQ810" i="1"/>
  <c r="BQ874" i="1"/>
  <c r="BQ938" i="1"/>
  <c r="BQ1002" i="1"/>
  <c r="BQ1066" i="1"/>
  <c r="BQ72" i="1"/>
  <c r="BQ241" i="1"/>
  <c r="BQ414" i="1"/>
  <c r="BQ574" i="1"/>
  <c r="BQ691" i="1"/>
  <c r="BQ755" i="1"/>
  <c r="BQ819" i="1"/>
  <c r="BQ883" i="1"/>
  <c r="BQ947" i="1"/>
  <c r="BQ1011" i="1"/>
  <c r="BQ9" i="1"/>
  <c r="BQ182" i="1"/>
  <c r="BQ352" i="1"/>
  <c r="BQ521" i="1"/>
  <c r="BQ656" i="1"/>
  <c r="BQ732" i="1"/>
  <c r="BQ796" i="1"/>
  <c r="BQ860" i="1"/>
  <c r="BQ924" i="1"/>
  <c r="BQ988" i="1"/>
  <c r="BQ1052" i="1"/>
  <c r="BQ142" i="1"/>
  <c r="BQ312" i="1"/>
  <c r="BQ26" i="1"/>
  <c r="BQ90" i="1"/>
  <c r="BQ154" i="1"/>
  <c r="BQ218" i="1"/>
  <c r="BQ282" i="1"/>
  <c r="BQ346" i="1"/>
  <c r="BQ410" i="1"/>
  <c r="BQ474" i="1"/>
  <c r="BQ538" i="1"/>
  <c r="BQ602" i="1"/>
  <c r="BQ666" i="1"/>
  <c r="BQ51" i="1"/>
  <c r="BQ115" i="1"/>
  <c r="BQ179" i="1"/>
  <c r="BQ243" i="1"/>
  <c r="BQ307" i="1"/>
  <c r="BQ371" i="1"/>
  <c r="BQ435" i="1"/>
  <c r="BQ499" i="1"/>
  <c r="BQ563" i="1"/>
  <c r="BQ627" i="1"/>
  <c r="BQ12" i="1"/>
  <c r="BQ76" i="1"/>
  <c r="BQ140" i="1"/>
  <c r="BQ204" i="1"/>
  <c r="BQ268" i="1"/>
  <c r="BQ332" i="1"/>
  <c r="BQ396" i="1"/>
  <c r="BQ460" i="1"/>
  <c r="BQ524" i="1"/>
  <c r="BQ588" i="1"/>
  <c r="BQ652" i="1"/>
  <c r="BQ37" i="1"/>
  <c r="BQ101" i="1"/>
  <c r="BQ165" i="1"/>
  <c r="BQ229" i="1"/>
  <c r="BQ293" i="1"/>
  <c r="BQ357" i="1"/>
  <c r="BQ421" i="1"/>
  <c r="BQ485" i="1"/>
  <c r="BQ7" i="1"/>
  <c r="BQ71" i="1"/>
  <c r="BQ135" i="1"/>
  <c r="BQ199" i="1"/>
  <c r="BQ263" i="1"/>
  <c r="BQ327" i="1"/>
  <c r="BQ391" i="1"/>
  <c r="BQ455" i="1"/>
  <c r="BQ519" i="1"/>
  <c r="BQ583" i="1"/>
  <c r="BQ647" i="1"/>
  <c r="BQ70" i="1"/>
  <c r="BQ240" i="1"/>
  <c r="BQ409" i="1"/>
  <c r="BQ573" i="1"/>
  <c r="BQ690" i="1"/>
  <c r="BQ754" i="1"/>
  <c r="BQ818" i="1"/>
  <c r="BQ882" i="1"/>
  <c r="BQ946" i="1"/>
  <c r="BQ1010" i="1"/>
  <c r="BQ1074" i="1"/>
  <c r="BQ94" i="1"/>
  <c r="BQ264" i="1"/>
  <c r="BQ433" i="1"/>
  <c r="BQ590" i="1"/>
  <c r="BQ699" i="1"/>
  <c r="BQ763" i="1"/>
  <c r="BQ827" i="1"/>
  <c r="BQ891" i="1"/>
  <c r="BQ955" i="1"/>
  <c r="BQ1019" i="1"/>
  <c r="BQ32" i="1"/>
  <c r="BQ201" i="1"/>
  <c r="BQ374" i="1"/>
  <c r="BQ544" i="1"/>
  <c r="BQ672" i="1"/>
  <c r="BQ740" i="1"/>
  <c r="BQ804" i="1"/>
  <c r="BQ868" i="1"/>
  <c r="BQ932" i="1"/>
  <c r="BQ996" i="1"/>
  <c r="BQ1060" i="1"/>
  <c r="BQ34" i="1"/>
  <c r="BQ98" i="1"/>
  <c r="BQ162" i="1"/>
  <c r="BQ226" i="1"/>
  <c r="BQ290" i="1"/>
  <c r="BQ354" i="1"/>
  <c r="BQ418" i="1"/>
  <c r="BQ482" i="1"/>
  <c r="BQ546" i="1"/>
  <c r="BQ610" i="1"/>
  <c r="BQ674" i="1"/>
  <c r="BQ59" i="1"/>
  <c r="BQ123" i="1"/>
  <c r="BQ187" i="1"/>
  <c r="BQ251" i="1"/>
  <c r="BQ315" i="1"/>
  <c r="BQ379" i="1"/>
  <c r="BQ443" i="1"/>
  <c r="BQ507" i="1"/>
  <c r="BQ571" i="1"/>
  <c r="BQ635" i="1"/>
  <c r="BQ20" i="1"/>
  <c r="BQ84" i="1"/>
  <c r="BQ148" i="1"/>
  <c r="BQ212" i="1"/>
  <c r="BQ276" i="1"/>
  <c r="BQ340" i="1"/>
  <c r="BQ404" i="1"/>
  <c r="BQ468" i="1"/>
  <c r="BQ532" i="1"/>
  <c r="BQ596" i="1"/>
  <c r="BQ660" i="1"/>
  <c r="BQ45" i="1"/>
  <c r="BQ109" i="1"/>
  <c r="BQ173" i="1"/>
  <c r="BQ237" i="1"/>
  <c r="BQ301" i="1"/>
  <c r="BQ365" i="1"/>
  <c r="BQ429" i="1"/>
  <c r="BQ493" i="1"/>
  <c r="BQ15" i="1"/>
  <c r="BQ79" i="1"/>
  <c r="BQ143" i="1"/>
  <c r="BQ207" i="1"/>
  <c r="BQ271" i="1"/>
  <c r="BQ335" i="1"/>
  <c r="BQ399" i="1"/>
  <c r="BQ463" i="1"/>
  <c r="BQ527" i="1"/>
  <c r="BQ591" i="1"/>
  <c r="BQ655" i="1"/>
  <c r="BQ89" i="1"/>
  <c r="BQ262" i="1"/>
  <c r="BQ432" i="1"/>
  <c r="BQ589" i="1"/>
  <c r="BQ698" i="1"/>
  <c r="BQ762" i="1"/>
  <c r="BQ826" i="1"/>
  <c r="BQ890" i="1"/>
  <c r="BQ954" i="1"/>
  <c r="BQ1018" i="1"/>
  <c r="BQ1082" i="1"/>
  <c r="BQ113" i="1"/>
  <c r="BQ286" i="1"/>
  <c r="BQ456" i="1"/>
  <c r="BQ606" i="1"/>
  <c r="BQ707" i="1"/>
  <c r="BQ771" i="1"/>
  <c r="BQ835" i="1"/>
  <c r="BQ899" i="1"/>
  <c r="BQ963" i="1"/>
  <c r="BQ1027" i="1"/>
  <c r="BQ54" i="1"/>
  <c r="BQ224" i="1"/>
  <c r="BQ393" i="1"/>
  <c r="BQ560" i="1"/>
  <c r="BQ684" i="1"/>
  <c r="BQ748" i="1"/>
  <c r="BQ812" i="1"/>
  <c r="BQ876" i="1"/>
  <c r="BQ940" i="1"/>
  <c r="BQ1004" i="1"/>
  <c r="BQ14" i="1"/>
  <c r="BQ184" i="1"/>
  <c r="BQ353" i="1"/>
  <c r="BQ42" i="1"/>
  <c r="BQ106" i="1"/>
  <c r="BQ170" i="1"/>
  <c r="BQ234" i="1"/>
  <c r="BQ298" i="1"/>
  <c r="BQ362" i="1"/>
  <c r="BQ426" i="1"/>
  <c r="BQ490" i="1"/>
  <c r="BQ554" i="1"/>
  <c r="BQ618" i="1"/>
  <c r="BQ3" i="1"/>
  <c r="BQ67" i="1"/>
  <c r="BQ131" i="1"/>
  <c r="BQ195" i="1"/>
  <c r="BQ259" i="1"/>
  <c r="BQ323" i="1"/>
  <c r="BQ387" i="1"/>
  <c r="BQ451" i="1"/>
  <c r="BQ515" i="1"/>
  <c r="BQ579" i="1"/>
  <c r="BQ643" i="1"/>
  <c r="BQ28" i="1"/>
  <c r="BQ92" i="1"/>
  <c r="BQ156" i="1"/>
  <c r="BQ220" i="1"/>
  <c r="BQ284" i="1"/>
  <c r="BQ348" i="1"/>
  <c r="BQ412" i="1"/>
  <c r="BQ476" i="1"/>
  <c r="BQ540" i="1"/>
  <c r="BQ604" i="1"/>
  <c r="BQ668" i="1"/>
  <c r="BQ53" i="1"/>
  <c r="BQ117" i="1"/>
  <c r="BQ181" i="1"/>
  <c r="BQ245" i="1"/>
  <c r="BQ309" i="1"/>
  <c r="BQ373" i="1"/>
  <c r="BQ437" i="1"/>
  <c r="BQ501" i="1"/>
  <c r="BQ23" i="1"/>
  <c r="BQ87" i="1"/>
  <c r="BQ151" i="1"/>
  <c r="BQ215" i="1"/>
  <c r="BQ279" i="1"/>
  <c r="BQ343" i="1"/>
  <c r="BQ407" i="1"/>
  <c r="BQ471" i="1"/>
  <c r="BQ535" i="1"/>
  <c r="BQ599" i="1"/>
  <c r="BQ663" i="1"/>
  <c r="BQ112" i="1"/>
  <c r="BQ281" i="1"/>
  <c r="BQ454" i="1"/>
  <c r="BQ605" i="1"/>
  <c r="BQ706" i="1"/>
  <c r="BQ770" i="1"/>
  <c r="BQ834" i="1"/>
  <c r="BQ898" i="1"/>
  <c r="BQ962" i="1"/>
  <c r="BQ1026" i="1"/>
  <c r="BQ1090" i="1"/>
  <c r="BQ136" i="1"/>
  <c r="BQ305" i="1"/>
  <c r="BQ478" i="1"/>
  <c r="BQ622" i="1"/>
  <c r="BQ715" i="1"/>
  <c r="BQ779" i="1"/>
  <c r="BQ843" i="1"/>
  <c r="BQ907" i="1"/>
  <c r="BQ971" i="1"/>
  <c r="BQ1035" i="1"/>
  <c r="BQ73" i="1"/>
  <c r="BQ246" i="1"/>
  <c r="BQ416" i="1"/>
  <c r="BQ576" i="1"/>
  <c r="BQ692" i="1"/>
  <c r="BQ756" i="1"/>
  <c r="BQ820" i="1"/>
  <c r="BQ884" i="1"/>
  <c r="BQ948" i="1"/>
  <c r="BQ1012" i="1"/>
  <c r="BQ33" i="1"/>
  <c r="BQ206" i="1"/>
  <c r="BQ376" i="1"/>
  <c r="BQ50" i="1"/>
  <c r="BQ114" i="1"/>
  <c r="BQ178" i="1"/>
  <c r="BQ242" i="1"/>
  <c r="BQ306" i="1"/>
  <c r="BQ370" i="1"/>
  <c r="BQ434" i="1"/>
  <c r="BQ498" i="1"/>
  <c r="BQ562" i="1"/>
  <c r="BQ626" i="1"/>
  <c r="BQ11" i="1"/>
  <c r="BQ75" i="1"/>
  <c r="BQ139" i="1"/>
  <c r="BQ203" i="1"/>
  <c r="BQ267" i="1"/>
  <c r="BQ331" i="1"/>
  <c r="BQ395" i="1"/>
  <c r="BQ459" i="1"/>
  <c r="BQ523" i="1"/>
  <c r="BQ587" i="1"/>
  <c r="BQ651" i="1"/>
  <c r="BQ36" i="1"/>
  <c r="BQ100" i="1"/>
  <c r="BQ164" i="1"/>
  <c r="BQ228" i="1"/>
  <c r="BQ292" i="1"/>
  <c r="BQ356" i="1"/>
  <c r="BQ420" i="1"/>
  <c r="BQ484" i="1"/>
  <c r="BQ548" i="1"/>
  <c r="BQ612" i="1"/>
  <c r="BQ676" i="1"/>
  <c r="BQ61" i="1"/>
  <c r="BQ125" i="1"/>
  <c r="BQ189" i="1"/>
  <c r="BQ253" i="1"/>
  <c r="BQ317" i="1"/>
  <c r="BQ381" i="1"/>
  <c r="BQ445" i="1"/>
  <c r="BQ509" i="1"/>
  <c r="BQ31" i="1"/>
  <c r="BQ95" i="1"/>
  <c r="BQ159" i="1"/>
  <c r="BQ223" i="1"/>
  <c r="BQ287" i="1"/>
  <c r="BQ351" i="1"/>
  <c r="BQ415" i="1"/>
  <c r="BQ479" i="1"/>
  <c r="BQ543" i="1"/>
  <c r="BQ607" i="1"/>
  <c r="BQ671" i="1"/>
  <c r="BQ134" i="1"/>
  <c r="BQ304" i="1"/>
  <c r="BQ473" i="1"/>
  <c r="BQ621" i="1"/>
  <c r="BQ714" i="1"/>
  <c r="BQ778" i="1"/>
  <c r="BQ842" i="1"/>
  <c r="BQ906" i="1"/>
  <c r="BQ970" i="1"/>
  <c r="BQ1034" i="1"/>
  <c r="BQ1098" i="1"/>
  <c r="BQ158" i="1"/>
  <c r="BQ328" i="1"/>
  <c r="BQ497" i="1"/>
  <c r="BQ638" i="1"/>
  <c r="BQ723" i="1"/>
  <c r="BQ787" i="1"/>
  <c r="BQ851" i="1"/>
  <c r="BQ915" i="1"/>
  <c r="BQ979" i="1"/>
  <c r="BQ1043" i="1"/>
  <c r="BQ96" i="1"/>
  <c r="BQ265" i="1"/>
  <c r="BQ438" i="1"/>
  <c r="BQ592" i="1"/>
  <c r="BQ700" i="1"/>
  <c r="BQ764" i="1"/>
  <c r="BQ828" i="1"/>
  <c r="BQ892" i="1"/>
  <c r="BQ956" i="1"/>
  <c r="BQ1020" i="1"/>
  <c r="BQ56" i="1"/>
  <c r="BQ225" i="1"/>
  <c r="BQ398" i="1"/>
  <c r="BQ58" i="1"/>
  <c r="BQ314" i="1"/>
  <c r="BQ570" i="1"/>
  <c r="BQ147" i="1"/>
  <c r="BQ403" i="1"/>
  <c r="BQ659" i="1"/>
  <c r="BQ236" i="1"/>
  <c r="BQ492" i="1"/>
  <c r="BQ69" i="1"/>
  <c r="BQ325" i="1"/>
  <c r="BQ39" i="1"/>
  <c r="BQ295" i="1"/>
  <c r="BQ551" i="1"/>
  <c r="BQ326" i="1"/>
  <c r="BQ786" i="1"/>
  <c r="BQ1042" i="1"/>
  <c r="BQ520" i="1"/>
  <c r="BQ859" i="1"/>
  <c r="BQ118" i="1"/>
  <c r="BQ708" i="1"/>
  <c r="BQ964" i="1"/>
  <c r="BQ270" i="1"/>
  <c r="BQ545" i="1"/>
  <c r="BQ673" i="1"/>
  <c r="BQ741" i="1"/>
  <c r="BQ805" i="1"/>
  <c r="BQ869" i="1"/>
  <c r="BQ933" i="1"/>
  <c r="BQ997" i="1"/>
  <c r="BQ1061" i="1"/>
  <c r="BQ185" i="1"/>
  <c r="BQ528" i="1"/>
  <c r="BQ734" i="1"/>
  <c r="BQ862" i="1"/>
  <c r="BQ990" i="1"/>
  <c r="BQ209" i="1"/>
  <c r="BQ232" i="1"/>
  <c r="BQ566" i="1"/>
  <c r="BQ751" i="1"/>
  <c r="BQ879" i="1"/>
  <c r="BQ1007" i="1"/>
  <c r="BQ254" i="1"/>
  <c r="BQ678" i="1"/>
  <c r="BQ1075" i="1"/>
  <c r="BQ278" i="1"/>
  <c r="BQ600" i="1"/>
  <c r="BQ768" i="1"/>
  <c r="BQ896" i="1"/>
  <c r="BQ1024" i="1"/>
  <c r="BQ695" i="1"/>
  <c r="BQ1086" i="1"/>
  <c r="BQ321" i="1"/>
  <c r="BQ633" i="1"/>
  <c r="BQ785" i="1"/>
  <c r="BQ913" i="1"/>
  <c r="BQ1041" i="1"/>
  <c r="BQ121" i="1"/>
  <c r="BQ464" i="1"/>
  <c r="BQ710" i="1"/>
  <c r="BQ838" i="1"/>
  <c r="BQ966" i="1"/>
  <c r="BQ1084" i="1"/>
  <c r="BQ887" i="1"/>
  <c r="BQ214" i="1"/>
  <c r="BQ552" i="1"/>
  <c r="BQ744" i="1"/>
  <c r="BQ872" i="1"/>
  <c r="BQ1000" i="1"/>
  <c r="BQ46" i="1"/>
  <c r="BQ385" i="1"/>
  <c r="BQ681" i="1"/>
  <c r="BQ809" i="1"/>
  <c r="BQ937" i="1"/>
  <c r="BQ1065" i="1"/>
  <c r="BQ430" i="1"/>
  <c r="BQ825" i="1"/>
  <c r="BQ1078" i="1"/>
  <c r="BQ1088" i="1"/>
  <c r="BQ506" i="1"/>
  <c r="BQ231" i="1"/>
  <c r="BQ795" i="1"/>
  <c r="BQ161" i="1"/>
  <c r="BQ917" i="1"/>
  <c r="BQ702" i="1"/>
  <c r="BQ66" i="1"/>
  <c r="BQ322" i="1"/>
  <c r="BQ578" i="1"/>
  <c r="BQ155" i="1"/>
  <c r="BQ411" i="1"/>
  <c r="BQ667" i="1"/>
  <c r="BQ244" i="1"/>
  <c r="BQ500" i="1"/>
  <c r="BQ77" i="1"/>
  <c r="BQ333" i="1"/>
  <c r="BQ47" i="1"/>
  <c r="BQ303" i="1"/>
  <c r="BQ559" i="1"/>
  <c r="BQ345" i="1"/>
  <c r="BQ794" i="1"/>
  <c r="BQ1050" i="1"/>
  <c r="BQ542" i="1"/>
  <c r="BQ867" i="1"/>
  <c r="BQ137" i="1"/>
  <c r="BQ716" i="1"/>
  <c r="BQ972" i="1"/>
  <c r="BQ334" i="1"/>
  <c r="BQ561" i="1"/>
  <c r="BQ685" i="1"/>
  <c r="BQ749" i="1"/>
  <c r="BQ813" i="1"/>
  <c r="BQ877" i="1"/>
  <c r="BQ941" i="1"/>
  <c r="BQ1005" i="1"/>
  <c r="BQ1069" i="1"/>
  <c r="BQ230" i="1"/>
  <c r="BQ565" i="1"/>
  <c r="BQ750" i="1"/>
  <c r="BQ878" i="1"/>
  <c r="BQ1006" i="1"/>
  <c r="BQ871" i="1"/>
  <c r="BQ273" i="1"/>
  <c r="BQ598" i="1"/>
  <c r="BQ767" i="1"/>
  <c r="BQ895" i="1"/>
  <c r="BQ1023" i="1"/>
  <c r="BQ296" i="1"/>
  <c r="BQ727" i="1"/>
  <c r="BQ1095" i="1"/>
  <c r="BQ320" i="1"/>
  <c r="BQ632" i="1"/>
  <c r="BQ784" i="1"/>
  <c r="BQ912" i="1"/>
  <c r="BQ1040" i="1"/>
  <c r="BQ743" i="1"/>
  <c r="BQ24" i="1"/>
  <c r="BQ366" i="1"/>
  <c r="BQ665" i="1"/>
  <c r="BQ801" i="1"/>
  <c r="BQ929" i="1"/>
  <c r="BQ1057" i="1"/>
  <c r="BQ166" i="1"/>
  <c r="BQ505" i="1"/>
  <c r="BQ726" i="1"/>
  <c r="BQ854" i="1"/>
  <c r="BQ982" i="1"/>
  <c r="BQ1094" i="1"/>
  <c r="BQ935" i="1"/>
  <c r="BQ256" i="1"/>
  <c r="BQ584" i="1"/>
  <c r="BQ760" i="1"/>
  <c r="BQ888" i="1"/>
  <c r="BQ1016" i="1"/>
  <c r="BQ88" i="1"/>
  <c r="BQ697" i="1"/>
  <c r="BQ953" i="1"/>
  <c r="BQ969" i="1"/>
  <c r="BQ985" i="1"/>
  <c r="BQ250" i="1"/>
  <c r="BQ5" i="1"/>
  <c r="BQ153" i="1"/>
  <c r="BQ1051" i="1"/>
  <c r="BQ641" i="1"/>
  <c r="BQ981" i="1"/>
  <c r="BQ830" i="1"/>
  <c r="BQ122" i="1"/>
  <c r="BQ378" i="1"/>
  <c r="BQ634" i="1"/>
  <c r="BQ211" i="1"/>
  <c r="BQ467" i="1"/>
  <c r="BQ44" i="1"/>
  <c r="BQ300" i="1"/>
  <c r="BQ556" i="1"/>
  <c r="BQ133" i="1"/>
  <c r="BQ389" i="1"/>
  <c r="BQ103" i="1"/>
  <c r="BQ359" i="1"/>
  <c r="BQ615" i="1"/>
  <c r="BQ496" i="1"/>
  <c r="BQ850" i="1"/>
  <c r="BQ8" i="1"/>
  <c r="BQ654" i="1"/>
  <c r="BQ923" i="1"/>
  <c r="BQ288" i="1"/>
  <c r="BQ772" i="1"/>
  <c r="BQ1028" i="1"/>
  <c r="BQ417" i="1"/>
  <c r="BQ577" i="1"/>
  <c r="BQ693" i="1"/>
  <c r="BQ757" i="1"/>
  <c r="BQ821" i="1"/>
  <c r="BQ885" i="1"/>
  <c r="BQ949" i="1"/>
  <c r="BQ1013" i="1"/>
  <c r="BQ1077" i="1"/>
  <c r="BQ272" i="1"/>
  <c r="BQ597" i="1"/>
  <c r="BQ766" i="1"/>
  <c r="BQ894" i="1"/>
  <c r="BQ1022" i="1"/>
  <c r="BQ1031" i="1"/>
  <c r="BQ318" i="1"/>
  <c r="BQ630" i="1"/>
  <c r="BQ783" i="1"/>
  <c r="BQ911" i="1"/>
  <c r="BQ1039" i="1"/>
  <c r="BQ337" i="1"/>
  <c r="BQ759" i="1"/>
  <c r="BQ22" i="1"/>
  <c r="BQ361" i="1"/>
  <c r="BQ664" i="1"/>
  <c r="BQ800" i="1"/>
  <c r="BQ928" i="1"/>
  <c r="BQ1056" i="1"/>
  <c r="BQ791" i="1"/>
  <c r="BQ65" i="1"/>
  <c r="BQ408" i="1"/>
  <c r="BQ689" i="1"/>
  <c r="BQ817" i="1"/>
  <c r="BQ945" i="1"/>
  <c r="BQ1072" i="1"/>
  <c r="BQ208" i="1"/>
  <c r="BQ549" i="1"/>
  <c r="BQ742" i="1"/>
  <c r="BQ870" i="1"/>
  <c r="BQ998" i="1"/>
  <c r="BQ40" i="1"/>
  <c r="BQ999" i="1"/>
  <c r="BQ297" i="1"/>
  <c r="BQ616" i="1"/>
  <c r="BQ776" i="1"/>
  <c r="BQ904" i="1"/>
  <c r="BQ1032" i="1"/>
  <c r="BQ129" i="1"/>
  <c r="BQ472" i="1"/>
  <c r="BQ713" i="1"/>
  <c r="BQ841" i="1"/>
  <c r="BQ83" i="1"/>
  <c r="BQ978" i="1"/>
  <c r="BQ504" i="1"/>
  <c r="BQ102" i="1"/>
  <c r="BQ145" i="1"/>
  <c r="BQ130" i="1"/>
  <c r="BQ386" i="1"/>
  <c r="BQ642" i="1"/>
  <c r="BQ219" i="1"/>
  <c r="BQ475" i="1"/>
  <c r="BQ52" i="1"/>
  <c r="BQ308" i="1"/>
  <c r="BQ564" i="1"/>
  <c r="BQ141" i="1"/>
  <c r="BQ397" i="1"/>
  <c r="BQ111" i="1"/>
  <c r="BQ367" i="1"/>
  <c r="BQ623" i="1"/>
  <c r="BQ518" i="1"/>
  <c r="BQ858" i="1"/>
  <c r="BQ30" i="1"/>
  <c r="BQ670" i="1"/>
  <c r="BQ931" i="1"/>
  <c r="BQ310" i="1"/>
  <c r="BQ780" i="1"/>
  <c r="BQ1036" i="1"/>
  <c r="BQ440" i="1"/>
  <c r="BQ593" i="1"/>
  <c r="BQ701" i="1"/>
  <c r="BQ765" i="1"/>
  <c r="BQ829" i="1"/>
  <c r="BQ893" i="1"/>
  <c r="BQ957" i="1"/>
  <c r="BQ1021" i="1"/>
  <c r="BQ1085" i="1"/>
  <c r="BQ313" i="1"/>
  <c r="BQ629" i="1"/>
  <c r="BQ782" i="1"/>
  <c r="BQ910" i="1"/>
  <c r="BQ1038" i="1"/>
  <c r="BQ17" i="1"/>
  <c r="BQ360" i="1"/>
  <c r="BQ662" i="1"/>
  <c r="BQ799" i="1"/>
  <c r="BQ927" i="1"/>
  <c r="BQ1055" i="1"/>
  <c r="BQ382" i="1"/>
  <c r="BQ807" i="1"/>
  <c r="BQ64" i="1"/>
  <c r="BQ406" i="1"/>
  <c r="BQ688" i="1"/>
  <c r="BQ816" i="1"/>
  <c r="BQ944" i="1"/>
  <c r="BQ1071" i="1"/>
  <c r="BQ839" i="1"/>
  <c r="BQ110" i="1"/>
  <c r="BQ449" i="1"/>
  <c r="BQ705" i="1"/>
  <c r="BQ833" i="1"/>
  <c r="BQ961" i="1"/>
  <c r="BQ1083" i="1"/>
  <c r="BQ249" i="1"/>
  <c r="BQ581" i="1"/>
  <c r="BQ758" i="1"/>
  <c r="BQ886" i="1"/>
  <c r="BQ1014" i="1"/>
  <c r="BQ465" i="1"/>
  <c r="BQ1063" i="1"/>
  <c r="BQ342" i="1"/>
  <c r="BQ648" i="1"/>
  <c r="BQ792" i="1"/>
  <c r="BQ920" i="1"/>
  <c r="BQ1048" i="1"/>
  <c r="BQ174" i="1"/>
  <c r="BQ513" i="1"/>
  <c r="BQ729" i="1"/>
  <c r="BQ857" i="1"/>
  <c r="BQ595" i="1"/>
  <c r="BQ789" i="1"/>
  <c r="BQ186" i="1"/>
  <c r="BQ442" i="1"/>
  <c r="BQ19" i="1"/>
  <c r="BQ275" i="1"/>
  <c r="BQ531" i="1"/>
  <c r="BQ108" i="1"/>
  <c r="BQ364" i="1"/>
  <c r="BQ620" i="1"/>
  <c r="BQ197" i="1"/>
  <c r="BQ453" i="1"/>
  <c r="BQ167" i="1"/>
  <c r="BQ423" i="1"/>
  <c r="BQ679" i="1"/>
  <c r="BQ637" i="1"/>
  <c r="BQ914" i="1"/>
  <c r="BQ177" i="1"/>
  <c r="BQ731" i="1"/>
  <c r="BQ987" i="1"/>
  <c r="BQ457" i="1"/>
  <c r="BQ836" i="1"/>
  <c r="BQ78" i="1"/>
  <c r="BQ462" i="1"/>
  <c r="BQ609" i="1"/>
  <c r="BQ709" i="1"/>
  <c r="BQ773" i="1"/>
  <c r="BQ837" i="1"/>
  <c r="BQ901" i="1"/>
  <c r="BQ965" i="1"/>
  <c r="BQ1029" i="1"/>
  <c r="BQ16" i="1"/>
  <c r="BQ358" i="1"/>
  <c r="BQ661" i="1"/>
  <c r="BQ798" i="1"/>
  <c r="BQ926" i="1"/>
  <c r="BQ1054" i="1"/>
  <c r="BQ62" i="1"/>
  <c r="BQ401" i="1"/>
  <c r="BQ687" i="1"/>
  <c r="BQ815" i="1"/>
  <c r="BQ943" i="1"/>
  <c r="BQ1070" i="1"/>
  <c r="BQ424" i="1"/>
  <c r="BQ855" i="1"/>
  <c r="BQ105" i="1"/>
  <c r="BQ448" i="1"/>
  <c r="BQ704" i="1"/>
  <c r="BQ832" i="1"/>
  <c r="BQ960" i="1"/>
  <c r="BQ1081" i="1"/>
  <c r="BQ903" i="1"/>
  <c r="BQ152" i="1"/>
  <c r="BQ494" i="1"/>
  <c r="BQ721" i="1"/>
  <c r="BQ849" i="1"/>
  <c r="BQ977" i="1"/>
  <c r="BQ1093" i="1"/>
  <c r="BQ294" i="1"/>
  <c r="BQ613" i="1"/>
  <c r="BQ774" i="1"/>
  <c r="BQ902" i="1"/>
  <c r="BQ1030" i="1"/>
  <c r="BQ614" i="1"/>
  <c r="BQ41" i="1"/>
  <c r="BQ384" i="1"/>
  <c r="BQ680" i="1"/>
  <c r="BQ808" i="1"/>
  <c r="BQ936" i="1"/>
  <c r="BQ1064" i="1"/>
  <c r="BQ216" i="1"/>
  <c r="BQ553" i="1"/>
  <c r="BQ745" i="1"/>
  <c r="BQ873" i="1"/>
  <c r="BQ1001" i="1"/>
  <c r="BQ1097" i="1"/>
  <c r="BQ585" i="1"/>
  <c r="BQ889" i="1"/>
  <c r="BQ339" i="1"/>
  <c r="BQ428" i="1"/>
  <c r="BQ517" i="1"/>
  <c r="BQ722" i="1"/>
  <c r="BQ608" i="1"/>
  <c r="BQ725" i="1"/>
  <c r="BQ1045" i="1"/>
  <c r="BQ958" i="1"/>
  <c r="BQ194" i="1"/>
  <c r="BQ450" i="1"/>
  <c r="BQ27" i="1"/>
  <c r="BQ283" i="1"/>
  <c r="BQ539" i="1"/>
  <c r="BQ116" i="1"/>
  <c r="BQ372" i="1"/>
  <c r="BQ628" i="1"/>
  <c r="BQ205" i="1"/>
  <c r="BQ461" i="1"/>
  <c r="BQ175" i="1"/>
  <c r="BQ431" i="1"/>
  <c r="BQ6" i="1"/>
  <c r="BQ653" i="1"/>
  <c r="BQ922" i="1"/>
  <c r="BQ200" i="1"/>
  <c r="BQ739" i="1"/>
  <c r="BQ995" i="1"/>
  <c r="BQ480" i="1"/>
  <c r="BQ844" i="1"/>
  <c r="BQ97" i="1"/>
  <c r="BQ481" i="1"/>
  <c r="BQ625" i="1"/>
  <c r="BQ717" i="1"/>
  <c r="BQ781" i="1"/>
  <c r="BQ845" i="1"/>
  <c r="BQ909" i="1"/>
  <c r="BQ973" i="1"/>
  <c r="BQ1037" i="1"/>
  <c r="BQ57" i="1"/>
  <c r="BQ400" i="1"/>
  <c r="BQ686" i="1"/>
  <c r="BQ814" i="1"/>
  <c r="BQ942" i="1"/>
  <c r="BQ1068" i="1"/>
  <c r="BQ104" i="1"/>
  <c r="BQ446" i="1"/>
  <c r="BQ703" i="1"/>
  <c r="BQ831" i="1"/>
  <c r="BQ959" i="1"/>
  <c r="BQ1080" i="1"/>
  <c r="BQ510" i="1"/>
  <c r="BQ919" i="1"/>
  <c r="BQ150" i="1"/>
  <c r="BQ489" i="1"/>
  <c r="BQ720" i="1"/>
  <c r="BQ848" i="1"/>
  <c r="BQ976" i="1"/>
  <c r="BQ1092" i="1"/>
  <c r="BQ951" i="1"/>
  <c r="BQ193" i="1"/>
  <c r="BQ536" i="1"/>
  <c r="BQ737" i="1"/>
  <c r="BQ865" i="1"/>
  <c r="BQ993" i="1"/>
  <c r="BQ126" i="1"/>
  <c r="BQ336" i="1"/>
  <c r="BQ645" i="1"/>
  <c r="BQ790" i="1"/>
  <c r="BQ918" i="1"/>
  <c r="BQ1046" i="1"/>
  <c r="BQ711" i="1"/>
  <c r="BQ86" i="1"/>
  <c r="BQ425" i="1"/>
  <c r="BQ696" i="1"/>
  <c r="BQ824" i="1"/>
  <c r="BQ952" i="1"/>
  <c r="BQ1076" i="1"/>
  <c r="BQ257" i="1"/>
  <c r="BQ761" i="1"/>
  <c r="BQ1017" i="1"/>
  <c r="BQ172" i="1"/>
  <c r="BQ261" i="1"/>
  <c r="BQ487" i="1"/>
  <c r="BQ350" i="1"/>
  <c r="BQ900" i="1"/>
  <c r="BQ853" i="1"/>
  <c r="BQ441" i="1"/>
  <c r="BQ1079" i="1"/>
  <c r="BQ258" i="1"/>
  <c r="BQ269" i="1"/>
  <c r="BQ803" i="1"/>
  <c r="BQ797" i="1"/>
  <c r="BQ846" i="1"/>
  <c r="BQ847" i="1"/>
  <c r="BQ967" i="1"/>
  <c r="BQ864" i="1"/>
  <c r="BQ238" i="1"/>
  <c r="BQ1009" i="1"/>
  <c r="BQ806" i="1"/>
  <c r="BQ128" i="1"/>
  <c r="BQ968" i="1"/>
  <c r="BQ777" i="1"/>
  <c r="BQ974" i="1"/>
  <c r="BQ1015" i="1"/>
  <c r="BQ880" i="1"/>
  <c r="BQ1025" i="1"/>
  <c r="BQ822" i="1"/>
  <c r="BQ169" i="1"/>
  <c r="BQ984" i="1"/>
  <c r="BQ793" i="1"/>
  <c r="BQ934" i="1"/>
  <c r="BQ1087" i="1"/>
  <c r="BQ905" i="1"/>
  <c r="BQ603" i="1"/>
  <c r="BQ488" i="1"/>
  <c r="BQ753" i="1"/>
  <c r="BQ302" i="1"/>
  <c r="BQ13" i="1"/>
  <c r="BQ646" i="1"/>
  <c r="BQ823" i="1"/>
  <c r="BQ514" i="1"/>
  <c r="BQ525" i="1"/>
  <c r="BQ1059" i="1"/>
  <c r="BQ861" i="1"/>
  <c r="BQ863" i="1"/>
  <c r="BQ280" i="1"/>
  <c r="BQ248" i="1"/>
  <c r="BQ534" i="1"/>
  <c r="BQ1062" i="1"/>
  <c r="BQ1033" i="1"/>
  <c r="BQ617" i="1"/>
  <c r="BQ733" i="1"/>
  <c r="BQ1047" i="1"/>
  <c r="BQ91" i="1"/>
  <c r="BQ239" i="1"/>
  <c r="BQ624" i="1"/>
  <c r="BQ925" i="1"/>
  <c r="BQ1089" i="1"/>
  <c r="BQ975" i="1"/>
  <c r="BQ192" i="1"/>
  <c r="BQ992" i="1"/>
  <c r="BQ569" i="1"/>
  <c r="BQ38" i="1"/>
  <c r="BQ470" i="1"/>
  <c r="BQ176" i="1"/>
  <c r="BQ81" i="1"/>
  <c r="BQ712" i="1"/>
  <c r="BQ775" i="1"/>
  <c r="BQ718" i="1"/>
  <c r="BQ694" i="1"/>
  <c r="BQ347" i="1"/>
  <c r="BQ495" i="1"/>
  <c r="BQ908" i="1"/>
  <c r="BQ989" i="1"/>
  <c r="BQ190" i="1"/>
  <c r="BQ991" i="1"/>
  <c r="BQ233" i="1"/>
  <c r="BQ1008" i="1"/>
  <c r="BQ601" i="1"/>
  <c r="BQ80" i="1"/>
  <c r="BQ950" i="1"/>
  <c r="BQ512" i="1"/>
  <c r="BQ1096" i="1"/>
  <c r="BQ921" i="1"/>
  <c r="BQ1053" i="1"/>
  <c r="BQ1091" i="1"/>
  <c r="BQ377" i="1"/>
  <c r="BQ677" i="1"/>
  <c r="BQ369" i="1"/>
  <c r="BQ752" i="1"/>
  <c r="BQ856" i="1"/>
  <c r="BQ180" i="1"/>
  <c r="BQ730" i="1"/>
  <c r="BQ526" i="1"/>
  <c r="BQ144" i="1"/>
  <c r="BQ529" i="1"/>
  <c r="BQ168" i="1"/>
  <c r="BQ568" i="1"/>
  <c r="BQ550" i="1"/>
  <c r="BQ769" i="1"/>
  <c r="BQ422" i="1"/>
  <c r="BQ1073" i="1"/>
  <c r="BQ728" i="1"/>
  <c r="BQ344" i="1"/>
  <c r="BQ1049" i="1"/>
  <c r="BQ436" i="1"/>
  <c r="BQ986" i="1"/>
  <c r="BQ657" i="1"/>
  <c r="BQ486" i="1"/>
  <c r="BQ719" i="1"/>
  <c r="BQ582" i="1"/>
  <c r="BQ736" i="1"/>
  <c r="BQ983" i="1"/>
  <c r="BQ881" i="1"/>
  <c r="BQ840" i="1"/>
  <c r="BQ735" i="1"/>
  <c r="BQ897" i="1"/>
  <c r="BQ649" i="1"/>
  <c r="A76" i="8" l="1"/>
  <c r="B76" i="8"/>
  <c r="A77" i="8"/>
  <c r="B77" i="8"/>
  <c r="A75" i="8"/>
  <c r="B75" i="8"/>
  <c r="A78" i="8"/>
  <c r="B78" i="8"/>
  <c r="A79" i="8"/>
  <c r="B79" i="8"/>
  <c r="AF2" i="1"/>
  <c r="AG2" i="1"/>
  <c r="AC2" i="1"/>
  <c r="D963" i="8"/>
  <c r="D583" i="8"/>
  <c r="D485" i="8"/>
  <c r="D138" i="8"/>
  <c r="D526" i="8"/>
  <c r="D665" i="8"/>
  <c r="D1014" i="8"/>
  <c r="D820" i="8"/>
  <c r="D89" i="8"/>
  <c r="D211" i="8"/>
  <c r="D264" i="8"/>
  <c r="D308" i="8"/>
  <c r="D98" i="8"/>
  <c r="D651" i="8"/>
  <c r="D1012" i="8"/>
  <c r="D784" i="8"/>
  <c r="D584" i="8"/>
  <c r="D529" i="8"/>
  <c r="D367" i="8"/>
  <c r="D783" i="8"/>
  <c r="D201" i="8"/>
  <c r="D166" i="8"/>
  <c r="D544" i="8"/>
  <c r="D495" i="8"/>
  <c r="D119" i="8"/>
  <c r="D365" i="8"/>
  <c r="D1100" i="8"/>
  <c r="D152" i="8"/>
  <c r="D536" i="8"/>
  <c r="D686" i="8"/>
  <c r="D222" i="8"/>
  <c r="D436" i="8"/>
  <c r="D218" i="8"/>
  <c r="D977" i="8"/>
  <c r="D372" i="8"/>
  <c r="D420" i="8"/>
  <c r="D745" i="8"/>
  <c r="D1038" i="8"/>
  <c r="D728" i="8"/>
  <c r="D842" i="8"/>
  <c r="D377" i="8"/>
  <c r="D153" i="8"/>
  <c r="D945" i="8"/>
  <c r="D1035" i="8"/>
  <c r="D503" i="8"/>
  <c r="D480" i="8"/>
  <c r="D127" i="8"/>
  <c r="D572" i="8"/>
  <c r="D764" i="8"/>
  <c r="D204" i="8"/>
  <c r="D1071" i="8"/>
  <c r="D762" i="8"/>
  <c r="D378" i="8"/>
  <c r="D991" i="8"/>
  <c r="D787" i="8"/>
  <c r="D888" i="8"/>
  <c r="D863" i="8"/>
  <c r="D967" i="8"/>
  <c r="D684" i="8"/>
  <c r="D1046" i="8"/>
  <c r="D751" i="8"/>
  <c r="D850" i="8"/>
  <c r="D1027" i="8"/>
  <c r="D736" i="8"/>
  <c r="D476" i="8"/>
  <c r="D170" i="8"/>
  <c r="D791" i="8"/>
  <c r="D206" i="8"/>
  <c r="D524" i="8"/>
  <c r="D813" i="8"/>
  <c r="D1073" i="8"/>
  <c r="D961" i="8"/>
  <c r="D1008" i="8"/>
  <c r="D798" i="8"/>
  <c r="D1086" i="8"/>
  <c r="D339" i="8"/>
  <c r="D293" i="8"/>
  <c r="D800" i="8"/>
  <c r="D385" i="8"/>
  <c r="D177" i="8"/>
  <c r="D864" i="8"/>
  <c r="D585" i="8"/>
  <c r="D1069" i="8"/>
  <c r="D361" i="8"/>
  <c r="D454" i="8"/>
  <c r="D471" i="8"/>
  <c r="D1068" i="8"/>
  <c r="D933" i="8"/>
  <c r="D806" i="8"/>
  <c r="D109" i="8"/>
  <c r="D304" i="8"/>
  <c r="D409" i="8"/>
  <c r="D1023" i="8"/>
  <c r="D883" i="8"/>
  <c r="D603" i="8"/>
  <c r="D582" i="8"/>
  <c r="D455" i="8"/>
  <c r="D592" i="8"/>
  <c r="D251" i="8"/>
  <c r="D1057" i="8"/>
  <c r="D562" i="8"/>
  <c r="D537" i="8"/>
  <c r="D691" i="8"/>
  <c r="D618" i="8"/>
  <c r="D507" i="8"/>
  <c r="D859" i="8"/>
  <c r="D139" i="8"/>
  <c r="D1013" i="8"/>
  <c r="D620" i="8"/>
  <c r="D807" i="8"/>
  <c r="D777" i="8"/>
  <c r="D803" i="8"/>
  <c r="D899" i="8"/>
  <c r="D551" i="8"/>
  <c r="D678" i="8"/>
  <c r="D699" i="8"/>
  <c r="D672" i="8"/>
  <c r="D335" i="8"/>
  <c r="D493" i="8"/>
  <c r="D735" i="8"/>
  <c r="D612" i="8"/>
  <c r="D792" i="8"/>
  <c r="D901" i="8"/>
  <c r="D999" i="8"/>
  <c r="D1084" i="8"/>
  <c r="D844" i="8"/>
  <c r="D456" i="8"/>
  <c r="D801" i="8"/>
  <c r="D394" i="8"/>
  <c r="D129" i="8"/>
  <c r="D249" i="8"/>
  <c r="D320" i="8"/>
  <c r="D707" i="8"/>
  <c r="D464" i="8"/>
  <c r="D921" i="8"/>
  <c r="D887" i="8"/>
  <c r="D920" i="8"/>
  <c r="D158" i="8"/>
  <c r="D535" i="8"/>
  <c r="D277" i="8"/>
  <c r="D174" i="8"/>
  <c r="D693" i="8"/>
  <c r="D891" i="8"/>
  <c r="D766" i="8"/>
  <c r="D530" i="8"/>
  <c r="D449" i="8"/>
  <c r="D701" i="8"/>
  <c r="D402" i="8"/>
  <c r="D369" i="8"/>
  <c r="D821" i="8"/>
  <c r="D87" i="8"/>
  <c r="D163" i="8"/>
  <c r="D501" i="8"/>
  <c r="D357" i="8"/>
  <c r="D642" i="8"/>
  <c r="D944" i="8"/>
  <c r="D1070" i="8"/>
  <c r="D160" i="8"/>
  <c r="D849" i="8"/>
  <c r="D1085" i="8"/>
  <c r="D575" i="8"/>
  <c r="D435" i="8"/>
  <c r="D1015" i="8"/>
  <c r="D145" i="8"/>
  <c r="D767" i="8"/>
  <c r="D520" i="8"/>
  <c r="D992" i="8"/>
  <c r="D1064" i="8"/>
  <c r="D1062" i="8"/>
  <c r="D553" i="8"/>
  <c r="D795" i="8"/>
  <c r="D451" i="8"/>
  <c r="D188" i="8"/>
  <c r="D755" i="8"/>
  <c r="D556" i="8"/>
  <c r="D983" i="8"/>
  <c r="D670" i="8"/>
  <c r="D649" i="8"/>
  <c r="D1092" i="8"/>
  <c r="D854" i="8"/>
  <c r="D533" i="8"/>
  <c r="D972" i="8"/>
  <c r="D1048" i="8"/>
  <c r="D477" i="8"/>
  <c r="D302" i="8"/>
  <c r="D591" i="8"/>
  <c r="D469" i="8"/>
  <c r="D407" i="8"/>
  <c r="D327" i="8"/>
  <c r="D347" i="8"/>
  <c r="D1080" i="8"/>
  <c r="D1029" i="8"/>
  <c r="D632" i="8"/>
  <c r="D770" i="8"/>
  <c r="D621" i="8"/>
  <c r="D232" i="8"/>
  <c r="D679" i="8"/>
  <c r="D467" i="8"/>
  <c r="D812" i="8"/>
  <c r="D383" i="8"/>
  <c r="D165" i="8"/>
  <c r="D106" i="8"/>
  <c r="D91" i="8"/>
  <c r="D107" i="8"/>
  <c r="D433" i="8"/>
  <c r="D504" i="8"/>
  <c r="D633" i="8"/>
  <c r="D470" i="8"/>
  <c r="D319" i="8"/>
  <c r="D760" i="8"/>
  <c r="D136" i="8"/>
  <c r="D779" i="8"/>
  <c r="D516" i="8"/>
  <c r="D549" i="8"/>
  <c r="D514" i="8"/>
  <c r="D329" i="8"/>
  <c r="D439" i="8"/>
  <c r="D306" i="8"/>
  <c r="D746" i="8"/>
  <c r="D827" i="8"/>
  <c r="D263" i="8"/>
  <c r="D258" i="8"/>
  <c r="D271" i="8"/>
  <c r="D316" i="8"/>
  <c r="D861" i="8"/>
  <c r="D875" i="8"/>
  <c r="D415" i="8"/>
  <c r="D900" i="8"/>
  <c r="D659" i="8"/>
  <c r="D453" i="8"/>
  <c r="D715" i="8"/>
  <c r="D705" i="8"/>
  <c r="D120" i="8"/>
  <c r="D542" i="8"/>
  <c r="D1056" i="8"/>
  <c r="D466" i="8"/>
  <c r="D570" i="8"/>
  <c r="D214" i="8"/>
  <c r="D508" i="8"/>
  <c r="D1061" i="8"/>
  <c r="D775" i="8"/>
  <c r="D337" i="8"/>
  <c r="D898" i="8"/>
  <c r="D627" i="8"/>
  <c r="D1076" i="8"/>
  <c r="D951" i="8"/>
  <c r="D282" i="8"/>
  <c r="D193" i="8"/>
  <c r="D748" i="8"/>
  <c r="D111" i="8"/>
  <c r="D737" i="8"/>
  <c r="D700" i="8"/>
  <c r="D441" i="8"/>
  <c r="D677" i="8"/>
  <c r="D262" i="8"/>
  <c r="D118" i="8"/>
  <c r="D640" i="8"/>
  <c r="D360" i="8"/>
  <c r="D181" i="8"/>
  <c r="D323" i="8"/>
  <c r="D287" i="8"/>
  <c r="D321" i="8"/>
  <c r="D432" i="8"/>
  <c r="D601" i="8"/>
  <c r="D538" i="8"/>
  <c r="D871" i="8"/>
  <c r="D310" i="8"/>
  <c r="D266" i="8"/>
  <c r="D121" i="8"/>
  <c r="D334" i="8"/>
  <c r="D768" i="8"/>
  <c r="D750" i="8"/>
  <c r="D671" i="8"/>
  <c r="D788" i="8"/>
  <c r="D880" i="8"/>
  <c r="D105" i="8"/>
  <c r="D236" i="8"/>
  <c r="D534" i="8"/>
  <c r="D148" i="8"/>
  <c r="D457" i="8"/>
  <c r="D809" i="8"/>
  <c r="D545" i="8"/>
  <c r="D280" i="8"/>
  <c r="D645" i="8"/>
  <c r="D1098" i="8"/>
  <c r="D836" i="8"/>
  <c r="D269" i="8"/>
  <c r="D417" i="8"/>
  <c r="D852" i="8"/>
  <c r="D1077" i="8"/>
  <c r="D703" i="8"/>
  <c r="D331" i="8"/>
  <c r="D328" i="8"/>
  <c r="D1028" i="8"/>
  <c r="D655" i="8"/>
  <c r="D552" i="8"/>
  <c r="D484" i="8"/>
  <c r="D786" i="8"/>
  <c r="D577" i="8"/>
  <c r="D654" i="8"/>
  <c r="D882" i="8"/>
  <c r="D359" i="8"/>
  <c r="D580" i="8"/>
  <c r="D1021" i="8"/>
  <c r="D568" i="8"/>
  <c r="D959" i="8"/>
  <c r="D253" i="8"/>
  <c r="D169" i="8"/>
  <c r="D135" i="8"/>
  <c r="D1050" i="8"/>
  <c r="D90" i="8"/>
  <c r="D225" i="8"/>
  <c r="D390" i="8"/>
  <c r="D515" i="8"/>
  <c r="D658" i="8"/>
  <c r="D720" i="8"/>
  <c r="D644" i="8"/>
  <c r="D742" i="8"/>
  <c r="D1043" i="8"/>
  <c r="D1032" i="8"/>
  <c r="D889" i="8"/>
  <c r="D634" i="8"/>
  <c r="D532" i="8"/>
  <c r="D990" i="8"/>
  <c r="D1074" i="8"/>
  <c r="D94" i="8"/>
  <c r="D647" i="8"/>
  <c r="D341" i="8"/>
  <c r="D458" i="8"/>
  <c r="D694" i="8"/>
  <c r="D754" i="8"/>
  <c r="D1094" i="8"/>
  <c r="D1009" i="8"/>
  <c r="D1058" i="8"/>
  <c r="D1059" i="8"/>
  <c r="D829" i="8"/>
  <c r="D668" i="8"/>
  <c r="D338" i="8"/>
  <c r="D916" i="8"/>
  <c r="D349" i="8"/>
  <c r="D968" i="8"/>
  <c r="D1011" i="8"/>
  <c r="D988" i="8"/>
  <c r="D183" i="8"/>
  <c r="D517" i="8"/>
  <c r="D711" i="8"/>
  <c r="D462" i="8"/>
  <c r="D550" i="8"/>
  <c r="D418" i="8"/>
  <c r="D513" i="8"/>
  <c r="D749" i="8"/>
  <c r="D1055" i="8"/>
  <c r="D100" i="8"/>
  <c r="D275" i="8"/>
  <c r="D571" i="8"/>
  <c r="D858" i="8"/>
  <c r="D998" i="8"/>
  <c r="D226" i="8"/>
  <c r="D548" i="8"/>
  <c r="D934" i="8"/>
  <c r="D818" i="8"/>
  <c r="D483" i="8"/>
  <c r="D541" i="8"/>
  <c r="D704" i="8"/>
  <c r="D1099" i="8"/>
  <c r="D400" i="8"/>
  <c r="D227" i="8"/>
  <c r="D797" i="8"/>
  <c r="D622" i="8"/>
  <c r="D525" i="8"/>
  <c r="D209" i="8"/>
  <c r="D739" i="8"/>
  <c r="D143" i="8"/>
  <c r="D815" i="8"/>
  <c r="D948" i="8"/>
  <c r="D386" i="8"/>
  <c r="D606" i="8"/>
  <c r="D648" i="8"/>
  <c r="D444" i="8"/>
  <c r="D1082" i="8"/>
  <c r="D125" i="8"/>
  <c r="D734" i="8"/>
  <c r="D448" i="8"/>
  <c r="D311" i="8"/>
  <c r="D290" i="8"/>
  <c r="D366" i="8"/>
  <c r="D330" i="8"/>
  <c r="D133" i="8"/>
  <c r="D690" i="8"/>
  <c r="D940" i="8"/>
  <c r="D1034" i="8"/>
  <c r="D167" i="8"/>
  <c r="D427" i="8"/>
  <c r="D719" i="8"/>
  <c r="D756" i="8"/>
  <c r="D915" i="8"/>
  <c r="D414" i="8"/>
  <c r="D657" i="8"/>
  <c r="D411" i="8"/>
  <c r="D473" i="8"/>
  <c r="D450" i="8"/>
  <c r="D283" i="8"/>
  <c r="D86" i="8"/>
  <c r="D976" i="8"/>
  <c r="D936" i="8"/>
  <c r="D245" i="8"/>
  <c r="D203" i="8"/>
  <c r="D865" i="8"/>
  <c r="D602" i="8"/>
  <c r="D421" i="8"/>
  <c r="D240" i="8"/>
  <c r="D872" i="8"/>
  <c r="D907" i="8"/>
  <c r="D692" i="8"/>
  <c r="D574" i="8"/>
  <c r="D205" i="8"/>
  <c r="D614" i="8"/>
  <c r="D164" i="8"/>
  <c r="D730" i="8"/>
  <c r="D173" i="8"/>
  <c r="D1007" i="8"/>
  <c r="D445" i="8"/>
  <c r="D422" i="8"/>
  <c r="D752" i="8"/>
  <c r="D279" i="8"/>
  <c r="D1006" i="8"/>
  <c r="D175" i="8"/>
  <c r="D115" i="8"/>
  <c r="D838" i="8"/>
  <c r="D408" i="8"/>
  <c r="D970" i="8"/>
  <c r="D927" i="8"/>
  <c r="D314" i="8"/>
  <c r="D492" i="8"/>
  <c r="D113" i="8"/>
  <c r="D740" i="8"/>
  <c r="D261" i="8"/>
  <c r="D326" i="8"/>
  <c r="D578" i="8"/>
  <c r="D393" i="8"/>
  <c r="D725" i="8"/>
  <c r="D912" i="8"/>
  <c r="D903" i="8"/>
  <c r="D757" i="8"/>
  <c r="D374" i="8"/>
  <c r="D239" i="8"/>
  <c r="D83" i="8"/>
  <c r="D146" i="8"/>
  <c r="D219" i="8"/>
  <c r="D423" i="8"/>
  <c r="D1022" i="8"/>
  <c r="D286" i="8"/>
  <c r="D348" i="8"/>
  <c r="D994" i="8"/>
  <c r="D217" i="8"/>
  <c r="D587" i="8"/>
  <c r="D1081" i="8"/>
  <c r="D97" i="8"/>
  <c r="D199" i="8"/>
  <c r="D884" i="8"/>
  <c r="D297" i="8"/>
  <c r="D589" i="8"/>
  <c r="D843" i="8"/>
  <c r="D298" i="8"/>
  <c r="D910" i="8"/>
  <c r="D581" i="8"/>
  <c r="D499" i="8"/>
  <c r="D384" i="8"/>
  <c r="D1040" i="8"/>
  <c r="D560" i="8"/>
  <c r="D130" i="8"/>
  <c r="D947" i="8"/>
  <c r="D140" i="8"/>
  <c r="D867" i="8"/>
  <c r="D379" i="8"/>
  <c r="D716" i="8"/>
  <c r="D1001" i="8"/>
  <c r="D780" i="8"/>
  <c r="D868" i="8"/>
  <c r="D952" i="8"/>
  <c r="D351" i="8"/>
  <c r="D822" i="8"/>
  <c r="D1016" i="8"/>
  <c r="D629" i="8"/>
  <c r="D579" i="8"/>
  <c r="D869" i="8"/>
  <c r="D353" i="8"/>
  <c r="D697" i="8"/>
  <c r="D555" i="8"/>
  <c r="D155" i="8"/>
  <c r="D237" i="8"/>
  <c r="D885" i="8"/>
  <c r="D93" i="8"/>
  <c r="D708" i="8"/>
  <c r="D156" i="8"/>
  <c r="D224" i="8"/>
  <c r="D675" i="8"/>
  <c r="D908" i="8"/>
  <c r="D773" i="8"/>
  <c r="D973" i="8"/>
  <c r="D228" i="8"/>
  <c r="D134" i="8"/>
  <c r="D955" i="8"/>
  <c r="D518" i="8"/>
  <c r="D604" i="8"/>
  <c r="D132" i="8"/>
  <c r="D695" i="8"/>
  <c r="D221" i="8"/>
  <c r="D434" i="8"/>
  <c r="D765" i="8"/>
  <c r="D1020" i="8"/>
  <c r="D593" i="8"/>
  <c r="D566" i="8"/>
  <c r="D573" i="8"/>
  <c r="D272" i="8"/>
  <c r="D309" i="8"/>
  <c r="D242" i="8"/>
  <c r="D278" i="8"/>
  <c r="D460" i="8"/>
  <c r="D893" i="8"/>
  <c r="D186" i="8"/>
  <c r="D336" i="8"/>
  <c r="D510" i="8"/>
  <c r="D375" i="8"/>
  <c r="D213" i="8"/>
  <c r="D404" i="8"/>
  <c r="D956" i="8"/>
  <c r="D1041" i="8"/>
  <c r="D741" i="8"/>
  <c r="D325" i="8"/>
  <c r="D528" i="8"/>
  <c r="D371" i="8"/>
  <c r="D497" i="8"/>
  <c r="D687" i="8"/>
  <c r="D110" i="8"/>
  <c r="D635" i="8"/>
  <c r="D904" i="8"/>
  <c r="D954" i="8"/>
  <c r="D723" i="8"/>
  <c r="D830" i="8"/>
  <c r="D811" i="8"/>
  <c r="D424" i="8"/>
  <c r="D558" i="8"/>
  <c r="D157" i="8"/>
  <c r="D519" i="8"/>
  <c r="D274" i="8"/>
  <c r="D468" i="8"/>
  <c r="D472" i="8"/>
  <c r="D744" i="8"/>
  <c r="D178" i="8"/>
  <c r="D1018" i="8"/>
  <c r="D997" i="8"/>
  <c r="D626" i="8"/>
  <c r="D743" i="8"/>
  <c r="D847" i="8"/>
  <c r="D154" i="8"/>
  <c r="D81" i="8"/>
  <c r="D446" i="8"/>
  <c r="D150" i="8"/>
  <c r="D946" i="8"/>
  <c r="D389" i="8"/>
  <c r="D781" i="8"/>
  <c r="D985" i="8"/>
  <c r="D978" i="8"/>
  <c r="D1039" i="8"/>
  <c r="D317" i="8"/>
  <c r="D664" i="8"/>
  <c r="D176" i="8"/>
  <c r="D502" i="8"/>
  <c r="D886" i="8"/>
  <c r="D1093" i="8"/>
  <c r="D431" i="8"/>
  <c r="D984" i="8"/>
  <c r="D878" i="8"/>
  <c r="D732" i="8"/>
  <c r="D356" i="8"/>
  <c r="D673" i="8"/>
  <c r="D373" i="8"/>
  <c r="D92" i="8"/>
  <c r="D1026" i="8"/>
  <c r="D406" i="8"/>
  <c r="D312" i="8"/>
  <c r="D172" i="8"/>
  <c r="D846" i="8"/>
  <c r="D637" i="8"/>
  <c r="D392" i="8"/>
  <c r="D285" i="8"/>
  <c r="D481" i="8"/>
  <c r="D758" i="8"/>
  <c r="D202" i="8"/>
  <c r="D521" i="8"/>
  <c r="D443" i="8"/>
  <c r="D162" i="8"/>
  <c r="D925" i="8"/>
  <c r="D116" i="8"/>
  <c r="D958" i="8"/>
  <c r="D410" i="8"/>
  <c r="D1095" i="8"/>
  <c r="D486" i="8"/>
  <c r="D586" i="8"/>
  <c r="D403" i="8"/>
  <c r="D831" i="8"/>
  <c r="D965" i="8"/>
  <c r="D303" i="8"/>
  <c r="D943" i="8"/>
  <c r="D913" i="8"/>
  <c r="D1091" i="8"/>
  <c r="D313" i="8"/>
  <c r="D930" i="8"/>
  <c r="D210" i="8"/>
  <c r="D1060" i="8"/>
  <c r="D197" i="8"/>
  <c r="D643" i="8"/>
  <c r="D979" i="8"/>
  <c r="D845" i="8"/>
  <c r="D412" i="8"/>
  <c r="D702" i="8"/>
  <c r="D909" i="8"/>
  <c r="D894" i="8"/>
  <c r="D270" i="8"/>
  <c r="D969" i="8"/>
  <c r="D388" i="8"/>
  <c r="D355" i="8"/>
  <c r="D207" i="8"/>
  <c r="D289" i="8"/>
  <c r="D598" i="8"/>
  <c r="D928" i="8"/>
  <c r="D683" i="8"/>
  <c r="D949" i="8"/>
  <c r="D141" i="8"/>
  <c r="D381" i="8"/>
  <c r="D108" i="8"/>
  <c r="D986" i="8"/>
  <c r="D131" i="8"/>
  <c r="D778" i="8"/>
  <c r="D1072" i="8"/>
  <c r="D216" i="8"/>
  <c r="D660" i="8"/>
  <c r="D763" i="8"/>
  <c r="D478" i="8"/>
  <c r="D793" i="8"/>
  <c r="D814" i="8"/>
  <c r="D805" i="8"/>
  <c r="D281" i="8"/>
  <c r="D674" i="8"/>
  <c r="D345" i="8"/>
  <c r="D487" i="8"/>
  <c r="D982" i="8"/>
  <c r="D565" i="8"/>
  <c r="D993" i="8"/>
  <c r="D588" i="8"/>
  <c r="D1088" i="8"/>
  <c r="D785" i="8"/>
  <c r="D799" i="8"/>
  <c r="D567" i="8"/>
  <c r="D652" i="8"/>
  <c r="D860" i="8"/>
  <c r="D295" i="8"/>
  <c r="D890" i="8"/>
  <c r="D342" i="8"/>
  <c r="D932" i="8"/>
  <c r="D1024" i="8"/>
  <c r="D288" i="8"/>
  <c r="D340" i="8"/>
  <c r="D1078" i="8"/>
  <c r="D873" i="8"/>
  <c r="D363" i="8"/>
  <c r="D1096" i="8"/>
  <c r="D939" i="8"/>
  <c r="D96" i="8"/>
  <c r="D738" i="8"/>
  <c r="D352" i="8"/>
  <c r="D254" i="8"/>
  <c r="D724" i="8"/>
  <c r="D474" i="8"/>
  <c r="D430" i="8"/>
  <c r="D479" i="8"/>
  <c r="D596" i="8"/>
  <c r="D241" i="8"/>
  <c r="D1067" i="8"/>
  <c r="D391" i="8"/>
  <c r="D490" i="8"/>
  <c r="D189" i="8"/>
  <c r="D924" i="8"/>
  <c r="D839" i="8"/>
  <c r="D344" i="8"/>
  <c r="D440" i="8"/>
  <c r="D960" i="8"/>
  <c r="D276" i="8"/>
  <c r="D494" i="8"/>
  <c r="D808" i="8"/>
  <c r="D1025" i="8"/>
  <c r="D442" i="8"/>
  <c r="D624" i="8"/>
  <c r="D362" i="8"/>
  <c r="D971" i="8"/>
  <c r="D238" i="8"/>
  <c r="D512" i="8"/>
  <c r="D305" i="8"/>
  <c r="D425" i="8"/>
  <c r="D368" i="8"/>
  <c r="D731" i="8"/>
  <c r="D294" i="8"/>
  <c r="D835" i="8"/>
  <c r="D559" i="8"/>
  <c r="D771" i="8"/>
  <c r="D376" i="8"/>
  <c r="D834" i="8"/>
  <c r="D653" i="8"/>
  <c r="D230" i="8"/>
  <c r="D974" i="8"/>
  <c r="D1052" i="8"/>
  <c r="D465" i="8"/>
  <c r="D103" i="8"/>
  <c r="D733" i="8"/>
  <c r="D547" i="8"/>
  <c r="D981" i="8"/>
  <c r="D989" i="8"/>
  <c r="D718" i="8"/>
  <c r="D638" i="8"/>
  <c r="D428" i="8"/>
  <c r="D789" i="8"/>
  <c r="D114" i="8"/>
  <c r="D273" i="8"/>
  <c r="D914" i="8"/>
  <c r="D636" i="8"/>
  <c r="D879" i="8"/>
  <c r="D966" i="8"/>
  <c r="D641" i="8"/>
  <c r="D706" i="8"/>
  <c r="D185" i="8"/>
  <c r="D823" i="8"/>
  <c r="D296" i="8"/>
  <c r="D682" i="8"/>
  <c r="D482" i="8"/>
  <c r="D123" i="8"/>
  <c r="D590" i="8"/>
  <c r="D824" i="8"/>
  <c r="D605" i="8"/>
  <c r="D250" i="8"/>
  <c r="D395" i="8"/>
  <c r="D1030" i="8"/>
  <c r="D200" i="8"/>
  <c r="D661" i="8"/>
  <c r="D220" i="8"/>
  <c r="D184" i="8"/>
  <c r="D1002" i="8"/>
  <c r="D1037" i="8"/>
  <c r="D1051" i="8"/>
  <c r="D892" i="8"/>
  <c r="D761" i="8"/>
  <c r="D689" i="8"/>
  <c r="D862" i="8"/>
  <c r="D223" i="8"/>
  <c r="D180" i="8"/>
  <c r="D318" i="8"/>
  <c r="D680" i="8"/>
  <c r="D192" i="8"/>
  <c r="D833" i="8"/>
  <c r="D630" i="8"/>
  <c r="D324" i="8"/>
  <c r="D343" i="8"/>
  <c r="D546" i="8"/>
  <c r="D870" i="8"/>
  <c r="D600" i="8"/>
  <c r="D299" i="8"/>
  <c r="D1033" i="8"/>
  <c r="D656" i="8"/>
  <c r="D161" i="8"/>
  <c r="D322" i="8"/>
  <c r="D190" i="8"/>
  <c r="D88" i="8"/>
  <c r="D231" i="8"/>
  <c r="D876" i="8"/>
  <c r="D1087" i="8"/>
  <c r="D500" i="8"/>
  <c r="D712" i="8"/>
  <c r="D802" i="8"/>
  <c r="D1010" i="8"/>
  <c r="D851" i="8"/>
  <c r="D142" i="8"/>
  <c r="D196" i="8"/>
  <c r="D191" i="8"/>
  <c r="D358" i="8"/>
  <c r="D95" i="8"/>
  <c r="D509" i="8"/>
  <c r="D364" i="8"/>
  <c r="D772" i="8"/>
  <c r="D919" i="8"/>
  <c r="D268" i="8"/>
  <c r="D561" i="8"/>
  <c r="D902" i="8"/>
  <c r="D1079" i="8"/>
  <c r="D215" i="8"/>
  <c r="D523" i="8"/>
  <c r="D259" i="8"/>
  <c r="D149" i="8"/>
  <c r="D350" i="8"/>
  <c r="D964" i="8"/>
  <c r="D782" i="8"/>
  <c r="D554" i="8"/>
  <c r="D996" i="8"/>
  <c r="D857" i="8"/>
  <c r="D387" i="8"/>
  <c r="D99" i="8"/>
  <c r="D917" i="8"/>
  <c r="D628" i="8"/>
  <c r="D463" i="8"/>
  <c r="D397" i="8"/>
  <c r="D619" i="8"/>
  <c r="D212" i="8"/>
  <c r="D676" i="8"/>
  <c r="D667" i="8"/>
  <c r="D1004" i="8"/>
  <c r="D962" i="8"/>
  <c r="D247" i="8"/>
  <c r="D710" i="8"/>
  <c r="D437" i="8"/>
  <c r="D104" i="8"/>
  <c r="D496" i="8"/>
  <c r="D511" i="8"/>
  <c r="D1036" i="8"/>
  <c r="D380" i="8"/>
  <c r="D179" i="8"/>
  <c r="D759" i="8"/>
  <c r="D848" i="8"/>
  <c r="D646" i="8"/>
  <c r="D698" i="8"/>
  <c r="D405" i="8"/>
  <c r="D615" i="8"/>
  <c r="D151" i="8"/>
  <c r="D608" i="8"/>
  <c r="D594" i="8"/>
  <c r="D938" i="8"/>
  <c r="D816" i="8"/>
  <c r="D1003" i="8"/>
  <c r="D101" i="8"/>
  <c r="D255" i="8"/>
  <c r="D419" i="8"/>
  <c r="D597" i="8"/>
  <c r="D1047" i="8"/>
  <c r="D941" i="8"/>
  <c r="D980" i="8"/>
  <c r="D625" i="8"/>
  <c r="D292" i="8"/>
  <c r="D531" i="8"/>
  <c r="D905" i="8"/>
  <c r="D489" i="8"/>
  <c r="D187" i="8"/>
  <c r="D681" i="8"/>
  <c r="D975" i="8"/>
  <c r="D539" i="8"/>
  <c r="D650" i="8"/>
  <c r="D922" i="8"/>
  <c r="D950" i="8"/>
  <c r="D246" i="8"/>
  <c r="D398" i="8"/>
  <c r="D727" i="8"/>
  <c r="D452" i="8"/>
  <c r="D688" i="8"/>
  <c r="D498" i="8"/>
  <c r="D669" i="8"/>
  <c r="D370" i="8"/>
  <c r="D137" i="8"/>
  <c r="D897" i="8"/>
  <c r="D117" i="8"/>
  <c r="D1031" i="8"/>
  <c r="D265" i="8"/>
  <c r="D195" i="8"/>
  <c r="D332" i="8"/>
  <c r="D929" i="8"/>
  <c r="D527" i="8"/>
  <c r="D256" i="8"/>
  <c r="D747" i="8"/>
  <c r="D1044" i="8"/>
  <c r="D841" i="8"/>
  <c r="D1065" i="8"/>
  <c r="D234" i="8"/>
  <c r="D613" i="8"/>
  <c r="D794" i="8"/>
  <c r="D488" i="8"/>
  <c r="D505" i="8"/>
  <c r="D726" i="8"/>
  <c r="D923" i="8"/>
  <c r="D617" i="8"/>
  <c r="D557" i="8"/>
  <c r="D837" i="8"/>
  <c r="D447" i="8"/>
  <c r="D717" i="8"/>
  <c r="D828" i="8"/>
  <c r="D804" i="8"/>
  <c r="D1097" i="8"/>
  <c r="D399" i="8"/>
  <c r="D144" i="8"/>
  <c r="D937" i="8"/>
  <c r="D1089" i="8"/>
  <c r="D853" i="8"/>
  <c r="D252" i="8"/>
  <c r="D147" i="8"/>
  <c r="D953" i="8"/>
  <c r="D122" i="8"/>
  <c r="D611" i="8"/>
  <c r="D832" i="8"/>
  <c r="D401" i="8"/>
  <c r="D128" i="8"/>
  <c r="D229" i="8"/>
  <c r="D576" i="8"/>
  <c r="D709" i="8"/>
  <c r="D102" i="8"/>
  <c r="D607" i="8"/>
  <c r="D382" i="8"/>
  <c r="D696" i="8"/>
  <c r="D126" i="8"/>
  <c r="D1053" i="8"/>
  <c r="D881" i="8"/>
  <c r="D569" i="8"/>
  <c r="D877" i="8"/>
  <c r="D896" i="8"/>
  <c r="D796" i="8"/>
  <c r="D284" i="8"/>
  <c r="D300" i="8"/>
  <c r="D714" i="8"/>
  <c r="D1054" i="8"/>
  <c r="D623" i="8"/>
  <c r="D244" i="8"/>
  <c r="D826" i="8"/>
  <c r="D84" i="8"/>
  <c r="D416" i="8"/>
  <c r="D639" i="8"/>
  <c r="D1075" i="8"/>
  <c r="D194" i="8"/>
  <c r="D1063" i="8"/>
  <c r="D774" i="8"/>
  <c r="D168" i="8"/>
  <c r="D315" i="8"/>
  <c r="D248" i="8"/>
  <c r="D616" i="8"/>
  <c r="D459" i="8"/>
  <c r="D124" i="8"/>
  <c r="D918" i="8"/>
  <c r="D413" i="8"/>
  <c r="D1083" i="8"/>
  <c r="D721" i="8"/>
  <c r="D506" i="8"/>
  <c r="D260" i="8"/>
  <c r="D333" i="8"/>
  <c r="D926" i="8"/>
  <c r="D810" i="8"/>
  <c r="D1090" i="8"/>
  <c r="D957" i="8"/>
  <c r="D438" i="8"/>
  <c r="D595" i="8"/>
  <c r="D112" i="8"/>
  <c r="D564" i="8"/>
  <c r="D856" i="8"/>
  <c r="D1049" i="8"/>
  <c r="D198" i="8"/>
  <c r="D82" i="8"/>
  <c r="D609" i="8"/>
  <c r="D1042" i="8"/>
  <c r="D987" i="8"/>
  <c r="D233" i="8"/>
  <c r="D543" i="8"/>
  <c r="D80" i="8"/>
  <c r="D729" i="8"/>
  <c r="D911" i="8"/>
  <c r="D267" i="8"/>
  <c r="D1019" i="8"/>
  <c r="D159" i="8"/>
  <c r="D599" i="8"/>
  <c r="D866" i="8"/>
  <c r="D776" i="8"/>
  <c r="D85" i="8"/>
  <c r="D685" i="8"/>
  <c r="D1017" i="8"/>
  <c r="D935" i="8"/>
  <c r="D840" i="8"/>
  <c r="D666" i="8"/>
  <c r="D563" i="8"/>
  <c r="D257" i="8"/>
  <c r="D663" i="8"/>
  <c r="D662" i="8"/>
  <c r="D631" i="8"/>
  <c r="D825" i="8"/>
  <c r="D713" i="8"/>
  <c r="D291" i="8"/>
  <c r="D208" i="8"/>
  <c r="D461" i="8"/>
  <c r="D243" i="8"/>
  <c r="D753" i="8"/>
  <c r="D1000" i="8"/>
  <c r="D817" i="8"/>
  <c r="D354" i="8"/>
  <c r="D540" i="8"/>
  <c r="D895" i="8"/>
  <c r="D307" i="8"/>
  <c r="D1045" i="8"/>
  <c r="D610" i="8"/>
  <c r="D995" i="8"/>
  <c r="D346" i="8"/>
  <c r="D874" i="8"/>
  <c r="D235" i="8"/>
  <c r="D906" i="8"/>
  <c r="D301" i="8"/>
  <c r="D426" i="8"/>
  <c r="D182" i="8"/>
  <c r="D491" i="8"/>
  <c r="D942" i="8"/>
  <c r="D855" i="8"/>
  <c r="D722" i="8"/>
  <c r="D171" i="8"/>
  <c r="D429" i="8"/>
  <c r="D790" i="8"/>
  <c r="D522" i="8"/>
  <c r="D931" i="8"/>
  <c r="D1005" i="8"/>
  <c r="D396" i="8"/>
  <c r="D769" i="8"/>
  <c r="D475" i="8"/>
  <c r="D819" i="8"/>
  <c r="D1066" i="8"/>
  <c r="I913" i="8" l="1"/>
  <c r="K913" i="8" s="1"/>
  <c r="I864" i="8"/>
  <c r="K864" i="8" s="1"/>
  <c r="I85" i="8"/>
  <c r="I782" i="8"/>
  <c r="K782" i="8" s="1"/>
  <c r="I978" i="8"/>
  <c r="K978" i="8" s="1"/>
  <c r="I1081" i="8"/>
  <c r="K1081" i="8" s="1"/>
  <c r="I975" i="8"/>
  <c r="K975" i="8" s="1"/>
  <c r="I1011" i="8"/>
  <c r="K1011" i="8" s="1"/>
  <c r="I274" i="8"/>
  <c r="K274" i="8" s="1"/>
  <c r="I936" i="8"/>
  <c r="K936" i="8" s="1"/>
  <c r="I536" i="8"/>
  <c r="K536" i="8" s="1"/>
  <c r="I359" i="8"/>
  <c r="K359" i="8" s="1"/>
  <c r="I417" i="8"/>
  <c r="K417" i="8" s="1"/>
  <c r="I1083" i="8"/>
  <c r="K1083" i="8" s="1"/>
  <c r="I575" i="8"/>
  <c r="K575" i="8" s="1"/>
  <c r="I329" i="8"/>
  <c r="K329" i="8" s="1"/>
  <c r="I762" i="8"/>
  <c r="K762" i="8" s="1"/>
  <c r="I289" i="8"/>
  <c r="K289" i="8" s="1"/>
  <c r="I885" i="8"/>
  <c r="K885" i="8" s="1"/>
  <c r="I1052" i="8"/>
  <c r="K1052" i="8" s="1"/>
  <c r="I322" i="8"/>
  <c r="K322" i="8" s="1"/>
  <c r="I507" i="8"/>
  <c r="K507" i="8" s="1"/>
  <c r="I164" i="8"/>
  <c r="K164" i="8" s="1"/>
  <c r="G164" i="11" s="1"/>
  <c r="I788" i="8"/>
  <c r="K788" i="8" s="1"/>
  <c r="I200" i="8"/>
  <c r="I561" i="8"/>
  <c r="K561" i="8" s="1"/>
  <c r="I513" i="8"/>
  <c r="K513" i="8" s="1"/>
  <c r="I149" i="8"/>
  <c r="K149" i="8" s="1"/>
  <c r="I182" i="8"/>
  <c r="K182" i="8" s="1"/>
  <c r="R182" i="7" s="1"/>
  <c r="I564" i="8"/>
  <c r="K564" i="8" s="1"/>
  <c r="I628" i="8"/>
  <c r="K628" i="8" s="1"/>
  <c r="I740" i="8"/>
  <c r="K740" i="8" s="1"/>
  <c r="I876" i="8"/>
  <c r="K876" i="8" s="1"/>
  <c r="I213" i="8"/>
  <c r="K213" i="8" s="1"/>
  <c r="I745" i="8"/>
  <c r="K745" i="8" s="1"/>
  <c r="I522" i="8"/>
  <c r="K522" i="8" s="1"/>
  <c r="I750" i="8"/>
  <c r="K750" i="8" s="1"/>
  <c r="I378" i="8"/>
  <c r="K378" i="8" s="1"/>
  <c r="I1017" i="8"/>
  <c r="K1017" i="8" s="1"/>
  <c r="I356" i="8"/>
  <c r="K356" i="8" s="1"/>
  <c r="I893" i="8"/>
  <c r="K893" i="8" s="1"/>
  <c r="I380" i="8"/>
  <c r="K380" i="8" s="1"/>
  <c r="I697" i="8"/>
  <c r="K697" i="8" s="1"/>
  <c r="I262" i="8"/>
  <c r="K262" i="8" s="1"/>
  <c r="I723" i="8"/>
  <c r="K723" i="8" s="1"/>
  <c r="I211" i="8"/>
  <c r="K211" i="8" s="1"/>
  <c r="I333" i="8"/>
  <c r="K333" i="8" s="1"/>
  <c r="I291" i="8"/>
  <c r="K291" i="8" s="1"/>
  <c r="I528" i="8"/>
  <c r="K528" i="8" s="1"/>
  <c r="I829" i="8"/>
  <c r="K829" i="8" s="1"/>
  <c r="I546" i="8"/>
  <c r="K546" i="8" s="1"/>
  <c r="I388" i="8"/>
  <c r="K388" i="8" s="1"/>
  <c r="I279" i="8"/>
  <c r="K279" i="8" s="1"/>
  <c r="I911" i="8"/>
  <c r="K911" i="8" s="1"/>
  <c r="I102" i="8"/>
  <c r="I386" i="8"/>
  <c r="K386" i="8" s="1"/>
  <c r="I387" i="8"/>
  <c r="K387" i="8" s="1"/>
  <c r="I971" i="8"/>
  <c r="K971" i="8" s="1"/>
  <c r="I819" i="8"/>
  <c r="K819" i="8" s="1"/>
  <c r="I93" i="8"/>
  <c r="I631" i="8"/>
  <c r="K631" i="8" s="1"/>
  <c r="I1053" i="8"/>
  <c r="K1053" i="8" s="1"/>
  <c r="I691" i="8"/>
  <c r="K691" i="8" s="1"/>
  <c r="I301" i="8"/>
  <c r="K301" i="8" s="1"/>
  <c r="I722" i="8"/>
  <c r="K722" i="8" s="1"/>
  <c r="I187" i="8"/>
  <c r="I672" i="8"/>
  <c r="K672" i="8" s="1"/>
  <c r="I129" i="8"/>
  <c r="I890" i="8"/>
  <c r="K890" i="8" s="1"/>
  <c r="I585" i="8"/>
  <c r="K585" i="8" s="1"/>
  <c r="I985" i="8"/>
  <c r="K985" i="8" s="1"/>
  <c r="I193" i="8"/>
  <c r="P193" i="7" s="1"/>
  <c r="I88" i="8"/>
  <c r="I335" i="8"/>
  <c r="K335" i="8" s="1"/>
  <c r="I483" i="8"/>
  <c r="K483" i="8" s="1"/>
  <c r="I428" i="8"/>
  <c r="K428" i="8" s="1"/>
  <c r="I91" i="8"/>
  <c r="K91" i="8" s="1"/>
  <c r="I169" i="8"/>
  <c r="I1020" i="8"/>
  <c r="K1020" i="8" s="1"/>
  <c r="I789" i="8"/>
  <c r="K789" i="8" s="1"/>
  <c r="I974" i="8"/>
  <c r="K974" i="8" s="1"/>
  <c r="I611" i="8"/>
  <c r="K611" i="8" s="1"/>
  <c r="I204" i="8"/>
  <c r="K204" i="8" s="1"/>
  <c r="I632" i="8"/>
  <c r="K632" i="8" s="1"/>
  <c r="I953" i="8"/>
  <c r="K953" i="8" s="1"/>
  <c r="I518" i="8"/>
  <c r="K518" i="8" s="1"/>
  <c r="I1000" i="8"/>
  <c r="K1000" i="8" s="1"/>
  <c r="I853" i="8"/>
  <c r="K853" i="8" s="1"/>
  <c r="I670" i="8"/>
  <c r="K670" i="8" s="1"/>
  <c r="I931" i="8"/>
  <c r="K931" i="8" s="1"/>
  <c r="I847" i="8"/>
  <c r="K847" i="8" s="1"/>
  <c r="I562" i="8"/>
  <c r="K562" i="8" s="1"/>
  <c r="I578" i="8"/>
  <c r="K578" i="8" s="1"/>
  <c r="I126" i="8"/>
  <c r="P126" i="7" s="1"/>
  <c r="I429" i="8"/>
  <c r="K429" i="8" s="1"/>
  <c r="I845" i="8"/>
  <c r="K845" i="8" s="1"/>
  <c r="I559" i="8"/>
  <c r="K559" i="8" s="1"/>
  <c r="I933" i="8"/>
  <c r="K933" i="8" s="1"/>
  <c r="I741" i="8"/>
  <c r="K741" i="8" s="1"/>
  <c r="I1092" i="8"/>
  <c r="K1092" i="8" s="1"/>
  <c r="I927" i="8"/>
  <c r="K927" i="8" s="1"/>
  <c r="I423" i="8"/>
  <c r="K423" i="8" s="1"/>
  <c r="I328" i="8"/>
  <c r="K328" i="8" s="1"/>
  <c r="I340" i="8"/>
  <c r="K340" i="8" s="1"/>
  <c r="I760" i="8"/>
  <c r="K760" i="8" s="1"/>
  <c r="I330" i="8"/>
  <c r="K330" i="8" s="1"/>
  <c r="I453" i="8"/>
  <c r="K453" i="8" s="1"/>
  <c r="I988" i="8"/>
  <c r="K988" i="8" s="1"/>
  <c r="I718" i="8"/>
  <c r="K718" i="8" s="1"/>
  <c r="I1014" i="8"/>
  <c r="K1014" i="8" s="1"/>
  <c r="I451" i="8"/>
  <c r="K451" i="8" s="1"/>
  <c r="I377" i="8"/>
  <c r="K377" i="8" s="1"/>
  <c r="I545" i="8"/>
  <c r="K545" i="8" s="1"/>
  <c r="I1086" i="8"/>
  <c r="K1086" i="8" s="1"/>
  <c r="I1073" i="8"/>
  <c r="K1073" i="8" s="1"/>
  <c r="I399" i="8"/>
  <c r="K399" i="8" s="1"/>
  <c r="I749" i="8"/>
  <c r="K749" i="8" s="1"/>
  <c r="I353" i="8"/>
  <c r="K353" i="8" s="1"/>
  <c r="I493" i="8"/>
  <c r="K493" i="8" s="1"/>
  <c r="I668" i="8"/>
  <c r="K668" i="8" s="1"/>
  <c r="I998" i="8"/>
  <c r="K998" i="8" s="1"/>
  <c r="I97" i="8"/>
  <c r="I458" i="8"/>
  <c r="K458" i="8" s="1"/>
  <c r="I1076" i="8"/>
  <c r="K1076" i="8" s="1"/>
  <c r="I675" i="8"/>
  <c r="K675" i="8" s="1"/>
  <c r="I874" i="8"/>
  <c r="K874" i="8" s="1"/>
  <c r="I287" i="8"/>
  <c r="K287" i="8" s="1"/>
  <c r="I897" i="8"/>
  <c r="K897" i="8" s="1"/>
  <c r="I796" i="8"/>
  <c r="K796" i="8" s="1"/>
  <c r="I1042" i="8"/>
  <c r="K1042" i="8" s="1"/>
  <c r="I459" i="8"/>
  <c r="K459" i="8" s="1"/>
  <c r="I80" i="8"/>
  <c r="I371" i="8"/>
  <c r="K371" i="8" s="1"/>
  <c r="I116" i="8"/>
  <c r="I627" i="8"/>
  <c r="K627" i="8" s="1"/>
  <c r="I445" i="8"/>
  <c r="K445" i="8" s="1"/>
  <c r="I824" i="8"/>
  <c r="K824" i="8" s="1"/>
  <c r="I276" i="8"/>
  <c r="K276" i="8" s="1"/>
  <c r="I334" i="8"/>
  <c r="K334" i="8" s="1"/>
  <c r="I1057" i="8"/>
  <c r="K1057" i="8" s="1"/>
  <c r="I257" i="8"/>
  <c r="K257" i="8" s="1"/>
  <c r="I94" i="8"/>
  <c r="I288" i="8"/>
  <c r="K288" i="8" s="1"/>
  <c r="I981" i="8"/>
  <c r="K981" i="8" s="1"/>
  <c r="I142" i="8"/>
  <c r="I655" i="8"/>
  <c r="K655" i="8" s="1"/>
  <c r="I203" i="8"/>
  <c r="K203" i="8" s="1"/>
  <c r="I509" i="8"/>
  <c r="K509" i="8" s="1"/>
  <c r="I1062" i="8"/>
  <c r="K1062" i="8" s="1"/>
  <c r="I648" i="8"/>
  <c r="K648" i="8" s="1"/>
  <c r="I609" i="8"/>
  <c r="K609" i="8" s="1"/>
  <c r="I236" i="8"/>
  <c r="K236" i="8" s="1"/>
  <c r="I373" i="8"/>
  <c r="K373" i="8" s="1"/>
  <c r="I704" i="8"/>
  <c r="K704" i="8" s="1"/>
  <c r="I823" i="8"/>
  <c r="K823" i="8" s="1"/>
  <c r="I773" i="8"/>
  <c r="K773" i="8" s="1"/>
  <c r="I183" i="8"/>
  <c r="P183" i="7" s="1"/>
  <c r="I430" i="8"/>
  <c r="K430" i="8" s="1"/>
  <c r="I1013" i="8"/>
  <c r="K1013" i="8" s="1"/>
  <c r="I1093" i="8"/>
  <c r="K1093" i="8" s="1"/>
  <c r="I275" i="8"/>
  <c r="K275" i="8" s="1"/>
  <c r="I251" i="8"/>
  <c r="K251" i="8" s="1"/>
  <c r="I736" i="8"/>
  <c r="K736" i="8" s="1"/>
  <c r="I217" i="8"/>
  <c r="K217" i="8" s="1"/>
  <c r="I247" i="8"/>
  <c r="K247" i="8" s="1"/>
  <c r="I698" i="8"/>
  <c r="K698" i="8" s="1"/>
  <c r="I144" i="8"/>
  <c r="I607" i="8"/>
  <c r="K607" i="8" s="1"/>
  <c r="I923" i="8"/>
  <c r="K923" i="8" s="1"/>
  <c r="I226" i="8"/>
  <c r="K226" i="8" s="1"/>
  <c r="I494" i="8"/>
  <c r="K494" i="8" s="1"/>
  <c r="I290" i="8"/>
  <c r="K290" i="8" s="1"/>
  <c r="I852" i="8"/>
  <c r="K852" i="8" s="1"/>
  <c r="I791" i="8"/>
  <c r="K791" i="8" s="1"/>
  <c r="I737" i="8"/>
  <c r="K737" i="8" s="1"/>
  <c r="I619" i="8"/>
  <c r="K619" i="8" s="1"/>
  <c r="I1049" i="8"/>
  <c r="K1049" i="8" s="1"/>
  <c r="I166" i="8"/>
  <c r="I177" i="8"/>
  <c r="I677" i="8"/>
  <c r="K677" i="8" s="1"/>
  <c r="I857" i="8"/>
  <c r="K857" i="8" s="1"/>
  <c r="I818" i="8"/>
  <c r="K818" i="8" s="1"/>
  <c r="I919" i="8"/>
  <c r="K919" i="8" s="1"/>
  <c r="I316" i="8"/>
  <c r="K316" i="8" s="1"/>
  <c r="I201" i="8"/>
  <c r="K201" i="8" s="1"/>
  <c r="I136" i="8"/>
  <c r="I651" i="8"/>
  <c r="K651" i="8" s="1"/>
  <c r="I475" i="8"/>
  <c r="K475" i="8" s="1"/>
  <c r="I616" i="8"/>
  <c r="K616" i="8" s="1"/>
  <c r="I681" i="8"/>
  <c r="K681" i="8" s="1"/>
  <c r="I460" i="8"/>
  <c r="K460" i="8" s="1"/>
  <c r="I1061" i="8"/>
  <c r="K1061" i="8" s="1"/>
  <c r="I225" i="8"/>
  <c r="K225" i="8" s="1"/>
  <c r="I104" i="8"/>
  <c r="I400" i="8"/>
  <c r="K400" i="8" s="1"/>
  <c r="I903" i="8"/>
  <c r="K903" i="8" s="1"/>
  <c r="I1030" i="8"/>
  <c r="K1030" i="8" s="1"/>
  <c r="I297" i="8"/>
  <c r="K297" i="8" s="1"/>
  <c r="I835" i="8"/>
  <c r="K835" i="8" s="1"/>
  <c r="I972" i="8"/>
  <c r="K972" i="8" s="1"/>
  <c r="I767" i="8"/>
  <c r="K767" i="8" s="1"/>
  <c r="I117" i="8"/>
  <c r="I662" i="8"/>
  <c r="K662" i="8" s="1"/>
  <c r="I286" i="8"/>
  <c r="K286" i="8" s="1"/>
  <c r="I84" i="8"/>
  <c r="P84" i="7" s="1"/>
  <c r="I363" i="8"/>
  <c r="K363" i="8" s="1"/>
  <c r="I602" i="8"/>
  <c r="K602" i="8" s="1"/>
  <c r="I343" i="8"/>
  <c r="K343" i="8" s="1"/>
  <c r="I498" i="8"/>
  <c r="K498" i="8" s="1"/>
  <c r="I173" i="8"/>
  <c r="I354" i="8"/>
  <c r="K354" i="8" s="1"/>
  <c r="I119" i="8"/>
  <c r="I821" i="8"/>
  <c r="K821" i="8" s="1"/>
  <c r="I593" i="8"/>
  <c r="K593" i="8" s="1"/>
  <c r="I570" i="8"/>
  <c r="K570" i="8" s="1"/>
  <c r="I658" i="8"/>
  <c r="K658" i="8" s="1"/>
  <c r="I649" i="8"/>
  <c r="K649" i="8" s="1"/>
  <c r="I216" i="8"/>
  <c r="K216" i="8" s="1"/>
  <c r="I777" i="8"/>
  <c r="K777" i="8" s="1"/>
  <c r="I756" i="8"/>
  <c r="K756" i="8" s="1"/>
  <c r="I568" i="8"/>
  <c r="K568" i="8" s="1"/>
  <c r="I156" i="8"/>
  <c r="I1084" i="8"/>
  <c r="K1084" i="8" s="1"/>
  <c r="I1022" i="8"/>
  <c r="K1022" i="8" s="1"/>
  <c r="I617" i="8"/>
  <c r="K617" i="8" s="1"/>
  <c r="I700" i="8"/>
  <c r="K700" i="8" s="1"/>
  <c r="I1025" i="8"/>
  <c r="K1025" i="8" s="1"/>
  <c r="I766" i="8"/>
  <c r="K766" i="8" s="1"/>
  <c r="I986" i="8"/>
  <c r="K986" i="8" s="1"/>
  <c r="I640" i="8"/>
  <c r="K640" i="8" s="1"/>
  <c r="I253" i="8"/>
  <c r="K253" i="8" s="1"/>
  <c r="I1068" i="8"/>
  <c r="K1068" i="8" s="1"/>
  <c r="I319" i="8"/>
  <c r="K319" i="8" s="1"/>
  <c r="I434" i="8"/>
  <c r="K434" i="8" s="1"/>
  <c r="I314" i="8"/>
  <c r="K314" i="8" s="1"/>
  <c r="I645" i="8"/>
  <c r="K645" i="8" s="1"/>
  <c r="I383" i="8"/>
  <c r="K383" i="8" s="1"/>
  <c r="I210" i="8"/>
  <c r="K210" i="8" s="1"/>
  <c r="I414" i="8"/>
  <c r="K414" i="8" s="1"/>
  <c r="I625" i="8"/>
  <c r="K625" i="8" s="1"/>
  <c r="I664" i="8"/>
  <c r="K664" i="8" s="1"/>
  <c r="I96" i="8"/>
  <c r="I565" i="8"/>
  <c r="K565" i="8" s="1"/>
  <c r="I157" i="8"/>
  <c r="I474" i="8"/>
  <c r="K474" i="8" s="1"/>
  <c r="I112" i="8"/>
  <c r="I810" i="8"/>
  <c r="K810" i="8" s="1"/>
  <c r="I341" i="8"/>
  <c r="K341" i="8" s="1"/>
  <c r="I110" i="8"/>
  <c r="I751" i="8"/>
  <c r="K751" i="8" s="1"/>
  <c r="I868" i="8"/>
  <c r="K868" i="8" s="1"/>
  <c r="I339" i="8"/>
  <c r="K339" i="8" s="1"/>
  <c r="I337" i="8"/>
  <c r="K337" i="8" s="1"/>
  <c r="I1035" i="8"/>
  <c r="K1035" i="8" s="1"/>
  <c r="I87" i="8"/>
  <c r="I264" i="8"/>
  <c r="K264" i="8" s="1"/>
  <c r="I685" i="8"/>
  <c r="K685" i="8" s="1"/>
  <c r="I315" i="8"/>
  <c r="K315" i="8" s="1"/>
  <c r="I541" i="8"/>
  <c r="K541" i="8" s="1"/>
  <c r="I686" i="8"/>
  <c r="K686" i="8" s="1"/>
  <c r="I413" i="8"/>
  <c r="K413" i="8" s="1"/>
  <c r="I753" i="8"/>
  <c r="K753" i="8" s="1"/>
  <c r="I368" i="8"/>
  <c r="K368" i="8" s="1"/>
  <c r="I547" i="8"/>
  <c r="K547" i="8" s="1"/>
  <c r="I848" i="8"/>
  <c r="K848" i="8" s="1"/>
  <c r="I1004" i="8"/>
  <c r="K1004" i="8" s="1"/>
  <c r="I629" i="8"/>
  <c r="K629" i="8" s="1"/>
  <c r="I1080" i="8"/>
  <c r="K1080" i="8" s="1"/>
  <c r="I656" i="8"/>
  <c r="K656" i="8" s="1"/>
  <c r="I456" i="8"/>
  <c r="K456" i="8" s="1"/>
  <c r="I626" i="8"/>
  <c r="K626" i="8" s="1"/>
  <c r="I362" i="8"/>
  <c r="K362" i="8" s="1"/>
  <c r="I255" i="8"/>
  <c r="K255" i="8" s="1"/>
  <c r="I1010" i="8"/>
  <c r="K1010" i="8" s="1"/>
  <c r="I834" i="8"/>
  <c r="K834" i="8" s="1"/>
  <c r="I198" i="8"/>
  <c r="K198" i="8" s="1"/>
  <c r="I769" i="8"/>
  <c r="K769" i="8" s="1"/>
  <c r="I364" i="8"/>
  <c r="K364" i="8" s="1"/>
  <c r="I125" i="8"/>
  <c r="P125" i="7" s="1"/>
  <c r="I865" i="8"/>
  <c r="K865" i="8" s="1"/>
  <c r="I800" i="8"/>
  <c r="K800" i="8" s="1"/>
  <c r="I1012" i="8"/>
  <c r="K1012" i="8" s="1"/>
  <c r="I772" i="8"/>
  <c r="K772" i="8" s="1"/>
  <c r="I815" i="8"/>
  <c r="K815" i="8" s="1"/>
  <c r="I511" i="8"/>
  <c r="K511" i="8" s="1"/>
  <c r="I519" i="8"/>
  <c r="K519" i="8" s="1"/>
  <c r="I420" i="8"/>
  <c r="K420" i="8" s="1"/>
  <c r="I310" i="8"/>
  <c r="K310" i="8" s="1"/>
  <c r="I395" i="8"/>
  <c r="K395" i="8" s="1"/>
  <c r="I912" i="8"/>
  <c r="K912" i="8" s="1"/>
  <c r="I887" i="8"/>
  <c r="K887" i="8" s="1"/>
  <c r="I525" i="8"/>
  <c r="K525" i="8" s="1"/>
  <c r="I292" i="8"/>
  <c r="K292" i="8" s="1"/>
  <c r="I529" i="8"/>
  <c r="K529" i="8" s="1"/>
  <c r="I240" i="8"/>
  <c r="K240" i="8" s="1"/>
  <c r="I539" i="8"/>
  <c r="K539" i="8" s="1"/>
  <c r="I108" i="8"/>
  <c r="I858" i="8"/>
  <c r="K858" i="8" s="1"/>
  <c r="I859" i="8"/>
  <c r="K859" i="8" s="1"/>
  <c r="I140" i="8"/>
  <c r="K140" i="8" s="1"/>
  <c r="I1007" i="8"/>
  <c r="K1007" i="8" s="1"/>
  <c r="I464" i="8"/>
  <c r="K464" i="8" s="1"/>
  <c r="I124" i="8"/>
  <c r="I138" i="8"/>
  <c r="K138" i="8" s="1"/>
  <c r="I922" i="8"/>
  <c r="K922" i="8" s="1"/>
  <c r="I89" i="8"/>
  <c r="P89" i="7" s="1"/>
  <c r="I1056" i="8"/>
  <c r="K1056" i="8" s="1"/>
  <c r="I143" i="8"/>
  <c r="I843" i="8"/>
  <c r="K843" i="8" s="1"/>
  <c r="I305" i="8"/>
  <c r="K305" i="8" s="1"/>
  <c r="I967" i="8"/>
  <c r="K967" i="8" s="1"/>
  <c r="I181" i="8"/>
  <c r="I787" i="8"/>
  <c r="K787" i="8" s="1"/>
  <c r="I820" i="8"/>
  <c r="K820" i="8" s="1"/>
  <c r="I828" i="8"/>
  <c r="K828" i="8" s="1"/>
  <c r="I854" i="8"/>
  <c r="K854" i="8" s="1"/>
  <c r="I840" i="8"/>
  <c r="K840" i="8" s="1"/>
  <c r="I621" i="8"/>
  <c r="K621" i="8" s="1"/>
  <c r="I1047" i="8"/>
  <c r="K1047" i="8" s="1"/>
  <c r="I455" i="8"/>
  <c r="K455" i="8" s="1"/>
  <c r="I243" i="8"/>
  <c r="K243" i="8" s="1"/>
  <c r="I1002" i="8"/>
  <c r="K1002" i="8" s="1"/>
  <c r="I841" i="8"/>
  <c r="K841" i="8" s="1"/>
  <c r="I653" i="8"/>
  <c r="K653" i="8" s="1"/>
  <c r="I469" i="8"/>
  <c r="K469" i="8" s="1"/>
  <c r="I1050" i="8"/>
  <c r="K1050" i="8" s="1"/>
  <c r="I634" i="8"/>
  <c r="K634" i="8" s="1"/>
  <c r="I914" i="8"/>
  <c r="K914" i="8" s="1"/>
  <c r="I717" i="8"/>
  <c r="K717" i="8" s="1"/>
  <c r="I1097" i="8"/>
  <c r="K1097" i="8" s="1"/>
  <c r="I179" i="8"/>
  <c r="K179" i="8" s="1"/>
  <c r="I497" i="8"/>
  <c r="K497" i="8" s="1"/>
  <c r="I844" i="8"/>
  <c r="K844" i="8" s="1"/>
  <c r="I898" i="8"/>
  <c r="K898" i="8" s="1"/>
  <c r="I659" i="8"/>
  <c r="K659" i="8" s="1"/>
  <c r="I742" i="8"/>
  <c r="K742" i="8" s="1"/>
  <c r="I603" i="8"/>
  <c r="K603" i="8" s="1"/>
  <c r="I101" i="8"/>
  <c r="I1059" i="8"/>
  <c r="K1059" i="8" s="1"/>
  <c r="I501" i="8"/>
  <c r="K501" i="8" s="1"/>
  <c r="I410" i="8"/>
  <c r="K410" i="8" s="1"/>
  <c r="I150" i="8"/>
  <c r="K150" i="8" s="1"/>
  <c r="G150" i="11" s="1"/>
  <c r="I569" i="8"/>
  <c r="K569" i="8" s="1"/>
  <c r="I261" i="8"/>
  <c r="K261" i="8" s="1"/>
  <c r="I591" i="8"/>
  <c r="K591" i="8" s="1"/>
  <c r="I238" i="8"/>
  <c r="K238" i="8" s="1"/>
  <c r="I680" i="8"/>
  <c r="K680" i="8" s="1"/>
  <c r="I392" i="8"/>
  <c r="K392" i="8" s="1"/>
  <c r="I272" i="8"/>
  <c r="K272" i="8" s="1"/>
  <c r="I258" i="8"/>
  <c r="K258" i="8" s="1"/>
  <c r="I850" i="8"/>
  <c r="K850" i="8" s="1"/>
  <c r="I489" i="8"/>
  <c r="K489" i="8" s="1"/>
  <c r="I906" i="8"/>
  <c r="K906" i="8" s="1"/>
  <c r="I415" i="8"/>
  <c r="K415" i="8" s="1"/>
  <c r="I95" i="8"/>
  <c r="I976" i="8"/>
  <c r="K976" i="8" s="1"/>
  <c r="I702" i="8"/>
  <c r="K702" i="8" s="1"/>
  <c r="I320" i="8"/>
  <c r="K320" i="8" s="1"/>
  <c r="I246" i="8"/>
  <c r="K246" i="8" s="1"/>
  <c r="I586" i="8"/>
  <c r="K586" i="8" s="1"/>
  <c r="I679" i="8"/>
  <c r="K679" i="8" s="1"/>
  <c r="I1100" i="8"/>
  <c r="K1100" i="8" s="1"/>
  <c r="I827" i="8"/>
  <c r="K827" i="8" s="1"/>
  <c r="I205" i="8"/>
  <c r="K205" i="8" s="1"/>
  <c r="I344" i="8"/>
  <c r="K344" i="8" s="1"/>
  <c r="I915" i="8"/>
  <c r="K915" i="8" s="1"/>
  <c r="I435" i="8"/>
  <c r="K435" i="8" s="1"/>
  <c r="I174" i="8"/>
  <c r="I1072" i="8"/>
  <c r="K1072" i="8" s="1"/>
  <c r="I1048" i="8"/>
  <c r="K1048" i="8" s="1"/>
  <c r="I811" i="8"/>
  <c r="K811" i="8" s="1"/>
  <c r="I896" i="8"/>
  <c r="K896" i="8" s="1"/>
  <c r="I595" i="8"/>
  <c r="K595" i="8" s="1"/>
  <c r="I855" i="8"/>
  <c r="K855" i="8" s="1"/>
  <c r="I348" i="8"/>
  <c r="K348" i="8" s="1"/>
  <c r="I1077" i="8"/>
  <c r="K1077" i="8" s="1"/>
  <c r="I947" i="8"/>
  <c r="K947" i="8" s="1"/>
  <c r="I719" i="8"/>
  <c r="K719" i="8" s="1"/>
  <c r="I802" i="8"/>
  <c r="K802" i="8" s="1"/>
  <c r="I352" i="8"/>
  <c r="K352" i="8" s="1"/>
  <c r="I949" i="8"/>
  <c r="K949" i="8" s="1"/>
  <c r="I676" i="8"/>
  <c r="K676" i="8" s="1"/>
  <c r="I674" i="8"/>
  <c r="K674" i="8" s="1"/>
  <c r="I856" i="8"/>
  <c r="K856" i="8" s="1"/>
  <c r="I832" i="8"/>
  <c r="K832" i="8" s="1"/>
  <c r="I485" i="8"/>
  <c r="K485" i="8" s="1"/>
  <c r="I331" i="8"/>
  <c r="K331" i="8" s="1"/>
  <c r="I836" i="8"/>
  <c r="K836" i="8" s="1"/>
  <c r="I199" i="8"/>
  <c r="K199" i="8" s="1"/>
  <c r="I268" i="8"/>
  <c r="K268" i="8" s="1"/>
  <c r="I351" i="8"/>
  <c r="K351" i="8" s="1"/>
  <c r="I705" i="8"/>
  <c r="K705" i="8" s="1"/>
  <c r="I1069" i="8"/>
  <c r="K1069" i="8" s="1"/>
  <c r="I951" i="8"/>
  <c r="K951" i="8" s="1"/>
  <c r="I418" i="8"/>
  <c r="K418" i="8" s="1"/>
  <c r="I900" i="8"/>
  <c r="K900" i="8" s="1"/>
  <c r="I218" i="8"/>
  <c r="K218" i="8" s="1"/>
  <c r="I924" i="8"/>
  <c r="K924" i="8" s="1"/>
  <c r="I901" i="8"/>
  <c r="K901" i="8" s="1"/>
  <c r="I512" i="8"/>
  <c r="K512" i="8" s="1"/>
  <c r="I573" i="8"/>
  <c r="K573" i="8" s="1"/>
  <c r="I620" i="8"/>
  <c r="K620" i="8" s="1"/>
  <c r="I970" i="8"/>
  <c r="K970" i="8" s="1"/>
  <c r="I321" i="8"/>
  <c r="K321" i="8" s="1"/>
  <c r="I1008" i="8"/>
  <c r="K1008" i="8" s="1"/>
  <c r="I660" i="8"/>
  <c r="K660" i="8" s="1"/>
  <c r="I1065" i="8"/>
  <c r="K1065" i="8" s="1"/>
  <c r="I419" i="8"/>
  <c r="K419" i="8" s="1"/>
  <c r="I678" i="8"/>
  <c r="K678" i="8" s="1"/>
  <c r="I615" i="8"/>
  <c r="K615" i="8" s="1"/>
  <c r="I728" i="8"/>
  <c r="K728" i="8" s="1"/>
  <c r="I437" i="8"/>
  <c r="K437" i="8" s="1"/>
  <c r="I403" i="8"/>
  <c r="K403" i="8" s="1"/>
  <c r="I219" i="8"/>
  <c r="K219" i="8" s="1"/>
  <c r="I831" i="8"/>
  <c r="K831" i="8" s="1"/>
  <c r="I1033" i="8"/>
  <c r="K1033" i="8" s="1"/>
  <c r="I942" i="8"/>
  <c r="K942" i="8" s="1"/>
  <c r="I154" i="8"/>
  <c r="K154" i="8" s="1"/>
  <c r="R154" i="7" s="1"/>
  <c r="I790" i="8"/>
  <c r="K790" i="8" s="1"/>
  <c r="I997" i="8"/>
  <c r="K997" i="8" s="1"/>
  <c r="I168" i="8"/>
  <c r="I746" i="8"/>
  <c r="K746" i="8" s="1"/>
  <c r="I326" i="8"/>
  <c r="K326" i="8" s="1"/>
  <c r="I250" i="8"/>
  <c r="K250" i="8" s="1"/>
  <c r="I758" i="8"/>
  <c r="K758" i="8" s="1"/>
  <c r="I153" i="8"/>
  <c r="I612" i="8"/>
  <c r="K612" i="8" s="1"/>
  <c r="I160" i="8"/>
  <c r="I757" i="8"/>
  <c r="K757" i="8" s="1"/>
  <c r="I958" i="8"/>
  <c r="K958" i="8" s="1"/>
  <c r="I366" i="8"/>
  <c r="K366" i="8" s="1"/>
  <c r="I431" i="8"/>
  <c r="K431" i="8" s="1"/>
  <c r="I208" i="8"/>
  <c r="K208" i="8" s="1"/>
  <c r="I444" i="8"/>
  <c r="K444" i="8" s="1"/>
  <c r="I488" i="8"/>
  <c r="K488" i="8" s="1"/>
  <c r="I989" i="8"/>
  <c r="K989" i="8" s="1"/>
  <c r="I1021" i="8"/>
  <c r="K1021" i="8" s="1"/>
  <c r="I372" i="8"/>
  <c r="K372" i="8" s="1"/>
  <c r="I1051" i="8"/>
  <c r="K1051" i="8" s="1"/>
  <c r="I398" i="8"/>
  <c r="K398" i="8" s="1"/>
  <c r="I1058" i="8"/>
  <c r="K1058" i="8" s="1"/>
  <c r="I709" i="8"/>
  <c r="K709" i="8" s="1"/>
  <c r="I477" i="8"/>
  <c r="K477" i="8" s="1"/>
  <c r="I1039" i="8"/>
  <c r="K1039" i="8" s="1"/>
  <c r="I191" i="8"/>
  <c r="I671" i="8"/>
  <c r="K671" i="8" s="1"/>
  <c r="I527" i="8"/>
  <c r="K527" i="8" s="1"/>
  <c r="I175" i="8"/>
  <c r="I554" i="8"/>
  <c r="K554" i="8" s="1"/>
  <c r="I209" i="8"/>
  <c r="K209" i="8" s="1"/>
  <c r="I332" i="8"/>
  <c r="K332" i="8" s="1"/>
  <c r="I1096" i="8"/>
  <c r="K1096" i="8" s="1"/>
  <c r="I412" i="8"/>
  <c r="K412" i="8" s="1"/>
  <c r="I370" i="8"/>
  <c r="K370" i="8" s="1"/>
  <c r="I908" i="8"/>
  <c r="K908" i="8" s="1"/>
  <c r="I977" i="8"/>
  <c r="K977" i="8" s="1"/>
  <c r="I596" i="8"/>
  <c r="K596" i="8" s="1"/>
  <c r="I1003" i="8"/>
  <c r="K1003" i="8" s="1"/>
  <c r="I984" i="8"/>
  <c r="K984" i="8" s="1"/>
  <c r="I1066" i="8"/>
  <c r="K1066" i="8" s="1"/>
  <c r="I402" i="8"/>
  <c r="K402" i="8" s="1"/>
  <c r="I158" i="8"/>
  <c r="I232" i="8"/>
  <c r="K232" i="8" s="1"/>
  <c r="I690" i="8"/>
  <c r="K690" i="8" s="1"/>
  <c r="I535" i="8"/>
  <c r="K535" i="8" s="1"/>
  <c r="I1018" i="8"/>
  <c r="K1018" i="8" s="1"/>
  <c r="I496" i="8"/>
  <c r="K496" i="8" s="1"/>
  <c r="I214" i="8"/>
  <c r="K214" i="8" s="1"/>
  <c r="I805" i="8"/>
  <c r="K805" i="8" s="1"/>
  <c r="I588" i="8"/>
  <c r="K588" i="8" s="1"/>
  <c r="I515" i="8"/>
  <c r="K515" i="8" s="1"/>
  <c r="I308" i="8"/>
  <c r="K308" i="8" s="1"/>
  <c r="I239" i="8"/>
  <c r="K239" i="8" s="1"/>
  <c r="I708" i="8"/>
  <c r="K708" i="8" s="1"/>
  <c r="I557" i="8"/>
  <c r="K557" i="8" s="1"/>
  <c r="I980" i="8"/>
  <c r="K980" i="8" s="1"/>
  <c r="I793" i="8"/>
  <c r="K793" i="8" s="1"/>
  <c r="I703" i="8"/>
  <c r="K703" i="8" s="1"/>
  <c r="I432" i="8"/>
  <c r="K432" i="8" s="1"/>
  <c r="I195" i="8"/>
  <c r="K195" i="8" s="1"/>
  <c r="I1027" i="8"/>
  <c r="K1027" i="8" s="1"/>
  <c r="I755" i="8"/>
  <c r="K755" i="8" s="1"/>
  <c r="I230" i="8"/>
  <c r="K230" i="8" s="1"/>
  <c r="I706" i="8"/>
  <c r="K706" i="8" s="1"/>
  <c r="I161" i="8"/>
  <c r="I281" i="8"/>
  <c r="K281" i="8" s="1"/>
  <c r="I683" i="8"/>
  <c r="K683" i="8" s="1"/>
  <c r="I242" i="8"/>
  <c r="K242" i="8" s="1"/>
  <c r="I167" i="8"/>
  <c r="E167" i="11" s="1"/>
  <c r="I233" i="8"/>
  <c r="K233" i="8" s="1"/>
  <c r="I1087" i="8"/>
  <c r="K1087" i="8" s="1"/>
  <c r="I837" i="8"/>
  <c r="K837" i="8" s="1"/>
  <c r="I194" i="8"/>
  <c r="K194" i="8" s="1"/>
  <c r="I450" i="8"/>
  <c r="K450" i="8" s="1"/>
  <c r="I965" i="8"/>
  <c r="K965" i="8" s="1"/>
  <c r="I446" i="8"/>
  <c r="K446" i="8" s="1"/>
  <c r="I505" i="8"/>
  <c r="K505" i="8" s="1"/>
  <c r="I552" i="8"/>
  <c r="K552" i="8" s="1"/>
  <c r="I688" i="8"/>
  <c r="K688" i="8" s="1"/>
  <c r="I234" i="8"/>
  <c r="K234" i="8" s="1"/>
  <c r="I644" i="8"/>
  <c r="K644" i="8" s="1"/>
  <c r="I809" i="8"/>
  <c r="K809" i="8" s="1"/>
  <c r="I312" i="8"/>
  <c r="K312" i="8" s="1"/>
  <c r="I902" i="8"/>
  <c r="K902" i="8" s="1"/>
  <c r="I849" i="8"/>
  <c r="K849" i="8" s="1"/>
  <c r="I882" i="8"/>
  <c r="K882" i="8" s="1"/>
  <c r="I304" i="8"/>
  <c r="K304" i="8" s="1"/>
  <c r="I605" i="8"/>
  <c r="K605" i="8" s="1"/>
  <c r="I349" i="8"/>
  <c r="K349" i="8" s="1"/>
  <c r="I99" i="8"/>
  <c r="I533" i="8"/>
  <c r="K533" i="8" s="1"/>
  <c r="I875" i="8"/>
  <c r="K875" i="8" s="1"/>
  <c r="I1089" i="8"/>
  <c r="K1089" i="8" s="1"/>
  <c r="I735" i="8"/>
  <c r="K735" i="8" s="1"/>
  <c r="I128" i="8"/>
  <c r="I342" i="8"/>
  <c r="K342" i="8" s="1"/>
  <c r="I724" i="8"/>
  <c r="K724" i="8" s="1"/>
  <c r="I229" i="8"/>
  <c r="K229" i="8" s="1"/>
  <c r="I748" i="8"/>
  <c r="K748" i="8" s="1"/>
  <c r="I996" i="8"/>
  <c r="K996" i="8" s="1"/>
  <c r="I551" i="8"/>
  <c r="K551" i="8" s="1"/>
  <c r="I92" i="8"/>
  <c r="I943" i="8"/>
  <c r="K943" i="8" s="1"/>
  <c r="I610" i="8"/>
  <c r="K610" i="8" s="1"/>
  <c r="I566" i="8"/>
  <c r="K566" i="8" s="1"/>
  <c r="I1001" i="8"/>
  <c r="K1001" i="8" s="1"/>
  <c r="I779" i="8"/>
  <c r="K779" i="8" s="1"/>
  <c r="I696" i="8"/>
  <c r="K696" i="8" s="1"/>
  <c r="I798" i="8"/>
  <c r="K798" i="8" s="1"/>
  <c r="I1038" i="8"/>
  <c r="K1038" i="8" s="1"/>
  <c r="I235" i="8"/>
  <c r="K235" i="8" s="1"/>
  <c r="I734" i="8"/>
  <c r="K734" i="8" s="1"/>
  <c r="I768" i="8"/>
  <c r="K768" i="8" s="1"/>
  <c r="I739" i="8"/>
  <c r="K739" i="8" s="1"/>
  <c r="I869" i="8"/>
  <c r="K869" i="8" s="1"/>
  <c r="I396" i="8"/>
  <c r="K396" i="8" s="1"/>
  <c r="I937" i="8"/>
  <c r="K937" i="8" s="1"/>
  <c r="I381" i="8"/>
  <c r="K381" i="8" s="1"/>
  <c r="I492" i="8"/>
  <c r="K492" i="8" s="1"/>
  <c r="I1037" i="8"/>
  <c r="K1037" i="8" s="1"/>
  <c r="I220" i="8"/>
  <c r="K220" i="8" s="1"/>
  <c r="I720" i="8"/>
  <c r="K720" i="8" s="1"/>
  <c r="I822" i="8"/>
  <c r="K822" i="8" s="1"/>
  <c r="I946" i="8"/>
  <c r="K946" i="8" s="1"/>
  <c r="I945" i="8"/>
  <c r="K945" i="8" s="1"/>
  <c r="I271" i="8"/>
  <c r="K271" i="8" s="1"/>
  <c r="I701" i="8"/>
  <c r="K701" i="8" s="1"/>
  <c r="I729" i="8"/>
  <c r="K729" i="8" s="1"/>
  <c r="I808" i="8"/>
  <c r="K808" i="8" s="1"/>
  <c r="I443" i="8"/>
  <c r="K443" i="8" s="1"/>
  <c r="I202" i="8"/>
  <c r="K202" i="8" s="1"/>
  <c r="I904" i="8"/>
  <c r="K904" i="8" s="1"/>
  <c r="I872" i="8"/>
  <c r="K872" i="8" s="1"/>
  <c r="I385" i="8"/>
  <c r="K385" i="8" s="1"/>
  <c r="I699" i="8"/>
  <c r="K699" i="8" s="1"/>
  <c r="I439" i="8"/>
  <c r="K439" i="8" s="1"/>
  <c r="I780" i="8"/>
  <c r="K780" i="8" s="1"/>
  <c r="I266" i="8"/>
  <c r="K266" i="8" s="1"/>
  <c r="I120" i="8"/>
  <c r="I113" i="8"/>
  <c r="K113" i="8" s="1"/>
  <c r="G113" i="11" s="1"/>
  <c r="I873" i="8"/>
  <c r="K873" i="8" s="1"/>
  <c r="I441" i="8"/>
  <c r="K441" i="8" s="1"/>
  <c r="I544" i="8"/>
  <c r="K544" i="8" s="1"/>
  <c r="I159" i="8"/>
  <c r="I623" i="8"/>
  <c r="K623" i="8" s="1"/>
  <c r="I636" i="8"/>
  <c r="K636" i="8" s="1"/>
  <c r="I987" i="8"/>
  <c r="K987" i="8" s="1"/>
  <c r="I542" i="8"/>
  <c r="K542" i="8" s="1"/>
  <c r="I465" i="8"/>
  <c r="K465" i="8" s="1"/>
  <c r="I249" i="8"/>
  <c r="K249" i="8" s="1"/>
  <c r="I318" i="8"/>
  <c r="K318" i="8" s="1"/>
  <c r="I982" i="8"/>
  <c r="K982" i="8" s="1"/>
  <c r="I394" i="8"/>
  <c r="K394" i="8" s="1"/>
  <c r="I285" i="8"/>
  <c r="K285" i="8" s="1"/>
  <c r="I1067" i="8"/>
  <c r="K1067" i="8" s="1"/>
  <c r="I524" i="8"/>
  <c r="K524" i="8" s="1"/>
  <c r="I909" i="8"/>
  <c r="K909" i="8" s="1"/>
  <c r="I727" i="8"/>
  <c r="K727" i="8" s="1"/>
  <c r="I188" i="8"/>
  <c r="K188" i="8" s="1"/>
  <c r="I692" i="8"/>
  <c r="K692" i="8" s="1"/>
  <c r="I961" i="8"/>
  <c r="K961" i="8" s="1"/>
  <c r="I968" i="8"/>
  <c r="K968" i="8" s="1"/>
  <c r="I635" i="8"/>
  <c r="K635" i="8" s="1"/>
  <c r="I478" i="8"/>
  <c r="K478" i="8" s="1"/>
  <c r="I826" i="8"/>
  <c r="K826" i="8" s="1"/>
  <c r="I960" i="8"/>
  <c r="K960" i="8" s="1"/>
  <c r="I783" i="8"/>
  <c r="K783" i="8" s="1"/>
  <c r="I959" i="8"/>
  <c r="K959" i="8" s="1"/>
  <c r="I345" i="8"/>
  <c r="K345" i="8" s="1"/>
  <c r="I231" i="8"/>
  <c r="K231" i="8" s="1"/>
  <c r="I221" i="8"/>
  <c r="K221" i="8" s="1"/>
  <c r="I657" i="8"/>
  <c r="K657" i="8" s="1"/>
  <c r="I743" i="8"/>
  <c r="K743" i="8" s="1"/>
  <c r="I550" i="8"/>
  <c r="K550" i="8" s="1"/>
  <c r="I241" i="8"/>
  <c r="K241" i="8" s="1"/>
  <c r="I807" i="8"/>
  <c r="K807" i="8" s="1"/>
  <c r="I930" i="8"/>
  <c r="K930" i="8" s="1"/>
  <c r="I918" i="8"/>
  <c r="K918" i="8" s="1"/>
  <c r="I436" i="8"/>
  <c r="K436" i="8" s="1"/>
  <c r="I1036" i="8"/>
  <c r="K1036" i="8" s="1"/>
  <c r="I637" i="8"/>
  <c r="K637" i="8" s="1"/>
  <c r="I121" i="8"/>
  <c r="I375" i="8"/>
  <c r="K375" i="8" s="1"/>
  <c r="I641" i="8"/>
  <c r="K641" i="8" s="1"/>
  <c r="I463" i="8"/>
  <c r="K463" i="8" s="1"/>
  <c r="I838" i="8"/>
  <c r="K838" i="8" s="1"/>
  <c r="I883" i="8"/>
  <c r="K883" i="8" s="1"/>
  <c r="I763" i="8"/>
  <c r="K763" i="8" s="1"/>
  <c r="I1024" i="8"/>
  <c r="K1024" i="8" s="1"/>
  <c r="I776" i="8"/>
  <c r="K776" i="8" s="1"/>
  <c r="I730" i="8"/>
  <c r="K730" i="8" s="1"/>
  <c r="I145" i="8"/>
  <c r="I190" i="8"/>
  <c r="E190" i="11" s="1"/>
  <c r="I114" i="8"/>
  <c r="I732" i="8"/>
  <c r="K732" i="8" s="1"/>
  <c r="I993" i="8"/>
  <c r="K993" i="8" s="1"/>
  <c r="I317" i="8"/>
  <c r="K317" i="8" s="1"/>
  <c r="I163" i="8"/>
  <c r="I556" i="8"/>
  <c r="K556" i="8" s="1"/>
  <c r="I973" i="8"/>
  <c r="K973" i="8" s="1"/>
  <c r="I558" i="8"/>
  <c r="K558" i="8" s="1"/>
  <c r="I325" i="8"/>
  <c r="K325" i="8" s="1"/>
  <c r="I920" i="8"/>
  <c r="K920" i="8" s="1"/>
  <c r="I1015" i="8"/>
  <c r="K1015" i="8" s="1"/>
  <c r="I825" i="8"/>
  <c r="K825" i="8" s="1"/>
  <c r="I467" i="8"/>
  <c r="K467" i="8" s="1"/>
  <c r="I543" i="8"/>
  <c r="K543" i="8" s="1"/>
  <c r="I1060" i="8"/>
  <c r="K1060" i="8" s="1"/>
  <c r="I1043" i="8"/>
  <c r="K1043" i="8" s="1"/>
  <c r="I397" i="8"/>
  <c r="K397" i="8" s="1"/>
  <c r="I1040" i="8"/>
  <c r="K1040" i="8" s="1"/>
  <c r="I83" i="8"/>
  <c r="I131" i="8"/>
  <c r="I526" i="8"/>
  <c r="K526" i="8" s="1"/>
  <c r="I600" i="8"/>
  <c r="K600" i="8" s="1"/>
  <c r="I884" i="8"/>
  <c r="K884" i="8" s="1"/>
  <c r="I663" i="8"/>
  <c r="K663" i="8" s="1"/>
  <c r="I940" i="8"/>
  <c r="K940" i="8" s="1"/>
  <c r="I282" i="8"/>
  <c r="K282" i="8" s="1"/>
  <c r="I862" i="8"/>
  <c r="K862" i="8" s="1"/>
  <c r="I813" i="8"/>
  <c r="K813" i="8" s="1"/>
  <c r="I669" i="8"/>
  <c r="K669" i="8" s="1"/>
  <c r="I830" i="8"/>
  <c r="K830" i="8" s="1"/>
  <c r="I577" i="8"/>
  <c r="K577" i="8" s="1"/>
  <c r="I716" i="8"/>
  <c r="K716" i="8" s="1"/>
  <c r="I270" i="8"/>
  <c r="K270" i="8" s="1"/>
  <c r="I347" i="8"/>
  <c r="K347" i="8" s="1"/>
  <c r="I1064" i="8"/>
  <c r="K1064" i="8" s="1"/>
  <c r="I82" i="8"/>
  <c r="I594" i="8"/>
  <c r="K594" i="8" s="1"/>
  <c r="I127" i="8"/>
  <c r="E127" i="11" s="1"/>
  <c r="I222" i="8"/>
  <c r="K222" i="8" s="1"/>
  <c r="I613" i="8"/>
  <c r="K613" i="8" s="1"/>
  <c r="I245" i="8"/>
  <c r="K245" i="8" s="1"/>
  <c r="I98" i="8"/>
  <c r="I449" i="8"/>
  <c r="K449" i="8" s="1"/>
  <c r="I638" i="8"/>
  <c r="K638" i="8" s="1"/>
  <c r="I269" i="8"/>
  <c r="K269" i="8" s="1"/>
  <c r="I878" i="8"/>
  <c r="K878" i="8" s="1"/>
  <c r="I404" i="8"/>
  <c r="K404" i="8" s="1"/>
  <c r="I842" i="8"/>
  <c r="K842" i="8" s="1"/>
  <c r="I944" i="8"/>
  <c r="K944" i="8" s="1"/>
  <c r="I969" i="8"/>
  <c r="K969" i="8" s="1"/>
  <c r="I650" i="8"/>
  <c r="K650" i="8" s="1"/>
  <c r="I118" i="8"/>
  <c r="I647" i="8"/>
  <c r="K647" i="8" s="1"/>
  <c r="I197" i="8"/>
  <c r="I778" i="8"/>
  <c r="K778" i="8" s="1"/>
  <c r="I752" i="8"/>
  <c r="K752" i="8" s="1"/>
  <c r="I814" i="8"/>
  <c r="K814" i="8" s="1"/>
  <c r="I954" i="8"/>
  <c r="K954" i="8" s="1"/>
  <c r="I411" i="8"/>
  <c r="K411" i="8" s="1"/>
  <c r="I358" i="8"/>
  <c r="K358" i="8" s="1"/>
  <c r="I294" i="8"/>
  <c r="K294" i="8" s="1"/>
  <c r="I223" i="8"/>
  <c r="K223" i="8" s="1"/>
  <c r="I598" i="8"/>
  <c r="K598" i="8" s="1"/>
  <c r="I408" i="8"/>
  <c r="K408" i="8" s="1"/>
  <c r="I606" i="8"/>
  <c r="K606" i="8" s="1"/>
  <c r="I894" i="8"/>
  <c r="K894" i="8" s="1"/>
  <c r="I957" i="8"/>
  <c r="K957" i="8" s="1"/>
  <c r="I90" i="8"/>
  <c r="I733" i="8"/>
  <c r="K733" i="8" s="1"/>
  <c r="I816" i="8"/>
  <c r="K816" i="8" s="1"/>
  <c r="I907" i="8"/>
  <c r="K907" i="8" s="1"/>
  <c r="I806" i="8"/>
  <c r="K806" i="8" s="1"/>
  <c r="I130" i="8"/>
  <c r="K130" i="8" s="1"/>
  <c r="G130" i="11" s="1"/>
  <c r="I601" i="8"/>
  <c r="K601" i="8" s="1"/>
  <c r="I296" i="8"/>
  <c r="K296" i="8" s="1"/>
  <c r="I928" i="8"/>
  <c r="K928" i="8" s="1"/>
  <c r="I440" i="8"/>
  <c r="K440" i="8" s="1"/>
  <c r="I673" i="8"/>
  <c r="K673" i="8" s="1"/>
  <c r="I189" i="8"/>
  <c r="E189" i="11" s="1"/>
  <c r="I979" i="8"/>
  <c r="K979" i="8" s="1"/>
  <c r="I462" i="8"/>
  <c r="K462" i="8" s="1"/>
  <c r="I1085" i="8"/>
  <c r="K1085" i="8" s="1"/>
  <c r="I284" i="8"/>
  <c r="K284" i="8" s="1"/>
  <c r="I899" i="8"/>
  <c r="K899" i="8" s="1"/>
  <c r="I935" i="8"/>
  <c r="K935" i="8" s="1"/>
  <c r="I925" i="8"/>
  <c r="K925" i="8" s="1"/>
  <c r="I1019" i="8"/>
  <c r="K1019" i="8" s="1"/>
  <c r="I1095" i="8"/>
  <c r="K1095" i="8" s="1"/>
  <c r="I803" i="8"/>
  <c r="K803" i="8" s="1"/>
  <c r="I624" i="8"/>
  <c r="K624" i="8" s="1"/>
  <c r="I955" i="8"/>
  <c r="K955" i="8" s="1"/>
  <c r="I785" i="8"/>
  <c r="K785" i="8" s="1"/>
  <c r="I293" i="8"/>
  <c r="K293" i="8" s="1"/>
  <c r="I694" i="8"/>
  <c r="K694" i="8" s="1"/>
  <c r="I921" i="8"/>
  <c r="K921" i="8" s="1"/>
  <c r="I186" i="8"/>
  <c r="K186" i="8" s="1"/>
  <c r="I1063" i="8"/>
  <c r="K1063" i="8" s="1"/>
  <c r="I393" i="8"/>
  <c r="K393" i="8" s="1"/>
  <c r="I534" i="8"/>
  <c r="K534" i="8" s="1"/>
  <c r="I457" i="8"/>
  <c r="K457" i="8" s="1"/>
  <c r="I427" i="8"/>
  <c r="K427" i="8" s="1"/>
  <c r="I682" i="8"/>
  <c r="K682" i="8" s="1"/>
  <c r="I711" i="8"/>
  <c r="K711" i="8" s="1"/>
  <c r="I407" i="8"/>
  <c r="K407" i="8" s="1"/>
  <c r="I490" i="8"/>
  <c r="K490" i="8" s="1"/>
  <c r="I215" i="8"/>
  <c r="K215" i="8" s="1"/>
  <c r="I360" i="8"/>
  <c r="K360" i="8" s="1"/>
  <c r="I589" i="8"/>
  <c r="K589" i="8" s="1"/>
  <c r="I608" i="8"/>
  <c r="K608" i="8" s="1"/>
  <c r="I425" i="8"/>
  <c r="K425" i="8" s="1"/>
  <c r="I666" i="8"/>
  <c r="K666" i="8" s="1"/>
  <c r="I781" i="8"/>
  <c r="K781" i="8" s="1"/>
  <c r="I532" i="8"/>
  <c r="K532" i="8" s="1"/>
  <c r="I481" i="8"/>
  <c r="K481" i="8" s="1"/>
  <c r="I148" i="8"/>
  <c r="E148" i="11" s="1"/>
  <c r="I576" i="8"/>
  <c r="K576" i="8" s="1"/>
  <c r="I504" i="8"/>
  <c r="K504" i="8" s="1"/>
  <c r="I151" i="8"/>
  <c r="I171" i="8"/>
  <c r="I747" i="8"/>
  <c r="K747" i="8" s="1"/>
  <c r="I162" i="8"/>
  <c r="K162" i="8" s="1"/>
  <c r="G162" i="11" s="1"/>
  <c r="I500" i="8"/>
  <c r="K500" i="8" s="1"/>
  <c r="I506" i="8"/>
  <c r="K506" i="8" s="1"/>
  <c r="I563" i="8"/>
  <c r="K563" i="8" s="1"/>
  <c r="I421" i="8"/>
  <c r="K421" i="8" s="1"/>
  <c r="I579" i="8"/>
  <c r="K579" i="8" s="1"/>
  <c r="I713" i="8"/>
  <c r="K713" i="8" s="1"/>
  <c r="I994" i="8"/>
  <c r="K994" i="8" s="1"/>
  <c r="I147" i="8"/>
  <c r="K147" i="8" s="1"/>
  <c r="G147" i="11" s="1"/>
  <c r="I1045" i="8"/>
  <c r="K1045" i="8" s="1"/>
  <c r="I278" i="8"/>
  <c r="K278" i="8" s="1"/>
  <c r="I422" i="8"/>
  <c r="K422" i="8" s="1"/>
  <c r="I365" i="8"/>
  <c r="K365" i="8" s="1"/>
  <c r="I152" i="8"/>
  <c r="K152" i="8" s="1"/>
  <c r="I336" i="8"/>
  <c r="K336" i="8" s="1"/>
  <c r="I774" i="8"/>
  <c r="K774" i="8" s="1"/>
  <c r="I891" i="8"/>
  <c r="K891" i="8" s="1"/>
  <c r="I106" i="8"/>
  <c r="I770" i="8"/>
  <c r="K770" i="8" s="1"/>
  <c r="I367" i="8"/>
  <c r="K367" i="8" s="1"/>
  <c r="I531" i="8"/>
  <c r="K531" i="8" s="1"/>
  <c r="I812" i="8"/>
  <c r="K812" i="8" s="1"/>
  <c r="I137" i="8"/>
  <c r="E137" i="11" s="1"/>
  <c r="I520" i="8"/>
  <c r="K520" i="8" s="1"/>
  <c r="I273" i="8"/>
  <c r="K273" i="8" s="1"/>
  <c r="I86" i="8"/>
  <c r="I870" i="8"/>
  <c r="K870" i="8" s="1"/>
  <c r="I1032" i="8"/>
  <c r="K1032" i="8" s="1"/>
  <c r="I416" i="8"/>
  <c r="K416" i="8" s="1"/>
  <c r="I302" i="8"/>
  <c r="K302" i="8" s="1"/>
  <c r="I438" i="8"/>
  <c r="K438" i="8" s="1"/>
  <c r="I252" i="8"/>
  <c r="K252" i="8" s="1"/>
  <c r="I866" i="8"/>
  <c r="K866" i="8" s="1"/>
  <c r="I1046" i="8"/>
  <c r="K1046" i="8" s="1"/>
  <c r="I861" i="8"/>
  <c r="K861" i="8" s="1"/>
  <c r="I630" i="8"/>
  <c r="K630" i="8" s="1"/>
  <c r="I165" i="8"/>
  <c r="I693" i="8"/>
  <c r="K693" i="8" s="1"/>
  <c r="I1034" i="8"/>
  <c r="K1034" i="8" s="1"/>
  <c r="I280" i="8"/>
  <c r="K280" i="8" s="1"/>
  <c r="I259" i="8"/>
  <c r="K259" i="8" s="1"/>
  <c r="I775" i="8"/>
  <c r="K775" i="8" s="1"/>
  <c r="I1074" i="8"/>
  <c r="K1074" i="8" s="1"/>
  <c r="I155" i="8"/>
  <c r="E155" i="11" s="1"/>
  <c r="I327" i="8"/>
  <c r="K327" i="8" s="1"/>
  <c r="I1082" i="8"/>
  <c r="K1082" i="8" s="1"/>
  <c r="I939" i="8"/>
  <c r="K939" i="8" s="1"/>
  <c r="I549" i="8"/>
  <c r="K549" i="8" s="1"/>
  <c r="I376" i="8"/>
  <c r="K376" i="8" s="1"/>
  <c r="I212" i="8"/>
  <c r="K212" i="8" s="1"/>
  <c r="I1005" i="8"/>
  <c r="K1005" i="8" s="1"/>
  <c r="I721" i="8"/>
  <c r="K721" i="8" s="1"/>
  <c r="I503" i="8"/>
  <c r="K503" i="8" s="1"/>
  <c r="I323" i="8"/>
  <c r="K323" i="8" s="1"/>
  <c r="I1041" i="8"/>
  <c r="K1041" i="8" s="1"/>
  <c r="I1088" i="8"/>
  <c r="K1088" i="8" s="1"/>
  <c r="I384" i="8"/>
  <c r="K384" i="8" s="1"/>
  <c r="I471" i="8"/>
  <c r="K471" i="8" s="1"/>
  <c r="I765" i="8"/>
  <c r="K765" i="8" s="1"/>
  <c r="I895" i="8"/>
  <c r="K895" i="8" s="1"/>
  <c r="I300" i="8"/>
  <c r="K300" i="8" s="1"/>
  <c r="I580" i="8"/>
  <c r="K580" i="8" s="1"/>
  <c r="I514" i="8"/>
  <c r="K514" i="8" s="1"/>
  <c r="I799" i="8"/>
  <c r="K799" i="8" s="1"/>
  <c r="I389" i="8"/>
  <c r="K389" i="8" s="1"/>
  <c r="I1070" i="8"/>
  <c r="K1070" i="8" s="1"/>
  <c r="I604" i="8"/>
  <c r="K604" i="8" s="1"/>
  <c r="I726" i="8"/>
  <c r="K726" i="8" s="1"/>
  <c r="I990" i="8"/>
  <c r="K990" i="8" s="1"/>
  <c r="I406" i="8"/>
  <c r="K406" i="8" s="1"/>
  <c r="I306" i="8"/>
  <c r="K306" i="8" s="1"/>
  <c r="I146" i="8"/>
  <c r="I196" i="8"/>
  <c r="K196" i="8" s="1"/>
  <c r="I267" i="8"/>
  <c r="K267" i="8" s="1"/>
  <c r="I964" i="8"/>
  <c r="K964" i="8" s="1"/>
  <c r="I470" i="8"/>
  <c r="K470" i="8" s="1"/>
  <c r="I597" i="8"/>
  <c r="K597" i="8" s="1"/>
  <c r="I510" i="8"/>
  <c r="K510" i="8" s="1"/>
  <c r="I667" i="8"/>
  <c r="K667" i="8" s="1"/>
  <c r="I1029" i="8"/>
  <c r="K1029" i="8" s="1"/>
  <c r="I587" i="8"/>
  <c r="K587" i="8" s="1"/>
  <c r="I689" i="8"/>
  <c r="K689" i="8" s="1"/>
  <c r="I794" i="8"/>
  <c r="K794" i="8" s="1"/>
  <c r="I466" i="8"/>
  <c r="K466" i="8" s="1"/>
  <c r="I786" i="8"/>
  <c r="K786" i="8" s="1"/>
  <c r="I100" i="8"/>
  <c r="I379" i="8"/>
  <c r="K379" i="8" s="1"/>
  <c r="I761" i="8"/>
  <c r="K761" i="8" s="1"/>
  <c r="I1098" i="8"/>
  <c r="K1098" i="8" s="1"/>
  <c r="I540" i="8"/>
  <c r="K540" i="8" s="1"/>
  <c r="I574" i="8"/>
  <c r="K574" i="8" s="1"/>
  <c r="I324" i="8"/>
  <c r="K324" i="8" s="1"/>
  <c r="I817" i="8"/>
  <c r="K817" i="8" s="1"/>
  <c r="I567" i="8"/>
  <c r="K567" i="8" s="1"/>
  <c r="I599" i="8"/>
  <c r="K599" i="8" s="1"/>
  <c r="I1006" i="8"/>
  <c r="K1006" i="8" s="1"/>
  <c r="I134" i="8"/>
  <c r="I111" i="8"/>
  <c r="I877" i="8"/>
  <c r="K877" i="8" s="1"/>
  <c r="I424" i="8"/>
  <c r="K424" i="8" s="1"/>
  <c r="I369" i="8"/>
  <c r="K369" i="8" s="1"/>
  <c r="I374" i="8"/>
  <c r="K374" i="8" s="1"/>
  <c r="I1071" i="8"/>
  <c r="K1071" i="8" s="1"/>
  <c r="I992" i="8"/>
  <c r="K992" i="8" s="1"/>
  <c r="I784" i="8"/>
  <c r="K784" i="8" s="1"/>
  <c r="I764" i="8"/>
  <c r="K764" i="8" s="1"/>
  <c r="I839" i="8"/>
  <c r="K839" i="8" s="1"/>
  <c r="I479" i="8"/>
  <c r="K479" i="8" s="1"/>
  <c r="I311" i="8"/>
  <c r="K311" i="8" s="1"/>
  <c r="I983" i="8"/>
  <c r="K983" i="8" s="1"/>
  <c r="I962" i="8"/>
  <c r="K962" i="8" s="1"/>
  <c r="I642" i="8"/>
  <c r="K642" i="8" s="1"/>
  <c r="I237" i="8"/>
  <c r="K237" i="8" s="1"/>
  <c r="I614" i="8"/>
  <c r="K614" i="8" s="1"/>
  <c r="I622" i="8"/>
  <c r="K622" i="8" s="1"/>
  <c r="I123" i="8"/>
  <c r="I224" i="8"/>
  <c r="K224" i="8" s="1"/>
  <c r="I508" i="8"/>
  <c r="K508" i="8" s="1"/>
  <c r="I938" i="8"/>
  <c r="K938" i="8" s="1"/>
  <c r="I313" i="8"/>
  <c r="K313" i="8" s="1"/>
  <c r="I731" i="8"/>
  <c r="K731" i="8" s="1"/>
  <c r="I695" i="8"/>
  <c r="K695" i="8" s="1"/>
  <c r="I170" i="8"/>
  <c r="K170" i="8" s="1"/>
  <c r="G170" i="11" s="1"/>
  <c r="I560" i="8"/>
  <c r="K560" i="8" s="1"/>
  <c r="I521" i="8"/>
  <c r="K521" i="8" s="1"/>
  <c r="I963" i="8"/>
  <c r="K963" i="8" s="1"/>
  <c r="I889" i="8"/>
  <c r="K889" i="8" s="1"/>
  <c r="I966" i="8"/>
  <c r="K966" i="8" s="1"/>
  <c r="I265" i="8"/>
  <c r="K265" i="8" s="1"/>
  <c r="I283" i="8"/>
  <c r="K283" i="8" s="1"/>
  <c r="I516" i="8"/>
  <c r="K516" i="8" s="1"/>
  <c r="I652" i="8"/>
  <c r="K652" i="8" s="1"/>
  <c r="I357" i="8"/>
  <c r="K357" i="8" s="1"/>
  <c r="I881" i="8"/>
  <c r="K881" i="8" s="1"/>
  <c r="I995" i="8"/>
  <c r="K995" i="8" s="1"/>
  <c r="I517" i="8"/>
  <c r="K517" i="8" s="1"/>
  <c r="I744" i="8"/>
  <c r="K744" i="8" s="1"/>
  <c r="I538" i="8"/>
  <c r="K538" i="8" s="1"/>
  <c r="I103" i="8"/>
  <c r="I307" i="8"/>
  <c r="K307" i="8" s="1"/>
  <c r="I715" i="8"/>
  <c r="K715" i="8" s="1"/>
  <c r="I448" i="8"/>
  <c r="K448" i="8" s="1"/>
  <c r="I590" i="8"/>
  <c r="K590" i="8" s="1"/>
  <c r="I1079" i="8"/>
  <c r="K1079" i="8" s="1"/>
  <c r="I725" i="8"/>
  <c r="K725" i="8" s="1"/>
  <c r="I771" i="8"/>
  <c r="K771" i="8" s="1"/>
  <c r="I442" i="8"/>
  <c r="K442" i="8" s="1"/>
  <c r="I804" i="8"/>
  <c r="K804" i="8" s="1"/>
  <c r="I207" i="8"/>
  <c r="K207" i="8" s="1"/>
  <c r="I172" i="8"/>
  <c r="E172" i="11" s="1"/>
  <c r="I654" i="8"/>
  <c r="K654" i="8" s="1"/>
  <c r="I879" i="8"/>
  <c r="K879" i="8" s="1"/>
  <c r="I391" i="8"/>
  <c r="K391" i="8" s="1"/>
  <c r="I880" i="8"/>
  <c r="K880" i="8" s="1"/>
  <c r="I991" i="8"/>
  <c r="K991" i="8" s="1"/>
  <c r="I929" i="8"/>
  <c r="K929" i="8" s="1"/>
  <c r="I684" i="8"/>
  <c r="K684" i="8" s="1"/>
  <c r="I1026" i="8"/>
  <c r="K1026" i="8" s="1"/>
  <c r="I738" i="8"/>
  <c r="K738" i="8" s="1"/>
  <c r="I687" i="8"/>
  <c r="K687" i="8" s="1"/>
  <c r="I661" i="8"/>
  <c r="K661" i="8" s="1"/>
  <c r="I714" i="8"/>
  <c r="K714" i="8" s="1"/>
  <c r="I390" i="8"/>
  <c r="K390" i="8" s="1"/>
  <c r="I350" i="8"/>
  <c r="K350" i="8" s="1"/>
  <c r="I1094" i="8"/>
  <c r="K1094" i="8" s="1"/>
  <c r="I502" i="8"/>
  <c r="K502" i="8" s="1"/>
  <c r="I346" i="8"/>
  <c r="K346" i="8" s="1"/>
  <c r="I999" i="8"/>
  <c r="K999" i="8" s="1"/>
  <c r="I754" i="8"/>
  <c r="K754" i="8" s="1"/>
  <c r="I917" i="8"/>
  <c r="K917" i="8" s="1"/>
  <c r="I180" i="8"/>
  <c r="K180" i="8" s="1"/>
  <c r="G180" i="11" s="1"/>
  <c r="I537" i="8"/>
  <c r="K537" i="8" s="1"/>
  <c r="I452" i="8"/>
  <c r="K452" i="8" s="1"/>
  <c r="I1009" i="8"/>
  <c r="K1009" i="8" s="1"/>
  <c r="I105" i="8"/>
  <c r="I107" i="8"/>
  <c r="I1054" i="8"/>
  <c r="K1054" i="8" s="1"/>
  <c r="I888" i="8"/>
  <c r="K888" i="8" s="1"/>
  <c r="I801" i="8"/>
  <c r="K801" i="8" s="1"/>
  <c r="I592" i="8"/>
  <c r="K592" i="8" s="1"/>
  <c r="I916" i="8"/>
  <c r="K916" i="8" s="1"/>
  <c r="I553" i="8"/>
  <c r="K553" i="8" s="1"/>
  <c r="I1078" i="8"/>
  <c r="K1078" i="8" s="1"/>
  <c r="I581" i="8"/>
  <c r="K581" i="8" s="1"/>
  <c r="I426" i="8"/>
  <c r="K426" i="8" s="1"/>
  <c r="I303" i="8"/>
  <c r="K303" i="8" s="1"/>
  <c r="I633" i="8"/>
  <c r="K633" i="8" s="1"/>
  <c r="I926" i="8"/>
  <c r="K926" i="8" s="1"/>
  <c r="I487" i="8"/>
  <c r="K487" i="8" s="1"/>
  <c r="I795" i="8"/>
  <c r="K795" i="8" s="1"/>
  <c r="I139" i="8"/>
  <c r="K139" i="8" s="1"/>
  <c r="R139" i="7" s="1"/>
  <c r="I851" i="8"/>
  <c r="K851" i="8" s="1"/>
  <c r="I254" i="8"/>
  <c r="K254" i="8" s="1"/>
  <c r="I115" i="8"/>
  <c r="I454" i="8"/>
  <c r="K454" i="8" s="1"/>
  <c r="I192" i="8"/>
  <c r="K192" i="8" s="1"/>
  <c r="R192" i="7" s="1"/>
  <c r="I486" i="8"/>
  <c r="K486" i="8" s="1"/>
  <c r="I886" i="8"/>
  <c r="K886" i="8" s="1"/>
  <c r="I499" i="8"/>
  <c r="K499" i="8" s="1"/>
  <c r="I1091" i="8"/>
  <c r="K1091" i="8" s="1"/>
  <c r="I555" i="8"/>
  <c r="K555" i="8" s="1"/>
  <c r="I484" i="8"/>
  <c r="K484" i="8" s="1"/>
  <c r="I712" i="8"/>
  <c r="K712" i="8" s="1"/>
  <c r="I248" i="8"/>
  <c r="K248" i="8" s="1"/>
  <c r="I583" i="8"/>
  <c r="K583" i="8" s="1"/>
  <c r="I941" i="8"/>
  <c r="K941" i="8" s="1"/>
  <c r="I361" i="8"/>
  <c r="K361" i="8" s="1"/>
  <c r="I409" i="8"/>
  <c r="K409" i="8" s="1"/>
  <c r="I141" i="8"/>
  <c r="I571" i="8"/>
  <c r="K571" i="8" s="1"/>
  <c r="I491" i="8"/>
  <c r="K491" i="8" s="1"/>
  <c r="I468" i="8"/>
  <c r="K468" i="8" s="1"/>
  <c r="I405" i="8"/>
  <c r="K405" i="8" s="1"/>
  <c r="I863" i="8"/>
  <c r="K863" i="8" s="1"/>
  <c r="I948" i="8"/>
  <c r="K948" i="8" s="1"/>
  <c r="I643" i="8"/>
  <c r="K643" i="8" s="1"/>
  <c r="I1075" i="8"/>
  <c r="K1075" i="8" s="1"/>
  <c r="I461" i="8"/>
  <c r="K461" i="8" s="1"/>
  <c r="I480" i="8"/>
  <c r="K480" i="8" s="1"/>
  <c r="I338" i="8"/>
  <c r="K338" i="8" s="1"/>
  <c r="I860" i="8"/>
  <c r="K860" i="8" s="1"/>
  <c r="I910" i="8"/>
  <c r="K910" i="8" s="1"/>
  <c r="I797" i="8"/>
  <c r="K797" i="8" s="1"/>
  <c r="I871" i="8"/>
  <c r="K871" i="8" s="1"/>
  <c r="I707" i="8"/>
  <c r="K707" i="8" s="1"/>
  <c r="I665" i="8"/>
  <c r="K665" i="8" s="1"/>
  <c r="I184" i="8"/>
  <c r="I1099" i="8"/>
  <c r="K1099" i="8" s="1"/>
  <c r="I263" i="8"/>
  <c r="K263" i="8" s="1"/>
  <c r="I122" i="8"/>
  <c r="I892" i="8"/>
  <c r="K892" i="8" s="1"/>
  <c r="I759" i="8"/>
  <c r="K759" i="8" s="1"/>
  <c r="I176" i="8"/>
  <c r="I495" i="8"/>
  <c r="K495" i="8" s="1"/>
  <c r="I952" i="8"/>
  <c r="K952" i="8" s="1"/>
  <c r="I956" i="8"/>
  <c r="K956" i="8" s="1"/>
  <c r="I227" i="8"/>
  <c r="K227" i="8" s="1"/>
  <c r="I950" i="8"/>
  <c r="K950" i="8" s="1"/>
  <c r="I523" i="8"/>
  <c r="K523" i="8" s="1"/>
  <c r="I228" i="8"/>
  <c r="K228" i="8" s="1"/>
  <c r="I109" i="8"/>
  <c r="I582" i="8"/>
  <c r="K582" i="8" s="1"/>
  <c r="I185" i="8"/>
  <c r="I256" i="8"/>
  <c r="K256" i="8" s="1"/>
  <c r="I1028" i="8"/>
  <c r="K1028" i="8" s="1"/>
  <c r="I132" i="8"/>
  <c r="E132" i="11" s="1"/>
  <c r="I833" i="8"/>
  <c r="K833" i="8" s="1"/>
  <c r="I135" i="8"/>
  <c r="I1031" i="8"/>
  <c r="K1031" i="8" s="1"/>
  <c r="I584" i="8"/>
  <c r="K584" i="8" s="1"/>
  <c r="I646" i="8"/>
  <c r="K646" i="8" s="1"/>
  <c r="I530" i="8"/>
  <c r="K530" i="8" s="1"/>
  <c r="I792" i="8"/>
  <c r="K792" i="8" s="1"/>
  <c r="I476" i="8"/>
  <c r="K476" i="8" s="1"/>
  <c r="I846" i="8"/>
  <c r="K846" i="8" s="1"/>
  <c r="I133" i="8"/>
  <c r="K133" i="8" s="1"/>
  <c r="R133" i="7" s="1"/>
  <c r="I1055" i="8"/>
  <c r="K1055" i="8" s="1"/>
  <c r="I710" i="8"/>
  <c r="K710" i="8" s="1"/>
  <c r="I309" i="8"/>
  <c r="K309" i="8" s="1"/>
  <c r="I1090" i="8"/>
  <c r="K1090" i="8" s="1"/>
  <c r="I298" i="8"/>
  <c r="K298" i="8" s="1"/>
  <c r="I639" i="8"/>
  <c r="K639" i="8" s="1"/>
  <c r="I277" i="8"/>
  <c r="K277" i="8" s="1"/>
  <c r="I934" i="8"/>
  <c r="K934" i="8" s="1"/>
  <c r="I382" i="8"/>
  <c r="K382" i="8" s="1"/>
  <c r="I1016" i="8"/>
  <c r="K1016" i="8" s="1"/>
  <c r="I433" i="8"/>
  <c r="K433" i="8" s="1"/>
  <c r="I178" i="8"/>
  <c r="I401" i="8"/>
  <c r="K401" i="8" s="1"/>
  <c r="I473" i="8"/>
  <c r="K473" i="8" s="1"/>
  <c r="I618" i="8"/>
  <c r="K618" i="8" s="1"/>
  <c r="I867" i="8"/>
  <c r="K867" i="8" s="1"/>
  <c r="I81" i="8"/>
  <c r="I244" i="8"/>
  <c r="K244" i="8" s="1"/>
  <c r="I932" i="8"/>
  <c r="K932" i="8" s="1"/>
  <c r="I295" i="8"/>
  <c r="K295" i="8" s="1"/>
  <c r="I1023" i="8"/>
  <c r="K1023" i="8" s="1"/>
  <c r="I472" i="8"/>
  <c r="K472" i="8" s="1"/>
  <c r="I260" i="8"/>
  <c r="K260" i="8" s="1"/>
  <c r="I548" i="8"/>
  <c r="K548" i="8" s="1"/>
  <c r="I447" i="8"/>
  <c r="K447" i="8" s="1"/>
  <c r="I482" i="8"/>
  <c r="K482" i="8" s="1"/>
  <c r="I1044" i="8"/>
  <c r="K1044" i="8" s="1"/>
  <c r="I905" i="8"/>
  <c r="K905" i="8" s="1"/>
  <c r="I572" i="8"/>
  <c r="K572" i="8" s="1"/>
  <c r="I355" i="8"/>
  <c r="K355" i="8" s="1"/>
  <c r="I299" i="8"/>
  <c r="K299" i="8" s="1"/>
  <c r="I206" i="8"/>
  <c r="K206" i="8" s="1"/>
  <c r="Y79" i="8"/>
  <c r="X79" i="8"/>
  <c r="M79" i="8"/>
  <c r="L79" i="8"/>
  <c r="Y78" i="8"/>
  <c r="X78" i="8"/>
  <c r="M78" i="8"/>
  <c r="L78" i="8"/>
  <c r="Y75" i="8"/>
  <c r="X75" i="8"/>
  <c r="M75" i="8"/>
  <c r="L75" i="8"/>
  <c r="Y77" i="8"/>
  <c r="X77" i="8"/>
  <c r="M77" i="8"/>
  <c r="L77" i="8"/>
  <c r="Y76" i="8"/>
  <c r="X76" i="8"/>
  <c r="M76" i="8"/>
  <c r="L76" i="8"/>
  <c r="E179" i="11"/>
  <c r="P179" i="7"/>
  <c r="E149" i="11"/>
  <c r="G140" i="11"/>
  <c r="P149" i="7"/>
  <c r="R140" i="7"/>
  <c r="E85" i="11"/>
  <c r="P93" i="7"/>
  <c r="E140" i="11"/>
  <c r="P140" i="7"/>
  <c r="E198" i="11"/>
  <c r="P198" i="7"/>
  <c r="G182" i="11"/>
  <c r="G179" i="11"/>
  <c r="R179" i="7"/>
  <c r="G149" i="11"/>
  <c r="R149" i="7"/>
  <c r="R79" i="11"/>
  <c r="B79" i="11"/>
  <c r="AC79" i="7"/>
  <c r="M79" i="7"/>
  <c r="L79" i="7"/>
  <c r="Q79" i="11"/>
  <c r="A79" i="11"/>
  <c r="AB79" i="7"/>
  <c r="R78" i="11"/>
  <c r="B78" i="11"/>
  <c r="AC78" i="7"/>
  <c r="M78" i="7"/>
  <c r="L78" i="7"/>
  <c r="Q78" i="11"/>
  <c r="A78" i="11"/>
  <c r="AB78" i="7"/>
  <c r="R75" i="11"/>
  <c r="B75" i="11"/>
  <c r="AC75" i="7"/>
  <c r="M75" i="7"/>
  <c r="L75" i="7"/>
  <c r="Q75" i="11"/>
  <c r="A75" i="11"/>
  <c r="AB75" i="7"/>
  <c r="R77" i="11"/>
  <c r="B77" i="11"/>
  <c r="AC77" i="7"/>
  <c r="M77" i="7"/>
  <c r="L77" i="7"/>
  <c r="Q77" i="11"/>
  <c r="A77" i="11"/>
  <c r="AB77" i="7"/>
  <c r="R76" i="11"/>
  <c r="B76" i="11"/>
  <c r="AC76" i="7"/>
  <c r="M76" i="7"/>
  <c r="L76" i="7"/>
  <c r="Q76" i="11"/>
  <c r="A76" i="11"/>
  <c r="AB76" i="7"/>
  <c r="D77" i="8"/>
  <c r="D75" i="8"/>
  <c r="D78" i="8"/>
  <c r="D76" i="8"/>
  <c r="D79" i="8"/>
  <c r="E194" i="11" l="1"/>
  <c r="P162" i="7"/>
  <c r="R162" i="7"/>
  <c r="P196" i="7"/>
  <c r="P147" i="7"/>
  <c r="E152" i="11"/>
  <c r="P130" i="7"/>
  <c r="P154" i="7"/>
  <c r="E154" i="11"/>
  <c r="R130" i="7"/>
  <c r="R150" i="7"/>
  <c r="E147" i="11"/>
  <c r="E196" i="11"/>
  <c r="E130" i="11"/>
  <c r="R147" i="7"/>
  <c r="E150" i="11"/>
  <c r="E162" i="11"/>
  <c r="P150" i="7"/>
  <c r="P188" i="7"/>
  <c r="E188" i="11"/>
  <c r="P152" i="7"/>
  <c r="G192" i="11"/>
  <c r="P194" i="7"/>
  <c r="E91" i="11"/>
  <c r="E199" i="11"/>
  <c r="G139" i="11"/>
  <c r="G133" i="11"/>
  <c r="E195" i="11"/>
  <c r="P113" i="7"/>
  <c r="E138" i="11"/>
  <c r="P170" i="7"/>
  <c r="P195" i="7"/>
  <c r="P186" i="7"/>
  <c r="P138" i="7"/>
  <c r="E186" i="11"/>
  <c r="P91" i="7"/>
  <c r="E113" i="11"/>
  <c r="E180" i="11"/>
  <c r="P182" i="7"/>
  <c r="R113" i="7"/>
  <c r="E133" i="11"/>
  <c r="E182" i="11"/>
  <c r="E192" i="11"/>
  <c r="P192" i="7"/>
  <c r="P133" i="7"/>
  <c r="P199" i="7"/>
  <c r="R164" i="7"/>
  <c r="P164" i="7"/>
  <c r="E164" i="11"/>
  <c r="E139" i="11"/>
  <c r="P139" i="7"/>
  <c r="R180" i="7"/>
  <c r="P180" i="7"/>
  <c r="R170" i="7"/>
  <c r="E170" i="11"/>
  <c r="K185" i="8"/>
  <c r="P185" i="7"/>
  <c r="E185" i="11"/>
  <c r="K184" i="8"/>
  <c r="P184" i="7"/>
  <c r="E184" i="11"/>
  <c r="K103" i="8"/>
  <c r="E103" i="11"/>
  <c r="P103" i="7"/>
  <c r="K148" i="8"/>
  <c r="R148" i="7" s="1"/>
  <c r="P148" i="7"/>
  <c r="K83" i="8"/>
  <c r="E83" i="11"/>
  <c r="P83" i="7"/>
  <c r="K175" i="8"/>
  <c r="E175" i="11"/>
  <c r="P175" i="7"/>
  <c r="K174" i="8"/>
  <c r="E174" i="11"/>
  <c r="P174" i="7"/>
  <c r="K181" i="8"/>
  <c r="P181" i="7"/>
  <c r="E181" i="11"/>
  <c r="K193" i="8"/>
  <c r="G193" i="11" s="1"/>
  <c r="E193" i="11"/>
  <c r="K115" i="8"/>
  <c r="E115" i="11"/>
  <c r="P115" i="7"/>
  <c r="K111" i="8"/>
  <c r="E111" i="11"/>
  <c r="P111" i="7"/>
  <c r="K86" i="8"/>
  <c r="P86" i="7"/>
  <c r="E86" i="11"/>
  <c r="K106" i="8"/>
  <c r="E106" i="11"/>
  <c r="P106" i="7"/>
  <c r="K98" i="8"/>
  <c r="E98" i="11"/>
  <c r="P98" i="7"/>
  <c r="K120" i="8"/>
  <c r="E120" i="11"/>
  <c r="P120" i="7"/>
  <c r="K124" i="8"/>
  <c r="E124" i="11"/>
  <c r="P124" i="7"/>
  <c r="K125" i="8"/>
  <c r="E125" i="11"/>
  <c r="K87" i="8"/>
  <c r="E87" i="11"/>
  <c r="P87" i="7"/>
  <c r="K144" i="8"/>
  <c r="E144" i="11"/>
  <c r="P144" i="7"/>
  <c r="K102" i="8"/>
  <c r="E102" i="11"/>
  <c r="P102" i="7"/>
  <c r="K81" i="8"/>
  <c r="E81" i="11"/>
  <c r="P81" i="7"/>
  <c r="K109" i="8"/>
  <c r="E109" i="11"/>
  <c r="P109" i="7"/>
  <c r="K176" i="8"/>
  <c r="P176" i="7"/>
  <c r="E176" i="11"/>
  <c r="K141" i="8"/>
  <c r="P141" i="7"/>
  <c r="E141" i="11"/>
  <c r="K134" i="8"/>
  <c r="P134" i="7"/>
  <c r="E134" i="11"/>
  <c r="K114" i="8"/>
  <c r="E114" i="11"/>
  <c r="P114" i="7"/>
  <c r="K99" i="8"/>
  <c r="P99" i="7"/>
  <c r="E99" i="11"/>
  <c r="K158" i="8"/>
  <c r="P158" i="7"/>
  <c r="E158" i="11"/>
  <c r="K112" i="8"/>
  <c r="P112" i="7"/>
  <c r="E112" i="11"/>
  <c r="K156" i="8"/>
  <c r="E156" i="11"/>
  <c r="P156" i="7"/>
  <c r="K94" i="8"/>
  <c r="P94" i="7"/>
  <c r="E94" i="11"/>
  <c r="K116" i="8"/>
  <c r="E116" i="11"/>
  <c r="P116" i="7"/>
  <c r="K126" i="8"/>
  <c r="E126" i="11"/>
  <c r="K169" i="8"/>
  <c r="P169" i="7"/>
  <c r="E169" i="11"/>
  <c r="K135" i="8"/>
  <c r="P135" i="7"/>
  <c r="E135" i="11"/>
  <c r="K107" i="8"/>
  <c r="E107" i="11"/>
  <c r="P107" i="7"/>
  <c r="K146" i="8"/>
  <c r="E146" i="11"/>
  <c r="P146" i="7"/>
  <c r="K190" i="8"/>
  <c r="P190" i="7"/>
  <c r="K161" i="8"/>
  <c r="P161" i="7"/>
  <c r="E161" i="11"/>
  <c r="K191" i="8"/>
  <c r="E191" i="11"/>
  <c r="P191" i="7"/>
  <c r="K168" i="8"/>
  <c r="E168" i="11"/>
  <c r="P168" i="7"/>
  <c r="K84" i="8"/>
  <c r="E84" i="11"/>
  <c r="K183" i="8"/>
  <c r="G183" i="11" s="1"/>
  <c r="E183" i="11"/>
  <c r="K105" i="8"/>
  <c r="P105" i="7"/>
  <c r="E105" i="11"/>
  <c r="K137" i="8"/>
  <c r="P137" i="7"/>
  <c r="K171" i="8"/>
  <c r="P171" i="7"/>
  <c r="E171" i="11"/>
  <c r="K189" i="8"/>
  <c r="P189" i="7"/>
  <c r="K145" i="8"/>
  <c r="P145" i="7"/>
  <c r="E145" i="11"/>
  <c r="K159" i="8"/>
  <c r="P159" i="7"/>
  <c r="E159" i="11"/>
  <c r="K160" i="8"/>
  <c r="P160" i="7"/>
  <c r="E160" i="11"/>
  <c r="K143" i="8"/>
  <c r="E143" i="11"/>
  <c r="P143" i="7"/>
  <c r="K157" i="8"/>
  <c r="P157" i="7"/>
  <c r="E157" i="11"/>
  <c r="K119" i="8"/>
  <c r="P119" i="7"/>
  <c r="E119" i="11"/>
  <c r="K80" i="8"/>
  <c r="E80" i="11"/>
  <c r="P80" i="7"/>
  <c r="K129" i="8"/>
  <c r="E129" i="11"/>
  <c r="P129" i="7"/>
  <c r="K93" i="8"/>
  <c r="G93" i="11" s="1"/>
  <c r="E93" i="11"/>
  <c r="K132" i="8"/>
  <c r="P132" i="7"/>
  <c r="K122" i="8"/>
  <c r="E122" i="11"/>
  <c r="P122" i="7"/>
  <c r="K172" i="8"/>
  <c r="G172" i="11" s="1"/>
  <c r="P172" i="7"/>
  <c r="K100" i="8"/>
  <c r="E100" i="11"/>
  <c r="P100" i="7"/>
  <c r="K151" i="8"/>
  <c r="E151" i="11"/>
  <c r="P151" i="7"/>
  <c r="K197" i="8"/>
  <c r="P197" i="7"/>
  <c r="E197" i="11"/>
  <c r="K127" i="8"/>
  <c r="P127" i="7"/>
  <c r="K128" i="8"/>
  <c r="E128" i="11"/>
  <c r="P128" i="7"/>
  <c r="K95" i="8"/>
  <c r="P95" i="7"/>
  <c r="E95" i="11"/>
  <c r="K177" i="8"/>
  <c r="P177" i="7"/>
  <c r="E177" i="11"/>
  <c r="K85" i="8"/>
  <c r="P85" i="7"/>
  <c r="K165" i="8"/>
  <c r="P165" i="7"/>
  <c r="E165" i="11"/>
  <c r="K163" i="8"/>
  <c r="P163" i="7"/>
  <c r="E163" i="11"/>
  <c r="K121" i="8"/>
  <c r="E121" i="11"/>
  <c r="P121" i="7"/>
  <c r="K92" i="8"/>
  <c r="E92" i="11"/>
  <c r="P92" i="7"/>
  <c r="K153" i="8"/>
  <c r="P153" i="7"/>
  <c r="E153" i="11"/>
  <c r="K101" i="8"/>
  <c r="E101" i="11"/>
  <c r="P101" i="7"/>
  <c r="K89" i="8"/>
  <c r="E89" i="11"/>
  <c r="K96" i="8"/>
  <c r="E96" i="11"/>
  <c r="P96" i="7"/>
  <c r="K173" i="8"/>
  <c r="P173" i="7"/>
  <c r="E173" i="11"/>
  <c r="K117" i="8"/>
  <c r="E117" i="11"/>
  <c r="P117" i="7"/>
  <c r="K104" i="8"/>
  <c r="E104" i="11"/>
  <c r="P104" i="7"/>
  <c r="K136" i="8"/>
  <c r="E136" i="11"/>
  <c r="P136" i="7"/>
  <c r="K166" i="8"/>
  <c r="P166" i="7"/>
  <c r="E166" i="11"/>
  <c r="K97" i="8"/>
  <c r="P97" i="7"/>
  <c r="E97" i="11"/>
  <c r="K187" i="8"/>
  <c r="E187" i="11"/>
  <c r="P187" i="7"/>
  <c r="K178" i="8"/>
  <c r="R178" i="7" s="1"/>
  <c r="P178" i="7"/>
  <c r="E178" i="11"/>
  <c r="K123" i="8"/>
  <c r="P123" i="7"/>
  <c r="E123" i="11"/>
  <c r="K155" i="8"/>
  <c r="P155" i="7"/>
  <c r="K90" i="8"/>
  <c r="P90" i="7"/>
  <c r="E90" i="11"/>
  <c r="K118" i="8"/>
  <c r="E118" i="11"/>
  <c r="P118" i="7"/>
  <c r="K82" i="8"/>
  <c r="E82" i="11"/>
  <c r="P82" i="7"/>
  <c r="K131" i="8"/>
  <c r="E131" i="11"/>
  <c r="P131" i="7"/>
  <c r="K167" i="8"/>
  <c r="P167" i="7"/>
  <c r="K108" i="8"/>
  <c r="E108" i="11"/>
  <c r="P108" i="7"/>
  <c r="K110" i="8"/>
  <c r="E110" i="11"/>
  <c r="P110" i="7"/>
  <c r="K142" i="8"/>
  <c r="P142" i="7"/>
  <c r="E142" i="11"/>
  <c r="K88" i="8"/>
  <c r="P88" i="7"/>
  <c r="E88" i="11"/>
  <c r="K200" i="8"/>
  <c r="E200" i="11"/>
  <c r="P200" i="7"/>
  <c r="I79" i="8"/>
  <c r="K79" i="8" s="1"/>
  <c r="I76" i="8"/>
  <c r="K76" i="8" s="1"/>
  <c r="I77" i="8"/>
  <c r="K77" i="8" s="1"/>
  <c r="I75" i="8"/>
  <c r="K75" i="8" s="1"/>
  <c r="I78" i="8"/>
  <c r="K78" i="8" s="1"/>
  <c r="G154" i="11"/>
  <c r="G194" i="11"/>
  <c r="R194" i="7"/>
  <c r="R188" i="7"/>
  <c r="G188" i="11"/>
  <c r="G152" i="11"/>
  <c r="R152" i="7"/>
  <c r="R195" i="7"/>
  <c r="G195" i="11"/>
  <c r="R186" i="7"/>
  <c r="G186" i="11"/>
  <c r="R138" i="7"/>
  <c r="G138" i="11"/>
  <c r="G198" i="11"/>
  <c r="R198" i="7"/>
  <c r="G91" i="11"/>
  <c r="R91" i="7"/>
  <c r="G196" i="11"/>
  <c r="R196" i="7"/>
  <c r="G199" i="11"/>
  <c r="R199" i="7"/>
  <c r="R172" i="7" l="1"/>
  <c r="G148" i="11"/>
  <c r="R193" i="7"/>
  <c r="G178" i="11"/>
  <c r="R93" i="7"/>
  <c r="R183" i="7"/>
  <c r="G90" i="11"/>
  <c r="R90" i="7"/>
  <c r="G96" i="11"/>
  <c r="R96" i="7"/>
  <c r="G153" i="11"/>
  <c r="R153" i="7"/>
  <c r="G159" i="11"/>
  <c r="R159" i="7"/>
  <c r="R171" i="7"/>
  <c r="G171" i="11"/>
  <c r="R169" i="7"/>
  <c r="G169" i="11"/>
  <c r="G94" i="11"/>
  <c r="R94" i="7"/>
  <c r="G176" i="11"/>
  <c r="R176" i="7"/>
  <c r="G86" i="11"/>
  <c r="R86" i="7"/>
  <c r="R88" i="7"/>
  <c r="G88" i="11"/>
  <c r="G166" i="11"/>
  <c r="R166" i="7"/>
  <c r="G163" i="11"/>
  <c r="R163" i="7"/>
  <c r="G177" i="11"/>
  <c r="R177" i="7"/>
  <c r="G127" i="11"/>
  <c r="R127" i="7"/>
  <c r="G132" i="11"/>
  <c r="R132" i="7"/>
  <c r="G80" i="11"/>
  <c r="R80" i="7"/>
  <c r="G84" i="11"/>
  <c r="R84" i="7"/>
  <c r="G158" i="11"/>
  <c r="R158" i="7"/>
  <c r="G102" i="11"/>
  <c r="R102" i="7"/>
  <c r="G125" i="11"/>
  <c r="R125" i="7"/>
  <c r="G175" i="11"/>
  <c r="R175" i="7"/>
  <c r="G103" i="11"/>
  <c r="R103" i="7"/>
  <c r="G108" i="11"/>
  <c r="R108" i="7"/>
  <c r="R82" i="7"/>
  <c r="G82" i="11"/>
  <c r="R155" i="7"/>
  <c r="G155" i="11"/>
  <c r="G117" i="11"/>
  <c r="R117" i="7"/>
  <c r="G89" i="11"/>
  <c r="R89" i="7"/>
  <c r="G100" i="11"/>
  <c r="R100" i="7"/>
  <c r="G143" i="11"/>
  <c r="R143" i="7"/>
  <c r="R137" i="7"/>
  <c r="G137" i="11"/>
  <c r="R161" i="7"/>
  <c r="G161" i="11"/>
  <c r="R107" i="7"/>
  <c r="G107" i="11"/>
  <c r="R126" i="7"/>
  <c r="G126" i="11"/>
  <c r="G134" i="11"/>
  <c r="R134" i="7"/>
  <c r="R98" i="7"/>
  <c r="G98" i="11"/>
  <c r="R187" i="7"/>
  <c r="G187" i="11"/>
  <c r="G92" i="11"/>
  <c r="R92" i="7"/>
  <c r="R145" i="7"/>
  <c r="G145" i="11"/>
  <c r="R156" i="7"/>
  <c r="G156" i="11"/>
  <c r="G109" i="11"/>
  <c r="R109" i="7"/>
  <c r="G111" i="11"/>
  <c r="R111" i="7"/>
  <c r="G181" i="11"/>
  <c r="R181" i="7"/>
  <c r="G142" i="11"/>
  <c r="R142" i="7"/>
  <c r="G167" i="11"/>
  <c r="R167" i="7"/>
  <c r="R136" i="7"/>
  <c r="G136" i="11"/>
  <c r="G165" i="11"/>
  <c r="R165" i="7"/>
  <c r="R95" i="7"/>
  <c r="G95" i="11"/>
  <c r="G197" i="11"/>
  <c r="R197" i="7"/>
  <c r="G119" i="11"/>
  <c r="R119" i="7"/>
  <c r="G168" i="11"/>
  <c r="R168" i="7"/>
  <c r="R190" i="7"/>
  <c r="G190" i="11"/>
  <c r="G99" i="11"/>
  <c r="R99" i="7"/>
  <c r="G144" i="11"/>
  <c r="R144" i="7"/>
  <c r="G124" i="11"/>
  <c r="R124" i="7"/>
  <c r="G83" i="11"/>
  <c r="R83" i="7"/>
  <c r="G184" i="11"/>
  <c r="R184" i="7"/>
  <c r="R123" i="7"/>
  <c r="G123" i="11"/>
  <c r="G173" i="11"/>
  <c r="R173" i="7"/>
  <c r="G101" i="11"/>
  <c r="R101" i="7"/>
  <c r="G160" i="11"/>
  <c r="R160" i="7"/>
  <c r="R189" i="7"/>
  <c r="G189" i="11"/>
  <c r="G105" i="11"/>
  <c r="R105" i="7"/>
  <c r="G135" i="11"/>
  <c r="R135" i="7"/>
  <c r="G116" i="11"/>
  <c r="R116" i="7"/>
  <c r="G141" i="11"/>
  <c r="R141" i="7"/>
  <c r="R106" i="7"/>
  <c r="G106" i="11"/>
  <c r="G118" i="11"/>
  <c r="R118" i="7"/>
  <c r="G200" i="11"/>
  <c r="R200" i="7"/>
  <c r="G97" i="11"/>
  <c r="R97" i="7"/>
  <c r="G121" i="11"/>
  <c r="R121" i="7"/>
  <c r="R85" i="7"/>
  <c r="G85" i="11"/>
  <c r="G129" i="11"/>
  <c r="R129" i="7"/>
  <c r="G112" i="11"/>
  <c r="R112" i="7"/>
  <c r="G81" i="11"/>
  <c r="R81" i="7"/>
  <c r="G115" i="11"/>
  <c r="R115" i="7"/>
  <c r="R174" i="7"/>
  <c r="G174" i="11"/>
  <c r="G110" i="11"/>
  <c r="R110" i="7"/>
  <c r="G131" i="11"/>
  <c r="R131" i="7"/>
  <c r="G104" i="11"/>
  <c r="R104" i="7"/>
  <c r="R128" i="7"/>
  <c r="G128" i="11"/>
  <c r="R151" i="7"/>
  <c r="G151" i="11"/>
  <c r="R122" i="7"/>
  <c r="G122" i="11"/>
  <c r="R157" i="7"/>
  <c r="G157" i="11"/>
  <c r="R191" i="7"/>
  <c r="G191" i="11"/>
  <c r="G146" i="11"/>
  <c r="R146" i="7"/>
  <c r="R114" i="7"/>
  <c r="G114" i="11"/>
  <c r="G87" i="11"/>
  <c r="R87" i="7"/>
  <c r="R120" i="7"/>
  <c r="G120" i="11"/>
  <c r="G185" i="11"/>
  <c r="R185" i="7"/>
  <c r="B50" i="8"/>
  <c r="A50" i="8"/>
  <c r="B66" i="8"/>
  <c r="A66" i="8"/>
  <c r="A54" i="8"/>
  <c r="B54" i="8"/>
  <c r="A62" i="8"/>
  <c r="B62" i="8"/>
  <c r="B70" i="8"/>
  <c r="A70" i="8"/>
  <c r="B55" i="8"/>
  <c r="A55" i="8"/>
  <c r="A63" i="8"/>
  <c r="B63" i="8"/>
  <c r="A71" i="8"/>
  <c r="B71" i="8"/>
  <c r="B56" i="8"/>
  <c r="A56" i="8"/>
  <c r="B64" i="8"/>
  <c r="A64" i="8"/>
  <c r="B72" i="8"/>
  <c r="A72" i="8"/>
  <c r="B49" i="8"/>
  <c r="A49" i="8"/>
  <c r="A57" i="8"/>
  <c r="B57" i="8"/>
  <c r="A65" i="8"/>
  <c r="B65" i="8"/>
  <c r="B73" i="8"/>
  <c r="A73" i="8"/>
  <c r="B58" i="8"/>
  <c r="A58" i="8"/>
  <c r="B74" i="8"/>
  <c r="A74" i="8"/>
  <c r="A51" i="8"/>
  <c r="B51" i="8"/>
  <c r="B59" i="8"/>
  <c r="A59" i="8"/>
  <c r="A67" i="8"/>
  <c r="B67" i="8"/>
  <c r="A52" i="8"/>
  <c r="B52" i="8"/>
  <c r="A60" i="8"/>
  <c r="B60" i="8"/>
  <c r="A68" i="8"/>
  <c r="B68" i="8"/>
  <c r="B53" i="8"/>
  <c r="A53" i="8"/>
  <c r="A61" i="8"/>
  <c r="B61" i="8"/>
  <c r="B69" i="8"/>
  <c r="A69" i="8"/>
  <c r="D73" i="8"/>
  <c r="D66" i="8"/>
  <c r="D70" i="8"/>
  <c r="D59" i="8"/>
  <c r="D49" i="8"/>
  <c r="D56" i="8"/>
  <c r="D64" i="8"/>
  <c r="D69" i="8"/>
  <c r="D55" i="8"/>
  <c r="D74" i="8"/>
  <c r="D72" i="8"/>
  <c r="D50" i="8"/>
  <c r="D58" i="8"/>
  <c r="D53" i="8"/>
  <c r="Y69" i="8" l="1"/>
  <c r="X69" i="8"/>
  <c r="M69" i="8"/>
  <c r="L69" i="8"/>
  <c r="Y61" i="8"/>
  <c r="X61" i="8"/>
  <c r="M61" i="8"/>
  <c r="L61" i="8"/>
  <c r="Y53" i="8"/>
  <c r="X53" i="8"/>
  <c r="M53" i="8"/>
  <c r="L53" i="8"/>
  <c r="Y68" i="8"/>
  <c r="X68" i="8"/>
  <c r="M68" i="8"/>
  <c r="L68" i="8"/>
  <c r="Y60" i="8"/>
  <c r="X60" i="8"/>
  <c r="M60" i="8"/>
  <c r="L60" i="8"/>
  <c r="Y52" i="8"/>
  <c r="X52" i="8"/>
  <c r="M52" i="8"/>
  <c r="L52" i="8"/>
  <c r="Y67" i="8"/>
  <c r="X67" i="8"/>
  <c r="M67" i="8"/>
  <c r="L67" i="8"/>
  <c r="Y59" i="8"/>
  <c r="X59" i="8"/>
  <c r="M59" i="8"/>
  <c r="L59" i="8"/>
  <c r="Y51" i="8"/>
  <c r="X51" i="8"/>
  <c r="M51" i="8"/>
  <c r="L51" i="8"/>
  <c r="Y74" i="8"/>
  <c r="X74" i="8"/>
  <c r="M74" i="8"/>
  <c r="L74" i="8"/>
  <c r="Y58" i="8"/>
  <c r="X58" i="8"/>
  <c r="M58" i="8"/>
  <c r="L58" i="8"/>
  <c r="Y73" i="8"/>
  <c r="X73" i="8"/>
  <c r="M73" i="8"/>
  <c r="L73" i="8"/>
  <c r="Y65" i="8"/>
  <c r="X65" i="8"/>
  <c r="M65" i="8"/>
  <c r="L65" i="8"/>
  <c r="Y57" i="8"/>
  <c r="X57" i="8"/>
  <c r="M57" i="8"/>
  <c r="L57" i="8"/>
  <c r="Y49" i="8"/>
  <c r="X49" i="8"/>
  <c r="M49" i="8"/>
  <c r="L49" i="8"/>
  <c r="Y72" i="8"/>
  <c r="X72" i="8"/>
  <c r="M72" i="8"/>
  <c r="L72" i="8"/>
  <c r="Y64" i="8"/>
  <c r="X64" i="8"/>
  <c r="M64" i="8"/>
  <c r="L64" i="8"/>
  <c r="Y56" i="8"/>
  <c r="X56" i="8"/>
  <c r="M56" i="8"/>
  <c r="L56" i="8"/>
  <c r="Y71" i="8"/>
  <c r="X71" i="8"/>
  <c r="M71" i="8"/>
  <c r="L71" i="8"/>
  <c r="Y63" i="8"/>
  <c r="X63" i="8"/>
  <c r="M63" i="8"/>
  <c r="L63" i="8"/>
  <c r="Y55" i="8"/>
  <c r="X55" i="8"/>
  <c r="M55" i="8"/>
  <c r="L55" i="8"/>
  <c r="Y70" i="8"/>
  <c r="X70" i="8"/>
  <c r="M70" i="8"/>
  <c r="L70" i="8"/>
  <c r="Y62" i="8"/>
  <c r="X62" i="8"/>
  <c r="M62" i="8"/>
  <c r="L62" i="8"/>
  <c r="Y54" i="8"/>
  <c r="X54" i="8"/>
  <c r="M54" i="8"/>
  <c r="L54" i="8"/>
  <c r="Y66" i="8"/>
  <c r="X66" i="8"/>
  <c r="M66" i="8"/>
  <c r="L66" i="8"/>
  <c r="Y50" i="8"/>
  <c r="X50" i="8"/>
  <c r="M50" i="8"/>
  <c r="L50" i="8"/>
  <c r="I58" i="8"/>
  <c r="K58" i="8" s="1"/>
  <c r="I72" i="8"/>
  <c r="K72" i="8" s="1"/>
  <c r="I69" i="8"/>
  <c r="K69" i="8" s="1"/>
  <c r="I53" i="8"/>
  <c r="K53" i="8" s="1"/>
  <c r="I49" i="8"/>
  <c r="K49" i="8" s="1"/>
  <c r="I59" i="8"/>
  <c r="K59" i="8" s="1"/>
  <c r="I73" i="8"/>
  <c r="K73" i="8" s="1"/>
  <c r="I64" i="8"/>
  <c r="K64" i="8" s="1"/>
  <c r="I66" i="8"/>
  <c r="K66" i="8" s="1"/>
  <c r="I55" i="8"/>
  <c r="K55" i="8" s="1"/>
  <c r="I74" i="8"/>
  <c r="K74" i="8" s="1"/>
  <c r="I56" i="8"/>
  <c r="K56" i="8" s="1"/>
  <c r="I70" i="8"/>
  <c r="K70" i="8" s="1"/>
  <c r="I50" i="8"/>
  <c r="K50" i="8" s="1"/>
  <c r="L69" i="7"/>
  <c r="Q69" i="11"/>
  <c r="A69" i="11"/>
  <c r="AB69" i="7"/>
  <c r="L61" i="7"/>
  <c r="Q61" i="11"/>
  <c r="A61" i="11"/>
  <c r="AB61" i="7"/>
  <c r="R68" i="11"/>
  <c r="B68" i="11"/>
  <c r="AC68" i="7"/>
  <c r="M68" i="7"/>
  <c r="L60" i="7"/>
  <c r="Q60" i="11"/>
  <c r="A60" i="11"/>
  <c r="AB60" i="7"/>
  <c r="L59" i="7"/>
  <c r="Q59" i="11"/>
  <c r="A59" i="11"/>
  <c r="AB59" i="7"/>
  <c r="L51" i="7"/>
  <c r="Q51" i="11"/>
  <c r="A51" i="11"/>
  <c r="AB51" i="7"/>
  <c r="R74" i="11"/>
  <c r="B74" i="11"/>
  <c r="AC74" i="7"/>
  <c r="M74" i="7"/>
  <c r="L73" i="7"/>
  <c r="Q73" i="11"/>
  <c r="A73" i="11"/>
  <c r="AB73" i="7"/>
  <c r="L65" i="7"/>
  <c r="Q65" i="11"/>
  <c r="A65" i="11"/>
  <c r="AB65" i="7"/>
  <c r="R69" i="11"/>
  <c r="B69" i="11"/>
  <c r="AC69" i="7"/>
  <c r="M69" i="7"/>
  <c r="L53" i="7"/>
  <c r="Q53" i="11"/>
  <c r="A53" i="11"/>
  <c r="AB53" i="7"/>
  <c r="L68" i="7"/>
  <c r="Q68" i="11"/>
  <c r="A68" i="11"/>
  <c r="AB68" i="7"/>
  <c r="R52" i="11"/>
  <c r="B52" i="11"/>
  <c r="AC52" i="7"/>
  <c r="M52" i="7"/>
  <c r="R67" i="11"/>
  <c r="B67" i="11"/>
  <c r="AC67" i="7"/>
  <c r="M67" i="7"/>
  <c r="R59" i="11"/>
  <c r="B59" i="11"/>
  <c r="AC59" i="7"/>
  <c r="M59" i="7"/>
  <c r="L58" i="7"/>
  <c r="Q58" i="11"/>
  <c r="A58" i="11"/>
  <c r="AB58" i="7"/>
  <c r="R73" i="11"/>
  <c r="B73" i="11"/>
  <c r="AC73" i="7"/>
  <c r="M73" i="7"/>
  <c r="R57" i="11"/>
  <c r="B57" i="11"/>
  <c r="AC57" i="7"/>
  <c r="M57" i="7"/>
  <c r="R61" i="11"/>
  <c r="B61" i="11"/>
  <c r="AC61" i="7"/>
  <c r="M61" i="7"/>
  <c r="R53" i="11"/>
  <c r="B53" i="11"/>
  <c r="AC53" i="7"/>
  <c r="M53" i="7"/>
  <c r="R60" i="11"/>
  <c r="B60" i="11"/>
  <c r="AC60" i="7"/>
  <c r="M60" i="7"/>
  <c r="L52" i="7"/>
  <c r="Q52" i="11"/>
  <c r="A52" i="11"/>
  <c r="AB52" i="7"/>
  <c r="L67" i="7"/>
  <c r="Q67" i="11"/>
  <c r="A67" i="11"/>
  <c r="AB67" i="7"/>
  <c r="R51" i="11"/>
  <c r="B51" i="11"/>
  <c r="AC51" i="7"/>
  <c r="M51" i="7"/>
  <c r="L74" i="7"/>
  <c r="Q74" i="11"/>
  <c r="A74" i="11"/>
  <c r="AB74" i="7"/>
  <c r="R58" i="11"/>
  <c r="B58" i="11"/>
  <c r="AC58" i="7"/>
  <c r="M58" i="7"/>
  <c r="R65" i="11"/>
  <c r="B65" i="11"/>
  <c r="AC65" i="7"/>
  <c r="M65" i="7"/>
  <c r="L57" i="7"/>
  <c r="Q57" i="11"/>
  <c r="A57" i="11"/>
  <c r="AB57" i="7"/>
  <c r="L49" i="7"/>
  <c r="Q49" i="11"/>
  <c r="A49" i="11"/>
  <c r="AB49" i="7"/>
  <c r="R49" i="11"/>
  <c r="B49" i="11"/>
  <c r="AC49" i="7"/>
  <c r="M49" i="7"/>
  <c r="L72" i="7"/>
  <c r="Q72" i="11"/>
  <c r="A72" i="11"/>
  <c r="AB72" i="7"/>
  <c r="R72" i="11"/>
  <c r="B72" i="11"/>
  <c r="AC72" i="7"/>
  <c r="M72" i="7"/>
  <c r="L64" i="7"/>
  <c r="Q64" i="11"/>
  <c r="A64" i="11"/>
  <c r="AB64" i="7"/>
  <c r="R64" i="11"/>
  <c r="B64" i="11"/>
  <c r="AC64" i="7"/>
  <c r="M64" i="7"/>
  <c r="L56" i="7"/>
  <c r="Q56" i="11"/>
  <c r="A56" i="11"/>
  <c r="AB56" i="7"/>
  <c r="R56" i="11"/>
  <c r="B56" i="11"/>
  <c r="AC56" i="7"/>
  <c r="M56" i="7"/>
  <c r="R71" i="11"/>
  <c r="B71" i="11"/>
  <c r="AC71" i="7"/>
  <c r="M71" i="7"/>
  <c r="L71" i="7"/>
  <c r="Q71" i="11"/>
  <c r="A71" i="11"/>
  <c r="AB71" i="7"/>
  <c r="R63" i="11"/>
  <c r="B63" i="11"/>
  <c r="AC63" i="7"/>
  <c r="M63" i="7"/>
  <c r="L63" i="7"/>
  <c r="Q63" i="11"/>
  <c r="A63" i="11"/>
  <c r="AB63" i="7"/>
  <c r="L55" i="7"/>
  <c r="Q55" i="11"/>
  <c r="A55" i="11"/>
  <c r="AB55" i="7"/>
  <c r="R55" i="11"/>
  <c r="B55" i="11"/>
  <c r="AC55" i="7"/>
  <c r="M55" i="7"/>
  <c r="L70" i="7"/>
  <c r="Q70" i="11"/>
  <c r="A70" i="11"/>
  <c r="AB70" i="7"/>
  <c r="R70" i="11"/>
  <c r="B70" i="11"/>
  <c r="AC70" i="7"/>
  <c r="M70" i="7"/>
  <c r="R62" i="11"/>
  <c r="B62" i="11"/>
  <c r="AC62" i="7"/>
  <c r="M62" i="7"/>
  <c r="L62" i="7"/>
  <c r="Q62" i="11"/>
  <c r="A62" i="11"/>
  <c r="AB62" i="7"/>
  <c r="R54" i="11"/>
  <c r="B54" i="11"/>
  <c r="AC54" i="7"/>
  <c r="M54" i="7"/>
  <c r="L54" i="7"/>
  <c r="Q54" i="11"/>
  <c r="A54" i="11"/>
  <c r="AB54" i="7"/>
  <c r="L66" i="7"/>
  <c r="Q66" i="11"/>
  <c r="A66" i="11"/>
  <c r="AB66" i="7"/>
  <c r="R66" i="11"/>
  <c r="B66" i="11"/>
  <c r="AC66" i="7"/>
  <c r="M66" i="7"/>
  <c r="L50" i="7"/>
  <c r="Q50" i="11"/>
  <c r="A50" i="11"/>
  <c r="AB50" i="7"/>
  <c r="R50" i="11"/>
  <c r="B50" i="11"/>
  <c r="AC50" i="7"/>
  <c r="M50" i="7"/>
  <c r="D54" i="8"/>
  <c r="D52" i="8"/>
  <c r="D62" i="8"/>
  <c r="D67" i="8"/>
  <c r="D61" i="8"/>
  <c r="D63" i="8"/>
  <c r="D65" i="8"/>
  <c r="D60" i="8"/>
  <c r="D68" i="8"/>
  <c r="D57" i="8"/>
  <c r="D51" i="8"/>
  <c r="D71" i="8"/>
  <c r="I54" i="8" l="1"/>
  <c r="K54" i="8" s="1"/>
  <c r="I63" i="8"/>
  <c r="K63" i="8" s="1"/>
  <c r="I68" i="8"/>
  <c r="K68" i="8" s="1"/>
  <c r="I57" i="8"/>
  <c r="K57" i="8" s="1"/>
  <c r="I71" i="8"/>
  <c r="K71" i="8" s="1"/>
  <c r="I65" i="8"/>
  <c r="K65" i="8" s="1"/>
  <c r="I52" i="8"/>
  <c r="K52" i="8" s="1"/>
  <c r="I62" i="8"/>
  <c r="K62" i="8" s="1"/>
  <c r="I61" i="8"/>
  <c r="K61" i="8" s="1"/>
  <c r="I51" i="8"/>
  <c r="K51" i="8" s="1"/>
  <c r="I60" i="8"/>
  <c r="K60" i="8" s="1"/>
  <c r="I67" i="8"/>
  <c r="K67" i="8" s="1"/>
  <c r="P69" i="7" l="1"/>
  <c r="P66" i="7"/>
  <c r="P53" i="7"/>
  <c r="G51" i="11"/>
  <c r="E59" i="11"/>
  <c r="E73" i="11"/>
  <c r="E50" i="11"/>
  <c r="E68" i="11"/>
  <c r="P77" i="7"/>
  <c r="E64" i="11"/>
  <c r="G69" i="11" l="1"/>
  <c r="E77" i="11"/>
  <c r="P78" i="7"/>
  <c r="G56" i="11"/>
  <c r="E78" i="11"/>
  <c r="E69" i="11"/>
  <c r="P63" i="7"/>
  <c r="P59" i="7"/>
  <c r="E56" i="11"/>
  <c r="P74" i="7"/>
  <c r="P56" i="7"/>
  <c r="G74" i="11"/>
  <c r="P52" i="7"/>
  <c r="G78" i="11"/>
  <c r="E51" i="11"/>
  <c r="R51" i="7"/>
  <c r="G79" i="11"/>
  <c r="E70" i="11"/>
  <c r="E79" i="11"/>
  <c r="G70" i="11"/>
  <c r="G76" i="11"/>
  <c r="P73" i="7"/>
  <c r="G73" i="11"/>
  <c r="P54" i="7"/>
  <c r="E54" i="11"/>
  <c r="E65" i="11"/>
  <c r="E71" i="11"/>
  <c r="P71" i="7"/>
  <c r="P64" i="7"/>
  <c r="E62" i="11"/>
  <c r="P62" i="7"/>
  <c r="P50" i="7"/>
  <c r="P72" i="7"/>
  <c r="E72" i="11"/>
  <c r="P67" i="7"/>
  <c r="E67" i="11"/>
  <c r="P60" i="7"/>
  <c r="E60" i="11"/>
  <c r="E61" i="11"/>
  <c r="P61" i="7"/>
  <c r="P57" i="7"/>
  <c r="E53" i="11"/>
  <c r="E49" i="11"/>
  <c r="E63" i="11"/>
  <c r="E58" i="11"/>
  <c r="P58" i="7"/>
  <c r="E66" i="11"/>
  <c r="P68" i="7"/>
  <c r="E52" i="11"/>
  <c r="R74" i="7" l="1"/>
  <c r="G77" i="11"/>
  <c r="R56" i="7"/>
  <c r="R77" i="7"/>
  <c r="R69" i="7"/>
  <c r="R79" i="7"/>
  <c r="R78" i="7"/>
  <c r="G63" i="11"/>
  <c r="R76" i="7"/>
  <c r="R64" i="7"/>
  <c r="P79" i="7"/>
  <c r="E76" i="11"/>
  <c r="P76" i="7"/>
  <c r="P70" i="7"/>
  <c r="P49" i="7"/>
  <c r="P75" i="7"/>
  <c r="E75" i="11"/>
  <c r="P65" i="7"/>
  <c r="E57" i="11"/>
  <c r="E55" i="11"/>
  <c r="P55" i="7"/>
  <c r="E74" i="11"/>
  <c r="R63" i="7"/>
  <c r="P51" i="7"/>
  <c r="R73" i="7"/>
  <c r="R70" i="7"/>
  <c r="G64" i="11"/>
  <c r="G52" i="11"/>
  <c r="R52" i="7"/>
  <c r="G67" i="11"/>
  <c r="R67" i="7"/>
  <c r="G59" i="11"/>
  <c r="R59" i="7"/>
  <c r="G68" i="11"/>
  <c r="R68" i="7"/>
  <c r="G50" i="11"/>
  <c r="R50" i="7"/>
  <c r="G62" i="11"/>
  <c r="R62" i="7"/>
  <c r="G54" i="11"/>
  <c r="R54" i="7"/>
  <c r="G49" i="11"/>
  <c r="R49" i="7"/>
  <c r="G57" i="11"/>
  <c r="R57" i="7"/>
  <c r="G71" i="11"/>
  <c r="R71" i="7"/>
  <c r="G72" i="11"/>
  <c r="R72" i="7"/>
  <c r="G53" i="11"/>
  <c r="R53" i="7"/>
  <c r="G66" i="11"/>
  <c r="R66" i="7"/>
  <c r="G60" i="11"/>
  <c r="R60" i="7"/>
  <c r="G61" i="11"/>
  <c r="R61" i="7"/>
  <c r="G65" i="11"/>
  <c r="R65" i="7"/>
  <c r="G58" i="11"/>
  <c r="R58" i="7"/>
  <c r="G55" i="11" l="1"/>
  <c r="R55" i="7"/>
  <c r="G75" i="11"/>
  <c r="R75" i="7"/>
  <c r="AD2" i="1" l="1"/>
  <c r="AE2" i="1" s="1"/>
  <c r="AI2" i="1" s="1"/>
  <c r="AH2" i="1" l="1"/>
  <c r="B4" i="8" l="1"/>
  <c r="A4" i="8"/>
  <c r="Y4" i="8" l="1"/>
  <c r="X4" i="8"/>
  <c r="M4" i="8"/>
  <c r="L4" i="8"/>
  <c r="Q4" i="11"/>
  <c r="AB4" i="7"/>
  <c r="B4" i="11"/>
  <c r="R4" i="11"/>
  <c r="AC4" i="7"/>
  <c r="L4" i="7"/>
  <c r="M4" i="7"/>
  <c r="A4" i="11"/>
  <c r="A48" i="8"/>
  <c r="B48" i="8"/>
  <c r="Y48" i="8" l="1"/>
  <c r="X48" i="8"/>
  <c r="M48" i="8"/>
  <c r="L48" i="8"/>
  <c r="R48" i="11"/>
  <c r="AC48" i="7"/>
  <c r="M48" i="7"/>
  <c r="B48" i="11"/>
  <c r="A48" i="11"/>
  <c r="AB48" i="7"/>
  <c r="L48" i="7"/>
  <c r="Q48" i="11"/>
  <c r="T2" i="1"/>
  <c r="X2" i="1"/>
  <c r="O2" i="1"/>
  <c r="U2" i="1"/>
  <c r="D48" i="8"/>
  <c r="D4" i="8"/>
  <c r="I48" i="8" l="1"/>
  <c r="K48" i="8" s="1"/>
  <c r="I4" i="8"/>
  <c r="Q2" i="1"/>
  <c r="AJ2" i="1"/>
  <c r="E48" i="11" l="1"/>
  <c r="P48" i="7"/>
  <c r="AK2" i="1"/>
  <c r="AM2" i="1" s="1"/>
  <c r="AL2" i="1"/>
  <c r="AN2" i="1" s="1"/>
  <c r="S2" i="1"/>
  <c r="W2" i="1" s="1"/>
  <c r="Z2" i="1" s="1"/>
  <c r="AB2" i="1" s="1"/>
  <c r="V2" i="1"/>
  <c r="Y2" i="1" s="1"/>
  <c r="AA2" i="1" s="1"/>
  <c r="P4" i="7"/>
  <c r="E4" i="11"/>
  <c r="K4" i="8"/>
  <c r="R48" i="7"/>
  <c r="G48" i="11"/>
  <c r="H4" i="11"/>
  <c r="S4" i="7"/>
  <c r="S68" i="7"/>
  <c r="H68" i="11"/>
  <c r="S178" i="7"/>
  <c r="H178" i="11"/>
  <c r="S126" i="7"/>
  <c r="H126" i="11"/>
  <c r="S49" i="7"/>
  <c r="H49" i="11"/>
  <c r="H193" i="11"/>
  <c r="S193" i="7"/>
  <c r="S151" i="7"/>
  <c r="H151" i="11"/>
  <c r="S145" i="7"/>
  <c r="H145" i="11"/>
  <c r="H60" i="11"/>
  <c r="S60" i="7"/>
  <c r="H82" i="11"/>
  <c r="S82" i="7"/>
  <c r="S120" i="7"/>
  <c r="H120" i="11"/>
  <c r="H134" i="11"/>
  <c r="S134" i="7"/>
  <c r="H161" i="11"/>
  <c r="S161" i="7"/>
  <c r="S91" i="7"/>
  <c r="H91" i="11"/>
  <c r="H86" i="11"/>
  <c r="S86" i="7"/>
  <c r="H158" i="11"/>
  <c r="S158" i="7"/>
  <c r="S194" i="7"/>
  <c r="H194" i="11"/>
  <c r="H153" i="11"/>
  <c r="S153" i="7"/>
  <c r="S138" i="7"/>
  <c r="H138" i="11"/>
  <c r="H135" i="11"/>
  <c r="S135" i="7"/>
  <c r="S130" i="7"/>
  <c r="H130" i="11"/>
  <c r="S172" i="7"/>
  <c r="H172" i="11"/>
  <c r="S110" i="7"/>
  <c r="H110" i="11"/>
  <c r="S154" i="7"/>
  <c r="H154" i="11"/>
  <c r="S75" i="7"/>
  <c r="H75" i="11"/>
  <c r="S198" i="7"/>
  <c r="H198" i="11"/>
  <c r="S149" i="7"/>
  <c r="H149" i="11"/>
  <c r="S187" i="7"/>
  <c r="H187" i="11"/>
  <c r="H67" i="11"/>
  <c r="S67" i="7"/>
  <c r="H55" i="11"/>
  <c r="S55" i="7"/>
  <c r="H72" i="11"/>
  <c r="S72" i="7"/>
  <c r="S176" i="7"/>
  <c r="H176" i="11"/>
  <c r="H83" i="11"/>
  <c r="S83" i="7"/>
  <c r="H179" i="11"/>
  <c r="S179" i="7"/>
  <c r="S188" i="7"/>
  <c r="H188" i="11"/>
  <c r="S132" i="7"/>
  <c r="H132" i="11"/>
  <c r="H57" i="11"/>
  <c r="S57" i="7"/>
  <c r="S183" i="7"/>
  <c r="H183" i="11"/>
  <c r="S177" i="7"/>
  <c r="H177" i="11"/>
  <c r="H78" i="11"/>
  <c r="S78" i="7"/>
  <c r="S123" i="7"/>
  <c r="H123" i="11"/>
  <c r="H133" i="11"/>
  <c r="S133" i="7"/>
  <c r="H184" i="11"/>
  <c r="S184" i="7"/>
  <c r="H59" i="11"/>
  <c r="S59" i="7"/>
  <c r="H160" i="11"/>
  <c r="S160" i="7"/>
  <c r="H163" i="11"/>
  <c r="S163" i="7"/>
  <c r="S167" i="7"/>
  <c r="H167" i="11"/>
  <c r="S106" i="7"/>
  <c r="H106" i="11"/>
  <c r="H109" i="11"/>
  <c r="S109" i="7"/>
  <c r="S175" i="7"/>
  <c r="H175" i="11"/>
  <c r="H164" i="11"/>
  <c r="S164" i="7"/>
  <c r="S114" i="7"/>
  <c r="H114" i="11"/>
  <c r="H89" i="11"/>
  <c r="S89" i="7"/>
  <c r="S162" i="7"/>
  <c r="H162" i="11"/>
  <c r="H54" i="11"/>
  <c r="S54" i="7"/>
  <c r="S108" i="7"/>
  <c r="H108" i="11"/>
  <c r="S142" i="7"/>
  <c r="H142" i="11"/>
  <c r="S146" i="7"/>
  <c r="H146" i="11"/>
  <c r="H136" i="11"/>
  <c r="S136" i="7"/>
  <c r="S81" i="7"/>
  <c r="H81" i="11"/>
  <c r="H52" i="11"/>
  <c r="S52" i="7"/>
  <c r="H73" i="11"/>
  <c r="S73" i="7"/>
  <c r="S152" i="7"/>
  <c r="H152" i="11"/>
  <c r="H97" i="11"/>
  <c r="S97" i="7"/>
  <c r="H66" i="11"/>
  <c r="S66" i="7"/>
  <c r="H88" i="11"/>
  <c r="S88" i="7"/>
  <c r="H84" i="11"/>
  <c r="S84" i="7"/>
  <c r="S112" i="7"/>
  <c r="H112" i="11"/>
  <c r="S182" i="7"/>
  <c r="H182" i="11"/>
  <c r="H119" i="11"/>
  <c r="S119" i="7"/>
  <c r="H116" i="11"/>
  <c r="S116" i="7"/>
  <c r="H70" i="11"/>
  <c r="S70" i="7"/>
  <c r="H50" i="11"/>
  <c r="S50" i="7"/>
  <c r="S58" i="7"/>
  <c r="H58" i="11"/>
  <c r="S189" i="7"/>
  <c r="H189" i="11"/>
  <c r="H51" i="11"/>
  <c r="S51" i="7"/>
  <c r="H144" i="11"/>
  <c r="S144" i="7"/>
  <c r="H129" i="11"/>
  <c r="S129" i="7"/>
  <c r="S56" i="7"/>
  <c r="H56" i="11"/>
  <c r="S85" i="7"/>
  <c r="H85" i="11"/>
  <c r="H76" i="11"/>
  <c r="S76" i="7"/>
  <c r="S200" i="7"/>
  <c r="H200" i="11"/>
  <c r="H122" i="11"/>
  <c r="S122" i="7"/>
  <c r="H48" i="11"/>
  <c r="S48" i="7"/>
  <c r="S195" i="7"/>
  <c r="H195" i="11"/>
  <c r="H103" i="11"/>
  <c r="S103" i="7"/>
  <c r="H197" i="11"/>
  <c r="S197" i="7"/>
  <c r="H61" i="11"/>
  <c r="S61" i="7"/>
  <c r="H171" i="11"/>
  <c r="S171" i="7"/>
  <c r="H199" i="11"/>
  <c r="S199" i="7"/>
  <c r="S69" i="7"/>
  <c r="H69" i="11"/>
  <c r="S174" i="7"/>
  <c r="H174" i="11"/>
  <c r="S87" i="7"/>
  <c r="H87" i="11"/>
  <c r="S101" i="7"/>
  <c r="H101" i="11"/>
  <c r="H102" i="11"/>
  <c r="S102" i="7"/>
  <c r="H140" i="11"/>
  <c r="S140" i="7"/>
  <c r="H77" i="11"/>
  <c r="S77" i="7"/>
  <c r="H180" i="11"/>
  <c r="S180" i="7"/>
  <c r="H100" i="11"/>
  <c r="S100" i="7"/>
  <c r="H90" i="11"/>
  <c r="S90" i="7"/>
  <c r="S192" i="7"/>
  <c r="H192" i="11"/>
  <c r="S104" i="7"/>
  <c r="H104" i="11"/>
  <c r="H170" i="11"/>
  <c r="S170" i="7"/>
  <c r="H65" i="11"/>
  <c r="S65" i="7"/>
  <c r="S127" i="7"/>
  <c r="H127" i="11"/>
  <c r="S113" i="7"/>
  <c r="H113" i="11"/>
  <c r="S115" i="7"/>
  <c r="H115" i="11"/>
  <c r="S107" i="7"/>
  <c r="H107" i="11"/>
  <c r="S159" i="7"/>
  <c r="H159" i="11"/>
  <c r="H53" i="11"/>
  <c r="S53" i="7"/>
  <c r="H124" i="11"/>
  <c r="S124" i="7"/>
  <c r="H80" i="11"/>
  <c r="S80" i="7"/>
  <c r="S62" i="7"/>
  <c r="H62" i="11"/>
  <c r="H141" i="11"/>
  <c r="S141" i="7"/>
  <c r="S156" i="7"/>
  <c r="H156" i="11"/>
  <c r="S94" i="7"/>
  <c r="H94" i="11"/>
  <c r="H150" i="11"/>
  <c r="S150" i="7"/>
  <c r="H125" i="11"/>
  <c r="S125" i="7"/>
  <c r="S168" i="7"/>
  <c r="H168" i="11"/>
  <c r="H128" i="11"/>
  <c r="S128" i="7"/>
  <c r="H95" i="11"/>
  <c r="S95" i="7"/>
  <c r="H143" i="11"/>
  <c r="S143" i="7"/>
  <c r="H196" i="11"/>
  <c r="S196" i="7"/>
  <c r="S169" i="7"/>
  <c r="H169" i="11"/>
  <c r="H148" i="11"/>
  <c r="S148" i="7"/>
  <c r="H131" i="11"/>
  <c r="S131" i="7"/>
  <c r="H117" i="11"/>
  <c r="S117" i="7"/>
  <c r="H93" i="11"/>
  <c r="S93" i="7"/>
  <c r="S137" i="7"/>
  <c r="H137" i="11"/>
  <c r="S139" i="7"/>
  <c r="H139" i="11"/>
  <c r="H118" i="11"/>
  <c r="S118" i="7"/>
  <c r="S181" i="7"/>
  <c r="H181" i="11"/>
  <c r="S105" i="7"/>
  <c r="H105" i="11"/>
  <c r="H111" i="11"/>
  <c r="S111" i="7"/>
  <c r="H166" i="11"/>
  <c r="S166" i="7"/>
  <c r="H96" i="11"/>
  <c r="S96" i="7"/>
  <c r="S165" i="7"/>
  <c r="H165" i="11"/>
  <c r="H186" i="11"/>
  <c r="S186" i="7"/>
  <c r="H92" i="11"/>
  <c r="S92" i="7"/>
  <c r="S64" i="7"/>
  <c r="H64" i="11"/>
  <c r="S71" i="7"/>
  <c r="H71" i="11"/>
  <c r="S173" i="7"/>
  <c r="H173" i="11"/>
  <c r="H121" i="11"/>
  <c r="S121" i="7"/>
  <c r="H63" i="11"/>
  <c r="S63" i="7"/>
  <c r="H79" i="11"/>
  <c r="S79" i="7"/>
  <c r="H147" i="11"/>
  <c r="S147" i="7"/>
  <c r="H74" i="11"/>
  <c r="S74" i="7"/>
  <c r="H190" i="11"/>
  <c r="S190" i="7"/>
  <c r="H185" i="11"/>
  <c r="S185" i="7"/>
  <c r="S155" i="7"/>
  <c r="H155" i="11"/>
  <c r="S191" i="7"/>
  <c r="H191" i="11"/>
  <c r="S98" i="7"/>
  <c r="H98" i="11"/>
  <c r="H99" i="11"/>
  <c r="S99" i="7"/>
  <c r="S157" i="7"/>
  <c r="H157" i="11"/>
  <c r="I4" i="11"/>
  <c r="T4" i="7"/>
  <c r="N4" i="8"/>
  <c r="Q4" i="8" l="1"/>
  <c r="O4" i="8"/>
  <c r="R4" i="8" s="1"/>
  <c r="G4" i="11"/>
  <c r="R4" i="7"/>
  <c r="J4" i="11"/>
  <c r="U4" i="7"/>
  <c r="S4" i="8" l="1"/>
  <c r="O4" i="11" s="1"/>
  <c r="X4" i="7"/>
  <c r="M4" i="11"/>
  <c r="K4" i="11"/>
  <c r="V4" i="7"/>
  <c r="N4" i="11"/>
  <c r="T4" i="8"/>
  <c r="Y4" i="7"/>
  <c r="Z4" i="7" l="1"/>
  <c r="P4" i="11"/>
  <c r="AA4" i="7"/>
  <c r="I69" i="11"/>
  <c r="T69" i="7"/>
  <c r="I101" i="11"/>
  <c r="T101" i="7"/>
  <c r="I133" i="11"/>
  <c r="T133" i="7"/>
  <c r="I165" i="11"/>
  <c r="T165" i="7"/>
  <c r="I197" i="11"/>
  <c r="T197" i="7"/>
  <c r="I62" i="11"/>
  <c r="T62" i="7"/>
  <c r="I94" i="11"/>
  <c r="T94" i="7"/>
  <c r="T126" i="7"/>
  <c r="I126" i="11"/>
  <c r="T158" i="7"/>
  <c r="I158" i="11"/>
  <c r="T190" i="7"/>
  <c r="I190" i="11"/>
  <c r="I55" i="11"/>
  <c r="T55" i="7"/>
  <c r="I87" i="11"/>
  <c r="T87" i="7"/>
  <c r="T119" i="7"/>
  <c r="I119" i="11"/>
  <c r="I151" i="11"/>
  <c r="T151" i="7"/>
  <c r="T183" i="7"/>
  <c r="I183" i="11"/>
  <c r="T48" i="7"/>
  <c r="I48" i="11"/>
  <c r="I80" i="11"/>
  <c r="T80" i="7"/>
  <c r="T112" i="7"/>
  <c r="I112" i="11"/>
  <c r="I144" i="11"/>
  <c r="T144" i="7"/>
  <c r="T176" i="7"/>
  <c r="I176" i="11"/>
  <c r="I73" i="11"/>
  <c r="T73" i="7"/>
  <c r="I105" i="11"/>
  <c r="T105" i="7"/>
  <c r="T137" i="7"/>
  <c r="I137" i="11"/>
  <c r="I169" i="11"/>
  <c r="T169" i="7"/>
  <c r="I92" i="11"/>
  <c r="T92" i="7"/>
  <c r="I179" i="11"/>
  <c r="T179" i="7"/>
  <c r="T52" i="7"/>
  <c r="I52" i="11"/>
  <c r="T139" i="7"/>
  <c r="I139" i="11"/>
  <c r="T122" i="7"/>
  <c r="I122" i="11"/>
  <c r="T66" i="7"/>
  <c r="I66" i="11"/>
  <c r="T82" i="7"/>
  <c r="I82" i="11"/>
  <c r="T164" i="7"/>
  <c r="I164" i="11"/>
  <c r="T148" i="7"/>
  <c r="I148" i="11"/>
  <c r="I124" i="11"/>
  <c r="T124" i="7"/>
  <c r="I91" i="11"/>
  <c r="T91" i="7"/>
  <c r="T178" i="7"/>
  <c r="I178" i="11"/>
  <c r="I195" i="11"/>
  <c r="T195" i="7"/>
  <c r="T154" i="7"/>
  <c r="I154" i="11"/>
  <c r="T77" i="7"/>
  <c r="I77" i="11"/>
  <c r="T109" i="7"/>
  <c r="I109" i="11"/>
  <c r="I141" i="11"/>
  <c r="T141" i="7"/>
  <c r="I173" i="11"/>
  <c r="T173" i="7"/>
  <c r="T70" i="7"/>
  <c r="I70" i="11"/>
  <c r="I102" i="11"/>
  <c r="T102" i="7"/>
  <c r="I134" i="11"/>
  <c r="T134" i="7"/>
  <c r="I166" i="11"/>
  <c r="T166" i="7"/>
  <c r="T198" i="7"/>
  <c r="I198" i="11"/>
  <c r="I63" i="11"/>
  <c r="T63" i="7"/>
  <c r="T95" i="7"/>
  <c r="I95" i="11"/>
  <c r="T127" i="7"/>
  <c r="I127" i="11"/>
  <c r="I159" i="11"/>
  <c r="T159" i="7"/>
  <c r="T191" i="7"/>
  <c r="I191" i="11"/>
  <c r="I56" i="11"/>
  <c r="T56" i="7"/>
  <c r="T88" i="7"/>
  <c r="I88" i="11"/>
  <c r="I120" i="11"/>
  <c r="T120" i="7"/>
  <c r="T152" i="7"/>
  <c r="I152" i="11"/>
  <c r="I184" i="11"/>
  <c r="T184" i="7"/>
  <c r="I49" i="11"/>
  <c r="T49" i="7"/>
  <c r="I81" i="11"/>
  <c r="T81" i="7"/>
  <c r="T113" i="7"/>
  <c r="I113" i="11"/>
  <c r="T145" i="7"/>
  <c r="I145" i="11"/>
  <c r="T177" i="7"/>
  <c r="I177" i="11"/>
  <c r="I115" i="11"/>
  <c r="T115" i="7"/>
  <c r="I107" i="11"/>
  <c r="T107" i="7"/>
  <c r="T75" i="7"/>
  <c r="I75" i="11"/>
  <c r="T162" i="7"/>
  <c r="I162" i="11"/>
  <c r="T58" i="7"/>
  <c r="I58" i="11"/>
  <c r="I140" i="11"/>
  <c r="T140" i="7"/>
  <c r="T100" i="7"/>
  <c r="I100" i="11"/>
  <c r="I187" i="11"/>
  <c r="T187" i="7"/>
  <c r="T171" i="7"/>
  <c r="I171" i="11"/>
  <c r="T60" i="7"/>
  <c r="I60" i="11"/>
  <c r="I147" i="11"/>
  <c r="T147" i="7"/>
  <c r="T114" i="7"/>
  <c r="I114" i="11"/>
  <c r="I196" i="11"/>
  <c r="T196" i="7"/>
  <c r="T108" i="7"/>
  <c r="I108" i="11"/>
  <c r="T53" i="7"/>
  <c r="I53" i="11"/>
  <c r="I85" i="11"/>
  <c r="T85" i="7"/>
  <c r="T117" i="7"/>
  <c r="I117" i="11"/>
  <c r="I149" i="11"/>
  <c r="T149" i="7"/>
  <c r="T181" i="7"/>
  <c r="I181" i="11"/>
  <c r="T78" i="7"/>
  <c r="I78" i="11"/>
  <c r="T110" i="7"/>
  <c r="I110" i="11"/>
  <c r="I142" i="11"/>
  <c r="T142" i="7"/>
  <c r="T174" i="7"/>
  <c r="I174" i="11"/>
  <c r="I71" i="11"/>
  <c r="T71" i="7"/>
  <c r="I103" i="11"/>
  <c r="T103" i="7"/>
  <c r="T135" i="7"/>
  <c r="I135" i="11"/>
  <c r="T167" i="7"/>
  <c r="I167" i="11"/>
  <c r="T199" i="7"/>
  <c r="I199" i="11"/>
  <c r="T64" i="7"/>
  <c r="I64" i="11"/>
  <c r="I96" i="11"/>
  <c r="T96" i="7"/>
  <c r="I128" i="11"/>
  <c r="T128" i="7"/>
  <c r="I160" i="11"/>
  <c r="T160" i="7"/>
  <c r="T192" i="7"/>
  <c r="I192" i="11"/>
  <c r="T57" i="7"/>
  <c r="I57" i="11"/>
  <c r="I89" i="11"/>
  <c r="T89" i="7"/>
  <c r="I121" i="11"/>
  <c r="T121" i="7"/>
  <c r="I153" i="11"/>
  <c r="T153" i="7"/>
  <c r="T185" i="7"/>
  <c r="I185" i="11"/>
  <c r="I51" i="11"/>
  <c r="T51" i="7"/>
  <c r="I138" i="11"/>
  <c r="T138" i="7"/>
  <c r="I98" i="11"/>
  <c r="T98" i="7"/>
  <c r="I180" i="11"/>
  <c r="T180" i="7"/>
  <c r="I76" i="11"/>
  <c r="T76" i="7"/>
  <c r="T163" i="7"/>
  <c r="I163" i="11"/>
  <c r="T123" i="7"/>
  <c r="I123" i="11"/>
  <c r="I194" i="11"/>
  <c r="T194" i="7"/>
  <c r="I83" i="11"/>
  <c r="T83" i="7"/>
  <c r="I170" i="11"/>
  <c r="T170" i="7"/>
  <c r="I50" i="11"/>
  <c r="T50" i="7"/>
  <c r="T132" i="7"/>
  <c r="I132" i="11"/>
  <c r="T84" i="7"/>
  <c r="I84" i="11"/>
  <c r="I67" i="11"/>
  <c r="T67" i="7"/>
  <c r="I131" i="11"/>
  <c r="T131" i="7"/>
  <c r="T61" i="7"/>
  <c r="I61" i="11"/>
  <c r="T93" i="7"/>
  <c r="I93" i="11"/>
  <c r="T125" i="7"/>
  <c r="I125" i="11"/>
  <c r="I157" i="11"/>
  <c r="T157" i="7"/>
  <c r="T189" i="7"/>
  <c r="I189" i="11"/>
  <c r="T54" i="7"/>
  <c r="I54" i="11"/>
  <c r="T86" i="7"/>
  <c r="I86" i="11"/>
  <c r="T118" i="7"/>
  <c r="I118" i="11"/>
  <c r="T150" i="7"/>
  <c r="I150" i="11"/>
  <c r="T182" i="7"/>
  <c r="I182" i="11"/>
  <c r="I79" i="11"/>
  <c r="T79" i="7"/>
  <c r="T111" i="7"/>
  <c r="I111" i="11"/>
  <c r="I143" i="11"/>
  <c r="T143" i="7"/>
  <c r="I175" i="11"/>
  <c r="T175" i="7"/>
  <c r="I72" i="11"/>
  <c r="T72" i="7"/>
  <c r="T104" i="7"/>
  <c r="I104" i="11"/>
  <c r="T136" i="7"/>
  <c r="I136" i="11"/>
  <c r="I168" i="11"/>
  <c r="T168" i="7"/>
  <c r="T200" i="7"/>
  <c r="I200" i="11"/>
  <c r="T65" i="7"/>
  <c r="I65" i="11"/>
  <c r="T97" i="7"/>
  <c r="I97" i="11"/>
  <c r="T129" i="7"/>
  <c r="I129" i="11"/>
  <c r="T161" i="7"/>
  <c r="I161" i="11"/>
  <c r="I193" i="11"/>
  <c r="T193" i="7"/>
  <c r="T74" i="7"/>
  <c r="I74" i="11"/>
  <c r="T156" i="7"/>
  <c r="I156" i="11"/>
  <c r="T116" i="7"/>
  <c r="I116" i="11"/>
  <c r="I99" i="11"/>
  <c r="T99" i="7"/>
  <c r="T186" i="7"/>
  <c r="I186" i="11"/>
  <c r="T59" i="7"/>
  <c r="I59" i="11"/>
  <c r="T146" i="7"/>
  <c r="I146" i="11"/>
  <c r="T130" i="7"/>
  <c r="I130" i="11"/>
  <c r="I106" i="11"/>
  <c r="T106" i="7"/>
  <c r="T188" i="7"/>
  <c r="I188" i="11"/>
  <c r="I68" i="11"/>
  <c r="T68" i="7"/>
  <c r="T155" i="7"/>
  <c r="I155" i="11"/>
  <c r="I90" i="11"/>
  <c r="T90" i="7"/>
  <c r="T172" i="7"/>
  <c r="I172" i="11"/>
  <c r="O75" i="8"/>
  <c r="N60" i="8"/>
  <c r="J60" i="11" s="1"/>
  <c r="N138" i="8"/>
  <c r="J138" i="11" s="1"/>
  <c r="N1016" i="8"/>
  <c r="Q1016" i="8" s="1"/>
  <c r="S1016" i="8" s="1"/>
  <c r="N51" i="8"/>
  <c r="U51" i="7" s="1"/>
  <c r="O808" i="8"/>
  <c r="R808" i="8" s="1"/>
  <c r="T808" i="8" s="1"/>
  <c r="N934" i="8"/>
  <c r="Q934" i="8" s="1"/>
  <c r="S934" i="8" s="1"/>
  <c r="O731" i="8"/>
  <c r="R731" i="8" s="1"/>
  <c r="T731" i="8" s="1"/>
  <c r="O175" i="8"/>
  <c r="O153" i="8"/>
  <c r="N163" i="8"/>
  <c r="J163" i="11" s="1"/>
  <c r="N97" i="8"/>
  <c r="O78" i="8"/>
  <c r="O179" i="8"/>
  <c r="K179" i="11" s="1"/>
  <c r="O112" i="8"/>
  <c r="V112" i="7" s="1"/>
  <c r="O161" i="8"/>
  <c r="R161" i="8" s="1"/>
  <c r="Y161" i="7" s="1"/>
  <c r="O976" i="8"/>
  <c r="R976" i="8" s="1"/>
  <c r="T976" i="8" s="1"/>
  <c r="N52" i="8"/>
  <c r="J52" i="11" s="1"/>
  <c r="N59" i="8"/>
  <c r="Q59" i="8" s="1"/>
  <c r="N54" i="8"/>
  <c r="Q54" i="8" s="1"/>
  <c r="M54" i="11" s="1"/>
  <c r="N1019" i="8"/>
  <c r="Q1019" i="8" s="1"/>
  <c r="S1019" i="8" s="1"/>
  <c r="N69" i="8"/>
  <c r="U69" i="7" s="1"/>
  <c r="N75" i="8"/>
  <c r="J75" i="11" s="1"/>
  <c r="N1098" i="8"/>
  <c r="Q1098" i="8" s="1"/>
  <c r="S1098" i="8" s="1"/>
  <c r="N815" i="8"/>
  <c r="Q815" i="8" s="1"/>
  <c r="S815" i="8" s="1"/>
  <c r="O751" i="8"/>
  <c r="R751" i="8" s="1"/>
  <c r="T751" i="8" s="1"/>
  <c r="O184" i="8"/>
  <c r="K184" i="11" s="1"/>
  <c r="O1008" i="8"/>
  <c r="R1008" i="8" s="1"/>
  <c r="T1008" i="8" s="1"/>
  <c r="O119" i="8"/>
  <c r="R119" i="8" s="1"/>
  <c r="Y119" i="7" s="1"/>
  <c r="N189" i="8"/>
  <c r="Q189" i="8" s="1"/>
  <c r="N70" i="8"/>
  <c r="Q70" i="8" s="1"/>
  <c r="O144" i="8"/>
  <c r="V144" i="7" s="1"/>
  <c r="N972" i="8"/>
  <c r="Q972" i="8" s="1"/>
  <c r="S972" i="8" s="1"/>
  <c r="O72" i="8"/>
  <c r="R72" i="8" s="1"/>
  <c r="T72" i="8" s="1"/>
  <c r="O84" i="8"/>
  <c r="V84" i="7" s="1"/>
  <c r="O1056" i="8"/>
  <c r="R1056" i="8" s="1"/>
  <c r="T1056" i="8" s="1"/>
  <c r="O69" i="8"/>
  <c r="K69" i="11" s="1"/>
  <c r="N55" i="8"/>
  <c r="J55" i="11" s="1"/>
  <c r="O980" i="8"/>
  <c r="R980" i="8" s="1"/>
  <c r="T980" i="8" s="1"/>
  <c r="O101" i="8"/>
  <c r="N1075" i="8"/>
  <c r="Q1075" i="8" s="1"/>
  <c r="S1075" i="8" s="1"/>
  <c r="O749" i="8"/>
  <c r="R749" i="8" s="1"/>
  <c r="T749" i="8" s="1"/>
  <c r="N932" i="8"/>
  <c r="Q932" i="8" s="1"/>
  <c r="S932" i="8" s="1"/>
  <c r="O194" i="8"/>
  <c r="N1031" i="8"/>
  <c r="Q1031" i="8" s="1"/>
  <c r="S1031" i="8" s="1"/>
  <c r="O988" i="8"/>
  <c r="R988" i="8" s="1"/>
  <c r="T988" i="8" s="1"/>
  <c r="N1094" i="8"/>
  <c r="Q1094" i="8" s="1"/>
  <c r="S1094" i="8" s="1"/>
  <c r="N691" i="8"/>
  <c r="Q691" i="8" s="1"/>
  <c r="S691" i="8" s="1"/>
  <c r="O964" i="8"/>
  <c r="R964" i="8" s="1"/>
  <c r="T964" i="8" s="1"/>
  <c r="N161" i="8"/>
  <c r="N114" i="8"/>
  <c r="O199" i="8"/>
  <c r="O150" i="8"/>
  <c r="R150" i="8" s="1"/>
  <c r="O136" i="8"/>
  <c r="O82" i="8"/>
  <c r="K82" i="11" s="1"/>
  <c r="O61" i="8"/>
  <c r="K61" i="11" s="1"/>
  <c r="O173" i="8"/>
  <c r="V173" i="7" s="1"/>
  <c r="O124" i="8"/>
  <c r="V124" i="7" s="1"/>
  <c r="O76" i="8"/>
  <c r="K76" i="11" s="1"/>
  <c r="N100" i="8"/>
  <c r="Q100" i="8" s="1"/>
  <c r="S100" i="8" s="1"/>
  <c r="Z100" i="7" s="1"/>
  <c r="O1025" i="8"/>
  <c r="R1025" i="8" s="1"/>
  <c r="T1025" i="8" s="1"/>
  <c r="O110" i="8"/>
  <c r="V110" i="7" s="1"/>
  <c r="O154" i="8"/>
  <c r="R154" i="8" s="1"/>
  <c r="T154" i="8" s="1"/>
  <c r="O972" i="8"/>
  <c r="R972" i="8" s="1"/>
  <c r="T972" i="8" s="1"/>
  <c r="N58" i="8"/>
  <c r="Q58" i="8" s="1"/>
  <c r="N107" i="8"/>
  <c r="Q107" i="8" s="1"/>
  <c r="N87" i="8"/>
  <c r="Q87" i="8" s="1"/>
  <c r="S87" i="8" s="1"/>
  <c r="N170" i="8"/>
  <c r="Q170" i="8" s="1"/>
  <c r="O192" i="8"/>
  <c r="R192" i="8" s="1"/>
  <c r="N50" i="8"/>
  <c r="J50" i="11" s="1"/>
  <c r="N172" i="8"/>
  <c r="Q172" i="8" s="1"/>
  <c r="M172" i="11" s="1"/>
  <c r="N82" i="8"/>
  <c r="Q82" i="8" s="1"/>
  <c r="S82" i="8" s="1"/>
  <c r="O82" i="11" s="1"/>
  <c r="O95" i="8"/>
  <c r="R95" i="8" s="1"/>
  <c r="T95" i="8" s="1"/>
  <c r="O140" i="8"/>
  <c r="R140" i="8" s="1"/>
  <c r="T140" i="8" s="1"/>
  <c r="N78" i="8"/>
  <c r="N111" i="8"/>
  <c r="Q111" i="8" s="1"/>
  <c r="X111" i="7" s="1"/>
  <c r="O60" i="8"/>
  <c r="R60" i="8" s="1"/>
  <c r="T60" i="8" s="1"/>
  <c r="N131" i="8"/>
  <c r="Q131" i="8" s="1"/>
  <c r="O125" i="8"/>
  <c r="R125" i="8" s="1"/>
  <c r="T125" i="8" s="1"/>
  <c r="N104" i="8"/>
  <c r="Q104" i="8" s="1"/>
  <c r="N86" i="8"/>
  <c r="J86" i="11" s="1"/>
  <c r="N119" i="8"/>
  <c r="Q119" i="8" s="1"/>
  <c r="N128" i="8"/>
  <c r="N852" i="8"/>
  <c r="Q852" i="8" s="1"/>
  <c r="S852" i="8" s="1"/>
  <c r="O55" i="8"/>
  <c r="V55" i="7" s="1"/>
  <c r="N832" i="8"/>
  <c r="Q832" i="8" s="1"/>
  <c r="S832" i="8" s="1"/>
  <c r="O143" i="8"/>
  <c r="R143" i="8" s="1"/>
  <c r="O128" i="8"/>
  <c r="K128" i="11" s="1"/>
  <c r="O102" i="8"/>
  <c r="V102" i="7" s="1"/>
  <c r="N715" i="8"/>
  <c r="Q715" i="8" s="1"/>
  <c r="S715" i="8" s="1"/>
  <c r="N787" i="8"/>
  <c r="Q787" i="8" s="1"/>
  <c r="S787" i="8" s="1"/>
  <c r="O1007" i="8"/>
  <c r="R1007" i="8" s="1"/>
  <c r="T1007" i="8" s="1"/>
  <c r="N200" i="8"/>
  <c r="U200" i="7" s="1"/>
  <c r="N145" i="8"/>
  <c r="Q145" i="8" s="1"/>
  <c r="O126" i="8"/>
  <c r="R126" i="8" s="1"/>
  <c r="O963" i="8"/>
  <c r="R963" i="8" s="1"/>
  <c r="T963" i="8" s="1"/>
  <c r="O182" i="8"/>
  <c r="R182" i="8" s="1"/>
  <c r="O188" i="8"/>
  <c r="R188" i="8" s="1"/>
  <c r="N188" i="11" s="1"/>
  <c r="O562" i="8"/>
  <c r="R562" i="8" s="1"/>
  <c r="T562" i="8" s="1"/>
  <c r="O870" i="8"/>
  <c r="R870" i="8" s="1"/>
  <c r="T870" i="8" s="1"/>
  <c r="O739" i="8"/>
  <c r="R739" i="8" s="1"/>
  <c r="T739" i="8" s="1"/>
  <c r="N112" i="8"/>
  <c r="Q112" i="8" s="1"/>
  <c r="S112" i="8" s="1"/>
  <c r="O555" i="8"/>
  <c r="R555" i="8" s="1"/>
  <c r="T555" i="8" s="1"/>
  <c r="O65" i="8"/>
  <c r="K65" i="11" s="1"/>
  <c r="O137" i="8"/>
  <c r="R137" i="8" s="1"/>
  <c r="N148" i="8"/>
  <c r="J148" i="11" s="1"/>
  <c r="N124" i="8"/>
  <c r="O120" i="8"/>
  <c r="R120" i="8" s="1"/>
  <c r="N120" i="11" s="1"/>
  <c r="N160" i="8"/>
  <c r="J160" i="11" s="1"/>
  <c r="N101" i="8"/>
  <c r="J101" i="11" s="1"/>
  <c r="N83" i="8"/>
  <c r="Q83" i="8" s="1"/>
  <c r="X83" i="7" s="1"/>
  <c r="O174" i="8"/>
  <c r="R174" i="8" s="1"/>
  <c r="N57" i="8"/>
  <c r="J57" i="11" s="1"/>
  <c r="O59" i="8"/>
  <c r="K59" i="11" s="1"/>
  <c r="N177" i="8"/>
  <c r="U177" i="7" s="1"/>
  <c r="N158" i="8"/>
  <c r="U158" i="7" s="1"/>
  <c r="N188" i="8"/>
  <c r="U188" i="7" s="1"/>
  <c r="N167" i="8"/>
  <c r="Q167" i="8" s="1"/>
  <c r="N168" i="8"/>
  <c r="Q168" i="8" s="1"/>
  <c r="O77" i="8"/>
  <c r="K77" i="11" s="1"/>
  <c r="N130" i="8"/>
  <c r="O81" i="8"/>
  <c r="K81" i="11" s="1"/>
  <c r="O1070" i="8"/>
  <c r="R1070" i="8" s="1"/>
  <c r="T1070" i="8" s="1"/>
  <c r="N91" i="8"/>
  <c r="Q91" i="8" s="1"/>
  <c r="O869" i="8"/>
  <c r="R869" i="8" s="1"/>
  <c r="T869" i="8" s="1"/>
  <c r="N801" i="8"/>
  <c r="Q801" i="8" s="1"/>
  <c r="S801" i="8" s="1"/>
  <c r="N77" i="8"/>
  <c r="Q77" i="8" s="1"/>
  <c r="S77" i="8" s="1"/>
  <c r="N109" i="8"/>
  <c r="N141" i="8"/>
  <c r="Q141" i="8" s="1"/>
  <c r="M141" i="11" s="1"/>
  <c r="N74" i="8"/>
  <c r="Q74" i="8" s="1"/>
  <c r="O74" i="8"/>
  <c r="V74" i="7" s="1"/>
  <c r="O134" i="8"/>
  <c r="O180" i="8"/>
  <c r="O176" i="8"/>
  <c r="R176" i="8" s="1"/>
  <c r="N93" i="8"/>
  <c r="Q93" i="8" s="1"/>
  <c r="N139" i="8"/>
  <c r="O133" i="8"/>
  <c r="V133" i="7" s="1"/>
  <c r="O200" i="8"/>
  <c r="R200" i="8" s="1"/>
  <c r="N1084" i="8"/>
  <c r="Q1084" i="8" s="1"/>
  <c r="S1084" i="8" s="1"/>
  <c r="N195" i="8"/>
  <c r="Q195" i="8" s="1"/>
  <c r="O1023" i="8"/>
  <c r="R1023" i="8" s="1"/>
  <c r="T1023" i="8" s="1"/>
  <c r="O54" i="8"/>
  <c r="R54" i="8" s="1"/>
  <c r="O167" i="8"/>
  <c r="O172" i="8"/>
  <c r="O115" i="8"/>
  <c r="O197" i="8"/>
  <c r="K197" i="11" s="1"/>
  <c r="O50" i="8"/>
  <c r="V50" i="7" s="1"/>
  <c r="O444" i="8"/>
  <c r="R444" i="8" s="1"/>
  <c r="T444" i="8" s="1"/>
  <c r="O1089" i="8"/>
  <c r="R1089" i="8" s="1"/>
  <c r="T1089" i="8" s="1"/>
  <c r="O49" i="8"/>
  <c r="O117" i="8"/>
  <c r="V117" i="7" s="1"/>
  <c r="N867" i="8"/>
  <c r="Q867" i="8" s="1"/>
  <c r="S867" i="8" s="1"/>
  <c r="O116" i="8"/>
  <c r="R116" i="8" s="1"/>
  <c r="N152" i="8"/>
  <c r="Q152" i="8" s="1"/>
  <c r="N819" i="8"/>
  <c r="Q819" i="8" s="1"/>
  <c r="S819" i="8" s="1"/>
  <c r="O146" i="8"/>
  <c r="K146" i="11" s="1"/>
  <c r="N830" i="8"/>
  <c r="Q830" i="8" s="1"/>
  <c r="S830" i="8" s="1"/>
  <c r="N866" i="8"/>
  <c r="Q866" i="8" s="1"/>
  <c r="S866" i="8" s="1"/>
  <c r="N778" i="8"/>
  <c r="Q778" i="8" s="1"/>
  <c r="S778" i="8" s="1"/>
  <c r="O1002" i="8"/>
  <c r="R1002" i="8" s="1"/>
  <c r="T1002" i="8" s="1"/>
  <c r="O1092" i="8"/>
  <c r="R1092" i="8" s="1"/>
  <c r="T1092" i="8" s="1"/>
  <c r="O609" i="8"/>
  <c r="R609" i="8" s="1"/>
  <c r="T609" i="8" s="1"/>
  <c r="O566" i="8"/>
  <c r="R566" i="8" s="1"/>
  <c r="T566" i="8" s="1"/>
  <c r="N154" i="8"/>
  <c r="U154" i="7" s="1"/>
  <c r="N48" i="8"/>
  <c r="Q48" i="8" s="1"/>
  <c r="X48" i="7" s="1"/>
  <c r="O86" i="8"/>
  <c r="K86" i="11" s="1"/>
  <c r="O92" i="8"/>
  <c r="R92" i="8" s="1"/>
  <c r="O132" i="8"/>
  <c r="R132" i="8" s="1"/>
  <c r="N99" i="8"/>
  <c r="U99" i="7" s="1"/>
  <c r="O195" i="8"/>
  <c r="R195" i="8" s="1"/>
  <c r="Y195" i="7" s="1"/>
  <c r="N190" i="8"/>
  <c r="Q190" i="8" s="1"/>
  <c r="S190" i="8" s="1"/>
  <c r="N181" i="8"/>
  <c r="U181" i="7" s="1"/>
  <c r="O852" i="8"/>
  <c r="R852" i="8" s="1"/>
  <c r="T852" i="8" s="1"/>
  <c r="N133" i="8"/>
  <c r="Q133" i="8" s="1"/>
  <c r="N182" i="8"/>
  <c r="N501" i="8"/>
  <c r="Q501" i="8" s="1"/>
  <c r="S501" i="8" s="1"/>
  <c r="N940" i="8"/>
  <c r="Q940" i="8" s="1"/>
  <c r="S940" i="8" s="1"/>
  <c r="O68" i="8"/>
  <c r="K68" i="11" s="1"/>
  <c r="O89" i="8"/>
  <c r="R89" i="8" s="1"/>
  <c r="O66" i="8"/>
  <c r="V66" i="7" s="1"/>
  <c r="O183" i="8"/>
  <c r="R183" i="8" s="1"/>
  <c r="N72" i="8"/>
  <c r="N155" i="8"/>
  <c r="O171" i="8"/>
  <c r="R171" i="8" s="1"/>
  <c r="O51" i="8"/>
  <c r="N68" i="8"/>
  <c r="Q68" i="8" s="1"/>
  <c r="O152" i="8"/>
  <c r="K152" i="11" s="1"/>
  <c r="N196" i="8"/>
  <c r="Q196" i="8" s="1"/>
  <c r="N84" i="8"/>
  <c r="Q84" i="8" s="1"/>
  <c r="O160" i="8"/>
  <c r="N89" i="8"/>
  <c r="Q89" i="8" s="1"/>
  <c r="N193" i="8"/>
  <c r="J193" i="11" s="1"/>
  <c r="N81" i="8"/>
  <c r="N123" i="8"/>
  <c r="O905" i="8"/>
  <c r="R905" i="8" s="1"/>
  <c r="T905" i="8" s="1"/>
  <c r="N739" i="8"/>
  <c r="Q739" i="8" s="1"/>
  <c r="S739" i="8" s="1"/>
  <c r="N1032" i="8"/>
  <c r="Q1032" i="8" s="1"/>
  <c r="S1032" i="8" s="1"/>
  <c r="O187" i="8"/>
  <c r="R187" i="8" s="1"/>
  <c r="T187" i="8" s="1"/>
  <c r="N73" i="8"/>
  <c r="Q73" i="8" s="1"/>
  <c r="O142" i="8"/>
  <c r="N192" i="8"/>
  <c r="O57" i="8"/>
  <c r="R57" i="8" s="1"/>
  <c r="O108" i="8"/>
  <c r="K108" i="11" s="1"/>
  <c r="O93" i="8"/>
  <c r="K93" i="11" s="1"/>
  <c r="O83" i="8"/>
  <c r="R83" i="8" s="1"/>
  <c r="T83" i="8" s="1"/>
  <c r="N106" i="8"/>
  <c r="N88" i="8"/>
  <c r="U88" i="7" s="1"/>
  <c r="N1034" i="8"/>
  <c r="Q1034" i="8" s="1"/>
  <c r="S1034" i="8" s="1"/>
  <c r="O198" i="8"/>
  <c r="K198" i="11" s="1"/>
  <c r="O127" i="8"/>
  <c r="R127" i="8" s="1"/>
  <c r="N127" i="11" s="1"/>
  <c r="N529" i="8"/>
  <c r="Q529" i="8" s="1"/>
  <c r="S529" i="8" s="1"/>
  <c r="N954" i="8"/>
  <c r="Q954" i="8" s="1"/>
  <c r="S954" i="8" s="1"/>
  <c r="O135" i="8"/>
  <c r="R135" i="8" s="1"/>
  <c r="O129" i="8"/>
  <c r="R129" i="8" s="1"/>
  <c r="N129" i="11" s="1"/>
  <c r="O71" i="8"/>
  <c r="R71" i="8" s="1"/>
  <c r="N191" i="8"/>
  <c r="J191" i="11" s="1"/>
  <c r="N113" i="8"/>
  <c r="Q113" i="8" s="1"/>
  <c r="O87" i="8"/>
  <c r="K87" i="11" s="1"/>
  <c r="N134" i="8"/>
  <c r="N49" i="8"/>
  <c r="N67" i="8"/>
  <c r="Q67" i="8" s="1"/>
  <c r="O147" i="8"/>
  <c r="K147" i="11" s="1"/>
  <c r="O96" i="8"/>
  <c r="V96" i="7" s="1"/>
  <c r="N1043" i="8"/>
  <c r="Q1043" i="8" s="1"/>
  <c r="S1043" i="8" s="1"/>
  <c r="N92" i="8"/>
  <c r="O62" i="8"/>
  <c r="K62" i="11" s="1"/>
  <c r="N891" i="8"/>
  <c r="Q891" i="8" s="1"/>
  <c r="S891" i="8" s="1"/>
  <c r="N76" i="8"/>
  <c r="Q76" i="8" s="1"/>
  <c r="N110" i="8"/>
  <c r="Q110" i="8" s="1"/>
  <c r="O168" i="8"/>
  <c r="R168" i="8" s="1"/>
  <c r="T168" i="8" s="1"/>
  <c r="N1045" i="8"/>
  <c r="Q1045" i="8" s="1"/>
  <c r="S1045" i="8" s="1"/>
  <c r="N768" i="8"/>
  <c r="Q768" i="8" s="1"/>
  <c r="S768" i="8" s="1"/>
  <c r="N475" i="8"/>
  <c r="Q475" i="8" s="1"/>
  <c r="S475" i="8" s="1"/>
  <c r="N175" i="8"/>
  <c r="Q175" i="8" s="1"/>
  <c r="M175" i="11" s="1"/>
  <c r="O831" i="8"/>
  <c r="R831" i="8" s="1"/>
  <c r="T831" i="8" s="1"/>
  <c r="O866" i="8"/>
  <c r="R866" i="8" s="1"/>
  <c r="T866" i="8" s="1"/>
  <c r="N478" i="8"/>
  <c r="Q478" i="8" s="1"/>
  <c r="S478" i="8" s="1"/>
  <c r="O639" i="8"/>
  <c r="R639" i="8" s="1"/>
  <c r="T639" i="8" s="1"/>
  <c r="O294" i="8"/>
  <c r="R294" i="8" s="1"/>
  <c r="T294" i="8" s="1"/>
  <c r="O1044" i="8"/>
  <c r="R1044" i="8" s="1"/>
  <c r="T1044" i="8" s="1"/>
  <c r="N71" i="8"/>
  <c r="U71" i="7" s="1"/>
  <c r="O750" i="8"/>
  <c r="R750" i="8" s="1"/>
  <c r="T750" i="8" s="1"/>
  <c r="O107" i="8"/>
  <c r="R107" i="8" s="1"/>
  <c r="T107" i="8" s="1"/>
  <c r="O170" i="8"/>
  <c r="R170" i="8" s="1"/>
  <c r="Y170" i="7" s="1"/>
  <c r="N707" i="8"/>
  <c r="Q707" i="8" s="1"/>
  <c r="S707" i="8" s="1"/>
  <c r="N1020" i="8"/>
  <c r="Q1020" i="8" s="1"/>
  <c r="S1020" i="8" s="1"/>
  <c r="O992" i="8"/>
  <c r="R992" i="8" s="1"/>
  <c r="T992" i="8" s="1"/>
  <c r="O828" i="8"/>
  <c r="R828" i="8" s="1"/>
  <c r="T828" i="8" s="1"/>
  <c r="O552" i="8"/>
  <c r="R552" i="8" s="1"/>
  <c r="T552" i="8" s="1"/>
  <c r="N516" i="8"/>
  <c r="Q516" i="8" s="1"/>
  <c r="S516" i="8" s="1"/>
  <c r="N987" i="8"/>
  <c r="Q987" i="8" s="1"/>
  <c r="S987" i="8" s="1"/>
  <c r="O97" i="8"/>
  <c r="K97" i="11" s="1"/>
  <c r="N115" i="8"/>
  <c r="Q115" i="8" s="1"/>
  <c r="N1037" i="8"/>
  <c r="Q1037" i="8" s="1"/>
  <c r="S1037" i="8" s="1"/>
  <c r="N592" i="8"/>
  <c r="Q592" i="8" s="1"/>
  <c r="S592" i="8" s="1"/>
  <c r="O122" i="8"/>
  <c r="R122" i="8" s="1"/>
  <c r="T122" i="8" s="1"/>
  <c r="O149" i="8"/>
  <c r="V149" i="7" s="1"/>
  <c r="N105" i="8"/>
  <c r="J105" i="11" s="1"/>
  <c r="O105" i="8"/>
  <c r="R105" i="8" s="1"/>
  <c r="O111" i="8"/>
  <c r="K111" i="11" s="1"/>
  <c r="N140" i="8"/>
  <c r="J140" i="11" s="1"/>
  <c r="N117" i="8"/>
  <c r="Q117" i="8" s="1"/>
  <c r="O109" i="8"/>
  <c r="O177" i="8"/>
  <c r="V177" i="7" s="1"/>
  <c r="N147" i="8"/>
  <c r="Q147" i="8" s="1"/>
  <c r="N149" i="8"/>
  <c r="N135" i="8"/>
  <c r="Q135" i="8" s="1"/>
  <c r="X135" i="7" s="1"/>
  <c r="N194" i="8"/>
  <c r="N126" i="8"/>
  <c r="O156" i="8"/>
  <c r="V156" i="7" s="1"/>
  <c r="N180" i="8"/>
  <c r="Q180" i="8" s="1"/>
  <c r="O52" i="8"/>
  <c r="R52" i="8" s="1"/>
  <c r="N80" i="8"/>
  <c r="Q80" i="8" s="1"/>
  <c r="M80" i="11" s="1"/>
  <c r="N95" i="8"/>
  <c r="J95" i="11" s="1"/>
  <c r="O163" i="8"/>
  <c r="O63" i="8"/>
  <c r="R63" i="8" s="1"/>
  <c r="T63" i="8" s="1"/>
  <c r="O85" i="8"/>
  <c r="R85" i="8" s="1"/>
  <c r="N173" i="8"/>
  <c r="Q173" i="8" s="1"/>
  <c r="O121" i="8"/>
  <c r="R121" i="8" s="1"/>
  <c r="N122" i="8"/>
  <c r="Q122" i="8" s="1"/>
  <c r="S122" i="8" s="1"/>
  <c r="O114" i="8"/>
  <c r="R114" i="8" s="1"/>
  <c r="N185" i="8"/>
  <c r="Q185" i="8" s="1"/>
  <c r="N171" i="8"/>
  <c r="Q171" i="8" s="1"/>
  <c r="S171" i="8" s="1"/>
  <c r="O141" i="8"/>
  <c r="R141" i="8" s="1"/>
  <c r="O113" i="8"/>
  <c r="R113" i="8" s="1"/>
  <c r="O166" i="8"/>
  <c r="R166" i="8" s="1"/>
  <c r="N116" i="8"/>
  <c r="Q116" i="8" s="1"/>
  <c r="N176" i="8"/>
  <c r="Q176" i="8" s="1"/>
  <c r="O58" i="8"/>
  <c r="V58" i="7" s="1"/>
  <c r="N174" i="8"/>
  <c r="J174" i="11" s="1"/>
  <c r="O196" i="8"/>
  <c r="R196" i="8" s="1"/>
  <c r="N62" i="8"/>
  <c r="J62" i="11" s="1"/>
  <c r="N705" i="8"/>
  <c r="Q705" i="8" s="1"/>
  <c r="S705" i="8" s="1"/>
  <c r="N63" i="8"/>
  <c r="J63" i="11" s="1"/>
  <c r="N1008" i="8"/>
  <c r="Q1008" i="8" s="1"/>
  <c r="S1008" i="8" s="1"/>
  <c r="O936" i="8"/>
  <c r="R936" i="8" s="1"/>
  <c r="T936" i="8" s="1"/>
  <c r="N804" i="8"/>
  <c r="Q804" i="8" s="1"/>
  <c r="S804" i="8" s="1"/>
  <c r="O118" i="8"/>
  <c r="K118" i="11" s="1"/>
  <c r="O823" i="8"/>
  <c r="R823" i="8" s="1"/>
  <c r="T823" i="8" s="1"/>
  <c r="N970" i="8"/>
  <c r="Q970" i="8" s="1"/>
  <c r="S970" i="8" s="1"/>
  <c r="O185" i="8"/>
  <c r="K185" i="11" s="1"/>
  <c r="O165" i="8"/>
  <c r="N156" i="8"/>
  <c r="U156" i="7" s="1"/>
  <c r="O715" i="8"/>
  <c r="R715" i="8" s="1"/>
  <c r="T715" i="8" s="1"/>
  <c r="O139" i="8"/>
  <c r="R139" i="8" s="1"/>
  <c r="T139" i="8" s="1"/>
  <c r="O64" i="8"/>
  <c r="R64" i="8" s="1"/>
  <c r="O169" i="8"/>
  <c r="R169" i="8" s="1"/>
  <c r="Y169" i="7" s="1"/>
  <c r="O123" i="8"/>
  <c r="O1085" i="8"/>
  <c r="R1085" i="8" s="1"/>
  <c r="T1085" i="8" s="1"/>
  <c r="N136" i="8"/>
  <c r="J136" i="11" s="1"/>
  <c r="O151" i="8"/>
  <c r="R151" i="8" s="1"/>
  <c r="N456" i="8"/>
  <c r="Q456" i="8" s="1"/>
  <c r="S456" i="8" s="1"/>
  <c r="O961" i="8"/>
  <c r="R961" i="8" s="1"/>
  <c r="T961" i="8" s="1"/>
  <c r="O138" i="8"/>
  <c r="K138" i="11" s="1"/>
  <c r="N1050" i="8"/>
  <c r="Q1050" i="8" s="1"/>
  <c r="S1050" i="8" s="1"/>
  <c r="O878" i="8"/>
  <c r="R878" i="8" s="1"/>
  <c r="T878" i="8" s="1"/>
  <c r="N143" i="8"/>
  <c r="Q143" i="8" s="1"/>
  <c r="N65" i="8"/>
  <c r="Q65" i="8" s="1"/>
  <c r="S65" i="8" s="1"/>
  <c r="N169" i="8"/>
  <c r="Q169" i="8" s="1"/>
  <c r="N178" i="8"/>
  <c r="U178" i="7" s="1"/>
  <c r="O193" i="8"/>
  <c r="R193" i="8" s="1"/>
  <c r="T193" i="8" s="1"/>
  <c r="N146" i="8"/>
  <c r="Q146" i="8" s="1"/>
  <c r="S146" i="8" s="1"/>
  <c r="N121" i="8"/>
  <c r="J121" i="11" s="1"/>
  <c r="O48" i="8"/>
  <c r="O145" i="8"/>
  <c r="R145" i="8" s="1"/>
  <c r="T145" i="8" s="1"/>
  <c r="O159" i="8"/>
  <c r="R159" i="8" s="1"/>
  <c r="T159" i="8" s="1"/>
  <c r="N56" i="8"/>
  <c r="Q56" i="8" s="1"/>
  <c r="S56" i="8" s="1"/>
  <c r="N64" i="8"/>
  <c r="U64" i="7" s="1"/>
  <c r="N166" i="8"/>
  <c r="Q166" i="8" s="1"/>
  <c r="S166" i="8" s="1"/>
  <c r="N184" i="8"/>
  <c r="Q184" i="8" s="1"/>
  <c r="S184" i="8" s="1"/>
  <c r="O106" i="8"/>
  <c r="R106" i="8" s="1"/>
  <c r="N197" i="8"/>
  <c r="Q197" i="8" s="1"/>
  <c r="M197" i="11" s="1"/>
  <c r="O636" i="8"/>
  <c r="R636" i="8" s="1"/>
  <c r="T636" i="8" s="1"/>
  <c r="O756" i="8"/>
  <c r="R756" i="8" s="1"/>
  <c r="T756" i="8" s="1"/>
  <c r="O88" i="8"/>
  <c r="K88" i="11" s="1"/>
  <c r="N864" i="8"/>
  <c r="Q864" i="8" s="1"/>
  <c r="S864" i="8" s="1"/>
  <c r="N862" i="8"/>
  <c r="Q862" i="8" s="1"/>
  <c r="S862" i="8" s="1"/>
  <c r="N1092" i="8"/>
  <c r="Q1092" i="8" s="1"/>
  <c r="S1092" i="8" s="1"/>
  <c r="N199" i="8"/>
  <c r="Q199" i="8" s="1"/>
  <c r="O155" i="8"/>
  <c r="R155" i="8" s="1"/>
  <c r="N103" i="8"/>
  <c r="Q103" i="8" s="1"/>
  <c r="S103" i="8" s="1"/>
  <c r="O938" i="8"/>
  <c r="R938" i="8" s="1"/>
  <c r="T938" i="8" s="1"/>
  <c r="O556" i="8"/>
  <c r="R556" i="8" s="1"/>
  <c r="T556" i="8" s="1"/>
  <c r="O459" i="8"/>
  <c r="R459" i="8" s="1"/>
  <c r="T459" i="8" s="1"/>
  <c r="N165" i="8"/>
  <c r="U165" i="7" s="1"/>
  <c r="N102" i="8"/>
  <c r="J102" i="11" s="1"/>
  <c r="O186" i="8"/>
  <c r="R186" i="8" s="1"/>
  <c r="N887" i="8"/>
  <c r="Q887" i="8" s="1"/>
  <c r="S887" i="8" s="1"/>
  <c r="O258" i="8"/>
  <c r="R258" i="8" s="1"/>
  <c r="T258" i="8" s="1"/>
  <c r="N928" i="8"/>
  <c r="Q928" i="8" s="1"/>
  <c r="S928" i="8" s="1"/>
  <c r="N150" i="8"/>
  <c r="J150" i="11" s="1"/>
  <c r="O99" i="8"/>
  <c r="R99" i="8" s="1"/>
  <c r="O952" i="8"/>
  <c r="R952" i="8" s="1"/>
  <c r="T952" i="8" s="1"/>
  <c r="O289" i="8"/>
  <c r="R289" i="8" s="1"/>
  <c r="T289" i="8" s="1"/>
  <c r="N953" i="8"/>
  <c r="Q953" i="8" s="1"/>
  <c r="S953" i="8" s="1"/>
  <c r="O191" i="8"/>
  <c r="R191" i="8" s="1"/>
  <c r="N191" i="11" s="1"/>
  <c r="N784" i="8"/>
  <c r="Q784" i="8" s="1"/>
  <c r="S784" i="8" s="1"/>
  <c r="N816" i="8"/>
  <c r="Q816" i="8" s="1"/>
  <c r="S816" i="8" s="1"/>
  <c r="N1076" i="8"/>
  <c r="Q1076" i="8" s="1"/>
  <c r="S1076" i="8" s="1"/>
  <c r="O90" i="8"/>
  <c r="V90" i="7" s="1"/>
  <c r="N863" i="8"/>
  <c r="Q863" i="8" s="1"/>
  <c r="S863" i="8" s="1"/>
  <c r="O968" i="8"/>
  <c r="R968" i="8" s="1"/>
  <c r="T968" i="8" s="1"/>
  <c r="N162" i="8"/>
  <c r="Q162" i="8" s="1"/>
  <c r="N847" i="8"/>
  <c r="Q847" i="8" s="1"/>
  <c r="S847" i="8" s="1"/>
  <c r="N164" i="8"/>
  <c r="Q164" i="8" s="1"/>
  <c r="O454" i="8"/>
  <c r="R454" i="8" s="1"/>
  <c r="T454" i="8" s="1"/>
  <c r="N90" i="8"/>
  <c r="Q90" i="8" s="1"/>
  <c r="O810" i="8"/>
  <c r="R810" i="8" s="1"/>
  <c r="T810" i="8" s="1"/>
  <c r="N944" i="8"/>
  <c r="Q944" i="8" s="1"/>
  <c r="S944" i="8" s="1"/>
  <c r="O960" i="8"/>
  <c r="R960" i="8" s="1"/>
  <c r="T960" i="8" s="1"/>
  <c r="O94" i="8"/>
  <c r="R94" i="8" s="1"/>
  <c r="T94" i="8" s="1"/>
  <c r="P94" i="11" s="1"/>
  <c r="O148" i="8"/>
  <c r="R148" i="8" s="1"/>
  <c r="O843" i="8"/>
  <c r="R843" i="8" s="1"/>
  <c r="T843" i="8" s="1"/>
  <c r="O759" i="8"/>
  <c r="R759" i="8" s="1"/>
  <c r="T759" i="8" s="1"/>
  <c r="N137" i="8"/>
  <c r="Q137" i="8" s="1"/>
  <c r="O131" i="8"/>
  <c r="K131" i="11" s="1"/>
  <c r="O158" i="8"/>
  <c r="R158" i="8" s="1"/>
  <c r="N183" i="8"/>
  <c r="U183" i="7" s="1"/>
  <c r="O763" i="8"/>
  <c r="R763" i="8" s="1"/>
  <c r="T763" i="8" s="1"/>
  <c r="O91" i="8"/>
  <c r="R91" i="8" s="1"/>
  <c r="N153" i="8"/>
  <c r="Q153" i="8" s="1"/>
  <c r="O822" i="8"/>
  <c r="R822" i="8" s="1"/>
  <c r="T822" i="8" s="1"/>
  <c r="N421" i="8"/>
  <c r="Q421" i="8" s="1"/>
  <c r="S421" i="8" s="1"/>
  <c r="O189" i="8"/>
  <c r="K189" i="11" s="1"/>
  <c r="N187" i="8"/>
  <c r="Q187" i="8" s="1"/>
  <c r="N53" i="8"/>
  <c r="Q53" i="8" s="1"/>
  <c r="S53" i="8" s="1"/>
  <c r="N157" i="8"/>
  <c r="Q157" i="8" s="1"/>
  <c r="N79" i="8"/>
  <c r="Q79" i="8" s="1"/>
  <c r="N151" i="8"/>
  <c r="U151" i="7" s="1"/>
  <c r="N861" i="8"/>
  <c r="Q861" i="8" s="1"/>
  <c r="S861" i="8" s="1"/>
  <c r="N651" i="8"/>
  <c r="Q651" i="8" s="1"/>
  <c r="S651" i="8" s="1"/>
  <c r="N682" i="8"/>
  <c r="Q682" i="8" s="1"/>
  <c r="S682" i="8" s="1"/>
  <c r="N120" i="8"/>
  <c r="Q120" i="8" s="1"/>
  <c r="N159" i="8"/>
  <c r="U159" i="7" s="1"/>
  <c r="N129" i="8"/>
  <c r="Q129" i="8" s="1"/>
  <c r="O872" i="8"/>
  <c r="R872" i="8" s="1"/>
  <c r="T872" i="8" s="1"/>
  <c r="N61" i="8"/>
  <c r="J61" i="11" s="1"/>
  <c r="O130" i="8"/>
  <c r="K130" i="11" s="1"/>
  <c r="N881" i="8"/>
  <c r="Q881" i="8" s="1"/>
  <c r="S881" i="8" s="1"/>
  <c r="N213" i="8"/>
  <c r="Q213" i="8" s="1"/>
  <c r="S213" i="8" s="1"/>
  <c r="O67" i="8"/>
  <c r="V67" i="7" s="1"/>
  <c r="O355" i="8"/>
  <c r="R355" i="8" s="1"/>
  <c r="T355" i="8" s="1"/>
  <c r="N215" i="8"/>
  <c r="Q215" i="8" s="1"/>
  <c r="S215" i="8" s="1"/>
  <c r="N198" i="8"/>
  <c r="J198" i="11" s="1"/>
  <c r="O826" i="8"/>
  <c r="R826" i="8" s="1"/>
  <c r="T826" i="8" s="1"/>
  <c r="O80" i="8"/>
  <c r="R80" i="8" s="1"/>
  <c r="T80" i="8" s="1"/>
  <c r="N755" i="8"/>
  <c r="Q755" i="8" s="1"/>
  <c r="S755" i="8" s="1"/>
  <c r="O243" i="8"/>
  <c r="R243" i="8" s="1"/>
  <c r="T243" i="8" s="1"/>
  <c r="O1039" i="8"/>
  <c r="R1039" i="8" s="1"/>
  <c r="T1039" i="8" s="1"/>
  <c r="N66" i="8"/>
  <c r="J66" i="11" s="1"/>
  <c r="N1062" i="8"/>
  <c r="Q1062" i="8" s="1"/>
  <c r="S1062" i="8" s="1"/>
  <c r="O73" i="8"/>
  <c r="R73" i="8" s="1"/>
  <c r="T73" i="8" s="1"/>
  <c r="O100" i="8"/>
  <c r="R100" i="8" s="1"/>
  <c r="T100" i="8" s="1"/>
  <c r="N127" i="8"/>
  <c r="Q127" i="8" s="1"/>
  <c r="X127" i="7" s="1"/>
  <c r="N85" i="8"/>
  <c r="J85" i="11" s="1"/>
  <c r="N727" i="8"/>
  <c r="Q727" i="8" s="1"/>
  <c r="S727" i="8" s="1"/>
  <c r="N924" i="8"/>
  <c r="Q924" i="8" s="1"/>
  <c r="S924" i="8" s="1"/>
  <c r="N1090" i="8"/>
  <c r="Q1090" i="8" s="1"/>
  <c r="S1090" i="8" s="1"/>
  <c r="O162" i="8"/>
  <c r="O477" i="8"/>
  <c r="R477" i="8" s="1"/>
  <c r="T477" i="8" s="1"/>
  <c r="N742" i="8"/>
  <c r="Q742" i="8" s="1"/>
  <c r="S742" i="8" s="1"/>
  <c r="O1077" i="8"/>
  <c r="R1077" i="8" s="1"/>
  <c r="T1077" i="8" s="1"/>
  <c r="N495" i="8"/>
  <c r="Q495" i="8" s="1"/>
  <c r="S495" i="8" s="1"/>
  <c r="O79" i="8"/>
  <c r="R79" i="8" s="1"/>
  <c r="N856" i="8"/>
  <c r="Q856" i="8" s="1"/>
  <c r="S856" i="8" s="1"/>
  <c r="N603" i="8"/>
  <c r="Q603" i="8" s="1"/>
  <c r="S603" i="8" s="1"/>
  <c r="N96" i="8"/>
  <c r="Q96" i="8" s="1"/>
  <c r="S96" i="8" s="1"/>
  <c r="Z96" i="7" s="1"/>
  <c r="O599" i="8"/>
  <c r="R599" i="8" s="1"/>
  <c r="T599" i="8" s="1"/>
  <c r="N872" i="8"/>
  <c r="Q872" i="8" s="1"/>
  <c r="S872" i="8" s="1"/>
  <c r="N108" i="8"/>
  <c r="Q108" i="8" s="1"/>
  <c r="S108" i="8" s="1"/>
  <c r="N144" i="8"/>
  <c r="Q144" i="8" s="1"/>
  <c r="S144" i="8" s="1"/>
  <c r="Z144" i="7" s="1"/>
  <c r="O544" i="8"/>
  <c r="R544" i="8" s="1"/>
  <c r="T544" i="8" s="1"/>
  <c r="N933" i="8"/>
  <c r="Q933" i="8" s="1"/>
  <c r="S933" i="8" s="1"/>
  <c r="N472" i="8"/>
  <c r="Q472" i="8" s="1"/>
  <c r="S472" i="8" s="1"/>
  <c r="N918" i="8"/>
  <c r="Q918" i="8" s="1"/>
  <c r="S918" i="8" s="1"/>
  <c r="N676" i="8"/>
  <c r="Q676" i="8" s="1"/>
  <c r="S676" i="8" s="1"/>
  <c r="O933" i="8"/>
  <c r="R933" i="8" s="1"/>
  <c r="T933" i="8" s="1"/>
  <c r="O481" i="8"/>
  <c r="R481" i="8" s="1"/>
  <c r="T481" i="8" s="1"/>
  <c r="N959" i="8"/>
  <c r="Q959" i="8" s="1"/>
  <c r="S959" i="8" s="1"/>
  <c r="O472" i="8"/>
  <c r="R472" i="8" s="1"/>
  <c r="T472" i="8" s="1"/>
  <c r="O190" i="8"/>
  <c r="R190" i="8" s="1"/>
  <c r="T190" i="8" s="1"/>
  <c r="N674" i="8"/>
  <c r="Q674" i="8" s="1"/>
  <c r="S674" i="8" s="1"/>
  <c r="O300" i="8"/>
  <c r="R300" i="8" s="1"/>
  <c r="T300" i="8" s="1"/>
  <c r="N474" i="8"/>
  <c r="Q474" i="8" s="1"/>
  <c r="S474" i="8" s="1"/>
  <c r="O157" i="8"/>
  <c r="N1023" i="8"/>
  <c r="Q1023" i="8" s="1"/>
  <c r="S1023" i="8" s="1"/>
  <c r="O1001" i="8"/>
  <c r="R1001" i="8" s="1"/>
  <c r="T1001" i="8" s="1"/>
  <c r="O104" i="8"/>
  <c r="R104" i="8" s="1"/>
  <c r="O1071" i="8"/>
  <c r="R1071" i="8" s="1"/>
  <c r="T1071" i="8" s="1"/>
  <c r="N749" i="8"/>
  <c r="Q749" i="8" s="1"/>
  <c r="S749" i="8" s="1"/>
  <c r="O164" i="8"/>
  <c r="O70" i="8"/>
  <c r="R70" i="8" s="1"/>
  <c r="O103" i="8"/>
  <c r="V103" i="7" s="1"/>
  <c r="O1024" i="8"/>
  <c r="R1024" i="8" s="1"/>
  <c r="T1024" i="8" s="1"/>
  <c r="N1086" i="8"/>
  <c r="Q1086" i="8" s="1"/>
  <c r="S1086" i="8" s="1"/>
  <c r="N951" i="8"/>
  <c r="Q951" i="8" s="1"/>
  <c r="S951" i="8" s="1"/>
  <c r="O946" i="8"/>
  <c r="R946" i="8" s="1"/>
  <c r="T946" i="8" s="1"/>
  <c r="N809" i="8"/>
  <c r="Q809" i="8" s="1"/>
  <c r="S809" i="8" s="1"/>
  <c r="N1060" i="8"/>
  <c r="Q1060" i="8" s="1"/>
  <c r="S1060" i="8" s="1"/>
  <c r="O772" i="8"/>
  <c r="R772" i="8" s="1"/>
  <c r="T772" i="8" s="1"/>
  <c r="O280" i="8"/>
  <c r="R280" i="8" s="1"/>
  <c r="T280" i="8" s="1"/>
  <c r="O978" i="8"/>
  <c r="R978" i="8" s="1"/>
  <c r="T978" i="8" s="1"/>
  <c r="N1093" i="8"/>
  <c r="Q1093" i="8" s="1"/>
  <c r="S1093" i="8" s="1"/>
  <c r="N941" i="8"/>
  <c r="Q941" i="8" s="1"/>
  <c r="S941" i="8" s="1"/>
  <c r="O839" i="8"/>
  <c r="R839" i="8" s="1"/>
  <c r="T839" i="8" s="1"/>
  <c r="O796" i="8"/>
  <c r="R796" i="8" s="1"/>
  <c r="T796" i="8" s="1"/>
  <c r="O557" i="8"/>
  <c r="R557" i="8" s="1"/>
  <c r="T557" i="8" s="1"/>
  <c r="O954" i="8"/>
  <c r="R954" i="8" s="1"/>
  <c r="T954" i="8" s="1"/>
  <c r="N1022" i="8"/>
  <c r="Q1022" i="8" s="1"/>
  <c r="S1022" i="8" s="1"/>
  <c r="N1013" i="8"/>
  <c r="Q1013" i="8" s="1"/>
  <c r="S1013" i="8" s="1"/>
  <c r="N372" i="8"/>
  <c r="Q372" i="8" s="1"/>
  <c r="S372" i="8" s="1"/>
  <c r="O1079" i="8"/>
  <c r="R1079" i="8" s="1"/>
  <c r="T1079" i="8" s="1"/>
  <c r="N626" i="8"/>
  <c r="Q626" i="8" s="1"/>
  <c r="S626" i="8" s="1"/>
  <c r="N537" i="8"/>
  <c r="Q537" i="8" s="1"/>
  <c r="S537" i="8" s="1"/>
  <c r="O406" i="8"/>
  <c r="R406" i="8" s="1"/>
  <c r="T406" i="8" s="1"/>
  <c r="O891" i="8"/>
  <c r="R891" i="8" s="1"/>
  <c r="T891" i="8" s="1"/>
  <c r="N557" i="8"/>
  <c r="Q557" i="8" s="1"/>
  <c r="S557" i="8" s="1"/>
  <c r="N791" i="8"/>
  <c r="Q791" i="8" s="1"/>
  <c r="S791" i="8" s="1"/>
  <c r="N563" i="8"/>
  <c r="Q563" i="8" s="1"/>
  <c r="S563" i="8" s="1"/>
  <c r="N286" i="8"/>
  <c r="Q286" i="8" s="1"/>
  <c r="S286" i="8" s="1"/>
  <c r="N1015" i="8"/>
  <c r="Q1015" i="8" s="1"/>
  <c r="S1015" i="8" s="1"/>
  <c r="O1048" i="8"/>
  <c r="R1048" i="8" s="1"/>
  <c r="T1048" i="8" s="1"/>
  <c r="N1035" i="8"/>
  <c r="Q1035" i="8" s="1"/>
  <c r="S1035" i="8" s="1"/>
  <c r="O926" i="8"/>
  <c r="R926" i="8" s="1"/>
  <c r="T926" i="8" s="1"/>
  <c r="O1030" i="8"/>
  <c r="R1030" i="8" s="1"/>
  <c r="T1030" i="8" s="1"/>
  <c r="O778" i="8"/>
  <c r="R778" i="8" s="1"/>
  <c r="T778" i="8" s="1"/>
  <c r="N1097" i="8"/>
  <c r="Q1097" i="8" s="1"/>
  <c r="S1097" i="8" s="1"/>
  <c r="O548" i="8"/>
  <c r="R548" i="8" s="1"/>
  <c r="T548" i="8" s="1"/>
  <c r="O919" i="8"/>
  <c r="R919" i="8" s="1"/>
  <c r="T919" i="8" s="1"/>
  <c r="O1083" i="8"/>
  <c r="R1083" i="8" s="1"/>
  <c r="T1083" i="8" s="1"/>
  <c r="O1009" i="8"/>
  <c r="R1009" i="8" s="1"/>
  <c r="T1009" i="8" s="1"/>
  <c r="O882" i="8"/>
  <c r="R882" i="8" s="1"/>
  <c r="T882" i="8" s="1"/>
  <c r="N877" i="8"/>
  <c r="Q877" i="8" s="1"/>
  <c r="S877" i="8" s="1"/>
  <c r="N98" i="8"/>
  <c r="U98" i="7" s="1"/>
  <c r="O524" i="8"/>
  <c r="R524" i="8" s="1"/>
  <c r="T524" i="8" s="1"/>
  <c r="N713" i="8"/>
  <c r="Q713" i="8" s="1"/>
  <c r="S713" i="8" s="1"/>
  <c r="O53" i="8"/>
  <c r="R53" i="8" s="1"/>
  <c r="N897" i="8"/>
  <c r="Q897" i="8" s="1"/>
  <c r="S897" i="8" s="1"/>
  <c r="N299" i="8"/>
  <c r="Q299" i="8" s="1"/>
  <c r="S299" i="8" s="1"/>
  <c r="O908" i="8"/>
  <c r="R908" i="8" s="1"/>
  <c r="T908" i="8" s="1"/>
  <c r="N950" i="8"/>
  <c r="Q950" i="8" s="1"/>
  <c r="S950" i="8" s="1"/>
  <c r="O927" i="8"/>
  <c r="R927" i="8" s="1"/>
  <c r="T927" i="8" s="1"/>
  <c r="N572" i="8"/>
  <c r="Q572" i="8" s="1"/>
  <c r="S572" i="8" s="1"/>
  <c r="O761" i="8"/>
  <c r="R761" i="8" s="1"/>
  <c r="T761" i="8" s="1"/>
  <c r="O618" i="8"/>
  <c r="R618" i="8" s="1"/>
  <c r="T618" i="8" s="1"/>
  <c r="O949" i="8"/>
  <c r="R949" i="8" s="1"/>
  <c r="T949" i="8" s="1"/>
  <c r="O787" i="8"/>
  <c r="R787" i="8" s="1"/>
  <c r="T787" i="8" s="1"/>
  <c r="O528" i="8"/>
  <c r="R528" i="8" s="1"/>
  <c r="T528" i="8" s="1"/>
  <c r="N627" i="8"/>
  <c r="Q627" i="8" s="1"/>
  <c r="S627" i="8" s="1"/>
  <c r="N497" i="8"/>
  <c r="Q497" i="8" s="1"/>
  <c r="S497" i="8" s="1"/>
  <c r="O873" i="8"/>
  <c r="R873" i="8" s="1"/>
  <c r="T873" i="8" s="1"/>
  <c r="O736" i="8"/>
  <c r="R736" i="8" s="1"/>
  <c r="T736" i="8" s="1"/>
  <c r="N916" i="8"/>
  <c r="Q916" i="8" s="1"/>
  <c r="S916" i="8" s="1"/>
  <c r="N984" i="8"/>
  <c r="Q984" i="8" s="1"/>
  <c r="S984" i="8" s="1"/>
  <c r="N1078" i="8"/>
  <c r="Q1078" i="8" s="1"/>
  <c r="S1078" i="8" s="1"/>
  <c r="O1016" i="8"/>
  <c r="R1016" i="8" s="1"/>
  <c r="T1016" i="8" s="1"/>
  <c r="O920" i="8"/>
  <c r="R920" i="8" s="1"/>
  <c r="T920" i="8" s="1"/>
  <c r="N1068" i="8"/>
  <c r="Q1068" i="8" s="1"/>
  <c r="S1068" i="8" s="1"/>
  <c r="N222" i="8"/>
  <c r="Q222" i="8" s="1"/>
  <c r="S222" i="8" s="1"/>
  <c r="O743" i="8"/>
  <c r="R743" i="8" s="1"/>
  <c r="T743" i="8" s="1"/>
  <c r="N431" i="8"/>
  <c r="Q431" i="8" s="1"/>
  <c r="S431" i="8" s="1"/>
  <c r="N698" i="8"/>
  <c r="Q698" i="8" s="1"/>
  <c r="S698" i="8" s="1"/>
  <c r="O473" i="8"/>
  <c r="R473" i="8" s="1"/>
  <c r="T473" i="8" s="1"/>
  <c r="N94" i="8"/>
  <c r="Q94" i="8" s="1"/>
  <c r="M94" i="11" s="1"/>
  <c r="O98" i="8"/>
  <c r="R98" i="8" s="1"/>
  <c r="N882" i="8"/>
  <c r="Q882" i="8" s="1"/>
  <c r="S882" i="8" s="1"/>
  <c r="O832" i="8"/>
  <c r="R832" i="8" s="1"/>
  <c r="T832" i="8" s="1"/>
  <c r="N473" i="8"/>
  <c r="Q473" i="8" s="1"/>
  <c r="S473" i="8" s="1"/>
  <c r="N736" i="8"/>
  <c r="Q736" i="8" s="1"/>
  <c r="S736" i="8" s="1"/>
  <c r="N552" i="8"/>
  <c r="Q552" i="8" s="1"/>
  <c r="S552" i="8" s="1"/>
  <c r="N504" i="8"/>
  <c r="Q504" i="8" s="1"/>
  <c r="S504" i="8" s="1"/>
  <c r="O1014" i="8"/>
  <c r="R1014" i="8" s="1"/>
  <c r="T1014" i="8" s="1"/>
  <c r="N926" i="8"/>
  <c r="Q926" i="8" s="1"/>
  <c r="S926" i="8" s="1"/>
  <c r="N548" i="8"/>
  <c r="Q548" i="8" s="1"/>
  <c r="S548" i="8" s="1"/>
  <c r="O914" i="8"/>
  <c r="R914" i="8" s="1"/>
  <c r="T914" i="8" s="1"/>
  <c r="N1018" i="8"/>
  <c r="Q1018" i="8" s="1"/>
  <c r="S1018" i="8" s="1"/>
  <c r="O615" i="8"/>
  <c r="R615" i="8" s="1"/>
  <c r="T615" i="8" s="1"/>
  <c r="O492" i="8"/>
  <c r="R492" i="8" s="1"/>
  <c r="T492" i="8" s="1"/>
  <c r="N840" i="8"/>
  <c r="Q840" i="8" s="1"/>
  <c r="S840" i="8" s="1"/>
  <c r="N377" i="8"/>
  <c r="Q377" i="8" s="1"/>
  <c r="S377" i="8" s="1"/>
  <c r="N308" i="8"/>
  <c r="Q308" i="8" s="1"/>
  <c r="S308" i="8" s="1"/>
  <c r="N1002" i="8"/>
  <c r="Q1002" i="8" s="1"/>
  <c r="S1002" i="8" s="1"/>
  <c r="N1055" i="8"/>
  <c r="Q1055" i="8" s="1"/>
  <c r="S1055" i="8" s="1"/>
  <c r="N132" i="8"/>
  <c r="O178" i="8"/>
  <c r="R178" i="8" s="1"/>
  <c r="T178" i="8" s="1"/>
  <c r="P178" i="11" s="1"/>
  <c r="N459" i="8"/>
  <c r="Q459" i="8" s="1"/>
  <c r="S459" i="8" s="1"/>
  <c r="O915" i="8"/>
  <c r="R915" i="8" s="1"/>
  <c r="T915" i="8" s="1"/>
  <c r="O249" i="8"/>
  <c r="R249" i="8" s="1"/>
  <c r="T249" i="8" s="1"/>
  <c r="N310" i="8"/>
  <c r="Q310" i="8" s="1"/>
  <c r="S310" i="8" s="1"/>
  <c r="N988" i="8"/>
  <c r="Q988" i="8" s="1"/>
  <c r="S988" i="8" s="1"/>
  <c r="N843" i="8"/>
  <c r="Q843" i="8" s="1"/>
  <c r="S843" i="8" s="1"/>
  <c r="O461" i="8"/>
  <c r="R461" i="8" s="1"/>
  <c r="T461" i="8" s="1"/>
  <c r="O288" i="8"/>
  <c r="R288" i="8" s="1"/>
  <c r="T288" i="8" s="1"/>
  <c r="O423" i="8"/>
  <c r="R423" i="8" s="1"/>
  <c r="T423" i="8" s="1"/>
  <c r="O834" i="8"/>
  <c r="R834" i="8" s="1"/>
  <c r="T834" i="8" s="1"/>
  <c r="N295" i="8"/>
  <c r="Q295" i="8" s="1"/>
  <c r="S295" i="8" s="1"/>
  <c r="O790" i="8"/>
  <c r="R790" i="8" s="1"/>
  <c r="T790" i="8" s="1"/>
  <c r="O813" i="8"/>
  <c r="R813" i="8" s="1"/>
  <c r="T813" i="8" s="1"/>
  <c r="N566" i="8"/>
  <c r="Q566" i="8" s="1"/>
  <c r="S566" i="8" s="1"/>
  <c r="N142" i="8"/>
  <c r="O585" i="8"/>
  <c r="R585" i="8" s="1"/>
  <c r="T585" i="8" s="1"/>
  <c r="N1071" i="8"/>
  <c r="Q1071" i="8" s="1"/>
  <c r="S1071" i="8" s="1"/>
  <c r="O554" i="8"/>
  <c r="R554" i="8" s="1"/>
  <c r="T554" i="8" s="1"/>
  <c r="N966" i="8"/>
  <c r="Q966" i="8" s="1"/>
  <c r="S966" i="8" s="1"/>
  <c r="O1097" i="8"/>
  <c r="R1097" i="8" s="1"/>
  <c r="T1097" i="8" s="1"/>
  <c r="N543" i="8"/>
  <c r="Q543" i="8" s="1"/>
  <c r="S543" i="8" s="1"/>
  <c r="N604" i="8"/>
  <c r="Q604" i="8" s="1"/>
  <c r="S604" i="8" s="1"/>
  <c r="O518" i="8"/>
  <c r="R518" i="8" s="1"/>
  <c r="T518" i="8" s="1"/>
  <c r="O757" i="8"/>
  <c r="R757" i="8" s="1"/>
  <c r="T757" i="8" s="1"/>
  <c r="N1087" i="8"/>
  <c r="Q1087" i="8" s="1"/>
  <c r="S1087" i="8" s="1"/>
  <c r="O695" i="8"/>
  <c r="R695" i="8" s="1"/>
  <c r="T695" i="8" s="1"/>
  <c r="O1017" i="8"/>
  <c r="R1017" i="8" s="1"/>
  <c r="T1017" i="8" s="1"/>
  <c r="N493" i="8"/>
  <c r="Q493" i="8" s="1"/>
  <c r="S493" i="8" s="1"/>
  <c r="O846" i="8"/>
  <c r="R846" i="8" s="1"/>
  <c r="T846" i="8" s="1"/>
  <c r="O709" i="8"/>
  <c r="R709" i="8" s="1"/>
  <c r="T709" i="8" s="1"/>
  <c r="N391" i="8"/>
  <c r="Q391" i="8" s="1"/>
  <c r="S391" i="8" s="1"/>
  <c r="O990" i="8"/>
  <c r="R990" i="8" s="1"/>
  <c r="T990" i="8" s="1"/>
  <c r="O436" i="8"/>
  <c r="R436" i="8" s="1"/>
  <c r="T436" i="8" s="1"/>
  <c r="O248" i="8"/>
  <c r="R248" i="8" s="1"/>
  <c r="T248" i="8" s="1"/>
  <c r="O1028" i="8"/>
  <c r="R1028" i="8" s="1"/>
  <c r="T1028" i="8" s="1"/>
  <c r="O360" i="8"/>
  <c r="R360" i="8" s="1"/>
  <c r="T360" i="8" s="1"/>
  <c r="N999" i="8"/>
  <c r="Q999" i="8" s="1"/>
  <c r="S999" i="8" s="1"/>
  <c r="O910" i="8"/>
  <c r="R910" i="8" s="1"/>
  <c r="T910" i="8" s="1"/>
  <c r="O929" i="8"/>
  <c r="R929" i="8" s="1"/>
  <c r="T929" i="8" s="1"/>
  <c r="O1062" i="8"/>
  <c r="R1062" i="8" s="1"/>
  <c r="T1062" i="8" s="1"/>
  <c r="O951" i="8"/>
  <c r="R951" i="8" s="1"/>
  <c r="T951" i="8" s="1"/>
  <c r="O1043" i="8"/>
  <c r="R1043" i="8" s="1"/>
  <c r="T1043" i="8" s="1"/>
  <c r="N416" i="8"/>
  <c r="Q416" i="8" s="1"/>
  <c r="S416" i="8" s="1"/>
  <c r="O591" i="8"/>
  <c r="R591" i="8" s="1"/>
  <c r="T591" i="8" s="1"/>
  <c r="O720" i="8"/>
  <c r="R720" i="8" s="1"/>
  <c r="T720" i="8" s="1"/>
  <c r="O901" i="8"/>
  <c r="R901" i="8" s="1"/>
  <c r="T901" i="8" s="1"/>
  <c r="O439" i="8"/>
  <c r="R439" i="8" s="1"/>
  <c r="T439" i="8" s="1"/>
  <c r="O617" i="8"/>
  <c r="R617" i="8" s="1"/>
  <c r="T617" i="8" s="1"/>
  <c r="N947" i="8"/>
  <c r="Q947" i="8" s="1"/>
  <c r="S947" i="8" s="1"/>
  <c r="N506" i="8"/>
  <c r="Q506" i="8" s="1"/>
  <c r="S506" i="8" s="1"/>
  <c r="O688" i="8"/>
  <c r="R688" i="8" s="1"/>
  <c r="T688" i="8" s="1"/>
  <c r="N836" i="8"/>
  <c r="Q836" i="8" s="1"/>
  <c r="S836" i="8" s="1"/>
  <c r="N724" i="8"/>
  <c r="Q724" i="8" s="1"/>
  <c r="S724" i="8" s="1"/>
  <c r="O662" i="8"/>
  <c r="R662" i="8" s="1"/>
  <c r="T662" i="8" s="1"/>
  <c r="N780" i="8"/>
  <c r="Q780" i="8" s="1"/>
  <c r="S780" i="8" s="1"/>
  <c r="O246" i="8"/>
  <c r="R246" i="8" s="1"/>
  <c r="T246" i="8" s="1"/>
  <c r="N986" i="8"/>
  <c r="Q986" i="8" s="1"/>
  <c r="S986" i="8" s="1"/>
  <c r="N638" i="8"/>
  <c r="Q638" i="8" s="1"/>
  <c r="S638" i="8" s="1"/>
  <c r="O985" i="8"/>
  <c r="R985" i="8" s="1"/>
  <c r="T985" i="8" s="1"/>
  <c r="N186" i="8"/>
  <c r="Q186" i="8" s="1"/>
  <c r="N291" i="8"/>
  <c r="Q291" i="8" s="1"/>
  <c r="S291" i="8" s="1"/>
  <c r="O886" i="8"/>
  <c r="R886" i="8" s="1"/>
  <c r="T886" i="8" s="1"/>
  <c r="N585" i="8"/>
  <c r="Q585" i="8" s="1"/>
  <c r="S585" i="8" s="1"/>
  <c r="N315" i="8"/>
  <c r="Q315" i="8" s="1"/>
  <c r="S315" i="8" s="1"/>
  <c r="N322" i="8"/>
  <c r="Q322" i="8" s="1"/>
  <c r="S322" i="8" s="1"/>
  <c r="N789" i="8"/>
  <c r="Q789" i="8" s="1"/>
  <c r="S789" i="8" s="1"/>
  <c r="N1059" i="8"/>
  <c r="Q1059" i="8" s="1"/>
  <c r="S1059" i="8" s="1"/>
  <c r="O426" i="8"/>
  <c r="R426" i="8" s="1"/>
  <c r="T426" i="8" s="1"/>
  <c r="N700" i="8"/>
  <c r="Q700" i="8" s="1"/>
  <c r="S700" i="8" s="1"/>
  <c r="N440" i="8"/>
  <c r="Q440" i="8" s="1"/>
  <c r="S440" i="8" s="1"/>
  <c r="O56" i="8"/>
  <c r="K56" i="11" s="1"/>
  <c r="N1027" i="8"/>
  <c r="Q1027" i="8" s="1"/>
  <c r="S1027" i="8" s="1"/>
  <c r="O251" i="8"/>
  <c r="R251" i="8" s="1"/>
  <c r="T251" i="8" s="1"/>
  <c r="O723" i="8"/>
  <c r="R723" i="8" s="1"/>
  <c r="T723" i="8" s="1"/>
  <c r="N1030" i="8"/>
  <c r="Q1030" i="8" s="1"/>
  <c r="S1030" i="8" s="1"/>
  <c r="O375" i="8"/>
  <c r="R375" i="8" s="1"/>
  <c r="T375" i="8" s="1"/>
  <c r="N327" i="8"/>
  <c r="Q327" i="8" s="1"/>
  <c r="S327" i="8" s="1"/>
  <c r="O693" i="8"/>
  <c r="R693" i="8" s="1"/>
  <c r="T693" i="8" s="1"/>
  <c r="N884" i="8"/>
  <c r="Q884" i="8" s="1"/>
  <c r="S884" i="8" s="1"/>
  <c r="O837" i="8"/>
  <c r="R837" i="8" s="1"/>
  <c r="T837" i="8" s="1"/>
  <c r="O504" i="8"/>
  <c r="R504" i="8" s="1"/>
  <c r="T504" i="8" s="1"/>
  <c r="N998" i="8"/>
  <c r="Q998" i="8" s="1"/>
  <c r="S998" i="8" s="1"/>
  <c r="N482" i="8"/>
  <c r="Q482" i="8" s="1"/>
  <c r="S482" i="8" s="1"/>
  <c r="O437" i="8"/>
  <c r="R437" i="8" s="1"/>
  <c r="T437" i="8" s="1"/>
  <c r="O836" i="8"/>
  <c r="R836" i="8" s="1"/>
  <c r="T836" i="8" s="1"/>
  <c r="O814" i="8"/>
  <c r="R814" i="8" s="1"/>
  <c r="T814" i="8" s="1"/>
  <c r="N483" i="8"/>
  <c r="Q483" i="8" s="1"/>
  <c r="S483" i="8" s="1"/>
  <c r="N1079" i="8"/>
  <c r="Q1079" i="8" s="1"/>
  <c r="S1079" i="8" s="1"/>
  <c r="O620" i="8"/>
  <c r="R620" i="8" s="1"/>
  <c r="T620" i="8" s="1"/>
  <c r="O738" i="8"/>
  <c r="R738" i="8" s="1"/>
  <c r="T738" i="8" s="1"/>
  <c r="N738" i="8"/>
  <c r="Q738" i="8" s="1"/>
  <c r="S738" i="8" s="1"/>
  <c r="O741" i="8"/>
  <c r="R741" i="8" s="1"/>
  <c r="T741" i="8" s="1"/>
  <c r="N779" i="8"/>
  <c r="Q779" i="8" s="1"/>
  <c r="S779" i="8" s="1"/>
  <c r="N641" i="8"/>
  <c r="Q641" i="8" s="1"/>
  <c r="S641" i="8" s="1"/>
  <c r="O452" i="8"/>
  <c r="R452" i="8" s="1"/>
  <c r="T452" i="8" s="1"/>
  <c r="O301" i="8"/>
  <c r="R301" i="8" s="1"/>
  <c r="T301" i="8" s="1"/>
  <c r="O885" i="8"/>
  <c r="R885" i="8" s="1"/>
  <c r="T885" i="8" s="1"/>
  <c r="O1095" i="8"/>
  <c r="R1095" i="8" s="1"/>
  <c r="T1095" i="8" s="1"/>
  <c r="N745" i="8"/>
  <c r="Q745" i="8" s="1"/>
  <c r="S745" i="8" s="1"/>
  <c r="N593" i="8"/>
  <c r="Q593" i="8" s="1"/>
  <c r="S593" i="8" s="1"/>
  <c r="N616" i="8"/>
  <c r="Q616" i="8" s="1"/>
  <c r="S616" i="8" s="1"/>
  <c r="O1084" i="8"/>
  <c r="R1084" i="8" s="1"/>
  <c r="T1084" i="8" s="1"/>
  <c r="O792" i="8"/>
  <c r="R792" i="8" s="1"/>
  <c r="T792" i="8" s="1"/>
  <c r="N580" i="8"/>
  <c r="Q580" i="8" s="1"/>
  <c r="S580" i="8" s="1"/>
  <c r="O416" i="8"/>
  <c r="R416" i="8" s="1"/>
  <c r="T416" i="8" s="1"/>
  <c r="O379" i="8"/>
  <c r="R379" i="8" s="1"/>
  <c r="T379" i="8" s="1"/>
  <c r="O906" i="8"/>
  <c r="R906" i="8" s="1"/>
  <c r="T906" i="8" s="1"/>
  <c r="N670" i="8"/>
  <c r="Q670" i="8" s="1"/>
  <c r="S670" i="8" s="1"/>
  <c r="O1063" i="8"/>
  <c r="R1063" i="8" s="1"/>
  <c r="T1063" i="8" s="1"/>
  <c r="O1055" i="8"/>
  <c r="R1055" i="8" s="1"/>
  <c r="T1055" i="8" s="1"/>
  <c r="O358" i="8"/>
  <c r="R358" i="8" s="1"/>
  <c r="T358" i="8" s="1"/>
  <c r="O932" i="8"/>
  <c r="R932" i="8" s="1"/>
  <c r="T932" i="8" s="1"/>
  <c r="N443" i="8"/>
  <c r="Q443" i="8" s="1"/>
  <c r="S443" i="8" s="1"/>
  <c r="N978" i="8"/>
  <c r="Q978" i="8" s="1"/>
  <c r="S978" i="8" s="1"/>
  <c r="O1098" i="8"/>
  <c r="R1098" i="8" s="1"/>
  <c r="T1098" i="8" s="1"/>
  <c r="O607" i="8"/>
  <c r="R607" i="8" s="1"/>
  <c r="T607" i="8" s="1"/>
  <c r="N528" i="8"/>
  <c r="Q528" i="8" s="1"/>
  <c r="S528" i="8" s="1"/>
  <c r="N225" i="8"/>
  <c r="Q225" i="8" s="1"/>
  <c r="S225" i="8" s="1"/>
  <c r="N1039" i="8"/>
  <c r="Q1039" i="8" s="1"/>
  <c r="S1039" i="8" s="1"/>
  <c r="O601" i="8"/>
  <c r="R601" i="8" s="1"/>
  <c r="T601" i="8" s="1"/>
  <c r="O1099" i="8"/>
  <c r="R1099" i="8" s="1"/>
  <c r="T1099" i="8" s="1"/>
  <c r="N301" i="8"/>
  <c r="Q301" i="8" s="1"/>
  <c r="S301" i="8" s="1"/>
  <c r="N720" i="8"/>
  <c r="Q720" i="8" s="1"/>
  <c r="S720" i="8" s="1"/>
  <c r="N240" i="8"/>
  <c r="Q240" i="8" s="1"/>
  <c r="S240" i="8" s="1"/>
  <c r="N125" i="8"/>
  <c r="Q125" i="8" s="1"/>
  <c r="S125" i="8" s="1"/>
  <c r="O244" i="8"/>
  <c r="R244" i="8" s="1"/>
  <c r="T244" i="8" s="1"/>
  <c r="N1044" i="8"/>
  <c r="Q1044" i="8" s="1"/>
  <c r="S1044" i="8" s="1"/>
  <c r="N657" i="8"/>
  <c r="Q657" i="8" s="1"/>
  <c r="S657" i="8" s="1"/>
  <c r="N776" i="8"/>
  <c r="Q776" i="8" s="1"/>
  <c r="S776" i="8" s="1"/>
  <c r="N407" i="8"/>
  <c r="Q407" i="8" s="1"/>
  <c r="S407" i="8" s="1"/>
  <c r="N879" i="8"/>
  <c r="Q879" i="8" s="1"/>
  <c r="S879" i="8" s="1"/>
  <c r="O597" i="8"/>
  <c r="R597" i="8" s="1"/>
  <c r="T597" i="8" s="1"/>
  <c r="O277" i="8"/>
  <c r="R277" i="8" s="1"/>
  <c r="T277" i="8" s="1"/>
  <c r="O974" i="8"/>
  <c r="R974" i="8" s="1"/>
  <c r="T974" i="8" s="1"/>
  <c r="O663" i="8"/>
  <c r="R663" i="8" s="1"/>
  <c r="T663" i="8" s="1"/>
  <c r="N920" i="8"/>
  <c r="Q920" i="8" s="1"/>
  <c r="S920" i="8" s="1"/>
  <c r="O851" i="8"/>
  <c r="R851" i="8" s="1"/>
  <c r="T851" i="8" s="1"/>
  <c r="O564" i="8"/>
  <c r="R564" i="8" s="1"/>
  <c r="T564" i="8" s="1"/>
  <c r="O604" i="8"/>
  <c r="R604" i="8" s="1"/>
  <c r="T604" i="8" s="1"/>
  <c r="N551" i="8"/>
  <c r="Q551" i="8" s="1"/>
  <c r="S551" i="8" s="1"/>
  <c r="O883" i="8"/>
  <c r="R883" i="8" s="1"/>
  <c r="T883" i="8" s="1"/>
  <c r="N358" i="8"/>
  <c r="Q358" i="8" s="1"/>
  <c r="S358" i="8" s="1"/>
  <c r="N712" i="8"/>
  <c r="Q712" i="8" s="1"/>
  <c r="S712" i="8" s="1"/>
  <c r="N781" i="8"/>
  <c r="Q781" i="8" s="1"/>
  <c r="S781" i="8" s="1"/>
  <c r="N622" i="8"/>
  <c r="Q622" i="8" s="1"/>
  <c r="S622" i="8" s="1"/>
  <c r="N1052" i="8"/>
  <c r="Q1052" i="8" s="1"/>
  <c r="S1052" i="8" s="1"/>
  <c r="N534" i="8"/>
  <c r="Q534" i="8" s="1"/>
  <c r="S534" i="8" s="1"/>
  <c r="N807" i="8"/>
  <c r="Q807" i="8" s="1"/>
  <c r="S807" i="8" s="1"/>
  <c r="O807" i="8"/>
  <c r="R807" i="8" s="1"/>
  <c r="T807" i="8" s="1"/>
  <c r="N549" i="8"/>
  <c r="Q549" i="8" s="1"/>
  <c r="S549" i="8" s="1"/>
  <c r="N409" i="8"/>
  <c r="Q409" i="8" s="1"/>
  <c r="S409" i="8" s="1"/>
  <c r="N838" i="8"/>
  <c r="Q838" i="8" s="1"/>
  <c r="S838" i="8" s="1"/>
  <c r="O1034" i="8"/>
  <c r="R1034" i="8" s="1"/>
  <c r="T1034" i="8" s="1"/>
  <c r="N753" i="8"/>
  <c r="Q753" i="8" s="1"/>
  <c r="S753" i="8" s="1"/>
  <c r="N721" i="8"/>
  <c r="Q721" i="8" s="1"/>
  <c r="S721" i="8" s="1"/>
  <c r="O820" i="8"/>
  <c r="R820" i="8" s="1"/>
  <c r="T820" i="8" s="1"/>
  <c r="O682" i="8"/>
  <c r="R682" i="8" s="1"/>
  <c r="T682" i="8" s="1"/>
  <c r="O779" i="8"/>
  <c r="R779" i="8" s="1"/>
  <c r="T779" i="8" s="1"/>
  <c r="N118" i="8"/>
  <c r="J118" i="11" s="1"/>
  <c r="N511" i="8"/>
  <c r="Q511" i="8" s="1"/>
  <c r="S511" i="8" s="1"/>
  <c r="N831" i="8"/>
  <c r="Q831" i="8" s="1"/>
  <c r="S831" i="8" s="1"/>
  <c r="N711" i="8"/>
  <c r="Q711" i="8" s="1"/>
  <c r="S711" i="8" s="1"/>
  <c r="N481" i="8"/>
  <c r="Q481" i="8" s="1"/>
  <c r="S481" i="8" s="1"/>
  <c r="N466" i="8"/>
  <c r="Q466" i="8" s="1"/>
  <c r="S466" i="8" s="1"/>
  <c r="N575" i="8"/>
  <c r="Q575" i="8" s="1"/>
  <c r="S575" i="8" s="1"/>
  <c r="N539" i="8"/>
  <c r="Q539" i="8" s="1"/>
  <c r="S539" i="8" s="1"/>
  <c r="N746" i="8"/>
  <c r="Q746" i="8" s="1"/>
  <c r="S746" i="8" s="1"/>
  <c r="N1014" i="8"/>
  <c r="Q1014" i="8" s="1"/>
  <c r="S1014" i="8" s="1"/>
  <c r="N1095" i="8"/>
  <c r="Q1095" i="8" s="1"/>
  <c r="S1095" i="8" s="1"/>
  <c r="O889" i="8"/>
  <c r="R889" i="8" s="1"/>
  <c r="T889" i="8" s="1"/>
  <c r="N1038" i="8"/>
  <c r="Q1038" i="8" s="1"/>
  <c r="S1038" i="8" s="1"/>
  <c r="O575" i="8"/>
  <c r="R575" i="8" s="1"/>
  <c r="T575" i="8" s="1"/>
  <c r="N702" i="8"/>
  <c r="Q702" i="8" s="1"/>
  <c r="S702" i="8" s="1"/>
  <c r="N868" i="8"/>
  <c r="Q868" i="8" s="1"/>
  <c r="S868" i="8" s="1"/>
  <c r="O994" i="8"/>
  <c r="R994" i="8" s="1"/>
  <c r="T994" i="8" s="1"/>
  <c r="N875" i="8"/>
  <c r="Q875" i="8" s="1"/>
  <c r="S875" i="8" s="1"/>
  <c r="O647" i="8"/>
  <c r="R647" i="8" s="1"/>
  <c r="T647" i="8" s="1"/>
  <c r="N179" i="8"/>
  <c r="N1041" i="8"/>
  <c r="Q1041" i="8" s="1"/>
  <c r="S1041" i="8" s="1"/>
  <c r="O1093" i="8"/>
  <c r="R1093" i="8" s="1"/>
  <c r="T1093" i="8" s="1"/>
  <c r="N228" i="8"/>
  <c r="Q228" i="8" s="1"/>
  <c r="S228" i="8" s="1"/>
  <c r="O683" i="8"/>
  <c r="R683" i="8" s="1"/>
  <c r="T683" i="8" s="1"/>
  <c r="O508" i="8"/>
  <c r="R508" i="8" s="1"/>
  <c r="T508" i="8" s="1"/>
  <c r="O991" i="8"/>
  <c r="R991" i="8" s="1"/>
  <c r="T991" i="8" s="1"/>
  <c r="O422" i="8"/>
  <c r="R422" i="8" s="1"/>
  <c r="T422" i="8" s="1"/>
  <c r="N510" i="8"/>
  <c r="Q510" i="8" s="1"/>
  <c r="S510" i="8" s="1"/>
  <c r="O773" i="8"/>
  <c r="R773" i="8" s="1"/>
  <c r="T773" i="8" s="1"/>
  <c r="N837" i="8"/>
  <c r="Q837" i="8" s="1"/>
  <c r="S837" i="8" s="1"/>
  <c r="O373" i="8"/>
  <c r="R373" i="8" s="1"/>
  <c r="T373" i="8" s="1"/>
  <c r="O633" i="8"/>
  <c r="R633" i="8" s="1"/>
  <c r="T633" i="8" s="1"/>
  <c r="O888" i="8"/>
  <c r="R888" i="8" s="1"/>
  <c r="T888" i="8" s="1"/>
  <c r="O830" i="8"/>
  <c r="R830" i="8" s="1"/>
  <c r="T830" i="8" s="1"/>
  <c r="O451" i="8"/>
  <c r="R451" i="8" s="1"/>
  <c r="T451" i="8" s="1"/>
  <c r="O475" i="8"/>
  <c r="R475" i="8" s="1"/>
  <c r="T475" i="8" s="1"/>
  <c r="N544" i="8"/>
  <c r="Q544" i="8" s="1"/>
  <c r="S544" i="8" s="1"/>
  <c r="O692" i="8"/>
  <c r="R692" i="8" s="1"/>
  <c r="T692" i="8" s="1"/>
  <c r="O672" i="8"/>
  <c r="R672" i="8" s="1"/>
  <c r="T672" i="8" s="1"/>
  <c r="N384" i="8"/>
  <c r="Q384" i="8" s="1"/>
  <c r="S384" i="8" s="1"/>
  <c r="O626" i="8"/>
  <c r="R626" i="8" s="1"/>
  <c r="T626" i="8" s="1"/>
  <c r="N1040" i="8"/>
  <c r="Q1040" i="8" s="1"/>
  <c r="S1040" i="8" s="1"/>
  <c r="O540" i="8"/>
  <c r="R540" i="8" s="1"/>
  <c r="T540" i="8" s="1"/>
  <c r="O391" i="8"/>
  <c r="R391" i="8" s="1"/>
  <c r="T391" i="8" s="1"/>
  <c r="N403" i="8"/>
  <c r="Q403" i="8" s="1"/>
  <c r="S403" i="8" s="1"/>
  <c r="N370" i="8"/>
  <c r="Q370" i="8" s="1"/>
  <c r="S370" i="8" s="1"/>
  <c r="N639" i="8"/>
  <c r="Q639" i="8" s="1"/>
  <c r="S639" i="8" s="1"/>
  <c r="N971" i="8"/>
  <c r="Q971" i="8" s="1"/>
  <c r="S971" i="8" s="1"/>
  <c r="N233" i="8"/>
  <c r="Q233" i="8" s="1"/>
  <c r="S233" i="8" s="1"/>
  <c r="N850" i="8"/>
  <c r="Q850" i="8" s="1"/>
  <c r="S850" i="8" s="1"/>
  <c r="O969" i="8"/>
  <c r="R969" i="8" s="1"/>
  <c r="T969" i="8" s="1"/>
  <c r="O921" i="8"/>
  <c r="R921" i="8" s="1"/>
  <c r="T921" i="8" s="1"/>
  <c r="O610" i="8"/>
  <c r="R610" i="8" s="1"/>
  <c r="T610" i="8" s="1"/>
  <c r="N1077" i="8"/>
  <c r="Q1077" i="8" s="1"/>
  <c r="S1077" i="8" s="1"/>
  <c r="N848" i="8"/>
  <c r="Q848" i="8" s="1"/>
  <c r="S848" i="8" s="1"/>
  <c r="N912" i="8"/>
  <c r="Q912" i="8" s="1"/>
  <c r="S912" i="8" s="1"/>
  <c r="O782" i="8"/>
  <c r="R782" i="8" s="1"/>
  <c r="T782" i="8" s="1"/>
  <c r="N463" i="8"/>
  <c r="Q463" i="8" s="1"/>
  <c r="S463" i="8" s="1"/>
  <c r="N267" i="8"/>
  <c r="Q267" i="8" s="1"/>
  <c r="S267" i="8" s="1"/>
  <c r="N232" i="8"/>
  <c r="Q232" i="8" s="1"/>
  <c r="S232" i="8" s="1"/>
  <c r="O181" i="8"/>
  <c r="R181" i="8" s="1"/>
  <c r="T181" i="8" s="1"/>
  <c r="O586" i="8"/>
  <c r="R586" i="8" s="1"/>
  <c r="T586" i="8" s="1"/>
  <c r="O811" i="8"/>
  <c r="R811" i="8" s="1"/>
  <c r="T811" i="8" s="1"/>
  <c r="N764" i="8"/>
  <c r="Q764" i="8" s="1"/>
  <c r="S764" i="8" s="1"/>
  <c r="O315" i="8"/>
  <c r="R315" i="8" s="1"/>
  <c r="T315" i="8" s="1"/>
  <c r="N952" i="8"/>
  <c r="Q952" i="8" s="1"/>
  <c r="S952" i="8" s="1"/>
  <c r="N880" i="8"/>
  <c r="Q880" i="8" s="1"/>
  <c r="S880" i="8" s="1"/>
  <c r="O833" i="8"/>
  <c r="R833" i="8" s="1"/>
  <c r="T833" i="8" s="1"/>
  <c r="O238" i="8"/>
  <c r="R238" i="8" s="1"/>
  <c r="T238" i="8" s="1"/>
  <c r="O819" i="8"/>
  <c r="R819" i="8" s="1"/>
  <c r="T819" i="8" s="1"/>
  <c r="O903" i="8"/>
  <c r="R903" i="8" s="1"/>
  <c r="T903" i="8" s="1"/>
  <c r="N896" i="8"/>
  <c r="Q896" i="8" s="1"/>
  <c r="S896" i="8" s="1"/>
  <c r="O464" i="8"/>
  <c r="R464" i="8" s="1"/>
  <c r="T464" i="8" s="1"/>
  <c r="N530" i="8"/>
  <c r="Q530" i="8" s="1"/>
  <c r="S530" i="8" s="1"/>
  <c r="N976" i="8"/>
  <c r="Q976" i="8" s="1"/>
  <c r="S976" i="8" s="1"/>
  <c r="O896" i="8"/>
  <c r="R896" i="8" s="1"/>
  <c r="T896" i="8" s="1"/>
  <c r="N448" i="8"/>
  <c r="Q448" i="8" s="1"/>
  <c r="S448" i="8" s="1"/>
  <c r="O543" i="8"/>
  <c r="R543" i="8" s="1"/>
  <c r="T543" i="8" s="1"/>
  <c r="N350" i="8"/>
  <c r="Q350" i="8" s="1"/>
  <c r="S350" i="8" s="1"/>
  <c r="O771" i="8"/>
  <c r="R771" i="8" s="1"/>
  <c r="T771" i="8" s="1"/>
  <c r="N894" i="8"/>
  <c r="Q894" i="8" s="1"/>
  <c r="S894" i="8" s="1"/>
  <c r="O1068" i="8"/>
  <c r="R1068" i="8" s="1"/>
  <c r="T1068" i="8" s="1"/>
  <c r="N975" i="8"/>
  <c r="Q975" i="8" s="1"/>
  <c r="S975" i="8" s="1"/>
  <c r="O341" i="8"/>
  <c r="R341" i="8" s="1"/>
  <c r="T341" i="8" s="1"/>
  <c r="N230" i="8"/>
  <c r="Q230" i="8" s="1"/>
  <c r="S230" i="8" s="1"/>
  <c r="N1069" i="8"/>
  <c r="Q1069" i="8" s="1"/>
  <c r="S1069" i="8" s="1"/>
  <c r="O678" i="8"/>
  <c r="R678" i="8" s="1"/>
  <c r="T678" i="8" s="1"/>
  <c r="O948" i="8"/>
  <c r="R948" i="8" s="1"/>
  <c r="T948" i="8" s="1"/>
  <c r="O760" i="8"/>
  <c r="R760" i="8" s="1"/>
  <c r="T760" i="8" s="1"/>
  <c r="O943" i="8"/>
  <c r="R943" i="8" s="1"/>
  <c r="T943" i="8" s="1"/>
  <c r="N893" i="8"/>
  <c r="Q893" i="8" s="1"/>
  <c r="S893" i="8" s="1"/>
  <c r="N309" i="8"/>
  <c r="Q309" i="8" s="1"/>
  <c r="S309" i="8" s="1"/>
  <c r="O680" i="8"/>
  <c r="R680" i="8" s="1"/>
  <c r="T680" i="8" s="1"/>
  <c r="N300" i="8"/>
  <c r="Q300" i="8" s="1"/>
  <c r="S300" i="8" s="1"/>
  <c r="N696" i="8"/>
  <c r="Q696" i="8" s="1"/>
  <c r="S696" i="8" s="1"/>
  <c r="N823" i="8"/>
  <c r="Q823" i="8" s="1"/>
  <c r="S823" i="8" s="1"/>
  <c r="N969" i="8"/>
  <c r="Q969" i="8" s="1"/>
  <c r="S969" i="8" s="1"/>
  <c r="N383" i="8"/>
  <c r="Q383" i="8" s="1"/>
  <c r="S383" i="8" s="1"/>
  <c r="N246" i="8"/>
  <c r="Q246" i="8" s="1"/>
  <c r="S246" i="8" s="1"/>
  <c r="O975" i="8"/>
  <c r="R975" i="8" s="1"/>
  <c r="T975" i="8" s="1"/>
  <c r="N607" i="8"/>
  <c r="Q607" i="8" s="1"/>
  <c r="S607" i="8" s="1"/>
  <c r="O1090" i="8"/>
  <c r="R1090" i="8" s="1"/>
  <c r="T1090" i="8" s="1"/>
  <c r="O228" i="8"/>
  <c r="R228" i="8" s="1"/>
  <c r="T228" i="8" s="1"/>
  <c r="O569" i="8"/>
  <c r="R569" i="8" s="1"/>
  <c r="T569" i="8" s="1"/>
  <c r="N1024" i="8"/>
  <c r="Q1024" i="8" s="1"/>
  <c r="S1024" i="8" s="1"/>
  <c r="O902" i="8"/>
  <c r="R902" i="8" s="1"/>
  <c r="T902" i="8" s="1"/>
  <c r="N818" i="8"/>
  <c r="Q818" i="8" s="1"/>
  <c r="S818" i="8" s="1"/>
  <c r="O881" i="8"/>
  <c r="R881" i="8" s="1"/>
  <c r="T881" i="8" s="1"/>
  <c r="O512" i="8"/>
  <c r="R512" i="8" s="1"/>
  <c r="T512" i="8" s="1"/>
  <c r="O631" i="8"/>
  <c r="R631" i="8" s="1"/>
  <c r="T631" i="8" s="1"/>
  <c r="O1004" i="8"/>
  <c r="R1004" i="8" s="1"/>
  <c r="T1004" i="8" s="1"/>
  <c r="O900" i="8"/>
  <c r="R900" i="8" s="1"/>
  <c r="T900" i="8" s="1"/>
  <c r="N406" i="8"/>
  <c r="Q406" i="8" s="1"/>
  <c r="S406" i="8" s="1"/>
  <c r="O223" i="8"/>
  <c r="R223" i="8" s="1"/>
  <c r="T223" i="8" s="1"/>
  <c r="N684" i="8"/>
  <c r="Q684" i="8" s="1"/>
  <c r="S684" i="8" s="1"/>
  <c r="O665" i="8"/>
  <c r="R665" i="8" s="1"/>
  <c r="T665" i="8" s="1"/>
  <c r="O931" i="8"/>
  <c r="R931" i="8" s="1"/>
  <c r="T931" i="8" s="1"/>
  <c r="O485" i="8"/>
  <c r="R485" i="8" s="1"/>
  <c r="T485" i="8" s="1"/>
  <c r="O862" i="8"/>
  <c r="R862" i="8" s="1"/>
  <c r="T862" i="8" s="1"/>
  <c r="O547" i="8"/>
  <c r="R547" i="8" s="1"/>
  <c r="T547" i="8" s="1"/>
  <c r="N499" i="8"/>
  <c r="Q499" i="8" s="1"/>
  <c r="S499" i="8" s="1"/>
  <c r="O368" i="8"/>
  <c r="R368" i="8" s="1"/>
  <c r="T368" i="8" s="1"/>
  <c r="O583" i="8"/>
  <c r="R583" i="8" s="1"/>
  <c r="T583" i="8" s="1"/>
  <c r="N948" i="8"/>
  <c r="Q948" i="8" s="1"/>
  <c r="S948" i="8" s="1"/>
  <c r="O897" i="8"/>
  <c r="R897" i="8" s="1"/>
  <c r="T897" i="8" s="1"/>
  <c r="N822" i="8"/>
  <c r="Q822" i="8" s="1"/>
  <c r="S822" i="8" s="1"/>
  <c r="O646" i="8"/>
  <c r="R646" i="8" s="1"/>
  <c r="T646" i="8" s="1"/>
  <c r="O369" i="8"/>
  <c r="R369" i="8" s="1"/>
  <c r="T369" i="8" s="1"/>
  <c r="N786" i="8"/>
  <c r="Q786" i="8" s="1"/>
  <c r="S786" i="8" s="1"/>
  <c r="N860" i="8"/>
  <c r="Q860" i="8" s="1"/>
  <c r="S860" i="8" s="1"/>
  <c r="N790" i="8"/>
  <c r="Q790" i="8" s="1"/>
  <c r="S790" i="8" s="1"/>
  <c r="N256" i="8"/>
  <c r="Q256" i="8" s="1"/>
  <c r="S256" i="8" s="1"/>
  <c r="N296" i="8"/>
  <c r="Q296" i="8" s="1"/>
  <c r="S296" i="8" s="1"/>
  <c r="N668" i="8"/>
  <c r="Q668" i="8" s="1"/>
  <c r="S668" i="8" s="1"/>
  <c r="O835" i="8"/>
  <c r="R835" i="8" s="1"/>
  <c r="T835" i="8" s="1"/>
  <c r="N1021" i="8"/>
  <c r="Q1021" i="8" s="1"/>
  <c r="S1021" i="8" s="1"/>
  <c r="N750" i="8"/>
  <c r="Q750" i="8" s="1"/>
  <c r="S750" i="8" s="1"/>
  <c r="N1070" i="8"/>
  <c r="Q1070" i="8" s="1"/>
  <c r="S1070" i="8" s="1"/>
  <c r="O1040" i="8"/>
  <c r="R1040" i="8" s="1"/>
  <c r="T1040" i="8" s="1"/>
  <c r="O794" i="8"/>
  <c r="R794" i="8" s="1"/>
  <c r="T794" i="8" s="1"/>
  <c r="O970" i="8"/>
  <c r="R970" i="8" s="1"/>
  <c r="T970" i="8" s="1"/>
  <c r="O505" i="8"/>
  <c r="R505" i="8" s="1"/>
  <c r="T505" i="8" s="1"/>
  <c r="O707" i="8"/>
  <c r="R707" i="8" s="1"/>
  <c r="T707" i="8" s="1"/>
  <c r="O1035" i="8"/>
  <c r="R1035" i="8" s="1"/>
  <c r="T1035" i="8" s="1"/>
  <c r="N401" i="8"/>
  <c r="Q401" i="8" s="1"/>
  <c r="S401" i="8" s="1"/>
  <c r="O776" i="8"/>
  <c r="R776" i="8" s="1"/>
  <c r="T776" i="8" s="1"/>
  <c r="O725" i="8"/>
  <c r="R725" i="8" s="1"/>
  <c r="T725" i="8" s="1"/>
  <c r="N937" i="8"/>
  <c r="Q937" i="8" s="1"/>
  <c r="S937" i="8" s="1"/>
  <c r="O374" i="8"/>
  <c r="R374" i="8" s="1"/>
  <c r="T374" i="8" s="1"/>
  <c r="N335" i="8"/>
  <c r="Q335" i="8" s="1"/>
  <c r="S335" i="8" s="1"/>
  <c r="N854" i="8"/>
  <c r="Q854" i="8" s="1"/>
  <c r="S854" i="8" s="1"/>
  <c r="O986" i="8"/>
  <c r="R986" i="8" s="1"/>
  <c r="T986" i="8" s="1"/>
  <c r="O1076" i="8"/>
  <c r="R1076" i="8" s="1"/>
  <c r="T1076" i="8" s="1"/>
  <c r="N513" i="8"/>
  <c r="Q513" i="8" s="1"/>
  <c r="S513" i="8" s="1"/>
  <c r="N1066" i="8"/>
  <c r="Q1066" i="8" s="1"/>
  <c r="S1066" i="8" s="1"/>
  <c r="N430" i="8"/>
  <c r="Q430" i="8" s="1"/>
  <c r="S430" i="8" s="1"/>
  <c r="N248" i="8"/>
  <c r="Q248" i="8" s="1"/>
  <c r="S248" i="8" s="1"/>
  <c r="O798" i="8"/>
  <c r="R798" i="8" s="1"/>
  <c r="T798" i="8" s="1"/>
  <c r="O1064" i="8"/>
  <c r="R1064" i="8" s="1"/>
  <c r="T1064" i="8" s="1"/>
  <c r="O825" i="8"/>
  <c r="R825" i="8" s="1"/>
  <c r="T825" i="8" s="1"/>
  <c r="N582" i="8"/>
  <c r="Q582" i="8" s="1"/>
  <c r="S582" i="8" s="1"/>
  <c r="N923" i="8"/>
  <c r="Q923" i="8" s="1"/>
  <c r="S923" i="8" s="1"/>
  <c r="N426" i="8"/>
  <c r="Q426" i="8" s="1"/>
  <c r="S426" i="8" s="1"/>
  <c r="N806" i="8"/>
  <c r="Q806" i="8" s="1"/>
  <c r="S806" i="8" s="1"/>
  <c r="O1026" i="8"/>
  <c r="R1026" i="8" s="1"/>
  <c r="T1026" i="8" s="1"/>
  <c r="N470" i="8"/>
  <c r="Q470" i="8" s="1"/>
  <c r="S470" i="8" s="1"/>
  <c r="O257" i="8"/>
  <c r="R257" i="8" s="1"/>
  <c r="T257" i="8" s="1"/>
  <c r="O383" i="8"/>
  <c r="R383" i="8" s="1"/>
  <c r="T383" i="8" s="1"/>
  <c r="N958" i="8"/>
  <c r="Q958" i="8" s="1"/>
  <c r="S958" i="8" s="1"/>
  <c r="O958" i="8"/>
  <c r="R958" i="8" s="1"/>
  <c r="T958" i="8" s="1"/>
  <c r="N785" i="8"/>
  <c r="Q785" i="8" s="1"/>
  <c r="S785" i="8" s="1"/>
  <c r="N671" i="8"/>
  <c r="Q671" i="8" s="1"/>
  <c r="S671" i="8" s="1"/>
  <c r="N652" i="8"/>
  <c r="Q652" i="8" s="1"/>
  <c r="S652" i="8" s="1"/>
  <c r="O637" i="8"/>
  <c r="R637" i="8" s="1"/>
  <c r="T637" i="8" s="1"/>
  <c r="N330" i="8"/>
  <c r="Q330" i="8" s="1"/>
  <c r="S330" i="8" s="1"/>
  <c r="O432" i="8"/>
  <c r="R432" i="8" s="1"/>
  <c r="T432" i="8" s="1"/>
  <c r="O1006" i="8"/>
  <c r="R1006" i="8" s="1"/>
  <c r="T1006" i="8" s="1"/>
  <c r="N692" i="8"/>
  <c r="Q692" i="8" s="1"/>
  <c r="S692" i="8" s="1"/>
  <c r="O337" i="8"/>
  <c r="R337" i="8" s="1"/>
  <c r="T337" i="8" s="1"/>
  <c r="O1042" i="8"/>
  <c r="R1042" i="8" s="1"/>
  <c r="T1042" i="8" s="1"/>
  <c r="N489" i="8"/>
  <c r="Q489" i="8" s="1"/>
  <c r="S489" i="8" s="1"/>
  <c r="N201" i="8"/>
  <c r="Q201" i="8" s="1"/>
  <c r="S201" i="8" s="1"/>
  <c r="O247" i="8"/>
  <c r="R247" i="8" s="1"/>
  <c r="T247" i="8" s="1"/>
  <c r="O685" i="8"/>
  <c r="R685" i="8" s="1"/>
  <c r="T685" i="8" s="1"/>
  <c r="N341" i="8"/>
  <c r="Q341" i="8" s="1"/>
  <c r="S341" i="8" s="1"/>
  <c r="O619" i="8"/>
  <c r="R619" i="8" s="1"/>
  <c r="T619" i="8" s="1"/>
  <c r="N665" i="8"/>
  <c r="Q665" i="8" s="1"/>
  <c r="S665" i="8" s="1"/>
  <c r="O500" i="8"/>
  <c r="R500" i="8" s="1"/>
  <c r="T500" i="8" s="1"/>
  <c r="O361" i="8"/>
  <c r="R361" i="8" s="1"/>
  <c r="T361" i="8" s="1"/>
  <c r="O727" i="8"/>
  <c r="R727" i="8" s="1"/>
  <c r="T727" i="8" s="1"/>
  <c r="N424" i="8"/>
  <c r="Q424" i="8" s="1"/>
  <c r="S424" i="8" s="1"/>
  <c r="N417" i="8"/>
  <c r="Q417" i="8" s="1"/>
  <c r="S417" i="8" s="1"/>
  <c r="O1032" i="8"/>
  <c r="R1032" i="8" s="1"/>
  <c r="T1032" i="8" s="1"/>
  <c r="O514" i="8"/>
  <c r="R514" i="8" s="1"/>
  <c r="T514" i="8" s="1"/>
  <c r="O940" i="8"/>
  <c r="R940" i="8" s="1"/>
  <c r="T940" i="8" s="1"/>
  <c r="O734" i="8"/>
  <c r="R734" i="8" s="1"/>
  <c r="T734" i="8" s="1"/>
  <c r="O215" i="8"/>
  <c r="R215" i="8" s="1"/>
  <c r="T215" i="8" s="1"/>
  <c r="N605" i="8"/>
  <c r="Q605" i="8" s="1"/>
  <c r="S605" i="8" s="1"/>
  <c r="O287" i="8"/>
  <c r="R287" i="8" s="1"/>
  <c r="T287" i="8" s="1"/>
  <c r="N394" i="8"/>
  <c r="Q394" i="8" s="1"/>
  <c r="S394" i="8" s="1"/>
  <c r="N646" i="8"/>
  <c r="Q646" i="8" s="1"/>
  <c r="S646" i="8" s="1"/>
  <c r="N1054" i="8"/>
  <c r="Q1054" i="8" s="1"/>
  <c r="S1054" i="8" s="1"/>
  <c r="O1047" i="8"/>
  <c r="R1047" i="8" s="1"/>
  <c r="T1047" i="8" s="1"/>
  <c r="O267" i="8"/>
  <c r="R267" i="8" s="1"/>
  <c r="T267" i="8" s="1"/>
  <c r="N1026" i="8"/>
  <c r="Q1026" i="8" s="1"/>
  <c r="S1026" i="8" s="1"/>
  <c r="O800" i="8"/>
  <c r="R800" i="8" s="1"/>
  <c r="T800" i="8" s="1"/>
  <c r="O456" i="8"/>
  <c r="R456" i="8" s="1"/>
  <c r="T456" i="8" s="1"/>
  <c r="N503" i="8"/>
  <c r="Q503" i="8" s="1"/>
  <c r="S503" i="8" s="1"/>
  <c r="O490" i="8"/>
  <c r="R490" i="8" s="1"/>
  <c r="T490" i="8" s="1"/>
  <c r="N623" i="8"/>
  <c r="Q623" i="8" s="1"/>
  <c r="S623" i="8" s="1"/>
  <c r="O995" i="8"/>
  <c r="R995" i="8" s="1"/>
  <c r="T995" i="8" s="1"/>
  <c r="O559" i="8"/>
  <c r="R559" i="8" s="1"/>
  <c r="T559" i="8" s="1"/>
  <c r="N277" i="8"/>
  <c r="Q277" i="8" s="1"/>
  <c r="S277" i="8" s="1"/>
  <c r="N995" i="8"/>
  <c r="Q995" i="8" s="1"/>
  <c r="S995" i="8" s="1"/>
  <c r="N618" i="8"/>
  <c r="Q618" i="8" s="1"/>
  <c r="S618" i="8" s="1"/>
  <c r="N203" i="8"/>
  <c r="Q203" i="8" s="1"/>
  <c r="S203" i="8" s="1"/>
  <c r="N888" i="8"/>
  <c r="Q888" i="8" s="1"/>
  <c r="S888" i="8" s="1"/>
  <c r="N351" i="8"/>
  <c r="Q351" i="8" s="1"/>
  <c r="S351" i="8" s="1"/>
  <c r="O809" i="8"/>
  <c r="R809" i="8" s="1"/>
  <c r="T809" i="8" s="1"/>
  <c r="N1001" i="8"/>
  <c r="Q1001" i="8" s="1"/>
  <c r="S1001" i="8" s="1"/>
  <c r="O523" i="8"/>
  <c r="R523" i="8" s="1"/>
  <c r="T523" i="8" s="1"/>
  <c r="O818" i="8"/>
  <c r="R818" i="8" s="1"/>
  <c r="T818" i="8" s="1"/>
  <c r="N374" i="8"/>
  <c r="Q374" i="8" s="1"/>
  <c r="S374" i="8" s="1"/>
  <c r="O380" i="8"/>
  <c r="R380" i="8" s="1"/>
  <c r="T380" i="8" s="1"/>
  <c r="N631" i="8"/>
  <c r="Q631" i="8" s="1"/>
  <c r="S631" i="8" s="1"/>
  <c r="N362" i="8"/>
  <c r="Q362" i="8" s="1"/>
  <c r="S362" i="8" s="1"/>
  <c r="O737" i="8"/>
  <c r="R737" i="8" s="1"/>
  <c r="T737" i="8" s="1"/>
  <c r="O696" i="8"/>
  <c r="R696" i="8" s="1"/>
  <c r="T696" i="8" s="1"/>
  <c r="N332" i="8"/>
  <c r="Q332" i="8" s="1"/>
  <c r="S332" i="8" s="1"/>
  <c r="O641" i="8"/>
  <c r="R641" i="8" s="1"/>
  <c r="T641" i="8" s="1"/>
  <c r="N457" i="8"/>
  <c r="Q457" i="8" s="1"/>
  <c r="S457" i="8" s="1"/>
  <c r="N844" i="8"/>
  <c r="Q844" i="8" s="1"/>
  <c r="S844" i="8" s="1"/>
  <c r="O740" i="8"/>
  <c r="R740" i="8" s="1"/>
  <c r="T740" i="8" s="1"/>
  <c r="N737" i="8"/>
  <c r="Q737" i="8" s="1"/>
  <c r="S737" i="8" s="1"/>
  <c r="O764" i="8"/>
  <c r="R764" i="8" s="1"/>
  <c r="T764" i="8" s="1"/>
  <c r="O858" i="8"/>
  <c r="R858" i="8" s="1"/>
  <c r="T858" i="8" s="1"/>
  <c r="N858" i="8"/>
  <c r="Q858" i="8" s="1"/>
  <c r="S858" i="8" s="1"/>
  <c r="N338" i="8"/>
  <c r="Q338" i="8" s="1"/>
  <c r="S338" i="8" s="1"/>
  <c r="O1072" i="8"/>
  <c r="R1072" i="8" s="1"/>
  <c r="T1072" i="8" s="1"/>
  <c r="O413" i="8"/>
  <c r="R413" i="8" s="1"/>
  <c r="T413" i="8" s="1"/>
  <c r="O806" i="8"/>
  <c r="R806" i="8" s="1"/>
  <c r="T806" i="8" s="1"/>
  <c r="O357" i="8"/>
  <c r="R357" i="8" s="1"/>
  <c r="T357" i="8" s="1"/>
  <c r="N673" i="8"/>
  <c r="Q673" i="8" s="1"/>
  <c r="S673" i="8" s="1"/>
  <c r="N956" i="8"/>
  <c r="Q956" i="8" s="1"/>
  <c r="S956" i="8" s="1"/>
  <c r="O947" i="8"/>
  <c r="R947" i="8" s="1"/>
  <c r="T947" i="8" s="1"/>
  <c r="O572" i="8"/>
  <c r="R572" i="8" s="1"/>
  <c r="T572" i="8" s="1"/>
  <c r="O877" i="8"/>
  <c r="R877" i="8" s="1"/>
  <c r="T877" i="8" s="1"/>
  <c r="O561" i="8"/>
  <c r="R561" i="8" s="1"/>
  <c r="T561" i="8" s="1"/>
  <c r="O483" i="8"/>
  <c r="R483" i="8" s="1"/>
  <c r="T483" i="8" s="1"/>
  <c r="N943" i="8"/>
  <c r="Q943" i="8" s="1"/>
  <c r="S943" i="8" s="1"/>
  <c r="O925" i="8"/>
  <c r="R925" i="8" s="1"/>
  <c r="T925" i="8" s="1"/>
  <c r="O497" i="8"/>
  <c r="R497" i="8" s="1"/>
  <c r="T497" i="8" s="1"/>
  <c r="O565" i="8"/>
  <c r="R565" i="8" s="1"/>
  <c r="T565" i="8" s="1"/>
  <c r="O1019" i="8"/>
  <c r="R1019" i="8" s="1"/>
  <c r="T1019" i="8" s="1"/>
  <c r="N689" i="8"/>
  <c r="Q689" i="8" s="1"/>
  <c r="S689" i="8" s="1"/>
  <c r="N979" i="8"/>
  <c r="Q979" i="8" s="1"/>
  <c r="S979" i="8" s="1"/>
  <c r="O487" i="8"/>
  <c r="R487" i="8" s="1"/>
  <c r="T487" i="8" s="1"/>
  <c r="N964" i="8"/>
  <c r="Q964" i="8" s="1"/>
  <c r="S964" i="8" s="1"/>
  <c r="N601" i="8"/>
  <c r="Q601" i="8" s="1"/>
  <c r="S601" i="8" s="1"/>
  <c r="O579" i="8"/>
  <c r="R579" i="8" s="1"/>
  <c r="T579" i="8" s="1"/>
  <c r="O387" i="8"/>
  <c r="R387" i="8" s="1"/>
  <c r="T387" i="8" s="1"/>
  <c r="O203" i="8"/>
  <c r="R203" i="8" s="1"/>
  <c r="T203" i="8" s="1"/>
  <c r="O309" i="8"/>
  <c r="R309" i="8" s="1"/>
  <c r="T309" i="8" s="1"/>
  <c r="N659" i="8"/>
  <c r="Q659" i="8" s="1"/>
  <c r="S659" i="8" s="1"/>
  <c r="O245" i="8"/>
  <c r="R245" i="8" s="1"/>
  <c r="T245" i="8" s="1"/>
  <c r="O595" i="8"/>
  <c r="R595" i="8" s="1"/>
  <c r="T595" i="8" s="1"/>
  <c r="O536" i="8"/>
  <c r="R536" i="8" s="1"/>
  <c r="T536" i="8" s="1"/>
  <c r="N380" i="8"/>
  <c r="Q380" i="8" s="1"/>
  <c r="S380" i="8" s="1"/>
  <c r="N427" i="8"/>
  <c r="Q427" i="8" s="1"/>
  <c r="S427" i="8" s="1"/>
  <c r="O551" i="8"/>
  <c r="R551" i="8" s="1"/>
  <c r="T551" i="8" s="1"/>
  <c r="N1049" i="8"/>
  <c r="Q1049" i="8" s="1"/>
  <c r="S1049" i="8" s="1"/>
  <c r="N392" i="8"/>
  <c r="Q392" i="8" s="1"/>
  <c r="S392" i="8" s="1"/>
  <c r="N833" i="8"/>
  <c r="Q833" i="8" s="1"/>
  <c r="S833" i="8" s="1"/>
  <c r="N508" i="8"/>
  <c r="Q508" i="8" s="1"/>
  <c r="S508" i="8" s="1"/>
  <c r="O415" i="8"/>
  <c r="R415" i="8" s="1"/>
  <c r="T415" i="8" s="1"/>
  <c r="O1041" i="8"/>
  <c r="R1041" i="8" s="1"/>
  <c r="T1041" i="8" s="1"/>
  <c r="N686" i="8"/>
  <c r="Q686" i="8" s="1"/>
  <c r="S686" i="8" s="1"/>
  <c r="O333" i="8"/>
  <c r="R333" i="8" s="1"/>
  <c r="T333" i="8" s="1"/>
  <c r="O937" i="8"/>
  <c r="R937" i="8" s="1"/>
  <c r="T937" i="8" s="1"/>
  <c r="O1036" i="8"/>
  <c r="R1036" i="8" s="1"/>
  <c r="T1036" i="8" s="1"/>
  <c r="N223" i="8"/>
  <c r="Q223" i="8" s="1"/>
  <c r="S223" i="8" s="1"/>
  <c r="N556" i="8"/>
  <c r="Q556" i="8" s="1"/>
  <c r="S556" i="8" s="1"/>
  <c r="O876" i="8"/>
  <c r="R876" i="8" s="1"/>
  <c r="T876" i="8" s="1"/>
  <c r="N302" i="8"/>
  <c r="Q302" i="8" s="1"/>
  <c r="S302" i="8" s="1"/>
  <c r="O754" i="8"/>
  <c r="R754" i="8" s="1"/>
  <c r="T754" i="8" s="1"/>
  <c r="N355" i="8"/>
  <c r="Q355" i="8" s="1"/>
  <c r="S355" i="8" s="1"/>
  <c r="N963" i="8"/>
  <c r="Q963" i="8" s="1"/>
  <c r="S963" i="8" s="1"/>
  <c r="N968" i="8"/>
  <c r="Q968" i="8" s="1"/>
  <c r="S968" i="8" s="1"/>
  <c r="O568" i="8"/>
  <c r="R568" i="8" s="1"/>
  <c r="T568" i="8" s="1"/>
  <c r="O594" i="8"/>
  <c r="R594" i="8" s="1"/>
  <c r="T594" i="8" s="1"/>
  <c r="O263" i="8"/>
  <c r="R263" i="8" s="1"/>
  <c r="T263" i="8" s="1"/>
  <c r="O428" i="8"/>
  <c r="R428" i="8" s="1"/>
  <c r="T428" i="8" s="1"/>
  <c r="N708" i="8"/>
  <c r="Q708" i="8" s="1"/>
  <c r="S708" i="8" s="1"/>
  <c r="N761" i="8"/>
  <c r="Q761" i="8" s="1"/>
  <c r="S761" i="8" s="1"/>
  <c r="O377" i="8"/>
  <c r="R377" i="8" s="1"/>
  <c r="T377" i="8" s="1"/>
  <c r="O1013" i="8"/>
  <c r="R1013" i="8" s="1"/>
  <c r="T1013" i="8" s="1"/>
  <c r="N365" i="8"/>
  <c r="Q365" i="8" s="1"/>
  <c r="S365" i="8" s="1"/>
  <c r="O844" i="8"/>
  <c r="R844" i="8" s="1"/>
  <c r="T844" i="8" s="1"/>
  <c r="O469" i="8"/>
  <c r="R469" i="8" s="1"/>
  <c r="T469" i="8" s="1"/>
  <c r="O376" i="8"/>
  <c r="R376" i="8" s="1"/>
  <c r="T376" i="8" s="1"/>
  <c r="O661" i="8"/>
  <c r="R661" i="8" s="1"/>
  <c r="T661" i="8" s="1"/>
  <c r="O651" i="8"/>
  <c r="R651" i="8" s="1"/>
  <c r="T651" i="8" s="1"/>
  <c r="N562" i="8"/>
  <c r="Q562" i="8" s="1"/>
  <c r="S562" i="8" s="1"/>
  <c r="N765" i="8"/>
  <c r="Q765" i="8" s="1"/>
  <c r="S765" i="8" s="1"/>
  <c r="O649" i="8"/>
  <c r="R649" i="8" s="1"/>
  <c r="T649" i="8" s="1"/>
  <c r="N992" i="8"/>
  <c r="Q992" i="8" s="1"/>
  <c r="S992" i="8" s="1"/>
  <c r="N793" i="8"/>
  <c r="Q793" i="8" s="1"/>
  <c r="S793" i="8" s="1"/>
  <c r="N1072" i="8"/>
  <c r="Q1072" i="8" s="1"/>
  <c r="S1072" i="8" s="1"/>
  <c r="O474" i="8"/>
  <c r="R474" i="8" s="1"/>
  <c r="T474" i="8" s="1"/>
  <c r="N415" i="8"/>
  <c r="Q415" i="8" s="1"/>
  <c r="S415" i="8" s="1"/>
  <c r="N706" i="8"/>
  <c r="Q706" i="8" s="1"/>
  <c r="S706" i="8" s="1"/>
  <c r="O448" i="8"/>
  <c r="R448" i="8" s="1"/>
  <c r="T448" i="8" s="1"/>
  <c r="O675" i="8"/>
  <c r="R675" i="8" s="1"/>
  <c r="T675" i="8" s="1"/>
  <c r="O884" i="8"/>
  <c r="R884" i="8" s="1"/>
  <c r="T884" i="8" s="1"/>
  <c r="O419" i="8"/>
  <c r="R419" i="8" s="1"/>
  <c r="T419" i="8" s="1"/>
  <c r="O527" i="8"/>
  <c r="R527" i="8" s="1"/>
  <c r="T527" i="8" s="1"/>
  <c r="O1015" i="8"/>
  <c r="R1015" i="8" s="1"/>
  <c r="T1015" i="8" s="1"/>
  <c r="O325" i="8"/>
  <c r="R325" i="8" s="1"/>
  <c r="T325" i="8" s="1"/>
  <c r="N600" i="8"/>
  <c r="Q600" i="8" s="1"/>
  <c r="S600" i="8" s="1"/>
  <c r="O316" i="8"/>
  <c r="R316" i="8" s="1"/>
  <c r="T316" i="8" s="1"/>
  <c r="N578" i="8"/>
  <c r="Q578" i="8" s="1"/>
  <c r="S578" i="8" s="1"/>
  <c r="N305" i="8"/>
  <c r="Q305" i="8" s="1"/>
  <c r="S305" i="8" s="1"/>
  <c r="O904" i="8"/>
  <c r="R904" i="8" s="1"/>
  <c r="T904" i="8" s="1"/>
  <c r="O676" i="8"/>
  <c r="R676" i="8" s="1"/>
  <c r="T676" i="8" s="1"/>
  <c r="O755" i="8"/>
  <c r="R755" i="8" s="1"/>
  <c r="T755" i="8" s="1"/>
  <c r="N857" i="8"/>
  <c r="Q857" i="8" s="1"/>
  <c r="S857" i="8" s="1"/>
  <c r="N775" i="8"/>
  <c r="Q775" i="8" s="1"/>
  <c r="S775" i="8" s="1"/>
  <c r="O627" i="8"/>
  <c r="R627" i="8" s="1"/>
  <c r="T627" i="8" s="1"/>
  <c r="O775" i="8"/>
  <c r="R775" i="8" s="1"/>
  <c r="T775" i="8" s="1"/>
  <c r="O1075" i="8"/>
  <c r="R1075" i="8" s="1"/>
  <c r="T1075" i="8" s="1"/>
  <c r="O317" i="8"/>
  <c r="R317" i="8" s="1"/>
  <c r="T317" i="8" s="1"/>
  <c r="N977" i="8"/>
  <c r="Q977" i="8" s="1"/>
  <c r="S977" i="8" s="1"/>
  <c r="N1029" i="8"/>
  <c r="Q1029" i="8" s="1"/>
  <c r="S1029" i="8" s="1"/>
  <c r="O335" i="8"/>
  <c r="R335" i="8" s="1"/>
  <c r="T335" i="8" s="1"/>
  <c r="N464" i="8"/>
  <c r="Q464" i="8" s="1"/>
  <c r="S464" i="8" s="1"/>
  <c r="N714" i="8"/>
  <c r="Q714" i="8" s="1"/>
  <c r="S714" i="8" s="1"/>
  <c r="N878" i="8"/>
  <c r="Q878" i="8" s="1"/>
  <c r="S878" i="8" s="1"/>
  <c r="O857" i="8"/>
  <c r="R857" i="8" s="1"/>
  <c r="T857" i="8" s="1"/>
  <c r="N1074" i="8"/>
  <c r="Q1074" i="8" s="1"/>
  <c r="S1074" i="8" s="1"/>
  <c r="N289" i="8"/>
  <c r="Q289" i="8" s="1"/>
  <c r="S289" i="8" s="1"/>
  <c r="O924" i="8"/>
  <c r="R924" i="8" s="1"/>
  <c r="T924" i="8" s="1"/>
  <c r="N586" i="8"/>
  <c r="Q586" i="8" s="1"/>
  <c r="S586" i="8" s="1"/>
  <c r="O999" i="8"/>
  <c r="R999" i="8" s="1"/>
  <c r="T999" i="8" s="1"/>
  <c r="O746" i="8"/>
  <c r="R746" i="8" s="1"/>
  <c r="T746" i="8" s="1"/>
  <c r="N574" i="8"/>
  <c r="Q574" i="8" s="1"/>
  <c r="S574" i="8" s="1"/>
  <c r="O973" i="8"/>
  <c r="R973" i="8" s="1"/>
  <c r="T973" i="8" s="1"/>
  <c r="N901" i="8"/>
  <c r="Q901" i="8" s="1"/>
  <c r="S901" i="8" s="1"/>
  <c r="N283" i="8"/>
  <c r="Q283" i="8" s="1"/>
  <c r="S283" i="8" s="1"/>
  <c r="N709" i="8"/>
  <c r="Q709" i="8" s="1"/>
  <c r="S709" i="8" s="1"/>
  <c r="O535" i="8"/>
  <c r="R535" i="8" s="1"/>
  <c r="T535" i="8" s="1"/>
  <c r="N961" i="8"/>
  <c r="Q961" i="8" s="1"/>
  <c r="S961" i="8" s="1"/>
  <c r="N387" i="8"/>
  <c r="Q387" i="8" s="1"/>
  <c r="S387" i="8" s="1"/>
  <c r="O362" i="8"/>
  <c r="R362" i="8" s="1"/>
  <c r="T362" i="8" s="1"/>
  <c r="N276" i="8"/>
  <c r="Q276" i="8" s="1"/>
  <c r="S276" i="8" s="1"/>
  <c r="N376" i="8"/>
  <c r="Q376" i="8" s="1"/>
  <c r="S376" i="8" s="1"/>
  <c r="N375" i="8"/>
  <c r="Q375" i="8" s="1"/>
  <c r="S375" i="8" s="1"/>
  <c r="O507" i="8"/>
  <c r="R507" i="8" s="1"/>
  <c r="T507" i="8" s="1"/>
  <c r="O955" i="8"/>
  <c r="R955" i="8" s="1"/>
  <c r="T955" i="8" s="1"/>
  <c r="O624" i="8"/>
  <c r="R624" i="8" s="1"/>
  <c r="T624" i="8" s="1"/>
  <c r="N942" i="8"/>
  <c r="Q942" i="8" s="1"/>
  <c r="S942" i="8" s="1"/>
  <c r="O214" i="8"/>
  <c r="R214" i="8" s="1"/>
  <c r="T214" i="8" s="1"/>
  <c r="N564" i="8"/>
  <c r="Q564" i="8" s="1"/>
  <c r="S564" i="8" s="1"/>
  <c r="N273" i="8"/>
  <c r="Q273" i="8" s="1"/>
  <c r="S273" i="8" s="1"/>
  <c r="N1083" i="8"/>
  <c r="Q1083" i="8" s="1"/>
  <c r="S1083" i="8" s="1"/>
  <c r="O656" i="8"/>
  <c r="R656" i="8" s="1"/>
  <c r="T656" i="8" s="1"/>
  <c r="N735" i="8"/>
  <c r="Q735" i="8" s="1"/>
  <c r="S735" i="8" s="1"/>
  <c r="N754" i="8"/>
  <c r="Q754" i="8" s="1"/>
  <c r="S754" i="8" s="1"/>
  <c r="O399" i="8"/>
  <c r="R399" i="8" s="1"/>
  <c r="T399" i="8" s="1"/>
  <c r="N658" i="8"/>
  <c r="Q658" i="8" s="1"/>
  <c r="S658" i="8" s="1"/>
  <c r="O989" i="8"/>
  <c r="R989" i="8" s="1"/>
  <c r="T989" i="8" s="1"/>
  <c r="O635" i="8"/>
  <c r="R635" i="8" s="1"/>
  <c r="T635" i="8" s="1"/>
  <c r="N265" i="8"/>
  <c r="Q265" i="8" s="1"/>
  <c r="S265" i="8" s="1"/>
  <c r="O853" i="8"/>
  <c r="R853" i="8" s="1"/>
  <c r="T853" i="8" s="1"/>
  <c r="N624" i="8"/>
  <c r="Q624" i="8" s="1"/>
  <c r="S624" i="8" s="1"/>
  <c r="O431" i="8"/>
  <c r="R431" i="8" s="1"/>
  <c r="T431" i="8" s="1"/>
  <c r="O658" i="8"/>
  <c r="R658" i="8" s="1"/>
  <c r="T658" i="8" s="1"/>
  <c r="O859" i="8"/>
  <c r="R859" i="8" s="1"/>
  <c r="T859" i="8" s="1"/>
  <c r="N797" i="8"/>
  <c r="Q797" i="8" s="1"/>
  <c r="S797" i="8" s="1"/>
  <c r="N729" i="8"/>
  <c r="Q729" i="8" s="1"/>
  <c r="S729" i="8" s="1"/>
  <c r="N573" i="8"/>
  <c r="Q573" i="8" s="1"/>
  <c r="S573" i="8" s="1"/>
  <c r="O774" i="8"/>
  <c r="R774" i="8" s="1"/>
  <c r="T774" i="8" s="1"/>
  <c r="O679" i="8"/>
  <c r="R679" i="8" s="1"/>
  <c r="T679" i="8" s="1"/>
  <c r="N1007" i="8"/>
  <c r="Q1007" i="8" s="1"/>
  <c r="S1007" i="8" s="1"/>
  <c r="N719" i="8"/>
  <c r="Q719" i="8" s="1"/>
  <c r="S719" i="8" s="1"/>
  <c r="O450" i="8"/>
  <c r="R450" i="8" s="1"/>
  <c r="T450" i="8" s="1"/>
  <c r="N224" i="8"/>
  <c r="Q224" i="8" s="1"/>
  <c r="S224" i="8" s="1"/>
  <c r="N731" i="8"/>
  <c r="Q731" i="8" s="1"/>
  <c r="S731" i="8" s="1"/>
  <c r="N805" i="8"/>
  <c r="Q805" i="8" s="1"/>
  <c r="S805" i="8" s="1"/>
  <c r="O713" i="8"/>
  <c r="R713" i="8" s="1"/>
  <c r="T713" i="8" s="1"/>
  <c r="N311" i="8"/>
  <c r="Q311" i="8" s="1"/>
  <c r="S311" i="8" s="1"/>
  <c r="N231" i="8"/>
  <c r="Q231" i="8" s="1"/>
  <c r="S231" i="8" s="1"/>
  <c r="O840" i="8"/>
  <c r="R840" i="8" s="1"/>
  <c r="T840" i="8" s="1"/>
  <c r="O1082" i="8"/>
  <c r="R1082" i="8" s="1"/>
  <c r="T1082" i="8" s="1"/>
  <c r="N615" i="8"/>
  <c r="Q615" i="8" s="1"/>
  <c r="S615" i="8" s="1"/>
  <c r="N794" i="8"/>
  <c r="Q794" i="8" s="1"/>
  <c r="S794" i="8" s="1"/>
  <c r="N467" i="8"/>
  <c r="Q467" i="8" s="1"/>
  <c r="S467" i="8" s="1"/>
  <c r="N751" i="8"/>
  <c r="Q751" i="8" s="1"/>
  <c r="S751" i="8" s="1"/>
  <c r="N234" i="8"/>
  <c r="Q234" i="8" s="1"/>
  <c r="S234" i="8" s="1"/>
  <c r="O653" i="8"/>
  <c r="R653" i="8" s="1"/>
  <c r="T653" i="8" s="1"/>
  <c r="O511" i="8"/>
  <c r="R511" i="8" s="1"/>
  <c r="T511" i="8" s="1"/>
  <c r="N710" i="8"/>
  <c r="Q710" i="8" s="1"/>
  <c r="S710" i="8" s="1"/>
  <c r="N337" i="8"/>
  <c r="Q337" i="8" s="1"/>
  <c r="S337" i="8" s="1"/>
  <c r="N523" i="8"/>
  <c r="Q523" i="8" s="1"/>
  <c r="S523" i="8" s="1"/>
  <c r="O962" i="8"/>
  <c r="R962" i="8" s="1"/>
  <c r="T962" i="8" s="1"/>
  <c r="N759" i="8"/>
  <c r="Q759" i="8" s="1"/>
  <c r="S759" i="8" s="1"/>
  <c r="O499" i="8"/>
  <c r="R499" i="8" s="1"/>
  <c r="T499" i="8" s="1"/>
  <c r="N329" i="8"/>
  <c r="Q329" i="8" s="1"/>
  <c r="S329" i="8" s="1"/>
  <c r="N829" i="8"/>
  <c r="Q829" i="8" s="1"/>
  <c r="S829" i="8" s="1"/>
  <c r="O815" i="8"/>
  <c r="R815" i="8" s="1"/>
  <c r="T815" i="8" s="1"/>
  <c r="N921" i="8"/>
  <c r="Q921" i="8" s="1"/>
  <c r="S921" i="8" s="1"/>
  <c r="N514" i="8"/>
  <c r="Q514" i="8" s="1"/>
  <c r="S514" i="8" s="1"/>
  <c r="O863" i="8"/>
  <c r="R863" i="8" s="1"/>
  <c r="T863" i="8" s="1"/>
  <c r="N899" i="8"/>
  <c r="Q899" i="8" s="1"/>
  <c r="S899" i="8" s="1"/>
  <c r="O935" i="8"/>
  <c r="R935" i="8" s="1"/>
  <c r="T935" i="8" s="1"/>
  <c r="O515" i="8"/>
  <c r="R515" i="8" s="1"/>
  <c r="T515" i="8" s="1"/>
  <c r="O850" i="8"/>
  <c r="R850" i="8" s="1"/>
  <c r="T850" i="8" s="1"/>
  <c r="N451" i="8"/>
  <c r="Q451" i="8" s="1"/>
  <c r="S451" i="8" s="1"/>
  <c r="N326" i="8"/>
  <c r="Q326" i="8" s="1"/>
  <c r="S326" i="8" s="1"/>
  <c r="N907" i="8"/>
  <c r="Q907" i="8" s="1"/>
  <c r="S907" i="8" s="1"/>
  <c r="N1047" i="8"/>
  <c r="Q1047" i="8" s="1"/>
  <c r="S1047" i="8" s="1"/>
  <c r="O522" i="8"/>
  <c r="R522" i="8" s="1"/>
  <c r="T522" i="8" s="1"/>
  <c r="O212" i="8"/>
  <c r="R212" i="8" s="1"/>
  <c r="T212" i="8" s="1"/>
  <c r="N645" i="8"/>
  <c r="Q645" i="8" s="1"/>
  <c r="S645" i="8" s="1"/>
  <c r="N757" i="8"/>
  <c r="Q757" i="8" s="1"/>
  <c r="S757" i="8" s="1"/>
  <c r="N461" i="8"/>
  <c r="Q461" i="8" s="1"/>
  <c r="S461" i="8" s="1"/>
  <c r="N261" i="8"/>
  <c r="Q261" i="8" s="1"/>
  <c r="S261" i="8" s="1"/>
  <c r="N251" i="8"/>
  <c r="Q251" i="8" s="1"/>
  <c r="S251" i="8" s="1"/>
  <c r="O519" i="8"/>
  <c r="R519" i="8" s="1"/>
  <c r="T519" i="8" s="1"/>
  <c r="O1045" i="8"/>
  <c r="R1045" i="8" s="1"/>
  <c r="T1045" i="8" s="1"/>
  <c r="O847" i="8"/>
  <c r="R847" i="8" s="1"/>
  <c r="T847" i="8" s="1"/>
  <c r="O398" i="8"/>
  <c r="R398" i="8" s="1"/>
  <c r="T398" i="8" s="1"/>
  <c r="N898" i="8"/>
  <c r="Q898" i="8" s="1"/>
  <c r="S898" i="8" s="1"/>
  <c r="N982" i="8"/>
  <c r="Q982" i="8" s="1"/>
  <c r="S982" i="8" s="1"/>
  <c r="N596" i="8"/>
  <c r="Q596" i="8" s="1"/>
  <c r="S596" i="8" s="1"/>
  <c r="O916" i="8"/>
  <c r="R916" i="8" s="1"/>
  <c r="T916" i="8" s="1"/>
  <c r="O728" i="8"/>
  <c r="R728" i="8" s="1"/>
  <c r="T728" i="8" s="1"/>
  <c r="N423" i="8"/>
  <c r="Q423" i="8" s="1"/>
  <c r="S423" i="8" s="1"/>
  <c r="O311" i="8"/>
  <c r="R311" i="8" s="1"/>
  <c r="T311" i="8" s="1"/>
  <c r="N447" i="8"/>
  <c r="Q447" i="8" s="1"/>
  <c r="S447" i="8" s="1"/>
  <c r="O913" i="8"/>
  <c r="R913" i="8" s="1"/>
  <c r="T913" i="8" s="1"/>
  <c r="N634" i="8"/>
  <c r="Q634" i="8" s="1"/>
  <c r="S634" i="8" s="1"/>
  <c r="O392" i="8"/>
  <c r="R392" i="8" s="1"/>
  <c r="T392" i="8" s="1"/>
  <c r="N853" i="8"/>
  <c r="Q853" i="8" s="1"/>
  <c r="S853" i="8" s="1"/>
  <c r="N653" i="8"/>
  <c r="Q653" i="8" s="1"/>
  <c r="S653" i="8" s="1"/>
  <c r="N908" i="8"/>
  <c r="Q908" i="8" s="1"/>
  <c r="S908" i="8" s="1"/>
  <c r="N594" i="8"/>
  <c r="Q594" i="8" s="1"/>
  <c r="S594" i="8" s="1"/>
  <c r="N1036" i="8"/>
  <c r="Q1036" i="8" s="1"/>
  <c r="S1036" i="8" s="1"/>
  <c r="O323" i="8"/>
  <c r="R323" i="8" s="1"/>
  <c r="T323" i="8" s="1"/>
  <c r="N699" i="8"/>
  <c r="Q699" i="8" s="1"/>
  <c r="S699" i="8" s="1"/>
  <c r="N1042" i="8"/>
  <c r="Q1042" i="8" s="1"/>
  <c r="S1042" i="8" s="1"/>
  <c r="O1081" i="8"/>
  <c r="R1081" i="8" s="1"/>
  <c r="T1081" i="8" s="1"/>
  <c r="N527" i="8"/>
  <c r="Q527" i="8" s="1"/>
  <c r="S527" i="8" s="1"/>
  <c r="N687" i="8"/>
  <c r="Q687" i="8" s="1"/>
  <c r="S687" i="8" s="1"/>
  <c r="O1005" i="8"/>
  <c r="R1005" i="8" s="1"/>
  <c r="T1005" i="8" s="1"/>
  <c r="O229" i="8"/>
  <c r="R229" i="8" s="1"/>
  <c r="T229" i="8" s="1"/>
  <c r="N288" i="8"/>
  <c r="Q288" i="8" s="1"/>
  <c r="S288" i="8" s="1"/>
  <c r="O332" i="8"/>
  <c r="R332" i="8" s="1"/>
  <c r="T332" i="8" s="1"/>
  <c r="N313" i="8"/>
  <c r="Q313" i="8" s="1"/>
  <c r="S313" i="8" s="1"/>
  <c r="O657" i="8"/>
  <c r="R657" i="8" s="1"/>
  <c r="T657" i="8" s="1"/>
  <c r="N821" i="8"/>
  <c r="Q821" i="8" s="1"/>
  <c r="S821" i="8" s="1"/>
  <c r="N207" i="8"/>
  <c r="Q207" i="8" s="1"/>
  <c r="S207" i="8" s="1"/>
  <c r="O457" i="8"/>
  <c r="R457" i="8" s="1"/>
  <c r="T457" i="8" s="1"/>
  <c r="N677" i="8"/>
  <c r="Q677" i="8" s="1"/>
  <c r="S677" i="8" s="1"/>
  <c r="N576" i="8"/>
  <c r="Q576" i="8" s="1"/>
  <c r="S576" i="8" s="1"/>
  <c r="O453" i="8"/>
  <c r="R453" i="8" s="1"/>
  <c r="T453" i="8" s="1"/>
  <c r="O941" i="8"/>
  <c r="R941" i="8" s="1"/>
  <c r="T941" i="8" s="1"/>
  <c r="O513" i="8"/>
  <c r="R513" i="8" s="1"/>
  <c r="T513" i="8" s="1"/>
  <c r="O237" i="8"/>
  <c r="R237" i="8" s="1"/>
  <c r="T237" i="8" s="1"/>
  <c r="O666" i="8"/>
  <c r="R666" i="8" s="1"/>
  <c r="T666" i="8" s="1"/>
  <c r="N1017" i="8"/>
  <c r="Q1017" i="8" s="1"/>
  <c r="S1017" i="8" s="1"/>
  <c r="N726" i="8"/>
  <c r="Q726" i="8" s="1"/>
  <c r="S726" i="8" s="1"/>
  <c r="N611" i="8"/>
  <c r="Q611" i="8" s="1"/>
  <c r="S611" i="8" s="1"/>
  <c r="N214" i="8"/>
  <c r="Q214" i="8" s="1"/>
  <c r="S214" i="8" s="1"/>
  <c r="N542" i="8"/>
  <c r="Q542" i="8" s="1"/>
  <c r="S542" i="8" s="1"/>
  <c r="O334" i="8"/>
  <c r="R334" i="8" s="1"/>
  <c r="T334" i="8" s="1"/>
  <c r="N568" i="8"/>
  <c r="Q568" i="8" s="1"/>
  <c r="S568" i="8" s="1"/>
  <c r="O553" i="8"/>
  <c r="R553" i="8" s="1"/>
  <c r="T553" i="8" s="1"/>
  <c r="N936" i="8"/>
  <c r="Q936" i="8" s="1"/>
  <c r="S936" i="8" s="1"/>
  <c r="N571" i="8"/>
  <c r="Q571" i="8" s="1"/>
  <c r="S571" i="8" s="1"/>
  <c r="N1025" i="8"/>
  <c r="Q1025" i="8" s="1"/>
  <c r="S1025" i="8" s="1"/>
  <c r="N320" i="8"/>
  <c r="Q320" i="8" s="1"/>
  <c r="S320" i="8" s="1"/>
  <c r="N395" i="8"/>
  <c r="Q395" i="8" s="1"/>
  <c r="S395" i="8" s="1"/>
  <c r="O648" i="8"/>
  <c r="R648" i="8" s="1"/>
  <c r="T648" i="8" s="1"/>
  <c r="N883" i="8"/>
  <c r="Q883" i="8" s="1"/>
  <c r="S883" i="8" s="1"/>
  <c r="N583" i="8"/>
  <c r="Q583" i="8" s="1"/>
  <c r="S583" i="8" s="1"/>
  <c r="O274" i="8"/>
  <c r="R274" i="8" s="1"/>
  <c r="T274" i="8" s="1"/>
  <c r="N324" i="8"/>
  <c r="Q324" i="8" s="1"/>
  <c r="S324" i="8" s="1"/>
  <c r="O283" i="8"/>
  <c r="R283" i="8" s="1"/>
  <c r="T283" i="8" s="1"/>
  <c r="N1082" i="8"/>
  <c r="Q1082" i="8" s="1"/>
  <c r="S1082" i="8" s="1"/>
  <c r="O560" i="8"/>
  <c r="R560" i="8" s="1"/>
  <c r="T560" i="8" s="1"/>
  <c r="N917" i="8"/>
  <c r="Q917" i="8" s="1"/>
  <c r="S917" i="8" s="1"/>
  <c r="O208" i="8"/>
  <c r="R208" i="8" s="1"/>
  <c r="T208" i="8" s="1"/>
  <c r="N904" i="8"/>
  <c r="Q904" i="8" s="1"/>
  <c r="S904" i="8" s="1"/>
  <c r="O629" i="8"/>
  <c r="R629" i="8" s="1"/>
  <c r="T629" i="8" s="1"/>
  <c r="N577" i="8"/>
  <c r="Q577" i="8" s="1"/>
  <c r="S577" i="8" s="1"/>
  <c r="N211" i="8"/>
  <c r="Q211" i="8" s="1"/>
  <c r="S211" i="8" s="1"/>
  <c r="O327" i="8"/>
  <c r="R327" i="8" s="1"/>
  <c r="T327" i="8" s="1"/>
  <c r="N747" i="8"/>
  <c r="Q747" i="8" s="1"/>
  <c r="S747" i="8" s="1"/>
  <c r="N675" i="8"/>
  <c r="Q675" i="8" s="1"/>
  <c r="S675" i="8" s="1"/>
  <c r="O1052" i="8"/>
  <c r="R1052" i="8" s="1"/>
  <c r="T1052" i="8" s="1"/>
  <c r="N505" i="8"/>
  <c r="Q505" i="8" s="1"/>
  <c r="S505" i="8" s="1"/>
  <c r="O407" i="8"/>
  <c r="R407" i="8" s="1"/>
  <c r="T407" i="8" s="1"/>
  <c r="O225" i="8"/>
  <c r="R225" i="8" s="1"/>
  <c r="T225" i="8" s="1"/>
  <c r="N728" i="8"/>
  <c r="Q728" i="8" s="1"/>
  <c r="S728" i="8" s="1"/>
  <c r="N408" i="8"/>
  <c r="Q408" i="8" s="1"/>
  <c r="S408" i="8" s="1"/>
  <c r="O1033" i="8"/>
  <c r="R1033" i="8" s="1"/>
  <c r="T1033" i="8" s="1"/>
  <c r="N359" i="8"/>
  <c r="Q359" i="8" s="1"/>
  <c r="S359" i="8" s="1"/>
  <c r="O689" i="8"/>
  <c r="R689" i="8" s="1"/>
  <c r="T689" i="8" s="1"/>
  <c r="N663" i="8"/>
  <c r="Q663" i="8" s="1"/>
  <c r="S663" i="8" s="1"/>
  <c r="N1100" i="8"/>
  <c r="Q1100" i="8" s="1"/>
  <c r="S1100" i="8" s="1"/>
  <c r="O235" i="8"/>
  <c r="R235" i="8" s="1"/>
  <c r="T235" i="8" s="1"/>
  <c r="N608" i="8"/>
  <c r="Q608" i="8" s="1"/>
  <c r="S608" i="8" s="1"/>
  <c r="N262" i="8"/>
  <c r="Q262" i="8" s="1"/>
  <c r="S262" i="8" s="1"/>
  <c r="N271" i="8"/>
  <c r="Q271" i="8" s="1"/>
  <c r="S271" i="8" s="1"/>
  <c r="O966" i="8"/>
  <c r="R966" i="8" s="1"/>
  <c r="T966" i="8" s="1"/>
  <c r="N331" i="8"/>
  <c r="Q331" i="8" s="1"/>
  <c r="S331" i="8" s="1"/>
  <c r="O537" i="8"/>
  <c r="R537" i="8" s="1"/>
  <c r="T537" i="8" s="1"/>
  <c r="O322" i="8"/>
  <c r="R322" i="8" s="1"/>
  <c r="T322" i="8" s="1"/>
  <c r="O259" i="8"/>
  <c r="R259" i="8" s="1"/>
  <c r="T259" i="8" s="1"/>
  <c r="N640" i="8"/>
  <c r="Q640" i="8" s="1"/>
  <c r="S640" i="8" s="1"/>
  <c r="O589" i="8"/>
  <c r="R589" i="8" s="1"/>
  <c r="T589" i="8" s="1"/>
  <c r="N1067" i="8"/>
  <c r="Q1067" i="8" s="1"/>
  <c r="S1067" i="8" s="1"/>
  <c r="N410" i="8"/>
  <c r="Q410" i="8" s="1"/>
  <c r="S410" i="8" s="1"/>
  <c r="N519" i="8"/>
  <c r="Q519" i="8" s="1"/>
  <c r="S519" i="8" s="1"/>
  <c r="N994" i="8"/>
  <c r="Q994" i="8" s="1"/>
  <c r="S994" i="8" s="1"/>
  <c r="N339" i="8"/>
  <c r="Q339" i="8" s="1"/>
  <c r="S339" i="8" s="1"/>
  <c r="N581" i="8"/>
  <c r="Q581" i="8" s="1"/>
  <c r="S581" i="8" s="1"/>
  <c r="O957" i="8"/>
  <c r="R957" i="8" s="1"/>
  <c r="T957" i="8" s="1"/>
  <c r="N800" i="8"/>
  <c r="Q800" i="8" s="1"/>
  <c r="S800" i="8" s="1"/>
  <c r="N269" i="8"/>
  <c r="Q269" i="8" s="1"/>
  <c r="S269" i="8" s="1"/>
  <c r="O753" i="8"/>
  <c r="R753" i="8" s="1"/>
  <c r="T753" i="8" s="1"/>
  <c r="O767" i="8"/>
  <c r="R767" i="8" s="1"/>
  <c r="T767" i="8" s="1"/>
  <c r="N609" i="8"/>
  <c r="Q609" i="8" s="1"/>
  <c r="S609" i="8" s="1"/>
  <c r="O328" i="8"/>
  <c r="R328" i="8" s="1"/>
  <c r="T328" i="8" s="1"/>
  <c r="O440" i="8"/>
  <c r="R440" i="8" s="1"/>
  <c r="T440" i="8" s="1"/>
  <c r="N810" i="8"/>
  <c r="Q810" i="8" s="1"/>
  <c r="S810" i="8" s="1"/>
  <c r="O295" i="8"/>
  <c r="R295" i="8" s="1"/>
  <c r="T295" i="8" s="1"/>
  <c r="O652" i="8"/>
  <c r="R652" i="8" s="1"/>
  <c r="T652" i="8" s="1"/>
  <c r="N270" i="8"/>
  <c r="Q270" i="8" s="1"/>
  <c r="S270" i="8" s="1"/>
  <c r="O231" i="8"/>
  <c r="R231" i="8" s="1"/>
  <c r="T231" i="8" s="1"/>
  <c r="N763" i="8"/>
  <c r="Q763" i="8" s="1"/>
  <c r="S763" i="8" s="1"/>
  <c r="N243" i="8"/>
  <c r="Q243" i="8" s="1"/>
  <c r="S243" i="8" s="1"/>
  <c r="O593" i="8"/>
  <c r="R593" i="8" s="1"/>
  <c r="T593" i="8" s="1"/>
  <c r="O350" i="8"/>
  <c r="R350" i="8" s="1"/>
  <c r="T350" i="8" s="1"/>
  <c r="O718" i="8"/>
  <c r="R718" i="8" s="1"/>
  <c r="T718" i="8" s="1"/>
  <c r="O704" i="8"/>
  <c r="R704" i="8" s="1"/>
  <c r="T704" i="8" s="1"/>
  <c r="O506" i="8"/>
  <c r="R506" i="8" s="1"/>
  <c r="T506" i="8" s="1"/>
  <c r="N777" i="8"/>
  <c r="Q777" i="8" s="1"/>
  <c r="S777" i="8" s="1"/>
  <c r="O365" i="8"/>
  <c r="R365" i="8" s="1"/>
  <c r="T365" i="8" s="1"/>
  <c r="O930" i="8"/>
  <c r="R930" i="8" s="1"/>
  <c r="T930" i="8" s="1"/>
  <c r="N910" i="8"/>
  <c r="Q910" i="8" s="1"/>
  <c r="S910" i="8" s="1"/>
  <c r="O1020" i="8"/>
  <c r="R1020" i="8" s="1"/>
  <c r="T1020" i="8" s="1"/>
  <c r="N434" i="8"/>
  <c r="Q434" i="8" s="1"/>
  <c r="S434" i="8" s="1"/>
  <c r="O875" i="8"/>
  <c r="R875" i="8" s="1"/>
  <c r="T875" i="8" s="1"/>
  <c r="O470" i="8"/>
  <c r="R470" i="8" s="1"/>
  <c r="T470" i="8" s="1"/>
  <c r="O329" i="8"/>
  <c r="R329" i="8" s="1"/>
  <c r="T329" i="8" s="1"/>
  <c r="O503" i="8"/>
  <c r="R503" i="8" s="1"/>
  <c r="T503" i="8" s="1"/>
  <c r="O538" i="8"/>
  <c r="R538" i="8" s="1"/>
  <c r="T538" i="8" s="1"/>
  <c r="O232" i="8"/>
  <c r="R232" i="8" s="1"/>
  <c r="T232" i="8" s="1"/>
  <c r="O400" i="8"/>
  <c r="R400" i="8" s="1"/>
  <c r="T400" i="8" s="1"/>
  <c r="O630" i="8"/>
  <c r="R630" i="8" s="1"/>
  <c r="T630" i="8" s="1"/>
  <c r="O777" i="8"/>
  <c r="R777" i="8" s="1"/>
  <c r="T777" i="8" s="1"/>
  <c r="O691" i="8"/>
  <c r="R691" i="8" s="1"/>
  <c r="T691" i="8" s="1"/>
  <c r="O942" i="8"/>
  <c r="R942" i="8" s="1"/>
  <c r="T942" i="8" s="1"/>
  <c r="N667" i="8"/>
  <c r="Q667" i="8" s="1"/>
  <c r="S667" i="8" s="1"/>
  <c r="N1000" i="8"/>
  <c r="Q1000" i="8" s="1"/>
  <c r="S1000" i="8" s="1"/>
  <c r="O286" i="8"/>
  <c r="R286" i="8" s="1"/>
  <c r="T286" i="8" s="1"/>
  <c r="N983" i="8"/>
  <c r="Q983" i="8" s="1"/>
  <c r="S983" i="8" s="1"/>
  <c r="N442" i="8"/>
  <c r="Q442" i="8" s="1"/>
  <c r="S442" i="8" s="1"/>
  <c r="N281" i="8"/>
  <c r="Q281" i="8" s="1"/>
  <c r="S281" i="8" s="1"/>
  <c r="O628" i="8"/>
  <c r="R628" i="8" s="1"/>
  <c r="T628" i="8" s="1"/>
  <c r="O965" i="8"/>
  <c r="R965" i="8" s="1"/>
  <c r="T965" i="8" s="1"/>
  <c r="N661" i="8"/>
  <c r="Q661" i="8" s="1"/>
  <c r="S661" i="8" s="1"/>
  <c r="N985" i="8"/>
  <c r="Q985" i="8" s="1"/>
  <c r="S985" i="8" s="1"/>
  <c r="O724" i="8"/>
  <c r="R724" i="8" s="1"/>
  <c r="T724" i="8" s="1"/>
  <c r="N770" i="8"/>
  <c r="Q770" i="8" s="1"/>
  <c r="S770" i="8" s="1"/>
  <c r="O276" i="8"/>
  <c r="R276" i="8" s="1"/>
  <c r="T276" i="8" s="1"/>
  <c r="O708" i="8"/>
  <c r="R708" i="8" s="1"/>
  <c r="T708" i="8" s="1"/>
  <c r="N561" i="8"/>
  <c r="Q561" i="8" s="1"/>
  <c r="S561" i="8" s="1"/>
  <c r="O699" i="8"/>
  <c r="R699" i="8" s="1"/>
  <c r="T699" i="8" s="1"/>
  <c r="O484" i="8"/>
  <c r="R484" i="8" s="1"/>
  <c r="T484" i="8" s="1"/>
  <c r="N798" i="8"/>
  <c r="Q798" i="8" s="1"/>
  <c r="S798" i="8" s="1"/>
  <c r="N584" i="8"/>
  <c r="Q584" i="8" s="1"/>
  <c r="S584" i="8" s="1"/>
  <c r="N560" i="8"/>
  <c r="Q560" i="8" s="1"/>
  <c r="S560" i="8" s="1"/>
  <c r="O922" i="8"/>
  <c r="R922" i="8" s="1"/>
  <c r="T922" i="8" s="1"/>
  <c r="O480" i="8"/>
  <c r="R480" i="8" s="1"/>
  <c r="T480" i="8" s="1"/>
  <c r="N205" i="8"/>
  <c r="Q205" i="8" s="1"/>
  <c r="S205" i="8" s="1"/>
  <c r="O871" i="8"/>
  <c r="R871" i="8" s="1"/>
  <c r="T871" i="8" s="1"/>
  <c r="O716" i="8"/>
  <c r="R716" i="8" s="1"/>
  <c r="T716" i="8" s="1"/>
  <c r="N716" i="8"/>
  <c r="Q716" i="8" s="1"/>
  <c r="S716" i="8" s="1"/>
  <c r="O271" i="8"/>
  <c r="R271" i="8" s="1"/>
  <c r="T271" i="8" s="1"/>
  <c r="O253" i="8"/>
  <c r="R253" i="8" s="1"/>
  <c r="T253" i="8" s="1"/>
  <c r="N425" i="8"/>
  <c r="Q425" i="8" s="1"/>
  <c r="S425" i="8" s="1"/>
  <c r="O912" i="8"/>
  <c r="R912" i="8" s="1"/>
  <c r="T912" i="8" s="1"/>
  <c r="O532" i="8"/>
  <c r="R532" i="8" s="1"/>
  <c r="T532" i="8" s="1"/>
  <c r="N433" i="8"/>
  <c r="Q433" i="8" s="1"/>
  <c r="S433" i="8" s="1"/>
  <c r="N546" i="8"/>
  <c r="Q546" i="8" s="1"/>
  <c r="S546" i="8" s="1"/>
  <c r="O710" i="8"/>
  <c r="R710" i="8" s="1"/>
  <c r="T710" i="8" s="1"/>
  <c r="N428" i="8"/>
  <c r="Q428" i="8" s="1"/>
  <c r="S428" i="8" s="1"/>
  <c r="O1003" i="8"/>
  <c r="R1003" i="8" s="1"/>
  <c r="T1003" i="8" s="1"/>
  <c r="O821" i="8"/>
  <c r="R821" i="8" s="1"/>
  <c r="T821" i="8" s="1"/>
  <c r="N1033" i="8"/>
  <c r="Q1033" i="8" s="1"/>
  <c r="S1033" i="8" s="1"/>
  <c r="O702" i="8"/>
  <c r="R702" i="8" s="1"/>
  <c r="T702" i="8" s="1"/>
  <c r="N285" i="8"/>
  <c r="Q285" i="8" s="1"/>
  <c r="S285" i="8" s="1"/>
  <c r="O531" i="8"/>
  <c r="R531" i="8" s="1"/>
  <c r="T531" i="8" s="1"/>
  <c r="O829" i="8"/>
  <c r="R829" i="8" s="1"/>
  <c r="T829" i="8" s="1"/>
  <c r="O893" i="8"/>
  <c r="R893" i="8" s="1"/>
  <c r="T893" i="8" s="1"/>
  <c r="O345" i="8"/>
  <c r="R345" i="8" s="1"/>
  <c r="T345" i="8" s="1"/>
  <c r="N997" i="8"/>
  <c r="Q997" i="8" s="1"/>
  <c r="S997" i="8" s="1"/>
  <c r="N1088" i="8"/>
  <c r="Q1088" i="8" s="1"/>
  <c r="S1088" i="8" s="1"/>
  <c r="N938" i="8"/>
  <c r="Q938" i="8" s="1"/>
  <c r="S938" i="8" s="1"/>
  <c r="N1073" i="8"/>
  <c r="Q1073" i="8" s="1"/>
  <c r="S1073" i="8" s="1"/>
  <c r="N439" i="8"/>
  <c r="Q439" i="8" s="1"/>
  <c r="S439" i="8" s="1"/>
  <c r="O997" i="8"/>
  <c r="R997" i="8" s="1"/>
  <c r="T997" i="8" s="1"/>
  <c r="N788" i="8"/>
  <c r="Q788" i="8" s="1"/>
  <c r="S788" i="8" s="1"/>
  <c r="O1027" i="8"/>
  <c r="R1027" i="8" s="1"/>
  <c r="T1027" i="8" s="1"/>
  <c r="O455" i="8"/>
  <c r="R455" i="8" s="1"/>
  <c r="T455" i="8" s="1"/>
  <c r="N252" i="8"/>
  <c r="Q252" i="8" s="1"/>
  <c r="S252" i="8" s="1"/>
  <c r="O297" i="8"/>
  <c r="R297" i="8" s="1"/>
  <c r="T297" i="8" s="1"/>
  <c r="O336" i="8"/>
  <c r="R336" i="8" s="1"/>
  <c r="T336" i="8" s="1"/>
  <c r="O1046" i="8"/>
  <c r="R1046" i="8" s="1"/>
  <c r="T1046" i="8" s="1"/>
  <c r="N318" i="8"/>
  <c r="Q318" i="8" s="1"/>
  <c r="S318" i="8" s="1"/>
  <c r="N429" i="8"/>
  <c r="Q429" i="8" s="1"/>
  <c r="S429" i="8" s="1"/>
  <c r="N1056" i="8"/>
  <c r="Q1056" i="8" s="1"/>
  <c r="S1056" i="8" s="1"/>
  <c r="O404" i="8"/>
  <c r="R404" i="8" s="1"/>
  <c r="T404" i="8" s="1"/>
  <c r="N642" i="8"/>
  <c r="Q642" i="8" s="1"/>
  <c r="S642" i="8" s="1"/>
  <c r="N363" i="8"/>
  <c r="Q363" i="8" s="1"/>
  <c r="S363" i="8" s="1"/>
  <c r="O299" i="8"/>
  <c r="R299" i="8" s="1"/>
  <c r="T299" i="8" s="1"/>
  <c r="N521" i="8"/>
  <c r="Q521" i="8" s="1"/>
  <c r="S521" i="8" s="1"/>
  <c r="O600" i="8"/>
  <c r="R600" i="8" s="1"/>
  <c r="T600" i="8" s="1"/>
  <c r="O982" i="8"/>
  <c r="R982" i="8" s="1"/>
  <c r="T982" i="8" s="1"/>
  <c r="O476" i="8"/>
  <c r="R476" i="8" s="1"/>
  <c r="T476" i="8" s="1"/>
  <c r="O526" i="8"/>
  <c r="R526" i="8" s="1"/>
  <c r="T526" i="8" s="1"/>
  <c r="O817" i="8"/>
  <c r="R817" i="8" s="1"/>
  <c r="T817" i="8" s="1"/>
  <c r="O463" i="8"/>
  <c r="R463" i="8" s="1"/>
  <c r="T463" i="8" s="1"/>
  <c r="O860" i="8"/>
  <c r="R860" i="8" s="1"/>
  <c r="T860" i="8" s="1"/>
  <c r="O791" i="8"/>
  <c r="R791" i="8" s="1"/>
  <c r="T791" i="8" s="1"/>
  <c r="N250" i="8"/>
  <c r="Q250" i="8" s="1"/>
  <c r="S250" i="8" s="1"/>
  <c r="O397" i="8"/>
  <c r="R397" i="8" s="1"/>
  <c r="T397" i="8" s="1"/>
  <c r="O570" i="8"/>
  <c r="R570" i="8" s="1"/>
  <c r="T570" i="8" s="1"/>
  <c r="O405" i="8"/>
  <c r="R405" i="8" s="1"/>
  <c r="T405" i="8" s="1"/>
  <c r="O396" i="8"/>
  <c r="R396" i="8" s="1"/>
  <c r="T396" i="8" s="1"/>
  <c r="N725" i="8"/>
  <c r="Q725" i="8" s="1"/>
  <c r="S725" i="8" s="1"/>
  <c r="N865" i="8"/>
  <c r="Q865" i="8" s="1"/>
  <c r="S865" i="8" s="1"/>
  <c r="N507" i="8"/>
  <c r="Q507" i="8" s="1"/>
  <c r="S507" i="8" s="1"/>
  <c r="N1063" i="8"/>
  <c r="Q1063" i="8" s="1"/>
  <c r="S1063" i="8" s="1"/>
  <c r="N491" i="8"/>
  <c r="Q491" i="8" s="1"/>
  <c r="S491" i="8" s="1"/>
  <c r="N239" i="8"/>
  <c r="Q239" i="8" s="1"/>
  <c r="S239" i="8" s="1"/>
  <c r="N892" i="8"/>
  <c r="Q892" i="8" s="1"/>
  <c r="S892" i="8" s="1"/>
  <c r="N905" i="8"/>
  <c r="Q905" i="8" s="1"/>
  <c r="S905" i="8" s="1"/>
  <c r="O1069" i="8"/>
  <c r="R1069" i="8" s="1"/>
  <c r="T1069" i="8" s="1"/>
  <c r="O558" i="8"/>
  <c r="R558" i="8" s="1"/>
  <c r="T558" i="8" s="1"/>
  <c r="N344" i="8"/>
  <c r="Q344" i="8" s="1"/>
  <c r="S344" i="8" s="1"/>
  <c r="O363" i="8"/>
  <c r="R363" i="8" s="1"/>
  <c r="T363" i="8" s="1"/>
  <c r="O479" i="8"/>
  <c r="R479" i="8" s="1"/>
  <c r="T479" i="8" s="1"/>
  <c r="O1060" i="8"/>
  <c r="R1060" i="8" s="1"/>
  <c r="T1060" i="8" s="1"/>
  <c r="N996" i="8"/>
  <c r="Q996" i="8" s="1"/>
  <c r="S996" i="8" s="1"/>
  <c r="N349" i="8"/>
  <c r="Q349" i="8" s="1"/>
  <c r="S349" i="8" s="1"/>
  <c r="N404" i="8"/>
  <c r="Q404" i="8" s="1"/>
  <c r="S404" i="8" s="1"/>
  <c r="N317" i="8"/>
  <c r="Q317" i="8" s="1"/>
  <c r="S317" i="8" s="1"/>
  <c r="N767" i="8"/>
  <c r="Q767" i="8" s="1"/>
  <c r="S767" i="8" s="1"/>
  <c r="O372" i="8"/>
  <c r="R372" i="8" s="1"/>
  <c r="T372" i="8" s="1"/>
  <c r="N914" i="8"/>
  <c r="Q914" i="8" s="1"/>
  <c r="S914" i="8" s="1"/>
  <c r="N629" i="8"/>
  <c r="Q629" i="8" s="1"/>
  <c r="S629" i="8" s="1"/>
  <c r="N610" i="8"/>
  <c r="Q610" i="8" s="1"/>
  <c r="S610" i="8" s="1"/>
  <c r="O482" i="8"/>
  <c r="R482" i="8" s="1"/>
  <c r="T482" i="8" s="1"/>
  <c r="O293" i="8"/>
  <c r="R293" i="8" s="1"/>
  <c r="T293" i="8" s="1"/>
  <c r="N412" i="8"/>
  <c r="Q412" i="8" s="1"/>
  <c r="S412" i="8" s="1"/>
  <c r="N903" i="8"/>
  <c r="Q903" i="8" s="1"/>
  <c r="S903" i="8" s="1"/>
  <c r="O525" i="8"/>
  <c r="R525" i="8" s="1"/>
  <c r="T525" i="8" s="1"/>
  <c r="O1065" i="8"/>
  <c r="R1065" i="8" s="1"/>
  <c r="T1065" i="8" s="1"/>
  <c r="O458" i="8"/>
  <c r="R458" i="8" s="1"/>
  <c r="T458" i="8" s="1"/>
  <c r="N935" i="8"/>
  <c r="Q935" i="8" s="1"/>
  <c r="S935" i="8" s="1"/>
  <c r="O611" i="8"/>
  <c r="R611" i="8" s="1"/>
  <c r="T611" i="8" s="1"/>
  <c r="N957" i="8"/>
  <c r="Q957" i="8" s="1"/>
  <c r="S957" i="8" s="1"/>
  <c r="O592" i="8"/>
  <c r="R592" i="8" s="1"/>
  <c r="T592" i="8" s="1"/>
  <c r="O959" i="8"/>
  <c r="R959" i="8" s="1"/>
  <c r="T959" i="8" s="1"/>
  <c r="O366" i="8"/>
  <c r="R366" i="8" s="1"/>
  <c r="T366" i="8" s="1"/>
  <c r="O622" i="8"/>
  <c r="R622" i="8" s="1"/>
  <c r="T622" i="8" s="1"/>
  <c r="O786" i="8"/>
  <c r="R786" i="8" s="1"/>
  <c r="T786" i="8" s="1"/>
  <c r="O864" i="8"/>
  <c r="R864" i="8" s="1"/>
  <c r="T864" i="8" s="1"/>
  <c r="O517" i="8"/>
  <c r="R517" i="8" s="1"/>
  <c r="T517" i="8" s="1"/>
  <c r="N253" i="8"/>
  <c r="Q253" i="8" s="1"/>
  <c r="S253" i="8" s="1"/>
  <c r="N870" i="8"/>
  <c r="Q870" i="8" s="1"/>
  <c r="S870" i="8" s="1"/>
  <c r="N369" i="8"/>
  <c r="Q369" i="8" s="1"/>
  <c r="S369" i="8" s="1"/>
  <c r="N219" i="8"/>
  <c r="Q219" i="8" s="1"/>
  <c r="S219" i="8" s="1"/>
  <c r="N655" i="8"/>
  <c r="Q655" i="8" s="1"/>
  <c r="S655" i="8" s="1"/>
  <c r="O733" i="8"/>
  <c r="R733" i="8" s="1"/>
  <c r="T733" i="8" s="1"/>
  <c r="N733" i="8"/>
  <c r="Q733" i="8" s="1"/>
  <c r="S733" i="8" s="1"/>
  <c r="O669" i="8"/>
  <c r="R669" i="8" s="1"/>
  <c r="T669" i="8" s="1"/>
  <c r="O574" i="8"/>
  <c r="R574" i="8" s="1"/>
  <c r="T574" i="8" s="1"/>
  <c r="N1096" i="8"/>
  <c r="Q1096" i="8" s="1"/>
  <c r="S1096" i="8" s="1"/>
  <c r="O1053" i="8"/>
  <c r="R1053" i="8" s="1"/>
  <c r="T1053" i="8" s="1"/>
  <c r="N348" i="8"/>
  <c r="Q348" i="8" s="1"/>
  <c r="S348" i="8" s="1"/>
  <c r="O867" i="8"/>
  <c r="R867" i="8" s="1"/>
  <c r="T867" i="8" s="1"/>
  <c r="N227" i="8"/>
  <c r="Q227" i="8" s="1"/>
  <c r="S227" i="8" s="1"/>
  <c r="O227" i="8"/>
  <c r="R227" i="8" s="1"/>
  <c r="T227" i="8" s="1"/>
  <c r="N565" i="8"/>
  <c r="Q565" i="8" s="1"/>
  <c r="S565" i="8" s="1"/>
  <c r="N783" i="8"/>
  <c r="Q783" i="8" s="1"/>
  <c r="S783" i="8" s="1"/>
  <c r="O342" i="8"/>
  <c r="R342" i="8" s="1"/>
  <c r="T342" i="8" s="1"/>
  <c r="O1073" i="8"/>
  <c r="R1073" i="8" s="1"/>
  <c r="T1073" i="8" s="1"/>
  <c r="N531" i="8"/>
  <c r="Q531" i="8" s="1"/>
  <c r="S531" i="8" s="1"/>
  <c r="O1038" i="8"/>
  <c r="R1038" i="8" s="1"/>
  <c r="T1038" i="8" s="1"/>
  <c r="N824" i="8"/>
  <c r="Q824" i="8" s="1"/>
  <c r="S824" i="8" s="1"/>
  <c r="N468" i="8"/>
  <c r="Q468" i="8" s="1"/>
  <c r="S468" i="8" s="1"/>
  <c r="O468" i="8"/>
  <c r="R468" i="8" s="1"/>
  <c r="T468" i="8" s="1"/>
  <c r="N469" i="8"/>
  <c r="Q469" i="8" s="1"/>
  <c r="S469" i="8" s="1"/>
  <c r="N808" i="8"/>
  <c r="Q808" i="8" s="1"/>
  <c r="S808" i="8" s="1"/>
  <c r="O842" i="8"/>
  <c r="R842" i="8" s="1"/>
  <c r="T842" i="8" s="1"/>
  <c r="N360" i="8"/>
  <c r="Q360" i="8" s="1"/>
  <c r="S360" i="8" s="1"/>
  <c r="N487" i="8"/>
  <c r="Q487" i="8" s="1"/>
  <c r="S487" i="8" s="1"/>
  <c r="O717" i="8"/>
  <c r="R717" i="8" s="1"/>
  <c r="T717" i="8" s="1"/>
  <c r="O402" i="8"/>
  <c r="R402" i="8" s="1"/>
  <c r="T402" i="8" s="1"/>
  <c r="O654" i="8"/>
  <c r="R654" i="8" s="1"/>
  <c r="T654" i="8" s="1"/>
  <c r="N297" i="8"/>
  <c r="Q297" i="8" s="1"/>
  <c r="S297" i="8" s="1"/>
  <c r="O981" i="8"/>
  <c r="R981" i="8" s="1"/>
  <c r="T981" i="8" s="1"/>
  <c r="O868" i="8"/>
  <c r="R868" i="8" s="1"/>
  <c r="T868" i="8" s="1"/>
  <c r="O382" i="8"/>
  <c r="R382" i="8" s="1"/>
  <c r="T382" i="8" s="1"/>
  <c r="N558" i="8"/>
  <c r="Q558" i="8" s="1"/>
  <c r="S558" i="8" s="1"/>
  <c r="O429" i="8"/>
  <c r="R429" i="8" s="1"/>
  <c r="T429" i="8" s="1"/>
  <c r="O367" i="8"/>
  <c r="R367" i="8" s="1"/>
  <c r="T367" i="8" s="1"/>
  <c r="N400" i="8"/>
  <c r="Q400" i="8" s="1"/>
  <c r="S400" i="8" s="1"/>
  <c r="O979" i="8"/>
  <c r="R979" i="8" s="1"/>
  <c r="T979" i="8" s="1"/>
  <c r="O580" i="8"/>
  <c r="R580" i="8" s="1"/>
  <c r="T580" i="8" s="1"/>
  <c r="O1022" i="8"/>
  <c r="R1022" i="8" s="1"/>
  <c r="T1022" i="8" s="1"/>
  <c r="O801" i="8"/>
  <c r="R801" i="8" s="1"/>
  <c r="T801" i="8" s="1"/>
  <c r="O827" i="8"/>
  <c r="R827" i="8" s="1"/>
  <c r="T827" i="8" s="1"/>
  <c r="O539" i="8"/>
  <c r="R539" i="8" s="1"/>
  <c r="T539" i="8" s="1"/>
  <c r="O588" i="8"/>
  <c r="R588" i="8" s="1"/>
  <c r="T588" i="8" s="1"/>
  <c r="N792" i="8"/>
  <c r="Q792" i="8" s="1"/>
  <c r="S792" i="8" s="1"/>
  <c r="O616" i="8"/>
  <c r="R616" i="8" s="1"/>
  <c r="T616" i="8" s="1"/>
  <c r="N245" i="8"/>
  <c r="Q245" i="8" s="1"/>
  <c r="S245" i="8" s="1"/>
  <c r="N221" i="8"/>
  <c r="Q221" i="8" s="1"/>
  <c r="S221" i="8" s="1"/>
  <c r="O581" i="8"/>
  <c r="R581" i="8" s="1"/>
  <c r="T581" i="8" s="1"/>
  <c r="O802" i="8"/>
  <c r="R802" i="8" s="1"/>
  <c r="T802" i="8" s="1"/>
  <c r="N630" i="8"/>
  <c r="Q630" i="8" s="1"/>
  <c r="S630" i="8" s="1"/>
  <c r="O349" i="8"/>
  <c r="R349" i="8" s="1"/>
  <c r="T349" i="8" s="1"/>
  <c r="N307" i="8"/>
  <c r="Q307" i="8" s="1"/>
  <c r="S307" i="8" s="1"/>
  <c r="O273" i="8"/>
  <c r="R273" i="8" s="1"/>
  <c r="T273" i="8" s="1"/>
  <c r="N393" i="8"/>
  <c r="Q393" i="8" s="1"/>
  <c r="S393" i="8" s="1"/>
  <c r="N441" i="8"/>
  <c r="Q441" i="8" s="1"/>
  <c r="S441" i="8" s="1"/>
  <c r="O923" i="8"/>
  <c r="R923" i="8" s="1"/>
  <c r="T923" i="8" s="1"/>
  <c r="N452" i="8"/>
  <c r="Q452" i="8" s="1"/>
  <c r="S452" i="8" s="1"/>
  <c r="O567" i="8"/>
  <c r="R567" i="8" s="1"/>
  <c r="T567" i="8" s="1"/>
  <c r="N931" i="8"/>
  <c r="Q931" i="8" s="1"/>
  <c r="S931" i="8" s="1"/>
  <c r="N540" i="8"/>
  <c r="Q540" i="8" s="1"/>
  <c r="S540" i="8" s="1"/>
  <c r="O307" i="8"/>
  <c r="R307" i="8" s="1"/>
  <c r="T307" i="8" s="1"/>
  <c r="O312" i="8"/>
  <c r="R312" i="8" s="1"/>
  <c r="T312" i="8" s="1"/>
  <c r="O441" i="8"/>
  <c r="R441" i="8" s="1"/>
  <c r="T441" i="8" s="1"/>
  <c r="O449" i="8"/>
  <c r="R449" i="8" s="1"/>
  <c r="T449" i="8" s="1"/>
  <c r="N449" i="8"/>
  <c r="Q449" i="8" s="1"/>
  <c r="S449" i="8" s="1"/>
  <c r="O880" i="8"/>
  <c r="R880" i="8" s="1"/>
  <c r="T880" i="8" s="1"/>
  <c r="O319" i="8"/>
  <c r="R319" i="8" s="1"/>
  <c r="T319" i="8" s="1"/>
  <c r="O582" i="8"/>
  <c r="R582" i="8" s="1"/>
  <c r="T582" i="8" s="1"/>
  <c r="O705" i="8"/>
  <c r="R705" i="8" s="1"/>
  <c r="T705" i="8" s="1"/>
  <c r="N550" i="8"/>
  <c r="Q550" i="8" s="1"/>
  <c r="S550" i="8" s="1"/>
  <c r="O384" i="8"/>
  <c r="R384" i="8" s="1"/>
  <c r="T384" i="8" s="1"/>
  <c r="N275" i="8"/>
  <c r="Q275" i="8" s="1"/>
  <c r="S275" i="8" s="1"/>
  <c r="N522" i="8"/>
  <c r="Q522" i="8" s="1"/>
  <c r="S522" i="8" s="1"/>
  <c r="O254" i="8"/>
  <c r="R254" i="8" s="1"/>
  <c r="T254" i="8" s="1"/>
  <c r="O838" i="8"/>
  <c r="R838" i="8" s="1"/>
  <c r="T838" i="8" s="1"/>
  <c r="O549" i="8"/>
  <c r="R549" i="8" s="1"/>
  <c r="T549" i="8" s="1"/>
  <c r="O516" i="8"/>
  <c r="R516" i="8" s="1"/>
  <c r="T516" i="8" s="1"/>
  <c r="N835" i="8"/>
  <c r="Q835" i="8" s="1"/>
  <c r="S835" i="8" s="1"/>
  <c r="N278" i="8"/>
  <c r="Q278" i="8" s="1"/>
  <c r="S278" i="8" s="1"/>
  <c r="O206" i="8"/>
  <c r="R206" i="8" s="1"/>
  <c r="T206" i="8" s="1"/>
  <c r="N266" i="8"/>
  <c r="Q266" i="8" s="1"/>
  <c r="S266" i="8" s="1"/>
  <c r="N834" i="8"/>
  <c r="Q834" i="8" s="1"/>
  <c r="S834" i="8" s="1"/>
  <c r="O987" i="8"/>
  <c r="R987" i="8" s="1"/>
  <c r="T987" i="8" s="1"/>
  <c r="N703" i="8"/>
  <c r="Q703" i="8" s="1"/>
  <c r="S703" i="8" s="1"/>
  <c r="N946" i="8"/>
  <c r="Q946" i="8" s="1"/>
  <c r="S946" i="8" s="1"/>
  <c r="O879" i="8"/>
  <c r="R879" i="8" s="1"/>
  <c r="T879" i="8" s="1"/>
  <c r="N612" i="8"/>
  <c r="Q612" i="8" s="1"/>
  <c r="S612" i="8" s="1"/>
  <c r="O664" i="8"/>
  <c r="R664" i="8" s="1"/>
  <c r="T664" i="8" s="1"/>
  <c r="N873" i="8"/>
  <c r="Q873" i="8" s="1"/>
  <c r="S873" i="8" s="1"/>
  <c r="N681" i="8"/>
  <c r="Q681" i="8" s="1"/>
  <c r="S681" i="8" s="1"/>
  <c r="O510" i="8"/>
  <c r="R510" i="8" s="1"/>
  <c r="T510" i="8" s="1"/>
  <c r="O393" i="8"/>
  <c r="R393" i="8" s="1"/>
  <c r="T393" i="8" s="1"/>
  <c r="O290" i="8"/>
  <c r="R290" i="8" s="1"/>
  <c r="T290" i="8" s="1"/>
  <c r="N290" i="8"/>
  <c r="Q290" i="8" s="1"/>
  <c r="S290" i="8" s="1"/>
  <c r="N939" i="8"/>
  <c r="Q939" i="8" s="1"/>
  <c r="S939" i="8" s="1"/>
  <c r="N517" i="8"/>
  <c r="Q517" i="8" s="1"/>
  <c r="S517" i="8" s="1"/>
  <c r="N402" i="8"/>
  <c r="Q402" i="8" s="1"/>
  <c r="S402" i="8" s="1"/>
  <c r="O460" i="8"/>
  <c r="R460" i="8" s="1"/>
  <c r="T460" i="8" s="1"/>
  <c r="N828" i="8"/>
  <c r="Q828" i="8" s="1"/>
  <c r="S828" i="8" s="1"/>
  <c r="O1066" i="8"/>
  <c r="R1066" i="8" s="1"/>
  <c r="T1066" i="8" s="1"/>
  <c r="N1080" i="8"/>
  <c r="Q1080" i="8" s="1"/>
  <c r="S1080" i="8" s="1"/>
  <c r="O320" i="8"/>
  <c r="R320" i="8" s="1"/>
  <c r="T320" i="8" s="1"/>
  <c r="O674" i="8"/>
  <c r="R674" i="8" s="1"/>
  <c r="T674" i="8" s="1"/>
  <c r="O799" i="8"/>
  <c r="R799" i="8" s="1"/>
  <c r="T799" i="8" s="1"/>
  <c r="O598" i="8"/>
  <c r="R598" i="8" s="1"/>
  <c r="T598" i="8" s="1"/>
  <c r="N496" i="8"/>
  <c r="Q496" i="8" s="1"/>
  <c r="S496" i="8" s="1"/>
  <c r="N990" i="8"/>
  <c r="Q990" i="8" s="1"/>
  <c r="S990" i="8" s="1"/>
  <c r="O302" i="8"/>
  <c r="R302" i="8" s="1"/>
  <c r="T302" i="8" s="1"/>
  <c r="N389" i="8"/>
  <c r="Q389" i="8" s="1"/>
  <c r="S389" i="8" s="1"/>
  <c r="N590" i="8"/>
  <c r="Q590" i="8" s="1"/>
  <c r="S590" i="8" s="1"/>
  <c r="N637" i="8"/>
  <c r="Q637" i="8" s="1"/>
  <c r="S637" i="8" s="1"/>
  <c r="N235" i="8"/>
  <c r="Q235" i="8" s="1"/>
  <c r="S235" i="8" s="1"/>
  <c r="N813" i="8"/>
  <c r="Q813" i="8" s="1"/>
  <c r="S813" i="8" s="1"/>
  <c r="N704" i="8"/>
  <c r="Q704" i="8" s="1"/>
  <c r="S704" i="8" s="1"/>
  <c r="N740" i="8"/>
  <c r="Q740" i="8" s="1"/>
  <c r="S740" i="8" s="1"/>
  <c r="N536" i="8"/>
  <c r="Q536" i="8" s="1"/>
  <c r="S536" i="8" s="1"/>
  <c r="O703" i="8"/>
  <c r="R703" i="8" s="1"/>
  <c r="T703" i="8" s="1"/>
  <c r="O308" i="8"/>
  <c r="R308" i="8" s="1"/>
  <c r="T308" i="8" s="1"/>
  <c r="O874" i="8"/>
  <c r="R874" i="8" s="1"/>
  <c r="T874" i="8" s="1"/>
  <c r="N662" i="8"/>
  <c r="Q662" i="8" s="1"/>
  <c r="S662" i="8" s="1"/>
  <c r="N919" i="8"/>
  <c r="Q919" i="8" s="1"/>
  <c r="S919" i="8" s="1"/>
  <c r="O489" i="8"/>
  <c r="R489" i="8" s="1"/>
  <c r="T489" i="8" s="1"/>
  <c r="O252" i="8"/>
  <c r="R252" i="8" s="1"/>
  <c r="T252" i="8" s="1"/>
  <c r="N1061" i="8"/>
  <c r="Q1061" i="8" s="1"/>
  <c r="S1061" i="8" s="1"/>
  <c r="N772" i="8"/>
  <c r="Q772" i="8" s="1"/>
  <c r="S772" i="8" s="1"/>
  <c r="N669" i="8"/>
  <c r="Q669" i="8" s="1"/>
  <c r="S669" i="8" s="1"/>
  <c r="N229" i="8"/>
  <c r="Q229" i="8" s="1"/>
  <c r="S229" i="8" s="1"/>
  <c r="O573" i="8"/>
  <c r="R573" i="8" s="1"/>
  <c r="T573" i="8" s="1"/>
  <c r="N210" i="8"/>
  <c r="Q210" i="8" s="1"/>
  <c r="S210" i="8" s="1"/>
  <c r="N378" i="8"/>
  <c r="Q378" i="8" s="1"/>
  <c r="S378" i="8" s="1"/>
  <c r="N334" i="8"/>
  <c r="Q334" i="8" s="1"/>
  <c r="S334" i="8" s="1"/>
  <c r="O255" i="8"/>
  <c r="R255" i="8" s="1"/>
  <c r="T255" i="8" s="1"/>
  <c r="O281" i="8"/>
  <c r="R281" i="8" s="1"/>
  <c r="T281" i="8" s="1"/>
  <c r="O352" i="8"/>
  <c r="R352" i="8" s="1"/>
  <c r="T352" i="8" s="1"/>
  <c r="N357" i="8"/>
  <c r="Q357" i="8" s="1"/>
  <c r="S357" i="8" s="1"/>
  <c r="N799" i="8"/>
  <c r="Q799" i="8" s="1"/>
  <c r="S799" i="8" s="1"/>
  <c r="N293" i="8"/>
  <c r="Q293" i="8" s="1"/>
  <c r="S293" i="8" s="1"/>
  <c r="O496" i="8"/>
  <c r="R496" i="8" s="1"/>
  <c r="T496" i="8" s="1"/>
  <c r="N981" i="8"/>
  <c r="Q981" i="8" s="1"/>
  <c r="S981" i="8" s="1"/>
  <c r="O1057" i="8"/>
  <c r="R1057" i="8" s="1"/>
  <c r="T1057" i="8" s="1"/>
  <c r="O1021" i="8"/>
  <c r="R1021" i="8" s="1"/>
  <c r="T1021" i="8" s="1"/>
  <c r="N680" i="8"/>
  <c r="Q680" i="8" s="1"/>
  <c r="S680" i="8" s="1"/>
  <c r="N494" i="8"/>
  <c r="Q494" i="8" s="1"/>
  <c r="S494" i="8" s="1"/>
  <c r="O264" i="8"/>
  <c r="R264" i="8" s="1"/>
  <c r="T264" i="8" s="1"/>
  <c r="N620" i="8"/>
  <c r="Q620" i="8" s="1"/>
  <c r="S620" i="8" s="1"/>
  <c r="O326" i="8"/>
  <c r="R326" i="8" s="1"/>
  <c r="T326" i="8" s="1"/>
  <c r="N386" i="8"/>
  <c r="Q386" i="8" s="1"/>
  <c r="S386" i="8" s="1"/>
  <c r="O530" i="8"/>
  <c r="R530" i="8" s="1"/>
  <c r="T530" i="8" s="1"/>
  <c r="N340" i="8"/>
  <c r="Q340" i="8" s="1"/>
  <c r="S340" i="8" s="1"/>
  <c r="O747" i="8"/>
  <c r="R747" i="8" s="1"/>
  <c r="T747" i="8" s="1"/>
  <c r="O389" i="8"/>
  <c r="R389" i="8" s="1"/>
  <c r="T389" i="8" s="1"/>
  <c r="O339" i="8"/>
  <c r="R339" i="8" s="1"/>
  <c r="T339" i="8" s="1"/>
  <c r="O576" i="8"/>
  <c r="R576" i="8" s="1"/>
  <c r="T576" i="8" s="1"/>
  <c r="N599" i="8"/>
  <c r="Q599" i="8" s="1"/>
  <c r="S599" i="8" s="1"/>
  <c r="O296" i="8"/>
  <c r="R296" i="8" s="1"/>
  <c r="T296" i="8" s="1"/>
  <c r="N678" i="8"/>
  <c r="Q678" i="8" s="1"/>
  <c r="S678" i="8" s="1"/>
  <c r="N890" i="8"/>
  <c r="Q890" i="8" s="1"/>
  <c r="S890" i="8" s="1"/>
  <c r="N648" i="8"/>
  <c r="Q648" i="8" s="1"/>
  <c r="S648" i="8" s="1"/>
  <c r="O677" i="8"/>
  <c r="R677" i="8" s="1"/>
  <c r="T677" i="8" s="1"/>
  <c r="O596" i="8"/>
  <c r="R596" i="8" s="1"/>
  <c r="T596" i="8" s="1"/>
  <c r="O849" i="8"/>
  <c r="R849" i="8" s="1"/>
  <c r="T849" i="8" s="1"/>
  <c r="N654" i="8"/>
  <c r="Q654" i="8" s="1"/>
  <c r="S654" i="8" s="1"/>
  <c r="N902" i="8"/>
  <c r="Q902" i="8" s="1"/>
  <c r="S902" i="8" s="1"/>
  <c r="O410" i="8"/>
  <c r="R410" i="8" s="1"/>
  <c r="T410" i="8" s="1"/>
  <c r="O467" i="8"/>
  <c r="R467" i="8" s="1"/>
  <c r="T467" i="8" s="1"/>
  <c r="N909" i="8"/>
  <c r="Q909" i="8" s="1"/>
  <c r="S909" i="8" s="1"/>
  <c r="N718" i="8"/>
  <c r="Q718" i="8" s="1"/>
  <c r="S718" i="8" s="1"/>
  <c r="O344" i="8"/>
  <c r="R344" i="8" s="1"/>
  <c r="T344" i="8" s="1"/>
  <c r="N352" i="8"/>
  <c r="Q352" i="8" s="1"/>
  <c r="S352" i="8" s="1"/>
  <c r="O394" i="8"/>
  <c r="R394" i="8" s="1"/>
  <c r="T394" i="8" s="1"/>
  <c r="O471" i="8"/>
  <c r="R471" i="8" s="1"/>
  <c r="T471" i="8" s="1"/>
  <c r="N471" i="8"/>
  <c r="Q471" i="8" s="1"/>
  <c r="S471" i="8" s="1"/>
  <c r="O546" i="8"/>
  <c r="R546" i="8" s="1"/>
  <c r="T546" i="8" s="1"/>
  <c r="O371" i="8"/>
  <c r="R371" i="8" s="1"/>
  <c r="T371" i="8" s="1"/>
  <c r="N628" i="8"/>
  <c r="Q628" i="8" s="1"/>
  <c r="S628" i="8" s="1"/>
  <c r="O1000" i="8"/>
  <c r="R1000" i="8" s="1"/>
  <c r="T1000" i="8" s="1"/>
  <c r="O313" i="8"/>
  <c r="R313" i="8" s="1"/>
  <c r="T313" i="8" s="1"/>
  <c r="N694" i="8"/>
  <c r="Q694" i="8" s="1"/>
  <c r="S694" i="8" s="1"/>
  <c r="N730" i="8"/>
  <c r="Q730" i="8" s="1"/>
  <c r="S730" i="8" s="1"/>
  <c r="N874" i="8"/>
  <c r="Q874" i="8" s="1"/>
  <c r="S874" i="8" s="1"/>
  <c r="N258" i="8"/>
  <c r="Q258" i="8" s="1"/>
  <c r="S258" i="8" s="1"/>
  <c r="O729" i="8"/>
  <c r="R729" i="8" s="1"/>
  <c r="T729" i="8" s="1"/>
  <c r="O748" i="8"/>
  <c r="R748" i="8" s="1"/>
  <c r="T748" i="8" s="1"/>
  <c r="O491" i="8"/>
  <c r="R491" i="8" s="1"/>
  <c r="T491" i="8" s="1"/>
  <c r="O865" i="8"/>
  <c r="R865" i="8" s="1"/>
  <c r="T865" i="8" s="1"/>
  <c r="N869" i="8"/>
  <c r="Q869" i="8" s="1"/>
  <c r="S869" i="8" s="1"/>
  <c r="O686" i="8"/>
  <c r="R686" i="8" s="1"/>
  <c r="T686" i="8" s="1"/>
  <c r="N922" i="8"/>
  <c r="Q922" i="8" s="1"/>
  <c r="S922" i="8" s="1"/>
  <c r="O784" i="8"/>
  <c r="R784" i="8" s="1"/>
  <c r="T784" i="8" s="1"/>
  <c r="O1049" i="8"/>
  <c r="R1049" i="8" s="1"/>
  <c r="T1049" i="8" s="1"/>
  <c r="N477" i="8"/>
  <c r="Q477" i="8" s="1"/>
  <c r="S477" i="8" s="1"/>
  <c r="O408" i="8"/>
  <c r="R408" i="8" s="1"/>
  <c r="T408" i="8" s="1"/>
  <c r="N906" i="8"/>
  <c r="Q906" i="8" s="1"/>
  <c r="S906" i="8" s="1"/>
  <c r="N1085" i="8"/>
  <c r="Q1085" i="8" s="1"/>
  <c r="S1085" i="8" s="1"/>
  <c r="N255" i="8"/>
  <c r="Q255" i="8" s="1"/>
  <c r="S255" i="8" s="1"/>
  <c r="N1010" i="8"/>
  <c r="Q1010" i="8" s="1"/>
  <c r="S1010" i="8" s="1"/>
  <c r="N1065" i="8"/>
  <c r="Q1065" i="8" s="1"/>
  <c r="S1065" i="8" s="1"/>
  <c r="N244" i="8"/>
  <c r="Q244" i="8" s="1"/>
  <c r="S244" i="8" s="1"/>
  <c r="O984" i="8"/>
  <c r="R984" i="8" s="1"/>
  <c r="T984" i="8" s="1"/>
  <c r="N525" i="8"/>
  <c r="Q525" i="8" s="1"/>
  <c r="S525" i="8" s="1"/>
  <c r="O590" i="8"/>
  <c r="R590" i="8" s="1"/>
  <c r="T590" i="8" s="1"/>
  <c r="O321" i="8"/>
  <c r="R321" i="8" s="1"/>
  <c r="T321" i="8" s="1"/>
  <c r="N279" i="8"/>
  <c r="Q279" i="8" s="1"/>
  <c r="S279" i="8" s="1"/>
  <c r="N955" i="8"/>
  <c r="Q955" i="8" s="1"/>
  <c r="S955" i="8" s="1"/>
  <c r="O418" i="8"/>
  <c r="R418" i="8" s="1"/>
  <c r="T418" i="8" s="1"/>
  <c r="N650" i="8"/>
  <c r="Q650" i="8" s="1"/>
  <c r="S650" i="8" s="1"/>
  <c r="N569" i="8"/>
  <c r="Q569" i="8" s="1"/>
  <c r="S569" i="8" s="1"/>
  <c r="O690" i="8"/>
  <c r="R690" i="8" s="1"/>
  <c r="T690" i="8" s="1"/>
  <c r="N356" i="8"/>
  <c r="Q356" i="8" s="1"/>
  <c r="S356" i="8" s="1"/>
  <c r="N859" i="8"/>
  <c r="Q859" i="8" s="1"/>
  <c r="S859" i="8" s="1"/>
  <c r="N744" i="8"/>
  <c r="Q744" i="8" s="1"/>
  <c r="S744" i="8" s="1"/>
  <c r="O602" i="8"/>
  <c r="R602" i="8" s="1"/>
  <c r="T602" i="8" s="1"/>
  <c r="O305" i="8"/>
  <c r="R305" i="8" s="1"/>
  <c r="T305" i="8" s="1"/>
  <c r="N254" i="8"/>
  <c r="Q254" i="8" s="1"/>
  <c r="S254" i="8" s="1"/>
  <c r="N264" i="8"/>
  <c r="Q264" i="8" s="1"/>
  <c r="S264" i="8" s="1"/>
  <c r="N209" i="8"/>
  <c r="Q209" i="8" s="1"/>
  <c r="S209" i="8" s="1"/>
  <c r="O612" i="8"/>
  <c r="R612" i="8" s="1"/>
  <c r="T612" i="8" s="1"/>
  <c r="N257" i="8"/>
  <c r="Q257" i="8" s="1"/>
  <c r="S257" i="8" s="1"/>
  <c r="O509" i="8"/>
  <c r="R509" i="8" s="1"/>
  <c r="T509" i="8" s="1"/>
  <c r="N588" i="8"/>
  <c r="Q588" i="8" s="1"/>
  <c r="S588" i="8" s="1"/>
  <c r="N913" i="8"/>
  <c r="Q913" i="8" s="1"/>
  <c r="S913" i="8" s="1"/>
  <c r="N547" i="8"/>
  <c r="Q547" i="8" s="1"/>
  <c r="S547" i="8" s="1"/>
  <c r="N263" i="8"/>
  <c r="Q263" i="8" s="1"/>
  <c r="S263" i="8" s="1"/>
  <c r="O488" i="8"/>
  <c r="R488" i="8" s="1"/>
  <c r="T488" i="8" s="1"/>
  <c r="N849" i="8"/>
  <c r="Q849" i="8" s="1"/>
  <c r="S849" i="8" s="1"/>
  <c r="O563" i="8"/>
  <c r="R563" i="8" s="1"/>
  <c r="T563" i="8" s="1"/>
  <c r="N364" i="8"/>
  <c r="Q364" i="8" s="1"/>
  <c r="S364" i="8" s="1"/>
  <c r="O894" i="8"/>
  <c r="R894" i="8" s="1"/>
  <c r="T894" i="8" s="1"/>
  <c r="O230" i="8"/>
  <c r="R230" i="8" s="1"/>
  <c r="T230" i="8" s="1"/>
  <c r="N734" i="8"/>
  <c r="Q734" i="8" s="1"/>
  <c r="S734" i="8" s="1"/>
  <c r="O730" i="8"/>
  <c r="R730" i="8" s="1"/>
  <c r="T730" i="8" s="1"/>
  <c r="N1046" i="8"/>
  <c r="Q1046" i="8" s="1"/>
  <c r="S1046" i="8" s="1"/>
  <c r="O1061" i="8"/>
  <c r="R1061" i="8" s="1"/>
  <c r="T1061" i="8" s="1"/>
  <c r="N509" i="8"/>
  <c r="Q509" i="8" s="1"/>
  <c r="S509" i="8" s="1"/>
  <c r="O983" i="8"/>
  <c r="R983" i="8" s="1"/>
  <c r="T983" i="8" s="1"/>
  <c r="N695" i="8"/>
  <c r="Q695" i="8" s="1"/>
  <c r="S695" i="8" s="1"/>
  <c r="N748" i="8"/>
  <c r="Q748" i="8" s="1"/>
  <c r="S748" i="8" s="1"/>
  <c r="O687" i="8"/>
  <c r="R687" i="8" s="1"/>
  <c r="T687" i="8" s="1"/>
  <c r="N803" i="8"/>
  <c r="Q803" i="8" s="1"/>
  <c r="S803" i="8" s="1"/>
  <c r="O221" i="8"/>
  <c r="R221" i="8" s="1"/>
  <c r="T221" i="8" s="1"/>
  <c r="O1011" i="8"/>
  <c r="R1011" i="8" s="1"/>
  <c r="T1011" i="8" s="1"/>
  <c r="N827" i="8"/>
  <c r="Q827" i="8" s="1"/>
  <c r="S827" i="8" s="1"/>
  <c r="O996" i="8"/>
  <c r="R996" i="8" s="1"/>
  <c r="T996" i="8" s="1"/>
  <c r="O303" i="8"/>
  <c r="R303" i="8" s="1"/>
  <c r="T303" i="8" s="1"/>
  <c r="N490" i="8"/>
  <c r="Q490" i="8" s="1"/>
  <c r="S490" i="8" s="1"/>
  <c r="O427" i="8"/>
  <c r="R427" i="8" s="1"/>
  <c r="T427" i="8" s="1"/>
  <c r="N371" i="8"/>
  <c r="Q371" i="8" s="1"/>
  <c r="S371" i="8" s="1"/>
  <c r="O1010" i="8"/>
  <c r="R1010" i="8" s="1"/>
  <c r="T1010" i="8" s="1"/>
  <c r="O1086" i="8"/>
  <c r="R1086" i="8" s="1"/>
  <c r="T1086" i="8" s="1"/>
  <c r="O220" i="8"/>
  <c r="R220" i="8" s="1"/>
  <c r="T220" i="8" s="1"/>
  <c r="N220" i="8"/>
  <c r="Q220" i="8" s="1"/>
  <c r="S220" i="8" s="1"/>
  <c r="N328" i="8"/>
  <c r="Q328" i="8" s="1"/>
  <c r="S328" i="8" s="1"/>
  <c r="O501" i="8"/>
  <c r="R501" i="8" s="1"/>
  <c r="T501" i="8" s="1"/>
  <c r="O310" i="8"/>
  <c r="R310" i="8" s="1"/>
  <c r="T310" i="8" s="1"/>
  <c r="N272" i="8"/>
  <c r="Q272" i="8" s="1"/>
  <c r="S272" i="8" s="1"/>
  <c r="O793" i="8"/>
  <c r="R793" i="8" s="1"/>
  <c r="T793" i="8" s="1"/>
  <c r="O950" i="8"/>
  <c r="R950" i="8" s="1"/>
  <c r="T950" i="8" s="1"/>
  <c r="O211" i="8"/>
  <c r="R211" i="8" s="1"/>
  <c r="T211" i="8" s="1"/>
  <c r="O816" i="8"/>
  <c r="R816" i="8" s="1"/>
  <c r="T816" i="8" s="1"/>
  <c r="O533" i="8"/>
  <c r="R533" i="8" s="1"/>
  <c r="T533" i="8" s="1"/>
  <c r="O285" i="8"/>
  <c r="R285" i="8" s="1"/>
  <c r="T285" i="8" s="1"/>
  <c r="O359" i="8"/>
  <c r="R359" i="8" s="1"/>
  <c r="T359" i="8" s="1"/>
  <c r="N284" i="8"/>
  <c r="Q284" i="8" s="1"/>
  <c r="S284" i="8" s="1"/>
  <c r="O694" i="8"/>
  <c r="R694" i="8" s="1"/>
  <c r="T694" i="8" s="1"/>
  <c r="N871" i="8"/>
  <c r="Q871" i="8" s="1"/>
  <c r="S871" i="8" s="1"/>
  <c r="N825" i="8"/>
  <c r="Q825" i="8" s="1"/>
  <c r="S825" i="8" s="1"/>
  <c r="O388" i="8"/>
  <c r="R388" i="8" s="1"/>
  <c r="T388" i="8" s="1"/>
  <c r="O219" i="8"/>
  <c r="R219" i="8" s="1"/>
  <c r="T219" i="8" s="1"/>
  <c r="O971" i="8"/>
  <c r="R971" i="8" s="1"/>
  <c r="T971" i="8" s="1"/>
  <c r="O918" i="8"/>
  <c r="R918" i="8" s="1"/>
  <c r="T918" i="8" s="1"/>
  <c r="O621" i="8"/>
  <c r="R621" i="8" s="1"/>
  <c r="T621" i="8" s="1"/>
  <c r="N980" i="8"/>
  <c r="Q980" i="8" s="1"/>
  <c r="S980" i="8" s="1"/>
  <c r="O659" i="8"/>
  <c r="R659" i="8" s="1"/>
  <c r="T659" i="8" s="1"/>
  <c r="N602" i="8"/>
  <c r="Q602" i="8" s="1"/>
  <c r="S602" i="8" s="1"/>
  <c r="N206" i="8"/>
  <c r="Q206" i="8" s="1"/>
  <c r="S206" i="8" s="1"/>
  <c r="O735" i="8"/>
  <c r="R735" i="8" s="1"/>
  <c r="T735" i="8" s="1"/>
  <c r="O493" i="8"/>
  <c r="R493" i="8" s="1"/>
  <c r="T493" i="8" s="1"/>
  <c r="O758" i="8"/>
  <c r="R758" i="8" s="1"/>
  <c r="T758" i="8" s="1"/>
  <c r="O744" i="8"/>
  <c r="R744" i="8" s="1"/>
  <c r="T744" i="8" s="1"/>
  <c r="N336" i="8"/>
  <c r="Q336" i="8" s="1"/>
  <c r="S336" i="8" s="1"/>
  <c r="O390" i="8"/>
  <c r="R390" i="8" s="1"/>
  <c r="T390" i="8" s="1"/>
  <c r="O210" i="8"/>
  <c r="R210" i="8" s="1"/>
  <c r="T210" i="8" s="1"/>
  <c r="O671" i="8"/>
  <c r="R671" i="8" s="1"/>
  <c r="T671" i="8" s="1"/>
  <c r="N381" i="8"/>
  <c r="Q381" i="8" s="1"/>
  <c r="S381" i="8" s="1"/>
  <c r="O447" i="8"/>
  <c r="R447" i="8" s="1"/>
  <c r="T447" i="8" s="1"/>
  <c r="O606" i="8"/>
  <c r="R606" i="8" s="1"/>
  <c r="T606" i="8" s="1"/>
  <c r="O841" i="8"/>
  <c r="R841" i="8" s="1"/>
  <c r="T841" i="8" s="1"/>
  <c r="N1058" i="8"/>
  <c r="Q1058" i="8" s="1"/>
  <c r="S1058" i="8" s="1"/>
  <c r="N929" i="8"/>
  <c r="Q929" i="8" s="1"/>
  <c r="S929" i="8" s="1"/>
  <c r="N693" i="8"/>
  <c r="Q693" i="8" s="1"/>
  <c r="S693" i="8" s="1"/>
  <c r="N993" i="8"/>
  <c r="Q993" i="8" s="1"/>
  <c r="S993" i="8" s="1"/>
  <c r="N842" i="8"/>
  <c r="Q842" i="8" s="1"/>
  <c r="S842" i="8" s="1"/>
  <c r="N752" i="8"/>
  <c r="Q752" i="8" s="1"/>
  <c r="S752" i="8" s="1"/>
  <c r="O804" i="8"/>
  <c r="R804" i="8" s="1"/>
  <c r="T804" i="8" s="1"/>
  <c r="N846" i="8"/>
  <c r="Q846" i="8" s="1"/>
  <c r="S846" i="8" s="1"/>
  <c r="O291" i="8"/>
  <c r="R291" i="8" s="1"/>
  <c r="T291" i="8" s="1"/>
  <c r="O789" i="8"/>
  <c r="R789" i="8" s="1"/>
  <c r="T789" i="8" s="1"/>
  <c r="O1088" i="8"/>
  <c r="R1088" i="8" s="1"/>
  <c r="T1088" i="8" s="1"/>
  <c r="O201" i="8"/>
  <c r="R201" i="8" s="1"/>
  <c r="T201" i="8" s="1"/>
  <c r="N812" i="8"/>
  <c r="Q812" i="8" s="1"/>
  <c r="S812" i="8" s="1"/>
  <c r="N900" i="8"/>
  <c r="Q900" i="8" s="1"/>
  <c r="S900" i="8" s="1"/>
  <c r="O634" i="8"/>
  <c r="R634" i="8" s="1"/>
  <c r="T634" i="8" s="1"/>
  <c r="O330" i="8"/>
  <c r="R330" i="8" s="1"/>
  <c r="T330" i="8" s="1"/>
  <c r="O386" i="8"/>
  <c r="R386" i="8" s="1"/>
  <c r="T386" i="8" s="1"/>
  <c r="O712" i="8"/>
  <c r="R712" i="8" s="1"/>
  <c r="T712" i="8" s="1"/>
  <c r="O282" i="8"/>
  <c r="R282" i="8" s="1"/>
  <c r="T282" i="8" s="1"/>
  <c r="O443" i="8"/>
  <c r="R443" i="8" s="1"/>
  <c r="T443" i="8" s="1"/>
  <c r="N619" i="8"/>
  <c r="Q619" i="8" s="1"/>
  <c r="S619" i="8" s="1"/>
  <c r="N411" i="8"/>
  <c r="Q411" i="8" s="1"/>
  <c r="S411" i="8" s="1"/>
  <c r="N399" i="8"/>
  <c r="Q399" i="8" s="1"/>
  <c r="S399" i="8" s="1"/>
  <c r="N204" i="8"/>
  <c r="Q204" i="8" s="1"/>
  <c r="S204" i="8" s="1"/>
  <c r="N382" i="8"/>
  <c r="Q382" i="8" s="1"/>
  <c r="S382" i="8" s="1"/>
  <c r="O1067" i="8"/>
  <c r="R1067" i="8" s="1"/>
  <c r="T1067" i="8" s="1"/>
  <c r="N553" i="8"/>
  <c r="Q553" i="8" s="1"/>
  <c r="S553" i="8" s="1"/>
  <c r="O521" i="8"/>
  <c r="R521" i="8" s="1"/>
  <c r="T521" i="8" s="1"/>
  <c r="N1081" i="8"/>
  <c r="Q1081" i="8" s="1"/>
  <c r="S1081" i="8" s="1"/>
  <c r="N820" i="8"/>
  <c r="Q820" i="8" s="1"/>
  <c r="S820" i="8" s="1"/>
  <c r="O256" i="8"/>
  <c r="R256" i="8" s="1"/>
  <c r="T256" i="8" s="1"/>
  <c r="O655" i="8"/>
  <c r="R655" i="8" s="1"/>
  <c r="T655" i="8" s="1"/>
  <c r="O681" i="8"/>
  <c r="R681" i="8" s="1"/>
  <c r="T681" i="8" s="1"/>
  <c r="N397" i="8"/>
  <c r="Q397" i="8" s="1"/>
  <c r="S397" i="8" s="1"/>
  <c r="N260" i="8"/>
  <c r="Q260" i="8" s="1"/>
  <c r="S260" i="8" s="1"/>
  <c r="N732" i="8"/>
  <c r="Q732" i="8" s="1"/>
  <c r="S732" i="8" s="1"/>
  <c r="O435" i="8"/>
  <c r="R435" i="8" s="1"/>
  <c r="T435" i="8" s="1"/>
  <c r="O266" i="8"/>
  <c r="R266" i="8" s="1"/>
  <c r="T266" i="8" s="1"/>
  <c r="O356" i="8"/>
  <c r="R356" i="8" s="1"/>
  <c r="T356" i="8" s="1"/>
  <c r="N697" i="8"/>
  <c r="Q697" i="8" s="1"/>
  <c r="S697" i="8" s="1"/>
  <c r="N855" i="8"/>
  <c r="Q855" i="8" s="1"/>
  <c r="S855" i="8" s="1"/>
  <c r="N419" i="8"/>
  <c r="Q419" i="8" s="1"/>
  <c r="S419" i="8" s="1"/>
  <c r="N486" i="8"/>
  <c r="Q486" i="8" s="1"/>
  <c r="S486" i="8" s="1"/>
  <c r="O216" i="8"/>
  <c r="R216" i="8" s="1"/>
  <c r="T216" i="8" s="1"/>
  <c r="N1091" i="8"/>
  <c r="Q1091" i="8" s="1"/>
  <c r="S1091" i="8" s="1"/>
  <c r="O660" i="8"/>
  <c r="R660" i="8" s="1"/>
  <c r="T660" i="8" s="1"/>
  <c r="N621" i="8"/>
  <c r="Q621" i="8" s="1"/>
  <c r="S621" i="8" s="1"/>
  <c r="O1091" i="8"/>
  <c r="R1091" i="8" s="1"/>
  <c r="T1091" i="8" s="1"/>
  <c r="O623" i="8"/>
  <c r="R623" i="8" s="1"/>
  <c r="T623" i="8" s="1"/>
  <c r="N208" i="8"/>
  <c r="Q208" i="8" s="1"/>
  <c r="S208" i="8" s="1"/>
  <c r="N390" i="8"/>
  <c r="Q390" i="8" s="1"/>
  <c r="S390" i="8" s="1"/>
  <c r="O242" i="8"/>
  <c r="R242" i="8" s="1"/>
  <c r="T242" i="8" s="1"/>
  <c r="N242" i="8"/>
  <c r="Q242" i="8" s="1"/>
  <c r="S242" i="8" s="1"/>
  <c r="O222" i="8"/>
  <c r="R222" i="8" s="1"/>
  <c r="T222" i="8" s="1"/>
  <c r="N312" i="8"/>
  <c r="Q312" i="8" s="1"/>
  <c r="S312" i="8" s="1"/>
  <c r="N782" i="8"/>
  <c r="Q782" i="8" s="1"/>
  <c r="S782" i="8" s="1"/>
  <c r="N541" i="8"/>
  <c r="Q541" i="8" s="1"/>
  <c r="S541" i="8" s="1"/>
  <c r="N1028" i="8"/>
  <c r="Q1028" i="8" s="1"/>
  <c r="S1028" i="8" s="1"/>
  <c r="N280" i="8"/>
  <c r="Q280" i="8" s="1"/>
  <c r="S280" i="8" s="1"/>
  <c r="O765" i="8"/>
  <c r="R765" i="8" s="1"/>
  <c r="T765" i="8" s="1"/>
  <c r="O351" i="8"/>
  <c r="R351" i="8" s="1"/>
  <c r="T351" i="8" s="1"/>
  <c r="N413" i="8"/>
  <c r="Q413" i="8" s="1"/>
  <c r="S413" i="8" s="1"/>
  <c r="O318" i="8"/>
  <c r="R318" i="8" s="1"/>
  <c r="T318" i="8" s="1"/>
  <c r="N538" i="8"/>
  <c r="Q538" i="8" s="1"/>
  <c r="S538" i="8" s="1"/>
  <c r="O732" i="8"/>
  <c r="R732" i="8" s="1"/>
  <c r="T732" i="8" s="1"/>
  <c r="N762" i="8"/>
  <c r="Q762" i="8" s="1"/>
  <c r="S762" i="8" s="1"/>
  <c r="O762" i="8"/>
  <c r="R762" i="8" s="1"/>
  <c r="T762" i="8" s="1"/>
  <c r="O1050" i="8"/>
  <c r="R1050" i="8" s="1"/>
  <c r="T1050" i="8" s="1"/>
  <c r="N647" i="8"/>
  <c r="Q647" i="8" s="1"/>
  <c r="S647" i="8" s="1"/>
  <c r="O887" i="8"/>
  <c r="R887" i="8" s="1"/>
  <c r="T887" i="8" s="1"/>
  <c r="O486" i="8"/>
  <c r="R486" i="8" s="1"/>
  <c r="T486" i="8" s="1"/>
  <c r="N886" i="8"/>
  <c r="Q886" i="8" s="1"/>
  <c r="S886" i="8" s="1"/>
  <c r="O542" i="8"/>
  <c r="R542" i="8" s="1"/>
  <c r="T542" i="8" s="1"/>
  <c r="N259" i="8"/>
  <c r="Q259" i="8" s="1"/>
  <c r="S259" i="8" s="1"/>
  <c r="N758" i="8"/>
  <c r="Q758" i="8" s="1"/>
  <c r="S758" i="8" s="1"/>
  <c r="O584" i="8"/>
  <c r="R584" i="8" s="1"/>
  <c r="T584" i="8" s="1"/>
  <c r="O268" i="8"/>
  <c r="R268" i="8" s="1"/>
  <c r="T268" i="8" s="1"/>
  <c r="N814" i="8"/>
  <c r="Q814" i="8" s="1"/>
  <c r="S814" i="8" s="1"/>
  <c r="O260" i="8"/>
  <c r="R260" i="8" s="1"/>
  <c r="T260" i="8" s="1"/>
  <c r="O445" i="8"/>
  <c r="R445" i="8" s="1"/>
  <c r="T445" i="8" s="1"/>
  <c r="O697" i="8"/>
  <c r="R697" i="8" s="1"/>
  <c r="T697" i="8" s="1"/>
  <c r="N1064" i="8"/>
  <c r="Q1064" i="8" s="1"/>
  <c r="S1064" i="8" s="1"/>
  <c r="O265" i="8"/>
  <c r="R265" i="8" s="1"/>
  <c r="T265" i="8" s="1"/>
  <c r="O343" i="8"/>
  <c r="R343" i="8" s="1"/>
  <c r="T343" i="8" s="1"/>
  <c r="N217" i="8"/>
  <c r="Q217" i="8" s="1"/>
  <c r="S217" i="8" s="1"/>
  <c r="O541" i="8"/>
  <c r="R541" i="8" s="1"/>
  <c r="T541" i="8" s="1"/>
  <c r="N343" i="8"/>
  <c r="Q343" i="8" s="1"/>
  <c r="S343" i="8" s="1"/>
  <c r="O401" i="8"/>
  <c r="R401" i="8" s="1"/>
  <c r="T401" i="8" s="1"/>
  <c r="O768" i="8"/>
  <c r="R768" i="8" s="1"/>
  <c r="T768" i="8" s="1"/>
  <c r="N701" i="8"/>
  <c r="Q701" i="8" s="1"/>
  <c r="S701" i="8" s="1"/>
  <c r="O354" i="8"/>
  <c r="R354" i="8" s="1"/>
  <c r="T354" i="8" s="1"/>
  <c r="N1051" i="8"/>
  <c r="Q1051" i="8" s="1"/>
  <c r="S1051" i="8" s="1"/>
  <c r="N876" i="8"/>
  <c r="Q876" i="8" s="1"/>
  <c r="S876" i="8" s="1"/>
  <c r="O381" i="8"/>
  <c r="R381" i="8" s="1"/>
  <c r="T381" i="8" s="1"/>
  <c r="O234" i="8"/>
  <c r="R234" i="8" s="1"/>
  <c r="T234" i="8" s="1"/>
  <c r="N555" i="8"/>
  <c r="Q555" i="8" s="1"/>
  <c r="S555" i="8" s="1"/>
  <c r="N589" i="8"/>
  <c r="Q589" i="8" s="1"/>
  <c r="S589" i="8" s="1"/>
  <c r="O667" i="8"/>
  <c r="R667" i="8" s="1"/>
  <c r="T667" i="8" s="1"/>
  <c r="O424" i="8"/>
  <c r="R424" i="8" s="1"/>
  <c r="T424" i="8" s="1"/>
  <c r="O578" i="8"/>
  <c r="R578" i="8" s="1"/>
  <c r="T578" i="8" s="1"/>
  <c r="N287" i="8"/>
  <c r="Q287" i="8" s="1"/>
  <c r="S287" i="8" s="1"/>
  <c r="N1012" i="8"/>
  <c r="Q1012" i="8" s="1"/>
  <c r="S1012" i="8" s="1"/>
  <c r="N1005" i="8"/>
  <c r="Q1005" i="8" s="1"/>
  <c r="S1005" i="8" s="1"/>
  <c r="O205" i="8"/>
  <c r="R205" i="8" s="1"/>
  <c r="T205" i="8" s="1"/>
  <c r="O385" i="8"/>
  <c r="R385" i="8" s="1"/>
  <c r="T385" i="8" s="1"/>
  <c r="O218" i="8"/>
  <c r="R218" i="8" s="1"/>
  <c r="T218" i="8" s="1"/>
  <c r="O911" i="8"/>
  <c r="R911" i="8" s="1"/>
  <c r="T911" i="8" s="1"/>
  <c r="N238" i="8"/>
  <c r="Q238" i="8" s="1"/>
  <c r="S238" i="8" s="1"/>
  <c r="N1011" i="8"/>
  <c r="Q1011" i="8" s="1"/>
  <c r="S1011" i="8" s="1"/>
  <c r="N498" i="8"/>
  <c r="Q498" i="8" s="1"/>
  <c r="S498" i="8" s="1"/>
  <c r="O421" i="8"/>
  <c r="R421" i="8" s="1"/>
  <c r="T421" i="8" s="1"/>
  <c r="N591" i="8"/>
  <c r="Q591" i="8" s="1"/>
  <c r="S591" i="8" s="1"/>
  <c r="N949" i="8"/>
  <c r="Q949" i="8" s="1"/>
  <c r="S949" i="8" s="1"/>
  <c r="O745" i="8"/>
  <c r="R745" i="8" s="1"/>
  <c r="T745" i="8" s="1"/>
  <c r="N492" i="8"/>
  <c r="Q492" i="8" s="1"/>
  <c r="S492" i="8" s="1"/>
  <c r="O353" i="8"/>
  <c r="R353" i="8" s="1"/>
  <c r="T353" i="8" s="1"/>
  <c r="O684" i="8"/>
  <c r="R684" i="8" s="1"/>
  <c r="T684" i="8" s="1"/>
  <c r="N962" i="8"/>
  <c r="Q962" i="8" s="1"/>
  <c r="S962" i="8" s="1"/>
  <c r="N1057" i="8"/>
  <c r="Q1057" i="8" s="1"/>
  <c r="S1057" i="8" s="1"/>
  <c r="N325" i="8"/>
  <c r="Q325" i="8" s="1"/>
  <c r="S325" i="8" s="1"/>
  <c r="N636" i="8"/>
  <c r="Q636" i="8" s="1"/>
  <c r="S636" i="8" s="1"/>
  <c r="N216" i="8"/>
  <c r="Q216" i="8" s="1"/>
  <c r="S216" i="8" s="1"/>
  <c r="O346" i="8"/>
  <c r="R346" i="8" s="1"/>
  <c r="T346" i="8" s="1"/>
  <c r="N524" i="8"/>
  <c r="Q524" i="8" s="1"/>
  <c r="S524" i="8" s="1"/>
  <c r="O770" i="8"/>
  <c r="R770" i="8" s="1"/>
  <c r="T770" i="8" s="1"/>
  <c r="O722" i="8"/>
  <c r="R722" i="8" s="1"/>
  <c r="T722" i="8" s="1"/>
  <c r="O270" i="8"/>
  <c r="R270" i="8" s="1"/>
  <c r="T270" i="8" s="1"/>
  <c r="O967" i="8"/>
  <c r="R967" i="8" s="1"/>
  <c r="T967" i="8" s="1"/>
  <c r="N688" i="8"/>
  <c r="Q688" i="8" s="1"/>
  <c r="S688" i="8" s="1"/>
  <c r="N614" i="8"/>
  <c r="Q614" i="8" s="1"/>
  <c r="S614" i="8" s="1"/>
  <c r="N960" i="8"/>
  <c r="Q960" i="8" s="1"/>
  <c r="S960" i="8" s="1"/>
  <c r="O1087" i="8"/>
  <c r="R1087" i="8" s="1"/>
  <c r="T1087" i="8" s="1"/>
  <c r="O209" i="8"/>
  <c r="R209" i="8" s="1"/>
  <c r="T209" i="8" s="1"/>
  <c r="N306" i="8"/>
  <c r="Q306" i="8" s="1"/>
  <c r="S306" i="8" s="1"/>
  <c r="O495" i="8"/>
  <c r="R495" i="8" s="1"/>
  <c r="T495" i="8" s="1"/>
  <c r="O701" i="8"/>
  <c r="R701" i="8" s="1"/>
  <c r="T701" i="8" s="1"/>
  <c r="O939" i="8"/>
  <c r="R939" i="8" s="1"/>
  <c r="T939" i="8" s="1"/>
  <c r="N839" i="8"/>
  <c r="Q839" i="8" s="1"/>
  <c r="S839" i="8" s="1"/>
  <c r="O278" i="8"/>
  <c r="R278" i="8" s="1"/>
  <c r="T278" i="8" s="1"/>
  <c r="O848" i="8"/>
  <c r="R848" i="8" s="1"/>
  <c r="T848" i="8" s="1"/>
  <c r="N766" i="8"/>
  <c r="Q766" i="8" s="1"/>
  <c r="S766" i="8" s="1"/>
  <c r="O917" i="8"/>
  <c r="R917" i="8" s="1"/>
  <c r="T917" i="8" s="1"/>
  <c r="N991" i="8"/>
  <c r="Q991" i="8" s="1"/>
  <c r="S991" i="8" s="1"/>
  <c r="N479" i="8"/>
  <c r="Q479" i="8" s="1"/>
  <c r="S479" i="8" s="1"/>
  <c r="N545" i="8"/>
  <c r="Q545" i="8" s="1"/>
  <c r="S545" i="8" s="1"/>
  <c r="N212" i="8"/>
  <c r="Q212" i="8" s="1"/>
  <c r="S212" i="8" s="1"/>
  <c r="O644" i="8"/>
  <c r="R644" i="8" s="1"/>
  <c r="T644" i="8" s="1"/>
  <c r="O845" i="8"/>
  <c r="R845" i="8" s="1"/>
  <c r="T845" i="8" s="1"/>
  <c r="N796" i="8"/>
  <c r="Q796" i="8" s="1"/>
  <c r="S796" i="8" s="1"/>
  <c r="N520" i="8"/>
  <c r="Q520" i="8" s="1"/>
  <c r="S520" i="8" s="1"/>
  <c r="O520" i="8"/>
  <c r="R520" i="8" s="1"/>
  <c r="T520" i="8" s="1"/>
  <c r="O856" i="8"/>
  <c r="R856" i="8" s="1"/>
  <c r="T856" i="8" s="1"/>
  <c r="N930" i="8"/>
  <c r="Q930" i="8" s="1"/>
  <c r="S930" i="8" s="1"/>
  <c r="O797" i="8"/>
  <c r="R797" i="8" s="1"/>
  <c r="T797" i="8" s="1"/>
  <c r="O217" i="8"/>
  <c r="R217" i="8" s="1"/>
  <c r="T217" i="8" s="1"/>
  <c r="O411" i="8"/>
  <c r="R411" i="8" s="1"/>
  <c r="T411" i="8" s="1"/>
  <c r="O239" i="8"/>
  <c r="R239" i="8" s="1"/>
  <c r="T239" i="8" s="1"/>
  <c r="N690" i="8"/>
  <c r="Q690" i="8" s="1"/>
  <c r="S690" i="8" s="1"/>
  <c r="O956" i="8"/>
  <c r="R956" i="8" s="1"/>
  <c r="T956" i="8" s="1"/>
  <c r="N587" i="8"/>
  <c r="Q587" i="8" s="1"/>
  <c r="S587" i="8" s="1"/>
  <c r="N512" i="8"/>
  <c r="Q512" i="8" s="1"/>
  <c r="S512" i="8" s="1"/>
  <c r="O608" i="8"/>
  <c r="R608" i="8" s="1"/>
  <c r="T608" i="8" s="1"/>
  <c r="O241" i="8"/>
  <c r="R241" i="8" s="1"/>
  <c r="T241" i="8" s="1"/>
  <c r="N202" i="8"/>
  <c r="Q202" i="8" s="1"/>
  <c r="S202" i="8" s="1"/>
  <c r="N679" i="8"/>
  <c r="Q679" i="8" s="1"/>
  <c r="S679" i="8" s="1"/>
  <c r="O998" i="8"/>
  <c r="R998" i="8" s="1"/>
  <c r="T998" i="8" s="1"/>
  <c r="N965" i="8"/>
  <c r="Q965" i="8" s="1"/>
  <c r="S965" i="8" s="1"/>
  <c r="N526" i="8"/>
  <c r="Q526" i="8" s="1"/>
  <c r="S526" i="8" s="1"/>
  <c r="O438" i="8"/>
  <c r="R438" i="8" s="1"/>
  <c r="T438" i="8" s="1"/>
  <c r="N625" i="8"/>
  <c r="Q625" i="8" s="1"/>
  <c r="S625" i="8" s="1"/>
  <c r="O338" i="8"/>
  <c r="R338" i="8" s="1"/>
  <c r="T338" i="8" s="1"/>
  <c r="O284" i="8"/>
  <c r="R284" i="8" s="1"/>
  <c r="T284" i="8" s="1"/>
  <c r="O207" i="8"/>
  <c r="R207" i="8" s="1"/>
  <c r="T207" i="8" s="1"/>
  <c r="N226" i="8"/>
  <c r="Q226" i="8" s="1"/>
  <c r="S226" i="8" s="1"/>
  <c r="O279" i="8"/>
  <c r="R279" i="8" s="1"/>
  <c r="T279" i="8" s="1"/>
  <c r="N298" i="8"/>
  <c r="Q298" i="8" s="1"/>
  <c r="S298" i="8" s="1"/>
  <c r="N617" i="8"/>
  <c r="Q617" i="8" s="1"/>
  <c r="S617" i="8" s="1"/>
  <c r="N533" i="8"/>
  <c r="Q533" i="8" s="1"/>
  <c r="S533" i="8" s="1"/>
  <c r="O892" i="8"/>
  <c r="R892" i="8" s="1"/>
  <c r="T892" i="8" s="1"/>
  <c r="N925" i="8"/>
  <c r="Q925" i="8" s="1"/>
  <c r="S925" i="8" s="1"/>
  <c r="O494" i="8"/>
  <c r="R494" i="8" s="1"/>
  <c r="T494" i="8" s="1"/>
  <c r="O1074" i="8"/>
  <c r="R1074" i="8" s="1"/>
  <c r="T1074" i="8" s="1"/>
  <c r="N515" i="8"/>
  <c r="Q515" i="8" s="1"/>
  <c r="S515" i="8" s="1"/>
  <c r="N268" i="8"/>
  <c r="Q268" i="8" s="1"/>
  <c r="S268" i="8" s="1"/>
  <c r="O417" i="8"/>
  <c r="R417" i="8" s="1"/>
  <c r="T417" i="8" s="1"/>
  <c r="N304" i="8"/>
  <c r="Q304" i="8" s="1"/>
  <c r="S304" i="8" s="1"/>
  <c r="N292" i="8"/>
  <c r="Q292" i="8" s="1"/>
  <c r="S292" i="8" s="1"/>
  <c r="O1051" i="8"/>
  <c r="R1051" i="8" s="1"/>
  <c r="T1051" i="8" s="1"/>
  <c r="O854" i="8"/>
  <c r="R854" i="8" s="1"/>
  <c r="T854" i="8" s="1"/>
  <c r="N570" i="8"/>
  <c r="Q570" i="8" s="1"/>
  <c r="S570" i="8" s="1"/>
  <c r="O403" i="8"/>
  <c r="R403" i="8" s="1"/>
  <c r="T403" i="8" s="1"/>
  <c r="N973" i="8"/>
  <c r="Q973" i="8" s="1"/>
  <c r="S973" i="8" s="1"/>
  <c r="O498" i="8"/>
  <c r="R498" i="8" s="1"/>
  <c r="T498" i="8" s="1"/>
  <c r="O1018" i="8"/>
  <c r="R1018" i="8" s="1"/>
  <c r="T1018" i="8" s="1"/>
  <c r="O899" i="8"/>
  <c r="R899" i="8" s="1"/>
  <c r="T899" i="8" s="1"/>
  <c r="O824" i="8"/>
  <c r="R824" i="8" s="1"/>
  <c r="T824" i="8" s="1"/>
  <c r="O529" i="8"/>
  <c r="R529" i="8" s="1"/>
  <c r="T529" i="8" s="1"/>
  <c r="O409" i="8"/>
  <c r="R409" i="8" s="1"/>
  <c r="T409" i="8" s="1"/>
  <c r="O698" i="8"/>
  <c r="R698" i="8" s="1"/>
  <c r="T698" i="8" s="1"/>
  <c r="N379" i="8"/>
  <c r="Q379" i="8" s="1"/>
  <c r="S379" i="8" s="1"/>
  <c r="N438" i="8"/>
  <c r="Q438" i="8" s="1"/>
  <c r="S438" i="8" s="1"/>
  <c r="N945" i="8"/>
  <c r="Q945" i="8" s="1"/>
  <c r="S945" i="8" s="1"/>
  <c r="O650" i="8"/>
  <c r="R650" i="8" s="1"/>
  <c r="T650" i="8" s="1"/>
  <c r="N485" i="8"/>
  <c r="Q485" i="8" s="1"/>
  <c r="S485" i="8" s="1"/>
  <c r="N385" i="8"/>
  <c r="Q385" i="8" s="1"/>
  <c r="S385" i="8" s="1"/>
  <c r="N398" i="8"/>
  <c r="Q398" i="8" s="1"/>
  <c r="S398" i="8" s="1"/>
  <c r="N723" i="8"/>
  <c r="Q723" i="8" s="1"/>
  <c r="S723" i="8" s="1"/>
  <c r="N241" i="8"/>
  <c r="Q241" i="8" s="1"/>
  <c r="S241" i="8" s="1"/>
  <c r="N414" i="8"/>
  <c r="Q414" i="8" s="1"/>
  <c r="S414" i="8" s="1"/>
  <c r="N1004" i="8"/>
  <c r="Q1004" i="8" s="1"/>
  <c r="S1004" i="8" s="1"/>
  <c r="O395" i="8"/>
  <c r="R395" i="8" s="1"/>
  <c r="T395" i="8" s="1"/>
  <c r="O977" i="8"/>
  <c r="R977" i="8" s="1"/>
  <c r="T977" i="8" s="1"/>
  <c r="O236" i="8"/>
  <c r="R236" i="8" s="1"/>
  <c r="T236" i="8" s="1"/>
  <c r="N773" i="8"/>
  <c r="Q773" i="8" s="1"/>
  <c r="S773" i="8" s="1"/>
  <c r="N436" i="8"/>
  <c r="Q436" i="8" s="1"/>
  <c r="S436" i="8" s="1"/>
  <c r="O1100" i="8"/>
  <c r="R1100" i="8" s="1"/>
  <c r="T1100" i="8" s="1"/>
  <c r="N1009" i="8"/>
  <c r="Q1009" i="8" s="1"/>
  <c r="S1009" i="8" s="1"/>
  <c r="N420" i="8"/>
  <c r="Q420" i="8" s="1"/>
  <c r="S420" i="8" s="1"/>
  <c r="O673" i="8"/>
  <c r="R673" i="8" s="1"/>
  <c r="T673" i="8" s="1"/>
  <c r="N774" i="8"/>
  <c r="Q774" i="8" s="1"/>
  <c r="S774" i="8" s="1"/>
  <c r="O861" i="8"/>
  <c r="R861" i="8" s="1"/>
  <c r="T861" i="8" s="1"/>
  <c r="N396" i="8"/>
  <c r="Q396" i="8" s="1"/>
  <c r="S396" i="8" s="1"/>
  <c r="O434" i="8"/>
  <c r="R434" i="8" s="1"/>
  <c r="T434" i="8" s="1"/>
  <c r="N1089" i="8"/>
  <c r="Q1089" i="8" s="1"/>
  <c r="S1089" i="8" s="1"/>
  <c r="N480" i="8"/>
  <c r="Q480" i="8" s="1"/>
  <c r="S480" i="8" s="1"/>
  <c r="N889" i="8"/>
  <c r="Q889" i="8" s="1"/>
  <c r="S889" i="8" s="1"/>
  <c r="O1096" i="8"/>
  <c r="R1096" i="8" s="1"/>
  <c r="T1096" i="8" s="1"/>
  <c r="N249" i="8"/>
  <c r="Q249" i="8" s="1"/>
  <c r="S249" i="8" s="1"/>
  <c r="O1058" i="8"/>
  <c r="R1058" i="8" s="1"/>
  <c r="T1058" i="8" s="1"/>
  <c r="N458" i="8"/>
  <c r="Q458" i="8" s="1"/>
  <c r="S458" i="8" s="1"/>
  <c r="N643" i="8"/>
  <c r="Q643" i="8" s="1"/>
  <c r="S643" i="8" s="1"/>
  <c r="O614" i="8"/>
  <c r="R614" i="8" s="1"/>
  <c r="T614" i="8" s="1"/>
  <c r="O625" i="8"/>
  <c r="R625" i="8" s="1"/>
  <c r="T625" i="8" s="1"/>
  <c r="O324" i="8"/>
  <c r="R324" i="8" s="1"/>
  <c r="T324" i="8" s="1"/>
  <c r="N465" i="8"/>
  <c r="Q465" i="8" s="1"/>
  <c r="S465" i="8" s="1"/>
  <c r="O213" i="8"/>
  <c r="R213" i="8" s="1"/>
  <c r="T213" i="8" s="1"/>
  <c r="N422" i="8"/>
  <c r="Q422" i="8" s="1"/>
  <c r="S422" i="8" s="1"/>
  <c r="O752" i="8"/>
  <c r="R752" i="8" s="1"/>
  <c r="T752" i="8" s="1"/>
  <c r="O613" i="8"/>
  <c r="R613" i="8" s="1"/>
  <c r="T613" i="8" s="1"/>
  <c r="O766" i="8"/>
  <c r="R766" i="8" s="1"/>
  <c r="T766" i="8" s="1"/>
  <c r="O298" i="8"/>
  <c r="R298" i="8" s="1"/>
  <c r="T298" i="8" s="1"/>
  <c r="O706" i="8"/>
  <c r="R706" i="8" s="1"/>
  <c r="T706" i="8" s="1"/>
  <c r="O292" i="8"/>
  <c r="R292" i="8" s="1"/>
  <c r="T292" i="8" s="1"/>
  <c r="N455" i="8"/>
  <c r="Q455" i="8" s="1"/>
  <c r="S455" i="8" s="1"/>
  <c r="N613" i="8"/>
  <c r="Q613" i="8" s="1"/>
  <c r="S613" i="8" s="1"/>
  <c r="O364" i="8"/>
  <c r="R364" i="8" s="1"/>
  <c r="T364" i="8" s="1"/>
  <c r="N885" i="8"/>
  <c r="Q885" i="8" s="1"/>
  <c r="S885" i="8" s="1"/>
  <c r="O1037" i="8"/>
  <c r="R1037" i="8" s="1"/>
  <c r="T1037" i="8" s="1"/>
  <c r="N535" i="8"/>
  <c r="Q535" i="8" s="1"/>
  <c r="S535" i="8" s="1"/>
  <c r="N388" i="8"/>
  <c r="Q388" i="8" s="1"/>
  <c r="S388" i="8" s="1"/>
  <c r="N644" i="8"/>
  <c r="Q644" i="8" s="1"/>
  <c r="S644" i="8" s="1"/>
  <c r="O1080" i="8"/>
  <c r="R1080" i="8" s="1"/>
  <c r="T1080" i="8" s="1"/>
  <c r="O550" i="8"/>
  <c r="R550" i="8" s="1"/>
  <c r="T550" i="8" s="1"/>
  <c r="N353" i="8"/>
  <c r="Q353" i="8" s="1"/>
  <c r="S353" i="8" s="1"/>
  <c r="O934" i="8"/>
  <c r="R934" i="8" s="1"/>
  <c r="T934" i="8" s="1"/>
  <c r="O534" i="8"/>
  <c r="R534" i="8" s="1"/>
  <c r="T534" i="8" s="1"/>
  <c r="O1078" i="8"/>
  <c r="R1078" i="8" s="1"/>
  <c r="T1078" i="8" s="1"/>
  <c r="O347" i="8"/>
  <c r="R347" i="8" s="1"/>
  <c r="T347" i="8" s="1"/>
  <c r="O425" i="8"/>
  <c r="R425" i="8" s="1"/>
  <c r="T425" i="8" s="1"/>
  <c r="O1094" i="8"/>
  <c r="R1094" i="8" s="1"/>
  <c r="T1094" i="8" s="1"/>
  <c r="O420" i="8"/>
  <c r="R420" i="8" s="1"/>
  <c r="T420" i="8" s="1"/>
  <c r="O642" i="8"/>
  <c r="R642" i="8" s="1"/>
  <c r="T642" i="8" s="1"/>
  <c r="O306" i="8"/>
  <c r="R306" i="8" s="1"/>
  <c r="T306" i="8" s="1"/>
  <c r="N756" i="8"/>
  <c r="Q756" i="8" s="1"/>
  <c r="S756" i="8" s="1"/>
  <c r="N444" i="8"/>
  <c r="Q444" i="8" s="1"/>
  <c r="S444" i="8" s="1"/>
  <c r="O433" i="8"/>
  <c r="R433" i="8" s="1"/>
  <c r="T433" i="8" s="1"/>
  <c r="N218" i="8"/>
  <c r="Q218" i="8" s="1"/>
  <c r="S218" i="8" s="1"/>
  <c r="O855" i="8"/>
  <c r="R855" i="8" s="1"/>
  <c r="T855" i="8" s="1"/>
  <c r="N454" i="8"/>
  <c r="Q454" i="8" s="1"/>
  <c r="S454" i="8" s="1"/>
  <c r="N488" i="8"/>
  <c r="Q488" i="8" s="1"/>
  <c r="S488" i="8" s="1"/>
  <c r="O632" i="8"/>
  <c r="R632" i="8" s="1"/>
  <c r="T632" i="8" s="1"/>
  <c r="N346" i="8"/>
  <c r="Q346" i="8" s="1"/>
  <c r="S346" i="8" s="1"/>
  <c r="N598" i="8"/>
  <c r="Q598" i="8" s="1"/>
  <c r="S598" i="8" s="1"/>
  <c r="O1029" i="8"/>
  <c r="R1029" i="8" s="1"/>
  <c r="T1029" i="8" s="1"/>
  <c r="O502" i="8"/>
  <c r="R502" i="8" s="1"/>
  <c r="T502" i="8" s="1"/>
  <c r="N237" i="8"/>
  <c r="Q237" i="8" s="1"/>
  <c r="S237" i="8" s="1"/>
  <c r="N795" i="8"/>
  <c r="Q795" i="8" s="1"/>
  <c r="S795" i="8" s="1"/>
  <c r="N446" i="8"/>
  <c r="Q446" i="8" s="1"/>
  <c r="S446" i="8" s="1"/>
  <c r="O640" i="8"/>
  <c r="R640" i="8" s="1"/>
  <c r="T640" i="8" s="1"/>
  <c r="O795" i="8"/>
  <c r="R795" i="8" s="1"/>
  <c r="T795" i="8" s="1"/>
  <c r="N460" i="8"/>
  <c r="Q460" i="8" s="1"/>
  <c r="S460" i="8" s="1"/>
  <c r="O226" i="8"/>
  <c r="R226" i="8" s="1"/>
  <c r="T226" i="8" s="1"/>
  <c r="O275" i="8"/>
  <c r="R275" i="8" s="1"/>
  <c r="T275" i="8" s="1"/>
  <c r="N656" i="8"/>
  <c r="Q656" i="8" s="1"/>
  <c r="S656" i="8" s="1"/>
  <c r="N294" i="8"/>
  <c r="Q294" i="8" s="1"/>
  <c r="S294" i="8" s="1"/>
  <c r="O726" i="8"/>
  <c r="R726" i="8" s="1"/>
  <c r="T726" i="8" s="1"/>
  <c r="N717" i="8"/>
  <c r="Q717" i="8" s="1"/>
  <c r="S717" i="8" s="1"/>
  <c r="N606" i="8"/>
  <c r="Q606" i="8" s="1"/>
  <c r="S606" i="8" s="1"/>
  <c r="N579" i="8"/>
  <c r="Q579" i="8" s="1"/>
  <c r="S579" i="8" s="1"/>
  <c r="O907" i="8"/>
  <c r="R907" i="8" s="1"/>
  <c r="T907" i="8" s="1"/>
  <c r="N851" i="8"/>
  <c r="Q851" i="8" s="1"/>
  <c r="S851" i="8" s="1"/>
  <c r="N236" i="8"/>
  <c r="Q236" i="8" s="1"/>
  <c r="S236" i="8" s="1"/>
  <c r="N683" i="8"/>
  <c r="Q683" i="8" s="1"/>
  <c r="S683" i="8" s="1"/>
  <c r="N1006" i="8"/>
  <c r="Q1006" i="8" s="1"/>
  <c r="S1006" i="8" s="1"/>
  <c r="O711" i="8"/>
  <c r="R711" i="8" s="1"/>
  <c r="T711" i="8" s="1"/>
  <c r="N811" i="8"/>
  <c r="Q811" i="8" s="1"/>
  <c r="S811" i="8" s="1"/>
  <c r="N500" i="8"/>
  <c r="Q500" i="8" s="1"/>
  <c r="S500" i="8" s="1"/>
  <c r="N743" i="8"/>
  <c r="Q743" i="8" s="1"/>
  <c r="S743" i="8" s="1"/>
  <c r="O414" i="8"/>
  <c r="R414" i="8" s="1"/>
  <c r="T414" i="8" s="1"/>
  <c r="O670" i="8"/>
  <c r="R670" i="8" s="1"/>
  <c r="T670" i="8" s="1"/>
  <c r="O378" i="8"/>
  <c r="R378" i="8" s="1"/>
  <c r="T378" i="8" s="1"/>
  <c r="N845" i="8"/>
  <c r="Q845" i="8" s="1"/>
  <c r="S845" i="8" s="1"/>
  <c r="N373" i="8"/>
  <c r="Q373" i="8" s="1"/>
  <c r="S373" i="8" s="1"/>
  <c r="N989" i="8"/>
  <c r="Q989" i="8" s="1"/>
  <c r="S989" i="8" s="1"/>
  <c r="N432" i="8"/>
  <c r="Q432" i="8" s="1"/>
  <c r="S432" i="8" s="1"/>
  <c r="N927" i="8"/>
  <c r="Q927" i="8" s="1"/>
  <c r="S927" i="8" s="1"/>
  <c r="N418" i="8"/>
  <c r="Q418" i="8" s="1"/>
  <c r="S418" i="8" s="1"/>
  <c r="N484" i="8"/>
  <c r="Q484" i="8" s="1"/>
  <c r="S484" i="8" s="1"/>
  <c r="N595" i="8"/>
  <c r="Q595" i="8" s="1"/>
  <c r="S595" i="8" s="1"/>
  <c r="N666" i="8"/>
  <c r="Q666" i="8" s="1"/>
  <c r="S666" i="8" s="1"/>
  <c r="N685" i="8"/>
  <c r="Q685" i="8" s="1"/>
  <c r="S685" i="8" s="1"/>
  <c r="O466" i="8"/>
  <c r="R466" i="8" s="1"/>
  <c r="T466" i="8" s="1"/>
  <c r="N366" i="8"/>
  <c r="Q366" i="8" s="1"/>
  <c r="S366" i="8" s="1"/>
  <c r="N895" i="8"/>
  <c r="Q895" i="8" s="1"/>
  <c r="S895" i="8" s="1"/>
  <c r="N817" i="8"/>
  <c r="Q817" i="8" s="1"/>
  <c r="S817" i="8" s="1"/>
  <c r="O638" i="8"/>
  <c r="R638" i="8" s="1"/>
  <c r="T638" i="8" s="1"/>
  <c r="O370" i="8"/>
  <c r="R370" i="8" s="1"/>
  <c r="T370" i="8" s="1"/>
  <c r="O721" i="8"/>
  <c r="R721" i="8" s="1"/>
  <c r="T721" i="8" s="1"/>
  <c r="N323" i="8"/>
  <c r="Q323" i="8" s="1"/>
  <c r="S323" i="8" s="1"/>
  <c r="N450" i="8"/>
  <c r="Q450" i="8" s="1"/>
  <c r="S450" i="8" s="1"/>
  <c r="N435" i="8"/>
  <c r="Q435" i="8" s="1"/>
  <c r="S435" i="8" s="1"/>
  <c r="O719" i="8"/>
  <c r="R719" i="8" s="1"/>
  <c r="T719" i="8" s="1"/>
  <c r="O1012" i="8"/>
  <c r="R1012" i="8" s="1"/>
  <c r="T1012" i="8" s="1"/>
  <c r="O587" i="8"/>
  <c r="R587" i="8" s="1"/>
  <c r="T587" i="8" s="1"/>
  <c r="O700" i="8"/>
  <c r="R700" i="8" s="1"/>
  <c r="T700" i="8" s="1"/>
  <c r="O780" i="8"/>
  <c r="R780" i="8" s="1"/>
  <c r="T780" i="8" s="1"/>
  <c r="N722" i="8"/>
  <c r="Q722" i="8" s="1"/>
  <c r="S722" i="8" s="1"/>
  <c r="O331" i="8"/>
  <c r="R331" i="8" s="1"/>
  <c r="T331" i="8" s="1"/>
  <c r="O462" i="8"/>
  <c r="R462" i="8" s="1"/>
  <c r="T462" i="8" s="1"/>
  <c r="O233" i="8"/>
  <c r="R233" i="8" s="1"/>
  <c r="T233" i="8" s="1"/>
  <c r="N347" i="8"/>
  <c r="Q347" i="8" s="1"/>
  <c r="S347" i="8" s="1"/>
  <c r="O928" i="8"/>
  <c r="R928" i="8" s="1"/>
  <c r="T928" i="8" s="1"/>
  <c r="O714" i="8"/>
  <c r="R714" i="8" s="1"/>
  <c r="T714" i="8" s="1"/>
  <c r="N345" i="8"/>
  <c r="Q345" i="8" s="1"/>
  <c r="S345" i="8" s="1"/>
  <c r="N282" i="8"/>
  <c r="Q282" i="8" s="1"/>
  <c r="S282" i="8" s="1"/>
  <c r="N247" i="8"/>
  <c r="Q247" i="8" s="1"/>
  <c r="S247" i="8" s="1"/>
  <c r="O314" i="8"/>
  <c r="R314" i="8" s="1"/>
  <c r="T314" i="8" s="1"/>
  <c r="O442" i="8"/>
  <c r="R442" i="8" s="1"/>
  <c r="T442" i="8" s="1"/>
  <c r="O202" i="8"/>
  <c r="R202" i="8" s="1"/>
  <c r="T202" i="8" s="1"/>
  <c r="O571" i="8"/>
  <c r="R571" i="8" s="1"/>
  <c r="T571" i="8" s="1"/>
  <c r="O785" i="8"/>
  <c r="R785" i="8" s="1"/>
  <c r="T785" i="8" s="1"/>
  <c r="N769" i="8"/>
  <c r="Q769" i="8" s="1"/>
  <c r="S769" i="8" s="1"/>
  <c r="O272" i="8"/>
  <c r="R272" i="8" s="1"/>
  <c r="T272" i="8" s="1"/>
  <c r="O269" i="8"/>
  <c r="R269" i="8" s="1"/>
  <c r="T269" i="8" s="1"/>
  <c r="O603" i="8"/>
  <c r="R603" i="8" s="1"/>
  <c r="T603" i="8" s="1"/>
  <c r="N567" i="8"/>
  <c r="Q567" i="8" s="1"/>
  <c r="S567" i="8" s="1"/>
  <c r="N1003" i="8"/>
  <c r="Q1003" i="8" s="1"/>
  <c r="S1003" i="8" s="1"/>
  <c r="O953" i="8"/>
  <c r="R953" i="8" s="1"/>
  <c r="T953" i="8" s="1"/>
  <c r="N361" i="8"/>
  <c r="Q361" i="8" s="1"/>
  <c r="S361" i="8" s="1"/>
  <c r="O909" i="8"/>
  <c r="R909" i="8" s="1"/>
  <c r="T909" i="8" s="1"/>
  <c r="O890" i="8"/>
  <c r="R890" i="8" s="1"/>
  <c r="T890" i="8" s="1"/>
  <c r="N367" i="8"/>
  <c r="Q367" i="8" s="1"/>
  <c r="S367" i="8" s="1"/>
  <c r="N911" i="8"/>
  <c r="Q911" i="8" s="1"/>
  <c r="S911" i="8" s="1"/>
  <c r="O944" i="8"/>
  <c r="R944" i="8" s="1"/>
  <c r="T944" i="8" s="1"/>
  <c r="N771" i="8"/>
  <c r="Q771" i="8" s="1"/>
  <c r="S771" i="8" s="1"/>
  <c r="N1048" i="8"/>
  <c r="Q1048" i="8" s="1"/>
  <c r="S1048" i="8" s="1"/>
  <c r="O545" i="8"/>
  <c r="R545" i="8" s="1"/>
  <c r="T545" i="8" s="1"/>
  <c r="N826" i="8"/>
  <c r="Q826" i="8" s="1"/>
  <c r="S826" i="8" s="1"/>
  <c r="N314" i="8"/>
  <c r="Q314" i="8" s="1"/>
  <c r="S314" i="8" s="1"/>
  <c r="O340" i="8"/>
  <c r="R340" i="8" s="1"/>
  <c r="T340" i="8" s="1"/>
  <c r="O803" i="8"/>
  <c r="R803" i="8" s="1"/>
  <c r="T803" i="8" s="1"/>
  <c r="N476" i="8"/>
  <c r="Q476" i="8" s="1"/>
  <c r="S476" i="8" s="1"/>
  <c r="N597" i="8"/>
  <c r="Q597" i="8" s="1"/>
  <c r="S597" i="8" s="1"/>
  <c r="O1054" i="8"/>
  <c r="R1054" i="8" s="1"/>
  <c r="T1054" i="8" s="1"/>
  <c r="O262" i="8"/>
  <c r="R262" i="8" s="1"/>
  <c r="T262" i="8" s="1"/>
  <c r="N1053" i="8"/>
  <c r="Q1053" i="8" s="1"/>
  <c r="S1053" i="8" s="1"/>
  <c r="N554" i="8"/>
  <c r="Q554" i="8" s="1"/>
  <c r="S554" i="8" s="1"/>
  <c r="N437" i="8"/>
  <c r="Q437" i="8" s="1"/>
  <c r="S437" i="8" s="1"/>
  <c r="N802" i="8"/>
  <c r="Q802" i="8" s="1"/>
  <c r="S802" i="8" s="1"/>
  <c r="N974" i="8"/>
  <c r="Q974" i="8" s="1"/>
  <c r="S974" i="8" s="1"/>
  <c r="O304" i="8"/>
  <c r="R304" i="8" s="1"/>
  <c r="T304" i="8" s="1"/>
  <c r="N445" i="8"/>
  <c r="Q445" i="8" s="1"/>
  <c r="S445" i="8" s="1"/>
  <c r="O742" i="8"/>
  <c r="R742" i="8" s="1"/>
  <c r="T742" i="8" s="1"/>
  <c r="O348" i="8"/>
  <c r="R348" i="8" s="1"/>
  <c r="T348" i="8" s="1"/>
  <c r="O240" i="8"/>
  <c r="R240" i="8" s="1"/>
  <c r="T240" i="8" s="1"/>
  <c r="N559" i="8"/>
  <c r="Q559" i="8" s="1"/>
  <c r="S559" i="8" s="1"/>
  <c r="N741" i="8"/>
  <c r="Q741" i="8" s="1"/>
  <c r="S741" i="8" s="1"/>
  <c r="N354" i="8"/>
  <c r="Q354" i="8" s="1"/>
  <c r="S354" i="8" s="1"/>
  <c r="N915" i="8"/>
  <c r="Q915" i="8" s="1"/>
  <c r="S915" i="8" s="1"/>
  <c r="N760" i="8"/>
  <c r="Q760" i="8" s="1"/>
  <c r="S760" i="8" s="1"/>
  <c r="O1059" i="8"/>
  <c r="R1059" i="8" s="1"/>
  <c r="T1059" i="8" s="1"/>
  <c r="O430" i="8"/>
  <c r="R430" i="8" s="1"/>
  <c r="T430" i="8" s="1"/>
  <c r="N319" i="8"/>
  <c r="Q319" i="8" s="1"/>
  <c r="S319" i="8" s="1"/>
  <c r="O898" i="8"/>
  <c r="R898" i="8" s="1"/>
  <c r="T898" i="8" s="1"/>
  <c r="O577" i="8"/>
  <c r="R577" i="8" s="1"/>
  <c r="T577" i="8" s="1"/>
  <c r="O605" i="8"/>
  <c r="R605" i="8" s="1"/>
  <c r="T605" i="8" s="1"/>
  <c r="N405" i="8"/>
  <c r="Q405" i="8" s="1"/>
  <c r="S405" i="8" s="1"/>
  <c r="N316" i="8"/>
  <c r="Q316" i="8" s="1"/>
  <c r="S316" i="8" s="1"/>
  <c r="O812" i="8"/>
  <c r="R812" i="8" s="1"/>
  <c r="T812" i="8" s="1"/>
  <c r="N333" i="8"/>
  <c r="Q333" i="8" s="1"/>
  <c r="S333" i="8" s="1"/>
  <c r="N672" i="8"/>
  <c r="Q672" i="8" s="1"/>
  <c r="S672" i="8" s="1"/>
  <c r="N462" i="8"/>
  <c r="Q462" i="8" s="1"/>
  <c r="S462" i="8" s="1"/>
  <c r="N303" i="8"/>
  <c r="Q303" i="8" s="1"/>
  <c r="S303" i="8" s="1"/>
  <c r="O788" i="8"/>
  <c r="R788" i="8" s="1"/>
  <c r="T788" i="8" s="1"/>
  <c r="O1031" i="8"/>
  <c r="R1031" i="8" s="1"/>
  <c r="T1031" i="8" s="1"/>
  <c r="N321" i="8"/>
  <c r="Q321" i="8" s="1"/>
  <c r="S321" i="8" s="1"/>
  <c r="N841" i="8"/>
  <c r="Q841" i="8" s="1"/>
  <c r="S841" i="8" s="1"/>
  <c r="N518" i="8"/>
  <c r="Q518" i="8" s="1"/>
  <c r="S518" i="8" s="1"/>
  <c r="O945" i="8"/>
  <c r="R945" i="8" s="1"/>
  <c r="T945" i="8" s="1"/>
  <c r="O668" i="8"/>
  <c r="R668" i="8" s="1"/>
  <c r="T668" i="8" s="1"/>
  <c r="O769" i="8"/>
  <c r="R769" i="8" s="1"/>
  <c r="T769" i="8" s="1"/>
  <c r="N635" i="8"/>
  <c r="Q635" i="8" s="1"/>
  <c r="S635" i="8" s="1"/>
  <c r="O250" i="8"/>
  <c r="R250" i="8" s="1"/>
  <c r="T250" i="8" s="1"/>
  <c r="O412" i="8"/>
  <c r="R412" i="8" s="1"/>
  <c r="T412" i="8" s="1"/>
  <c r="O204" i="8"/>
  <c r="R204" i="8" s="1"/>
  <c r="T204" i="8" s="1"/>
  <c r="O805" i="8"/>
  <c r="R805" i="8" s="1"/>
  <c r="T805" i="8" s="1"/>
  <c r="N633" i="8"/>
  <c r="Q633" i="8" s="1"/>
  <c r="S633" i="8" s="1"/>
  <c r="N649" i="8"/>
  <c r="Q649" i="8" s="1"/>
  <c r="S649" i="8" s="1"/>
  <c r="O224" i="8"/>
  <c r="R224" i="8" s="1"/>
  <c r="T224" i="8" s="1"/>
  <c r="O261" i="8"/>
  <c r="R261" i="8" s="1"/>
  <c r="T261" i="8" s="1"/>
  <c r="O478" i="8"/>
  <c r="R478" i="8" s="1"/>
  <c r="T478" i="8" s="1"/>
  <c r="N274" i="8"/>
  <c r="Q274" i="8" s="1"/>
  <c r="S274" i="8" s="1"/>
  <c r="N342" i="8"/>
  <c r="Q342" i="8" s="1"/>
  <c r="S342" i="8" s="1"/>
  <c r="N660" i="8"/>
  <c r="Q660" i="8" s="1"/>
  <c r="S660" i="8" s="1"/>
  <c r="N532" i="8"/>
  <c r="Q532" i="8" s="1"/>
  <c r="S532" i="8" s="1"/>
  <c r="N453" i="8"/>
  <c r="Q453" i="8" s="1"/>
  <c r="S453" i="8" s="1"/>
  <c r="O643" i="8"/>
  <c r="R643" i="8" s="1"/>
  <c r="T643" i="8" s="1"/>
  <c r="N632" i="8"/>
  <c r="Q632" i="8" s="1"/>
  <c r="S632" i="8" s="1"/>
  <c r="O781" i="8"/>
  <c r="R781" i="8" s="1"/>
  <c r="T781" i="8" s="1"/>
  <c r="N1099" i="8"/>
  <c r="Q1099" i="8" s="1"/>
  <c r="S1099" i="8" s="1"/>
  <c r="O993" i="8"/>
  <c r="R993" i="8" s="1"/>
  <c r="T993" i="8" s="1"/>
  <c r="O465" i="8"/>
  <c r="R465" i="8" s="1"/>
  <c r="T465" i="8" s="1"/>
  <c r="N502" i="8"/>
  <c r="Q502" i="8" s="1"/>
  <c r="S502" i="8" s="1"/>
  <c r="N664" i="8"/>
  <c r="Q664" i="8" s="1"/>
  <c r="S664" i="8" s="1"/>
  <c r="O895" i="8"/>
  <c r="R895" i="8" s="1"/>
  <c r="T895" i="8" s="1"/>
  <c r="N967" i="8"/>
  <c r="Q967" i="8" s="1"/>
  <c r="S967" i="8" s="1"/>
  <c r="O783" i="8"/>
  <c r="R783" i="8" s="1"/>
  <c r="T783" i="8" s="1"/>
  <c r="O645" i="8"/>
  <c r="R645" i="8" s="1"/>
  <c r="T645" i="8" s="1"/>
  <c r="O446" i="8"/>
  <c r="R446" i="8" s="1"/>
  <c r="T446" i="8" s="1"/>
  <c r="N368" i="8"/>
  <c r="Q368" i="8" s="1"/>
  <c r="S368" i="8" s="1"/>
  <c r="R130" i="8" l="1"/>
  <c r="N130" i="11" s="1"/>
  <c r="R59" i="8"/>
  <c r="N59" i="11" s="1"/>
  <c r="Q121" i="8"/>
  <c r="J98" i="11"/>
  <c r="U150" i="7"/>
  <c r="R185" i="8"/>
  <c r="Y185" i="7" s="1"/>
  <c r="R110" i="8"/>
  <c r="Y110" i="7" s="1"/>
  <c r="S187" i="8"/>
  <c r="O187" i="11" s="1"/>
  <c r="M187" i="11"/>
  <c r="R189" i="8"/>
  <c r="N189" i="11" s="1"/>
  <c r="Q183" i="8"/>
  <c r="S183" i="8" s="1"/>
  <c r="Z183" i="7" s="1"/>
  <c r="S197" i="8"/>
  <c r="Z197" i="7" s="1"/>
  <c r="R76" i="8"/>
  <c r="T76" i="8" s="1"/>
  <c r="P76" i="11" s="1"/>
  <c r="R173" i="8"/>
  <c r="Y173" i="7" s="1"/>
  <c r="R56" i="8"/>
  <c r="T56" i="8" s="1"/>
  <c r="AA56" i="7" s="1"/>
  <c r="R112" i="8"/>
  <c r="N112" i="11" s="1"/>
  <c r="K103" i="11"/>
  <c r="R103" i="8"/>
  <c r="T103" i="8" s="1"/>
  <c r="Q63" i="8"/>
  <c r="X63" i="7" s="1"/>
  <c r="U63" i="7"/>
  <c r="U95" i="7"/>
  <c r="Q95" i="8"/>
  <c r="M95" i="11" s="1"/>
  <c r="Q134" i="8"/>
  <c r="S134" i="8" s="1"/>
  <c r="Z134" i="7" s="1"/>
  <c r="J134" i="11"/>
  <c r="R87" i="8"/>
  <c r="Y87" i="7" s="1"/>
  <c r="V87" i="7"/>
  <c r="J123" i="11"/>
  <c r="Q123" i="8"/>
  <c r="M123" i="11" s="1"/>
  <c r="R51" i="8"/>
  <c r="N51" i="11" s="1"/>
  <c r="K51" i="11"/>
  <c r="U182" i="7"/>
  <c r="J182" i="11"/>
  <c r="V49" i="7"/>
  <c r="R49" i="8"/>
  <c r="N49" i="11" s="1"/>
  <c r="J177" i="11"/>
  <c r="Q177" i="8"/>
  <c r="M177" i="11" s="1"/>
  <c r="U124" i="7"/>
  <c r="Q124" i="8"/>
  <c r="S124" i="8" s="1"/>
  <c r="K102" i="11"/>
  <c r="R102" i="8"/>
  <c r="N102" i="11" s="1"/>
  <c r="J82" i="11"/>
  <c r="U82" i="7"/>
  <c r="J100" i="11"/>
  <c r="U100" i="7"/>
  <c r="Q161" i="8"/>
  <c r="M161" i="11" s="1"/>
  <c r="J161" i="11"/>
  <c r="J51" i="11"/>
  <c r="Q51" i="8"/>
  <c r="M51" i="11" s="1"/>
  <c r="N92" i="11"/>
  <c r="Y92" i="7"/>
  <c r="AA122" i="7"/>
  <c r="P122" i="11"/>
  <c r="Q150" i="8"/>
  <c r="X150" i="7" s="1"/>
  <c r="U140" i="7"/>
  <c r="U50" i="7"/>
  <c r="V88" i="7"/>
  <c r="Q136" i="8"/>
  <c r="S136" i="8" s="1"/>
  <c r="U174" i="7"/>
  <c r="K156" i="11"/>
  <c r="Q191" i="8"/>
  <c r="M191" i="11" s="1"/>
  <c r="V62" i="7"/>
  <c r="V68" i="7"/>
  <c r="Q148" i="8"/>
  <c r="X148" i="7" s="1"/>
  <c r="Q50" i="8"/>
  <c r="M50" i="11" s="1"/>
  <c r="V76" i="7"/>
  <c r="R69" i="8"/>
  <c r="N69" i="11" s="1"/>
  <c r="K84" i="11"/>
  <c r="K112" i="11"/>
  <c r="Q66" i="8"/>
  <c r="S66" i="8" s="1"/>
  <c r="O66" i="11" s="1"/>
  <c r="R88" i="8"/>
  <c r="T88" i="8" s="1"/>
  <c r="U121" i="7"/>
  <c r="R138" i="8"/>
  <c r="T138" i="8" s="1"/>
  <c r="U136" i="7"/>
  <c r="Q174" i="8"/>
  <c r="S174" i="8" s="1"/>
  <c r="J116" i="11"/>
  <c r="V198" i="7"/>
  <c r="R66" i="8"/>
  <c r="T66" i="8" s="1"/>
  <c r="P66" i="11" s="1"/>
  <c r="R68" i="8"/>
  <c r="T68" i="8" s="1"/>
  <c r="AA68" i="7" s="1"/>
  <c r="J48" i="11"/>
  <c r="U189" i="7"/>
  <c r="R184" i="8"/>
  <c r="Y184" i="7" s="1"/>
  <c r="U163" i="7"/>
  <c r="Q138" i="8"/>
  <c r="S138" i="8" s="1"/>
  <c r="R48" i="8"/>
  <c r="Y48" i="7" s="1"/>
  <c r="K48" i="11"/>
  <c r="V48" i="7"/>
  <c r="V162" i="7"/>
  <c r="R162" i="8"/>
  <c r="T162" i="8" s="1"/>
  <c r="P162" i="11" s="1"/>
  <c r="P107" i="11"/>
  <c r="AA107" i="7"/>
  <c r="AA140" i="7"/>
  <c r="P140" i="11"/>
  <c r="R160" i="8"/>
  <c r="T160" i="8" s="1"/>
  <c r="P160" i="11" s="1"/>
  <c r="K160" i="11"/>
  <c r="V160" i="7"/>
  <c r="P193" i="11"/>
  <c r="AA193" i="7"/>
  <c r="X58" i="7"/>
  <c r="S58" i="8"/>
  <c r="Z58" i="7" s="1"/>
  <c r="K165" i="11"/>
  <c r="R165" i="8"/>
  <c r="N165" i="11" s="1"/>
  <c r="M166" i="11"/>
  <c r="X166" i="7"/>
  <c r="P139" i="11"/>
  <c r="AA139" i="7"/>
  <c r="S115" i="8"/>
  <c r="O115" i="11" s="1"/>
  <c r="X115" i="7"/>
  <c r="U92" i="7"/>
  <c r="Q92" i="8"/>
  <c r="S92" i="8" s="1"/>
  <c r="O92" i="11" s="1"/>
  <c r="M91" i="11"/>
  <c r="S91" i="8"/>
  <c r="U128" i="7"/>
  <c r="Q128" i="8"/>
  <c r="M128" i="11" s="1"/>
  <c r="K75" i="11"/>
  <c r="V75" i="7"/>
  <c r="X191" i="7"/>
  <c r="V86" i="7"/>
  <c r="R86" i="8"/>
  <c r="N86" i="11" s="1"/>
  <c r="V172" i="7"/>
  <c r="R172" i="8"/>
  <c r="T172" i="8" s="1"/>
  <c r="S167" i="8"/>
  <c r="Z167" i="7" s="1"/>
  <c r="X167" i="7"/>
  <c r="M167" i="11"/>
  <c r="J114" i="11"/>
  <c r="Q114" i="8"/>
  <c r="S114" i="8" s="1"/>
  <c r="Z114" i="7" s="1"/>
  <c r="R75" i="8"/>
  <c r="N75" i="11" s="1"/>
  <c r="M173" i="11"/>
  <c r="S173" i="8"/>
  <c r="Z173" i="7" s="1"/>
  <c r="X173" i="7"/>
  <c r="K163" i="11"/>
  <c r="R163" i="8"/>
  <c r="N163" i="11" s="1"/>
  <c r="K172" i="11"/>
  <c r="Q188" i="8"/>
  <c r="M188" i="11" s="1"/>
  <c r="Q160" i="8"/>
  <c r="X160" i="7" s="1"/>
  <c r="U78" i="7"/>
  <c r="Q78" i="8"/>
  <c r="X78" i="7" s="1"/>
  <c r="U114" i="7"/>
  <c r="AA190" i="7"/>
  <c r="P190" i="11"/>
  <c r="Z56" i="7"/>
  <c r="O56" i="11"/>
  <c r="R123" i="8"/>
  <c r="N123" i="11" s="1"/>
  <c r="K123" i="11"/>
  <c r="V123" i="7"/>
  <c r="N85" i="11"/>
  <c r="T85" i="8"/>
  <c r="AA85" i="7" s="1"/>
  <c r="J192" i="11"/>
  <c r="U192" i="7"/>
  <c r="J109" i="11"/>
  <c r="Q109" i="8"/>
  <c r="X109" i="7" s="1"/>
  <c r="Y174" i="7"/>
  <c r="T174" i="8"/>
  <c r="M79" i="11"/>
  <c r="S79" i="8"/>
  <c r="Z65" i="7"/>
  <c r="O65" i="11"/>
  <c r="S117" i="8"/>
  <c r="Z117" i="7" s="1"/>
  <c r="X117" i="7"/>
  <c r="M117" i="11"/>
  <c r="J106" i="11"/>
  <c r="U106" i="7"/>
  <c r="Q192" i="8"/>
  <c r="M192" i="11" s="1"/>
  <c r="Y54" i="7"/>
  <c r="T54" i="8"/>
  <c r="P54" i="11" s="1"/>
  <c r="X145" i="7"/>
  <c r="S145" i="8"/>
  <c r="M127" i="11"/>
  <c r="AA159" i="7"/>
  <c r="P159" i="11"/>
  <c r="V165" i="7"/>
  <c r="V147" i="7"/>
  <c r="R147" i="8"/>
  <c r="T147" i="8" s="1"/>
  <c r="P147" i="11" s="1"/>
  <c r="U130" i="7"/>
  <c r="Q130" i="8"/>
  <c r="X130" i="7" s="1"/>
  <c r="V188" i="7"/>
  <c r="K188" i="11"/>
  <c r="X172" i="7"/>
  <c r="S172" i="8"/>
  <c r="Z172" i="7" s="1"/>
  <c r="X94" i="7"/>
  <c r="Q98" i="8"/>
  <c r="X98" i="7" s="1"/>
  <c r="Q156" i="8"/>
  <c r="M156" i="11" s="1"/>
  <c r="S80" i="8"/>
  <c r="O80" i="11" s="1"/>
  <c r="K177" i="11"/>
  <c r="U62" i="7"/>
  <c r="R198" i="8"/>
  <c r="Q182" i="8"/>
  <c r="M182" i="11" s="1"/>
  <c r="J99" i="11"/>
  <c r="T92" i="8"/>
  <c r="P92" i="11" s="1"/>
  <c r="V146" i="7"/>
  <c r="V116" i="7"/>
  <c r="R90" i="8"/>
  <c r="T90" i="8" s="1"/>
  <c r="P90" i="11" s="1"/>
  <c r="T169" i="8"/>
  <c r="Q62" i="8"/>
  <c r="S62" i="8" s="1"/>
  <c r="K149" i="11"/>
  <c r="R152" i="8"/>
  <c r="Y152" i="7" s="1"/>
  <c r="T195" i="8"/>
  <c r="P195" i="11" s="1"/>
  <c r="R117" i="8"/>
  <c r="Y117" i="7" s="1"/>
  <c r="R74" i="8"/>
  <c r="T74" i="8" s="1"/>
  <c r="P74" i="11" s="1"/>
  <c r="Q158" i="8"/>
  <c r="X158" i="7" s="1"/>
  <c r="Q57" i="8"/>
  <c r="S57" i="8" s="1"/>
  <c r="Z57" i="7" s="1"/>
  <c r="Y120" i="7"/>
  <c r="V174" i="7"/>
  <c r="S111" i="8"/>
  <c r="Z111" i="7" s="1"/>
  <c r="V61" i="7"/>
  <c r="J165" i="11"/>
  <c r="K174" i="11"/>
  <c r="J189" i="11"/>
  <c r="V184" i="7"/>
  <c r="U138" i="7"/>
  <c r="Q151" i="8"/>
  <c r="X151" i="7" s="1"/>
  <c r="K99" i="11"/>
  <c r="Q165" i="8"/>
  <c r="M165" i="11" s="1"/>
  <c r="Q64" i="8"/>
  <c r="M64" i="11" s="1"/>
  <c r="R177" i="8"/>
  <c r="N177" i="11" s="1"/>
  <c r="R149" i="8"/>
  <c r="N149" i="11" s="1"/>
  <c r="K96" i="11"/>
  <c r="V152" i="7"/>
  <c r="U152" i="7"/>
  <c r="K49" i="11"/>
  <c r="R133" i="8"/>
  <c r="T133" i="8" s="1"/>
  <c r="K176" i="11"/>
  <c r="S141" i="8"/>
  <c r="O141" i="11" s="1"/>
  <c r="J158" i="11"/>
  <c r="S83" i="8"/>
  <c r="Z83" i="7" s="1"/>
  <c r="R61" i="8"/>
  <c r="K110" i="11"/>
  <c r="Q163" i="8"/>
  <c r="M163" i="11" s="1"/>
  <c r="J181" i="11"/>
  <c r="N195" i="11"/>
  <c r="K116" i="11"/>
  <c r="T120" i="8"/>
  <c r="AA120" i="7" s="1"/>
  <c r="M111" i="11"/>
  <c r="J156" i="11"/>
  <c r="R96" i="8"/>
  <c r="T96" i="8" s="1"/>
  <c r="R146" i="8"/>
  <c r="Y146" i="7" s="1"/>
  <c r="V176" i="7"/>
  <c r="R81" i="8"/>
  <c r="Y81" i="7" s="1"/>
  <c r="J131" i="11"/>
  <c r="R82" i="8"/>
  <c r="Y82" i="7" s="1"/>
  <c r="P181" i="11"/>
  <c r="AA181" i="7"/>
  <c r="U118" i="7"/>
  <c r="Y181" i="7"/>
  <c r="N181" i="11"/>
  <c r="J179" i="11"/>
  <c r="U179" i="7"/>
  <c r="Q179" i="8"/>
  <c r="X125" i="7"/>
  <c r="M125" i="11"/>
  <c r="V181" i="7"/>
  <c r="K181" i="11"/>
  <c r="AA178" i="7"/>
  <c r="Z125" i="7"/>
  <c r="O125" i="11"/>
  <c r="O108" i="11"/>
  <c r="Z108" i="7"/>
  <c r="M186" i="11"/>
  <c r="X186" i="7"/>
  <c r="S186" i="8"/>
  <c r="Y70" i="7"/>
  <c r="N70" i="11"/>
  <c r="T70" i="8"/>
  <c r="U132" i="7"/>
  <c r="J132" i="11"/>
  <c r="Q132" i="8"/>
  <c r="T53" i="8"/>
  <c r="Y53" i="7"/>
  <c r="N53" i="11"/>
  <c r="Q118" i="8"/>
  <c r="J142" i="11"/>
  <c r="U142" i="7"/>
  <c r="Q142" i="8"/>
  <c r="Y98" i="7"/>
  <c r="T98" i="8"/>
  <c r="N98" i="11"/>
  <c r="AA80" i="7"/>
  <c r="P80" i="11"/>
  <c r="M153" i="11"/>
  <c r="X153" i="7"/>
  <c r="S153" i="8"/>
  <c r="S137" i="8"/>
  <c r="M137" i="11"/>
  <c r="X137" i="7"/>
  <c r="M90" i="11"/>
  <c r="X90" i="7"/>
  <c r="S90" i="8"/>
  <c r="X169" i="7"/>
  <c r="M169" i="11"/>
  <c r="S169" i="8"/>
  <c r="O122" i="11"/>
  <c r="Z122" i="7"/>
  <c r="S94" i="8"/>
  <c r="V53" i="7"/>
  <c r="K53" i="11"/>
  <c r="N104" i="11"/>
  <c r="Y104" i="7"/>
  <c r="T104" i="8"/>
  <c r="X144" i="7"/>
  <c r="M144" i="11"/>
  <c r="N91" i="11"/>
  <c r="Y91" i="7"/>
  <c r="T91" i="8"/>
  <c r="T186" i="8"/>
  <c r="Y186" i="7"/>
  <c r="N186" i="11"/>
  <c r="Z146" i="7"/>
  <c r="O146" i="11"/>
  <c r="T196" i="8"/>
  <c r="Y196" i="7"/>
  <c r="N196" i="11"/>
  <c r="N166" i="11"/>
  <c r="Y166" i="7"/>
  <c r="T166" i="8"/>
  <c r="Y178" i="7"/>
  <c r="N178" i="11"/>
  <c r="K70" i="11"/>
  <c r="V70" i="7"/>
  <c r="O144" i="11"/>
  <c r="N113" i="11"/>
  <c r="Y113" i="7"/>
  <c r="T113" i="8"/>
  <c r="U125" i="7"/>
  <c r="J125" i="11"/>
  <c r="K178" i="11"/>
  <c r="V178" i="7"/>
  <c r="K157" i="11"/>
  <c r="V157" i="7"/>
  <c r="R157" i="8"/>
  <c r="S129" i="8"/>
  <c r="X129" i="7"/>
  <c r="M129" i="11"/>
  <c r="M157" i="11"/>
  <c r="X157" i="7"/>
  <c r="S157" i="8"/>
  <c r="M164" i="11"/>
  <c r="X164" i="7"/>
  <c r="S164" i="8"/>
  <c r="X199" i="7"/>
  <c r="M199" i="11"/>
  <c r="S199" i="8"/>
  <c r="N151" i="11"/>
  <c r="Y151" i="7"/>
  <c r="T151" i="8"/>
  <c r="Y141" i="7"/>
  <c r="T141" i="8"/>
  <c r="N141" i="11"/>
  <c r="N121" i="11"/>
  <c r="Y121" i="7"/>
  <c r="T121" i="8"/>
  <c r="U186" i="7"/>
  <c r="J186" i="11"/>
  <c r="V56" i="7"/>
  <c r="K98" i="11"/>
  <c r="V98" i="7"/>
  <c r="O96" i="11"/>
  <c r="AA100" i="7"/>
  <c r="P100" i="11"/>
  <c r="Z53" i="7"/>
  <c r="O53" i="11"/>
  <c r="Z171" i="7"/>
  <c r="O171" i="11"/>
  <c r="V164" i="7"/>
  <c r="K164" i="11"/>
  <c r="R164" i="8"/>
  <c r="X108" i="7"/>
  <c r="M108" i="11"/>
  <c r="X120" i="7"/>
  <c r="M120" i="11"/>
  <c r="S120" i="8"/>
  <c r="N148" i="11"/>
  <c r="Y148" i="7"/>
  <c r="T148" i="8"/>
  <c r="Z103" i="7"/>
  <c r="O103" i="11"/>
  <c r="Y79" i="7"/>
  <c r="N79" i="11"/>
  <c r="T79" i="8"/>
  <c r="AA73" i="7"/>
  <c r="P73" i="11"/>
  <c r="N158" i="11"/>
  <c r="Y158" i="7"/>
  <c r="T158" i="8"/>
  <c r="M162" i="11"/>
  <c r="S162" i="8"/>
  <c r="X162" i="7"/>
  <c r="N99" i="11"/>
  <c r="Y99" i="7"/>
  <c r="T99" i="8"/>
  <c r="Y106" i="7"/>
  <c r="N106" i="11"/>
  <c r="T106" i="8"/>
  <c r="N64" i="11"/>
  <c r="Y64" i="7"/>
  <c r="T64" i="8"/>
  <c r="M176" i="11"/>
  <c r="X176" i="7"/>
  <c r="S176" i="8"/>
  <c r="X185" i="7"/>
  <c r="M185" i="11"/>
  <c r="S185" i="8"/>
  <c r="P63" i="11"/>
  <c r="AA63" i="7"/>
  <c r="U94" i="7"/>
  <c r="J94" i="11"/>
  <c r="K79" i="11"/>
  <c r="V79" i="7"/>
  <c r="Y155" i="7"/>
  <c r="N155" i="11"/>
  <c r="T155" i="8"/>
  <c r="O184" i="11"/>
  <c r="Z184" i="7"/>
  <c r="AA145" i="7"/>
  <c r="P145" i="11"/>
  <c r="M143" i="11"/>
  <c r="X143" i="7"/>
  <c r="S143" i="8"/>
  <c r="M116" i="11"/>
  <c r="X116" i="7"/>
  <c r="S116" i="8"/>
  <c r="N114" i="11"/>
  <c r="Y114" i="7"/>
  <c r="T114" i="8"/>
  <c r="V190" i="7"/>
  <c r="K190" i="11"/>
  <c r="S127" i="8"/>
  <c r="Q198" i="8"/>
  <c r="Q61" i="8"/>
  <c r="X187" i="7"/>
  <c r="V189" i="7"/>
  <c r="R131" i="8"/>
  <c r="Q102" i="8"/>
  <c r="K155" i="11"/>
  <c r="X197" i="7"/>
  <c r="U166" i="7"/>
  <c r="J166" i="11"/>
  <c r="J64" i="11"/>
  <c r="V159" i="7"/>
  <c r="K159" i="11"/>
  <c r="V169" i="7"/>
  <c r="K169" i="11"/>
  <c r="K139" i="11"/>
  <c r="V139" i="7"/>
  <c r="R118" i="8"/>
  <c r="R58" i="8"/>
  <c r="U173" i="7"/>
  <c r="J173" i="11"/>
  <c r="X80" i="7"/>
  <c r="V185" i="7"/>
  <c r="X147" i="7"/>
  <c r="M147" i="11"/>
  <c r="S147" i="8"/>
  <c r="K162" i="11"/>
  <c r="M67" i="11"/>
  <c r="X67" i="7"/>
  <c r="S67" i="8"/>
  <c r="Y171" i="7"/>
  <c r="N171" i="11"/>
  <c r="T171" i="8"/>
  <c r="Y73" i="7"/>
  <c r="N73" i="11"/>
  <c r="Y80" i="7"/>
  <c r="N80" i="11"/>
  <c r="X53" i="7"/>
  <c r="M53" i="11"/>
  <c r="V91" i="7"/>
  <c r="K91" i="11"/>
  <c r="U137" i="7"/>
  <c r="J137" i="11"/>
  <c r="J90" i="11"/>
  <c r="U90" i="7"/>
  <c r="J162" i="11"/>
  <c r="U162" i="7"/>
  <c r="X184" i="7"/>
  <c r="M184" i="11"/>
  <c r="M146" i="11"/>
  <c r="X146" i="7"/>
  <c r="J169" i="11"/>
  <c r="U169" i="7"/>
  <c r="J159" i="11"/>
  <c r="J183" i="11"/>
  <c r="J176" i="11"/>
  <c r="U176" i="7"/>
  <c r="K141" i="11"/>
  <c r="V141" i="7"/>
  <c r="X171" i="7"/>
  <c r="M171" i="11"/>
  <c r="X122" i="7"/>
  <c r="M122" i="11"/>
  <c r="K121" i="11"/>
  <c r="V121" i="7"/>
  <c r="Y85" i="7"/>
  <c r="S135" i="8"/>
  <c r="M135" i="11"/>
  <c r="K109" i="11"/>
  <c r="R109" i="8"/>
  <c r="V109" i="7"/>
  <c r="S110" i="8"/>
  <c r="M110" i="11"/>
  <c r="X110" i="7"/>
  <c r="J49" i="11"/>
  <c r="U49" i="7"/>
  <c r="Q49" i="8"/>
  <c r="J178" i="11"/>
  <c r="P187" i="11"/>
  <c r="AA187" i="7"/>
  <c r="U81" i="7"/>
  <c r="J81" i="11"/>
  <c r="Q81" i="8"/>
  <c r="X133" i="7"/>
  <c r="M133" i="11"/>
  <c r="S133" i="8"/>
  <c r="V131" i="7"/>
  <c r="V104" i="7"/>
  <c r="K104" i="11"/>
  <c r="Q85" i="8"/>
  <c r="K73" i="11"/>
  <c r="V73" i="7"/>
  <c r="K80" i="11"/>
  <c r="V80" i="7"/>
  <c r="R67" i="8"/>
  <c r="U61" i="7"/>
  <c r="Q159" i="8"/>
  <c r="J53" i="11"/>
  <c r="U53" i="7"/>
  <c r="V155" i="7"/>
  <c r="U184" i="7"/>
  <c r="J184" i="11"/>
  <c r="U146" i="7"/>
  <c r="J146" i="11"/>
  <c r="J151" i="11"/>
  <c r="J171" i="11"/>
  <c r="U171" i="7"/>
  <c r="J122" i="11"/>
  <c r="U122" i="7"/>
  <c r="U80" i="7"/>
  <c r="J80" i="11"/>
  <c r="S76" i="8"/>
  <c r="M76" i="11"/>
  <c r="X76" i="7"/>
  <c r="Y135" i="7"/>
  <c r="N135" i="11"/>
  <c r="T135" i="8"/>
  <c r="V108" i="7"/>
  <c r="R108" i="8"/>
  <c r="M48" i="11"/>
  <c r="S48" i="8"/>
  <c r="Y200" i="7"/>
  <c r="N200" i="11"/>
  <c r="T200" i="8"/>
  <c r="U144" i="7"/>
  <c r="J144" i="11"/>
  <c r="AA94" i="7"/>
  <c r="T191" i="8"/>
  <c r="K186" i="11"/>
  <c r="V186" i="7"/>
  <c r="U199" i="7"/>
  <c r="J199" i="11"/>
  <c r="K106" i="11"/>
  <c r="V106" i="7"/>
  <c r="N145" i="11"/>
  <c r="Q178" i="8"/>
  <c r="U198" i="7"/>
  <c r="V118" i="7"/>
  <c r="U116" i="7"/>
  <c r="K113" i="11"/>
  <c r="V113" i="7"/>
  <c r="Y130" i="7"/>
  <c r="U194" i="7"/>
  <c r="J194" i="11"/>
  <c r="Q194" i="8"/>
  <c r="K67" i="11"/>
  <c r="Y57" i="7"/>
  <c r="N57" i="11"/>
  <c r="T57" i="8"/>
  <c r="M68" i="11"/>
  <c r="X68" i="7"/>
  <c r="S68" i="8"/>
  <c r="N89" i="11"/>
  <c r="Y89" i="7"/>
  <c r="T89" i="8"/>
  <c r="K58" i="11"/>
  <c r="N100" i="11"/>
  <c r="Y100" i="7"/>
  <c r="U129" i="7"/>
  <c r="J129" i="11"/>
  <c r="J120" i="11"/>
  <c r="U120" i="7"/>
  <c r="U157" i="7"/>
  <c r="J157" i="11"/>
  <c r="J153" i="11"/>
  <c r="U153" i="7"/>
  <c r="K158" i="11"/>
  <c r="V158" i="7"/>
  <c r="K148" i="11"/>
  <c r="V148" i="7"/>
  <c r="J164" i="11"/>
  <c r="U164" i="7"/>
  <c r="U143" i="7"/>
  <c r="J143" i="11"/>
  <c r="K151" i="11"/>
  <c r="V151" i="7"/>
  <c r="K64" i="11"/>
  <c r="V64" i="7"/>
  <c r="V111" i="7"/>
  <c r="R111" i="8"/>
  <c r="R97" i="8"/>
  <c r="V97" i="7"/>
  <c r="N170" i="11"/>
  <c r="T170" i="8"/>
  <c r="U66" i="7"/>
  <c r="U102" i="7"/>
  <c r="X89" i="7"/>
  <c r="M89" i="11"/>
  <c r="S89" i="8"/>
  <c r="U155" i="7"/>
  <c r="J155" i="11"/>
  <c r="Q155" i="8"/>
  <c r="K100" i="11"/>
  <c r="V100" i="7"/>
  <c r="N94" i="11"/>
  <c r="Y94" i="7"/>
  <c r="K191" i="11"/>
  <c r="V191" i="7"/>
  <c r="X103" i="7"/>
  <c r="M103" i="11"/>
  <c r="X79" i="7"/>
  <c r="K145" i="11"/>
  <c r="V145" i="7"/>
  <c r="K196" i="11"/>
  <c r="V196" i="7"/>
  <c r="V166" i="7"/>
  <c r="K166" i="11"/>
  <c r="J185" i="11"/>
  <c r="U185" i="7"/>
  <c r="V114" i="7"/>
  <c r="K114" i="11"/>
  <c r="Y63" i="7"/>
  <c r="N63" i="11"/>
  <c r="N52" i="11"/>
  <c r="T52" i="8"/>
  <c r="Y52" i="7"/>
  <c r="U85" i="7"/>
  <c r="U126" i="7"/>
  <c r="J126" i="11"/>
  <c r="Q126" i="8"/>
  <c r="V130" i="7"/>
  <c r="Y71" i="7"/>
  <c r="N71" i="11"/>
  <c r="T71" i="8"/>
  <c r="M196" i="11"/>
  <c r="S196" i="8"/>
  <c r="J72" i="11"/>
  <c r="U72" i="7"/>
  <c r="Q72" i="8"/>
  <c r="O190" i="11"/>
  <c r="Z190" i="7"/>
  <c r="N132" i="11"/>
  <c r="Y132" i="7"/>
  <c r="T132" i="8"/>
  <c r="T126" i="8"/>
  <c r="Y126" i="7"/>
  <c r="N126" i="11"/>
  <c r="AA125" i="7"/>
  <c r="P125" i="11"/>
  <c r="Z87" i="7"/>
  <c r="O87" i="11"/>
  <c r="AA72" i="7"/>
  <c r="P72" i="11"/>
  <c r="J108" i="11"/>
  <c r="U108" i="7"/>
  <c r="M96" i="11"/>
  <c r="X96" i="7"/>
  <c r="J187" i="11"/>
  <c r="U187" i="7"/>
  <c r="X183" i="7"/>
  <c r="M183" i="11"/>
  <c r="K94" i="11"/>
  <c r="V94" i="7"/>
  <c r="Y191" i="7"/>
  <c r="V99" i="7"/>
  <c r="U103" i="7"/>
  <c r="J103" i="11"/>
  <c r="U197" i="7"/>
  <c r="J197" i="11"/>
  <c r="Z166" i="7"/>
  <c r="O166" i="11"/>
  <c r="X56" i="7"/>
  <c r="M56" i="11"/>
  <c r="Y145" i="7"/>
  <c r="X121" i="7"/>
  <c r="M121" i="11"/>
  <c r="S121" i="8"/>
  <c r="Y193" i="7"/>
  <c r="N193" i="11"/>
  <c r="X65" i="7"/>
  <c r="M65" i="11"/>
  <c r="K90" i="11"/>
  <c r="V63" i="7"/>
  <c r="K63" i="11"/>
  <c r="N169" i="11"/>
  <c r="V163" i="7"/>
  <c r="K52" i="11"/>
  <c r="V52" i="7"/>
  <c r="X180" i="7"/>
  <c r="S180" i="8"/>
  <c r="M180" i="11"/>
  <c r="J149" i="11"/>
  <c r="U149" i="7"/>
  <c r="Q149" i="8"/>
  <c r="Y105" i="7"/>
  <c r="T105" i="8"/>
  <c r="Y122" i="7"/>
  <c r="N122" i="11"/>
  <c r="P168" i="11"/>
  <c r="AA168" i="7"/>
  <c r="V138" i="7"/>
  <c r="Y127" i="7"/>
  <c r="T127" i="8"/>
  <c r="AA83" i="7"/>
  <c r="P83" i="11"/>
  <c r="K142" i="11"/>
  <c r="R142" i="8"/>
  <c r="V142" i="7"/>
  <c r="M84" i="11"/>
  <c r="X84" i="7"/>
  <c r="S84" i="8"/>
  <c r="X196" i="7"/>
  <c r="Y183" i="7"/>
  <c r="N183" i="11"/>
  <c r="T183" i="8"/>
  <c r="Y190" i="7"/>
  <c r="N190" i="11"/>
  <c r="U96" i="7"/>
  <c r="J96" i="11"/>
  <c r="J127" i="11"/>
  <c r="U127" i="7"/>
  <c r="U79" i="7"/>
  <c r="J79" i="11"/>
  <c r="J56" i="11"/>
  <c r="U56" i="7"/>
  <c r="Y159" i="7"/>
  <c r="N159" i="11"/>
  <c r="V193" i="7"/>
  <c r="K193" i="11"/>
  <c r="U65" i="7"/>
  <c r="J65" i="11"/>
  <c r="N139" i="11"/>
  <c r="Y139" i="7"/>
  <c r="M174" i="11"/>
  <c r="V85" i="7"/>
  <c r="K85" i="11"/>
  <c r="U180" i="7"/>
  <c r="J180" i="11"/>
  <c r="N105" i="11"/>
  <c r="M113" i="11"/>
  <c r="X113" i="7"/>
  <c r="S113" i="8"/>
  <c r="Y129" i="7"/>
  <c r="T129" i="8"/>
  <c r="X73" i="7"/>
  <c r="M73" i="11"/>
  <c r="S73" i="8"/>
  <c r="X195" i="7"/>
  <c r="M195" i="11"/>
  <c r="S195" i="8"/>
  <c r="R156" i="8"/>
  <c r="Q140" i="8"/>
  <c r="Q105" i="8"/>
  <c r="J115" i="11"/>
  <c r="U115" i="7"/>
  <c r="K107" i="11"/>
  <c r="V107" i="7"/>
  <c r="Q71" i="8"/>
  <c r="K168" i="11"/>
  <c r="V168" i="7"/>
  <c r="U191" i="7"/>
  <c r="Q106" i="8"/>
  <c r="R93" i="8"/>
  <c r="U123" i="7"/>
  <c r="K127" i="11"/>
  <c r="K183" i="11"/>
  <c r="U196" i="7"/>
  <c r="K195" i="11"/>
  <c r="V195" i="7"/>
  <c r="K92" i="11"/>
  <c r="V92" i="7"/>
  <c r="T87" i="8"/>
  <c r="U48" i="7"/>
  <c r="Q154" i="8"/>
  <c r="V93" i="7"/>
  <c r="J88" i="11"/>
  <c r="J92" i="11"/>
  <c r="R197" i="8"/>
  <c r="M131" i="11"/>
  <c r="S131" i="8"/>
  <c r="X131" i="7"/>
  <c r="Y192" i="7"/>
  <c r="N192" i="11"/>
  <c r="T192" i="8"/>
  <c r="U147" i="7"/>
  <c r="J147" i="11"/>
  <c r="K105" i="11"/>
  <c r="V105" i="7"/>
  <c r="M115" i="11"/>
  <c r="S175" i="8"/>
  <c r="N168" i="11"/>
  <c r="U110" i="7"/>
  <c r="J110" i="11"/>
  <c r="J67" i="11"/>
  <c r="U67" i="7"/>
  <c r="Y83" i="7"/>
  <c r="N83" i="11"/>
  <c r="Y187" i="7"/>
  <c r="N187" i="11"/>
  <c r="K129" i="11"/>
  <c r="X123" i="7"/>
  <c r="V127" i="7"/>
  <c r="U133" i="7"/>
  <c r="J133" i="11"/>
  <c r="J196" i="11"/>
  <c r="N107" i="11"/>
  <c r="T176" i="8"/>
  <c r="N176" i="11"/>
  <c r="Y176" i="7"/>
  <c r="P60" i="11"/>
  <c r="AA60" i="7"/>
  <c r="Y168" i="7"/>
  <c r="R62" i="8"/>
  <c r="Q88" i="8"/>
  <c r="K83" i="11"/>
  <c r="V83" i="7"/>
  <c r="V187" i="7"/>
  <c r="K187" i="11"/>
  <c r="V129" i="7"/>
  <c r="V183" i="7"/>
  <c r="Y107" i="7"/>
  <c r="Y116" i="7"/>
  <c r="T116" i="8"/>
  <c r="N116" i="11"/>
  <c r="Y49" i="7"/>
  <c r="Y143" i="7"/>
  <c r="N143" i="11"/>
  <c r="T143" i="8"/>
  <c r="X119" i="7"/>
  <c r="M119" i="11"/>
  <c r="S119" i="8"/>
  <c r="U117" i="7"/>
  <c r="J117" i="11"/>
  <c r="U175" i="7"/>
  <c r="J175" i="11"/>
  <c r="K71" i="11"/>
  <c r="V71" i="7"/>
  <c r="U134" i="7"/>
  <c r="U73" i="7"/>
  <c r="J73" i="11"/>
  <c r="Q193" i="8"/>
  <c r="U89" i="7"/>
  <c r="J89" i="11"/>
  <c r="U84" i="7"/>
  <c r="J84" i="11"/>
  <c r="V51" i="7"/>
  <c r="Q181" i="8"/>
  <c r="Q99" i="8"/>
  <c r="J152" i="11"/>
  <c r="U193" i="7"/>
  <c r="K66" i="11"/>
  <c r="K167" i="11"/>
  <c r="V167" i="7"/>
  <c r="R167" i="8"/>
  <c r="V200" i="7"/>
  <c r="K200" i="11"/>
  <c r="V180" i="7"/>
  <c r="K180" i="11"/>
  <c r="R180" i="8"/>
  <c r="J71" i="11"/>
  <c r="O77" i="11"/>
  <c r="Z77" i="7"/>
  <c r="Y137" i="7"/>
  <c r="T137" i="8"/>
  <c r="N137" i="11"/>
  <c r="T182" i="8"/>
  <c r="Y182" i="7"/>
  <c r="N182" i="11"/>
  <c r="Y150" i="7"/>
  <c r="N150" i="11"/>
  <c r="T150" i="8"/>
  <c r="K135" i="11"/>
  <c r="V135" i="7"/>
  <c r="N198" i="11"/>
  <c r="Y198" i="7"/>
  <c r="T198" i="8"/>
  <c r="V171" i="7"/>
  <c r="K171" i="11"/>
  <c r="V89" i="7"/>
  <c r="K89" i="11"/>
  <c r="X182" i="7"/>
  <c r="K132" i="11"/>
  <c r="V132" i="7"/>
  <c r="M152" i="11"/>
  <c r="X152" i="7"/>
  <c r="S152" i="8"/>
  <c r="M93" i="11"/>
  <c r="S93" i="8"/>
  <c r="X93" i="7"/>
  <c r="X168" i="7"/>
  <c r="M168" i="11"/>
  <c r="S168" i="8"/>
  <c r="O112" i="11"/>
  <c r="Z112" i="7"/>
  <c r="S104" i="8"/>
  <c r="X104" i="7"/>
  <c r="M104" i="11"/>
  <c r="P95" i="11"/>
  <c r="AA95" i="7"/>
  <c r="M170" i="11"/>
  <c r="X170" i="7"/>
  <c r="S170" i="8"/>
  <c r="J76" i="11"/>
  <c r="U76" i="7"/>
  <c r="U113" i="7"/>
  <c r="J113" i="11"/>
  <c r="K57" i="11"/>
  <c r="V57" i="7"/>
  <c r="U68" i="7"/>
  <c r="J68" i="11"/>
  <c r="X175" i="7"/>
  <c r="X190" i="7"/>
  <c r="M190" i="11"/>
  <c r="U105" i="7"/>
  <c r="K115" i="11"/>
  <c r="V115" i="7"/>
  <c r="R115" i="8"/>
  <c r="U195" i="7"/>
  <c r="J195" i="11"/>
  <c r="K134" i="11"/>
  <c r="V134" i="7"/>
  <c r="R134" i="8"/>
  <c r="AA154" i="7"/>
  <c r="P154" i="11"/>
  <c r="U135" i="7"/>
  <c r="J135" i="11"/>
  <c r="K122" i="11"/>
  <c r="V122" i="7"/>
  <c r="V170" i="7"/>
  <c r="K170" i="11"/>
  <c r="U190" i="7"/>
  <c r="J190" i="11"/>
  <c r="V197" i="7"/>
  <c r="Q139" i="8"/>
  <c r="U139" i="7"/>
  <c r="J139" i="11"/>
  <c r="J154" i="11"/>
  <c r="X74" i="7"/>
  <c r="S74" i="8"/>
  <c r="M74" i="11"/>
  <c r="X107" i="7"/>
  <c r="S107" i="8"/>
  <c r="M107" i="11"/>
  <c r="R50" i="8"/>
  <c r="U101" i="7"/>
  <c r="U160" i="7"/>
  <c r="U109" i="7"/>
  <c r="K50" i="11"/>
  <c r="U74" i="7"/>
  <c r="V60" i="7"/>
  <c r="K60" i="11"/>
  <c r="X82" i="7"/>
  <c r="M82" i="11"/>
  <c r="V59" i="7"/>
  <c r="J128" i="11"/>
  <c r="X128" i="7"/>
  <c r="Z82" i="7"/>
  <c r="V154" i="7"/>
  <c r="K154" i="11"/>
  <c r="X100" i="7"/>
  <c r="M100" i="11"/>
  <c r="M58" i="11"/>
  <c r="V194" i="7"/>
  <c r="K194" i="11"/>
  <c r="R194" i="8"/>
  <c r="K101" i="11"/>
  <c r="V101" i="7"/>
  <c r="R101" i="8"/>
  <c r="K54" i="11"/>
  <c r="V54" i="7"/>
  <c r="J188" i="11"/>
  <c r="X141" i="7"/>
  <c r="J83" i="11"/>
  <c r="U83" i="7"/>
  <c r="Q101" i="8"/>
  <c r="K120" i="11"/>
  <c r="V120" i="7"/>
  <c r="M83" i="11"/>
  <c r="J74" i="11"/>
  <c r="Y60" i="7"/>
  <c r="J58" i="11"/>
  <c r="U58" i="7"/>
  <c r="N154" i="11"/>
  <c r="K199" i="11"/>
  <c r="R199" i="8"/>
  <c r="V77" i="7"/>
  <c r="J167" i="11"/>
  <c r="U167" i="7"/>
  <c r="Q200" i="8"/>
  <c r="Q86" i="8"/>
  <c r="N60" i="11"/>
  <c r="U57" i="7"/>
  <c r="Y154" i="7"/>
  <c r="V128" i="7"/>
  <c r="V199" i="7"/>
  <c r="U86" i="7"/>
  <c r="X77" i="7"/>
  <c r="M77" i="11"/>
  <c r="U168" i="7"/>
  <c r="J168" i="11"/>
  <c r="V137" i="7"/>
  <c r="K137" i="11"/>
  <c r="X112" i="7"/>
  <c r="M112" i="11"/>
  <c r="X91" i="7"/>
  <c r="U119" i="7"/>
  <c r="J119" i="11"/>
  <c r="Y125" i="7"/>
  <c r="N125" i="11"/>
  <c r="N95" i="11"/>
  <c r="Y95" i="7"/>
  <c r="M87" i="11"/>
  <c r="X87" i="7"/>
  <c r="U107" i="7"/>
  <c r="J107" i="11"/>
  <c r="M145" i="11"/>
  <c r="V65" i="7"/>
  <c r="K117" i="11"/>
  <c r="Y72" i="7"/>
  <c r="N72" i="11"/>
  <c r="J93" i="11"/>
  <c r="U93" i="7"/>
  <c r="U77" i="7"/>
  <c r="J77" i="11"/>
  <c r="V81" i="7"/>
  <c r="R77" i="8"/>
  <c r="J124" i="11"/>
  <c r="U112" i="7"/>
  <c r="J112" i="11"/>
  <c r="K74" i="11"/>
  <c r="J200" i="11"/>
  <c r="K126" i="11"/>
  <c r="N54" i="11"/>
  <c r="R128" i="8"/>
  <c r="V125" i="7"/>
  <c r="K125" i="11"/>
  <c r="V95" i="7"/>
  <c r="K95" i="11"/>
  <c r="U87" i="7"/>
  <c r="J87" i="11"/>
  <c r="V192" i="7"/>
  <c r="N61" i="11"/>
  <c r="Y61" i="7"/>
  <c r="T61" i="8"/>
  <c r="K136" i="11"/>
  <c r="V136" i="7"/>
  <c r="J78" i="11"/>
  <c r="J141" i="11"/>
  <c r="U141" i="7"/>
  <c r="U148" i="7"/>
  <c r="V126" i="7"/>
  <c r="J130" i="11"/>
  <c r="K143" i="11"/>
  <c r="V143" i="7"/>
  <c r="U131" i="7"/>
  <c r="J111" i="11"/>
  <c r="U111" i="7"/>
  <c r="N140" i="11"/>
  <c r="Y140" i="7"/>
  <c r="U172" i="7"/>
  <c r="J172" i="11"/>
  <c r="Y188" i="7"/>
  <c r="K192" i="11"/>
  <c r="K124" i="11"/>
  <c r="R136" i="8"/>
  <c r="J91" i="11"/>
  <c r="U91" i="7"/>
  <c r="R65" i="8"/>
  <c r="T188" i="8"/>
  <c r="U145" i="7"/>
  <c r="J145" i="11"/>
  <c r="R55" i="8"/>
  <c r="S128" i="8"/>
  <c r="K140" i="11"/>
  <c r="V140" i="7"/>
  <c r="N174" i="11"/>
  <c r="O100" i="11"/>
  <c r="R124" i="8"/>
  <c r="K55" i="11"/>
  <c r="V182" i="7"/>
  <c r="K182" i="11"/>
  <c r="J104" i="11"/>
  <c r="U104" i="7"/>
  <c r="U170" i="7"/>
  <c r="J170" i="11"/>
  <c r="K150" i="11"/>
  <c r="V150" i="7"/>
  <c r="K133" i="11"/>
  <c r="R144" i="8"/>
  <c r="M189" i="11"/>
  <c r="X189" i="7"/>
  <c r="S189" i="8"/>
  <c r="V119" i="7"/>
  <c r="K119" i="11"/>
  <c r="Q55" i="8"/>
  <c r="Y69" i="7"/>
  <c r="K144" i="11"/>
  <c r="V69" i="7"/>
  <c r="K173" i="11"/>
  <c r="K72" i="11"/>
  <c r="V72" i="7"/>
  <c r="S59" i="8"/>
  <c r="M59" i="11"/>
  <c r="X59" i="7"/>
  <c r="U161" i="7"/>
  <c r="U55" i="7"/>
  <c r="N184" i="11"/>
  <c r="T184" i="8"/>
  <c r="R84" i="8"/>
  <c r="V82" i="7"/>
  <c r="S70" i="8"/>
  <c r="X70" i="7"/>
  <c r="M70" i="11"/>
  <c r="N119" i="11"/>
  <c r="T119" i="8"/>
  <c r="J70" i="11"/>
  <c r="U70" i="7"/>
  <c r="Q75" i="8"/>
  <c r="S54" i="8"/>
  <c r="K78" i="11"/>
  <c r="V78" i="7"/>
  <c r="R78" i="8"/>
  <c r="J54" i="11"/>
  <c r="U54" i="7"/>
  <c r="X54" i="7"/>
  <c r="J69" i="11"/>
  <c r="Q52" i="8"/>
  <c r="N161" i="11"/>
  <c r="T161" i="8"/>
  <c r="U52" i="7"/>
  <c r="U97" i="7"/>
  <c r="J97" i="11"/>
  <c r="Q97" i="8"/>
  <c r="Q69" i="8"/>
  <c r="J59" i="11"/>
  <c r="U59" i="7"/>
  <c r="V179" i="7"/>
  <c r="R179" i="8"/>
  <c r="V175" i="7"/>
  <c r="R175" i="8"/>
  <c r="K175" i="11"/>
  <c r="K153" i="11"/>
  <c r="V153" i="7"/>
  <c r="R153" i="8"/>
  <c r="U75" i="7"/>
  <c r="X138" i="7"/>
  <c r="Q60" i="8"/>
  <c r="U60" i="7"/>
  <c r="K161" i="11"/>
  <c r="V161" i="7"/>
  <c r="X95" i="7" l="1"/>
  <c r="N185" i="11"/>
  <c r="X124" i="7"/>
  <c r="N173" i="11"/>
  <c r="M62" i="11"/>
  <c r="X62" i="7"/>
  <c r="M92" i="11"/>
  <c r="S123" i="8"/>
  <c r="Z123" i="7" s="1"/>
  <c r="T49" i="8"/>
  <c r="AA49" i="7" s="1"/>
  <c r="X192" i="7"/>
  <c r="O172" i="11"/>
  <c r="Y59" i="7"/>
  <c r="S192" i="8"/>
  <c r="O192" i="11" s="1"/>
  <c r="S182" i="8"/>
  <c r="O182" i="11" s="1"/>
  <c r="T59" i="8"/>
  <c r="AA59" i="7" s="1"/>
  <c r="N172" i="11"/>
  <c r="S50" i="8"/>
  <c r="O50" i="11" s="1"/>
  <c r="Y102" i="7"/>
  <c r="O167" i="11"/>
  <c r="Y149" i="7"/>
  <c r="Y103" i="7"/>
  <c r="N133" i="11"/>
  <c r="X165" i="7"/>
  <c r="Y163" i="7"/>
  <c r="AA54" i="7"/>
  <c r="N138" i="11"/>
  <c r="Y172" i="7"/>
  <c r="N82" i="11"/>
  <c r="O57" i="11"/>
  <c r="X136" i="7"/>
  <c r="M136" i="11"/>
  <c r="Y76" i="7"/>
  <c r="Y123" i="7"/>
  <c r="S191" i="8"/>
  <c r="O191" i="11" s="1"/>
  <c r="T48" i="8"/>
  <c r="AA48" i="7" s="1"/>
  <c r="S130" i="8"/>
  <c r="Z130" i="7" s="1"/>
  <c r="T81" i="8"/>
  <c r="AA81" i="7" s="1"/>
  <c r="M134" i="11"/>
  <c r="N81" i="11"/>
  <c r="Z80" i="7"/>
  <c r="T75" i="8"/>
  <c r="P75" i="11" s="1"/>
  <c r="Y75" i="7"/>
  <c r="S160" i="8"/>
  <c r="O160" i="11" s="1"/>
  <c r="M160" i="11"/>
  <c r="M98" i="11"/>
  <c r="T86" i="8"/>
  <c r="P86" i="11" s="1"/>
  <c r="AA74" i="7"/>
  <c r="M130" i="11"/>
  <c r="Y86" i="7"/>
  <c r="S64" i="8"/>
  <c r="Z64" i="7" s="1"/>
  <c r="M148" i="11"/>
  <c r="N74" i="11"/>
  <c r="X64" i="7"/>
  <c r="S51" i="8"/>
  <c r="Z51" i="7" s="1"/>
  <c r="Y74" i="7"/>
  <c r="T130" i="8"/>
  <c r="AA66" i="7"/>
  <c r="X163" i="7"/>
  <c r="S165" i="8"/>
  <c r="O165" i="11" s="1"/>
  <c r="T163" i="8"/>
  <c r="AA163" i="7" s="1"/>
  <c r="N48" i="11"/>
  <c r="M124" i="11"/>
  <c r="N66" i="11"/>
  <c r="Y160" i="7"/>
  <c r="M66" i="11"/>
  <c r="M150" i="11"/>
  <c r="N160" i="11"/>
  <c r="T146" i="8"/>
  <c r="AA146" i="7" s="1"/>
  <c r="N110" i="11"/>
  <c r="X66" i="7"/>
  <c r="T51" i="8"/>
  <c r="AA51" i="7" s="1"/>
  <c r="AA147" i="7"/>
  <c r="S150" i="8"/>
  <c r="Z150" i="7" s="1"/>
  <c r="T165" i="8"/>
  <c r="P165" i="11" s="1"/>
  <c r="Y66" i="7"/>
  <c r="X161" i="7"/>
  <c r="Y51" i="7"/>
  <c r="Y165" i="7"/>
  <c r="S163" i="8"/>
  <c r="Z163" i="7" s="1"/>
  <c r="S161" i="8"/>
  <c r="Z161" i="7" s="1"/>
  <c r="T173" i="8"/>
  <c r="AA173" i="7" s="1"/>
  <c r="X92" i="7"/>
  <c r="S95" i="8"/>
  <c r="O95" i="11" s="1"/>
  <c r="N146" i="11"/>
  <c r="T185" i="8"/>
  <c r="P185" i="11" s="1"/>
  <c r="S156" i="8"/>
  <c r="Z156" i="7" s="1"/>
  <c r="Y162" i="7"/>
  <c r="N117" i="11"/>
  <c r="X156" i="7"/>
  <c r="T189" i="8"/>
  <c r="P189" i="11" s="1"/>
  <c r="N162" i="11"/>
  <c r="N87" i="11"/>
  <c r="T117" i="8"/>
  <c r="P117" i="11" s="1"/>
  <c r="Y189" i="7"/>
  <c r="X50" i="7"/>
  <c r="Z141" i="7"/>
  <c r="Y138" i="7"/>
  <c r="Y133" i="7"/>
  <c r="S177" i="8"/>
  <c r="O177" i="11" s="1"/>
  <c r="Y68" i="7"/>
  <c r="X174" i="7"/>
  <c r="Y177" i="7"/>
  <c r="M138" i="11"/>
  <c r="N68" i="11"/>
  <c r="P68" i="11"/>
  <c r="T177" i="8"/>
  <c r="P177" i="11" s="1"/>
  <c r="X134" i="7"/>
  <c r="T149" i="8"/>
  <c r="P149" i="11" s="1"/>
  <c r="Y56" i="7"/>
  <c r="O114" i="11"/>
  <c r="X177" i="7"/>
  <c r="T82" i="8"/>
  <c r="AA82" i="7" s="1"/>
  <c r="X57" i="7"/>
  <c r="Z115" i="7"/>
  <c r="AA76" i="7"/>
  <c r="M57" i="11"/>
  <c r="S63" i="8"/>
  <c r="Z63" i="7" s="1"/>
  <c r="O197" i="11"/>
  <c r="N88" i="11"/>
  <c r="P120" i="11"/>
  <c r="N76" i="11"/>
  <c r="M63" i="11"/>
  <c r="Y88" i="7"/>
  <c r="S148" i="8"/>
  <c r="O148" i="11" s="1"/>
  <c r="X51" i="7"/>
  <c r="M114" i="11"/>
  <c r="X114" i="7"/>
  <c r="T152" i="8"/>
  <c r="P152" i="11" s="1"/>
  <c r="Y112" i="7"/>
  <c r="N152" i="11"/>
  <c r="N96" i="11"/>
  <c r="T112" i="8"/>
  <c r="AA112" i="7" s="1"/>
  <c r="X188" i="7"/>
  <c r="Y96" i="7"/>
  <c r="S188" i="8"/>
  <c r="Z188" i="7" s="1"/>
  <c r="T102" i="8"/>
  <c r="Y147" i="7"/>
  <c r="N103" i="11"/>
  <c r="O134" i="11"/>
  <c r="S98" i="8"/>
  <c r="Z98" i="7" s="1"/>
  <c r="T110" i="8"/>
  <c r="AA110" i="7" s="1"/>
  <c r="N147" i="11"/>
  <c r="N56" i="11"/>
  <c r="T123" i="8"/>
  <c r="P123" i="11" s="1"/>
  <c r="T69" i="8"/>
  <c r="Z92" i="7"/>
  <c r="P85" i="11"/>
  <c r="Z66" i="7"/>
  <c r="O111" i="11"/>
  <c r="O117" i="11"/>
  <c r="O183" i="11"/>
  <c r="AA162" i="7"/>
  <c r="Z187" i="7"/>
  <c r="P56" i="11"/>
  <c r="AA92" i="7"/>
  <c r="AA160" i="7"/>
  <c r="AA195" i="7"/>
  <c r="O58" i="11"/>
  <c r="O83" i="11"/>
  <c r="AA138" i="7"/>
  <c r="P138" i="11"/>
  <c r="N90" i="11"/>
  <c r="P133" i="11"/>
  <c r="AA133" i="7"/>
  <c r="AA169" i="7"/>
  <c r="P169" i="11"/>
  <c r="S158" i="8"/>
  <c r="Z158" i="7" s="1"/>
  <c r="M158" i="11"/>
  <c r="O145" i="11"/>
  <c r="Z145" i="7"/>
  <c r="M78" i="11"/>
  <c r="S78" i="8"/>
  <c r="P174" i="11"/>
  <c r="AA174" i="7"/>
  <c r="O91" i="11"/>
  <c r="Z91" i="7"/>
  <c r="M151" i="11"/>
  <c r="S151" i="8"/>
  <c r="S109" i="8"/>
  <c r="M109" i="11"/>
  <c r="Y90" i="7"/>
  <c r="O173" i="11"/>
  <c r="AA90" i="7"/>
  <c r="O62" i="11"/>
  <c r="Z62" i="7"/>
  <c r="Z79" i="7"/>
  <c r="O79" i="11"/>
  <c r="N194" i="11"/>
  <c r="Y194" i="7"/>
  <c r="T194" i="8"/>
  <c r="N175" i="11"/>
  <c r="Y175" i="7"/>
  <c r="T175" i="8"/>
  <c r="X52" i="7"/>
  <c r="M52" i="11"/>
  <c r="S52" i="8"/>
  <c r="X97" i="7"/>
  <c r="M97" i="11"/>
  <c r="S97" i="8"/>
  <c r="X55" i="7"/>
  <c r="M55" i="11"/>
  <c r="S55" i="8"/>
  <c r="Z189" i="7"/>
  <c r="O189" i="11"/>
  <c r="Z152" i="7"/>
  <c r="O152" i="11"/>
  <c r="AA182" i="7"/>
  <c r="P182" i="11"/>
  <c r="O119" i="11"/>
  <c r="Z119" i="7"/>
  <c r="P176" i="11"/>
  <c r="AA176" i="7"/>
  <c r="Z175" i="7"/>
  <c r="O175" i="11"/>
  <c r="S105" i="8"/>
  <c r="X105" i="7"/>
  <c r="M105" i="11"/>
  <c r="Z113" i="7"/>
  <c r="O113" i="11"/>
  <c r="Z174" i="7"/>
  <c r="O174" i="11"/>
  <c r="Z180" i="7"/>
  <c r="O180" i="11"/>
  <c r="P132" i="11"/>
  <c r="AA132" i="7"/>
  <c r="O68" i="11"/>
  <c r="Z68" i="7"/>
  <c r="X85" i="7"/>
  <c r="M85" i="11"/>
  <c r="S85" i="8"/>
  <c r="Y109" i="7"/>
  <c r="N109" i="11"/>
  <c r="T109" i="8"/>
  <c r="Z143" i="7"/>
  <c r="O143" i="11"/>
  <c r="AA99" i="7"/>
  <c r="P99" i="11"/>
  <c r="AA148" i="7"/>
  <c r="P148" i="11"/>
  <c r="N164" i="11"/>
  <c r="Y164" i="7"/>
  <c r="T164" i="8"/>
  <c r="O157" i="11"/>
  <c r="Z157" i="7"/>
  <c r="AA113" i="7"/>
  <c r="P113" i="11"/>
  <c r="P166" i="11"/>
  <c r="AA166" i="7"/>
  <c r="P186" i="11"/>
  <c r="AA186" i="7"/>
  <c r="AA104" i="7"/>
  <c r="P104" i="11"/>
  <c r="O94" i="11"/>
  <c r="Z94" i="7"/>
  <c r="O90" i="11"/>
  <c r="Z90" i="7"/>
  <c r="AA70" i="7"/>
  <c r="P70" i="11"/>
  <c r="P119" i="11"/>
  <c r="AA119" i="7"/>
  <c r="S140" i="8"/>
  <c r="M140" i="11"/>
  <c r="X140" i="7"/>
  <c r="Z48" i="7"/>
  <c r="O48" i="11"/>
  <c r="Y108" i="7"/>
  <c r="T108" i="8"/>
  <c r="N108" i="11"/>
  <c r="Z76" i="7"/>
  <c r="O76" i="11"/>
  <c r="M159" i="11"/>
  <c r="X159" i="7"/>
  <c r="S159" i="8"/>
  <c r="N118" i="11"/>
  <c r="Y118" i="7"/>
  <c r="T118" i="8"/>
  <c r="P155" i="11"/>
  <c r="AA155" i="7"/>
  <c r="P121" i="11"/>
  <c r="AA121" i="7"/>
  <c r="AA91" i="7"/>
  <c r="P91" i="11"/>
  <c r="X118" i="7"/>
  <c r="M118" i="11"/>
  <c r="S118" i="8"/>
  <c r="Y179" i="7"/>
  <c r="T179" i="8"/>
  <c r="N179" i="11"/>
  <c r="Y136" i="7"/>
  <c r="T136" i="8"/>
  <c r="N136" i="11"/>
  <c r="AA137" i="7"/>
  <c r="P137" i="11"/>
  <c r="M88" i="11"/>
  <c r="X88" i="7"/>
  <c r="S88" i="8"/>
  <c r="N156" i="11"/>
  <c r="Y156" i="7"/>
  <c r="T156" i="8"/>
  <c r="P105" i="11"/>
  <c r="AA105" i="7"/>
  <c r="AA126" i="7"/>
  <c r="P126" i="11"/>
  <c r="P52" i="11"/>
  <c r="AA52" i="7"/>
  <c r="T111" i="8"/>
  <c r="N111" i="11"/>
  <c r="Y111" i="7"/>
  <c r="X178" i="7"/>
  <c r="S178" i="8"/>
  <c r="M178" i="11"/>
  <c r="M81" i="11"/>
  <c r="S81" i="8"/>
  <c r="X81" i="7"/>
  <c r="AA171" i="7"/>
  <c r="P171" i="11"/>
  <c r="P114" i="11"/>
  <c r="AA114" i="7"/>
  <c r="P64" i="11"/>
  <c r="AA64" i="7"/>
  <c r="Z199" i="7"/>
  <c r="O199" i="11"/>
  <c r="Y180" i="7"/>
  <c r="N180" i="11"/>
  <c r="T180" i="8"/>
  <c r="T197" i="8"/>
  <c r="Y197" i="7"/>
  <c r="N197" i="11"/>
  <c r="O138" i="11"/>
  <c r="Z138" i="7"/>
  <c r="O59" i="11"/>
  <c r="Z59" i="7"/>
  <c r="AA188" i="7"/>
  <c r="P188" i="11"/>
  <c r="T77" i="8"/>
  <c r="N77" i="11"/>
  <c r="Y77" i="7"/>
  <c r="Y115" i="7"/>
  <c r="N115" i="11"/>
  <c r="T115" i="8"/>
  <c r="P150" i="11"/>
  <c r="AA150" i="7"/>
  <c r="M193" i="11"/>
  <c r="S193" i="8"/>
  <c r="X193" i="7"/>
  <c r="P143" i="11"/>
  <c r="AA143" i="7"/>
  <c r="S71" i="8"/>
  <c r="M71" i="11"/>
  <c r="X71" i="7"/>
  <c r="O195" i="11"/>
  <c r="Z195" i="7"/>
  <c r="O73" i="11"/>
  <c r="Z73" i="7"/>
  <c r="P183" i="11"/>
  <c r="AA183" i="7"/>
  <c r="Y142" i="7"/>
  <c r="N142" i="11"/>
  <c r="T142" i="8"/>
  <c r="AA57" i="7"/>
  <c r="P57" i="11"/>
  <c r="P135" i="11"/>
  <c r="AA135" i="7"/>
  <c r="N67" i="11"/>
  <c r="Y67" i="7"/>
  <c r="T67" i="8"/>
  <c r="X49" i="7"/>
  <c r="S49" i="8"/>
  <c r="M49" i="11"/>
  <c r="O110" i="11"/>
  <c r="Z110" i="7"/>
  <c r="Z135" i="7"/>
  <c r="O135" i="11"/>
  <c r="P79" i="11"/>
  <c r="AA79" i="7"/>
  <c r="Z120" i="7"/>
  <c r="O120" i="11"/>
  <c r="O186" i="11"/>
  <c r="Z186" i="7"/>
  <c r="N128" i="11"/>
  <c r="Y128" i="7"/>
  <c r="T128" i="8"/>
  <c r="O54" i="11"/>
  <c r="Z54" i="7"/>
  <c r="Y84" i="7"/>
  <c r="N84" i="11"/>
  <c r="T84" i="8"/>
  <c r="Z128" i="7"/>
  <c r="O128" i="11"/>
  <c r="T65" i="8"/>
  <c r="N65" i="11"/>
  <c r="Y65" i="7"/>
  <c r="P61" i="11"/>
  <c r="AA61" i="7"/>
  <c r="O107" i="11"/>
  <c r="Z107" i="7"/>
  <c r="X139" i="7"/>
  <c r="M139" i="11"/>
  <c r="S139" i="8"/>
  <c r="N134" i="11"/>
  <c r="Y134" i="7"/>
  <c r="T134" i="8"/>
  <c r="O104" i="11"/>
  <c r="Z104" i="7"/>
  <c r="P198" i="11"/>
  <c r="AA198" i="7"/>
  <c r="X99" i="7"/>
  <c r="M99" i="11"/>
  <c r="S99" i="8"/>
  <c r="AA96" i="7"/>
  <c r="P96" i="11"/>
  <c r="P49" i="11"/>
  <c r="X149" i="7"/>
  <c r="M149" i="11"/>
  <c r="S149" i="8"/>
  <c r="O89" i="11"/>
  <c r="Z89" i="7"/>
  <c r="AA170" i="7"/>
  <c r="P170" i="11"/>
  <c r="P89" i="11"/>
  <c r="AA89" i="7"/>
  <c r="M194" i="11"/>
  <c r="X194" i="7"/>
  <c r="S194" i="8"/>
  <c r="Z136" i="7"/>
  <c r="O136" i="11"/>
  <c r="P88" i="11"/>
  <c r="AA88" i="7"/>
  <c r="Z147" i="7"/>
  <c r="O147" i="11"/>
  <c r="X61" i="7"/>
  <c r="M61" i="11"/>
  <c r="S61" i="8"/>
  <c r="Z185" i="7"/>
  <c r="O185" i="11"/>
  <c r="Z162" i="7"/>
  <c r="O162" i="11"/>
  <c r="P98" i="11"/>
  <c r="AA98" i="7"/>
  <c r="AA53" i="7"/>
  <c r="P53" i="11"/>
  <c r="T78" i="8"/>
  <c r="N78" i="11"/>
  <c r="Y78" i="7"/>
  <c r="X60" i="7"/>
  <c r="M60" i="11"/>
  <c r="S60" i="8"/>
  <c r="N50" i="11"/>
  <c r="Y50" i="7"/>
  <c r="T50" i="8"/>
  <c r="Y153" i="7"/>
  <c r="N153" i="11"/>
  <c r="T153" i="8"/>
  <c r="AA161" i="7"/>
  <c r="P161" i="11"/>
  <c r="S75" i="8"/>
  <c r="M75" i="11"/>
  <c r="X75" i="7"/>
  <c r="O70" i="11"/>
  <c r="Z70" i="7"/>
  <c r="O124" i="11"/>
  <c r="Z124" i="7"/>
  <c r="N124" i="11"/>
  <c r="T124" i="8"/>
  <c r="Y124" i="7"/>
  <c r="Y55" i="7"/>
  <c r="N55" i="11"/>
  <c r="T55" i="8"/>
  <c r="N199" i="11"/>
  <c r="Y199" i="7"/>
  <c r="T199" i="8"/>
  <c r="O170" i="11"/>
  <c r="Z170" i="7"/>
  <c r="S181" i="8"/>
  <c r="X181" i="7"/>
  <c r="M181" i="11"/>
  <c r="O131" i="11"/>
  <c r="Z131" i="7"/>
  <c r="M154" i="11"/>
  <c r="X154" i="7"/>
  <c r="S154" i="8"/>
  <c r="O196" i="11"/>
  <c r="Z196" i="7"/>
  <c r="S126" i="8"/>
  <c r="X126" i="7"/>
  <c r="M126" i="11"/>
  <c r="O67" i="11"/>
  <c r="Z67" i="7"/>
  <c r="N58" i="11"/>
  <c r="Y58" i="7"/>
  <c r="T58" i="8"/>
  <c r="X198" i="7"/>
  <c r="S198" i="8"/>
  <c r="M198" i="11"/>
  <c r="Z116" i="7"/>
  <c r="O116" i="11"/>
  <c r="P106" i="11"/>
  <c r="AA106" i="7"/>
  <c r="P141" i="11"/>
  <c r="AA141" i="7"/>
  <c r="Z164" i="7"/>
  <c r="O164" i="11"/>
  <c r="Z129" i="7"/>
  <c r="O129" i="11"/>
  <c r="AA196" i="7"/>
  <c r="P196" i="11"/>
  <c r="Z169" i="7"/>
  <c r="O169" i="11"/>
  <c r="Z137" i="7"/>
  <c r="O137" i="11"/>
  <c r="M132" i="11"/>
  <c r="S132" i="8"/>
  <c r="X132" i="7"/>
  <c r="X200" i="7"/>
  <c r="M200" i="11"/>
  <c r="S200" i="8"/>
  <c r="AA184" i="7"/>
  <c r="P184" i="11"/>
  <c r="O93" i="11"/>
  <c r="Z93" i="7"/>
  <c r="Y167" i="7"/>
  <c r="T167" i="8"/>
  <c r="N167" i="11"/>
  <c r="P192" i="11"/>
  <c r="AA192" i="7"/>
  <c r="P172" i="11"/>
  <c r="AA172" i="7"/>
  <c r="T93" i="8"/>
  <c r="N93" i="11"/>
  <c r="Y93" i="7"/>
  <c r="AA129" i="7"/>
  <c r="P129" i="11"/>
  <c r="O121" i="11"/>
  <c r="Z121" i="7"/>
  <c r="AA191" i="7"/>
  <c r="P191" i="11"/>
  <c r="AA200" i="7"/>
  <c r="P200" i="11"/>
  <c r="M102" i="11"/>
  <c r="S102" i="8"/>
  <c r="X102" i="7"/>
  <c r="P158" i="11"/>
  <c r="AA158" i="7"/>
  <c r="Y157" i="7"/>
  <c r="T157" i="8"/>
  <c r="N157" i="11"/>
  <c r="O153" i="11"/>
  <c r="Z153" i="7"/>
  <c r="M142" i="11"/>
  <c r="X142" i="7"/>
  <c r="S142" i="8"/>
  <c r="M101" i="11"/>
  <c r="X101" i="7"/>
  <c r="S101" i="8"/>
  <c r="Y144" i="7"/>
  <c r="N144" i="11"/>
  <c r="T144" i="8"/>
  <c r="S69" i="8"/>
  <c r="M69" i="11"/>
  <c r="X69" i="7"/>
  <c r="X86" i="7"/>
  <c r="M86" i="11"/>
  <c r="S86" i="8"/>
  <c r="N101" i="11"/>
  <c r="Y101" i="7"/>
  <c r="T101" i="8"/>
  <c r="Z74" i="7"/>
  <c r="O74" i="11"/>
  <c r="O168" i="11"/>
  <c r="Z168" i="7"/>
  <c r="AA116" i="7"/>
  <c r="P116" i="11"/>
  <c r="N62" i="11"/>
  <c r="Y62" i="7"/>
  <c r="T62" i="8"/>
  <c r="AA87" i="7"/>
  <c r="P87" i="11"/>
  <c r="X106" i="7"/>
  <c r="M106" i="11"/>
  <c r="S106" i="8"/>
  <c r="O84" i="11"/>
  <c r="Z84" i="7"/>
  <c r="P127" i="11"/>
  <c r="AA127" i="7"/>
  <c r="X72" i="7"/>
  <c r="M72" i="11"/>
  <c r="S72" i="8"/>
  <c r="P71" i="11"/>
  <c r="AA71" i="7"/>
  <c r="X155" i="7"/>
  <c r="M155" i="11"/>
  <c r="S155" i="8"/>
  <c r="Y97" i="7"/>
  <c r="N97" i="11"/>
  <c r="T97" i="8"/>
  <c r="Z133" i="7"/>
  <c r="O133" i="11"/>
  <c r="Y131" i="7"/>
  <c r="N131" i="11"/>
  <c r="T131" i="8"/>
  <c r="Z127" i="7"/>
  <c r="O127" i="11"/>
  <c r="Z176" i="7"/>
  <c r="O176" i="11"/>
  <c r="P103" i="11"/>
  <c r="AA103" i="7"/>
  <c r="AA151" i="7"/>
  <c r="P151" i="11"/>
  <c r="M179" i="11"/>
  <c r="X179" i="7"/>
  <c r="S179" i="8"/>
  <c r="O123" i="11" l="1"/>
  <c r="Z192" i="7"/>
  <c r="Z182" i="7"/>
  <c r="O64" i="11"/>
  <c r="P59" i="11"/>
  <c r="AA86" i="7"/>
  <c r="Z50" i="7"/>
  <c r="AA189" i="7"/>
  <c r="AA177" i="7"/>
  <c r="AA165" i="7"/>
  <c r="Z160" i="7"/>
  <c r="P173" i="11"/>
  <c r="Z148" i="7"/>
  <c r="P146" i="11"/>
  <c r="P48" i="11"/>
  <c r="Z95" i="7"/>
  <c r="Z165" i="7"/>
  <c r="P81" i="11"/>
  <c r="P163" i="11"/>
  <c r="AA123" i="7"/>
  <c r="O150" i="11"/>
  <c r="Z191" i="7"/>
  <c r="P82" i="11"/>
  <c r="AA152" i="7"/>
  <c r="O161" i="11"/>
  <c r="AA75" i="7"/>
  <c r="O130" i="11"/>
  <c r="AA117" i="7"/>
  <c r="O51" i="11"/>
  <c r="AA185" i="7"/>
  <c r="O156" i="11"/>
  <c r="O188" i="11"/>
  <c r="AA130" i="7"/>
  <c r="P130" i="11"/>
  <c r="Z177" i="7"/>
  <c r="P51" i="11"/>
  <c r="O163" i="11"/>
  <c r="AA149" i="7"/>
  <c r="O63" i="11"/>
  <c r="O98" i="11"/>
  <c r="P102" i="11"/>
  <c r="AA102" i="7"/>
  <c r="P112" i="11"/>
  <c r="P110" i="11"/>
  <c r="P69" i="11"/>
  <c r="AA69" i="7"/>
  <c r="O158" i="11"/>
  <c r="O151" i="11"/>
  <c r="Z151" i="7"/>
  <c r="Z109" i="7"/>
  <c r="O109" i="11"/>
  <c r="Z78" i="7"/>
  <c r="O78" i="11"/>
  <c r="P131" i="11"/>
  <c r="AA131" i="7"/>
  <c r="P101" i="11"/>
  <c r="AA101" i="7"/>
  <c r="Z102" i="7"/>
  <c r="O102" i="11"/>
  <c r="AA93" i="7"/>
  <c r="P93" i="11"/>
  <c r="O154" i="11"/>
  <c r="Z154" i="7"/>
  <c r="P128" i="11"/>
  <c r="AA128" i="7"/>
  <c r="P197" i="11"/>
  <c r="AA197" i="7"/>
  <c r="O88" i="11"/>
  <c r="Z88" i="7"/>
  <c r="O179" i="11"/>
  <c r="Z179" i="7"/>
  <c r="O155" i="11"/>
  <c r="Z155" i="7"/>
  <c r="Z132" i="7"/>
  <c r="O132" i="11"/>
  <c r="AA58" i="7"/>
  <c r="P58" i="11"/>
  <c r="Z181" i="7"/>
  <c r="O181" i="11"/>
  <c r="O61" i="11"/>
  <c r="Z61" i="7"/>
  <c r="O149" i="11"/>
  <c r="Z149" i="7"/>
  <c r="P180" i="11"/>
  <c r="AA180" i="7"/>
  <c r="AA156" i="7"/>
  <c r="P156" i="11"/>
  <c r="Z97" i="7"/>
  <c r="O97" i="11"/>
  <c r="O52" i="11"/>
  <c r="Z52" i="7"/>
  <c r="AA153" i="7"/>
  <c r="P153" i="11"/>
  <c r="P77" i="11"/>
  <c r="AA77" i="7"/>
  <c r="O178" i="11"/>
  <c r="Z178" i="7"/>
  <c r="O200" i="11"/>
  <c r="Z200" i="7"/>
  <c r="Z99" i="7"/>
  <c r="O99" i="11"/>
  <c r="P179" i="11"/>
  <c r="AA179" i="7"/>
  <c r="Z159" i="7"/>
  <c r="O159" i="11"/>
  <c r="Z86" i="7"/>
  <c r="O86" i="11"/>
  <c r="P144" i="11"/>
  <c r="AA144" i="7"/>
  <c r="Z142" i="7"/>
  <c r="O142" i="11"/>
  <c r="AA157" i="7"/>
  <c r="P157" i="11"/>
  <c r="O126" i="11"/>
  <c r="Z126" i="7"/>
  <c r="AA124" i="7"/>
  <c r="P124" i="11"/>
  <c r="P134" i="11"/>
  <c r="AA134" i="7"/>
  <c r="P65" i="11"/>
  <c r="AA65" i="7"/>
  <c r="AA115" i="7"/>
  <c r="P115" i="11"/>
  <c r="Z85" i="7"/>
  <c r="O85" i="11"/>
  <c r="AA194" i="7"/>
  <c r="P194" i="11"/>
  <c r="Z69" i="7"/>
  <c r="O69" i="11"/>
  <c r="Z118" i="7"/>
  <c r="O118" i="11"/>
  <c r="O140" i="11"/>
  <c r="Z140" i="7"/>
  <c r="O55" i="11"/>
  <c r="Z55" i="7"/>
  <c r="AA175" i="7"/>
  <c r="P175" i="11"/>
  <c r="Z101" i="7"/>
  <c r="O101" i="11"/>
  <c r="P78" i="11"/>
  <c r="AA78" i="7"/>
  <c r="O49" i="11"/>
  <c r="Z49" i="7"/>
  <c r="P142" i="11"/>
  <c r="AA142" i="7"/>
  <c r="O106" i="11"/>
  <c r="Z106" i="7"/>
  <c r="P50" i="11"/>
  <c r="AA50" i="7"/>
  <c r="Z60" i="7"/>
  <c r="O60" i="11"/>
  <c r="P118" i="11"/>
  <c r="AA118" i="7"/>
  <c r="P164" i="11"/>
  <c r="AA164" i="7"/>
  <c r="P167" i="11"/>
  <c r="AA167" i="7"/>
  <c r="AA199" i="7"/>
  <c r="P199" i="11"/>
  <c r="O139" i="11"/>
  <c r="Z139" i="7"/>
  <c r="P84" i="11"/>
  <c r="AA84" i="7"/>
  <c r="O105" i="11"/>
  <c r="Z105" i="7"/>
  <c r="P97" i="11"/>
  <c r="AA97" i="7"/>
  <c r="P67" i="11"/>
  <c r="AA67" i="7"/>
  <c r="AA111" i="7"/>
  <c r="P111" i="11"/>
  <c r="P62" i="11"/>
  <c r="AA62" i="7"/>
  <c r="O198" i="11"/>
  <c r="Z198" i="7"/>
  <c r="P55" i="11"/>
  <c r="AA55" i="7"/>
  <c r="Z75" i="7"/>
  <c r="O75" i="11"/>
  <c r="Z71" i="7"/>
  <c r="O71" i="11"/>
  <c r="Z193" i="7"/>
  <c r="O193" i="11"/>
  <c r="Z81" i="7"/>
  <c r="O81" i="11"/>
  <c r="P136" i="11"/>
  <c r="AA136" i="7"/>
  <c r="O72" i="11"/>
  <c r="Z72" i="7"/>
  <c r="Z194" i="7"/>
  <c r="O194" i="11"/>
  <c r="AA108" i="7"/>
  <c r="P108" i="11"/>
  <c r="AA109" i="7"/>
  <c r="P109" i="11"/>
  <c r="X4" i="11"/>
  <c r="Y4" i="11"/>
  <c r="Z4" i="8"/>
  <c r="AC4" i="8" s="1"/>
  <c r="AA4" i="8"/>
  <c r="AA4" i="11" s="1"/>
  <c r="AC4" i="11" l="1"/>
  <c r="AE4" i="8"/>
  <c r="AE4" i="11" s="1"/>
  <c r="Z4" i="11"/>
  <c r="AD4" i="8"/>
  <c r="AD4" i="11" l="1"/>
  <c r="AF4" i="8"/>
  <c r="AF4" i="11" s="1"/>
  <c r="AA677" i="8"/>
  <c r="Z677" i="8"/>
  <c r="Z630" i="8"/>
  <c r="AA630" i="8"/>
  <c r="Z369" i="8"/>
  <c r="AC369" i="8" s="1"/>
  <c r="AE369" i="8" s="1"/>
  <c r="AA369" i="8"/>
  <c r="AD369" i="8" s="1"/>
  <c r="AF369" i="8" s="1"/>
  <c r="Z962" i="8"/>
  <c r="AA962" i="8"/>
  <c r="Z989" i="8"/>
  <c r="AA989" i="8"/>
  <c r="Z601" i="8"/>
  <c r="AA601" i="8"/>
  <c r="AA938" i="8"/>
  <c r="AD938" i="8" s="1"/>
  <c r="AF938" i="8" s="1"/>
  <c r="Z938" i="8"/>
  <c r="AC938" i="8" s="1"/>
  <c r="AE938" i="8" s="1"/>
  <c r="Z662" i="8"/>
  <c r="AA662" i="8"/>
  <c r="AA927" i="8"/>
  <c r="Z927" i="8"/>
  <c r="AA1011" i="8"/>
  <c r="Z1011" i="8"/>
  <c r="Z425" i="8"/>
  <c r="AC425" i="8" s="1"/>
  <c r="AE425" i="8" s="1"/>
  <c r="AA425" i="8"/>
  <c r="AD425" i="8" s="1"/>
  <c r="AF425" i="8" s="1"/>
  <c r="Z791" i="8"/>
  <c r="AA791" i="8"/>
  <c r="AA537" i="8"/>
  <c r="Z537" i="8"/>
  <c r="AA214" i="8"/>
  <c r="Z214" i="8"/>
  <c r="Z788" i="8"/>
  <c r="AC788" i="8" s="1"/>
  <c r="AE788" i="8" s="1"/>
  <c r="AA788" i="8"/>
  <c r="AD788" i="8" s="1"/>
  <c r="AF788" i="8" s="1"/>
  <c r="Y56" i="11"/>
  <c r="Z767" i="8"/>
  <c r="AA767" i="8"/>
  <c r="Z648" i="8"/>
  <c r="AA648" i="8"/>
  <c r="Z435" i="8"/>
  <c r="AA435" i="8"/>
  <c r="AD435" i="8" s="1"/>
  <c r="AF435" i="8" s="1"/>
  <c r="Z883" i="8"/>
  <c r="AC883" i="8" s="1"/>
  <c r="AE883" i="8" s="1"/>
  <c r="AA883" i="8"/>
  <c r="AA617" i="8"/>
  <c r="Z617" i="8"/>
  <c r="Z976" i="8"/>
  <c r="AA976" i="8"/>
  <c r="Z286" i="8"/>
  <c r="AA286" i="8"/>
  <c r="AD286" i="8" s="1"/>
  <c r="AF286" i="8" s="1"/>
  <c r="Z1003" i="8"/>
  <c r="AC1003" i="8" s="1"/>
  <c r="AE1003" i="8" s="1"/>
  <c r="AA1003" i="8"/>
  <c r="AA618" i="8"/>
  <c r="Z618" i="8"/>
  <c r="Z1080" i="8"/>
  <c r="AA1080" i="8"/>
  <c r="AA1018" i="8"/>
  <c r="Z1018" i="8"/>
  <c r="AC1018" i="8" s="1"/>
  <c r="AE1018" i="8" s="1"/>
  <c r="Z365" i="8"/>
  <c r="AC365" i="8" s="1"/>
  <c r="AE365" i="8" s="1"/>
  <c r="AA365" i="8"/>
  <c r="Z1026" i="8"/>
  <c r="AA1026" i="8"/>
  <c r="Z400" i="8"/>
  <c r="AA400" i="8"/>
  <c r="Z759" i="8"/>
  <c r="AA759" i="8"/>
  <c r="AD759" i="8" s="1"/>
  <c r="AF759" i="8" s="1"/>
  <c r="Z792" i="8"/>
  <c r="AC792" i="8" s="1"/>
  <c r="AE792" i="8" s="1"/>
  <c r="AA792" i="8"/>
  <c r="AA650" i="8"/>
  <c r="Z650" i="8"/>
  <c r="Z947" i="8"/>
  <c r="AA947" i="8"/>
  <c r="Z377" i="8"/>
  <c r="AA377" i="8"/>
  <c r="AD377" i="8" s="1"/>
  <c r="AF377" i="8" s="1"/>
  <c r="Z227" i="8"/>
  <c r="AC227" i="8" s="1"/>
  <c r="AE227" i="8" s="1"/>
  <c r="AA227" i="8"/>
  <c r="AA755" i="8"/>
  <c r="Z755" i="8"/>
  <c r="Z1066" i="8"/>
  <c r="AA1066" i="8"/>
  <c r="Z778" i="8"/>
  <c r="AA778" i="8"/>
  <c r="AD778" i="8" s="1"/>
  <c r="AF778" i="8" s="1"/>
  <c r="AA752" i="8"/>
  <c r="AD752" i="8" s="1"/>
  <c r="AF752" i="8" s="1"/>
  <c r="Z752" i="8"/>
  <c r="AA863" i="8"/>
  <c r="Z863" i="8"/>
  <c r="Z745" i="8"/>
  <c r="AA745" i="8"/>
  <c r="Z405" i="8"/>
  <c r="AA405" i="8"/>
  <c r="AD405" i="8" s="1"/>
  <c r="AF405" i="8" s="1"/>
  <c r="Z820" i="8"/>
  <c r="AC820" i="8" s="1"/>
  <c r="AE820" i="8" s="1"/>
  <c r="AA820" i="8"/>
  <c r="AA625" i="8"/>
  <c r="Z625" i="8"/>
  <c r="AA308" i="8"/>
  <c r="Z308" i="8"/>
  <c r="Z354" i="8"/>
  <c r="AA354" i="8"/>
  <c r="AD354" i="8" s="1"/>
  <c r="AF354" i="8" s="1"/>
  <c r="Z699" i="8"/>
  <c r="AC699" i="8" s="1"/>
  <c r="AE699" i="8" s="1"/>
  <c r="AA699" i="8"/>
  <c r="Z800" i="8"/>
  <c r="AA800" i="8"/>
  <c r="Z874" i="8"/>
  <c r="AA874" i="8"/>
  <c r="AA410" i="8"/>
  <c r="Z410" i="8"/>
  <c r="AC410" i="8" s="1"/>
  <c r="AE410" i="8" s="1"/>
  <c r="AA621" i="8"/>
  <c r="AD621" i="8" s="1"/>
  <c r="AF621" i="8" s="1"/>
  <c r="Z621" i="8"/>
  <c r="Z969" i="8"/>
  <c r="AA969" i="8"/>
  <c r="Y125" i="11"/>
  <c r="Z834" i="8"/>
  <c r="AA834" i="8"/>
  <c r="Z948" i="8"/>
  <c r="AC948" i="8" s="1"/>
  <c r="AE948" i="8" s="1"/>
  <c r="AA948" i="8"/>
  <c r="AD948" i="8" s="1"/>
  <c r="AF948" i="8" s="1"/>
  <c r="AA852" i="8"/>
  <c r="Z852" i="8"/>
  <c r="Z853" i="8"/>
  <c r="AA853" i="8"/>
  <c r="Z1065" i="8"/>
  <c r="AA1065" i="8"/>
  <c r="Z1083" i="8"/>
  <c r="AC1083" i="8" s="1"/>
  <c r="AE1083" i="8" s="1"/>
  <c r="AA1083" i="8"/>
  <c r="AD1083" i="8" s="1"/>
  <c r="AF1083" i="8" s="1"/>
  <c r="Z1017" i="8"/>
  <c r="AA1017" i="8"/>
  <c r="Z956" i="8"/>
  <c r="AA956" i="8"/>
  <c r="Z990" i="8"/>
  <c r="AA990" i="8"/>
  <c r="Z958" i="8"/>
  <c r="AC958" i="8" s="1"/>
  <c r="AE958" i="8" s="1"/>
  <c r="AA958" i="8"/>
  <c r="AD958" i="8" s="1"/>
  <c r="AF958" i="8" s="1"/>
  <c r="Z1036" i="8"/>
  <c r="AA1036" i="8"/>
  <c r="Z674" i="8"/>
  <c r="AA674" i="8"/>
  <c r="AA1027" i="8"/>
  <c r="Z1027" i="8"/>
  <c r="Z849" i="8"/>
  <c r="AC849" i="8" s="1"/>
  <c r="AE849" i="8" s="1"/>
  <c r="AA849" i="8"/>
  <c r="AD849" i="8" s="1"/>
  <c r="AF849" i="8" s="1"/>
  <c r="AA464" i="8"/>
  <c r="Z464" i="8"/>
  <c r="AA431" i="8"/>
  <c r="Z431" i="8"/>
  <c r="Z988" i="8"/>
  <c r="AA988" i="8"/>
  <c r="AA827" i="8"/>
  <c r="AD827" i="8" s="1"/>
  <c r="AF827" i="8" s="1"/>
  <c r="Z827" i="8"/>
  <c r="AC827" i="8" s="1"/>
  <c r="AE827" i="8" s="1"/>
  <c r="AA675" i="8"/>
  <c r="Z675" i="8"/>
  <c r="AA695" i="8"/>
  <c r="Z695" i="8"/>
  <c r="Z878" i="8"/>
  <c r="AA878" i="8"/>
  <c r="Z351" i="8"/>
  <c r="AA351" i="8"/>
  <c r="AD351" i="8" s="1"/>
  <c r="AF351" i="8" s="1"/>
  <c r="AA595" i="8"/>
  <c r="Z595" i="8"/>
  <c r="Z825" i="8"/>
  <c r="AA825" i="8"/>
  <c r="AA959" i="8"/>
  <c r="Z959" i="8"/>
  <c r="AA368" i="8"/>
  <c r="AD368" i="8" s="1"/>
  <c r="AF368" i="8" s="1"/>
  <c r="Z368" i="8"/>
  <c r="AC368" i="8" s="1"/>
  <c r="AE368" i="8" s="1"/>
  <c r="Z875" i="8"/>
  <c r="AA875" i="8"/>
  <c r="Z753" i="8"/>
  <c r="AA753" i="8"/>
  <c r="Z780" i="8"/>
  <c r="AA780" i="8"/>
  <c r="AA311" i="8"/>
  <c r="AD311" i="8" s="1"/>
  <c r="AF311" i="8" s="1"/>
  <c r="Z311" i="8"/>
  <c r="AC311" i="8" s="1"/>
  <c r="AE311" i="8" s="1"/>
  <c r="Z585" i="8"/>
  <c r="AA585" i="8"/>
  <c r="Z262" i="8"/>
  <c r="AA262" i="8"/>
  <c r="AA333" i="8"/>
  <c r="Z333" i="8"/>
  <c r="Z527" i="8"/>
  <c r="AC527" i="8" s="1"/>
  <c r="AE527" i="8" s="1"/>
  <c r="AA527" i="8"/>
  <c r="AD527" i="8" s="1"/>
  <c r="AF527" i="8" s="1"/>
  <c r="AA712" i="8"/>
  <c r="Z712" i="8"/>
  <c r="AA971" i="8"/>
  <c r="Z971" i="8"/>
  <c r="AA1039" i="8"/>
  <c r="Z1039" i="8"/>
  <c r="AA1032" i="8"/>
  <c r="AD1032" i="8" s="1"/>
  <c r="AF1032" i="8" s="1"/>
  <c r="Z1032" i="8"/>
  <c r="AC1032" i="8" s="1"/>
  <c r="AE1032" i="8" s="1"/>
  <c r="AA898" i="8"/>
  <c r="Z898" i="8"/>
  <c r="AA552" i="8"/>
  <c r="Z552" i="8"/>
  <c r="AA1037" i="8"/>
  <c r="Z1037" i="8"/>
  <c r="Z353" i="8"/>
  <c r="AC353" i="8" s="1"/>
  <c r="AE353" i="8" s="1"/>
  <c r="AA353" i="8"/>
  <c r="AD353" i="8" s="1"/>
  <c r="AF353" i="8" s="1"/>
  <c r="Y93" i="11"/>
  <c r="AA683" i="8"/>
  <c r="Z683" i="8"/>
  <c r="Z835" i="8"/>
  <c r="AA835" i="8"/>
  <c r="AA1060" i="8"/>
  <c r="AD1060" i="8" s="1"/>
  <c r="AF1060" i="8" s="1"/>
  <c r="Z1060" i="8"/>
  <c r="AC1060" i="8" s="1"/>
  <c r="AE1060" i="8" s="1"/>
  <c r="AA721" i="8"/>
  <c r="AD721" i="8" s="1"/>
  <c r="AF721" i="8" s="1"/>
  <c r="Z721" i="8"/>
  <c r="Z665" i="8"/>
  <c r="AA665" i="8"/>
  <c r="AA360" i="8"/>
  <c r="Z360" i="8"/>
  <c r="AA942" i="8"/>
  <c r="AD942" i="8" s="1"/>
  <c r="AF942" i="8" s="1"/>
  <c r="Z942" i="8"/>
  <c r="AC942" i="8" s="1"/>
  <c r="AE942" i="8" s="1"/>
  <c r="Z706" i="8"/>
  <c r="AC706" i="8" s="1"/>
  <c r="AE706" i="8" s="1"/>
  <c r="AA706" i="8"/>
  <c r="Z784" i="8"/>
  <c r="AA784" i="8"/>
  <c r="AA899" i="8"/>
  <c r="Z899" i="8"/>
  <c r="Y177" i="11"/>
  <c r="AA894" i="8"/>
  <c r="AD894" i="8" s="1"/>
  <c r="AF894" i="8" s="1"/>
  <c r="Z894" i="8"/>
  <c r="AC894" i="8" s="1"/>
  <c r="AE894" i="8" s="1"/>
  <c r="Z941" i="8"/>
  <c r="AA941" i="8"/>
  <c r="AA1082" i="8"/>
  <c r="Z1082" i="8"/>
  <c r="Z1054" i="8"/>
  <c r="AA1054" i="8"/>
  <c r="Z795" i="8"/>
  <c r="AC795" i="8" s="1"/>
  <c r="AE795" i="8" s="1"/>
  <c r="AA795" i="8"/>
  <c r="AD795" i="8" s="1"/>
  <c r="AF795" i="8" s="1"/>
  <c r="AA613" i="8"/>
  <c r="Z613" i="8"/>
  <c r="Z837" i="8"/>
  <c r="AA837" i="8"/>
  <c r="AA383" i="8"/>
  <c r="Z383" i="8"/>
  <c r="Z559" i="8"/>
  <c r="AC559" i="8" s="1"/>
  <c r="AE559" i="8" s="1"/>
  <c r="AA559" i="8"/>
  <c r="AD559" i="8" s="1"/>
  <c r="AF559" i="8" s="1"/>
  <c r="AA691" i="8"/>
  <c r="Z691" i="8"/>
  <c r="AA357" i="8"/>
  <c r="Z357" i="8"/>
  <c r="Z709" i="8"/>
  <c r="AA709" i="8"/>
  <c r="Z816" i="8"/>
  <c r="AC816" i="8" s="1"/>
  <c r="AE816" i="8" s="1"/>
  <c r="AA816" i="8"/>
  <c r="AD816" i="8" s="1"/>
  <c r="AF816" i="8" s="1"/>
  <c r="AA1009" i="8"/>
  <c r="Z1009" i="8"/>
  <c r="AA447" i="8"/>
  <c r="Z447" i="8"/>
  <c r="AA582" i="8"/>
  <c r="Z582" i="8"/>
  <c r="Z1053" i="8"/>
  <c r="AC1053" i="8" s="1"/>
  <c r="AE1053" i="8" s="1"/>
  <c r="AA1053" i="8"/>
  <c r="Y133" i="11"/>
  <c r="Z687" i="8"/>
  <c r="AA687" i="8"/>
  <c r="Z1071" i="8"/>
  <c r="AA1071" i="8"/>
  <c r="Z560" i="8"/>
  <c r="AA560" i="8"/>
  <c r="AD560" i="8" s="1"/>
  <c r="AF560" i="8" s="1"/>
  <c r="AA717" i="8"/>
  <c r="AD717" i="8" s="1"/>
  <c r="AF717" i="8" s="1"/>
  <c r="Z717" i="8"/>
  <c r="Z468" i="8"/>
  <c r="AA468" i="8"/>
  <c r="Z484" i="8"/>
  <c r="AA484" i="8"/>
  <c r="AA513" i="8"/>
  <c r="Z513" i="8"/>
  <c r="AC513" i="8" s="1"/>
  <c r="AE513" i="8" s="1"/>
  <c r="AA373" i="8"/>
  <c r="AD373" i="8" s="1"/>
  <c r="AF373" i="8" s="1"/>
  <c r="Z373" i="8"/>
  <c r="AA926" i="8"/>
  <c r="Z926" i="8"/>
  <c r="Z557" i="8"/>
  <c r="AA557" i="8"/>
  <c r="AA839" i="8"/>
  <c r="AD839" i="8" s="1"/>
  <c r="AF839" i="8" s="1"/>
  <c r="Z839" i="8"/>
  <c r="AC839" i="8" s="1"/>
  <c r="AE839" i="8" s="1"/>
  <c r="Z611" i="8"/>
  <c r="AC611" i="8" s="1"/>
  <c r="AE611" i="8" s="1"/>
  <c r="AA611" i="8"/>
  <c r="Z547" i="8"/>
  <c r="AA547" i="8"/>
  <c r="AA633" i="8"/>
  <c r="Z633" i="8"/>
  <c r="AA876" i="8"/>
  <c r="Z876" i="8"/>
  <c r="AC876" i="8" s="1"/>
  <c r="AE876" i="8" s="1"/>
  <c r="Y172" i="11"/>
  <c r="Z979" i="8"/>
  <c r="AA979" i="8"/>
  <c r="AA1001" i="8"/>
  <c r="Z1001" i="8"/>
  <c r="Z505" i="8"/>
  <c r="AA505" i="8"/>
  <c r="AD505" i="8" s="1"/>
  <c r="AF505" i="8" s="1"/>
  <c r="Z566" i="8"/>
  <c r="AC566" i="8" s="1"/>
  <c r="AE566" i="8" s="1"/>
  <c r="AA566" i="8"/>
  <c r="AD566" i="8" s="1"/>
  <c r="AF566" i="8" s="1"/>
  <c r="Z445" i="8"/>
  <c r="AA445" i="8"/>
  <c r="Z591" i="8"/>
  <c r="AA591" i="8"/>
  <c r="Z708" i="8"/>
  <c r="AA708" i="8"/>
  <c r="Z651" i="8"/>
  <c r="AC651" i="8" s="1"/>
  <c r="AE651" i="8" s="1"/>
  <c r="AA651" i="8"/>
  <c r="AD651" i="8" s="1"/>
  <c r="AF651" i="8" s="1"/>
  <c r="AA1007" i="8"/>
  <c r="Z1007" i="8"/>
  <c r="AA702" i="8"/>
  <c r="Z702" i="8"/>
  <c r="AA848" i="8"/>
  <c r="Z848" i="8"/>
  <c r="Z798" i="8"/>
  <c r="AC798" i="8" s="1"/>
  <c r="AE798" i="8" s="1"/>
  <c r="AA798" i="8"/>
  <c r="AD798" i="8" s="1"/>
  <c r="AF798" i="8" s="1"/>
  <c r="Y153" i="11"/>
  <c r="Z348" i="8"/>
  <c r="AA348" i="8"/>
  <c r="AA1050" i="8"/>
  <c r="Z1050" i="8"/>
  <c r="AA1020" i="8"/>
  <c r="Z1020" i="8"/>
  <c r="AC1020" i="8" s="1"/>
  <c r="AE1020" i="8" s="1"/>
  <c r="AA1056" i="8"/>
  <c r="AD1056" i="8" s="1"/>
  <c r="AF1056" i="8" s="1"/>
  <c r="Z1056" i="8"/>
  <c r="AA822" i="8"/>
  <c r="Z822" i="8"/>
  <c r="Z995" i="8"/>
  <c r="AA995" i="8"/>
  <c r="Z720" i="8"/>
  <c r="AC720" i="8" s="1"/>
  <c r="AE720" i="8" s="1"/>
  <c r="AA720" i="8"/>
  <c r="AD720" i="8" s="1"/>
  <c r="AF720" i="8" s="1"/>
  <c r="Y55" i="11"/>
  <c r="AA924" i="8"/>
  <c r="Z924" i="8"/>
  <c r="Z420" i="8"/>
  <c r="AA420" i="8"/>
  <c r="Z1097" i="8"/>
  <c r="AA1097" i="8"/>
  <c r="AD1097" i="8" s="1"/>
  <c r="AF1097" i="8" s="1"/>
  <c r="Z305" i="8"/>
  <c r="AC305" i="8" s="1"/>
  <c r="AE305" i="8" s="1"/>
  <c r="AA305" i="8"/>
  <c r="AD305" i="8" s="1"/>
  <c r="AF305" i="8" s="1"/>
  <c r="Z556" i="8"/>
  <c r="AA556" i="8"/>
  <c r="Z782" i="8"/>
  <c r="AA782" i="8"/>
  <c r="AA1086" i="8"/>
  <c r="Z1086" i="8"/>
  <c r="AC1086" i="8" s="1"/>
  <c r="AE1086" i="8" s="1"/>
  <c r="AA783" i="8"/>
  <c r="AD783" i="8" s="1"/>
  <c r="AF783" i="8" s="1"/>
  <c r="Z783" i="8"/>
  <c r="AC783" i="8" s="1"/>
  <c r="AE783" i="8" s="1"/>
  <c r="Z512" i="8"/>
  <c r="AA512" i="8"/>
  <c r="AA409" i="8"/>
  <c r="Z409" i="8"/>
  <c r="Z503" i="8"/>
  <c r="AA503" i="8"/>
  <c r="AA673" i="8"/>
  <c r="AD673" i="8" s="1"/>
  <c r="AF673" i="8" s="1"/>
  <c r="Z673" i="8"/>
  <c r="AC673" i="8" s="1"/>
  <c r="AE673" i="8" s="1"/>
  <c r="AA840" i="8"/>
  <c r="Z840" i="8"/>
  <c r="AA697" i="8"/>
  <c r="Z697" i="8"/>
  <c r="AA872" i="8"/>
  <c r="Z872" i="8"/>
  <c r="AC872" i="8" s="1"/>
  <c r="AE872" i="8" s="1"/>
  <c r="Z844" i="8"/>
  <c r="AC844" i="8" s="1"/>
  <c r="AE844" i="8" s="1"/>
  <c r="AA844" i="8"/>
  <c r="AD844" i="8" s="1"/>
  <c r="AF844" i="8" s="1"/>
  <c r="Z1068" i="8"/>
  <c r="AA1068" i="8"/>
  <c r="AA963" i="8"/>
  <c r="Z963" i="8"/>
  <c r="Z1005" i="8"/>
  <c r="AA1005" i="8"/>
  <c r="Z593" i="8"/>
  <c r="AC593" i="8" s="1"/>
  <c r="AE593" i="8" s="1"/>
  <c r="AA593" i="8"/>
  <c r="AD593" i="8" s="1"/>
  <c r="AF593" i="8" s="1"/>
  <c r="AA806" i="8"/>
  <c r="Z806" i="8"/>
  <c r="AA413" i="8"/>
  <c r="Z413" i="8"/>
  <c r="AA488" i="8"/>
  <c r="Z488" i="8"/>
  <c r="AA764" i="8"/>
  <c r="AD764" i="8" s="1"/>
  <c r="AF764" i="8" s="1"/>
  <c r="Z764" i="8"/>
  <c r="AC764" i="8" s="1"/>
  <c r="AE764" i="8" s="1"/>
  <c r="AA575" i="8"/>
  <c r="Z575" i="8"/>
  <c r="AA271" i="8"/>
  <c r="Z271" i="8"/>
  <c r="AA689" i="8"/>
  <c r="Z689" i="8"/>
  <c r="Z643" i="8"/>
  <c r="AC643" i="8" s="1"/>
  <c r="AE643" i="8" s="1"/>
  <c r="AA643" i="8"/>
  <c r="AD643" i="8" s="1"/>
  <c r="AF643" i="8" s="1"/>
  <c r="Z869" i="8"/>
  <c r="AA869" i="8"/>
  <c r="AA850" i="8"/>
  <c r="Z850" i="8"/>
  <c r="Z245" i="8"/>
  <c r="AA245" i="8"/>
  <c r="AA730" i="8"/>
  <c r="AD730" i="8" s="1"/>
  <c r="AF730" i="8" s="1"/>
  <c r="Z730" i="8"/>
  <c r="AC730" i="8" s="1"/>
  <c r="AE730" i="8" s="1"/>
  <c r="Z900" i="8"/>
  <c r="AA900" i="8"/>
  <c r="Y121" i="11"/>
  <c r="AA907" i="8"/>
  <c r="Z907" i="8"/>
  <c r="Z802" i="8"/>
  <c r="AC802" i="8" s="1"/>
  <c r="AE802" i="8" s="1"/>
  <c r="AA802" i="8"/>
  <c r="AD802" i="8" s="1"/>
  <c r="AF802" i="8" s="1"/>
  <c r="Z787" i="8"/>
  <c r="AC787" i="8" s="1"/>
  <c r="AE787" i="8" s="1"/>
  <c r="AA787" i="8"/>
  <c r="AA865" i="8"/>
  <c r="Z865" i="8"/>
  <c r="AA588" i="8"/>
  <c r="Z588" i="8"/>
  <c r="AA882" i="8"/>
  <c r="Z882" i="8"/>
  <c r="AC882" i="8" s="1"/>
  <c r="AE882" i="8" s="1"/>
  <c r="AA1004" i="8"/>
  <c r="AD1004" i="8" s="1"/>
  <c r="AF1004" i="8" s="1"/>
  <c r="Z1004" i="8"/>
  <c r="Y84" i="11"/>
  <c r="AA1016" i="8"/>
  <c r="Z1016" i="8"/>
  <c r="Z1078" i="8"/>
  <c r="AA1078" i="8"/>
  <c r="AD1078" i="8" s="1"/>
  <c r="AF1078" i="8" s="1"/>
  <c r="AA817" i="8"/>
  <c r="AD817" i="8" s="1"/>
  <c r="AF817" i="8" s="1"/>
  <c r="Z817" i="8"/>
  <c r="AC817" i="8" s="1"/>
  <c r="AE817" i="8" s="1"/>
  <c r="AA427" i="8"/>
  <c r="Z427" i="8"/>
  <c r="Z1023" i="8"/>
  <c r="AA1023" i="8"/>
  <c r="Z381" i="8"/>
  <c r="AA381" i="8"/>
  <c r="AA814" i="8"/>
  <c r="AD814" i="8" s="1"/>
  <c r="AF814" i="8" s="1"/>
  <c r="Z814" i="8"/>
  <c r="AC814" i="8" s="1"/>
  <c r="AE814" i="8" s="1"/>
  <c r="AA828" i="8"/>
  <c r="Z828" i="8"/>
  <c r="Z972" i="8"/>
  <c r="AA972" i="8"/>
  <c r="Y190" i="11"/>
  <c r="AA925" i="8"/>
  <c r="Z925" i="8"/>
  <c r="AC925" i="8" s="1"/>
  <c r="AE925" i="8" s="1"/>
  <c r="Z1062" i="8"/>
  <c r="AC1062" i="8" s="1"/>
  <c r="AE1062" i="8" s="1"/>
  <c r="AA1062" i="8"/>
  <c r="AA558" i="8"/>
  <c r="Z558" i="8"/>
  <c r="Y163" i="11"/>
  <c r="AA497" i="8"/>
  <c r="Z497" i="8"/>
  <c r="AA598" i="8"/>
  <c r="AD598" i="8" s="1"/>
  <c r="AF598" i="8" s="1"/>
  <c r="Z598" i="8"/>
  <c r="AC598" i="8" s="1"/>
  <c r="AE598" i="8" s="1"/>
  <c r="AA1093" i="8"/>
  <c r="Z1093" i="8"/>
  <c r="Y152" i="11"/>
  <c r="AA919" i="8"/>
  <c r="Z919" i="8"/>
  <c r="Z1095" i="8"/>
  <c r="AC1095" i="8" s="1"/>
  <c r="AE1095" i="8" s="1"/>
  <c r="AA1095" i="8"/>
  <c r="AD1095" i="8" s="1"/>
  <c r="AF1095" i="8" s="1"/>
  <c r="Z859" i="8"/>
  <c r="AC859" i="8" s="1"/>
  <c r="AE859" i="8" s="1"/>
  <c r="AA859" i="8"/>
  <c r="AA855" i="8"/>
  <c r="Z855" i="8"/>
  <c r="Z424" i="8"/>
  <c r="AA424" i="8"/>
  <c r="Z542" i="8"/>
  <c r="AC542" i="8" s="1"/>
  <c r="AE542" i="8" s="1"/>
  <c r="AA542" i="8"/>
  <c r="AD542" i="8" s="1"/>
  <c r="AF542" i="8" s="1"/>
  <c r="AA955" i="8"/>
  <c r="AD955" i="8" s="1"/>
  <c r="AF955" i="8" s="1"/>
  <c r="Z955" i="8"/>
  <c r="Z843" i="8"/>
  <c r="AA843" i="8"/>
  <c r="AA743" i="8"/>
  <c r="Z743" i="8"/>
  <c r="Z977" i="8"/>
  <c r="AA977" i="8"/>
  <c r="AD977" i="8" s="1"/>
  <c r="AF977" i="8" s="1"/>
  <c r="Z880" i="8"/>
  <c r="AC880" i="8" s="1"/>
  <c r="AE880" i="8" s="1"/>
  <c r="AA880" i="8"/>
  <c r="Z915" i="8"/>
  <c r="AA915" i="8"/>
  <c r="AA236" i="8"/>
  <c r="Z236" i="8"/>
  <c r="Z862" i="8"/>
  <c r="AA862" i="8"/>
  <c r="AD862" i="8" s="1"/>
  <c r="AF862" i="8" s="1"/>
  <c r="AA1063" i="8"/>
  <c r="AD1063" i="8" s="1"/>
  <c r="AF1063" i="8" s="1"/>
  <c r="Z1063" i="8"/>
  <c r="Z892" i="8"/>
  <c r="AA892" i="8"/>
  <c r="Z609" i="8"/>
  <c r="AA609" i="8"/>
  <c r="Z936" i="8"/>
  <c r="AA936" i="8"/>
  <c r="AD936" i="8" s="1"/>
  <c r="AF936" i="8" s="1"/>
  <c r="AA403" i="8"/>
  <c r="AD403" i="8" s="1"/>
  <c r="AF403" i="8" s="1"/>
  <c r="Z403" i="8"/>
  <c r="AA716" i="8"/>
  <c r="Z716" i="8"/>
  <c r="AA790" i="8"/>
  <c r="Z790" i="8"/>
  <c r="AA521" i="8"/>
  <c r="Z521" i="8"/>
  <c r="AC521" i="8" s="1"/>
  <c r="AE521" i="8" s="1"/>
  <c r="AA914" i="8"/>
  <c r="AD914" i="8" s="1"/>
  <c r="AF914" i="8" s="1"/>
  <c r="Z914" i="8"/>
  <c r="Z749" i="8"/>
  <c r="AA749" i="8"/>
  <c r="AA635" i="8"/>
  <c r="Z635" i="8"/>
  <c r="Z983" i="8"/>
  <c r="AA983" i="8"/>
  <c r="AD983" i="8" s="1"/>
  <c r="AF983" i="8" s="1"/>
  <c r="AA810" i="8"/>
  <c r="AD810" i="8" s="1"/>
  <c r="AF810" i="8" s="1"/>
  <c r="Z810" i="8"/>
  <c r="AA786" i="8"/>
  <c r="Z786" i="8"/>
  <c r="AC786" i="8" s="1"/>
  <c r="AE786" i="8" s="1"/>
  <c r="Z785" i="8"/>
  <c r="AA785" i="8"/>
  <c r="Z401" i="8"/>
  <c r="AC401" i="8" s="1"/>
  <c r="AE401" i="8" s="1"/>
  <c r="AA401" i="8"/>
  <c r="AD401" i="8" s="1"/>
  <c r="AF401" i="8" s="1"/>
  <c r="Z1081" i="8"/>
  <c r="AC1081" i="8" s="1"/>
  <c r="AE1081" i="8" s="1"/>
  <c r="AA1081" i="8"/>
  <c r="Z867" i="8"/>
  <c r="AA867" i="8"/>
  <c r="AA525" i="8"/>
  <c r="Z525" i="8"/>
  <c r="AA504" i="8"/>
  <c r="Z504" i="8"/>
  <c r="AC504" i="8" s="1"/>
  <c r="AE504" i="8" s="1"/>
  <c r="Z1029" i="8"/>
  <c r="AC1029" i="8" s="1"/>
  <c r="AE1029" i="8" s="1"/>
  <c r="AA1029" i="8"/>
  <c r="Z952" i="8"/>
  <c r="AC952" i="8" s="1"/>
  <c r="AE952" i="8" s="1"/>
  <c r="AA952" i="8"/>
  <c r="Z578" i="8"/>
  <c r="AA578" i="8"/>
  <c r="AA511" i="8"/>
  <c r="Z511" i="8"/>
  <c r="AC511" i="8" s="1"/>
  <c r="AE511" i="8" s="1"/>
  <c r="Z584" i="8"/>
  <c r="AC584" i="8" s="1"/>
  <c r="AE584" i="8" s="1"/>
  <c r="AA584" i="8"/>
  <c r="Z370" i="8"/>
  <c r="AA370" i="8"/>
  <c r="AD370" i="8" s="1"/>
  <c r="AF370" i="8" s="1"/>
  <c r="Z999" i="8"/>
  <c r="AA999" i="8"/>
  <c r="Z642" i="8"/>
  <c r="AA642" i="8"/>
  <c r="AD642" i="8" s="1"/>
  <c r="AF642" i="8" s="1"/>
  <c r="Z766" i="8"/>
  <c r="AC766" i="8" s="1"/>
  <c r="AE766" i="8" s="1"/>
  <c r="AA766" i="8"/>
  <c r="AA684" i="8"/>
  <c r="Z684" i="8"/>
  <c r="Z923" i="8"/>
  <c r="AA923" i="8"/>
  <c r="AA686" i="8"/>
  <c r="Z686" i="8"/>
  <c r="AC686" i="8" s="1"/>
  <c r="AE686" i="8" s="1"/>
  <c r="AA964" i="8"/>
  <c r="AD964" i="8" s="1"/>
  <c r="AF964" i="8" s="1"/>
  <c r="Z964" i="8"/>
  <c r="AA943" i="8"/>
  <c r="Z943" i="8"/>
  <c r="Z1092" i="8"/>
  <c r="AA1092" i="8"/>
  <c r="Z1076" i="8"/>
  <c r="AA1076" i="8"/>
  <c r="AD1076" i="8" s="1"/>
  <c r="AF1076" i="8" s="1"/>
  <c r="Z596" i="8"/>
  <c r="AC596" i="8" s="1"/>
  <c r="AE596" i="8" s="1"/>
  <c r="AA596" i="8"/>
  <c r="Z929" i="8"/>
  <c r="AA929" i="8"/>
  <c r="Z715" i="8"/>
  <c r="AA715" i="8"/>
  <c r="AA1059" i="8"/>
  <c r="Z1059" i="8"/>
  <c r="AC1059" i="8" s="1"/>
  <c r="AE1059" i="8" s="1"/>
  <c r="AA997" i="8"/>
  <c r="AD997" i="8" s="1"/>
  <c r="AF997" i="8" s="1"/>
  <c r="Z997" i="8"/>
  <c r="Y92" i="11"/>
  <c r="Z551" i="8"/>
  <c r="AC551" i="8" s="1"/>
  <c r="AE551" i="8" s="1"/>
  <c r="AA551" i="8"/>
  <c r="AA751" i="8"/>
  <c r="Z751" i="8"/>
  <c r="Z385" i="8"/>
  <c r="AC385" i="8" s="1"/>
  <c r="AE385" i="8" s="1"/>
  <c r="AA385" i="8"/>
  <c r="AD385" i="8" s="1"/>
  <c r="AF385" i="8" s="1"/>
  <c r="Z738" i="8"/>
  <c r="AA738" i="8"/>
  <c r="AD738" i="8" s="1"/>
  <c r="AF738" i="8" s="1"/>
  <c r="Z657" i="8"/>
  <c r="AA657" i="8"/>
  <c r="AA711" i="8"/>
  <c r="Z711" i="8"/>
  <c r="Z361" i="8"/>
  <c r="AC361" i="8" s="1"/>
  <c r="AE361" i="8" s="1"/>
  <c r="AA361" i="8"/>
  <c r="AD361" i="8" s="1"/>
  <c r="AF361" i="8" s="1"/>
  <c r="AA847" i="8"/>
  <c r="Z847" i="8"/>
  <c r="AA1090" i="8"/>
  <c r="Z1090" i="8"/>
  <c r="AA1089" i="8"/>
  <c r="Z1089" i="8"/>
  <c r="AC1089" i="8" s="1"/>
  <c r="AE1089" i="8" s="1"/>
  <c r="AA1042" i="8"/>
  <c r="AD1042" i="8" s="1"/>
  <c r="AF1042" i="8" s="1"/>
  <c r="Z1042" i="8"/>
  <c r="AC1042" i="8" s="1"/>
  <c r="AE1042" i="8" s="1"/>
  <c r="AA1024" i="8"/>
  <c r="AD1024" i="8" s="1"/>
  <c r="AF1024" i="8" s="1"/>
  <c r="Z1024" i="8"/>
  <c r="Z1087" i="8"/>
  <c r="AA1087" i="8"/>
  <c r="Z770" i="8"/>
  <c r="AA770" i="8"/>
  <c r="Z719" i="8"/>
  <c r="AC719" i="8" s="1"/>
  <c r="AE719" i="8" s="1"/>
  <c r="AA719" i="8"/>
  <c r="AD719" i="8" s="1"/>
  <c r="AF719" i="8" s="1"/>
  <c r="Y131" i="11"/>
  <c r="AA546" i="8"/>
  <c r="Z546" i="8"/>
  <c r="Z739" i="8"/>
  <c r="AA739" i="8"/>
  <c r="AA1091" i="8"/>
  <c r="AD1091" i="8" s="1"/>
  <c r="AF1091" i="8" s="1"/>
  <c r="Z1091" i="8"/>
  <c r="AC1091" i="8" s="1"/>
  <c r="AE1091" i="8" s="1"/>
  <c r="AA928" i="8"/>
  <c r="AD928" i="8" s="1"/>
  <c r="AF928" i="8" s="1"/>
  <c r="Z928" i="8"/>
  <c r="AC928" i="8" s="1"/>
  <c r="AE928" i="8" s="1"/>
  <c r="Z982" i="8"/>
  <c r="AA982" i="8"/>
  <c r="Z812" i="8"/>
  <c r="AA812" i="8"/>
  <c r="Y58" i="11"/>
  <c r="AA567" i="8"/>
  <c r="AD567" i="8" s="1"/>
  <c r="AF567" i="8" s="1"/>
  <c r="Z567" i="8"/>
  <c r="AC567" i="8" s="1"/>
  <c r="AE567" i="8" s="1"/>
  <c r="AA564" i="8"/>
  <c r="Z564" i="8"/>
  <c r="AC564" i="8" s="1"/>
  <c r="AE564" i="8" s="1"/>
  <c r="AA487" i="8"/>
  <c r="Z487" i="8"/>
  <c r="Z367" i="8"/>
  <c r="AA367" i="8"/>
  <c r="AD367" i="8" s="1"/>
  <c r="AF367" i="8" s="1"/>
  <c r="Z292" i="8"/>
  <c r="AC292" i="8" s="1"/>
  <c r="AE292" i="8" s="1"/>
  <c r="AA292" i="8"/>
  <c r="AD292" i="8" s="1"/>
  <c r="AF292" i="8" s="1"/>
  <c r="Y52" i="11"/>
  <c r="AA769" i="8"/>
  <c r="Z769" i="8"/>
  <c r="AA975" i="8"/>
  <c r="Z975" i="8"/>
  <c r="Z748" i="8"/>
  <c r="AC748" i="8" s="1"/>
  <c r="AE748" i="8" s="1"/>
  <c r="AA748" i="8"/>
  <c r="AD748" i="8" s="1"/>
  <c r="AF748" i="8" s="1"/>
  <c r="AA968" i="8"/>
  <c r="AD968" i="8" s="1"/>
  <c r="AF968" i="8" s="1"/>
  <c r="Z968" i="8"/>
  <c r="AC968" i="8" s="1"/>
  <c r="AE968" i="8" s="1"/>
  <c r="AA1100" i="8"/>
  <c r="Z1100" i="8"/>
  <c r="AA868" i="8"/>
  <c r="Z868" i="8"/>
  <c r="Z974" i="8"/>
  <c r="AA974" i="8"/>
  <c r="AD974" i="8" s="1"/>
  <c r="AF974" i="8" s="1"/>
  <c r="Z628" i="8"/>
  <c r="AC628" i="8" s="1"/>
  <c r="AE628" i="8" s="1"/>
  <c r="AA628" i="8"/>
  <c r="AD628" i="8" s="1"/>
  <c r="AA1073" i="8"/>
  <c r="Z1073" i="8"/>
  <c r="AA930" i="8"/>
  <c r="Z930" i="8"/>
  <c r="Z372" i="8"/>
  <c r="AA372" i="8"/>
  <c r="AD372" i="8" s="1"/>
  <c r="AF372" i="8" s="1"/>
  <c r="Z741" i="8"/>
  <c r="AC741" i="8" s="1"/>
  <c r="AE741" i="8" s="1"/>
  <c r="AA741" i="8"/>
  <c r="AD741" i="8" s="1"/>
  <c r="AF741" i="8" s="1"/>
  <c r="AA854" i="8"/>
  <c r="Z854" i="8"/>
  <c r="Z944" i="8"/>
  <c r="AA944" i="8"/>
  <c r="AA318" i="8"/>
  <c r="Z318" i="8"/>
  <c r="AC318" i="8" s="1"/>
  <c r="AE318" i="8" s="1"/>
  <c r="AA1044" i="8"/>
  <c r="AD1044" i="8" s="1"/>
  <c r="AF1044" i="8" s="1"/>
  <c r="Z1044" i="8"/>
  <c r="AC1044" i="8" s="1"/>
  <c r="AE1044" i="8" s="1"/>
  <c r="Z1014" i="8"/>
  <c r="AA1014" i="8"/>
  <c r="Z289" i="8"/>
  <c r="AA289" i="8"/>
  <c r="Z694" i="8"/>
  <c r="AA694" i="8"/>
  <c r="AD694" i="8" s="1"/>
  <c r="AF694" i="8" s="1"/>
  <c r="AA779" i="8"/>
  <c r="AD779" i="8" s="1"/>
  <c r="AF779" i="8" s="1"/>
  <c r="Z779" i="8"/>
  <c r="AC779" i="8" s="1"/>
  <c r="AA1098" i="8"/>
  <c r="Z1098" i="8"/>
  <c r="Z808" i="8"/>
  <c r="AA808" i="8"/>
  <c r="Z871" i="8"/>
  <c r="AA871" i="8"/>
  <c r="AD871" i="8" s="1"/>
  <c r="AF871" i="8" s="1"/>
  <c r="AA1079" i="8"/>
  <c r="AD1079" i="8" s="1"/>
  <c r="AF1079" i="8" s="1"/>
  <c r="Z1079" i="8"/>
  <c r="AC1079" i="8" s="1"/>
  <c r="AE1079" i="8" s="1"/>
  <c r="AA858" i="8"/>
  <c r="Z858" i="8"/>
  <c r="Z467" i="8"/>
  <c r="AA467" i="8"/>
  <c r="Z218" i="8"/>
  <c r="AA218" i="8"/>
  <c r="AD218" i="8" s="1"/>
  <c r="AF218" i="8" s="1"/>
  <c r="Z306" i="8"/>
  <c r="AC306" i="8" s="1"/>
  <c r="AE306" i="8" s="1"/>
  <c r="AA306" i="8"/>
  <c r="AA736" i="8"/>
  <c r="Z736" i="8"/>
  <c r="Z645" i="8"/>
  <c r="AA645" i="8"/>
  <c r="Z304" i="8"/>
  <c r="AA304" i="8"/>
  <c r="AD304" i="8" s="1"/>
  <c r="AF304" i="8" s="1"/>
  <c r="AA481" i="8"/>
  <c r="AD481" i="8" s="1"/>
  <c r="AF481" i="8" s="1"/>
  <c r="Z481" i="8"/>
  <c r="Z328" i="8"/>
  <c r="AA328" i="8"/>
  <c r="Y51" i="11"/>
  <c r="Z510" i="8"/>
  <c r="AA510" i="8"/>
  <c r="AA620" i="8"/>
  <c r="AD620" i="8" s="1"/>
  <c r="AF620" i="8" s="1"/>
  <c r="Z620" i="8"/>
  <c r="AC620" i="8" s="1"/>
  <c r="AE620" i="8" s="1"/>
  <c r="AA811" i="8"/>
  <c r="AD811" i="8" s="1"/>
  <c r="AF811" i="8" s="1"/>
  <c r="Z811" i="8"/>
  <c r="AC811" i="8" s="1"/>
  <c r="AE811" i="8" s="1"/>
  <c r="Z703" i="8"/>
  <c r="AA703" i="8"/>
  <c r="Y162" i="11"/>
  <c r="AA207" i="8"/>
  <c r="AD207" i="8" s="1"/>
  <c r="AF207" i="8" s="1"/>
  <c r="Z207" i="8"/>
  <c r="AC207" i="8" s="1"/>
  <c r="AE207" i="8" s="1"/>
  <c r="Z1099" i="8"/>
  <c r="AC1099" i="8" s="1"/>
  <c r="AE1099" i="8" s="1"/>
  <c r="AA1099" i="8"/>
  <c r="Z312" i="8"/>
  <c r="AA312" i="8"/>
  <c r="AA986" i="8"/>
  <c r="Z986" i="8"/>
  <c r="AA860" i="8"/>
  <c r="AD860" i="8" s="1"/>
  <c r="AF860" i="8" s="1"/>
  <c r="Z860" i="8"/>
  <c r="AC860" i="8" s="1"/>
  <c r="AE860" i="8" s="1"/>
  <c r="AA984" i="8"/>
  <c r="AD984" i="8" s="1"/>
  <c r="AF984" i="8" s="1"/>
  <c r="Z984" i="8"/>
  <c r="AA472" i="8"/>
  <c r="Z472" i="8"/>
  <c r="Z1043" i="8"/>
  <c r="AA1043" i="8"/>
  <c r="AA356" i="8"/>
  <c r="AD356" i="8" s="1"/>
  <c r="AF356" i="8" s="1"/>
  <c r="Z356" i="8"/>
  <c r="AC356" i="8" s="1"/>
  <c r="AE356" i="8" s="1"/>
  <c r="Z998" i="8"/>
  <c r="AC998" i="8" s="1"/>
  <c r="AE998" i="8" s="1"/>
  <c r="AA998" i="8"/>
  <c r="AA950" i="8"/>
  <c r="AD950" i="8" s="1"/>
  <c r="AF950" i="8" s="1"/>
  <c r="Z950" i="8"/>
  <c r="Z1033" i="8"/>
  <c r="AA1033" i="8"/>
  <c r="AA393" i="8"/>
  <c r="Z393" i="8"/>
  <c r="AC393" i="8" s="1"/>
  <c r="AE393" i="8" s="1"/>
  <c r="AA267" i="8"/>
  <c r="AD267" i="8" s="1"/>
  <c r="AF267" i="8" s="1"/>
  <c r="Z267" i="8"/>
  <c r="Z970" i="8"/>
  <c r="AA970" i="8"/>
  <c r="AA553" i="8"/>
  <c r="Z553" i="8"/>
  <c r="Z563" i="8"/>
  <c r="AA563" i="8"/>
  <c r="AD563" i="8" s="1"/>
  <c r="AF563" i="8" s="1"/>
  <c r="Z538" i="8"/>
  <c r="AC538" i="8" s="1"/>
  <c r="AE538" i="8" s="1"/>
  <c r="AA538" i="8"/>
  <c r="Z873" i="8"/>
  <c r="AA873" i="8"/>
  <c r="AD873" i="8" s="1"/>
  <c r="AF873" i="8" s="1"/>
  <c r="AA842" i="8"/>
  <c r="Z842" i="8"/>
  <c r="Z1040" i="8"/>
  <c r="AC1040" i="8" s="1"/>
  <c r="AE1040" i="8" s="1"/>
  <c r="AA1040" i="8"/>
  <c r="AD1040" i="8" s="1"/>
  <c r="AF1040" i="8" s="1"/>
  <c r="Z690" i="8"/>
  <c r="AC690" i="8" s="1"/>
  <c r="AE690" i="8" s="1"/>
  <c r="AA690" i="8"/>
  <c r="AA255" i="8"/>
  <c r="Z255" i="8"/>
  <c r="Z653" i="8"/>
  <c r="AA653" i="8"/>
  <c r="AA1070" i="8"/>
  <c r="Z1070" i="8"/>
  <c r="AC1070" i="8" s="1"/>
  <c r="AE1070" i="8" s="1"/>
  <c r="AA966" i="8"/>
  <c r="AD966" i="8" s="1"/>
  <c r="AF966" i="8" s="1"/>
  <c r="Z966" i="8"/>
  <c r="AC966" i="8" s="1"/>
  <c r="AE966" i="8" s="1"/>
  <c r="Z460" i="8"/>
  <c r="AA460" i="8"/>
  <c r="Z967" i="8"/>
  <c r="AA967" i="8"/>
  <c r="AA241" i="8"/>
  <c r="Z241" i="8"/>
  <c r="AC241" i="8" s="1"/>
  <c r="AE241" i="8" s="1"/>
  <c r="Z918" i="8"/>
  <c r="AC918" i="8" s="1"/>
  <c r="AE918" i="8" s="1"/>
  <c r="AA918" i="8"/>
  <c r="AA762" i="8"/>
  <c r="Z762" i="8"/>
  <c r="AA747" i="8"/>
  <c r="Z747" i="8"/>
  <c r="Y73" i="11"/>
  <c r="AA619" i="8"/>
  <c r="Z619" i="8"/>
  <c r="AC619" i="8" s="1"/>
  <c r="AE619" i="8" s="1"/>
  <c r="Y124" i="11"/>
  <c r="Y95" i="11"/>
  <c r="Z902" i="8"/>
  <c r="AA902" i="8"/>
  <c r="AD902" i="8" s="1"/>
  <c r="AF902" i="8" s="1"/>
  <c r="Z217" i="8"/>
  <c r="AA217" i="8"/>
  <c r="AA1035" i="8"/>
  <c r="AD1035" i="8" s="1"/>
  <c r="AF1035" i="8" s="1"/>
  <c r="Z1035" i="8"/>
  <c r="AC1035" i="8" s="1"/>
  <c r="AE1035" i="8" s="1"/>
  <c r="Y194" i="11"/>
  <c r="AA449" i="8"/>
  <c r="Z449" i="8"/>
  <c r="AA836" i="8"/>
  <c r="AD836" i="8" s="1"/>
  <c r="AF836" i="8" s="1"/>
  <c r="Z836" i="8"/>
  <c r="AC836" i="8" s="1"/>
  <c r="AE836" i="8" s="1"/>
  <c r="AA647" i="8"/>
  <c r="Z647" i="8"/>
  <c r="AC647" i="8" s="1"/>
  <c r="AE647" i="8" s="1"/>
  <c r="AA627" i="8"/>
  <c r="AD627" i="8" s="1"/>
  <c r="AF627" i="8" s="1"/>
  <c r="Z627" i="8"/>
  <c r="Z809" i="8"/>
  <c r="AA809" i="8"/>
  <c r="AA399" i="8"/>
  <c r="Z399" i="8"/>
  <c r="Y119" i="11"/>
  <c r="Z561" i="8"/>
  <c r="AC561" i="8" s="1"/>
  <c r="AE561" i="8" s="1"/>
  <c r="AA561" i="8"/>
  <c r="AD561" i="8" s="1"/>
  <c r="AF561" i="8" s="1"/>
  <c r="Z722" i="8"/>
  <c r="AA722" i="8"/>
  <c r="AA935" i="8"/>
  <c r="Z935" i="8"/>
  <c r="AA456" i="8"/>
  <c r="Z456" i="8"/>
  <c r="AA469" i="8"/>
  <c r="AD469" i="8" s="1"/>
  <c r="AF469" i="8" s="1"/>
  <c r="Z469" i="8"/>
  <c r="AC469" i="8" s="1"/>
  <c r="AE469" i="8" s="1"/>
  <c r="AA700" i="8"/>
  <c r="Z700" i="8"/>
  <c r="Y50" i="11"/>
  <c r="AA570" i="8"/>
  <c r="Z570" i="8"/>
  <c r="AA1034" i="8"/>
  <c r="Z1034" i="8"/>
  <c r="AC1034" i="8" s="1"/>
  <c r="AE1034" i="8" s="1"/>
  <c r="AA349" i="8"/>
  <c r="AD349" i="8" s="1"/>
  <c r="AF349" i="8" s="1"/>
  <c r="Z349" i="8"/>
  <c r="Z932" i="8"/>
  <c r="AA932" i="8"/>
  <c r="Z797" i="8"/>
  <c r="AA797" i="8"/>
  <c r="AA626" i="8"/>
  <c r="Z626" i="8"/>
  <c r="AC626" i="8" s="1"/>
  <c r="AE626" i="8" s="1"/>
  <c r="AA731" i="8"/>
  <c r="AD731" i="8" s="1"/>
  <c r="AF731" i="8" s="1"/>
  <c r="Z731" i="8"/>
  <c r="Z945" i="8"/>
  <c r="AA945" i="8"/>
  <c r="Z295" i="8"/>
  <c r="AC295" i="8" s="1"/>
  <c r="AE295" i="8" s="1"/>
  <c r="AA295" i="8"/>
  <c r="Y154" i="11"/>
  <c r="AA1072" i="8"/>
  <c r="AD1072" i="8" s="1"/>
  <c r="AF1072" i="8" s="1"/>
  <c r="Z1072" i="8"/>
  <c r="AC1072" i="8" s="1"/>
  <c r="AE1072" i="8" s="1"/>
  <c r="Z398" i="8"/>
  <c r="AA398" i="8"/>
  <c r="AD956" i="8"/>
  <c r="AF956" i="8" s="1"/>
  <c r="Z459" i="8"/>
  <c r="AA459" i="8"/>
  <c r="AA994" i="8"/>
  <c r="Z994" i="8"/>
  <c r="AC994" i="8" s="1"/>
  <c r="AE994" i="8" s="1"/>
  <c r="Z290" i="8"/>
  <c r="AC290" i="8" s="1"/>
  <c r="AE290" i="8" s="1"/>
  <c r="AA290" i="8"/>
  <c r="Z772" i="8"/>
  <c r="AA772" i="8"/>
  <c r="AD772" i="8" s="1"/>
  <c r="AF772" i="8" s="1"/>
  <c r="AA692" i="8"/>
  <c r="Z692" i="8"/>
  <c r="AA659" i="8"/>
  <c r="AD659" i="8" s="1"/>
  <c r="AF659" i="8" s="1"/>
  <c r="Z659" i="8"/>
  <c r="AC659" i="8" s="1"/>
  <c r="AE659" i="8" s="1"/>
  <c r="Z579" i="8"/>
  <c r="AC579" i="8" s="1"/>
  <c r="AE579" i="8" s="1"/>
  <c r="AA579" i="8"/>
  <c r="Z831" i="8"/>
  <c r="AA831" i="8"/>
  <c r="AA1067" i="8"/>
  <c r="AD1067" i="8" s="1"/>
  <c r="Z1067" i="8"/>
  <c r="AA640" i="8"/>
  <c r="AD640" i="8" s="1"/>
  <c r="AF640" i="8" s="1"/>
  <c r="Z640" i="8"/>
  <c r="AC640" i="8" s="1"/>
  <c r="AE640" i="8" s="1"/>
  <c r="Z416" i="8"/>
  <c r="AC416" i="8" s="1"/>
  <c r="AE416" i="8" s="1"/>
  <c r="AA416" i="8"/>
  <c r="Z453" i="8"/>
  <c r="AA453" i="8"/>
  <c r="AA729" i="8"/>
  <c r="Z729" i="8"/>
  <c r="AC729" i="8" s="1"/>
  <c r="AE729" i="8" s="1"/>
  <c r="Y151" i="11"/>
  <c r="Z953" i="8"/>
  <c r="AA953" i="8"/>
  <c r="AD953" i="8" s="1"/>
  <c r="AF953" i="8" s="1"/>
  <c r="AA545" i="8"/>
  <c r="Z545" i="8"/>
  <c r="Z884" i="8"/>
  <c r="AA884" i="8"/>
  <c r="AA623" i="8"/>
  <c r="AD623" i="8" s="1"/>
  <c r="AF623" i="8" s="1"/>
  <c r="Z623" i="8"/>
  <c r="AC623" i="8" s="1"/>
  <c r="AE623" i="8" s="1"/>
  <c r="AA507" i="8"/>
  <c r="AD507" i="8" s="1"/>
  <c r="AF507" i="8" s="1"/>
  <c r="Z507" i="8"/>
  <c r="AC507" i="8" s="1"/>
  <c r="AE507" i="8" s="1"/>
  <c r="Z387" i="8"/>
  <c r="AA387" i="8"/>
  <c r="Z479" i="8"/>
  <c r="AA479" i="8"/>
  <c r="Z599" i="8"/>
  <c r="AA599" i="8"/>
  <c r="AD599" i="8" s="1"/>
  <c r="AF599" i="8" s="1"/>
  <c r="Z1055" i="8"/>
  <c r="AC1055" i="8" s="1"/>
  <c r="AE1055" i="8" s="1"/>
  <c r="AA1055" i="8"/>
  <c r="AD1055" i="8" s="1"/>
  <c r="AF1055" i="8" s="1"/>
  <c r="AA407" i="8"/>
  <c r="Z407" i="8"/>
  <c r="Z978" i="8"/>
  <c r="AC978" i="8" s="1"/>
  <c r="AE978" i="8" s="1"/>
  <c r="AA978" i="8"/>
  <c r="Y137" i="11"/>
  <c r="AA376" i="8"/>
  <c r="AD376" i="8" s="1"/>
  <c r="AF376" i="8" s="1"/>
  <c r="Z376" i="8"/>
  <c r="AC376" i="8" s="1"/>
  <c r="AE376" i="8" s="1"/>
  <c r="Z509" i="8"/>
  <c r="AC509" i="8" s="1"/>
  <c r="AE509" i="8" s="1"/>
  <c r="AA509" i="8"/>
  <c r="Z388" i="8"/>
  <c r="AC388" i="8" s="1"/>
  <c r="AE388" i="8" s="1"/>
  <c r="AA388" i="8"/>
  <c r="AA823" i="8"/>
  <c r="Z823" i="8"/>
  <c r="AC823" i="8" s="1"/>
  <c r="AE823" i="8" s="1"/>
  <c r="AA685" i="8"/>
  <c r="AD685" i="8" s="1"/>
  <c r="AF685" i="8" s="1"/>
  <c r="Z685" i="8"/>
  <c r="AC685" i="8" s="1"/>
  <c r="AE685" i="8" s="1"/>
  <c r="AA359" i="8"/>
  <c r="AD359" i="8" s="1"/>
  <c r="AF359" i="8" s="1"/>
  <c r="Z359" i="8"/>
  <c r="AA920" i="8"/>
  <c r="Z920" i="8"/>
  <c r="AC920" i="8" s="1"/>
  <c r="AE920" i="8" s="1"/>
  <c r="AA442" i="8"/>
  <c r="Z442" i="8"/>
  <c r="Z746" i="8"/>
  <c r="AC746" i="8" s="1"/>
  <c r="AE746" i="8" s="1"/>
  <c r="AA746" i="8"/>
  <c r="Z535" i="8"/>
  <c r="AC535" i="8" s="1"/>
  <c r="AE535" i="8" s="1"/>
  <c r="AA535" i="8"/>
  <c r="Z1057" i="8"/>
  <c r="AC1057" i="8" s="1"/>
  <c r="AE1057" i="8" s="1"/>
  <c r="AA1057" i="8"/>
  <c r="AD1057" i="8" s="1"/>
  <c r="AF1057" i="8" s="1"/>
  <c r="AA724" i="8"/>
  <c r="Z724" i="8"/>
  <c r="Z283" i="8"/>
  <c r="AC283" i="8" s="1"/>
  <c r="AE283" i="8" s="1"/>
  <c r="AA283" i="8"/>
  <c r="AD283" i="8" s="1"/>
  <c r="AF283" i="8" s="1"/>
  <c r="Z904" i="8"/>
  <c r="AC904" i="8" s="1"/>
  <c r="AE904" i="8" s="1"/>
  <c r="AA904" i="8"/>
  <c r="Z463" i="8"/>
  <c r="AA463" i="8"/>
  <c r="AD463" i="8" s="1"/>
  <c r="AF463" i="8" s="1"/>
  <c r="AA890" i="8"/>
  <c r="Z890" i="8"/>
  <c r="AC890" i="8" s="1"/>
  <c r="AE890" i="8" s="1"/>
  <c r="AA807" i="8"/>
  <c r="AD807" i="8" s="1"/>
  <c r="AF807" i="8" s="1"/>
  <c r="Z807" i="8"/>
  <c r="AC807" i="8" s="1"/>
  <c r="AE807" i="8" s="1"/>
  <c r="Z319" i="8"/>
  <c r="AC319" i="8" s="1"/>
  <c r="AE319" i="8" s="1"/>
  <c r="AA319" i="8"/>
  <c r="Z586" i="8"/>
  <c r="AA586" i="8"/>
  <c r="AD586" i="8" s="1"/>
  <c r="AA485" i="8"/>
  <c r="Z485" i="8"/>
  <c r="Y98" i="11"/>
  <c r="AA219" i="8"/>
  <c r="AD219" i="8" s="1"/>
  <c r="AF219" i="8" s="1"/>
  <c r="Z219" i="8"/>
  <c r="AC219" i="8" s="1"/>
  <c r="AE219" i="8" s="1"/>
  <c r="AA777" i="8"/>
  <c r="AD777" i="8" s="1"/>
  <c r="AF777" i="8" s="1"/>
  <c r="Z777" i="8"/>
  <c r="AA668" i="8"/>
  <c r="Z668" i="8"/>
  <c r="AA565" i="8"/>
  <c r="AD565" i="8" s="1"/>
  <c r="AF565" i="8" s="1"/>
  <c r="Z565" i="8"/>
  <c r="AC565" i="8" s="1"/>
  <c r="AE565" i="8" s="1"/>
  <c r="Z550" i="8"/>
  <c r="AC550" i="8" s="1"/>
  <c r="AE550" i="8" s="1"/>
  <c r="AA550" i="8"/>
  <c r="AD550" i="8" s="1"/>
  <c r="AF550" i="8" s="1"/>
  <c r="AA492" i="8"/>
  <c r="Z492" i="8"/>
  <c r="AA498" i="8"/>
  <c r="Z498" i="8"/>
  <c r="AA253" i="8"/>
  <c r="Z253" i="8"/>
  <c r="AC253" i="8" s="1"/>
  <c r="AE253" i="8" s="1"/>
  <c r="Z448" i="8"/>
  <c r="AC448" i="8" s="1"/>
  <c r="AE448" i="8" s="1"/>
  <c r="AA448" i="8"/>
  <c r="AD448" i="8" s="1"/>
  <c r="AF448" i="8" s="1"/>
  <c r="AA877" i="8"/>
  <c r="Z877" i="8"/>
  <c r="Z465" i="8"/>
  <c r="AA465" i="8"/>
  <c r="AA202" i="8"/>
  <c r="Z202" i="8"/>
  <c r="AC202" i="8" s="1"/>
  <c r="AE202" i="8" s="1"/>
  <c r="Z714" i="8"/>
  <c r="AC714" i="8" s="1"/>
  <c r="AE714" i="8" s="1"/>
  <c r="AA714" i="8"/>
  <c r="AD714" i="8" s="1"/>
  <c r="AF714" i="8" s="1"/>
  <c r="Y114" i="11"/>
  <c r="AA529" i="8"/>
  <c r="Z529" i="8"/>
  <c r="Z921" i="8"/>
  <c r="AA921" i="8"/>
  <c r="AA597" i="8"/>
  <c r="AD597" i="8" s="1"/>
  <c r="AF597" i="8" s="1"/>
  <c r="Z597" i="8"/>
  <c r="AC597" i="8" s="1"/>
  <c r="AE597" i="8" s="1"/>
  <c r="Z960" i="8"/>
  <c r="AC960" i="8" s="1"/>
  <c r="AE960" i="8" s="1"/>
  <c r="AA960" i="8"/>
  <c r="Y115" i="11"/>
  <c r="Y113" i="11"/>
  <c r="Z913" i="8"/>
  <c r="AA913" i="8"/>
  <c r="AD913" i="8" s="1"/>
  <c r="AF913" i="8" s="1"/>
  <c r="AA423" i="8"/>
  <c r="AD423" i="8" s="1"/>
  <c r="AF423" i="8" s="1"/>
  <c r="Z423" i="8"/>
  <c r="AC423" i="8" s="1"/>
  <c r="AE423" i="8" s="1"/>
  <c r="Z569" i="8"/>
  <c r="AC569" i="8" s="1"/>
  <c r="AE569" i="8" s="1"/>
  <c r="AA569" i="8"/>
  <c r="AA992" i="8"/>
  <c r="Z992" i="8"/>
  <c r="AA344" i="8"/>
  <c r="Z344" i="8"/>
  <c r="Z1019" i="8"/>
  <c r="AC1019" i="8" s="1"/>
  <c r="AE1019" i="8" s="1"/>
  <c r="AA1019" i="8"/>
  <c r="AD1019" i="8" s="1"/>
  <c r="AF1019" i="8" s="1"/>
  <c r="AA414" i="8"/>
  <c r="AD414" i="8" s="1"/>
  <c r="AF414" i="8" s="1"/>
  <c r="Z414" i="8"/>
  <c r="AA641" i="8"/>
  <c r="Z641" i="8"/>
  <c r="Z870" i="8"/>
  <c r="AA870" i="8"/>
  <c r="Z856" i="8"/>
  <c r="AC856" i="8" s="1"/>
  <c r="AE856" i="8" s="1"/>
  <c r="AA856" i="8"/>
  <c r="AD856" i="8" s="1"/>
  <c r="AF856" i="8" s="1"/>
  <c r="AA652" i="8"/>
  <c r="AD652" i="8" s="1"/>
  <c r="AF652" i="8" s="1"/>
  <c r="Z652" i="8"/>
  <c r="AA1051" i="8"/>
  <c r="Z1051" i="8"/>
  <c r="AA646" i="8"/>
  <c r="Z646" i="8"/>
  <c r="Z1075" i="8"/>
  <c r="AC1075" i="8" s="1"/>
  <c r="AE1075" i="8" s="1"/>
  <c r="AA1075" i="8"/>
  <c r="Z1046" i="8"/>
  <c r="AC1046" i="8" s="1"/>
  <c r="AE1046" i="8" s="1"/>
  <c r="AA1046" i="8"/>
  <c r="AA813" i="8"/>
  <c r="Z813" i="8"/>
  <c r="Z909" i="8"/>
  <c r="AA909" i="8"/>
  <c r="AA881" i="8"/>
  <c r="AD881" i="8" s="1"/>
  <c r="AF881" i="8" s="1"/>
  <c r="Z881" i="8"/>
  <c r="AC881" i="8" s="1"/>
  <c r="AE881" i="8" s="1"/>
  <c r="Z732" i="8"/>
  <c r="AC732" i="8" s="1"/>
  <c r="AE732" i="8" s="1"/>
  <c r="AA732" i="8"/>
  <c r="Z592" i="8"/>
  <c r="AA592" i="8"/>
  <c r="Z1008" i="8"/>
  <c r="AA1008" i="8"/>
  <c r="AD1008" i="8" s="1"/>
  <c r="AF1008" i="8" s="1"/>
  <c r="Z266" i="8"/>
  <c r="AC266" i="8" s="1"/>
  <c r="AE266" i="8" s="1"/>
  <c r="AA266" i="8"/>
  <c r="AD266" i="8" s="1"/>
  <c r="AF266" i="8" s="1"/>
  <c r="AA261" i="8"/>
  <c r="AD261" i="8" s="1"/>
  <c r="AF261" i="8" s="1"/>
  <c r="Z261" i="8"/>
  <c r="AA661" i="8"/>
  <c r="Z661" i="8"/>
  <c r="Z607" i="8"/>
  <c r="AA607" i="8"/>
  <c r="Z514" i="8"/>
  <c r="AC514" i="8" s="1"/>
  <c r="AE514" i="8" s="1"/>
  <c r="AA514" i="8"/>
  <c r="AA1074" i="8"/>
  <c r="AD1074" i="8" s="1"/>
  <c r="AF1074" i="8" s="1"/>
  <c r="Z1074" i="8"/>
  <c r="AA771" i="8"/>
  <c r="Z771" i="8"/>
  <c r="AA433" i="8"/>
  <c r="Z433" i="8"/>
  <c r="AC433" i="8" s="1"/>
  <c r="AE433" i="8" s="1"/>
  <c r="Y147" i="11"/>
  <c r="Z911" i="8"/>
  <c r="AC911" i="8" s="1"/>
  <c r="AE911" i="8" s="1"/>
  <c r="AA911" i="8"/>
  <c r="AD911" i="8" s="1"/>
  <c r="AF911" i="8" s="1"/>
  <c r="Z429" i="8"/>
  <c r="AA429" i="8"/>
  <c r="AA1049" i="8"/>
  <c r="Z1049" i="8"/>
  <c r="Z946" i="8"/>
  <c r="AC946" i="8" s="1"/>
  <c r="AE946" i="8" s="1"/>
  <c r="AA946" i="8"/>
  <c r="Z224" i="8"/>
  <c r="AC224" i="8" s="1"/>
  <c r="AE224" i="8" s="1"/>
  <c r="AA224" i="8"/>
  <c r="AD224" i="8" s="1"/>
  <c r="AF224" i="8" s="1"/>
  <c r="AA242" i="8"/>
  <c r="Z242" i="8"/>
  <c r="AA231" i="8"/>
  <c r="Z231" i="8"/>
  <c r="AA803" i="8"/>
  <c r="AD803" i="8" s="1"/>
  <c r="AF803" i="8" s="1"/>
  <c r="Z803" i="8"/>
  <c r="AC803" i="8" s="1"/>
  <c r="AE803" i="8" s="1"/>
  <c r="Z1025" i="8"/>
  <c r="AC1025" i="8" s="1"/>
  <c r="AE1025" i="8" s="1"/>
  <c r="AA1025" i="8"/>
  <c r="AD1025" i="8" s="1"/>
  <c r="AF1025" i="8" s="1"/>
  <c r="Z727" i="8"/>
  <c r="AA727" i="8"/>
  <c r="AA508" i="8"/>
  <c r="Z508" i="8"/>
  <c r="AC508" i="8" s="1"/>
  <c r="AE508" i="8" s="1"/>
  <c r="AA1084" i="8"/>
  <c r="Z1084" i="8"/>
  <c r="AC1084" i="8" s="1"/>
  <c r="AE1084" i="8" s="1"/>
  <c r="AA268" i="8"/>
  <c r="AD268" i="8" s="1"/>
  <c r="AF268" i="8" s="1"/>
  <c r="Z268" i="8"/>
  <c r="AC268" i="8" s="1"/>
  <c r="AE268" i="8" s="1"/>
  <c r="AA1002" i="8"/>
  <c r="Z1002" i="8"/>
  <c r="AA793" i="8"/>
  <c r="Z793" i="8"/>
  <c r="AA680" i="8"/>
  <c r="Z680" i="8"/>
  <c r="AC680" i="8" s="1"/>
  <c r="AE680" i="8" s="1"/>
  <c r="AA517" i="8"/>
  <c r="AD517" i="8" s="1"/>
  <c r="AF517" i="8" s="1"/>
  <c r="Z517" i="8"/>
  <c r="AC517" i="8" s="1"/>
  <c r="AE517" i="8" s="1"/>
  <c r="AA327" i="8"/>
  <c r="Z327" i="8"/>
  <c r="AA616" i="8"/>
  <c r="Z616" i="8"/>
  <c r="Y97" i="11"/>
  <c r="Z364" i="8"/>
  <c r="AC364" i="8" s="1"/>
  <c r="AE364" i="8" s="1"/>
  <c r="AA364" i="8"/>
  <c r="AD364" i="8" s="1"/>
  <c r="AF364" i="8" s="1"/>
  <c r="Z733" i="8"/>
  <c r="AC733" i="8" s="1"/>
  <c r="AE733" i="8" s="1"/>
  <c r="AA733" i="8"/>
  <c r="AA939" i="8"/>
  <c r="Z939" i="8"/>
  <c r="AC939" i="8" s="1"/>
  <c r="Y105" i="11"/>
  <c r="Z851" i="8"/>
  <c r="AC851" i="8" s="1"/>
  <c r="AE851" i="8" s="1"/>
  <c r="AA851" i="8"/>
  <c r="AD851" i="8" s="1"/>
  <c r="AF851" i="8" s="1"/>
  <c r="AA937" i="8"/>
  <c r="AD937" i="8" s="1"/>
  <c r="AF937" i="8" s="1"/>
  <c r="Z937" i="8"/>
  <c r="AC937" i="8" s="1"/>
  <c r="AE937" i="8" s="1"/>
  <c r="AA774" i="8"/>
  <c r="Z774" i="8"/>
  <c r="Y86" i="11"/>
  <c r="AA235" i="8"/>
  <c r="Z235" i="8"/>
  <c r="Z374" i="8"/>
  <c r="AC374" i="8" s="1"/>
  <c r="AE374" i="8" s="1"/>
  <c r="AA374" i="8"/>
  <c r="AD374" i="8" s="1"/>
  <c r="AF374" i="8" s="1"/>
  <c r="AA337" i="8"/>
  <c r="AD337" i="8" s="1"/>
  <c r="AF337" i="8" s="1"/>
  <c r="Z337" i="8"/>
  <c r="AA1064" i="8"/>
  <c r="Z1064" i="8"/>
  <c r="Z347" i="8"/>
  <c r="AA347" i="8"/>
  <c r="AA294" i="8"/>
  <c r="AD294" i="8" s="1"/>
  <c r="AF294" i="8" s="1"/>
  <c r="Z294" i="8"/>
  <c r="AC294" i="8" s="1"/>
  <c r="AE294" i="8" s="1"/>
  <c r="Z632" i="8"/>
  <c r="AC632" i="8" s="1"/>
  <c r="AE632" i="8" s="1"/>
  <c r="AA632" i="8"/>
  <c r="Z829" i="8"/>
  <c r="AA829" i="8"/>
  <c r="Y189" i="11"/>
  <c r="AA397" i="8"/>
  <c r="AD397" i="8" s="1"/>
  <c r="AF397" i="8" s="1"/>
  <c r="Z397" i="8"/>
  <c r="AC397" i="8" s="1"/>
  <c r="AE397" i="8" s="1"/>
  <c r="AA981" i="8"/>
  <c r="AD981" i="8" s="1"/>
  <c r="AF981" i="8" s="1"/>
  <c r="Z981" i="8"/>
  <c r="AC981" i="8" s="1"/>
  <c r="AE981" i="8" s="1"/>
  <c r="Z866" i="8"/>
  <c r="AA866" i="8"/>
  <c r="Z1030" i="8"/>
  <c r="AA1030" i="8"/>
  <c r="AA922" i="8"/>
  <c r="AD922" i="8" s="1"/>
  <c r="AF922" i="8" s="1"/>
  <c r="Z922" i="8"/>
  <c r="AC922" i="8" s="1"/>
  <c r="AE922" i="8" s="1"/>
  <c r="Z450" i="8"/>
  <c r="AA450" i="8"/>
  <c r="AD450" i="8" s="1"/>
  <c r="AF450" i="8" s="1"/>
  <c r="Y199" i="11"/>
  <c r="Z908" i="8"/>
  <c r="AA908" i="8"/>
  <c r="AD908" i="8" s="1"/>
  <c r="AF908" i="8" s="1"/>
  <c r="AA322" i="8"/>
  <c r="Z322" i="8"/>
  <c r="AA864" i="8"/>
  <c r="AD864" i="8" s="1"/>
  <c r="AF864" i="8" s="1"/>
  <c r="Z864" i="8"/>
  <c r="Z362" i="8"/>
  <c r="AC362" i="8" s="1"/>
  <c r="AE362" i="8" s="1"/>
  <c r="AA362" i="8"/>
  <c r="Z891" i="8"/>
  <c r="AA891" i="8"/>
  <c r="AD891" i="8" s="1"/>
  <c r="X184" i="11"/>
  <c r="AA794" i="8"/>
  <c r="AD794" i="8" s="1"/>
  <c r="AF794" i="8" s="1"/>
  <c r="Z794" i="8"/>
  <c r="AC794" i="8" s="1"/>
  <c r="AE794" i="8" s="1"/>
  <c r="AA275" i="8"/>
  <c r="AD275" i="8" s="1"/>
  <c r="AF275" i="8" s="1"/>
  <c r="Z275" i="8"/>
  <c r="AC275" i="8" s="1"/>
  <c r="AE275" i="8" s="1"/>
  <c r="Z676" i="8"/>
  <c r="AA676" i="8"/>
  <c r="Z390" i="8"/>
  <c r="AC390" i="8" s="1"/>
  <c r="AE390" i="8" s="1"/>
  <c r="AA390" i="8"/>
  <c r="Y59" i="11"/>
  <c r="Y77" i="11"/>
  <c r="Z233" i="8"/>
  <c r="AC233" i="8" s="1"/>
  <c r="AE233" i="8" s="1"/>
  <c r="AA233" i="8"/>
  <c r="AD233" i="8" s="1"/>
  <c r="AF233" i="8" s="1"/>
  <c r="AA451" i="8"/>
  <c r="Z451" i="8"/>
  <c r="AA1096" i="8"/>
  <c r="Z1096" i="8"/>
  <c r="AC1096" i="8" s="1"/>
  <c r="AE1096" i="8" s="1"/>
  <c r="AA572" i="8"/>
  <c r="AD572" i="8" s="1"/>
  <c r="AF572" i="8" s="1"/>
  <c r="Z572" i="8"/>
  <c r="Z737" i="8"/>
  <c r="AC737" i="8" s="1"/>
  <c r="AE737" i="8" s="1"/>
  <c r="AA737" i="8"/>
  <c r="AD737" i="8" s="1"/>
  <c r="AF737" i="8" s="1"/>
  <c r="AA991" i="8"/>
  <c r="Z991" i="8"/>
  <c r="Y109" i="11"/>
  <c r="AA637" i="8"/>
  <c r="Z637" i="8"/>
  <c r="AC637" i="8" s="1"/>
  <c r="AE637" i="8" s="1"/>
  <c r="Y181" i="11"/>
  <c r="AA895" i="8"/>
  <c r="AD895" i="8" s="1"/>
  <c r="AF895" i="8" s="1"/>
  <c r="Z895" i="8"/>
  <c r="AC895" i="8" s="1"/>
  <c r="AE895" i="8" s="1"/>
  <c r="AA612" i="8"/>
  <c r="Z612" i="8"/>
  <c r="AA1041" i="8"/>
  <c r="Z1041" i="8"/>
  <c r="AA568" i="8"/>
  <c r="AD568" i="8" s="1"/>
  <c r="AF568" i="8" s="1"/>
  <c r="Z568" i="8"/>
  <c r="Y192" i="11"/>
  <c r="AA603" i="8"/>
  <c r="AD603" i="8" s="1"/>
  <c r="AF603" i="8" s="1"/>
  <c r="Z603" i="8"/>
  <c r="Y112" i="11"/>
  <c r="X105" i="11"/>
  <c r="AA606" i="8"/>
  <c r="AD606" i="8" s="1"/>
  <c r="AF606" i="8" s="1"/>
  <c r="Z606" i="8"/>
  <c r="AC606" i="8" s="1"/>
  <c r="AE606" i="8" s="1"/>
  <c r="AA666" i="8"/>
  <c r="Z666" i="8"/>
  <c r="AC666" i="8" s="1"/>
  <c r="AE666" i="8" s="1"/>
  <c r="Z656" i="8"/>
  <c r="AC656" i="8" s="1"/>
  <c r="AE656" i="8" s="1"/>
  <c r="AA656" i="8"/>
  <c r="Z208" i="8"/>
  <c r="AA208" i="8"/>
  <c r="Z269" i="8"/>
  <c r="AA269" i="8"/>
  <c r="AD269" i="8" s="1"/>
  <c r="AF269" i="8" s="1"/>
  <c r="AA270" i="8"/>
  <c r="Z270" i="8"/>
  <c r="AC270" i="8" s="1"/>
  <c r="AE270" i="8" s="1"/>
  <c r="Z773" i="8"/>
  <c r="AC773" i="8" s="1"/>
  <c r="AE773" i="8" s="1"/>
  <c r="AA773" i="8"/>
  <c r="AA309" i="8"/>
  <c r="Z309" i="8"/>
  <c r="Z571" i="8"/>
  <c r="AC571" i="8" s="1"/>
  <c r="AE571" i="8" s="1"/>
  <c r="AA571" i="8"/>
  <c r="Y145" i="11"/>
  <c r="AA394" i="8"/>
  <c r="AD394" i="8" s="1"/>
  <c r="AF394" i="8" s="1"/>
  <c r="Z394" i="8"/>
  <c r="AC394" i="8" s="1"/>
  <c r="AE394" i="8" s="1"/>
  <c r="AA649" i="8"/>
  <c r="Z649" i="8"/>
  <c r="Z903" i="8"/>
  <c r="AC903" i="8" s="1"/>
  <c r="AE903" i="8" s="1"/>
  <c r="AA903" i="8"/>
  <c r="Z799" i="8"/>
  <c r="AC799" i="8" s="1"/>
  <c r="AE799" i="8" s="1"/>
  <c r="AA799" i="8"/>
  <c r="AD799" i="8" s="1"/>
  <c r="AF799" i="8" s="1"/>
  <c r="AA761" i="8"/>
  <c r="Z761" i="8"/>
  <c r="AC761" i="8" s="1"/>
  <c r="AE761" i="8" s="1"/>
  <c r="Y142" i="11"/>
  <c r="Z291" i="8"/>
  <c r="AC291" i="8" s="1"/>
  <c r="AE291" i="8" s="1"/>
  <c r="AA291" i="8"/>
  <c r="Z1038" i="8"/>
  <c r="AC1038" i="8" s="1"/>
  <c r="AE1038" i="8" s="1"/>
  <c r="AA1038" i="8"/>
  <c r="Z961" i="8"/>
  <c r="AC961" i="8" s="1"/>
  <c r="AE961" i="8" s="1"/>
  <c r="AA961" i="8"/>
  <c r="AD961" i="8" s="1"/>
  <c r="AF961" i="8" s="1"/>
  <c r="AD828" i="8"/>
  <c r="AF828" i="8" s="1"/>
  <c r="Z1028" i="8"/>
  <c r="AC1028" i="8" s="1"/>
  <c r="AE1028" i="8" s="1"/>
  <c r="AA1028" i="8"/>
  <c r="AA614" i="8"/>
  <c r="Z614" i="8"/>
  <c r="AC999" i="8"/>
  <c r="AE999" i="8" s="1"/>
  <c r="AA832" i="8"/>
  <c r="AD832" i="8" s="1"/>
  <c r="AF832" i="8" s="1"/>
  <c r="Z832" i="8"/>
  <c r="AC832" i="8" s="1"/>
  <c r="AE832" i="8" s="1"/>
  <c r="Y83" i="11"/>
  <c r="AA819" i="8"/>
  <c r="AD819" i="8" s="1"/>
  <c r="AF819" i="8" s="1"/>
  <c r="Z819" i="8"/>
  <c r="AD907" i="8"/>
  <c r="AF907" i="8" s="1"/>
  <c r="Z493" i="8"/>
  <c r="AA493" i="8"/>
  <c r="AD493" i="8" s="1"/>
  <c r="AF493" i="8" s="1"/>
  <c r="AA940" i="8"/>
  <c r="AD940" i="8" s="1"/>
  <c r="AF940" i="8" s="1"/>
  <c r="Z940" i="8"/>
  <c r="AC940" i="8" s="1"/>
  <c r="AE940" i="8" s="1"/>
  <c r="Y66" i="11"/>
  <c r="Y198" i="11"/>
  <c r="AA252" i="8"/>
  <c r="AD252" i="8" s="1"/>
  <c r="AF252" i="8" s="1"/>
  <c r="Z252" i="8"/>
  <c r="Z478" i="8"/>
  <c r="AA478" i="8"/>
  <c r="Z701" i="8"/>
  <c r="AA701" i="8"/>
  <c r="AD701" i="8" s="1"/>
  <c r="AF701" i="8" s="1"/>
  <c r="Z583" i="8"/>
  <c r="AC583" i="8" s="1"/>
  <c r="AE583" i="8" s="1"/>
  <c r="AA583" i="8"/>
  <c r="AD583" i="8" s="1"/>
  <c r="AF583" i="8" s="1"/>
  <c r="AA392" i="8"/>
  <c r="AD392" i="8" s="1"/>
  <c r="Z392" i="8"/>
  <c r="AA897" i="8"/>
  <c r="Z897" i="8"/>
  <c r="Z520" i="8"/>
  <c r="AC520" i="8" s="1"/>
  <c r="AE520" i="8" s="1"/>
  <c r="AA520" i="8"/>
  <c r="AD520" i="8" s="1"/>
  <c r="AF520" i="8" s="1"/>
  <c r="Z338" i="8"/>
  <c r="AC338" i="8" s="1"/>
  <c r="AE338" i="8" s="1"/>
  <c r="AA338" i="8"/>
  <c r="AD338" i="8" s="1"/>
  <c r="AF338" i="8" s="1"/>
  <c r="AA951" i="8"/>
  <c r="AD951" i="8" s="1"/>
  <c r="AF951" i="8" s="1"/>
  <c r="Z951" i="8"/>
  <c r="AA768" i="8"/>
  <c r="Z768" i="8"/>
  <c r="Z455" i="8"/>
  <c r="AC455" i="8" s="1"/>
  <c r="AE455" i="8" s="1"/>
  <c r="AA455" i="8"/>
  <c r="AD455" i="8" s="1"/>
  <c r="AF455" i="8" s="1"/>
  <c r="Z495" i="8"/>
  <c r="AC495" i="8" s="1"/>
  <c r="AE495" i="8" s="1"/>
  <c r="AA495" i="8"/>
  <c r="AD495" i="8" s="1"/>
  <c r="AF495" i="8" s="1"/>
  <c r="AA375" i="8"/>
  <c r="Z375" i="8"/>
  <c r="Y54" i="11"/>
  <c r="Y74" i="11"/>
  <c r="AA391" i="8"/>
  <c r="AD391" i="8" s="1"/>
  <c r="AF391" i="8" s="1"/>
  <c r="Z391" i="8"/>
  <c r="AC391" i="8" s="1"/>
  <c r="AE391" i="8" s="1"/>
  <c r="AA1047" i="8"/>
  <c r="AD1047" i="8" s="1"/>
  <c r="AF1047" i="8" s="1"/>
  <c r="Z1047" i="8"/>
  <c r="AA330" i="8"/>
  <c r="Z330" i="8"/>
  <c r="Z212" i="8"/>
  <c r="AA212" i="8"/>
  <c r="Y127" i="11"/>
  <c r="AA713" i="8"/>
  <c r="Z713" i="8"/>
  <c r="AC713" i="8" s="1"/>
  <c r="AE713" i="8" s="1"/>
  <c r="AA667" i="8"/>
  <c r="AD667" i="8" s="1"/>
  <c r="AF667" i="8" s="1"/>
  <c r="Z667" i="8"/>
  <c r="Z501" i="8"/>
  <c r="AA501" i="8"/>
  <c r="Y183" i="11"/>
  <c r="AA1052" i="8"/>
  <c r="Z1052" i="8"/>
  <c r="AC1052" i="8" s="1"/>
  <c r="AE1052" i="8" s="1"/>
  <c r="AA826" i="8"/>
  <c r="Z826" i="8"/>
  <c r="Z341" i="8"/>
  <c r="AA341" i="8"/>
  <c r="Z515" i="8"/>
  <c r="AA515" i="8"/>
  <c r="AD515" i="8" s="1"/>
  <c r="AF515" i="8" s="1"/>
  <c r="AA957" i="8"/>
  <c r="AD957" i="8" s="1"/>
  <c r="AF957" i="8" s="1"/>
  <c r="Z957" i="8"/>
  <c r="AC957" i="8" s="1"/>
  <c r="AE957" i="8" s="1"/>
  <c r="AA432" i="8"/>
  <c r="AD432" i="8" s="1"/>
  <c r="AF432" i="8" s="1"/>
  <c r="Z432" i="8"/>
  <c r="Z543" i="8"/>
  <c r="AA543" i="8"/>
  <c r="AD543" i="8" s="1"/>
  <c r="AF543" i="8" s="1"/>
  <c r="Z379" i="8"/>
  <c r="AA379" i="8"/>
  <c r="Z1022" i="8"/>
  <c r="AC1022" i="8" s="1"/>
  <c r="AE1022" i="8" s="1"/>
  <c r="AA1022" i="8"/>
  <c r="AA316" i="8"/>
  <c r="AD316" i="8" s="1"/>
  <c r="AF316" i="8" s="1"/>
  <c r="Z316" i="8"/>
  <c r="Z482" i="8"/>
  <c r="AA482" i="8"/>
  <c r="AA916" i="8"/>
  <c r="AD916" i="8" s="1"/>
  <c r="AF916" i="8" s="1"/>
  <c r="Z916" i="8"/>
  <c r="AC916" i="8" s="1"/>
  <c r="AE916" i="8" s="1"/>
  <c r="Y175" i="11"/>
  <c r="AA605" i="8"/>
  <c r="AD605" i="8" s="1"/>
  <c r="AF605" i="8" s="1"/>
  <c r="Z605" i="8"/>
  <c r="AC605" i="8" s="1"/>
  <c r="AE605" i="8" s="1"/>
  <c r="AA965" i="8"/>
  <c r="Z965" i="8"/>
  <c r="AA499" i="8"/>
  <c r="AD499" i="8" s="1"/>
  <c r="AF499" i="8" s="1"/>
  <c r="Z499" i="8"/>
  <c r="AC499" i="8" s="1"/>
  <c r="AE499" i="8" s="1"/>
  <c r="Z335" i="8"/>
  <c r="AC335" i="8" s="1"/>
  <c r="AE335" i="8" s="1"/>
  <c r="AA335" i="8"/>
  <c r="AD335" i="8" s="1"/>
  <c r="AF335" i="8" s="1"/>
  <c r="AA549" i="8"/>
  <c r="AD549" i="8" s="1"/>
  <c r="AF549" i="8" s="1"/>
  <c r="Z549" i="8"/>
  <c r="AC549" i="8" s="1"/>
  <c r="AE549" i="8" s="1"/>
  <c r="AC955" i="8"/>
  <c r="AE955" i="8" s="1"/>
  <c r="AA980" i="8"/>
  <c r="AD980" i="8" s="1"/>
  <c r="AF980" i="8" s="1"/>
  <c r="Z980" i="8"/>
  <c r="Y123" i="11"/>
  <c r="Y187" i="11"/>
  <c r="AA996" i="8"/>
  <c r="AD996" i="8" s="1"/>
  <c r="AF996" i="8" s="1"/>
  <c r="Z996" i="8"/>
  <c r="AC996" i="8" s="1"/>
  <c r="AE996" i="8" s="1"/>
  <c r="Z523" i="8"/>
  <c r="AC523" i="8" s="1"/>
  <c r="AE523" i="8" s="1"/>
  <c r="AA523" i="8"/>
  <c r="AC840" i="8"/>
  <c r="AE840" i="8" s="1"/>
  <c r="Z789" i="8"/>
  <c r="AA789" i="8"/>
  <c r="AA522" i="8"/>
  <c r="AD522" i="8" s="1"/>
  <c r="AF522" i="8" s="1"/>
  <c r="Z522" i="8"/>
  <c r="AA533" i="8"/>
  <c r="AD533" i="8" s="1"/>
  <c r="AF533" i="8" s="1"/>
  <c r="Z533" i="8"/>
  <c r="AC533" i="8" s="1"/>
  <c r="AE533" i="8" s="1"/>
  <c r="Z655" i="8"/>
  <c r="AA655" i="8"/>
  <c r="AD655" i="8" s="1"/>
  <c r="AF655" i="8" s="1"/>
  <c r="AA340" i="8"/>
  <c r="Z340" i="8"/>
  <c r="AC340" i="8" s="1"/>
  <c r="AE340" i="8" s="1"/>
  <c r="Y90" i="11"/>
  <c r="AA742" i="8"/>
  <c r="AD742" i="8" s="1"/>
  <c r="AF742" i="8" s="1"/>
  <c r="Z742" i="8"/>
  <c r="AC742" i="8" s="1"/>
  <c r="AE742" i="8" s="1"/>
  <c r="AC1066" i="8"/>
  <c r="AE1066" i="8" s="1"/>
  <c r="AA470" i="8"/>
  <c r="Z470" i="8"/>
  <c r="AA580" i="8"/>
  <c r="Z580" i="8"/>
  <c r="AA624" i="8"/>
  <c r="AD624" i="8" s="1"/>
  <c r="AF624" i="8" s="1"/>
  <c r="Z624" i="8"/>
  <c r="AC624" i="8" s="1"/>
  <c r="AE624" i="8" s="1"/>
  <c r="AA477" i="8"/>
  <c r="Z477" i="8"/>
  <c r="AC477" i="8" s="1"/>
  <c r="AE477" i="8" s="1"/>
  <c r="AA682" i="8"/>
  <c r="Z682" i="8"/>
  <c r="AA604" i="8"/>
  <c r="Z604" i="8"/>
  <c r="AC604" i="8" s="1"/>
  <c r="AE604" i="8" s="1"/>
  <c r="Y60" i="11"/>
  <c r="Y63" i="11"/>
  <c r="AA740" i="8"/>
  <c r="Z740" i="8"/>
  <c r="AC740" i="8" s="1"/>
  <c r="AE740" i="8" s="1"/>
  <c r="AA901" i="8"/>
  <c r="AD901" i="8" s="1"/>
  <c r="Z901" i="8"/>
  <c r="AC901" i="8" s="1"/>
  <c r="AE901" i="8" s="1"/>
  <c r="Z540" i="8"/>
  <c r="AA540" i="8"/>
  <c r="AD540" i="8" s="1"/>
  <c r="AF540" i="8" s="1"/>
  <c r="Z671" i="8"/>
  <c r="AA671" i="8"/>
  <c r="Y103" i="11"/>
  <c r="AA1077" i="8"/>
  <c r="AD1077" i="8" s="1"/>
  <c r="AF1077" i="8" s="1"/>
  <c r="Z1077" i="8"/>
  <c r="AA1085" i="8"/>
  <c r="Z1085" i="8"/>
  <c r="AC1085" i="8" s="1"/>
  <c r="AE1085" i="8" s="1"/>
  <c r="Z1006" i="8"/>
  <c r="AC1006" i="8" s="1"/>
  <c r="AE1006" i="8" s="1"/>
  <c r="AA1006" i="8"/>
  <c r="AA824" i="8"/>
  <c r="AD824" i="8" s="1"/>
  <c r="AF824" i="8" s="1"/>
  <c r="Z824" i="8"/>
  <c r="AC824" i="8" s="1"/>
  <c r="AE824" i="8" s="1"/>
  <c r="Y160" i="11"/>
  <c r="AA249" i="8"/>
  <c r="Z249" i="8"/>
  <c r="AC249" i="8" s="1"/>
  <c r="AE249" i="8" s="1"/>
  <c r="AA516" i="8"/>
  <c r="AD516" i="8" s="1"/>
  <c r="AF516" i="8" s="1"/>
  <c r="Z516" i="8"/>
  <c r="AC516" i="8" s="1"/>
  <c r="AE516" i="8" s="1"/>
  <c r="Z288" i="8"/>
  <c r="AC288" i="8" s="1"/>
  <c r="AE288" i="8" s="1"/>
  <c r="AA288" i="8"/>
  <c r="Z631" i="8"/>
  <c r="AA631" i="8"/>
  <c r="AD631" i="8" s="1"/>
  <c r="AF631" i="8" s="1"/>
  <c r="AA426" i="8"/>
  <c r="Z426" i="8"/>
  <c r="AD702" i="8"/>
  <c r="AF702" i="8" s="1"/>
  <c r="Z384" i="8"/>
  <c r="AC384" i="8" s="1"/>
  <c r="AE384" i="8" s="1"/>
  <c r="AA384" i="8"/>
  <c r="Z781" i="8"/>
  <c r="AA781" i="8"/>
  <c r="Z693" i="8"/>
  <c r="AC693" i="8" s="1"/>
  <c r="AE693" i="8" s="1"/>
  <c r="AA693" i="8"/>
  <c r="AA888" i="8"/>
  <c r="AD888" i="8" s="1"/>
  <c r="AF888" i="8" s="1"/>
  <c r="Z888" i="8"/>
  <c r="AC888" i="8" s="1"/>
  <c r="AE888" i="8" s="1"/>
  <c r="Z704" i="8"/>
  <c r="AC704" i="8" s="1"/>
  <c r="AE704" i="8" s="1"/>
  <c r="AA704" i="8"/>
  <c r="AD704" i="8" s="1"/>
  <c r="AF704" i="8" s="1"/>
  <c r="AA725" i="8"/>
  <c r="Z725" i="8"/>
  <c r="AA696" i="8"/>
  <c r="AD696" i="8" s="1"/>
  <c r="AF696" i="8" s="1"/>
  <c r="Z696" i="8"/>
  <c r="Z841" i="8"/>
  <c r="AC841" i="8" s="1"/>
  <c r="AE841" i="8" s="1"/>
  <c r="AA841" i="8"/>
  <c r="AD841" i="8" s="1"/>
  <c r="AF841" i="8" s="1"/>
  <c r="Y171" i="11"/>
  <c r="Z480" i="8"/>
  <c r="AC480" i="8" s="1"/>
  <c r="AE480" i="8" s="1"/>
  <c r="AA480" i="8"/>
  <c r="Y108" i="11"/>
  <c r="AA358" i="8"/>
  <c r="AD358" i="8" s="1"/>
  <c r="AF358" i="8" s="1"/>
  <c r="Z358" i="8"/>
  <c r="Z240" i="8"/>
  <c r="AC240" i="8" s="1"/>
  <c r="AE240" i="8" s="1"/>
  <c r="AA240" i="8"/>
  <c r="AD240" i="8" s="1"/>
  <c r="AF240" i="8" s="1"/>
  <c r="Y72" i="11"/>
  <c r="Z417" i="8"/>
  <c r="AC417" i="8" s="1"/>
  <c r="AE417" i="8" s="1"/>
  <c r="AA417" i="8"/>
  <c r="Z234" i="8"/>
  <c r="AA234" i="8"/>
  <c r="AD234" i="8" s="1"/>
  <c r="AF234" i="8" s="1"/>
  <c r="Z272" i="8"/>
  <c r="AA272" i="8"/>
  <c r="Z530" i="8"/>
  <c r="AC530" i="8" s="1"/>
  <c r="AE530" i="8" s="1"/>
  <c r="AA530" i="8"/>
  <c r="AD530" i="8" s="1"/>
  <c r="AF530" i="8" s="1"/>
  <c r="Y196" i="11"/>
  <c r="Y70" i="11"/>
  <c r="Z776" i="8"/>
  <c r="AA776" i="8"/>
  <c r="AD776" i="8" s="1"/>
  <c r="AF776" i="8" s="1"/>
  <c r="Z204" i="8"/>
  <c r="AA204" i="8"/>
  <c r="Z221" i="8"/>
  <c r="AC221" i="8" s="1"/>
  <c r="AE221" i="8" s="1"/>
  <c r="AA221" i="8"/>
  <c r="AD221" i="8" s="1"/>
  <c r="AF221" i="8" s="1"/>
  <c r="AA728" i="8"/>
  <c r="AD728" i="8" s="1"/>
  <c r="AF728" i="8" s="1"/>
  <c r="Z728" i="8"/>
  <c r="X92" i="11"/>
  <c r="AA475" i="8"/>
  <c r="AD475" i="8" s="1"/>
  <c r="AF475" i="8" s="1"/>
  <c r="Z475" i="8"/>
  <c r="X104" i="11"/>
  <c r="Z303" i="8"/>
  <c r="AC303" i="8" s="1"/>
  <c r="AE303" i="8" s="1"/>
  <c r="AA303" i="8"/>
  <c r="AD303" i="8" s="1"/>
  <c r="AF303" i="8" s="1"/>
  <c r="Z622" i="8"/>
  <c r="AC622" i="8" s="1"/>
  <c r="AE622" i="8" s="1"/>
  <c r="AA622" i="8"/>
  <c r="AD553" i="8"/>
  <c r="AF553" i="8" s="1"/>
  <c r="Z905" i="8"/>
  <c r="AC905" i="8" s="1"/>
  <c r="AE905" i="8" s="1"/>
  <c r="AA905" i="8"/>
  <c r="Z422" i="8"/>
  <c r="AC422" i="8" s="1"/>
  <c r="AE422" i="8" s="1"/>
  <c r="AA422" i="8"/>
  <c r="AA444" i="8"/>
  <c r="AD444" i="8" s="1"/>
  <c r="AF444" i="8" s="1"/>
  <c r="Z444" i="8"/>
  <c r="AC444" i="8" s="1"/>
  <c r="AE444" i="8" s="1"/>
  <c r="AA573" i="8"/>
  <c r="AD573" i="8" s="1"/>
  <c r="AF573" i="8" s="1"/>
  <c r="Z573" i="8"/>
  <c r="Z541" i="8"/>
  <c r="AC541" i="8" s="1"/>
  <c r="AE541" i="8" s="1"/>
  <c r="AA541" i="8"/>
  <c r="AD541" i="8" s="1"/>
  <c r="AF541" i="8" s="1"/>
  <c r="Z1058" i="8"/>
  <c r="AC1058" i="8" s="1"/>
  <c r="AE1058" i="8" s="1"/>
  <c r="AA1058" i="8"/>
  <c r="AD1058" i="8" s="1"/>
  <c r="AF1058" i="8" s="1"/>
  <c r="AA893" i="8"/>
  <c r="AD893" i="8" s="1"/>
  <c r="AF893" i="8" s="1"/>
  <c r="Z893" i="8"/>
  <c r="AC893" i="8" s="1"/>
  <c r="AE893" i="8" s="1"/>
  <c r="AA1088" i="8"/>
  <c r="Z1088" i="8"/>
  <c r="AC1088" i="8" s="1"/>
  <c r="AE1088" i="8" s="1"/>
  <c r="Z345" i="8"/>
  <c r="AC345" i="8" s="1"/>
  <c r="AE345" i="8" s="1"/>
  <c r="AA345" i="8"/>
  <c r="AA457" i="8"/>
  <c r="AD457" i="8" s="1"/>
  <c r="AF457" i="8" s="1"/>
  <c r="Z457" i="8"/>
  <c r="AC457" i="8" s="1"/>
  <c r="AE457" i="8" s="1"/>
  <c r="AA244" i="8"/>
  <c r="AD244" i="8" s="1"/>
  <c r="AF244" i="8" s="1"/>
  <c r="Z244" i="8"/>
  <c r="AC244" i="8" s="1"/>
  <c r="AE244" i="8" s="1"/>
  <c r="Z600" i="8"/>
  <c r="AA600" i="8"/>
  <c r="Z705" i="8"/>
  <c r="AC705" i="8" s="1"/>
  <c r="AE705" i="8" s="1"/>
  <c r="AA705" i="8"/>
  <c r="AD705" i="8" s="1"/>
  <c r="AF705" i="8" s="1"/>
  <c r="Z418" i="8"/>
  <c r="AC418" i="8" s="1"/>
  <c r="AE418" i="8" s="1"/>
  <c r="AA418" i="8"/>
  <c r="Z576" i="8"/>
  <c r="AC576" i="8" s="1"/>
  <c r="AE576" i="8" s="1"/>
  <c r="AA576" i="8"/>
  <c r="AD576" i="8" s="1"/>
  <c r="AF576" i="8" s="1"/>
  <c r="Z581" i="8"/>
  <c r="AA581" i="8"/>
  <c r="AD581" i="8" s="1"/>
  <c r="AF581" i="8" s="1"/>
  <c r="Z887" i="8"/>
  <c r="AC887" i="8" s="1"/>
  <c r="AE887" i="8" s="1"/>
  <c r="AA887" i="8"/>
  <c r="AD887" i="8" s="1"/>
  <c r="AF887" i="8" s="1"/>
  <c r="Z833" i="8"/>
  <c r="AC833" i="8" s="1"/>
  <c r="AE833" i="8" s="1"/>
  <c r="AA833" i="8"/>
  <c r="Y128" i="11"/>
  <c r="Z439" i="8"/>
  <c r="AC439" i="8" s="1"/>
  <c r="AE439" i="8" s="1"/>
  <c r="AA439" i="8"/>
  <c r="Z678" i="8"/>
  <c r="AC678" i="8" s="1"/>
  <c r="AE678" i="8" s="1"/>
  <c r="AA678" i="8"/>
  <c r="AD678" i="8" s="1"/>
  <c r="AF678" i="8" s="1"/>
  <c r="Z395" i="8"/>
  <c r="AC395" i="8" s="1"/>
  <c r="AE395" i="8" s="1"/>
  <c r="AA395" i="8"/>
  <c r="AD395" i="8" s="1"/>
  <c r="AF395" i="8" s="1"/>
  <c r="Z441" i="8"/>
  <c r="AC441" i="8" s="1"/>
  <c r="AE441" i="8" s="1"/>
  <c r="AA441" i="8"/>
  <c r="AD441" i="8" s="1"/>
  <c r="AF441" i="8" s="1"/>
  <c r="AA421" i="8"/>
  <c r="AD421" i="8" s="1"/>
  <c r="AF421" i="8" s="1"/>
  <c r="Z421" i="8"/>
  <c r="Z92" i="8"/>
  <c r="Z92" i="11" s="1"/>
  <c r="Y140" i="11"/>
  <c r="AC1068" i="8"/>
  <c r="AE1068" i="8" s="1"/>
  <c r="AA223" i="8"/>
  <c r="AD223" i="8" s="1"/>
  <c r="AF223" i="8" s="1"/>
  <c r="Z223" i="8"/>
  <c r="AC223" i="8" s="1"/>
  <c r="AE223" i="8" s="1"/>
  <c r="Z536" i="8"/>
  <c r="AC536" i="8" s="1"/>
  <c r="AE536" i="8" s="1"/>
  <c r="AA536" i="8"/>
  <c r="AD536" i="8" s="1"/>
  <c r="AF536" i="8" s="1"/>
  <c r="Z436" i="8"/>
  <c r="AA436" i="8"/>
  <c r="Z506" i="8"/>
  <c r="AC506" i="8" s="1"/>
  <c r="AE506" i="8" s="1"/>
  <c r="AA506" i="8"/>
  <c r="Z461" i="8"/>
  <c r="AC461" i="8" s="1"/>
  <c r="AE461" i="8" s="1"/>
  <c r="AA461" i="8"/>
  <c r="AD461" i="8" s="1"/>
  <c r="AF461" i="8" s="1"/>
  <c r="Z949" i="8"/>
  <c r="AC949" i="8" s="1"/>
  <c r="AE949" i="8" s="1"/>
  <c r="AA949" i="8"/>
  <c r="AD949" i="8" s="1"/>
  <c r="AF949" i="8" s="1"/>
  <c r="Z912" i="8"/>
  <c r="AA912" i="8"/>
  <c r="Z209" i="8"/>
  <c r="AC209" i="8" s="1"/>
  <c r="AE209" i="8" s="1"/>
  <c r="AA209" i="8"/>
  <c r="AD209" i="8" s="1"/>
  <c r="AF209" i="8" s="1"/>
  <c r="Y174" i="11"/>
  <c r="Y110" i="11"/>
  <c r="Z437" i="8"/>
  <c r="AC437" i="8" s="1"/>
  <c r="AE437" i="8" s="1"/>
  <c r="AA437" i="8"/>
  <c r="AD437" i="8" s="1"/>
  <c r="AF437" i="8" s="1"/>
  <c r="Z658" i="8"/>
  <c r="AA658" i="8"/>
  <c r="AF891" i="8"/>
  <c r="Y132" i="11"/>
  <c r="AA406" i="8"/>
  <c r="Z406" i="8"/>
  <c r="AC406" i="8" s="1"/>
  <c r="AE406" i="8" s="1"/>
  <c r="Y138" i="11"/>
  <c r="AA804" i="8"/>
  <c r="AD804" i="8" s="1"/>
  <c r="AF804" i="8" s="1"/>
  <c r="Z804" i="8"/>
  <c r="AA276" i="8"/>
  <c r="Z276" i="8"/>
  <c r="AC276" i="8" s="1"/>
  <c r="AE276" i="8" s="1"/>
  <c r="AA805" i="8"/>
  <c r="Z805" i="8"/>
  <c r="AC805" i="8" s="1"/>
  <c r="AE805" i="8" s="1"/>
  <c r="Y191" i="11"/>
  <c r="Y155" i="11"/>
  <c r="AA297" i="8"/>
  <c r="AD297" i="8" s="1"/>
  <c r="AF297" i="8" s="1"/>
  <c r="Z297" i="8"/>
  <c r="AA296" i="8"/>
  <c r="Z296" i="8"/>
  <c r="AC296" i="8" s="1"/>
  <c r="AE296" i="8" s="1"/>
  <c r="AA636" i="8"/>
  <c r="Z636" i="8"/>
  <c r="AC636" i="8" s="1"/>
  <c r="AE636" i="8" s="1"/>
  <c r="Y158" i="11"/>
  <c r="AA589" i="8"/>
  <c r="AD589" i="8" s="1"/>
  <c r="AF589" i="8" s="1"/>
  <c r="Z589" i="8"/>
  <c r="AC589" i="8" s="1"/>
  <c r="AE589" i="8" s="1"/>
  <c r="AD842" i="8"/>
  <c r="AF842" i="8" s="1"/>
  <c r="Z411" i="8"/>
  <c r="AC411" i="8" s="1"/>
  <c r="AE411" i="8" s="1"/>
  <c r="AA411" i="8"/>
  <c r="AD411" i="8" s="1"/>
  <c r="AF411" i="8" s="1"/>
  <c r="Z299" i="8"/>
  <c r="AA299" i="8"/>
  <c r="AA821" i="8"/>
  <c r="AD821" i="8" s="1"/>
  <c r="AF821" i="8" s="1"/>
  <c r="Z821" i="8"/>
  <c r="AC821" i="8" s="1"/>
  <c r="AE821" i="8" s="1"/>
  <c r="AA664" i="8"/>
  <c r="AD664" i="8" s="1"/>
  <c r="AF664" i="8" s="1"/>
  <c r="Z664" i="8"/>
  <c r="Z339" i="8"/>
  <c r="AC339" i="8" s="1"/>
  <c r="AE339" i="8" s="1"/>
  <c r="AA339" i="8"/>
  <c r="AD339" i="8" s="1"/>
  <c r="AF339" i="8" s="1"/>
  <c r="AA931" i="8"/>
  <c r="Z931" i="8"/>
  <c r="AA273" i="8"/>
  <c r="AD273" i="8" s="1"/>
  <c r="AF273" i="8" s="1"/>
  <c r="Z273" i="8"/>
  <c r="AC273" i="8" s="1"/>
  <c r="AE273" i="8" s="1"/>
  <c r="AC716" i="8"/>
  <c r="AE716" i="8" s="1"/>
  <c r="AA602" i="8"/>
  <c r="Z602" i="8"/>
  <c r="AC602" i="8" s="1"/>
  <c r="AE602" i="8" s="1"/>
  <c r="Y134" i="11"/>
  <c r="AA531" i="8"/>
  <c r="Z531" i="8"/>
  <c r="AA389" i="8"/>
  <c r="Z389" i="8"/>
  <c r="AC389" i="8" s="1"/>
  <c r="AE389" i="8" s="1"/>
  <c r="AC945" i="8"/>
  <c r="AE945" i="8" s="1"/>
  <c r="AC899" i="8"/>
  <c r="AE899" i="8" s="1"/>
  <c r="Y180" i="11"/>
  <c r="AA257" i="8"/>
  <c r="AD257" i="8" s="1"/>
  <c r="AF257" i="8" s="1"/>
  <c r="Z257" i="8"/>
  <c r="AA205" i="8"/>
  <c r="Z205" i="8"/>
  <c r="Z539" i="8"/>
  <c r="AC539" i="8" s="1"/>
  <c r="AE539" i="8" s="1"/>
  <c r="AA539" i="8"/>
  <c r="AD539" i="8" s="1"/>
  <c r="AF539" i="8" s="1"/>
  <c r="Y99" i="11"/>
  <c r="Y82" i="11"/>
  <c r="AA462" i="8"/>
  <c r="AD462" i="8" s="1"/>
  <c r="AF462" i="8" s="1"/>
  <c r="Z462" i="8"/>
  <c r="Z280" i="8"/>
  <c r="AA280" i="8"/>
  <c r="Y94" i="11"/>
  <c r="Y146" i="11"/>
  <c r="AA396" i="8"/>
  <c r="Z396" i="8"/>
  <c r="AC396" i="8" s="1"/>
  <c r="AE396" i="8" s="1"/>
  <c r="AA230" i="8"/>
  <c r="AD230" i="8" s="1"/>
  <c r="AF230" i="8" s="1"/>
  <c r="Z230" i="8"/>
  <c r="AA228" i="8"/>
  <c r="Z228" i="8"/>
  <c r="AC228" i="8" s="1"/>
  <c r="AE228" i="8" s="1"/>
  <c r="Z1021" i="8"/>
  <c r="AA1021" i="8"/>
  <c r="Z993" i="8"/>
  <c r="AA993" i="8"/>
  <c r="Z757" i="8"/>
  <c r="AC757" i="8" s="1"/>
  <c r="AE757" i="8" s="1"/>
  <c r="AA757" i="8"/>
  <c r="AD757" i="8" s="1"/>
  <c r="AF757" i="8" s="1"/>
  <c r="Y129" i="11"/>
  <c r="Z838" i="8"/>
  <c r="AA838" i="8"/>
  <c r="AD838" i="8" s="1"/>
  <c r="AF838" i="8" s="1"/>
  <c r="Y186" i="11"/>
  <c r="Y64" i="11"/>
  <c r="AD892" i="8"/>
  <c r="AF892" i="8" s="1"/>
  <c r="Z889" i="8"/>
  <c r="AC889" i="8" s="1"/>
  <c r="AE889" i="8" s="1"/>
  <c r="AA889" i="8"/>
  <c r="AD889" i="8" s="1"/>
  <c r="AF889" i="8" s="1"/>
  <c r="AA419" i="8"/>
  <c r="Z419" i="8"/>
  <c r="AC419" i="8" s="1"/>
  <c r="AE419" i="8" s="1"/>
  <c r="AA278" i="8"/>
  <c r="AD278" i="8" s="1"/>
  <c r="AF278" i="8" s="1"/>
  <c r="Z278" i="8"/>
  <c r="AC278" i="8" s="1"/>
  <c r="AE278" i="8" s="1"/>
  <c r="AC762" i="8"/>
  <c r="AE762" i="8" s="1"/>
  <c r="Z315" i="8"/>
  <c r="AA315" i="8"/>
  <c r="AD315" i="8" s="1"/>
  <c r="AF315" i="8" s="1"/>
  <c r="Z254" i="8"/>
  <c r="AA254" i="8"/>
  <c r="Z670" i="8"/>
  <c r="AA670" i="8"/>
  <c r="AD670" i="8" s="1"/>
  <c r="AF670" i="8" s="1"/>
  <c r="Z284" i="8"/>
  <c r="AA284" i="8"/>
  <c r="Z544" i="8"/>
  <c r="AC544" i="8" s="1"/>
  <c r="AE544" i="8" s="1"/>
  <c r="AA544" i="8"/>
  <c r="AD544" i="8" s="1"/>
  <c r="AF544" i="8" s="1"/>
  <c r="Y69" i="11"/>
  <c r="AC432" i="8"/>
  <c r="AE432" i="8" s="1"/>
  <c r="X187" i="11"/>
  <c r="Z548" i="8"/>
  <c r="AA548" i="8"/>
  <c r="AD820" i="8"/>
  <c r="AF820" i="8" s="1"/>
  <c r="AA775" i="8"/>
  <c r="AD775" i="8" s="1"/>
  <c r="AF775" i="8" s="1"/>
  <c r="Z775" i="8"/>
  <c r="AC775" i="8" s="1"/>
  <c r="AE775" i="8" s="1"/>
  <c r="AA735" i="8"/>
  <c r="AD735" i="8" s="1"/>
  <c r="AF735" i="8" s="1"/>
  <c r="Z735" i="8"/>
  <c r="AC735" i="8" s="1"/>
  <c r="AE735" i="8" s="1"/>
  <c r="AA532" i="8"/>
  <c r="AD532" i="8" s="1"/>
  <c r="AF532" i="8" s="1"/>
  <c r="Z532" i="8"/>
  <c r="AA750" i="8"/>
  <c r="Z750" i="8"/>
  <c r="AC750" i="8" s="1"/>
  <c r="AE750" i="8" s="1"/>
  <c r="Y61" i="11"/>
  <c r="AA654" i="8"/>
  <c r="AD654" i="8" s="1"/>
  <c r="AF654" i="8" s="1"/>
  <c r="Z654" i="8"/>
  <c r="AC654" i="8" s="1"/>
  <c r="AE654" i="8" s="1"/>
  <c r="Z590" i="8"/>
  <c r="AC590" i="8" s="1"/>
  <c r="AE590" i="8" s="1"/>
  <c r="AA590" i="8"/>
  <c r="Z857" i="8"/>
  <c r="AA857" i="8"/>
  <c r="AD857" i="8" s="1"/>
  <c r="AF857" i="8" s="1"/>
  <c r="Z415" i="8"/>
  <c r="AC415" i="8" s="1"/>
  <c r="AE415" i="8" s="1"/>
  <c r="AA415" i="8"/>
  <c r="AD415" i="8" s="1"/>
  <c r="AF415" i="8" s="1"/>
  <c r="AA247" i="8"/>
  <c r="AD247" i="8" s="1"/>
  <c r="AF247" i="8" s="1"/>
  <c r="Z247" i="8"/>
  <c r="AC247" i="8" s="1"/>
  <c r="AE247" i="8" s="1"/>
  <c r="Z534" i="8"/>
  <c r="AC534" i="8" s="1"/>
  <c r="AE534" i="8" s="1"/>
  <c r="AA534" i="8"/>
  <c r="AA917" i="8"/>
  <c r="AD917" i="8" s="1"/>
  <c r="AF917" i="8" s="1"/>
  <c r="Z917" i="8"/>
  <c r="Z1015" i="8"/>
  <c r="AC1015" i="8" s="1"/>
  <c r="AE1015" i="8" s="1"/>
  <c r="AA1015" i="8"/>
  <c r="AD1015" i="8" s="1"/>
  <c r="AF1015" i="8" s="1"/>
  <c r="Y178" i="11"/>
  <c r="AA332" i="8"/>
  <c r="AD332" i="8" s="1"/>
  <c r="AF332" i="8" s="1"/>
  <c r="Z332" i="8"/>
  <c r="AC806" i="8"/>
  <c r="AE806" i="8" s="1"/>
  <c r="Z238" i="8"/>
  <c r="AC238" i="8" s="1"/>
  <c r="AE238" i="8" s="1"/>
  <c r="AA238" i="8"/>
  <c r="AD238" i="8" s="1"/>
  <c r="AF238" i="8" s="1"/>
  <c r="AA698" i="8"/>
  <c r="AD698" i="8" s="1"/>
  <c r="AF698" i="8" s="1"/>
  <c r="Z698" i="8"/>
  <c r="AC698" i="8" s="1"/>
  <c r="AE698" i="8" s="1"/>
  <c r="AA336" i="8"/>
  <c r="AD336" i="8" s="1"/>
  <c r="AF336" i="8" s="1"/>
  <c r="Z336" i="8"/>
  <c r="AC336" i="8" s="1"/>
  <c r="AE336" i="8" s="1"/>
  <c r="Z216" i="8"/>
  <c r="AC216" i="8" s="1"/>
  <c r="AE216" i="8" s="1"/>
  <c r="AA216" i="8"/>
  <c r="AC898" i="8"/>
  <c r="AE898" i="8" s="1"/>
  <c r="Y166" i="11"/>
  <c r="X68" i="11"/>
  <c r="Z260" i="8"/>
  <c r="AC260" i="8" s="1"/>
  <c r="AE260" i="8" s="1"/>
  <c r="AA260" i="8"/>
  <c r="AD260" i="8" s="1"/>
  <c r="AF260" i="8" s="1"/>
  <c r="Y102" i="11"/>
  <c r="Z610" i="8"/>
  <c r="AA610" i="8"/>
  <c r="Z263" i="8"/>
  <c r="AA263" i="8"/>
  <c r="Y136" i="11"/>
  <c r="Y170" i="11"/>
  <c r="Z906" i="8"/>
  <c r="AC906" i="8" s="1"/>
  <c r="AE906" i="8" s="1"/>
  <c r="AA906" i="8"/>
  <c r="AD906" i="8" s="1"/>
  <c r="AF906" i="8" s="1"/>
  <c r="Z518" i="8"/>
  <c r="AA518" i="8"/>
  <c r="AA555" i="8"/>
  <c r="Z555" i="8"/>
  <c r="Z818" i="8"/>
  <c r="AC818" i="8" s="1"/>
  <c r="AE818" i="8" s="1"/>
  <c r="AA818" i="8"/>
  <c r="AD818" i="8" s="1"/>
  <c r="AF818" i="8" s="1"/>
  <c r="AD935" i="8"/>
  <c r="AF935" i="8" s="1"/>
  <c r="AD945" i="8"/>
  <c r="AF945" i="8" s="1"/>
  <c r="Y80" i="11"/>
  <c r="AA934" i="8"/>
  <c r="Z934" i="8"/>
  <c r="Z215" i="8"/>
  <c r="AA215" i="8"/>
  <c r="AA679" i="8"/>
  <c r="AD679" i="8" s="1"/>
  <c r="AF679" i="8" s="1"/>
  <c r="Z679" i="8"/>
  <c r="AC679" i="8" s="1"/>
  <c r="AE679" i="8" s="1"/>
  <c r="Y122" i="11"/>
  <c r="Z669" i="8"/>
  <c r="AA669" i="8"/>
  <c r="Y88" i="11"/>
  <c r="Z1012" i="8"/>
  <c r="AA1012" i="8"/>
  <c r="AD1012" i="8" s="1"/>
  <c r="AF1012" i="8" s="1"/>
  <c r="Z886" i="8"/>
  <c r="AC886" i="8" s="1"/>
  <c r="AE886" i="8" s="1"/>
  <c r="AA886" i="8"/>
  <c r="AD886" i="8" s="1"/>
  <c r="AF886" i="8" s="1"/>
  <c r="Y173" i="11"/>
  <c r="Y149" i="11"/>
  <c r="AA1048" i="8"/>
  <c r="AD1048" i="8" s="1"/>
  <c r="AF1048" i="8" s="1"/>
  <c r="Z1048" i="8"/>
  <c r="Z896" i="8"/>
  <c r="AC896" i="8" s="1"/>
  <c r="AE896" i="8" s="1"/>
  <c r="AA896" i="8"/>
  <c r="Z765" i="8"/>
  <c r="AA765" i="8"/>
  <c r="AD765" i="8" s="1"/>
  <c r="AF765" i="8" s="1"/>
  <c r="Y143" i="11"/>
  <c r="Y141" i="11"/>
  <c r="Z342" i="8"/>
  <c r="AC342" i="8" s="1"/>
  <c r="AE342" i="8" s="1"/>
  <c r="AA342" i="8"/>
  <c r="AA458" i="8"/>
  <c r="Z458" i="8"/>
  <c r="AC458" i="8" s="1"/>
  <c r="AE458" i="8" s="1"/>
  <c r="AD1070" i="8"/>
  <c r="AF1070" i="8" s="1"/>
  <c r="Z1061" i="8"/>
  <c r="AC1061" i="8" s="1"/>
  <c r="AE1061" i="8" s="1"/>
  <c r="AA1061" i="8"/>
  <c r="AA1031" i="8"/>
  <c r="Z1031" i="8"/>
  <c r="Z366" i="8"/>
  <c r="AA366" i="8"/>
  <c r="AD366" i="8" s="1"/>
  <c r="AF366" i="8" s="1"/>
  <c r="AA285" i="8"/>
  <c r="AD285" i="8" s="1"/>
  <c r="AF285" i="8" s="1"/>
  <c r="Z285" i="8"/>
  <c r="AC285" i="8" s="1"/>
  <c r="AE285" i="8" s="1"/>
  <c r="Z446" i="8"/>
  <c r="AA446" i="8"/>
  <c r="AA744" i="8"/>
  <c r="Z744" i="8"/>
  <c r="Z229" i="8"/>
  <c r="AC229" i="8" s="1"/>
  <c r="AE229" i="8" s="1"/>
  <c r="AA229" i="8"/>
  <c r="AD229" i="8" s="1"/>
  <c r="AF229" i="8" s="1"/>
  <c r="Z371" i="8"/>
  <c r="AC371" i="8" s="1"/>
  <c r="AE371" i="8" s="1"/>
  <c r="AA371" i="8"/>
  <c r="AD371" i="8" s="1"/>
  <c r="AF371" i="8" s="1"/>
  <c r="Z846" i="8"/>
  <c r="AC846" i="8" s="1"/>
  <c r="AE846" i="8" s="1"/>
  <c r="AA846" i="8"/>
  <c r="Y62" i="11"/>
  <c r="AA363" i="8"/>
  <c r="AD363" i="8" s="1"/>
  <c r="AF363" i="8" s="1"/>
  <c r="Z363" i="8"/>
  <c r="Z486" i="8"/>
  <c r="AC486" i="8" s="1"/>
  <c r="AE486" i="8" s="1"/>
  <c r="AA486" i="8"/>
  <c r="AD486" i="8" s="1"/>
  <c r="AF486" i="8" s="1"/>
  <c r="AD823" i="8"/>
  <c r="AF823" i="8" s="1"/>
  <c r="AA587" i="8"/>
  <c r="AD587" i="8" s="1"/>
  <c r="AF587" i="8" s="1"/>
  <c r="Z587" i="8"/>
  <c r="Z324" i="8"/>
  <c r="AA324" i="8"/>
  <c r="Y107" i="11"/>
  <c r="AA638" i="8"/>
  <c r="AD638" i="8" s="1"/>
  <c r="AF638" i="8" s="1"/>
  <c r="Z638" i="8"/>
  <c r="AC638" i="8" s="1"/>
  <c r="AE638" i="8" s="1"/>
  <c r="Z910" i="8"/>
  <c r="AC910" i="8" s="1"/>
  <c r="AE910" i="8" s="1"/>
  <c r="AA910" i="8"/>
  <c r="AA954" i="8"/>
  <c r="AD954" i="8" s="1"/>
  <c r="AF954" i="8" s="1"/>
  <c r="Z954" i="8"/>
  <c r="AC954" i="8" s="1"/>
  <c r="AE954" i="8" s="1"/>
  <c r="AA608" i="8"/>
  <c r="Z608" i="8"/>
  <c r="AC608" i="8" s="1"/>
  <c r="AE608" i="8" s="1"/>
  <c r="Z466" i="8"/>
  <c r="AC466" i="8" s="1"/>
  <c r="AE466" i="8" s="1"/>
  <c r="AA466" i="8"/>
  <c r="AD466" i="8" s="1"/>
  <c r="AF466" i="8" s="1"/>
  <c r="Z734" i="8"/>
  <c r="AC734" i="8" s="1"/>
  <c r="AE734" i="8" s="1"/>
  <c r="AA734" i="8"/>
  <c r="AD734" i="8" s="1"/>
  <c r="AF734" i="8" s="1"/>
  <c r="AA707" i="8"/>
  <c r="Z707" i="8"/>
  <c r="AA302" i="8"/>
  <c r="Z302" i="8"/>
  <c r="AC302" i="8" s="1"/>
  <c r="AE302" i="8" s="1"/>
  <c r="Y91" i="11"/>
  <c r="AA644" i="8"/>
  <c r="AD644" i="8" s="1"/>
  <c r="AF644" i="8" s="1"/>
  <c r="Z644" i="8"/>
  <c r="AC644" i="8" s="1"/>
  <c r="AE644" i="8" s="1"/>
  <c r="Z985" i="8"/>
  <c r="AC985" i="8" s="1"/>
  <c r="AE985" i="8" s="1"/>
  <c r="AA985" i="8"/>
  <c r="Z251" i="8"/>
  <c r="AA251" i="8"/>
  <c r="AD251" i="8" s="1"/>
  <c r="AF251" i="8" s="1"/>
  <c r="X50" i="11"/>
  <c r="Y176" i="11"/>
  <c r="Z879" i="8"/>
  <c r="AC879" i="8" s="1"/>
  <c r="AE879" i="8" s="1"/>
  <c r="AA879" i="8"/>
  <c r="AD879" i="8" s="1"/>
  <c r="AF879" i="8" s="1"/>
  <c r="AA845" i="8"/>
  <c r="Z845" i="8"/>
  <c r="Z404" i="8"/>
  <c r="AA404" i="8"/>
  <c r="AA408" i="8"/>
  <c r="Z408" i="8"/>
  <c r="AC408" i="8" s="1"/>
  <c r="AE408" i="8" s="1"/>
  <c r="Z763" i="8"/>
  <c r="AC763" i="8" s="1"/>
  <c r="AE763" i="8" s="1"/>
  <c r="AA763" i="8"/>
  <c r="AD763" i="8" s="1"/>
  <c r="AF763" i="8" s="1"/>
  <c r="AA758" i="8"/>
  <c r="AD758" i="8" s="1"/>
  <c r="AF758" i="8" s="1"/>
  <c r="Z758" i="8"/>
  <c r="X86" i="11"/>
  <c r="AA615" i="8"/>
  <c r="Z615" i="8"/>
  <c r="AC615" i="8" s="1"/>
  <c r="AE615" i="8" s="1"/>
  <c r="Z815" i="8"/>
  <c r="AC815" i="8" s="1"/>
  <c r="AE815" i="8" s="1"/>
  <c r="AA815" i="8"/>
  <c r="AD815" i="8" s="1"/>
  <c r="AF815" i="8" s="1"/>
  <c r="Z987" i="8"/>
  <c r="AC987" i="8" s="1"/>
  <c r="AE987" i="8" s="1"/>
  <c r="AA987" i="8"/>
  <c r="AD987" i="8" s="1"/>
  <c r="AF987" i="8" s="1"/>
  <c r="Z491" i="8"/>
  <c r="AA491" i="8"/>
  <c r="Z412" i="8"/>
  <c r="AA412" i="8"/>
  <c r="AD412" i="8" s="1"/>
  <c r="AF412" i="8" s="1"/>
  <c r="Y144" i="11"/>
  <c r="Z248" i="8"/>
  <c r="AC248" i="8" s="1"/>
  <c r="AE248" i="8" s="1"/>
  <c r="AA248" i="8"/>
  <c r="AD248" i="8" s="1"/>
  <c r="AF248" i="8" s="1"/>
  <c r="AA489" i="8"/>
  <c r="AD489" i="8" s="1"/>
  <c r="AF489" i="8" s="1"/>
  <c r="Z489" i="8"/>
  <c r="Y195" i="11"/>
  <c r="Z220" i="8"/>
  <c r="AA220" i="8"/>
  <c r="AD220" i="8" s="1"/>
  <c r="AF220" i="8" s="1"/>
  <c r="AD872" i="8"/>
  <c r="AF872" i="8" s="1"/>
  <c r="Y139" i="11"/>
  <c r="Z554" i="8"/>
  <c r="AC554" i="8" s="1"/>
  <c r="AE554" i="8" s="1"/>
  <c r="AA554" i="8"/>
  <c r="AD661" i="8"/>
  <c r="AF661" i="8" s="1"/>
  <c r="Z452" i="8"/>
  <c r="AA452" i="8"/>
  <c r="AD452" i="8" s="1"/>
  <c r="AF452" i="8" s="1"/>
  <c r="Y106" i="11"/>
  <c r="Z973" i="8"/>
  <c r="AC973" i="8" s="1"/>
  <c r="AE973" i="8" s="1"/>
  <c r="AA973" i="8"/>
  <c r="AD973" i="8" s="1"/>
  <c r="AF973" i="8" s="1"/>
  <c r="AA710" i="8"/>
  <c r="AD710" i="8" s="1"/>
  <c r="AF710" i="8" s="1"/>
  <c r="Z710" i="8"/>
  <c r="AC710" i="8" s="1"/>
  <c r="AE710" i="8" s="1"/>
  <c r="AA796" i="8"/>
  <c r="Z796" i="8"/>
  <c r="AC796" i="8" s="1"/>
  <c r="AE796" i="8" s="1"/>
  <c r="AA382" i="8"/>
  <c r="AD382" i="8" s="1"/>
  <c r="AF382" i="8" s="1"/>
  <c r="Z382" i="8"/>
  <c r="Z211" i="8"/>
  <c r="AC211" i="8" s="1"/>
  <c r="AE211" i="8" s="1"/>
  <c r="AA211" i="8"/>
  <c r="AD211" i="8" s="1"/>
  <c r="AF211" i="8" s="1"/>
  <c r="Z454" i="8"/>
  <c r="AC454" i="8" s="1"/>
  <c r="AE454" i="8" s="1"/>
  <c r="AA454" i="8"/>
  <c r="Z256" i="8"/>
  <c r="AA256" i="8"/>
  <c r="AD256" i="8" s="1"/>
  <c r="AF256" i="8" s="1"/>
  <c r="Z861" i="8"/>
  <c r="AA861" i="8"/>
  <c r="AD861" i="8" s="1"/>
  <c r="AF861" i="8" s="1"/>
  <c r="AD1071" i="8"/>
  <c r="AF1071" i="8" s="1"/>
  <c r="Z258" i="8"/>
  <c r="AC258" i="8" s="1"/>
  <c r="AE258" i="8" s="1"/>
  <c r="AA258" i="8"/>
  <c r="AA634" i="8"/>
  <c r="Z634" i="8"/>
  <c r="AC634" i="8" s="1"/>
  <c r="AE634" i="8" s="1"/>
  <c r="Z428" i="8"/>
  <c r="AA428" i="8"/>
  <c r="Z801" i="8"/>
  <c r="AC801" i="8" s="1"/>
  <c r="AE801" i="8" s="1"/>
  <c r="AA801" i="8"/>
  <c r="AD801" i="8" s="1"/>
  <c r="AF801" i="8" s="1"/>
  <c r="Z562" i="8"/>
  <c r="AA562" i="8"/>
  <c r="AD562" i="8" s="1"/>
  <c r="AF562" i="8" s="1"/>
  <c r="Y79" i="11"/>
  <c r="Z310" i="8"/>
  <c r="AC310" i="8" s="1"/>
  <c r="AE310" i="8" s="1"/>
  <c r="AA310" i="8"/>
  <c r="Z494" i="8"/>
  <c r="AA494" i="8"/>
  <c r="AD494" i="8" s="1"/>
  <c r="AF494" i="8" s="1"/>
  <c r="AA438" i="8"/>
  <c r="AD438" i="8" s="1"/>
  <c r="AF438" i="8" s="1"/>
  <c r="Z438" i="8"/>
  <c r="AC438" i="8" s="1"/>
  <c r="AE438" i="8" s="1"/>
  <c r="Z681" i="8"/>
  <c r="AC681" i="8" s="1"/>
  <c r="AE681" i="8" s="1"/>
  <c r="AA681" i="8"/>
  <c r="AC972" i="8"/>
  <c r="AE972" i="8" s="1"/>
  <c r="Z430" i="8"/>
  <c r="AA430" i="8"/>
  <c r="Y168" i="11"/>
  <c r="Z519" i="8"/>
  <c r="AC519" i="8" s="1"/>
  <c r="AE519" i="8" s="1"/>
  <c r="AA519" i="8"/>
  <c r="AD519" i="8" s="1"/>
  <c r="AF519" i="8" s="1"/>
  <c r="Z287" i="8"/>
  <c r="AC287" i="8" s="1"/>
  <c r="AE287" i="8" s="1"/>
  <c r="AA287" i="8"/>
  <c r="AD287" i="8" s="1"/>
  <c r="AF287" i="8" s="1"/>
  <c r="Y65" i="11"/>
  <c r="Y200" i="11"/>
  <c r="X179" i="11"/>
  <c r="AA326" i="8"/>
  <c r="AD326" i="8" s="1"/>
  <c r="AF326" i="8" s="1"/>
  <c r="Z326" i="8"/>
  <c r="AC326" i="8" s="1"/>
  <c r="AE326" i="8" s="1"/>
  <c r="AD665" i="8"/>
  <c r="AF665" i="8" s="1"/>
  <c r="AA281" i="8"/>
  <c r="AD281" i="8" s="1"/>
  <c r="AF281" i="8" s="1"/>
  <c r="Z281" i="8"/>
  <c r="AD1049" i="8"/>
  <c r="AF1049" i="8" s="1"/>
  <c r="X132" i="11"/>
  <c r="AC641" i="8"/>
  <c r="AE641" i="8" s="1"/>
  <c r="Y130" i="11"/>
  <c r="Y150" i="11"/>
  <c r="Z639" i="8"/>
  <c r="AA639" i="8"/>
  <c r="AC812" i="8"/>
  <c r="AE812" i="8" s="1"/>
  <c r="AA577" i="8"/>
  <c r="AD577" i="8" s="1"/>
  <c r="AF577" i="8" s="1"/>
  <c r="Z577" i="8"/>
  <c r="AC577" i="8" s="1"/>
  <c r="AE577" i="8" s="1"/>
  <c r="AA1000" i="8"/>
  <c r="AD1000" i="8" s="1"/>
  <c r="AF1000" i="8" s="1"/>
  <c r="Z1000" i="8"/>
  <c r="AC1000" i="8" s="1"/>
  <c r="AE1000" i="8" s="1"/>
  <c r="AC1087" i="8"/>
  <c r="AE1087" i="8" s="1"/>
  <c r="AA629" i="8"/>
  <c r="Z629" i="8"/>
  <c r="AC629" i="8" s="1"/>
  <c r="AE629" i="8" s="1"/>
  <c r="AD909" i="8"/>
  <c r="AF909" i="8" s="1"/>
  <c r="AA524" i="8"/>
  <c r="Z524" i="8"/>
  <c r="AC524" i="8" s="1"/>
  <c r="AE524" i="8" s="1"/>
  <c r="Y57" i="11"/>
  <c r="Z222" i="8"/>
  <c r="AC222" i="8" s="1"/>
  <c r="AE222" i="8" s="1"/>
  <c r="AA222" i="8"/>
  <c r="AD222" i="8" s="1"/>
  <c r="AF222" i="8" s="1"/>
  <c r="AD433" i="8"/>
  <c r="AF433" i="8" s="1"/>
  <c r="AA476" i="8"/>
  <c r="AD476" i="8" s="1"/>
  <c r="AF476" i="8" s="1"/>
  <c r="Z476" i="8"/>
  <c r="Z265" i="8"/>
  <c r="AA265" i="8"/>
  <c r="AD265" i="8" s="1"/>
  <c r="AF265" i="8" s="1"/>
  <c r="AC701" i="8"/>
  <c r="AE701" i="8" s="1"/>
  <c r="X93" i="11"/>
  <c r="AA277" i="8"/>
  <c r="AD277" i="8" s="1"/>
  <c r="AF277" i="8" s="1"/>
  <c r="Z277" i="8"/>
  <c r="AC277" i="8" s="1"/>
  <c r="AE277" i="8" s="1"/>
  <c r="AA203" i="8"/>
  <c r="Z203" i="8"/>
  <c r="AC203" i="8" s="1"/>
  <c r="AE203" i="8" s="1"/>
  <c r="AC449" i="8"/>
  <c r="AE449" i="8" s="1"/>
  <c r="Z350" i="8"/>
  <c r="AC350" i="8" s="1"/>
  <c r="AE350" i="8" s="1"/>
  <c r="AA350" i="8"/>
  <c r="AD350" i="8" s="1"/>
  <c r="AF350" i="8" s="1"/>
  <c r="AA323" i="8"/>
  <c r="AD323" i="8" s="1"/>
  <c r="AF323" i="8" s="1"/>
  <c r="Z323" i="8"/>
  <c r="AC323" i="8" s="1"/>
  <c r="AE323" i="8" s="1"/>
  <c r="Z672" i="8"/>
  <c r="AC672" i="8" s="1"/>
  <c r="AE672" i="8" s="1"/>
  <c r="AA672" i="8"/>
  <c r="AD672" i="8" s="1"/>
  <c r="AF672" i="8" s="1"/>
  <c r="AA885" i="8"/>
  <c r="Z885" i="8"/>
  <c r="AC885" i="8" s="1"/>
  <c r="AE885" i="8" s="1"/>
  <c r="AA250" i="8"/>
  <c r="AD250" i="8" s="1"/>
  <c r="AF250" i="8" s="1"/>
  <c r="Z250" i="8"/>
  <c r="AC250" i="8" s="1"/>
  <c r="AE250" i="8" s="1"/>
  <c r="Y101" i="11"/>
  <c r="AC588" i="8"/>
  <c r="AE588" i="8" s="1"/>
  <c r="AA402" i="8"/>
  <c r="AD402" i="8" s="1"/>
  <c r="AF402" i="8" s="1"/>
  <c r="Z402" i="8"/>
  <c r="AC402" i="8" s="1"/>
  <c r="AE402" i="8" s="1"/>
  <c r="AA239" i="8"/>
  <c r="Z239" i="8"/>
  <c r="AC239" i="8" s="1"/>
  <c r="AE239" i="8" s="1"/>
  <c r="AA282" i="8"/>
  <c r="AD282" i="8" s="1"/>
  <c r="AF282" i="8" s="1"/>
  <c r="Z282" i="8"/>
  <c r="AC282" i="8" s="1"/>
  <c r="AE282" i="8" s="1"/>
  <c r="Y48" i="11"/>
  <c r="AC891" i="8"/>
  <c r="AE891" i="8" s="1"/>
  <c r="AC971" i="8"/>
  <c r="AE971" i="8" s="1"/>
  <c r="AD770" i="8"/>
  <c r="AF770" i="8" s="1"/>
  <c r="Y148" i="11"/>
  <c r="Z300" i="8"/>
  <c r="AC300" i="8" s="1"/>
  <c r="AE300" i="8" s="1"/>
  <c r="AA300" i="8"/>
  <c r="AD300" i="8" s="1"/>
  <c r="AF300" i="8" s="1"/>
  <c r="AC1047" i="8"/>
  <c r="AE1047" i="8" s="1"/>
  <c r="AC308" i="8"/>
  <c r="AE308" i="8" s="1"/>
  <c r="Z440" i="8"/>
  <c r="AC440" i="8" s="1"/>
  <c r="AE440" i="8" s="1"/>
  <c r="AA440" i="8"/>
  <c r="AD440" i="8" s="1"/>
  <c r="AF440" i="8" s="1"/>
  <c r="AC489" i="8"/>
  <c r="AE489" i="8" s="1"/>
  <c r="AA528" i="8"/>
  <c r="AD528" i="8" s="1"/>
  <c r="AF528" i="8" s="1"/>
  <c r="Z528" i="8"/>
  <c r="Z274" i="8"/>
  <c r="AA274" i="8"/>
  <c r="AD274" i="8" s="1"/>
  <c r="AF274" i="8" s="1"/>
  <c r="X131" i="11"/>
  <c r="X96" i="11"/>
  <c r="AA830" i="8"/>
  <c r="AD830" i="8" s="1"/>
  <c r="AF830" i="8" s="1"/>
  <c r="Z830" i="8"/>
  <c r="AC830" i="8" s="1"/>
  <c r="AE830" i="8" s="1"/>
  <c r="AD1018" i="8"/>
  <c r="AF1018" i="8" s="1"/>
  <c r="X135" i="11"/>
  <c r="AA237" i="8"/>
  <c r="Z237" i="8"/>
  <c r="AC237" i="8" s="1"/>
  <c r="AE237" i="8" s="1"/>
  <c r="AC842" i="8"/>
  <c r="AE842" i="8" s="1"/>
  <c r="Y157" i="11"/>
  <c r="AD1003" i="8"/>
  <c r="AF1003" i="8" s="1"/>
  <c r="X98" i="11"/>
  <c r="AC991" i="8"/>
  <c r="AE991" i="8" s="1"/>
  <c r="X148" i="11"/>
  <c r="AA1094" i="8"/>
  <c r="Z1094" i="8"/>
  <c r="X169" i="11"/>
  <c r="AD972" i="8"/>
  <c r="AF972" i="8" s="1"/>
  <c r="AD557" i="8"/>
  <c r="AF557" i="8" s="1"/>
  <c r="Z723" i="8"/>
  <c r="AC723" i="8" s="1"/>
  <c r="AE723" i="8" s="1"/>
  <c r="AA723" i="8"/>
  <c r="AD723" i="8" s="1"/>
  <c r="AF723" i="8" s="1"/>
  <c r="AD767" i="8"/>
  <c r="AF767" i="8" s="1"/>
  <c r="Z141" i="8"/>
  <c r="Z141" i="11" s="1"/>
  <c r="X141" i="11"/>
  <c r="AD1027" i="8"/>
  <c r="AF1027" i="8" s="1"/>
  <c r="Z474" i="8"/>
  <c r="AC474" i="8" s="1"/>
  <c r="AE474" i="8" s="1"/>
  <c r="AA474" i="8"/>
  <c r="AC963" i="8"/>
  <c r="AE963" i="8" s="1"/>
  <c r="AC349" i="8"/>
  <c r="AE349" i="8" s="1"/>
  <c r="AA243" i="8"/>
  <c r="Z243" i="8"/>
  <c r="AC819" i="8"/>
  <c r="AE819" i="8" s="1"/>
  <c r="AA1010" i="8"/>
  <c r="Z1010" i="8"/>
  <c r="AC1010" i="8" s="1"/>
  <c r="AE1010" i="8" s="1"/>
  <c r="AA210" i="8"/>
  <c r="Z210" i="8"/>
  <c r="AC210" i="8" s="1"/>
  <c r="AE210" i="8" s="1"/>
  <c r="Z355" i="8"/>
  <c r="AC355" i="8" s="1"/>
  <c r="AE355" i="8" s="1"/>
  <c r="AA355" i="8"/>
  <c r="Y161" i="11"/>
  <c r="X123" i="11"/>
  <c r="Z386" i="8"/>
  <c r="AC386" i="8" s="1"/>
  <c r="AE386" i="8" s="1"/>
  <c r="AA386" i="8"/>
  <c r="AD386" i="8" s="1"/>
  <c r="AF386" i="8" s="1"/>
  <c r="Z321" i="8"/>
  <c r="AA321" i="8"/>
  <c r="AD321" i="8" s="1"/>
  <c r="AF321" i="8" s="1"/>
  <c r="AA500" i="8"/>
  <c r="Z500" i="8"/>
  <c r="Y96" i="11"/>
  <c r="AD919" i="8"/>
  <c r="AF919" i="8" s="1"/>
  <c r="AA483" i="8"/>
  <c r="AD483" i="8" s="1"/>
  <c r="AF483" i="8" s="1"/>
  <c r="Z483" i="8"/>
  <c r="AC483" i="8" s="1"/>
  <c r="AE483" i="8" s="1"/>
  <c r="AD988" i="8"/>
  <c r="AF988" i="8" s="1"/>
  <c r="Y156" i="11"/>
  <c r="AD900" i="8"/>
  <c r="AF900" i="8" s="1"/>
  <c r="AA325" i="8"/>
  <c r="Z325" i="8"/>
  <c r="AC325" i="8" s="1"/>
  <c r="AE325" i="8" s="1"/>
  <c r="AC932" i="8"/>
  <c r="AE932" i="8" s="1"/>
  <c r="Y100" i="11"/>
  <c r="AA380" i="8"/>
  <c r="AD380" i="8" s="1"/>
  <c r="AF380" i="8" s="1"/>
  <c r="Z380" i="8"/>
  <c r="AC1076" i="8"/>
  <c r="AE1076" i="8" s="1"/>
  <c r="Y120" i="11"/>
  <c r="Y167" i="11"/>
  <c r="AA314" i="8"/>
  <c r="AD314" i="8" s="1"/>
  <c r="AF314" i="8" s="1"/>
  <c r="Z314" i="8"/>
  <c r="AC314" i="8" s="1"/>
  <c r="AE314" i="8" s="1"/>
  <c r="AD774" i="8"/>
  <c r="AF774" i="8" s="1"/>
  <c r="AA163" i="8"/>
  <c r="AA163" i="11" s="1"/>
  <c r="X163" i="11"/>
  <c r="AD697" i="8"/>
  <c r="AF697" i="8" s="1"/>
  <c r="AC875" i="8"/>
  <c r="AE875" i="8" s="1"/>
  <c r="AA1045" i="8"/>
  <c r="AD1045" i="8" s="1"/>
  <c r="AF1045" i="8" s="1"/>
  <c r="Z1045" i="8"/>
  <c r="AC1045" i="8" s="1"/>
  <c r="AE1045" i="8" s="1"/>
  <c r="Z471" i="8"/>
  <c r="AC471" i="8" s="1"/>
  <c r="AE471" i="8" s="1"/>
  <c r="AA471" i="8"/>
  <c r="AD976" i="8"/>
  <c r="AF976" i="8" s="1"/>
  <c r="AD927" i="8"/>
  <c r="AF927" i="8" s="1"/>
  <c r="Z293" i="8"/>
  <c r="AC293" i="8" s="1"/>
  <c r="AE293" i="8" s="1"/>
  <c r="AA293" i="8"/>
  <c r="AD293" i="8" s="1"/>
  <c r="AF293" i="8" s="1"/>
  <c r="AD1036" i="8"/>
  <c r="AF1036" i="8" s="1"/>
  <c r="AA301" i="8"/>
  <c r="AD301" i="8" s="1"/>
  <c r="AF301" i="8" s="1"/>
  <c r="Z301" i="8"/>
  <c r="Y118" i="11"/>
  <c r="AD445" i="8"/>
  <c r="AF445" i="8" s="1"/>
  <c r="AA502" i="8"/>
  <c r="Z502" i="8"/>
  <c r="AC502" i="8" s="1"/>
  <c r="AE502" i="8" s="1"/>
  <c r="AA688" i="8"/>
  <c r="AD688" i="8" s="1"/>
  <c r="AF688" i="8" s="1"/>
  <c r="Z688" i="8"/>
  <c r="AC900" i="8"/>
  <c r="AE900" i="8" s="1"/>
  <c r="AC585" i="8"/>
  <c r="AE585" i="8" s="1"/>
  <c r="Z298" i="8"/>
  <c r="AA298" i="8"/>
  <c r="AD298" i="8" s="1"/>
  <c r="AF298" i="8" s="1"/>
  <c r="Z490" i="8"/>
  <c r="AC490" i="8" s="1"/>
  <c r="AE490" i="8" s="1"/>
  <c r="AA490" i="8"/>
  <c r="AD490" i="8" s="1"/>
  <c r="AF490" i="8" s="1"/>
  <c r="AA756" i="8"/>
  <c r="AD756" i="8" s="1"/>
  <c r="AF756" i="8" s="1"/>
  <c r="Z756" i="8"/>
  <c r="Z754" i="8"/>
  <c r="AC754" i="8" s="1"/>
  <c r="AE754" i="8" s="1"/>
  <c r="AA754" i="8"/>
  <c r="AD866" i="8"/>
  <c r="AF866" i="8" s="1"/>
  <c r="AC581" i="8"/>
  <c r="AE581" i="8" s="1"/>
  <c r="AA329" i="8"/>
  <c r="AD329" i="8" s="1"/>
  <c r="AF329" i="8" s="1"/>
  <c r="Z329" i="8"/>
  <c r="AC329" i="8" s="1"/>
  <c r="AE329" i="8" s="1"/>
  <c r="Z726" i="8"/>
  <c r="AC726" i="8" s="1"/>
  <c r="AE726" i="8" s="1"/>
  <c r="AA726" i="8"/>
  <c r="Z343" i="8"/>
  <c r="AC343" i="8" s="1"/>
  <c r="AE343" i="8" s="1"/>
  <c r="AA343" i="8"/>
  <c r="AD343" i="8" s="1"/>
  <c r="AF343" i="8" s="1"/>
  <c r="Z718" i="8"/>
  <c r="AA718" i="8"/>
  <c r="AD718" i="8" s="1"/>
  <c r="AF718" i="8" s="1"/>
  <c r="AA663" i="8"/>
  <c r="AD663" i="8" s="1"/>
  <c r="AF663" i="8" s="1"/>
  <c r="Z663" i="8"/>
  <c r="AC663" i="8" s="1"/>
  <c r="AE663" i="8" s="1"/>
  <c r="Y76" i="11"/>
  <c r="AD877" i="8"/>
  <c r="AF877" i="8" s="1"/>
  <c r="AC1051" i="8"/>
  <c r="AE1051" i="8" s="1"/>
  <c r="AF1067" i="8"/>
  <c r="AA346" i="8"/>
  <c r="AD346" i="8" s="1"/>
  <c r="AF346" i="8" s="1"/>
  <c r="Z346" i="8"/>
  <c r="AC346" i="8" s="1"/>
  <c r="AE346" i="8" s="1"/>
  <c r="X55" i="11"/>
  <c r="Y164" i="11"/>
  <c r="AC790" i="8"/>
  <c r="AE790" i="8" s="1"/>
  <c r="AA201" i="8"/>
  <c r="Z201" i="8"/>
  <c r="Z1069" i="8"/>
  <c r="AA1069" i="8"/>
  <c r="AD1069" i="8" s="1"/>
  <c r="AF1069" i="8" s="1"/>
  <c r="AD420" i="8"/>
  <c r="AF420" i="8" s="1"/>
  <c r="Y117" i="11"/>
  <c r="AA246" i="8"/>
  <c r="Z246" i="8"/>
  <c r="AC246" i="8" s="1"/>
  <c r="AE246" i="8" s="1"/>
  <c r="X72" i="11"/>
  <c r="AA594" i="8"/>
  <c r="Z594" i="8"/>
  <c r="AC594" i="8" s="1"/>
  <c r="AE594" i="8" s="1"/>
  <c r="Z226" i="8"/>
  <c r="AC226" i="8" s="1"/>
  <c r="AE226" i="8" s="1"/>
  <c r="AA226" i="8"/>
  <c r="AD226" i="8" s="1"/>
  <c r="AF226" i="8" s="1"/>
  <c r="X56" i="11"/>
  <c r="Z334" i="8"/>
  <c r="AC334" i="8" s="1"/>
  <c r="AE334" i="8" s="1"/>
  <c r="AA334" i="8"/>
  <c r="AC855" i="8"/>
  <c r="AE855" i="8" s="1"/>
  <c r="AD780" i="8"/>
  <c r="AF780" i="8" s="1"/>
  <c r="AC702" i="8"/>
  <c r="AE702" i="8" s="1"/>
  <c r="AC501" i="8"/>
  <c r="AE501" i="8" s="1"/>
  <c r="Y185" i="11"/>
  <c r="Y81" i="11"/>
  <c r="AC967" i="8"/>
  <c r="AE967" i="8" s="1"/>
  <c r="AC445" i="8"/>
  <c r="AE445" i="8" s="1"/>
  <c r="Z56" i="8"/>
  <c r="Z56" i="11" s="1"/>
  <c r="AC687" i="8"/>
  <c r="AE687" i="8" s="1"/>
  <c r="AC1074" i="8"/>
  <c r="AE1074" i="8" s="1"/>
  <c r="AC852" i="8"/>
  <c r="AE852" i="8" s="1"/>
  <c r="Y87" i="11"/>
  <c r="X64" i="11"/>
  <c r="Z105" i="8"/>
  <c r="Z105" i="11" s="1"/>
  <c r="AC613" i="8"/>
  <c r="AE613" i="8" s="1"/>
  <c r="Y165" i="11"/>
  <c r="AD992" i="8"/>
  <c r="AF992" i="8" s="1"/>
  <c r="Y169" i="11"/>
  <c r="AD535" i="8"/>
  <c r="AF535" i="8" s="1"/>
  <c r="AC1008" i="8"/>
  <c r="AE1008" i="8" s="1"/>
  <c r="AA352" i="8"/>
  <c r="AD352" i="8" s="1"/>
  <c r="AF352" i="8" s="1"/>
  <c r="Z352" i="8"/>
  <c r="AD883" i="8"/>
  <c r="AF883" i="8" s="1"/>
  <c r="AC667" i="8"/>
  <c r="AE667" i="8" s="1"/>
  <c r="AC808" i="8"/>
  <c r="AE808" i="8" s="1"/>
  <c r="AC703" i="8"/>
  <c r="AE703" i="8" s="1"/>
  <c r="X65" i="11"/>
  <c r="Y116" i="11"/>
  <c r="AD1086" i="8"/>
  <c r="AF1086" i="8" s="1"/>
  <c r="Y75" i="11"/>
  <c r="X102" i="11"/>
  <c r="Z102" i="8"/>
  <c r="Z102" i="11" s="1"/>
  <c r="Y78" i="11"/>
  <c r="Z98" i="8"/>
  <c r="Z98" i="11" s="1"/>
  <c r="AC709" i="8"/>
  <c r="AE709" i="8" s="1"/>
  <c r="AC804" i="8"/>
  <c r="AE804" i="8" s="1"/>
  <c r="Z259" i="8"/>
  <c r="AC259" i="8" s="1"/>
  <c r="AE259" i="8" s="1"/>
  <c r="AA259" i="8"/>
  <c r="AD555" i="8"/>
  <c r="AF555" i="8" s="1"/>
  <c r="X82" i="11"/>
  <c r="AD1002" i="8"/>
  <c r="AF1002" i="8" s="1"/>
  <c r="AD843" i="8"/>
  <c r="AF843" i="8" s="1"/>
  <c r="X198" i="11"/>
  <c r="AD858" i="8"/>
  <c r="AF858" i="8" s="1"/>
  <c r="AC1056" i="8"/>
  <c r="AE1056" i="8" s="1"/>
  <c r="AD925" i="8"/>
  <c r="AF925" i="8" s="1"/>
  <c r="X153" i="11"/>
  <c r="AC993" i="8"/>
  <c r="AE993" i="8" s="1"/>
  <c r="AD1080" i="8"/>
  <c r="AF1080" i="8" s="1"/>
  <c r="AD792" i="8"/>
  <c r="AF792" i="8" s="1"/>
  <c r="Z473" i="8"/>
  <c r="AA473" i="8"/>
  <c r="AD473" i="8" s="1"/>
  <c r="AF473" i="8" s="1"/>
  <c r="X85" i="11"/>
  <c r="AD791" i="8"/>
  <c r="AF791" i="8" s="1"/>
  <c r="AD617" i="8"/>
  <c r="AF617" i="8" s="1"/>
  <c r="Z574" i="8"/>
  <c r="AA574" i="8"/>
  <c r="AA307" i="8"/>
  <c r="AD307" i="8" s="1"/>
  <c r="AF307" i="8" s="1"/>
  <c r="Z307" i="8"/>
  <c r="Z443" i="8"/>
  <c r="AC443" i="8" s="1"/>
  <c r="AE443" i="8" s="1"/>
  <c r="AA443" i="8"/>
  <c r="AD806" i="8"/>
  <c r="AF806" i="8" s="1"/>
  <c r="AC696" i="8"/>
  <c r="AE696" i="8" s="1"/>
  <c r="X90" i="11"/>
  <c r="AA90" i="8"/>
  <c r="AA90" i="11" s="1"/>
  <c r="X117" i="11"/>
  <c r="X122" i="11"/>
  <c r="AD531" i="8"/>
  <c r="AF531" i="8" s="1"/>
  <c r="Z82" i="8"/>
  <c r="Z82" i="11" s="1"/>
  <c r="X126" i="11"/>
  <c r="AD975" i="8"/>
  <c r="AF975" i="8" s="1"/>
  <c r="AD657" i="8"/>
  <c r="AF657" i="8" s="1"/>
  <c r="Z153" i="8"/>
  <c r="Z153" i="11" s="1"/>
  <c r="AC1033" i="8"/>
  <c r="AE1033" i="8" s="1"/>
  <c r="X164" i="11"/>
  <c r="AD746" i="8"/>
  <c r="AF746" i="8" s="1"/>
  <c r="AC721" i="8"/>
  <c r="AE721" i="8" s="1"/>
  <c r="AC563" i="8"/>
  <c r="AE563" i="8" s="1"/>
  <c r="X157" i="11"/>
  <c r="AC1001" i="8"/>
  <c r="AE1001" i="8" s="1"/>
  <c r="AD610" i="8"/>
  <c r="AF610" i="8" s="1"/>
  <c r="X176" i="11"/>
  <c r="AC869" i="8"/>
  <c r="AE869" i="8" s="1"/>
  <c r="Y182" i="11"/>
  <c r="Z184" i="8"/>
  <c r="Z184" i="11" s="1"/>
  <c r="AC1071" i="8"/>
  <c r="AE1071" i="8" s="1"/>
  <c r="AD875" i="8"/>
  <c r="AF875" i="8" s="1"/>
  <c r="Z206" i="8"/>
  <c r="AA206" i="8"/>
  <c r="AD206" i="8" s="1"/>
  <c r="AF206" i="8" s="1"/>
  <c r="AC1004" i="8"/>
  <c r="AE1004" i="8" s="1"/>
  <c r="X197" i="11"/>
  <c r="X147" i="11"/>
  <c r="Z279" i="8"/>
  <c r="AC279" i="8" s="1"/>
  <c r="AE279" i="8" s="1"/>
  <c r="AA279" i="8"/>
  <c r="AD279" i="8" s="1"/>
  <c r="AF279" i="8" s="1"/>
  <c r="Y135" i="11"/>
  <c r="Z232" i="8"/>
  <c r="AA232" i="8"/>
  <c r="AC926" i="8"/>
  <c r="AE926" i="8" s="1"/>
  <c r="AD1023" i="8"/>
  <c r="AF1023" i="8" s="1"/>
  <c r="AC959" i="8"/>
  <c r="AE959" i="8" s="1"/>
  <c r="AD1011" i="8"/>
  <c r="AF1011" i="8" s="1"/>
  <c r="AA98" i="8"/>
  <c r="AA98" i="11" s="1"/>
  <c r="AD868" i="8"/>
  <c r="AF868" i="8" s="1"/>
  <c r="X144" i="11"/>
  <c r="AD1017" i="8"/>
  <c r="AF1017" i="8" s="1"/>
  <c r="AD809" i="8"/>
  <c r="AF809" i="8" s="1"/>
  <c r="AD558" i="8"/>
  <c r="AF558" i="8" s="1"/>
  <c r="AC964" i="8"/>
  <c r="AE964" i="8" s="1"/>
  <c r="AA933" i="8"/>
  <c r="AD933" i="8" s="1"/>
  <c r="AF933" i="8" s="1"/>
  <c r="Z933" i="8"/>
  <c r="AC933" i="8" s="1"/>
  <c r="AE933" i="8" s="1"/>
  <c r="AD835" i="8"/>
  <c r="AF835" i="8" s="1"/>
  <c r="Y159" i="11"/>
  <c r="X140" i="11"/>
  <c r="AA1013" i="8"/>
  <c r="AD1013" i="8" s="1"/>
  <c r="AF1013" i="8" s="1"/>
  <c r="Z1013" i="8"/>
  <c r="AC1013" i="8" s="1"/>
  <c r="AE1013" i="8" s="1"/>
  <c r="AD637" i="8"/>
  <c r="AF637" i="8" s="1"/>
  <c r="AA313" i="8"/>
  <c r="AD313" i="8" s="1"/>
  <c r="AF313" i="8" s="1"/>
  <c r="Z313" i="8"/>
  <c r="AC313" i="8" s="1"/>
  <c r="AE313" i="8" s="1"/>
  <c r="Y85" i="11"/>
  <c r="Y53" i="11"/>
  <c r="Y179" i="11"/>
  <c r="Y68" i="11"/>
  <c r="Y111" i="11"/>
  <c r="AC633" i="8"/>
  <c r="AE633" i="8" s="1"/>
  <c r="Z378" i="8"/>
  <c r="AC378" i="8" s="1"/>
  <c r="AE378" i="8" s="1"/>
  <c r="AA378" i="8"/>
  <c r="AC780" i="8"/>
  <c r="AE780" i="8" s="1"/>
  <c r="AC1011" i="8"/>
  <c r="AE1011" i="8" s="1"/>
  <c r="AC908" i="8"/>
  <c r="AE908" i="8" s="1"/>
  <c r="AC1067" i="8"/>
  <c r="AE1067" i="8" s="1"/>
  <c r="AD703" i="8"/>
  <c r="AF703" i="8" s="1"/>
  <c r="AD986" i="8"/>
  <c r="AF986" i="8" s="1"/>
  <c r="AC979" i="8"/>
  <c r="AE979" i="8" s="1"/>
  <c r="Y184" i="11"/>
  <c r="AC645" i="8"/>
  <c r="AE645" i="8" s="1"/>
  <c r="AC838" i="8"/>
  <c r="AE838" i="8" s="1"/>
  <c r="Z264" i="8"/>
  <c r="AC264" i="8" s="1"/>
  <c r="AE264" i="8" s="1"/>
  <c r="AA264" i="8"/>
  <c r="AD264" i="8" s="1"/>
  <c r="AF264" i="8" s="1"/>
  <c r="X108" i="11"/>
  <c r="AD254" i="8"/>
  <c r="AF254" i="8" s="1"/>
  <c r="AC321" i="8"/>
  <c r="AE321" i="8" s="1"/>
  <c r="AF586" i="8"/>
  <c r="AD787" i="8"/>
  <c r="AF787" i="8" s="1"/>
  <c r="AC711" i="8"/>
  <c r="AE711" i="8" s="1"/>
  <c r="AC1064" i="8"/>
  <c r="AE1064" i="8" s="1"/>
  <c r="AD766" i="8"/>
  <c r="AF766" i="8" s="1"/>
  <c r="AC728" i="8"/>
  <c r="AE728" i="8" s="1"/>
  <c r="AC770" i="8"/>
  <c r="AE770" i="8" s="1"/>
  <c r="X89" i="11"/>
  <c r="AC546" i="8"/>
  <c r="AE546" i="8" s="1"/>
  <c r="X192" i="11"/>
  <c r="X154" i="11"/>
  <c r="X69" i="11"/>
  <c r="AC992" i="8"/>
  <c r="AE992" i="8" s="1"/>
  <c r="AD716" i="8"/>
  <c r="AF716" i="8" s="1"/>
  <c r="AD689" i="8"/>
  <c r="AF689" i="8" s="1"/>
  <c r="AD855" i="8"/>
  <c r="AF855" i="8" s="1"/>
  <c r="Y67" i="11"/>
  <c r="AC692" i="8"/>
  <c r="AE692" i="8" s="1"/>
  <c r="AC1039" i="8"/>
  <c r="AE1039" i="8" s="1"/>
  <c r="AC837" i="8"/>
  <c r="AE837" i="8" s="1"/>
  <c r="AA434" i="8"/>
  <c r="AD434" i="8" s="1"/>
  <c r="AF434" i="8" s="1"/>
  <c r="Z434" i="8"/>
  <c r="AC434" i="8" s="1"/>
  <c r="AE434" i="8" s="1"/>
  <c r="AD611" i="8"/>
  <c r="AF611" i="8" s="1"/>
  <c r="AA225" i="8"/>
  <c r="AD225" i="8" s="1"/>
  <c r="AF225" i="8" s="1"/>
  <c r="Z225" i="8"/>
  <c r="Z140" i="8"/>
  <c r="Z140" i="11" s="1"/>
  <c r="AC785" i="8"/>
  <c r="AE785" i="8" s="1"/>
  <c r="AD1031" i="8"/>
  <c r="AF1031" i="8" s="1"/>
  <c r="AD771" i="8"/>
  <c r="AF771" i="8" s="1"/>
  <c r="X73" i="11"/>
  <c r="X173" i="11"/>
  <c r="Z331" i="8"/>
  <c r="AC331" i="8" s="1"/>
  <c r="AE331" i="8" s="1"/>
  <c r="AA331" i="8"/>
  <c r="AD331" i="8" s="1"/>
  <c r="AF331" i="8" s="1"/>
  <c r="AC359" i="8"/>
  <c r="AE359" i="8" s="1"/>
  <c r="AC617" i="8"/>
  <c r="AE617" i="8" s="1"/>
  <c r="AC970" i="8"/>
  <c r="AE970" i="8" s="1"/>
  <c r="AA151" i="8"/>
  <c r="AA151" i="11" s="1"/>
  <c r="X151" i="11"/>
  <c r="AC652" i="8"/>
  <c r="AE652" i="8" s="1"/>
  <c r="AC661" i="8"/>
  <c r="AE661" i="8" s="1"/>
  <c r="Y71" i="11"/>
  <c r="X138" i="11"/>
  <c r="X146" i="11"/>
  <c r="AD284" i="8"/>
  <c r="AF284" i="8" s="1"/>
  <c r="Z496" i="8"/>
  <c r="AC496" i="8" s="1"/>
  <c r="AE496" i="8" s="1"/>
  <c r="AA496" i="8"/>
  <c r="AD496" i="8" s="1"/>
  <c r="AF496" i="8" s="1"/>
  <c r="AD1082" i="8"/>
  <c r="AF1082" i="8" s="1"/>
  <c r="AD952" i="8"/>
  <c r="AF952" i="8" s="1"/>
  <c r="AD629" i="8"/>
  <c r="AF629" i="8" s="1"/>
  <c r="AC1002" i="8"/>
  <c r="AE1002" i="8" s="1"/>
  <c r="X80" i="11"/>
  <c r="AC931" i="8"/>
  <c r="AE931" i="8" s="1"/>
  <c r="X181" i="11"/>
  <c r="AD800" i="8"/>
  <c r="AF800" i="8" s="1"/>
  <c r="AA108" i="8"/>
  <c r="AA108" i="11" s="1"/>
  <c r="AD926" i="8"/>
  <c r="AF926" i="8" s="1"/>
  <c r="AC453" i="8"/>
  <c r="AE453" i="8" s="1"/>
  <c r="AC556" i="8"/>
  <c r="AE556" i="8" s="1"/>
  <c r="AE939" i="8"/>
  <c r="AD784" i="8"/>
  <c r="AF784" i="8" s="1"/>
  <c r="AA161" i="8"/>
  <c r="AA161" i="11" s="1"/>
  <c r="X161" i="11"/>
  <c r="Y89" i="11"/>
  <c r="X106" i="11"/>
  <c r="AD930" i="8"/>
  <c r="AF930" i="8" s="1"/>
  <c r="AC662" i="8"/>
  <c r="AE662" i="8" s="1"/>
  <c r="Y197" i="11"/>
  <c r="AC731" i="8"/>
  <c r="AE731" i="8" s="1"/>
  <c r="AD468" i="8"/>
  <c r="AF468" i="8" s="1"/>
  <c r="AD485" i="8"/>
  <c r="AF485" i="8" s="1"/>
  <c r="AC451" i="8"/>
  <c r="AE451" i="8" s="1"/>
  <c r="AC1043" i="8"/>
  <c r="AE1043" i="8" s="1"/>
  <c r="AD747" i="8"/>
  <c r="AF747" i="8" s="1"/>
  <c r="Y104" i="11"/>
  <c r="Y188" i="11"/>
  <c r="AC930" i="8"/>
  <c r="AE930" i="8" s="1"/>
  <c r="AD924" i="8"/>
  <c r="AF924" i="8" s="1"/>
  <c r="X180" i="11"/>
  <c r="AC528" i="8"/>
  <c r="AE528" i="8" s="1"/>
  <c r="X145" i="11"/>
  <c r="AC1082" i="8"/>
  <c r="AE1082" i="8" s="1"/>
  <c r="AD1066" i="8"/>
  <c r="AF1066" i="8" s="1"/>
  <c r="AC435" i="8"/>
  <c r="AE435" i="8" s="1"/>
  <c r="X95" i="11"/>
  <c r="X128" i="11"/>
  <c r="AD898" i="8"/>
  <c r="AF898" i="8" s="1"/>
  <c r="AD846" i="8"/>
  <c r="AF846" i="8" s="1"/>
  <c r="X116" i="11"/>
  <c r="AD903" i="8"/>
  <c r="AF903" i="8" s="1"/>
  <c r="X127" i="11"/>
  <c r="AC612" i="8"/>
  <c r="AE612" i="8" s="1"/>
  <c r="AC1092" i="8"/>
  <c r="AE1092" i="8" s="1"/>
  <c r="AD1039" i="8"/>
  <c r="AF1039" i="8" s="1"/>
  <c r="AC537" i="8"/>
  <c r="AE537" i="8" s="1"/>
  <c r="AD584" i="8"/>
  <c r="AF584" i="8" s="1"/>
  <c r="AC697" i="8"/>
  <c r="AE697" i="8" s="1"/>
  <c r="AA320" i="8"/>
  <c r="AD320" i="8" s="1"/>
  <c r="AF320" i="8" s="1"/>
  <c r="Z320" i="8"/>
  <c r="AC320" i="8" s="1"/>
  <c r="AE320" i="8" s="1"/>
  <c r="AC674" i="8"/>
  <c r="AE674" i="8" s="1"/>
  <c r="AD959" i="8"/>
  <c r="AF959" i="8" s="1"/>
  <c r="AA660" i="8"/>
  <c r="Z660" i="8"/>
  <c r="AD995" i="8"/>
  <c r="AF995" i="8" s="1"/>
  <c r="X195" i="11"/>
  <c r="Z195" i="8"/>
  <c r="Z195" i="11" s="1"/>
  <c r="AC1048" i="8"/>
  <c r="AE1048" i="8" s="1"/>
  <c r="AC635" i="8"/>
  <c r="AE635" i="8" s="1"/>
  <c r="X109" i="11"/>
  <c r="AD649" i="8"/>
  <c r="AF649" i="8" s="1"/>
  <c r="AC822" i="8"/>
  <c r="AE822" i="8" s="1"/>
  <c r="X63" i="11"/>
  <c r="X88" i="11"/>
  <c r="AD622" i="8"/>
  <c r="AF622" i="8" s="1"/>
  <c r="AC400" i="8"/>
  <c r="AE400" i="8" s="1"/>
  <c r="AC864" i="8"/>
  <c r="AE864" i="8" s="1"/>
  <c r="AC586" i="8"/>
  <c r="AE586" i="8" s="1"/>
  <c r="X188" i="11"/>
  <c r="AD342" i="8"/>
  <c r="AF342" i="8" s="1"/>
  <c r="AC853" i="8"/>
  <c r="AE853" i="8" s="1"/>
  <c r="AD947" i="8"/>
  <c r="AF947" i="8" s="1"/>
  <c r="AC1014" i="8"/>
  <c r="AE1014" i="8" s="1"/>
  <c r="AC828" i="8"/>
  <c r="AE828" i="8" s="1"/>
  <c r="X79" i="11"/>
  <c r="AC214" i="8"/>
  <c r="AE214" i="8" s="1"/>
  <c r="Y126" i="11"/>
  <c r="AD318" i="8"/>
  <c r="AF318" i="8" s="1"/>
  <c r="AC868" i="8"/>
  <c r="AE868" i="8" s="1"/>
  <c r="AA128" i="8"/>
  <c r="AA128" i="11" s="1"/>
  <c r="AD613" i="8"/>
  <c r="AF613" i="8" s="1"/>
  <c r="AC377" i="8"/>
  <c r="AE377" i="8" s="1"/>
  <c r="X160" i="11"/>
  <c r="AC553" i="8"/>
  <c r="AE553" i="8" s="1"/>
  <c r="AC826" i="8"/>
  <c r="AE826" i="8" s="1"/>
  <c r="Z213" i="8"/>
  <c r="AA213" i="8"/>
  <c r="AD213" i="8" s="1"/>
  <c r="AF213" i="8" s="1"/>
  <c r="AD327" i="8"/>
  <c r="AF327" i="8" s="1"/>
  <c r="X193" i="11"/>
  <c r="AC609" i="8"/>
  <c r="AE609" i="8" s="1"/>
  <c r="AD504" i="8"/>
  <c r="AF504" i="8" s="1"/>
  <c r="AC768" i="8"/>
  <c r="AE768" i="8" s="1"/>
  <c r="AC261" i="8"/>
  <c r="AE261" i="8" s="1"/>
  <c r="AC850" i="8"/>
  <c r="AE850" i="8" s="1"/>
  <c r="AA146" i="8"/>
  <c r="AA146" i="11" s="1"/>
  <c r="AD969" i="8"/>
  <c r="AF969" i="8" s="1"/>
  <c r="AD1022" i="8"/>
  <c r="AF1022" i="8" s="1"/>
  <c r="X200" i="11"/>
  <c r="Z200" i="8"/>
  <c r="Z200" i="11" s="1"/>
  <c r="AA88" i="8"/>
  <c r="AA88" i="11" s="1"/>
  <c r="X183" i="11"/>
  <c r="AC725" i="8"/>
  <c r="AE725" i="8" s="1"/>
  <c r="AC512" i="8"/>
  <c r="AE512" i="8" s="1"/>
  <c r="X87" i="11"/>
  <c r="AD971" i="8"/>
  <c r="AF971" i="8" s="1"/>
  <c r="AD884" i="8"/>
  <c r="AF884" i="8" s="1"/>
  <c r="AC983" i="8"/>
  <c r="AE983" i="8" s="1"/>
  <c r="AD921" i="8"/>
  <c r="AF921" i="8" s="1"/>
  <c r="Y193" i="11"/>
  <c r="AA64" i="8"/>
  <c r="AA64" i="11" s="1"/>
  <c r="Z180" i="8"/>
  <c r="Z180" i="11" s="1"/>
  <c r="Z169" i="8"/>
  <c r="Z169" i="11" s="1"/>
  <c r="AD876" i="8"/>
  <c r="AF876" i="8" s="1"/>
  <c r="AD915" i="8"/>
  <c r="AF915" i="8" s="1"/>
  <c r="AD480" i="8"/>
  <c r="AF480" i="8" s="1"/>
  <c r="Z317" i="8"/>
  <c r="AC317" i="8" s="1"/>
  <c r="AE317" i="8" s="1"/>
  <c r="AA317" i="8"/>
  <c r="AD317" i="8" s="1"/>
  <c r="AF317" i="8" s="1"/>
  <c r="AC1100" i="8"/>
  <c r="AE1100" i="8" s="1"/>
  <c r="AD1020" i="8"/>
  <c r="AF1020" i="8" s="1"/>
  <c r="AD989" i="8"/>
  <c r="AF989" i="8" s="1"/>
  <c r="AA200" i="8"/>
  <c r="AA200" i="11" s="1"/>
  <c r="AD1096" i="8"/>
  <c r="AF1096" i="8" s="1"/>
  <c r="AC655" i="8"/>
  <c r="AE655" i="8" s="1"/>
  <c r="AD874" i="8"/>
  <c r="AF874" i="8" s="1"/>
  <c r="AC403" i="8"/>
  <c r="AE403" i="8" s="1"/>
  <c r="Z87" i="8"/>
  <c r="Z87" i="11" s="1"/>
  <c r="AD1046" i="8"/>
  <c r="AF1046" i="8" s="1"/>
  <c r="AC825" i="8"/>
  <c r="AE825" i="8" s="1"/>
  <c r="X175" i="11"/>
  <c r="AC1078" i="8"/>
  <c r="AE1078" i="8" s="1"/>
  <c r="AD348" i="8"/>
  <c r="AF348" i="8" s="1"/>
  <c r="AD967" i="8"/>
  <c r="AF967" i="8" s="1"/>
  <c r="AA526" i="8"/>
  <c r="AD526" i="8" s="1"/>
  <c r="AF526" i="8" s="1"/>
  <c r="Z526" i="8"/>
  <c r="AC526" i="8" s="1"/>
  <c r="AE526" i="8" s="1"/>
  <c r="X121" i="11"/>
  <c r="AD850" i="8"/>
  <c r="AF850" i="8" s="1"/>
  <c r="AC428" i="8"/>
  <c r="AE428" i="8" s="1"/>
  <c r="AD413" i="8"/>
  <c r="AF413" i="8" s="1"/>
  <c r="AD854" i="8"/>
  <c r="AF854" i="8" s="1"/>
  <c r="X166" i="11"/>
  <c r="AD400" i="8"/>
  <c r="AF400" i="8" s="1"/>
  <c r="AD449" i="8"/>
  <c r="AF449" i="8" s="1"/>
  <c r="X66" i="11"/>
  <c r="AD431" i="8"/>
  <c r="AF431" i="8" s="1"/>
  <c r="AD1041" i="8"/>
  <c r="AF1041" i="8" s="1"/>
  <c r="X77" i="11"/>
  <c r="AA80" i="8"/>
  <c r="AA80" i="11" s="1"/>
  <c r="AD923" i="8"/>
  <c r="AF923" i="8" s="1"/>
  <c r="AD904" i="8"/>
  <c r="AF904" i="8" s="1"/>
  <c r="AC262" i="8"/>
  <c r="AE262" i="8" s="1"/>
  <c r="AD582" i="8"/>
  <c r="AF582" i="8" s="1"/>
  <c r="AD669" i="8"/>
  <c r="AF669" i="8" s="1"/>
  <c r="AD310" i="8"/>
  <c r="AF310" i="8" s="1"/>
  <c r="AC834" i="8"/>
  <c r="AE834" i="8" s="1"/>
  <c r="AD410" i="8"/>
  <c r="AF410" i="8" s="1"/>
  <c r="AC357" i="8"/>
  <c r="AE357" i="8" s="1"/>
  <c r="AD943" i="8"/>
  <c r="AF943" i="8" s="1"/>
  <c r="X115" i="11"/>
  <c r="AD982" i="8"/>
  <c r="AF982" i="8" s="1"/>
  <c r="AD675" i="8"/>
  <c r="AF675" i="8" s="1"/>
  <c r="Z183" i="8"/>
  <c r="Z183" i="11" s="1"/>
  <c r="Z143" i="8"/>
  <c r="Z143" i="11" s="1"/>
  <c r="X143" i="11"/>
  <c r="AC800" i="8"/>
  <c r="AE800" i="8" s="1"/>
  <c r="AD751" i="8"/>
  <c r="AF751" i="8" s="1"/>
  <c r="AD768" i="8"/>
  <c r="AF768" i="8" s="1"/>
  <c r="AC621" i="8"/>
  <c r="AE621" i="8" s="1"/>
  <c r="AC1031" i="8"/>
  <c r="AE1031" i="8" s="1"/>
  <c r="AA82" i="8"/>
  <c r="AA82" i="11" s="1"/>
  <c r="X194" i="11"/>
  <c r="X182" i="11"/>
  <c r="AD579" i="8"/>
  <c r="AF579" i="8" s="1"/>
  <c r="X199" i="11"/>
  <c r="AD552" i="8"/>
  <c r="AF552" i="8" s="1"/>
  <c r="AD782" i="8"/>
  <c r="AF782" i="8" s="1"/>
  <c r="AD733" i="8"/>
  <c r="AF733" i="8" s="1"/>
  <c r="AC738" i="8"/>
  <c r="AE738" i="8" s="1"/>
  <c r="X167" i="11"/>
  <c r="X61" i="11"/>
  <c r="AC360" i="8"/>
  <c r="AE360" i="8" s="1"/>
  <c r="AC712" i="8"/>
  <c r="AE712" i="8" s="1"/>
  <c r="AE779" i="8"/>
  <c r="AD595" i="8"/>
  <c r="AF595" i="8" s="1"/>
  <c r="AC858" i="8"/>
  <c r="AE858" i="8" s="1"/>
  <c r="AC1036" i="8"/>
  <c r="AE1036" i="8" s="1"/>
  <c r="X196" i="11"/>
  <c r="AD518" i="8"/>
  <c r="AF518" i="8" s="1"/>
  <c r="X158" i="11"/>
  <c r="AD1062" i="8"/>
  <c r="AF1062" i="8" s="1"/>
  <c r="Y49" i="11"/>
  <c r="AD962" i="8"/>
  <c r="AF962" i="8" s="1"/>
  <c r="AC1094" i="8"/>
  <c r="AE1094" i="8" s="1"/>
  <c r="Z108" i="8"/>
  <c r="Z108" i="11" s="1"/>
  <c r="X130" i="11"/>
  <c r="AC897" i="8"/>
  <c r="AE897" i="8" s="1"/>
  <c r="AD641" i="8"/>
  <c r="AF641" i="8" s="1"/>
  <c r="AC413" i="8"/>
  <c r="AE413" i="8" s="1"/>
  <c r="AC531" i="8"/>
  <c r="AE531" i="8" s="1"/>
  <c r="AD1054" i="8"/>
  <c r="AF1054" i="8" s="1"/>
  <c r="X186" i="11"/>
  <c r="X59" i="11"/>
  <c r="AC683" i="8"/>
  <c r="AE683" i="8" s="1"/>
  <c r="AC630" i="8"/>
  <c r="AE630" i="8" s="1"/>
  <c r="AC707" i="8"/>
  <c r="AE707" i="8" s="1"/>
  <c r="AC280" i="8"/>
  <c r="AE280" i="8" s="1"/>
  <c r="AC782" i="8"/>
  <c r="AE782" i="8" s="1"/>
  <c r="AD272" i="8"/>
  <c r="AF272" i="8" s="1"/>
  <c r="X156" i="11"/>
  <c r="AD390" i="8"/>
  <c r="AF390" i="8" s="1"/>
  <c r="AC510" i="8"/>
  <c r="AE510" i="8" s="1"/>
  <c r="AC684" i="8"/>
  <c r="AE684" i="8" s="1"/>
  <c r="X54" i="11"/>
  <c r="AD585" i="8"/>
  <c r="AF585" i="8" s="1"/>
  <c r="AC1097" i="8"/>
  <c r="AE1097" i="8" s="1"/>
  <c r="AD497" i="8"/>
  <c r="AF497" i="8" s="1"/>
  <c r="AD362" i="8"/>
  <c r="AF362" i="8" s="1"/>
  <c r="AF628" i="8"/>
  <c r="AF392" i="8"/>
  <c r="AD762" i="8"/>
  <c r="AF762" i="8" s="1"/>
  <c r="AC854" i="8"/>
  <c r="AE854" i="8" s="1"/>
  <c r="AC759" i="8"/>
  <c r="AE759" i="8" s="1"/>
  <c r="AC776" i="8"/>
  <c r="AE776" i="8" s="1"/>
  <c r="Z127" i="8"/>
  <c r="AC127" i="8" s="1"/>
  <c r="AC127" i="11" s="1"/>
  <c r="AC691" i="8"/>
  <c r="AE691" i="8" s="1"/>
  <c r="AC986" i="8"/>
  <c r="AE986" i="8" s="1"/>
  <c r="AD920" i="8"/>
  <c r="AF920" i="8" s="1"/>
  <c r="AA109" i="8"/>
  <c r="AA109" i="11" s="1"/>
  <c r="Z181" i="8"/>
  <c r="Z181" i="11" s="1"/>
  <c r="AC866" i="8"/>
  <c r="AE866" i="8" s="1"/>
  <c r="AC974" i="8"/>
  <c r="AE974" i="8" s="1"/>
  <c r="AD387" i="8"/>
  <c r="AF387" i="8" s="1"/>
  <c r="Z187" i="8"/>
  <c r="Z187" i="11" s="1"/>
  <c r="X107" i="11"/>
  <c r="Z130" i="8"/>
  <c r="Z130" i="11" s="1"/>
  <c r="AC267" i="8"/>
  <c r="AE267" i="8" s="1"/>
  <c r="AC873" i="8"/>
  <c r="AE873" i="8" s="1"/>
  <c r="AD245" i="8"/>
  <c r="AF245" i="8" s="1"/>
  <c r="X91" i="11"/>
  <c r="AC1016" i="8"/>
  <c r="AE1016" i="8" s="1"/>
  <c r="X114" i="11"/>
  <c r="AD808" i="8"/>
  <c r="AF808" i="8" s="1"/>
  <c r="AC1065" i="8"/>
  <c r="AE1065" i="8" s="1"/>
  <c r="X191" i="11"/>
  <c r="AD834" i="8"/>
  <c r="AF834" i="8" s="1"/>
  <c r="AD1053" i="8"/>
  <c r="AF1053" i="8" s="1"/>
  <c r="AD822" i="8"/>
  <c r="AF822" i="8" s="1"/>
  <c r="X139" i="11"/>
  <c r="AD646" i="8"/>
  <c r="AF646" i="8" s="1"/>
  <c r="AD781" i="8"/>
  <c r="AF781" i="8" s="1"/>
  <c r="AC472" i="8"/>
  <c r="AE472" i="8" s="1"/>
  <c r="X74" i="11"/>
  <c r="AC847" i="8"/>
  <c r="AE847" i="8" s="1"/>
  <c r="AA156" i="8"/>
  <c r="AA156" i="11" s="1"/>
  <c r="X185" i="11"/>
  <c r="AC493" i="8"/>
  <c r="AE493" i="8" s="1"/>
  <c r="AD1061" i="8"/>
  <c r="AF1061" i="8" s="1"/>
  <c r="AD963" i="8"/>
  <c r="AF963" i="8" s="1"/>
  <c r="AC575" i="8"/>
  <c r="AE575" i="8" s="1"/>
  <c r="X101" i="11"/>
  <c r="AD671" i="8"/>
  <c r="AF671" i="8" s="1"/>
  <c r="X152" i="11"/>
  <c r="AF901" i="8"/>
  <c r="AC917" i="8"/>
  <c r="AE917" i="8" s="1"/>
  <c r="AC941" i="8"/>
  <c r="AE941" i="8" s="1"/>
  <c r="X189" i="11"/>
  <c r="Z154" i="8"/>
  <c r="AC1090" i="8"/>
  <c r="AE1090" i="8" s="1"/>
  <c r="AA153" i="8"/>
  <c r="AA153" i="11" s="1"/>
  <c r="AC482" i="8"/>
  <c r="AE482" i="8" s="1"/>
  <c r="AD488" i="8"/>
  <c r="AF488" i="8" s="1"/>
  <c r="AD929" i="8"/>
  <c r="AF929" i="8" s="1"/>
  <c r="AD946" i="8"/>
  <c r="AF946" i="8" s="1"/>
  <c r="X53" i="11"/>
  <c r="AC557" i="8"/>
  <c r="AE557" i="8" s="1"/>
  <c r="AD357" i="8"/>
  <c r="AF357" i="8" s="1"/>
  <c r="AA194" i="8"/>
  <c r="AA194" i="11" s="1"/>
  <c r="AC867" i="8"/>
  <c r="AE867" i="8" s="1"/>
  <c r="AD556" i="8"/>
  <c r="AF556" i="8" s="1"/>
  <c r="AD571" i="8"/>
  <c r="AF571" i="8" s="1"/>
  <c r="AC358" i="8"/>
  <c r="AE358" i="8" s="1"/>
  <c r="AD899" i="8"/>
  <c r="AF899" i="8" s="1"/>
  <c r="AD513" i="8"/>
  <c r="AF513" i="8" s="1"/>
  <c r="AC793" i="8"/>
  <c r="AE793" i="8" s="1"/>
  <c r="X119" i="11"/>
  <c r="AD523" i="8"/>
  <c r="AF523" i="8" s="1"/>
  <c r="X149" i="11"/>
  <c r="X159" i="11"/>
  <c r="AC784" i="8"/>
  <c r="AE784" i="8" s="1"/>
  <c r="X162" i="11"/>
  <c r="AD1064" i="8"/>
  <c r="AF1064" i="8" s="1"/>
  <c r="AD295" i="8"/>
  <c r="AF295" i="8" s="1"/>
  <c r="X170" i="11"/>
  <c r="AD934" i="8"/>
  <c r="AF934" i="8" s="1"/>
  <c r="AC1024" i="8"/>
  <c r="AE1024" i="8" s="1"/>
  <c r="X155" i="11"/>
  <c r="Z155" i="8"/>
  <c r="Z155" i="11" s="1"/>
  <c r="X134" i="11"/>
  <c r="AD999" i="8"/>
  <c r="AF999" i="8" s="1"/>
  <c r="AC230" i="8"/>
  <c r="AE230" i="8" s="1"/>
  <c r="AC975" i="8"/>
  <c r="AE975" i="8" s="1"/>
  <c r="AD918" i="8"/>
  <c r="AF918" i="8" s="1"/>
  <c r="AD418" i="8"/>
  <c r="AF418" i="8" s="1"/>
  <c r="AD578" i="8"/>
  <c r="AF578" i="8" s="1"/>
  <c r="AD1029" i="8"/>
  <c r="AF1029" i="8" s="1"/>
  <c r="AD447" i="8"/>
  <c r="AF447" i="8" s="1"/>
  <c r="AD732" i="8"/>
  <c r="AF732" i="8" s="1"/>
  <c r="AD439" i="8"/>
  <c r="AF439" i="8" s="1"/>
  <c r="Z197" i="8"/>
  <c r="Z197" i="11" s="1"/>
  <c r="AC518" i="8"/>
  <c r="AE518" i="8" s="1"/>
  <c r="AC871" i="8"/>
  <c r="AE871" i="8" s="1"/>
  <c r="X62" i="11"/>
  <c r="AD569" i="8"/>
  <c r="AF569" i="8" s="1"/>
  <c r="AC333" i="8"/>
  <c r="AE333" i="8" s="1"/>
  <c r="AC312" i="8"/>
  <c r="AE312" i="8" s="1"/>
  <c r="AD479" i="8"/>
  <c r="AF479" i="8" s="1"/>
  <c r="AC813" i="8"/>
  <c r="AE813" i="8" s="1"/>
  <c r="AD1030" i="8"/>
  <c r="AF1030" i="8" s="1"/>
  <c r="X83" i="11"/>
  <c r="AD931" i="8"/>
  <c r="AF931" i="8" s="1"/>
  <c r="AC943" i="8"/>
  <c r="AE943" i="8" s="1"/>
  <c r="Z69" i="8"/>
  <c r="Z69" i="11" s="1"/>
  <c r="AD1028" i="8"/>
  <c r="AF1028" i="8" s="1"/>
  <c r="AD1051" i="8"/>
  <c r="AF1051" i="8" s="1"/>
  <c r="AA196" i="8"/>
  <c r="AA196" i="11" s="1"/>
  <c r="X165" i="11"/>
  <c r="AC412" i="8"/>
  <c r="AE412" i="8" s="1"/>
  <c r="AA134" i="8"/>
  <c r="AA134" i="11" s="1"/>
  <c r="AD686" i="8"/>
  <c r="AF686" i="8" s="1"/>
  <c r="AC791" i="8"/>
  <c r="AE791" i="8" s="1"/>
  <c r="AC870" i="8"/>
  <c r="AE870" i="8" s="1"/>
  <c r="AD633" i="8"/>
  <c r="AF633" i="8" s="1"/>
  <c r="AD797" i="8"/>
  <c r="AF797" i="8" s="1"/>
  <c r="AC984" i="8"/>
  <c r="AE984" i="8" s="1"/>
  <c r="X174" i="11"/>
  <c r="X136" i="11"/>
  <c r="AC348" i="8"/>
  <c r="AE348" i="8" s="1"/>
  <c r="AC1063" i="8"/>
  <c r="AE1063" i="8" s="1"/>
  <c r="AC1049" i="8"/>
  <c r="AE1049" i="8" s="1"/>
  <c r="AC848" i="8"/>
  <c r="AE848" i="8" s="1"/>
  <c r="AC772" i="8"/>
  <c r="AE772" i="8" s="1"/>
  <c r="AC771" i="8"/>
  <c r="AE771" i="8" s="1"/>
  <c r="AC592" i="8"/>
  <c r="AE592" i="8" s="1"/>
  <c r="AC1093" i="8"/>
  <c r="AE1093" i="8" s="1"/>
  <c r="AD243" i="8"/>
  <c r="AF243" i="8" s="1"/>
  <c r="X51" i="11"/>
  <c r="AD912" i="8"/>
  <c r="AF912" i="8" s="1"/>
  <c r="AD870" i="8"/>
  <c r="AF870" i="8" s="1"/>
  <c r="AD291" i="8"/>
  <c r="AF291" i="8" s="1"/>
  <c r="AD271" i="8"/>
  <c r="AF271" i="8" s="1"/>
  <c r="AA179" i="8"/>
  <c r="AA179" i="11" s="1"/>
  <c r="X57" i="11"/>
  <c r="AC831" i="8"/>
  <c r="AE831" i="8" s="1"/>
  <c r="AC724" i="8"/>
  <c r="AE724" i="8" s="1"/>
  <c r="X133" i="11"/>
  <c r="AC657" i="8"/>
  <c r="AE657" i="8" s="1"/>
  <c r="AD837" i="8"/>
  <c r="AF837" i="8" s="1"/>
  <c r="AD409" i="8"/>
  <c r="AF409" i="8" s="1"/>
  <c r="AD978" i="8"/>
  <c r="AF978" i="8" s="1"/>
  <c r="Z156" i="8"/>
  <c r="AA138" i="8"/>
  <c r="AD138" i="8" s="1"/>
  <c r="AD138" i="11" s="1"/>
  <c r="AA73" i="8"/>
  <c r="AA73" i="11" s="1"/>
  <c r="AD1085" i="8"/>
  <c r="AF1085" i="8" s="1"/>
  <c r="AD511" i="8"/>
  <c r="AF511" i="8" s="1"/>
  <c r="AD1006" i="8"/>
  <c r="AF1006" i="8" s="1"/>
  <c r="AD487" i="8"/>
  <c r="AF487" i="8" s="1"/>
  <c r="AD1090" i="8"/>
  <c r="AF1090" i="8" s="1"/>
  <c r="AC429" i="8"/>
  <c r="AE429" i="8" s="1"/>
  <c r="AD262" i="8"/>
  <c r="AF262" i="8" s="1"/>
  <c r="AC969" i="8"/>
  <c r="AE969" i="8" s="1"/>
  <c r="AD242" i="8"/>
  <c r="AF242" i="8" s="1"/>
  <c r="X78" i="11"/>
  <c r="X124" i="11"/>
  <c r="AC921" i="8"/>
  <c r="AE921" i="8" s="1"/>
  <c r="AD700" i="8"/>
  <c r="AF700" i="8" s="1"/>
  <c r="AD939" i="8"/>
  <c r="AF939" i="8" s="1"/>
  <c r="AC206" i="8"/>
  <c r="AE206" i="8" s="1"/>
  <c r="AD215" i="8"/>
  <c r="AF215" i="8" s="1"/>
  <c r="AD712" i="8"/>
  <c r="AF712" i="8" s="1"/>
  <c r="AD682" i="8"/>
  <c r="AF682" i="8" s="1"/>
  <c r="X84" i="11"/>
  <c r="Z162" i="8"/>
  <c r="Z162" i="11" s="1"/>
  <c r="AD786" i="8"/>
  <c r="AF786" i="8" s="1"/>
  <c r="X137" i="11"/>
  <c r="AD632" i="8"/>
  <c r="AF632" i="8" s="1"/>
  <c r="AC995" i="8"/>
  <c r="AE995" i="8" s="1"/>
  <c r="AD451" i="8"/>
  <c r="AF451" i="8" s="1"/>
  <c r="AD1093" i="8"/>
  <c r="AF1093" i="8" s="1"/>
  <c r="AC944" i="8"/>
  <c r="AE944" i="8" s="1"/>
  <c r="X177" i="11"/>
  <c r="X113" i="11"/>
  <c r="AD1009" i="8"/>
  <c r="AF1009" i="8" s="1"/>
  <c r="Z760" i="8"/>
  <c r="AC760" i="8" s="1"/>
  <c r="AE760" i="8" s="1"/>
  <c r="AA760" i="8"/>
  <c r="AD760" i="8" s="1"/>
  <c r="AF760" i="8" s="1"/>
  <c r="AC286" i="8"/>
  <c r="AE286" i="8" s="1"/>
  <c r="X111" i="11"/>
  <c r="AC1026" i="8"/>
  <c r="AE1026" i="8" s="1"/>
  <c r="AD713" i="8"/>
  <c r="AF713" i="8" s="1"/>
  <c r="X67" i="11"/>
  <c r="AD1043" i="8"/>
  <c r="AF1043" i="8" s="1"/>
  <c r="AC907" i="8"/>
  <c r="AE907" i="8" s="1"/>
  <c r="Z129" i="8"/>
  <c r="Z129" i="11" s="1"/>
  <c r="X129" i="11"/>
  <c r="AD635" i="8"/>
  <c r="AF635" i="8" s="1"/>
  <c r="AC420" i="8"/>
  <c r="AE420" i="8" s="1"/>
  <c r="X171" i="11"/>
  <c r="X103" i="11"/>
  <c r="AD1014" i="8"/>
  <c r="AF1014" i="8" s="1"/>
  <c r="X94" i="11"/>
  <c r="AA102" i="8"/>
  <c r="AA102" i="11" s="1"/>
  <c r="AD993" i="8"/>
  <c r="AF993" i="8" s="1"/>
  <c r="AC953" i="8"/>
  <c r="AE953" i="8" s="1"/>
  <c r="AC863" i="8"/>
  <c r="AE863" i="8" s="1"/>
  <c r="AC843" i="8"/>
  <c r="AE843" i="8" s="1"/>
  <c r="X100" i="11"/>
  <c r="AD852" i="8"/>
  <c r="AF852" i="8" s="1"/>
  <c r="AC862" i="8"/>
  <c r="AE862" i="8" s="1"/>
  <c r="AC670" i="8"/>
  <c r="AE670" i="8" s="1"/>
  <c r="AD790" i="8"/>
  <c r="AF790" i="8" s="1"/>
  <c r="AC1037" i="8"/>
  <c r="AE1037" i="8" s="1"/>
  <c r="AD417" i="8"/>
  <c r="AF417" i="8" s="1"/>
  <c r="AC473" i="8"/>
  <c r="AE473" i="8" s="1"/>
  <c r="AC892" i="8"/>
  <c r="AE892" i="8" s="1"/>
  <c r="AD668" i="8"/>
  <c r="AF668" i="8" s="1"/>
  <c r="AD276" i="8"/>
  <c r="AF276" i="8" s="1"/>
  <c r="AC552" i="8"/>
  <c r="AE552" i="8" s="1"/>
  <c r="AD840" i="8"/>
  <c r="AF840" i="8" s="1"/>
  <c r="AA79" i="8"/>
  <c r="AA79" i="11" s="1"/>
  <c r="AC810" i="8"/>
  <c r="AE810" i="8" s="1"/>
  <c r="AC618" i="8"/>
  <c r="AE618" i="8" s="1"/>
  <c r="X60" i="11"/>
  <c r="AD108" i="8"/>
  <c r="AF108" i="8" s="1"/>
  <c r="AF108" i="11" s="1"/>
  <c r="X81" i="11"/>
  <c r="AD1100" i="8"/>
  <c r="AF1100" i="8" s="1"/>
  <c r="AD729" i="8"/>
  <c r="AF729" i="8" s="1"/>
  <c r="AD1088" i="8"/>
  <c r="AF1088" i="8" s="1"/>
  <c r="Z176" i="8"/>
  <c r="Z176" i="11" s="1"/>
  <c r="AD456" i="8"/>
  <c r="AF456" i="8" s="1"/>
  <c r="Z114" i="8"/>
  <c r="Z114" i="11" s="1"/>
  <c r="AD1089" i="8"/>
  <c r="AF1089" i="8" s="1"/>
  <c r="AC304" i="8"/>
  <c r="AE304" i="8" s="1"/>
  <c r="AC722" i="8"/>
  <c r="AE722" i="8" s="1"/>
  <c r="Z106" i="8"/>
  <c r="Z106" i="11" s="1"/>
  <c r="AD324" i="8"/>
  <c r="AF324" i="8" s="1"/>
  <c r="AC543" i="8"/>
  <c r="AE543" i="8" s="1"/>
  <c r="AC475" i="8"/>
  <c r="AE475" i="8" s="1"/>
  <c r="AC1050" i="8"/>
  <c r="AE1050" i="8" s="1"/>
  <c r="AD932" i="8"/>
  <c r="AF932" i="8" s="1"/>
  <c r="AD472" i="8"/>
  <c r="AF472" i="8" s="1"/>
  <c r="AD296" i="8"/>
  <c r="AF296" i="8" s="1"/>
  <c r="X142" i="11"/>
  <c r="X49" i="11"/>
  <c r="AC708" i="8"/>
  <c r="AE708" i="8" s="1"/>
  <c r="AA157" i="8"/>
  <c r="AA157" i="11" s="1"/>
  <c r="AD214" i="8"/>
  <c r="AF214" i="8" s="1"/>
  <c r="X190" i="11"/>
  <c r="AA148" i="8"/>
  <c r="AD148" i="8" s="1"/>
  <c r="X75" i="11"/>
  <c r="AC669" i="8"/>
  <c r="AE669" i="8" s="1"/>
  <c r="AC141" i="8"/>
  <c r="AD1005" i="8"/>
  <c r="AF1005" i="8" s="1"/>
  <c r="AC341" i="8"/>
  <c r="AE341" i="8" s="1"/>
  <c r="AC601" i="8"/>
  <c r="AE601" i="8" s="1"/>
  <c r="AD545" i="8"/>
  <c r="AF545" i="8" s="1"/>
  <c r="AD236" i="8"/>
  <c r="AF236" i="8" s="1"/>
  <c r="AD482" i="8"/>
  <c r="AF482" i="8" s="1"/>
  <c r="AC997" i="8"/>
  <c r="AE997" i="8" s="1"/>
  <c r="AA137" i="8"/>
  <c r="AA137" i="11" s="1"/>
  <c r="AC751" i="8"/>
  <c r="AE751" i="8" s="1"/>
  <c r="AD1033" i="8"/>
  <c r="AF1033" i="8" s="1"/>
  <c r="AA114" i="8"/>
  <c r="AA114" i="11" s="1"/>
  <c r="X172" i="11"/>
  <c r="AC1017" i="8"/>
  <c r="AE1017" i="8" s="1"/>
  <c r="AC749" i="8"/>
  <c r="AE749" i="8" s="1"/>
  <c r="Z128" i="8"/>
  <c r="Z128" i="11" s="1"/>
  <c r="AA127" i="8"/>
  <c r="AA127" i="11" s="1"/>
  <c r="AC865" i="8"/>
  <c r="AE865" i="8" s="1"/>
  <c r="Z119" i="8"/>
  <c r="Z119" i="11" s="1"/>
  <c r="AD709" i="8"/>
  <c r="AF709" i="8" s="1"/>
  <c r="AC778" i="8"/>
  <c r="AE778" i="8" s="1"/>
  <c r="AC254" i="8"/>
  <c r="AE254" i="8" s="1"/>
  <c r="Z84" i="8"/>
  <c r="Z84" i="11" s="1"/>
  <c r="AD882" i="8"/>
  <c r="AF882" i="8" s="1"/>
  <c r="AD202" i="8"/>
  <c r="AF202" i="8" s="1"/>
  <c r="AD551" i="8"/>
  <c r="AF551" i="8" s="1"/>
  <c r="AC540" i="8"/>
  <c r="AE540" i="8" s="1"/>
  <c r="AD944" i="8"/>
  <c r="AF944" i="8" s="1"/>
  <c r="AC208" i="8"/>
  <c r="AE208" i="8" s="1"/>
  <c r="AC1012" i="8"/>
  <c r="AE1012" i="8" s="1"/>
  <c r="AD442" i="8"/>
  <c r="AF442" i="8" s="1"/>
  <c r="AD217" i="8"/>
  <c r="AF217" i="8" s="1"/>
  <c r="AD990" i="8"/>
  <c r="AF990" i="8" s="1"/>
  <c r="AA85" i="8"/>
  <c r="AA85" i="11" s="1"/>
  <c r="AC874" i="8"/>
  <c r="AE874" i="8" s="1"/>
  <c r="AC426" i="8"/>
  <c r="AE426" i="8" s="1"/>
  <c r="AC747" i="8"/>
  <c r="AE747" i="8" s="1"/>
  <c r="AC375" i="8"/>
  <c r="AE375" i="8" s="1"/>
  <c r="AC767" i="8"/>
  <c r="AE767" i="8" s="1"/>
  <c r="AA136" i="8"/>
  <c r="AA136" i="11" s="1"/>
  <c r="AC835" i="8"/>
  <c r="AE835" i="8" s="1"/>
  <c r="AC797" i="8"/>
  <c r="AE797" i="8" s="1"/>
  <c r="AD1034" i="8"/>
  <c r="AF1034" i="8" s="1"/>
  <c r="AC668" i="8"/>
  <c r="AE668" i="8" s="1"/>
  <c r="X58" i="11"/>
  <c r="AC92" i="8"/>
  <c r="AC92" i="11" s="1"/>
  <c r="AD393" i="8"/>
  <c r="AF393" i="8" s="1"/>
  <c r="AD255" i="8"/>
  <c r="AF255" i="8" s="1"/>
  <c r="AD231" i="8"/>
  <c r="AF231" i="8" s="1"/>
  <c r="Z53" i="8"/>
  <c r="Z53" i="11" s="1"/>
  <c r="AC929" i="8"/>
  <c r="AE929" i="8" s="1"/>
  <c r="AC297" i="8"/>
  <c r="AE297" i="8" s="1"/>
  <c r="Z158" i="8"/>
  <c r="Z158" i="11" s="1"/>
  <c r="AC347" i="8"/>
  <c r="AE347" i="8" s="1"/>
  <c r="X112" i="11"/>
  <c r="AD501" i="8"/>
  <c r="AF501" i="8" s="1"/>
  <c r="AD330" i="8"/>
  <c r="AF330" i="8" s="1"/>
  <c r="AD1099" i="8"/>
  <c r="AF1099" i="8" s="1"/>
  <c r="Z138" i="8"/>
  <c r="Z138" i="11" s="1"/>
  <c r="AD736" i="8"/>
  <c r="AF736" i="8" s="1"/>
  <c r="X71" i="11"/>
  <c r="AD941" i="8"/>
  <c r="AF941" i="8" s="1"/>
  <c r="AD692" i="8"/>
  <c r="AF692" i="8" s="1"/>
  <c r="AD979" i="8"/>
  <c r="AF979" i="8" s="1"/>
  <c r="AC337" i="8"/>
  <c r="AE337" i="8" s="1"/>
  <c r="AC427" i="8"/>
  <c r="AE427" i="8" s="1"/>
  <c r="AC777" i="8"/>
  <c r="AE777" i="8" s="1"/>
  <c r="X118" i="11"/>
  <c r="AD288" i="8"/>
  <c r="AF288" i="8" s="1"/>
  <c r="AD615" i="8"/>
  <c r="AF615" i="8" s="1"/>
  <c r="AC212" i="8"/>
  <c r="AE212" i="8" s="1"/>
  <c r="AC755" i="8"/>
  <c r="AE755" i="8" s="1"/>
  <c r="AC789" i="8"/>
  <c r="AE789" i="8" s="1"/>
  <c r="AD509" i="8"/>
  <c r="AF509" i="8" s="1"/>
  <c r="AD853" i="8"/>
  <c r="AF853" i="8" s="1"/>
  <c r="AA155" i="8"/>
  <c r="AC201" i="8"/>
  <c r="AE201" i="8" s="1"/>
  <c r="X99" i="11"/>
  <c r="X97" i="11"/>
  <c r="AA130" i="8"/>
  <c r="AA130" i="11" s="1"/>
  <c r="AD510" i="8"/>
  <c r="AF510" i="8" s="1"/>
  <c r="AD905" i="8"/>
  <c r="AF905" i="8" s="1"/>
  <c r="AD991" i="8"/>
  <c r="AF991" i="8" s="1"/>
  <c r="Z64" i="8"/>
  <c r="AC64" i="8" s="1"/>
  <c r="AC372" i="8"/>
  <c r="AE372" i="8" s="1"/>
  <c r="AA67" i="8"/>
  <c r="AA67" i="11" s="1"/>
  <c r="AA165" i="8"/>
  <c r="AA165" i="11" s="1"/>
  <c r="AD365" i="8"/>
  <c r="AF365" i="8" s="1"/>
  <c r="AC1041" i="8"/>
  <c r="AE1041" i="8" s="1"/>
  <c r="AD687" i="8"/>
  <c r="AF687" i="8" s="1"/>
  <c r="AA87" i="8"/>
  <c r="AA87" i="11" s="1"/>
  <c r="AD1052" i="8"/>
  <c r="AF1052" i="8" s="1"/>
  <c r="AC382" i="8"/>
  <c r="AE382" i="8" s="1"/>
  <c r="AC436" i="8"/>
  <c r="AE436" i="8" s="1"/>
  <c r="AA193" i="8"/>
  <c r="AA193" i="11" s="1"/>
  <c r="AC599" i="8"/>
  <c r="AE599" i="8" s="1"/>
  <c r="AD1081" i="8"/>
  <c r="AF1081" i="8" s="1"/>
  <c r="AA124" i="8"/>
  <c r="AA124" i="11" s="1"/>
  <c r="AC717" i="8"/>
  <c r="AE717" i="8" s="1"/>
  <c r="AD1059" i="8"/>
  <c r="AF1059" i="8" s="1"/>
  <c r="AC877" i="8"/>
  <c r="AE877" i="8" s="1"/>
  <c r="AD204" i="8"/>
  <c r="AF204" i="8" s="1"/>
  <c r="AD845" i="8"/>
  <c r="AF845" i="8" s="1"/>
  <c r="AA78" i="8"/>
  <c r="AA78" i="11" s="1"/>
  <c r="Z194" i="8"/>
  <c r="Z194" i="11" s="1"/>
  <c r="Z191" i="8"/>
  <c r="Z191" i="11" s="1"/>
  <c r="AD289" i="8"/>
  <c r="AF289" i="8" s="1"/>
  <c r="AC464" i="8"/>
  <c r="AE464" i="8" s="1"/>
  <c r="AD994" i="8"/>
  <c r="AF994" i="8" s="1"/>
  <c r="AC695" i="8"/>
  <c r="AE695" i="8" s="1"/>
  <c r="AC950" i="8"/>
  <c r="AE950" i="8" s="1"/>
  <c r="AC956" i="8"/>
  <c r="AE956" i="8" s="1"/>
  <c r="AD208" i="8"/>
  <c r="AF208" i="8" s="1"/>
  <c r="Z126" i="8"/>
  <c r="Z126" i="11" s="1"/>
  <c r="AD205" i="8"/>
  <c r="AF205" i="8" s="1"/>
  <c r="AD970" i="8"/>
  <c r="AF970" i="8" s="1"/>
  <c r="X110" i="11"/>
  <c r="AC274" i="8"/>
  <c r="AE274" i="8" s="1"/>
  <c r="AC631" i="8"/>
  <c r="AE631" i="8" s="1"/>
  <c r="AD309" i="8"/>
  <c r="AF309" i="8" s="1"/>
  <c r="AC367" i="8"/>
  <c r="AE367" i="8" s="1"/>
  <c r="AA144" i="8"/>
  <c r="AD407" i="8"/>
  <c r="AF407" i="8" s="1"/>
  <c r="AC1023" i="8"/>
  <c r="AE1023" i="8" s="1"/>
  <c r="AA149" i="8"/>
  <c r="AD149" i="8" s="1"/>
  <c r="AD149" i="11" s="1"/>
  <c r="AD604" i="8"/>
  <c r="AF604" i="8" s="1"/>
  <c r="AD614" i="8"/>
  <c r="AF614" i="8" s="1"/>
  <c r="AA147" i="8"/>
  <c r="AA147" i="11" s="1"/>
  <c r="AC316" i="8"/>
  <c r="AE316" i="8" s="1"/>
  <c r="AD389" i="8"/>
  <c r="AF389" i="8" s="1"/>
  <c r="AD789" i="8"/>
  <c r="AF789" i="8" s="1"/>
  <c r="AD524" i="8"/>
  <c r="AF524" i="8" s="1"/>
  <c r="Z63" i="8"/>
  <c r="Z63" i="11" s="1"/>
  <c r="AC574" i="8"/>
  <c r="AE574" i="8" s="1"/>
  <c r="AD859" i="8"/>
  <c r="AF859" i="8" s="1"/>
  <c r="X120" i="11"/>
  <c r="AA176" i="8"/>
  <c r="AA176" i="11" s="1"/>
  <c r="AC153" i="8"/>
  <c r="AC153" i="11" s="1"/>
  <c r="AD865" i="8"/>
  <c r="AF865" i="8" s="1"/>
  <c r="AA72" i="8"/>
  <c r="AA72" i="11" s="1"/>
  <c r="AD512" i="8"/>
  <c r="AF512" i="8" s="1"/>
  <c r="AC491" i="8"/>
  <c r="AE491" i="8" s="1"/>
  <c r="AD896" i="8"/>
  <c r="AF896" i="8" s="1"/>
  <c r="AC354" i="8"/>
  <c r="AE354" i="8" s="1"/>
  <c r="AC532" i="8"/>
  <c r="AE532" i="8" s="1"/>
  <c r="AD344" i="8"/>
  <c r="AF344" i="8" s="1"/>
  <c r="AC1021" i="8"/>
  <c r="AE1021" i="8" s="1"/>
  <c r="AC578" i="8"/>
  <c r="AE578" i="8" s="1"/>
  <c r="AC327" i="8"/>
  <c r="AE327" i="8" s="1"/>
  <c r="AD684" i="8"/>
  <c r="AF684" i="8" s="1"/>
  <c r="AD601" i="8"/>
  <c r="AF601" i="8" s="1"/>
  <c r="AD648" i="8"/>
  <c r="AF648" i="8" s="1"/>
  <c r="AD695" i="8"/>
  <c r="AF695" i="8" s="1"/>
  <c r="X168" i="11"/>
  <c r="AA189" i="8"/>
  <c r="AD189" i="8" s="1"/>
  <c r="AC272" i="8"/>
  <c r="AE272" i="8" s="1"/>
  <c r="AC515" i="8"/>
  <c r="AE515" i="8" s="1"/>
  <c r="AD773" i="8"/>
  <c r="AF773" i="8" s="1"/>
  <c r="AC498" i="8"/>
  <c r="AE498" i="8" s="1"/>
  <c r="AD785" i="8"/>
  <c r="AF785" i="8" s="1"/>
  <c r="AC878" i="8"/>
  <c r="AE878" i="8" s="1"/>
  <c r="Z171" i="8"/>
  <c r="Z171" i="11" s="1"/>
  <c r="AD575" i="8"/>
  <c r="AF575" i="8" s="1"/>
  <c r="AD910" i="8"/>
  <c r="AF910" i="8" s="1"/>
  <c r="AD878" i="8"/>
  <c r="AF878" i="8" s="1"/>
  <c r="AD833" i="8"/>
  <c r="AF833" i="8" s="1"/>
  <c r="AD880" i="8"/>
  <c r="AF880" i="8" s="1"/>
  <c r="AD699" i="8"/>
  <c r="AF699" i="8" s="1"/>
  <c r="AA133" i="8"/>
  <c r="AD133" i="8" s="1"/>
  <c r="AD564" i="8"/>
  <c r="AF564" i="8" s="1"/>
  <c r="AA171" i="8"/>
  <c r="AA171" i="11" s="1"/>
  <c r="AC919" i="8"/>
  <c r="AE919" i="8" s="1"/>
  <c r="AC936" i="8"/>
  <c r="AE936" i="8" s="1"/>
  <c r="AA91" i="8"/>
  <c r="AA91" i="11" s="1"/>
  <c r="Z111" i="8"/>
  <c r="Z111" i="11" s="1"/>
  <c r="AC962" i="8"/>
  <c r="AE962" i="8" s="1"/>
  <c r="AC976" i="8"/>
  <c r="AE976" i="8" s="1"/>
  <c r="AC591" i="8"/>
  <c r="AE591" i="8" s="1"/>
  <c r="AC715" i="8"/>
  <c r="AE715" i="8" s="1"/>
  <c r="AD1016" i="8"/>
  <c r="AF1016" i="8" s="1"/>
  <c r="AD691" i="8"/>
  <c r="AF691" i="8" s="1"/>
  <c r="AD547" i="8"/>
  <c r="AF547" i="8" s="1"/>
  <c r="AD739" i="8"/>
  <c r="AF739" i="8" s="1"/>
  <c r="AC460" i="8"/>
  <c r="AE460" i="8" s="1"/>
  <c r="AD693" i="8"/>
  <c r="AF693" i="8" s="1"/>
  <c r="AD609" i="8"/>
  <c r="AF609" i="8" s="1"/>
  <c r="AA195" i="8"/>
  <c r="AA195" i="11" s="1"/>
  <c r="AA65" i="8"/>
  <c r="AA65" i="11" s="1"/>
  <c r="AC857" i="8"/>
  <c r="AE857" i="8" s="1"/>
  <c r="AD825" i="8"/>
  <c r="AF825" i="8" s="1"/>
  <c r="AA143" i="8"/>
  <c r="AD381" i="8"/>
  <c r="AF381" i="8" s="1"/>
  <c r="AC649" i="8"/>
  <c r="AE649" i="8" s="1"/>
  <c r="AC525" i="8"/>
  <c r="AE525" i="8" s="1"/>
  <c r="AC332" i="8"/>
  <c r="AE332" i="8" s="1"/>
  <c r="AA107" i="8"/>
  <c r="AA107" i="11" s="1"/>
  <c r="AD769" i="8"/>
  <c r="AF769" i="8" s="1"/>
  <c r="AD1098" i="8"/>
  <c r="AF1098" i="8" s="1"/>
  <c r="AD715" i="8"/>
  <c r="AF715" i="8" s="1"/>
  <c r="AC648" i="8"/>
  <c r="AE648" i="8" s="1"/>
  <c r="AC547" i="8"/>
  <c r="AE547" i="8" s="1"/>
  <c r="AC912" i="8"/>
  <c r="AE912" i="8" s="1"/>
  <c r="Z134" i="8"/>
  <c r="Z134" i="11" s="1"/>
  <c r="AD690" i="8"/>
  <c r="AF690" i="8" s="1"/>
  <c r="AD422" i="8"/>
  <c r="AF422" i="8" s="1"/>
  <c r="AD341" i="8"/>
  <c r="AF341" i="8" s="1"/>
  <c r="Z148" i="8"/>
  <c r="AC148" i="8" s="1"/>
  <c r="AD1038" i="8"/>
  <c r="AF1038" i="8" s="1"/>
  <c r="AC753" i="8"/>
  <c r="AE753" i="8" s="1"/>
  <c r="AC902" i="8"/>
  <c r="AE902" i="8" s="1"/>
  <c r="AD333" i="8"/>
  <c r="AF333" i="8" s="1"/>
  <c r="AA66" i="8"/>
  <c r="AA66" i="11" s="1"/>
  <c r="AC665" i="8"/>
  <c r="AE665" i="8" s="1"/>
  <c r="AC324" i="8"/>
  <c r="AE324" i="8" s="1"/>
  <c r="AA170" i="8"/>
  <c r="AD170" i="8" s="1"/>
  <c r="AC965" i="8"/>
  <c r="AE965" i="8" s="1"/>
  <c r="AC545" i="8"/>
  <c r="AE545" i="8" s="1"/>
  <c r="X150" i="11"/>
  <c r="AC252" i="8"/>
  <c r="AE252" i="8" s="1"/>
  <c r="Z190" i="8"/>
  <c r="Z190" i="11" s="1"/>
  <c r="AC977" i="8"/>
  <c r="AE977" i="8" s="1"/>
  <c r="AC1069" i="8"/>
  <c r="AE1069" i="8" s="1"/>
  <c r="AC404" i="8"/>
  <c r="AE404" i="8" s="1"/>
  <c r="AC1005" i="8"/>
  <c r="AE1005" i="8" s="1"/>
  <c r="AD796" i="8"/>
  <c r="AF796" i="8" s="1"/>
  <c r="AC1030" i="8"/>
  <c r="AE1030" i="8" s="1"/>
  <c r="AC456" i="8"/>
  <c r="AE456" i="8" s="1"/>
  <c r="X125" i="11"/>
  <c r="AC980" i="8"/>
  <c r="AE980" i="8" s="1"/>
  <c r="AD471" i="8"/>
  <c r="AF471" i="8" s="1"/>
  <c r="AD210" i="8"/>
  <c r="AF210" i="8" s="1"/>
  <c r="AC913" i="8"/>
  <c r="AE913" i="8" s="1"/>
  <c r="Z86" i="8"/>
  <c r="Z86" i="11" s="1"/>
  <c r="AC915" i="8"/>
  <c r="AE915" i="8" s="1"/>
  <c r="AC744" i="8"/>
  <c r="AE744" i="8" s="1"/>
  <c r="AC627" i="8"/>
  <c r="AE627" i="8" s="1"/>
  <c r="AD548" i="8"/>
  <c r="AF548" i="8" s="1"/>
  <c r="AA63" i="8"/>
  <c r="AA63" i="11" s="1"/>
  <c r="AD867" i="8"/>
  <c r="AF867" i="8" s="1"/>
  <c r="AC381" i="8"/>
  <c r="AE381" i="8" s="1"/>
  <c r="AC1098" i="8"/>
  <c r="AE1098" i="8" s="1"/>
  <c r="AC522" i="8"/>
  <c r="AE522" i="8" s="1"/>
  <c r="AD464" i="8"/>
  <c r="AF464" i="8" s="1"/>
  <c r="AC743" i="8"/>
  <c r="AE743" i="8" s="1"/>
  <c r="X76" i="11"/>
  <c r="AD744" i="8"/>
  <c r="AF744" i="8" s="1"/>
  <c r="AC1007" i="8"/>
  <c r="AE1007" i="8" s="1"/>
  <c r="Z94" i="8"/>
  <c r="Z94" i="11" s="1"/>
  <c r="AC935" i="8"/>
  <c r="AE935" i="8" s="1"/>
  <c r="AC595" i="8"/>
  <c r="AE595" i="8" s="1"/>
  <c r="AD753" i="8"/>
  <c r="AF753" i="8" s="1"/>
  <c r="AD708" i="8"/>
  <c r="AF708" i="8" s="1"/>
  <c r="AD232" i="8"/>
  <c r="AF232" i="8" s="1"/>
  <c r="AC682" i="8"/>
  <c r="AE682" i="8" s="1"/>
  <c r="AA94" i="8"/>
  <c r="AA94" i="11" s="1"/>
  <c r="AC607" i="8"/>
  <c r="AE607" i="8" s="1"/>
  <c r="AD360" i="8"/>
  <c r="AF360" i="8" s="1"/>
  <c r="Z103" i="8"/>
  <c r="AC103" i="8" s="1"/>
  <c r="AC103" i="11" s="1"/>
  <c r="AC616" i="8"/>
  <c r="AE616" i="8" s="1"/>
  <c r="Z132" i="8"/>
  <c r="AC132" i="8" s="1"/>
  <c r="Z123" i="8"/>
  <c r="AC123" i="8" s="1"/>
  <c r="AD249" i="8"/>
  <c r="AF249" i="8" s="1"/>
  <c r="Z95" i="8"/>
  <c r="Z95" i="11" s="1"/>
  <c r="AA140" i="8"/>
  <c r="AA140" i="11" s="1"/>
  <c r="AD538" i="8"/>
  <c r="AF538" i="8" s="1"/>
  <c r="AD1001" i="8"/>
  <c r="AF1001" i="8" s="1"/>
  <c r="AC677" i="8"/>
  <c r="AE677" i="8" s="1"/>
  <c r="AC487" i="8"/>
  <c r="AE487" i="8" s="1"/>
  <c r="AD446" i="8"/>
  <c r="AF446" i="8" s="1"/>
  <c r="AC307" i="8"/>
  <c r="AE307" i="8" s="1"/>
  <c r="AD163" i="8"/>
  <c r="AD163" i="11" s="1"/>
  <c r="AC255" i="8"/>
  <c r="AE255" i="8" s="1"/>
  <c r="Z157" i="8"/>
  <c r="Z157" i="11" s="1"/>
  <c r="AC934" i="8"/>
  <c r="AE934" i="8" s="1"/>
  <c r="AD592" i="8"/>
  <c r="AF592" i="8" s="1"/>
  <c r="AC982" i="8"/>
  <c r="AE982" i="8" s="1"/>
  <c r="AD258" i="8"/>
  <c r="AF258" i="8" s="1"/>
  <c r="AD848" i="8"/>
  <c r="AF848" i="8" s="1"/>
  <c r="AC688" i="8"/>
  <c r="AE688" i="8" s="1"/>
  <c r="AD890" i="8"/>
  <c r="AF890" i="8" s="1"/>
  <c r="AD591" i="8"/>
  <c r="AF591" i="8" s="1"/>
  <c r="X70" i="11"/>
  <c r="AC503" i="8"/>
  <c r="AE503" i="8" s="1"/>
  <c r="AA168" i="8"/>
  <c r="AA168" i="11" s="1"/>
  <c r="Z125" i="8"/>
  <c r="Z125" i="11" s="1"/>
  <c r="AC718" i="8"/>
  <c r="AE718" i="8" s="1"/>
  <c r="AC614" i="8"/>
  <c r="AE614" i="8" s="1"/>
  <c r="AD345" i="8"/>
  <c r="AF345" i="8" s="1"/>
  <c r="AC756" i="8"/>
  <c r="AE756" i="8" s="1"/>
  <c r="Z185" i="8"/>
  <c r="Z185" i="11" s="1"/>
  <c r="AD443" i="8"/>
  <c r="AF443" i="8" s="1"/>
  <c r="AD537" i="8"/>
  <c r="AF537" i="8" s="1"/>
  <c r="AD826" i="8"/>
  <c r="AF826" i="8" s="1"/>
  <c r="AA180" i="8"/>
  <c r="AC442" i="8"/>
  <c r="AE442" i="8" s="1"/>
  <c r="Z164" i="8"/>
  <c r="Z164" i="11" s="1"/>
  <c r="Z65" i="8"/>
  <c r="Z65" i="11" s="1"/>
  <c r="AC344" i="8"/>
  <c r="AE344" i="8" s="1"/>
  <c r="AD302" i="8"/>
  <c r="AF302" i="8" s="1"/>
  <c r="AA61" i="8"/>
  <c r="AA61" i="11" s="1"/>
  <c r="AD645" i="8"/>
  <c r="AF645" i="8" s="1"/>
  <c r="AD484" i="8"/>
  <c r="AF484" i="8" s="1"/>
  <c r="AC924" i="8"/>
  <c r="AE924" i="8" s="1"/>
  <c r="AA55" i="8"/>
  <c r="AA55" i="11" s="1"/>
  <c r="AC774" i="8"/>
  <c r="AE774" i="8" s="1"/>
  <c r="Z60" i="8"/>
  <c r="Z60" i="11" s="1"/>
  <c r="Z76" i="8"/>
  <c r="AC76" i="8" s="1"/>
  <c r="AC76" i="11" s="1"/>
  <c r="X178" i="11"/>
  <c r="AA178" i="8"/>
  <c r="AA178" i="11" s="1"/>
  <c r="AA183" i="8"/>
  <c r="AD183" i="8" s="1"/>
  <c r="AD506" i="8"/>
  <c r="AF506" i="8" s="1"/>
  <c r="AC752" i="8"/>
  <c r="AE752" i="8" s="1"/>
  <c r="AC462" i="8"/>
  <c r="AE462" i="8" s="1"/>
  <c r="AD985" i="8"/>
  <c r="AF985" i="8" s="1"/>
  <c r="AD529" i="8"/>
  <c r="AF529" i="8" s="1"/>
  <c r="AC398" i="8"/>
  <c r="AE398" i="8" s="1"/>
  <c r="AD227" i="8"/>
  <c r="AF227" i="8" s="1"/>
  <c r="AC265" i="8"/>
  <c r="AE265" i="8" s="1"/>
  <c r="AD662" i="8"/>
  <c r="AF662" i="8" s="1"/>
  <c r="AC392" i="8"/>
  <c r="AE392" i="8" s="1"/>
  <c r="AA123" i="8"/>
  <c r="AD626" i="8"/>
  <c r="AF626" i="8" s="1"/>
  <c r="AC988" i="8"/>
  <c r="AE988" i="8" s="1"/>
  <c r="AC555" i="8"/>
  <c r="AE555" i="8" s="1"/>
  <c r="AD340" i="8"/>
  <c r="AF340" i="8" s="1"/>
  <c r="AC769" i="8"/>
  <c r="AE769" i="8" s="1"/>
  <c r="Z131" i="8"/>
  <c r="AC131" i="8" s="1"/>
  <c r="AA60" i="8"/>
  <c r="AD60" i="8" s="1"/>
  <c r="Z77" i="8"/>
  <c r="AC77" i="8" s="1"/>
  <c r="AC468" i="8"/>
  <c r="AE468" i="8" s="1"/>
  <c r="AC271" i="8"/>
  <c r="AE271" i="8" s="1"/>
  <c r="AC558" i="8"/>
  <c r="AE558" i="8" s="1"/>
  <c r="AA76" i="8"/>
  <c r="AA76" i="11" s="1"/>
  <c r="AD319" i="8"/>
  <c r="AF319" i="8" s="1"/>
  <c r="AC465" i="8"/>
  <c r="AE465" i="8" s="1"/>
  <c r="Z80" i="8"/>
  <c r="Z80" i="11" s="1"/>
  <c r="AD216" i="8"/>
  <c r="AF216" i="8" s="1"/>
  <c r="AC650" i="8"/>
  <c r="AE650" i="8" s="1"/>
  <c r="AC500" i="8"/>
  <c r="AE500" i="8" s="1"/>
  <c r="AA57" i="8"/>
  <c r="AA57" i="11" s="1"/>
  <c r="AD805" i="8"/>
  <c r="AF805" i="8" s="1"/>
  <c r="AD588" i="8"/>
  <c r="AF588" i="8" s="1"/>
  <c r="AD498" i="8"/>
  <c r="AF498" i="8" s="1"/>
  <c r="AA56" i="8"/>
  <c r="AD56" i="8" s="1"/>
  <c r="AD384" i="8"/>
  <c r="AF384" i="8" s="1"/>
  <c r="AD263" i="8"/>
  <c r="AF263" i="8" s="1"/>
  <c r="AC727" i="8"/>
  <c r="AE727" i="8" s="1"/>
  <c r="AC242" i="8"/>
  <c r="AE242" i="8" s="1"/>
  <c r="AA77" i="8"/>
  <c r="AA77" i="11" s="1"/>
  <c r="AD427" i="8"/>
  <c r="AF427" i="8" s="1"/>
  <c r="AD460" i="8"/>
  <c r="AF460" i="8" s="1"/>
  <c r="AD1068" i="8"/>
  <c r="AF1068" i="8" s="1"/>
  <c r="AA172" i="8"/>
  <c r="AD172" i="8" s="1"/>
  <c r="AD172" i="11" s="1"/>
  <c r="AD525" i="8"/>
  <c r="AF525" i="8" s="1"/>
  <c r="AC658" i="8"/>
  <c r="AE658" i="8" s="1"/>
  <c r="AD500" i="8"/>
  <c r="AF500" i="8" s="1"/>
  <c r="AA62" i="8"/>
  <c r="AA62" i="11" s="1"/>
  <c r="AD745" i="8"/>
  <c r="AF745" i="8" s="1"/>
  <c r="AA50" i="8"/>
  <c r="AA50" i="11" s="1"/>
  <c r="AC989" i="8"/>
  <c r="AE989" i="8" s="1"/>
  <c r="AD467" i="8"/>
  <c r="AF467" i="8" s="1"/>
  <c r="AA152" i="8"/>
  <c r="AA152" i="11" s="1"/>
  <c r="Z175" i="8"/>
  <c r="AC175" i="8" s="1"/>
  <c r="AA122" i="8"/>
  <c r="AD122" i="8" s="1"/>
  <c r="AC231" i="8"/>
  <c r="AE231" i="8" s="1"/>
  <c r="AD383" i="8"/>
  <c r="AF383" i="8" s="1"/>
  <c r="AD430" i="8"/>
  <c r="AF430" i="8" s="1"/>
  <c r="AA132" i="8"/>
  <c r="AA132" i="11" s="1"/>
  <c r="Z116" i="8"/>
  <c r="AC116" i="8" s="1"/>
  <c r="AC431" i="8"/>
  <c r="AE431" i="8" s="1"/>
  <c r="Z66" i="8"/>
  <c r="Z66" i="11" s="1"/>
  <c r="AA116" i="8"/>
  <c r="AC205" i="8"/>
  <c r="AE205" i="8" s="1"/>
  <c r="AD1021" i="8"/>
  <c r="AF1021" i="8" s="1"/>
  <c r="AD674" i="8"/>
  <c r="AF674" i="8" s="1"/>
  <c r="AC1027" i="8"/>
  <c r="AE1027" i="8" s="1"/>
  <c r="AD812" i="8"/>
  <c r="AF812" i="8" s="1"/>
  <c r="AC1077" i="8"/>
  <c r="AE1077" i="8" s="1"/>
  <c r="AC105" i="8"/>
  <c r="AC105" i="11" s="1"/>
  <c r="AA188" i="8"/>
  <c r="AA188" i="11" s="1"/>
  <c r="AC476" i="8"/>
  <c r="AE476" i="8" s="1"/>
  <c r="AC625" i="8"/>
  <c r="AE625" i="8" s="1"/>
  <c r="AA120" i="8"/>
  <c r="AA120" i="11" s="1"/>
  <c r="AA99" i="8"/>
  <c r="AA99" i="11" s="1"/>
  <c r="AD322" i="8"/>
  <c r="AF322" i="8" s="1"/>
  <c r="AD280" i="8"/>
  <c r="AF280" i="8" s="1"/>
  <c r="Z142" i="8"/>
  <c r="AC142" i="8" s="1"/>
  <c r="AD408" i="8"/>
  <c r="AF408" i="8" s="1"/>
  <c r="AA97" i="8"/>
  <c r="AA97" i="11" s="1"/>
  <c r="AA117" i="8"/>
  <c r="AA117" i="11" s="1"/>
  <c r="AD470" i="8"/>
  <c r="AF470" i="8" s="1"/>
  <c r="AD863" i="8"/>
  <c r="AF863" i="8" s="1"/>
  <c r="AA71" i="8"/>
  <c r="AA71" i="11" s="1"/>
  <c r="AC470" i="8"/>
  <c r="AE470" i="8" s="1"/>
  <c r="AD554" i="8"/>
  <c r="AF554" i="8" s="1"/>
  <c r="AD347" i="8"/>
  <c r="AF347" i="8" s="1"/>
  <c r="Z101" i="8"/>
  <c r="AC101" i="8" s="1"/>
  <c r="AE101" i="8" s="1"/>
  <c r="AE101" i="11" s="1"/>
  <c r="AD750" i="8"/>
  <c r="AF750" i="8" s="1"/>
  <c r="AD1073" i="8"/>
  <c r="AF1073" i="8" s="1"/>
  <c r="AC1054" i="8"/>
  <c r="AE1054" i="8" s="1"/>
  <c r="Z74" i="8"/>
  <c r="Z74" i="11" s="1"/>
  <c r="AC301" i="8"/>
  <c r="AE301" i="8" s="1"/>
  <c r="AC829" i="8"/>
  <c r="AE829" i="8" s="1"/>
  <c r="Z139" i="8"/>
  <c r="Z189" i="8"/>
  <c r="Z189" i="11" s="1"/>
  <c r="AD1092" i="8"/>
  <c r="AF1092" i="8" s="1"/>
  <c r="AD724" i="8"/>
  <c r="AF724" i="8" s="1"/>
  <c r="AD650" i="8"/>
  <c r="AF650" i="8" s="1"/>
  <c r="AC494" i="8"/>
  <c r="AE494" i="8" s="1"/>
  <c r="Z70" i="8"/>
  <c r="Z70" i="11" s="1"/>
  <c r="AA135" i="8"/>
  <c r="AD135" i="8" s="1"/>
  <c r="AD406" i="8"/>
  <c r="AF406" i="8" s="1"/>
  <c r="AD312" i="8"/>
  <c r="AF312" i="8" s="1"/>
  <c r="AC610" i="8"/>
  <c r="AE610" i="8" s="1"/>
  <c r="AD508" i="8"/>
  <c r="AF508" i="8" s="1"/>
  <c r="AD1075" i="8"/>
  <c r="AF1075" i="8" s="1"/>
  <c r="AD676" i="8"/>
  <c r="AF676" i="8" s="1"/>
  <c r="AD328" i="8"/>
  <c r="AF328" i="8" s="1"/>
  <c r="AC1080" i="8"/>
  <c r="AE1080" i="8" s="1"/>
  <c r="AD677" i="8"/>
  <c r="AF677" i="8" s="1"/>
  <c r="AD616" i="8"/>
  <c r="AF616" i="8" s="1"/>
  <c r="AC284" i="8"/>
  <c r="AE284" i="8" s="1"/>
  <c r="AA74" i="8"/>
  <c r="AD74" i="8" s="1"/>
  <c r="AA129" i="8"/>
  <c r="AD129" i="8" s="1"/>
  <c r="AC676" i="8"/>
  <c r="AE676" i="8" s="1"/>
  <c r="AC529" i="8"/>
  <c r="AE529" i="8" s="1"/>
  <c r="AA139" i="8"/>
  <c r="AA139" i="11" s="1"/>
  <c r="AD1065" i="8"/>
  <c r="AF1065" i="8" s="1"/>
  <c r="AD299" i="8"/>
  <c r="AF299" i="8" s="1"/>
  <c r="AD241" i="8"/>
  <c r="AF241" i="8" s="1"/>
  <c r="Z151" i="8"/>
  <c r="AC151" i="8" s="1"/>
  <c r="AC151" i="11" s="1"/>
  <c r="AA175" i="8"/>
  <c r="AD175" i="8" s="1"/>
  <c r="AD416" i="8"/>
  <c r="AF416" i="8" s="1"/>
  <c r="AD656" i="8"/>
  <c r="AF656" i="8" s="1"/>
  <c r="AC923" i="8"/>
  <c r="AE923" i="8" s="1"/>
  <c r="Z144" i="8"/>
  <c r="Z144" i="11" s="1"/>
  <c r="AC366" i="8"/>
  <c r="AE366" i="8" s="1"/>
  <c r="AD259" i="8"/>
  <c r="AF259" i="8" s="1"/>
  <c r="AC582" i="8"/>
  <c r="AE582" i="8" s="1"/>
  <c r="AA96" i="8"/>
  <c r="AD96" i="8" s="1"/>
  <c r="AA184" i="8"/>
  <c r="AA184" i="11" s="1"/>
  <c r="AD600" i="8"/>
  <c r="AF600" i="8" s="1"/>
  <c r="Z110" i="8"/>
  <c r="Z110" i="11" s="1"/>
  <c r="AC251" i="8"/>
  <c r="AE251" i="8" s="1"/>
  <c r="AD639" i="8"/>
  <c r="AF639" i="8" s="1"/>
  <c r="AC570" i="8"/>
  <c r="AE570" i="8" s="1"/>
  <c r="Z133" i="8"/>
  <c r="AC133" i="8" s="1"/>
  <c r="AC700" i="8"/>
  <c r="AE700" i="8" s="1"/>
  <c r="AD201" i="8"/>
  <c r="AF201" i="8" s="1"/>
  <c r="Z88" i="8"/>
  <c r="AC88" i="8" s="1"/>
  <c r="Z75" i="8"/>
  <c r="Z75" i="11" s="1"/>
  <c r="AD602" i="8"/>
  <c r="AF602" i="8" s="1"/>
  <c r="AD831" i="8"/>
  <c r="AF831" i="8" s="1"/>
  <c r="AA191" i="8"/>
  <c r="AC204" i="8"/>
  <c r="AE204" i="8" s="1"/>
  <c r="AC197" i="8"/>
  <c r="AC197" i="11" s="1"/>
  <c r="AC373" i="8"/>
  <c r="AE373" i="8" s="1"/>
  <c r="Z50" i="8"/>
  <c r="AC809" i="8"/>
  <c r="AE809" i="8" s="1"/>
  <c r="AC243" i="8"/>
  <c r="AE243" i="8" s="1"/>
  <c r="AC745" i="8"/>
  <c r="AE745" i="8" s="1"/>
  <c r="AC689" i="8"/>
  <c r="AE689" i="8" s="1"/>
  <c r="AD290" i="8"/>
  <c r="AF290" i="8" s="1"/>
  <c r="AD634" i="8"/>
  <c r="AF634" i="8" s="1"/>
  <c r="AD869" i="8"/>
  <c r="AF869" i="8" s="1"/>
  <c r="AD454" i="8"/>
  <c r="AF454" i="8" s="1"/>
  <c r="Z145" i="8"/>
  <c r="AC145" i="8" s="1"/>
  <c r="AD521" i="8"/>
  <c r="AF521" i="8" s="1"/>
  <c r="AC380" i="8"/>
  <c r="AE380" i="8" s="1"/>
  <c r="AD253" i="8"/>
  <c r="AF253" i="8" s="1"/>
  <c r="AC351" i="8"/>
  <c r="AE351" i="8" s="1"/>
  <c r="AA92" i="8"/>
  <c r="AD458" i="8"/>
  <c r="AF458" i="8" s="1"/>
  <c r="AD711" i="8"/>
  <c r="AF711" i="8" s="1"/>
  <c r="AD740" i="8"/>
  <c r="AF740" i="8" s="1"/>
  <c r="AC158" i="8"/>
  <c r="AC158" i="11" s="1"/>
  <c r="AA110" i="8"/>
  <c r="AD110" i="8" s="1"/>
  <c r="AD79" i="8"/>
  <c r="AC232" i="8"/>
  <c r="AE232" i="8" s="1"/>
  <c r="Z160" i="8"/>
  <c r="Z160" i="11" s="1"/>
  <c r="AA190" i="8"/>
  <c r="AA190" i="11" s="1"/>
  <c r="Z199" i="8"/>
  <c r="AC199" i="8" s="1"/>
  <c r="AC600" i="8"/>
  <c r="AE600" i="8" s="1"/>
  <c r="AC446" i="8"/>
  <c r="AE446" i="8" s="1"/>
  <c r="AD228" i="8"/>
  <c r="AF228" i="8" s="1"/>
  <c r="AC215" i="8"/>
  <c r="AE215" i="8" s="1"/>
  <c r="AA154" i="8"/>
  <c r="AA159" i="8"/>
  <c r="AA159" i="11" s="1"/>
  <c r="AC694" i="8"/>
  <c r="AE694" i="8" s="1"/>
  <c r="AD594" i="8"/>
  <c r="AF594" i="8" s="1"/>
  <c r="AD503" i="8"/>
  <c r="AF503" i="8" s="1"/>
  <c r="AD398" i="8"/>
  <c r="AF398" i="8" s="1"/>
  <c r="X48" i="11"/>
  <c r="AC257" i="8"/>
  <c r="AE257" i="8" s="1"/>
  <c r="AC414" i="8"/>
  <c r="AE414" i="8" s="1"/>
  <c r="AD404" i="8"/>
  <c r="AF404" i="8" s="1"/>
  <c r="AA69" i="8"/>
  <c r="AD69" i="8" s="1"/>
  <c r="AC217" i="8"/>
  <c r="AE217" i="8" s="1"/>
  <c r="AA53" i="8"/>
  <c r="AA53" i="11" s="1"/>
  <c r="AD754" i="8"/>
  <c r="AF754" i="8" s="1"/>
  <c r="AD722" i="8"/>
  <c r="AF722" i="8" s="1"/>
  <c r="AA187" i="8"/>
  <c r="AA131" i="8"/>
  <c r="AA131" i="11" s="1"/>
  <c r="AD534" i="8"/>
  <c r="AF534" i="8" s="1"/>
  <c r="AD203" i="8"/>
  <c r="AF203" i="8" s="1"/>
  <c r="AC399" i="8"/>
  <c r="AE399" i="8" s="1"/>
  <c r="AA113" i="8"/>
  <c r="AA113" i="11" s="1"/>
  <c r="AC492" i="8"/>
  <c r="AE492" i="8" s="1"/>
  <c r="AD607" i="8"/>
  <c r="AF607" i="8" s="1"/>
  <c r="AA192" i="8"/>
  <c r="AA192" i="11" s="1"/>
  <c r="AA103" i="8"/>
  <c r="AA103" i="11" s="1"/>
  <c r="AC309" i="8"/>
  <c r="AE309" i="8" s="1"/>
  <c r="AC646" i="8"/>
  <c r="AE646" i="8" s="1"/>
  <c r="AD813" i="8"/>
  <c r="AF813" i="8" s="1"/>
  <c r="AC328" i="8"/>
  <c r="AE328" i="8" s="1"/>
  <c r="AD308" i="8"/>
  <c r="AF308" i="8" s="1"/>
  <c r="Z79" i="8"/>
  <c r="AC79" i="8" s="1"/>
  <c r="AC218" i="8"/>
  <c r="AE218" i="8" s="1"/>
  <c r="AA68" i="8"/>
  <c r="AA68" i="11" s="1"/>
  <c r="AC671" i="8"/>
  <c r="AE671" i="8" s="1"/>
  <c r="AD647" i="8"/>
  <c r="AF647" i="8" s="1"/>
  <c r="Z99" i="8"/>
  <c r="AC263" i="8"/>
  <c r="AE263" i="8" s="1"/>
  <c r="AC102" i="8"/>
  <c r="AC758" i="8"/>
  <c r="AE758" i="8" s="1"/>
  <c r="AD1050" i="8"/>
  <c r="AF1050" i="8" s="1"/>
  <c r="AC573" i="8"/>
  <c r="AE573" i="8" s="1"/>
  <c r="Z177" i="8"/>
  <c r="AC177" i="8" s="1"/>
  <c r="AC177" i="11" s="1"/>
  <c r="AC861" i="8"/>
  <c r="AE861" i="8" s="1"/>
  <c r="Z120" i="8"/>
  <c r="Z67" i="8"/>
  <c r="AD847" i="8"/>
  <c r="AF847" i="8" s="1"/>
  <c r="Z149" i="8"/>
  <c r="AC149" i="8" s="1"/>
  <c r="Z100" i="8"/>
  <c r="AC100" i="8" s="1"/>
  <c r="AE100" i="8" s="1"/>
  <c r="AE100" i="11" s="1"/>
  <c r="AD502" i="8"/>
  <c r="AF502" i="8" s="1"/>
  <c r="Z188" i="8"/>
  <c r="AC188" i="8" s="1"/>
  <c r="AC488" i="8"/>
  <c r="AE488" i="8" s="1"/>
  <c r="AC664" i="8"/>
  <c r="AE664" i="8" s="1"/>
  <c r="Z90" i="8"/>
  <c r="AC90" i="8" s="1"/>
  <c r="AA75" i="8"/>
  <c r="AA75" i="11" s="1"/>
  <c r="AD334" i="8"/>
  <c r="AF334" i="8" s="1"/>
  <c r="AD743" i="8"/>
  <c r="AF743" i="8" s="1"/>
  <c r="Z165" i="8"/>
  <c r="Z165" i="11" s="1"/>
  <c r="AA52" i="8"/>
  <c r="AA52" i="11" s="1"/>
  <c r="X52" i="11"/>
  <c r="AA173" i="8"/>
  <c r="AC951" i="8"/>
  <c r="AE951" i="8" s="1"/>
  <c r="AD399" i="8"/>
  <c r="AF399" i="8" s="1"/>
  <c r="AD137" i="8"/>
  <c r="AD660" i="8"/>
  <c r="AF660" i="8" s="1"/>
  <c r="AC481" i="8"/>
  <c r="AE481" i="8" s="1"/>
  <c r="AD636" i="8"/>
  <c r="AF636" i="8" s="1"/>
  <c r="AC463" i="8"/>
  <c r="AE463" i="8" s="1"/>
  <c r="AD625" i="8"/>
  <c r="AF625" i="8" s="1"/>
  <c r="Z109" i="8"/>
  <c r="Z109" i="11" s="1"/>
  <c r="AA199" i="8"/>
  <c r="AA199" i="11" s="1"/>
  <c r="Z97" i="8"/>
  <c r="Z186" i="8"/>
  <c r="AC186" i="8" s="1"/>
  <c r="Z59" i="8"/>
  <c r="AC59" i="8" s="1"/>
  <c r="AD570" i="8"/>
  <c r="AF570" i="8" s="1"/>
  <c r="AC379" i="8"/>
  <c r="AE379" i="8" s="1"/>
  <c r="AC234" i="8"/>
  <c r="AE234" i="8" s="1"/>
  <c r="AD465" i="8"/>
  <c r="AF465" i="8" s="1"/>
  <c r="AD681" i="8"/>
  <c r="AF681" i="8" s="1"/>
  <c r="AA101" i="8"/>
  <c r="AA101" i="11" s="1"/>
  <c r="AD477" i="8"/>
  <c r="AF477" i="8" s="1"/>
  <c r="AA54" i="8"/>
  <c r="AA54" i="11" s="1"/>
  <c r="AC352" i="8"/>
  <c r="AE352" i="8" s="1"/>
  <c r="AD897" i="8"/>
  <c r="AF897" i="8" s="1"/>
  <c r="AA70" i="8"/>
  <c r="Z170" i="8"/>
  <c r="AC170" i="8" s="1"/>
  <c r="AC914" i="8"/>
  <c r="AE914" i="8" s="1"/>
  <c r="AA106" i="8"/>
  <c r="AA106" i="11" s="1"/>
  <c r="AA86" i="8"/>
  <c r="AA185" i="8"/>
  <c r="AA185" i="11" s="1"/>
  <c r="AA49" i="8"/>
  <c r="AD49" i="8" s="1"/>
  <c r="AD1087" i="8"/>
  <c r="AF1087" i="8" s="1"/>
  <c r="AD235" i="8"/>
  <c r="AF235" i="8" s="1"/>
  <c r="AC171" i="8"/>
  <c r="AC171" i="11" s="1"/>
  <c r="AC765" i="8"/>
  <c r="AE765" i="8" s="1"/>
  <c r="Z137" i="8"/>
  <c r="Z91" i="8"/>
  <c r="Z91" i="11" s="1"/>
  <c r="AC572" i="8"/>
  <c r="AE572" i="8" s="1"/>
  <c r="AD270" i="8"/>
  <c r="AF270" i="8" s="1"/>
  <c r="AA167" i="8"/>
  <c r="AD167" i="8" s="1"/>
  <c r="AC407" i="8"/>
  <c r="AE407" i="8" s="1"/>
  <c r="AC947" i="8"/>
  <c r="AE947" i="8" s="1"/>
  <c r="AD1010" i="8"/>
  <c r="AF1010" i="8" s="1"/>
  <c r="AC736" i="8"/>
  <c r="AE736" i="8" s="1"/>
  <c r="AC235" i="8"/>
  <c r="AE235" i="8" s="1"/>
  <c r="AD574" i="8"/>
  <c r="AF574" i="8" s="1"/>
  <c r="AC459" i="8"/>
  <c r="AE459" i="8" s="1"/>
  <c r="AA121" i="8"/>
  <c r="AA121" i="11" s="1"/>
  <c r="AA177" i="8"/>
  <c r="AD596" i="8"/>
  <c r="AF596" i="8" s="1"/>
  <c r="AA100" i="8"/>
  <c r="AD100" i="8" s="1"/>
  <c r="AD1026" i="8"/>
  <c r="AF1026" i="8" s="1"/>
  <c r="AD453" i="8"/>
  <c r="AF453" i="8" s="1"/>
  <c r="Z122" i="8"/>
  <c r="AC122" i="8" s="1"/>
  <c r="AC122" i="11" s="1"/>
  <c r="AC603" i="8"/>
  <c r="AE603" i="8" s="1"/>
  <c r="AD546" i="8"/>
  <c r="AF546" i="8" s="1"/>
  <c r="AD474" i="8"/>
  <c r="AF474" i="8" s="1"/>
  <c r="AC143" i="8"/>
  <c r="AC143" i="11" s="1"/>
  <c r="AD749" i="8"/>
  <c r="AF749" i="8" s="1"/>
  <c r="AC927" i="8"/>
  <c r="AE927" i="8" s="1"/>
  <c r="Z173" i="8"/>
  <c r="Z173" i="11" s="1"/>
  <c r="Z178" i="8"/>
  <c r="AC178" i="8" s="1"/>
  <c r="Z182" i="8"/>
  <c r="Z107" i="8"/>
  <c r="AC107" i="8" s="1"/>
  <c r="AA186" i="8"/>
  <c r="AA186" i="11" s="1"/>
  <c r="Z96" i="8"/>
  <c r="AC96" i="8" s="1"/>
  <c r="AD580" i="8"/>
  <c r="AF580" i="8" s="1"/>
  <c r="AD612" i="8"/>
  <c r="AF612" i="8" s="1"/>
  <c r="AC180" i="8"/>
  <c r="AC180" i="11" s="1"/>
  <c r="AA142" i="8"/>
  <c r="AA142" i="11" s="1"/>
  <c r="AC447" i="8"/>
  <c r="AE447" i="8" s="1"/>
  <c r="AC990" i="8"/>
  <c r="AE990" i="8" s="1"/>
  <c r="AC560" i="8"/>
  <c r="AE560" i="8" s="1"/>
  <c r="Z167" i="8"/>
  <c r="AC167" i="8" s="1"/>
  <c r="AC167" i="11" s="1"/>
  <c r="AA89" i="8"/>
  <c r="AD89" i="8" s="1"/>
  <c r="AC884" i="8"/>
  <c r="AE884" i="8" s="1"/>
  <c r="AC370" i="8"/>
  <c r="AE370" i="8" s="1"/>
  <c r="AC82" i="8"/>
  <c r="AC82" i="11" s="1"/>
  <c r="Z124" i="8"/>
  <c r="AC124" i="8" s="1"/>
  <c r="Z85" i="8"/>
  <c r="AC85" i="8" s="1"/>
  <c r="AD630" i="8"/>
  <c r="AF630" i="8" s="1"/>
  <c r="Z72" i="8"/>
  <c r="Z72" i="11" s="1"/>
  <c r="AC269" i="8"/>
  <c r="AE269" i="8" s="1"/>
  <c r="AD478" i="8"/>
  <c r="AF478" i="8" s="1"/>
  <c r="AD1094" i="8"/>
  <c r="AF1094" i="8" s="1"/>
  <c r="AD965" i="8"/>
  <c r="AF965" i="8" s="1"/>
  <c r="AC130" i="8"/>
  <c r="AC130" i="11" s="1"/>
  <c r="Z146" i="8"/>
  <c r="AC146" i="8" s="1"/>
  <c r="Z168" i="8"/>
  <c r="AC168" i="8" s="1"/>
  <c r="AD378" i="8"/>
  <c r="AF378" i="8" s="1"/>
  <c r="AC330" i="8"/>
  <c r="AE330" i="8" s="1"/>
  <c r="Z61" i="8"/>
  <c r="AC61" i="8" s="1"/>
  <c r="AA150" i="8"/>
  <c r="AA150" i="11" s="1"/>
  <c r="Z179" i="8"/>
  <c r="AC179" i="8" s="1"/>
  <c r="AA164" i="8"/>
  <c r="AD164" i="8" s="1"/>
  <c r="AC1073" i="8"/>
  <c r="AE1073" i="8" s="1"/>
  <c r="AD514" i="8"/>
  <c r="AF514" i="8" s="1"/>
  <c r="AA162" i="8"/>
  <c r="AD162" i="8" s="1"/>
  <c r="Z51" i="8"/>
  <c r="AC51" i="8" s="1"/>
  <c r="Z192" i="8"/>
  <c r="AC192" i="8" s="1"/>
  <c r="AA93" i="8"/>
  <c r="AD93" i="8" s="1"/>
  <c r="AD960" i="8"/>
  <c r="AF960" i="8" s="1"/>
  <c r="AD492" i="8"/>
  <c r="AF492" i="8" s="1"/>
  <c r="AA119" i="8"/>
  <c r="AD119" i="8" s="1"/>
  <c r="AA51" i="8"/>
  <c r="AD51" i="8" s="1"/>
  <c r="AD51" i="11" s="1"/>
  <c r="Z174" i="8"/>
  <c r="Z174" i="11" s="1"/>
  <c r="AD459" i="8"/>
  <c r="AF459" i="8" s="1"/>
  <c r="AD424" i="8"/>
  <c r="AF424" i="8" s="1"/>
  <c r="AC548" i="8"/>
  <c r="AE548" i="8" s="1"/>
  <c r="AD590" i="8"/>
  <c r="AF590" i="8" s="1"/>
  <c r="AD436" i="8"/>
  <c r="AF436" i="8" s="1"/>
  <c r="Z58" i="8"/>
  <c r="AC58" i="8" s="1"/>
  <c r="AC1009" i="8"/>
  <c r="AE1009" i="8" s="1"/>
  <c r="Z55" i="8"/>
  <c r="AC55" i="8" s="1"/>
  <c r="AD184" i="8"/>
  <c r="AD184" i="11" s="1"/>
  <c r="AC363" i="8"/>
  <c r="AE363" i="8" s="1"/>
  <c r="AA112" i="8"/>
  <c r="AD112" i="8" s="1"/>
  <c r="AD237" i="8"/>
  <c r="AF237" i="8" s="1"/>
  <c r="AA174" i="8"/>
  <c r="AD174" i="8" s="1"/>
  <c r="AC225" i="8"/>
  <c r="AE225" i="8" s="1"/>
  <c r="AA81" i="8"/>
  <c r="AD81" i="8" s="1"/>
  <c r="Z113" i="8"/>
  <c r="AC113" i="8" s="1"/>
  <c r="AE113" i="8" s="1"/>
  <c r="AE113" i="11" s="1"/>
  <c r="AA198" i="8"/>
  <c r="AD198" i="8" s="1"/>
  <c r="AD426" i="8"/>
  <c r="AF426" i="8" s="1"/>
  <c r="Z48" i="8"/>
  <c r="AC48" i="8" s="1"/>
  <c r="Z68" i="8"/>
  <c r="Z68" i="11" s="1"/>
  <c r="Z57" i="8"/>
  <c r="AC57" i="8" s="1"/>
  <c r="AA197" i="8"/>
  <c r="AD197" i="8" s="1"/>
  <c r="AD197" i="11" s="1"/>
  <c r="AD755" i="8"/>
  <c r="AF755" i="8" s="1"/>
  <c r="AD1007" i="8"/>
  <c r="AF1007" i="8" s="1"/>
  <c r="Z150" i="8"/>
  <c r="AC150" i="8" s="1"/>
  <c r="Z161" i="8"/>
  <c r="AC161" i="8" s="1"/>
  <c r="AE161" i="8" s="1"/>
  <c r="AE161" i="11" s="1"/>
  <c r="AC187" i="8"/>
  <c r="AC187" i="11" s="1"/>
  <c r="AD680" i="8"/>
  <c r="AF680" i="8" s="1"/>
  <c r="AC256" i="8"/>
  <c r="AE256" i="8" s="1"/>
  <c r="AA158" i="8"/>
  <c r="AD158" i="8" s="1"/>
  <c r="AD725" i="8"/>
  <c r="AF725" i="8" s="1"/>
  <c r="AD78" i="8"/>
  <c r="AD78" i="11" s="1"/>
  <c r="AC562" i="8"/>
  <c r="AE562" i="8" s="1"/>
  <c r="Z166" i="8"/>
  <c r="Z166" i="11" s="1"/>
  <c r="AC405" i="8"/>
  <c r="AE405" i="8" s="1"/>
  <c r="AC568" i="8"/>
  <c r="AE568" i="8" s="1"/>
  <c r="AD491" i="8"/>
  <c r="AF491" i="8" s="1"/>
  <c r="AD375" i="8"/>
  <c r="AF375" i="8" s="1"/>
  <c r="AC176" i="8"/>
  <c r="AC176" i="11" s="1"/>
  <c r="AC289" i="8"/>
  <c r="AE289" i="8" s="1"/>
  <c r="Z89" i="8"/>
  <c r="AC89" i="8" s="1"/>
  <c r="Z104" i="8"/>
  <c r="AC104" i="8" s="1"/>
  <c r="AD212" i="8"/>
  <c r="AF212" i="8" s="1"/>
  <c r="Z198" i="8"/>
  <c r="AC198" i="8" s="1"/>
  <c r="AD706" i="8"/>
  <c r="AF706" i="8" s="1"/>
  <c r="AA181" i="8"/>
  <c r="AD181" i="8" s="1"/>
  <c r="AC430" i="8"/>
  <c r="AE430" i="8" s="1"/>
  <c r="AA48" i="8"/>
  <c r="AD48" i="8" s="1"/>
  <c r="Z163" i="8"/>
  <c r="AC163" i="8" s="1"/>
  <c r="AC163" i="11" s="1"/>
  <c r="AC315" i="8"/>
  <c r="AE315" i="8" s="1"/>
  <c r="AC110" i="8"/>
  <c r="AC110" i="11" s="1"/>
  <c r="AD246" i="8"/>
  <c r="AF246" i="8" s="1"/>
  <c r="AC421" i="8"/>
  <c r="AE421" i="8" s="1"/>
  <c r="AC587" i="8"/>
  <c r="AE587" i="8" s="1"/>
  <c r="Z54" i="8"/>
  <c r="AC54" i="8" s="1"/>
  <c r="AC322" i="8"/>
  <c r="AE322" i="8" s="1"/>
  <c r="AC424" i="8"/>
  <c r="AE424" i="8" s="1"/>
  <c r="AA58" i="8"/>
  <c r="AD58" i="8" s="1"/>
  <c r="AD429" i="8"/>
  <c r="AF429" i="8" s="1"/>
  <c r="AC160" i="8"/>
  <c r="AC160" i="11" s="1"/>
  <c r="AA95" i="8"/>
  <c r="AD95" i="8" s="1"/>
  <c r="AC450" i="8"/>
  <c r="AE450" i="8" s="1"/>
  <c r="AD829" i="8"/>
  <c r="AF829" i="8" s="1"/>
  <c r="AC642" i="8"/>
  <c r="AE642" i="8" s="1"/>
  <c r="Z52" i="8"/>
  <c r="AC52" i="8" s="1"/>
  <c r="AC281" i="8"/>
  <c r="AE281" i="8" s="1"/>
  <c r="AA126" i="8"/>
  <c r="AD126" i="8" s="1"/>
  <c r="AC383" i="8"/>
  <c r="AE383" i="8" s="1"/>
  <c r="AD726" i="8"/>
  <c r="AF726" i="8" s="1"/>
  <c r="AC580" i="8"/>
  <c r="AE580" i="8" s="1"/>
  <c r="Z112" i="8"/>
  <c r="AC112" i="8" s="1"/>
  <c r="AC87" i="8"/>
  <c r="AC87" i="11" s="1"/>
  <c r="Z121" i="8"/>
  <c r="AC121" i="8" s="1"/>
  <c r="Z118" i="8"/>
  <c r="Z118" i="11" s="1"/>
  <c r="AD134" i="8"/>
  <c r="AD134" i="11" s="1"/>
  <c r="AD379" i="8"/>
  <c r="AF379" i="8" s="1"/>
  <c r="AA59" i="8"/>
  <c r="AD59" i="8" s="1"/>
  <c r="AD658" i="8"/>
  <c r="AF658" i="8" s="1"/>
  <c r="Z81" i="8"/>
  <c r="AC81" i="8" s="1"/>
  <c r="AC505" i="8"/>
  <c r="AE505" i="8" s="1"/>
  <c r="AC739" i="8"/>
  <c r="AE739" i="8" s="1"/>
  <c r="AD727" i="8"/>
  <c r="AF727" i="8" s="1"/>
  <c r="AD306" i="8"/>
  <c r="AF306" i="8" s="1"/>
  <c r="AD793" i="8"/>
  <c r="AF793" i="8" s="1"/>
  <c r="AC484" i="8"/>
  <c r="AE484" i="8" s="1"/>
  <c r="Z159" i="8"/>
  <c r="AC159" i="8" s="1"/>
  <c r="AC485" i="8"/>
  <c r="AE485" i="8" s="1"/>
  <c r="Z147" i="8"/>
  <c r="AC147" i="8" s="1"/>
  <c r="AD1084" i="8"/>
  <c r="AF1084" i="8" s="1"/>
  <c r="Z115" i="8"/>
  <c r="AC115" i="8" s="1"/>
  <c r="AD419" i="8"/>
  <c r="AF419" i="8" s="1"/>
  <c r="AD761" i="8"/>
  <c r="AF761" i="8" s="1"/>
  <c r="AD998" i="8"/>
  <c r="AF998" i="8" s="1"/>
  <c r="AD707" i="8"/>
  <c r="AF707" i="8" s="1"/>
  <c r="AC497" i="8"/>
  <c r="AE497" i="8" s="1"/>
  <c r="AA111" i="8"/>
  <c r="AA111" i="11" s="1"/>
  <c r="AD608" i="8"/>
  <c r="AF608" i="8" s="1"/>
  <c r="AA104" i="8"/>
  <c r="AD104" i="8" s="1"/>
  <c r="AC478" i="8"/>
  <c r="AE478" i="8" s="1"/>
  <c r="AC639" i="8"/>
  <c r="AE639" i="8" s="1"/>
  <c r="AA145" i="8"/>
  <c r="AD145" i="8" s="1"/>
  <c r="AD355" i="8"/>
  <c r="AF355" i="8" s="1"/>
  <c r="Z93" i="8"/>
  <c r="AC93" i="8" s="1"/>
  <c r="AC93" i="11" s="1"/>
  <c r="Z136" i="8"/>
  <c r="AC136" i="8" s="1"/>
  <c r="AC136" i="11" s="1"/>
  <c r="AD239" i="8"/>
  <c r="AF239" i="8" s="1"/>
  <c r="Z152" i="8"/>
  <c r="AC152" i="8" s="1"/>
  <c r="AD683" i="8"/>
  <c r="AF683" i="8" s="1"/>
  <c r="Z117" i="8"/>
  <c r="AC117" i="8" s="1"/>
  <c r="AC117" i="11" s="1"/>
  <c r="AC299" i="8"/>
  <c r="AE299" i="8" s="1"/>
  <c r="AD885" i="8"/>
  <c r="AF885" i="8" s="1"/>
  <c r="AA115" i="8"/>
  <c r="AD115" i="8" s="1"/>
  <c r="Z71" i="8"/>
  <c r="AC71" i="8" s="1"/>
  <c r="AA169" i="8"/>
  <c r="AD169" i="8" s="1"/>
  <c r="AC200" i="8"/>
  <c r="AE200" i="8" s="1"/>
  <c r="AE200" i="11" s="1"/>
  <c r="AD428" i="8"/>
  <c r="AF428" i="8" s="1"/>
  <c r="Z135" i="8"/>
  <c r="AC135" i="8" s="1"/>
  <c r="AC245" i="8"/>
  <c r="AE245" i="8" s="1"/>
  <c r="AC213" i="8"/>
  <c r="AE213" i="8" s="1"/>
  <c r="AC660" i="8"/>
  <c r="AE660" i="8" s="1"/>
  <c r="AA118" i="8"/>
  <c r="AD118" i="8" s="1"/>
  <c r="AD118" i="11" s="1"/>
  <c r="AC909" i="8"/>
  <c r="AE909" i="8" s="1"/>
  <c r="AA141" i="8"/>
  <c r="AA141" i="11" s="1"/>
  <c r="Z73" i="8"/>
  <c r="AC73" i="8" s="1"/>
  <c r="AA105" i="8"/>
  <c r="AD105" i="8" s="1"/>
  <c r="Z78" i="8"/>
  <c r="AC78" i="8" s="1"/>
  <c r="AA83" i="8"/>
  <c r="AD83" i="8" s="1"/>
  <c r="AC155" i="8"/>
  <c r="AC155" i="11" s="1"/>
  <c r="AA182" i="8"/>
  <c r="AD182" i="8" s="1"/>
  <c r="AA84" i="8"/>
  <c r="AD84" i="8" s="1"/>
  <c r="AC479" i="8"/>
  <c r="AE479" i="8" s="1"/>
  <c r="AD325" i="8"/>
  <c r="AF325" i="8" s="1"/>
  <c r="AC236" i="8"/>
  <c r="AE236" i="8" s="1"/>
  <c r="AC467" i="8"/>
  <c r="AE467" i="8" s="1"/>
  <c r="Z62" i="8"/>
  <c r="AC62" i="8" s="1"/>
  <c r="AC62" i="11" s="1"/>
  <c r="AC452" i="8"/>
  <c r="AE452" i="8" s="1"/>
  <c r="Z196" i="8"/>
  <c r="AC196" i="8" s="1"/>
  <c r="AD619" i="8"/>
  <c r="AF619" i="8" s="1"/>
  <c r="AD159" i="8"/>
  <c r="AD159" i="11" s="1"/>
  <c r="AD388" i="8"/>
  <c r="AF388" i="8" s="1"/>
  <c r="AC387" i="8"/>
  <c r="AE387" i="8" s="1"/>
  <c r="AA160" i="8"/>
  <c r="AD160" i="8" s="1"/>
  <c r="AC781" i="8"/>
  <c r="AE781" i="8" s="1"/>
  <c r="AD653" i="8"/>
  <c r="AF653" i="8" s="1"/>
  <c r="AD618" i="8"/>
  <c r="AF618" i="8" s="1"/>
  <c r="AC675" i="8"/>
  <c r="AE675" i="8" s="1"/>
  <c r="AD396" i="8"/>
  <c r="AF396" i="8" s="1"/>
  <c r="AD666" i="8"/>
  <c r="AF666" i="8" s="1"/>
  <c r="Z172" i="8"/>
  <c r="AC172" i="8" s="1"/>
  <c r="AC220" i="8"/>
  <c r="AE220" i="8" s="1"/>
  <c r="Z193" i="8"/>
  <c r="AC193" i="8" s="1"/>
  <c r="AD98" i="8"/>
  <c r="AF98" i="8" s="1"/>
  <c r="AF98" i="11" s="1"/>
  <c r="AA166" i="8"/>
  <c r="AD166" i="8" s="1"/>
  <c r="AC298" i="8"/>
  <c r="AE298" i="8" s="1"/>
  <c r="Z49" i="8"/>
  <c r="AC49" i="8" s="1"/>
  <c r="AA125" i="8"/>
  <c r="AA125" i="11" s="1"/>
  <c r="AC653" i="8"/>
  <c r="AE653" i="8" s="1"/>
  <c r="Z83" i="8"/>
  <c r="AC83" i="8" s="1"/>
  <c r="AC409" i="8"/>
  <c r="AE409" i="8" s="1"/>
  <c r="AC845" i="8"/>
  <c r="AE845" i="8" s="1"/>
  <c r="AD1037" i="8"/>
  <c r="AF1037" i="8" s="1"/>
  <c r="AD200" i="8" l="1"/>
  <c r="AD200" i="11" s="1"/>
  <c r="AD67" i="8"/>
  <c r="AD67" i="11" s="1"/>
  <c r="AC140" i="8"/>
  <c r="AD120" i="8"/>
  <c r="AD120" i="11" s="1"/>
  <c r="AD128" i="8"/>
  <c r="AD128" i="11" s="1"/>
  <c r="AD199" i="8"/>
  <c r="AD199" i="11" s="1"/>
  <c r="AD55" i="8"/>
  <c r="AF55" i="8" s="1"/>
  <c r="AF55" i="11" s="1"/>
  <c r="AC194" i="8"/>
  <c r="AC194" i="11" s="1"/>
  <c r="AC53" i="8"/>
  <c r="AC53" i="11" s="1"/>
  <c r="AD117" i="8"/>
  <c r="AD117" i="11" s="1"/>
  <c r="AC86" i="8"/>
  <c r="AC86" i="11" s="1"/>
  <c r="AC164" i="8"/>
  <c r="AC164" i="11" s="1"/>
  <c r="AD88" i="8"/>
  <c r="AD88" i="11" s="1"/>
  <c r="AC80" i="8"/>
  <c r="AC80" i="11" s="1"/>
  <c r="AD82" i="8"/>
  <c r="AD82" i="11" s="1"/>
  <c r="AD176" i="8"/>
  <c r="AD176" i="11" s="1"/>
  <c r="AD73" i="8"/>
  <c r="AD73" i="11" s="1"/>
  <c r="AC169" i="8"/>
  <c r="AC169" i="11" s="1"/>
  <c r="AD161" i="8"/>
  <c r="AD151" i="8"/>
  <c r="AD151" i="11" s="1"/>
  <c r="AD102" i="8"/>
  <c r="AD102" i="11" s="1"/>
  <c r="AD91" i="8"/>
  <c r="AD91" i="11" s="1"/>
  <c r="AD101" i="8"/>
  <c r="AD101" i="11" s="1"/>
  <c r="AD87" i="8"/>
  <c r="AD87" i="11" s="1"/>
  <c r="AC191" i="8"/>
  <c r="AC191" i="11" s="1"/>
  <c r="AD64" i="8"/>
  <c r="AD64" i="11" s="1"/>
  <c r="AD140" i="8"/>
  <c r="AD140" i="11" s="1"/>
  <c r="AD179" i="8"/>
  <c r="AC129" i="8"/>
  <c r="AC119" i="8"/>
  <c r="AC119" i="11" s="1"/>
  <c r="AC70" i="8"/>
  <c r="AC70" i="11" s="1"/>
  <c r="AD53" i="8"/>
  <c r="AD53" i="11" s="1"/>
  <c r="AD80" i="8"/>
  <c r="AD80" i="11" s="1"/>
  <c r="AD152" i="8"/>
  <c r="AD152" i="11" s="1"/>
  <c r="AC157" i="8"/>
  <c r="AC157" i="11" s="1"/>
  <c r="AD94" i="8"/>
  <c r="AD94" i="11" s="1"/>
  <c r="AD147" i="8"/>
  <c r="AD147" i="11" s="1"/>
  <c r="AC125" i="8"/>
  <c r="AD68" i="8"/>
  <c r="AD68" i="11" s="1"/>
  <c r="AD65" i="8"/>
  <c r="AD65" i="11" s="1"/>
  <c r="AD193" i="8"/>
  <c r="AD193" i="11" s="1"/>
  <c r="AD156" i="8"/>
  <c r="AD156" i="11" s="1"/>
  <c r="AD194" i="8"/>
  <c r="AD194" i="11" s="1"/>
  <c r="AC134" i="8"/>
  <c r="AC134" i="11" s="1"/>
  <c r="AD146" i="8"/>
  <c r="AD146" i="11" s="1"/>
  <c r="AD153" i="8"/>
  <c r="AF153" i="8" s="1"/>
  <c r="AF153" i="11" s="1"/>
  <c r="AC84" i="8"/>
  <c r="AD196" i="8"/>
  <c r="AF196" i="8" s="1"/>
  <c r="AF196" i="11" s="1"/>
  <c r="AC184" i="8"/>
  <c r="AC184" i="11" s="1"/>
  <c r="AD106" i="8"/>
  <c r="AD106" i="11" s="1"/>
  <c r="AD97" i="8"/>
  <c r="AD90" i="8"/>
  <c r="AD90" i="11" s="1"/>
  <c r="AD168" i="8"/>
  <c r="AD168" i="11" s="1"/>
  <c r="AD131" i="8"/>
  <c r="AD66" i="8"/>
  <c r="AD66" i="11" s="1"/>
  <c r="AC128" i="8"/>
  <c r="AC128" i="11" s="1"/>
  <c r="AD124" i="8"/>
  <c r="AF124" i="8" s="1"/>
  <c r="AF124" i="11" s="1"/>
  <c r="AC162" i="8"/>
  <c r="AD52" i="8"/>
  <c r="AD52" i="11" s="1"/>
  <c r="AD99" i="8"/>
  <c r="AD99" i="11" s="1"/>
  <c r="AA169" i="11"/>
  <c r="AD71" i="8"/>
  <c r="AD71" i="11" s="1"/>
  <c r="AD150" i="8"/>
  <c r="AD150" i="11" s="1"/>
  <c r="AD61" i="8"/>
  <c r="AD61" i="11" s="1"/>
  <c r="AD185" i="8"/>
  <c r="AD185" i="11" s="1"/>
  <c r="AC60" i="8"/>
  <c r="AC60" i="11" s="1"/>
  <c r="AC95" i="8"/>
  <c r="AE95" i="8" s="1"/>
  <c r="AE95" i="11" s="1"/>
  <c r="Z117" i="11"/>
  <c r="AD136" i="8"/>
  <c r="AC63" i="8"/>
  <c r="AC63" i="11" s="1"/>
  <c r="Z115" i="11"/>
  <c r="AE153" i="8"/>
  <c r="AE153" i="11" s="1"/>
  <c r="AF88" i="8"/>
  <c r="AF88" i="11" s="1"/>
  <c r="Z49" i="11"/>
  <c r="AC72" i="8"/>
  <c r="AE72" i="8" s="1"/>
  <c r="AE72" i="11" s="1"/>
  <c r="AA138" i="11"/>
  <c r="AD111" i="8"/>
  <c r="AD111" i="11" s="1"/>
  <c r="AC138" i="8"/>
  <c r="AC138" i="11" s="1"/>
  <c r="Z198" i="11"/>
  <c r="AF78" i="8"/>
  <c r="AF78" i="11" s="1"/>
  <c r="AC114" i="8"/>
  <c r="AD157" i="8"/>
  <c r="AD157" i="11" s="1"/>
  <c r="AC111" i="8"/>
  <c r="AE111" i="8" s="1"/>
  <c r="AE111" i="11" s="1"/>
  <c r="AD142" i="8"/>
  <c r="AF67" i="8"/>
  <c r="AF67" i="11" s="1"/>
  <c r="AC94" i="8"/>
  <c r="AC94" i="11" s="1"/>
  <c r="AC185" i="8"/>
  <c r="AC185" i="11" s="1"/>
  <c r="Z62" i="11"/>
  <c r="Z78" i="11"/>
  <c r="Z161" i="11"/>
  <c r="AA93" i="11"/>
  <c r="Z79" i="11"/>
  <c r="Z64" i="11"/>
  <c r="Z121" i="11"/>
  <c r="AA181" i="11"/>
  <c r="AF64" i="8"/>
  <c r="AF64" i="11" s="1"/>
  <c r="Z170" i="11"/>
  <c r="AE86" i="8"/>
  <c r="AE86" i="11" s="1"/>
  <c r="AE110" i="8"/>
  <c r="AE110" i="11" s="1"/>
  <c r="AD76" i="8"/>
  <c r="AD76" i="11" s="1"/>
  <c r="AF151" i="8"/>
  <c r="AF151" i="11" s="1"/>
  <c r="AC91" i="8"/>
  <c r="AC91" i="11" s="1"/>
  <c r="AD192" i="8"/>
  <c r="AF192" i="8" s="1"/>
  <c r="AF192" i="11" s="1"/>
  <c r="Z150" i="11"/>
  <c r="Z188" i="11"/>
  <c r="Z177" i="11"/>
  <c r="AD127" i="8"/>
  <c r="AF127" i="8" s="1"/>
  <c r="AF127" i="11" s="1"/>
  <c r="Z103" i="11"/>
  <c r="AC56" i="8"/>
  <c r="AC56" i="11" s="1"/>
  <c r="AC181" i="8"/>
  <c r="AC181" i="11" s="1"/>
  <c r="AD178" i="8"/>
  <c r="AD178" i="11" s="1"/>
  <c r="AE134" i="8"/>
  <c r="AE134" i="11" s="1"/>
  <c r="AD188" i="8"/>
  <c r="AD188" i="11" s="1"/>
  <c r="AD109" i="8"/>
  <c r="AF128" i="8"/>
  <c r="AF128" i="11" s="1"/>
  <c r="AD114" i="8"/>
  <c r="AF114" i="8" s="1"/>
  <c r="AF114" i="11" s="1"/>
  <c r="Z100" i="11"/>
  <c r="AC108" i="8"/>
  <c r="AE108" i="8" s="1"/>
  <c r="AE108" i="11" s="1"/>
  <c r="Z123" i="11"/>
  <c r="AA166" i="11"/>
  <c r="AA105" i="11"/>
  <c r="AE80" i="8"/>
  <c r="AE80" i="11" s="1"/>
  <c r="Z93" i="11"/>
  <c r="Z159" i="11"/>
  <c r="AC74" i="8"/>
  <c r="AE74" i="8" s="1"/>
  <c r="AE74" i="11" s="1"/>
  <c r="AD62" i="8"/>
  <c r="AF62" i="8" s="1"/>
  <c r="AF62" i="11" s="1"/>
  <c r="AD132" i="8"/>
  <c r="AD132" i="11" s="1"/>
  <c r="Z61" i="11"/>
  <c r="Z167" i="11"/>
  <c r="AD63" i="8"/>
  <c r="AD63" i="11" s="1"/>
  <c r="AD85" i="8"/>
  <c r="AC69" i="8"/>
  <c r="AC69" i="11" s="1"/>
  <c r="AC126" i="8"/>
  <c r="AC126" i="11" s="1"/>
  <c r="AC166" i="8"/>
  <c r="AC166" i="11" s="1"/>
  <c r="AD139" i="8"/>
  <c r="AD139" i="11" s="1"/>
  <c r="AC98" i="8"/>
  <c r="AC98" i="11" s="1"/>
  <c r="AE177" i="8"/>
  <c r="AE177" i="11" s="1"/>
  <c r="AD171" i="8"/>
  <c r="AD171" i="11" s="1"/>
  <c r="AA96" i="11"/>
  <c r="AD57" i="8"/>
  <c r="AD57" i="11" s="1"/>
  <c r="AC190" i="8"/>
  <c r="AE190" i="8" s="1"/>
  <c r="AE190" i="11" s="1"/>
  <c r="Z83" i="11"/>
  <c r="AD130" i="8"/>
  <c r="AD186" i="8"/>
  <c r="AD186" i="11" s="1"/>
  <c r="AF176" i="8"/>
  <c r="AF176" i="11" s="1"/>
  <c r="AD113" i="8"/>
  <c r="AF73" i="8"/>
  <c r="AF73" i="11" s="1"/>
  <c r="AC144" i="8"/>
  <c r="AE130" i="8"/>
  <c r="AE130" i="11" s="1"/>
  <c r="AC75" i="8"/>
  <c r="AC75" i="11" s="1"/>
  <c r="AC183" i="8"/>
  <c r="AC183" i="11" s="1"/>
  <c r="AC106" i="8"/>
  <c r="AC106" i="11" s="1"/>
  <c r="AD195" i="8"/>
  <c r="AC175" i="11"/>
  <c r="AE175" i="8"/>
  <c r="AE175" i="11" s="1"/>
  <c r="Z85" i="11"/>
  <c r="Z124" i="11"/>
  <c r="Z96" i="11"/>
  <c r="Z178" i="11"/>
  <c r="Z122" i="11"/>
  <c r="AF82" i="8"/>
  <c r="AF82" i="11" s="1"/>
  <c r="AF80" i="8"/>
  <c r="AF80" i="11" s="1"/>
  <c r="Z175" i="11"/>
  <c r="AA56" i="11"/>
  <c r="AE185" i="8"/>
  <c r="AE185" i="11" s="1"/>
  <c r="Z156" i="11"/>
  <c r="AC156" i="8"/>
  <c r="AC156" i="11" s="1"/>
  <c r="AF106" i="8"/>
  <c r="AF106" i="11" s="1"/>
  <c r="AA84" i="11"/>
  <c r="AA118" i="11"/>
  <c r="AA115" i="11"/>
  <c r="AF193" i="8"/>
  <c r="AF193" i="11" s="1"/>
  <c r="Z147" i="11"/>
  <c r="AE87" i="8"/>
  <c r="AE87" i="11" s="1"/>
  <c r="Z52" i="11"/>
  <c r="AA95" i="11"/>
  <c r="Z54" i="11"/>
  <c r="AE56" i="8"/>
  <c r="AE56" i="11" s="1"/>
  <c r="AF185" i="8"/>
  <c r="AF185" i="11" s="1"/>
  <c r="Z48" i="11"/>
  <c r="AD75" i="8"/>
  <c r="AA100" i="11"/>
  <c r="AF147" i="8"/>
  <c r="AF147" i="11" s="1"/>
  <c r="AC165" i="8"/>
  <c r="AC165" i="11" s="1"/>
  <c r="AC189" i="8"/>
  <c r="AF200" i="8"/>
  <c r="AF200" i="11" s="1"/>
  <c r="AD50" i="8"/>
  <c r="AD50" i="11" s="1"/>
  <c r="Z101" i="11"/>
  <c r="AA172" i="11"/>
  <c r="Z77" i="11"/>
  <c r="AC195" i="8"/>
  <c r="AC195" i="11" s="1"/>
  <c r="AE157" i="8"/>
  <c r="AE157" i="11" s="1"/>
  <c r="Z172" i="11"/>
  <c r="AF159" i="8"/>
  <c r="AF159" i="11" s="1"/>
  <c r="Z196" i="11"/>
  <c r="AA83" i="11"/>
  <c r="Z73" i="11"/>
  <c r="Z136" i="11"/>
  <c r="AF66" i="8"/>
  <c r="AF66" i="11" s="1"/>
  <c r="AF134" i="8"/>
  <c r="AF134" i="11" s="1"/>
  <c r="AE164" i="8"/>
  <c r="AE164" i="11" s="1"/>
  <c r="Z163" i="11"/>
  <c r="AE187" i="8"/>
  <c r="AE187" i="11" s="1"/>
  <c r="AA112" i="11"/>
  <c r="AF184" i="8"/>
  <c r="AF184" i="11" s="1"/>
  <c r="Z58" i="11"/>
  <c r="AA51" i="11"/>
  <c r="Z179" i="11"/>
  <c r="AE82" i="8"/>
  <c r="AE82" i="11" s="1"/>
  <c r="Z107" i="11"/>
  <c r="AF168" i="8"/>
  <c r="AF168" i="11" s="1"/>
  <c r="AD177" i="8"/>
  <c r="AF177" i="8" s="1"/>
  <c r="AF177" i="11" s="1"/>
  <c r="AA177" i="11"/>
  <c r="AE94" i="8"/>
  <c r="AE94" i="11" s="1"/>
  <c r="AD121" i="8"/>
  <c r="AD121" i="11" s="1"/>
  <c r="AD70" i="8"/>
  <c r="AD70" i="11" s="1"/>
  <c r="AA70" i="11"/>
  <c r="AD154" i="8"/>
  <c r="AA154" i="11"/>
  <c r="Z145" i="11"/>
  <c r="AD97" i="11"/>
  <c r="AF97" i="8"/>
  <c r="AF97" i="11" s="1"/>
  <c r="AD86" i="8"/>
  <c r="AF86" i="8" s="1"/>
  <c r="AF86" i="11" s="1"/>
  <c r="AA86" i="11"/>
  <c r="AC97" i="8"/>
  <c r="Z97" i="11"/>
  <c r="AC149" i="11"/>
  <c r="AE149" i="8"/>
  <c r="AE149" i="11" s="1"/>
  <c r="AC102" i="11"/>
  <c r="AE102" i="8"/>
  <c r="AE102" i="11" s="1"/>
  <c r="AD92" i="8"/>
  <c r="AA92" i="11"/>
  <c r="AC50" i="8"/>
  <c r="AE50" i="8" s="1"/>
  <c r="AE50" i="11" s="1"/>
  <c r="Z50" i="11"/>
  <c r="AE106" i="8"/>
  <c r="AE106" i="11" s="1"/>
  <c r="AC162" i="11"/>
  <c r="AE162" i="8"/>
  <c r="AE162" i="11" s="1"/>
  <c r="AC139" i="8"/>
  <c r="AC139" i="11" s="1"/>
  <c r="Z139" i="11"/>
  <c r="AC109" i="8"/>
  <c r="AC109" i="11" s="1"/>
  <c r="AD54" i="8"/>
  <c r="AD54" i="11" s="1"/>
  <c r="AC182" i="8"/>
  <c r="Z182" i="11"/>
  <c r="AC137" i="8"/>
  <c r="AE137" i="8" s="1"/>
  <c r="AE137" i="11" s="1"/>
  <c r="Z137" i="11"/>
  <c r="AC120" i="8"/>
  <c r="AC120" i="11" s="1"/>
  <c r="Z120" i="11"/>
  <c r="AF102" i="8"/>
  <c r="AF102" i="11" s="1"/>
  <c r="AD77" i="8"/>
  <c r="AC66" i="8"/>
  <c r="AC66" i="11" s="1"/>
  <c r="AC65" i="8"/>
  <c r="AC65" i="11" s="1"/>
  <c r="AD107" i="8"/>
  <c r="AC108" i="11"/>
  <c r="Z116" i="11"/>
  <c r="AA122" i="11"/>
  <c r="AA183" i="11"/>
  <c r="AE103" i="8"/>
  <c r="AE103" i="11" s="1"/>
  <c r="AA170" i="11"/>
  <c r="AD165" i="8"/>
  <c r="AA189" i="11"/>
  <c r="AD72" i="8"/>
  <c r="AF72" i="8" s="1"/>
  <c r="AF72" i="11" s="1"/>
  <c r="AE184" i="8"/>
  <c r="AE184" i="11" s="1"/>
  <c r="AD108" i="11"/>
  <c r="AF91" i="8"/>
  <c r="AF91" i="11" s="1"/>
  <c r="Z76" i="11"/>
  <c r="AA133" i="11"/>
  <c r="AE92" i="8"/>
  <c r="AE92" i="11" s="1"/>
  <c r="AE127" i="8"/>
  <c r="AE127" i="11" s="1"/>
  <c r="AD166" i="11"/>
  <c r="AF166" i="8"/>
  <c r="AF166" i="11" s="1"/>
  <c r="AD160" i="11"/>
  <c r="AF160" i="8"/>
  <c r="AF160" i="11" s="1"/>
  <c r="AC58" i="11"/>
  <c r="AE58" i="8"/>
  <c r="AE58" i="11" s="1"/>
  <c r="AC73" i="11"/>
  <c r="AE73" i="8"/>
  <c r="AE73" i="11" s="1"/>
  <c r="AD182" i="11"/>
  <c r="AF182" i="8"/>
  <c r="AF182" i="11" s="1"/>
  <c r="AD169" i="11"/>
  <c r="AF169" i="8"/>
  <c r="AF169" i="11" s="1"/>
  <c r="AC159" i="11"/>
  <c r="AE159" i="8"/>
  <c r="AE159" i="11" s="1"/>
  <c r="AC150" i="11"/>
  <c r="AE150" i="8"/>
  <c r="AE150" i="11" s="1"/>
  <c r="AC61" i="11"/>
  <c r="AE61" i="8"/>
  <c r="AE61" i="11" s="1"/>
  <c r="AF115" i="8"/>
  <c r="AF115" i="11" s="1"/>
  <c r="AD115" i="11"/>
  <c r="AC78" i="11"/>
  <c r="AE78" i="8"/>
  <c r="AE78" i="11" s="1"/>
  <c r="AD181" i="11"/>
  <c r="AF181" i="8"/>
  <c r="AF181" i="11" s="1"/>
  <c r="AE48" i="8"/>
  <c r="AE48" i="11" s="1"/>
  <c r="AC48" i="11"/>
  <c r="AD48" i="11"/>
  <c r="AF48" i="8"/>
  <c r="AF48" i="11" s="1"/>
  <c r="AD112" i="11"/>
  <c r="AF112" i="8"/>
  <c r="AF112" i="11" s="1"/>
  <c r="AC121" i="11"/>
  <c r="AE121" i="8"/>
  <c r="AE121" i="11" s="1"/>
  <c r="AE198" i="8"/>
  <c r="AE198" i="11" s="1"/>
  <c r="AC198" i="11"/>
  <c r="AE179" i="8"/>
  <c r="AE179" i="11" s="1"/>
  <c r="AC179" i="11"/>
  <c r="AE85" i="8"/>
  <c r="AE85" i="11" s="1"/>
  <c r="AC85" i="11"/>
  <c r="AD141" i="8"/>
  <c r="AC107" i="11"/>
  <c r="AE107" i="8"/>
  <c r="AE107" i="11" s="1"/>
  <c r="AD100" i="11"/>
  <c r="AF100" i="8"/>
  <c r="AF100" i="11" s="1"/>
  <c r="AD86" i="11"/>
  <c r="AC170" i="11"/>
  <c r="AE170" i="8"/>
  <c r="AE170" i="11" s="1"/>
  <c r="AF137" i="8"/>
  <c r="AF137" i="11" s="1"/>
  <c r="AD137" i="11"/>
  <c r="AF197" i="8"/>
  <c r="AF197" i="11" s="1"/>
  <c r="AD187" i="8"/>
  <c r="AA187" i="11"/>
  <c r="AF118" i="8"/>
  <c r="AF118" i="11" s="1"/>
  <c r="AC100" i="11"/>
  <c r="AD158" i="11"/>
  <c r="AF158" i="8"/>
  <c r="AF158" i="11" s="1"/>
  <c r="AC84" i="11"/>
  <c r="AE84" i="8"/>
  <c r="AE84" i="11" s="1"/>
  <c r="AD84" i="11"/>
  <c r="AF84" i="8"/>
  <c r="AF84" i="11" s="1"/>
  <c r="AF105" i="8"/>
  <c r="AF105" i="11" s="1"/>
  <c r="AD105" i="11"/>
  <c r="AC147" i="11"/>
  <c r="AE147" i="8"/>
  <c r="AE147" i="11" s="1"/>
  <c r="AC52" i="11"/>
  <c r="AE52" i="8"/>
  <c r="AE52" i="11" s="1"/>
  <c r="AE54" i="8"/>
  <c r="AE54" i="11" s="1"/>
  <c r="AC54" i="11"/>
  <c r="AD98" i="11"/>
  <c r="AD192" i="11"/>
  <c r="AD93" i="11"/>
  <c r="AF93" i="8"/>
  <c r="AF93" i="11" s="1"/>
  <c r="AC74" i="11"/>
  <c r="AC67" i="8"/>
  <c r="Z67" i="11"/>
  <c r="AE79" i="8"/>
  <c r="AE79" i="11" s="1"/>
  <c r="AC79" i="11"/>
  <c r="AD191" i="8"/>
  <c r="AA191" i="11"/>
  <c r="AD129" i="11"/>
  <c r="AF129" i="8"/>
  <c r="AF129" i="11" s="1"/>
  <c r="AD135" i="11"/>
  <c r="AF135" i="8"/>
  <c r="AF135" i="11" s="1"/>
  <c r="AC113" i="11"/>
  <c r="AF59" i="8"/>
  <c r="AF59" i="11" s="1"/>
  <c r="AD59" i="11"/>
  <c r="AC49" i="11"/>
  <c r="AE49" i="8"/>
  <c r="AE49" i="11" s="1"/>
  <c r="AC83" i="11"/>
  <c r="AE83" i="8"/>
  <c r="AE83" i="11" s="1"/>
  <c r="AF199" i="8"/>
  <c r="AF199" i="11" s="1"/>
  <c r="AF120" i="8"/>
  <c r="AF120" i="11" s="1"/>
  <c r="AF111" i="8"/>
  <c r="AF111" i="11" s="1"/>
  <c r="Z193" i="11"/>
  <c r="AC172" i="11"/>
  <c r="AE172" i="8"/>
  <c r="AE172" i="11" s="1"/>
  <c r="AE166" i="8"/>
  <c r="AE166" i="11" s="1"/>
  <c r="AA160" i="11"/>
  <c r="AF101" i="8"/>
  <c r="AF101" i="11" s="1"/>
  <c r="AA182" i="11"/>
  <c r="Z71" i="11"/>
  <c r="AF157" i="8"/>
  <c r="AF157" i="11" s="1"/>
  <c r="AC115" i="11"/>
  <c r="AE115" i="8"/>
  <c r="AE115" i="11" s="1"/>
  <c r="Z81" i="11"/>
  <c r="AA58" i="11"/>
  <c r="AF117" i="8"/>
  <c r="AF117" i="11" s="1"/>
  <c r="AA48" i="11"/>
  <c r="AA197" i="11"/>
  <c r="AA119" i="11"/>
  <c r="Z51" i="11"/>
  <c r="Z168" i="11"/>
  <c r="AC124" i="11"/>
  <c r="AE124" i="8"/>
  <c r="AE124" i="11" s="1"/>
  <c r="AC96" i="11"/>
  <c r="AE96" i="8"/>
  <c r="AE96" i="11" s="1"/>
  <c r="AC182" i="11"/>
  <c r="AE182" i="8"/>
  <c r="AE182" i="11" s="1"/>
  <c r="AF94" i="8"/>
  <c r="AF94" i="11" s="1"/>
  <c r="AA167" i="11"/>
  <c r="AC68" i="8"/>
  <c r="AE69" i="8"/>
  <c r="AE69" i="11" s="1"/>
  <c r="AE165" i="8"/>
  <c r="AE165" i="11" s="1"/>
  <c r="AF131" i="8"/>
  <c r="AF131" i="11" s="1"/>
  <c r="AD131" i="11"/>
  <c r="AC99" i="8"/>
  <c r="Z99" i="11"/>
  <c r="AD179" i="11"/>
  <c r="AF179" i="8"/>
  <c r="AF179" i="11" s="1"/>
  <c r="AD74" i="11"/>
  <c r="AF74" i="8"/>
  <c r="AF74" i="11" s="1"/>
  <c r="AC129" i="11"/>
  <c r="AE129" i="8"/>
  <c r="AE129" i="11" s="1"/>
  <c r="AD55" i="11"/>
  <c r="AD124" i="11"/>
  <c r="AC71" i="11"/>
  <c r="AE71" i="8"/>
  <c r="AE71" i="11" s="1"/>
  <c r="AC81" i="11"/>
  <c r="AE81" i="8"/>
  <c r="AE81" i="11" s="1"/>
  <c r="AD58" i="11"/>
  <c r="AF58" i="8"/>
  <c r="AF58" i="11" s="1"/>
  <c r="AC200" i="11"/>
  <c r="AD119" i="11"/>
  <c r="AF119" i="8"/>
  <c r="AF119" i="11" s="1"/>
  <c r="AE51" i="8"/>
  <c r="AE51" i="11" s="1"/>
  <c r="AC51" i="11"/>
  <c r="AC168" i="11"/>
  <c r="AE168" i="8"/>
  <c r="AE168" i="11" s="1"/>
  <c r="AD167" i="11"/>
  <c r="AF167" i="8"/>
  <c r="AF167" i="11" s="1"/>
  <c r="AC173" i="8"/>
  <c r="AC125" i="11"/>
  <c r="AE125" i="8"/>
  <c r="AE125" i="11" s="1"/>
  <c r="AD79" i="11"/>
  <c r="AF79" i="8"/>
  <c r="AF79" i="11" s="1"/>
  <c r="AD180" i="8"/>
  <c r="AA180" i="11"/>
  <c r="AC118" i="8"/>
  <c r="AC174" i="8"/>
  <c r="AC193" i="11"/>
  <c r="AE193" i="8"/>
  <c r="AE193" i="11" s="1"/>
  <c r="AE70" i="8"/>
  <c r="AE70" i="11" s="1"/>
  <c r="AA104" i="11"/>
  <c r="AE117" i="8"/>
  <c r="AE117" i="11" s="1"/>
  <c r="Z112" i="11"/>
  <c r="AA126" i="11"/>
  <c r="AF95" i="8"/>
  <c r="AF95" i="11" s="1"/>
  <c r="AD95" i="11"/>
  <c r="Z104" i="11"/>
  <c r="AF53" i="8"/>
  <c r="AF53" i="11" s="1"/>
  <c r="AF99" i="8"/>
  <c r="AF99" i="11" s="1"/>
  <c r="Z57" i="11"/>
  <c r="AA198" i="11"/>
  <c r="AA174" i="11"/>
  <c r="Z55" i="11"/>
  <c r="Z192" i="11"/>
  <c r="AA162" i="11"/>
  <c r="Z146" i="11"/>
  <c r="AC178" i="11"/>
  <c r="AE178" i="8"/>
  <c r="AE178" i="11" s="1"/>
  <c r="AE143" i="8"/>
  <c r="AE143" i="11" s="1"/>
  <c r="AC189" i="11"/>
  <c r="AE189" i="8"/>
  <c r="AE189" i="11" s="1"/>
  <c r="AD173" i="8"/>
  <c r="AA173" i="11"/>
  <c r="AF51" i="8"/>
  <c r="AF51" i="11" s="1"/>
  <c r="AD92" i="11"/>
  <c r="AF92" i="8"/>
  <c r="AF92" i="11" s="1"/>
  <c r="AF54" i="8"/>
  <c r="AF54" i="11" s="1"/>
  <c r="AC64" i="11"/>
  <c r="AE64" i="8"/>
  <c r="AE64" i="11" s="1"/>
  <c r="AD116" i="8"/>
  <c r="AA116" i="11"/>
  <c r="AE167" i="8"/>
  <c r="AE167" i="11" s="1"/>
  <c r="AF83" i="8"/>
  <c r="AF83" i="11" s="1"/>
  <c r="AD83" i="11"/>
  <c r="AF71" i="8"/>
  <c r="AF71" i="11" s="1"/>
  <c r="AF178" i="8"/>
  <c r="AF178" i="11" s="1"/>
  <c r="AE155" i="8"/>
  <c r="AE155" i="11" s="1"/>
  <c r="Z135" i="11"/>
  <c r="Z152" i="11"/>
  <c r="AA145" i="11"/>
  <c r="AF68" i="8"/>
  <c r="AF68" i="11" s="1"/>
  <c r="AF104" i="8"/>
  <c r="AF104" i="11" s="1"/>
  <c r="AD104" i="11"/>
  <c r="AF146" i="8"/>
  <c r="AF146" i="11" s="1"/>
  <c r="AC112" i="11"/>
  <c r="AE112" i="8"/>
  <c r="AE112" i="11" s="1"/>
  <c r="AF188" i="8"/>
  <c r="AF188" i="11" s="1"/>
  <c r="AD126" i="11"/>
  <c r="AF126" i="8"/>
  <c r="AF126" i="11" s="1"/>
  <c r="AE122" i="8"/>
  <c r="AE122" i="11" s="1"/>
  <c r="AE104" i="8"/>
  <c r="AE104" i="11" s="1"/>
  <c r="AC104" i="11"/>
  <c r="AE176" i="8"/>
  <c r="AE176" i="11" s="1"/>
  <c r="AC57" i="11"/>
  <c r="AE57" i="8"/>
  <c r="AE57" i="11" s="1"/>
  <c r="AD198" i="11"/>
  <c r="AF198" i="8"/>
  <c r="AF198" i="11" s="1"/>
  <c r="AA81" i="11"/>
  <c r="AD174" i="11"/>
  <c r="AF174" i="8"/>
  <c r="AF174" i="11" s="1"/>
  <c r="AC55" i="11"/>
  <c r="AE55" i="8"/>
  <c r="AE55" i="11" s="1"/>
  <c r="AC192" i="11"/>
  <c r="AE192" i="8"/>
  <c r="AE192" i="11" s="1"/>
  <c r="AD162" i="11"/>
  <c r="AF162" i="8"/>
  <c r="AF162" i="11" s="1"/>
  <c r="AA164" i="11"/>
  <c r="AC146" i="11"/>
  <c r="AE146" i="8"/>
  <c r="AE146" i="11" s="1"/>
  <c r="AA89" i="11"/>
  <c r="AE180" i="8"/>
  <c r="AE180" i="11" s="1"/>
  <c r="AE60" i="8"/>
  <c r="AE60" i="11" s="1"/>
  <c r="AE75" i="8"/>
  <c r="AE75" i="11" s="1"/>
  <c r="AE171" i="8"/>
  <c r="AE171" i="11" s="1"/>
  <c r="AA49" i="11"/>
  <c r="AF152" i="8"/>
  <c r="AF152" i="11" s="1"/>
  <c r="AE62" i="8"/>
  <c r="AE62" i="11" s="1"/>
  <c r="AC161" i="11"/>
  <c r="AE163" i="8"/>
  <c r="AE163" i="11" s="1"/>
  <c r="AE136" i="8"/>
  <c r="AE136" i="11" s="1"/>
  <c r="AD125" i="8"/>
  <c r="AC89" i="11"/>
  <c r="AE89" i="8"/>
  <c r="AE89" i="11" s="1"/>
  <c r="AC196" i="11"/>
  <c r="AE196" i="8"/>
  <c r="AE196" i="11" s="1"/>
  <c r="AE119" i="8"/>
  <c r="AE119" i="11" s="1"/>
  <c r="AE91" i="8"/>
  <c r="AE91" i="11" s="1"/>
  <c r="AC135" i="11"/>
  <c r="AE135" i="8"/>
  <c r="AE135" i="11" s="1"/>
  <c r="AE152" i="8"/>
  <c r="AE152" i="11" s="1"/>
  <c r="AC152" i="11"/>
  <c r="AD145" i="11"/>
  <c r="AF145" i="8"/>
  <c r="AF145" i="11" s="1"/>
  <c r="AE191" i="8"/>
  <c r="AE191" i="11" s="1"/>
  <c r="AA59" i="11"/>
  <c r="AE138" i="8"/>
  <c r="AE138" i="11" s="1"/>
  <c r="AE160" i="8"/>
  <c r="AE160" i="11" s="1"/>
  <c r="Z89" i="11"/>
  <c r="AA158" i="11"/>
  <c r="Z113" i="11"/>
  <c r="AD81" i="11"/>
  <c r="AF81" i="8"/>
  <c r="AF81" i="11" s="1"/>
  <c r="AF164" i="8"/>
  <c r="AF164" i="11" s="1"/>
  <c r="AD164" i="11"/>
  <c r="AE98" i="8"/>
  <c r="AE98" i="11" s="1"/>
  <c r="AD89" i="11"/>
  <c r="AF89" i="8"/>
  <c r="AF89" i="11" s="1"/>
  <c r="AF90" i="8"/>
  <c r="AF90" i="11" s="1"/>
  <c r="AD49" i="11"/>
  <c r="AF49" i="8"/>
  <c r="AF49" i="11" s="1"/>
  <c r="AC90" i="11"/>
  <c r="AE90" i="8"/>
  <c r="AE90" i="11" s="1"/>
  <c r="AE93" i="8"/>
  <c r="AE93" i="11" s="1"/>
  <c r="AE151" i="8"/>
  <c r="AE151" i="11" s="1"/>
  <c r="AD161" i="11"/>
  <c r="AF161" i="8"/>
  <c r="AF161" i="11" s="1"/>
  <c r="Z186" i="11"/>
  <c r="AC188" i="11"/>
  <c r="AE188" i="8"/>
  <c r="AE188" i="11" s="1"/>
  <c r="AD154" i="11"/>
  <c r="AF154" i="8"/>
  <c r="AF154" i="11" s="1"/>
  <c r="Z199" i="11"/>
  <c r="AA110" i="11"/>
  <c r="Z88" i="11"/>
  <c r="Z151" i="11"/>
  <c r="AF61" i="8"/>
  <c r="AF61" i="11" s="1"/>
  <c r="AA129" i="11"/>
  <c r="AA135" i="11"/>
  <c r="Z142" i="11"/>
  <c r="AF156" i="8"/>
  <c r="AF156" i="11" s="1"/>
  <c r="AA123" i="11"/>
  <c r="AD123" i="8"/>
  <c r="AD143" i="8"/>
  <c r="AA143" i="11"/>
  <c r="Z59" i="11"/>
  <c r="AC186" i="11"/>
  <c r="AE186" i="8"/>
  <c r="AE186" i="11" s="1"/>
  <c r="Z90" i="11"/>
  <c r="Z149" i="11"/>
  <c r="AF140" i="8"/>
  <c r="AF140" i="11" s="1"/>
  <c r="AC199" i="11"/>
  <c r="AE199" i="8"/>
  <c r="AE199" i="11" s="1"/>
  <c r="AD110" i="11"/>
  <c r="AF110" i="8"/>
  <c r="AF110" i="11" s="1"/>
  <c r="AD190" i="8"/>
  <c r="AE197" i="8"/>
  <c r="AE197" i="11" s="1"/>
  <c r="AC88" i="11"/>
  <c r="AE88" i="8"/>
  <c r="AE88" i="11" s="1"/>
  <c r="AE142" i="8"/>
  <c r="AE142" i="11" s="1"/>
  <c r="AC142" i="11"/>
  <c r="AD56" i="11"/>
  <c r="AF56" i="8"/>
  <c r="AF56" i="11" s="1"/>
  <c r="AC101" i="11"/>
  <c r="AC59" i="11"/>
  <c r="AE59" i="8"/>
  <c r="AE59" i="11" s="1"/>
  <c r="AD103" i="8"/>
  <c r="AC116" i="11"/>
  <c r="AE116" i="8"/>
  <c r="AE116" i="11" s="1"/>
  <c r="AE158" i="8"/>
  <c r="AE158" i="11" s="1"/>
  <c r="AC145" i="11"/>
  <c r="AE145" i="8"/>
  <c r="AE145" i="11" s="1"/>
  <c r="AA175" i="11"/>
  <c r="AE53" i="8"/>
  <c r="AE53" i="11" s="1"/>
  <c r="AE194" i="8"/>
  <c r="AE194" i="11" s="1"/>
  <c r="AE139" i="8"/>
  <c r="AE139" i="11" s="1"/>
  <c r="AD195" i="11"/>
  <c r="AF195" i="8"/>
  <c r="AF195" i="11" s="1"/>
  <c r="AA69" i="11"/>
  <c r="Z133" i="11"/>
  <c r="AF175" i="8"/>
  <c r="AF175" i="11" s="1"/>
  <c r="AD175" i="11"/>
  <c r="AA74" i="11"/>
  <c r="AE169" i="8"/>
  <c r="AE169" i="11" s="1"/>
  <c r="AE105" i="8"/>
  <c r="AE105" i="11" s="1"/>
  <c r="AF172" i="8"/>
  <c r="AF172" i="11" s="1"/>
  <c r="AD69" i="11"/>
  <c r="AF69" i="8"/>
  <c r="AF69" i="11" s="1"/>
  <c r="AC133" i="11"/>
  <c r="AE133" i="8"/>
  <c r="AE133" i="11" s="1"/>
  <c r="AD189" i="11"/>
  <c r="AF189" i="8"/>
  <c r="AF189" i="11" s="1"/>
  <c r="AD96" i="11"/>
  <c r="AF96" i="8"/>
  <c r="AF96" i="11" s="1"/>
  <c r="AD122" i="11"/>
  <c r="AF122" i="8"/>
  <c r="AF122" i="11" s="1"/>
  <c r="AD183" i="11"/>
  <c r="AF183" i="8"/>
  <c r="AF183" i="11" s="1"/>
  <c r="AD133" i="11"/>
  <c r="AF133" i="8"/>
  <c r="AF133" i="11" s="1"/>
  <c r="AD136" i="11"/>
  <c r="AF136" i="8"/>
  <c r="AF136" i="11" s="1"/>
  <c r="AD155" i="8"/>
  <c r="AA155" i="11"/>
  <c r="AC77" i="11"/>
  <c r="AE77" i="8"/>
  <c r="AE77" i="11" s="1"/>
  <c r="Z131" i="11"/>
  <c r="AC123" i="11"/>
  <c r="AE123" i="8"/>
  <c r="AE123" i="11" s="1"/>
  <c r="AF170" i="8"/>
  <c r="AF170" i="11" s="1"/>
  <c r="AD170" i="11"/>
  <c r="Z148" i="11"/>
  <c r="AE63" i="8"/>
  <c r="AE63" i="11" s="1"/>
  <c r="AC131" i="11"/>
  <c r="AE131" i="8"/>
  <c r="AE131" i="11" s="1"/>
  <c r="AE148" i="8"/>
  <c r="AE148" i="11" s="1"/>
  <c r="AC148" i="11"/>
  <c r="AA144" i="11"/>
  <c r="AD144" i="8"/>
  <c r="AA60" i="11"/>
  <c r="AF87" i="8"/>
  <c r="AF87" i="11" s="1"/>
  <c r="AF149" i="8"/>
  <c r="AF149" i="11" s="1"/>
  <c r="AD72" i="11"/>
  <c r="AD60" i="11"/>
  <c r="AF60" i="8"/>
  <c r="AF60" i="11" s="1"/>
  <c r="AF163" i="8"/>
  <c r="AF163" i="11" s="1"/>
  <c r="AE76" i="8"/>
  <c r="AE76" i="11" s="1"/>
  <c r="Z132" i="11"/>
  <c r="AA149" i="11"/>
  <c r="AC140" i="11"/>
  <c r="AE140" i="8"/>
  <c r="AE140" i="11" s="1"/>
  <c r="AC132" i="11"/>
  <c r="AE132" i="8"/>
  <c r="AE132" i="11" s="1"/>
  <c r="AC141" i="11"/>
  <c r="AE141" i="8"/>
  <c r="AE141" i="11" s="1"/>
  <c r="AF194" i="8"/>
  <c r="AF194" i="11" s="1"/>
  <c r="Z127" i="11"/>
  <c r="AA148" i="11"/>
  <c r="AF138" i="8"/>
  <c r="AF138" i="11" s="1"/>
  <c r="AF148" i="8"/>
  <c r="AF148" i="11" s="1"/>
  <c r="AD148" i="11"/>
  <c r="AC154" i="8"/>
  <c r="Z154" i="11"/>
  <c r="AD62" i="11" l="1"/>
  <c r="AF150" i="8"/>
  <c r="AF150" i="11" s="1"/>
  <c r="AD153" i="11"/>
  <c r="AC137" i="11"/>
  <c r="AD177" i="11"/>
  <c r="AD196" i="11"/>
  <c r="AF65" i="8"/>
  <c r="AF65" i="11" s="1"/>
  <c r="AF132" i="8"/>
  <c r="AF132" i="11" s="1"/>
  <c r="AE195" i="8"/>
  <c r="AE195" i="11" s="1"/>
  <c r="AE128" i="8"/>
  <c r="AE128" i="11" s="1"/>
  <c r="AE183" i="8"/>
  <c r="AE183" i="11" s="1"/>
  <c r="AF63" i="8"/>
  <c r="AF63" i="11" s="1"/>
  <c r="AD127" i="11"/>
  <c r="AF121" i="8"/>
  <c r="AF121" i="11" s="1"/>
  <c r="AC72" i="11"/>
  <c r="AC111" i="11"/>
  <c r="AF52" i="8"/>
  <c r="AF52" i="11" s="1"/>
  <c r="AC95" i="11"/>
  <c r="AD114" i="11"/>
  <c r="AF70" i="8"/>
  <c r="AF70" i="11" s="1"/>
  <c r="AF76" i="8"/>
  <c r="AF76" i="11" s="1"/>
  <c r="AE66" i="8"/>
  <c r="AE66" i="11" s="1"/>
  <c r="AC114" i="11"/>
  <c r="AE114" i="8"/>
  <c r="AE114" i="11" s="1"/>
  <c r="AD142" i="11"/>
  <c r="AF142" i="8"/>
  <c r="AF142" i="11" s="1"/>
  <c r="AF139" i="8"/>
  <c r="AF139" i="11" s="1"/>
  <c r="AE156" i="8"/>
  <c r="AE156" i="11" s="1"/>
  <c r="AF57" i="8"/>
  <c r="AF57" i="11" s="1"/>
  <c r="AC50" i="11"/>
  <c r="AE181" i="8"/>
  <c r="AE181" i="11" s="1"/>
  <c r="AE120" i="8"/>
  <c r="AE120" i="11" s="1"/>
  <c r="AC190" i="11"/>
  <c r="AF186" i="8"/>
  <c r="AF186" i="11" s="1"/>
  <c r="AC144" i="11"/>
  <c r="AE144" i="8"/>
  <c r="AE144" i="11" s="1"/>
  <c r="AE109" i="8"/>
  <c r="AE109" i="11" s="1"/>
  <c r="AD85" i="11"/>
  <c r="AF85" i="8"/>
  <c r="AF85" i="11" s="1"/>
  <c r="AE65" i="8"/>
  <c r="AE65" i="11" s="1"/>
  <c r="AD113" i="11"/>
  <c r="AF113" i="8"/>
  <c r="AF113" i="11" s="1"/>
  <c r="AD109" i="11"/>
  <c r="AF109" i="8"/>
  <c r="AF109" i="11" s="1"/>
  <c r="AE126" i="8"/>
  <c r="AE126" i="11" s="1"/>
  <c r="AF171" i="8"/>
  <c r="AF171" i="11" s="1"/>
  <c r="AF50" i="8"/>
  <c r="AF50" i="11" s="1"/>
  <c r="AD130" i="11"/>
  <c r="AF130" i="8"/>
  <c r="AF130" i="11" s="1"/>
  <c r="AD75" i="11"/>
  <c r="AF75" i="8"/>
  <c r="AF75" i="11" s="1"/>
  <c r="AF165" i="8"/>
  <c r="AF165" i="11" s="1"/>
  <c r="AD165" i="11"/>
  <c r="AD107" i="11"/>
  <c r="AF107" i="8"/>
  <c r="AF107" i="11" s="1"/>
  <c r="AE97" i="8"/>
  <c r="AE97" i="11" s="1"/>
  <c r="AC97" i="11"/>
  <c r="AD77" i="11"/>
  <c r="AF77" i="8"/>
  <c r="AF77" i="11" s="1"/>
  <c r="AC99" i="11"/>
  <c r="AE99" i="8"/>
  <c r="AE99" i="11" s="1"/>
  <c r="AE154" i="8"/>
  <c r="AE154" i="11" s="1"/>
  <c r="AC154" i="11"/>
  <c r="AD187" i="11"/>
  <c r="AF187" i="8"/>
  <c r="AF187" i="11" s="1"/>
  <c r="AD123" i="11"/>
  <c r="AF123" i="8"/>
  <c r="AF123" i="11" s="1"/>
  <c r="AD125" i="11"/>
  <c r="AF125" i="8"/>
  <c r="AF125" i="11" s="1"/>
  <c r="AF103" i="8"/>
  <c r="AF103" i="11" s="1"/>
  <c r="AD103" i="11"/>
  <c r="AC67" i="11"/>
  <c r="AE67" i="8"/>
  <c r="AE67" i="11" s="1"/>
  <c r="AF190" i="8"/>
  <c r="AF190" i="11" s="1"/>
  <c r="AD190" i="11"/>
  <c r="AC174" i="11"/>
  <c r="AE174" i="8"/>
  <c r="AE174" i="11" s="1"/>
  <c r="AD141" i="11"/>
  <c r="AF141" i="8"/>
  <c r="AF141" i="11" s="1"/>
  <c r="AE118" i="8"/>
  <c r="AE118" i="11" s="1"/>
  <c r="AC118" i="11"/>
  <c r="AD144" i="11"/>
  <c r="AF144" i="8"/>
  <c r="AF144" i="11" s="1"/>
  <c r="AD143" i="11"/>
  <c r="AF143" i="8"/>
  <c r="AF143" i="11" s="1"/>
  <c r="AD116" i="11"/>
  <c r="AF116" i="8"/>
  <c r="AF116" i="11" s="1"/>
  <c r="AC173" i="11"/>
  <c r="AE173" i="8"/>
  <c r="AE173" i="11" s="1"/>
  <c r="AD155" i="11"/>
  <c r="AF155" i="8"/>
  <c r="AF155" i="11" s="1"/>
  <c r="AD173" i="11"/>
  <c r="AF173" i="8"/>
  <c r="AF173" i="11" s="1"/>
  <c r="AC68" i="11"/>
  <c r="AE68" i="8"/>
  <c r="AE68" i="11" s="1"/>
  <c r="AD180" i="11"/>
  <c r="AF180" i="8"/>
  <c r="AF180" i="11" s="1"/>
  <c r="AD191" i="11"/>
  <c r="AF191" i="8"/>
  <c r="AF191" i="11" s="1"/>
  <c r="B11" i="8" l="1"/>
  <c r="A11" i="8"/>
  <c r="B19" i="8"/>
  <c r="A19" i="8"/>
  <c r="A27" i="8"/>
  <c r="B27" i="8"/>
  <c r="A35" i="8"/>
  <c r="B35" i="8"/>
  <c r="B43" i="8"/>
  <c r="A43" i="8"/>
  <c r="B28" i="8"/>
  <c r="A28" i="8"/>
  <c r="B20" i="8"/>
  <c r="A20" i="8"/>
  <c r="B13" i="8"/>
  <c r="A13" i="8"/>
  <c r="A37" i="8"/>
  <c r="B37" i="8"/>
  <c r="B45" i="8"/>
  <c r="A45" i="8"/>
  <c r="B10" i="8"/>
  <c r="A10" i="8"/>
  <c r="B18" i="8"/>
  <c r="A18" i="8"/>
  <c r="B26" i="8"/>
  <c r="A26" i="8"/>
  <c r="A34" i="8"/>
  <c r="B34" i="8"/>
  <c r="B42" i="8"/>
  <c r="A42" i="8"/>
  <c r="B12" i="8"/>
  <c r="A12" i="8"/>
  <c r="A44" i="8"/>
  <c r="B44" i="8"/>
  <c r="A21" i="8"/>
  <c r="B21" i="8"/>
  <c r="B6" i="8"/>
  <c r="A6" i="8"/>
  <c r="B22" i="8"/>
  <c r="A22" i="8"/>
  <c r="B38" i="8"/>
  <c r="A38" i="8"/>
  <c r="A46" i="8"/>
  <c r="B46" i="8"/>
  <c r="B7" i="8"/>
  <c r="A7" i="8"/>
  <c r="B15" i="8"/>
  <c r="A15" i="8"/>
  <c r="A23" i="8"/>
  <c r="B23" i="8"/>
  <c r="B31" i="8"/>
  <c r="A31" i="8"/>
  <c r="B39" i="8"/>
  <c r="A39" i="8"/>
  <c r="A47" i="8"/>
  <c r="B47" i="8"/>
  <c r="A29" i="8"/>
  <c r="B29" i="8"/>
  <c r="A24" i="8"/>
  <c r="B24" i="8"/>
  <c r="A40" i="8"/>
  <c r="B40" i="8"/>
  <c r="B36" i="8"/>
  <c r="A36" i="8"/>
  <c r="B5" i="8"/>
  <c r="A5" i="8"/>
  <c r="A14" i="8"/>
  <c r="B14" i="8"/>
  <c r="A30" i="8"/>
  <c r="B30" i="8"/>
  <c r="A8" i="8"/>
  <c r="B8" i="8"/>
  <c r="A16" i="8"/>
  <c r="B16" i="8"/>
  <c r="B32" i="8"/>
  <c r="A32" i="8"/>
  <c r="B9" i="8"/>
  <c r="A9" i="8"/>
  <c r="A17" i="8"/>
  <c r="B17" i="8"/>
  <c r="A25" i="8"/>
  <c r="B25" i="8"/>
  <c r="B33" i="8"/>
  <c r="A33" i="8"/>
  <c r="B41" i="8"/>
  <c r="A41" i="8"/>
  <c r="D15" i="8"/>
  <c r="D7" i="8"/>
  <c r="D26" i="8"/>
  <c r="D45" i="8"/>
  <c r="D34" i="8"/>
  <c r="D25" i="8"/>
  <c r="D8" i="8"/>
  <c r="D5" i="8"/>
  <c r="D40" i="8"/>
  <c r="D31" i="8"/>
  <c r="D20" i="8"/>
  <c r="D32" i="8"/>
  <c r="D33" i="8"/>
  <c r="D44" i="8"/>
  <c r="D18" i="8"/>
  <c r="D14" i="8"/>
  <c r="D41" i="8"/>
  <c r="D23" i="8"/>
  <c r="D42" i="8"/>
  <c r="D29" i="8"/>
  <c r="D16" i="8"/>
  <c r="D24" i="8"/>
  <c r="D12" i="8"/>
  <c r="D9" i="8"/>
  <c r="D19" i="8"/>
  <c r="D22" i="8"/>
  <c r="D6" i="8"/>
  <c r="D11" i="8"/>
  <c r="D46" i="8"/>
  <c r="D43" i="8"/>
  <c r="D13" i="8"/>
  <c r="D47" i="8"/>
  <c r="D28" i="8"/>
  <c r="D10" i="8"/>
  <c r="D36" i="8"/>
  <c r="D35" i="8"/>
  <c r="D27" i="8"/>
  <c r="D39" i="8"/>
  <c r="D17" i="8"/>
  <c r="D38" i="8"/>
  <c r="D21" i="8"/>
  <c r="D30" i="8"/>
  <c r="D37" i="8"/>
  <c r="I12" i="8" l="1"/>
  <c r="I13" i="8"/>
  <c r="I7" i="8"/>
  <c r="I6" i="8"/>
  <c r="I10" i="8"/>
  <c r="I9" i="8"/>
  <c r="I5" i="8"/>
  <c r="I11" i="8"/>
  <c r="I8" i="8"/>
  <c r="I36" i="8"/>
  <c r="I15" i="8"/>
  <c r="I22" i="8"/>
  <c r="I18" i="8"/>
  <c r="I17" i="8"/>
  <c r="I47" i="8"/>
  <c r="I35" i="8"/>
  <c r="I39" i="8"/>
  <c r="I42" i="8"/>
  <c r="I20" i="8"/>
  <c r="I30" i="8"/>
  <c r="I40" i="8"/>
  <c r="I27" i="8"/>
  <c r="I31" i="8"/>
  <c r="I45" i="8"/>
  <c r="I28" i="8"/>
  <c r="I19" i="8"/>
  <c r="I14" i="8"/>
  <c r="I24" i="8"/>
  <c r="I46" i="8"/>
  <c r="I21" i="8"/>
  <c r="I34" i="8"/>
  <c r="I41" i="8"/>
  <c r="I32" i="8"/>
  <c r="I38" i="8"/>
  <c r="I26" i="8"/>
  <c r="I43" i="8"/>
  <c r="I33" i="8"/>
  <c r="I25" i="8"/>
  <c r="I16" i="8"/>
  <c r="I29" i="8"/>
  <c r="I23" i="8"/>
  <c r="I44" i="8"/>
  <c r="I37" i="8"/>
  <c r="M17" i="7"/>
  <c r="R17" i="11"/>
  <c r="B17" i="11"/>
  <c r="AC17" i="7"/>
  <c r="M8" i="7"/>
  <c r="R8" i="11"/>
  <c r="B8" i="11"/>
  <c r="AC8" i="7"/>
  <c r="L36" i="7"/>
  <c r="Q36" i="11"/>
  <c r="Y36" i="8"/>
  <c r="Y36" i="11" s="1"/>
  <c r="X36" i="8"/>
  <c r="M36" i="8"/>
  <c r="A36" i="11"/>
  <c r="L36" i="8"/>
  <c r="AB36" i="7"/>
  <c r="B47" i="11"/>
  <c r="AC47" i="7"/>
  <c r="M47" i="7"/>
  <c r="R47" i="11"/>
  <c r="Y15" i="8"/>
  <c r="Y15" i="11" s="1"/>
  <c r="X15" i="8"/>
  <c r="M15" i="8"/>
  <c r="Q15" i="11"/>
  <c r="L15" i="8"/>
  <c r="A15" i="11"/>
  <c r="AB15" i="7"/>
  <c r="L15" i="7"/>
  <c r="Y22" i="8"/>
  <c r="Y22" i="11" s="1"/>
  <c r="X22" i="8"/>
  <c r="M22" i="8"/>
  <c r="L22" i="8"/>
  <c r="Q22" i="11"/>
  <c r="A22" i="11"/>
  <c r="AB22" i="7"/>
  <c r="L22" i="7"/>
  <c r="Y12" i="8"/>
  <c r="Y12" i="11" s="1"/>
  <c r="Q12" i="11"/>
  <c r="X12" i="8"/>
  <c r="M12" i="8"/>
  <c r="L12" i="8"/>
  <c r="A12" i="11"/>
  <c r="AB12" i="7"/>
  <c r="L12" i="7"/>
  <c r="L18" i="7"/>
  <c r="Y18" i="8"/>
  <c r="Y18" i="11" s="1"/>
  <c r="X18" i="8"/>
  <c r="Q18" i="11"/>
  <c r="M18" i="8"/>
  <c r="A18" i="11"/>
  <c r="L18" i="8"/>
  <c r="AB18" i="7"/>
  <c r="Y13" i="8"/>
  <c r="Y13" i="11" s="1"/>
  <c r="L13" i="7"/>
  <c r="X13" i="8"/>
  <c r="M13" i="8"/>
  <c r="Q13" i="11"/>
  <c r="L13" i="8"/>
  <c r="A13" i="11"/>
  <c r="AB13" i="7"/>
  <c r="AC35" i="7"/>
  <c r="M35" i="7"/>
  <c r="R35" i="11"/>
  <c r="B35" i="11"/>
  <c r="Y17" i="8"/>
  <c r="Y17" i="11" s="1"/>
  <c r="X17" i="8"/>
  <c r="L17" i="7"/>
  <c r="M17" i="8"/>
  <c r="Q17" i="11"/>
  <c r="L17" i="8"/>
  <c r="AB17" i="7"/>
  <c r="A17" i="11"/>
  <c r="M36" i="7"/>
  <c r="AC36" i="7"/>
  <c r="R36" i="11"/>
  <c r="B36" i="11"/>
  <c r="Y47" i="8"/>
  <c r="Y47" i="11" s="1"/>
  <c r="X47" i="8"/>
  <c r="L47" i="7"/>
  <c r="M47" i="8"/>
  <c r="L47" i="8"/>
  <c r="Q47" i="11"/>
  <c r="A47" i="11"/>
  <c r="AB47" i="7"/>
  <c r="B15" i="11"/>
  <c r="AC15" i="7"/>
  <c r="M15" i="7"/>
  <c r="R15" i="11"/>
  <c r="R22" i="11"/>
  <c r="B22" i="11"/>
  <c r="AC22" i="7"/>
  <c r="M22" i="7"/>
  <c r="M12" i="7"/>
  <c r="R12" i="11"/>
  <c r="B12" i="11"/>
  <c r="AC12" i="7"/>
  <c r="AC18" i="7"/>
  <c r="M18" i="7"/>
  <c r="R18" i="11"/>
  <c r="B18" i="11"/>
  <c r="B13" i="11"/>
  <c r="AC13" i="7"/>
  <c r="M13" i="7"/>
  <c r="R13" i="11"/>
  <c r="Y35" i="8"/>
  <c r="Y35" i="11" s="1"/>
  <c r="X35" i="8"/>
  <c r="L35" i="7"/>
  <c r="M35" i="8"/>
  <c r="A35" i="11"/>
  <c r="L35" i="8"/>
  <c r="AB35" i="7"/>
  <c r="Q35" i="11"/>
  <c r="R30" i="11"/>
  <c r="B30" i="11"/>
  <c r="AC30" i="7"/>
  <c r="M30" i="7"/>
  <c r="B40" i="11"/>
  <c r="AC40" i="7"/>
  <c r="M40" i="7"/>
  <c r="R40" i="11"/>
  <c r="Y39" i="8"/>
  <c r="Y39" i="11" s="1"/>
  <c r="L39" i="7"/>
  <c r="X39" i="8"/>
  <c r="M39" i="8"/>
  <c r="L39" i="8"/>
  <c r="Q39" i="11"/>
  <c r="A39" i="11"/>
  <c r="AB39" i="7"/>
  <c r="Y7" i="8"/>
  <c r="Y7" i="11" s="1"/>
  <c r="Q7" i="11"/>
  <c r="X7" i="8"/>
  <c r="A7" i="11"/>
  <c r="M7" i="8"/>
  <c r="AB7" i="7"/>
  <c r="L7" i="8"/>
  <c r="L7" i="7"/>
  <c r="A6" i="11"/>
  <c r="AB6" i="7"/>
  <c r="Y6" i="8"/>
  <c r="Y6" i="11" s="1"/>
  <c r="X6" i="8"/>
  <c r="M6" i="8"/>
  <c r="L6" i="7"/>
  <c r="L6" i="8"/>
  <c r="Q6" i="11"/>
  <c r="Y42" i="8"/>
  <c r="Y42" i="11" s="1"/>
  <c r="X42" i="8"/>
  <c r="L42" i="7"/>
  <c r="M42" i="8"/>
  <c r="Q42" i="11"/>
  <c r="L42" i="8"/>
  <c r="A42" i="11"/>
  <c r="AB42" i="7"/>
  <c r="L10" i="7"/>
  <c r="Y10" i="8"/>
  <c r="Y10" i="11" s="1"/>
  <c r="Q10" i="11"/>
  <c r="X10" i="8"/>
  <c r="A10" i="11"/>
  <c r="M10" i="8"/>
  <c r="AB10" i="7"/>
  <c r="L10" i="8"/>
  <c r="A20" i="11"/>
  <c r="AB20" i="7"/>
  <c r="Q20" i="11"/>
  <c r="Y20" i="8"/>
  <c r="Y20" i="11" s="1"/>
  <c r="X20" i="8"/>
  <c r="M20" i="8"/>
  <c r="L20" i="8"/>
  <c r="L20" i="7"/>
  <c r="B27" i="11"/>
  <c r="AC27" i="7"/>
  <c r="M27" i="7"/>
  <c r="R27" i="11"/>
  <c r="R9" i="11"/>
  <c r="AC9" i="7"/>
  <c r="M9" i="7"/>
  <c r="B9" i="11"/>
  <c r="L30" i="7"/>
  <c r="Y30" i="8"/>
  <c r="Y30" i="11" s="1"/>
  <c r="A30" i="11"/>
  <c r="X30" i="8"/>
  <c r="AB30" i="7"/>
  <c r="M30" i="8"/>
  <c r="Q30" i="11"/>
  <c r="L30" i="8"/>
  <c r="Y40" i="8"/>
  <c r="Y40" i="11" s="1"/>
  <c r="X40" i="8"/>
  <c r="L40" i="7"/>
  <c r="M40" i="8"/>
  <c r="L40" i="8"/>
  <c r="Q40" i="11"/>
  <c r="A40" i="11"/>
  <c r="AB40" i="7"/>
  <c r="R39" i="11"/>
  <c r="B39" i="11"/>
  <c r="AC39" i="7"/>
  <c r="M39" i="7"/>
  <c r="B7" i="11"/>
  <c r="AC7" i="7"/>
  <c r="M7" i="7"/>
  <c r="R7" i="11"/>
  <c r="M6" i="7"/>
  <c r="R6" i="11"/>
  <c r="B6" i="11"/>
  <c r="AC6" i="7"/>
  <c r="R42" i="11"/>
  <c r="B42" i="11"/>
  <c r="AC42" i="7"/>
  <c r="M42" i="7"/>
  <c r="M10" i="7"/>
  <c r="R10" i="11"/>
  <c r="B10" i="11"/>
  <c r="AC10" i="7"/>
  <c r="AC20" i="7"/>
  <c r="M20" i="7"/>
  <c r="R20" i="11"/>
  <c r="B20" i="11"/>
  <c r="A27" i="11"/>
  <c r="Y27" i="8"/>
  <c r="Y27" i="11" s="1"/>
  <c r="AB27" i="7"/>
  <c r="X27" i="8"/>
  <c r="L27" i="7"/>
  <c r="M27" i="8"/>
  <c r="L27" i="8"/>
  <c r="Q27" i="11"/>
  <c r="AC41" i="7"/>
  <c r="M41" i="7"/>
  <c r="R41" i="11"/>
  <c r="B41" i="11"/>
  <c r="M14" i="7"/>
  <c r="R14" i="11"/>
  <c r="B14" i="11"/>
  <c r="AC14" i="7"/>
  <c r="R24" i="11"/>
  <c r="B24" i="11"/>
  <c r="M24" i="7"/>
  <c r="AC24" i="7"/>
  <c r="L31" i="7"/>
  <c r="Q31" i="11"/>
  <c r="Y31" i="8"/>
  <c r="Y31" i="11" s="1"/>
  <c r="AB31" i="7"/>
  <c r="X31" i="8"/>
  <c r="M31" i="8"/>
  <c r="A31" i="11"/>
  <c r="L31" i="8"/>
  <c r="AC46" i="7"/>
  <c r="M46" i="7"/>
  <c r="R46" i="11"/>
  <c r="B46" i="11"/>
  <c r="R21" i="11"/>
  <c r="B21" i="11"/>
  <c r="AC21" i="7"/>
  <c r="M21" i="7"/>
  <c r="B34" i="11"/>
  <c r="M34" i="7"/>
  <c r="AC34" i="7"/>
  <c r="R34" i="11"/>
  <c r="Q45" i="11"/>
  <c r="A45" i="11"/>
  <c r="AB45" i="7"/>
  <c r="Y45" i="8"/>
  <c r="Y45" i="11" s="1"/>
  <c r="L45" i="7"/>
  <c r="X45" i="8"/>
  <c r="M45" i="8"/>
  <c r="L45" i="8"/>
  <c r="Y28" i="8"/>
  <c r="Y28" i="11" s="1"/>
  <c r="Q28" i="11"/>
  <c r="X28" i="8"/>
  <c r="M28" i="8"/>
  <c r="L28" i="8"/>
  <c r="A28" i="11"/>
  <c r="AB28" i="7"/>
  <c r="L28" i="7"/>
  <c r="Y19" i="8"/>
  <c r="Y19" i="11" s="1"/>
  <c r="X19" i="8"/>
  <c r="L19" i="7"/>
  <c r="M19" i="8"/>
  <c r="A19" i="11"/>
  <c r="L19" i="8"/>
  <c r="AB19" i="7"/>
  <c r="Q19" i="11"/>
  <c r="A9" i="11"/>
  <c r="Y9" i="8"/>
  <c r="Y9" i="11" s="1"/>
  <c r="AB9" i="7"/>
  <c r="X9" i="8"/>
  <c r="M9" i="8"/>
  <c r="L9" i="7"/>
  <c r="L9" i="8"/>
  <c r="Q9" i="11"/>
  <c r="B33" i="11"/>
  <c r="AC33" i="7"/>
  <c r="M33" i="7"/>
  <c r="R33" i="11"/>
  <c r="A14" i="11"/>
  <c r="AB14" i="7"/>
  <c r="L14" i="7"/>
  <c r="Y14" i="8"/>
  <c r="Y14" i="11" s="1"/>
  <c r="X14" i="8"/>
  <c r="M14" i="8"/>
  <c r="Q14" i="11"/>
  <c r="L14" i="8"/>
  <c r="Q24" i="11"/>
  <c r="A24" i="11"/>
  <c r="AB24" i="7"/>
  <c r="Y24" i="8"/>
  <c r="Y24" i="11" s="1"/>
  <c r="X24" i="8"/>
  <c r="M24" i="8"/>
  <c r="L24" i="8"/>
  <c r="L24" i="7"/>
  <c r="AC31" i="7"/>
  <c r="M31" i="7"/>
  <c r="R31" i="11"/>
  <c r="B31" i="11"/>
  <c r="Y46" i="8"/>
  <c r="Y46" i="11" s="1"/>
  <c r="X46" i="8"/>
  <c r="AB46" i="7"/>
  <c r="M46" i="8"/>
  <c r="L46" i="8"/>
  <c r="L46" i="7"/>
  <c r="Q46" i="11"/>
  <c r="A46" i="11"/>
  <c r="Q21" i="11"/>
  <c r="A21" i="11"/>
  <c r="AB21" i="7"/>
  <c r="Y21" i="8"/>
  <c r="Y21" i="11" s="1"/>
  <c r="X21" i="8"/>
  <c r="M21" i="8"/>
  <c r="L21" i="8"/>
  <c r="L21" i="7"/>
  <c r="A34" i="11"/>
  <c r="AB34" i="7"/>
  <c r="L34" i="7"/>
  <c r="Y34" i="8"/>
  <c r="Y34" i="11" s="1"/>
  <c r="X34" i="8"/>
  <c r="M34" i="8"/>
  <c r="L34" i="8"/>
  <c r="Q34" i="11"/>
  <c r="B45" i="11"/>
  <c r="AC45" i="7"/>
  <c r="M45" i="7"/>
  <c r="R45" i="11"/>
  <c r="AC28" i="7"/>
  <c r="M28" i="7"/>
  <c r="R28" i="11"/>
  <c r="B28" i="11"/>
  <c r="B19" i="11"/>
  <c r="AC19" i="7"/>
  <c r="M19" i="7"/>
  <c r="R19" i="11"/>
  <c r="Q41" i="11"/>
  <c r="AB41" i="7"/>
  <c r="A41" i="11"/>
  <c r="Y41" i="8"/>
  <c r="Y41" i="11" s="1"/>
  <c r="X41" i="8"/>
  <c r="M41" i="8"/>
  <c r="L41" i="8"/>
  <c r="L41" i="7"/>
  <c r="L32" i="7"/>
  <c r="Y32" i="8"/>
  <c r="Y32" i="11" s="1"/>
  <c r="Q32" i="11"/>
  <c r="X32" i="8"/>
  <c r="A32" i="11"/>
  <c r="M32" i="8"/>
  <c r="L32" i="8"/>
  <c r="AB32" i="7"/>
  <c r="R25" i="11"/>
  <c r="B25" i="11"/>
  <c r="AC25" i="7"/>
  <c r="M25" i="7"/>
  <c r="AC16" i="7"/>
  <c r="M16" i="7"/>
  <c r="R16" i="11"/>
  <c r="B16" i="11"/>
  <c r="Y5" i="8"/>
  <c r="Y5" i="11" s="1"/>
  <c r="AB5" i="7"/>
  <c r="X5" i="8"/>
  <c r="M5" i="8"/>
  <c r="L5" i="8"/>
  <c r="L5" i="7"/>
  <c r="Q5" i="11"/>
  <c r="A5" i="11"/>
  <c r="R29" i="11"/>
  <c r="B29" i="11"/>
  <c r="AC29" i="7"/>
  <c r="M29" i="7"/>
  <c r="M23" i="7"/>
  <c r="R23" i="11"/>
  <c r="B23" i="11"/>
  <c r="AC23" i="7"/>
  <c r="A38" i="11"/>
  <c r="Y38" i="8"/>
  <c r="Y38" i="11" s="1"/>
  <c r="X38" i="8"/>
  <c r="L38" i="7"/>
  <c r="M38" i="8"/>
  <c r="Q38" i="11"/>
  <c r="L38" i="8"/>
  <c r="AB38" i="7"/>
  <c r="R44" i="11"/>
  <c r="AC44" i="7"/>
  <c r="M44" i="7"/>
  <c r="B44" i="11"/>
  <c r="Q26" i="11"/>
  <c r="Y26" i="8"/>
  <c r="Y26" i="11" s="1"/>
  <c r="X26" i="8"/>
  <c r="A26" i="11"/>
  <c r="M26" i="8"/>
  <c r="AB26" i="7"/>
  <c r="L26" i="8"/>
  <c r="L26" i="7"/>
  <c r="M37" i="7"/>
  <c r="R37" i="11"/>
  <c r="B37" i="11"/>
  <c r="AC37" i="7"/>
  <c r="L43" i="7"/>
  <c r="Y43" i="8"/>
  <c r="Y43" i="11" s="1"/>
  <c r="Q43" i="11"/>
  <c r="X43" i="8"/>
  <c r="AB43" i="7"/>
  <c r="M43" i="8"/>
  <c r="L43" i="8"/>
  <c r="A43" i="11"/>
  <c r="AB11" i="7"/>
  <c r="L11" i="7"/>
  <c r="Y11" i="8"/>
  <c r="Y11" i="11" s="1"/>
  <c r="X11" i="8"/>
  <c r="M11" i="8"/>
  <c r="Q11" i="11"/>
  <c r="L11" i="8"/>
  <c r="A11" i="11"/>
  <c r="Y8" i="8"/>
  <c r="Y8" i="11" s="1"/>
  <c r="X8" i="8"/>
  <c r="L8" i="7"/>
  <c r="M8" i="8"/>
  <c r="L8" i="8"/>
  <c r="Q8" i="11"/>
  <c r="A8" i="11"/>
  <c r="AB8" i="7"/>
  <c r="L33" i="7"/>
  <c r="A33" i="11"/>
  <c r="Y33" i="8"/>
  <c r="Y33" i="11" s="1"/>
  <c r="AB33" i="7"/>
  <c r="X33" i="8"/>
  <c r="M33" i="8"/>
  <c r="Q33" i="11"/>
  <c r="L33" i="8"/>
  <c r="R32" i="11"/>
  <c r="B32" i="11"/>
  <c r="AC32" i="7"/>
  <c r="M32" i="7"/>
  <c r="Y25" i="8"/>
  <c r="Y25" i="11" s="1"/>
  <c r="X25" i="8"/>
  <c r="M25" i="8"/>
  <c r="L25" i="7"/>
  <c r="L25" i="8"/>
  <c r="Q25" i="11"/>
  <c r="A25" i="11"/>
  <c r="AB25" i="7"/>
  <c r="L16" i="7"/>
  <c r="A16" i="11"/>
  <c r="AB16" i="7"/>
  <c r="Y16" i="8"/>
  <c r="Y16" i="11" s="1"/>
  <c r="Q16" i="11"/>
  <c r="X16" i="8"/>
  <c r="M16" i="8"/>
  <c r="L16" i="8"/>
  <c r="B5" i="11"/>
  <c r="AC5" i="7"/>
  <c r="M5" i="7"/>
  <c r="R5" i="11"/>
  <c r="Y29" i="8"/>
  <c r="Y29" i="11" s="1"/>
  <c r="A29" i="11"/>
  <c r="X29" i="8"/>
  <c r="AB29" i="7"/>
  <c r="M29" i="8"/>
  <c r="Q29" i="11"/>
  <c r="L29" i="8"/>
  <c r="L29" i="7"/>
  <c r="Y23" i="8"/>
  <c r="Y23" i="11" s="1"/>
  <c r="A23" i="11"/>
  <c r="X23" i="8"/>
  <c r="AB23" i="7"/>
  <c r="M23" i="8"/>
  <c r="Q23" i="11"/>
  <c r="L23" i="8"/>
  <c r="L23" i="7"/>
  <c r="R38" i="11"/>
  <c r="B38" i="11"/>
  <c r="AC38" i="7"/>
  <c r="M38" i="7"/>
  <c r="Y44" i="8"/>
  <c r="Y44" i="11" s="1"/>
  <c r="L44" i="7"/>
  <c r="X44" i="8"/>
  <c r="M44" i="8"/>
  <c r="A44" i="11"/>
  <c r="L44" i="8"/>
  <c r="AB44" i="7"/>
  <c r="Q44" i="11"/>
  <c r="R26" i="11"/>
  <c r="B26" i="11"/>
  <c r="AC26" i="7"/>
  <c r="M26" i="7"/>
  <c r="Y37" i="8"/>
  <c r="Y37" i="11" s="1"/>
  <c r="X37" i="8"/>
  <c r="M37" i="8"/>
  <c r="L37" i="8"/>
  <c r="Q37" i="11"/>
  <c r="A37" i="11"/>
  <c r="AB37" i="7"/>
  <c r="L37" i="7"/>
  <c r="R43" i="11"/>
  <c r="B43" i="11"/>
  <c r="M43" i="7"/>
  <c r="AC43" i="7"/>
  <c r="R11" i="11"/>
  <c r="B11" i="11"/>
  <c r="AC11" i="7"/>
  <c r="M11" i="7"/>
  <c r="K11" i="8" l="1"/>
  <c r="O11" i="8" s="1"/>
  <c r="E11" i="11"/>
  <c r="P11" i="7"/>
  <c r="K5" i="8"/>
  <c r="O5" i="8" s="1"/>
  <c r="E5" i="11"/>
  <c r="P5" i="7"/>
  <c r="K9" i="8"/>
  <c r="O9" i="8" s="1"/>
  <c r="R9" i="8" s="1"/>
  <c r="E9" i="11"/>
  <c r="P9" i="7"/>
  <c r="K10" i="8"/>
  <c r="O10" i="8" s="1"/>
  <c r="R10" i="8" s="1"/>
  <c r="E10" i="11"/>
  <c r="P10" i="7"/>
  <c r="K6" i="8"/>
  <c r="O6" i="8" s="1"/>
  <c r="R6" i="8" s="1"/>
  <c r="E6" i="11"/>
  <c r="P6" i="7"/>
  <c r="K7" i="8"/>
  <c r="O7" i="8" s="1"/>
  <c r="R7" i="8" s="1"/>
  <c r="P7" i="7"/>
  <c r="E7" i="11"/>
  <c r="K13" i="8"/>
  <c r="O13" i="8" s="1"/>
  <c r="P13" i="7"/>
  <c r="E13" i="11"/>
  <c r="K8" i="8"/>
  <c r="O8" i="8" s="1"/>
  <c r="P8" i="7"/>
  <c r="E8" i="11"/>
  <c r="K12" i="8"/>
  <c r="O12" i="8" s="1"/>
  <c r="R12" i="8" s="1"/>
  <c r="P12" i="7"/>
  <c r="E12" i="11"/>
  <c r="I44" i="11"/>
  <c r="T44" i="7"/>
  <c r="AA23" i="8"/>
  <c r="X23" i="11"/>
  <c r="Z23" i="8"/>
  <c r="Z23" i="11" s="1"/>
  <c r="I25" i="11"/>
  <c r="T25" i="7"/>
  <c r="S33" i="7"/>
  <c r="H33" i="11"/>
  <c r="Z43" i="8"/>
  <c r="Z43" i="11" s="1"/>
  <c r="X43" i="11"/>
  <c r="AA43" i="8"/>
  <c r="H38" i="11"/>
  <c r="S38" i="7"/>
  <c r="Z5" i="8"/>
  <c r="Z5" i="11" s="1"/>
  <c r="X5" i="11"/>
  <c r="AA5" i="8"/>
  <c r="T32" i="7"/>
  <c r="I32" i="11"/>
  <c r="I41" i="11"/>
  <c r="T41" i="7"/>
  <c r="I34" i="11"/>
  <c r="T34" i="7"/>
  <c r="H21" i="11"/>
  <c r="S21" i="7"/>
  <c r="T24" i="7"/>
  <c r="I24" i="11"/>
  <c r="H14" i="11"/>
  <c r="S14" i="7"/>
  <c r="I9" i="11"/>
  <c r="T9" i="7"/>
  <c r="S45" i="7"/>
  <c r="H45" i="11"/>
  <c r="H31" i="11"/>
  <c r="S31" i="7"/>
  <c r="S30" i="7"/>
  <c r="H30" i="11"/>
  <c r="H42" i="11"/>
  <c r="S42" i="7"/>
  <c r="S47" i="7"/>
  <c r="H47" i="11"/>
  <c r="I17" i="11"/>
  <c r="T17" i="7"/>
  <c r="T12" i="7"/>
  <c r="I12" i="11"/>
  <c r="K23" i="8"/>
  <c r="P23" i="7"/>
  <c r="E23" i="11"/>
  <c r="N23" i="8"/>
  <c r="K32" i="8"/>
  <c r="P32" i="7"/>
  <c r="E32" i="11"/>
  <c r="N32" i="8"/>
  <c r="K28" i="8"/>
  <c r="E28" i="11"/>
  <c r="P28" i="7"/>
  <c r="N28" i="8"/>
  <c r="Q28" i="8" s="1"/>
  <c r="K39" i="8"/>
  <c r="P39" i="7"/>
  <c r="E39" i="11"/>
  <c r="N39" i="8"/>
  <c r="Q39" i="8" s="1"/>
  <c r="Z33" i="8"/>
  <c r="Z33" i="11" s="1"/>
  <c r="X33" i="11"/>
  <c r="AA33" i="8"/>
  <c r="X29" i="11"/>
  <c r="AA29" i="8"/>
  <c r="AA29" i="11" s="1"/>
  <c r="Z29" i="8"/>
  <c r="Z29" i="11" s="1"/>
  <c r="S16" i="7"/>
  <c r="H16" i="11"/>
  <c r="X25" i="11"/>
  <c r="Z25" i="8"/>
  <c r="AA25" i="8"/>
  <c r="AA25" i="11" s="1"/>
  <c r="AA41" i="8"/>
  <c r="AA41" i="11" s="1"/>
  <c r="Z41" i="8"/>
  <c r="X41" i="11"/>
  <c r="AA34" i="8"/>
  <c r="X34" i="11"/>
  <c r="Z34" i="8"/>
  <c r="T21" i="7"/>
  <c r="I21" i="11"/>
  <c r="X24" i="11"/>
  <c r="AA24" i="8"/>
  <c r="AA24" i="11" s="1"/>
  <c r="Z24" i="8"/>
  <c r="H19" i="11"/>
  <c r="S19" i="7"/>
  <c r="T45" i="7"/>
  <c r="I45" i="11"/>
  <c r="H27" i="11"/>
  <c r="S27" i="7"/>
  <c r="AA10" i="8"/>
  <c r="AA10" i="11" s="1"/>
  <c r="Z10" i="8"/>
  <c r="Z10" i="11" s="1"/>
  <c r="X10" i="11"/>
  <c r="T6" i="7"/>
  <c r="I6" i="11"/>
  <c r="S7" i="7"/>
  <c r="H7" i="11"/>
  <c r="N7" i="8"/>
  <c r="X35" i="11"/>
  <c r="Z35" i="8"/>
  <c r="Z35" i="11" s="1"/>
  <c r="AA35" i="8"/>
  <c r="I47" i="11"/>
  <c r="T47" i="7"/>
  <c r="AA12" i="8"/>
  <c r="Z12" i="8"/>
  <c r="X12" i="11"/>
  <c r="H22" i="11"/>
  <c r="S22" i="7"/>
  <c r="H15" i="11"/>
  <c r="S15" i="7"/>
  <c r="K29" i="8"/>
  <c r="P29" i="7"/>
  <c r="E29" i="11"/>
  <c r="N29" i="8"/>
  <c r="Q29" i="8" s="1"/>
  <c r="K41" i="8"/>
  <c r="E41" i="11"/>
  <c r="P41" i="7"/>
  <c r="N41" i="8"/>
  <c r="K45" i="8"/>
  <c r="E45" i="11"/>
  <c r="P45" i="7"/>
  <c r="N45" i="8"/>
  <c r="Q45" i="8" s="1"/>
  <c r="K35" i="8"/>
  <c r="E35" i="11"/>
  <c r="P35" i="7"/>
  <c r="N35" i="8"/>
  <c r="I38" i="11"/>
  <c r="T38" i="7"/>
  <c r="X21" i="11"/>
  <c r="AA21" i="8"/>
  <c r="AA21" i="11" s="1"/>
  <c r="Z21" i="8"/>
  <c r="Z21" i="11" s="1"/>
  <c r="T14" i="7"/>
  <c r="I14" i="11"/>
  <c r="AA9" i="8"/>
  <c r="X9" i="11"/>
  <c r="Z9" i="8"/>
  <c r="Z9" i="11" s="1"/>
  <c r="I31" i="11"/>
  <c r="T31" i="7"/>
  <c r="H40" i="11"/>
  <c r="S40" i="7"/>
  <c r="I30" i="11"/>
  <c r="T30" i="7"/>
  <c r="T42" i="7"/>
  <c r="I42" i="11"/>
  <c r="Z6" i="8"/>
  <c r="X6" i="11"/>
  <c r="AA6" i="8"/>
  <c r="AA17" i="8"/>
  <c r="X17" i="11"/>
  <c r="Z17" i="8"/>
  <c r="Z17" i="11" s="1"/>
  <c r="I22" i="11"/>
  <c r="T22" i="7"/>
  <c r="K16" i="8"/>
  <c r="P16" i="7"/>
  <c r="E16" i="11"/>
  <c r="N16" i="8"/>
  <c r="K34" i="8"/>
  <c r="P34" i="7"/>
  <c r="E34" i="11"/>
  <c r="N34" i="8"/>
  <c r="Q34" i="8" s="1"/>
  <c r="K31" i="8"/>
  <c r="E31" i="11"/>
  <c r="P31" i="7"/>
  <c r="N31" i="8"/>
  <c r="K47" i="8"/>
  <c r="P47" i="7"/>
  <c r="E47" i="11"/>
  <c r="N47" i="8"/>
  <c r="T33" i="7"/>
  <c r="I33" i="11"/>
  <c r="H26" i="11"/>
  <c r="S26" i="7"/>
  <c r="X32" i="11"/>
  <c r="Z32" i="8"/>
  <c r="AA32" i="8"/>
  <c r="AA32" i="11" s="1"/>
  <c r="S37" i="7"/>
  <c r="H37" i="11"/>
  <c r="H11" i="11"/>
  <c r="S11" i="7"/>
  <c r="N11" i="8"/>
  <c r="Q11" i="8" s="1"/>
  <c r="H46" i="11"/>
  <c r="S46" i="7"/>
  <c r="X14" i="11"/>
  <c r="AA14" i="8"/>
  <c r="AA14" i="11" s="1"/>
  <c r="Z14" i="8"/>
  <c r="Z14" i="11" s="1"/>
  <c r="I19" i="11"/>
  <c r="T19" i="7"/>
  <c r="H28" i="11"/>
  <c r="S28" i="7"/>
  <c r="X45" i="11"/>
  <c r="Z45" i="8"/>
  <c r="AA45" i="8"/>
  <c r="AA45" i="11" s="1"/>
  <c r="I27" i="11"/>
  <c r="T27" i="7"/>
  <c r="I40" i="11"/>
  <c r="T40" i="7"/>
  <c r="T7" i="7"/>
  <c r="I7" i="11"/>
  <c r="Z47" i="8"/>
  <c r="Z47" i="11" s="1"/>
  <c r="AA47" i="8"/>
  <c r="X47" i="11"/>
  <c r="S13" i="7"/>
  <c r="H13" i="11"/>
  <c r="N13" i="8"/>
  <c r="Q13" i="8" s="1"/>
  <c r="H18" i="11"/>
  <c r="S18" i="7"/>
  <c r="X22" i="11"/>
  <c r="Z22" i="8"/>
  <c r="Z22" i="11" s="1"/>
  <c r="AA22" i="8"/>
  <c r="AA22" i="11" s="1"/>
  <c r="I15" i="11"/>
  <c r="T15" i="7"/>
  <c r="K25" i="8"/>
  <c r="E25" i="11"/>
  <c r="P25" i="7"/>
  <c r="N25" i="8"/>
  <c r="K21" i="8"/>
  <c r="E21" i="11"/>
  <c r="P21" i="7"/>
  <c r="N21" i="8"/>
  <c r="Q21" i="8" s="1"/>
  <c r="K27" i="8"/>
  <c r="E27" i="11"/>
  <c r="P27" i="7"/>
  <c r="N27" i="8"/>
  <c r="Q27" i="8" s="1"/>
  <c r="K17" i="8"/>
  <c r="P17" i="7"/>
  <c r="E17" i="11"/>
  <c r="N17" i="8"/>
  <c r="Q17" i="8" s="1"/>
  <c r="I46" i="11"/>
  <c r="T46" i="7"/>
  <c r="I28" i="11"/>
  <c r="T28" i="7"/>
  <c r="Z31" i="8"/>
  <c r="X31" i="11"/>
  <c r="AA31" i="8"/>
  <c r="AA31" i="11" s="1"/>
  <c r="X30" i="11"/>
  <c r="Z30" i="8"/>
  <c r="AA30" i="8"/>
  <c r="AA30" i="11" s="1"/>
  <c r="H20" i="11"/>
  <c r="S20" i="7"/>
  <c r="Z42" i="8"/>
  <c r="Z42" i="11" s="1"/>
  <c r="X42" i="11"/>
  <c r="AA42" i="8"/>
  <c r="AA42" i="11" s="1"/>
  <c r="S39" i="7"/>
  <c r="H39" i="11"/>
  <c r="AA15" i="8"/>
  <c r="X15" i="11"/>
  <c r="Z15" i="8"/>
  <c r="S36" i="7"/>
  <c r="H36" i="11"/>
  <c r="K33" i="8"/>
  <c r="E33" i="11"/>
  <c r="P33" i="7"/>
  <c r="N33" i="8"/>
  <c r="K46" i="8"/>
  <c r="E46" i="11"/>
  <c r="P46" i="7"/>
  <c r="N46" i="8"/>
  <c r="K40" i="8"/>
  <c r="E40" i="11"/>
  <c r="P40" i="7"/>
  <c r="N40" i="8"/>
  <c r="K18" i="8"/>
  <c r="P18" i="7"/>
  <c r="E18" i="11"/>
  <c r="N18" i="8"/>
  <c r="T37" i="7"/>
  <c r="I37" i="11"/>
  <c r="AA16" i="8"/>
  <c r="AA16" i="11" s="1"/>
  <c r="Z16" i="8"/>
  <c r="Z16" i="11" s="1"/>
  <c r="X16" i="11"/>
  <c r="H8" i="11"/>
  <c r="S8" i="7"/>
  <c r="N8" i="8"/>
  <c r="T26" i="7"/>
  <c r="I26" i="11"/>
  <c r="AA37" i="8"/>
  <c r="X37" i="11"/>
  <c r="Z37" i="8"/>
  <c r="H29" i="11"/>
  <c r="S29" i="7"/>
  <c r="I8" i="11"/>
  <c r="T8" i="7"/>
  <c r="I11" i="11"/>
  <c r="T11" i="7"/>
  <c r="X19" i="11"/>
  <c r="Z19" i="8"/>
  <c r="AA19" i="8"/>
  <c r="AA28" i="8"/>
  <c r="X28" i="11"/>
  <c r="Z28" i="8"/>
  <c r="X27" i="11"/>
  <c r="AA27" i="8"/>
  <c r="Z27" i="8"/>
  <c r="X40" i="11"/>
  <c r="Z40" i="8"/>
  <c r="Z40" i="11" s="1"/>
  <c r="AA40" i="8"/>
  <c r="AA40" i="11" s="1"/>
  <c r="T20" i="7"/>
  <c r="I20" i="11"/>
  <c r="S10" i="7"/>
  <c r="H10" i="11"/>
  <c r="N10" i="8"/>
  <c r="X7" i="11"/>
  <c r="AA7" i="8"/>
  <c r="AA7" i="11" s="1"/>
  <c r="Z7" i="8"/>
  <c r="Z7" i="11" s="1"/>
  <c r="T39" i="7"/>
  <c r="I39" i="11"/>
  <c r="H35" i="11"/>
  <c r="S35" i="7"/>
  <c r="I13" i="11"/>
  <c r="T13" i="7"/>
  <c r="I18" i="11"/>
  <c r="T18" i="7"/>
  <c r="K43" i="8"/>
  <c r="P43" i="7"/>
  <c r="E43" i="11"/>
  <c r="N43" i="8"/>
  <c r="K24" i="8"/>
  <c r="P24" i="7"/>
  <c r="E24" i="11"/>
  <c r="N24" i="8"/>
  <c r="K30" i="8"/>
  <c r="E30" i="11"/>
  <c r="P30" i="7"/>
  <c r="N30" i="8"/>
  <c r="K22" i="8"/>
  <c r="E22" i="11"/>
  <c r="P22" i="7"/>
  <c r="N22" i="8"/>
  <c r="X44" i="11"/>
  <c r="AA44" i="8"/>
  <c r="AA44" i="11" s="1"/>
  <c r="Z44" i="8"/>
  <c r="Z44" i="11" s="1"/>
  <c r="S23" i="7"/>
  <c r="H23" i="11"/>
  <c r="S44" i="7"/>
  <c r="H44" i="11"/>
  <c r="T23" i="7"/>
  <c r="I23" i="11"/>
  <c r="H25" i="11"/>
  <c r="S25" i="7"/>
  <c r="AA11" i="8"/>
  <c r="AA11" i="11" s="1"/>
  <c r="X11" i="11"/>
  <c r="Z11" i="8"/>
  <c r="Z11" i="11" s="1"/>
  <c r="I43" i="11"/>
  <c r="T43" i="7"/>
  <c r="X26" i="11"/>
  <c r="Z26" i="8"/>
  <c r="Z26" i="11" s="1"/>
  <c r="AA26" i="8"/>
  <c r="S5" i="7"/>
  <c r="H5" i="11"/>
  <c r="N5" i="8"/>
  <c r="H32" i="11"/>
  <c r="S32" i="7"/>
  <c r="Z46" i="8"/>
  <c r="Z46" i="11" s="1"/>
  <c r="X46" i="11"/>
  <c r="AA46" i="8"/>
  <c r="AA46" i="11" s="1"/>
  <c r="S9" i="7"/>
  <c r="H9" i="11"/>
  <c r="N9" i="8"/>
  <c r="X20" i="11"/>
  <c r="AA20" i="8"/>
  <c r="AA20" i="11" s="1"/>
  <c r="Z20" i="8"/>
  <c r="Z39" i="8"/>
  <c r="X39" i="11"/>
  <c r="AA39" i="8"/>
  <c r="H17" i="11"/>
  <c r="S17" i="7"/>
  <c r="T36" i="7"/>
  <c r="I36" i="11"/>
  <c r="K37" i="8"/>
  <c r="E37" i="11"/>
  <c r="P37" i="7"/>
  <c r="N37" i="8"/>
  <c r="K26" i="8"/>
  <c r="P26" i="7"/>
  <c r="E26" i="11"/>
  <c r="N26" i="8"/>
  <c r="Q26" i="8" s="1"/>
  <c r="K14" i="8"/>
  <c r="P14" i="7"/>
  <c r="E14" i="11"/>
  <c r="N14" i="8"/>
  <c r="K20" i="8"/>
  <c r="E20" i="11"/>
  <c r="P20" i="7"/>
  <c r="N20" i="8"/>
  <c r="K15" i="8"/>
  <c r="P15" i="7"/>
  <c r="E15" i="11"/>
  <c r="N15" i="8"/>
  <c r="Q15" i="8" s="1"/>
  <c r="I16" i="11"/>
  <c r="T16" i="7"/>
  <c r="S43" i="7"/>
  <c r="H43" i="11"/>
  <c r="Z38" i="8"/>
  <c r="Z38" i="11" s="1"/>
  <c r="X38" i="11"/>
  <c r="AA38" i="8"/>
  <c r="I29" i="11"/>
  <c r="T29" i="7"/>
  <c r="AA8" i="8"/>
  <c r="AA8" i="11" s="1"/>
  <c r="X8" i="11"/>
  <c r="Z8" i="8"/>
  <c r="Z8" i="11" s="1"/>
  <c r="T5" i="7"/>
  <c r="I5" i="11"/>
  <c r="H41" i="11"/>
  <c r="S41" i="7"/>
  <c r="S34" i="7"/>
  <c r="H34" i="11"/>
  <c r="S24" i="7"/>
  <c r="H24" i="11"/>
  <c r="T10" i="7"/>
  <c r="I10" i="11"/>
  <c r="S6" i="7"/>
  <c r="H6" i="11"/>
  <c r="N6" i="8"/>
  <c r="Q6" i="8" s="1"/>
  <c r="T35" i="7"/>
  <c r="I35" i="11"/>
  <c r="AA13" i="8"/>
  <c r="AA13" i="11" s="1"/>
  <c r="Z13" i="8"/>
  <c r="Z13" i="11" s="1"/>
  <c r="X13" i="11"/>
  <c r="Z18" i="8"/>
  <c r="X18" i="11"/>
  <c r="AA18" i="8"/>
  <c r="H12" i="11"/>
  <c r="S12" i="7"/>
  <c r="N12" i="8"/>
  <c r="Q12" i="8" s="1"/>
  <c r="Z36" i="8"/>
  <c r="Z36" i="11" s="1"/>
  <c r="AA36" i="8"/>
  <c r="AA36" i="11" s="1"/>
  <c r="X36" i="11"/>
  <c r="K44" i="8"/>
  <c r="E44" i="11"/>
  <c r="P44" i="7"/>
  <c r="N44" i="8"/>
  <c r="Q44" i="8" s="1"/>
  <c r="K38" i="8"/>
  <c r="P38" i="7"/>
  <c r="E38" i="11"/>
  <c r="N38" i="8"/>
  <c r="K19" i="8"/>
  <c r="E19" i="11"/>
  <c r="P19" i="7"/>
  <c r="N19" i="8"/>
  <c r="Q19" i="8" s="1"/>
  <c r="K42" i="8"/>
  <c r="P42" i="7"/>
  <c r="E42" i="11"/>
  <c r="N42" i="8"/>
  <c r="Q42" i="8" s="1"/>
  <c r="K36" i="8"/>
  <c r="P36" i="7"/>
  <c r="E36" i="11"/>
  <c r="N36" i="8"/>
  <c r="AC8" i="8" l="1"/>
  <c r="AC8" i="11" s="1"/>
  <c r="AC38" i="8"/>
  <c r="R7" i="7"/>
  <c r="G7" i="11"/>
  <c r="G9" i="11"/>
  <c r="R9" i="7"/>
  <c r="R8" i="7"/>
  <c r="G8" i="11"/>
  <c r="R6" i="7"/>
  <c r="G6" i="11"/>
  <c r="R5" i="7"/>
  <c r="G5" i="11"/>
  <c r="R13" i="7"/>
  <c r="G13" i="11"/>
  <c r="R10" i="7"/>
  <c r="G10" i="11"/>
  <c r="R12" i="7"/>
  <c r="G12" i="11"/>
  <c r="R11" i="7"/>
  <c r="G11" i="11"/>
  <c r="AD13" i="8"/>
  <c r="AD13" i="11" s="1"/>
  <c r="AC46" i="8"/>
  <c r="AC46" i="11" s="1"/>
  <c r="AD24" i="8"/>
  <c r="AF24" i="8" s="1"/>
  <c r="AF24" i="11" s="1"/>
  <c r="AC40" i="8"/>
  <c r="AC40" i="11" s="1"/>
  <c r="AD46" i="8"/>
  <c r="AF46" i="8" s="1"/>
  <c r="AF46" i="11" s="1"/>
  <c r="AD16" i="8"/>
  <c r="AC13" i="8"/>
  <c r="AC13" i="11" s="1"/>
  <c r="AD40" i="8"/>
  <c r="AD40" i="11" s="1"/>
  <c r="AD22" i="8"/>
  <c r="AF22" i="8" s="1"/>
  <c r="AF22" i="11" s="1"/>
  <c r="AC22" i="8"/>
  <c r="AC22" i="11" s="1"/>
  <c r="AC47" i="8"/>
  <c r="AE47" i="8" s="1"/>
  <c r="AE47" i="11" s="1"/>
  <c r="AD10" i="8"/>
  <c r="AF10" i="8" s="1"/>
  <c r="AF10" i="11" s="1"/>
  <c r="AC14" i="8"/>
  <c r="AC14" i="11" s="1"/>
  <c r="AC17" i="8"/>
  <c r="AC17" i="11" s="1"/>
  <c r="AC16" i="8"/>
  <c r="AC16" i="11" s="1"/>
  <c r="AC42" i="8"/>
  <c r="AE42" i="8" s="1"/>
  <c r="AE42" i="11" s="1"/>
  <c r="AC35" i="8"/>
  <c r="AC35" i="11" s="1"/>
  <c r="AD32" i="8"/>
  <c r="AD32" i="11" s="1"/>
  <c r="AD21" i="8"/>
  <c r="AD21" i="11" s="1"/>
  <c r="AC10" i="8"/>
  <c r="AC10" i="11" s="1"/>
  <c r="T10" i="8"/>
  <c r="N10" i="11"/>
  <c r="Y10" i="7"/>
  <c r="M15" i="11"/>
  <c r="S15" i="8"/>
  <c r="X15" i="7"/>
  <c r="X21" i="7"/>
  <c r="M21" i="11"/>
  <c r="S21" i="8"/>
  <c r="M26" i="11"/>
  <c r="X26" i="7"/>
  <c r="S26" i="8"/>
  <c r="X6" i="7"/>
  <c r="M6" i="11"/>
  <c r="S6" i="8"/>
  <c r="X27" i="7"/>
  <c r="S27" i="8"/>
  <c r="M27" i="11"/>
  <c r="X12" i="7"/>
  <c r="M12" i="11"/>
  <c r="S12" i="8"/>
  <c r="S45" i="8"/>
  <c r="M45" i="11"/>
  <c r="X45" i="7"/>
  <c r="G42" i="11"/>
  <c r="R42" i="7"/>
  <c r="O42" i="8"/>
  <c r="R38" i="7"/>
  <c r="G38" i="11"/>
  <c r="O38" i="8"/>
  <c r="R38" i="8" s="1"/>
  <c r="AD18" i="8"/>
  <c r="AA18" i="11"/>
  <c r="Q20" i="8"/>
  <c r="J20" i="11"/>
  <c r="U20" i="7"/>
  <c r="U5" i="7"/>
  <c r="J5" i="11"/>
  <c r="J22" i="11"/>
  <c r="U22" i="7"/>
  <c r="U24" i="7"/>
  <c r="J24" i="11"/>
  <c r="U36" i="7"/>
  <c r="J36" i="11"/>
  <c r="U19" i="7"/>
  <c r="J19" i="11"/>
  <c r="J44" i="11"/>
  <c r="U44" i="7"/>
  <c r="AC20" i="8"/>
  <c r="Z20" i="11"/>
  <c r="AD11" i="8"/>
  <c r="AC19" i="8"/>
  <c r="Z19" i="11"/>
  <c r="AD37" i="8"/>
  <c r="AA37" i="11"/>
  <c r="AC30" i="8"/>
  <c r="Z30" i="11"/>
  <c r="AD14" i="8"/>
  <c r="S11" i="8"/>
  <c r="X11" i="7"/>
  <c r="M11" i="11"/>
  <c r="G47" i="11"/>
  <c r="R47" i="7"/>
  <c r="O47" i="8"/>
  <c r="R34" i="7"/>
  <c r="G34" i="11"/>
  <c r="O34" i="8"/>
  <c r="Q35" i="8"/>
  <c r="J35" i="11"/>
  <c r="U35" i="7"/>
  <c r="Q41" i="8"/>
  <c r="J41" i="11"/>
  <c r="U41" i="7"/>
  <c r="AC12" i="8"/>
  <c r="Z12" i="11"/>
  <c r="AD34" i="8"/>
  <c r="AA34" i="11"/>
  <c r="AC45" i="8"/>
  <c r="Z45" i="11"/>
  <c r="AD12" i="8"/>
  <c r="AA12" i="11"/>
  <c r="G39" i="11"/>
  <c r="R39" i="7"/>
  <c r="O39" i="8"/>
  <c r="G32" i="11"/>
  <c r="R32" i="7"/>
  <c r="O32" i="8"/>
  <c r="R32" i="8" s="1"/>
  <c r="AD23" i="8"/>
  <c r="AA23" i="11"/>
  <c r="G20" i="11"/>
  <c r="R20" i="7"/>
  <c r="O20" i="8"/>
  <c r="G26" i="11"/>
  <c r="R26" i="7"/>
  <c r="O26" i="8"/>
  <c r="S17" i="8"/>
  <c r="M17" i="11"/>
  <c r="X17" i="7"/>
  <c r="AD20" i="8"/>
  <c r="AC26" i="8"/>
  <c r="AC44" i="8"/>
  <c r="G22" i="11"/>
  <c r="R22" i="7"/>
  <c r="O22" i="8"/>
  <c r="G24" i="11"/>
  <c r="R24" i="7"/>
  <c r="O24" i="8"/>
  <c r="AC7" i="8"/>
  <c r="AD27" i="8"/>
  <c r="AA27" i="11"/>
  <c r="M29" i="11"/>
  <c r="S29" i="8"/>
  <c r="X29" i="7"/>
  <c r="Q40" i="8"/>
  <c r="J40" i="11"/>
  <c r="U40" i="7"/>
  <c r="Q33" i="8"/>
  <c r="J33" i="11"/>
  <c r="U33" i="7"/>
  <c r="AD31" i="8"/>
  <c r="U17" i="7"/>
  <c r="J17" i="11"/>
  <c r="J21" i="11"/>
  <c r="U21" i="7"/>
  <c r="J11" i="11"/>
  <c r="U11" i="7"/>
  <c r="AD17" i="8"/>
  <c r="AA17" i="11"/>
  <c r="AC41" i="8"/>
  <c r="Z41" i="11"/>
  <c r="J28" i="11"/>
  <c r="U28" i="7"/>
  <c r="Q23" i="8"/>
  <c r="J23" i="11"/>
  <c r="U23" i="7"/>
  <c r="N6" i="11"/>
  <c r="T6" i="8"/>
  <c r="Y6" i="7"/>
  <c r="X44" i="7"/>
  <c r="M44" i="11"/>
  <c r="S44" i="8"/>
  <c r="AC27" i="8"/>
  <c r="Z27" i="11"/>
  <c r="AC15" i="8"/>
  <c r="Z15" i="11"/>
  <c r="R25" i="7"/>
  <c r="G25" i="11"/>
  <c r="O25" i="8"/>
  <c r="AD5" i="8"/>
  <c r="AA5" i="11"/>
  <c r="G44" i="11"/>
  <c r="R44" i="7"/>
  <c r="O44" i="8"/>
  <c r="K6" i="11"/>
  <c r="V6" i="7"/>
  <c r="AD38" i="8"/>
  <c r="AA38" i="11"/>
  <c r="U15" i="7"/>
  <c r="J15" i="11"/>
  <c r="J14" i="11"/>
  <c r="U14" i="7"/>
  <c r="Q37" i="8"/>
  <c r="U37" i="7"/>
  <c r="J37" i="11"/>
  <c r="AD26" i="8"/>
  <c r="AA26" i="11"/>
  <c r="J30" i="11"/>
  <c r="U30" i="7"/>
  <c r="Q43" i="8"/>
  <c r="J43" i="11"/>
  <c r="U43" i="7"/>
  <c r="AD7" i="8"/>
  <c r="Q8" i="8"/>
  <c r="J8" i="11"/>
  <c r="U8" i="7"/>
  <c r="AD15" i="8"/>
  <c r="AA15" i="11"/>
  <c r="AD47" i="8"/>
  <c r="AA47" i="11"/>
  <c r="S28" i="8"/>
  <c r="X28" i="7"/>
  <c r="M28" i="11"/>
  <c r="AC9" i="8"/>
  <c r="G35" i="11"/>
  <c r="R35" i="7"/>
  <c r="O35" i="8"/>
  <c r="G41" i="11"/>
  <c r="R41" i="7"/>
  <c r="O41" i="8"/>
  <c r="AD41" i="8"/>
  <c r="Q14" i="8"/>
  <c r="AC5" i="8"/>
  <c r="AE14" i="8"/>
  <c r="AE14" i="11" s="1"/>
  <c r="U16" i="7"/>
  <c r="J16" i="11"/>
  <c r="AD35" i="8"/>
  <c r="AA35" i="11"/>
  <c r="S19" i="8"/>
  <c r="X19" i="7"/>
  <c r="M19" i="11"/>
  <c r="R19" i="7"/>
  <c r="G19" i="11"/>
  <c r="O19" i="8"/>
  <c r="AC36" i="8"/>
  <c r="J6" i="11"/>
  <c r="U6" i="7"/>
  <c r="N9" i="11"/>
  <c r="T9" i="8"/>
  <c r="Y9" i="7"/>
  <c r="AC11" i="8"/>
  <c r="AC28" i="8"/>
  <c r="Z28" i="11"/>
  <c r="R8" i="8"/>
  <c r="V8" i="7"/>
  <c r="K8" i="11"/>
  <c r="X39" i="7"/>
  <c r="S39" i="8"/>
  <c r="M39" i="11"/>
  <c r="X13" i="7"/>
  <c r="M13" i="11"/>
  <c r="S13" i="8"/>
  <c r="R31" i="7"/>
  <c r="G31" i="11"/>
  <c r="O31" i="8"/>
  <c r="R16" i="7"/>
  <c r="G16" i="11"/>
  <c r="O16" i="8"/>
  <c r="R16" i="8" s="1"/>
  <c r="AC21" i="8"/>
  <c r="U45" i="7"/>
  <c r="J45" i="11"/>
  <c r="J29" i="11"/>
  <c r="U29" i="7"/>
  <c r="Q22" i="8"/>
  <c r="Y7" i="7"/>
  <c r="T7" i="8"/>
  <c r="N7" i="11"/>
  <c r="Q30" i="8"/>
  <c r="G27" i="11"/>
  <c r="R27" i="7"/>
  <c r="O27" i="8"/>
  <c r="Q31" i="8"/>
  <c r="U31" i="7"/>
  <c r="J31" i="11"/>
  <c r="AC6" i="8"/>
  <c r="Z6" i="11"/>
  <c r="AC24" i="8"/>
  <c r="Z24" i="11"/>
  <c r="Q16" i="8"/>
  <c r="S42" i="8"/>
  <c r="X42" i="7"/>
  <c r="M42" i="11"/>
  <c r="U38" i="7"/>
  <c r="J38" i="11"/>
  <c r="J12" i="11"/>
  <c r="U12" i="7"/>
  <c r="X34" i="7"/>
  <c r="S34" i="8"/>
  <c r="M34" i="11"/>
  <c r="AD8" i="8"/>
  <c r="AD39" i="8"/>
  <c r="AA39" i="11"/>
  <c r="V9" i="7"/>
  <c r="K9" i="11"/>
  <c r="Q5" i="8"/>
  <c r="AD44" i="8"/>
  <c r="G40" i="11"/>
  <c r="R40" i="7"/>
  <c r="O40" i="8"/>
  <c r="R40" i="8" s="1"/>
  <c r="G33" i="11"/>
  <c r="R33" i="7"/>
  <c r="O33" i="8"/>
  <c r="AC31" i="8"/>
  <c r="Z31" i="11"/>
  <c r="G17" i="11"/>
  <c r="R17" i="7"/>
  <c r="O17" i="8"/>
  <c r="R21" i="7"/>
  <c r="G21" i="11"/>
  <c r="O21" i="8"/>
  <c r="R13" i="8"/>
  <c r="K13" i="11"/>
  <c r="V13" i="7"/>
  <c r="U47" i="7"/>
  <c r="J47" i="11"/>
  <c r="J34" i="11"/>
  <c r="U34" i="7"/>
  <c r="K7" i="11"/>
  <c r="V7" i="7"/>
  <c r="G28" i="11"/>
  <c r="R28" i="7"/>
  <c r="O28" i="8"/>
  <c r="G23" i="11"/>
  <c r="R23" i="7"/>
  <c r="O23" i="8"/>
  <c r="Q38" i="8"/>
  <c r="AD43" i="8"/>
  <c r="AA43" i="11"/>
  <c r="AC18" i="8"/>
  <c r="Z18" i="11"/>
  <c r="G18" i="11"/>
  <c r="R18" i="7"/>
  <c r="O18" i="8"/>
  <c r="R18" i="8" s="1"/>
  <c r="G46" i="11"/>
  <c r="R46" i="7"/>
  <c r="O46" i="8"/>
  <c r="R46" i="8" s="1"/>
  <c r="R11" i="8"/>
  <c r="K11" i="11"/>
  <c r="V11" i="7"/>
  <c r="R36" i="7"/>
  <c r="G36" i="11"/>
  <c r="O36" i="8"/>
  <c r="V12" i="7"/>
  <c r="K12" i="11"/>
  <c r="U42" i="7"/>
  <c r="J42" i="11"/>
  <c r="AE8" i="8"/>
  <c r="AE8" i="11" s="1"/>
  <c r="AD36" i="8"/>
  <c r="Q24" i="8"/>
  <c r="AC38" i="11"/>
  <c r="AE38" i="8"/>
  <c r="AE38" i="11" s="1"/>
  <c r="G15" i="11"/>
  <c r="R15" i="7"/>
  <c r="O15" i="8"/>
  <c r="G14" i="11"/>
  <c r="R14" i="7"/>
  <c r="O14" i="8"/>
  <c r="R37" i="7"/>
  <c r="G37" i="11"/>
  <c r="O37" i="8"/>
  <c r="Q9" i="8"/>
  <c r="J9" i="11"/>
  <c r="U9" i="7"/>
  <c r="R5" i="8"/>
  <c r="K5" i="11"/>
  <c r="V5" i="7"/>
  <c r="G30" i="11"/>
  <c r="R30" i="7"/>
  <c r="O30" i="8"/>
  <c r="G43" i="11"/>
  <c r="R43" i="7"/>
  <c r="O43" i="8"/>
  <c r="Q10" i="8"/>
  <c r="J10" i="11"/>
  <c r="U10" i="7"/>
  <c r="AD28" i="8"/>
  <c r="AA28" i="11"/>
  <c r="AC37" i="8"/>
  <c r="Z37" i="11"/>
  <c r="Q18" i="8"/>
  <c r="U18" i="7"/>
  <c r="J18" i="11"/>
  <c r="Q46" i="8"/>
  <c r="U46" i="7"/>
  <c r="J46" i="11"/>
  <c r="Q36" i="8"/>
  <c r="AD42" i="8"/>
  <c r="AD30" i="8"/>
  <c r="U27" i="7"/>
  <c r="J27" i="11"/>
  <c r="Q25" i="8"/>
  <c r="J25" i="11"/>
  <c r="U25" i="7"/>
  <c r="U13" i="7"/>
  <c r="J13" i="11"/>
  <c r="AC32" i="8"/>
  <c r="Z32" i="11"/>
  <c r="AD9" i="8"/>
  <c r="AA9" i="11"/>
  <c r="Q7" i="8"/>
  <c r="U7" i="7"/>
  <c r="J7" i="11"/>
  <c r="AC34" i="8"/>
  <c r="Z34" i="11"/>
  <c r="AD25" i="8"/>
  <c r="AC29" i="8"/>
  <c r="AD33" i="8"/>
  <c r="AA33" i="11"/>
  <c r="U39" i="7"/>
  <c r="J39" i="11"/>
  <c r="Q32" i="8"/>
  <c r="J32" i="11"/>
  <c r="U32" i="7"/>
  <c r="Q47" i="8"/>
  <c r="Y12" i="7"/>
  <c r="N12" i="11"/>
  <c r="T12" i="8"/>
  <c r="J26" i="11"/>
  <c r="U26" i="7"/>
  <c r="AC39" i="8"/>
  <c r="Z39" i="11"/>
  <c r="V10" i="7"/>
  <c r="K10" i="11"/>
  <c r="AD19" i="8"/>
  <c r="AA19" i="11"/>
  <c r="AD16" i="11"/>
  <c r="AF16" i="8"/>
  <c r="AF16" i="11" s="1"/>
  <c r="AD45" i="8"/>
  <c r="AD6" i="8"/>
  <c r="AA6" i="11"/>
  <c r="G45" i="11"/>
  <c r="R45" i="7"/>
  <c r="O45" i="8"/>
  <c r="G29" i="11"/>
  <c r="R29" i="7"/>
  <c r="O29" i="8"/>
  <c r="AC25" i="8"/>
  <c r="Z25" i="11"/>
  <c r="AD29" i="8"/>
  <c r="AC33" i="8"/>
  <c r="AC43" i="8"/>
  <c r="AC23" i="8"/>
  <c r="AD46" i="11" l="1"/>
  <c r="AC42" i="11"/>
  <c r="AF40" i="8"/>
  <c r="AF40" i="11" s="1"/>
  <c r="AE46" i="8"/>
  <c r="AE46" i="11" s="1"/>
  <c r="AD10" i="11"/>
  <c r="AD22" i="11"/>
  <c r="AF13" i="8"/>
  <c r="AF13" i="11" s="1"/>
  <c r="AE10" i="8"/>
  <c r="AE10" i="11" s="1"/>
  <c r="AF21" i="8"/>
  <c r="AF21" i="11" s="1"/>
  <c r="AE40" i="8"/>
  <c r="AE40" i="11" s="1"/>
  <c r="AC47" i="11"/>
  <c r="AD24" i="11"/>
  <c r="AF32" i="8"/>
  <c r="AF32" i="11" s="1"/>
  <c r="AE22" i="8"/>
  <c r="AE22" i="11" s="1"/>
  <c r="AE16" i="8"/>
  <c r="AE16" i="11" s="1"/>
  <c r="AE13" i="8"/>
  <c r="AE13" i="11" s="1"/>
  <c r="AE17" i="8"/>
  <c r="AE17" i="11" s="1"/>
  <c r="AE35" i="8"/>
  <c r="AE35" i="11" s="1"/>
  <c r="T18" i="8"/>
  <c r="N18" i="11"/>
  <c r="Y18" i="7"/>
  <c r="T32" i="8"/>
  <c r="N32" i="11"/>
  <c r="Y32" i="7"/>
  <c r="N16" i="11"/>
  <c r="T16" i="8"/>
  <c r="Y16" i="7"/>
  <c r="N46" i="11"/>
  <c r="T46" i="8"/>
  <c r="Y46" i="7"/>
  <c r="M47" i="11"/>
  <c r="X47" i="7"/>
  <c r="S47" i="8"/>
  <c r="S38" i="8"/>
  <c r="M38" i="11"/>
  <c r="X38" i="7"/>
  <c r="AD8" i="11"/>
  <c r="AF8" i="8"/>
  <c r="AF8" i="11" s="1"/>
  <c r="V29" i="7"/>
  <c r="K29" i="11"/>
  <c r="R29" i="8"/>
  <c r="AD45" i="11"/>
  <c r="AF45" i="8"/>
  <c r="AF45" i="11" s="1"/>
  <c r="AE39" i="8"/>
  <c r="AE39" i="11" s="1"/>
  <c r="AC39" i="11"/>
  <c r="AD25" i="11"/>
  <c r="AF25" i="8"/>
  <c r="AF25" i="11" s="1"/>
  <c r="T40" i="8"/>
  <c r="Y40" i="7"/>
  <c r="N40" i="11"/>
  <c r="N11" i="11"/>
  <c r="Y11" i="7"/>
  <c r="T11" i="8"/>
  <c r="R23" i="8"/>
  <c r="V23" i="7"/>
  <c r="K23" i="11"/>
  <c r="S5" i="8"/>
  <c r="X5" i="7"/>
  <c r="M5" i="11"/>
  <c r="AC21" i="11"/>
  <c r="AE21" i="8"/>
  <c r="AE21" i="11" s="1"/>
  <c r="P9" i="11"/>
  <c r="AA9" i="7"/>
  <c r="M8" i="11"/>
  <c r="X8" i="7"/>
  <c r="S8" i="8"/>
  <c r="AD26" i="11"/>
  <c r="AF26" i="8"/>
  <c r="AF26" i="11" s="1"/>
  <c r="AF5" i="8"/>
  <c r="AF5" i="11" s="1"/>
  <c r="AD5" i="11"/>
  <c r="O44" i="11"/>
  <c r="Z44" i="7"/>
  <c r="X23" i="7"/>
  <c r="M23" i="11"/>
  <c r="S23" i="8"/>
  <c r="X33" i="7"/>
  <c r="S33" i="8"/>
  <c r="M33" i="11"/>
  <c r="AF27" i="8"/>
  <c r="AF27" i="11" s="1"/>
  <c r="AD27" i="11"/>
  <c r="AC44" i="11"/>
  <c r="AE44" i="8"/>
  <c r="AE44" i="11" s="1"/>
  <c r="AD23" i="11"/>
  <c r="AF23" i="8"/>
  <c r="AF23" i="11" s="1"/>
  <c r="AF12" i="8"/>
  <c r="AF12" i="11" s="1"/>
  <c r="AD12" i="11"/>
  <c r="R47" i="8"/>
  <c r="V47" i="7"/>
  <c r="K47" i="11"/>
  <c r="AC19" i="11"/>
  <c r="AE19" i="8"/>
  <c r="AE19" i="11" s="1"/>
  <c r="Z12" i="7"/>
  <c r="O12" i="11"/>
  <c r="AE25" i="8"/>
  <c r="AE25" i="11" s="1"/>
  <c r="AC25" i="11"/>
  <c r="AF9" i="8"/>
  <c r="AF9" i="11" s="1"/>
  <c r="AD9" i="11"/>
  <c r="S10" i="8"/>
  <c r="M10" i="11"/>
  <c r="X10" i="7"/>
  <c r="K33" i="11"/>
  <c r="V33" i="7"/>
  <c r="R33" i="8"/>
  <c r="S31" i="8"/>
  <c r="M31" i="11"/>
  <c r="X31" i="7"/>
  <c r="K35" i="11"/>
  <c r="V35" i="7"/>
  <c r="R35" i="8"/>
  <c r="R25" i="8"/>
  <c r="K25" i="11"/>
  <c r="V25" i="7"/>
  <c r="AC7" i="11"/>
  <c r="AE7" i="8"/>
  <c r="AE7" i="11" s="1"/>
  <c r="AC23" i="11"/>
  <c r="AE23" i="8"/>
  <c r="AE23" i="11" s="1"/>
  <c r="S32" i="8"/>
  <c r="X32" i="7"/>
  <c r="M32" i="11"/>
  <c r="AC34" i="11"/>
  <c r="AE34" i="8"/>
  <c r="AE34" i="11" s="1"/>
  <c r="AC32" i="11"/>
  <c r="AE32" i="8"/>
  <c r="AE32" i="11" s="1"/>
  <c r="AF30" i="8"/>
  <c r="AF30" i="11" s="1"/>
  <c r="AD30" i="11"/>
  <c r="S18" i="8"/>
  <c r="M18" i="11"/>
  <c r="X18" i="7"/>
  <c r="R43" i="8"/>
  <c r="K43" i="11"/>
  <c r="V43" i="7"/>
  <c r="Y5" i="7"/>
  <c r="N5" i="11"/>
  <c r="T5" i="8"/>
  <c r="AD36" i="11"/>
  <c r="AF36" i="8"/>
  <c r="AF36" i="11" s="1"/>
  <c r="V17" i="7"/>
  <c r="K17" i="11"/>
  <c r="R17" i="8"/>
  <c r="S16" i="8"/>
  <c r="M16" i="11"/>
  <c r="X16" i="7"/>
  <c r="R27" i="8"/>
  <c r="K27" i="11"/>
  <c r="V27" i="7"/>
  <c r="O19" i="11"/>
  <c r="Z19" i="7"/>
  <c r="X14" i="7"/>
  <c r="M14" i="11"/>
  <c r="S14" i="8"/>
  <c r="R24" i="8"/>
  <c r="K24" i="11"/>
  <c r="V24" i="7"/>
  <c r="R20" i="8"/>
  <c r="V20" i="7"/>
  <c r="K20" i="11"/>
  <c r="AC45" i="11"/>
  <c r="AE45" i="8"/>
  <c r="AE45" i="11" s="1"/>
  <c r="S35" i="8"/>
  <c r="X35" i="7"/>
  <c r="M35" i="11"/>
  <c r="AE30" i="8"/>
  <c r="AE30" i="11" s="1"/>
  <c r="AC30" i="11"/>
  <c r="R42" i="8"/>
  <c r="V42" i="7"/>
  <c r="K42" i="11"/>
  <c r="O34" i="11"/>
  <c r="Z34" i="7"/>
  <c r="Z13" i="7"/>
  <c r="O13" i="11"/>
  <c r="O28" i="11"/>
  <c r="Z28" i="7"/>
  <c r="AC26" i="11"/>
  <c r="AE26" i="8"/>
  <c r="AE26" i="11" s="1"/>
  <c r="AC43" i="11"/>
  <c r="AE43" i="8"/>
  <c r="AE43" i="11" s="1"/>
  <c r="K45" i="11"/>
  <c r="V45" i="7"/>
  <c r="R45" i="8"/>
  <c r="AA12" i="7"/>
  <c r="P12" i="11"/>
  <c r="AD42" i="11"/>
  <c r="AF42" i="8"/>
  <c r="AF42" i="11" s="1"/>
  <c r="R36" i="8"/>
  <c r="K36" i="11"/>
  <c r="V36" i="7"/>
  <c r="K46" i="11"/>
  <c r="V46" i="7"/>
  <c r="R28" i="8"/>
  <c r="V28" i="7"/>
  <c r="K28" i="11"/>
  <c r="M22" i="11"/>
  <c r="X22" i="7"/>
  <c r="S22" i="8"/>
  <c r="AC28" i="11"/>
  <c r="AE28" i="8"/>
  <c r="AE28" i="11" s="1"/>
  <c r="AD41" i="11"/>
  <c r="AF41" i="8"/>
  <c r="AF41" i="11" s="1"/>
  <c r="AF47" i="8"/>
  <c r="AF47" i="11" s="1"/>
  <c r="AD47" i="11"/>
  <c r="X37" i="7"/>
  <c r="M37" i="11"/>
  <c r="S37" i="8"/>
  <c r="X40" i="7"/>
  <c r="M40" i="11"/>
  <c r="S40" i="8"/>
  <c r="AF20" i="8"/>
  <c r="AF20" i="11" s="1"/>
  <c r="AD20" i="11"/>
  <c r="AD11" i="11"/>
  <c r="AF11" i="8"/>
  <c r="AF11" i="11" s="1"/>
  <c r="Z15" i="7"/>
  <c r="O15" i="11"/>
  <c r="AC29" i="11"/>
  <c r="AE29" i="8"/>
  <c r="AE29" i="11" s="1"/>
  <c r="S24" i="8"/>
  <c r="X24" i="7"/>
  <c r="M24" i="11"/>
  <c r="P7" i="11"/>
  <c r="AA7" i="7"/>
  <c r="K32" i="11"/>
  <c r="V32" i="7"/>
  <c r="AE33" i="8"/>
  <c r="AE33" i="11" s="1"/>
  <c r="AC33" i="11"/>
  <c r="S36" i="8"/>
  <c r="M36" i="11"/>
  <c r="X36" i="7"/>
  <c r="AE37" i="8"/>
  <c r="AE37" i="11" s="1"/>
  <c r="AC37" i="11"/>
  <c r="V15" i="7"/>
  <c r="K15" i="11"/>
  <c r="R15" i="8"/>
  <c r="AC18" i="11"/>
  <c r="AE18" i="8"/>
  <c r="AE18" i="11" s="1"/>
  <c r="K40" i="11"/>
  <c r="V40" i="7"/>
  <c r="AC24" i="11"/>
  <c r="AE24" i="8"/>
  <c r="AE24" i="11" s="1"/>
  <c r="R31" i="8"/>
  <c r="K31" i="11"/>
  <c r="V31" i="7"/>
  <c r="AE36" i="8"/>
  <c r="AE36" i="11" s="1"/>
  <c r="AC36" i="11"/>
  <c r="AF35" i="8"/>
  <c r="AF35" i="11" s="1"/>
  <c r="AD35" i="11"/>
  <c r="X43" i="7"/>
  <c r="S43" i="8"/>
  <c r="M43" i="11"/>
  <c r="R44" i="8"/>
  <c r="V44" i="7"/>
  <c r="K44" i="11"/>
  <c r="P6" i="11"/>
  <c r="AA6" i="7"/>
  <c r="AC41" i="11"/>
  <c r="AE41" i="8"/>
  <c r="AE41" i="11" s="1"/>
  <c r="R39" i="8"/>
  <c r="K39" i="11"/>
  <c r="V39" i="7"/>
  <c r="AC12" i="11"/>
  <c r="AE12" i="8"/>
  <c r="AE12" i="11" s="1"/>
  <c r="S20" i="8"/>
  <c r="X20" i="7"/>
  <c r="M20" i="11"/>
  <c r="O26" i="11"/>
  <c r="Z26" i="7"/>
  <c r="S25" i="8"/>
  <c r="M25" i="11"/>
  <c r="X25" i="7"/>
  <c r="V16" i="7"/>
  <c r="K16" i="11"/>
  <c r="AE5" i="8"/>
  <c r="AE5" i="11" s="1"/>
  <c r="AC5" i="11"/>
  <c r="AD38" i="11"/>
  <c r="AF38" i="8"/>
  <c r="AF38" i="11" s="1"/>
  <c r="AF19" i="8"/>
  <c r="AF19" i="11" s="1"/>
  <c r="AD19" i="11"/>
  <c r="AD29" i="11"/>
  <c r="AF29" i="8"/>
  <c r="AF29" i="11" s="1"/>
  <c r="S7" i="8"/>
  <c r="M7" i="11"/>
  <c r="X7" i="7"/>
  <c r="R30" i="8"/>
  <c r="V30" i="7"/>
  <c r="K30" i="11"/>
  <c r="M9" i="11"/>
  <c r="X9" i="7"/>
  <c r="S9" i="8"/>
  <c r="M30" i="11"/>
  <c r="X30" i="7"/>
  <c r="S30" i="8"/>
  <c r="Z39" i="7"/>
  <c r="O39" i="11"/>
  <c r="R19" i="8"/>
  <c r="K19" i="11"/>
  <c r="V19" i="7"/>
  <c r="AD15" i="11"/>
  <c r="AF15" i="8"/>
  <c r="AF15" i="11" s="1"/>
  <c r="AE15" i="8"/>
  <c r="AE15" i="11" s="1"/>
  <c r="AC15" i="11"/>
  <c r="AD31" i="11"/>
  <c r="AF31" i="8"/>
  <c r="AF31" i="11" s="1"/>
  <c r="Z29" i="7"/>
  <c r="O29" i="11"/>
  <c r="R22" i="8"/>
  <c r="K22" i="11"/>
  <c r="V22" i="7"/>
  <c r="R34" i="8"/>
  <c r="K34" i="11"/>
  <c r="V34" i="7"/>
  <c r="O11" i="11"/>
  <c r="Z11" i="7"/>
  <c r="AC20" i="11"/>
  <c r="AE20" i="8"/>
  <c r="AE20" i="11" s="1"/>
  <c r="Z27" i="7"/>
  <c r="O27" i="11"/>
  <c r="R14" i="8"/>
  <c r="K14" i="11"/>
  <c r="V14" i="7"/>
  <c r="Z42" i="7"/>
  <c r="O42" i="11"/>
  <c r="N8" i="11"/>
  <c r="T8" i="8"/>
  <c r="Y8" i="7"/>
  <c r="AD7" i="11"/>
  <c r="AF7" i="8"/>
  <c r="AF7" i="11" s="1"/>
  <c r="N38" i="11"/>
  <c r="T38" i="8"/>
  <c r="Y38" i="7"/>
  <c r="AD33" i="11"/>
  <c r="AF33" i="8"/>
  <c r="AF33" i="11" s="1"/>
  <c r="AD28" i="11"/>
  <c r="AF28" i="8"/>
  <c r="AF28" i="11" s="1"/>
  <c r="V37" i="7"/>
  <c r="K37" i="11"/>
  <c r="R37" i="8"/>
  <c r="V18" i="7"/>
  <c r="K18" i="11"/>
  <c r="AD43" i="11"/>
  <c r="AF43" i="8"/>
  <c r="AF43" i="11" s="1"/>
  <c r="Y13" i="7"/>
  <c r="N13" i="11"/>
  <c r="T13" i="8"/>
  <c r="AE31" i="8"/>
  <c r="AE31" i="11" s="1"/>
  <c r="AC31" i="11"/>
  <c r="AF39" i="8"/>
  <c r="AF39" i="11" s="1"/>
  <c r="AD39" i="11"/>
  <c r="AE6" i="8"/>
  <c r="AE6" i="11" s="1"/>
  <c r="AC6" i="11"/>
  <c r="AC11" i="11"/>
  <c r="AE11" i="8"/>
  <c r="AE11" i="11" s="1"/>
  <c r="V41" i="7"/>
  <c r="K41" i="11"/>
  <c r="R41" i="8"/>
  <c r="AC9" i="11"/>
  <c r="AE9" i="8"/>
  <c r="AE9" i="11" s="1"/>
  <c r="AD17" i="11"/>
  <c r="AF17" i="8"/>
  <c r="AF17" i="11" s="1"/>
  <c r="Z17" i="7"/>
  <c r="O17" i="11"/>
  <c r="AD34" i="11"/>
  <c r="AF34" i="8"/>
  <c r="AF34" i="11" s="1"/>
  <c r="AD14" i="11"/>
  <c r="AF14" i="8"/>
  <c r="AF14" i="11" s="1"/>
  <c r="AF37" i="8"/>
  <c r="AF37" i="11" s="1"/>
  <c r="AD37" i="11"/>
  <c r="AF18" i="8"/>
  <c r="AF18" i="11" s="1"/>
  <c r="AD18" i="11"/>
  <c r="AD6" i="11"/>
  <c r="AF6" i="8"/>
  <c r="AF6" i="11" s="1"/>
  <c r="M46" i="11"/>
  <c r="X46" i="7"/>
  <c r="S46" i="8"/>
  <c r="R21" i="8"/>
  <c r="K21" i="11"/>
  <c r="V21" i="7"/>
  <c r="AD44" i="11"/>
  <c r="AF44" i="8"/>
  <c r="AF44" i="11" s="1"/>
  <c r="AE27" i="8"/>
  <c r="AE27" i="11" s="1"/>
  <c r="AC27" i="11"/>
  <c r="R26" i="8"/>
  <c r="V26" i="7"/>
  <c r="K26" i="11"/>
  <c r="X41" i="7"/>
  <c r="S41" i="8"/>
  <c r="M41" i="11"/>
  <c r="K38" i="11"/>
  <c r="V38" i="7"/>
  <c r="Z45" i="7"/>
  <c r="O45" i="11"/>
  <c r="O6" i="11"/>
  <c r="Z6" i="7"/>
  <c r="O21" i="11"/>
  <c r="Z21" i="7"/>
  <c r="P10" i="11"/>
  <c r="AA10" i="7"/>
  <c r="T34" i="8" l="1"/>
  <c r="N34" i="11"/>
  <c r="Y34" i="7"/>
  <c r="Z22" i="7"/>
  <c r="O22" i="11"/>
  <c r="T20" i="8"/>
  <c r="N20" i="11"/>
  <c r="Y20" i="7"/>
  <c r="O10" i="11"/>
  <c r="Z10" i="7"/>
  <c r="Z8" i="7"/>
  <c r="O8" i="11"/>
  <c r="O38" i="11"/>
  <c r="Z38" i="7"/>
  <c r="P16" i="11"/>
  <c r="AA16" i="7"/>
  <c r="AA8" i="7"/>
  <c r="P8" i="11"/>
  <c r="O30" i="11"/>
  <c r="Z30" i="7"/>
  <c r="Y30" i="7"/>
  <c r="N30" i="11"/>
  <c r="T30" i="8"/>
  <c r="O25" i="11"/>
  <c r="Z25" i="7"/>
  <c r="T43" i="8"/>
  <c r="Y43" i="7"/>
  <c r="N43" i="11"/>
  <c r="Z5" i="7"/>
  <c r="O5" i="11"/>
  <c r="N29" i="11"/>
  <c r="Y29" i="7"/>
  <c r="T29" i="8"/>
  <c r="Z47" i="7"/>
  <c r="O47" i="11"/>
  <c r="Y41" i="7"/>
  <c r="T41" i="8"/>
  <c r="N41" i="11"/>
  <c r="T44" i="8"/>
  <c r="Y44" i="7"/>
  <c r="N44" i="11"/>
  <c r="Z36" i="7"/>
  <c r="O36" i="11"/>
  <c r="N36" i="11"/>
  <c r="Y36" i="7"/>
  <c r="T36" i="8"/>
  <c r="Z31" i="7"/>
  <c r="O31" i="11"/>
  <c r="AA40" i="7"/>
  <c r="P40" i="11"/>
  <c r="Z41" i="7"/>
  <c r="O41" i="11"/>
  <c r="T22" i="8"/>
  <c r="N22" i="11"/>
  <c r="Y22" i="7"/>
  <c r="T39" i="8"/>
  <c r="N39" i="11"/>
  <c r="Y39" i="7"/>
  <c r="N15" i="11"/>
  <c r="T15" i="8"/>
  <c r="Y15" i="7"/>
  <c r="Z24" i="7"/>
  <c r="O24" i="11"/>
  <c r="Z35" i="7"/>
  <c r="O35" i="11"/>
  <c r="N24" i="11"/>
  <c r="T24" i="8"/>
  <c r="Y24" i="7"/>
  <c r="T27" i="8"/>
  <c r="Y27" i="7"/>
  <c r="N27" i="11"/>
  <c r="Y33" i="7"/>
  <c r="T33" i="8"/>
  <c r="N33" i="11"/>
  <c r="T47" i="8"/>
  <c r="Y47" i="7"/>
  <c r="N47" i="11"/>
  <c r="T21" i="8"/>
  <c r="Y21" i="7"/>
  <c r="N21" i="11"/>
  <c r="Y37" i="7"/>
  <c r="N37" i="11"/>
  <c r="T37" i="8"/>
  <c r="P38" i="11"/>
  <c r="AA38" i="7"/>
  <c r="O9" i="11"/>
  <c r="Z9" i="7"/>
  <c r="Z7" i="7"/>
  <c r="O7" i="11"/>
  <c r="O43" i="11"/>
  <c r="Z43" i="7"/>
  <c r="T31" i="8"/>
  <c r="Y31" i="7"/>
  <c r="N31" i="11"/>
  <c r="Z40" i="7"/>
  <c r="O40" i="11"/>
  <c r="Z14" i="7"/>
  <c r="O14" i="11"/>
  <c r="P5" i="11"/>
  <c r="AA5" i="7"/>
  <c r="Z18" i="7"/>
  <c r="O18" i="11"/>
  <c r="T25" i="8"/>
  <c r="N25" i="11"/>
  <c r="Y25" i="7"/>
  <c r="Y23" i="7"/>
  <c r="N23" i="11"/>
  <c r="T23" i="8"/>
  <c r="AA32" i="7"/>
  <c r="P32" i="11"/>
  <c r="P13" i="11"/>
  <c r="AA13" i="7"/>
  <c r="Y28" i="7"/>
  <c r="N28" i="11"/>
  <c r="T28" i="8"/>
  <c r="O32" i="11"/>
  <c r="Z32" i="7"/>
  <c r="T35" i="8"/>
  <c r="Y35" i="7"/>
  <c r="N35" i="11"/>
  <c r="O33" i="11"/>
  <c r="Z33" i="7"/>
  <c r="AA11" i="7"/>
  <c r="P11" i="11"/>
  <c r="AA46" i="7"/>
  <c r="P46" i="11"/>
  <c r="T42" i="8"/>
  <c r="Y42" i="7"/>
  <c r="N42" i="11"/>
  <c r="O16" i="11"/>
  <c r="Z16" i="7"/>
  <c r="T19" i="8"/>
  <c r="N19" i="11"/>
  <c r="Y19" i="7"/>
  <c r="O20" i="11"/>
  <c r="Z20" i="7"/>
  <c r="N26" i="11"/>
  <c r="T26" i="8"/>
  <c r="Y26" i="7"/>
  <c r="O46" i="11"/>
  <c r="Z46" i="7"/>
  <c r="Y14" i="7"/>
  <c r="N14" i="11"/>
  <c r="T14" i="8"/>
  <c r="Z37" i="7"/>
  <c r="O37" i="11"/>
  <c r="Y45" i="7"/>
  <c r="T45" i="8"/>
  <c r="N45" i="11"/>
  <c r="T17" i="8"/>
  <c r="N17" i="11"/>
  <c r="Y17" i="7"/>
  <c r="Z23" i="7"/>
  <c r="O23" i="11"/>
  <c r="AA18" i="7"/>
  <c r="P18" i="11"/>
  <c r="AA39" i="7" l="1"/>
  <c r="P39" i="11"/>
  <c r="AA42" i="7"/>
  <c r="P42" i="11"/>
  <c r="AA25" i="7"/>
  <c r="P25" i="11"/>
  <c r="AA44" i="7"/>
  <c r="P44" i="11"/>
  <c r="AA30" i="7"/>
  <c r="P30" i="11"/>
  <c r="P21" i="11"/>
  <c r="AA21" i="7"/>
  <c r="P36" i="11"/>
  <c r="AA36" i="7"/>
  <c r="AA20" i="7"/>
  <c r="P20" i="11"/>
  <c r="P27" i="11"/>
  <c r="AA27" i="7"/>
  <c r="AA22" i="7"/>
  <c r="P22" i="11"/>
  <c r="AA41" i="7"/>
  <c r="P41" i="11"/>
  <c r="AA14" i="7"/>
  <c r="P14" i="11"/>
  <c r="AA45" i="7"/>
  <c r="P45" i="11"/>
  <c r="P19" i="11"/>
  <c r="AA19" i="7"/>
  <c r="AA23" i="7"/>
  <c r="P23" i="11"/>
  <c r="AA31" i="7"/>
  <c r="P31" i="11"/>
  <c r="P15" i="11"/>
  <c r="AA15" i="7"/>
  <c r="P28" i="11"/>
  <c r="AA28" i="7"/>
  <c r="P37" i="11"/>
  <c r="AA37" i="7"/>
  <c r="AA47" i="7"/>
  <c r="P47" i="11"/>
  <c r="AA24" i="7"/>
  <c r="P24" i="11"/>
  <c r="AA17" i="7"/>
  <c r="P17" i="11"/>
  <c r="P43" i="11"/>
  <c r="AA43" i="7"/>
  <c r="P35" i="11"/>
  <c r="AA35" i="7"/>
  <c r="P26" i="11"/>
  <c r="AA26" i="7"/>
  <c r="AA33" i="7"/>
  <c r="P33" i="11"/>
  <c r="AA29" i="7"/>
  <c r="P29" i="11"/>
  <c r="P34" i="11"/>
  <c r="AA34" i="7"/>
  <c r="AF23" i="9"/>
  <c r="AF52" i="9"/>
  <c r="AF50" i="9"/>
  <c r="AF48" i="9"/>
  <c r="AF61" i="9"/>
  <c r="AF66" i="9"/>
  <c r="AF70" i="9"/>
  <c r="AF31" i="9"/>
  <c r="AF36" i="9"/>
  <c r="AF54" i="9"/>
  <c r="AF6" i="9"/>
  <c r="AF84" i="9"/>
  <c r="AF55" i="9"/>
  <c r="AF29" i="9"/>
  <c r="AF19" i="9"/>
  <c r="AF17" i="9"/>
  <c r="AF8" i="9"/>
  <c r="AF35" i="9"/>
  <c r="AF64" i="9"/>
  <c r="AF39" i="9"/>
  <c r="AF13" i="9"/>
  <c r="AF67" i="9"/>
  <c r="AF73" i="9"/>
  <c r="AF34" i="9"/>
  <c r="AF32" i="9"/>
  <c r="AF18" i="9"/>
  <c r="AF83" i="9"/>
  <c r="AF81" i="9"/>
  <c r="AF28" i="9"/>
  <c r="AF12" i="9"/>
  <c r="AF33" i="9"/>
  <c r="AF16" i="9"/>
  <c r="AF82" i="9"/>
  <c r="AF44" i="9"/>
  <c r="AF30" i="9"/>
  <c r="AF46" i="9"/>
  <c r="AF78" i="9"/>
  <c r="AF60" i="9"/>
  <c r="AF58" i="9"/>
  <c r="AF15" i="9"/>
  <c r="AF76" i="9"/>
  <c r="AF10" i="9"/>
  <c r="AF80" i="9"/>
  <c r="AF47" i="9"/>
  <c r="AF21" i="9"/>
  <c r="AF45" i="9"/>
  <c r="AF65" i="9"/>
  <c r="AF63" i="9"/>
  <c r="AF37" i="9"/>
  <c r="AF27" i="9"/>
  <c r="AF79" i="9"/>
  <c r="AF53" i="9"/>
  <c r="AF74" i="9"/>
  <c r="AF49" i="9"/>
  <c r="AF24" i="9"/>
  <c r="AF77" i="9"/>
  <c r="AF71" i="9"/>
  <c r="AF42" i="9"/>
  <c r="AF40" i="9"/>
  <c r="AF51" i="9"/>
  <c r="AF38" i="9"/>
  <c r="AF56" i="9"/>
  <c r="AF72" i="9"/>
  <c r="AF43" i="9"/>
  <c r="AF26" i="9"/>
  <c r="AF22" i="9"/>
  <c r="AF41" i="9"/>
  <c r="AF75" i="9"/>
  <c r="AF59" i="9"/>
  <c r="AF11" i="9"/>
  <c r="AF9" i="9"/>
  <c r="AF7" i="9"/>
  <c r="AF68" i="9"/>
  <c r="AF25" i="9"/>
  <c r="AF69" i="9"/>
  <c r="AF20" i="9"/>
  <c r="AF14" i="9"/>
  <c r="AF57" i="9"/>
  <c r="AF5" i="9"/>
  <c r="AF6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DeeAudet</author>
  </authors>
  <commentList>
    <comment ref="P3" authorId="0" shapeId="0" xr:uid="{00000000-0006-0000-0000-000001000000}">
      <text>
        <r>
          <rPr>
            <b/>
            <sz val="9"/>
            <color indexed="81"/>
            <rFont val="Tahoma"/>
            <family val="2"/>
          </rPr>
          <t>(Inclusive of 1st 12 Month Escalation)</t>
        </r>
      </text>
    </comment>
    <comment ref="R3" authorId="0" shapeId="0" xr:uid="{00000000-0006-0000-0000-000002000000}">
      <text>
        <r>
          <rPr>
            <b/>
            <sz val="9"/>
            <color indexed="81"/>
            <rFont val="Tahoma"/>
            <family val="2"/>
          </rPr>
          <t>(Inclusive of 2nd 12 Month Escalation)</t>
        </r>
      </text>
    </comment>
    <comment ref="W3" authorId="0" shapeId="0" xr:uid="{00000000-0006-0000-0000-000003000000}">
      <text>
        <r>
          <rPr>
            <b/>
            <sz val="9"/>
            <color indexed="81"/>
            <rFont val="Tahoma"/>
            <family val="2"/>
          </rPr>
          <t>Max 156% O/H in Calculation</t>
        </r>
      </text>
    </comment>
    <comment ref="AE3" authorId="0" shapeId="0" xr:uid="{00000000-0006-0000-0000-000004000000}">
      <text>
        <r>
          <rPr>
            <b/>
            <sz val="9"/>
            <color indexed="81"/>
            <rFont val="Tahoma"/>
            <family val="2"/>
          </rPr>
          <t>(Inclusive of 1st 12 Month Escalation)</t>
        </r>
      </text>
    </comment>
    <comment ref="AF3" authorId="0" shapeId="0" xr:uid="{00000000-0006-0000-0000-000005000000}">
      <text>
        <r>
          <rPr>
            <b/>
            <sz val="9"/>
            <color indexed="81"/>
            <rFont val="Tahoma"/>
            <family val="2"/>
          </rPr>
          <t>(Inclusive of 2nd 12 Month Escalation)</t>
        </r>
      </text>
    </comment>
    <comment ref="AK3" authorId="0" shapeId="0" xr:uid="{00000000-0006-0000-0000-000006000000}">
      <text>
        <r>
          <rPr>
            <b/>
            <sz val="9"/>
            <color indexed="81"/>
            <rFont val="Tahoma"/>
            <family val="2"/>
          </rPr>
          <t>Max 156% O/H in Calculation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DeeAudet</author>
  </authors>
  <commentList>
    <comment ref="E3" authorId="0" shapeId="0" xr:uid="{00000000-0006-0000-0100-000001000000}">
      <text>
        <r>
          <rPr>
            <b/>
            <sz val="9"/>
            <color indexed="81"/>
            <rFont val="Tahoma"/>
            <family val="2"/>
          </rPr>
          <t>(Inclusive of 1st 12 Month Escalation)</t>
        </r>
      </text>
    </comment>
    <comment ref="G3" authorId="0" shapeId="0" xr:uid="{00000000-0006-0000-0100-000002000000}">
      <text>
        <r>
          <rPr>
            <b/>
            <sz val="9"/>
            <color indexed="81"/>
            <rFont val="Tahoma"/>
            <family val="2"/>
          </rPr>
          <t>(Inclusive of 2nd 12 Month Escalation)</t>
        </r>
      </text>
    </comment>
    <comment ref="L3" authorId="0" shapeId="0" xr:uid="{00000000-0006-0000-0100-000003000000}">
      <text>
        <r>
          <rPr>
            <b/>
            <sz val="9"/>
            <color indexed="81"/>
            <rFont val="Tahoma"/>
            <family val="2"/>
          </rPr>
          <t>Max 156% O/H in Calculation</t>
        </r>
      </text>
    </comment>
    <comment ref="T3" authorId="0" shapeId="0" xr:uid="{00000000-0006-0000-0100-000004000000}">
      <text>
        <r>
          <rPr>
            <b/>
            <sz val="9"/>
            <color indexed="81"/>
            <rFont val="Tahoma"/>
            <family val="2"/>
          </rPr>
          <t>(Inclusive of 1st 12 Month Escalation)</t>
        </r>
      </text>
    </comment>
    <comment ref="V3" authorId="0" shapeId="0" xr:uid="{00000000-0006-0000-0100-000005000000}">
      <text>
        <r>
          <rPr>
            <b/>
            <sz val="9"/>
            <color indexed="81"/>
            <rFont val="Tahoma"/>
            <family val="2"/>
          </rPr>
          <t>(Inclusive of 2nd 12 Month Escalation)</t>
        </r>
      </text>
    </comment>
    <comment ref="AB3" authorId="0" shapeId="0" xr:uid="{00000000-0006-0000-0100-000006000000}">
      <text>
        <r>
          <rPr>
            <b/>
            <sz val="9"/>
            <color indexed="81"/>
            <rFont val="Tahoma"/>
            <family val="2"/>
          </rPr>
          <t>Max 156% O/H in Calculation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DeeAudet</author>
  </authors>
  <commentList>
    <comment ref="Q1" authorId="0" shapeId="0" xr:uid="{00000000-0006-0000-0200-000001000000}">
      <text>
        <r>
          <rPr>
            <b/>
            <sz val="9"/>
            <color indexed="81"/>
            <rFont val="Tahoma"/>
            <family val="2"/>
          </rPr>
          <t>(Inclusive of 1st 12 Month Escalation)</t>
        </r>
      </text>
    </comment>
    <comment ref="S1" authorId="0" shapeId="0" xr:uid="{00000000-0006-0000-0200-000002000000}">
      <text>
        <r>
          <rPr>
            <b/>
            <sz val="9"/>
            <color indexed="81"/>
            <rFont val="Tahoma"/>
            <family val="2"/>
          </rPr>
          <t>(Inclusive of 2nd 12 Month Escalation)</t>
        </r>
      </text>
    </comment>
    <comment ref="X1" authorId="0" shapeId="0" xr:uid="{00000000-0006-0000-0200-000003000000}">
      <text>
        <r>
          <rPr>
            <b/>
            <sz val="9"/>
            <color indexed="81"/>
            <rFont val="Tahoma"/>
            <family val="2"/>
          </rPr>
          <t>Max 156% O/H in Calculation</t>
        </r>
      </text>
    </comment>
    <comment ref="AD1" authorId="0" shapeId="0" xr:uid="{00000000-0006-0000-0200-000004000000}">
      <text>
        <r>
          <rPr>
            <b/>
            <sz val="9"/>
            <color indexed="81"/>
            <rFont val="Tahoma"/>
            <family val="2"/>
          </rPr>
          <t>(Inclusive of 1st 12 Month Escalation)</t>
        </r>
      </text>
    </comment>
    <comment ref="AE1" authorId="0" shapeId="0" xr:uid="{00000000-0006-0000-0200-000005000000}">
      <text>
        <r>
          <rPr>
            <b/>
            <sz val="9"/>
            <color indexed="81"/>
            <rFont val="Tahoma"/>
            <family val="2"/>
          </rPr>
          <t>(Inclusive of 2nd 12 Month Escalation)</t>
        </r>
      </text>
    </comment>
    <comment ref="AJ1" authorId="0" shapeId="0" xr:uid="{00000000-0006-0000-0200-000006000000}">
      <text>
        <r>
          <rPr>
            <b/>
            <sz val="9"/>
            <color indexed="81"/>
            <rFont val="Tahoma"/>
            <family val="2"/>
          </rPr>
          <t>Max 156% O/H in Calculation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DeeAudet</author>
  </authors>
  <commentList>
    <comment ref="I3" authorId="0" shapeId="0" xr:uid="{00000000-0006-0000-0900-000001000000}">
      <text>
        <r>
          <rPr>
            <b/>
            <sz val="9"/>
            <color indexed="81"/>
            <rFont val="Tahoma"/>
            <family val="2"/>
          </rPr>
          <t>(Inclusive of 1st 12 Month Escalation)</t>
        </r>
      </text>
    </comment>
    <comment ref="K3" authorId="0" shapeId="0" xr:uid="{00000000-0006-0000-0900-000002000000}">
      <text>
        <r>
          <rPr>
            <b/>
            <sz val="9"/>
            <color indexed="81"/>
            <rFont val="Tahoma"/>
            <family val="2"/>
          </rPr>
          <t>(Inclusive of 2nd 12 Month Escalation)</t>
        </r>
      </text>
    </comment>
    <comment ref="P3" authorId="0" shapeId="0" xr:uid="{00000000-0006-0000-0900-000003000000}">
      <text>
        <r>
          <rPr>
            <b/>
            <sz val="9"/>
            <color indexed="81"/>
            <rFont val="Tahoma"/>
            <family val="2"/>
          </rPr>
          <t>Max 156% O/H in Calculation</t>
        </r>
      </text>
    </comment>
    <comment ref="V3" authorId="0" shapeId="0" xr:uid="{00000000-0006-0000-0900-000004000000}">
      <text>
        <r>
          <rPr>
            <b/>
            <sz val="9"/>
            <color indexed="81"/>
            <rFont val="Tahoma"/>
            <family val="2"/>
          </rPr>
          <t>(Inclusive of 1st 12 Month Escalation)</t>
        </r>
      </text>
    </comment>
    <comment ref="W3" authorId="0" shapeId="0" xr:uid="{00000000-0006-0000-0900-000005000000}">
      <text>
        <r>
          <rPr>
            <b/>
            <sz val="9"/>
            <color indexed="81"/>
            <rFont val="Tahoma"/>
            <family val="2"/>
          </rPr>
          <t>(Inclusive of 2nd 12 Month Escalation)</t>
        </r>
      </text>
    </comment>
    <comment ref="AB3" authorId="0" shapeId="0" xr:uid="{00000000-0006-0000-0900-000006000000}">
      <text>
        <r>
          <rPr>
            <b/>
            <sz val="9"/>
            <color indexed="81"/>
            <rFont val="Tahoma"/>
            <family val="2"/>
          </rPr>
          <t>Max 156% O/H in Calculation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<sst xmlns="http://schemas.openxmlformats.org/spreadsheetml/2006/main" count="1245" uniqueCount="722">
  <si>
    <t>Personnel Classification Staffing Roster</t>
  </si>
  <si>
    <t>RFP #:</t>
  </si>
  <si>
    <t xml:space="preserve">Prime: </t>
  </si>
  <si>
    <t>Preaward Date:</t>
  </si>
  <si>
    <t>HOME OFFICE</t>
  </si>
  <si>
    <t>FIELD OFFICE¹</t>
  </si>
  <si>
    <t>Ln #</t>
  </si>
  <si>
    <t>Firm Name</t>
  </si>
  <si>
    <t>Prime or Sub</t>
  </si>
  <si>
    <t>First Name</t>
  </si>
  <si>
    <t>Last Name</t>
  </si>
  <si>
    <t>Working Title</t>
  </si>
  <si>
    <t>Class</t>
  </si>
  <si>
    <t>Owner/Officer</t>
  </si>
  <si>
    <t>Key Personnel Per RFP</t>
  </si>
  <si>
    <t>Office 
Location
(City, State)</t>
  </si>
  <si>
    <t>Firm</t>
  </si>
  <si>
    <t>Class Title</t>
  </si>
  <si>
    <r>
      <rPr>
        <b/>
        <sz val="9"/>
        <color rgb="FF0066FF"/>
        <rFont val="Arial"/>
        <family val="2"/>
      </rPr>
      <t>Home Office</t>
    </r>
    <r>
      <rPr>
        <b/>
        <sz val="9"/>
        <rFont val="Arial"/>
        <family val="2"/>
      </rPr>
      <t xml:space="preserve">
Negotiated Rate 
(From Column K)</t>
    </r>
  </si>
  <si>
    <r>
      <rPr>
        <b/>
        <sz val="9"/>
        <color rgb="FF0066FF"/>
        <rFont val="Arial"/>
        <family val="2"/>
      </rPr>
      <t>Home Office</t>
    </r>
    <r>
      <rPr>
        <b/>
        <sz val="10"/>
        <rFont val="Arial"/>
        <family val="2"/>
      </rPr>
      <t xml:space="preserve">
Escalation for First 12 months</t>
    </r>
  </si>
  <si>
    <r>
      <rPr>
        <b/>
        <sz val="9"/>
        <color rgb="FF0066FF"/>
        <rFont val="Arial"/>
        <family val="2"/>
      </rPr>
      <t>Home Office</t>
    </r>
    <r>
      <rPr>
        <b/>
        <sz val="10"/>
        <rFont val="Arial"/>
        <family val="2"/>
      </rPr>
      <t xml:space="preserve">
Year 1
Total Wage Rate </t>
    </r>
  </si>
  <si>
    <r>
      <rPr>
        <b/>
        <sz val="9"/>
        <color rgb="FF0066FF"/>
        <rFont val="Arial"/>
        <family val="2"/>
      </rPr>
      <t>Home Office</t>
    </r>
    <r>
      <rPr>
        <b/>
        <sz val="10"/>
        <rFont val="Arial"/>
        <family val="2"/>
      </rPr>
      <t xml:space="preserve">
Escalation for Second 12 months</t>
    </r>
  </si>
  <si>
    <r>
      <rPr>
        <b/>
        <sz val="9"/>
        <color rgb="FF0066FF"/>
        <rFont val="Arial"/>
        <family val="2"/>
      </rPr>
      <t>Home Office</t>
    </r>
    <r>
      <rPr>
        <b/>
        <sz val="10"/>
        <rFont val="Arial"/>
        <family val="2"/>
      </rPr>
      <t xml:space="preserve">
Year 2
Total Wage Rate </t>
    </r>
  </si>
  <si>
    <r>
      <rPr>
        <b/>
        <sz val="9"/>
        <color rgb="FF0066FF"/>
        <rFont val="Arial"/>
        <family val="2"/>
      </rPr>
      <t>Home Office</t>
    </r>
    <r>
      <rPr>
        <b/>
        <sz val="10"/>
        <rFont val="Arial"/>
        <family val="2"/>
      </rPr>
      <t xml:space="preserve">
Overhead</t>
    </r>
    <r>
      <rPr>
        <b/>
        <sz val="10"/>
        <rFont val="Calibri"/>
        <family val="2"/>
      </rPr>
      <t>³</t>
    </r>
    <r>
      <rPr>
        <b/>
        <sz val="10"/>
        <rFont val="Arial"/>
        <family val="2"/>
      </rPr>
      <t xml:space="preserve">
Indirect Cost Rate</t>
    </r>
  </si>
  <si>
    <r>
      <rPr>
        <b/>
        <sz val="9"/>
        <color rgb="FF0066FF"/>
        <rFont val="Arial"/>
        <family val="2"/>
      </rPr>
      <t>Home Office</t>
    </r>
    <r>
      <rPr>
        <b/>
        <sz val="10"/>
        <rFont val="Arial"/>
        <family val="2"/>
      </rPr>
      <t xml:space="preserve">
Facilities Cost Cap</t>
    </r>
  </si>
  <si>
    <r>
      <rPr>
        <b/>
        <sz val="9"/>
        <color rgb="FF0066FF"/>
        <rFont val="Arial"/>
        <family val="2"/>
      </rPr>
      <t>Home Office</t>
    </r>
    <r>
      <rPr>
        <b/>
        <sz val="10"/>
        <rFont val="Arial"/>
        <family val="2"/>
      </rPr>
      <t xml:space="preserve">
Year 1
Base Wage Rate</t>
    </r>
  </si>
  <si>
    <r>
      <rPr>
        <b/>
        <sz val="9"/>
        <color rgb="FF0066FF"/>
        <rFont val="Arial"/>
        <family val="2"/>
      </rPr>
      <t>Home Office</t>
    </r>
    <r>
      <rPr>
        <b/>
        <sz val="10"/>
        <rFont val="Arial"/>
        <family val="2"/>
      </rPr>
      <t xml:space="preserve">
Year 2
Base Wage Rate</t>
    </r>
  </si>
  <si>
    <r>
      <rPr>
        <b/>
        <sz val="9"/>
        <color rgb="FF0066FF"/>
        <rFont val="Arial"/>
        <family val="2"/>
      </rPr>
      <t>Home Office</t>
    </r>
    <r>
      <rPr>
        <b/>
        <sz val="10"/>
        <rFont val="Arial"/>
        <family val="2"/>
      </rPr>
      <t xml:space="preserve">
Net Fee %</t>
    </r>
  </si>
  <si>
    <r>
      <rPr>
        <b/>
        <sz val="9"/>
        <color rgb="FF0066FF"/>
        <rFont val="Arial"/>
        <family val="2"/>
      </rPr>
      <t>Home Office</t>
    </r>
    <r>
      <rPr>
        <b/>
        <sz val="10"/>
        <rFont val="Arial"/>
        <family val="2"/>
      </rPr>
      <t xml:space="preserve">
Year 1
Fully Loaded Hourly Rate</t>
    </r>
  </si>
  <si>
    <r>
      <rPr>
        <b/>
        <sz val="9"/>
        <color rgb="FF0066FF"/>
        <rFont val="Arial"/>
        <family val="2"/>
      </rPr>
      <t>Home Office</t>
    </r>
    <r>
      <rPr>
        <b/>
        <sz val="10"/>
        <rFont val="Arial"/>
        <family val="2"/>
      </rPr>
      <t xml:space="preserve">
Year 2 
Fully Loaded Hourly Rate</t>
    </r>
  </si>
  <si>
    <r>
      <rPr>
        <b/>
        <sz val="9"/>
        <color rgb="FF0066FF"/>
        <rFont val="Arial"/>
        <family val="2"/>
      </rPr>
      <t xml:space="preserve">Home Office </t>
    </r>
    <r>
      <rPr>
        <b/>
        <sz val="9"/>
        <rFont val="Arial"/>
        <family val="2"/>
      </rPr>
      <t>Year 1
Overtime</t>
    </r>
    <r>
      <rPr>
        <b/>
        <sz val="9"/>
        <rFont val="Calibri"/>
        <family val="2"/>
      </rPr>
      <t>²</t>
    </r>
    <r>
      <rPr>
        <b/>
        <sz val="9"/>
        <rFont val="Arial"/>
        <family val="2"/>
      </rPr>
      <t xml:space="preserve"> Billable 
Wage Rate 
(If Applicable &amp; Approved)</t>
    </r>
  </si>
  <si>
    <r>
      <rPr>
        <b/>
        <sz val="9"/>
        <color rgb="FF0066FF"/>
        <rFont val="Arial"/>
        <family val="2"/>
      </rPr>
      <t xml:space="preserve">Home Office </t>
    </r>
    <r>
      <rPr>
        <b/>
        <sz val="9"/>
        <rFont val="Arial"/>
        <family val="2"/>
      </rPr>
      <t>Year 2
Overtime² Billable 
Wage Rate 
(If Applicable &amp; Approved)</t>
    </r>
  </si>
  <si>
    <r>
      <rPr>
        <b/>
        <sz val="9"/>
        <color rgb="FF009999"/>
        <rFont val="Arial"/>
        <family val="2"/>
      </rPr>
      <t>Field Office</t>
    </r>
    <r>
      <rPr>
        <b/>
        <sz val="9"/>
        <rFont val="Arial"/>
        <family val="2"/>
      </rPr>
      <t xml:space="preserve">
Negotiated Rate
(From Column L)</t>
    </r>
  </si>
  <si>
    <r>
      <rPr>
        <b/>
        <sz val="9"/>
        <color rgb="FF009999"/>
        <rFont val="Arial"/>
        <family val="2"/>
      </rPr>
      <t>Field Office</t>
    </r>
    <r>
      <rPr>
        <b/>
        <sz val="10"/>
        <rFont val="Arial"/>
        <family val="2"/>
      </rPr>
      <t xml:space="preserve">
Year 1
Total Wage Rate</t>
    </r>
  </si>
  <si>
    <r>
      <rPr>
        <b/>
        <sz val="9"/>
        <color rgb="FF009999"/>
        <rFont val="Arial"/>
        <family val="2"/>
      </rPr>
      <t>Field Office</t>
    </r>
    <r>
      <rPr>
        <b/>
        <sz val="10"/>
        <rFont val="Arial"/>
        <family val="2"/>
      </rPr>
      <t xml:space="preserve">
Year 2
Total Wage Rate</t>
    </r>
  </si>
  <si>
    <r>
      <rPr>
        <b/>
        <sz val="9"/>
        <color rgb="FF009999"/>
        <rFont val="Arial"/>
        <family val="2"/>
      </rPr>
      <t>Field Office</t>
    </r>
    <r>
      <rPr>
        <b/>
        <sz val="10"/>
        <rFont val="Arial"/>
        <family val="2"/>
      </rPr>
      <t xml:space="preserve">
Overhead</t>
    </r>
    <r>
      <rPr>
        <b/>
        <sz val="10"/>
        <rFont val="Calibri"/>
        <family val="2"/>
      </rPr>
      <t>³</t>
    </r>
    <r>
      <rPr>
        <b/>
        <sz val="10"/>
        <rFont val="Arial"/>
        <family val="2"/>
      </rPr>
      <t xml:space="preserve">
Indirect Cost Rate</t>
    </r>
  </si>
  <si>
    <r>
      <rPr>
        <b/>
        <sz val="9"/>
        <color rgb="FF009999"/>
        <rFont val="Arial"/>
        <family val="2"/>
      </rPr>
      <t>Field Office</t>
    </r>
    <r>
      <rPr>
        <b/>
        <sz val="10"/>
        <rFont val="Arial"/>
        <family val="2"/>
      </rPr>
      <t xml:space="preserve">
Facilities Cost Cap</t>
    </r>
  </si>
  <si>
    <r>
      <rPr>
        <b/>
        <sz val="9"/>
        <color rgb="FF009999"/>
        <rFont val="Arial"/>
        <family val="2"/>
      </rPr>
      <t>Field Office</t>
    </r>
    <r>
      <rPr>
        <b/>
        <sz val="10"/>
        <rFont val="Arial"/>
        <family val="2"/>
      </rPr>
      <t xml:space="preserve">
Year 1
Base Wage Rate</t>
    </r>
  </si>
  <si>
    <r>
      <rPr>
        <b/>
        <sz val="9"/>
        <color rgb="FF009999"/>
        <rFont val="Arial"/>
        <family val="2"/>
      </rPr>
      <t>Field Office</t>
    </r>
    <r>
      <rPr>
        <b/>
        <sz val="10"/>
        <rFont val="Arial"/>
        <family val="2"/>
      </rPr>
      <t xml:space="preserve">
Year 2
Base Wage Rate</t>
    </r>
  </si>
  <si>
    <r>
      <rPr>
        <b/>
        <sz val="9"/>
        <color rgb="FF009999"/>
        <rFont val="Arial"/>
        <family val="2"/>
      </rPr>
      <t>Field Office</t>
    </r>
    <r>
      <rPr>
        <b/>
        <sz val="10"/>
        <rFont val="Arial"/>
        <family val="2"/>
      </rPr>
      <t xml:space="preserve">
Net Fee %</t>
    </r>
  </si>
  <si>
    <r>
      <rPr>
        <b/>
        <sz val="9"/>
        <color rgb="FF009999"/>
        <rFont val="Arial"/>
        <family val="2"/>
      </rPr>
      <t>Field Office</t>
    </r>
    <r>
      <rPr>
        <b/>
        <sz val="10"/>
        <rFont val="Arial"/>
        <family val="2"/>
      </rPr>
      <t xml:space="preserve">
Year 1
Fully Loaded Hourly Rate</t>
    </r>
  </si>
  <si>
    <r>
      <rPr>
        <b/>
        <sz val="9"/>
        <color rgb="FF009999"/>
        <rFont val="Arial"/>
        <family val="2"/>
      </rPr>
      <t>Field Office</t>
    </r>
    <r>
      <rPr>
        <b/>
        <sz val="10"/>
        <rFont val="Arial"/>
        <family val="2"/>
      </rPr>
      <t xml:space="preserve">
Year 2
Fully Loaded Hourly Rate</t>
    </r>
  </si>
  <si>
    <r>
      <rPr>
        <b/>
        <sz val="9"/>
        <color rgb="FF009999"/>
        <rFont val="Arial"/>
        <family val="2"/>
      </rPr>
      <t>Field Office</t>
    </r>
    <r>
      <rPr>
        <b/>
        <sz val="9"/>
        <rFont val="Arial"/>
        <family val="2"/>
      </rPr>
      <t xml:space="preserve">
Year 1
Overtime</t>
    </r>
    <r>
      <rPr>
        <b/>
        <sz val="9"/>
        <rFont val="Calibri"/>
        <family val="2"/>
      </rPr>
      <t>²</t>
    </r>
    <r>
      <rPr>
        <b/>
        <sz val="9"/>
        <rFont val="Arial"/>
        <family val="2"/>
      </rPr>
      <t xml:space="preserve"> Billable
Wage Rate 
(If Applicable &amp; Approved)</t>
    </r>
  </si>
  <si>
    <r>
      <rPr>
        <b/>
        <sz val="9"/>
        <color rgb="FF009999"/>
        <rFont val="Arial"/>
        <family val="2"/>
      </rPr>
      <t>Field Office</t>
    </r>
    <r>
      <rPr>
        <b/>
        <sz val="9"/>
        <rFont val="Arial"/>
        <family val="2"/>
      </rPr>
      <t xml:space="preserve">
Year 2
Overtime² Billable
Wage Rate 
(If Applicable &amp; Approved)</t>
    </r>
  </si>
  <si>
    <t>Notes:</t>
  </si>
  <si>
    <t>1.  Field rate applies when staff are in the field and/or a field office environment full-time for a period of 12 months or greater.</t>
  </si>
  <si>
    <t>2.  Overtime rates:  Exempt Employees = Straight Time; Non-Exempt Employees = Fixed Billable Rate + 1/2 Total Direct Labor Rate.</t>
  </si>
  <si>
    <t>3.  The OH Rate is limited to 156% for OH rates that are over that. OH rates lower than 156% are calculated at the actual rate</t>
  </si>
  <si>
    <t>Classification and Wage Rate Summary</t>
  </si>
  <si>
    <t>FIELD OFFICE</t>
  </si>
  <si>
    <r>
      <rPr>
        <b/>
        <sz val="9"/>
        <color rgb="FF0066FF"/>
        <rFont val="Arial"/>
        <family val="2"/>
      </rPr>
      <t>Home Office</t>
    </r>
    <r>
      <rPr>
        <b/>
        <sz val="9"/>
        <rFont val="Arial"/>
        <family val="2"/>
      </rPr>
      <t xml:space="preserve">
</t>
    </r>
    <r>
      <rPr>
        <b/>
        <sz val="10"/>
        <rFont val="Arial"/>
        <family val="2"/>
      </rPr>
      <t>Negotiated Rate</t>
    </r>
  </si>
  <si>
    <r>
      <rPr>
        <b/>
        <sz val="9"/>
        <color rgb="FF0066FF"/>
        <rFont val="Arial"/>
        <family val="2"/>
      </rPr>
      <t>Home Office</t>
    </r>
    <r>
      <rPr>
        <b/>
        <sz val="10"/>
        <rFont val="Arial"/>
        <family val="2"/>
      </rPr>
      <t xml:space="preserve">
Overhead</t>
    </r>
    <r>
      <rPr>
        <b/>
        <sz val="10"/>
        <rFont val="Arial"/>
        <family val="2"/>
      </rPr>
      <t xml:space="preserve">
Indirect Cost Rate</t>
    </r>
  </si>
  <si>
    <r>
      <rPr>
        <b/>
        <sz val="9"/>
        <color rgb="FF0066FF"/>
        <rFont val="Arial"/>
        <family val="2"/>
      </rPr>
      <t xml:space="preserve">Home Office </t>
    </r>
    <r>
      <rPr>
        <b/>
        <sz val="9"/>
        <rFont val="Arial"/>
        <family val="2"/>
      </rPr>
      <t>Year 1
Overtime</t>
    </r>
    <r>
      <rPr>
        <b/>
        <sz val="9"/>
        <rFont val="Arial"/>
        <family val="2"/>
      </rPr>
      <t xml:space="preserve"> Billable 
Wage Rate 
(If Applicable &amp; Approved)</t>
    </r>
  </si>
  <si>
    <r>
      <rPr>
        <b/>
        <sz val="9"/>
        <color rgb="FF0066FF"/>
        <rFont val="Arial"/>
        <family val="2"/>
      </rPr>
      <t xml:space="preserve">Home Office </t>
    </r>
    <r>
      <rPr>
        <b/>
        <sz val="9"/>
        <rFont val="Arial"/>
        <family val="2"/>
      </rPr>
      <t>Year 2
Overtime Billable 
Wage Rate 
(If Applicable &amp; Approved)</t>
    </r>
  </si>
  <si>
    <r>
      <rPr>
        <b/>
        <sz val="9"/>
        <color rgb="FF009999"/>
        <rFont val="Arial"/>
        <family val="2"/>
      </rPr>
      <t>Field Office</t>
    </r>
    <r>
      <rPr>
        <b/>
        <sz val="9"/>
        <rFont val="Arial"/>
        <family val="2"/>
      </rPr>
      <t xml:space="preserve">
</t>
    </r>
    <r>
      <rPr>
        <b/>
        <sz val="10"/>
        <rFont val="Arial"/>
        <family val="2"/>
      </rPr>
      <t>Negotiated Rate</t>
    </r>
  </si>
  <si>
    <r>
      <rPr>
        <b/>
        <sz val="9"/>
        <color rgb="FF009999"/>
        <rFont val="Arial"/>
        <family val="2"/>
      </rPr>
      <t>Field Office</t>
    </r>
    <r>
      <rPr>
        <b/>
        <sz val="10"/>
        <rFont val="Arial"/>
        <family val="2"/>
      </rPr>
      <t xml:space="preserve">
Escalation for First 12 months</t>
    </r>
  </si>
  <si>
    <r>
      <rPr>
        <b/>
        <sz val="9"/>
        <color rgb="FF009999"/>
        <rFont val="Arial"/>
        <family val="2"/>
      </rPr>
      <t>Field Office</t>
    </r>
    <r>
      <rPr>
        <b/>
        <sz val="10"/>
        <rFont val="Arial"/>
        <family val="2"/>
      </rPr>
      <t xml:space="preserve">
Escalation for Second 12 months</t>
    </r>
  </si>
  <si>
    <r>
      <rPr>
        <b/>
        <sz val="9"/>
        <color rgb="FF009999"/>
        <rFont val="Arial"/>
        <family val="2"/>
      </rPr>
      <t>Field Office</t>
    </r>
    <r>
      <rPr>
        <b/>
        <sz val="10"/>
        <rFont val="Arial"/>
        <family val="2"/>
      </rPr>
      <t xml:space="preserve">
Overhead</t>
    </r>
    <r>
      <rPr>
        <b/>
        <sz val="10"/>
        <rFont val="Arial"/>
        <family val="2"/>
      </rPr>
      <t xml:space="preserve">
Indirect Cost Rate</t>
    </r>
  </si>
  <si>
    <r>
      <rPr>
        <b/>
        <sz val="9"/>
        <color rgb="FF009999"/>
        <rFont val="Arial"/>
        <family val="2"/>
      </rPr>
      <t>Field Office</t>
    </r>
    <r>
      <rPr>
        <b/>
        <sz val="9"/>
        <rFont val="Arial"/>
        <family val="2"/>
      </rPr>
      <t xml:space="preserve">
Year 1
Overtime</t>
    </r>
    <r>
      <rPr>
        <b/>
        <sz val="9"/>
        <rFont val="Arial"/>
        <family val="2"/>
      </rPr>
      <t xml:space="preserve"> Billable
Wage Rate 
(If Applicable &amp; Approved)</t>
    </r>
  </si>
  <si>
    <r>
      <rPr>
        <b/>
        <sz val="9"/>
        <color rgb="FF009999"/>
        <rFont val="Arial"/>
        <family val="2"/>
      </rPr>
      <t>Field Office</t>
    </r>
    <r>
      <rPr>
        <b/>
        <sz val="9"/>
        <rFont val="Arial"/>
        <family val="2"/>
      </rPr>
      <t xml:space="preserve">
Year 2
Overtime Billable
Wage Rate 
(If Applicable &amp; Approved)</t>
    </r>
  </si>
  <si>
    <t>Employee #</t>
  </si>
  <si>
    <t>Certified Payroll Hourly Rate</t>
  </si>
  <si>
    <t xml:space="preserve">No. of Years Experience in Discipline </t>
  </si>
  <si>
    <t>Licensure(s)
(as Req'd by State)</t>
  </si>
  <si>
    <t>State(s) Where Licensed</t>
  </si>
  <si>
    <t>Degree(s) / Certifications</t>
  </si>
  <si>
    <t>Comments / Justification</t>
  </si>
  <si>
    <r>
      <t xml:space="preserve">Home Office
</t>
    </r>
    <r>
      <rPr>
        <b/>
        <sz val="10"/>
        <rFont val="Arial"/>
        <family val="2"/>
      </rPr>
      <t>Negotiated Rate</t>
    </r>
  </si>
  <si>
    <r>
      <rPr>
        <b/>
        <sz val="9"/>
        <rFont val="Arial"/>
        <family val="2"/>
      </rPr>
      <t>Home Office</t>
    </r>
    <r>
      <rPr>
        <b/>
        <sz val="10"/>
        <rFont val="Arial"/>
        <family val="2"/>
      </rPr>
      <t xml:space="preserve">
Escalation for First 12 months</t>
    </r>
  </si>
  <si>
    <r>
      <rPr>
        <b/>
        <sz val="9"/>
        <rFont val="Arial"/>
        <family val="2"/>
      </rPr>
      <t>Home Office</t>
    </r>
    <r>
      <rPr>
        <b/>
        <sz val="10"/>
        <rFont val="Arial"/>
        <family val="2"/>
      </rPr>
      <t xml:space="preserve">
Year 1
Total Wage Rate </t>
    </r>
  </si>
  <si>
    <t>Home Office
Escalation for Second 12 months</t>
  </si>
  <si>
    <r>
      <rPr>
        <b/>
        <sz val="9"/>
        <rFont val="Arial"/>
        <family val="2"/>
      </rPr>
      <t>Home Office</t>
    </r>
    <r>
      <rPr>
        <b/>
        <sz val="10"/>
        <rFont val="Arial"/>
        <family val="2"/>
      </rPr>
      <t xml:space="preserve">
Year 2
Total Wage Rate </t>
    </r>
  </si>
  <si>
    <r>
      <rPr>
        <b/>
        <sz val="9"/>
        <rFont val="Arial"/>
        <family val="2"/>
      </rPr>
      <t>Home Office</t>
    </r>
    <r>
      <rPr>
        <b/>
        <sz val="10"/>
        <rFont val="Arial"/>
        <family val="2"/>
      </rPr>
      <t xml:space="preserve">
Overhead</t>
    </r>
    <r>
      <rPr>
        <b/>
        <sz val="10"/>
        <rFont val="Calibri"/>
        <family val="2"/>
      </rPr>
      <t>³</t>
    </r>
    <r>
      <rPr>
        <b/>
        <sz val="10"/>
        <rFont val="Arial"/>
        <family val="2"/>
      </rPr>
      <t xml:space="preserve">
Indirect Cost Rate</t>
    </r>
  </si>
  <si>
    <r>
      <rPr>
        <b/>
        <sz val="9"/>
        <rFont val="Arial"/>
        <family val="2"/>
      </rPr>
      <t>Home Office</t>
    </r>
    <r>
      <rPr>
        <b/>
        <sz val="10"/>
        <rFont val="Arial"/>
        <family val="2"/>
      </rPr>
      <t xml:space="preserve">
Facilities Cost Cap</t>
    </r>
  </si>
  <si>
    <r>
      <rPr>
        <b/>
        <sz val="9"/>
        <rFont val="Arial"/>
        <family val="2"/>
      </rPr>
      <t>Home Office</t>
    </r>
    <r>
      <rPr>
        <b/>
        <sz val="10"/>
        <rFont val="Arial"/>
        <family val="2"/>
      </rPr>
      <t xml:space="preserve">
Year 1
Base Wage Rate</t>
    </r>
  </si>
  <si>
    <r>
      <rPr>
        <b/>
        <sz val="9"/>
        <rFont val="Arial"/>
        <family val="2"/>
      </rPr>
      <t>Home Office</t>
    </r>
    <r>
      <rPr>
        <b/>
        <sz val="10"/>
        <rFont val="Arial"/>
        <family val="2"/>
      </rPr>
      <t xml:space="preserve">
Year 2
Base Wage Rate</t>
    </r>
  </si>
  <si>
    <r>
      <rPr>
        <b/>
        <sz val="9"/>
        <rFont val="Arial"/>
        <family val="2"/>
      </rPr>
      <t>Home Office</t>
    </r>
    <r>
      <rPr>
        <b/>
        <sz val="10"/>
        <rFont val="Arial"/>
        <family val="2"/>
      </rPr>
      <t xml:space="preserve">
Net Fee %</t>
    </r>
  </si>
  <si>
    <r>
      <rPr>
        <b/>
        <sz val="9"/>
        <rFont val="Arial"/>
        <family val="2"/>
      </rPr>
      <t>Home Office</t>
    </r>
    <r>
      <rPr>
        <b/>
        <sz val="10"/>
        <rFont val="Arial"/>
        <family val="2"/>
      </rPr>
      <t xml:space="preserve">
Year 1
Fully Loaded Hourly Rate</t>
    </r>
  </si>
  <si>
    <r>
      <rPr>
        <b/>
        <sz val="9"/>
        <rFont val="Arial"/>
        <family val="2"/>
      </rPr>
      <t>Home Office</t>
    </r>
    <r>
      <rPr>
        <b/>
        <sz val="10"/>
        <rFont val="Arial"/>
        <family val="2"/>
      </rPr>
      <t xml:space="preserve">
Year 2 
Fully Loaded Hourly Rate</t>
    </r>
  </si>
  <si>
    <r>
      <t>Home Office Year 1
Overtime</t>
    </r>
    <r>
      <rPr>
        <b/>
        <sz val="9"/>
        <rFont val="Calibri"/>
        <family val="2"/>
      </rPr>
      <t>²</t>
    </r>
    <r>
      <rPr>
        <b/>
        <sz val="9"/>
        <rFont val="Arial"/>
        <family val="2"/>
      </rPr>
      <t xml:space="preserve"> Billable 
Wage Rate 
(If Applicable &amp; Approved)</t>
    </r>
  </si>
  <si>
    <t>Home Office Year 2
Overtime² Billable 
Wage Rate 
(If Applicable &amp; Approved)</t>
  </si>
  <si>
    <r>
      <t xml:space="preserve">Field Office
</t>
    </r>
    <r>
      <rPr>
        <b/>
        <sz val="10"/>
        <rFont val="Arial"/>
        <family val="2"/>
      </rPr>
      <t>Negotiated Rate</t>
    </r>
  </si>
  <si>
    <r>
      <rPr>
        <b/>
        <sz val="9"/>
        <rFont val="Arial"/>
        <family val="2"/>
      </rPr>
      <t>Field Office</t>
    </r>
    <r>
      <rPr>
        <b/>
        <sz val="10"/>
        <rFont val="Arial"/>
        <family val="2"/>
      </rPr>
      <t xml:space="preserve">
Year 1
Total Wage Rate</t>
    </r>
  </si>
  <si>
    <r>
      <rPr>
        <b/>
        <sz val="9"/>
        <rFont val="Arial"/>
        <family val="2"/>
      </rPr>
      <t>Field Office</t>
    </r>
    <r>
      <rPr>
        <b/>
        <sz val="10"/>
        <rFont val="Arial"/>
        <family val="2"/>
      </rPr>
      <t xml:space="preserve">
Year 2
Total Wage Rate</t>
    </r>
  </si>
  <si>
    <r>
      <rPr>
        <b/>
        <sz val="9"/>
        <rFont val="Arial"/>
        <family val="2"/>
      </rPr>
      <t>Field Office</t>
    </r>
    <r>
      <rPr>
        <b/>
        <sz val="10"/>
        <rFont val="Arial"/>
        <family val="2"/>
      </rPr>
      <t xml:space="preserve">
Overhead</t>
    </r>
    <r>
      <rPr>
        <b/>
        <sz val="10"/>
        <rFont val="Calibri"/>
        <family val="2"/>
      </rPr>
      <t>³</t>
    </r>
    <r>
      <rPr>
        <b/>
        <sz val="10"/>
        <rFont val="Arial"/>
        <family val="2"/>
      </rPr>
      <t xml:space="preserve">
Indirect Cost Rate</t>
    </r>
  </si>
  <si>
    <r>
      <rPr>
        <b/>
        <sz val="9"/>
        <rFont val="Arial"/>
        <family val="2"/>
      </rPr>
      <t>Field Office</t>
    </r>
    <r>
      <rPr>
        <b/>
        <sz val="10"/>
        <rFont val="Arial"/>
        <family val="2"/>
      </rPr>
      <t xml:space="preserve">
Facilities Cost Cap</t>
    </r>
  </si>
  <si>
    <r>
      <rPr>
        <b/>
        <sz val="9"/>
        <rFont val="Arial"/>
        <family val="2"/>
      </rPr>
      <t>Field Office</t>
    </r>
    <r>
      <rPr>
        <b/>
        <sz val="10"/>
        <rFont val="Arial"/>
        <family val="2"/>
      </rPr>
      <t xml:space="preserve">
Year 1
Base Wage Rate</t>
    </r>
  </si>
  <si>
    <r>
      <rPr>
        <b/>
        <sz val="9"/>
        <rFont val="Arial"/>
        <family val="2"/>
      </rPr>
      <t>Field Office</t>
    </r>
    <r>
      <rPr>
        <b/>
        <sz val="10"/>
        <rFont val="Arial"/>
        <family val="2"/>
      </rPr>
      <t xml:space="preserve">
Year 2
Base Wage Rate</t>
    </r>
  </si>
  <si>
    <r>
      <rPr>
        <b/>
        <sz val="9"/>
        <rFont val="Arial"/>
        <family val="2"/>
      </rPr>
      <t>Field Office</t>
    </r>
    <r>
      <rPr>
        <b/>
        <sz val="10"/>
        <rFont val="Arial"/>
        <family val="2"/>
      </rPr>
      <t xml:space="preserve">
Net Fee %</t>
    </r>
  </si>
  <si>
    <r>
      <rPr>
        <b/>
        <sz val="9"/>
        <rFont val="Arial"/>
        <family val="2"/>
      </rPr>
      <t>Field Office</t>
    </r>
    <r>
      <rPr>
        <b/>
        <sz val="10"/>
        <rFont val="Arial"/>
        <family val="2"/>
      </rPr>
      <t xml:space="preserve">
Year 1
Fully Loaded Hourly Rate</t>
    </r>
  </si>
  <si>
    <r>
      <rPr>
        <b/>
        <sz val="9"/>
        <rFont val="Arial"/>
        <family val="2"/>
      </rPr>
      <t>Field Office</t>
    </r>
    <r>
      <rPr>
        <b/>
        <sz val="10"/>
        <rFont val="Arial"/>
        <family val="2"/>
      </rPr>
      <t xml:space="preserve">
Year 2
Fully Loaded Hourly Rate</t>
    </r>
  </si>
  <si>
    <r>
      <t>Field Office
Year 1
Overtime</t>
    </r>
    <r>
      <rPr>
        <b/>
        <sz val="9"/>
        <rFont val="Calibri"/>
        <family val="2"/>
      </rPr>
      <t>²</t>
    </r>
    <r>
      <rPr>
        <b/>
        <sz val="9"/>
        <rFont val="Arial"/>
        <family val="2"/>
      </rPr>
      <t xml:space="preserve"> Billable
Wage Rate 
(If Applicable &amp; Approved)</t>
    </r>
  </si>
  <si>
    <t>Field Office
Year 2
Overtime² Billable
Wage Rate 
(If Applicable &amp; Approved)</t>
  </si>
  <si>
    <t>Working Title requested in the RPF?</t>
  </si>
  <si>
    <t>Proposed Working Title
(Firm)</t>
  </si>
  <si>
    <t>Proposed Class
(Firm)</t>
  </si>
  <si>
    <t>PSPO Placement Agreement</t>
  </si>
  <si>
    <t>Working Title Round 1
 (PSPO)</t>
  </si>
  <si>
    <t>Class Round 1
(PSPO)</t>
  </si>
  <si>
    <t>Division Concur with Placement</t>
  </si>
  <si>
    <t>Working Title Round 1
 (Division)</t>
  </si>
  <si>
    <t>Class Round 1
(Division)</t>
  </si>
  <si>
    <t>VDOT Comments</t>
  </si>
  <si>
    <t>Firm Accept VDOT Revision?</t>
  </si>
  <si>
    <t>Working Title Round 1
 (Firm)</t>
  </si>
  <si>
    <t>Class Round 1
(Firm)</t>
  </si>
  <si>
    <t>Comments
(Firm)</t>
  </si>
  <si>
    <t>VDOT Concur with Placement Round 2</t>
  </si>
  <si>
    <t>Working Title Round 2
 (PSPO)</t>
  </si>
  <si>
    <t>Class Round 2
(PSPO)</t>
  </si>
  <si>
    <t>VDOT Comments Round 2</t>
  </si>
  <si>
    <t>Firm Final Input</t>
  </si>
  <si>
    <t>Working Title Round 2
 (Firm)</t>
  </si>
  <si>
    <t>Class Round 2
(Firm)</t>
  </si>
  <si>
    <t>Comments
(Firm)
Round 2</t>
  </si>
  <si>
    <t>PSPO Placement Agreement Final</t>
  </si>
  <si>
    <t>Accepted Working Title</t>
  </si>
  <si>
    <t>Accepted Class</t>
  </si>
  <si>
    <t>Best Fit</t>
  </si>
  <si>
    <t>RFP #</t>
  </si>
  <si>
    <t>Date of Award</t>
  </si>
  <si>
    <t>Contract #</t>
  </si>
  <si>
    <t>Division</t>
  </si>
  <si>
    <t>Type of Contract</t>
  </si>
  <si>
    <t>Materials</t>
  </si>
  <si>
    <t xml:space="preserve">INSTRUCTIONS FOR VDOT CONTRACT ADMINISTRATORS:  STAFF ADDITIONS / REMOVALS                                                                               </t>
  </si>
  <si>
    <t xml:space="preserve"> Form PSPO-205 Rev. 10/06/23</t>
  </si>
  <si>
    <r>
      <t xml:space="preserve">When a Prime needs to add staff to an existing contract, the Prime will contact Lead Division Contract Administrator and advise of an impending request for a staff addition </t>
    </r>
    <r>
      <rPr>
        <b/>
        <sz val="11"/>
        <rFont val="Arial"/>
        <family val="2"/>
      </rPr>
      <t>PRIOR</t>
    </r>
    <r>
      <rPr>
        <sz val="11"/>
        <rFont val="Arial"/>
        <family val="2"/>
      </rPr>
      <t xml:space="preserve"> to any work being conducted by the newly proposed staff.  The addition of staff to a contract should be driven by business needs and a justification will need to be provided to the Lead Division.  </t>
    </r>
  </si>
  <si>
    <t xml:space="preserve">Firms will also use this form to notify VDOT of any removals of staff from the contract, along with the reason for the removal in the "Comments / Justification" column.  Notifications using this form will need to be provided as soon as possible, and no later than the next billing cycle in which the removal is necessary.  </t>
  </si>
  <si>
    <t xml:space="preserve">The Prime will complete the form by filling ALL fields in the gray columns and blue colored cells for EACH staff person being requested for addition as well as any information on existing contract data.  </t>
  </si>
  <si>
    <t xml:space="preserve">The firm must select the 'best fit' classification by considering the staff person's role on the contract, qualifications, and factoring in hourly payroll rate.  Proposed staff should be aligned reasonably within rates in the proposed classification on the contract.   </t>
  </si>
  <si>
    <t xml:space="preserve">With the exception of licensure requirements, most experience criteria are preferred and not required. For example, confirm the following requirements are met: 
a. Check Engineer Class IV and above for PE requirements. 
    Firm may request an exception to VA PE requirement and propose staff holding PE License in state other than VA in class Engineer IV &amp; above; Insert exception
    request in "Comment / Justification"; Division may approve exception or may move staff to appropriate Technical Specialist class.    
b. Check Planner Engineer and Technical Specialist Classes for licensure requirements.  </t>
  </si>
  <si>
    <t>If Contract was awarded utilizing Standard Classifications, then Standard Classifications will continue to be used for any additions to the Standard Classifications.</t>
  </si>
  <si>
    <r>
      <rPr>
        <b/>
        <sz val="11"/>
        <color rgb="FF000000"/>
        <rFont val="Arial"/>
      </rPr>
      <t>If a firm requests a staff addition which requires a class not currently included in that firm's contracted classes</t>
    </r>
    <r>
      <rPr>
        <sz val="11"/>
        <color rgb="FF000000"/>
        <rFont val="Arial"/>
      </rPr>
      <t xml:space="preserve">, this will create a need for a Supplement Agreement which must be facilitated by a PSPO assigned Buyer.  If the class(es) do not exist on the contract, </t>
    </r>
    <r>
      <rPr>
        <b/>
        <sz val="11"/>
        <color rgb="FF000000"/>
        <rFont val="Arial"/>
      </rPr>
      <t>this form will NOT be used</t>
    </r>
    <r>
      <rPr>
        <sz val="11"/>
        <color rgb="FF000000"/>
        <rFont val="Arial"/>
      </rPr>
      <t xml:space="preserve">.  It will be necesary to complete the Pre-Award Staffing Roster - Form PSPO-202 and forward forward to Contract Administrator with any other necessary information for the Supplement Agreement.  </t>
    </r>
  </si>
  <si>
    <t xml:space="preserve">Firm(s) will need to provide certified payroll to verify the rate.  (A sample of payroll data may suffice if multiple positions being added).  Existing hourly rates on contract will not change due to the addition of staff.  </t>
  </si>
  <si>
    <t>Division and Firm will review, discuss, and agree upon the Class / Working Title for the newly proposed staff.  Additional columns are hidden and may used for multiple rounds of review.</t>
  </si>
  <si>
    <t>The first round of VDOT data entry and review will occur in the orange columns:
- Unhide columns W-AC
- Fill in the minimum and maximum individual hourly rates per class or standard classification from the finalized preaward package.
- Select if you agree with the firm's proposed selection by choosing "Yes" or "No"
        - If agree, the same working title (top of dropdown) or standard classification (bottom of dropdown) as the firm
        - If disagree, select the appropriate working title or standard classification and provide comment
- The class for a working title will autopopulate. If a standard classification, no class will populate and you can hide these columns.
- Fill in hourly rate for the selected class or standard classification (from the MOA)</t>
  </si>
  <si>
    <t>Upon completion, the file can be locked using the "Protect Sheet" to ensure no previously entered data is modified and returned to the firm for review. The prime will provide a response in the green columns.</t>
  </si>
  <si>
    <t xml:space="preserve">Once position and rates are finalized in previous columns:
-Select the accepted working title or standard classifitcation (class will autopopulate)
-Fill in date of acceptance, per position.  
-Send copy of completed form to your assigned Procurement Officer in PSPO.  </t>
  </si>
  <si>
    <t xml:space="preserve">INSTRUCTIONS FOR FIRMS:  STAFF ADDITIONS / REMOVALS                                                                               </t>
  </si>
  <si>
    <t xml:space="preserve">When a Prime needs to add staff to an existing contract, the Prime will contact Lead Division Contract Administrator and advise of an impending request for a staff addition PRIOR to any work being conducted by the newly proposed staff.  The addition of staff to a contract should be driven by business needs and a justification will need to be provided to the Lead Division.  </t>
  </si>
  <si>
    <t>The Prime firm is required to complete and return a SINGLE version of the file containing all the additional staff from the Prime and sub consultant firm(s).</t>
  </si>
  <si>
    <r>
      <t>Firms will also use this form to notify VDOT of</t>
    </r>
    <r>
      <rPr>
        <b/>
        <sz val="11"/>
        <rFont val="Arial"/>
        <family val="2"/>
      </rPr>
      <t xml:space="preserve"> any removals</t>
    </r>
    <r>
      <rPr>
        <sz val="11"/>
        <rFont val="Arial"/>
        <family val="2"/>
      </rPr>
      <t xml:space="preserve"> of staff from the contract along with the the reason for the removal in "Comments / Justification" column.  Notifications using this form will need to be provided as soon as possible, and no later than the next billing cycle in which the removal is necessary.  </t>
    </r>
  </si>
  <si>
    <t>ALL fields MUST be completed for each and every staff member including the payroll hourly rate. If the column is not applicable, complete with NA.</t>
  </si>
  <si>
    <t>The Prime firm is responsible for performing a quality check of all submittals, including the subconsultant submittals, to ensure all required information is included, such as:
a. Check Engineer Class IV and above for PE requirements. 
b. Check Planner Engineer and Technical Specialist Classes for licensure requirements. 
c. Ensure Degree / Certifications are completed for each &amp; every staff.  If none, do not leave blank but instead complete with NA.  
d. ALL fields must be completed.  (Critical for use with data analysis tools)</t>
  </si>
  <si>
    <t>Tab</t>
  </si>
  <si>
    <t>Instruction</t>
  </si>
  <si>
    <t>Team Additions Roster</t>
  </si>
  <si>
    <r>
      <t xml:space="preserve">In </t>
    </r>
    <r>
      <rPr>
        <b/>
        <sz val="11"/>
        <color theme="0" tint="-0.499984740745262"/>
        <rFont val="Arial"/>
        <family val="2"/>
      </rPr>
      <t xml:space="preserve">GREY </t>
    </r>
    <r>
      <rPr>
        <sz val="11"/>
        <rFont val="Arial"/>
        <family val="2"/>
      </rPr>
      <t>columns a</t>
    </r>
    <r>
      <rPr>
        <sz val="11"/>
        <color theme="1"/>
        <rFont val="Arial"/>
        <family val="2"/>
      </rPr>
      <t xml:space="preserve">nd </t>
    </r>
    <r>
      <rPr>
        <b/>
        <sz val="11"/>
        <color theme="6" tint="0.39997558519241921"/>
        <rFont val="Arial"/>
        <family val="2"/>
      </rPr>
      <t>BLUE</t>
    </r>
    <r>
      <rPr>
        <b/>
        <sz val="11"/>
        <color theme="6" tint="0.59999389629810485"/>
        <rFont val="Arial"/>
        <family val="2"/>
      </rPr>
      <t xml:space="preserve"> </t>
    </r>
    <r>
      <rPr>
        <sz val="11"/>
        <color theme="1"/>
        <rFont val="Arial"/>
        <family val="2"/>
      </rPr>
      <t>Cells
1. Input RFP number, Contract Number and Prime Name in Row 1
2. Input Firm Name(s) in Column A, then continue inputting data below in respective columns
3. Select Prime or Sub from dropdown list.
4. Enter First Name of individual.
5. Enter Last Name of individual.
6. Select Yes or No from dropdown list if listed individual is an Owner/Officer.
7. Enter Employee Number of individual.
8. Select Yes or No from dropdown list if individual is a Key Personnel replacement.
9. Select Yes or No from dropdown list if listed individual is an exempt employee. 
10. Enter Office Location (City, State).
11. Enter the individual’s number of years experience in discipline.
12. Select PE or EIT in Licensure(s) column. Additional or other credentials should be listed in the Degree(s)/Certifications column.
13. Enter State in which License of individual is issued.
14. Enter Degree(s)/Certifications of individual.
15. Select reason for change (New Hire, Increase Capacity, Expansion of Skillset, Other with comment, Removal of staff)
16. Enter the date the addition is requested.
17. Provide any comments or justifications regarding the proposed placement of an individual in a Working Title or Class. An explanation should be provided if there is any variance in experience or qualifications from that listed in the Working Title/Class Guide.
18. For each staff member, a Standard Classification OR Working Title (Class will autopopulate) should be selected that best meets the qualifications for each individual such as years of experience, education, licensure and intended responsibilities on this contract (see below Staff Placement Guidance for additional detail) and hourly payroll rate.  Staff members shall not be duplicated into multiple working titles.
19. Enter staff certified hourly payroll rate
20. Enter hourly rate of class per the contract</t>
    </r>
  </si>
  <si>
    <t>Pivot Table</t>
  </si>
  <si>
    <t>1. Utilize for Pivot table average rate analysis of positions
2. Refresh the content of the pivot tables by using the functions in the Excel menu for the Pivot Table Tool.</t>
  </si>
  <si>
    <t>For selection of Working Title (WT), a “best fit” type approach should be taken for each individual based on qualifications as not ALL factors will apply to ALL staff. Consider placement of staff based on years of experience (ie. fewer years = lower level of WT) but factor in education - certifications too (ie. more education / certs = higher level of WT).</t>
  </si>
  <si>
    <t>The Payroll hourly rate will be considered as a factor, but only after the “best fit” placement has been determined / attempted based on qualifications.  
a. Once you have made your WT - Class selections, review the data and consider adjusting as needed when factoring in the hourly rate of pay to better align the range of pay from the minimum to the maximum amounts.  
i. An example would be two staff with similar credentials that you placed in the same WT/Class but there is a $20+ difference in their hourly rate of pay.  You may consider moving one of these staff members to a lower or higher level of WT /Class with a similar hourly rate to achieve a closer range of pay.</t>
  </si>
  <si>
    <t>If it is necessary to place a staff member in WT/Class but they do not meet the typical qualifications, provide an explanation in the appropriate column.</t>
  </si>
  <si>
    <t xml:space="preserve">With the exception of licensure requirements, most experience criteria are preferred and not required. For example, confirm the following requirements are met: 
a. Check Engineer Class IV and above for PE requirements. 
    Firm may request an exception to VA PE requirement and propose staff holding PE License in state other than VA in class Engineer IV &amp;          
    above; Insert exception request in "Comment / Justification"; Division may approve exception or may move staff to appropriate Technical 
    Specialist class.    
b. Check Planner Engineer and Technical Specialist Classes for licensure requirements.  </t>
  </si>
  <si>
    <t xml:space="preserve">Firm will need to provide certified payroll to verify the rate.  (A sample of payroll data may suffice if multiple positions being added).  Existing hourly rates on contract will not change due to the addition of staff.  </t>
  </si>
  <si>
    <t>Once completed, return the spreadsheet to VDOT Contract Admin for review.</t>
  </si>
  <si>
    <t>If necessary, the second round of firm review will occur in the yellow columns:
- Enter the date of review at the top of this section
- Select if you agree with VDOT's revised selection by choosing "Yes", or "See Note"
        - If agree, select the same working title (top of dropdown) or standard classification (bottom of dropdown) as the VDOT
        - If disagree, select the appropriate working title or standard classification and provide comment
- The class will autopopulate
- Fill in hourly rate for the selected class or standard classification (from the MOA)
- Return to VDOT Contract Admin for review.</t>
  </si>
  <si>
    <t>Pre-Award Selected Team Staffing Roster - Proposed</t>
  </si>
  <si>
    <t xml:space="preserve">RFP #: </t>
  </si>
  <si>
    <t>Orange = Key Personnel</t>
  </si>
  <si>
    <t>Blue = Working Titles not identified in RFP</t>
  </si>
  <si>
    <t>Form PSPO-202 Rev. 08/01/22</t>
  </si>
  <si>
    <t>Exempt Employee</t>
  </si>
  <si>
    <t>Office Location
(City, State)</t>
  </si>
  <si>
    <r>
      <t xml:space="preserve">Comments / Justification 
</t>
    </r>
    <r>
      <rPr>
        <sz val="10"/>
        <color theme="1"/>
        <rFont val="Arial"/>
        <family val="2"/>
      </rPr>
      <t>Provide explanation of proposed placement, including any variance in experience or qualifications</t>
    </r>
  </si>
  <si>
    <t>Was this Working Title requested in the RPF?</t>
  </si>
  <si>
    <t>Staffing Roster - Personnel Changes to Existing Classifications</t>
  </si>
  <si>
    <t>Contract ID:</t>
  </si>
  <si>
    <t>Prime:</t>
  </si>
  <si>
    <t>Used for Feedback on Firm's Initial Placement</t>
  </si>
  <si>
    <t>Use for Feedback on Division's Placement</t>
  </si>
  <si>
    <t>Use for Accepted Placement</t>
  </si>
  <si>
    <t>Key Personnel Replacement</t>
  </si>
  <si>
    <t>Experience  
(Brief decription of experience and types of projects)</t>
  </si>
  <si>
    <t>Reason for Change</t>
  </si>
  <si>
    <t>Date of Request</t>
  </si>
  <si>
    <t>Hourly Rate for Class on Contract</t>
  </si>
  <si>
    <t>Minimum Hourly Rate in Class</t>
  </si>
  <si>
    <t>Maximum Hourly Rate in Class</t>
  </si>
  <si>
    <t>Hourly Rate for Class on Contract Div Round 1</t>
  </si>
  <si>
    <t>Class Round 1 
(Firm)</t>
  </si>
  <si>
    <t>Working Title Round 3
 (PSPO)</t>
  </si>
  <si>
    <t>Class Round 3 (PSPO)</t>
  </si>
  <si>
    <t>Date of Acceptance</t>
  </si>
  <si>
    <t>Average Rates of Initial Proposed Classes by Firm</t>
  </si>
  <si>
    <t>Average Rates of Revised Classes by Division #1</t>
  </si>
  <si>
    <t>Average Rates of Revised Classes by Firm #1</t>
  </si>
  <si>
    <t>Average Rates of Accepted Classes</t>
  </si>
  <si>
    <t>Average of Certified Payroll Hourly Rate</t>
  </si>
  <si>
    <t>Years Experience</t>
  </si>
  <si>
    <t>Count of Persons</t>
  </si>
  <si>
    <t>Max</t>
  </si>
  <si>
    <t>Min</t>
  </si>
  <si>
    <t>Max-Min
Pink &gt; 150% Spread</t>
  </si>
  <si>
    <t>Max-Min</t>
  </si>
  <si>
    <t>Added Working Titles</t>
  </si>
  <si>
    <t>(blank)</t>
  </si>
  <si>
    <t>Administrative Assistant</t>
  </si>
  <si>
    <t/>
  </si>
  <si>
    <t>Air &amp; Noise Specialist</t>
  </si>
  <si>
    <t xml:space="preserve"> </t>
  </si>
  <si>
    <t>Archaeologist</t>
  </si>
  <si>
    <t>Architectural Historian</t>
  </si>
  <si>
    <t>Bridge Health Monitoring Specialist</t>
  </si>
  <si>
    <t>CADD Technician</t>
  </si>
  <si>
    <t>Coating / Weld Inspector</t>
  </si>
  <si>
    <t>Complex Bridge Engineer</t>
  </si>
  <si>
    <t>Construction Inspection Coordinator</t>
  </si>
  <si>
    <t>Construction Inspector - Project Records Manager</t>
  </si>
  <si>
    <t>Construction Inspector</t>
  </si>
  <si>
    <t>Construction Inspector Signals</t>
  </si>
  <si>
    <t>Construction Manager</t>
  </si>
  <si>
    <t>Contract Manager</t>
  </si>
  <si>
    <t>Data Analyst</t>
  </si>
  <si>
    <t>Data Engineer</t>
  </si>
  <si>
    <t>Data Scientist</t>
  </si>
  <si>
    <t>Designer / Engineer / Planner Intern</t>
  </si>
  <si>
    <t>Designer / Engineer / Planner A</t>
  </si>
  <si>
    <t>Designer / Engineer / Planner B</t>
  </si>
  <si>
    <t>Designer / Engineer / Planner C</t>
  </si>
  <si>
    <t>Diver – Tender</t>
  </si>
  <si>
    <t>Diver Team Leader</t>
  </si>
  <si>
    <t>Electrical / Communications Engineer</t>
  </si>
  <si>
    <t>Electrical / Mechanical Technical Specialist</t>
  </si>
  <si>
    <t>Engineer Project Manager</t>
  </si>
  <si>
    <t>Engineering Technician</t>
  </si>
  <si>
    <t>Environmental  Compliance Inspector</t>
  </si>
  <si>
    <t>Environmental Document Writer</t>
  </si>
  <si>
    <t>Environmental Regulatory Specialist</t>
  </si>
  <si>
    <t>Environmental SME</t>
  </si>
  <si>
    <t>Environmental Specialist</t>
  </si>
  <si>
    <t>Environmental Technician</t>
  </si>
  <si>
    <t>Financial Specialist</t>
  </si>
  <si>
    <t>Geologist</t>
  </si>
  <si>
    <t>Geotechnical SME</t>
  </si>
  <si>
    <t>Geotechnical Engineer</t>
  </si>
  <si>
    <t>Geotechnical Specialist</t>
  </si>
  <si>
    <t>GIS Specialist</t>
  </si>
  <si>
    <t>GPR Technician</t>
  </si>
  <si>
    <t>Hydraulics Engineer</t>
  </si>
  <si>
    <t>In Plan Utilities</t>
  </si>
  <si>
    <t>Instrument Person</t>
  </si>
  <si>
    <t>ITS Engineer</t>
  </si>
  <si>
    <t>ITS Technician</t>
  </si>
  <si>
    <t>Landscape Architect</t>
  </si>
  <si>
    <t>Lead Planner</t>
  </si>
  <si>
    <t>Lead Planner Engineer</t>
  </si>
  <si>
    <t>Licensed Surveyor</t>
  </si>
  <si>
    <t>LIDAR Specialist</t>
  </si>
  <si>
    <t>Materials Engineer</t>
  </si>
  <si>
    <t>Materials Technician</t>
  </si>
  <si>
    <t>Modeler</t>
  </si>
  <si>
    <t>Natural Resource Scientist</t>
  </si>
  <si>
    <t>NDT Technician</t>
  </si>
  <si>
    <t>Network &amp; Systems Engineer</t>
  </si>
  <si>
    <t>Project Controls Engineer</t>
  </si>
  <si>
    <t>Project Controls Specialist</t>
  </si>
  <si>
    <t>Public Relations Specialist</t>
  </si>
  <si>
    <t>Remote Pilot (UAS)</t>
  </si>
  <si>
    <t>Researcher</t>
  </si>
  <si>
    <t>Responsible Charge Engineer</t>
  </si>
  <si>
    <t>River Mechanics Engineer</t>
  </si>
  <si>
    <t>Roadway Engineer</t>
  </si>
  <si>
    <t>Rod Person</t>
  </si>
  <si>
    <t>S&amp;B Inspection Team Leader</t>
  </si>
  <si>
    <t>S&amp;B Inspector</t>
  </si>
  <si>
    <t>Scanner Field Technician</t>
  </si>
  <si>
    <t>Signals Engineer</t>
  </si>
  <si>
    <t>Structure &amp; Bridge Engineer</t>
  </si>
  <si>
    <t>SUE Crew Chief</t>
  </si>
  <si>
    <t>SUE Engineer</t>
  </si>
  <si>
    <t>SUE Field Technician</t>
  </si>
  <si>
    <t>SUE Specialist</t>
  </si>
  <si>
    <t>Survey Crew Chief</t>
  </si>
  <si>
    <t>Survey Photogrammetrist</t>
  </si>
  <si>
    <t>Survey Technician</t>
  </si>
  <si>
    <t>Task Lead</t>
  </si>
  <si>
    <t>Technical Project Manager</t>
  </si>
  <si>
    <t>Traffic / ITS Specialist</t>
  </si>
  <si>
    <t>Traffic Engineer</t>
  </si>
  <si>
    <t>Negotiations Summary</t>
  </si>
  <si>
    <t>PRIME:</t>
  </si>
  <si>
    <t>Negotiations -</t>
  </si>
  <si>
    <t>(DATE)</t>
  </si>
  <si>
    <t>Rate fo this CLASS acceptable to VDOT; please indicate acceptance in CLASS row*</t>
  </si>
  <si>
    <t>Avg higher than preferred rate; agency willing to accept, please indicate acceptance in CLASS row*</t>
  </si>
  <si>
    <t>Rate higher than fair &amp; reasonable rate; please provide new rate in CLASS row*         *Enter Accept or new $ rate on row for CLASS not on rows for inidividual staff level</t>
  </si>
  <si>
    <t>ACCEPT / NEW Proposed Rate for 
CLASS 
by Firm</t>
  </si>
  <si>
    <t>Notes for Firm by VDOT</t>
  </si>
  <si>
    <t>Notes FROM Firm</t>
  </si>
  <si>
    <r>
      <t xml:space="preserve">VDOT Counteroffer
</t>
    </r>
    <r>
      <rPr>
        <b/>
        <sz val="11"/>
        <color rgb="FFFF0000"/>
        <rFont val="Arial"/>
        <family val="2"/>
      </rPr>
      <t>(DATE)</t>
    </r>
  </si>
  <si>
    <r>
      <t xml:space="preserve">Firm Response
</t>
    </r>
    <r>
      <rPr>
        <b/>
        <sz val="11"/>
        <color rgb="FFFF0000"/>
        <rFont val="Arial"/>
        <family val="2"/>
      </rPr>
      <t>(DATE)</t>
    </r>
  </si>
  <si>
    <t>Additional Comments</t>
  </si>
  <si>
    <r>
      <t xml:space="preserve">VDOT 2nd Counteroffer </t>
    </r>
    <r>
      <rPr>
        <b/>
        <sz val="11"/>
        <color rgb="FFFF0000"/>
        <rFont val="Arial"/>
        <family val="2"/>
      </rPr>
      <t>(DATE)</t>
    </r>
  </si>
  <si>
    <t>Additional Comments by VDOT</t>
  </si>
  <si>
    <t>Additional Comments FROM Firm</t>
  </si>
  <si>
    <r>
      <t xml:space="preserve">Agreed Upon Rate </t>
    </r>
    <r>
      <rPr>
        <b/>
        <sz val="11"/>
        <color rgb="FFFF0000"/>
        <rFont val="Arial"/>
        <family val="2"/>
      </rPr>
      <t>(DATE)</t>
    </r>
  </si>
  <si>
    <r>
      <t>FIRM ACCEPTANCE - FINAL</t>
    </r>
    <r>
      <rPr>
        <b/>
        <sz val="11"/>
        <color rgb="FFFF0000"/>
        <rFont val="Arial"/>
        <family val="2"/>
      </rPr>
      <t xml:space="preserve"> (DATE)</t>
    </r>
  </si>
  <si>
    <t>PRIME</t>
  </si>
  <si>
    <t>SUB1</t>
  </si>
  <si>
    <t>SUB2</t>
  </si>
  <si>
    <t>SUB3</t>
  </si>
  <si>
    <t>SUB4</t>
  </si>
  <si>
    <t>SUB5</t>
  </si>
  <si>
    <t>SUB6</t>
  </si>
  <si>
    <t>SUB7</t>
  </si>
  <si>
    <t>SUB8</t>
  </si>
  <si>
    <t>SUB9</t>
  </si>
  <si>
    <t>SUB10</t>
  </si>
  <si>
    <t>For Use In Negotiation Phase</t>
  </si>
  <si>
    <t>Date:</t>
  </si>
  <si>
    <t xml:space="preserve">Date: </t>
  </si>
  <si>
    <t>Firm/Working Title</t>
  </si>
  <si>
    <t>Average Rate</t>
  </si>
  <si>
    <t>VDOT Proposed Rate for Working Title</t>
  </si>
  <si>
    <t>Firm 
Proposed Rate for Working Title</t>
  </si>
  <si>
    <t>Accepted Rate for Class</t>
  </si>
  <si>
    <t>Escalation for First 12 months</t>
  </si>
  <si>
    <t xml:space="preserve">YR 1 / Total Wage Rate </t>
  </si>
  <si>
    <t>Escalation for Second 12 months</t>
  </si>
  <si>
    <t xml:space="preserve">YR 2 / Total Wage Rate </t>
  </si>
  <si>
    <t>Indirect Cost Rate</t>
  </si>
  <si>
    <t>Facilities Cost Cap</t>
  </si>
  <si>
    <t>YR 1 / Base Wage Rate</t>
  </si>
  <si>
    <t>YR 2 / Base Wage Rate</t>
  </si>
  <si>
    <t>Net Fee %</t>
  </si>
  <si>
    <t>YR 1 / Fully Loaded Hourly Rate</t>
  </si>
  <si>
    <t>YR 2 / 
Fully Loaded Hourly Rate</t>
  </si>
  <si>
    <r>
      <t xml:space="preserve">Overtime Billable Wage Rate </t>
    </r>
    <r>
      <rPr>
        <b/>
        <sz val="8"/>
        <color theme="1"/>
        <rFont val="Arial"/>
        <family val="2"/>
      </rPr>
      <t>(If Applicable &amp; Approved)</t>
    </r>
  </si>
  <si>
    <t>FO Hourly Rate</t>
  </si>
  <si>
    <t>Key Personnel</t>
  </si>
  <si>
    <t>Working Title - as of 9/7/2023 - BMB</t>
  </si>
  <si>
    <t>Assigned Class</t>
  </si>
  <si>
    <t>Yes</t>
  </si>
  <si>
    <t>No</t>
  </si>
  <si>
    <t>Administrative Assistant A</t>
  </si>
  <si>
    <t>Technical Specialist I</t>
  </si>
  <si>
    <t>Administrative Assistant B</t>
  </si>
  <si>
    <t>Technical Specialist II</t>
  </si>
  <si>
    <t>Administrative Assistant C</t>
  </si>
  <si>
    <t>Technical Specialist III</t>
  </si>
  <si>
    <t>Air &amp; Noise Specialist A</t>
  </si>
  <si>
    <t>Technical Specialist IV</t>
  </si>
  <si>
    <t>Air &amp; Noise Specialist B</t>
  </si>
  <si>
    <t>Technical Specialist V</t>
  </si>
  <si>
    <t>Air &amp; Noise Specialist C</t>
  </si>
  <si>
    <t>Technical Specialist VI</t>
  </si>
  <si>
    <t>Prime</t>
  </si>
  <si>
    <t>Air &amp; Noise Specialist D</t>
  </si>
  <si>
    <t>Technical Specialist VII</t>
  </si>
  <si>
    <t>Sub</t>
  </si>
  <si>
    <t>Archaeologist A</t>
  </si>
  <si>
    <t>Archaeologist B</t>
  </si>
  <si>
    <t>Archaeologist C</t>
  </si>
  <si>
    <t>Archaeologist D</t>
  </si>
  <si>
    <t>Architectural Historian A</t>
  </si>
  <si>
    <t>Architectural Historian B</t>
  </si>
  <si>
    <t>Architectural Historian C</t>
  </si>
  <si>
    <t>Architectural Historian D</t>
  </si>
  <si>
    <t>Bridge Health Monitoring Specialist A</t>
  </si>
  <si>
    <t>Bridge Health Monitoring Specialist B</t>
  </si>
  <si>
    <t>Bridge Health Monitoring Specialist C</t>
  </si>
  <si>
    <t>CADD Technician A</t>
  </si>
  <si>
    <t>CADD Technician B</t>
  </si>
  <si>
    <t>CADD Technician C</t>
  </si>
  <si>
    <t>CADD Technician D</t>
  </si>
  <si>
    <t>CADD Technician E</t>
  </si>
  <si>
    <t>CADD Technician F</t>
  </si>
  <si>
    <t>Coating / Weld Inspector A</t>
  </si>
  <si>
    <t>Complex Bridge Engineer D</t>
  </si>
  <si>
    <t>Engineer IV</t>
  </si>
  <si>
    <t>Complex Bridge Engineer E</t>
  </si>
  <si>
    <t>Engineer V</t>
  </si>
  <si>
    <t>Complex Bridge Engineer F</t>
  </si>
  <si>
    <t>Engineer VI</t>
  </si>
  <si>
    <t>Complex Bridge Engineer G</t>
  </si>
  <si>
    <t>Engineer VII / SME</t>
  </si>
  <si>
    <t>Construction Inspection Coordinator A</t>
  </si>
  <si>
    <t>Technical Specialist IV - C</t>
  </si>
  <si>
    <t>Construction Inspector - Project Records Manager A</t>
  </si>
  <si>
    <t>Technical Specialist III - C</t>
  </si>
  <si>
    <t>Construction Inspector A</t>
  </si>
  <si>
    <t>Technical Specialist I - C</t>
  </si>
  <si>
    <t>Construction Inspector B</t>
  </si>
  <si>
    <t>Technical Specialist II - C</t>
  </si>
  <si>
    <t>Construction Inspector C</t>
  </si>
  <si>
    <t>Construction Inspector Signals A</t>
  </si>
  <si>
    <t>Construction Manager A</t>
  </si>
  <si>
    <t>Engineer III</t>
  </si>
  <si>
    <t>Construction Manager B</t>
  </si>
  <si>
    <t>Construction Manager C</t>
  </si>
  <si>
    <t>Construction Manager D</t>
  </si>
  <si>
    <t>Construction Manager E SME</t>
  </si>
  <si>
    <t>Technical Specialist VIII / SME</t>
  </si>
  <si>
    <t>Contract Manager A</t>
  </si>
  <si>
    <t>Contract Manager B</t>
  </si>
  <si>
    <t>Contract Manager C</t>
  </si>
  <si>
    <t>Contract Manager D</t>
  </si>
  <si>
    <t>Data Analyst A</t>
  </si>
  <si>
    <t>Data Analyst B</t>
  </si>
  <si>
    <t>Data Analyst C</t>
  </si>
  <si>
    <t>Data Analyst D</t>
  </si>
  <si>
    <t>Data Engineer A</t>
  </si>
  <si>
    <t>Data Engineer B</t>
  </si>
  <si>
    <t>Data Engineer C</t>
  </si>
  <si>
    <t>Data Engineer D</t>
  </si>
  <si>
    <t>Data Scientist A</t>
  </si>
  <si>
    <t>Data Scientist B</t>
  </si>
  <si>
    <t>Data Scientist C</t>
  </si>
  <si>
    <t>Data Scientist D</t>
  </si>
  <si>
    <t>Engineer I</t>
  </si>
  <si>
    <t>Engineer II</t>
  </si>
  <si>
    <t>Engineer Intern</t>
  </si>
  <si>
    <t>Diver – Tender A</t>
  </si>
  <si>
    <t>Diver – Tender B</t>
  </si>
  <si>
    <t>Diver – Tender C</t>
  </si>
  <si>
    <t>Diver – Tender D</t>
  </si>
  <si>
    <t>Diver – Tender E</t>
  </si>
  <si>
    <t>Diver – Tender F</t>
  </si>
  <si>
    <t>Diver Team Leader A</t>
  </si>
  <si>
    <t>Diver Team Leader B</t>
  </si>
  <si>
    <t>Diver Team Leader C</t>
  </si>
  <si>
    <t>Diver Team Leader D</t>
  </si>
  <si>
    <t>Electrical / Communications Engineer D</t>
  </si>
  <si>
    <t>Electrical / Communications Engineer E</t>
  </si>
  <si>
    <t>Electrical / Communications Engineer F</t>
  </si>
  <si>
    <t>Electrical / Communications Engineer G</t>
  </si>
  <si>
    <t>Electrical / Mechanical Technical Specialist A</t>
  </si>
  <si>
    <t>Electrical / Mechanical Technical Specialist B</t>
  </si>
  <si>
    <t>Electrical / Mechanical Technical Specialist C</t>
  </si>
  <si>
    <t>Electrical / Mechanical Technical Specialist D SME</t>
  </si>
  <si>
    <t>Electrical / Mechanical Technical Specialist E SME</t>
  </si>
  <si>
    <t>Engineer Project Manager D</t>
  </si>
  <si>
    <t>Engineer Project Manager E</t>
  </si>
  <si>
    <t>Engineer Project Manager F</t>
  </si>
  <si>
    <t>Engineer Project Manager G</t>
  </si>
  <si>
    <t>Engineering Technician A</t>
  </si>
  <si>
    <t>Engineering Technician B</t>
  </si>
  <si>
    <t>Engineering Technician C</t>
  </si>
  <si>
    <t>Engineering Technician D</t>
  </si>
  <si>
    <t>Engineering Technician E</t>
  </si>
  <si>
    <t>Engineering Technician F</t>
  </si>
  <si>
    <t>Engineering Technician G</t>
  </si>
  <si>
    <t>Engineering Technician H</t>
  </si>
  <si>
    <t>Environmental A SME</t>
  </si>
  <si>
    <t>Environmental B SME</t>
  </si>
  <si>
    <t>Environmental C SME NEW</t>
  </si>
  <si>
    <t>Environmental Compliance Inspector A</t>
  </si>
  <si>
    <t>Environmental Compliance Inspector B</t>
  </si>
  <si>
    <t>Environmental Document Writer A</t>
  </si>
  <si>
    <t>Environmental Document Writer B</t>
  </si>
  <si>
    <t>Environmental Document Writer C</t>
  </si>
  <si>
    <t>Environmental Regulatory Specialist A</t>
  </si>
  <si>
    <t>Environmental Regulatory Specialist B</t>
  </si>
  <si>
    <t>Environmental Regulatory Specialist C</t>
  </si>
  <si>
    <t>Environmental Specialist A</t>
  </si>
  <si>
    <t>Environmental Specialist B</t>
  </si>
  <si>
    <t>Environmental Specialist C</t>
  </si>
  <si>
    <t>Environmental Specialist D</t>
  </si>
  <si>
    <t>Environmental Specialist E</t>
  </si>
  <si>
    <t>Environmental Technician A</t>
  </si>
  <si>
    <t>Environmental Technician B</t>
  </si>
  <si>
    <t>Environmental Technician C</t>
  </si>
  <si>
    <t>Environmental Technician D</t>
  </si>
  <si>
    <t>Financial Specialist A</t>
  </si>
  <si>
    <t>Financial Specialist B</t>
  </si>
  <si>
    <t>Financial Specialist C</t>
  </si>
  <si>
    <t>Financial Specialist D</t>
  </si>
  <si>
    <t xml:space="preserve">Geologist A </t>
  </si>
  <si>
    <t>Geologist B</t>
  </si>
  <si>
    <t>Geologist C</t>
  </si>
  <si>
    <t>Geologist D</t>
  </si>
  <si>
    <t>Geologist E</t>
  </si>
  <si>
    <t>Geologist F</t>
  </si>
  <si>
    <t>Geologist G</t>
  </si>
  <si>
    <t>Geotechnical A SME</t>
  </si>
  <si>
    <t>Geotechnical B SME</t>
  </si>
  <si>
    <t>Geotechnical Engineer D</t>
  </si>
  <si>
    <t>Geotechnical Engineer E</t>
  </si>
  <si>
    <t>Geotechnical Engineer F</t>
  </si>
  <si>
    <t>Geotechnical Engineer G</t>
  </si>
  <si>
    <t>Geotechnical Specialist A</t>
  </si>
  <si>
    <t>Geotechnical Specialist B</t>
  </si>
  <si>
    <t>Geotechnical Specialist C</t>
  </si>
  <si>
    <t xml:space="preserve">GIS Specialist A </t>
  </si>
  <si>
    <t>GIS Specialist B</t>
  </si>
  <si>
    <t>GIS Specialist C</t>
  </si>
  <si>
    <t>GIS Specialist D</t>
  </si>
  <si>
    <t>GIS Specialist E</t>
  </si>
  <si>
    <t>GIS Specialist F</t>
  </si>
  <si>
    <t>GPR Technician A</t>
  </si>
  <si>
    <t>GPR Technician B</t>
  </si>
  <si>
    <t>GPR Technician C</t>
  </si>
  <si>
    <t>GPR Technician D</t>
  </si>
  <si>
    <t>Hydraulics Engineer D</t>
  </si>
  <si>
    <t>Hydraulics Engineer E</t>
  </si>
  <si>
    <t>Hydraulics Engineer F</t>
  </si>
  <si>
    <t>Hydraulics Engineer G</t>
  </si>
  <si>
    <t>In Plan Utilities D</t>
  </si>
  <si>
    <t>In Plan Utilities E</t>
  </si>
  <si>
    <t>In Plan Utilities F</t>
  </si>
  <si>
    <t>In Plan Utilities G</t>
  </si>
  <si>
    <t>Instrument Person A</t>
  </si>
  <si>
    <t>Instrument Person B</t>
  </si>
  <si>
    <t>ITS Engineer D</t>
  </si>
  <si>
    <t>ITS Engineer E</t>
  </si>
  <si>
    <t>ITS Engineer F</t>
  </si>
  <si>
    <t>ITS Engineer G</t>
  </si>
  <si>
    <t>ITS Technician A</t>
  </si>
  <si>
    <t>ITS Technician B</t>
  </si>
  <si>
    <t>ITS Technician C</t>
  </si>
  <si>
    <t>ITS Technician D</t>
  </si>
  <si>
    <t>ITS Technician E</t>
  </si>
  <si>
    <t>ITS Technician F</t>
  </si>
  <si>
    <t>ITS Technician G</t>
  </si>
  <si>
    <t>Landscape Architect A</t>
  </si>
  <si>
    <t>Landscape Architect B</t>
  </si>
  <si>
    <t>Landscape Architect C</t>
  </si>
  <si>
    <t>Landscape Architect D</t>
  </si>
  <si>
    <t>Landscape Architect E</t>
  </si>
  <si>
    <t>Landscape Architect F</t>
  </si>
  <si>
    <t>Lead Planner A</t>
  </si>
  <si>
    <t>Lead Planner B</t>
  </si>
  <si>
    <t>Lead Planner C</t>
  </si>
  <si>
    <t>Lead Planner D</t>
  </si>
  <si>
    <t>Lead Planner E</t>
  </si>
  <si>
    <t>Lead Planner Engineer D</t>
  </si>
  <si>
    <t>Lead Planner Engineer E</t>
  </si>
  <si>
    <t>Lead Planner Engineer F</t>
  </si>
  <si>
    <t>Lead Planner Engineer G</t>
  </si>
  <si>
    <t>Licensed Surveyor A</t>
  </si>
  <si>
    <t>Licensed Surveyor B</t>
  </si>
  <si>
    <t>Licensed Surveyor C</t>
  </si>
  <si>
    <t>Licensed Surveyor D</t>
  </si>
  <si>
    <t>LIDAR Specialist A</t>
  </si>
  <si>
    <t>LIDAR Specialist B</t>
  </si>
  <si>
    <t>LIDAR Specialist C</t>
  </si>
  <si>
    <t>LIDAR Specialist D</t>
  </si>
  <si>
    <t>Materials Engineer D</t>
  </si>
  <si>
    <t>Materials Engineer E</t>
  </si>
  <si>
    <t>Materials Engineer F</t>
  </si>
  <si>
    <t>Materials Engineer G</t>
  </si>
  <si>
    <t>Materials Technician A</t>
  </si>
  <si>
    <t>Materials Technician B</t>
  </si>
  <si>
    <t>Materials Technician C</t>
  </si>
  <si>
    <t>Materials Technician D</t>
  </si>
  <si>
    <t>Modeler A</t>
  </si>
  <si>
    <t>Modeler B</t>
  </si>
  <si>
    <t>Modeler C</t>
  </si>
  <si>
    <t>Modeler D</t>
  </si>
  <si>
    <t>Modeler E</t>
  </si>
  <si>
    <t>Natural Resource Scientist A</t>
  </si>
  <si>
    <t>Natural Resource Scientist B</t>
  </si>
  <si>
    <t>Natural Resource Scientist C</t>
  </si>
  <si>
    <t>Natural Resource Scientist D</t>
  </si>
  <si>
    <t>Natural Resource Scientist E</t>
  </si>
  <si>
    <t>Natural Resource Scientist F</t>
  </si>
  <si>
    <t>NDT Technician A</t>
  </si>
  <si>
    <t>NDT Technician B</t>
  </si>
  <si>
    <t>NDT Technician C</t>
  </si>
  <si>
    <t>NDT Technician D</t>
  </si>
  <si>
    <t>NDT Technician E</t>
  </si>
  <si>
    <t>Network &amp; Systems Engineer D</t>
  </si>
  <si>
    <t>Network &amp; Systems Engineer E</t>
  </si>
  <si>
    <t>Network &amp; Systems Engineer F</t>
  </si>
  <si>
    <t>Network &amp; Systems Engineer G</t>
  </si>
  <si>
    <t>Project Controls Specialist A</t>
  </si>
  <si>
    <t>Project Controls Specialist B</t>
  </si>
  <si>
    <t>Project Controls Specialist C</t>
  </si>
  <si>
    <t>Project Controls Specialist D</t>
  </si>
  <si>
    <t>Project Controls Specialist E</t>
  </si>
  <si>
    <t>Project Controls Specialist F</t>
  </si>
  <si>
    <t>Project Controls Specialist G</t>
  </si>
  <si>
    <t>Public Relations Specialist A</t>
  </si>
  <si>
    <t>Public Relations Specialist B</t>
  </si>
  <si>
    <t>Public Relations Specialist C</t>
  </si>
  <si>
    <t>Public Relations Specialist D</t>
  </si>
  <si>
    <t>Public Relations Specialist E</t>
  </si>
  <si>
    <t>Public Relations Specialist F</t>
  </si>
  <si>
    <t>Remote Pilot A (UAS)</t>
  </si>
  <si>
    <t>Remote Pilot B (UAS)</t>
  </si>
  <si>
    <t>Remote Pilot C (UAS)</t>
  </si>
  <si>
    <t>Remote Pilot D (UAS)</t>
  </si>
  <si>
    <t>Researcher A</t>
  </si>
  <si>
    <t>Researcher B</t>
  </si>
  <si>
    <t>Researcher C</t>
  </si>
  <si>
    <t>Responsible Charge Engineer D</t>
  </si>
  <si>
    <t>Responsible Charge Engineer E</t>
  </si>
  <si>
    <t>Responsible Charge Engineer F</t>
  </si>
  <si>
    <t>Responsible Charge Engineer G</t>
  </si>
  <si>
    <t>River Mechanics Engineer D</t>
  </si>
  <si>
    <t>River Mechanics Engineer E</t>
  </si>
  <si>
    <t>River Mechanics Engineer F</t>
  </si>
  <si>
    <t>River Mechanics Engineer G</t>
  </si>
  <si>
    <t>Roadway Engineer D</t>
  </si>
  <si>
    <t>Roadway Engineer E</t>
  </si>
  <si>
    <t>Roadway Engineer F</t>
  </si>
  <si>
    <t>Roadway Engineer G</t>
  </si>
  <si>
    <t>Rod Person A</t>
  </si>
  <si>
    <t>S&amp;B Inspection Team Leader A</t>
  </si>
  <si>
    <t>S&amp;B Inspection Team Leader B</t>
  </si>
  <si>
    <t>S&amp;B Inspection Team Leader C</t>
  </si>
  <si>
    <t>S&amp;B Inspection Team Leader D</t>
  </si>
  <si>
    <t>S&amp;B Inspector A</t>
  </si>
  <si>
    <t>S&amp;B Inspector B</t>
  </si>
  <si>
    <t>S&amp;B Inspector C</t>
  </si>
  <si>
    <t>S&amp;B Inspector D</t>
  </si>
  <si>
    <t>Scanner Field Technician A</t>
  </si>
  <si>
    <t>Scanner Field Technician B</t>
  </si>
  <si>
    <t>Scanner Field Technician C</t>
  </si>
  <si>
    <t>Signals Engineer D</t>
  </si>
  <si>
    <t>Signals Engineer E</t>
  </si>
  <si>
    <t>Signals Engineer F</t>
  </si>
  <si>
    <t>Signals Engineer G</t>
  </si>
  <si>
    <t>Structure &amp; Bridge Engineer D</t>
  </si>
  <si>
    <t>Structure &amp; Bridge Engineer E</t>
  </si>
  <si>
    <t>Structure &amp; Bridge Engineer F</t>
  </si>
  <si>
    <t>Structure &amp; Bridge Engineer G</t>
  </si>
  <si>
    <t>SUE Crew Chief A</t>
  </si>
  <si>
    <t>SUE Crew Chief B</t>
  </si>
  <si>
    <t>SUE Crew Chief C</t>
  </si>
  <si>
    <t>SUE Engineer D</t>
  </si>
  <si>
    <t>SUE Engineer E</t>
  </si>
  <si>
    <t>SUE Engineer F</t>
  </si>
  <si>
    <t>SUE Engineer G</t>
  </si>
  <si>
    <t>SUE Field Technician A</t>
  </si>
  <si>
    <t>SUE Field Technician B</t>
  </si>
  <si>
    <t>SUE Field Technician C</t>
  </si>
  <si>
    <t>SUE Specialist A</t>
  </si>
  <si>
    <t>Survey Crew Chief A</t>
  </si>
  <si>
    <t>Survey Crew Chief B</t>
  </si>
  <si>
    <t>Survey Crew Chief C</t>
  </si>
  <si>
    <t>Survey Crew Chief D</t>
  </si>
  <si>
    <t>Survey Photogrammetrist A</t>
  </si>
  <si>
    <t>Survey Photogrammetrist B</t>
  </si>
  <si>
    <t>Survey Photogrammetrist C</t>
  </si>
  <si>
    <t>Survey Photogrammetrist D</t>
  </si>
  <si>
    <t>Survey Technician A</t>
  </si>
  <si>
    <t>Survey Technician B</t>
  </si>
  <si>
    <t>Survey Technician C</t>
  </si>
  <si>
    <t>Survey Technician D</t>
  </si>
  <si>
    <t>Survey Technician E</t>
  </si>
  <si>
    <t>Task Lead D</t>
  </si>
  <si>
    <t>Task Lead E</t>
  </si>
  <si>
    <t>Task Lead F</t>
  </si>
  <si>
    <t>Technical Project Manager A</t>
  </si>
  <si>
    <t>Technical Project Manager B</t>
  </si>
  <si>
    <t>Technical Project Manager C</t>
  </si>
  <si>
    <t>Technical Project Manager D</t>
  </si>
  <si>
    <t>Technical Project Manager E</t>
  </si>
  <si>
    <t>Traffic / ITS Specialist A</t>
  </si>
  <si>
    <t>Traffic / ITS Specialist B</t>
  </si>
  <si>
    <t>Traffic / ITS Specialist C</t>
  </si>
  <si>
    <t>Traffic / ITS Specialist D</t>
  </si>
  <si>
    <t>Traffic / ITS Specialist E</t>
  </si>
  <si>
    <t>Traffic / ITS Specialist F</t>
  </si>
  <si>
    <t>Traffic / ITS Specialist G SME</t>
  </si>
  <si>
    <t>Traffic Engineer D</t>
  </si>
  <si>
    <t>Traffic Engineer E</t>
  </si>
  <si>
    <t>Traffic Engineer F</t>
  </si>
  <si>
    <t>Traffic Engineer G</t>
  </si>
  <si>
    <t>--------------------------------------------------------------------------</t>
  </si>
  <si>
    <t>REMOVE</t>
  </si>
  <si>
    <t>CADD/GIS Technician</t>
  </si>
  <si>
    <t>Construction Engineer</t>
  </si>
  <si>
    <t>Construction Inspector, Trainee</t>
  </si>
  <si>
    <t>Diver</t>
  </si>
  <si>
    <t xml:space="preserve">  </t>
  </si>
  <si>
    <t>Engineer - Hydraulics</t>
  </si>
  <si>
    <t>Engineer - In Plan Utilities</t>
  </si>
  <si>
    <t>Engineer - River Mechanics</t>
  </si>
  <si>
    <t>Engineer - Roadway</t>
  </si>
  <si>
    <t>Engineer - Traffic</t>
  </si>
  <si>
    <t>Environmental Permit Compliance Inspector</t>
  </si>
  <si>
    <t xml:space="preserve">Geotechnical Engineer </t>
  </si>
  <si>
    <t>Geotechnical Technician/ Inspector</t>
  </si>
  <si>
    <t>ITS Engineer/Specialist</t>
  </si>
  <si>
    <t>Jr. Engineer - Hydraulics</t>
  </si>
  <si>
    <t>Jr. Engineer - River Mechanics</t>
  </si>
  <si>
    <t>Jr. Engineer - Roadway</t>
  </si>
  <si>
    <t>Jr. Engineer - Traffic</t>
  </si>
  <si>
    <t xml:space="preserve">Jr. Materials Engineer </t>
  </si>
  <si>
    <t>Jr. Planner</t>
  </si>
  <si>
    <t xml:space="preserve">Junior Geotechnical Engineer </t>
  </si>
  <si>
    <t xml:space="preserve">Junior Public Relations Specialist </t>
  </si>
  <si>
    <t xml:space="preserve">Junior S&amp;B Engineer </t>
  </si>
  <si>
    <t xml:space="preserve">Materials Engineer </t>
  </si>
  <si>
    <t>NACE Coating Technician Level II</t>
  </si>
  <si>
    <t>Planner</t>
  </si>
  <si>
    <t>Project Manager</t>
  </si>
  <si>
    <t xml:space="preserve">S&amp;B Engineer </t>
  </si>
  <si>
    <t>Scheduling Specialist</t>
  </si>
  <si>
    <t>Senior Diver</t>
  </si>
  <si>
    <t>Senior Geologist</t>
  </si>
  <si>
    <t xml:space="preserve">Senior Geotechnical Engineer </t>
  </si>
  <si>
    <t>Senior ITS Engineer/ Specialist</t>
  </si>
  <si>
    <t>Senior ITS Technician</t>
  </si>
  <si>
    <t>Senior Materials Engineer</t>
  </si>
  <si>
    <t>Senior Public Relations Specialist</t>
  </si>
  <si>
    <t xml:space="preserve">Senior S&amp;B Engineer </t>
  </si>
  <si>
    <t>Senior Scheduling Specialist</t>
  </si>
  <si>
    <t>Senior Survey Photogrammetrist</t>
  </si>
  <si>
    <t>Senior Survey Technician</t>
  </si>
  <si>
    <t>Specialist – Communications</t>
  </si>
  <si>
    <t>Specialist - Electrical</t>
  </si>
  <si>
    <t xml:space="preserve">Specialist – Network &amp; Systems </t>
  </si>
  <si>
    <t>Specialist – Signals</t>
  </si>
  <si>
    <t>Sr. Construction Inspector</t>
  </si>
  <si>
    <t>Sr. Construction Inspector - Project Records Manager</t>
  </si>
  <si>
    <t>Sr. Engineer - Hydraulics</t>
  </si>
  <si>
    <t>Sr. Engineer - In Plan Utilities</t>
  </si>
  <si>
    <t>Sr. Engineer - River Mechanics</t>
  </si>
  <si>
    <t>Sr. Engineer - Roadway</t>
  </si>
  <si>
    <t xml:space="preserve">Sr. Engineer – Traffic </t>
  </si>
  <si>
    <t>Sr. Geotechnical Technician/ Inspector</t>
  </si>
  <si>
    <t>Sr. Materials Technician</t>
  </si>
  <si>
    <t>Sr. Modeler</t>
  </si>
  <si>
    <t>Sr. Planner</t>
  </si>
  <si>
    <t>Sr. S&amp;B Inspector</t>
  </si>
  <si>
    <t xml:space="preserve">Survey Photogrammetrist </t>
  </si>
  <si>
    <t>Traffic Analyst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</si>
</sst>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_);\(0.00\)"/>
    <numFmt numFmtId="166" formatCode="[$-409]mmmm\ d\,\ yyyy;@"/>
    <numFmt numFmtId="167" formatCode="_(* #,##0_);_(* \(#,##0\);_(* &quot;-&quot;??_);_(@_)"/>
  </numFmts>
  <fonts count="42">
    <font>
      <sz val="11"/>
      <color theme="1"/>
      <name val="Arial"/>
    </font>
    <font>
      <sz val="11"/>
      <color theme="1"/>
      <name val="Calibri"/>
      <family val="2"/>
      <scheme val="minor"/>
    </font>
    <font>
      <sz val="11"/>
      <color theme="1"/>
      <name val="Calibri"/>
      <family val="2"/>
      <scheme val="minor"/>
    </font>
    <font>
      <b/>
      <sz val="10"/>
      <color theme="1"/>
      <name val="Arial"/>
      <family val="2"/>
    </font>
    <font>
      <sz val="12"/>
      <color theme="1"/>
      <name val="Arial"/>
      <family val="2"/>
    </font>
    <font>
      <b/>
      <sz val="8"/>
      <color theme="1"/>
      <name val="Arial"/>
      <family val="2"/>
    </font>
    <font>
      <sz val="8"/>
      <color theme="1"/>
      <name val="Arial"/>
      <family val="2"/>
    </font>
    <font>
      <b/>
      <sz val="9"/>
      <color theme="1"/>
      <name val="Arial"/>
      <family val="2"/>
    </font>
    <font>
      <b/>
      <sz val="12"/>
      <color theme="1"/>
      <name val="Arial"/>
      <family val="2"/>
    </font>
    <font>
      <b/>
      <sz val="16"/>
      <color theme="1"/>
      <name val="Arial"/>
      <family val="2"/>
    </font>
    <font>
      <sz val="10"/>
      <color theme="1"/>
      <name val="Arial"/>
      <family val="2"/>
    </font>
    <font>
      <sz val="10"/>
      <color rgb="FF0000FF"/>
      <name val="Arial"/>
      <family val="2"/>
    </font>
    <font>
      <b/>
      <sz val="11"/>
      <color rgb="FFFF0000"/>
      <name val="Arial"/>
      <family val="2"/>
    </font>
    <font>
      <sz val="11"/>
      <color theme="1"/>
      <name val="Arial"/>
      <family val="2"/>
    </font>
    <font>
      <b/>
      <sz val="11"/>
      <color theme="1"/>
      <name val="Arial"/>
      <family val="2"/>
    </font>
    <font>
      <b/>
      <sz val="11"/>
      <name val="Arial"/>
      <family val="2"/>
    </font>
    <font>
      <sz val="11"/>
      <name val="Arial"/>
      <family val="2"/>
    </font>
    <font>
      <sz val="11"/>
      <color theme="1"/>
      <name val="Arial"/>
      <family val="2"/>
    </font>
    <font>
      <b/>
      <sz val="9"/>
      <color indexed="81"/>
      <name val="Tahoma"/>
      <family val="2"/>
    </font>
    <font>
      <b/>
      <sz val="10"/>
      <name val="Arial"/>
      <family val="2"/>
    </font>
    <font>
      <b/>
      <sz val="9"/>
      <name val="Arial"/>
      <family val="2"/>
    </font>
    <font>
      <b/>
      <sz val="9"/>
      <color rgb="FF0066FF"/>
      <name val="Arial"/>
      <family val="2"/>
    </font>
    <font>
      <b/>
      <sz val="9"/>
      <color rgb="FF009999"/>
      <name val="Arial"/>
      <family val="2"/>
    </font>
    <font>
      <sz val="14"/>
      <color theme="1"/>
      <name val="Arial"/>
      <family val="2"/>
    </font>
    <font>
      <b/>
      <sz val="10"/>
      <color theme="1"/>
      <name val="Calibri"/>
      <family val="2"/>
      <scheme val="minor"/>
    </font>
    <font>
      <b/>
      <sz val="9"/>
      <name val="Calibri"/>
      <family val="2"/>
    </font>
    <font>
      <b/>
      <sz val="10"/>
      <name val="Calibri"/>
      <family val="2"/>
    </font>
    <font>
      <b/>
      <sz val="18"/>
      <color theme="1"/>
      <name val="Arial"/>
      <family val="2"/>
    </font>
    <font>
      <b/>
      <sz val="14"/>
      <color theme="1"/>
      <name val="Arial"/>
      <family val="2"/>
    </font>
    <font>
      <sz val="10"/>
      <name val="Arial"/>
      <family val="2"/>
    </font>
    <font>
      <b/>
      <sz val="10"/>
      <name val="Calibri"/>
      <family val="2"/>
      <scheme val="minor"/>
    </font>
    <font>
      <sz val="11"/>
      <color theme="1"/>
      <name val="Arial"/>
      <family val="2"/>
    </font>
    <font>
      <sz val="11"/>
      <color rgb="FFFF0000"/>
      <name val="Arial"/>
      <family val="2"/>
    </font>
    <font>
      <b/>
      <sz val="11"/>
      <color theme="0" tint="-0.499984740745262"/>
      <name val="Arial"/>
      <family val="2"/>
    </font>
    <font>
      <b/>
      <sz val="11"/>
      <color theme="6" tint="0.39997558519241921"/>
      <name val="Arial"/>
      <family val="2"/>
    </font>
    <font>
      <b/>
      <sz val="11"/>
      <color theme="6" tint="0.59999389629810485"/>
      <name val="Arial"/>
      <family val="2"/>
    </font>
    <font>
      <b/>
      <sz val="11"/>
      <color rgb="FF000000"/>
      <name val="Arial"/>
    </font>
    <font>
      <sz val="11"/>
      <color rgb="FF000000"/>
      <name val="Arial"/>
    </font>
    <font>
      <sz val="11"/>
      <color theme="1"/>
      <name val="Arial"/>
    </font>
    <font>
      <sz val="11"/>
      <color rgb="FF000000"/>
      <name val="Arial"/>
      <family val="2"/>
    </font>
    <font>
      <sz val="9"/>
      <color theme="1"/>
      <name val="Arial"/>
    </font>
    <font>
      <sz val="8"/>
      <color theme="1"/>
      <name val="Arial"/>
    </font>
  </fonts>
  <fills count="27">
    <fill>
      <patternFill patternType="none"/>
    </fill>
    <fill>
      <patternFill patternType="gray125"/>
    </fill>
    <fill>
      <patternFill patternType="solid">
        <fgColor rgb="FFBFBFBF"/>
        <bgColor rgb="FFBFBFBF"/>
      </patternFill>
    </fill>
    <fill>
      <patternFill patternType="solid">
        <fgColor theme="0" tint="-0.249977111117893"/>
        <bgColor rgb="FFBFBFBF"/>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8" tint="0.79998168889431442"/>
        <bgColor theme="8" tint="0.79998168889431442"/>
      </patternFill>
    </fill>
    <fill>
      <patternFill patternType="solid">
        <fgColor theme="6" tint="0.79998168889431442"/>
        <bgColor indexed="64"/>
      </patternFill>
    </fill>
    <fill>
      <patternFill patternType="solid">
        <fgColor rgb="FF9BC2E6"/>
        <bgColor indexed="64"/>
      </patternFill>
    </fill>
    <fill>
      <patternFill patternType="solid">
        <fgColor rgb="FFB27BD1"/>
        <bgColor indexed="64"/>
      </patternFill>
    </fill>
    <fill>
      <patternFill patternType="solid">
        <fgColor theme="4" tint="0.59999389629810485"/>
        <bgColor indexed="64"/>
      </patternFill>
    </fill>
    <fill>
      <patternFill patternType="solid">
        <fgColor theme="7" tint="0.79998168889431442"/>
        <bgColor theme="7" tint="0.79998168889431442"/>
      </patternFill>
    </fill>
    <fill>
      <patternFill patternType="solid">
        <fgColor theme="7" tint="0.39997558519241921"/>
        <bgColor indexed="64"/>
      </patternFill>
    </fill>
    <fill>
      <patternFill patternType="solid">
        <fgColor theme="6" tint="0.79998168889431442"/>
        <bgColor theme="6" tint="0.79998168889431442"/>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99"/>
        <bgColor indexed="64"/>
      </patternFill>
    </fill>
    <fill>
      <patternFill patternType="solid">
        <fgColor theme="4" tint="0.59999389629810485"/>
        <bgColor rgb="FFBFBFBF"/>
      </patternFill>
    </fill>
    <fill>
      <patternFill patternType="solid">
        <fgColor rgb="FFFFFF99"/>
        <bgColor rgb="FFBFBFBF"/>
      </patternFill>
    </fill>
    <fill>
      <patternFill patternType="solid">
        <fgColor rgb="FFCCFF99"/>
        <bgColor indexed="64"/>
      </patternFill>
    </fill>
    <fill>
      <patternFill patternType="solid">
        <fgColor rgb="FFCCFF99"/>
        <bgColor rgb="FFBFBFBF"/>
      </patternFill>
    </fill>
  </fills>
  <borders count="111">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style="medium">
        <color indexed="64"/>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indexed="64"/>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rgb="FF000000"/>
      </bottom>
      <diagonal/>
    </border>
    <border>
      <left/>
      <right/>
      <top style="thin">
        <color rgb="FF000000"/>
      </top>
      <bottom style="medium">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medium">
        <color indexed="64"/>
      </left>
      <right style="medium">
        <color indexed="64"/>
      </right>
      <top/>
      <bottom style="medium">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theme="8" tint="0.39997558519241921"/>
      </bottom>
      <diagonal/>
    </border>
    <border>
      <left/>
      <right/>
      <top style="thin">
        <color theme="7" tint="0.79998168889431442"/>
      </top>
      <bottom style="thin">
        <color theme="7" tint="0.79998168889431442"/>
      </bottom>
      <diagonal/>
    </border>
    <border>
      <left/>
      <right/>
      <top style="thin">
        <color theme="7"/>
      </top>
      <bottom style="thin">
        <color theme="7"/>
      </bottom>
      <diagonal/>
    </border>
    <border>
      <left/>
      <right/>
      <top style="thin">
        <color theme="7" tint="0.59999389629810485"/>
      </top>
      <bottom style="thin">
        <color theme="7" tint="0.59999389629810485"/>
      </bottom>
      <diagonal/>
    </border>
    <border>
      <left/>
      <right/>
      <top/>
      <bottom style="thin">
        <color theme="6" tint="0.39997558519241921"/>
      </bottom>
      <diagonal/>
    </border>
    <border>
      <left style="medium">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style="medium">
        <color auto="1"/>
      </top>
      <bottom/>
      <diagonal/>
    </border>
    <border>
      <left style="thin">
        <color indexed="64"/>
      </left>
      <right style="medium">
        <color auto="1"/>
      </right>
      <top style="medium">
        <color auto="1"/>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rgb="FF000000"/>
      </right>
      <top style="thin">
        <color rgb="FF000000"/>
      </top>
      <bottom style="medium">
        <color indexed="64"/>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rgb="FF000000"/>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rgb="FF000000"/>
      </left>
      <right/>
      <top style="thin">
        <color rgb="FF000000"/>
      </top>
      <bottom style="thick">
        <color indexed="64"/>
      </bottom>
      <diagonal/>
    </border>
    <border>
      <left style="thin">
        <color indexed="64"/>
      </left>
      <right style="thick">
        <color indexed="64"/>
      </right>
      <top style="thin">
        <color indexed="64"/>
      </top>
      <bottom style="thick">
        <color indexed="64"/>
      </bottom>
      <diagonal/>
    </border>
    <border>
      <left/>
      <right/>
      <top style="medium">
        <color indexed="64"/>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style="thick">
        <color indexed="64"/>
      </right>
      <top style="thick">
        <color indexed="64"/>
      </top>
      <bottom style="medium">
        <color indexed="64"/>
      </bottom>
      <diagonal/>
    </border>
    <border>
      <left style="thin">
        <color rgb="FF000000"/>
      </left>
      <right style="thin">
        <color indexed="64"/>
      </right>
      <top style="medium">
        <color rgb="FF000000"/>
      </top>
      <bottom style="medium">
        <color indexed="64"/>
      </bottom>
      <diagonal/>
    </border>
    <border>
      <left style="thick">
        <color indexed="64"/>
      </left>
      <right style="thin">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7">
    <xf numFmtId="0" fontId="0"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3" fillId="0" borderId="1"/>
    <xf numFmtId="43" fontId="13" fillId="0" borderId="1" applyFont="0" applyFill="0" applyBorder="0" applyAlignment="0" applyProtection="0"/>
    <xf numFmtId="44" fontId="13" fillId="0" borderId="1" applyFont="0" applyFill="0" applyBorder="0" applyAlignment="0" applyProtection="0"/>
    <xf numFmtId="0" fontId="13" fillId="0" borderId="1"/>
    <xf numFmtId="9" fontId="13" fillId="0" borderId="1" applyFont="0" applyFill="0" applyBorder="0" applyAlignment="0" applyProtection="0"/>
    <xf numFmtId="0" fontId="2" fillId="0" borderId="1"/>
    <xf numFmtId="0" fontId="2" fillId="0" borderId="1"/>
    <xf numFmtId="0" fontId="13" fillId="0" borderId="1"/>
    <xf numFmtId="0" fontId="1" fillId="0" borderId="1"/>
    <xf numFmtId="43" fontId="1" fillId="0" borderId="1" applyFont="0" applyFill="0" applyBorder="0" applyAlignment="0" applyProtection="0"/>
    <xf numFmtId="0" fontId="13" fillId="0" borderId="1"/>
    <xf numFmtId="0" fontId="31" fillId="0" borderId="1"/>
    <xf numFmtId="0" fontId="38" fillId="0" borderId="1"/>
  </cellStyleXfs>
  <cellXfs count="517">
    <xf numFmtId="0" fontId="0" fillId="0" borderId="0" xfId="0"/>
    <xf numFmtId="0" fontId="12" fillId="0" borderId="0" xfId="0" applyFont="1"/>
    <xf numFmtId="0" fontId="14" fillId="0" borderId="0" xfId="0" applyFont="1"/>
    <xf numFmtId="0" fontId="13" fillId="0" borderId="0" xfId="0" applyFont="1"/>
    <xf numFmtId="0" fontId="15" fillId="0" borderId="0" xfId="0" applyFont="1"/>
    <xf numFmtId="0" fontId="16" fillId="0" borderId="0" xfId="0" applyFont="1"/>
    <xf numFmtId="0" fontId="0" fillId="0" borderId="0" xfId="0" applyAlignment="1">
      <alignment horizontal="left"/>
    </xf>
    <xf numFmtId="0" fontId="10" fillId="0" borderId="5" xfId="0" applyFont="1" applyBorder="1" applyAlignment="1" applyProtection="1">
      <alignment horizontal="center"/>
      <protection locked="0"/>
    </xf>
    <xf numFmtId="2" fontId="0" fillId="0" borderId="0" xfId="0" applyNumberFormat="1"/>
    <xf numFmtId="44" fontId="10" fillId="0" borderId="10" xfId="0" applyNumberFormat="1" applyFont="1" applyBorder="1" applyAlignment="1">
      <alignment horizontal="center"/>
    </xf>
    <xf numFmtId="44" fontId="10" fillId="0" borderId="11" xfId="0" applyNumberFormat="1" applyFont="1" applyBorder="1" applyAlignment="1">
      <alignment horizontal="center"/>
    </xf>
    <xf numFmtId="44" fontId="10" fillId="0" borderId="37" xfId="0" applyNumberFormat="1" applyFont="1" applyBorder="1" applyAlignment="1">
      <alignment horizontal="center"/>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10" fontId="3" fillId="2" borderId="35" xfId="2" applyNumberFormat="1" applyFont="1" applyFill="1" applyBorder="1" applyAlignment="1" applyProtection="1">
      <alignment horizontal="center" vertical="center" wrapText="1"/>
    </xf>
    <xf numFmtId="9" fontId="3" fillId="2" borderId="35" xfId="2" applyFont="1" applyFill="1" applyBorder="1" applyAlignment="1" applyProtection="1">
      <alignment horizontal="center" vertical="center" wrapText="1"/>
    </xf>
    <xf numFmtId="44" fontId="10" fillId="0" borderId="18" xfId="1" applyFont="1" applyFill="1" applyBorder="1" applyAlignment="1" applyProtection="1">
      <alignment horizontal="center"/>
    </xf>
    <xf numFmtId="44" fontId="10" fillId="0" borderId="6" xfId="0" applyNumberFormat="1" applyFont="1" applyBorder="1" applyAlignment="1">
      <alignment horizontal="center"/>
    </xf>
    <xf numFmtId="44" fontId="10" fillId="0" borderId="7" xfId="0" applyNumberFormat="1" applyFont="1" applyBorder="1" applyAlignment="1">
      <alignment horizontal="center"/>
    </xf>
    <xf numFmtId="44" fontId="10" fillId="0" borderId="18" xfId="1" applyFont="1" applyBorder="1" applyAlignment="1" applyProtection="1">
      <alignment horizontal="center"/>
    </xf>
    <xf numFmtId="10" fontId="0" fillId="0" borderId="0" xfId="2" applyNumberFormat="1" applyFont="1" applyAlignment="1" applyProtection="1"/>
    <xf numFmtId="9" fontId="0" fillId="0" borderId="0" xfId="2" applyFont="1" applyAlignment="1" applyProtection="1"/>
    <xf numFmtId="44" fontId="0" fillId="0" borderId="0" xfId="0" applyNumberFormat="1"/>
    <xf numFmtId="44" fontId="10" fillId="0" borderId="41" xfId="0" applyNumberFormat="1" applyFont="1" applyBorder="1" applyAlignment="1">
      <alignment horizontal="center"/>
    </xf>
    <xf numFmtId="44" fontId="10" fillId="0" borderId="5" xfId="0" applyNumberFormat="1" applyFont="1" applyBorder="1" applyAlignment="1">
      <alignment horizontal="center"/>
    </xf>
    <xf numFmtId="0" fontId="3" fillId="2" borderId="43" xfId="0" applyFont="1" applyFill="1" applyBorder="1" applyAlignment="1">
      <alignment horizontal="center" vertical="center" wrapText="1"/>
    </xf>
    <xf numFmtId="44" fontId="10" fillId="0" borderId="42" xfId="0" applyNumberFormat="1" applyFont="1" applyBorder="1" applyAlignment="1">
      <alignment horizontal="center"/>
    </xf>
    <xf numFmtId="44" fontId="10" fillId="0" borderId="28" xfId="0" applyNumberFormat="1" applyFont="1" applyBorder="1" applyAlignment="1">
      <alignment horizontal="center"/>
    </xf>
    <xf numFmtId="0" fontId="19" fillId="2" borderId="21" xfId="0" applyFont="1" applyFill="1" applyBorder="1" applyAlignment="1">
      <alignment horizontal="center" vertical="center" wrapText="1"/>
    </xf>
    <xf numFmtId="2" fontId="10" fillId="0" borderId="30" xfId="0" applyNumberFormat="1" applyFont="1" applyBorder="1" applyAlignment="1">
      <alignment horizontal="center"/>
    </xf>
    <xf numFmtId="2" fontId="10" fillId="0" borderId="5" xfId="0" applyNumberFormat="1" applyFont="1" applyBorder="1" applyAlignment="1">
      <alignment horizontal="center"/>
    </xf>
    <xf numFmtId="0" fontId="10" fillId="0" borderId="5" xfId="0" applyFont="1" applyBorder="1" applyAlignment="1">
      <alignment horizontal="center"/>
    </xf>
    <xf numFmtId="0" fontId="10" fillId="0" borderId="33" xfId="0" applyFont="1" applyBorder="1" applyAlignment="1">
      <alignment horizontal="center"/>
    </xf>
    <xf numFmtId="2" fontId="10" fillId="0" borderId="30" xfId="0" applyNumberFormat="1" applyFont="1" applyBorder="1" applyAlignment="1" applyProtection="1">
      <alignment horizontal="center"/>
      <protection locked="0"/>
    </xf>
    <xf numFmtId="2" fontId="10" fillId="0" borderId="5" xfId="0" applyNumberFormat="1" applyFont="1" applyBorder="1" applyAlignment="1" applyProtection="1">
      <alignment horizontal="center"/>
      <protection locked="0"/>
    </xf>
    <xf numFmtId="0" fontId="10" fillId="0" borderId="33" xfId="0" applyFont="1" applyBorder="1" applyAlignment="1" applyProtection="1">
      <alignment horizontal="center"/>
      <protection locked="0"/>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0" fillId="0" borderId="30" xfId="0" applyFont="1" applyBorder="1"/>
    <xf numFmtId="0" fontId="10" fillId="0" borderId="30" xfId="0" applyFont="1" applyBorder="1" applyAlignment="1">
      <alignment horizontal="left"/>
    </xf>
    <xf numFmtId="0" fontId="10" fillId="0" borderId="30" xfId="0" applyFont="1" applyBorder="1" applyAlignment="1">
      <alignment horizontal="center"/>
    </xf>
    <xf numFmtId="0" fontId="10" fillId="0" borderId="5" xfId="0" applyFont="1" applyBorder="1"/>
    <xf numFmtId="0" fontId="10" fillId="0" borderId="5" xfId="0" applyFont="1" applyBorder="1" applyAlignment="1">
      <alignment horizontal="left"/>
    </xf>
    <xf numFmtId="44" fontId="10" fillId="0" borderId="5" xfId="1" applyFont="1" applyFill="1" applyBorder="1" applyAlignment="1" applyProtection="1">
      <alignment horizontal="center"/>
    </xf>
    <xf numFmtId="164" fontId="10" fillId="0" borderId="5" xfId="2" applyNumberFormat="1" applyFont="1" applyFill="1" applyBorder="1" applyAlignment="1" applyProtection="1">
      <alignment horizontal="center"/>
    </xf>
    <xf numFmtId="9" fontId="10" fillId="0" borderId="5" xfId="2" applyFont="1" applyFill="1" applyBorder="1" applyAlignment="1" applyProtection="1">
      <alignment horizontal="center"/>
    </xf>
    <xf numFmtId="4" fontId="10" fillId="0" borderId="5" xfId="0" applyNumberFormat="1" applyFont="1" applyBorder="1" applyAlignment="1">
      <alignment horizontal="center"/>
    </xf>
    <xf numFmtId="0" fontId="10" fillId="0" borderId="33" xfId="0" applyFont="1" applyBorder="1"/>
    <xf numFmtId="0" fontId="10" fillId="0" borderId="33" xfId="0" applyFont="1" applyBorder="1" applyAlignment="1">
      <alignment horizontal="left"/>
    </xf>
    <xf numFmtId="2" fontId="10" fillId="0" borderId="33" xfId="0" applyNumberFormat="1" applyFont="1" applyBorder="1" applyAlignment="1">
      <alignment horizontal="center"/>
    </xf>
    <xf numFmtId="43" fontId="24" fillId="0" borderId="0" xfId="3" applyFont="1" applyFill="1" applyProtection="1"/>
    <xf numFmtId="164" fontId="0" fillId="0" borderId="0" xfId="2" applyNumberFormat="1" applyFont="1" applyAlignment="1" applyProtection="1"/>
    <xf numFmtId="164" fontId="0" fillId="0" borderId="0" xfId="0" applyNumberFormat="1"/>
    <xf numFmtId="43" fontId="24" fillId="0" borderId="0" xfId="3" applyFont="1" applyAlignment="1" applyProtection="1">
      <alignment horizontal="left"/>
    </xf>
    <xf numFmtId="0" fontId="0" fillId="0" borderId="1" xfId="0" applyBorder="1" applyAlignment="1">
      <alignment horizontal="left"/>
    </xf>
    <xf numFmtId="2" fontId="10" fillId="0" borderId="30" xfId="0" applyNumberFormat="1" applyFont="1" applyBorder="1" applyAlignment="1">
      <alignment horizontal="left"/>
    </xf>
    <xf numFmtId="2" fontId="10" fillId="0" borderId="5" xfId="0" applyNumberFormat="1" applyFont="1" applyBorder="1" applyAlignment="1">
      <alignment horizontal="left"/>
    </xf>
    <xf numFmtId="2" fontId="10" fillId="0" borderId="33" xfId="0" applyNumberFormat="1" applyFont="1" applyBorder="1" applyAlignment="1">
      <alignment horizontal="left"/>
    </xf>
    <xf numFmtId="164" fontId="3" fillId="2" borderId="36" xfId="2" applyNumberFormat="1" applyFont="1" applyFill="1" applyBorder="1" applyAlignment="1" applyProtection="1">
      <alignment horizontal="center" vertical="center" wrapText="1"/>
    </xf>
    <xf numFmtId="0" fontId="3" fillId="2" borderId="36" xfId="0" applyFont="1" applyFill="1" applyBorder="1" applyAlignment="1">
      <alignment horizontal="center" vertical="center" wrapText="1"/>
    </xf>
    <xf numFmtId="164" fontId="3" fillId="2" borderId="36" xfId="0" applyNumberFormat="1" applyFont="1" applyFill="1" applyBorder="1" applyAlignment="1">
      <alignment horizontal="center" vertical="center" wrapText="1"/>
    </xf>
    <xf numFmtId="10" fontId="3" fillId="2" borderId="36" xfId="2" applyNumberFormat="1" applyFont="1" applyFill="1" applyBorder="1" applyAlignment="1" applyProtection="1">
      <alignment horizontal="center" vertical="center" wrapText="1"/>
    </xf>
    <xf numFmtId="9" fontId="3" fillId="2" borderId="36" xfId="2" applyFont="1" applyFill="1" applyBorder="1" applyAlignment="1" applyProtection="1">
      <alignment horizontal="center" vertical="center" wrapText="1"/>
    </xf>
    <xf numFmtId="0" fontId="3" fillId="2" borderId="14" xfId="0" applyFont="1" applyFill="1" applyBorder="1" applyAlignment="1">
      <alignment horizontal="center" vertical="center" wrapText="1"/>
    </xf>
    <xf numFmtId="164" fontId="10" fillId="0" borderId="6" xfId="2" applyNumberFormat="1" applyFont="1" applyFill="1" applyBorder="1" applyAlignment="1" applyProtection="1">
      <alignment horizontal="center"/>
    </xf>
    <xf numFmtId="44" fontId="10" fillId="0" borderId="24" xfId="0" applyNumberFormat="1" applyFont="1" applyBorder="1" applyAlignment="1">
      <alignment horizontal="center"/>
    </xf>
    <xf numFmtId="164" fontId="10" fillId="0" borderId="13" xfId="1" applyNumberFormat="1" applyFont="1" applyBorder="1" applyAlignment="1" applyProtection="1">
      <alignment horizontal="center"/>
    </xf>
    <xf numFmtId="44" fontId="10" fillId="0" borderId="39" xfId="1" applyFont="1" applyBorder="1" applyAlignment="1" applyProtection="1">
      <alignment horizontal="center"/>
    </xf>
    <xf numFmtId="0" fontId="0" fillId="0" borderId="0" xfId="0" applyAlignment="1">
      <alignment wrapText="1"/>
    </xf>
    <xf numFmtId="1" fontId="0" fillId="0" borderId="0" xfId="0" applyNumberFormat="1"/>
    <xf numFmtId="43" fontId="0" fillId="0" borderId="0" xfId="0" applyNumberFormat="1"/>
    <xf numFmtId="0" fontId="10" fillId="0" borderId="0" xfId="0" applyFont="1"/>
    <xf numFmtId="43" fontId="0" fillId="0" borderId="0" xfId="0" applyNumberFormat="1" applyProtection="1">
      <protection locked="0"/>
    </xf>
    <xf numFmtId="43" fontId="13" fillId="5" borderId="0" xfId="0" applyNumberFormat="1" applyFont="1" applyFill="1" applyProtection="1">
      <protection locked="0"/>
    </xf>
    <xf numFmtId="0" fontId="0" fillId="0" borderId="0" xfId="0" applyAlignment="1" applyProtection="1">
      <alignment horizontal="left" wrapText="1"/>
      <protection locked="0"/>
    </xf>
    <xf numFmtId="43" fontId="13" fillId="5" borderId="50" xfId="0" applyNumberFormat="1" applyFont="1" applyFill="1" applyBorder="1" applyProtection="1">
      <protection locked="0"/>
    </xf>
    <xf numFmtId="0" fontId="0" fillId="0" borderId="0" xfId="0" applyProtection="1">
      <protection locked="0"/>
    </xf>
    <xf numFmtId="2" fontId="0" fillId="0" borderId="0" xfId="0" applyNumberFormat="1" applyProtection="1">
      <protection locked="0"/>
    </xf>
    <xf numFmtId="1" fontId="13" fillId="0" borderId="0" xfId="0" applyNumberFormat="1" applyFont="1"/>
    <xf numFmtId="0" fontId="0" fillId="0" borderId="0" xfId="0" applyAlignment="1">
      <alignment horizontal="center"/>
    </xf>
    <xf numFmtId="0" fontId="0" fillId="0" borderId="1" xfId="0" applyBorder="1" applyAlignment="1">
      <alignment horizontal="center"/>
    </xf>
    <xf numFmtId="0" fontId="0" fillId="0" borderId="1" xfId="0" applyBorder="1" applyAlignment="1">
      <alignment wrapText="1"/>
    </xf>
    <xf numFmtId="165" fontId="0" fillId="0" borderId="0" xfId="0" applyNumberFormat="1"/>
    <xf numFmtId="2" fontId="14" fillId="11" borderId="55" xfId="0" applyNumberFormat="1" applyFont="1" applyFill="1" applyBorder="1"/>
    <xf numFmtId="0" fontId="14" fillId="5" borderId="56" xfId="0" applyFont="1" applyFill="1" applyBorder="1" applyAlignment="1">
      <alignment wrapText="1"/>
    </xf>
    <xf numFmtId="44" fontId="10" fillId="0" borderId="6" xfId="1" applyFont="1" applyFill="1" applyBorder="1" applyAlignment="1" applyProtection="1">
      <alignment horizontal="center"/>
    </xf>
    <xf numFmtId="9" fontId="10" fillId="0" borderId="6" xfId="2" applyFont="1" applyFill="1" applyBorder="1" applyAlignment="1" applyProtection="1">
      <alignment horizontal="center"/>
    </xf>
    <xf numFmtId="4" fontId="10" fillId="0" borderId="6" xfId="0" applyNumberFormat="1" applyFont="1" applyBorder="1" applyAlignment="1">
      <alignment horizontal="center"/>
    </xf>
    <xf numFmtId="10" fontId="10" fillId="0" borderId="6" xfId="2" applyNumberFormat="1" applyFont="1" applyFill="1" applyBorder="1" applyAlignment="1" applyProtection="1">
      <alignment horizontal="center"/>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20" fillId="2" borderId="63" xfId="0" applyFont="1" applyFill="1" applyBorder="1" applyAlignment="1">
      <alignment horizontal="center" vertical="top" wrapText="1"/>
    </xf>
    <xf numFmtId="164" fontId="19" fillId="2" borderId="64" xfId="2" applyNumberFormat="1" applyFont="1" applyFill="1" applyBorder="1" applyAlignment="1" applyProtection="1">
      <alignment horizontal="center" vertical="top" wrapText="1"/>
    </xf>
    <xf numFmtId="0" fontId="19" fillId="2" borderId="64" xfId="0" applyFont="1" applyFill="1" applyBorder="1" applyAlignment="1">
      <alignment horizontal="center" vertical="top" wrapText="1"/>
    </xf>
    <xf numFmtId="164" fontId="19" fillId="2" borderId="64" xfId="0" applyNumberFormat="1" applyFont="1" applyFill="1" applyBorder="1" applyAlignment="1">
      <alignment horizontal="center" vertical="top" wrapText="1"/>
    </xf>
    <xf numFmtId="10" fontId="19" fillId="2" borderId="64" xfId="2" applyNumberFormat="1" applyFont="1" applyFill="1" applyBorder="1" applyAlignment="1" applyProtection="1">
      <alignment horizontal="center" vertical="top" wrapText="1"/>
    </xf>
    <xf numFmtId="9" fontId="19" fillId="2" borderId="64" xfId="2" applyFont="1" applyFill="1" applyBorder="1" applyAlignment="1" applyProtection="1">
      <alignment horizontal="center" vertical="top" wrapText="1"/>
    </xf>
    <xf numFmtId="4" fontId="20" fillId="2" borderId="64" xfId="0" applyNumberFormat="1" applyFont="1" applyFill="1" applyBorder="1" applyAlignment="1">
      <alignment horizontal="center" vertical="top" wrapText="1"/>
    </xf>
    <xf numFmtId="4" fontId="20" fillId="2" borderId="58" xfId="0" applyNumberFormat="1" applyFont="1" applyFill="1" applyBorder="1" applyAlignment="1">
      <alignment horizontal="center" vertical="top" wrapText="1"/>
    </xf>
    <xf numFmtId="10" fontId="10" fillId="0" borderId="6" xfId="1" applyNumberFormat="1" applyFont="1" applyFill="1" applyBorder="1" applyAlignment="1" applyProtection="1">
      <alignment horizontal="center"/>
    </xf>
    <xf numFmtId="10" fontId="10" fillId="0" borderId="5" xfId="1" applyNumberFormat="1" applyFont="1" applyFill="1" applyBorder="1" applyAlignment="1" applyProtection="1">
      <alignment horizontal="center"/>
    </xf>
    <xf numFmtId="10" fontId="0" fillId="0" borderId="0" xfId="0" applyNumberFormat="1"/>
    <xf numFmtId="44" fontId="20" fillId="2" borderId="57" xfId="0" applyNumberFormat="1" applyFont="1" applyFill="1" applyBorder="1" applyAlignment="1">
      <alignment horizontal="center" vertical="top" wrapText="1"/>
    </xf>
    <xf numFmtId="44" fontId="19" fillId="2" borderId="64" xfId="0" applyNumberFormat="1" applyFont="1" applyFill="1" applyBorder="1" applyAlignment="1">
      <alignment horizontal="center" vertical="top" wrapText="1"/>
    </xf>
    <xf numFmtId="44" fontId="0" fillId="0" borderId="0" xfId="2" applyNumberFormat="1" applyFont="1" applyAlignment="1" applyProtection="1"/>
    <xf numFmtId="44" fontId="20" fillId="2" borderId="64" xfId="0" applyNumberFormat="1" applyFont="1" applyFill="1" applyBorder="1" applyAlignment="1">
      <alignment horizontal="center" vertical="top" wrapText="1"/>
    </xf>
    <xf numFmtId="44" fontId="20" fillId="2" borderId="58" xfId="0" applyNumberFormat="1" applyFont="1" applyFill="1" applyBorder="1" applyAlignment="1">
      <alignment horizontal="center" vertical="top" wrapText="1"/>
    </xf>
    <xf numFmtId="0" fontId="19" fillId="2" borderId="38" xfId="0" applyFont="1" applyFill="1" applyBorder="1" applyAlignment="1">
      <alignment horizontal="center" vertical="center" wrapText="1"/>
    </xf>
    <xf numFmtId="44" fontId="10" fillId="0" borderId="19" xfId="1" applyFont="1" applyFill="1" applyBorder="1" applyAlignment="1" applyProtection="1">
      <alignment horizontal="center"/>
    </xf>
    <xf numFmtId="164" fontId="10" fillId="0" borderId="19" xfId="2" applyNumberFormat="1" applyFont="1" applyFill="1" applyBorder="1" applyAlignment="1" applyProtection="1">
      <alignment horizontal="center"/>
    </xf>
    <xf numFmtId="44" fontId="10" fillId="0" borderId="19" xfId="0" applyNumberFormat="1" applyFont="1" applyBorder="1" applyAlignment="1">
      <alignment horizontal="center"/>
    </xf>
    <xf numFmtId="9" fontId="10" fillId="0" borderId="19" xfId="2" applyFont="1" applyFill="1" applyBorder="1" applyAlignment="1" applyProtection="1">
      <alignment horizontal="center"/>
    </xf>
    <xf numFmtId="10" fontId="10" fillId="0" borderId="19" xfId="1" applyNumberFormat="1" applyFont="1" applyFill="1" applyBorder="1" applyAlignment="1" applyProtection="1">
      <alignment horizontal="center"/>
    </xf>
    <xf numFmtId="44" fontId="10" fillId="0" borderId="48" xfId="0" applyNumberFormat="1" applyFont="1" applyBorder="1" applyAlignment="1">
      <alignment horizontal="center"/>
    </xf>
    <xf numFmtId="0" fontId="28" fillId="0" borderId="0" xfId="0" applyFont="1"/>
    <xf numFmtId="0" fontId="28" fillId="0" borderId="0" xfId="0" applyFont="1" applyAlignment="1">
      <alignment horizontal="right"/>
    </xf>
    <xf numFmtId="0" fontId="23" fillId="0" borderId="0" xfId="0" applyFont="1"/>
    <xf numFmtId="10" fontId="23" fillId="0" borderId="0" xfId="2" applyNumberFormat="1" applyFont="1" applyAlignment="1" applyProtection="1">
      <alignment horizontal="center" wrapText="1"/>
    </xf>
    <xf numFmtId="0" fontId="23" fillId="0" borderId="0" xfId="0" applyFont="1" applyAlignment="1">
      <alignment horizontal="center" wrapText="1"/>
    </xf>
    <xf numFmtId="9" fontId="23" fillId="0" borderId="0" xfId="2" applyFont="1" applyAlignment="1" applyProtection="1">
      <alignment horizontal="center" wrapText="1"/>
    </xf>
    <xf numFmtId="4" fontId="28" fillId="0" borderId="0" xfId="0" applyNumberFormat="1" applyFont="1" applyAlignment="1">
      <alignment horizontal="center" wrapText="1"/>
    </xf>
    <xf numFmtId="44" fontId="23" fillId="0" borderId="0" xfId="0" applyNumberFormat="1" applyFont="1" applyAlignment="1">
      <alignment horizontal="center" wrapText="1"/>
    </xf>
    <xf numFmtId="44" fontId="28" fillId="0" borderId="0" xfId="0" applyNumberFormat="1" applyFont="1" applyAlignment="1">
      <alignment horizontal="center" wrapText="1"/>
    </xf>
    <xf numFmtId="0" fontId="28" fillId="0" borderId="0" xfId="0" applyFont="1" applyAlignment="1">
      <alignment horizontal="right" vertical="top"/>
    </xf>
    <xf numFmtId="0" fontId="23" fillId="0" borderId="0" xfId="0" applyFont="1" applyAlignment="1">
      <alignment horizontal="center"/>
    </xf>
    <xf numFmtId="164" fontId="23" fillId="0" borderId="0" xfId="2" applyNumberFormat="1" applyFont="1" applyAlignment="1" applyProtection="1">
      <alignment horizontal="center" wrapText="1"/>
    </xf>
    <xf numFmtId="164" fontId="23" fillId="0" borderId="0" xfId="0" applyNumberFormat="1" applyFont="1" applyAlignment="1">
      <alignment horizontal="center" wrapText="1"/>
    </xf>
    <xf numFmtId="0" fontId="28" fillId="0" borderId="0" xfId="0" applyFont="1" applyAlignment="1">
      <alignment horizontal="right" vertical="center"/>
    </xf>
    <xf numFmtId="0" fontId="28" fillId="0" borderId="9" xfId="0" applyFont="1" applyBorder="1" applyAlignment="1">
      <alignment horizontal="left" vertical="center"/>
    </xf>
    <xf numFmtId="0" fontId="28" fillId="0" borderId="0" xfId="0" applyFont="1" applyAlignment="1">
      <alignment horizontal="left" vertical="center"/>
    </xf>
    <xf numFmtId="0" fontId="28" fillId="0" borderId="1" xfId="0" applyFont="1" applyBorder="1" applyAlignment="1">
      <alignment horizontal="right" vertical="center"/>
    </xf>
    <xf numFmtId="0" fontId="28" fillId="0" borderId="9" xfId="0" applyFont="1" applyBorder="1" applyAlignment="1">
      <alignment horizontal="left"/>
    </xf>
    <xf numFmtId="0" fontId="28" fillId="0" borderId="0" xfId="0" applyFont="1" applyAlignment="1">
      <alignment horizontal="left"/>
    </xf>
    <xf numFmtId="164" fontId="28" fillId="0" borderId="0" xfId="2" applyNumberFormat="1" applyFont="1" applyAlignment="1" applyProtection="1"/>
    <xf numFmtId="10" fontId="28" fillId="0" borderId="0" xfId="2" applyNumberFormat="1" applyFont="1" applyAlignment="1" applyProtection="1">
      <alignment horizontal="center" wrapText="1"/>
    </xf>
    <xf numFmtId="164" fontId="28" fillId="0" borderId="0" xfId="0" applyNumberFormat="1" applyFont="1"/>
    <xf numFmtId="0" fontId="28" fillId="0" borderId="0" xfId="0" applyFont="1" applyAlignment="1">
      <alignment horizontal="center" wrapText="1"/>
    </xf>
    <xf numFmtId="10" fontId="10" fillId="0" borderId="8" xfId="2" applyNumberFormat="1" applyFont="1" applyFill="1" applyBorder="1" applyAlignment="1" applyProtection="1">
      <alignment horizontal="center"/>
    </xf>
    <xf numFmtId="9" fontId="10" fillId="0" borderId="7" xfId="2" applyFont="1" applyFill="1" applyBorder="1" applyAlignment="1" applyProtection="1">
      <alignment horizontal="center"/>
    </xf>
    <xf numFmtId="44" fontId="10" fillId="0" borderId="20" xfId="1" applyFont="1" applyFill="1" applyBorder="1" applyAlignment="1" applyProtection="1">
      <alignment horizontal="center"/>
    </xf>
    <xf numFmtId="10" fontId="10" fillId="0" borderId="45" xfId="2" applyNumberFormat="1" applyFont="1" applyFill="1" applyBorder="1" applyAlignment="1" applyProtection="1">
      <alignment horizontal="center"/>
    </xf>
    <xf numFmtId="10" fontId="10" fillId="0" borderId="46" xfId="2" applyNumberFormat="1" applyFont="1" applyFill="1" applyBorder="1" applyAlignment="1" applyProtection="1">
      <alignment horizontal="center"/>
    </xf>
    <xf numFmtId="44" fontId="10" fillId="0" borderId="46" xfId="0" applyNumberFormat="1" applyFont="1" applyBorder="1" applyAlignment="1">
      <alignment horizontal="center"/>
    </xf>
    <xf numFmtId="44" fontId="10" fillId="0" borderId="47" xfId="0" applyNumberFormat="1" applyFont="1" applyBorder="1" applyAlignment="1">
      <alignment horizontal="center"/>
    </xf>
    <xf numFmtId="10" fontId="10" fillId="0" borderId="22" xfId="2" applyNumberFormat="1" applyFont="1" applyFill="1" applyBorder="1" applyAlignment="1" applyProtection="1">
      <alignment horizontal="center"/>
    </xf>
    <xf numFmtId="10" fontId="10" fillId="0" borderId="21" xfId="2" applyNumberFormat="1" applyFont="1" applyFill="1" applyBorder="1" applyAlignment="1" applyProtection="1">
      <alignment horizontal="center"/>
    </xf>
    <xf numFmtId="44" fontId="10" fillId="0" borderId="21" xfId="0" applyNumberFormat="1" applyFont="1" applyBorder="1" applyAlignment="1">
      <alignment horizontal="center"/>
    </xf>
    <xf numFmtId="44" fontId="10" fillId="0" borderId="23" xfId="0" applyNumberFormat="1" applyFont="1" applyBorder="1" applyAlignment="1">
      <alignment horizontal="center"/>
    </xf>
    <xf numFmtId="9" fontId="10" fillId="0" borderId="23" xfId="2" applyFont="1" applyFill="1" applyBorder="1" applyAlignment="1" applyProtection="1">
      <alignment horizontal="center"/>
    </xf>
    <xf numFmtId="44" fontId="10" fillId="0" borderId="40" xfId="0" applyNumberFormat="1" applyFont="1" applyBorder="1" applyAlignment="1">
      <alignment horizontal="center"/>
    </xf>
    <xf numFmtId="44" fontId="10" fillId="7" borderId="13" xfId="1" applyFont="1" applyFill="1" applyBorder="1" applyAlignment="1" applyProtection="1">
      <alignment horizontal="center"/>
      <protection locked="0"/>
    </xf>
    <xf numFmtId="44" fontId="10" fillId="7" borderId="38" xfId="1" applyFont="1" applyFill="1" applyBorder="1" applyAlignment="1" applyProtection="1">
      <alignment horizontal="center"/>
      <protection locked="0"/>
    </xf>
    <xf numFmtId="0" fontId="3" fillId="0" borderId="49" xfId="0" applyFont="1" applyBorder="1"/>
    <xf numFmtId="0" fontId="3" fillId="0" borderId="1" xfId="0" applyFont="1" applyBorder="1"/>
    <xf numFmtId="0" fontId="3" fillId="0" borderId="66" xfId="0" applyFont="1" applyBorder="1"/>
    <xf numFmtId="0" fontId="3" fillId="0" borderId="65" xfId="0" applyFont="1" applyBorder="1"/>
    <xf numFmtId="44" fontId="14" fillId="0" borderId="6" xfId="0" applyNumberFormat="1" applyFont="1" applyBorder="1" applyAlignment="1">
      <alignment horizontal="center"/>
    </xf>
    <xf numFmtId="44" fontId="14" fillId="0" borderId="5" xfId="0" applyNumberFormat="1" applyFont="1" applyBorder="1" applyAlignment="1">
      <alignment horizontal="center"/>
    </xf>
    <xf numFmtId="44" fontId="14" fillId="0" borderId="19" xfId="0" applyNumberFormat="1" applyFont="1" applyBorder="1" applyAlignment="1">
      <alignment horizontal="center"/>
    </xf>
    <xf numFmtId="44" fontId="10" fillId="0" borderId="28" xfId="1" applyFont="1" applyFill="1" applyBorder="1" applyAlignment="1" applyProtection="1">
      <alignment horizontal="center"/>
    </xf>
    <xf numFmtId="44" fontId="10" fillId="0" borderId="48" xfId="1" applyFont="1" applyFill="1" applyBorder="1" applyAlignment="1" applyProtection="1">
      <alignment horizontal="center"/>
    </xf>
    <xf numFmtId="44" fontId="14" fillId="0" borderId="6" xfId="1" applyFont="1" applyFill="1" applyBorder="1" applyAlignment="1" applyProtection="1">
      <alignment horizontal="center"/>
    </xf>
    <xf numFmtId="44" fontId="14" fillId="0" borderId="5" xfId="1" applyFont="1" applyFill="1" applyBorder="1" applyAlignment="1" applyProtection="1">
      <alignment horizontal="center"/>
    </xf>
    <xf numFmtId="44" fontId="14" fillId="0" borderId="19" xfId="1" applyFont="1" applyFill="1" applyBorder="1" applyAlignment="1" applyProtection="1">
      <alignment horizontal="center"/>
    </xf>
    <xf numFmtId="0" fontId="7" fillId="3" borderId="12" xfId="0" applyFont="1" applyFill="1" applyBorder="1" applyAlignment="1" applyProtection="1">
      <alignment horizontal="left" vertical="center" wrapText="1"/>
      <protection locked="0"/>
    </xf>
    <xf numFmtId="44" fontId="10" fillId="7" borderId="44" xfId="1" applyFont="1" applyFill="1" applyBorder="1" applyAlignment="1" applyProtection="1">
      <alignment horizontal="center"/>
      <protection locked="0"/>
    </xf>
    <xf numFmtId="10" fontId="20" fillId="2" borderId="64" xfId="2" applyNumberFormat="1" applyFont="1" applyFill="1" applyBorder="1" applyAlignment="1" applyProtection="1">
      <alignment horizontal="center" vertical="top" wrapText="1"/>
    </xf>
    <xf numFmtId="0" fontId="16" fillId="0" borderId="1" xfId="0" applyFont="1" applyBorder="1"/>
    <xf numFmtId="164" fontId="10" fillId="14" borderId="13" xfId="1" applyNumberFormat="1" applyFont="1" applyFill="1" applyBorder="1" applyAlignment="1" applyProtection="1">
      <alignment horizontal="center"/>
      <protection locked="0"/>
    </xf>
    <xf numFmtId="9" fontId="29" fillId="14" borderId="7" xfId="2" applyFont="1" applyFill="1" applyBorder="1" applyAlignment="1" applyProtection="1">
      <alignment horizontal="center"/>
      <protection locked="0"/>
    </xf>
    <xf numFmtId="164" fontId="10" fillId="0" borderId="73" xfId="1" applyNumberFormat="1" applyFont="1" applyBorder="1" applyAlignment="1" applyProtection="1">
      <alignment horizontal="center"/>
    </xf>
    <xf numFmtId="0" fontId="0" fillId="0" borderId="1" xfId="0" applyBorder="1" applyAlignment="1" applyProtection="1">
      <alignment wrapText="1"/>
      <protection locked="0"/>
    </xf>
    <xf numFmtId="0" fontId="0" fillId="0" borderId="0" xfId="0" applyAlignment="1" applyProtection="1">
      <alignment wrapText="1"/>
      <protection locked="0"/>
    </xf>
    <xf numFmtId="49" fontId="0" fillId="0" borderId="0" xfId="0" applyNumberFormat="1" applyAlignment="1" applyProtection="1">
      <alignment wrapText="1"/>
      <protection locked="0"/>
    </xf>
    <xf numFmtId="1" fontId="0" fillId="0" borderId="0" xfId="0" applyNumberFormat="1" applyProtection="1">
      <protection locked="0"/>
    </xf>
    <xf numFmtId="0" fontId="16" fillId="0" borderId="0" xfId="0" quotePrefix="1" applyFont="1"/>
    <xf numFmtId="0" fontId="19" fillId="2" borderId="74" xfId="0" applyFont="1" applyFill="1" applyBorder="1" applyAlignment="1">
      <alignment horizontal="center" vertical="center" wrapText="1"/>
    </xf>
    <xf numFmtId="0" fontId="19" fillId="2" borderId="75" xfId="0" applyFont="1" applyFill="1" applyBorder="1" applyAlignment="1">
      <alignment horizontal="center" vertical="center" wrapText="1"/>
    </xf>
    <xf numFmtId="2" fontId="19" fillId="2" borderId="75" xfId="0" applyNumberFormat="1" applyFont="1" applyFill="1" applyBorder="1" applyAlignment="1">
      <alignment horizontal="center" vertical="center" wrapText="1"/>
    </xf>
    <xf numFmtId="1" fontId="20" fillId="2" borderId="75" xfId="0" applyNumberFormat="1" applyFont="1" applyFill="1" applyBorder="1" applyAlignment="1">
      <alignment horizontal="center" vertical="center" wrapText="1"/>
    </xf>
    <xf numFmtId="0" fontId="20" fillId="2" borderId="59" xfId="0" applyFont="1" applyFill="1" applyBorder="1" applyAlignment="1">
      <alignment horizontal="center" vertical="top" wrapText="1"/>
    </xf>
    <xf numFmtId="0" fontId="19" fillId="2" borderId="76" xfId="0" applyFont="1" applyFill="1" applyBorder="1" applyAlignment="1">
      <alignment horizontal="center" vertical="top" wrapText="1"/>
    </xf>
    <xf numFmtId="164" fontId="19" fillId="2" borderId="76" xfId="0" applyNumberFormat="1" applyFont="1" applyFill="1" applyBorder="1" applyAlignment="1">
      <alignment horizontal="center" vertical="top" wrapText="1"/>
    </xf>
    <xf numFmtId="10" fontId="19" fillId="2" borderId="76" xfId="2" applyNumberFormat="1" applyFont="1" applyFill="1" applyBorder="1" applyAlignment="1" applyProtection="1">
      <alignment horizontal="center" vertical="top" wrapText="1"/>
    </xf>
    <xf numFmtId="9" fontId="19" fillId="2" borderId="76" xfId="2" applyFont="1" applyFill="1" applyBorder="1" applyAlignment="1" applyProtection="1">
      <alignment horizontal="center" vertical="top" wrapText="1"/>
    </xf>
    <xf numFmtId="4" fontId="20" fillId="2" borderId="76" xfId="0" applyNumberFormat="1" applyFont="1" applyFill="1" applyBorder="1" applyAlignment="1">
      <alignment horizontal="center" vertical="top" wrapText="1"/>
    </xf>
    <xf numFmtId="4" fontId="20" fillId="2" borderId="60" xfId="0" applyNumberFormat="1" applyFont="1" applyFill="1" applyBorder="1" applyAlignment="1">
      <alignment horizontal="center" vertical="top" wrapText="1"/>
    </xf>
    <xf numFmtId="2" fontId="20" fillId="2" borderId="76" xfId="0" applyNumberFormat="1" applyFont="1" applyFill="1" applyBorder="1" applyAlignment="1">
      <alignment horizontal="center" vertical="top" wrapText="1"/>
    </xf>
    <xf numFmtId="2" fontId="20" fillId="2" borderId="84" xfId="0" applyNumberFormat="1" applyFont="1" applyFill="1" applyBorder="1" applyAlignment="1">
      <alignment horizontal="center" vertical="top" wrapText="1"/>
    </xf>
    <xf numFmtId="0" fontId="19" fillId="2" borderId="34" xfId="0" applyFont="1" applyFill="1" applyBorder="1" applyAlignment="1">
      <alignment horizontal="center" vertical="center" wrapText="1"/>
    </xf>
    <xf numFmtId="0" fontId="19" fillId="2" borderId="35" xfId="0" applyFont="1" applyFill="1" applyBorder="1" applyAlignment="1">
      <alignment horizontal="left" vertical="center" wrapText="1"/>
    </xf>
    <xf numFmtId="0" fontId="19" fillId="2" borderId="35" xfId="0" applyFont="1" applyFill="1" applyBorder="1" applyAlignment="1">
      <alignment horizontal="center" vertical="center" wrapText="1"/>
    </xf>
    <xf numFmtId="0" fontId="19" fillId="2" borderId="43" xfId="0" applyFont="1" applyFill="1" applyBorder="1" applyAlignment="1">
      <alignment horizontal="center" vertical="center" wrapText="1"/>
    </xf>
    <xf numFmtId="1" fontId="19" fillId="2" borderId="35" xfId="0" applyNumberFormat="1" applyFont="1" applyFill="1" applyBorder="1" applyAlignment="1">
      <alignment horizontal="center" vertical="center" wrapText="1"/>
    </xf>
    <xf numFmtId="0" fontId="16" fillId="0" borderId="0" xfId="0" applyFont="1" applyAlignment="1">
      <alignment horizontal="center" vertical="center"/>
    </xf>
    <xf numFmtId="0" fontId="29" fillId="0" borderId="77" xfId="0" applyFont="1" applyBorder="1"/>
    <xf numFmtId="0" fontId="29" fillId="0" borderId="78" xfId="0" applyFont="1" applyBorder="1" applyAlignment="1">
      <alignment horizontal="center"/>
    </xf>
    <xf numFmtId="2" fontId="29" fillId="0" borderId="78" xfId="0" applyNumberFormat="1" applyFont="1" applyBorder="1" applyAlignment="1">
      <alignment horizontal="center"/>
    </xf>
    <xf numFmtId="0" fontId="29" fillId="0" borderId="78" xfId="0" applyFont="1" applyBorder="1" applyAlignment="1">
      <alignment horizontal="left"/>
    </xf>
    <xf numFmtId="0" fontId="29" fillId="0" borderId="78" xfId="0" applyFont="1" applyBorder="1"/>
    <xf numFmtId="44" fontId="29" fillId="0" borderId="78" xfId="1" applyFont="1" applyFill="1" applyBorder="1" applyAlignment="1" applyProtection="1">
      <alignment horizontal="center"/>
    </xf>
    <xf numFmtId="164" fontId="29" fillId="0" borderId="78" xfId="2" applyNumberFormat="1" applyFont="1" applyFill="1" applyBorder="1" applyAlignment="1" applyProtection="1">
      <alignment horizontal="center"/>
    </xf>
    <xf numFmtId="44" fontId="29" fillId="0" borderId="78" xfId="0" applyNumberFormat="1" applyFont="1" applyBorder="1" applyAlignment="1">
      <alignment horizontal="center"/>
    </xf>
    <xf numFmtId="9" fontId="29" fillId="0" borderId="78" xfId="2" applyFont="1" applyFill="1" applyBorder="1" applyAlignment="1" applyProtection="1">
      <alignment horizontal="center"/>
    </xf>
    <xf numFmtId="4" fontId="29" fillId="0" borderId="78" xfId="0" applyNumberFormat="1" applyFont="1" applyBorder="1" applyAlignment="1">
      <alignment horizontal="center"/>
    </xf>
    <xf numFmtId="10" fontId="29" fillId="0" borderId="78" xfId="2" applyNumberFormat="1" applyFont="1" applyFill="1" applyBorder="1" applyAlignment="1" applyProtection="1">
      <alignment horizontal="center"/>
    </xf>
    <xf numFmtId="2" fontId="29" fillId="0" borderId="85" xfId="0" applyNumberFormat="1" applyFont="1" applyBorder="1" applyAlignment="1">
      <alignment horizontal="left"/>
    </xf>
    <xf numFmtId="0" fontId="29" fillId="0" borderId="85" xfId="0" applyFont="1" applyBorder="1" applyAlignment="1">
      <alignment horizontal="left"/>
    </xf>
    <xf numFmtId="0" fontId="29" fillId="0" borderId="85" xfId="0" applyFont="1" applyBorder="1"/>
    <xf numFmtId="14" fontId="29" fillId="0" borderId="85" xfId="0" applyNumberFormat="1" applyFont="1" applyBorder="1"/>
    <xf numFmtId="1" fontId="29" fillId="0" borderId="85" xfId="0" applyNumberFormat="1" applyFont="1" applyBorder="1"/>
    <xf numFmtId="0" fontId="29" fillId="0" borderId="86" xfId="0" applyFont="1" applyBorder="1"/>
    <xf numFmtId="0" fontId="29" fillId="0" borderId="80" xfId="0" applyFont="1" applyBorder="1"/>
    <xf numFmtId="0" fontId="29" fillId="0" borderId="51" xfId="0" applyFont="1" applyBorder="1" applyAlignment="1">
      <alignment horizontal="center"/>
    </xf>
    <xf numFmtId="2" fontId="29" fillId="0" borderId="51" xfId="0" applyNumberFormat="1" applyFont="1" applyBorder="1" applyAlignment="1">
      <alignment horizontal="center"/>
    </xf>
    <xf numFmtId="1" fontId="29" fillId="0" borderId="51" xfId="0" applyNumberFormat="1" applyFont="1" applyBorder="1" applyAlignment="1">
      <alignment horizontal="center"/>
    </xf>
    <xf numFmtId="0" fontId="29" fillId="0" borderId="51" xfId="0" applyFont="1" applyBorder="1" applyAlignment="1">
      <alignment horizontal="center" wrapText="1"/>
    </xf>
    <xf numFmtId="0" fontId="29" fillId="0" borderId="51" xfId="0" applyFont="1" applyBorder="1" applyAlignment="1">
      <alignment horizontal="left" wrapText="1"/>
    </xf>
    <xf numFmtId="0" fontId="29" fillId="0" borderId="51" xfId="0" applyFont="1" applyBorder="1" applyAlignment="1">
      <alignment horizontal="left"/>
    </xf>
    <xf numFmtId="44" fontId="29" fillId="0" borderId="51" xfId="1" applyFont="1" applyFill="1" applyBorder="1" applyAlignment="1" applyProtection="1">
      <alignment horizontal="center"/>
    </xf>
    <xf numFmtId="164" fontId="29" fillId="0" borderId="51" xfId="2" applyNumberFormat="1" applyFont="1" applyFill="1" applyBorder="1" applyAlignment="1" applyProtection="1">
      <alignment horizontal="center"/>
    </xf>
    <xf numFmtId="44" fontId="29" fillId="0" borderId="51" xfId="0" applyNumberFormat="1" applyFont="1" applyBorder="1" applyAlignment="1">
      <alignment horizontal="center"/>
    </xf>
    <xf numFmtId="9" fontId="29" fillId="0" borderId="51" xfId="2" applyFont="1" applyFill="1" applyBorder="1" applyAlignment="1" applyProtection="1">
      <alignment horizontal="center"/>
    </xf>
    <xf numFmtId="4" fontId="29" fillId="0" borderId="51" xfId="0" applyNumberFormat="1" applyFont="1" applyBorder="1" applyAlignment="1">
      <alignment horizontal="center"/>
    </xf>
    <xf numFmtId="10" fontId="29" fillId="0" borderId="51" xfId="2" applyNumberFormat="1" applyFont="1" applyFill="1" applyBorder="1" applyAlignment="1" applyProtection="1">
      <alignment horizontal="center"/>
    </xf>
    <xf numFmtId="2" fontId="29" fillId="0" borderId="51" xfId="0" applyNumberFormat="1" applyFont="1" applyBorder="1" applyAlignment="1">
      <alignment horizontal="left"/>
    </xf>
    <xf numFmtId="0" fontId="29" fillId="0" borderId="51" xfId="0" applyFont="1" applyBorder="1"/>
    <xf numFmtId="14" fontId="29" fillId="0" borderId="51" xfId="0" applyNumberFormat="1" applyFont="1" applyBorder="1"/>
    <xf numFmtId="1" fontId="29" fillId="0" borderId="51" xfId="0" applyNumberFormat="1" applyFont="1" applyBorder="1"/>
    <xf numFmtId="0" fontId="29" fillId="0" borderId="69" xfId="0" applyFont="1" applyBorder="1"/>
    <xf numFmtId="10" fontId="29" fillId="0" borderId="51" xfId="0" applyNumberFormat="1" applyFont="1" applyBorder="1" applyAlignment="1">
      <alignment horizontal="center"/>
    </xf>
    <xf numFmtId="0" fontId="29" fillId="0" borderId="81" xfId="0" applyFont="1" applyBorder="1"/>
    <xf numFmtId="0" fontId="29" fillId="0" borderId="82" xfId="0" applyFont="1" applyBorder="1" applyAlignment="1">
      <alignment horizontal="center"/>
    </xf>
    <xf numFmtId="2" fontId="29" fillId="0" borderId="82" xfId="0" applyNumberFormat="1" applyFont="1" applyBorder="1" applyAlignment="1">
      <alignment horizontal="center"/>
    </xf>
    <xf numFmtId="1" fontId="29" fillId="0" borderId="82" xfId="0" applyNumberFormat="1" applyFont="1" applyBorder="1" applyAlignment="1">
      <alignment horizontal="center"/>
    </xf>
    <xf numFmtId="0" fontId="29" fillId="0" borderId="82" xfId="0" applyFont="1" applyBorder="1" applyAlignment="1">
      <alignment horizontal="center" wrapText="1"/>
    </xf>
    <xf numFmtId="0" fontId="29" fillId="0" borderId="82" xfId="0" applyFont="1" applyBorder="1" applyAlignment="1">
      <alignment horizontal="left" wrapText="1"/>
    </xf>
    <xf numFmtId="0" fontId="29" fillId="0" borderId="82" xfId="0" applyFont="1" applyBorder="1" applyAlignment="1">
      <alignment horizontal="left"/>
    </xf>
    <xf numFmtId="44" fontId="29" fillId="0" borderId="82" xfId="1" applyFont="1" applyFill="1" applyBorder="1" applyAlignment="1" applyProtection="1">
      <alignment horizontal="center"/>
    </xf>
    <xf numFmtId="164" fontId="29" fillId="0" borderId="82" xfId="2" applyNumberFormat="1" applyFont="1" applyFill="1" applyBorder="1" applyAlignment="1" applyProtection="1">
      <alignment horizontal="center"/>
    </xf>
    <xf numFmtId="44" fontId="29" fillId="0" borderId="82" xfId="0" applyNumberFormat="1" applyFont="1" applyBorder="1" applyAlignment="1">
      <alignment horizontal="center"/>
    </xf>
    <xf numFmtId="9" fontId="29" fillId="0" borderId="82" xfId="2" applyFont="1" applyFill="1" applyBorder="1" applyAlignment="1" applyProtection="1">
      <alignment horizontal="center"/>
    </xf>
    <xf numFmtId="4" fontId="29" fillId="0" borderId="82" xfId="0" applyNumberFormat="1" applyFont="1" applyBorder="1" applyAlignment="1">
      <alignment horizontal="center"/>
    </xf>
    <xf numFmtId="10" fontId="29" fillId="0" borderId="82" xfId="2" applyNumberFormat="1" applyFont="1" applyFill="1" applyBorder="1" applyAlignment="1" applyProtection="1">
      <alignment horizontal="center"/>
    </xf>
    <xf numFmtId="10" fontId="29" fillId="0" borderId="82" xfId="0" applyNumberFormat="1" applyFont="1" applyBorder="1" applyAlignment="1">
      <alignment horizontal="center"/>
    </xf>
    <xf numFmtId="2" fontId="29" fillId="0" borderId="82" xfId="0" applyNumberFormat="1" applyFont="1" applyBorder="1" applyAlignment="1">
      <alignment horizontal="left"/>
    </xf>
    <xf numFmtId="0" fontId="29" fillId="0" borderId="82" xfId="0" applyFont="1" applyBorder="1"/>
    <xf numFmtId="14" fontId="29" fillId="0" borderId="82" xfId="0" applyNumberFormat="1" applyFont="1" applyBorder="1"/>
    <xf numFmtId="1" fontId="29" fillId="0" borderId="82" xfId="0" applyNumberFormat="1" applyFont="1" applyBorder="1"/>
    <xf numFmtId="0" fontId="29" fillId="0" borderId="83" xfId="0" applyFont="1" applyBorder="1"/>
    <xf numFmtId="43" fontId="30" fillId="0" borderId="0" xfId="3" applyFont="1" applyFill="1" applyProtection="1"/>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6" fillId="0" borderId="0" xfId="0" applyFont="1" applyAlignment="1">
      <alignment horizontal="center" wrapText="1"/>
    </xf>
    <xf numFmtId="0" fontId="16" fillId="0" borderId="0" xfId="0" applyFont="1" applyAlignment="1">
      <alignment horizontal="left" wrapText="1"/>
    </xf>
    <xf numFmtId="164" fontId="16" fillId="0" borderId="0" xfId="2" applyNumberFormat="1" applyFont="1" applyAlignment="1" applyProtection="1"/>
    <xf numFmtId="10" fontId="16" fillId="0" borderId="0" xfId="2" applyNumberFormat="1" applyFont="1" applyAlignment="1" applyProtection="1"/>
    <xf numFmtId="9" fontId="16" fillId="0" borderId="0" xfId="2" applyFont="1" applyAlignment="1" applyProtection="1"/>
    <xf numFmtId="4" fontId="16" fillId="0" borderId="0" xfId="0" applyNumberFormat="1" applyFont="1"/>
    <xf numFmtId="2" fontId="16" fillId="0" borderId="0" xfId="0" applyNumberFormat="1" applyFont="1" applyAlignment="1">
      <alignment horizontal="left"/>
    </xf>
    <xf numFmtId="2" fontId="16" fillId="0" borderId="0" xfId="0" applyNumberFormat="1" applyFont="1"/>
    <xf numFmtId="0" fontId="16" fillId="0" borderId="0" xfId="0" applyFont="1" applyAlignment="1">
      <alignment horizontal="left"/>
    </xf>
    <xf numFmtId="1" fontId="16" fillId="0" borderId="0" xfId="0" applyNumberFormat="1" applyFont="1" applyAlignment="1">
      <alignment horizontal="left"/>
    </xf>
    <xf numFmtId="43" fontId="30" fillId="0" borderId="0" xfId="3" applyFont="1" applyAlignment="1" applyProtection="1">
      <alignment horizontal="left"/>
    </xf>
    <xf numFmtId="0" fontId="4" fillId="0" borderId="26" xfId="0" applyFont="1" applyBorder="1" applyAlignment="1">
      <alignment wrapText="1"/>
    </xf>
    <xf numFmtId="49" fontId="4" fillId="0" borderId="26" xfId="0" applyNumberFormat="1" applyFont="1" applyBorder="1" applyAlignment="1">
      <alignment wrapText="1"/>
    </xf>
    <xf numFmtId="0" fontId="4" fillId="0" borderId="26" xfId="0" applyFont="1" applyBorder="1" applyAlignment="1">
      <alignment horizontal="center" wrapText="1"/>
    </xf>
    <xf numFmtId="0" fontId="6" fillId="0" borderId="26" xfId="0" applyFont="1" applyBorder="1" applyAlignment="1">
      <alignment horizontal="center"/>
    </xf>
    <xf numFmtId="1" fontId="4" fillId="0" borderId="26" xfId="0" applyNumberFormat="1" applyFont="1" applyBorder="1" applyAlignment="1">
      <alignment horizontal="center"/>
    </xf>
    <xf numFmtId="2" fontId="4" fillId="0" borderId="26" xfId="0" applyNumberFormat="1" applyFont="1" applyBorder="1" applyAlignment="1">
      <alignment horizontal="center"/>
    </xf>
    <xf numFmtId="0" fontId="10" fillId="0" borderId="51" xfId="0" applyFont="1" applyBorder="1" applyAlignment="1" applyProtection="1">
      <alignment wrapText="1"/>
      <protection locked="0"/>
    </xf>
    <xf numFmtId="49" fontId="10" fillId="0" borderId="51" xfId="0" applyNumberFormat="1" applyFont="1" applyBorder="1" applyAlignment="1" applyProtection="1">
      <alignment wrapText="1"/>
      <protection locked="0"/>
    </xf>
    <xf numFmtId="0" fontId="10" fillId="0" borderId="51" xfId="0" applyFont="1" applyBorder="1" applyAlignment="1" applyProtection="1">
      <alignment horizontal="center" wrapText="1"/>
      <protection locked="0"/>
    </xf>
    <xf numFmtId="49" fontId="10" fillId="0" borderId="51" xfId="0" applyNumberFormat="1" applyFont="1" applyBorder="1" applyProtection="1">
      <protection locked="0"/>
    </xf>
    <xf numFmtId="0" fontId="10" fillId="0" borderId="51" xfId="0" applyFont="1" applyBorder="1" applyAlignment="1" applyProtection="1">
      <alignment horizontal="center"/>
      <protection locked="0"/>
    </xf>
    <xf numFmtId="1" fontId="10" fillId="0" borderId="51" xfId="0" applyNumberFormat="1" applyFont="1" applyBorder="1" applyAlignment="1" applyProtection="1">
      <alignment horizontal="center"/>
      <protection locked="0"/>
    </xf>
    <xf numFmtId="2" fontId="10" fillId="0" borderId="51" xfId="0" applyNumberFormat="1" applyFont="1" applyBorder="1" applyAlignment="1" applyProtection="1">
      <alignment horizontal="center"/>
      <protection locked="0"/>
    </xf>
    <xf numFmtId="0" fontId="10" fillId="0" borderId="51" xfId="0" applyFont="1" applyBorder="1" applyAlignment="1" applyProtection="1">
      <alignment horizontal="left" wrapText="1"/>
      <protection locked="0"/>
    </xf>
    <xf numFmtId="1" fontId="11" fillId="0" borderId="51" xfId="0" applyNumberFormat="1" applyFont="1" applyBorder="1" applyAlignment="1" applyProtection="1">
      <alignment horizontal="center"/>
      <protection locked="0"/>
    </xf>
    <xf numFmtId="0" fontId="10" fillId="0" borderId="80" xfId="0" applyFont="1" applyBorder="1" applyAlignment="1" applyProtection="1">
      <alignment wrapText="1"/>
      <protection locked="0"/>
    </xf>
    <xf numFmtId="49" fontId="10" fillId="0" borderId="69" xfId="0" applyNumberFormat="1" applyFont="1" applyBorder="1" applyAlignment="1" applyProtection="1">
      <alignment horizontal="left" wrapText="1"/>
      <protection locked="0"/>
    </xf>
    <xf numFmtId="0" fontId="10" fillId="0" borderId="81" xfId="0" applyFont="1" applyBorder="1" applyAlignment="1" applyProtection="1">
      <alignment wrapText="1"/>
      <protection locked="0"/>
    </xf>
    <xf numFmtId="0" fontId="10" fillId="0" borderId="82" xfId="0" applyFont="1" applyBorder="1" applyAlignment="1" applyProtection="1">
      <alignment wrapText="1"/>
      <protection locked="0"/>
    </xf>
    <xf numFmtId="49" fontId="10" fillId="0" borderId="82" xfId="0" applyNumberFormat="1" applyFont="1" applyBorder="1" applyAlignment="1" applyProtection="1">
      <alignment wrapText="1"/>
      <protection locked="0"/>
    </xf>
    <xf numFmtId="0" fontId="10" fillId="0" borderId="82" xfId="0" applyFont="1" applyBorder="1" applyAlignment="1" applyProtection="1">
      <alignment horizontal="center" wrapText="1"/>
      <protection locked="0"/>
    </xf>
    <xf numFmtId="0" fontId="10" fillId="0" borderId="82" xfId="0" applyFont="1" applyBorder="1" applyAlignment="1" applyProtection="1">
      <alignment horizontal="center"/>
      <protection locked="0"/>
    </xf>
    <xf numFmtId="1" fontId="10" fillId="0" borderId="82" xfId="0" applyNumberFormat="1" applyFont="1" applyBorder="1" applyAlignment="1" applyProtection="1">
      <alignment horizontal="center"/>
      <protection locked="0"/>
    </xf>
    <xf numFmtId="2" fontId="10" fillId="0" borderId="82" xfId="0" applyNumberFormat="1" applyFont="1" applyBorder="1" applyAlignment="1" applyProtection="1">
      <alignment horizontal="center"/>
      <protection locked="0"/>
    </xf>
    <xf numFmtId="0" fontId="10" fillId="0" borderId="82" xfId="0" applyFont="1" applyBorder="1" applyAlignment="1" applyProtection="1">
      <alignment horizontal="left" wrapText="1"/>
      <protection locked="0"/>
    </xf>
    <xf numFmtId="0" fontId="10" fillId="0" borderId="83" xfId="0" applyFont="1" applyBorder="1" applyAlignment="1" applyProtection="1">
      <alignment horizontal="left" wrapText="1"/>
      <protection locked="0"/>
    </xf>
    <xf numFmtId="0" fontId="10" fillId="0" borderId="88" xfId="0" applyFont="1" applyBorder="1" applyAlignment="1" applyProtection="1">
      <alignment wrapText="1"/>
      <protection locked="0"/>
    </xf>
    <xf numFmtId="0" fontId="10" fillId="0" borderId="85" xfId="0" applyFont="1" applyBorder="1" applyAlignment="1" applyProtection="1">
      <alignment wrapText="1"/>
      <protection locked="0"/>
    </xf>
    <xf numFmtId="49" fontId="10" fillId="0" borderId="85" xfId="0" applyNumberFormat="1" applyFont="1" applyBorder="1" applyAlignment="1" applyProtection="1">
      <alignment wrapText="1"/>
      <protection locked="0"/>
    </xf>
    <xf numFmtId="0" fontId="10" fillId="0" borderId="85" xfId="0" applyFont="1" applyBorder="1" applyAlignment="1" applyProtection="1">
      <alignment horizontal="center" wrapText="1"/>
      <protection locked="0"/>
    </xf>
    <xf numFmtId="49" fontId="10" fillId="0" borderId="85" xfId="0" applyNumberFormat="1" applyFont="1" applyBorder="1" applyProtection="1">
      <protection locked="0"/>
    </xf>
    <xf numFmtId="0" fontId="10" fillId="0" borderId="85" xfId="0" applyFont="1" applyBorder="1" applyAlignment="1" applyProtection="1">
      <alignment horizontal="center"/>
      <protection locked="0"/>
    </xf>
    <xf numFmtId="1" fontId="10" fillId="0" borderId="85" xfId="0" applyNumberFormat="1" applyFont="1" applyBorder="1" applyAlignment="1" applyProtection="1">
      <alignment horizontal="center"/>
      <protection locked="0"/>
    </xf>
    <xf numFmtId="2" fontId="10" fillId="0" borderId="85" xfId="0" applyNumberFormat="1" applyFont="1" applyBorder="1" applyAlignment="1" applyProtection="1">
      <alignment horizontal="center"/>
      <protection locked="0"/>
    </xf>
    <xf numFmtId="0" fontId="10" fillId="0" borderId="85" xfId="0" applyFont="1" applyBorder="1" applyAlignment="1" applyProtection="1">
      <alignment horizontal="left" wrapText="1"/>
      <protection locked="0"/>
    </xf>
    <xf numFmtId="0" fontId="10" fillId="0" borderId="86" xfId="0" applyFont="1" applyBorder="1" applyAlignment="1" applyProtection="1">
      <alignment horizontal="left" wrapText="1"/>
      <protection locked="0"/>
    </xf>
    <xf numFmtId="49" fontId="3" fillId="2" borderId="35" xfId="0" applyNumberFormat="1" applyFont="1" applyFill="1" applyBorder="1" applyAlignment="1">
      <alignment horizontal="center" vertical="center" wrapText="1"/>
    </xf>
    <xf numFmtId="49" fontId="3" fillId="2" borderId="43" xfId="0" applyNumberFormat="1" applyFont="1" applyFill="1" applyBorder="1" applyAlignment="1">
      <alignment horizontal="center" vertical="center" wrapText="1"/>
    </xf>
    <xf numFmtId="0" fontId="8" fillId="0" borderId="25" xfId="0" applyFont="1" applyBorder="1"/>
    <xf numFmtId="0" fontId="8" fillId="0" borderId="26" xfId="0" applyFont="1" applyBorder="1" applyAlignment="1">
      <alignment horizontal="right" wrapText="1"/>
    </xf>
    <xf numFmtId="0" fontId="4" fillId="0" borderId="26" xfId="0" applyFont="1" applyBorder="1" applyAlignment="1">
      <alignment horizontal="left"/>
    </xf>
    <xf numFmtId="0" fontId="0" fillId="0" borderId="26" xfId="0" applyBorder="1" applyAlignment="1">
      <alignment wrapText="1"/>
    </xf>
    <xf numFmtId="49" fontId="13" fillId="0" borderId="27" xfId="0" applyNumberFormat="1" applyFont="1" applyBorder="1" applyAlignment="1">
      <alignment horizontal="right" wrapText="1"/>
    </xf>
    <xf numFmtId="2" fontId="0" fillId="16" borderId="0" xfId="0" applyNumberFormat="1" applyFill="1"/>
    <xf numFmtId="1" fontId="13" fillId="0" borderId="0" xfId="0" applyNumberFormat="1" applyFont="1" applyAlignment="1">
      <alignment horizontal="left"/>
    </xf>
    <xf numFmtId="2" fontId="0" fillId="17" borderId="0" xfId="0" applyNumberFormat="1" applyFill="1"/>
    <xf numFmtId="2" fontId="14" fillId="18" borderId="0" xfId="0" applyNumberFormat="1" applyFont="1" applyFill="1"/>
    <xf numFmtId="0" fontId="14" fillId="0" borderId="0" xfId="0" applyFont="1" applyAlignment="1">
      <alignment vertical="center"/>
    </xf>
    <xf numFmtId="0" fontId="0" fillId="0" borderId="0" xfId="0" applyAlignment="1">
      <alignment horizontal="right" vertical="center"/>
    </xf>
    <xf numFmtId="0" fontId="14" fillId="0" borderId="0" xfId="0" applyFont="1" applyAlignment="1">
      <alignment vertical="center" wrapText="1"/>
    </xf>
    <xf numFmtId="4" fontId="0" fillId="0" borderId="0" xfId="0" applyNumberFormat="1" applyAlignment="1">
      <alignment horizontal="center" vertical="center"/>
    </xf>
    <xf numFmtId="4" fontId="0" fillId="0" borderId="0" xfId="0" applyNumberFormat="1" applyAlignment="1" applyProtection="1">
      <alignment horizontal="center" vertical="center"/>
      <protection locked="0"/>
    </xf>
    <xf numFmtId="0" fontId="0" fillId="0" borderId="0" xfId="0" applyAlignment="1">
      <alignment vertical="center"/>
    </xf>
    <xf numFmtId="4" fontId="0" fillId="0" borderId="0" xfId="0" applyNumberFormat="1" applyAlignment="1">
      <alignment vertical="center"/>
    </xf>
    <xf numFmtId="0" fontId="0" fillId="0" borderId="0" xfId="0" applyAlignment="1">
      <alignment vertical="center" wrapText="1"/>
    </xf>
    <xf numFmtId="0" fontId="14" fillId="0" borderId="65" xfId="0" applyFont="1" applyBorder="1" applyAlignment="1">
      <alignment vertical="center" wrapText="1"/>
    </xf>
    <xf numFmtId="4" fontId="14" fillId="0" borderId="65" xfId="0" applyNumberFormat="1" applyFont="1" applyBorder="1" applyAlignment="1">
      <alignment horizontal="center" vertical="center" wrapText="1"/>
    </xf>
    <xf numFmtId="0" fontId="14" fillId="0" borderId="65" xfId="0" applyFont="1" applyBorder="1" applyAlignment="1">
      <alignment horizontal="center" vertical="center" wrapText="1"/>
    </xf>
    <xf numFmtId="4" fontId="14" fillId="0" borderId="65" xfId="0" applyNumberFormat="1" applyFont="1" applyBorder="1" applyAlignment="1" applyProtection="1">
      <alignment horizontal="center" vertical="center" wrapText="1"/>
      <protection locked="0"/>
    </xf>
    <xf numFmtId="0" fontId="14" fillId="15" borderId="0" xfId="0" applyFont="1" applyFill="1" applyAlignment="1">
      <alignment vertical="center"/>
    </xf>
    <xf numFmtId="4" fontId="0" fillId="15" borderId="0" xfId="0" applyNumberFormat="1" applyFill="1" applyAlignment="1">
      <alignment vertical="center"/>
    </xf>
    <xf numFmtId="0" fontId="0" fillId="15" borderId="0" xfId="0" applyFill="1" applyAlignment="1">
      <alignment horizontal="right" vertical="center"/>
    </xf>
    <xf numFmtId="0" fontId="0" fillId="15" borderId="0" xfId="0" applyFill="1" applyAlignment="1">
      <alignment vertical="center" wrapText="1"/>
    </xf>
    <xf numFmtId="4" fontId="0" fillId="15" borderId="0" xfId="0" applyNumberFormat="1" applyFill="1" applyAlignment="1">
      <alignment horizontal="center" vertical="center"/>
    </xf>
    <xf numFmtId="4" fontId="0" fillId="15" borderId="0" xfId="0" applyNumberFormat="1" applyFill="1" applyAlignment="1" applyProtection="1">
      <alignment horizontal="center" vertical="center"/>
      <protection locked="0"/>
    </xf>
    <xf numFmtId="0" fontId="14" fillId="0" borderId="0" xfId="0" applyFont="1" applyAlignment="1">
      <alignment horizontal="right" vertical="center"/>
    </xf>
    <xf numFmtId="0" fontId="13" fillId="0" borderId="0" xfId="0" applyFont="1" applyAlignment="1">
      <alignment vertical="center" wrapText="1"/>
    </xf>
    <xf numFmtId="0" fontId="13" fillId="0" borderId="0" xfId="0" applyFont="1" applyAlignment="1" applyProtection="1">
      <alignment vertical="center" wrapText="1"/>
      <protection locked="0"/>
    </xf>
    <xf numFmtId="4" fontId="14" fillId="0" borderId="0" xfId="0" applyNumberFormat="1" applyFont="1" applyAlignment="1">
      <alignment horizontal="center" vertical="center"/>
    </xf>
    <xf numFmtId="4" fontId="14" fillId="0" borderId="0" xfId="0" applyNumberFormat="1" applyFont="1" applyAlignment="1" applyProtection="1">
      <alignment horizontal="center" vertical="center"/>
      <protection locked="0"/>
    </xf>
    <xf numFmtId="0" fontId="0" fillId="0" borderId="0" xfId="0" applyAlignment="1" applyProtection="1">
      <alignment vertical="center" wrapText="1"/>
      <protection locked="0"/>
    </xf>
    <xf numFmtId="4" fontId="13" fillId="0" borderId="0" xfId="0" applyNumberFormat="1" applyFont="1" applyAlignment="1">
      <alignment horizontal="center" vertical="center"/>
    </xf>
    <xf numFmtId="4" fontId="13" fillId="0" borderId="0" xfId="0" applyNumberFormat="1" applyFont="1" applyAlignment="1" applyProtection="1">
      <alignment horizontal="center" vertical="center"/>
      <protection locked="0"/>
    </xf>
    <xf numFmtId="0" fontId="0" fillId="15" borderId="0" xfId="0" applyFill="1" applyAlignment="1" applyProtection="1">
      <alignment vertical="center" wrapText="1"/>
      <protection locked="0"/>
    </xf>
    <xf numFmtId="0" fontId="0" fillId="19" borderId="0" xfId="0" applyFill="1" applyAlignment="1">
      <alignment vertical="center"/>
    </xf>
    <xf numFmtId="4" fontId="16" fillId="0" borderId="0" xfId="0" applyNumberFormat="1" applyFont="1" applyAlignment="1">
      <alignment vertical="center"/>
    </xf>
    <xf numFmtId="8" fontId="0" fillId="0" borderId="0" xfId="0" applyNumberFormat="1" applyAlignment="1">
      <alignment horizontal="right" vertical="center"/>
    </xf>
    <xf numFmtId="4" fontId="13" fillId="0" borderId="0" xfId="0" applyNumberFormat="1" applyFont="1" applyAlignment="1">
      <alignment vertical="center"/>
    </xf>
    <xf numFmtId="0" fontId="3" fillId="10" borderId="1" xfId="0" applyFont="1" applyFill="1" applyBorder="1" applyAlignment="1">
      <alignment horizontal="left" vertical="center" wrapText="1"/>
    </xf>
    <xf numFmtId="0" fontId="10" fillId="0" borderId="29" xfId="0" applyFont="1" applyBorder="1" applyProtection="1">
      <protection locked="0"/>
    </xf>
    <xf numFmtId="0" fontId="10" fillId="0" borderId="31" xfId="0" applyFont="1" applyBorder="1" applyProtection="1">
      <protection locked="0"/>
    </xf>
    <xf numFmtId="0" fontId="10" fillId="0" borderId="32" xfId="0" applyFont="1" applyBorder="1" applyProtection="1">
      <protection locked="0"/>
    </xf>
    <xf numFmtId="10" fontId="10" fillId="14" borderId="6" xfId="2" applyNumberFormat="1" applyFont="1" applyFill="1" applyBorder="1" applyAlignment="1" applyProtection="1">
      <alignment horizontal="center"/>
      <protection locked="0"/>
    </xf>
    <xf numFmtId="10" fontId="10" fillId="0" borderId="6" xfId="2" applyNumberFormat="1" applyFont="1" applyBorder="1" applyAlignment="1" applyProtection="1">
      <alignment horizontal="center"/>
    </xf>
    <xf numFmtId="10" fontId="10" fillId="0" borderId="19" xfId="2" applyNumberFormat="1" applyFont="1" applyBorder="1" applyAlignment="1" applyProtection="1">
      <alignment horizontal="center"/>
    </xf>
    <xf numFmtId="4" fontId="14" fillId="0" borderId="65" xfId="14" applyNumberFormat="1" applyFont="1" applyBorder="1" applyAlignment="1" applyProtection="1">
      <alignment horizontal="center" vertical="center" wrapText="1"/>
      <protection locked="0"/>
    </xf>
    <xf numFmtId="0" fontId="10" fillId="0" borderId="90" xfId="0" applyFont="1" applyBorder="1" applyAlignment="1" applyProtection="1">
      <alignment horizontal="left" wrapText="1"/>
      <protection locked="0"/>
    </xf>
    <xf numFmtId="0" fontId="10" fillId="0" borderId="70" xfId="0" applyFont="1" applyBorder="1" applyAlignment="1" applyProtection="1">
      <alignment horizontal="left" wrapText="1"/>
      <protection locked="0"/>
    </xf>
    <xf numFmtId="0" fontId="10" fillId="0" borderId="72" xfId="0" applyFont="1" applyBorder="1" applyAlignment="1" applyProtection="1">
      <alignment horizontal="left" wrapText="1"/>
      <protection locked="0"/>
    </xf>
    <xf numFmtId="0" fontId="3" fillId="7" borderId="1" xfId="0" applyFont="1" applyFill="1" applyBorder="1" applyAlignment="1">
      <alignment horizontal="left" vertical="center" wrapText="1"/>
    </xf>
    <xf numFmtId="2" fontId="5" fillId="2" borderId="35" xfId="0" applyNumberFormat="1" applyFont="1" applyFill="1" applyBorder="1" applyAlignment="1">
      <alignment horizontal="center" vertical="center" wrapText="1"/>
    </xf>
    <xf numFmtId="43" fontId="13" fillId="0" borderId="53" xfId="0" applyNumberFormat="1" applyFont="1" applyBorder="1"/>
    <xf numFmtId="43" fontId="13" fillId="11" borderId="55" xfId="0" applyNumberFormat="1" applyFont="1" applyFill="1" applyBorder="1"/>
    <xf numFmtId="43" fontId="14" fillId="5" borderId="1" xfId="0" applyNumberFormat="1" applyFont="1" applyFill="1" applyBorder="1" applyProtection="1">
      <protection locked="0"/>
    </xf>
    <xf numFmtId="43" fontId="0" fillId="0" borderId="1" xfId="0" applyNumberFormat="1" applyBorder="1" applyProtection="1">
      <protection locked="0"/>
    </xf>
    <xf numFmtId="0" fontId="6" fillId="0" borderId="0" xfId="0" applyFont="1"/>
    <xf numFmtId="2" fontId="6" fillId="0" borderId="0" xfId="0" applyNumberFormat="1" applyFont="1" applyAlignment="1">
      <alignment horizontal="center" wrapText="1"/>
    </xf>
    <xf numFmtId="165" fontId="5" fillId="4" borderId="50" xfId="0" applyNumberFormat="1" applyFont="1" applyFill="1" applyBorder="1" applyAlignment="1">
      <alignment horizontal="center" wrapText="1"/>
    </xf>
    <xf numFmtId="1" fontId="6" fillId="0" borderId="0" xfId="0" applyNumberFormat="1" applyFont="1" applyAlignment="1">
      <alignment horizontal="center" wrapText="1"/>
    </xf>
    <xf numFmtId="2" fontId="5" fillId="0" borderId="54" xfId="0" applyNumberFormat="1" applyFont="1" applyBorder="1" applyAlignment="1">
      <alignment horizontal="center" wrapText="1"/>
    </xf>
    <xf numFmtId="0" fontId="5" fillId="6" borderId="52" xfId="0" applyFont="1" applyFill="1" applyBorder="1" applyAlignment="1">
      <alignment horizontal="center" wrapText="1"/>
    </xf>
    <xf numFmtId="167" fontId="0" fillId="0" borderId="0" xfId="0" applyNumberFormat="1" applyAlignment="1">
      <alignment horizontal="center" vertical="center"/>
    </xf>
    <xf numFmtId="0" fontId="13" fillId="0" borderId="67" xfId="0" applyFont="1" applyBorder="1"/>
    <xf numFmtId="41" fontId="0" fillId="0" borderId="68" xfId="0" applyNumberFormat="1" applyBorder="1" applyAlignment="1">
      <alignment horizontal="center" vertical="center" readingOrder="1"/>
    </xf>
    <xf numFmtId="0" fontId="5" fillId="2" borderId="89" xfId="0" applyFont="1" applyFill="1" applyBorder="1" applyAlignment="1">
      <alignment horizontal="center" vertical="center" wrapText="1"/>
    </xf>
    <xf numFmtId="0" fontId="14" fillId="0" borderId="0" xfId="0" applyFont="1" applyAlignment="1">
      <alignment horizontal="right" vertical="center" wrapText="1"/>
    </xf>
    <xf numFmtId="0" fontId="12" fillId="0" borderId="0" xfId="0" applyFont="1" applyAlignment="1">
      <alignment vertical="center" wrapText="1"/>
    </xf>
    <xf numFmtId="0" fontId="28" fillId="0" borderId="0" xfId="0" applyFont="1" applyAlignment="1">
      <alignment horizontal="center" vertical="top"/>
    </xf>
    <xf numFmtId="2" fontId="29" fillId="0" borderId="85" xfId="0" applyNumberFormat="1" applyFont="1" applyBorder="1" applyAlignment="1">
      <alignment horizontal="center"/>
    </xf>
    <xf numFmtId="2" fontId="20" fillId="2" borderId="91" xfId="0" applyNumberFormat="1" applyFont="1" applyFill="1" applyBorder="1" applyAlignment="1">
      <alignment horizontal="center" wrapText="1"/>
    </xf>
    <xf numFmtId="10" fontId="16" fillId="0" borderId="0" xfId="0" applyNumberFormat="1" applyFont="1"/>
    <xf numFmtId="10" fontId="10" fillId="0" borderId="5" xfId="2" applyNumberFormat="1" applyFont="1" applyFill="1" applyBorder="1" applyAlignment="1" applyProtection="1">
      <alignment horizontal="center"/>
    </xf>
    <xf numFmtId="10" fontId="10" fillId="0" borderId="19" xfId="2" applyNumberFormat="1" applyFont="1" applyFill="1" applyBorder="1" applyAlignment="1" applyProtection="1">
      <alignment horizontal="center"/>
    </xf>
    <xf numFmtId="1" fontId="5" fillId="2" borderId="35" xfId="0" applyNumberFormat="1" applyFont="1" applyFill="1" applyBorder="1" applyAlignment="1">
      <alignment horizontal="center" vertical="center" wrapText="1"/>
    </xf>
    <xf numFmtId="0" fontId="5" fillId="2" borderId="35" xfId="0" applyFont="1" applyFill="1" applyBorder="1" applyAlignment="1">
      <alignment horizontal="center" vertical="center" wrapText="1"/>
    </xf>
    <xf numFmtId="0" fontId="7" fillId="13" borderId="56" xfId="0" applyFont="1" applyFill="1" applyBorder="1" applyAlignment="1">
      <alignment horizontal="center" wrapText="1"/>
    </xf>
    <xf numFmtId="0" fontId="19" fillId="2" borderId="1" xfId="0" applyFont="1" applyFill="1" applyBorder="1" applyAlignment="1">
      <alignment horizontal="center" vertical="center" wrapText="1"/>
    </xf>
    <xf numFmtId="0" fontId="14" fillId="0" borderId="1" xfId="15" applyFont="1"/>
    <xf numFmtId="49" fontId="13" fillId="0" borderId="1" xfId="15" applyNumberFormat="1" applyFont="1" applyAlignment="1">
      <alignment horizontal="left"/>
    </xf>
    <xf numFmtId="0" fontId="0" fillId="0" borderId="1" xfId="15" applyFont="1"/>
    <xf numFmtId="0" fontId="13" fillId="20" borderId="1" xfId="15" applyFont="1" applyFill="1"/>
    <xf numFmtId="0" fontId="32" fillId="0" borderId="1" xfId="15" applyFont="1" applyAlignment="1">
      <alignment wrapText="1"/>
    </xf>
    <xf numFmtId="0" fontId="13" fillId="21" borderId="1" xfId="15" applyFont="1" applyFill="1" applyAlignment="1">
      <alignment wrapText="1"/>
    </xf>
    <xf numFmtId="0" fontId="14" fillId="0" borderId="1" xfId="15" applyFont="1" applyAlignment="1">
      <alignment horizontal="left"/>
    </xf>
    <xf numFmtId="49" fontId="13" fillId="0" borderId="1" xfId="15" applyNumberFormat="1" applyFont="1" applyAlignment="1">
      <alignment horizontal="right"/>
    </xf>
    <xf numFmtId="0" fontId="16" fillId="0" borderId="1" xfId="15" applyFont="1" applyAlignment="1">
      <alignment horizontal="left"/>
    </xf>
    <xf numFmtId="0" fontId="16" fillId="0" borderId="1" xfId="15" applyFont="1"/>
    <xf numFmtId="0" fontId="8" fillId="12" borderId="1" xfId="15" applyFont="1" applyFill="1" applyAlignment="1">
      <alignment horizontal="center" wrapText="1"/>
    </xf>
    <xf numFmtId="0" fontId="8" fillId="12" borderId="1" xfId="15" applyFont="1" applyFill="1" applyAlignment="1">
      <alignment horizontal="center"/>
    </xf>
    <xf numFmtId="0" fontId="14" fillId="0" borderId="1" xfId="15" applyFont="1" applyAlignment="1">
      <alignment vertical="center" wrapText="1"/>
    </xf>
    <xf numFmtId="0" fontId="13" fillId="0" borderId="51" xfId="15" applyFont="1" applyBorder="1" applyAlignment="1">
      <alignment wrapText="1"/>
    </xf>
    <xf numFmtId="0" fontId="14" fillId="0" borderId="51" xfId="15" applyFont="1" applyBorder="1" applyAlignment="1">
      <alignment horizontal="center" vertical="center" wrapText="1"/>
    </xf>
    <xf numFmtId="0" fontId="0" fillId="0" borderId="0" xfId="0" applyAlignment="1">
      <alignment horizontal="left" indent="1"/>
    </xf>
    <xf numFmtId="0" fontId="0" fillId="0" borderId="0" xfId="0" applyAlignment="1">
      <alignment horizontal="left" indent="2"/>
    </xf>
    <xf numFmtId="0" fontId="13" fillId="0" borderId="1" xfId="15" applyFont="1"/>
    <xf numFmtId="0" fontId="8" fillId="0" borderId="1" xfId="7" applyFont="1"/>
    <xf numFmtId="0" fontId="4" fillId="0" borderId="1" xfId="7" applyFont="1" applyAlignment="1">
      <alignment wrapText="1"/>
    </xf>
    <xf numFmtId="0" fontId="8" fillId="0" borderId="1" xfId="7" applyFont="1" applyAlignment="1">
      <alignment horizontal="right" wrapText="1"/>
    </xf>
    <xf numFmtId="49" fontId="4" fillId="0" borderId="1" xfId="7" applyNumberFormat="1" applyFont="1" applyAlignment="1">
      <alignment wrapText="1"/>
    </xf>
    <xf numFmtId="0" fontId="8" fillId="0" borderId="1" xfId="7" applyFont="1" applyAlignment="1">
      <alignment horizontal="right"/>
    </xf>
    <xf numFmtId="1" fontId="4" fillId="0" borderId="1" xfId="7" applyNumberFormat="1" applyFont="1" applyAlignment="1" applyProtection="1">
      <alignment horizontal="center"/>
      <protection locked="0"/>
    </xf>
    <xf numFmtId="0" fontId="8" fillId="0" borderId="1" xfId="7" applyFont="1" applyAlignment="1">
      <alignment horizontal="center" wrapText="1"/>
    </xf>
    <xf numFmtId="0" fontId="4" fillId="0" borderId="1" xfId="7" applyFont="1" applyAlignment="1" applyProtection="1">
      <alignment horizontal="center" wrapText="1"/>
      <protection locked="0"/>
    </xf>
    <xf numFmtId="166" fontId="8" fillId="0" borderId="1" xfId="7" applyNumberFormat="1" applyFont="1" applyAlignment="1">
      <alignment horizontal="center" wrapText="1"/>
    </xf>
    <xf numFmtId="0" fontId="4" fillId="0" borderId="1" xfId="7" applyFont="1" applyAlignment="1">
      <alignment horizontal="center" wrapText="1"/>
    </xf>
    <xf numFmtId="0" fontId="13" fillId="0" borderId="1" xfId="7" applyAlignment="1">
      <alignment wrapText="1"/>
    </xf>
    <xf numFmtId="0" fontId="3" fillId="2" borderId="92" xfId="7" applyFont="1" applyFill="1" applyBorder="1" applyAlignment="1">
      <alignment horizontal="center" vertical="center" wrapText="1"/>
    </xf>
    <xf numFmtId="0" fontId="3" fillId="2" borderId="93" xfId="7" applyFont="1" applyFill="1" applyBorder="1" applyAlignment="1">
      <alignment horizontal="center" vertical="center" wrapText="1"/>
    </xf>
    <xf numFmtId="49" fontId="3" fillId="2" borderId="93" xfId="7" applyNumberFormat="1" applyFont="1" applyFill="1" applyBorder="1" applyAlignment="1">
      <alignment horizontal="center" vertical="center" wrapText="1"/>
    </xf>
    <xf numFmtId="49" fontId="7" fillId="2" borderId="93" xfId="7" applyNumberFormat="1" applyFont="1" applyFill="1" applyBorder="1" applyAlignment="1">
      <alignment horizontal="center" vertical="center" wrapText="1"/>
    </xf>
    <xf numFmtId="0" fontId="7" fillId="2" borderId="93" xfId="7" applyFont="1" applyFill="1" applyBorder="1" applyAlignment="1">
      <alignment horizontal="center" vertical="center" wrapText="1"/>
    </xf>
    <xf numFmtId="1" fontId="7" fillId="2" borderId="93" xfId="7" applyNumberFormat="1" applyFont="1" applyFill="1" applyBorder="1" applyAlignment="1">
      <alignment horizontal="center" vertical="center" wrapText="1"/>
    </xf>
    <xf numFmtId="0" fontId="5" fillId="2" borderId="93" xfId="7" applyFont="1" applyFill="1" applyBorder="1" applyAlignment="1">
      <alignment horizontal="center" vertical="center" wrapText="1"/>
    </xf>
    <xf numFmtId="0" fontId="5" fillId="2" borderId="106" xfId="16" applyFont="1" applyFill="1" applyBorder="1" applyAlignment="1">
      <alignment horizontal="center" vertical="center" wrapText="1"/>
    </xf>
    <xf numFmtId="2" fontId="7" fillId="2" borderId="93" xfId="7" applyNumberFormat="1" applyFont="1" applyFill="1" applyBorder="1" applyAlignment="1">
      <alignment horizontal="center" vertical="center" wrapText="1"/>
    </xf>
    <xf numFmtId="0" fontId="3" fillId="2" borderId="105" xfId="7" applyFont="1" applyFill="1" applyBorder="1" applyAlignment="1">
      <alignment horizontal="center" vertical="center" wrapText="1"/>
    </xf>
    <xf numFmtId="0" fontId="10" fillId="0" borderId="94" xfId="7" applyFont="1" applyBorder="1" applyAlignment="1" applyProtection="1">
      <alignment wrapText="1"/>
      <protection locked="0"/>
    </xf>
    <xf numFmtId="0" fontId="10" fillId="0" borderId="85" xfId="7" applyFont="1" applyBorder="1" applyAlignment="1" applyProtection="1">
      <alignment wrapText="1"/>
      <protection locked="0"/>
    </xf>
    <xf numFmtId="0" fontId="10" fillId="0" borderId="85" xfId="7" applyFont="1" applyBorder="1" applyAlignment="1" applyProtection="1">
      <alignment horizontal="center" wrapText="1"/>
      <protection locked="0"/>
    </xf>
    <xf numFmtId="0" fontId="10" fillId="0" borderId="7" xfId="7" applyFont="1" applyBorder="1" applyAlignment="1">
      <alignment horizontal="center" wrapText="1"/>
    </xf>
    <xf numFmtId="14" fontId="10" fillId="0" borderId="85" xfId="7" applyNumberFormat="1" applyFont="1" applyBorder="1" applyAlignment="1">
      <alignment horizontal="center" wrapText="1"/>
    </xf>
    <xf numFmtId="0" fontId="10" fillId="0" borderId="85" xfId="7" applyFont="1" applyBorder="1" applyAlignment="1" applyProtection="1">
      <alignment horizontal="left" wrapText="1"/>
      <protection locked="0"/>
    </xf>
    <xf numFmtId="2" fontId="10" fillId="0" borderId="85" xfId="7" applyNumberFormat="1" applyFont="1" applyBorder="1" applyAlignment="1" applyProtection="1">
      <alignment wrapText="1"/>
      <protection locked="0"/>
    </xf>
    <xf numFmtId="0" fontId="10" fillId="0" borderId="85" xfId="7" applyFont="1" applyBorder="1" applyAlignment="1">
      <alignment horizontal="center"/>
    </xf>
    <xf numFmtId="0" fontId="10" fillId="0" borderId="85" xfId="7" applyFont="1" applyBorder="1" applyAlignment="1">
      <alignment horizontal="center" wrapText="1"/>
    </xf>
    <xf numFmtId="0" fontId="10" fillId="0" borderId="85" xfId="7" applyFont="1" applyBorder="1" applyAlignment="1">
      <alignment horizontal="left" wrapText="1"/>
    </xf>
    <xf numFmtId="14" fontId="10" fillId="0" borderId="95" xfId="7" applyNumberFormat="1" applyFont="1" applyBorder="1" applyAlignment="1">
      <alignment horizontal="left" wrapText="1"/>
    </xf>
    <xf numFmtId="0" fontId="10" fillId="0" borderId="51" xfId="7" applyFont="1" applyBorder="1" applyAlignment="1" applyProtection="1">
      <alignment horizontal="center" wrapText="1"/>
      <protection locked="0"/>
    </xf>
    <xf numFmtId="14" fontId="10" fillId="0" borderId="51" xfId="7" applyNumberFormat="1" applyFont="1" applyBorder="1" applyAlignment="1">
      <alignment horizontal="center" wrapText="1"/>
    </xf>
    <xf numFmtId="49" fontId="10" fillId="0" borderId="51" xfId="7" applyNumberFormat="1" applyFont="1" applyBorder="1" applyAlignment="1" applyProtection="1">
      <alignment horizontal="left" wrapText="1"/>
      <protection locked="0"/>
    </xf>
    <xf numFmtId="0" fontId="10" fillId="0" borderId="51" xfId="7" applyFont="1" applyBorder="1" applyAlignment="1">
      <alignment horizontal="center"/>
    </xf>
    <xf numFmtId="0" fontId="10" fillId="0" borderId="51" xfId="7" applyFont="1" applyBorder="1" applyAlignment="1">
      <alignment horizontal="center" wrapText="1"/>
    </xf>
    <xf numFmtId="0" fontId="10" fillId="0" borderId="51" xfId="7" applyFont="1" applyBorder="1" applyAlignment="1">
      <alignment horizontal="left" wrapText="1"/>
    </xf>
    <xf numFmtId="0" fontId="10" fillId="0" borderId="51" xfId="7" applyFont="1" applyBorder="1" applyAlignment="1" applyProtection="1">
      <alignment horizontal="left" wrapText="1"/>
      <protection locked="0"/>
    </xf>
    <xf numFmtId="14" fontId="10" fillId="0" borderId="71" xfId="7" applyNumberFormat="1" applyFont="1" applyBorder="1" applyAlignment="1">
      <alignment horizontal="left" wrapText="1"/>
    </xf>
    <xf numFmtId="14" fontId="10" fillId="0" borderId="71" xfId="7" applyNumberFormat="1" applyFont="1" applyBorder="1" applyAlignment="1">
      <alignment horizontal="center" wrapText="1"/>
    </xf>
    <xf numFmtId="0" fontId="10" fillId="0" borderId="51" xfId="7" applyFont="1" applyBorder="1" applyAlignment="1">
      <alignment horizontal="left"/>
    </xf>
    <xf numFmtId="0" fontId="10" fillId="0" borderId="107" xfId="7" applyFont="1" applyBorder="1" applyAlignment="1" applyProtection="1">
      <alignment wrapText="1"/>
      <protection locked="0"/>
    </xf>
    <xf numFmtId="0" fontId="10" fillId="0" borderId="96" xfId="7" applyFont="1" applyBorder="1" applyAlignment="1" applyProtection="1">
      <alignment wrapText="1"/>
      <protection locked="0"/>
    </xf>
    <xf numFmtId="0" fontId="10" fillId="0" borderId="96" xfId="7" applyFont="1" applyBorder="1" applyAlignment="1" applyProtection="1">
      <alignment horizontal="center" wrapText="1"/>
      <protection locked="0"/>
    </xf>
    <xf numFmtId="0" fontId="10" fillId="0" borderId="97" xfId="7" applyFont="1" applyBorder="1" applyAlignment="1" applyProtection="1">
      <alignment horizontal="center" wrapText="1"/>
      <protection locked="0"/>
    </xf>
    <xf numFmtId="0" fontId="10" fillId="0" borderId="98" xfId="7" applyFont="1" applyBorder="1" applyAlignment="1">
      <alignment horizontal="center" wrapText="1"/>
    </xf>
    <xf numFmtId="14" fontId="10" fillId="0" borderId="97" xfId="7" applyNumberFormat="1" applyFont="1" applyBorder="1" applyAlignment="1">
      <alignment horizontal="center" wrapText="1"/>
    </xf>
    <xf numFmtId="0" fontId="10" fillId="0" borderId="97" xfId="7" applyFont="1" applyBorder="1" applyAlignment="1" applyProtection="1">
      <alignment wrapText="1"/>
      <protection locked="0"/>
    </xf>
    <xf numFmtId="0" fontId="10" fillId="0" borderId="97" xfId="7" applyFont="1" applyBorder="1" applyAlignment="1" applyProtection="1">
      <alignment horizontal="left" wrapText="1"/>
      <protection locked="0"/>
    </xf>
    <xf numFmtId="2" fontId="10" fillId="0" borderId="96" xfId="7" applyNumberFormat="1" applyFont="1" applyBorder="1" applyAlignment="1" applyProtection="1">
      <alignment wrapText="1"/>
      <protection locked="0"/>
    </xf>
    <xf numFmtId="0" fontId="10" fillId="0" borderId="97" xfId="7" applyFont="1" applyBorder="1" applyAlignment="1">
      <alignment horizontal="center"/>
    </xf>
    <xf numFmtId="0" fontId="10" fillId="0" borderId="97" xfId="7" applyFont="1" applyBorder="1" applyAlignment="1">
      <alignment horizontal="center" wrapText="1"/>
    </xf>
    <xf numFmtId="0" fontId="10" fillId="0" borderId="97" xfId="7" applyFont="1" applyBorder="1" applyAlignment="1">
      <alignment horizontal="left" wrapText="1"/>
    </xf>
    <xf numFmtId="14" fontId="10" fillId="0" borderId="99" xfId="7" applyNumberFormat="1" applyFont="1" applyBorder="1" applyAlignment="1">
      <alignment horizontal="left" wrapText="1"/>
    </xf>
    <xf numFmtId="49" fontId="13" fillId="0" borderId="1" xfId="7" applyNumberFormat="1" applyAlignment="1">
      <alignment wrapText="1"/>
    </xf>
    <xf numFmtId="49" fontId="13" fillId="0" borderId="1" xfId="7" applyNumberFormat="1" applyAlignment="1">
      <alignment horizontal="center" wrapText="1"/>
    </xf>
    <xf numFmtId="0" fontId="13" fillId="0" borderId="1" xfId="7"/>
    <xf numFmtId="0" fontId="13" fillId="0" borderId="1" xfId="7" applyAlignment="1">
      <alignment horizontal="center"/>
    </xf>
    <xf numFmtId="1" fontId="13" fillId="0" borderId="1" xfId="7" applyNumberFormat="1"/>
    <xf numFmtId="2" fontId="13" fillId="0" borderId="1" xfId="7" applyNumberFormat="1"/>
    <xf numFmtId="0" fontId="13" fillId="0" borderId="1" xfId="7" applyAlignment="1">
      <alignment horizontal="left"/>
    </xf>
    <xf numFmtId="0" fontId="13" fillId="0" borderId="1" xfId="7" applyAlignment="1">
      <alignment horizontal="left" wrapText="1"/>
    </xf>
    <xf numFmtId="14" fontId="13" fillId="0" borderId="1" xfId="7" applyNumberFormat="1" applyAlignment="1">
      <alignment horizontal="left" wrapText="1"/>
    </xf>
    <xf numFmtId="1" fontId="8" fillId="7" borderId="1" xfId="7" applyNumberFormat="1" applyFont="1" applyFill="1" applyAlignment="1">
      <alignment horizontal="left"/>
    </xf>
    <xf numFmtId="0" fontId="8" fillId="7" borderId="1" xfId="7" applyFont="1" applyFill="1" applyAlignment="1" applyProtection="1">
      <alignment horizontal="left" wrapText="1"/>
      <protection locked="0"/>
    </xf>
    <xf numFmtId="166" fontId="28" fillId="0" borderId="65" xfId="0" applyNumberFormat="1" applyFont="1" applyBorder="1" applyAlignment="1">
      <alignment horizontal="left" wrapText="1"/>
    </xf>
    <xf numFmtId="0" fontId="13" fillId="0" borderId="1" xfId="15" applyFont="1" applyAlignment="1">
      <alignment wrapText="1"/>
    </xf>
    <xf numFmtId="0" fontId="16" fillId="0" borderId="1" xfId="15" applyFont="1" applyAlignment="1">
      <alignment wrapText="1"/>
    </xf>
    <xf numFmtId="0" fontId="13" fillId="25" borderId="1" xfId="15" applyFont="1" applyFill="1" applyAlignment="1">
      <alignment wrapText="1"/>
    </xf>
    <xf numFmtId="0" fontId="39" fillId="0" borderId="1" xfId="15" applyFont="1" applyAlignment="1">
      <alignment horizontal="left" wrapText="1" indent="2"/>
    </xf>
    <xf numFmtId="0" fontId="28" fillId="0" borderId="25" xfId="0" applyFont="1" applyBorder="1" applyAlignment="1">
      <alignment horizontal="right" vertical="center" wrapText="1"/>
    </xf>
    <xf numFmtId="0" fontId="28" fillId="0" borderId="26" xfId="0" applyFont="1" applyBorder="1" applyAlignment="1">
      <alignment horizontal="right" vertical="center" wrapText="1"/>
    </xf>
    <xf numFmtId="0" fontId="28" fillId="0" borderId="27" xfId="0" applyFont="1" applyBorder="1" applyAlignment="1">
      <alignment horizontal="right" vertical="center" wrapText="1"/>
    </xf>
    <xf numFmtId="166" fontId="28" fillId="0" borderId="87" xfId="0" applyNumberFormat="1" applyFont="1" applyBorder="1" applyAlignment="1">
      <alignment horizontal="left" vertical="center"/>
    </xf>
    <xf numFmtId="0" fontId="8" fillId="0" borderId="25" xfId="0" applyFont="1" applyBorder="1" applyAlignment="1">
      <alignment horizontal="center" wrapText="1"/>
    </xf>
    <xf numFmtId="0" fontId="8" fillId="0" borderId="26" xfId="0" applyFont="1" applyBorder="1" applyAlignment="1">
      <alignment horizontal="center" wrapText="1"/>
    </xf>
    <xf numFmtId="0" fontId="8" fillId="0" borderId="27" xfId="0" applyFont="1" applyBorder="1" applyAlignment="1">
      <alignment horizontal="center" wrapText="1"/>
    </xf>
    <xf numFmtId="166" fontId="28" fillId="0" borderId="65" xfId="0" applyNumberFormat="1" applyFont="1" applyBorder="1" applyAlignment="1">
      <alignment horizontal="left" wrapText="1"/>
    </xf>
    <xf numFmtId="0" fontId="13" fillId="22" borderId="1" xfId="15" applyFont="1" applyFill="1" applyAlignment="1">
      <alignment horizontal="left" vertical="top" wrapText="1"/>
    </xf>
    <xf numFmtId="0" fontId="13" fillId="0" borderId="1" xfId="15" applyFont="1" applyAlignment="1">
      <alignment wrapText="1"/>
    </xf>
    <xf numFmtId="0" fontId="13" fillId="0" borderId="1" xfId="15" applyFont="1" applyAlignment="1">
      <alignment horizontal="left" wrapText="1"/>
    </xf>
    <xf numFmtId="0" fontId="39" fillId="0" borderId="1" xfId="15" applyFont="1" applyAlignment="1">
      <alignment horizontal="left" wrapText="1" indent="2"/>
    </xf>
    <xf numFmtId="0" fontId="37" fillId="0" borderId="1" xfId="15" applyFont="1" applyAlignment="1">
      <alignment horizontal="left" wrapText="1" indent="2"/>
    </xf>
    <xf numFmtId="0" fontId="13" fillId="20" borderId="1" xfId="15" applyFont="1" applyFill="1" applyAlignment="1">
      <alignment horizontal="center"/>
    </xf>
    <xf numFmtId="0" fontId="16" fillId="0" borderId="1" xfId="15" applyFont="1" applyAlignment="1">
      <alignment horizontal="left" wrapText="1"/>
    </xf>
    <xf numFmtId="0" fontId="16" fillId="0" borderId="1" xfId="15" applyFont="1" applyAlignment="1">
      <alignment wrapText="1"/>
    </xf>
    <xf numFmtId="0" fontId="4" fillId="7" borderId="1" xfId="7" applyFont="1" applyFill="1" applyAlignment="1" applyProtection="1">
      <alignment horizontal="left"/>
      <protection locked="0"/>
    </xf>
    <xf numFmtId="0" fontId="9" fillId="24" borderId="101" xfId="7" applyFont="1" applyFill="1" applyBorder="1" applyAlignment="1">
      <alignment horizontal="center" vertical="center" wrapText="1"/>
    </xf>
    <xf numFmtId="0" fontId="9" fillId="24" borderId="102" xfId="7" applyFont="1" applyFill="1" applyBorder="1" applyAlignment="1">
      <alignment horizontal="center" vertical="center" wrapText="1"/>
    </xf>
    <xf numFmtId="0" fontId="9" fillId="26" borderId="103" xfId="7" applyFont="1" applyFill="1" applyBorder="1" applyAlignment="1">
      <alignment horizontal="center" vertical="center" wrapText="1"/>
    </xf>
    <xf numFmtId="0" fontId="9" fillId="26" borderId="100" xfId="7" applyFont="1" applyFill="1" applyBorder="1" applyAlignment="1">
      <alignment horizontal="center" vertical="center" wrapText="1"/>
    </xf>
    <xf numFmtId="0" fontId="9" fillId="26" borderId="104" xfId="7" applyFont="1" applyFill="1" applyBorder="1" applyAlignment="1">
      <alignment horizontal="center" vertical="center" wrapText="1"/>
    </xf>
    <xf numFmtId="0" fontId="9" fillId="23" borderId="108" xfId="7" applyFont="1" applyFill="1" applyBorder="1" applyAlignment="1">
      <alignment horizontal="center" vertical="center" wrapText="1"/>
    </xf>
    <xf numFmtId="0" fontId="9" fillId="23" borderId="109" xfId="7" applyFont="1" applyFill="1" applyBorder="1" applyAlignment="1">
      <alignment horizontal="center" vertical="center" wrapText="1"/>
    </xf>
    <xf numFmtId="0" fontId="9" fillId="23" borderId="110" xfId="7" applyFont="1" applyFill="1" applyBorder="1" applyAlignment="1">
      <alignment horizontal="center" vertical="center" wrapText="1"/>
    </xf>
    <xf numFmtId="0" fontId="3" fillId="8" borderId="77" xfId="0" applyFont="1" applyFill="1" applyBorder="1" applyAlignment="1">
      <alignment horizontal="center" vertical="center"/>
    </xf>
    <xf numFmtId="0" fontId="3" fillId="8" borderId="79" xfId="0" applyFont="1" applyFill="1" applyBorder="1" applyAlignment="1">
      <alignment horizontal="center" vertical="center"/>
    </xf>
    <xf numFmtId="0" fontId="8" fillId="8" borderId="0" xfId="0" applyFont="1" applyFill="1" applyAlignment="1">
      <alignment horizontal="center"/>
    </xf>
    <xf numFmtId="0" fontId="8" fillId="9" borderId="0" xfId="0" applyFont="1" applyFill="1" applyAlignment="1">
      <alignment horizontal="center"/>
    </xf>
    <xf numFmtId="0" fontId="8" fillId="10" borderId="0" xfId="0" applyFont="1" applyFill="1" applyAlignment="1">
      <alignment horizontal="center"/>
    </xf>
    <xf numFmtId="0" fontId="8" fillId="12" borderId="0" xfId="0" applyFont="1" applyFill="1" applyAlignment="1">
      <alignment horizontal="center"/>
    </xf>
    <xf numFmtId="0" fontId="14" fillId="0" borderId="1" xfId="0" applyFont="1" applyBorder="1" applyAlignment="1">
      <alignment horizontal="right" vertical="center" wrapText="1"/>
    </xf>
    <xf numFmtId="0" fontId="27" fillId="0" borderId="49" xfId="0" applyFont="1" applyBorder="1" applyAlignment="1">
      <alignment horizontal="center" wrapText="1"/>
    </xf>
    <xf numFmtId="0" fontId="27" fillId="0" borderId="1"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8" fillId="0" borderId="17" xfId="0" applyFont="1" applyBorder="1" applyAlignment="1">
      <alignment horizontal="center" wrapText="1"/>
    </xf>
    <xf numFmtId="0" fontId="41" fillId="0" borderId="0" xfId="0" applyFont="1" applyAlignment="1">
      <alignment horizontal="center" wrapText="1"/>
    </xf>
    <xf numFmtId="0" fontId="40" fillId="0" borderId="0" xfId="0" applyFont="1" applyAlignment="1" applyProtection="1">
      <alignment horizontal="center" wrapText="1"/>
      <protection locked="0"/>
    </xf>
    <xf numFmtId="0" fontId="40" fillId="0" borderId="0" xfId="0" applyFont="1" applyAlignment="1" applyProtection="1">
      <alignment horizontal="left" wrapText="1"/>
      <protection locked="0"/>
    </xf>
    <xf numFmtId="2" fontId="40" fillId="0" borderId="0" xfId="0" applyNumberFormat="1" applyFont="1" applyAlignment="1" applyProtection="1">
      <alignment wrapText="1"/>
      <protection locked="0"/>
    </xf>
    <xf numFmtId="1" fontId="40" fillId="0" borderId="0" xfId="0" applyNumberFormat="1" applyFont="1" applyAlignment="1" applyProtection="1">
      <alignment wrapText="1"/>
      <protection locked="0"/>
    </xf>
    <xf numFmtId="0" fontId="40" fillId="0" borderId="0" xfId="0" applyNumberFormat="1" applyFont="1" applyAlignment="1" applyProtection="1">
      <alignment wrapText="1"/>
      <protection locked="0"/>
    </xf>
    <xf numFmtId="0" fontId="40" fillId="0" borderId="0" xfId="0" applyFont="1" applyAlignment="1" applyProtection="1">
      <alignment horizontal="left" wrapText="1" indent="1"/>
      <protection locked="0"/>
    </xf>
    <xf numFmtId="0" fontId="40" fillId="0" borderId="0" xfId="0" applyFont="1" applyAlignment="1" applyProtection="1">
      <alignment horizontal="left" wrapText="1" indent="2"/>
      <protection locked="0"/>
    </xf>
  </cellXfs>
  <cellStyles count="17">
    <cellStyle name="Comma" xfId="3" builtinId="3"/>
    <cellStyle name="Comma 2" xfId="5" xr:uid="{00000000-0005-0000-0000-000001000000}"/>
    <cellStyle name="Comma 3" xfId="13" xr:uid="{00000000-0005-0000-0000-000002000000}"/>
    <cellStyle name="Currency" xfId="1" builtinId="4"/>
    <cellStyle name="Currency 2" xfId="6" xr:uid="{00000000-0005-0000-0000-000004000000}"/>
    <cellStyle name="Normal" xfId="0" builtinId="0"/>
    <cellStyle name="Normal 2" xfId="7" xr:uid="{00000000-0005-0000-0000-000006000000}"/>
    <cellStyle name="Normal 3" xfId="9" xr:uid="{00000000-0005-0000-0000-000007000000}"/>
    <cellStyle name="Normal 3 2" xfId="10" xr:uid="{00000000-0005-0000-0000-000008000000}"/>
    <cellStyle name="Normal 4" xfId="11" xr:uid="{00000000-0005-0000-0000-000009000000}"/>
    <cellStyle name="Normal 5" xfId="4" xr:uid="{00000000-0005-0000-0000-00000A000000}"/>
    <cellStyle name="Normal 6" xfId="12" xr:uid="{00000000-0005-0000-0000-00000B000000}"/>
    <cellStyle name="Normal 7" xfId="14" xr:uid="{00000000-0005-0000-0000-00000C000000}"/>
    <cellStyle name="Normal 8" xfId="15" xr:uid="{00000000-0005-0000-0000-00000D000000}"/>
    <cellStyle name="Normal 9" xfId="16" xr:uid="{19EACADE-C343-457E-BE3A-139C65F2FE7E}"/>
    <cellStyle name="Percent" xfId="2" builtinId="5"/>
    <cellStyle name="Percent 2" xfId="8" xr:uid="{00000000-0005-0000-0000-00000F000000}"/>
  </cellStyles>
  <dxfs count="301">
    <dxf>
      <fill>
        <patternFill>
          <bgColor rgb="FFFFD44B"/>
        </patternFill>
      </fill>
    </dxf>
    <dxf>
      <font>
        <color rgb="FFD60093"/>
      </font>
    </dxf>
    <dxf>
      <font>
        <color rgb="FFD60093"/>
      </font>
    </dxf>
    <dxf>
      <font>
        <color rgb="FFD60093"/>
      </font>
    </dxf>
    <dxf>
      <fill>
        <patternFill>
          <bgColor rgb="FFFF6600"/>
        </patternFill>
      </fill>
    </dxf>
    <dxf>
      <fill>
        <patternFill>
          <bgColor rgb="FF99FFCC"/>
        </patternFill>
      </fill>
    </dxf>
    <dxf>
      <fill>
        <patternFill>
          <bgColor rgb="FFCCFF33"/>
        </patternFill>
      </fill>
    </dxf>
    <dxf>
      <fill>
        <patternFill>
          <bgColor rgb="FFFFFF66"/>
        </patternFill>
      </fill>
    </dxf>
    <dxf>
      <fill>
        <patternFill>
          <bgColor rgb="FFFF33CC"/>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DF8"/>
        </patternFill>
      </fill>
    </dxf>
    <dxf>
      <fill>
        <patternFill>
          <bgColor rgb="FFFF6DF8"/>
        </patternFill>
      </fill>
    </dxf>
    <dxf>
      <fill>
        <patternFill>
          <bgColor rgb="FFFF6DF8"/>
        </patternFill>
      </fill>
    </dxf>
    <dxf>
      <fill>
        <patternFill>
          <bgColor rgb="FFFF6DF8"/>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theme="4" tint="0.59996337778862885"/>
        </patternFill>
      </fill>
    </dxf>
    <dxf>
      <fill>
        <patternFill>
          <bgColor theme="6" tint="0.79998168889431442"/>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DF8"/>
        </patternFill>
      </fill>
    </dxf>
    <dxf>
      <fill>
        <patternFill>
          <bgColor rgb="FFFF6DF8"/>
        </patternFill>
      </fill>
    </dxf>
    <dxf>
      <fill>
        <patternFill>
          <bgColor rgb="FFFF6DF8"/>
        </patternFill>
      </fill>
    </dxf>
    <dxf>
      <fill>
        <patternFill>
          <bgColor rgb="FFFF6DF8"/>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theme="4" tint="0.59996337778862885"/>
        </patternFill>
      </fill>
    </dxf>
    <dxf>
      <fill>
        <patternFill>
          <bgColor theme="6" tint="0.79998168889431442"/>
        </patternFill>
      </fill>
    </dxf>
    <dxf>
      <font>
        <b val="0"/>
        <i val="0"/>
        <strike val="0"/>
        <condense val="0"/>
        <extend val="0"/>
        <outline val="0"/>
        <shadow val="0"/>
        <u val="none"/>
        <vertAlign val="baseline"/>
        <sz val="10"/>
        <color auto="1"/>
        <name val="Arial"/>
        <scheme val="none"/>
      </font>
      <numFmt numFmtId="0" formatCode="General"/>
      <border diagonalUp="0" diagonalDown="0" outline="0">
        <left style="thin">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9" formatCode="m/d/yyyy"/>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9" formatCode="m/d/yyyy"/>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4" formatCode="_(&quot;$&quot;* #,##0.00_);_(&quot;$&quot;* \(#,##0.00\);_(&quot;$&quot;*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border diagonalUp="0" diagonalDown="0" outline="0">
        <left style="medium">
          <color indexed="64"/>
        </left>
        <right style="thin">
          <color indexed="64"/>
        </right>
        <top style="thin">
          <color indexed="64"/>
        </top>
        <bottom style="thin">
          <color indexed="64"/>
        </bottom>
      </border>
      <protection locked="1" hidden="0"/>
    </dxf>
    <dxf>
      <border outline="0">
        <bottom style="medium">
          <color rgb="FF000000"/>
        </bottom>
      </border>
    </dxf>
    <dxf>
      <border outline="0">
        <right style="medium">
          <color indexed="64"/>
        </right>
      </border>
    </dxf>
    <dxf>
      <font>
        <strike val="0"/>
        <outline val="0"/>
        <shadow val="0"/>
        <u val="none"/>
        <vertAlign val="baseline"/>
        <color auto="1"/>
      </font>
      <protection locked="1" hidden="0"/>
    </dxf>
    <dxf>
      <font>
        <b/>
        <i val="0"/>
        <strike val="0"/>
        <condense val="0"/>
        <extend val="0"/>
        <outline val="0"/>
        <shadow val="0"/>
        <u val="none"/>
        <vertAlign val="baseline"/>
        <sz val="10"/>
        <color auto="1"/>
        <name val="Arial"/>
        <scheme val="none"/>
      </font>
      <fill>
        <patternFill patternType="solid">
          <fgColor rgb="FFBFBFBF"/>
          <bgColor rgb="FFBFBFB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alignment horizontal="general" vertical="bottom" textRotation="0" wrapText="0" indent="0" justifyLastLine="0" shrinkToFit="0" readingOrder="0"/>
      <protection locked="1" hidden="0"/>
    </dxf>
    <dxf>
      <border outline="0">
        <top style="medium">
          <color rgb="FF000000"/>
        </top>
      </border>
    </dxf>
    <dxf>
      <font>
        <b val="0"/>
        <i val="0"/>
        <strike val="0"/>
        <condense val="0"/>
        <extend val="0"/>
        <outline val="0"/>
        <shadow val="0"/>
        <u val="none"/>
        <vertAlign val="baseline"/>
        <sz val="10"/>
        <color rgb="FF000000"/>
        <name val="Arial"/>
        <scheme val="none"/>
      </font>
      <fill>
        <patternFill patternType="none">
          <fgColor rgb="FF000000"/>
          <bgColor rgb="FFFFFFFF"/>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i val="0"/>
        <strike val="0"/>
        <condense val="0"/>
        <extend val="0"/>
        <outline val="0"/>
        <shadow val="0"/>
        <u val="none"/>
        <vertAlign val="baseline"/>
        <sz val="11"/>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i val="0"/>
        <strike val="0"/>
        <condense val="0"/>
        <extend val="0"/>
        <outline val="0"/>
        <shadow val="0"/>
        <u val="none"/>
        <vertAlign val="baseline"/>
        <sz val="11"/>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val="0"/>
        <i val="0"/>
        <strike val="0"/>
        <condense val="0"/>
        <extend val="0"/>
        <outline val="0"/>
        <shadow val="0"/>
        <u val="none"/>
        <vertAlign val="baseline"/>
        <sz val="10"/>
        <color theme="1"/>
        <name val="Arial"/>
        <scheme val="none"/>
      </font>
      <numFmt numFmtId="13" formatCode="0%"/>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left style="thin">
          <color rgb="FF000000"/>
        </left>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outline="0">
        <right style="thin">
          <color rgb="FF000000"/>
        </right>
      </border>
      <protection locked="1" hidden="0"/>
    </dxf>
    <dxf>
      <font>
        <b/>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alignment horizontal="general" vertical="bottom" textRotation="0" wrapText="0" indent="0" justifyLastLine="0" shrinkToFit="0" readingOrder="0"/>
      <protection locked="1" hidden="0"/>
    </dxf>
    <dxf>
      <border outline="0">
        <top style="medium">
          <color rgb="FF000000"/>
        </top>
      </border>
    </dxf>
    <dxf>
      <font>
        <b val="0"/>
        <i val="0"/>
        <strike val="0"/>
        <condense val="0"/>
        <extend val="0"/>
        <outline val="0"/>
        <shadow val="0"/>
        <u val="none"/>
        <vertAlign val="baseline"/>
        <sz val="10"/>
        <color rgb="FF000000"/>
        <name val="Arial"/>
        <scheme val="none"/>
      </font>
      <fill>
        <patternFill patternType="none">
          <fgColor rgb="FF000000"/>
          <bgColor rgb="FFFFFFFF"/>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1"/>
        <color theme="1"/>
        <name val="Arial"/>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general" vertical="bottom" textRotation="0" wrapText="0" indent="0" justifyLastLine="0" shrinkToFit="0" readingOrder="0"/>
      <protection locked="1" hidden="0"/>
    </dxf>
    <dxf>
      <border outline="0">
        <top style="medium">
          <color indexed="64"/>
        </top>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3" formatCode="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1"/>
        <name val="Arial"/>
        <scheme val="none"/>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font>
        <b val="0"/>
        <i val="0"/>
        <strike val="0"/>
        <condense val="0"/>
        <extend val="0"/>
        <outline val="0"/>
        <shadow val="0"/>
        <u val="none"/>
        <vertAlign val="baseline"/>
        <sz val="11"/>
        <color theme="1"/>
        <name val="Arial"/>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general" vertical="bottom" textRotation="0" wrapText="0" indent="0" justifyLastLine="0" shrinkToFit="0" readingOrder="0"/>
      <protection locked="1" hidden="0"/>
    </dxf>
    <dxf>
      <border outline="0">
        <top style="medium">
          <color indexed="64"/>
        </top>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border>
      <protection locked="1" hidden="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protection locked="1" hidden="0"/>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border>
      <protection locked="1" hidden="0"/>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1"/>
        <name val="Arial"/>
        <scheme val="none"/>
      </font>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1"/>
        <name val="Arial"/>
        <scheme val="none"/>
      </font>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1"/>
        <name val="Arial"/>
        <scheme val="none"/>
      </font>
      <numFmt numFmtId="0" formatCode="General"/>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1"/>
        <name val="Arial"/>
        <scheme val="none"/>
      </font>
      <border diagonalUp="0" diagonalDown="0">
        <left style="medium">
          <color rgb="FF000000"/>
        </left>
        <right style="thin">
          <color rgb="FF000000"/>
        </right>
        <top style="thin">
          <color rgb="FF000000"/>
        </top>
        <bottom style="thin">
          <color rgb="FF000000"/>
        </bottom>
        <vertical style="thin">
          <color rgb="FF000000"/>
        </vertical>
        <horizontal style="thin">
          <color rgb="FF000000"/>
        </horizontal>
      </border>
      <protection locked="0" hidden="0"/>
    </dxf>
    <dxf>
      <border outline="0">
        <bottom style="medium">
          <color rgb="FF000000"/>
        </bottom>
      </border>
    </dxf>
    <dxf>
      <border outline="0">
        <right style="medium">
          <color rgb="FF000000"/>
        </right>
      </border>
    </dxf>
    <dxf>
      <protection locked="1" hidden="0"/>
    </dxf>
    <dxf>
      <font>
        <b/>
        <i val="0"/>
        <strike val="0"/>
        <condense val="0"/>
        <extend val="0"/>
        <outline val="0"/>
        <shadow val="0"/>
        <u val="none"/>
        <vertAlign val="baseline"/>
        <sz val="10"/>
        <color auto="1"/>
        <name val="Arial"/>
        <scheme val="none"/>
      </font>
      <fill>
        <patternFill patternType="solid">
          <fgColor rgb="FFBFBFBF"/>
          <bgColor rgb="FFBFBFBF"/>
        </patternFill>
      </fill>
      <alignment horizontal="center" vertical="center" textRotation="0" wrapText="1" indent="0" justifyLastLine="0" shrinkToFit="0" readingOrder="0"/>
      <border diagonalUp="0" diagonalDown="0">
        <left style="thin">
          <color rgb="FF000000"/>
        </left>
        <right style="thin">
          <color rgb="FF000000"/>
        </right>
        <top/>
        <bottom/>
      </border>
      <protection locked="1" hidden="0"/>
    </dxf>
    <dxf>
      <numFmt numFmtId="2" formatCode="0.00"/>
    </dxf>
    <dxf>
      <numFmt numFmtId="2" formatCode="0.00"/>
    </dxf>
    <dxf>
      <numFmt numFmtId="2" formatCode="0.00"/>
    </dxf>
    <dxf>
      <alignment wrapText="1" readingOrder="0"/>
    </dxf>
    <dxf>
      <alignment wrapText="1" readingOrder="0"/>
    </dxf>
    <dxf>
      <font>
        <sz val="10"/>
      </font>
    </dxf>
    <dxf>
      <font>
        <sz val="10"/>
      </font>
    </dxf>
    <dxf>
      <font>
        <sz val="10"/>
      </font>
    </dxf>
    <dxf>
      <font>
        <sz val="9"/>
      </font>
    </dxf>
    <dxf>
      <alignment wrapText="1" readingOrder="0"/>
    </dxf>
    <dxf>
      <alignment vertical="center" readingOrder="0"/>
    </dxf>
    <dxf>
      <alignment vertical="bottom" readingOrder="0"/>
    </dxf>
    <dxf>
      <alignment horizontal="left" readingOrder="0"/>
    </dxf>
    <dxf>
      <alignment horizontal="center" readingOrder="0"/>
    </dxf>
    <dxf>
      <font>
        <sz val="9"/>
      </font>
    </dxf>
    <dxf>
      <font>
        <sz val="9"/>
      </font>
      <alignment horizontal="center" wrapText="1" readingOrder="0"/>
    </dxf>
    <dxf>
      <alignment horizontal="general" readingOrder="0"/>
    </dxf>
    <dxf>
      <alignment horizontal="center" readingOrder="0"/>
    </dxf>
    <dxf>
      <font>
        <sz val="9"/>
      </font>
    </dxf>
    <dxf>
      <font>
        <sz val="10"/>
      </font>
    </dxf>
    <dxf>
      <font>
        <sz val="11"/>
      </font>
    </dxf>
    <dxf>
      <font>
        <sz val="10"/>
      </font>
    </dxf>
    <dxf>
      <font>
        <sz val="9"/>
      </font>
    </dxf>
    <dxf>
      <font>
        <sz val="9"/>
      </font>
    </dxf>
    <dxf>
      <font>
        <sz val="9"/>
      </font>
    </dxf>
    <dxf>
      <font>
        <sz val="9"/>
      </font>
    </dxf>
    <dxf>
      <font>
        <sz val="8"/>
      </font>
    </dxf>
    <dxf>
      <numFmt numFmtId="2" formatCode="0.00"/>
    </dxf>
    <dxf>
      <alignment wrapText="1" readingOrder="0"/>
    </dxf>
    <dxf>
      <protection locked="0"/>
    </dxf>
    <dxf>
      <protection locked="1"/>
    </dxf>
    <dxf>
      <protection locked="0"/>
    </dxf>
    <dxf>
      <protection locked="0"/>
    </dxf>
    <dxf>
      <numFmt numFmtId="2" formatCode="0.00"/>
    </dxf>
    <dxf>
      <numFmt numFmtId="168" formatCode="0.0"/>
    </dxf>
    <dxf>
      <numFmt numFmtId="1" formatCode="0"/>
    </dxf>
    <dxf>
      <numFmt numFmtId="2" formatCode="0.00"/>
    </dxf>
    <dxf>
      <font>
        <sz val="10"/>
      </font>
    </dxf>
    <dxf>
      <font>
        <sz val="9"/>
      </font>
    </dxf>
    <dxf>
      <alignment wrapText="1" readingOrder="0"/>
    </dxf>
    <dxf>
      <numFmt numFmtId="2" formatCode="0.00"/>
    </dxf>
    <dxf>
      <numFmt numFmtId="1" formatCode="0"/>
    </dxf>
    <dxf>
      <font>
        <sz val="10"/>
      </font>
    </dxf>
    <dxf>
      <font>
        <sz val="9"/>
      </font>
    </dxf>
    <dxf>
      <alignment horizontal="center" readingOrder="0"/>
    </dxf>
    <dxf>
      <font>
        <sz val="9"/>
      </font>
    </dxf>
    <dxf>
      <font>
        <sz val="10"/>
      </font>
    </dxf>
    <dxf>
      <font>
        <sz val="11"/>
      </font>
    </dxf>
    <dxf>
      <font>
        <sz val="10"/>
      </font>
    </dxf>
    <dxf>
      <font>
        <sz val="9"/>
      </font>
    </dxf>
    <dxf>
      <font>
        <sz val="9"/>
      </font>
    </dxf>
    <dxf>
      <font>
        <sz val="9"/>
      </font>
    </dxf>
    <dxf>
      <font>
        <sz val="9"/>
      </font>
    </dxf>
    <dxf>
      <font>
        <sz val="8"/>
      </font>
    </dxf>
    <dxf>
      <alignment wrapText="1" readingOrder="0"/>
    </dxf>
    <dxf>
      <font>
        <sz val="10"/>
      </font>
    </dxf>
    <dxf>
      <numFmt numFmtId="2" formatCode="0.00"/>
    </dxf>
    <dxf>
      <numFmt numFmtId="2" formatCode="0.00"/>
    </dxf>
    <dxf>
      <numFmt numFmtId="168" formatCode="0.0"/>
    </dxf>
    <dxf>
      <numFmt numFmtId="168" formatCode="0.0"/>
    </dxf>
    <dxf>
      <numFmt numFmtId="1" formatCode="0"/>
    </dxf>
    <dxf>
      <numFmt numFmtId="1" formatCode="0"/>
    </dxf>
    <dxf>
      <font>
        <sz val="9"/>
      </font>
    </dxf>
    <dxf>
      <alignment horizontal="center" readingOrder="0"/>
    </dxf>
    <dxf>
      <font>
        <sz val="9"/>
      </font>
    </dxf>
    <dxf>
      <font>
        <sz val="10"/>
      </font>
    </dxf>
    <dxf>
      <font>
        <sz val="11"/>
      </font>
    </dxf>
    <dxf>
      <font>
        <sz val="10"/>
      </font>
    </dxf>
    <dxf>
      <font>
        <sz val="9"/>
      </font>
    </dxf>
    <dxf>
      <font>
        <sz val="9"/>
      </font>
    </dxf>
    <dxf>
      <font>
        <sz val="9"/>
      </font>
    </dxf>
    <dxf>
      <font>
        <sz val="9"/>
      </font>
    </dxf>
    <dxf>
      <font>
        <sz val="8"/>
      </font>
    </dxf>
  </dxfs>
  <tableStyles count="0" defaultTableStyle="TableStyleMedium2" defaultPivotStyle="PivotStyleLight16"/>
  <colors>
    <mruColors>
      <color rgb="FFCCFF99"/>
      <color rgb="FFCCFF33"/>
      <color rgb="FFFFFF99"/>
      <color rgb="FFFFFF00"/>
      <color rgb="FFFFD44B"/>
      <color rgb="FFFF00FF"/>
      <color rgb="FFFF66FF"/>
      <color rgb="FFE6F3FA"/>
      <color rgb="FFD9ECF7"/>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eisch, Brittney (VDOT)" refreshedDate="45215.517419791664" createdVersion="8" refreshedVersion="8" minRefreshableVersion="3" recordCount="1097" xr:uid="{AC687640-BDE0-440B-9B28-0AA3873699EA}">
  <cacheSource type="worksheet">
    <worksheetSource ref="A2:AG1099" sheet="Staff Roster Personnel Change"/>
  </cacheSource>
  <cacheFields count="33">
    <cacheField name="Firm Name" numFmtId="0">
      <sharedItems containsNonDate="0" containsString="0" containsBlank="1" count="1">
        <m/>
      </sharedItems>
    </cacheField>
    <cacheField name="Prime or Sub" numFmtId="0">
      <sharedItems containsNonDate="0" containsString="0" containsBlank="1"/>
    </cacheField>
    <cacheField name="First Name" numFmtId="0">
      <sharedItems containsNonDate="0" containsString="0" containsBlank="1"/>
    </cacheField>
    <cacheField name="Last Name" numFmtId="0">
      <sharedItems containsNonDate="0" containsString="0" containsBlank="1" count="1">
        <m/>
      </sharedItems>
    </cacheField>
    <cacheField name="Owner/Officer" numFmtId="0">
      <sharedItems containsNonDate="0" containsString="0" containsBlank="1"/>
    </cacheField>
    <cacheField name="Employee #" numFmtId="0">
      <sharedItems containsNonDate="0" containsString="0" containsBlank="1"/>
    </cacheField>
    <cacheField name="Key Personnel Replacement" numFmtId="0">
      <sharedItems containsNonDate="0" containsString="0" containsBlank="1"/>
    </cacheField>
    <cacheField name="Exempt Employee" numFmtId="0">
      <sharedItems containsNonDate="0" containsString="0" containsBlank="1"/>
    </cacheField>
    <cacheField name="Office Location_x000a_(City, State)" numFmtId="0">
      <sharedItems containsNonDate="0" containsString="0" containsBlank="1"/>
    </cacheField>
    <cacheField name="No. of Years Experience in Discipline " numFmtId="0">
      <sharedItems containsNonDate="0" containsString="0" containsBlank="1"/>
    </cacheField>
    <cacheField name="Experience  _x000a_(Brief decription of experience and types of projects)" numFmtId="0">
      <sharedItems containsNonDate="0" containsString="0" containsBlank="1"/>
    </cacheField>
    <cacheField name="Licensure(s)_x000a_(as Req'd by State)" numFmtId="0">
      <sharedItems containsNonDate="0" containsString="0" containsBlank="1"/>
    </cacheField>
    <cacheField name="State(s) Where Licensed" numFmtId="0">
      <sharedItems containsNonDate="0" containsString="0" containsBlank="1"/>
    </cacheField>
    <cacheField name="Degree(s) / Certifications" numFmtId="0">
      <sharedItems containsNonDate="0" containsString="0" containsBlank="1"/>
    </cacheField>
    <cacheField name="Reason for Change" numFmtId="0">
      <sharedItems containsNonDate="0" containsString="0" containsBlank="1"/>
    </cacheField>
    <cacheField name="Date of Request" numFmtId="14">
      <sharedItems containsNonDate="0" containsString="0" containsBlank="1"/>
    </cacheField>
    <cacheField name="Comments / Justification _x000a_Provide explanation of proposed placement, including any variance in experience or qualifications" numFmtId="0">
      <sharedItems containsNonDate="0" containsString="0" containsBlank="1"/>
    </cacheField>
    <cacheField name="Working Title requested in the RPF?" numFmtId="0">
      <sharedItems containsNonDate="0" containsString="0" containsBlank="1"/>
    </cacheField>
    <cacheField name="Proposed Working Title_x000a_(Firm)" numFmtId="0">
      <sharedItems containsNonDate="0" containsString="0" containsBlank="1"/>
    </cacheField>
    <cacheField name="Proposed Class_x000a_(Firm)" numFmtId="0">
      <sharedItems/>
    </cacheField>
    <cacheField name="Certified Payroll Hourly Rate" numFmtId="2">
      <sharedItems containsNonDate="0" containsString="0" containsBlank="1"/>
    </cacheField>
    <cacheField name="Hourly Rate for Class on Contract" numFmtId="2">
      <sharedItems containsNonDate="0" containsString="0" containsBlank="1"/>
    </cacheField>
    <cacheField name="Minimum Hourly Rate in Class" numFmtId="0">
      <sharedItems containsNonDate="0" containsString="0" containsBlank="1"/>
    </cacheField>
    <cacheField name="Maximum Hourly Rate in Class" numFmtId="0">
      <sharedItems containsNonDate="0" containsString="0" containsBlank="1"/>
    </cacheField>
    <cacheField name="Division Concur with Placement" numFmtId="0">
      <sharedItems containsNonDate="0" containsString="0" containsBlank="1"/>
    </cacheField>
    <cacheField name="Working Title Round 1_x000a_ (Division)" numFmtId="0">
      <sharedItems/>
    </cacheField>
    <cacheField name="Class Round 1_x000a_(Division)" numFmtId="0">
      <sharedItems/>
    </cacheField>
    <cacheField name="Hourly Rate for Class on Contract Div Round 1" numFmtId="0">
      <sharedItems containsNonDate="0" containsString="0" containsBlank="1"/>
    </cacheField>
    <cacheField name="VDOT Comments" numFmtId="0">
      <sharedItems containsNonDate="0" containsString="0" containsBlank="1"/>
    </cacheField>
    <cacheField name="Firm Accept VDOT Revision?" numFmtId="0">
      <sharedItems/>
    </cacheField>
    <cacheField name="Working Title Round 1_x000a_ (Firm)" numFmtId="0">
      <sharedItems/>
    </cacheField>
    <cacheField name="Class Round 1 _x000a_(Firm)" numFmtId="0">
      <sharedItems count="1">
        <s v=""/>
      </sharedItems>
    </cacheField>
    <cacheField name="Comments_x000a_(Firm)"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215.525761111108" createdVersion="8" refreshedVersion="8" minRefreshableVersion="3" recordCount="1097" xr:uid="{73476F5A-AFE4-46FF-8972-293793C66C7F}">
  <cacheSource type="worksheet">
    <worksheetSource ref="A2:AJ1099" sheet="Staff Roster Personnel Change"/>
  </cacheSource>
  <cacheFields count="36">
    <cacheField name="Firm Name" numFmtId="0">
      <sharedItems containsNonDate="0" containsString="0" containsBlank="1" count="1">
        <m/>
      </sharedItems>
    </cacheField>
    <cacheField name="Prime or Sub" numFmtId="0">
      <sharedItems containsNonDate="0" containsString="0" containsBlank="1"/>
    </cacheField>
    <cacheField name="First Name" numFmtId="0">
      <sharedItems containsNonDate="0" containsString="0" containsBlank="1"/>
    </cacheField>
    <cacheField name="Last Name" numFmtId="0">
      <sharedItems containsNonDate="0" containsString="0" containsBlank="1" count="1">
        <m/>
      </sharedItems>
    </cacheField>
    <cacheField name="Owner/Officer" numFmtId="0">
      <sharedItems containsNonDate="0" containsString="0" containsBlank="1"/>
    </cacheField>
    <cacheField name="Employee #" numFmtId="0">
      <sharedItems containsNonDate="0" containsString="0" containsBlank="1"/>
    </cacheField>
    <cacheField name="Key Personnel Replacement" numFmtId="0">
      <sharedItems containsNonDate="0" containsString="0" containsBlank="1"/>
    </cacheField>
    <cacheField name="Exempt Employee" numFmtId="0">
      <sharedItems containsNonDate="0" containsString="0" containsBlank="1"/>
    </cacheField>
    <cacheField name="Office Location_x000a_(City, State)" numFmtId="0">
      <sharedItems containsNonDate="0" containsString="0" containsBlank="1"/>
    </cacheField>
    <cacheField name="No. of Years Experience in Discipline " numFmtId="0">
      <sharedItems containsNonDate="0" containsString="0" containsBlank="1"/>
    </cacheField>
    <cacheField name="Experience  _x000a_(Brief decription of experience and types of projects)" numFmtId="0">
      <sharedItems containsNonDate="0" containsString="0" containsBlank="1"/>
    </cacheField>
    <cacheField name="Licensure(s)_x000a_(as Req'd by State)" numFmtId="0">
      <sharedItems containsNonDate="0" containsString="0" containsBlank="1"/>
    </cacheField>
    <cacheField name="State(s) Where Licensed" numFmtId="0">
      <sharedItems containsNonDate="0" containsString="0" containsBlank="1"/>
    </cacheField>
    <cacheField name="Degree(s) / Certifications" numFmtId="0">
      <sharedItems containsNonDate="0" containsString="0" containsBlank="1"/>
    </cacheField>
    <cacheField name="Reason for Change" numFmtId="0">
      <sharedItems containsNonDate="0" containsString="0" containsBlank="1"/>
    </cacheField>
    <cacheField name="Date of Request" numFmtId="14">
      <sharedItems containsNonDate="0" containsString="0" containsBlank="1"/>
    </cacheField>
    <cacheField name="Comments / Justification _x000a_Provide explanation of proposed placement, including any variance in experience or qualifications" numFmtId="0">
      <sharedItems containsNonDate="0" containsString="0" containsBlank="1"/>
    </cacheField>
    <cacheField name="Working Title requested in the RPF?" numFmtId="0">
      <sharedItems containsNonDate="0" containsString="0" containsBlank="1"/>
    </cacheField>
    <cacheField name="Proposed Working Title_x000a_(Firm)" numFmtId="0">
      <sharedItems containsNonDate="0" containsString="0" containsBlank="1"/>
    </cacheField>
    <cacheField name="Proposed Class_x000a_(Firm)" numFmtId="0">
      <sharedItems/>
    </cacheField>
    <cacheField name="Certified Payroll Hourly Rate" numFmtId="2">
      <sharedItems containsNonDate="0" containsString="0" containsBlank="1"/>
    </cacheField>
    <cacheField name="Hourly Rate for Class on Contract" numFmtId="2">
      <sharedItems containsNonDate="0" containsString="0" containsBlank="1"/>
    </cacheField>
    <cacheField name="Minimum Hourly Rate in Class" numFmtId="0">
      <sharedItems containsNonDate="0" containsString="0" containsBlank="1"/>
    </cacheField>
    <cacheField name="Maximum Hourly Rate in Class" numFmtId="0">
      <sharedItems containsNonDate="0" containsString="0" containsBlank="1"/>
    </cacheField>
    <cacheField name="Division Concur with Placement" numFmtId="0">
      <sharedItems containsNonDate="0" containsString="0" containsBlank="1"/>
    </cacheField>
    <cacheField name="Working Title Round 1_x000a_ (Division)" numFmtId="0">
      <sharedItems/>
    </cacheField>
    <cacheField name="Class Round 1_x000a_(Division)" numFmtId="0">
      <sharedItems/>
    </cacheField>
    <cacheField name="Hourly Rate for Class on Contract Div Round 1" numFmtId="0">
      <sharedItems containsNonDate="0" containsString="0" containsBlank="1"/>
    </cacheField>
    <cacheField name="VDOT Comments" numFmtId="0">
      <sharedItems containsNonDate="0" containsString="0" containsBlank="1"/>
    </cacheField>
    <cacheField name="Firm Accept VDOT Revision?" numFmtId="0">
      <sharedItems/>
    </cacheField>
    <cacheField name="Working Title Round 1_x000a_ (Firm)" numFmtId="0">
      <sharedItems/>
    </cacheField>
    <cacheField name="Class Round 1 _x000a_(Firm)" numFmtId="0">
      <sharedItems/>
    </cacheField>
    <cacheField name="Comments_x000a_(Firm)" numFmtId="0">
      <sharedItems containsNonDate="0" containsString="0" containsBlank="1"/>
    </cacheField>
    <cacheField name="PSPO Placement Agreement" numFmtId="0">
      <sharedItems/>
    </cacheField>
    <cacheField name="Working Title Round 3_x000a_ (PSPO)" numFmtId="0">
      <sharedItems/>
    </cacheField>
    <cacheField name="Class Round 3 (PSPO)" numFmtId="0">
      <sharedItems count="1">
        <s v=" "/>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215.525761111108" createdVersion="8" refreshedVersion="8" minRefreshableVersion="3" recordCount="1097" xr:uid="{D79340CB-BAFE-45D0-B49E-922A77F99227}">
  <cacheSource type="worksheet">
    <worksheetSource ref="A2:AC1099" sheet="Staff Roster Personnel Change"/>
  </cacheSource>
  <cacheFields count="29">
    <cacheField name="Firm Name" numFmtId="0">
      <sharedItems containsNonDate="0" containsString="0" containsBlank="1" count="1">
        <m/>
      </sharedItems>
    </cacheField>
    <cacheField name="Prime or Sub" numFmtId="0">
      <sharedItems containsNonDate="0" containsString="0" containsBlank="1"/>
    </cacheField>
    <cacheField name="First Name" numFmtId="0">
      <sharedItems containsNonDate="0" containsString="0" containsBlank="1"/>
    </cacheField>
    <cacheField name="Last Name" numFmtId="0">
      <sharedItems containsNonDate="0" containsString="0" containsBlank="1" count="1">
        <m/>
      </sharedItems>
    </cacheField>
    <cacheField name="Owner/Officer" numFmtId="0">
      <sharedItems containsNonDate="0" containsString="0" containsBlank="1"/>
    </cacheField>
    <cacheField name="Employee #" numFmtId="0">
      <sharedItems containsNonDate="0" containsString="0" containsBlank="1"/>
    </cacheField>
    <cacheField name="Key Personnel Replacement" numFmtId="0">
      <sharedItems containsNonDate="0" containsString="0" containsBlank="1"/>
    </cacheField>
    <cacheField name="Exempt Employee" numFmtId="0">
      <sharedItems containsNonDate="0" containsString="0" containsBlank="1"/>
    </cacheField>
    <cacheField name="Office Location_x000a_(City, State)" numFmtId="0">
      <sharedItems containsNonDate="0" containsString="0" containsBlank="1"/>
    </cacheField>
    <cacheField name="No. of Years Experience in Discipline " numFmtId="0">
      <sharedItems containsNonDate="0" containsString="0" containsBlank="1"/>
    </cacheField>
    <cacheField name="Experience  _x000a_(Brief decription of experience and types of projects)" numFmtId="0">
      <sharedItems containsNonDate="0" containsString="0" containsBlank="1"/>
    </cacheField>
    <cacheField name="Licensure(s)_x000a_(as Req'd by State)" numFmtId="0">
      <sharedItems containsNonDate="0" containsString="0" containsBlank="1"/>
    </cacheField>
    <cacheField name="State(s) Where Licensed" numFmtId="0">
      <sharedItems containsNonDate="0" containsString="0" containsBlank="1"/>
    </cacheField>
    <cacheField name="Degree(s) / Certifications" numFmtId="0">
      <sharedItems containsNonDate="0" containsString="0" containsBlank="1"/>
    </cacheField>
    <cacheField name="Reason for Change" numFmtId="0">
      <sharedItems containsNonDate="0" containsString="0" containsBlank="1"/>
    </cacheField>
    <cacheField name="Date of Request" numFmtId="14">
      <sharedItems containsNonDate="0" containsString="0" containsBlank="1"/>
    </cacheField>
    <cacheField name="Comments / Justification _x000a_Provide explanation of proposed placement, including any variance in experience or qualifications" numFmtId="0">
      <sharedItems containsNonDate="0" containsString="0" containsBlank="1"/>
    </cacheField>
    <cacheField name="Working Title requested in the RPF?" numFmtId="0">
      <sharedItems containsNonDate="0" containsString="0" containsBlank="1"/>
    </cacheField>
    <cacheField name="Proposed Working Title_x000a_(Firm)" numFmtId="0">
      <sharedItems containsNonDate="0" containsString="0" containsBlank="1"/>
    </cacheField>
    <cacheField name="Proposed Class_x000a_(Firm)" numFmtId="0">
      <sharedItems/>
    </cacheField>
    <cacheField name="Certified Payroll Hourly Rate" numFmtId="2">
      <sharedItems containsNonDate="0" containsString="0" containsBlank="1"/>
    </cacheField>
    <cacheField name="Hourly Rate for Class on Contract" numFmtId="2">
      <sharedItems containsNonDate="0" containsString="0" containsBlank="1"/>
    </cacheField>
    <cacheField name="Minimum Hourly Rate in Class" numFmtId="0">
      <sharedItems containsNonDate="0" containsString="0" containsBlank="1"/>
    </cacheField>
    <cacheField name="Maximum Hourly Rate in Class" numFmtId="0">
      <sharedItems containsNonDate="0" containsString="0" containsBlank="1"/>
    </cacheField>
    <cacheField name="Division Concur with Placement" numFmtId="0">
      <sharedItems containsNonDate="0" containsString="0" containsBlank="1"/>
    </cacheField>
    <cacheField name="Working Title Round 1_x000a_ (Division)" numFmtId="0">
      <sharedItems/>
    </cacheField>
    <cacheField name="Class Round 1_x000a_(Division)" numFmtId="0">
      <sharedItems count="1">
        <s v=""/>
      </sharedItems>
    </cacheField>
    <cacheField name="Hourly Rate for Class on Contract Div Round 1" numFmtId="0">
      <sharedItems containsNonDate="0" containsString="0" containsBlank="1"/>
    </cacheField>
    <cacheField name="VDOT Comment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5215.525761342593" createdVersion="8" refreshedVersion="8" minRefreshableVersion="3" recordCount="1097" xr:uid="{A9A79190-D10B-4359-8780-B23D27F2ADA0}">
  <cacheSource type="worksheet">
    <worksheetSource ref="A2:V1099" sheet="Staff Roster Personnel Change"/>
  </cacheSource>
  <cacheFields count="22">
    <cacheField name="Firm Name" numFmtId="0">
      <sharedItems containsNonDate="0" containsString="0" containsBlank="1" count="1">
        <m/>
      </sharedItems>
    </cacheField>
    <cacheField name="Prime or Sub" numFmtId="0">
      <sharedItems containsNonDate="0" containsString="0" containsBlank="1"/>
    </cacheField>
    <cacheField name="First Name" numFmtId="0">
      <sharedItems containsNonDate="0" containsString="0" containsBlank="1"/>
    </cacheField>
    <cacheField name="Last Name" numFmtId="0">
      <sharedItems containsNonDate="0" containsString="0" containsBlank="1" count="1">
        <m/>
      </sharedItems>
    </cacheField>
    <cacheField name="Owner/Officer" numFmtId="0">
      <sharedItems containsNonDate="0" containsString="0" containsBlank="1"/>
    </cacheField>
    <cacheField name="Employee #" numFmtId="0">
      <sharedItems containsNonDate="0" containsString="0" containsBlank="1"/>
    </cacheField>
    <cacheField name="Key Personnel Replacement" numFmtId="0">
      <sharedItems containsNonDate="0" containsString="0" containsBlank="1"/>
    </cacheField>
    <cacheField name="Exempt Employee" numFmtId="0">
      <sharedItems containsNonDate="0" containsString="0" containsBlank="1"/>
    </cacheField>
    <cacheField name="Office Location_x000a_(City, State)" numFmtId="0">
      <sharedItems containsNonDate="0" containsString="0" containsBlank="1"/>
    </cacheField>
    <cacheField name="No. of Years Experience in Discipline " numFmtId="0">
      <sharedItems containsNonDate="0" containsString="0" containsBlank="1"/>
    </cacheField>
    <cacheField name="Experience  _x000a_(Brief decription of experience and types of projects)" numFmtId="0">
      <sharedItems containsNonDate="0" containsString="0" containsBlank="1"/>
    </cacheField>
    <cacheField name="Licensure(s)_x000a_(as Req'd by State)" numFmtId="0">
      <sharedItems containsNonDate="0" containsString="0" containsBlank="1"/>
    </cacheField>
    <cacheField name="State(s) Where Licensed" numFmtId="0">
      <sharedItems containsNonDate="0" containsString="0" containsBlank="1"/>
    </cacheField>
    <cacheField name="Degree(s) / Certifications" numFmtId="0">
      <sharedItems containsNonDate="0" containsString="0" containsBlank="1"/>
    </cacheField>
    <cacheField name="Reason for Change" numFmtId="0">
      <sharedItems containsNonDate="0" containsString="0" containsBlank="1"/>
    </cacheField>
    <cacheField name="Date of Request" numFmtId="14">
      <sharedItems containsNonDate="0" containsString="0" containsBlank="1"/>
    </cacheField>
    <cacheField name="Comments / Justification _x000a_Provide explanation of proposed placement, including any variance in experience or qualifications" numFmtId="0">
      <sharedItems containsNonDate="0" containsString="0" containsBlank="1"/>
    </cacheField>
    <cacheField name="Working Title requested in the RPF?" numFmtId="0">
      <sharedItems containsNonDate="0" containsString="0" containsBlank="1"/>
    </cacheField>
    <cacheField name="Proposed Working Title_x000a_(Firm)" numFmtId="0">
      <sharedItems containsNonDate="0" containsString="0" containsBlank="1"/>
    </cacheField>
    <cacheField name="Proposed Class_x000a_(Firm)" numFmtId="0">
      <sharedItems count="1">
        <s v=""/>
      </sharedItems>
    </cacheField>
    <cacheField name="Certified Payroll Hourly Rate" numFmtId="2">
      <sharedItems containsNonDate="0" containsString="0" containsBlank="1"/>
    </cacheField>
    <cacheField name="Hourly Rate for Class on Contract" numFmtId="2">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7">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r>
    <x v="0"/>
    <m/>
    <m/>
    <x v="0"/>
    <m/>
    <m/>
    <m/>
    <m/>
    <m/>
    <m/>
    <m/>
    <m/>
    <m/>
    <m/>
    <m/>
    <m/>
    <m/>
    <m/>
    <m/>
    <s v=""/>
    <m/>
    <m/>
    <m/>
    <m/>
    <m/>
    <s v=""/>
    <s v=""/>
    <m/>
    <m/>
    <s v=""/>
    <s v=""/>
    <x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7">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r>
    <x v="0"/>
    <m/>
    <m/>
    <x v="0"/>
    <m/>
    <m/>
    <m/>
    <m/>
    <m/>
    <m/>
    <m/>
    <m/>
    <m/>
    <m/>
    <m/>
    <m/>
    <m/>
    <m/>
    <m/>
    <s v=""/>
    <m/>
    <m/>
    <m/>
    <m/>
    <m/>
    <s v=""/>
    <s v=""/>
    <m/>
    <m/>
    <s v=""/>
    <s v=""/>
    <s v=""/>
    <m/>
    <s v=""/>
    <s v=" "/>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7">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r>
    <x v="0"/>
    <m/>
    <m/>
    <x v="0"/>
    <m/>
    <m/>
    <m/>
    <m/>
    <m/>
    <m/>
    <m/>
    <m/>
    <m/>
    <m/>
    <m/>
    <m/>
    <m/>
    <m/>
    <m/>
    <s v=""/>
    <m/>
    <m/>
    <m/>
    <m/>
    <m/>
    <s v=""/>
    <x v="0"/>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7">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r>
    <x v="0"/>
    <m/>
    <m/>
    <x v="0"/>
    <m/>
    <m/>
    <m/>
    <m/>
    <m/>
    <m/>
    <m/>
    <m/>
    <m/>
    <m/>
    <m/>
    <m/>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4A1E47-9811-4FAF-BCCA-FC975F6BAC2E}" name="PivotTable3" cacheId="18703"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Q3:U7" firstHeaderRow="0" firstDataRow="1" firstDataCol="1"/>
  <pivotFields count="33">
    <pivotField axis="axisRow" showAll="0" insertBlankRow="1">
      <items count="2">
        <item x="0"/>
        <item t="default"/>
      </items>
    </pivotField>
    <pivotField showAll="0" insertBlankRow="1" defaultSubtotal="0"/>
    <pivotField showAll="0" insertBlankRow="1" defaultSubtotal="0"/>
    <pivotField axis="axisRow" showAll="0" sortType="ascending" defaultSubtotal="0">
      <items count="1">
        <item x="0"/>
      </items>
      <autoSortScope>
        <pivotArea dataOnly="0" outline="0" fieldPosition="0">
          <references count="1">
            <reference field="4294967294" count="1" selected="0">
              <x v="0"/>
            </reference>
          </references>
        </pivotArea>
      </autoSortScope>
    </pivotField>
    <pivotField showAll="0" insertBlankRow="1" defaultSubtotal="0"/>
    <pivotField showAll="0" insertBlankRow="1" defaultSubtotal="0"/>
    <pivotField showAll="0"/>
    <pivotField showAll="0" insertBlankRow="1" defaultSubtotal="0"/>
    <pivotField showAll="0" insertBlankRow="1" defaultSubtotal="0"/>
    <pivotField showAll="0" insertBlankRow="1" defaultSubtotal="0"/>
    <pivotField showAll="0"/>
    <pivotField showAll="0" insertBlankRow="1" defaultSubtotal="0"/>
    <pivotField showAll="0" insertBlankRow="1" defaultSubtotal="0"/>
    <pivotField showAll="0" insertBlankRow="1" defaultSubtotal="0"/>
    <pivotField showAll="0"/>
    <pivotField showAll="0"/>
    <pivotField showAll="0" insertBlankRow="1" defaultSubtotal="0"/>
    <pivotField showAll="0" defaultSubtotal="0"/>
    <pivotField showAll="0" defaultSubtotal="0"/>
    <pivotField showAll="0" defaultSubtotal="0"/>
    <pivotField dataField="1" showAll="0" insertBlankRow="1" defaultSubtotal="0"/>
    <pivotField showAll="0"/>
    <pivotField showAll="0"/>
    <pivotField showAll="0"/>
    <pivotField showAll="0" insertBlankRow="1" defaultSubtotal="0"/>
    <pivotField showAll="0" defaultSubtotal="0"/>
    <pivotField showAll="0" defaultSubtotal="0"/>
    <pivotField showAll="0"/>
    <pivotField showAll="0" insertBlankRow="1" defaultSubtotal="0"/>
    <pivotField showAll="0" insertBlankRow="1" defaultSubtotal="0"/>
    <pivotField showAll="0" defaultSubtotal="0"/>
    <pivotField axis="axisRow" showAll="0" sortType="ascending">
      <items count="2">
        <item x="0"/>
        <item t="default"/>
      </items>
    </pivotField>
    <pivotField showAll="0" insertBlankRow="1" defaultSubtotal="0"/>
  </pivotFields>
  <rowFields count="3">
    <field x="0"/>
    <field x="31"/>
    <field x="3"/>
  </rowFields>
  <rowItems count="4">
    <i>
      <x/>
    </i>
    <i r="1">
      <x/>
    </i>
    <i r="2">
      <x/>
    </i>
    <i t="blank">
      <x/>
    </i>
  </rowItems>
  <colFields count="1">
    <field x="-2"/>
  </colFields>
  <colItems count="4">
    <i>
      <x/>
    </i>
    <i i="1">
      <x v="1"/>
    </i>
    <i i="2">
      <x v="2"/>
    </i>
    <i i="3">
      <x v="3"/>
    </i>
  </colItems>
  <dataFields count="4">
    <dataField name="Average of Certified Payroll Hourly Rate" fld="20" subtotal="average" baseField="0" baseItem="0"/>
    <dataField name="Count of Persons" fld="20" subtotal="count" baseField="0" baseItem="0" numFmtId="1"/>
    <dataField name="Max" fld="20" subtotal="max" baseField="0" baseItem="0"/>
    <dataField name="Min" fld="20" subtotal="min" baseField="0" baseItem="0"/>
  </dataFields>
  <formats count="19">
    <format dxfId="282">
      <pivotArea dataOnly="0" labelOnly="1" outline="0" fieldPosition="0">
        <references count="1">
          <reference field="4294967294" count="4">
            <x v="0"/>
            <x v="1"/>
            <x v="2"/>
            <x v="3"/>
          </reference>
        </references>
      </pivotArea>
    </format>
    <format dxfId="283">
      <pivotArea dataOnly="0" labelOnly="1" outline="0" fieldPosition="0">
        <references count="1">
          <reference field="4294967294" count="4">
            <x v="0"/>
            <x v="1"/>
            <x v="2"/>
            <x v="3"/>
          </reference>
        </references>
      </pivotArea>
    </format>
    <format dxfId="284">
      <pivotArea outline="0" collapsedLevelsAreSubtotals="1" fieldPosition="0"/>
    </format>
    <format dxfId="285">
      <pivotArea dataOnly="0" labelOnly="1" outline="0" fieldPosition="0">
        <references count="1">
          <reference field="4294967294" count="4">
            <x v="0"/>
            <x v="1"/>
            <x v="2"/>
            <x v="3"/>
          </reference>
        </references>
      </pivotArea>
    </format>
    <format dxfId="286">
      <pivotArea outline="0" collapsedLevelsAreSubtotals="1" fieldPosition="0">
        <references count="1">
          <reference field="4294967294" count="1" selected="0">
            <x v="1"/>
          </reference>
        </references>
      </pivotArea>
    </format>
    <format dxfId="287">
      <pivotArea dataOnly="0" labelOnly="1" outline="0" fieldPosition="0">
        <references count="1">
          <reference field="4294967294" count="1">
            <x v="1"/>
          </reference>
        </references>
      </pivotArea>
    </format>
    <format dxfId="288">
      <pivotArea outline="0" collapsedLevelsAreSubtotals="1" fieldPosition="0">
        <references count="1">
          <reference field="4294967294" count="1" selected="0">
            <x v="1"/>
          </reference>
        </references>
      </pivotArea>
    </format>
    <format dxfId="289">
      <pivotArea dataOnly="0" labelOnly="1" outline="0" fieldPosition="0">
        <references count="1">
          <reference field="4294967294" count="1">
            <x v="1"/>
          </reference>
        </references>
      </pivotArea>
    </format>
    <format dxfId="290">
      <pivotArea dataOnly="0" labelOnly="1" outline="0" fieldPosition="0">
        <references count="1">
          <reference field="4294967294" count="4">
            <x v="0"/>
            <x v="1"/>
            <x v="2"/>
            <x v="3"/>
          </reference>
        </references>
      </pivotArea>
    </format>
    <format dxfId="291">
      <pivotArea dataOnly="0" labelOnly="1" outline="0" fieldPosition="0">
        <references count="1">
          <reference field="4294967294" count="4">
            <x v="0"/>
            <x v="1"/>
            <x v="2"/>
            <x v="3"/>
          </reference>
        </references>
      </pivotArea>
    </format>
    <format dxfId="292">
      <pivotArea dataOnly="0" labelOnly="1" outline="0" fieldPosition="0">
        <references count="1">
          <reference field="4294967294" count="4">
            <x v="0"/>
            <x v="1"/>
            <x v="2"/>
            <x v="3"/>
          </reference>
        </references>
      </pivotArea>
    </format>
    <format dxfId="293">
      <pivotArea dataOnly="0" labelOnly="1" outline="0" fieldPosition="0">
        <references count="1">
          <reference field="4294967294" count="4">
            <x v="0"/>
            <x v="1"/>
            <x v="2"/>
            <x v="3"/>
          </reference>
        </references>
      </pivotArea>
    </format>
    <format dxfId="294">
      <pivotArea dataOnly="0" labelOnly="1" outline="0" fieldPosition="0">
        <references count="1">
          <reference field="4294967294" count="4">
            <x v="0"/>
            <x v="1"/>
            <x v="2"/>
            <x v="3"/>
          </reference>
        </references>
      </pivotArea>
    </format>
    <format dxfId="295">
      <pivotArea dataOnly="0" labelOnly="1" outline="0" fieldPosition="0">
        <references count="1">
          <reference field="4294967294" count="4">
            <x v="0"/>
            <x v="1"/>
            <x v="2"/>
            <x v="3"/>
          </reference>
        </references>
      </pivotArea>
    </format>
    <format dxfId="296">
      <pivotArea dataOnly="0" labelOnly="1" outline="0" fieldPosition="0">
        <references count="1">
          <reference field="4294967294" count="4">
            <x v="0"/>
            <x v="1"/>
            <x v="2"/>
            <x v="3"/>
          </reference>
        </references>
      </pivotArea>
    </format>
    <format dxfId="297">
      <pivotArea dataOnly="0" labelOnly="1" outline="0" fieldPosition="0">
        <references count="1">
          <reference field="4294967294" count="4">
            <x v="0"/>
            <x v="1"/>
            <x v="2"/>
            <x v="3"/>
          </reference>
        </references>
      </pivotArea>
    </format>
    <format dxfId="298">
      <pivotArea dataOnly="0" labelOnly="1" outline="0" fieldPosition="0">
        <references count="1">
          <reference field="4294967294" count="4">
            <x v="0"/>
            <x v="1"/>
            <x v="2"/>
            <x v="3"/>
          </reference>
        </references>
      </pivotArea>
    </format>
    <format dxfId="299">
      <pivotArea dataOnly="0" labelOnly="1" outline="0" fieldPosition="0">
        <references count="1">
          <reference field="4294967294" count="4">
            <x v="0"/>
            <x v="1"/>
            <x v="2"/>
            <x v="3"/>
          </reference>
        </references>
      </pivotArea>
    </format>
    <format dxfId="300">
      <pivotArea dataOnly="0" labelOnly="1" outline="0" fieldPosition="0">
        <references count="1">
          <reference field="4294967294" count="4">
            <x v="0"/>
            <x v="1"/>
            <x v="2"/>
            <x v="3"/>
          </reference>
        </references>
      </pivotArea>
    </format>
  </formats>
  <pivotTableStyleInfo name="PivotStyleLight5" showRowHeaders="1" showColHeaders="1" showRowStripes="1" showColStripes="0" showLastColumn="1"/>
  <filters count="1">
    <filter fld="0" type="captionContains" evalOrder="-1" id="1" stringValue1="?">
      <autoFilter ref="A1">
        <filterColumn colId="0">
          <customFilters>
            <customFilter v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3E7BE3A-3890-4D32-B478-8BAC9CF9E3D7}" name="PivotTable4" cacheId="18714"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J3:N7" firstHeaderRow="0" firstDataRow="1" firstDataCol="1"/>
  <pivotFields count="29">
    <pivotField axis="axisRow" showAll="0" insertBlankRow="1">
      <items count="2">
        <item x="0"/>
        <item t="default"/>
      </items>
    </pivotField>
    <pivotField showAll="0" insertBlankRow="1"/>
    <pivotField showAll="0" insertBlankRow="1"/>
    <pivotField axis="axisRow" showAll="0" sortType="ascending">
      <items count="2">
        <item x="0"/>
        <item t="default"/>
      </items>
      <autoSortScope>
        <pivotArea dataOnly="0" outline="0" fieldPosition="0">
          <references count="1">
            <reference field="4294967294" count="1" selected="0">
              <x v="0"/>
            </reference>
          </references>
        </pivotArea>
      </autoSortScope>
    </pivotField>
    <pivotField showAll="0" insertBlankRow="1"/>
    <pivotField showAll="0" insertBlankRow="1"/>
    <pivotField showAll="0" defaultSubtotal="0"/>
    <pivotField showAll="0" insertBlankRow="1"/>
    <pivotField showAll="0" insertBlankRow="1"/>
    <pivotField showAll="0" insertBlankRow="1"/>
    <pivotField showAll="0" defaultSubtotal="0"/>
    <pivotField showAll="0" insertBlankRow="1"/>
    <pivotField showAll="0" insertBlankRow="1"/>
    <pivotField showAll="0" insertBlankRow="1"/>
    <pivotField showAll="0" defaultSubtotal="0"/>
    <pivotField showAll="0" defaultSubtotal="0"/>
    <pivotField showAll="0" insertBlankRow="1"/>
    <pivotField showAll="0"/>
    <pivotField showAll="0"/>
    <pivotField showAll="0"/>
    <pivotField dataField="1" showAll="0" insertBlankRow="1"/>
    <pivotField showAll="0" defaultSubtotal="0"/>
    <pivotField showAll="0" defaultSubtotal="0"/>
    <pivotField showAll="0" defaultSubtotal="0"/>
    <pivotField showAll="0" insertBlankRow="1"/>
    <pivotField showAll="0"/>
    <pivotField axis="axisRow" showAll="0" sortType="ascending">
      <items count="2">
        <item x="0"/>
        <item t="default"/>
      </items>
    </pivotField>
    <pivotField showAll="0"/>
    <pivotField showAll="0" insertBlankRow="1"/>
  </pivotFields>
  <rowFields count="3">
    <field x="0"/>
    <field x="26"/>
    <field x="3"/>
  </rowFields>
  <rowItems count="4">
    <i>
      <x/>
    </i>
    <i r="1">
      <x/>
    </i>
    <i r="2">
      <x/>
    </i>
    <i t="blank">
      <x/>
    </i>
  </rowItems>
  <colFields count="1">
    <field x="-2"/>
  </colFields>
  <colItems count="4">
    <i>
      <x/>
    </i>
    <i i="1">
      <x v="1"/>
    </i>
    <i i="2">
      <x v="2"/>
    </i>
    <i i="3">
      <x v="3"/>
    </i>
  </colItems>
  <dataFields count="4">
    <dataField name="Average of Certified Payroll Hourly Rate" fld="20" subtotal="average" baseField="1" baseItem="3"/>
    <dataField name="Count of Persons" fld="20" subtotal="count" baseField="0" baseItem="0" numFmtId="1"/>
    <dataField name="Max" fld="20" subtotal="max" baseField="1" baseItem="3"/>
    <dataField name="Min" fld="20" subtotal="min" baseField="1" baseItem="3"/>
  </dataFields>
  <formats count="15">
    <format dxfId="267">
      <pivotArea dataOnly="0" labelOnly="1" outline="0" fieldPosition="0">
        <references count="1">
          <reference field="4294967294" count="4">
            <x v="0"/>
            <x v="1"/>
            <x v="2"/>
            <x v="3"/>
          </reference>
        </references>
      </pivotArea>
    </format>
    <format dxfId="268">
      <pivotArea outline="0" collapsedLevelsAreSubtotals="1" fieldPosition="0"/>
    </format>
    <format dxfId="269">
      <pivotArea outline="0" collapsedLevelsAreSubtotals="1" fieldPosition="0">
        <references count="1">
          <reference field="4294967294" count="1" selected="0">
            <x v="1"/>
          </reference>
        </references>
      </pivotArea>
    </format>
    <format dxfId="270">
      <pivotArea dataOnly="0" labelOnly="1" outline="0" fieldPosition="0">
        <references count="1">
          <reference field="4294967294" count="4">
            <x v="0"/>
            <x v="1"/>
            <x v="2"/>
            <x v="3"/>
          </reference>
        </references>
      </pivotArea>
    </format>
    <format dxfId="271">
      <pivotArea dataOnly="0" labelOnly="1" outline="0" fieldPosition="0">
        <references count="1">
          <reference field="4294967294" count="4">
            <x v="0"/>
            <x v="1"/>
            <x v="2"/>
            <x v="3"/>
          </reference>
        </references>
      </pivotArea>
    </format>
    <format dxfId="272">
      <pivotArea dataOnly="0" labelOnly="1" outline="0" fieldPosition="0">
        <references count="1">
          <reference field="4294967294" count="4">
            <x v="0"/>
            <x v="1"/>
            <x v="2"/>
            <x v="3"/>
          </reference>
        </references>
      </pivotArea>
    </format>
    <format dxfId="273">
      <pivotArea dataOnly="0" labelOnly="1" outline="0" fieldPosition="0">
        <references count="1">
          <reference field="4294967294" count="4">
            <x v="0"/>
            <x v="1"/>
            <x v="2"/>
            <x v="3"/>
          </reference>
        </references>
      </pivotArea>
    </format>
    <format dxfId="274">
      <pivotArea dataOnly="0" labelOnly="1" outline="0" fieldPosition="0">
        <references count="1">
          <reference field="4294967294" count="4">
            <x v="0"/>
            <x v="1"/>
            <x v="2"/>
            <x v="3"/>
          </reference>
        </references>
      </pivotArea>
    </format>
    <format dxfId="275">
      <pivotArea dataOnly="0" labelOnly="1" outline="0" fieldPosition="0">
        <references count="1">
          <reference field="4294967294" count="4">
            <x v="0"/>
            <x v="1"/>
            <x v="2"/>
            <x v="3"/>
          </reference>
        </references>
      </pivotArea>
    </format>
    <format dxfId="276">
      <pivotArea dataOnly="0" labelOnly="1" outline="0" fieldPosition="0">
        <references count="1">
          <reference field="4294967294" count="4">
            <x v="0"/>
            <x v="1"/>
            <x v="2"/>
            <x v="3"/>
          </reference>
        </references>
      </pivotArea>
    </format>
    <format dxfId="277">
      <pivotArea dataOnly="0" labelOnly="1" outline="0" fieldPosition="0">
        <references count="1">
          <reference field="4294967294" count="4">
            <x v="0"/>
            <x v="1"/>
            <x v="2"/>
            <x v="3"/>
          </reference>
        </references>
      </pivotArea>
    </format>
    <format dxfId="278">
      <pivotArea dataOnly="0" labelOnly="1" outline="0" fieldPosition="0">
        <references count="1">
          <reference field="4294967294" count="4">
            <x v="0"/>
            <x v="1"/>
            <x v="2"/>
            <x v="3"/>
          </reference>
        </references>
      </pivotArea>
    </format>
    <format dxfId="279">
      <pivotArea dataOnly="0" labelOnly="1" outline="0" fieldPosition="0">
        <references count="1">
          <reference field="4294967294" count="4">
            <x v="0"/>
            <x v="1"/>
            <x v="2"/>
            <x v="3"/>
          </reference>
        </references>
      </pivotArea>
    </format>
    <format dxfId="280">
      <pivotArea dataOnly="0" labelOnly="1" outline="0" fieldPosition="0">
        <references count="1">
          <reference field="4294967294" count="4">
            <x v="0"/>
            <x v="1"/>
            <x v="2"/>
            <x v="3"/>
          </reference>
        </references>
      </pivotArea>
    </format>
    <format dxfId="281">
      <pivotArea dataOnly="0" labelOnly="1" outline="0" fieldPosition="0">
        <references count="1">
          <reference field="4294967294" count="4">
            <x v="0"/>
            <x v="1"/>
            <x v="2"/>
            <x v="3"/>
          </reference>
        </references>
      </pivotArea>
    </format>
  </formats>
  <pivotTableStyleInfo name="PivotStyleLight16" showRowHeaders="1" showColHeaders="1" showRowStripes="1" showColStripes="0" showLastColumn="1"/>
  <filters count="1">
    <filter fld="0" type="captionContains" evalOrder="-1" id="1" stringValue1="?">
      <autoFilter ref="A1">
        <filterColumn colId="0">
          <customFilters>
            <customFilter v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5D39E42-1891-43BC-8389-DC245FF65887}" name="PivotTable1" cacheId="18719" applyNumberFormats="0" applyBorderFormats="0" applyFontFormats="0" applyPatternFormats="0" applyAlignmentFormats="0" applyWidthHeightFormats="1" dataCaption="Values" updatedVersion="8" minRefreshableVersion="3" showDataTips="0" rowGrandTotals="0" colGrandTotals="0" itemPrintTitles="1" mergeItem="1" createdVersion="6" indent="0" showHeaders="0" outline="1" outlineData="1" multipleFieldFilters="0">
  <location ref="B3:G7" firstHeaderRow="0" firstDataRow="1" firstDataCol="1"/>
  <pivotFields count="22">
    <pivotField axis="axisRow" showAll="0" insertBlankRow="1">
      <items count="2">
        <item x="0"/>
        <item t="default"/>
      </items>
    </pivotField>
    <pivotField showAll="0"/>
    <pivotField showAll="0"/>
    <pivotField axis="axisRow" showAll="0" nonAutoSortDefault="1">
      <items count="2">
        <item x="0"/>
        <item t="default"/>
      </items>
    </pivotField>
    <pivotField showAll="0"/>
    <pivotField showAll="0"/>
    <pivotField showAll="0" defaultSubtotal="0"/>
    <pivotField showAll="0"/>
    <pivotField showAll="0"/>
    <pivotField dataField="1" showAll="0"/>
    <pivotField showAll="0" defaultSubtotal="0"/>
    <pivotField showAll="0"/>
    <pivotField showAll="0"/>
    <pivotField showAll="0"/>
    <pivotField showAll="0" defaultSubtotal="0"/>
    <pivotField showAll="0" defaultSubtotal="0"/>
    <pivotField showAll="0"/>
    <pivotField showAll="0"/>
    <pivotField showAll="0"/>
    <pivotField axis="axisRow" showAll="0" sortType="ascending">
      <items count="2">
        <item x="0"/>
        <item t="default"/>
      </items>
    </pivotField>
    <pivotField dataField="1" showAll="0"/>
    <pivotField showAll="0" defaultSubtotal="0"/>
  </pivotFields>
  <rowFields count="3">
    <field x="0"/>
    <field x="19"/>
    <field x="3"/>
  </rowFields>
  <rowItems count="4">
    <i>
      <x/>
    </i>
    <i r="1">
      <x/>
    </i>
    <i r="2">
      <x/>
    </i>
    <i t="blank">
      <x/>
    </i>
  </rowItems>
  <colFields count="1">
    <field x="-2"/>
  </colFields>
  <colItems count="5">
    <i>
      <x/>
    </i>
    <i i="1">
      <x v="1"/>
    </i>
    <i i="2">
      <x v="2"/>
    </i>
    <i i="3">
      <x v="3"/>
    </i>
    <i i="4">
      <x v="4"/>
    </i>
  </colItems>
  <dataFields count="5">
    <dataField name="Average of Certified Payroll Hourly Rate" fld="20" subtotal="average" baseField="1" baseItem="0" numFmtId="2"/>
    <dataField name="Years Experience" fld="9" subtotal="average" baseField="0" baseItem="0" numFmtId="1"/>
    <dataField name="Count of Persons" fld="20" subtotal="count" baseField="0" baseItem="2"/>
    <dataField name="Max" fld="20" subtotal="max" baseField="1" baseItem="0" numFmtId="2"/>
    <dataField name="Min" fld="20" subtotal="min" baseField="1" baseItem="0" numFmtId="2"/>
  </dataFields>
  <formats count="12">
    <format dxfId="255">
      <pivotArea outline="0" collapsedLevelsAreSubtotals="1" fieldPosition="0">
        <references count="1">
          <reference field="4294967294" count="1" selected="0">
            <x v="0"/>
          </reference>
        </references>
      </pivotArea>
    </format>
    <format dxfId="256">
      <pivotArea type="all" dataOnly="0" outline="0" fieldPosition="0"/>
    </format>
    <format dxfId="257">
      <pivotArea type="all" dataOnly="0" outline="0" fieldPosition="0"/>
    </format>
    <format dxfId="258">
      <pivotArea type="all" dataOnly="0" outline="0" fieldPosition="0"/>
    </format>
    <format dxfId="259">
      <pivotArea type="all" dataOnly="0" outline="0" fieldPosition="0"/>
    </format>
    <format dxfId="260">
      <pivotArea outline="0" collapsedLevelsAreSubtotals="1" fieldPosition="0"/>
    </format>
    <format dxfId="261">
      <pivotArea outline="0" collapsedLevelsAreSubtotals="1" fieldPosition="0">
        <references count="1">
          <reference field="4294967294" count="1" selected="0">
            <x v="1"/>
          </reference>
        </references>
      </pivotArea>
    </format>
    <format dxfId="262">
      <pivotArea outline="0" collapsedLevelsAreSubtotals="1" fieldPosition="0">
        <references count="1">
          <reference field="4294967294" count="1" selected="0">
            <x v="1"/>
          </reference>
        </references>
      </pivotArea>
    </format>
    <format dxfId="263">
      <pivotArea outline="0" collapsedLevelsAreSubtotals="1" fieldPosition="0">
        <references count="1">
          <reference field="4294967294" count="1" selected="0">
            <x v="1"/>
          </reference>
        </references>
      </pivotArea>
    </format>
    <format dxfId="264">
      <pivotArea outline="0" collapsedLevelsAreSubtotals="1" fieldPosition="0">
        <references count="1">
          <reference field="4294967294" count="2" selected="0">
            <x v="3"/>
            <x v="4"/>
          </reference>
        </references>
      </pivotArea>
    </format>
    <format dxfId="265">
      <pivotArea type="all" dataOnly="0" outline="0" fieldPosition="0"/>
    </format>
    <format dxfId="266">
      <pivotArea type="all" dataOnly="0" outline="0" fieldPosition="0"/>
    </format>
  </formats>
  <pivotTableStyleInfo name="PivotStyleLight18" showRowHeaders="1" showColHeaders="1" showRowStripes="1" showColStripes="0" showLastColumn="1"/>
  <filters count="1">
    <filter fld="0" type="captionContains" evalOrder="-1" id="2" stringValue1="?">
      <autoFilter ref="A1">
        <filterColumn colId="0">
          <customFilters>
            <customFilter val="*?*"/>
          </customFilters>
        </filterColumn>
      </autoFilter>
    </filter>
  </filters>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67F9552-67F0-48AE-A2E7-051F420DDE66}" name="PivotTable2" cacheId="18709"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X3:AB7" firstHeaderRow="0" firstDataRow="1" firstDataCol="1"/>
  <pivotFields count="36">
    <pivotField axis="axisRow" showAll="0" insertBlankRow="1">
      <items count="2">
        <item x="0"/>
        <item t="default"/>
      </items>
    </pivotField>
    <pivotField showAll="0" insertBlankRow="1"/>
    <pivotField showAll="0" insertBlankRow="1"/>
    <pivotField axis="axisRow" showAll="0" sortType="ascending">
      <items count="2">
        <item x="0"/>
        <item t="default"/>
      </items>
      <autoSortScope>
        <pivotArea dataOnly="0" outline="0" fieldPosition="0">
          <references count="1">
            <reference field="4294967294" count="1" selected="0">
              <x v="0"/>
            </reference>
          </references>
        </pivotArea>
      </autoSortScope>
    </pivotField>
    <pivotField showAll="0" insertBlankRow="1"/>
    <pivotField showAll="0" insertBlankRow="1"/>
    <pivotField showAll="0" defaultSubtotal="0"/>
    <pivotField showAll="0" insertBlankRow="1"/>
    <pivotField showAll="0" insertBlankRow="1"/>
    <pivotField showAll="0" insertBlankRow="1"/>
    <pivotField showAll="0" defaultSubtotal="0"/>
    <pivotField showAll="0" insertBlankRow="1"/>
    <pivotField showAll="0" insertBlankRow="1"/>
    <pivotField showAll="0" insertBlankRow="1"/>
    <pivotField showAll="0" defaultSubtotal="0"/>
    <pivotField showAll="0" defaultSubtotal="0"/>
    <pivotField showAll="0" insertBlankRow="1"/>
    <pivotField showAll="0"/>
    <pivotField showAll="0"/>
    <pivotField showAll="0"/>
    <pivotField dataField="1" showAll="0" insertBlankRow="1"/>
    <pivotField showAll="0" defaultSubtotal="0"/>
    <pivotField showAll="0" defaultSubtotal="0"/>
    <pivotField showAll="0" defaultSubtotal="0"/>
    <pivotField showAll="0" insertBlankRow="1"/>
    <pivotField showAll="0"/>
    <pivotField showAll="0"/>
    <pivotField showAll="0"/>
    <pivotField showAll="0" insertBlankRow="1"/>
    <pivotField showAll="0" insertBlankRow="1"/>
    <pivotField showAll="0"/>
    <pivotField showAll="0"/>
    <pivotField showAll="0" insertBlankRow="1"/>
    <pivotField showAll="0"/>
    <pivotField showAll="0"/>
    <pivotField axis="axisRow" showAll="0">
      <items count="2">
        <item x="0"/>
        <item t="default"/>
      </items>
    </pivotField>
  </pivotFields>
  <rowFields count="3">
    <field x="0"/>
    <field x="3"/>
    <field x="35"/>
  </rowFields>
  <rowItems count="4">
    <i>
      <x/>
    </i>
    <i r="1">
      <x/>
    </i>
    <i r="2">
      <x/>
    </i>
    <i t="blank">
      <x/>
    </i>
  </rowItems>
  <colFields count="1">
    <field x="-2"/>
  </colFields>
  <colItems count="4">
    <i>
      <x/>
    </i>
    <i i="1">
      <x v="1"/>
    </i>
    <i i="2">
      <x v="2"/>
    </i>
    <i i="3">
      <x v="3"/>
    </i>
  </colItems>
  <dataFields count="4">
    <dataField name="Average of Certified Payroll Hourly Rate" fld="20" subtotal="average" baseField="1" baseItem="3" numFmtId="2"/>
    <dataField name="Count of Persons" fld="20" subtotal="count" baseField="0" baseItem="0"/>
    <dataField name="Max" fld="20" subtotal="max" baseField="1" baseItem="3"/>
    <dataField name="Min" fld="20" subtotal="min" baseField="1" baseItem="3"/>
  </dataFields>
  <formats count="27">
    <format dxfId="228">
      <pivotArea outline="0" collapsedLevelsAreSubtotals="1" fieldPosition="0"/>
    </format>
    <format dxfId="229">
      <pivotArea dataOnly="0" labelOnly="1" outline="0" axis="axisValues" fieldPosition="0"/>
    </format>
    <format dxfId="230">
      <pivotArea dataOnly="0" labelOnly="1" outline="0" axis="axisValues" fieldPosition="0"/>
    </format>
    <format dxfId="231">
      <pivotArea dataOnly="0" labelOnly="1" outline="0" axis="axisValues" fieldPosition="0"/>
    </format>
    <format dxfId="232">
      <pivotArea dataOnly="0" labelOnly="1" outline="0" axis="axisValues" fieldPosition="0"/>
    </format>
    <format dxfId="233">
      <pivotArea dataOnly="0" labelOnly="1" outline="0" axis="axisValues" fieldPosition="0"/>
    </format>
    <format dxfId="234">
      <pivotArea dataOnly="0" labelOnly="1" outline="0" axis="axisValues" fieldPosition="0"/>
    </format>
    <format dxfId="235">
      <pivotArea dataOnly="0" labelOnly="1" outline="0" fieldPosition="0">
        <references count="1">
          <reference field="4294967294" count="3">
            <x v="0"/>
            <x v="2"/>
            <x v="3"/>
          </reference>
        </references>
      </pivotArea>
    </format>
    <format dxfId="236">
      <pivotArea dataOnly="0" labelOnly="1" outline="0" fieldPosition="0">
        <references count="1">
          <reference field="4294967294" count="3">
            <x v="0"/>
            <x v="2"/>
            <x v="3"/>
          </reference>
        </references>
      </pivotArea>
    </format>
    <format dxfId="237">
      <pivotArea dataOnly="0" labelOnly="1" outline="0" fieldPosition="0">
        <references count="1">
          <reference field="4294967294" count="3">
            <x v="0"/>
            <x v="2"/>
            <x v="3"/>
          </reference>
        </references>
      </pivotArea>
    </format>
    <format dxfId="238">
      <pivotArea dataOnly="0" labelOnly="1" outline="0" fieldPosition="0">
        <references count="1">
          <reference field="4294967294" count="3">
            <x v="0"/>
            <x v="2"/>
            <x v="3"/>
          </reference>
        </references>
      </pivotArea>
    </format>
    <format dxfId="239">
      <pivotArea dataOnly="0" labelOnly="1" outline="0" fieldPosition="0">
        <references count="1">
          <reference field="4294967294" count="3">
            <x v="0"/>
            <x v="2"/>
            <x v="3"/>
          </reference>
        </references>
      </pivotArea>
    </format>
    <format dxfId="240">
      <pivotArea dataOnly="0" labelOnly="1" outline="0" fieldPosition="0">
        <references count="1">
          <reference field="4294967294" count="3">
            <x v="0"/>
            <x v="2"/>
            <x v="3"/>
          </reference>
        </references>
      </pivotArea>
    </format>
    <format dxfId="241">
      <pivotArea dataOnly="0" labelOnly="1" outline="0" fieldPosition="0">
        <references count="1">
          <reference field="4294967294" count="3">
            <x v="0"/>
            <x v="2"/>
            <x v="3"/>
          </reference>
        </references>
      </pivotArea>
    </format>
    <format dxfId="242">
      <pivotArea dataOnly="0" labelOnly="1" outline="0" fieldPosition="0">
        <references count="1">
          <reference field="4294967294" count="3">
            <x v="0"/>
            <x v="2"/>
            <x v="3"/>
          </reference>
        </references>
      </pivotArea>
    </format>
    <format dxfId="243">
      <pivotArea dataOnly="0" labelOnly="1" outline="0" fieldPosition="0">
        <references count="1">
          <reference field="4294967294" count="1">
            <x v="1"/>
          </reference>
        </references>
      </pivotArea>
    </format>
    <format dxfId="244">
      <pivotArea dataOnly="0" labelOnly="1" outline="0" fieldPosition="0">
        <references count="1">
          <reference field="4294967294" count="4">
            <x v="0"/>
            <x v="1"/>
            <x v="2"/>
            <x v="3"/>
          </reference>
        </references>
      </pivotArea>
    </format>
    <format dxfId="245">
      <pivotArea dataOnly="0" labelOnly="1" outline="0" fieldPosition="0">
        <references count="1">
          <reference field="4294967294" count="4">
            <x v="0"/>
            <x v="1"/>
            <x v="2"/>
            <x v="3"/>
          </reference>
        </references>
      </pivotArea>
    </format>
    <format dxfId="246">
      <pivotArea dataOnly="0" labelOnly="1" outline="0" fieldPosition="0">
        <references count="1">
          <reference field="4294967294" count="4">
            <x v="0"/>
            <x v="1"/>
            <x v="2"/>
            <x v="3"/>
          </reference>
        </references>
      </pivotArea>
    </format>
    <format dxfId="247">
      <pivotArea dataOnly="0" labelOnly="1" outline="0" fieldPosition="0">
        <references count="1">
          <reference field="4294967294" count="4">
            <x v="0"/>
            <x v="1"/>
            <x v="2"/>
            <x v="3"/>
          </reference>
        </references>
      </pivotArea>
    </format>
    <format dxfId="248">
      <pivotArea dataOnly="0" labelOnly="1" outline="0" fieldPosition="0">
        <references count="1">
          <reference field="4294967294" count="4">
            <x v="0"/>
            <x v="1"/>
            <x v="2"/>
            <x v="3"/>
          </reference>
        </references>
      </pivotArea>
    </format>
    <format dxfId="249">
      <pivotArea dataOnly="0" labelOnly="1" outline="0" fieldPosition="0">
        <references count="1">
          <reference field="4294967294" count="4">
            <x v="0"/>
            <x v="1"/>
            <x v="2"/>
            <x v="3"/>
          </reference>
        </references>
      </pivotArea>
    </format>
    <format dxfId="250">
      <pivotArea dataOnly="0" labelOnly="1" outline="0" fieldPosition="0">
        <references count="1">
          <reference field="4294967294" count="4">
            <x v="0"/>
            <x v="1"/>
            <x v="2"/>
            <x v="3"/>
          </reference>
        </references>
      </pivotArea>
    </format>
    <format dxfId="251">
      <pivotArea dataOnly="0" labelOnly="1" outline="0" fieldPosition="0">
        <references count="1">
          <reference field="4294967294" count="4">
            <x v="0"/>
            <x v="1"/>
            <x v="2"/>
            <x v="3"/>
          </reference>
        </references>
      </pivotArea>
    </format>
    <format dxfId="252">
      <pivotArea dataOnly="0" labelOnly="1" outline="0" fieldPosition="0">
        <references count="1">
          <reference field="4294967294" count="4">
            <x v="0"/>
            <x v="1"/>
            <x v="2"/>
            <x v="3"/>
          </reference>
        </references>
      </pivotArea>
    </format>
    <format dxfId="253">
      <pivotArea dataOnly="0" labelOnly="1" outline="0" fieldPosition="0">
        <references count="1">
          <reference field="4294967294" count="4">
            <x v="0"/>
            <x v="1"/>
            <x v="2"/>
            <x v="3"/>
          </reference>
        </references>
      </pivotArea>
    </format>
    <format dxfId="254">
      <pivotArea dataOnly="0" labelOnly="1" outline="0" fieldPosition="0">
        <references count="1">
          <reference field="4294967294" count="4">
            <x v="0"/>
            <x v="1"/>
            <x v="2"/>
            <x v="3"/>
          </reference>
        </references>
      </pivotArea>
    </format>
  </formats>
  <pivotTableStyleInfo name="PivotStyleLight20" showRowHeaders="1" showColHeaders="1" showRowStripes="1" showColStripes="0" showLastColumn="1"/>
  <filters count="1">
    <filter fld="0" type="captionContains" evalOrder="-1" id="1" stringValue1="?">
      <autoFilter ref="A1">
        <filterColumn colId="0">
          <customFilters>
            <customFilter v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 displayName="Table13" ref="A3:J1100" totalsRowShown="0" headerRowDxfId="227" dataDxfId="226" headerRowBorderDxfId="224" tableBorderDxfId="225">
  <autoFilter ref="A3:J1100" xr:uid="{00000000-0009-0000-0100-000002000000}"/>
  <tableColumns count="10">
    <tableColumn id="1" xr3:uid="{00000000-0010-0000-0000-000001000000}" name="Ln #" dataDxfId="223"/>
    <tableColumn id="2" xr3:uid="{00000000-0010-0000-0000-000002000000}" name="Firm Name" dataDxfId="222">
      <calculatedColumnFormula>IF(ISBLANK('Team Roster - Final'!A2),"",'Team Roster - Final'!A2)</calculatedColumnFormula>
    </tableColumn>
    <tableColumn id="3" xr3:uid="{00000000-0010-0000-0000-000003000000}" name="Prime or Sub" dataDxfId="221">
      <calculatedColumnFormula>IF(ISBLANK('Team Roster - Final'!B2),"",'Team Roster - Final'!B2)</calculatedColumnFormula>
    </tableColumn>
    <tableColumn id="4" xr3:uid="{00000000-0010-0000-0000-000004000000}" name="First Name" dataDxfId="220">
      <calculatedColumnFormula>IF(ISBLANK('Team Roster - Final'!C2),"",'Team Roster - Final'!C2)</calculatedColumnFormula>
    </tableColumn>
    <tableColumn id="5" xr3:uid="{00000000-0010-0000-0000-000005000000}" name="Last Name" dataDxfId="219">
      <calculatedColumnFormula>IF(ISBLANK('Team Roster - Final'!D2),"",'Team Roster - Final'!D2)</calculatedColumnFormula>
    </tableColumn>
    <tableColumn id="8" xr3:uid="{00000000-0010-0000-0000-000008000000}" name="Working Title" dataDxfId="218">
      <calculatedColumnFormula>IF(ISBLANK('Team Roster - Final'!BL2),"",'Team Roster - Final'!BL2)</calculatedColumnFormula>
    </tableColumn>
    <tableColumn id="9" xr3:uid="{00000000-0010-0000-0000-000009000000}" name="Class" dataDxfId="217">
      <calculatedColumnFormula>IF(ISBLANK('Team Roster - Final'!BM2),"",'Team Roster - Final'!BM2)</calculatedColumnFormula>
    </tableColumn>
    <tableColumn id="6" xr3:uid="{00000000-0010-0000-0000-000006000000}" name="Owner/Officer" dataDxfId="216">
      <calculatedColumnFormula>IF(ISBLANK('Team Roster - Final'!E2),"",'Team Roster - Final'!E2)</calculatedColumnFormula>
    </tableColumn>
    <tableColumn id="10" xr3:uid="{00000000-0010-0000-0000-00000A000000}" name="Key Personnel Per RFP" dataDxfId="215">
      <calculatedColumnFormula>IF(ISBLANK('Team Roster - Final'!G2),"",'Team Roster - Final'!G2)</calculatedColumnFormula>
    </tableColumn>
    <tableColumn id="16" xr3:uid="{00000000-0010-0000-0000-000010000000}" name="Office _x000a_Location_x000a_(City, State)" dataDxfId="214">
      <calculatedColumnFormula>IF(ISBLANK('Team Roster - Final'!I2),"",'Team Roster - Final'!I2)</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L3:AA200" totalsRowShown="0" dataDxfId="213" tableBorderDxfId="212">
  <autoFilter ref="L3:AA200" xr:uid="{00000000-0009-0000-0100-000004000000}"/>
  <tableColumns count="16">
    <tableColumn id="1" xr3:uid="{00000000-0010-0000-0100-000001000000}" name="Firm" dataDxfId="211">
      <calculatedColumnFormula>IF(ISBLANK('Rate Calculations'!$A4),"",'Rate Calculations'!$A4)</calculatedColumnFormula>
    </tableColumn>
    <tableColumn id="2" xr3:uid="{00000000-0010-0000-0100-000002000000}" name="Class Title" dataDxfId="210">
      <calculatedColumnFormula>IF(ISBLANK('Rate Calculations'!$B4),"",'Rate Calculations'!$B4)</calculatedColumnFormula>
    </tableColumn>
    <tableColumn id="3" xr3:uid="{00000000-0010-0000-0100-000003000000}" name="Home Office_x000a_Negotiated Rate _x000a_(From Column K)" dataDxfId="209" dataCellStyle="Currency">
      <calculatedColumnFormula>IF(ISBLANK('Rate Calculations'!$G4),"",'Rate Calculations'!$G4)</calculatedColumnFormula>
    </tableColumn>
    <tableColumn id="4" xr3:uid="{00000000-0010-0000-0100-000004000000}" name="Home Office_x000a_Escalation for First 12 months" dataDxfId="208" dataCellStyle="Percent">
      <calculatedColumnFormula>IF(ISBLANK('Rate Calculations'!$H4),"",'Rate Calculations'!$H4)</calculatedColumnFormula>
    </tableColumn>
    <tableColumn id="5" xr3:uid="{00000000-0010-0000-0100-000005000000}" name="Home Office_x000a_Year 1_x000a_Total Wage Rate " dataDxfId="207" dataCellStyle="Currency">
      <calculatedColumnFormula>IF(ISBLANK('Rate Calculations'!$I4),"",'Rate Calculations'!$I4)</calculatedColumnFormula>
    </tableColumn>
    <tableColumn id="6" xr3:uid="{00000000-0010-0000-0100-000006000000}" name="Home Office_x000a_Escalation for Second 12 months" dataDxfId="206" dataCellStyle="Percent">
      <calculatedColumnFormula>IF(ISBLANK('Rate Calculations'!$J4),"",'Rate Calculations'!$J4)</calculatedColumnFormula>
    </tableColumn>
    <tableColumn id="7" xr3:uid="{00000000-0010-0000-0100-000007000000}" name="Home Office_x000a_Year 2_x000a_Total Wage Rate " dataDxfId="205" dataCellStyle="Currency">
      <calculatedColumnFormula>IF(ISBLANK('Rate Calculations'!$K4),"",'Rate Calculations'!$K4)</calculatedColumnFormula>
    </tableColumn>
    <tableColumn id="8" xr3:uid="{00000000-0010-0000-0100-000008000000}" name="Home Office_x000a_Overhead³_x000a_Indirect Cost Rate" dataDxfId="204" dataCellStyle="Percent">
      <calculatedColumnFormula>IF(ISBLANK('Rate Calculations'!$L4),"",'Rate Calculations'!$L4)</calculatedColumnFormula>
    </tableColumn>
    <tableColumn id="9" xr3:uid="{00000000-0010-0000-0100-000009000000}" name="Home Office_x000a_Facilities Cost Cap" dataDxfId="203" dataCellStyle="Percent">
      <calculatedColumnFormula>IF(ISBLANK('Rate Calculations'!$M4),"",'Rate Calculations'!$M4)</calculatedColumnFormula>
    </tableColumn>
    <tableColumn id="10" xr3:uid="{00000000-0010-0000-0100-00000A000000}" name="Home Office_x000a_Year 1_x000a_Base Wage Rate" dataDxfId="202">
      <calculatedColumnFormula>IF(ISBLANK('Rate Calculations'!$N4),"",'Rate Calculations'!$N4)</calculatedColumnFormula>
    </tableColumn>
    <tableColumn id="11" xr3:uid="{00000000-0010-0000-0100-00000B000000}" name="Home Office_x000a_Year 2_x000a_Base Wage Rate" dataDxfId="201">
      <calculatedColumnFormula>IF(ISBLANK('Rate Calculations'!$O4),"",'Rate Calculations'!$O4)</calculatedColumnFormula>
    </tableColumn>
    <tableColumn id="12" xr3:uid="{00000000-0010-0000-0100-00000C000000}" name="Home Office_x000a_Net Fee %" dataDxfId="200" dataCellStyle="Percent">
      <calculatedColumnFormula>IF(ISBLANK('Rate Calculations'!$P4),"",'Rate Calculations'!$P4)</calculatedColumnFormula>
    </tableColumn>
    <tableColumn id="13" xr3:uid="{00000000-0010-0000-0100-00000D000000}" name="Home Office_x000a_Year 1_x000a_Fully Loaded Hourly Rate" dataDxfId="199">
      <calculatedColumnFormula>IF(ISBLANK('Rate Calculations'!$Q4),"",'Rate Calculations'!$Q4)</calculatedColumnFormula>
    </tableColumn>
    <tableColumn id="14" xr3:uid="{00000000-0010-0000-0100-00000E000000}" name="Home Office_x000a_Year 2 _x000a_Fully Loaded Hourly Rate" dataDxfId="198">
      <calculatedColumnFormula>IF(ISBLANK('Rate Calculations'!$R4),"",'Rate Calculations'!$R4)</calculatedColumnFormula>
    </tableColumn>
    <tableColumn id="15" xr3:uid="{00000000-0010-0000-0100-00000F000000}" name="Home Office Year 1_x000a_Overtime² Billable _x000a_Wage Rate _x000a_(If Applicable &amp; Approved)" dataDxfId="197">
      <calculatedColumnFormula>IF(ISBLANK('Rate Calculations'!$S4),"",'Rate Calculations'!$S4)</calculatedColumnFormula>
    </tableColumn>
    <tableColumn id="16" xr3:uid="{00000000-0010-0000-0100-000010000000}" name="Home Office Year 2_x000a_Overtime² Billable _x000a_Wage Rate _x000a_(If Applicable &amp; Approved)" dataDxfId="196">
      <calculatedColumnFormula>IF(ISBLANK('Rate Calculations'!$U4),"",'Rate Calculations'!$T4)</calculatedColumnFormula>
    </tableColumn>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B3:AO200" totalsRowShown="0" dataDxfId="195" tableBorderDxfId="194">
  <autoFilter ref="AB3:AO200" xr:uid="{00000000-0009-0000-0100-000005000000}"/>
  <tableColumns count="14">
    <tableColumn id="1" xr3:uid="{00000000-0010-0000-0200-000001000000}" name="Firm" dataDxfId="193">
      <calculatedColumnFormula>IF(ISBLANK('Rate Calculations'!$A4),"",'Rate Calculations'!$A4)</calculatedColumnFormula>
    </tableColumn>
    <tableColumn id="2" xr3:uid="{00000000-0010-0000-0200-000002000000}" name="Class Title" dataDxfId="192">
      <calculatedColumnFormula>IF(ISBLANK('Rate Calculations'!$B4),"",'Rate Calculations'!$B4)</calculatedColumnFormula>
    </tableColumn>
    <tableColumn id="3" xr3:uid="{00000000-0010-0000-0200-000003000000}" name="Field Office_x000a_Negotiated Rate_x000a_(From Column L)" dataDxfId="191" dataCellStyle="Currency">
      <calculatedColumnFormula>IF(ISBLANK('Rate Calculations'!$U4),"",'Rate Calculations'!$U4)</calculatedColumnFormula>
    </tableColumn>
    <tableColumn id="4" xr3:uid="{00000000-0010-0000-0200-000004000000}" name="Field Office_x000a_Year 1_x000a_Total Wage Rate" dataDxfId="190" dataCellStyle="Currency">
      <calculatedColumnFormula>IF(ISBLANK('Rate Calculations'!$U4),"",'Rate Calculations'!$U4)</calculatedColumnFormula>
    </tableColumn>
    <tableColumn id="5" xr3:uid="{00000000-0010-0000-0200-000005000000}" name="Field Office_x000a_Year 2_x000a_Total Wage Rate" dataDxfId="189" dataCellStyle="Currency">
      <calculatedColumnFormula>IF(ISBLANK('Rate Calculations'!$U4),"",'Rate Calculations'!$U4)</calculatedColumnFormula>
    </tableColumn>
    <tableColumn id="6" xr3:uid="{00000000-0010-0000-0200-000006000000}" name="Field Office_x000a_Overhead³_x000a_Indirect Cost Rate" dataDxfId="188" dataCellStyle="Percent">
      <calculatedColumnFormula>IF(ISBLANK('Rate Calculations'!$U4),"",'Rate Calculations'!$U4)</calculatedColumnFormula>
    </tableColumn>
    <tableColumn id="7" xr3:uid="{00000000-0010-0000-0200-000007000000}" name="Field Office_x000a_Facilities Cost Cap" dataDxfId="187" dataCellStyle="Percent">
      <calculatedColumnFormula>IF(ISBLANK('Rate Calculations'!$U4),"",'Rate Calculations'!$U4)</calculatedColumnFormula>
    </tableColumn>
    <tableColumn id="8" xr3:uid="{00000000-0010-0000-0200-000008000000}" name="Field Office_x000a_Year 1_x000a_Base Wage Rate" dataDxfId="186">
      <calculatedColumnFormula>IF(ISBLANK('Rate Calculations'!$U4),"",'Rate Calculations'!$U4)</calculatedColumnFormula>
    </tableColumn>
    <tableColumn id="9" xr3:uid="{00000000-0010-0000-0200-000009000000}" name="Field Office_x000a_Year 2_x000a_Base Wage Rate" dataDxfId="185">
      <calculatedColumnFormula>IF(ISBLANK('Rate Calculations'!$U4),"",'Rate Calculations'!$U4)</calculatedColumnFormula>
    </tableColumn>
    <tableColumn id="10" xr3:uid="{00000000-0010-0000-0200-00000A000000}" name="Field Office_x000a_Net Fee %" dataDxfId="184" dataCellStyle="Percent">
      <calculatedColumnFormula>IF(ISBLANK('Rate Calculations'!$U4),"",'Rate Calculations'!$U4)</calculatedColumnFormula>
    </tableColumn>
    <tableColumn id="11" xr3:uid="{00000000-0010-0000-0200-00000B000000}" name="Field Office_x000a_Year 1_x000a_Fully Loaded Hourly Rate" dataDxfId="183">
      <calculatedColumnFormula>IF(ISBLANK('Rate Calculations'!$U4),"",'Rate Calculations'!$U4)</calculatedColumnFormula>
    </tableColumn>
    <tableColumn id="12" xr3:uid="{00000000-0010-0000-0200-00000C000000}" name="Field Office_x000a_Year 2_x000a_Fully Loaded Hourly Rate" dataDxfId="182">
      <calculatedColumnFormula>IF(ISBLANK('Rate Calculations'!$U4),"",'Rate Calculations'!$U4)</calculatedColumnFormula>
    </tableColumn>
    <tableColumn id="13" xr3:uid="{00000000-0010-0000-0200-00000D000000}" name="Field Office_x000a_Year 1_x000a_Overtime² Billable_x000a_Wage Rate _x000a_(If Applicable &amp; Approved)" dataDxfId="181">
      <calculatedColumnFormula>IF(ISBLANK('Rate Calculations'!$U4),"",'Rate Calculations'!$U4)</calculatedColumnFormula>
    </tableColumn>
    <tableColumn id="14" xr3:uid="{00000000-0010-0000-0200-00000E000000}" name="Field Office_x000a_Year 2_x000a_Overtime² Billable_x000a_Wage Rate _x000a_(If Applicable &amp; Approved)" dataDxfId="180">
      <calculatedColumnFormula>IF(ISBLANK('Rate Calculations'!$U4),"",'Rate Calculations'!$U4)</calculatedColumnFormula>
    </tableColumn>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48" displayName="Table48" ref="A3:P200" totalsRowShown="0" dataDxfId="179" tableBorderDxfId="178">
  <autoFilter ref="A3:P200" xr:uid="{00000000-0009-0000-0100-000007000000}"/>
  <tableColumns count="16">
    <tableColumn id="1" xr3:uid="{00000000-0010-0000-0300-000001000000}" name="Firm" dataDxfId="177">
      <calculatedColumnFormula>IF(ISBLANK('Rate Calculations'!$A4),"",'Rate Calculations'!$A4)</calculatedColumnFormula>
    </tableColumn>
    <tableColumn id="2" xr3:uid="{00000000-0010-0000-0300-000002000000}" name="Class Title" dataDxfId="176">
      <calculatedColumnFormula>IF(ISBLANK('Rate Calculations'!$B4),"",'Rate Calculations'!$B4)</calculatedColumnFormula>
    </tableColumn>
    <tableColumn id="3" xr3:uid="{00000000-0010-0000-0300-000003000000}" name="Home Office_x000a_Negotiated Rate" dataDxfId="175" dataCellStyle="Currency">
      <calculatedColumnFormula>IF(ISBLANK('Rate Calculations'!$G4),"",'Rate Calculations'!$G4)</calculatedColumnFormula>
    </tableColumn>
    <tableColumn id="4" xr3:uid="{00000000-0010-0000-0300-000004000000}" name="Home Office_x000a_Escalation for First 12 months" dataDxfId="174" dataCellStyle="Percent">
      <calculatedColumnFormula>IF(ISBLANK('Rate Calculations'!$H4),"",'Rate Calculations'!$H4)</calculatedColumnFormula>
    </tableColumn>
    <tableColumn id="5" xr3:uid="{00000000-0010-0000-0300-000005000000}" name="Home Office_x000a_Year 1_x000a_Total Wage Rate " dataDxfId="173" dataCellStyle="Currency">
      <calculatedColumnFormula>IF(ISBLANK('Rate Calculations'!$I4),"",'Rate Calculations'!$I4)</calculatedColumnFormula>
    </tableColumn>
    <tableColumn id="6" xr3:uid="{00000000-0010-0000-0300-000006000000}" name="Home Office_x000a_Escalation for Second 12 months" dataDxfId="172" dataCellStyle="Percent">
      <calculatedColumnFormula>IF(ISBLANK('Rate Calculations'!$J4),"",'Rate Calculations'!$J4)</calculatedColumnFormula>
    </tableColumn>
    <tableColumn id="7" xr3:uid="{00000000-0010-0000-0300-000007000000}" name="Home Office_x000a_Year 2_x000a_Total Wage Rate " dataDxfId="171" dataCellStyle="Currency">
      <calculatedColumnFormula>IF(ISBLANK('Rate Calculations'!$K4),"",'Rate Calculations'!$K4)</calculatedColumnFormula>
    </tableColumn>
    <tableColumn id="8" xr3:uid="{00000000-0010-0000-0300-000008000000}" name="Home Office_x000a_Overhead_x000a_Indirect Cost Rate" dataDxfId="170" dataCellStyle="Percent">
      <calculatedColumnFormula>IF(ISBLANK('Rate Calculations'!$L4),"",'Rate Calculations'!$L4)</calculatedColumnFormula>
    </tableColumn>
    <tableColumn id="9" xr3:uid="{00000000-0010-0000-0300-000009000000}" name="Home Office_x000a_Facilities Cost Cap" dataDxfId="169" dataCellStyle="Percent">
      <calculatedColumnFormula>IF(ISBLANK('Rate Calculations'!$M4),"",'Rate Calculations'!$M4)</calculatedColumnFormula>
    </tableColumn>
    <tableColumn id="10" xr3:uid="{00000000-0010-0000-0300-00000A000000}" name="Home Office_x000a_Year 1_x000a_Base Wage Rate" dataDxfId="168">
      <calculatedColumnFormula>IF(ISBLANK('Rate Calculations'!$N4),"",'Rate Calculations'!$N4)</calculatedColumnFormula>
    </tableColumn>
    <tableColumn id="11" xr3:uid="{00000000-0010-0000-0300-00000B000000}" name="Home Office_x000a_Year 2_x000a_Base Wage Rate" dataDxfId="167">
      <calculatedColumnFormula>IF(ISBLANK('Rate Calculations'!$O4),"",'Rate Calculations'!$O4)</calculatedColumnFormula>
    </tableColumn>
    <tableColumn id="12" xr3:uid="{00000000-0010-0000-0300-00000C000000}" name="Home Office_x000a_Net Fee %" dataDxfId="166" dataCellStyle="Percent">
      <calculatedColumnFormula>IF(ISBLANK('Rate Calculations'!$P4),"",'Rate Calculations'!$P4)</calculatedColumnFormula>
    </tableColumn>
    <tableColumn id="13" xr3:uid="{00000000-0010-0000-0300-00000D000000}" name="Home Office_x000a_Year 1_x000a_Fully Loaded Hourly Rate" dataDxfId="165">
      <calculatedColumnFormula>IF(ISBLANK('Rate Calculations'!$Q4),"",'Rate Calculations'!$Q4)</calculatedColumnFormula>
    </tableColumn>
    <tableColumn id="14" xr3:uid="{00000000-0010-0000-0300-00000E000000}" name="Home Office_x000a_Year 2 _x000a_Fully Loaded Hourly Rate" dataDxfId="164">
      <calculatedColumnFormula>IF(ISBLANK('Rate Calculations'!$R4),"",'Rate Calculations'!$R4)</calculatedColumnFormula>
    </tableColumn>
    <tableColumn id="15" xr3:uid="{00000000-0010-0000-0300-00000F000000}" name="Home Office Year 1_x000a_Overtime Billable _x000a_Wage Rate _x000a_(If Applicable &amp; Approved)" dataDxfId="163">
      <calculatedColumnFormula>IF(ISBLANK('Rate Calculations'!$S4),"",'Rate Calculations'!$S4)</calculatedColumnFormula>
    </tableColumn>
    <tableColumn id="16" xr3:uid="{00000000-0010-0000-0300-000010000000}" name="Home Office Year 2_x000a_Overtime Billable _x000a_Wage Rate _x000a_(If Applicable &amp; Approved)" dataDxfId="162">
      <calculatedColumnFormula>IF(ISBLANK('Rate Calculations'!$U4),"",'Rate Calculations'!$T4)</calculatedColumnFormula>
    </tableColumn>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59" displayName="Table59" ref="Q3:AF200" totalsRowShown="0" dataDxfId="161" tableBorderDxfId="160">
  <autoFilter ref="Q3:AF200" xr:uid="{00000000-0009-0000-0100-000008000000}"/>
  <tableColumns count="16">
    <tableColumn id="1" xr3:uid="{00000000-0010-0000-0400-000001000000}" name="Firm" dataDxfId="159">
      <calculatedColumnFormula>IF(ISBLANK('Rate Calculations'!$A4),"",'Rate Calculations'!$A4)</calculatedColumnFormula>
    </tableColumn>
    <tableColumn id="2" xr3:uid="{00000000-0010-0000-0400-000002000000}" name="Class Title" dataDxfId="158">
      <calculatedColumnFormula>IF(ISBLANK('Rate Calculations'!$B4),"",'Rate Calculations'!$B4)</calculatedColumnFormula>
    </tableColumn>
    <tableColumn id="3" xr3:uid="{00000000-0010-0000-0400-000003000000}" name="Field Office_x000a_Negotiated Rate" dataDxfId="157" dataCellStyle="Currency">
      <calculatedColumnFormula>IF(ISBLANK('Rate Calculations'!$U4),"",'Rate Calculations'!$U4)</calculatedColumnFormula>
    </tableColumn>
    <tableColumn id="4" xr3:uid="{00000000-0010-0000-0400-000004000000}" name="Field Office_x000a_Year 1_x000a_Total Wage Rate" dataDxfId="156" dataCellStyle="Currency">
      <calculatedColumnFormula>IF(ISBLANK('Rate Calculations'!$V4),"",'Rate Calculations'!$V4)</calculatedColumnFormula>
    </tableColumn>
    <tableColumn id="15" xr3:uid="{00000000-0010-0000-0400-00000F000000}" name="Field Office_x000a_Escalation for First 12 months" dataDxfId="155" dataCellStyle="Percent">
      <calculatedColumnFormula>IF(ISBLANK('Rate Calculations'!$H4),"",'Rate Calculations'!$H4)</calculatedColumnFormula>
    </tableColumn>
    <tableColumn id="5" xr3:uid="{00000000-0010-0000-0400-000005000000}" name="Field Office_x000a_Year 2_x000a_Total Wage Rate" dataDxfId="154" dataCellStyle="Currency">
      <calculatedColumnFormula>IF(ISBLANK('Rate Calculations'!$W4),"",'Rate Calculations'!$W4)</calculatedColumnFormula>
    </tableColumn>
    <tableColumn id="16" xr3:uid="{00000000-0010-0000-0400-000010000000}" name="Field Office_x000a_Escalation for Second 12 months" dataDxfId="153" dataCellStyle="Percent">
      <calculatedColumnFormula>IF(ISBLANK('Rate Calculations'!$J4),"",'Rate Calculations'!$J4)</calculatedColumnFormula>
    </tableColumn>
    <tableColumn id="6" xr3:uid="{00000000-0010-0000-0400-000006000000}" name="Field Office_x000a_Overhead_x000a_Indirect Cost Rate" dataDxfId="152" dataCellStyle="Percent">
      <calculatedColumnFormula>IF(ISBLANK('Rate Calculations'!$X4),"",'Rate Calculations'!$X4)</calculatedColumnFormula>
    </tableColumn>
    <tableColumn id="7" xr3:uid="{00000000-0010-0000-0400-000007000000}" name="Field Office_x000a_Facilities Cost Cap" dataDxfId="151" dataCellStyle="Percent">
      <calculatedColumnFormula>IF(ISBLANK('Rate Calculations'!$Y4),"",'Rate Calculations'!$Y4)</calculatedColumnFormula>
    </tableColumn>
    <tableColumn id="8" xr3:uid="{00000000-0010-0000-0400-000008000000}" name="Field Office_x000a_Year 1_x000a_Base Wage Rate" dataDxfId="150">
      <calculatedColumnFormula>IF(ISBLANK('Rate Calculations'!$Z4),"",'Rate Calculations'!$Z4)</calculatedColumnFormula>
    </tableColumn>
    <tableColumn id="9" xr3:uid="{00000000-0010-0000-0400-000009000000}" name="Field Office_x000a_Year 2_x000a_Base Wage Rate" dataDxfId="149">
      <calculatedColumnFormula>IF(ISBLANK('Rate Calculations'!$AA4),"",'Rate Calculations'!$AA4)</calculatedColumnFormula>
    </tableColumn>
    <tableColumn id="10" xr3:uid="{00000000-0010-0000-0400-00000A000000}" name="Field Office_x000a_Net Fee %" dataDxfId="148" dataCellStyle="Percent">
      <calculatedColumnFormula>IF(ISBLANK('Rate Calculations'!$AB4),"",'Rate Calculations'!$AB4)</calculatedColumnFormula>
    </tableColumn>
    <tableColumn id="11" xr3:uid="{00000000-0010-0000-0400-00000B000000}" name="Field Office_x000a_Year 1_x000a_Fully Loaded Hourly Rate" dataDxfId="147">
      <calculatedColumnFormula>IF(ISBLANK('Rate Calculations'!$AC4),"",'Rate Calculations'!$AC4)</calculatedColumnFormula>
    </tableColumn>
    <tableColumn id="12" xr3:uid="{00000000-0010-0000-0400-00000C000000}" name="Field Office_x000a_Year 2_x000a_Fully Loaded Hourly Rate" dataDxfId="146">
      <calculatedColumnFormula>IF(ISBLANK('Rate Calculations'!$AD4),"",'Rate Calculations'!$AD4)</calculatedColumnFormula>
    </tableColumn>
    <tableColumn id="13" xr3:uid="{00000000-0010-0000-0400-00000D000000}" name="Field Office_x000a_Year 1_x000a_Overtime Billable_x000a_Wage Rate _x000a_(If Applicable &amp; Approved)" dataDxfId="145">
      <calculatedColumnFormula>IF(ISBLANK('Rate Calculations'!$AE4),"",'Rate Calculations'!$AE4)</calculatedColumnFormula>
    </tableColumn>
    <tableColumn id="14" xr3:uid="{00000000-0010-0000-0400-00000E000000}" name="Field Office_x000a_Year 2_x000a_Overtime Billable_x000a_Wage Rate _x000a_(If Applicable &amp; Approved)" dataDxfId="144">
      <calculatedColumnFormula>IF(ISBLANK('Rate Calculations'!$AF4),"",'Rate Calculations'!$AF4)</calculatedColumnFormula>
    </tableColumn>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e1" displayName="Table1" ref="A1:BS1098" totalsRowShown="0" headerRowDxfId="143" dataDxfId="142" headerRowBorderDxfId="140" tableBorderDxfId="141">
  <autoFilter ref="A1:BS1098" xr:uid="{00000000-0009-0000-0100-000001000000}"/>
  <tableColumns count="71">
    <tableColumn id="2" xr3:uid="{00000000-0010-0000-0500-000002000000}" name="Firm Name" dataDxfId="139">
      <calculatedColumnFormula>IF(#REF!="REMOVE","",IF(ISBLANK(#REF!),"",TRIM(#REF!)))</calculatedColumnFormula>
    </tableColumn>
    <tableColumn id="3" xr3:uid="{00000000-0010-0000-0500-000003000000}" name="Prime or Sub" dataDxfId="138">
      <calculatedColumnFormula>IF(#REF!="REMOVE","",IF(ISBLANK(#REF!),"",#REF!))</calculatedColumnFormula>
    </tableColumn>
    <tableColumn id="14" xr3:uid="{00000000-0010-0000-0500-00000E000000}" name="First Name" dataDxfId="137">
      <calculatedColumnFormula>IF(#REF!="REMOVE","",IF(ISBLANK(#REF!),"",#REF!))</calculatedColumnFormula>
    </tableColumn>
    <tableColumn id="4" xr3:uid="{00000000-0010-0000-0500-000004000000}" name="Last Name" dataDxfId="136">
      <calculatedColumnFormula>IF(#REF!="REMOVE","",IF(ISBLANK(#REF!),"",#REF!))</calculatedColumnFormula>
    </tableColumn>
    <tableColumn id="9" xr3:uid="{00000000-0010-0000-0500-000009000000}" name="Owner/Officer" dataDxfId="135">
      <calculatedColumnFormula>IF(ISBLANK(#REF!),"",#REF!)</calculatedColumnFormula>
    </tableColumn>
    <tableColumn id="1" xr3:uid="{00000000-0010-0000-0500-000001000000}" name="Employee #" dataDxfId="134">
      <calculatedColumnFormula>IF(ISBLANK(#REF!),"",#REF!)</calculatedColumnFormula>
    </tableColumn>
    <tableColumn id="10" xr3:uid="{00000000-0010-0000-0500-00000A000000}" name="Key Personnel Per RFP" dataDxfId="133">
      <calculatedColumnFormula>IF(#REF!="REMOVE","",IF(ISBLANK(#REF!),"",#REF!))</calculatedColumnFormula>
    </tableColumn>
    <tableColumn id="13" xr3:uid="{00000000-0010-0000-0500-00000D000000}" name="Certified Payroll Hourly Rate" dataDxfId="132"/>
    <tableColumn id="16" xr3:uid="{00000000-0010-0000-0500-000010000000}" name="Office _x000a_Location_x000a_(City, State)" dataDxfId="131"/>
    <tableColumn id="17" xr3:uid="{00000000-0010-0000-0500-000011000000}" name="No. of Years Experience in Discipline " dataDxfId="130"/>
    <tableColumn id="18" xr3:uid="{00000000-0010-0000-0500-000012000000}" name="Licensure(s)_x000a_(as Req'd by State)" dataDxfId="129"/>
    <tableColumn id="19" xr3:uid="{00000000-0010-0000-0500-000013000000}" name="State(s) Where Licensed" dataDxfId="128"/>
    <tableColumn id="20" xr3:uid="{00000000-0010-0000-0500-000014000000}" name="Degree(s) / Certifications" dataDxfId="127"/>
    <tableColumn id="59" xr3:uid="{00000000-0010-0000-0500-00003B000000}" name="Comments / Justification" dataDxfId="126">
      <calculatedColumnFormula>IF(ISBLANK(#REF!),"",#REF!)</calculatedColumnFormula>
    </tableColumn>
    <tableColumn id="22" xr3:uid="{00000000-0010-0000-0500-000016000000}" name="Home Office_x000a_Negotiated Rate" dataDxfId="125" dataCellStyle="Currency">
      <calculatedColumnFormula>IF(ISBLANK('Rate Calculations'!G4),"",#REF!)</calculatedColumnFormula>
    </tableColumn>
    <tableColumn id="23" xr3:uid="{00000000-0010-0000-0500-000017000000}" name="Home Office_x000a_Escalation for First 12 months" dataDxfId="124" dataCellStyle="Percent">
      <calculatedColumnFormula>IF(ISBLANK('Rate Calculations'!$H4),"",'Rate Calculations'!$H4)</calculatedColumnFormula>
    </tableColumn>
    <tableColumn id="24" xr3:uid="{00000000-0010-0000-0500-000018000000}" name="Home Office_x000a_Year 1_x000a_Total Wage Rate " dataDxfId="123" dataCellStyle="Currency">
      <calculatedColumnFormula>O2+P2</calculatedColumnFormula>
    </tableColumn>
    <tableColumn id="25" xr3:uid="{00000000-0010-0000-0500-000019000000}" name="Home Office_x000a_Escalation for Second 12 months" dataDxfId="122" dataCellStyle="Percent">
      <calculatedColumnFormula>IF(ISBLANK('Rate Calculations'!$J4),"",'Rate Calculations'!$J4)</calculatedColumnFormula>
    </tableColumn>
    <tableColumn id="26" xr3:uid="{00000000-0010-0000-0500-00001A000000}" name="Home Office_x000a_Year 2_x000a_Total Wage Rate " dataDxfId="121" dataCellStyle="Currency">
      <calculatedColumnFormula>O2+R2</calculatedColumnFormula>
    </tableColumn>
    <tableColumn id="27" xr3:uid="{00000000-0010-0000-0500-00001B000000}" name="Home Office_x000a_Overhead³_x000a_Indirect Cost Rate" dataDxfId="120" dataCellStyle="Percent">
      <calculatedColumnFormula>IFERROR(VLOOKUP(_xlfn.CONCAT('Team Roster - Final'!$A2," : ",'Team Roster - Final'!$BM2),'Rate Calculations'!$C$4:$S$1100,10,FALSE),"")</calculatedColumnFormula>
    </tableColumn>
    <tableColumn id="28" xr3:uid="{00000000-0010-0000-0500-00001C000000}" name="Home Office_x000a_Facilities Cost Cap" dataDxfId="119" dataCellStyle="Percent">
      <calculatedColumnFormula>IFERROR(VLOOKUP(_xlfn.CONCAT('Team Roster - Final'!$A2," : ",'Team Roster - Final'!$BM2),'Rate Calculations'!$C$4:$S$1100,11,FALSE),"")</calculatedColumnFormula>
    </tableColumn>
    <tableColumn id="29" xr3:uid="{00000000-0010-0000-0500-00001D000000}" name="Home Office_x000a_Year 1_x000a_Base Wage Rate" dataDxfId="118">
      <calculatedColumnFormula>Q2+T2+U2</calculatedColumnFormula>
    </tableColumn>
    <tableColumn id="30" xr3:uid="{00000000-0010-0000-0500-00001E000000}" name="Home Office_x000a_Year 2_x000a_Base Wage Rate" dataDxfId="117">
      <calculatedColumnFormula>S2+T2+U2</calculatedColumnFormula>
    </tableColumn>
    <tableColumn id="31" xr3:uid="{00000000-0010-0000-0500-00001F000000}" name="Home Office_x000a_Net Fee %" dataDxfId="116" dataCellStyle="Percent">
      <calculatedColumnFormula>IFERROR(VLOOKUP(_xlfn.CONCAT('Team Roster - Final'!$A2," : ",'Team Roster - Final'!$BM2),'Rate Calculations'!$C$4:$S$1100,14,FALSE),"")</calculatedColumnFormula>
    </tableColumn>
    <tableColumn id="32" xr3:uid="{00000000-0010-0000-0500-000020000000}" name="Home Office_x000a_Year 1_x000a_Fully Loaded Hourly Rate" dataDxfId="115">
      <calculatedColumnFormula>V2+X2</calculatedColumnFormula>
    </tableColumn>
    <tableColumn id="33" xr3:uid="{00000000-0010-0000-0500-000021000000}" name="Home Office_x000a_Year 2 _x000a_Fully Loaded Hourly Rate" dataDxfId="114">
      <calculatedColumnFormula>W2+X2</calculatedColumnFormula>
    </tableColumn>
    <tableColumn id="34" xr3:uid="{00000000-0010-0000-0500-000022000000}" name="Home Office Year 1_x000a_Overtime² Billable _x000a_Wage Rate _x000a_(If Applicable &amp; Approved)" dataDxfId="113">
      <calculatedColumnFormula>IFERROR(IF(#REF!="Yes",$Y2, $Y2+$Q2*0.5),"")</calculatedColumnFormula>
    </tableColumn>
    <tableColumn id="7" xr3:uid="{00000000-0010-0000-0500-000007000000}" name="Home Office Year 2_x000a_Overtime² Billable _x000a_Wage Rate _x000a_(If Applicable &amp; Approved)" dataDxfId="112">
      <calculatedColumnFormula>IFERROR(IF(#REF!="Yes",$Z2, $Z2+$S2*0.5),"")</calculatedColumnFormula>
    </tableColumn>
    <tableColumn id="35" xr3:uid="{00000000-0010-0000-0500-000023000000}" name="Field Office_x000a_Negotiated Rate" dataDxfId="111" dataCellStyle="Currency"/>
    <tableColumn id="36" xr3:uid="{00000000-0010-0000-0500-000024000000}" name="Field Office_x000a_Year 1_x000a_Total Wage Rate" dataDxfId="110" dataCellStyle="Currency"/>
    <tableColumn id="37" xr3:uid="{00000000-0010-0000-0500-000025000000}" name="Field Office_x000a_Year 2_x000a_Total Wage Rate" dataDxfId="109" dataCellStyle="Currency"/>
    <tableColumn id="38" xr3:uid="{00000000-0010-0000-0500-000026000000}" name="Field Office_x000a_Overhead³_x000a_Indirect Cost Rate" dataDxfId="108" dataCellStyle="Percent">
      <calculatedColumnFormula>IFERROR(VLOOKUP(_xlfn.CONCAT('Team Roster - Final'!$A2," : ",'Team Roster - Final'!$BM2),'Rate Calculations'!$C$4:$AB$1100,22,FALSE),"")</calculatedColumnFormula>
    </tableColumn>
    <tableColumn id="39" xr3:uid="{00000000-0010-0000-0500-000027000000}" name="Field Office_x000a_Facilities Cost Cap" dataDxfId="107" dataCellStyle="Percent">
      <calculatedColumnFormula>IFERROR(VLOOKUP(_xlfn.CONCAT('Team Roster - Final'!$A2," : ",'Team Roster - Final'!$BM2),'Rate Calculations'!$C$4:$AB$1100,23,FALSE),"")</calculatedColumnFormula>
    </tableColumn>
    <tableColumn id="40" xr3:uid="{00000000-0010-0000-0500-000028000000}" name="Field Office_x000a_Year 1_x000a_Base Wage Rate" dataDxfId="106">
      <calculatedColumnFormula>AD2+AF2+AG2</calculatedColumnFormula>
    </tableColumn>
    <tableColumn id="41" xr3:uid="{00000000-0010-0000-0500-000029000000}" name="Field Office_x000a_Year 2_x000a_Base Wage Rate" dataDxfId="105">
      <calculatedColumnFormula>AE2+AF2+AG2</calculatedColumnFormula>
    </tableColumn>
    <tableColumn id="42" xr3:uid="{00000000-0010-0000-0500-00002A000000}" name="Field Office_x000a_Net Fee %" dataDxfId="104" dataCellStyle="Percent">
      <calculatedColumnFormula>Table1[[#This Row],[Home Office
Net Fee %]]</calculatedColumnFormula>
    </tableColumn>
    <tableColumn id="43" xr3:uid="{00000000-0010-0000-0500-00002B000000}" name="Field Office_x000a_Year 1_x000a_Fully Loaded Hourly Rate" dataDxfId="103">
      <calculatedColumnFormula>AH2+AJ2</calculatedColumnFormula>
    </tableColumn>
    <tableColumn id="44" xr3:uid="{00000000-0010-0000-0500-00002C000000}" name="Field Office_x000a_Year 2_x000a_Fully Loaded Hourly Rate" dataDxfId="102">
      <calculatedColumnFormula>AI2+AJ2</calculatedColumnFormula>
    </tableColumn>
    <tableColumn id="45" xr3:uid="{00000000-0010-0000-0500-00002D000000}" name="Field Office_x000a_Year 1_x000a_Overtime² Billable_x000a_Wage Rate _x000a_(If Applicable &amp; Approved)" dataDxfId="101">
      <calculatedColumnFormula>IFERROR(IF(#REF!="Yes",$AK2,($AK2+$AD2*0.5)),"")</calculatedColumnFormula>
    </tableColumn>
    <tableColumn id="8" xr3:uid="{00000000-0010-0000-0500-000008000000}" name="Field Office_x000a_Year 2_x000a_Overtime² Billable_x000a_Wage Rate _x000a_(If Applicable &amp; Approved)" dataDxfId="100">
      <calculatedColumnFormula>IFERROR(IF(#REF!="Yes",$AL2,($AL2+$AE2*0.5)),"")</calculatedColumnFormula>
    </tableColumn>
    <tableColumn id="58" xr3:uid="{00000000-0010-0000-0500-00003A000000}" name="Working Title requested in the RPF?" dataDxfId="99">
      <calculatedColumnFormula>IF(ISBLANK('Team Roster Proposed - FBR'!Q3),"",'Team Roster Proposed - FBR'!Q3)</calculatedColumnFormula>
    </tableColumn>
    <tableColumn id="51" xr3:uid="{00000000-0010-0000-0500-000033000000}" name="Proposed Working Title_x000a_(Firm)" dataDxfId="98">
      <calculatedColumnFormula>IF(ISBLANK(#REF!),"",#REF!)</calculatedColumnFormula>
    </tableColumn>
    <tableColumn id="50" xr3:uid="{00000000-0010-0000-0500-000032000000}" name="Proposed Class_x000a_(Firm)" dataDxfId="97"/>
    <tableColumn id="60" xr3:uid="{00000000-0010-0000-0500-00003C000000}" name="PSPO Placement Agreement" dataDxfId="96">
      <calculatedColumnFormula>IF(ISBLANK(#REF!),"",#REF!)</calculatedColumnFormula>
    </tableColumn>
    <tableColumn id="46" xr3:uid="{00000000-0010-0000-0500-00002E000000}" name="Working Title Round 1_x000a_ (PSPO)" dataDxfId="95">
      <calculatedColumnFormula>IF(#REF!="REMOVE","",IF(ISBLANK(#REF!),"",#REF!))</calculatedColumnFormula>
    </tableColumn>
    <tableColumn id="47" xr3:uid="{00000000-0010-0000-0500-00002F000000}" name="Class Round 1_x000a_(PSPO)" dataDxfId="94"/>
    <tableColumn id="61" xr3:uid="{00000000-0010-0000-0500-00003D000000}" name="Division Concur with Placement" dataDxfId="93"/>
    <tableColumn id="64" xr3:uid="{00000000-0010-0000-0500-000040000000}" name="Working Title Round 1_x000a_ (Division)" dataDxfId="92">
      <calculatedColumnFormula>IF(ISBLANK(#REF!),"",#REF!)</calculatedColumnFormula>
    </tableColumn>
    <tableColumn id="63" xr3:uid="{00000000-0010-0000-0500-00003F000000}" name="Class Round 1_x000a_(Division)" dataDxfId="91">
      <calculatedColumnFormula>IF(ISBLANK(#REF!),"",#REF!)</calculatedColumnFormula>
    </tableColumn>
    <tableColumn id="62" xr3:uid="{00000000-0010-0000-0500-00003E000000}" name="VDOT Comments" dataDxfId="90"/>
    <tableColumn id="65" xr3:uid="{00000000-0010-0000-0500-000041000000}" name="Firm Accept VDOT Revision?" dataDxfId="89">
      <calculatedColumnFormula>IF(ISBLANK(#REF!),"",#REF!)</calculatedColumnFormula>
    </tableColumn>
    <tableColumn id="12" xr3:uid="{00000000-0010-0000-0500-00000C000000}" name="Working Title Round 1_x000a_ (Firm)" dataDxfId="88">
      <calculatedColumnFormula>IF(ISBLANK(#REF!),"",#REF!)</calculatedColumnFormula>
    </tableColumn>
    <tableColumn id="6" xr3:uid="{00000000-0010-0000-0500-000006000000}" name="Class Round 1_x000a_(Firm)" dataDxfId="87">
      <calculatedColumnFormula>IF(ISBLANK(#REF!),"",#REF!)</calculatedColumnFormula>
    </tableColumn>
    <tableColumn id="66" xr3:uid="{00000000-0010-0000-0500-000042000000}" name="Comments_x000a_(Firm)" dataDxfId="86">
      <calculatedColumnFormula>IF(ISBLANK(#REF!),"",#REF!)</calculatedColumnFormula>
    </tableColumn>
    <tableColumn id="67" xr3:uid="{00000000-0010-0000-0500-000043000000}" name="VDOT Concur with Placement Round 2" dataDxfId="85">
      <calculatedColumnFormula>IF(ISBLANK(#REF!),"",#REF!)</calculatedColumnFormula>
    </tableColumn>
    <tableColumn id="48" xr3:uid="{00000000-0010-0000-0500-000030000000}" name="Working Title Round 2_x000a_ (PSPO)" dataDxfId="84"/>
    <tableColumn id="68" xr3:uid="{00000000-0010-0000-0500-000044000000}" name="Class Round 2_x000a_(PSPO)" dataDxfId="83"/>
    <tableColumn id="49" xr3:uid="{00000000-0010-0000-0500-000031000000}" name="VDOT Comments Round 2" dataDxfId="82">
      <calculatedColumnFormula>IF(ISBLANK(#REF!),"",#REF!)</calculatedColumnFormula>
    </tableColumn>
    <tableColumn id="69" xr3:uid="{00000000-0010-0000-0500-000045000000}" name="Firm Final Input" dataDxfId="81">
      <calculatedColumnFormula>IF(ISBLANK(#REF!),"",#REF!)</calculatedColumnFormula>
    </tableColumn>
    <tableColumn id="21" xr3:uid="{00000000-0010-0000-0500-000015000000}" name="Working Title Round 2_x000a_ (Firm)" dataDxfId="80">
      <calculatedColumnFormula>IF(ISBLANK(#REF!),"",#REF!)</calculatedColumnFormula>
    </tableColumn>
    <tableColumn id="11" xr3:uid="{00000000-0010-0000-0500-00000B000000}" name="Class Round 2_x000a_(Firm)" dataDxfId="79">
      <calculatedColumnFormula>IF(ISBLANK(#REF!),"",#REF!)</calculatedColumnFormula>
    </tableColumn>
    <tableColumn id="70" xr3:uid="{00000000-0010-0000-0500-000046000000}" name="Comments_x000a_(Firm)_x000a_Round 2" dataDxfId="78">
      <calculatedColumnFormula>IF(ISBLANK(#REF!),"",#REF!)</calculatedColumnFormula>
    </tableColumn>
    <tableColumn id="71" xr3:uid="{00000000-0010-0000-0500-000047000000}" name="PSPO Placement Agreement Final" dataDxfId="77">
      <calculatedColumnFormula>IF(ISBLANK(#REF!),"",#REF!)</calculatedColumnFormula>
    </tableColumn>
    <tableColumn id="15" xr3:uid="{00000000-0010-0000-0500-00000F000000}" name="Accepted Working Title" dataDxfId="76">
      <calculatedColumnFormula>IF(ISBLANK(#REF!),"",#REF!)</calculatedColumnFormula>
    </tableColumn>
    <tableColumn id="5" xr3:uid="{00000000-0010-0000-0500-000005000000}" name="Accepted Class" dataDxfId="75">
      <calculatedColumnFormula>IF(ISBLANK(#REF!),"",#REF!)</calculatedColumnFormula>
    </tableColumn>
    <tableColumn id="57" xr3:uid="{00000000-0010-0000-0500-000039000000}" name="Best Fit" dataDxfId="74">
      <calculatedColumnFormula>IF(ISBLANK(#REF!),"",#REF!)</calculatedColumnFormula>
    </tableColumn>
    <tableColumn id="52" xr3:uid="{00000000-0010-0000-0500-000034000000}" name="RFP #" dataDxfId="73"/>
    <tableColumn id="53" xr3:uid="{00000000-0010-0000-0500-000035000000}" name="Date of Award" dataDxfId="72">
      <calculatedColumnFormula>$BP$2</calculatedColumnFormula>
    </tableColumn>
    <tableColumn id="54" xr3:uid="{00000000-0010-0000-0500-000036000000}" name="Contract #" dataDxfId="71">
      <calculatedColumnFormula>IF(ISBLANK($BQ$2),"",$BQ$2)</calculatedColumnFormula>
    </tableColumn>
    <tableColumn id="55" xr3:uid="{00000000-0010-0000-0500-000037000000}" name="Division" dataDxfId="70">
      <calculatedColumnFormula>IF(ISBLANK($BR$2),"",$BR$2)</calculatedColumnFormula>
    </tableColumn>
    <tableColumn id="56" xr3:uid="{00000000-0010-0000-0500-000038000000}" name="Type of Contract" dataDxfId="69">
      <calculatedColumnFormula>IF(ISBLANK($BS$2),"",$BS$2)</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Sheets">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5.xml"/></Relationships>
</file>

<file path=xl/worksheets/_rels/sheet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7.bin"/><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92D050"/>
    <pageSetUpPr fitToPage="1"/>
  </sheetPr>
  <dimension ref="A1:AO1105"/>
  <sheetViews>
    <sheetView view="pageBreakPreview" zoomScale="85" zoomScaleNormal="70" zoomScaleSheetLayoutView="85" workbookViewId="0">
      <selection activeCell="B12" sqref="B12"/>
    </sheetView>
  </sheetViews>
  <sheetFormatPr defaultColWidth="12.625" defaultRowHeight="15" customHeight="1"/>
  <cols>
    <col min="1" max="1" width="6" customWidth="1"/>
    <col min="2" max="2" width="29.25" customWidth="1"/>
    <col min="3" max="3" width="8.75" customWidth="1"/>
    <col min="4" max="5" width="15" customWidth="1"/>
    <col min="6" max="6" width="34.5" bestFit="1" customWidth="1"/>
    <col min="7" max="7" width="24.375" customWidth="1"/>
    <col min="8" max="8" width="7" style="80" customWidth="1"/>
    <col min="9" max="9" width="9.875" customWidth="1"/>
    <col min="10" max="10" width="22" customWidth="1"/>
    <col min="11" max="11" width="2" hidden="1" customWidth="1"/>
    <col min="12" max="12" width="35.875" hidden="1" customWidth="1"/>
    <col min="13" max="13" width="22" hidden="1" customWidth="1"/>
    <col min="14" max="17" width="9.875" hidden="1" customWidth="1"/>
    <col min="18" max="18" width="9.875" style="52" hidden="1" customWidth="1"/>
    <col min="19" max="19" width="9.875" hidden="1" customWidth="1"/>
    <col min="20" max="20" width="9.875" style="53" hidden="1" customWidth="1"/>
    <col min="21" max="21" width="9.875" hidden="1" customWidth="1"/>
    <col min="22" max="23" width="9.875" style="20" hidden="1" customWidth="1"/>
    <col min="24" max="25" width="10" hidden="1" customWidth="1"/>
    <col min="26" max="27" width="10" style="21" hidden="1" customWidth="1"/>
    <col min="28" max="28" width="35.875" hidden="1" customWidth="1"/>
    <col min="29" max="29" width="22" hidden="1" customWidth="1"/>
    <col min="30" max="32" width="10" style="22" hidden="1" customWidth="1"/>
    <col min="33" max="34" width="10" style="102" hidden="1" customWidth="1"/>
    <col min="35" max="35" width="10" style="22" hidden="1" customWidth="1"/>
    <col min="36" max="36" width="10" style="105" hidden="1" customWidth="1"/>
    <col min="37" max="37" width="10" style="20" hidden="1" customWidth="1"/>
    <col min="38" max="39" width="10" style="22" hidden="1" customWidth="1"/>
    <col min="40" max="41" width="10" style="105" hidden="1" customWidth="1"/>
  </cols>
  <sheetData>
    <row r="1" spans="1:41" s="117" customFormat="1" ht="31.15" customHeight="1" thickBot="1">
      <c r="A1" s="115" t="s">
        <v>0</v>
      </c>
      <c r="E1" s="116"/>
      <c r="F1" s="124"/>
      <c r="G1" s="124"/>
      <c r="H1" s="373"/>
      <c r="I1" s="125"/>
      <c r="J1" s="125"/>
      <c r="N1" s="119"/>
      <c r="O1" s="126"/>
      <c r="P1" s="119"/>
      <c r="Q1" s="127"/>
      <c r="R1" s="119"/>
      <c r="S1" s="118"/>
      <c r="T1" s="118"/>
      <c r="U1" s="119"/>
      <c r="V1" s="119"/>
      <c r="W1" s="120"/>
      <c r="X1" s="119"/>
      <c r="Y1" s="119"/>
      <c r="Z1" s="121"/>
      <c r="AA1" s="121"/>
      <c r="AD1" s="122"/>
      <c r="AE1" s="122"/>
      <c r="AF1" s="122"/>
      <c r="AG1" s="118"/>
      <c r="AH1" s="118"/>
      <c r="AI1" s="122"/>
      <c r="AJ1" s="122"/>
      <c r="AK1" s="118"/>
      <c r="AL1" s="122"/>
      <c r="AM1" s="122"/>
      <c r="AN1" s="123"/>
      <c r="AO1" s="123"/>
    </row>
    <row r="2" spans="1:41" s="128" customFormat="1" ht="26.45" customHeight="1" thickBot="1">
      <c r="B2" s="128" t="s">
        <v>1</v>
      </c>
      <c r="C2" s="129" t="e">
        <f>#REF!</f>
        <v>#REF!</v>
      </c>
      <c r="E2" s="128" t="s">
        <v>2</v>
      </c>
      <c r="F2" s="130" t="e">
        <f>#REF!</f>
        <v>#REF!</v>
      </c>
      <c r="H2" s="128" t="s">
        <v>3</v>
      </c>
      <c r="I2" s="475" t="e">
        <f>#REF!</f>
        <v>#REF!</v>
      </c>
      <c r="J2" s="475"/>
      <c r="K2" s="131"/>
      <c r="L2" s="472" t="s">
        <v>4</v>
      </c>
      <c r="M2" s="473"/>
      <c r="N2" s="473"/>
      <c r="O2" s="473"/>
      <c r="P2" s="473"/>
      <c r="Q2" s="473"/>
      <c r="R2" s="473"/>
      <c r="S2" s="473"/>
      <c r="T2" s="473"/>
      <c r="U2" s="473"/>
      <c r="V2" s="473"/>
      <c r="W2" s="473"/>
      <c r="X2" s="473"/>
      <c r="Y2" s="473"/>
      <c r="Z2" s="473"/>
      <c r="AA2" s="474"/>
      <c r="AB2" s="472" t="s">
        <v>5</v>
      </c>
      <c r="AC2" s="473"/>
      <c r="AD2" s="473"/>
      <c r="AE2" s="473"/>
      <c r="AF2" s="473"/>
      <c r="AG2" s="473"/>
      <c r="AH2" s="473"/>
      <c r="AI2" s="473"/>
      <c r="AJ2" s="473"/>
      <c r="AK2" s="473"/>
      <c r="AL2" s="473"/>
      <c r="AM2" s="473"/>
      <c r="AN2" s="473"/>
      <c r="AO2" s="474"/>
    </row>
    <row r="3" spans="1:41" ht="63.6" customHeight="1" thickBot="1">
      <c r="A3" s="36" t="s">
        <v>6</v>
      </c>
      <c r="B3" s="37" t="s">
        <v>7</v>
      </c>
      <c r="C3" s="37" t="s">
        <v>8</v>
      </c>
      <c r="D3" s="38" t="s">
        <v>9</v>
      </c>
      <c r="E3" s="38" t="s">
        <v>10</v>
      </c>
      <c r="F3" s="38" t="s">
        <v>11</v>
      </c>
      <c r="G3" s="38" t="s">
        <v>12</v>
      </c>
      <c r="H3" s="38" t="s">
        <v>13</v>
      </c>
      <c r="I3" s="38" t="s">
        <v>14</v>
      </c>
      <c r="J3" s="38" t="s">
        <v>15</v>
      </c>
      <c r="L3" s="90" t="s">
        <v>16</v>
      </c>
      <c r="M3" s="91" t="s">
        <v>17</v>
      </c>
      <c r="N3" s="92" t="s">
        <v>18</v>
      </c>
      <c r="O3" s="93" t="s">
        <v>19</v>
      </c>
      <c r="P3" s="94" t="s">
        <v>20</v>
      </c>
      <c r="Q3" s="95" t="s">
        <v>21</v>
      </c>
      <c r="R3" s="94" t="s">
        <v>22</v>
      </c>
      <c r="S3" s="96" t="s">
        <v>23</v>
      </c>
      <c r="T3" s="96" t="s">
        <v>24</v>
      </c>
      <c r="U3" s="94" t="s">
        <v>25</v>
      </c>
      <c r="V3" s="94" t="s">
        <v>26</v>
      </c>
      <c r="W3" s="97" t="s">
        <v>27</v>
      </c>
      <c r="X3" s="94" t="s">
        <v>28</v>
      </c>
      <c r="Y3" s="94" t="s">
        <v>29</v>
      </c>
      <c r="Z3" s="98" t="s">
        <v>30</v>
      </c>
      <c r="AA3" s="99" t="s">
        <v>31</v>
      </c>
      <c r="AB3" s="90" t="s">
        <v>16</v>
      </c>
      <c r="AC3" s="91" t="s">
        <v>17</v>
      </c>
      <c r="AD3" s="103" t="s">
        <v>32</v>
      </c>
      <c r="AE3" s="104" t="s">
        <v>33</v>
      </c>
      <c r="AF3" s="104" t="s">
        <v>34</v>
      </c>
      <c r="AG3" s="96" t="s">
        <v>35</v>
      </c>
      <c r="AH3" s="96" t="s">
        <v>36</v>
      </c>
      <c r="AI3" s="104" t="s">
        <v>37</v>
      </c>
      <c r="AJ3" s="104" t="s">
        <v>38</v>
      </c>
      <c r="AK3" s="96" t="s">
        <v>39</v>
      </c>
      <c r="AL3" s="104" t="s">
        <v>40</v>
      </c>
      <c r="AM3" s="104" t="s">
        <v>41</v>
      </c>
      <c r="AN3" s="106" t="s">
        <v>42</v>
      </c>
      <c r="AO3" s="107" t="s">
        <v>43</v>
      </c>
    </row>
    <row r="4" spans="1:41" ht="15" customHeight="1">
      <c r="A4" s="345">
        <v>1</v>
      </c>
      <c r="B4" s="39" t="e">
        <f>IF(ISBLANK('Team Roster - Final'!A2),"",'Team Roster - Final'!A2)</f>
        <v>#REF!</v>
      </c>
      <c r="C4" s="39" t="e">
        <f>IF(ISBLANK('Team Roster - Final'!B2),"",'Team Roster - Final'!B2)</f>
        <v>#REF!</v>
      </c>
      <c r="D4" s="39" t="e">
        <f>IF(ISBLANK('Team Roster - Final'!C2),"",'Team Roster - Final'!C2)</f>
        <v>#REF!</v>
      </c>
      <c r="E4" s="39" t="e">
        <f>IF(ISBLANK('Team Roster - Final'!D2),"",'Team Roster - Final'!D2)</f>
        <v>#REF!</v>
      </c>
      <c r="F4" s="40" t="e">
        <f>IF(ISBLANK('Team Roster - Final'!BL2),"",'Team Roster - Final'!BL2)</f>
        <v>#REF!</v>
      </c>
      <c r="G4" s="40" t="e">
        <f>IF(ISBLANK('Team Roster - Final'!BM2),"",'Team Roster - Final'!BM2)</f>
        <v>#REF!</v>
      </c>
      <c r="H4" s="41" t="e">
        <f>IF(ISBLANK('Team Roster - Final'!E2),"",'Team Roster - Final'!E2)</f>
        <v>#REF!</v>
      </c>
      <c r="I4" s="41" t="e">
        <f>IF(ISBLANK('Team Roster - Final'!G2),"",'Team Roster - Final'!G2)</f>
        <v>#REF!</v>
      </c>
      <c r="J4" s="41" t="e">
        <f>IF(ISBLANK('Team Roster - Final'!I2),"",'Team Roster - Final'!I2)</f>
        <v>#REF!</v>
      </c>
      <c r="L4" t="str">
        <f>IF(ISBLANK('Rate Calculations'!$A4),"",'Rate Calculations'!$A4)</f>
        <v xml:space="preserve"> </v>
      </c>
      <c r="M4" t="str">
        <f>IF(ISBLANK('Rate Calculations'!$B4),"",'Rate Calculations'!$B4)</f>
        <v xml:space="preserve">  </v>
      </c>
      <c r="N4" s="86" t="str">
        <f>IF(ISBLANK('Rate Calculations'!$G4),"",'Rate Calculations'!$G4)</f>
        <v/>
      </c>
      <c r="O4" s="65">
        <f>IF(ISBLANK('Rate Calculations'!$H4),"",'Rate Calculations'!$H4)</f>
        <v>1.7500000000000002E-2</v>
      </c>
      <c r="P4" s="86">
        <f>IF(ISBLANK('Rate Calculations'!$I4),"",'Rate Calculations'!$I4)</f>
        <v>0</v>
      </c>
      <c r="Q4" s="65">
        <f>IF(ISBLANK('Rate Calculations'!$J4),"",'Rate Calculations'!$J4)</f>
        <v>3.5000000000000003E-2</v>
      </c>
      <c r="R4" s="86">
        <f>IF(ISBLANK('Rate Calculations'!$K4),"",'Rate Calculations'!$K4)</f>
        <v>0</v>
      </c>
      <c r="S4" s="65">
        <f>IF(ISBLANK('Rate Calculations'!$L4),"",'Rate Calculations'!$L4)</f>
        <v>0</v>
      </c>
      <c r="T4" s="65">
        <f>IF(ISBLANK('Rate Calculations'!$M4),"",'Rate Calculations'!$M4)</f>
        <v>0</v>
      </c>
      <c r="U4" s="17">
        <f>IF(ISBLANK('Rate Calculations'!$N4),"",'Rate Calculations'!$N4)</f>
        <v>0</v>
      </c>
      <c r="V4" s="17">
        <f>IF(ISBLANK('Rate Calculations'!$O4),"",'Rate Calculations'!$O4)</f>
        <v>0</v>
      </c>
      <c r="W4" s="87" t="str">
        <f>IF(ISBLANK('Rate Calculations'!$P4),"",'Rate Calculations'!$P4)</f>
        <v/>
      </c>
      <c r="X4" s="17">
        <f>IF(ISBLANK('Rate Calculations'!$Q4),"",'Rate Calculations'!$Q4)</f>
        <v>0</v>
      </c>
      <c r="Y4" s="17">
        <f>IF(ISBLANK('Rate Calculations'!$R4),"",'Rate Calculations'!$R4)</f>
        <v>0</v>
      </c>
      <c r="Z4" s="88" t="e">
        <f>IF(ISBLANK('Rate Calculations'!$S4),"",'Rate Calculations'!$S4)</f>
        <v>#REF!</v>
      </c>
      <c r="AA4" s="88" t="e">
        <f>IF(ISBLANK('Rate Calculations'!$U4),"",'Rate Calculations'!$T4)</f>
        <v>#REF!</v>
      </c>
      <c r="AB4" t="str">
        <f>IF(ISBLANK('Rate Calculations'!$A4),"",'Rate Calculations'!$A4)</f>
        <v xml:space="preserve"> </v>
      </c>
      <c r="AC4" t="str">
        <f>IF(ISBLANK('Rate Calculations'!$B4),"",'Rate Calculations'!$B4)</f>
        <v xml:space="preserve">  </v>
      </c>
      <c r="AD4" s="86">
        <f>IF(ISBLANK('Rate Calculations'!$U4),"",'Rate Calculations'!$U4)</f>
        <v>0</v>
      </c>
      <c r="AE4" s="86">
        <f>IF(ISBLANK('Rate Calculations'!$U4),"",'Rate Calculations'!$U4)</f>
        <v>0</v>
      </c>
      <c r="AF4" s="86">
        <f>IF(ISBLANK('Rate Calculations'!$U4),"",'Rate Calculations'!$U4)</f>
        <v>0</v>
      </c>
      <c r="AG4" s="100">
        <f>IF(ISBLANK('Rate Calculations'!$U4),"",'Rate Calculations'!$U4)</f>
        <v>0</v>
      </c>
      <c r="AH4" s="100">
        <f>IF(ISBLANK('Rate Calculations'!$U4),"",'Rate Calculations'!$U4)</f>
        <v>0</v>
      </c>
      <c r="AI4" s="86">
        <f>IF(ISBLANK('Rate Calculations'!$U4),"",'Rate Calculations'!$U4)</f>
        <v>0</v>
      </c>
      <c r="AJ4" s="86">
        <f>IF(ISBLANK('Rate Calculations'!$U4),"",'Rate Calculations'!$U4)</f>
        <v>0</v>
      </c>
      <c r="AK4" s="100">
        <f>IF(ISBLANK('Rate Calculations'!$U4),"",'Rate Calculations'!$U4)</f>
        <v>0</v>
      </c>
      <c r="AL4" s="86">
        <f>IF(ISBLANK('Rate Calculations'!$U4),"",'Rate Calculations'!$U4)</f>
        <v>0</v>
      </c>
      <c r="AM4" s="86">
        <f>IF(ISBLANK('Rate Calculations'!$U4),"",'Rate Calculations'!$U4)</f>
        <v>0</v>
      </c>
      <c r="AN4" s="86">
        <f>IF(ISBLANK('Rate Calculations'!$U4),"",'Rate Calculations'!$U4)</f>
        <v>0</v>
      </c>
      <c r="AO4" s="86">
        <f>IF(ISBLANK('Rate Calculations'!$U4),"",'Rate Calculations'!$U4)</f>
        <v>0</v>
      </c>
    </row>
    <row r="5" spans="1:41" ht="15" customHeight="1">
      <c r="A5" s="346">
        <v>2</v>
      </c>
      <c r="B5" s="42" t="e">
        <f>IF(ISBLANK('Team Roster - Final'!A3),"",'Team Roster - Final'!A3)</f>
        <v>#REF!</v>
      </c>
      <c r="C5" s="42" t="e">
        <f>IF(ISBLANK('Team Roster - Final'!B3),"",'Team Roster - Final'!B3)</f>
        <v>#REF!</v>
      </c>
      <c r="D5" s="42" t="e">
        <f>IF(ISBLANK('Team Roster - Final'!C3),"",'Team Roster - Final'!C3)</f>
        <v>#REF!</v>
      </c>
      <c r="E5" s="42" t="e">
        <f>IF(ISBLANK('Team Roster - Final'!D3),"",'Team Roster - Final'!D3)</f>
        <v>#REF!</v>
      </c>
      <c r="F5" s="43" t="e">
        <f>IF(ISBLANK('Team Roster - Final'!BL3),"",'Team Roster - Final'!BL3)</f>
        <v>#REF!</v>
      </c>
      <c r="G5" s="43" t="e">
        <f>IF(ISBLANK('Team Roster - Final'!BM3),"",'Team Roster - Final'!BM3)</f>
        <v>#REF!</v>
      </c>
      <c r="H5" s="31" t="e">
        <f>IF(ISBLANK('Team Roster - Final'!E3),"",'Team Roster - Final'!E3)</f>
        <v>#REF!</v>
      </c>
      <c r="I5" s="31" t="e">
        <f>IF(ISBLANK('Team Roster - Final'!G3),"",'Team Roster - Final'!G3)</f>
        <v>#REF!</v>
      </c>
      <c r="J5" s="31" t="e">
        <f>IF(ISBLANK('Team Roster - Final'!I3),"",'Team Roster - Final'!I3)</f>
        <v>#REF!</v>
      </c>
      <c r="L5" t="str">
        <f>IF(ISBLANK('Rate Calculations'!$A5),"",'Rate Calculations'!$A5)</f>
        <v xml:space="preserve"> </v>
      </c>
      <c r="M5" t="str">
        <f>IF(ISBLANK('Rate Calculations'!$B5),"",'Rate Calculations'!$B5)</f>
        <v xml:space="preserve">  </v>
      </c>
      <c r="N5" s="44" t="str">
        <f>IF(ISBLANK('Rate Calculations'!$G5),"",'Rate Calculations'!$G5)</f>
        <v/>
      </c>
      <c r="O5" s="45">
        <f>IF(ISBLANK('Rate Calculations'!$H5),"",'Rate Calculations'!$H5)</f>
        <v>1.7500000000000002E-2</v>
      </c>
      <c r="P5" s="44">
        <f>IF(ISBLANK('Rate Calculations'!$I5),"",'Rate Calculations'!$I5)</f>
        <v>0</v>
      </c>
      <c r="Q5" s="45">
        <f>IF(ISBLANK('Rate Calculations'!$J5),"",'Rate Calculations'!$J5)</f>
        <v>3.5000000000000003E-2</v>
      </c>
      <c r="R5" s="44">
        <f>IF(ISBLANK('Rate Calculations'!$K5),"",'Rate Calculations'!$K5)</f>
        <v>0</v>
      </c>
      <c r="S5" s="45">
        <f>IF(ISBLANK('Rate Calculations'!$L5),"",'Rate Calculations'!$L5)</f>
        <v>0</v>
      </c>
      <c r="T5" s="45">
        <f>IF(ISBLANK('Rate Calculations'!$M5),"",'Rate Calculations'!$M5)</f>
        <v>0</v>
      </c>
      <c r="U5" s="24">
        <f>IF(ISBLANK('Rate Calculations'!$N5),"",'Rate Calculations'!$N5)</f>
        <v>0</v>
      </c>
      <c r="V5" s="24">
        <f>IF(ISBLANK('Rate Calculations'!$O5),"",'Rate Calculations'!$O5)</f>
        <v>0</v>
      </c>
      <c r="W5" s="46">
        <f>IF(ISBLANK('Rate Calculations'!$P5),"",'Rate Calculations'!$P5)</f>
        <v>0</v>
      </c>
      <c r="X5" s="24">
        <f>IF(ISBLANK('Rate Calculations'!$Q5),"",'Rate Calculations'!$Q5)</f>
        <v>0</v>
      </c>
      <c r="Y5" s="24">
        <f>IF(ISBLANK('Rate Calculations'!$R5),"",'Rate Calculations'!$R5)</f>
        <v>0</v>
      </c>
      <c r="Z5" s="47" t="e">
        <f>IF(ISBLANK('Rate Calculations'!$S5),"",'Rate Calculations'!$S5)</f>
        <v>#REF!</v>
      </c>
      <c r="AA5" s="47" t="e">
        <f>IF(ISBLANK('Rate Calculations'!$U5),"",'Rate Calculations'!$T5)</f>
        <v>#REF!</v>
      </c>
      <c r="AB5" t="str">
        <f>IF(ISBLANK('Rate Calculations'!$A5),"",'Rate Calculations'!$A5)</f>
        <v xml:space="preserve"> </v>
      </c>
      <c r="AC5" t="str">
        <f>IF(ISBLANK('Rate Calculations'!$B5),"",'Rate Calculations'!$B5)</f>
        <v xml:space="preserve">  </v>
      </c>
      <c r="AD5" s="44">
        <f>IF(ISBLANK('Rate Calculations'!$U5),"",'Rate Calculations'!$U5)</f>
        <v>0</v>
      </c>
      <c r="AE5" s="44">
        <f>IF(ISBLANK('Rate Calculations'!$U5),"",'Rate Calculations'!$U5)</f>
        <v>0</v>
      </c>
      <c r="AF5" s="44">
        <f>IF(ISBLANK('Rate Calculations'!$U5),"",'Rate Calculations'!$U5)</f>
        <v>0</v>
      </c>
      <c r="AG5" s="101">
        <f>IF(ISBLANK('Rate Calculations'!$U5),"",'Rate Calculations'!$U5)</f>
        <v>0</v>
      </c>
      <c r="AH5" s="101">
        <f>IF(ISBLANK('Rate Calculations'!$U5),"",'Rate Calculations'!$U5)</f>
        <v>0</v>
      </c>
      <c r="AI5" s="44">
        <f>IF(ISBLANK('Rate Calculations'!$U5),"",'Rate Calculations'!$U5)</f>
        <v>0</v>
      </c>
      <c r="AJ5" s="44">
        <f>IF(ISBLANK('Rate Calculations'!$U5),"",'Rate Calculations'!$U5)</f>
        <v>0</v>
      </c>
      <c r="AK5" s="101">
        <f>IF(ISBLANK('Rate Calculations'!$U5),"",'Rate Calculations'!$U5)</f>
        <v>0</v>
      </c>
      <c r="AL5" s="44">
        <f>IF(ISBLANK('Rate Calculations'!$U5),"",'Rate Calculations'!$U5)</f>
        <v>0</v>
      </c>
      <c r="AM5" s="44">
        <f>IF(ISBLANK('Rate Calculations'!$U5),"",'Rate Calculations'!$U5)</f>
        <v>0</v>
      </c>
      <c r="AN5" s="44">
        <f>IF(ISBLANK('Rate Calculations'!$U5),"",'Rate Calculations'!$U5)</f>
        <v>0</v>
      </c>
      <c r="AO5" s="44">
        <f>IF(ISBLANK('Rate Calculations'!$U5),"",'Rate Calculations'!$U5)</f>
        <v>0</v>
      </c>
    </row>
    <row r="6" spans="1:41" ht="15" customHeight="1">
      <c r="A6" s="346">
        <v>3</v>
      </c>
      <c r="B6" s="42" t="e">
        <f>IF(ISBLANK('Team Roster - Final'!A4),"",'Team Roster - Final'!A4)</f>
        <v>#REF!</v>
      </c>
      <c r="C6" s="42" t="e">
        <f>IF(ISBLANK('Team Roster - Final'!B4),"",'Team Roster - Final'!B4)</f>
        <v>#REF!</v>
      </c>
      <c r="D6" s="42" t="e">
        <f>IF(ISBLANK('Team Roster - Final'!C4),"",'Team Roster - Final'!C4)</f>
        <v>#REF!</v>
      </c>
      <c r="E6" s="42" t="e">
        <f>IF(ISBLANK('Team Roster - Final'!D4),"",'Team Roster - Final'!D4)</f>
        <v>#REF!</v>
      </c>
      <c r="F6" s="43" t="e">
        <f>IF(ISBLANK('Team Roster - Final'!BL4),"",'Team Roster - Final'!BL4)</f>
        <v>#REF!</v>
      </c>
      <c r="G6" s="43" t="e">
        <f>IF(ISBLANK('Team Roster - Final'!BM4),"",'Team Roster - Final'!BM4)</f>
        <v>#REF!</v>
      </c>
      <c r="H6" s="31" t="e">
        <f>IF(ISBLANK('Team Roster - Final'!E4),"",'Team Roster - Final'!E4)</f>
        <v>#REF!</v>
      </c>
      <c r="I6" s="31" t="e">
        <f>IF(ISBLANK('Team Roster - Final'!G4),"",'Team Roster - Final'!G4)</f>
        <v>#REF!</v>
      </c>
      <c r="J6" s="31" t="e">
        <f>IF(ISBLANK('Team Roster - Final'!I4),"",'Team Roster - Final'!I4)</f>
        <v>#REF!</v>
      </c>
      <c r="L6" t="str">
        <f>IF(ISBLANK('Rate Calculations'!$A6),"",'Rate Calculations'!$A6)</f>
        <v xml:space="preserve"> </v>
      </c>
      <c r="M6" t="str">
        <f>IF(ISBLANK('Rate Calculations'!$B6),"",'Rate Calculations'!$B6)</f>
        <v xml:space="preserve">  </v>
      </c>
      <c r="N6" s="44" t="str">
        <f>IF(ISBLANK('Rate Calculations'!$G6),"",'Rate Calculations'!$G6)</f>
        <v/>
      </c>
      <c r="O6" s="45">
        <f>IF(ISBLANK('Rate Calculations'!$H6),"",'Rate Calculations'!$H6)</f>
        <v>1.7500000000000002E-2</v>
      </c>
      <c r="P6" s="44">
        <f>IF(ISBLANK('Rate Calculations'!$I6),"",'Rate Calculations'!$I6)</f>
        <v>0</v>
      </c>
      <c r="Q6" s="45">
        <f>IF(ISBLANK('Rate Calculations'!$J6),"",'Rate Calculations'!$J6)</f>
        <v>3.5000000000000003E-2</v>
      </c>
      <c r="R6" s="44">
        <f>IF(ISBLANK('Rate Calculations'!$K6),"",'Rate Calculations'!$K6)</f>
        <v>0</v>
      </c>
      <c r="S6" s="45">
        <f>IF(ISBLANK('Rate Calculations'!$L6),"",'Rate Calculations'!$L6)</f>
        <v>0</v>
      </c>
      <c r="T6" s="45">
        <f>IF(ISBLANK('Rate Calculations'!$M6),"",'Rate Calculations'!$M6)</f>
        <v>0</v>
      </c>
      <c r="U6" s="24">
        <f>IF(ISBLANK('Rate Calculations'!$N6),"",'Rate Calculations'!$N6)</f>
        <v>0</v>
      </c>
      <c r="V6" s="24">
        <f>IF(ISBLANK('Rate Calculations'!$O6),"",'Rate Calculations'!$O6)</f>
        <v>0</v>
      </c>
      <c r="W6" s="46">
        <f>IF(ISBLANK('Rate Calculations'!$P6),"",'Rate Calculations'!$P6)</f>
        <v>0</v>
      </c>
      <c r="X6" s="24">
        <f>IF(ISBLANK('Rate Calculations'!$Q6),"",'Rate Calculations'!$Q6)</f>
        <v>0</v>
      </c>
      <c r="Y6" s="24">
        <f>IF(ISBLANK('Rate Calculations'!$R6),"",'Rate Calculations'!$R6)</f>
        <v>0</v>
      </c>
      <c r="Z6" s="47" t="e">
        <f>IF(ISBLANK('Rate Calculations'!$S6),"",'Rate Calculations'!$S6)</f>
        <v>#REF!</v>
      </c>
      <c r="AA6" s="47" t="e">
        <f>IF(ISBLANK('Rate Calculations'!$U6),"",'Rate Calculations'!$T6)</f>
        <v>#REF!</v>
      </c>
      <c r="AB6" t="str">
        <f>IF(ISBLANK('Rate Calculations'!$A6),"",'Rate Calculations'!$A6)</f>
        <v xml:space="preserve"> </v>
      </c>
      <c r="AC6" t="str">
        <f>IF(ISBLANK('Rate Calculations'!$B6),"",'Rate Calculations'!$B6)</f>
        <v xml:space="preserve">  </v>
      </c>
      <c r="AD6" s="44">
        <f>IF(ISBLANK('Rate Calculations'!$U6),"",'Rate Calculations'!$U6)</f>
        <v>0</v>
      </c>
      <c r="AE6" s="44">
        <f>IF(ISBLANK('Rate Calculations'!$U6),"",'Rate Calculations'!$U6)</f>
        <v>0</v>
      </c>
      <c r="AF6" s="44">
        <f>IF(ISBLANK('Rate Calculations'!$U6),"",'Rate Calculations'!$U6)</f>
        <v>0</v>
      </c>
      <c r="AG6" s="101">
        <f>IF(ISBLANK('Rate Calculations'!$U6),"",'Rate Calculations'!$U6)</f>
        <v>0</v>
      </c>
      <c r="AH6" s="101">
        <f>IF(ISBLANK('Rate Calculations'!$U6),"",'Rate Calculations'!$U6)</f>
        <v>0</v>
      </c>
      <c r="AI6" s="44">
        <f>IF(ISBLANK('Rate Calculations'!$U6),"",'Rate Calculations'!$U6)</f>
        <v>0</v>
      </c>
      <c r="AJ6" s="44">
        <f>IF(ISBLANK('Rate Calculations'!$U6),"",'Rate Calculations'!$U6)</f>
        <v>0</v>
      </c>
      <c r="AK6" s="101">
        <f>IF(ISBLANK('Rate Calculations'!$U6),"",'Rate Calculations'!$U6)</f>
        <v>0</v>
      </c>
      <c r="AL6" s="44">
        <f>IF(ISBLANK('Rate Calculations'!$U6),"",'Rate Calculations'!$U6)</f>
        <v>0</v>
      </c>
      <c r="AM6" s="44">
        <f>IF(ISBLANK('Rate Calculations'!$U6),"",'Rate Calculations'!$U6)</f>
        <v>0</v>
      </c>
      <c r="AN6" s="44">
        <f>IF(ISBLANK('Rate Calculations'!$U6),"",'Rate Calculations'!$U6)</f>
        <v>0</v>
      </c>
      <c r="AO6" s="44">
        <f>IF(ISBLANK('Rate Calculations'!$U6),"",'Rate Calculations'!$U6)</f>
        <v>0</v>
      </c>
    </row>
    <row r="7" spans="1:41" ht="15" customHeight="1">
      <c r="A7" s="346">
        <v>4</v>
      </c>
      <c r="B7" s="42" t="e">
        <f>IF(ISBLANK('Team Roster - Final'!A5),"",'Team Roster - Final'!A5)</f>
        <v>#REF!</v>
      </c>
      <c r="C7" s="42" t="e">
        <f>IF(ISBLANK('Team Roster - Final'!B5),"",'Team Roster - Final'!B5)</f>
        <v>#REF!</v>
      </c>
      <c r="D7" s="42" t="e">
        <f>IF(ISBLANK('Team Roster - Final'!C5),"",'Team Roster - Final'!C5)</f>
        <v>#REF!</v>
      </c>
      <c r="E7" s="42" t="e">
        <f>IF(ISBLANK('Team Roster - Final'!D5),"",'Team Roster - Final'!D5)</f>
        <v>#REF!</v>
      </c>
      <c r="F7" s="43" t="e">
        <f>IF(ISBLANK('Team Roster - Final'!BL5),"",'Team Roster - Final'!BL5)</f>
        <v>#REF!</v>
      </c>
      <c r="G7" s="43" t="e">
        <f>IF(ISBLANK('Team Roster - Final'!BM5),"",'Team Roster - Final'!BM5)</f>
        <v>#REF!</v>
      </c>
      <c r="H7" s="31" t="e">
        <f>IF(ISBLANK('Team Roster - Final'!E5),"",'Team Roster - Final'!E5)</f>
        <v>#REF!</v>
      </c>
      <c r="I7" s="31" t="e">
        <f>IF(ISBLANK('Team Roster - Final'!G5),"",'Team Roster - Final'!G5)</f>
        <v>#REF!</v>
      </c>
      <c r="J7" s="31" t="e">
        <f>IF(ISBLANK('Team Roster - Final'!I5),"",'Team Roster - Final'!I5)</f>
        <v>#REF!</v>
      </c>
      <c r="L7" t="str">
        <f>IF(ISBLANK('Rate Calculations'!$A7),"",'Rate Calculations'!$A7)</f>
        <v xml:space="preserve"> </v>
      </c>
      <c r="M7" t="str">
        <f>IF(ISBLANK('Rate Calculations'!$B7),"",'Rate Calculations'!$B7)</f>
        <v xml:space="preserve">  </v>
      </c>
      <c r="N7" s="44" t="str">
        <f>IF(ISBLANK('Rate Calculations'!$G7),"",'Rate Calculations'!$G7)</f>
        <v/>
      </c>
      <c r="O7" s="45">
        <f>IF(ISBLANK('Rate Calculations'!$H7),"",'Rate Calculations'!$H7)</f>
        <v>1.7500000000000002E-2</v>
      </c>
      <c r="P7" s="44">
        <f>IF(ISBLANK('Rate Calculations'!$I7),"",'Rate Calculations'!$I7)</f>
        <v>0</v>
      </c>
      <c r="Q7" s="45">
        <f>IF(ISBLANK('Rate Calculations'!$J7),"",'Rate Calculations'!$J7)</f>
        <v>3.5000000000000003E-2</v>
      </c>
      <c r="R7" s="44">
        <f>IF(ISBLANK('Rate Calculations'!$K7),"",'Rate Calculations'!$K7)</f>
        <v>0</v>
      </c>
      <c r="S7" s="45">
        <f>IF(ISBLANK('Rate Calculations'!$L7),"",'Rate Calculations'!$L7)</f>
        <v>0</v>
      </c>
      <c r="T7" s="45">
        <f>IF(ISBLANK('Rate Calculations'!$M7),"",'Rate Calculations'!$M7)</f>
        <v>0</v>
      </c>
      <c r="U7" s="24">
        <f>IF(ISBLANK('Rate Calculations'!$N7),"",'Rate Calculations'!$N7)</f>
        <v>0</v>
      </c>
      <c r="V7" s="24">
        <f>IF(ISBLANK('Rate Calculations'!$O7),"",'Rate Calculations'!$O7)</f>
        <v>0</v>
      </c>
      <c r="W7" s="46">
        <f>IF(ISBLANK('Rate Calculations'!$P7),"",'Rate Calculations'!$P7)</f>
        <v>0</v>
      </c>
      <c r="X7" s="24">
        <f>IF(ISBLANK('Rate Calculations'!$Q7),"",'Rate Calculations'!$Q7)</f>
        <v>0</v>
      </c>
      <c r="Y7" s="24">
        <f>IF(ISBLANK('Rate Calculations'!$R7),"",'Rate Calculations'!$R7)</f>
        <v>0</v>
      </c>
      <c r="Z7" s="47" t="e">
        <f>IF(ISBLANK('Rate Calculations'!$S7),"",'Rate Calculations'!$S7)</f>
        <v>#REF!</v>
      </c>
      <c r="AA7" s="47" t="e">
        <f>IF(ISBLANK('Rate Calculations'!$U7),"",'Rate Calculations'!$T7)</f>
        <v>#REF!</v>
      </c>
      <c r="AB7" t="str">
        <f>IF(ISBLANK('Rate Calculations'!$A7),"",'Rate Calculations'!$A7)</f>
        <v xml:space="preserve"> </v>
      </c>
      <c r="AC7" t="str">
        <f>IF(ISBLANK('Rate Calculations'!$B7),"",'Rate Calculations'!$B7)</f>
        <v xml:space="preserve">  </v>
      </c>
      <c r="AD7" s="44">
        <f>IF(ISBLANK('Rate Calculations'!$U7),"",'Rate Calculations'!$U7)</f>
        <v>0</v>
      </c>
      <c r="AE7" s="44">
        <f>IF(ISBLANK('Rate Calculations'!$U7),"",'Rate Calculations'!$U7)</f>
        <v>0</v>
      </c>
      <c r="AF7" s="44">
        <f>IF(ISBLANK('Rate Calculations'!$U7),"",'Rate Calculations'!$U7)</f>
        <v>0</v>
      </c>
      <c r="AG7" s="101">
        <f>IF(ISBLANK('Rate Calculations'!$U7),"",'Rate Calculations'!$U7)</f>
        <v>0</v>
      </c>
      <c r="AH7" s="101">
        <f>IF(ISBLANK('Rate Calculations'!$U7),"",'Rate Calculations'!$U7)</f>
        <v>0</v>
      </c>
      <c r="AI7" s="44">
        <f>IF(ISBLANK('Rate Calculations'!$U7),"",'Rate Calculations'!$U7)</f>
        <v>0</v>
      </c>
      <c r="AJ7" s="44">
        <f>IF(ISBLANK('Rate Calculations'!$U7),"",'Rate Calculations'!$U7)</f>
        <v>0</v>
      </c>
      <c r="AK7" s="101">
        <f>IF(ISBLANK('Rate Calculations'!$U7),"",'Rate Calculations'!$U7)</f>
        <v>0</v>
      </c>
      <c r="AL7" s="44">
        <f>IF(ISBLANK('Rate Calculations'!$U7),"",'Rate Calculations'!$U7)</f>
        <v>0</v>
      </c>
      <c r="AM7" s="44">
        <f>IF(ISBLANK('Rate Calculations'!$U7),"",'Rate Calculations'!$U7)</f>
        <v>0</v>
      </c>
      <c r="AN7" s="44">
        <f>IF(ISBLANK('Rate Calculations'!$U7),"",'Rate Calculations'!$U7)</f>
        <v>0</v>
      </c>
      <c r="AO7" s="44">
        <f>IF(ISBLANK('Rate Calculations'!$U7),"",'Rate Calculations'!$U7)</f>
        <v>0</v>
      </c>
    </row>
    <row r="8" spans="1:41" ht="15" customHeight="1">
      <c r="A8" s="346">
        <v>5</v>
      </c>
      <c r="B8" s="42" t="e">
        <f>IF(ISBLANK('Team Roster - Final'!A6),"",'Team Roster - Final'!A6)</f>
        <v>#REF!</v>
      </c>
      <c r="C8" s="42" t="e">
        <f>IF(ISBLANK('Team Roster - Final'!B6),"",'Team Roster - Final'!B6)</f>
        <v>#REF!</v>
      </c>
      <c r="D8" s="42" t="e">
        <f>IF(ISBLANK('Team Roster - Final'!C6),"",'Team Roster - Final'!C6)</f>
        <v>#REF!</v>
      </c>
      <c r="E8" s="42" t="e">
        <f>IF(ISBLANK('Team Roster - Final'!D6),"",'Team Roster - Final'!D6)</f>
        <v>#REF!</v>
      </c>
      <c r="F8" s="43" t="e">
        <f>IF(ISBLANK('Team Roster - Final'!BL6),"",'Team Roster - Final'!BL6)</f>
        <v>#REF!</v>
      </c>
      <c r="G8" s="43" t="e">
        <f>IF(ISBLANK('Team Roster - Final'!BM6),"",'Team Roster - Final'!BM6)</f>
        <v>#REF!</v>
      </c>
      <c r="H8" s="31" t="e">
        <f>IF(ISBLANK('Team Roster - Final'!E6),"",'Team Roster - Final'!E6)</f>
        <v>#REF!</v>
      </c>
      <c r="I8" s="31" t="e">
        <f>IF(ISBLANK('Team Roster - Final'!G6),"",'Team Roster - Final'!G6)</f>
        <v>#REF!</v>
      </c>
      <c r="J8" s="31" t="e">
        <f>IF(ISBLANK('Team Roster - Final'!I6),"",'Team Roster - Final'!I6)</f>
        <v>#REF!</v>
      </c>
      <c r="L8" t="str">
        <f>IF(ISBLANK('Rate Calculations'!$A8),"",'Rate Calculations'!$A8)</f>
        <v xml:space="preserve"> </v>
      </c>
      <c r="M8" t="str">
        <f>IF(ISBLANK('Rate Calculations'!$B8),"",'Rate Calculations'!$B8)</f>
        <v xml:space="preserve">  </v>
      </c>
      <c r="N8" s="44" t="str">
        <f>IF(ISBLANK('Rate Calculations'!$G8),"",'Rate Calculations'!$G8)</f>
        <v/>
      </c>
      <c r="O8" s="45">
        <f>IF(ISBLANK('Rate Calculations'!$H8),"",'Rate Calculations'!$H8)</f>
        <v>1.7500000000000002E-2</v>
      </c>
      <c r="P8" s="44">
        <f>IF(ISBLANK('Rate Calculations'!$I8),"",'Rate Calculations'!$I8)</f>
        <v>0</v>
      </c>
      <c r="Q8" s="45">
        <f>IF(ISBLANK('Rate Calculations'!$J8),"",'Rate Calculations'!$J8)</f>
        <v>3.5000000000000003E-2</v>
      </c>
      <c r="R8" s="44">
        <f>IF(ISBLANK('Rate Calculations'!$K8),"",'Rate Calculations'!$K8)</f>
        <v>0</v>
      </c>
      <c r="S8" s="45">
        <f>IF(ISBLANK('Rate Calculations'!$L8),"",'Rate Calculations'!$L8)</f>
        <v>0</v>
      </c>
      <c r="T8" s="45">
        <f>IF(ISBLANK('Rate Calculations'!$M8),"",'Rate Calculations'!$M8)</f>
        <v>0</v>
      </c>
      <c r="U8" s="24">
        <f>IF(ISBLANK('Rate Calculations'!$N8),"",'Rate Calculations'!$N8)</f>
        <v>0</v>
      </c>
      <c r="V8" s="24">
        <f>IF(ISBLANK('Rate Calculations'!$O8),"",'Rate Calculations'!$O8)</f>
        <v>0</v>
      </c>
      <c r="W8" s="46">
        <f>IF(ISBLANK('Rate Calculations'!$P8),"",'Rate Calculations'!$P8)</f>
        <v>0</v>
      </c>
      <c r="X8" s="24">
        <f>IF(ISBLANK('Rate Calculations'!$Q8),"",'Rate Calculations'!$Q8)</f>
        <v>0</v>
      </c>
      <c r="Y8" s="24">
        <f>IF(ISBLANK('Rate Calculations'!$R8),"",'Rate Calculations'!$R8)</f>
        <v>0</v>
      </c>
      <c r="Z8" s="47" t="e">
        <f>IF(ISBLANK('Rate Calculations'!$S8),"",'Rate Calculations'!$S8)</f>
        <v>#REF!</v>
      </c>
      <c r="AA8" s="47" t="e">
        <f>IF(ISBLANK('Rate Calculations'!$U8),"",'Rate Calculations'!$T8)</f>
        <v>#REF!</v>
      </c>
      <c r="AB8" t="str">
        <f>IF(ISBLANK('Rate Calculations'!$A8),"",'Rate Calculations'!$A8)</f>
        <v xml:space="preserve"> </v>
      </c>
      <c r="AC8" t="str">
        <f>IF(ISBLANK('Rate Calculations'!$B8),"",'Rate Calculations'!$B8)</f>
        <v xml:space="preserve">  </v>
      </c>
      <c r="AD8" s="44">
        <f>IF(ISBLANK('Rate Calculations'!$U8),"",'Rate Calculations'!$U8)</f>
        <v>0</v>
      </c>
      <c r="AE8" s="44">
        <f>IF(ISBLANK('Rate Calculations'!$U8),"",'Rate Calculations'!$U8)</f>
        <v>0</v>
      </c>
      <c r="AF8" s="44">
        <f>IF(ISBLANK('Rate Calculations'!$U8),"",'Rate Calculations'!$U8)</f>
        <v>0</v>
      </c>
      <c r="AG8" s="101">
        <f>IF(ISBLANK('Rate Calculations'!$U8),"",'Rate Calculations'!$U8)</f>
        <v>0</v>
      </c>
      <c r="AH8" s="101">
        <f>IF(ISBLANK('Rate Calculations'!$U8),"",'Rate Calculations'!$U8)</f>
        <v>0</v>
      </c>
      <c r="AI8" s="44">
        <f>IF(ISBLANK('Rate Calculations'!$U8),"",'Rate Calculations'!$U8)</f>
        <v>0</v>
      </c>
      <c r="AJ8" s="44">
        <f>IF(ISBLANK('Rate Calculations'!$U8),"",'Rate Calculations'!$U8)</f>
        <v>0</v>
      </c>
      <c r="AK8" s="101">
        <f>IF(ISBLANK('Rate Calculations'!$U8),"",'Rate Calculations'!$U8)</f>
        <v>0</v>
      </c>
      <c r="AL8" s="44">
        <f>IF(ISBLANK('Rate Calculations'!$U8),"",'Rate Calculations'!$U8)</f>
        <v>0</v>
      </c>
      <c r="AM8" s="44">
        <f>IF(ISBLANK('Rate Calculations'!$U8),"",'Rate Calculations'!$U8)</f>
        <v>0</v>
      </c>
      <c r="AN8" s="44">
        <f>IF(ISBLANK('Rate Calculations'!$U8),"",'Rate Calculations'!$U8)</f>
        <v>0</v>
      </c>
      <c r="AO8" s="44">
        <f>IF(ISBLANK('Rate Calculations'!$U8),"",'Rate Calculations'!$U8)</f>
        <v>0</v>
      </c>
    </row>
    <row r="9" spans="1:41" ht="15" customHeight="1">
      <c r="A9" s="346">
        <v>6</v>
      </c>
      <c r="B9" s="42" t="e">
        <f>IF(ISBLANK('Team Roster - Final'!A7),"",'Team Roster - Final'!A7)</f>
        <v>#REF!</v>
      </c>
      <c r="C9" s="42" t="e">
        <f>IF(ISBLANK('Team Roster - Final'!B7),"",'Team Roster - Final'!B7)</f>
        <v>#REF!</v>
      </c>
      <c r="D9" s="42" t="e">
        <f>IF(ISBLANK('Team Roster - Final'!C7),"",'Team Roster - Final'!C7)</f>
        <v>#REF!</v>
      </c>
      <c r="E9" s="42" t="e">
        <f>IF(ISBLANK('Team Roster - Final'!D7),"",'Team Roster - Final'!D7)</f>
        <v>#REF!</v>
      </c>
      <c r="F9" s="43" t="e">
        <f>IF(ISBLANK('Team Roster - Final'!BL7),"",'Team Roster - Final'!BL7)</f>
        <v>#REF!</v>
      </c>
      <c r="G9" s="43" t="e">
        <f>IF(ISBLANK('Team Roster - Final'!BM7),"",'Team Roster - Final'!BM7)</f>
        <v>#REF!</v>
      </c>
      <c r="H9" s="31" t="e">
        <f>IF(ISBLANK('Team Roster - Final'!E7),"",'Team Roster - Final'!E7)</f>
        <v>#REF!</v>
      </c>
      <c r="I9" s="31" t="e">
        <f>IF(ISBLANK('Team Roster - Final'!G7),"",'Team Roster - Final'!G7)</f>
        <v>#REF!</v>
      </c>
      <c r="J9" s="31" t="e">
        <f>IF(ISBLANK('Team Roster - Final'!I7),"",'Team Roster - Final'!I7)</f>
        <v>#REF!</v>
      </c>
      <c r="L9" t="str">
        <f>IF(ISBLANK('Rate Calculations'!$A9),"",'Rate Calculations'!$A9)</f>
        <v xml:space="preserve"> </v>
      </c>
      <c r="M9" t="str">
        <f>IF(ISBLANK('Rate Calculations'!$B9),"",'Rate Calculations'!$B9)</f>
        <v xml:space="preserve">  </v>
      </c>
      <c r="N9" s="44" t="str">
        <f>IF(ISBLANK('Rate Calculations'!$G9),"",'Rate Calculations'!$G9)</f>
        <v/>
      </c>
      <c r="O9" s="45">
        <f>IF(ISBLANK('Rate Calculations'!$H9),"",'Rate Calculations'!$H9)</f>
        <v>1.7500000000000002E-2</v>
      </c>
      <c r="P9" s="44">
        <f>IF(ISBLANK('Rate Calculations'!$I9),"",'Rate Calculations'!$I9)</f>
        <v>0</v>
      </c>
      <c r="Q9" s="45">
        <f>IF(ISBLANK('Rate Calculations'!$J9),"",'Rate Calculations'!$J9)</f>
        <v>3.5000000000000003E-2</v>
      </c>
      <c r="R9" s="44">
        <f>IF(ISBLANK('Rate Calculations'!$K9),"",'Rate Calculations'!$K9)</f>
        <v>0</v>
      </c>
      <c r="S9" s="45">
        <f>IF(ISBLANK('Rate Calculations'!$L9),"",'Rate Calculations'!$L9)</f>
        <v>0</v>
      </c>
      <c r="T9" s="45">
        <f>IF(ISBLANK('Rate Calculations'!$M9),"",'Rate Calculations'!$M9)</f>
        <v>0</v>
      </c>
      <c r="U9" s="24">
        <f>IF(ISBLANK('Rate Calculations'!$N9),"",'Rate Calculations'!$N9)</f>
        <v>0</v>
      </c>
      <c r="V9" s="24">
        <f>IF(ISBLANK('Rate Calculations'!$O9),"",'Rate Calculations'!$O9)</f>
        <v>0</v>
      </c>
      <c r="W9" s="46">
        <f>IF(ISBLANK('Rate Calculations'!$P9),"",'Rate Calculations'!$P9)</f>
        <v>0</v>
      </c>
      <c r="X9" s="24">
        <f>IF(ISBLANK('Rate Calculations'!$Q9),"",'Rate Calculations'!$Q9)</f>
        <v>0</v>
      </c>
      <c r="Y9" s="24">
        <f>IF(ISBLANK('Rate Calculations'!$R9),"",'Rate Calculations'!$R9)</f>
        <v>0</v>
      </c>
      <c r="Z9" s="47" t="e">
        <f>IF(ISBLANK('Rate Calculations'!$S9),"",'Rate Calculations'!$S9)</f>
        <v>#REF!</v>
      </c>
      <c r="AA9" s="47" t="e">
        <f>IF(ISBLANK('Rate Calculations'!$U9),"",'Rate Calculations'!$T9)</f>
        <v>#REF!</v>
      </c>
      <c r="AB9" t="str">
        <f>IF(ISBLANK('Rate Calculations'!$A9),"",'Rate Calculations'!$A9)</f>
        <v xml:space="preserve"> </v>
      </c>
      <c r="AC9" t="str">
        <f>IF(ISBLANK('Rate Calculations'!$B9),"",'Rate Calculations'!$B9)</f>
        <v xml:space="preserve">  </v>
      </c>
      <c r="AD9" s="44">
        <f>IF(ISBLANK('Rate Calculations'!$U9),"",'Rate Calculations'!$U9)</f>
        <v>0</v>
      </c>
      <c r="AE9" s="44">
        <f>IF(ISBLANK('Rate Calculations'!$U9),"",'Rate Calculations'!$U9)</f>
        <v>0</v>
      </c>
      <c r="AF9" s="44">
        <f>IF(ISBLANK('Rate Calculations'!$U9),"",'Rate Calculations'!$U9)</f>
        <v>0</v>
      </c>
      <c r="AG9" s="101">
        <f>IF(ISBLANK('Rate Calculations'!$U9),"",'Rate Calculations'!$U9)</f>
        <v>0</v>
      </c>
      <c r="AH9" s="101">
        <f>IF(ISBLANK('Rate Calculations'!$U9),"",'Rate Calculations'!$U9)</f>
        <v>0</v>
      </c>
      <c r="AI9" s="44">
        <f>IF(ISBLANK('Rate Calculations'!$U9),"",'Rate Calculations'!$U9)</f>
        <v>0</v>
      </c>
      <c r="AJ9" s="44">
        <f>IF(ISBLANK('Rate Calculations'!$U9),"",'Rate Calculations'!$U9)</f>
        <v>0</v>
      </c>
      <c r="AK9" s="101">
        <f>IF(ISBLANK('Rate Calculations'!$U9),"",'Rate Calculations'!$U9)</f>
        <v>0</v>
      </c>
      <c r="AL9" s="44">
        <f>IF(ISBLANK('Rate Calculations'!$U9),"",'Rate Calculations'!$U9)</f>
        <v>0</v>
      </c>
      <c r="AM9" s="44">
        <f>IF(ISBLANK('Rate Calculations'!$U9),"",'Rate Calculations'!$U9)</f>
        <v>0</v>
      </c>
      <c r="AN9" s="44">
        <f>IF(ISBLANK('Rate Calculations'!$U9),"",'Rate Calculations'!$U9)</f>
        <v>0</v>
      </c>
      <c r="AO9" s="44">
        <f>IF(ISBLANK('Rate Calculations'!$U9),"",'Rate Calculations'!$U9)</f>
        <v>0</v>
      </c>
    </row>
    <row r="10" spans="1:41" ht="15" customHeight="1">
      <c r="A10" s="346">
        <v>7</v>
      </c>
      <c r="B10" s="42" t="e">
        <f>IF(ISBLANK('Team Roster - Final'!A8),"",'Team Roster - Final'!A8)</f>
        <v>#REF!</v>
      </c>
      <c r="C10" s="42" t="e">
        <f>IF(ISBLANK('Team Roster - Final'!B8),"",'Team Roster - Final'!B8)</f>
        <v>#REF!</v>
      </c>
      <c r="D10" s="42" t="e">
        <f>IF(ISBLANK('Team Roster - Final'!C8),"",'Team Roster - Final'!C8)</f>
        <v>#REF!</v>
      </c>
      <c r="E10" s="42" t="e">
        <f>IF(ISBLANK('Team Roster - Final'!D8),"",'Team Roster - Final'!D8)</f>
        <v>#REF!</v>
      </c>
      <c r="F10" s="43" t="e">
        <f>IF(ISBLANK('Team Roster - Final'!BL8),"",'Team Roster - Final'!BL8)</f>
        <v>#REF!</v>
      </c>
      <c r="G10" s="43" t="e">
        <f>IF(ISBLANK('Team Roster - Final'!BM8),"",'Team Roster - Final'!BM8)</f>
        <v>#REF!</v>
      </c>
      <c r="H10" s="31" t="e">
        <f>IF(ISBLANK('Team Roster - Final'!E8),"",'Team Roster - Final'!E8)</f>
        <v>#REF!</v>
      </c>
      <c r="I10" s="31" t="e">
        <f>IF(ISBLANK('Team Roster - Final'!G8),"",'Team Roster - Final'!G8)</f>
        <v>#REF!</v>
      </c>
      <c r="J10" s="31" t="e">
        <f>IF(ISBLANK('Team Roster - Final'!I8),"",'Team Roster - Final'!I8)</f>
        <v>#REF!</v>
      </c>
      <c r="L10" t="str">
        <f>IF(ISBLANK('Rate Calculations'!$A10),"",'Rate Calculations'!$A10)</f>
        <v xml:space="preserve"> </v>
      </c>
      <c r="M10" t="str">
        <f>IF(ISBLANK('Rate Calculations'!$B10),"",'Rate Calculations'!$B10)</f>
        <v xml:space="preserve">  </v>
      </c>
      <c r="N10" s="44" t="str">
        <f>IF(ISBLANK('Rate Calculations'!$G10),"",'Rate Calculations'!$G10)</f>
        <v/>
      </c>
      <c r="O10" s="45">
        <f>IF(ISBLANK('Rate Calculations'!$H10),"",'Rate Calculations'!$H10)</f>
        <v>1.7500000000000002E-2</v>
      </c>
      <c r="P10" s="44">
        <f>IF(ISBLANK('Rate Calculations'!$I10),"",'Rate Calculations'!$I10)</f>
        <v>0</v>
      </c>
      <c r="Q10" s="45">
        <f>IF(ISBLANK('Rate Calculations'!$J10),"",'Rate Calculations'!$J10)</f>
        <v>3.5000000000000003E-2</v>
      </c>
      <c r="R10" s="44">
        <f>IF(ISBLANK('Rate Calculations'!$K10),"",'Rate Calculations'!$K10)</f>
        <v>0</v>
      </c>
      <c r="S10" s="45">
        <f>IF(ISBLANK('Rate Calculations'!$L10),"",'Rate Calculations'!$L10)</f>
        <v>0</v>
      </c>
      <c r="T10" s="45">
        <f>IF(ISBLANK('Rate Calculations'!$M10),"",'Rate Calculations'!$M10)</f>
        <v>0</v>
      </c>
      <c r="U10" s="24">
        <f>IF(ISBLANK('Rate Calculations'!$N10),"",'Rate Calculations'!$N10)</f>
        <v>0</v>
      </c>
      <c r="V10" s="24">
        <f>IF(ISBLANK('Rate Calculations'!$O10),"",'Rate Calculations'!$O10)</f>
        <v>0</v>
      </c>
      <c r="W10" s="46">
        <f>IF(ISBLANK('Rate Calculations'!$P10),"",'Rate Calculations'!$P10)</f>
        <v>0</v>
      </c>
      <c r="X10" s="24">
        <f>IF(ISBLANK('Rate Calculations'!$Q10),"",'Rate Calculations'!$Q10)</f>
        <v>0</v>
      </c>
      <c r="Y10" s="24">
        <f>IF(ISBLANK('Rate Calculations'!$R10),"",'Rate Calculations'!$R10)</f>
        <v>0</v>
      </c>
      <c r="Z10" s="47" t="e">
        <f>IF(ISBLANK('Rate Calculations'!$S10),"",'Rate Calculations'!$S10)</f>
        <v>#REF!</v>
      </c>
      <c r="AA10" s="47" t="e">
        <f>IF(ISBLANK('Rate Calculations'!$U10),"",'Rate Calculations'!$T10)</f>
        <v>#REF!</v>
      </c>
      <c r="AB10" t="str">
        <f>IF(ISBLANK('Rate Calculations'!$A10),"",'Rate Calculations'!$A10)</f>
        <v xml:space="preserve"> </v>
      </c>
      <c r="AC10" t="str">
        <f>IF(ISBLANK('Rate Calculations'!$B10),"",'Rate Calculations'!$B10)</f>
        <v xml:space="preserve">  </v>
      </c>
      <c r="AD10" s="44">
        <f>IF(ISBLANK('Rate Calculations'!$U10),"",'Rate Calculations'!$U10)</f>
        <v>0</v>
      </c>
      <c r="AE10" s="44">
        <f>IF(ISBLANK('Rate Calculations'!$U10),"",'Rate Calculations'!$U10)</f>
        <v>0</v>
      </c>
      <c r="AF10" s="44">
        <f>IF(ISBLANK('Rate Calculations'!$U10),"",'Rate Calculations'!$U10)</f>
        <v>0</v>
      </c>
      <c r="AG10" s="101">
        <f>IF(ISBLANK('Rate Calculations'!$U10),"",'Rate Calculations'!$U10)</f>
        <v>0</v>
      </c>
      <c r="AH10" s="101">
        <f>IF(ISBLANK('Rate Calculations'!$U10),"",'Rate Calculations'!$U10)</f>
        <v>0</v>
      </c>
      <c r="AI10" s="44">
        <f>IF(ISBLANK('Rate Calculations'!$U10),"",'Rate Calculations'!$U10)</f>
        <v>0</v>
      </c>
      <c r="AJ10" s="44">
        <f>IF(ISBLANK('Rate Calculations'!$U10),"",'Rate Calculations'!$U10)</f>
        <v>0</v>
      </c>
      <c r="AK10" s="101">
        <f>IF(ISBLANK('Rate Calculations'!$U10),"",'Rate Calculations'!$U10)</f>
        <v>0</v>
      </c>
      <c r="AL10" s="44">
        <f>IF(ISBLANK('Rate Calculations'!$U10),"",'Rate Calculations'!$U10)</f>
        <v>0</v>
      </c>
      <c r="AM10" s="44">
        <f>IF(ISBLANK('Rate Calculations'!$U10),"",'Rate Calculations'!$U10)</f>
        <v>0</v>
      </c>
      <c r="AN10" s="44">
        <f>IF(ISBLANK('Rate Calculations'!$U10),"",'Rate Calculations'!$U10)</f>
        <v>0</v>
      </c>
      <c r="AO10" s="44">
        <f>IF(ISBLANK('Rate Calculations'!$U10),"",'Rate Calculations'!$U10)</f>
        <v>0</v>
      </c>
    </row>
    <row r="11" spans="1:41" ht="15" customHeight="1">
      <c r="A11" s="346">
        <v>8</v>
      </c>
      <c r="B11" s="42" t="e">
        <f>IF(ISBLANK('Team Roster - Final'!A9),"",'Team Roster - Final'!A9)</f>
        <v>#REF!</v>
      </c>
      <c r="C11" s="42" t="e">
        <f>IF(ISBLANK('Team Roster - Final'!B9),"",'Team Roster - Final'!B9)</f>
        <v>#REF!</v>
      </c>
      <c r="D11" s="42" t="e">
        <f>IF(ISBLANK('Team Roster - Final'!C9),"",'Team Roster - Final'!C9)</f>
        <v>#REF!</v>
      </c>
      <c r="E11" s="42" t="e">
        <f>IF(ISBLANK('Team Roster - Final'!D9),"",'Team Roster - Final'!D9)</f>
        <v>#REF!</v>
      </c>
      <c r="F11" s="43" t="e">
        <f>IF(ISBLANK('Team Roster - Final'!BL9),"",'Team Roster - Final'!BL9)</f>
        <v>#REF!</v>
      </c>
      <c r="G11" s="43" t="e">
        <f>IF(ISBLANK('Team Roster - Final'!BM9),"",'Team Roster - Final'!BM9)</f>
        <v>#REF!</v>
      </c>
      <c r="H11" s="31" t="e">
        <f>IF(ISBLANK('Team Roster - Final'!E9),"",'Team Roster - Final'!E9)</f>
        <v>#REF!</v>
      </c>
      <c r="I11" s="31" t="e">
        <f>IF(ISBLANK('Team Roster - Final'!G9),"",'Team Roster - Final'!G9)</f>
        <v>#REF!</v>
      </c>
      <c r="J11" s="31" t="e">
        <f>IF(ISBLANK('Team Roster - Final'!I9),"",'Team Roster - Final'!I9)</f>
        <v>#REF!</v>
      </c>
      <c r="L11" t="str">
        <f>IF(ISBLANK('Rate Calculations'!$A11),"",'Rate Calculations'!$A11)</f>
        <v xml:space="preserve"> </v>
      </c>
      <c r="M11" t="str">
        <f>IF(ISBLANK('Rate Calculations'!$B11),"",'Rate Calculations'!$B11)</f>
        <v xml:space="preserve">  </v>
      </c>
      <c r="N11" s="44" t="str">
        <f>IF(ISBLANK('Rate Calculations'!$G11),"",'Rate Calculations'!$G11)</f>
        <v/>
      </c>
      <c r="O11" s="45">
        <f>IF(ISBLANK('Rate Calculations'!$H11),"",'Rate Calculations'!$H11)</f>
        <v>1.7500000000000002E-2</v>
      </c>
      <c r="P11" s="44">
        <f>IF(ISBLANK('Rate Calculations'!$I11),"",'Rate Calculations'!$I11)</f>
        <v>0</v>
      </c>
      <c r="Q11" s="45">
        <f>IF(ISBLANK('Rate Calculations'!$J11),"",'Rate Calculations'!$J11)</f>
        <v>3.5000000000000003E-2</v>
      </c>
      <c r="R11" s="44">
        <f>IF(ISBLANK('Rate Calculations'!$K11),"",'Rate Calculations'!$K11)</f>
        <v>0</v>
      </c>
      <c r="S11" s="45">
        <f>IF(ISBLANK('Rate Calculations'!$L11),"",'Rate Calculations'!$L11)</f>
        <v>0</v>
      </c>
      <c r="T11" s="45">
        <f>IF(ISBLANK('Rate Calculations'!$M11),"",'Rate Calculations'!$M11)</f>
        <v>0</v>
      </c>
      <c r="U11" s="24">
        <f>IF(ISBLANK('Rate Calculations'!$N11),"",'Rate Calculations'!$N11)</f>
        <v>0</v>
      </c>
      <c r="V11" s="24">
        <f>IF(ISBLANK('Rate Calculations'!$O11),"",'Rate Calculations'!$O11)</f>
        <v>0</v>
      </c>
      <c r="W11" s="46">
        <f>IF(ISBLANK('Rate Calculations'!$P11),"",'Rate Calculations'!$P11)</f>
        <v>0</v>
      </c>
      <c r="X11" s="24">
        <f>IF(ISBLANK('Rate Calculations'!$Q11),"",'Rate Calculations'!$Q11)</f>
        <v>0</v>
      </c>
      <c r="Y11" s="24">
        <f>IF(ISBLANK('Rate Calculations'!$R11),"",'Rate Calculations'!$R11)</f>
        <v>0</v>
      </c>
      <c r="Z11" s="47" t="e">
        <f>IF(ISBLANK('Rate Calculations'!$S11),"",'Rate Calculations'!$S11)</f>
        <v>#REF!</v>
      </c>
      <c r="AA11" s="47" t="e">
        <f>IF(ISBLANK('Rate Calculations'!$U11),"",'Rate Calculations'!$T11)</f>
        <v>#REF!</v>
      </c>
      <c r="AB11" t="str">
        <f>IF(ISBLANK('Rate Calculations'!$A11),"",'Rate Calculations'!$A11)</f>
        <v xml:space="preserve"> </v>
      </c>
      <c r="AC11" t="str">
        <f>IF(ISBLANK('Rate Calculations'!$B11),"",'Rate Calculations'!$B11)</f>
        <v xml:space="preserve">  </v>
      </c>
      <c r="AD11" s="44">
        <f>IF(ISBLANK('Rate Calculations'!$U11),"",'Rate Calculations'!$U11)</f>
        <v>0</v>
      </c>
      <c r="AE11" s="44">
        <f>IF(ISBLANK('Rate Calculations'!$U11),"",'Rate Calculations'!$U11)</f>
        <v>0</v>
      </c>
      <c r="AF11" s="44">
        <f>IF(ISBLANK('Rate Calculations'!$U11),"",'Rate Calculations'!$U11)</f>
        <v>0</v>
      </c>
      <c r="AG11" s="101">
        <f>IF(ISBLANK('Rate Calculations'!$U11),"",'Rate Calculations'!$U11)</f>
        <v>0</v>
      </c>
      <c r="AH11" s="101">
        <f>IF(ISBLANK('Rate Calculations'!$U11),"",'Rate Calculations'!$U11)</f>
        <v>0</v>
      </c>
      <c r="AI11" s="44">
        <f>IF(ISBLANK('Rate Calculations'!$U11),"",'Rate Calculations'!$U11)</f>
        <v>0</v>
      </c>
      <c r="AJ11" s="44">
        <f>IF(ISBLANK('Rate Calculations'!$U11),"",'Rate Calculations'!$U11)</f>
        <v>0</v>
      </c>
      <c r="AK11" s="101">
        <f>IF(ISBLANK('Rate Calculations'!$U11),"",'Rate Calculations'!$U11)</f>
        <v>0</v>
      </c>
      <c r="AL11" s="44">
        <f>IF(ISBLANK('Rate Calculations'!$U11),"",'Rate Calculations'!$U11)</f>
        <v>0</v>
      </c>
      <c r="AM11" s="44">
        <f>IF(ISBLANK('Rate Calculations'!$U11),"",'Rate Calculations'!$U11)</f>
        <v>0</v>
      </c>
      <c r="AN11" s="44">
        <f>IF(ISBLANK('Rate Calculations'!$U11),"",'Rate Calculations'!$U11)</f>
        <v>0</v>
      </c>
      <c r="AO11" s="44">
        <f>IF(ISBLANK('Rate Calculations'!$U11),"",'Rate Calculations'!$U11)</f>
        <v>0</v>
      </c>
    </row>
    <row r="12" spans="1:41" ht="15" customHeight="1">
      <c r="A12" s="346">
        <v>9</v>
      </c>
      <c r="B12" s="42" t="e">
        <f>IF(ISBLANK('Team Roster - Final'!A10),"",'Team Roster - Final'!A10)</f>
        <v>#REF!</v>
      </c>
      <c r="C12" s="42" t="e">
        <f>IF(ISBLANK('Team Roster - Final'!B10),"",'Team Roster - Final'!B10)</f>
        <v>#REF!</v>
      </c>
      <c r="D12" s="42" t="e">
        <f>IF(ISBLANK('Team Roster - Final'!C10),"",'Team Roster - Final'!C10)</f>
        <v>#REF!</v>
      </c>
      <c r="E12" s="42" t="e">
        <f>IF(ISBLANK('Team Roster - Final'!D10),"",'Team Roster - Final'!D10)</f>
        <v>#REF!</v>
      </c>
      <c r="F12" s="43" t="e">
        <f>IF(ISBLANK('Team Roster - Final'!BL10),"",'Team Roster - Final'!BL10)</f>
        <v>#REF!</v>
      </c>
      <c r="G12" s="43" t="e">
        <f>IF(ISBLANK('Team Roster - Final'!BM10),"",'Team Roster - Final'!BM10)</f>
        <v>#REF!</v>
      </c>
      <c r="H12" s="31" t="e">
        <f>IF(ISBLANK('Team Roster - Final'!E10),"",'Team Roster - Final'!E10)</f>
        <v>#REF!</v>
      </c>
      <c r="I12" s="31" t="e">
        <f>IF(ISBLANK('Team Roster - Final'!G10),"",'Team Roster - Final'!G10)</f>
        <v>#REF!</v>
      </c>
      <c r="J12" s="31" t="e">
        <f>IF(ISBLANK('Team Roster - Final'!I10),"",'Team Roster - Final'!I10)</f>
        <v>#REF!</v>
      </c>
      <c r="L12" t="str">
        <f>IF(ISBLANK('Rate Calculations'!$A12),"",'Rate Calculations'!$A12)</f>
        <v xml:space="preserve"> </v>
      </c>
      <c r="M12" t="str">
        <f>IF(ISBLANK('Rate Calculations'!$B12),"",'Rate Calculations'!$B12)</f>
        <v xml:space="preserve">  </v>
      </c>
      <c r="N12" s="44" t="str">
        <f>IF(ISBLANK('Rate Calculations'!$G12),"",'Rate Calculations'!$G12)</f>
        <v/>
      </c>
      <c r="O12" s="45">
        <f>IF(ISBLANK('Rate Calculations'!$H12),"",'Rate Calculations'!$H12)</f>
        <v>1.7500000000000002E-2</v>
      </c>
      <c r="P12" s="44">
        <f>IF(ISBLANK('Rate Calculations'!$I12),"",'Rate Calculations'!$I12)</f>
        <v>0</v>
      </c>
      <c r="Q12" s="45">
        <f>IF(ISBLANK('Rate Calculations'!$J12),"",'Rate Calculations'!$J12)</f>
        <v>3.5000000000000003E-2</v>
      </c>
      <c r="R12" s="44">
        <f>IF(ISBLANK('Rate Calculations'!$K12),"",'Rate Calculations'!$K12)</f>
        <v>0</v>
      </c>
      <c r="S12" s="45">
        <f>IF(ISBLANK('Rate Calculations'!$L12),"",'Rate Calculations'!$L12)</f>
        <v>0</v>
      </c>
      <c r="T12" s="45">
        <f>IF(ISBLANK('Rate Calculations'!$M12),"",'Rate Calculations'!$M12)</f>
        <v>0</v>
      </c>
      <c r="U12" s="24">
        <f>IF(ISBLANK('Rate Calculations'!$N12),"",'Rate Calculations'!$N12)</f>
        <v>0</v>
      </c>
      <c r="V12" s="24">
        <f>IF(ISBLANK('Rate Calculations'!$O12),"",'Rate Calculations'!$O12)</f>
        <v>0</v>
      </c>
      <c r="W12" s="46">
        <f>IF(ISBLANK('Rate Calculations'!$P12),"",'Rate Calculations'!$P12)</f>
        <v>0</v>
      </c>
      <c r="X12" s="24">
        <f>IF(ISBLANK('Rate Calculations'!$Q12),"",'Rate Calculations'!$Q12)</f>
        <v>0</v>
      </c>
      <c r="Y12" s="24">
        <f>IF(ISBLANK('Rate Calculations'!$R12),"",'Rate Calculations'!$R12)</f>
        <v>0</v>
      </c>
      <c r="Z12" s="47" t="e">
        <f>IF(ISBLANK('Rate Calculations'!$S12),"",'Rate Calculations'!$S12)</f>
        <v>#REF!</v>
      </c>
      <c r="AA12" s="47" t="e">
        <f>IF(ISBLANK('Rate Calculations'!$U12),"",'Rate Calculations'!$T12)</f>
        <v>#REF!</v>
      </c>
      <c r="AB12" t="str">
        <f>IF(ISBLANK('Rate Calculations'!$A12),"",'Rate Calculations'!$A12)</f>
        <v xml:space="preserve"> </v>
      </c>
      <c r="AC12" t="str">
        <f>IF(ISBLANK('Rate Calculations'!$B12),"",'Rate Calculations'!$B12)</f>
        <v xml:space="preserve">  </v>
      </c>
      <c r="AD12" s="44">
        <f>IF(ISBLANK('Rate Calculations'!$U12),"",'Rate Calculations'!$U12)</f>
        <v>0</v>
      </c>
      <c r="AE12" s="44">
        <f>IF(ISBLANK('Rate Calculations'!$U12),"",'Rate Calculations'!$U12)</f>
        <v>0</v>
      </c>
      <c r="AF12" s="44">
        <f>IF(ISBLANK('Rate Calculations'!$U12),"",'Rate Calculations'!$U12)</f>
        <v>0</v>
      </c>
      <c r="AG12" s="101">
        <f>IF(ISBLANK('Rate Calculations'!$U12),"",'Rate Calculations'!$U12)</f>
        <v>0</v>
      </c>
      <c r="AH12" s="101">
        <f>IF(ISBLANK('Rate Calculations'!$U12),"",'Rate Calculations'!$U12)</f>
        <v>0</v>
      </c>
      <c r="AI12" s="44">
        <f>IF(ISBLANK('Rate Calculations'!$U12),"",'Rate Calculations'!$U12)</f>
        <v>0</v>
      </c>
      <c r="AJ12" s="44">
        <f>IF(ISBLANK('Rate Calculations'!$U12),"",'Rate Calculations'!$U12)</f>
        <v>0</v>
      </c>
      <c r="AK12" s="101">
        <f>IF(ISBLANK('Rate Calculations'!$U12),"",'Rate Calculations'!$U12)</f>
        <v>0</v>
      </c>
      <c r="AL12" s="44">
        <f>IF(ISBLANK('Rate Calculations'!$U12),"",'Rate Calculations'!$U12)</f>
        <v>0</v>
      </c>
      <c r="AM12" s="44">
        <f>IF(ISBLANK('Rate Calculations'!$U12),"",'Rate Calculations'!$U12)</f>
        <v>0</v>
      </c>
      <c r="AN12" s="44">
        <f>IF(ISBLANK('Rate Calculations'!$U12),"",'Rate Calculations'!$U12)</f>
        <v>0</v>
      </c>
      <c r="AO12" s="44">
        <f>IF(ISBLANK('Rate Calculations'!$U12),"",'Rate Calculations'!$U12)</f>
        <v>0</v>
      </c>
    </row>
    <row r="13" spans="1:41" ht="15" customHeight="1">
      <c r="A13" s="346">
        <v>10</v>
      </c>
      <c r="B13" s="42" t="e">
        <f>IF(ISBLANK('Team Roster - Final'!A11),"",'Team Roster - Final'!A11)</f>
        <v>#REF!</v>
      </c>
      <c r="C13" s="42" t="e">
        <f>IF(ISBLANK('Team Roster - Final'!B11),"",'Team Roster - Final'!B11)</f>
        <v>#REF!</v>
      </c>
      <c r="D13" s="42" t="e">
        <f>IF(ISBLANK('Team Roster - Final'!C11),"",'Team Roster - Final'!C11)</f>
        <v>#REF!</v>
      </c>
      <c r="E13" s="42" t="e">
        <f>IF(ISBLANK('Team Roster - Final'!D11),"",'Team Roster - Final'!D11)</f>
        <v>#REF!</v>
      </c>
      <c r="F13" s="43" t="e">
        <f>IF(ISBLANK('Team Roster - Final'!BL11),"",'Team Roster - Final'!BL11)</f>
        <v>#REF!</v>
      </c>
      <c r="G13" s="43" t="e">
        <f>IF(ISBLANK('Team Roster - Final'!BM11),"",'Team Roster - Final'!BM11)</f>
        <v>#REF!</v>
      </c>
      <c r="H13" s="31" t="e">
        <f>IF(ISBLANK('Team Roster - Final'!E11),"",'Team Roster - Final'!E11)</f>
        <v>#REF!</v>
      </c>
      <c r="I13" s="31" t="e">
        <f>IF(ISBLANK('Team Roster - Final'!G11),"",'Team Roster - Final'!G11)</f>
        <v>#REF!</v>
      </c>
      <c r="J13" s="31" t="e">
        <f>IF(ISBLANK('Team Roster - Final'!I11),"",'Team Roster - Final'!I11)</f>
        <v>#REF!</v>
      </c>
      <c r="L13" t="str">
        <f>IF(ISBLANK('Rate Calculations'!$A13),"",'Rate Calculations'!$A13)</f>
        <v xml:space="preserve"> </v>
      </c>
      <c r="M13" t="str">
        <f>IF(ISBLANK('Rate Calculations'!$B13),"",'Rate Calculations'!$B13)</f>
        <v xml:space="preserve">  </v>
      </c>
      <c r="N13" s="44" t="str">
        <f>IF(ISBLANK('Rate Calculations'!$G13),"",'Rate Calculations'!$G13)</f>
        <v/>
      </c>
      <c r="O13" s="45">
        <f>IF(ISBLANK('Rate Calculations'!$H13),"",'Rate Calculations'!$H13)</f>
        <v>1.7500000000000002E-2</v>
      </c>
      <c r="P13" s="44">
        <f>IF(ISBLANK('Rate Calculations'!$I13),"",'Rate Calculations'!$I13)</f>
        <v>0</v>
      </c>
      <c r="Q13" s="45">
        <f>IF(ISBLANK('Rate Calculations'!$J13),"",'Rate Calculations'!$J13)</f>
        <v>3.5000000000000003E-2</v>
      </c>
      <c r="R13" s="44">
        <f>IF(ISBLANK('Rate Calculations'!$K13),"",'Rate Calculations'!$K13)</f>
        <v>0</v>
      </c>
      <c r="S13" s="45">
        <f>IF(ISBLANK('Rate Calculations'!$L13),"",'Rate Calculations'!$L13)</f>
        <v>0</v>
      </c>
      <c r="T13" s="45">
        <f>IF(ISBLANK('Rate Calculations'!$M13),"",'Rate Calculations'!$M13)</f>
        <v>0</v>
      </c>
      <c r="U13" s="24">
        <f>IF(ISBLANK('Rate Calculations'!$N13),"",'Rate Calculations'!$N13)</f>
        <v>0</v>
      </c>
      <c r="V13" s="24">
        <f>IF(ISBLANK('Rate Calculations'!$O13),"",'Rate Calculations'!$O13)</f>
        <v>0</v>
      </c>
      <c r="W13" s="46">
        <f>IF(ISBLANK('Rate Calculations'!$P13),"",'Rate Calculations'!$P13)</f>
        <v>0</v>
      </c>
      <c r="X13" s="24">
        <f>IF(ISBLANK('Rate Calculations'!$Q13),"",'Rate Calculations'!$Q13)</f>
        <v>0</v>
      </c>
      <c r="Y13" s="24">
        <f>IF(ISBLANK('Rate Calculations'!$R13),"",'Rate Calculations'!$R13)</f>
        <v>0</v>
      </c>
      <c r="Z13" s="47" t="e">
        <f>IF(ISBLANK('Rate Calculations'!$S13),"",'Rate Calculations'!$S13)</f>
        <v>#REF!</v>
      </c>
      <c r="AA13" s="47" t="e">
        <f>IF(ISBLANK('Rate Calculations'!$U13),"",'Rate Calculations'!$T13)</f>
        <v>#REF!</v>
      </c>
      <c r="AB13" t="str">
        <f>IF(ISBLANK('Rate Calculations'!$A13),"",'Rate Calculations'!$A13)</f>
        <v xml:space="preserve"> </v>
      </c>
      <c r="AC13" t="str">
        <f>IF(ISBLANK('Rate Calculations'!$B13),"",'Rate Calculations'!$B13)</f>
        <v xml:space="preserve">  </v>
      </c>
      <c r="AD13" s="44">
        <f>IF(ISBLANK('Rate Calculations'!$U13),"",'Rate Calculations'!$U13)</f>
        <v>0</v>
      </c>
      <c r="AE13" s="44">
        <f>IF(ISBLANK('Rate Calculations'!$U13),"",'Rate Calculations'!$U13)</f>
        <v>0</v>
      </c>
      <c r="AF13" s="44">
        <f>IF(ISBLANK('Rate Calculations'!$U13),"",'Rate Calculations'!$U13)</f>
        <v>0</v>
      </c>
      <c r="AG13" s="101">
        <f>IF(ISBLANK('Rate Calculations'!$U13),"",'Rate Calculations'!$U13)</f>
        <v>0</v>
      </c>
      <c r="AH13" s="101">
        <f>IF(ISBLANK('Rate Calculations'!$U13),"",'Rate Calculations'!$U13)</f>
        <v>0</v>
      </c>
      <c r="AI13" s="44">
        <f>IF(ISBLANK('Rate Calculations'!$U13),"",'Rate Calculations'!$U13)</f>
        <v>0</v>
      </c>
      <c r="AJ13" s="44">
        <f>IF(ISBLANK('Rate Calculations'!$U13),"",'Rate Calculations'!$U13)</f>
        <v>0</v>
      </c>
      <c r="AK13" s="101">
        <f>IF(ISBLANK('Rate Calculations'!$U13),"",'Rate Calculations'!$U13)</f>
        <v>0</v>
      </c>
      <c r="AL13" s="44">
        <f>IF(ISBLANK('Rate Calculations'!$U13),"",'Rate Calculations'!$U13)</f>
        <v>0</v>
      </c>
      <c r="AM13" s="44">
        <f>IF(ISBLANK('Rate Calculations'!$U13),"",'Rate Calculations'!$U13)</f>
        <v>0</v>
      </c>
      <c r="AN13" s="44">
        <f>IF(ISBLANK('Rate Calculations'!$U13),"",'Rate Calculations'!$U13)</f>
        <v>0</v>
      </c>
      <c r="AO13" s="44">
        <f>IF(ISBLANK('Rate Calculations'!$U13),"",'Rate Calculations'!$U13)</f>
        <v>0</v>
      </c>
    </row>
    <row r="14" spans="1:41" ht="15" customHeight="1">
      <c r="A14" s="346">
        <v>11</v>
      </c>
      <c r="B14" s="42" t="e">
        <f>IF(ISBLANK('Team Roster - Final'!A12),"",'Team Roster - Final'!A12)</f>
        <v>#REF!</v>
      </c>
      <c r="C14" s="42" t="e">
        <f>IF(ISBLANK('Team Roster - Final'!B12),"",'Team Roster - Final'!B12)</f>
        <v>#REF!</v>
      </c>
      <c r="D14" s="42" t="e">
        <f>IF(ISBLANK('Team Roster - Final'!C12),"",'Team Roster - Final'!C12)</f>
        <v>#REF!</v>
      </c>
      <c r="E14" s="42" t="e">
        <f>IF(ISBLANK('Team Roster - Final'!D12),"",'Team Roster - Final'!D12)</f>
        <v>#REF!</v>
      </c>
      <c r="F14" s="43" t="e">
        <f>IF(ISBLANK('Team Roster - Final'!BL12),"",'Team Roster - Final'!BL12)</f>
        <v>#REF!</v>
      </c>
      <c r="G14" s="43" t="e">
        <f>IF(ISBLANK('Team Roster - Final'!BM12),"",'Team Roster - Final'!BM12)</f>
        <v>#REF!</v>
      </c>
      <c r="H14" s="31" t="e">
        <f>IF(ISBLANK('Team Roster - Final'!E12),"",'Team Roster - Final'!E12)</f>
        <v>#REF!</v>
      </c>
      <c r="I14" s="31" t="e">
        <f>IF(ISBLANK('Team Roster - Final'!G12),"",'Team Roster - Final'!G12)</f>
        <v>#REF!</v>
      </c>
      <c r="J14" s="31" t="e">
        <f>IF(ISBLANK('Team Roster - Final'!I12),"",'Team Roster - Final'!I12)</f>
        <v>#REF!</v>
      </c>
      <c r="L14" t="str">
        <f>IF(ISBLANK('Rate Calculations'!$A14),"",'Rate Calculations'!$A14)</f>
        <v xml:space="preserve"> </v>
      </c>
      <c r="M14" t="str">
        <f>IF(ISBLANK('Rate Calculations'!$B14),"",'Rate Calculations'!$B14)</f>
        <v xml:space="preserve">  </v>
      </c>
      <c r="N14" s="44" t="str">
        <f>IF(ISBLANK('Rate Calculations'!$G14),"",'Rate Calculations'!$G14)</f>
        <v/>
      </c>
      <c r="O14" s="45">
        <f>IF(ISBLANK('Rate Calculations'!$H14),"",'Rate Calculations'!$H14)</f>
        <v>1.7500000000000002E-2</v>
      </c>
      <c r="P14" s="44">
        <f>IF(ISBLANK('Rate Calculations'!$I14),"",'Rate Calculations'!$I14)</f>
        <v>0</v>
      </c>
      <c r="Q14" s="45">
        <f>IF(ISBLANK('Rate Calculations'!$J14),"",'Rate Calculations'!$J14)</f>
        <v>3.5000000000000003E-2</v>
      </c>
      <c r="R14" s="44">
        <f>IF(ISBLANK('Rate Calculations'!$K14),"",'Rate Calculations'!$K14)</f>
        <v>0</v>
      </c>
      <c r="S14" s="45">
        <f>IF(ISBLANK('Rate Calculations'!$L14),"",'Rate Calculations'!$L14)</f>
        <v>0</v>
      </c>
      <c r="T14" s="45">
        <f>IF(ISBLANK('Rate Calculations'!$M14),"",'Rate Calculations'!$M14)</f>
        <v>0</v>
      </c>
      <c r="U14" s="24">
        <f>IF(ISBLANK('Rate Calculations'!$N14),"",'Rate Calculations'!$N14)</f>
        <v>0</v>
      </c>
      <c r="V14" s="24">
        <f>IF(ISBLANK('Rate Calculations'!$O14),"",'Rate Calculations'!$O14)</f>
        <v>0</v>
      </c>
      <c r="W14" s="46">
        <f>IF(ISBLANK('Rate Calculations'!$P14),"",'Rate Calculations'!$P14)</f>
        <v>0</v>
      </c>
      <c r="X14" s="24">
        <f>IF(ISBLANK('Rate Calculations'!$Q14),"",'Rate Calculations'!$Q14)</f>
        <v>0</v>
      </c>
      <c r="Y14" s="24">
        <f>IF(ISBLANK('Rate Calculations'!$R14),"",'Rate Calculations'!$R14)</f>
        <v>0</v>
      </c>
      <c r="Z14" s="47" t="e">
        <f>IF(ISBLANK('Rate Calculations'!$S14),"",'Rate Calculations'!$S14)</f>
        <v>#REF!</v>
      </c>
      <c r="AA14" s="47" t="e">
        <f>IF(ISBLANK('Rate Calculations'!$U14),"",'Rate Calculations'!$T14)</f>
        <v>#REF!</v>
      </c>
      <c r="AB14" t="str">
        <f>IF(ISBLANK('Rate Calculations'!$A14),"",'Rate Calculations'!$A14)</f>
        <v xml:space="preserve"> </v>
      </c>
      <c r="AC14" t="str">
        <f>IF(ISBLANK('Rate Calculations'!$B14),"",'Rate Calculations'!$B14)</f>
        <v xml:space="preserve">  </v>
      </c>
      <c r="AD14" s="44">
        <f>IF(ISBLANK('Rate Calculations'!$U14),"",'Rate Calculations'!$U14)</f>
        <v>0</v>
      </c>
      <c r="AE14" s="44">
        <f>IF(ISBLANK('Rate Calculations'!$U14),"",'Rate Calculations'!$U14)</f>
        <v>0</v>
      </c>
      <c r="AF14" s="44">
        <f>IF(ISBLANK('Rate Calculations'!$U14),"",'Rate Calculations'!$U14)</f>
        <v>0</v>
      </c>
      <c r="AG14" s="101">
        <f>IF(ISBLANK('Rate Calculations'!$U14),"",'Rate Calculations'!$U14)</f>
        <v>0</v>
      </c>
      <c r="AH14" s="101">
        <f>IF(ISBLANK('Rate Calculations'!$U14),"",'Rate Calculations'!$U14)</f>
        <v>0</v>
      </c>
      <c r="AI14" s="44">
        <f>IF(ISBLANK('Rate Calculations'!$U14),"",'Rate Calculations'!$U14)</f>
        <v>0</v>
      </c>
      <c r="AJ14" s="44">
        <f>IF(ISBLANK('Rate Calculations'!$U14),"",'Rate Calculations'!$U14)</f>
        <v>0</v>
      </c>
      <c r="AK14" s="101">
        <f>IF(ISBLANK('Rate Calculations'!$U14),"",'Rate Calculations'!$U14)</f>
        <v>0</v>
      </c>
      <c r="AL14" s="44">
        <f>IF(ISBLANK('Rate Calculations'!$U14),"",'Rate Calculations'!$U14)</f>
        <v>0</v>
      </c>
      <c r="AM14" s="44">
        <f>IF(ISBLANK('Rate Calculations'!$U14),"",'Rate Calculations'!$U14)</f>
        <v>0</v>
      </c>
      <c r="AN14" s="44">
        <f>IF(ISBLANK('Rate Calculations'!$U14),"",'Rate Calculations'!$U14)</f>
        <v>0</v>
      </c>
      <c r="AO14" s="44">
        <f>IF(ISBLANK('Rate Calculations'!$U14),"",'Rate Calculations'!$U14)</f>
        <v>0</v>
      </c>
    </row>
    <row r="15" spans="1:41" ht="15" customHeight="1">
      <c r="A15" s="346">
        <v>12</v>
      </c>
      <c r="B15" s="42" t="e">
        <f>IF(ISBLANK('Team Roster - Final'!A13),"",'Team Roster - Final'!A13)</f>
        <v>#REF!</v>
      </c>
      <c r="C15" s="42" t="e">
        <f>IF(ISBLANK('Team Roster - Final'!B13),"",'Team Roster - Final'!B13)</f>
        <v>#REF!</v>
      </c>
      <c r="D15" s="42" t="e">
        <f>IF(ISBLANK('Team Roster - Final'!C13),"",'Team Roster - Final'!C13)</f>
        <v>#REF!</v>
      </c>
      <c r="E15" s="42" t="e">
        <f>IF(ISBLANK('Team Roster - Final'!D13),"",'Team Roster - Final'!D13)</f>
        <v>#REF!</v>
      </c>
      <c r="F15" s="43" t="e">
        <f>IF(ISBLANK('Team Roster - Final'!BL13),"",'Team Roster - Final'!BL13)</f>
        <v>#REF!</v>
      </c>
      <c r="G15" s="43" t="e">
        <f>IF(ISBLANK('Team Roster - Final'!BM13),"",'Team Roster - Final'!BM13)</f>
        <v>#REF!</v>
      </c>
      <c r="H15" s="31" t="e">
        <f>IF(ISBLANK('Team Roster - Final'!E13),"",'Team Roster - Final'!E13)</f>
        <v>#REF!</v>
      </c>
      <c r="I15" s="31" t="e">
        <f>IF(ISBLANK('Team Roster - Final'!G13),"",'Team Roster - Final'!G13)</f>
        <v>#REF!</v>
      </c>
      <c r="J15" s="31" t="e">
        <f>IF(ISBLANK('Team Roster - Final'!I13),"",'Team Roster - Final'!I13)</f>
        <v>#REF!</v>
      </c>
      <c r="L15" t="str">
        <f>IF(ISBLANK('Rate Calculations'!$A15),"",'Rate Calculations'!$A15)</f>
        <v xml:space="preserve"> </v>
      </c>
      <c r="M15" t="str">
        <f>IF(ISBLANK('Rate Calculations'!$B15),"",'Rate Calculations'!$B15)</f>
        <v xml:space="preserve">  </v>
      </c>
      <c r="N15" s="44" t="str">
        <f>IF(ISBLANK('Rate Calculations'!$G15),"",'Rate Calculations'!$G15)</f>
        <v/>
      </c>
      <c r="O15" s="45">
        <f>IF(ISBLANK('Rate Calculations'!$H15),"",'Rate Calculations'!$H15)</f>
        <v>1.7500000000000002E-2</v>
      </c>
      <c r="P15" s="44">
        <f>IF(ISBLANK('Rate Calculations'!$I15),"",'Rate Calculations'!$I15)</f>
        <v>0</v>
      </c>
      <c r="Q15" s="45">
        <f>IF(ISBLANK('Rate Calculations'!$J15),"",'Rate Calculations'!$J15)</f>
        <v>3.5000000000000003E-2</v>
      </c>
      <c r="R15" s="44">
        <f>IF(ISBLANK('Rate Calculations'!$K15),"",'Rate Calculations'!$K15)</f>
        <v>0</v>
      </c>
      <c r="S15" s="45">
        <f>IF(ISBLANK('Rate Calculations'!$L15),"",'Rate Calculations'!$L15)</f>
        <v>0</v>
      </c>
      <c r="T15" s="45">
        <f>IF(ISBLANK('Rate Calculations'!$M15),"",'Rate Calculations'!$M15)</f>
        <v>0</v>
      </c>
      <c r="U15" s="24">
        <f>IF(ISBLANK('Rate Calculations'!$N15),"",'Rate Calculations'!$N15)</f>
        <v>0</v>
      </c>
      <c r="V15" s="24">
        <f>IF(ISBLANK('Rate Calculations'!$O15),"",'Rate Calculations'!$O15)</f>
        <v>0</v>
      </c>
      <c r="W15" s="46">
        <f>IF(ISBLANK('Rate Calculations'!$P15),"",'Rate Calculations'!$P15)</f>
        <v>0</v>
      </c>
      <c r="X15" s="24">
        <f>IF(ISBLANK('Rate Calculations'!$Q15),"",'Rate Calculations'!$Q15)</f>
        <v>0</v>
      </c>
      <c r="Y15" s="24">
        <f>IF(ISBLANK('Rate Calculations'!$R15),"",'Rate Calculations'!$R15)</f>
        <v>0</v>
      </c>
      <c r="Z15" s="47" t="e">
        <f>IF(ISBLANK('Rate Calculations'!$S15),"",'Rate Calculations'!$S15)</f>
        <v>#REF!</v>
      </c>
      <c r="AA15" s="47" t="e">
        <f>IF(ISBLANK('Rate Calculations'!$U15),"",'Rate Calculations'!$T15)</f>
        <v>#REF!</v>
      </c>
      <c r="AB15" t="str">
        <f>IF(ISBLANK('Rate Calculations'!$A15),"",'Rate Calculations'!$A15)</f>
        <v xml:space="preserve"> </v>
      </c>
      <c r="AC15" t="str">
        <f>IF(ISBLANK('Rate Calculations'!$B15),"",'Rate Calculations'!$B15)</f>
        <v xml:space="preserve">  </v>
      </c>
      <c r="AD15" s="44">
        <f>IF(ISBLANK('Rate Calculations'!$U15),"",'Rate Calculations'!$U15)</f>
        <v>0</v>
      </c>
      <c r="AE15" s="44">
        <f>IF(ISBLANK('Rate Calculations'!$U15),"",'Rate Calculations'!$U15)</f>
        <v>0</v>
      </c>
      <c r="AF15" s="44">
        <f>IF(ISBLANK('Rate Calculations'!$U15),"",'Rate Calculations'!$U15)</f>
        <v>0</v>
      </c>
      <c r="AG15" s="101">
        <f>IF(ISBLANK('Rate Calculations'!$U15),"",'Rate Calculations'!$U15)</f>
        <v>0</v>
      </c>
      <c r="AH15" s="101">
        <f>IF(ISBLANK('Rate Calculations'!$U15),"",'Rate Calculations'!$U15)</f>
        <v>0</v>
      </c>
      <c r="AI15" s="44">
        <f>IF(ISBLANK('Rate Calculations'!$U15),"",'Rate Calculations'!$U15)</f>
        <v>0</v>
      </c>
      <c r="AJ15" s="44">
        <f>IF(ISBLANK('Rate Calculations'!$U15),"",'Rate Calculations'!$U15)</f>
        <v>0</v>
      </c>
      <c r="AK15" s="101">
        <f>IF(ISBLANK('Rate Calculations'!$U15),"",'Rate Calculations'!$U15)</f>
        <v>0</v>
      </c>
      <c r="AL15" s="44">
        <f>IF(ISBLANK('Rate Calculations'!$U15),"",'Rate Calculations'!$U15)</f>
        <v>0</v>
      </c>
      <c r="AM15" s="44">
        <f>IF(ISBLANK('Rate Calculations'!$U15),"",'Rate Calculations'!$U15)</f>
        <v>0</v>
      </c>
      <c r="AN15" s="44">
        <f>IF(ISBLANK('Rate Calculations'!$U15),"",'Rate Calculations'!$U15)</f>
        <v>0</v>
      </c>
      <c r="AO15" s="44">
        <f>IF(ISBLANK('Rate Calculations'!$U15),"",'Rate Calculations'!$U15)</f>
        <v>0</v>
      </c>
    </row>
    <row r="16" spans="1:41" ht="15" customHeight="1">
      <c r="A16" s="346">
        <v>13</v>
      </c>
      <c r="B16" s="42" t="e">
        <f>IF(ISBLANK('Team Roster - Final'!A14),"",'Team Roster - Final'!A14)</f>
        <v>#REF!</v>
      </c>
      <c r="C16" s="42" t="e">
        <f>IF(ISBLANK('Team Roster - Final'!B14),"",'Team Roster - Final'!B14)</f>
        <v>#REF!</v>
      </c>
      <c r="D16" s="42" t="e">
        <f>IF(ISBLANK('Team Roster - Final'!C14),"",'Team Roster - Final'!C14)</f>
        <v>#REF!</v>
      </c>
      <c r="E16" s="42" t="e">
        <f>IF(ISBLANK('Team Roster - Final'!D14),"",'Team Roster - Final'!D14)</f>
        <v>#REF!</v>
      </c>
      <c r="F16" s="43" t="e">
        <f>IF(ISBLANK('Team Roster - Final'!BL14),"",'Team Roster - Final'!BL14)</f>
        <v>#REF!</v>
      </c>
      <c r="G16" s="43" t="e">
        <f>IF(ISBLANK('Team Roster - Final'!BM14),"",'Team Roster - Final'!BM14)</f>
        <v>#REF!</v>
      </c>
      <c r="H16" s="31" t="e">
        <f>IF(ISBLANK('Team Roster - Final'!E14),"",'Team Roster - Final'!E14)</f>
        <v>#REF!</v>
      </c>
      <c r="I16" s="31" t="e">
        <f>IF(ISBLANK('Team Roster - Final'!G14),"",'Team Roster - Final'!G14)</f>
        <v>#REF!</v>
      </c>
      <c r="J16" s="31" t="e">
        <f>IF(ISBLANK('Team Roster - Final'!I14),"",'Team Roster - Final'!I14)</f>
        <v>#REF!</v>
      </c>
      <c r="L16" t="str">
        <f>IF(ISBLANK('Rate Calculations'!$A16),"",'Rate Calculations'!$A16)</f>
        <v xml:space="preserve"> </v>
      </c>
      <c r="M16" t="str">
        <f>IF(ISBLANK('Rate Calculations'!$B16),"",'Rate Calculations'!$B16)</f>
        <v xml:space="preserve">  </v>
      </c>
      <c r="N16" s="44" t="str">
        <f>IF(ISBLANK('Rate Calculations'!$G16),"",'Rate Calculations'!$G16)</f>
        <v/>
      </c>
      <c r="O16" s="45">
        <f>IF(ISBLANK('Rate Calculations'!$H16),"",'Rate Calculations'!$H16)</f>
        <v>1.7500000000000002E-2</v>
      </c>
      <c r="P16" s="44">
        <f>IF(ISBLANK('Rate Calculations'!$I16),"",'Rate Calculations'!$I16)</f>
        <v>0</v>
      </c>
      <c r="Q16" s="45">
        <f>IF(ISBLANK('Rate Calculations'!$J16),"",'Rate Calculations'!$J16)</f>
        <v>3.5000000000000003E-2</v>
      </c>
      <c r="R16" s="44">
        <f>IF(ISBLANK('Rate Calculations'!$K16),"",'Rate Calculations'!$K16)</f>
        <v>0</v>
      </c>
      <c r="S16" s="45">
        <f>IF(ISBLANK('Rate Calculations'!$L16),"",'Rate Calculations'!$L16)</f>
        <v>0</v>
      </c>
      <c r="T16" s="45">
        <f>IF(ISBLANK('Rate Calculations'!$M16),"",'Rate Calculations'!$M16)</f>
        <v>0</v>
      </c>
      <c r="U16" s="24">
        <f>IF(ISBLANK('Rate Calculations'!$N16),"",'Rate Calculations'!$N16)</f>
        <v>0</v>
      </c>
      <c r="V16" s="24">
        <f>IF(ISBLANK('Rate Calculations'!$O16),"",'Rate Calculations'!$O16)</f>
        <v>0</v>
      </c>
      <c r="W16" s="46">
        <f>IF(ISBLANK('Rate Calculations'!$P16),"",'Rate Calculations'!$P16)</f>
        <v>0</v>
      </c>
      <c r="X16" s="24">
        <f>IF(ISBLANK('Rate Calculations'!$Q16),"",'Rate Calculations'!$Q16)</f>
        <v>0</v>
      </c>
      <c r="Y16" s="24">
        <f>IF(ISBLANK('Rate Calculations'!$R16),"",'Rate Calculations'!$R16)</f>
        <v>0</v>
      </c>
      <c r="Z16" s="47" t="e">
        <f>IF(ISBLANK('Rate Calculations'!$S16),"",'Rate Calculations'!$S16)</f>
        <v>#REF!</v>
      </c>
      <c r="AA16" s="47" t="e">
        <f>IF(ISBLANK('Rate Calculations'!$U16),"",'Rate Calculations'!$T16)</f>
        <v>#REF!</v>
      </c>
      <c r="AB16" t="str">
        <f>IF(ISBLANK('Rate Calculations'!$A16),"",'Rate Calculations'!$A16)</f>
        <v xml:space="preserve"> </v>
      </c>
      <c r="AC16" t="str">
        <f>IF(ISBLANK('Rate Calculations'!$B16),"",'Rate Calculations'!$B16)</f>
        <v xml:space="preserve">  </v>
      </c>
      <c r="AD16" s="44">
        <f>IF(ISBLANK('Rate Calculations'!$U16),"",'Rate Calculations'!$U16)</f>
        <v>0</v>
      </c>
      <c r="AE16" s="44">
        <f>IF(ISBLANK('Rate Calculations'!$U16),"",'Rate Calculations'!$U16)</f>
        <v>0</v>
      </c>
      <c r="AF16" s="44">
        <f>IF(ISBLANK('Rate Calculations'!$U16),"",'Rate Calculations'!$U16)</f>
        <v>0</v>
      </c>
      <c r="AG16" s="101">
        <f>IF(ISBLANK('Rate Calculations'!$U16),"",'Rate Calculations'!$U16)</f>
        <v>0</v>
      </c>
      <c r="AH16" s="101">
        <f>IF(ISBLANK('Rate Calculations'!$U16),"",'Rate Calculations'!$U16)</f>
        <v>0</v>
      </c>
      <c r="AI16" s="44">
        <f>IF(ISBLANK('Rate Calculations'!$U16),"",'Rate Calculations'!$U16)</f>
        <v>0</v>
      </c>
      <c r="AJ16" s="44">
        <f>IF(ISBLANK('Rate Calculations'!$U16),"",'Rate Calculations'!$U16)</f>
        <v>0</v>
      </c>
      <c r="AK16" s="101">
        <f>IF(ISBLANK('Rate Calculations'!$U16),"",'Rate Calculations'!$U16)</f>
        <v>0</v>
      </c>
      <c r="AL16" s="44">
        <f>IF(ISBLANK('Rate Calculations'!$U16),"",'Rate Calculations'!$U16)</f>
        <v>0</v>
      </c>
      <c r="AM16" s="44">
        <f>IF(ISBLANK('Rate Calculations'!$U16),"",'Rate Calculations'!$U16)</f>
        <v>0</v>
      </c>
      <c r="AN16" s="44">
        <f>IF(ISBLANK('Rate Calculations'!$U16),"",'Rate Calculations'!$U16)</f>
        <v>0</v>
      </c>
      <c r="AO16" s="44">
        <f>IF(ISBLANK('Rate Calculations'!$U16),"",'Rate Calculations'!$U16)</f>
        <v>0</v>
      </c>
    </row>
    <row r="17" spans="1:41" ht="15" customHeight="1">
      <c r="A17" s="346">
        <v>14</v>
      </c>
      <c r="B17" s="42" t="e">
        <f>IF(ISBLANK('Team Roster - Final'!A15),"",'Team Roster - Final'!A15)</f>
        <v>#REF!</v>
      </c>
      <c r="C17" s="42" t="e">
        <f>IF(ISBLANK('Team Roster - Final'!B15),"",'Team Roster - Final'!B15)</f>
        <v>#REF!</v>
      </c>
      <c r="D17" s="42" t="e">
        <f>IF(ISBLANK('Team Roster - Final'!C15),"",'Team Roster - Final'!C15)</f>
        <v>#REF!</v>
      </c>
      <c r="E17" s="42" t="e">
        <f>IF(ISBLANK('Team Roster - Final'!D15),"",'Team Roster - Final'!D15)</f>
        <v>#REF!</v>
      </c>
      <c r="F17" s="43" t="e">
        <f>IF(ISBLANK('Team Roster - Final'!BL15),"",'Team Roster - Final'!BL15)</f>
        <v>#REF!</v>
      </c>
      <c r="G17" s="43" t="e">
        <f>IF(ISBLANK('Team Roster - Final'!BM15),"",'Team Roster - Final'!BM15)</f>
        <v>#REF!</v>
      </c>
      <c r="H17" s="31" t="e">
        <f>IF(ISBLANK('Team Roster - Final'!E15),"",'Team Roster - Final'!E15)</f>
        <v>#REF!</v>
      </c>
      <c r="I17" s="31" t="e">
        <f>IF(ISBLANK('Team Roster - Final'!G15),"",'Team Roster - Final'!G15)</f>
        <v>#REF!</v>
      </c>
      <c r="J17" s="31" t="e">
        <f>IF(ISBLANK('Team Roster - Final'!I15),"",'Team Roster - Final'!I15)</f>
        <v>#REF!</v>
      </c>
      <c r="L17" t="str">
        <f>IF(ISBLANK('Rate Calculations'!$A17),"",'Rate Calculations'!$A17)</f>
        <v xml:space="preserve"> </v>
      </c>
      <c r="M17" t="str">
        <f>IF(ISBLANK('Rate Calculations'!$B17),"",'Rate Calculations'!$B17)</f>
        <v xml:space="preserve">  </v>
      </c>
      <c r="N17" s="44" t="str">
        <f>IF(ISBLANK('Rate Calculations'!$G17),"",'Rate Calculations'!$G17)</f>
        <v/>
      </c>
      <c r="O17" s="45">
        <f>IF(ISBLANK('Rate Calculations'!$H17),"",'Rate Calculations'!$H17)</f>
        <v>1.7500000000000002E-2</v>
      </c>
      <c r="P17" s="44">
        <f>IF(ISBLANK('Rate Calculations'!$I17),"",'Rate Calculations'!$I17)</f>
        <v>0</v>
      </c>
      <c r="Q17" s="45">
        <f>IF(ISBLANK('Rate Calculations'!$J17),"",'Rate Calculations'!$J17)</f>
        <v>3.5000000000000003E-2</v>
      </c>
      <c r="R17" s="44">
        <f>IF(ISBLANK('Rate Calculations'!$K17),"",'Rate Calculations'!$K17)</f>
        <v>0</v>
      </c>
      <c r="S17" s="45">
        <f>IF(ISBLANK('Rate Calculations'!$L17),"",'Rate Calculations'!$L17)</f>
        <v>0</v>
      </c>
      <c r="T17" s="45">
        <f>IF(ISBLANK('Rate Calculations'!$M17),"",'Rate Calculations'!$M17)</f>
        <v>0</v>
      </c>
      <c r="U17" s="24">
        <f>IF(ISBLANK('Rate Calculations'!$N17),"",'Rate Calculations'!$N17)</f>
        <v>0</v>
      </c>
      <c r="V17" s="24">
        <f>IF(ISBLANK('Rate Calculations'!$O17),"",'Rate Calculations'!$O17)</f>
        <v>0</v>
      </c>
      <c r="W17" s="46">
        <f>IF(ISBLANK('Rate Calculations'!$P17),"",'Rate Calculations'!$P17)</f>
        <v>0</v>
      </c>
      <c r="X17" s="24">
        <f>IF(ISBLANK('Rate Calculations'!$Q17),"",'Rate Calculations'!$Q17)</f>
        <v>0</v>
      </c>
      <c r="Y17" s="24">
        <f>IF(ISBLANK('Rate Calculations'!$R17),"",'Rate Calculations'!$R17)</f>
        <v>0</v>
      </c>
      <c r="Z17" s="47" t="e">
        <f>IF(ISBLANK('Rate Calculations'!$S17),"",'Rate Calculations'!$S17)</f>
        <v>#REF!</v>
      </c>
      <c r="AA17" s="47" t="e">
        <f>IF(ISBLANK('Rate Calculations'!$U17),"",'Rate Calculations'!$T17)</f>
        <v>#REF!</v>
      </c>
      <c r="AB17" t="str">
        <f>IF(ISBLANK('Rate Calculations'!$A17),"",'Rate Calculations'!$A17)</f>
        <v xml:space="preserve"> </v>
      </c>
      <c r="AC17" t="str">
        <f>IF(ISBLANK('Rate Calculations'!$B17),"",'Rate Calculations'!$B17)</f>
        <v xml:space="preserve">  </v>
      </c>
      <c r="AD17" s="44">
        <f>IF(ISBLANK('Rate Calculations'!$U17),"",'Rate Calculations'!$U17)</f>
        <v>0</v>
      </c>
      <c r="AE17" s="44">
        <f>IF(ISBLANK('Rate Calculations'!$U17),"",'Rate Calculations'!$U17)</f>
        <v>0</v>
      </c>
      <c r="AF17" s="44">
        <f>IF(ISBLANK('Rate Calculations'!$U17),"",'Rate Calculations'!$U17)</f>
        <v>0</v>
      </c>
      <c r="AG17" s="101">
        <f>IF(ISBLANK('Rate Calculations'!$U17),"",'Rate Calculations'!$U17)</f>
        <v>0</v>
      </c>
      <c r="AH17" s="101">
        <f>IF(ISBLANK('Rate Calculations'!$U17),"",'Rate Calculations'!$U17)</f>
        <v>0</v>
      </c>
      <c r="AI17" s="44">
        <f>IF(ISBLANK('Rate Calculations'!$U17),"",'Rate Calculations'!$U17)</f>
        <v>0</v>
      </c>
      <c r="AJ17" s="44">
        <f>IF(ISBLANK('Rate Calculations'!$U17),"",'Rate Calculations'!$U17)</f>
        <v>0</v>
      </c>
      <c r="AK17" s="101">
        <f>IF(ISBLANK('Rate Calculations'!$U17),"",'Rate Calculations'!$U17)</f>
        <v>0</v>
      </c>
      <c r="AL17" s="44">
        <f>IF(ISBLANK('Rate Calculations'!$U17),"",'Rate Calculations'!$U17)</f>
        <v>0</v>
      </c>
      <c r="AM17" s="44">
        <f>IF(ISBLANK('Rate Calculations'!$U17),"",'Rate Calculations'!$U17)</f>
        <v>0</v>
      </c>
      <c r="AN17" s="44">
        <f>IF(ISBLANK('Rate Calculations'!$U17),"",'Rate Calculations'!$U17)</f>
        <v>0</v>
      </c>
      <c r="AO17" s="44">
        <f>IF(ISBLANK('Rate Calculations'!$U17),"",'Rate Calculations'!$U17)</f>
        <v>0</v>
      </c>
    </row>
    <row r="18" spans="1:41" ht="15" customHeight="1">
      <c r="A18" s="346">
        <v>15</v>
      </c>
      <c r="B18" s="42" t="e">
        <f>IF(ISBLANK('Team Roster - Final'!A16),"",'Team Roster - Final'!A16)</f>
        <v>#REF!</v>
      </c>
      <c r="C18" s="42" t="e">
        <f>IF(ISBLANK('Team Roster - Final'!B16),"",'Team Roster - Final'!B16)</f>
        <v>#REF!</v>
      </c>
      <c r="D18" s="42" t="e">
        <f>IF(ISBLANK('Team Roster - Final'!C16),"",'Team Roster - Final'!C16)</f>
        <v>#REF!</v>
      </c>
      <c r="E18" s="42" t="e">
        <f>IF(ISBLANK('Team Roster - Final'!D16),"",'Team Roster - Final'!D16)</f>
        <v>#REF!</v>
      </c>
      <c r="F18" s="43" t="e">
        <f>IF(ISBLANK('Team Roster - Final'!BL16),"",'Team Roster - Final'!BL16)</f>
        <v>#REF!</v>
      </c>
      <c r="G18" s="43" t="e">
        <f>IF(ISBLANK('Team Roster - Final'!BM16),"",'Team Roster - Final'!BM16)</f>
        <v>#REF!</v>
      </c>
      <c r="H18" s="31" t="e">
        <f>IF(ISBLANK('Team Roster - Final'!E16),"",'Team Roster - Final'!E16)</f>
        <v>#REF!</v>
      </c>
      <c r="I18" s="31" t="e">
        <f>IF(ISBLANK('Team Roster - Final'!G16),"",'Team Roster - Final'!G16)</f>
        <v>#REF!</v>
      </c>
      <c r="J18" s="31" t="e">
        <f>IF(ISBLANK('Team Roster - Final'!I16),"",'Team Roster - Final'!I16)</f>
        <v>#REF!</v>
      </c>
      <c r="L18" t="str">
        <f>IF(ISBLANK('Rate Calculations'!$A18),"",'Rate Calculations'!$A18)</f>
        <v xml:space="preserve"> </v>
      </c>
      <c r="M18" t="str">
        <f>IF(ISBLANK('Rate Calculations'!$B18),"",'Rate Calculations'!$B18)</f>
        <v xml:space="preserve">  </v>
      </c>
      <c r="N18" s="44" t="str">
        <f>IF(ISBLANK('Rate Calculations'!$G18),"",'Rate Calculations'!$G18)</f>
        <v/>
      </c>
      <c r="O18" s="45">
        <f>IF(ISBLANK('Rate Calculations'!$H18),"",'Rate Calculations'!$H18)</f>
        <v>1.7500000000000002E-2</v>
      </c>
      <c r="P18" s="44">
        <f>IF(ISBLANK('Rate Calculations'!$I18),"",'Rate Calculations'!$I18)</f>
        <v>0</v>
      </c>
      <c r="Q18" s="45">
        <f>IF(ISBLANK('Rate Calculations'!$J18),"",'Rate Calculations'!$J18)</f>
        <v>3.5000000000000003E-2</v>
      </c>
      <c r="R18" s="44">
        <f>IF(ISBLANK('Rate Calculations'!$K18),"",'Rate Calculations'!$K18)</f>
        <v>0</v>
      </c>
      <c r="S18" s="45">
        <f>IF(ISBLANK('Rate Calculations'!$L18),"",'Rate Calculations'!$L18)</f>
        <v>0</v>
      </c>
      <c r="T18" s="45">
        <f>IF(ISBLANK('Rate Calculations'!$M18),"",'Rate Calculations'!$M18)</f>
        <v>0</v>
      </c>
      <c r="U18" s="24">
        <f>IF(ISBLANK('Rate Calculations'!$N18),"",'Rate Calculations'!$N18)</f>
        <v>0</v>
      </c>
      <c r="V18" s="24">
        <f>IF(ISBLANK('Rate Calculations'!$O18),"",'Rate Calculations'!$O18)</f>
        <v>0</v>
      </c>
      <c r="W18" s="46">
        <f>IF(ISBLANK('Rate Calculations'!$P18),"",'Rate Calculations'!$P18)</f>
        <v>0</v>
      </c>
      <c r="X18" s="24">
        <f>IF(ISBLANK('Rate Calculations'!$Q18),"",'Rate Calculations'!$Q18)</f>
        <v>0</v>
      </c>
      <c r="Y18" s="24">
        <f>IF(ISBLANK('Rate Calculations'!$R18),"",'Rate Calculations'!$R18)</f>
        <v>0</v>
      </c>
      <c r="Z18" s="47" t="e">
        <f>IF(ISBLANK('Rate Calculations'!$S18),"",'Rate Calculations'!$S18)</f>
        <v>#REF!</v>
      </c>
      <c r="AA18" s="47" t="e">
        <f>IF(ISBLANK('Rate Calculations'!$U18),"",'Rate Calculations'!$T18)</f>
        <v>#REF!</v>
      </c>
      <c r="AB18" t="str">
        <f>IF(ISBLANK('Rate Calculations'!$A18),"",'Rate Calculations'!$A18)</f>
        <v xml:space="preserve"> </v>
      </c>
      <c r="AC18" t="str">
        <f>IF(ISBLANK('Rate Calculations'!$B18),"",'Rate Calculations'!$B18)</f>
        <v xml:space="preserve">  </v>
      </c>
      <c r="AD18" s="44">
        <f>IF(ISBLANK('Rate Calculations'!$U18),"",'Rate Calculations'!$U18)</f>
        <v>0</v>
      </c>
      <c r="AE18" s="44">
        <f>IF(ISBLANK('Rate Calculations'!$U18),"",'Rate Calculations'!$U18)</f>
        <v>0</v>
      </c>
      <c r="AF18" s="44">
        <f>IF(ISBLANK('Rate Calculations'!$U18),"",'Rate Calculations'!$U18)</f>
        <v>0</v>
      </c>
      <c r="AG18" s="101">
        <f>IF(ISBLANK('Rate Calculations'!$U18),"",'Rate Calculations'!$U18)</f>
        <v>0</v>
      </c>
      <c r="AH18" s="101">
        <f>IF(ISBLANK('Rate Calculations'!$U18),"",'Rate Calculations'!$U18)</f>
        <v>0</v>
      </c>
      <c r="AI18" s="44">
        <f>IF(ISBLANK('Rate Calculations'!$U18),"",'Rate Calculations'!$U18)</f>
        <v>0</v>
      </c>
      <c r="AJ18" s="44">
        <f>IF(ISBLANK('Rate Calculations'!$U18),"",'Rate Calculations'!$U18)</f>
        <v>0</v>
      </c>
      <c r="AK18" s="101">
        <f>IF(ISBLANK('Rate Calculations'!$U18),"",'Rate Calculations'!$U18)</f>
        <v>0</v>
      </c>
      <c r="AL18" s="44">
        <f>IF(ISBLANK('Rate Calculations'!$U18),"",'Rate Calculations'!$U18)</f>
        <v>0</v>
      </c>
      <c r="AM18" s="44">
        <f>IF(ISBLANK('Rate Calculations'!$U18),"",'Rate Calculations'!$U18)</f>
        <v>0</v>
      </c>
      <c r="AN18" s="44">
        <f>IF(ISBLANK('Rate Calculations'!$U18),"",'Rate Calculations'!$U18)</f>
        <v>0</v>
      </c>
      <c r="AO18" s="44">
        <f>IF(ISBLANK('Rate Calculations'!$U18),"",'Rate Calculations'!$U18)</f>
        <v>0</v>
      </c>
    </row>
    <row r="19" spans="1:41" ht="15" customHeight="1">
      <c r="A19" s="346">
        <v>16</v>
      </c>
      <c r="B19" s="42" t="e">
        <f>IF(ISBLANK('Team Roster - Final'!A17),"",'Team Roster - Final'!A17)</f>
        <v>#REF!</v>
      </c>
      <c r="C19" s="42" t="e">
        <f>IF(ISBLANK('Team Roster - Final'!B17),"",'Team Roster - Final'!B17)</f>
        <v>#REF!</v>
      </c>
      <c r="D19" s="42" t="e">
        <f>IF(ISBLANK('Team Roster - Final'!C17),"",'Team Roster - Final'!C17)</f>
        <v>#REF!</v>
      </c>
      <c r="E19" s="42" t="e">
        <f>IF(ISBLANK('Team Roster - Final'!D17),"",'Team Roster - Final'!D17)</f>
        <v>#REF!</v>
      </c>
      <c r="F19" s="43" t="e">
        <f>IF(ISBLANK('Team Roster - Final'!BL17),"",'Team Roster - Final'!BL17)</f>
        <v>#REF!</v>
      </c>
      <c r="G19" s="43" t="e">
        <f>IF(ISBLANK('Team Roster - Final'!BM17),"",'Team Roster - Final'!BM17)</f>
        <v>#REF!</v>
      </c>
      <c r="H19" s="31" t="e">
        <f>IF(ISBLANK('Team Roster - Final'!E17),"",'Team Roster - Final'!E17)</f>
        <v>#REF!</v>
      </c>
      <c r="I19" s="31" t="e">
        <f>IF(ISBLANK('Team Roster - Final'!G17),"",'Team Roster - Final'!G17)</f>
        <v>#REF!</v>
      </c>
      <c r="J19" s="31" t="e">
        <f>IF(ISBLANK('Team Roster - Final'!I17),"",'Team Roster - Final'!I17)</f>
        <v>#REF!</v>
      </c>
      <c r="L19" t="str">
        <f>IF(ISBLANK('Rate Calculations'!$A19),"",'Rate Calculations'!$A19)</f>
        <v xml:space="preserve"> </v>
      </c>
      <c r="M19" t="str">
        <f>IF(ISBLANK('Rate Calculations'!$B19),"",'Rate Calculations'!$B19)</f>
        <v xml:space="preserve">  </v>
      </c>
      <c r="N19" s="44" t="str">
        <f>IF(ISBLANK('Rate Calculations'!$G19),"",'Rate Calculations'!$G19)</f>
        <v/>
      </c>
      <c r="O19" s="45">
        <f>IF(ISBLANK('Rate Calculations'!$H19),"",'Rate Calculations'!$H19)</f>
        <v>1.7500000000000002E-2</v>
      </c>
      <c r="P19" s="44">
        <f>IF(ISBLANK('Rate Calculations'!$I19),"",'Rate Calculations'!$I19)</f>
        <v>0</v>
      </c>
      <c r="Q19" s="45">
        <f>IF(ISBLANK('Rate Calculations'!$J19),"",'Rate Calculations'!$J19)</f>
        <v>3.5000000000000003E-2</v>
      </c>
      <c r="R19" s="44">
        <f>IF(ISBLANK('Rate Calculations'!$K19),"",'Rate Calculations'!$K19)</f>
        <v>0</v>
      </c>
      <c r="S19" s="45">
        <f>IF(ISBLANK('Rate Calculations'!$L19),"",'Rate Calculations'!$L19)</f>
        <v>0</v>
      </c>
      <c r="T19" s="45">
        <f>IF(ISBLANK('Rate Calculations'!$M19),"",'Rate Calculations'!$M19)</f>
        <v>0</v>
      </c>
      <c r="U19" s="24">
        <f>IF(ISBLANK('Rate Calculations'!$N19),"",'Rate Calculations'!$N19)</f>
        <v>0</v>
      </c>
      <c r="V19" s="24">
        <f>IF(ISBLANK('Rate Calculations'!$O19),"",'Rate Calculations'!$O19)</f>
        <v>0</v>
      </c>
      <c r="W19" s="46">
        <f>IF(ISBLANK('Rate Calculations'!$P19),"",'Rate Calculations'!$P19)</f>
        <v>0</v>
      </c>
      <c r="X19" s="24">
        <f>IF(ISBLANK('Rate Calculations'!$Q19),"",'Rate Calculations'!$Q19)</f>
        <v>0</v>
      </c>
      <c r="Y19" s="24">
        <f>IF(ISBLANK('Rate Calculations'!$R19),"",'Rate Calculations'!$R19)</f>
        <v>0</v>
      </c>
      <c r="Z19" s="47" t="e">
        <f>IF(ISBLANK('Rate Calculations'!$S19),"",'Rate Calculations'!$S19)</f>
        <v>#REF!</v>
      </c>
      <c r="AA19" s="47" t="e">
        <f>IF(ISBLANK('Rate Calculations'!$U19),"",'Rate Calculations'!$T19)</f>
        <v>#REF!</v>
      </c>
      <c r="AB19" t="str">
        <f>IF(ISBLANK('Rate Calculations'!$A19),"",'Rate Calculations'!$A19)</f>
        <v xml:space="preserve"> </v>
      </c>
      <c r="AC19" t="str">
        <f>IF(ISBLANK('Rate Calculations'!$B19),"",'Rate Calculations'!$B19)</f>
        <v xml:space="preserve">  </v>
      </c>
      <c r="AD19" s="44">
        <f>IF(ISBLANK('Rate Calculations'!$U19),"",'Rate Calculations'!$U19)</f>
        <v>0</v>
      </c>
      <c r="AE19" s="44">
        <f>IF(ISBLANK('Rate Calculations'!$U19),"",'Rate Calculations'!$U19)</f>
        <v>0</v>
      </c>
      <c r="AF19" s="44">
        <f>IF(ISBLANK('Rate Calculations'!$U19),"",'Rate Calculations'!$U19)</f>
        <v>0</v>
      </c>
      <c r="AG19" s="101">
        <f>IF(ISBLANK('Rate Calculations'!$U19),"",'Rate Calculations'!$U19)</f>
        <v>0</v>
      </c>
      <c r="AH19" s="101">
        <f>IF(ISBLANK('Rate Calculations'!$U19),"",'Rate Calculations'!$U19)</f>
        <v>0</v>
      </c>
      <c r="AI19" s="44">
        <f>IF(ISBLANK('Rate Calculations'!$U19),"",'Rate Calculations'!$U19)</f>
        <v>0</v>
      </c>
      <c r="AJ19" s="44">
        <f>IF(ISBLANK('Rate Calculations'!$U19),"",'Rate Calculations'!$U19)</f>
        <v>0</v>
      </c>
      <c r="AK19" s="101">
        <f>IF(ISBLANK('Rate Calculations'!$U19),"",'Rate Calculations'!$U19)</f>
        <v>0</v>
      </c>
      <c r="AL19" s="44">
        <f>IF(ISBLANK('Rate Calculations'!$U19),"",'Rate Calculations'!$U19)</f>
        <v>0</v>
      </c>
      <c r="AM19" s="44">
        <f>IF(ISBLANK('Rate Calculations'!$U19),"",'Rate Calculations'!$U19)</f>
        <v>0</v>
      </c>
      <c r="AN19" s="44">
        <f>IF(ISBLANK('Rate Calculations'!$U19),"",'Rate Calculations'!$U19)</f>
        <v>0</v>
      </c>
      <c r="AO19" s="44">
        <f>IF(ISBLANK('Rate Calculations'!$U19),"",'Rate Calculations'!$U19)</f>
        <v>0</v>
      </c>
    </row>
    <row r="20" spans="1:41" ht="15" customHeight="1">
      <c r="A20" s="346">
        <v>17</v>
      </c>
      <c r="B20" s="42" t="e">
        <f>IF(ISBLANK('Team Roster - Final'!A18),"",'Team Roster - Final'!A18)</f>
        <v>#REF!</v>
      </c>
      <c r="C20" s="42" t="e">
        <f>IF(ISBLANK('Team Roster - Final'!B18),"",'Team Roster - Final'!B18)</f>
        <v>#REF!</v>
      </c>
      <c r="D20" s="42" t="e">
        <f>IF(ISBLANK('Team Roster - Final'!C18),"",'Team Roster - Final'!C18)</f>
        <v>#REF!</v>
      </c>
      <c r="E20" s="42" t="e">
        <f>IF(ISBLANK('Team Roster - Final'!D18),"",'Team Roster - Final'!D18)</f>
        <v>#REF!</v>
      </c>
      <c r="F20" s="43" t="e">
        <f>IF(ISBLANK('Team Roster - Final'!BL18),"",'Team Roster - Final'!BL18)</f>
        <v>#REF!</v>
      </c>
      <c r="G20" s="43" t="e">
        <f>IF(ISBLANK('Team Roster - Final'!BM18),"",'Team Roster - Final'!BM18)</f>
        <v>#REF!</v>
      </c>
      <c r="H20" s="31" t="e">
        <f>IF(ISBLANK('Team Roster - Final'!E18),"",'Team Roster - Final'!E18)</f>
        <v>#REF!</v>
      </c>
      <c r="I20" s="31" t="e">
        <f>IF(ISBLANK('Team Roster - Final'!G18),"",'Team Roster - Final'!G18)</f>
        <v>#REF!</v>
      </c>
      <c r="J20" s="31" t="e">
        <f>IF(ISBLANK('Team Roster - Final'!I18),"",'Team Roster - Final'!I18)</f>
        <v>#REF!</v>
      </c>
      <c r="L20" t="str">
        <f>IF(ISBLANK('Rate Calculations'!$A20),"",'Rate Calculations'!$A20)</f>
        <v xml:space="preserve"> </v>
      </c>
      <c r="M20" t="str">
        <f>IF(ISBLANK('Rate Calculations'!$B20),"",'Rate Calculations'!$B20)</f>
        <v xml:space="preserve">  </v>
      </c>
      <c r="N20" s="44" t="str">
        <f>IF(ISBLANK('Rate Calculations'!$G20),"",'Rate Calculations'!$G20)</f>
        <v/>
      </c>
      <c r="O20" s="45">
        <f>IF(ISBLANK('Rate Calculations'!$H20),"",'Rate Calculations'!$H20)</f>
        <v>1.7500000000000002E-2</v>
      </c>
      <c r="P20" s="44">
        <f>IF(ISBLANK('Rate Calculations'!$I20),"",'Rate Calculations'!$I20)</f>
        <v>0</v>
      </c>
      <c r="Q20" s="45">
        <f>IF(ISBLANK('Rate Calculations'!$J20),"",'Rate Calculations'!$J20)</f>
        <v>3.5000000000000003E-2</v>
      </c>
      <c r="R20" s="44">
        <f>IF(ISBLANK('Rate Calculations'!$K20),"",'Rate Calculations'!$K20)</f>
        <v>0</v>
      </c>
      <c r="S20" s="45">
        <f>IF(ISBLANK('Rate Calculations'!$L20),"",'Rate Calculations'!$L20)</f>
        <v>0</v>
      </c>
      <c r="T20" s="45">
        <f>IF(ISBLANK('Rate Calculations'!$M20),"",'Rate Calculations'!$M20)</f>
        <v>0</v>
      </c>
      <c r="U20" s="24">
        <f>IF(ISBLANK('Rate Calculations'!$N20),"",'Rate Calculations'!$N20)</f>
        <v>0</v>
      </c>
      <c r="V20" s="24">
        <f>IF(ISBLANK('Rate Calculations'!$O20),"",'Rate Calculations'!$O20)</f>
        <v>0</v>
      </c>
      <c r="W20" s="46">
        <f>IF(ISBLANK('Rate Calculations'!$P20),"",'Rate Calculations'!$P20)</f>
        <v>0</v>
      </c>
      <c r="X20" s="24">
        <f>IF(ISBLANK('Rate Calculations'!$Q20),"",'Rate Calculations'!$Q20)</f>
        <v>0</v>
      </c>
      <c r="Y20" s="24">
        <f>IF(ISBLANK('Rate Calculations'!$R20),"",'Rate Calculations'!$R20)</f>
        <v>0</v>
      </c>
      <c r="Z20" s="47" t="e">
        <f>IF(ISBLANK('Rate Calculations'!$S20),"",'Rate Calculations'!$S20)</f>
        <v>#REF!</v>
      </c>
      <c r="AA20" s="47" t="e">
        <f>IF(ISBLANK('Rate Calculations'!$U20),"",'Rate Calculations'!$T20)</f>
        <v>#REF!</v>
      </c>
      <c r="AB20" t="str">
        <f>IF(ISBLANK('Rate Calculations'!$A20),"",'Rate Calculations'!$A20)</f>
        <v xml:space="preserve"> </v>
      </c>
      <c r="AC20" t="str">
        <f>IF(ISBLANK('Rate Calculations'!$B20),"",'Rate Calculations'!$B20)</f>
        <v xml:space="preserve">  </v>
      </c>
      <c r="AD20" s="44">
        <f>IF(ISBLANK('Rate Calculations'!$U20),"",'Rate Calculations'!$U20)</f>
        <v>0</v>
      </c>
      <c r="AE20" s="44">
        <f>IF(ISBLANK('Rate Calculations'!$U20),"",'Rate Calculations'!$U20)</f>
        <v>0</v>
      </c>
      <c r="AF20" s="44">
        <f>IF(ISBLANK('Rate Calculations'!$U20),"",'Rate Calculations'!$U20)</f>
        <v>0</v>
      </c>
      <c r="AG20" s="101">
        <f>IF(ISBLANK('Rate Calculations'!$U20),"",'Rate Calculations'!$U20)</f>
        <v>0</v>
      </c>
      <c r="AH20" s="101">
        <f>IF(ISBLANK('Rate Calculations'!$U20),"",'Rate Calculations'!$U20)</f>
        <v>0</v>
      </c>
      <c r="AI20" s="44">
        <f>IF(ISBLANK('Rate Calculations'!$U20),"",'Rate Calculations'!$U20)</f>
        <v>0</v>
      </c>
      <c r="AJ20" s="44">
        <f>IF(ISBLANK('Rate Calculations'!$U20),"",'Rate Calculations'!$U20)</f>
        <v>0</v>
      </c>
      <c r="AK20" s="101">
        <f>IF(ISBLANK('Rate Calculations'!$U20),"",'Rate Calculations'!$U20)</f>
        <v>0</v>
      </c>
      <c r="AL20" s="44">
        <f>IF(ISBLANK('Rate Calculations'!$U20),"",'Rate Calculations'!$U20)</f>
        <v>0</v>
      </c>
      <c r="AM20" s="44">
        <f>IF(ISBLANK('Rate Calculations'!$U20),"",'Rate Calculations'!$U20)</f>
        <v>0</v>
      </c>
      <c r="AN20" s="44">
        <f>IF(ISBLANK('Rate Calculations'!$U20),"",'Rate Calculations'!$U20)</f>
        <v>0</v>
      </c>
      <c r="AO20" s="44">
        <f>IF(ISBLANK('Rate Calculations'!$U20),"",'Rate Calculations'!$U20)</f>
        <v>0</v>
      </c>
    </row>
    <row r="21" spans="1:41" ht="15" customHeight="1">
      <c r="A21" s="346">
        <v>18</v>
      </c>
      <c r="B21" s="42" t="e">
        <f>IF(ISBLANK('Team Roster - Final'!A19),"",'Team Roster - Final'!A19)</f>
        <v>#REF!</v>
      </c>
      <c r="C21" s="42" t="e">
        <f>IF(ISBLANK('Team Roster - Final'!B19),"",'Team Roster - Final'!B19)</f>
        <v>#REF!</v>
      </c>
      <c r="D21" s="42" t="e">
        <f>IF(ISBLANK('Team Roster - Final'!C19),"",'Team Roster - Final'!C19)</f>
        <v>#REF!</v>
      </c>
      <c r="E21" s="42" t="e">
        <f>IF(ISBLANK('Team Roster - Final'!D19),"",'Team Roster - Final'!D19)</f>
        <v>#REF!</v>
      </c>
      <c r="F21" s="43" t="e">
        <f>IF(ISBLANK('Team Roster - Final'!BL19),"",'Team Roster - Final'!BL19)</f>
        <v>#REF!</v>
      </c>
      <c r="G21" s="43" t="e">
        <f>IF(ISBLANK('Team Roster - Final'!BM19),"",'Team Roster - Final'!BM19)</f>
        <v>#REF!</v>
      </c>
      <c r="H21" s="31" t="e">
        <f>IF(ISBLANK('Team Roster - Final'!E19),"",'Team Roster - Final'!E19)</f>
        <v>#REF!</v>
      </c>
      <c r="I21" s="31" t="e">
        <f>IF(ISBLANK('Team Roster - Final'!G19),"",'Team Roster - Final'!G19)</f>
        <v>#REF!</v>
      </c>
      <c r="J21" s="31" t="e">
        <f>IF(ISBLANK('Team Roster - Final'!I19),"",'Team Roster - Final'!I19)</f>
        <v>#REF!</v>
      </c>
      <c r="L21" t="str">
        <f>IF(ISBLANK('Rate Calculations'!$A21),"",'Rate Calculations'!$A21)</f>
        <v xml:space="preserve"> </v>
      </c>
      <c r="M21" t="str">
        <f>IF(ISBLANK('Rate Calculations'!$B21),"",'Rate Calculations'!$B21)</f>
        <v xml:space="preserve">  </v>
      </c>
      <c r="N21" s="44" t="str">
        <f>IF(ISBLANK('Rate Calculations'!$G21),"",'Rate Calculations'!$G21)</f>
        <v/>
      </c>
      <c r="O21" s="45">
        <f>IF(ISBLANK('Rate Calculations'!$H21),"",'Rate Calculations'!$H21)</f>
        <v>1.7500000000000002E-2</v>
      </c>
      <c r="P21" s="44">
        <f>IF(ISBLANK('Rate Calculations'!$I21),"",'Rate Calculations'!$I21)</f>
        <v>0</v>
      </c>
      <c r="Q21" s="45">
        <f>IF(ISBLANK('Rate Calculations'!$J21),"",'Rate Calculations'!$J21)</f>
        <v>3.5000000000000003E-2</v>
      </c>
      <c r="R21" s="44">
        <f>IF(ISBLANK('Rate Calculations'!$K21),"",'Rate Calculations'!$K21)</f>
        <v>0</v>
      </c>
      <c r="S21" s="45">
        <f>IF(ISBLANK('Rate Calculations'!$L21),"",'Rate Calculations'!$L21)</f>
        <v>0</v>
      </c>
      <c r="T21" s="45">
        <f>IF(ISBLANK('Rate Calculations'!$M21),"",'Rate Calculations'!$M21)</f>
        <v>0</v>
      </c>
      <c r="U21" s="24">
        <f>IF(ISBLANK('Rate Calculations'!$N21),"",'Rate Calculations'!$N21)</f>
        <v>0</v>
      </c>
      <c r="V21" s="24">
        <f>IF(ISBLANK('Rate Calculations'!$O21),"",'Rate Calculations'!$O21)</f>
        <v>0</v>
      </c>
      <c r="W21" s="46">
        <f>IF(ISBLANK('Rate Calculations'!$P21),"",'Rate Calculations'!$P21)</f>
        <v>0</v>
      </c>
      <c r="X21" s="24">
        <f>IF(ISBLANK('Rate Calculations'!$Q21),"",'Rate Calculations'!$Q21)</f>
        <v>0</v>
      </c>
      <c r="Y21" s="24">
        <f>IF(ISBLANK('Rate Calculations'!$R21),"",'Rate Calculations'!$R21)</f>
        <v>0</v>
      </c>
      <c r="Z21" s="47" t="e">
        <f>IF(ISBLANK('Rate Calculations'!$S21),"",'Rate Calculations'!$S21)</f>
        <v>#REF!</v>
      </c>
      <c r="AA21" s="47" t="e">
        <f>IF(ISBLANK('Rate Calculations'!$U21),"",'Rate Calculations'!$T21)</f>
        <v>#REF!</v>
      </c>
      <c r="AB21" t="str">
        <f>IF(ISBLANK('Rate Calculations'!$A21),"",'Rate Calculations'!$A21)</f>
        <v xml:space="preserve"> </v>
      </c>
      <c r="AC21" t="str">
        <f>IF(ISBLANK('Rate Calculations'!$B21),"",'Rate Calculations'!$B21)</f>
        <v xml:space="preserve">  </v>
      </c>
      <c r="AD21" s="44">
        <f>IF(ISBLANK('Rate Calculations'!$U21),"",'Rate Calculations'!$U21)</f>
        <v>0</v>
      </c>
      <c r="AE21" s="44">
        <f>IF(ISBLANK('Rate Calculations'!$U21),"",'Rate Calculations'!$U21)</f>
        <v>0</v>
      </c>
      <c r="AF21" s="44">
        <f>IF(ISBLANK('Rate Calculations'!$U21),"",'Rate Calculations'!$U21)</f>
        <v>0</v>
      </c>
      <c r="AG21" s="101">
        <f>IF(ISBLANK('Rate Calculations'!$U21),"",'Rate Calculations'!$U21)</f>
        <v>0</v>
      </c>
      <c r="AH21" s="101">
        <f>IF(ISBLANK('Rate Calculations'!$U21),"",'Rate Calculations'!$U21)</f>
        <v>0</v>
      </c>
      <c r="AI21" s="44">
        <f>IF(ISBLANK('Rate Calculations'!$U21),"",'Rate Calculations'!$U21)</f>
        <v>0</v>
      </c>
      <c r="AJ21" s="44">
        <f>IF(ISBLANK('Rate Calculations'!$U21),"",'Rate Calculations'!$U21)</f>
        <v>0</v>
      </c>
      <c r="AK21" s="101">
        <f>IF(ISBLANK('Rate Calculations'!$U21),"",'Rate Calculations'!$U21)</f>
        <v>0</v>
      </c>
      <c r="AL21" s="44">
        <f>IF(ISBLANK('Rate Calculations'!$U21),"",'Rate Calculations'!$U21)</f>
        <v>0</v>
      </c>
      <c r="AM21" s="44">
        <f>IF(ISBLANK('Rate Calculations'!$U21),"",'Rate Calculations'!$U21)</f>
        <v>0</v>
      </c>
      <c r="AN21" s="44">
        <f>IF(ISBLANK('Rate Calculations'!$U21),"",'Rate Calculations'!$U21)</f>
        <v>0</v>
      </c>
      <c r="AO21" s="44">
        <f>IF(ISBLANK('Rate Calculations'!$U21),"",'Rate Calculations'!$U21)</f>
        <v>0</v>
      </c>
    </row>
    <row r="22" spans="1:41" ht="15" customHeight="1">
      <c r="A22" s="346">
        <v>19</v>
      </c>
      <c r="B22" s="42" t="e">
        <f>IF(ISBLANK('Team Roster - Final'!A20),"",'Team Roster - Final'!A20)</f>
        <v>#REF!</v>
      </c>
      <c r="C22" s="42" t="e">
        <f>IF(ISBLANK('Team Roster - Final'!B20),"",'Team Roster - Final'!B20)</f>
        <v>#REF!</v>
      </c>
      <c r="D22" s="42" t="e">
        <f>IF(ISBLANK('Team Roster - Final'!C20),"",'Team Roster - Final'!C20)</f>
        <v>#REF!</v>
      </c>
      <c r="E22" s="42" t="e">
        <f>IF(ISBLANK('Team Roster - Final'!D20),"",'Team Roster - Final'!D20)</f>
        <v>#REF!</v>
      </c>
      <c r="F22" s="43" t="e">
        <f>IF(ISBLANK('Team Roster - Final'!BL20),"",'Team Roster - Final'!BL20)</f>
        <v>#REF!</v>
      </c>
      <c r="G22" s="43" t="e">
        <f>IF(ISBLANK('Team Roster - Final'!BM20),"",'Team Roster - Final'!BM20)</f>
        <v>#REF!</v>
      </c>
      <c r="H22" s="31" t="e">
        <f>IF(ISBLANK('Team Roster - Final'!E20),"",'Team Roster - Final'!E20)</f>
        <v>#REF!</v>
      </c>
      <c r="I22" s="31" t="e">
        <f>IF(ISBLANK('Team Roster - Final'!G20),"",'Team Roster - Final'!G20)</f>
        <v>#REF!</v>
      </c>
      <c r="J22" s="31" t="e">
        <f>IF(ISBLANK('Team Roster - Final'!I20),"",'Team Roster - Final'!I20)</f>
        <v>#REF!</v>
      </c>
      <c r="L22" t="str">
        <f>IF(ISBLANK('Rate Calculations'!$A22),"",'Rate Calculations'!$A22)</f>
        <v xml:space="preserve"> </v>
      </c>
      <c r="M22" t="str">
        <f>IF(ISBLANK('Rate Calculations'!$B22),"",'Rate Calculations'!$B22)</f>
        <v xml:space="preserve">  </v>
      </c>
      <c r="N22" s="44" t="str">
        <f>IF(ISBLANK('Rate Calculations'!$G22),"",'Rate Calculations'!$G22)</f>
        <v/>
      </c>
      <c r="O22" s="45">
        <f>IF(ISBLANK('Rate Calculations'!$H22),"",'Rate Calculations'!$H22)</f>
        <v>1.7500000000000002E-2</v>
      </c>
      <c r="P22" s="44">
        <f>IF(ISBLANK('Rate Calculations'!$I22),"",'Rate Calculations'!$I22)</f>
        <v>0</v>
      </c>
      <c r="Q22" s="45">
        <f>IF(ISBLANK('Rate Calculations'!$J22),"",'Rate Calculations'!$J22)</f>
        <v>3.5000000000000003E-2</v>
      </c>
      <c r="R22" s="44">
        <f>IF(ISBLANK('Rate Calculations'!$K22),"",'Rate Calculations'!$K22)</f>
        <v>0</v>
      </c>
      <c r="S22" s="45">
        <f>IF(ISBLANK('Rate Calculations'!$L22),"",'Rate Calculations'!$L22)</f>
        <v>0</v>
      </c>
      <c r="T22" s="45">
        <f>IF(ISBLANK('Rate Calculations'!$M22),"",'Rate Calculations'!$M22)</f>
        <v>0</v>
      </c>
      <c r="U22" s="24">
        <f>IF(ISBLANK('Rate Calculations'!$N22),"",'Rate Calculations'!$N22)</f>
        <v>0</v>
      </c>
      <c r="V22" s="24">
        <f>IF(ISBLANK('Rate Calculations'!$O22),"",'Rate Calculations'!$O22)</f>
        <v>0</v>
      </c>
      <c r="W22" s="46">
        <f>IF(ISBLANK('Rate Calculations'!$P22),"",'Rate Calculations'!$P22)</f>
        <v>0</v>
      </c>
      <c r="X22" s="24">
        <f>IF(ISBLANK('Rate Calculations'!$Q22),"",'Rate Calculations'!$Q22)</f>
        <v>0</v>
      </c>
      <c r="Y22" s="24">
        <f>IF(ISBLANK('Rate Calculations'!$R22),"",'Rate Calculations'!$R22)</f>
        <v>0</v>
      </c>
      <c r="Z22" s="47" t="e">
        <f>IF(ISBLANK('Rate Calculations'!$S22),"",'Rate Calculations'!$S22)</f>
        <v>#REF!</v>
      </c>
      <c r="AA22" s="47" t="e">
        <f>IF(ISBLANK('Rate Calculations'!$U22),"",'Rate Calculations'!$T22)</f>
        <v>#REF!</v>
      </c>
      <c r="AB22" t="str">
        <f>IF(ISBLANK('Rate Calculations'!$A22),"",'Rate Calculations'!$A22)</f>
        <v xml:space="preserve"> </v>
      </c>
      <c r="AC22" t="str">
        <f>IF(ISBLANK('Rate Calculations'!$B22),"",'Rate Calculations'!$B22)</f>
        <v xml:space="preserve">  </v>
      </c>
      <c r="AD22" s="44">
        <f>IF(ISBLANK('Rate Calculations'!$U22),"",'Rate Calculations'!$U22)</f>
        <v>0</v>
      </c>
      <c r="AE22" s="44">
        <f>IF(ISBLANK('Rate Calculations'!$U22),"",'Rate Calculations'!$U22)</f>
        <v>0</v>
      </c>
      <c r="AF22" s="44">
        <f>IF(ISBLANK('Rate Calculations'!$U22),"",'Rate Calculations'!$U22)</f>
        <v>0</v>
      </c>
      <c r="AG22" s="101">
        <f>IF(ISBLANK('Rate Calculations'!$U22),"",'Rate Calculations'!$U22)</f>
        <v>0</v>
      </c>
      <c r="AH22" s="101">
        <f>IF(ISBLANK('Rate Calculations'!$U22),"",'Rate Calculations'!$U22)</f>
        <v>0</v>
      </c>
      <c r="AI22" s="44">
        <f>IF(ISBLANK('Rate Calculations'!$U22),"",'Rate Calculations'!$U22)</f>
        <v>0</v>
      </c>
      <c r="AJ22" s="44">
        <f>IF(ISBLANK('Rate Calculations'!$U22),"",'Rate Calculations'!$U22)</f>
        <v>0</v>
      </c>
      <c r="AK22" s="101">
        <f>IF(ISBLANK('Rate Calculations'!$U22),"",'Rate Calculations'!$U22)</f>
        <v>0</v>
      </c>
      <c r="AL22" s="44">
        <f>IF(ISBLANK('Rate Calculations'!$U22),"",'Rate Calculations'!$U22)</f>
        <v>0</v>
      </c>
      <c r="AM22" s="44">
        <f>IF(ISBLANK('Rate Calculations'!$U22),"",'Rate Calculations'!$U22)</f>
        <v>0</v>
      </c>
      <c r="AN22" s="44">
        <f>IF(ISBLANK('Rate Calculations'!$U22),"",'Rate Calculations'!$U22)</f>
        <v>0</v>
      </c>
      <c r="AO22" s="44">
        <f>IF(ISBLANK('Rate Calculations'!$U22),"",'Rate Calculations'!$U22)</f>
        <v>0</v>
      </c>
    </row>
    <row r="23" spans="1:41" ht="15" customHeight="1">
      <c r="A23" s="346">
        <v>20</v>
      </c>
      <c r="B23" s="42" t="e">
        <f>IF(ISBLANK('Team Roster - Final'!A21),"",'Team Roster - Final'!A21)</f>
        <v>#REF!</v>
      </c>
      <c r="C23" s="42" t="e">
        <f>IF(ISBLANK('Team Roster - Final'!B21),"",'Team Roster - Final'!B21)</f>
        <v>#REF!</v>
      </c>
      <c r="D23" s="42" t="e">
        <f>IF(ISBLANK('Team Roster - Final'!C21),"",'Team Roster - Final'!C21)</f>
        <v>#REF!</v>
      </c>
      <c r="E23" s="42" t="e">
        <f>IF(ISBLANK('Team Roster - Final'!D21),"",'Team Roster - Final'!D21)</f>
        <v>#REF!</v>
      </c>
      <c r="F23" s="43" t="e">
        <f>IF(ISBLANK('Team Roster - Final'!BL21),"",'Team Roster - Final'!BL21)</f>
        <v>#REF!</v>
      </c>
      <c r="G23" s="43" t="e">
        <f>IF(ISBLANK('Team Roster - Final'!BM21),"",'Team Roster - Final'!BM21)</f>
        <v>#REF!</v>
      </c>
      <c r="H23" s="31" t="e">
        <f>IF(ISBLANK('Team Roster - Final'!E21),"",'Team Roster - Final'!E21)</f>
        <v>#REF!</v>
      </c>
      <c r="I23" s="31" t="e">
        <f>IF(ISBLANK('Team Roster - Final'!G21),"",'Team Roster - Final'!G21)</f>
        <v>#REF!</v>
      </c>
      <c r="J23" s="31" t="e">
        <f>IF(ISBLANK('Team Roster - Final'!I21),"",'Team Roster - Final'!I21)</f>
        <v>#REF!</v>
      </c>
      <c r="L23" t="str">
        <f>IF(ISBLANK('Rate Calculations'!$A23),"",'Rate Calculations'!$A23)</f>
        <v xml:space="preserve"> </v>
      </c>
      <c r="M23" t="str">
        <f>IF(ISBLANK('Rate Calculations'!$B23),"",'Rate Calculations'!$B23)</f>
        <v xml:space="preserve">  </v>
      </c>
      <c r="N23" s="44" t="str">
        <f>IF(ISBLANK('Rate Calculations'!$G23),"",'Rate Calculations'!$G23)</f>
        <v/>
      </c>
      <c r="O23" s="45">
        <f>IF(ISBLANK('Rate Calculations'!$H23),"",'Rate Calculations'!$H23)</f>
        <v>1.7500000000000002E-2</v>
      </c>
      <c r="P23" s="44">
        <f>IF(ISBLANK('Rate Calculations'!$I23),"",'Rate Calculations'!$I23)</f>
        <v>0</v>
      </c>
      <c r="Q23" s="45">
        <f>IF(ISBLANK('Rate Calculations'!$J23),"",'Rate Calculations'!$J23)</f>
        <v>3.5000000000000003E-2</v>
      </c>
      <c r="R23" s="44">
        <f>IF(ISBLANK('Rate Calculations'!$K23),"",'Rate Calculations'!$K23)</f>
        <v>0</v>
      </c>
      <c r="S23" s="45">
        <f>IF(ISBLANK('Rate Calculations'!$L23),"",'Rate Calculations'!$L23)</f>
        <v>0</v>
      </c>
      <c r="T23" s="45">
        <f>IF(ISBLANK('Rate Calculations'!$M23),"",'Rate Calculations'!$M23)</f>
        <v>0</v>
      </c>
      <c r="U23" s="24">
        <f>IF(ISBLANK('Rate Calculations'!$N23),"",'Rate Calculations'!$N23)</f>
        <v>0</v>
      </c>
      <c r="V23" s="24">
        <f>IF(ISBLANK('Rate Calculations'!$O23),"",'Rate Calculations'!$O23)</f>
        <v>0</v>
      </c>
      <c r="W23" s="46">
        <f>IF(ISBLANK('Rate Calculations'!$P23),"",'Rate Calculations'!$P23)</f>
        <v>0</v>
      </c>
      <c r="X23" s="24">
        <f>IF(ISBLANK('Rate Calculations'!$Q23),"",'Rate Calculations'!$Q23)</f>
        <v>0</v>
      </c>
      <c r="Y23" s="24">
        <f>IF(ISBLANK('Rate Calculations'!$R23),"",'Rate Calculations'!$R23)</f>
        <v>0</v>
      </c>
      <c r="Z23" s="47" t="e">
        <f>IF(ISBLANK('Rate Calculations'!$S23),"",'Rate Calculations'!$S23)</f>
        <v>#REF!</v>
      </c>
      <c r="AA23" s="47" t="e">
        <f>IF(ISBLANK('Rate Calculations'!$U23),"",'Rate Calculations'!$T23)</f>
        <v>#REF!</v>
      </c>
      <c r="AB23" t="str">
        <f>IF(ISBLANK('Rate Calculations'!$A23),"",'Rate Calculations'!$A23)</f>
        <v xml:space="preserve"> </v>
      </c>
      <c r="AC23" t="str">
        <f>IF(ISBLANK('Rate Calculations'!$B23),"",'Rate Calculations'!$B23)</f>
        <v xml:space="preserve">  </v>
      </c>
      <c r="AD23" s="44">
        <f>IF(ISBLANK('Rate Calculations'!$U23),"",'Rate Calculations'!$U23)</f>
        <v>0</v>
      </c>
      <c r="AE23" s="44">
        <f>IF(ISBLANK('Rate Calculations'!$U23),"",'Rate Calculations'!$U23)</f>
        <v>0</v>
      </c>
      <c r="AF23" s="44">
        <f>IF(ISBLANK('Rate Calculations'!$U23),"",'Rate Calculations'!$U23)</f>
        <v>0</v>
      </c>
      <c r="AG23" s="101">
        <f>IF(ISBLANK('Rate Calculations'!$U23),"",'Rate Calculations'!$U23)</f>
        <v>0</v>
      </c>
      <c r="AH23" s="101">
        <f>IF(ISBLANK('Rate Calculations'!$U23),"",'Rate Calculations'!$U23)</f>
        <v>0</v>
      </c>
      <c r="AI23" s="44">
        <f>IF(ISBLANK('Rate Calculations'!$U23),"",'Rate Calculations'!$U23)</f>
        <v>0</v>
      </c>
      <c r="AJ23" s="44">
        <f>IF(ISBLANK('Rate Calculations'!$U23),"",'Rate Calculations'!$U23)</f>
        <v>0</v>
      </c>
      <c r="AK23" s="101">
        <f>IF(ISBLANK('Rate Calculations'!$U23),"",'Rate Calculations'!$U23)</f>
        <v>0</v>
      </c>
      <c r="AL23" s="44">
        <f>IF(ISBLANK('Rate Calculations'!$U23),"",'Rate Calculations'!$U23)</f>
        <v>0</v>
      </c>
      <c r="AM23" s="44">
        <f>IF(ISBLANK('Rate Calculations'!$U23),"",'Rate Calculations'!$U23)</f>
        <v>0</v>
      </c>
      <c r="AN23" s="44">
        <f>IF(ISBLANK('Rate Calculations'!$U23),"",'Rate Calculations'!$U23)</f>
        <v>0</v>
      </c>
      <c r="AO23" s="44">
        <f>IF(ISBLANK('Rate Calculations'!$U23),"",'Rate Calculations'!$U23)</f>
        <v>0</v>
      </c>
    </row>
    <row r="24" spans="1:41" ht="14.25">
      <c r="A24" s="346">
        <v>21</v>
      </c>
      <c r="B24" s="42" t="e">
        <f>IF(ISBLANK('Team Roster - Final'!A22),"",'Team Roster - Final'!A22)</f>
        <v>#REF!</v>
      </c>
      <c r="C24" s="42" t="e">
        <f>IF(ISBLANK('Team Roster - Final'!B22),"",'Team Roster - Final'!B22)</f>
        <v>#REF!</v>
      </c>
      <c r="D24" s="42" t="e">
        <f>IF(ISBLANK('Team Roster - Final'!C22),"",'Team Roster - Final'!C22)</f>
        <v>#REF!</v>
      </c>
      <c r="E24" s="42" t="e">
        <f>IF(ISBLANK('Team Roster - Final'!D22),"",'Team Roster - Final'!D22)</f>
        <v>#REF!</v>
      </c>
      <c r="F24" s="43" t="e">
        <f>IF(ISBLANK('Team Roster - Final'!BL22),"",'Team Roster - Final'!BL22)</f>
        <v>#REF!</v>
      </c>
      <c r="G24" s="43" t="e">
        <f>IF(ISBLANK('Team Roster - Final'!BM22),"",'Team Roster - Final'!BM22)</f>
        <v>#REF!</v>
      </c>
      <c r="H24" s="31" t="e">
        <f>IF(ISBLANK('Team Roster - Final'!E22),"",'Team Roster - Final'!E22)</f>
        <v>#REF!</v>
      </c>
      <c r="I24" s="31" t="e">
        <f>IF(ISBLANK('Team Roster - Final'!G22),"",'Team Roster - Final'!G22)</f>
        <v>#REF!</v>
      </c>
      <c r="J24" s="31" t="e">
        <f>IF(ISBLANK('Team Roster - Final'!I22),"",'Team Roster - Final'!I22)</f>
        <v>#REF!</v>
      </c>
      <c r="L24" t="str">
        <f>IF(ISBLANK('Rate Calculations'!$A24),"",'Rate Calculations'!$A24)</f>
        <v xml:space="preserve"> </v>
      </c>
      <c r="M24" t="str">
        <f>IF(ISBLANK('Rate Calculations'!$B24),"",'Rate Calculations'!$B24)</f>
        <v xml:space="preserve">  </v>
      </c>
      <c r="N24" s="44" t="str">
        <f>IF(ISBLANK('Rate Calculations'!$G24),"",'Rate Calculations'!$G24)</f>
        <v/>
      </c>
      <c r="O24" s="45">
        <f>IF(ISBLANK('Rate Calculations'!$H24),"",'Rate Calculations'!$H24)</f>
        <v>1.7500000000000002E-2</v>
      </c>
      <c r="P24" s="44">
        <f>IF(ISBLANK('Rate Calculations'!$I24),"",'Rate Calculations'!$I24)</f>
        <v>0</v>
      </c>
      <c r="Q24" s="45">
        <f>IF(ISBLANK('Rate Calculations'!$J24),"",'Rate Calculations'!$J24)</f>
        <v>3.5000000000000003E-2</v>
      </c>
      <c r="R24" s="44">
        <f>IF(ISBLANK('Rate Calculations'!$K24),"",'Rate Calculations'!$K24)</f>
        <v>0</v>
      </c>
      <c r="S24" s="45">
        <f>IF(ISBLANK('Rate Calculations'!$L24),"",'Rate Calculations'!$L24)</f>
        <v>0</v>
      </c>
      <c r="T24" s="45">
        <f>IF(ISBLANK('Rate Calculations'!$M24),"",'Rate Calculations'!$M24)</f>
        <v>0</v>
      </c>
      <c r="U24" s="24">
        <f>IF(ISBLANK('Rate Calculations'!$N24),"",'Rate Calculations'!$N24)</f>
        <v>0</v>
      </c>
      <c r="V24" s="24">
        <f>IF(ISBLANK('Rate Calculations'!$O24),"",'Rate Calculations'!$O24)</f>
        <v>0</v>
      </c>
      <c r="W24" s="46">
        <f>IF(ISBLANK('Rate Calculations'!$P24),"",'Rate Calculations'!$P24)</f>
        <v>0</v>
      </c>
      <c r="X24" s="24">
        <f>IF(ISBLANK('Rate Calculations'!$Q24),"",'Rate Calculations'!$Q24)</f>
        <v>0</v>
      </c>
      <c r="Y24" s="24">
        <f>IF(ISBLANK('Rate Calculations'!$R24),"",'Rate Calculations'!$R24)</f>
        <v>0</v>
      </c>
      <c r="Z24" s="47" t="e">
        <f>IF(ISBLANK('Rate Calculations'!$S24),"",'Rate Calculations'!$S24)</f>
        <v>#REF!</v>
      </c>
      <c r="AA24" s="47" t="e">
        <f>IF(ISBLANK('Rate Calculations'!$U24),"",'Rate Calculations'!$T24)</f>
        <v>#REF!</v>
      </c>
      <c r="AB24" t="str">
        <f>IF(ISBLANK('Rate Calculations'!$A24),"",'Rate Calculations'!$A24)</f>
        <v xml:space="preserve"> </v>
      </c>
      <c r="AC24" t="str">
        <f>IF(ISBLANK('Rate Calculations'!$B24),"",'Rate Calculations'!$B24)</f>
        <v xml:space="preserve">  </v>
      </c>
      <c r="AD24" s="44">
        <f>IF(ISBLANK('Rate Calculations'!$U24),"",'Rate Calculations'!$U24)</f>
        <v>0</v>
      </c>
      <c r="AE24" s="44">
        <f>IF(ISBLANK('Rate Calculations'!$U24),"",'Rate Calculations'!$U24)</f>
        <v>0</v>
      </c>
      <c r="AF24" s="44">
        <f>IF(ISBLANK('Rate Calculations'!$U24),"",'Rate Calculations'!$U24)</f>
        <v>0</v>
      </c>
      <c r="AG24" s="101">
        <f>IF(ISBLANK('Rate Calculations'!$U24),"",'Rate Calculations'!$U24)</f>
        <v>0</v>
      </c>
      <c r="AH24" s="101">
        <f>IF(ISBLANK('Rate Calculations'!$U24),"",'Rate Calculations'!$U24)</f>
        <v>0</v>
      </c>
      <c r="AI24" s="44">
        <f>IF(ISBLANK('Rate Calculations'!$U24),"",'Rate Calculations'!$U24)</f>
        <v>0</v>
      </c>
      <c r="AJ24" s="44">
        <f>IF(ISBLANK('Rate Calculations'!$U24),"",'Rate Calculations'!$U24)</f>
        <v>0</v>
      </c>
      <c r="AK24" s="101">
        <f>IF(ISBLANK('Rate Calculations'!$U24),"",'Rate Calculations'!$U24)</f>
        <v>0</v>
      </c>
      <c r="AL24" s="44">
        <f>IF(ISBLANK('Rate Calculations'!$U24),"",'Rate Calculations'!$U24)</f>
        <v>0</v>
      </c>
      <c r="AM24" s="44">
        <f>IF(ISBLANK('Rate Calculations'!$U24),"",'Rate Calculations'!$U24)</f>
        <v>0</v>
      </c>
      <c r="AN24" s="44">
        <f>IF(ISBLANK('Rate Calculations'!$U24),"",'Rate Calculations'!$U24)</f>
        <v>0</v>
      </c>
      <c r="AO24" s="44">
        <f>IF(ISBLANK('Rate Calculations'!$U24),"",'Rate Calculations'!$U24)</f>
        <v>0</v>
      </c>
    </row>
    <row r="25" spans="1:41" ht="14.25">
      <c r="A25" s="346">
        <v>22</v>
      </c>
      <c r="B25" s="42" t="e">
        <f>IF(ISBLANK('Team Roster - Final'!A23),"",'Team Roster - Final'!A23)</f>
        <v>#REF!</v>
      </c>
      <c r="C25" s="42" t="e">
        <f>IF(ISBLANK('Team Roster - Final'!B23),"",'Team Roster - Final'!B23)</f>
        <v>#REF!</v>
      </c>
      <c r="D25" s="42" t="e">
        <f>IF(ISBLANK('Team Roster - Final'!C23),"",'Team Roster - Final'!C23)</f>
        <v>#REF!</v>
      </c>
      <c r="E25" s="42" t="e">
        <f>IF(ISBLANK('Team Roster - Final'!D23),"",'Team Roster - Final'!D23)</f>
        <v>#REF!</v>
      </c>
      <c r="F25" s="43" t="e">
        <f>IF(ISBLANK('Team Roster - Final'!BL23),"",'Team Roster - Final'!BL23)</f>
        <v>#REF!</v>
      </c>
      <c r="G25" s="43" t="e">
        <f>IF(ISBLANK('Team Roster - Final'!BM23),"",'Team Roster - Final'!BM23)</f>
        <v>#REF!</v>
      </c>
      <c r="H25" s="31" t="e">
        <f>IF(ISBLANK('Team Roster - Final'!E23),"",'Team Roster - Final'!E23)</f>
        <v>#REF!</v>
      </c>
      <c r="I25" s="31" t="e">
        <f>IF(ISBLANK('Team Roster - Final'!G23),"",'Team Roster - Final'!G23)</f>
        <v>#REF!</v>
      </c>
      <c r="J25" s="31" t="e">
        <f>IF(ISBLANK('Team Roster - Final'!I23),"",'Team Roster - Final'!I23)</f>
        <v>#REF!</v>
      </c>
      <c r="L25" t="str">
        <f>IF(ISBLANK('Rate Calculations'!$A25),"",'Rate Calculations'!$A25)</f>
        <v xml:space="preserve"> </v>
      </c>
      <c r="M25" t="str">
        <f>IF(ISBLANK('Rate Calculations'!$B25),"",'Rate Calculations'!$B25)</f>
        <v xml:space="preserve">  </v>
      </c>
      <c r="N25" s="44" t="str">
        <f>IF(ISBLANK('Rate Calculations'!$G25),"",'Rate Calculations'!$G25)</f>
        <v/>
      </c>
      <c r="O25" s="45">
        <f>IF(ISBLANK('Rate Calculations'!$H25),"",'Rate Calculations'!$H25)</f>
        <v>1.7500000000000002E-2</v>
      </c>
      <c r="P25" s="44">
        <f>IF(ISBLANK('Rate Calculations'!$I25),"",'Rate Calculations'!$I25)</f>
        <v>0</v>
      </c>
      <c r="Q25" s="45">
        <f>IF(ISBLANK('Rate Calculations'!$J25),"",'Rate Calculations'!$J25)</f>
        <v>3.5000000000000003E-2</v>
      </c>
      <c r="R25" s="44">
        <f>IF(ISBLANK('Rate Calculations'!$K25),"",'Rate Calculations'!$K25)</f>
        <v>0</v>
      </c>
      <c r="S25" s="45">
        <f>IF(ISBLANK('Rate Calculations'!$L25),"",'Rate Calculations'!$L25)</f>
        <v>0</v>
      </c>
      <c r="T25" s="45">
        <f>IF(ISBLANK('Rate Calculations'!$M25),"",'Rate Calculations'!$M25)</f>
        <v>0</v>
      </c>
      <c r="U25" s="24">
        <f>IF(ISBLANK('Rate Calculations'!$N25),"",'Rate Calculations'!$N25)</f>
        <v>0</v>
      </c>
      <c r="V25" s="24">
        <f>IF(ISBLANK('Rate Calculations'!$O25),"",'Rate Calculations'!$O25)</f>
        <v>0</v>
      </c>
      <c r="W25" s="46">
        <f>IF(ISBLANK('Rate Calculations'!$P25),"",'Rate Calculations'!$P25)</f>
        <v>0</v>
      </c>
      <c r="X25" s="24">
        <f>IF(ISBLANK('Rate Calculations'!$Q25),"",'Rate Calculations'!$Q25)</f>
        <v>0</v>
      </c>
      <c r="Y25" s="24">
        <f>IF(ISBLANK('Rate Calculations'!$R25),"",'Rate Calculations'!$R25)</f>
        <v>0</v>
      </c>
      <c r="Z25" s="47" t="e">
        <f>IF(ISBLANK('Rate Calculations'!$S25),"",'Rate Calculations'!$S25)</f>
        <v>#REF!</v>
      </c>
      <c r="AA25" s="47" t="e">
        <f>IF(ISBLANK('Rate Calculations'!$U25),"",'Rate Calculations'!$T25)</f>
        <v>#REF!</v>
      </c>
      <c r="AB25" t="str">
        <f>IF(ISBLANK('Rate Calculations'!$A25),"",'Rate Calculations'!$A25)</f>
        <v xml:space="preserve"> </v>
      </c>
      <c r="AC25" t="str">
        <f>IF(ISBLANK('Rate Calculations'!$B25),"",'Rate Calculations'!$B25)</f>
        <v xml:space="preserve">  </v>
      </c>
      <c r="AD25" s="44">
        <f>IF(ISBLANK('Rate Calculations'!$U25),"",'Rate Calculations'!$U25)</f>
        <v>0</v>
      </c>
      <c r="AE25" s="44">
        <f>IF(ISBLANK('Rate Calculations'!$U25),"",'Rate Calculations'!$U25)</f>
        <v>0</v>
      </c>
      <c r="AF25" s="44">
        <f>IF(ISBLANK('Rate Calculations'!$U25),"",'Rate Calculations'!$U25)</f>
        <v>0</v>
      </c>
      <c r="AG25" s="101">
        <f>IF(ISBLANK('Rate Calculations'!$U25),"",'Rate Calculations'!$U25)</f>
        <v>0</v>
      </c>
      <c r="AH25" s="101">
        <f>IF(ISBLANK('Rate Calculations'!$U25),"",'Rate Calculations'!$U25)</f>
        <v>0</v>
      </c>
      <c r="AI25" s="44">
        <f>IF(ISBLANK('Rate Calculations'!$U25),"",'Rate Calculations'!$U25)</f>
        <v>0</v>
      </c>
      <c r="AJ25" s="44">
        <f>IF(ISBLANK('Rate Calculations'!$U25),"",'Rate Calculations'!$U25)</f>
        <v>0</v>
      </c>
      <c r="AK25" s="101">
        <f>IF(ISBLANK('Rate Calculations'!$U25),"",'Rate Calculations'!$U25)</f>
        <v>0</v>
      </c>
      <c r="AL25" s="44">
        <f>IF(ISBLANK('Rate Calculations'!$U25),"",'Rate Calculations'!$U25)</f>
        <v>0</v>
      </c>
      <c r="AM25" s="44">
        <f>IF(ISBLANK('Rate Calculations'!$U25),"",'Rate Calculations'!$U25)</f>
        <v>0</v>
      </c>
      <c r="AN25" s="44">
        <f>IF(ISBLANK('Rate Calculations'!$U25),"",'Rate Calculations'!$U25)</f>
        <v>0</v>
      </c>
      <c r="AO25" s="44">
        <f>IF(ISBLANK('Rate Calculations'!$U25),"",'Rate Calculations'!$U25)</f>
        <v>0</v>
      </c>
    </row>
    <row r="26" spans="1:41" ht="14.25">
      <c r="A26" s="346">
        <v>23</v>
      </c>
      <c r="B26" s="42" t="e">
        <f>IF(ISBLANK('Team Roster - Final'!A24),"",'Team Roster - Final'!A24)</f>
        <v>#REF!</v>
      </c>
      <c r="C26" s="42" t="e">
        <f>IF(ISBLANK('Team Roster - Final'!B24),"",'Team Roster - Final'!B24)</f>
        <v>#REF!</v>
      </c>
      <c r="D26" s="42" t="e">
        <f>IF(ISBLANK('Team Roster - Final'!C24),"",'Team Roster - Final'!C24)</f>
        <v>#REF!</v>
      </c>
      <c r="E26" s="42" t="e">
        <f>IF(ISBLANK('Team Roster - Final'!D24),"",'Team Roster - Final'!D24)</f>
        <v>#REF!</v>
      </c>
      <c r="F26" s="43" t="e">
        <f>IF(ISBLANK('Team Roster - Final'!BL24),"",'Team Roster - Final'!BL24)</f>
        <v>#REF!</v>
      </c>
      <c r="G26" s="43" t="e">
        <f>IF(ISBLANK('Team Roster - Final'!BM24),"",'Team Roster - Final'!BM24)</f>
        <v>#REF!</v>
      </c>
      <c r="H26" s="31" t="e">
        <f>IF(ISBLANK('Team Roster - Final'!E24),"",'Team Roster - Final'!E24)</f>
        <v>#REF!</v>
      </c>
      <c r="I26" s="31" t="e">
        <f>IF(ISBLANK('Team Roster - Final'!G24),"",'Team Roster - Final'!G24)</f>
        <v>#REF!</v>
      </c>
      <c r="J26" s="31" t="e">
        <f>IF(ISBLANK('Team Roster - Final'!I24),"",'Team Roster - Final'!I24)</f>
        <v>#REF!</v>
      </c>
      <c r="L26" t="str">
        <f>IF(ISBLANK('Rate Calculations'!$A26),"",'Rate Calculations'!$A26)</f>
        <v xml:space="preserve"> </v>
      </c>
      <c r="M26" t="str">
        <f>IF(ISBLANK('Rate Calculations'!$B26),"",'Rate Calculations'!$B26)</f>
        <v xml:space="preserve">  </v>
      </c>
      <c r="N26" s="44" t="str">
        <f>IF(ISBLANK('Rate Calculations'!$G26),"",'Rate Calculations'!$G26)</f>
        <v/>
      </c>
      <c r="O26" s="45">
        <f>IF(ISBLANK('Rate Calculations'!$H26),"",'Rate Calculations'!$H26)</f>
        <v>1.7500000000000002E-2</v>
      </c>
      <c r="P26" s="44">
        <f>IF(ISBLANK('Rate Calculations'!$I26),"",'Rate Calculations'!$I26)</f>
        <v>0</v>
      </c>
      <c r="Q26" s="45">
        <f>IF(ISBLANK('Rate Calculations'!$J26),"",'Rate Calculations'!$J26)</f>
        <v>3.5000000000000003E-2</v>
      </c>
      <c r="R26" s="44">
        <f>IF(ISBLANK('Rate Calculations'!$K26),"",'Rate Calculations'!$K26)</f>
        <v>0</v>
      </c>
      <c r="S26" s="45">
        <f>IF(ISBLANK('Rate Calculations'!$L26),"",'Rate Calculations'!$L26)</f>
        <v>0</v>
      </c>
      <c r="T26" s="45">
        <f>IF(ISBLANK('Rate Calculations'!$M26),"",'Rate Calculations'!$M26)</f>
        <v>0</v>
      </c>
      <c r="U26" s="24">
        <f>IF(ISBLANK('Rate Calculations'!$N26),"",'Rate Calculations'!$N26)</f>
        <v>0</v>
      </c>
      <c r="V26" s="24">
        <f>IF(ISBLANK('Rate Calculations'!$O26),"",'Rate Calculations'!$O26)</f>
        <v>0</v>
      </c>
      <c r="W26" s="46">
        <f>IF(ISBLANK('Rate Calculations'!$P26),"",'Rate Calculations'!$P26)</f>
        <v>0</v>
      </c>
      <c r="X26" s="24">
        <f>IF(ISBLANK('Rate Calculations'!$Q26),"",'Rate Calculations'!$Q26)</f>
        <v>0</v>
      </c>
      <c r="Y26" s="24">
        <f>IF(ISBLANK('Rate Calculations'!$R26),"",'Rate Calculations'!$R26)</f>
        <v>0</v>
      </c>
      <c r="Z26" s="47" t="e">
        <f>IF(ISBLANK('Rate Calculations'!$S26),"",'Rate Calculations'!$S26)</f>
        <v>#REF!</v>
      </c>
      <c r="AA26" s="47" t="e">
        <f>IF(ISBLANK('Rate Calculations'!$U26),"",'Rate Calculations'!$T26)</f>
        <v>#REF!</v>
      </c>
      <c r="AB26" t="str">
        <f>IF(ISBLANK('Rate Calculations'!$A26),"",'Rate Calculations'!$A26)</f>
        <v xml:space="preserve"> </v>
      </c>
      <c r="AC26" t="str">
        <f>IF(ISBLANK('Rate Calculations'!$B26),"",'Rate Calculations'!$B26)</f>
        <v xml:space="preserve">  </v>
      </c>
      <c r="AD26" s="44">
        <f>IF(ISBLANK('Rate Calculations'!$U26),"",'Rate Calculations'!$U26)</f>
        <v>0</v>
      </c>
      <c r="AE26" s="44">
        <f>IF(ISBLANK('Rate Calculations'!$U26),"",'Rate Calculations'!$U26)</f>
        <v>0</v>
      </c>
      <c r="AF26" s="44">
        <f>IF(ISBLANK('Rate Calculations'!$U26),"",'Rate Calculations'!$U26)</f>
        <v>0</v>
      </c>
      <c r="AG26" s="101">
        <f>IF(ISBLANK('Rate Calculations'!$U26),"",'Rate Calculations'!$U26)</f>
        <v>0</v>
      </c>
      <c r="AH26" s="101">
        <f>IF(ISBLANK('Rate Calculations'!$U26),"",'Rate Calculations'!$U26)</f>
        <v>0</v>
      </c>
      <c r="AI26" s="44">
        <f>IF(ISBLANK('Rate Calculations'!$U26),"",'Rate Calculations'!$U26)</f>
        <v>0</v>
      </c>
      <c r="AJ26" s="44">
        <f>IF(ISBLANK('Rate Calculations'!$U26),"",'Rate Calculations'!$U26)</f>
        <v>0</v>
      </c>
      <c r="AK26" s="101">
        <f>IF(ISBLANK('Rate Calculations'!$U26),"",'Rate Calculations'!$U26)</f>
        <v>0</v>
      </c>
      <c r="AL26" s="44">
        <f>IF(ISBLANK('Rate Calculations'!$U26),"",'Rate Calculations'!$U26)</f>
        <v>0</v>
      </c>
      <c r="AM26" s="44">
        <f>IF(ISBLANK('Rate Calculations'!$U26),"",'Rate Calculations'!$U26)</f>
        <v>0</v>
      </c>
      <c r="AN26" s="44">
        <f>IF(ISBLANK('Rate Calculations'!$U26),"",'Rate Calculations'!$U26)</f>
        <v>0</v>
      </c>
      <c r="AO26" s="44">
        <f>IF(ISBLANK('Rate Calculations'!$U26),"",'Rate Calculations'!$U26)</f>
        <v>0</v>
      </c>
    </row>
    <row r="27" spans="1:41" ht="14.25">
      <c r="A27" s="346">
        <v>24</v>
      </c>
      <c r="B27" s="42" t="e">
        <f>IF(ISBLANK('Team Roster - Final'!A25),"",'Team Roster - Final'!A25)</f>
        <v>#REF!</v>
      </c>
      <c r="C27" s="42" t="e">
        <f>IF(ISBLANK('Team Roster - Final'!B25),"",'Team Roster - Final'!B25)</f>
        <v>#REF!</v>
      </c>
      <c r="D27" s="42" t="e">
        <f>IF(ISBLANK('Team Roster - Final'!C25),"",'Team Roster - Final'!C25)</f>
        <v>#REF!</v>
      </c>
      <c r="E27" s="42" t="e">
        <f>IF(ISBLANK('Team Roster - Final'!D25),"",'Team Roster - Final'!D25)</f>
        <v>#REF!</v>
      </c>
      <c r="F27" s="43" t="e">
        <f>IF(ISBLANK('Team Roster - Final'!BL25),"",'Team Roster - Final'!BL25)</f>
        <v>#REF!</v>
      </c>
      <c r="G27" s="43" t="e">
        <f>IF(ISBLANK('Team Roster - Final'!BM25),"",'Team Roster - Final'!BM25)</f>
        <v>#REF!</v>
      </c>
      <c r="H27" s="31" t="e">
        <f>IF(ISBLANK('Team Roster - Final'!E25),"",'Team Roster - Final'!E25)</f>
        <v>#REF!</v>
      </c>
      <c r="I27" s="31" t="e">
        <f>IF(ISBLANK('Team Roster - Final'!G25),"",'Team Roster - Final'!G25)</f>
        <v>#REF!</v>
      </c>
      <c r="J27" s="31" t="e">
        <f>IF(ISBLANK('Team Roster - Final'!I25),"",'Team Roster - Final'!I25)</f>
        <v>#REF!</v>
      </c>
      <c r="L27" t="str">
        <f>IF(ISBLANK('Rate Calculations'!$A27),"",'Rate Calculations'!$A27)</f>
        <v xml:space="preserve"> </v>
      </c>
      <c r="M27" t="str">
        <f>IF(ISBLANK('Rate Calculations'!$B27),"",'Rate Calculations'!$B27)</f>
        <v xml:space="preserve">  </v>
      </c>
      <c r="N27" s="44" t="str">
        <f>IF(ISBLANK('Rate Calculations'!$G27),"",'Rate Calculations'!$G27)</f>
        <v/>
      </c>
      <c r="O27" s="45">
        <f>IF(ISBLANK('Rate Calculations'!$H27),"",'Rate Calculations'!$H27)</f>
        <v>1.7500000000000002E-2</v>
      </c>
      <c r="P27" s="44">
        <f>IF(ISBLANK('Rate Calculations'!$I27),"",'Rate Calculations'!$I27)</f>
        <v>0</v>
      </c>
      <c r="Q27" s="45">
        <f>IF(ISBLANK('Rate Calculations'!$J27),"",'Rate Calculations'!$J27)</f>
        <v>3.5000000000000003E-2</v>
      </c>
      <c r="R27" s="44">
        <f>IF(ISBLANK('Rate Calculations'!$K27),"",'Rate Calculations'!$K27)</f>
        <v>0</v>
      </c>
      <c r="S27" s="45">
        <f>IF(ISBLANK('Rate Calculations'!$L27),"",'Rate Calculations'!$L27)</f>
        <v>0</v>
      </c>
      <c r="T27" s="45">
        <f>IF(ISBLANK('Rate Calculations'!$M27),"",'Rate Calculations'!$M27)</f>
        <v>0</v>
      </c>
      <c r="U27" s="24">
        <f>IF(ISBLANK('Rate Calculations'!$N27),"",'Rate Calculations'!$N27)</f>
        <v>0</v>
      </c>
      <c r="V27" s="24">
        <f>IF(ISBLANK('Rate Calculations'!$O27),"",'Rate Calculations'!$O27)</f>
        <v>0</v>
      </c>
      <c r="W27" s="46">
        <f>IF(ISBLANK('Rate Calculations'!$P27),"",'Rate Calculations'!$P27)</f>
        <v>0</v>
      </c>
      <c r="X27" s="24">
        <f>IF(ISBLANK('Rate Calculations'!$Q27),"",'Rate Calculations'!$Q27)</f>
        <v>0</v>
      </c>
      <c r="Y27" s="24">
        <f>IF(ISBLANK('Rate Calculations'!$R27),"",'Rate Calculations'!$R27)</f>
        <v>0</v>
      </c>
      <c r="Z27" s="47" t="e">
        <f>IF(ISBLANK('Rate Calculations'!$S27),"",'Rate Calculations'!$S27)</f>
        <v>#REF!</v>
      </c>
      <c r="AA27" s="47" t="e">
        <f>IF(ISBLANK('Rate Calculations'!$U27),"",'Rate Calculations'!$T27)</f>
        <v>#REF!</v>
      </c>
      <c r="AB27" t="str">
        <f>IF(ISBLANK('Rate Calculations'!$A27),"",'Rate Calculations'!$A27)</f>
        <v xml:space="preserve"> </v>
      </c>
      <c r="AC27" t="str">
        <f>IF(ISBLANK('Rate Calculations'!$B27),"",'Rate Calculations'!$B27)</f>
        <v xml:space="preserve">  </v>
      </c>
      <c r="AD27" s="44">
        <f>IF(ISBLANK('Rate Calculations'!$U27),"",'Rate Calculations'!$U27)</f>
        <v>0</v>
      </c>
      <c r="AE27" s="44">
        <f>IF(ISBLANK('Rate Calculations'!$U27),"",'Rate Calculations'!$U27)</f>
        <v>0</v>
      </c>
      <c r="AF27" s="44">
        <f>IF(ISBLANK('Rate Calculations'!$U27),"",'Rate Calculations'!$U27)</f>
        <v>0</v>
      </c>
      <c r="AG27" s="101">
        <f>IF(ISBLANK('Rate Calculations'!$U27),"",'Rate Calculations'!$U27)</f>
        <v>0</v>
      </c>
      <c r="AH27" s="101">
        <f>IF(ISBLANK('Rate Calculations'!$U27),"",'Rate Calculations'!$U27)</f>
        <v>0</v>
      </c>
      <c r="AI27" s="44">
        <f>IF(ISBLANK('Rate Calculations'!$U27),"",'Rate Calculations'!$U27)</f>
        <v>0</v>
      </c>
      <c r="AJ27" s="44">
        <f>IF(ISBLANK('Rate Calculations'!$U27),"",'Rate Calculations'!$U27)</f>
        <v>0</v>
      </c>
      <c r="AK27" s="101">
        <f>IF(ISBLANK('Rate Calculations'!$U27),"",'Rate Calculations'!$U27)</f>
        <v>0</v>
      </c>
      <c r="AL27" s="44">
        <f>IF(ISBLANK('Rate Calculations'!$U27),"",'Rate Calculations'!$U27)</f>
        <v>0</v>
      </c>
      <c r="AM27" s="44">
        <f>IF(ISBLANK('Rate Calculations'!$U27),"",'Rate Calculations'!$U27)</f>
        <v>0</v>
      </c>
      <c r="AN27" s="44">
        <f>IF(ISBLANK('Rate Calculations'!$U27),"",'Rate Calculations'!$U27)</f>
        <v>0</v>
      </c>
      <c r="AO27" s="44">
        <f>IF(ISBLANK('Rate Calculations'!$U27),"",'Rate Calculations'!$U27)</f>
        <v>0</v>
      </c>
    </row>
    <row r="28" spans="1:41" ht="14.25">
      <c r="A28" s="346">
        <v>25</v>
      </c>
      <c r="B28" s="42" t="e">
        <f>IF(ISBLANK('Team Roster - Final'!A26),"",'Team Roster - Final'!A26)</f>
        <v>#REF!</v>
      </c>
      <c r="C28" s="42" t="e">
        <f>IF(ISBLANK('Team Roster - Final'!B26),"",'Team Roster - Final'!B26)</f>
        <v>#REF!</v>
      </c>
      <c r="D28" s="42" t="e">
        <f>IF(ISBLANK('Team Roster - Final'!C26),"",'Team Roster - Final'!C26)</f>
        <v>#REF!</v>
      </c>
      <c r="E28" s="42" t="e">
        <f>IF(ISBLANK('Team Roster - Final'!D26),"",'Team Roster - Final'!D26)</f>
        <v>#REF!</v>
      </c>
      <c r="F28" s="43" t="e">
        <f>IF(ISBLANK('Team Roster - Final'!BL26),"",'Team Roster - Final'!BL26)</f>
        <v>#REF!</v>
      </c>
      <c r="G28" s="43" t="e">
        <f>IF(ISBLANK('Team Roster - Final'!BM26),"",'Team Roster - Final'!BM26)</f>
        <v>#REF!</v>
      </c>
      <c r="H28" s="31" t="e">
        <f>IF(ISBLANK('Team Roster - Final'!E26),"",'Team Roster - Final'!E26)</f>
        <v>#REF!</v>
      </c>
      <c r="I28" s="31" t="e">
        <f>IF(ISBLANK('Team Roster - Final'!G26),"",'Team Roster - Final'!G26)</f>
        <v>#REF!</v>
      </c>
      <c r="J28" s="31" t="e">
        <f>IF(ISBLANK('Team Roster - Final'!I26),"",'Team Roster - Final'!I26)</f>
        <v>#REF!</v>
      </c>
      <c r="L28" t="str">
        <f>IF(ISBLANK('Rate Calculations'!$A28),"",'Rate Calculations'!$A28)</f>
        <v xml:space="preserve"> </v>
      </c>
      <c r="M28" t="str">
        <f>IF(ISBLANK('Rate Calculations'!$B28),"",'Rate Calculations'!$B28)</f>
        <v xml:space="preserve">  </v>
      </c>
      <c r="N28" s="44" t="str">
        <f>IF(ISBLANK('Rate Calculations'!$G28),"",'Rate Calculations'!$G28)</f>
        <v/>
      </c>
      <c r="O28" s="45">
        <f>IF(ISBLANK('Rate Calculations'!$H28),"",'Rate Calculations'!$H28)</f>
        <v>1.7500000000000002E-2</v>
      </c>
      <c r="P28" s="44">
        <f>IF(ISBLANK('Rate Calculations'!$I28),"",'Rate Calculations'!$I28)</f>
        <v>0</v>
      </c>
      <c r="Q28" s="45">
        <f>IF(ISBLANK('Rate Calculations'!$J28),"",'Rate Calculations'!$J28)</f>
        <v>3.5000000000000003E-2</v>
      </c>
      <c r="R28" s="44">
        <f>IF(ISBLANK('Rate Calculations'!$K28),"",'Rate Calculations'!$K28)</f>
        <v>0</v>
      </c>
      <c r="S28" s="45">
        <f>IF(ISBLANK('Rate Calculations'!$L28),"",'Rate Calculations'!$L28)</f>
        <v>0</v>
      </c>
      <c r="T28" s="45">
        <f>IF(ISBLANK('Rate Calculations'!$M28),"",'Rate Calculations'!$M28)</f>
        <v>0</v>
      </c>
      <c r="U28" s="24">
        <f>IF(ISBLANK('Rate Calculations'!$N28),"",'Rate Calculations'!$N28)</f>
        <v>0</v>
      </c>
      <c r="V28" s="24">
        <f>IF(ISBLANK('Rate Calculations'!$O28),"",'Rate Calculations'!$O28)</f>
        <v>0</v>
      </c>
      <c r="W28" s="46">
        <f>IF(ISBLANK('Rate Calculations'!$P28),"",'Rate Calculations'!$P28)</f>
        <v>0</v>
      </c>
      <c r="X28" s="24">
        <f>IF(ISBLANK('Rate Calculations'!$Q28),"",'Rate Calculations'!$Q28)</f>
        <v>0</v>
      </c>
      <c r="Y28" s="24">
        <f>IF(ISBLANK('Rate Calculations'!$R28),"",'Rate Calculations'!$R28)</f>
        <v>0</v>
      </c>
      <c r="Z28" s="47" t="e">
        <f>IF(ISBLANK('Rate Calculations'!$S28),"",'Rate Calculations'!$S28)</f>
        <v>#REF!</v>
      </c>
      <c r="AA28" s="47" t="e">
        <f>IF(ISBLANK('Rate Calculations'!$U28),"",'Rate Calculations'!$T28)</f>
        <v>#REF!</v>
      </c>
      <c r="AB28" t="str">
        <f>IF(ISBLANK('Rate Calculations'!$A28),"",'Rate Calculations'!$A28)</f>
        <v xml:space="preserve"> </v>
      </c>
      <c r="AC28" t="str">
        <f>IF(ISBLANK('Rate Calculations'!$B28),"",'Rate Calculations'!$B28)</f>
        <v xml:space="preserve">  </v>
      </c>
      <c r="AD28" s="44">
        <f>IF(ISBLANK('Rate Calculations'!$U28),"",'Rate Calculations'!$U28)</f>
        <v>0</v>
      </c>
      <c r="AE28" s="44">
        <f>IF(ISBLANK('Rate Calculations'!$U28),"",'Rate Calculations'!$U28)</f>
        <v>0</v>
      </c>
      <c r="AF28" s="44">
        <f>IF(ISBLANK('Rate Calculations'!$U28),"",'Rate Calculations'!$U28)</f>
        <v>0</v>
      </c>
      <c r="AG28" s="101">
        <f>IF(ISBLANK('Rate Calculations'!$U28),"",'Rate Calculations'!$U28)</f>
        <v>0</v>
      </c>
      <c r="AH28" s="101">
        <f>IF(ISBLANK('Rate Calculations'!$U28),"",'Rate Calculations'!$U28)</f>
        <v>0</v>
      </c>
      <c r="AI28" s="44">
        <f>IF(ISBLANK('Rate Calculations'!$U28),"",'Rate Calculations'!$U28)</f>
        <v>0</v>
      </c>
      <c r="AJ28" s="44">
        <f>IF(ISBLANK('Rate Calculations'!$U28),"",'Rate Calculations'!$U28)</f>
        <v>0</v>
      </c>
      <c r="AK28" s="101">
        <f>IF(ISBLANK('Rate Calculations'!$U28),"",'Rate Calculations'!$U28)</f>
        <v>0</v>
      </c>
      <c r="AL28" s="44">
        <f>IF(ISBLANK('Rate Calculations'!$U28),"",'Rate Calculations'!$U28)</f>
        <v>0</v>
      </c>
      <c r="AM28" s="44">
        <f>IF(ISBLANK('Rate Calculations'!$U28),"",'Rate Calculations'!$U28)</f>
        <v>0</v>
      </c>
      <c r="AN28" s="44">
        <f>IF(ISBLANK('Rate Calculations'!$U28),"",'Rate Calculations'!$U28)</f>
        <v>0</v>
      </c>
      <c r="AO28" s="44">
        <f>IF(ISBLANK('Rate Calculations'!$U28),"",'Rate Calculations'!$U28)</f>
        <v>0</v>
      </c>
    </row>
    <row r="29" spans="1:41" ht="14.25">
      <c r="A29" s="346">
        <v>26</v>
      </c>
      <c r="B29" s="42" t="e">
        <f>IF(ISBLANK('Team Roster - Final'!A27),"",'Team Roster - Final'!A27)</f>
        <v>#REF!</v>
      </c>
      <c r="C29" s="42" t="e">
        <f>IF(ISBLANK('Team Roster - Final'!B27),"",'Team Roster - Final'!B27)</f>
        <v>#REF!</v>
      </c>
      <c r="D29" s="42" t="e">
        <f>IF(ISBLANK('Team Roster - Final'!C27),"",'Team Roster - Final'!C27)</f>
        <v>#REF!</v>
      </c>
      <c r="E29" s="42" t="e">
        <f>IF(ISBLANK('Team Roster - Final'!D27),"",'Team Roster - Final'!D27)</f>
        <v>#REF!</v>
      </c>
      <c r="F29" s="43" t="e">
        <f>IF(ISBLANK('Team Roster - Final'!BL27),"",'Team Roster - Final'!BL27)</f>
        <v>#REF!</v>
      </c>
      <c r="G29" s="43" t="e">
        <f>IF(ISBLANK('Team Roster - Final'!BM27),"",'Team Roster - Final'!BM27)</f>
        <v>#REF!</v>
      </c>
      <c r="H29" s="31" t="e">
        <f>IF(ISBLANK('Team Roster - Final'!E27),"",'Team Roster - Final'!E27)</f>
        <v>#REF!</v>
      </c>
      <c r="I29" s="31" t="e">
        <f>IF(ISBLANK('Team Roster - Final'!G27),"",'Team Roster - Final'!G27)</f>
        <v>#REF!</v>
      </c>
      <c r="J29" s="31" t="e">
        <f>IF(ISBLANK('Team Roster - Final'!I27),"",'Team Roster - Final'!I27)</f>
        <v>#REF!</v>
      </c>
      <c r="L29" t="str">
        <f>IF(ISBLANK('Rate Calculations'!$A29),"",'Rate Calculations'!$A29)</f>
        <v xml:space="preserve"> </v>
      </c>
      <c r="M29" t="str">
        <f>IF(ISBLANK('Rate Calculations'!$B29),"",'Rate Calculations'!$B29)</f>
        <v xml:space="preserve">  </v>
      </c>
      <c r="N29" s="44" t="str">
        <f>IF(ISBLANK('Rate Calculations'!$G29),"",'Rate Calculations'!$G29)</f>
        <v/>
      </c>
      <c r="O29" s="45">
        <f>IF(ISBLANK('Rate Calculations'!$H29),"",'Rate Calculations'!$H29)</f>
        <v>1.7500000000000002E-2</v>
      </c>
      <c r="P29" s="44">
        <f>IF(ISBLANK('Rate Calculations'!$I29),"",'Rate Calculations'!$I29)</f>
        <v>0</v>
      </c>
      <c r="Q29" s="45">
        <f>IF(ISBLANK('Rate Calculations'!$J29),"",'Rate Calculations'!$J29)</f>
        <v>3.5000000000000003E-2</v>
      </c>
      <c r="R29" s="44">
        <f>IF(ISBLANK('Rate Calculations'!$K29),"",'Rate Calculations'!$K29)</f>
        <v>0</v>
      </c>
      <c r="S29" s="45">
        <f>IF(ISBLANK('Rate Calculations'!$L29),"",'Rate Calculations'!$L29)</f>
        <v>0</v>
      </c>
      <c r="T29" s="45">
        <f>IF(ISBLANK('Rate Calculations'!$M29),"",'Rate Calculations'!$M29)</f>
        <v>0</v>
      </c>
      <c r="U29" s="24">
        <f>IF(ISBLANK('Rate Calculations'!$N29),"",'Rate Calculations'!$N29)</f>
        <v>0</v>
      </c>
      <c r="V29" s="24">
        <f>IF(ISBLANK('Rate Calculations'!$O29),"",'Rate Calculations'!$O29)</f>
        <v>0</v>
      </c>
      <c r="W29" s="46">
        <f>IF(ISBLANK('Rate Calculations'!$P29),"",'Rate Calculations'!$P29)</f>
        <v>0</v>
      </c>
      <c r="X29" s="24">
        <f>IF(ISBLANK('Rate Calculations'!$Q29),"",'Rate Calculations'!$Q29)</f>
        <v>0</v>
      </c>
      <c r="Y29" s="24">
        <f>IF(ISBLANK('Rate Calculations'!$R29),"",'Rate Calculations'!$R29)</f>
        <v>0</v>
      </c>
      <c r="Z29" s="47" t="e">
        <f>IF(ISBLANK('Rate Calculations'!$S29),"",'Rate Calculations'!$S29)</f>
        <v>#REF!</v>
      </c>
      <c r="AA29" s="47" t="e">
        <f>IF(ISBLANK('Rate Calculations'!$U29),"",'Rate Calculations'!$T29)</f>
        <v>#REF!</v>
      </c>
      <c r="AB29" t="str">
        <f>IF(ISBLANK('Rate Calculations'!$A29),"",'Rate Calculations'!$A29)</f>
        <v xml:space="preserve"> </v>
      </c>
      <c r="AC29" t="str">
        <f>IF(ISBLANK('Rate Calculations'!$B29),"",'Rate Calculations'!$B29)</f>
        <v xml:space="preserve">  </v>
      </c>
      <c r="AD29" s="44">
        <f>IF(ISBLANK('Rate Calculations'!$U29),"",'Rate Calculations'!$U29)</f>
        <v>0</v>
      </c>
      <c r="AE29" s="44">
        <f>IF(ISBLANK('Rate Calculations'!$U29),"",'Rate Calculations'!$U29)</f>
        <v>0</v>
      </c>
      <c r="AF29" s="44">
        <f>IF(ISBLANK('Rate Calculations'!$U29),"",'Rate Calculations'!$U29)</f>
        <v>0</v>
      </c>
      <c r="AG29" s="101">
        <f>IF(ISBLANK('Rate Calculations'!$U29),"",'Rate Calculations'!$U29)</f>
        <v>0</v>
      </c>
      <c r="AH29" s="101">
        <f>IF(ISBLANK('Rate Calculations'!$U29),"",'Rate Calculations'!$U29)</f>
        <v>0</v>
      </c>
      <c r="AI29" s="44">
        <f>IF(ISBLANK('Rate Calculations'!$U29),"",'Rate Calculations'!$U29)</f>
        <v>0</v>
      </c>
      <c r="AJ29" s="44">
        <f>IF(ISBLANK('Rate Calculations'!$U29),"",'Rate Calculations'!$U29)</f>
        <v>0</v>
      </c>
      <c r="AK29" s="101">
        <f>IF(ISBLANK('Rate Calculations'!$U29),"",'Rate Calculations'!$U29)</f>
        <v>0</v>
      </c>
      <c r="AL29" s="44">
        <f>IF(ISBLANK('Rate Calculations'!$U29),"",'Rate Calculations'!$U29)</f>
        <v>0</v>
      </c>
      <c r="AM29" s="44">
        <f>IF(ISBLANK('Rate Calculations'!$U29),"",'Rate Calculations'!$U29)</f>
        <v>0</v>
      </c>
      <c r="AN29" s="44">
        <f>IF(ISBLANK('Rate Calculations'!$U29),"",'Rate Calculations'!$U29)</f>
        <v>0</v>
      </c>
      <c r="AO29" s="44">
        <f>IF(ISBLANK('Rate Calculations'!$U29),"",'Rate Calculations'!$U29)</f>
        <v>0</v>
      </c>
    </row>
    <row r="30" spans="1:41" ht="14.25">
      <c r="A30" s="346">
        <v>27</v>
      </c>
      <c r="B30" s="42" t="e">
        <f>IF(ISBLANK('Team Roster - Final'!A28),"",'Team Roster - Final'!A28)</f>
        <v>#REF!</v>
      </c>
      <c r="C30" s="42" t="e">
        <f>IF(ISBLANK('Team Roster - Final'!B28),"",'Team Roster - Final'!B28)</f>
        <v>#REF!</v>
      </c>
      <c r="D30" s="42" t="e">
        <f>IF(ISBLANK('Team Roster - Final'!C28),"",'Team Roster - Final'!C28)</f>
        <v>#REF!</v>
      </c>
      <c r="E30" s="42" t="e">
        <f>IF(ISBLANK('Team Roster - Final'!D28),"",'Team Roster - Final'!D28)</f>
        <v>#REF!</v>
      </c>
      <c r="F30" s="43" t="e">
        <f>IF(ISBLANK('Team Roster - Final'!BL28),"",'Team Roster - Final'!BL28)</f>
        <v>#REF!</v>
      </c>
      <c r="G30" s="43" t="e">
        <f>IF(ISBLANK('Team Roster - Final'!BM28),"",'Team Roster - Final'!BM28)</f>
        <v>#REF!</v>
      </c>
      <c r="H30" s="31" t="e">
        <f>IF(ISBLANK('Team Roster - Final'!E28),"",'Team Roster - Final'!E28)</f>
        <v>#REF!</v>
      </c>
      <c r="I30" s="31" t="e">
        <f>IF(ISBLANK('Team Roster - Final'!G28),"",'Team Roster - Final'!G28)</f>
        <v>#REF!</v>
      </c>
      <c r="J30" s="31" t="e">
        <f>IF(ISBLANK('Team Roster - Final'!I28),"",'Team Roster - Final'!I28)</f>
        <v>#REF!</v>
      </c>
      <c r="L30" t="str">
        <f>IF(ISBLANK('Rate Calculations'!$A30),"",'Rate Calculations'!$A30)</f>
        <v xml:space="preserve"> </v>
      </c>
      <c r="M30" t="str">
        <f>IF(ISBLANK('Rate Calculations'!$B30),"",'Rate Calculations'!$B30)</f>
        <v xml:space="preserve">  </v>
      </c>
      <c r="N30" s="44" t="str">
        <f>IF(ISBLANK('Rate Calculations'!$G30),"",'Rate Calculations'!$G30)</f>
        <v/>
      </c>
      <c r="O30" s="45">
        <f>IF(ISBLANK('Rate Calculations'!$H30),"",'Rate Calculations'!$H30)</f>
        <v>1.7500000000000002E-2</v>
      </c>
      <c r="P30" s="44">
        <f>IF(ISBLANK('Rate Calculations'!$I30),"",'Rate Calculations'!$I30)</f>
        <v>0</v>
      </c>
      <c r="Q30" s="45">
        <f>IF(ISBLANK('Rate Calculations'!$J30),"",'Rate Calculations'!$J30)</f>
        <v>3.5000000000000003E-2</v>
      </c>
      <c r="R30" s="44">
        <f>IF(ISBLANK('Rate Calculations'!$K30),"",'Rate Calculations'!$K30)</f>
        <v>0</v>
      </c>
      <c r="S30" s="45">
        <f>IF(ISBLANK('Rate Calculations'!$L30),"",'Rate Calculations'!$L30)</f>
        <v>0</v>
      </c>
      <c r="T30" s="45">
        <f>IF(ISBLANK('Rate Calculations'!$M30),"",'Rate Calculations'!$M30)</f>
        <v>0</v>
      </c>
      <c r="U30" s="24">
        <f>IF(ISBLANK('Rate Calculations'!$N30),"",'Rate Calculations'!$N30)</f>
        <v>0</v>
      </c>
      <c r="V30" s="24">
        <f>IF(ISBLANK('Rate Calculations'!$O30),"",'Rate Calculations'!$O30)</f>
        <v>0</v>
      </c>
      <c r="W30" s="46">
        <f>IF(ISBLANK('Rate Calculations'!$P30),"",'Rate Calculations'!$P30)</f>
        <v>0</v>
      </c>
      <c r="X30" s="24">
        <f>IF(ISBLANK('Rate Calculations'!$Q30),"",'Rate Calculations'!$Q30)</f>
        <v>0</v>
      </c>
      <c r="Y30" s="24">
        <f>IF(ISBLANK('Rate Calculations'!$R30),"",'Rate Calculations'!$R30)</f>
        <v>0</v>
      </c>
      <c r="Z30" s="47" t="e">
        <f>IF(ISBLANK('Rate Calculations'!$S30),"",'Rate Calculations'!$S30)</f>
        <v>#REF!</v>
      </c>
      <c r="AA30" s="47" t="e">
        <f>IF(ISBLANK('Rate Calculations'!$U30),"",'Rate Calculations'!$T30)</f>
        <v>#REF!</v>
      </c>
      <c r="AB30" t="str">
        <f>IF(ISBLANK('Rate Calculations'!$A30),"",'Rate Calculations'!$A30)</f>
        <v xml:space="preserve"> </v>
      </c>
      <c r="AC30" t="str">
        <f>IF(ISBLANK('Rate Calculations'!$B30),"",'Rate Calculations'!$B30)</f>
        <v xml:space="preserve">  </v>
      </c>
      <c r="AD30" s="44">
        <f>IF(ISBLANK('Rate Calculations'!$U30),"",'Rate Calculations'!$U30)</f>
        <v>0</v>
      </c>
      <c r="AE30" s="44">
        <f>IF(ISBLANK('Rate Calculations'!$U30),"",'Rate Calculations'!$U30)</f>
        <v>0</v>
      </c>
      <c r="AF30" s="44">
        <f>IF(ISBLANK('Rate Calculations'!$U30),"",'Rate Calculations'!$U30)</f>
        <v>0</v>
      </c>
      <c r="AG30" s="101">
        <f>IF(ISBLANK('Rate Calculations'!$U30),"",'Rate Calculations'!$U30)</f>
        <v>0</v>
      </c>
      <c r="AH30" s="101">
        <f>IF(ISBLANK('Rate Calculations'!$U30),"",'Rate Calculations'!$U30)</f>
        <v>0</v>
      </c>
      <c r="AI30" s="44">
        <f>IF(ISBLANK('Rate Calculations'!$U30),"",'Rate Calculations'!$U30)</f>
        <v>0</v>
      </c>
      <c r="AJ30" s="44">
        <f>IF(ISBLANK('Rate Calculations'!$U30),"",'Rate Calculations'!$U30)</f>
        <v>0</v>
      </c>
      <c r="AK30" s="101">
        <f>IF(ISBLANK('Rate Calculations'!$U30),"",'Rate Calculations'!$U30)</f>
        <v>0</v>
      </c>
      <c r="AL30" s="44">
        <f>IF(ISBLANK('Rate Calculations'!$U30),"",'Rate Calculations'!$U30)</f>
        <v>0</v>
      </c>
      <c r="AM30" s="44">
        <f>IF(ISBLANK('Rate Calculations'!$U30),"",'Rate Calculations'!$U30)</f>
        <v>0</v>
      </c>
      <c r="AN30" s="44">
        <f>IF(ISBLANK('Rate Calculations'!$U30),"",'Rate Calculations'!$U30)</f>
        <v>0</v>
      </c>
      <c r="AO30" s="44">
        <f>IF(ISBLANK('Rate Calculations'!$U30),"",'Rate Calculations'!$U30)</f>
        <v>0</v>
      </c>
    </row>
    <row r="31" spans="1:41" ht="14.25">
      <c r="A31" s="346">
        <v>28</v>
      </c>
      <c r="B31" s="42" t="e">
        <f>IF(ISBLANK('Team Roster - Final'!A29),"",'Team Roster - Final'!A29)</f>
        <v>#REF!</v>
      </c>
      <c r="C31" s="42" t="e">
        <f>IF(ISBLANK('Team Roster - Final'!B29),"",'Team Roster - Final'!B29)</f>
        <v>#REF!</v>
      </c>
      <c r="D31" s="42" t="e">
        <f>IF(ISBLANK('Team Roster - Final'!C29),"",'Team Roster - Final'!C29)</f>
        <v>#REF!</v>
      </c>
      <c r="E31" s="42" t="e">
        <f>IF(ISBLANK('Team Roster - Final'!D29),"",'Team Roster - Final'!D29)</f>
        <v>#REF!</v>
      </c>
      <c r="F31" s="43" t="e">
        <f>IF(ISBLANK('Team Roster - Final'!BL29),"",'Team Roster - Final'!BL29)</f>
        <v>#REF!</v>
      </c>
      <c r="G31" s="43" t="e">
        <f>IF(ISBLANK('Team Roster - Final'!BM29),"",'Team Roster - Final'!BM29)</f>
        <v>#REF!</v>
      </c>
      <c r="H31" s="31" t="e">
        <f>IF(ISBLANK('Team Roster - Final'!E29),"",'Team Roster - Final'!E29)</f>
        <v>#REF!</v>
      </c>
      <c r="I31" s="31" t="e">
        <f>IF(ISBLANK('Team Roster - Final'!G29),"",'Team Roster - Final'!G29)</f>
        <v>#REF!</v>
      </c>
      <c r="J31" s="31" t="e">
        <f>IF(ISBLANK('Team Roster - Final'!I29),"",'Team Roster - Final'!I29)</f>
        <v>#REF!</v>
      </c>
      <c r="L31" t="str">
        <f>IF(ISBLANK('Rate Calculations'!$A31),"",'Rate Calculations'!$A31)</f>
        <v xml:space="preserve"> </v>
      </c>
      <c r="M31" t="str">
        <f>IF(ISBLANK('Rate Calculations'!$B31),"",'Rate Calculations'!$B31)</f>
        <v xml:space="preserve">  </v>
      </c>
      <c r="N31" s="44" t="str">
        <f>IF(ISBLANK('Rate Calculations'!$G31),"",'Rate Calculations'!$G31)</f>
        <v/>
      </c>
      <c r="O31" s="45">
        <f>IF(ISBLANK('Rate Calculations'!$H31),"",'Rate Calculations'!$H31)</f>
        <v>1.7500000000000002E-2</v>
      </c>
      <c r="P31" s="44">
        <f>IF(ISBLANK('Rate Calculations'!$I31),"",'Rate Calculations'!$I31)</f>
        <v>0</v>
      </c>
      <c r="Q31" s="45">
        <f>IF(ISBLANK('Rate Calculations'!$J31),"",'Rate Calculations'!$J31)</f>
        <v>3.5000000000000003E-2</v>
      </c>
      <c r="R31" s="44">
        <f>IF(ISBLANK('Rate Calculations'!$K31),"",'Rate Calculations'!$K31)</f>
        <v>0</v>
      </c>
      <c r="S31" s="45">
        <f>IF(ISBLANK('Rate Calculations'!$L31),"",'Rate Calculations'!$L31)</f>
        <v>0</v>
      </c>
      <c r="T31" s="45">
        <f>IF(ISBLANK('Rate Calculations'!$M31),"",'Rate Calculations'!$M31)</f>
        <v>0</v>
      </c>
      <c r="U31" s="24">
        <f>IF(ISBLANK('Rate Calculations'!$N31),"",'Rate Calculations'!$N31)</f>
        <v>0</v>
      </c>
      <c r="V31" s="24">
        <f>IF(ISBLANK('Rate Calculations'!$O31),"",'Rate Calculations'!$O31)</f>
        <v>0</v>
      </c>
      <c r="W31" s="46">
        <f>IF(ISBLANK('Rate Calculations'!$P31),"",'Rate Calculations'!$P31)</f>
        <v>0</v>
      </c>
      <c r="X31" s="24">
        <f>IF(ISBLANK('Rate Calculations'!$Q31),"",'Rate Calculations'!$Q31)</f>
        <v>0</v>
      </c>
      <c r="Y31" s="24">
        <f>IF(ISBLANK('Rate Calculations'!$R31),"",'Rate Calculations'!$R31)</f>
        <v>0</v>
      </c>
      <c r="Z31" s="47" t="e">
        <f>IF(ISBLANK('Rate Calculations'!$S31),"",'Rate Calculations'!$S31)</f>
        <v>#REF!</v>
      </c>
      <c r="AA31" s="47" t="e">
        <f>IF(ISBLANK('Rate Calculations'!$U31),"",'Rate Calculations'!$T31)</f>
        <v>#REF!</v>
      </c>
      <c r="AB31" t="str">
        <f>IF(ISBLANK('Rate Calculations'!$A31),"",'Rate Calculations'!$A31)</f>
        <v xml:space="preserve"> </v>
      </c>
      <c r="AC31" t="str">
        <f>IF(ISBLANK('Rate Calculations'!$B31),"",'Rate Calculations'!$B31)</f>
        <v xml:space="preserve">  </v>
      </c>
      <c r="AD31" s="44">
        <f>IF(ISBLANK('Rate Calculations'!$U31),"",'Rate Calculations'!$U31)</f>
        <v>0</v>
      </c>
      <c r="AE31" s="44">
        <f>IF(ISBLANK('Rate Calculations'!$U31),"",'Rate Calculations'!$U31)</f>
        <v>0</v>
      </c>
      <c r="AF31" s="44">
        <f>IF(ISBLANK('Rate Calculations'!$U31),"",'Rate Calculations'!$U31)</f>
        <v>0</v>
      </c>
      <c r="AG31" s="101">
        <f>IF(ISBLANK('Rate Calculations'!$U31),"",'Rate Calculations'!$U31)</f>
        <v>0</v>
      </c>
      <c r="AH31" s="101">
        <f>IF(ISBLANK('Rate Calculations'!$U31),"",'Rate Calculations'!$U31)</f>
        <v>0</v>
      </c>
      <c r="AI31" s="44">
        <f>IF(ISBLANK('Rate Calculations'!$U31),"",'Rate Calculations'!$U31)</f>
        <v>0</v>
      </c>
      <c r="AJ31" s="44">
        <f>IF(ISBLANK('Rate Calculations'!$U31),"",'Rate Calculations'!$U31)</f>
        <v>0</v>
      </c>
      <c r="AK31" s="101">
        <f>IF(ISBLANK('Rate Calculations'!$U31),"",'Rate Calculations'!$U31)</f>
        <v>0</v>
      </c>
      <c r="AL31" s="44">
        <f>IF(ISBLANK('Rate Calculations'!$U31),"",'Rate Calculations'!$U31)</f>
        <v>0</v>
      </c>
      <c r="AM31" s="44">
        <f>IF(ISBLANK('Rate Calculations'!$U31),"",'Rate Calculations'!$U31)</f>
        <v>0</v>
      </c>
      <c r="AN31" s="44">
        <f>IF(ISBLANK('Rate Calculations'!$U31),"",'Rate Calculations'!$U31)</f>
        <v>0</v>
      </c>
      <c r="AO31" s="44">
        <f>IF(ISBLANK('Rate Calculations'!$U31),"",'Rate Calculations'!$U31)</f>
        <v>0</v>
      </c>
    </row>
    <row r="32" spans="1:41" ht="14.25">
      <c r="A32" s="346">
        <v>29</v>
      </c>
      <c r="B32" s="42" t="e">
        <f>IF(ISBLANK('Team Roster - Final'!A30),"",'Team Roster - Final'!A30)</f>
        <v>#REF!</v>
      </c>
      <c r="C32" s="42" t="e">
        <f>IF(ISBLANK('Team Roster - Final'!B30),"",'Team Roster - Final'!B30)</f>
        <v>#REF!</v>
      </c>
      <c r="D32" s="42" t="e">
        <f>IF(ISBLANK('Team Roster - Final'!C30),"",'Team Roster - Final'!C30)</f>
        <v>#REF!</v>
      </c>
      <c r="E32" s="42" t="e">
        <f>IF(ISBLANK('Team Roster - Final'!D30),"",'Team Roster - Final'!D30)</f>
        <v>#REF!</v>
      </c>
      <c r="F32" s="43" t="e">
        <f>IF(ISBLANK('Team Roster - Final'!BL30),"",'Team Roster - Final'!BL30)</f>
        <v>#REF!</v>
      </c>
      <c r="G32" s="43" t="e">
        <f>IF(ISBLANK('Team Roster - Final'!BM30),"",'Team Roster - Final'!BM30)</f>
        <v>#REF!</v>
      </c>
      <c r="H32" s="31" t="e">
        <f>IF(ISBLANK('Team Roster - Final'!E30),"",'Team Roster - Final'!E30)</f>
        <v>#REF!</v>
      </c>
      <c r="I32" s="31" t="e">
        <f>IF(ISBLANK('Team Roster - Final'!G30),"",'Team Roster - Final'!G30)</f>
        <v>#REF!</v>
      </c>
      <c r="J32" s="31" t="e">
        <f>IF(ISBLANK('Team Roster - Final'!I30),"",'Team Roster - Final'!I30)</f>
        <v>#REF!</v>
      </c>
      <c r="L32" t="str">
        <f>IF(ISBLANK('Rate Calculations'!$A32),"",'Rate Calculations'!$A32)</f>
        <v xml:space="preserve"> </v>
      </c>
      <c r="M32" t="str">
        <f>IF(ISBLANK('Rate Calculations'!$B32),"",'Rate Calculations'!$B32)</f>
        <v xml:space="preserve">  </v>
      </c>
      <c r="N32" s="44" t="str">
        <f>IF(ISBLANK('Rate Calculations'!$G32),"",'Rate Calculations'!$G32)</f>
        <v/>
      </c>
      <c r="O32" s="45">
        <f>IF(ISBLANK('Rate Calculations'!$H32),"",'Rate Calculations'!$H32)</f>
        <v>1.7500000000000002E-2</v>
      </c>
      <c r="P32" s="44">
        <f>IF(ISBLANK('Rate Calculations'!$I32),"",'Rate Calculations'!$I32)</f>
        <v>0</v>
      </c>
      <c r="Q32" s="45">
        <f>IF(ISBLANK('Rate Calculations'!$J32),"",'Rate Calculations'!$J32)</f>
        <v>3.5000000000000003E-2</v>
      </c>
      <c r="R32" s="44">
        <f>IF(ISBLANK('Rate Calculations'!$K32),"",'Rate Calculations'!$K32)</f>
        <v>0</v>
      </c>
      <c r="S32" s="45">
        <f>IF(ISBLANK('Rate Calculations'!$L32),"",'Rate Calculations'!$L32)</f>
        <v>0</v>
      </c>
      <c r="T32" s="45">
        <f>IF(ISBLANK('Rate Calculations'!$M32),"",'Rate Calculations'!$M32)</f>
        <v>0</v>
      </c>
      <c r="U32" s="24">
        <f>IF(ISBLANK('Rate Calculations'!$N32),"",'Rate Calculations'!$N32)</f>
        <v>0</v>
      </c>
      <c r="V32" s="24">
        <f>IF(ISBLANK('Rate Calculations'!$O32),"",'Rate Calculations'!$O32)</f>
        <v>0</v>
      </c>
      <c r="W32" s="46">
        <f>IF(ISBLANK('Rate Calculations'!$P32),"",'Rate Calculations'!$P32)</f>
        <v>0</v>
      </c>
      <c r="X32" s="24">
        <f>IF(ISBLANK('Rate Calculations'!$Q32),"",'Rate Calculations'!$Q32)</f>
        <v>0</v>
      </c>
      <c r="Y32" s="24">
        <f>IF(ISBLANK('Rate Calculations'!$R32),"",'Rate Calculations'!$R32)</f>
        <v>0</v>
      </c>
      <c r="Z32" s="47" t="e">
        <f>IF(ISBLANK('Rate Calculations'!$S32),"",'Rate Calculations'!$S32)</f>
        <v>#REF!</v>
      </c>
      <c r="AA32" s="47" t="e">
        <f>IF(ISBLANK('Rate Calculations'!$U32),"",'Rate Calculations'!$T32)</f>
        <v>#REF!</v>
      </c>
      <c r="AB32" t="str">
        <f>IF(ISBLANK('Rate Calculations'!$A32),"",'Rate Calculations'!$A32)</f>
        <v xml:space="preserve"> </v>
      </c>
      <c r="AC32" t="str">
        <f>IF(ISBLANK('Rate Calculations'!$B32),"",'Rate Calculations'!$B32)</f>
        <v xml:space="preserve">  </v>
      </c>
      <c r="AD32" s="44">
        <f>IF(ISBLANK('Rate Calculations'!$U32),"",'Rate Calculations'!$U32)</f>
        <v>0</v>
      </c>
      <c r="AE32" s="44">
        <f>IF(ISBLANK('Rate Calculations'!$U32),"",'Rate Calculations'!$U32)</f>
        <v>0</v>
      </c>
      <c r="AF32" s="44">
        <f>IF(ISBLANK('Rate Calculations'!$U32),"",'Rate Calculations'!$U32)</f>
        <v>0</v>
      </c>
      <c r="AG32" s="101">
        <f>IF(ISBLANK('Rate Calculations'!$U32),"",'Rate Calculations'!$U32)</f>
        <v>0</v>
      </c>
      <c r="AH32" s="101">
        <f>IF(ISBLANK('Rate Calculations'!$U32),"",'Rate Calculations'!$U32)</f>
        <v>0</v>
      </c>
      <c r="AI32" s="44">
        <f>IF(ISBLANK('Rate Calculations'!$U32),"",'Rate Calculations'!$U32)</f>
        <v>0</v>
      </c>
      <c r="AJ32" s="44">
        <f>IF(ISBLANK('Rate Calculations'!$U32),"",'Rate Calculations'!$U32)</f>
        <v>0</v>
      </c>
      <c r="AK32" s="101">
        <f>IF(ISBLANK('Rate Calculations'!$U32),"",'Rate Calculations'!$U32)</f>
        <v>0</v>
      </c>
      <c r="AL32" s="44">
        <f>IF(ISBLANK('Rate Calculations'!$U32),"",'Rate Calculations'!$U32)</f>
        <v>0</v>
      </c>
      <c r="AM32" s="44">
        <f>IF(ISBLANK('Rate Calculations'!$U32),"",'Rate Calculations'!$U32)</f>
        <v>0</v>
      </c>
      <c r="AN32" s="44">
        <f>IF(ISBLANK('Rate Calculations'!$U32),"",'Rate Calculations'!$U32)</f>
        <v>0</v>
      </c>
      <c r="AO32" s="44">
        <f>IF(ISBLANK('Rate Calculations'!$U32),"",'Rate Calculations'!$U32)</f>
        <v>0</v>
      </c>
    </row>
    <row r="33" spans="1:41" ht="14.25">
      <c r="A33" s="346">
        <v>30</v>
      </c>
      <c r="B33" s="42" t="e">
        <f>IF(ISBLANK('Team Roster - Final'!A31),"",'Team Roster - Final'!A31)</f>
        <v>#REF!</v>
      </c>
      <c r="C33" s="42" t="e">
        <f>IF(ISBLANK('Team Roster - Final'!B31),"",'Team Roster - Final'!B31)</f>
        <v>#REF!</v>
      </c>
      <c r="D33" s="42" t="e">
        <f>IF(ISBLANK('Team Roster - Final'!C31),"",'Team Roster - Final'!C31)</f>
        <v>#REF!</v>
      </c>
      <c r="E33" s="42" t="e">
        <f>IF(ISBLANK('Team Roster - Final'!D31),"",'Team Roster - Final'!D31)</f>
        <v>#REF!</v>
      </c>
      <c r="F33" s="43" t="e">
        <f>IF(ISBLANK('Team Roster - Final'!BL31),"",'Team Roster - Final'!BL31)</f>
        <v>#REF!</v>
      </c>
      <c r="G33" s="43" t="e">
        <f>IF(ISBLANK('Team Roster - Final'!BM31),"",'Team Roster - Final'!BM31)</f>
        <v>#REF!</v>
      </c>
      <c r="H33" s="31" t="e">
        <f>IF(ISBLANK('Team Roster - Final'!E31),"",'Team Roster - Final'!E31)</f>
        <v>#REF!</v>
      </c>
      <c r="I33" s="31" t="e">
        <f>IF(ISBLANK('Team Roster - Final'!G31),"",'Team Roster - Final'!G31)</f>
        <v>#REF!</v>
      </c>
      <c r="J33" s="31" t="e">
        <f>IF(ISBLANK('Team Roster - Final'!I31),"",'Team Roster - Final'!I31)</f>
        <v>#REF!</v>
      </c>
      <c r="L33" t="str">
        <f>IF(ISBLANK('Rate Calculations'!$A33),"",'Rate Calculations'!$A33)</f>
        <v xml:space="preserve"> </v>
      </c>
      <c r="M33" t="str">
        <f>IF(ISBLANK('Rate Calculations'!$B33),"",'Rate Calculations'!$B33)</f>
        <v xml:space="preserve">  </v>
      </c>
      <c r="N33" s="44" t="str">
        <f>IF(ISBLANK('Rate Calculations'!$G33),"",'Rate Calculations'!$G33)</f>
        <v/>
      </c>
      <c r="O33" s="45">
        <f>IF(ISBLANK('Rate Calculations'!$H33),"",'Rate Calculations'!$H33)</f>
        <v>1.7500000000000002E-2</v>
      </c>
      <c r="P33" s="44">
        <f>IF(ISBLANK('Rate Calculations'!$I33),"",'Rate Calculations'!$I33)</f>
        <v>0</v>
      </c>
      <c r="Q33" s="45">
        <f>IF(ISBLANK('Rate Calculations'!$J33),"",'Rate Calculations'!$J33)</f>
        <v>3.5000000000000003E-2</v>
      </c>
      <c r="R33" s="44">
        <f>IF(ISBLANK('Rate Calculations'!$K33),"",'Rate Calculations'!$K33)</f>
        <v>0</v>
      </c>
      <c r="S33" s="45">
        <f>IF(ISBLANK('Rate Calculations'!$L33),"",'Rate Calculations'!$L33)</f>
        <v>0</v>
      </c>
      <c r="T33" s="45">
        <f>IF(ISBLANK('Rate Calculations'!$M33),"",'Rate Calculations'!$M33)</f>
        <v>0</v>
      </c>
      <c r="U33" s="24">
        <f>IF(ISBLANK('Rate Calculations'!$N33),"",'Rate Calculations'!$N33)</f>
        <v>0</v>
      </c>
      <c r="V33" s="24">
        <f>IF(ISBLANK('Rate Calculations'!$O33),"",'Rate Calculations'!$O33)</f>
        <v>0</v>
      </c>
      <c r="W33" s="46">
        <f>IF(ISBLANK('Rate Calculations'!$P33),"",'Rate Calculations'!$P33)</f>
        <v>0</v>
      </c>
      <c r="X33" s="24">
        <f>IF(ISBLANK('Rate Calculations'!$Q33),"",'Rate Calculations'!$Q33)</f>
        <v>0</v>
      </c>
      <c r="Y33" s="24">
        <f>IF(ISBLANK('Rate Calculations'!$R33),"",'Rate Calculations'!$R33)</f>
        <v>0</v>
      </c>
      <c r="Z33" s="47" t="e">
        <f>IF(ISBLANK('Rate Calculations'!$S33),"",'Rate Calculations'!$S33)</f>
        <v>#REF!</v>
      </c>
      <c r="AA33" s="47" t="e">
        <f>IF(ISBLANK('Rate Calculations'!$U33),"",'Rate Calculations'!$T33)</f>
        <v>#REF!</v>
      </c>
      <c r="AB33" t="str">
        <f>IF(ISBLANK('Rate Calculations'!$A33),"",'Rate Calculations'!$A33)</f>
        <v xml:space="preserve"> </v>
      </c>
      <c r="AC33" t="str">
        <f>IF(ISBLANK('Rate Calculations'!$B33),"",'Rate Calculations'!$B33)</f>
        <v xml:space="preserve">  </v>
      </c>
      <c r="AD33" s="44">
        <f>IF(ISBLANK('Rate Calculations'!$U33),"",'Rate Calculations'!$U33)</f>
        <v>0</v>
      </c>
      <c r="AE33" s="44">
        <f>IF(ISBLANK('Rate Calculations'!$U33),"",'Rate Calculations'!$U33)</f>
        <v>0</v>
      </c>
      <c r="AF33" s="44">
        <f>IF(ISBLANK('Rate Calculations'!$U33),"",'Rate Calculations'!$U33)</f>
        <v>0</v>
      </c>
      <c r="AG33" s="101">
        <f>IF(ISBLANK('Rate Calculations'!$U33),"",'Rate Calculations'!$U33)</f>
        <v>0</v>
      </c>
      <c r="AH33" s="101">
        <f>IF(ISBLANK('Rate Calculations'!$U33),"",'Rate Calculations'!$U33)</f>
        <v>0</v>
      </c>
      <c r="AI33" s="44">
        <f>IF(ISBLANK('Rate Calculations'!$U33),"",'Rate Calculations'!$U33)</f>
        <v>0</v>
      </c>
      <c r="AJ33" s="44">
        <f>IF(ISBLANK('Rate Calculations'!$U33),"",'Rate Calculations'!$U33)</f>
        <v>0</v>
      </c>
      <c r="AK33" s="101">
        <f>IF(ISBLANK('Rate Calculations'!$U33),"",'Rate Calculations'!$U33)</f>
        <v>0</v>
      </c>
      <c r="AL33" s="44">
        <f>IF(ISBLANK('Rate Calculations'!$U33),"",'Rate Calculations'!$U33)</f>
        <v>0</v>
      </c>
      <c r="AM33" s="44">
        <f>IF(ISBLANK('Rate Calculations'!$U33),"",'Rate Calculations'!$U33)</f>
        <v>0</v>
      </c>
      <c r="AN33" s="44">
        <f>IF(ISBLANK('Rate Calculations'!$U33),"",'Rate Calculations'!$U33)</f>
        <v>0</v>
      </c>
      <c r="AO33" s="44">
        <f>IF(ISBLANK('Rate Calculations'!$U33),"",'Rate Calculations'!$U33)</f>
        <v>0</v>
      </c>
    </row>
    <row r="34" spans="1:41" ht="14.25">
      <c r="A34" s="346">
        <v>31</v>
      </c>
      <c r="B34" s="42" t="e">
        <f>IF(ISBLANK('Team Roster - Final'!A32),"",'Team Roster - Final'!A32)</f>
        <v>#REF!</v>
      </c>
      <c r="C34" s="42" t="e">
        <f>IF(ISBLANK('Team Roster - Final'!B32),"",'Team Roster - Final'!B32)</f>
        <v>#REF!</v>
      </c>
      <c r="D34" s="42" t="e">
        <f>IF(ISBLANK('Team Roster - Final'!C32),"",'Team Roster - Final'!C32)</f>
        <v>#REF!</v>
      </c>
      <c r="E34" s="42" t="e">
        <f>IF(ISBLANK('Team Roster - Final'!D32),"",'Team Roster - Final'!D32)</f>
        <v>#REF!</v>
      </c>
      <c r="F34" s="43" t="e">
        <f>IF(ISBLANK('Team Roster - Final'!BL32),"",'Team Roster - Final'!BL32)</f>
        <v>#REF!</v>
      </c>
      <c r="G34" s="43" t="e">
        <f>IF(ISBLANK('Team Roster - Final'!BM32),"",'Team Roster - Final'!BM32)</f>
        <v>#REF!</v>
      </c>
      <c r="H34" s="31" t="e">
        <f>IF(ISBLANK('Team Roster - Final'!E32),"",'Team Roster - Final'!E32)</f>
        <v>#REF!</v>
      </c>
      <c r="I34" s="31" t="e">
        <f>IF(ISBLANK('Team Roster - Final'!G32),"",'Team Roster - Final'!G32)</f>
        <v>#REF!</v>
      </c>
      <c r="J34" s="31" t="e">
        <f>IF(ISBLANK('Team Roster - Final'!I32),"",'Team Roster - Final'!I32)</f>
        <v>#REF!</v>
      </c>
      <c r="L34" t="str">
        <f>IF(ISBLANK('Rate Calculations'!$A34),"",'Rate Calculations'!$A34)</f>
        <v xml:space="preserve"> </v>
      </c>
      <c r="M34" t="str">
        <f>IF(ISBLANK('Rate Calculations'!$B34),"",'Rate Calculations'!$B34)</f>
        <v xml:space="preserve">  </v>
      </c>
      <c r="N34" s="44" t="str">
        <f>IF(ISBLANK('Rate Calculations'!$G34),"",'Rate Calculations'!$G34)</f>
        <v/>
      </c>
      <c r="O34" s="45">
        <f>IF(ISBLANK('Rate Calculations'!$H34),"",'Rate Calculations'!$H34)</f>
        <v>1.7500000000000002E-2</v>
      </c>
      <c r="P34" s="44">
        <f>IF(ISBLANK('Rate Calculations'!$I34),"",'Rate Calculations'!$I34)</f>
        <v>0</v>
      </c>
      <c r="Q34" s="45">
        <f>IF(ISBLANK('Rate Calculations'!$J34),"",'Rate Calculations'!$J34)</f>
        <v>3.5000000000000003E-2</v>
      </c>
      <c r="R34" s="44">
        <f>IF(ISBLANK('Rate Calculations'!$K34),"",'Rate Calculations'!$K34)</f>
        <v>0</v>
      </c>
      <c r="S34" s="45">
        <f>IF(ISBLANK('Rate Calculations'!$L34),"",'Rate Calculations'!$L34)</f>
        <v>0</v>
      </c>
      <c r="T34" s="45">
        <f>IF(ISBLANK('Rate Calculations'!$M34),"",'Rate Calculations'!$M34)</f>
        <v>0</v>
      </c>
      <c r="U34" s="24">
        <f>IF(ISBLANK('Rate Calculations'!$N34),"",'Rate Calculations'!$N34)</f>
        <v>0</v>
      </c>
      <c r="V34" s="24">
        <f>IF(ISBLANK('Rate Calculations'!$O34),"",'Rate Calculations'!$O34)</f>
        <v>0</v>
      </c>
      <c r="W34" s="46">
        <f>IF(ISBLANK('Rate Calculations'!$P34),"",'Rate Calculations'!$P34)</f>
        <v>0</v>
      </c>
      <c r="X34" s="24">
        <f>IF(ISBLANK('Rate Calculations'!$Q34),"",'Rate Calculations'!$Q34)</f>
        <v>0</v>
      </c>
      <c r="Y34" s="24">
        <f>IF(ISBLANK('Rate Calculations'!$R34),"",'Rate Calculations'!$R34)</f>
        <v>0</v>
      </c>
      <c r="Z34" s="47" t="e">
        <f>IF(ISBLANK('Rate Calculations'!$S34),"",'Rate Calculations'!$S34)</f>
        <v>#REF!</v>
      </c>
      <c r="AA34" s="47" t="e">
        <f>IF(ISBLANK('Rate Calculations'!$U34),"",'Rate Calculations'!$T34)</f>
        <v>#REF!</v>
      </c>
      <c r="AB34" t="str">
        <f>IF(ISBLANK('Rate Calculations'!$A34),"",'Rate Calculations'!$A34)</f>
        <v xml:space="preserve"> </v>
      </c>
      <c r="AC34" t="str">
        <f>IF(ISBLANK('Rate Calculations'!$B34),"",'Rate Calculations'!$B34)</f>
        <v xml:space="preserve">  </v>
      </c>
      <c r="AD34" s="44">
        <f>IF(ISBLANK('Rate Calculations'!$U34),"",'Rate Calculations'!$U34)</f>
        <v>0</v>
      </c>
      <c r="AE34" s="44">
        <f>IF(ISBLANK('Rate Calculations'!$U34),"",'Rate Calculations'!$U34)</f>
        <v>0</v>
      </c>
      <c r="AF34" s="44">
        <f>IF(ISBLANK('Rate Calculations'!$U34),"",'Rate Calculations'!$U34)</f>
        <v>0</v>
      </c>
      <c r="AG34" s="101">
        <f>IF(ISBLANK('Rate Calculations'!$U34),"",'Rate Calculations'!$U34)</f>
        <v>0</v>
      </c>
      <c r="AH34" s="101">
        <f>IF(ISBLANK('Rate Calculations'!$U34),"",'Rate Calculations'!$U34)</f>
        <v>0</v>
      </c>
      <c r="AI34" s="44">
        <f>IF(ISBLANK('Rate Calculations'!$U34),"",'Rate Calculations'!$U34)</f>
        <v>0</v>
      </c>
      <c r="AJ34" s="44">
        <f>IF(ISBLANK('Rate Calculations'!$U34),"",'Rate Calculations'!$U34)</f>
        <v>0</v>
      </c>
      <c r="AK34" s="101">
        <f>IF(ISBLANK('Rate Calculations'!$U34),"",'Rate Calculations'!$U34)</f>
        <v>0</v>
      </c>
      <c r="AL34" s="44">
        <f>IF(ISBLANK('Rate Calculations'!$U34),"",'Rate Calculations'!$U34)</f>
        <v>0</v>
      </c>
      <c r="AM34" s="44">
        <f>IF(ISBLANK('Rate Calculations'!$U34),"",'Rate Calculations'!$U34)</f>
        <v>0</v>
      </c>
      <c r="AN34" s="44">
        <f>IF(ISBLANK('Rate Calculations'!$U34),"",'Rate Calculations'!$U34)</f>
        <v>0</v>
      </c>
      <c r="AO34" s="44">
        <f>IF(ISBLANK('Rate Calculations'!$U34),"",'Rate Calculations'!$U34)</f>
        <v>0</v>
      </c>
    </row>
    <row r="35" spans="1:41" ht="14.25">
      <c r="A35" s="346">
        <v>32</v>
      </c>
      <c r="B35" s="42" t="e">
        <f>IF(ISBLANK('Team Roster - Final'!A33),"",'Team Roster - Final'!A33)</f>
        <v>#REF!</v>
      </c>
      <c r="C35" s="42" t="e">
        <f>IF(ISBLANK('Team Roster - Final'!B33),"",'Team Roster - Final'!B33)</f>
        <v>#REF!</v>
      </c>
      <c r="D35" s="42" t="e">
        <f>IF(ISBLANK('Team Roster - Final'!C33),"",'Team Roster - Final'!C33)</f>
        <v>#REF!</v>
      </c>
      <c r="E35" s="42" t="e">
        <f>IF(ISBLANK('Team Roster - Final'!D33),"",'Team Roster - Final'!D33)</f>
        <v>#REF!</v>
      </c>
      <c r="F35" s="43" t="e">
        <f>IF(ISBLANK('Team Roster - Final'!BL33),"",'Team Roster - Final'!BL33)</f>
        <v>#REF!</v>
      </c>
      <c r="G35" s="43" t="e">
        <f>IF(ISBLANK('Team Roster - Final'!BM33),"",'Team Roster - Final'!BM33)</f>
        <v>#REF!</v>
      </c>
      <c r="H35" s="31" t="e">
        <f>IF(ISBLANK('Team Roster - Final'!E33),"",'Team Roster - Final'!E33)</f>
        <v>#REF!</v>
      </c>
      <c r="I35" s="31" t="e">
        <f>IF(ISBLANK('Team Roster - Final'!G33),"",'Team Roster - Final'!G33)</f>
        <v>#REF!</v>
      </c>
      <c r="J35" s="31" t="e">
        <f>IF(ISBLANK('Team Roster - Final'!I33),"",'Team Roster - Final'!I33)</f>
        <v>#REF!</v>
      </c>
      <c r="L35" t="str">
        <f>IF(ISBLANK('Rate Calculations'!$A35),"",'Rate Calculations'!$A35)</f>
        <v xml:space="preserve"> </v>
      </c>
      <c r="M35" t="str">
        <f>IF(ISBLANK('Rate Calculations'!$B35),"",'Rate Calculations'!$B35)</f>
        <v xml:space="preserve">  </v>
      </c>
      <c r="N35" s="44" t="str">
        <f>IF(ISBLANK('Rate Calculations'!$G35),"",'Rate Calculations'!$G35)</f>
        <v/>
      </c>
      <c r="O35" s="45">
        <f>IF(ISBLANK('Rate Calculations'!$H35),"",'Rate Calculations'!$H35)</f>
        <v>1.7500000000000002E-2</v>
      </c>
      <c r="P35" s="44">
        <f>IF(ISBLANK('Rate Calculations'!$I35),"",'Rate Calculations'!$I35)</f>
        <v>0</v>
      </c>
      <c r="Q35" s="45">
        <f>IF(ISBLANK('Rate Calculations'!$J35),"",'Rate Calculations'!$J35)</f>
        <v>3.5000000000000003E-2</v>
      </c>
      <c r="R35" s="44">
        <f>IF(ISBLANK('Rate Calculations'!$K35),"",'Rate Calculations'!$K35)</f>
        <v>0</v>
      </c>
      <c r="S35" s="45">
        <f>IF(ISBLANK('Rate Calculations'!$L35),"",'Rate Calculations'!$L35)</f>
        <v>0</v>
      </c>
      <c r="T35" s="45">
        <f>IF(ISBLANK('Rate Calculations'!$M35),"",'Rate Calculations'!$M35)</f>
        <v>0</v>
      </c>
      <c r="U35" s="24">
        <f>IF(ISBLANK('Rate Calculations'!$N35),"",'Rate Calculations'!$N35)</f>
        <v>0</v>
      </c>
      <c r="V35" s="24">
        <f>IF(ISBLANK('Rate Calculations'!$O35),"",'Rate Calculations'!$O35)</f>
        <v>0</v>
      </c>
      <c r="W35" s="46">
        <f>IF(ISBLANK('Rate Calculations'!$P35),"",'Rate Calculations'!$P35)</f>
        <v>0</v>
      </c>
      <c r="X35" s="24">
        <f>IF(ISBLANK('Rate Calculations'!$Q35),"",'Rate Calculations'!$Q35)</f>
        <v>0</v>
      </c>
      <c r="Y35" s="24">
        <f>IF(ISBLANK('Rate Calculations'!$R35),"",'Rate Calculations'!$R35)</f>
        <v>0</v>
      </c>
      <c r="Z35" s="47" t="e">
        <f>IF(ISBLANK('Rate Calculations'!$S35),"",'Rate Calculations'!$S35)</f>
        <v>#REF!</v>
      </c>
      <c r="AA35" s="47" t="e">
        <f>IF(ISBLANK('Rate Calculations'!$U35),"",'Rate Calculations'!$T35)</f>
        <v>#REF!</v>
      </c>
      <c r="AB35" t="str">
        <f>IF(ISBLANK('Rate Calculations'!$A35),"",'Rate Calculations'!$A35)</f>
        <v xml:space="preserve"> </v>
      </c>
      <c r="AC35" t="str">
        <f>IF(ISBLANK('Rate Calculations'!$B35),"",'Rate Calculations'!$B35)</f>
        <v xml:space="preserve">  </v>
      </c>
      <c r="AD35" s="44">
        <f>IF(ISBLANK('Rate Calculations'!$U35),"",'Rate Calculations'!$U35)</f>
        <v>0</v>
      </c>
      <c r="AE35" s="44">
        <f>IF(ISBLANK('Rate Calculations'!$U35),"",'Rate Calculations'!$U35)</f>
        <v>0</v>
      </c>
      <c r="AF35" s="44">
        <f>IF(ISBLANK('Rate Calculations'!$U35),"",'Rate Calculations'!$U35)</f>
        <v>0</v>
      </c>
      <c r="AG35" s="101">
        <f>IF(ISBLANK('Rate Calculations'!$U35),"",'Rate Calculations'!$U35)</f>
        <v>0</v>
      </c>
      <c r="AH35" s="101">
        <f>IF(ISBLANK('Rate Calculations'!$U35),"",'Rate Calculations'!$U35)</f>
        <v>0</v>
      </c>
      <c r="AI35" s="44">
        <f>IF(ISBLANK('Rate Calculations'!$U35),"",'Rate Calculations'!$U35)</f>
        <v>0</v>
      </c>
      <c r="AJ35" s="44">
        <f>IF(ISBLANK('Rate Calculations'!$U35),"",'Rate Calculations'!$U35)</f>
        <v>0</v>
      </c>
      <c r="AK35" s="101">
        <f>IF(ISBLANK('Rate Calculations'!$U35),"",'Rate Calculations'!$U35)</f>
        <v>0</v>
      </c>
      <c r="AL35" s="44">
        <f>IF(ISBLANK('Rate Calculations'!$U35),"",'Rate Calculations'!$U35)</f>
        <v>0</v>
      </c>
      <c r="AM35" s="44">
        <f>IF(ISBLANK('Rate Calculations'!$U35),"",'Rate Calculations'!$U35)</f>
        <v>0</v>
      </c>
      <c r="AN35" s="44">
        <f>IF(ISBLANK('Rate Calculations'!$U35),"",'Rate Calculations'!$U35)</f>
        <v>0</v>
      </c>
      <c r="AO35" s="44">
        <f>IF(ISBLANK('Rate Calculations'!$U35),"",'Rate Calculations'!$U35)</f>
        <v>0</v>
      </c>
    </row>
    <row r="36" spans="1:41" ht="14.25">
      <c r="A36" s="346">
        <v>33</v>
      </c>
      <c r="B36" s="42" t="e">
        <f>IF(ISBLANK('Team Roster - Final'!A34),"",'Team Roster - Final'!A34)</f>
        <v>#REF!</v>
      </c>
      <c r="C36" s="42" t="e">
        <f>IF(ISBLANK('Team Roster - Final'!B34),"",'Team Roster - Final'!B34)</f>
        <v>#REF!</v>
      </c>
      <c r="D36" s="42" t="e">
        <f>IF(ISBLANK('Team Roster - Final'!C34),"",'Team Roster - Final'!C34)</f>
        <v>#REF!</v>
      </c>
      <c r="E36" s="42" t="e">
        <f>IF(ISBLANK('Team Roster - Final'!D34),"",'Team Roster - Final'!D34)</f>
        <v>#REF!</v>
      </c>
      <c r="F36" s="43" t="e">
        <f>IF(ISBLANK('Team Roster - Final'!BL34),"",'Team Roster - Final'!BL34)</f>
        <v>#REF!</v>
      </c>
      <c r="G36" s="43" t="e">
        <f>IF(ISBLANK('Team Roster - Final'!BM34),"",'Team Roster - Final'!BM34)</f>
        <v>#REF!</v>
      </c>
      <c r="H36" s="31" t="e">
        <f>IF(ISBLANK('Team Roster - Final'!E34),"",'Team Roster - Final'!E34)</f>
        <v>#REF!</v>
      </c>
      <c r="I36" s="31" t="e">
        <f>IF(ISBLANK('Team Roster - Final'!G34),"",'Team Roster - Final'!G34)</f>
        <v>#REF!</v>
      </c>
      <c r="J36" s="31" t="e">
        <f>IF(ISBLANK('Team Roster - Final'!I34),"",'Team Roster - Final'!I34)</f>
        <v>#REF!</v>
      </c>
      <c r="L36" t="str">
        <f>IF(ISBLANK('Rate Calculations'!$A36),"",'Rate Calculations'!$A36)</f>
        <v xml:space="preserve"> </v>
      </c>
      <c r="M36" t="str">
        <f>IF(ISBLANK('Rate Calculations'!$B36),"",'Rate Calculations'!$B36)</f>
        <v xml:space="preserve">  </v>
      </c>
      <c r="N36" s="44" t="str">
        <f>IF(ISBLANK('Rate Calculations'!$G36),"",'Rate Calculations'!$G36)</f>
        <v/>
      </c>
      <c r="O36" s="45">
        <f>IF(ISBLANK('Rate Calculations'!$H36),"",'Rate Calculations'!$H36)</f>
        <v>1.7500000000000002E-2</v>
      </c>
      <c r="P36" s="44">
        <f>IF(ISBLANK('Rate Calculations'!$I36),"",'Rate Calculations'!$I36)</f>
        <v>0</v>
      </c>
      <c r="Q36" s="45">
        <f>IF(ISBLANK('Rate Calculations'!$J36),"",'Rate Calculations'!$J36)</f>
        <v>3.5000000000000003E-2</v>
      </c>
      <c r="R36" s="44">
        <f>IF(ISBLANK('Rate Calculations'!$K36),"",'Rate Calculations'!$K36)</f>
        <v>0</v>
      </c>
      <c r="S36" s="45">
        <f>IF(ISBLANK('Rate Calculations'!$L36),"",'Rate Calculations'!$L36)</f>
        <v>0</v>
      </c>
      <c r="T36" s="45">
        <f>IF(ISBLANK('Rate Calculations'!$M36),"",'Rate Calculations'!$M36)</f>
        <v>0</v>
      </c>
      <c r="U36" s="24">
        <f>IF(ISBLANK('Rate Calculations'!$N36),"",'Rate Calculations'!$N36)</f>
        <v>0</v>
      </c>
      <c r="V36" s="24">
        <f>IF(ISBLANK('Rate Calculations'!$O36),"",'Rate Calculations'!$O36)</f>
        <v>0</v>
      </c>
      <c r="W36" s="46">
        <f>IF(ISBLANK('Rate Calculations'!$P36),"",'Rate Calculations'!$P36)</f>
        <v>0</v>
      </c>
      <c r="X36" s="24">
        <f>IF(ISBLANK('Rate Calculations'!$Q36),"",'Rate Calculations'!$Q36)</f>
        <v>0</v>
      </c>
      <c r="Y36" s="24">
        <f>IF(ISBLANK('Rate Calculations'!$R36),"",'Rate Calculations'!$R36)</f>
        <v>0</v>
      </c>
      <c r="Z36" s="47" t="e">
        <f>IF(ISBLANK('Rate Calculations'!$S36),"",'Rate Calculations'!$S36)</f>
        <v>#REF!</v>
      </c>
      <c r="AA36" s="47" t="e">
        <f>IF(ISBLANK('Rate Calculations'!$U36),"",'Rate Calculations'!$T36)</f>
        <v>#REF!</v>
      </c>
      <c r="AB36" t="str">
        <f>IF(ISBLANK('Rate Calculations'!$A36),"",'Rate Calculations'!$A36)</f>
        <v xml:space="preserve"> </v>
      </c>
      <c r="AC36" t="str">
        <f>IF(ISBLANK('Rate Calculations'!$B36),"",'Rate Calculations'!$B36)</f>
        <v xml:space="preserve">  </v>
      </c>
      <c r="AD36" s="44">
        <f>IF(ISBLANK('Rate Calculations'!$U36),"",'Rate Calculations'!$U36)</f>
        <v>0</v>
      </c>
      <c r="AE36" s="44">
        <f>IF(ISBLANK('Rate Calculations'!$U36),"",'Rate Calculations'!$U36)</f>
        <v>0</v>
      </c>
      <c r="AF36" s="44">
        <f>IF(ISBLANK('Rate Calculations'!$U36),"",'Rate Calculations'!$U36)</f>
        <v>0</v>
      </c>
      <c r="AG36" s="101">
        <f>IF(ISBLANK('Rate Calculations'!$U36),"",'Rate Calculations'!$U36)</f>
        <v>0</v>
      </c>
      <c r="AH36" s="101">
        <f>IF(ISBLANK('Rate Calculations'!$U36),"",'Rate Calculations'!$U36)</f>
        <v>0</v>
      </c>
      <c r="AI36" s="44">
        <f>IF(ISBLANK('Rate Calculations'!$U36),"",'Rate Calculations'!$U36)</f>
        <v>0</v>
      </c>
      <c r="AJ36" s="44">
        <f>IF(ISBLANK('Rate Calculations'!$U36),"",'Rate Calculations'!$U36)</f>
        <v>0</v>
      </c>
      <c r="AK36" s="101">
        <f>IF(ISBLANK('Rate Calculations'!$U36),"",'Rate Calculations'!$U36)</f>
        <v>0</v>
      </c>
      <c r="AL36" s="44">
        <f>IF(ISBLANK('Rate Calculations'!$U36),"",'Rate Calculations'!$U36)</f>
        <v>0</v>
      </c>
      <c r="AM36" s="44">
        <f>IF(ISBLANK('Rate Calculations'!$U36),"",'Rate Calculations'!$U36)</f>
        <v>0</v>
      </c>
      <c r="AN36" s="44">
        <f>IF(ISBLANK('Rate Calculations'!$U36),"",'Rate Calculations'!$U36)</f>
        <v>0</v>
      </c>
      <c r="AO36" s="44">
        <f>IF(ISBLANK('Rate Calculations'!$U36),"",'Rate Calculations'!$U36)</f>
        <v>0</v>
      </c>
    </row>
    <row r="37" spans="1:41" ht="14.25">
      <c r="A37" s="346">
        <v>34</v>
      </c>
      <c r="B37" s="42" t="e">
        <f>IF(ISBLANK('Team Roster - Final'!A35),"",'Team Roster - Final'!A35)</f>
        <v>#REF!</v>
      </c>
      <c r="C37" s="42" t="e">
        <f>IF(ISBLANK('Team Roster - Final'!B35),"",'Team Roster - Final'!B35)</f>
        <v>#REF!</v>
      </c>
      <c r="D37" s="42" t="e">
        <f>IF(ISBLANK('Team Roster - Final'!C35),"",'Team Roster - Final'!C35)</f>
        <v>#REF!</v>
      </c>
      <c r="E37" s="42" t="e">
        <f>IF(ISBLANK('Team Roster - Final'!D35),"",'Team Roster - Final'!D35)</f>
        <v>#REF!</v>
      </c>
      <c r="F37" s="43" t="e">
        <f>IF(ISBLANK('Team Roster - Final'!BL35),"",'Team Roster - Final'!BL35)</f>
        <v>#REF!</v>
      </c>
      <c r="G37" s="43" t="e">
        <f>IF(ISBLANK('Team Roster - Final'!BM35),"",'Team Roster - Final'!BM35)</f>
        <v>#REF!</v>
      </c>
      <c r="H37" s="31" t="e">
        <f>IF(ISBLANK('Team Roster - Final'!E35),"",'Team Roster - Final'!E35)</f>
        <v>#REF!</v>
      </c>
      <c r="I37" s="31" t="e">
        <f>IF(ISBLANK('Team Roster - Final'!G35),"",'Team Roster - Final'!G35)</f>
        <v>#REF!</v>
      </c>
      <c r="J37" s="31" t="e">
        <f>IF(ISBLANK('Team Roster - Final'!I35),"",'Team Roster - Final'!I35)</f>
        <v>#REF!</v>
      </c>
      <c r="L37" t="str">
        <f>IF(ISBLANK('Rate Calculations'!$A37),"",'Rate Calculations'!$A37)</f>
        <v xml:space="preserve"> </v>
      </c>
      <c r="M37" t="str">
        <f>IF(ISBLANK('Rate Calculations'!$B37),"",'Rate Calculations'!$B37)</f>
        <v xml:space="preserve">  </v>
      </c>
      <c r="N37" s="44" t="str">
        <f>IF(ISBLANK('Rate Calculations'!$G37),"",'Rate Calculations'!$G37)</f>
        <v/>
      </c>
      <c r="O37" s="45">
        <f>IF(ISBLANK('Rate Calculations'!$H37),"",'Rate Calculations'!$H37)</f>
        <v>1.7500000000000002E-2</v>
      </c>
      <c r="P37" s="44">
        <f>IF(ISBLANK('Rate Calculations'!$I37),"",'Rate Calculations'!$I37)</f>
        <v>0</v>
      </c>
      <c r="Q37" s="45">
        <f>IF(ISBLANK('Rate Calculations'!$J37),"",'Rate Calculations'!$J37)</f>
        <v>3.5000000000000003E-2</v>
      </c>
      <c r="R37" s="44">
        <f>IF(ISBLANK('Rate Calculations'!$K37),"",'Rate Calculations'!$K37)</f>
        <v>0</v>
      </c>
      <c r="S37" s="45">
        <f>IF(ISBLANK('Rate Calculations'!$L37),"",'Rate Calculations'!$L37)</f>
        <v>0</v>
      </c>
      <c r="T37" s="45">
        <f>IF(ISBLANK('Rate Calculations'!$M37),"",'Rate Calculations'!$M37)</f>
        <v>0</v>
      </c>
      <c r="U37" s="24">
        <f>IF(ISBLANK('Rate Calculations'!$N37),"",'Rate Calculations'!$N37)</f>
        <v>0</v>
      </c>
      <c r="V37" s="24">
        <f>IF(ISBLANK('Rate Calculations'!$O37),"",'Rate Calculations'!$O37)</f>
        <v>0</v>
      </c>
      <c r="W37" s="46">
        <f>IF(ISBLANK('Rate Calculations'!$P37),"",'Rate Calculations'!$P37)</f>
        <v>0</v>
      </c>
      <c r="X37" s="24">
        <f>IF(ISBLANK('Rate Calculations'!$Q37),"",'Rate Calculations'!$Q37)</f>
        <v>0</v>
      </c>
      <c r="Y37" s="24">
        <f>IF(ISBLANK('Rate Calculations'!$R37),"",'Rate Calculations'!$R37)</f>
        <v>0</v>
      </c>
      <c r="Z37" s="47" t="e">
        <f>IF(ISBLANK('Rate Calculations'!$S37),"",'Rate Calculations'!$S37)</f>
        <v>#REF!</v>
      </c>
      <c r="AA37" s="47" t="e">
        <f>IF(ISBLANK('Rate Calculations'!$U37),"",'Rate Calculations'!$T37)</f>
        <v>#REF!</v>
      </c>
      <c r="AB37" t="str">
        <f>IF(ISBLANK('Rate Calculations'!$A37),"",'Rate Calculations'!$A37)</f>
        <v xml:space="preserve"> </v>
      </c>
      <c r="AC37" t="str">
        <f>IF(ISBLANK('Rate Calculations'!$B37),"",'Rate Calculations'!$B37)</f>
        <v xml:space="preserve">  </v>
      </c>
      <c r="AD37" s="44">
        <f>IF(ISBLANK('Rate Calculations'!$U37),"",'Rate Calculations'!$U37)</f>
        <v>0</v>
      </c>
      <c r="AE37" s="44">
        <f>IF(ISBLANK('Rate Calculations'!$U37),"",'Rate Calculations'!$U37)</f>
        <v>0</v>
      </c>
      <c r="AF37" s="44">
        <f>IF(ISBLANK('Rate Calculations'!$U37),"",'Rate Calculations'!$U37)</f>
        <v>0</v>
      </c>
      <c r="AG37" s="101">
        <f>IF(ISBLANK('Rate Calculations'!$U37),"",'Rate Calculations'!$U37)</f>
        <v>0</v>
      </c>
      <c r="AH37" s="101">
        <f>IF(ISBLANK('Rate Calculations'!$U37),"",'Rate Calculations'!$U37)</f>
        <v>0</v>
      </c>
      <c r="AI37" s="44">
        <f>IF(ISBLANK('Rate Calculations'!$U37),"",'Rate Calculations'!$U37)</f>
        <v>0</v>
      </c>
      <c r="AJ37" s="44">
        <f>IF(ISBLANK('Rate Calculations'!$U37),"",'Rate Calculations'!$U37)</f>
        <v>0</v>
      </c>
      <c r="AK37" s="101">
        <f>IF(ISBLANK('Rate Calculations'!$U37),"",'Rate Calculations'!$U37)</f>
        <v>0</v>
      </c>
      <c r="AL37" s="44">
        <f>IF(ISBLANK('Rate Calculations'!$U37),"",'Rate Calculations'!$U37)</f>
        <v>0</v>
      </c>
      <c r="AM37" s="44">
        <f>IF(ISBLANK('Rate Calculations'!$U37),"",'Rate Calculations'!$U37)</f>
        <v>0</v>
      </c>
      <c r="AN37" s="44">
        <f>IF(ISBLANK('Rate Calculations'!$U37),"",'Rate Calculations'!$U37)</f>
        <v>0</v>
      </c>
      <c r="AO37" s="44">
        <f>IF(ISBLANK('Rate Calculations'!$U37),"",'Rate Calculations'!$U37)</f>
        <v>0</v>
      </c>
    </row>
    <row r="38" spans="1:41" ht="14.25">
      <c r="A38" s="346">
        <v>35</v>
      </c>
      <c r="B38" s="42" t="e">
        <f>IF(ISBLANK('Team Roster - Final'!A36),"",'Team Roster - Final'!A36)</f>
        <v>#REF!</v>
      </c>
      <c r="C38" s="42" t="e">
        <f>IF(ISBLANK('Team Roster - Final'!B36),"",'Team Roster - Final'!B36)</f>
        <v>#REF!</v>
      </c>
      <c r="D38" s="42" t="e">
        <f>IF(ISBLANK('Team Roster - Final'!C36),"",'Team Roster - Final'!C36)</f>
        <v>#REF!</v>
      </c>
      <c r="E38" s="42" t="e">
        <f>IF(ISBLANK('Team Roster - Final'!D36),"",'Team Roster - Final'!D36)</f>
        <v>#REF!</v>
      </c>
      <c r="F38" s="43" t="e">
        <f>IF(ISBLANK('Team Roster - Final'!BL36),"",'Team Roster - Final'!BL36)</f>
        <v>#REF!</v>
      </c>
      <c r="G38" s="43" t="e">
        <f>IF(ISBLANK('Team Roster - Final'!BM36),"",'Team Roster - Final'!BM36)</f>
        <v>#REF!</v>
      </c>
      <c r="H38" s="31" t="e">
        <f>IF(ISBLANK('Team Roster - Final'!E36),"",'Team Roster - Final'!E36)</f>
        <v>#REF!</v>
      </c>
      <c r="I38" s="31" t="e">
        <f>IF(ISBLANK('Team Roster - Final'!G36),"",'Team Roster - Final'!G36)</f>
        <v>#REF!</v>
      </c>
      <c r="J38" s="31" t="e">
        <f>IF(ISBLANK('Team Roster - Final'!I36),"",'Team Roster - Final'!I36)</f>
        <v>#REF!</v>
      </c>
      <c r="L38" t="str">
        <f>IF(ISBLANK('Rate Calculations'!$A38),"",'Rate Calculations'!$A38)</f>
        <v xml:space="preserve"> </v>
      </c>
      <c r="M38" t="str">
        <f>IF(ISBLANK('Rate Calculations'!$B38),"",'Rate Calculations'!$B38)</f>
        <v xml:space="preserve">  </v>
      </c>
      <c r="N38" s="44" t="str">
        <f>IF(ISBLANK('Rate Calculations'!$G38),"",'Rate Calculations'!$G38)</f>
        <v/>
      </c>
      <c r="O38" s="45">
        <f>IF(ISBLANK('Rate Calculations'!$H38),"",'Rate Calculations'!$H38)</f>
        <v>1.7500000000000002E-2</v>
      </c>
      <c r="P38" s="44">
        <f>IF(ISBLANK('Rate Calculations'!$I38),"",'Rate Calculations'!$I38)</f>
        <v>0</v>
      </c>
      <c r="Q38" s="45">
        <f>IF(ISBLANK('Rate Calculations'!$J38),"",'Rate Calculations'!$J38)</f>
        <v>3.5000000000000003E-2</v>
      </c>
      <c r="R38" s="44">
        <f>IF(ISBLANK('Rate Calculations'!$K38),"",'Rate Calculations'!$K38)</f>
        <v>0</v>
      </c>
      <c r="S38" s="45">
        <f>IF(ISBLANK('Rate Calculations'!$L38),"",'Rate Calculations'!$L38)</f>
        <v>0</v>
      </c>
      <c r="T38" s="45">
        <f>IF(ISBLANK('Rate Calculations'!$M38),"",'Rate Calculations'!$M38)</f>
        <v>0</v>
      </c>
      <c r="U38" s="24">
        <f>IF(ISBLANK('Rate Calculations'!$N38),"",'Rate Calculations'!$N38)</f>
        <v>0</v>
      </c>
      <c r="V38" s="24">
        <f>IF(ISBLANK('Rate Calculations'!$O38),"",'Rate Calculations'!$O38)</f>
        <v>0</v>
      </c>
      <c r="W38" s="46">
        <f>IF(ISBLANK('Rate Calculations'!$P38),"",'Rate Calculations'!$P38)</f>
        <v>0</v>
      </c>
      <c r="X38" s="24">
        <f>IF(ISBLANK('Rate Calculations'!$Q38),"",'Rate Calculations'!$Q38)</f>
        <v>0</v>
      </c>
      <c r="Y38" s="24">
        <f>IF(ISBLANK('Rate Calculations'!$R38),"",'Rate Calculations'!$R38)</f>
        <v>0</v>
      </c>
      <c r="Z38" s="47" t="e">
        <f>IF(ISBLANK('Rate Calculations'!$S38),"",'Rate Calculations'!$S38)</f>
        <v>#REF!</v>
      </c>
      <c r="AA38" s="47" t="e">
        <f>IF(ISBLANK('Rate Calculations'!$U38),"",'Rate Calculations'!$T38)</f>
        <v>#REF!</v>
      </c>
      <c r="AB38" t="str">
        <f>IF(ISBLANK('Rate Calculations'!$A38),"",'Rate Calculations'!$A38)</f>
        <v xml:space="preserve"> </v>
      </c>
      <c r="AC38" t="str">
        <f>IF(ISBLANK('Rate Calculations'!$B38),"",'Rate Calculations'!$B38)</f>
        <v xml:space="preserve">  </v>
      </c>
      <c r="AD38" s="44">
        <f>IF(ISBLANK('Rate Calculations'!$U38),"",'Rate Calculations'!$U38)</f>
        <v>0</v>
      </c>
      <c r="AE38" s="44">
        <f>IF(ISBLANK('Rate Calculations'!$U38),"",'Rate Calculations'!$U38)</f>
        <v>0</v>
      </c>
      <c r="AF38" s="44">
        <f>IF(ISBLANK('Rate Calculations'!$U38),"",'Rate Calculations'!$U38)</f>
        <v>0</v>
      </c>
      <c r="AG38" s="101">
        <f>IF(ISBLANK('Rate Calculations'!$U38),"",'Rate Calculations'!$U38)</f>
        <v>0</v>
      </c>
      <c r="AH38" s="101">
        <f>IF(ISBLANK('Rate Calculations'!$U38),"",'Rate Calculations'!$U38)</f>
        <v>0</v>
      </c>
      <c r="AI38" s="44">
        <f>IF(ISBLANK('Rate Calculations'!$U38),"",'Rate Calculations'!$U38)</f>
        <v>0</v>
      </c>
      <c r="AJ38" s="44">
        <f>IF(ISBLANK('Rate Calculations'!$U38),"",'Rate Calculations'!$U38)</f>
        <v>0</v>
      </c>
      <c r="AK38" s="101">
        <f>IF(ISBLANK('Rate Calculations'!$U38),"",'Rate Calculations'!$U38)</f>
        <v>0</v>
      </c>
      <c r="AL38" s="44">
        <f>IF(ISBLANK('Rate Calculations'!$U38),"",'Rate Calculations'!$U38)</f>
        <v>0</v>
      </c>
      <c r="AM38" s="44">
        <f>IF(ISBLANK('Rate Calculations'!$U38),"",'Rate Calculations'!$U38)</f>
        <v>0</v>
      </c>
      <c r="AN38" s="44">
        <f>IF(ISBLANK('Rate Calculations'!$U38),"",'Rate Calculations'!$U38)</f>
        <v>0</v>
      </c>
      <c r="AO38" s="44">
        <f>IF(ISBLANK('Rate Calculations'!$U38),"",'Rate Calculations'!$U38)</f>
        <v>0</v>
      </c>
    </row>
    <row r="39" spans="1:41" ht="14.25">
      <c r="A39" s="346">
        <v>36</v>
      </c>
      <c r="B39" s="42" t="e">
        <f>IF(ISBLANK('Team Roster - Final'!A37),"",'Team Roster - Final'!A37)</f>
        <v>#REF!</v>
      </c>
      <c r="C39" s="42" t="e">
        <f>IF(ISBLANK('Team Roster - Final'!B37),"",'Team Roster - Final'!B37)</f>
        <v>#REF!</v>
      </c>
      <c r="D39" s="42" t="e">
        <f>IF(ISBLANK('Team Roster - Final'!C37),"",'Team Roster - Final'!C37)</f>
        <v>#REF!</v>
      </c>
      <c r="E39" s="42" t="e">
        <f>IF(ISBLANK('Team Roster - Final'!D37),"",'Team Roster - Final'!D37)</f>
        <v>#REF!</v>
      </c>
      <c r="F39" s="43" t="e">
        <f>IF(ISBLANK('Team Roster - Final'!BL37),"",'Team Roster - Final'!BL37)</f>
        <v>#REF!</v>
      </c>
      <c r="G39" s="43" t="e">
        <f>IF(ISBLANK('Team Roster - Final'!BM37),"",'Team Roster - Final'!BM37)</f>
        <v>#REF!</v>
      </c>
      <c r="H39" s="31" t="e">
        <f>IF(ISBLANK('Team Roster - Final'!E37),"",'Team Roster - Final'!E37)</f>
        <v>#REF!</v>
      </c>
      <c r="I39" s="31" t="e">
        <f>IF(ISBLANK('Team Roster - Final'!G37),"",'Team Roster - Final'!G37)</f>
        <v>#REF!</v>
      </c>
      <c r="J39" s="31" t="e">
        <f>IF(ISBLANK('Team Roster - Final'!I37),"",'Team Roster - Final'!I37)</f>
        <v>#REF!</v>
      </c>
      <c r="L39" t="str">
        <f>IF(ISBLANK('Rate Calculations'!$A39),"",'Rate Calculations'!$A39)</f>
        <v xml:space="preserve"> </v>
      </c>
      <c r="M39" t="str">
        <f>IF(ISBLANK('Rate Calculations'!$B39),"",'Rate Calculations'!$B39)</f>
        <v xml:space="preserve">  </v>
      </c>
      <c r="N39" s="44" t="str">
        <f>IF(ISBLANK('Rate Calculations'!$G39),"",'Rate Calculations'!$G39)</f>
        <v/>
      </c>
      <c r="O39" s="45">
        <f>IF(ISBLANK('Rate Calculations'!$H39),"",'Rate Calculations'!$H39)</f>
        <v>1.7500000000000002E-2</v>
      </c>
      <c r="P39" s="44">
        <f>IF(ISBLANK('Rate Calculations'!$I39),"",'Rate Calculations'!$I39)</f>
        <v>0</v>
      </c>
      <c r="Q39" s="45">
        <f>IF(ISBLANK('Rate Calculations'!$J39),"",'Rate Calculations'!$J39)</f>
        <v>3.5000000000000003E-2</v>
      </c>
      <c r="R39" s="44">
        <f>IF(ISBLANK('Rate Calculations'!$K39),"",'Rate Calculations'!$K39)</f>
        <v>0</v>
      </c>
      <c r="S39" s="45">
        <f>IF(ISBLANK('Rate Calculations'!$L39),"",'Rate Calculations'!$L39)</f>
        <v>0</v>
      </c>
      <c r="T39" s="45">
        <f>IF(ISBLANK('Rate Calculations'!$M39),"",'Rate Calculations'!$M39)</f>
        <v>0</v>
      </c>
      <c r="U39" s="24">
        <f>IF(ISBLANK('Rate Calculations'!$N39),"",'Rate Calculations'!$N39)</f>
        <v>0</v>
      </c>
      <c r="V39" s="24">
        <f>IF(ISBLANK('Rate Calculations'!$O39),"",'Rate Calculations'!$O39)</f>
        <v>0</v>
      </c>
      <c r="W39" s="46">
        <f>IF(ISBLANK('Rate Calculations'!$P39),"",'Rate Calculations'!$P39)</f>
        <v>0</v>
      </c>
      <c r="X39" s="24">
        <f>IF(ISBLANK('Rate Calculations'!$Q39),"",'Rate Calculations'!$Q39)</f>
        <v>0</v>
      </c>
      <c r="Y39" s="24">
        <f>IF(ISBLANK('Rate Calculations'!$R39),"",'Rate Calculations'!$R39)</f>
        <v>0</v>
      </c>
      <c r="Z39" s="47" t="e">
        <f>IF(ISBLANK('Rate Calculations'!$S39),"",'Rate Calculations'!$S39)</f>
        <v>#REF!</v>
      </c>
      <c r="AA39" s="47" t="e">
        <f>IF(ISBLANK('Rate Calculations'!$U39),"",'Rate Calculations'!$T39)</f>
        <v>#REF!</v>
      </c>
      <c r="AB39" t="str">
        <f>IF(ISBLANK('Rate Calculations'!$A39),"",'Rate Calculations'!$A39)</f>
        <v xml:space="preserve"> </v>
      </c>
      <c r="AC39" t="str">
        <f>IF(ISBLANK('Rate Calculations'!$B39),"",'Rate Calculations'!$B39)</f>
        <v xml:space="preserve">  </v>
      </c>
      <c r="AD39" s="44">
        <f>IF(ISBLANK('Rate Calculations'!$U39),"",'Rate Calculations'!$U39)</f>
        <v>0</v>
      </c>
      <c r="AE39" s="44">
        <f>IF(ISBLANK('Rate Calculations'!$U39),"",'Rate Calculations'!$U39)</f>
        <v>0</v>
      </c>
      <c r="AF39" s="44">
        <f>IF(ISBLANK('Rate Calculations'!$U39),"",'Rate Calculations'!$U39)</f>
        <v>0</v>
      </c>
      <c r="AG39" s="101">
        <f>IF(ISBLANK('Rate Calculations'!$U39),"",'Rate Calculations'!$U39)</f>
        <v>0</v>
      </c>
      <c r="AH39" s="101">
        <f>IF(ISBLANK('Rate Calculations'!$U39),"",'Rate Calculations'!$U39)</f>
        <v>0</v>
      </c>
      <c r="AI39" s="44">
        <f>IF(ISBLANK('Rate Calculations'!$U39),"",'Rate Calculations'!$U39)</f>
        <v>0</v>
      </c>
      <c r="AJ39" s="44">
        <f>IF(ISBLANK('Rate Calculations'!$U39),"",'Rate Calculations'!$U39)</f>
        <v>0</v>
      </c>
      <c r="AK39" s="101">
        <f>IF(ISBLANK('Rate Calculations'!$U39),"",'Rate Calculations'!$U39)</f>
        <v>0</v>
      </c>
      <c r="AL39" s="44">
        <f>IF(ISBLANK('Rate Calculations'!$U39),"",'Rate Calculations'!$U39)</f>
        <v>0</v>
      </c>
      <c r="AM39" s="44">
        <f>IF(ISBLANK('Rate Calculations'!$U39),"",'Rate Calculations'!$U39)</f>
        <v>0</v>
      </c>
      <c r="AN39" s="44">
        <f>IF(ISBLANK('Rate Calculations'!$U39),"",'Rate Calculations'!$U39)</f>
        <v>0</v>
      </c>
      <c r="AO39" s="44">
        <f>IF(ISBLANK('Rate Calculations'!$U39),"",'Rate Calculations'!$U39)</f>
        <v>0</v>
      </c>
    </row>
    <row r="40" spans="1:41" ht="14.25">
      <c r="A40" s="346">
        <v>37</v>
      </c>
      <c r="B40" s="42" t="e">
        <f>IF(ISBLANK('Team Roster - Final'!A38),"",'Team Roster - Final'!A38)</f>
        <v>#REF!</v>
      </c>
      <c r="C40" s="42" t="e">
        <f>IF(ISBLANK('Team Roster - Final'!B38),"",'Team Roster - Final'!B38)</f>
        <v>#REF!</v>
      </c>
      <c r="D40" s="42" t="e">
        <f>IF(ISBLANK('Team Roster - Final'!C38),"",'Team Roster - Final'!C38)</f>
        <v>#REF!</v>
      </c>
      <c r="E40" s="42" t="e">
        <f>IF(ISBLANK('Team Roster - Final'!D38),"",'Team Roster - Final'!D38)</f>
        <v>#REF!</v>
      </c>
      <c r="F40" s="43" t="e">
        <f>IF(ISBLANK('Team Roster - Final'!BL38),"",'Team Roster - Final'!BL38)</f>
        <v>#REF!</v>
      </c>
      <c r="G40" s="43" t="e">
        <f>IF(ISBLANK('Team Roster - Final'!BM38),"",'Team Roster - Final'!BM38)</f>
        <v>#REF!</v>
      </c>
      <c r="H40" s="31" t="e">
        <f>IF(ISBLANK('Team Roster - Final'!E38),"",'Team Roster - Final'!E38)</f>
        <v>#REF!</v>
      </c>
      <c r="I40" s="31" t="e">
        <f>IF(ISBLANK('Team Roster - Final'!G38),"",'Team Roster - Final'!G38)</f>
        <v>#REF!</v>
      </c>
      <c r="J40" s="31" t="e">
        <f>IF(ISBLANK('Team Roster - Final'!I38),"",'Team Roster - Final'!I38)</f>
        <v>#REF!</v>
      </c>
      <c r="L40" t="str">
        <f>IF(ISBLANK('Rate Calculations'!$A40),"",'Rate Calculations'!$A40)</f>
        <v xml:space="preserve"> </v>
      </c>
      <c r="M40" t="str">
        <f>IF(ISBLANK('Rate Calculations'!$B40),"",'Rate Calculations'!$B40)</f>
        <v xml:space="preserve">  </v>
      </c>
      <c r="N40" s="44" t="str">
        <f>IF(ISBLANK('Rate Calculations'!$G40),"",'Rate Calculations'!$G40)</f>
        <v/>
      </c>
      <c r="O40" s="45">
        <f>IF(ISBLANK('Rate Calculations'!$H40),"",'Rate Calculations'!$H40)</f>
        <v>1.7500000000000002E-2</v>
      </c>
      <c r="P40" s="44">
        <f>IF(ISBLANK('Rate Calculations'!$I40),"",'Rate Calculations'!$I40)</f>
        <v>0</v>
      </c>
      <c r="Q40" s="45">
        <f>IF(ISBLANK('Rate Calculations'!$J40),"",'Rate Calculations'!$J40)</f>
        <v>3.5000000000000003E-2</v>
      </c>
      <c r="R40" s="44">
        <f>IF(ISBLANK('Rate Calculations'!$K40),"",'Rate Calculations'!$K40)</f>
        <v>0</v>
      </c>
      <c r="S40" s="45">
        <f>IF(ISBLANK('Rate Calculations'!$L40),"",'Rate Calculations'!$L40)</f>
        <v>0</v>
      </c>
      <c r="T40" s="45">
        <f>IF(ISBLANK('Rate Calculations'!$M40),"",'Rate Calculations'!$M40)</f>
        <v>0</v>
      </c>
      <c r="U40" s="24">
        <f>IF(ISBLANK('Rate Calculations'!$N40),"",'Rate Calculations'!$N40)</f>
        <v>0</v>
      </c>
      <c r="V40" s="24">
        <f>IF(ISBLANK('Rate Calculations'!$O40),"",'Rate Calculations'!$O40)</f>
        <v>0</v>
      </c>
      <c r="W40" s="46">
        <f>IF(ISBLANK('Rate Calculations'!$P40),"",'Rate Calculations'!$P40)</f>
        <v>0</v>
      </c>
      <c r="X40" s="24">
        <f>IF(ISBLANK('Rate Calculations'!$Q40),"",'Rate Calculations'!$Q40)</f>
        <v>0</v>
      </c>
      <c r="Y40" s="24">
        <f>IF(ISBLANK('Rate Calculations'!$R40),"",'Rate Calculations'!$R40)</f>
        <v>0</v>
      </c>
      <c r="Z40" s="47" t="e">
        <f>IF(ISBLANK('Rate Calculations'!$S40),"",'Rate Calculations'!$S40)</f>
        <v>#REF!</v>
      </c>
      <c r="AA40" s="47" t="e">
        <f>IF(ISBLANK('Rate Calculations'!$U40),"",'Rate Calculations'!$T40)</f>
        <v>#REF!</v>
      </c>
      <c r="AB40" t="str">
        <f>IF(ISBLANK('Rate Calculations'!$A40),"",'Rate Calculations'!$A40)</f>
        <v xml:space="preserve"> </v>
      </c>
      <c r="AC40" t="str">
        <f>IF(ISBLANK('Rate Calculations'!$B40),"",'Rate Calculations'!$B40)</f>
        <v xml:space="preserve">  </v>
      </c>
      <c r="AD40" s="44">
        <f>IF(ISBLANK('Rate Calculations'!$U40),"",'Rate Calculations'!$U40)</f>
        <v>0</v>
      </c>
      <c r="AE40" s="44">
        <f>IF(ISBLANK('Rate Calculations'!$U40),"",'Rate Calculations'!$U40)</f>
        <v>0</v>
      </c>
      <c r="AF40" s="44">
        <f>IF(ISBLANK('Rate Calculations'!$U40),"",'Rate Calculations'!$U40)</f>
        <v>0</v>
      </c>
      <c r="AG40" s="101">
        <f>IF(ISBLANK('Rate Calculations'!$U40),"",'Rate Calculations'!$U40)</f>
        <v>0</v>
      </c>
      <c r="AH40" s="101">
        <f>IF(ISBLANK('Rate Calculations'!$U40),"",'Rate Calculations'!$U40)</f>
        <v>0</v>
      </c>
      <c r="AI40" s="44">
        <f>IF(ISBLANK('Rate Calculations'!$U40),"",'Rate Calculations'!$U40)</f>
        <v>0</v>
      </c>
      <c r="AJ40" s="44">
        <f>IF(ISBLANK('Rate Calculations'!$U40),"",'Rate Calculations'!$U40)</f>
        <v>0</v>
      </c>
      <c r="AK40" s="101">
        <f>IF(ISBLANK('Rate Calculations'!$U40),"",'Rate Calculations'!$U40)</f>
        <v>0</v>
      </c>
      <c r="AL40" s="44">
        <f>IF(ISBLANK('Rate Calculations'!$U40),"",'Rate Calculations'!$U40)</f>
        <v>0</v>
      </c>
      <c r="AM40" s="44">
        <f>IF(ISBLANK('Rate Calculations'!$U40),"",'Rate Calculations'!$U40)</f>
        <v>0</v>
      </c>
      <c r="AN40" s="44">
        <f>IF(ISBLANK('Rate Calculations'!$U40),"",'Rate Calculations'!$U40)</f>
        <v>0</v>
      </c>
      <c r="AO40" s="44">
        <f>IF(ISBLANK('Rate Calculations'!$U40),"",'Rate Calculations'!$U40)</f>
        <v>0</v>
      </c>
    </row>
    <row r="41" spans="1:41" ht="14.25">
      <c r="A41" s="346">
        <v>38</v>
      </c>
      <c r="B41" s="42" t="e">
        <f>IF(ISBLANK('Team Roster - Final'!A39),"",'Team Roster - Final'!A39)</f>
        <v>#REF!</v>
      </c>
      <c r="C41" s="42" t="e">
        <f>IF(ISBLANK('Team Roster - Final'!B39),"",'Team Roster - Final'!B39)</f>
        <v>#REF!</v>
      </c>
      <c r="D41" s="42" t="e">
        <f>IF(ISBLANK('Team Roster - Final'!C39),"",'Team Roster - Final'!C39)</f>
        <v>#REF!</v>
      </c>
      <c r="E41" s="42" t="e">
        <f>IF(ISBLANK('Team Roster - Final'!D39),"",'Team Roster - Final'!D39)</f>
        <v>#REF!</v>
      </c>
      <c r="F41" s="43" t="e">
        <f>IF(ISBLANK('Team Roster - Final'!BL39),"",'Team Roster - Final'!BL39)</f>
        <v>#REF!</v>
      </c>
      <c r="G41" s="43" t="e">
        <f>IF(ISBLANK('Team Roster - Final'!BM39),"",'Team Roster - Final'!BM39)</f>
        <v>#REF!</v>
      </c>
      <c r="H41" s="31" t="e">
        <f>IF(ISBLANK('Team Roster - Final'!E39),"",'Team Roster - Final'!E39)</f>
        <v>#REF!</v>
      </c>
      <c r="I41" s="31" t="e">
        <f>IF(ISBLANK('Team Roster - Final'!G39),"",'Team Roster - Final'!G39)</f>
        <v>#REF!</v>
      </c>
      <c r="J41" s="31" t="e">
        <f>IF(ISBLANK('Team Roster - Final'!I39),"",'Team Roster - Final'!I39)</f>
        <v>#REF!</v>
      </c>
      <c r="L41" t="str">
        <f>IF(ISBLANK('Rate Calculations'!$A41),"",'Rate Calculations'!$A41)</f>
        <v xml:space="preserve"> </v>
      </c>
      <c r="M41" t="str">
        <f>IF(ISBLANK('Rate Calculations'!$B41),"",'Rate Calculations'!$B41)</f>
        <v xml:space="preserve">  </v>
      </c>
      <c r="N41" s="44" t="str">
        <f>IF(ISBLANK('Rate Calculations'!$G41),"",'Rate Calculations'!$G41)</f>
        <v/>
      </c>
      <c r="O41" s="45">
        <f>IF(ISBLANK('Rate Calculations'!$H41),"",'Rate Calculations'!$H41)</f>
        <v>1.7500000000000002E-2</v>
      </c>
      <c r="P41" s="44">
        <f>IF(ISBLANK('Rate Calculations'!$I41),"",'Rate Calculations'!$I41)</f>
        <v>0</v>
      </c>
      <c r="Q41" s="45">
        <f>IF(ISBLANK('Rate Calculations'!$J41),"",'Rate Calculations'!$J41)</f>
        <v>3.5000000000000003E-2</v>
      </c>
      <c r="R41" s="44">
        <f>IF(ISBLANK('Rate Calculations'!$K41),"",'Rate Calculations'!$K41)</f>
        <v>0</v>
      </c>
      <c r="S41" s="45">
        <f>IF(ISBLANK('Rate Calculations'!$L41),"",'Rate Calculations'!$L41)</f>
        <v>0</v>
      </c>
      <c r="T41" s="45">
        <f>IF(ISBLANK('Rate Calculations'!$M41),"",'Rate Calculations'!$M41)</f>
        <v>0</v>
      </c>
      <c r="U41" s="24">
        <f>IF(ISBLANK('Rate Calculations'!$N41),"",'Rate Calculations'!$N41)</f>
        <v>0</v>
      </c>
      <c r="V41" s="24">
        <f>IF(ISBLANK('Rate Calculations'!$O41),"",'Rate Calculations'!$O41)</f>
        <v>0</v>
      </c>
      <c r="W41" s="46">
        <f>IF(ISBLANK('Rate Calculations'!$P41),"",'Rate Calculations'!$P41)</f>
        <v>0</v>
      </c>
      <c r="X41" s="24">
        <f>IF(ISBLANK('Rate Calculations'!$Q41),"",'Rate Calculations'!$Q41)</f>
        <v>0</v>
      </c>
      <c r="Y41" s="24">
        <f>IF(ISBLANK('Rate Calculations'!$R41),"",'Rate Calculations'!$R41)</f>
        <v>0</v>
      </c>
      <c r="Z41" s="47" t="e">
        <f>IF(ISBLANK('Rate Calculations'!$S41),"",'Rate Calculations'!$S41)</f>
        <v>#REF!</v>
      </c>
      <c r="AA41" s="47" t="e">
        <f>IF(ISBLANK('Rate Calculations'!$U41),"",'Rate Calculations'!$T41)</f>
        <v>#REF!</v>
      </c>
      <c r="AB41" t="str">
        <f>IF(ISBLANK('Rate Calculations'!$A41),"",'Rate Calculations'!$A41)</f>
        <v xml:space="preserve"> </v>
      </c>
      <c r="AC41" t="str">
        <f>IF(ISBLANK('Rate Calculations'!$B41),"",'Rate Calculations'!$B41)</f>
        <v xml:space="preserve">  </v>
      </c>
      <c r="AD41" s="44">
        <f>IF(ISBLANK('Rate Calculations'!$U41),"",'Rate Calculations'!$U41)</f>
        <v>0</v>
      </c>
      <c r="AE41" s="44">
        <f>IF(ISBLANK('Rate Calculations'!$U41),"",'Rate Calculations'!$U41)</f>
        <v>0</v>
      </c>
      <c r="AF41" s="44">
        <f>IF(ISBLANK('Rate Calculations'!$U41),"",'Rate Calculations'!$U41)</f>
        <v>0</v>
      </c>
      <c r="AG41" s="101">
        <f>IF(ISBLANK('Rate Calculations'!$U41),"",'Rate Calculations'!$U41)</f>
        <v>0</v>
      </c>
      <c r="AH41" s="101">
        <f>IF(ISBLANK('Rate Calculations'!$U41),"",'Rate Calculations'!$U41)</f>
        <v>0</v>
      </c>
      <c r="AI41" s="44">
        <f>IF(ISBLANK('Rate Calculations'!$U41),"",'Rate Calculations'!$U41)</f>
        <v>0</v>
      </c>
      <c r="AJ41" s="44">
        <f>IF(ISBLANK('Rate Calculations'!$U41),"",'Rate Calculations'!$U41)</f>
        <v>0</v>
      </c>
      <c r="AK41" s="101">
        <f>IF(ISBLANK('Rate Calculations'!$U41),"",'Rate Calculations'!$U41)</f>
        <v>0</v>
      </c>
      <c r="AL41" s="44">
        <f>IF(ISBLANK('Rate Calculations'!$U41),"",'Rate Calculations'!$U41)</f>
        <v>0</v>
      </c>
      <c r="AM41" s="44">
        <f>IF(ISBLANK('Rate Calculations'!$U41),"",'Rate Calculations'!$U41)</f>
        <v>0</v>
      </c>
      <c r="AN41" s="44">
        <f>IF(ISBLANK('Rate Calculations'!$U41),"",'Rate Calculations'!$U41)</f>
        <v>0</v>
      </c>
      <c r="AO41" s="44">
        <f>IF(ISBLANK('Rate Calculations'!$U41),"",'Rate Calculations'!$U41)</f>
        <v>0</v>
      </c>
    </row>
    <row r="42" spans="1:41" ht="14.25">
      <c r="A42" s="346">
        <v>39</v>
      </c>
      <c r="B42" s="42" t="e">
        <f>IF(ISBLANK('Team Roster - Final'!A40),"",'Team Roster - Final'!A40)</f>
        <v>#REF!</v>
      </c>
      <c r="C42" s="42" t="e">
        <f>IF(ISBLANK('Team Roster - Final'!B40),"",'Team Roster - Final'!B40)</f>
        <v>#REF!</v>
      </c>
      <c r="D42" s="42" t="e">
        <f>IF(ISBLANK('Team Roster - Final'!C40),"",'Team Roster - Final'!C40)</f>
        <v>#REF!</v>
      </c>
      <c r="E42" s="42" t="e">
        <f>IF(ISBLANK('Team Roster - Final'!D40),"",'Team Roster - Final'!D40)</f>
        <v>#REF!</v>
      </c>
      <c r="F42" s="43" t="e">
        <f>IF(ISBLANK('Team Roster - Final'!BL40),"",'Team Roster - Final'!BL40)</f>
        <v>#REF!</v>
      </c>
      <c r="G42" s="43" t="e">
        <f>IF(ISBLANK('Team Roster - Final'!BM40),"",'Team Roster - Final'!BM40)</f>
        <v>#REF!</v>
      </c>
      <c r="H42" s="31" t="e">
        <f>IF(ISBLANK('Team Roster - Final'!E40),"",'Team Roster - Final'!E40)</f>
        <v>#REF!</v>
      </c>
      <c r="I42" s="31" t="e">
        <f>IF(ISBLANK('Team Roster - Final'!G40),"",'Team Roster - Final'!G40)</f>
        <v>#REF!</v>
      </c>
      <c r="J42" s="31" t="e">
        <f>IF(ISBLANK('Team Roster - Final'!I40),"",'Team Roster - Final'!I40)</f>
        <v>#REF!</v>
      </c>
      <c r="L42" t="str">
        <f>IF(ISBLANK('Rate Calculations'!$A42),"",'Rate Calculations'!$A42)</f>
        <v xml:space="preserve"> </v>
      </c>
      <c r="M42" t="str">
        <f>IF(ISBLANK('Rate Calculations'!$B42),"",'Rate Calculations'!$B42)</f>
        <v xml:space="preserve">  </v>
      </c>
      <c r="N42" s="44" t="str">
        <f>IF(ISBLANK('Rate Calculations'!$G42),"",'Rate Calculations'!$G42)</f>
        <v/>
      </c>
      <c r="O42" s="45">
        <f>IF(ISBLANK('Rate Calculations'!$H42),"",'Rate Calculations'!$H42)</f>
        <v>1.7500000000000002E-2</v>
      </c>
      <c r="P42" s="44">
        <f>IF(ISBLANK('Rate Calculations'!$I42),"",'Rate Calculations'!$I42)</f>
        <v>0</v>
      </c>
      <c r="Q42" s="45">
        <f>IF(ISBLANK('Rate Calculations'!$J42),"",'Rate Calculations'!$J42)</f>
        <v>3.5000000000000003E-2</v>
      </c>
      <c r="R42" s="44">
        <f>IF(ISBLANK('Rate Calculations'!$K42),"",'Rate Calculations'!$K42)</f>
        <v>0</v>
      </c>
      <c r="S42" s="45">
        <f>IF(ISBLANK('Rate Calculations'!$L42),"",'Rate Calculations'!$L42)</f>
        <v>0</v>
      </c>
      <c r="T42" s="45">
        <f>IF(ISBLANK('Rate Calculations'!$M42),"",'Rate Calculations'!$M42)</f>
        <v>0</v>
      </c>
      <c r="U42" s="24">
        <f>IF(ISBLANK('Rate Calculations'!$N42),"",'Rate Calculations'!$N42)</f>
        <v>0</v>
      </c>
      <c r="V42" s="24">
        <f>IF(ISBLANK('Rate Calculations'!$O42),"",'Rate Calculations'!$O42)</f>
        <v>0</v>
      </c>
      <c r="W42" s="46">
        <f>IF(ISBLANK('Rate Calculations'!$P42),"",'Rate Calculations'!$P42)</f>
        <v>0</v>
      </c>
      <c r="X42" s="24">
        <f>IF(ISBLANK('Rate Calculations'!$Q42),"",'Rate Calculations'!$Q42)</f>
        <v>0</v>
      </c>
      <c r="Y42" s="24">
        <f>IF(ISBLANK('Rate Calculations'!$R42),"",'Rate Calculations'!$R42)</f>
        <v>0</v>
      </c>
      <c r="Z42" s="47" t="e">
        <f>IF(ISBLANK('Rate Calculations'!$S42),"",'Rate Calculations'!$S42)</f>
        <v>#REF!</v>
      </c>
      <c r="AA42" s="47" t="e">
        <f>IF(ISBLANK('Rate Calculations'!$U42),"",'Rate Calculations'!$T42)</f>
        <v>#REF!</v>
      </c>
      <c r="AB42" t="str">
        <f>IF(ISBLANK('Rate Calculations'!$A42),"",'Rate Calculations'!$A42)</f>
        <v xml:space="preserve"> </v>
      </c>
      <c r="AC42" t="str">
        <f>IF(ISBLANK('Rate Calculations'!$B42),"",'Rate Calculations'!$B42)</f>
        <v xml:space="preserve">  </v>
      </c>
      <c r="AD42" s="44">
        <f>IF(ISBLANK('Rate Calculations'!$U42),"",'Rate Calculations'!$U42)</f>
        <v>0</v>
      </c>
      <c r="AE42" s="44">
        <f>IF(ISBLANK('Rate Calculations'!$U42),"",'Rate Calculations'!$U42)</f>
        <v>0</v>
      </c>
      <c r="AF42" s="44">
        <f>IF(ISBLANK('Rate Calculations'!$U42),"",'Rate Calculations'!$U42)</f>
        <v>0</v>
      </c>
      <c r="AG42" s="101">
        <f>IF(ISBLANK('Rate Calculations'!$U42),"",'Rate Calculations'!$U42)</f>
        <v>0</v>
      </c>
      <c r="AH42" s="101">
        <f>IF(ISBLANK('Rate Calculations'!$U42),"",'Rate Calculations'!$U42)</f>
        <v>0</v>
      </c>
      <c r="AI42" s="44">
        <f>IF(ISBLANK('Rate Calculations'!$U42),"",'Rate Calculations'!$U42)</f>
        <v>0</v>
      </c>
      <c r="AJ42" s="44">
        <f>IF(ISBLANK('Rate Calculations'!$U42),"",'Rate Calculations'!$U42)</f>
        <v>0</v>
      </c>
      <c r="AK42" s="101">
        <f>IF(ISBLANK('Rate Calculations'!$U42),"",'Rate Calculations'!$U42)</f>
        <v>0</v>
      </c>
      <c r="AL42" s="44">
        <f>IF(ISBLANK('Rate Calculations'!$U42),"",'Rate Calculations'!$U42)</f>
        <v>0</v>
      </c>
      <c r="AM42" s="44">
        <f>IF(ISBLANK('Rate Calculations'!$U42),"",'Rate Calculations'!$U42)</f>
        <v>0</v>
      </c>
      <c r="AN42" s="44">
        <f>IF(ISBLANK('Rate Calculations'!$U42),"",'Rate Calculations'!$U42)</f>
        <v>0</v>
      </c>
      <c r="AO42" s="44">
        <f>IF(ISBLANK('Rate Calculations'!$U42),"",'Rate Calculations'!$U42)</f>
        <v>0</v>
      </c>
    </row>
    <row r="43" spans="1:41" ht="14.25">
      <c r="A43" s="346">
        <v>40</v>
      </c>
      <c r="B43" s="42" t="e">
        <f>IF(ISBLANK('Team Roster - Final'!A41),"",'Team Roster - Final'!A41)</f>
        <v>#REF!</v>
      </c>
      <c r="C43" s="42" t="e">
        <f>IF(ISBLANK('Team Roster - Final'!B41),"",'Team Roster - Final'!B41)</f>
        <v>#REF!</v>
      </c>
      <c r="D43" s="42" t="e">
        <f>IF(ISBLANK('Team Roster - Final'!C41),"",'Team Roster - Final'!C41)</f>
        <v>#REF!</v>
      </c>
      <c r="E43" s="42" t="e">
        <f>IF(ISBLANK('Team Roster - Final'!D41),"",'Team Roster - Final'!D41)</f>
        <v>#REF!</v>
      </c>
      <c r="F43" s="43" t="e">
        <f>IF(ISBLANK('Team Roster - Final'!BL41),"",'Team Roster - Final'!BL41)</f>
        <v>#REF!</v>
      </c>
      <c r="G43" s="43" t="e">
        <f>IF(ISBLANK('Team Roster - Final'!BM41),"",'Team Roster - Final'!BM41)</f>
        <v>#REF!</v>
      </c>
      <c r="H43" s="31" t="e">
        <f>IF(ISBLANK('Team Roster - Final'!E41),"",'Team Roster - Final'!E41)</f>
        <v>#REF!</v>
      </c>
      <c r="I43" s="31" t="e">
        <f>IF(ISBLANK('Team Roster - Final'!G41),"",'Team Roster - Final'!G41)</f>
        <v>#REF!</v>
      </c>
      <c r="J43" s="31" t="e">
        <f>IF(ISBLANK('Team Roster - Final'!I41),"",'Team Roster - Final'!I41)</f>
        <v>#REF!</v>
      </c>
      <c r="L43" t="str">
        <f>IF(ISBLANK('Rate Calculations'!$A43),"",'Rate Calculations'!$A43)</f>
        <v xml:space="preserve"> </v>
      </c>
      <c r="M43" t="str">
        <f>IF(ISBLANK('Rate Calculations'!$B43),"",'Rate Calculations'!$B43)</f>
        <v xml:space="preserve">  </v>
      </c>
      <c r="N43" s="44" t="str">
        <f>IF(ISBLANK('Rate Calculations'!$G43),"",'Rate Calculations'!$G43)</f>
        <v/>
      </c>
      <c r="O43" s="45">
        <f>IF(ISBLANK('Rate Calculations'!$H43),"",'Rate Calculations'!$H43)</f>
        <v>1.7500000000000002E-2</v>
      </c>
      <c r="P43" s="44">
        <f>IF(ISBLANK('Rate Calculations'!$I43),"",'Rate Calculations'!$I43)</f>
        <v>0</v>
      </c>
      <c r="Q43" s="45">
        <f>IF(ISBLANK('Rate Calculations'!$J43),"",'Rate Calculations'!$J43)</f>
        <v>3.5000000000000003E-2</v>
      </c>
      <c r="R43" s="44">
        <f>IF(ISBLANK('Rate Calculations'!$K43),"",'Rate Calculations'!$K43)</f>
        <v>0</v>
      </c>
      <c r="S43" s="45">
        <f>IF(ISBLANK('Rate Calculations'!$L43),"",'Rate Calculations'!$L43)</f>
        <v>0</v>
      </c>
      <c r="T43" s="45">
        <f>IF(ISBLANK('Rate Calculations'!$M43),"",'Rate Calculations'!$M43)</f>
        <v>0</v>
      </c>
      <c r="U43" s="24">
        <f>IF(ISBLANK('Rate Calculations'!$N43),"",'Rate Calculations'!$N43)</f>
        <v>0</v>
      </c>
      <c r="V43" s="24">
        <f>IF(ISBLANK('Rate Calculations'!$O43),"",'Rate Calculations'!$O43)</f>
        <v>0</v>
      </c>
      <c r="W43" s="46">
        <f>IF(ISBLANK('Rate Calculations'!$P43),"",'Rate Calculations'!$P43)</f>
        <v>0</v>
      </c>
      <c r="X43" s="24">
        <f>IF(ISBLANK('Rate Calculations'!$Q43),"",'Rate Calculations'!$Q43)</f>
        <v>0</v>
      </c>
      <c r="Y43" s="24">
        <f>IF(ISBLANK('Rate Calculations'!$R43),"",'Rate Calculations'!$R43)</f>
        <v>0</v>
      </c>
      <c r="Z43" s="47" t="e">
        <f>IF(ISBLANK('Rate Calculations'!$S43),"",'Rate Calculations'!$S43)</f>
        <v>#REF!</v>
      </c>
      <c r="AA43" s="47" t="e">
        <f>IF(ISBLANK('Rate Calculations'!$U43),"",'Rate Calculations'!$T43)</f>
        <v>#REF!</v>
      </c>
      <c r="AB43" t="str">
        <f>IF(ISBLANK('Rate Calculations'!$A43),"",'Rate Calculations'!$A43)</f>
        <v xml:space="preserve"> </v>
      </c>
      <c r="AC43" t="str">
        <f>IF(ISBLANK('Rate Calculations'!$B43),"",'Rate Calculations'!$B43)</f>
        <v xml:space="preserve">  </v>
      </c>
      <c r="AD43" s="44">
        <f>IF(ISBLANK('Rate Calculations'!$U43),"",'Rate Calculations'!$U43)</f>
        <v>0</v>
      </c>
      <c r="AE43" s="44">
        <f>IF(ISBLANK('Rate Calculations'!$U43),"",'Rate Calculations'!$U43)</f>
        <v>0</v>
      </c>
      <c r="AF43" s="44">
        <f>IF(ISBLANK('Rate Calculations'!$U43),"",'Rate Calculations'!$U43)</f>
        <v>0</v>
      </c>
      <c r="AG43" s="101">
        <f>IF(ISBLANK('Rate Calculations'!$U43),"",'Rate Calculations'!$U43)</f>
        <v>0</v>
      </c>
      <c r="AH43" s="101">
        <f>IF(ISBLANK('Rate Calculations'!$U43),"",'Rate Calculations'!$U43)</f>
        <v>0</v>
      </c>
      <c r="AI43" s="44">
        <f>IF(ISBLANK('Rate Calculations'!$U43),"",'Rate Calculations'!$U43)</f>
        <v>0</v>
      </c>
      <c r="AJ43" s="44">
        <f>IF(ISBLANK('Rate Calculations'!$U43),"",'Rate Calculations'!$U43)</f>
        <v>0</v>
      </c>
      <c r="AK43" s="101">
        <f>IF(ISBLANK('Rate Calculations'!$U43),"",'Rate Calculations'!$U43)</f>
        <v>0</v>
      </c>
      <c r="AL43" s="44">
        <f>IF(ISBLANK('Rate Calculations'!$U43),"",'Rate Calculations'!$U43)</f>
        <v>0</v>
      </c>
      <c r="AM43" s="44">
        <f>IF(ISBLANK('Rate Calculations'!$U43),"",'Rate Calculations'!$U43)</f>
        <v>0</v>
      </c>
      <c r="AN43" s="44">
        <f>IF(ISBLANK('Rate Calculations'!$U43),"",'Rate Calculations'!$U43)</f>
        <v>0</v>
      </c>
      <c r="AO43" s="44">
        <f>IF(ISBLANK('Rate Calculations'!$U43),"",'Rate Calculations'!$U43)</f>
        <v>0</v>
      </c>
    </row>
    <row r="44" spans="1:41" ht="14.25">
      <c r="A44" s="346">
        <v>41</v>
      </c>
      <c r="B44" s="42" t="e">
        <f>IF(ISBLANK('Team Roster - Final'!A42),"",'Team Roster - Final'!A42)</f>
        <v>#REF!</v>
      </c>
      <c r="C44" s="42" t="e">
        <f>IF(ISBLANK('Team Roster - Final'!B42),"",'Team Roster - Final'!B42)</f>
        <v>#REF!</v>
      </c>
      <c r="D44" s="42" t="e">
        <f>IF(ISBLANK('Team Roster - Final'!C42),"",'Team Roster - Final'!C42)</f>
        <v>#REF!</v>
      </c>
      <c r="E44" s="42" t="e">
        <f>IF(ISBLANK('Team Roster - Final'!D42),"",'Team Roster - Final'!D42)</f>
        <v>#REF!</v>
      </c>
      <c r="F44" s="43" t="e">
        <f>IF(ISBLANK('Team Roster - Final'!BL42),"",'Team Roster - Final'!BL42)</f>
        <v>#REF!</v>
      </c>
      <c r="G44" s="43" t="e">
        <f>IF(ISBLANK('Team Roster - Final'!BM42),"",'Team Roster - Final'!BM42)</f>
        <v>#REF!</v>
      </c>
      <c r="H44" s="31" t="e">
        <f>IF(ISBLANK('Team Roster - Final'!E42),"",'Team Roster - Final'!E42)</f>
        <v>#REF!</v>
      </c>
      <c r="I44" s="31" t="e">
        <f>IF(ISBLANK('Team Roster - Final'!G42),"",'Team Roster - Final'!G42)</f>
        <v>#REF!</v>
      </c>
      <c r="J44" s="31" t="e">
        <f>IF(ISBLANK('Team Roster - Final'!I42),"",'Team Roster - Final'!I42)</f>
        <v>#REF!</v>
      </c>
      <c r="L44" t="str">
        <f>IF(ISBLANK('Rate Calculations'!$A44),"",'Rate Calculations'!$A44)</f>
        <v xml:space="preserve"> </v>
      </c>
      <c r="M44" t="str">
        <f>IF(ISBLANK('Rate Calculations'!$B44),"",'Rate Calculations'!$B44)</f>
        <v xml:space="preserve">  </v>
      </c>
      <c r="N44" s="44" t="str">
        <f>IF(ISBLANK('Rate Calculations'!$G44),"",'Rate Calculations'!$G44)</f>
        <v/>
      </c>
      <c r="O44" s="45">
        <f>IF(ISBLANK('Rate Calculations'!$H44),"",'Rate Calculations'!$H44)</f>
        <v>1.7500000000000002E-2</v>
      </c>
      <c r="P44" s="44">
        <f>IF(ISBLANK('Rate Calculations'!$I44),"",'Rate Calculations'!$I44)</f>
        <v>0</v>
      </c>
      <c r="Q44" s="45">
        <f>IF(ISBLANK('Rate Calculations'!$J44),"",'Rate Calculations'!$J44)</f>
        <v>3.5000000000000003E-2</v>
      </c>
      <c r="R44" s="44">
        <f>IF(ISBLANK('Rate Calculations'!$K44),"",'Rate Calculations'!$K44)</f>
        <v>0</v>
      </c>
      <c r="S44" s="45">
        <f>IF(ISBLANK('Rate Calculations'!$L44),"",'Rate Calculations'!$L44)</f>
        <v>0</v>
      </c>
      <c r="T44" s="45">
        <f>IF(ISBLANK('Rate Calculations'!$M44),"",'Rate Calculations'!$M44)</f>
        <v>0</v>
      </c>
      <c r="U44" s="24">
        <f>IF(ISBLANK('Rate Calculations'!$N44),"",'Rate Calculations'!$N44)</f>
        <v>0</v>
      </c>
      <c r="V44" s="24">
        <f>IF(ISBLANK('Rate Calculations'!$O44),"",'Rate Calculations'!$O44)</f>
        <v>0</v>
      </c>
      <c r="W44" s="46">
        <f>IF(ISBLANK('Rate Calculations'!$P44),"",'Rate Calculations'!$P44)</f>
        <v>0</v>
      </c>
      <c r="X44" s="24">
        <f>IF(ISBLANK('Rate Calculations'!$Q44),"",'Rate Calculations'!$Q44)</f>
        <v>0</v>
      </c>
      <c r="Y44" s="24">
        <f>IF(ISBLANK('Rate Calculations'!$R44),"",'Rate Calculations'!$R44)</f>
        <v>0</v>
      </c>
      <c r="Z44" s="47" t="e">
        <f>IF(ISBLANK('Rate Calculations'!$S44),"",'Rate Calculations'!$S44)</f>
        <v>#REF!</v>
      </c>
      <c r="AA44" s="47" t="e">
        <f>IF(ISBLANK('Rate Calculations'!$U44),"",'Rate Calculations'!$T44)</f>
        <v>#REF!</v>
      </c>
      <c r="AB44" t="str">
        <f>IF(ISBLANK('Rate Calculations'!$A44),"",'Rate Calculations'!$A44)</f>
        <v xml:space="preserve"> </v>
      </c>
      <c r="AC44" t="str">
        <f>IF(ISBLANK('Rate Calculations'!$B44),"",'Rate Calculations'!$B44)</f>
        <v xml:space="preserve">  </v>
      </c>
      <c r="AD44" s="44">
        <f>IF(ISBLANK('Rate Calculations'!$U44),"",'Rate Calculations'!$U44)</f>
        <v>0</v>
      </c>
      <c r="AE44" s="44">
        <f>IF(ISBLANK('Rate Calculations'!$U44),"",'Rate Calculations'!$U44)</f>
        <v>0</v>
      </c>
      <c r="AF44" s="44">
        <f>IF(ISBLANK('Rate Calculations'!$U44),"",'Rate Calculations'!$U44)</f>
        <v>0</v>
      </c>
      <c r="AG44" s="101">
        <f>IF(ISBLANK('Rate Calculations'!$U44),"",'Rate Calculations'!$U44)</f>
        <v>0</v>
      </c>
      <c r="AH44" s="101">
        <f>IF(ISBLANK('Rate Calculations'!$U44),"",'Rate Calculations'!$U44)</f>
        <v>0</v>
      </c>
      <c r="AI44" s="44">
        <f>IF(ISBLANK('Rate Calculations'!$U44),"",'Rate Calculations'!$U44)</f>
        <v>0</v>
      </c>
      <c r="AJ44" s="44">
        <f>IF(ISBLANK('Rate Calculations'!$U44),"",'Rate Calculations'!$U44)</f>
        <v>0</v>
      </c>
      <c r="AK44" s="101">
        <f>IF(ISBLANK('Rate Calculations'!$U44),"",'Rate Calculations'!$U44)</f>
        <v>0</v>
      </c>
      <c r="AL44" s="44">
        <f>IF(ISBLANK('Rate Calculations'!$U44),"",'Rate Calculations'!$U44)</f>
        <v>0</v>
      </c>
      <c r="AM44" s="44">
        <f>IF(ISBLANK('Rate Calculations'!$U44),"",'Rate Calculations'!$U44)</f>
        <v>0</v>
      </c>
      <c r="AN44" s="44">
        <f>IF(ISBLANK('Rate Calculations'!$U44),"",'Rate Calculations'!$U44)</f>
        <v>0</v>
      </c>
      <c r="AO44" s="44">
        <f>IF(ISBLANK('Rate Calculations'!$U44),"",'Rate Calculations'!$U44)</f>
        <v>0</v>
      </c>
    </row>
    <row r="45" spans="1:41" ht="14.25">
      <c r="A45" s="346">
        <v>42</v>
      </c>
      <c r="B45" s="42" t="e">
        <f>IF(ISBLANK('Team Roster - Final'!A43),"",'Team Roster - Final'!A43)</f>
        <v>#REF!</v>
      </c>
      <c r="C45" s="42" t="e">
        <f>IF(ISBLANK('Team Roster - Final'!B43),"",'Team Roster - Final'!B43)</f>
        <v>#REF!</v>
      </c>
      <c r="D45" s="42" t="e">
        <f>IF(ISBLANK('Team Roster - Final'!C43),"",'Team Roster - Final'!C43)</f>
        <v>#REF!</v>
      </c>
      <c r="E45" s="42" t="e">
        <f>IF(ISBLANK('Team Roster - Final'!D43),"",'Team Roster - Final'!D43)</f>
        <v>#REF!</v>
      </c>
      <c r="F45" s="43" t="e">
        <f>IF(ISBLANK('Team Roster - Final'!BL43),"",'Team Roster - Final'!BL43)</f>
        <v>#REF!</v>
      </c>
      <c r="G45" s="43" t="e">
        <f>IF(ISBLANK('Team Roster - Final'!BM43),"",'Team Roster - Final'!BM43)</f>
        <v>#REF!</v>
      </c>
      <c r="H45" s="31" t="e">
        <f>IF(ISBLANK('Team Roster - Final'!E43),"",'Team Roster - Final'!E43)</f>
        <v>#REF!</v>
      </c>
      <c r="I45" s="31" t="e">
        <f>IF(ISBLANK('Team Roster - Final'!G43),"",'Team Roster - Final'!G43)</f>
        <v>#REF!</v>
      </c>
      <c r="J45" s="31" t="e">
        <f>IF(ISBLANK('Team Roster - Final'!I43),"",'Team Roster - Final'!I43)</f>
        <v>#REF!</v>
      </c>
      <c r="L45" t="str">
        <f>IF(ISBLANK('Rate Calculations'!$A45),"",'Rate Calculations'!$A45)</f>
        <v xml:space="preserve"> </v>
      </c>
      <c r="M45" t="str">
        <f>IF(ISBLANK('Rate Calculations'!$B45),"",'Rate Calculations'!$B45)</f>
        <v xml:space="preserve">  </v>
      </c>
      <c r="N45" s="44" t="str">
        <f>IF(ISBLANK('Rate Calculations'!$G45),"",'Rate Calculations'!$G45)</f>
        <v/>
      </c>
      <c r="O45" s="45">
        <f>IF(ISBLANK('Rate Calculations'!$H45),"",'Rate Calculations'!$H45)</f>
        <v>1.7500000000000002E-2</v>
      </c>
      <c r="P45" s="44">
        <f>IF(ISBLANK('Rate Calculations'!$I45),"",'Rate Calculations'!$I45)</f>
        <v>0</v>
      </c>
      <c r="Q45" s="45">
        <f>IF(ISBLANK('Rate Calculations'!$J45),"",'Rate Calculations'!$J45)</f>
        <v>3.5000000000000003E-2</v>
      </c>
      <c r="R45" s="44">
        <f>IF(ISBLANK('Rate Calculations'!$K45),"",'Rate Calculations'!$K45)</f>
        <v>0</v>
      </c>
      <c r="S45" s="45">
        <f>IF(ISBLANK('Rate Calculations'!$L45),"",'Rate Calculations'!$L45)</f>
        <v>0</v>
      </c>
      <c r="T45" s="45">
        <f>IF(ISBLANK('Rate Calculations'!$M45),"",'Rate Calculations'!$M45)</f>
        <v>0</v>
      </c>
      <c r="U45" s="24">
        <f>IF(ISBLANK('Rate Calculations'!$N45),"",'Rate Calculations'!$N45)</f>
        <v>0</v>
      </c>
      <c r="V45" s="24">
        <f>IF(ISBLANK('Rate Calculations'!$O45),"",'Rate Calculations'!$O45)</f>
        <v>0</v>
      </c>
      <c r="W45" s="46">
        <f>IF(ISBLANK('Rate Calculations'!$P45),"",'Rate Calculations'!$P45)</f>
        <v>0</v>
      </c>
      <c r="X45" s="24">
        <f>IF(ISBLANK('Rate Calculations'!$Q45),"",'Rate Calculations'!$Q45)</f>
        <v>0</v>
      </c>
      <c r="Y45" s="24">
        <f>IF(ISBLANK('Rate Calculations'!$R45),"",'Rate Calculations'!$R45)</f>
        <v>0</v>
      </c>
      <c r="Z45" s="47" t="e">
        <f>IF(ISBLANK('Rate Calculations'!$S45),"",'Rate Calculations'!$S45)</f>
        <v>#REF!</v>
      </c>
      <c r="AA45" s="47" t="e">
        <f>IF(ISBLANK('Rate Calculations'!$U45),"",'Rate Calculations'!$T45)</f>
        <v>#REF!</v>
      </c>
      <c r="AB45" t="str">
        <f>IF(ISBLANK('Rate Calculations'!$A45),"",'Rate Calculations'!$A45)</f>
        <v xml:space="preserve"> </v>
      </c>
      <c r="AC45" t="str">
        <f>IF(ISBLANK('Rate Calculations'!$B45),"",'Rate Calculations'!$B45)</f>
        <v xml:space="preserve">  </v>
      </c>
      <c r="AD45" s="44">
        <f>IF(ISBLANK('Rate Calculations'!$U45),"",'Rate Calculations'!$U45)</f>
        <v>0</v>
      </c>
      <c r="AE45" s="44">
        <f>IF(ISBLANK('Rate Calculations'!$U45),"",'Rate Calculations'!$U45)</f>
        <v>0</v>
      </c>
      <c r="AF45" s="44">
        <f>IF(ISBLANK('Rate Calculations'!$U45),"",'Rate Calculations'!$U45)</f>
        <v>0</v>
      </c>
      <c r="AG45" s="101">
        <f>IF(ISBLANK('Rate Calculations'!$U45),"",'Rate Calculations'!$U45)</f>
        <v>0</v>
      </c>
      <c r="AH45" s="101">
        <f>IF(ISBLANK('Rate Calculations'!$U45),"",'Rate Calculations'!$U45)</f>
        <v>0</v>
      </c>
      <c r="AI45" s="44">
        <f>IF(ISBLANK('Rate Calculations'!$U45),"",'Rate Calculations'!$U45)</f>
        <v>0</v>
      </c>
      <c r="AJ45" s="44">
        <f>IF(ISBLANK('Rate Calculations'!$U45),"",'Rate Calculations'!$U45)</f>
        <v>0</v>
      </c>
      <c r="AK45" s="101">
        <f>IF(ISBLANK('Rate Calculations'!$U45),"",'Rate Calculations'!$U45)</f>
        <v>0</v>
      </c>
      <c r="AL45" s="44">
        <f>IF(ISBLANK('Rate Calculations'!$U45),"",'Rate Calculations'!$U45)</f>
        <v>0</v>
      </c>
      <c r="AM45" s="44">
        <f>IF(ISBLANK('Rate Calculations'!$U45),"",'Rate Calculations'!$U45)</f>
        <v>0</v>
      </c>
      <c r="AN45" s="44">
        <f>IF(ISBLANK('Rate Calculations'!$U45),"",'Rate Calculations'!$U45)</f>
        <v>0</v>
      </c>
      <c r="AO45" s="44">
        <f>IF(ISBLANK('Rate Calculations'!$U45),"",'Rate Calculations'!$U45)</f>
        <v>0</v>
      </c>
    </row>
    <row r="46" spans="1:41" ht="14.25">
      <c r="A46" s="346">
        <v>43</v>
      </c>
      <c r="B46" s="42" t="e">
        <f>IF(ISBLANK('Team Roster - Final'!A44),"",'Team Roster - Final'!A44)</f>
        <v>#REF!</v>
      </c>
      <c r="C46" s="42" t="e">
        <f>IF(ISBLANK('Team Roster - Final'!B44),"",'Team Roster - Final'!B44)</f>
        <v>#REF!</v>
      </c>
      <c r="D46" s="42" t="e">
        <f>IF(ISBLANK('Team Roster - Final'!C44),"",'Team Roster - Final'!C44)</f>
        <v>#REF!</v>
      </c>
      <c r="E46" s="42" t="e">
        <f>IF(ISBLANK('Team Roster - Final'!D44),"",'Team Roster - Final'!D44)</f>
        <v>#REF!</v>
      </c>
      <c r="F46" s="43" t="e">
        <f>IF(ISBLANK('Team Roster - Final'!BL44),"",'Team Roster - Final'!BL44)</f>
        <v>#REF!</v>
      </c>
      <c r="G46" s="43" t="e">
        <f>IF(ISBLANK('Team Roster - Final'!BM44),"",'Team Roster - Final'!BM44)</f>
        <v>#REF!</v>
      </c>
      <c r="H46" s="31" t="e">
        <f>IF(ISBLANK('Team Roster - Final'!E44),"",'Team Roster - Final'!E44)</f>
        <v>#REF!</v>
      </c>
      <c r="I46" s="31" t="e">
        <f>IF(ISBLANK('Team Roster - Final'!G44),"",'Team Roster - Final'!G44)</f>
        <v>#REF!</v>
      </c>
      <c r="J46" s="31" t="e">
        <f>IF(ISBLANK('Team Roster - Final'!I44),"",'Team Roster - Final'!I44)</f>
        <v>#REF!</v>
      </c>
      <c r="L46" t="str">
        <f>IF(ISBLANK('Rate Calculations'!$A46),"",'Rate Calculations'!$A46)</f>
        <v xml:space="preserve"> </v>
      </c>
      <c r="M46" t="str">
        <f>IF(ISBLANK('Rate Calculations'!$B46),"",'Rate Calculations'!$B46)</f>
        <v xml:space="preserve">  </v>
      </c>
      <c r="N46" s="44" t="str">
        <f>IF(ISBLANK('Rate Calculations'!$G46),"",'Rate Calculations'!$G46)</f>
        <v/>
      </c>
      <c r="O46" s="45">
        <f>IF(ISBLANK('Rate Calculations'!$H46),"",'Rate Calculations'!$H46)</f>
        <v>1.7500000000000002E-2</v>
      </c>
      <c r="P46" s="44">
        <f>IF(ISBLANK('Rate Calculations'!$I46),"",'Rate Calculations'!$I46)</f>
        <v>0</v>
      </c>
      <c r="Q46" s="45">
        <f>IF(ISBLANK('Rate Calculations'!$J46),"",'Rate Calculations'!$J46)</f>
        <v>3.5000000000000003E-2</v>
      </c>
      <c r="R46" s="44">
        <f>IF(ISBLANK('Rate Calculations'!$K46),"",'Rate Calculations'!$K46)</f>
        <v>0</v>
      </c>
      <c r="S46" s="45">
        <f>IF(ISBLANK('Rate Calculations'!$L46),"",'Rate Calculations'!$L46)</f>
        <v>0</v>
      </c>
      <c r="T46" s="45">
        <f>IF(ISBLANK('Rate Calculations'!$M46),"",'Rate Calculations'!$M46)</f>
        <v>0</v>
      </c>
      <c r="U46" s="24">
        <f>IF(ISBLANK('Rate Calculations'!$N46),"",'Rate Calculations'!$N46)</f>
        <v>0</v>
      </c>
      <c r="V46" s="24">
        <f>IF(ISBLANK('Rate Calculations'!$O46),"",'Rate Calculations'!$O46)</f>
        <v>0</v>
      </c>
      <c r="W46" s="46">
        <f>IF(ISBLANK('Rate Calculations'!$P46),"",'Rate Calculations'!$P46)</f>
        <v>0</v>
      </c>
      <c r="X46" s="24">
        <f>IF(ISBLANK('Rate Calculations'!$Q46),"",'Rate Calculations'!$Q46)</f>
        <v>0</v>
      </c>
      <c r="Y46" s="24">
        <f>IF(ISBLANK('Rate Calculations'!$R46),"",'Rate Calculations'!$R46)</f>
        <v>0</v>
      </c>
      <c r="Z46" s="47" t="e">
        <f>IF(ISBLANK('Rate Calculations'!$S46),"",'Rate Calculations'!$S46)</f>
        <v>#REF!</v>
      </c>
      <c r="AA46" s="47" t="e">
        <f>IF(ISBLANK('Rate Calculations'!$U46),"",'Rate Calculations'!$T46)</f>
        <v>#REF!</v>
      </c>
      <c r="AB46" t="str">
        <f>IF(ISBLANK('Rate Calculations'!$A46),"",'Rate Calculations'!$A46)</f>
        <v xml:space="preserve"> </v>
      </c>
      <c r="AC46" t="str">
        <f>IF(ISBLANK('Rate Calculations'!$B46),"",'Rate Calculations'!$B46)</f>
        <v xml:space="preserve">  </v>
      </c>
      <c r="AD46" s="44">
        <f>IF(ISBLANK('Rate Calculations'!$U46),"",'Rate Calculations'!$U46)</f>
        <v>0</v>
      </c>
      <c r="AE46" s="44">
        <f>IF(ISBLANK('Rate Calculations'!$U46),"",'Rate Calculations'!$U46)</f>
        <v>0</v>
      </c>
      <c r="AF46" s="44">
        <f>IF(ISBLANK('Rate Calculations'!$U46),"",'Rate Calculations'!$U46)</f>
        <v>0</v>
      </c>
      <c r="AG46" s="101">
        <f>IF(ISBLANK('Rate Calculations'!$U46),"",'Rate Calculations'!$U46)</f>
        <v>0</v>
      </c>
      <c r="AH46" s="101">
        <f>IF(ISBLANK('Rate Calculations'!$U46),"",'Rate Calculations'!$U46)</f>
        <v>0</v>
      </c>
      <c r="AI46" s="44">
        <f>IF(ISBLANK('Rate Calculations'!$U46),"",'Rate Calculations'!$U46)</f>
        <v>0</v>
      </c>
      <c r="AJ46" s="44">
        <f>IF(ISBLANK('Rate Calculations'!$U46),"",'Rate Calculations'!$U46)</f>
        <v>0</v>
      </c>
      <c r="AK46" s="101">
        <f>IF(ISBLANK('Rate Calculations'!$U46),"",'Rate Calculations'!$U46)</f>
        <v>0</v>
      </c>
      <c r="AL46" s="44">
        <f>IF(ISBLANK('Rate Calculations'!$U46),"",'Rate Calculations'!$U46)</f>
        <v>0</v>
      </c>
      <c r="AM46" s="44">
        <f>IF(ISBLANK('Rate Calculations'!$U46),"",'Rate Calculations'!$U46)</f>
        <v>0</v>
      </c>
      <c r="AN46" s="44">
        <f>IF(ISBLANK('Rate Calculations'!$U46),"",'Rate Calculations'!$U46)</f>
        <v>0</v>
      </c>
      <c r="AO46" s="44">
        <f>IF(ISBLANK('Rate Calculations'!$U46),"",'Rate Calculations'!$U46)</f>
        <v>0</v>
      </c>
    </row>
    <row r="47" spans="1:41" ht="14.25">
      <c r="A47" s="346">
        <v>44</v>
      </c>
      <c r="B47" s="42" t="e">
        <f>IF(ISBLANK('Team Roster - Final'!A45),"",'Team Roster - Final'!A45)</f>
        <v>#REF!</v>
      </c>
      <c r="C47" s="42" t="e">
        <f>IF(ISBLANK('Team Roster - Final'!B45),"",'Team Roster - Final'!B45)</f>
        <v>#REF!</v>
      </c>
      <c r="D47" s="42" t="e">
        <f>IF(ISBLANK('Team Roster - Final'!C45),"",'Team Roster - Final'!C45)</f>
        <v>#REF!</v>
      </c>
      <c r="E47" s="42" t="e">
        <f>IF(ISBLANK('Team Roster - Final'!D45),"",'Team Roster - Final'!D45)</f>
        <v>#REF!</v>
      </c>
      <c r="F47" s="43" t="e">
        <f>IF(ISBLANK('Team Roster - Final'!BL45),"",'Team Roster - Final'!BL45)</f>
        <v>#REF!</v>
      </c>
      <c r="G47" s="43" t="e">
        <f>IF(ISBLANK('Team Roster - Final'!BM45),"",'Team Roster - Final'!BM45)</f>
        <v>#REF!</v>
      </c>
      <c r="H47" s="31" t="e">
        <f>IF(ISBLANK('Team Roster - Final'!E45),"",'Team Roster - Final'!E45)</f>
        <v>#REF!</v>
      </c>
      <c r="I47" s="31" t="e">
        <f>IF(ISBLANK('Team Roster - Final'!G45),"",'Team Roster - Final'!G45)</f>
        <v>#REF!</v>
      </c>
      <c r="J47" s="31" t="e">
        <f>IF(ISBLANK('Team Roster - Final'!I45),"",'Team Roster - Final'!I45)</f>
        <v>#REF!</v>
      </c>
      <c r="L47" t="str">
        <f>IF(ISBLANK('Rate Calculations'!$A47),"",'Rate Calculations'!$A47)</f>
        <v xml:space="preserve"> </v>
      </c>
      <c r="M47" t="str">
        <f>IF(ISBLANK('Rate Calculations'!$B47),"",'Rate Calculations'!$B47)</f>
        <v xml:space="preserve">  </v>
      </c>
      <c r="N47" s="44" t="str">
        <f>IF(ISBLANK('Rate Calculations'!$G47),"",'Rate Calculations'!$G47)</f>
        <v/>
      </c>
      <c r="O47" s="45">
        <f>IF(ISBLANK('Rate Calculations'!$H47),"",'Rate Calculations'!$H47)</f>
        <v>1.7500000000000002E-2</v>
      </c>
      <c r="P47" s="44">
        <f>IF(ISBLANK('Rate Calculations'!$I47),"",'Rate Calculations'!$I47)</f>
        <v>0</v>
      </c>
      <c r="Q47" s="45">
        <f>IF(ISBLANK('Rate Calculations'!$J47),"",'Rate Calculations'!$J47)</f>
        <v>3.5000000000000003E-2</v>
      </c>
      <c r="R47" s="44">
        <f>IF(ISBLANK('Rate Calculations'!$K47),"",'Rate Calculations'!$K47)</f>
        <v>0</v>
      </c>
      <c r="S47" s="45">
        <f>IF(ISBLANK('Rate Calculations'!$L47),"",'Rate Calculations'!$L47)</f>
        <v>0</v>
      </c>
      <c r="T47" s="45">
        <f>IF(ISBLANK('Rate Calculations'!$M47),"",'Rate Calculations'!$M47)</f>
        <v>0</v>
      </c>
      <c r="U47" s="24">
        <f>IF(ISBLANK('Rate Calculations'!$N47),"",'Rate Calculations'!$N47)</f>
        <v>0</v>
      </c>
      <c r="V47" s="24">
        <f>IF(ISBLANK('Rate Calculations'!$O47),"",'Rate Calculations'!$O47)</f>
        <v>0</v>
      </c>
      <c r="W47" s="46">
        <f>IF(ISBLANK('Rate Calculations'!$P47),"",'Rate Calculations'!$P47)</f>
        <v>0</v>
      </c>
      <c r="X47" s="24">
        <f>IF(ISBLANK('Rate Calculations'!$Q47),"",'Rate Calculations'!$Q47)</f>
        <v>0</v>
      </c>
      <c r="Y47" s="24">
        <f>IF(ISBLANK('Rate Calculations'!$R47),"",'Rate Calculations'!$R47)</f>
        <v>0</v>
      </c>
      <c r="Z47" s="47" t="e">
        <f>IF(ISBLANK('Rate Calculations'!$S47),"",'Rate Calculations'!$S47)</f>
        <v>#REF!</v>
      </c>
      <c r="AA47" s="47" t="e">
        <f>IF(ISBLANK('Rate Calculations'!$U47),"",'Rate Calculations'!$T47)</f>
        <v>#REF!</v>
      </c>
      <c r="AB47" t="str">
        <f>IF(ISBLANK('Rate Calculations'!$A47),"",'Rate Calculations'!$A47)</f>
        <v xml:space="preserve"> </v>
      </c>
      <c r="AC47" t="str">
        <f>IF(ISBLANK('Rate Calculations'!$B47),"",'Rate Calculations'!$B47)</f>
        <v xml:space="preserve">  </v>
      </c>
      <c r="AD47" s="44">
        <f>IF(ISBLANK('Rate Calculations'!$U47),"",'Rate Calculations'!$U47)</f>
        <v>0</v>
      </c>
      <c r="AE47" s="44">
        <f>IF(ISBLANK('Rate Calculations'!$U47),"",'Rate Calculations'!$U47)</f>
        <v>0</v>
      </c>
      <c r="AF47" s="44">
        <f>IF(ISBLANK('Rate Calculations'!$U47),"",'Rate Calculations'!$U47)</f>
        <v>0</v>
      </c>
      <c r="AG47" s="101">
        <f>IF(ISBLANK('Rate Calculations'!$U47),"",'Rate Calculations'!$U47)</f>
        <v>0</v>
      </c>
      <c r="AH47" s="101">
        <f>IF(ISBLANK('Rate Calculations'!$U47),"",'Rate Calculations'!$U47)</f>
        <v>0</v>
      </c>
      <c r="AI47" s="44">
        <f>IF(ISBLANK('Rate Calculations'!$U47),"",'Rate Calculations'!$U47)</f>
        <v>0</v>
      </c>
      <c r="AJ47" s="44">
        <f>IF(ISBLANK('Rate Calculations'!$U47),"",'Rate Calculations'!$U47)</f>
        <v>0</v>
      </c>
      <c r="AK47" s="101">
        <f>IF(ISBLANK('Rate Calculations'!$U47),"",'Rate Calculations'!$U47)</f>
        <v>0</v>
      </c>
      <c r="AL47" s="44">
        <f>IF(ISBLANK('Rate Calculations'!$U47),"",'Rate Calculations'!$U47)</f>
        <v>0</v>
      </c>
      <c r="AM47" s="44">
        <f>IF(ISBLANK('Rate Calculations'!$U47),"",'Rate Calculations'!$U47)</f>
        <v>0</v>
      </c>
      <c r="AN47" s="44">
        <f>IF(ISBLANK('Rate Calculations'!$U47),"",'Rate Calculations'!$U47)</f>
        <v>0</v>
      </c>
      <c r="AO47" s="44">
        <f>IF(ISBLANK('Rate Calculations'!$U47),"",'Rate Calculations'!$U47)</f>
        <v>0</v>
      </c>
    </row>
    <row r="48" spans="1:41" ht="14.25">
      <c r="A48" s="346">
        <v>45</v>
      </c>
      <c r="B48" s="42" t="e">
        <f>IF(ISBLANK('Team Roster - Final'!A46),"",'Team Roster - Final'!A46)</f>
        <v>#REF!</v>
      </c>
      <c r="C48" s="42" t="e">
        <f>IF(ISBLANK('Team Roster - Final'!B46),"",'Team Roster - Final'!B46)</f>
        <v>#REF!</v>
      </c>
      <c r="D48" s="42" t="e">
        <f>IF(ISBLANK('Team Roster - Final'!C46),"",'Team Roster - Final'!C46)</f>
        <v>#REF!</v>
      </c>
      <c r="E48" s="42" t="e">
        <f>IF(ISBLANK('Team Roster - Final'!D46),"",'Team Roster - Final'!D46)</f>
        <v>#REF!</v>
      </c>
      <c r="F48" s="43" t="e">
        <f>IF(ISBLANK('Team Roster - Final'!BL46),"",'Team Roster - Final'!BL46)</f>
        <v>#REF!</v>
      </c>
      <c r="G48" s="43" t="e">
        <f>IF(ISBLANK('Team Roster - Final'!BM46),"",'Team Roster - Final'!BM46)</f>
        <v>#REF!</v>
      </c>
      <c r="H48" s="31" t="e">
        <f>IF(ISBLANK('Team Roster - Final'!E46),"",'Team Roster - Final'!E46)</f>
        <v>#REF!</v>
      </c>
      <c r="I48" s="31" t="e">
        <f>IF(ISBLANK('Team Roster - Final'!G46),"",'Team Roster - Final'!G46)</f>
        <v>#REF!</v>
      </c>
      <c r="J48" s="31" t="e">
        <f>IF(ISBLANK('Team Roster - Final'!I46),"",'Team Roster - Final'!I46)</f>
        <v>#REF!</v>
      </c>
      <c r="L48" t="str">
        <f>IF(ISBLANK('Rate Calculations'!$A48),"",'Rate Calculations'!$A48)</f>
        <v xml:space="preserve"> </v>
      </c>
      <c r="M48" t="str">
        <f>IF(ISBLANK('Rate Calculations'!$B48),"",'Rate Calculations'!$B48)</f>
        <v xml:space="preserve">  </v>
      </c>
      <c r="N48" s="44" t="str">
        <f>IF(ISBLANK('Rate Calculations'!$G48),"",'Rate Calculations'!$G48)</f>
        <v/>
      </c>
      <c r="O48" s="45">
        <f>IF(ISBLANK('Rate Calculations'!$H48),"",'Rate Calculations'!$H48)</f>
        <v>1.7500000000000002E-2</v>
      </c>
      <c r="P48" s="44">
        <f>IF(ISBLANK('Rate Calculations'!$I48),"",'Rate Calculations'!$I48)</f>
        <v>0</v>
      </c>
      <c r="Q48" s="45">
        <f>IF(ISBLANK('Rate Calculations'!$J48),"",'Rate Calculations'!$J48)</f>
        <v>3.5000000000000003E-2</v>
      </c>
      <c r="R48" s="44">
        <f>IF(ISBLANK('Rate Calculations'!$K48),"",'Rate Calculations'!$K48)</f>
        <v>0</v>
      </c>
      <c r="S48" s="45">
        <f>IF(ISBLANK('Rate Calculations'!$L48),"",'Rate Calculations'!$L48)</f>
        <v>0</v>
      </c>
      <c r="T48" s="45">
        <f>IF(ISBLANK('Rate Calculations'!$M48),"",'Rate Calculations'!$M48)</f>
        <v>0</v>
      </c>
      <c r="U48" s="24">
        <f>IF(ISBLANK('Rate Calculations'!$N48),"",'Rate Calculations'!$N48)</f>
        <v>0</v>
      </c>
      <c r="V48" s="24">
        <f>IF(ISBLANK('Rate Calculations'!$O48),"",'Rate Calculations'!$O48)</f>
        <v>0</v>
      </c>
      <c r="W48" s="46">
        <f>IF(ISBLANK('Rate Calculations'!$P48),"",'Rate Calculations'!$P48)</f>
        <v>0</v>
      </c>
      <c r="X48" s="24">
        <f>IF(ISBLANK('Rate Calculations'!$Q48),"",'Rate Calculations'!$Q48)</f>
        <v>0</v>
      </c>
      <c r="Y48" s="24">
        <f>IF(ISBLANK('Rate Calculations'!$R48),"",'Rate Calculations'!$R48)</f>
        <v>0</v>
      </c>
      <c r="Z48" s="47" t="e">
        <f>IF(ISBLANK('Rate Calculations'!$S48),"",'Rate Calculations'!$S48)</f>
        <v>#REF!</v>
      </c>
      <c r="AA48" s="47" t="e">
        <f>IF(ISBLANK('Rate Calculations'!$U48),"",'Rate Calculations'!$T48)</f>
        <v>#REF!</v>
      </c>
      <c r="AB48" t="str">
        <f>IF(ISBLANK('Rate Calculations'!$A48),"",'Rate Calculations'!$A48)</f>
        <v xml:space="preserve"> </v>
      </c>
      <c r="AC48" t="str">
        <f>IF(ISBLANK('Rate Calculations'!$B48),"",'Rate Calculations'!$B48)</f>
        <v xml:space="preserve">  </v>
      </c>
      <c r="AD48" s="44">
        <f>IF(ISBLANK('Rate Calculations'!$U48),"",'Rate Calculations'!$U48)</f>
        <v>0</v>
      </c>
      <c r="AE48" s="44">
        <f>IF(ISBLANK('Rate Calculations'!$U48),"",'Rate Calculations'!$U48)</f>
        <v>0</v>
      </c>
      <c r="AF48" s="44">
        <f>IF(ISBLANK('Rate Calculations'!$U48),"",'Rate Calculations'!$U48)</f>
        <v>0</v>
      </c>
      <c r="AG48" s="101">
        <f>IF(ISBLANK('Rate Calculations'!$U48),"",'Rate Calculations'!$U48)</f>
        <v>0</v>
      </c>
      <c r="AH48" s="101">
        <f>IF(ISBLANK('Rate Calculations'!$U48),"",'Rate Calculations'!$U48)</f>
        <v>0</v>
      </c>
      <c r="AI48" s="44">
        <f>IF(ISBLANK('Rate Calculations'!$U48),"",'Rate Calculations'!$U48)</f>
        <v>0</v>
      </c>
      <c r="AJ48" s="44">
        <f>IF(ISBLANK('Rate Calculations'!$U48),"",'Rate Calculations'!$U48)</f>
        <v>0</v>
      </c>
      <c r="AK48" s="101">
        <f>IF(ISBLANK('Rate Calculations'!$U48),"",'Rate Calculations'!$U48)</f>
        <v>0</v>
      </c>
      <c r="AL48" s="44">
        <f>IF(ISBLANK('Rate Calculations'!$U48),"",'Rate Calculations'!$U48)</f>
        <v>0</v>
      </c>
      <c r="AM48" s="44">
        <f>IF(ISBLANK('Rate Calculations'!$U48),"",'Rate Calculations'!$U48)</f>
        <v>0</v>
      </c>
      <c r="AN48" s="44">
        <f>IF(ISBLANK('Rate Calculations'!$U48),"",'Rate Calculations'!$U48)</f>
        <v>0</v>
      </c>
      <c r="AO48" s="44">
        <f>IF(ISBLANK('Rate Calculations'!$U48),"",'Rate Calculations'!$U48)</f>
        <v>0</v>
      </c>
    </row>
    <row r="49" spans="1:41" ht="14.25">
      <c r="A49" s="346">
        <v>46</v>
      </c>
      <c r="B49" s="42" t="e">
        <f>IF(ISBLANK('Team Roster - Final'!A47),"",'Team Roster - Final'!A47)</f>
        <v>#REF!</v>
      </c>
      <c r="C49" s="42" t="e">
        <f>IF(ISBLANK('Team Roster - Final'!B47),"",'Team Roster - Final'!B47)</f>
        <v>#REF!</v>
      </c>
      <c r="D49" s="42" t="e">
        <f>IF(ISBLANK('Team Roster - Final'!C47),"",'Team Roster - Final'!C47)</f>
        <v>#REF!</v>
      </c>
      <c r="E49" s="42" t="e">
        <f>IF(ISBLANK('Team Roster - Final'!D47),"",'Team Roster - Final'!D47)</f>
        <v>#REF!</v>
      </c>
      <c r="F49" s="43" t="e">
        <f>IF(ISBLANK('Team Roster - Final'!BL47),"",'Team Roster - Final'!BL47)</f>
        <v>#REF!</v>
      </c>
      <c r="G49" s="43" t="e">
        <f>IF(ISBLANK('Team Roster - Final'!BM47),"",'Team Roster - Final'!BM47)</f>
        <v>#REF!</v>
      </c>
      <c r="H49" s="31" t="e">
        <f>IF(ISBLANK('Team Roster - Final'!E47),"",'Team Roster - Final'!E47)</f>
        <v>#REF!</v>
      </c>
      <c r="I49" s="31" t="e">
        <f>IF(ISBLANK('Team Roster - Final'!G47),"",'Team Roster - Final'!G47)</f>
        <v>#REF!</v>
      </c>
      <c r="J49" s="31" t="e">
        <f>IF(ISBLANK('Team Roster - Final'!I47),"",'Team Roster - Final'!I47)</f>
        <v>#REF!</v>
      </c>
      <c r="L49" t="str">
        <f>IF(ISBLANK('Rate Calculations'!$A49),"",'Rate Calculations'!$A49)</f>
        <v xml:space="preserve"> </v>
      </c>
      <c r="M49" t="str">
        <f>IF(ISBLANK('Rate Calculations'!$B49),"",'Rate Calculations'!$B49)</f>
        <v xml:space="preserve">  </v>
      </c>
      <c r="N49" s="44" t="str">
        <f>IF(ISBLANK('Rate Calculations'!$G49),"",'Rate Calculations'!$G49)</f>
        <v/>
      </c>
      <c r="O49" s="45">
        <f>IF(ISBLANK('Rate Calculations'!$H49),"",'Rate Calculations'!$H49)</f>
        <v>1.7500000000000002E-2</v>
      </c>
      <c r="P49" s="44">
        <f>IF(ISBLANK('Rate Calculations'!$I49),"",'Rate Calculations'!$I49)</f>
        <v>0</v>
      </c>
      <c r="Q49" s="45">
        <f>IF(ISBLANK('Rate Calculations'!$J49),"",'Rate Calculations'!$J49)</f>
        <v>3.5000000000000003E-2</v>
      </c>
      <c r="R49" s="44">
        <f>IF(ISBLANK('Rate Calculations'!$K49),"",'Rate Calculations'!$K49)</f>
        <v>0</v>
      </c>
      <c r="S49" s="45">
        <f>IF(ISBLANK('Rate Calculations'!$L49),"",'Rate Calculations'!$L49)</f>
        <v>0</v>
      </c>
      <c r="T49" s="45">
        <f>IF(ISBLANK('Rate Calculations'!$M49),"",'Rate Calculations'!$M49)</f>
        <v>0</v>
      </c>
      <c r="U49" s="24">
        <f>IF(ISBLANK('Rate Calculations'!$N49),"",'Rate Calculations'!$N49)</f>
        <v>0</v>
      </c>
      <c r="V49" s="24">
        <f>IF(ISBLANK('Rate Calculations'!$O49),"",'Rate Calculations'!$O49)</f>
        <v>0</v>
      </c>
      <c r="W49" s="46">
        <f>IF(ISBLANK('Rate Calculations'!$P49),"",'Rate Calculations'!$P49)</f>
        <v>0</v>
      </c>
      <c r="X49" s="24">
        <f>IF(ISBLANK('Rate Calculations'!$Q49),"",'Rate Calculations'!$Q49)</f>
        <v>0</v>
      </c>
      <c r="Y49" s="24">
        <f>IF(ISBLANK('Rate Calculations'!$R49),"",'Rate Calculations'!$R49)</f>
        <v>0</v>
      </c>
      <c r="Z49" s="47" t="e">
        <f>IF(ISBLANK('Rate Calculations'!$S49),"",'Rate Calculations'!$S49)</f>
        <v>#REF!</v>
      </c>
      <c r="AA49" s="47" t="e">
        <f>IF(ISBLANK('Rate Calculations'!$U49),"",'Rate Calculations'!$T49)</f>
        <v>#REF!</v>
      </c>
      <c r="AB49" t="str">
        <f>IF(ISBLANK('Rate Calculations'!$A49),"",'Rate Calculations'!$A49)</f>
        <v xml:space="preserve"> </v>
      </c>
      <c r="AC49" t="str">
        <f>IF(ISBLANK('Rate Calculations'!$B49),"",'Rate Calculations'!$B49)</f>
        <v xml:space="preserve">  </v>
      </c>
      <c r="AD49" s="44">
        <f>IF(ISBLANK('Rate Calculations'!$U49),"",'Rate Calculations'!$U49)</f>
        <v>0</v>
      </c>
      <c r="AE49" s="44">
        <f>IF(ISBLANK('Rate Calculations'!$U49),"",'Rate Calculations'!$U49)</f>
        <v>0</v>
      </c>
      <c r="AF49" s="44">
        <f>IF(ISBLANK('Rate Calculations'!$U49),"",'Rate Calculations'!$U49)</f>
        <v>0</v>
      </c>
      <c r="AG49" s="101">
        <f>IF(ISBLANK('Rate Calculations'!$U49),"",'Rate Calculations'!$U49)</f>
        <v>0</v>
      </c>
      <c r="AH49" s="101">
        <f>IF(ISBLANK('Rate Calculations'!$U49),"",'Rate Calculations'!$U49)</f>
        <v>0</v>
      </c>
      <c r="AI49" s="44">
        <f>IF(ISBLANK('Rate Calculations'!$U49),"",'Rate Calculations'!$U49)</f>
        <v>0</v>
      </c>
      <c r="AJ49" s="44">
        <f>IF(ISBLANK('Rate Calculations'!$U49),"",'Rate Calculations'!$U49)</f>
        <v>0</v>
      </c>
      <c r="AK49" s="101">
        <f>IF(ISBLANK('Rate Calculations'!$U49),"",'Rate Calculations'!$U49)</f>
        <v>0</v>
      </c>
      <c r="AL49" s="44">
        <f>IF(ISBLANK('Rate Calculations'!$U49),"",'Rate Calculations'!$U49)</f>
        <v>0</v>
      </c>
      <c r="AM49" s="44">
        <f>IF(ISBLANK('Rate Calculations'!$U49),"",'Rate Calculations'!$U49)</f>
        <v>0</v>
      </c>
      <c r="AN49" s="44">
        <f>IF(ISBLANK('Rate Calculations'!$U49),"",'Rate Calculations'!$U49)</f>
        <v>0</v>
      </c>
      <c r="AO49" s="44">
        <f>IF(ISBLANK('Rate Calculations'!$U49),"",'Rate Calculations'!$U49)</f>
        <v>0</v>
      </c>
    </row>
    <row r="50" spans="1:41" ht="14.25">
      <c r="A50" s="346">
        <v>47</v>
      </c>
      <c r="B50" s="42" t="e">
        <f>IF(ISBLANK('Team Roster - Final'!A48),"",'Team Roster - Final'!A48)</f>
        <v>#REF!</v>
      </c>
      <c r="C50" s="42" t="e">
        <f>IF(ISBLANK('Team Roster - Final'!B48),"",'Team Roster - Final'!B48)</f>
        <v>#REF!</v>
      </c>
      <c r="D50" s="42" t="e">
        <f>IF(ISBLANK('Team Roster - Final'!C48),"",'Team Roster - Final'!C48)</f>
        <v>#REF!</v>
      </c>
      <c r="E50" s="42" t="e">
        <f>IF(ISBLANK('Team Roster - Final'!D48),"",'Team Roster - Final'!D48)</f>
        <v>#REF!</v>
      </c>
      <c r="F50" s="43" t="e">
        <f>IF(ISBLANK('Team Roster - Final'!BL48),"",'Team Roster - Final'!BL48)</f>
        <v>#REF!</v>
      </c>
      <c r="G50" s="43" t="e">
        <f>IF(ISBLANK('Team Roster - Final'!BM48),"",'Team Roster - Final'!BM48)</f>
        <v>#REF!</v>
      </c>
      <c r="H50" s="31" t="e">
        <f>IF(ISBLANK('Team Roster - Final'!E48),"",'Team Roster - Final'!E48)</f>
        <v>#REF!</v>
      </c>
      <c r="I50" s="31" t="e">
        <f>IF(ISBLANK('Team Roster - Final'!G48),"",'Team Roster - Final'!G48)</f>
        <v>#REF!</v>
      </c>
      <c r="J50" s="31" t="e">
        <f>IF(ISBLANK('Team Roster - Final'!I48),"",'Team Roster - Final'!I48)</f>
        <v>#REF!</v>
      </c>
      <c r="L50" t="str">
        <f>IF(ISBLANK('Rate Calculations'!$A50),"",'Rate Calculations'!$A50)</f>
        <v xml:space="preserve"> </v>
      </c>
      <c r="M50" t="str">
        <f>IF(ISBLANK('Rate Calculations'!$B50),"",'Rate Calculations'!$B50)</f>
        <v xml:space="preserve">  </v>
      </c>
      <c r="N50" s="44" t="str">
        <f>IF(ISBLANK('Rate Calculations'!$G50),"",'Rate Calculations'!$G50)</f>
        <v/>
      </c>
      <c r="O50" s="45">
        <f>IF(ISBLANK('Rate Calculations'!$H50),"",'Rate Calculations'!$H50)</f>
        <v>1.7500000000000002E-2</v>
      </c>
      <c r="P50" s="44">
        <f>IF(ISBLANK('Rate Calculations'!$I50),"",'Rate Calculations'!$I50)</f>
        <v>0</v>
      </c>
      <c r="Q50" s="45">
        <f>IF(ISBLANK('Rate Calculations'!$J50),"",'Rate Calculations'!$J50)</f>
        <v>3.5000000000000003E-2</v>
      </c>
      <c r="R50" s="44">
        <f>IF(ISBLANK('Rate Calculations'!$K50),"",'Rate Calculations'!$K50)</f>
        <v>0</v>
      </c>
      <c r="S50" s="45">
        <f>IF(ISBLANK('Rate Calculations'!$L50),"",'Rate Calculations'!$L50)</f>
        <v>0</v>
      </c>
      <c r="T50" s="45">
        <f>IF(ISBLANK('Rate Calculations'!$M50),"",'Rate Calculations'!$M50)</f>
        <v>0</v>
      </c>
      <c r="U50" s="24">
        <f>IF(ISBLANK('Rate Calculations'!$N50),"",'Rate Calculations'!$N50)</f>
        <v>0</v>
      </c>
      <c r="V50" s="24">
        <f>IF(ISBLANK('Rate Calculations'!$O50),"",'Rate Calculations'!$O50)</f>
        <v>0</v>
      </c>
      <c r="W50" s="46">
        <f>IF(ISBLANK('Rate Calculations'!$P50),"",'Rate Calculations'!$P50)</f>
        <v>0</v>
      </c>
      <c r="X50" s="24">
        <f>IF(ISBLANK('Rate Calculations'!$Q50),"",'Rate Calculations'!$Q50)</f>
        <v>0</v>
      </c>
      <c r="Y50" s="24">
        <f>IF(ISBLANK('Rate Calculations'!$R50),"",'Rate Calculations'!$R50)</f>
        <v>0</v>
      </c>
      <c r="Z50" s="47" t="e">
        <f>IF(ISBLANK('Rate Calculations'!$S50),"",'Rate Calculations'!$S50)</f>
        <v>#REF!</v>
      </c>
      <c r="AA50" s="47" t="e">
        <f>IF(ISBLANK('Rate Calculations'!$U50),"",'Rate Calculations'!$T50)</f>
        <v>#REF!</v>
      </c>
      <c r="AB50" t="str">
        <f>IF(ISBLANK('Rate Calculations'!$A50),"",'Rate Calculations'!$A50)</f>
        <v xml:space="preserve"> </v>
      </c>
      <c r="AC50" t="str">
        <f>IF(ISBLANK('Rate Calculations'!$B50),"",'Rate Calculations'!$B50)</f>
        <v xml:space="preserve">  </v>
      </c>
      <c r="AD50" s="44">
        <f>IF(ISBLANK('Rate Calculations'!$U50),"",'Rate Calculations'!$U50)</f>
        <v>0</v>
      </c>
      <c r="AE50" s="44">
        <f>IF(ISBLANK('Rate Calculations'!$U50),"",'Rate Calculations'!$U50)</f>
        <v>0</v>
      </c>
      <c r="AF50" s="44">
        <f>IF(ISBLANK('Rate Calculations'!$U50),"",'Rate Calculations'!$U50)</f>
        <v>0</v>
      </c>
      <c r="AG50" s="101">
        <f>IF(ISBLANK('Rate Calculations'!$U50),"",'Rate Calculations'!$U50)</f>
        <v>0</v>
      </c>
      <c r="AH50" s="101">
        <f>IF(ISBLANK('Rate Calculations'!$U50),"",'Rate Calculations'!$U50)</f>
        <v>0</v>
      </c>
      <c r="AI50" s="44">
        <f>IF(ISBLANK('Rate Calculations'!$U50),"",'Rate Calculations'!$U50)</f>
        <v>0</v>
      </c>
      <c r="AJ50" s="44">
        <f>IF(ISBLANK('Rate Calculations'!$U50),"",'Rate Calculations'!$U50)</f>
        <v>0</v>
      </c>
      <c r="AK50" s="101">
        <f>IF(ISBLANK('Rate Calculations'!$U50),"",'Rate Calculations'!$U50)</f>
        <v>0</v>
      </c>
      <c r="AL50" s="44">
        <f>IF(ISBLANK('Rate Calculations'!$U50),"",'Rate Calculations'!$U50)</f>
        <v>0</v>
      </c>
      <c r="AM50" s="44">
        <f>IF(ISBLANK('Rate Calculations'!$U50),"",'Rate Calculations'!$U50)</f>
        <v>0</v>
      </c>
      <c r="AN50" s="44">
        <f>IF(ISBLANK('Rate Calculations'!$U50),"",'Rate Calculations'!$U50)</f>
        <v>0</v>
      </c>
      <c r="AO50" s="44">
        <f>IF(ISBLANK('Rate Calculations'!$U50),"",'Rate Calculations'!$U50)</f>
        <v>0</v>
      </c>
    </row>
    <row r="51" spans="1:41" ht="14.25">
      <c r="A51" s="346">
        <v>48</v>
      </c>
      <c r="B51" s="42" t="e">
        <f>IF(ISBLANK('Team Roster - Final'!A49),"",'Team Roster - Final'!A49)</f>
        <v>#REF!</v>
      </c>
      <c r="C51" s="42" t="e">
        <f>IF(ISBLANK('Team Roster - Final'!B49),"",'Team Roster - Final'!B49)</f>
        <v>#REF!</v>
      </c>
      <c r="D51" s="42" t="e">
        <f>IF(ISBLANK('Team Roster - Final'!C49),"",'Team Roster - Final'!C49)</f>
        <v>#REF!</v>
      </c>
      <c r="E51" s="42" t="e">
        <f>IF(ISBLANK('Team Roster - Final'!D49),"",'Team Roster - Final'!D49)</f>
        <v>#REF!</v>
      </c>
      <c r="F51" s="43" t="e">
        <f>IF(ISBLANK('Team Roster - Final'!BL49),"",'Team Roster - Final'!BL49)</f>
        <v>#REF!</v>
      </c>
      <c r="G51" s="43" t="e">
        <f>IF(ISBLANK('Team Roster - Final'!BM49),"",'Team Roster - Final'!BM49)</f>
        <v>#REF!</v>
      </c>
      <c r="H51" s="31" t="e">
        <f>IF(ISBLANK('Team Roster - Final'!E49),"",'Team Roster - Final'!E49)</f>
        <v>#REF!</v>
      </c>
      <c r="I51" s="31" t="e">
        <f>IF(ISBLANK('Team Roster - Final'!G49),"",'Team Roster - Final'!G49)</f>
        <v>#REF!</v>
      </c>
      <c r="J51" s="31" t="e">
        <f>IF(ISBLANK('Team Roster - Final'!I49),"",'Team Roster - Final'!I49)</f>
        <v>#REF!</v>
      </c>
      <c r="L51" t="str">
        <f>IF(ISBLANK('Rate Calculations'!$A51),"",'Rate Calculations'!$A51)</f>
        <v xml:space="preserve"> </v>
      </c>
      <c r="M51" t="str">
        <f>IF(ISBLANK('Rate Calculations'!$B51),"",'Rate Calculations'!$B51)</f>
        <v xml:space="preserve">  </v>
      </c>
      <c r="N51" s="44" t="str">
        <f>IF(ISBLANK('Rate Calculations'!$G51),"",'Rate Calculations'!$G51)</f>
        <v/>
      </c>
      <c r="O51" s="45">
        <f>IF(ISBLANK('Rate Calculations'!$H51),"",'Rate Calculations'!$H51)</f>
        <v>1.7500000000000002E-2</v>
      </c>
      <c r="P51" s="44">
        <f>IF(ISBLANK('Rate Calculations'!$I51),"",'Rate Calculations'!$I51)</f>
        <v>0</v>
      </c>
      <c r="Q51" s="45">
        <f>IF(ISBLANK('Rate Calculations'!$J51),"",'Rate Calculations'!$J51)</f>
        <v>3.5000000000000003E-2</v>
      </c>
      <c r="R51" s="44">
        <f>IF(ISBLANK('Rate Calculations'!$K51),"",'Rate Calculations'!$K51)</f>
        <v>0</v>
      </c>
      <c r="S51" s="45">
        <f>IF(ISBLANK('Rate Calculations'!$L51),"",'Rate Calculations'!$L51)</f>
        <v>0</v>
      </c>
      <c r="T51" s="45">
        <f>IF(ISBLANK('Rate Calculations'!$M51),"",'Rate Calculations'!$M51)</f>
        <v>0</v>
      </c>
      <c r="U51" s="24">
        <f>IF(ISBLANK('Rate Calculations'!$N51),"",'Rate Calculations'!$N51)</f>
        <v>0</v>
      </c>
      <c r="V51" s="24">
        <f>IF(ISBLANK('Rate Calculations'!$O51),"",'Rate Calculations'!$O51)</f>
        <v>0</v>
      </c>
      <c r="W51" s="46">
        <f>IF(ISBLANK('Rate Calculations'!$P51),"",'Rate Calculations'!$P51)</f>
        <v>0</v>
      </c>
      <c r="X51" s="24">
        <f>IF(ISBLANK('Rate Calculations'!$Q51),"",'Rate Calculations'!$Q51)</f>
        <v>0</v>
      </c>
      <c r="Y51" s="24">
        <f>IF(ISBLANK('Rate Calculations'!$R51),"",'Rate Calculations'!$R51)</f>
        <v>0</v>
      </c>
      <c r="Z51" s="47" t="e">
        <f>IF(ISBLANK('Rate Calculations'!$S51),"",'Rate Calculations'!$S51)</f>
        <v>#REF!</v>
      </c>
      <c r="AA51" s="47" t="e">
        <f>IF(ISBLANK('Rate Calculations'!$U51),"",'Rate Calculations'!$T51)</f>
        <v>#REF!</v>
      </c>
      <c r="AB51" t="str">
        <f>IF(ISBLANK('Rate Calculations'!$A51),"",'Rate Calculations'!$A51)</f>
        <v xml:space="preserve"> </v>
      </c>
      <c r="AC51" t="str">
        <f>IF(ISBLANK('Rate Calculations'!$B51),"",'Rate Calculations'!$B51)</f>
        <v xml:space="preserve">  </v>
      </c>
      <c r="AD51" s="44">
        <f>IF(ISBLANK('Rate Calculations'!$U51),"",'Rate Calculations'!$U51)</f>
        <v>0</v>
      </c>
      <c r="AE51" s="44">
        <f>IF(ISBLANK('Rate Calculations'!$U51),"",'Rate Calculations'!$U51)</f>
        <v>0</v>
      </c>
      <c r="AF51" s="44">
        <f>IF(ISBLANK('Rate Calculations'!$U51),"",'Rate Calculations'!$U51)</f>
        <v>0</v>
      </c>
      <c r="AG51" s="101">
        <f>IF(ISBLANK('Rate Calculations'!$U51),"",'Rate Calculations'!$U51)</f>
        <v>0</v>
      </c>
      <c r="AH51" s="101">
        <f>IF(ISBLANK('Rate Calculations'!$U51),"",'Rate Calculations'!$U51)</f>
        <v>0</v>
      </c>
      <c r="AI51" s="44">
        <f>IF(ISBLANK('Rate Calculations'!$U51),"",'Rate Calculations'!$U51)</f>
        <v>0</v>
      </c>
      <c r="AJ51" s="44">
        <f>IF(ISBLANK('Rate Calculations'!$U51),"",'Rate Calculations'!$U51)</f>
        <v>0</v>
      </c>
      <c r="AK51" s="101">
        <f>IF(ISBLANK('Rate Calculations'!$U51),"",'Rate Calculations'!$U51)</f>
        <v>0</v>
      </c>
      <c r="AL51" s="44">
        <f>IF(ISBLANK('Rate Calculations'!$U51),"",'Rate Calculations'!$U51)</f>
        <v>0</v>
      </c>
      <c r="AM51" s="44">
        <f>IF(ISBLANK('Rate Calculations'!$U51),"",'Rate Calculations'!$U51)</f>
        <v>0</v>
      </c>
      <c r="AN51" s="44">
        <f>IF(ISBLANK('Rate Calculations'!$U51),"",'Rate Calculations'!$U51)</f>
        <v>0</v>
      </c>
      <c r="AO51" s="44">
        <f>IF(ISBLANK('Rate Calculations'!$U51),"",'Rate Calculations'!$U51)</f>
        <v>0</v>
      </c>
    </row>
    <row r="52" spans="1:41" ht="14.25">
      <c r="A52" s="346">
        <v>49</v>
      </c>
      <c r="B52" s="42" t="e">
        <f>IF(ISBLANK('Team Roster - Final'!A50),"",'Team Roster - Final'!A50)</f>
        <v>#REF!</v>
      </c>
      <c r="C52" s="42" t="e">
        <f>IF(ISBLANK('Team Roster - Final'!B50),"",'Team Roster - Final'!B50)</f>
        <v>#REF!</v>
      </c>
      <c r="D52" s="42" t="e">
        <f>IF(ISBLANK('Team Roster - Final'!C50),"",'Team Roster - Final'!C50)</f>
        <v>#REF!</v>
      </c>
      <c r="E52" s="42" t="e">
        <f>IF(ISBLANK('Team Roster - Final'!D50),"",'Team Roster - Final'!D50)</f>
        <v>#REF!</v>
      </c>
      <c r="F52" s="43" t="e">
        <f>IF(ISBLANK('Team Roster - Final'!BL50),"",'Team Roster - Final'!BL50)</f>
        <v>#REF!</v>
      </c>
      <c r="G52" s="43" t="e">
        <f>IF(ISBLANK('Team Roster - Final'!BM50),"",'Team Roster - Final'!BM50)</f>
        <v>#REF!</v>
      </c>
      <c r="H52" s="31" t="e">
        <f>IF(ISBLANK('Team Roster - Final'!E50),"",'Team Roster - Final'!E50)</f>
        <v>#REF!</v>
      </c>
      <c r="I52" s="31" t="e">
        <f>IF(ISBLANK('Team Roster - Final'!G50),"",'Team Roster - Final'!G50)</f>
        <v>#REF!</v>
      </c>
      <c r="J52" s="31" t="e">
        <f>IF(ISBLANK('Team Roster - Final'!I50),"",'Team Roster - Final'!I50)</f>
        <v>#REF!</v>
      </c>
      <c r="L52" t="str">
        <f>IF(ISBLANK('Rate Calculations'!$A52),"",'Rate Calculations'!$A52)</f>
        <v xml:space="preserve"> </v>
      </c>
      <c r="M52" t="str">
        <f>IF(ISBLANK('Rate Calculations'!$B52),"",'Rate Calculations'!$B52)</f>
        <v xml:space="preserve">  </v>
      </c>
      <c r="N52" s="44" t="str">
        <f>IF(ISBLANK('Rate Calculations'!$G52),"",'Rate Calculations'!$G52)</f>
        <v/>
      </c>
      <c r="O52" s="45">
        <f>IF(ISBLANK('Rate Calculations'!$H52),"",'Rate Calculations'!$H52)</f>
        <v>1.7500000000000002E-2</v>
      </c>
      <c r="P52" s="44">
        <f>IF(ISBLANK('Rate Calculations'!$I52),"",'Rate Calculations'!$I52)</f>
        <v>0</v>
      </c>
      <c r="Q52" s="45">
        <f>IF(ISBLANK('Rate Calculations'!$J52),"",'Rate Calculations'!$J52)</f>
        <v>3.5000000000000003E-2</v>
      </c>
      <c r="R52" s="44">
        <f>IF(ISBLANK('Rate Calculations'!$K52),"",'Rate Calculations'!$K52)</f>
        <v>0</v>
      </c>
      <c r="S52" s="45">
        <f>IF(ISBLANK('Rate Calculations'!$L52),"",'Rate Calculations'!$L52)</f>
        <v>0</v>
      </c>
      <c r="T52" s="45">
        <f>IF(ISBLANK('Rate Calculations'!$M52),"",'Rate Calculations'!$M52)</f>
        <v>0</v>
      </c>
      <c r="U52" s="24">
        <f>IF(ISBLANK('Rate Calculations'!$N52),"",'Rate Calculations'!$N52)</f>
        <v>0</v>
      </c>
      <c r="V52" s="24">
        <f>IF(ISBLANK('Rate Calculations'!$O52),"",'Rate Calculations'!$O52)</f>
        <v>0</v>
      </c>
      <c r="W52" s="46">
        <f>IF(ISBLANK('Rate Calculations'!$P52),"",'Rate Calculations'!$P52)</f>
        <v>0</v>
      </c>
      <c r="X52" s="24">
        <f>IF(ISBLANK('Rate Calculations'!$Q52),"",'Rate Calculations'!$Q52)</f>
        <v>0</v>
      </c>
      <c r="Y52" s="24">
        <f>IF(ISBLANK('Rate Calculations'!$R52),"",'Rate Calculations'!$R52)</f>
        <v>0</v>
      </c>
      <c r="Z52" s="47" t="e">
        <f>IF(ISBLANK('Rate Calculations'!$S52),"",'Rate Calculations'!$S52)</f>
        <v>#REF!</v>
      </c>
      <c r="AA52" s="47" t="e">
        <f>IF(ISBLANK('Rate Calculations'!$U52),"",'Rate Calculations'!$T52)</f>
        <v>#REF!</v>
      </c>
      <c r="AB52" t="str">
        <f>IF(ISBLANK('Rate Calculations'!$A52),"",'Rate Calculations'!$A52)</f>
        <v xml:space="preserve"> </v>
      </c>
      <c r="AC52" t="str">
        <f>IF(ISBLANK('Rate Calculations'!$B52),"",'Rate Calculations'!$B52)</f>
        <v xml:space="preserve">  </v>
      </c>
      <c r="AD52" s="44">
        <f>IF(ISBLANK('Rate Calculations'!$U52),"",'Rate Calculations'!$U52)</f>
        <v>0</v>
      </c>
      <c r="AE52" s="44">
        <f>IF(ISBLANK('Rate Calculations'!$U52),"",'Rate Calculations'!$U52)</f>
        <v>0</v>
      </c>
      <c r="AF52" s="44">
        <f>IF(ISBLANK('Rate Calculations'!$U52),"",'Rate Calculations'!$U52)</f>
        <v>0</v>
      </c>
      <c r="AG52" s="101">
        <f>IF(ISBLANK('Rate Calculations'!$U52),"",'Rate Calculations'!$U52)</f>
        <v>0</v>
      </c>
      <c r="AH52" s="101">
        <f>IF(ISBLANK('Rate Calculations'!$U52),"",'Rate Calculations'!$U52)</f>
        <v>0</v>
      </c>
      <c r="AI52" s="44">
        <f>IF(ISBLANK('Rate Calculations'!$U52),"",'Rate Calculations'!$U52)</f>
        <v>0</v>
      </c>
      <c r="AJ52" s="44">
        <f>IF(ISBLANK('Rate Calculations'!$U52),"",'Rate Calculations'!$U52)</f>
        <v>0</v>
      </c>
      <c r="AK52" s="101">
        <f>IF(ISBLANK('Rate Calculations'!$U52),"",'Rate Calculations'!$U52)</f>
        <v>0</v>
      </c>
      <c r="AL52" s="44">
        <f>IF(ISBLANK('Rate Calculations'!$U52),"",'Rate Calculations'!$U52)</f>
        <v>0</v>
      </c>
      <c r="AM52" s="44">
        <f>IF(ISBLANK('Rate Calculations'!$U52),"",'Rate Calculations'!$U52)</f>
        <v>0</v>
      </c>
      <c r="AN52" s="44">
        <f>IF(ISBLANK('Rate Calculations'!$U52),"",'Rate Calculations'!$U52)</f>
        <v>0</v>
      </c>
      <c r="AO52" s="44">
        <f>IF(ISBLANK('Rate Calculations'!$U52),"",'Rate Calculations'!$U52)</f>
        <v>0</v>
      </c>
    </row>
    <row r="53" spans="1:41" ht="14.25">
      <c r="A53" s="346">
        <v>50</v>
      </c>
      <c r="B53" s="42" t="e">
        <f>IF(ISBLANK('Team Roster - Final'!A51),"",'Team Roster - Final'!A51)</f>
        <v>#REF!</v>
      </c>
      <c r="C53" s="42" t="e">
        <f>IF(ISBLANK('Team Roster - Final'!B51),"",'Team Roster - Final'!B51)</f>
        <v>#REF!</v>
      </c>
      <c r="D53" s="42" t="e">
        <f>IF(ISBLANK('Team Roster - Final'!C51),"",'Team Roster - Final'!C51)</f>
        <v>#REF!</v>
      </c>
      <c r="E53" s="42" t="e">
        <f>IF(ISBLANK('Team Roster - Final'!D51),"",'Team Roster - Final'!D51)</f>
        <v>#REF!</v>
      </c>
      <c r="F53" s="43" t="e">
        <f>IF(ISBLANK('Team Roster - Final'!BL51),"",'Team Roster - Final'!BL51)</f>
        <v>#REF!</v>
      </c>
      <c r="G53" s="43" t="e">
        <f>IF(ISBLANK('Team Roster - Final'!BM51),"",'Team Roster - Final'!BM51)</f>
        <v>#REF!</v>
      </c>
      <c r="H53" s="31" t="e">
        <f>IF(ISBLANK('Team Roster - Final'!E51),"",'Team Roster - Final'!E51)</f>
        <v>#REF!</v>
      </c>
      <c r="I53" s="31" t="e">
        <f>IF(ISBLANK('Team Roster - Final'!G51),"",'Team Roster - Final'!G51)</f>
        <v>#REF!</v>
      </c>
      <c r="J53" s="31" t="e">
        <f>IF(ISBLANK('Team Roster - Final'!I51),"",'Team Roster - Final'!I51)</f>
        <v>#REF!</v>
      </c>
      <c r="L53" t="str">
        <f>IF(ISBLANK('Rate Calculations'!$A53),"",'Rate Calculations'!$A53)</f>
        <v xml:space="preserve"> </v>
      </c>
      <c r="M53" t="str">
        <f>IF(ISBLANK('Rate Calculations'!$B53),"",'Rate Calculations'!$B53)</f>
        <v xml:space="preserve">  </v>
      </c>
      <c r="N53" s="44" t="str">
        <f>IF(ISBLANK('Rate Calculations'!$G53),"",'Rate Calculations'!$G53)</f>
        <v/>
      </c>
      <c r="O53" s="45">
        <f>IF(ISBLANK('Rate Calculations'!$H53),"",'Rate Calculations'!$H53)</f>
        <v>1.7500000000000002E-2</v>
      </c>
      <c r="P53" s="44">
        <f>IF(ISBLANK('Rate Calculations'!$I53),"",'Rate Calculations'!$I53)</f>
        <v>0</v>
      </c>
      <c r="Q53" s="45">
        <f>IF(ISBLANK('Rate Calculations'!$J53),"",'Rate Calculations'!$J53)</f>
        <v>3.5000000000000003E-2</v>
      </c>
      <c r="R53" s="44">
        <f>IF(ISBLANK('Rate Calculations'!$K53),"",'Rate Calculations'!$K53)</f>
        <v>0</v>
      </c>
      <c r="S53" s="45">
        <f>IF(ISBLANK('Rate Calculations'!$L53),"",'Rate Calculations'!$L53)</f>
        <v>0</v>
      </c>
      <c r="T53" s="45">
        <f>IF(ISBLANK('Rate Calculations'!$M53),"",'Rate Calculations'!$M53)</f>
        <v>0</v>
      </c>
      <c r="U53" s="24">
        <f>IF(ISBLANK('Rate Calculations'!$N53),"",'Rate Calculations'!$N53)</f>
        <v>0</v>
      </c>
      <c r="V53" s="24">
        <f>IF(ISBLANK('Rate Calculations'!$O53),"",'Rate Calculations'!$O53)</f>
        <v>0</v>
      </c>
      <c r="W53" s="46">
        <f>IF(ISBLANK('Rate Calculations'!$P53),"",'Rate Calculations'!$P53)</f>
        <v>0</v>
      </c>
      <c r="X53" s="24">
        <f>IF(ISBLANK('Rate Calculations'!$Q53),"",'Rate Calculations'!$Q53)</f>
        <v>0</v>
      </c>
      <c r="Y53" s="24">
        <f>IF(ISBLANK('Rate Calculations'!$R53),"",'Rate Calculations'!$R53)</f>
        <v>0</v>
      </c>
      <c r="Z53" s="47" t="e">
        <f>IF(ISBLANK('Rate Calculations'!$S53),"",'Rate Calculations'!$S53)</f>
        <v>#REF!</v>
      </c>
      <c r="AA53" s="47" t="e">
        <f>IF(ISBLANK('Rate Calculations'!$U53),"",'Rate Calculations'!$T53)</f>
        <v>#REF!</v>
      </c>
      <c r="AB53" t="str">
        <f>IF(ISBLANK('Rate Calculations'!$A53),"",'Rate Calculations'!$A53)</f>
        <v xml:space="preserve"> </v>
      </c>
      <c r="AC53" t="str">
        <f>IF(ISBLANK('Rate Calculations'!$B53),"",'Rate Calculations'!$B53)</f>
        <v xml:space="preserve">  </v>
      </c>
      <c r="AD53" s="44">
        <f>IF(ISBLANK('Rate Calculations'!$U53),"",'Rate Calculations'!$U53)</f>
        <v>0</v>
      </c>
      <c r="AE53" s="44">
        <f>IF(ISBLANK('Rate Calculations'!$U53),"",'Rate Calculations'!$U53)</f>
        <v>0</v>
      </c>
      <c r="AF53" s="44">
        <f>IF(ISBLANK('Rate Calculations'!$U53),"",'Rate Calculations'!$U53)</f>
        <v>0</v>
      </c>
      <c r="AG53" s="101">
        <f>IF(ISBLANK('Rate Calculations'!$U53),"",'Rate Calculations'!$U53)</f>
        <v>0</v>
      </c>
      <c r="AH53" s="101">
        <f>IF(ISBLANK('Rate Calculations'!$U53),"",'Rate Calculations'!$U53)</f>
        <v>0</v>
      </c>
      <c r="AI53" s="44">
        <f>IF(ISBLANK('Rate Calculations'!$U53),"",'Rate Calculations'!$U53)</f>
        <v>0</v>
      </c>
      <c r="AJ53" s="44">
        <f>IF(ISBLANK('Rate Calculations'!$U53),"",'Rate Calculations'!$U53)</f>
        <v>0</v>
      </c>
      <c r="AK53" s="101">
        <f>IF(ISBLANK('Rate Calculations'!$U53),"",'Rate Calculations'!$U53)</f>
        <v>0</v>
      </c>
      <c r="AL53" s="44">
        <f>IF(ISBLANK('Rate Calculations'!$U53),"",'Rate Calculations'!$U53)</f>
        <v>0</v>
      </c>
      <c r="AM53" s="44">
        <f>IF(ISBLANK('Rate Calculations'!$U53),"",'Rate Calculations'!$U53)</f>
        <v>0</v>
      </c>
      <c r="AN53" s="44">
        <f>IF(ISBLANK('Rate Calculations'!$U53),"",'Rate Calculations'!$U53)</f>
        <v>0</v>
      </c>
      <c r="AO53" s="44">
        <f>IF(ISBLANK('Rate Calculations'!$U53),"",'Rate Calculations'!$U53)</f>
        <v>0</v>
      </c>
    </row>
    <row r="54" spans="1:41" ht="14.25">
      <c r="A54" s="346">
        <v>51</v>
      </c>
      <c r="B54" s="42" t="e">
        <f>IF(ISBLANK('Team Roster - Final'!A52),"",'Team Roster - Final'!A52)</f>
        <v>#REF!</v>
      </c>
      <c r="C54" s="42" t="e">
        <f>IF(ISBLANK('Team Roster - Final'!B52),"",'Team Roster - Final'!B52)</f>
        <v>#REF!</v>
      </c>
      <c r="D54" s="42" t="e">
        <f>IF(ISBLANK('Team Roster - Final'!C52),"",'Team Roster - Final'!C52)</f>
        <v>#REF!</v>
      </c>
      <c r="E54" s="42" t="e">
        <f>IF(ISBLANK('Team Roster - Final'!D52),"",'Team Roster - Final'!D52)</f>
        <v>#REF!</v>
      </c>
      <c r="F54" s="43" t="e">
        <f>IF(ISBLANK('Team Roster - Final'!BL52),"",'Team Roster - Final'!BL52)</f>
        <v>#REF!</v>
      </c>
      <c r="G54" s="43" t="e">
        <f>IF(ISBLANK('Team Roster - Final'!BM52),"",'Team Roster - Final'!BM52)</f>
        <v>#REF!</v>
      </c>
      <c r="H54" s="31" t="e">
        <f>IF(ISBLANK('Team Roster - Final'!E52),"",'Team Roster - Final'!E52)</f>
        <v>#REF!</v>
      </c>
      <c r="I54" s="31" t="e">
        <f>IF(ISBLANK('Team Roster - Final'!G52),"",'Team Roster - Final'!G52)</f>
        <v>#REF!</v>
      </c>
      <c r="J54" s="31" t="e">
        <f>IF(ISBLANK('Team Roster - Final'!I52),"",'Team Roster - Final'!I52)</f>
        <v>#REF!</v>
      </c>
      <c r="L54" t="str">
        <f>IF(ISBLANK('Rate Calculations'!$A54),"",'Rate Calculations'!$A54)</f>
        <v xml:space="preserve"> </v>
      </c>
      <c r="M54" t="str">
        <f>IF(ISBLANK('Rate Calculations'!$B54),"",'Rate Calculations'!$B54)</f>
        <v xml:space="preserve">  </v>
      </c>
      <c r="N54" s="44" t="str">
        <f>IF(ISBLANK('Rate Calculations'!$G54),"",'Rate Calculations'!$G54)</f>
        <v/>
      </c>
      <c r="O54" s="45">
        <f>IF(ISBLANK('Rate Calculations'!$H54),"",'Rate Calculations'!$H54)</f>
        <v>1.7500000000000002E-2</v>
      </c>
      <c r="P54" s="44">
        <f>IF(ISBLANK('Rate Calculations'!$I54),"",'Rate Calculations'!$I54)</f>
        <v>0</v>
      </c>
      <c r="Q54" s="45">
        <f>IF(ISBLANK('Rate Calculations'!$J54),"",'Rate Calculations'!$J54)</f>
        <v>3.5000000000000003E-2</v>
      </c>
      <c r="R54" s="44">
        <f>IF(ISBLANK('Rate Calculations'!$K54),"",'Rate Calculations'!$K54)</f>
        <v>0</v>
      </c>
      <c r="S54" s="45">
        <f>IF(ISBLANK('Rate Calculations'!$L54),"",'Rate Calculations'!$L54)</f>
        <v>0</v>
      </c>
      <c r="T54" s="45">
        <f>IF(ISBLANK('Rate Calculations'!$M54),"",'Rate Calculations'!$M54)</f>
        <v>0</v>
      </c>
      <c r="U54" s="24">
        <f>IF(ISBLANK('Rate Calculations'!$N54),"",'Rate Calculations'!$N54)</f>
        <v>0</v>
      </c>
      <c r="V54" s="24">
        <f>IF(ISBLANK('Rate Calculations'!$O54),"",'Rate Calculations'!$O54)</f>
        <v>0</v>
      </c>
      <c r="W54" s="46">
        <f>IF(ISBLANK('Rate Calculations'!$P54),"",'Rate Calculations'!$P54)</f>
        <v>0</v>
      </c>
      <c r="X54" s="24">
        <f>IF(ISBLANK('Rate Calculations'!$Q54),"",'Rate Calculations'!$Q54)</f>
        <v>0</v>
      </c>
      <c r="Y54" s="24">
        <f>IF(ISBLANK('Rate Calculations'!$R54),"",'Rate Calculations'!$R54)</f>
        <v>0</v>
      </c>
      <c r="Z54" s="47" t="e">
        <f>IF(ISBLANK('Rate Calculations'!$S54),"",'Rate Calculations'!$S54)</f>
        <v>#REF!</v>
      </c>
      <c r="AA54" s="47" t="e">
        <f>IF(ISBLANK('Rate Calculations'!$U54),"",'Rate Calculations'!$T54)</f>
        <v>#REF!</v>
      </c>
      <c r="AB54" t="str">
        <f>IF(ISBLANK('Rate Calculations'!$A54),"",'Rate Calculations'!$A54)</f>
        <v xml:space="preserve"> </v>
      </c>
      <c r="AC54" t="str">
        <f>IF(ISBLANK('Rate Calculations'!$B54),"",'Rate Calculations'!$B54)</f>
        <v xml:space="preserve">  </v>
      </c>
      <c r="AD54" s="44">
        <f>IF(ISBLANK('Rate Calculations'!$U54),"",'Rate Calculations'!$U54)</f>
        <v>0</v>
      </c>
      <c r="AE54" s="44">
        <f>IF(ISBLANK('Rate Calculations'!$U54),"",'Rate Calculations'!$U54)</f>
        <v>0</v>
      </c>
      <c r="AF54" s="44">
        <f>IF(ISBLANK('Rate Calculations'!$U54),"",'Rate Calculations'!$U54)</f>
        <v>0</v>
      </c>
      <c r="AG54" s="101">
        <f>IF(ISBLANK('Rate Calculations'!$U54),"",'Rate Calculations'!$U54)</f>
        <v>0</v>
      </c>
      <c r="AH54" s="101">
        <f>IF(ISBLANK('Rate Calculations'!$U54),"",'Rate Calculations'!$U54)</f>
        <v>0</v>
      </c>
      <c r="AI54" s="44">
        <f>IF(ISBLANK('Rate Calculations'!$U54),"",'Rate Calculations'!$U54)</f>
        <v>0</v>
      </c>
      <c r="AJ54" s="44">
        <f>IF(ISBLANK('Rate Calculations'!$U54),"",'Rate Calculations'!$U54)</f>
        <v>0</v>
      </c>
      <c r="AK54" s="101">
        <f>IF(ISBLANK('Rate Calculations'!$U54),"",'Rate Calculations'!$U54)</f>
        <v>0</v>
      </c>
      <c r="AL54" s="44">
        <f>IF(ISBLANK('Rate Calculations'!$U54),"",'Rate Calculations'!$U54)</f>
        <v>0</v>
      </c>
      <c r="AM54" s="44">
        <f>IF(ISBLANK('Rate Calculations'!$U54),"",'Rate Calculations'!$U54)</f>
        <v>0</v>
      </c>
      <c r="AN54" s="44">
        <f>IF(ISBLANK('Rate Calculations'!$U54),"",'Rate Calculations'!$U54)</f>
        <v>0</v>
      </c>
      <c r="AO54" s="44">
        <f>IF(ISBLANK('Rate Calculations'!$U54),"",'Rate Calculations'!$U54)</f>
        <v>0</v>
      </c>
    </row>
    <row r="55" spans="1:41" ht="14.25">
      <c r="A55" s="346">
        <v>52</v>
      </c>
      <c r="B55" s="42" t="e">
        <f>IF(ISBLANK('Team Roster - Final'!A53),"",'Team Roster - Final'!A53)</f>
        <v>#REF!</v>
      </c>
      <c r="C55" s="42" t="e">
        <f>IF(ISBLANK('Team Roster - Final'!B53),"",'Team Roster - Final'!B53)</f>
        <v>#REF!</v>
      </c>
      <c r="D55" s="42" t="e">
        <f>IF(ISBLANK('Team Roster - Final'!C53),"",'Team Roster - Final'!C53)</f>
        <v>#REF!</v>
      </c>
      <c r="E55" s="42" t="e">
        <f>IF(ISBLANK('Team Roster - Final'!D53),"",'Team Roster - Final'!D53)</f>
        <v>#REF!</v>
      </c>
      <c r="F55" s="43" t="e">
        <f>IF(ISBLANK('Team Roster - Final'!BL53),"",'Team Roster - Final'!BL53)</f>
        <v>#REF!</v>
      </c>
      <c r="G55" s="43" t="e">
        <f>IF(ISBLANK('Team Roster - Final'!BM53),"",'Team Roster - Final'!BM53)</f>
        <v>#REF!</v>
      </c>
      <c r="H55" s="31" t="e">
        <f>IF(ISBLANK('Team Roster - Final'!E53),"",'Team Roster - Final'!E53)</f>
        <v>#REF!</v>
      </c>
      <c r="I55" s="31" t="e">
        <f>IF(ISBLANK('Team Roster - Final'!G53),"",'Team Roster - Final'!G53)</f>
        <v>#REF!</v>
      </c>
      <c r="J55" s="31" t="e">
        <f>IF(ISBLANK('Team Roster - Final'!I53),"",'Team Roster - Final'!I53)</f>
        <v>#REF!</v>
      </c>
      <c r="L55" t="str">
        <f>IF(ISBLANK('Rate Calculations'!$A55),"",'Rate Calculations'!$A55)</f>
        <v xml:space="preserve"> </v>
      </c>
      <c r="M55" t="str">
        <f>IF(ISBLANK('Rate Calculations'!$B55),"",'Rate Calculations'!$B55)</f>
        <v xml:space="preserve">  </v>
      </c>
      <c r="N55" s="44" t="str">
        <f>IF(ISBLANK('Rate Calculations'!$G55),"",'Rate Calculations'!$G55)</f>
        <v/>
      </c>
      <c r="O55" s="45">
        <f>IF(ISBLANK('Rate Calculations'!$H55),"",'Rate Calculations'!$H55)</f>
        <v>1.7500000000000002E-2</v>
      </c>
      <c r="P55" s="44">
        <f>IF(ISBLANK('Rate Calculations'!$I55),"",'Rate Calculations'!$I55)</f>
        <v>0</v>
      </c>
      <c r="Q55" s="45">
        <f>IF(ISBLANK('Rate Calculations'!$J55),"",'Rate Calculations'!$J55)</f>
        <v>3.5000000000000003E-2</v>
      </c>
      <c r="R55" s="44">
        <f>IF(ISBLANK('Rate Calculations'!$K55),"",'Rate Calculations'!$K55)</f>
        <v>0</v>
      </c>
      <c r="S55" s="45">
        <f>IF(ISBLANK('Rate Calculations'!$L55),"",'Rate Calculations'!$L55)</f>
        <v>0</v>
      </c>
      <c r="T55" s="45">
        <f>IF(ISBLANK('Rate Calculations'!$M55),"",'Rate Calculations'!$M55)</f>
        <v>0</v>
      </c>
      <c r="U55" s="24">
        <f>IF(ISBLANK('Rate Calculations'!$N55),"",'Rate Calculations'!$N55)</f>
        <v>0</v>
      </c>
      <c r="V55" s="24">
        <f>IF(ISBLANK('Rate Calculations'!$O55),"",'Rate Calculations'!$O55)</f>
        <v>0</v>
      </c>
      <c r="W55" s="46">
        <f>IF(ISBLANK('Rate Calculations'!$P55),"",'Rate Calculations'!$P55)</f>
        <v>0</v>
      </c>
      <c r="X55" s="24">
        <f>IF(ISBLANK('Rate Calculations'!$Q55),"",'Rate Calculations'!$Q55)</f>
        <v>0</v>
      </c>
      <c r="Y55" s="24">
        <f>IF(ISBLANK('Rate Calculations'!$R55),"",'Rate Calculations'!$R55)</f>
        <v>0</v>
      </c>
      <c r="Z55" s="47" t="e">
        <f>IF(ISBLANK('Rate Calculations'!$S55),"",'Rate Calculations'!$S55)</f>
        <v>#REF!</v>
      </c>
      <c r="AA55" s="47" t="e">
        <f>IF(ISBLANK('Rate Calculations'!$U55),"",'Rate Calculations'!$T55)</f>
        <v>#REF!</v>
      </c>
      <c r="AB55" t="str">
        <f>IF(ISBLANK('Rate Calculations'!$A55),"",'Rate Calculations'!$A55)</f>
        <v xml:space="preserve"> </v>
      </c>
      <c r="AC55" t="str">
        <f>IF(ISBLANK('Rate Calculations'!$B55),"",'Rate Calculations'!$B55)</f>
        <v xml:space="preserve">  </v>
      </c>
      <c r="AD55" s="44">
        <f>IF(ISBLANK('Rate Calculations'!$U55),"",'Rate Calculations'!$U55)</f>
        <v>0</v>
      </c>
      <c r="AE55" s="44">
        <f>IF(ISBLANK('Rate Calculations'!$U55),"",'Rate Calculations'!$U55)</f>
        <v>0</v>
      </c>
      <c r="AF55" s="44">
        <f>IF(ISBLANK('Rate Calculations'!$U55),"",'Rate Calculations'!$U55)</f>
        <v>0</v>
      </c>
      <c r="AG55" s="101">
        <f>IF(ISBLANK('Rate Calculations'!$U55),"",'Rate Calculations'!$U55)</f>
        <v>0</v>
      </c>
      <c r="AH55" s="101">
        <f>IF(ISBLANK('Rate Calculations'!$U55),"",'Rate Calculations'!$U55)</f>
        <v>0</v>
      </c>
      <c r="AI55" s="44">
        <f>IF(ISBLANK('Rate Calculations'!$U55),"",'Rate Calculations'!$U55)</f>
        <v>0</v>
      </c>
      <c r="AJ55" s="44">
        <f>IF(ISBLANK('Rate Calculations'!$U55),"",'Rate Calculations'!$U55)</f>
        <v>0</v>
      </c>
      <c r="AK55" s="101">
        <f>IF(ISBLANK('Rate Calculations'!$U55),"",'Rate Calculations'!$U55)</f>
        <v>0</v>
      </c>
      <c r="AL55" s="44">
        <f>IF(ISBLANK('Rate Calculations'!$U55),"",'Rate Calculations'!$U55)</f>
        <v>0</v>
      </c>
      <c r="AM55" s="44">
        <f>IF(ISBLANK('Rate Calculations'!$U55),"",'Rate Calculations'!$U55)</f>
        <v>0</v>
      </c>
      <c r="AN55" s="44">
        <f>IF(ISBLANK('Rate Calculations'!$U55),"",'Rate Calculations'!$U55)</f>
        <v>0</v>
      </c>
      <c r="AO55" s="44">
        <f>IF(ISBLANK('Rate Calculations'!$U55),"",'Rate Calculations'!$U55)</f>
        <v>0</v>
      </c>
    </row>
    <row r="56" spans="1:41" ht="14.25">
      <c r="A56" s="346">
        <v>53</v>
      </c>
      <c r="B56" s="42" t="e">
        <f>IF(ISBLANK('Team Roster - Final'!A54),"",'Team Roster - Final'!A54)</f>
        <v>#REF!</v>
      </c>
      <c r="C56" s="42" t="e">
        <f>IF(ISBLANK('Team Roster - Final'!B54),"",'Team Roster - Final'!B54)</f>
        <v>#REF!</v>
      </c>
      <c r="D56" s="42" t="e">
        <f>IF(ISBLANK('Team Roster - Final'!C54),"",'Team Roster - Final'!C54)</f>
        <v>#REF!</v>
      </c>
      <c r="E56" s="42" t="e">
        <f>IF(ISBLANK('Team Roster - Final'!D54),"",'Team Roster - Final'!D54)</f>
        <v>#REF!</v>
      </c>
      <c r="F56" s="43" t="e">
        <f>IF(ISBLANK('Team Roster - Final'!BL54),"",'Team Roster - Final'!BL54)</f>
        <v>#REF!</v>
      </c>
      <c r="G56" s="43" t="e">
        <f>IF(ISBLANK('Team Roster - Final'!BM54),"",'Team Roster - Final'!BM54)</f>
        <v>#REF!</v>
      </c>
      <c r="H56" s="31" t="e">
        <f>IF(ISBLANK('Team Roster - Final'!E54),"",'Team Roster - Final'!E54)</f>
        <v>#REF!</v>
      </c>
      <c r="I56" s="31" t="e">
        <f>IF(ISBLANK('Team Roster - Final'!G54),"",'Team Roster - Final'!G54)</f>
        <v>#REF!</v>
      </c>
      <c r="J56" s="31" t="e">
        <f>IF(ISBLANK('Team Roster - Final'!I54),"",'Team Roster - Final'!I54)</f>
        <v>#REF!</v>
      </c>
      <c r="L56" t="str">
        <f>IF(ISBLANK('Rate Calculations'!$A56),"",'Rate Calculations'!$A56)</f>
        <v xml:space="preserve"> </v>
      </c>
      <c r="M56" t="str">
        <f>IF(ISBLANK('Rate Calculations'!$B56),"",'Rate Calculations'!$B56)</f>
        <v xml:space="preserve">  </v>
      </c>
      <c r="N56" s="44" t="str">
        <f>IF(ISBLANK('Rate Calculations'!$G56),"",'Rate Calculations'!$G56)</f>
        <v/>
      </c>
      <c r="O56" s="45">
        <f>IF(ISBLANK('Rate Calculations'!$H56),"",'Rate Calculations'!$H56)</f>
        <v>1.7500000000000002E-2</v>
      </c>
      <c r="P56" s="44">
        <f>IF(ISBLANK('Rate Calculations'!$I56),"",'Rate Calculations'!$I56)</f>
        <v>0</v>
      </c>
      <c r="Q56" s="45">
        <f>IF(ISBLANK('Rate Calculations'!$J56),"",'Rate Calculations'!$J56)</f>
        <v>3.5000000000000003E-2</v>
      </c>
      <c r="R56" s="44">
        <f>IF(ISBLANK('Rate Calculations'!$K56),"",'Rate Calculations'!$K56)</f>
        <v>0</v>
      </c>
      <c r="S56" s="45">
        <f>IF(ISBLANK('Rate Calculations'!$L56),"",'Rate Calculations'!$L56)</f>
        <v>0</v>
      </c>
      <c r="T56" s="45">
        <f>IF(ISBLANK('Rate Calculations'!$M56),"",'Rate Calculations'!$M56)</f>
        <v>0</v>
      </c>
      <c r="U56" s="24">
        <f>IF(ISBLANK('Rate Calculations'!$N56),"",'Rate Calculations'!$N56)</f>
        <v>0</v>
      </c>
      <c r="V56" s="24">
        <f>IF(ISBLANK('Rate Calculations'!$O56),"",'Rate Calculations'!$O56)</f>
        <v>0</v>
      </c>
      <c r="W56" s="46">
        <f>IF(ISBLANK('Rate Calculations'!$P56),"",'Rate Calculations'!$P56)</f>
        <v>0</v>
      </c>
      <c r="X56" s="24">
        <f>IF(ISBLANK('Rate Calculations'!$Q56),"",'Rate Calculations'!$Q56)</f>
        <v>0</v>
      </c>
      <c r="Y56" s="24">
        <f>IF(ISBLANK('Rate Calculations'!$R56),"",'Rate Calculations'!$R56)</f>
        <v>0</v>
      </c>
      <c r="Z56" s="47" t="e">
        <f>IF(ISBLANK('Rate Calculations'!$S56),"",'Rate Calculations'!$S56)</f>
        <v>#REF!</v>
      </c>
      <c r="AA56" s="47" t="e">
        <f>IF(ISBLANK('Rate Calculations'!$U56),"",'Rate Calculations'!$T56)</f>
        <v>#REF!</v>
      </c>
      <c r="AB56" t="str">
        <f>IF(ISBLANK('Rate Calculations'!$A56),"",'Rate Calculations'!$A56)</f>
        <v xml:space="preserve"> </v>
      </c>
      <c r="AC56" t="str">
        <f>IF(ISBLANK('Rate Calculations'!$B56),"",'Rate Calculations'!$B56)</f>
        <v xml:space="preserve">  </v>
      </c>
      <c r="AD56" s="44">
        <f>IF(ISBLANK('Rate Calculations'!$U56),"",'Rate Calculations'!$U56)</f>
        <v>0</v>
      </c>
      <c r="AE56" s="44">
        <f>IF(ISBLANK('Rate Calculations'!$U56),"",'Rate Calculations'!$U56)</f>
        <v>0</v>
      </c>
      <c r="AF56" s="44">
        <f>IF(ISBLANK('Rate Calculations'!$U56),"",'Rate Calculations'!$U56)</f>
        <v>0</v>
      </c>
      <c r="AG56" s="101">
        <f>IF(ISBLANK('Rate Calculations'!$U56),"",'Rate Calculations'!$U56)</f>
        <v>0</v>
      </c>
      <c r="AH56" s="101">
        <f>IF(ISBLANK('Rate Calculations'!$U56),"",'Rate Calculations'!$U56)</f>
        <v>0</v>
      </c>
      <c r="AI56" s="44">
        <f>IF(ISBLANK('Rate Calculations'!$U56),"",'Rate Calculations'!$U56)</f>
        <v>0</v>
      </c>
      <c r="AJ56" s="44">
        <f>IF(ISBLANK('Rate Calculations'!$U56),"",'Rate Calculations'!$U56)</f>
        <v>0</v>
      </c>
      <c r="AK56" s="101">
        <f>IF(ISBLANK('Rate Calculations'!$U56),"",'Rate Calculations'!$U56)</f>
        <v>0</v>
      </c>
      <c r="AL56" s="44">
        <f>IF(ISBLANK('Rate Calculations'!$U56),"",'Rate Calculations'!$U56)</f>
        <v>0</v>
      </c>
      <c r="AM56" s="44">
        <f>IF(ISBLANK('Rate Calculations'!$U56),"",'Rate Calculations'!$U56)</f>
        <v>0</v>
      </c>
      <c r="AN56" s="44">
        <f>IF(ISBLANK('Rate Calculations'!$U56),"",'Rate Calculations'!$U56)</f>
        <v>0</v>
      </c>
      <c r="AO56" s="44">
        <f>IF(ISBLANK('Rate Calculations'!$U56),"",'Rate Calculations'!$U56)</f>
        <v>0</v>
      </c>
    </row>
    <row r="57" spans="1:41" ht="14.25">
      <c r="A57" s="346">
        <v>54</v>
      </c>
      <c r="B57" s="42" t="e">
        <f>IF(ISBLANK('Team Roster - Final'!A55),"",'Team Roster - Final'!A55)</f>
        <v>#REF!</v>
      </c>
      <c r="C57" s="42" t="e">
        <f>IF(ISBLANK('Team Roster - Final'!B55),"",'Team Roster - Final'!B55)</f>
        <v>#REF!</v>
      </c>
      <c r="D57" s="42" t="e">
        <f>IF(ISBLANK('Team Roster - Final'!C55),"",'Team Roster - Final'!C55)</f>
        <v>#REF!</v>
      </c>
      <c r="E57" s="42" t="e">
        <f>IF(ISBLANK('Team Roster - Final'!D55),"",'Team Roster - Final'!D55)</f>
        <v>#REF!</v>
      </c>
      <c r="F57" s="43" t="e">
        <f>IF(ISBLANK('Team Roster - Final'!BL55),"",'Team Roster - Final'!BL55)</f>
        <v>#REF!</v>
      </c>
      <c r="G57" s="43" t="e">
        <f>IF(ISBLANK('Team Roster - Final'!BM55),"",'Team Roster - Final'!BM55)</f>
        <v>#REF!</v>
      </c>
      <c r="H57" s="31" t="e">
        <f>IF(ISBLANK('Team Roster - Final'!E55),"",'Team Roster - Final'!E55)</f>
        <v>#REF!</v>
      </c>
      <c r="I57" s="31" t="e">
        <f>IF(ISBLANK('Team Roster - Final'!G55),"",'Team Roster - Final'!G55)</f>
        <v>#REF!</v>
      </c>
      <c r="J57" s="31" t="e">
        <f>IF(ISBLANK('Team Roster - Final'!I55),"",'Team Roster - Final'!I55)</f>
        <v>#REF!</v>
      </c>
      <c r="L57" t="str">
        <f>IF(ISBLANK('Rate Calculations'!$A57),"",'Rate Calculations'!$A57)</f>
        <v xml:space="preserve"> </v>
      </c>
      <c r="M57" t="str">
        <f>IF(ISBLANK('Rate Calculations'!$B57),"",'Rate Calculations'!$B57)</f>
        <v xml:space="preserve">  </v>
      </c>
      <c r="N57" s="44" t="str">
        <f>IF(ISBLANK('Rate Calculations'!$G57),"",'Rate Calculations'!$G57)</f>
        <v/>
      </c>
      <c r="O57" s="45">
        <f>IF(ISBLANK('Rate Calculations'!$H57),"",'Rate Calculations'!$H57)</f>
        <v>1.7500000000000002E-2</v>
      </c>
      <c r="P57" s="44">
        <f>IF(ISBLANK('Rate Calculations'!$I57),"",'Rate Calculations'!$I57)</f>
        <v>0</v>
      </c>
      <c r="Q57" s="45">
        <f>IF(ISBLANK('Rate Calculations'!$J57),"",'Rate Calculations'!$J57)</f>
        <v>3.5000000000000003E-2</v>
      </c>
      <c r="R57" s="44">
        <f>IF(ISBLANK('Rate Calculations'!$K57),"",'Rate Calculations'!$K57)</f>
        <v>0</v>
      </c>
      <c r="S57" s="45">
        <f>IF(ISBLANK('Rate Calculations'!$L57),"",'Rate Calculations'!$L57)</f>
        <v>0</v>
      </c>
      <c r="T57" s="45">
        <f>IF(ISBLANK('Rate Calculations'!$M57),"",'Rate Calculations'!$M57)</f>
        <v>0</v>
      </c>
      <c r="U57" s="24">
        <f>IF(ISBLANK('Rate Calculations'!$N57),"",'Rate Calculations'!$N57)</f>
        <v>0</v>
      </c>
      <c r="V57" s="24">
        <f>IF(ISBLANK('Rate Calculations'!$O57),"",'Rate Calculations'!$O57)</f>
        <v>0</v>
      </c>
      <c r="W57" s="46">
        <f>IF(ISBLANK('Rate Calculations'!$P57),"",'Rate Calculations'!$P57)</f>
        <v>0</v>
      </c>
      <c r="X57" s="24">
        <f>IF(ISBLANK('Rate Calculations'!$Q57),"",'Rate Calculations'!$Q57)</f>
        <v>0</v>
      </c>
      <c r="Y57" s="24">
        <f>IF(ISBLANK('Rate Calculations'!$R57),"",'Rate Calculations'!$R57)</f>
        <v>0</v>
      </c>
      <c r="Z57" s="47" t="e">
        <f>IF(ISBLANK('Rate Calculations'!$S57),"",'Rate Calculations'!$S57)</f>
        <v>#REF!</v>
      </c>
      <c r="AA57" s="47" t="e">
        <f>IF(ISBLANK('Rate Calculations'!$U57),"",'Rate Calculations'!$T57)</f>
        <v>#REF!</v>
      </c>
      <c r="AB57" t="str">
        <f>IF(ISBLANK('Rate Calculations'!$A57),"",'Rate Calculations'!$A57)</f>
        <v xml:space="preserve"> </v>
      </c>
      <c r="AC57" t="str">
        <f>IF(ISBLANK('Rate Calculations'!$B57),"",'Rate Calculations'!$B57)</f>
        <v xml:space="preserve">  </v>
      </c>
      <c r="AD57" s="44">
        <f>IF(ISBLANK('Rate Calculations'!$U57),"",'Rate Calculations'!$U57)</f>
        <v>0</v>
      </c>
      <c r="AE57" s="44">
        <f>IF(ISBLANK('Rate Calculations'!$U57),"",'Rate Calculations'!$U57)</f>
        <v>0</v>
      </c>
      <c r="AF57" s="44">
        <f>IF(ISBLANK('Rate Calculations'!$U57),"",'Rate Calculations'!$U57)</f>
        <v>0</v>
      </c>
      <c r="AG57" s="101">
        <f>IF(ISBLANK('Rate Calculations'!$U57),"",'Rate Calculations'!$U57)</f>
        <v>0</v>
      </c>
      <c r="AH57" s="101">
        <f>IF(ISBLANK('Rate Calculations'!$U57),"",'Rate Calculations'!$U57)</f>
        <v>0</v>
      </c>
      <c r="AI57" s="44">
        <f>IF(ISBLANK('Rate Calculations'!$U57),"",'Rate Calculations'!$U57)</f>
        <v>0</v>
      </c>
      <c r="AJ57" s="44">
        <f>IF(ISBLANK('Rate Calculations'!$U57),"",'Rate Calculations'!$U57)</f>
        <v>0</v>
      </c>
      <c r="AK57" s="101">
        <f>IF(ISBLANK('Rate Calculations'!$U57),"",'Rate Calculations'!$U57)</f>
        <v>0</v>
      </c>
      <c r="AL57" s="44">
        <f>IF(ISBLANK('Rate Calculations'!$U57),"",'Rate Calculations'!$U57)</f>
        <v>0</v>
      </c>
      <c r="AM57" s="44">
        <f>IF(ISBLANK('Rate Calculations'!$U57),"",'Rate Calculations'!$U57)</f>
        <v>0</v>
      </c>
      <c r="AN57" s="44">
        <f>IF(ISBLANK('Rate Calculations'!$U57),"",'Rate Calculations'!$U57)</f>
        <v>0</v>
      </c>
      <c r="AO57" s="44">
        <f>IF(ISBLANK('Rate Calculations'!$U57),"",'Rate Calculations'!$U57)</f>
        <v>0</v>
      </c>
    </row>
    <row r="58" spans="1:41" ht="14.25">
      <c r="A58" s="346">
        <v>55</v>
      </c>
      <c r="B58" s="42" t="e">
        <f>IF(ISBLANK('Team Roster - Final'!A56),"",'Team Roster - Final'!A56)</f>
        <v>#REF!</v>
      </c>
      <c r="C58" s="42" t="e">
        <f>IF(ISBLANK('Team Roster - Final'!B56),"",'Team Roster - Final'!B56)</f>
        <v>#REF!</v>
      </c>
      <c r="D58" s="42" t="e">
        <f>IF(ISBLANK('Team Roster - Final'!C56),"",'Team Roster - Final'!C56)</f>
        <v>#REF!</v>
      </c>
      <c r="E58" s="42" t="e">
        <f>IF(ISBLANK('Team Roster - Final'!D56),"",'Team Roster - Final'!D56)</f>
        <v>#REF!</v>
      </c>
      <c r="F58" s="43" t="e">
        <f>IF(ISBLANK('Team Roster - Final'!BL56),"",'Team Roster - Final'!BL56)</f>
        <v>#REF!</v>
      </c>
      <c r="G58" s="43" t="e">
        <f>IF(ISBLANK('Team Roster - Final'!BM56),"",'Team Roster - Final'!BM56)</f>
        <v>#REF!</v>
      </c>
      <c r="H58" s="31" t="e">
        <f>IF(ISBLANK('Team Roster - Final'!E56),"",'Team Roster - Final'!E56)</f>
        <v>#REF!</v>
      </c>
      <c r="I58" s="31" t="e">
        <f>IF(ISBLANK('Team Roster - Final'!G56),"",'Team Roster - Final'!G56)</f>
        <v>#REF!</v>
      </c>
      <c r="J58" s="31" t="e">
        <f>IF(ISBLANK('Team Roster - Final'!I56),"",'Team Roster - Final'!I56)</f>
        <v>#REF!</v>
      </c>
      <c r="L58" t="str">
        <f>IF(ISBLANK('Rate Calculations'!$A58),"",'Rate Calculations'!$A58)</f>
        <v xml:space="preserve"> </v>
      </c>
      <c r="M58" t="str">
        <f>IF(ISBLANK('Rate Calculations'!$B58),"",'Rate Calculations'!$B58)</f>
        <v xml:space="preserve">  </v>
      </c>
      <c r="N58" s="44" t="str">
        <f>IF(ISBLANK('Rate Calculations'!$G58),"",'Rate Calculations'!$G58)</f>
        <v/>
      </c>
      <c r="O58" s="45">
        <f>IF(ISBLANK('Rate Calculations'!$H58),"",'Rate Calculations'!$H58)</f>
        <v>1.7500000000000002E-2</v>
      </c>
      <c r="P58" s="44">
        <f>IF(ISBLANK('Rate Calculations'!$I58),"",'Rate Calculations'!$I58)</f>
        <v>0</v>
      </c>
      <c r="Q58" s="45">
        <f>IF(ISBLANK('Rate Calculations'!$J58),"",'Rate Calculations'!$J58)</f>
        <v>3.5000000000000003E-2</v>
      </c>
      <c r="R58" s="44">
        <f>IF(ISBLANK('Rate Calculations'!$K58),"",'Rate Calculations'!$K58)</f>
        <v>0</v>
      </c>
      <c r="S58" s="45">
        <f>IF(ISBLANK('Rate Calculations'!$L58),"",'Rate Calculations'!$L58)</f>
        <v>0</v>
      </c>
      <c r="T58" s="45">
        <f>IF(ISBLANK('Rate Calculations'!$M58),"",'Rate Calculations'!$M58)</f>
        <v>0</v>
      </c>
      <c r="U58" s="24">
        <f>IF(ISBLANK('Rate Calculations'!$N58),"",'Rate Calculations'!$N58)</f>
        <v>0</v>
      </c>
      <c r="V58" s="24">
        <f>IF(ISBLANK('Rate Calculations'!$O58),"",'Rate Calculations'!$O58)</f>
        <v>0</v>
      </c>
      <c r="W58" s="46">
        <f>IF(ISBLANK('Rate Calculations'!$P58),"",'Rate Calculations'!$P58)</f>
        <v>0</v>
      </c>
      <c r="X58" s="24">
        <f>IF(ISBLANK('Rate Calculations'!$Q58),"",'Rate Calculations'!$Q58)</f>
        <v>0</v>
      </c>
      <c r="Y58" s="24">
        <f>IF(ISBLANK('Rate Calculations'!$R58),"",'Rate Calculations'!$R58)</f>
        <v>0</v>
      </c>
      <c r="Z58" s="47" t="e">
        <f>IF(ISBLANK('Rate Calculations'!$S58),"",'Rate Calculations'!$S58)</f>
        <v>#REF!</v>
      </c>
      <c r="AA58" s="47" t="e">
        <f>IF(ISBLANK('Rate Calculations'!$U58),"",'Rate Calculations'!$T58)</f>
        <v>#REF!</v>
      </c>
      <c r="AB58" t="str">
        <f>IF(ISBLANK('Rate Calculations'!$A58),"",'Rate Calculations'!$A58)</f>
        <v xml:space="preserve"> </v>
      </c>
      <c r="AC58" t="str">
        <f>IF(ISBLANK('Rate Calculations'!$B58),"",'Rate Calculations'!$B58)</f>
        <v xml:space="preserve">  </v>
      </c>
      <c r="AD58" s="44">
        <f>IF(ISBLANK('Rate Calculations'!$U58),"",'Rate Calculations'!$U58)</f>
        <v>0</v>
      </c>
      <c r="AE58" s="44">
        <f>IF(ISBLANK('Rate Calculations'!$U58),"",'Rate Calculations'!$U58)</f>
        <v>0</v>
      </c>
      <c r="AF58" s="44">
        <f>IF(ISBLANK('Rate Calculations'!$U58),"",'Rate Calculations'!$U58)</f>
        <v>0</v>
      </c>
      <c r="AG58" s="101">
        <f>IF(ISBLANK('Rate Calculations'!$U58),"",'Rate Calculations'!$U58)</f>
        <v>0</v>
      </c>
      <c r="AH58" s="101">
        <f>IF(ISBLANK('Rate Calculations'!$U58),"",'Rate Calculations'!$U58)</f>
        <v>0</v>
      </c>
      <c r="AI58" s="44">
        <f>IF(ISBLANK('Rate Calculations'!$U58),"",'Rate Calculations'!$U58)</f>
        <v>0</v>
      </c>
      <c r="AJ58" s="44">
        <f>IF(ISBLANK('Rate Calculations'!$U58),"",'Rate Calculations'!$U58)</f>
        <v>0</v>
      </c>
      <c r="AK58" s="101">
        <f>IF(ISBLANK('Rate Calculations'!$U58),"",'Rate Calculations'!$U58)</f>
        <v>0</v>
      </c>
      <c r="AL58" s="44">
        <f>IF(ISBLANK('Rate Calculations'!$U58),"",'Rate Calculations'!$U58)</f>
        <v>0</v>
      </c>
      <c r="AM58" s="44">
        <f>IF(ISBLANK('Rate Calculations'!$U58),"",'Rate Calculations'!$U58)</f>
        <v>0</v>
      </c>
      <c r="AN58" s="44">
        <f>IF(ISBLANK('Rate Calculations'!$U58),"",'Rate Calculations'!$U58)</f>
        <v>0</v>
      </c>
      <c r="AO58" s="44">
        <f>IF(ISBLANK('Rate Calculations'!$U58),"",'Rate Calculations'!$U58)</f>
        <v>0</v>
      </c>
    </row>
    <row r="59" spans="1:41" ht="14.25">
      <c r="A59" s="346">
        <v>56</v>
      </c>
      <c r="B59" s="42" t="e">
        <f>IF(ISBLANK('Team Roster - Final'!A57),"",'Team Roster - Final'!A57)</f>
        <v>#REF!</v>
      </c>
      <c r="C59" s="42" t="e">
        <f>IF(ISBLANK('Team Roster - Final'!B57),"",'Team Roster - Final'!B57)</f>
        <v>#REF!</v>
      </c>
      <c r="D59" s="42" t="e">
        <f>IF(ISBLANK('Team Roster - Final'!C57),"",'Team Roster - Final'!C57)</f>
        <v>#REF!</v>
      </c>
      <c r="E59" s="42" t="e">
        <f>IF(ISBLANK('Team Roster - Final'!D57),"",'Team Roster - Final'!D57)</f>
        <v>#REF!</v>
      </c>
      <c r="F59" s="43" t="e">
        <f>IF(ISBLANK('Team Roster - Final'!BL57),"",'Team Roster - Final'!BL57)</f>
        <v>#REF!</v>
      </c>
      <c r="G59" s="43" t="e">
        <f>IF(ISBLANK('Team Roster - Final'!BM57),"",'Team Roster - Final'!BM57)</f>
        <v>#REF!</v>
      </c>
      <c r="H59" s="31" t="e">
        <f>IF(ISBLANK('Team Roster - Final'!E57),"",'Team Roster - Final'!E57)</f>
        <v>#REF!</v>
      </c>
      <c r="I59" s="31" t="e">
        <f>IF(ISBLANK('Team Roster - Final'!G57),"",'Team Roster - Final'!G57)</f>
        <v>#REF!</v>
      </c>
      <c r="J59" s="31" t="e">
        <f>IF(ISBLANK('Team Roster - Final'!I57),"",'Team Roster - Final'!I57)</f>
        <v>#REF!</v>
      </c>
      <c r="L59" t="str">
        <f>IF(ISBLANK('Rate Calculations'!$A59),"",'Rate Calculations'!$A59)</f>
        <v xml:space="preserve"> </v>
      </c>
      <c r="M59" t="str">
        <f>IF(ISBLANK('Rate Calculations'!$B59),"",'Rate Calculations'!$B59)</f>
        <v xml:space="preserve">  </v>
      </c>
      <c r="N59" s="44" t="str">
        <f>IF(ISBLANK('Rate Calculations'!$G59),"",'Rate Calculations'!$G59)</f>
        <v/>
      </c>
      <c r="O59" s="45">
        <f>IF(ISBLANK('Rate Calculations'!$H59),"",'Rate Calculations'!$H59)</f>
        <v>1.7500000000000002E-2</v>
      </c>
      <c r="P59" s="44">
        <f>IF(ISBLANK('Rate Calculations'!$I59),"",'Rate Calculations'!$I59)</f>
        <v>0</v>
      </c>
      <c r="Q59" s="45">
        <f>IF(ISBLANK('Rate Calculations'!$J59),"",'Rate Calculations'!$J59)</f>
        <v>3.5000000000000003E-2</v>
      </c>
      <c r="R59" s="44">
        <f>IF(ISBLANK('Rate Calculations'!$K59),"",'Rate Calculations'!$K59)</f>
        <v>0</v>
      </c>
      <c r="S59" s="45">
        <f>IF(ISBLANK('Rate Calculations'!$L59),"",'Rate Calculations'!$L59)</f>
        <v>0</v>
      </c>
      <c r="T59" s="45">
        <f>IF(ISBLANK('Rate Calculations'!$M59),"",'Rate Calculations'!$M59)</f>
        <v>0</v>
      </c>
      <c r="U59" s="24">
        <f>IF(ISBLANK('Rate Calculations'!$N59),"",'Rate Calculations'!$N59)</f>
        <v>0</v>
      </c>
      <c r="V59" s="24">
        <f>IF(ISBLANK('Rate Calculations'!$O59),"",'Rate Calculations'!$O59)</f>
        <v>0</v>
      </c>
      <c r="W59" s="46">
        <f>IF(ISBLANK('Rate Calculations'!$P59),"",'Rate Calculations'!$P59)</f>
        <v>0</v>
      </c>
      <c r="X59" s="24">
        <f>IF(ISBLANK('Rate Calculations'!$Q59),"",'Rate Calculations'!$Q59)</f>
        <v>0</v>
      </c>
      <c r="Y59" s="24">
        <f>IF(ISBLANK('Rate Calculations'!$R59),"",'Rate Calculations'!$R59)</f>
        <v>0</v>
      </c>
      <c r="Z59" s="47" t="e">
        <f>IF(ISBLANK('Rate Calculations'!$S59),"",'Rate Calculations'!$S59)</f>
        <v>#REF!</v>
      </c>
      <c r="AA59" s="47" t="e">
        <f>IF(ISBLANK('Rate Calculations'!$U59),"",'Rate Calculations'!$T59)</f>
        <v>#REF!</v>
      </c>
      <c r="AB59" t="str">
        <f>IF(ISBLANK('Rate Calculations'!$A59),"",'Rate Calculations'!$A59)</f>
        <v xml:space="preserve"> </v>
      </c>
      <c r="AC59" t="str">
        <f>IF(ISBLANK('Rate Calculations'!$B59),"",'Rate Calculations'!$B59)</f>
        <v xml:space="preserve">  </v>
      </c>
      <c r="AD59" s="44">
        <f>IF(ISBLANK('Rate Calculations'!$U59),"",'Rate Calculations'!$U59)</f>
        <v>0</v>
      </c>
      <c r="AE59" s="44">
        <f>IF(ISBLANK('Rate Calculations'!$U59),"",'Rate Calculations'!$U59)</f>
        <v>0</v>
      </c>
      <c r="AF59" s="44">
        <f>IF(ISBLANK('Rate Calculations'!$U59),"",'Rate Calculations'!$U59)</f>
        <v>0</v>
      </c>
      <c r="AG59" s="101">
        <f>IF(ISBLANK('Rate Calculations'!$U59),"",'Rate Calculations'!$U59)</f>
        <v>0</v>
      </c>
      <c r="AH59" s="101">
        <f>IF(ISBLANK('Rate Calculations'!$U59),"",'Rate Calculations'!$U59)</f>
        <v>0</v>
      </c>
      <c r="AI59" s="44">
        <f>IF(ISBLANK('Rate Calculations'!$U59),"",'Rate Calculations'!$U59)</f>
        <v>0</v>
      </c>
      <c r="AJ59" s="44">
        <f>IF(ISBLANK('Rate Calculations'!$U59),"",'Rate Calculations'!$U59)</f>
        <v>0</v>
      </c>
      <c r="AK59" s="101">
        <f>IF(ISBLANK('Rate Calculations'!$U59),"",'Rate Calculations'!$U59)</f>
        <v>0</v>
      </c>
      <c r="AL59" s="44">
        <f>IF(ISBLANK('Rate Calculations'!$U59),"",'Rate Calculations'!$U59)</f>
        <v>0</v>
      </c>
      <c r="AM59" s="44">
        <f>IF(ISBLANK('Rate Calculations'!$U59),"",'Rate Calculations'!$U59)</f>
        <v>0</v>
      </c>
      <c r="AN59" s="44">
        <f>IF(ISBLANK('Rate Calculations'!$U59),"",'Rate Calculations'!$U59)</f>
        <v>0</v>
      </c>
      <c r="AO59" s="44">
        <f>IF(ISBLANK('Rate Calculations'!$U59),"",'Rate Calculations'!$U59)</f>
        <v>0</v>
      </c>
    </row>
    <row r="60" spans="1:41" ht="14.25">
      <c r="A60" s="346">
        <v>57</v>
      </c>
      <c r="B60" s="42" t="e">
        <f>IF(ISBLANK('Team Roster - Final'!A58),"",'Team Roster - Final'!A58)</f>
        <v>#REF!</v>
      </c>
      <c r="C60" s="42" t="e">
        <f>IF(ISBLANK('Team Roster - Final'!B58),"",'Team Roster - Final'!B58)</f>
        <v>#REF!</v>
      </c>
      <c r="D60" s="42" t="e">
        <f>IF(ISBLANK('Team Roster - Final'!C58),"",'Team Roster - Final'!C58)</f>
        <v>#REF!</v>
      </c>
      <c r="E60" s="42" t="e">
        <f>IF(ISBLANK('Team Roster - Final'!D58),"",'Team Roster - Final'!D58)</f>
        <v>#REF!</v>
      </c>
      <c r="F60" s="43" t="e">
        <f>IF(ISBLANK('Team Roster - Final'!BL58),"",'Team Roster - Final'!BL58)</f>
        <v>#REF!</v>
      </c>
      <c r="G60" s="43" t="e">
        <f>IF(ISBLANK('Team Roster - Final'!BM58),"",'Team Roster - Final'!BM58)</f>
        <v>#REF!</v>
      </c>
      <c r="H60" s="31" t="e">
        <f>IF(ISBLANK('Team Roster - Final'!E58),"",'Team Roster - Final'!E58)</f>
        <v>#REF!</v>
      </c>
      <c r="I60" s="31" t="e">
        <f>IF(ISBLANK('Team Roster - Final'!G58),"",'Team Roster - Final'!G58)</f>
        <v>#REF!</v>
      </c>
      <c r="J60" s="31" t="e">
        <f>IF(ISBLANK('Team Roster - Final'!I58),"",'Team Roster - Final'!I58)</f>
        <v>#REF!</v>
      </c>
      <c r="L60" t="str">
        <f>IF(ISBLANK('Rate Calculations'!$A60),"",'Rate Calculations'!$A60)</f>
        <v xml:space="preserve"> </v>
      </c>
      <c r="M60" t="str">
        <f>IF(ISBLANK('Rate Calculations'!$B60),"",'Rate Calculations'!$B60)</f>
        <v xml:space="preserve">  </v>
      </c>
      <c r="N60" s="44" t="str">
        <f>IF(ISBLANK('Rate Calculations'!$G60),"",'Rate Calculations'!$G60)</f>
        <v/>
      </c>
      <c r="O60" s="45">
        <f>IF(ISBLANK('Rate Calculations'!$H60),"",'Rate Calculations'!$H60)</f>
        <v>1.7500000000000002E-2</v>
      </c>
      <c r="P60" s="44">
        <f>IF(ISBLANK('Rate Calculations'!$I60),"",'Rate Calculations'!$I60)</f>
        <v>0</v>
      </c>
      <c r="Q60" s="45">
        <f>IF(ISBLANK('Rate Calculations'!$J60),"",'Rate Calculations'!$J60)</f>
        <v>3.5000000000000003E-2</v>
      </c>
      <c r="R60" s="44">
        <f>IF(ISBLANK('Rate Calculations'!$K60),"",'Rate Calculations'!$K60)</f>
        <v>0</v>
      </c>
      <c r="S60" s="45">
        <f>IF(ISBLANK('Rate Calculations'!$L60),"",'Rate Calculations'!$L60)</f>
        <v>0</v>
      </c>
      <c r="T60" s="45">
        <f>IF(ISBLANK('Rate Calculations'!$M60),"",'Rate Calculations'!$M60)</f>
        <v>0</v>
      </c>
      <c r="U60" s="24">
        <f>IF(ISBLANK('Rate Calculations'!$N60),"",'Rate Calculations'!$N60)</f>
        <v>0</v>
      </c>
      <c r="V60" s="24">
        <f>IF(ISBLANK('Rate Calculations'!$O60),"",'Rate Calculations'!$O60)</f>
        <v>0</v>
      </c>
      <c r="W60" s="46">
        <f>IF(ISBLANK('Rate Calculations'!$P60),"",'Rate Calculations'!$P60)</f>
        <v>0</v>
      </c>
      <c r="X60" s="24">
        <f>IF(ISBLANK('Rate Calculations'!$Q60),"",'Rate Calculations'!$Q60)</f>
        <v>0</v>
      </c>
      <c r="Y60" s="24">
        <f>IF(ISBLANK('Rate Calculations'!$R60),"",'Rate Calculations'!$R60)</f>
        <v>0</v>
      </c>
      <c r="Z60" s="47" t="e">
        <f>IF(ISBLANK('Rate Calculations'!$S60),"",'Rate Calculations'!$S60)</f>
        <v>#REF!</v>
      </c>
      <c r="AA60" s="47" t="e">
        <f>IF(ISBLANK('Rate Calculations'!$U60),"",'Rate Calculations'!$T60)</f>
        <v>#REF!</v>
      </c>
      <c r="AB60" t="str">
        <f>IF(ISBLANK('Rate Calculations'!$A60),"",'Rate Calculations'!$A60)</f>
        <v xml:space="preserve"> </v>
      </c>
      <c r="AC60" t="str">
        <f>IF(ISBLANK('Rate Calculations'!$B60),"",'Rate Calculations'!$B60)</f>
        <v xml:space="preserve">  </v>
      </c>
      <c r="AD60" s="44">
        <f>IF(ISBLANK('Rate Calculations'!$U60),"",'Rate Calculations'!$U60)</f>
        <v>0</v>
      </c>
      <c r="AE60" s="44">
        <f>IF(ISBLANK('Rate Calculations'!$U60),"",'Rate Calculations'!$U60)</f>
        <v>0</v>
      </c>
      <c r="AF60" s="44">
        <f>IF(ISBLANK('Rate Calculations'!$U60),"",'Rate Calculations'!$U60)</f>
        <v>0</v>
      </c>
      <c r="AG60" s="101">
        <f>IF(ISBLANK('Rate Calculations'!$U60),"",'Rate Calculations'!$U60)</f>
        <v>0</v>
      </c>
      <c r="AH60" s="101">
        <f>IF(ISBLANK('Rate Calculations'!$U60),"",'Rate Calculations'!$U60)</f>
        <v>0</v>
      </c>
      <c r="AI60" s="44">
        <f>IF(ISBLANK('Rate Calculations'!$U60),"",'Rate Calculations'!$U60)</f>
        <v>0</v>
      </c>
      <c r="AJ60" s="44">
        <f>IF(ISBLANK('Rate Calculations'!$U60),"",'Rate Calculations'!$U60)</f>
        <v>0</v>
      </c>
      <c r="AK60" s="101">
        <f>IF(ISBLANK('Rate Calculations'!$U60),"",'Rate Calculations'!$U60)</f>
        <v>0</v>
      </c>
      <c r="AL60" s="44">
        <f>IF(ISBLANK('Rate Calculations'!$U60),"",'Rate Calculations'!$U60)</f>
        <v>0</v>
      </c>
      <c r="AM60" s="44">
        <f>IF(ISBLANK('Rate Calculations'!$U60),"",'Rate Calculations'!$U60)</f>
        <v>0</v>
      </c>
      <c r="AN60" s="44">
        <f>IF(ISBLANK('Rate Calculations'!$U60),"",'Rate Calculations'!$U60)</f>
        <v>0</v>
      </c>
      <c r="AO60" s="44">
        <f>IF(ISBLANK('Rate Calculations'!$U60),"",'Rate Calculations'!$U60)</f>
        <v>0</v>
      </c>
    </row>
    <row r="61" spans="1:41" ht="14.25">
      <c r="A61" s="346">
        <v>58</v>
      </c>
      <c r="B61" s="42" t="e">
        <f>IF(ISBLANK('Team Roster - Final'!A59),"",'Team Roster - Final'!A59)</f>
        <v>#REF!</v>
      </c>
      <c r="C61" s="42" t="e">
        <f>IF(ISBLANK('Team Roster - Final'!B59),"",'Team Roster - Final'!B59)</f>
        <v>#REF!</v>
      </c>
      <c r="D61" s="42" t="e">
        <f>IF(ISBLANK('Team Roster - Final'!C59),"",'Team Roster - Final'!C59)</f>
        <v>#REF!</v>
      </c>
      <c r="E61" s="42" t="e">
        <f>IF(ISBLANK('Team Roster - Final'!D59),"",'Team Roster - Final'!D59)</f>
        <v>#REF!</v>
      </c>
      <c r="F61" s="43" t="e">
        <f>IF(ISBLANK('Team Roster - Final'!BL59),"",'Team Roster - Final'!BL59)</f>
        <v>#REF!</v>
      </c>
      <c r="G61" s="43" t="e">
        <f>IF(ISBLANK('Team Roster - Final'!BM59),"",'Team Roster - Final'!BM59)</f>
        <v>#REF!</v>
      </c>
      <c r="H61" s="31" t="e">
        <f>IF(ISBLANK('Team Roster - Final'!E59),"",'Team Roster - Final'!E59)</f>
        <v>#REF!</v>
      </c>
      <c r="I61" s="31" t="e">
        <f>IF(ISBLANK('Team Roster - Final'!G59),"",'Team Roster - Final'!G59)</f>
        <v>#REF!</v>
      </c>
      <c r="J61" s="31" t="e">
        <f>IF(ISBLANK('Team Roster - Final'!I59),"",'Team Roster - Final'!I59)</f>
        <v>#REF!</v>
      </c>
      <c r="L61" t="str">
        <f>IF(ISBLANK('Rate Calculations'!$A61),"",'Rate Calculations'!$A61)</f>
        <v xml:space="preserve"> </v>
      </c>
      <c r="M61" t="str">
        <f>IF(ISBLANK('Rate Calculations'!$B61),"",'Rate Calculations'!$B61)</f>
        <v xml:space="preserve">  </v>
      </c>
      <c r="N61" s="44" t="str">
        <f>IF(ISBLANK('Rate Calculations'!$G61),"",'Rate Calculations'!$G61)</f>
        <v/>
      </c>
      <c r="O61" s="45">
        <f>IF(ISBLANK('Rate Calculations'!$H61),"",'Rate Calculations'!$H61)</f>
        <v>1.7500000000000002E-2</v>
      </c>
      <c r="P61" s="44">
        <f>IF(ISBLANK('Rate Calculations'!$I61),"",'Rate Calculations'!$I61)</f>
        <v>0</v>
      </c>
      <c r="Q61" s="45">
        <f>IF(ISBLANK('Rate Calculations'!$J61),"",'Rate Calculations'!$J61)</f>
        <v>3.5000000000000003E-2</v>
      </c>
      <c r="R61" s="44">
        <f>IF(ISBLANK('Rate Calculations'!$K61),"",'Rate Calculations'!$K61)</f>
        <v>0</v>
      </c>
      <c r="S61" s="45">
        <f>IF(ISBLANK('Rate Calculations'!$L61),"",'Rate Calculations'!$L61)</f>
        <v>0</v>
      </c>
      <c r="T61" s="45">
        <f>IF(ISBLANK('Rate Calculations'!$M61),"",'Rate Calculations'!$M61)</f>
        <v>0</v>
      </c>
      <c r="U61" s="24">
        <f>IF(ISBLANK('Rate Calculations'!$N61),"",'Rate Calculations'!$N61)</f>
        <v>0</v>
      </c>
      <c r="V61" s="24">
        <f>IF(ISBLANK('Rate Calculations'!$O61),"",'Rate Calculations'!$O61)</f>
        <v>0</v>
      </c>
      <c r="W61" s="46">
        <f>IF(ISBLANK('Rate Calculations'!$P61),"",'Rate Calculations'!$P61)</f>
        <v>0</v>
      </c>
      <c r="X61" s="24">
        <f>IF(ISBLANK('Rate Calculations'!$Q61),"",'Rate Calculations'!$Q61)</f>
        <v>0</v>
      </c>
      <c r="Y61" s="24">
        <f>IF(ISBLANK('Rate Calculations'!$R61),"",'Rate Calculations'!$R61)</f>
        <v>0</v>
      </c>
      <c r="Z61" s="47" t="e">
        <f>IF(ISBLANK('Rate Calculations'!$S61),"",'Rate Calculations'!$S61)</f>
        <v>#REF!</v>
      </c>
      <c r="AA61" s="47" t="e">
        <f>IF(ISBLANK('Rate Calculations'!$U61),"",'Rate Calculations'!$T61)</f>
        <v>#REF!</v>
      </c>
      <c r="AB61" t="str">
        <f>IF(ISBLANK('Rate Calculations'!$A61),"",'Rate Calculations'!$A61)</f>
        <v xml:space="preserve"> </v>
      </c>
      <c r="AC61" t="str">
        <f>IF(ISBLANK('Rate Calculations'!$B61),"",'Rate Calculations'!$B61)</f>
        <v xml:space="preserve">  </v>
      </c>
      <c r="AD61" s="44">
        <f>IF(ISBLANK('Rate Calculations'!$U61),"",'Rate Calculations'!$U61)</f>
        <v>0</v>
      </c>
      <c r="AE61" s="44">
        <f>IF(ISBLANK('Rate Calculations'!$U61),"",'Rate Calculations'!$U61)</f>
        <v>0</v>
      </c>
      <c r="AF61" s="44">
        <f>IF(ISBLANK('Rate Calculations'!$U61),"",'Rate Calculations'!$U61)</f>
        <v>0</v>
      </c>
      <c r="AG61" s="101">
        <f>IF(ISBLANK('Rate Calculations'!$U61),"",'Rate Calculations'!$U61)</f>
        <v>0</v>
      </c>
      <c r="AH61" s="101">
        <f>IF(ISBLANK('Rate Calculations'!$U61),"",'Rate Calculations'!$U61)</f>
        <v>0</v>
      </c>
      <c r="AI61" s="44">
        <f>IF(ISBLANK('Rate Calculations'!$U61),"",'Rate Calculations'!$U61)</f>
        <v>0</v>
      </c>
      <c r="AJ61" s="44">
        <f>IF(ISBLANK('Rate Calculations'!$U61),"",'Rate Calculations'!$U61)</f>
        <v>0</v>
      </c>
      <c r="AK61" s="101">
        <f>IF(ISBLANK('Rate Calculations'!$U61),"",'Rate Calculations'!$U61)</f>
        <v>0</v>
      </c>
      <c r="AL61" s="44">
        <f>IF(ISBLANK('Rate Calculations'!$U61),"",'Rate Calculations'!$U61)</f>
        <v>0</v>
      </c>
      <c r="AM61" s="44">
        <f>IF(ISBLANK('Rate Calculations'!$U61),"",'Rate Calculations'!$U61)</f>
        <v>0</v>
      </c>
      <c r="AN61" s="44">
        <f>IF(ISBLANK('Rate Calculations'!$U61),"",'Rate Calculations'!$U61)</f>
        <v>0</v>
      </c>
      <c r="AO61" s="44">
        <f>IF(ISBLANK('Rate Calculations'!$U61),"",'Rate Calculations'!$U61)</f>
        <v>0</v>
      </c>
    </row>
    <row r="62" spans="1:41" ht="14.25">
      <c r="A62" s="346">
        <v>59</v>
      </c>
      <c r="B62" s="42" t="e">
        <f>IF(ISBLANK('Team Roster - Final'!A60),"",'Team Roster - Final'!A60)</f>
        <v>#REF!</v>
      </c>
      <c r="C62" s="42" t="e">
        <f>IF(ISBLANK('Team Roster - Final'!B60),"",'Team Roster - Final'!B60)</f>
        <v>#REF!</v>
      </c>
      <c r="D62" s="42" t="e">
        <f>IF(ISBLANK('Team Roster - Final'!C60),"",'Team Roster - Final'!C60)</f>
        <v>#REF!</v>
      </c>
      <c r="E62" s="42" t="e">
        <f>IF(ISBLANK('Team Roster - Final'!D60),"",'Team Roster - Final'!D60)</f>
        <v>#REF!</v>
      </c>
      <c r="F62" s="43" t="e">
        <f>IF(ISBLANK('Team Roster - Final'!BL60),"",'Team Roster - Final'!BL60)</f>
        <v>#REF!</v>
      </c>
      <c r="G62" s="43" t="e">
        <f>IF(ISBLANK('Team Roster - Final'!BM60),"",'Team Roster - Final'!BM60)</f>
        <v>#REF!</v>
      </c>
      <c r="H62" s="31" t="e">
        <f>IF(ISBLANK('Team Roster - Final'!E60),"",'Team Roster - Final'!E60)</f>
        <v>#REF!</v>
      </c>
      <c r="I62" s="31" t="e">
        <f>IF(ISBLANK('Team Roster - Final'!G60),"",'Team Roster - Final'!G60)</f>
        <v>#REF!</v>
      </c>
      <c r="J62" s="31" t="e">
        <f>IF(ISBLANK('Team Roster - Final'!I60),"",'Team Roster - Final'!I60)</f>
        <v>#REF!</v>
      </c>
      <c r="L62" t="str">
        <f>IF(ISBLANK('Rate Calculations'!$A62),"",'Rate Calculations'!$A62)</f>
        <v xml:space="preserve"> </v>
      </c>
      <c r="M62" t="str">
        <f>IF(ISBLANK('Rate Calculations'!$B62),"",'Rate Calculations'!$B62)</f>
        <v xml:space="preserve">  </v>
      </c>
      <c r="N62" s="44" t="str">
        <f>IF(ISBLANK('Rate Calculations'!$G62),"",'Rate Calculations'!$G62)</f>
        <v/>
      </c>
      <c r="O62" s="45">
        <f>IF(ISBLANK('Rate Calculations'!$H62),"",'Rate Calculations'!$H62)</f>
        <v>1.7500000000000002E-2</v>
      </c>
      <c r="P62" s="44">
        <f>IF(ISBLANK('Rate Calculations'!$I62),"",'Rate Calculations'!$I62)</f>
        <v>0</v>
      </c>
      <c r="Q62" s="45">
        <f>IF(ISBLANK('Rate Calculations'!$J62),"",'Rate Calculations'!$J62)</f>
        <v>3.5000000000000003E-2</v>
      </c>
      <c r="R62" s="44">
        <f>IF(ISBLANK('Rate Calculations'!$K62),"",'Rate Calculations'!$K62)</f>
        <v>0</v>
      </c>
      <c r="S62" s="45">
        <f>IF(ISBLANK('Rate Calculations'!$L62),"",'Rate Calculations'!$L62)</f>
        <v>0</v>
      </c>
      <c r="T62" s="45">
        <f>IF(ISBLANK('Rate Calculations'!$M62),"",'Rate Calculations'!$M62)</f>
        <v>0</v>
      </c>
      <c r="U62" s="24">
        <f>IF(ISBLANK('Rate Calculations'!$N62),"",'Rate Calculations'!$N62)</f>
        <v>0</v>
      </c>
      <c r="V62" s="24">
        <f>IF(ISBLANK('Rate Calculations'!$O62),"",'Rate Calculations'!$O62)</f>
        <v>0</v>
      </c>
      <c r="W62" s="46">
        <f>IF(ISBLANK('Rate Calculations'!$P62),"",'Rate Calculations'!$P62)</f>
        <v>0</v>
      </c>
      <c r="X62" s="24">
        <f>IF(ISBLANK('Rate Calculations'!$Q62),"",'Rate Calculations'!$Q62)</f>
        <v>0</v>
      </c>
      <c r="Y62" s="24">
        <f>IF(ISBLANK('Rate Calculations'!$R62),"",'Rate Calculations'!$R62)</f>
        <v>0</v>
      </c>
      <c r="Z62" s="47" t="e">
        <f>IF(ISBLANK('Rate Calculations'!$S62),"",'Rate Calculations'!$S62)</f>
        <v>#REF!</v>
      </c>
      <c r="AA62" s="47" t="e">
        <f>IF(ISBLANK('Rate Calculations'!$U62),"",'Rate Calculations'!$T62)</f>
        <v>#REF!</v>
      </c>
      <c r="AB62" t="str">
        <f>IF(ISBLANK('Rate Calculations'!$A62),"",'Rate Calculations'!$A62)</f>
        <v xml:space="preserve"> </v>
      </c>
      <c r="AC62" t="str">
        <f>IF(ISBLANK('Rate Calculations'!$B62),"",'Rate Calculations'!$B62)</f>
        <v xml:space="preserve">  </v>
      </c>
      <c r="AD62" s="44">
        <f>IF(ISBLANK('Rate Calculations'!$U62),"",'Rate Calculations'!$U62)</f>
        <v>0</v>
      </c>
      <c r="AE62" s="44">
        <f>IF(ISBLANK('Rate Calculations'!$U62),"",'Rate Calculations'!$U62)</f>
        <v>0</v>
      </c>
      <c r="AF62" s="44">
        <f>IF(ISBLANK('Rate Calculations'!$U62),"",'Rate Calculations'!$U62)</f>
        <v>0</v>
      </c>
      <c r="AG62" s="101">
        <f>IF(ISBLANK('Rate Calculations'!$U62),"",'Rate Calculations'!$U62)</f>
        <v>0</v>
      </c>
      <c r="AH62" s="101">
        <f>IF(ISBLANK('Rate Calculations'!$U62),"",'Rate Calculations'!$U62)</f>
        <v>0</v>
      </c>
      <c r="AI62" s="44">
        <f>IF(ISBLANK('Rate Calculations'!$U62),"",'Rate Calculations'!$U62)</f>
        <v>0</v>
      </c>
      <c r="AJ62" s="44">
        <f>IF(ISBLANK('Rate Calculations'!$U62),"",'Rate Calculations'!$U62)</f>
        <v>0</v>
      </c>
      <c r="AK62" s="101">
        <f>IF(ISBLANK('Rate Calculations'!$U62),"",'Rate Calculations'!$U62)</f>
        <v>0</v>
      </c>
      <c r="AL62" s="44">
        <f>IF(ISBLANK('Rate Calculations'!$U62),"",'Rate Calculations'!$U62)</f>
        <v>0</v>
      </c>
      <c r="AM62" s="44">
        <f>IF(ISBLANK('Rate Calculations'!$U62),"",'Rate Calculations'!$U62)</f>
        <v>0</v>
      </c>
      <c r="AN62" s="44">
        <f>IF(ISBLANK('Rate Calculations'!$U62),"",'Rate Calculations'!$U62)</f>
        <v>0</v>
      </c>
      <c r="AO62" s="44">
        <f>IF(ISBLANK('Rate Calculations'!$U62),"",'Rate Calculations'!$U62)</f>
        <v>0</v>
      </c>
    </row>
    <row r="63" spans="1:41" ht="14.25">
      <c r="A63" s="346">
        <v>60</v>
      </c>
      <c r="B63" s="42" t="e">
        <f>IF(ISBLANK('Team Roster - Final'!A61),"",'Team Roster - Final'!A61)</f>
        <v>#REF!</v>
      </c>
      <c r="C63" s="42" t="e">
        <f>IF(ISBLANK('Team Roster - Final'!B61),"",'Team Roster - Final'!B61)</f>
        <v>#REF!</v>
      </c>
      <c r="D63" s="42" t="e">
        <f>IF(ISBLANK('Team Roster - Final'!C61),"",'Team Roster - Final'!C61)</f>
        <v>#REF!</v>
      </c>
      <c r="E63" s="42" t="e">
        <f>IF(ISBLANK('Team Roster - Final'!D61),"",'Team Roster - Final'!D61)</f>
        <v>#REF!</v>
      </c>
      <c r="F63" s="43" t="e">
        <f>IF(ISBLANK('Team Roster - Final'!BL61),"",'Team Roster - Final'!BL61)</f>
        <v>#REF!</v>
      </c>
      <c r="G63" s="43" t="e">
        <f>IF(ISBLANK('Team Roster - Final'!BM61),"",'Team Roster - Final'!BM61)</f>
        <v>#REF!</v>
      </c>
      <c r="H63" s="31" t="e">
        <f>IF(ISBLANK('Team Roster - Final'!E61),"",'Team Roster - Final'!E61)</f>
        <v>#REF!</v>
      </c>
      <c r="I63" s="31" t="e">
        <f>IF(ISBLANK('Team Roster - Final'!G61),"",'Team Roster - Final'!G61)</f>
        <v>#REF!</v>
      </c>
      <c r="J63" s="31" t="e">
        <f>IF(ISBLANK('Team Roster - Final'!I61),"",'Team Roster - Final'!I61)</f>
        <v>#REF!</v>
      </c>
      <c r="L63" t="str">
        <f>IF(ISBLANK('Rate Calculations'!$A63),"",'Rate Calculations'!$A63)</f>
        <v xml:space="preserve"> </v>
      </c>
      <c r="M63" t="str">
        <f>IF(ISBLANK('Rate Calculations'!$B63),"",'Rate Calculations'!$B63)</f>
        <v xml:space="preserve">  </v>
      </c>
      <c r="N63" s="44" t="str">
        <f>IF(ISBLANK('Rate Calculations'!$G63),"",'Rate Calculations'!$G63)</f>
        <v/>
      </c>
      <c r="O63" s="45">
        <f>IF(ISBLANK('Rate Calculations'!$H63),"",'Rate Calculations'!$H63)</f>
        <v>1.7500000000000002E-2</v>
      </c>
      <c r="P63" s="44">
        <f>IF(ISBLANK('Rate Calculations'!$I63),"",'Rate Calculations'!$I63)</f>
        <v>0</v>
      </c>
      <c r="Q63" s="45">
        <f>IF(ISBLANK('Rate Calculations'!$J63),"",'Rate Calculations'!$J63)</f>
        <v>3.5000000000000003E-2</v>
      </c>
      <c r="R63" s="44">
        <f>IF(ISBLANK('Rate Calculations'!$K63),"",'Rate Calculations'!$K63)</f>
        <v>0</v>
      </c>
      <c r="S63" s="45">
        <f>IF(ISBLANK('Rate Calculations'!$L63),"",'Rate Calculations'!$L63)</f>
        <v>0</v>
      </c>
      <c r="T63" s="45">
        <f>IF(ISBLANK('Rate Calculations'!$M63),"",'Rate Calculations'!$M63)</f>
        <v>0</v>
      </c>
      <c r="U63" s="24">
        <f>IF(ISBLANK('Rate Calculations'!$N63),"",'Rate Calculations'!$N63)</f>
        <v>0</v>
      </c>
      <c r="V63" s="24">
        <f>IF(ISBLANK('Rate Calculations'!$O63),"",'Rate Calculations'!$O63)</f>
        <v>0</v>
      </c>
      <c r="W63" s="46">
        <f>IF(ISBLANK('Rate Calculations'!$P63),"",'Rate Calculations'!$P63)</f>
        <v>0</v>
      </c>
      <c r="X63" s="24">
        <f>IF(ISBLANK('Rate Calculations'!$Q63),"",'Rate Calculations'!$Q63)</f>
        <v>0</v>
      </c>
      <c r="Y63" s="24">
        <f>IF(ISBLANK('Rate Calculations'!$R63),"",'Rate Calculations'!$R63)</f>
        <v>0</v>
      </c>
      <c r="Z63" s="47" t="e">
        <f>IF(ISBLANK('Rate Calculations'!$S63),"",'Rate Calculations'!$S63)</f>
        <v>#REF!</v>
      </c>
      <c r="AA63" s="47" t="e">
        <f>IF(ISBLANK('Rate Calculations'!$U63),"",'Rate Calculations'!$T63)</f>
        <v>#REF!</v>
      </c>
      <c r="AB63" t="str">
        <f>IF(ISBLANK('Rate Calculations'!$A63),"",'Rate Calculations'!$A63)</f>
        <v xml:space="preserve"> </v>
      </c>
      <c r="AC63" t="str">
        <f>IF(ISBLANK('Rate Calculations'!$B63),"",'Rate Calculations'!$B63)</f>
        <v xml:space="preserve">  </v>
      </c>
      <c r="AD63" s="44">
        <f>IF(ISBLANK('Rate Calculations'!$U63),"",'Rate Calculations'!$U63)</f>
        <v>0</v>
      </c>
      <c r="AE63" s="44">
        <f>IF(ISBLANK('Rate Calculations'!$U63),"",'Rate Calculations'!$U63)</f>
        <v>0</v>
      </c>
      <c r="AF63" s="44">
        <f>IF(ISBLANK('Rate Calculations'!$U63),"",'Rate Calculations'!$U63)</f>
        <v>0</v>
      </c>
      <c r="AG63" s="101">
        <f>IF(ISBLANK('Rate Calculations'!$U63),"",'Rate Calculations'!$U63)</f>
        <v>0</v>
      </c>
      <c r="AH63" s="101">
        <f>IF(ISBLANK('Rate Calculations'!$U63),"",'Rate Calculations'!$U63)</f>
        <v>0</v>
      </c>
      <c r="AI63" s="44">
        <f>IF(ISBLANK('Rate Calculations'!$U63),"",'Rate Calculations'!$U63)</f>
        <v>0</v>
      </c>
      <c r="AJ63" s="44">
        <f>IF(ISBLANK('Rate Calculations'!$U63),"",'Rate Calculations'!$U63)</f>
        <v>0</v>
      </c>
      <c r="AK63" s="101">
        <f>IF(ISBLANK('Rate Calculations'!$U63),"",'Rate Calculations'!$U63)</f>
        <v>0</v>
      </c>
      <c r="AL63" s="44">
        <f>IF(ISBLANK('Rate Calculations'!$U63),"",'Rate Calculations'!$U63)</f>
        <v>0</v>
      </c>
      <c r="AM63" s="44">
        <f>IF(ISBLANK('Rate Calculations'!$U63),"",'Rate Calculations'!$U63)</f>
        <v>0</v>
      </c>
      <c r="AN63" s="44">
        <f>IF(ISBLANK('Rate Calculations'!$U63),"",'Rate Calculations'!$U63)</f>
        <v>0</v>
      </c>
      <c r="AO63" s="44">
        <f>IF(ISBLANK('Rate Calculations'!$U63),"",'Rate Calculations'!$U63)</f>
        <v>0</v>
      </c>
    </row>
    <row r="64" spans="1:41" ht="14.25">
      <c r="A64" s="346">
        <v>61</v>
      </c>
      <c r="B64" s="42" t="e">
        <f>IF(ISBLANK('Team Roster - Final'!A62),"",'Team Roster - Final'!A62)</f>
        <v>#REF!</v>
      </c>
      <c r="C64" s="42" t="e">
        <f>IF(ISBLANK('Team Roster - Final'!B62),"",'Team Roster - Final'!B62)</f>
        <v>#REF!</v>
      </c>
      <c r="D64" s="42" t="e">
        <f>IF(ISBLANK('Team Roster - Final'!C62),"",'Team Roster - Final'!C62)</f>
        <v>#REF!</v>
      </c>
      <c r="E64" s="42" t="e">
        <f>IF(ISBLANK('Team Roster - Final'!D62),"",'Team Roster - Final'!D62)</f>
        <v>#REF!</v>
      </c>
      <c r="F64" s="43" t="e">
        <f>IF(ISBLANK('Team Roster - Final'!BL62),"",'Team Roster - Final'!BL62)</f>
        <v>#REF!</v>
      </c>
      <c r="G64" s="43" t="e">
        <f>IF(ISBLANK('Team Roster - Final'!BM62),"",'Team Roster - Final'!BM62)</f>
        <v>#REF!</v>
      </c>
      <c r="H64" s="31" t="e">
        <f>IF(ISBLANK('Team Roster - Final'!E62),"",'Team Roster - Final'!E62)</f>
        <v>#REF!</v>
      </c>
      <c r="I64" s="31" t="e">
        <f>IF(ISBLANK('Team Roster - Final'!G62),"",'Team Roster - Final'!G62)</f>
        <v>#REF!</v>
      </c>
      <c r="J64" s="31" t="e">
        <f>IF(ISBLANK('Team Roster - Final'!I62),"",'Team Roster - Final'!I62)</f>
        <v>#REF!</v>
      </c>
      <c r="L64" t="str">
        <f>IF(ISBLANK('Rate Calculations'!$A64),"",'Rate Calculations'!$A64)</f>
        <v xml:space="preserve"> </v>
      </c>
      <c r="M64" t="str">
        <f>IF(ISBLANK('Rate Calculations'!$B64),"",'Rate Calculations'!$B64)</f>
        <v xml:space="preserve">  </v>
      </c>
      <c r="N64" s="44" t="str">
        <f>IF(ISBLANK('Rate Calculations'!$G64),"",'Rate Calculations'!$G64)</f>
        <v/>
      </c>
      <c r="O64" s="45">
        <f>IF(ISBLANK('Rate Calculations'!$H64),"",'Rate Calculations'!$H64)</f>
        <v>1.7500000000000002E-2</v>
      </c>
      <c r="P64" s="44">
        <f>IF(ISBLANK('Rate Calculations'!$I64),"",'Rate Calculations'!$I64)</f>
        <v>0</v>
      </c>
      <c r="Q64" s="45">
        <f>IF(ISBLANK('Rate Calculations'!$J64),"",'Rate Calculations'!$J64)</f>
        <v>3.5000000000000003E-2</v>
      </c>
      <c r="R64" s="44">
        <f>IF(ISBLANK('Rate Calculations'!$K64),"",'Rate Calculations'!$K64)</f>
        <v>0</v>
      </c>
      <c r="S64" s="45">
        <f>IF(ISBLANK('Rate Calculations'!$L64),"",'Rate Calculations'!$L64)</f>
        <v>0</v>
      </c>
      <c r="T64" s="45">
        <f>IF(ISBLANK('Rate Calculations'!$M64),"",'Rate Calculations'!$M64)</f>
        <v>0</v>
      </c>
      <c r="U64" s="24">
        <f>IF(ISBLANK('Rate Calculations'!$N64),"",'Rate Calculations'!$N64)</f>
        <v>0</v>
      </c>
      <c r="V64" s="24">
        <f>IF(ISBLANK('Rate Calculations'!$O64),"",'Rate Calculations'!$O64)</f>
        <v>0</v>
      </c>
      <c r="W64" s="46">
        <f>IF(ISBLANK('Rate Calculations'!$P64),"",'Rate Calculations'!$P64)</f>
        <v>0</v>
      </c>
      <c r="X64" s="24">
        <f>IF(ISBLANK('Rate Calculations'!$Q64),"",'Rate Calculations'!$Q64)</f>
        <v>0</v>
      </c>
      <c r="Y64" s="24">
        <f>IF(ISBLANK('Rate Calculations'!$R64),"",'Rate Calculations'!$R64)</f>
        <v>0</v>
      </c>
      <c r="Z64" s="47" t="e">
        <f>IF(ISBLANK('Rate Calculations'!$S64),"",'Rate Calculations'!$S64)</f>
        <v>#REF!</v>
      </c>
      <c r="AA64" s="47" t="e">
        <f>IF(ISBLANK('Rate Calculations'!$U64),"",'Rate Calculations'!$T64)</f>
        <v>#REF!</v>
      </c>
      <c r="AB64" t="str">
        <f>IF(ISBLANK('Rate Calculations'!$A64),"",'Rate Calculations'!$A64)</f>
        <v xml:space="preserve"> </v>
      </c>
      <c r="AC64" t="str">
        <f>IF(ISBLANK('Rate Calculations'!$B64),"",'Rate Calculations'!$B64)</f>
        <v xml:space="preserve">  </v>
      </c>
      <c r="AD64" s="44">
        <f>IF(ISBLANK('Rate Calculations'!$U64),"",'Rate Calculations'!$U64)</f>
        <v>0</v>
      </c>
      <c r="AE64" s="44">
        <f>IF(ISBLANK('Rate Calculations'!$U64),"",'Rate Calculations'!$U64)</f>
        <v>0</v>
      </c>
      <c r="AF64" s="44">
        <f>IF(ISBLANK('Rate Calculations'!$U64),"",'Rate Calculations'!$U64)</f>
        <v>0</v>
      </c>
      <c r="AG64" s="101">
        <f>IF(ISBLANK('Rate Calculations'!$U64),"",'Rate Calculations'!$U64)</f>
        <v>0</v>
      </c>
      <c r="AH64" s="101">
        <f>IF(ISBLANK('Rate Calculations'!$U64),"",'Rate Calculations'!$U64)</f>
        <v>0</v>
      </c>
      <c r="AI64" s="44">
        <f>IF(ISBLANK('Rate Calculations'!$U64),"",'Rate Calculations'!$U64)</f>
        <v>0</v>
      </c>
      <c r="AJ64" s="44">
        <f>IF(ISBLANK('Rate Calculations'!$U64),"",'Rate Calculations'!$U64)</f>
        <v>0</v>
      </c>
      <c r="AK64" s="101">
        <f>IF(ISBLANK('Rate Calculations'!$U64),"",'Rate Calculations'!$U64)</f>
        <v>0</v>
      </c>
      <c r="AL64" s="44">
        <f>IF(ISBLANK('Rate Calculations'!$U64),"",'Rate Calculations'!$U64)</f>
        <v>0</v>
      </c>
      <c r="AM64" s="44">
        <f>IF(ISBLANK('Rate Calculations'!$U64),"",'Rate Calculations'!$U64)</f>
        <v>0</v>
      </c>
      <c r="AN64" s="44">
        <f>IF(ISBLANK('Rate Calculations'!$U64),"",'Rate Calculations'!$U64)</f>
        <v>0</v>
      </c>
      <c r="AO64" s="44">
        <f>IF(ISBLANK('Rate Calculations'!$U64),"",'Rate Calculations'!$U64)</f>
        <v>0</v>
      </c>
    </row>
    <row r="65" spans="1:41" ht="14.25">
      <c r="A65" s="346">
        <v>62</v>
      </c>
      <c r="B65" s="42" t="e">
        <f>IF(ISBLANK('Team Roster - Final'!A63),"",'Team Roster - Final'!A63)</f>
        <v>#REF!</v>
      </c>
      <c r="C65" s="42" t="e">
        <f>IF(ISBLANK('Team Roster - Final'!B63),"",'Team Roster - Final'!B63)</f>
        <v>#REF!</v>
      </c>
      <c r="D65" s="42" t="e">
        <f>IF(ISBLANK('Team Roster - Final'!C63),"",'Team Roster - Final'!C63)</f>
        <v>#REF!</v>
      </c>
      <c r="E65" s="42" t="e">
        <f>IF(ISBLANK('Team Roster - Final'!D63),"",'Team Roster - Final'!D63)</f>
        <v>#REF!</v>
      </c>
      <c r="F65" s="43" t="e">
        <f>IF(ISBLANK('Team Roster - Final'!BL63),"",'Team Roster - Final'!BL63)</f>
        <v>#REF!</v>
      </c>
      <c r="G65" s="43" t="e">
        <f>IF(ISBLANK('Team Roster - Final'!BM63),"",'Team Roster - Final'!BM63)</f>
        <v>#REF!</v>
      </c>
      <c r="H65" s="31" t="e">
        <f>IF(ISBLANK('Team Roster - Final'!E63),"",'Team Roster - Final'!E63)</f>
        <v>#REF!</v>
      </c>
      <c r="I65" s="31" t="e">
        <f>IF(ISBLANK('Team Roster - Final'!G63),"",'Team Roster - Final'!G63)</f>
        <v>#REF!</v>
      </c>
      <c r="J65" s="31" t="e">
        <f>IF(ISBLANK('Team Roster - Final'!I63),"",'Team Roster - Final'!I63)</f>
        <v>#REF!</v>
      </c>
      <c r="L65" t="str">
        <f>IF(ISBLANK('Rate Calculations'!$A65),"",'Rate Calculations'!$A65)</f>
        <v xml:space="preserve"> </v>
      </c>
      <c r="M65" t="str">
        <f>IF(ISBLANK('Rate Calculations'!$B65),"",'Rate Calculations'!$B65)</f>
        <v xml:space="preserve">  </v>
      </c>
      <c r="N65" s="44" t="str">
        <f>IF(ISBLANK('Rate Calculations'!$G65),"",'Rate Calculations'!$G65)</f>
        <v/>
      </c>
      <c r="O65" s="45">
        <f>IF(ISBLANK('Rate Calculations'!$H65),"",'Rate Calculations'!$H65)</f>
        <v>1.7500000000000002E-2</v>
      </c>
      <c r="P65" s="44">
        <f>IF(ISBLANK('Rate Calculations'!$I65),"",'Rate Calculations'!$I65)</f>
        <v>0</v>
      </c>
      <c r="Q65" s="45">
        <f>IF(ISBLANK('Rate Calculations'!$J65),"",'Rate Calculations'!$J65)</f>
        <v>3.5000000000000003E-2</v>
      </c>
      <c r="R65" s="44">
        <f>IF(ISBLANK('Rate Calculations'!$K65),"",'Rate Calculations'!$K65)</f>
        <v>0</v>
      </c>
      <c r="S65" s="45">
        <f>IF(ISBLANK('Rate Calculations'!$L65),"",'Rate Calculations'!$L65)</f>
        <v>0</v>
      </c>
      <c r="T65" s="45">
        <f>IF(ISBLANK('Rate Calculations'!$M65),"",'Rate Calculations'!$M65)</f>
        <v>0</v>
      </c>
      <c r="U65" s="24">
        <f>IF(ISBLANK('Rate Calculations'!$N65),"",'Rate Calculations'!$N65)</f>
        <v>0</v>
      </c>
      <c r="V65" s="24">
        <f>IF(ISBLANK('Rate Calculations'!$O65),"",'Rate Calculations'!$O65)</f>
        <v>0</v>
      </c>
      <c r="W65" s="46">
        <f>IF(ISBLANK('Rate Calculations'!$P65),"",'Rate Calculations'!$P65)</f>
        <v>0</v>
      </c>
      <c r="X65" s="24">
        <f>IF(ISBLANK('Rate Calculations'!$Q65),"",'Rate Calculations'!$Q65)</f>
        <v>0</v>
      </c>
      <c r="Y65" s="24">
        <f>IF(ISBLANK('Rate Calculations'!$R65),"",'Rate Calculations'!$R65)</f>
        <v>0</v>
      </c>
      <c r="Z65" s="47" t="e">
        <f>IF(ISBLANK('Rate Calculations'!$S65),"",'Rate Calculations'!$S65)</f>
        <v>#REF!</v>
      </c>
      <c r="AA65" s="47" t="e">
        <f>IF(ISBLANK('Rate Calculations'!$U65),"",'Rate Calculations'!$T65)</f>
        <v>#REF!</v>
      </c>
      <c r="AB65" t="str">
        <f>IF(ISBLANK('Rate Calculations'!$A65),"",'Rate Calculations'!$A65)</f>
        <v xml:space="preserve"> </v>
      </c>
      <c r="AC65" t="str">
        <f>IF(ISBLANK('Rate Calculations'!$B65),"",'Rate Calculations'!$B65)</f>
        <v xml:space="preserve">  </v>
      </c>
      <c r="AD65" s="44">
        <f>IF(ISBLANK('Rate Calculations'!$U65),"",'Rate Calculations'!$U65)</f>
        <v>0</v>
      </c>
      <c r="AE65" s="44">
        <f>IF(ISBLANK('Rate Calculations'!$U65),"",'Rate Calculations'!$U65)</f>
        <v>0</v>
      </c>
      <c r="AF65" s="44">
        <f>IF(ISBLANK('Rate Calculations'!$U65),"",'Rate Calculations'!$U65)</f>
        <v>0</v>
      </c>
      <c r="AG65" s="101">
        <f>IF(ISBLANK('Rate Calculations'!$U65),"",'Rate Calculations'!$U65)</f>
        <v>0</v>
      </c>
      <c r="AH65" s="101">
        <f>IF(ISBLANK('Rate Calculations'!$U65),"",'Rate Calculations'!$U65)</f>
        <v>0</v>
      </c>
      <c r="AI65" s="44">
        <f>IF(ISBLANK('Rate Calculations'!$U65),"",'Rate Calculations'!$U65)</f>
        <v>0</v>
      </c>
      <c r="AJ65" s="44">
        <f>IF(ISBLANK('Rate Calculations'!$U65),"",'Rate Calculations'!$U65)</f>
        <v>0</v>
      </c>
      <c r="AK65" s="101">
        <f>IF(ISBLANK('Rate Calculations'!$U65),"",'Rate Calculations'!$U65)</f>
        <v>0</v>
      </c>
      <c r="AL65" s="44">
        <f>IF(ISBLANK('Rate Calculations'!$U65),"",'Rate Calculations'!$U65)</f>
        <v>0</v>
      </c>
      <c r="AM65" s="44">
        <f>IF(ISBLANK('Rate Calculations'!$U65),"",'Rate Calculations'!$U65)</f>
        <v>0</v>
      </c>
      <c r="AN65" s="44">
        <f>IF(ISBLANK('Rate Calculations'!$U65),"",'Rate Calculations'!$U65)</f>
        <v>0</v>
      </c>
      <c r="AO65" s="44">
        <f>IF(ISBLANK('Rate Calculations'!$U65),"",'Rate Calculations'!$U65)</f>
        <v>0</v>
      </c>
    </row>
    <row r="66" spans="1:41" ht="14.25">
      <c r="A66" s="346">
        <v>63</v>
      </c>
      <c r="B66" s="42" t="e">
        <f>IF(ISBLANK('Team Roster - Final'!A64),"",'Team Roster - Final'!A64)</f>
        <v>#REF!</v>
      </c>
      <c r="C66" s="42" t="e">
        <f>IF(ISBLANK('Team Roster - Final'!B64),"",'Team Roster - Final'!B64)</f>
        <v>#REF!</v>
      </c>
      <c r="D66" s="42" t="e">
        <f>IF(ISBLANK('Team Roster - Final'!C64),"",'Team Roster - Final'!C64)</f>
        <v>#REF!</v>
      </c>
      <c r="E66" s="42" t="e">
        <f>IF(ISBLANK('Team Roster - Final'!D64),"",'Team Roster - Final'!D64)</f>
        <v>#REF!</v>
      </c>
      <c r="F66" s="43" t="e">
        <f>IF(ISBLANK('Team Roster - Final'!BL64),"",'Team Roster - Final'!BL64)</f>
        <v>#REF!</v>
      </c>
      <c r="G66" s="43" t="e">
        <f>IF(ISBLANK('Team Roster - Final'!BM64),"",'Team Roster - Final'!BM64)</f>
        <v>#REF!</v>
      </c>
      <c r="H66" s="31" t="e">
        <f>IF(ISBLANK('Team Roster - Final'!E64),"",'Team Roster - Final'!E64)</f>
        <v>#REF!</v>
      </c>
      <c r="I66" s="31" t="e">
        <f>IF(ISBLANK('Team Roster - Final'!G64),"",'Team Roster - Final'!G64)</f>
        <v>#REF!</v>
      </c>
      <c r="J66" s="31" t="e">
        <f>IF(ISBLANK('Team Roster - Final'!I64),"",'Team Roster - Final'!I64)</f>
        <v>#REF!</v>
      </c>
      <c r="L66" t="str">
        <f>IF(ISBLANK('Rate Calculations'!$A66),"",'Rate Calculations'!$A66)</f>
        <v xml:space="preserve"> </v>
      </c>
      <c r="M66" t="str">
        <f>IF(ISBLANK('Rate Calculations'!$B66),"",'Rate Calculations'!$B66)</f>
        <v xml:space="preserve">  </v>
      </c>
      <c r="N66" s="44" t="str">
        <f>IF(ISBLANK('Rate Calculations'!$G66),"",'Rate Calculations'!$G66)</f>
        <v/>
      </c>
      <c r="O66" s="45">
        <f>IF(ISBLANK('Rate Calculations'!$H66),"",'Rate Calculations'!$H66)</f>
        <v>1.7500000000000002E-2</v>
      </c>
      <c r="P66" s="44">
        <f>IF(ISBLANK('Rate Calculations'!$I66),"",'Rate Calculations'!$I66)</f>
        <v>0</v>
      </c>
      <c r="Q66" s="45">
        <f>IF(ISBLANK('Rate Calculations'!$J66),"",'Rate Calculations'!$J66)</f>
        <v>3.5000000000000003E-2</v>
      </c>
      <c r="R66" s="44">
        <f>IF(ISBLANK('Rate Calculations'!$K66),"",'Rate Calculations'!$K66)</f>
        <v>0</v>
      </c>
      <c r="S66" s="45">
        <f>IF(ISBLANK('Rate Calculations'!$L66),"",'Rate Calculations'!$L66)</f>
        <v>0</v>
      </c>
      <c r="T66" s="45">
        <f>IF(ISBLANK('Rate Calculations'!$M66),"",'Rate Calculations'!$M66)</f>
        <v>0</v>
      </c>
      <c r="U66" s="24">
        <f>IF(ISBLANK('Rate Calculations'!$N66),"",'Rate Calculations'!$N66)</f>
        <v>0</v>
      </c>
      <c r="V66" s="24">
        <f>IF(ISBLANK('Rate Calculations'!$O66),"",'Rate Calculations'!$O66)</f>
        <v>0</v>
      </c>
      <c r="W66" s="46">
        <f>IF(ISBLANK('Rate Calculations'!$P66),"",'Rate Calculations'!$P66)</f>
        <v>0</v>
      </c>
      <c r="X66" s="24">
        <f>IF(ISBLANK('Rate Calculations'!$Q66),"",'Rate Calculations'!$Q66)</f>
        <v>0</v>
      </c>
      <c r="Y66" s="24">
        <f>IF(ISBLANK('Rate Calculations'!$R66),"",'Rate Calculations'!$R66)</f>
        <v>0</v>
      </c>
      <c r="Z66" s="47" t="e">
        <f>IF(ISBLANK('Rate Calculations'!$S66),"",'Rate Calculations'!$S66)</f>
        <v>#REF!</v>
      </c>
      <c r="AA66" s="47" t="e">
        <f>IF(ISBLANK('Rate Calculations'!$U66),"",'Rate Calculations'!$T66)</f>
        <v>#REF!</v>
      </c>
      <c r="AB66" t="str">
        <f>IF(ISBLANK('Rate Calculations'!$A66),"",'Rate Calculations'!$A66)</f>
        <v xml:space="preserve"> </v>
      </c>
      <c r="AC66" t="str">
        <f>IF(ISBLANK('Rate Calculations'!$B66),"",'Rate Calculations'!$B66)</f>
        <v xml:space="preserve">  </v>
      </c>
      <c r="AD66" s="44">
        <f>IF(ISBLANK('Rate Calculations'!$U66),"",'Rate Calculations'!$U66)</f>
        <v>0</v>
      </c>
      <c r="AE66" s="44">
        <f>IF(ISBLANK('Rate Calculations'!$U66),"",'Rate Calculations'!$U66)</f>
        <v>0</v>
      </c>
      <c r="AF66" s="44">
        <f>IF(ISBLANK('Rate Calculations'!$U66),"",'Rate Calculations'!$U66)</f>
        <v>0</v>
      </c>
      <c r="AG66" s="101">
        <f>IF(ISBLANK('Rate Calculations'!$U66),"",'Rate Calculations'!$U66)</f>
        <v>0</v>
      </c>
      <c r="AH66" s="101">
        <f>IF(ISBLANK('Rate Calculations'!$U66),"",'Rate Calculations'!$U66)</f>
        <v>0</v>
      </c>
      <c r="AI66" s="44">
        <f>IF(ISBLANK('Rate Calculations'!$U66),"",'Rate Calculations'!$U66)</f>
        <v>0</v>
      </c>
      <c r="AJ66" s="44">
        <f>IF(ISBLANK('Rate Calculations'!$U66),"",'Rate Calculations'!$U66)</f>
        <v>0</v>
      </c>
      <c r="AK66" s="101">
        <f>IF(ISBLANK('Rate Calculations'!$U66),"",'Rate Calculations'!$U66)</f>
        <v>0</v>
      </c>
      <c r="AL66" s="44">
        <f>IF(ISBLANK('Rate Calculations'!$U66),"",'Rate Calculations'!$U66)</f>
        <v>0</v>
      </c>
      <c r="AM66" s="44">
        <f>IF(ISBLANK('Rate Calculations'!$U66),"",'Rate Calculations'!$U66)</f>
        <v>0</v>
      </c>
      <c r="AN66" s="44">
        <f>IF(ISBLANK('Rate Calculations'!$U66),"",'Rate Calculations'!$U66)</f>
        <v>0</v>
      </c>
      <c r="AO66" s="44">
        <f>IF(ISBLANK('Rate Calculations'!$U66),"",'Rate Calculations'!$U66)</f>
        <v>0</v>
      </c>
    </row>
    <row r="67" spans="1:41" ht="14.25">
      <c r="A67" s="346">
        <v>64</v>
      </c>
      <c r="B67" s="42" t="e">
        <f>IF(ISBLANK('Team Roster - Final'!A65),"",'Team Roster - Final'!A65)</f>
        <v>#REF!</v>
      </c>
      <c r="C67" s="42" t="e">
        <f>IF(ISBLANK('Team Roster - Final'!B65),"",'Team Roster - Final'!B65)</f>
        <v>#REF!</v>
      </c>
      <c r="D67" s="42" t="e">
        <f>IF(ISBLANK('Team Roster - Final'!C65),"",'Team Roster - Final'!C65)</f>
        <v>#REF!</v>
      </c>
      <c r="E67" s="42" t="e">
        <f>IF(ISBLANK('Team Roster - Final'!D65),"",'Team Roster - Final'!D65)</f>
        <v>#REF!</v>
      </c>
      <c r="F67" s="43" t="e">
        <f>IF(ISBLANK('Team Roster - Final'!BL65),"",'Team Roster - Final'!BL65)</f>
        <v>#REF!</v>
      </c>
      <c r="G67" s="43" t="e">
        <f>IF(ISBLANK('Team Roster - Final'!BM65),"",'Team Roster - Final'!BM65)</f>
        <v>#REF!</v>
      </c>
      <c r="H67" s="31" t="e">
        <f>IF(ISBLANK('Team Roster - Final'!E65),"",'Team Roster - Final'!E65)</f>
        <v>#REF!</v>
      </c>
      <c r="I67" s="31" t="e">
        <f>IF(ISBLANK('Team Roster - Final'!G65),"",'Team Roster - Final'!G65)</f>
        <v>#REF!</v>
      </c>
      <c r="J67" s="31" t="e">
        <f>IF(ISBLANK('Team Roster - Final'!I65),"",'Team Roster - Final'!I65)</f>
        <v>#REF!</v>
      </c>
      <c r="L67" t="str">
        <f>IF(ISBLANK('Rate Calculations'!$A67),"",'Rate Calculations'!$A67)</f>
        <v xml:space="preserve"> </v>
      </c>
      <c r="M67" t="str">
        <f>IF(ISBLANK('Rate Calculations'!$B67),"",'Rate Calculations'!$B67)</f>
        <v xml:space="preserve">  </v>
      </c>
      <c r="N67" s="44" t="str">
        <f>IF(ISBLANK('Rate Calculations'!$G67),"",'Rate Calculations'!$G67)</f>
        <v/>
      </c>
      <c r="O67" s="45">
        <f>IF(ISBLANK('Rate Calculations'!$H67),"",'Rate Calculations'!$H67)</f>
        <v>1.7500000000000002E-2</v>
      </c>
      <c r="P67" s="44">
        <f>IF(ISBLANK('Rate Calculations'!$I67),"",'Rate Calculations'!$I67)</f>
        <v>0</v>
      </c>
      <c r="Q67" s="45">
        <f>IF(ISBLANK('Rate Calculations'!$J67),"",'Rate Calculations'!$J67)</f>
        <v>3.5000000000000003E-2</v>
      </c>
      <c r="R67" s="44">
        <f>IF(ISBLANK('Rate Calculations'!$K67),"",'Rate Calculations'!$K67)</f>
        <v>0</v>
      </c>
      <c r="S67" s="45">
        <f>IF(ISBLANK('Rate Calculations'!$L67),"",'Rate Calculations'!$L67)</f>
        <v>0</v>
      </c>
      <c r="T67" s="45">
        <f>IF(ISBLANK('Rate Calculations'!$M67),"",'Rate Calculations'!$M67)</f>
        <v>0</v>
      </c>
      <c r="U67" s="24">
        <f>IF(ISBLANK('Rate Calculations'!$N67),"",'Rate Calculations'!$N67)</f>
        <v>0</v>
      </c>
      <c r="V67" s="24">
        <f>IF(ISBLANK('Rate Calculations'!$O67),"",'Rate Calculations'!$O67)</f>
        <v>0</v>
      </c>
      <c r="W67" s="46">
        <f>IF(ISBLANK('Rate Calculations'!$P67),"",'Rate Calculations'!$P67)</f>
        <v>0</v>
      </c>
      <c r="X67" s="24">
        <f>IF(ISBLANK('Rate Calculations'!$Q67),"",'Rate Calculations'!$Q67)</f>
        <v>0</v>
      </c>
      <c r="Y67" s="24">
        <f>IF(ISBLANK('Rate Calculations'!$R67),"",'Rate Calculations'!$R67)</f>
        <v>0</v>
      </c>
      <c r="Z67" s="47" t="e">
        <f>IF(ISBLANK('Rate Calculations'!$S67),"",'Rate Calculations'!$S67)</f>
        <v>#REF!</v>
      </c>
      <c r="AA67" s="47" t="e">
        <f>IF(ISBLANK('Rate Calculations'!$U67),"",'Rate Calculations'!$T67)</f>
        <v>#REF!</v>
      </c>
      <c r="AB67" t="str">
        <f>IF(ISBLANK('Rate Calculations'!$A67),"",'Rate Calculations'!$A67)</f>
        <v xml:space="preserve"> </v>
      </c>
      <c r="AC67" t="str">
        <f>IF(ISBLANK('Rate Calculations'!$B67),"",'Rate Calculations'!$B67)</f>
        <v xml:space="preserve">  </v>
      </c>
      <c r="AD67" s="44">
        <f>IF(ISBLANK('Rate Calculations'!$U67),"",'Rate Calculations'!$U67)</f>
        <v>0</v>
      </c>
      <c r="AE67" s="44">
        <f>IF(ISBLANK('Rate Calculations'!$U67),"",'Rate Calculations'!$U67)</f>
        <v>0</v>
      </c>
      <c r="AF67" s="44">
        <f>IF(ISBLANK('Rate Calculations'!$U67),"",'Rate Calculations'!$U67)</f>
        <v>0</v>
      </c>
      <c r="AG67" s="101">
        <f>IF(ISBLANK('Rate Calculations'!$U67),"",'Rate Calculations'!$U67)</f>
        <v>0</v>
      </c>
      <c r="AH67" s="101">
        <f>IF(ISBLANK('Rate Calculations'!$U67),"",'Rate Calculations'!$U67)</f>
        <v>0</v>
      </c>
      <c r="AI67" s="44">
        <f>IF(ISBLANK('Rate Calculations'!$U67),"",'Rate Calculations'!$U67)</f>
        <v>0</v>
      </c>
      <c r="AJ67" s="44">
        <f>IF(ISBLANK('Rate Calculations'!$U67),"",'Rate Calculations'!$U67)</f>
        <v>0</v>
      </c>
      <c r="AK67" s="101">
        <f>IF(ISBLANK('Rate Calculations'!$U67),"",'Rate Calculations'!$U67)</f>
        <v>0</v>
      </c>
      <c r="AL67" s="44">
        <f>IF(ISBLANK('Rate Calculations'!$U67),"",'Rate Calculations'!$U67)</f>
        <v>0</v>
      </c>
      <c r="AM67" s="44">
        <f>IF(ISBLANK('Rate Calculations'!$U67),"",'Rate Calculations'!$U67)</f>
        <v>0</v>
      </c>
      <c r="AN67" s="44">
        <f>IF(ISBLANK('Rate Calculations'!$U67),"",'Rate Calculations'!$U67)</f>
        <v>0</v>
      </c>
      <c r="AO67" s="44">
        <f>IF(ISBLANK('Rate Calculations'!$U67),"",'Rate Calculations'!$U67)</f>
        <v>0</v>
      </c>
    </row>
    <row r="68" spans="1:41" ht="14.25">
      <c r="A68" s="346">
        <v>65</v>
      </c>
      <c r="B68" s="42" t="e">
        <f>IF(ISBLANK('Team Roster - Final'!A66),"",'Team Roster - Final'!A66)</f>
        <v>#REF!</v>
      </c>
      <c r="C68" s="42" t="e">
        <f>IF(ISBLANK('Team Roster - Final'!B66),"",'Team Roster - Final'!B66)</f>
        <v>#REF!</v>
      </c>
      <c r="D68" s="42" t="e">
        <f>IF(ISBLANK('Team Roster - Final'!C66),"",'Team Roster - Final'!C66)</f>
        <v>#REF!</v>
      </c>
      <c r="E68" s="42" t="e">
        <f>IF(ISBLANK('Team Roster - Final'!D66),"",'Team Roster - Final'!D66)</f>
        <v>#REF!</v>
      </c>
      <c r="F68" s="43" t="e">
        <f>IF(ISBLANK('Team Roster - Final'!BL66),"",'Team Roster - Final'!BL66)</f>
        <v>#REF!</v>
      </c>
      <c r="G68" s="43" t="e">
        <f>IF(ISBLANK('Team Roster - Final'!BM66),"",'Team Roster - Final'!BM66)</f>
        <v>#REF!</v>
      </c>
      <c r="H68" s="31" t="e">
        <f>IF(ISBLANK('Team Roster - Final'!E66),"",'Team Roster - Final'!E66)</f>
        <v>#REF!</v>
      </c>
      <c r="I68" s="31" t="e">
        <f>IF(ISBLANK('Team Roster - Final'!G66),"",'Team Roster - Final'!G66)</f>
        <v>#REF!</v>
      </c>
      <c r="J68" s="31" t="e">
        <f>IF(ISBLANK('Team Roster - Final'!I66),"",'Team Roster - Final'!I66)</f>
        <v>#REF!</v>
      </c>
      <c r="L68" t="str">
        <f>IF(ISBLANK('Rate Calculations'!$A68),"",'Rate Calculations'!$A68)</f>
        <v xml:space="preserve"> </v>
      </c>
      <c r="M68" t="str">
        <f>IF(ISBLANK('Rate Calculations'!$B68),"",'Rate Calculations'!$B68)</f>
        <v xml:space="preserve">  </v>
      </c>
      <c r="N68" s="44" t="str">
        <f>IF(ISBLANK('Rate Calculations'!$G68),"",'Rate Calculations'!$G68)</f>
        <v/>
      </c>
      <c r="O68" s="45">
        <f>IF(ISBLANK('Rate Calculations'!$H68),"",'Rate Calculations'!$H68)</f>
        <v>1.7500000000000002E-2</v>
      </c>
      <c r="P68" s="44">
        <f>IF(ISBLANK('Rate Calculations'!$I68),"",'Rate Calculations'!$I68)</f>
        <v>0</v>
      </c>
      <c r="Q68" s="45">
        <f>IF(ISBLANK('Rate Calculations'!$J68),"",'Rate Calculations'!$J68)</f>
        <v>3.5000000000000003E-2</v>
      </c>
      <c r="R68" s="44">
        <f>IF(ISBLANK('Rate Calculations'!$K68),"",'Rate Calculations'!$K68)</f>
        <v>0</v>
      </c>
      <c r="S68" s="45">
        <f>IF(ISBLANK('Rate Calculations'!$L68),"",'Rate Calculations'!$L68)</f>
        <v>0</v>
      </c>
      <c r="T68" s="45">
        <f>IF(ISBLANK('Rate Calculations'!$M68),"",'Rate Calculations'!$M68)</f>
        <v>0</v>
      </c>
      <c r="U68" s="24">
        <f>IF(ISBLANK('Rate Calculations'!$N68),"",'Rate Calculations'!$N68)</f>
        <v>0</v>
      </c>
      <c r="V68" s="24">
        <f>IF(ISBLANK('Rate Calculations'!$O68),"",'Rate Calculations'!$O68)</f>
        <v>0</v>
      </c>
      <c r="W68" s="46">
        <f>IF(ISBLANK('Rate Calculations'!$P68),"",'Rate Calculations'!$P68)</f>
        <v>0</v>
      </c>
      <c r="X68" s="24">
        <f>IF(ISBLANK('Rate Calculations'!$Q68),"",'Rate Calculations'!$Q68)</f>
        <v>0</v>
      </c>
      <c r="Y68" s="24">
        <f>IF(ISBLANK('Rate Calculations'!$R68),"",'Rate Calculations'!$R68)</f>
        <v>0</v>
      </c>
      <c r="Z68" s="47" t="e">
        <f>IF(ISBLANK('Rate Calculations'!$S68),"",'Rate Calculations'!$S68)</f>
        <v>#REF!</v>
      </c>
      <c r="AA68" s="47" t="e">
        <f>IF(ISBLANK('Rate Calculations'!$U68),"",'Rate Calculations'!$T68)</f>
        <v>#REF!</v>
      </c>
      <c r="AB68" t="str">
        <f>IF(ISBLANK('Rate Calculations'!$A68),"",'Rate Calculations'!$A68)</f>
        <v xml:space="preserve"> </v>
      </c>
      <c r="AC68" t="str">
        <f>IF(ISBLANK('Rate Calculations'!$B68),"",'Rate Calculations'!$B68)</f>
        <v xml:space="preserve">  </v>
      </c>
      <c r="AD68" s="44">
        <f>IF(ISBLANK('Rate Calculations'!$U68),"",'Rate Calculations'!$U68)</f>
        <v>0</v>
      </c>
      <c r="AE68" s="44">
        <f>IF(ISBLANK('Rate Calculations'!$U68),"",'Rate Calculations'!$U68)</f>
        <v>0</v>
      </c>
      <c r="AF68" s="44">
        <f>IF(ISBLANK('Rate Calculations'!$U68),"",'Rate Calculations'!$U68)</f>
        <v>0</v>
      </c>
      <c r="AG68" s="101">
        <f>IF(ISBLANK('Rate Calculations'!$U68),"",'Rate Calculations'!$U68)</f>
        <v>0</v>
      </c>
      <c r="AH68" s="101">
        <f>IF(ISBLANK('Rate Calculations'!$U68),"",'Rate Calculations'!$U68)</f>
        <v>0</v>
      </c>
      <c r="AI68" s="44">
        <f>IF(ISBLANK('Rate Calculations'!$U68),"",'Rate Calculations'!$U68)</f>
        <v>0</v>
      </c>
      <c r="AJ68" s="44">
        <f>IF(ISBLANK('Rate Calculations'!$U68),"",'Rate Calculations'!$U68)</f>
        <v>0</v>
      </c>
      <c r="AK68" s="101">
        <f>IF(ISBLANK('Rate Calculations'!$U68),"",'Rate Calculations'!$U68)</f>
        <v>0</v>
      </c>
      <c r="AL68" s="44">
        <f>IF(ISBLANK('Rate Calculations'!$U68),"",'Rate Calculations'!$U68)</f>
        <v>0</v>
      </c>
      <c r="AM68" s="44">
        <f>IF(ISBLANK('Rate Calculations'!$U68),"",'Rate Calculations'!$U68)</f>
        <v>0</v>
      </c>
      <c r="AN68" s="44">
        <f>IF(ISBLANK('Rate Calculations'!$U68),"",'Rate Calculations'!$U68)</f>
        <v>0</v>
      </c>
      <c r="AO68" s="44">
        <f>IF(ISBLANK('Rate Calculations'!$U68),"",'Rate Calculations'!$U68)</f>
        <v>0</v>
      </c>
    </row>
    <row r="69" spans="1:41" ht="14.25">
      <c r="A69" s="346">
        <v>66</v>
      </c>
      <c r="B69" s="42" t="e">
        <f>IF(ISBLANK('Team Roster - Final'!A67),"",'Team Roster - Final'!A67)</f>
        <v>#REF!</v>
      </c>
      <c r="C69" s="42" t="e">
        <f>IF(ISBLANK('Team Roster - Final'!B67),"",'Team Roster - Final'!B67)</f>
        <v>#REF!</v>
      </c>
      <c r="D69" s="42" t="e">
        <f>IF(ISBLANK('Team Roster - Final'!C67),"",'Team Roster - Final'!C67)</f>
        <v>#REF!</v>
      </c>
      <c r="E69" s="42" t="e">
        <f>IF(ISBLANK('Team Roster - Final'!D67),"",'Team Roster - Final'!D67)</f>
        <v>#REF!</v>
      </c>
      <c r="F69" s="43" t="e">
        <f>IF(ISBLANK('Team Roster - Final'!BL67),"",'Team Roster - Final'!BL67)</f>
        <v>#REF!</v>
      </c>
      <c r="G69" s="43" t="e">
        <f>IF(ISBLANK('Team Roster - Final'!BM67),"",'Team Roster - Final'!BM67)</f>
        <v>#REF!</v>
      </c>
      <c r="H69" s="31" t="e">
        <f>IF(ISBLANK('Team Roster - Final'!E67),"",'Team Roster - Final'!E67)</f>
        <v>#REF!</v>
      </c>
      <c r="I69" s="31" t="e">
        <f>IF(ISBLANK('Team Roster - Final'!G67),"",'Team Roster - Final'!G67)</f>
        <v>#REF!</v>
      </c>
      <c r="J69" s="31" t="e">
        <f>IF(ISBLANK('Team Roster - Final'!I67),"",'Team Roster - Final'!I67)</f>
        <v>#REF!</v>
      </c>
      <c r="L69" t="str">
        <f>IF(ISBLANK('Rate Calculations'!$A69),"",'Rate Calculations'!$A69)</f>
        <v xml:space="preserve"> </v>
      </c>
      <c r="M69" t="str">
        <f>IF(ISBLANK('Rate Calculations'!$B69),"",'Rate Calculations'!$B69)</f>
        <v xml:space="preserve">  </v>
      </c>
      <c r="N69" s="44" t="str">
        <f>IF(ISBLANK('Rate Calculations'!$G69),"",'Rate Calculations'!$G69)</f>
        <v/>
      </c>
      <c r="O69" s="45">
        <f>IF(ISBLANK('Rate Calculations'!$H69),"",'Rate Calculations'!$H69)</f>
        <v>1.7500000000000002E-2</v>
      </c>
      <c r="P69" s="44">
        <f>IF(ISBLANK('Rate Calculations'!$I69),"",'Rate Calculations'!$I69)</f>
        <v>0</v>
      </c>
      <c r="Q69" s="45">
        <f>IF(ISBLANK('Rate Calculations'!$J69),"",'Rate Calculations'!$J69)</f>
        <v>3.5000000000000003E-2</v>
      </c>
      <c r="R69" s="44">
        <f>IF(ISBLANK('Rate Calculations'!$K69),"",'Rate Calculations'!$K69)</f>
        <v>0</v>
      </c>
      <c r="S69" s="45">
        <f>IF(ISBLANK('Rate Calculations'!$L69),"",'Rate Calculations'!$L69)</f>
        <v>0</v>
      </c>
      <c r="T69" s="45">
        <f>IF(ISBLANK('Rate Calculations'!$M69),"",'Rate Calculations'!$M69)</f>
        <v>0</v>
      </c>
      <c r="U69" s="24">
        <f>IF(ISBLANK('Rate Calculations'!$N69),"",'Rate Calculations'!$N69)</f>
        <v>0</v>
      </c>
      <c r="V69" s="24">
        <f>IF(ISBLANK('Rate Calculations'!$O69),"",'Rate Calculations'!$O69)</f>
        <v>0</v>
      </c>
      <c r="W69" s="46">
        <f>IF(ISBLANK('Rate Calculations'!$P69),"",'Rate Calculations'!$P69)</f>
        <v>0</v>
      </c>
      <c r="X69" s="24">
        <f>IF(ISBLANK('Rate Calculations'!$Q69),"",'Rate Calculations'!$Q69)</f>
        <v>0</v>
      </c>
      <c r="Y69" s="24">
        <f>IF(ISBLANK('Rate Calculations'!$R69),"",'Rate Calculations'!$R69)</f>
        <v>0</v>
      </c>
      <c r="Z69" s="47" t="e">
        <f>IF(ISBLANK('Rate Calculations'!$S69),"",'Rate Calculations'!$S69)</f>
        <v>#REF!</v>
      </c>
      <c r="AA69" s="47" t="e">
        <f>IF(ISBLANK('Rate Calculations'!$U69),"",'Rate Calculations'!$T69)</f>
        <v>#REF!</v>
      </c>
      <c r="AB69" t="str">
        <f>IF(ISBLANK('Rate Calculations'!$A69),"",'Rate Calculations'!$A69)</f>
        <v xml:space="preserve"> </v>
      </c>
      <c r="AC69" t="str">
        <f>IF(ISBLANK('Rate Calculations'!$B69),"",'Rate Calculations'!$B69)</f>
        <v xml:space="preserve">  </v>
      </c>
      <c r="AD69" s="44">
        <f>IF(ISBLANK('Rate Calculations'!$U69),"",'Rate Calculations'!$U69)</f>
        <v>0</v>
      </c>
      <c r="AE69" s="44">
        <f>IF(ISBLANK('Rate Calculations'!$U69),"",'Rate Calculations'!$U69)</f>
        <v>0</v>
      </c>
      <c r="AF69" s="44">
        <f>IF(ISBLANK('Rate Calculations'!$U69),"",'Rate Calculations'!$U69)</f>
        <v>0</v>
      </c>
      <c r="AG69" s="101">
        <f>IF(ISBLANK('Rate Calculations'!$U69),"",'Rate Calculations'!$U69)</f>
        <v>0</v>
      </c>
      <c r="AH69" s="101">
        <f>IF(ISBLANK('Rate Calculations'!$U69),"",'Rate Calculations'!$U69)</f>
        <v>0</v>
      </c>
      <c r="AI69" s="44">
        <f>IF(ISBLANK('Rate Calculations'!$U69),"",'Rate Calculations'!$U69)</f>
        <v>0</v>
      </c>
      <c r="AJ69" s="44">
        <f>IF(ISBLANK('Rate Calculations'!$U69),"",'Rate Calculations'!$U69)</f>
        <v>0</v>
      </c>
      <c r="AK69" s="101">
        <f>IF(ISBLANK('Rate Calculations'!$U69),"",'Rate Calculations'!$U69)</f>
        <v>0</v>
      </c>
      <c r="AL69" s="44">
        <f>IF(ISBLANK('Rate Calculations'!$U69),"",'Rate Calculations'!$U69)</f>
        <v>0</v>
      </c>
      <c r="AM69" s="44">
        <f>IF(ISBLANK('Rate Calculations'!$U69),"",'Rate Calculations'!$U69)</f>
        <v>0</v>
      </c>
      <c r="AN69" s="44">
        <f>IF(ISBLANK('Rate Calculations'!$U69),"",'Rate Calculations'!$U69)</f>
        <v>0</v>
      </c>
      <c r="AO69" s="44">
        <f>IF(ISBLANK('Rate Calculations'!$U69),"",'Rate Calculations'!$U69)</f>
        <v>0</v>
      </c>
    </row>
    <row r="70" spans="1:41" ht="14.25">
      <c r="A70" s="346">
        <v>67</v>
      </c>
      <c r="B70" s="42" t="e">
        <f>IF(ISBLANK('Team Roster - Final'!A68),"",'Team Roster - Final'!A68)</f>
        <v>#REF!</v>
      </c>
      <c r="C70" s="42" t="e">
        <f>IF(ISBLANK('Team Roster - Final'!B68),"",'Team Roster - Final'!B68)</f>
        <v>#REF!</v>
      </c>
      <c r="D70" s="42" t="e">
        <f>IF(ISBLANK('Team Roster - Final'!C68),"",'Team Roster - Final'!C68)</f>
        <v>#REF!</v>
      </c>
      <c r="E70" s="42" t="e">
        <f>IF(ISBLANK('Team Roster - Final'!D68),"",'Team Roster - Final'!D68)</f>
        <v>#REF!</v>
      </c>
      <c r="F70" s="43" t="e">
        <f>IF(ISBLANK('Team Roster - Final'!BL68),"",'Team Roster - Final'!BL68)</f>
        <v>#REF!</v>
      </c>
      <c r="G70" s="43" t="e">
        <f>IF(ISBLANK('Team Roster - Final'!BM68),"",'Team Roster - Final'!BM68)</f>
        <v>#REF!</v>
      </c>
      <c r="H70" s="31" t="e">
        <f>IF(ISBLANK('Team Roster - Final'!E68),"",'Team Roster - Final'!E68)</f>
        <v>#REF!</v>
      </c>
      <c r="I70" s="31" t="e">
        <f>IF(ISBLANK('Team Roster - Final'!G68),"",'Team Roster - Final'!G68)</f>
        <v>#REF!</v>
      </c>
      <c r="J70" s="31" t="e">
        <f>IF(ISBLANK('Team Roster - Final'!I68),"",'Team Roster - Final'!I68)</f>
        <v>#REF!</v>
      </c>
      <c r="L70" t="str">
        <f>IF(ISBLANK('Rate Calculations'!$A70),"",'Rate Calculations'!$A70)</f>
        <v xml:space="preserve"> </v>
      </c>
      <c r="M70" t="str">
        <f>IF(ISBLANK('Rate Calculations'!$B70),"",'Rate Calculations'!$B70)</f>
        <v xml:space="preserve">  </v>
      </c>
      <c r="N70" s="44" t="str">
        <f>IF(ISBLANK('Rate Calculations'!$G70),"",'Rate Calculations'!$G70)</f>
        <v/>
      </c>
      <c r="O70" s="45">
        <f>IF(ISBLANK('Rate Calculations'!$H70),"",'Rate Calculations'!$H70)</f>
        <v>1.7500000000000002E-2</v>
      </c>
      <c r="P70" s="44">
        <f>IF(ISBLANK('Rate Calculations'!$I70),"",'Rate Calculations'!$I70)</f>
        <v>0</v>
      </c>
      <c r="Q70" s="45">
        <f>IF(ISBLANK('Rate Calculations'!$J70),"",'Rate Calculations'!$J70)</f>
        <v>3.5000000000000003E-2</v>
      </c>
      <c r="R70" s="44">
        <f>IF(ISBLANK('Rate Calculations'!$K70),"",'Rate Calculations'!$K70)</f>
        <v>0</v>
      </c>
      <c r="S70" s="45">
        <f>IF(ISBLANK('Rate Calculations'!$L70),"",'Rate Calculations'!$L70)</f>
        <v>0</v>
      </c>
      <c r="T70" s="45">
        <f>IF(ISBLANK('Rate Calculations'!$M70),"",'Rate Calculations'!$M70)</f>
        <v>0</v>
      </c>
      <c r="U70" s="24">
        <f>IF(ISBLANK('Rate Calculations'!$N70),"",'Rate Calculations'!$N70)</f>
        <v>0</v>
      </c>
      <c r="V70" s="24">
        <f>IF(ISBLANK('Rate Calculations'!$O70),"",'Rate Calculations'!$O70)</f>
        <v>0</v>
      </c>
      <c r="W70" s="46">
        <f>IF(ISBLANK('Rate Calculations'!$P70),"",'Rate Calculations'!$P70)</f>
        <v>0</v>
      </c>
      <c r="X70" s="24">
        <f>IF(ISBLANK('Rate Calculations'!$Q70),"",'Rate Calculations'!$Q70)</f>
        <v>0</v>
      </c>
      <c r="Y70" s="24">
        <f>IF(ISBLANK('Rate Calculations'!$R70),"",'Rate Calculations'!$R70)</f>
        <v>0</v>
      </c>
      <c r="Z70" s="47" t="e">
        <f>IF(ISBLANK('Rate Calculations'!$S70),"",'Rate Calculations'!$S70)</f>
        <v>#REF!</v>
      </c>
      <c r="AA70" s="47" t="e">
        <f>IF(ISBLANK('Rate Calculations'!$U70),"",'Rate Calculations'!$T70)</f>
        <v>#REF!</v>
      </c>
      <c r="AB70" t="str">
        <f>IF(ISBLANK('Rate Calculations'!$A70),"",'Rate Calculations'!$A70)</f>
        <v xml:space="preserve"> </v>
      </c>
      <c r="AC70" t="str">
        <f>IF(ISBLANK('Rate Calculations'!$B70),"",'Rate Calculations'!$B70)</f>
        <v xml:space="preserve">  </v>
      </c>
      <c r="AD70" s="44">
        <f>IF(ISBLANK('Rate Calculations'!$U70),"",'Rate Calculations'!$U70)</f>
        <v>0</v>
      </c>
      <c r="AE70" s="44">
        <f>IF(ISBLANK('Rate Calculations'!$U70),"",'Rate Calculations'!$U70)</f>
        <v>0</v>
      </c>
      <c r="AF70" s="44">
        <f>IF(ISBLANK('Rate Calculations'!$U70),"",'Rate Calculations'!$U70)</f>
        <v>0</v>
      </c>
      <c r="AG70" s="101">
        <f>IF(ISBLANK('Rate Calculations'!$U70),"",'Rate Calculations'!$U70)</f>
        <v>0</v>
      </c>
      <c r="AH70" s="101">
        <f>IF(ISBLANK('Rate Calculations'!$U70),"",'Rate Calculations'!$U70)</f>
        <v>0</v>
      </c>
      <c r="AI70" s="44">
        <f>IF(ISBLANK('Rate Calculations'!$U70),"",'Rate Calculations'!$U70)</f>
        <v>0</v>
      </c>
      <c r="AJ70" s="44">
        <f>IF(ISBLANK('Rate Calculations'!$U70),"",'Rate Calculations'!$U70)</f>
        <v>0</v>
      </c>
      <c r="AK70" s="101">
        <f>IF(ISBLANK('Rate Calculations'!$U70),"",'Rate Calculations'!$U70)</f>
        <v>0</v>
      </c>
      <c r="AL70" s="44">
        <f>IF(ISBLANK('Rate Calculations'!$U70),"",'Rate Calculations'!$U70)</f>
        <v>0</v>
      </c>
      <c r="AM70" s="44">
        <f>IF(ISBLANK('Rate Calculations'!$U70),"",'Rate Calculations'!$U70)</f>
        <v>0</v>
      </c>
      <c r="AN70" s="44">
        <f>IF(ISBLANK('Rate Calculations'!$U70),"",'Rate Calculations'!$U70)</f>
        <v>0</v>
      </c>
      <c r="AO70" s="44">
        <f>IF(ISBLANK('Rate Calculations'!$U70),"",'Rate Calculations'!$U70)</f>
        <v>0</v>
      </c>
    </row>
    <row r="71" spans="1:41" ht="14.25">
      <c r="A71" s="346">
        <v>68</v>
      </c>
      <c r="B71" s="42" t="e">
        <f>IF(ISBLANK('Team Roster - Final'!A69),"",'Team Roster - Final'!A69)</f>
        <v>#REF!</v>
      </c>
      <c r="C71" s="42" t="e">
        <f>IF(ISBLANK('Team Roster - Final'!B69),"",'Team Roster - Final'!B69)</f>
        <v>#REF!</v>
      </c>
      <c r="D71" s="42" t="e">
        <f>IF(ISBLANK('Team Roster - Final'!C69),"",'Team Roster - Final'!C69)</f>
        <v>#REF!</v>
      </c>
      <c r="E71" s="42" t="e">
        <f>IF(ISBLANK('Team Roster - Final'!D69),"",'Team Roster - Final'!D69)</f>
        <v>#REF!</v>
      </c>
      <c r="F71" s="43" t="e">
        <f>IF(ISBLANK('Team Roster - Final'!BL69),"",'Team Roster - Final'!BL69)</f>
        <v>#REF!</v>
      </c>
      <c r="G71" s="43" t="e">
        <f>IF(ISBLANK('Team Roster - Final'!BM69),"",'Team Roster - Final'!BM69)</f>
        <v>#REF!</v>
      </c>
      <c r="H71" s="31" t="e">
        <f>IF(ISBLANK('Team Roster - Final'!E69),"",'Team Roster - Final'!E69)</f>
        <v>#REF!</v>
      </c>
      <c r="I71" s="31" t="e">
        <f>IF(ISBLANK('Team Roster - Final'!G69),"",'Team Roster - Final'!G69)</f>
        <v>#REF!</v>
      </c>
      <c r="J71" s="31" t="e">
        <f>IF(ISBLANK('Team Roster - Final'!I69),"",'Team Roster - Final'!I69)</f>
        <v>#REF!</v>
      </c>
      <c r="L71" t="str">
        <f>IF(ISBLANK('Rate Calculations'!$A71),"",'Rate Calculations'!$A71)</f>
        <v xml:space="preserve"> </v>
      </c>
      <c r="M71" t="str">
        <f>IF(ISBLANK('Rate Calculations'!$B71),"",'Rate Calculations'!$B71)</f>
        <v xml:space="preserve">  </v>
      </c>
      <c r="N71" s="44" t="str">
        <f>IF(ISBLANK('Rate Calculations'!$G71),"",'Rate Calculations'!$G71)</f>
        <v/>
      </c>
      <c r="O71" s="45">
        <f>IF(ISBLANK('Rate Calculations'!$H71),"",'Rate Calculations'!$H71)</f>
        <v>1.7500000000000002E-2</v>
      </c>
      <c r="P71" s="44">
        <f>IF(ISBLANK('Rate Calculations'!$I71),"",'Rate Calculations'!$I71)</f>
        <v>0</v>
      </c>
      <c r="Q71" s="45">
        <f>IF(ISBLANK('Rate Calculations'!$J71),"",'Rate Calculations'!$J71)</f>
        <v>3.5000000000000003E-2</v>
      </c>
      <c r="R71" s="44">
        <f>IF(ISBLANK('Rate Calculations'!$K71),"",'Rate Calculations'!$K71)</f>
        <v>0</v>
      </c>
      <c r="S71" s="45">
        <f>IF(ISBLANK('Rate Calculations'!$L71),"",'Rate Calculations'!$L71)</f>
        <v>0</v>
      </c>
      <c r="T71" s="45">
        <f>IF(ISBLANK('Rate Calculations'!$M71),"",'Rate Calculations'!$M71)</f>
        <v>0</v>
      </c>
      <c r="U71" s="24">
        <f>IF(ISBLANK('Rate Calculations'!$N71),"",'Rate Calculations'!$N71)</f>
        <v>0</v>
      </c>
      <c r="V71" s="24">
        <f>IF(ISBLANK('Rate Calculations'!$O71),"",'Rate Calculations'!$O71)</f>
        <v>0</v>
      </c>
      <c r="W71" s="46">
        <f>IF(ISBLANK('Rate Calculations'!$P71),"",'Rate Calculations'!$P71)</f>
        <v>0</v>
      </c>
      <c r="X71" s="24">
        <f>IF(ISBLANK('Rate Calculations'!$Q71),"",'Rate Calculations'!$Q71)</f>
        <v>0</v>
      </c>
      <c r="Y71" s="24">
        <f>IF(ISBLANK('Rate Calculations'!$R71),"",'Rate Calculations'!$R71)</f>
        <v>0</v>
      </c>
      <c r="Z71" s="47" t="e">
        <f>IF(ISBLANK('Rate Calculations'!$S71),"",'Rate Calculations'!$S71)</f>
        <v>#REF!</v>
      </c>
      <c r="AA71" s="47" t="e">
        <f>IF(ISBLANK('Rate Calculations'!$U71),"",'Rate Calculations'!$T71)</f>
        <v>#REF!</v>
      </c>
      <c r="AB71" t="str">
        <f>IF(ISBLANK('Rate Calculations'!$A71),"",'Rate Calculations'!$A71)</f>
        <v xml:space="preserve"> </v>
      </c>
      <c r="AC71" t="str">
        <f>IF(ISBLANK('Rate Calculations'!$B71),"",'Rate Calculations'!$B71)</f>
        <v xml:space="preserve">  </v>
      </c>
      <c r="AD71" s="44">
        <f>IF(ISBLANK('Rate Calculations'!$U71),"",'Rate Calculations'!$U71)</f>
        <v>0</v>
      </c>
      <c r="AE71" s="44">
        <f>IF(ISBLANK('Rate Calculations'!$U71),"",'Rate Calculations'!$U71)</f>
        <v>0</v>
      </c>
      <c r="AF71" s="44">
        <f>IF(ISBLANK('Rate Calculations'!$U71),"",'Rate Calculations'!$U71)</f>
        <v>0</v>
      </c>
      <c r="AG71" s="101">
        <f>IF(ISBLANK('Rate Calculations'!$U71),"",'Rate Calculations'!$U71)</f>
        <v>0</v>
      </c>
      <c r="AH71" s="101">
        <f>IF(ISBLANK('Rate Calculations'!$U71),"",'Rate Calculations'!$U71)</f>
        <v>0</v>
      </c>
      <c r="AI71" s="44">
        <f>IF(ISBLANK('Rate Calculations'!$U71),"",'Rate Calculations'!$U71)</f>
        <v>0</v>
      </c>
      <c r="AJ71" s="44">
        <f>IF(ISBLANK('Rate Calculations'!$U71),"",'Rate Calculations'!$U71)</f>
        <v>0</v>
      </c>
      <c r="AK71" s="101">
        <f>IF(ISBLANK('Rate Calculations'!$U71),"",'Rate Calculations'!$U71)</f>
        <v>0</v>
      </c>
      <c r="AL71" s="44">
        <f>IF(ISBLANK('Rate Calculations'!$U71),"",'Rate Calculations'!$U71)</f>
        <v>0</v>
      </c>
      <c r="AM71" s="44">
        <f>IF(ISBLANK('Rate Calculations'!$U71),"",'Rate Calculations'!$U71)</f>
        <v>0</v>
      </c>
      <c r="AN71" s="44">
        <f>IF(ISBLANK('Rate Calculations'!$U71),"",'Rate Calculations'!$U71)</f>
        <v>0</v>
      </c>
      <c r="AO71" s="44">
        <f>IF(ISBLANK('Rate Calculations'!$U71),"",'Rate Calculations'!$U71)</f>
        <v>0</v>
      </c>
    </row>
    <row r="72" spans="1:41" ht="14.25">
      <c r="A72" s="346">
        <v>69</v>
      </c>
      <c r="B72" s="42" t="e">
        <f>IF(ISBLANK('Team Roster - Final'!A70),"",'Team Roster - Final'!A70)</f>
        <v>#REF!</v>
      </c>
      <c r="C72" s="42" t="e">
        <f>IF(ISBLANK('Team Roster - Final'!B70),"",'Team Roster - Final'!B70)</f>
        <v>#REF!</v>
      </c>
      <c r="D72" s="42" t="e">
        <f>IF(ISBLANK('Team Roster - Final'!C70),"",'Team Roster - Final'!C70)</f>
        <v>#REF!</v>
      </c>
      <c r="E72" s="42" t="e">
        <f>IF(ISBLANK('Team Roster - Final'!D70),"",'Team Roster - Final'!D70)</f>
        <v>#REF!</v>
      </c>
      <c r="F72" s="43" t="e">
        <f>IF(ISBLANK('Team Roster - Final'!BL70),"",'Team Roster - Final'!BL70)</f>
        <v>#REF!</v>
      </c>
      <c r="G72" s="43" t="e">
        <f>IF(ISBLANK('Team Roster - Final'!BM70),"",'Team Roster - Final'!BM70)</f>
        <v>#REF!</v>
      </c>
      <c r="H72" s="31" t="e">
        <f>IF(ISBLANK('Team Roster - Final'!E70),"",'Team Roster - Final'!E70)</f>
        <v>#REF!</v>
      </c>
      <c r="I72" s="31" t="e">
        <f>IF(ISBLANK('Team Roster - Final'!G70),"",'Team Roster - Final'!G70)</f>
        <v>#REF!</v>
      </c>
      <c r="J72" s="31" t="e">
        <f>IF(ISBLANK('Team Roster - Final'!I70),"",'Team Roster - Final'!I70)</f>
        <v>#REF!</v>
      </c>
      <c r="L72" t="str">
        <f>IF(ISBLANK('Rate Calculations'!$A72),"",'Rate Calculations'!$A72)</f>
        <v xml:space="preserve"> </v>
      </c>
      <c r="M72" t="str">
        <f>IF(ISBLANK('Rate Calculations'!$B72),"",'Rate Calculations'!$B72)</f>
        <v xml:space="preserve">  </v>
      </c>
      <c r="N72" s="44" t="str">
        <f>IF(ISBLANK('Rate Calculations'!$G72),"",'Rate Calculations'!$G72)</f>
        <v/>
      </c>
      <c r="O72" s="45">
        <f>IF(ISBLANK('Rate Calculations'!$H72),"",'Rate Calculations'!$H72)</f>
        <v>1.7500000000000002E-2</v>
      </c>
      <c r="P72" s="44">
        <f>IF(ISBLANK('Rate Calculations'!$I72),"",'Rate Calculations'!$I72)</f>
        <v>0</v>
      </c>
      <c r="Q72" s="45">
        <f>IF(ISBLANK('Rate Calculations'!$J72),"",'Rate Calculations'!$J72)</f>
        <v>3.5000000000000003E-2</v>
      </c>
      <c r="R72" s="44">
        <f>IF(ISBLANK('Rate Calculations'!$K72),"",'Rate Calculations'!$K72)</f>
        <v>0</v>
      </c>
      <c r="S72" s="45">
        <f>IF(ISBLANK('Rate Calculations'!$L72),"",'Rate Calculations'!$L72)</f>
        <v>0</v>
      </c>
      <c r="T72" s="45">
        <f>IF(ISBLANK('Rate Calculations'!$M72),"",'Rate Calculations'!$M72)</f>
        <v>0</v>
      </c>
      <c r="U72" s="24">
        <f>IF(ISBLANK('Rate Calculations'!$N72),"",'Rate Calculations'!$N72)</f>
        <v>0</v>
      </c>
      <c r="V72" s="24">
        <f>IF(ISBLANK('Rate Calculations'!$O72),"",'Rate Calculations'!$O72)</f>
        <v>0</v>
      </c>
      <c r="W72" s="46">
        <f>IF(ISBLANK('Rate Calculations'!$P72),"",'Rate Calculations'!$P72)</f>
        <v>0</v>
      </c>
      <c r="X72" s="24">
        <f>IF(ISBLANK('Rate Calculations'!$Q72),"",'Rate Calculations'!$Q72)</f>
        <v>0</v>
      </c>
      <c r="Y72" s="24">
        <f>IF(ISBLANK('Rate Calculations'!$R72),"",'Rate Calculations'!$R72)</f>
        <v>0</v>
      </c>
      <c r="Z72" s="47" t="e">
        <f>IF(ISBLANK('Rate Calculations'!$S72),"",'Rate Calculations'!$S72)</f>
        <v>#REF!</v>
      </c>
      <c r="AA72" s="47" t="e">
        <f>IF(ISBLANK('Rate Calculations'!$U72),"",'Rate Calculations'!$T72)</f>
        <v>#REF!</v>
      </c>
      <c r="AB72" t="str">
        <f>IF(ISBLANK('Rate Calculations'!$A72),"",'Rate Calculations'!$A72)</f>
        <v xml:space="preserve"> </v>
      </c>
      <c r="AC72" t="str">
        <f>IF(ISBLANK('Rate Calculations'!$B72),"",'Rate Calculations'!$B72)</f>
        <v xml:space="preserve">  </v>
      </c>
      <c r="AD72" s="44">
        <f>IF(ISBLANK('Rate Calculations'!$U72),"",'Rate Calculations'!$U72)</f>
        <v>0</v>
      </c>
      <c r="AE72" s="44">
        <f>IF(ISBLANK('Rate Calculations'!$U72),"",'Rate Calculations'!$U72)</f>
        <v>0</v>
      </c>
      <c r="AF72" s="44">
        <f>IF(ISBLANK('Rate Calculations'!$U72),"",'Rate Calculations'!$U72)</f>
        <v>0</v>
      </c>
      <c r="AG72" s="101">
        <f>IF(ISBLANK('Rate Calculations'!$U72),"",'Rate Calculations'!$U72)</f>
        <v>0</v>
      </c>
      <c r="AH72" s="101">
        <f>IF(ISBLANK('Rate Calculations'!$U72),"",'Rate Calculations'!$U72)</f>
        <v>0</v>
      </c>
      <c r="AI72" s="44">
        <f>IF(ISBLANK('Rate Calculations'!$U72),"",'Rate Calculations'!$U72)</f>
        <v>0</v>
      </c>
      <c r="AJ72" s="44">
        <f>IF(ISBLANK('Rate Calculations'!$U72),"",'Rate Calculations'!$U72)</f>
        <v>0</v>
      </c>
      <c r="AK72" s="101">
        <f>IF(ISBLANK('Rate Calculations'!$U72),"",'Rate Calculations'!$U72)</f>
        <v>0</v>
      </c>
      <c r="AL72" s="44">
        <f>IF(ISBLANK('Rate Calculations'!$U72),"",'Rate Calculations'!$U72)</f>
        <v>0</v>
      </c>
      <c r="AM72" s="44">
        <f>IF(ISBLANK('Rate Calculations'!$U72),"",'Rate Calculations'!$U72)</f>
        <v>0</v>
      </c>
      <c r="AN72" s="44">
        <f>IF(ISBLANK('Rate Calculations'!$U72),"",'Rate Calculations'!$U72)</f>
        <v>0</v>
      </c>
      <c r="AO72" s="44">
        <f>IF(ISBLANK('Rate Calculations'!$U72),"",'Rate Calculations'!$U72)</f>
        <v>0</v>
      </c>
    </row>
    <row r="73" spans="1:41" ht="14.25">
      <c r="A73" s="346">
        <v>70</v>
      </c>
      <c r="B73" s="42" t="e">
        <f>IF(ISBLANK('Team Roster - Final'!A71),"",'Team Roster - Final'!A71)</f>
        <v>#REF!</v>
      </c>
      <c r="C73" s="42" t="e">
        <f>IF(ISBLANK('Team Roster - Final'!B71),"",'Team Roster - Final'!B71)</f>
        <v>#REF!</v>
      </c>
      <c r="D73" s="42" t="e">
        <f>IF(ISBLANK('Team Roster - Final'!C71),"",'Team Roster - Final'!C71)</f>
        <v>#REF!</v>
      </c>
      <c r="E73" s="42" t="e">
        <f>IF(ISBLANK('Team Roster - Final'!D71),"",'Team Roster - Final'!D71)</f>
        <v>#REF!</v>
      </c>
      <c r="F73" s="43" t="e">
        <f>IF(ISBLANK('Team Roster - Final'!BL71),"",'Team Roster - Final'!BL71)</f>
        <v>#REF!</v>
      </c>
      <c r="G73" s="43" t="e">
        <f>IF(ISBLANK('Team Roster - Final'!BM71),"",'Team Roster - Final'!BM71)</f>
        <v>#REF!</v>
      </c>
      <c r="H73" s="31" t="e">
        <f>IF(ISBLANK('Team Roster - Final'!E71),"",'Team Roster - Final'!E71)</f>
        <v>#REF!</v>
      </c>
      <c r="I73" s="31" t="e">
        <f>IF(ISBLANK('Team Roster - Final'!G71),"",'Team Roster - Final'!G71)</f>
        <v>#REF!</v>
      </c>
      <c r="J73" s="31" t="e">
        <f>IF(ISBLANK('Team Roster - Final'!I71),"",'Team Roster - Final'!I71)</f>
        <v>#REF!</v>
      </c>
      <c r="L73" t="str">
        <f>IF(ISBLANK('Rate Calculations'!$A73),"",'Rate Calculations'!$A73)</f>
        <v xml:space="preserve"> </v>
      </c>
      <c r="M73" t="str">
        <f>IF(ISBLANK('Rate Calculations'!$B73),"",'Rate Calculations'!$B73)</f>
        <v xml:space="preserve">  </v>
      </c>
      <c r="N73" s="44" t="str">
        <f>IF(ISBLANK('Rate Calculations'!$G73),"",'Rate Calculations'!$G73)</f>
        <v/>
      </c>
      <c r="O73" s="45">
        <f>IF(ISBLANK('Rate Calculations'!$H73),"",'Rate Calculations'!$H73)</f>
        <v>1.7500000000000002E-2</v>
      </c>
      <c r="P73" s="44">
        <f>IF(ISBLANK('Rate Calculations'!$I73),"",'Rate Calculations'!$I73)</f>
        <v>0</v>
      </c>
      <c r="Q73" s="45">
        <f>IF(ISBLANK('Rate Calculations'!$J73),"",'Rate Calculations'!$J73)</f>
        <v>3.5000000000000003E-2</v>
      </c>
      <c r="R73" s="44">
        <f>IF(ISBLANK('Rate Calculations'!$K73),"",'Rate Calculations'!$K73)</f>
        <v>0</v>
      </c>
      <c r="S73" s="45">
        <f>IF(ISBLANK('Rate Calculations'!$L73),"",'Rate Calculations'!$L73)</f>
        <v>0</v>
      </c>
      <c r="T73" s="45">
        <f>IF(ISBLANK('Rate Calculations'!$M73),"",'Rate Calculations'!$M73)</f>
        <v>0</v>
      </c>
      <c r="U73" s="24">
        <f>IF(ISBLANK('Rate Calculations'!$N73),"",'Rate Calculations'!$N73)</f>
        <v>0</v>
      </c>
      <c r="V73" s="24">
        <f>IF(ISBLANK('Rate Calculations'!$O73),"",'Rate Calculations'!$O73)</f>
        <v>0</v>
      </c>
      <c r="W73" s="46">
        <f>IF(ISBLANK('Rate Calculations'!$P73),"",'Rate Calculations'!$P73)</f>
        <v>0</v>
      </c>
      <c r="X73" s="24">
        <f>IF(ISBLANK('Rate Calculations'!$Q73),"",'Rate Calculations'!$Q73)</f>
        <v>0</v>
      </c>
      <c r="Y73" s="24">
        <f>IF(ISBLANK('Rate Calculations'!$R73),"",'Rate Calculations'!$R73)</f>
        <v>0</v>
      </c>
      <c r="Z73" s="47" t="e">
        <f>IF(ISBLANK('Rate Calculations'!$S73),"",'Rate Calculations'!$S73)</f>
        <v>#REF!</v>
      </c>
      <c r="AA73" s="47" t="e">
        <f>IF(ISBLANK('Rate Calculations'!$U73),"",'Rate Calculations'!$T73)</f>
        <v>#REF!</v>
      </c>
      <c r="AB73" t="str">
        <f>IF(ISBLANK('Rate Calculations'!$A73),"",'Rate Calculations'!$A73)</f>
        <v xml:space="preserve"> </v>
      </c>
      <c r="AC73" t="str">
        <f>IF(ISBLANK('Rate Calculations'!$B73),"",'Rate Calculations'!$B73)</f>
        <v xml:space="preserve">  </v>
      </c>
      <c r="AD73" s="44">
        <f>IF(ISBLANK('Rate Calculations'!$U73),"",'Rate Calculations'!$U73)</f>
        <v>0</v>
      </c>
      <c r="AE73" s="44">
        <f>IF(ISBLANK('Rate Calculations'!$U73),"",'Rate Calculations'!$U73)</f>
        <v>0</v>
      </c>
      <c r="AF73" s="44">
        <f>IF(ISBLANK('Rate Calculations'!$U73),"",'Rate Calculations'!$U73)</f>
        <v>0</v>
      </c>
      <c r="AG73" s="101">
        <f>IF(ISBLANK('Rate Calculations'!$U73),"",'Rate Calculations'!$U73)</f>
        <v>0</v>
      </c>
      <c r="AH73" s="101">
        <f>IF(ISBLANK('Rate Calculations'!$U73),"",'Rate Calculations'!$U73)</f>
        <v>0</v>
      </c>
      <c r="AI73" s="44">
        <f>IF(ISBLANK('Rate Calculations'!$U73),"",'Rate Calculations'!$U73)</f>
        <v>0</v>
      </c>
      <c r="AJ73" s="44">
        <f>IF(ISBLANK('Rate Calculations'!$U73),"",'Rate Calculations'!$U73)</f>
        <v>0</v>
      </c>
      <c r="AK73" s="101">
        <f>IF(ISBLANK('Rate Calculations'!$U73),"",'Rate Calculations'!$U73)</f>
        <v>0</v>
      </c>
      <c r="AL73" s="44">
        <f>IF(ISBLANK('Rate Calculations'!$U73),"",'Rate Calculations'!$U73)</f>
        <v>0</v>
      </c>
      <c r="AM73" s="44">
        <f>IF(ISBLANK('Rate Calculations'!$U73),"",'Rate Calculations'!$U73)</f>
        <v>0</v>
      </c>
      <c r="AN73" s="44">
        <f>IF(ISBLANK('Rate Calculations'!$U73),"",'Rate Calculations'!$U73)</f>
        <v>0</v>
      </c>
      <c r="AO73" s="44">
        <f>IF(ISBLANK('Rate Calculations'!$U73),"",'Rate Calculations'!$U73)</f>
        <v>0</v>
      </c>
    </row>
    <row r="74" spans="1:41" ht="14.25">
      <c r="A74" s="346">
        <v>71</v>
      </c>
      <c r="B74" s="42" t="e">
        <f>IF(ISBLANK('Team Roster - Final'!A72),"",'Team Roster - Final'!A72)</f>
        <v>#REF!</v>
      </c>
      <c r="C74" s="42" t="e">
        <f>IF(ISBLANK('Team Roster - Final'!B72),"",'Team Roster - Final'!B72)</f>
        <v>#REF!</v>
      </c>
      <c r="D74" s="42" t="e">
        <f>IF(ISBLANK('Team Roster - Final'!C72),"",'Team Roster - Final'!C72)</f>
        <v>#REF!</v>
      </c>
      <c r="E74" s="42" t="e">
        <f>IF(ISBLANK('Team Roster - Final'!D72),"",'Team Roster - Final'!D72)</f>
        <v>#REF!</v>
      </c>
      <c r="F74" s="43" t="e">
        <f>IF(ISBLANK('Team Roster - Final'!BL72),"",'Team Roster - Final'!BL72)</f>
        <v>#REF!</v>
      </c>
      <c r="G74" s="43" t="e">
        <f>IF(ISBLANK('Team Roster - Final'!BM72),"",'Team Roster - Final'!BM72)</f>
        <v>#REF!</v>
      </c>
      <c r="H74" s="31" t="e">
        <f>IF(ISBLANK('Team Roster - Final'!E72),"",'Team Roster - Final'!E72)</f>
        <v>#REF!</v>
      </c>
      <c r="I74" s="31" t="e">
        <f>IF(ISBLANK('Team Roster - Final'!G72),"",'Team Roster - Final'!G72)</f>
        <v>#REF!</v>
      </c>
      <c r="J74" s="31" t="e">
        <f>IF(ISBLANK('Team Roster - Final'!I72),"",'Team Roster - Final'!I72)</f>
        <v>#REF!</v>
      </c>
      <c r="L74" t="str">
        <f>IF(ISBLANK('Rate Calculations'!$A74),"",'Rate Calculations'!$A74)</f>
        <v xml:space="preserve"> </v>
      </c>
      <c r="M74" t="str">
        <f>IF(ISBLANK('Rate Calculations'!$B74),"",'Rate Calculations'!$B74)</f>
        <v xml:space="preserve">  </v>
      </c>
      <c r="N74" s="44" t="str">
        <f>IF(ISBLANK('Rate Calculations'!$G74),"",'Rate Calculations'!$G74)</f>
        <v/>
      </c>
      <c r="O74" s="45">
        <f>IF(ISBLANK('Rate Calculations'!$H74),"",'Rate Calculations'!$H74)</f>
        <v>1.7500000000000002E-2</v>
      </c>
      <c r="P74" s="44">
        <f>IF(ISBLANK('Rate Calculations'!$I74),"",'Rate Calculations'!$I74)</f>
        <v>0</v>
      </c>
      <c r="Q74" s="45">
        <f>IF(ISBLANK('Rate Calculations'!$J74),"",'Rate Calculations'!$J74)</f>
        <v>3.5000000000000003E-2</v>
      </c>
      <c r="R74" s="44">
        <f>IF(ISBLANK('Rate Calculations'!$K74),"",'Rate Calculations'!$K74)</f>
        <v>0</v>
      </c>
      <c r="S74" s="45">
        <f>IF(ISBLANK('Rate Calculations'!$L74),"",'Rate Calculations'!$L74)</f>
        <v>0</v>
      </c>
      <c r="T74" s="45">
        <f>IF(ISBLANK('Rate Calculations'!$M74),"",'Rate Calculations'!$M74)</f>
        <v>0</v>
      </c>
      <c r="U74" s="24">
        <f>IF(ISBLANK('Rate Calculations'!$N74),"",'Rate Calculations'!$N74)</f>
        <v>0</v>
      </c>
      <c r="V74" s="24">
        <f>IF(ISBLANK('Rate Calculations'!$O74),"",'Rate Calculations'!$O74)</f>
        <v>0</v>
      </c>
      <c r="W74" s="46">
        <f>IF(ISBLANK('Rate Calculations'!$P74),"",'Rate Calculations'!$P74)</f>
        <v>0</v>
      </c>
      <c r="X74" s="24">
        <f>IF(ISBLANK('Rate Calculations'!$Q74),"",'Rate Calculations'!$Q74)</f>
        <v>0</v>
      </c>
      <c r="Y74" s="24">
        <f>IF(ISBLANK('Rate Calculations'!$R74),"",'Rate Calculations'!$R74)</f>
        <v>0</v>
      </c>
      <c r="Z74" s="47" t="e">
        <f>IF(ISBLANK('Rate Calculations'!$S74),"",'Rate Calculations'!$S74)</f>
        <v>#REF!</v>
      </c>
      <c r="AA74" s="47" t="e">
        <f>IF(ISBLANK('Rate Calculations'!$U74),"",'Rate Calculations'!$T74)</f>
        <v>#REF!</v>
      </c>
      <c r="AB74" t="str">
        <f>IF(ISBLANK('Rate Calculations'!$A74),"",'Rate Calculations'!$A74)</f>
        <v xml:space="preserve"> </v>
      </c>
      <c r="AC74" t="str">
        <f>IF(ISBLANK('Rate Calculations'!$B74),"",'Rate Calculations'!$B74)</f>
        <v xml:space="preserve">  </v>
      </c>
      <c r="AD74" s="44">
        <f>IF(ISBLANK('Rate Calculations'!$U74),"",'Rate Calculations'!$U74)</f>
        <v>0</v>
      </c>
      <c r="AE74" s="44">
        <f>IF(ISBLANK('Rate Calculations'!$U74),"",'Rate Calculations'!$U74)</f>
        <v>0</v>
      </c>
      <c r="AF74" s="44">
        <f>IF(ISBLANK('Rate Calculations'!$U74),"",'Rate Calculations'!$U74)</f>
        <v>0</v>
      </c>
      <c r="AG74" s="101">
        <f>IF(ISBLANK('Rate Calculations'!$U74),"",'Rate Calculations'!$U74)</f>
        <v>0</v>
      </c>
      <c r="AH74" s="101">
        <f>IF(ISBLANK('Rate Calculations'!$U74),"",'Rate Calculations'!$U74)</f>
        <v>0</v>
      </c>
      <c r="AI74" s="44">
        <f>IF(ISBLANK('Rate Calculations'!$U74),"",'Rate Calculations'!$U74)</f>
        <v>0</v>
      </c>
      <c r="AJ74" s="44">
        <f>IF(ISBLANK('Rate Calculations'!$U74),"",'Rate Calculations'!$U74)</f>
        <v>0</v>
      </c>
      <c r="AK74" s="101">
        <f>IF(ISBLANK('Rate Calculations'!$U74),"",'Rate Calculations'!$U74)</f>
        <v>0</v>
      </c>
      <c r="AL74" s="44">
        <f>IF(ISBLANK('Rate Calculations'!$U74),"",'Rate Calculations'!$U74)</f>
        <v>0</v>
      </c>
      <c r="AM74" s="44">
        <f>IF(ISBLANK('Rate Calculations'!$U74),"",'Rate Calculations'!$U74)</f>
        <v>0</v>
      </c>
      <c r="AN74" s="44">
        <f>IF(ISBLANK('Rate Calculations'!$U74),"",'Rate Calculations'!$U74)</f>
        <v>0</v>
      </c>
      <c r="AO74" s="44">
        <f>IF(ISBLANK('Rate Calculations'!$U74),"",'Rate Calculations'!$U74)</f>
        <v>0</v>
      </c>
    </row>
    <row r="75" spans="1:41" ht="14.25">
      <c r="A75" s="346">
        <v>72</v>
      </c>
      <c r="B75" s="42" t="e">
        <f>IF(ISBLANK('Team Roster - Final'!A73),"",'Team Roster - Final'!A73)</f>
        <v>#REF!</v>
      </c>
      <c r="C75" s="42" t="e">
        <f>IF(ISBLANK('Team Roster - Final'!B73),"",'Team Roster - Final'!B73)</f>
        <v>#REF!</v>
      </c>
      <c r="D75" s="42" t="e">
        <f>IF(ISBLANK('Team Roster - Final'!C73),"",'Team Roster - Final'!C73)</f>
        <v>#REF!</v>
      </c>
      <c r="E75" s="42" t="e">
        <f>IF(ISBLANK('Team Roster - Final'!D73),"",'Team Roster - Final'!D73)</f>
        <v>#REF!</v>
      </c>
      <c r="F75" s="43" t="e">
        <f>IF(ISBLANK('Team Roster - Final'!BL73),"",'Team Roster - Final'!BL73)</f>
        <v>#REF!</v>
      </c>
      <c r="G75" s="43" t="e">
        <f>IF(ISBLANK('Team Roster - Final'!BM73),"",'Team Roster - Final'!BM73)</f>
        <v>#REF!</v>
      </c>
      <c r="H75" s="31" t="e">
        <f>IF(ISBLANK('Team Roster - Final'!E73),"",'Team Roster - Final'!E73)</f>
        <v>#REF!</v>
      </c>
      <c r="I75" s="31" t="e">
        <f>IF(ISBLANK('Team Roster - Final'!G73),"",'Team Roster - Final'!G73)</f>
        <v>#REF!</v>
      </c>
      <c r="J75" s="31" t="e">
        <f>IF(ISBLANK('Team Roster - Final'!I73),"",'Team Roster - Final'!I73)</f>
        <v>#REF!</v>
      </c>
      <c r="L75" t="str">
        <f>IF(ISBLANK('Rate Calculations'!$A75),"",'Rate Calculations'!$A75)</f>
        <v xml:space="preserve"> </v>
      </c>
      <c r="M75" t="str">
        <f>IF(ISBLANK('Rate Calculations'!$B75),"",'Rate Calculations'!$B75)</f>
        <v xml:space="preserve">  </v>
      </c>
      <c r="N75" s="44" t="str">
        <f>IF(ISBLANK('Rate Calculations'!$G75),"",'Rate Calculations'!$G75)</f>
        <v/>
      </c>
      <c r="O75" s="45">
        <f>IF(ISBLANK('Rate Calculations'!$H75),"",'Rate Calculations'!$H75)</f>
        <v>1.7500000000000002E-2</v>
      </c>
      <c r="P75" s="44">
        <f>IF(ISBLANK('Rate Calculations'!$I75),"",'Rate Calculations'!$I75)</f>
        <v>0</v>
      </c>
      <c r="Q75" s="45">
        <f>IF(ISBLANK('Rate Calculations'!$J75),"",'Rate Calculations'!$J75)</f>
        <v>3.5000000000000003E-2</v>
      </c>
      <c r="R75" s="44">
        <f>IF(ISBLANK('Rate Calculations'!$K75),"",'Rate Calculations'!$K75)</f>
        <v>0</v>
      </c>
      <c r="S75" s="45">
        <f>IF(ISBLANK('Rate Calculations'!$L75),"",'Rate Calculations'!$L75)</f>
        <v>0</v>
      </c>
      <c r="T75" s="45">
        <f>IF(ISBLANK('Rate Calculations'!$M75),"",'Rate Calculations'!$M75)</f>
        <v>0</v>
      </c>
      <c r="U75" s="24">
        <f>IF(ISBLANK('Rate Calculations'!$N75),"",'Rate Calculations'!$N75)</f>
        <v>0</v>
      </c>
      <c r="V75" s="24">
        <f>IF(ISBLANK('Rate Calculations'!$O75),"",'Rate Calculations'!$O75)</f>
        <v>0</v>
      </c>
      <c r="W75" s="46">
        <f>IF(ISBLANK('Rate Calculations'!$P75),"",'Rate Calculations'!$P75)</f>
        <v>0</v>
      </c>
      <c r="X75" s="24">
        <f>IF(ISBLANK('Rate Calculations'!$Q75),"",'Rate Calculations'!$Q75)</f>
        <v>0</v>
      </c>
      <c r="Y75" s="24">
        <f>IF(ISBLANK('Rate Calculations'!$R75),"",'Rate Calculations'!$R75)</f>
        <v>0</v>
      </c>
      <c r="Z75" s="47" t="e">
        <f>IF(ISBLANK('Rate Calculations'!$S75),"",'Rate Calculations'!$S75)</f>
        <v>#REF!</v>
      </c>
      <c r="AA75" s="47" t="e">
        <f>IF(ISBLANK('Rate Calculations'!$U75),"",'Rate Calculations'!$T75)</f>
        <v>#REF!</v>
      </c>
      <c r="AB75" t="str">
        <f>IF(ISBLANK('Rate Calculations'!$A75),"",'Rate Calculations'!$A75)</f>
        <v xml:space="preserve"> </v>
      </c>
      <c r="AC75" t="str">
        <f>IF(ISBLANK('Rate Calculations'!$B75),"",'Rate Calculations'!$B75)</f>
        <v xml:space="preserve">  </v>
      </c>
      <c r="AD75" s="44">
        <f>IF(ISBLANK('Rate Calculations'!$U75),"",'Rate Calculations'!$U75)</f>
        <v>0</v>
      </c>
      <c r="AE75" s="44">
        <f>IF(ISBLANK('Rate Calculations'!$U75),"",'Rate Calculations'!$U75)</f>
        <v>0</v>
      </c>
      <c r="AF75" s="44">
        <f>IF(ISBLANK('Rate Calculations'!$U75),"",'Rate Calculations'!$U75)</f>
        <v>0</v>
      </c>
      <c r="AG75" s="101">
        <f>IF(ISBLANK('Rate Calculations'!$U75),"",'Rate Calculations'!$U75)</f>
        <v>0</v>
      </c>
      <c r="AH75" s="101">
        <f>IF(ISBLANK('Rate Calculations'!$U75),"",'Rate Calculations'!$U75)</f>
        <v>0</v>
      </c>
      <c r="AI75" s="44">
        <f>IF(ISBLANK('Rate Calculations'!$U75),"",'Rate Calculations'!$U75)</f>
        <v>0</v>
      </c>
      <c r="AJ75" s="44">
        <f>IF(ISBLANK('Rate Calculations'!$U75),"",'Rate Calculations'!$U75)</f>
        <v>0</v>
      </c>
      <c r="AK75" s="101">
        <f>IF(ISBLANK('Rate Calculations'!$U75),"",'Rate Calculations'!$U75)</f>
        <v>0</v>
      </c>
      <c r="AL75" s="44">
        <f>IF(ISBLANK('Rate Calculations'!$U75),"",'Rate Calculations'!$U75)</f>
        <v>0</v>
      </c>
      <c r="AM75" s="44">
        <f>IF(ISBLANK('Rate Calculations'!$U75),"",'Rate Calculations'!$U75)</f>
        <v>0</v>
      </c>
      <c r="AN75" s="44">
        <f>IF(ISBLANK('Rate Calculations'!$U75),"",'Rate Calculations'!$U75)</f>
        <v>0</v>
      </c>
      <c r="AO75" s="44">
        <f>IF(ISBLANK('Rate Calculations'!$U75),"",'Rate Calculations'!$U75)</f>
        <v>0</v>
      </c>
    </row>
    <row r="76" spans="1:41" ht="14.25">
      <c r="A76" s="346">
        <v>73</v>
      </c>
      <c r="B76" s="42" t="e">
        <f>IF(ISBLANK('Team Roster - Final'!A74),"",'Team Roster - Final'!A74)</f>
        <v>#REF!</v>
      </c>
      <c r="C76" s="42" t="e">
        <f>IF(ISBLANK('Team Roster - Final'!B74),"",'Team Roster - Final'!B74)</f>
        <v>#REF!</v>
      </c>
      <c r="D76" s="42" t="e">
        <f>IF(ISBLANK('Team Roster - Final'!C74),"",'Team Roster - Final'!C74)</f>
        <v>#REF!</v>
      </c>
      <c r="E76" s="42" t="e">
        <f>IF(ISBLANK('Team Roster - Final'!D74),"",'Team Roster - Final'!D74)</f>
        <v>#REF!</v>
      </c>
      <c r="F76" s="43" t="e">
        <f>IF(ISBLANK('Team Roster - Final'!BL74),"",'Team Roster - Final'!BL74)</f>
        <v>#REF!</v>
      </c>
      <c r="G76" s="43" t="e">
        <f>IF(ISBLANK('Team Roster - Final'!BM74),"",'Team Roster - Final'!BM74)</f>
        <v>#REF!</v>
      </c>
      <c r="H76" s="31" t="e">
        <f>IF(ISBLANK('Team Roster - Final'!E74),"",'Team Roster - Final'!E74)</f>
        <v>#REF!</v>
      </c>
      <c r="I76" s="31" t="e">
        <f>IF(ISBLANK('Team Roster - Final'!G74),"",'Team Roster - Final'!G74)</f>
        <v>#REF!</v>
      </c>
      <c r="J76" s="31" t="e">
        <f>IF(ISBLANK('Team Roster - Final'!I74),"",'Team Roster - Final'!I74)</f>
        <v>#REF!</v>
      </c>
      <c r="L76" t="str">
        <f>IF(ISBLANK('Rate Calculations'!$A76),"",'Rate Calculations'!$A76)</f>
        <v xml:space="preserve"> </v>
      </c>
      <c r="M76" t="str">
        <f>IF(ISBLANK('Rate Calculations'!$B76),"",'Rate Calculations'!$B76)</f>
        <v xml:space="preserve">  </v>
      </c>
      <c r="N76" s="44" t="str">
        <f>IF(ISBLANK('Rate Calculations'!$G76),"",'Rate Calculations'!$G76)</f>
        <v/>
      </c>
      <c r="O76" s="45">
        <f>IF(ISBLANK('Rate Calculations'!$H76),"",'Rate Calculations'!$H76)</f>
        <v>1.7500000000000002E-2</v>
      </c>
      <c r="P76" s="44">
        <f>IF(ISBLANK('Rate Calculations'!$I76),"",'Rate Calculations'!$I76)</f>
        <v>0</v>
      </c>
      <c r="Q76" s="45">
        <f>IF(ISBLANK('Rate Calculations'!$J76),"",'Rate Calculations'!$J76)</f>
        <v>3.5000000000000003E-2</v>
      </c>
      <c r="R76" s="44">
        <f>IF(ISBLANK('Rate Calculations'!$K76),"",'Rate Calculations'!$K76)</f>
        <v>0</v>
      </c>
      <c r="S76" s="45">
        <f>IF(ISBLANK('Rate Calculations'!$L76),"",'Rate Calculations'!$L76)</f>
        <v>0</v>
      </c>
      <c r="T76" s="45">
        <f>IF(ISBLANK('Rate Calculations'!$M76),"",'Rate Calculations'!$M76)</f>
        <v>0</v>
      </c>
      <c r="U76" s="24">
        <f>IF(ISBLANK('Rate Calculations'!$N76),"",'Rate Calculations'!$N76)</f>
        <v>0</v>
      </c>
      <c r="V76" s="24">
        <f>IF(ISBLANK('Rate Calculations'!$O76),"",'Rate Calculations'!$O76)</f>
        <v>0</v>
      </c>
      <c r="W76" s="46">
        <f>IF(ISBLANK('Rate Calculations'!$P76),"",'Rate Calculations'!$P76)</f>
        <v>0</v>
      </c>
      <c r="X76" s="24">
        <f>IF(ISBLANK('Rate Calculations'!$Q76),"",'Rate Calculations'!$Q76)</f>
        <v>0</v>
      </c>
      <c r="Y76" s="24">
        <f>IF(ISBLANK('Rate Calculations'!$R76),"",'Rate Calculations'!$R76)</f>
        <v>0</v>
      </c>
      <c r="Z76" s="47" t="e">
        <f>IF(ISBLANK('Rate Calculations'!$S76),"",'Rate Calculations'!$S76)</f>
        <v>#REF!</v>
      </c>
      <c r="AA76" s="47" t="e">
        <f>IF(ISBLANK('Rate Calculations'!$U76),"",'Rate Calculations'!$T76)</f>
        <v>#REF!</v>
      </c>
      <c r="AB76" t="str">
        <f>IF(ISBLANK('Rate Calculations'!$A76),"",'Rate Calculations'!$A76)</f>
        <v xml:space="preserve"> </v>
      </c>
      <c r="AC76" t="str">
        <f>IF(ISBLANK('Rate Calculations'!$B76),"",'Rate Calculations'!$B76)</f>
        <v xml:space="preserve">  </v>
      </c>
      <c r="AD76" s="44">
        <f>IF(ISBLANK('Rate Calculations'!$U76),"",'Rate Calculations'!$U76)</f>
        <v>0</v>
      </c>
      <c r="AE76" s="44">
        <f>IF(ISBLANK('Rate Calculations'!$U76),"",'Rate Calculations'!$U76)</f>
        <v>0</v>
      </c>
      <c r="AF76" s="44">
        <f>IF(ISBLANK('Rate Calculations'!$U76),"",'Rate Calculations'!$U76)</f>
        <v>0</v>
      </c>
      <c r="AG76" s="101">
        <f>IF(ISBLANK('Rate Calculations'!$U76),"",'Rate Calculations'!$U76)</f>
        <v>0</v>
      </c>
      <c r="AH76" s="101">
        <f>IF(ISBLANK('Rate Calculations'!$U76),"",'Rate Calculations'!$U76)</f>
        <v>0</v>
      </c>
      <c r="AI76" s="44">
        <f>IF(ISBLANK('Rate Calculations'!$U76),"",'Rate Calculations'!$U76)</f>
        <v>0</v>
      </c>
      <c r="AJ76" s="44">
        <f>IF(ISBLANK('Rate Calculations'!$U76),"",'Rate Calculations'!$U76)</f>
        <v>0</v>
      </c>
      <c r="AK76" s="101">
        <f>IF(ISBLANK('Rate Calculations'!$U76),"",'Rate Calculations'!$U76)</f>
        <v>0</v>
      </c>
      <c r="AL76" s="44">
        <f>IF(ISBLANK('Rate Calculations'!$U76),"",'Rate Calculations'!$U76)</f>
        <v>0</v>
      </c>
      <c r="AM76" s="44">
        <f>IF(ISBLANK('Rate Calculations'!$U76),"",'Rate Calculations'!$U76)</f>
        <v>0</v>
      </c>
      <c r="AN76" s="44">
        <f>IF(ISBLANK('Rate Calculations'!$U76),"",'Rate Calculations'!$U76)</f>
        <v>0</v>
      </c>
      <c r="AO76" s="44">
        <f>IF(ISBLANK('Rate Calculations'!$U76),"",'Rate Calculations'!$U76)</f>
        <v>0</v>
      </c>
    </row>
    <row r="77" spans="1:41" ht="14.25">
      <c r="A77" s="346">
        <v>74</v>
      </c>
      <c r="B77" s="42" t="e">
        <f>IF(ISBLANK('Team Roster - Final'!A75),"",'Team Roster - Final'!A75)</f>
        <v>#REF!</v>
      </c>
      <c r="C77" s="42" t="e">
        <f>IF(ISBLANK('Team Roster - Final'!B75),"",'Team Roster - Final'!B75)</f>
        <v>#REF!</v>
      </c>
      <c r="D77" s="42" t="e">
        <f>IF(ISBLANK('Team Roster - Final'!C75),"",'Team Roster - Final'!C75)</f>
        <v>#REF!</v>
      </c>
      <c r="E77" s="42" t="e">
        <f>IF(ISBLANK('Team Roster - Final'!D75),"",'Team Roster - Final'!D75)</f>
        <v>#REF!</v>
      </c>
      <c r="F77" s="43" t="e">
        <f>IF(ISBLANK('Team Roster - Final'!BL75),"",'Team Roster - Final'!BL75)</f>
        <v>#REF!</v>
      </c>
      <c r="G77" s="43" t="e">
        <f>IF(ISBLANK('Team Roster - Final'!BM75),"",'Team Roster - Final'!BM75)</f>
        <v>#REF!</v>
      </c>
      <c r="H77" s="31" t="e">
        <f>IF(ISBLANK('Team Roster - Final'!E75),"",'Team Roster - Final'!E75)</f>
        <v>#REF!</v>
      </c>
      <c r="I77" s="31" t="e">
        <f>IF(ISBLANK('Team Roster - Final'!G75),"",'Team Roster - Final'!G75)</f>
        <v>#REF!</v>
      </c>
      <c r="J77" s="31" t="e">
        <f>IF(ISBLANK('Team Roster - Final'!I75),"",'Team Roster - Final'!I75)</f>
        <v>#REF!</v>
      </c>
      <c r="L77" t="str">
        <f>IF(ISBLANK('Rate Calculations'!$A77),"",'Rate Calculations'!$A77)</f>
        <v xml:space="preserve"> </v>
      </c>
      <c r="M77" t="str">
        <f>IF(ISBLANK('Rate Calculations'!$B77),"",'Rate Calculations'!$B77)</f>
        <v xml:space="preserve">  </v>
      </c>
      <c r="N77" s="44" t="str">
        <f>IF(ISBLANK('Rate Calculations'!$G77),"",'Rate Calculations'!$G77)</f>
        <v/>
      </c>
      <c r="O77" s="45">
        <f>IF(ISBLANK('Rate Calculations'!$H77),"",'Rate Calculations'!$H77)</f>
        <v>1.7500000000000002E-2</v>
      </c>
      <c r="P77" s="44">
        <f>IF(ISBLANK('Rate Calculations'!$I77),"",'Rate Calculations'!$I77)</f>
        <v>0</v>
      </c>
      <c r="Q77" s="45">
        <f>IF(ISBLANK('Rate Calculations'!$J77),"",'Rate Calculations'!$J77)</f>
        <v>3.5000000000000003E-2</v>
      </c>
      <c r="R77" s="44">
        <f>IF(ISBLANK('Rate Calculations'!$K77),"",'Rate Calculations'!$K77)</f>
        <v>0</v>
      </c>
      <c r="S77" s="45">
        <f>IF(ISBLANK('Rate Calculations'!$L77),"",'Rate Calculations'!$L77)</f>
        <v>0</v>
      </c>
      <c r="T77" s="45">
        <f>IF(ISBLANK('Rate Calculations'!$M77),"",'Rate Calculations'!$M77)</f>
        <v>0</v>
      </c>
      <c r="U77" s="24">
        <f>IF(ISBLANK('Rate Calculations'!$N77),"",'Rate Calculations'!$N77)</f>
        <v>0</v>
      </c>
      <c r="V77" s="24">
        <f>IF(ISBLANK('Rate Calculations'!$O77),"",'Rate Calculations'!$O77)</f>
        <v>0</v>
      </c>
      <c r="W77" s="46">
        <f>IF(ISBLANK('Rate Calculations'!$P77),"",'Rate Calculations'!$P77)</f>
        <v>0</v>
      </c>
      <c r="X77" s="24">
        <f>IF(ISBLANK('Rate Calculations'!$Q77),"",'Rate Calculations'!$Q77)</f>
        <v>0</v>
      </c>
      <c r="Y77" s="24">
        <f>IF(ISBLANK('Rate Calculations'!$R77),"",'Rate Calculations'!$R77)</f>
        <v>0</v>
      </c>
      <c r="Z77" s="47" t="e">
        <f>IF(ISBLANK('Rate Calculations'!$S77),"",'Rate Calculations'!$S77)</f>
        <v>#REF!</v>
      </c>
      <c r="AA77" s="47" t="e">
        <f>IF(ISBLANK('Rate Calculations'!$U77),"",'Rate Calculations'!$T77)</f>
        <v>#REF!</v>
      </c>
      <c r="AB77" t="str">
        <f>IF(ISBLANK('Rate Calculations'!$A77),"",'Rate Calculations'!$A77)</f>
        <v xml:space="preserve"> </v>
      </c>
      <c r="AC77" t="str">
        <f>IF(ISBLANK('Rate Calculations'!$B77),"",'Rate Calculations'!$B77)</f>
        <v xml:space="preserve">  </v>
      </c>
      <c r="AD77" s="44">
        <f>IF(ISBLANK('Rate Calculations'!$U77),"",'Rate Calculations'!$U77)</f>
        <v>0</v>
      </c>
      <c r="AE77" s="44">
        <f>IF(ISBLANK('Rate Calculations'!$U77),"",'Rate Calculations'!$U77)</f>
        <v>0</v>
      </c>
      <c r="AF77" s="44">
        <f>IF(ISBLANK('Rate Calculations'!$U77),"",'Rate Calculations'!$U77)</f>
        <v>0</v>
      </c>
      <c r="AG77" s="101">
        <f>IF(ISBLANK('Rate Calculations'!$U77),"",'Rate Calculations'!$U77)</f>
        <v>0</v>
      </c>
      <c r="AH77" s="101">
        <f>IF(ISBLANK('Rate Calculations'!$U77),"",'Rate Calculations'!$U77)</f>
        <v>0</v>
      </c>
      <c r="AI77" s="44">
        <f>IF(ISBLANK('Rate Calculations'!$U77),"",'Rate Calculations'!$U77)</f>
        <v>0</v>
      </c>
      <c r="AJ77" s="44">
        <f>IF(ISBLANK('Rate Calculations'!$U77),"",'Rate Calculations'!$U77)</f>
        <v>0</v>
      </c>
      <c r="AK77" s="101">
        <f>IF(ISBLANK('Rate Calculations'!$U77),"",'Rate Calculations'!$U77)</f>
        <v>0</v>
      </c>
      <c r="AL77" s="44">
        <f>IF(ISBLANK('Rate Calculations'!$U77),"",'Rate Calculations'!$U77)</f>
        <v>0</v>
      </c>
      <c r="AM77" s="44">
        <f>IF(ISBLANK('Rate Calculations'!$U77),"",'Rate Calculations'!$U77)</f>
        <v>0</v>
      </c>
      <c r="AN77" s="44">
        <f>IF(ISBLANK('Rate Calculations'!$U77),"",'Rate Calculations'!$U77)</f>
        <v>0</v>
      </c>
      <c r="AO77" s="44">
        <f>IF(ISBLANK('Rate Calculations'!$U77),"",'Rate Calculations'!$U77)</f>
        <v>0</v>
      </c>
    </row>
    <row r="78" spans="1:41" ht="14.25">
      <c r="A78" s="346">
        <v>75</v>
      </c>
      <c r="B78" s="42" t="e">
        <f>IF(ISBLANK('Team Roster - Final'!A76),"",'Team Roster - Final'!A76)</f>
        <v>#REF!</v>
      </c>
      <c r="C78" s="42" t="e">
        <f>IF(ISBLANK('Team Roster - Final'!B76),"",'Team Roster - Final'!B76)</f>
        <v>#REF!</v>
      </c>
      <c r="D78" s="42" t="e">
        <f>IF(ISBLANK('Team Roster - Final'!C76),"",'Team Roster - Final'!C76)</f>
        <v>#REF!</v>
      </c>
      <c r="E78" s="42" t="e">
        <f>IF(ISBLANK('Team Roster - Final'!D76),"",'Team Roster - Final'!D76)</f>
        <v>#REF!</v>
      </c>
      <c r="F78" s="43" t="e">
        <f>IF(ISBLANK('Team Roster - Final'!BL76),"",'Team Roster - Final'!BL76)</f>
        <v>#REF!</v>
      </c>
      <c r="G78" s="43" t="e">
        <f>IF(ISBLANK('Team Roster - Final'!BM76),"",'Team Roster - Final'!BM76)</f>
        <v>#REF!</v>
      </c>
      <c r="H78" s="31" t="e">
        <f>IF(ISBLANK('Team Roster - Final'!E76),"",'Team Roster - Final'!E76)</f>
        <v>#REF!</v>
      </c>
      <c r="I78" s="31" t="e">
        <f>IF(ISBLANK('Team Roster - Final'!G76),"",'Team Roster - Final'!G76)</f>
        <v>#REF!</v>
      </c>
      <c r="J78" s="31" t="e">
        <f>IF(ISBLANK('Team Roster - Final'!I76),"",'Team Roster - Final'!I76)</f>
        <v>#REF!</v>
      </c>
      <c r="L78" t="str">
        <f>IF(ISBLANK('Rate Calculations'!$A78),"",'Rate Calculations'!$A78)</f>
        <v xml:space="preserve"> </v>
      </c>
      <c r="M78" t="str">
        <f>IF(ISBLANK('Rate Calculations'!$B78),"",'Rate Calculations'!$B78)</f>
        <v xml:space="preserve">  </v>
      </c>
      <c r="N78" s="44" t="str">
        <f>IF(ISBLANK('Rate Calculations'!$G78),"",'Rate Calculations'!$G78)</f>
        <v/>
      </c>
      <c r="O78" s="45">
        <f>IF(ISBLANK('Rate Calculations'!$H78),"",'Rate Calculations'!$H78)</f>
        <v>1.7500000000000002E-2</v>
      </c>
      <c r="P78" s="44">
        <f>IF(ISBLANK('Rate Calculations'!$I78),"",'Rate Calculations'!$I78)</f>
        <v>0</v>
      </c>
      <c r="Q78" s="45">
        <f>IF(ISBLANK('Rate Calculations'!$J78),"",'Rate Calculations'!$J78)</f>
        <v>3.5000000000000003E-2</v>
      </c>
      <c r="R78" s="44">
        <f>IF(ISBLANK('Rate Calculations'!$K78),"",'Rate Calculations'!$K78)</f>
        <v>0</v>
      </c>
      <c r="S78" s="45">
        <f>IF(ISBLANK('Rate Calculations'!$L78),"",'Rate Calculations'!$L78)</f>
        <v>0</v>
      </c>
      <c r="T78" s="45">
        <f>IF(ISBLANK('Rate Calculations'!$M78),"",'Rate Calculations'!$M78)</f>
        <v>0</v>
      </c>
      <c r="U78" s="24">
        <f>IF(ISBLANK('Rate Calculations'!$N78),"",'Rate Calculations'!$N78)</f>
        <v>0</v>
      </c>
      <c r="V78" s="24">
        <f>IF(ISBLANK('Rate Calculations'!$O78),"",'Rate Calculations'!$O78)</f>
        <v>0</v>
      </c>
      <c r="W78" s="46">
        <f>IF(ISBLANK('Rate Calculations'!$P78),"",'Rate Calculations'!$P78)</f>
        <v>0</v>
      </c>
      <c r="X78" s="24">
        <f>IF(ISBLANK('Rate Calculations'!$Q78),"",'Rate Calculations'!$Q78)</f>
        <v>0</v>
      </c>
      <c r="Y78" s="24">
        <f>IF(ISBLANK('Rate Calculations'!$R78),"",'Rate Calculations'!$R78)</f>
        <v>0</v>
      </c>
      <c r="Z78" s="47" t="e">
        <f>IF(ISBLANK('Rate Calculations'!$S78),"",'Rate Calculations'!$S78)</f>
        <v>#REF!</v>
      </c>
      <c r="AA78" s="47" t="e">
        <f>IF(ISBLANK('Rate Calculations'!$U78),"",'Rate Calculations'!$T78)</f>
        <v>#REF!</v>
      </c>
      <c r="AB78" t="str">
        <f>IF(ISBLANK('Rate Calculations'!$A78),"",'Rate Calculations'!$A78)</f>
        <v xml:space="preserve"> </v>
      </c>
      <c r="AC78" t="str">
        <f>IF(ISBLANK('Rate Calculations'!$B78),"",'Rate Calculations'!$B78)</f>
        <v xml:space="preserve">  </v>
      </c>
      <c r="AD78" s="44">
        <f>IF(ISBLANK('Rate Calculations'!$U78),"",'Rate Calculations'!$U78)</f>
        <v>0</v>
      </c>
      <c r="AE78" s="44">
        <f>IF(ISBLANK('Rate Calculations'!$U78),"",'Rate Calculations'!$U78)</f>
        <v>0</v>
      </c>
      <c r="AF78" s="44">
        <f>IF(ISBLANK('Rate Calculations'!$U78),"",'Rate Calculations'!$U78)</f>
        <v>0</v>
      </c>
      <c r="AG78" s="101">
        <f>IF(ISBLANK('Rate Calculations'!$U78),"",'Rate Calculations'!$U78)</f>
        <v>0</v>
      </c>
      <c r="AH78" s="101">
        <f>IF(ISBLANK('Rate Calculations'!$U78),"",'Rate Calculations'!$U78)</f>
        <v>0</v>
      </c>
      <c r="AI78" s="44">
        <f>IF(ISBLANK('Rate Calculations'!$U78),"",'Rate Calculations'!$U78)</f>
        <v>0</v>
      </c>
      <c r="AJ78" s="44">
        <f>IF(ISBLANK('Rate Calculations'!$U78),"",'Rate Calculations'!$U78)</f>
        <v>0</v>
      </c>
      <c r="AK78" s="101">
        <f>IF(ISBLANK('Rate Calculations'!$U78),"",'Rate Calculations'!$U78)</f>
        <v>0</v>
      </c>
      <c r="AL78" s="44">
        <f>IF(ISBLANK('Rate Calculations'!$U78),"",'Rate Calculations'!$U78)</f>
        <v>0</v>
      </c>
      <c r="AM78" s="44">
        <f>IF(ISBLANK('Rate Calculations'!$U78),"",'Rate Calculations'!$U78)</f>
        <v>0</v>
      </c>
      <c r="AN78" s="44">
        <f>IF(ISBLANK('Rate Calculations'!$U78),"",'Rate Calculations'!$U78)</f>
        <v>0</v>
      </c>
      <c r="AO78" s="44">
        <f>IF(ISBLANK('Rate Calculations'!$U78),"",'Rate Calculations'!$U78)</f>
        <v>0</v>
      </c>
    </row>
    <row r="79" spans="1:41" ht="14.25">
      <c r="A79" s="346">
        <v>76</v>
      </c>
      <c r="B79" s="42" t="e">
        <f>IF(ISBLANK('Team Roster - Final'!A77),"",'Team Roster - Final'!A77)</f>
        <v>#REF!</v>
      </c>
      <c r="C79" s="42" t="e">
        <f>IF(ISBLANK('Team Roster - Final'!B77),"",'Team Roster - Final'!B77)</f>
        <v>#REF!</v>
      </c>
      <c r="D79" s="42" t="e">
        <f>IF(ISBLANK('Team Roster - Final'!C77),"",'Team Roster - Final'!C77)</f>
        <v>#REF!</v>
      </c>
      <c r="E79" s="42" t="e">
        <f>IF(ISBLANK('Team Roster - Final'!D77),"",'Team Roster - Final'!D77)</f>
        <v>#REF!</v>
      </c>
      <c r="F79" s="43" t="e">
        <f>IF(ISBLANK('Team Roster - Final'!BL77),"",'Team Roster - Final'!BL77)</f>
        <v>#REF!</v>
      </c>
      <c r="G79" s="43" t="e">
        <f>IF(ISBLANK('Team Roster - Final'!BM77),"",'Team Roster - Final'!BM77)</f>
        <v>#REF!</v>
      </c>
      <c r="H79" s="31" t="e">
        <f>IF(ISBLANK('Team Roster - Final'!E77),"",'Team Roster - Final'!E77)</f>
        <v>#REF!</v>
      </c>
      <c r="I79" s="31" t="e">
        <f>IF(ISBLANK('Team Roster - Final'!G77),"",'Team Roster - Final'!G77)</f>
        <v>#REF!</v>
      </c>
      <c r="J79" s="31" t="e">
        <f>IF(ISBLANK('Team Roster - Final'!I77),"",'Team Roster - Final'!I77)</f>
        <v>#REF!</v>
      </c>
      <c r="L79" t="str">
        <f>IF(ISBLANK('Rate Calculations'!$A79),"",'Rate Calculations'!$A79)</f>
        <v xml:space="preserve"> </v>
      </c>
      <c r="M79" t="str">
        <f>IF(ISBLANK('Rate Calculations'!$B79),"",'Rate Calculations'!$B79)</f>
        <v xml:space="preserve">  </v>
      </c>
      <c r="N79" s="44" t="str">
        <f>IF(ISBLANK('Rate Calculations'!$G79),"",'Rate Calculations'!$G79)</f>
        <v/>
      </c>
      <c r="O79" s="45">
        <f>IF(ISBLANK('Rate Calculations'!$H79),"",'Rate Calculations'!$H79)</f>
        <v>1.7500000000000002E-2</v>
      </c>
      <c r="P79" s="44">
        <f>IF(ISBLANK('Rate Calculations'!$I79),"",'Rate Calculations'!$I79)</f>
        <v>0</v>
      </c>
      <c r="Q79" s="45">
        <f>IF(ISBLANK('Rate Calculations'!$J79),"",'Rate Calculations'!$J79)</f>
        <v>3.5000000000000003E-2</v>
      </c>
      <c r="R79" s="44">
        <f>IF(ISBLANK('Rate Calculations'!$K79),"",'Rate Calculations'!$K79)</f>
        <v>0</v>
      </c>
      <c r="S79" s="45">
        <f>IF(ISBLANK('Rate Calculations'!$L79),"",'Rate Calculations'!$L79)</f>
        <v>0</v>
      </c>
      <c r="T79" s="45">
        <f>IF(ISBLANK('Rate Calculations'!$M79),"",'Rate Calculations'!$M79)</f>
        <v>0</v>
      </c>
      <c r="U79" s="24">
        <f>IF(ISBLANK('Rate Calculations'!$N79),"",'Rate Calculations'!$N79)</f>
        <v>0</v>
      </c>
      <c r="V79" s="24">
        <f>IF(ISBLANK('Rate Calculations'!$O79),"",'Rate Calculations'!$O79)</f>
        <v>0</v>
      </c>
      <c r="W79" s="46">
        <f>IF(ISBLANK('Rate Calculations'!$P79),"",'Rate Calculations'!$P79)</f>
        <v>0</v>
      </c>
      <c r="X79" s="24">
        <f>IF(ISBLANK('Rate Calculations'!$Q79),"",'Rate Calculations'!$Q79)</f>
        <v>0</v>
      </c>
      <c r="Y79" s="24">
        <f>IF(ISBLANK('Rate Calculations'!$R79),"",'Rate Calculations'!$R79)</f>
        <v>0</v>
      </c>
      <c r="Z79" s="47" t="e">
        <f>IF(ISBLANK('Rate Calculations'!$S79),"",'Rate Calculations'!$S79)</f>
        <v>#REF!</v>
      </c>
      <c r="AA79" s="47" t="e">
        <f>IF(ISBLANK('Rate Calculations'!$U79),"",'Rate Calculations'!$T79)</f>
        <v>#REF!</v>
      </c>
      <c r="AB79" t="str">
        <f>IF(ISBLANK('Rate Calculations'!$A79),"",'Rate Calculations'!$A79)</f>
        <v xml:space="preserve"> </v>
      </c>
      <c r="AC79" t="str">
        <f>IF(ISBLANK('Rate Calculations'!$B79),"",'Rate Calculations'!$B79)</f>
        <v xml:space="preserve">  </v>
      </c>
      <c r="AD79" s="44">
        <f>IF(ISBLANK('Rate Calculations'!$U79),"",'Rate Calculations'!$U79)</f>
        <v>0</v>
      </c>
      <c r="AE79" s="44">
        <f>IF(ISBLANK('Rate Calculations'!$U79),"",'Rate Calculations'!$U79)</f>
        <v>0</v>
      </c>
      <c r="AF79" s="44">
        <f>IF(ISBLANK('Rate Calculations'!$U79),"",'Rate Calculations'!$U79)</f>
        <v>0</v>
      </c>
      <c r="AG79" s="101">
        <f>IF(ISBLANK('Rate Calculations'!$U79),"",'Rate Calculations'!$U79)</f>
        <v>0</v>
      </c>
      <c r="AH79" s="101">
        <f>IF(ISBLANK('Rate Calculations'!$U79),"",'Rate Calculations'!$U79)</f>
        <v>0</v>
      </c>
      <c r="AI79" s="44">
        <f>IF(ISBLANK('Rate Calculations'!$U79),"",'Rate Calculations'!$U79)</f>
        <v>0</v>
      </c>
      <c r="AJ79" s="44">
        <f>IF(ISBLANK('Rate Calculations'!$U79),"",'Rate Calculations'!$U79)</f>
        <v>0</v>
      </c>
      <c r="AK79" s="101">
        <f>IF(ISBLANK('Rate Calculations'!$U79),"",'Rate Calculations'!$U79)</f>
        <v>0</v>
      </c>
      <c r="AL79" s="44">
        <f>IF(ISBLANK('Rate Calculations'!$U79),"",'Rate Calculations'!$U79)</f>
        <v>0</v>
      </c>
      <c r="AM79" s="44">
        <f>IF(ISBLANK('Rate Calculations'!$U79),"",'Rate Calculations'!$U79)</f>
        <v>0</v>
      </c>
      <c r="AN79" s="44">
        <f>IF(ISBLANK('Rate Calculations'!$U79),"",'Rate Calculations'!$U79)</f>
        <v>0</v>
      </c>
      <c r="AO79" s="44">
        <f>IF(ISBLANK('Rate Calculations'!$U79),"",'Rate Calculations'!$U79)</f>
        <v>0</v>
      </c>
    </row>
    <row r="80" spans="1:41" ht="14.25">
      <c r="A80" s="346">
        <v>77</v>
      </c>
      <c r="B80" s="42" t="e">
        <f>IF(ISBLANK('Team Roster - Final'!A78),"",'Team Roster - Final'!A78)</f>
        <v>#REF!</v>
      </c>
      <c r="C80" s="42" t="e">
        <f>IF(ISBLANK('Team Roster - Final'!B78),"",'Team Roster - Final'!B78)</f>
        <v>#REF!</v>
      </c>
      <c r="D80" s="42" t="e">
        <f>IF(ISBLANK('Team Roster - Final'!C78),"",'Team Roster - Final'!C78)</f>
        <v>#REF!</v>
      </c>
      <c r="E80" s="42" t="e">
        <f>IF(ISBLANK('Team Roster - Final'!D78),"",'Team Roster - Final'!D78)</f>
        <v>#REF!</v>
      </c>
      <c r="F80" s="43" t="e">
        <f>IF(ISBLANK('Team Roster - Final'!BL78),"",'Team Roster - Final'!BL78)</f>
        <v>#REF!</v>
      </c>
      <c r="G80" s="43" t="e">
        <f>IF(ISBLANK('Team Roster - Final'!BM78),"",'Team Roster - Final'!BM78)</f>
        <v>#REF!</v>
      </c>
      <c r="H80" s="31" t="e">
        <f>IF(ISBLANK('Team Roster - Final'!E78),"",'Team Roster - Final'!E78)</f>
        <v>#REF!</v>
      </c>
      <c r="I80" s="31" t="e">
        <f>IF(ISBLANK('Team Roster - Final'!G78),"",'Team Roster - Final'!G78)</f>
        <v>#REF!</v>
      </c>
      <c r="J80" s="31" t="e">
        <f>IF(ISBLANK('Team Roster - Final'!I78),"",'Team Roster - Final'!I78)</f>
        <v>#REF!</v>
      </c>
      <c r="L80" t="str">
        <f>IF(ISBLANK('Rate Calculations'!$A80),"",'Rate Calculations'!$A80)</f>
        <v xml:space="preserve"> </v>
      </c>
      <c r="M80" t="str">
        <f>IF(ISBLANK('Rate Calculations'!$B80),"",'Rate Calculations'!$B80)</f>
        <v xml:space="preserve">  </v>
      </c>
      <c r="N80" s="44" t="str">
        <f>IF(ISBLANK('Rate Calculations'!$G80),"",'Rate Calculations'!$G80)</f>
        <v/>
      </c>
      <c r="O80" s="45">
        <f>IF(ISBLANK('Rate Calculations'!$H80),"",'Rate Calculations'!$H80)</f>
        <v>1.7500000000000002E-2</v>
      </c>
      <c r="P80" s="44">
        <f>IF(ISBLANK('Rate Calculations'!$I80),"",'Rate Calculations'!$I80)</f>
        <v>0</v>
      </c>
      <c r="Q80" s="45">
        <f>IF(ISBLANK('Rate Calculations'!$J80),"",'Rate Calculations'!$J80)</f>
        <v>3.5000000000000003E-2</v>
      </c>
      <c r="R80" s="44">
        <f>IF(ISBLANK('Rate Calculations'!$K80),"",'Rate Calculations'!$K80)</f>
        <v>0</v>
      </c>
      <c r="S80" s="45">
        <f>IF(ISBLANK('Rate Calculations'!$L80),"",'Rate Calculations'!$L80)</f>
        <v>0</v>
      </c>
      <c r="T80" s="45">
        <f>IF(ISBLANK('Rate Calculations'!$M80),"",'Rate Calculations'!$M80)</f>
        <v>0</v>
      </c>
      <c r="U80" s="24">
        <f>IF(ISBLANK('Rate Calculations'!$N80),"",'Rate Calculations'!$N80)</f>
        <v>0</v>
      </c>
      <c r="V80" s="24">
        <f>IF(ISBLANK('Rate Calculations'!$O80),"",'Rate Calculations'!$O80)</f>
        <v>0</v>
      </c>
      <c r="W80" s="46">
        <f>IF(ISBLANK('Rate Calculations'!$P80),"",'Rate Calculations'!$P80)</f>
        <v>0</v>
      </c>
      <c r="X80" s="24">
        <f>IF(ISBLANK('Rate Calculations'!$Q80),"",'Rate Calculations'!$Q80)</f>
        <v>0</v>
      </c>
      <c r="Y80" s="24">
        <f>IF(ISBLANK('Rate Calculations'!$R80),"",'Rate Calculations'!$R80)</f>
        <v>0</v>
      </c>
      <c r="Z80" s="47" t="e">
        <f>IF(ISBLANK('Rate Calculations'!$S80),"",'Rate Calculations'!$S80)</f>
        <v>#REF!</v>
      </c>
      <c r="AA80" s="47" t="e">
        <f>IF(ISBLANK('Rate Calculations'!$U80),"",'Rate Calculations'!$T80)</f>
        <v>#REF!</v>
      </c>
      <c r="AB80" t="str">
        <f>IF(ISBLANK('Rate Calculations'!$A80),"",'Rate Calculations'!$A80)</f>
        <v xml:space="preserve"> </v>
      </c>
      <c r="AC80" t="str">
        <f>IF(ISBLANK('Rate Calculations'!$B80),"",'Rate Calculations'!$B80)</f>
        <v xml:space="preserve">  </v>
      </c>
      <c r="AD80" s="44">
        <f>IF(ISBLANK('Rate Calculations'!$U80),"",'Rate Calculations'!$U80)</f>
        <v>0</v>
      </c>
      <c r="AE80" s="44">
        <f>IF(ISBLANK('Rate Calculations'!$U80),"",'Rate Calculations'!$U80)</f>
        <v>0</v>
      </c>
      <c r="AF80" s="44">
        <f>IF(ISBLANK('Rate Calculations'!$U80),"",'Rate Calculations'!$U80)</f>
        <v>0</v>
      </c>
      <c r="AG80" s="101">
        <f>IF(ISBLANK('Rate Calculations'!$U80),"",'Rate Calculations'!$U80)</f>
        <v>0</v>
      </c>
      <c r="AH80" s="101">
        <f>IF(ISBLANK('Rate Calculations'!$U80),"",'Rate Calculations'!$U80)</f>
        <v>0</v>
      </c>
      <c r="AI80" s="44">
        <f>IF(ISBLANK('Rate Calculations'!$U80),"",'Rate Calculations'!$U80)</f>
        <v>0</v>
      </c>
      <c r="AJ80" s="44">
        <f>IF(ISBLANK('Rate Calculations'!$U80),"",'Rate Calculations'!$U80)</f>
        <v>0</v>
      </c>
      <c r="AK80" s="101">
        <f>IF(ISBLANK('Rate Calculations'!$U80),"",'Rate Calculations'!$U80)</f>
        <v>0</v>
      </c>
      <c r="AL80" s="44">
        <f>IF(ISBLANK('Rate Calculations'!$U80),"",'Rate Calculations'!$U80)</f>
        <v>0</v>
      </c>
      <c r="AM80" s="44">
        <f>IF(ISBLANK('Rate Calculations'!$U80),"",'Rate Calculations'!$U80)</f>
        <v>0</v>
      </c>
      <c r="AN80" s="44">
        <f>IF(ISBLANK('Rate Calculations'!$U80),"",'Rate Calculations'!$U80)</f>
        <v>0</v>
      </c>
      <c r="AO80" s="44">
        <f>IF(ISBLANK('Rate Calculations'!$U80),"",'Rate Calculations'!$U80)</f>
        <v>0</v>
      </c>
    </row>
    <row r="81" spans="1:41" ht="14.25">
      <c r="A81" s="346">
        <v>78</v>
      </c>
      <c r="B81" s="42" t="e">
        <f>IF(ISBLANK('Team Roster - Final'!A79),"",'Team Roster - Final'!A79)</f>
        <v>#REF!</v>
      </c>
      <c r="C81" s="42" t="e">
        <f>IF(ISBLANK('Team Roster - Final'!B79),"",'Team Roster - Final'!B79)</f>
        <v>#REF!</v>
      </c>
      <c r="D81" s="42" t="e">
        <f>IF(ISBLANK('Team Roster - Final'!C79),"",'Team Roster - Final'!C79)</f>
        <v>#REF!</v>
      </c>
      <c r="E81" s="42" t="e">
        <f>IF(ISBLANK('Team Roster - Final'!D79),"",'Team Roster - Final'!D79)</f>
        <v>#REF!</v>
      </c>
      <c r="F81" s="43" t="e">
        <f>IF(ISBLANK('Team Roster - Final'!BL79),"",'Team Roster - Final'!BL79)</f>
        <v>#REF!</v>
      </c>
      <c r="G81" s="43" t="e">
        <f>IF(ISBLANK('Team Roster - Final'!BM79),"",'Team Roster - Final'!BM79)</f>
        <v>#REF!</v>
      </c>
      <c r="H81" s="31" t="e">
        <f>IF(ISBLANK('Team Roster - Final'!E79),"",'Team Roster - Final'!E79)</f>
        <v>#REF!</v>
      </c>
      <c r="I81" s="31" t="e">
        <f>IF(ISBLANK('Team Roster - Final'!G79),"",'Team Roster - Final'!G79)</f>
        <v>#REF!</v>
      </c>
      <c r="J81" s="31" t="e">
        <f>IF(ISBLANK('Team Roster - Final'!I79),"",'Team Roster - Final'!I79)</f>
        <v>#REF!</v>
      </c>
      <c r="L81" t="str">
        <f>IF(ISBLANK('Rate Calculations'!$A81),"",'Rate Calculations'!$A81)</f>
        <v xml:space="preserve"> </v>
      </c>
      <c r="M81" t="str">
        <f>IF(ISBLANK('Rate Calculations'!$B81),"",'Rate Calculations'!$B81)</f>
        <v xml:space="preserve">  </v>
      </c>
      <c r="N81" s="44" t="str">
        <f>IF(ISBLANK('Rate Calculations'!$G81),"",'Rate Calculations'!$G81)</f>
        <v/>
      </c>
      <c r="O81" s="45">
        <f>IF(ISBLANK('Rate Calculations'!$H81),"",'Rate Calculations'!$H81)</f>
        <v>1.7500000000000002E-2</v>
      </c>
      <c r="P81" s="44">
        <f>IF(ISBLANK('Rate Calculations'!$I81),"",'Rate Calculations'!$I81)</f>
        <v>0</v>
      </c>
      <c r="Q81" s="45">
        <f>IF(ISBLANK('Rate Calculations'!$J81),"",'Rate Calculations'!$J81)</f>
        <v>3.5000000000000003E-2</v>
      </c>
      <c r="R81" s="44">
        <f>IF(ISBLANK('Rate Calculations'!$K81),"",'Rate Calculations'!$K81)</f>
        <v>0</v>
      </c>
      <c r="S81" s="45">
        <f>IF(ISBLANK('Rate Calculations'!$L81),"",'Rate Calculations'!$L81)</f>
        <v>0</v>
      </c>
      <c r="T81" s="45">
        <f>IF(ISBLANK('Rate Calculations'!$M81),"",'Rate Calculations'!$M81)</f>
        <v>0</v>
      </c>
      <c r="U81" s="24">
        <f>IF(ISBLANK('Rate Calculations'!$N81),"",'Rate Calculations'!$N81)</f>
        <v>0</v>
      </c>
      <c r="V81" s="24">
        <f>IF(ISBLANK('Rate Calculations'!$O81),"",'Rate Calculations'!$O81)</f>
        <v>0</v>
      </c>
      <c r="W81" s="46">
        <f>IF(ISBLANK('Rate Calculations'!$P81),"",'Rate Calculations'!$P81)</f>
        <v>0</v>
      </c>
      <c r="X81" s="24">
        <f>IF(ISBLANK('Rate Calculations'!$Q81),"",'Rate Calculations'!$Q81)</f>
        <v>0</v>
      </c>
      <c r="Y81" s="24">
        <f>IF(ISBLANK('Rate Calculations'!$R81),"",'Rate Calculations'!$R81)</f>
        <v>0</v>
      </c>
      <c r="Z81" s="47" t="e">
        <f>IF(ISBLANK('Rate Calculations'!$S81),"",'Rate Calculations'!$S81)</f>
        <v>#REF!</v>
      </c>
      <c r="AA81" s="47" t="e">
        <f>IF(ISBLANK('Rate Calculations'!$U81),"",'Rate Calculations'!$T81)</f>
        <v>#REF!</v>
      </c>
      <c r="AB81" t="str">
        <f>IF(ISBLANK('Rate Calculations'!$A81),"",'Rate Calculations'!$A81)</f>
        <v xml:space="preserve"> </v>
      </c>
      <c r="AC81" t="str">
        <f>IF(ISBLANK('Rate Calculations'!$B81),"",'Rate Calculations'!$B81)</f>
        <v xml:space="preserve">  </v>
      </c>
      <c r="AD81" s="44">
        <f>IF(ISBLANK('Rate Calculations'!$U81),"",'Rate Calculations'!$U81)</f>
        <v>0</v>
      </c>
      <c r="AE81" s="44">
        <f>IF(ISBLANK('Rate Calculations'!$U81),"",'Rate Calculations'!$U81)</f>
        <v>0</v>
      </c>
      <c r="AF81" s="44">
        <f>IF(ISBLANK('Rate Calculations'!$U81),"",'Rate Calculations'!$U81)</f>
        <v>0</v>
      </c>
      <c r="AG81" s="101">
        <f>IF(ISBLANK('Rate Calculations'!$U81),"",'Rate Calculations'!$U81)</f>
        <v>0</v>
      </c>
      <c r="AH81" s="101">
        <f>IF(ISBLANK('Rate Calculations'!$U81),"",'Rate Calculations'!$U81)</f>
        <v>0</v>
      </c>
      <c r="AI81" s="44">
        <f>IF(ISBLANK('Rate Calculations'!$U81),"",'Rate Calculations'!$U81)</f>
        <v>0</v>
      </c>
      <c r="AJ81" s="44">
        <f>IF(ISBLANK('Rate Calculations'!$U81),"",'Rate Calculations'!$U81)</f>
        <v>0</v>
      </c>
      <c r="AK81" s="101">
        <f>IF(ISBLANK('Rate Calculations'!$U81),"",'Rate Calculations'!$U81)</f>
        <v>0</v>
      </c>
      <c r="AL81" s="44">
        <f>IF(ISBLANK('Rate Calculations'!$U81),"",'Rate Calculations'!$U81)</f>
        <v>0</v>
      </c>
      <c r="AM81" s="44">
        <f>IF(ISBLANK('Rate Calculations'!$U81),"",'Rate Calculations'!$U81)</f>
        <v>0</v>
      </c>
      <c r="AN81" s="44">
        <f>IF(ISBLANK('Rate Calculations'!$U81),"",'Rate Calculations'!$U81)</f>
        <v>0</v>
      </c>
      <c r="AO81" s="44">
        <f>IF(ISBLANK('Rate Calculations'!$U81),"",'Rate Calculations'!$U81)</f>
        <v>0</v>
      </c>
    </row>
    <row r="82" spans="1:41" ht="14.25">
      <c r="A82" s="346">
        <v>79</v>
      </c>
      <c r="B82" s="42" t="e">
        <f>IF(ISBLANK('Team Roster - Final'!A80),"",'Team Roster - Final'!A80)</f>
        <v>#REF!</v>
      </c>
      <c r="C82" s="42" t="e">
        <f>IF(ISBLANK('Team Roster - Final'!B80),"",'Team Roster - Final'!B80)</f>
        <v>#REF!</v>
      </c>
      <c r="D82" s="42" t="e">
        <f>IF(ISBLANK('Team Roster - Final'!C80),"",'Team Roster - Final'!C80)</f>
        <v>#REF!</v>
      </c>
      <c r="E82" s="42" t="e">
        <f>IF(ISBLANK('Team Roster - Final'!D80),"",'Team Roster - Final'!D80)</f>
        <v>#REF!</v>
      </c>
      <c r="F82" s="43" t="e">
        <f>IF(ISBLANK('Team Roster - Final'!BL80),"",'Team Roster - Final'!BL80)</f>
        <v>#REF!</v>
      </c>
      <c r="G82" s="43" t="e">
        <f>IF(ISBLANK('Team Roster - Final'!BM80),"",'Team Roster - Final'!BM80)</f>
        <v>#REF!</v>
      </c>
      <c r="H82" s="31" t="e">
        <f>IF(ISBLANK('Team Roster - Final'!E80),"",'Team Roster - Final'!E80)</f>
        <v>#REF!</v>
      </c>
      <c r="I82" s="31" t="e">
        <f>IF(ISBLANK('Team Roster - Final'!G80),"",'Team Roster - Final'!G80)</f>
        <v>#REF!</v>
      </c>
      <c r="J82" s="31" t="e">
        <f>IF(ISBLANK('Team Roster - Final'!I80),"",'Team Roster - Final'!I80)</f>
        <v>#REF!</v>
      </c>
      <c r="L82" t="str">
        <f>IF(ISBLANK('Rate Calculations'!$A82),"",'Rate Calculations'!$A82)</f>
        <v xml:space="preserve"> </v>
      </c>
      <c r="M82" t="str">
        <f>IF(ISBLANK('Rate Calculations'!$B82),"",'Rate Calculations'!$B82)</f>
        <v xml:space="preserve">  </v>
      </c>
      <c r="N82" s="44" t="str">
        <f>IF(ISBLANK('Rate Calculations'!$G82),"",'Rate Calculations'!$G82)</f>
        <v/>
      </c>
      <c r="O82" s="45">
        <f>IF(ISBLANK('Rate Calculations'!$H82),"",'Rate Calculations'!$H82)</f>
        <v>1.7500000000000002E-2</v>
      </c>
      <c r="P82" s="44">
        <f>IF(ISBLANK('Rate Calculations'!$I82),"",'Rate Calculations'!$I82)</f>
        <v>0</v>
      </c>
      <c r="Q82" s="45">
        <f>IF(ISBLANK('Rate Calculations'!$J82),"",'Rate Calculations'!$J82)</f>
        <v>3.5000000000000003E-2</v>
      </c>
      <c r="R82" s="44">
        <f>IF(ISBLANK('Rate Calculations'!$K82),"",'Rate Calculations'!$K82)</f>
        <v>0</v>
      </c>
      <c r="S82" s="45">
        <f>IF(ISBLANK('Rate Calculations'!$L82),"",'Rate Calculations'!$L82)</f>
        <v>0</v>
      </c>
      <c r="T82" s="45">
        <f>IF(ISBLANK('Rate Calculations'!$M82),"",'Rate Calculations'!$M82)</f>
        <v>0</v>
      </c>
      <c r="U82" s="24">
        <f>IF(ISBLANK('Rate Calculations'!$N82),"",'Rate Calculations'!$N82)</f>
        <v>0</v>
      </c>
      <c r="V82" s="24">
        <f>IF(ISBLANK('Rate Calculations'!$O82),"",'Rate Calculations'!$O82)</f>
        <v>0</v>
      </c>
      <c r="W82" s="46">
        <f>IF(ISBLANK('Rate Calculations'!$P82),"",'Rate Calculations'!$P82)</f>
        <v>0</v>
      </c>
      <c r="X82" s="24">
        <f>IF(ISBLANK('Rate Calculations'!$Q82),"",'Rate Calculations'!$Q82)</f>
        <v>0</v>
      </c>
      <c r="Y82" s="24">
        <f>IF(ISBLANK('Rate Calculations'!$R82),"",'Rate Calculations'!$R82)</f>
        <v>0</v>
      </c>
      <c r="Z82" s="47" t="e">
        <f>IF(ISBLANK('Rate Calculations'!$S82),"",'Rate Calculations'!$S82)</f>
        <v>#REF!</v>
      </c>
      <c r="AA82" s="47" t="e">
        <f>IF(ISBLANK('Rate Calculations'!$U82),"",'Rate Calculations'!$T82)</f>
        <v>#REF!</v>
      </c>
      <c r="AB82" t="str">
        <f>IF(ISBLANK('Rate Calculations'!$A82),"",'Rate Calculations'!$A82)</f>
        <v xml:space="preserve"> </v>
      </c>
      <c r="AC82" t="str">
        <f>IF(ISBLANK('Rate Calculations'!$B82),"",'Rate Calculations'!$B82)</f>
        <v xml:space="preserve">  </v>
      </c>
      <c r="AD82" s="44">
        <f>IF(ISBLANK('Rate Calculations'!$U82),"",'Rate Calculations'!$U82)</f>
        <v>0</v>
      </c>
      <c r="AE82" s="44">
        <f>IF(ISBLANK('Rate Calculations'!$U82),"",'Rate Calculations'!$U82)</f>
        <v>0</v>
      </c>
      <c r="AF82" s="44">
        <f>IF(ISBLANK('Rate Calculations'!$U82),"",'Rate Calculations'!$U82)</f>
        <v>0</v>
      </c>
      <c r="AG82" s="101">
        <f>IF(ISBLANK('Rate Calculations'!$U82),"",'Rate Calculations'!$U82)</f>
        <v>0</v>
      </c>
      <c r="AH82" s="101">
        <f>IF(ISBLANK('Rate Calculations'!$U82),"",'Rate Calculations'!$U82)</f>
        <v>0</v>
      </c>
      <c r="AI82" s="44">
        <f>IF(ISBLANK('Rate Calculations'!$U82),"",'Rate Calculations'!$U82)</f>
        <v>0</v>
      </c>
      <c r="AJ82" s="44">
        <f>IF(ISBLANK('Rate Calculations'!$U82),"",'Rate Calculations'!$U82)</f>
        <v>0</v>
      </c>
      <c r="AK82" s="101">
        <f>IF(ISBLANK('Rate Calculations'!$U82),"",'Rate Calculations'!$U82)</f>
        <v>0</v>
      </c>
      <c r="AL82" s="44">
        <f>IF(ISBLANK('Rate Calculations'!$U82),"",'Rate Calculations'!$U82)</f>
        <v>0</v>
      </c>
      <c r="AM82" s="44">
        <f>IF(ISBLANK('Rate Calculations'!$U82),"",'Rate Calculations'!$U82)</f>
        <v>0</v>
      </c>
      <c r="AN82" s="44">
        <f>IF(ISBLANK('Rate Calculations'!$U82),"",'Rate Calculations'!$U82)</f>
        <v>0</v>
      </c>
      <c r="AO82" s="44">
        <f>IF(ISBLANK('Rate Calculations'!$U82),"",'Rate Calculations'!$U82)</f>
        <v>0</v>
      </c>
    </row>
    <row r="83" spans="1:41" ht="14.25">
      <c r="A83" s="346">
        <v>80</v>
      </c>
      <c r="B83" s="42" t="e">
        <f>IF(ISBLANK('Team Roster - Final'!A81),"",'Team Roster - Final'!A81)</f>
        <v>#REF!</v>
      </c>
      <c r="C83" s="42" t="e">
        <f>IF(ISBLANK('Team Roster - Final'!B81),"",'Team Roster - Final'!B81)</f>
        <v>#REF!</v>
      </c>
      <c r="D83" s="42" t="e">
        <f>IF(ISBLANK('Team Roster - Final'!C81),"",'Team Roster - Final'!C81)</f>
        <v>#REF!</v>
      </c>
      <c r="E83" s="42" t="e">
        <f>IF(ISBLANK('Team Roster - Final'!D81),"",'Team Roster - Final'!D81)</f>
        <v>#REF!</v>
      </c>
      <c r="F83" s="43" t="e">
        <f>IF(ISBLANK('Team Roster - Final'!BL81),"",'Team Roster - Final'!BL81)</f>
        <v>#REF!</v>
      </c>
      <c r="G83" s="43" t="e">
        <f>IF(ISBLANK('Team Roster - Final'!BM81),"",'Team Roster - Final'!BM81)</f>
        <v>#REF!</v>
      </c>
      <c r="H83" s="31" t="e">
        <f>IF(ISBLANK('Team Roster - Final'!E81),"",'Team Roster - Final'!E81)</f>
        <v>#REF!</v>
      </c>
      <c r="I83" s="31" t="e">
        <f>IF(ISBLANK('Team Roster - Final'!G81),"",'Team Roster - Final'!G81)</f>
        <v>#REF!</v>
      </c>
      <c r="J83" s="31" t="e">
        <f>IF(ISBLANK('Team Roster - Final'!I81),"",'Team Roster - Final'!I81)</f>
        <v>#REF!</v>
      </c>
      <c r="L83" t="str">
        <f>IF(ISBLANK('Rate Calculations'!$A83),"",'Rate Calculations'!$A83)</f>
        <v xml:space="preserve"> </v>
      </c>
      <c r="M83" t="str">
        <f>IF(ISBLANK('Rate Calculations'!$B83),"",'Rate Calculations'!$B83)</f>
        <v xml:space="preserve">  </v>
      </c>
      <c r="N83" s="44" t="str">
        <f>IF(ISBLANK('Rate Calculations'!$G83),"",'Rate Calculations'!$G83)</f>
        <v/>
      </c>
      <c r="O83" s="45">
        <f>IF(ISBLANK('Rate Calculations'!$H83),"",'Rate Calculations'!$H83)</f>
        <v>1.7500000000000002E-2</v>
      </c>
      <c r="P83" s="44">
        <f>IF(ISBLANK('Rate Calculations'!$I83),"",'Rate Calculations'!$I83)</f>
        <v>0</v>
      </c>
      <c r="Q83" s="45">
        <f>IF(ISBLANK('Rate Calculations'!$J83),"",'Rate Calculations'!$J83)</f>
        <v>3.5000000000000003E-2</v>
      </c>
      <c r="R83" s="44">
        <f>IF(ISBLANK('Rate Calculations'!$K83),"",'Rate Calculations'!$K83)</f>
        <v>0</v>
      </c>
      <c r="S83" s="45">
        <f>IF(ISBLANK('Rate Calculations'!$L83),"",'Rate Calculations'!$L83)</f>
        <v>0</v>
      </c>
      <c r="T83" s="45">
        <f>IF(ISBLANK('Rate Calculations'!$M83),"",'Rate Calculations'!$M83)</f>
        <v>0</v>
      </c>
      <c r="U83" s="24">
        <f>IF(ISBLANK('Rate Calculations'!$N83),"",'Rate Calculations'!$N83)</f>
        <v>0</v>
      </c>
      <c r="V83" s="24">
        <f>IF(ISBLANK('Rate Calculations'!$O83),"",'Rate Calculations'!$O83)</f>
        <v>0</v>
      </c>
      <c r="W83" s="46">
        <f>IF(ISBLANK('Rate Calculations'!$P83),"",'Rate Calculations'!$P83)</f>
        <v>0</v>
      </c>
      <c r="X83" s="24">
        <f>IF(ISBLANK('Rate Calculations'!$Q83),"",'Rate Calculations'!$Q83)</f>
        <v>0</v>
      </c>
      <c r="Y83" s="24">
        <f>IF(ISBLANK('Rate Calculations'!$R83),"",'Rate Calculations'!$R83)</f>
        <v>0</v>
      </c>
      <c r="Z83" s="47" t="e">
        <f>IF(ISBLANK('Rate Calculations'!$S83),"",'Rate Calculations'!$S83)</f>
        <v>#REF!</v>
      </c>
      <c r="AA83" s="47" t="e">
        <f>IF(ISBLANK('Rate Calculations'!$U83),"",'Rate Calculations'!$T83)</f>
        <v>#REF!</v>
      </c>
      <c r="AB83" t="str">
        <f>IF(ISBLANK('Rate Calculations'!$A83),"",'Rate Calculations'!$A83)</f>
        <v xml:space="preserve"> </v>
      </c>
      <c r="AC83" t="str">
        <f>IF(ISBLANK('Rate Calculations'!$B83),"",'Rate Calculations'!$B83)</f>
        <v xml:space="preserve">  </v>
      </c>
      <c r="AD83" s="44">
        <f>IF(ISBLANK('Rate Calculations'!$U83),"",'Rate Calculations'!$U83)</f>
        <v>0</v>
      </c>
      <c r="AE83" s="44">
        <f>IF(ISBLANK('Rate Calculations'!$U83),"",'Rate Calculations'!$U83)</f>
        <v>0</v>
      </c>
      <c r="AF83" s="44">
        <f>IF(ISBLANK('Rate Calculations'!$U83),"",'Rate Calculations'!$U83)</f>
        <v>0</v>
      </c>
      <c r="AG83" s="101">
        <f>IF(ISBLANK('Rate Calculations'!$U83),"",'Rate Calculations'!$U83)</f>
        <v>0</v>
      </c>
      <c r="AH83" s="101">
        <f>IF(ISBLANK('Rate Calculations'!$U83),"",'Rate Calculations'!$U83)</f>
        <v>0</v>
      </c>
      <c r="AI83" s="44">
        <f>IF(ISBLANK('Rate Calculations'!$U83),"",'Rate Calculations'!$U83)</f>
        <v>0</v>
      </c>
      <c r="AJ83" s="44">
        <f>IF(ISBLANK('Rate Calculations'!$U83),"",'Rate Calculations'!$U83)</f>
        <v>0</v>
      </c>
      <c r="AK83" s="101">
        <f>IF(ISBLANK('Rate Calculations'!$U83),"",'Rate Calculations'!$U83)</f>
        <v>0</v>
      </c>
      <c r="AL83" s="44">
        <f>IF(ISBLANK('Rate Calculations'!$U83),"",'Rate Calculations'!$U83)</f>
        <v>0</v>
      </c>
      <c r="AM83" s="44">
        <f>IF(ISBLANK('Rate Calculations'!$U83),"",'Rate Calculations'!$U83)</f>
        <v>0</v>
      </c>
      <c r="AN83" s="44">
        <f>IF(ISBLANK('Rate Calculations'!$U83),"",'Rate Calculations'!$U83)</f>
        <v>0</v>
      </c>
      <c r="AO83" s="44">
        <f>IF(ISBLANK('Rate Calculations'!$U83),"",'Rate Calculations'!$U83)</f>
        <v>0</v>
      </c>
    </row>
    <row r="84" spans="1:41" ht="14.25">
      <c r="A84" s="346">
        <v>81</v>
      </c>
      <c r="B84" s="42" t="e">
        <f>IF(ISBLANK('Team Roster - Final'!A82),"",'Team Roster - Final'!A82)</f>
        <v>#REF!</v>
      </c>
      <c r="C84" s="42" t="e">
        <f>IF(ISBLANK('Team Roster - Final'!B82),"",'Team Roster - Final'!B82)</f>
        <v>#REF!</v>
      </c>
      <c r="D84" s="42" t="e">
        <f>IF(ISBLANK('Team Roster - Final'!C82),"",'Team Roster - Final'!C82)</f>
        <v>#REF!</v>
      </c>
      <c r="E84" s="42" t="e">
        <f>IF(ISBLANK('Team Roster - Final'!D82),"",'Team Roster - Final'!D82)</f>
        <v>#REF!</v>
      </c>
      <c r="F84" s="43" t="e">
        <f>IF(ISBLANK('Team Roster - Final'!BL82),"",'Team Roster - Final'!BL82)</f>
        <v>#REF!</v>
      </c>
      <c r="G84" s="43" t="e">
        <f>IF(ISBLANK('Team Roster - Final'!BM82),"",'Team Roster - Final'!BM82)</f>
        <v>#REF!</v>
      </c>
      <c r="H84" s="31" t="e">
        <f>IF(ISBLANK('Team Roster - Final'!E82),"",'Team Roster - Final'!E82)</f>
        <v>#REF!</v>
      </c>
      <c r="I84" s="31" t="e">
        <f>IF(ISBLANK('Team Roster - Final'!G82),"",'Team Roster - Final'!G82)</f>
        <v>#REF!</v>
      </c>
      <c r="J84" s="31" t="e">
        <f>IF(ISBLANK('Team Roster - Final'!I82),"",'Team Roster - Final'!I82)</f>
        <v>#REF!</v>
      </c>
      <c r="L84" t="str">
        <f>IF(ISBLANK('Rate Calculations'!$A84),"",'Rate Calculations'!$A84)</f>
        <v xml:space="preserve"> </v>
      </c>
      <c r="M84" t="str">
        <f>IF(ISBLANK('Rate Calculations'!$B84),"",'Rate Calculations'!$B84)</f>
        <v xml:space="preserve">  </v>
      </c>
      <c r="N84" s="44" t="str">
        <f>IF(ISBLANK('Rate Calculations'!$G84),"",'Rate Calculations'!$G84)</f>
        <v/>
      </c>
      <c r="O84" s="45">
        <f>IF(ISBLANK('Rate Calculations'!$H84),"",'Rate Calculations'!$H84)</f>
        <v>1.7500000000000002E-2</v>
      </c>
      <c r="P84" s="44">
        <f>IF(ISBLANK('Rate Calculations'!$I84),"",'Rate Calculations'!$I84)</f>
        <v>0</v>
      </c>
      <c r="Q84" s="45">
        <f>IF(ISBLANK('Rate Calculations'!$J84),"",'Rate Calculations'!$J84)</f>
        <v>3.5000000000000003E-2</v>
      </c>
      <c r="R84" s="44">
        <f>IF(ISBLANK('Rate Calculations'!$K84),"",'Rate Calculations'!$K84)</f>
        <v>0</v>
      </c>
      <c r="S84" s="45">
        <f>IF(ISBLANK('Rate Calculations'!$L84),"",'Rate Calculations'!$L84)</f>
        <v>0</v>
      </c>
      <c r="T84" s="45">
        <f>IF(ISBLANK('Rate Calculations'!$M84),"",'Rate Calculations'!$M84)</f>
        <v>0</v>
      </c>
      <c r="U84" s="24">
        <f>IF(ISBLANK('Rate Calculations'!$N84),"",'Rate Calculations'!$N84)</f>
        <v>0</v>
      </c>
      <c r="V84" s="24">
        <f>IF(ISBLANK('Rate Calculations'!$O84),"",'Rate Calculations'!$O84)</f>
        <v>0</v>
      </c>
      <c r="W84" s="46">
        <f>IF(ISBLANK('Rate Calculations'!$P84),"",'Rate Calculations'!$P84)</f>
        <v>0</v>
      </c>
      <c r="X84" s="24">
        <f>IF(ISBLANK('Rate Calculations'!$Q84),"",'Rate Calculations'!$Q84)</f>
        <v>0</v>
      </c>
      <c r="Y84" s="24">
        <f>IF(ISBLANK('Rate Calculations'!$R84),"",'Rate Calculations'!$R84)</f>
        <v>0</v>
      </c>
      <c r="Z84" s="47" t="e">
        <f>IF(ISBLANK('Rate Calculations'!$S84),"",'Rate Calculations'!$S84)</f>
        <v>#REF!</v>
      </c>
      <c r="AA84" s="47" t="e">
        <f>IF(ISBLANK('Rate Calculations'!$U84),"",'Rate Calculations'!$T84)</f>
        <v>#REF!</v>
      </c>
      <c r="AB84" t="str">
        <f>IF(ISBLANK('Rate Calculations'!$A84),"",'Rate Calculations'!$A84)</f>
        <v xml:space="preserve"> </v>
      </c>
      <c r="AC84" t="str">
        <f>IF(ISBLANK('Rate Calculations'!$B84),"",'Rate Calculations'!$B84)</f>
        <v xml:space="preserve">  </v>
      </c>
      <c r="AD84" s="44">
        <f>IF(ISBLANK('Rate Calculations'!$U84),"",'Rate Calculations'!$U84)</f>
        <v>0</v>
      </c>
      <c r="AE84" s="44">
        <f>IF(ISBLANK('Rate Calculations'!$U84),"",'Rate Calculations'!$U84)</f>
        <v>0</v>
      </c>
      <c r="AF84" s="44">
        <f>IF(ISBLANK('Rate Calculations'!$U84),"",'Rate Calculations'!$U84)</f>
        <v>0</v>
      </c>
      <c r="AG84" s="101">
        <f>IF(ISBLANK('Rate Calculations'!$U84),"",'Rate Calculations'!$U84)</f>
        <v>0</v>
      </c>
      <c r="AH84" s="101">
        <f>IF(ISBLANK('Rate Calculations'!$U84),"",'Rate Calculations'!$U84)</f>
        <v>0</v>
      </c>
      <c r="AI84" s="44">
        <f>IF(ISBLANK('Rate Calculations'!$U84),"",'Rate Calculations'!$U84)</f>
        <v>0</v>
      </c>
      <c r="AJ84" s="44">
        <f>IF(ISBLANK('Rate Calculations'!$U84),"",'Rate Calculations'!$U84)</f>
        <v>0</v>
      </c>
      <c r="AK84" s="101">
        <f>IF(ISBLANK('Rate Calculations'!$U84),"",'Rate Calculations'!$U84)</f>
        <v>0</v>
      </c>
      <c r="AL84" s="44">
        <f>IF(ISBLANK('Rate Calculations'!$U84),"",'Rate Calculations'!$U84)</f>
        <v>0</v>
      </c>
      <c r="AM84" s="44">
        <f>IF(ISBLANK('Rate Calculations'!$U84),"",'Rate Calculations'!$U84)</f>
        <v>0</v>
      </c>
      <c r="AN84" s="44">
        <f>IF(ISBLANK('Rate Calculations'!$U84),"",'Rate Calculations'!$U84)</f>
        <v>0</v>
      </c>
      <c r="AO84" s="44">
        <f>IF(ISBLANK('Rate Calculations'!$U84),"",'Rate Calculations'!$U84)</f>
        <v>0</v>
      </c>
    </row>
    <row r="85" spans="1:41" ht="14.25">
      <c r="A85" s="346">
        <v>82</v>
      </c>
      <c r="B85" s="42" t="e">
        <f>IF(ISBLANK('Team Roster - Final'!A83),"",'Team Roster - Final'!A83)</f>
        <v>#REF!</v>
      </c>
      <c r="C85" s="42" t="e">
        <f>IF(ISBLANK('Team Roster - Final'!B83),"",'Team Roster - Final'!B83)</f>
        <v>#REF!</v>
      </c>
      <c r="D85" s="42" t="e">
        <f>IF(ISBLANK('Team Roster - Final'!C83),"",'Team Roster - Final'!C83)</f>
        <v>#REF!</v>
      </c>
      <c r="E85" s="42" t="e">
        <f>IF(ISBLANK('Team Roster - Final'!D83),"",'Team Roster - Final'!D83)</f>
        <v>#REF!</v>
      </c>
      <c r="F85" s="43" t="e">
        <f>IF(ISBLANK('Team Roster - Final'!BL83),"",'Team Roster - Final'!BL83)</f>
        <v>#REF!</v>
      </c>
      <c r="G85" s="43" t="e">
        <f>IF(ISBLANK('Team Roster - Final'!BM83),"",'Team Roster - Final'!BM83)</f>
        <v>#REF!</v>
      </c>
      <c r="H85" s="31" t="e">
        <f>IF(ISBLANK('Team Roster - Final'!E83),"",'Team Roster - Final'!E83)</f>
        <v>#REF!</v>
      </c>
      <c r="I85" s="31" t="e">
        <f>IF(ISBLANK('Team Roster - Final'!G83),"",'Team Roster - Final'!G83)</f>
        <v>#REF!</v>
      </c>
      <c r="J85" s="31" t="e">
        <f>IF(ISBLANK('Team Roster - Final'!I83),"",'Team Roster - Final'!I83)</f>
        <v>#REF!</v>
      </c>
      <c r="L85" t="str">
        <f>IF(ISBLANK('Rate Calculations'!$A85),"",'Rate Calculations'!$A85)</f>
        <v xml:space="preserve"> </v>
      </c>
      <c r="M85" t="str">
        <f>IF(ISBLANK('Rate Calculations'!$B85),"",'Rate Calculations'!$B85)</f>
        <v xml:space="preserve">  </v>
      </c>
      <c r="N85" s="44" t="str">
        <f>IF(ISBLANK('Rate Calculations'!$G85),"",'Rate Calculations'!$G85)</f>
        <v/>
      </c>
      <c r="O85" s="45">
        <f>IF(ISBLANK('Rate Calculations'!$H85),"",'Rate Calculations'!$H85)</f>
        <v>1.7500000000000002E-2</v>
      </c>
      <c r="P85" s="44">
        <f>IF(ISBLANK('Rate Calculations'!$I85),"",'Rate Calculations'!$I85)</f>
        <v>0</v>
      </c>
      <c r="Q85" s="45">
        <f>IF(ISBLANK('Rate Calculations'!$J85),"",'Rate Calculations'!$J85)</f>
        <v>3.5000000000000003E-2</v>
      </c>
      <c r="R85" s="44">
        <f>IF(ISBLANK('Rate Calculations'!$K85),"",'Rate Calculations'!$K85)</f>
        <v>0</v>
      </c>
      <c r="S85" s="45">
        <f>IF(ISBLANK('Rate Calculations'!$L85),"",'Rate Calculations'!$L85)</f>
        <v>0</v>
      </c>
      <c r="T85" s="45">
        <f>IF(ISBLANK('Rate Calculations'!$M85),"",'Rate Calculations'!$M85)</f>
        <v>0</v>
      </c>
      <c r="U85" s="24">
        <f>IF(ISBLANK('Rate Calculations'!$N85),"",'Rate Calculations'!$N85)</f>
        <v>0</v>
      </c>
      <c r="V85" s="24">
        <f>IF(ISBLANK('Rate Calculations'!$O85),"",'Rate Calculations'!$O85)</f>
        <v>0</v>
      </c>
      <c r="W85" s="46">
        <f>IF(ISBLANK('Rate Calculations'!$P85),"",'Rate Calculations'!$P85)</f>
        <v>0</v>
      </c>
      <c r="X85" s="24">
        <f>IF(ISBLANK('Rate Calculations'!$Q85),"",'Rate Calculations'!$Q85)</f>
        <v>0</v>
      </c>
      <c r="Y85" s="24">
        <f>IF(ISBLANK('Rate Calculations'!$R85),"",'Rate Calculations'!$R85)</f>
        <v>0</v>
      </c>
      <c r="Z85" s="47" t="e">
        <f>IF(ISBLANK('Rate Calculations'!$S85),"",'Rate Calculations'!$S85)</f>
        <v>#REF!</v>
      </c>
      <c r="AA85" s="47" t="e">
        <f>IF(ISBLANK('Rate Calculations'!$U85),"",'Rate Calculations'!$T85)</f>
        <v>#REF!</v>
      </c>
      <c r="AB85" t="str">
        <f>IF(ISBLANK('Rate Calculations'!$A85),"",'Rate Calculations'!$A85)</f>
        <v xml:space="preserve"> </v>
      </c>
      <c r="AC85" t="str">
        <f>IF(ISBLANK('Rate Calculations'!$B85),"",'Rate Calculations'!$B85)</f>
        <v xml:space="preserve">  </v>
      </c>
      <c r="AD85" s="44">
        <f>IF(ISBLANK('Rate Calculations'!$U85),"",'Rate Calculations'!$U85)</f>
        <v>0</v>
      </c>
      <c r="AE85" s="44">
        <f>IF(ISBLANK('Rate Calculations'!$U85),"",'Rate Calculations'!$U85)</f>
        <v>0</v>
      </c>
      <c r="AF85" s="44">
        <f>IF(ISBLANK('Rate Calculations'!$U85),"",'Rate Calculations'!$U85)</f>
        <v>0</v>
      </c>
      <c r="AG85" s="101">
        <f>IF(ISBLANK('Rate Calculations'!$U85),"",'Rate Calculations'!$U85)</f>
        <v>0</v>
      </c>
      <c r="AH85" s="101">
        <f>IF(ISBLANK('Rate Calculations'!$U85),"",'Rate Calculations'!$U85)</f>
        <v>0</v>
      </c>
      <c r="AI85" s="44">
        <f>IF(ISBLANK('Rate Calculations'!$U85),"",'Rate Calculations'!$U85)</f>
        <v>0</v>
      </c>
      <c r="AJ85" s="44">
        <f>IF(ISBLANK('Rate Calculations'!$U85),"",'Rate Calculations'!$U85)</f>
        <v>0</v>
      </c>
      <c r="AK85" s="101">
        <f>IF(ISBLANK('Rate Calculations'!$U85),"",'Rate Calculations'!$U85)</f>
        <v>0</v>
      </c>
      <c r="AL85" s="44">
        <f>IF(ISBLANK('Rate Calculations'!$U85),"",'Rate Calculations'!$U85)</f>
        <v>0</v>
      </c>
      <c r="AM85" s="44">
        <f>IF(ISBLANK('Rate Calculations'!$U85),"",'Rate Calculations'!$U85)</f>
        <v>0</v>
      </c>
      <c r="AN85" s="44">
        <f>IF(ISBLANK('Rate Calculations'!$U85),"",'Rate Calculations'!$U85)</f>
        <v>0</v>
      </c>
      <c r="AO85" s="44">
        <f>IF(ISBLANK('Rate Calculations'!$U85),"",'Rate Calculations'!$U85)</f>
        <v>0</v>
      </c>
    </row>
    <row r="86" spans="1:41" ht="14.25">
      <c r="A86" s="346">
        <v>83</v>
      </c>
      <c r="B86" s="42" t="e">
        <f>IF(ISBLANK('Team Roster - Final'!A84),"",'Team Roster - Final'!A84)</f>
        <v>#REF!</v>
      </c>
      <c r="C86" s="42" t="e">
        <f>IF(ISBLANK('Team Roster - Final'!B84),"",'Team Roster - Final'!B84)</f>
        <v>#REF!</v>
      </c>
      <c r="D86" s="42" t="e">
        <f>IF(ISBLANK('Team Roster - Final'!C84),"",'Team Roster - Final'!C84)</f>
        <v>#REF!</v>
      </c>
      <c r="E86" s="42" t="e">
        <f>IF(ISBLANK('Team Roster - Final'!D84),"",'Team Roster - Final'!D84)</f>
        <v>#REF!</v>
      </c>
      <c r="F86" s="43" t="e">
        <f>IF(ISBLANK('Team Roster - Final'!BL84),"",'Team Roster - Final'!BL84)</f>
        <v>#REF!</v>
      </c>
      <c r="G86" s="43" t="e">
        <f>IF(ISBLANK('Team Roster - Final'!BM84),"",'Team Roster - Final'!BM84)</f>
        <v>#REF!</v>
      </c>
      <c r="H86" s="31" t="e">
        <f>IF(ISBLANK('Team Roster - Final'!E84),"",'Team Roster - Final'!E84)</f>
        <v>#REF!</v>
      </c>
      <c r="I86" s="31" t="e">
        <f>IF(ISBLANK('Team Roster - Final'!G84),"",'Team Roster - Final'!G84)</f>
        <v>#REF!</v>
      </c>
      <c r="J86" s="31" t="e">
        <f>IF(ISBLANK('Team Roster - Final'!I84),"",'Team Roster - Final'!I84)</f>
        <v>#REF!</v>
      </c>
      <c r="L86" t="str">
        <f>IF(ISBLANK('Rate Calculations'!$A86),"",'Rate Calculations'!$A86)</f>
        <v xml:space="preserve"> </v>
      </c>
      <c r="M86" t="str">
        <f>IF(ISBLANK('Rate Calculations'!$B86),"",'Rate Calculations'!$B86)</f>
        <v xml:space="preserve">  </v>
      </c>
      <c r="N86" s="44" t="str">
        <f>IF(ISBLANK('Rate Calculations'!$G86),"",'Rate Calculations'!$G86)</f>
        <v/>
      </c>
      <c r="O86" s="45">
        <f>IF(ISBLANK('Rate Calculations'!$H86),"",'Rate Calculations'!$H86)</f>
        <v>1.7500000000000002E-2</v>
      </c>
      <c r="P86" s="44">
        <f>IF(ISBLANK('Rate Calculations'!$I86),"",'Rate Calculations'!$I86)</f>
        <v>0</v>
      </c>
      <c r="Q86" s="45">
        <f>IF(ISBLANK('Rate Calculations'!$J86),"",'Rate Calculations'!$J86)</f>
        <v>3.5000000000000003E-2</v>
      </c>
      <c r="R86" s="44">
        <f>IF(ISBLANK('Rate Calculations'!$K86),"",'Rate Calculations'!$K86)</f>
        <v>0</v>
      </c>
      <c r="S86" s="45">
        <f>IF(ISBLANK('Rate Calculations'!$L86),"",'Rate Calculations'!$L86)</f>
        <v>0</v>
      </c>
      <c r="T86" s="45">
        <f>IF(ISBLANK('Rate Calculations'!$M86),"",'Rate Calculations'!$M86)</f>
        <v>0</v>
      </c>
      <c r="U86" s="24">
        <f>IF(ISBLANK('Rate Calculations'!$N86),"",'Rate Calculations'!$N86)</f>
        <v>0</v>
      </c>
      <c r="V86" s="24">
        <f>IF(ISBLANK('Rate Calculations'!$O86),"",'Rate Calculations'!$O86)</f>
        <v>0</v>
      </c>
      <c r="W86" s="46">
        <f>IF(ISBLANK('Rate Calculations'!$P86),"",'Rate Calculations'!$P86)</f>
        <v>0</v>
      </c>
      <c r="X86" s="24">
        <f>IF(ISBLANK('Rate Calculations'!$Q86),"",'Rate Calculations'!$Q86)</f>
        <v>0</v>
      </c>
      <c r="Y86" s="24">
        <f>IF(ISBLANK('Rate Calculations'!$R86),"",'Rate Calculations'!$R86)</f>
        <v>0</v>
      </c>
      <c r="Z86" s="47" t="e">
        <f>IF(ISBLANK('Rate Calculations'!$S86),"",'Rate Calculations'!$S86)</f>
        <v>#REF!</v>
      </c>
      <c r="AA86" s="47" t="e">
        <f>IF(ISBLANK('Rate Calculations'!$U86),"",'Rate Calculations'!$T86)</f>
        <v>#REF!</v>
      </c>
      <c r="AB86" t="str">
        <f>IF(ISBLANK('Rate Calculations'!$A86),"",'Rate Calculations'!$A86)</f>
        <v xml:space="preserve"> </v>
      </c>
      <c r="AC86" t="str">
        <f>IF(ISBLANK('Rate Calculations'!$B86),"",'Rate Calculations'!$B86)</f>
        <v xml:space="preserve">  </v>
      </c>
      <c r="AD86" s="44">
        <f>IF(ISBLANK('Rate Calculations'!$U86),"",'Rate Calculations'!$U86)</f>
        <v>0</v>
      </c>
      <c r="AE86" s="44">
        <f>IF(ISBLANK('Rate Calculations'!$U86),"",'Rate Calculations'!$U86)</f>
        <v>0</v>
      </c>
      <c r="AF86" s="44">
        <f>IF(ISBLANK('Rate Calculations'!$U86),"",'Rate Calculations'!$U86)</f>
        <v>0</v>
      </c>
      <c r="AG86" s="101">
        <f>IF(ISBLANK('Rate Calculations'!$U86),"",'Rate Calculations'!$U86)</f>
        <v>0</v>
      </c>
      <c r="AH86" s="101">
        <f>IF(ISBLANK('Rate Calculations'!$U86),"",'Rate Calculations'!$U86)</f>
        <v>0</v>
      </c>
      <c r="AI86" s="44">
        <f>IF(ISBLANK('Rate Calculations'!$U86),"",'Rate Calculations'!$U86)</f>
        <v>0</v>
      </c>
      <c r="AJ86" s="44">
        <f>IF(ISBLANK('Rate Calculations'!$U86),"",'Rate Calculations'!$U86)</f>
        <v>0</v>
      </c>
      <c r="AK86" s="101">
        <f>IF(ISBLANK('Rate Calculations'!$U86),"",'Rate Calculations'!$U86)</f>
        <v>0</v>
      </c>
      <c r="AL86" s="44">
        <f>IF(ISBLANK('Rate Calculations'!$U86),"",'Rate Calculations'!$U86)</f>
        <v>0</v>
      </c>
      <c r="AM86" s="44">
        <f>IF(ISBLANK('Rate Calculations'!$U86),"",'Rate Calculations'!$U86)</f>
        <v>0</v>
      </c>
      <c r="AN86" s="44">
        <f>IF(ISBLANK('Rate Calculations'!$U86),"",'Rate Calculations'!$U86)</f>
        <v>0</v>
      </c>
      <c r="AO86" s="44">
        <f>IF(ISBLANK('Rate Calculations'!$U86),"",'Rate Calculations'!$U86)</f>
        <v>0</v>
      </c>
    </row>
    <row r="87" spans="1:41" ht="14.25">
      <c r="A87" s="346">
        <v>84</v>
      </c>
      <c r="B87" s="42" t="e">
        <f>IF(ISBLANK('Team Roster - Final'!A85),"",'Team Roster - Final'!A85)</f>
        <v>#REF!</v>
      </c>
      <c r="C87" s="42" t="e">
        <f>IF(ISBLANK('Team Roster - Final'!B85),"",'Team Roster - Final'!B85)</f>
        <v>#REF!</v>
      </c>
      <c r="D87" s="42" t="e">
        <f>IF(ISBLANK('Team Roster - Final'!C85),"",'Team Roster - Final'!C85)</f>
        <v>#REF!</v>
      </c>
      <c r="E87" s="42" t="e">
        <f>IF(ISBLANK('Team Roster - Final'!D85),"",'Team Roster - Final'!D85)</f>
        <v>#REF!</v>
      </c>
      <c r="F87" s="43" t="e">
        <f>IF(ISBLANK('Team Roster - Final'!BL85),"",'Team Roster - Final'!BL85)</f>
        <v>#REF!</v>
      </c>
      <c r="G87" s="43" t="e">
        <f>IF(ISBLANK('Team Roster - Final'!BM85),"",'Team Roster - Final'!BM85)</f>
        <v>#REF!</v>
      </c>
      <c r="H87" s="31" t="e">
        <f>IF(ISBLANK('Team Roster - Final'!E85),"",'Team Roster - Final'!E85)</f>
        <v>#REF!</v>
      </c>
      <c r="I87" s="31" t="e">
        <f>IF(ISBLANK('Team Roster - Final'!G85),"",'Team Roster - Final'!G85)</f>
        <v>#REF!</v>
      </c>
      <c r="J87" s="31" t="e">
        <f>IF(ISBLANK('Team Roster - Final'!I85),"",'Team Roster - Final'!I85)</f>
        <v>#REF!</v>
      </c>
      <c r="L87" t="str">
        <f>IF(ISBLANK('Rate Calculations'!$A87),"",'Rate Calculations'!$A87)</f>
        <v xml:space="preserve"> </v>
      </c>
      <c r="M87" t="str">
        <f>IF(ISBLANK('Rate Calculations'!$B87),"",'Rate Calculations'!$B87)</f>
        <v xml:space="preserve">  </v>
      </c>
      <c r="N87" s="44" t="str">
        <f>IF(ISBLANK('Rate Calculations'!$G87),"",'Rate Calculations'!$G87)</f>
        <v/>
      </c>
      <c r="O87" s="45">
        <f>IF(ISBLANK('Rate Calculations'!$H87),"",'Rate Calculations'!$H87)</f>
        <v>1.7500000000000002E-2</v>
      </c>
      <c r="P87" s="44">
        <f>IF(ISBLANK('Rate Calculations'!$I87),"",'Rate Calculations'!$I87)</f>
        <v>0</v>
      </c>
      <c r="Q87" s="45">
        <f>IF(ISBLANK('Rate Calculations'!$J87),"",'Rate Calculations'!$J87)</f>
        <v>3.5000000000000003E-2</v>
      </c>
      <c r="R87" s="44">
        <f>IF(ISBLANK('Rate Calculations'!$K87),"",'Rate Calculations'!$K87)</f>
        <v>0</v>
      </c>
      <c r="S87" s="45">
        <f>IF(ISBLANK('Rate Calculations'!$L87),"",'Rate Calculations'!$L87)</f>
        <v>0</v>
      </c>
      <c r="T87" s="45">
        <f>IF(ISBLANK('Rate Calculations'!$M87),"",'Rate Calculations'!$M87)</f>
        <v>0</v>
      </c>
      <c r="U87" s="24">
        <f>IF(ISBLANK('Rate Calculations'!$N87),"",'Rate Calculations'!$N87)</f>
        <v>0</v>
      </c>
      <c r="V87" s="24">
        <f>IF(ISBLANK('Rate Calculations'!$O87),"",'Rate Calculations'!$O87)</f>
        <v>0</v>
      </c>
      <c r="W87" s="46">
        <f>IF(ISBLANK('Rate Calculations'!$P87),"",'Rate Calculations'!$P87)</f>
        <v>0</v>
      </c>
      <c r="X87" s="24">
        <f>IF(ISBLANK('Rate Calculations'!$Q87),"",'Rate Calculations'!$Q87)</f>
        <v>0</v>
      </c>
      <c r="Y87" s="24">
        <f>IF(ISBLANK('Rate Calculations'!$R87),"",'Rate Calculations'!$R87)</f>
        <v>0</v>
      </c>
      <c r="Z87" s="47" t="e">
        <f>IF(ISBLANK('Rate Calculations'!$S87),"",'Rate Calculations'!$S87)</f>
        <v>#REF!</v>
      </c>
      <c r="AA87" s="47" t="e">
        <f>IF(ISBLANK('Rate Calculations'!$U87),"",'Rate Calculations'!$T87)</f>
        <v>#REF!</v>
      </c>
      <c r="AB87" t="str">
        <f>IF(ISBLANK('Rate Calculations'!$A87),"",'Rate Calculations'!$A87)</f>
        <v xml:space="preserve"> </v>
      </c>
      <c r="AC87" t="str">
        <f>IF(ISBLANK('Rate Calculations'!$B87),"",'Rate Calculations'!$B87)</f>
        <v xml:space="preserve">  </v>
      </c>
      <c r="AD87" s="44">
        <f>IF(ISBLANK('Rate Calculations'!$U87),"",'Rate Calculations'!$U87)</f>
        <v>0</v>
      </c>
      <c r="AE87" s="44">
        <f>IF(ISBLANK('Rate Calculations'!$U87),"",'Rate Calculations'!$U87)</f>
        <v>0</v>
      </c>
      <c r="AF87" s="44">
        <f>IF(ISBLANK('Rate Calculations'!$U87),"",'Rate Calculations'!$U87)</f>
        <v>0</v>
      </c>
      <c r="AG87" s="101">
        <f>IF(ISBLANK('Rate Calculations'!$U87),"",'Rate Calculations'!$U87)</f>
        <v>0</v>
      </c>
      <c r="AH87" s="101">
        <f>IF(ISBLANK('Rate Calculations'!$U87),"",'Rate Calculations'!$U87)</f>
        <v>0</v>
      </c>
      <c r="AI87" s="44">
        <f>IF(ISBLANK('Rate Calculations'!$U87),"",'Rate Calculations'!$U87)</f>
        <v>0</v>
      </c>
      <c r="AJ87" s="44">
        <f>IF(ISBLANK('Rate Calculations'!$U87),"",'Rate Calculations'!$U87)</f>
        <v>0</v>
      </c>
      <c r="AK87" s="101">
        <f>IF(ISBLANK('Rate Calculations'!$U87),"",'Rate Calculations'!$U87)</f>
        <v>0</v>
      </c>
      <c r="AL87" s="44">
        <f>IF(ISBLANK('Rate Calculations'!$U87),"",'Rate Calculations'!$U87)</f>
        <v>0</v>
      </c>
      <c r="AM87" s="44">
        <f>IF(ISBLANK('Rate Calculations'!$U87),"",'Rate Calculations'!$U87)</f>
        <v>0</v>
      </c>
      <c r="AN87" s="44">
        <f>IF(ISBLANK('Rate Calculations'!$U87),"",'Rate Calculations'!$U87)</f>
        <v>0</v>
      </c>
      <c r="AO87" s="44">
        <f>IF(ISBLANK('Rate Calculations'!$U87),"",'Rate Calculations'!$U87)</f>
        <v>0</v>
      </c>
    </row>
    <row r="88" spans="1:41" ht="14.25">
      <c r="A88" s="346">
        <v>85</v>
      </c>
      <c r="B88" s="42" t="e">
        <f>IF(ISBLANK('Team Roster - Final'!A86),"",'Team Roster - Final'!A86)</f>
        <v>#REF!</v>
      </c>
      <c r="C88" s="42" t="e">
        <f>IF(ISBLANK('Team Roster - Final'!B86),"",'Team Roster - Final'!B86)</f>
        <v>#REF!</v>
      </c>
      <c r="D88" s="42" t="e">
        <f>IF(ISBLANK('Team Roster - Final'!C86),"",'Team Roster - Final'!C86)</f>
        <v>#REF!</v>
      </c>
      <c r="E88" s="42" t="e">
        <f>IF(ISBLANK('Team Roster - Final'!D86),"",'Team Roster - Final'!D86)</f>
        <v>#REF!</v>
      </c>
      <c r="F88" s="43" t="e">
        <f>IF(ISBLANK('Team Roster - Final'!BL86),"",'Team Roster - Final'!BL86)</f>
        <v>#REF!</v>
      </c>
      <c r="G88" s="43" t="e">
        <f>IF(ISBLANK('Team Roster - Final'!BM86),"",'Team Roster - Final'!BM86)</f>
        <v>#REF!</v>
      </c>
      <c r="H88" s="31" t="e">
        <f>IF(ISBLANK('Team Roster - Final'!E86),"",'Team Roster - Final'!E86)</f>
        <v>#REF!</v>
      </c>
      <c r="I88" s="31" t="e">
        <f>IF(ISBLANK('Team Roster - Final'!G86),"",'Team Roster - Final'!G86)</f>
        <v>#REF!</v>
      </c>
      <c r="J88" s="31" t="e">
        <f>IF(ISBLANK('Team Roster - Final'!I86),"",'Team Roster - Final'!I86)</f>
        <v>#REF!</v>
      </c>
      <c r="L88" t="str">
        <f>IF(ISBLANK('Rate Calculations'!$A88),"",'Rate Calculations'!$A88)</f>
        <v xml:space="preserve"> </v>
      </c>
      <c r="M88" t="str">
        <f>IF(ISBLANK('Rate Calculations'!$B88),"",'Rate Calculations'!$B88)</f>
        <v xml:space="preserve">  </v>
      </c>
      <c r="N88" s="44" t="str">
        <f>IF(ISBLANK('Rate Calculations'!$G88),"",'Rate Calculations'!$G88)</f>
        <v/>
      </c>
      <c r="O88" s="45">
        <f>IF(ISBLANK('Rate Calculations'!$H88),"",'Rate Calculations'!$H88)</f>
        <v>1.7500000000000002E-2</v>
      </c>
      <c r="P88" s="44">
        <f>IF(ISBLANK('Rate Calculations'!$I88),"",'Rate Calculations'!$I88)</f>
        <v>0</v>
      </c>
      <c r="Q88" s="45">
        <f>IF(ISBLANK('Rate Calculations'!$J88),"",'Rate Calculations'!$J88)</f>
        <v>3.5000000000000003E-2</v>
      </c>
      <c r="R88" s="44">
        <f>IF(ISBLANK('Rate Calculations'!$K88),"",'Rate Calculations'!$K88)</f>
        <v>0</v>
      </c>
      <c r="S88" s="45">
        <f>IF(ISBLANK('Rate Calculations'!$L88),"",'Rate Calculations'!$L88)</f>
        <v>0</v>
      </c>
      <c r="T88" s="45">
        <f>IF(ISBLANK('Rate Calculations'!$M88),"",'Rate Calculations'!$M88)</f>
        <v>0</v>
      </c>
      <c r="U88" s="24">
        <f>IF(ISBLANK('Rate Calculations'!$N88),"",'Rate Calculations'!$N88)</f>
        <v>0</v>
      </c>
      <c r="V88" s="24">
        <f>IF(ISBLANK('Rate Calculations'!$O88),"",'Rate Calculations'!$O88)</f>
        <v>0</v>
      </c>
      <c r="W88" s="46">
        <f>IF(ISBLANK('Rate Calculations'!$P88),"",'Rate Calculations'!$P88)</f>
        <v>0</v>
      </c>
      <c r="X88" s="24">
        <f>IF(ISBLANK('Rate Calculations'!$Q88),"",'Rate Calculations'!$Q88)</f>
        <v>0</v>
      </c>
      <c r="Y88" s="24">
        <f>IF(ISBLANK('Rate Calculations'!$R88),"",'Rate Calculations'!$R88)</f>
        <v>0</v>
      </c>
      <c r="Z88" s="47" t="e">
        <f>IF(ISBLANK('Rate Calculations'!$S88),"",'Rate Calculations'!$S88)</f>
        <v>#REF!</v>
      </c>
      <c r="AA88" s="47" t="e">
        <f>IF(ISBLANK('Rate Calculations'!$U88),"",'Rate Calculations'!$T88)</f>
        <v>#REF!</v>
      </c>
      <c r="AB88" t="str">
        <f>IF(ISBLANK('Rate Calculations'!$A88),"",'Rate Calculations'!$A88)</f>
        <v xml:space="preserve"> </v>
      </c>
      <c r="AC88" t="str">
        <f>IF(ISBLANK('Rate Calculations'!$B88),"",'Rate Calculations'!$B88)</f>
        <v xml:space="preserve">  </v>
      </c>
      <c r="AD88" s="44">
        <f>IF(ISBLANK('Rate Calculations'!$U88),"",'Rate Calculations'!$U88)</f>
        <v>0</v>
      </c>
      <c r="AE88" s="44">
        <f>IF(ISBLANK('Rate Calculations'!$U88),"",'Rate Calculations'!$U88)</f>
        <v>0</v>
      </c>
      <c r="AF88" s="44">
        <f>IF(ISBLANK('Rate Calculations'!$U88),"",'Rate Calculations'!$U88)</f>
        <v>0</v>
      </c>
      <c r="AG88" s="101">
        <f>IF(ISBLANK('Rate Calculations'!$U88),"",'Rate Calculations'!$U88)</f>
        <v>0</v>
      </c>
      <c r="AH88" s="101">
        <f>IF(ISBLANK('Rate Calculations'!$U88),"",'Rate Calculations'!$U88)</f>
        <v>0</v>
      </c>
      <c r="AI88" s="44">
        <f>IF(ISBLANK('Rate Calculations'!$U88),"",'Rate Calculations'!$U88)</f>
        <v>0</v>
      </c>
      <c r="AJ88" s="44">
        <f>IF(ISBLANK('Rate Calculations'!$U88),"",'Rate Calculations'!$U88)</f>
        <v>0</v>
      </c>
      <c r="AK88" s="101">
        <f>IF(ISBLANK('Rate Calculations'!$U88),"",'Rate Calculations'!$U88)</f>
        <v>0</v>
      </c>
      <c r="AL88" s="44">
        <f>IF(ISBLANK('Rate Calculations'!$U88),"",'Rate Calculations'!$U88)</f>
        <v>0</v>
      </c>
      <c r="AM88" s="44">
        <f>IF(ISBLANK('Rate Calculations'!$U88),"",'Rate Calculations'!$U88)</f>
        <v>0</v>
      </c>
      <c r="AN88" s="44">
        <f>IF(ISBLANK('Rate Calculations'!$U88),"",'Rate Calculations'!$U88)</f>
        <v>0</v>
      </c>
      <c r="AO88" s="44">
        <f>IF(ISBLANK('Rate Calculations'!$U88),"",'Rate Calculations'!$U88)</f>
        <v>0</v>
      </c>
    </row>
    <row r="89" spans="1:41" ht="14.25">
      <c r="A89" s="346">
        <v>86</v>
      </c>
      <c r="B89" s="42" t="e">
        <f>IF(ISBLANK('Team Roster - Final'!A87),"",'Team Roster - Final'!A87)</f>
        <v>#REF!</v>
      </c>
      <c r="C89" s="42" t="e">
        <f>IF(ISBLANK('Team Roster - Final'!B87),"",'Team Roster - Final'!B87)</f>
        <v>#REF!</v>
      </c>
      <c r="D89" s="42" t="e">
        <f>IF(ISBLANK('Team Roster - Final'!C87),"",'Team Roster - Final'!C87)</f>
        <v>#REF!</v>
      </c>
      <c r="E89" s="42" t="e">
        <f>IF(ISBLANK('Team Roster - Final'!D87),"",'Team Roster - Final'!D87)</f>
        <v>#REF!</v>
      </c>
      <c r="F89" s="43" t="e">
        <f>IF(ISBLANK('Team Roster - Final'!BL87),"",'Team Roster - Final'!BL87)</f>
        <v>#REF!</v>
      </c>
      <c r="G89" s="43" t="e">
        <f>IF(ISBLANK('Team Roster - Final'!BM87),"",'Team Roster - Final'!BM87)</f>
        <v>#REF!</v>
      </c>
      <c r="H89" s="31" t="e">
        <f>IF(ISBLANK('Team Roster - Final'!E87),"",'Team Roster - Final'!E87)</f>
        <v>#REF!</v>
      </c>
      <c r="I89" s="31" t="e">
        <f>IF(ISBLANK('Team Roster - Final'!G87),"",'Team Roster - Final'!G87)</f>
        <v>#REF!</v>
      </c>
      <c r="J89" s="31" t="e">
        <f>IF(ISBLANK('Team Roster - Final'!I87),"",'Team Roster - Final'!I87)</f>
        <v>#REF!</v>
      </c>
      <c r="L89" t="str">
        <f>IF(ISBLANK('Rate Calculations'!$A89),"",'Rate Calculations'!$A89)</f>
        <v xml:space="preserve"> </v>
      </c>
      <c r="M89" t="str">
        <f>IF(ISBLANK('Rate Calculations'!$B89),"",'Rate Calculations'!$B89)</f>
        <v xml:space="preserve">  </v>
      </c>
      <c r="N89" s="44" t="str">
        <f>IF(ISBLANK('Rate Calculations'!$G89),"",'Rate Calculations'!$G89)</f>
        <v/>
      </c>
      <c r="O89" s="45">
        <f>IF(ISBLANK('Rate Calculations'!$H89),"",'Rate Calculations'!$H89)</f>
        <v>1.7500000000000002E-2</v>
      </c>
      <c r="P89" s="44">
        <f>IF(ISBLANK('Rate Calculations'!$I89),"",'Rate Calculations'!$I89)</f>
        <v>0</v>
      </c>
      <c r="Q89" s="45">
        <f>IF(ISBLANK('Rate Calculations'!$J89),"",'Rate Calculations'!$J89)</f>
        <v>3.5000000000000003E-2</v>
      </c>
      <c r="R89" s="44">
        <f>IF(ISBLANK('Rate Calculations'!$K89),"",'Rate Calculations'!$K89)</f>
        <v>0</v>
      </c>
      <c r="S89" s="45">
        <f>IF(ISBLANK('Rate Calculations'!$L89),"",'Rate Calculations'!$L89)</f>
        <v>0</v>
      </c>
      <c r="T89" s="45">
        <f>IF(ISBLANK('Rate Calculations'!$M89),"",'Rate Calculations'!$M89)</f>
        <v>0</v>
      </c>
      <c r="U89" s="24">
        <f>IF(ISBLANK('Rate Calculations'!$N89),"",'Rate Calculations'!$N89)</f>
        <v>0</v>
      </c>
      <c r="V89" s="24">
        <f>IF(ISBLANK('Rate Calculations'!$O89),"",'Rate Calculations'!$O89)</f>
        <v>0</v>
      </c>
      <c r="W89" s="46">
        <f>IF(ISBLANK('Rate Calculations'!$P89),"",'Rate Calculations'!$P89)</f>
        <v>0</v>
      </c>
      <c r="X89" s="24">
        <f>IF(ISBLANK('Rate Calculations'!$Q89),"",'Rate Calculations'!$Q89)</f>
        <v>0</v>
      </c>
      <c r="Y89" s="24">
        <f>IF(ISBLANK('Rate Calculations'!$R89),"",'Rate Calculations'!$R89)</f>
        <v>0</v>
      </c>
      <c r="Z89" s="47" t="e">
        <f>IF(ISBLANK('Rate Calculations'!$S89),"",'Rate Calculations'!$S89)</f>
        <v>#REF!</v>
      </c>
      <c r="AA89" s="47" t="e">
        <f>IF(ISBLANK('Rate Calculations'!$U89),"",'Rate Calculations'!$T89)</f>
        <v>#REF!</v>
      </c>
      <c r="AB89" t="str">
        <f>IF(ISBLANK('Rate Calculations'!$A89),"",'Rate Calculations'!$A89)</f>
        <v xml:space="preserve"> </v>
      </c>
      <c r="AC89" t="str">
        <f>IF(ISBLANK('Rate Calculations'!$B89),"",'Rate Calculations'!$B89)</f>
        <v xml:space="preserve">  </v>
      </c>
      <c r="AD89" s="44">
        <f>IF(ISBLANK('Rate Calculations'!$U89),"",'Rate Calculations'!$U89)</f>
        <v>0</v>
      </c>
      <c r="AE89" s="44">
        <f>IF(ISBLANK('Rate Calculations'!$U89),"",'Rate Calculations'!$U89)</f>
        <v>0</v>
      </c>
      <c r="AF89" s="44">
        <f>IF(ISBLANK('Rate Calculations'!$U89),"",'Rate Calculations'!$U89)</f>
        <v>0</v>
      </c>
      <c r="AG89" s="101">
        <f>IF(ISBLANK('Rate Calculations'!$U89),"",'Rate Calculations'!$U89)</f>
        <v>0</v>
      </c>
      <c r="AH89" s="101">
        <f>IF(ISBLANK('Rate Calculations'!$U89),"",'Rate Calculations'!$U89)</f>
        <v>0</v>
      </c>
      <c r="AI89" s="44">
        <f>IF(ISBLANK('Rate Calculations'!$U89),"",'Rate Calculations'!$U89)</f>
        <v>0</v>
      </c>
      <c r="AJ89" s="44">
        <f>IF(ISBLANK('Rate Calculations'!$U89),"",'Rate Calculations'!$U89)</f>
        <v>0</v>
      </c>
      <c r="AK89" s="101">
        <f>IF(ISBLANK('Rate Calculations'!$U89),"",'Rate Calculations'!$U89)</f>
        <v>0</v>
      </c>
      <c r="AL89" s="44">
        <f>IF(ISBLANK('Rate Calculations'!$U89),"",'Rate Calculations'!$U89)</f>
        <v>0</v>
      </c>
      <c r="AM89" s="44">
        <f>IF(ISBLANK('Rate Calculations'!$U89),"",'Rate Calculations'!$U89)</f>
        <v>0</v>
      </c>
      <c r="AN89" s="44">
        <f>IF(ISBLANK('Rate Calculations'!$U89),"",'Rate Calculations'!$U89)</f>
        <v>0</v>
      </c>
      <c r="AO89" s="44">
        <f>IF(ISBLANK('Rate Calculations'!$U89),"",'Rate Calculations'!$U89)</f>
        <v>0</v>
      </c>
    </row>
    <row r="90" spans="1:41" ht="14.25">
      <c r="A90" s="346">
        <v>87</v>
      </c>
      <c r="B90" s="42" t="e">
        <f>IF(ISBLANK('Team Roster - Final'!A88),"",'Team Roster - Final'!A88)</f>
        <v>#REF!</v>
      </c>
      <c r="C90" s="42" t="e">
        <f>IF(ISBLANK('Team Roster - Final'!B88),"",'Team Roster - Final'!B88)</f>
        <v>#REF!</v>
      </c>
      <c r="D90" s="42" t="e">
        <f>IF(ISBLANK('Team Roster - Final'!C88),"",'Team Roster - Final'!C88)</f>
        <v>#REF!</v>
      </c>
      <c r="E90" s="42" t="e">
        <f>IF(ISBLANK('Team Roster - Final'!D88),"",'Team Roster - Final'!D88)</f>
        <v>#REF!</v>
      </c>
      <c r="F90" s="43" t="e">
        <f>IF(ISBLANK('Team Roster - Final'!BL88),"",'Team Roster - Final'!BL88)</f>
        <v>#REF!</v>
      </c>
      <c r="G90" s="43" t="e">
        <f>IF(ISBLANK('Team Roster - Final'!BM88),"",'Team Roster - Final'!BM88)</f>
        <v>#REF!</v>
      </c>
      <c r="H90" s="31" t="e">
        <f>IF(ISBLANK('Team Roster - Final'!E88),"",'Team Roster - Final'!E88)</f>
        <v>#REF!</v>
      </c>
      <c r="I90" s="31" t="e">
        <f>IF(ISBLANK('Team Roster - Final'!G88),"",'Team Roster - Final'!G88)</f>
        <v>#REF!</v>
      </c>
      <c r="J90" s="31" t="e">
        <f>IF(ISBLANK('Team Roster - Final'!I88),"",'Team Roster - Final'!I88)</f>
        <v>#REF!</v>
      </c>
      <c r="L90" t="str">
        <f>IF(ISBLANK('Rate Calculations'!$A90),"",'Rate Calculations'!$A90)</f>
        <v xml:space="preserve"> </v>
      </c>
      <c r="M90" t="str">
        <f>IF(ISBLANK('Rate Calculations'!$B90),"",'Rate Calculations'!$B90)</f>
        <v xml:space="preserve">  </v>
      </c>
      <c r="N90" s="44" t="str">
        <f>IF(ISBLANK('Rate Calculations'!$G90),"",'Rate Calculations'!$G90)</f>
        <v/>
      </c>
      <c r="O90" s="45">
        <f>IF(ISBLANK('Rate Calculations'!$H90),"",'Rate Calculations'!$H90)</f>
        <v>1.7500000000000002E-2</v>
      </c>
      <c r="P90" s="44">
        <f>IF(ISBLANK('Rate Calculations'!$I90),"",'Rate Calculations'!$I90)</f>
        <v>0</v>
      </c>
      <c r="Q90" s="45">
        <f>IF(ISBLANK('Rate Calculations'!$J90),"",'Rate Calculations'!$J90)</f>
        <v>3.5000000000000003E-2</v>
      </c>
      <c r="R90" s="44">
        <f>IF(ISBLANK('Rate Calculations'!$K90),"",'Rate Calculations'!$K90)</f>
        <v>0</v>
      </c>
      <c r="S90" s="45">
        <f>IF(ISBLANK('Rate Calculations'!$L90),"",'Rate Calculations'!$L90)</f>
        <v>0</v>
      </c>
      <c r="T90" s="45">
        <f>IF(ISBLANK('Rate Calculations'!$M90),"",'Rate Calculations'!$M90)</f>
        <v>0</v>
      </c>
      <c r="U90" s="24">
        <f>IF(ISBLANK('Rate Calculations'!$N90),"",'Rate Calculations'!$N90)</f>
        <v>0</v>
      </c>
      <c r="V90" s="24">
        <f>IF(ISBLANK('Rate Calculations'!$O90),"",'Rate Calculations'!$O90)</f>
        <v>0</v>
      </c>
      <c r="W90" s="46">
        <f>IF(ISBLANK('Rate Calculations'!$P90),"",'Rate Calculations'!$P90)</f>
        <v>0</v>
      </c>
      <c r="X90" s="24">
        <f>IF(ISBLANK('Rate Calculations'!$Q90),"",'Rate Calculations'!$Q90)</f>
        <v>0</v>
      </c>
      <c r="Y90" s="24">
        <f>IF(ISBLANK('Rate Calculations'!$R90),"",'Rate Calculations'!$R90)</f>
        <v>0</v>
      </c>
      <c r="Z90" s="47" t="e">
        <f>IF(ISBLANK('Rate Calculations'!$S90),"",'Rate Calculations'!$S90)</f>
        <v>#REF!</v>
      </c>
      <c r="AA90" s="47" t="e">
        <f>IF(ISBLANK('Rate Calculations'!$U90),"",'Rate Calculations'!$T90)</f>
        <v>#REF!</v>
      </c>
      <c r="AB90" t="str">
        <f>IF(ISBLANK('Rate Calculations'!$A90),"",'Rate Calculations'!$A90)</f>
        <v xml:space="preserve"> </v>
      </c>
      <c r="AC90" t="str">
        <f>IF(ISBLANK('Rate Calculations'!$B90),"",'Rate Calculations'!$B90)</f>
        <v xml:space="preserve">  </v>
      </c>
      <c r="AD90" s="44">
        <f>IF(ISBLANK('Rate Calculations'!$U90),"",'Rate Calculations'!$U90)</f>
        <v>0</v>
      </c>
      <c r="AE90" s="44">
        <f>IF(ISBLANK('Rate Calculations'!$U90),"",'Rate Calculations'!$U90)</f>
        <v>0</v>
      </c>
      <c r="AF90" s="44">
        <f>IF(ISBLANK('Rate Calculations'!$U90),"",'Rate Calculations'!$U90)</f>
        <v>0</v>
      </c>
      <c r="AG90" s="101">
        <f>IF(ISBLANK('Rate Calculations'!$U90),"",'Rate Calculations'!$U90)</f>
        <v>0</v>
      </c>
      <c r="AH90" s="101">
        <f>IF(ISBLANK('Rate Calculations'!$U90),"",'Rate Calculations'!$U90)</f>
        <v>0</v>
      </c>
      <c r="AI90" s="44">
        <f>IF(ISBLANK('Rate Calculations'!$U90),"",'Rate Calculations'!$U90)</f>
        <v>0</v>
      </c>
      <c r="AJ90" s="44">
        <f>IF(ISBLANK('Rate Calculations'!$U90),"",'Rate Calculations'!$U90)</f>
        <v>0</v>
      </c>
      <c r="AK90" s="101">
        <f>IF(ISBLANK('Rate Calculations'!$U90),"",'Rate Calculations'!$U90)</f>
        <v>0</v>
      </c>
      <c r="AL90" s="44">
        <f>IF(ISBLANK('Rate Calculations'!$U90),"",'Rate Calculations'!$U90)</f>
        <v>0</v>
      </c>
      <c r="AM90" s="44">
        <f>IF(ISBLANK('Rate Calculations'!$U90),"",'Rate Calculations'!$U90)</f>
        <v>0</v>
      </c>
      <c r="AN90" s="44">
        <f>IF(ISBLANK('Rate Calculations'!$U90),"",'Rate Calculations'!$U90)</f>
        <v>0</v>
      </c>
      <c r="AO90" s="44">
        <f>IF(ISBLANK('Rate Calculations'!$U90),"",'Rate Calculations'!$U90)</f>
        <v>0</v>
      </c>
    </row>
    <row r="91" spans="1:41" ht="14.25">
      <c r="A91" s="346">
        <v>88</v>
      </c>
      <c r="B91" s="42" t="e">
        <f>IF(ISBLANK('Team Roster - Final'!A89),"",'Team Roster - Final'!A89)</f>
        <v>#REF!</v>
      </c>
      <c r="C91" s="42" t="e">
        <f>IF(ISBLANK('Team Roster - Final'!B89),"",'Team Roster - Final'!B89)</f>
        <v>#REF!</v>
      </c>
      <c r="D91" s="42" t="e">
        <f>IF(ISBLANK('Team Roster - Final'!C89),"",'Team Roster - Final'!C89)</f>
        <v>#REF!</v>
      </c>
      <c r="E91" s="42" t="e">
        <f>IF(ISBLANK('Team Roster - Final'!D89),"",'Team Roster - Final'!D89)</f>
        <v>#REF!</v>
      </c>
      <c r="F91" s="43" t="e">
        <f>IF(ISBLANK('Team Roster - Final'!BL89),"",'Team Roster - Final'!BL89)</f>
        <v>#REF!</v>
      </c>
      <c r="G91" s="43" t="e">
        <f>IF(ISBLANK('Team Roster - Final'!BM89),"",'Team Roster - Final'!BM89)</f>
        <v>#REF!</v>
      </c>
      <c r="H91" s="31" t="e">
        <f>IF(ISBLANK('Team Roster - Final'!E89),"",'Team Roster - Final'!E89)</f>
        <v>#REF!</v>
      </c>
      <c r="I91" s="31" t="e">
        <f>IF(ISBLANK('Team Roster - Final'!G89),"",'Team Roster - Final'!G89)</f>
        <v>#REF!</v>
      </c>
      <c r="J91" s="31" t="e">
        <f>IF(ISBLANK('Team Roster - Final'!I89),"",'Team Roster - Final'!I89)</f>
        <v>#REF!</v>
      </c>
      <c r="L91" t="str">
        <f>IF(ISBLANK('Rate Calculations'!$A91),"",'Rate Calculations'!$A91)</f>
        <v xml:space="preserve"> </v>
      </c>
      <c r="M91" t="str">
        <f>IF(ISBLANK('Rate Calculations'!$B91),"",'Rate Calculations'!$B91)</f>
        <v xml:space="preserve">  </v>
      </c>
      <c r="N91" s="44" t="str">
        <f>IF(ISBLANK('Rate Calculations'!$G91),"",'Rate Calculations'!$G91)</f>
        <v/>
      </c>
      <c r="O91" s="45">
        <f>IF(ISBLANK('Rate Calculations'!$H91),"",'Rate Calculations'!$H91)</f>
        <v>1.7500000000000002E-2</v>
      </c>
      <c r="P91" s="44">
        <f>IF(ISBLANK('Rate Calculations'!$I91),"",'Rate Calculations'!$I91)</f>
        <v>0</v>
      </c>
      <c r="Q91" s="45">
        <f>IF(ISBLANK('Rate Calculations'!$J91),"",'Rate Calculations'!$J91)</f>
        <v>3.5000000000000003E-2</v>
      </c>
      <c r="R91" s="44">
        <f>IF(ISBLANK('Rate Calculations'!$K91),"",'Rate Calculations'!$K91)</f>
        <v>0</v>
      </c>
      <c r="S91" s="45">
        <f>IF(ISBLANK('Rate Calculations'!$L91),"",'Rate Calculations'!$L91)</f>
        <v>0</v>
      </c>
      <c r="T91" s="45">
        <f>IF(ISBLANK('Rate Calculations'!$M91),"",'Rate Calculations'!$M91)</f>
        <v>0</v>
      </c>
      <c r="U91" s="24">
        <f>IF(ISBLANK('Rate Calculations'!$N91),"",'Rate Calculations'!$N91)</f>
        <v>0</v>
      </c>
      <c r="V91" s="24">
        <f>IF(ISBLANK('Rate Calculations'!$O91),"",'Rate Calculations'!$O91)</f>
        <v>0</v>
      </c>
      <c r="W91" s="46">
        <f>IF(ISBLANK('Rate Calculations'!$P91),"",'Rate Calculations'!$P91)</f>
        <v>0</v>
      </c>
      <c r="X91" s="24">
        <f>IF(ISBLANK('Rate Calculations'!$Q91),"",'Rate Calculations'!$Q91)</f>
        <v>0</v>
      </c>
      <c r="Y91" s="24">
        <f>IF(ISBLANK('Rate Calculations'!$R91),"",'Rate Calculations'!$R91)</f>
        <v>0</v>
      </c>
      <c r="Z91" s="47" t="e">
        <f>IF(ISBLANK('Rate Calculations'!$S91),"",'Rate Calculations'!$S91)</f>
        <v>#REF!</v>
      </c>
      <c r="AA91" s="47" t="e">
        <f>IF(ISBLANK('Rate Calculations'!$U91),"",'Rate Calculations'!$T91)</f>
        <v>#REF!</v>
      </c>
      <c r="AB91" t="str">
        <f>IF(ISBLANK('Rate Calculations'!$A91),"",'Rate Calculations'!$A91)</f>
        <v xml:space="preserve"> </v>
      </c>
      <c r="AC91" t="str">
        <f>IF(ISBLANK('Rate Calculations'!$B91),"",'Rate Calculations'!$B91)</f>
        <v xml:space="preserve">  </v>
      </c>
      <c r="AD91" s="44">
        <f>IF(ISBLANK('Rate Calculations'!$U91),"",'Rate Calculations'!$U91)</f>
        <v>0</v>
      </c>
      <c r="AE91" s="44">
        <f>IF(ISBLANK('Rate Calculations'!$U91),"",'Rate Calculations'!$U91)</f>
        <v>0</v>
      </c>
      <c r="AF91" s="44">
        <f>IF(ISBLANK('Rate Calculations'!$U91),"",'Rate Calculations'!$U91)</f>
        <v>0</v>
      </c>
      <c r="AG91" s="101">
        <f>IF(ISBLANK('Rate Calculations'!$U91),"",'Rate Calculations'!$U91)</f>
        <v>0</v>
      </c>
      <c r="AH91" s="101">
        <f>IF(ISBLANK('Rate Calculations'!$U91),"",'Rate Calculations'!$U91)</f>
        <v>0</v>
      </c>
      <c r="AI91" s="44">
        <f>IF(ISBLANK('Rate Calculations'!$U91),"",'Rate Calculations'!$U91)</f>
        <v>0</v>
      </c>
      <c r="AJ91" s="44">
        <f>IF(ISBLANK('Rate Calculations'!$U91),"",'Rate Calculations'!$U91)</f>
        <v>0</v>
      </c>
      <c r="AK91" s="101">
        <f>IF(ISBLANK('Rate Calculations'!$U91),"",'Rate Calculations'!$U91)</f>
        <v>0</v>
      </c>
      <c r="AL91" s="44">
        <f>IF(ISBLANK('Rate Calculations'!$U91),"",'Rate Calculations'!$U91)</f>
        <v>0</v>
      </c>
      <c r="AM91" s="44">
        <f>IF(ISBLANK('Rate Calculations'!$U91),"",'Rate Calculations'!$U91)</f>
        <v>0</v>
      </c>
      <c r="AN91" s="44">
        <f>IF(ISBLANK('Rate Calculations'!$U91),"",'Rate Calculations'!$U91)</f>
        <v>0</v>
      </c>
      <c r="AO91" s="44">
        <f>IF(ISBLANK('Rate Calculations'!$U91),"",'Rate Calculations'!$U91)</f>
        <v>0</v>
      </c>
    </row>
    <row r="92" spans="1:41" ht="14.25">
      <c r="A92" s="346">
        <v>89</v>
      </c>
      <c r="B92" s="42" t="e">
        <f>IF(ISBLANK('Team Roster - Final'!A90),"",'Team Roster - Final'!A90)</f>
        <v>#REF!</v>
      </c>
      <c r="C92" s="42" t="e">
        <f>IF(ISBLANK('Team Roster - Final'!B90),"",'Team Roster - Final'!B90)</f>
        <v>#REF!</v>
      </c>
      <c r="D92" s="42" t="e">
        <f>IF(ISBLANK('Team Roster - Final'!C90),"",'Team Roster - Final'!C90)</f>
        <v>#REF!</v>
      </c>
      <c r="E92" s="42" t="e">
        <f>IF(ISBLANK('Team Roster - Final'!D90),"",'Team Roster - Final'!D90)</f>
        <v>#REF!</v>
      </c>
      <c r="F92" s="43" t="e">
        <f>IF(ISBLANK('Team Roster - Final'!BL90),"",'Team Roster - Final'!BL90)</f>
        <v>#REF!</v>
      </c>
      <c r="G92" s="43" t="e">
        <f>IF(ISBLANK('Team Roster - Final'!BM90),"",'Team Roster - Final'!BM90)</f>
        <v>#REF!</v>
      </c>
      <c r="H92" s="31" t="e">
        <f>IF(ISBLANK('Team Roster - Final'!E90),"",'Team Roster - Final'!E90)</f>
        <v>#REF!</v>
      </c>
      <c r="I92" s="31" t="e">
        <f>IF(ISBLANK('Team Roster - Final'!G90),"",'Team Roster - Final'!G90)</f>
        <v>#REF!</v>
      </c>
      <c r="J92" s="31" t="e">
        <f>IF(ISBLANK('Team Roster - Final'!I90),"",'Team Roster - Final'!I90)</f>
        <v>#REF!</v>
      </c>
      <c r="L92" t="str">
        <f>IF(ISBLANK('Rate Calculations'!$A92),"",'Rate Calculations'!$A92)</f>
        <v xml:space="preserve"> </v>
      </c>
      <c r="M92" t="str">
        <f>IF(ISBLANK('Rate Calculations'!$B92),"",'Rate Calculations'!$B92)</f>
        <v xml:space="preserve">  </v>
      </c>
      <c r="N92" s="44" t="str">
        <f>IF(ISBLANK('Rate Calculations'!$G92),"",'Rate Calculations'!$G92)</f>
        <v/>
      </c>
      <c r="O92" s="45">
        <f>IF(ISBLANK('Rate Calculations'!$H92),"",'Rate Calculations'!$H92)</f>
        <v>1.7500000000000002E-2</v>
      </c>
      <c r="P92" s="44">
        <f>IF(ISBLANK('Rate Calculations'!$I92),"",'Rate Calculations'!$I92)</f>
        <v>0</v>
      </c>
      <c r="Q92" s="45">
        <f>IF(ISBLANK('Rate Calculations'!$J92),"",'Rate Calculations'!$J92)</f>
        <v>3.5000000000000003E-2</v>
      </c>
      <c r="R92" s="44">
        <f>IF(ISBLANK('Rate Calculations'!$K92),"",'Rate Calculations'!$K92)</f>
        <v>0</v>
      </c>
      <c r="S92" s="45">
        <f>IF(ISBLANK('Rate Calculations'!$L92),"",'Rate Calculations'!$L92)</f>
        <v>0</v>
      </c>
      <c r="T92" s="45">
        <f>IF(ISBLANK('Rate Calculations'!$M92),"",'Rate Calculations'!$M92)</f>
        <v>0</v>
      </c>
      <c r="U92" s="24">
        <f>IF(ISBLANK('Rate Calculations'!$N92),"",'Rate Calculations'!$N92)</f>
        <v>0</v>
      </c>
      <c r="V92" s="24">
        <f>IF(ISBLANK('Rate Calculations'!$O92),"",'Rate Calculations'!$O92)</f>
        <v>0</v>
      </c>
      <c r="W92" s="46">
        <f>IF(ISBLANK('Rate Calculations'!$P92),"",'Rate Calculations'!$P92)</f>
        <v>0</v>
      </c>
      <c r="X92" s="24">
        <f>IF(ISBLANK('Rate Calculations'!$Q92),"",'Rate Calculations'!$Q92)</f>
        <v>0</v>
      </c>
      <c r="Y92" s="24">
        <f>IF(ISBLANK('Rate Calculations'!$R92),"",'Rate Calculations'!$R92)</f>
        <v>0</v>
      </c>
      <c r="Z92" s="47" t="e">
        <f>IF(ISBLANK('Rate Calculations'!$S92),"",'Rate Calculations'!$S92)</f>
        <v>#REF!</v>
      </c>
      <c r="AA92" s="47" t="e">
        <f>IF(ISBLANK('Rate Calculations'!$U92),"",'Rate Calculations'!$T92)</f>
        <v>#REF!</v>
      </c>
      <c r="AB92" t="str">
        <f>IF(ISBLANK('Rate Calculations'!$A92),"",'Rate Calculations'!$A92)</f>
        <v xml:space="preserve"> </v>
      </c>
      <c r="AC92" t="str">
        <f>IF(ISBLANK('Rate Calculations'!$B92),"",'Rate Calculations'!$B92)</f>
        <v xml:space="preserve">  </v>
      </c>
      <c r="AD92" s="44">
        <f>IF(ISBLANK('Rate Calculations'!$U92),"",'Rate Calculations'!$U92)</f>
        <v>0</v>
      </c>
      <c r="AE92" s="44">
        <f>IF(ISBLANK('Rate Calculations'!$U92),"",'Rate Calculations'!$U92)</f>
        <v>0</v>
      </c>
      <c r="AF92" s="44">
        <f>IF(ISBLANK('Rate Calculations'!$U92),"",'Rate Calculations'!$U92)</f>
        <v>0</v>
      </c>
      <c r="AG92" s="101">
        <f>IF(ISBLANK('Rate Calculations'!$U92),"",'Rate Calculations'!$U92)</f>
        <v>0</v>
      </c>
      <c r="AH92" s="101">
        <f>IF(ISBLANK('Rate Calculations'!$U92),"",'Rate Calculations'!$U92)</f>
        <v>0</v>
      </c>
      <c r="AI92" s="44">
        <f>IF(ISBLANK('Rate Calculations'!$U92),"",'Rate Calculations'!$U92)</f>
        <v>0</v>
      </c>
      <c r="AJ92" s="44">
        <f>IF(ISBLANK('Rate Calculations'!$U92),"",'Rate Calculations'!$U92)</f>
        <v>0</v>
      </c>
      <c r="AK92" s="101">
        <f>IF(ISBLANK('Rate Calculations'!$U92),"",'Rate Calculations'!$U92)</f>
        <v>0</v>
      </c>
      <c r="AL92" s="44">
        <f>IF(ISBLANK('Rate Calculations'!$U92),"",'Rate Calculations'!$U92)</f>
        <v>0</v>
      </c>
      <c r="AM92" s="44">
        <f>IF(ISBLANK('Rate Calculations'!$U92),"",'Rate Calculations'!$U92)</f>
        <v>0</v>
      </c>
      <c r="AN92" s="44">
        <f>IF(ISBLANK('Rate Calculations'!$U92),"",'Rate Calculations'!$U92)</f>
        <v>0</v>
      </c>
      <c r="AO92" s="44">
        <f>IF(ISBLANK('Rate Calculations'!$U92),"",'Rate Calculations'!$U92)</f>
        <v>0</v>
      </c>
    </row>
    <row r="93" spans="1:41" ht="14.25">
      <c r="A93" s="346">
        <v>90</v>
      </c>
      <c r="B93" s="42" t="e">
        <f>IF(ISBLANK('Team Roster - Final'!A91),"",'Team Roster - Final'!A91)</f>
        <v>#REF!</v>
      </c>
      <c r="C93" s="42" t="e">
        <f>IF(ISBLANK('Team Roster - Final'!B91),"",'Team Roster - Final'!B91)</f>
        <v>#REF!</v>
      </c>
      <c r="D93" s="42" t="e">
        <f>IF(ISBLANK('Team Roster - Final'!C91),"",'Team Roster - Final'!C91)</f>
        <v>#REF!</v>
      </c>
      <c r="E93" s="42" t="e">
        <f>IF(ISBLANK('Team Roster - Final'!D91),"",'Team Roster - Final'!D91)</f>
        <v>#REF!</v>
      </c>
      <c r="F93" s="43" t="e">
        <f>IF(ISBLANK('Team Roster - Final'!BL91),"",'Team Roster - Final'!BL91)</f>
        <v>#REF!</v>
      </c>
      <c r="G93" s="43" t="e">
        <f>IF(ISBLANK('Team Roster - Final'!BM91),"",'Team Roster - Final'!BM91)</f>
        <v>#REF!</v>
      </c>
      <c r="H93" s="31" t="e">
        <f>IF(ISBLANK('Team Roster - Final'!E91),"",'Team Roster - Final'!E91)</f>
        <v>#REF!</v>
      </c>
      <c r="I93" s="31" t="e">
        <f>IF(ISBLANK('Team Roster - Final'!G91),"",'Team Roster - Final'!G91)</f>
        <v>#REF!</v>
      </c>
      <c r="J93" s="31" t="e">
        <f>IF(ISBLANK('Team Roster - Final'!I91),"",'Team Roster - Final'!I91)</f>
        <v>#REF!</v>
      </c>
      <c r="L93" t="str">
        <f>IF(ISBLANK('Rate Calculations'!$A93),"",'Rate Calculations'!$A93)</f>
        <v xml:space="preserve"> </v>
      </c>
      <c r="M93" t="str">
        <f>IF(ISBLANK('Rate Calculations'!$B93),"",'Rate Calculations'!$B93)</f>
        <v xml:space="preserve">  </v>
      </c>
      <c r="N93" s="44" t="str">
        <f>IF(ISBLANK('Rate Calculations'!$G93),"",'Rate Calculations'!$G93)</f>
        <v/>
      </c>
      <c r="O93" s="45">
        <f>IF(ISBLANK('Rate Calculations'!$H93),"",'Rate Calculations'!$H93)</f>
        <v>1.7500000000000002E-2</v>
      </c>
      <c r="P93" s="44">
        <f>IF(ISBLANK('Rate Calculations'!$I93),"",'Rate Calculations'!$I93)</f>
        <v>0</v>
      </c>
      <c r="Q93" s="45">
        <f>IF(ISBLANK('Rate Calculations'!$J93),"",'Rate Calculations'!$J93)</f>
        <v>3.5000000000000003E-2</v>
      </c>
      <c r="R93" s="44">
        <f>IF(ISBLANK('Rate Calculations'!$K93),"",'Rate Calculations'!$K93)</f>
        <v>0</v>
      </c>
      <c r="S93" s="45">
        <f>IF(ISBLANK('Rate Calculations'!$L93),"",'Rate Calculations'!$L93)</f>
        <v>0</v>
      </c>
      <c r="T93" s="45">
        <f>IF(ISBLANK('Rate Calculations'!$M93),"",'Rate Calculations'!$M93)</f>
        <v>0</v>
      </c>
      <c r="U93" s="24">
        <f>IF(ISBLANK('Rate Calculations'!$N93),"",'Rate Calculations'!$N93)</f>
        <v>0</v>
      </c>
      <c r="V93" s="24">
        <f>IF(ISBLANK('Rate Calculations'!$O93),"",'Rate Calculations'!$O93)</f>
        <v>0</v>
      </c>
      <c r="W93" s="46">
        <f>IF(ISBLANK('Rate Calculations'!$P93),"",'Rate Calculations'!$P93)</f>
        <v>0</v>
      </c>
      <c r="X93" s="24">
        <f>IF(ISBLANK('Rate Calculations'!$Q93),"",'Rate Calculations'!$Q93)</f>
        <v>0</v>
      </c>
      <c r="Y93" s="24">
        <f>IF(ISBLANK('Rate Calculations'!$R93),"",'Rate Calculations'!$R93)</f>
        <v>0</v>
      </c>
      <c r="Z93" s="47" t="e">
        <f>IF(ISBLANK('Rate Calculations'!$S93),"",'Rate Calculations'!$S93)</f>
        <v>#REF!</v>
      </c>
      <c r="AA93" s="47" t="e">
        <f>IF(ISBLANK('Rate Calculations'!$U93),"",'Rate Calculations'!$T93)</f>
        <v>#REF!</v>
      </c>
      <c r="AB93" t="str">
        <f>IF(ISBLANK('Rate Calculations'!$A93),"",'Rate Calculations'!$A93)</f>
        <v xml:space="preserve"> </v>
      </c>
      <c r="AC93" t="str">
        <f>IF(ISBLANK('Rate Calculations'!$B93),"",'Rate Calculations'!$B93)</f>
        <v xml:space="preserve">  </v>
      </c>
      <c r="AD93" s="44">
        <f>IF(ISBLANK('Rate Calculations'!$U93),"",'Rate Calculations'!$U93)</f>
        <v>0</v>
      </c>
      <c r="AE93" s="44">
        <f>IF(ISBLANK('Rate Calculations'!$U93),"",'Rate Calculations'!$U93)</f>
        <v>0</v>
      </c>
      <c r="AF93" s="44">
        <f>IF(ISBLANK('Rate Calculations'!$U93),"",'Rate Calculations'!$U93)</f>
        <v>0</v>
      </c>
      <c r="AG93" s="101">
        <f>IF(ISBLANK('Rate Calculations'!$U93),"",'Rate Calculations'!$U93)</f>
        <v>0</v>
      </c>
      <c r="AH93" s="101">
        <f>IF(ISBLANK('Rate Calculations'!$U93),"",'Rate Calculations'!$U93)</f>
        <v>0</v>
      </c>
      <c r="AI93" s="44">
        <f>IF(ISBLANK('Rate Calculations'!$U93),"",'Rate Calculations'!$U93)</f>
        <v>0</v>
      </c>
      <c r="AJ93" s="44">
        <f>IF(ISBLANK('Rate Calculations'!$U93),"",'Rate Calculations'!$U93)</f>
        <v>0</v>
      </c>
      <c r="AK93" s="101">
        <f>IF(ISBLANK('Rate Calculations'!$U93),"",'Rate Calculations'!$U93)</f>
        <v>0</v>
      </c>
      <c r="AL93" s="44">
        <f>IF(ISBLANK('Rate Calculations'!$U93),"",'Rate Calculations'!$U93)</f>
        <v>0</v>
      </c>
      <c r="AM93" s="44">
        <f>IF(ISBLANK('Rate Calculations'!$U93),"",'Rate Calculations'!$U93)</f>
        <v>0</v>
      </c>
      <c r="AN93" s="44">
        <f>IF(ISBLANK('Rate Calculations'!$U93),"",'Rate Calculations'!$U93)</f>
        <v>0</v>
      </c>
      <c r="AO93" s="44">
        <f>IF(ISBLANK('Rate Calculations'!$U93),"",'Rate Calculations'!$U93)</f>
        <v>0</v>
      </c>
    </row>
    <row r="94" spans="1:41" ht="14.25">
      <c r="A94" s="346">
        <v>91</v>
      </c>
      <c r="B94" s="42" t="e">
        <f>IF(ISBLANK('Team Roster - Final'!A92),"",'Team Roster - Final'!A92)</f>
        <v>#REF!</v>
      </c>
      <c r="C94" s="42" t="e">
        <f>IF(ISBLANK('Team Roster - Final'!B92),"",'Team Roster - Final'!B92)</f>
        <v>#REF!</v>
      </c>
      <c r="D94" s="42" t="e">
        <f>IF(ISBLANK('Team Roster - Final'!C92),"",'Team Roster - Final'!C92)</f>
        <v>#REF!</v>
      </c>
      <c r="E94" s="42" t="e">
        <f>IF(ISBLANK('Team Roster - Final'!D92),"",'Team Roster - Final'!D92)</f>
        <v>#REF!</v>
      </c>
      <c r="F94" s="43" t="e">
        <f>IF(ISBLANK('Team Roster - Final'!BL92),"",'Team Roster - Final'!BL92)</f>
        <v>#REF!</v>
      </c>
      <c r="G94" s="43" t="e">
        <f>IF(ISBLANK('Team Roster - Final'!BM92),"",'Team Roster - Final'!BM92)</f>
        <v>#REF!</v>
      </c>
      <c r="H94" s="31" t="e">
        <f>IF(ISBLANK('Team Roster - Final'!E92),"",'Team Roster - Final'!E92)</f>
        <v>#REF!</v>
      </c>
      <c r="I94" s="31" t="e">
        <f>IF(ISBLANK('Team Roster - Final'!G92),"",'Team Roster - Final'!G92)</f>
        <v>#REF!</v>
      </c>
      <c r="J94" s="31" t="e">
        <f>IF(ISBLANK('Team Roster - Final'!I92),"",'Team Roster - Final'!I92)</f>
        <v>#REF!</v>
      </c>
      <c r="L94" t="str">
        <f>IF(ISBLANK('Rate Calculations'!$A94),"",'Rate Calculations'!$A94)</f>
        <v xml:space="preserve"> </v>
      </c>
      <c r="M94" t="str">
        <f>IF(ISBLANK('Rate Calculations'!$B94),"",'Rate Calculations'!$B94)</f>
        <v xml:space="preserve">  </v>
      </c>
      <c r="N94" s="44" t="str">
        <f>IF(ISBLANK('Rate Calculations'!$G94),"",'Rate Calculations'!$G94)</f>
        <v/>
      </c>
      <c r="O94" s="45">
        <f>IF(ISBLANK('Rate Calculations'!$H94),"",'Rate Calculations'!$H94)</f>
        <v>1.7500000000000002E-2</v>
      </c>
      <c r="P94" s="44">
        <f>IF(ISBLANK('Rate Calculations'!$I94),"",'Rate Calculations'!$I94)</f>
        <v>0</v>
      </c>
      <c r="Q94" s="45">
        <f>IF(ISBLANK('Rate Calculations'!$J94),"",'Rate Calculations'!$J94)</f>
        <v>3.5000000000000003E-2</v>
      </c>
      <c r="R94" s="44">
        <f>IF(ISBLANK('Rate Calculations'!$K94),"",'Rate Calculations'!$K94)</f>
        <v>0</v>
      </c>
      <c r="S94" s="45">
        <f>IF(ISBLANK('Rate Calculations'!$L94),"",'Rate Calculations'!$L94)</f>
        <v>0</v>
      </c>
      <c r="T94" s="45">
        <f>IF(ISBLANK('Rate Calculations'!$M94),"",'Rate Calculations'!$M94)</f>
        <v>0</v>
      </c>
      <c r="U94" s="24">
        <f>IF(ISBLANK('Rate Calculations'!$N94),"",'Rate Calculations'!$N94)</f>
        <v>0</v>
      </c>
      <c r="V94" s="24">
        <f>IF(ISBLANK('Rate Calculations'!$O94),"",'Rate Calculations'!$O94)</f>
        <v>0</v>
      </c>
      <c r="W94" s="46">
        <f>IF(ISBLANK('Rate Calculations'!$P94),"",'Rate Calculations'!$P94)</f>
        <v>0</v>
      </c>
      <c r="X94" s="24">
        <f>IF(ISBLANK('Rate Calculations'!$Q94),"",'Rate Calculations'!$Q94)</f>
        <v>0</v>
      </c>
      <c r="Y94" s="24">
        <f>IF(ISBLANK('Rate Calculations'!$R94),"",'Rate Calculations'!$R94)</f>
        <v>0</v>
      </c>
      <c r="Z94" s="47" t="e">
        <f>IF(ISBLANK('Rate Calculations'!$S94),"",'Rate Calculations'!$S94)</f>
        <v>#REF!</v>
      </c>
      <c r="AA94" s="47" t="e">
        <f>IF(ISBLANK('Rate Calculations'!$U94),"",'Rate Calculations'!$T94)</f>
        <v>#REF!</v>
      </c>
      <c r="AB94" t="str">
        <f>IF(ISBLANK('Rate Calculations'!$A94),"",'Rate Calculations'!$A94)</f>
        <v xml:space="preserve"> </v>
      </c>
      <c r="AC94" t="str">
        <f>IF(ISBLANK('Rate Calculations'!$B94),"",'Rate Calculations'!$B94)</f>
        <v xml:space="preserve">  </v>
      </c>
      <c r="AD94" s="44">
        <f>IF(ISBLANK('Rate Calculations'!$U94),"",'Rate Calculations'!$U94)</f>
        <v>0</v>
      </c>
      <c r="AE94" s="44">
        <f>IF(ISBLANK('Rate Calculations'!$U94),"",'Rate Calculations'!$U94)</f>
        <v>0</v>
      </c>
      <c r="AF94" s="44">
        <f>IF(ISBLANK('Rate Calculations'!$U94),"",'Rate Calculations'!$U94)</f>
        <v>0</v>
      </c>
      <c r="AG94" s="101">
        <f>IF(ISBLANK('Rate Calculations'!$U94),"",'Rate Calculations'!$U94)</f>
        <v>0</v>
      </c>
      <c r="AH94" s="101">
        <f>IF(ISBLANK('Rate Calculations'!$U94),"",'Rate Calculations'!$U94)</f>
        <v>0</v>
      </c>
      <c r="AI94" s="44">
        <f>IF(ISBLANK('Rate Calculations'!$U94),"",'Rate Calculations'!$U94)</f>
        <v>0</v>
      </c>
      <c r="AJ94" s="44">
        <f>IF(ISBLANK('Rate Calculations'!$U94),"",'Rate Calculations'!$U94)</f>
        <v>0</v>
      </c>
      <c r="AK94" s="101">
        <f>IF(ISBLANK('Rate Calculations'!$U94),"",'Rate Calculations'!$U94)</f>
        <v>0</v>
      </c>
      <c r="AL94" s="44">
        <f>IF(ISBLANK('Rate Calculations'!$U94),"",'Rate Calculations'!$U94)</f>
        <v>0</v>
      </c>
      <c r="AM94" s="44">
        <f>IF(ISBLANK('Rate Calculations'!$U94),"",'Rate Calculations'!$U94)</f>
        <v>0</v>
      </c>
      <c r="AN94" s="44">
        <f>IF(ISBLANK('Rate Calculations'!$U94),"",'Rate Calculations'!$U94)</f>
        <v>0</v>
      </c>
      <c r="AO94" s="44">
        <f>IF(ISBLANK('Rate Calculations'!$U94),"",'Rate Calculations'!$U94)</f>
        <v>0</v>
      </c>
    </row>
    <row r="95" spans="1:41" ht="14.25">
      <c r="A95" s="346">
        <v>92</v>
      </c>
      <c r="B95" s="42" t="e">
        <f>IF(ISBLANK('Team Roster - Final'!A93),"",'Team Roster - Final'!A93)</f>
        <v>#REF!</v>
      </c>
      <c r="C95" s="42" t="e">
        <f>IF(ISBLANK('Team Roster - Final'!B93),"",'Team Roster - Final'!B93)</f>
        <v>#REF!</v>
      </c>
      <c r="D95" s="42" t="e">
        <f>IF(ISBLANK('Team Roster - Final'!C93),"",'Team Roster - Final'!C93)</f>
        <v>#REF!</v>
      </c>
      <c r="E95" s="42" t="e">
        <f>IF(ISBLANK('Team Roster - Final'!D93),"",'Team Roster - Final'!D93)</f>
        <v>#REF!</v>
      </c>
      <c r="F95" s="43" t="e">
        <f>IF(ISBLANK('Team Roster - Final'!BL93),"",'Team Roster - Final'!BL93)</f>
        <v>#REF!</v>
      </c>
      <c r="G95" s="43" t="e">
        <f>IF(ISBLANK('Team Roster - Final'!BM93),"",'Team Roster - Final'!BM93)</f>
        <v>#REF!</v>
      </c>
      <c r="H95" s="31" t="e">
        <f>IF(ISBLANK('Team Roster - Final'!E93),"",'Team Roster - Final'!E93)</f>
        <v>#REF!</v>
      </c>
      <c r="I95" s="31" t="e">
        <f>IF(ISBLANK('Team Roster - Final'!G93),"",'Team Roster - Final'!G93)</f>
        <v>#REF!</v>
      </c>
      <c r="J95" s="31" t="e">
        <f>IF(ISBLANK('Team Roster - Final'!I93),"",'Team Roster - Final'!I93)</f>
        <v>#REF!</v>
      </c>
      <c r="L95" t="str">
        <f>IF(ISBLANK('Rate Calculations'!$A95),"",'Rate Calculations'!$A95)</f>
        <v xml:space="preserve"> </v>
      </c>
      <c r="M95" t="str">
        <f>IF(ISBLANK('Rate Calculations'!$B95),"",'Rate Calculations'!$B95)</f>
        <v xml:space="preserve">  </v>
      </c>
      <c r="N95" s="44" t="str">
        <f>IF(ISBLANK('Rate Calculations'!$G95),"",'Rate Calculations'!$G95)</f>
        <v/>
      </c>
      <c r="O95" s="45">
        <f>IF(ISBLANK('Rate Calculations'!$H95),"",'Rate Calculations'!$H95)</f>
        <v>1.7500000000000002E-2</v>
      </c>
      <c r="P95" s="44">
        <f>IF(ISBLANK('Rate Calculations'!$I95),"",'Rate Calculations'!$I95)</f>
        <v>0</v>
      </c>
      <c r="Q95" s="45">
        <f>IF(ISBLANK('Rate Calculations'!$J95),"",'Rate Calculations'!$J95)</f>
        <v>3.5000000000000003E-2</v>
      </c>
      <c r="R95" s="44">
        <f>IF(ISBLANK('Rate Calculations'!$K95),"",'Rate Calculations'!$K95)</f>
        <v>0</v>
      </c>
      <c r="S95" s="45">
        <f>IF(ISBLANK('Rate Calculations'!$L95),"",'Rate Calculations'!$L95)</f>
        <v>0</v>
      </c>
      <c r="T95" s="45">
        <f>IF(ISBLANK('Rate Calculations'!$M95),"",'Rate Calculations'!$M95)</f>
        <v>0</v>
      </c>
      <c r="U95" s="24">
        <f>IF(ISBLANK('Rate Calculations'!$N95),"",'Rate Calculations'!$N95)</f>
        <v>0</v>
      </c>
      <c r="V95" s="24">
        <f>IF(ISBLANK('Rate Calculations'!$O95),"",'Rate Calculations'!$O95)</f>
        <v>0</v>
      </c>
      <c r="W95" s="46">
        <f>IF(ISBLANK('Rate Calculations'!$P95),"",'Rate Calculations'!$P95)</f>
        <v>0</v>
      </c>
      <c r="X95" s="24">
        <f>IF(ISBLANK('Rate Calculations'!$Q95),"",'Rate Calculations'!$Q95)</f>
        <v>0</v>
      </c>
      <c r="Y95" s="24">
        <f>IF(ISBLANK('Rate Calculations'!$R95),"",'Rate Calculations'!$R95)</f>
        <v>0</v>
      </c>
      <c r="Z95" s="47" t="e">
        <f>IF(ISBLANK('Rate Calculations'!$S95),"",'Rate Calculations'!$S95)</f>
        <v>#REF!</v>
      </c>
      <c r="AA95" s="47" t="e">
        <f>IF(ISBLANK('Rate Calculations'!$U95),"",'Rate Calculations'!$T95)</f>
        <v>#REF!</v>
      </c>
      <c r="AB95" t="str">
        <f>IF(ISBLANK('Rate Calculations'!$A95),"",'Rate Calculations'!$A95)</f>
        <v xml:space="preserve"> </v>
      </c>
      <c r="AC95" t="str">
        <f>IF(ISBLANK('Rate Calculations'!$B95),"",'Rate Calculations'!$B95)</f>
        <v xml:space="preserve">  </v>
      </c>
      <c r="AD95" s="44">
        <f>IF(ISBLANK('Rate Calculations'!$U95),"",'Rate Calculations'!$U95)</f>
        <v>0</v>
      </c>
      <c r="AE95" s="44">
        <f>IF(ISBLANK('Rate Calculations'!$U95),"",'Rate Calculations'!$U95)</f>
        <v>0</v>
      </c>
      <c r="AF95" s="44">
        <f>IF(ISBLANK('Rate Calculations'!$U95),"",'Rate Calculations'!$U95)</f>
        <v>0</v>
      </c>
      <c r="AG95" s="101">
        <f>IF(ISBLANK('Rate Calculations'!$U95),"",'Rate Calculations'!$U95)</f>
        <v>0</v>
      </c>
      <c r="AH95" s="101">
        <f>IF(ISBLANK('Rate Calculations'!$U95),"",'Rate Calculations'!$U95)</f>
        <v>0</v>
      </c>
      <c r="AI95" s="44">
        <f>IF(ISBLANK('Rate Calculations'!$U95),"",'Rate Calculations'!$U95)</f>
        <v>0</v>
      </c>
      <c r="AJ95" s="44">
        <f>IF(ISBLANK('Rate Calculations'!$U95),"",'Rate Calculations'!$U95)</f>
        <v>0</v>
      </c>
      <c r="AK95" s="101">
        <f>IF(ISBLANK('Rate Calculations'!$U95),"",'Rate Calculations'!$U95)</f>
        <v>0</v>
      </c>
      <c r="AL95" s="44">
        <f>IF(ISBLANK('Rate Calculations'!$U95),"",'Rate Calculations'!$U95)</f>
        <v>0</v>
      </c>
      <c r="AM95" s="44">
        <f>IF(ISBLANK('Rate Calculations'!$U95),"",'Rate Calculations'!$U95)</f>
        <v>0</v>
      </c>
      <c r="AN95" s="44">
        <f>IF(ISBLANK('Rate Calculations'!$U95),"",'Rate Calculations'!$U95)</f>
        <v>0</v>
      </c>
      <c r="AO95" s="44">
        <f>IF(ISBLANK('Rate Calculations'!$U95),"",'Rate Calculations'!$U95)</f>
        <v>0</v>
      </c>
    </row>
    <row r="96" spans="1:41" ht="14.25">
      <c r="A96" s="346">
        <v>93</v>
      </c>
      <c r="B96" s="42" t="e">
        <f>IF(ISBLANK('Team Roster - Final'!A94),"",'Team Roster - Final'!A94)</f>
        <v>#REF!</v>
      </c>
      <c r="C96" s="42" t="e">
        <f>IF(ISBLANK('Team Roster - Final'!B94),"",'Team Roster - Final'!B94)</f>
        <v>#REF!</v>
      </c>
      <c r="D96" s="42" t="e">
        <f>IF(ISBLANK('Team Roster - Final'!C94),"",'Team Roster - Final'!C94)</f>
        <v>#REF!</v>
      </c>
      <c r="E96" s="42" t="e">
        <f>IF(ISBLANK('Team Roster - Final'!D94),"",'Team Roster - Final'!D94)</f>
        <v>#REF!</v>
      </c>
      <c r="F96" s="43" t="e">
        <f>IF(ISBLANK('Team Roster - Final'!BL94),"",'Team Roster - Final'!BL94)</f>
        <v>#REF!</v>
      </c>
      <c r="G96" s="43" t="e">
        <f>IF(ISBLANK('Team Roster - Final'!BM94),"",'Team Roster - Final'!BM94)</f>
        <v>#REF!</v>
      </c>
      <c r="H96" s="31" t="e">
        <f>IF(ISBLANK('Team Roster - Final'!E94),"",'Team Roster - Final'!E94)</f>
        <v>#REF!</v>
      </c>
      <c r="I96" s="31" t="e">
        <f>IF(ISBLANK('Team Roster - Final'!G94),"",'Team Roster - Final'!G94)</f>
        <v>#REF!</v>
      </c>
      <c r="J96" s="31" t="e">
        <f>IF(ISBLANK('Team Roster - Final'!I94),"",'Team Roster - Final'!I94)</f>
        <v>#REF!</v>
      </c>
      <c r="L96" t="str">
        <f>IF(ISBLANK('Rate Calculations'!$A96),"",'Rate Calculations'!$A96)</f>
        <v xml:space="preserve"> </v>
      </c>
      <c r="M96" t="str">
        <f>IF(ISBLANK('Rate Calculations'!$B96),"",'Rate Calculations'!$B96)</f>
        <v xml:space="preserve">  </v>
      </c>
      <c r="N96" s="44" t="str">
        <f>IF(ISBLANK('Rate Calculations'!$G96),"",'Rate Calculations'!$G96)</f>
        <v/>
      </c>
      <c r="O96" s="45">
        <f>IF(ISBLANK('Rate Calculations'!$H96),"",'Rate Calculations'!$H96)</f>
        <v>1.7500000000000002E-2</v>
      </c>
      <c r="P96" s="44">
        <f>IF(ISBLANK('Rate Calculations'!$I96),"",'Rate Calculations'!$I96)</f>
        <v>0</v>
      </c>
      <c r="Q96" s="45">
        <f>IF(ISBLANK('Rate Calculations'!$J96),"",'Rate Calculations'!$J96)</f>
        <v>3.5000000000000003E-2</v>
      </c>
      <c r="R96" s="44">
        <f>IF(ISBLANK('Rate Calculations'!$K96),"",'Rate Calculations'!$K96)</f>
        <v>0</v>
      </c>
      <c r="S96" s="45">
        <f>IF(ISBLANK('Rate Calculations'!$L96),"",'Rate Calculations'!$L96)</f>
        <v>0</v>
      </c>
      <c r="T96" s="45">
        <f>IF(ISBLANK('Rate Calculations'!$M96),"",'Rate Calculations'!$M96)</f>
        <v>0</v>
      </c>
      <c r="U96" s="24">
        <f>IF(ISBLANK('Rate Calculations'!$N96),"",'Rate Calculations'!$N96)</f>
        <v>0</v>
      </c>
      <c r="V96" s="24">
        <f>IF(ISBLANK('Rate Calculations'!$O96),"",'Rate Calculations'!$O96)</f>
        <v>0</v>
      </c>
      <c r="W96" s="46">
        <f>IF(ISBLANK('Rate Calculations'!$P96),"",'Rate Calculations'!$P96)</f>
        <v>0</v>
      </c>
      <c r="X96" s="24">
        <f>IF(ISBLANK('Rate Calculations'!$Q96),"",'Rate Calculations'!$Q96)</f>
        <v>0</v>
      </c>
      <c r="Y96" s="24">
        <f>IF(ISBLANK('Rate Calculations'!$R96),"",'Rate Calculations'!$R96)</f>
        <v>0</v>
      </c>
      <c r="Z96" s="47" t="e">
        <f>IF(ISBLANK('Rate Calculations'!$S96),"",'Rate Calculations'!$S96)</f>
        <v>#REF!</v>
      </c>
      <c r="AA96" s="47" t="e">
        <f>IF(ISBLANK('Rate Calculations'!$U96),"",'Rate Calculations'!$T96)</f>
        <v>#REF!</v>
      </c>
      <c r="AB96" t="str">
        <f>IF(ISBLANK('Rate Calculations'!$A96),"",'Rate Calculations'!$A96)</f>
        <v xml:space="preserve"> </v>
      </c>
      <c r="AC96" t="str">
        <f>IF(ISBLANK('Rate Calculations'!$B96),"",'Rate Calculations'!$B96)</f>
        <v xml:space="preserve">  </v>
      </c>
      <c r="AD96" s="44">
        <f>IF(ISBLANK('Rate Calculations'!$U96),"",'Rate Calculations'!$U96)</f>
        <v>0</v>
      </c>
      <c r="AE96" s="44">
        <f>IF(ISBLANK('Rate Calculations'!$U96),"",'Rate Calculations'!$U96)</f>
        <v>0</v>
      </c>
      <c r="AF96" s="44">
        <f>IF(ISBLANK('Rate Calculations'!$U96),"",'Rate Calculations'!$U96)</f>
        <v>0</v>
      </c>
      <c r="AG96" s="101">
        <f>IF(ISBLANK('Rate Calculations'!$U96),"",'Rate Calculations'!$U96)</f>
        <v>0</v>
      </c>
      <c r="AH96" s="101">
        <f>IF(ISBLANK('Rate Calculations'!$U96),"",'Rate Calculations'!$U96)</f>
        <v>0</v>
      </c>
      <c r="AI96" s="44">
        <f>IF(ISBLANK('Rate Calculations'!$U96),"",'Rate Calculations'!$U96)</f>
        <v>0</v>
      </c>
      <c r="AJ96" s="44">
        <f>IF(ISBLANK('Rate Calculations'!$U96),"",'Rate Calculations'!$U96)</f>
        <v>0</v>
      </c>
      <c r="AK96" s="101">
        <f>IF(ISBLANK('Rate Calculations'!$U96),"",'Rate Calculations'!$U96)</f>
        <v>0</v>
      </c>
      <c r="AL96" s="44">
        <f>IF(ISBLANK('Rate Calculations'!$U96),"",'Rate Calculations'!$U96)</f>
        <v>0</v>
      </c>
      <c r="AM96" s="44">
        <f>IF(ISBLANK('Rate Calculations'!$U96),"",'Rate Calculations'!$U96)</f>
        <v>0</v>
      </c>
      <c r="AN96" s="44">
        <f>IF(ISBLANK('Rate Calculations'!$U96),"",'Rate Calculations'!$U96)</f>
        <v>0</v>
      </c>
      <c r="AO96" s="44">
        <f>IF(ISBLANK('Rate Calculations'!$U96),"",'Rate Calculations'!$U96)</f>
        <v>0</v>
      </c>
    </row>
    <row r="97" spans="1:41" ht="14.25">
      <c r="A97" s="346">
        <v>94</v>
      </c>
      <c r="B97" s="42" t="e">
        <f>IF(ISBLANK('Team Roster - Final'!A95),"",'Team Roster - Final'!A95)</f>
        <v>#REF!</v>
      </c>
      <c r="C97" s="42" t="e">
        <f>IF(ISBLANK('Team Roster - Final'!B95),"",'Team Roster - Final'!B95)</f>
        <v>#REF!</v>
      </c>
      <c r="D97" s="42" t="e">
        <f>IF(ISBLANK('Team Roster - Final'!C95),"",'Team Roster - Final'!C95)</f>
        <v>#REF!</v>
      </c>
      <c r="E97" s="42" t="e">
        <f>IF(ISBLANK('Team Roster - Final'!D95),"",'Team Roster - Final'!D95)</f>
        <v>#REF!</v>
      </c>
      <c r="F97" s="43" t="e">
        <f>IF(ISBLANK('Team Roster - Final'!BL95),"",'Team Roster - Final'!BL95)</f>
        <v>#REF!</v>
      </c>
      <c r="G97" s="43" t="e">
        <f>IF(ISBLANK('Team Roster - Final'!BM95),"",'Team Roster - Final'!BM95)</f>
        <v>#REF!</v>
      </c>
      <c r="H97" s="31" t="e">
        <f>IF(ISBLANK('Team Roster - Final'!E95),"",'Team Roster - Final'!E95)</f>
        <v>#REF!</v>
      </c>
      <c r="I97" s="31" t="e">
        <f>IF(ISBLANK('Team Roster - Final'!G95),"",'Team Roster - Final'!G95)</f>
        <v>#REF!</v>
      </c>
      <c r="J97" s="31" t="e">
        <f>IF(ISBLANK('Team Roster - Final'!I95),"",'Team Roster - Final'!I95)</f>
        <v>#REF!</v>
      </c>
      <c r="L97" t="str">
        <f>IF(ISBLANK('Rate Calculations'!$A97),"",'Rate Calculations'!$A97)</f>
        <v xml:space="preserve"> </v>
      </c>
      <c r="M97" t="str">
        <f>IF(ISBLANK('Rate Calculations'!$B97),"",'Rate Calculations'!$B97)</f>
        <v xml:space="preserve">  </v>
      </c>
      <c r="N97" s="44" t="str">
        <f>IF(ISBLANK('Rate Calculations'!$G97),"",'Rate Calculations'!$G97)</f>
        <v/>
      </c>
      <c r="O97" s="45">
        <f>IF(ISBLANK('Rate Calculations'!$H97),"",'Rate Calculations'!$H97)</f>
        <v>1.7500000000000002E-2</v>
      </c>
      <c r="P97" s="44">
        <f>IF(ISBLANK('Rate Calculations'!$I97),"",'Rate Calculations'!$I97)</f>
        <v>0</v>
      </c>
      <c r="Q97" s="45">
        <f>IF(ISBLANK('Rate Calculations'!$J97),"",'Rate Calculations'!$J97)</f>
        <v>3.5000000000000003E-2</v>
      </c>
      <c r="R97" s="44">
        <f>IF(ISBLANK('Rate Calculations'!$K97),"",'Rate Calculations'!$K97)</f>
        <v>0</v>
      </c>
      <c r="S97" s="45">
        <f>IF(ISBLANK('Rate Calculations'!$L97),"",'Rate Calculations'!$L97)</f>
        <v>0</v>
      </c>
      <c r="T97" s="45">
        <f>IF(ISBLANK('Rate Calculations'!$M97),"",'Rate Calculations'!$M97)</f>
        <v>0</v>
      </c>
      <c r="U97" s="24">
        <f>IF(ISBLANK('Rate Calculations'!$N97),"",'Rate Calculations'!$N97)</f>
        <v>0</v>
      </c>
      <c r="V97" s="24">
        <f>IF(ISBLANK('Rate Calculations'!$O97),"",'Rate Calculations'!$O97)</f>
        <v>0</v>
      </c>
      <c r="W97" s="46">
        <f>IF(ISBLANK('Rate Calculations'!$P97),"",'Rate Calculations'!$P97)</f>
        <v>0</v>
      </c>
      <c r="X97" s="24">
        <f>IF(ISBLANK('Rate Calculations'!$Q97),"",'Rate Calculations'!$Q97)</f>
        <v>0</v>
      </c>
      <c r="Y97" s="24">
        <f>IF(ISBLANK('Rate Calculations'!$R97),"",'Rate Calculations'!$R97)</f>
        <v>0</v>
      </c>
      <c r="Z97" s="47" t="e">
        <f>IF(ISBLANK('Rate Calculations'!$S97),"",'Rate Calculations'!$S97)</f>
        <v>#REF!</v>
      </c>
      <c r="AA97" s="47" t="e">
        <f>IF(ISBLANK('Rate Calculations'!$U97),"",'Rate Calculations'!$T97)</f>
        <v>#REF!</v>
      </c>
      <c r="AB97" t="str">
        <f>IF(ISBLANK('Rate Calculations'!$A97),"",'Rate Calculations'!$A97)</f>
        <v xml:space="preserve"> </v>
      </c>
      <c r="AC97" t="str">
        <f>IF(ISBLANK('Rate Calculations'!$B97),"",'Rate Calculations'!$B97)</f>
        <v xml:space="preserve">  </v>
      </c>
      <c r="AD97" s="44">
        <f>IF(ISBLANK('Rate Calculations'!$U97),"",'Rate Calculations'!$U97)</f>
        <v>0</v>
      </c>
      <c r="AE97" s="44">
        <f>IF(ISBLANK('Rate Calculations'!$U97),"",'Rate Calculations'!$U97)</f>
        <v>0</v>
      </c>
      <c r="AF97" s="44">
        <f>IF(ISBLANK('Rate Calculations'!$U97),"",'Rate Calculations'!$U97)</f>
        <v>0</v>
      </c>
      <c r="AG97" s="101">
        <f>IF(ISBLANK('Rate Calculations'!$U97),"",'Rate Calculations'!$U97)</f>
        <v>0</v>
      </c>
      <c r="AH97" s="101">
        <f>IF(ISBLANK('Rate Calculations'!$U97),"",'Rate Calculations'!$U97)</f>
        <v>0</v>
      </c>
      <c r="AI97" s="44">
        <f>IF(ISBLANK('Rate Calculations'!$U97),"",'Rate Calculations'!$U97)</f>
        <v>0</v>
      </c>
      <c r="AJ97" s="44">
        <f>IF(ISBLANK('Rate Calculations'!$U97),"",'Rate Calculations'!$U97)</f>
        <v>0</v>
      </c>
      <c r="AK97" s="101">
        <f>IF(ISBLANK('Rate Calculations'!$U97),"",'Rate Calculations'!$U97)</f>
        <v>0</v>
      </c>
      <c r="AL97" s="44">
        <f>IF(ISBLANK('Rate Calculations'!$U97),"",'Rate Calculations'!$U97)</f>
        <v>0</v>
      </c>
      <c r="AM97" s="44">
        <f>IF(ISBLANK('Rate Calculations'!$U97),"",'Rate Calculations'!$U97)</f>
        <v>0</v>
      </c>
      <c r="AN97" s="44">
        <f>IF(ISBLANK('Rate Calculations'!$U97),"",'Rate Calculations'!$U97)</f>
        <v>0</v>
      </c>
      <c r="AO97" s="44">
        <f>IF(ISBLANK('Rate Calculations'!$U97),"",'Rate Calculations'!$U97)</f>
        <v>0</v>
      </c>
    </row>
    <row r="98" spans="1:41" ht="14.25">
      <c r="A98" s="346">
        <v>95</v>
      </c>
      <c r="B98" s="42" t="e">
        <f>IF(ISBLANK('Team Roster - Final'!A96),"",'Team Roster - Final'!A96)</f>
        <v>#REF!</v>
      </c>
      <c r="C98" s="42" t="e">
        <f>IF(ISBLANK('Team Roster - Final'!B96),"",'Team Roster - Final'!B96)</f>
        <v>#REF!</v>
      </c>
      <c r="D98" s="42" t="e">
        <f>IF(ISBLANK('Team Roster - Final'!C96),"",'Team Roster - Final'!C96)</f>
        <v>#REF!</v>
      </c>
      <c r="E98" s="42" t="e">
        <f>IF(ISBLANK('Team Roster - Final'!D96),"",'Team Roster - Final'!D96)</f>
        <v>#REF!</v>
      </c>
      <c r="F98" s="43" t="e">
        <f>IF(ISBLANK('Team Roster - Final'!BL96),"",'Team Roster - Final'!BL96)</f>
        <v>#REF!</v>
      </c>
      <c r="G98" s="43" t="e">
        <f>IF(ISBLANK('Team Roster - Final'!BM96),"",'Team Roster - Final'!BM96)</f>
        <v>#REF!</v>
      </c>
      <c r="H98" s="31" t="e">
        <f>IF(ISBLANK('Team Roster - Final'!E96),"",'Team Roster - Final'!E96)</f>
        <v>#REF!</v>
      </c>
      <c r="I98" s="31" t="e">
        <f>IF(ISBLANK('Team Roster - Final'!G96),"",'Team Roster - Final'!G96)</f>
        <v>#REF!</v>
      </c>
      <c r="J98" s="31" t="e">
        <f>IF(ISBLANK('Team Roster - Final'!I96),"",'Team Roster - Final'!I96)</f>
        <v>#REF!</v>
      </c>
      <c r="L98" t="str">
        <f>IF(ISBLANK('Rate Calculations'!$A98),"",'Rate Calculations'!$A98)</f>
        <v xml:space="preserve"> </v>
      </c>
      <c r="M98" t="str">
        <f>IF(ISBLANK('Rate Calculations'!$B98),"",'Rate Calculations'!$B98)</f>
        <v xml:space="preserve">  </v>
      </c>
      <c r="N98" s="44" t="str">
        <f>IF(ISBLANK('Rate Calculations'!$G98),"",'Rate Calculations'!$G98)</f>
        <v/>
      </c>
      <c r="O98" s="45">
        <f>IF(ISBLANK('Rate Calculations'!$H98),"",'Rate Calculations'!$H98)</f>
        <v>1.7500000000000002E-2</v>
      </c>
      <c r="P98" s="44">
        <f>IF(ISBLANK('Rate Calculations'!$I98),"",'Rate Calculations'!$I98)</f>
        <v>0</v>
      </c>
      <c r="Q98" s="45">
        <f>IF(ISBLANK('Rate Calculations'!$J98),"",'Rate Calculations'!$J98)</f>
        <v>3.5000000000000003E-2</v>
      </c>
      <c r="R98" s="44">
        <f>IF(ISBLANK('Rate Calculations'!$K98),"",'Rate Calculations'!$K98)</f>
        <v>0</v>
      </c>
      <c r="S98" s="45">
        <f>IF(ISBLANK('Rate Calculations'!$L98),"",'Rate Calculations'!$L98)</f>
        <v>0</v>
      </c>
      <c r="T98" s="45">
        <f>IF(ISBLANK('Rate Calculations'!$M98),"",'Rate Calculations'!$M98)</f>
        <v>0</v>
      </c>
      <c r="U98" s="24">
        <f>IF(ISBLANK('Rate Calculations'!$N98),"",'Rate Calculations'!$N98)</f>
        <v>0</v>
      </c>
      <c r="V98" s="24">
        <f>IF(ISBLANK('Rate Calculations'!$O98),"",'Rate Calculations'!$O98)</f>
        <v>0</v>
      </c>
      <c r="W98" s="46">
        <f>IF(ISBLANK('Rate Calculations'!$P98),"",'Rate Calculations'!$P98)</f>
        <v>0</v>
      </c>
      <c r="X98" s="24">
        <f>IF(ISBLANK('Rate Calculations'!$Q98),"",'Rate Calculations'!$Q98)</f>
        <v>0</v>
      </c>
      <c r="Y98" s="24">
        <f>IF(ISBLANK('Rate Calculations'!$R98),"",'Rate Calculations'!$R98)</f>
        <v>0</v>
      </c>
      <c r="Z98" s="47" t="e">
        <f>IF(ISBLANK('Rate Calculations'!$S98),"",'Rate Calculations'!$S98)</f>
        <v>#REF!</v>
      </c>
      <c r="AA98" s="47" t="e">
        <f>IF(ISBLANK('Rate Calculations'!$U98),"",'Rate Calculations'!$T98)</f>
        <v>#REF!</v>
      </c>
      <c r="AB98" t="str">
        <f>IF(ISBLANK('Rate Calculations'!$A98),"",'Rate Calculations'!$A98)</f>
        <v xml:space="preserve"> </v>
      </c>
      <c r="AC98" t="str">
        <f>IF(ISBLANK('Rate Calculations'!$B98),"",'Rate Calculations'!$B98)</f>
        <v xml:space="preserve">  </v>
      </c>
      <c r="AD98" s="44">
        <f>IF(ISBLANK('Rate Calculations'!$U98),"",'Rate Calculations'!$U98)</f>
        <v>0</v>
      </c>
      <c r="AE98" s="44">
        <f>IF(ISBLANK('Rate Calculations'!$U98),"",'Rate Calculations'!$U98)</f>
        <v>0</v>
      </c>
      <c r="AF98" s="44">
        <f>IF(ISBLANK('Rate Calculations'!$U98),"",'Rate Calculations'!$U98)</f>
        <v>0</v>
      </c>
      <c r="AG98" s="101">
        <f>IF(ISBLANK('Rate Calculations'!$U98),"",'Rate Calculations'!$U98)</f>
        <v>0</v>
      </c>
      <c r="AH98" s="101">
        <f>IF(ISBLANK('Rate Calculations'!$U98),"",'Rate Calculations'!$U98)</f>
        <v>0</v>
      </c>
      <c r="AI98" s="44">
        <f>IF(ISBLANK('Rate Calculations'!$U98),"",'Rate Calculations'!$U98)</f>
        <v>0</v>
      </c>
      <c r="AJ98" s="44">
        <f>IF(ISBLANK('Rate Calculations'!$U98),"",'Rate Calculations'!$U98)</f>
        <v>0</v>
      </c>
      <c r="AK98" s="101">
        <f>IF(ISBLANK('Rate Calculations'!$U98),"",'Rate Calculations'!$U98)</f>
        <v>0</v>
      </c>
      <c r="AL98" s="44">
        <f>IF(ISBLANK('Rate Calculations'!$U98),"",'Rate Calculations'!$U98)</f>
        <v>0</v>
      </c>
      <c r="AM98" s="44">
        <f>IF(ISBLANK('Rate Calculations'!$U98),"",'Rate Calculations'!$U98)</f>
        <v>0</v>
      </c>
      <c r="AN98" s="44">
        <f>IF(ISBLANK('Rate Calculations'!$U98),"",'Rate Calculations'!$U98)</f>
        <v>0</v>
      </c>
      <c r="AO98" s="44">
        <f>IF(ISBLANK('Rate Calculations'!$U98),"",'Rate Calculations'!$U98)</f>
        <v>0</v>
      </c>
    </row>
    <row r="99" spans="1:41" ht="14.25">
      <c r="A99" s="346">
        <v>96</v>
      </c>
      <c r="B99" s="42" t="e">
        <f>IF(ISBLANK('Team Roster - Final'!A97),"",'Team Roster - Final'!A97)</f>
        <v>#REF!</v>
      </c>
      <c r="C99" s="42" t="e">
        <f>IF(ISBLANK('Team Roster - Final'!B97),"",'Team Roster - Final'!B97)</f>
        <v>#REF!</v>
      </c>
      <c r="D99" s="42" t="e">
        <f>IF(ISBLANK('Team Roster - Final'!C97),"",'Team Roster - Final'!C97)</f>
        <v>#REF!</v>
      </c>
      <c r="E99" s="42" t="e">
        <f>IF(ISBLANK('Team Roster - Final'!D97),"",'Team Roster - Final'!D97)</f>
        <v>#REF!</v>
      </c>
      <c r="F99" s="43" t="e">
        <f>IF(ISBLANK('Team Roster - Final'!BL97),"",'Team Roster - Final'!BL97)</f>
        <v>#REF!</v>
      </c>
      <c r="G99" s="43" t="e">
        <f>IF(ISBLANK('Team Roster - Final'!BM97),"",'Team Roster - Final'!BM97)</f>
        <v>#REF!</v>
      </c>
      <c r="H99" s="31" t="e">
        <f>IF(ISBLANK('Team Roster - Final'!E97),"",'Team Roster - Final'!E97)</f>
        <v>#REF!</v>
      </c>
      <c r="I99" s="31" t="e">
        <f>IF(ISBLANK('Team Roster - Final'!G97),"",'Team Roster - Final'!G97)</f>
        <v>#REF!</v>
      </c>
      <c r="J99" s="31" t="e">
        <f>IF(ISBLANK('Team Roster - Final'!I97),"",'Team Roster - Final'!I97)</f>
        <v>#REF!</v>
      </c>
      <c r="L99" t="str">
        <f>IF(ISBLANK('Rate Calculations'!$A99),"",'Rate Calculations'!$A99)</f>
        <v xml:space="preserve"> </v>
      </c>
      <c r="M99" t="str">
        <f>IF(ISBLANK('Rate Calculations'!$B99),"",'Rate Calculations'!$B99)</f>
        <v xml:space="preserve">  </v>
      </c>
      <c r="N99" s="44" t="str">
        <f>IF(ISBLANK('Rate Calculations'!$G99),"",'Rate Calculations'!$G99)</f>
        <v/>
      </c>
      <c r="O99" s="45">
        <f>IF(ISBLANK('Rate Calculations'!$H99),"",'Rate Calculations'!$H99)</f>
        <v>1.7500000000000002E-2</v>
      </c>
      <c r="P99" s="44">
        <f>IF(ISBLANK('Rate Calculations'!$I99),"",'Rate Calculations'!$I99)</f>
        <v>0</v>
      </c>
      <c r="Q99" s="45">
        <f>IF(ISBLANK('Rate Calculations'!$J99),"",'Rate Calculations'!$J99)</f>
        <v>3.5000000000000003E-2</v>
      </c>
      <c r="R99" s="44">
        <f>IF(ISBLANK('Rate Calculations'!$K99),"",'Rate Calculations'!$K99)</f>
        <v>0</v>
      </c>
      <c r="S99" s="45">
        <f>IF(ISBLANK('Rate Calculations'!$L99),"",'Rate Calculations'!$L99)</f>
        <v>0</v>
      </c>
      <c r="T99" s="45">
        <f>IF(ISBLANK('Rate Calculations'!$M99),"",'Rate Calculations'!$M99)</f>
        <v>0</v>
      </c>
      <c r="U99" s="24">
        <f>IF(ISBLANK('Rate Calculations'!$N99),"",'Rate Calculations'!$N99)</f>
        <v>0</v>
      </c>
      <c r="V99" s="24">
        <f>IF(ISBLANK('Rate Calculations'!$O99),"",'Rate Calculations'!$O99)</f>
        <v>0</v>
      </c>
      <c r="W99" s="46">
        <f>IF(ISBLANK('Rate Calculations'!$P99),"",'Rate Calculations'!$P99)</f>
        <v>0</v>
      </c>
      <c r="X99" s="24">
        <f>IF(ISBLANK('Rate Calculations'!$Q99),"",'Rate Calculations'!$Q99)</f>
        <v>0</v>
      </c>
      <c r="Y99" s="24">
        <f>IF(ISBLANK('Rate Calculations'!$R99),"",'Rate Calculations'!$R99)</f>
        <v>0</v>
      </c>
      <c r="Z99" s="47" t="e">
        <f>IF(ISBLANK('Rate Calculations'!$S99),"",'Rate Calculations'!$S99)</f>
        <v>#REF!</v>
      </c>
      <c r="AA99" s="47" t="e">
        <f>IF(ISBLANK('Rate Calculations'!$U99),"",'Rate Calculations'!$T99)</f>
        <v>#REF!</v>
      </c>
      <c r="AB99" t="str">
        <f>IF(ISBLANK('Rate Calculations'!$A99),"",'Rate Calculations'!$A99)</f>
        <v xml:space="preserve"> </v>
      </c>
      <c r="AC99" t="str">
        <f>IF(ISBLANK('Rate Calculations'!$B99),"",'Rate Calculations'!$B99)</f>
        <v xml:space="preserve">  </v>
      </c>
      <c r="AD99" s="44">
        <f>IF(ISBLANK('Rate Calculations'!$U99),"",'Rate Calculations'!$U99)</f>
        <v>0</v>
      </c>
      <c r="AE99" s="44">
        <f>IF(ISBLANK('Rate Calculations'!$U99),"",'Rate Calculations'!$U99)</f>
        <v>0</v>
      </c>
      <c r="AF99" s="44">
        <f>IF(ISBLANK('Rate Calculations'!$U99),"",'Rate Calculations'!$U99)</f>
        <v>0</v>
      </c>
      <c r="AG99" s="101">
        <f>IF(ISBLANK('Rate Calculations'!$U99),"",'Rate Calculations'!$U99)</f>
        <v>0</v>
      </c>
      <c r="AH99" s="101">
        <f>IF(ISBLANK('Rate Calculations'!$U99),"",'Rate Calculations'!$U99)</f>
        <v>0</v>
      </c>
      <c r="AI99" s="44">
        <f>IF(ISBLANK('Rate Calculations'!$U99),"",'Rate Calculations'!$U99)</f>
        <v>0</v>
      </c>
      <c r="AJ99" s="44">
        <f>IF(ISBLANK('Rate Calculations'!$U99),"",'Rate Calculations'!$U99)</f>
        <v>0</v>
      </c>
      <c r="AK99" s="101">
        <f>IF(ISBLANK('Rate Calculations'!$U99),"",'Rate Calculations'!$U99)</f>
        <v>0</v>
      </c>
      <c r="AL99" s="44">
        <f>IF(ISBLANK('Rate Calculations'!$U99),"",'Rate Calculations'!$U99)</f>
        <v>0</v>
      </c>
      <c r="AM99" s="44">
        <f>IF(ISBLANK('Rate Calculations'!$U99),"",'Rate Calculations'!$U99)</f>
        <v>0</v>
      </c>
      <c r="AN99" s="44">
        <f>IF(ISBLANK('Rate Calculations'!$U99),"",'Rate Calculations'!$U99)</f>
        <v>0</v>
      </c>
      <c r="AO99" s="44">
        <f>IF(ISBLANK('Rate Calculations'!$U99),"",'Rate Calculations'!$U99)</f>
        <v>0</v>
      </c>
    </row>
    <row r="100" spans="1:41" ht="14.25">
      <c r="A100" s="346">
        <v>97</v>
      </c>
      <c r="B100" s="42" t="e">
        <f>IF(ISBLANK('Team Roster - Final'!A98),"",'Team Roster - Final'!A98)</f>
        <v>#REF!</v>
      </c>
      <c r="C100" s="42" t="e">
        <f>IF(ISBLANK('Team Roster - Final'!B98),"",'Team Roster - Final'!B98)</f>
        <v>#REF!</v>
      </c>
      <c r="D100" s="42" t="e">
        <f>IF(ISBLANK('Team Roster - Final'!C98),"",'Team Roster - Final'!C98)</f>
        <v>#REF!</v>
      </c>
      <c r="E100" s="42" t="e">
        <f>IF(ISBLANK('Team Roster - Final'!D98),"",'Team Roster - Final'!D98)</f>
        <v>#REF!</v>
      </c>
      <c r="F100" s="43" t="e">
        <f>IF(ISBLANK('Team Roster - Final'!BL98),"",'Team Roster - Final'!BL98)</f>
        <v>#REF!</v>
      </c>
      <c r="G100" s="43" t="e">
        <f>IF(ISBLANK('Team Roster - Final'!BM98),"",'Team Roster - Final'!BM98)</f>
        <v>#REF!</v>
      </c>
      <c r="H100" s="31" t="e">
        <f>IF(ISBLANK('Team Roster - Final'!E98),"",'Team Roster - Final'!E98)</f>
        <v>#REF!</v>
      </c>
      <c r="I100" s="31" t="e">
        <f>IF(ISBLANK('Team Roster - Final'!G98),"",'Team Roster - Final'!G98)</f>
        <v>#REF!</v>
      </c>
      <c r="J100" s="31" t="e">
        <f>IF(ISBLANK('Team Roster - Final'!I98),"",'Team Roster - Final'!I98)</f>
        <v>#REF!</v>
      </c>
      <c r="L100" t="str">
        <f>IF(ISBLANK('Rate Calculations'!$A100),"",'Rate Calculations'!$A100)</f>
        <v xml:space="preserve"> </v>
      </c>
      <c r="M100" t="str">
        <f>IF(ISBLANK('Rate Calculations'!$B100),"",'Rate Calculations'!$B100)</f>
        <v xml:space="preserve">  </v>
      </c>
      <c r="N100" s="44" t="str">
        <f>IF(ISBLANK('Rate Calculations'!$G100),"",'Rate Calculations'!$G100)</f>
        <v/>
      </c>
      <c r="O100" s="45">
        <f>IF(ISBLANK('Rate Calculations'!$H100),"",'Rate Calculations'!$H100)</f>
        <v>1.7500000000000002E-2</v>
      </c>
      <c r="P100" s="44">
        <f>IF(ISBLANK('Rate Calculations'!$I100),"",'Rate Calculations'!$I100)</f>
        <v>0</v>
      </c>
      <c r="Q100" s="45">
        <f>IF(ISBLANK('Rate Calculations'!$J100),"",'Rate Calculations'!$J100)</f>
        <v>3.5000000000000003E-2</v>
      </c>
      <c r="R100" s="44">
        <f>IF(ISBLANK('Rate Calculations'!$K100),"",'Rate Calculations'!$K100)</f>
        <v>0</v>
      </c>
      <c r="S100" s="45">
        <f>IF(ISBLANK('Rate Calculations'!$L100),"",'Rate Calculations'!$L100)</f>
        <v>0</v>
      </c>
      <c r="T100" s="45">
        <f>IF(ISBLANK('Rate Calculations'!$M100),"",'Rate Calculations'!$M100)</f>
        <v>0</v>
      </c>
      <c r="U100" s="24">
        <f>IF(ISBLANK('Rate Calculations'!$N100),"",'Rate Calculations'!$N100)</f>
        <v>0</v>
      </c>
      <c r="V100" s="24">
        <f>IF(ISBLANK('Rate Calculations'!$O100),"",'Rate Calculations'!$O100)</f>
        <v>0</v>
      </c>
      <c r="W100" s="46">
        <f>IF(ISBLANK('Rate Calculations'!$P100),"",'Rate Calculations'!$P100)</f>
        <v>0</v>
      </c>
      <c r="X100" s="24">
        <f>IF(ISBLANK('Rate Calculations'!$Q100),"",'Rate Calculations'!$Q100)</f>
        <v>0</v>
      </c>
      <c r="Y100" s="24">
        <f>IF(ISBLANK('Rate Calculations'!$R100),"",'Rate Calculations'!$R100)</f>
        <v>0</v>
      </c>
      <c r="Z100" s="47" t="e">
        <f>IF(ISBLANK('Rate Calculations'!$S100),"",'Rate Calculations'!$S100)</f>
        <v>#REF!</v>
      </c>
      <c r="AA100" s="47" t="e">
        <f>IF(ISBLANK('Rate Calculations'!$U100),"",'Rate Calculations'!$T100)</f>
        <v>#REF!</v>
      </c>
      <c r="AB100" t="str">
        <f>IF(ISBLANK('Rate Calculations'!$A100),"",'Rate Calculations'!$A100)</f>
        <v xml:space="preserve"> </v>
      </c>
      <c r="AC100" t="str">
        <f>IF(ISBLANK('Rate Calculations'!$B100),"",'Rate Calculations'!$B100)</f>
        <v xml:space="preserve">  </v>
      </c>
      <c r="AD100" s="44">
        <f>IF(ISBLANK('Rate Calculations'!$U100),"",'Rate Calculations'!$U100)</f>
        <v>0</v>
      </c>
      <c r="AE100" s="44">
        <f>IF(ISBLANK('Rate Calculations'!$U100),"",'Rate Calculations'!$U100)</f>
        <v>0</v>
      </c>
      <c r="AF100" s="44">
        <f>IF(ISBLANK('Rate Calculations'!$U100),"",'Rate Calculations'!$U100)</f>
        <v>0</v>
      </c>
      <c r="AG100" s="101">
        <f>IF(ISBLANK('Rate Calculations'!$U100),"",'Rate Calculations'!$U100)</f>
        <v>0</v>
      </c>
      <c r="AH100" s="101">
        <f>IF(ISBLANK('Rate Calculations'!$U100),"",'Rate Calculations'!$U100)</f>
        <v>0</v>
      </c>
      <c r="AI100" s="44">
        <f>IF(ISBLANK('Rate Calculations'!$U100),"",'Rate Calculations'!$U100)</f>
        <v>0</v>
      </c>
      <c r="AJ100" s="44">
        <f>IF(ISBLANK('Rate Calculations'!$U100),"",'Rate Calculations'!$U100)</f>
        <v>0</v>
      </c>
      <c r="AK100" s="101">
        <f>IF(ISBLANK('Rate Calculations'!$U100),"",'Rate Calculations'!$U100)</f>
        <v>0</v>
      </c>
      <c r="AL100" s="44">
        <f>IF(ISBLANK('Rate Calculations'!$U100),"",'Rate Calculations'!$U100)</f>
        <v>0</v>
      </c>
      <c r="AM100" s="44">
        <f>IF(ISBLANK('Rate Calculations'!$U100),"",'Rate Calculations'!$U100)</f>
        <v>0</v>
      </c>
      <c r="AN100" s="44">
        <f>IF(ISBLANK('Rate Calculations'!$U100),"",'Rate Calculations'!$U100)</f>
        <v>0</v>
      </c>
      <c r="AO100" s="44">
        <f>IF(ISBLANK('Rate Calculations'!$U100),"",'Rate Calculations'!$U100)</f>
        <v>0</v>
      </c>
    </row>
    <row r="101" spans="1:41" ht="14.25">
      <c r="A101" s="346">
        <v>98</v>
      </c>
      <c r="B101" s="42" t="e">
        <f>IF(ISBLANK('Team Roster - Final'!A99),"",'Team Roster - Final'!A99)</f>
        <v>#REF!</v>
      </c>
      <c r="C101" s="42" t="e">
        <f>IF(ISBLANK('Team Roster - Final'!B99),"",'Team Roster - Final'!B99)</f>
        <v>#REF!</v>
      </c>
      <c r="D101" s="42" t="e">
        <f>IF(ISBLANK('Team Roster - Final'!C99),"",'Team Roster - Final'!C99)</f>
        <v>#REF!</v>
      </c>
      <c r="E101" s="42" t="e">
        <f>IF(ISBLANK('Team Roster - Final'!D99),"",'Team Roster - Final'!D99)</f>
        <v>#REF!</v>
      </c>
      <c r="F101" s="43" t="e">
        <f>IF(ISBLANK('Team Roster - Final'!BL99),"",'Team Roster - Final'!BL99)</f>
        <v>#REF!</v>
      </c>
      <c r="G101" s="43" t="e">
        <f>IF(ISBLANK('Team Roster - Final'!BM99),"",'Team Roster - Final'!BM99)</f>
        <v>#REF!</v>
      </c>
      <c r="H101" s="31" t="e">
        <f>IF(ISBLANK('Team Roster - Final'!E99),"",'Team Roster - Final'!E99)</f>
        <v>#REF!</v>
      </c>
      <c r="I101" s="31" t="e">
        <f>IF(ISBLANK('Team Roster - Final'!G99),"",'Team Roster - Final'!G99)</f>
        <v>#REF!</v>
      </c>
      <c r="J101" s="31" t="e">
        <f>IF(ISBLANK('Team Roster - Final'!I99),"",'Team Roster - Final'!I99)</f>
        <v>#REF!</v>
      </c>
      <c r="L101" t="str">
        <f>IF(ISBLANK('Rate Calculations'!$A101),"",'Rate Calculations'!$A101)</f>
        <v xml:space="preserve"> </v>
      </c>
      <c r="M101" t="str">
        <f>IF(ISBLANK('Rate Calculations'!$B101),"",'Rate Calculations'!$B101)</f>
        <v xml:space="preserve">  </v>
      </c>
      <c r="N101" s="44" t="str">
        <f>IF(ISBLANK('Rate Calculations'!$G101),"",'Rate Calculations'!$G101)</f>
        <v/>
      </c>
      <c r="O101" s="45">
        <f>IF(ISBLANK('Rate Calculations'!$H101),"",'Rate Calculations'!$H101)</f>
        <v>1.7500000000000002E-2</v>
      </c>
      <c r="P101" s="44">
        <f>IF(ISBLANK('Rate Calculations'!$I101),"",'Rate Calculations'!$I101)</f>
        <v>0</v>
      </c>
      <c r="Q101" s="45">
        <f>IF(ISBLANK('Rate Calculations'!$J101),"",'Rate Calculations'!$J101)</f>
        <v>3.5000000000000003E-2</v>
      </c>
      <c r="R101" s="44">
        <f>IF(ISBLANK('Rate Calculations'!$K101),"",'Rate Calculations'!$K101)</f>
        <v>0</v>
      </c>
      <c r="S101" s="45">
        <f>IF(ISBLANK('Rate Calculations'!$L101),"",'Rate Calculations'!$L101)</f>
        <v>0</v>
      </c>
      <c r="T101" s="45">
        <f>IF(ISBLANK('Rate Calculations'!$M101),"",'Rate Calculations'!$M101)</f>
        <v>0</v>
      </c>
      <c r="U101" s="24">
        <f>IF(ISBLANK('Rate Calculations'!$N101),"",'Rate Calculations'!$N101)</f>
        <v>0</v>
      </c>
      <c r="V101" s="24">
        <f>IF(ISBLANK('Rate Calculations'!$O101),"",'Rate Calculations'!$O101)</f>
        <v>0</v>
      </c>
      <c r="W101" s="46">
        <f>IF(ISBLANK('Rate Calculations'!$P101),"",'Rate Calculations'!$P101)</f>
        <v>0</v>
      </c>
      <c r="X101" s="24">
        <f>IF(ISBLANK('Rate Calculations'!$Q101),"",'Rate Calculations'!$Q101)</f>
        <v>0</v>
      </c>
      <c r="Y101" s="24">
        <f>IF(ISBLANK('Rate Calculations'!$R101),"",'Rate Calculations'!$R101)</f>
        <v>0</v>
      </c>
      <c r="Z101" s="47" t="e">
        <f>IF(ISBLANK('Rate Calculations'!$S101),"",'Rate Calculations'!$S101)</f>
        <v>#REF!</v>
      </c>
      <c r="AA101" s="47" t="e">
        <f>IF(ISBLANK('Rate Calculations'!$U101),"",'Rate Calculations'!$T101)</f>
        <v>#REF!</v>
      </c>
      <c r="AB101" t="str">
        <f>IF(ISBLANK('Rate Calculations'!$A101),"",'Rate Calculations'!$A101)</f>
        <v xml:space="preserve"> </v>
      </c>
      <c r="AC101" t="str">
        <f>IF(ISBLANK('Rate Calculations'!$B101),"",'Rate Calculations'!$B101)</f>
        <v xml:space="preserve">  </v>
      </c>
      <c r="AD101" s="44">
        <f>IF(ISBLANK('Rate Calculations'!$U101),"",'Rate Calculations'!$U101)</f>
        <v>0</v>
      </c>
      <c r="AE101" s="44">
        <f>IF(ISBLANK('Rate Calculations'!$U101),"",'Rate Calculations'!$U101)</f>
        <v>0</v>
      </c>
      <c r="AF101" s="44">
        <f>IF(ISBLANK('Rate Calculations'!$U101),"",'Rate Calculations'!$U101)</f>
        <v>0</v>
      </c>
      <c r="AG101" s="101">
        <f>IF(ISBLANK('Rate Calculations'!$U101),"",'Rate Calculations'!$U101)</f>
        <v>0</v>
      </c>
      <c r="AH101" s="101">
        <f>IF(ISBLANK('Rate Calculations'!$U101),"",'Rate Calculations'!$U101)</f>
        <v>0</v>
      </c>
      <c r="AI101" s="44">
        <f>IF(ISBLANK('Rate Calculations'!$U101),"",'Rate Calculations'!$U101)</f>
        <v>0</v>
      </c>
      <c r="AJ101" s="44">
        <f>IF(ISBLANK('Rate Calculations'!$U101),"",'Rate Calculations'!$U101)</f>
        <v>0</v>
      </c>
      <c r="AK101" s="101">
        <f>IF(ISBLANK('Rate Calculations'!$U101),"",'Rate Calculations'!$U101)</f>
        <v>0</v>
      </c>
      <c r="AL101" s="44">
        <f>IF(ISBLANK('Rate Calculations'!$U101),"",'Rate Calculations'!$U101)</f>
        <v>0</v>
      </c>
      <c r="AM101" s="44">
        <f>IF(ISBLANK('Rate Calculations'!$U101),"",'Rate Calculations'!$U101)</f>
        <v>0</v>
      </c>
      <c r="AN101" s="44">
        <f>IF(ISBLANK('Rate Calculations'!$U101),"",'Rate Calculations'!$U101)</f>
        <v>0</v>
      </c>
      <c r="AO101" s="44">
        <f>IF(ISBLANK('Rate Calculations'!$U101),"",'Rate Calculations'!$U101)</f>
        <v>0</v>
      </c>
    </row>
    <row r="102" spans="1:41" ht="14.25">
      <c r="A102" s="346">
        <v>99</v>
      </c>
      <c r="B102" s="42" t="e">
        <f>IF(ISBLANK('Team Roster - Final'!A100),"",'Team Roster - Final'!A100)</f>
        <v>#REF!</v>
      </c>
      <c r="C102" s="42" t="e">
        <f>IF(ISBLANK('Team Roster - Final'!B100),"",'Team Roster - Final'!B100)</f>
        <v>#REF!</v>
      </c>
      <c r="D102" s="42" t="e">
        <f>IF(ISBLANK('Team Roster - Final'!C100),"",'Team Roster - Final'!C100)</f>
        <v>#REF!</v>
      </c>
      <c r="E102" s="42" t="e">
        <f>IF(ISBLANK('Team Roster - Final'!D100),"",'Team Roster - Final'!D100)</f>
        <v>#REF!</v>
      </c>
      <c r="F102" s="43" t="e">
        <f>IF(ISBLANK('Team Roster - Final'!BL100),"",'Team Roster - Final'!BL100)</f>
        <v>#REF!</v>
      </c>
      <c r="G102" s="43" t="e">
        <f>IF(ISBLANK('Team Roster - Final'!BM100),"",'Team Roster - Final'!BM100)</f>
        <v>#REF!</v>
      </c>
      <c r="H102" s="31" t="e">
        <f>IF(ISBLANK('Team Roster - Final'!E100),"",'Team Roster - Final'!E100)</f>
        <v>#REF!</v>
      </c>
      <c r="I102" s="31" t="e">
        <f>IF(ISBLANK('Team Roster - Final'!G100),"",'Team Roster - Final'!G100)</f>
        <v>#REF!</v>
      </c>
      <c r="J102" s="31" t="e">
        <f>IF(ISBLANK('Team Roster - Final'!I100),"",'Team Roster - Final'!I100)</f>
        <v>#REF!</v>
      </c>
      <c r="L102" t="str">
        <f>IF(ISBLANK('Rate Calculations'!$A102),"",'Rate Calculations'!$A102)</f>
        <v xml:space="preserve"> </v>
      </c>
      <c r="M102" t="str">
        <f>IF(ISBLANK('Rate Calculations'!$B102),"",'Rate Calculations'!$B102)</f>
        <v xml:space="preserve">  </v>
      </c>
      <c r="N102" s="44" t="str">
        <f>IF(ISBLANK('Rate Calculations'!$G102),"",'Rate Calculations'!$G102)</f>
        <v/>
      </c>
      <c r="O102" s="45">
        <f>IF(ISBLANK('Rate Calculations'!$H102),"",'Rate Calculations'!$H102)</f>
        <v>1.7500000000000002E-2</v>
      </c>
      <c r="P102" s="44">
        <f>IF(ISBLANK('Rate Calculations'!$I102),"",'Rate Calculations'!$I102)</f>
        <v>0</v>
      </c>
      <c r="Q102" s="45">
        <f>IF(ISBLANK('Rate Calculations'!$J102),"",'Rate Calculations'!$J102)</f>
        <v>3.5000000000000003E-2</v>
      </c>
      <c r="R102" s="44">
        <f>IF(ISBLANK('Rate Calculations'!$K102),"",'Rate Calculations'!$K102)</f>
        <v>0</v>
      </c>
      <c r="S102" s="45">
        <f>IF(ISBLANK('Rate Calculations'!$L102),"",'Rate Calculations'!$L102)</f>
        <v>0</v>
      </c>
      <c r="T102" s="45">
        <f>IF(ISBLANK('Rate Calculations'!$M102),"",'Rate Calculations'!$M102)</f>
        <v>0</v>
      </c>
      <c r="U102" s="24">
        <f>IF(ISBLANK('Rate Calculations'!$N102),"",'Rate Calculations'!$N102)</f>
        <v>0</v>
      </c>
      <c r="V102" s="24">
        <f>IF(ISBLANK('Rate Calculations'!$O102),"",'Rate Calculations'!$O102)</f>
        <v>0</v>
      </c>
      <c r="W102" s="46">
        <f>IF(ISBLANK('Rate Calculations'!$P102),"",'Rate Calculations'!$P102)</f>
        <v>0</v>
      </c>
      <c r="X102" s="24">
        <f>IF(ISBLANK('Rate Calculations'!$Q102),"",'Rate Calculations'!$Q102)</f>
        <v>0</v>
      </c>
      <c r="Y102" s="24">
        <f>IF(ISBLANK('Rate Calculations'!$R102),"",'Rate Calculations'!$R102)</f>
        <v>0</v>
      </c>
      <c r="Z102" s="47" t="e">
        <f>IF(ISBLANK('Rate Calculations'!$S102),"",'Rate Calculations'!$S102)</f>
        <v>#REF!</v>
      </c>
      <c r="AA102" s="47" t="e">
        <f>IF(ISBLANK('Rate Calculations'!$U102),"",'Rate Calculations'!$T102)</f>
        <v>#REF!</v>
      </c>
      <c r="AB102" t="str">
        <f>IF(ISBLANK('Rate Calculations'!$A102),"",'Rate Calculations'!$A102)</f>
        <v xml:space="preserve"> </v>
      </c>
      <c r="AC102" t="str">
        <f>IF(ISBLANK('Rate Calculations'!$B102),"",'Rate Calculations'!$B102)</f>
        <v xml:space="preserve">  </v>
      </c>
      <c r="AD102" s="44">
        <f>IF(ISBLANK('Rate Calculations'!$U102),"",'Rate Calculations'!$U102)</f>
        <v>0</v>
      </c>
      <c r="AE102" s="44">
        <f>IF(ISBLANK('Rate Calculations'!$U102),"",'Rate Calculations'!$U102)</f>
        <v>0</v>
      </c>
      <c r="AF102" s="44">
        <f>IF(ISBLANK('Rate Calculations'!$U102),"",'Rate Calculations'!$U102)</f>
        <v>0</v>
      </c>
      <c r="AG102" s="101">
        <f>IF(ISBLANK('Rate Calculations'!$U102),"",'Rate Calculations'!$U102)</f>
        <v>0</v>
      </c>
      <c r="AH102" s="101">
        <f>IF(ISBLANK('Rate Calculations'!$U102),"",'Rate Calculations'!$U102)</f>
        <v>0</v>
      </c>
      <c r="AI102" s="44">
        <f>IF(ISBLANK('Rate Calculations'!$U102),"",'Rate Calculations'!$U102)</f>
        <v>0</v>
      </c>
      <c r="AJ102" s="44">
        <f>IF(ISBLANK('Rate Calculations'!$U102),"",'Rate Calculations'!$U102)</f>
        <v>0</v>
      </c>
      <c r="AK102" s="101">
        <f>IF(ISBLANK('Rate Calculations'!$U102),"",'Rate Calculations'!$U102)</f>
        <v>0</v>
      </c>
      <c r="AL102" s="44">
        <f>IF(ISBLANK('Rate Calculations'!$U102),"",'Rate Calculations'!$U102)</f>
        <v>0</v>
      </c>
      <c r="AM102" s="44">
        <f>IF(ISBLANK('Rate Calculations'!$U102),"",'Rate Calculations'!$U102)</f>
        <v>0</v>
      </c>
      <c r="AN102" s="44">
        <f>IF(ISBLANK('Rate Calculations'!$U102),"",'Rate Calculations'!$U102)</f>
        <v>0</v>
      </c>
      <c r="AO102" s="44">
        <f>IF(ISBLANK('Rate Calculations'!$U102),"",'Rate Calculations'!$U102)</f>
        <v>0</v>
      </c>
    </row>
    <row r="103" spans="1:41" ht="14.25">
      <c r="A103" s="346">
        <v>100</v>
      </c>
      <c r="B103" s="42" t="e">
        <f>IF(ISBLANK('Team Roster - Final'!A101),"",'Team Roster - Final'!A101)</f>
        <v>#REF!</v>
      </c>
      <c r="C103" s="42" t="e">
        <f>IF(ISBLANK('Team Roster - Final'!B101),"",'Team Roster - Final'!B101)</f>
        <v>#REF!</v>
      </c>
      <c r="D103" s="42" t="e">
        <f>IF(ISBLANK('Team Roster - Final'!C101),"",'Team Roster - Final'!C101)</f>
        <v>#REF!</v>
      </c>
      <c r="E103" s="42" t="e">
        <f>IF(ISBLANK('Team Roster - Final'!D101),"",'Team Roster - Final'!D101)</f>
        <v>#REF!</v>
      </c>
      <c r="F103" s="43" t="e">
        <f>IF(ISBLANK('Team Roster - Final'!BL101),"",'Team Roster - Final'!BL101)</f>
        <v>#REF!</v>
      </c>
      <c r="G103" s="43" t="e">
        <f>IF(ISBLANK('Team Roster - Final'!BM101),"",'Team Roster - Final'!BM101)</f>
        <v>#REF!</v>
      </c>
      <c r="H103" s="31" t="e">
        <f>IF(ISBLANK('Team Roster - Final'!E101),"",'Team Roster - Final'!E101)</f>
        <v>#REF!</v>
      </c>
      <c r="I103" s="31" t="e">
        <f>IF(ISBLANK('Team Roster - Final'!G101),"",'Team Roster - Final'!G101)</f>
        <v>#REF!</v>
      </c>
      <c r="J103" s="31" t="e">
        <f>IF(ISBLANK('Team Roster - Final'!I101),"",'Team Roster - Final'!I101)</f>
        <v>#REF!</v>
      </c>
      <c r="L103" t="str">
        <f>IF(ISBLANK('Rate Calculations'!$A103),"",'Rate Calculations'!$A103)</f>
        <v xml:space="preserve"> </v>
      </c>
      <c r="M103" t="str">
        <f>IF(ISBLANK('Rate Calculations'!$B103),"",'Rate Calculations'!$B103)</f>
        <v xml:space="preserve">  </v>
      </c>
      <c r="N103" s="44" t="str">
        <f>IF(ISBLANK('Rate Calculations'!$G103),"",'Rate Calculations'!$G103)</f>
        <v/>
      </c>
      <c r="O103" s="45">
        <f>IF(ISBLANK('Rate Calculations'!$H103),"",'Rate Calculations'!$H103)</f>
        <v>1.7500000000000002E-2</v>
      </c>
      <c r="P103" s="44">
        <f>IF(ISBLANK('Rate Calculations'!$I103),"",'Rate Calculations'!$I103)</f>
        <v>0</v>
      </c>
      <c r="Q103" s="45">
        <f>IF(ISBLANK('Rate Calculations'!$J103),"",'Rate Calculations'!$J103)</f>
        <v>3.5000000000000003E-2</v>
      </c>
      <c r="R103" s="44">
        <f>IF(ISBLANK('Rate Calculations'!$K103),"",'Rate Calculations'!$K103)</f>
        <v>0</v>
      </c>
      <c r="S103" s="45">
        <f>IF(ISBLANK('Rate Calculations'!$L103),"",'Rate Calculations'!$L103)</f>
        <v>0</v>
      </c>
      <c r="T103" s="45">
        <f>IF(ISBLANK('Rate Calculations'!$M103),"",'Rate Calculations'!$M103)</f>
        <v>0</v>
      </c>
      <c r="U103" s="24">
        <f>IF(ISBLANK('Rate Calculations'!$N103),"",'Rate Calculations'!$N103)</f>
        <v>0</v>
      </c>
      <c r="V103" s="24">
        <f>IF(ISBLANK('Rate Calculations'!$O103),"",'Rate Calculations'!$O103)</f>
        <v>0</v>
      </c>
      <c r="W103" s="46">
        <f>IF(ISBLANK('Rate Calculations'!$P103),"",'Rate Calculations'!$P103)</f>
        <v>0</v>
      </c>
      <c r="X103" s="24">
        <f>IF(ISBLANK('Rate Calculations'!$Q103),"",'Rate Calculations'!$Q103)</f>
        <v>0</v>
      </c>
      <c r="Y103" s="24">
        <f>IF(ISBLANK('Rate Calculations'!$R103),"",'Rate Calculations'!$R103)</f>
        <v>0</v>
      </c>
      <c r="Z103" s="47" t="e">
        <f>IF(ISBLANK('Rate Calculations'!$S103),"",'Rate Calculations'!$S103)</f>
        <v>#REF!</v>
      </c>
      <c r="AA103" s="47" t="e">
        <f>IF(ISBLANK('Rate Calculations'!$U103),"",'Rate Calculations'!$T103)</f>
        <v>#REF!</v>
      </c>
      <c r="AB103" t="str">
        <f>IF(ISBLANK('Rate Calculations'!$A103),"",'Rate Calculations'!$A103)</f>
        <v xml:space="preserve"> </v>
      </c>
      <c r="AC103" t="str">
        <f>IF(ISBLANK('Rate Calculations'!$B103),"",'Rate Calculations'!$B103)</f>
        <v xml:space="preserve">  </v>
      </c>
      <c r="AD103" s="44">
        <f>IF(ISBLANK('Rate Calculations'!$U103),"",'Rate Calculations'!$U103)</f>
        <v>0</v>
      </c>
      <c r="AE103" s="44">
        <f>IF(ISBLANK('Rate Calculations'!$U103),"",'Rate Calculations'!$U103)</f>
        <v>0</v>
      </c>
      <c r="AF103" s="44">
        <f>IF(ISBLANK('Rate Calculations'!$U103),"",'Rate Calculations'!$U103)</f>
        <v>0</v>
      </c>
      <c r="AG103" s="101">
        <f>IF(ISBLANK('Rate Calculations'!$U103),"",'Rate Calculations'!$U103)</f>
        <v>0</v>
      </c>
      <c r="AH103" s="101">
        <f>IF(ISBLANK('Rate Calculations'!$U103),"",'Rate Calculations'!$U103)</f>
        <v>0</v>
      </c>
      <c r="AI103" s="44">
        <f>IF(ISBLANK('Rate Calculations'!$U103),"",'Rate Calculations'!$U103)</f>
        <v>0</v>
      </c>
      <c r="AJ103" s="44">
        <f>IF(ISBLANK('Rate Calculations'!$U103),"",'Rate Calculations'!$U103)</f>
        <v>0</v>
      </c>
      <c r="AK103" s="101">
        <f>IF(ISBLANK('Rate Calculations'!$U103),"",'Rate Calculations'!$U103)</f>
        <v>0</v>
      </c>
      <c r="AL103" s="44">
        <f>IF(ISBLANK('Rate Calculations'!$U103),"",'Rate Calculations'!$U103)</f>
        <v>0</v>
      </c>
      <c r="AM103" s="44">
        <f>IF(ISBLANK('Rate Calculations'!$U103),"",'Rate Calculations'!$U103)</f>
        <v>0</v>
      </c>
      <c r="AN103" s="44">
        <f>IF(ISBLANK('Rate Calculations'!$U103),"",'Rate Calculations'!$U103)</f>
        <v>0</v>
      </c>
      <c r="AO103" s="44">
        <f>IF(ISBLANK('Rate Calculations'!$U103),"",'Rate Calculations'!$U103)</f>
        <v>0</v>
      </c>
    </row>
    <row r="104" spans="1:41" ht="14.25">
      <c r="A104" s="346">
        <v>101</v>
      </c>
      <c r="B104" s="42" t="e">
        <f>IF(ISBLANK('Team Roster - Final'!A102),"",'Team Roster - Final'!A102)</f>
        <v>#REF!</v>
      </c>
      <c r="C104" s="42" t="e">
        <f>IF(ISBLANK('Team Roster - Final'!B102),"",'Team Roster - Final'!B102)</f>
        <v>#REF!</v>
      </c>
      <c r="D104" s="42" t="e">
        <f>IF(ISBLANK('Team Roster - Final'!C102),"",'Team Roster - Final'!C102)</f>
        <v>#REF!</v>
      </c>
      <c r="E104" s="42" t="e">
        <f>IF(ISBLANK('Team Roster - Final'!D102),"",'Team Roster - Final'!D102)</f>
        <v>#REF!</v>
      </c>
      <c r="F104" s="43" t="e">
        <f>IF(ISBLANK('Team Roster - Final'!BL102),"",'Team Roster - Final'!BL102)</f>
        <v>#REF!</v>
      </c>
      <c r="G104" s="43" t="e">
        <f>IF(ISBLANK('Team Roster - Final'!BM102),"",'Team Roster - Final'!BM102)</f>
        <v>#REF!</v>
      </c>
      <c r="H104" s="31" t="e">
        <f>IF(ISBLANK('Team Roster - Final'!E102),"",'Team Roster - Final'!E102)</f>
        <v>#REF!</v>
      </c>
      <c r="I104" s="31" t="e">
        <f>IF(ISBLANK('Team Roster - Final'!G102),"",'Team Roster - Final'!G102)</f>
        <v>#REF!</v>
      </c>
      <c r="J104" s="31" t="e">
        <f>IF(ISBLANK('Team Roster - Final'!I102),"",'Team Roster - Final'!I102)</f>
        <v>#REF!</v>
      </c>
      <c r="L104" t="str">
        <f>IF(ISBLANK('Rate Calculations'!$A104),"",'Rate Calculations'!$A104)</f>
        <v xml:space="preserve"> </v>
      </c>
      <c r="M104" t="str">
        <f>IF(ISBLANK('Rate Calculations'!$B104),"",'Rate Calculations'!$B104)</f>
        <v xml:space="preserve">  </v>
      </c>
      <c r="N104" s="44" t="str">
        <f>IF(ISBLANK('Rate Calculations'!$G104),"",'Rate Calculations'!$G104)</f>
        <v/>
      </c>
      <c r="O104" s="45">
        <f>IF(ISBLANK('Rate Calculations'!$H104),"",'Rate Calculations'!$H104)</f>
        <v>1.7500000000000002E-2</v>
      </c>
      <c r="P104" s="44">
        <f>IF(ISBLANK('Rate Calculations'!$I104),"",'Rate Calculations'!$I104)</f>
        <v>0</v>
      </c>
      <c r="Q104" s="45">
        <f>IF(ISBLANK('Rate Calculations'!$J104),"",'Rate Calculations'!$J104)</f>
        <v>3.5000000000000003E-2</v>
      </c>
      <c r="R104" s="44">
        <f>IF(ISBLANK('Rate Calculations'!$K104),"",'Rate Calculations'!$K104)</f>
        <v>0</v>
      </c>
      <c r="S104" s="45">
        <f>IF(ISBLANK('Rate Calculations'!$L104),"",'Rate Calculations'!$L104)</f>
        <v>0</v>
      </c>
      <c r="T104" s="45">
        <f>IF(ISBLANK('Rate Calculations'!$M104),"",'Rate Calculations'!$M104)</f>
        <v>0</v>
      </c>
      <c r="U104" s="24">
        <f>IF(ISBLANK('Rate Calculations'!$N104),"",'Rate Calculations'!$N104)</f>
        <v>0</v>
      </c>
      <c r="V104" s="24">
        <f>IF(ISBLANK('Rate Calculations'!$O104),"",'Rate Calculations'!$O104)</f>
        <v>0</v>
      </c>
      <c r="W104" s="46">
        <f>IF(ISBLANK('Rate Calculations'!$P104),"",'Rate Calculations'!$P104)</f>
        <v>0</v>
      </c>
      <c r="X104" s="24">
        <f>IF(ISBLANK('Rate Calculations'!$Q104),"",'Rate Calculations'!$Q104)</f>
        <v>0</v>
      </c>
      <c r="Y104" s="24">
        <f>IF(ISBLANK('Rate Calculations'!$R104),"",'Rate Calculations'!$R104)</f>
        <v>0</v>
      </c>
      <c r="Z104" s="47" t="e">
        <f>IF(ISBLANK('Rate Calculations'!$S104),"",'Rate Calculations'!$S104)</f>
        <v>#REF!</v>
      </c>
      <c r="AA104" s="47" t="e">
        <f>IF(ISBLANK('Rate Calculations'!$U104),"",'Rate Calculations'!$T104)</f>
        <v>#REF!</v>
      </c>
      <c r="AB104" t="str">
        <f>IF(ISBLANK('Rate Calculations'!$A104),"",'Rate Calculations'!$A104)</f>
        <v xml:space="preserve"> </v>
      </c>
      <c r="AC104" t="str">
        <f>IF(ISBLANK('Rate Calculations'!$B104),"",'Rate Calculations'!$B104)</f>
        <v xml:space="preserve">  </v>
      </c>
      <c r="AD104" s="44">
        <f>IF(ISBLANK('Rate Calculations'!$U104),"",'Rate Calculations'!$U104)</f>
        <v>0</v>
      </c>
      <c r="AE104" s="44">
        <f>IF(ISBLANK('Rate Calculations'!$U104),"",'Rate Calculations'!$U104)</f>
        <v>0</v>
      </c>
      <c r="AF104" s="44">
        <f>IF(ISBLANK('Rate Calculations'!$U104),"",'Rate Calculations'!$U104)</f>
        <v>0</v>
      </c>
      <c r="AG104" s="101">
        <f>IF(ISBLANK('Rate Calculations'!$U104),"",'Rate Calculations'!$U104)</f>
        <v>0</v>
      </c>
      <c r="AH104" s="101">
        <f>IF(ISBLANK('Rate Calculations'!$U104),"",'Rate Calculations'!$U104)</f>
        <v>0</v>
      </c>
      <c r="AI104" s="44">
        <f>IF(ISBLANK('Rate Calculations'!$U104),"",'Rate Calculations'!$U104)</f>
        <v>0</v>
      </c>
      <c r="AJ104" s="44">
        <f>IF(ISBLANK('Rate Calculations'!$U104),"",'Rate Calculations'!$U104)</f>
        <v>0</v>
      </c>
      <c r="AK104" s="101">
        <f>IF(ISBLANK('Rate Calculations'!$U104),"",'Rate Calculations'!$U104)</f>
        <v>0</v>
      </c>
      <c r="AL104" s="44">
        <f>IF(ISBLANK('Rate Calculations'!$U104),"",'Rate Calculations'!$U104)</f>
        <v>0</v>
      </c>
      <c r="AM104" s="44">
        <f>IF(ISBLANK('Rate Calculations'!$U104),"",'Rate Calculations'!$U104)</f>
        <v>0</v>
      </c>
      <c r="AN104" s="44">
        <f>IF(ISBLANK('Rate Calculations'!$U104),"",'Rate Calculations'!$U104)</f>
        <v>0</v>
      </c>
      <c r="AO104" s="44">
        <f>IF(ISBLANK('Rate Calculations'!$U104),"",'Rate Calculations'!$U104)</f>
        <v>0</v>
      </c>
    </row>
    <row r="105" spans="1:41" ht="14.25">
      <c r="A105" s="346">
        <v>102</v>
      </c>
      <c r="B105" s="42" t="e">
        <f>IF(ISBLANK('Team Roster - Final'!A103),"",'Team Roster - Final'!A103)</f>
        <v>#REF!</v>
      </c>
      <c r="C105" s="42" t="e">
        <f>IF(ISBLANK('Team Roster - Final'!B103),"",'Team Roster - Final'!B103)</f>
        <v>#REF!</v>
      </c>
      <c r="D105" s="42" t="e">
        <f>IF(ISBLANK('Team Roster - Final'!C103),"",'Team Roster - Final'!C103)</f>
        <v>#REF!</v>
      </c>
      <c r="E105" s="42" t="e">
        <f>IF(ISBLANK('Team Roster - Final'!D103),"",'Team Roster - Final'!D103)</f>
        <v>#REF!</v>
      </c>
      <c r="F105" s="43" t="e">
        <f>IF(ISBLANK('Team Roster - Final'!BL103),"",'Team Roster - Final'!BL103)</f>
        <v>#REF!</v>
      </c>
      <c r="G105" s="43" t="e">
        <f>IF(ISBLANK('Team Roster - Final'!BM103),"",'Team Roster - Final'!BM103)</f>
        <v>#REF!</v>
      </c>
      <c r="H105" s="31" t="e">
        <f>IF(ISBLANK('Team Roster - Final'!E103),"",'Team Roster - Final'!E103)</f>
        <v>#REF!</v>
      </c>
      <c r="I105" s="31" t="e">
        <f>IF(ISBLANK('Team Roster - Final'!G103),"",'Team Roster - Final'!G103)</f>
        <v>#REF!</v>
      </c>
      <c r="J105" s="31" t="e">
        <f>IF(ISBLANK('Team Roster - Final'!I103),"",'Team Roster - Final'!I103)</f>
        <v>#REF!</v>
      </c>
      <c r="L105" t="str">
        <f>IF(ISBLANK('Rate Calculations'!$A105),"",'Rate Calculations'!$A105)</f>
        <v xml:space="preserve"> </v>
      </c>
      <c r="M105" t="str">
        <f>IF(ISBLANK('Rate Calculations'!$B105),"",'Rate Calculations'!$B105)</f>
        <v xml:space="preserve">  </v>
      </c>
      <c r="N105" s="44" t="str">
        <f>IF(ISBLANK('Rate Calculations'!$G105),"",'Rate Calculations'!$G105)</f>
        <v/>
      </c>
      <c r="O105" s="45">
        <f>IF(ISBLANK('Rate Calculations'!$H105),"",'Rate Calculations'!$H105)</f>
        <v>1.7500000000000002E-2</v>
      </c>
      <c r="P105" s="44">
        <f>IF(ISBLANK('Rate Calculations'!$I105),"",'Rate Calculations'!$I105)</f>
        <v>0</v>
      </c>
      <c r="Q105" s="45">
        <f>IF(ISBLANK('Rate Calculations'!$J105),"",'Rate Calculations'!$J105)</f>
        <v>3.5000000000000003E-2</v>
      </c>
      <c r="R105" s="44">
        <f>IF(ISBLANK('Rate Calculations'!$K105),"",'Rate Calculations'!$K105)</f>
        <v>0</v>
      </c>
      <c r="S105" s="45">
        <f>IF(ISBLANK('Rate Calculations'!$L105),"",'Rate Calculations'!$L105)</f>
        <v>0</v>
      </c>
      <c r="T105" s="45">
        <f>IF(ISBLANK('Rate Calculations'!$M105),"",'Rate Calculations'!$M105)</f>
        <v>0</v>
      </c>
      <c r="U105" s="24">
        <f>IF(ISBLANK('Rate Calculations'!$N105),"",'Rate Calculations'!$N105)</f>
        <v>0</v>
      </c>
      <c r="V105" s="24">
        <f>IF(ISBLANK('Rate Calculations'!$O105),"",'Rate Calculations'!$O105)</f>
        <v>0</v>
      </c>
      <c r="W105" s="46">
        <f>IF(ISBLANK('Rate Calculations'!$P105),"",'Rate Calculations'!$P105)</f>
        <v>0</v>
      </c>
      <c r="X105" s="24">
        <f>IF(ISBLANK('Rate Calculations'!$Q105),"",'Rate Calculations'!$Q105)</f>
        <v>0</v>
      </c>
      <c r="Y105" s="24">
        <f>IF(ISBLANK('Rate Calculations'!$R105),"",'Rate Calculations'!$R105)</f>
        <v>0</v>
      </c>
      <c r="Z105" s="47" t="e">
        <f>IF(ISBLANK('Rate Calculations'!$S105),"",'Rate Calculations'!$S105)</f>
        <v>#REF!</v>
      </c>
      <c r="AA105" s="47" t="e">
        <f>IF(ISBLANK('Rate Calculations'!$U105),"",'Rate Calculations'!$T105)</f>
        <v>#REF!</v>
      </c>
      <c r="AB105" t="str">
        <f>IF(ISBLANK('Rate Calculations'!$A105),"",'Rate Calculations'!$A105)</f>
        <v xml:space="preserve"> </v>
      </c>
      <c r="AC105" t="str">
        <f>IF(ISBLANK('Rate Calculations'!$B105),"",'Rate Calculations'!$B105)</f>
        <v xml:space="preserve">  </v>
      </c>
      <c r="AD105" s="44">
        <f>IF(ISBLANK('Rate Calculations'!$U105),"",'Rate Calculations'!$U105)</f>
        <v>0</v>
      </c>
      <c r="AE105" s="44">
        <f>IF(ISBLANK('Rate Calculations'!$U105),"",'Rate Calculations'!$U105)</f>
        <v>0</v>
      </c>
      <c r="AF105" s="44">
        <f>IF(ISBLANK('Rate Calculations'!$U105),"",'Rate Calculations'!$U105)</f>
        <v>0</v>
      </c>
      <c r="AG105" s="101">
        <f>IF(ISBLANK('Rate Calculations'!$U105),"",'Rate Calculations'!$U105)</f>
        <v>0</v>
      </c>
      <c r="AH105" s="101">
        <f>IF(ISBLANK('Rate Calculations'!$U105),"",'Rate Calculations'!$U105)</f>
        <v>0</v>
      </c>
      <c r="AI105" s="44">
        <f>IF(ISBLANK('Rate Calculations'!$U105),"",'Rate Calculations'!$U105)</f>
        <v>0</v>
      </c>
      <c r="AJ105" s="44">
        <f>IF(ISBLANK('Rate Calculations'!$U105),"",'Rate Calculations'!$U105)</f>
        <v>0</v>
      </c>
      <c r="AK105" s="101">
        <f>IF(ISBLANK('Rate Calculations'!$U105),"",'Rate Calculations'!$U105)</f>
        <v>0</v>
      </c>
      <c r="AL105" s="44">
        <f>IF(ISBLANK('Rate Calculations'!$U105),"",'Rate Calculations'!$U105)</f>
        <v>0</v>
      </c>
      <c r="AM105" s="44">
        <f>IF(ISBLANK('Rate Calculations'!$U105),"",'Rate Calculations'!$U105)</f>
        <v>0</v>
      </c>
      <c r="AN105" s="44">
        <f>IF(ISBLANK('Rate Calculations'!$U105),"",'Rate Calculations'!$U105)</f>
        <v>0</v>
      </c>
      <c r="AO105" s="44">
        <f>IF(ISBLANK('Rate Calculations'!$U105),"",'Rate Calculations'!$U105)</f>
        <v>0</v>
      </c>
    </row>
    <row r="106" spans="1:41" ht="14.25">
      <c r="A106" s="346">
        <v>103</v>
      </c>
      <c r="B106" s="42" t="e">
        <f>IF(ISBLANK('Team Roster - Final'!A104),"",'Team Roster - Final'!A104)</f>
        <v>#REF!</v>
      </c>
      <c r="C106" s="42" t="e">
        <f>IF(ISBLANK('Team Roster - Final'!B104),"",'Team Roster - Final'!B104)</f>
        <v>#REF!</v>
      </c>
      <c r="D106" s="42" t="e">
        <f>IF(ISBLANK('Team Roster - Final'!C104),"",'Team Roster - Final'!C104)</f>
        <v>#REF!</v>
      </c>
      <c r="E106" s="42" t="e">
        <f>IF(ISBLANK('Team Roster - Final'!D104),"",'Team Roster - Final'!D104)</f>
        <v>#REF!</v>
      </c>
      <c r="F106" s="43" t="e">
        <f>IF(ISBLANK('Team Roster - Final'!BL104),"",'Team Roster - Final'!BL104)</f>
        <v>#REF!</v>
      </c>
      <c r="G106" s="43" t="e">
        <f>IF(ISBLANK('Team Roster - Final'!BM104),"",'Team Roster - Final'!BM104)</f>
        <v>#REF!</v>
      </c>
      <c r="H106" s="31" t="e">
        <f>IF(ISBLANK('Team Roster - Final'!E104),"",'Team Roster - Final'!E104)</f>
        <v>#REF!</v>
      </c>
      <c r="I106" s="31" t="e">
        <f>IF(ISBLANK('Team Roster - Final'!G104),"",'Team Roster - Final'!G104)</f>
        <v>#REF!</v>
      </c>
      <c r="J106" s="31" t="e">
        <f>IF(ISBLANK('Team Roster - Final'!I104),"",'Team Roster - Final'!I104)</f>
        <v>#REF!</v>
      </c>
      <c r="L106" t="str">
        <f>IF(ISBLANK('Rate Calculations'!$A106),"",'Rate Calculations'!$A106)</f>
        <v xml:space="preserve"> </v>
      </c>
      <c r="M106" t="str">
        <f>IF(ISBLANK('Rate Calculations'!$B106),"",'Rate Calculations'!$B106)</f>
        <v xml:space="preserve">  </v>
      </c>
      <c r="N106" s="44" t="str">
        <f>IF(ISBLANK('Rate Calculations'!$G106),"",'Rate Calculations'!$G106)</f>
        <v/>
      </c>
      <c r="O106" s="45">
        <f>IF(ISBLANK('Rate Calculations'!$H106),"",'Rate Calculations'!$H106)</f>
        <v>1.7500000000000002E-2</v>
      </c>
      <c r="P106" s="44">
        <f>IF(ISBLANK('Rate Calculations'!$I106),"",'Rate Calculations'!$I106)</f>
        <v>0</v>
      </c>
      <c r="Q106" s="45">
        <f>IF(ISBLANK('Rate Calculations'!$J106),"",'Rate Calculations'!$J106)</f>
        <v>3.5000000000000003E-2</v>
      </c>
      <c r="R106" s="44">
        <f>IF(ISBLANK('Rate Calculations'!$K106),"",'Rate Calculations'!$K106)</f>
        <v>0</v>
      </c>
      <c r="S106" s="45">
        <f>IF(ISBLANK('Rate Calculations'!$L106),"",'Rate Calculations'!$L106)</f>
        <v>0</v>
      </c>
      <c r="T106" s="45">
        <f>IF(ISBLANK('Rate Calculations'!$M106),"",'Rate Calculations'!$M106)</f>
        <v>0</v>
      </c>
      <c r="U106" s="24">
        <f>IF(ISBLANK('Rate Calculations'!$N106),"",'Rate Calculations'!$N106)</f>
        <v>0</v>
      </c>
      <c r="V106" s="24">
        <f>IF(ISBLANK('Rate Calculations'!$O106),"",'Rate Calculations'!$O106)</f>
        <v>0</v>
      </c>
      <c r="W106" s="46">
        <f>IF(ISBLANK('Rate Calculations'!$P106),"",'Rate Calculations'!$P106)</f>
        <v>0</v>
      </c>
      <c r="X106" s="24">
        <f>IF(ISBLANK('Rate Calculations'!$Q106),"",'Rate Calculations'!$Q106)</f>
        <v>0</v>
      </c>
      <c r="Y106" s="24">
        <f>IF(ISBLANK('Rate Calculations'!$R106),"",'Rate Calculations'!$R106)</f>
        <v>0</v>
      </c>
      <c r="Z106" s="47" t="e">
        <f>IF(ISBLANK('Rate Calculations'!$S106),"",'Rate Calculations'!$S106)</f>
        <v>#REF!</v>
      </c>
      <c r="AA106" s="47" t="e">
        <f>IF(ISBLANK('Rate Calculations'!$U106),"",'Rate Calculations'!$T106)</f>
        <v>#REF!</v>
      </c>
      <c r="AB106" t="str">
        <f>IF(ISBLANK('Rate Calculations'!$A106),"",'Rate Calculations'!$A106)</f>
        <v xml:space="preserve"> </v>
      </c>
      <c r="AC106" t="str">
        <f>IF(ISBLANK('Rate Calculations'!$B106),"",'Rate Calculations'!$B106)</f>
        <v xml:space="preserve">  </v>
      </c>
      <c r="AD106" s="44">
        <f>IF(ISBLANK('Rate Calculations'!$U106),"",'Rate Calculations'!$U106)</f>
        <v>0</v>
      </c>
      <c r="AE106" s="44">
        <f>IF(ISBLANK('Rate Calculations'!$U106),"",'Rate Calculations'!$U106)</f>
        <v>0</v>
      </c>
      <c r="AF106" s="44">
        <f>IF(ISBLANK('Rate Calculations'!$U106),"",'Rate Calculations'!$U106)</f>
        <v>0</v>
      </c>
      <c r="AG106" s="101">
        <f>IF(ISBLANK('Rate Calculations'!$U106),"",'Rate Calculations'!$U106)</f>
        <v>0</v>
      </c>
      <c r="AH106" s="101">
        <f>IF(ISBLANK('Rate Calculations'!$U106),"",'Rate Calculations'!$U106)</f>
        <v>0</v>
      </c>
      <c r="AI106" s="44">
        <f>IF(ISBLANK('Rate Calculations'!$U106),"",'Rate Calculations'!$U106)</f>
        <v>0</v>
      </c>
      <c r="AJ106" s="44">
        <f>IF(ISBLANK('Rate Calculations'!$U106),"",'Rate Calculations'!$U106)</f>
        <v>0</v>
      </c>
      <c r="AK106" s="101">
        <f>IF(ISBLANK('Rate Calculations'!$U106),"",'Rate Calculations'!$U106)</f>
        <v>0</v>
      </c>
      <c r="AL106" s="44">
        <f>IF(ISBLANK('Rate Calculations'!$U106),"",'Rate Calculations'!$U106)</f>
        <v>0</v>
      </c>
      <c r="AM106" s="44">
        <f>IF(ISBLANK('Rate Calculations'!$U106),"",'Rate Calculations'!$U106)</f>
        <v>0</v>
      </c>
      <c r="AN106" s="44">
        <f>IF(ISBLANK('Rate Calculations'!$U106),"",'Rate Calculations'!$U106)</f>
        <v>0</v>
      </c>
      <c r="AO106" s="44">
        <f>IF(ISBLANK('Rate Calculations'!$U106),"",'Rate Calculations'!$U106)</f>
        <v>0</v>
      </c>
    </row>
    <row r="107" spans="1:41" ht="14.25">
      <c r="A107" s="346">
        <v>104</v>
      </c>
      <c r="B107" s="42" t="e">
        <f>IF(ISBLANK('Team Roster - Final'!A105),"",'Team Roster - Final'!A105)</f>
        <v>#REF!</v>
      </c>
      <c r="C107" s="42" t="e">
        <f>IF(ISBLANK('Team Roster - Final'!B105),"",'Team Roster - Final'!B105)</f>
        <v>#REF!</v>
      </c>
      <c r="D107" s="42" t="e">
        <f>IF(ISBLANK('Team Roster - Final'!C105),"",'Team Roster - Final'!C105)</f>
        <v>#REF!</v>
      </c>
      <c r="E107" s="42" t="e">
        <f>IF(ISBLANK('Team Roster - Final'!D105),"",'Team Roster - Final'!D105)</f>
        <v>#REF!</v>
      </c>
      <c r="F107" s="43" t="e">
        <f>IF(ISBLANK('Team Roster - Final'!BL105),"",'Team Roster - Final'!BL105)</f>
        <v>#REF!</v>
      </c>
      <c r="G107" s="43" t="e">
        <f>IF(ISBLANK('Team Roster - Final'!BM105),"",'Team Roster - Final'!BM105)</f>
        <v>#REF!</v>
      </c>
      <c r="H107" s="31" t="e">
        <f>IF(ISBLANK('Team Roster - Final'!E105),"",'Team Roster - Final'!E105)</f>
        <v>#REF!</v>
      </c>
      <c r="I107" s="31" t="e">
        <f>IF(ISBLANK('Team Roster - Final'!G105),"",'Team Roster - Final'!G105)</f>
        <v>#REF!</v>
      </c>
      <c r="J107" s="31" t="e">
        <f>IF(ISBLANK('Team Roster - Final'!I105),"",'Team Roster - Final'!I105)</f>
        <v>#REF!</v>
      </c>
      <c r="L107" t="str">
        <f>IF(ISBLANK('Rate Calculations'!$A107),"",'Rate Calculations'!$A107)</f>
        <v xml:space="preserve"> </v>
      </c>
      <c r="M107" t="str">
        <f>IF(ISBLANK('Rate Calculations'!$B107),"",'Rate Calculations'!$B107)</f>
        <v xml:space="preserve">  </v>
      </c>
      <c r="N107" s="44" t="str">
        <f>IF(ISBLANK('Rate Calculations'!$G107),"",'Rate Calculations'!$G107)</f>
        <v/>
      </c>
      <c r="O107" s="45">
        <f>IF(ISBLANK('Rate Calculations'!$H107),"",'Rate Calculations'!$H107)</f>
        <v>1.7500000000000002E-2</v>
      </c>
      <c r="P107" s="44">
        <f>IF(ISBLANK('Rate Calculations'!$I107),"",'Rate Calculations'!$I107)</f>
        <v>0</v>
      </c>
      <c r="Q107" s="45">
        <f>IF(ISBLANK('Rate Calculations'!$J107),"",'Rate Calculations'!$J107)</f>
        <v>3.5000000000000003E-2</v>
      </c>
      <c r="R107" s="44">
        <f>IF(ISBLANK('Rate Calculations'!$K107),"",'Rate Calculations'!$K107)</f>
        <v>0</v>
      </c>
      <c r="S107" s="45">
        <f>IF(ISBLANK('Rate Calculations'!$L107),"",'Rate Calculations'!$L107)</f>
        <v>0</v>
      </c>
      <c r="T107" s="45">
        <f>IF(ISBLANK('Rate Calculations'!$M107),"",'Rate Calculations'!$M107)</f>
        <v>0</v>
      </c>
      <c r="U107" s="24">
        <f>IF(ISBLANK('Rate Calculations'!$N107),"",'Rate Calculations'!$N107)</f>
        <v>0</v>
      </c>
      <c r="V107" s="24">
        <f>IF(ISBLANK('Rate Calculations'!$O107),"",'Rate Calculations'!$O107)</f>
        <v>0</v>
      </c>
      <c r="W107" s="46">
        <f>IF(ISBLANK('Rate Calculations'!$P107),"",'Rate Calculations'!$P107)</f>
        <v>0</v>
      </c>
      <c r="X107" s="24">
        <f>IF(ISBLANK('Rate Calculations'!$Q107),"",'Rate Calculations'!$Q107)</f>
        <v>0</v>
      </c>
      <c r="Y107" s="24">
        <f>IF(ISBLANK('Rate Calculations'!$R107),"",'Rate Calculations'!$R107)</f>
        <v>0</v>
      </c>
      <c r="Z107" s="47" t="e">
        <f>IF(ISBLANK('Rate Calculations'!$S107),"",'Rate Calculations'!$S107)</f>
        <v>#REF!</v>
      </c>
      <c r="AA107" s="47" t="e">
        <f>IF(ISBLANK('Rate Calculations'!$U107),"",'Rate Calculations'!$T107)</f>
        <v>#REF!</v>
      </c>
      <c r="AB107" t="str">
        <f>IF(ISBLANK('Rate Calculations'!$A107),"",'Rate Calculations'!$A107)</f>
        <v xml:space="preserve"> </v>
      </c>
      <c r="AC107" t="str">
        <f>IF(ISBLANK('Rate Calculations'!$B107),"",'Rate Calculations'!$B107)</f>
        <v xml:space="preserve">  </v>
      </c>
      <c r="AD107" s="44">
        <f>IF(ISBLANK('Rate Calculations'!$U107),"",'Rate Calculations'!$U107)</f>
        <v>0</v>
      </c>
      <c r="AE107" s="44">
        <f>IF(ISBLANK('Rate Calculations'!$U107),"",'Rate Calculations'!$U107)</f>
        <v>0</v>
      </c>
      <c r="AF107" s="44">
        <f>IF(ISBLANK('Rate Calculations'!$U107),"",'Rate Calculations'!$U107)</f>
        <v>0</v>
      </c>
      <c r="AG107" s="101">
        <f>IF(ISBLANK('Rate Calculations'!$U107),"",'Rate Calculations'!$U107)</f>
        <v>0</v>
      </c>
      <c r="AH107" s="101">
        <f>IF(ISBLANK('Rate Calculations'!$U107),"",'Rate Calculations'!$U107)</f>
        <v>0</v>
      </c>
      <c r="AI107" s="44">
        <f>IF(ISBLANK('Rate Calculations'!$U107),"",'Rate Calculations'!$U107)</f>
        <v>0</v>
      </c>
      <c r="AJ107" s="44">
        <f>IF(ISBLANK('Rate Calculations'!$U107),"",'Rate Calculations'!$U107)</f>
        <v>0</v>
      </c>
      <c r="AK107" s="101">
        <f>IF(ISBLANK('Rate Calculations'!$U107),"",'Rate Calculations'!$U107)</f>
        <v>0</v>
      </c>
      <c r="AL107" s="44">
        <f>IF(ISBLANK('Rate Calculations'!$U107),"",'Rate Calculations'!$U107)</f>
        <v>0</v>
      </c>
      <c r="AM107" s="44">
        <f>IF(ISBLANK('Rate Calculations'!$U107),"",'Rate Calculations'!$U107)</f>
        <v>0</v>
      </c>
      <c r="AN107" s="44">
        <f>IF(ISBLANK('Rate Calculations'!$U107),"",'Rate Calculations'!$U107)</f>
        <v>0</v>
      </c>
      <c r="AO107" s="44">
        <f>IF(ISBLANK('Rate Calculations'!$U107),"",'Rate Calculations'!$U107)</f>
        <v>0</v>
      </c>
    </row>
    <row r="108" spans="1:41" ht="14.25">
      <c r="A108" s="346">
        <v>105</v>
      </c>
      <c r="B108" s="42" t="e">
        <f>IF(ISBLANK('Team Roster - Final'!A106),"",'Team Roster - Final'!A106)</f>
        <v>#REF!</v>
      </c>
      <c r="C108" s="42" t="e">
        <f>IF(ISBLANK('Team Roster - Final'!B106),"",'Team Roster - Final'!B106)</f>
        <v>#REF!</v>
      </c>
      <c r="D108" s="42" t="e">
        <f>IF(ISBLANK('Team Roster - Final'!C106),"",'Team Roster - Final'!C106)</f>
        <v>#REF!</v>
      </c>
      <c r="E108" s="42" t="e">
        <f>IF(ISBLANK('Team Roster - Final'!D106),"",'Team Roster - Final'!D106)</f>
        <v>#REF!</v>
      </c>
      <c r="F108" s="43" t="e">
        <f>IF(ISBLANK('Team Roster - Final'!BL106),"",'Team Roster - Final'!BL106)</f>
        <v>#REF!</v>
      </c>
      <c r="G108" s="43" t="e">
        <f>IF(ISBLANK('Team Roster - Final'!BM106),"",'Team Roster - Final'!BM106)</f>
        <v>#REF!</v>
      </c>
      <c r="H108" s="31" t="e">
        <f>IF(ISBLANK('Team Roster - Final'!E106),"",'Team Roster - Final'!E106)</f>
        <v>#REF!</v>
      </c>
      <c r="I108" s="31" t="e">
        <f>IF(ISBLANK('Team Roster - Final'!G106),"",'Team Roster - Final'!G106)</f>
        <v>#REF!</v>
      </c>
      <c r="J108" s="31" t="e">
        <f>IF(ISBLANK('Team Roster - Final'!I106),"",'Team Roster - Final'!I106)</f>
        <v>#REF!</v>
      </c>
      <c r="L108" t="str">
        <f>IF(ISBLANK('Rate Calculations'!$A108),"",'Rate Calculations'!$A108)</f>
        <v xml:space="preserve"> </v>
      </c>
      <c r="M108" t="str">
        <f>IF(ISBLANK('Rate Calculations'!$B108),"",'Rate Calculations'!$B108)</f>
        <v xml:space="preserve">  </v>
      </c>
      <c r="N108" s="44" t="str">
        <f>IF(ISBLANK('Rate Calculations'!$G108),"",'Rate Calculations'!$G108)</f>
        <v/>
      </c>
      <c r="O108" s="45">
        <f>IF(ISBLANK('Rate Calculations'!$H108),"",'Rate Calculations'!$H108)</f>
        <v>1.7500000000000002E-2</v>
      </c>
      <c r="P108" s="44">
        <f>IF(ISBLANK('Rate Calculations'!$I108),"",'Rate Calculations'!$I108)</f>
        <v>0</v>
      </c>
      <c r="Q108" s="45">
        <f>IF(ISBLANK('Rate Calculations'!$J108),"",'Rate Calculations'!$J108)</f>
        <v>3.5000000000000003E-2</v>
      </c>
      <c r="R108" s="44">
        <f>IF(ISBLANK('Rate Calculations'!$K108),"",'Rate Calculations'!$K108)</f>
        <v>0</v>
      </c>
      <c r="S108" s="45">
        <f>IF(ISBLANK('Rate Calculations'!$L108),"",'Rate Calculations'!$L108)</f>
        <v>0</v>
      </c>
      <c r="T108" s="45">
        <f>IF(ISBLANK('Rate Calculations'!$M108),"",'Rate Calculations'!$M108)</f>
        <v>0</v>
      </c>
      <c r="U108" s="24">
        <f>IF(ISBLANK('Rate Calculations'!$N108),"",'Rate Calculations'!$N108)</f>
        <v>0</v>
      </c>
      <c r="V108" s="24">
        <f>IF(ISBLANK('Rate Calculations'!$O108),"",'Rate Calculations'!$O108)</f>
        <v>0</v>
      </c>
      <c r="W108" s="46">
        <f>IF(ISBLANK('Rate Calculations'!$P108),"",'Rate Calculations'!$P108)</f>
        <v>0</v>
      </c>
      <c r="X108" s="24">
        <f>IF(ISBLANK('Rate Calculations'!$Q108),"",'Rate Calculations'!$Q108)</f>
        <v>0</v>
      </c>
      <c r="Y108" s="24">
        <f>IF(ISBLANK('Rate Calculations'!$R108),"",'Rate Calculations'!$R108)</f>
        <v>0</v>
      </c>
      <c r="Z108" s="47" t="e">
        <f>IF(ISBLANK('Rate Calculations'!$S108),"",'Rate Calculations'!$S108)</f>
        <v>#REF!</v>
      </c>
      <c r="AA108" s="47" t="e">
        <f>IF(ISBLANK('Rate Calculations'!$U108),"",'Rate Calculations'!$T108)</f>
        <v>#REF!</v>
      </c>
      <c r="AB108" t="str">
        <f>IF(ISBLANK('Rate Calculations'!$A108),"",'Rate Calculations'!$A108)</f>
        <v xml:space="preserve"> </v>
      </c>
      <c r="AC108" t="str">
        <f>IF(ISBLANK('Rate Calculations'!$B108),"",'Rate Calculations'!$B108)</f>
        <v xml:space="preserve">  </v>
      </c>
      <c r="AD108" s="44">
        <f>IF(ISBLANK('Rate Calculations'!$U108),"",'Rate Calculations'!$U108)</f>
        <v>0</v>
      </c>
      <c r="AE108" s="44">
        <f>IF(ISBLANK('Rate Calculations'!$U108),"",'Rate Calculations'!$U108)</f>
        <v>0</v>
      </c>
      <c r="AF108" s="44">
        <f>IF(ISBLANK('Rate Calculations'!$U108),"",'Rate Calculations'!$U108)</f>
        <v>0</v>
      </c>
      <c r="AG108" s="101">
        <f>IF(ISBLANK('Rate Calculations'!$U108),"",'Rate Calculations'!$U108)</f>
        <v>0</v>
      </c>
      <c r="AH108" s="101">
        <f>IF(ISBLANK('Rate Calculations'!$U108),"",'Rate Calculations'!$U108)</f>
        <v>0</v>
      </c>
      <c r="AI108" s="44">
        <f>IF(ISBLANK('Rate Calculations'!$U108),"",'Rate Calculations'!$U108)</f>
        <v>0</v>
      </c>
      <c r="AJ108" s="44">
        <f>IF(ISBLANK('Rate Calculations'!$U108),"",'Rate Calculations'!$U108)</f>
        <v>0</v>
      </c>
      <c r="AK108" s="101">
        <f>IF(ISBLANK('Rate Calculations'!$U108),"",'Rate Calculations'!$U108)</f>
        <v>0</v>
      </c>
      <c r="AL108" s="44">
        <f>IF(ISBLANK('Rate Calculations'!$U108),"",'Rate Calculations'!$U108)</f>
        <v>0</v>
      </c>
      <c r="AM108" s="44">
        <f>IF(ISBLANK('Rate Calculations'!$U108),"",'Rate Calculations'!$U108)</f>
        <v>0</v>
      </c>
      <c r="AN108" s="44">
        <f>IF(ISBLANK('Rate Calculations'!$U108),"",'Rate Calculations'!$U108)</f>
        <v>0</v>
      </c>
      <c r="AO108" s="44">
        <f>IF(ISBLANK('Rate Calculations'!$U108),"",'Rate Calculations'!$U108)</f>
        <v>0</v>
      </c>
    </row>
    <row r="109" spans="1:41" ht="14.25">
      <c r="A109" s="346">
        <v>106</v>
      </c>
      <c r="B109" s="42" t="e">
        <f>IF(ISBLANK('Team Roster - Final'!A107),"",'Team Roster - Final'!A107)</f>
        <v>#REF!</v>
      </c>
      <c r="C109" s="42" t="e">
        <f>IF(ISBLANK('Team Roster - Final'!B107),"",'Team Roster - Final'!B107)</f>
        <v>#REF!</v>
      </c>
      <c r="D109" s="42" t="e">
        <f>IF(ISBLANK('Team Roster - Final'!C107),"",'Team Roster - Final'!C107)</f>
        <v>#REF!</v>
      </c>
      <c r="E109" s="42" t="e">
        <f>IF(ISBLANK('Team Roster - Final'!D107),"",'Team Roster - Final'!D107)</f>
        <v>#REF!</v>
      </c>
      <c r="F109" s="43" t="e">
        <f>IF(ISBLANK('Team Roster - Final'!BL107),"",'Team Roster - Final'!BL107)</f>
        <v>#REF!</v>
      </c>
      <c r="G109" s="43" t="e">
        <f>IF(ISBLANK('Team Roster - Final'!BM107),"",'Team Roster - Final'!BM107)</f>
        <v>#REF!</v>
      </c>
      <c r="H109" s="31" t="e">
        <f>IF(ISBLANK('Team Roster - Final'!E107),"",'Team Roster - Final'!E107)</f>
        <v>#REF!</v>
      </c>
      <c r="I109" s="31" t="e">
        <f>IF(ISBLANK('Team Roster - Final'!G107),"",'Team Roster - Final'!G107)</f>
        <v>#REF!</v>
      </c>
      <c r="J109" s="31" t="e">
        <f>IF(ISBLANK('Team Roster - Final'!I107),"",'Team Roster - Final'!I107)</f>
        <v>#REF!</v>
      </c>
      <c r="L109" t="str">
        <f>IF(ISBLANK('Rate Calculations'!$A109),"",'Rate Calculations'!$A109)</f>
        <v xml:space="preserve"> </v>
      </c>
      <c r="M109" t="str">
        <f>IF(ISBLANK('Rate Calculations'!$B109),"",'Rate Calculations'!$B109)</f>
        <v xml:space="preserve">  </v>
      </c>
      <c r="N109" s="44" t="str">
        <f>IF(ISBLANK('Rate Calculations'!$G109),"",'Rate Calculations'!$G109)</f>
        <v/>
      </c>
      <c r="O109" s="45">
        <f>IF(ISBLANK('Rate Calculations'!$H109),"",'Rate Calculations'!$H109)</f>
        <v>1.7500000000000002E-2</v>
      </c>
      <c r="P109" s="44">
        <f>IF(ISBLANK('Rate Calculations'!$I109),"",'Rate Calculations'!$I109)</f>
        <v>0</v>
      </c>
      <c r="Q109" s="45">
        <f>IF(ISBLANK('Rate Calculations'!$J109),"",'Rate Calculations'!$J109)</f>
        <v>3.5000000000000003E-2</v>
      </c>
      <c r="R109" s="44">
        <f>IF(ISBLANK('Rate Calculations'!$K109),"",'Rate Calculations'!$K109)</f>
        <v>0</v>
      </c>
      <c r="S109" s="45">
        <f>IF(ISBLANK('Rate Calculations'!$L109),"",'Rate Calculations'!$L109)</f>
        <v>0</v>
      </c>
      <c r="T109" s="45">
        <f>IF(ISBLANK('Rate Calculations'!$M109),"",'Rate Calculations'!$M109)</f>
        <v>0</v>
      </c>
      <c r="U109" s="24">
        <f>IF(ISBLANK('Rate Calculations'!$N109),"",'Rate Calculations'!$N109)</f>
        <v>0</v>
      </c>
      <c r="V109" s="24">
        <f>IF(ISBLANK('Rate Calculations'!$O109),"",'Rate Calculations'!$O109)</f>
        <v>0</v>
      </c>
      <c r="W109" s="46">
        <f>IF(ISBLANK('Rate Calculations'!$P109),"",'Rate Calculations'!$P109)</f>
        <v>0</v>
      </c>
      <c r="X109" s="24">
        <f>IF(ISBLANK('Rate Calculations'!$Q109),"",'Rate Calculations'!$Q109)</f>
        <v>0</v>
      </c>
      <c r="Y109" s="24">
        <f>IF(ISBLANK('Rate Calculations'!$R109),"",'Rate Calculations'!$R109)</f>
        <v>0</v>
      </c>
      <c r="Z109" s="47" t="e">
        <f>IF(ISBLANK('Rate Calculations'!$S109),"",'Rate Calculations'!$S109)</f>
        <v>#REF!</v>
      </c>
      <c r="AA109" s="47" t="e">
        <f>IF(ISBLANK('Rate Calculations'!$U109),"",'Rate Calculations'!$T109)</f>
        <v>#REF!</v>
      </c>
      <c r="AB109" t="str">
        <f>IF(ISBLANK('Rate Calculations'!$A109),"",'Rate Calculations'!$A109)</f>
        <v xml:space="preserve"> </v>
      </c>
      <c r="AC109" t="str">
        <f>IF(ISBLANK('Rate Calculations'!$B109),"",'Rate Calculations'!$B109)</f>
        <v xml:space="preserve">  </v>
      </c>
      <c r="AD109" s="44">
        <f>IF(ISBLANK('Rate Calculations'!$U109),"",'Rate Calculations'!$U109)</f>
        <v>0</v>
      </c>
      <c r="AE109" s="44">
        <f>IF(ISBLANK('Rate Calculations'!$U109),"",'Rate Calculations'!$U109)</f>
        <v>0</v>
      </c>
      <c r="AF109" s="44">
        <f>IF(ISBLANK('Rate Calculations'!$U109),"",'Rate Calculations'!$U109)</f>
        <v>0</v>
      </c>
      <c r="AG109" s="101">
        <f>IF(ISBLANK('Rate Calculations'!$U109),"",'Rate Calculations'!$U109)</f>
        <v>0</v>
      </c>
      <c r="AH109" s="101">
        <f>IF(ISBLANK('Rate Calculations'!$U109),"",'Rate Calculations'!$U109)</f>
        <v>0</v>
      </c>
      <c r="AI109" s="44">
        <f>IF(ISBLANK('Rate Calculations'!$U109),"",'Rate Calculations'!$U109)</f>
        <v>0</v>
      </c>
      <c r="AJ109" s="44">
        <f>IF(ISBLANK('Rate Calculations'!$U109),"",'Rate Calculations'!$U109)</f>
        <v>0</v>
      </c>
      <c r="AK109" s="101">
        <f>IF(ISBLANK('Rate Calculations'!$U109),"",'Rate Calculations'!$U109)</f>
        <v>0</v>
      </c>
      <c r="AL109" s="44">
        <f>IF(ISBLANK('Rate Calculations'!$U109),"",'Rate Calculations'!$U109)</f>
        <v>0</v>
      </c>
      <c r="AM109" s="44">
        <f>IF(ISBLANK('Rate Calculations'!$U109),"",'Rate Calculations'!$U109)</f>
        <v>0</v>
      </c>
      <c r="AN109" s="44">
        <f>IF(ISBLANK('Rate Calculations'!$U109),"",'Rate Calculations'!$U109)</f>
        <v>0</v>
      </c>
      <c r="AO109" s="44">
        <f>IF(ISBLANK('Rate Calculations'!$U109),"",'Rate Calculations'!$U109)</f>
        <v>0</v>
      </c>
    </row>
    <row r="110" spans="1:41" ht="14.25">
      <c r="A110" s="346">
        <v>107</v>
      </c>
      <c r="B110" s="42" t="e">
        <f>IF(ISBLANK('Team Roster - Final'!A108),"",'Team Roster - Final'!A108)</f>
        <v>#REF!</v>
      </c>
      <c r="C110" s="42" t="e">
        <f>IF(ISBLANK('Team Roster - Final'!B108),"",'Team Roster - Final'!B108)</f>
        <v>#REF!</v>
      </c>
      <c r="D110" s="42" t="e">
        <f>IF(ISBLANK('Team Roster - Final'!C108),"",'Team Roster - Final'!C108)</f>
        <v>#REF!</v>
      </c>
      <c r="E110" s="42" t="e">
        <f>IF(ISBLANK('Team Roster - Final'!D108),"",'Team Roster - Final'!D108)</f>
        <v>#REF!</v>
      </c>
      <c r="F110" s="43" t="e">
        <f>IF(ISBLANK('Team Roster - Final'!BL108),"",'Team Roster - Final'!BL108)</f>
        <v>#REF!</v>
      </c>
      <c r="G110" s="43" t="e">
        <f>IF(ISBLANK('Team Roster - Final'!BM108),"",'Team Roster - Final'!BM108)</f>
        <v>#REF!</v>
      </c>
      <c r="H110" s="31" t="e">
        <f>IF(ISBLANK('Team Roster - Final'!E108),"",'Team Roster - Final'!E108)</f>
        <v>#REF!</v>
      </c>
      <c r="I110" s="31" t="e">
        <f>IF(ISBLANK('Team Roster - Final'!G108),"",'Team Roster - Final'!G108)</f>
        <v>#REF!</v>
      </c>
      <c r="J110" s="31" t="e">
        <f>IF(ISBLANK('Team Roster - Final'!I108),"",'Team Roster - Final'!I108)</f>
        <v>#REF!</v>
      </c>
      <c r="L110" t="str">
        <f>IF(ISBLANK('Rate Calculations'!$A110),"",'Rate Calculations'!$A110)</f>
        <v xml:space="preserve"> </v>
      </c>
      <c r="M110" t="str">
        <f>IF(ISBLANK('Rate Calculations'!$B110),"",'Rate Calculations'!$B110)</f>
        <v xml:space="preserve">  </v>
      </c>
      <c r="N110" s="44" t="str">
        <f>IF(ISBLANK('Rate Calculations'!$G110),"",'Rate Calculations'!$G110)</f>
        <v/>
      </c>
      <c r="O110" s="45">
        <f>IF(ISBLANK('Rate Calculations'!$H110),"",'Rate Calculations'!$H110)</f>
        <v>1.7500000000000002E-2</v>
      </c>
      <c r="P110" s="44">
        <f>IF(ISBLANK('Rate Calculations'!$I110),"",'Rate Calculations'!$I110)</f>
        <v>0</v>
      </c>
      <c r="Q110" s="45">
        <f>IF(ISBLANK('Rate Calculations'!$J110),"",'Rate Calculations'!$J110)</f>
        <v>3.5000000000000003E-2</v>
      </c>
      <c r="R110" s="44">
        <f>IF(ISBLANK('Rate Calculations'!$K110),"",'Rate Calculations'!$K110)</f>
        <v>0</v>
      </c>
      <c r="S110" s="45">
        <f>IF(ISBLANK('Rate Calculations'!$L110),"",'Rate Calculations'!$L110)</f>
        <v>0</v>
      </c>
      <c r="T110" s="45">
        <f>IF(ISBLANK('Rate Calculations'!$M110),"",'Rate Calculations'!$M110)</f>
        <v>0</v>
      </c>
      <c r="U110" s="24">
        <f>IF(ISBLANK('Rate Calculations'!$N110),"",'Rate Calculations'!$N110)</f>
        <v>0</v>
      </c>
      <c r="V110" s="24">
        <f>IF(ISBLANK('Rate Calculations'!$O110),"",'Rate Calculations'!$O110)</f>
        <v>0</v>
      </c>
      <c r="W110" s="46">
        <f>IF(ISBLANK('Rate Calculations'!$P110),"",'Rate Calculations'!$P110)</f>
        <v>0</v>
      </c>
      <c r="X110" s="24">
        <f>IF(ISBLANK('Rate Calculations'!$Q110),"",'Rate Calculations'!$Q110)</f>
        <v>0</v>
      </c>
      <c r="Y110" s="24">
        <f>IF(ISBLANK('Rate Calculations'!$R110),"",'Rate Calculations'!$R110)</f>
        <v>0</v>
      </c>
      <c r="Z110" s="47" t="e">
        <f>IF(ISBLANK('Rate Calculations'!$S110),"",'Rate Calculations'!$S110)</f>
        <v>#REF!</v>
      </c>
      <c r="AA110" s="47" t="e">
        <f>IF(ISBLANK('Rate Calculations'!$U110),"",'Rate Calculations'!$T110)</f>
        <v>#REF!</v>
      </c>
      <c r="AB110" t="str">
        <f>IF(ISBLANK('Rate Calculations'!$A110),"",'Rate Calculations'!$A110)</f>
        <v xml:space="preserve"> </v>
      </c>
      <c r="AC110" t="str">
        <f>IF(ISBLANK('Rate Calculations'!$B110),"",'Rate Calculations'!$B110)</f>
        <v xml:space="preserve">  </v>
      </c>
      <c r="AD110" s="44">
        <f>IF(ISBLANK('Rate Calculations'!$U110),"",'Rate Calculations'!$U110)</f>
        <v>0</v>
      </c>
      <c r="AE110" s="44">
        <f>IF(ISBLANK('Rate Calculations'!$U110),"",'Rate Calculations'!$U110)</f>
        <v>0</v>
      </c>
      <c r="AF110" s="44">
        <f>IF(ISBLANK('Rate Calculations'!$U110),"",'Rate Calculations'!$U110)</f>
        <v>0</v>
      </c>
      <c r="AG110" s="101">
        <f>IF(ISBLANK('Rate Calculations'!$U110),"",'Rate Calculations'!$U110)</f>
        <v>0</v>
      </c>
      <c r="AH110" s="101">
        <f>IF(ISBLANK('Rate Calculations'!$U110),"",'Rate Calculations'!$U110)</f>
        <v>0</v>
      </c>
      <c r="AI110" s="44">
        <f>IF(ISBLANK('Rate Calculations'!$U110),"",'Rate Calculations'!$U110)</f>
        <v>0</v>
      </c>
      <c r="AJ110" s="44">
        <f>IF(ISBLANK('Rate Calculations'!$U110),"",'Rate Calculations'!$U110)</f>
        <v>0</v>
      </c>
      <c r="AK110" s="101">
        <f>IF(ISBLANK('Rate Calculations'!$U110),"",'Rate Calculations'!$U110)</f>
        <v>0</v>
      </c>
      <c r="AL110" s="44">
        <f>IF(ISBLANK('Rate Calculations'!$U110),"",'Rate Calculations'!$U110)</f>
        <v>0</v>
      </c>
      <c r="AM110" s="44">
        <f>IF(ISBLANK('Rate Calculations'!$U110),"",'Rate Calculations'!$U110)</f>
        <v>0</v>
      </c>
      <c r="AN110" s="44">
        <f>IF(ISBLANK('Rate Calculations'!$U110),"",'Rate Calculations'!$U110)</f>
        <v>0</v>
      </c>
      <c r="AO110" s="44">
        <f>IF(ISBLANK('Rate Calculations'!$U110),"",'Rate Calculations'!$U110)</f>
        <v>0</v>
      </c>
    </row>
    <row r="111" spans="1:41" ht="14.25">
      <c r="A111" s="346">
        <v>108</v>
      </c>
      <c r="B111" s="42" t="e">
        <f>IF(ISBLANK('Team Roster - Final'!A109),"",'Team Roster - Final'!A109)</f>
        <v>#REF!</v>
      </c>
      <c r="C111" s="42" t="e">
        <f>IF(ISBLANK('Team Roster - Final'!B109),"",'Team Roster - Final'!B109)</f>
        <v>#REF!</v>
      </c>
      <c r="D111" s="42" t="e">
        <f>IF(ISBLANK('Team Roster - Final'!C109),"",'Team Roster - Final'!C109)</f>
        <v>#REF!</v>
      </c>
      <c r="E111" s="42" t="e">
        <f>IF(ISBLANK('Team Roster - Final'!D109),"",'Team Roster - Final'!D109)</f>
        <v>#REF!</v>
      </c>
      <c r="F111" s="43" t="e">
        <f>IF(ISBLANK('Team Roster - Final'!BL109),"",'Team Roster - Final'!BL109)</f>
        <v>#REF!</v>
      </c>
      <c r="G111" s="43" t="e">
        <f>IF(ISBLANK('Team Roster - Final'!BM109),"",'Team Roster - Final'!BM109)</f>
        <v>#REF!</v>
      </c>
      <c r="H111" s="31" t="e">
        <f>IF(ISBLANK('Team Roster - Final'!E109),"",'Team Roster - Final'!E109)</f>
        <v>#REF!</v>
      </c>
      <c r="I111" s="31" t="e">
        <f>IF(ISBLANK('Team Roster - Final'!G109),"",'Team Roster - Final'!G109)</f>
        <v>#REF!</v>
      </c>
      <c r="J111" s="31" t="e">
        <f>IF(ISBLANK('Team Roster - Final'!I109),"",'Team Roster - Final'!I109)</f>
        <v>#REF!</v>
      </c>
      <c r="L111" t="str">
        <f>IF(ISBLANK('Rate Calculations'!$A111),"",'Rate Calculations'!$A111)</f>
        <v xml:space="preserve"> </v>
      </c>
      <c r="M111" t="str">
        <f>IF(ISBLANK('Rate Calculations'!$B111),"",'Rate Calculations'!$B111)</f>
        <v xml:space="preserve">  </v>
      </c>
      <c r="N111" s="44" t="str">
        <f>IF(ISBLANK('Rate Calculations'!$G111),"",'Rate Calculations'!$G111)</f>
        <v/>
      </c>
      <c r="O111" s="45">
        <f>IF(ISBLANK('Rate Calculations'!$H111),"",'Rate Calculations'!$H111)</f>
        <v>1.7500000000000002E-2</v>
      </c>
      <c r="P111" s="44">
        <f>IF(ISBLANK('Rate Calculations'!$I111),"",'Rate Calculations'!$I111)</f>
        <v>0</v>
      </c>
      <c r="Q111" s="45">
        <f>IF(ISBLANK('Rate Calculations'!$J111),"",'Rate Calculations'!$J111)</f>
        <v>3.5000000000000003E-2</v>
      </c>
      <c r="R111" s="44">
        <f>IF(ISBLANK('Rate Calculations'!$K111),"",'Rate Calculations'!$K111)</f>
        <v>0</v>
      </c>
      <c r="S111" s="45">
        <f>IF(ISBLANK('Rate Calculations'!$L111),"",'Rate Calculations'!$L111)</f>
        <v>0</v>
      </c>
      <c r="T111" s="45">
        <f>IF(ISBLANK('Rate Calculations'!$M111),"",'Rate Calculations'!$M111)</f>
        <v>0</v>
      </c>
      <c r="U111" s="24">
        <f>IF(ISBLANK('Rate Calculations'!$N111),"",'Rate Calculations'!$N111)</f>
        <v>0</v>
      </c>
      <c r="V111" s="24">
        <f>IF(ISBLANK('Rate Calculations'!$O111),"",'Rate Calculations'!$O111)</f>
        <v>0</v>
      </c>
      <c r="W111" s="46">
        <f>IF(ISBLANK('Rate Calculations'!$P111),"",'Rate Calculations'!$P111)</f>
        <v>0</v>
      </c>
      <c r="X111" s="24">
        <f>IF(ISBLANK('Rate Calculations'!$Q111),"",'Rate Calculations'!$Q111)</f>
        <v>0</v>
      </c>
      <c r="Y111" s="24">
        <f>IF(ISBLANK('Rate Calculations'!$R111),"",'Rate Calculations'!$R111)</f>
        <v>0</v>
      </c>
      <c r="Z111" s="47" t="e">
        <f>IF(ISBLANK('Rate Calculations'!$S111),"",'Rate Calculations'!$S111)</f>
        <v>#REF!</v>
      </c>
      <c r="AA111" s="47" t="e">
        <f>IF(ISBLANK('Rate Calculations'!$U111),"",'Rate Calculations'!$T111)</f>
        <v>#REF!</v>
      </c>
      <c r="AB111" t="str">
        <f>IF(ISBLANK('Rate Calculations'!$A111),"",'Rate Calculations'!$A111)</f>
        <v xml:space="preserve"> </v>
      </c>
      <c r="AC111" t="str">
        <f>IF(ISBLANK('Rate Calculations'!$B111),"",'Rate Calculations'!$B111)</f>
        <v xml:space="preserve">  </v>
      </c>
      <c r="AD111" s="44">
        <f>IF(ISBLANK('Rate Calculations'!$U111),"",'Rate Calculations'!$U111)</f>
        <v>0</v>
      </c>
      <c r="AE111" s="44">
        <f>IF(ISBLANK('Rate Calculations'!$U111),"",'Rate Calculations'!$U111)</f>
        <v>0</v>
      </c>
      <c r="AF111" s="44">
        <f>IF(ISBLANK('Rate Calculations'!$U111),"",'Rate Calculations'!$U111)</f>
        <v>0</v>
      </c>
      <c r="AG111" s="101">
        <f>IF(ISBLANK('Rate Calculations'!$U111),"",'Rate Calculations'!$U111)</f>
        <v>0</v>
      </c>
      <c r="AH111" s="101">
        <f>IF(ISBLANK('Rate Calculations'!$U111),"",'Rate Calculations'!$U111)</f>
        <v>0</v>
      </c>
      <c r="AI111" s="44">
        <f>IF(ISBLANK('Rate Calculations'!$U111),"",'Rate Calculations'!$U111)</f>
        <v>0</v>
      </c>
      <c r="AJ111" s="44">
        <f>IF(ISBLANK('Rate Calculations'!$U111),"",'Rate Calculations'!$U111)</f>
        <v>0</v>
      </c>
      <c r="AK111" s="101">
        <f>IF(ISBLANK('Rate Calculations'!$U111),"",'Rate Calculations'!$U111)</f>
        <v>0</v>
      </c>
      <c r="AL111" s="44">
        <f>IF(ISBLANK('Rate Calculations'!$U111),"",'Rate Calculations'!$U111)</f>
        <v>0</v>
      </c>
      <c r="AM111" s="44">
        <f>IF(ISBLANK('Rate Calculations'!$U111),"",'Rate Calculations'!$U111)</f>
        <v>0</v>
      </c>
      <c r="AN111" s="44">
        <f>IF(ISBLANK('Rate Calculations'!$U111),"",'Rate Calculations'!$U111)</f>
        <v>0</v>
      </c>
      <c r="AO111" s="44">
        <f>IF(ISBLANK('Rate Calculations'!$U111),"",'Rate Calculations'!$U111)</f>
        <v>0</v>
      </c>
    </row>
    <row r="112" spans="1:41" ht="14.25">
      <c r="A112" s="346">
        <v>109</v>
      </c>
      <c r="B112" s="42" t="e">
        <f>IF(ISBLANK('Team Roster - Final'!A110),"",'Team Roster - Final'!A110)</f>
        <v>#REF!</v>
      </c>
      <c r="C112" s="42" t="e">
        <f>IF(ISBLANK('Team Roster - Final'!B110),"",'Team Roster - Final'!B110)</f>
        <v>#REF!</v>
      </c>
      <c r="D112" s="42" t="e">
        <f>IF(ISBLANK('Team Roster - Final'!C110),"",'Team Roster - Final'!C110)</f>
        <v>#REF!</v>
      </c>
      <c r="E112" s="42" t="e">
        <f>IF(ISBLANK('Team Roster - Final'!D110),"",'Team Roster - Final'!D110)</f>
        <v>#REF!</v>
      </c>
      <c r="F112" s="43" t="e">
        <f>IF(ISBLANK('Team Roster - Final'!BL110),"",'Team Roster - Final'!BL110)</f>
        <v>#REF!</v>
      </c>
      <c r="G112" s="43" t="e">
        <f>IF(ISBLANK('Team Roster - Final'!BM110),"",'Team Roster - Final'!BM110)</f>
        <v>#REF!</v>
      </c>
      <c r="H112" s="31" t="e">
        <f>IF(ISBLANK('Team Roster - Final'!E110),"",'Team Roster - Final'!E110)</f>
        <v>#REF!</v>
      </c>
      <c r="I112" s="31" t="e">
        <f>IF(ISBLANK('Team Roster - Final'!G110),"",'Team Roster - Final'!G110)</f>
        <v>#REF!</v>
      </c>
      <c r="J112" s="31" t="e">
        <f>IF(ISBLANK('Team Roster - Final'!I110),"",'Team Roster - Final'!I110)</f>
        <v>#REF!</v>
      </c>
      <c r="L112" t="str">
        <f>IF(ISBLANK('Rate Calculations'!$A112),"",'Rate Calculations'!$A112)</f>
        <v xml:space="preserve"> </v>
      </c>
      <c r="M112" t="str">
        <f>IF(ISBLANK('Rate Calculations'!$B112),"",'Rate Calculations'!$B112)</f>
        <v xml:space="preserve">  </v>
      </c>
      <c r="N112" s="44" t="str">
        <f>IF(ISBLANK('Rate Calculations'!$G112),"",'Rate Calculations'!$G112)</f>
        <v/>
      </c>
      <c r="O112" s="45">
        <f>IF(ISBLANK('Rate Calculations'!$H112),"",'Rate Calculations'!$H112)</f>
        <v>1.7500000000000002E-2</v>
      </c>
      <c r="P112" s="44">
        <f>IF(ISBLANK('Rate Calculations'!$I112),"",'Rate Calculations'!$I112)</f>
        <v>0</v>
      </c>
      <c r="Q112" s="45">
        <f>IF(ISBLANK('Rate Calculations'!$J112),"",'Rate Calculations'!$J112)</f>
        <v>3.5000000000000003E-2</v>
      </c>
      <c r="R112" s="44">
        <f>IF(ISBLANK('Rate Calculations'!$K112),"",'Rate Calculations'!$K112)</f>
        <v>0</v>
      </c>
      <c r="S112" s="45">
        <f>IF(ISBLANK('Rate Calculations'!$L112),"",'Rate Calculations'!$L112)</f>
        <v>0</v>
      </c>
      <c r="T112" s="45">
        <f>IF(ISBLANK('Rate Calculations'!$M112),"",'Rate Calculations'!$M112)</f>
        <v>0</v>
      </c>
      <c r="U112" s="24">
        <f>IF(ISBLANK('Rate Calculations'!$N112),"",'Rate Calculations'!$N112)</f>
        <v>0</v>
      </c>
      <c r="V112" s="24">
        <f>IF(ISBLANK('Rate Calculations'!$O112),"",'Rate Calculations'!$O112)</f>
        <v>0</v>
      </c>
      <c r="W112" s="46">
        <f>IF(ISBLANK('Rate Calculations'!$P112),"",'Rate Calculations'!$P112)</f>
        <v>0</v>
      </c>
      <c r="X112" s="24">
        <f>IF(ISBLANK('Rate Calculations'!$Q112),"",'Rate Calculations'!$Q112)</f>
        <v>0</v>
      </c>
      <c r="Y112" s="24">
        <f>IF(ISBLANK('Rate Calculations'!$R112),"",'Rate Calculations'!$R112)</f>
        <v>0</v>
      </c>
      <c r="Z112" s="47" t="e">
        <f>IF(ISBLANK('Rate Calculations'!$S112),"",'Rate Calculations'!$S112)</f>
        <v>#REF!</v>
      </c>
      <c r="AA112" s="47" t="e">
        <f>IF(ISBLANK('Rate Calculations'!$U112),"",'Rate Calculations'!$T112)</f>
        <v>#REF!</v>
      </c>
      <c r="AB112" t="str">
        <f>IF(ISBLANK('Rate Calculations'!$A112),"",'Rate Calculations'!$A112)</f>
        <v xml:space="preserve"> </v>
      </c>
      <c r="AC112" t="str">
        <f>IF(ISBLANK('Rate Calculations'!$B112),"",'Rate Calculations'!$B112)</f>
        <v xml:space="preserve">  </v>
      </c>
      <c r="AD112" s="44">
        <f>IF(ISBLANK('Rate Calculations'!$U112),"",'Rate Calculations'!$U112)</f>
        <v>0</v>
      </c>
      <c r="AE112" s="44">
        <f>IF(ISBLANK('Rate Calculations'!$U112),"",'Rate Calculations'!$U112)</f>
        <v>0</v>
      </c>
      <c r="AF112" s="44">
        <f>IF(ISBLANK('Rate Calculations'!$U112),"",'Rate Calculations'!$U112)</f>
        <v>0</v>
      </c>
      <c r="AG112" s="101">
        <f>IF(ISBLANK('Rate Calculations'!$U112),"",'Rate Calculations'!$U112)</f>
        <v>0</v>
      </c>
      <c r="AH112" s="101">
        <f>IF(ISBLANK('Rate Calculations'!$U112),"",'Rate Calculations'!$U112)</f>
        <v>0</v>
      </c>
      <c r="AI112" s="44">
        <f>IF(ISBLANK('Rate Calculations'!$U112),"",'Rate Calculations'!$U112)</f>
        <v>0</v>
      </c>
      <c r="AJ112" s="44">
        <f>IF(ISBLANK('Rate Calculations'!$U112),"",'Rate Calculations'!$U112)</f>
        <v>0</v>
      </c>
      <c r="AK112" s="101">
        <f>IF(ISBLANK('Rate Calculations'!$U112),"",'Rate Calculations'!$U112)</f>
        <v>0</v>
      </c>
      <c r="AL112" s="44">
        <f>IF(ISBLANK('Rate Calculations'!$U112),"",'Rate Calculations'!$U112)</f>
        <v>0</v>
      </c>
      <c r="AM112" s="44">
        <f>IF(ISBLANK('Rate Calculations'!$U112),"",'Rate Calculations'!$U112)</f>
        <v>0</v>
      </c>
      <c r="AN112" s="44">
        <f>IF(ISBLANK('Rate Calculations'!$U112),"",'Rate Calculations'!$U112)</f>
        <v>0</v>
      </c>
      <c r="AO112" s="44">
        <f>IF(ISBLANK('Rate Calculations'!$U112),"",'Rate Calculations'!$U112)</f>
        <v>0</v>
      </c>
    </row>
    <row r="113" spans="1:41" ht="14.25">
      <c r="A113" s="346">
        <v>110</v>
      </c>
      <c r="B113" s="42" t="e">
        <f>IF(ISBLANK('Team Roster - Final'!A111),"",'Team Roster - Final'!A111)</f>
        <v>#REF!</v>
      </c>
      <c r="C113" s="42" t="e">
        <f>IF(ISBLANK('Team Roster - Final'!B111),"",'Team Roster - Final'!B111)</f>
        <v>#REF!</v>
      </c>
      <c r="D113" s="42" t="e">
        <f>IF(ISBLANK('Team Roster - Final'!C111),"",'Team Roster - Final'!C111)</f>
        <v>#REF!</v>
      </c>
      <c r="E113" s="42" t="e">
        <f>IF(ISBLANK('Team Roster - Final'!D111),"",'Team Roster - Final'!D111)</f>
        <v>#REF!</v>
      </c>
      <c r="F113" s="43" t="e">
        <f>IF(ISBLANK('Team Roster - Final'!BL111),"",'Team Roster - Final'!BL111)</f>
        <v>#REF!</v>
      </c>
      <c r="G113" s="43" t="e">
        <f>IF(ISBLANK('Team Roster - Final'!BM111),"",'Team Roster - Final'!BM111)</f>
        <v>#REF!</v>
      </c>
      <c r="H113" s="31" t="e">
        <f>IF(ISBLANK('Team Roster - Final'!E111),"",'Team Roster - Final'!E111)</f>
        <v>#REF!</v>
      </c>
      <c r="I113" s="31" t="e">
        <f>IF(ISBLANK('Team Roster - Final'!G111),"",'Team Roster - Final'!G111)</f>
        <v>#REF!</v>
      </c>
      <c r="J113" s="31" t="e">
        <f>IF(ISBLANK('Team Roster - Final'!I111),"",'Team Roster - Final'!I111)</f>
        <v>#REF!</v>
      </c>
      <c r="L113" t="str">
        <f>IF(ISBLANK('Rate Calculations'!$A113),"",'Rate Calculations'!$A113)</f>
        <v xml:space="preserve"> </v>
      </c>
      <c r="M113" t="str">
        <f>IF(ISBLANK('Rate Calculations'!$B113),"",'Rate Calculations'!$B113)</f>
        <v xml:space="preserve">  </v>
      </c>
      <c r="N113" s="44" t="str">
        <f>IF(ISBLANK('Rate Calculations'!$G113),"",'Rate Calculations'!$G113)</f>
        <v/>
      </c>
      <c r="O113" s="45">
        <f>IF(ISBLANK('Rate Calculations'!$H113),"",'Rate Calculations'!$H113)</f>
        <v>1.7500000000000002E-2</v>
      </c>
      <c r="P113" s="44">
        <f>IF(ISBLANK('Rate Calculations'!$I113),"",'Rate Calculations'!$I113)</f>
        <v>0</v>
      </c>
      <c r="Q113" s="45">
        <f>IF(ISBLANK('Rate Calculations'!$J113),"",'Rate Calculations'!$J113)</f>
        <v>3.5000000000000003E-2</v>
      </c>
      <c r="R113" s="44">
        <f>IF(ISBLANK('Rate Calculations'!$K113),"",'Rate Calculations'!$K113)</f>
        <v>0</v>
      </c>
      <c r="S113" s="45">
        <f>IF(ISBLANK('Rate Calculations'!$L113),"",'Rate Calculations'!$L113)</f>
        <v>0</v>
      </c>
      <c r="T113" s="45">
        <f>IF(ISBLANK('Rate Calculations'!$M113),"",'Rate Calculations'!$M113)</f>
        <v>0</v>
      </c>
      <c r="U113" s="24">
        <f>IF(ISBLANK('Rate Calculations'!$N113),"",'Rate Calculations'!$N113)</f>
        <v>0</v>
      </c>
      <c r="V113" s="24">
        <f>IF(ISBLANK('Rate Calculations'!$O113),"",'Rate Calculations'!$O113)</f>
        <v>0</v>
      </c>
      <c r="W113" s="46">
        <f>IF(ISBLANK('Rate Calculations'!$P113),"",'Rate Calculations'!$P113)</f>
        <v>0</v>
      </c>
      <c r="X113" s="24">
        <f>IF(ISBLANK('Rate Calculations'!$Q113),"",'Rate Calculations'!$Q113)</f>
        <v>0</v>
      </c>
      <c r="Y113" s="24">
        <f>IF(ISBLANK('Rate Calculations'!$R113),"",'Rate Calculations'!$R113)</f>
        <v>0</v>
      </c>
      <c r="Z113" s="47" t="e">
        <f>IF(ISBLANK('Rate Calculations'!$S113),"",'Rate Calculations'!$S113)</f>
        <v>#REF!</v>
      </c>
      <c r="AA113" s="47" t="e">
        <f>IF(ISBLANK('Rate Calculations'!$U113),"",'Rate Calculations'!$T113)</f>
        <v>#REF!</v>
      </c>
      <c r="AB113" t="str">
        <f>IF(ISBLANK('Rate Calculations'!$A113),"",'Rate Calculations'!$A113)</f>
        <v xml:space="preserve"> </v>
      </c>
      <c r="AC113" t="str">
        <f>IF(ISBLANK('Rate Calculations'!$B113),"",'Rate Calculations'!$B113)</f>
        <v xml:space="preserve">  </v>
      </c>
      <c r="AD113" s="44">
        <f>IF(ISBLANK('Rate Calculations'!$U113),"",'Rate Calculations'!$U113)</f>
        <v>0</v>
      </c>
      <c r="AE113" s="44">
        <f>IF(ISBLANK('Rate Calculations'!$U113),"",'Rate Calculations'!$U113)</f>
        <v>0</v>
      </c>
      <c r="AF113" s="44">
        <f>IF(ISBLANK('Rate Calculations'!$U113),"",'Rate Calculations'!$U113)</f>
        <v>0</v>
      </c>
      <c r="AG113" s="101">
        <f>IF(ISBLANK('Rate Calculations'!$U113),"",'Rate Calculations'!$U113)</f>
        <v>0</v>
      </c>
      <c r="AH113" s="101">
        <f>IF(ISBLANK('Rate Calculations'!$U113),"",'Rate Calculations'!$U113)</f>
        <v>0</v>
      </c>
      <c r="AI113" s="44">
        <f>IF(ISBLANK('Rate Calculations'!$U113),"",'Rate Calculations'!$U113)</f>
        <v>0</v>
      </c>
      <c r="AJ113" s="44">
        <f>IF(ISBLANK('Rate Calculations'!$U113),"",'Rate Calculations'!$U113)</f>
        <v>0</v>
      </c>
      <c r="AK113" s="101">
        <f>IF(ISBLANK('Rate Calculations'!$U113),"",'Rate Calculations'!$U113)</f>
        <v>0</v>
      </c>
      <c r="AL113" s="44">
        <f>IF(ISBLANK('Rate Calculations'!$U113),"",'Rate Calculations'!$U113)</f>
        <v>0</v>
      </c>
      <c r="AM113" s="44">
        <f>IF(ISBLANK('Rate Calculations'!$U113),"",'Rate Calculations'!$U113)</f>
        <v>0</v>
      </c>
      <c r="AN113" s="44">
        <f>IF(ISBLANK('Rate Calculations'!$U113),"",'Rate Calculations'!$U113)</f>
        <v>0</v>
      </c>
      <c r="AO113" s="44">
        <f>IF(ISBLANK('Rate Calculations'!$U113),"",'Rate Calculations'!$U113)</f>
        <v>0</v>
      </c>
    </row>
    <row r="114" spans="1:41" ht="14.25">
      <c r="A114" s="346">
        <v>111</v>
      </c>
      <c r="B114" s="42" t="e">
        <f>IF(ISBLANK('Team Roster - Final'!A112),"",'Team Roster - Final'!A112)</f>
        <v>#REF!</v>
      </c>
      <c r="C114" s="42" t="e">
        <f>IF(ISBLANK('Team Roster - Final'!B112),"",'Team Roster - Final'!B112)</f>
        <v>#REF!</v>
      </c>
      <c r="D114" s="42" t="e">
        <f>IF(ISBLANK('Team Roster - Final'!C112),"",'Team Roster - Final'!C112)</f>
        <v>#REF!</v>
      </c>
      <c r="E114" s="42" t="e">
        <f>IF(ISBLANK('Team Roster - Final'!D112),"",'Team Roster - Final'!D112)</f>
        <v>#REF!</v>
      </c>
      <c r="F114" s="43" t="e">
        <f>IF(ISBLANK('Team Roster - Final'!BL112),"",'Team Roster - Final'!BL112)</f>
        <v>#REF!</v>
      </c>
      <c r="G114" s="43" t="e">
        <f>IF(ISBLANK('Team Roster - Final'!BM112),"",'Team Roster - Final'!BM112)</f>
        <v>#REF!</v>
      </c>
      <c r="H114" s="31" t="e">
        <f>IF(ISBLANK('Team Roster - Final'!E112),"",'Team Roster - Final'!E112)</f>
        <v>#REF!</v>
      </c>
      <c r="I114" s="31" t="e">
        <f>IF(ISBLANK('Team Roster - Final'!G112),"",'Team Roster - Final'!G112)</f>
        <v>#REF!</v>
      </c>
      <c r="J114" s="31" t="e">
        <f>IF(ISBLANK('Team Roster - Final'!I112),"",'Team Roster - Final'!I112)</f>
        <v>#REF!</v>
      </c>
      <c r="L114" t="str">
        <f>IF(ISBLANK('Rate Calculations'!$A114),"",'Rate Calculations'!$A114)</f>
        <v xml:space="preserve"> </v>
      </c>
      <c r="M114" t="str">
        <f>IF(ISBLANK('Rate Calculations'!$B114),"",'Rate Calculations'!$B114)</f>
        <v xml:space="preserve">  </v>
      </c>
      <c r="N114" s="44" t="str">
        <f>IF(ISBLANK('Rate Calculations'!$G114),"",'Rate Calculations'!$G114)</f>
        <v/>
      </c>
      <c r="O114" s="45">
        <f>IF(ISBLANK('Rate Calculations'!$H114),"",'Rate Calculations'!$H114)</f>
        <v>1.7500000000000002E-2</v>
      </c>
      <c r="P114" s="44">
        <f>IF(ISBLANK('Rate Calculations'!$I114),"",'Rate Calculations'!$I114)</f>
        <v>0</v>
      </c>
      <c r="Q114" s="45">
        <f>IF(ISBLANK('Rate Calculations'!$J114),"",'Rate Calculations'!$J114)</f>
        <v>3.5000000000000003E-2</v>
      </c>
      <c r="R114" s="44">
        <f>IF(ISBLANK('Rate Calculations'!$K114),"",'Rate Calculations'!$K114)</f>
        <v>0</v>
      </c>
      <c r="S114" s="45">
        <f>IF(ISBLANK('Rate Calculations'!$L114),"",'Rate Calculations'!$L114)</f>
        <v>0</v>
      </c>
      <c r="T114" s="45">
        <f>IF(ISBLANK('Rate Calculations'!$M114),"",'Rate Calculations'!$M114)</f>
        <v>0</v>
      </c>
      <c r="U114" s="24">
        <f>IF(ISBLANK('Rate Calculations'!$N114),"",'Rate Calculations'!$N114)</f>
        <v>0</v>
      </c>
      <c r="V114" s="24">
        <f>IF(ISBLANK('Rate Calculations'!$O114),"",'Rate Calculations'!$O114)</f>
        <v>0</v>
      </c>
      <c r="W114" s="46">
        <f>IF(ISBLANK('Rate Calculations'!$P114),"",'Rate Calculations'!$P114)</f>
        <v>0</v>
      </c>
      <c r="X114" s="24">
        <f>IF(ISBLANK('Rate Calculations'!$Q114),"",'Rate Calculations'!$Q114)</f>
        <v>0</v>
      </c>
      <c r="Y114" s="24">
        <f>IF(ISBLANK('Rate Calculations'!$R114),"",'Rate Calculations'!$R114)</f>
        <v>0</v>
      </c>
      <c r="Z114" s="47" t="e">
        <f>IF(ISBLANK('Rate Calculations'!$S114),"",'Rate Calculations'!$S114)</f>
        <v>#REF!</v>
      </c>
      <c r="AA114" s="47" t="e">
        <f>IF(ISBLANK('Rate Calculations'!$U114),"",'Rate Calculations'!$T114)</f>
        <v>#REF!</v>
      </c>
      <c r="AB114" t="str">
        <f>IF(ISBLANK('Rate Calculations'!$A114),"",'Rate Calculations'!$A114)</f>
        <v xml:space="preserve"> </v>
      </c>
      <c r="AC114" t="str">
        <f>IF(ISBLANK('Rate Calculations'!$B114),"",'Rate Calculations'!$B114)</f>
        <v xml:space="preserve">  </v>
      </c>
      <c r="AD114" s="44">
        <f>IF(ISBLANK('Rate Calculations'!$U114),"",'Rate Calculations'!$U114)</f>
        <v>0</v>
      </c>
      <c r="AE114" s="44">
        <f>IF(ISBLANK('Rate Calculations'!$U114),"",'Rate Calculations'!$U114)</f>
        <v>0</v>
      </c>
      <c r="AF114" s="44">
        <f>IF(ISBLANK('Rate Calculations'!$U114),"",'Rate Calculations'!$U114)</f>
        <v>0</v>
      </c>
      <c r="AG114" s="101">
        <f>IF(ISBLANK('Rate Calculations'!$U114),"",'Rate Calculations'!$U114)</f>
        <v>0</v>
      </c>
      <c r="AH114" s="101">
        <f>IF(ISBLANK('Rate Calculations'!$U114),"",'Rate Calculations'!$U114)</f>
        <v>0</v>
      </c>
      <c r="AI114" s="44">
        <f>IF(ISBLANK('Rate Calculations'!$U114),"",'Rate Calculations'!$U114)</f>
        <v>0</v>
      </c>
      <c r="AJ114" s="44">
        <f>IF(ISBLANK('Rate Calculations'!$U114),"",'Rate Calculations'!$U114)</f>
        <v>0</v>
      </c>
      <c r="AK114" s="101">
        <f>IF(ISBLANK('Rate Calculations'!$U114),"",'Rate Calculations'!$U114)</f>
        <v>0</v>
      </c>
      <c r="AL114" s="44">
        <f>IF(ISBLANK('Rate Calculations'!$U114),"",'Rate Calculations'!$U114)</f>
        <v>0</v>
      </c>
      <c r="AM114" s="44">
        <f>IF(ISBLANK('Rate Calculations'!$U114),"",'Rate Calculations'!$U114)</f>
        <v>0</v>
      </c>
      <c r="AN114" s="44">
        <f>IF(ISBLANK('Rate Calculations'!$U114),"",'Rate Calculations'!$U114)</f>
        <v>0</v>
      </c>
      <c r="AO114" s="44">
        <f>IF(ISBLANK('Rate Calculations'!$U114),"",'Rate Calculations'!$U114)</f>
        <v>0</v>
      </c>
    </row>
    <row r="115" spans="1:41" ht="14.25">
      <c r="A115" s="346">
        <v>112</v>
      </c>
      <c r="B115" s="42" t="e">
        <f>IF(ISBLANK('Team Roster - Final'!A113),"",'Team Roster - Final'!A113)</f>
        <v>#REF!</v>
      </c>
      <c r="C115" s="42" t="e">
        <f>IF(ISBLANK('Team Roster - Final'!B113),"",'Team Roster - Final'!B113)</f>
        <v>#REF!</v>
      </c>
      <c r="D115" s="42" t="e">
        <f>IF(ISBLANK('Team Roster - Final'!C113),"",'Team Roster - Final'!C113)</f>
        <v>#REF!</v>
      </c>
      <c r="E115" s="42" t="e">
        <f>IF(ISBLANK('Team Roster - Final'!D113),"",'Team Roster - Final'!D113)</f>
        <v>#REF!</v>
      </c>
      <c r="F115" s="43" t="e">
        <f>IF(ISBLANK('Team Roster - Final'!BL113),"",'Team Roster - Final'!BL113)</f>
        <v>#REF!</v>
      </c>
      <c r="G115" s="43" t="e">
        <f>IF(ISBLANK('Team Roster - Final'!BM113),"",'Team Roster - Final'!BM113)</f>
        <v>#REF!</v>
      </c>
      <c r="H115" s="31" t="e">
        <f>IF(ISBLANK('Team Roster - Final'!E113),"",'Team Roster - Final'!E113)</f>
        <v>#REF!</v>
      </c>
      <c r="I115" s="31" t="e">
        <f>IF(ISBLANK('Team Roster - Final'!G113),"",'Team Roster - Final'!G113)</f>
        <v>#REF!</v>
      </c>
      <c r="J115" s="31" t="e">
        <f>IF(ISBLANK('Team Roster - Final'!I113),"",'Team Roster - Final'!I113)</f>
        <v>#REF!</v>
      </c>
      <c r="L115" t="str">
        <f>IF(ISBLANK('Rate Calculations'!$A115),"",'Rate Calculations'!$A115)</f>
        <v xml:space="preserve"> </v>
      </c>
      <c r="M115" t="str">
        <f>IF(ISBLANK('Rate Calculations'!$B115),"",'Rate Calculations'!$B115)</f>
        <v xml:space="preserve">  </v>
      </c>
      <c r="N115" s="44" t="str">
        <f>IF(ISBLANK('Rate Calculations'!$G115),"",'Rate Calculations'!$G115)</f>
        <v/>
      </c>
      <c r="O115" s="45">
        <f>IF(ISBLANK('Rate Calculations'!$H115),"",'Rate Calculations'!$H115)</f>
        <v>1.7500000000000002E-2</v>
      </c>
      <c r="P115" s="44">
        <f>IF(ISBLANK('Rate Calculations'!$I115),"",'Rate Calculations'!$I115)</f>
        <v>0</v>
      </c>
      <c r="Q115" s="45">
        <f>IF(ISBLANK('Rate Calculations'!$J115),"",'Rate Calculations'!$J115)</f>
        <v>3.5000000000000003E-2</v>
      </c>
      <c r="R115" s="44">
        <f>IF(ISBLANK('Rate Calculations'!$K115),"",'Rate Calculations'!$K115)</f>
        <v>0</v>
      </c>
      <c r="S115" s="45">
        <f>IF(ISBLANK('Rate Calculations'!$L115),"",'Rate Calculations'!$L115)</f>
        <v>0</v>
      </c>
      <c r="T115" s="45">
        <f>IF(ISBLANK('Rate Calculations'!$M115),"",'Rate Calculations'!$M115)</f>
        <v>0</v>
      </c>
      <c r="U115" s="24">
        <f>IF(ISBLANK('Rate Calculations'!$N115),"",'Rate Calculations'!$N115)</f>
        <v>0</v>
      </c>
      <c r="V115" s="24">
        <f>IF(ISBLANK('Rate Calculations'!$O115),"",'Rate Calculations'!$O115)</f>
        <v>0</v>
      </c>
      <c r="W115" s="46">
        <f>IF(ISBLANK('Rate Calculations'!$P115),"",'Rate Calculations'!$P115)</f>
        <v>0</v>
      </c>
      <c r="X115" s="24">
        <f>IF(ISBLANK('Rate Calculations'!$Q115),"",'Rate Calculations'!$Q115)</f>
        <v>0</v>
      </c>
      <c r="Y115" s="24">
        <f>IF(ISBLANK('Rate Calculations'!$R115),"",'Rate Calculations'!$R115)</f>
        <v>0</v>
      </c>
      <c r="Z115" s="47" t="e">
        <f>IF(ISBLANK('Rate Calculations'!$S115),"",'Rate Calculations'!$S115)</f>
        <v>#REF!</v>
      </c>
      <c r="AA115" s="47" t="e">
        <f>IF(ISBLANK('Rate Calculations'!$U115),"",'Rate Calculations'!$T115)</f>
        <v>#REF!</v>
      </c>
      <c r="AB115" t="str">
        <f>IF(ISBLANK('Rate Calculations'!$A115),"",'Rate Calculations'!$A115)</f>
        <v xml:space="preserve"> </v>
      </c>
      <c r="AC115" t="str">
        <f>IF(ISBLANK('Rate Calculations'!$B115),"",'Rate Calculations'!$B115)</f>
        <v xml:space="preserve">  </v>
      </c>
      <c r="AD115" s="44">
        <f>IF(ISBLANK('Rate Calculations'!$U115),"",'Rate Calculations'!$U115)</f>
        <v>0</v>
      </c>
      <c r="AE115" s="44">
        <f>IF(ISBLANK('Rate Calculations'!$U115),"",'Rate Calculations'!$U115)</f>
        <v>0</v>
      </c>
      <c r="AF115" s="44">
        <f>IF(ISBLANK('Rate Calculations'!$U115),"",'Rate Calculations'!$U115)</f>
        <v>0</v>
      </c>
      <c r="AG115" s="101">
        <f>IF(ISBLANK('Rate Calculations'!$U115),"",'Rate Calculations'!$U115)</f>
        <v>0</v>
      </c>
      <c r="AH115" s="101">
        <f>IF(ISBLANK('Rate Calculations'!$U115),"",'Rate Calculations'!$U115)</f>
        <v>0</v>
      </c>
      <c r="AI115" s="44">
        <f>IF(ISBLANK('Rate Calculations'!$U115),"",'Rate Calculations'!$U115)</f>
        <v>0</v>
      </c>
      <c r="AJ115" s="44">
        <f>IF(ISBLANK('Rate Calculations'!$U115),"",'Rate Calculations'!$U115)</f>
        <v>0</v>
      </c>
      <c r="AK115" s="101">
        <f>IF(ISBLANK('Rate Calculations'!$U115),"",'Rate Calculations'!$U115)</f>
        <v>0</v>
      </c>
      <c r="AL115" s="44">
        <f>IF(ISBLANK('Rate Calculations'!$U115),"",'Rate Calculations'!$U115)</f>
        <v>0</v>
      </c>
      <c r="AM115" s="44">
        <f>IF(ISBLANK('Rate Calculations'!$U115),"",'Rate Calculations'!$U115)</f>
        <v>0</v>
      </c>
      <c r="AN115" s="44">
        <f>IF(ISBLANK('Rate Calculations'!$U115),"",'Rate Calculations'!$U115)</f>
        <v>0</v>
      </c>
      <c r="AO115" s="44">
        <f>IF(ISBLANK('Rate Calculations'!$U115),"",'Rate Calculations'!$U115)</f>
        <v>0</v>
      </c>
    </row>
    <row r="116" spans="1:41" ht="14.25">
      <c r="A116" s="346">
        <v>113</v>
      </c>
      <c r="B116" s="42" t="e">
        <f>IF(ISBLANK('Team Roster - Final'!A114),"",'Team Roster - Final'!A114)</f>
        <v>#REF!</v>
      </c>
      <c r="C116" s="42" t="e">
        <f>IF(ISBLANK('Team Roster - Final'!B114),"",'Team Roster - Final'!B114)</f>
        <v>#REF!</v>
      </c>
      <c r="D116" s="42" t="e">
        <f>IF(ISBLANK('Team Roster - Final'!C114),"",'Team Roster - Final'!C114)</f>
        <v>#REF!</v>
      </c>
      <c r="E116" s="42" t="e">
        <f>IF(ISBLANK('Team Roster - Final'!D114),"",'Team Roster - Final'!D114)</f>
        <v>#REF!</v>
      </c>
      <c r="F116" s="43" t="e">
        <f>IF(ISBLANK('Team Roster - Final'!BL114),"",'Team Roster - Final'!BL114)</f>
        <v>#REF!</v>
      </c>
      <c r="G116" s="43" t="e">
        <f>IF(ISBLANK('Team Roster - Final'!BM114),"",'Team Roster - Final'!BM114)</f>
        <v>#REF!</v>
      </c>
      <c r="H116" s="31" t="e">
        <f>IF(ISBLANK('Team Roster - Final'!E114),"",'Team Roster - Final'!E114)</f>
        <v>#REF!</v>
      </c>
      <c r="I116" s="31" t="e">
        <f>IF(ISBLANK('Team Roster - Final'!G114),"",'Team Roster - Final'!G114)</f>
        <v>#REF!</v>
      </c>
      <c r="J116" s="31" t="e">
        <f>IF(ISBLANK('Team Roster - Final'!I114),"",'Team Roster - Final'!I114)</f>
        <v>#REF!</v>
      </c>
      <c r="L116" t="str">
        <f>IF(ISBLANK('Rate Calculations'!$A116),"",'Rate Calculations'!$A116)</f>
        <v xml:space="preserve"> </v>
      </c>
      <c r="M116" t="str">
        <f>IF(ISBLANK('Rate Calculations'!$B116),"",'Rate Calculations'!$B116)</f>
        <v xml:space="preserve">  </v>
      </c>
      <c r="N116" s="44" t="str">
        <f>IF(ISBLANK('Rate Calculations'!$G116),"",'Rate Calculations'!$G116)</f>
        <v/>
      </c>
      <c r="O116" s="45">
        <f>IF(ISBLANK('Rate Calculations'!$H116),"",'Rate Calculations'!$H116)</f>
        <v>1.7500000000000002E-2</v>
      </c>
      <c r="P116" s="44">
        <f>IF(ISBLANK('Rate Calculations'!$I116),"",'Rate Calculations'!$I116)</f>
        <v>0</v>
      </c>
      <c r="Q116" s="45">
        <f>IF(ISBLANK('Rate Calculations'!$J116),"",'Rate Calculations'!$J116)</f>
        <v>3.5000000000000003E-2</v>
      </c>
      <c r="R116" s="44">
        <f>IF(ISBLANK('Rate Calculations'!$K116),"",'Rate Calculations'!$K116)</f>
        <v>0</v>
      </c>
      <c r="S116" s="45">
        <f>IF(ISBLANK('Rate Calculations'!$L116),"",'Rate Calculations'!$L116)</f>
        <v>0</v>
      </c>
      <c r="T116" s="45">
        <f>IF(ISBLANK('Rate Calculations'!$M116),"",'Rate Calculations'!$M116)</f>
        <v>0</v>
      </c>
      <c r="U116" s="24">
        <f>IF(ISBLANK('Rate Calculations'!$N116),"",'Rate Calculations'!$N116)</f>
        <v>0</v>
      </c>
      <c r="V116" s="24">
        <f>IF(ISBLANK('Rate Calculations'!$O116),"",'Rate Calculations'!$O116)</f>
        <v>0</v>
      </c>
      <c r="W116" s="46">
        <f>IF(ISBLANK('Rate Calculations'!$P116),"",'Rate Calculations'!$P116)</f>
        <v>0</v>
      </c>
      <c r="X116" s="24">
        <f>IF(ISBLANK('Rate Calculations'!$Q116),"",'Rate Calculations'!$Q116)</f>
        <v>0</v>
      </c>
      <c r="Y116" s="24">
        <f>IF(ISBLANK('Rate Calculations'!$R116),"",'Rate Calculations'!$R116)</f>
        <v>0</v>
      </c>
      <c r="Z116" s="47" t="e">
        <f>IF(ISBLANK('Rate Calculations'!$S116),"",'Rate Calculations'!$S116)</f>
        <v>#REF!</v>
      </c>
      <c r="AA116" s="47" t="e">
        <f>IF(ISBLANK('Rate Calculations'!$U116),"",'Rate Calculations'!$T116)</f>
        <v>#REF!</v>
      </c>
      <c r="AB116" t="str">
        <f>IF(ISBLANK('Rate Calculations'!$A116),"",'Rate Calculations'!$A116)</f>
        <v xml:space="preserve"> </v>
      </c>
      <c r="AC116" t="str">
        <f>IF(ISBLANK('Rate Calculations'!$B116),"",'Rate Calculations'!$B116)</f>
        <v xml:space="preserve">  </v>
      </c>
      <c r="AD116" s="44">
        <f>IF(ISBLANK('Rate Calculations'!$U116),"",'Rate Calculations'!$U116)</f>
        <v>0</v>
      </c>
      <c r="AE116" s="44">
        <f>IF(ISBLANK('Rate Calculations'!$U116),"",'Rate Calculations'!$U116)</f>
        <v>0</v>
      </c>
      <c r="AF116" s="44">
        <f>IF(ISBLANK('Rate Calculations'!$U116),"",'Rate Calculations'!$U116)</f>
        <v>0</v>
      </c>
      <c r="AG116" s="101">
        <f>IF(ISBLANK('Rate Calculations'!$U116),"",'Rate Calculations'!$U116)</f>
        <v>0</v>
      </c>
      <c r="AH116" s="101">
        <f>IF(ISBLANK('Rate Calculations'!$U116),"",'Rate Calculations'!$U116)</f>
        <v>0</v>
      </c>
      <c r="AI116" s="44">
        <f>IF(ISBLANK('Rate Calculations'!$U116),"",'Rate Calculations'!$U116)</f>
        <v>0</v>
      </c>
      <c r="AJ116" s="44">
        <f>IF(ISBLANK('Rate Calculations'!$U116),"",'Rate Calculations'!$U116)</f>
        <v>0</v>
      </c>
      <c r="AK116" s="101">
        <f>IF(ISBLANK('Rate Calculations'!$U116),"",'Rate Calculations'!$U116)</f>
        <v>0</v>
      </c>
      <c r="AL116" s="44">
        <f>IF(ISBLANK('Rate Calculations'!$U116),"",'Rate Calculations'!$U116)</f>
        <v>0</v>
      </c>
      <c r="AM116" s="44">
        <f>IF(ISBLANK('Rate Calculations'!$U116),"",'Rate Calculations'!$U116)</f>
        <v>0</v>
      </c>
      <c r="AN116" s="44">
        <f>IF(ISBLANK('Rate Calculations'!$U116),"",'Rate Calculations'!$U116)</f>
        <v>0</v>
      </c>
      <c r="AO116" s="44">
        <f>IF(ISBLANK('Rate Calculations'!$U116),"",'Rate Calculations'!$U116)</f>
        <v>0</v>
      </c>
    </row>
    <row r="117" spans="1:41" ht="14.25">
      <c r="A117" s="346">
        <v>114</v>
      </c>
      <c r="B117" s="42" t="e">
        <f>IF(ISBLANK('Team Roster - Final'!A115),"",'Team Roster - Final'!A115)</f>
        <v>#REF!</v>
      </c>
      <c r="C117" s="42" t="e">
        <f>IF(ISBLANK('Team Roster - Final'!B115),"",'Team Roster - Final'!B115)</f>
        <v>#REF!</v>
      </c>
      <c r="D117" s="42" t="e">
        <f>IF(ISBLANK('Team Roster - Final'!C115),"",'Team Roster - Final'!C115)</f>
        <v>#REF!</v>
      </c>
      <c r="E117" s="42" t="e">
        <f>IF(ISBLANK('Team Roster - Final'!D115),"",'Team Roster - Final'!D115)</f>
        <v>#REF!</v>
      </c>
      <c r="F117" s="43" t="e">
        <f>IF(ISBLANK('Team Roster - Final'!BL115),"",'Team Roster - Final'!BL115)</f>
        <v>#REF!</v>
      </c>
      <c r="G117" s="43" t="e">
        <f>IF(ISBLANK('Team Roster - Final'!BM115),"",'Team Roster - Final'!BM115)</f>
        <v>#REF!</v>
      </c>
      <c r="H117" s="31" t="e">
        <f>IF(ISBLANK('Team Roster - Final'!E115),"",'Team Roster - Final'!E115)</f>
        <v>#REF!</v>
      </c>
      <c r="I117" s="31" t="e">
        <f>IF(ISBLANK('Team Roster - Final'!G115),"",'Team Roster - Final'!G115)</f>
        <v>#REF!</v>
      </c>
      <c r="J117" s="31" t="e">
        <f>IF(ISBLANK('Team Roster - Final'!I115),"",'Team Roster - Final'!I115)</f>
        <v>#REF!</v>
      </c>
      <c r="L117" t="str">
        <f>IF(ISBLANK('Rate Calculations'!$A117),"",'Rate Calculations'!$A117)</f>
        <v xml:space="preserve"> </v>
      </c>
      <c r="M117" t="str">
        <f>IF(ISBLANK('Rate Calculations'!$B117),"",'Rate Calculations'!$B117)</f>
        <v xml:space="preserve">  </v>
      </c>
      <c r="N117" s="44" t="str">
        <f>IF(ISBLANK('Rate Calculations'!$G117),"",'Rate Calculations'!$G117)</f>
        <v/>
      </c>
      <c r="O117" s="45">
        <f>IF(ISBLANK('Rate Calculations'!$H117),"",'Rate Calculations'!$H117)</f>
        <v>1.7500000000000002E-2</v>
      </c>
      <c r="P117" s="44">
        <f>IF(ISBLANK('Rate Calculations'!$I117),"",'Rate Calculations'!$I117)</f>
        <v>0</v>
      </c>
      <c r="Q117" s="45">
        <f>IF(ISBLANK('Rate Calculations'!$J117),"",'Rate Calculations'!$J117)</f>
        <v>3.5000000000000003E-2</v>
      </c>
      <c r="R117" s="44">
        <f>IF(ISBLANK('Rate Calculations'!$K117),"",'Rate Calculations'!$K117)</f>
        <v>0</v>
      </c>
      <c r="S117" s="45">
        <f>IF(ISBLANK('Rate Calculations'!$L117),"",'Rate Calculations'!$L117)</f>
        <v>0</v>
      </c>
      <c r="T117" s="45">
        <f>IF(ISBLANK('Rate Calculations'!$M117),"",'Rate Calculations'!$M117)</f>
        <v>0</v>
      </c>
      <c r="U117" s="24">
        <f>IF(ISBLANK('Rate Calculations'!$N117),"",'Rate Calculations'!$N117)</f>
        <v>0</v>
      </c>
      <c r="V117" s="24">
        <f>IF(ISBLANK('Rate Calculations'!$O117),"",'Rate Calculations'!$O117)</f>
        <v>0</v>
      </c>
      <c r="W117" s="46">
        <f>IF(ISBLANK('Rate Calculations'!$P117),"",'Rate Calculations'!$P117)</f>
        <v>0</v>
      </c>
      <c r="X117" s="24">
        <f>IF(ISBLANK('Rate Calculations'!$Q117),"",'Rate Calculations'!$Q117)</f>
        <v>0</v>
      </c>
      <c r="Y117" s="24">
        <f>IF(ISBLANK('Rate Calculations'!$R117),"",'Rate Calculations'!$R117)</f>
        <v>0</v>
      </c>
      <c r="Z117" s="47" t="e">
        <f>IF(ISBLANK('Rate Calculations'!$S117),"",'Rate Calculations'!$S117)</f>
        <v>#REF!</v>
      </c>
      <c r="AA117" s="47" t="e">
        <f>IF(ISBLANK('Rate Calculations'!$U117),"",'Rate Calculations'!$T117)</f>
        <v>#REF!</v>
      </c>
      <c r="AB117" t="str">
        <f>IF(ISBLANK('Rate Calculations'!$A117),"",'Rate Calculations'!$A117)</f>
        <v xml:space="preserve"> </v>
      </c>
      <c r="AC117" t="str">
        <f>IF(ISBLANK('Rate Calculations'!$B117),"",'Rate Calculations'!$B117)</f>
        <v xml:space="preserve">  </v>
      </c>
      <c r="AD117" s="44">
        <f>IF(ISBLANK('Rate Calculations'!$U117),"",'Rate Calculations'!$U117)</f>
        <v>0</v>
      </c>
      <c r="AE117" s="44">
        <f>IF(ISBLANK('Rate Calculations'!$U117),"",'Rate Calculations'!$U117)</f>
        <v>0</v>
      </c>
      <c r="AF117" s="44">
        <f>IF(ISBLANK('Rate Calculations'!$U117),"",'Rate Calculations'!$U117)</f>
        <v>0</v>
      </c>
      <c r="AG117" s="101">
        <f>IF(ISBLANK('Rate Calculations'!$U117),"",'Rate Calculations'!$U117)</f>
        <v>0</v>
      </c>
      <c r="AH117" s="101">
        <f>IF(ISBLANK('Rate Calculations'!$U117),"",'Rate Calculations'!$U117)</f>
        <v>0</v>
      </c>
      <c r="AI117" s="44">
        <f>IF(ISBLANK('Rate Calculations'!$U117),"",'Rate Calculations'!$U117)</f>
        <v>0</v>
      </c>
      <c r="AJ117" s="44">
        <f>IF(ISBLANK('Rate Calculations'!$U117),"",'Rate Calculations'!$U117)</f>
        <v>0</v>
      </c>
      <c r="AK117" s="101">
        <f>IF(ISBLANK('Rate Calculations'!$U117),"",'Rate Calculations'!$U117)</f>
        <v>0</v>
      </c>
      <c r="AL117" s="44">
        <f>IF(ISBLANK('Rate Calculations'!$U117),"",'Rate Calculations'!$U117)</f>
        <v>0</v>
      </c>
      <c r="AM117" s="44">
        <f>IF(ISBLANK('Rate Calculations'!$U117),"",'Rate Calculations'!$U117)</f>
        <v>0</v>
      </c>
      <c r="AN117" s="44">
        <f>IF(ISBLANK('Rate Calculations'!$U117),"",'Rate Calculations'!$U117)</f>
        <v>0</v>
      </c>
      <c r="AO117" s="44">
        <f>IF(ISBLANK('Rate Calculations'!$U117),"",'Rate Calculations'!$U117)</f>
        <v>0</v>
      </c>
    </row>
    <row r="118" spans="1:41" ht="14.25">
      <c r="A118" s="346">
        <v>115</v>
      </c>
      <c r="B118" s="42" t="e">
        <f>IF(ISBLANK('Team Roster - Final'!A116),"",'Team Roster - Final'!A116)</f>
        <v>#REF!</v>
      </c>
      <c r="C118" s="42" t="e">
        <f>IF(ISBLANK('Team Roster - Final'!B116),"",'Team Roster - Final'!B116)</f>
        <v>#REF!</v>
      </c>
      <c r="D118" s="42" t="e">
        <f>IF(ISBLANK('Team Roster - Final'!C116),"",'Team Roster - Final'!C116)</f>
        <v>#REF!</v>
      </c>
      <c r="E118" s="42" t="e">
        <f>IF(ISBLANK('Team Roster - Final'!D116),"",'Team Roster - Final'!D116)</f>
        <v>#REF!</v>
      </c>
      <c r="F118" s="43" t="e">
        <f>IF(ISBLANK('Team Roster - Final'!BL116),"",'Team Roster - Final'!BL116)</f>
        <v>#REF!</v>
      </c>
      <c r="G118" s="43" t="e">
        <f>IF(ISBLANK('Team Roster - Final'!BM116),"",'Team Roster - Final'!BM116)</f>
        <v>#REF!</v>
      </c>
      <c r="H118" s="31" t="e">
        <f>IF(ISBLANK('Team Roster - Final'!E116),"",'Team Roster - Final'!E116)</f>
        <v>#REF!</v>
      </c>
      <c r="I118" s="31" t="e">
        <f>IF(ISBLANK('Team Roster - Final'!G116),"",'Team Roster - Final'!G116)</f>
        <v>#REF!</v>
      </c>
      <c r="J118" s="31" t="e">
        <f>IF(ISBLANK('Team Roster - Final'!I116),"",'Team Roster - Final'!I116)</f>
        <v>#REF!</v>
      </c>
      <c r="L118" t="str">
        <f>IF(ISBLANK('Rate Calculations'!$A118),"",'Rate Calculations'!$A118)</f>
        <v xml:space="preserve"> </v>
      </c>
      <c r="M118" t="str">
        <f>IF(ISBLANK('Rate Calculations'!$B118),"",'Rate Calculations'!$B118)</f>
        <v xml:space="preserve">  </v>
      </c>
      <c r="N118" s="44" t="str">
        <f>IF(ISBLANK('Rate Calculations'!$G118),"",'Rate Calculations'!$G118)</f>
        <v/>
      </c>
      <c r="O118" s="45">
        <f>IF(ISBLANK('Rate Calculations'!$H118),"",'Rate Calculations'!$H118)</f>
        <v>1.7500000000000002E-2</v>
      </c>
      <c r="P118" s="44">
        <f>IF(ISBLANK('Rate Calculations'!$I118),"",'Rate Calculations'!$I118)</f>
        <v>0</v>
      </c>
      <c r="Q118" s="45">
        <f>IF(ISBLANK('Rate Calculations'!$J118),"",'Rate Calculations'!$J118)</f>
        <v>3.5000000000000003E-2</v>
      </c>
      <c r="R118" s="44">
        <f>IF(ISBLANK('Rate Calculations'!$K118),"",'Rate Calculations'!$K118)</f>
        <v>0</v>
      </c>
      <c r="S118" s="45">
        <f>IF(ISBLANK('Rate Calculations'!$L118),"",'Rate Calculations'!$L118)</f>
        <v>0</v>
      </c>
      <c r="T118" s="45">
        <f>IF(ISBLANK('Rate Calculations'!$M118),"",'Rate Calculations'!$M118)</f>
        <v>0</v>
      </c>
      <c r="U118" s="24">
        <f>IF(ISBLANK('Rate Calculations'!$N118),"",'Rate Calculations'!$N118)</f>
        <v>0</v>
      </c>
      <c r="V118" s="24">
        <f>IF(ISBLANK('Rate Calculations'!$O118),"",'Rate Calculations'!$O118)</f>
        <v>0</v>
      </c>
      <c r="W118" s="46">
        <f>IF(ISBLANK('Rate Calculations'!$P118),"",'Rate Calculations'!$P118)</f>
        <v>0</v>
      </c>
      <c r="X118" s="24">
        <f>IF(ISBLANK('Rate Calculations'!$Q118),"",'Rate Calculations'!$Q118)</f>
        <v>0</v>
      </c>
      <c r="Y118" s="24">
        <f>IF(ISBLANK('Rate Calculations'!$R118),"",'Rate Calculations'!$R118)</f>
        <v>0</v>
      </c>
      <c r="Z118" s="47" t="e">
        <f>IF(ISBLANK('Rate Calculations'!$S118),"",'Rate Calculations'!$S118)</f>
        <v>#REF!</v>
      </c>
      <c r="AA118" s="47" t="e">
        <f>IF(ISBLANK('Rate Calculations'!$U118),"",'Rate Calculations'!$T118)</f>
        <v>#REF!</v>
      </c>
      <c r="AB118" t="str">
        <f>IF(ISBLANK('Rate Calculations'!$A118),"",'Rate Calculations'!$A118)</f>
        <v xml:space="preserve"> </v>
      </c>
      <c r="AC118" t="str">
        <f>IF(ISBLANK('Rate Calculations'!$B118),"",'Rate Calculations'!$B118)</f>
        <v xml:space="preserve">  </v>
      </c>
      <c r="AD118" s="44">
        <f>IF(ISBLANK('Rate Calculations'!$U118),"",'Rate Calculations'!$U118)</f>
        <v>0</v>
      </c>
      <c r="AE118" s="44">
        <f>IF(ISBLANK('Rate Calculations'!$U118),"",'Rate Calculations'!$U118)</f>
        <v>0</v>
      </c>
      <c r="AF118" s="44">
        <f>IF(ISBLANK('Rate Calculations'!$U118),"",'Rate Calculations'!$U118)</f>
        <v>0</v>
      </c>
      <c r="AG118" s="101">
        <f>IF(ISBLANK('Rate Calculations'!$U118),"",'Rate Calculations'!$U118)</f>
        <v>0</v>
      </c>
      <c r="AH118" s="101">
        <f>IF(ISBLANK('Rate Calculations'!$U118),"",'Rate Calculations'!$U118)</f>
        <v>0</v>
      </c>
      <c r="AI118" s="44">
        <f>IF(ISBLANK('Rate Calculations'!$U118),"",'Rate Calculations'!$U118)</f>
        <v>0</v>
      </c>
      <c r="AJ118" s="44">
        <f>IF(ISBLANK('Rate Calculations'!$U118),"",'Rate Calculations'!$U118)</f>
        <v>0</v>
      </c>
      <c r="AK118" s="101">
        <f>IF(ISBLANK('Rate Calculations'!$U118),"",'Rate Calculations'!$U118)</f>
        <v>0</v>
      </c>
      <c r="AL118" s="44">
        <f>IF(ISBLANK('Rate Calculations'!$U118),"",'Rate Calculations'!$U118)</f>
        <v>0</v>
      </c>
      <c r="AM118" s="44">
        <f>IF(ISBLANK('Rate Calculations'!$U118),"",'Rate Calculations'!$U118)</f>
        <v>0</v>
      </c>
      <c r="AN118" s="44">
        <f>IF(ISBLANK('Rate Calculations'!$U118),"",'Rate Calculations'!$U118)</f>
        <v>0</v>
      </c>
      <c r="AO118" s="44">
        <f>IF(ISBLANK('Rate Calculations'!$U118),"",'Rate Calculations'!$U118)</f>
        <v>0</v>
      </c>
    </row>
    <row r="119" spans="1:41" ht="14.25">
      <c r="A119" s="346">
        <v>116</v>
      </c>
      <c r="B119" s="42" t="e">
        <f>IF(ISBLANK('Team Roster - Final'!A117),"",'Team Roster - Final'!A117)</f>
        <v>#REF!</v>
      </c>
      <c r="C119" s="42" t="e">
        <f>IF(ISBLANK('Team Roster - Final'!B117),"",'Team Roster - Final'!B117)</f>
        <v>#REF!</v>
      </c>
      <c r="D119" s="42" t="e">
        <f>IF(ISBLANK('Team Roster - Final'!C117),"",'Team Roster - Final'!C117)</f>
        <v>#REF!</v>
      </c>
      <c r="E119" s="42" t="e">
        <f>IF(ISBLANK('Team Roster - Final'!D117),"",'Team Roster - Final'!D117)</f>
        <v>#REF!</v>
      </c>
      <c r="F119" s="43" t="e">
        <f>IF(ISBLANK('Team Roster - Final'!BL117),"",'Team Roster - Final'!BL117)</f>
        <v>#REF!</v>
      </c>
      <c r="G119" s="43" t="e">
        <f>IF(ISBLANK('Team Roster - Final'!BM117),"",'Team Roster - Final'!BM117)</f>
        <v>#REF!</v>
      </c>
      <c r="H119" s="31" t="e">
        <f>IF(ISBLANK('Team Roster - Final'!E117),"",'Team Roster - Final'!E117)</f>
        <v>#REF!</v>
      </c>
      <c r="I119" s="31" t="e">
        <f>IF(ISBLANK('Team Roster - Final'!G117),"",'Team Roster - Final'!G117)</f>
        <v>#REF!</v>
      </c>
      <c r="J119" s="31" t="e">
        <f>IF(ISBLANK('Team Roster - Final'!I117),"",'Team Roster - Final'!I117)</f>
        <v>#REF!</v>
      </c>
      <c r="L119" t="str">
        <f>IF(ISBLANK('Rate Calculations'!$A119),"",'Rate Calculations'!$A119)</f>
        <v xml:space="preserve"> </v>
      </c>
      <c r="M119" t="str">
        <f>IF(ISBLANK('Rate Calculations'!$B119),"",'Rate Calculations'!$B119)</f>
        <v xml:space="preserve">  </v>
      </c>
      <c r="N119" s="44" t="str">
        <f>IF(ISBLANK('Rate Calculations'!$G119),"",'Rate Calculations'!$G119)</f>
        <v/>
      </c>
      <c r="O119" s="45">
        <f>IF(ISBLANK('Rate Calculations'!$H119),"",'Rate Calculations'!$H119)</f>
        <v>1.7500000000000002E-2</v>
      </c>
      <c r="P119" s="44">
        <f>IF(ISBLANK('Rate Calculations'!$I119),"",'Rate Calculations'!$I119)</f>
        <v>0</v>
      </c>
      <c r="Q119" s="45">
        <f>IF(ISBLANK('Rate Calculations'!$J119),"",'Rate Calculations'!$J119)</f>
        <v>3.5000000000000003E-2</v>
      </c>
      <c r="R119" s="44">
        <f>IF(ISBLANK('Rate Calculations'!$K119),"",'Rate Calculations'!$K119)</f>
        <v>0</v>
      </c>
      <c r="S119" s="45">
        <f>IF(ISBLANK('Rate Calculations'!$L119),"",'Rate Calculations'!$L119)</f>
        <v>0</v>
      </c>
      <c r="T119" s="45">
        <f>IF(ISBLANK('Rate Calculations'!$M119),"",'Rate Calculations'!$M119)</f>
        <v>0</v>
      </c>
      <c r="U119" s="24">
        <f>IF(ISBLANK('Rate Calculations'!$N119),"",'Rate Calculations'!$N119)</f>
        <v>0</v>
      </c>
      <c r="V119" s="24">
        <f>IF(ISBLANK('Rate Calculations'!$O119),"",'Rate Calculations'!$O119)</f>
        <v>0</v>
      </c>
      <c r="W119" s="46">
        <f>IF(ISBLANK('Rate Calculations'!$P119),"",'Rate Calculations'!$P119)</f>
        <v>0</v>
      </c>
      <c r="X119" s="24">
        <f>IF(ISBLANK('Rate Calculations'!$Q119),"",'Rate Calculations'!$Q119)</f>
        <v>0</v>
      </c>
      <c r="Y119" s="24">
        <f>IF(ISBLANK('Rate Calculations'!$R119),"",'Rate Calculations'!$R119)</f>
        <v>0</v>
      </c>
      <c r="Z119" s="47" t="e">
        <f>IF(ISBLANK('Rate Calculations'!$S119),"",'Rate Calculations'!$S119)</f>
        <v>#REF!</v>
      </c>
      <c r="AA119" s="47" t="e">
        <f>IF(ISBLANK('Rate Calculations'!$U119),"",'Rate Calculations'!$T119)</f>
        <v>#REF!</v>
      </c>
      <c r="AB119" t="str">
        <f>IF(ISBLANK('Rate Calculations'!$A119),"",'Rate Calculations'!$A119)</f>
        <v xml:space="preserve"> </v>
      </c>
      <c r="AC119" t="str">
        <f>IF(ISBLANK('Rate Calculations'!$B119),"",'Rate Calculations'!$B119)</f>
        <v xml:space="preserve">  </v>
      </c>
      <c r="AD119" s="44">
        <f>IF(ISBLANK('Rate Calculations'!$U119),"",'Rate Calculations'!$U119)</f>
        <v>0</v>
      </c>
      <c r="AE119" s="44">
        <f>IF(ISBLANK('Rate Calculations'!$U119),"",'Rate Calculations'!$U119)</f>
        <v>0</v>
      </c>
      <c r="AF119" s="44">
        <f>IF(ISBLANK('Rate Calculations'!$U119),"",'Rate Calculations'!$U119)</f>
        <v>0</v>
      </c>
      <c r="AG119" s="101">
        <f>IF(ISBLANK('Rate Calculations'!$U119),"",'Rate Calculations'!$U119)</f>
        <v>0</v>
      </c>
      <c r="AH119" s="101">
        <f>IF(ISBLANK('Rate Calculations'!$U119),"",'Rate Calculations'!$U119)</f>
        <v>0</v>
      </c>
      <c r="AI119" s="44">
        <f>IF(ISBLANK('Rate Calculations'!$U119),"",'Rate Calculations'!$U119)</f>
        <v>0</v>
      </c>
      <c r="AJ119" s="44">
        <f>IF(ISBLANK('Rate Calculations'!$U119),"",'Rate Calculations'!$U119)</f>
        <v>0</v>
      </c>
      <c r="AK119" s="101">
        <f>IF(ISBLANK('Rate Calculations'!$U119),"",'Rate Calculations'!$U119)</f>
        <v>0</v>
      </c>
      <c r="AL119" s="44">
        <f>IF(ISBLANK('Rate Calculations'!$U119),"",'Rate Calculations'!$U119)</f>
        <v>0</v>
      </c>
      <c r="AM119" s="44">
        <f>IF(ISBLANK('Rate Calculations'!$U119),"",'Rate Calculations'!$U119)</f>
        <v>0</v>
      </c>
      <c r="AN119" s="44">
        <f>IF(ISBLANK('Rate Calculations'!$U119),"",'Rate Calculations'!$U119)</f>
        <v>0</v>
      </c>
      <c r="AO119" s="44">
        <f>IF(ISBLANK('Rate Calculations'!$U119),"",'Rate Calculations'!$U119)</f>
        <v>0</v>
      </c>
    </row>
    <row r="120" spans="1:41" ht="14.25">
      <c r="A120" s="346">
        <v>117</v>
      </c>
      <c r="B120" s="42" t="e">
        <f>IF(ISBLANK('Team Roster - Final'!A118),"",'Team Roster - Final'!A118)</f>
        <v>#REF!</v>
      </c>
      <c r="C120" s="42" t="e">
        <f>IF(ISBLANK('Team Roster - Final'!B118),"",'Team Roster - Final'!B118)</f>
        <v>#REF!</v>
      </c>
      <c r="D120" s="42" t="e">
        <f>IF(ISBLANK('Team Roster - Final'!C118),"",'Team Roster - Final'!C118)</f>
        <v>#REF!</v>
      </c>
      <c r="E120" s="42" t="e">
        <f>IF(ISBLANK('Team Roster - Final'!D118),"",'Team Roster - Final'!D118)</f>
        <v>#REF!</v>
      </c>
      <c r="F120" s="43" t="e">
        <f>IF(ISBLANK('Team Roster - Final'!BL118),"",'Team Roster - Final'!BL118)</f>
        <v>#REF!</v>
      </c>
      <c r="G120" s="43" t="e">
        <f>IF(ISBLANK('Team Roster - Final'!BM118),"",'Team Roster - Final'!BM118)</f>
        <v>#REF!</v>
      </c>
      <c r="H120" s="31" t="e">
        <f>IF(ISBLANK('Team Roster - Final'!E118),"",'Team Roster - Final'!E118)</f>
        <v>#REF!</v>
      </c>
      <c r="I120" s="31" t="e">
        <f>IF(ISBLANK('Team Roster - Final'!G118),"",'Team Roster - Final'!G118)</f>
        <v>#REF!</v>
      </c>
      <c r="J120" s="31" t="e">
        <f>IF(ISBLANK('Team Roster - Final'!I118),"",'Team Roster - Final'!I118)</f>
        <v>#REF!</v>
      </c>
      <c r="L120" t="str">
        <f>IF(ISBLANK('Rate Calculations'!$A120),"",'Rate Calculations'!$A120)</f>
        <v xml:space="preserve"> </v>
      </c>
      <c r="M120" t="str">
        <f>IF(ISBLANK('Rate Calculations'!$B120),"",'Rate Calculations'!$B120)</f>
        <v xml:space="preserve">  </v>
      </c>
      <c r="N120" s="44" t="str">
        <f>IF(ISBLANK('Rate Calculations'!$G120),"",'Rate Calculations'!$G120)</f>
        <v/>
      </c>
      <c r="O120" s="45">
        <f>IF(ISBLANK('Rate Calculations'!$H120),"",'Rate Calculations'!$H120)</f>
        <v>1.7500000000000002E-2</v>
      </c>
      <c r="P120" s="44">
        <f>IF(ISBLANK('Rate Calculations'!$I120),"",'Rate Calculations'!$I120)</f>
        <v>0</v>
      </c>
      <c r="Q120" s="45">
        <f>IF(ISBLANK('Rate Calculations'!$J120),"",'Rate Calculations'!$J120)</f>
        <v>3.5000000000000003E-2</v>
      </c>
      <c r="R120" s="44">
        <f>IF(ISBLANK('Rate Calculations'!$K120),"",'Rate Calculations'!$K120)</f>
        <v>0</v>
      </c>
      <c r="S120" s="45">
        <f>IF(ISBLANK('Rate Calculations'!$L120),"",'Rate Calculations'!$L120)</f>
        <v>0</v>
      </c>
      <c r="T120" s="45">
        <f>IF(ISBLANK('Rate Calculations'!$M120),"",'Rate Calculations'!$M120)</f>
        <v>0</v>
      </c>
      <c r="U120" s="24">
        <f>IF(ISBLANK('Rate Calculations'!$N120),"",'Rate Calculations'!$N120)</f>
        <v>0</v>
      </c>
      <c r="V120" s="24">
        <f>IF(ISBLANK('Rate Calculations'!$O120),"",'Rate Calculations'!$O120)</f>
        <v>0</v>
      </c>
      <c r="W120" s="46">
        <f>IF(ISBLANK('Rate Calculations'!$P120),"",'Rate Calculations'!$P120)</f>
        <v>0</v>
      </c>
      <c r="X120" s="24">
        <f>IF(ISBLANK('Rate Calculations'!$Q120),"",'Rate Calculations'!$Q120)</f>
        <v>0</v>
      </c>
      <c r="Y120" s="24">
        <f>IF(ISBLANK('Rate Calculations'!$R120),"",'Rate Calculations'!$R120)</f>
        <v>0</v>
      </c>
      <c r="Z120" s="47" t="e">
        <f>IF(ISBLANK('Rate Calculations'!$S120),"",'Rate Calculations'!$S120)</f>
        <v>#REF!</v>
      </c>
      <c r="AA120" s="47" t="e">
        <f>IF(ISBLANK('Rate Calculations'!$U120),"",'Rate Calculations'!$T120)</f>
        <v>#REF!</v>
      </c>
      <c r="AB120" t="str">
        <f>IF(ISBLANK('Rate Calculations'!$A120),"",'Rate Calculations'!$A120)</f>
        <v xml:space="preserve"> </v>
      </c>
      <c r="AC120" t="str">
        <f>IF(ISBLANK('Rate Calculations'!$B120),"",'Rate Calculations'!$B120)</f>
        <v xml:space="preserve">  </v>
      </c>
      <c r="AD120" s="44">
        <f>IF(ISBLANK('Rate Calculations'!$U120),"",'Rate Calculations'!$U120)</f>
        <v>0</v>
      </c>
      <c r="AE120" s="44">
        <f>IF(ISBLANK('Rate Calculations'!$U120),"",'Rate Calculations'!$U120)</f>
        <v>0</v>
      </c>
      <c r="AF120" s="44">
        <f>IF(ISBLANK('Rate Calculations'!$U120),"",'Rate Calculations'!$U120)</f>
        <v>0</v>
      </c>
      <c r="AG120" s="101">
        <f>IF(ISBLANK('Rate Calculations'!$U120),"",'Rate Calculations'!$U120)</f>
        <v>0</v>
      </c>
      <c r="AH120" s="101">
        <f>IF(ISBLANK('Rate Calculations'!$U120),"",'Rate Calculations'!$U120)</f>
        <v>0</v>
      </c>
      <c r="AI120" s="44">
        <f>IF(ISBLANK('Rate Calculations'!$U120),"",'Rate Calculations'!$U120)</f>
        <v>0</v>
      </c>
      <c r="AJ120" s="44">
        <f>IF(ISBLANK('Rate Calculations'!$U120),"",'Rate Calculations'!$U120)</f>
        <v>0</v>
      </c>
      <c r="AK120" s="101">
        <f>IF(ISBLANK('Rate Calculations'!$U120),"",'Rate Calculations'!$U120)</f>
        <v>0</v>
      </c>
      <c r="AL120" s="44">
        <f>IF(ISBLANK('Rate Calculations'!$U120),"",'Rate Calculations'!$U120)</f>
        <v>0</v>
      </c>
      <c r="AM120" s="44">
        <f>IF(ISBLANK('Rate Calculations'!$U120),"",'Rate Calculations'!$U120)</f>
        <v>0</v>
      </c>
      <c r="AN120" s="44">
        <f>IF(ISBLANK('Rate Calculations'!$U120),"",'Rate Calculations'!$U120)</f>
        <v>0</v>
      </c>
      <c r="AO120" s="44">
        <f>IF(ISBLANK('Rate Calculations'!$U120),"",'Rate Calculations'!$U120)</f>
        <v>0</v>
      </c>
    </row>
    <row r="121" spans="1:41" ht="14.25">
      <c r="A121" s="346">
        <v>118</v>
      </c>
      <c r="B121" s="42" t="e">
        <f>IF(ISBLANK('Team Roster - Final'!A119),"",'Team Roster - Final'!A119)</f>
        <v>#REF!</v>
      </c>
      <c r="C121" s="42" t="e">
        <f>IF(ISBLANK('Team Roster - Final'!B119),"",'Team Roster - Final'!B119)</f>
        <v>#REF!</v>
      </c>
      <c r="D121" s="42" t="e">
        <f>IF(ISBLANK('Team Roster - Final'!C119),"",'Team Roster - Final'!C119)</f>
        <v>#REF!</v>
      </c>
      <c r="E121" s="42" t="e">
        <f>IF(ISBLANK('Team Roster - Final'!D119),"",'Team Roster - Final'!D119)</f>
        <v>#REF!</v>
      </c>
      <c r="F121" s="43" t="e">
        <f>IF(ISBLANK('Team Roster - Final'!BL119),"",'Team Roster - Final'!BL119)</f>
        <v>#REF!</v>
      </c>
      <c r="G121" s="43" t="e">
        <f>IF(ISBLANK('Team Roster - Final'!BM119),"",'Team Roster - Final'!BM119)</f>
        <v>#REF!</v>
      </c>
      <c r="H121" s="31" t="e">
        <f>IF(ISBLANK('Team Roster - Final'!E119),"",'Team Roster - Final'!E119)</f>
        <v>#REF!</v>
      </c>
      <c r="I121" s="31" t="e">
        <f>IF(ISBLANK('Team Roster - Final'!G119),"",'Team Roster - Final'!G119)</f>
        <v>#REF!</v>
      </c>
      <c r="J121" s="31" t="e">
        <f>IF(ISBLANK('Team Roster - Final'!I119),"",'Team Roster - Final'!I119)</f>
        <v>#REF!</v>
      </c>
      <c r="L121" t="str">
        <f>IF(ISBLANK('Rate Calculations'!$A121),"",'Rate Calculations'!$A121)</f>
        <v xml:space="preserve"> </v>
      </c>
      <c r="M121" t="str">
        <f>IF(ISBLANK('Rate Calculations'!$B121),"",'Rate Calculations'!$B121)</f>
        <v xml:space="preserve">  </v>
      </c>
      <c r="N121" s="44" t="str">
        <f>IF(ISBLANK('Rate Calculations'!$G121),"",'Rate Calculations'!$G121)</f>
        <v/>
      </c>
      <c r="O121" s="45">
        <f>IF(ISBLANK('Rate Calculations'!$H121),"",'Rate Calculations'!$H121)</f>
        <v>1.7500000000000002E-2</v>
      </c>
      <c r="P121" s="44">
        <f>IF(ISBLANK('Rate Calculations'!$I121),"",'Rate Calculations'!$I121)</f>
        <v>0</v>
      </c>
      <c r="Q121" s="45">
        <f>IF(ISBLANK('Rate Calculations'!$J121),"",'Rate Calculations'!$J121)</f>
        <v>3.5000000000000003E-2</v>
      </c>
      <c r="R121" s="44">
        <f>IF(ISBLANK('Rate Calculations'!$K121),"",'Rate Calculations'!$K121)</f>
        <v>0</v>
      </c>
      <c r="S121" s="45">
        <f>IF(ISBLANK('Rate Calculations'!$L121),"",'Rate Calculations'!$L121)</f>
        <v>0</v>
      </c>
      <c r="T121" s="45">
        <f>IF(ISBLANK('Rate Calculations'!$M121),"",'Rate Calculations'!$M121)</f>
        <v>0</v>
      </c>
      <c r="U121" s="24">
        <f>IF(ISBLANK('Rate Calculations'!$N121),"",'Rate Calculations'!$N121)</f>
        <v>0</v>
      </c>
      <c r="V121" s="24">
        <f>IF(ISBLANK('Rate Calculations'!$O121),"",'Rate Calculations'!$O121)</f>
        <v>0</v>
      </c>
      <c r="W121" s="46">
        <f>IF(ISBLANK('Rate Calculations'!$P121),"",'Rate Calculations'!$P121)</f>
        <v>0</v>
      </c>
      <c r="X121" s="24">
        <f>IF(ISBLANK('Rate Calculations'!$Q121),"",'Rate Calculations'!$Q121)</f>
        <v>0</v>
      </c>
      <c r="Y121" s="24">
        <f>IF(ISBLANK('Rate Calculations'!$R121),"",'Rate Calculations'!$R121)</f>
        <v>0</v>
      </c>
      <c r="Z121" s="47" t="e">
        <f>IF(ISBLANK('Rate Calculations'!$S121),"",'Rate Calculations'!$S121)</f>
        <v>#REF!</v>
      </c>
      <c r="AA121" s="47" t="e">
        <f>IF(ISBLANK('Rate Calculations'!$U121),"",'Rate Calculations'!$T121)</f>
        <v>#REF!</v>
      </c>
      <c r="AB121" t="str">
        <f>IF(ISBLANK('Rate Calculations'!$A121),"",'Rate Calculations'!$A121)</f>
        <v xml:space="preserve"> </v>
      </c>
      <c r="AC121" t="str">
        <f>IF(ISBLANK('Rate Calculations'!$B121),"",'Rate Calculations'!$B121)</f>
        <v xml:space="preserve">  </v>
      </c>
      <c r="AD121" s="44">
        <f>IF(ISBLANK('Rate Calculations'!$U121),"",'Rate Calculations'!$U121)</f>
        <v>0</v>
      </c>
      <c r="AE121" s="44">
        <f>IF(ISBLANK('Rate Calculations'!$U121),"",'Rate Calculations'!$U121)</f>
        <v>0</v>
      </c>
      <c r="AF121" s="44">
        <f>IF(ISBLANK('Rate Calculations'!$U121),"",'Rate Calculations'!$U121)</f>
        <v>0</v>
      </c>
      <c r="AG121" s="101">
        <f>IF(ISBLANK('Rate Calculations'!$U121),"",'Rate Calculations'!$U121)</f>
        <v>0</v>
      </c>
      <c r="AH121" s="101">
        <f>IF(ISBLANK('Rate Calculations'!$U121),"",'Rate Calculations'!$U121)</f>
        <v>0</v>
      </c>
      <c r="AI121" s="44">
        <f>IF(ISBLANK('Rate Calculations'!$U121),"",'Rate Calculations'!$U121)</f>
        <v>0</v>
      </c>
      <c r="AJ121" s="44">
        <f>IF(ISBLANK('Rate Calculations'!$U121),"",'Rate Calculations'!$U121)</f>
        <v>0</v>
      </c>
      <c r="AK121" s="101">
        <f>IF(ISBLANK('Rate Calculations'!$U121),"",'Rate Calculations'!$U121)</f>
        <v>0</v>
      </c>
      <c r="AL121" s="44">
        <f>IF(ISBLANK('Rate Calculations'!$U121),"",'Rate Calculations'!$U121)</f>
        <v>0</v>
      </c>
      <c r="AM121" s="44">
        <f>IF(ISBLANK('Rate Calculations'!$U121),"",'Rate Calculations'!$U121)</f>
        <v>0</v>
      </c>
      <c r="AN121" s="44">
        <f>IF(ISBLANK('Rate Calculations'!$U121),"",'Rate Calculations'!$U121)</f>
        <v>0</v>
      </c>
      <c r="AO121" s="44">
        <f>IF(ISBLANK('Rate Calculations'!$U121),"",'Rate Calculations'!$U121)</f>
        <v>0</v>
      </c>
    </row>
    <row r="122" spans="1:41" ht="14.25">
      <c r="A122" s="346">
        <v>119</v>
      </c>
      <c r="B122" s="42" t="e">
        <f>IF(ISBLANK('Team Roster - Final'!A120),"",'Team Roster - Final'!A120)</f>
        <v>#REF!</v>
      </c>
      <c r="C122" s="42" t="e">
        <f>IF(ISBLANK('Team Roster - Final'!B120),"",'Team Roster - Final'!B120)</f>
        <v>#REF!</v>
      </c>
      <c r="D122" s="42" t="e">
        <f>IF(ISBLANK('Team Roster - Final'!C120),"",'Team Roster - Final'!C120)</f>
        <v>#REF!</v>
      </c>
      <c r="E122" s="42" t="e">
        <f>IF(ISBLANK('Team Roster - Final'!D120),"",'Team Roster - Final'!D120)</f>
        <v>#REF!</v>
      </c>
      <c r="F122" s="43" t="e">
        <f>IF(ISBLANK('Team Roster - Final'!BL120),"",'Team Roster - Final'!BL120)</f>
        <v>#REF!</v>
      </c>
      <c r="G122" s="43" t="e">
        <f>IF(ISBLANK('Team Roster - Final'!BM120),"",'Team Roster - Final'!BM120)</f>
        <v>#REF!</v>
      </c>
      <c r="H122" s="31" t="e">
        <f>IF(ISBLANK('Team Roster - Final'!E120),"",'Team Roster - Final'!E120)</f>
        <v>#REF!</v>
      </c>
      <c r="I122" s="31" t="e">
        <f>IF(ISBLANK('Team Roster - Final'!G120),"",'Team Roster - Final'!G120)</f>
        <v>#REF!</v>
      </c>
      <c r="J122" s="31" t="e">
        <f>IF(ISBLANK('Team Roster - Final'!I120),"",'Team Roster - Final'!I120)</f>
        <v>#REF!</v>
      </c>
      <c r="L122" t="str">
        <f>IF(ISBLANK('Rate Calculations'!$A122),"",'Rate Calculations'!$A122)</f>
        <v xml:space="preserve"> </v>
      </c>
      <c r="M122" t="str">
        <f>IF(ISBLANK('Rate Calculations'!$B122),"",'Rate Calculations'!$B122)</f>
        <v xml:space="preserve">  </v>
      </c>
      <c r="N122" s="44" t="str">
        <f>IF(ISBLANK('Rate Calculations'!$G122),"",'Rate Calculations'!$G122)</f>
        <v/>
      </c>
      <c r="O122" s="45">
        <f>IF(ISBLANK('Rate Calculations'!$H122),"",'Rate Calculations'!$H122)</f>
        <v>1.7500000000000002E-2</v>
      </c>
      <c r="P122" s="44">
        <f>IF(ISBLANK('Rate Calculations'!$I122),"",'Rate Calculations'!$I122)</f>
        <v>0</v>
      </c>
      <c r="Q122" s="45">
        <f>IF(ISBLANK('Rate Calculations'!$J122),"",'Rate Calculations'!$J122)</f>
        <v>3.5000000000000003E-2</v>
      </c>
      <c r="R122" s="44">
        <f>IF(ISBLANK('Rate Calculations'!$K122),"",'Rate Calculations'!$K122)</f>
        <v>0</v>
      </c>
      <c r="S122" s="45">
        <f>IF(ISBLANK('Rate Calculations'!$L122),"",'Rate Calculations'!$L122)</f>
        <v>0</v>
      </c>
      <c r="T122" s="45">
        <f>IF(ISBLANK('Rate Calculations'!$M122),"",'Rate Calculations'!$M122)</f>
        <v>0</v>
      </c>
      <c r="U122" s="24">
        <f>IF(ISBLANK('Rate Calculations'!$N122),"",'Rate Calculations'!$N122)</f>
        <v>0</v>
      </c>
      <c r="V122" s="24">
        <f>IF(ISBLANK('Rate Calculations'!$O122),"",'Rate Calculations'!$O122)</f>
        <v>0</v>
      </c>
      <c r="W122" s="46">
        <f>IF(ISBLANK('Rate Calculations'!$P122),"",'Rate Calculations'!$P122)</f>
        <v>0</v>
      </c>
      <c r="X122" s="24">
        <f>IF(ISBLANK('Rate Calculations'!$Q122),"",'Rate Calculations'!$Q122)</f>
        <v>0</v>
      </c>
      <c r="Y122" s="24">
        <f>IF(ISBLANK('Rate Calculations'!$R122),"",'Rate Calculations'!$R122)</f>
        <v>0</v>
      </c>
      <c r="Z122" s="47" t="e">
        <f>IF(ISBLANK('Rate Calculations'!$S122),"",'Rate Calculations'!$S122)</f>
        <v>#REF!</v>
      </c>
      <c r="AA122" s="47" t="e">
        <f>IF(ISBLANK('Rate Calculations'!$U122),"",'Rate Calculations'!$T122)</f>
        <v>#REF!</v>
      </c>
      <c r="AB122" t="str">
        <f>IF(ISBLANK('Rate Calculations'!$A122),"",'Rate Calculations'!$A122)</f>
        <v xml:space="preserve"> </v>
      </c>
      <c r="AC122" t="str">
        <f>IF(ISBLANK('Rate Calculations'!$B122),"",'Rate Calculations'!$B122)</f>
        <v xml:space="preserve">  </v>
      </c>
      <c r="AD122" s="44">
        <f>IF(ISBLANK('Rate Calculations'!$U122),"",'Rate Calculations'!$U122)</f>
        <v>0</v>
      </c>
      <c r="AE122" s="44">
        <f>IF(ISBLANK('Rate Calculations'!$U122),"",'Rate Calculations'!$U122)</f>
        <v>0</v>
      </c>
      <c r="AF122" s="44">
        <f>IF(ISBLANK('Rate Calculations'!$U122),"",'Rate Calculations'!$U122)</f>
        <v>0</v>
      </c>
      <c r="AG122" s="101">
        <f>IF(ISBLANK('Rate Calculations'!$U122),"",'Rate Calculations'!$U122)</f>
        <v>0</v>
      </c>
      <c r="AH122" s="101">
        <f>IF(ISBLANK('Rate Calculations'!$U122),"",'Rate Calculations'!$U122)</f>
        <v>0</v>
      </c>
      <c r="AI122" s="44">
        <f>IF(ISBLANK('Rate Calculations'!$U122),"",'Rate Calculations'!$U122)</f>
        <v>0</v>
      </c>
      <c r="AJ122" s="44">
        <f>IF(ISBLANK('Rate Calculations'!$U122),"",'Rate Calculations'!$U122)</f>
        <v>0</v>
      </c>
      <c r="AK122" s="101">
        <f>IF(ISBLANK('Rate Calculations'!$U122),"",'Rate Calculations'!$U122)</f>
        <v>0</v>
      </c>
      <c r="AL122" s="44">
        <f>IF(ISBLANK('Rate Calculations'!$U122),"",'Rate Calculations'!$U122)</f>
        <v>0</v>
      </c>
      <c r="AM122" s="44">
        <f>IF(ISBLANK('Rate Calculations'!$U122),"",'Rate Calculations'!$U122)</f>
        <v>0</v>
      </c>
      <c r="AN122" s="44">
        <f>IF(ISBLANK('Rate Calculations'!$U122),"",'Rate Calculations'!$U122)</f>
        <v>0</v>
      </c>
      <c r="AO122" s="44">
        <f>IF(ISBLANK('Rate Calculations'!$U122),"",'Rate Calculations'!$U122)</f>
        <v>0</v>
      </c>
    </row>
    <row r="123" spans="1:41" ht="14.25">
      <c r="A123" s="346">
        <v>120</v>
      </c>
      <c r="B123" s="42" t="e">
        <f>IF(ISBLANK('Team Roster - Final'!A121),"",'Team Roster - Final'!A121)</f>
        <v>#REF!</v>
      </c>
      <c r="C123" s="42" t="e">
        <f>IF(ISBLANK('Team Roster - Final'!B121),"",'Team Roster - Final'!B121)</f>
        <v>#REF!</v>
      </c>
      <c r="D123" s="42" t="e">
        <f>IF(ISBLANK('Team Roster - Final'!C121),"",'Team Roster - Final'!C121)</f>
        <v>#REF!</v>
      </c>
      <c r="E123" s="42" t="e">
        <f>IF(ISBLANK('Team Roster - Final'!D121),"",'Team Roster - Final'!D121)</f>
        <v>#REF!</v>
      </c>
      <c r="F123" s="43" t="e">
        <f>IF(ISBLANK('Team Roster - Final'!BL121),"",'Team Roster - Final'!BL121)</f>
        <v>#REF!</v>
      </c>
      <c r="G123" s="43" t="e">
        <f>IF(ISBLANK('Team Roster - Final'!BM121),"",'Team Roster - Final'!BM121)</f>
        <v>#REF!</v>
      </c>
      <c r="H123" s="31" t="e">
        <f>IF(ISBLANK('Team Roster - Final'!E121),"",'Team Roster - Final'!E121)</f>
        <v>#REF!</v>
      </c>
      <c r="I123" s="31" t="e">
        <f>IF(ISBLANK('Team Roster - Final'!G121),"",'Team Roster - Final'!G121)</f>
        <v>#REF!</v>
      </c>
      <c r="J123" s="31" t="e">
        <f>IF(ISBLANK('Team Roster - Final'!I121),"",'Team Roster - Final'!I121)</f>
        <v>#REF!</v>
      </c>
      <c r="L123" t="str">
        <f>IF(ISBLANK('Rate Calculations'!$A123),"",'Rate Calculations'!$A123)</f>
        <v xml:space="preserve"> </v>
      </c>
      <c r="M123" t="str">
        <f>IF(ISBLANK('Rate Calculations'!$B123),"",'Rate Calculations'!$B123)</f>
        <v xml:space="preserve">  </v>
      </c>
      <c r="N123" s="44" t="str">
        <f>IF(ISBLANK('Rate Calculations'!$G123),"",'Rate Calculations'!$G123)</f>
        <v/>
      </c>
      <c r="O123" s="45">
        <f>IF(ISBLANK('Rate Calculations'!$H123),"",'Rate Calculations'!$H123)</f>
        <v>1.7500000000000002E-2</v>
      </c>
      <c r="P123" s="44">
        <f>IF(ISBLANK('Rate Calculations'!$I123),"",'Rate Calculations'!$I123)</f>
        <v>0</v>
      </c>
      <c r="Q123" s="45">
        <f>IF(ISBLANK('Rate Calculations'!$J123),"",'Rate Calculations'!$J123)</f>
        <v>3.5000000000000003E-2</v>
      </c>
      <c r="R123" s="44">
        <f>IF(ISBLANK('Rate Calculations'!$K123),"",'Rate Calculations'!$K123)</f>
        <v>0</v>
      </c>
      <c r="S123" s="45">
        <f>IF(ISBLANK('Rate Calculations'!$L123),"",'Rate Calculations'!$L123)</f>
        <v>0</v>
      </c>
      <c r="T123" s="45">
        <f>IF(ISBLANK('Rate Calculations'!$M123),"",'Rate Calculations'!$M123)</f>
        <v>0</v>
      </c>
      <c r="U123" s="24">
        <f>IF(ISBLANK('Rate Calculations'!$N123),"",'Rate Calculations'!$N123)</f>
        <v>0</v>
      </c>
      <c r="V123" s="24">
        <f>IF(ISBLANK('Rate Calculations'!$O123),"",'Rate Calculations'!$O123)</f>
        <v>0</v>
      </c>
      <c r="W123" s="46">
        <f>IF(ISBLANK('Rate Calculations'!$P123),"",'Rate Calculations'!$P123)</f>
        <v>0</v>
      </c>
      <c r="X123" s="24">
        <f>IF(ISBLANK('Rate Calculations'!$Q123),"",'Rate Calculations'!$Q123)</f>
        <v>0</v>
      </c>
      <c r="Y123" s="24">
        <f>IF(ISBLANK('Rate Calculations'!$R123),"",'Rate Calculations'!$R123)</f>
        <v>0</v>
      </c>
      <c r="Z123" s="47" t="e">
        <f>IF(ISBLANK('Rate Calculations'!$S123),"",'Rate Calculations'!$S123)</f>
        <v>#REF!</v>
      </c>
      <c r="AA123" s="47" t="e">
        <f>IF(ISBLANK('Rate Calculations'!$U123),"",'Rate Calculations'!$T123)</f>
        <v>#REF!</v>
      </c>
      <c r="AB123" t="str">
        <f>IF(ISBLANK('Rate Calculations'!$A123),"",'Rate Calculations'!$A123)</f>
        <v xml:space="preserve"> </v>
      </c>
      <c r="AC123" t="str">
        <f>IF(ISBLANK('Rate Calculations'!$B123),"",'Rate Calculations'!$B123)</f>
        <v xml:space="preserve">  </v>
      </c>
      <c r="AD123" s="44">
        <f>IF(ISBLANK('Rate Calculations'!$U123),"",'Rate Calculations'!$U123)</f>
        <v>0</v>
      </c>
      <c r="AE123" s="44">
        <f>IF(ISBLANK('Rate Calculations'!$U123),"",'Rate Calculations'!$U123)</f>
        <v>0</v>
      </c>
      <c r="AF123" s="44">
        <f>IF(ISBLANK('Rate Calculations'!$U123),"",'Rate Calculations'!$U123)</f>
        <v>0</v>
      </c>
      <c r="AG123" s="101">
        <f>IF(ISBLANK('Rate Calculations'!$U123),"",'Rate Calculations'!$U123)</f>
        <v>0</v>
      </c>
      <c r="AH123" s="101">
        <f>IF(ISBLANK('Rate Calculations'!$U123),"",'Rate Calculations'!$U123)</f>
        <v>0</v>
      </c>
      <c r="AI123" s="44">
        <f>IF(ISBLANK('Rate Calculations'!$U123),"",'Rate Calculations'!$U123)</f>
        <v>0</v>
      </c>
      <c r="AJ123" s="44">
        <f>IF(ISBLANK('Rate Calculations'!$U123),"",'Rate Calculations'!$U123)</f>
        <v>0</v>
      </c>
      <c r="AK123" s="101">
        <f>IF(ISBLANK('Rate Calculations'!$U123),"",'Rate Calculations'!$U123)</f>
        <v>0</v>
      </c>
      <c r="AL123" s="44">
        <f>IF(ISBLANK('Rate Calculations'!$U123),"",'Rate Calculations'!$U123)</f>
        <v>0</v>
      </c>
      <c r="AM123" s="44">
        <f>IF(ISBLANK('Rate Calculations'!$U123),"",'Rate Calculations'!$U123)</f>
        <v>0</v>
      </c>
      <c r="AN123" s="44">
        <f>IF(ISBLANK('Rate Calculations'!$U123),"",'Rate Calculations'!$U123)</f>
        <v>0</v>
      </c>
      <c r="AO123" s="44">
        <f>IF(ISBLANK('Rate Calculations'!$U123),"",'Rate Calculations'!$U123)</f>
        <v>0</v>
      </c>
    </row>
    <row r="124" spans="1:41" ht="14.25">
      <c r="A124" s="346">
        <v>121</v>
      </c>
      <c r="B124" s="42" t="e">
        <f>IF(ISBLANK('Team Roster - Final'!A122),"",'Team Roster - Final'!A122)</f>
        <v>#REF!</v>
      </c>
      <c r="C124" s="42" t="e">
        <f>IF(ISBLANK('Team Roster - Final'!B122),"",'Team Roster - Final'!B122)</f>
        <v>#REF!</v>
      </c>
      <c r="D124" s="42" t="e">
        <f>IF(ISBLANK('Team Roster - Final'!C122),"",'Team Roster - Final'!C122)</f>
        <v>#REF!</v>
      </c>
      <c r="E124" s="42" t="e">
        <f>IF(ISBLANK('Team Roster - Final'!D122),"",'Team Roster - Final'!D122)</f>
        <v>#REF!</v>
      </c>
      <c r="F124" s="43" t="e">
        <f>IF(ISBLANK('Team Roster - Final'!BL122),"",'Team Roster - Final'!BL122)</f>
        <v>#REF!</v>
      </c>
      <c r="G124" s="43" t="e">
        <f>IF(ISBLANK('Team Roster - Final'!BM122),"",'Team Roster - Final'!BM122)</f>
        <v>#REF!</v>
      </c>
      <c r="H124" s="31" t="e">
        <f>IF(ISBLANK('Team Roster - Final'!E122),"",'Team Roster - Final'!E122)</f>
        <v>#REF!</v>
      </c>
      <c r="I124" s="31" t="e">
        <f>IF(ISBLANK('Team Roster - Final'!G122),"",'Team Roster - Final'!G122)</f>
        <v>#REF!</v>
      </c>
      <c r="J124" s="31" t="e">
        <f>IF(ISBLANK('Team Roster - Final'!I122),"",'Team Roster - Final'!I122)</f>
        <v>#REF!</v>
      </c>
      <c r="L124" t="str">
        <f>IF(ISBLANK('Rate Calculations'!$A124),"",'Rate Calculations'!$A124)</f>
        <v xml:space="preserve"> </v>
      </c>
      <c r="M124" t="str">
        <f>IF(ISBLANK('Rate Calculations'!$B124),"",'Rate Calculations'!$B124)</f>
        <v xml:space="preserve">  </v>
      </c>
      <c r="N124" s="44" t="str">
        <f>IF(ISBLANK('Rate Calculations'!$G124),"",'Rate Calculations'!$G124)</f>
        <v/>
      </c>
      <c r="O124" s="45">
        <f>IF(ISBLANK('Rate Calculations'!$H124),"",'Rate Calculations'!$H124)</f>
        <v>1.7500000000000002E-2</v>
      </c>
      <c r="P124" s="44">
        <f>IF(ISBLANK('Rate Calculations'!$I124),"",'Rate Calculations'!$I124)</f>
        <v>0</v>
      </c>
      <c r="Q124" s="45">
        <f>IF(ISBLANK('Rate Calculations'!$J124),"",'Rate Calculations'!$J124)</f>
        <v>3.5000000000000003E-2</v>
      </c>
      <c r="R124" s="44">
        <f>IF(ISBLANK('Rate Calculations'!$K124),"",'Rate Calculations'!$K124)</f>
        <v>0</v>
      </c>
      <c r="S124" s="45">
        <f>IF(ISBLANK('Rate Calculations'!$L124),"",'Rate Calculations'!$L124)</f>
        <v>0</v>
      </c>
      <c r="T124" s="45">
        <f>IF(ISBLANK('Rate Calculations'!$M124),"",'Rate Calculations'!$M124)</f>
        <v>0</v>
      </c>
      <c r="U124" s="24">
        <f>IF(ISBLANK('Rate Calculations'!$N124),"",'Rate Calculations'!$N124)</f>
        <v>0</v>
      </c>
      <c r="V124" s="24">
        <f>IF(ISBLANK('Rate Calculations'!$O124),"",'Rate Calculations'!$O124)</f>
        <v>0</v>
      </c>
      <c r="W124" s="46">
        <f>IF(ISBLANK('Rate Calculations'!$P124),"",'Rate Calculations'!$P124)</f>
        <v>0</v>
      </c>
      <c r="X124" s="24">
        <f>IF(ISBLANK('Rate Calculations'!$Q124),"",'Rate Calculations'!$Q124)</f>
        <v>0</v>
      </c>
      <c r="Y124" s="24">
        <f>IF(ISBLANK('Rate Calculations'!$R124),"",'Rate Calculations'!$R124)</f>
        <v>0</v>
      </c>
      <c r="Z124" s="47" t="e">
        <f>IF(ISBLANK('Rate Calculations'!$S124),"",'Rate Calculations'!$S124)</f>
        <v>#REF!</v>
      </c>
      <c r="AA124" s="47" t="e">
        <f>IF(ISBLANK('Rate Calculations'!$U124),"",'Rate Calculations'!$T124)</f>
        <v>#REF!</v>
      </c>
      <c r="AB124" t="str">
        <f>IF(ISBLANK('Rate Calculations'!$A124),"",'Rate Calculations'!$A124)</f>
        <v xml:space="preserve"> </v>
      </c>
      <c r="AC124" t="str">
        <f>IF(ISBLANK('Rate Calculations'!$B124),"",'Rate Calculations'!$B124)</f>
        <v xml:space="preserve">  </v>
      </c>
      <c r="AD124" s="44">
        <f>IF(ISBLANK('Rate Calculations'!$U124),"",'Rate Calculations'!$U124)</f>
        <v>0</v>
      </c>
      <c r="AE124" s="44">
        <f>IF(ISBLANK('Rate Calculations'!$U124),"",'Rate Calculations'!$U124)</f>
        <v>0</v>
      </c>
      <c r="AF124" s="44">
        <f>IF(ISBLANK('Rate Calculations'!$U124),"",'Rate Calculations'!$U124)</f>
        <v>0</v>
      </c>
      <c r="AG124" s="101">
        <f>IF(ISBLANK('Rate Calculations'!$U124),"",'Rate Calculations'!$U124)</f>
        <v>0</v>
      </c>
      <c r="AH124" s="101">
        <f>IF(ISBLANK('Rate Calculations'!$U124),"",'Rate Calculations'!$U124)</f>
        <v>0</v>
      </c>
      <c r="AI124" s="44">
        <f>IF(ISBLANK('Rate Calculations'!$U124),"",'Rate Calculations'!$U124)</f>
        <v>0</v>
      </c>
      <c r="AJ124" s="44">
        <f>IF(ISBLANK('Rate Calculations'!$U124),"",'Rate Calculations'!$U124)</f>
        <v>0</v>
      </c>
      <c r="AK124" s="101">
        <f>IF(ISBLANK('Rate Calculations'!$U124),"",'Rate Calculations'!$U124)</f>
        <v>0</v>
      </c>
      <c r="AL124" s="44">
        <f>IF(ISBLANK('Rate Calculations'!$U124),"",'Rate Calculations'!$U124)</f>
        <v>0</v>
      </c>
      <c r="AM124" s="44">
        <f>IF(ISBLANK('Rate Calculations'!$U124),"",'Rate Calculations'!$U124)</f>
        <v>0</v>
      </c>
      <c r="AN124" s="44">
        <f>IF(ISBLANK('Rate Calculations'!$U124),"",'Rate Calculations'!$U124)</f>
        <v>0</v>
      </c>
      <c r="AO124" s="44">
        <f>IF(ISBLANK('Rate Calculations'!$U124),"",'Rate Calculations'!$U124)</f>
        <v>0</v>
      </c>
    </row>
    <row r="125" spans="1:41" ht="14.25">
      <c r="A125" s="346">
        <v>122</v>
      </c>
      <c r="B125" s="42" t="e">
        <f>IF(ISBLANK('Team Roster - Final'!A123),"",'Team Roster - Final'!A123)</f>
        <v>#REF!</v>
      </c>
      <c r="C125" s="42" t="e">
        <f>IF(ISBLANK('Team Roster - Final'!B123),"",'Team Roster - Final'!B123)</f>
        <v>#REF!</v>
      </c>
      <c r="D125" s="42" t="e">
        <f>IF(ISBLANK('Team Roster - Final'!C123),"",'Team Roster - Final'!C123)</f>
        <v>#REF!</v>
      </c>
      <c r="E125" s="42" t="e">
        <f>IF(ISBLANK('Team Roster - Final'!D123),"",'Team Roster - Final'!D123)</f>
        <v>#REF!</v>
      </c>
      <c r="F125" s="43" t="e">
        <f>IF(ISBLANK('Team Roster - Final'!BL123),"",'Team Roster - Final'!BL123)</f>
        <v>#REF!</v>
      </c>
      <c r="G125" s="43" t="e">
        <f>IF(ISBLANK('Team Roster - Final'!BM123),"",'Team Roster - Final'!BM123)</f>
        <v>#REF!</v>
      </c>
      <c r="H125" s="31" t="e">
        <f>IF(ISBLANK('Team Roster - Final'!E123),"",'Team Roster - Final'!E123)</f>
        <v>#REF!</v>
      </c>
      <c r="I125" s="31" t="e">
        <f>IF(ISBLANK('Team Roster - Final'!G123),"",'Team Roster - Final'!G123)</f>
        <v>#REF!</v>
      </c>
      <c r="J125" s="31" t="e">
        <f>IF(ISBLANK('Team Roster - Final'!I123),"",'Team Roster - Final'!I123)</f>
        <v>#REF!</v>
      </c>
      <c r="L125" t="str">
        <f>IF(ISBLANK('Rate Calculations'!$A125),"",'Rate Calculations'!$A125)</f>
        <v xml:space="preserve"> </v>
      </c>
      <c r="M125" t="str">
        <f>IF(ISBLANK('Rate Calculations'!$B125),"",'Rate Calculations'!$B125)</f>
        <v xml:space="preserve">  </v>
      </c>
      <c r="N125" s="44" t="str">
        <f>IF(ISBLANK('Rate Calculations'!$G125),"",'Rate Calculations'!$G125)</f>
        <v/>
      </c>
      <c r="O125" s="45">
        <f>IF(ISBLANK('Rate Calculations'!$H125),"",'Rate Calculations'!$H125)</f>
        <v>1.7500000000000002E-2</v>
      </c>
      <c r="P125" s="44">
        <f>IF(ISBLANK('Rate Calculations'!$I125),"",'Rate Calculations'!$I125)</f>
        <v>0</v>
      </c>
      <c r="Q125" s="45">
        <f>IF(ISBLANK('Rate Calculations'!$J125),"",'Rate Calculations'!$J125)</f>
        <v>3.5000000000000003E-2</v>
      </c>
      <c r="R125" s="44">
        <f>IF(ISBLANK('Rate Calculations'!$K125),"",'Rate Calculations'!$K125)</f>
        <v>0</v>
      </c>
      <c r="S125" s="45">
        <f>IF(ISBLANK('Rate Calculations'!$L125),"",'Rate Calculations'!$L125)</f>
        <v>0</v>
      </c>
      <c r="T125" s="45">
        <f>IF(ISBLANK('Rate Calculations'!$M125),"",'Rate Calculations'!$M125)</f>
        <v>0</v>
      </c>
      <c r="U125" s="24">
        <f>IF(ISBLANK('Rate Calculations'!$N125),"",'Rate Calculations'!$N125)</f>
        <v>0</v>
      </c>
      <c r="V125" s="24">
        <f>IF(ISBLANK('Rate Calculations'!$O125),"",'Rate Calculations'!$O125)</f>
        <v>0</v>
      </c>
      <c r="W125" s="46">
        <f>IF(ISBLANK('Rate Calculations'!$P125),"",'Rate Calculations'!$P125)</f>
        <v>0</v>
      </c>
      <c r="X125" s="24">
        <f>IF(ISBLANK('Rate Calculations'!$Q125),"",'Rate Calculations'!$Q125)</f>
        <v>0</v>
      </c>
      <c r="Y125" s="24">
        <f>IF(ISBLANK('Rate Calculations'!$R125),"",'Rate Calculations'!$R125)</f>
        <v>0</v>
      </c>
      <c r="Z125" s="47" t="e">
        <f>IF(ISBLANK('Rate Calculations'!$S125),"",'Rate Calculations'!$S125)</f>
        <v>#REF!</v>
      </c>
      <c r="AA125" s="47" t="e">
        <f>IF(ISBLANK('Rate Calculations'!$U125),"",'Rate Calculations'!$T125)</f>
        <v>#REF!</v>
      </c>
      <c r="AB125" t="str">
        <f>IF(ISBLANK('Rate Calculations'!$A125),"",'Rate Calculations'!$A125)</f>
        <v xml:space="preserve"> </v>
      </c>
      <c r="AC125" t="str">
        <f>IF(ISBLANK('Rate Calculations'!$B125),"",'Rate Calculations'!$B125)</f>
        <v xml:space="preserve">  </v>
      </c>
      <c r="AD125" s="44">
        <f>IF(ISBLANK('Rate Calculations'!$U125),"",'Rate Calculations'!$U125)</f>
        <v>0</v>
      </c>
      <c r="AE125" s="44">
        <f>IF(ISBLANK('Rate Calculations'!$U125),"",'Rate Calculations'!$U125)</f>
        <v>0</v>
      </c>
      <c r="AF125" s="44">
        <f>IF(ISBLANK('Rate Calculations'!$U125),"",'Rate Calculations'!$U125)</f>
        <v>0</v>
      </c>
      <c r="AG125" s="101">
        <f>IF(ISBLANK('Rate Calculations'!$U125),"",'Rate Calculations'!$U125)</f>
        <v>0</v>
      </c>
      <c r="AH125" s="101">
        <f>IF(ISBLANK('Rate Calculations'!$U125),"",'Rate Calculations'!$U125)</f>
        <v>0</v>
      </c>
      <c r="AI125" s="44">
        <f>IF(ISBLANK('Rate Calculations'!$U125),"",'Rate Calculations'!$U125)</f>
        <v>0</v>
      </c>
      <c r="AJ125" s="44">
        <f>IF(ISBLANK('Rate Calculations'!$U125),"",'Rate Calculations'!$U125)</f>
        <v>0</v>
      </c>
      <c r="AK125" s="101">
        <f>IF(ISBLANK('Rate Calculations'!$U125),"",'Rate Calculations'!$U125)</f>
        <v>0</v>
      </c>
      <c r="AL125" s="44">
        <f>IF(ISBLANK('Rate Calculations'!$U125),"",'Rate Calculations'!$U125)</f>
        <v>0</v>
      </c>
      <c r="AM125" s="44">
        <f>IF(ISBLANK('Rate Calculations'!$U125),"",'Rate Calculations'!$U125)</f>
        <v>0</v>
      </c>
      <c r="AN125" s="44">
        <f>IF(ISBLANK('Rate Calculations'!$U125),"",'Rate Calculations'!$U125)</f>
        <v>0</v>
      </c>
      <c r="AO125" s="44">
        <f>IF(ISBLANK('Rate Calculations'!$U125),"",'Rate Calculations'!$U125)</f>
        <v>0</v>
      </c>
    </row>
    <row r="126" spans="1:41" ht="14.25">
      <c r="A126" s="346">
        <v>123</v>
      </c>
      <c r="B126" s="42" t="e">
        <f>IF(ISBLANK('Team Roster - Final'!A124),"",'Team Roster - Final'!A124)</f>
        <v>#REF!</v>
      </c>
      <c r="C126" s="42" t="e">
        <f>IF(ISBLANK('Team Roster - Final'!B124),"",'Team Roster - Final'!B124)</f>
        <v>#REF!</v>
      </c>
      <c r="D126" s="42" t="e">
        <f>IF(ISBLANK('Team Roster - Final'!C124),"",'Team Roster - Final'!C124)</f>
        <v>#REF!</v>
      </c>
      <c r="E126" s="42" t="e">
        <f>IF(ISBLANK('Team Roster - Final'!D124),"",'Team Roster - Final'!D124)</f>
        <v>#REF!</v>
      </c>
      <c r="F126" s="43" t="e">
        <f>IF(ISBLANK('Team Roster - Final'!BL124),"",'Team Roster - Final'!BL124)</f>
        <v>#REF!</v>
      </c>
      <c r="G126" s="43" t="e">
        <f>IF(ISBLANK('Team Roster - Final'!BM124),"",'Team Roster - Final'!BM124)</f>
        <v>#REF!</v>
      </c>
      <c r="H126" s="31" t="e">
        <f>IF(ISBLANK('Team Roster - Final'!E124),"",'Team Roster - Final'!E124)</f>
        <v>#REF!</v>
      </c>
      <c r="I126" s="31" t="e">
        <f>IF(ISBLANK('Team Roster - Final'!G124),"",'Team Roster - Final'!G124)</f>
        <v>#REF!</v>
      </c>
      <c r="J126" s="31" t="e">
        <f>IF(ISBLANK('Team Roster - Final'!I124),"",'Team Roster - Final'!I124)</f>
        <v>#REF!</v>
      </c>
      <c r="L126" t="str">
        <f>IF(ISBLANK('Rate Calculations'!$A126),"",'Rate Calculations'!$A126)</f>
        <v xml:space="preserve"> </v>
      </c>
      <c r="M126" t="str">
        <f>IF(ISBLANK('Rate Calculations'!$B126),"",'Rate Calculations'!$B126)</f>
        <v xml:space="preserve">  </v>
      </c>
      <c r="N126" s="44" t="str">
        <f>IF(ISBLANK('Rate Calculations'!$G126),"",'Rate Calculations'!$G126)</f>
        <v/>
      </c>
      <c r="O126" s="45">
        <f>IF(ISBLANK('Rate Calculations'!$H126),"",'Rate Calculations'!$H126)</f>
        <v>1.7500000000000002E-2</v>
      </c>
      <c r="P126" s="44">
        <f>IF(ISBLANK('Rate Calculations'!$I126),"",'Rate Calculations'!$I126)</f>
        <v>0</v>
      </c>
      <c r="Q126" s="45">
        <f>IF(ISBLANK('Rate Calculations'!$J126),"",'Rate Calculations'!$J126)</f>
        <v>3.5000000000000003E-2</v>
      </c>
      <c r="R126" s="44">
        <f>IF(ISBLANK('Rate Calculations'!$K126),"",'Rate Calculations'!$K126)</f>
        <v>0</v>
      </c>
      <c r="S126" s="45">
        <f>IF(ISBLANK('Rate Calculations'!$L126),"",'Rate Calculations'!$L126)</f>
        <v>0</v>
      </c>
      <c r="T126" s="45">
        <f>IF(ISBLANK('Rate Calculations'!$M126),"",'Rate Calculations'!$M126)</f>
        <v>0</v>
      </c>
      <c r="U126" s="24">
        <f>IF(ISBLANK('Rate Calculations'!$N126),"",'Rate Calculations'!$N126)</f>
        <v>0</v>
      </c>
      <c r="V126" s="24">
        <f>IF(ISBLANK('Rate Calculations'!$O126),"",'Rate Calculations'!$O126)</f>
        <v>0</v>
      </c>
      <c r="W126" s="46">
        <f>IF(ISBLANK('Rate Calculations'!$P126),"",'Rate Calculations'!$P126)</f>
        <v>0</v>
      </c>
      <c r="X126" s="24">
        <f>IF(ISBLANK('Rate Calculations'!$Q126),"",'Rate Calculations'!$Q126)</f>
        <v>0</v>
      </c>
      <c r="Y126" s="24">
        <f>IF(ISBLANK('Rate Calculations'!$R126),"",'Rate Calculations'!$R126)</f>
        <v>0</v>
      </c>
      <c r="Z126" s="47" t="e">
        <f>IF(ISBLANK('Rate Calculations'!$S126),"",'Rate Calculations'!$S126)</f>
        <v>#REF!</v>
      </c>
      <c r="AA126" s="47" t="e">
        <f>IF(ISBLANK('Rate Calculations'!$U126),"",'Rate Calculations'!$T126)</f>
        <v>#REF!</v>
      </c>
      <c r="AB126" t="str">
        <f>IF(ISBLANK('Rate Calculations'!$A126),"",'Rate Calculations'!$A126)</f>
        <v xml:space="preserve"> </v>
      </c>
      <c r="AC126" t="str">
        <f>IF(ISBLANK('Rate Calculations'!$B126),"",'Rate Calculations'!$B126)</f>
        <v xml:space="preserve">  </v>
      </c>
      <c r="AD126" s="44">
        <f>IF(ISBLANK('Rate Calculations'!$U126),"",'Rate Calculations'!$U126)</f>
        <v>0</v>
      </c>
      <c r="AE126" s="44">
        <f>IF(ISBLANK('Rate Calculations'!$U126),"",'Rate Calculations'!$U126)</f>
        <v>0</v>
      </c>
      <c r="AF126" s="44">
        <f>IF(ISBLANK('Rate Calculations'!$U126),"",'Rate Calculations'!$U126)</f>
        <v>0</v>
      </c>
      <c r="AG126" s="101">
        <f>IF(ISBLANK('Rate Calculations'!$U126),"",'Rate Calculations'!$U126)</f>
        <v>0</v>
      </c>
      <c r="AH126" s="101">
        <f>IF(ISBLANK('Rate Calculations'!$U126),"",'Rate Calculations'!$U126)</f>
        <v>0</v>
      </c>
      <c r="AI126" s="44">
        <f>IF(ISBLANK('Rate Calculations'!$U126),"",'Rate Calculations'!$U126)</f>
        <v>0</v>
      </c>
      <c r="AJ126" s="44">
        <f>IF(ISBLANK('Rate Calculations'!$U126),"",'Rate Calculations'!$U126)</f>
        <v>0</v>
      </c>
      <c r="AK126" s="101">
        <f>IF(ISBLANK('Rate Calculations'!$U126),"",'Rate Calculations'!$U126)</f>
        <v>0</v>
      </c>
      <c r="AL126" s="44">
        <f>IF(ISBLANK('Rate Calculations'!$U126),"",'Rate Calculations'!$U126)</f>
        <v>0</v>
      </c>
      <c r="AM126" s="44">
        <f>IF(ISBLANK('Rate Calculations'!$U126),"",'Rate Calculations'!$U126)</f>
        <v>0</v>
      </c>
      <c r="AN126" s="44">
        <f>IF(ISBLANK('Rate Calculations'!$U126),"",'Rate Calculations'!$U126)</f>
        <v>0</v>
      </c>
      <c r="AO126" s="44">
        <f>IF(ISBLANK('Rate Calculations'!$U126),"",'Rate Calculations'!$U126)</f>
        <v>0</v>
      </c>
    </row>
    <row r="127" spans="1:41" ht="14.25">
      <c r="A127" s="346">
        <v>124</v>
      </c>
      <c r="B127" s="42" t="e">
        <f>IF(ISBLANK('Team Roster - Final'!A125),"",'Team Roster - Final'!A125)</f>
        <v>#REF!</v>
      </c>
      <c r="C127" s="42" t="e">
        <f>IF(ISBLANK('Team Roster - Final'!B125),"",'Team Roster - Final'!B125)</f>
        <v>#REF!</v>
      </c>
      <c r="D127" s="42" t="e">
        <f>IF(ISBLANK('Team Roster - Final'!C125),"",'Team Roster - Final'!C125)</f>
        <v>#REF!</v>
      </c>
      <c r="E127" s="42" t="e">
        <f>IF(ISBLANK('Team Roster - Final'!D125),"",'Team Roster - Final'!D125)</f>
        <v>#REF!</v>
      </c>
      <c r="F127" s="43" t="e">
        <f>IF(ISBLANK('Team Roster - Final'!BL125),"",'Team Roster - Final'!BL125)</f>
        <v>#REF!</v>
      </c>
      <c r="G127" s="43" t="e">
        <f>IF(ISBLANK('Team Roster - Final'!BM125),"",'Team Roster - Final'!BM125)</f>
        <v>#REF!</v>
      </c>
      <c r="H127" s="31" t="e">
        <f>IF(ISBLANK('Team Roster - Final'!E125),"",'Team Roster - Final'!E125)</f>
        <v>#REF!</v>
      </c>
      <c r="I127" s="31" t="e">
        <f>IF(ISBLANK('Team Roster - Final'!G125),"",'Team Roster - Final'!G125)</f>
        <v>#REF!</v>
      </c>
      <c r="J127" s="31" t="e">
        <f>IF(ISBLANK('Team Roster - Final'!I125),"",'Team Roster - Final'!I125)</f>
        <v>#REF!</v>
      </c>
      <c r="L127" t="str">
        <f>IF(ISBLANK('Rate Calculations'!$A127),"",'Rate Calculations'!$A127)</f>
        <v xml:space="preserve"> </v>
      </c>
      <c r="M127" t="str">
        <f>IF(ISBLANK('Rate Calculations'!$B127),"",'Rate Calculations'!$B127)</f>
        <v xml:space="preserve">  </v>
      </c>
      <c r="N127" s="44" t="str">
        <f>IF(ISBLANK('Rate Calculations'!$G127),"",'Rate Calculations'!$G127)</f>
        <v/>
      </c>
      <c r="O127" s="45">
        <f>IF(ISBLANK('Rate Calculations'!$H127),"",'Rate Calculations'!$H127)</f>
        <v>1.7500000000000002E-2</v>
      </c>
      <c r="P127" s="44">
        <f>IF(ISBLANK('Rate Calculations'!$I127),"",'Rate Calculations'!$I127)</f>
        <v>0</v>
      </c>
      <c r="Q127" s="45">
        <f>IF(ISBLANK('Rate Calculations'!$J127),"",'Rate Calculations'!$J127)</f>
        <v>3.5000000000000003E-2</v>
      </c>
      <c r="R127" s="44">
        <f>IF(ISBLANK('Rate Calculations'!$K127),"",'Rate Calculations'!$K127)</f>
        <v>0</v>
      </c>
      <c r="S127" s="45">
        <f>IF(ISBLANK('Rate Calculations'!$L127),"",'Rate Calculations'!$L127)</f>
        <v>0</v>
      </c>
      <c r="T127" s="45">
        <f>IF(ISBLANK('Rate Calculations'!$M127),"",'Rate Calculations'!$M127)</f>
        <v>0</v>
      </c>
      <c r="U127" s="24">
        <f>IF(ISBLANK('Rate Calculations'!$N127),"",'Rate Calculations'!$N127)</f>
        <v>0</v>
      </c>
      <c r="V127" s="24">
        <f>IF(ISBLANK('Rate Calculations'!$O127),"",'Rate Calculations'!$O127)</f>
        <v>0</v>
      </c>
      <c r="W127" s="46">
        <f>IF(ISBLANK('Rate Calculations'!$P127),"",'Rate Calculations'!$P127)</f>
        <v>0</v>
      </c>
      <c r="X127" s="24">
        <f>IF(ISBLANK('Rate Calculations'!$Q127),"",'Rate Calculations'!$Q127)</f>
        <v>0</v>
      </c>
      <c r="Y127" s="24">
        <f>IF(ISBLANK('Rate Calculations'!$R127),"",'Rate Calculations'!$R127)</f>
        <v>0</v>
      </c>
      <c r="Z127" s="47" t="e">
        <f>IF(ISBLANK('Rate Calculations'!$S127),"",'Rate Calculations'!$S127)</f>
        <v>#REF!</v>
      </c>
      <c r="AA127" s="47" t="e">
        <f>IF(ISBLANK('Rate Calculations'!$U127),"",'Rate Calculations'!$T127)</f>
        <v>#REF!</v>
      </c>
      <c r="AB127" t="str">
        <f>IF(ISBLANK('Rate Calculations'!$A127),"",'Rate Calculations'!$A127)</f>
        <v xml:space="preserve"> </v>
      </c>
      <c r="AC127" t="str">
        <f>IF(ISBLANK('Rate Calculations'!$B127),"",'Rate Calculations'!$B127)</f>
        <v xml:space="preserve">  </v>
      </c>
      <c r="AD127" s="44">
        <f>IF(ISBLANK('Rate Calculations'!$U127),"",'Rate Calculations'!$U127)</f>
        <v>0</v>
      </c>
      <c r="AE127" s="44">
        <f>IF(ISBLANK('Rate Calculations'!$U127),"",'Rate Calculations'!$U127)</f>
        <v>0</v>
      </c>
      <c r="AF127" s="44">
        <f>IF(ISBLANK('Rate Calculations'!$U127),"",'Rate Calculations'!$U127)</f>
        <v>0</v>
      </c>
      <c r="AG127" s="101">
        <f>IF(ISBLANK('Rate Calculations'!$U127),"",'Rate Calculations'!$U127)</f>
        <v>0</v>
      </c>
      <c r="AH127" s="101">
        <f>IF(ISBLANK('Rate Calculations'!$U127),"",'Rate Calculations'!$U127)</f>
        <v>0</v>
      </c>
      <c r="AI127" s="44">
        <f>IF(ISBLANK('Rate Calculations'!$U127),"",'Rate Calculations'!$U127)</f>
        <v>0</v>
      </c>
      <c r="AJ127" s="44">
        <f>IF(ISBLANK('Rate Calculations'!$U127),"",'Rate Calculations'!$U127)</f>
        <v>0</v>
      </c>
      <c r="AK127" s="101">
        <f>IF(ISBLANK('Rate Calculations'!$U127),"",'Rate Calculations'!$U127)</f>
        <v>0</v>
      </c>
      <c r="AL127" s="44">
        <f>IF(ISBLANK('Rate Calculations'!$U127),"",'Rate Calculations'!$U127)</f>
        <v>0</v>
      </c>
      <c r="AM127" s="44">
        <f>IF(ISBLANK('Rate Calculations'!$U127),"",'Rate Calculations'!$U127)</f>
        <v>0</v>
      </c>
      <c r="AN127" s="44">
        <f>IF(ISBLANK('Rate Calculations'!$U127),"",'Rate Calculations'!$U127)</f>
        <v>0</v>
      </c>
      <c r="AO127" s="44">
        <f>IF(ISBLANK('Rate Calculations'!$U127),"",'Rate Calculations'!$U127)</f>
        <v>0</v>
      </c>
    </row>
    <row r="128" spans="1:41" ht="14.25">
      <c r="A128" s="346">
        <v>125</v>
      </c>
      <c r="B128" s="42" t="e">
        <f>IF(ISBLANK('Team Roster - Final'!A126),"",'Team Roster - Final'!A126)</f>
        <v>#REF!</v>
      </c>
      <c r="C128" s="42" t="e">
        <f>IF(ISBLANK('Team Roster - Final'!B126),"",'Team Roster - Final'!B126)</f>
        <v>#REF!</v>
      </c>
      <c r="D128" s="42" t="e">
        <f>IF(ISBLANK('Team Roster - Final'!C126),"",'Team Roster - Final'!C126)</f>
        <v>#REF!</v>
      </c>
      <c r="E128" s="42" t="e">
        <f>IF(ISBLANK('Team Roster - Final'!D126),"",'Team Roster - Final'!D126)</f>
        <v>#REF!</v>
      </c>
      <c r="F128" s="43" t="e">
        <f>IF(ISBLANK('Team Roster - Final'!BL126),"",'Team Roster - Final'!BL126)</f>
        <v>#REF!</v>
      </c>
      <c r="G128" s="43" t="e">
        <f>IF(ISBLANK('Team Roster - Final'!BM126),"",'Team Roster - Final'!BM126)</f>
        <v>#REF!</v>
      </c>
      <c r="H128" s="31" t="e">
        <f>IF(ISBLANK('Team Roster - Final'!E126),"",'Team Roster - Final'!E126)</f>
        <v>#REF!</v>
      </c>
      <c r="I128" s="31" t="e">
        <f>IF(ISBLANK('Team Roster - Final'!G126),"",'Team Roster - Final'!G126)</f>
        <v>#REF!</v>
      </c>
      <c r="J128" s="31" t="e">
        <f>IF(ISBLANK('Team Roster - Final'!I126),"",'Team Roster - Final'!I126)</f>
        <v>#REF!</v>
      </c>
      <c r="L128" t="str">
        <f>IF(ISBLANK('Rate Calculations'!$A128),"",'Rate Calculations'!$A128)</f>
        <v xml:space="preserve"> </v>
      </c>
      <c r="M128" t="str">
        <f>IF(ISBLANK('Rate Calculations'!$B128),"",'Rate Calculations'!$B128)</f>
        <v xml:space="preserve">  </v>
      </c>
      <c r="N128" s="44" t="str">
        <f>IF(ISBLANK('Rate Calculations'!$G128),"",'Rate Calculations'!$G128)</f>
        <v/>
      </c>
      <c r="O128" s="45">
        <f>IF(ISBLANK('Rate Calculations'!$H128),"",'Rate Calculations'!$H128)</f>
        <v>1.7500000000000002E-2</v>
      </c>
      <c r="P128" s="44">
        <f>IF(ISBLANK('Rate Calculations'!$I128),"",'Rate Calculations'!$I128)</f>
        <v>0</v>
      </c>
      <c r="Q128" s="45">
        <f>IF(ISBLANK('Rate Calculations'!$J128),"",'Rate Calculations'!$J128)</f>
        <v>3.5000000000000003E-2</v>
      </c>
      <c r="R128" s="44">
        <f>IF(ISBLANK('Rate Calculations'!$K128),"",'Rate Calculations'!$K128)</f>
        <v>0</v>
      </c>
      <c r="S128" s="45">
        <f>IF(ISBLANK('Rate Calculations'!$L128),"",'Rate Calculations'!$L128)</f>
        <v>0</v>
      </c>
      <c r="T128" s="45">
        <f>IF(ISBLANK('Rate Calculations'!$M128),"",'Rate Calculations'!$M128)</f>
        <v>0</v>
      </c>
      <c r="U128" s="24">
        <f>IF(ISBLANK('Rate Calculations'!$N128),"",'Rate Calculations'!$N128)</f>
        <v>0</v>
      </c>
      <c r="V128" s="24">
        <f>IF(ISBLANK('Rate Calculations'!$O128),"",'Rate Calculations'!$O128)</f>
        <v>0</v>
      </c>
      <c r="W128" s="46">
        <f>IF(ISBLANK('Rate Calculations'!$P128),"",'Rate Calculations'!$P128)</f>
        <v>0</v>
      </c>
      <c r="X128" s="24">
        <f>IF(ISBLANK('Rate Calculations'!$Q128),"",'Rate Calculations'!$Q128)</f>
        <v>0</v>
      </c>
      <c r="Y128" s="24">
        <f>IF(ISBLANK('Rate Calculations'!$R128),"",'Rate Calculations'!$R128)</f>
        <v>0</v>
      </c>
      <c r="Z128" s="47" t="e">
        <f>IF(ISBLANK('Rate Calculations'!$S128),"",'Rate Calculations'!$S128)</f>
        <v>#REF!</v>
      </c>
      <c r="AA128" s="47" t="e">
        <f>IF(ISBLANK('Rate Calculations'!$U128),"",'Rate Calculations'!$T128)</f>
        <v>#REF!</v>
      </c>
      <c r="AB128" t="str">
        <f>IF(ISBLANK('Rate Calculations'!$A128),"",'Rate Calculations'!$A128)</f>
        <v xml:space="preserve"> </v>
      </c>
      <c r="AC128" t="str">
        <f>IF(ISBLANK('Rate Calculations'!$B128),"",'Rate Calculations'!$B128)</f>
        <v xml:space="preserve">  </v>
      </c>
      <c r="AD128" s="44">
        <f>IF(ISBLANK('Rate Calculations'!$U128),"",'Rate Calculations'!$U128)</f>
        <v>0</v>
      </c>
      <c r="AE128" s="44">
        <f>IF(ISBLANK('Rate Calculations'!$U128),"",'Rate Calculations'!$U128)</f>
        <v>0</v>
      </c>
      <c r="AF128" s="44">
        <f>IF(ISBLANK('Rate Calculations'!$U128),"",'Rate Calculations'!$U128)</f>
        <v>0</v>
      </c>
      <c r="AG128" s="101">
        <f>IF(ISBLANK('Rate Calculations'!$U128),"",'Rate Calculations'!$U128)</f>
        <v>0</v>
      </c>
      <c r="AH128" s="101">
        <f>IF(ISBLANK('Rate Calculations'!$U128),"",'Rate Calculations'!$U128)</f>
        <v>0</v>
      </c>
      <c r="AI128" s="44">
        <f>IF(ISBLANK('Rate Calculations'!$U128),"",'Rate Calculations'!$U128)</f>
        <v>0</v>
      </c>
      <c r="AJ128" s="44">
        <f>IF(ISBLANK('Rate Calculations'!$U128),"",'Rate Calculations'!$U128)</f>
        <v>0</v>
      </c>
      <c r="AK128" s="101">
        <f>IF(ISBLANK('Rate Calculations'!$U128),"",'Rate Calculations'!$U128)</f>
        <v>0</v>
      </c>
      <c r="AL128" s="44">
        <f>IF(ISBLANK('Rate Calculations'!$U128),"",'Rate Calculations'!$U128)</f>
        <v>0</v>
      </c>
      <c r="AM128" s="44">
        <f>IF(ISBLANK('Rate Calculations'!$U128),"",'Rate Calculations'!$U128)</f>
        <v>0</v>
      </c>
      <c r="AN128" s="44">
        <f>IF(ISBLANK('Rate Calculations'!$U128),"",'Rate Calculations'!$U128)</f>
        <v>0</v>
      </c>
      <c r="AO128" s="44">
        <f>IF(ISBLANK('Rate Calculations'!$U128),"",'Rate Calculations'!$U128)</f>
        <v>0</v>
      </c>
    </row>
    <row r="129" spans="1:41" ht="14.25">
      <c r="A129" s="346">
        <v>126</v>
      </c>
      <c r="B129" s="42" t="e">
        <f>IF(ISBLANK('Team Roster - Final'!A127),"",'Team Roster - Final'!A127)</f>
        <v>#REF!</v>
      </c>
      <c r="C129" s="42" t="e">
        <f>IF(ISBLANK('Team Roster - Final'!B127),"",'Team Roster - Final'!B127)</f>
        <v>#REF!</v>
      </c>
      <c r="D129" s="42" t="e">
        <f>IF(ISBLANK('Team Roster - Final'!C127),"",'Team Roster - Final'!C127)</f>
        <v>#REF!</v>
      </c>
      <c r="E129" s="42" t="e">
        <f>IF(ISBLANK('Team Roster - Final'!D127),"",'Team Roster - Final'!D127)</f>
        <v>#REF!</v>
      </c>
      <c r="F129" s="43" t="e">
        <f>IF(ISBLANK('Team Roster - Final'!BL127),"",'Team Roster - Final'!BL127)</f>
        <v>#REF!</v>
      </c>
      <c r="G129" s="43" t="e">
        <f>IF(ISBLANK('Team Roster - Final'!BM127),"",'Team Roster - Final'!BM127)</f>
        <v>#REF!</v>
      </c>
      <c r="H129" s="31" t="e">
        <f>IF(ISBLANK('Team Roster - Final'!E127),"",'Team Roster - Final'!E127)</f>
        <v>#REF!</v>
      </c>
      <c r="I129" s="31" t="e">
        <f>IF(ISBLANK('Team Roster - Final'!G127),"",'Team Roster - Final'!G127)</f>
        <v>#REF!</v>
      </c>
      <c r="J129" s="31" t="e">
        <f>IF(ISBLANK('Team Roster - Final'!I127),"",'Team Roster - Final'!I127)</f>
        <v>#REF!</v>
      </c>
      <c r="L129" t="str">
        <f>IF(ISBLANK('Rate Calculations'!$A129),"",'Rate Calculations'!$A129)</f>
        <v xml:space="preserve"> </v>
      </c>
      <c r="M129" t="str">
        <f>IF(ISBLANK('Rate Calculations'!$B129),"",'Rate Calculations'!$B129)</f>
        <v xml:space="preserve">  </v>
      </c>
      <c r="N129" s="44" t="str">
        <f>IF(ISBLANK('Rate Calculations'!$G129),"",'Rate Calculations'!$G129)</f>
        <v/>
      </c>
      <c r="O129" s="45">
        <f>IF(ISBLANK('Rate Calculations'!$H129),"",'Rate Calculations'!$H129)</f>
        <v>1.7500000000000002E-2</v>
      </c>
      <c r="P129" s="44">
        <f>IF(ISBLANK('Rate Calculations'!$I129),"",'Rate Calculations'!$I129)</f>
        <v>0</v>
      </c>
      <c r="Q129" s="45">
        <f>IF(ISBLANK('Rate Calculations'!$J129),"",'Rate Calculations'!$J129)</f>
        <v>3.5000000000000003E-2</v>
      </c>
      <c r="R129" s="44">
        <f>IF(ISBLANK('Rate Calculations'!$K129),"",'Rate Calculations'!$K129)</f>
        <v>0</v>
      </c>
      <c r="S129" s="45">
        <f>IF(ISBLANK('Rate Calculations'!$L129),"",'Rate Calculations'!$L129)</f>
        <v>0</v>
      </c>
      <c r="T129" s="45">
        <f>IF(ISBLANK('Rate Calculations'!$M129),"",'Rate Calculations'!$M129)</f>
        <v>0</v>
      </c>
      <c r="U129" s="24">
        <f>IF(ISBLANK('Rate Calculations'!$N129),"",'Rate Calculations'!$N129)</f>
        <v>0</v>
      </c>
      <c r="V129" s="24">
        <f>IF(ISBLANK('Rate Calculations'!$O129),"",'Rate Calculations'!$O129)</f>
        <v>0</v>
      </c>
      <c r="W129" s="46">
        <f>IF(ISBLANK('Rate Calculations'!$P129),"",'Rate Calculations'!$P129)</f>
        <v>0</v>
      </c>
      <c r="X129" s="24">
        <f>IF(ISBLANK('Rate Calculations'!$Q129),"",'Rate Calculations'!$Q129)</f>
        <v>0</v>
      </c>
      <c r="Y129" s="24">
        <f>IF(ISBLANK('Rate Calculations'!$R129),"",'Rate Calculations'!$R129)</f>
        <v>0</v>
      </c>
      <c r="Z129" s="47" t="e">
        <f>IF(ISBLANK('Rate Calculations'!$S129),"",'Rate Calculations'!$S129)</f>
        <v>#REF!</v>
      </c>
      <c r="AA129" s="47" t="e">
        <f>IF(ISBLANK('Rate Calculations'!$U129),"",'Rate Calculations'!$T129)</f>
        <v>#REF!</v>
      </c>
      <c r="AB129" t="str">
        <f>IF(ISBLANK('Rate Calculations'!$A129),"",'Rate Calculations'!$A129)</f>
        <v xml:space="preserve"> </v>
      </c>
      <c r="AC129" t="str">
        <f>IF(ISBLANK('Rate Calculations'!$B129),"",'Rate Calculations'!$B129)</f>
        <v xml:space="preserve">  </v>
      </c>
      <c r="AD129" s="44">
        <f>IF(ISBLANK('Rate Calculations'!$U129),"",'Rate Calculations'!$U129)</f>
        <v>0</v>
      </c>
      <c r="AE129" s="44">
        <f>IF(ISBLANK('Rate Calculations'!$U129),"",'Rate Calculations'!$U129)</f>
        <v>0</v>
      </c>
      <c r="AF129" s="44">
        <f>IF(ISBLANK('Rate Calculations'!$U129),"",'Rate Calculations'!$U129)</f>
        <v>0</v>
      </c>
      <c r="AG129" s="101">
        <f>IF(ISBLANK('Rate Calculations'!$U129),"",'Rate Calculations'!$U129)</f>
        <v>0</v>
      </c>
      <c r="AH129" s="101">
        <f>IF(ISBLANK('Rate Calculations'!$U129),"",'Rate Calculations'!$U129)</f>
        <v>0</v>
      </c>
      <c r="AI129" s="44">
        <f>IF(ISBLANK('Rate Calculations'!$U129),"",'Rate Calculations'!$U129)</f>
        <v>0</v>
      </c>
      <c r="AJ129" s="44">
        <f>IF(ISBLANK('Rate Calculations'!$U129),"",'Rate Calculations'!$U129)</f>
        <v>0</v>
      </c>
      <c r="AK129" s="101">
        <f>IF(ISBLANK('Rate Calculations'!$U129),"",'Rate Calculations'!$U129)</f>
        <v>0</v>
      </c>
      <c r="AL129" s="44">
        <f>IF(ISBLANK('Rate Calculations'!$U129),"",'Rate Calculations'!$U129)</f>
        <v>0</v>
      </c>
      <c r="AM129" s="44">
        <f>IF(ISBLANK('Rate Calculations'!$U129),"",'Rate Calculations'!$U129)</f>
        <v>0</v>
      </c>
      <c r="AN129" s="44">
        <f>IF(ISBLANK('Rate Calculations'!$U129),"",'Rate Calculations'!$U129)</f>
        <v>0</v>
      </c>
      <c r="AO129" s="44">
        <f>IF(ISBLANK('Rate Calculations'!$U129),"",'Rate Calculations'!$U129)</f>
        <v>0</v>
      </c>
    </row>
    <row r="130" spans="1:41" ht="14.25">
      <c r="A130" s="346">
        <v>127</v>
      </c>
      <c r="B130" s="42" t="e">
        <f>IF(ISBLANK('Team Roster - Final'!A128),"",'Team Roster - Final'!A128)</f>
        <v>#REF!</v>
      </c>
      <c r="C130" s="42" t="e">
        <f>IF(ISBLANK('Team Roster - Final'!B128),"",'Team Roster - Final'!B128)</f>
        <v>#REF!</v>
      </c>
      <c r="D130" s="42" t="e">
        <f>IF(ISBLANK('Team Roster - Final'!C128),"",'Team Roster - Final'!C128)</f>
        <v>#REF!</v>
      </c>
      <c r="E130" s="42" t="e">
        <f>IF(ISBLANK('Team Roster - Final'!D128),"",'Team Roster - Final'!D128)</f>
        <v>#REF!</v>
      </c>
      <c r="F130" s="43" t="e">
        <f>IF(ISBLANK('Team Roster - Final'!BL128),"",'Team Roster - Final'!BL128)</f>
        <v>#REF!</v>
      </c>
      <c r="G130" s="43" t="e">
        <f>IF(ISBLANK('Team Roster - Final'!BM128),"",'Team Roster - Final'!BM128)</f>
        <v>#REF!</v>
      </c>
      <c r="H130" s="31" t="e">
        <f>IF(ISBLANK('Team Roster - Final'!E128),"",'Team Roster - Final'!E128)</f>
        <v>#REF!</v>
      </c>
      <c r="I130" s="31" t="e">
        <f>IF(ISBLANK('Team Roster - Final'!G128),"",'Team Roster - Final'!G128)</f>
        <v>#REF!</v>
      </c>
      <c r="J130" s="31" t="e">
        <f>IF(ISBLANK('Team Roster - Final'!I128),"",'Team Roster - Final'!I128)</f>
        <v>#REF!</v>
      </c>
      <c r="L130" t="str">
        <f>IF(ISBLANK('Rate Calculations'!$A130),"",'Rate Calculations'!$A130)</f>
        <v xml:space="preserve"> </v>
      </c>
      <c r="M130" t="str">
        <f>IF(ISBLANK('Rate Calculations'!$B130),"",'Rate Calculations'!$B130)</f>
        <v xml:space="preserve">  </v>
      </c>
      <c r="N130" s="44" t="str">
        <f>IF(ISBLANK('Rate Calculations'!$G130),"",'Rate Calculations'!$G130)</f>
        <v/>
      </c>
      <c r="O130" s="45">
        <f>IF(ISBLANK('Rate Calculations'!$H130),"",'Rate Calculations'!$H130)</f>
        <v>1.7500000000000002E-2</v>
      </c>
      <c r="P130" s="44">
        <f>IF(ISBLANK('Rate Calculations'!$I130),"",'Rate Calculations'!$I130)</f>
        <v>0</v>
      </c>
      <c r="Q130" s="45">
        <f>IF(ISBLANK('Rate Calculations'!$J130),"",'Rate Calculations'!$J130)</f>
        <v>3.5000000000000003E-2</v>
      </c>
      <c r="R130" s="44">
        <f>IF(ISBLANK('Rate Calculations'!$K130),"",'Rate Calculations'!$K130)</f>
        <v>0</v>
      </c>
      <c r="S130" s="45">
        <f>IF(ISBLANK('Rate Calculations'!$L130),"",'Rate Calculations'!$L130)</f>
        <v>0</v>
      </c>
      <c r="T130" s="45">
        <f>IF(ISBLANK('Rate Calculations'!$M130),"",'Rate Calculations'!$M130)</f>
        <v>0</v>
      </c>
      <c r="U130" s="24">
        <f>IF(ISBLANK('Rate Calculations'!$N130),"",'Rate Calculations'!$N130)</f>
        <v>0</v>
      </c>
      <c r="V130" s="24">
        <f>IF(ISBLANK('Rate Calculations'!$O130),"",'Rate Calculations'!$O130)</f>
        <v>0</v>
      </c>
      <c r="W130" s="46">
        <f>IF(ISBLANK('Rate Calculations'!$P130),"",'Rate Calculations'!$P130)</f>
        <v>0</v>
      </c>
      <c r="X130" s="24">
        <f>IF(ISBLANK('Rate Calculations'!$Q130),"",'Rate Calculations'!$Q130)</f>
        <v>0</v>
      </c>
      <c r="Y130" s="24">
        <f>IF(ISBLANK('Rate Calculations'!$R130),"",'Rate Calculations'!$R130)</f>
        <v>0</v>
      </c>
      <c r="Z130" s="47" t="e">
        <f>IF(ISBLANK('Rate Calculations'!$S130),"",'Rate Calculations'!$S130)</f>
        <v>#REF!</v>
      </c>
      <c r="AA130" s="47" t="e">
        <f>IF(ISBLANK('Rate Calculations'!$U130),"",'Rate Calculations'!$T130)</f>
        <v>#REF!</v>
      </c>
      <c r="AB130" t="str">
        <f>IF(ISBLANK('Rate Calculations'!$A130),"",'Rate Calculations'!$A130)</f>
        <v xml:space="preserve"> </v>
      </c>
      <c r="AC130" t="str">
        <f>IF(ISBLANK('Rate Calculations'!$B130),"",'Rate Calculations'!$B130)</f>
        <v xml:space="preserve">  </v>
      </c>
      <c r="AD130" s="44">
        <f>IF(ISBLANK('Rate Calculations'!$U130),"",'Rate Calculations'!$U130)</f>
        <v>0</v>
      </c>
      <c r="AE130" s="44">
        <f>IF(ISBLANK('Rate Calculations'!$U130),"",'Rate Calculations'!$U130)</f>
        <v>0</v>
      </c>
      <c r="AF130" s="44">
        <f>IF(ISBLANK('Rate Calculations'!$U130),"",'Rate Calculations'!$U130)</f>
        <v>0</v>
      </c>
      <c r="AG130" s="101">
        <f>IF(ISBLANK('Rate Calculations'!$U130),"",'Rate Calculations'!$U130)</f>
        <v>0</v>
      </c>
      <c r="AH130" s="101">
        <f>IF(ISBLANK('Rate Calculations'!$U130),"",'Rate Calculations'!$U130)</f>
        <v>0</v>
      </c>
      <c r="AI130" s="44">
        <f>IF(ISBLANK('Rate Calculations'!$U130),"",'Rate Calculations'!$U130)</f>
        <v>0</v>
      </c>
      <c r="AJ130" s="44">
        <f>IF(ISBLANK('Rate Calculations'!$U130),"",'Rate Calculations'!$U130)</f>
        <v>0</v>
      </c>
      <c r="AK130" s="101">
        <f>IF(ISBLANK('Rate Calculations'!$U130),"",'Rate Calculations'!$U130)</f>
        <v>0</v>
      </c>
      <c r="AL130" s="44">
        <f>IF(ISBLANK('Rate Calculations'!$U130),"",'Rate Calculations'!$U130)</f>
        <v>0</v>
      </c>
      <c r="AM130" s="44">
        <f>IF(ISBLANK('Rate Calculations'!$U130),"",'Rate Calculations'!$U130)</f>
        <v>0</v>
      </c>
      <c r="AN130" s="44">
        <f>IF(ISBLANK('Rate Calculations'!$U130),"",'Rate Calculations'!$U130)</f>
        <v>0</v>
      </c>
      <c r="AO130" s="44">
        <f>IF(ISBLANK('Rate Calculations'!$U130),"",'Rate Calculations'!$U130)</f>
        <v>0</v>
      </c>
    </row>
    <row r="131" spans="1:41" ht="14.25">
      <c r="A131" s="346">
        <v>128</v>
      </c>
      <c r="B131" s="42" t="e">
        <f>IF(ISBLANK('Team Roster - Final'!A129),"",'Team Roster - Final'!A129)</f>
        <v>#REF!</v>
      </c>
      <c r="C131" s="42" t="e">
        <f>IF(ISBLANK('Team Roster - Final'!B129),"",'Team Roster - Final'!B129)</f>
        <v>#REF!</v>
      </c>
      <c r="D131" s="42" t="e">
        <f>IF(ISBLANK('Team Roster - Final'!C129),"",'Team Roster - Final'!C129)</f>
        <v>#REF!</v>
      </c>
      <c r="E131" s="42" t="e">
        <f>IF(ISBLANK('Team Roster - Final'!D129),"",'Team Roster - Final'!D129)</f>
        <v>#REF!</v>
      </c>
      <c r="F131" s="43" t="e">
        <f>IF(ISBLANK('Team Roster - Final'!BL129),"",'Team Roster - Final'!BL129)</f>
        <v>#REF!</v>
      </c>
      <c r="G131" s="43" t="e">
        <f>IF(ISBLANK('Team Roster - Final'!BM129),"",'Team Roster - Final'!BM129)</f>
        <v>#REF!</v>
      </c>
      <c r="H131" s="31" t="e">
        <f>IF(ISBLANK('Team Roster - Final'!E129),"",'Team Roster - Final'!E129)</f>
        <v>#REF!</v>
      </c>
      <c r="I131" s="31" t="e">
        <f>IF(ISBLANK('Team Roster - Final'!G129),"",'Team Roster - Final'!G129)</f>
        <v>#REF!</v>
      </c>
      <c r="J131" s="31" t="e">
        <f>IF(ISBLANK('Team Roster - Final'!I129),"",'Team Roster - Final'!I129)</f>
        <v>#REF!</v>
      </c>
      <c r="L131" t="str">
        <f>IF(ISBLANK('Rate Calculations'!$A131),"",'Rate Calculations'!$A131)</f>
        <v xml:space="preserve"> </v>
      </c>
      <c r="M131" t="str">
        <f>IF(ISBLANK('Rate Calculations'!$B131),"",'Rate Calculations'!$B131)</f>
        <v xml:space="preserve">  </v>
      </c>
      <c r="N131" s="44" t="str">
        <f>IF(ISBLANK('Rate Calculations'!$G131),"",'Rate Calculations'!$G131)</f>
        <v/>
      </c>
      <c r="O131" s="45">
        <f>IF(ISBLANK('Rate Calculations'!$H131),"",'Rate Calculations'!$H131)</f>
        <v>1.7500000000000002E-2</v>
      </c>
      <c r="P131" s="44">
        <f>IF(ISBLANK('Rate Calculations'!$I131),"",'Rate Calculations'!$I131)</f>
        <v>0</v>
      </c>
      <c r="Q131" s="45">
        <f>IF(ISBLANK('Rate Calculations'!$J131),"",'Rate Calculations'!$J131)</f>
        <v>3.5000000000000003E-2</v>
      </c>
      <c r="R131" s="44">
        <f>IF(ISBLANK('Rate Calculations'!$K131),"",'Rate Calculations'!$K131)</f>
        <v>0</v>
      </c>
      <c r="S131" s="45">
        <f>IF(ISBLANK('Rate Calculations'!$L131),"",'Rate Calculations'!$L131)</f>
        <v>0</v>
      </c>
      <c r="T131" s="45">
        <f>IF(ISBLANK('Rate Calculations'!$M131),"",'Rate Calculations'!$M131)</f>
        <v>0</v>
      </c>
      <c r="U131" s="24">
        <f>IF(ISBLANK('Rate Calculations'!$N131),"",'Rate Calculations'!$N131)</f>
        <v>0</v>
      </c>
      <c r="V131" s="24">
        <f>IF(ISBLANK('Rate Calculations'!$O131),"",'Rate Calculations'!$O131)</f>
        <v>0</v>
      </c>
      <c r="W131" s="46">
        <f>IF(ISBLANK('Rate Calculations'!$P131),"",'Rate Calculations'!$P131)</f>
        <v>0</v>
      </c>
      <c r="X131" s="24">
        <f>IF(ISBLANK('Rate Calculations'!$Q131),"",'Rate Calculations'!$Q131)</f>
        <v>0</v>
      </c>
      <c r="Y131" s="24">
        <f>IF(ISBLANK('Rate Calculations'!$R131),"",'Rate Calculations'!$R131)</f>
        <v>0</v>
      </c>
      <c r="Z131" s="47" t="e">
        <f>IF(ISBLANK('Rate Calculations'!$S131),"",'Rate Calculations'!$S131)</f>
        <v>#REF!</v>
      </c>
      <c r="AA131" s="47" t="e">
        <f>IF(ISBLANK('Rate Calculations'!$U131),"",'Rate Calculations'!$T131)</f>
        <v>#REF!</v>
      </c>
      <c r="AB131" t="str">
        <f>IF(ISBLANK('Rate Calculations'!$A131),"",'Rate Calculations'!$A131)</f>
        <v xml:space="preserve"> </v>
      </c>
      <c r="AC131" t="str">
        <f>IF(ISBLANK('Rate Calculations'!$B131),"",'Rate Calculations'!$B131)</f>
        <v xml:space="preserve">  </v>
      </c>
      <c r="AD131" s="44">
        <f>IF(ISBLANK('Rate Calculations'!$U131),"",'Rate Calculations'!$U131)</f>
        <v>0</v>
      </c>
      <c r="AE131" s="44">
        <f>IF(ISBLANK('Rate Calculations'!$U131),"",'Rate Calculations'!$U131)</f>
        <v>0</v>
      </c>
      <c r="AF131" s="44">
        <f>IF(ISBLANK('Rate Calculations'!$U131),"",'Rate Calculations'!$U131)</f>
        <v>0</v>
      </c>
      <c r="AG131" s="101">
        <f>IF(ISBLANK('Rate Calculations'!$U131),"",'Rate Calculations'!$U131)</f>
        <v>0</v>
      </c>
      <c r="AH131" s="101">
        <f>IF(ISBLANK('Rate Calculations'!$U131),"",'Rate Calculations'!$U131)</f>
        <v>0</v>
      </c>
      <c r="AI131" s="44">
        <f>IF(ISBLANK('Rate Calculations'!$U131),"",'Rate Calculations'!$U131)</f>
        <v>0</v>
      </c>
      <c r="AJ131" s="44">
        <f>IF(ISBLANK('Rate Calculations'!$U131),"",'Rate Calculations'!$U131)</f>
        <v>0</v>
      </c>
      <c r="AK131" s="101">
        <f>IF(ISBLANK('Rate Calculations'!$U131),"",'Rate Calculations'!$U131)</f>
        <v>0</v>
      </c>
      <c r="AL131" s="44">
        <f>IF(ISBLANK('Rate Calculations'!$U131),"",'Rate Calculations'!$U131)</f>
        <v>0</v>
      </c>
      <c r="AM131" s="44">
        <f>IF(ISBLANK('Rate Calculations'!$U131),"",'Rate Calculations'!$U131)</f>
        <v>0</v>
      </c>
      <c r="AN131" s="44">
        <f>IF(ISBLANK('Rate Calculations'!$U131),"",'Rate Calculations'!$U131)</f>
        <v>0</v>
      </c>
      <c r="AO131" s="44">
        <f>IF(ISBLANK('Rate Calculations'!$U131),"",'Rate Calculations'!$U131)</f>
        <v>0</v>
      </c>
    </row>
    <row r="132" spans="1:41" ht="14.25">
      <c r="A132" s="346">
        <v>129</v>
      </c>
      <c r="B132" s="42" t="e">
        <f>IF(ISBLANK('Team Roster - Final'!A130),"",'Team Roster - Final'!A130)</f>
        <v>#REF!</v>
      </c>
      <c r="C132" s="42" t="e">
        <f>IF(ISBLANK('Team Roster - Final'!B130),"",'Team Roster - Final'!B130)</f>
        <v>#REF!</v>
      </c>
      <c r="D132" s="42" t="e">
        <f>IF(ISBLANK('Team Roster - Final'!C130),"",'Team Roster - Final'!C130)</f>
        <v>#REF!</v>
      </c>
      <c r="E132" s="42" t="e">
        <f>IF(ISBLANK('Team Roster - Final'!D130),"",'Team Roster - Final'!D130)</f>
        <v>#REF!</v>
      </c>
      <c r="F132" s="43" t="e">
        <f>IF(ISBLANK('Team Roster - Final'!BL130),"",'Team Roster - Final'!BL130)</f>
        <v>#REF!</v>
      </c>
      <c r="G132" s="43" t="e">
        <f>IF(ISBLANK('Team Roster - Final'!BM130),"",'Team Roster - Final'!BM130)</f>
        <v>#REF!</v>
      </c>
      <c r="H132" s="31" t="e">
        <f>IF(ISBLANK('Team Roster - Final'!E130),"",'Team Roster - Final'!E130)</f>
        <v>#REF!</v>
      </c>
      <c r="I132" s="31" t="e">
        <f>IF(ISBLANK('Team Roster - Final'!G130),"",'Team Roster - Final'!G130)</f>
        <v>#REF!</v>
      </c>
      <c r="J132" s="31" t="e">
        <f>IF(ISBLANK('Team Roster - Final'!I130),"",'Team Roster - Final'!I130)</f>
        <v>#REF!</v>
      </c>
      <c r="L132" t="str">
        <f>IF(ISBLANK('Rate Calculations'!$A132),"",'Rate Calculations'!$A132)</f>
        <v xml:space="preserve"> </v>
      </c>
      <c r="M132" t="str">
        <f>IF(ISBLANK('Rate Calculations'!$B132),"",'Rate Calculations'!$B132)</f>
        <v xml:space="preserve">  </v>
      </c>
      <c r="N132" s="44" t="str">
        <f>IF(ISBLANK('Rate Calculations'!$G132),"",'Rate Calculations'!$G132)</f>
        <v/>
      </c>
      <c r="O132" s="45">
        <f>IF(ISBLANK('Rate Calculations'!$H132),"",'Rate Calculations'!$H132)</f>
        <v>1.7500000000000002E-2</v>
      </c>
      <c r="P132" s="44">
        <f>IF(ISBLANK('Rate Calculations'!$I132),"",'Rate Calculations'!$I132)</f>
        <v>0</v>
      </c>
      <c r="Q132" s="45">
        <f>IF(ISBLANK('Rate Calculations'!$J132),"",'Rate Calculations'!$J132)</f>
        <v>3.5000000000000003E-2</v>
      </c>
      <c r="R132" s="44">
        <f>IF(ISBLANK('Rate Calculations'!$K132),"",'Rate Calculations'!$K132)</f>
        <v>0</v>
      </c>
      <c r="S132" s="45">
        <f>IF(ISBLANK('Rate Calculations'!$L132),"",'Rate Calculations'!$L132)</f>
        <v>0</v>
      </c>
      <c r="T132" s="45">
        <f>IF(ISBLANK('Rate Calculations'!$M132),"",'Rate Calculations'!$M132)</f>
        <v>0</v>
      </c>
      <c r="U132" s="24">
        <f>IF(ISBLANK('Rate Calculations'!$N132),"",'Rate Calculations'!$N132)</f>
        <v>0</v>
      </c>
      <c r="V132" s="24">
        <f>IF(ISBLANK('Rate Calculations'!$O132),"",'Rate Calculations'!$O132)</f>
        <v>0</v>
      </c>
      <c r="W132" s="46">
        <f>IF(ISBLANK('Rate Calculations'!$P132),"",'Rate Calculations'!$P132)</f>
        <v>0</v>
      </c>
      <c r="X132" s="24">
        <f>IF(ISBLANK('Rate Calculations'!$Q132),"",'Rate Calculations'!$Q132)</f>
        <v>0</v>
      </c>
      <c r="Y132" s="24">
        <f>IF(ISBLANK('Rate Calculations'!$R132),"",'Rate Calculations'!$R132)</f>
        <v>0</v>
      </c>
      <c r="Z132" s="47" t="e">
        <f>IF(ISBLANK('Rate Calculations'!$S132),"",'Rate Calculations'!$S132)</f>
        <v>#REF!</v>
      </c>
      <c r="AA132" s="47" t="e">
        <f>IF(ISBLANK('Rate Calculations'!$U132),"",'Rate Calculations'!$T132)</f>
        <v>#REF!</v>
      </c>
      <c r="AB132" t="str">
        <f>IF(ISBLANK('Rate Calculations'!$A132),"",'Rate Calculations'!$A132)</f>
        <v xml:space="preserve"> </v>
      </c>
      <c r="AC132" t="str">
        <f>IF(ISBLANK('Rate Calculations'!$B132),"",'Rate Calculations'!$B132)</f>
        <v xml:space="preserve">  </v>
      </c>
      <c r="AD132" s="44">
        <f>IF(ISBLANK('Rate Calculations'!$U132),"",'Rate Calculations'!$U132)</f>
        <v>0</v>
      </c>
      <c r="AE132" s="44">
        <f>IF(ISBLANK('Rate Calculations'!$U132),"",'Rate Calculations'!$U132)</f>
        <v>0</v>
      </c>
      <c r="AF132" s="44">
        <f>IF(ISBLANK('Rate Calculations'!$U132),"",'Rate Calculations'!$U132)</f>
        <v>0</v>
      </c>
      <c r="AG132" s="101">
        <f>IF(ISBLANK('Rate Calculations'!$U132),"",'Rate Calculations'!$U132)</f>
        <v>0</v>
      </c>
      <c r="AH132" s="101">
        <f>IF(ISBLANK('Rate Calculations'!$U132),"",'Rate Calculations'!$U132)</f>
        <v>0</v>
      </c>
      <c r="AI132" s="44">
        <f>IF(ISBLANK('Rate Calculations'!$U132),"",'Rate Calculations'!$U132)</f>
        <v>0</v>
      </c>
      <c r="AJ132" s="44">
        <f>IF(ISBLANK('Rate Calculations'!$U132),"",'Rate Calculations'!$U132)</f>
        <v>0</v>
      </c>
      <c r="AK132" s="101">
        <f>IF(ISBLANK('Rate Calculations'!$U132),"",'Rate Calculations'!$U132)</f>
        <v>0</v>
      </c>
      <c r="AL132" s="44">
        <f>IF(ISBLANK('Rate Calculations'!$U132),"",'Rate Calculations'!$U132)</f>
        <v>0</v>
      </c>
      <c r="AM132" s="44">
        <f>IF(ISBLANK('Rate Calculations'!$U132),"",'Rate Calculations'!$U132)</f>
        <v>0</v>
      </c>
      <c r="AN132" s="44">
        <f>IF(ISBLANK('Rate Calculations'!$U132),"",'Rate Calculations'!$U132)</f>
        <v>0</v>
      </c>
      <c r="AO132" s="44">
        <f>IF(ISBLANK('Rate Calculations'!$U132),"",'Rate Calculations'!$U132)</f>
        <v>0</v>
      </c>
    </row>
    <row r="133" spans="1:41" ht="14.25">
      <c r="A133" s="346">
        <v>130</v>
      </c>
      <c r="B133" s="42" t="e">
        <f>IF(ISBLANK('Team Roster - Final'!A131),"",'Team Roster - Final'!A131)</f>
        <v>#REF!</v>
      </c>
      <c r="C133" s="42" t="e">
        <f>IF(ISBLANK('Team Roster - Final'!B131),"",'Team Roster - Final'!B131)</f>
        <v>#REF!</v>
      </c>
      <c r="D133" s="42" t="e">
        <f>IF(ISBLANK('Team Roster - Final'!C131),"",'Team Roster - Final'!C131)</f>
        <v>#REF!</v>
      </c>
      <c r="E133" s="42" t="e">
        <f>IF(ISBLANK('Team Roster - Final'!D131),"",'Team Roster - Final'!D131)</f>
        <v>#REF!</v>
      </c>
      <c r="F133" s="43" t="e">
        <f>IF(ISBLANK('Team Roster - Final'!BL131),"",'Team Roster - Final'!BL131)</f>
        <v>#REF!</v>
      </c>
      <c r="G133" s="43" t="e">
        <f>IF(ISBLANK('Team Roster - Final'!BM131),"",'Team Roster - Final'!BM131)</f>
        <v>#REF!</v>
      </c>
      <c r="H133" s="31" t="e">
        <f>IF(ISBLANK('Team Roster - Final'!E131),"",'Team Roster - Final'!E131)</f>
        <v>#REF!</v>
      </c>
      <c r="I133" s="31" t="e">
        <f>IF(ISBLANK('Team Roster - Final'!G131),"",'Team Roster - Final'!G131)</f>
        <v>#REF!</v>
      </c>
      <c r="J133" s="31" t="e">
        <f>IF(ISBLANK('Team Roster - Final'!I131),"",'Team Roster - Final'!I131)</f>
        <v>#REF!</v>
      </c>
      <c r="L133" t="str">
        <f>IF(ISBLANK('Rate Calculations'!$A133),"",'Rate Calculations'!$A133)</f>
        <v xml:space="preserve"> </v>
      </c>
      <c r="M133" t="str">
        <f>IF(ISBLANK('Rate Calculations'!$B133),"",'Rate Calculations'!$B133)</f>
        <v xml:space="preserve">  </v>
      </c>
      <c r="N133" s="44" t="str">
        <f>IF(ISBLANK('Rate Calculations'!$G133),"",'Rate Calculations'!$G133)</f>
        <v/>
      </c>
      <c r="O133" s="45">
        <f>IF(ISBLANK('Rate Calculations'!$H133),"",'Rate Calculations'!$H133)</f>
        <v>1.7500000000000002E-2</v>
      </c>
      <c r="P133" s="44">
        <f>IF(ISBLANK('Rate Calculations'!$I133),"",'Rate Calculations'!$I133)</f>
        <v>0</v>
      </c>
      <c r="Q133" s="45">
        <f>IF(ISBLANK('Rate Calculations'!$J133),"",'Rate Calculations'!$J133)</f>
        <v>3.5000000000000003E-2</v>
      </c>
      <c r="R133" s="44">
        <f>IF(ISBLANK('Rate Calculations'!$K133),"",'Rate Calculations'!$K133)</f>
        <v>0</v>
      </c>
      <c r="S133" s="45">
        <f>IF(ISBLANK('Rate Calculations'!$L133),"",'Rate Calculations'!$L133)</f>
        <v>0</v>
      </c>
      <c r="T133" s="45">
        <f>IF(ISBLANK('Rate Calculations'!$M133),"",'Rate Calculations'!$M133)</f>
        <v>0</v>
      </c>
      <c r="U133" s="24">
        <f>IF(ISBLANK('Rate Calculations'!$N133),"",'Rate Calculations'!$N133)</f>
        <v>0</v>
      </c>
      <c r="V133" s="24">
        <f>IF(ISBLANK('Rate Calculations'!$O133),"",'Rate Calculations'!$O133)</f>
        <v>0</v>
      </c>
      <c r="W133" s="46">
        <f>IF(ISBLANK('Rate Calculations'!$P133),"",'Rate Calculations'!$P133)</f>
        <v>0</v>
      </c>
      <c r="X133" s="24">
        <f>IF(ISBLANK('Rate Calculations'!$Q133),"",'Rate Calculations'!$Q133)</f>
        <v>0</v>
      </c>
      <c r="Y133" s="24">
        <f>IF(ISBLANK('Rate Calculations'!$R133),"",'Rate Calculations'!$R133)</f>
        <v>0</v>
      </c>
      <c r="Z133" s="47" t="e">
        <f>IF(ISBLANK('Rate Calculations'!$S133),"",'Rate Calculations'!$S133)</f>
        <v>#REF!</v>
      </c>
      <c r="AA133" s="47" t="e">
        <f>IF(ISBLANK('Rate Calculations'!$U133),"",'Rate Calculations'!$T133)</f>
        <v>#REF!</v>
      </c>
      <c r="AB133" t="str">
        <f>IF(ISBLANK('Rate Calculations'!$A133),"",'Rate Calculations'!$A133)</f>
        <v xml:space="preserve"> </v>
      </c>
      <c r="AC133" t="str">
        <f>IF(ISBLANK('Rate Calculations'!$B133),"",'Rate Calculations'!$B133)</f>
        <v xml:space="preserve">  </v>
      </c>
      <c r="AD133" s="44">
        <f>IF(ISBLANK('Rate Calculations'!$U133),"",'Rate Calculations'!$U133)</f>
        <v>0</v>
      </c>
      <c r="AE133" s="44">
        <f>IF(ISBLANK('Rate Calculations'!$U133),"",'Rate Calculations'!$U133)</f>
        <v>0</v>
      </c>
      <c r="AF133" s="44">
        <f>IF(ISBLANK('Rate Calculations'!$U133),"",'Rate Calculations'!$U133)</f>
        <v>0</v>
      </c>
      <c r="AG133" s="101">
        <f>IF(ISBLANK('Rate Calculations'!$U133),"",'Rate Calculations'!$U133)</f>
        <v>0</v>
      </c>
      <c r="AH133" s="101">
        <f>IF(ISBLANK('Rate Calculations'!$U133),"",'Rate Calculations'!$U133)</f>
        <v>0</v>
      </c>
      <c r="AI133" s="44">
        <f>IF(ISBLANK('Rate Calculations'!$U133),"",'Rate Calculations'!$U133)</f>
        <v>0</v>
      </c>
      <c r="AJ133" s="44">
        <f>IF(ISBLANK('Rate Calculations'!$U133),"",'Rate Calculations'!$U133)</f>
        <v>0</v>
      </c>
      <c r="AK133" s="101">
        <f>IF(ISBLANK('Rate Calculations'!$U133),"",'Rate Calculations'!$U133)</f>
        <v>0</v>
      </c>
      <c r="AL133" s="44">
        <f>IF(ISBLANK('Rate Calculations'!$U133),"",'Rate Calculations'!$U133)</f>
        <v>0</v>
      </c>
      <c r="AM133" s="44">
        <f>IF(ISBLANK('Rate Calculations'!$U133),"",'Rate Calculations'!$U133)</f>
        <v>0</v>
      </c>
      <c r="AN133" s="44">
        <f>IF(ISBLANK('Rate Calculations'!$U133),"",'Rate Calculations'!$U133)</f>
        <v>0</v>
      </c>
      <c r="AO133" s="44">
        <f>IF(ISBLANK('Rate Calculations'!$U133),"",'Rate Calculations'!$U133)</f>
        <v>0</v>
      </c>
    </row>
    <row r="134" spans="1:41" ht="14.25">
      <c r="A134" s="346">
        <v>131</v>
      </c>
      <c r="B134" s="42" t="e">
        <f>IF(ISBLANK('Team Roster - Final'!A132),"",'Team Roster - Final'!A132)</f>
        <v>#REF!</v>
      </c>
      <c r="C134" s="42" t="e">
        <f>IF(ISBLANK('Team Roster - Final'!B132),"",'Team Roster - Final'!B132)</f>
        <v>#REF!</v>
      </c>
      <c r="D134" s="42" t="e">
        <f>IF(ISBLANK('Team Roster - Final'!C132),"",'Team Roster - Final'!C132)</f>
        <v>#REF!</v>
      </c>
      <c r="E134" s="42" t="e">
        <f>IF(ISBLANK('Team Roster - Final'!D132),"",'Team Roster - Final'!D132)</f>
        <v>#REF!</v>
      </c>
      <c r="F134" s="43" t="e">
        <f>IF(ISBLANK('Team Roster - Final'!BL132),"",'Team Roster - Final'!BL132)</f>
        <v>#REF!</v>
      </c>
      <c r="G134" s="43" t="e">
        <f>IF(ISBLANK('Team Roster - Final'!BM132),"",'Team Roster - Final'!BM132)</f>
        <v>#REF!</v>
      </c>
      <c r="H134" s="31" t="e">
        <f>IF(ISBLANK('Team Roster - Final'!E132),"",'Team Roster - Final'!E132)</f>
        <v>#REF!</v>
      </c>
      <c r="I134" s="31" t="e">
        <f>IF(ISBLANK('Team Roster - Final'!G132),"",'Team Roster - Final'!G132)</f>
        <v>#REF!</v>
      </c>
      <c r="J134" s="31" t="e">
        <f>IF(ISBLANK('Team Roster - Final'!I132),"",'Team Roster - Final'!I132)</f>
        <v>#REF!</v>
      </c>
      <c r="L134" t="str">
        <f>IF(ISBLANK('Rate Calculations'!$A134),"",'Rate Calculations'!$A134)</f>
        <v xml:space="preserve"> </v>
      </c>
      <c r="M134" t="str">
        <f>IF(ISBLANK('Rate Calculations'!$B134),"",'Rate Calculations'!$B134)</f>
        <v xml:space="preserve">  </v>
      </c>
      <c r="N134" s="44" t="str">
        <f>IF(ISBLANK('Rate Calculations'!$G134),"",'Rate Calculations'!$G134)</f>
        <v/>
      </c>
      <c r="O134" s="45">
        <f>IF(ISBLANK('Rate Calculations'!$H134),"",'Rate Calculations'!$H134)</f>
        <v>1.7500000000000002E-2</v>
      </c>
      <c r="P134" s="44">
        <f>IF(ISBLANK('Rate Calculations'!$I134),"",'Rate Calculations'!$I134)</f>
        <v>0</v>
      </c>
      <c r="Q134" s="45">
        <f>IF(ISBLANK('Rate Calculations'!$J134),"",'Rate Calculations'!$J134)</f>
        <v>3.5000000000000003E-2</v>
      </c>
      <c r="R134" s="44">
        <f>IF(ISBLANK('Rate Calculations'!$K134),"",'Rate Calculations'!$K134)</f>
        <v>0</v>
      </c>
      <c r="S134" s="45">
        <f>IF(ISBLANK('Rate Calculations'!$L134),"",'Rate Calculations'!$L134)</f>
        <v>0</v>
      </c>
      <c r="T134" s="45">
        <f>IF(ISBLANK('Rate Calculations'!$M134),"",'Rate Calculations'!$M134)</f>
        <v>0</v>
      </c>
      <c r="U134" s="24">
        <f>IF(ISBLANK('Rate Calculations'!$N134),"",'Rate Calculations'!$N134)</f>
        <v>0</v>
      </c>
      <c r="V134" s="24">
        <f>IF(ISBLANK('Rate Calculations'!$O134),"",'Rate Calculations'!$O134)</f>
        <v>0</v>
      </c>
      <c r="W134" s="46">
        <f>IF(ISBLANK('Rate Calculations'!$P134),"",'Rate Calculations'!$P134)</f>
        <v>0</v>
      </c>
      <c r="X134" s="24">
        <f>IF(ISBLANK('Rate Calculations'!$Q134),"",'Rate Calculations'!$Q134)</f>
        <v>0</v>
      </c>
      <c r="Y134" s="24">
        <f>IF(ISBLANK('Rate Calculations'!$R134),"",'Rate Calculations'!$R134)</f>
        <v>0</v>
      </c>
      <c r="Z134" s="47" t="e">
        <f>IF(ISBLANK('Rate Calculations'!$S134),"",'Rate Calculations'!$S134)</f>
        <v>#REF!</v>
      </c>
      <c r="AA134" s="47" t="e">
        <f>IF(ISBLANK('Rate Calculations'!$U134),"",'Rate Calculations'!$T134)</f>
        <v>#REF!</v>
      </c>
      <c r="AB134" t="str">
        <f>IF(ISBLANK('Rate Calculations'!$A134),"",'Rate Calculations'!$A134)</f>
        <v xml:space="preserve"> </v>
      </c>
      <c r="AC134" t="str">
        <f>IF(ISBLANK('Rate Calculations'!$B134),"",'Rate Calculations'!$B134)</f>
        <v xml:space="preserve">  </v>
      </c>
      <c r="AD134" s="44">
        <f>IF(ISBLANK('Rate Calculations'!$U134),"",'Rate Calculations'!$U134)</f>
        <v>0</v>
      </c>
      <c r="AE134" s="44">
        <f>IF(ISBLANK('Rate Calculations'!$U134),"",'Rate Calculations'!$U134)</f>
        <v>0</v>
      </c>
      <c r="AF134" s="44">
        <f>IF(ISBLANK('Rate Calculations'!$U134),"",'Rate Calculations'!$U134)</f>
        <v>0</v>
      </c>
      <c r="AG134" s="101">
        <f>IF(ISBLANK('Rate Calculations'!$U134),"",'Rate Calculations'!$U134)</f>
        <v>0</v>
      </c>
      <c r="AH134" s="101">
        <f>IF(ISBLANK('Rate Calculations'!$U134),"",'Rate Calculations'!$U134)</f>
        <v>0</v>
      </c>
      <c r="AI134" s="44">
        <f>IF(ISBLANK('Rate Calculations'!$U134),"",'Rate Calculations'!$U134)</f>
        <v>0</v>
      </c>
      <c r="AJ134" s="44">
        <f>IF(ISBLANK('Rate Calculations'!$U134),"",'Rate Calculations'!$U134)</f>
        <v>0</v>
      </c>
      <c r="AK134" s="101">
        <f>IF(ISBLANK('Rate Calculations'!$U134),"",'Rate Calculations'!$U134)</f>
        <v>0</v>
      </c>
      <c r="AL134" s="44">
        <f>IF(ISBLANK('Rate Calculations'!$U134),"",'Rate Calculations'!$U134)</f>
        <v>0</v>
      </c>
      <c r="AM134" s="44">
        <f>IF(ISBLANK('Rate Calculations'!$U134),"",'Rate Calculations'!$U134)</f>
        <v>0</v>
      </c>
      <c r="AN134" s="44">
        <f>IF(ISBLANK('Rate Calculations'!$U134),"",'Rate Calculations'!$U134)</f>
        <v>0</v>
      </c>
      <c r="AO134" s="44">
        <f>IF(ISBLANK('Rate Calculations'!$U134),"",'Rate Calculations'!$U134)</f>
        <v>0</v>
      </c>
    </row>
    <row r="135" spans="1:41" ht="14.25">
      <c r="A135" s="346">
        <v>132</v>
      </c>
      <c r="B135" s="42" t="e">
        <f>IF(ISBLANK('Team Roster - Final'!A133),"",'Team Roster - Final'!A133)</f>
        <v>#REF!</v>
      </c>
      <c r="C135" s="42" t="e">
        <f>IF(ISBLANK('Team Roster - Final'!B133),"",'Team Roster - Final'!B133)</f>
        <v>#REF!</v>
      </c>
      <c r="D135" s="42" t="e">
        <f>IF(ISBLANK('Team Roster - Final'!C133),"",'Team Roster - Final'!C133)</f>
        <v>#REF!</v>
      </c>
      <c r="E135" s="42" t="e">
        <f>IF(ISBLANK('Team Roster - Final'!D133),"",'Team Roster - Final'!D133)</f>
        <v>#REF!</v>
      </c>
      <c r="F135" s="43" t="e">
        <f>IF(ISBLANK('Team Roster - Final'!BL133),"",'Team Roster - Final'!BL133)</f>
        <v>#REF!</v>
      </c>
      <c r="G135" s="43" t="e">
        <f>IF(ISBLANK('Team Roster - Final'!BM133),"",'Team Roster - Final'!BM133)</f>
        <v>#REF!</v>
      </c>
      <c r="H135" s="31" t="e">
        <f>IF(ISBLANK('Team Roster - Final'!E133),"",'Team Roster - Final'!E133)</f>
        <v>#REF!</v>
      </c>
      <c r="I135" s="31" t="e">
        <f>IF(ISBLANK('Team Roster - Final'!G133),"",'Team Roster - Final'!G133)</f>
        <v>#REF!</v>
      </c>
      <c r="J135" s="31" t="e">
        <f>IF(ISBLANK('Team Roster - Final'!I133),"",'Team Roster - Final'!I133)</f>
        <v>#REF!</v>
      </c>
      <c r="L135" t="str">
        <f>IF(ISBLANK('Rate Calculations'!$A135),"",'Rate Calculations'!$A135)</f>
        <v xml:space="preserve"> </v>
      </c>
      <c r="M135" t="str">
        <f>IF(ISBLANK('Rate Calculations'!$B135),"",'Rate Calculations'!$B135)</f>
        <v xml:space="preserve">  </v>
      </c>
      <c r="N135" s="44" t="str">
        <f>IF(ISBLANK('Rate Calculations'!$G135),"",'Rate Calculations'!$G135)</f>
        <v/>
      </c>
      <c r="O135" s="45">
        <f>IF(ISBLANK('Rate Calculations'!$H135),"",'Rate Calculations'!$H135)</f>
        <v>1.7500000000000002E-2</v>
      </c>
      <c r="P135" s="44">
        <f>IF(ISBLANK('Rate Calculations'!$I135),"",'Rate Calculations'!$I135)</f>
        <v>0</v>
      </c>
      <c r="Q135" s="45">
        <f>IF(ISBLANK('Rate Calculations'!$J135),"",'Rate Calculations'!$J135)</f>
        <v>3.5000000000000003E-2</v>
      </c>
      <c r="R135" s="44">
        <f>IF(ISBLANK('Rate Calculations'!$K135),"",'Rate Calculations'!$K135)</f>
        <v>0</v>
      </c>
      <c r="S135" s="45">
        <f>IF(ISBLANK('Rate Calculations'!$L135),"",'Rate Calculations'!$L135)</f>
        <v>0</v>
      </c>
      <c r="T135" s="45">
        <f>IF(ISBLANK('Rate Calculations'!$M135),"",'Rate Calculations'!$M135)</f>
        <v>0</v>
      </c>
      <c r="U135" s="24">
        <f>IF(ISBLANK('Rate Calculations'!$N135),"",'Rate Calculations'!$N135)</f>
        <v>0</v>
      </c>
      <c r="V135" s="24">
        <f>IF(ISBLANK('Rate Calculations'!$O135),"",'Rate Calculations'!$O135)</f>
        <v>0</v>
      </c>
      <c r="W135" s="46">
        <f>IF(ISBLANK('Rate Calculations'!$P135),"",'Rate Calculations'!$P135)</f>
        <v>0</v>
      </c>
      <c r="X135" s="24">
        <f>IF(ISBLANK('Rate Calculations'!$Q135),"",'Rate Calculations'!$Q135)</f>
        <v>0</v>
      </c>
      <c r="Y135" s="24">
        <f>IF(ISBLANK('Rate Calculations'!$R135),"",'Rate Calculations'!$R135)</f>
        <v>0</v>
      </c>
      <c r="Z135" s="47" t="e">
        <f>IF(ISBLANK('Rate Calculations'!$S135),"",'Rate Calculations'!$S135)</f>
        <v>#REF!</v>
      </c>
      <c r="AA135" s="47" t="e">
        <f>IF(ISBLANK('Rate Calculations'!$U135),"",'Rate Calculations'!$T135)</f>
        <v>#REF!</v>
      </c>
      <c r="AB135" t="str">
        <f>IF(ISBLANK('Rate Calculations'!$A135),"",'Rate Calculations'!$A135)</f>
        <v xml:space="preserve"> </v>
      </c>
      <c r="AC135" t="str">
        <f>IF(ISBLANK('Rate Calculations'!$B135),"",'Rate Calculations'!$B135)</f>
        <v xml:space="preserve">  </v>
      </c>
      <c r="AD135" s="44">
        <f>IF(ISBLANK('Rate Calculations'!$U135),"",'Rate Calculations'!$U135)</f>
        <v>0</v>
      </c>
      <c r="AE135" s="44">
        <f>IF(ISBLANK('Rate Calculations'!$U135),"",'Rate Calculations'!$U135)</f>
        <v>0</v>
      </c>
      <c r="AF135" s="44">
        <f>IF(ISBLANK('Rate Calculations'!$U135),"",'Rate Calculations'!$U135)</f>
        <v>0</v>
      </c>
      <c r="AG135" s="101">
        <f>IF(ISBLANK('Rate Calculations'!$U135),"",'Rate Calculations'!$U135)</f>
        <v>0</v>
      </c>
      <c r="AH135" s="101">
        <f>IF(ISBLANK('Rate Calculations'!$U135),"",'Rate Calculations'!$U135)</f>
        <v>0</v>
      </c>
      <c r="AI135" s="44">
        <f>IF(ISBLANK('Rate Calculations'!$U135),"",'Rate Calculations'!$U135)</f>
        <v>0</v>
      </c>
      <c r="AJ135" s="44">
        <f>IF(ISBLANK('Rate Calculations'!$U135),"",'Rate Calculations'!$U135)</f>
        <v>0</v>
      </c>
      <c r="AK135" s="101">
        <f>IF(ISBLANK('Rate Calculations'!$U135),"",'Rate Calculations'!$U135)</f>
        <v>0</v>
      </c>
      <c r="AL135" s="44">
        <f>IF(ISBLANK('Rate Calculations'!$U135),"",'Rate Calculations'!$U135)</f>
        <v>0</v>
      </c>
      <c r="AM135" s="44">
        <f>IF(ISBLANK('Rate Calculations'!$U135),"",'Rate Calculations'!$U135)</f>
        <v>0</v>
      </c>
      <c r="AN135" s="44">
        <f>IF(ISBLANK('Rate Calculations'!$U135),"",'Rate Calculations'!$U135)</f>
        <v>0</v>
      </c>
      <c r="AO135" s="44">
        <f>IF(ISBLANK('Rate Calculations'!$U135),"",'Rate Calculations'!$U135)</f>
        <v>0</v>
      </c>
    </row>
    <row r="136" spans="1:41" ht="14.25">
      <c r="A136" s="346">
        <v>133</v>
      </c>
      <c r="B136" s="42" t="e">
        <f>IF(ISBLANK('Team Roster - Final'!A134),"",'Team Roster - Final'!A134)</f>
        <v>#REF!</v>
      </c>
      <c r="C136" s="42" t="e">
        <f>IF(ISBLANK('Team Roster - Final'!B134),"",'Team Roster - Final'!B134)</f>
        <v>#REF!</v>
      </c>
      <c r="D136" s="42" t="e">
        <f>IF(ISBLANK('Team Roster - Final'!C134),"",'Team Roster - Final'!C134)</f>
        <v>#REF!</v>
      </c>
      <c r="E136" s="42" t="e">
        <f>IF(ISBLANK('Team Roster - Final'!D134),"",'Team Roster - Final'!D134)</f>
        <v>#REF!</v>
      </c>
      <c r="F136" s="43" t="e">
        <f>IF(ISBLANK('Team Roster - Final'!BL134),"",'Team Roster - Final'!BL134)</f>
        <v>#REF!</v>
      </c>
      <c r="G136" s="43" t="e">
        <f>IF(ISBLANK('Team Roster - Final'!BM134),"",'Team Roster - Final'!BM134)</f>
        <v>#REF!</v>
      </c>
      <c r="H136" s="31" t="e">
        <f>IF(ISBLANK('Team Roster - Final'!E134),"",'Team Roster - Final'!E134)</f>
        <v>#REF!</v>
      </c>
      <c r="I136" s="31" t="e">
        <f>IF(ISBLANK('Team Roster - Final'!G134),"",'Team Roster - Final'!G134)</f>
        <v>#REF!</v>
      </c>
      <c r="J136" s="31" t="e">
        <f>IF(ISBLANK('Team Roster - Final'!I134),"",'Team Roster - Final'!I134)</f>
        <v>#REF!</v>
      </c>
      <c r="L136" t="str">
        <f>IF(ISBLANK('Rate Calculations'!$A136),"",'Rate Calculations'!$A136)</f>
        <v xml:space="preserve"> </v>
      </c>
      <c r="M136" t="str">
        <f>IF(ISBLANK('Rate Calculations'!$B136),"",'Rate Calculations'!$B136)</f>
        <v xml:space="preserve">  </v>
      </c>
      <c r="N136" s="44" t="str">
        <f>IF(ISBLANK('Rate Calculations'!$G136),"",'Rate Calculations'!$G136)</f>
        <v/>
      </c>
      <c r="O136" s="45">
        <f>IF(ISBLANK('Rate Calculations'!$H136),"",'Rate Calculations'!$H136)</f>
        <v>1.7500000000000002E-2</v>
      </c>
      <c r="P136" s="44">
        <f>IF(ISBLANK('Rate Calculations'!$I136),"",'Rate Calculations'!$I136)</f>
        <v>0</v>
      </c>
      <c r="Q136" s="45">
        <f>IF(ISBLANK('Rate Calculations'!$J136),"",'Rate Calculations'!$J136)</f>
        <v>3.5000000000000003E-2</v>
      </c>
      <c r="R136" s="44">
        <f>IF(ISBLANK('Rate Calculations'!$K136),"",'Rate Calculations'!$K136)</f>
        <v>0</v>
      </c>
      <c r="S136" s="45">
        <f>IF(ISBLANK('Rate Calculations'!$L136),"",'Rate Calculations'!$L136)</f>
        <v>0</v>
      </c>
      <c r="T136" s="45">
        <f>IF(ISBLANK('Rate Calculations'!$M136),"",'Rate Calculations'!$M136)</f>
        <v>0</v>
      </c>
      <c r="U136" s="24">
        <f>IF(ISBLANK('Rate Calculations'!$N136),"",'Rate Calculations'!$N136)</f>
        <v>0</v>
      </c>
      <c r="V136" s="24">
        <f>IF(ISBLANK('Rate Calculations'!$O136),"",'Rate Calculations'!$O136)</f>
        <v>0</v>
      </c>
      <c r="W136" s="46">
        <f>IF(ISBLANK('Rate Calculations'!$P136),"",'Rate Calculations'!$P136)</f>
        <v>0</v>
      </c>
      <c r="X136" s="24">
        <f>IF(ISBLANK('Rate Calculations'!$Q136),"",'Rate Calculations'!$Q136)</f>
        <v>0</v>
      </c>
      <c r="Y136" s="24">
        <f>IF(ISBLANK('Rate Calculations'!$R136),"",'Rate Calculations'!$R136)</f>
        <v>0</v>
      </c>
      <c r="Z136" s="47" t="e">
        <f>IF(ISBLANK('Rate Calculations'!$S136),"",'Rate Calculations'!$S136)</f>
        <v>#REF!</v>
      </c>
      <c r="AA136" s="47" t="e">
        <f>IF(ISBLANK('Rate Calculations'!$U136),"",'Rate Calculations'!$T136)</f>
        <v>#REF!</v>
      </c>
      <c r="AB136" t="str">
        <f>IF(ISBLANK('Rate Calculations'!$A136),"",'Rate Calculations'!$A136)</f>
        <v xml:space="preserve"> </v>
      </c>
      <c r="AC136" t="str">
        <f>IF(ISBLANK('Rate Calculations'!$B136),"",'Rate Calculations'!$B136)</f>
        <v xml:space="preserve">  </v>
      </c>
      <c r="AD136" s="44">
        <f>IF(ISBLANK('Rate Calculations'!$U136),"",'Rate Calculations'!$U136)</f>
        <v>0</v>
      </c>
      <c r="AE136" s="44">
        <f>IF(ISBLANK('Rate Calculations'!$U136),"",'Rate Calculations'!$U136)</f>
        <v>0</v>
      </c>
      <c r="AF136" s="44">
        <f>IF(ISBLANK('Rate Calculations'!$U136),"",'Rate Calculations'!$U136)</f>
        <v>0</v>
      </c>
      <c r="AG136" s="101">
        <f>IF(ISBLANK('Rate Calculations'!$U136),"",'Rate Calculations'!$U136)</f>
        <v>0</v>
      </c>
      <c r="AH136" s="101">
        <f>IF(ISBLANK('Rate Calculations'!$U136),"",'Rate Calculations'!$U136)</f>
        <v>0</v>
      </c>
      <c r="AI136" s="44">
        <f>IF(ISBLANK('Rate Calculations'!$U136),"",'Rate Calculations'!$U136)</f>
        <v>0</v>
      </c>
      <c r="AJ136" s="44">
        <f>IF(ISBLANK('Rate Calculations'!$U136),"",'Rate Calculations'!$U136)</f>
        <v>0</v>
      </c>
      <c r="AK136" s="101">
        <f>IF(ISBLANK('Rate Calculations'!$U136),"",'Rate Calculations'!$U136)</f>
        <v>0</v>
      </c>
      <c r="AL136" s="44">
        <f>IF(ISBLANK('Rate Calculations'!$U136),"",'Rate Calculations'!$U136)</f>
        <v>0</v>
      </c>
      <c r="AM136" s="44">
        <f>IF(ISBLANK('Rate Calculations'!$U136),"",'Rate Calculations'!$U136)</f>
        <v>0</v>
      </c>
      <c r="AN136" s="44">
        <f>IF(ISBLANK('Rate Calculations'!$U136),"",'Rate Calculations'!$U136)</f>
        <v>0</v>
      </c>
      <c r="AO136" s="44">
        <f>IF(ISBLANK('Rate Calculations'!$U136),"",'Rate Calculations'!$U136)</f>
        <v>0</v>
      </c>
    </row>
    <row r="137" spans="1:41" ht="14.25">
      <c r="A137" s="346">
        <v>134</v>
      </c>
      <c r="B137" s="42" t="e">
        <f>IF(ISBLANK('Team Roster - Final'!A135),"",'Team Roster - Final'!A135)</f>
        <v>#REF!</v>
      </c>
      <c r="C137" s="42" t="e">
        <f>IF(ISBLANK('Team Roster - Final'!B135),"",'Team Roster - Final'!B135)</f>
        <v>#REF!</v>
      </c>
      <c r="D137" s="42" t="e">
        <f>IF(ISBLANK('Team Roster - Final'!C135),"",'Team Roster - Final'!C135)</f>
        <v>#REF!</v>
      </c>
      <c r="E137" s="42" t="e">
        <f>IF(ISBLANK('Team Roster - Final'!D135),"",'Team Roster - Final'!D135)</f>
        <v>#REF!</v>
      </c>
      <c r="F137" s="43" t="e">
        <f>IF(ISBLANK('Team Roster - Final'!BL135),"",'Team Roster - Final'!BL135)</f>
        <v>#REF!</v>
      </c>
      <c r="G137" s="43" t="e">
        <f>IF(ISBLANK('Team Roster - Final'!BM135),"",'Team Roster - Final'!BM135)</f>
        <v>#REF!</v>
      </c>
      <c r="H137" s="31" t="e">
        <f>IF(ISBLANK('Team Roster - Final'!E135),"",'Team Roster - Final'!E135)</f>
        <v>#REF!</v>
      </c>
      <c r="I137" s="31" t="e">
        <f>IF(ISBLANK('Team Roster - Final'!G135),"",'Team Roster - Final'!G135)</f>
        <v>#REF!</v>
      </c>
      <c r="J137" s="31" t="e">
        <f>IF(ISBLANK('Team Roster - Final'!I135),"",'Team Roster - Final'!I135)</f>
        <v>#REF!</v>
      </c>
      <c r="L137" t="str">
        <f>IF(ISBLANK('Rate Calculations'!$A137),"",'Rate Calculations'!$A137)</f>
        <v xml:space="preserve"> </v>
      </c>
      <c r="M137" t="str">
        <f>IF(ISBLANK('Rate Calculations'!$B137),"",'Rate Calculations'!$B137)</f>
        <v xml:space="preserve">  </v>
      </c>
      <c r="N137" s="44" t="str">
        <f>IF(ISBLANK('Rate Calculations'!$G137),"",'Rate Calculations'!$G137)</f>
        <v/>
      </c>
      <c r="O137" s="45">
        <f>IF(ISBLANK('Rate Calculations'!$H137),"",'Rate Calculations'!$H137)</f>
        <v>1.7500000000000002E-2</v>
      </c>
      <c r="P137" s="44">
        <f>IF(ISBLANK('Rate Calculations'!$I137),"",'Rate Calculations'!$I137)</f>
        <v>0</v>
      </c>
      <c r="Q137" s="45">
        <f>IF(ISBLANK('Rate Calculations'!$J137),"",'Rate Calculations'!$J137)</f>
        <v>3.5000000000000003E-2</v>
      </c>
      <c r="R137" s="44">
        <f>IF(ISBLANK('Rate Calculations'!$K137),"",'Rate Calculations'!$K137)</f>
        <v>0</v>
      </c>
      <c r="S137" s="45">
        <f>IF(ISBLANK('Rate Calculations'!$L137),"",'Rate Calculations'!$L137)</f>
        <v>0</v>
      </c>
      <c r="T137" s="45">
        <f>IF(ISBLANK('Rate Calculations'!$M137),"",'Rate Calculations'!$M137)</f>
        <v>0</v>
      </c>
      <c r="U137" s="24">
        <f>IF(ISBLANK('Rate Calculations'!$N137),"",'Rate Calculations'!$N137)</f>
        <v>0</v>
      </c>
      <c r="V137" s="24">
        <f>IF(ISBLANK('Rate Calculations'!$O137),"",'Rate Calculations'!$O137)</f>
        <v>0</v>
      </c>
      <c r="W137" s="46">
        <f>IF(ISBLANK('Rate Calculations'!$P137),"",'Rate Calculations'!$P137)</f>
        <v>0</v>
      </c>
      <c r="X137" s="24">
        <f>IF(ISBLANK('Rate Calculations'!$Q137),"",'Rate Calculations'!$Q137)</f>
        <v>0</v>
      </c>
      <c r="Y137" s="24">
        <f>IF(ISBLANK('Rate Calculations'!$R137),"",'Rate Calculations'!$R137)</f>
        <v>0</v>
      </c>
      <c r="Z137" s="47" t="e">
        <f>IF(ISBLANK('Rate Calculations'!$S137),"",'Rate Calculations'!$S137)</f>
        <v>#REF!</v>
      </c>
      <c r="AA137" s="47" t="e">
        <f>IF(ISBLANK('Rate Calculations'!$U137),"",'Rate Calculations'!$T137)</f>
        <v>#REF!</v>
      </c>
      <c r="AB137" t="str">
        <f>IF(ISBLANK('Rate Calculations'!$A137),"",'Rate Calculations'!$A137)</f>
        <v xml:space="preserve"> </v>
      </c>
      <c r="AC137" t="str">
        <f>IF(ISBLANK('Rate Calculations'!$B137),"",'Rate Calculations'!$B137)</f>
        <v xml:space="preserve">  </v>
      </c>
      <c r="AD137" s="44">
        <f>IF(ISBLANK('Rate Calculations'!$U137),"",'Rate Calculations'!$U137)</f>
        <v>0</v>
      </c>
      <c r="AE137" s="44">
        <f>IF(ISBLANK('Rate Calculations'!$U137),"",'Rate Calculations'!$U137)</f>
        <v>0</v>
      </c>
      <c r="AF137" s="44">
        <f>IF(ISBLANK('Rate Calculations'!$U137),"",'Rate Calculations'!$U137)</f>
        <v>0</v>
      </c>
      <c r="AG137" s="101">
        <f>IF(ISBLANK('Rate Calculations'!$U137),"",'Rate Calculations'!$U137)</f>
        <v>0</v>
      </c>
      <c r="AH137" s="101">
        <f>IF(ISBLANK('Rate Calculations'!$U137),"",'Rate Calculations'!$U137)</f>
        <v>0</v>
      </c>
      <c r="AI137" s="44">
        <f>IF(ISBLANK('Rate Calculations'!$U137),"",'Rate Calculations'!$U137)</f>
        <v>0</v>
      </c>
      <c r="AJ137" s="44">
        <f>IF(ISBLANK('Rate Calculations'!$U137),"",'Rate Calculations'!$U137)</f>
        <v>0</v>
      </c>
      <c r="AK137" s="101">
        <f>IF(ISBLANK('Rate Calculations'!$U137),"",'Rate Calculations'!$U137)</f>
        <v>0</v>
      </c>
      <c r="AL137" s="44">
        <f>IF(ISBLANK('Rate Calculations'!$U137),"",'Rate Calculations'!$U137)</f>
        <v>0</v>
      </c>
      <c r="AM137" s="44">
        <f>IF(ISBLANK('Rate Calculations'!$U137),"",'Rate Calculations'!$U137)</f>
        <v>0</v>
      </c>
      <c r="AN137" s="44">
        <f>IF(ISBLANK('Rate Calculations'!$U137),"",'Rate Calculations'!$U137)</f>
        <v>0</v>
      </c>
      <c r="AO137" s="44">
        <f>IF(ISBLANK('Rate Calculations'!$U137),"",'Rate Calculations'!$U137)</f>
        <v>0</v>
      </c>
    </row>
    <row r="138" spans="1:41" ht="14.25">
      <c r="A138" s="346">
        <v>135</v>
      </c>
      <c r="B138" s="42" t="e">
        <f>IF(ISBLANK('Team Roster - Final'!A136),"",'Team Roster - Final'!A136)</f>
        <v>#REF!</v>
      </c>
      <c r="C138" s="42" t="e">
        <f>IF(ISBLANK('Team Roster - Final'!B136),"",'Team Roster - Final'!B136)</f>
        <v>#REF!</v>
      </c>
      <c r="D138" s="42" t="e">
        <f>IF(ISBLANK('Team Roster - Final'!C136),"",'Team Roster - Final'!C136)</f>
        <v>#REF!</v>
      </c>
      <c r="E138" s="42" t="e">
        <f>IF(ISBLANK('Team Roster - Final'!D136),"",'Team Roster - Final'!D136)</f>
        <v>#REF!</v>
      </c>
      <c r="F138" s="43" t="e">
        <f>IF(ISBLANK('Team Roster - Final'!BL136),"",'Team Roster - Final'!BL136)</f>
        <v>#REF!</v>
      </c>
      <c r="G138" s="43" t="e">
        <f>IF(ISBLANK('Team Roster - Final'!BM136),"",'Team Roster - Final'!BM136)</f>
        <v>#REF!</v>
      </c>
      <c r="H138" s="31" t="e">
        <f>IF(ISBLANK('Team Roster - Final'!E136),"",'Team Roster - Final'!E136)</f>
        <v>#REF!</v>
      </c>
      <c r="I138" s="31" t="e">
        <f>IF(ISBLANK('Team Roster - Final'!G136),"",'Team Roster - Final'!G136)</f>
        <v>#REF!</v>
      </c>
      <c r="J138" s="31" t="e">
        <f>IF(ISBLANK('Team Roster - Final'!I136),"",'Team Roster - Final'!I136)</f>
        <v>#REF!</v>
      </c>
      <c r="L138" t="str">
        <f>IF(ISBLANK('Rate Calculations'!$A138),"",'Rate Calculations'!$A138)</f>
        <v xml:space="preserve"> </v>
      </c>
      <c r="M138" t="str">
        <f>IF(ISBLANK('Rate Calculations'!$B138),"",'Rate Calculations'!$B138)</f>
        <v xml:space="preserve">  </v>
      </c>
      <c r="N138" s="44" t="str">
        <f>IF(ISBLANK('Rate Calculations'!$G138),"",'Rate Calculations'!$G138)</f>
        <v/>
      </c>
      <c r="O138" s="45">
        <f>IF(ISBLANK('Rate Calculations'!$H138),"",'Rate Calculations'!$H138)</f>
        <v>1.7500000000000002E-2</v>
      </c>
      <c r="P138" s="44">
        <f>IF(ISBLANK('Rate Calculations'!$I138),"",'Rate Calculations'!$I138)</f>
        <v>0</v>
      </c>
      <c r="Q138" s="45">
        <f>IF(ISBLANK('Rate Calculations'!$J138),"",'Rate Calculations'!$J138)</f>
        <v>3.5000000000000003E-2</v>
      </c>
      <c r="R138" s="44">
        <f>IF(ISBLANK('Rate Calculations'!$K138),"",'Rate Calculations'!$K138)</f>
        <v>0</v>
      </c>
      <c r="S138" s="45">
        <f>IF(ISBLANK('Rate Calculations'!$L138),"",'Rate Calculations'!$L138)</f>
        <v>0</v>
      </c>
      <c r="T138" s="45">
        <f>IF(ISBLANK('Rate Calculations'!$M138),"",'Rate Calculations'!$M138)</f>
        <v>0</v>
      </c>
      <c r="U138" s="24">
        <f>IF(ISBLANK('Rate Calculations'!$N138),"",'Rate Calculations'!$N138)</f>
        <v>0</v>
      </c>
      <c r="V138" s="24">
        <f>IF(ISBLANK('Rate Calculations'!$O138),"",'Rate Calculations'!$O138)</f>
        <v>0</v>
      </c>
      <c r="W138" s="46">
        <f>IF(ISBLANK('Rate Calculations'!$P138),"",'Rate Calculations'!$P138)</f>
        <v>0</v>
      </c>
      <c r="X138" s="24">
        <f>IF(ISBLANK('Rate Calculations'!$Q138),"",'Rate Calculations'!$Q138)</f>
        <v>0</v>
      </c>
      <c r="Y138" s="24">
        <f>IF(ISBLANK('Rate Calculations'!$R138),"",'Rate Calculations'!$R138)</f>
        <v>0</v>
      </c>
      <c r="Z138" s="47" t="e">
        <f>IF(ISBLANK('Rate Calculations'!$S138),"",'Rate Calculations'!$S138)</f>
        <v>#REF!</v>
      </c>
      <c r="AA138" s="47" t="e">
        <f>IF(ISBLANK('Rate Calculations'!$U138),"",'Rate Calculations'!$T138)</f>
        <v>#REF!</v>
      </c>
      <c r="AB138" t="str">
        <f>IF(ISBLANK('Rate Calculations'!$A138),"",'Rate Calculations'!$A138)</f>
        <v xml:space="preserve"> </v>
      </c>
      <c r="AC138" t="str">
        <f>IF(ISBLANK('Rate Calculations'!$B138),"",'Rate Calculations'!$B138)</f>
        <v xml:space="preserve">  </v>
      </c>
      <c r="AD138" s="44">
        <f>IF(ISBLANK('Rate Calculations'!$U138),"",'Rate Calculations'!$U138)</f>
        <v>0</v>
      </c>
      <c r="AE138" s="44">
        <f>IF(ISBLANK('Rate Calculations'!$U138),"",'Rate Calculations'!$U138)</f>
        <v>0</v>
      </c>
      <c r="AF138" s="44">
        <f>IF(ISBLANK('Rate Calculations'!$U138),"",'Rate Calculations'!$U138)</f>
        <v>0</v>
      </c>
      <c r="AG138" s="101">
        <f>IF(ISBLANK('Rate Calculations'!$U138),"",'Rate Calculations'!$U138)</f>
        <v>0</v>
      </c>
      <c r="AH138" s="101">
        <f>IF(ISBLANK('Rate Calculations'!$U138),"",'Rate Calculations'!$U138)</f>
        <v>0</v>
      </c>
      <c r="AI138" s="44">
        <f>IF(ISBLANK('Rate Calculations'!$U138),"",'Rate Calculations'!$U138)</f>
        <v>0</v>
      </c>
      <c r="AJ138" s="44">
        <f>IF(ISBLANK('Rate Calculations'!$U138),"",'Rate Calculations'!$U138)</f>
        <v>0</v>
      </c>
      <c r="AK138" s="101">
        <f>IF(ISBLANK('Rate Calculations'!$U138),"",'Rate Calculations'!$U138)</f>
        <v>0</v>
      </c>
      <c r="AL138" s="44">
        <f>IF(ISBLANK('Rate Calculations'!$U138),"",'Rate Calculations'!$U138)</f>
        <v>0</v>
      </c>
      <c r="AM138" s="44">
        <f>IF(ISBLANK('Rate Calculations'!$U138),"",'Rate Calculations'!$U138)</f>
        <v>0</v>
      </c>
      <c r="AN138" s="44">
        <f>IF(ISBLANK('Rate Calculations'!$U138),"",'Rate Calculations'!$U138)</f>
        <v>0</v>
      </c>
      <c r="AO138" s="44">
        <f>IF(ISBLANK('Rate Calculations'!$U138),"",'Rate Calculations'!$U138)</f>
        <v>0</v>
      </c>
    </row>
    <row r="139" spans="1:41" ht="14.25">
      <c r="A139" s="346">
        <v>136</v>
      </c>
      <c r="B139" s="42" t="e">
        <f>IF(ISBLANK('Team Roster - Final'!A137),"",'Team Roster - Final'!A137)</f>
        <v>#REF!</v>
      </c>
      <c r="C139" s="42" t="e">
        <f>IF(ISBLANK('Team Roster - Final'!B137),"",'Team Roster - Final'!B137)</f>
        <v>#REF!</v>
      </c>
      <c r="D139" s="42" t="e">
        <f>IF(ISBLANK('Team Roster - Final'!C137),"",'Team Roster - Final'!C137)</f>
        <v>#REF!</v>
      </c>
      <c r="E139" s="42" t="e">
        <f>IF(ISBLANK('Team Roster - Final'!D137),"",'Team Roster - Final'!D137)</f>
        <v>#REF!</v>
      </c>
      <c r="F139" s="43" t="e">
        <f>IF(ISBLANK('Team Roster - Final'!BL137),"",'Team Roster - Final'!BL137)</f>
        <v>#REF!</v>
      </c>
      <c r="G139" s="43" t="e">
        <f>IF(ISBLANK('Team Roster - Final'!BM137),"",'Team Roster - Final'!BM137)</f>
        <v>#REF!</v>
      </c>
      <c r="H139" s="31" t="e">
        <f>IF(ISBLANK('Team Roster - Final'!E137),"",'Team Roster - Final'!E137)</f>
        <v>#REF!</v>
      </c>
      <c r="I139" s="31" t="e">
        <f>IF(ISBLANK('Team Roster - Final'!G137),"",'Team Roster - Final'!G137)</f>
        <v>#REF!</v>
      </c>
      <c r="J139" s="31" t="e">
        <f>IF(ISBLANK('Team Roster - Final'!I137),"",'Team Roster - Final'!I137)</f>
        <v>#REF!</v>
      </c>
      <c r="L139" t="str">
        <f>IF(ISBLANK('Rate Calculations'!$A139),"",'Rate Calculations'!$A139)</f>
        <v xml:space="preserve"> </v>
      </c>
      <c r="M139" t="str">
        <f>IF(ISBLANK('Rate Calculations'!$B139),"",'Rate Calculations'!$B139)</f>
        <v xml:space="preserve">  </v>
      </c>
      <c r="N139" s="44" t="str">
        <f>IF(ISBLANK('Rate Calculations'!$G139),"",'Rate Calculations'!$G139)</f>
        <v/>
      </c>
      <c r="O139" s="45">
        <f>IF(ISBLANK('Rate Calculations'!$H139),"",'Rate Calculations'!$H139)</f>
        <v>1.7500000000000002E-2</v>
      </c>
      <c r="P139" s="44">
        <f>IF(ISBLANK('Rate Calculations'!$I139),"",'Rate Calculations'!$I139)</f>
        <v>0</v>
      </c>
      <c r="Q139" s="45">
        <f>IF(ISBLANK('Rate Calculations'!$J139),"",'Rate Calculations'!$J139)</f>
        <v>3.5000000000000003E-2</v>
      </c>
      <c r="R139" s="44">
        <f>IF(ISBLANK('Rate Calculations'!$K139),"",'Rate Calculations'!$K139)</f>
        <v>0</v>
      </c>
      <c r="S139" s="45">
        <f>IF(ISBLANK('Rate Calculations'!$L139),"",'Rate Calculations'!$L139)</f>
        <v>0</v>
      </c>
      <c r="T139" s="45">
        <f>IF(ISBLANK('Rate Calculations'!$M139),"",'Rate Calculations'!$M139)</f>
        <v>0</v>
      </c>
      <c r="U139" s="24">
        <f>IF(ISBLANK('Rate Calculations'!$N139),"",'Rate Calculations'!$N139)</f>
        <v>0</v>
      </c>
      <c r="V139" s="24">
        <f>IF(ISBLANK('Rate Calculations'!$O139),"",'Rate Calculations'!$O139)</f>
        <v>0</v>
      </c>
      <c r="W139" s="46">
        <f>IF(ISBLANK('Rate Calculations'!$P139),"",'Rate Calculations'!$P139)</f>
        <v>0</v>
      </c>
      <c r="X139" s="24">
        <f>IF(ISBLANK('Rate Calculations'!$Q139),"",'Rate Calculations'!$Q139)</f>
        <v>0</v>
      </c>
      <c r="Y139" s="24">
        <f>IF(ISBLANK('Rate Calculations'!$R139),"",'Rate Calculations'!$R139)</f>
        <v>0</v>
      </c>
      <c r="Z139" s="47" t="e">
        <f>IF(ISBLANK('Rate Calculations'!$S139),"",'Rate Calculations'!$S139)</f>
        <v>#REF!</v>
      </c>
      <c r="AA139" s="47" t="e">
        <f>IF(ISBLANK('Rate Calculations'!$U139),"",'Rate Calculations'!$T139)</f>
        <v>#REF!</v>
      </c>
      <c r="AB139" t="str">
        <f>IF(ISBLANK('Rate Calculations'!$A139),"",'Rate Calculations'!$A139)</f>
        <v xml:space="preserve"> </v>
      </c>
      <c r="AC139" t="str">
        <f>IF(ISBLANK('Rate Calculations'!$B139),"",'Rate Calculations'!$B139)</f>
        <v xml:space="preserve">  </v>
      </c>
      <c r="AD139" s="44">
        <f>IF(ISBLANK('Rate Calculations'!$U139),"",'Rate Calculations'!$U139)</f>
        <v>0</v>
      </c>
      <c r="AE139" s="44">
        <f>IF(ISBLANK('Rate Calculations'!$U139),"",'Rate Calculations'!$U139)</f>
        <v>0</v>
      </c>
      <c r="AF139" s="44">
        <f>IF(ISBLANK('Rate Calculations'!$U139),"",'Rate Calculations'!$U139)</f>
        <v>0</v>
      </c>
      <c r="AG139" s="101">
        <f>IF(ISBLANK('Rate Calculations'!$U139),"",'Rate Calculations'!$U139)</f>
        <v>0</v>
      </c>
      <c r="AH139" s="101">
        <f>IF(ISBLANK('Rate Calculations'!$U139),"",'Rate Calculations'!$U139)</f>
        <v>0</v>
      </c>
      <c r="AI139" s="44">
        <f>IF(ISBLANK('Rate Calculations'!$U139),"",'Rate Calculations'!$U139)</f>
        <v>0</v>
      </c>
      <c r="AJ139" s="44">
        <f>IF(ISBLANK('Rate Calculations'!$U139),"",'Rate Calculations'!$U139)</f>
        <v>0</v>
      </c>
      <c r="AK139" s="101">
        <f>IF(ISBLANK('Rate Calculations'!$U139),"",'Rate Calculations'!$U139)</f>
        <v>0</v>
      </c>
      <c r="AL139" s="44">
        <f>IF(ISBLANK('Rate Calculations'!$U139),"",'Rate Calculations'!$U139)</f>
        <v>0</v>
      </c>
      <c r="AM139" s="44">
        <f>IF(ISBLANK('Rate Calculations'!$U139),"",'Rate Calculations'!$U139)</f>
        <v>0</v>
      </c>
      <c r="AN139" s="44">
        <f>IF(ISBLANK('Rate Calculations'!$U139),"",'Rate Calculations'!$U139)</f>
        <v>0</v>
      </c>
      <c r="AO139" s="44">
        <f>IF(ISBLANK('Rate Calculations'!$U139),"",'Rate Calculations'!$U139)</f>
        <v>0</v>
      </c>
    </row>
    <row r="140" spans="1:41" ht="14.25">
      <c r="A140" s="346">
        <v>137</v>
      </c>
      <c r="B140" s="42" t="e">
        <f>IF(ISBLANK('Team Roster - Final'!A138),"",'Team Roster - Final'!A138)</f>
        <v>#REF!</v>
      </c>
      <c r="C140" s="42" t="e">
        <f>IF(ISBLANK('Team Roster - Final'!B138),"",'Team Roster - Final'!B138)</f>
        <v>#REF!</v>
      </c>
      <c r="D140" s="42" t="e">
        <f>IF(ISBLANK('Team Roster - Final'!C138),"",'Team Roster - Final'!C138)</f>
        <v>#REF!</v>
      </c>
      <c r="E140" s="42" t="e">
        <f>IF(ISBLANK('Team Roster - Final'!D138),"",'Team Roster - Final'!D138)</f>
        <v>#REF!</v>
      </c>
      <c r="F140" s="43" t="e">
        <f>IF(ISBLANK('Team Roster - Final'!BL138),"",'Team Roster - Final'!BL138)</f>
        <v>#REF!</v>
      </c>
      <c r="G140" s="43" t="e">
        <f>IF(ISBLANK('Team Roster - Final'!BM138),"",'Team Roster - Final'!BM138)</f>
        <v>#REF!</v>
      </c>
      <c r="H140" s="31" t="e">
        <f>IF(ISBLANK('Team Roster - Final'!E138),"",'Team Roster - Final'!E138)</f>
        <v>#REF!</v>
      </c>
      <c r="I140" s="31" t="e">
        <f>IF(ISBLANK('Team Roster - Final'!G138),"",'Team Roster - Final'!G138)</f>
        <v>#REF!</v>
      </c>
      <c r="J140" s="31" t="e">
        <f>IF(ISBLANK('Team Roster - Final'!I138),"",'Team Roster - Final'!I138)</f>
        <v>#REF!</v>
      </c>
      <c r="L140" t="str">
        <f>IF(ISBLANK('Rate Calculations'!$A140),"",'Rate Calculations'!$A140)</f>
        <v xml:space="preserve"> </v>
      </c>
      <c r="M140" t="str">
        <f>IF(ISBLANK('Rate Calculations'!$B140),"",'Rate Calculations'!$B140)</f>
        <v xml:space="preserve">  </v>
      </c>
      <c r="N140" s="44" t="str">
        <f>IF(ISBLANK('Rate Calculations'!$G140),"",'Rate Calculations'!$G140)</f>
        <v/>
      </c>
      <c r="O140" s="45">
        <f>IF(ISBLANK('Rate Calculations'!$H140),"",'Rate Calculations'!$H140)</f>
        <v>1.7500000000000002E-2</v>
      </c>
      <c r="P140" s="44">
        <f>IF(ISBLANK('Rate Calculations'!$I140),"",'Rate Calculations'!$I140)</f>
        <v>0</v>
      </c>
      <c r="Q140" s="45">
        <f>IF(ISBLANK('Rate Calculations'!$J140),"",'Rate Calculations'!$J140)</f>
        <v>3.5000000000000003E-2</v>
      </c>
      <c r="R140" s="44">
        <f>IF(ISBLANK('Rate Calculations'!$K140),"",'Rate Calculations'!$K140)</f>
        <v>0</v>
      </c>
      <c r="S140" s="45">
        <f>IF(ISBLANK('Rate Calculations'!$L140),"",'Rate Calculations'!$L140)</f>
        <v>0</v>
      </c>
      <c r="T140" s="45">
        <f>IF(ISBLANK('Rate Calculations'!$M140),"",'Rate Calculations'!$M140)</f>
        <v>0</v>
      </c>
      <c r="U140" s="24">
        <f>IF(ISBLANK('Rate Calculations'!$N140),"",'Rate Calculations'!$N140)</f>
        <v>0</v>
      </c>
      <c r="V140" s="24">
        <f>IF(ISBLANK('Rate Calculations'!$O140),"",'Rate Calculations'!$O140)</f>
        <v>0</v>
      </c>
      <c r="W140" s="46">
        <f>IF(ISBLANK('Rate Calculations'!$P140),"",'Rate Calculations'!$P140)</f>
        <v>0</v>
      </c>
      <c r="X140" s="24">
        <f>IF(ISBLANK('Rate Calculations'!$Q140),"",'Rate Calculations'!$Q140)</f>
        <v>0</v>
      </c>
      <c r="Y140" s="24">
        <f>IF(ISBLANK('Rate Calculations'!$R140),"",'Rate Calculations'!$R140)</f>
        <v>0</v>
      </c>
      <c r="Z140" s="47" t="e">
        <f>IF(ISBLANK('Rate Calculations'!$S140),"",'Rate Calculations'!$S140)</f>
        <v>#REF!</v>
      </c>
      <c r="AA140" s="47" t="e">
        <f>IF(ISBLANK('Rate Calculations'!$U140),"",'Rate Calculations'!$T140)</f>
        <v>#REF!</v>
      </c>
      <c r="AB140" t="str">
        <f>IF(ISBLANK('Rate Calculations'!$A140),"",'Rate Calculations'!$A140)</f>
        <v xml:space="preserve"> </v>
      </c>
      <c r="AC140" t="str">
        <f>IF(ISBLANK('Rate Calculations'!$B140),"",'Rate Calculations'!$B140)</f>
        <v xml:space="preserve">  </v>
      </c>
      <c r="AD140" s="44">
        <f>IF(ISBLANK('Rate Calculations'!$U140),"",'Rate Calculations'!$U140)</f>
        <v>0</v>
      </c>
      <c r="AE140" s="44">
        <f>IF(ISBLANK('Rate Calculations'!$U140),"",'Rate Calculations'!$U140)</f>
        <v>0</v>
      </c>
      <c r="AF140" s="44">
        <f>IF(ISBLANK('Rate Calculations'!$U140),"",'Rate Calculations'!$U140)</f>
        <v>0</v>
      </c>
      <c r="AG140" s="101">
        <f>IF(ISBLANK('Rate Calculations'!$U140),"",'Rate Calculations'!$U140)</f>
        <v>0</v>
      </c>
      <c r="AH140" s="101">
        <f>IF(ISBLANK('Rate Calculations'!$U140),"",'Rate Calculations'!$U140)</f>
        <v>0</v>
      </c>
      <c r="AI140" s="44">
        <f>IF(ISBLANK('Rate Calculations'!$U140),"",'Rate Calculations'!$U140)</f>
        <v>0</v>
      </c>
      <c r="AJ140" s="44">
        <f>IF(ISBLANK('Rate Calculations'!$U140),"",'Rate Calculations'!$U140)</f>
        <v>0</v>
      </c>
      <c r="AK140" s="101">
        <f>IF(ISBLANK('Rate Calculations'!$U140),"",'Rate Calculations'!$U140)</f>
        <v>0</v>
      </c>
      <c r="AL140" s="44">
        <f>IF(ISBLANK('Rate Calculations'!$U140),"",'Rate Calculations'!$U140)</f>
        <v>0</v>
      </c>
      <c r="AM140" s="44">
        <f>IF(ISBLANK('Rate Calculations'!$U140),"",'Rate Calculations'!$U140)</f>
        <v>0</v>
      </c>
      <c r="AN140" s="44">
        <f>IF(ISBLANK('Rate Calculations'!$U140),"",'Rate Calculations'!$U140)</f>
        <v>0</v>
      </c>
      <c r="AO140" s="44">
        <f>IF(ISBLANK('Rate Calculations'!$U140),"",'Rate Calculations'!$U140)</f>
        <v>0</v>
      </c>
    </row>
    <row r="141" spans="1:41" ht="14.25">
      <c r="A141" s="346">
        <v>138</v>
      </c>
      <c r="B141" s="42" t="e">
        <f>IF(ISBLANK('Team Roster - Final'!A139),"",'Team Roster - Final'!A139)</f>
        <v>#REF!</v>
      </c>
      <c r="C141" s="42" t="e">
        <f>IF(ISBLANK('Team Roster - Final'!B139),"",'Team Roster - Final'!B139)</f>
        <v>#REF!</v>
      </c>
      <c r="D141" s="42" t="e">
        <f>IF(ISBLANK('Team Roster - Final'!C139),"",'Team Roster - Final'!C139)</f>
        <v>#REF!</v>
      </c>
      <c r="E141" s="42" t="e">
        <f>IF(ISBLANK('Team Roster - Final'!D139),"",'Team Roster - Final'!D139)</f>
        <v>#REF!</v>
      </c>
      <c r="F141" s="43" t="e">
        <f>IF(ISBLANK('Team Roster - Final'!BL139),"",'Team Roster - Final'!BL139)</f>
        <v>#REF!</v>
      </c>
      <c r="G141" s="43" t="e">
        <f>IF(ISBLANK('Team Roster - Final'!BM139),"",'Team Roster - Final'!BM139)</f>
        <v>#REF!</v>
      </c>
      <c r="H141" s="31" t="e">
        <f>IF(ISBLANK('Team Roster - Final'!E139),"",'Team Roster - Final'!E139)</f>
        <v>#REF!</v>
      </c>
      <c r="I141" s="31" t="e">
        <f>IF(ISBLANK('Team Roster - Final'!G139),"",'Team Roster - Final'!G139)</f>
        <v>#REF!</v>
      </c>
      <c r="J141" s="31" t="e">
        <f>IF(ISBLANK('Team Roster - Final'!I139),"",'Team Roster - Final'!I139)</f>
        <v>#REF!</v>
      </c>
      <c r="L141" t="str">
        <f>IF(ISBLANK('Rate Calculations'!$A141),"",'Rate Calculations'!$A141)</f>
        <v xml:space="preserve"> </v>
      </c>
      <c r="M141" t="str">
        <f>IF(ISBLANK('Rate Calculations'!$B141),"",'Rate Calculations'!$B141)</f>
        <v xml:space="preserve">  </v>
      </c>
      <c r="N141" s="44" t="str">
        <f>IF(ISBLANK('Rate Calculations'!$G141),"",'Rate Calculations'!$G141)</f>
        <v/>
      </c>
      <c r="O141" s="45">
        <f>IF(ISBLANK('Rate Calculations'!$H141),"",'Rate Calculations'!$H141)</f>
        <v>1.7500000000000002E-2</v>
      </c>
      <c r="P141" s="44">
        <f>IF(ISBLANK('Rate Calculations'!$I141),"",'Rate Calculations'!$I141)</f>
        <v>0</v>
      </c>
      <c r="Q141" s="45">
        <f>IF(ISBLANK('Rate Calculations'!$J141),"",'Rate Calculations'!$J141)</f>
        <v>3.5000000000000003E-2</v>
      </c>
      <c r="R141" s="44">
        <f>IF(ISBLANK('Rate Calculations'!$K141),"",'Rate Calculations'!$K141)</f>
        <v>0</v>
      </c>
      <c r="S141" s="45">
        <f>IF(ISBLANK('Rate Calculations'!$L141),"",'Rate Calculations'!$L141)</f>
        <v>0</v>
      </c>
      <c r="T141" s="45">
        <f>IF(ISBLANK('Rate Calculations'!$M141),"",'Rate Calculations'!$M141)</f>
        <v>0</v>
      </c>
      <c r="U141" s="24">
        <f>IF(ISBLANK('Rate Calculations'!$N141),"",'Rate Calculations'!$N141)</f>
        <v>0</v>
      </c>
      <c r="V141" s="24">
        <f>IF(ISBLANK('Rate Calculations'!$O141),"",'Rate Calculations'!$O141)</f>
        <v>0</v>
      </c>
      <c r="W141" s="46">
        <f>IF(ISBLANK('Rate Calculations'!$P141),"",'Rate Calculations'!$P141)</f>
        <v>0</v>
      </c>
      <c r="X141" s="24">
        <f>IF(ISBLANK('Rate Calculations'!$Q141),"",'Rate Calculations'!$Q141)</f>
        <v>0</v>
      </c>
      <c r="Y141" s="24">
        <f>IF(ISBLANK('Rate Calculations'!$R141),"",'Rate Calculations'!$R141)</f>
        <v>0</v>
      </c>
      <c r="Z141" s="47" t="e">
        <f>IF(ISBLANK('Rate Calculations'!$S141),"",'Rate Calculations'!$S141)</f>
        <v>#REF!</v>
      </c>
      <c r="AA141" s="47" t="e">
        <f>IF(ISBLANK('Rate Calculations'!$U141),"",'Rate Calculations'!$T141)</f>
        <v>#REF!</v>
      </c>
      <c r="AB141" t="str">
        <f>IF(ISBLANK('Rate Calculations'!$A141),"",'Rate Calculations'!$A141)</f>
        <v xml:space="preserve"> </v>
      </c>
      <c r="AC141" t="str">
        <f>IF(ISBLANK('Rate Calculations'!$B141),"",'Rate Calculations'!$B141)</f>
        <v xml:space="preserve">  </v>
      </c>
      <c r="AD141" s="44">
        <f>IF(ISBLANK('Rate Calculations'!$U141),"",'Rate Calculations'!$U141)</f>
        <v>0</v>
      </c>
      <c r="AE141" s="44">
        <f>IF(ISBLANK('Rate Calculations'!$U141),"",'Rate Calculations'!$U141)</f>
        <v>0</v>
      </c>
      <c r="AF141" s="44">
        <f>IF(ISBLANK('Rate Calculations'!$U141),"",'Rate Calculations'!$U141)</f>
        <v>0</v>
      </c>
      <c r="AG141" s="101">
        <f>IF(ISBLANK('Rate Calculations'!$U141),"",'Rate Calculations'!$U141)</f>
        <v>0</v>
      </c>
      <c r="AH141" s="101">
        <f>IF(ISBLANK('Rate Calculations'!$U141),"",'Rate Calculations'!$U141)</f>
        <v>0</v>
      </c>
      <c r="AI141" s="44">
        <f>IF(ISBLANK('Rate Calculations'!$U141),"",'Rate Calculations'!$U141)</f>
        <v>0</v>
      </c>
      <c r="AJ141" s="44">
        <f>IF(ISBLANK('Rate Calculations'!$U141),"",'Rate Calculations'!$U141)</f>
        <v>0</v>
      </c>
      <c r="AK141" s="101">
        <f>IF(ISBLANK('Rate Calculations'!$U141),"",'Rate Calculations'!$U141)</f>
        <v>0</v>
      </c>
      <c r="AL141" s="44">
        <f>IF(ISBLANK('Rate Calculations'!$U141),"",'Rate Calculations'!$U141)</f>
        <v>0</v>
      </c>
      <c r="AM141" s="44">
        <f>IF(ISBLANK('Rate Calculations'!$U141),"",'Rate Calculations'!$U141)</f>
        <v>0</v>
      </c>
      <c r="AN141" s="44">
        <f>IF(ISBLANK('Rate Calculations'!$U141),"",'Rate Calculations'!$U141)</f>
        <v>0</v>
      </c>
      <c r="AO141" s="44">
        <f>IF(ISBLANK('Rate Calculations'!$U141),"",'Rate Calculations'!$U141)</f>
        <v>0</v>
      </c>
    </row>
    <row r="142" spans="1:41" ht="14.25">
      <c r="A142" s="346">
        <v>139</v>
      </c>
      <c r="B142" s="42" t="e">
        <f>IF(ISBLANK('Team Roster - Final'!A140),"",'Team Roster - Final'!A140)</f>
        <v>#REF!</v>
      </c>
      <c r="C142" s="42" t="e">
        <f>IF(ISBLANK('Team Roster - Final'!B140),"",'Team Roster - Final'!B140)</f>
        <v>#REF!</v>
      </c>
      <c r="D142" s="42" t="e">
        <f>IF(ISBLANK('Team Roster - Final'!C140),"",'Team Roster - Final'!C140)</f>
        <v>#REF!</v>
      </c>
      <c r="E142" s="42" t="e">
        <f>IF(ISBLANK('Team Roster - Final'!D140),"",'Team Roster - Final'!D140)</f>
        <v>#REF!</v>
      </c>
      <c r="F142" s="43" t="e">
        <f>IF(ISBLANK('Team Roster - Final'!BL140),"",'Team Roster - Final'!BL140)</f>
        <v>#REF!</v>
      </c>
      <c r="G142" s="43" t="e">
        <f>IF(ISBLANK('Team Roster - Final'!BM140),"",'Team Roster - Final'!BM140)</f>
        <v>#REF!</v>
      </c>
      <c r="H142" s="31" t="e">
        <f>IF(ISBLANK('Team Roster - Final'!E140),"",'Team Roster - Final'!E140)</f>
        <v>#REF!</v>
      </c>
      <c r="I142" s="31" t="e">
        <f>IF(ISBLANK('Team Roster - Final'!G140),"",'Team Roster - Final'!G140)</f>
        <v>#REF!</v>
      </c>
      <c r="J142" s="31" t="e">
        <f>IF(ISBLANK('Team Roster - Final'!I140),"",'Team Roster - Final'!I140)</f>
        <v>#REF!</v>
      </c>
      <c r="L142" t="str">
        <f>IF(ISBLANK('Rate Calculations'!$A142),"",'Rate Calculations'!$A142)</f>
        <v xml:space="preserve"> </v>
      </c>
      <c r="M142" t="str">
        <f>IF(ISBLANK('Rate Calculations'!$B142),"",'Rate Calculations'!$B142)</f>
        <v xml:space="preserve">  </v>
      </c>
      <c r="N142" s="44" t="str">
        <f>IF(ISBLANK('Rate Calculations'!$G142),"",'Rate Calculations'!$G142)</f>
        <v/>
      </c>
      <c r="O142" s="45">
        <f>IF(ISBLANK('Rate Calculations'!$H142),"",'Rate Calculations'!$H142)</f>
        <v>1.7500000000000002E-2</v>
      </c>
      <c r="P142" s="44">
        <f>IF(ISBLANK('Rate Calculations'!$I142),"",'Rate Calculations'!$I142)</f>
        <v>0</v>
      </c>
      <c r="Q142" s="45">
        <f>IF(ISBLANK('Rate Calculations'!$J142),"",'Rate Calculations'!$J142)</f>
        <v>3.5000000000000003E-2</v>
      </c>
      <c r="R142" s="44">
        <f>IF(ISBLANK('Rate Calculations'!$K142),"",'Rate Calculations'!$K142)</f>
        <v>0</v>
      </c>
      <c r="S142" s="45">
        <f>IF(ISBLANK('Rate Calculations'!$L142),"",'Rate Calculations'!$L142)</f>
        <v>0</v>
      </c>
      <c r="T142" s="45">
        <f>IF(ISBLANK('Rate Calculations'!$M142),"",'Rate Calculations'!$M142)</f>
        <v>0</v>
      </c>
      <c r="U142" s="24">
        <f>IF(ISBLANK('Rate Calculations'!$N142),"",'Rate Calculations'!$N142)</f>
        <v>0</v>
      </c>
      <c r="V142" s="24">
        <f>IF(ISBLANK('Rate Calculations'!$O142),"",'Rate Calculations'!$O142)</f>
        <v>0</v>
      </c>
      <c r="W142" s="46">
        <f>IF(ISBLANK('Rate Calculations'!$P142),"",'Rate Calculations'!$P142)</f>
        <v>0</v>
      </c>
      <c r="X142" s="24">
        <f>IF(ISBLANK('Rate Calculations'!$Q142),"",'Rate Calculations'!$Q142)</f>
        <v>0</v>
      </c>
      <c r="Y142" s="24">
        <f>IF(ISBLANK('Rate Calculations'!$R142),"",'Rate Calculations'!$R142)</f>
        <v>0</v>
      </c>
      <c r="Z142" s="47" t="e">
        <f>IF(ISBLANK('Rate Calculations'!$S142),"",'Rate Calculations'!$S142)</f>
        <v>#REF!</v>
      </c>
      <c r="AA142" s="47" t="e">
        <f>IF(ISBLANK('Rate Calculations'!$U142),"",'Rate Calculations'!$T142)</f>
        <v>#REF!</v>
      </c>
      <c r="AB142" t="str">
        <f>IF(ISBLANK('Rate Calculations'!$A142),"",'Rate Calculations'!$A142)</f>
        <v xml:space="preserve"> </v>
      </c>
      <c r="AC142" t="str">
        <f>IF(ISBLANK('Rate Calculations'!$B142),"",'Rate Calculations'!$B142)</f>
        <v xml:space="preserve">  </v>
      </c>
      <c r="AD142" s="44">
        <f>IF(ISBLANK('Rate Calculations'!$U142),"",'Rate Calculations'!$U142)</f>
        <v>0</v>
      </c>
      <c r="AE142" s="44">
        <f>IF(ISBLANK('Rate Calculations'!$U142),"",'Rate Calculations'!$U142)</f>
        <v>0</v>
      </c>
      <c r="AF142" s="44">
        <f>IF(ISBLANK('Rate Calculations'!$U142),"",'Rate Calculations'!$U142)</f>
        <v>0</v>
      </c>
      <c r="AG142" s="101">
        <f>IF(ISBLANK('Rate Calculations'!$U142),"",'Rate Calculations'!$U142)</f>
        <v>0</v>
      </c>
      <c r="AH142" s="101">
        <f>IF(ISBLANK('Rate Calculations'!$U142),"",'Rate Calculations'!$U142)</f>
        <v>0</v>
      </c>
      <c r="AI142" s="44">
        <f>IF(ISBLANK('Rate Calculations'!$U142),"",'Rate Calculations'!$U142)</f>
        <v>0</v>
      </c>
      <c r="AJ142" s="44">
        <f>IF(ISBLANK('Rate Calculations'!$U142),"",'Rate Calculations'!$U142)</f>
        <v>0</v>
      </c>
      <c r="AK142" s="101">
        <f>IF(ISBLANK('Rate Calculations'!$U142),"",'Rate Calculations'!$U142)</f>
        <v>0</v>
      </c>
      <c r="AL142" s="44">
        <f>IF(ISBLANK('Rate Calculations'!$U142),"",'Rate Calculations'!$U142)</f>
        <v>0</v>
      </c>
      <c r="AM142" s="44">
        <f>IF(ISBLANK('Rate Calculations'!$U142),"",'Rate Calculations'!$U142)</f>
        <v>0</v>
      </c>
      <c r="AN142" s="44">
        <f>IF(ISBLANK('Rate Calculations'!$U142),"",'Rate Calculations'!$U142)</f>
        <v>0</v>
      </c>
      <c r="AO142" s="44">
        <f>IF(ISBLANK('Rate Calculations'!$U142),"",'Rate Calculations'!$U142)</f>
        <v>0</v>
      </c>
    </row>
    <row r="143" spans="1:41" ht="14.25">
      <c r="A143" s="346">
        <v>140</v>
      </c>
      <c r="B143" s="42" t="e">
        <f>IF(ISBLANK('Team Roster - Final'!A141),"",'Team Roster - Final'!A141)</f>
        <v>#REF!</v>
      </c>
      <c r="C143" s="42" t="e">
        <f>IF(ISBLANK('Team Roster - Final'!B141),"",'Team Roster - Final'!B141)</f>
        <v>#REF!</v>
      </c>
      <c r="D143" s="42" t="e">
        <f>IF(ISBLANK('Team Roster - Final'!C141),"",'Team Roster - Final'!C141)</f>
        <v>#REF!</v>
      </c>
      <c r="E143" s="42" t="e">
        <f>IF(ISBLANK('Team Roster - Final'!D141),"",'Team Roster - Final'!D141)</f>
        <v>#REF!</v>
      </c>
      <c r="F143" s="43" t="e">
        <f>IF(ISBLANK('Team Roster - Final'!BL141),"",'Team Roster - Final'!BL141)</f>
        <v>#REF!</v>
      </c>
      <c r="G143" s="43" t="e">
        <f>IF(ISBLANK('Team Roster - Final'!BM141),"",'Team Roster - Final'!BM141)</f>
        <v>#REF!</v>
      </c>
      <c r="H143" s="31" t="e">
        <f>IF(ISBLANK('Team Roster - Final'!E141),"",'Team Roster - Final'!E141)</f>
        <v>#REF!</v>
      </c>
      <c r="I143" s="31" t="e">
        <f>IF(ISBLANK('Team Roster - Final'!G141),"",'Team Roster - Final'!G141)</f>
        <v>#REF!</v>
      </c>
      <c r="J143" s="31" t="e">
        <f>IF(ISBLANK('Team Roster - Final'!I141),"",'Team Roster - Final'!I141)</f>
        <v>#REF!</v>
      </c>
      <c r="L143" t="str">
        <f>IF(ISBLANK('Rate Calculations'!$A143),"",'Rate Calculations'!$A143)</f>
        <v xml:space="preserve"> </v>
      </c>
      <c r="M143" t="str">
        <f>IF(ISBLANK('Rate Calculations'!$B143),"",'Rate Calculations'!$B143)</f>
        <v xml:space="preserve">  </v>
      </c>
      <c r="N143" s="44" t="str">
        <f>IF(ISBLANK('Rate Calculations'!$G143),"",'Rate Calculations'!$G143)</f>
        <v/>
      </c>
      <c r="O143" s="45">
        <f>IF(ISBLANK('Rate Calculations'!$H143),"",'Rate Calculations'!$H143)</f>
        <v>1.7500000000000002E-2</v>
      </c>
      <c r="P143" s="44">
        <f>IF(ISBLANK('Rate Calculations'!$I143),"",'Rate Calculations'!$I143)</f>
        <v>0</v>
      </c>
      <c r="Q143" s="45">
        <f>IF(ISBLANK('Rate Calculations'!$J143),"",'Rate Calculations'!$J143)</f>
        <v>3.5000000000000003E-2</v>
      </c>
      <c r="R143" s="44">
        <f>IF(ISBLANK('Rate Calculations'!$K143),"",'Rate Calculations'!$K143)</f>
        <v>0</v>
      </c>
      <c r="S143" s="45">
        <f>IF(ISBLANK('Rate Calculations'!$L143),"",'Rate Calculations'!$L143)</f>
        <v>0</v>
      </c>
      <c r="T143" s="45">
        <f>IF(ISBLANK('Rate Calculations'!$M143),"",'Rate Calculations'!$M143)</f>
        <v>0</v>
      </c>
      <c r="U143" s="24">
        <f>IF(ISBLANK('Rate Calculations'!$N143),"",'Rate Calculations'!$N143)</f>
        <v>0</v>
      </c>
      <c r="V143" s="24">
        <f>IF(ISBLANK('Rate Calculations'!$O143),"",'Rate Calculations'!$O143)</f>
        <v>0</v>
      </c>
      <c r="W143" s="46">
        <f>IF(ISBLANK('Rate Calculations'!$P143),"",'Rate Calculations'!$P143)</f>
        <v>0</v>
      </c>
      <c r="X143" s="24">
        <f>IF(ISBLANK('Rate Calculations'!$Q143),"",'Rate Calculations'!$Q143)</f>
        <v>0</v>
      </c>
      <c r="Y143" s="24">
        <f>IF(ISBLANK('Rate Calculations'!$R143),"",'Rate Calculations'!$R143)</f>
        <v>0</v>
      </c>
      <c r="Z143" s="47" t="e">
        <f>IF(ISBLANK('Rate Calculations'!$S143),"",'Rate Calculations'!$S143)</f>
        <v>#REF!</v>
      </c>
      <c r="AA143" s="47" t="e">
        <f>IF(ISBLANK('Rate Calculations'!$U143),"",'Rate Calculations'!$T143)</f>
        <v>#REF!</v>
      </c>
      <c r="AB143" t="str">
        <f>IF(ISBLANK('Rate Calculations'!$A143),"",'Rate Calculations'!$A143)</f>
        <v xml:space="preserve"> </v>
      </c>
      <c r="AC143" t="str">
        <f>IF(ISBLANK('Rate Calculations'!$B143),"",'Rate Calculations'!$B143)</f>
        <v xml:space="preserve">  </v>
      </c>
      <c r="AD143" s="44">
        <f>IF(ISBLANK('Rate Calculations'!$U143),"",'Rate Calculations'!$U143)</f>
        <v>0</v>
      </c>
      <c r="AE143" s="44">
        <f>IF(ISBLANK('Rate Calculations'!$U143),"",'Rate Calculations'!$U143)</f>
        <v>0</v>
      </c>
      <c r="AF143" s="44">
        <f>IF(ISBLANK('Rate Calculations'!$U143),"",'Rate Calculations'!$U143)</f>
        <v>0</v>
      </c>
      <c r="AG143" s="101">
        <f>IF(ISBLANK('Rate Calculations'!$U143),"",'Rate Calculations'!$U143)</f>
        <v>0</v>
      </c>
      <c r="AH143" s="101">
        <f>IF(ISBLANK('Rate Calculations'!$U143),"",'Rate Calculations'!$U143)</f>
        <v>0</v>
      </c>
      <c r="AI143" s="44">
        <f>IF(ISBLANK('Rate Calculations'!$U143),"",'Rate Calculations'!$U143)</f>
        <v>0</v>
      </c>
      <c r="AJ143" s="44">
        <f>IF(ISBLANK('Rate Calculations'!$U143),"",'Rate Calculations'!$U143)</f>
        <v>0</v>
      </c>
      <c r="AK143" s="101">
        <f>IF(ISBLANK('Rate Calculations'!$U143),"",'Rate Calculations'!$U143)</f>
        <v>0</v>
      </c>
      <c r="AL143" s="44">
        <f>IF(ISBLANK('Rate Calculations'!$U143),"",'Rate Calculations'!$U143)</f>
        <v>0</v>
      </c>
      <c r="AM143" s="44">
        <f>IF(ISBLANK('Rate Calculations'!$U143),"",'Rate Calculations'!$U143)</f>
        <v>0</v>
      </c>
      <c r="AN143" s="44">
        <f>IF(ISBLANK('Rate Calculations'!$U143),"",'Rate Calculations'!$U143)</f>
        <v>0</v>
      </c>
      <c r="AO143" s="44">
        <f>IF(ISBLANK('Rate Calculations'!$U143),"",'Rate Calculations'!$U143)</f>
        <v>0</v>
      </c>
    </row>
    <row r="144" spans="1:41" ht="14.25">
      <c r="A144" s="346">
        <v>141</v>
      </c>
      <c r="B144" s="42" t="e">
        <f>IF(ISBLANK('Team Roster - Final'!A142),"",'Team Roster - Final'!A142)</f>
        <v>#REF!</v>
      </c>
      <c r="C144" s="42" t="e">
        <f>IF(ISBLANK('Team Roster - Final'!B142),"",'Team Roster - Final'!B142)</f>
        <v>#REF!</v>
      </c>
      <c r="D144" s="42" t="e">
        <f>IF(ISBLANK('Team Roster - Final'!C142),"",'Team Roster - Final'!C142)</f>
        <v>#REF!</v>
      </c>
      <c r="E144" s="42" t="e">
        <f>IF(ISBLANK('Team Roster - Final'!D142),"",'Team Roster - Final'!D142)</f>
        <v>#REF!</v>
      </c>
      <c r="F144" s="43" t="e">
        <f>IF(ISBLANK('Team Roster - Final'!BL142),"",'Team Roster - Final'!BL142)</f>
        <v>#REF!</v>
      </c>
      <c r="G144" s="43" t="e">
        <f>IF(ISBLANK('Team Roster - Final'!BM142),"",'Team Roster - Final'!BM142)</f>
        <v>#REF!</v>
      </c>
      <c r="H144" s="31" t="e">
        <f>IF(ISBLANK('Team Roster - Final'!E142),"",'Team Roster - Final'!E142)</f>
        <v>#REF!</v>
      </c>
      <c r="I144" s="31" t="e">
        <f>IF(ISBLANK('Team Roster - Final'!G142),"",'Team Roster - Final'!G142)</f>
        <v>#REF!</v>
      </c>
      <c r="J144" s="31" t="e">
        <f>IF(ISBLANK('Team Roster - Final'!I142),"",'Team Roster - Final'!I142)</f>
        <v>#REF!</v>
      </c>
      <c r="L144" t="str">
        <f>IF(ISBLANK('Rate Calculations'!$A144),"",'Rate Calculations'!$A144)</f>
        <v xml:space="preserve"> </v>
      </c>
      <c r="M144" t="str">
        <f>IF(ISBLANK('Rate Calculations'!$B144),"",'Rate Calculations'!$B144)</f>
        <v xml:space="preserve">  </v>
      </c>
      <c r="N144" s="44" t="str">
        <f>IF(ISBLANK('Rate Calculations'!$G144),"",'Rate Calculations'!$G144)</f>
        <v/>
      </c>
      <c r="O144" s="45">
        <f>IF(ISBLANK('Rate Calculations'!$H144),"",'Rate Calculations'!$H144)</f>
        <v>1.7500000000000002E-2</v>
      </c>
      <c r="P144" s="44">
        <f>IF(ISBLANK('Rate Calculations'!$I144),"",'Rate Calculations'!$I144)</f>
        <v>0</v>
      </c>
      <c r="Q144" s="45">
        <f>IF(ISBLANK('Rate Calculations'!$J144),"",'Rate Calculations'!$J144)</f>
        <v>3.5000000000000003E-2</v>
      </c>
      <c r="R144" s="44">
        <f>IF(ISBLANK('Rate Calculations'!$K144),"",'Rate Calculations'!$K144)</f>
        <v>0</v>
      </c>
      <c r="S144" s="45">
        <f>IF(ISBLANK('Rate Calculations'!$L144),"",'Rate Calculations'!$L144)</f>
        <v>0</v>
      </c>
      <c r="T144" s="45">
        <f>IF(ISBLANK('Rate Calculations'!$M144),"",'Rate Calculations'!$M144)</f>
        <v>0</v>
      </c>
      <c r="U144" s="24">
        <f>IF(ISBLANK('Rate Calculations'!$N144),"",'Rate Calculations'!$N144)</f>
        <v>0</v>
      </c>
      <c r="V144" s="24">
        <f>IF(ISBLANK('Rate Calculations'!$O144),"",'Rate Calculations'!$O144)</f>
        <v>0</v>
      </c>
      <c r="W144" s="46">
        <f>IF(ISBLANK('Rate Calculations'!$P144),"",'Rate Calculations'!$P144)</f>
        <v>0</v>
      </c>
      <c r="X144" s="24">
        <f>IF(ISBLANK('Rate Calculations'!$Q144),"",'Rate Calculations'!$Q144)</f>
        <v>0</v>
      </c>
      <c r="Y144" s="24">
        <f>IF(ISBLANK('Rate Calculations'!$R144),"",'Rate Calculations'!$R144)</f>
        <v>0</v>
      </c>
      <c r="Z144" s="47" t="e">
        <f>IF(ISBLANK('Rate Calculations'!$S144),"",'Rate Calculations'!$S144)</f>
        <v>#REF!</v>
      </c>
      <c r="AA144" s="47" t="e">
        <f>IF(ISBLANK('Rate Calculations'!$U144),"",'Rate Calculations'!$T144)</f>
        <v>#REF!</v>
      </c>
      <c r="AB144" t="str">
        <f>IF(ISBLANK('Rate Calculations'!$A144),"",'Rate Calculations'!$A144)</f>
        <v xml:space="preserve"> </v>
      </c>
      <c r="AC144" t="str">
        <f>IF(ISBLANK('Rate Calculations'!$B144),"",'Rate Calculations'!$B144)</f>
        <v xml:space="preserve">  </v>
      </c>
      <c r="AD144" s="44">
        <f>IF(ISBLANK('Rate Calculations'!$U144),"",'Rate Calculations'!$U144)</f>
        <v>0</v>
      </c>
      <c r="AE144" s="44">
        <f>IF(ISBLANK('Rate Calculations'!$U144),"",'Rate Calculations'!$U144)</f>
        <v>0</v>
      </c>
      <c r="AF144" s="44">
        <f>IF(ISBLANK('Rate Calculations'!$U144),"",'Rate Calculations'!$U144)</f>
        <v>0</v>
      </c>
      <c r="AG144" s="101">
        <f>IF(ISBLANK('Rate Calculations'!$U144),"",'Rate Calculations'!$U144)</f>
        <v>0</v>
      </c>
      <c r="AH144" s="101">
        <f>IF(ISBLANK('Rate Calculations'!$U144),"",'Rate Calculations'!$U144)</f>
        <v>0</v>
      </c>
      <c r="AI144" s="44">
        <f>IF(ISBLANK('Rate Calculations'!$U144),"",'Rate Calculations'!$U144)</f>
        <v>0</v>
      </c>
      <c r="AJ144" s="44">
        <f>IF(ISBLANK('Rate Calculations'!$U144),"",'Rate Calculations'!$U144)</f>
        <v>0</v>
      </c>
      <c r="AK144" s="101">
        <f>IF(ISBLANK('Rate Calculations'!$U144),"",'Rate Calculations'!$U144)</f>
        <v>0</v>
      </c>
      <c r="AL144" s="44">
        <f>IF(ISBLANK('Rate Calculations'!$U144),"",'Rate Calculations'!$U144)</f>
        <v>0</v>
      </c>
      <c r="AM144" s="44">
        <f>IF(ISBLANK('Rate Calculations'!$U144),"",'Rate Calculations'!$U144)</f>
        <v>0</v>
      </c>
      <c r="AN144" s="44">
        <f>IF(ISBLANK('Rate Calculations'!$U144),"",'Rate Calculations'!$U144)</f>
        <v>0</v>
      </c>
      <c r="AO144" s="44">
        <f>IF(ISBLANK('Rate Calculations'!$U144),"",'Rate Calculations'!$U144)</f>
        <v>0</v>
      </c>
    </row>
    <row r="145" spans="1:41" ht="14.25">
      <c r="A145" s="346">
        <v>142</v>
      </c>
      <c r="B145" s="42" t="e">
        <f>IF(ISBLANK('Team Roster - Final'!A143),"",'Team Roster - Final'!A143)</f>
        <v>#REF!</v>
      </c>
      <c r="C145" s="42" t="e">
        <f>IF(ISBLANK('Team Roster - Final'!B143),"",'Team Roster - Final'!B143)</f>
        <v>#REF!</v>
      </c>
      <c r="D145" s="42" t="e">
        <f>IF(ISBLANK('Team Roster - Final'!C143),"",'Team Roster - Final'!C143)</f>
        <v>#REF!</v>
      </c>
      <c r="E145" s="42" t="e">
        <f>IF(ISBLANK('Team Roster - Final'!D143),"",'Team Roster - Final'!D143)</f>
        <v>#REF!</v>
      </c>
      <c r="F145" s="43" t="e">
        <f>IF(ISBLANK('Team Roster - Final'!BL143),"",'Team Roster - Final'!BL143)</f>
        <v>#REF!</v>
      </c>
      <c r="G145" s="43" t="e">
        <f>IF(ISBLANK('Team Roster - Final'!BM143),"",'Team Roster - Final'!BM143)</f>
        <v>#REF!</v>
      </c>
      <c r="H145" s="31" t="e">
        <f>IF(ISBLANK('Team Roster - Final'!E143),"",'Team Roster - Final'!E143)</f>
        <v>#REF!</v>
      </c>
      <c r="I145" s="31" t="e">
        <f>IF(ISBLANK('Team Roster - Final'!G143),"",'Team Roster - Final'!G143)</f>
        <v>#REF!</v>
      </c>
      <c r="J145" s="31" t="e">
        <f>IF(ISBLANK('Team Roster - Final'!I143),"",'Team Roster - Final'!I143)</f>
        <v>#REF!</v>
      </c>
      <c r="L145" t="str">
        <f>IF(ISBLANK('Rate Calculations'!$A145),"",'Rate Calculations'!$A145)</f>
        <v xml:space="preserve"> </v>
      </c>
      <c r="M145" t="str">
        <f>IF(ISBLANK('Rate Calculations'!$B145),"",'Rate Calculations'!$B145)</f>
        <v xml:space="preserve">  </v>
      </c>
      <c r="N145" s="44" t="str">
        <f>IF(ISBLANK('Rate Calculations'!$G145),"",'Rate Calculations'!$G145)</f>
        <v/>
      </c>
      <c r="O145" s="45">
        <f>IF(ISBLANK('Rate Calculations'!$H145),"",'Rate Calculations'!$H145)</f>
        <v>1.7500000000000002E-2</v>
      </c>
      <c r="P145" s="44">
        <f>IF(ISBLANK('Rate Calculations'!$I145),"",'Rate Calculations'!$I145)</f>
        <v>0</v>
      </c>
      <c r="Q145" s="45">
        <f>IF(ISBLANK('Rate Calculations'!$J145),"",'Rate Calculations'!$J145)</f>
        <v>3.5000000000000003E-2</v>
      </c>
      <c r="R145" s="44">
        <f>IF(ISBLANK('Rate Calculations'!$K145),"",'Rate Calculations'!$K145)</f>
        <v>0</v>
      </c>
      <c r="S145" s="45">
        <f>IF(ISBLANK('Rate Calculations'!$L145),"",'Rate Calculations'!$L145)</f>
        <v>0</v>
      </c>
      <c r="T145" s="45">
        <f>IF(ISBLANK('Rate Calculations'!$M145),"",'Rate Calculations'!$M145)</f>
        <v>0</v>
      </c>
      <c r="U145" s="24">
        <f>IF(ISBLANK('Rate Calculations'!$N145),"",'Rate Calculations'!$N145)</f>
        <v>0</v>
      </c>
      <c r="V145" s="24">
        <f>IF(ISBLANK('Rate Calculations'!$O145),"",'Rate Calculations'!$O145)</f>
        <v>0</v>
      </c>
      <c r="W145" s="46">
        <f>IF(ISBLANK('Rate Calculations'!$P145),"",'Rate Calculations'!$P145)</f>
        <v>0</v>
      </c>
      <c r="X145" s="24">
        <f>IF(ISBLANK('Rate Calculations'!$Q145),"",'Rate Calculations'!$Q145)</f>
        <v>0</v>
      </c>
      <c r="Y145" s="24">
        <f>IF(ISBLANK('Rate Calculations'!$R145),"",'Rate Calculations'!$R145)</f>
        <v>0</v>
      </c>
      <c r="Z145" s="47" t="e">
        <f>IF(ISBLANK('Rate Calculations'!$S145),"",'Rate Calculations'!$S145)</f>
        <v>#REF!</v>
      </c>
      <c r="AA145" s="47" t="e">
        <f>IF(ISBLANK('Rate Calculations'!$U145),"",'Rate Calculations'!$T145)</f>
        <v>#REF!</v>
      </c>
      <c r="AB145" t="str">
        <f>IF(ISBLANK('Rate Calculations'!$A145),"",'Rate Calculations'!$A145)</f>
        <v xml:space="preserve"> </v>
      </c>
      <c r="AC145" t="str">
        <f>IF(ISBLANK('Rate Calculations'!$B145),"",'Rate Calculations'!$B145)</f>
        <v xml:space="preserve">  </v>
      </c>
      <c r="AD145" s="44">
        <f>IF(ISBLANK('Rate Calculations'!$U145),"",'Rate Calculations'!$U145)</f>
        <v>0</v>
      </c>
      <c r="AE145" s="44">
        <f>IF(ISBLANK('Rate Calculations'!$U145),"",'Rate Calculations'!$U145)</f>
        <v>0</v>
      </c>
      <c r="AF145" s="44">
        <f>IF(ISBLANK('Rate Calculations'!$U145),"",'Rate Calculations'!$U145)</f>
        <v>0</v>
      </c>
      <c r="AG145" s="101">
        <f>IF(ISBLANK('Rate Calculations'!$U145),"",'Rate Calculations'!$U145)</f>
        <v>0</v>
      </c>
      <c r="AH145" s="101">
        <f>IF(ISBLANK('Rate Calculations'!$U145),"",'Rate Calculations'!$U145)</f>
        <v>0</v>
      </c>
      <c r="AI145" s="44">
        <f>IF(ISBLANK('Rate Calculations'!$U145),"",'Rate Calculations'!$U145)</f>
        <v>0</v>
      </c>
      <c r="AJ145" s="44">
        <f>IF(ISBLANK('Rate Calculations'!$U145),"",'Rate Calculations'!$U145)</f>
        <v>0</v>
      </c>
      <c r="AK145" s="101">
        <f>IF(ISBLANK('Rate Calculations'!$U145),"",'Rate Calculations'!$U145)</f>
        <v>0</v>
      </c>
      <c r="AL145" s="44">
        <f>IF(ISBLANK('Rate Calculations'!$U145),"",'Rate Calculations'!$U145)</f>
        <v>0</v>
      </c>
      <c r="AM145" s="44">
        <f>IF(ISBLANK('Rate Calculations'!$U145),"",'Rate Calculations'!$U145)</f>
        <v>0</v>
      </c>
      <c r="AN145" s="44">
        <f>IF(ISBLANK('Rate Calculations'!$U145),"",'Rate Calculations'!$U145)</f>
        <v>0</v>
      </c>
      <c r="AO145" s="44">
        <f>IF(ISBLANK('Rate Calculations'!$U145),"",'Rate Calculations'!$U145)</f>
        <v>0</v>
      </c>
    </row>
    <row r="146" spans="1:41" ht="14.25">
      <c r="A146" s="346">
        <v>143</v>
      </c>
      <c r="B146" s="42" t="e">
        <f>IF(ISBLANK('Team Roster - Final'!A144),"",'Team Roster - Final'!A144)</f>
        <v>#REF!</v>
      </c>
      <c r="C146" s="42" t="e">
        <f>IF(ISBLANK('Team Roster - Final'!B144),"",'Team Roster - Final'!B144)</f>
        <v>#REF!</v>
      </c>
      <c r="D146" s="42" t="e">
        <f>IF(ISBLANK('Team Roster - Final'!C144),"",'Team Roster - Final'!C144)</f>
        <v>#REF!</v>
      </c>
      <c r="E146" s="42" t="e">
        <f>IF(ISBLANK('Team Roster - Final'!D144),"",'Team Roster - Final'!D144)</f>
        <v>#REF!</v>
      </c>
      <c r="F146" s="43" t="e">
        <f>IF(ISBLANK('Team Roster - Final'!BL144),"",'Team Roster - Final'!BL144)</f>
        <v>#REF!</v>
      </c>
      <c r="G146" s="43" t="e">
        <f>IF(ISBLANK('Team Roster - Final'!BM144),"",'Team Roster - Final'!BM144)</f>
        <v>#REF!</v>
      </c>
      <c r="H146" s="31" t="e">
        <f>IF(ISBLANK('Team Roster - Final'!E144),"",'Team Roster - Final'!E144)</f>
        <v>#REF!</v>
      </c>
      <c r="I146" s="31" t="e">
        <f>IF(ISBLANK('Team Roster - Final'!G144),"",'Team Roster - Final'!G144)</f>
        <v>#REF!</v>
      </c>
      <c r="J146" s="31" t="e">
        <f>IF(ISBLANK('Team Roster - Final'!I144),"",'Team Roster - Final'!I144)</f>
        <v>#REF!</v>
      </c>
      <c r="L146" t="str">
        <f>IF(ISBLANK('Rate Calculations'!$A146),"",'Rate Calculations'!$A146)</f>
        <v xml:space="preserve"> </v>
      </c>
      <c r="M146" t="str">
        <f>IF(ISBLANK('Rate Calculations'!$B146),"",'Rate Calculations'!$B146)</f>
        <v xml:space="preserve">  </v>
      </c>
      <c r="N146" s="44" t="str">
        <f>IF(ISBLANK('Rate Calculations'!$G146),"",'Rate Calculations'!$G146)</f>
        <v/>
      </c>
      <c r="O146" s="45">
        <f>IF(ISBLANK('Rate Calculations'!$H146),"",'Rate Calculations'!$H146)</f>
        <v>1.7500000000000002E-2</v>
      </c>
      <c r="P146" s="44">
        <f>IF(ISBLANK('Rate Calculations'!$I146),"",'Rate Calculations'!$I146)</f>
        <v>0</v>
      </c>
      <c r="Q146" s="45">
        <f>IF(ISBLANK('Rate Calculations'!$J146),"",'Rate Calculations'!$J146)</f>
        <v>3.5000000000000003E-2</v>
      </c>
      <c r="R146" s="44">
        <f>IF(ISBLANK('Rate Calculations'!$K146),"",'Rate Calculations'!$K146)</f>
        <v>0</v>
      </c>
      <c r="S146" s="45">
        <f>IF(ISBLANK('Rate Calculations'!$L146),"",'Rate Calculations'!$L146)</f>
        <v>0</v>
      </c>
      <c r="T146" s="45">
        <f>IF(ISBLANK('Rate Calculations'!$M146),"",'Rate Calculations'!$M146)</f>
        <v>0</v>
      </c>
      <c r="U146" s="24">
        <f>IF(ISBLANK('Rate Calculations'!$N146),"",'Rate Calculations'!$N146)</f>
        <v>0</v>
      </c>
      <c r="V146" s="24">
        <f>IF(ISBLANK('Rate Calculations'!$O146),"",'Rate Calculations'!$O146)</f>
        <v>0</v>
      </c>
      <c r="W146" s="46">
        <f>IF(ISBLANK('Rate Calculations'!$P146),"",'Rate Calculations'!$P146)</f>
        <v>0</v>
      </c>
      <c r="X146" s="24">
        <f>IF(ISBLANK('Rate Calculations'!$Q146),"",'Rate Calculations'!$Q146)</f>
        <v>0</v>
      </c>
      <c r="Y146" s="24">
        <f>IF(ISBLANK('Rate Calculations'!$R146),"",'Rate Calculations'!$R146)</f>
        <v>0</v>
      </c>
      <c r="Z146" s="47" t="e">
        <f>IF(ISBLANK('Rate Calculations'!$S146),"",'Rate Calculations'!$S146)</f>
        <v>#REF!</v>
      </c>
      <c r="AA146" s="47" t="e">
        <f>IF(ISBLANK('Rate Calculations'!$U146),"",'Rate Calculations'!$T146)</f>
        <v>#REF!</v>
      </c>
      <c r="AB146" t="str">
        <f>IF(ISBLANK('Rate Calculations'!$A146),"",'Rate Calculations'!$A146)</f>
        <v xml:space="preserve"> </v>
      </c>
      <c r="AC146" t="str">
        <f>IF(ISBLANK('Rate Calculations'!$B146),"",'Rate Calculations'!$B146)</f>
        <v xml:space="preserve">  </v>
      </c>
      <c r="AD146" s="44">
        <f>IF(ISBLANK('Rate Calculations'!$U146),"",'Rate Calculations'!$U146)</f>
        <v>0</v>
      </c>
      <c r="AE146" s="44">
        <f>IF(ISBLANK('Rate Calculations'!$U146),"",'Rate Calculations'!$U146)</f>
        <v>0</v>
      </c>
      <c r="AF146" s="44">
        <f>IF(ISBLANK('Rate Calculations'!$U146),"",'Rate Calculations'!$U146)</f>
        <v>0</v>
      </c>
      <c r="AG146" s="101">
        <f>IF(ISBLANK('Rate Calculations'!$U146),"",'Rate Calculations'!$U146)</f>
        <v>0</v>
      </c>
      <c r="AH146" s="101">
        <f>IF(ISBLANK('Rate Calculations'!$U146),"",'Rate Calculations'!$U146)</f>
        <v>0</v>
      </c>
      <c r="AI146" s="44">
        <f>IF(ISBLANK('Rate Calculations'!$U146),"",'Rate Calculations'!$U146)</f>
        <v>0</v>
      </c>
      <c r="AJ146" s="44">
        <f>IF(ISBLANK('Rate Calculations'!$U146),"",'Rate Calculations'!$U146)</f>
        <v>0</v>
      </c>
      <c r="AK146" s="101">
        <f>IF(ISBLANK('Rate Calculations'!$U146),"",'Rate Calculations'!$U146)</f>
        <v>0</v>
      </c>
      <c r="AL146" s="44">
        <f>IF(ISBLANK('Rate Calculations'!$U146),"",'Rate Calculations'!$U146)</f>
        <v>0</v>
      </c>
      <c r="AM146" s="44">
        <f>IF(ISBLANK('Rate Calculations'!$U146),"",'Rate Calculations'!$U146)</f>
        <v>0</v>
      </c>
      <c r="AN146" s="44">
        <f>IF(ISBLANK('Rate Calculations'!$U146),"",'Rate Calculations'!$U146)</f>
        <v>0</v>
      </c>
      <c r="AO146" s="44">
        <f>IF(ISBLANK('Rate Calculations'!$U146),"",'Rate Calculations'!$U146)</f>
        <v>0</v>
      </c>
    </row>
    <row r="147" spans="1:41" ht="14.25">
      <c r="A147" s="346">
        <v>144</v>
      </c>
      <c r="B147" s="42" t="e">
        <f>IF(ISBLANK('Team Roster - Final'!A145),"",'Team Roster - Final'!A145)</f>
        <v>#REF!</v>
      </c>
      <c r="C147" s="42" t="e">
        <f>IF(ISBLANK('Team Roster - Final'!B145),"",'Team Roster - Final'!B145)</f>
        <v>#REF!</v>
      </c>
      <c r="D147" s="42" t="e">
        <f>IF(ISBLANK('Team Roster - Final'!C145),"",'Team Roster - Final'!C145)</f>
        <v>#REF!</v>
      </c>
      <c r="E147" s="42" t="e">
        <f>IF(ISBLANK('Team Roster - Final'!D145),"",'Team Roster - Final'!D145)</f>
        <v>#REF!</v>
      </c>
      <c r="F147" s="43" t="e">
        <f>IF(ISBLANK('Team Roster - Final'!BL145),"",'Team Roster - Final'!BL145)</f>
        <v>#REF!</v>
      </c>
      <c r="G147" s="43" t="e">
        <f>IF(ISBLANK('Team Roster - Final'!BM145),"",'Team Roster - Final'!BM145)</f>
        <v>#REF!</v>
      </c>
      <c r="H147" s="31" t="e">
        <f>IF(ISBLANK('Team Roster - Final'!E145),"",'Team Roster - Final'!E145)</f>
        <v>#REF!</v>
      </c>
      <c r="I147" s="31" t="e">
        <f>IF(ISBLANK('Team Roster - Final'!G145),"",'Team Roster - Final'!G145)</f>
        <v>#REF!</v>
      </c>
      <c r="J147" s="31" t="e">
        <f>IF(ISBLANK('Team Roster - Final'!I145),"",'Team Roster - Final'!I145)</f>
        <v>#REF!</v>
      </c>
      <c r="L147" t="str">
        <f>IF(ISBLANK('Rate Calculations'!$A147),"",'Rate Calculations'!$A147)</f>
        <v xml:space="preserve"> </v>
      </c>
      <c r="M147" t="str">
        <f>IF(ISBLANK('Rate Calculations'!$B147),"",'Rate Calculations'!$B147)</f>
        <v xml:space="preserve">  </v>
      </c>
      <c r="N147" s="44" t="str">
        <f>IF(ISBLANK('Rate Calculations'!$G147),"",'Rate Calculations'!$G147)</f>
        <v/>
      </c>
      <c r="O147" s="45">
        <f>IF(ISBLANK('Rate Calculations'!$H147),"",'Rate Calculations'!$H147)</f>
        <v>1.7500000000000002E-2</v>
      </c>
      <c r="P147" s="44">
        <f>IF(ISBLANK('Rate Calculations'!$I147),"",'Rate Calculations'!$I147)</f>
        <v>0</v>
      </c>
      <c r="Q147" s="45">
        <f>IF(ISBLANK('Rate Calculations'!$J147),"",'Rate Calculations'!$J147)</f>
        <v>3.5000000000000003E-2</v>
      </c>
      <c r="R147" s="44">
        <f>IF(ISBLANK('Rate Calculations'!$K147),"",'Rate Calculations'!$K147)</f>
        <v>0</v>
      </c>
      <c r="S147" s="45">
        <f>IF(ISBLANK('Rate Calculations'!$L147),"",'Rate Calculations'!$L147)</f>
        <v>0</v>
      </c>
      <c r="T147" s="45">
        <f>IF(ISBLANK('Rate Calculations'!$M147),"",'Rate Calculations'!$M147)</f>
        <v>0</v>
      </c>
      <c r="U147" s="24">
        <f>IF(ISBLANK('Rate Calculations'!$N147),"",'Rate Calculations'!$N147)</f>
        <v>0</v>
      </c>
      <c r="V147" s="24">
        <f>IF(ISBLANK('Rate Calculations'!$O147),"",'Rate Calculations'!$O147)</f>
        <v>0</v>
      </c>
      <c r="W147" s="46">
        <f>IF(ISBLANK('Rate Calculations'!$P147),"",'Rate Calculations'!$P147)</f>
        <v>0</v>
      </c>
      <c r="X147" s="24">
        <f>IF(ISBLANK('Rate Calculations'!$Q147),"",'Rate Calculations'!$Q147)</f>
        <v>0</v>
      </c>
      <c r="Y147" s="24">
        <f>IF(ISBLANK('Rate Calculations'!$R147),"",'Rate Calculations'!$R147)</f>
        <v>0</v>
      </c>
      <c r="Z147" s="47" t="e">
        <f>IF(ISBLANK('Rate Calculations'!$S147),"",'Rate Calculations'!$S147)</f>
        <v>#REF!</v>
      </c>
      <c r="AA147" s="47" t="e">
        <f>IF(ISBLANK('Rate Calculations'!$U147),"",'Rate Calculations'!$T147)</f>
        <v>#REF!</v>
      </c>
      <c r="AB147" t="str">
        <f>IF(ISBLANK('Rate Calculations'!$A147),"",'Rate Calculations'!$A147)</f>
        <v xml:space="preserve"> </v>
      </c>
      <c r="AC147" t="str">
        <f>IF(ISBLANK('Rate Calculations'!$B147),"",'Rate Calculations'!$B147)</f>
        <v xml:space="preserve">  </v>
      </c>
      <c r="AD147" s="44">
        <f>IF(ISBLANK('Rate Calculations'!$U147),"",'Rate Calculations'!$U147)</f>
        <v>0</v>
      </c>
      <c r="AE147" s="44">
        <f>IF(ISBLANK('Rate Calculations'!$U147),"",'Rate Calculations'!$U147)</f>
        <v>0</v>
      </c>
      <c r="AF147" s="44">
        <f>IF(ISBLANK('Rate Calculations'!$U147),"",'Rate Calculations'!$U147)</f>
        <v>0</v>
      </c>
      <c r="AG147" s="101">
        <f>IF(ISBLANK('Rate Calculations'!$U147),"",'Rate Calculations'!$U147)</f>
        <v>0</v>
      </c>
      <c r="AH147" s="101">
        <f>IF(ISBLANK('Rate Calculations'!$U147),"",'Rate Calculations'!$U147)</f>
        <v>0</v>
      </c>
      <c r="AI147" s="44">
        <f>IF(ISBLANK('Rate Calculations'!$U147),"",'Rate Calculations'!$U147)</f>
        <v>0</v>
      </c>
      <c r="AJ147" s="44">
        <f>IF(ISBLANK('Rate Calculations'!$U147),"",'Rate Calculations'!$U147)</f>
        <v>0</v>
      </c>
      <c r="AK147" s="101">
        <f>IF(ISBLANK('Rate Calculations'!$U147),"",'Rate Calculations'!$U147)</f>
        <v>0</v>
      </c>
      <c r="AL147" s="44">
        <f>IF(ISBLANK('Rate Calculations'!$U147),"",'Rate Calculations'!$U147)</f>
        <v>0</v>
      </c>
      <c r="AM147" s="44">
        <f>IF(ISBLANK('Rate Calculations'!$U147),"",'Rate Calculations'!$U147)</f>
        <v>0</v>
      </c>
      <c r="AN147" s="44">
        <f>IF(ISBLANK('Rate Calculations'!$U147),"",'Rate Calculations'!$U147)</f>
        <v>0</v>
      </c>
      <c r="AO147" s="44">
        <f>IF(ISBLANK('Rate Calculations'!$U147),"",'Rate Calculations'!$U147)</f>
        <v>0</v>
      </c>
    </row>
    <row r="148" spans="1:41" ht="14.25">
      <c r="A148" s="346">
        <v>145</v>
      </c>
      <c r="B148" s="42" t="e">
        <f>IF(ISBLANK('Team Roster - Final'!A146),"",'Team Roster - Final'!A146)</f>
        <v>#REF!</v>
      </c>
      <c r="C148" s="42" t="e">
        <f>IF(ISBLANK('Team Roster - Final'!B146),"",'Team Roster - Final'!B146)</f>
        <v>#REF!</v>
      </c>
      <c r="D148" s="42" t="e">
        <f>IF(ISBLANK('Team Roster - Final'!C146),"",'Team Roster - Final'!C146)</f>
        <v>#REF!</v>
      </c>
      <c r="E148" s="42" t="e">
        <f>IF(ISBLANK('Team Roster - Final'!D146),"",'Team Roster - Final'!D146)</f>
        <v>#REF!</v>
      </c>
      <c r="F148" s="43" t="e">
        <f>IF(ISBLANK('Team Roster - Final'!BL146),"",'Team Roster - Final'!BL146)</f>
        <v>#REF!</v>
      </c>
      <c r="G148" s="43" t="e">
        <f>IF(ISBLANK('Team Roster - Final'!BM146),"",'Team Roster - Final'!BM146)</f>
        <v>#REF!</v>
      </c>
      <c r="H148" s="31" t="e">
        <f>IF(ISBLANK('Team Roster - Final'!E146),"",'Team Roster - Final'!E146)</f>
        <v>#REF!</v>
      </c>
      <c r="I148" s="31" t="e">
        <f>IF(ISBLANK('Team Roster - Final'!G146),"",'Team Roster - Final'!G146)</f>
        <v>#REF!</v>
      </c>
      <c r="J148" s="31" t="e">
        <f>IF(ISBLANK('Team Roster - Final'!I146),"",'Team Roster - Final'!I146)</f>
        <v>#REF!</v>
      </c>
      <c r="L148" t="str">
        <f>IF(ISBLANK('Rate Calculations'!$A148),"",'Rate Calculations'!$A148)</f>
        <v xml:space="preserve"> </v>
      </c>
      <c r="M148" t="str">
        <f>IF(ISBLANK('Rate Calculations'!$B148),"",'Rate Calculations'!$B148)</f>
        <v xml:space="preserve">  </v>
      </c>
      <c r="N148" s="44" t="str">
        <f>IF(ISBLANK('Rate Calculations'!$G148),"",'Rate Calculations'!$G148)</f>
        <v/>
      </c>
      <c r="O148" s="45">
        <f>IF(ISBLANK('Rate Calculations'!$H148),"",'Rate Calculations'!$H148)</f>
        <v>1.7500000000000002E-2</v>
      </c>
      <c r="P148" s="44">
        <f>IF(ISBLANK('Rate Calculations'!$I148),"",'Rate Calculations'!$I148)</f>
        <v>0</v>
      </c>
      <c r="Q148" s="45">
        <f>IF(ISBLANK('Rate Calculations'!$J148),"",'Rate Calculations'!$J148)</f>
        <v>3.5000000000000003E-2</v>
      </c>
      <c r="R148" s="44">
        <f>IF(ISBLANK('Rate Calculations'!$K148),"",'Rate Calculations'!$K148)</f>
        <v>0</v>
      </c>
      <c r="S148" s="45">
        <f>IF(ISBLANK('Rate Calculations'!$L148),"",'Rate Calculations'!$L148)</f>
        <v>0</v>
      </c>
      <c r="T148" s="45">
        <f>IF(ISBLANK('Rate Calculations'!$M148),"",'Rate Calculations'!$M148)</f>
        <v>0</v>
      </c>
      <c r="U148" s="24">
        <f>IF(ISBLANK('Rate Calculations'!$N148),"",'Rate Calculations'!$N148)</f>
        <v>0</v>
      </c>
      <c r="V148" s="24">
        <f>IF(ISBLANK('Rate Calculations'!$O148),"",'Rate Calculations'!$O148)</f>
        <v>0</v>
      </c>
      <c r="W148" s="46">
        <f>IF(ISBLANK('Rate Calculations'!$P148),"",'Rate Calculations'!$P148)</f>
        <v>0</v>
      </c>
      <c r="X148" s="24">
        <f>IF(ISBLANK('Rate Calculations'!$Q148),"",'Rate Calculations'!$Q148)</f>
        <v>0</v>
      </c>
      <c r="Y148" s="24">
        <f>IF(ISBLANK('Rate Calculations'!$R148),"",'Rate Calculations'!$R148)</f>
        <v>0</v>
      </c>
      <c r="Z148" s="47" t="e">
        <f>IF(ISBLANK('Rate Calculations'!$S148),"",'Rate Calculations'!$S148)</f>
        <v>#REF!</v>
      </c>
      <c r="AA148" s="47" t="e">
        <f>IF(ISBLANK('Rate Calculations'!$U148),"",'Rate Calculations'!$T148)</f>
        <v>#REF!</v>
      </c>
      <c r="AB148" t="str">
        <f>IF(ISBLANK('Rate Calculations'!$A148),"",'Rate Calculations'!$A148)</f>
        <v xml:space="preserve"> </v>
      </c>
      <c r="AC148" t="str">
        <f>IF(ISBLANK('Rate Calculations'!$B148),"",'Rate Calculations'!$B148)</f>
        <v xml:space="preserve">  </v>
      </c>
      <c r="AD148" s="44">
        <f>IF(ISBLANK('Rate Calculations'!$U148),"",'Rate Calculations'!$U148)</f>
        <v>0</v>
      </c>
      <c r="AE148" s="44">
        <f>IF(ISBLANK('Rate Calculations'!$U148),"",'Rate Calculations'!$U148)</f>
        <v>0</v>
      </c>
      <c r="AF148" s="44">
        <f>IF(ISBLANK('Rate Calculations'!$U148),"",'Rate Calculations'!$U148)</f>
        <v>0</v>
      </c>
      <c r="AG148" s="101">
        <f>IF(ISBLANK('Rate Calculations'!$U148),"",'Rate Calculations'!$U148)</f>
        <v>0</v>
      </c>
      <c r="AH148" s="101">
        <f>IF(ISBLANK('Rate Calculations'!$U148),"",'Rate Calculations'!$U148)</f>
        <v>0</v>
      </c>
      <c r="AI148" s="44">
        <f>IF(ISBLANK('Rate Calculations'!$U148),"",'Rate Calculations'!$U148)</f>
        <v>0</v>
      </c>
      <c r="AJ148" s="44">
        <f>IF(ISBLANK('Rate Calculations'!$U148),"",'Rate Calculations'!$U148)</f>
        <v>0</v>
      </c>
      <c r="AK148" s="101">
        <f>IF(ISBLANK('Rate Calculations'!$U148),"",'Rate Calculations'!$U148)</f>
        <v>0</v>
      </c>
      <c r="AL148" s="44">
        <f>IF(ISBLANK('Rate Calculations'!$U148),"",'Rate Calculations'!$U148)</f>
        <v>0</v>
      </c>
      <c r="AM148" s="44">
        <f>IF(ISBLANK('Rate Calculations'!$U148),"",'Rate Calculations'!$U148)</f>
        <v>0</v>
      </c>
      <c r="AN148" s="44">
        <f>IF(ISBLANK('Rate Calculations'!$U148),"",'Rate Calculations'!$U148)</f>
        <v>0</v>
      </c>
      <c r="AO148" s="44">
        <f>IF(ISBLANK('Rate Calculations'!$U148),"",'Rate Calculations'!$U148)</f>
        <v>0</v>
      </c>
    </row>
    <row r="149" spans="1:41" ht="14.25">
      <c r="A149" s="346">
        <v>146</v>
      </c>
      <c r="B149" s="42" t="e">
        <f>IF(ISBLANK('Team Roster - Final'!A147),"",'Team Roster - Final'!A147)</f>
        <v>#REF!</v>
      </c>
      <c r="C149" s="42" t="e">
        <f>IF(ISBLANK('Team Roster - Final'!B147),"",'Team Roster - Final'!B147)</f>
        <v>#REF!</v>
      </c>
      <c r="D149" s="42" t="e">
        <f>IF(ISBLANK('Team Roster - Final'!C147),"",'Team Roster - Final'!C147)</f>
        <v>#REF!</v>
      </c>
      <c r="E149" s="42" t="e">
        <f>IF(ISBLANK('Team Roster - Final'!D147),"",'Team Roster - Final'!D147)</f>
        <v>#REF!</v>
      </c>
      <c r="F149" s="43" t="e">
        <f>IF(ISBLANK('Team Roster - Final'!BL147),"",'Team Roster - Final'!BL147)</f>
        <v>#REF!</v>
      </c>
      <c r="G149" s="43" t="e">
        <f>IF(ISBLANK('Team Roster - Final'!BM147),"",'Team Roster - Final'!BM147)</f>
        <v>#REF!</v>
      </c>
      <c r="H149" s="31" t="e">
        <f>IF(ISBLANK('Team Roster - Final'!E147),"",'Team Roster - Final'!E147)</f>
        <v>#REF!</v>
      </c>
      <c r="I149" s="31" t="e">
        <f>IF(ISBLANK('Team Roster - Final'!G147),"",'Team Roster - Final'!G147)</f>
        <v>#REF!</v>
      </c>
      <c r="J149" s="31" t="e">
        <f>IF(ISBLANK('Team Roster - Final'!I147),"",'Team Roster - Final'!I147)</f>
        <v>#REF!</v>
      </c>
      <c r="L149" t="str">
        <f>IF(ISBLANK('Rate Calculations'!$A149),"",'Rate Calculations'!$A149)</f>
        <v xml:space="preserve"> </v>
      </c>
      <c r="M149" t="str">
        <f>IF(ISBLANK('Rate Calculations'!$B149),"",'Rate Calculations'!$B149)</f>
        <v xml:space="preserve">  </v>
      </c>
      <c r="N149" s="44" t="str">
        <f>IF(ISBLANK('Rate Calculations'!$G149),"",'Rate Calculations'!$G149)</f>
        <v/>
      </c>
      <c r="O149" s="45">
        <f>IF(ISBLANK('Rate Calculations'!$H149),"",'Rate Calculations'!$H149)</f>
        <v>1.7500000000000002E-2</v>
      </c>
      <c r="P149" s="44">
        <f>IF(ISBLANK('Rate Calculations'!$I149),"",'Rate Calculations'!$I149)</f>
        <v>0</v>
      </c>
      <c r="Q149" s="45">
        <f>IF(ISBLANK('Rate Calculations'!$J149),"",'Rate Calculations'!$J149)</f>
        <v>3.5000000000000003E-2</v>
      </c>
      <c r="R149" s="44">
        <f>IF(ISBLANK('Rate Calculations'!$K149),"",'Rate Calculations'!$K149)</f>
        <v>0</v>
      </c>
      <c r="S149" s="45">
        <f>IF(ISBLANK('Rate Calculations'!$L149),"",'Rate Calculations'!$L149)</f>
        <v>0</v>
      </c>
      <c r="T149" s="45">
        <f>IF(ISBLANK('Rate Calculations'!$M149),"",'Rate Calculations'!$M149)</f>
        <v>0</v>
      </c>
      <c r="U149" s="24">
        <f>IF(ISBLANK('Rate Calculations'!$N149),"",'Rate Calculations'!$N149)</f>
        <v>0</v>
      </c>
      <c r="V149" s="24">
        <f>IF(ISBLANK('Rate Calculations'!$O149),"",'Rate Calculations'!$O149)</f>
        <v>0</v>
      </c>
      <c r="W149" s="46">
        <f>IF(ISBLANK('Rate Calculations'!$P149),"",'Rate Calculations'!$P149)</f>
        <v>0</v>
      </c>
      <c r="X149" s="24">
        <f>IF(ISBLANK('Rate Calculations'!$Q149),"",'Rate Calculations'!$Q149)</f>
        <v>0</v>
      </c>
      <c r="Y149" s="24">
        <f>IF(ISBLANK('Rate Calculations'!$R149),"",'Rate Calculations'!$R149)</f>
        <v>0</v>
      </c>
      <c r="Z149" s="47" t="e">
        <f>IF(ISBLANK('Rate Calculations'!$S149),"",'Rate Calculations'!$S149)</f>
        <v>#REF!</v>
      </c>
      <c r="AA149" s="47" t="e">
        <f>IF(ISBLANK('Rate Calculations'!$U149),"",'Rate Calculations'!$T149)</f>
        <v>#REF!</v>
      </c>
      <c r="AB149" t="str">
        <f>IF(ISBLANK('Rate Calculations'!$A149),"",'Rate Calculations'!$A149)</f>
        <v xml:space="preserve"> </v>
      </c>
      <c r="AC149" t="str">
        <f>IF(ISBLANK('Rate Calculations'!$B149),"",'Rate Calculations'!$B149)</f>
        <v xml:space="preserve">  </v>
      </c>
      <c r="AD149" s="44">
        <f>IF(ISBLANK('Rate Calculations'!$U149),"",'Rate Calculations'!$U149)</f>
        <v>0</v>
      </c>
      <c r="AE149" s="44">
        <f>IF(ISBLANK('Rate Calculations'!$U149),"",'Rate Calculations'!$U149)</f>
        <v>0</v>
      </c>
      <c r="AF149" s="44">
        <f>IF(ISBLANK('Rate Calculations'!$U149),"",'Rate Calculations'!$U149)</f>
        <v>0</v>
      </c>
      <c r="AG149" s="101">
        <f>IF(ISBLANK('Rate Calculations'!$U149),"",'Rate Calculations'!$U149)</f>
        <v>0</v>
      </c>
      <c r="AH149" s="101">
        <f>IF(ISBLANK('Rate Calculations'!$U149),"",'Rate Calculations'!$U149)</f>
        <v>0</v>
      </c>
      <c r="AI149" s="44">
        <f>IF(ISBLANK('Rate Calculations'!$U149),"",'Rate Calculations'!$U149)</f>
        <v>0</v>
      </c>
      <c r="AJ149" s="44">
        <f>IF(ISBLANK('Rate Calculations'!$U149),"",'Rate Calculations'!$U149)</f>
        <v>0</v>
      </c>
      <c r="AK149" s="101">
        <f>IF(ISBLANK('Rate Calculations'!$U149),"",'Rate Calculations'!$U149)</f>
        <v>0</v>
      </c>
      <c r="AL149" s="44">
        <f>IF(ISBLANK('Rate Calculations'!$U149),"",'Rate Calculations'!$U149)</f>
        <v>0</v>
      </c>
      <c r="AM149" s="44">
        <f>IF(ISBLANK('Rate Calculations'!$U149),"",'Rate Calculations'!$U149)</f>
        <v>0</v>
      </c>
      <c r="AN149" s="44">
        <f>IF(ISBLANK('Rate Calculations'!$U149),"",'Rate Calculations'!$U149)</f>
        <v>0</v>
      </c>
      <c r="AO149" s="44">
        <f>IF(ISBLANK('Rate Calculations'!$U149),"",'Rate Calculations'!$U149)</f>
        <v>0</v>
      </c>
    </row>
    <row r="150" spans="1:41" ht="14.25">
      <c r="A150" s="346">
        <v>147</v>
      </c>
      <c r="B150" s="42" t="e">
        <f>IF(ISBLANK('Team Roster - Final'!A148),"",'Team Roster - Final'!A148)</f>
        <v>#REF!</v>
      </c>
      <c r="C150" s="42" t="e">
        <f>IF(ISBLANK('Team Roster - Final'!B148),"",'Team Roster - Final'!B148)</f>
        <v>#REF!</v>
      </c>
      <c r="D150" s="42" t="e">
        <f>IF(ISBLANK('Team Roster - Final'!C148),"",'Team Roster - Final'!C148)</f>
        <v>#REF!</v>
      </c>
      <c r="E150" s="42" t="e">
        <f>IF(ISBLANK('Team Roster - Final'!D148),"",'Team Roster - Final'!D148)</f>
        <v>#REF!</v>
      </c>
      <c r="F150" s="43" t="e">
        <f>IF(ISBLANK('Team Roster - Final'!BL148),"",'Team Roster - Final'!BL148)</f>
        <v>#REF!</v>
      </c>
      <c r="G150" s="43" t="e">
        <f>IF(ISBLANK('Team Roster - Final'!BM148),"",'Team Roster - Final'!BM148)</f>
        <v>#REF!</v>
      </c>
      <c r="H150" s="31" t="e">
        <f>IF(ISBLANK('Team Roster - Final'!E148),"",'Team Roster - Final'!E148)</f>
        <v>#REF!</v>
      </c>
      <c r="I150" s="31" t="e">
        <f>IF(ISBLANK('Team Roster - Final'!G148),"",'Team Roster - Final'!G148)</f>
        <v>#REF!</v>
      </c>
      <c r="J150" s="31" t="e">
        <f>IF(ISBLANK('Team Roster - Final'!I148),"",'Team Roster - Final'!I148)</f>
        <v>#REF!</v>
      </c>
      <c r="L150" t="str">
        <f>IF(ISBLANK('Rate Calculations'!$A150),"",'Rate Calculations'!$A150)</f>
        <v xml:space="preserve"> </v>
      </c>
      <c r="M150" t="str">
        <f>IF(ISBLANK('Rate Calculations'!$B150),"",'Rate Calculations'!$B150)</f>
        <v xml:space="preserve">  </v>
      </c>
      <c r="N150" s="44" t="str">
        <f>IF(ISBLANK('Rate Calculations'!$G150),"",'Rate Calculations'!$G150)</f>
        <v/>
      </c>
      <c r="O150" s="45">
        <f>IF(ISBLANK('Rate Calculations'!$H150),"",'Rate Calculations'!$H150)</f>
        <v>1.7500000000000002E-2</v>
      </c>
      <c r="P150" s="44">
        <f>IF(ISBLANK('Rate Calculations'!$I150),"",'Rate Calculations'!$I150)</f>
        <v>0</v>
      </c>
      <c r="Q150" s="45">
        <f>IF(ISBLANK('Rate Calculations'!$J150),"",'Rate Calculations'!$J150)</f>
        <v>3.5000000000000003E-2</v>
      </c>
      <c r="R150" s="44">
        <f>IF(ISBLANK('Rate Calculations'!$K150),"",'Rate Calculations'!$K150)</f>
        <v>0</v>
      </c>
      <c r="S150" s="45">
        <f>IF(ISBLANK('Rate Calculations'!$L150),"",'Rate Calculations'!$L150)</f>
        <v>0</v>
      </c>
      <c r="T150" s="45">
        <f>IF(ISBLANK('Rate Calculations'!$M150),"",'Rate Calculations'!$M150)</f>
        <v>0</v>
      </c>
      <c r="U150" s="24">
        <f>IF(ISBLANK('Rate Calculations'!$N150),"",'Rate Calculations'!$N150)</f>
        <v>0</v>
      </c>
      <c r="V150" s="24">
        <f>IF(ISBLANK('Rate Calculations'!$O150),"",'Rate Calculations'!$O150)</f>
        <v>0</v>
      </c>
      <c r="W150" s="46">
        <f>IF(ISBLANK('Rate Calculations'!$P150),"",'Rate Calculations'!$P150)</f>
        <v>0</v>
      </c>
      <c r="X150" s="24">
        <f>IF(ISBLANK('Rate Calculations'!$Q150),"",'Rate Calculations'!$Q150)</f>
        <v>0</v>
      </c>
      <c r="Y150" s="24">
        <f>IF(ISBLANK('Rate Calculations'!$R150),"",'Rate Calculations'!$R150)</f>
        <v>0</v>
      </c>
      <c r="Z150" s="47" t="e">
        <f>IF(ISBLANK('Rate Calculations'!$S150),"",'Rate Calculations'!$S150)</f>
        <v>#REF!</v>
      </c>
      <c r="AA150" s="47" t="e">
        <f>IF(ISBLANK('Rate Calculations'!$U150),"",'Rate Calculations'!$T150)</f>
        <v>#REF!</v>
      </c>
      <c r="AB150" t="str">
        <f>IF(ISBLANK('Rate Calculations'!$A150),"",'Rate Calculations'!$A150)</f>
        <v xml:space="preserve"> </v>
      </c>
      <c r="AC150" t="str">
        <f>IF(ISBLANK('Rate Calculations'!$B150),"",'Rate Calculations'!$B150)</f>
        <v xml:space="preserve">  </v>
      </c>
      <c r="AD150" s="44">
        <f>IF(ISBLANK('Rate Calculations'!$U150),"",'Rate Calculations'!$U150)</f>
        <v>0</v>
      </c>
      <c r="AE150" s="44">
        <f>IF(ISBLANK('Rate Calculations'!$U150),"",'Rate Calculations'!$U150)</f>
        <v>0</v>
      </c>
      <c r="AF150" s="44">
        <f>IF(ISBLANK('Rate Calculations'!$U150),"",'Rate Calculations'!$U150)</f>
        <v>0</v>
      </c>
      <c r="AG150" s="101">
        <f>IF(ISBLANK('Rate Calculations'!$U150),"",'Rate Calculations'!$U150)</f>
        <v>0</v>
      </c>
      <c r="AH150" s="101">
        <f>IF(ISBLANK('Rate Calculations'!$U150),"",'Rate Calculations'!$U150)</f>
        <v>0</v>
      </c>
      <c r="AI150" s="44">
        <f>IF(ISBLANK('Rate Calculations'!$U150),"",'Rate Calculations'!$U150)</f>
        <v>0</v>
      </c>
      <c r="AJ150" s="44">
        <f>IF(ISBLANK('Rate Calculations'!$U150),"",'Rate Calculations'!$U150)</f>
        <v>0</v>
      </c>
      <c r="AK150" s="101">
        <f>IF(ISBLANK('Rate Calculations'!$U150),"",'Rate Calculations'!$U150)</f>
        <v>0</v>
      </c>
      <c r="AL150" s="44">
        <f>IF(ISBLANK('Rate Calculations'!$U150),"",'Rate Calculations'!$U150)</f>
        <v>0</v>
      </c>
      <c r="AM150" s="44">
        <f>IF(ISBLANK('Rate Calculations'!$U150),"",'Rate Calculations'!$U150)</f>
        <v>0</v>
      </c>
      <c r="AN150" s="44">
        <f>IF(ISBLANK('Rate Calculations'!$U150),"",'Rate Calculations'!$U150)</f>
        <v>0</v>
      </c>
      <c r="AO150" s="44">
        <f>IF(ISBLANK('Rate Calculations'!$U150),"",'Rate Calculations'!$U150)</f>
        <v>0</v>
      </c>
    </row>
    <row r="151" spans="1:41" ht="14.25">
      <c r="A151" s="346">
        <v>148</v>
      </c>
      <c r="B151" s="42" t="e">
        <f>IF(ISBLANK('Team Roster - Final'!A149),"",'Team Roster - Final'!A149)</f>
        <v>#REF!</v>
      </c>
      <c r="C151" s="42" t="e">
        <f>IF(ISBLANK('Team Roster - Final'!B149),"",'Team Roster - Final'!B149)</f>
        <v>#REF!</v>
      </c>
      <c r="D151" s="42" t="e">
        <f>IF(ISBLANK('Team Roster - Final'!C149),"",'Team Roster - Final'!C149)</f>
        <v>#REF!</v>
      </c>
      <c r="E151" s="42" t="e">
        <f>IF(ISBLANK('Team Roster - Final'!D149),"",'Team Roster - Final'!D149)</f>
        <v>#REF!</v>
      </c>
      <c r="F151" s="43" t="e">
        <f>IF(ISBLANK('Team Roster - Final'!BL149),"",'Team Roster - Final'!BL149)</f>
        <v>#REF!</v>
      </c>
      <c r="G151" s="43" t="e">
        <f>IF(ISBLANK('Team Roster - Final'!BM149),"",'Team Roster - Final'!BM149)</f>
        <v>#REF!</v>
      </c>
      <c r="H151" s="31" t="e">
        <f>IF(ISBLANK('Team Roster - Final'!E149),"",'Team Roster - Final'!E149)</f>
        <v>#REF!</v>
      </c>
      <c r="I151" s="31" t="e">
        <f>IF(ISBLANK('Team Roster - Final'!G149),"",'Team Roster - Final'!G149)</f>
        <v>#REF!</v>
      </c>
      <c r="J151" s="31" t="e">
        <f>IF(ISBLANK('Team Roster - Final'!I149),"",'Team Roster - Final'!I149)</f>
        <v>#REF!</v>
      </c>
      <c r="L151" t="str">
        <f>IF(ISBLANK('Rate Calculations'!$A151),"",'Rate Calculations'!$A151)</f>
        <v xml:space="preserve"> </v>
      </c>
      <c r="M151" t="str">
        <f>IF(ISBLANK('Rate Calculations'!$B151),"",'Rate Calculations'!$B151)</f>
        <v xml:space="preserve">  </v>
      </c>
      <c r="N151" s="44" t="str">
        <f>IF(ISBLANK('Rate Calculations'!$G151),"",'Rate Calculations'!$G151)</f>
        <v/>
      </c>
      <c r="O151" s="45">
        <f>IF(ISBLANK('Rate Calculations'!$H151),"",'Rate Calculations'!$H151)</f>
        <v>1.7500000000000002E-2</v>
      </c>
      <c r="P151" s="44">
        <f>IF(ISBLANK('Rate Calculations'!$I151),"",'Rate Calculations'!$I151)</f>
        <v>0</v>
      </c>
      <c r="Q151" s="45">
        <f>IF(ISBLANK('Rate Calculations'!$J151),"",'Rate Calculations'!$J151)</f>
        <v>3.5000000000000003E-2</v>
      </c>
      <c r="R151" s="44">
        <f>IF(ISBLANK('Rate Calculations'!$K151),"",'Rate Calculations'!$K151)</f>
        <v>0</v>
      </c>
      <c r="S151" s="45">
        <f>IF(ISBLANK('Rate Calculations'!$L151),"",'Rate Calculations'!$L151)</f>
        <v>0</v>
      </c>
      <c r="T151" s="45">
        <f>IF(ISBLANK('Rate Calculations'!$M151),"",'Rate Calculations'!$M151)</f>
        <v>0</v>
      </c>
      <c r="U151" s="24">
        <f>IF(ISBLANK('Rate Calculations'!$N151),"",'Rate Calculations'!$N151)</f>
        <v>0</v>
      </c>
      <c r="V151" s="24">
        <f>IF(ISBLANK('Rate Calculations'!$O151),"",'Rate Calculations'!$O151)</f>
        <v>0</v>
      </c>
      <c r="W151" s="46">
        <f>IF(ISBLANK('Rate Calculations'!$P151),"",'Rate Calculations'!$P151)</f>
        <v>0</v>
      </c>
      <c r="X151" s="24">
        <f>IF(ISBLANK('Rate Calculations'!$Q151),"",'Rate Calculations'!$Q151)</f>
        <v>0</v>
      </c>
      <c r="Y151" s="24">
        <f>IF(ISBLANK('Rate Calculations'!$R151),"",'Rate Calculations'!$R151)</f>
        <v>0</v>
      </c>
      <c r="Z151" s="47" t="e">
        <f>IF(ISBLANK('Rate Calculations'!$S151),"",'Rate Calculations'!$S151)</f>
        <v>#REF!</v>
      </c>
      <c r="AA151" s="47" t="e">
        <f>IF(ISBLANK('Rate Calculations'!$U151),"",'Rate Calculations'!$T151)</f>
        <v>#REF!</v>
      </c>
      <c r="AB151" t="str">
        <f>IF(ISBLANK('Rate Calculations'!$A151),"",'Rate Calculations'!$A151)</f>
        <v xml:space="preserve"> </v>
      </c>
      <c r="AC151" t="str">
        <f>IF(ISBLANK('Rate Calculations'!$B151),"",'Rate Calculations'!$B151)</f>
        <v xml:space="preserve">  </v>
      </c>
      <c r="AD151" s="44">
        <f>IF(ISBLANK('Rate Calculations'!$U151),"",'Rate Calculations'!$U151)</f>
        <v>0</v>
      </c>
      <c r="AE151" s="44">
        <f>IF(ISBLANK('Rate Calculations'!$U151),"",'Rate Calculations'!$U151)</f>
        <v>0</v>
      </c>
      <c r="AF151" s="44">
        <f>IF(ISBLANK('Rate Calculations'!$U151),"",'Rate Calculations'!$U151)</f>
        <v>0</v>
      </c>
      <c r="AG151" s="101">
        <f>IF(ISBLANK('Rate Calculations'!$U151),"",'Rate Calculations'!$U151)</f>
        <v>0</v>
      </c>
      <c r="AH151" s="101">
        <f>IF(ISBLANK('Rate Calculations'!$U151),"",'Rate Calculations'!$U151)</f>
        <v>0</v>
      </c>
      <c r="AI151" s="44">
        <f>IF(ISBLANK('Rate Calculations'!$U151),"",'Rate Calculations'!$U151)</f>
        <v>0</v>
      </c>
      <c r="AJ151" s="44">
        <f>IF(ISBLANK('Rate Calculations'!$U151),"",'Rate Calculations'!$U151)</f>
        <v>0</v>
      </c>
      <c r="AK151" s="101">
        <f>IF(ISBLANK('Rate Calculations'!$U151),"",'Rate Calculations'!$U151)</f>
        <v>0</v>
      </c>
      <c r="AL151" s="44">
        <f>IF(ISBLANK('Rate Calculations'!$U151),"",'Rate Calculations'!$U151)</f>
        <v>0</v>
      </c>
      <c r="AM151" s="44">
        <f>IF(ISBLANK('Rate Calculations'!$U151),"",'Rate Calculations'!$U151)</f>
        <v>0</v>
      </c>
      <c r="AN151" s="44">
        <f>IF(ISBLANK('Rate Calculations'!$U151),"",'Rate Calculations'!$U151)</f>
        <v>0</v>
      </c>
      <c r="AO151" s="44">
        <f>IF(ISBLANK('Rate Calculations'!$U151),"",'Rate Calculations'!$U151)</f>
        <v>0</v>
      </c>
    </row>
    <row r="152" spans="1:41" ht="14.25">
      <c r="A152" s="346">
        <v>149</v>
      </c>
      <c r="B152" s="42" t="e">
        <f>IF(ISBLANK('Team Roster - Final'!A150),"",'Team Roster - Final'!A150)</f>
        <v>#REF!</v>
      </c>
      <c r="C152" s="42" t="e">
        <f>IF(ISBLANK('Team Roster - Final'!B150),"",'Team Roster - Final'!B150)</f>
        <v>#REF!</v>
      </c>
      <c r="D152" s="42" t="e">
        <f>IF(ISBLANK('Team Roster - Final'!C150),"",'Team Roster - Final'!C150)</f>
        <v>#REF!</v>
      </c>
      <c r="E152" s="42" t="e">
        <f>IF(ISBLANK('Team Roster - Final'!D150),"",'Team Roster - Final'!D150)</f>
        <v>#REF!</v>
      </c>
      <c r="F152" s="43" t="e">
        <f>IF(ISBLANK('Team Roster - Final'!BL150),"",'Team Roster - Final'!BL150)</f>
        <v>#REF!</v>
      </c>
      <c r="G152" s="43" t="e">
        <f>IF(ISBLANK('Team Roster - Final'!BM150),"",'Team Roster - Final'!BM150)</f>
        <v>#REF!</v>
      </c>
      <c r="H152" s="31" t="e">
        <f>IF(ISBLANK('Team Roster - Final'!E150),"",'Team Roster - Final'!E150)</f>
        <v>#REF!</v>
      </c>
      <c r="I152" s="31" t="e">
        <f>IF(ISBLANK('Team Roster - Final'!G150),"",'Team Roster - Final'!G150)</f>
        <v>#REF!</v>
      </c>
      <c r="J152" s="31" t="e">
        <f>IF(ISBLANK('Team Roster - Final'!I150),"",'Team Roster - Final'!I150)</f>
        <v>#REF!</v>
      </c>
      <c r="L152" t="str">
        <f>IF(ISBLANK('Rate Calculations'!$A152),"",'Rate Calculations'!$A152)</f>
        <v xml:space="preserve"> </v>
      </c>
      <c r="M152" t="str">
        <f>IF(ISBLANK('Rate Calculations'!$B152),"",'Rate Calculations'!$B152)</f>
        <v xml:space="preserve">  </v>
      </c>
      <c r="N152" s="44" t="str">
        <f>IF(ISBLANK('Rate Calculations'!$G152),"",'Rate Calculations'!$G152)</f>
        <v/>
      </c>
      <c r="O152" s="45">
        <f>IF(ISBLANK('Rate Calculations'!$H152),"",'Rate Calculations'!$H152)</f>
        <v>1.7500000000000002E-2</v>
      </c>
      <c r="P152" s="44">
        <f>IF(ISBLANK('Rate Calculations'!$I152),"",'Rate Calculations'!$I152)</f>
        <v>0</v>
      </c>
      <c r="Q152" s="45">
        <f>IF(ISBLANK('Rate Calculations'!$J152),"",'Rate Calculations'!$J152)</f>
        <v>3.5000000000000003E-2</v>
      </c>
      <c r="R152" s="44">
        <f>IF(ISBLANK('Rate Calculations'!$K152),"",'Rate Calculations'!$K152)</f>
        <v>0</v>
      </c>
      <c r="S152" s="45">
        <f>IF(ISBLANK('Rate Calculations'!$L152),"",'Rate Calculations'!$L152)</f>
        <v>0</v>
      </c>
      <c r="T152" s="45">
        <f>IF(ISBLANK('Rate Calculations'!$M152),"",'Rate Calculations'!$M152)</f>
        <v>0</v>
      </c>
      <c r="U152" s="24">
        <f>IF(ISBLANK('Rate Calculations'!$N152),"",'Rate Calculations'!$N152)</f>
        <v>0</v>
      </c>
      <c r="V152" s="24">
        <f>IF(ISBLANK('Rate Calculations'!$O152),"",'Rate Calculations'!$O152)</f>
        <v>0</v>
      </c>
      <c r="W152" s="46">
        <f>IF(ISBLANK('Rate Calculations'!$P152),"",'Rate Calculations'!$P152)</f>
        <v>0</v>
      </c>
      <c r="X152" s="24">
        <f>IF(ISBLANK('Rate Calculations'!$Q152),"",'Rate Calculations'!$Q152)</f>
        <v>0</v>
      </c>
      <c r="Y152" s="24">
        <f>IF(ISBLANK('Rate Calculations'!$R152),"",'Rate Calculations'!$R152)</f>
        <v>0</v>
      </c>
      <c r="Z152" s="47" t="e">
        <f>IF(ISBLANK('Rate Calculations'!$S152),"",'Rate Calculations'!$S152)</f>
        <v>#REF!</v>
      </c>
      <c r="AA152" s="47" t="e">
        <f>IF(ISBLANK('Rate Calculations'!$U152),"",'Rate Calculations'!$T152)</f>
        <v>#REF!</v>
      </c>
      <c r="AB152" t="str">
        <f>IF(ISBLANK('Rate Calculations'!$A152),"",'Rate Calculations'!$A152)</f>
        <v xml:space="preserve"> </v>
      </c>
      <c r="AC152" t="str">
        <f>IF(ISBLANK('Rate Calculations'!$B152),"",'Rate Calculations'!$B152)</f>
        <v xml:space="preserve">  </v>
      </c>
      <c r="AD152" s="44">
        <f>IF(ISBLANK('Rate Calculations'!$U152),"",'Rate Calculations'!$U152)</f>
        <v>0</v>
      </c>
      <c r="AE152" s="44">
        <f>IF(ISBLANK('Rate Calculations'!$U152),"",'Rate Calculations'!$U152)</f>
        <v>0</v>
      </c>
      <c r="AF152" s="44">
        <f>IF(ISBLANK('Rate Calculations'!$U152),"",'Rate Calculations'!$U152)</f>
        <v>0</v>
      </c>
      <c r="AG152" s="101">
        <f>IF(ISBLANK('Rate Calculations'!$U152),"",'Rate Calculations'!$U152)</f>
        <v>0</v>
      </c>
      <c r="AH152" s="101">
        <f>IF(ISBLANK('Rate Calculations'!$U152),"",'Rate Calculations'!$U152)</f>
        <v>0</v>
      </c>
      <c r="AI152" s="44">
        <f>IF(ISBLANK('Rate Calculations'!$U152),"",'Rate Calculations'!$U152)</f>
        <v>0</v>
      </c>
      <c r="AJ152" s="44">
        <f>IF(ISBLANK('Rate Calculations'!$U152),"",'Rate Calculations'!$U152)</f>
        <v>0</v>
      </c>
      <c r="AK152" s="101">
        <f>IF(ISBLANK('Rate Calculations'!$U152),"",'Rate Calculations'!$U152)</f>
        <v>0</v>
      </c>
      <c r="AL152" s="44">
        <f>IF(ISBLANK('Rate Calculations'!$U152),"",'Rate Calculations'!$U152)</f>
        <v>0</v>
      </c>
      <c r="AM152" s="44">
        <f>IF(ISBLANK('Rate Calculations'!$U152),"",'Rate Calculations'!$U152)</f>
        <v>0</v>
      </c>
      <c r="AN152" s="44">
        <f>IF(ISBLANK('Rate Calculations'!$U152),"",'Rate Calculations'!$U152)</f>
        <v>0</v>
      </c>
      <c r="AO152" s="44">
        <f>IF(ISBLANK('Rate Calculations'!$U152),"",'Rate Calculations'!$U152)</f>
        <v>0</v>
      </c>
    </row>
    <row r="153" spans="1:41" ht="14.25">
      <c r="A153" s="346">
        <v>150</v>
      </c>
      <c r="B153" s="42" t="e">
        <f>IF(ISBLANK('Team Roster - Final'!A151),"",'Team Roster - Final'!A151)</f>
        <v>#REF!</v>
      </c>
      <c r="C153" s="42" t="e">
        <f>IF(ISBLANK('Team Roster - Final'!B151),"",'Team Roster - Final'!B151)</f>
        <v>#REF!</v>
      </c>
      <c r="D153" s="42" t="e">
        <f>IF(ISBLANK('Team Roster - Final'!C151),"",'Team Roster - Final'!C151)</f>
        <v>#REF!</v>
      </c>
      <c r="E153" s="42" t="e">
        <f>IF(ISBLANK('Team Roster - Final'!D151),"",'Team Roster - Final'!D151)</f>
        <v>#REF!</v>
      </c>
      <c r="F153" s="43" t="e">
        <f>IF(ISBLANK('Team Roster - Final'!BL151),"",'Team Roster - Final'!BL151)</f>
        <v>#REF!</v>
      </c>
      <c r="G153" s="43" t="e">
        <f>IF(ISBLANK('Team Roster - Final'!BM151),"",'Team Roster - Final'!BM151)</f>
        <v>#REF!</v>
      </c>
      <c r="H153" s="31" t="e">
        <f>IF(ISBLANK('Team Roster - Final'!E151),"",'Team Roster - Final'!E151)</f>
        <v>#REF!</v>
      </c>
      <c r="I153" s="31" t="e">
        <f>IF(ISBLANK('Team Roster - Final'!G151),"",'Team Roster - Final'!G151)</f>
        <v>#REF!</v>
      </c>
      <c r="J153" s="31" t="e">
        <f>IF(ISBLANK('Team Roster - Final'!I151),"",'Team Roster - Final'!I151)</f>
        <v>#REF!</v>
      </c>
      <c r="L153" t="str">
        <f>IF(ISBLANK('Rate Calculations'!$A153),"",'Rate Calculations'!$A153)</f>
        <v xml:space="preserve"> </v>
      </c>
      <c r="M153" t="str">
        <f>IF(ISBLANK('Rate Calculations'!$B153),"",'Rate Calculations'!$B153)</f>
        <v xml:space="preserve">  </v>
      </c>
      <c r="N153" s="44" t="str">
        <f>IF(ISBLANK('Rate Calculations'!$G153),"",'Rate Calculations'!$G153)</f>
        <v/>
      </c>
      <c r="O153" s="45">
        <f>IF(ISBLANK('Rate Calculations'!$H153),"",'Rate Calculations'!$H153)</f>
        <v>1.7500000000000002E-2</v>
      </c>
      <c r="P153" s="44">
        <f>IF(ISBLANK('Rate Calculations'!$I153),"",'Rate Calculations'!$I153)</f>
        <v>0</v>
      </c>
      <c r="Q153" s="45">
        <f>IF(ISBLANK('Rate Calculations'!$J153),"",'Rate Calculations'!$J153)</f>
        <v>3.5000000000000003E-2</v>
      </c>
      <c r="R153" s="44">
        <f>IF(ISBLANK('Rate Calculations'!$K153),"",'Rate Calculations'!$K153)</f>
        <v>0</v>
      </c>
      <c r="S153" s="45">
        <f>IF(ISBLANK('Rate Calculations'!$L153),"",'Rate Calculations'!$L153)</f>
        <v>0</v>
      </c>
      <c r="T153" s="45">
        <f>IF(ISBLANK('Rate Calculations'!$M153),"",'Rate Calculations'!$M153)</f>
        <v>0</v>
      </c>
      <c r="U153" s="24">
        <f>IF(ISBLANK('Rate Calculations'!$N153),"",'Rate Calculations'!$N153)</f>
        <v>0</v>
      </c>
      <c r="V153" s="24">
        <f>IF(ISBLANK('Rate Calculations'!$O153),"",'Rate Calculations'!$O153)</f>
        <v>0</v>
      </c>
      <c r="W153" s="46">
        <f>IF(ISBLANK('Rate Calculations'!$P153),"",'Rate Calculations'!$P153)</f>
        <v>0</v>
      </c>
      <c r="X153" s="24">
        <f>IF(ISBLANK('Rate Calculations'!$Q153),"",'Rate Calculations'!$Q153)</f>
        <v>0</v>
      </c>
      <c r="Y153" s="24">
        <f>IF(ISBLANK('Rate Calculations'!$R153),"",'Rate Calculations'!$R153)</f>
        <v>0</v>
      </c>
      <c r="Z153" s="47" t="e">
        <f>IF(ISBLANK('Rate Calculations'!$S153),"",'Rate Calculations'!$S153)</f>
        <v>#REF!</v>
      </c>
      <c r="AA153" s="47" t="e">
        <f>IF(ISBLANK('Rate Calculations'!$U153),"",'Rate Calculations'!$T153)</f>
        <v>#REF!</v>
      </c>
      <c r="AB153" t="str">
        <f>IF(ISBLANK('Rate Calculations'!$A153),"",'Rate Calculations'!$A153)</f>
        <v xml:space="preserve"> </v>
      </c>
      <c r="AC153" t="str">
        <f>IF(ISBLANK('Rate Calculations'!$B153),"",'Rate Calculations'!$B153)</f>
        <v xml:space="preserve">  </v>
      </c>
      <c r="AD153" s="44">
        <f>IF(ISBLANK('Rate Calculations'!$U153),"",'Rate Calculations'!$U153)</f>
        <v>0</v>
      </c>
      <c r="AE153" s="44">
        <f>IF(ISBLANK('Rate Calculations'!$U153),"",'Rate Calculations'!$U153)</f>
        <v>0</v>
      </c>
      <c r="AF153" s="44">
        <f>IF(ISBLANK('Rate Calculations'!$U153),"",'Rate Calculations'!$U153)</f>
        <v>0</v>
      </c>
      <c r="AG153" s="101">
        <f>IF(ISBLANK('Rate Calculations'!$U153),"",'Rate Calculations'!$U153)</f>
        <v>0</v>
      </c>
      <c r="AH153" s="101">
        <f>IF(ISBLANK('Rate Calculations'!$U153),"",'Rate Calculations'!$U153)</f>
        <v>0</v>
      </c>
      <c r="AI153" s="44">
        <f>IF(ISBLANK('Rate Calculations'!$U153),"",'Rate Calculations'!$U153)</f>
        <v>0</v>
      </c>
      <c r="AJ153" s="44">
        <f>IF(ISBLANK('Rate Calculations'!$U153),"",'Rate Calculations'!$U153)</f>
        <v>0</v>
      </c>
      <c r="AK153" s="101">
        <f>IF(ISBLANK('Rate Calculations'!$U153),"",'Rate Calculations'!$U153)</f>
        <v>0</v>
      </c>
      <c r="AL153" s="44">
        <f>IF(ISBLANK('Rate Calculations'!$U153),"",'Rate Calculations'!$U153)</f>
        <v>0</v>
      </c>
      <c r="AM153" s="44">
        <f>IF(ISBLANK('Rate Calculations'!$U153),"",'Rate Calculations'!$U153)</f>
        <v>0</v>
      </c>
      <c r="AN153" s="44">
        <f>IF(ISBLANK('Rate Calculations'!$U153),"",'Rate Calculations'!$U153)</f>
        <v>0</v>
      </c>
      <c r="AO153" s="44">
        <f>IF(ISBLANK('Rate Calculations'!$U153),"",'Rate Calculations'!$U153)</f>
        <v>0</v>
      </c>
    </row>
    <row r="154" spans="1:41" ht="14.25">
      <c r="A154" s="346">
        <v>151</v>
      </c>
      <c r="B154" s="42" t="e">
        <f>IF(ISBLANK('Team Roster - Final'!A152),"",'Team Roster - Final'!A152)</f>
        <v>#REF!</v>
      </c>
      <c r="C154" s="42" t="e">
        <f>IF(ISBLANK('Team Roster - Final'!B152),"",'Team Roster - Final'!B152)</f>
        <v>#REF!</v>
      </c>
      <c r="D154" s="42" t="e">
        <f>IF(ISBLANK('Team Roster - Final'!C152),"",'Team Roster - Final'!C152)</f>
        <v>#REF!</v>
      </c>
      <c r="E154" s="42" t="e">
        <f>IF(ISBLANK('Team Roster - Final'!D152),"",'Team Roster - Final'!D152)</f>
        <v>#REF!</v>
      </c>
      <c r="F154" s="43" t="e">
        <f>IF(ISBLANK('Team Roster - Final'!BL152),"",'Team Roster - Final'!BL152)</f>
        <v>#REF!</v>
      </c>
      <c r="G154" s="43" t="e">
        <f>IF(ISBLANK('Team Roster - Final'!BM152),"",'Team Roster - Final'!BM152)</f>
        <v>#REF!</v>
      </c>
      <c r="H154" s="31" t="e">
        <f>IF(ISBLANK('Team Roster - Final'!E152),"",'Team Roster - Final'!E152)</f>
        <v>#REF!</v>
      </c>
      <c r="I154" s="31" t="e">
        <f>IF(ISBLANK('Team Roster - Final'!G152),"",'Team Roster - Final'!G152)</f>
        <v>#REF!</v>
      </c>
      <c r="J154" s="31" t="e">
        <f>IF(ISBLANK('Team Roster - Final'!I152),"",'Team Roster - Final'!I152)</f>
        <v>#REF!</v>
      </c>
      <c r="L154" t="str">
        <f>IF(ISBLANK('Rate Calculations'!$A154),"",'Rate Calculations'!$A154)</f>
        <v xml:space="preserve"> </v>
      </c>
      <c r="M154" t="str">
        <f>IF(ISBLANK('Rate Calculations'!$B154),"",'Rate Calculations'!$B154)</f>
        <v xml:space="preserve">  </v>
      </c>
      <c r="N154" s="44" t="str">
        <f>IF(ISBLANK('Rate Calculations'!$G154),"",'Rate Calculations'!$G154)</f>
        <v/>
      </c>
      <c r="O154" s="45">
        <f>IF(ISBLANK('Rate Calculations'!$H154),"",'Rate Calculations'!$H154)</f>
        <v>1.7500000000000002E-2</v>
      </c>
      <c r="P154" s="44">
        <f>IF(ISBLANK('Rate Calculations'!$I154),"",'Rate Calculations'!$I154)</f>
        <v>0</v>
      </c>
      <c r="Q154" s="45">
        <f>IF(ISBLANK('Rate Calculations'!$J154),"",'Rate Calculations'!$J154)</f>
        <v>3.5000000000000003E-2</v>
      </c>
      <c r="R154" s="44">
        <f>IF(ISBLANK('Rate Calculations'!$K154),"",'Rate Calculations'!$K154)</f>
        <v>0</v>
      </c>
      <c r="S154" s="45">
        <f>IF(ISBLANK('Rate Calculations'!$L154),"",'Rate Calculations'!$L154)</f>
        <v>0</v>
      </c>
      <c r="T154" s="45">
        <f>IF(ISBLANK('Rate Calculations'!$M154),"",'Rate Calculations'!$M154)</f>
        <v>0</v>
      </c>
      <c r="U154" s="24">
        <f>IF(ISBLANK('Rate Calculations'!$N154),"",'Rate Calculations'!$N154)</f>
        <v>0</v>
      </c>
      <c r="V154" s="24">
        <f>IF(ISBLANK('Rate Calculations'!$O154),"",'Rate Calculations'!$O154)</f>
        <v>0</v>
      </c>
      <c r="W154" s="46">
        <f>IF(ISBLANK('Rate Calculations'!$P154),"",'Rate Calculations'!$P154)</f>
        <v>0</v>
      </c>
      <c r="X154" s="24">
        <f>IF(ISBLANK('Rate Calculations'!$Q154),"",'Rate Calculations'!$Q154)</f>
        <v>0</v>
      </c>
      <c r="Y154" s="24">
        <f>IF(ISBLANK('Rate Calculations'!$R154),"",'Rate Calculations'!$R154)</f>
        <v>0</v>
      </c>
      <c r="Z154" s="47" t="e">
        <f>IF(ISBLANK('Rate Calculations'!$S154),"",'Rate Calculations'!$S154)</f>
        <v>#REF!</v>
      </c>
      <c r="AA154" s="47" t="e">
        <f>IF(ISBLANK('Rate Calculations'!$U154),"",'Rate Calculations'!$T154)</f>
        <v>#REF!</v>
      </c>
      <c r="AB154" t="str">
        <f>IF(ISBLANK('Rate Calculations'!$A154),"",'Rate Calculations'!$A154)</f>
        <v xml:space="preserve"> </v>
      </c>
      <c r="AC154" t="str">
        <f>IF(ISBLANK('Rate Calculations'!$B154),"",'Rate Calculations'!$B154)</f>
        <v xml:space="preserve">  </v>
      </c>
      <c r="AD154" s="44">
        <f>IF(ISBLANK('Rate Calculations'!$U154),"",'Rate Calculations'!$U154)</f>
        <v>0</v>
      </c>
      <c r="AE154" s="44">
        <f>IF(ISBLANK('Rate Calculations'!$U154),"",'Rate Calculations'!$U154)</f>
        <v>0</v>
      </c>
      <c r="AF154" s="44">
        <f>IF(ISBLANK('Rate Calculations'!$U154),"",'Rate Calculations'!$U154)</f>
        <v>0</v>
      </c>
      <c r="AG154" s="101">
        <f>IF(ISBLANK('Rate Calculations'!$U154),"",'Rate Calculations'!$U154)</f>
        <v>0</v>
      </c>
      <c r="AH154" s="101">
        <f>IF(ISBLANK('Rate Calculations'!$U154),"",'Rate Calculations'!$U154)</f>
        <v>0</v>
      </c>
      <c r="AI154" s="44">
        <f>IF(ISBLANK('Rate Calculations'!$U154),"",'Rate Calculations'!$U154)</f>
        <v>0</v>
      </c>
      <c r="AJ154" s="44">
        <f>IF(ISBLANK('Rate Calculations'!$U154),"",'Rate Calculations'!$U154)</f>
        <v>0</v>
      </c>
      <c r="AK154" s="101">
        <f>IF(ISBLANK('Rate Calculations'!$U154),"",'Rate Calculations'!$U154)</f>
        <v>0</v>
      </c>
      <c r="AL154" s="44">
        <f>IF(ISBLANK('Rate Calculations'!$U154),"",'Rate Calculations'!$U154)</f>
        <v>0</v>
      </c>
      <c r="AM154" s="44">
        <f>IF(ISBLANK('Rate Calculations'!$U154),"",'Rate Calculations'!$U154)</f>
        <v>0</v>
      </c>
      <c r="AN154" s="44">
        <f>IF(ISBLANK('Rate Calculations'!$U154),"",'Rate Calculations'!$U154)</f>
        <v>0</v>
      </c>
      <c r="AO154" s="44">
        <f>IF(ISBLANK('Rate Calculations'!$U154),"",'Rate Calculations'!$U154)</f>
        <v>0</v>
      </c>
    </row>
    <row r="155" spans="1:41" ht="14.25">
      <c r="A155" s="346">
        <v>152</v>
      </c>
      <c r="B155" s="42" t="e">
        <f>IF(ISBLANK('Team Roster - Final'!A153),"",'Team Roster - Final'!A153)</f>
        <v>#REF!</v>
      </c>
      <c r="C155" s="42" t="e">
        <f>IF(ISBLANK('Team Roster - Final'!B153),"",'Team Roster - Final'!B153)</f>
        <v>#REF!</v>
      </c>
      <c r="D155" s="42" t="e">
        <f>IF(ISBLANK('Team Roster - Final'!C153),"",'Team Roster - Final'!C153)</f>
        <v>#REF!</v>
      </c>
      <c r="E155" s="42" t="e">
        <f>IF(ISBLANK('Team Roster - Final'!D153),"",'Team Roster - Final'!D153)</f>
        <v>#REF!</v>
      </c>
      <c r="F155" s="43" t="e">
        <f>IF(ISBLANK('Team Roster - Final'!BL153),"",'Team Roster - Final'!BL153)</f>
        <v>#REF!</v>
      </c>
      <c r="G155" s="43" t="e">
        <f>IF(ISBLANK('Team Roster - Final'!BM153),"",'Team Roster - Final'!BM153)</f>
        <v>#REF!</v>
      </c>
      <c r="H155" s="31" t="e">
        <f>IF(ISBLANK('Team Roster - Final'!E153),"",'Team Roster - Final'!E153)</f>
        <v>#REF!</v>
      </c>
      <c r="I155" s="31" t="e">
        <f>IF(ISBLANK('Team Roster - Final'!G153),"",'Team Roster - Final'!G153)</f>
        <v>#REF!</v>
      </c>
      <c r="J155" s="31" t="e">
        <f>IF(ISBLANK('Team Roster - Final'!I153),"",'Team Roster - Final'!I153)</f>
        <v>#REF!</v>
      </c>
      <c r="L155" t="str">
        <f>IF(ISBLANK('Rate Calculations'!$A155),"",'Rate Calculations'!$A155)</f>
        <v xml:space="preserve"> </v>
      </c>
      <c r="M155" t="str">
        <f>IF(ISBLANK('Rate Calculations'!$B155),"",'Rate Calculations'!$B155)</f>
        <v xml:space="preserve">  </v>
      </c>
      <c r="N155" s="44" t="str">
        <f>IF(ISBLANK('Rate Calculations'!$G155),"",'Rate Calculations'!$G155)</f>
        <v/>
      </c>
      <c r="O155" s="45">
        <f>IF(ISBLANK('Rate Calculations'!$H155),"",'Rate Calculations'!$H155)</f>
        <v>1.7500000000000002E-2</v>
      </c>
      <c r="P155" s="44">
        <f>IF(ISBLANK('Rate Calculations'!$I155),"",'Rate Calculations'!$I155)</f>
        <v>0</v>
      </c>
      <c r="Q155" s="45">
        <f>IF(ISBLANK('Rate Calculations'!$J155),"",'Rate Calculations'!$J155)</f>
        <v>3.5000000000000003E-2</v>
      </c>
      <c r="R155" s="44">
        <f>IF(ISBLANK('Rate Calculations'!$K155),"",'Rate Calculations'!$K155)</f>
        <v>0</v>
      </c>
      <c r="S155" s="45">
        <f>IF(ISBLANK('Rate Calculations'!$L155),"",'Rate Calculations'!$L155)</f>
        <v>0</v>
      </c>
      <c r="T155" s="45">
        <f>IF(ISBLANK('Rate Calculations'!$M155),"",'Rate Calculations'!$M155)</f>
        <v>0</v>
      </c>
      <c r="U155" s="24">
        <f>IF(ISBLANK('Rate Calculations'!$N155),"",'Rate Calculations'!$N155)</f>
        <v>0</v>
      </c>
      <c r="V155" s="24">
        <f>IF(ISBLANK('Rate Calculations'!$O155),"",'Rate Calculations'!$O155)</f>
        <v>0</v>
      </c>
      <c r="W155" s="46">
        <f>IF(ISBLANK('Rate Calculations'!$P155),"",'Rate Calculations'!$P155)</f>
        <v>0</v>
      </c>
      <c r="X155" s="24">
        <f>IF(ISBLANK('Rate Calculations'!$Q155),"",'Rate Calculations'!$Q155)</f>
        <v>0</v>
      </c>
      <c r="Y155" s="24">
        <f>IF(ISBLANK('Rate Calculations'!$R155),"",'Rate Calculations'!$R155)</f>
        <v>0</v>
      </c>
      <c r="Z155" s="47" t="e">
        <f>IF(ISBLANK('Rate Calculations'!$S155),"",'Rate Calculations'!$S155)</f>
        <v>#REF!</v>
      </c>
      <c r="AA155" s="47" t="e">
        <f>IF(ISBLANK('Rate Calculations'!$U155),"",'Rate Calculations'!$T155)</f>
        <v>#REF!</v>
      </c>
      <c r="AB155" t="str">
        <f>IF(ISBLANK('Rate Calculations'!$A155),"",'Rate Calculations'!$A155)</f>
        <v xml:space="preserve"> </v>
      </c>
      <c r="AC155" t="str">
        <f>IF(ISBLANK('Rate Calculations'!$B155),"",'Rate Calculations'!$B155)</f>
        <v xml:space="preserve">  </v>
      </c>
      <c r="AD155" s="44">
        <f>IF(ISBLANK('Rate Calculations'!$U155),"",'Rate Calculations'!$U155)</f>
        <v>0</v>
      </c>
      <c r="AE155" s="44">
        <f>IF(ISBLANK('Rate Calculations'!$U155),"",'Rate Calculations'!$U155)</f>
        <v>0</v>
      </c>
      <c r="AF155" s="44">
        <f>IF(ISBLANK('Rate Calculations'!$U155),"",'Rate Calculations'!$U155)</f>
        <v>0</v>
      </c>
      <c r="AG155" s="101">
        <f>IF(ISBLANK('Rate Calculations'!$U155),"",'Rate Calculations'!$U155)</f>
        <v>0</v>
      </c>
      <c r="AH155" s="101">
        <f>IF(ISBLANK('Rate Calculations'!$U155),"",'Rate Calculations'!$U155)</f>
        <v>0</v>
      </c>
      <c r="AI155" s="44">
        <f>IF(ISBLANK('Rate Calculations'!$U155),"",'Rate Calculations'!$U155)</f>
        <v>0</v>
      </c>
      <c r="AJ155" s="44">
        <f>IF(ISBLANK('Rate Calculations'!$U155),"",'Rate Calculations'!$U155)</f>
        <v>0</v>
      </c>
      <c r="AK155" s="101">
        <f>IF(ISBLANK('Rate Calculations'!$U155),"",'Rate Calculations'!$U155)</f>
        <v>0</v>
      </c>
      <c r="AL155" s="44">
        <f>IF(ISBLANK('Rate Calculations'!$U155),"",'Rate Calculations'!$U155)</f>
        <v>0</v>
      </c>
      <c r="AM155" s="44">
        <f>IF(ISBLANK('Rate Calculations'!$U155),"",'Rate Calculations'!$U155)</f>
        <v>0</v>
      </c>
      <c r="AN155" s="44">
        <f>IF(ISBLANK('Rate Calculations'!$U155),"",'Rate Calculations'!$U155)</f>
        <v>0</v>
      </c>
      <c r="AO155" s="44">
        <f>IF(ISBLANK('Rate Calculations'!$U155),"",'Rate Calculations'!$U155)</f>
        <v>0</v>
      </c>
    </row>
    <row r="156" spans="1:41" ht="14.25">
      <c r="A156" s="346">
        <v>153</v>
      </c>
      <c r="B156" s="42" t="e">
        <f>IF(ISBLANK('Team Roster - Final'!A154),"",'Team Roster - Final'!A154)</f>
        <v>#REF!</v>
      </c>
      <c r="C156" s="42" t="e">
        <f>IF(ISBLANK('Team Roster - Final'!B154),"",'Team Roster - Final'!B154)</f>
        <v>#REF!</v>
      </c>
      <c r="D156" s="42" t="e">
        <f>IF(ISBLANK('Team Roster - Final'!C154),"",'Team Roster - Final'!C154)</f>
        <v>#REF!</v>
      </c>
      <c r="E156" s="42" t="e">
        <f>IF(ISBLANK('Team Roster - Final'!D154),"",'Team Roster - Final'!D154)</f>
        <v>#REF!</v>
      </c>
      <c r="F156" s="43" t="e">
        <f>IF(ISBLANK('Team Roster - Final'!BL154),"",'Team Roster - Final'!BL154)</f>
        <v>#REF!</v>
      </c>
      <c r="G156" s="43" t="e">
        <f>IF(ISBLANK('Team Roster - Final'!BM154),"",'Team Roster - Final'!BM154)</f>
        <v>#REF!</v>
      </c>
      <c r="H156" s="31" t="e">
        <f>IF(ISBLANK('Team Roster - Final'!E154),"",'Team Roster - Final'!E154)</f>
        <v>#REF!</v>
      </c>
      <c r="I156" s="31" t="e">
        <f>IF(ISBLANK('Team Roster - Final'!G154),"",'Team Roster - Final'!G154)</f>
        <v>#REF!</v>
      </c>
      <c r="J156" s="31" t="e">
        <f>IF(ISBLANK('Team Roster - Final'!I154),"",'Team Roster - Final'!I154)</f>
        <v>#REF!</v>
      </c>
      <c r="L156" t="str">
        <f>IF(ISBLANK('Rate Calculations'!$A156),"",'Rate Calculations'!$A156)</f>
        <v xml:space="preserve"> </v>
      </c>
      <c r="M156" t="str">
        <f>IF(ISBLANK('Rate Calculations'!$B156),"",'Rate Calculations'!$B156)</f>
        <v xml:space="preserve">  </v>
      </c>
      <c r="N156" s="44" t="str">
        <f>IF(ISBLANK('Rate Calculations'!$G156),"",'Rate Calculations'!$G156)</f>
        <v/>
      </c>
      <c r="O156" s="45">
        <f>IF(ISBLANK('Rate Calculations'!$H156),"",'Rate Calculations'!$H156)</f>
        <v>1.7500000000000002E-2</v>
      </c>
      <c r="P156" s="44">
        <f>IF(ISBLANK('Rate Calculations'!$I156),"",'Rate Calculations'!$I156)</f>
        <v>0</v>
      </c>
      <c r="Q156" s="45">
        <f>IF(ISBLANK('Rate Calculations'!$J156),"",'Rate Calculations'!$J156)</f>
        <v>3.5000000000000003E-2</v>
      </c>
      <c r="R156" s="44">
        <f>IF(ISBLANK('Rate Calculations'!$K156),"",'Rate Calculations'!$K156)</f>
        <v>0</v>
      </c>
      <c r="S156" s="45">
        <f>IF(ISBLANK('Rate Calculations'!$L156),"",'Rate Calculations'!$L156)</f>
        <v>0</v>
      </c>
      <c r="T156" s="45">
        <f>IF(ISBLANK('Rate Calculations'!$M156),"",'Rate Calculations'!$M156)</f>
        <v>0</v>
      </c>
      <c r="U156" s="24">
        <f>IF(ISBLANK('Rate Calculations'!$N156),"",'Rate Calculations'!$N156)</f>
        <v>0</v>
      </c>
      <c r="V156" s="24">
        <f>IF(ISBLANK('Rate Calculations'!$O156),"",'Rate Calculations'!$O156)</f>
        <v>0</v>
      </c>
      <c r="W156" s="46">
        <f>IF(ISBLANK('Rate Calculations'!$P156),"",'Rate Calculations'!$P156)</f>
        <v>0</v>
      </c>
      <c r="X156" s="24">
        <f>IF(ISBLANK('Rate Calculations'!$Q156),"",'Rate Calculations'!$Q156)</f>
        <v>0</v>
      </c>
      <c r="Y156" s="24">
        <f>IF(ISBLANK('Rate Calculations'!$R156),"",'Rate Calculations'!$R156)</f>
        <v>0</v>
      </c>
      <c r="Z156" s="47" t="e">
        <f>IF(ISBLANK('Rate Calculations'!$S156),"",'Rate Calculations'!$S156)</f>
        <v>#REF!</v>
      </c>
      <c r="AA156" s="47" t="e">
        <f>IF(ISBLANK('Rate Calculations'!$U156),"",'Rate Calculations'!$T156)</f>
        <v>#REF!</v>
      </c>
      <c r="AB156" t="str">
        <f>IF(ISBLANK('Rate Calculations'!$A156),"",'Rate Calculations'!$A156)</f>
        <v xml:space="preserve"> </v>
      </c>
      <c r="AC156" t="str">
        <f>IF(ISBLANK('Rate Calculations'!$B156),"",'Rate Calculations'!$B156)</f>
        <v xml:space="preserve">  </v>
      </c>
      <c r="AD156" s="44">
        <f>IF(ISBLANK('Rate Calculations'!$U156),"",'Rate Calculations'!$U156)</f>
        <v>0</v>
      </c>
      <c r="AE156" s="44">
        <f>IF(ISBLANK('Rate Calculations'!$U156),"",'Rate Calculations'!$U156)</f>
        <v>0</v>
      </c>
      <c r="AF156" s="44">
        <f>IF(ISBLANK('Rate Calculations'!$U156),"",'Rate Calculations'!$U156)</f>
        <v>0</v>
      </c>
      <c r="AG156" s="101">
        <f>IF(ISBLANK('Rate Calculations'!$U156),"",'Rate Calculations'!$U156)</f>
        <v>0</v>
      </c>
      <c r="AH156" s="101">
        <f>IF(ISBLANK('Rate Calculations'!$U156),"",'Rate Calculations'!$U156)</f>
        <v>0</v>
      </c>
      <c r="AI156" s="44">
        <f>IF(ISBLANK('Rate Calculations'!$U156),"",'Rate Calculations'!$U156)</f>
        <v>0</v>
      </c>
      <c r="AJ156" s="44">
        <f>IF(ISBLANK('Rate Calculations'!$U156),"",'Rate Calculations'!$U156)</f>
        <v>0</v>
      </c>
      <c r="AK156" s="101">
        <f>IF(ISBLANK('Rate Calculations'!$U156),"",'Rate Calculations'!$U156)</f>
        <v>0</v>
      </c>
      <c r="AL156" s="44">
        <f>IF(ISBLANK('Rate Calculations'!$U156),"",'Rate Calculations'!$U156)</f>
        <v>0</v>
      </c>
      <c r="AM156" s="44">
        <f>IF(ISBLANK('Rate Calculations'!$U156),"",'Rate Calculations'!$U156)</f>
        <v>0</v>
      </c>
      <c r="AN156" s="44">
        <f>IF(ISBLANK('Rate Calculations'!$U156),"",'Rate Calculations'!$U156)</f>
        <v>0</v>
      </c>
      <c r="AO156" s="44">
        <f>IF(ISBLANK('Rate Calculations'!$U156),"",'Rate Calculations'!$U156)</f>
        <v>0</v>
      </c>
    </row>
    <row r="157" spans="1:41" ht="14.25">
      <c r="A157" s="346">
        <v>154</v>
      </c>
      <c r="B157" s="42" t="e">
        <f>IF(ISBLANK('Team Roster - Final'!A155),"",'Team Roster - Final'!A155)</f>
        <v>#REF!</v>
      </c>
      <c r="C157" s="42" t="e">
        <f>IF(ISBLANK('Team Roster - Final'!B155),"",'Team Roster - Final'!B155)</f>
        <v>#REF!</v>
      </c>
      <c r="D157" s="42" t="e">
        <f>IF(ISBLANK('Team Roster - Final'!C155),"",'Team Roster - Final'!C155)</f>
        <v>#REF!</v>
      </c>
      <c r="E157" s="42" t="e">
        <f>IF(ISBLANK('Team Roster - Final'!D155),"",'Team Roster - Final'!D155)</f>
        <v>#REF!</v>
      </c>
      <c r="F157" s="43" t="e">
        <f>IF(ISBLANK('Team Roster - Final'!BL155),"",'Team Roster - Final'!BL155)</f>
        <v>#REF!</v>
      </c>
      <c r="G157" s="43" t="e">
        <f>IF(ISBLANK('Team Roster - Final'!BM155),"",'Team Roster - Final'!BM155)</f>
        <v>#REF!</v>
      </c>
      <c r="H157" s="31" t="e">
        <f>IF(ISBLANK('Team Roster - Final'!E155),"",'Team Roster - Final'!E155)</f>
        <v>#REF!</v>
      </c>
      <c r="I157" s="31" t="e">
        <f>IF(ISBLANK('Team Roster - Final'!G155),"",'Team Roster - Final'!G155)</f>
        <v>#REF!</v>
      </c>
      <c r="J157" s="31" t="e">
        <f>IF(ISBLANK('Team Roster - Final'!I155),"",'Team Roster - Final'!I155)</f>
        <v>#REF!</v>
      </c>
      <c r="L157" t="str">
        <f>IF(ISBLANK('Rate Calculations'!$A157),"",'Rate Calculations'!$A157)</f>
        <v xml:space="preserve"> </v>
      </c>
      <c r="M157" t="str">
        <f>IF(ISBLANK('Rate Calculations'!$B157),"",'Rate Calculations'!$B157)</f>
        <v xml:space="preserve">  </v>
      </c>
      <c r="N157" s="44" t="str">
        <f>IF(ISBLANK('Rate Calculations'!$G157),"",'Rate Calculations'!$G157)</f>
        <v/>
      </c>
      <c r="O157" s="45">
        <f>IF(ISBLANK('Rate Calculations'!$H157),"",'Rate Calculations'!$H157)</f>
        <v>1.7500000000000002E-2</v>
      </c>
      <c r="P157" s="44">
        <f>IF(ISBLANK('Rate Calculations'!$I157),"",'Rate Calculations'!$I157)</f>
        <v>0</v>
      </c>
      <c r="Q157" s="45">
        <f>IF(ISBLANK('Rate Calculations'!$J157),"",'Rate Calculations'!$J157)</f>
        <v>3.5000000000000003E-2</v>
      </c>
      <c r="R157" s="44">
        <f>IF(ISBLANK('Rate Calculations'!$K157),"",'Rate Calculations'!$K157)</f>
        <v>0</v>
      </c>
      <c r="S157" s="45">
        <f>IF(ISBLANK('Rate Calculations'!$L157),"",'Rate Calculations'!$L157)</f>
        <v>0</v>
      </c>
      <c r="T157" s="45">
        <f>IF(ISBLANK('Rate Calculations'!$M157),"",'Rate Calculations'!$M157)</f>
        <v>0</v>
      </c>
      <c r="U157" s="24">
        <f>IF(ISBLANK('Rate Calculations'!$N157),"",'Rate Calculations'!$N157)</f>
        <v>0</v>
      </c>
      <c r="V157" s="24">
        <f>IF(ISBLANK('Rate Calculations'!$O157),"",'Rate Calculations'!$O157)</f>
        <v>0</v>
      </c>
      <c r="W157" s="46">
        <f>IF(ISBLANK('Rate Calculations'!$P157),"",'Rate Calculations'!$P157)</f>
        <v>0</v>
      </c>
      <c r="X157" s="24">
        <f>IF(ISBLANK('Rate Calculations'!$Q157),"",'Rate Calculations'!$Q157)</f>
        <v>0</v>
      </c>
      <c r="Y157" s="24">
        <f>IF(ISBLANK('Rate Calculations'!$R157),"",'Rate Calculations'!$R157)</f>
        <v>0</v>
      </c>
      <c r="Z157" s="47" t="e">
        <f>IF(ISBLANK('Rate Calculations'!$S157),"",'Rate Calculations'!$S157)</f>
        <v>#REF!</v>
      </c>
      <c r="AA157" s="47" t="e">
        <f>IF(ISBLANK('Rate Calculations'!$U157),"",'Rate Calculations'!$T157)</f>
        <v>#REF!</v>
      </c>
      <c r="AB157" t="str">
        <f>IF(ISBLANK('Rate Calculations'!$A157),"",'Rate Calculations'!$A157)</f>
        <v xml:space="preserve"> </v>
      </c>
      <c r="AC157" t="str">
        <f>IF(ISBLANK('Rate Calculations'!$B157),"",'Rate Calculations'!$B157)</f>
        <v xml:space="preserve">  </v>
      </c>
      <c r="AD157" s="44">
        <f>IF(ISBLANK('Rate Calculations'!$U157),"",'Rate Calculations'!$U157)</f>
        <v>0</v>
      </c>
      <c r="AE157" s="44">
        <f>IF(ISBLANK('Rate Calculations'!$U157),"",'Rate Calculations'!$U157)</f>
        <v>0</v>
      </c>
      <c r="AF157" s="44">
        <f>IF(ISBLANK('Rate Calculations'!$U157),"",'Rate Calculations'!$U157)</f>
        <v>0</v>
      </c>
      <c r="AG157" s="101">
        <f>IF(ISBLANK('Rate Calculations'!$U157),"",'Rate Calculations'!$U157)</f>
        <v>0</v>
      </c>
      <c r="AH157" s="101">
        <f>IF(ISBLANK('Rate Calculations'!$U157),"",'Rate Calculations'!$U157)</f>
        <v>0</v>
      </c>
      <c r="AI157" s="44">
        <f>IF(ISBLANK('Rate Calculations'!$U157),"",'Rate Calculations'!$U157)</f>
        <v>0</v>
      </c>
      <c r="AJ157" s="44">
        <f>IF(ISBLANK('Rate Calculations'!$U157),"",'Rate Calculations'!$U157)</f>
        <v>0</v>
      </c>
      <c r="AK157" s="101">
        <f>IF(ISBLANK('Rate Calculations'!$U157),"",'Rate Calculations'!$U157)</f>
        <v>0</v>
      </c>
      <c r="AL157" s="44">
        <f>IF(ISBLANK('Rate Calculations'!$U157),"",'Rate Calculations'!$U157)</f>
        <v>0</v>
      </c>
      <c r="AM157" s="44">
        <f>IF(ISBLANK('Rate Calculations'!$U157),"",'Rate Calculations'!$U157)</f>
        <v>0</v>
      </c>
      <c r="AN157" s="44">
        <f>IF(ISBLANK('Rate Calculations'!$U157),"",'Rate Calculations'!$U157)</f>
        <v>0</v>
      </c>
      <c r="AO157" s="44">
        <f>IF(ISBLANK('Rate Calculations'!$U157),"",'Rate Calculations'!$U157)</f>
        <v>0</v>
      </c>
    </row>
    <row r="158" spans="1:41" ht="14.25">
      <c r="A158" s="346">
        <v>155</v>
      </c>
      <c r="B158" s="42" t="e">
        <f>IF(ISBLANK('Team Roster - Final'!A156),"",'Team Roster - Final'!A156)</f>
        <v>#REF!</v>
      </c>
      <c r="C158" s="42" t="e">
        <f>IF(ISBLANK('Team Roster - Final'!B156),"",'Team Roster - Final'!B156)</f>
        <v>#REF!</v>
      </c>
      <c r="D158" s="42" t="e">
        <f>IF(ISBLANK('Team Roster - Final'!C156),"",'Team Roster - Final'!C156)</f>
        <v>#REF!</v>
      </c>
      <c r="E158" s="42" t="e">
        <f>IF(ISBLANK('Team Roster - Final'!D156),"",'Team Roster - Final'!D156)</f>
        <v>#REF!</v>
      </c>
      <c r="F158" s="43" t="e">
        <f>IF(ISBLANK('Team Roster - Final'!BL156),"",'Team Roster - Final'!BL156)</f>
        <v>#REF!</v>
      </c>
      <c r="G158" s="43" t="e">
        <f>IF(ISBLANK('Team Roster - Final'!BM156),"",'Team Roster - Final'!BM156)</f>
        <v>#REF!</v>
      </c>
      <c r="H158" s="31" t="e">
        <f>IF(ISBLANK('Team Roster - Final'!E156),"",'Team Roster - Final'!E156)</f>
        <v>#REF!</v>
      </c>
      <c r="I158" s="31" t="e">
        <f>IF(ISBLANK('Team Roster - Final'!G156),"",'Team Roster - Final'!G156)</f>
        <v>#REF!</v>
      </c>
      <c r="J158" s="31" t="e">
        <f>IF(ISBLANK('Team Roster - Final'!I156),"",'Team Roster - Final'!I156)</f>
        <v>#REF!</v>
      </c>
      <c r="L158" t="str">
        <f>IF(ISBLANK('Rate Calculations'!$A158),"",'Rate Calculations'!$A158)</f>
        <v xml:space="preserve"> </v>
      </c>
      <c r="M158" t="str">
        <f>IF(ISBLANK('Rate Calculations'!$B158),"",'Rate Calculations'!$B158)</f>
        <v xml:space="preserve">  </v>
      </c>
      <c r="N158" s="44" t="str">
        <f>IF(ISBLANK('Rate Calculations'!$G158),"",'Rate Calculations'!$G158)</f>
        <v/>
      </c>
      <c r="O158" s="45">
        <f>IF(ISBLANK('Rate Calculations'!$H158),"",'Rate Calculations'!$H158)</f>
        <v>1.7500000000000002E-2</v>
      </c>
      <c r="P158" s="44">
        <f>IF(ISBLANK('Rate Calculations'!$I158),"",'Rate Calculations'!$I158)</f>
        <v>0</v>
      </c>
      <c r="Q158" s="45">
        <f>IF(ISBLANK('Rate Calculations'!$J158),"",'Rate Calculations'!$J158)</f>
        <v>3.5000000000000003E-2</v>
      </c>
      <c r="R158" s="44">
        <f>IF(ISBLANK('Rate Calculations'!$K158),"",'Rate Calculations'!$K158)</f>
        <v>0</v>
      </c>
      <c r="S158" s="45">
        <f>IF(ISBLANK('Rate Calculations'!$L158),"",'Rate Calculations'!$L158)</f>
        <v>0</v>
      </c>
      <c r="T158" s="45">
        <f>IF(ISBLANK('Rate Calculations'!$M158),"",'Rate Calculations'!$M158)</f>
        <v>0</v>
      </c>
      <c r="U158" s="24">
        <f>IF(ISBLANK('Rate Calculations'!$N158),"",'Rate Calculations'!$N158)</f>
        <v>0</v>
      </c>
      <c r="V158" s="24">
        <f>IF(ISBLANK('Rate Calculations'!$O158),"",'Rate Calculations'!$O158)</f>
        <v>0</v>
      </c>
      <c r="W158" s="46">
        <f>IF(ISBLANK('Rate Calculations'!$P158),"",'Rate Calculations'!$P158)</f>
        <v>0</v>
      </c>
      <c r="X158" s="24">
        <f>IF(ISBLANK('Rate Calculations'!$Q158),"",'Rate Calculations'!$Q158)</f>
        <v>0</v>
      </c>
      <c r="Y158" s="24">
        <f>IF(ISBLANK('Rate Calculations'!$R158),"",'Rate Calculations'!$R158)</f>
        <v>0</v>
      </c>
      <c r="Z158" s="47" t="e">
        <f>IF(ISBLANK('Rate Calculations'!$S158),"",'Rate Calculations'!$S158)</f>
        <v>#REF!</v>
      </c>
      <c r="AA158" s="47" t="e">
        <f>IF(ISBLANK('Rate Calculations'!$U158),"",'Rate Calculations'!$T158)</f>
        <v>#REF!</v>
      </c>
      <c r="AB158" t="str">
        <f>IF(ISBLANK('Rate Calculations'!$A158),"",'Rate Calculations'!$A158)</f>
        <v xml:space="preserve"> </v>
      </c>
      <c r="AC158" t="str">
        <f>IF(ISBLANK('Rate Calculations'!$B158),"",'Rate Calculations'!$B158)</f>
        <v xml:space="preserve">  </v>
      </c>
      <c r="AD158" s="44">
        <f>IF(ISBLANK('Rate Calculations'!$U158),"",'Rate Calculations'!$U158)</f>
        <v>0</v>
      </c>
      <c r="AE158" s="44">
        <f>IF(ISBLANK('Rate Calculations'!$U158),"",'Rate Calculations'!$U158)</f>
        <v>0</v>
      </c>
      <c r="AF158" s="44">
        <f>IF(ISBLANK('Rate Calculations'!$U158),"",'Rate Calculations'!$U158)</f>
        <v>0</v>
      </c>
      <c r="AG158" s="101">
        <f>IF(ISBLANK('Rate Calculations'!$U158),"",'Rate Calculations'!$U158)</f>
        <v>0</v>
      </c>
      <c r="AH158" s="101">
        <f>IF(ISBLANK('Rate Calculations'!$U158),"",'Rate Calculations'!$U158)</f>
        <v>0</v>
      </c>
      <c r="AI158" s="44">
        <f>IF(ISBLANK('Rate Calculations'!$U158),"",'Rate Calculations'!$U158)</f>
        <v>0</v>
      </c>
      <c r="AJ158" s="44">
        <f>IF(ISBLANK('Rate Calculations'!$U158),"",'Rate Calculations'!$U158)</f>
        <v>0</v>
      </c>
      <c r="AK158" s="101">
        <f>IF(ISBLANK('Rate Calculations'!$U158),"",'Rate Calculations'!$U158)</f>
        <v>0</v>
      </c>
      <c r="AL158" s="44">
        <f>IF(ISBLANK('Rate Calculations'!$U158),"",'Rate Calculations'!$U158)</f>
        <v>0</v>
      </c>
      <c r="AM158" s="44">
        <f>IF(ISBLANK('Rate Calculations'!$U158),"",'Rate Calculations'!$U158)</f>
        <v>0</v>
      </c>
      <c r="AN158" s="44">
        <f>IF(ISBLANK('Rate Calculations'!$U158),"",'Rate Calculations'!$U158)</f>
        <v>0</v>
      </c>
      <c r="AO158" s="44">
        <f>IF(ISBLANK('Rate Calculations'!$U158),"",'Rate Calculations'!$U158)</f>
        <v>0</v>
      </c>
    </row>
    <row r="159" spans="1:41" ht="14.25">
      <c r="A159" s="346">
        <v>156</v>
      </c>
      <c r="B159" s="42" t="e">
        <f>IF(ISBLANK('Team Roster - Final'!A157),"",'Team Roster - Final'!A157)</f>
        <v>#REF!</v>
      </c>
      <c r="C159" s="42" t="e">
        <f>IF(ISBLANK('Team Roster - Final'!B157),"",'Team Roster - Final'!B157)</f>
        <v>#REF!</v>
      </c>
      <c r="D159" s="42" t="e">
        <f>IF(ISBLANK('Team Roster - Final'!C157),"",'Team Roster - Final'!C157)</f>
        <v>#REF!</v>
      </c>
      <c r="E159" s="42" t="e">
        <f>IF(ISBLANK('Team Roster - Final'!D157),"",'Team Roster - Final'!D157)</f>
        <v>#REF!</v>
      </c>
      <c r="F159" s="43" t="e">
        <f>IF(ISBLANK('Team Roster - Final'!BL157),"",'Team Roster - Final'!BL157)</f>
        <v>#REF!</v>
      </c>
      <c r="G159" s="43" t="e">
        <f>IF(ISBLANK('Team Roster - Final'!BM157),"",'Team Roster - Final'!BM157)</f>
        <v>#REF!</v>
      </c>
      <c r="H159" s="31" t="e">
        <f>IF(ISBLANK('Team Roster - Final'!E157),"",'Team Roster - Final'!E157)</f>
        <v>#REF!</v>
      </c>
      <c r="I159" s="31" t="e">
        <f>IF(ISBLANK('Team Roster - Final'!G157),"",'Team Roster - Final'!G157)</f>
        <v>#REF!</v>
      </c>
      <c r="J159" s="31" t="e">
        <f>IF(ISBLANK('Team Roster - Final'!I157),"",'Team Roster - Final'!I157)</f>
        <v>#REF!</v>
      </c>
      <c r="L159" t="str">
        <f>IF(ISBLANK('Rate Calculations'!$A159),"",'Rate Calculations'!$A159)</f>
        <v xml:space="preserve"> </v>
      </c>
      <c r="M159" t="str">
        <f>IF(ISBLANK('Rate Calculations'!$B159),"",'Rate Calculations'!$B159)</f>
        <v xml:space="preserve">  </v>
      </c>
      <c r="N159" s="44" t="str">
        <f>IF(ISBLANK('Rate Calculations'!$G159),"",'Rate Calculations'!$G159)</f>
        <v/>
      </c>
      <c r="O159" s="45">
        <f>IF(ISBLANK('Rate Calculations'!$H159),"",'Rate Calculations'!$H159)</f>
        <v>1.7500000000000002E-2</v>
      </c>
      <c r="P159" s="44">
        <f>IF(ISBLANK('Rate Calculations'!$I159),"",'Rate Calculations'!$I159)</f>
        <v>0</v>
      </c>
      <c r="Q159" s="45">
        <f>IF(ISBLANK('Rate Calculations'!$J159),"",'Rate Calculations'!$J159)</f>
        <v>3.5000000000000003E-2</v>
      </c>
      <c r="R159" s="44">
        <f>IF(ISBLANK('Rate Calculations'!$K159),"",'Rate Calculations'!$K159)</f>
        <v>0</v>
      </c>
      <c r="S159" s="45">
        <f>IF(ISBLANK('Rate Calculations'!$L159),"",'Rate Calculations'!$L159)</f>
        <v>0</v>
      </c>
      <c r="T159" s="45">
        <f>IF(ISBLANK('Rate Calculations'!$M159),"",'Rate Calculations'!$M159)</f>
        <v>0</v>
      </c>
      <c r="U159" s="24">
        <f>IF(ISBLANK('Rate Calculations'!$N159),"",'Rate Calculations'!$N159)</f>
        <v>0</v>
      </c>
      <c r="V159" s="24">
        <f>IF(ISBLANK('Rate Calculations'!$O159),"",'Rate Calculations'!$O159)</f>
        <v>0</v>
      </c>
      <c r="W159" s="46">
        <f>IF(ISBLANK('Rate Calculations'!$P159),"",'Rate Calculations'!$P159)</f>
        <v>0</v>
      </c>
      <c r="X159" s="24">
        <f>IF(ISBLANK('Rate Calculations'!$Q159),"",'Rate Calculations'!$Q159)</f>
        <v>0</v>
      </c>
      <c r="Y159" s="24">
        <f>IF(ISBLANK('Rate Calculations'!$R159),"",'Rate Calculations'!$R159)</f>
        <v>0</v>
      </c>
      <c r="Z159" s="47" t="e">
        <f>IF(ISBLANK('Rate Calculations'!$S159),"",'Rate Calculations'!$S159)</f>
        <v>#REF!</v>
      </c>
      <c r="AA159" s="47" t="e">
        <f>IF(ISBLANK('Rate Calculations'!$U159),"",'Rate Calculations'!$T159)</f>
        <v>#REF!</v>
      </c>
      <c r="AB159" t="str">
        <f>IF(ISBLANK('Rate Calculations'!$A159),"",'Rate Calculations'!$A159)</f>
        <v xml:space="preserve"> </v>
      </c>
      <c r="AC159" t="str">
        <f>IF(ISBLANK('Rate Calculations'!$B159),"",'Rate Calculations'!$B159)</f>
        <v xml:space="preserve">  </v>
      </c>
      <c r="AD159" s="44">
        <f>IF(ISBLANK('Rate Calculations'!$U159),"",'Rate Calculations'!$U159)</f>
        <v>0</v>
      </c>
      <c r="AE159" s="44">
        <f>IF(ISBLANK('Rate Calculations'!$U159),"",'Rate Calculations'!$U159)</f>
        <v>0</v>
      </c>
      <c r="AF159" s="44">
        <f>IF(ISBLANK('Rate Calculations'!$U159),"",'Rate Calculations'!$U159)</f>
        <v>0</v>
      </c>
      <c r="AG159" s="101">
        <f>IF(ISBLANK('Rate Calculations'!$U159),"",'Rate Calculations'!$U159)</f>
        <v>0</v>
      </c>
      <c r="AH159" s="101">
        <f>IF(ISBLANK('Rate Calculations'!$U159),"",'Rate Calculations'!$U159)</f>
        <v>0</v>
      </c>
      <c r="AI159" s="44">
        <f>IF(ISBLANK('Rate Calculations'!$U159),"",'Rate Calculations'!$U159)</f>
        <v>0</v>
      </c>
      <c r="AJ159" s="44">
        <f>IF(ISBLANK('Rate Calculations'!$U159),"",'Rate Calculations'!$U159)</f>
        <v>0</v>
      </c>
      <c r="AK159" s="101">
        <f>IF(ISBLANK('Rate Calculations'!$U159),"",'Rate Calculations'!$U159)</f>
        <v>0</v>
      </c>
      <c r="AL159" s="44">
        <f>IF(ISBLANK('Rate Calculations'!$U159),"",'Rate Calculations'!$U159)</f>
        <v>0</v>
      </c>
      <c r="AM159" s="44">
        <f>IF(ISBLANK('Rate Calculations'!$U159),"",'Rate Calculations'!$U159)</f>
        <v>0</v>
      </c>
      <c r="AN159" s="44">
        <f>IF(ISBLANK('Rate Calculations'!$U159),"",'Rate Calculations'!$U159)</f>
        <v>0</v>
      </c>
      <c r="AO159" s="44">
        <f>IF(ISBLANK('Rate Calculations'!$U159),"",'Rate Calculations'!$U159)</f>
        <v>0</v>
      </c>
    </row>
    <row r="160" spans="1:41" ht="14.25">
      <c r="A160" s="346">
        <v>157</v>
      </c>
      <c r="B160" s="42" t="e">
        <f>IF(ISBLANK('Team Roster - Final'!A158),"",'Team Roster - Final'!A158)</f>
        <v>#REF!</v>
      </c>
      <c r="C160" s="42" t="e">
        <f>IF(ISBLANK('Team Roster - Final'!B158),"",'Team Roster - Final'!B158)</f>
        <v>#REF!</v>
      </c>
      <c r="D160" s="42" t="e">
        <f>IF(ISBLANK('Team Roster - Final'!C158),"",'Team Roster - Final'!C158)</f>
        <v>#REF!</v>
      </c>
      <c r="E160" s="42" t="e">
        <f>IF(ISBLANK('Team Roster - Final'!D158),"",'Team Roster - Final'!D158)</f>
        <v>#REF!</v>
      </c>
      <c r="F160" s="43" t="e">
        <f>IF(ISBLANK('Team Roster - Final'!BL158),"",'Team Roster - Final'!BL158)</f>
        <v>#REF!</v>
      </c>
      <c r="G160" s="43" t="e">
        <f>IF(ISBLANK('Team Roster - Final'!BM158),"",'Team Roster - Final'!BM158)</f>
        <v>#REF!</v>
      </c>
      <c r="H160" s="31" t="e">
        <f>IF(ISBLANK('Team Roster - Final'!E158),"",'Team Roster - Final'!E158)</f>
        <v>#REF!</v>
      </c>
      <c r="I160" s="31" t="e">
        <f>IF(ISBLANK('Team Roster - Final'!G158),"",'Team Roster - Final'!G158)</f>
        <v>#REF!</v>
      </c>
      <c r="J160" s="31" t="e">
        <f>IF(ISBLANK('Team Roster - Final'!I158),"",'Team Roster - Final'!I158)</f>
        <v>#REF!</v>
      </c>
      <c r="L160" t="str">
        <f>IF(ISBLANK('Rate Calculations'!$A160),"",'Rate Calculations'!$A160)</f>
        <v xml:space="preserve"> </v>
      </c>
      <c r="M160" t="str">
        <f>IF(ISBLANK('Rate Calculations'!$B160),"",'Rate Calculations'!$B160)</f>
        <v xml:space="preserve">  </v>
      </c>
      <c r="N160" s="44" t="str">
        <f>IF(ISBLANK('Rate Calculations'!$G160),"",'Rate Calculations'!$G160)</f>
        <v/>
      </c>
      <c r="O160" s="45">
        <f>IF(ISBLANK('Rate Calculations'!$H160),"",'Rate Calculations'!$H160)</f>
        <v>1.7500000000000002E-2</v>
      </c>
      <c r="P160" s="44">
        <f>IF(ISBLANK('Rate Calculations'!$I160),"",'Rate Calculations'!$I160)</f>
        <v>0</v>
      </c>
      <c r="Q160" s="45">
        <f>IF(ISBLANK('Rate Calculations'!$J160),"",'Rate Calculations'!$J160)</f>
        <v>3.5000000000000003E-2</v>
      </c>
      <c r="R160" s="44">
        <f>IF(ISBLANK('Rate Calculations'!$K160),"",'Rate Calculations'!$K160)</f>
        <v>0</v>
      </c>
      <c r="S160" s="45">
        <f>IF(ISBLANK('Rate Calculations'!$L160),"",'Rate Calculations'!$L160)</f>
        <v>0</v>
      </c>
      <c r="T160" s="45">
        <f>IF(ISBLANK('Rate Calculations'!$M160),"",'Rate Calculations'!$M160)</f>
        <v>0</v>
      </c>
      <c r="U160" s="24">
        <f>IF(ISBLANK('Rate Calculations'!$N160),"",'Rate Calculations'!$N160)</f>
        <v>0</v>
      </c>
      <c r="V160" s="24">
        <f>IF(ISBLANK('Rate Calculations'!$O160),"",'Rate Calculations'!$O160)</f>
        <v>0</v>
      </c>
      <c r="W160" s="46">
        <f>IF(ISBLANK('Rate Calculations'!$P160),"",'Rate Calculations'!$P160)</f>
        <v>0</v>
      </c>
      <c r="X160" s="24">
        <f>IF(ISBLANK('Rate Calculations'!$Q160),"",'Rate Calculations'!$Q160)</f>
        <v>0</v>
      </c>
      <c r="Y160" s="24">
        <f>IF(ISBLANK('Rate Calculations'!$R160),"",'Rate Calculations'!$R160)</f>
        <v>0</v>
      </c>
      <c r="Z160" s="47" t="e">
        <f>IF(ISBLANK('Rate Calculations'!$S160),"",'Rate Calculations'!$S160)</f>
        <v>#REF!</v>
      </c>
      <c r="AA160" s="47" t="e">
        <f>IF(ISBLANK('Rate Calculations'!$U160),"",'Rate Calculations'!$T160)</f>
        <v>#REF!</v>
      </c>
      <c r="AB160" t="str">
        <f>IF(ISBLANK('Rate Calculations'!$A160),"",'Rate Calculations'!$A160)</f>
        <v xml:space="preserve"> </v>
      </c>
      <c r="AC160" t="str">
        <f>IF(ISBLANK('Rate Calculations'!$B160),"",'Rate Calculations'!$B160)</f>
        <v xml:space="preserve">  </v>
      </c>
      <c r="AD160" s="44">
        <f>IF(ISBLANK('Rate Calculations'!$U160),"",'Rate Calculations'!$U160)</f>
        <v>0</v>
      </c>
      <c r="AE160" s="44">
        <f>IF(ISBLANK('Rate Calculations'!$U160),"",'Rate Calculations'!$U160)</f>
        <v>0</v>
      </c>
      <c r="AF160" s="44">
        <f>IF(ISBLANK('Rate Calculations'!$U160),"",'Rate Calculations'!$U160)</f>
        <v>0</v>
      </c>
      <c r="AG160" s="101">
        <f>IF(ISBLANK('Rate Calculations'!$U160),"",'Rate Calculations'!$U160)</f>
        <v>0</v>
      </c>
      <c r="AH160" s="101">
        <f>IF(ISBLANK('Rate Calculations'!$U160),"",'Rate Calculations'!$U160)</f>
        <v>0</v>
      </c>
      <c r="AI160" s="44">
        <f>IF(ISBLANK('Rate Calculations'!$U160),"",'Rate Calculations'!$U160)</f>
        <v>0</v>
      </c>
      <c r="AJ160" s="44">
        <f>IF(ISBLANK('Rate Calculations'!$U160),"",'Rate Calculations'!$U160)</f>
        <v>0</v>
      </c>
      <c r="AK160" s="101">
        <f>IF(ISBLANK('Rate Calculations'!$U160),"",'Rate Calculations'!$U160)</f>
        <v>0</v>
      </c>
      <c r="AL160" s="44">
        <f>IF(ISBLANK('Rate Calculations'!$U160),"",'Rate Calculations'!$U160)</f>
        <v>0</v>
      </c>
      <c r="AM160" s="44">
        <f>IF(ISBLANK('Rate Calculations'!$U160),"",'Rate Calculations'!$U160)</f>
        <v>0</v>
      </c>
      <c r="AN160" s="44">
        <f>IF(ISBLANK('Rate Calculations'!$U160),"",'Rate Calculations'!$U160)</f>
        <v>0</v>
      </c>
      <c r="AO160" s="44">
        <f>IF(ISBLANK('Rate Calculations'!$U160),"",'Rate Calculations'!$U160)</f>
        <v>0</v>
      </c>
    </row>
    <row r="161" spans="1:41" ht="14.25">
      <c r="A161" s="346">
        <v>158</v>
      </c>
      <c r="B161" s="42" t="e">
        <f>IF(ISBLANK('Team Roster - Final'!A159),"",'Team Roster - Final'!A159)</f>
        <v>#REF!</v>
      </c>
      <c r="C161" s="42" t="e">
        <f>IF(ISBLANK('Team Roster - Final'!B159),"",'Team Roster - Final'!B159)</f>
        <v>#REF!</v>
      </c>
      <c r="D161" s="42" t="e">
        <f>IF(ISBLANK('Team Roster - Final'!C159),"",'Team Roster - Final'!C159)</f>
        <v>#REF!</v>
      </c>
      <c r="E161" s="42" t="e">
        <f>IF(ISBLANK('Team Roster - Final'!D159),"",'Team Roster - Final'!D159)</f>
        <v>#REF!</v>
      </c>
      <c r="F161" s="43" t="e">
        <f>IF(ISBLANK('Team Roster - Final'!BL159),"",'Team Roster - Final'!BL159)</f>
        <v>#REF!</v>
      </c>
      <c r="G161" s="43" t="e">
        <f>IF(ISBLANK('Team Roster - Final'!BM159),"",'Team Roster - Final'!BM159)</f>
        <v>#REF!</v>
      </c>
      <c r="H161" s="31" t="e">
        <f>IF(ISBLANK('Team Roster - Final'!E159),"",'Team Roster - Final'!E159)</f>
        <v>#REF!</v>
      </c>
      <c r="I161" s="31" t="e">
        <f>IF(ISBLANK('Team Roster - Final'!G159),"",'Team Roster - Final'!G159)</f>
        <v>#REF!</v>
      </c>
      <c r="J161" s="31" t="e">
        <f>IF(ISBLANK('Team Roster - Final'!I159),"",'Team Roster - Final'!I159)</f>
        <v>#REF!</v>
      </c>
      <c r="L161" t="str">
        <f>IF(ISBLANK('Rate Calculations'!$A161),"",'Rate Calculations'!$A161)</f>
        <v xml:space="preserve"> </v>
      </c>
      <c r="M161" t="str">
        <f>IF(ISBLANK('Rate Calculations'!$B161),"",'Rate Calculations'!$B161)</f>
        <v xml:space="preserve">  </v>
      </c>
      <c r="N161" s="44" t="str">
        <f>IF(ISBLANK('Rate Calculations'!$G161),"",'Rate Calculations'!$G161)</f>
        <v/>
      </c>
      <c r="O161" s="45">
        <f>IF(ISBLANK('Rate Calculations'!$H161),"",'Rate Calculations'!$H161)</f>
        <v>1.7500000000000002E-2</v>
      </c>
      <c r="P161" s="44">
        <f>IF(ISBLANK('Rate Calculations'!$I161),"",'Rate Calculations'!$I161)</f>
        <v>0</v>
      </c>
      <c r="Q161" s="45">
        <f>IF(ISBLANK('Rate Calculations'!$J161),"",'Rate Calculations'!$J161)</f>
        <v>3.5000000000000003E-2</v>
      </c>
      <c r="R161" s="44">
        <f>IF(ISBLANK('Rate Calculations'!$K161),"",'Rate Calculations'!$K161)</f>
        <v>0</v>
      </c>
      <c r="S161" s="45">
        <f>IF(ISBLANK('Rate Calculations'!$L161),"",'Rate Calculations'!$L161)</f>
        <v>0</v>
      </c>
      <c r="T161" s="45">
        <f>IF(ISBLANK('Rate Calculations'!$M161),"",'Rate Calculations'!$M161)</f>
        <v>0</v>
      </c>
      <c r="U161" s="24">
        <f>IF(ISBLANK('Rate Calculations'!$N161),"",'Rate Calculations'!$N161)</f>
        <v>0</v>
      </c>
      <c r="V161" s="24">
        <f>IF(ISBLANK('Rate Calculations'!$O161),"",'Rate Calculations'!$O161)</f>
        <v>0</v>
      </c>
      <c r="W161" s="46">
        <f>IF(ISBLANK('Rate Calculations'!$P161),"",'Rate Calculations'!$P161)</f>
        <v>0</v>
      </c>
      <c r="X161" s="24">
        <f>IF(ISBLANK('Rate Calculations'!$Q161),"",'Rate Calculations'!$Q161)</f>
        <v>0</v>
      </c>
      <c r="Y161" s="24">
        <f>IF(ISBLANK('Rate Calculations'!$R161),"",'Rate Calculations'!$R161)</f>
        <v>0</v>
      </c>
      <c r="Z161" s="47" t="e">
        <f>IF(ISBLANK('Rate Calculations'!$S161),"",'Rate Calculations'!$S161)</f>
        <v>#REF!</v>
      </c>
      <c r="AA161" s="47" t="e">
        <f>IF(ISBLANK('Rate Calculations'!$U161),"",'Rate Calculations'!$T161)</f>
        <v>#REF!</v>
      </c>
      <c r="AB161" t="str">
        <f>IF(ISBLANK('Rate Calculations'!$A161),"",'Rate Calculations'!$A161)</f>
        <v xml:space="preserve"> </v>
      </c>
      <c r="AC161" t="str">
        <f>IF(ISBLANK('Rate Calculations'!$B161),"",'Rate Calculations'!$B161)</f>
        <v xml:space="preserve">  </v>
      </c>
      <c r="AD161" s="44">
        <f>IF(ISBLANK('Rate Calculations'!$U161),"",'Rate Calculations'!$U161)</f>
        <v>0</v>
      </c>
      <c r="AE161" s="44">
        <f>IF(ISBLANK('Rate Calculations'!$U161),"",'Rate Calculations'!$U161)</f>
        <v>0</v>
      </c>
      <c r="AF161" s="44">
        <f>IF(ISBLANK('Rate Calculations'!$U161),"",'Rate Calculations'!$U161)</f>
        <v>0</v>
      </c>
      <c r="AG161" s="101">
        <f>IF(ISBLANK('Rate Calculations'!$U161),"",'Rate Calculations'!$U161)</f>
        <v>0</v>
      </c>
      <c r="AH161" s="101">
        <f>IF(ISBLANK('Rate Calculations'!$U161),"",'Rate Calculations'!$U161)</f>
        <v>0</v>
      </c>
      <c r="AI161" s="44">
        <f>IF(ISBLANK('Rate Calculations'!$U161),"",'Rate Calculations'!$U161)</f>
        <v>0</v>
      </c>
      <c r="AJ161" s="44">
        <f>IF(ISBLANK('Rate Calculations'!$U161),"",'Rate Calculations'!$U161)</f>
        <v>0</v>
      </c>
      <c r="AK161" s="101">
        <f>IF(ISBLANK('Rate Calculations'!$U161),"",'Rate Calculations'!$U161)</f>
        <v>0</v>
      </c>
      <c r="AL161" s="44">
        <f>IF(ISBLANK('Rate Calculations'!$U161),"",'Rate Calculations'!$U161)</f>
        <v>0</v>
      </c>
      <c r="AM161" s="44">
        <f>IF(ISBLANK('Rate Calculations'!$U161),"",'Rate Calculations'!$U161)</f>
        <v>0</v>
      </c>
      <c r="AN161" s="44">
        <f>IF(ISBLANK('Rate Calculations'!$U161),"",'Rate Calculations'!$U161)</f>
        <v>0</v>
      </c>
      <c r="AO161" s="44">
        <f>IF(ISBLANK('Rate Calculations'!$U161),"",'Rate Calculations'!$U161)</f>
        <v>0</v>
      </c>
    </row>
    <row r="162" spans="1:41" ht="14.25">
      <c r="A162" s="346">
        <v>159</v>
      </c>
      <c r="B162" s="42" t="e">
        <f>IF(ISBLANK('Team Roster - Final'!A160),"",'Team Roster - Final'!A160)</f>
        <v>#REF!</v>
      </c>
      <c r="C162" s="42" t="e">
        <f>IF(ISBLANK('Team Roster - Final'!B160),"",'Team Roster - Final'!B160)</f>
        <v>#REF!</v>
      </c>
      <c r="D162" s="42" t="e">
        <f>IF(ISBLANK('Team Roster - Final'!C160),"",'Team Roster - Final'!C160)</f>
        <v>#REF!</v>
      </c>
      <c r="E162" s="42" t="e">
        <f>IF(ISBLANK('Team Roster - Final'!D160),"",'Team Roster - Final'!D160)</f>
        <v>#REF!</v>
      </c>
      <c r="F162" s="43" t="e">
        <f>IF(ISBLANK('Team Roster - Final'!BL160),"",'Team Roster - Final'!BL160)</f>
        <v>#REF!</v>
      </c>
      <c r="G162" s="43" t="e">
        <f>IF(ISBLANK('Team Roster - Final'!BM160),"",'Team Roster - Final'!BM160)</f>
        <v>#REF!</v>
      </c>
      <c r="H162" s="31" t="e">
        <f>IF(ISBLANK('Team Roster - Final'!E160),"",'Team Roster - Final'!E160)</f>
        <v>#REF!</v>
      </c>
      <c r="I162" s="31" t="e">
        <f>IF(ISBLANK('Team Roster - Final'!G160),"",'Team Roster - Final'!G160)</f>
        <v>#REF!</v>
      </c>
      <c r="J162" s="31" t="e">
        <f>IF(ISBLANK('Team Roster - Final'!I160),"",'Team Roster - Final'!I160)</f>
        <v>#REF!</v>
      </c>
      <c r="L162" t="str">
        <f>IF(ISBLANK('Rate Calculations'!$A162),"",'Rate Calculations'!$A162)</f>
        <v xml:space="preserve"> </v>
      </c>
      <c r="M162" t="str">
        <f>IF(ISBLANK('Rate Calculations'!$B162),"",'Rate Calculations'!$B162)</f>
        <v xml:space="preserve">  </v>
      </c>
      <c r="N162" s="44" t="str">
        <f>IF(ISBLANK('Rate Calculations'!$G162),"",'Rate Calculations'!$G162)</f>
        <v/>
      </c>
      <c r="O162" s="45">
        <f>IF(ISBLANK('Rate Calculations'!$H162),"",'Rate Calculations'!$H162)</f>
        <v>1.7500000000000002E-2</v>
      </c>
      <c r="P162" s="44">
        <f>IF(ISBLANK('Rate Calculations'!$I162),"",'Rate Calculations'!$I162)</f>
        <v>0</v>
      </c>
      <c r="Q162" s="45">
        <f>IF(ISBLANK('Rate Calculations'!$J162),"",'Rate Calculations'!$J162)</f>
        <v>3.5000000000000003E-2</v>
      </c>
      <c r="R162" s="44">
        <f>IF(ISBLANK('Rate Calculations'!$K162),"",'Rate Calculations'!$K162)</f>
        <v>0</v>
      </c>
      <c r="S162" s="45">
        <f>IF(ISBLANK('Rate Calculations'!$L162),"",'Rate Calculations'!$L162)</f>
        <v>0</v>
      </c>
      <c r="T162" s="45">
        <f>IF(ISBLANK('Rate Calculations'!$M162),"",'Rate Calculations'!$M162)</f>
        <v>0</v>
      </c>
      <c r="U162" s="24">
        <f>IF(ISBLANK('Rate Calculations'!$N162),"",'Rate Calculations'!$N162)</f>
        <v>0</v>
      </c>
      <c r="V162" s="24">
        <f>IF(ISBLANK('Rate Calculations'!$O162),"",'Rate Calculations'!$O162)</f>
        <v>0</v>
      </c>
      <c r="W162" s="46">
        <f>IF(ISBLANK('Rate Calculations'!$P162),"",'Rate Calculations'!$P162)</f>
        <v>0</v>
      </c>
      <c r="X162" s="24">
        <f>IF(ISBLANK('Rate Calculations'!$Q162),"",'Rate Calculations'!$Q162)</f>
        <v>0</v>
      </c>
      <c r="Y162" s="24">
        <f>IF(ISBLANK('Rate Calculations'!$R162),"",'Rate Calculations'!$R162)</f>
        <v>0</v>
      </c>
      <c r="Z162" s="47" t="e">
        <f>IF(ISBLANK('Rate Calculations'!$S162),"",'Rate Calculations'!$S162)</f>
        <v>#REF!</v>
      </c>
      <c r="AA162" s="47" t="e">
        <f>IF(ISBLANK('Rate Calculations'!$U162),"",'Rate Calculations'!$T162)</f>
        <v>#REF!</v>
      </c>
      <c r="AB162" t="str">
        <f>IF(ISBLANK('Rate Calculations'!$A162),"",'Rate Calculations'!$A162)</f>
        <v xml:space="preserve"> </v>
      </c>
      <c r="AC162" t="str">
        <f>IF(ISBLANK('Rate Calculations'!$B162),"",'Rate Calculations'!$B162)</f>
        <v xml:space="preserve">  </v>
      </c>
      <c r="AD162" s="44">
        <f>IF(ISBLANK('Rate Calculations'!$U162),"",'Rate Calculations'!$U162)</f>
        <v>0</v>
      </c>
      <c r="AE162" s="44">
        <f>IF(ISBLANK('Rate Calculations'!$U162),"",'Rate Calculations'!$U162)</f>
        <v>0</v>
      </c>
      <c r="AF162" s="44">
        <f>IF(ISBLANK('Rate Calculations'!$U162),"",'Rate Calculations'!$U162)</f>
        <v>0</v>
      </c>
      <c r="AG162" s="101">
        <f>IF(ISBLANK('Rate Calculations'!$U162),"",'Rate Calculations'!$U162)</f>
        <v>0</v>
      </c>
      <c r="AH162" s="101">
        <f>IF(ISBLANK('Rate Calculations'!$U162),"",'Rate Calculations'!$U162)</f>
        <v>0</v>
      </c>
      <c r="AI162" s="44">
        <f>IF(ISBLANK('Rate Calculations'!$U162),"",'Rate Calculations'!$U162)</f>
        <v>0</v>
      </c>
      <c r="AJ162" s="44">
        <f>IF(ISBLANK('Rate Calculations'!$U162),"",'Rate Calculations'!$U162)</f>
        <v>0</v>
      </c>
      <c r="AK162" s="101">
        <f>IF(ISBLANK('Rate Calculations'!$U162),"",'Rate Calculations'!$U162)</f>
        <v>0</v>
      </c>
      <c r="AL162" s="44">
        <f>IF(ISBLANK('Rate Calculations'!$U162),"",'Rate Calculations'!$U162)</f>
        <v>0</v>
      </c>
      <c r="AM162" s="44">
        <f>IF(ISBLANK('Rate Calculations'!$U162),"",'Rate Calculations'!$U162)</f>
        <v>0</v>
      </c>
      <c r="AN162" s="44">
        <f>IF(ISBLANK('Rate Calculations'!$U162),"",'Rate Calculations'!$U162)</f>
        <v>0</v>
      </c>
      <c r="AO162" s="44">
        <f>IF(ISBLANK('Rate Calculations'!$U162),"",'Rate Calculations'!$U162)</f>
        <v>0</v>
      </c>
    </row>
    <row r="163" spans="1:41" ht="14.25">
      <c r="A163" s="346">
        <v>160</v>
      </c>
      <c r="B163" s="42" t="e">
        <f>IF(ISBLANK('Team Roster - Final'!A161),"",'Team Roster - Final'!A161)</f>
        <v>#REF!</v>
      </c>
      <c r="C163" s="42" t="e">
        <f>IF(ISBLANK('Team Roster - Final'!B161),"",'Team Roster - Final'!B161)</f>
        <v>#REF!</v>
      </c>
      <c r="D163" s="42" t="e">
        <f>IF(ISBLANK('Team Roster - Final'!C161),"",'Team Roster - Final'!C161)</f>
        <v>#REF!</v>
      </c>
      <c r="E163" s="42" t="e">
        <f>IF(ISBLANK('Team Roster - Final'!D161),"",'Team Roster - Final'!D161)</f>
        <v>#REF!</v>
      </c>
      <c r="F163" s="43" t="e">
        <f>IF(ISBLANK('Team Roster - Final'!BL161),"",'Team Roster - Final'!BL161)</f>
        <v>#REF!</v>
      </c>
      <c r="G163" s="43" t="e">
        <f>IF(ISBLANK('Team Roster - Final'!BM161),"",'Team Roster - Final'!BM161)</f>
        <v>#REF!</v>
      </c>
      <c r="H163" s="31" t="e">
        <f>IF(ISBLANK('Team Roster - Final'!E161),"",'Team Roster - Final'!E161)</f>
        <v>#REF!</v>
      </c>
      <c r="I163" s="31" t="e">
        <f>IF(ISBLANK('Team Roster - Final'!G161),"",'Team Roster - Final'!G161)</f>
        <v>#REF!</v>
      </c>
      <c r="J163" s="31" t="e">
        <f>IF(ISBLANK('Team Roster - Final'!I161),"",'Team Roster - Final'!I161)</f>
        <v>#REF!</v>
      </c>
      <c r="L163" t="str">
        <f>IF(ISBLANK('Rate Calculations'!$A163),"",'Rate Calculations'!$A163)</f>
        <v xml:space="preserve"> </v>
      </c>
      <c r="M163" t="str">
        <f>IF(ISBLANK('Rate Calculations'!$B163),"",'Rate Calculations'!$B163)</f>
        <v xml:space="preserve">  </v>
      </c>
      <c r="N163" s="44" t="str">
        <f>IF(ISBLANK('Rate Calculations'!$G163),"",'Rate Calculations'!$G163)</f>
        <v/>
      </c>
      <c r="O163" s="45">
        <f>IF(ISBLANK('Rate Calculations'!$H163),"",'Rate Calculations'!$H163)</f>
        <v>1.7500000000000002E-2</v>
      </c>
      <c r="P163" s="44">
        <f>IF(ISBLANK('Rate Calculations'!$I163),"",'Rate Calculations'!$I163)</f>
        <v>0</v>
      </c>
      <c r="Q163" s="45">
        <f>IF(ISBLANK('Rate Calculations'!$J163),"",'Rate Calculations'!$J163)</f>
        <v>3.5000000000000003E-2</v>
      </c>
      <c r="R163" s="44">
        <f>IF(ISBLANK('Rate Calculations'!$K163),"",'Rate Calculations'!$K163)</f>
        <v>0</v>
      </c>
      <c r="S163" s="45">
        <f>IF(ISBLANK('Rate Calculations'!$L163),"",'Rate Calculations'!$L163)</f>
        <v>0</v>
      </c>
      <c r="T163" s="45">
        <f>IF(ISBLANK('Rate Calculations'!$M163),"",'Rate Calculations'!$M163)</f>
        <v>0</v>
      </c>
      <c r="U163" s="24">
        <f>IF(ISBLANK('Rate Calculations'!$N163),"",'Rate Calculations'!$N163)</f>
        <v>0</v>
      </c>
      <c r="V163" s="24">
        <f>IF(ISBLANK('Rate Calculations'!$O163),"",'Rate Calculations'!$O163)</f>
        <v>0</v>
      </c>
      <c r="W163" s="46">
        <f>IF(ISBLANK('Rate Calculations'!$P163),"",'Rate Calculations'!$P163)</f>
        <v>0</v>
      </c>
      <c r="X163" s="24">
        <f>IF(ISBLANK('Rate Calculations'!$Q163),"",'Rate Calculations'!$Q163)</f>
        <v>0</v>
      </c>
      <c r="Y163" s="24">
        <f>IF(ISBLANK('Rate Calculations'!$R163),"",'Rate Calculations'!$R163)</f>
        <v>0</v>
      </c>
      <c r="Z163" s="47" t="e">
        <f>IF(ISBLANK('Rate Calculations'!$S163),"",'Rate Calculations'!$S163)</f>
        <v>#REF!</v>
      </c>
      <c r="AA163" s="47" t="e">
        <f>IF(ISBLANK('Rate Calculations'!$U163),"",'Rate Calculations'!$T163)</f>
        <v>#REF!</v>
      </c>
      <c r="AB163" t="str">
        <f>IF(ISBLANK('Rate Calculations'!$A163),"",'Rate Calculations'!$A163)</f>
        <v xml:space="preserve"> </v>
      </c>
      <c r="AC163" t="str">
        <f>IF(ISBLANK('Rate Calculations'!$B163),"",'Rate Calculations'!$B163)</f>
        <v xml:space="preserve">  </v>
      </c>
      <c r="AD163" s="44">
        <f>IF(ISBLANK('Rate Calculations'!$U163),"",'Rate Calculations'!$U163)</f>
        <v>0</v>
      </c>
      <c r="AE163" s="44">
        <f>IF(ISBLANK('Rate Calculations'!$U163),"",'Rate Calculations'!$U163)</f>
        <v>0</v>
      </c>
      <c r="AF163" s="44">
        <f>IF(ISBLANK('Rate Calculations'!$U163),"",'Rate Calculations'!$U163)</f>
        <v>0</v>
      </c>
      <c r="AG163" s="101">
        <f>IF(ISBLANK('Rate Calculations'!$U163),"",'Rate Calculations'!$U163)</f>
        <v>0</v>
      </c>
      <c r="AH163" s="101">
        <f>IF(ISBLANK('Rate Calculations'!$U163),"",'Rate Calculations'!$U163)</f>
        <v>0</v>
      </c>
      <c r="AI163" s="44">
        <f>IF(ISBLANK('Rate Calculations'!$U163),"",'Rate Calculations'!$U163)</f>
        <v>0</v>
      </c>
      <c r="AJ163" s="44">
        <f>IF(ISBLANK('Rate Calculations'!$U163),"",'Rate Calculations'!$U163)</f>
        <v>0</v>
      </c>
      <c r="AK163" s="101">
        <f>IF(ISBLANK('Rate Calculations'!$U163),"",'Rate Calculations'!$U163)</f>
        <v>0</v>
      </c>
      <c r="AL163" s="44">
        <f>IF(ISBLANK('Rate Calculations'!$U163),"",'Rate Calculations'!$U163)</f>
        <v>0</v>
      </c>
      <c r="AM163" s="44">
        <f>IF(ISBLANK('Rate Calculations'!$U163),"",'Rate Calculations'!$U163)</f>
        <v>0</v>
      </c>
      <c r="AN163" s="44">
        <f>IF(ISBLANK('Rate Calculations'!$U163),"",'Rate Calculations'!$U163)</f>
        <v>0</v>
      </c>
      <c r="AO163" s="44">
        <f>IF(ISBLANK('Rate Calculations'!$U163),"",'Rate Calculations'!$U163)</f>
        <v>0</v>
      </c>
    </row>
    <row r="164" spans="1:41" ht="14.25">
      <c r="A164" s="346">
        <v>161</v>
      </c>
      <c r="B164" s="42" t="e">
        <f>IF(ISBLANK('Team Roster - Final'!A162),"",'Team Roster - Final'!A162)</f>
        <v>#REF!</v>
      </c>
      <c r="C164" s="42" t="e">
        <f>IF(ISBLANK('Team Roster - Final'!B162),"",'Team Roster - Final'!B162)</f>
        <v>#REF!</v>
      </c>
      <c r="D164" s="42" t="e">
        <f>IF(ISBLANK('Team Roster - Final'!C162),"",'Team Roster - Final'!C162)</f>
        <v>#REF!</v>
      </c>
      <c r="E164" s="42" t="e">
        <f>IF(ISBLANK('Team Roster - Final'!D162),"",'Team Roster - Final'!D162)</f>
        <v>#REF!</v>
      </c>
      <c r="F164" s="43" t="e">
        <f>IF(ISBLANK('Team Roster - Final'!BL162),"",'Team Roster - Final'!BL162)</f>
        <v>#REF!</v>
      </c>
      <c r="G164" s="43" t="e">
        <f>IF(ISBLANK('Team Roster - Final'!BM162),"",'Team Roster - Final'!BM162)</f>
        <v>#REF!</v>
      </c>
      <c r="H164" s="31" t="e">
        <f>IF(ISBLANK('Team Roster - Final'!E162),"",'Team Roster - Final'!E162)</f>
        <v>#REF!</v>
      </c>
      <c r="I164" s="31" t="e">
        <f>IF(ISBLANK('Team Roster - Final'!G162),"",'Team Roster - Final'!G162)</f>
        <v>#REF!</v>
      </c>
      <c r="J164" s="31" t="e">
        <f>IF(ISBLANK('Team Roster - Final'!I162),"",'Team Roster - Final'!I162)</f>
        <v>#REF!</v>
      </c>
      <c r="L164" t="str">
        <f>IF(ISBLANK('Rate Calculations'!$A164),"",'Rate Calculations'!$A164)</f>
        <v xml:space="preserve"> </v>
      </c>
      <c r="M164" t="str">
        <f>IF(ISBLANK('Rate Calculations'!$B164),"",'Rate Calculations'!$B164)</f>
        <v xml:space="preserve">  </v>
      </c>
      <c r="N164" s="44" t="str">
        <f>IF(ISBLANK('Rate Calculations'!$G164),"",'Rate Calculations'!$G164)</f>
        <v/>
      </c>
      <c r="O164" s="45">
        <f>IF(ISBLANK('Rate Calculations'!$H164),"",'Rate Calculations'!$H164)</f>
        <v>1.7500000000000002E-2</v>
      </c>
      <c r="P164" s="44">
        <f>IF(ISBLANK('Rate Calculations'!$I164),"",'Rate Calculations'!$I164)</f>
        <v>0</v>
      </c>
      <c r="Q164" s="45">
        <f>IF(ISBLANK('Rate Calculations'!$J164),"",'Rate Calculations'!$J164)</f>
        <v>3.5000000000000003E-2</v>
      </c>
      <c r="R164" s="44">
        <f>IF(ISBLANK('Rate Calculations'!$K164),"",'Rate Calculations'!$K164)</f>
        <v>0</v>
      </c>
      <c r="S164" s="45">
        <f>IF(ISBLANK('Rate Calculations'!$L164),"",'Rate Calculations'!$L164)</f>
        <v>0</v>
      </c>
      <c r="T164" s="45">
        <f>IF(ISBLANK('Rate Calculations'!$M164),"",'Rate Calculations'!$M164)</f>
        <v>0</v>
      </c>
      <c r="U164" s="24">
        <f>IF(ISBLANK('Rate Calculations'!$N164),"",'Rate Calculations'!$N164)</f>
        <v>0</v>
      </c>
      <c r="V164" s="24">
        <f>IF(ISBLANK('Rate Calculations'!$O164),"",'Rate Calculations'!$O164)</f>
        <v>0</v>
      </c>
      <c r="W164" s="46">
        <f>IF(ISBLANK('Rate Calculations'!$P164),"",'Rate Calculations'!$P164)</f>
        <v>0</v>
      </c>
      <c r="X164" s="24">
        <f>IF(ISBLANK('Rate Calculations'!$Q164),"",'Rate Calculations'!$Q164)</f>
        <v>0</v>
      </c>
      <c r="Y164" s="24">
        <f>IF(ISBLANK('Rate Calculations'!$R164),"",'Rate Calculations'!$R164)</f>
        <v>0</v>
      </c>
      <c r="Z164" s="47" t="e">
        <f>IF(ISBLANK('Rate Calculations'!$S164),"",'Rate Calculations'!$S164)</f>
        <v>#REF!</v>
      </c>
      <c r="AA164" s="47" t="e">
        <f>IF(ISBLANK('Rate Calculations'!$U164),"",'Rate Calculations'!$T164)</f>
        <v>#REF!</v>
      </c>
      <c r="AB164" t="str">
        <f>IF(ISBLANK('Rate Calculations'!$A164),"",'Rate Calculations'!$A164)</f>
        <v xml:space="preserve"> </v>
      </c>
      <c r="AC164" t="str">
        <f>IF(ISBLANK('Rate Calculations'!$B164),"",'Rate Calculations'!$B164)</f>
        <v xml:space="preserve">  </v>
      </c>
      <c r="AD164" s="44">
        <f>IF(ISBLANK('Rate Calculations'!$U164),"",'Rate Calculations'!$U164)</f>
        <v>0</v>
      </c>
      <c r="AE164" s="44">
        <f>IF(ISBLANK('Rate Calculations'!$U164),"",'Rate Calculations'!$U164)</f>
        <v>0</v>
      </c>
      <c r="AF164" s="44">
        <f>IF(ISBLANK('Rate Calculations'!$U164),"",'Rate Calculations'!$U164)</f>
        <v>0</v>
      </c>
      <c r="AG164" s="101">
        <f>IF(ISBLANK('Rate Calculations'!$U164),"",'Rate Calculations'!$U164)</f>
        <v>0</v>
      </c>
      <c r="AH164" s="101">
        <f>IF(ISBLANK('Rate Calculations'!$U164),"",'Rate Calculations'!$U164)</f>
        <v>0</v>
      </c>
      <c r="AI164" s="44">
        <f>IF(ISBLANK('Rate Calculations'!$U164),"",'Rate Calculations'!$U164)</f>
        <v>0</v>
      </c>
      <c r="AJ164" s="44">
        <f>IF(ISBLANK('Rate Calculations'!$U164),"",'Rate Calculations'!$U164)</f>
        <v>0</v>
      </c>
      <c r="AK164" s="101">
        <f>IF(ISBLANK('Rate Calculations'!$U164),"",'Rate Calculations'!$U164)</f>
        <v>0</v>
      </c>
      <c r="AL164" s="44">
        <f>IF(ISBLANK('Rate Calculations'!$U164),"",'Rate Calculations'!$U164)</f>
        <v>0</v>
      </c>
      <c r="AM164" s="44">
        <f>IF(ISBLANK('Rate Calculations'!$U164),"",'Rate Calculations'!$U164)</f>
        <v>0</v>
      </c>
      <c r="AN164" s="44">
        <f>IF(ISBLANK('Rate Calculations'!$U164),"",'Rate Calculations'!$U164)</f>
        <v>0</v>
      </c>
      <c r="AO164" s="44">
        <f>IF(ISBLANK('Rate Calculations'!$U164),"",'Rate Calculations'!$U164)</f>
        <v>0</v>
      </c>
    </row>
    <row r="165" spans="1:41" ht="14.25">
      <c r="A165" s="346">
        <v>162</v>
      </c>
      <c r="B165" s="42" t="e">
        <f>IF(ISBLANK('Team Roster - Final'!A163),"",'Team Roster - Final'!A163)</f>
        <v>#REF!</v>
      </c>
      <c r="C165" s="42" t="e">
        <f>IF(ISBLANK('Team Roster - Final'!B163),"",'Team Roster - Final'!B163)</f>
        <v>#REF!</v>
      </c>
      <c r="D165" s="42" t="e">
        <f>IF(ISBLANK('Team Roster - Final'!C163),"",'Team Roster - Final'!C163)</f>
        <v>#REF!</v>
      </c>
      <c r="E165" s="42" t="e">
        <f>IF(ISBLANK('Team Roster - Final'!D163),"",'Team Roster - Final'!D163)</f>
        <v>#REF!</v>
      </c>
      <c r="F165" s="43" t="e">
        <f>IF(ISBLANK('Team Roster - Final'!BL163),"",'Team Roster - Final'!BL163)</f>
        <v>#REF!</v>
      </c>
      <c r="G165" s="43" t="e">
        <f>IF(ISBLANK('Team Roster - Final'!BM163),"",'Team Roster - Final'!BM163)</f>
        <v>#REF!</v>
      </c>
      <c r="H165" s="31" t="e">
        <f>IF(ISBLANK('Team Roster - Final'!E163),"",'Team Roster - Final'!E163)</f>
        <v>#REF!</v>
      </c>
      <c r="I165" s="31" t="e">
        <f>IF(ISBLANK('Team Roster - Final'!G163),"",'Team Roster - Final'!G163)</f>
        <v>#REF!</v>
      </c>
      <c r="J165" s="31" t="e">
        <f>IF(ISBLANK('Team Roster - Final'!I163),"",'Team Roster - Final'!I163)</f>
        <v>#REF!</v>
      </c>
      <c r="L165" t="str">
        <f>IF(ISBLANK('Rate Calculations'!$A165),"",'Rate Calculations'!$A165)</f>
        <v xml:space="preserve"> </v>
      </c>
      <c r="M165" t="str">
        <f>IF(ISBLANK('Rate Calculations'!$B165),"",'Rate Calculations'!$B165)</f>
        <v xml:space="preserve">  </v>
      </c>
      <c r="N165" s="44" t="str">
        <f>IF(ISBLANK('Rate Calculations'!$G165),"",'Rate Calculations'!$G165)</f>
        <v/>
      </c>
      <c r="O165" s="45">
        <f>IF(ISBLANK('Rate Calculations'!$H165),"",'Rate Calculations'!$H165)</f>
        <v>1.7500000000000002E-2</v>
      </c>
      <c r="P165" s="44">
        <f>IF(ISBLANK('Rate Calculations'!$I165),"",'Rate Calculations'!$I165)</f>
        <v>0</v>
      </c>
      <c r="Q165" s="45">
        <f>IF(ISBLANK('Rate Calculations'!$J165),"",'Rate Calculations'!$J165)</f>
        <v>3.5000000000000003E-2</v>
      </c>
      <c r="R165" s="44">
        <f>IF(ISBLANK('Rate Calculations'!$K165),"",'Rate Calculations'!$K165)</f>
        <v>0</v>
      </c>
      <c r="S165" s="45">
        <f>IF(ISBLANK('Rate Calculations'!$L165),"",'Rate Calculations'!$L165)</f>
        <v>0</v>
      </c>
      <c r="T165" s="45">
        <f>IF(ISBLANK('Rate Calculations'!$M165),"",'Rate Calculations'!$M165)</f>
        <v>0</v>
      </c>
      <c r="U165" s="24">
        <f>IF(ISBLANK('Rate Calculations'!$N165),"",'Rate Calculations'!$N165)</f>
        <v>0</v>
      </c>
      <c r="V165" s="24">
        <f>IF(ISBLANK('Rate Calculations'!$O165),"",'Rate Calculations'!$O165)</f>
        <v>0</v>
      </c>
      <c r="W165" s="46">
        <f>IF(ISBLANK('Rate Calculations'!$P165),"",'Rate Calculations'!$P165)</f>
        <v>0</v>
      </c>
      <c r="X165" s="24">
        <f>IF(ISBLANK('Rate Calculations'!$Q165),"",'Rate Calculations'!$Q165)</f>
        <v>0</v>
      </c>
      <c r="Y165" s="24">
        <f>IF(ISBLANK('Rate Calculations'!$R165),"",'Rate Calculations'!$R165)</f>
        <v>0</v>
      </c>
      <c r="Z165" s="47" t="e">
        <f>IF(ISBLANK('Rate Calculations'!$S165),"",'Rate Calculations'!$S165)</f>
        <v>#REF!</v>
      </c>
      <c r="AA165" s="47" t="e">
        <f>IF(ISBLANK('Rate Calculations'!$U165),"",'Rate Calculations'!$T165)</f>
        <v>#REF!</v>
      </c>
      <c r="AB165" t="str">
        <f>IF(ISBLANK('Rate Calculations'!$A165),"",'Rate Calculations'!$A165)</f>
        <v xml:space="preserve"> </v>
      </c>
      <c r="AC165" t="str">
        <f>IF(ISBLANK('Rate Calculations'!$B165),"",'Rate Calculations'!$B165)</f>
        <v xml:space="preserve">  </v>
      </c>
      <c r="AD165" s="44">
        <f>IF(ISBLANK('Rate Calculations'!$U165),"",'Rate Calculations'!$U165)</f>
        <v>0</v>
      </c>
      <c r="AE165" s="44">
        <f>IF(ISBLANK('Rate Calculations'!$U165),"",'Rate Calculations'!$U165)</f>
        <v>0</v>
      </c>
      <c r="AF165" s="44">
        <f>IF(ISBLANK('Rate Calculations'!$U165),"",'Rate Calculations'!$U165)</f>
        <v>0</v>
      </c>
      <c r="AG165" s="101">
        <f>IF(ISBLANK('Rate Calculations'!$U165),"",'Rate Calculations'!$U165)</f>
        <v>0</v>
      </c>
      <c r="AH165" s="101">
        <f>IF(ISBLANK('Rate Calculations'!$U165),"",'Rate Calculations'!$U165)</f>
        <v>0</v>
      </c>
      <c r="AI165" s="44">
        <f>IF(ISBLANK('Rate Calculations'!$U165),"",'Rate Calculations'!$U165)</f>
        <v>0</v>
      </c>
      <c r="AJ165" s="44">
        <f>IF(ISBLANK('Rate Calculations'!$U165),"",'Rate Calculations'!$U165)</f>
        <v>0</v>
      </c>
      <c r="AK165" s="101">
        <f>IF(ISBLANK('Rate Calculations'!$U165),"",'Rate Calculations'!$U165)</f>
        <v>0</v>
      </c>
      <c r="AL165" s="44">
        <f>IF(ISBLANK('Rate Calculations'!$U165),"",'Rate Calculations'!$U165)</f>
        <v>0</v>
      </c>
      <c r="AM165" s="44">
        <f>IF(ISBLANK('Rate Calculations'!$U165),"",'Rate Calculations'!$U165)</f>
        <v>0</v>
      </c>
      <c r="AN165" s="44">
        <f>IF(ISBLANK('Rate Calculations'!$U165),"",'Rate Calculations'!$U165)</f>
        <v>0</v>
      </c>
      <c r="AO165" s="44">
        <f>IF(ISBLANK('Rate Calculations'!$U165),"",'Rate Calculations'!$U165)</f>
        <v>0</v>
      </c>
    </row>
    <row r="166" spans="1:41" ht="14.25">
      <c r="A166" s="346">
        <v>163</v>
      </c>
      <c r="B166" s="42" t="e">
        <f>IF(ISBLANK('Team Roster - Final'!A164),"",'Team Roster - Final'!A164)</f>
        <v>#REF!</v>
      </c>
      <c r="C166" s="42" t="e">
        <f>IF(ISBLANK('Team Roster - Final'!B164),"",'Team Roster - Final'!B164)</f>
        <v>#REF!</v>
      </c>
      <c r="D166" s="42" t="e">
        <f>IF(ISBLANK('Team Roster - Final'!C164),"",'Team Roster - Final'!C164)</f>
        <v>#REF!</v>
      </c>
      <c r="E166" s="42" t="e">
        <f>IF(ISBLANK('Team Roster - Final'!D164),"",'Team Roster - Final'!D164)</f>
        <v>#REF!</v>
      </c>
      <c r="F166" s="43" t="e">
        <f>IF(ISBLANK('Team Roster - Final'!BL164),"",'Team Roster - Final'!BL164)</f>
        <v>#REF!</v>
      </c>
      <c r="G166" s="43" t="e">
        <f>IF(ISBLANK('Team Roster - Final'!BM164),"",'Team Roster - Final'!BM164)</f>
        <v>#REF!</v>
      </c>
      <c r="H166" s="31" t="e">
        <f>IF(ISBLANK('Team Roster - Final'!E164),"",'Team Roster - Final'!E164)</f>
        <v>#REF!</v>
      </c>
      <c r="I166" s="31" t="e">
        <f>IF(ISBLANK('Team Roster - Final'!G164),"",'Team Roster - Final'!G164)</f>
        <v>#REF!</v>
      </c>
      <c r="J166" s="31" t="e">
        <f>IF(ISBLANK('Team Roster - Final'!I164),"",'Team Roster - Final'!I164)</f>
        <v>#REF!</v>
      </c>
      <c r="L166" t="str">
        <f>IF(ISBLANK('Rate Calculations'!$A166),"",'Rate Calculations'!$A166)</f>
        <v xml:space="preserve"> </v>
      </c>
      <c r="M166" t="str">
        <f>IF(ISBLANK('Rate Calculations'!$B166),"",'Rate Calculations'!$B166)</f>
        <v xml:space="preserve">  </v>
      </c>
      <c r="N166" s="44" t="str">
        <f>IF(ISBLANK('Rate Calculations'!$G166),"",'Rate Calculations'!$G166)</f>
        <v/>
      </c>
      <c r="O166" s="45">
        <f>IF(ISBLANK('Rate Calculations'!$H166),"",'Rate Calculations'!$H166)</f>
        <v>1.7500000000000002E-2</v>
      </c>
      <c r="P166" s="44">
        <f>IF(ISBLANK('Rate Calculations'!$I166),"",'Rate Calculations'!$I166)</f>
        <v>0</v>
      </c>
      <c r="Q166" s="45">
        <f>IF(ISBLANK('Rate Calculations'!$J166),"",'Rate Calculations'!$J166)</f>
        <v>3.5000000000000003E-2</v>
      </c>
      <c r="R166" s="44">
        <f>IF(ISBLANK('Rate Calculations'!$K166),"",'Rate Calculations'!$K166)</f>
        <v>0</v>
      </c>
      <c r="S166" s="45">
        <f>IF(ISBLANK('Rate Calculations'!$L166),"",'Rate Calculations'!$L166)</f>
        <v>0</v>
      </c>
      <c r="T166" s="45">
        <f>IF(ISBLANK('Rate Calculations'!$M166),"",'Rate Calculations'!$M166)</f>
        <v>0</v>
      </c>
      <c r="U166" s="24">
        <f>IF(ISBLANK('Rate Calculations'!$N166),"",'Rate Calculations'!$N166)</f>
        <v>0</v>
      </c>
      <c r="V166" s="24">
        <f>IF(ISBLANK('Rate Calculations'!$O166),"",'Rate Calculations'!$O166)</f>
        <v>0</v>
      </c>
      <c r="W166" s="46">
        <f>IF(ISBLANK('Rate Calculations'!$P166),"",'Rate Calculations'!$P166)</f>
        <v>0</v>
      </c>
      <c r="X166" s="24">
        <f>IF(ISBLANK('Rate Calculations'!$Q166),"",'Rate Calculations'!$Q166)</f>
        <v>0</v>
      </c>
      <c r="Y166" s="24">
        <f>IF(ISBLANK('Rate Calculations'!$R166),"",'Rate Calculations'!$R166)</f>
        <v>0</v>
      </c>
      <c r="Z166" s="47" t="e">
        <f>IF(ISBLANK('Rate Calculations'!$S166),"",'Rate Calculations'!$S166)</f>
        <v>#REF!</v>
      </c>
      <c r="AA166" s="47" t="e">
        <f>IF(ISBLANK('Rate Calculations'!$U166),"",'Rate Calculations'!$T166)</f>
        <v>#REF!</v>
      </c>
      <c r="AB166" t="str">
        <f>IF(ISBLANK('Rate Calculations'!$A166),"",'Rate Calculations'!$A166)</f>
        <v xml:space="preserve"> </v>
      </c>
      <c r="AC166" t="str">
        <f>IF(ISBLANK('Rate Calculations'!$B166),"",'Rate Calculations'!$B166)</f>
        <v xml:space="preserve">  </v>
      </c>
      <c r="AD166" s="44">
        <f>IF(ISBLANK('Rate Calculations'!$U166),"",'Rate Calculations'!$U166)</f>
        <v>0</v>
      </c>
      <c r="AE166" s="44">
        <f>IF(ISBLANK('Rate Calculations'!$U166),"",'Rate Calculations'!$U166)</f>
        <v>0</v>
      </c>
      <c r="AF166" s="44">
        <f>IF(ISBLANK('Rate Calculations'!$U166),"",'Rate Calculations'!$U166)</f>
        <v>0</v>
      </c>
      <c r="AG166" s="101">
        <f>IF(ISBLANK('Rate Calculations'!$U166),"",'Rate Calculations'!$U166)</f>
        <v>0</v>
      </c>
      <c r="AH166" s="101">
        <f>IF(ISBLANK('Rate Calculations'!$U166),"",'Rate Calculations'!$U166)</f>
        <v>0</v>
      </c>
      <c r="AI166" s="44">
        <f>IF(ISBLANK('Rate Calculations'!$U166),"",'Rate Calculations'!$U166)</f>
        <v>0</v>
      </c>
      <c r="AJ166" s="44">
        <f>IF(ISBLANK('Rate Calculations'!$U166),"",'Rate Calculations'!$U166)</f>
        <v>0</v>
      </c>
      <c r="AK166" s="101">
        <f>IF(ISBLANK('Rate Calculations'!$U166),"",'Rate Calculations'!$U166)</f>
        <v>0</v>
      </c>
      <c r="AL166" s="44">
        <f>IF(ISBLANK('Rate Calculations'!$U166),"",'Rate Calculations'!$U166)</f>
        <v>0</v>
      </c>
      <c r="AM166" s="44">
        <f>IF(ISBLANK('Rate Calculations'!$U166),"",'Rate Calculations'!$U166)</f>
        <v>0</v>
      </c>
      <c r="AN166" s="44">
        <f>IF(ISBLANK('Rate Calculations'!$U166),"",'Rate Calculations'!$U166)</f>
        <v>0</v>
      </c>
      <c r="AO166" s="44">
        <f>IF(ISBLANK('Rate Calculations'!$U166),"",'Rate Calculations'!$U166)</f>
        <v>0</v>
      </c>
    </row>
    <row r="167" spans="1:41" ht="14.25">
      <c r="A167" s="346">
        <v>164</v>
      </c>
      <c r="B167" s="42" t="e">
        <f>IF(ISBLANK('Team Roster - Final'!A165),"",'Team Roster - Final'!A165)</f>
        <v>#REF!</v>
      </c>
      <c r="C167" s="42" t="e">
        <f>IF(ISBLANK('Team Roster - Final'!B165),"",'Team Roster - Final'!B165)</f>
        <v>#REF!</v>
      </c>
      <c r="D167" s="42" t="e">
        <f>IF(ISBLANK('Team Roster - Final'!C165),"",'Team Roster - Final'!C165)</f>
        <v>#REF!</v>
      </c>
      <c r="E167" s="42" t="e">
        <f>IF(ISBLANK('Team Roster - Final'!D165),"",'Team Roster - Final'!D165)</f>
        <v>#REF!</v>
      </c>
      <c r="F167" s="43" t="e">
        <f>IF(ISBLANK('Team Roster - Final'!BL165),"",'Team Roster - Final'!BL165)</f>
        <v>#REF!</v>
      </c>
      <c r="G167" s="43" t="e">
        <f>IF(ISBLANK('Team Roster - Final'!BM165),"",'Team Roster - Final'!BM165)</f>
        <v>#REF!</v>
      </c>
      <c r="H167" s="31" t="e">
        <f>IF(ISBLANK('Team Roster - Final'!E165),"",'Team Roster - Final'!E165)</f>
        <v>#REF!</v>
      </c>
      <c r="I167" s="31" t="e">
        <f>IF(ISBLANK('Team Roster - Final'!G165),"",'Team Roster - Final'!G165)</f>
        <v>#REF!</v>
      </c>
      <c r="J167" s="31" t="e">
        <f>IF(ISBLANK('Team Roster - Final'!I165),"",'Team Roster - Final'!I165)</f>
        <v>#REF!</v>
      </c>
      <c r="L167" t="str">
        <f>IF(ISBLANK('Rate Calculations'!$A167),"",'Rate Calculations'!$A167)</f>
        <v xml:space="preserve"> </v>
      </c>
      <c r="M167" t="str">
        <f>IF(ISBLANK('Rate Calculations'!$B167),"",'Rate Calculations'!$B167)</f>
        <v xml:space="preserve">  </v>
      </c>
      <c r="N167" s="44" t="str">
        <f>IF(ISBLANK('Rate Calculations'!$G167),"",'Rate Calculations'!$G167)</f>
        <v/>
      </c>
      <c r="O167" s="45">
        <f>IF(ISBLANK('Rate Calculations'!$H167),"",'Rate Calculations'!$H167)</f>
        <v>1.7500000000000002E-2</v>
      </c>
      <c r="P167" s="44">
        <f>IF(ISBLANK('Rate Calculations'!$I167),"",'Rate Calculations'!$I167)</f>
        <v>0</v>
      </c>
      <c r="Q167" s="45">
        <f>IF(ISBLANK('Rate Calculations'!$J167),"",'Rate Calculations'!$J167)</f>
        <v>3.5000000000000003E-2</v>
      </c>
      <c r="R167" s="44">
        <f>IF(ISBLANK('Rate Calculations'!$K167),"",'Rate Calculations'!$K167)</f>
        <v>0</v>
      </c>
      <c r="S167" s="45">
        <f>IF(ISBLANK('Rate Calculations'!$L167),"",'Rate Calculations'!$L167)</f>
        <v>0</v>
      </c>
      <c r="T167" s="45">
        <f>IF(ISBLANK('Rate Calculations'!$M167),"",'Rate Calculations'!$M167)</f>
        <v>0</v>
      </c>
      <c r="U167" s="24">
        <f>IF(ISBLANK('Rate Calculations'!$N167),"",'Rate Calculations'!$N167)</f>
        <v>0</v>
      </c>
      <c r="V167" s="24">
        <f>IF(ISBLANK('Rate Calculations'!$O167),"",'Rate Calculations'!$O167)</f>
        <v>0</v>
      </c>
      <c r="W167" s="46">
        <f>IF(ISBLANK('Rate Calculations'!$P167),"",'Rate Calculations'!$P167)</f>
        <v>0</v>
      </c>
      <c r="X167" s="24">
        <f>IF(ISBLANK('Rate Calculations'!$Q167),"",'Rate Calculations'!$Q167)</f>
        <v>0</v>
      </c>
      <c r="Y167" s="24">
        <f>IF(ISBLANK('Rate Calculations'!$R167),"",'Rate Calculations'!$R167)</f>
        <v>0</v>
      </c>
      <c r="Z167" s="47" t="e">
        <f>IF(ISBLANK('Rate Calculations'!$S167),"",'Rate Calculations'!$S167)</f>
        <v>#REF!</v>
      </c>
      <c r="AA167" s="47" t="e">
        <f>IF(ISBLANK('Rate Calculations'!$U167),"",'Rate Calculations'!$T167)</f>
        <v>#REF!</v>
      </c>
      <c r="AB167" t="str">
        <f>IF(ISBLANK('Rate Calculations'!$A167),"",'Rate Calculations'!$A167)</f>
        <v xml:space="preserve"> </v>
      </c>
      <c r="AC167" t="str">
        <f>IF(ISBLANK('Rate Calculations'!$B167),"",'Rate Calculations'!$B167)</f>
        <v xml:space="preserve">  </v>
      </c>
      <c r="AD167" s="44">
        <f>IF(ISBLANK('Rate Calculations'!$U167),"",'Rate Calculations'!$U167)</f>
        <v>0</v>
      </c>
      <c r="AE167" s="44">
        <f>IF(ISBLANK('Rate Calculations'!$U167),"",'Rate Calculations'!$U167)</f>
        <v>0</v>
      </c>
      <c r="AF167" s="44">
        <f>IF(ISBLANK('Rate Calculations'!$U167),"",'Rate Calculations'!$U167)</f>
        <v>0</v>
      </c>
      <c r="AG167" s="101">
        <f>IF(ISBLANK('Rate Calculations'!$U167),"",'Rate Calculations'!$U167)</f>
        <v>0</v>
      </c>
      <c r="AH167" s="101">
        <f>IF(ISBLANK('Rate Calculations'!$U167),"",'Rate Calculations'!$U167)</f>
        <v>0</v>
      </c>
      <c r="AI167" s="44">
        <f>IF(ISBLANK('Rate Calculations'!$U167),"",'Rate Calculations'!$U167)</f>
        <v>0</v>
      </c>
      <c r="AJ167" s="44">
        <f>IF(ISBLANK('Rate Calculations'!$U167),"",'Rate Calculations'!$U167)</f>
        <v>0</v>
      </c>
      <c r="AK167" s="101">
        <f>IF(ISBLANK('Rate Calculations'!$U167),"",'Rate Calculations'!$U167)</f>
        <v>0</v>
      </c>
      <c r="AL167" s="44">
        <f>IF(ISBLANK('Rate Calculations'!$U167),"",'Rate Calculations'!$U167)</f>
        <v>0</v>
      </c>
      <c r="AM167" s="44">
        <f>IF(ISBLANK('Rate Calculations'!$U167),"",'Rate Calculations'!$U167)</f>
        <v>0</v>
      </c>
      <c r="AN167" s="44">
        <f>IF(ISBLANK('Rate Calculations'!$U167),"",'Rate Calculations'!$U167)</f>
        <v>0</v>
      </c>
      <c r="AO167" s="44">
        <f>IF(ISBLANK('Rate Calculations'!$U167),"",'Rate Calculations'!$U167)</f>
        <v>0</v>
      </c>
    </row>
    <row r="168" spans="1:41" ht="14.25">
      <c r="A168" s="346">
        <v>165</v>
      </c>
      <c r="B168" s="42" t="e">
        <f>IF(ISBLANK('Team Roster - Final'!A166),"",'Team Roster - Final'!A166)</f>
        <v>#REF!</v>
      </c>
      <c r="C168" s="42" t="e">
        <f>IF(ISBLANK('Team Roster - Final'!B166),"",'Team Roster - Final'!B166)</f>
        <v>#REF!</v>
      </c>
      <c r="D168" s="42" t="e">
        <f>IF(ISBLANK('Team Roster - Final'!C166),"",'Team Roster - Final'!C166)</f>
        <v>#REF!</v>
      </c>
      <c r="E168" s="42" t="e">
        <f>IF(ISBLANK('Team Roster - Final'!D166),"",'Team Roster - Final'!D166)</f>
        <v>#REF!</v>
      </c>
      <c r="F168" s="43" t="e">
        <f>IF(ISBLANK('Team Roster - Final'!BL166),"",'Team Roster - Final'!BL166)</f>
        <v>#REF!</v>
      </c>
      <c r="G168" s="43" t="e">
        <f>IF(ISBLANK('Team Roster - Final'!BM166),"",'Team Roster - Final'!BM166)</f>
        <v>#REF!</v>
      </c>
      <c r="H168" s="31" t="e">
        <f>IF(ISBLANK('Team Roster - Final'!E166),"",'Team Roster - Final'!E166)</f>
        <v>#REF!</v>
      </c>
      <c r="I168" s="31" t="e">
        <f>IF(ISBLANK('Team Roster - Final'!G166),"",'Team Roster - Final'!G166)</f>
        <v>#REF!</v>
      </c>
      <c r="J168" s="31" t="e">
        <f>IF(ISBLANK('Team Roster - Final'!I166),"",'Team Roster - Final'!I166)</f>
        <v>#REF!</v>
      </c>
      <c r="L168" t="str">
        <f>IF(ISBLANK('Rate Calculations'!$A168),"",'Rate Calculations'!$A168)</f>
        <v xml:space="preserve"> </v>
      </c>
      <c r="M168" t="str">
        <f>IF(ISBLANK('Rate Calculations'!$B168),"",'Rate Calculations'!$B168)</f>
        <v xml:space="preserve">  </v>
      </c>
      <c r="N168" s="44" t="str">
        <f>IF(ISBLANK('Rate Calculations'!$G168),"",'Rate Calculations'!$G168)</f>
        <v/>
      </c>
      <c r="O168" s="45">
        <f>IF(ISBLANK('Rate Calculations'!$H168),"",'Rate Calculations'!$H168)</f>
        <v>1.7500000000000002E-2</v>
      </c>
      <c r="P168" s="44">
        <f>IF(ISBLANK('Rate Calculations'!$I168),"",'Rate Calculations'!$I168)</f>
        <v>0</v>
      </c>
      <c r="Q168" s="45">
        <f>IF(ISBLANK('Rate Calculations'!$J168),"",'Rate Calculations'!$J168)</f>
        <v>3.5000000000000003E-2</v>
      </c>
      <c r="R168" s="44">
        <f>IF(ISBLANK('Rate Calculations'!$K168),"",'Rate Calculations'!$K168)</f>
        <v>0</v>
      </c>
      <c r="S168" s="45">
        <f>IF(ISBLANK('Rate Calculations'!$L168),"",'Rate Calculations'!$L168)</f>
        <v>0</v>
      </c>
      <c r="T168" s="45">
        <f>IF(ISBLANK('Rate Calculations'!$M168),"",'Rate Calculations'!$M168)</f>
        <v>0</v>
      </c>
      <c r="U168" s="24">
        <f>IF(ISBLANK('Rate Calculations'!$N168),"",'Rate Calculations'!$N168)</f>
        <v>0</v>
      </c>
      <c r="V168" s="24">
        <f>IF(ISBLANK('Rate Calculations'!$O168),"",'Rate Calculations'!$O168)</f>
        <v>0</v>
      </c>
      <c r="W168" s="46">
        <f>IF(ISBLANK('Rate Calculations'!$P168),"",'Rate Calculations'!$P168)</f>
        <v>0</v>
      </c>
      <c r="X168" s="24">
        <f>IF(ISBLANK('Rate Calculations'!$Q168),"",'Rate Calculations'!$Q168)</f>
        <v>0</v>
      </c>
      <c r="Y168" s="24">
        <f>IF(ISBLANK('Rate Calculations'!$R168),"",'Rate Calculations'!$R168)</f>
        <v>0</v>
      </c>
      <c r="Z168" s="47" t="e">
        <f>IF(ISBLANK('Rate Calculations'!$S168),"",'Rate Calculations'!$S168)</f>
        <v>#REF!</v>
      </c>
      <c r="AA168" s="47" t="e">
        <f>IF(ISBLANK('Rate Calculations'!$U168),"",'Rate Calculations'!$T168)</f>
        <v>#REF!</v>
      </c>
      <c r="AB168" t="str">
        <f>IF(ISBLANK('Rate Calculations'!$A168),"",'Rate Calculations'!$A168)</f>
        <v xml:space="preserve"> </v>
      </c>
      <c r="AC168" t="str">
        <f>IF(ISBLANK('Rate Calculations'!$B168),"",'Rate Calculations'!$B168)</f>
        <v xml:space="preserve">  </v>
      </c>
      <c r="AD168" s="44">
        <f>IF(ISBLANK('Rate Calculations'!$U168),"",'Rate Calculations'!$U168)</f>
        <v>0</v>
      </c>
      <c r="AE168" s="44">
        <f>IF(ISBLANK('Rate Calculations'!$U168),"",'Rate Calculations'!$U168)</f>
        <v>0</v>
      </c>
      <c r="AF168" s="44">
        <f>IF(ISBLANK('Rate Calculations'!$U168),"",'Rate Calculations'!$U168)</f>
        <v>0</v>
      </c>
      <c r="AG168" s="101">
        <f>IF(ISBLANK('Rate Calculations'!$U168),"",'Rate Calculations'!$U168)</f>
        <v>0</v>
      </c>
      <c r="AH168" s="101">
        <f>IF(ISBLANK('Rate Calculations'!$U168),"",'Rate Calculations'!$U168)</f>
        <v>0</v>
      </c>
      <c r="AI168" s="44">
        <f>IF(ISBLANK('Rate Calculations'!$U168),"",'Rate Calculations'!$U168)</f>
        <v>0</v>
      </c>
      <c r="AJ168" s="44">
        <f>IF(ISBLANK('Rate Calculations'!$U168),"",'Rate Calculations'!$U168)</f>
        <v>0</v>
      </c>
      <c r="AK168" s="101">
        <f>IF(ISBLANK('Rate Calculations'!$U168),"",'Rate Calculations'!$U168)</f>
        <v>0</v>
      </c>
      <c r="AL168" s="44">
        <f>IF(ISBLANK('Rate Calculations'!$U168),"",'Rate Calculations'!$U168)</f>
        <v>0</v>
      </c>
      <c r="AM168" s="44">
        <f>IF(ISBLANK('Rate Calculations'!$U168),"",'Rate Calculations'!$U168)</f>
        <v>0</v>
      </c>
      <c r="AN168" s="44">
        <f>IF(ISBLANK('Rate Calculations'!$U168),"",'Rate Calculations'!$U168)</f>
        <v>0</v>
      </c>
      <c r="AO168" s="44">
        <f>IF(ISBLANK('Rate Calculations'!$U168),"",'Rate Calculations'!$U168)</f>
        <v>0</v>
      </c>
    </row>
    <row r="169" spans="1:41" ht="14.25">
      <c r="A169" s="346">
        <v>166</v>
      </c>
      <c r="B169" s="42" t="e">
        <f>IF(ISBLANK('Team Roster - Final'!A167),"",'Team Roster - Final'!A167)</f>
        <v>#REF!</v>
      </c>
      <c r="C169" s="42" t="e">
        <f>IF(ISBLANK('Team Roster - Final'!B167),"",'Team Roster - Final'!B167)</f>
        <v>#REF!</v>
      </c>
      <c r="D169" s="42" t="e">
        <f>IF(ISBLANK('Team Roster - Final'!C167),"",'Team Roster - Final'!C167)</f>
        <v>#REF!</v>
      </c>
      <c r="E169" s="42" t="e">
        <f>IF(ISBLANK('Team Roster - Final'!D167),"",'Team Roster - Final'!D167)</f>
        <v>#REF!</v>
      </c>
      <c r="F169" s="43" t="e">
        <f>IF(ISBLANK('Team Roster - Final'!BL167),"",'Team Roster - Final'!BL167)</f>
        <v>#REF!</v>
      </c>
      <c r="G169" s="43" t="e">
        <f>IF(ISBLANK('Team Roster - Final'!BM167),"",'Team Roster - Final'!BM167)</f>
        <v>#REF!</v>
      </c>
      <c r="H169" s="31" t="e">
        <f>IF(ISBLANK('Team Roster - Final'!E167),"",'Team Roster - Final'!E167)</f>
        <v>#REF!</v>
      </c>
      <c r="I169" s="31" t="e">
        <f>IF(ISBLANK('Team Roster - Final'!G167),"",'Team Roster - Final'!G167)</f>
        <v>#REF!</v>
      </c>
      <c r="J169" s="31" t="e">
        <f>IF(ISBLANK('Team Roster - Final'!I167),"",'Team Roster - Final'!I167)</f>
        <v>#REF!</v>
      </c>
      <c r="L169" t="str">
        <f>IF(ISBLANK('Rate Calculations'!$A169),"",'Rate Calculations'!$A169)</f>
        <v xml:space="preserve"> </v>
      </c>
      <c r="M169" t="str">
        <f>IF(ISBLANK('Rate Calculations'!$B169),"",'Rate Calculations'!$B169)</f>
        <v xml:space="preserve">  </v>
      </c>
      <c r="N169" s="44" t="str">
        <f>IF(ISBLANK('Rate Calculations'!$G169),"",'Rate Calculations'!$G169)</f>
        <v/>
      </c>
      <c r="O169" s="45">
        <f>IF(ISBLANK('Rate Calculations'!$H169),"",'Rate Calculations'!$H169)</f>
        <v>1.7500000000000002E-2</v>
      </c>
      <c r="P169" s="44">
        <f>IF(ISBLANK('Rate Calculations'!$I169),"",'Rate Calculations'!$I169)</f>
        <v>0</v>
      </c>
      <c r="Q169" s="45">
        <f>IF(ISBLANK('Rate Calculations'!$J169),"",'Rate Calculations'!$J169)</f>
        <v>3.5000000000000003E-2</v>
      </c>
      <c r="R169" s="44">
        <f>IF(ISBLANK('Rate Calculations'!$K169),"",'Rate Calculations'!$K169)</f>
        <v>0</v>
      </c>
      <c r="S169" s="45">
        <f>IF(ISBLANK('Rate Calculations'!$L169),"",'Rate Calculations'!$L169)</f>
        <v>0</v>
      </c>
      <c r="T169" s="45">
        <f>IF(ISBLANK('Rate Calculations'!$M169),"",'Rate Calculations'!$M169)</f>
        <v>0</v>
      </c>
      <c r="U169" s="24">
        <f>IF(ISBLANK('Rate Calculations'!$N169),"",'Rate Calculations'!$N169)</f>
        <v>0</v>
      </c>
      <c r="V169" s="24">
        <f>IF(ISBLANK('Rate Calculations'!$O169),"",'Rate Calculations'!$O169)</f>
        <v>0</v>
      </c>
      <c r="W169" s="46">
        <f>IF(ISBLANK('Rate Calculations'!$P169),"",'Rate Calculations'!$P169)</f>
        <v>0</v>
      </c>
      <c r="X169" s="24">
        <f>IF(ISBLANK('Rate Calculations'!$Q169),"",'Rate Calculations'!$Q169)</f>
        <v>0</v>
      </c>
      <c r="Y169" s="24">
        <f>IF(ISBLANK('Rate Calculations'!$R169),"",'Rate Calculations'!$R169)</f>
        <v>0</v>
      </c>
      <c r="Z169" s="47" t="e">
        <f>IF(ISBLANK('Rate Calculations'!$S169),"",'Rate Calculations'!$S169)</f>
        <v>#REF!</v>
      </c>
      <c r="AA169" s="47" t="e">
        <f>IF(ISBLANK('Rate Calculations'!$U169),"",'Rate Calculations'!$T169)</f>
        <v>#REF!</v>
      </c>
      <c r="AB169" t="str">
        <f>IF(ISBLANK('Rate Calculations'!$A169),"",'Rate Calculations'!$A169)</f>
        <v xml:space="preserve"> </v>
      </c>
      <c r="AC169" t="str">
        <f>IF(ISBLANK('Rate Calculations'!$B169),"",'Rate Calculations'!$B169)</f>
        <v xml:space="preserve">  </v>
      </c>
      <c r="AD169" s="44">
        <f>IF(ISBLANK('Rate Calculations'!$U169),"",'Rate Calculations'!$U169)</f>
        <v>0</v>
      </c>
      <c r="AE169" s="44">
        <f>IF(ISBLANK('Rate Calculations'!$U169),"",'Rate Calculations'!$U169)</f>
        <v>0</v>
      </c>
      <c r="AF169" s="44">
        <f>IF(ISBLANK('Rate Calculations'!$U169),"",'Rate Calculations'!$U169)</f>
        <v>0</v>
      </c>
      <c r="AG169" s="101">
        <f>IF(ISBLANK('Rate Calculations'!$U169),"",'Rate Calculations'!$U169)</f>
        <v>0</v>
      </c>
      <c r="AH169" s="101">
        <f>IF(ISBLANK('Rate Calculations'!$U169),"",'Rate Calculations'!$U169)</f>
        <v>0</v>
      </c>
      <c r="AI169" s="44">
        <f>IF(ISBLANK('Rate Calculations'!$U169),"",'Rate Calculations'!$U169)</f>
        <v>0</v>
      </c>
      <c r="AJ169" s="44">
        <f>IF(ISBLANK('Rate Calculations'!$U169),"",'Rate Calculations'!$U169)</f>
        <v>0</v>
      </c>
      <c r="AK169" s="101">
        <f>IF(ISBLANK('Rate Calculations'!$U169),"",'Rate Calculations'!$U169)</f>
        <v>0</v>
      </c>
      <c r="AL169" s="44">
        <f>IF(ISBLANK('Rate Calculations'!$U169),"",'Rate Calculations'!$U169)</f>
        <v>0</v>
      </c>
      <c r="AM169" s="44">
        <f>IF(ISBLANK('Rate Calculations'!$U169),"",'Rate Calculations'!$U169)</f>
        <v>0</v>
      </c>
      <c r="AN169" s="44">
        <f>IF(ISBLANK('Rate Calculations'!$U169),"",'Rate Calculations'!$U169)</f>
        <v>0</v>
      </c>
      <c r="AO169" s="44">
        <f>IF(ISBLANK('Rate Calculations'!$U169),"",'Rate Calculations'!$U169)</f>
        <v>0</v>
      </c>
    </row>
    <row r="170" spans="1:41" ht="14.25">
      <c r="A170" s="346">
        <v>167</v>
      </c>
      <c r="B170" s="42" t="e">
        <f>IF(ISBLANK('Team Roster - Final'!A168),"",'Team Roster - Final'!A168)</f>
        <v>#REF!</v>
      </c>
      <c r="C170" s="42" t="e">
        <f>IF(ISBLANK('Team Roster - Final'!B168),"",'Team Roster - Final'!B168)</f>
        <v>#REF!</v>
      </c>
      <c r="D170" s="42" t="e">
        <f>IF(ISBLANK('Team Roster - Final'!C168),"",'Team Roster - Final'!C168)</f>
        <v>#REF!</v>
      </c>
      <c r="E170" s="42" t="e">
        <f>IF(ISBLANK('Team Roster - Final'!D168),"",'Team Roster - Final'!D168)</f>
        <v>#REF!</v>
      </c>
      <c r="F170" s="43" t="e">
        <f>IF(ISBLANK('Team Roster - Final'!BL168),"",'Team Roster - Final'!BL168)</f>
        <v>#REF!</v>
      </c>
      <c r="G170" s="43" t="e">
        <f>IF(ISBLANK('Team Roster - Final'!BM168),"",'Team Roster - Final'!BM168)</f>
        <v>#REF!</v>
      </c>
      <c r="H170" s="31" t="e">
        <f>IF(ISBLANK('Team Roster - Final'!E168),"",'Team Roster - Final'!E168)</f>
        <v>#REF!</v>
      </c>
      <c r="I170" s="31" t="e">
        <f>IF(ISBLANK('Team Roster - Final'!G168),"",'Team Roster - Final'!G168)</f>
        <v>#REF!</v>
      </c>
      <c r="J170" s="31" t="e">
        <f>IF(ISBLANK('Team Roster - Final'!I168),"",'Team Roster - Final'!I168)</f>
        <v>#REF!</v>
      </c>
      <c r="L170" t="str">
        <f>IF(ISBLANK('Rate Calculations'!$A170),"",'Rate Calculations'!$A170)</f>
        <v xml:space="preserve"> </v>
      </c>
      <c r="M170" t="str">
        <f>IF(ISBLANK('Rate Calculations'!$B170),"",'Rate Calculations'!$B170)</f>
        <v xml:space="preserve">  </v>
      </c>
      <c r="N170" s="44" t="str">
        <f>IF(ISBLANK('Rate Calculations'!$G170),"",'Rate Calculations'!$G170)</f>
        <v/>
      </c>
      <c r="O170" s="45">
        <f>IF(ISBLANK('Rate Calculations'!$H170),"",'Rate Calculations'!$H170)</f>
        <v>1.7500000000000002E-2</v>
      </c>
      <c r="P170" s="44">
        <f>IF(ISBLANK('Rate Calculations'!$I170),"",'Rate Calculations'!$I170)</f>
        <v>0</v>
      </c>
      <c r="Q170" s="45">
        <f>IF(ISBLANK('Rate Calculations'!$J170),"",'Rate Calculations'!$J170)</f>
        <v>3.5000000000000003E-2</v>
      </c>
      <c r="R170" s="44">
        <f>IF(ISBLANK('Rate Calculations'!$K170),"",'Rate Calculations'!$K170)</f>
        <v>0</v>
      </c>
      <c r="S170" s="45">
        <f>IF(ISBLANK('Rate Calculations'!$L170),"",'Rate Calculations'!$L170)</f>
        <v>0</v>
      </c>
      <c r="T170" s="45">
        <f>IF(ISBLANK('Rate Calculations'!$M170),"",'Rate Calculations'!$M170)</f>
        <v>0</v>
      </c>
      <c r="U170" s="24">
        <f>IF(ISBLANK('Rate Calculations'!$N170),"",'Rate Calculations'!$N170)</f>
        <v>0</v>
      </c>
      <c r="V170" s="24">
        <f>IF(ISBLANK('Rate Calculations'!$O170),"",'Rate Calculations'!$O170)</f>
        <v>0</v>
      </c>
      <c r="W170" s="46">
        <f>IF(ISBLANK('Rate Calculations'!$P170),"",'Rate Calculations'!$P170)</f>
        <v>0</v>
      </c>
      <c r="X170" s="24">
        <f>IF(ISBLANK('Rate Calculations'!$Q170),"",'Rate Calculations'!$Q170)</f>
        <v>0</v>
      </c>
      <c r="Y170" s="24">
        <f>IF(ISBLANK('Rate Calculations'!$R170),"",'Rate Calculations'!$R170)</f>
        <v>0</v>
      </c>
      <c r="Z170" s="47" t="e">
        <f>IF(ISBLANK('Rate Calculations'!$S170),"",'Rate Calculations'!$S170)</f>
        <v>#REF!</v>
      </c>
      <c r="AA170" s="47" t="e">
        <f>IF(ISBLANK('Rate Calculations'!$U170),"",'Rate Calculations'!$T170)</f>
        <v>#REF!</v>
      </c>
      <c r="AB170" t="str">
        <f>IF(ISBLANK('Rate Calculations'!$A170),"",'Rate Calculations'!$A170)</f>
        <v xml:space="preserve"> </v>
      </c>
      <c r="AC170" t="str">
        <f>IF(ISBLANK('Rate Calculations'!$B170),"",'Rate Calculations'!$B170)</f>
        <v xml:space="preserve">  </v>
      </c>
      <c r="AD170" s="44">
        <f>IF(ISBLANK('Rate Calculations'!$U170),"",'Rate Calculations'!$U170)</f>
        <v>0</v>
      </c>
      <c r="AE170" s="44">
        <f>IF(ISBLANK('Rate Calculations'!$U170),"",'Rate Calculations'!$U170)</f>
        <v>0</v>
      </c>
      <c r="AF170" s="44">
        <f>IF(ISBLANK('Rate Calculations'!$U170),"",'Rate Calculations'!$U170)</f>
        <v>0</v>
      </c>
      <c r="AG170" s="101">
        <f>IF(ISBLANK('Rate Calculations'!$U170),"",'Rate Calculations'!$U170)</f>
        <v>0</v>
      </c>
      <c r="AH170" s="101">
        <f>IF(ISBLANK('Rate Calculations'!$U170),"",'Rate Calculations'!$U170)</f>
        <v>0</v>
      </c>
      <c r="AI170" s="44">
        <f>IF(ISBLANK('Rate Calculations'!$U170),"",'Rate Calculations'!$U170)</f>
        <v>0</v>
      </c>
      <c r="AJ170" s="44">
        <f>IF(ISBLANK('Rate Calculations'!$U170),"",'Rate Calculations'!$U170)</f>
        <v>0</v>
      </c>
      <c r="AK170" s="101">
        <f>IF(ISBLANK('Rate Calculations'!$U170),"",'Rate Calculations'!$U170)</f>
        <v>0</v>
      </c>
      <c r="AL170" s="44">
        <f>IF(ISBLANK('Rate Calculations'!$U170),"",'Rate Calculations'!$U170)</f>
        <v>0</v>
      </c>
      <c r="AM170" s="44">
        <f>IF(ISBLANK('Rate Calculations'!$U170),"",'Rate Calculations'!$U170)</f>
        <v>0</v>
      </c>
      <c r="AN170" s="44">
        <f>IF(ISBLANK('Rate Calculations'!$U170),"",'Rate Calculations'!$U170)</f>
        <v>0</v>
      </c>
      <c r="AO170" s="44">
        <f>IF(ISBLANK('Rate Calculations'!$U170),"",'Rate Calculations'!$U170)</f>
        <v>0</v>
      </c>
    </row>
    <row r="171" spans="1:41" ht="14.25">
      <c r="A171" s="346">
        <v>168</v>
      </c>
      <c r="B171" s="42" t="e">
        <f>IF(ISBLANK('Team Roster - Final'!A169),"",'Team Roster - Final'!A169)</f>
        <v>#REF!</v>
      </c>
      <c r="C171" s="42" t="e">
        <f>IF(ISBLANK('Team Roster - Final'!B169),"",'Team Roster - Final'!B169)</f>
        <v>#REF!</v>
      </c>
      <c r="D171" s="42" t="e">
        <f>IF(ISBLANK('Team Roster - Final'!C169),"",'Team Roster - Final'!C169)</f>
        <v>#REF!</v>
      </c>
      <c r="E171" s="42" t="e">
        <f>IF(ISBLANK('Team Roster - Final'!D169),"",'Team Roster - Final'!D169)</f>
        <v>#REF!</v>
      </c>
      <c r="F171" s="43" t="e">
        <f>IF(ISBLANK('Team Roster - Final'!BL169),"",'Team Roster - Final'!BL169)</f>
        <v>#REF!</v>
      </c>
      <c r="G171" s="43" t="e">
        <f>IF(ISBLANK('Team Roster - Final'!BM169),"",'Team Roster - Final'!BM169)</f>
        <v>#REF!</v>
      </c>
      <c r="H171" s="31" t="e">
        <f>IF(ISBLANK('Team Roster - Final'!E169),"",'Team Roster - Final'!E169)</f>
        <v>#REF!</v>
      </c>
      <c r="I171" s="31" t="e">
        <f>IF(ISBLANK('Team Roster - Final'!G169),"",'Team Roster - Final'!G169)</f>
        <v>#REF!</v>
      </c>
      <c r="J171" s="31" t="e">
        <f>IF(ISBLANK('Team Roster - Final'!I169),"",'Team Roster - Final'!I169)</f>
        <v>#REF!</v>
      </c>
      <c r="L171" t="str">
        <f>IF(ISBLANK('Rate Calculations'!$A171),"",'Rate Calculations'!$A171)</f>
        <v xml:space="preserve"> </v>
      </c>
      <c r="M171" t="str">
        <f>IF(ISBLANK('Rate Calculations'!$B171),"",'Rate Calculations'!$B171)</f>
        <v xml:space="preserve">  </v>
      </c>
      <c r="N171" s="44" t="str">
        <f>IF(ISBLANK('Rate Calculations'!$G171),"",'Rate Calculations'!$G171)</f>
        <v/>
      </c>
      <c r="O171" s="45">
        <f>IF(ISBLANK('Rate Calculations'!$H171),"",'Rate Calculations'!$H171)</f>
        <v>1.7500000000000002E-2</v>
      </c>
      <c r="P171" s="44">
        <f>IF(ISBLANK('Rate Calculations'!$I171),"",'Rate Calculations'!$I171)</f>
        <v>0</v>
      </c>
      <c r="Q171" s="45">
        <f>IF(ISBLANK('Rate Calculations'!$J171),"",'Rate Calculations'!$J171)</f>
        <v>3.5000000000000003E-2</v>
      </c>
      <c r="R171" s="44">
        <f>IF(ISBLANK('Rate Calculations'!$K171),"",'Rate Calculations'!$K171)</f>
        <v>0</v>
      </c>
      <c r="S171" s="45">
        <f>IF(ISBLANK('Rate Calculations'!$L171),"",'Rate Calculations'!$L171)</f>
        <v>0</v>
      </c>
      <c r="T171" s="45">
        <f>IF(ISBLANK('Rate Calculations'!$M171),"",'Rate Calculations'!$M171)</f>
        <v>0</v>
      </c>
      <c r="U171" s="24">
        <f>IF(ISBLANK('Rate Calculations'!$N171),"",'Rate Calculations'!$N171)</f>
        <v>0</v>
      </c>
      <c r="V171" s="24">
        <f>IF(ISBLANK('Rate Calculations'!$O171),"",'Rate Calculations'!$O171)</f>
        <v>0</v>
      </c>
      <c r="W171" s="46">
        <f>IF(ISBLANK('Rate Calculations'!$P171),"",'Rate Calculations'!$P171)</f>
        <v>0</v>
      </c>
      <c r="X171" s="24">
        <f>IF(ISBLANK('Rate Calculations'!$Q171),"",'Rate Calculations'!$Q171)</f>
        <v>0</v>
      </c>
      <c r="Y171" s="24">
        <f>IF(ISBLANK('Rate Calculations'!$R171),"",'Rate Calculations'!$R171)</f>
        <v>0</v>
      </c>
      <c r="Z171" s="47" t="e">
        <f>IF(ISBLANK('Rate Calculations'!$S171),"",'Rate Calculations'!$S171)</f>
        <v>#REF!</v>
      </c>
      <c r="AA171" s="47" t="e">
        <f>IF(ISBLANK('Rate Calculations'!$U171),"",'Rate Calculations'!$T171)</f>
        <v>#REF!</v>
      </c>
      <c r="AB171" t="str">
        <f>IF(ISBLANK('Rate Calculations'!$A171),"",'Rate Calculations'!$A171)</f>
        <v xml:space="preserve"> </v>
      </c>
      <c r="AC171" t="str">
        <f>IF(ISBLANK('Rate Calculations'!$B171),"",'Rate Calculations'!$B171)</f>
        <v xml:space="preserve">  </v>
      </c>
      <c r="AD171" s="44">
        <f>IF(ISBLANK('Rate Calculations'!$U171),"",'Rate Calculations'!$U171)</f>
        <v>0</v>
      </c>
      <c r="AE171" s="44">
        <f>IF(ISBLANK('Rate Calculations'!$U171),"",'Rate Calculations'!$U171)</f>
        <v>0</v>
      </c>
      <c r="AF171" s="44">
        <f>IF(ISBLANK('Rate Calculations'!$U171),"",'Rate Calculations'!$U171)</f>
        <v>0</v>
      </c>
      <c r="AG171" s="101">
        <f>IF(ISBLANK('Rate Calculations'!$U171),"",'Rate Calculations'!$U171)</f>
        <v>0</v>
      </c>
      <c r="AH171" s="101">
        <f>IF(ISBLANK('Rate Calculations'!$U171),"",'Rate Calculations'!$U171)</f>
        <v>0</v>
      </c>
      <c r="AI171" s="44">
        <f>IF(ISBLANK('Rate Calculations'!$U171),"",'Rate Calculations'!$U171)</f>
        <v>0</v>
      </c>
      <c r="AJ171" s="44">
        <f>IF(ISBLANK('Rate Calculations'!$U171),"",'Rate Calculations'!$U171)</f>
        <v>0</v>
      </c>
      <c r="AK171" s="101">
        <f>IF(ISBLANK('Rate Calculations'!$U171),"",'Rate Calculations'!$U171)</f>
        <v>0</v>
      </c>
      <c r="AL171" s="44">
        <f>IF(ISBLANK('Rate Calculations'!$U171),"",'Rate Calculations'!$U171)</f>
        <v>0</v>
      </c>
      <c r="AM171" s="44">
        <f>IF(ISBLANK('Rate Calculations'!$U171),"",'Rate Calculations'!$U171)</f>
        <v>0</v>
      </c>
      <c r="AN171" s="44">
        <f>IF(ISBLANK('Rate Calculations'!$U171),"",'Rate Calculations'!$U171)</f>
        <v>0</v>
      </c>
      <c r="AO171" s="44">
        <f>IF(ISBLANK('Rate Calculations'!$U171),"",'Rate Calculations'!$U171)</f>
        <v>0</v>
      </c>
    </row>
    <row r="172" spans="1:41" ht="14.25">
      <c r="A172" s="346">
        <v>169</v>
      </c>
      <c r="B172" s="42" t="e">
        <f>IF(ISBLANK('Team Roster - Final'!A170),"",'Team Roster - Final'!A170)</f>
        <v>#REF!</v>
      </c>
      <c r="C172" s="42" t="e">
        <f>IF(ISBLANK('Team Roster - Final'!B170),"",'Team Roster - Final'!B170)</f>
        <v>#REF!</v>
      </c>
      <c r="D172" s="42" t="e">
        <f>IF(ISBLANK('Team Roster - Final'!C170),"",'Team Roster - Final'!C170)</f>
        <v>#REF!</v>
      </c>
      <c r="E172" s="42" t="e">
        <f>IF(ISBLANK('Team Roster - Final'!D170),"",'Team Roster - Final'!D170)</f>
        <v>#REF!</v>
      </c>
      <c r="F172" s="43" t="e">
        <f>IF(ISBLANK('Team Roster - Final'!BL170),"",'Team Roster - Final'!BL170)</f>
        <v>#REF!</v>
      </c>
      <c r="G172" s="43" t="e">
        <f>IF(ISBLANK('Team Roster - Final'!BM170),"",'Team Roster - Final'!BM170)</f>
        <v>#REF!</v>
      </c>
      <c r="H172" s="31" t="e">
        <f>IF(ISBLANK('Team Roster - Final'!E170),"",'Team Roster - Final'!E170)</f>
        <v>#REF!</v>
      </c>
      <c r="I172" s="31" t="e">
        <f>IF(ISBLANK('Team Roster - Final'!G170),"",'Team Roster - Final'!G170)</f>
        <v>#REF!</v>
      </c>
      <c r="J172" s="31" t="e">
        <f>IF(ISBLANK('Team Roster - Final'!I170),"",'Team Roster - Final'!I170)</f>
        <v>#REF!</v>
      </c>
      <c r="L172" t="str">
        <f>IF(ISBLANK('Rate Calculations'!$A172),"",'Rate Calculations'!$A172)</f>
        <v xml:space="preserve"> </v>
      </c>
      <c r="M172" t="str">
        <f>IF(ISBLANK('Rate Calculations'!$B172),"",'Rate Calculations'!$B172)</f>
        <v/>
      </c>
      <c r="N172" s="44" t="str">
        <f>IF(ISBLANK('Rate Calculations'!$G172),"",'Rate Calculations'!$G172)</f>
        <v/>
      </c>
      <c r="O172" s="45">
        <f>IF(ISBLANK('Rate Calculations'!$H172),"",'Rate Calculations'!$H172)</f>
        <v>1.7500000000000002E-2</v>
      </c>
      <c r="P172" s="44">
        <f>IF(ISBLANK('Rate Calculations'!$I172),"",'Rate Calculations'!$I172)</f>
        <v>0</v>
      </c>
      <c r="Q172" s="45">
        <f>IF(ISBLANK('Rate Calculations'!$J172),"",'Rate Calculations'!$J172)</f>
        <v>3.5000000000000003E-2</v>
      </c>
      <c r="R172" s="44">
        <f>IF(ISBLANK('Rate Calculations'!$K172),"",'Rate Calculations'!$K172)</f>
        <v>0</v>
      </c>
      <c r="S172" s="45">
        <f>IF(ISBLANK('Rate Calculations'!$L172),"",'Rate Calculations'!$L172)</f>
        <v>0</v>
      </c>
      <c r="T172" s="45">
        <f>IF(ISBLANK('Rate Calculations'!$M172),"",'Rate Calculations'!$M172)</f>
        <v>0</v>
      </c>
      <c r="U172" s="24">
        <f>IF(ISBLANK('Rate Calculations'!$N172),"",'Rate Calculations'!$N172)</f>
        <v>0</v>
      </c>
      <c r="V172" s="24">
        <f>IF(ISBLANK('Rate Calculations'!$O172),"",'Rate Calculations'!$O172)</f>
        <v>0</v>
      </c>
      <c r="W172" s="46">
        <f>IF(ISBLANK('Rate Calculations'!$P172),"",'Rate Calculations'!$P172)</f>
        <v>0</v>
      </c>
      <c r="X172" s="24">
        <f>IF(ISBLANK('Rate Calculations'!$Q172),"",'Rate Calculations'!$Q172)</f>
        <v>0</v>
      </c>
      <c r="Y172" s="24">
        <f>IF(ISBLANK('Rate Calculations'!$R172),"",'Rate Calculations'!$R172)</f>
        <v>0</v>
      </c>
      <c r="Z172" s="47" t="e">
        <f>IF(ISBLANK('Rate Calculations'!$S172),"",'Rate Calculations'!$S172)</f>
        <v>#REF!</v>
      </c>
      <c r="AA172" s="47" t="e">
        <f>IF(ISBLANK('Rate Calculations'!$U172),"",'Rate Calculations'!$T172)</f>
        <v>#REF!</v>
      </c>
      <c r="AB172" t="str">
        <f>IF(ISBLANK('Rate Calculations'!$A172),"",'Rate Calculations'!$A172)</f>
        <v xml:space="preserve"> </v>
      </c>
      <c r="AC172" t="str">
        <f>IF(ISBLANK('Rate Calculations'!$B172),"",'Rate Calculations'!$B172)</f>
        <v/>
      </c>
      <c r="AD172" s="44">
        <f>IF(ISBLANK('Rate Calculations'!$U172),"",'Rate Calculations'!$U172)</f>
        <v>0</v>
      </c>
      <c r="AE172" s="44">
        <f>IF(ISBLANK('Rate Calculations'!$U172),"",'Rate Calculations'!$U172)</f>
        <v>0</v>
      </c>
      <c r="AF172" s="44">
        <f>IF(ISBLANK('Rate Calculations'!$U172),"",'Rate Calculations'!$U172)</f>
        <v>0</v>
      </c>
      <c r="AG172" s="101">
        <f>IF(ISBLANK('Rate Calculations'!$U172),"",'Rate Calculations'!$U172)</f>
        <v>0</v>
      </c>
      <c r="AH172" s="101">
        <f>IF(ISBLANK('Rate Calculations'!$U172),"",'Rate Calculations'!$U172)</f>
        <v>0</v>
      </c>
      <c r="AI172" s="44">
        <f>IF(ISBLANK('Rate Calculations'!$U172),"",'Rate Calculations'!$U172)</f>
        <v>0</v>
      </c>
      <c r="AJ172" s="44">
        <f>IF(ISBLANK('Rate Calculations'!$U172),"",'Rate Calculations'!$U172)</f>
        <v>0</v>
      </c>
      <c r="AK172" s="101">
        <f>IF(ISBLANK('Rate Calculations'!$U172),"",'Rate Calculations'!$U172)</f>
        <v>0</v>
      </c>
      <c r="AL172" s="44">
        <f>IF(ISBLANK('Rate Calculations'!$U172),"",'Rate Calculations'!$U172)</f>
        <v>0</v>
      </c>
      <c r="AM172" s="44">
        <f>IF(ISBLANK('Rate Calculations'!$U172),"",'Rate Calculations'!$U172)</f>
        <v>0</v>
      </c>
      <c r="AN172" s="44">
        <f>IF(ISBLANK('Rate Calculations'!$U172),"",'Rate Calculations'!$U172)</f>
        <v>0</v>
      </c>
      <c r="AO172" s="44">
        <f>IF(ISBLANK('Rate Calculations'!$U172),"",'Rate Calculations'!$U172)</f>
        <v>0</v>
      </c>
    </row>
    <row r="173" spans="1:41" ht="14.25">
      <c r="A173" s="346">
        <v>170</v>
      </c>
      <c r="B173" s="42" t="e">
        <f>IF(ISBLANK('Team Roster - Final'!A171),"",'Team Roster - Final'!A171)</f>
        <v>#REF!</v>
      </c>
      <c r="C173" s="42" t="e">
        <f>IF(ISBLANK('Team Roster - Final'!B171),"",'Team Roster - Final'!B171)</f>
        <v>#REF!</v>
      </c>
      <c r="D173" s="42" t="e">
        <f>IF(ISBLANK('Team Roster - Final'!C171),"",'Team Roster - Final'!C171)</f>
        <v>#REF!</v>
      </c>
      <c r="E173" s="42" t="e">
        <f>IF(ISBLANK('Team Roster - Final'!D171),"",'Team Roster - Final'!D171)</f>
        <v>#REF!</v>
      </c>
      <c r="F173" s="43" t="e">
        <f>IF(ISBLANK('Team Roster - Final'!BL171),"",'Team Roster - Final'!BL171)</f>
        <v>#REF!</v>
      </c>
      <c r="G173" s="43" t="e">
        <f>IF(ISBLANK('Team Roster - Final'!BM171),"",'Team Roster - Final'!BM171)</f>
        <v>#REF!</v>
      </c>
      <c r="H173" s="31" t="e">
        <f>IF(ISBLANK('Team Roster - Final'!E171),"",'Team Roster - Final'!E171)</f>
        <v>#REF!</v>
      </c>
      <c r="I173" s="31" t="e">
        <f>IF(ISBLANK('Team Roster - Final'!G171),"",'Team Roster - Final'!G171)</f>
        <v>#REF!</v>
      </c>
      <c r="J173" s="31" t="e">
        <f>IF(ISBLANK('Team Roster - Final'!I171),"",'Team Roster - Final'!I171)</f>
        <v>#REF!</v>
      </c>
      <c r="L173" t="str">
        <f>IF(ISBLANK('Rate Calculations'!$A173),"",'Rate Calculations'!$A173)</f>
        <v xml:space="preserve"> </v>
      </c>
      <c r="M173" t="str">
        <f>IF(ISBLANK('Rate Calculations'!$B173),"",'Rate Calculations'!$B173)</f>
        <v/>
      </c>
      <c r="N173" s="44" t="str">
        <f>IF(ISBLANK('Rate Calculations'!$G173),"",'Rate Calculations'!$G173)</f>
        <v/>
      </c>
      <c r="O173" s="45">
        <f>IF(ISBLANK('Rate Calculations'!$H173),"",'Rate Calculations'!$H173)</f>
        <v>1.7500000000000002E-2</v>
      </c>
      <c r="P173" s="44">
        <f>IF(ISBLANK('Rate Calculations'!$I173),"",'Rate Calculations'!$I173)</f>
        <v>0</v>
      </c>
      <c r="Q173" s="45">
        <f>IF(ISBLANK('Rate Calculations'!$J173),"",'Rate Calculations'!$J173)</f>
        <v>3.5000000000000003E-2</v>
      </c>
      <c r="R173" s="44">
        <f>IF(ISBLANK('Rate Calculations'!$K173),"",'Rate Calculations'!$K173)</f>
        <v>0</v>
      </c>
      <c r="S173" s="45">
        <f>IF(ISBLANK('Rate Calculations'!$L173),"",'Rate Calculations'!$L173)</f>
        <v>0</v>
      </c>
      <c r="T173" s="45">
        <f>IF(ISBLANK('Rate Calculations'!$M173),"",'Rate Calculations'!$M173)</f>
        <v>0</v>
      </c>
      <c r="U173" s="24">
        <f>IF(ISBLANK('Rate Calculations'!$N173),"",'Rate Calculations'!$N173)</f>
        <v>0</v>
      </c>
      <c r="V173" s="24">
        <f>IF(ISBLANK('Rate Calculations'!$O173),"",'Rate Calculations'!$O173)</f>
        <v>0</v>
      </c>
      <c r="W173" s="46">
        <f>IF(ISBLANK('Rate Calculations'!$P173),"",'Rate Calculations'!$P173)</f>
        <v>0</v>
      </c>
      <c r="X173" s="24">
        <f>IF(ISBLANK('Rate Calculations'!$Q173),"",'Rate Calculations'!$Q173)</f>
        <v>0</v>
      </c>
      <c r="Y173" s="24">
        <f>IF(ISBLANK('Rate Calculations'!$R173),"",'Rate Calculations'!$R173)</f>
        <v>0</v>
      </c>
      <c r="Z173" s="47" t="e">
        <f>IF(ISBLANK('Rate Calculations'!$S173),"",'Rate Calculations'!$S173)</f>
        <v>#REF!</v>
      </c>
      <c r="AA173" s="47" t="e">
        <f>IF(ISBLANK('Rate Calculations'!$U173),"",'Rate Calculations'!$T173)</f>
        <v>#REF!</v>
      </c>
      <c r="AB173" t="str">
        <f>IF(ISBLANK('Rate Calculations'!$A173),"",'Rate Calculations'!$A173)</f>
        <v xml:space="preserve"> </v>
      </c>
      <c r="AC173" t="str">
        <f>IF(ISBLANK('Rate Calculations'!$B173),"",'Rate Calculations'!$B173)</f>
        <v/>
      </c>
      <c r="AD173" s="44">
        <f>IF(ISBLANK('Rate Calculations'!$U173),"",'Rate Calculations'!$U173)</f>
        <v>0</v>
      </c>
      <c r="AE173" s="44">
        <f>IF(ISBLANK('Rate Calculations'!$U173),"",'Rate Calculations'!$U173)</f>
        <v>0</v>
      </c>
      <c r="AF173" s="44">
        <f>IF(ISBLANK('Rate Calculations'!$U173),"",'Rate Calculations'!$U173)</f>
        <v>0</v>
      </c>
      <c r="AG173" s="101">
        <f>IF(ISBLANK('Rate Calculations'!$U173),"",'Rate Calculations'!$U173)</f>
        <v>0</v>
      </c>
      <c r="AH173" s="101">
        <f>IF(ISBLANK('Rate Calculations'!$U173),"",'Rate Calculations'!$U173)</f>
        <v>0</v>
      </c>
      <c r="AI173" s="44">
        <f>IF(ISBLANK('Rate Calculations'!$U173),"",'Rate Calculations'!$U173)</f>
        <v>0</v>
      </c>
      <c r="AJ173" s="44">
        <f>IF(ISBLANK('Rate Calculations'!$U173),"",'Rate Calculations'!$U173)</f>
        <v>0</v>
      </c>
      <c r="AK173" s="101">
        <f>IF(ISBLANK('Rate Calculations'!$U173),"",'Rate Calculations'!$U173)</f>
        <v>0</v>
      </c>
      <c r="AL173" s="44">
        <f>IF(ISBLANK('Rate Calculations'!$U173),"",'Rate Calculations'!$U173)</f>
        <v>0</v>
      </c>
      <c r="AM173" s="44">
        <f>IF(ISBLANK('Rate Calculations'!$U173),"",'Rate Calculations'!$U173)</f>
        <v>0</v>
      </c>
      <c r="AN173" s="44">
        <f>IF(ISBLANK('Rate Calculations'!$U173),"",'Rate Calculations'!$U173)</f>
        <v>0</v>
      </c>
      <c r="AO173" s="44">
        <f>IF(ISBLANK('Rate Calculations'!$U173),"",'Rate Calculations'!$U173)</f>
        <v>0</v>
      </c>
    </row>
    <row r="174" spans="1:41" ht="14.25">
      <c r="A174" s="346">
        <v>171</v>
      </c>
      <c r="B174" s="42" t="e">
        <f>IF(ISBLANK('Team Roster - Final'!A172),"",'Team Roster - Final'!A172)</f>
        <v>#REF!</v>
      </c>
      <c r="C174" s="42" t="e">
        <f>IF(ISBLANK('Team Roster - Final'!B172),"",'Team Roster - Final'!B172)</f>
        <v>#REF!</v>
      </c>
      <c r="D174" s="42" t="e">
        <f>IF(ISBLANK('Team Roster - Final'!C172),"",'Team Roster - Final'!C172)</f>
        <v>#REF!</v>
      </c>
      <c r="E174" s="42" t="e">
        <f>IF(ISBLANK('Team Roster - Final'!D172),"",'Team Roster - Final'!D172)</f>
        <v>#REF!</v>
      </c>
      <c r="F174" s="43" t="e">
        <f>IF(ISBLANK('Team Roster - Final'!BL172),"",'Team Roster - Final'!BL172)</f>
        <v>#REF!</v>
      </c>
      <c r="G174" s="43" t="e">
        <f>IF(ISBLANK('Team Roster - Final'!BM172),"",'Team Roster - Final'!BM172)</f>
        <v>#REF!</v>
      </c>
      <c r="H174" s="31" t="e">
        <f>IF(ISBLANK('Team Roster - Final'!E172),"",'Team Roster - Final'!E172)</f>
        <v>#REF!</v>
      </c>
      <c r="I174" s="31" t="e">
        <f>IF(ISBLANK('Team Roster - Final'!G172),"",'Team Roster - Final'!G172)</f>
        <v>#REF!</v>
      </c>
      <c r="J174" s="31" t="e">
        <f>IF(ISBLANK('Team Roster - Final'!I172),"",'Team Roster - Final'!I172)</f>
        <v>#REF!</v>
      </c>
      <c r="L174" t="str">
        <f>IF(ISBLANK('Rate Calculations'!$A174),"",'Rate Calculations'!$A174)</f>
        <v xml:space="preserve"> </v>
      </c>
      <c r="M174" t="str">
        <f>IF(ISBLANK('Rate Calculations'!$B174),"",'Rate Calculations'!$B174)</f>
        <v/>
      </c>
      <c r="N174" s="44" t="str">
        <f>IF(ISBLANK('Rate Calculations'!$G174),"",'Rate Calculations'!$G174)</f>
        <v/>
      </c>
      <c r="O174" s="45">
        <f>IF(ISBLANK('Rate Calculations'!$H174),"",'Rate Calculations'!$H174)</f>
        <v>1.7500000000000002E-2</v>
      </c>
      <c r="P174" s="44">
        <f>IF(ISBLANK('Rate Calculations'!$I174),"",'Rate Calculations'!$I174)</f>
        <v>0</v>
      </c>
      <c r="Q174" s="45">
        <f>IF(ISBLANK('Rate Calculations'!$J174),"",'Rate Calculations'!$J174)</f>
        <v>3.5000000000000003E-2</v>
      </c>
      <c r="R174" s="44">
        <f>IF(ISBLANK('Rate Calculations'!$K174),"",'Rate Calculations'!$K174)</f>
        <v>0</v>
      </c>
      <c r="S174" s="45">
        <f>IF(ISBLANK('Rate Calculations'!$L174),"",'Rate Calculations'!$L174)</f>
        <v>0</v>
      </c>
      <c r="T174" s="45">
        <f>IF(ISBLANK('Rate Calculations'!$M174),"",'Rate Calculations'!$M174)</f>
        <v>0</v>
      </c>
      <c r="U174" s="24">
        <f>IF(ISBLANK('Rate Calculations'!$N174),"",'Rate Calculations'!$N174)</f>
        <v>0</v>
      </c>
      <c r="V174" s="24">
        <f>IF(ISBLANK('Rate Calculations'!$O174),"",'Rate Calculations'!$O174)</f>
        <v>0</v>
      </c>
      <c r="W174" s="46">
        <f>IF(ISBLANK('Rate Calculations'!$P174),"",'Rate Calculations'!$P174)</f>
        <v>0</v>
      </c>
      <c r="X174" s="24">
        <f>IF(ISBLANK('Rate Calculations'!$Q174),"",'Rate Calculations'!$Q174)</f>
        <v>0</v>
      </c>
      <c r="Y174" s="24">
        <f>IF(ISBLANK('Rate Calculations'!$R174),"",'Rate Calculations'!$R174)</f>
        <v>0</v>
      </c>
      <c r="Z174" s="47" t="e">
        <f>IF(ISBLANK('Rate Calculations'!$S174),"",'Rate Calculations'!$S174)</f>
        <v>#REF!</v>
      </c>
      <c r="AA174" s="47" t="e">
        <f>IF(ISBLANK('Rate Calculations'!$U174),"",'Rate Calculations'!$T174)</f>
        <v>#REF!</v>
      </c>
      <c r="AB174" t="str">
        <f>IF(ISBLANK('Rate Calculations'!$A174),"",'Rate Calculations'!$A174)</f>
        <v xml:space="preserve"> </v>
      </c>
      <c r="AC174" t="str">
        <f>IF(ISBLANK('Rate Calculations'!$B174),"",'Rate Calculations'!$B174)</f>
        <v/>
      </c>
      <c r="AD174" s="44">
        <f>IF(ISBLANK('Rate Calculations'!$U174),"",'Rate Calculations'!$U174)</f>
        <v>0</v>
      </c>
      <c r="AE174" s="44">
        <f>IF(ISBLANK('Rate Calculations'!$U174),"",'Rate Calculations'!$U174)</f>
        <v>0</v>
      </c>
      <c r="AF174" s="44">
        <f>IF(ISBLANK('Rate Calculations'!$U174),"",'Rate Calculations'!$U174)</f>
        <v>0</v>
      </c>
      <c r="AG174" s="101">
        <f>IF(ISBLANK('Rate Calculations'!$U174),"",'Rate Calculations'!$U174)</f>
        <v>0</v>
      </c>
      <c r="AH174" s="101">
        <f>IF(ISBLANK('Rate Calculations'!$U174),"",'Rate Calculations'!$U174)</f>
        <v>0</v>
      </c>
      <c r="AI174" s="44">
        <f>IF(ISBLANK('Rate Calculations'!$U174),"",'Rate Calculations'!$U174)</f>
        <v>0</v>
      </c>
      <c r="AJ174" s="44">
        <f>IF(ISBLANK('Rate Calculations'!$U174),"",'Rate Calculations'!$U174)</f>
        <v>0</v>
      </c>
      <c r="AK174" s="101">
        <f>IF(ISBLANK('Rate Calculations'!$U174),"",'Rate Calculations'!$U174)</f>
        <v>0</v>
      </c>
      <c r="AL174" s="44">
        <f>IF(ISBLANK('Rate Calculations'!$U174),"",'Rate Calculations'!$U174)</f>
        <v>0</v>
      </c>
      <c r="AM174" s="44">
        <f>IF(ISBLANK('Rate Calculations'!$U174),"",'Rate Calculations'!$U174)</f>
        <v>0</v>
      </c>
      <c r="AN174" s="44">
        <f>IF(ISBLANK('Rate Calculations'!$U174),"",'Rate Calculations'!$U174)</f>
        <v>0</v>
      </c>
      <c r="AO174" s="44">
        <f>IF(ISBLANK('Rate Calculations'!$U174),"",'Rate Calculations'!$U174)</f>
        <v>0</v>
      </c>
    </row>
    <row r="175" spans="1:41" ht="14.25">
      <c r="A175" s="346">
        <v>172</v>
      </c>
      <c r="B175" s="42" t="e">
        <f>IF(ISBLANK('Team Roster - Final'!A173),"",'Team Roster - Final'!A173)</f>
        <v>#REF!</v>
      </c>
      <c r="C175" s="42" t="e">
        <f>IF(ISBLANK('Team Roster - Final'!B173),"",'Team Roster - Final'!B173)</f>
        <v>#REF!</v>
      </c>
      <c r="D175" s="42" t="e">
        <f>IF(ISBLANK('Team Roster - Final'!C173),"",'Team Roster - Final'!C173)</f>
        <v>#REF!</v>
      </c>
      <c r="E175" s="42" t="e">
        <f>IF(ISBLANK('Team Roster - Final'!D173),"",'Team Roster - Final'!D173)</f>
        <v>#REF!</v>
      </c>
      <c r="F175" s="43" t="e">
        <f>IF(ISBLANK('Team Roster - Final'!BL173),"",'Team Roster - Final'!BL173)</f>
        <v>#REF!</v>
      </c>
      <c r="G175" s="43" t="e">
        <f>IF(ISBLANK('Team Roster - Final'!BM173),"",'Team Roster - Final'!BM173)</f>
        <v>#REF!</v>
      </c>
      <c r="H175" s="31" t="e">
        <f>IF(ISBLANK('Team Roster - Final'!E173),"",'Team Roster - Final'!E173)</f>
        <v>#REF!</v>
      </c>
      <c r="I175" s="31" t="e">
        <f>IF(ISBLANK('Team Roster - Final'!G173),"",'Team Roster - Final'!G173)</f>
        <v>#REF!</v>
      </c>
      <c r="J175" s="31" t="e">
        <f>IF(ISBLANK('Team Roster - Final'!I173),"",'Team Roster - Final'!I173)</f>
        <v>#REF!</v>
      </c>
      <c r="L175" t="str">
        <f>IF(ISBLANK('Rate Calculations'!$A175),"",'Rate Calculations'!$A175)</f>
        <v xml:space="preserve"> </v>
      </c>
      <c r="M175" t="str">
        <f>IF(ISBLANK('Rate Calculations'!$B175),"",'Rate Calculations'!$B175)</f>
        <v/>
      </c>
      <c r="N175" s="44" t="str">
        <f>IF(ISBLANK('Rate Calculations'!$G175),"",'Rate Calculations'!$G175)</f>
        <v/>
      </c>
      <c r="O175" s="45">
        <f>IF(ISBLANK('Rate Calculations'!$H175),"",'Rate Calculations'!$H175)</f>
        <v>1.7500000000000002E-2</v>
      </c>
      <c r="P175" s="44">
        <f>IF(ISBLANK('Rate Calculations'!$I175),"",'Rate Calculations'!$I175)</f>
        <v>0</v>
      </c>
      <c r="Q175" s="45">
        <f>IF(ISBLANK('Rate Calculations'!$J175),"",'Rate Calculations'!$J175)</f>
        <v>3.5000000000000003E-2</v>
      </c>
      <c r="R175" s="44">
        <f>IF(ISBLANK('Rate Calculations'!$K175),"",'Rate Calculations'!$K175)</f>
        <v>0</v>
      </c>
      <c r="S175" s="45">
        <f>IF(ISBLANK('Rate Calculations'!$L175),"",'Rate Calculations'!$L175)</f>
        <v>0</v>
      </c>
      <c r="T175" s="45">
        <f>IF(ISBLANK('Rate Calculations'!$M175),"",'Rate Calculations'!$M175)</f>
        <v>0</v>
      </c>
      <c r="U175" s="24">
        <f>IF(ISBLANK('Rate Calculations'!$N175),"",'Rate Calculations'!$N175)</f>
        <v>0</v>
      </c>
      <c r="V175" s="24">
        <f>IF(ISBLANK('Rate Calculations'!$O175),"",'Rate Calculations'!$O175)</f>
        <v>0</v>
      </c>
      <c r="W175" s="46">
        <f>IF(ISBLANK('Rate Calculations'!$P175),"",'Rate Calculations'!$P175)</f>
        <v>0</v>
      </c>
      <c r="X175" s="24">
        <f>IF(ISBLANK('Rate Calculations'!$Q175),"",'Rate Calculations'!$Q175)</f>
        <v>0</v>
      </c>
      <c r="Y175" s="24">
        <f>IF(ISBLANK('Rate Calculations'!$R175),"",'Rate Calculations'!$R175)</f>
        <v>0</v>
      </c>
      <c r="Z175" s="47" t="e">
        <f>IF(ISBLANK('Rate Calculations'!$S175),"",'Rate Calculations'!$S175)</f>
        <v>#REF!</v>
      </c>
      <c r="AA175" s="47" t="e">
        <f>IF(ISBLANK('Rate Calculations'!$U175),"",'Rate Calculations'!$T175)</f>
        <v>#REF!</v>
      </c>
      <c r="AB175" t="str">
        <f>IF(ISBLANK('Rate Calculations'!$A175),"",'Rate Calculations'!$A175)</f>
        <v xml:space="preserve"> </v>
      </c>
      <c r="AC175" t="str">
        <f>IF(ISBLANK('Rate Calculations'!$B175),"",'Rate Calculations'!$B175)</f>
        <v/>
      </c>
      <c r="AD175" s="44">
        <f>IF(ISBLANK('Rate Calculations'!$U175),"",'Rate Calculations'!$U175)</f>
        <v>0</v>
      </c>
      <c r="AE175" s="44">
        <f>IF(ISBLANK('Rate Calculations'!$U175),"",'Rate Calculations'!$U175)</f>
        <v>0</v>
      </c>
      <c r="AF175" s="44">
        <f>IF(ISBLANK('Rate Calculations'!$U175),"",'Rate Calculations'!$U175)</f>
        <v>0</v>
      </c>
      <c r="AG175" s="101">
        <f>IF(ISBLANK('Rate Calculations'!$U175),"",'Rate Calculations'!$U175)</f>
        <v>0</v>
      </c>
      <c r="AH175" s="101">
        <f>IF(ISBLANK('Rate Calculations'!$U175),"",'Rate Calculations'!$U175)</f>
        <v>0</v>
      </c>
      <c r="AI175" s="44">
        <f>IF(ISBLANK('Rate Calculations'!$U175),"",'Rate Calculations'!$U175)</f>
        <v>0</v>
      </c>
      <c r="AJ175" s="44">
        <f>IF(ISBLANK('Rate Calculations'!$U175),"",'Rate Calculations'!$U175)</f>
        <v>0</v>
      </c>
      <c r="AK175" s="101">
        <f>IF(ISBLANK('Rate Calculations'!$U175),"",'Rate Calculations'!$U175)</f>
        <v>0</v>
      </c>
      <c r="AL175" s="44">
        <f>IF(ISBLANK('Rate Calculations'!$U175),"",'Rate Calculations'!$U175)</f>
        <v>0</v>
      </c>
      <c r="AM175" s="44">
        <f>IF(ISBLANK('Rate Calculations'!$U175),"",'Rate Calculations'!$U175)</f>
        <v>0</v>
      </c>
      <c r="AN175" s="44">
        <f>IF(ISBLANK('Rate Calculations'!$U175),"",'Rate Calculations'!$U175)</f>
        <v>0</v>
      </c>
      <c r="AO175" s="44">
        <f>IF(ISBLANK('Rate Calculations'!$U175),"",'Rate Calculations'!$U175)</f>
        <v>0</v>
      </c>
    </row>
    <row r="176" spans="1:41" ht="14.25">
      <c r="A176" s="346">
        <v>173</v>
      </c>
      <c r="B176" s="42" t="e">
        <f>IF(ISBLANK('Team Roster - Final'!A174),"",'Team Roster - Final'!A174)</f>
        <v>#REF!</v>
      </c>
      <c r="C176" s="42" t="e">
        <f>IF(ISBLANK('Team Roster - Final'!B174),"",'Team Roster - Final'!B174)</f>
        <v>#REF!</v>
      </c>
      <c r="D176" s="42" t="e">
        <f>IF(ISBLANK('Team Roster - Final'!C174),"",'Team Roster - Final'!C174)</f>
        <v>#REF!</v>
      </c>
      <c r="E176" s="42" t="e">
        <f>IF(ISBLANK('Team Roster - Final'!D174),"",'Team Roster - Final'!D174)</f>
        <v>#REF!</v>
      </c>
      <c r="F176" s="43" t="e">
        <f>IF(ISBLANK('Team Roster - Final'!BL174),"",'Team Roster - Final'!BL174)</f>
        <v>#REF!</v>
      </c>
      <c r="G176" s="43" t="e">
        <f>IF(ISBLANK('Team Roster - Final'!BM174),"",'Team Roster - Final'!BM174)</f>
        <v>#REF!</v>
      </c>
      <c r="H176" s="31" t="e">
        <f>IF(ISBLANK('Team Roster - Final'!E174),"",'Team Roster - Final'!E174)</f>
        <v>#REF!</v>
      </c>
      <c r="I176" s="31" t="e">
        <f>IF(ISBLANK('Team Roster - Final'!G174),"",'Team Roster - Final'!G174)</f>
        <v>#REF!</v>
      </c>
      <c r="J176" s="31" t="e">
        <f>IF(ISBLANK('Team Roster - Final'!I174),"",'Team Roster - Final'!I174)</f>
        <v>#REF!</v>
      </c>
      <c r="L176" t="str">
        <f>IF(ISBLANK('Rate Calculations'!$A176),"",'Rate Calculations'!$A176)</f>
        <v xml:space="preserve"> </v>
      </c>
      <c r="M176" t="str">
        <f>IF(ISBLANK('Rate Calculations'!$B176),"",'Rate Calculations'!$B176)</f>
        <v/>
      </c>
      <c r="N176" s="44" t="str">
        <f>IF(ISBLANK('Rate Calculations'!$G176),"",'Rate Calculations'!$G176)</f>
        <v/>
      </c>
      <c r="O176" s="45">
        <f>IF(ISBLANK('Rate Calculations'!$H176),"",'Rate Calculations'!$H176)</f>
        <v>1.7500000000000002E-2</v>
      </c>
      <c r="P176" s="44">
        <f>IF(ISBLANK('Rate Calculations'!$I176),"",'Rate Calculations'!$I176)</f>
        <v>0</v>
      </c>
      <c r="Q176" s="45">
        <f>IF(ISBLANK('Rate Calculations'!$J176),"",'Rate Calculations'!$J176)</f>
        <v>3.5000000000000003E-2</v>
      </c>
      <c r="R176" s="44">
        <f>IF(ISBLANK('Rate Calculations'!$K176),"",'Rate Calculations'!$K176)</f>
        <v>0</v>
      </c>
      <c r="S176" s="45">
        <f>IF(ISBLANK('Rate Calculations'!$L176),"",'Rate Calculations'!$L176)</f>
        <v>0</v>
      </c>
      <c r="T176" s="45">
        <f>IF(ISBLANK('Rate Calculations'!$M176),"",'Rate Calculations'!$M176)</f>
        <v>0</v>
      </c>
      <c r="U176" s="24">
        <f>IF(ISBLANK('Rate Calculations'!$N176),"",'Rate Calculations'!$N176)</f>
        <v>0</v>
      </c>
      <c r="V176" s="24">
        <f>IF(ISBLANK('Rate Calculations'!$O176),"",'Rate Calculations'!$O176)</f>
        <v>0</v>
      </c>
      <c r="W176" s="46">
        <f>IF(ISBLANK('Rate Calculations'!$P176),"",'Rate Calculations'!$P176)</f>
        <v>0</v>
      </c>
      <c r="X176" s="24">
        <f>IF(ISBLANK('Rate Calculations'!$Q176),"",'Rate Calculations'!$Q176)</f>
        <v>0</v>
      </c>
      <c r="Y176" s="24">
        <f>IF(ISBLANK('Rate Calculations'!$R176),"",'Rate Calculations'!$R176)</f>
        <v>0</v>
      </c>
      <c r="Z176" s="47" t="e">
        <f>IF(ISBLANK('Rate Calculations'!$S176),"",'Rate Calculations'!$S176)</f>
        <v>#REF!</v>
      </c>
      <c r="AA176" s="47" t="e">
        <f>IF(ISBLANK('Rate Calculations'!$U176),"",'Rate Calculations'!$T176)</f>
        <v>#REF!</v>
      </c>
      <c r="AB176" t="str">
        <f>IF(ISBLANK('Rate Calculations'!$A176),"",'Rate Calculations'!$A176)</f>
        <v xml:space="preserve"> </v>
      </c>
      <c r="AC176" t="str">
        <f>IF(ISBLANK('Rate Calculations'!$B176),"",'Rate Calculations'!$B176)</f>
        <v/>
      </c>
      <c r="AD176" s="44">
        <f>IF(ISBLANK('Rate Calculations'!$U176),"",'Rate Calculations'!$U176)</f>
        <v>0</v>
      </c>
      <c r="AE176" s="44">
        <f>IF(ISBLANK('Rate Calculations'!$U176),"",'Rate Calculations'!$U176)</f>
        <v>0</v>
      </c>
      <c r="AF176" s="44">
        <f>IF(ISBLANK('Rate Calculations'!$U176),"",'Rate Calculations'!$U176)</f>
        <v>0</v>
      </c>
      <c r="AG176" s="101">
        <f>IF(ISBLANK('Rate Calculations'!$U176),"",'Rate Calculations'!$U176)</f>
        <v>0</v>
      </c>
      <c r="AH176" s="101">
        <f>IF(ISBLANK('Rate Calculations'!$U176),"",'Rate Calculations'!$U176)</f>
        <v>0</v>
      </c>
      <c r="AI176" s="44">
        <f>IF(ISBLANK('Rate Calculations'!$U176),"",'Rate Calculations'!$U176)</f>
        <v>0</v>
      </c>
      <c r="AJ176" s="44">
        <f>IF(ISBLANK('Rate Calculations'!$U176),"",'Rate Calculations'!$U176)</f>
        <v>0</v>
      </c>
      <c r="AK176" s="101">
        <f>IF(ISBLANK('Rate Calculations'!$U176),"",'Rate Calculations'!$U176)</f>
        <v>0</v>
      </c>
      <c r="AL176" s="44">
        <f>IF(ISBLANK('Rate Calculations'!$U176),"",'Rate Calculations'!$U176)</f>
        <v>0</v>
      </c>
      <c r="AM176" s="44">
        <f>IF(ISBLANK('Rate Calculations'!$U176),"",'Rate Calculations'!$U176)</f>
        <v>0</v>
      </c>
      <c r="AN176" s="44">
        <f>IF(ISBLANK('Rate Calculations'!$U176),"",'Rate Calculations'!$U176)</f>
        <v>0</v>
      </c>
      <c r="AO176" s="44">
        <f>IF(ISBLANK('Rate Calculations'!$U176),"",'Rate Calculations'!$U176)</f>
        <v>0</v>
      </c>
    </row>
    <row r="177" spans="1:41" ht="14.25">
      <c r="A177" s="346">
        <v>174</v>
      </c>
      <c r="B177" s="42" t="e">
        <f>IF(ISBLANK('Team Roster - Final'!A175),"",'Team Roster - Final'!A175)</f>
        <v>#REF!</v>
      </c>
      <c r="C177" s="42" t="e">
        <f>IF(ISBLANK('Team Roster - Final'!B175),"",'Team Roster - Final'!B175)</f>
        <v>#REF!</v>
      </c>
      <c r="D177" s="42" t="e">
        <f>IF(ISBLANK('Team Roster - Final'!C175),"",'Team Roster - Final'!C175)</f>
        <v>#REF!</v>
      </c>
      <c r="E177" s="42" t="e">
        <f>IF(ISBLANK('Team Roster - Final'!D175),"",'Team Roster - Final'!D175)</f>
        <v>#REF!</v>
      </c>
      <c r="F177" s="43" t="e">
        <f>IF(ISBLANK('Team Roster - Final'!BL175),"",'Team Roster - Final'!BL175)</f>
        <v>#REF!</v>
      </c>
      <c r="G177" s="43" t="e">
        <f>IF(ISBLANK('Team Roster - Final'!BM175),"",'Team Roster - Final'!BM175)</f>
        <v>#REF!</v>
      </c>
      <c r="H177" s="31" t="e">
        <f>IF(ISBLANK('Team Roster - Final'!E175),"",'Team Roster - Final'!E175)</f>
        <v>#REF!</v>
      </c>
      <c r="I177" s="31" t="e">
        <f>IF(ISBLANK('Team Roster - Final'!G175),"",'Team Roster - Final'!G175)</f>
        <v>#REF!</v>
      </c>
      <c r="J177" s="31" t="e">
        <f>IF(ISBLANK('Team Roster - Final'!I175),"",'Team Roster - Final'!I175)</f>
        <v>#REF!</v>
      </c>
      <c r="L177" t="str">
        <f>IF(ISBLANK('Rate Calculations'!$A177),"",'Rate Calculations'!$A177)</f>
        <v xml:space="preserve"> </v>
      </c>
      <c r="M177" t="str">
        <f>IF(ISBLANK('Rate Calculations'!$B177),"",'Rate Calculations'!$B177)</f>
        <v/>
      </c>
      <c r="N177" s="44" t="str">
        <f>IF(ISBLANK('Rate Calculations'!$G177),"",'Rate Calculations'!$G177)</f>
        <v/>
      </c>
      <c r="O177" s="45">
        <f>IF(ISBLANK('Rate Calculations'!$H177),"",'Rate Calculations'!$H177)</f>
        <v>1.7500000000000002E-2</v>
      </c>
      <c r="P177" s="44">
        <f>IF(ISBLANK('Rate Calculations'!$I177),"",'Rate Calculations'!$I177)</f>
        <v>0</v>
      </c>
      <c r="Q177" s="45">
        <f>IF(ISBLANK('Rate Calculations'!$J177),"",'Rate Calculations'!$J177)</f>
        <v>3.5000000000000003E-2</v>
      </c>
      <c r="R177" s="44">
        <f>IF(ISBLANK('Rate Calculations'!$K177),"",'Rate Calculations'!$K177)</f>
        <v>0</v>
      </c>
      <c r="S177" s="45">
        <f>IF(ISBLANK('Rate Calculations'!$L177),"",'Rate Calculations'!$L177)</f>
        <v>0</v>
      </c>
      <c r="T177" s="45">
        <f>IF(ISBLANK('Rate Calculations'!$M177),"",'Rate Calculations'!$M177)</f>
        <v>0</v>
      </c>
      <c r="U177" s="24">
        <f>IF(ISBLANK('Rate Calculations'!$N177),"",'Rate Calculations'!$N177)</f>
        <v>0</v>
      </c>
      <c r="V177" s="24">
        <f>IF(ISBLANK('Rate Calculations'!$O177),"",'Rate Calculations'!$O177)</f>
        <v>0</v>
      </c>
      <c r="W177" s="46">
        <f>IF(ISBLANK('Rate Calculations'!$P177),"",'Rate Calculations'!$P177)</f>
        <v>0</v>
      </c>
      <c r="X177" s="24">
        <f>IF(ISBLANK('Rate Calculations'!$Q177),"",'Rate Calculations'!$Q177)</f>
        <v>0</v>
      </c>
      <c r="Y177" s="24">
        <f>IF(ISBLANK('Rate Calculations'!$R177),"",'Rate Calculations'!$R177)</f>
        <v>0</v>
      </c>
      <c r="Z177" s="47" t="e">
        <f>IF(ISBLANK('Rate Calculations'!$S177),"",'Rate Calculations'!$S177)</f>
        <v>#REF!</v>
      </c>
      <c r="AA177" s="47" t="e">
        <f>IF(ISBLANK('Rate Calculations'!$U177),"",'Rate Calculations'!$T177)</f>
        <v>#REF!</v>
      </c>
      <c r="AB177" t="str">
        <f>IF(ISBLANK('Rate Calculations'!$A177),"",'Rate Calculations'!$A177)</f>
        <v xml:space="preserve"> </v>
      </c>
      <c r="AC177" t="str">
        <f>IF(ISBLANK('Rate Calculations'!$B177),"",'Rate Calculations'!$B177)</f>
        <v/>
      </c>
      <c r="AD177" s="44">
        <f>IF(ISBLANK('Rate Calculations'!$U177),"",'Rate Calculations'!$U177)</f>
        <v>0</v>
      </c>
      <c r="AE177" s="44">
        <f>IF(ISBLANK('Rate Calculations'!$U177),"",'Rate Calculations'!$U177)</f>
        <v>0</v>
      </c>
      <c r="AF177" s="44">
        <f>IF(ISBLANK('Rate Calculations'!$U177),"",'Rate Calculations'!$U177)</f>
        <v>0</v>
      </c>
      <c r="AG177" s="101">
        <f>IF(ISBLANK('Rate Calculations'!$U177),"",'Rate Calculations'!$U177)</f>
        <v>0</v>
      </c>
      <c r="AH177" s="101">
        <f>IF(ISBLANK('Rate Calculations'!$U177),"",'Rate Calculations'!$U177)</f>
        <v>0</v>
      </c>
      <c r="AI177" s="44">
        <f>IF(ISBLANK('Rate Calculations'!$U177),"",'Rate Calculations'!$U177)</f>
        <v>0</v>
      </c>
      <c r="AJ177" s="44">
        <f>IF(ISBLANK('Rate Calculations'!$U177),"",'Rate Calculations'!$U177)</f>
        <v>0</v>
      </c>
      <c r="AK177" s="101">
        <f>IF(ISBLANK('Rate Calculations'!$U177),"",'Rate Calculations'!$U177)</f>
        <v>0</v>
      </c>
      <c r="AL177" s="44">
        <f>IF(ISBLANK('Rate Calculations'!$U177),"",'Rate Calculations'!$U177)</f>
        <v>0</v>
      </c>
      <c r="AM177" s="44">
        <f>IF(ISBLANK('Rate Calculations'!$U177),"",'Rate Calculations'!$U177)</f>
        <v>0</v>
      </c>
      <c r="AN177" s="44">
        <f>IF(ISBLANK('Rate Calculations'!$U177),"",'Rate Calculations'!$U177)</f>
        <v>0</v>
      </c>
      <c r="AO177" s="44">
        <f>IF(ISBLANK('Rate Calculations'!$U177),"",'Rate Calculations'!$U177)</f>
        <v>0</v>
      </c>
    </row>
    <row r="178" spans="1:41" ht="14.25">
      <c r="A178" s="346">
        <v>175</v>
      </c>
      <c r="B178" s="42" t="e">
        <f>IF(ISBLANK('Team Roster - Final'!A176),"",'Team Roster - Final'!A176)</f>
        <v>#REF!</v>
      </c>
      <c r="C178" s="42" t="e">
        <f>IF(ISBLANK('Team Roster - Final'!B176),"",'Team Roster - Final'!B176)</f>
        <v>#REF!</v>
      </c>
      <c r="D178" s="42" t="e">
        <f>IF(ISBLANK('Team Roster - Final'!C176),"",'Team Roster - Final'!C176)</f>
        <v>#REF!</v>
      </c>
      <c r="E178" s="42" t="e">
        <f>IF(ISBLANK('Team Roster - Final'!D176),"",'Team Roster - Final'!D176)</f>
        <v>#REF!</v>
      </c>
      <c r="F178" s="43" t="e">
        <f>IF(ISBLANK('Team Roster - Final'!BL176),"",'Team Roster - Final'!BL176)</f>
        <v>#REF!</v>
      </c>
      <c r="G178" s="43" t="e">
        <f>IF(ISBLANK('Team Roster - Final'!BM176),"",'Team Roster - Final'!BM176)</f>
        <v>#REF!</v>
      </c>
      <c r="H178" s="31" t="e">
        <f>IF(ISBLANK('Team Roster - Final'!E176),"",'Team Roster - Final'!E176)</f>
        <v>#REF!</v>
      </c>
      <c r="I178" s="31" t="e">
        <f>IF(ISBLANK('Team Roster - Final'!G176),"",'Team Roster - Final'!G176)</f>
        <v>#REF!</v>
      </c>
      <c r="J178" s="31" t="e">
        <f>IF(ISBLANK('Team Roster - Final'!I176),"",'Team Roster - Final'!I176)</f>
        <v>#REF!</v>
      </c>
      <c r="L178" t="str">
        <f>IF(ISBLANK('Rate Calculations'!$A178),"",'Rate Calculations'!$A178)</f>
        <v xml:space="preserve"> </v>
      </c>
      <c r="M178" t="str">
        <f>IF(ISBLANK('Rate Calculations'!$B178),"",'Rate Calculations'!$B178)</f>
        <v/>
      </c>
      <c r="N178" s="44" t="str">
        <f>IF(ISBLANK('Rate Calculations'!$G178),"",'Rate Calculations'!$G178)</f>
        <v/>
      </c>
      <c r="O178" s="45">
        <f>IF(ISBLANK('Rate Calculations'!$H178),"",'Rate Calculations'!$H178)</f>
        <v>1.7500000000000002E-2</v>
      </c>
      <c r="P178" s="44">
        <f>IF(ISBLANK('Rate Calculations'!$I178),"",'Rate Calculations'!$I178)</f>
        <v>0</v>
      </c>
      <c r="Q178" s="45">
        <f>IF(ISBLANK('Rate Calculations'!$J178),"",'Rate Calculations'!$J178)</f>
        <v>3.5000000000000003E-2</v>
      </c>
      <c r="R178" s="44">
        <f>IF(ISBLANK('Rate Calculations'!$K178),"",'Rate Calculations'!$K178)</f>
        <v>0</v>
      </c>
      <c r="S178" s="45">
        <f>IF(ISBLANK('Rate Calculations'!$L178),"",'Rate Calculations'!$L178)</f>
        <v>0</v>
      </c>
      <c r="T178" s="45">
        <f>IF(ISBLANK('Rate Calculations'!$M178),"",'Rate Calculations'!$M178)</f>
        <v>0</v>
      </c>
      <c r="U178" s="24">
        <f>IF(ISBLANK('Rate Calculations'!$N178),"",'Rate Calculations'!$N178)</f>
        <v>0</v>
      </c>
      <c r="V178" s="24">
        <f>IF(ISBLANK('Rate Calculations'!$O178),"",'Rate Calculations'!$O178)</f>
        <v>0</v>
      </c>
      <c r="W178" s="46">
        <f>IF(ISBLANK('Rate Calculations'!$P178),"",'Rate Calculations'!$P178)</f>
        <v>0</v>
      </c>
      <c r="X178" s="24">
        <f>IF(ISBLANK('Rate Calculations'!$Q178),"",'Rate Calculations'!$Q178)</f>
        <v>0</v>
      </c>
      <c r="Y178" s="24">
        <f>IF(ISBLANK('Rate Calculations'!$R178),"",'Rate Calculations'!$R178)</f>
        <v>0</v>
      </c>
      <c r="Z178" s="47" t="e">
        <f>IF(ISBLANK('Rate Calculations'!$S178),"",'Rate Calculations'!$S178)</f>
        <v>#REF!</v>
      </c>
      <c r="AA178" s="47" t="e">
        <f>IF(ISBLANK('Rate Calculations'!$U178),"",'Rate Calculations'!$T178)</f>
        <v>#REF!</v>
      </c>
      <c r="AB178" t="str">
        <f>IF(ISBLANK('Rate Calculations'!$A178),"",'Rate Calculations'!$A178)</f>
        <v xml:space="preserve"> </v>
      </c>
      <c r="AC178" t="str">
        <f>IF(ISBLANK('Rate Calculations'!$B178),"",'Rate Calculations'!$B178)</f>
        <v/>
      </c>
      <c r="AD178" s="44">
        <f>IF(ISBLANK('Rate Calculations'!$U178),"",'Rate Calculations'!$U178)</f>
        <v>0</v>
      </c>
      <c r="AE178" s="44">
        <f>IF(ISBLANK('Rate Calculations'!$U178),"",'Rate Calculations'!$U178)</f>
        <v>0</v>
      </c>
      <c r="AF178" s="44">
        <f>IF(ISBLANK('Rate Calculations'!$U178),"",'Rate Calculations'!$U178)</f>
        <v>0</v>
      </c>
      <c r="AG178" s="101">
        <f>IF(ISBLANK('Rate Calculations'!$U178),"",'Rate Calculations'!$U178)</f>
        <v>0</v>
      </c>
      <c r="AH178" s="101">
        <f>IF(ISBLANK('Rate Calculations'!$U178),"",'Rate Calculations'!$U178)</f>
        <v>0</v>
      </c>
      <c r="AI178" s="44">
        <f>IF(ISBLANK('Rate Calculations'!$U178),"",'Rate Calculations'!$U178)</f>
        <v>0</v>
      </c>
      <c r="AJ178" s="44">
        <f>IF(ISBLANK('Rate Calculations'!$U178),"",'Rate Calculations'!$U178)</f>
        <v>0</v>
      </c>
      <c r="AK178" s="101">
        <f>IF(ISBLANK('Rate Calculations'!$U178),"",'Rate Calculations'!$U178)</f>
        <v>0</v>
      </c>
      <c r="AL178" s="44">
        <f>IF(ISBLANK('Rate Calculations'!$U178),"",'Rate Calculations'!$U178)</f>
        <v>0</v>
      </c>
      <c r="AM178" s="44">
        <f>IF(ISBLANK('Rate Calculations'!$U178),"",'Rate Calculations'!$U178)</f>
        <v>0</v>
      </c>
      <c r="AN178" s="44">
        <f>IF(ISBLANK('Rate Calculations'!$U178),"",'Rate Calculations'!$U178)</f>
        <v>0</v>
      </c>
      <c r="AO178" s="44">
        <f>IF(ISBLANK('Rate Calculations'!$U178),"",'Rate Calculations'!$U178)</f>
        <v>0</v>
      </c>
    </row>
    <row r="179" spans="1:41" ht="14.25">
      <c r="A179" s="346">
        <v>176</v>
      </c>
      <c r="B179" s="42" t="e">
        <f>IF(ISBLANK('Team Roster - Final'!A177),"",'Team Roster - Final'!A177)</f>
        <v>#REF!</v>
      </c>
      <c r="C179" s="42" t="e">
        <f>IF(ISBLANK('Team Roster - Final'!B177),"",'Team Roster - Final'!B177)</f>
        <v>#REF!</v>
      </c>
      <c r="D179" s="42" t="e">
        <f>IF(ISBLANK('Team Roster - Final'!C177),"",'Team Roster - Final'!C177)</f>
        <v>#REF!</v>
      </c>
      <c r="E179" s="42" t="e">
        <f>IF(ISBLANK('Team Roster - Final'!D177),"",'Team Roster - Final'!D177)</f>
        <v>#REF!</v>
      </c>
      <c r="F179" s="43" t="e">
        <f>IF(ISBLANK('Team Roster - Final'!BL177),"",'Team Roster - Final'!BL177)</f>
        <v>#REF!</v>
      </c>
      <c r="G179" s="43" t="e">
        <f>IF(ISBLANK('Team Roster - Final'!BM177),"",'Team Roster - Final'!BM177)</f>
        <v>#REF!</v>
      </c>
      <c r="H179" s="31" t="e">
        <f>IF(ISBLANK('Team Roster - Final'!E177),"",'Team Roster - Final'!E177)</f>
        <v>#REF!</v>
      </c>
      <c r="I179" s="31" t="e">
        <f>IF(ISBLANK('Team Roster - Final'!G177),"",'Team Roster - Final'!G177)</f>
        <v>#REF!</v>
      </c>
      <c r="J179" s="31" t="e">
        <f>IF(ISBLANK('Team Roster - Final'!I177),"",'Team Roster - Final'!I177)</f>
        <v>#REF!</v>
      </c>
      <c r="L179" t="str">
        <f>IF(ISBLANK('Rate Calculations'!$A179),"",'Rate Calculations'!$A179)</f>
        <v xml:space="preserve"> </v>
      </c>
      <c r="M179" t="str">
        <f>IF(ISBLANK('Rate Calculations'!$B179),"",'Rate Calculations'!$B179)</f>
        <v/>
      </c>
      <c r="N179" s="44" t="str">
        <f>IF(ISBLANK('Rate Calculations'!$G179),"",'Rate Calculations'!$G179)</f>
        <v/>
      </c>
      <c r="O179" s="45">
        <f>IF(ISBLANK('Rate Calculations'!$H179),"",'Rate Calculations'!$H179)</f>
        <v>1.7500000000000002E-2</v>
      </c>
      <c r="P179" s="44">
        <f>IF(ISBLANK('Rate Calculations'!$I179),"",'Rate Calculations'!$I179)</f>
        <v>0</v>
      </c>
      <c r="Q179" s="45">
        <f>IF(ISBLANK('Rate Calculations'!$J179),"",'Rate Calculations'!$J179)</f>
        <v>3.5000000000000003E-2</v>
      </c>
      <c r="R179" s="44">
        <f>IF(ISBLANK('Rate Calculations'!$K179),"",'Rate Calculations'!$K179)</f>
        <v>0</v>
      </c>
      <c r="S179" s="45">
        <f>IF(ISBLANK('Rate Calculations'!$L179),"",'Rate Calculations'!$L179)</f>
        <v>0</v>
      </c>
      <c r="T179" s="45">
        <f>IF(ISBLANK('Rate Calculations'!$M179),"",'Rate Calculations'!$M179)</f>
        <v>0</v>
      </c>
      <c r="U179" s="24">
        <f>IF(ISBLANK('Rate Calculations'!$N179),"",'Rate Calculations'!$N179)</f>
        <v>0</v>
      </c>
      <c r="V179" s="24">
        <f>IF(ISBLANK('Rate Calculations'!$O179),"",'Rate Calculations'!$O179)</f>
        <v>0</v>
      </c>
      <c r="W179" s="46">
        <f>IF(ISBLANK('Rate Calculations'!$P179),"",'Rate Calculations'!$P179)</f>
        <v>0</v>
      </c>
      <c r="X179" s="24">
        <f>IF(ISBLANK('Rate Calculations'!$Q179),"",'Rate Calculations'!$Q179)</f>
        <v>0</v>
      </c>
      <c r="Y179" s="24">
        <f>IF(ISBLANK('Rate Calculations'!$R179),"",'Rate Calculations'!$R179)</f>
        <v>0</v>
      </c>
      <c r="Z179" s="47" t="e">
        <f>IF(ISBLANK('Rate Calculations'!$S179),"",'Rate Calculations'!$S179)</f>
        <v>#REF!</v>
      </c>
      <c r="AA179" s="47" t="e">
        <f>IF(ISBLANK('Rate Calculations'!$U179),"",'Rate Calculations'!$T179)</f>
        <v>#REF!</v>
      </c>
      <c r="AB179" t="str">
        <f>IF(ISBLANK('Rate Calculations'!$A179),"",'Rate Calculations'!$A179)</f>
        <v xml:space="preserve"> </v>
      </c>
      <c r="AC179" t="str">
        <f>IF(ISBLANK('Rate Calculations'!$B179),"",'Rate Calculations'!$B179)</f>
        <v/>
      </c>
      <c r="AD179" s="44">
        <f>IF(ISBLANK('Rate Calculations'!$U179),"",'Rate Calculations'!$U179)</f>
        <v>0</v>
      </c>
      <c r="AE179" s="44">
        <f>IF(ISBLANK('Rate Calculations'!$U179),"",'Rate Calculations'!$U179)</f>
        <v>0</v>
      </c>
      <c r="AF179" s="44">
        <f>IF(ISBLANK('Rate Calculations'!$U179),"",'Rate Calculations'!$U179)</f>
        <v>0</v>
      </c>
      <c r="AG179" s="101">
        <f>IF(ISBLANK('Rate Calculations'!$U179),"",'Rate Calculations'!$U179)</f>
        <v>0</v>
      </c>
      <c r="AH179" s="101">
        <f>IF(ISBLANK('Rate Calculations'!$U179),"",'Rate Calculations'!$U179)</f>
        <v>0</v>
      </c>
      <c r="AI179" s="44">
        <f>IF(ISBLANK('Rate Calculations'!$U179),"",'Rate Calculations'!$U179)</f>
        <v>0</v>
      </c>
      <c r="AJ179" s="44">
        <f>IF(ISBLANK('Rate Calculations'!$U179),"",'Rate Calculations'!$U179)</f>
        <v>0</v>
      </c>
      <c r="AK179" s="101">
        <f>IF(ISBLANK('Rate Calculations'!$U179),"",'Rate Calculations'!$U179)</f>
        <v>0</v>
      </c>
      <c r="AL179" s="44">
        <f>IF(ISBLANK('Rate Calculations'!$U179),"",'Rate Calculations'!$U179)</f>
        <v>0</v>
      </c>
      <c r="AM179" s="44">
        <f>IF(ISBLANK('Rate Calculations'!$U179),"",'Rate Calculations'!$U179)</f>
        <v>0</v>
      </c>
      <c r="AN179" s="44">
        <f>IF(ISBLANK('Rate Calculations'!$U179),"",'Rate Calculations'!$U179)</f>
        <v>0</v>
      </c>
      <c r="AO179" s="44">
        <f>IF(ISBLANK('Rate Calculations'!$U179),"",'Rate Calculations'!$U179)</f>
        <v>0</v>
      </c>
    </row>
    <row r="180" spans="1:41" ht="14.25">
      <c r="A180" s="346">
        <v>177</v>
      </c>
      <c r="B180" s="42" t="e">
        <f>IF(ISBLANK('Team Roster - Final'!A178),"",'Team Roster - Final'!A178)</f>
        <v>#REF!</v>
      </c>
      <c r="C180" s="42" t="e">
        <f>IF(ISBLANK('Team Roster - Final'!B178),"",'Team Roster - Final'!B178)</f>
        <v>#REF!</v>
      </c>
      <c r="D180" s="42" t="e">
        <f>IF(ISBLANK('Team Roster - Final'!C178),"",'Team Roster - Final'!C178)</f>
        <v>#REF!</v>
      </c>
      <c r="E180" s="42" t="e">
        <f>IF(ISBLANK('Team Roster - Final'!D178),"",'Team Roster - Final'!D178)</f>
        <v>#REF!</v>
      </c>
      <c r="F180" s="43" t="e">
        <f>IF(ISBLANK('Team Roster - Final'!BL178),"",'Team Roster - Final'!BL178)</f>
        <v>#REF!</v>
      </c>
      <c r="G180" s="43" t="e">
        <f>IF(ISBLANK('Team Roster - Final'!BM178),"",'Team Roster - Final'!BM178)</f>
        <v>#REF!</v>
      </c>
      <c r="H180" s="31" t="e">
        <f>IF(ISBLANK('Team Roster - Final'!E178),"",'Team Roster - Final'!E178)</f>
        <v>#REF!</v>
      </c>
      <c r="I180" s="31" t="e">
        <f>IF(ISBLANK('Team Roster - Final'!G178),"",'Team Roster - Final'!G178)</f>
        <v>#REF!</v>
      </c>
      <c r="J180" s="31" t="e">
        <f>IF(ISBLANK('Team Roster - Final'!I178),"",'Team Roster - Final'!I178)</f>
        <v>#REF!</v>
      </c>
      <c r="L180" t="str">
        <f>IF(ISBLANK('Rate Calculations'!$A180),"",'Rate Calculations'!$A180)</f>
        <v xml:space="preserve"> </v>
      </c>
      <c r="M180" t="str">
        <f>IF(ISBLANK('Rate Calculations'!$B180),"",'Rate Calculations'!$B180)</f>
        <v/>
      </c>
      <c r="N180" s="44" t="str">
        <f>IF(ISBLANK('Rate Calculations'!$G180),"",'Rate Calculations'!$G180)</f>
        <v/>
      </c>
      <c r="O180" s="45">
        <f>IF(ISBLANK('Rate Calculations'!$H180),"",'Rate Calculations'!$H180)</f>
        <v>1.7500000000000002E-2</v>
      </c>
      <c r="P180" s="44">
        <f>IF(ISBLANK('Rate Calculations'!$I180),"",'Rate Calculations'!$I180)</f>
        <v>0</v>
      </c>
      <c r="Q180" s="45">
        <f>IF(ISBLANK('Rate Calculations'!$J180),"",'Rate Calculations'!$J180)</f>
        <v>3.5000000000000003E-2</v>
      </c>
      <c r="R180" s="44">
        <f>IF(ISBLANK('Rate Calculations'!$K180),"",'Rate Calculations'!$K180)</f>
        <v>0</v>
      </c>
      <c r="S180" s="45">
        <f>IF(ISBLANK('Rate Calculations'!$L180),"",'Rate Calculations'!$L180)</f>
        <v>0</v>
      </c>
      <c r="T180" s="45">
        <f>IF(ISBLANK('Rate Calculations'!$M180),"",'Rate Calculations'!$M180)</f>
        <v>0</v>
      </c>
      <c r="U180" s="24">
        <f>IF(ISBLANK('Rate Calculations'!$N180),"",'Rate Calculations'!$N180)</f>
        <v>0</v>
      </c>
      <c r="V180" s="24">
        <f>IF(ISBLANK('Rate Calculations'!$O180),"",'Rate Calculations'!$O180)</f>
        <v>0</v>
      </c>
      <c r="W180" s="46">
        <f>IF(ISBLANK('Rate Calculations'!$P180),"",'Rate Calculations'!$P180)</f>
        <v>0</v>
      </c>
      <c r="X180" s="24">
        <f>IF(ISBLANK('Rate Calculations'!$Q180),"",'Rate Calculations'!$Q180)</f>
        <v>0</v>
      </c>
      <c r="Y180" s="24">
        <f>IF(ISBLANK('Rate Calculations'!$R180),"",'Rate Calculations'!$R180)</f>
        <v>0</v>
      </c>
      <c r="Z180" s="47" t="e">
        <f>IF(ISBLANK('Rate Calculations'!$S180),"",'Rate Calculations'!$S180)</f>
        <v>#REF!</v>
      </c>
      <c r="AA180" s="47" t="e">
        <f>IF(ISBLANK('Rate Calculations'!$U180),"",'Rate Calculations'!$T180)</f>
        <v>#REF!</v>
      </c>
      <c r="AB180" t="str">
        <f>IF(ISBLANK('Rate Calculations'!$A180),"",'Rate Calculations'!$A180)</f>
        <v xml:space="preserve"> </v>
      </c>
      <c r="AC180" t="str">
        <f>IF(ISBLANK('Rate Calculations'!$B180),"",'Rate Calculations'!$B180)</f>
        <v/>
      </c>
      <c r="AD180" s="44">
        <f>IF(ISBLANK('Rate Calculations'!$U180),"",'Rate Calculations'!$U180)</f>
        <v>0</v>
      </c>
      <c r="AE180" s="44">
        <f>IF(ISBLANK('Rate Calculations'!$U180),"",'Rate Calculations'!$U180)</f>
        <v>0</v>
      </c>
      <c r="AF180" s="44">
        <f>IF(ISBLANK('Rate Calculations'!$U180),"",'Rate Calculations'!$U180)</f>
        <v>0</v>
      </c>
      <c r="AG180" s="101">
        <f>IF(ISBLANK('Rate Calculations'!$U180),"",'Rate Calculations'!$U180)</f>
        <v>0</v>
      </c>
      <c r="AH180" s="101">
        <f>IF(ISBLANK('Rate Calculations'!$U180),"",'Rate Calculations'!$U180)</f>
        <v>0</v>
      </c>
      <c r="AI180" s="44">
        <f>IF(ISBLANK('Rate Calculations'!$U180),"",'Rate Calculations'!$U180)</f>
        <v>0</v>
      </c>
      <c r="AJ180" s="44">
        <f>IF(ISBLANK('Rate Calculations'!$U180),"",'Rate Calculations'!$U180)</f>
        <v>0</v>
      </c>
      <c r="AK180" s="101">
        <f>IF(ISBLANK('Rate Calculations'!$U180),"",'Rate Calculations'!$U180)</f>
        <v>0</v>
      </c>
      <c r="AL180" s="44">
        <f>IF(ISBLANK('Rate Calculations'!$U180),"",'Rate Calculations'!$U180)</f>
        <v>0</v>
      </c>
      <c r="AM180" s="44">
        <f>IF(ISBLANK('Rate Calculations'!$U180),"",'Rate Calculations'!$U180)</f>
        <v>0</v>
      </c>
      <c r="AN180" s="44">
        <f>IF(ISBLANK('Rate Calculations'!$U180),"",'Rate Calculations'!$U180)</f>
        <v>0</v>
      </c>
      <c r="AO180" s="44">
        <f>IF(ISBLANK('Rate Calculations'!$U180),"",'Rate Calculations'!$U180)</f>
        <v>0</v>
      </c>
    </row>
    <row r="181" spans="1:41" ht="14.25">
      <c r="A181" s="346">
        <v>178</v>
      </c>
      <c r="B181" s="42" t="e">
        <f>IF(ISBLANK('Team Roster - Final'!A179),"",'Team Roster - Final'!A179)</f>
        <v>#REF!</v>
      </c>
      <c r="C181" s="42" t="e">
        <f>IF(ISBLANK('Team Roster - Final'!B179),"",'Team Roster - Final'!B179)</f>
        <v>#REF!</v>
      </c>
      <c r="D181" s="42" t="e">
        <f>IF(ISBLANK('Team Roster - Final'!C179),"",'Team Roster - Final'!C179)</f>
        <v>#REF!</v>
      </c>
      <c r="E181" s="42" t="e">
        <f>IF(ISBLANK('Team Roster - Final'!D179),"",'Team Roster - Final'!D179)</f>
        <v>#REF!</v>
      </c>
      <c r="F181" s="43" t="e">
        <f>IF(ISBLANK('Team Roster - Final'!BL179),"",'Team Roster - Final'!BL179)</f>
        <v>#REF!</v>
      </c>
      <c r="G181" s="43" t="e">
        <f>IF(ISBLANK('Team Roster - Final'!BM179),"",'Team Roster - Final'!BM179)</f>
        <v>#REF!</v>
      </c>
      <c r="H181" s="31" t="e">
        <f>IF(ISBLANK('Team Roster - Final'!E179),"",'Team Roster - Final'!E179)</f>
        <v>#REF!</v>
      </c>
      <c r="I181" s="31" t="e">
        <f>IF(ISBLANK('Team Roster - Final'!G179),"",'Team Roster - Final'!G179)</f>
        <v>#REF!</v>
      </c>
      <c r="J181" s="31" t="e">
        <f>IF(ISBLANK('Team Roster - Final'!I179),"",'Team Roster - Final'!I179)</f>
        <v>#REF!</v>
      </c>
      <c r="L181" t="str">
        <f>IF(ISBLANK('Rate Calculations'!$A181),"",'Rate Calculations'!$A181)</f>
        <v xml:space="preserve"> </v>
      </c>
      <c r="M181" t="str">
        <f>IF(ISBLANK('Rate Calculations'!$B181),"",'Rate Calculations'!$B181)</f>
        <v/>
      </c>
      <c r="N181" s="44" t="str">
        <f>IF(ISBLANK('Rate Calculations'!$G181),"",'Rate Calculations'!$G181)</f>
        <v/>
      </c>
      <c r="O181" s="45">
        <f>IF(ISBLANK('Rate Calculations'!$H181),"",'Rate Calculations'!$H181)</f>
        <v>1.7500000000000002E-2</v>
      </c>
      <c r="P181" s="44">
        <f>IF(ISBLANK('Rate Calculations'!$I181),"",'Rate Calculations'!$I181)</f>
        <v>0</v>
      </c>
      <c r="Q181" s="45">
        <f>IF(ISBLANK('Rate Calculations'!$J181),"",'Rate Calculations'!$J181)</f>
        <v>3.5000000000000003E-2</v>
      </c>
      <c r="R181" s="44">
        <f>IF(ISBLANK('Rate Calculations'!$K181),"",'Rate Calculations'!$K181)</f>
        <v>0</v>
      </c>
      <c r="S181" s="45">
        <f>IF(ISBLANK('Rate Calculations'!$L181),"",'Rate Calculations'!$L181)</f>
        <v>0</v>
      </c>
      <c r="T181" s="45">
        <f>IF(ISBLANK('Rate Calculations'!$M181),"",'Rate Calculations'!$M181)</f>
        <v>0</v>
      </c>
      <c r="U181" s="24">
        <f>IF(ISBLANK('Rate Calculations'!$N181),"",'Rate Calculations'!$N181)</f>
        <v>0</v>
      </c>
      <c r="V181" s="24">
        <f>IF(ISBLANK('Rate Calculations'!$O181),"",'Rate Calculations'!$O181)</f>
        <v>0</v>
      </c>
      <c r="W181" s="46">
        <f>IF(ISBLANK('Rate Calculations'!$P181),"",'Rate Calculations'!$P181)</f>
        <v>0</v>
      </c>
      <c r="X181" s="24">
        <f>IF(ISBLANK('Rate Calculations'!$Q181),"",'Rate Calculations'!$Q181)</f>
        <v>0</v>
      </c>
      <c r="Y181" s="24">
        <f>IF(ISBLANK('Rate Calculations'!$R181),"",'Rate Calculations'!$R181)</f>
        <v>0</v>
      </c>
      <c r="Z181" s="47" t="e">
        <f>IF(ISBLANK('Rate Calculations'!$S181),"",'Rate Calculations'!$S181)</f>
        <v>#REF!</v>
      </c>
      <c r="AA181" s="47" t="e">
        <f>IF(ISBLANK('Rate Calculations'!$U181),"",'Rate Calculations'!$T181)</f>
        <v>#REF!</v>
      </c>
      <c r="AB181" t="str">
        <f>IF(ISBLANK('Rate Calculations'!$A181),"",'Rate Calculations'!$A181)</f>
        <v xml:space="preserve"> </v>
      </c>
      <c r="AC181" t="str">
        <f>IF(ISBLANK('Rate Calculations'!$B181),"",'Rate Calculations'!$B181)</f>
        <v/>
      </c>
      <c r="AD181" s="44">
        <f>IF(ISBLANK('Rate Calculations'!$U181),"",'Rate Calculations'!$U181)</f>
        <v>0</v>
      </c>
      <c r="AE181" s="44">
        <f>IF(ISBLANK('Rate Calculations'!$U181),"",'Rate Calculations'!$U181)</f>
        <v>0</v>
      </c>
      <c r="AF181" s="44">
        <f>IF(ISBLANK('Rate Calculations'!$U181),"",'Rate Calculations'!$U181)</f>
        <v>0</v>
      </c>
      <c r="AG181" s="101">
        <f>IF(ISBLANK('Rate Calculations'!$U181),"",'Rate Calculations'!$U181)</f>
        <v>0</v>
      </c>
      <c r="AH181" s="101">
        <f>IF(ISBLANK('Rate Calculations'!$U181),"",'Rate Calculations'!$U181)</f>
        <v>0</v>
      </c>
      <c r="AI181" s="44">
        <f>IF(ISBLANK('Rate Calculations'!$U181),"",'Rate Calculations'!$U181)</f>
        <v>0</v>
      </c>
      <c r="AJ181" s="44">
        <f>IF(ISBLANK('Rate Calculations'!$U181),"",'Rate Calculations'!$U181)</f>
        <v>0</v>
      </c>
      <c r="AK181" s="101">
        <f>IF(ISBLANK('Rate Calculations'!$U181),"",'Rate Calculations'!$U181)</f>
        <v>0</v>
      </c>
      <c r="AL181" s="44">
        <f>IF(ISBLANK('Rate Calculations'!$U181),"",'Rate Calculations'!$U181)</f>
        <v>0</v>
      </c>
      <c r="AM181" s="44">
        <f>IF(ISBLANK('Rate Calculations'!$U181),"",'Rate Calculations'!$U181)</f>
        <v>0</v>
      </c>
      <c r="AN181" s="44">
        <f>IF(ISBLANK('Rate Calculations'!$U181),"",'Rate Calculations'!$U181)</f>
        <v>0</v>
      </c>
      <c r="AO181" s="44">
        <f>IF(ISBLANK('Rate Calculations'!$U181),"",'Rate Calculations'!$U181)</f>
        <v>0</v>
      </c>
    </row>
    <row r="182" spans="1:41" ht="14.25">
      <c r="A182" s="346">
        <v>179</v>
      </c>
      <c r="B182" s="42" t="e">
        <f>IF(ISBLANK('Team Roster - Final'!A180),"",'Team Roster - Final'!A180)</f>
        <v>#REF!</v>
      </c>
      <c r="C182" s="42" t="e">
        <f>IF(ISBLANK('Team Roster - Final'!B180),"",'Team Roster - Final'!B180)</f>
        <v>#REF!</v>
      </c>
      <c r="D182" s="42" t="e">
        <f>IF(ISBLANK('Team Roster - Final'!C180),"",'Team Roster - Final'!C180)</f>
        <v>#REF!</v>
      </c>
      <c r="E182" s="42" t="e">
        <f>IF(ISBLANK('Team Roster - Final'!D180),"",'Team Roster - Final'!D180)</f>
        <v>#REF!</v>
      </c>
      <c r="F182" s="43" t="e">
        <f>IF(ISBLANK('Team Roster - Final'!BL180),"",'Team Roster - Final'!BL180)</f>
        <v>#REF!</v>
      </c>
      <c r="G182" s="43" t="e">
        <f>IF(ISBLANK('Team Roster - Final'!BM180),"",'Team Roster - Final'!BM180)</f>
        <v>#REF!</v>
      </c>
      <c r="H182" s="31" t="e">
        <f>IF(ISBLANK('Team Roster - Final'!E180),"",'Team Roster - Final'!E180)</f>
        <v>#REF!</v>
      </c>
      <c r="I182" s="31" t="e">
        <f>IF(ISBLANK('Team Roster - Final'!G180),"",'Team Roster - Final'!G180)</f>
        <v>#REF!</v>
      </c>
      <c r="J182" s="31" t="e">
        <f>IF(ISBLANK('Team Roster - Final'!I180),"",'Team Roster - Final'!I180)</f>
        <v>#REF!</v>
      </c>
      <c r="L182" t="str">
        <f>IF(ISBLANK('Rate Calculations'!$A182),"",'Rate Calculations'!$A182)</f>
        <v xml:space="preserve"> </v>
      </c>
      <c r="M182" t="str">
        <f>IF(ISBLANK('Rate Calculations'!$B182),"",'Rate Calculations'!$B182)</f>
        <v/>
      </c>
      <c r="N182" s="44" t="str">
        <f>IF(ISBLANK('Rate Calculations'!$G182),"",'Rate Calculations'!$G182)</f>
        <v/>
      </c>
      <c r="O182" s="45">
        <f>IF(ISBLANK('Rate Calculations'!$H182),"",'Rate Calculations'!$H182)</f>
        <v>1.7500000000000002E-2</v>
      </c>
      <c r="P182" s="44">
        <f>IF(ISBLANK('Rate Calculations'!$I182),"",'Rate Calculations'!$I182)</f>
        <v>0</v>
      </c>
      <c r="Q182" s="45">
        <f>IF(ISBLANK('Rate Calculations'!$J182),"",'Rate Calculations'!$J182)</f>
        <v>3.5000000000000003E-2</v>
      </c>
      <c r="R182" s="44">
        <f>IF(ISBLANK('Rate Calculations'!$K182),"",'Rate Calculations'!$K182)</f>
        <v>0</v>
      </c>
      <c r="S182" s="45">
        <f>IF(ISBLANK('Rate Calculations'!$L182),"",'Rate Calculations'!$L182)</f>
        <v>0</v>
      </c>
      <c r="T182" s="45">
        <f>IF(ISBLANK('Rate Calculations'!$M182),"",'Rate Calculations'!$M182)</f>
        <v>0</v>
      </c>
      <c r="U182" s="24">
        <f>IF(ISBLANK('Rate Calculations'!$N182),"",'Rate Calculations'!$N182)</f>
        <v>0</v>
      </c>
      <c r="V182" s="24">
        <f>IF(ISBLANK('Rate Calculations'!$O182),"",'Rate Calculations'!$O182)</f>
        <v>0</v>
      </c>
      <c r="W182" s="46">
        <f>IF(ISBLANK('Rate Calculations'!$P182),"",'Rate Calculations'!$P182)</f>
        <v>0</v>
      </c>
      <c r="X182" s="24">
        <f>IF(ISBLANK('Rate Calculations'!$Q182),"",'Rate Calculations'!$Q182)</f>
        <v>0</v>
      </c>
      <c r="Y182" s="24">
        <f>IF(ISBLANK('Rate Calculations'!$R182),"",'Rate Calculations'!$R182)</f>
        <v>0</v>
      </c>
      <c r="Z182" s="47" t="e">
        <f>IF(ISBLANK('Rate Calculations'!$S182),"",'Rate Calculations'!$S182)</f>
        <v>#REF!</v>
      </c>
      <c r="AA182" s="47" t="e">
        <f>IF(ISBLANK('Rate Calculations'!$U182),"",'Rate Calculations'!$T182)</f>
        <v>#REF!</v>
      </c>
      <c r="AB182" t="str">
        <f>IF(ISBLANK('Rate Calculations'!$A182),"",'Rate Calculations'!$A182)</f>
        <v xml:space="preserve"> </v>
      </c>
      <c r="AC182" t="str">
        <f>IF(ISBLANK('Rate Calculations'!$B182),"",'Rate Calculations'!$B182)</f>
        <v/>
      </c>
      <c r="AD182" s="44">
        <f>IF(ISBLANK('Rate Calculations'!$U182),"",'Rate Calculations'!$U182)</f>
        <v>0</v>
      </c>
      <c r="AE182" s="44">
        <f>IF(ISBLANK('Rate Calculations'!$U182),"",'Rate Calculations'!$U182)</f>
        <v>0</v>
      </c>
      <c r="AF182" s="44">
        <f>IF(ISBLANK('Rate Calculations'!$U182),"",'Rate Calculations'!$U182)</f>
        <v>0</v>
      </c>
      <c r="AG182" s="101">
        <f>IF(ISBLANK('Rate Calculations'!$U182),"",'Rate Calculations'!$U182)</f>
        <v>0</v>
      </c>
      <c r="AH182" s="101">
        <f>IF(ISBLANK('Rate Calculations'!$U182),"",'Rate Calculations'!$U182)</f>
        <v>0</v>
      </c>
      <c r="AI182" s="44">
        <f>IF(ISBLANK('Rate Calculations'!$U182),"",'Rate Calculations'!$U182)</f>
        <v>0</v>
      </c>
      <c r="AJ182" s="44">
        <f>IF(ISBLANK('Rate Calculations'!$U182),"",'Rate Calculations'!$U182)</f>
        <v>0</v>
      </c>
      <c r="AK182" s="101">
        <f>IF(ISBLANK('Rate Calculations'!$U182),"",'Rate Calculations'!$U182)</f>
        <v>0</v>
      </c>
      <c r="AL182" s="44">
        <f>IF(ISBLANK('Rate Calculations'!$U182),"",'Rate Calculations'!$U182)</f>
        <v>0</v>
      </c>
      <c r="AM182" s="44">
        <f>IF(ISBLANK('Rate Calculations'!$U182),"",'Rate Calculations'!$U182)</f>
        <v>0</v>
      </c>
      <c r="AN182" s="44">
        <f>IF(ISBLANK('Rate Calculations'!$U182),"",'Rate Calculations'!$U182)</f>
        <v>0</v>
      </c>
      <c r="AO182" s="44">
        <f>IF(ISBLANK('Rate Calculations'!$U182),"",'Rate Calculations'!$U182)</f>
        <v>0</v>
      </c>
    </row>
    <row r="183" spans="1:41" ht="14.25">
      <c r="A183" s="346">
        <v>180</v>
      </c>
      <c r="B183" s="42" t="e">
        <f>IF(ISBLANK('Team Roster - Final'!A181),"",'Team Roster - Final'!A181)</f>
        <v>#REF!</v>
      </c>
      <c r="C183" s="42" t="e">
        <f>IF(ISBLANK('Team Roster - Final'!B181),"",'Team Roster - Final'!B181)</f>
        <v>#REF!</v>
      </c>
      <c r="D183" s="42" t="e">
        <f>IF(ISBLANK('Team Roster - Final'!C181),"",'Team Roster - Final'!C181)</f>
        <v>#REF!</v>
      </c>
      <c r="E183" s="42" t="e">
        <f>IF(ISBLANK('Team Roster - Final'!D181),"",'Team Roster - Final'!D181)</f>
        <v>#REF!</v>
      </c>
      <c r="F183" s="43" t="e">
        <f>IF(ISBLANK('Team Roster - Final'!BL181),"",'Team Roster - Final'!BL181)</f>
        <v>#REF!</v>
      </c>
      <c r="G183" s="43" t="e">
        <f>IF(ISBLANK('Team Roster - Final'!BM181),"",'Team Roster - Final'!BM181)</f>
        <v>#REF!</v>
      </c>
      <c r="H183" s="31" t="e">
        <f>IF(ISBLANK('Team Roster - Final'!E181),"",'Team Roster - Final'!E181)</f>
        <v>#REF!</v>
      </c>
      <c r="I183" s="31" t="e">
        <f>IF(ISBLANK('Team Roster - Final'!G181),"",'Team Roster - Final'!G181)</f>
        <v>#REF!</v>
      </c>
      <c r="J183" s="31" t="e">
        <f>IF(ISBLANK('Team Roster - Final'!I181),"",'Team Roster - Final'!I181)</f>
        <v>#REF!</v>
      </c>
      <c r="L183" t="str">
        <f>IF(ISBLANK('Rate Calculations'!$A183),"",'Rate Calculations'!$A183)</f>
        <v xml:space="preserve"> </v>
      </c>
      <c r="M183" t="str">
        <f>IF(ISBLANK('Rate Calculations'!$B183),"",'Rate Calculations'!$B183)</f>
        <v/>
      </c>
      <c r="N183" s="44" t="str">
        <f>IF(ISBLANK('Rate Calculations'!$G183),"",'Rate Calculations'!$G183)</f>
        <v/>
      </c>
      <c r="O183" s="45">
        <f>IF(ISBLANK('Rate Calculations'!$H183),"",'Rate Calculations'!$H183)</f>
        <v>1.7500000000000002E-2</v>
      </c>
      <c r="P183" s="44">
        <f>IF(ISBLANK('Rate Calculations'!$I183),"",'Rate Calculations'!$I183)</f>
        <v>0</v>
      </c>
      <c r="Q183" s="45">
        <f>IF(ISBLANK('Rate Calculations'!$J183),"",'Rate Calculations'!$J183)</f>
        <v>3.5000000000000003E-2</v>
      </c>
      <c r="R183" s="44">
        <f>IF(ISBLANK('Rate Calculations'!$K183),"",'Rate Calculations'!$K183)</f>
        <v>0</v>
      </c>
      <c r="S183" s="45">
        <f>IF(ISBLANK('Rate Calculations'!$L183),"",'Rate Calculations'!$L183)</f>
        <v>0</v>
      </c>
      <c r="T183" s="45">
        <f>IF(ISBLANK('Rate Calculations'!$M183),"",'Rate Calculations'!$M183)</f>
        <v>0</v>
      </c>
      <c r="U183" s="24">
        <f>IF(ISBLANK('Rate Calculations'!$N183),"",'Rate Calculations'!$N183)</f>
        <v>0</v>
      </c>
      <c r="V183" s="24">
        <f>IF(ISBLANK('Rate Calculations'!$O183),"",'Rate Calculations'!$O183)</f>
        <v>0</v>
      </c>
      <c r="W183" s="46">
        <f>IF(ISBLANK('Rate Calculations'!$P183),"",'Rate Calculations'!$P183)</f>
        <v>0</v>
      </c>
      <c r="X183" s="24">
        <f>IF(ISBLANK('Rate Calculations'!$Q183),"",'Rate Calculations'!$Q183)</f>
        <v>0</v>
      </c>
      <c r="Y183" s="24">
        <f>IF(ISBLANK('Rate Calculations'!$R183),"",'Rate Calculations'!$R183)</f>
        <v>0</v>
      </c>
      <c r="Z183" s="47" t="e">
        <f>IF(ISBLANK('Rate Calculations'!$S183),"",'Rate Calculations'!$S183)</f>
        <v>#REF!</v>
      </c>
      <c r="AA183" s="47" t="e">
        <f>IF(ISBLANK('Rate Calculations'!$U183),"",'Rate Calculations'!$T183)</f>
        <v>#REF!</v>
      </c>
      <c r="AB183" t="str">
        <f>IF(ISBLANK('Rate Calculations'!$A183),"",'Rate Calculations'!$A183)</f>
        <v xml:space="preserve"> </v>
      </c>
      <c r="AC183" t="str">
        <f>IF(ISBLANK('Rate Calculations'!$B183),"",'Rate Calculations'!$B183)</f>
        <v/>
      </c>
      <c r="AD183" s="44">
        <f>IF(ISBLANK('Rate Calculations'!$U183),"",'Rate Calculations'!$U183)</f>
        <v>0</v>
      </c>
      <c r="AE183" s="44">
        <f>IF(ISBLANK('Rate Calculations'!$U183),"",'Rate Calculations'!$U183)</f>
        <v>0</v>
      </c>
      <c r="AF183" s="44">
        <f>IF(ISBLANK('Rate Calculations'!$U183),"",'Rate Calculations'!$U183)</f>
        <v>0</v>
      </c>
      <c r="AG183" s="101">
        <f>IF(ISBLANK('Rate Calculations'!$U183),"",'Rate Calculations'!$U183)</f>
        <v>0</v>
      </c>
      <c r="AH183" s="101">
        <f>IF(ISBLANK('Rate Calculations'!$U183),"",'Rate Calculations'!$U183)</f>
        <v>0</v>
      </c>
      <c r="AI183" s="44">
        <f>IF(ISBLANK('Rate Calculations'!$U183),"",'Rate Calculations'!$U183)</f>
        <v>0</v>
      </c>
      <c r="AJ183" s="44">
        <f>IF(ISBLANK('Rate Calculations'!$U183),"",'Rate Calculations'!$U183)</f>
        <v>0</v>
      </c>
      <c r="AK183" s="101">
        <f>IF(ISBLANK('Rate Calculations'!$U183),"",'Rate Calculations'!$U183)</f>
        <v>0</v>
      </c>
      <c r="AL183" s="44">
        <f>IF(ISBLANK('Rate Calculations'!$U183),"",'Rate Calculations'!$U183)</f>
        <v>0</v>
      </c>
      <c r="AM183" s="44">
        <f>IF(ISBLANK('Rate Calculations'!$U183),"",'Rate Calculations'!$U183)</f>
        <v>0</v>
      </c>
      <c r="AN183" s="44">
        <f>IF(ISBLANK('Rate Calculations'!$U183),"",'Rate Calculations'!$U183)</f>
        <v>0</v>
      </c>
      <c r="AO183" s="44">
        <f>IF(ISBLANK('Rate Calculations'!$U183),"",'Rate Calculations'!$U183)</f>
        <v>0</v>
      </c>
    </row>
    <row r="184" spans="1:41" ht="14.25">
      <c r="A184" s="346">
        <v>181</v>
      </c>
      <c r="B184" s="42" t="e">
        <f>IF(ISBLANK('Team Roster - Final'!A182),"",'Team Roster - Final'!A182)</f>
        <v>#REF!</v>
      </c>
      <c r="C184" s="42" t="e">
        <f>IF(ISBLANK('Team Roster - Final'!B182),"",'Team Roster - Final'!B182)</f>
        <v>#REF!</v>
      </c>
      <c r="D184" s="42" t="e">
        <f>IF(ISBLANK('Team Roster - Final'!C182),"",'Team Roster - Final'!C182)</f>
        <v>#REF!</v>
      </c>
      <c r="E184" s="42" t="e">
        <f>IF(ISBLANK('Team Roster - Final'!D182),"",'Team Roster - Final'!D182)</f>
        <v>#REF!</v>
      </c>
      <c r="F184" s="43" t="e">
        <f>IF(ISBLANK('Team Roster - Final'!BL182),"",'Team Roster - Final'!BL182)</f>
        <v>#REF!</v>
      </c>
      <c r="G184" s="43" t="e">
        <f>IF(ISBLANK('Team Roster - Final'!BM182),"",'Team Roster - Final'!BM182)</f>
        <v>#REF!</v>
      </c>
      <c r="H184" s="31" t="e">
        <f>IF(ISBLANK('Team Roster - Final'!E182),"",'Team Roster - Final'!E182)</f>
        <v>#REF!</v>
      </c>
      <c r="I184" s="31" t="e">
        <f>IF(ISBLANK('Team Roster - Final'!G182),"",'Team Roster - Final'!G182)</f>
        <v>#REF!</v>
      </c>
      <c r="J184" s="31" t="e">
        <f>IF(ISBLANK('Team Roster - Final'!I182),"",'Team Roster - Final'!I182)</f>
        <v>#REF!</v>
      </c>
      <c r="L184" t="str">
        <f>IF(ISBLANK('Rate Calculations'!$A184),"",'Rate Calculations'!$A184)</f>
        <v xml:space="preserve"> </v>
      </c>
      <c r="M184" t="str">
        <f>IF(ISBLANK('Rate Calculations'!$B184),"",'Rate Calculations'!$B184)</f>
        <v/>
      </c>
      <c r="N184" s="44" t="str">
        <f>IF(ISBLANK('Rate Calculations'!$G184),"",'Rate Calculations'!$G184)</f>
        <v/>
      </c>
      <c r="O184" s="45">
        <f>IF(ISBLANK('Rate Calculations'!$H184),"",'Rate Calculations'!$H184)</f>
        <v>1.7500000000000002E-2</v>
      </c>
      <c r="P184" s="44">
        <f>IF(ISBLANK('Rate Calculations'!$I184),"",'Rate Calculations'!$I184)</f>
        <v>0</v>
      </c>
      <c r="Q184" s="45">
        <f>IF(ISBLANK('Rate Calculations'!$J184),"",'Rate Calculations'!$J184)</f>
        <v>3.5000000000000003E-2</v>
      </c>
      <c r="R184" s="44">
        <f>IF(ISBLANK('Rate Calculations'!$K184),"",'Rate Calculations'!$K184)</f>
        <v>0</v>
      </c>
      <c r="S184" s="45">
        <f>IF(ISBLANK('Rate Calculations'!$L184),"",'Rate Calculations'!$L184)</f>
        <v>0</v>
      </c>
      <c r="T184" s="45">
        <f>IF(ISBLANK('Rate Calculations'!$M184),"",'Rate Calculations'!$M184)</f>
        <v>0</v>
      </c>
      <c r="U184" s="24">
        <f>IF(ISBLANK('Rate Calculations'!$N184),"",'Rate Calculations'!$N184)</f>
        <v>0</v>
      </c>
      <c r="V184" s="24">
        <f>IF(ISBLANK('Rate Calculations'!$O184),"",'Rate Calculations'!$O184)</f>
        <v>0</v>
      </c>
      <c r="W184" s="46">
        <f>IF(ISBLANK('Rate Calculations'!$P184),"",'Rate Calculations'!$P184)</f>
        <v>0</v>
      </c>
      <c r="X184" s="24">
        <f>IF(ISBLANK('Rate Calculations'!$Q184),"",'Rate Calculations'!$Q184)</f>
        <v>0</v>
      </c>
      <c r="Y184" s="24">
        <f>IF(ISBLANK('Rate Calculations'!$R184),"",'Rate Calculations'!$R184)</f>
        <v>0</v>
      </c>
      <c r="Z184" s="47" t="e">
        <f>IF(ISBLANK('Rate Calculations'!$S184),"",'Rate Calculations'!$S184)</f>
        <v>#REF!</v>
      </c>
      <c r="AA184" s="47" t="e">
        <f>IF(ISBLANK('Rate Calculations'!$U184),"",'Rate Calculations'!$T184)</f>
        <v>#REF!</v>
      </c>
      <c r="AB184" t="str">
        <f>IF(ISBLANK('Rate Calculations'!$A184),"",'Rate Calculations'!$A184)</f>
        <v xml:space="preserve"> </v>
      </c>
      <c r="AC184" t="str">
        <f>IF(ISBLANK('Rate Calculations'!$B184),"",'Rate Calculations'!$B184)</f>
        <v/>
      </c>
      <c r="AD184" s="44">
        <f>IF(ISBLANK('Rate Calculations'!$U184),"",'Rate Calculations'!$U184)</f>
        <v>0</v>
      </c>
      <c r="AE184" s="44">
        <f>IF(ISBLANK('Rate Calculations'!$U184),"",'Rate Calculations'!$U184)</f>
        <v>0</v>
      </c>
      <c r="AF184" s="44">
        <f>IF(ISBLANK('Rate Calculations'!$U184),"",'Rate Calculations'!$U184)</f>
        <v>0</v>
      </c>
      <c r="AG184" s="101">
        <f>IF(ISBLANK('Rate Calculations'!$U184),"",'Rate Calculations'!$U184)</f>
        <v>0</v>
      </c>
      <c r="AH184" s="101">
        <f>IF(ISBLANK('Rate Calculations'!$U184),"",'Rate Calculations'!$U184)</f>
        <v>0</v>
      </c>
      <c r="AI184" s="44">
        <f>IF(ISBLANK('Rate Calculations'!$U184),"",'Rate Calculations'!$U184)</f>
        <v>0</v>
      </c>
      <c r="AJ184" s="44">
        <f>IF(ISBLANK('Rate Calculations'!$U184),"",'Rate Calculations'!$U184)</f>
        <v>0</v>
      </c>
      <c r="AK184" s="101">
        <f>IF(ISBLANK('Rate Calculations'!$U184),"",'Rate Calculations'!$U184)</f>
        <v>0</v>
      </c>
      <c r="AL184" s="44">
        <f>IF(ISBLANK('Rate Calculations'!$U184),"",'Rate Calculations'!$U184)</f>
        <v>0</v>
      </c>
      <c r="AM184" s="44">
        <f>IF(ISBLANK('Rate Calculations'!$U184),"",'Rate Calculations'!$U184)</f>
        <v>0</v>
      </c>
      <c r="AN184" s="44">
        <f>IF(ISBLANK('Rate Calculations'!$U184),"",'Rate Calculations'!$U184)</f>
        <v>0</v>
      </c>
      <c r="AO184" s="44">
        <f>IF(ISBLANK('Rate Calculations'!$U184),"",'Rate Calculations'!$U184)</f>
        <v>0</v>
      </c>
    </row>
    <row r="185" spans="1:41" ht="14.25">
      <c r="A185" s="346">
        <v>182</v>
      </c>
      <c r="B185" s="42" t="e">
        <f>IF(ISBLANK('Team Roster - Final'!A183),"",'Team Roster - Final'!A183)</f>
        <v>#REF!</v>
      </c>
      <c r="C185" s="42" t="e">
        <f>IF(ISBLANK('Team Roster - Final'!B183),"",'Team Roster - Final'!B183)</f>
        <v>#REF!</v>
      </c>
      <c r="D185" s="42" t="e">
        <f>IF(ISBLANK('Team Roster - Final'!C183),"",'Team Roster - Final'!C183)</f>
        <v>#REF!</v>
      </c>
      <c r="E185" s="42" t="e">
        <f>IF(ISBLANK('Team Roster - Final'!D183),"",'Team Roster - Final'!D183)</f>
        <v>#REF!</v>
      </c>
      <c r="F185" s="43" t="e">
        <f>IF(ISBLANK('Team Roster - Final'!BL183),"",'Team Roster - Final'!BL183)</f>
        <v>#REF!</v>
      </c>
      <c r="G185" s="43" t="e">
        <f>IF(ISBLANK('Team Roster - Final'!BM183),"",'Team Roster - Final'!BM183)</f>
        <v>#REF!</v>
      </c>
      <c r="H185" s="31" t="e">
        <f>IF(ISBLANK('Team Roster - Final'!E183),"",'Team Roster - Final'!E183)</f>
        <v>#REF!</v>
      </c>
      <c r="I185" s="31" t="e">
        <f>IF(ISBLANK('Team Roster - Final'!G183),"",'Team Roster - Final'!G183)</f>
        <v>#REF!</v>
      </c>
      <c r="J185" s="31" t="e">
        <f>IF(ISBLANK('Team Roster - Final'!I183),"",'Team Roster - Final'!I183)</f>
        <v>#REF!</v>
      </c>
      <c r="L185" t="str">
        <f>IF(ISBLANK('Rate Calculations'!$A185),"",'Rate Calculations'!$A185)</f>
        <v xml:space="preserve"> </v>
      </c>
      <c r="M185" t="str">
        <f>IF(ISBLANK('Rate Calculations'!$B185),"",'Rate Calculations'!$B185)</f>
        <v/>
      </c>
      <c r="N185" s="44" t="str">
        <f>IF(ISBLANK('Rate Calculations'!$G185),"",'Rate Calculations'!$G185)</f>
        <v/>
      </c>
      <c r="O185" s="45">
        <f>IF(ISBLANK('Rate Calculations'!$H185),"",'Rate Calculations'!$H185)</f>
        <v>1.7500000000000002E-2</v>
      </c>
      <c r="P185" s="44">
        <f>IF(ISBLANK('Rate Calculations'!$I185),"",'Rate Calculations'!$I185)</f>
        <v>0</v>
      </c>
      <c r="Q185" s="45">
        <f>IF(ISBLANK('Rate Calculations'!$J185),"",'Rate Calculations'!$J185)</f>
        <v>3.5000000000000003E-2</v>
      </c>
      <c r="R185" s="44">
        <f>IF(ISBLANK('Rate Calculations'!$K185),"",'Rate Calculations'!$K185)</f>
        <v>0</v>
      </c>
      <c r="S185" s="45">
        <f>IF(ISBLANK('Rate Calculations'!$L185),"",'Rate Calculations'!$L185)</f>
        <v>0</v>
      </c>
      <c r="T185" s="45">
        <f>IF(ISBLANK('Rate Calculations'!$M185),"",'Rate Calculations'!$M185)</f>
        <v>0</v>
      </c>
      <c r="U185" s="24">
        <f>IF(ISBLANK('Rate Calculations'!$N185),"",'Rate Calculations'!$N185)</f>
        <v>0</v>
      </c>
      <c r="V185" s="24">
        <f>IF(ISBLANK('Rate Calculations'!$O185),"",'Rate Calculations'!$O185)</f>
        <v>0</v>
      </c>
      <c r="W185" s="46">
        <f>IF(ISBLANK('Rate Calculations'!$P185),"",'Rate Calculations'!$P185)</f>
        <v>0</v>
      </c>
      <c r="X185" s="24">
        <f>IF(ISBLANK('Rate Calculations'!$Q185),"",'Rate Calculations'!$Q185)</f>
        <v>0</v>
      </c>
      <c r="Y185" s="24">
        <f>IF(ISBLANK('Rate Calculations'!$R185),"",'Rate Calculations'!$R185)</f>
        <v>0</v>
      </c>
      <c r="Z185" s="47" t="e">
        <f>IF(ISBLANK('Rate Calculations'!$S185),"",'Rate Calculations'!$S185)</f>
        <v>#REF!</v>
      </c>
      <c r="AA185" s="47" t="e">
        <f>IF(ISBLANK('Rate Calculations'!$U185),"",'Rate Calculations'!$T185)</f>
        <v>#REF!</v>
      </c>
      <c r="AB185" t="str">
        <f>IF(ISBLANK('Rate Calculations'!$A185),"",'Rate Calculations'!$A185)</f>
        <v xml:space="preserve"> </v>
      </c>
      <c r="AC185" t="str">
        <f>IF(ISBLANK('Rate Calculations'!$B185),"",'Rate Calculations'!$B185)</f>
        <v/>
      </c>
      <c r="AD185" s="44">
        <f>IF(ISBLANK('Rate Calculations'!$U185),"",'Rate Calculations'!$U185)</f>
        <v>0</v>
      </c>
      <c r="AE185" s="44">
        <f>IF(ISBLANK('Rate Calculations'!$U185),"",'Rate Calculations'!$U185)</f>
        <v>0</v>
      </c>
      <c r="AF185" s="44">
        <f>IF(ISBLANK('Rate Calculations'!$U185),"",'Rate Calculations'!$U185)</f>
        <v>0</v>
      </c>
      <c r="AG185" s="101">
        <f>IF(ISBLANK('Rate Calculations'!$U185),"",'Rate Calculations'!$U185)</f>
        <v>0</v>
      </c>
      <c r="AH185" s="101">
        <f>IF(ISBLANK('Rate Calculations'!$U185),"",'Rate Calculations'!$U185)</f>
        <v>0</v>
      </c>
      <c r="AI185" s="44">
        <f>IF(ISBLANK('Rate Calculations'!$U185),"",'Rate Calculations'!$U185)</f>
        <v>0</v>
      </c>
      <c r="AJ185" s="44">
        <f>IF(ISBLANK('Rate Calculations'!$U185),"",'Rate Calculations'!$U185)</f>
        <v>0</v>
      </c>
      <c r="AK185" s="101">
        <f>IF(ISBLANK('Rate Calculations'!$U185),"",'Rate Calculations'!$U185)</f>
        <v>0</v>
      </c>
      <c r="AL185" s="44">
        <f>IF(ISBLANK('Rate Calculations'!$U185),"",'Rate Calculations'!$U185)</f>
        <v>0</v>
      </c>
      <c r="AM185" s="44">
        <f>IF(ISBLANK('Rate Calculations'!$U185),"",'Rate Calculations'!$U185)</f>
        <v>0</v>
      </c>
      <c r="AN185" s="44">
        <f>IF(ISBLANK('Rate Calculations'!$U185),"",'Rate Calculations'!$U185)</f>
        <v>0</v>
      </c>
      <c r="AO185" s="44">
        <f>IF(ISBLANK('Rate Calculations'!$U185),"",'Rate Calculations'!$U185)</f>
        <v>0</v>
      </c>
    </row>
    <row r="186" spans="1:41" ht="14.25">
      <c r="A186" s="346">
        <v>183</v>
      </c>
      <c r="B186" s="42" t="e">
        <f>IF(ISBLANK('Team Roster - Final'!A184),"",'Team Roster - Final'!A184)</f>
        <v>#REF!</v>
      </c>
      <c r="C186" s="42" t="e">
        <f>IF(ISBLANK('Team Roster - Final'!B184),"",'Team Roster - Final'!B184)</f>
        <v>#REF!</v>
      </c>
      <c r="D186" s="42" t="e">
        <f>IF(ISBLANK('Team Roster - Final'!C184),"",'Team Roster - Final'!C184)</f>
        <v>#REF!</v>
      </c>
      <c r="E186" s="42" t="e">
        <f>IF(ISBLANK('Team Roster - Final'!D184),"",'Team Roster - Final'!D184)</f>
        <v>#REF!</v>
      </c>
      <c r="F186" s="43" t="e">
        <f>IF(ISBLANK('Team Roster - Final'!BL184),"",'Team Roster - Final'!BL184)</f>
        <v>#REF!</v>
      </c>
      <c r="G186" s="43" t="e">
        <f>IF(ISBLANK('Team Roster - Final'!BM184),"",'Team Roster - Final'!BM184)</f>
        <v>#REF!</v>
      </c>
      <c r="H186" s="31" t="e">
        <f>IF(ISBLANK('Team Roster - Final'!E184),"",'Team Roster - Final'!E184)</f>
        <v>#REF!</v>
      </c>
      <c r="I186" s="31" t="e">
        <f>IF(ISBLANK('Team Roster - Final'!G184),"",'Team Roster - Final'!G184)</f>
        <v>#REF!</v>
      </c>
      <c r="J186" s="31" t="e">
        <f>IF(ISBLANK('Team Roster - Final'!I184),"",'Team Roster - Final'!I184)</f>
        <v>#REF!</v>
      </c>
      <c r="L186" t="str">
        <f>IF(ISBLANK('Rate Calculations'!$A186),"",'Rate Calculations'!$A186)</f>
        <v xml:space="preserve"> </v>
      </c>
      <c r="M186" t="str">
        <f>IF(ISBLANK('Rate Calculations'!$B186),"",'Rate Calculations'!$B186)</f>
        <v/>
      </c>
      <c r="N186" s="44" t="str">
        <f>IF(ISBLANK('Rate Calculations'!$G186),"",'Rate Calculations'!$G186)</f>
        <v/>
      </c>
      <c r="O186" s="45">
        <f>IF(ISBLANK('Rate Calculations'!$H186),"",'Rate Calculations'!$H186)</f>
        <v>1.7500000000000002E-2</v>
      </c>
      <c r="P186" s="44">
        <f>IF(ISBLANK('Rate Calculations'!$I186),"",'Rate Calculations'!$I186)</f>
        <v>0</v>
      </c>
      <c r="Q186" s="45">
        <f>IF(ISBLANK('Rate Calculations'!$J186),"",'Rate Calculations'!$J186)</f>
        <v>3.5000000000000003E-2</v>
      </c>
      <c r="R186" s="44">
        <f>IF(ISBLANK('Rate Calculations'!$K186),"",'Rate Calculations'!$K186)</f>
        <v>0</v>
      </c>
      <c r="S186" s="45">
        <f>IF(ISBLANK('Rate Calculations'!$L186),"",'Rate Calculations'!$L186)</f>
        <v>0</v>
      </c>
      <c r="T186" s="45">
        <f>IF(ISBLANK('Rate Calculations'!$M186),"",'Rate Calculations'!$M186)</f>
        <v>0</v>
      </c>
      <c r="U186" s="24">
        <f>IF(ISBLANK('Rate Calculations'!$N186),"",'Rate Calculations'!$N186)</f>
        <v>0</v>
      </c>
      <c r="V186" s="24">
        <f>IF(ISBLANK('Rate Calculations'!$O186),"",'Rate Calculations'!$O186)</f>
        <v>0</v>
      </c>
      <c r="W186" s="46">
        <f>IF(ISBLANK('Rate Calculations'!$P186),"",'Rate Calculations'!$P186)</f>
        <v>0</v>
      </c>
      <c r="X186" s="24">
        <f>IF(ISBLANK('Rate Calculations'!$Q186),"",'Rate Calculations'!$Q186)</f>
        <v>0</v>
      </c>
      <c r="Y186" s="24">
        <f>IF(ISBLANK('Rate Calculations'!$R186),"",'Rate Calculations'!$R186)</f>
        <v>0</v>
      </c>
      <c r="Z186" s="47" t="e">
        <f>IF(ISBLANK('Rate Calculations'!$S186),"",'Rate Calculations'!$S186)</f>
        <v>#REF!</v>
      </c>
      <c r="AA186" s="47" t="e">
        <f>IF(ISBLANK('Rate Calculations'!$U186),"",'Rate Calculations'!$T186)</f>
        <v>#REF!</v>
      </c>
      <c r="AB186" t="str">
        <f>IF(ISBLANK('Rate Calculations'!$A186),"",'Rate Calculations'!$A186)</f>
        <v xml:space="preserve"> </v>
      </c>
      <c r="AC186" t="str">
        <f>IF(ISBLANK('Rate Calculations'!$B186),"",'Rate Calculations'!$B186)</f>
        <v/>
      </c>
      <c r="AD186" s="44">
        <f>IF(ISBLANK('Rate Calculations'!$U186),"",'Rate Calculations'!$U186)</f>
        <v>0</v>
      </c>
      <c r="AE186" s="44">
        <f>IF(ISBLANK('Rate Calculations'!$U186),"",'Rate Calculations'!$U186)</f>
        <v>0</v>
      </c>
      <c r="AF186" s="44">
        <f>IF(ISBLANK('Rate Calculations'!$U186),"",'Rate Calculations'!$U186)</f>
        <v>0</v>
      </c>
      <c r="AG186" s="101">
        <f>IF(ISBLANK('Rate Calculations'!$U186),"",'Rate Calculations'!$U186)</f>
        <v>0</v>
      </c>
      <c r="AH186" s="101">
        <f>IF(ISBLANK('Rate Calculations'!$U186),"",'Rate Calculations'!$U186)</f>
        <v>0</v>
      </c>
      <c r="AI186" s="44">
        <f>IF(ISBLANK('Rate Calculations'!$U186),"",'Rate Calculations'!$U186)</f>
        <v>0</v>
      </c>
      <c r="AJ186" s="44">
        <f>IF(ISBLANK('Rate Calculations'!$U186),"",'Rate Calculations'!$U186)</f>
        <v>0</v>
      </c>
      <c r="AK186" s="101">
        <f>IF(ISBLANK('Rate Calculations'!$U186),"",'Rate Calculations'!$U186)</f>
        <v>0</v>
      </c>
      <c r="AL186" s="44">
        <f>IF(ISBLANK('Rate Calculations'!$U186),"",'Rate Calculations'!$U186)</f>
        <v>0</v>
      </c>
      <c r="AM186" s="44">
        <f>IF(ISBLANK('Rate Calculations'!$U186),"",'Rate Calculations'!$U186)</f>
        <v>0</v>
      </c>
      <c r="AN186" s="44">
        <f>IF(ISBLANK('Rate Calculations'!$U186),"",'Rate Calculations'!$U186)</f>
        <v>0</v>
      </c>
      <c r="AO186" s="44">
        <f>IF(ISBLANK('Rate Calculations'!$U186),"",'Rate Calculations'!$U186)</f>
        <v>0</v>
      </c>
    </row>
    <row r="187" spans="1:41" ht="14.25">
      <c r="A187" s="346">
        <v>184</v>
      </c>
      <c r="B187" s="42" t="e">
        <f>IF(ISBLANK('Team Roster - Final'!A185),"",'Team Roster - Final'!A185)</f>
        <v>#REF!</v>
      </c>
      <c r="C187" s="42" t="e">
        <f>IF(ISBLANK('Team Roster - Final'!B185),"",'Team Roster - Final'!B185)</f>
        <v>#REF!</v>
      </c>
      <c r="D187" s="42" t="e">
        <f>IF(ISBLANK('Team Roster - Final'!C185),"",'Team Roster - Final'!C185)</f>
        <v>#REF!</v>
      </c>
      <c r="E187" s="42" t="e">
        <f>IF(ISBLANK('Team Roster - Final'!D185),"",'Team Roster - Final'!D185)</f>
        <v>#REF!</v>
      </c>
      <c r="F187" s="43" t="e">
        <f>IF(ISBLANK('Team Roster - Final'!BL185),"",'Team Roster - Final'!BL185)</f>
        <v>#REF!</v>
      </c>
      <c r="G187" s="43" t="e">
        <f>IF(ISBLANK('Team Roster - Final'!BM185),"",'Team Roster - Final'!BM185)</f>
        <v>#REF!</v>
      </c>
      <c r="H187" s="31" t="e">
        <f>IF(ISBLANK('Team Roster - Final'!E185),"",'Team Roster - Final'!E185)</f>
        <v>#REF!</v>
      </c>
      <c r="I187" s="31" t="e">
        <f>IF(ISBLANK('Team Roster - Final'!G185),"",'Team Roster - Final'!G185)</f>
        <v>#REF!</v>
      </c>
      <c r="J187" s="31" t="e">
        <f>IF(ISBLANK('Team Roster - Final'!I185),"",'Team Roster - Final'!I185)</f>
        <v>#REF!</v>
      </c>
      <c r="L187" t="str">
        <f>IF(ISBLANK('Rate Calculations'!$A187),"",'Rate Calculations'!$A187)</f>
        <v xml:space="preserve"> </v>
      </c>
      <c r="M187" t="str">
        <f>IF(ISBLANK('Rate Calculations'!$B187),"",'Rate Calculations'!$B187)</f>
        <v/>
      </c>
      <c r="N187" s="44" t="str">
        <f>IF(ISBLANK('Rate Calculations'!$G187),"",'Rate Calculations'!$G187)</f>
        <v/>
      </c>
      <c r="O187" s="45">
        <f>IF(ISBLANK('Rate Calculations'!$H187),"",'Rate Calculations'!$H187)</f>
        <v>1.7500000000000002E-2</v>
      </c>
      <c r="P187" s="44">
        <f>IF(ISBLANK('Rate Calculations'!$I187),"",'Rate Calculations'!$I187)</f>
        <v>0</v>
      </c>
      <c r="Q187" s="45">
        <f>IF(ISBLANK('Rate Calculations'!$J187),"",'Rate Calculations'!$J187)</f>
        <v>3.5000000000000003E-2</v>
      </c>
      <c r="R187" s="44">
        <f>IF(ISBLANK('Rate Calculations'!$K187),"",'Rate Calculations'!$K187)</f>
        <v>0</v>
      </c>
      <c r="S187" s="45">
        <f>IF(ISBLANK('Rate Calculations'!$L187),"",'Rate Calculations'!$L187)</f>
        <v>0</v>
      </c>
      <c r="T187" s="45">
        <f>IF(ISBLANK('Rate Calculations'!$M187),"",'Rate Calculations'!$M187)</f>
        <v>0</v>
      </c>
      <c r="U187" s="24">
        <f>IF(ISBLANK('Rate Calculations'!$N187),"",'Rate Calculations'!$N187)</f>
        <v>0</v>
      </c>
      <c r="V187" s="24">
        <f>IF(ISBLANK('Rate Calculations'!$O187),"",'Rate Calculations'!$O187)</f>
        <v>0</v>
      </c>
      <c r="W187" s="46">
        <f>IF(ISBLANK('Rate Calculations'!$P187),"",'Rate Calculations'!$P187)</f>
        <v>0</v>
      </c>
      <c r="X187" s="24">
        <f>IF(ISBLANK('Rate Calculations'!$Q187),"",'Rate Calculations'!$Q187)</f>
        <v>0</v>
      </c>
      <c r="Y187" s="24">
        <f>IF(ISBLANK('Rate Calculations'!$R187),"",'Rate Calculations'!$R187)</f>
        <v>0</v>
      </c>
      <c r="Z187" s="47" t="e">
        <f>IF(ISBLANK('Rate Calculations'!$S187),"",'Rate Calculations'!$S187)</f>
        <v>#REF!</v>
      </c>
      <c r="AA187" s="47" t="e">
        <f>IF(ISBLANK('Rate Calculations'!$U187),"",'Rate Calculations'!$T187)</f>
        <v>#REF!</v>
      </c>
      <c r="AB187" t="str">
        <f>IF(ISBLANK('Rate Calculations'!$A187),"",'Rate Calculations'!$A187)</f>
        <v xml:space="preserve"> </v>
      </c>
      <c r="AC187" t="str">
        <f>IF(ISBLANK('Rate Calculations'!$B187),"",'Rate Calculations'!$B187)</f>
        <v/>
      </c>
      <c r="AD187" s="44">
        <f>IF(ISBLANK('Rate Calculations'!$U187),"",'Rate Calculations'!$U187)</f>
        <v>0</v>
      </c>
      <c r="AE187" s="44">
        <f>IF(ISBLANK('Rate Calculations'!$U187),"",'Rate Calculations'!$U187)</f>
        <v>0</v>
      </c>
      <c r="AF187" s="44">
        <f>IF(ISBLANK('Rate Calculations'!$U187),"",'Rate Calculations'!$U187)</f>
        <v>0</v>
      </c>
      <c r="AG187" s="101">
        <f>IF(ISBLANK('Rate Calculations'!$U187),"",'Rate Calculations'!$U187)</f>
        <v>0</v>
      </c>
      <c r="AH187" s="101">
        <f>IF(ISBLANK('Rate Calculations'!$U187),"",'Rate Calculations'!$U187)</f>
        <v>0</v>
      </c>
      <c r="AI187" s="44">
        <f>IF(ISBLANK('Rate Calculations'!$U187),"",'Rate Calculations'!$U187)</f>
        <v>0</v>
      </c>
      <c r="AJ187" s="44">
        <f>IF(ISBLANK('Rate Calculations'!$U187),"",'Rate Calculations'!$U187)</f>
        <v>0</v>
      </c>
      <c r="AK187" s="101">
        <f>IF(ISBLANK('Rate Calculations'!$U187),"",'Rate Calculations'!$U187)</f>
        <v>0</v>
      </c>
      <c r="AL187" s="44">
        <f>IF(ISBLANK('Rate Calculations'!$U187),"",'Rate Calculations'!$U187)</f>
        <v>0</v>
      </c>
      <c r="AM187" s="44">
        <f>IF(ISBLANK('Rate Calculations'!$U187),"",'Rate Calculations'!$U187)</f>
        <v>0</v>
      </c>
      <c r="AN187" s="44">
        <f>IF(ISBLANK('Rate Calculations'!$U187),"",'Rate Calculations'!$U187)</f>
        <v>0</v>
      </c>
      <c r="AO187" s="44">
        <f>IF(ISBLANK('Rate Calculations'!$U187),"",'Rate Calculations'!$U187)</f>
        <v>0</v>
      </c>
    </row>
    <row r="188" spans="1:41" ht="14.25">
      <c r="A188" s="346">
        <v>185</v>
      </c>
      <c r="B188" s="42" t="e">
        <f>IF(ISBLANK('Team Roster - Final'!A186),"",'Team Roster - Final'!A186)</f>
        <v>#REF!</v>
      </c>
      <c r="C188" s="42" t="e">
        <f>IF(ISBLANK('Team Roster - Final'!B186),"",'Team Roster - Final'!B186)</f>
        <v>#REF!</v>
      </c>
      <c r="D188" s="42" t="e">
        <f>IF(ISBLANK('Team Roster - Final'!C186),"",'Team Roster - Final'!C186)</f>
        <v>#REF!</v>
      </c>
      <c r="E188" s="42" t="e">
        <f>IF(ISBLANK('Team Roster - Final'!D186),"",'Team Roster - Final'!D186)</f>
        <v>#REF!</v>
      </c>
      <c r="F188" s="43" t="e">
        <f>IF(ISBLANK('Team Roster - Final'!BL186),"",'Team Roster - Final'!BL186)</f>
        <v>#REF!</v>
      </c>
      <c r="G188" s="43" t="e">
        <f>IF(ISBLANK('Team Roster - Final'!BM186),"",'Team Roster - Final'!BM186)</f>
        <v>#REF!</v>
      </c>
      <c r="H188" s="31" t="e">
        <f>IF(ISBLANK('Team Roster - Final'!E186),"",'Team Roster - Final'!E186)</f>
        <v>#REF!</v>
      </c>
      <c r="I188" s="31" t="e">
        <f>IF(ISBLANK('Team Roster - Final'!G186),"",'Team Roster - Final'!G186)</f>
        <v>#REF!</v>
      </c>
      <c r="J188" s="31" t="e">
        <f>IF(ISBLANK('Team Roster - Final'!I186),"",'Team Roster - Final'!I186)</f>
        <v>#REF!</v>
      </c>
      <c r="L188" t="str">
        <f>IF(ISBLANK('Rate Calculations'!$A188),"",'Rate Calculations'!$A188)</f>
        <v xml:space="preserve"> </v>
      </c>
      <c r="M188" t="str">
        <f>IF(ISBLANK('Rate Calculations'!$B188),"",'Rate Calculations'!$B188)</f>
        <v/>
      </c>
      <c r="N188" s="44" t="str">
        <f>IF(ISBLANK('Rate Calculations'!$G188),"",'Rate Calculations'!$G188)</f>
        <v/>
      </c>
      <c r="O188" s="45">
        <f>IF(ISBLANK('Rate Calculations'!$H188),"",'Rate Calculations'!$H188)</f>
        <v>1.7500000000000002E-2</v>
      </c>
      <c r="P188" s="44">
        <f>IF(ISBLANK('Rate Calculations'!$I188),"",'Rate Calculations'!$I188)</f>
        <v>0</v>
      </c>
      <c r="Q188" s="45">
        <f>IF(ISBLANK('Rate Calculations'!$J188),"",'Rate Calculations'!$J188)</f>
        <v>3.5000000000000003E-2</v>
      </c>
      <c r="R188" s="44">
        <f>IF(ISBLANK('Rate Calculations'!$K188),"",'Rate Calculations'!$K188)</f>
        <v>0</v>
      </c>
      <c r="S188" s="45">
        <f>IF(ISBLANK('Rate Calculations'!$L188),"",'Rate Calculations'!$L188)</f>
        <v>0</v>
      </c>
      <c r="T188" s="45">
        <f>IF(ISBLANK('Rate Calculations'!$M188),"",'Rate Calculations'!$M188)</f>
        <v>0</v>
      </c>
      <c r="U188" s="24">
        <f>IF(ISBLANK('Rate Calculations'!$N188),"",'Rate Calculations'!$N188)</f>
        <v>0</v>
      </c>
      <c r="V188" s="24">
        <f>IF(ISBLANK('Rate Calculations'!$O188),"",'Rate Calculations'!$O188)</f>
        <v>0</v>
      </c>
      <c r="W188" s="46">
        <f>IF(ISBLANK('Rate Calculations'!$P188),"",'Rate Calculations'!$P188)</f>
        <v>0</v>
      </c>
      <c r="X188" s="24">
        <f>IF(ISBLANK('Rate Calculations'!$Q188),"",'Rate Calculations'!$Q188)</f>
        <v>0</v>
      </c>
      <c r="Y188" s="24">
        <f>IF(ISBLANK('Rate Calculations'!$R188),"",'Rate Calculations'!$R188)</f>
        <v>0</v>
      </c>
      <c r="Z188" s="47" t="e">
        <f>IF(ISBLANK('Rate Calculations'!$S188),"",'Rate Calculations'!$S188)</f>
        <v>#REF!</v>
      </c>
      <c r="AA188" s="47" t="e">
        <f>IF(ISBLANK('Rate Calculations'!$U188),"",'Rate Calculations'!$T188)</f>
        <v>#REF!</v>
      </c>
      <c r="AB188" t="str">
        <f>IF(ISBLANK('Rate Calculations'!$A188),"",'Rate Calculations'!$A188)</f>
        <v xml:space="preserve"> </v>
      </c>
      <c r="AC188" t="str">
        <f>IF(ISBLANK('Rate Calculations'!$B188),"",'Rate Calculations'!$B188)</f>
        <v/>
      </c>
      <c r="AD188" s="44">
        <f>IF(ISBLANK('Rate Calculations'!$U188),"",'Rate Calculations'!$U188)</f>
        <v>0</v>
      </c>
      <c r="AE188" s="44">
        <f>IF(ISBLANK('Rate Calculations'!$U188),"",'Rate Calculations'!$U188)</f>
        <v>0</v>
      </c>
      <c r="AF188" s="44">
        <f>IF(ISBLANK('Rate Calculations'!$U188),"",'Rate Calculations'!$U188)</f>
        <v>0</v>
      </c>
      <c r="AG188" s="101">
        <f>IF(ISBLANK('Rate Calculations'!$U188),"",'Rate Calculations'!$U188)</f>
        <v>0</v>
      </c>
      <c r="AH188" s="101">
        <f>IF(ISBLANK('Rate Calculations'!$U188),"",'Rate Calculations'!$U188)</f>
        <v>0</v>
      </c>
      <c r="AI188" s="44">
        <f>IF(ISBLANK('Rate Calculations'!$U188),"",'Rate Calculations'!$U188)</f>
        <v>0</v>
      </c>
      <c r="AJ188" s="44">
        <f>IF(ISBLANK('Rate Calculations'!$U188),"",'Rate Calculations'!$U188)</f>
        <v>0</v>
      </c>
      <c r="AK188" s="101">
        <f>IF(ISBLANK('Rate Calculations'!$U188),"",'Rate Calculations'!$U188)</f>
        <v>0</v>
      </c>
      <c r="AL188" s="44">
        <f>IF(ISBLANK('Rate Calculations'!$U188),"",'Rate Calculations'!$U188)</f>
        <v>0</v>
      </c>
      <c r="AM188" s="44">
        <f>IF(ISBLANK('Rate Calculations'!$U188),"",'Rate Calculations'!$U188)</f>
        <v>0</v>
      </c>
      <c r="AN188" s="44">
        <f>IF(ISBLANK('Rate Calculations'!$U188),"",'Rate Calculations'!$U188)</f>
        <v>0</v>
      </c>
      <c r="AO188" s="44">
        <f>IF(ISBLANK('Rate Calculations'!$U188),"",'Rate Calculations'!$U188)</f>
        <v>0</v>
      </c>
    </row>
    <row r="189" spans="1:41" ht="14.25">
      <c r="A189" s="346">
        <v>186</v>
      </c>
      <c r="B189" s="42" t="e">
        <f>IF(ISBLANK('Team Roster - Final'!A187),"",'Team Roster - Final'!A187)</f>
        <v>#REF!</v>
      </c>
      <c r="C189" s="42" t="e">
        <f>IF(ISBLANK('Team Roster - Final'!B187),"",'Team Roster - Final'!B187)</f>
        <v>#REF!</v>
      </c>
      <c r="D189" s="42" t="e">
        <f>IF(ISBLANK('Team Roster - Final'!C187),"",'Team Roster - Final'!C187)</f>
        <v>#REF!</v>
      </c>
      <c r="E189" s="42" t="e">
        <f>IF(ISBLANK('Team Roster - Final'!D187),"",'Team Roster - Final'!D187)</f>
        <v>#REF!</v>
      </c>
      <c r="F189" s="43" t="e">
        <f>IF(ISBLANK('Team Roster - Final'!BL187),"",'Team Roster - Final'!BL187)</f>
        <v>#REF!</v>
      </c>
      <c r="G189" s="43" t="e">
        <f>IF(ISBLANK('Team Roster - Final'!BM187),"",'Team Roster - Final'!BM187)</f>
        <v>#REF!</v>
      </c>
      <c r="H189" s="31" t="e">
        <f>IF(ISBLANK('Team Roster - Final'!E187),"",'Team Roster - Final'!E187)</f>
        <v>#REF!</v>
      </c>
      <c r="I189" s="31" t="e">
        <f>IF(ISBLANK('Team Roster - Final'!G187),"",'Team Roster - Final'!G187)</f>
        <v>#REF!</v>
      </c>
      <c r="J189" s="31" t="e">
        <f>IF(ISBLANK('Team Roster - Final'!I187),"",'Team Roster - Final'!I187)</f>
        <v>#REF!</v>
      </c>
      <c r="L189" t="str">
        <f>IF(ISBLANK('Rate Calculations'!$A189),"",'Rate Calculations'!$A189)</f>
        <v xml:space="preserve"> </v>
      </c>
      <c r="M189" t="str">
        <f>IF(ISBLANK('Rate Calculations'!$B189),"",'Rate Calculations'!$B189)</f>
        <v/>
      </c>
      <c r="N189" s="44" t="str">
        <f>IF(ISBLANK('Rate Calculations'!$G189),"",'Rate Calculations'!$G189)</f>
        <v/>
      </c>
      <c r="O189" s="45">
        <f>IF(ISBLANK('Rate Calculations'!$H189),"",'Rate Calculations'!$H189)</f>
        <v>1.7500000000000002E-2</v>
      </c>
      <c r="P189" s="44">
        <f>IF(ISBLANK('Rate Calculations'!$I189),"",'Rate Calculations'!$I189)</f>
        <v>0</v>
      </c>
      <c r="Q189" s="45">
        <f>IF(ISBLANK('Rate Calculations'!$J189),"",'Rate Calculations'!$J189)</f>
        <v>3.5000000000000003E-2</v>
      </c>
      <c r="R189" s="44">
        <f>IF(ISBLANK('Rate Calculations'!$K189),"",'Rate Calculations'!$K189)</f>
        <v>0</v>
      </c>
      <c r="S189" s="45">
        <f>IF(ISBLANK('Rate Calculations'!$L189),"",'Rate Calculations'!$L189)</f>
        <v>0</v>
      </c>
      <c r="T189" s="45">
        <f>IF(ISBLANK('Rate Calculations'!$M189),"",'Rate Calculations'!$M189)</f>
        <v>0</v>
      </c>
      <c r="U189" s="24">
        <f>IF(ISBLANK('Rate Calculations'!$N189),"",'Rate Calculations'!$N189)</f>
        <v>0</v>
      </c>
      <c r="V189" s="24">
        <f>IF(ISBLANK('Rate Calculations'!$O189),"",'Rate Calculations'!$O189)</f>
        <v>0</v>
      </c>
      <c r="W189" s="46">
        <f>IF(ISBLANK('Rate Calculations'!$P189),"",'Rate Calculations'!$P189)</f>
        <v>0</v>
      </c>
      <c r="X189" s="24">
        <f>IF(ISBLANK('Rate Calculations'!$Q189),"",'Rate Calculations'!$Q189)</f>
        <v>0</v>
      </c>
      <c r="Y189" s="24">
        <f>IF(ISBLANK('Rate Calculations'!$R189),"",'Rate Calculations'!$R189)</f>
        <v>0</v>
      </c>
      <c r="Z189" s="47" t="e">
        <f>IF(ISBLANK('Rate Calculations'!$S189),"",'Rate Calculations'!$S189)</f>
        <v>#REF!</v>
      </c>
      <c r="AA189" s="47" t="e">
        <f>IF(ISBLANK('Rate Calculations'!$U189),"",'Rate Calculations'!$T189)</f>
        <v>#REF!</v>
      </c>
      <c r="AB189" t="str">
        <f>IF(ISBLANK('Rate Calculations'!$A189),"",'Rate Calculations'!$A189)</f>
        <v xml:space="preserve"> </v>
      </c>
      <c r="AC189" t="str">
        <f>IF(ISBLANK('Rate Calculations'!$B189),"",'Rate Calculations'!$B189)</f>
        <v/>
      </c>
      <c r="AD189" s="44">
        <f>IF(ISBLANK('Rate Calculations'!$U189),"",'Rate Calculations'!$U189)</f>
        <v>0</v>
      </c>
      <c r="AE189" s="44">
        <f>IF(ISBLANK('Rate Calculations'!$U189),"",'Rate Calculations'!$U189)</f>
        <v>0</v>
      </c>
      <c r="AF189" s="44">
        <f>IF(ISBLANK('Rate Calculations'!$U189),"",'Rate Calculations'!$U189)</f>
        <v>0</v>
      </c>
      <c r="AG189" s="101">
        <f>IF(ISBLANK('Rate Calculations'!$U189),"",'Rate Calculations'!$U189)</f>
        <v>0</v>
      </c>
      <c r="AH189" s="101">
        <f>IF(ISBLANK('Rate Calculations'!$U189),"",'Rate Calculations'!$U189)</f>
        <v>0</v>
      </c>
      <c r="AI189" s="44">
        <f>IF(ISBLANK('Rate Calculations'!$U189),"",'Rate Calculations'!$U189)</f>
        <v>0</v>
      </c>
      <c r="AJ189" s="44">
        <f>IF(ISBLANK('Rate Calculations'!$U189),"",'Rate Calculations'!$U189)</f>
        <v>0</v>
      </c>
      <c r="AK189" s="101">
        <f>IF(ISBLANK('Rate Calculations'!$U189),"",'Rate Calculations'!$U189)</f>
        <v>0</v>
      </c>
      <c r="AL189" s="44">
        <f>IF(ISBLANK('Rate Calculations'!$U189),"",'Rate Calculations'!$U189)</f>
        <v>0</v>
      </c>
      <c r="AM189" s="44">
        <f>IF(ISBLANK('Rate Calculations'!$U189),"",'Rate Calculations'!$U189)</f>
        <v>0</v>
      </c>
      <c r="AN189" s="44">
        <f>IF(ISBLANK('Rate Calculations'!$U189),"",'Rate Calculations'!$U189)</f>
        <v>0</v>
      </c>
      <c r="AO189" s="44">
        <f>IF(ISBLANK('Rate Calculations'!$U189),"",'Rate Calculations'!$U189)</f>
        <v>0</v>
      </c>
    </row>
    <row r="190" spans="1:41" ht="14.25">
      <c r="A190" s="346">
        <v>187</v>
      </c>
      <c r="B190" s="42" t="e">
        <f>IF(ISBLANK('Team Roster - Final'!A188),"",'Team Roster - Final'!A188)</f>
        <v>#REF!</v>
      </c>
      <c r="C190" s="42" t="e">
        <f>IF(ISBLANK('Team Roster - Final'!B188),"",'Team Roster - Final'!B188)</f>
        <v>#REF!</v>
      </c>
      <c r="D190" s="42" t="e">
        <f>IF(ISBLANK('Team Roster - Final'!C188),"",'Team Roster - Final'!C188)</f>
        <v>#REF!</v>
      </c>
      <c r="E190" s="42" t="e">
        <f>IF(ISBLANK('Team Roster - Final'!D188),"",'Team Roster - Final'!D188)</f>
        <v>#REF!</v>
      </c>
      <c r="F190" s="43" t="e">
        <f>IF(ISBLANK('Team Roster - Final'!BL188),"",'Team Roster - Final'!BL188)</f>
        <v>#REF!</v>
      </c>
      <c r="G190" s="43" t="e">
        <f>IF(ISBLANK('Team Roster - Final'!BM188),"",'Team Roster - Final'!BM188)</f>
        <v>#REF!</v>
      </c>
      <c r="H190" s="31" t="e">
        <f>IF(ISBLANK('Team Roster - Final'!E188),"",'Team Roster - Final'!E188)</f>
        <v>#REF!</v>
      </c>
      <c r="I190" s="31" t="e">
        <f>IF(ISBLANK('Team Roster - Final'!G188),"",'Team Roster - Final'!G188)</f>
        <v>#REF!</v>
      </c>
      <c r="J190" s="31" t="e">
        <f>IF(ISBLANK('Team Roster - Final'!I188),"",'Team Roster - Final'!I188)</f>
        <v>#REF!</v>
      </c>
      <c r="L190" t="str">
        <f>IF(ISBLANK('Rate Calculations'!$A190),"",'Rate Calculations'!$A190)</f>
        <v xml:space="preserve"> </v>
      </c>
      <c r="M190" t="str">
        <f>IF(ISBLANK('Rate Calculations'!$B190),"",'Rate Calculations'!$B190)</f>
        <v/>
      </c>
      <c r="N190" s="44" t="str">
        <f>IF(ISBLANK('Rate Calculations'!$G190),"",'Rate Calculations'!$G190)</f>
        <v/>
      </c>
      <c r="O190" s="45">
        <f>IF(ISBLANK('Rate Calculations'!$H190),"",'Rate Calculations'!$H190)</f>
        <v>1.7500000000000002E-2</v>
      </c>
      <c r="P190" s="44">
        <f>IF(ISBLANK('Rate Calculations'!$I190),"",'Rate Calculations'!$I190)</f>
        <v>0</v>
      </c>
      <c r="Q190" s="45">
        <f>IF(ISBLANK('Rate Calculations'!$J190),"",'Rate Calculations'!$J190)</f>
        <v>3.5000000000000003E-2</v>
      </c>
      <c r="R190" s="44">
        <f>IF(ISBLANK('Rate Calculations'!$K190),"",'Rate Calculations'!$K190)</f>
        <v>0</v>
      </c>
      <c r="S190" s="45">
        <f>IF(ISBLANK('Rate Calculations'!$L190),"",'Rate Calculations'!$L190)</f>
        <v>0</v>
      </c>
      <c r="T190" s="45">
        <f>IF(ISBLANK('Rate Calculations'!$M190),"",'Rate Calculations'!$M190)</f>
        <v>0</v>
      </c>
      <c r="U190" s="24">
        <f>IF(ISBLANK('Rate Calculations'!$N190),"",'Rate Calculations'!$N190)</f>
        <v>0</v>
      </c>
      <c r="V190" s="24">
        <f>IF(ISBLANK('Rate Calculations'!$O190),"",'Rate Calculations'!$O190)</f>
        <v>0</v>
      </c>
      <c r="W190" s="46">
        <f>IF(ISBLANK('Rate Calculations'!$P190),"",'Rate Calculations'!$P190)</f>
        <v>0</v>
      </c>
      <c r="X190" s="24">
        <f>IF(ISBLANK('Rate Calculations'!$Q190),"",'Rate Calculations'!$Q190)</f>
        <v>0</v>
      </c>
      <c r="Y190" s="24">
        <f>IF(ISBLANK('Rate Calculations'!$R190),"",'Rate Calculations'!$R190)</f>
        <v>0</v>
      </c>
      <c r="Z190" s="47" t="e">
        <f>IF(ISBLANK('Rate Calculations'!$S190),"",'Rate Calculations'!$S190)</f>
        <v>#REF!</v>
      </c>
      <c r="AA190" s="47" t="e">
        <f>IF(ISBLANK('Rate Calculations'!$U190),"",'Rate Calculations'!$T190)</f>
        <v>#REF!</v>
      </c>
      <c r="AB190" t="str">
        <f>IF(ISBLANK('Rate Calculations'!$A190),"",'Rate Calculations'!$A190)</f>
        <v xml:space="preserve"> </v>
      </c>
      <c r="AC190" t="str">
        <f>IF(ISBLANK('Rate Calculations'!$B190),"",'Rate Calculations'!$B190)</f>
        <v/>
      </c>
      <c r="AD190" s="44">
        <f>IF(ISBLANK('Rate Calculations'!$U190),"",'Rate Calculations'!$U190)</f>
        <v>0</v>
      </c>
      <c r="AE190" s="44">
        <f>IF(ISBLANK('Rate Calculations'!$U190),"",'Rate Calculations'!$U190)</f>
        <v>0</v>
      </c>
      <c r="AF190" s="44">
        <f>IF(ISBLANK('Rate Calculations'!$U190),"",'Rate Calculations'!$U190)</f>
        <v>0</v>
      </c>
      <c r="AG190" s="101">
        <f>IF(ISBLANK('Rate Calculations'!$U190),"",'Rate Calculations'!$U190)</f>
        <v>0</v>
      </c>
      <c r="AH190" s="101">
        <f>IF(ISBLANK('Rate Calculations'!$U190),"",'Rate Calculations'!$U190)</f>
        <v>0</v>
      </c>
      <c r="AI190" s="44">
        <f>IF(ISBLANK('Rate Calculations'!$U190),"",'Rate Calculations'!$U190)</f>
        <v>0</v>
      </c>
      <c r="AJ190" s="44">
        <f>IF(ISBLANK('Rate Calculations'!$U190),"",'Rate Calculations'!$U190)</f>
        <v>0</v>
      </c>
      <c r="AK190" s="101">
        <f>IF(ISBLANK('Rate Calculations'!$U190),"",'Rate Calculations'!$U190)</f>
        <v>0</v>
      </c>
      <c r="AL190" s="44">
        <f>IF(ISBLANK('Rate Calculations'!$U190),"",'Rate Calculations'!$U190)</f>
        <v>0</v>
      </c>
      <c r="AM190" s="44">
        <f>IF(ISBLANK('Rate Calculations'!$U190),"",'Rate Calculations'!$U190)</f>
        <v>0</v>
      </c>
      <c r="AN190" s="44">
        <f>IF(ISBLANK('Rate Calculations'!$U190),"",'Rate Calculations'!$U190)</f>
        <v>0</v>
      </c>
      <c r="AO190" s="44">
        <f>IF(ISBLANK('Rate Calculations'!$U190),"",'Rate Calculations'!$U190)</f>
        <v>0</v>
      </c>
    </row>
    <row r="191" spans="1:41" ht="14.25">
      <c r="A191" s="346">
        <v>188</v>
      </c>
      <c r="B191" s="42" t="e">
        <f>IF(ISBLANK('Team Roster - Final'!A189),"",'Team Roster - Final'!A189)</f>
        <v>#REF!</v>
      </c>
      <c r="C191" s="42" t="e">
        <f>IF(ISBLANK('Team Roster - Final'!B189),"",'Team Roster - Final'!B189)</f>
        <v>#REF!</v>
      </c>
      <c r="D191" s="42" t="e">
        <f>IF(ISBLANK('Team Roster - Final'!C189),"",'Team Roster - Final'!C189)</f>
        <v>#REF!</v>
      </c>
      <c r="E191" s="42" t="e">
        <f>IF(ISBLANK('Team Roster - Final'!D189),"",'Team Roster - Final'!D189)</f>
        <v>#REF!</v>
      </c>
      <c r="F191" s="43" t="e">
        <f>IF(ISBLANK('Team Roster - Final'!BL189),"",'Team Roster - Final'!BL189)</f>
        <v>#REF!</v>
      </c>
      <c r="G191" s="43" t="e">
        <f>IF(ISBLANK('Team Roster - Final'!BM189),"",'Team Roster - Final'!BM189)</f>
        <v>#REF!</v>
      </c>
      <c r="H191" s="31" t="e">
        <f>IF(ISBLANK('Team Roster - Final'!E189),"",'Team Roster - Final'!E189)</f>
        <v>#REF!</v>
      </c>
      <c r="I191" s="31" t="e">
        <f>IF(ISBLANK('Team Roster - Final'!G189),"",'Team Roster - Final'!G189)</f>
        <v>#REF!</v>
      </c>
      <c r="J191" s="31" t="e">
        <f>IF(ISBLANK('Team Roster - Final'!I189),"",'Team Roster - Final'!I189)</f>
        <v>#REF!</v>
      </c>
      <c r="L191" t="str">
        <f>IF(ISBLANK('Rate Calculations'!$A191),"",'Rate Calculations'!$A191)</f>
        <v xml:space="preserve"> </v>
      </c>
      <c r="M191" t="str">
        <f>IF(ISBLANK('Rate Calculations'!$B191),"",'Rate Calculations'!$B191)</f>
        <v/>
      </c>
      <c r="N191" s="44" t="str">
        <f>IF(ISBLANK('Rate Calculations'!$G191),"",'Rate Calculations'!$G191)</f>
        <v/>
      </c>
      <c r="O191" s="45">
        <f>IF(ISBLANK('Rate Calculations'!$H191),"",'Rate Calculations'!$H191)</f>
        <v>1.7500000000000002E-2</v>
      </c>
      <c r="P191" s="44">
        <f>IF(ISBLANK('Rate Calculations'!$I191),"",'Rate Calculations'!$I191)</f>
        <v>0</v>
      </c>
      <c r="Q191" s="45">
        <f>IF(ISBLANK('Rate Calculations'!$J191),"",'Rate Calculations'!$J191)</f>
        <v>3.5000000000000003E-2</v>
      </c>
      <c r="R191" s="44">
        <f>IF(ISBLANK('Rate Calculations'!$K191),"",'Rate Calculations'!$K191)</f>
        <v>0</v>
      </c>
      <c r="S191" s="45">
        <f>IF(ISBLANK('Rate Calculations'!$L191),"",'Rate Calculations'!$L191)</f>
        <v>0</v>
      </c>
      <c r="T191" s="45">
        <f>IF(ISBLANK('Rate Calculations'!$M191),"",'Rate Calculations'!$M191)</f>
        <v>0</v>
      </c>
      <c r="U191" s="24">
        <f>IF(ISBLANK('Rate Calculations'!$N191),"",'Rate Calculations'!$N191)</f>
        <v>0</v>
      </c>
      <c r="V191" s="24">
        <f>IF(ISBLANK('Rate Calculations'!$O191),"",'Rate Calculations'!$O191)</f>
        <v>0</v>
      </c>
      <c r="W191" s="46">
        <f>IF(ISBLANK('Rate Calculations'!$P191),"",'Rate Calculations'!$P191)</f>
        <v>0</v>
      </c>
      <c r="X191" s="24">
        <f>IF(ISBLANK('Rate Calculations'!$Q191),"",'Rate Calculations'!$Q191)</f>
        <v>0</v>
      </c>
      <c r="Y191" s="24">
        <f>IF(ISBLANK('Rate Calculations'!$R191),"",'Rate Calculations'!$R191)</f>
        <v>0</v>
      </c>
      <c r="Z191" s="47" t="e">
        <f>IF(ISBLANK('Rate Calculations'!$S191),"",'Rate Calculations'!$S191)</f>
        <v>#REF!</v>
      </c>
      <c r="AA191" s="47" t="e">
        <f>IF(ISBLANK('Rate Calculations'!$U191),"",'Rate Calculations'!$T191)</f>
        <v>#REF!</v>
      </c>
      <c r="AB191" t="str">
        <f>IF(ISBLANK('Rate Calculations'!$A191),"",'Rate Calculations'!$A191)</f>
        <v xml:space="preserve"> </v>
      </c>
      <c r="AC191" t="str">
        <f>IF(ISBLANK('Rate Calculations'!$B191),"",'Rate Calculations'!$B191)</f>
        <v/>
      </c>
      <c r="AD191" s="44">
        <f>IF(ISBLANK('Rate Calculations'!$U191),"",'Rate Calculations'!$U191)</f>
        <v>0</v>
      </c>
      <c r="AE191" s="44">
        <f>IF(ISBLANK('Rate Calculations'!$U191),"",'Rate Calculations'!$U191)</f>
        <v>0</v>
      </c>
      <c r="AF191" s="44">
        <f>IF(ISBLANK('Rate Calculations'!$U191),"",'Rate Calculations'!$U191)</f>
        <v>0</v>
      </c>
      <c r="AG191" s="101">
        <f>IF(ISBLANK('Rate Calculations'!$U191),"",'Rate Calculations'!$U191)</f>
        <v>0</v>
      </c>
      <c r="AH191" s="101">
        <f>IF(ISBLANK('Rate Calculations'!$U191),"",'Rate Calculations'!$U191)</f>
        <v>0</v>
      </c>
      <c r="AI191" s="44">
        <f>IF(ISBLANK('Rate Calculations'!$U191),"",'Rate Calculations'!$U191)</f>
        <v>0</v>
      </c>
      <c r="AJ191" s="44">
        <f>IF(ISBLANK('Rate Calculations'!$U191),"",'Rate Calculations'!$U191)</f>
        <v>0</v>
      </c>
      <c r="AK191" s="101">
        <f>IF(ISBLANK('Rate Calculations'!$U191),"",'Rate Calculations'!$U191)</f>
        <v>0</v>
      </c>
      <c r="AL191" s="44">
        <f>IF(ISBLANK('Rate Calculations'!$U191),"",'Rate Calculations'!$U191)</f>
        <v>0</v>
      </c>
      <c r="AM191" s="44">
        <f>IF(ISBLANK('Rate Calculations'!$U191),"",'Rate Calculations'!$U191)</f>
        <v>0</v>
      </c>
      <c r="AN191" s="44">
        <f>IF(ISBLANK('Rate Calculations'!$U191),"",'Rate Calculations'!$U191)</f>
        <v>0</v>
      </c>
      <c r="AO191" s="44">
        <f>IF(ISBLANK('Rate Calculations'!$U191),"",'Rate Calculations'!$U191)</f>
        <v>0</v>
      </c>
    </row>
    <row r="192" spans="1:41" ht="14.25">
      <c r="A192" s="346">
        <v>189</v>
      </c>
      <c r="B192" s="42" t="e">
        <f>IF(ISBLANK('Team Roster - Final'!A190),"",'Team Roster - Final'!A190)</f>
        <v>#REF!</v>
      </c>
      <c r="C192" s="42" t="e">
        <f>IF(ISBLANK('Team Roster - Final'!B190),"",'Team Roster - Final'!B190)</f>
        <v>#REF!</v>
      </c>
      <c r="D192" s="42" t="e">
        <f>IF(ISBLANK('Team Roster - Final'!C190),"",'Team Roster - Final'!C190)</f>
        <v>#REF!</v>
      </c>
      <c r="E192" s="42" t="e">
        <f>IF(ISBLANK('Team Roster - Final'!D190),"",'Team Roster - Final'!D190)</f>
        <v>#REF!</v>
      </c>
      <c r="F192" s="43" t="e">
        <f>IF(ISBLANK('Team Roster - Final'!BL190),"",'Team Roster - Final'!BL190)</f>
        <v>#REF!</v>
      </c>
      <c r="G192" s="43" t="e">
        <f>IF(ISBLANK('Team Roster - Final'!BM190),"",'Team Roster - Final'!BM190)</f>
        <v>#REF!</v>
      </c>
      <c r="H192" s="31" t="e">
        <f>IF(ISBLANK('Team Roster - Final'!E190),"",'Team Roster - Final'!E190)</f>
        <v>#REF!</v>
      </c>
      <c r="I192" s="31" t="e">
        <f>IF(ISBLANK('Team Roster - Final'!G190),"",'Team Roster - Final'!G190)</f>
        <v>#REF!</v>
      </c>
      <c r="J192" s="31" t="e">
        <f>IF(ISBLANK('Team Roster - Final'!I190),"",'Team Roster - Final'!I190)</f>
        <v>#REF!</v>
      </c>
      <c r="L192" t="str">
        <f>IF(ISBLANK('Rate Calculations'!$A192),"",'Rate Calculations'!$A192)</f>
        <v xml:space="preserve"> </v>
      </c>
      <c r="M192" t="str">
        <f>IF(ISBLANK('Rate Calculations'!$B192),"",'Rate Calculations'!$B192)</f>
        <v/>
      </c>
      <c r="N192" s="44" t="str">
        <f>IF(ISBLANK('Rate Calculations'!$G192),"",'Rate Calculations'!$G192)</f>
        <v/>
      </c>
      <c r="O192" s="45">
        <f>IF(ISBLANK('Rate Calculations'!$H192),"",'Rate Calculations'!$H192)</f>
        <v>1.7500000000000002E-2</v>
      </c>
      <c r="P192" s="44">
        <f>IF(ISBLANK('Rate Calculations'!$I192),"",'Rate Calculations'!$I192)</f>
        <v>0</v>
      </c>
      <c r="Q192" s="45">
        <f>IF(ISBLANK('Rate Calculations'!$J192),"",'Rate Calculations'!$J192)</f>
        <v>3.5000000000000003E-2</v>
      </c>
      <c r="R192" s="44">
        <f>IF(ISBLANK('Rate Calculations'!$K192),"",'Rate Calculations'!$K192)</f>
        <v>0</v>
      </c>
      <c r="S192" s="45">
        <f>IF(ISBLANK('Rate Calculations'!$L192),"",'Rate Calculations'!$L192)</f>
        <v>0</v>
      </c>
      <c r="T192" s="45">
        <f>IF(ISBLANK('Rate Calculations'!$M192),"",'Rate Calculations'!$M192)</f>
        <v>0</v>
      </c>
      <c r="U192" s="24">
        <f>IF(ISBLANK('Rate Calculations'!$N192),"",'Rate Calculations'!$N192)</f>
        <v>0</v>
      </c>
      <c r="V192" s="24">
        <f>IF(ISBLANK('Rate Calculations'!$O192),"",'Rate Calculations'!$O192)</f>
        <v>0</v>
      </c>
      <c r="W192" s="46">
        <f>IF(ISBLANK('Rate Calculations'!$P192),"",'Rate Calculations'!$P192)</f>
        <v>0</v>
      </c>
      <c r="X192" s="24">
        <f>IF(ISBLANK('Rate Calculations'!$Q192),"",'Rate Calculations'!$Q192)</f>
        <v>0</v>
      </c>
      <c r="Y192" s="24">
        <f>IF(ISBLANK('Rate Calculations'!$R192),"",'Rate Calculations'!$R192)</f>
        <v>0</v>
      </c>
      <c r="Z192" s="47" t="e">
        <f>IF(ISBLANK('Rate Calculations'!$S192),"",'Rate Calculations'!$S192)</f>
        <v>#REF!</v>
      </c>
      <c r="AA192" s="47" t="e">
        <f>IF(ISBLANK('Rate Calculations'!$U192),"",'Rate Calculations'!$T192)</f>
        <v>#REF!</v>
      </c>
      <c r="AB192" t="str">
        <f>IF(ISBLANK('Rate Calculations'!$A192),"",'Rate Calculations'!$A192)</f>
        <v xml:space="preserve"> </v>
      </c>
      <c r="AC192" t="str">
        <f>IF(ISBLANK('Rate Calculations'!$B192),"",'Rate Calculations'!$B192)</f>
        <v/>
      </c>
      <c r="AD192" s="44">
        <f>IF(ISBLANK('Rate Calculations'!$U192),"",'Rate Calculations'!$U192)</f>
        <v>0</v>
      </c>
      <c r="AE192" s="44">
        <f>IF(ISBLANK('Rate Calculations'!$U192),"",'Rate Calculations'!$U192)</f>
        <v>0</v>
      </c>
      <c r="AF192" s="44">
        <f>IF(ISBLANK('Rate Calculations'!$U192),"",'Rate Calculations'!$U192)</f>
        <v>0</v>
      </c>
      <c r="AG192" s="101">
        <f>IF(ISBLANK('Rate Calculations'!$U192),"",'Rate Calculations'!$U192)</f>
        <v>0</v>
      </c>
      <c r="AH192" s="101">
        <f>IF(ISBLANK('Rate Calculations'!$U192),"",'Rate Calculations'!$U192)</f>
        <v>0</v>
      </c>
      <c r="AI192" s="44">
        <f>IF(ISBLANK('Rate Calculations'!$U192),"",'Rate Calculations'!$U192)</f>
        <v>0</v>
      </c>
      <c r="AJ192" s="44">
        <f>IF(ISBLANK('Rate Calculations'!$U192),"",'Rate Calculations'!$U192)</f>
        <v>0</v>
      </c>
      <c r="AK192" s="101">
        <f>IF(ISBLANK('Rate Calculations'!$U192),"",'Rate Calculations'!$U192)</f>
        <v>0</v>
      </c>
      <c r="AL192" s="44">
        <f>IF(ISBLANK('Rate Calculations'!$U192),"",'Rate Calculations'!$U192)</f>
        <v>0</v>
      </c>
      <c r="AM192" s="44">
        <f>IF(ISBLANK('Rate Calculations'!$U192),"",'Rate Calculations'!$U192)</f>
        <v>0</v>
      </c>
      <c r="AN192" s="44">
        <f>IF(ISBLANK('Rate Calculations'!$U192),"",'Rate Calculations'!$U192)</f>
        <v>0</v>
      </c>
      <c r="AO192" s="44">
        <f>IF(ISBLANK('Rate Calculations'!$U192),"",'Rate Calculations'!$U192)</f>
        <v>0</v>
      </c>
    </row>
    <row r="193" spans="1:41" ht="14.25">
      <c r="A193" s="346">
        <v>190</v>
      </c>
      <c r="B193" s="42" t="e">
        <f>IF(ISBLANK('Team Roster - Final'!A191),"",'Team Roster - Final'!A191)</f>
        <v>#REF!</v>
      </c>
      <c r="C193" s="42" t="e">
        <f>IF(ISBLANK('Team Roster - Final'!B191),"",'Team Roster - Final'!B191)</f>
        <v>#REF!</v>
      </c>
      <c r="D193" s="42" t="e">
        <f>IF(ISBLANK('Team Roster - Final'!C191),"",'Team Roster - Final'!C191)</f>
        <v>#REF!</v>
      </c>
      <c r="E193" s="42" t="e">
        <f>IF(ISBLANK('Team Roster - Final'!D191),"",'Team Roster - Final'!D191)</f>
        <v>#REF!</v>
      </c>
      <c r="F193" s="43" t="e">
        <f>IF(ISBLANK('Team Roster - Final'!BL191),"",'Team Roster - Final'!BL191)</f>
        <v>#REF!</v>
      </c>
      <c r="G193" s="43" t="e">
        <f>IF(ISBLANK('Team Roster - Final'!BM191),"",'Team Roster - Final'!BM191)</f>
        <v>#REF!</v>
      </c>
      <c r="H193" s="31" t="e">
        <f>IF(ISBLANK('Team Roster - Final'!E191),"",'Team Roster - Final'!E191)</f>
        <v>#REF!</v>
      </c>
      <c r="I193" s="31" t="e">
        <f>IF(ISBLANK('Team Roster - Final'!G191),"",'Team Roster - Final'!G191)</f>
        <v>#REF!</v>
      </c>
      <c r="J193" s="31" t="e">
        <f>IF(ISBLANK('Team Roster - Final'!I191),"",'Team Roster - Final'!I191)</f>
        <v>#REF!</v>
      </c>
      <c r="L193" t="str">
        <f>IF(ISBLANK('Rate Calculations'!$A193),"",'Rate Calculations'!$A193)</f>
        <v xml:space="preserve"> </v>
      </c>
      <c r="M193" t="str">
        <f>IF(ISBLANK('Rate Calculations'!$B193),"",'Rate Calculations'!$B193)</f>
        <v/>
      </c>
      <c r="N193" s="44" t="str">
        <f>IF(ISBLANK('Rate Calculations'!$G193),"",'Rate Calculations'!$G193)</f>
        <v/>
      </c>
      <c r="O193" s="45">
        <f>IF(ISBLANK('Rate Calculations'!$H193),"",'Rate Calculations'!$H193)</f>
        <v>1.7500000000000002E-2</v>
      </c>
      <c r="P193" s="44">
        <f>IF(ISBLANK('Rate Calculations'!$I193),"",'Rate Calculations'!$I193)</f>
        <v>0</v>
      </c>
      <c r="Q193" s="45">
        <f>IF(ISBLANK('Rate Calculations'!$J193),"",'Rate Calculations'!$J193)</f>
        <v>3.5000000000000003E-2</v>
      </c>
      <c r="R193" s="44">
        <f>IF(ISBLANK('Rate Calculations'!$K193),"",'Rate Calculations'!$K193)</f>
        <v>0</v>
      </c>
      <c r="S193" s="45">
        <f>IF(ISBLANK('Rate Calculations'!$L193),"",'Rate Calculations'!$L193)</f>
        <v>0</v>
      </c>
      <c r="T193" s="45">
        <f>IF(ISBLANK('Rate Calculations'!$M193),"",'Rate Calculations'!$M193)</f>
        <v>0</v>
      </c>
      <c r="U193" s="24">
        <f>IF(ISBLANK('Rate Calculations'!$N193),"",'Rate Calculations'!$N193)</f>
        <v>0</v>
      </c>
      <c r="V193" s="24">
        <f>IF(ISBLANK('Rate Calculations'!$O193),"",'Rate Calculations'!$O193)</f>
        <v>0</v>
      </c>
      <c r="W193" s="46">
        <f>IF(ISBLANK('Rate Calculations'!$P193),"",'Rate Calculations'!$P193)</f>
        <v>0</v>
      </c>
      <c r="X193" s="24">
        <f>IF(ISBLANK('Rate Calculations'!$Q193),"",'Rate Calculations'!$Q193)</f>
        <v>0</v>
      </c>
      <c r="Y193" s="24">
        <f>IF(ISBLANK('Rate Calculations'!$R193),"",'Rate Calculations'!$R193)</f>
        <v>0</v>
      </c>
      <c r="Z193" s="47" t="e">
        <f>IF(ISBLANK('Rate Calculations'!$S193),"",'Rate Calculations'!$S193)</f>
        <v>#REF!</v>
      </c>
      <c r="AA193" s="47" t="e">
        <f>IF(ISBLANK('Rate Calculations'!$U193),"",'Rate Calculations'!$T193)</f>
        <v>#REF!</v>
      </c>
      <c r="AB193" t="str">
        <f>IF(ISBLANK('Rate Calculations'!$A193),"",'Rate Calculations'!$A193)</f>
        <v xml:space="preserve"> </v>
      </c>
      <c r="AC193" t="str">
        <f>IF(ISBLANK('Rate Calculations'!$B193),"",'Rate Calculations'!$B193)</f>
        <v/>
      </c>
      <c r="AD193" s="44">
        <f>IF(ISBLANK('Rate Calculations'!$U193),"",'Rate Calculations'!$U193)</f>
        <v>0</v>
      </c>
      <c r="AE193" s="44">
        <f>IF(ISBLANK('Rate Calculations'!$U193),"",'Rate Calculations'!$U193)</f>
        <v>0</v>
      </c>
      <c r="AF193" s="44">
        <f>IF(ISBLANK('Rate Calculations'!$U193),"",'Rate Calculations'!$U193)</f>
        <v>0</v>
      </c>
      <c r="AG193" s="101">
        <f>IF(ISBLANK('Rate Calculations'!$U193),"",'Rate Calculations'!$U193)</f>
        <v>0</v>
      </c>
      <c r="AH193" s="101">
        <f>IF(ISBLANK('Rate Calculations'!$U193),"",'Rate Calculations'!$U193)</f>
        <v>0</v>
      </c>
      <c r="AI193" s="44">
        <f>IF(ISBLANK('Rate Calculations'!$U193),"",'Rate Calculations'!$U193)</f>
        <v>0</v>
      </c>
      <c r="AJ193" s="44">
        <f>IF(ISBLANK('Rate Calculations'!$U193),"",'Rate Calculations'!$U193)</f>
        <v>0</v>
      </c>
      <c r="AK193" s="101">
        <f>IF(ISBLANK('Rate Calculations'!$U193),"",'Rate Calculations'!$U193)</f>
        <v>0</v>
      </c>
      <c r="AL193" s="44">
        <f>IF(ISBLANK('Rate Calculations'!$U193),"",'Rate Calculations'!$U193)</f>
        <v>0</v>
      </c>
      <c r="AM193" s="44">
        <f>IF(ISBLANK('Rate Calculations'!$U193),"",'Rate Calculations'!$U193)</f>
        <v>0</v>
      </c>
      <c r="AN193" s="44">
        <f>IF(ISBLANK('Rate Calculations'!$U193),"",'Rate Calculations'!$U193)</f>
        <v>0</v>
      </c>
      <c r="AO193" s="44">
        <f>IF(ISBLANK('Rate Calculations'!$U193),"",'Rate Calculations'!$U193)</f>
        <v>0</v>
      </c>
    </row>
    <row r="194" spans="1:41" ht="14.25">
      <c r="A194" s="346">
        <v>191</v>
      </c>
      <c r="B194" s="42" t="e">
        <f>IF(ISBLANK('Team Roster - Final'!A192),"",'Team Roster - Final'!A192)</f>
        <v>#REF!</v>
      </c>
      <c r="C194" s="42" t="e">
        <f>IF(ISBLANK('Team Roster - Final'!B192),"",'Team Roster - Final'!B192)</f>
        <v>#REF!</v>
      </c>
      <c r="D194" s="42" t="e">
        <f>IF(ISBLANK('Team Roster - Final'!C192),"",'Team Roster - Final'!C192)</f>
        <v>#REF!</v>
      </c>
      <c r="E194" s="42" t="e">
        <f>IF(ISBLANK('Team Roster - Final'!D192),"",'Team Roster - Final'!D192)</f>
        <v>#REF!</v>
      </c>
      <c r="F194" s="43" t="e">
        <f>IF(ISBLANK('Team Roster - Final'!BL192),"",'Team Roster - Final'!BL192)</f>
        <v>#REF!</v>
      </c>
      <c r="G194" s="43" t="e">
        <f>IF(ISBLANK('Team Roster - Final'!BM192),"",'Team Roster - Final'!BM192)</f>
        <v>#REF!</v>
      </c>
      <c r="H194" s="31" t="e">
        <f>IF(ISBLANK('Team Roster - Final'!E192),"",'Team Roster - Final'!E192)</f>
        <v>#REF!</v>
      </c>
      <c r="I194" s="31" t="e">
        <f>IF(ISBLANK('Team Roster - Final'!G192),"",'Team Roster - Final'!G192)</f>
        <v>#REF!</v>
      </c>
      <c r="J194" s="31" t="e">
        <f>IF(ISBLANK('Team Roster - Final'!I192),"",'Team Roster - Final'!I192)</f>
        <v>#REF!</v>
      </c>
      <c r="L194" t="str">
        <f>IF(ISBLANK('Rate Calculations'!$A194),"",'Rate Calculations'!$A194)</f>
        <v xml:space="preserve"> </v>
      </c>
      <c r="M194" t="str">
        <f>IF(ISBLANK('Rate Calculations'!$B194),"",'Rate Calculations'!$B194)</f>
        <v/>
      </c>
      <c r="N194" s="44" t="str">
        <f>IF(ISBLANK('Rate Calculations'!$G194),"",'Rate Calculations'!$G194)</f>
        <v/>
      </c>
      <c r="O194" s="45">
        <f>IF(ISBLANK('Rate Calculations'!$H194),"",'Rate Calculations'!$H194)</f>
        <v>1.7500000000000002E-2</v>
      </c>
      <c r="P194" s="44">
        <f>IF(ISBLANK('Rate Calculations'!$I194),"",'Rate Calculations'!$I194)</f>
        <v>0</v>
      </c>
      <c r="Q194" s="45">
        <f>IF(ISBLANK('Rate Calculations'!$J194),"",'Rate Calculations'!$J194)</f>
        <v>3.5000000000000003E-2</v>
      </c>
      <c r="R194" s="44">
        <f>IF(ISBLANK('Rate Calculations'!$K194),"",'Rate Calculations'!$K194)</f>
        <v>0</v>
      </c>
      <c r="S194" s="45">
        <f>IF(ISBLANK('Rate Calculations'!$L194),"",'Rate Calculations'!$L194)</f>
        <v>0</v>
      </c>
      <c r="T194" s="45">
        <f>IF(ISBLANK('Rate Calculations'!$M194),"",'Rate Calculations'!$M194)</f>
        <v>0</v>
      </c>
      <c r="U194" s="24">
        <f>IF(ISBLANK('Rate Calculations'!$N194),"",'Rate Calculations'!$N194)</f>
        <v>0</v>
      </c>
      <c r="V194" s="24">
        <f>IF(ISBLANK('Rate Calculations'!$O194),"",'Rate Calculations'!$O194)</f>
        <v>0</v>
      </c>
      <c r="W194" s="46">
        <f>IF(ISBLANK('Rate Calculations'!$P194),"",'Rate Calculations'!$P194)</f>
        <v>0</v>
      </c>
      <c r="X194" s="24">
        <f>IF(ISBLANK('Rate Calculations'!$Q194),"",'Rate Calculations'!$Q194)</f>
        <v>0</v>
      </c>
      <c r="Y194" s="24">
        <f>IF(ISBLANK('Rate Calculations'!$R194),"",'Rate Calculations'!$R194)</f>
        <v>0</v>
      </c>
      <c r="Z194" s="47" t="e">
        <f>IF(ISBLANK('Rate Calculations'!$S194),"",'Rate Calculations'!$S194)</f>
        <v>#REF!</v>
      </c>
      <c r="AA194" s="47" t="e">
        <f>IF(ISBLANK('Rate Calculations'!$U194),"",'Rate Calculations'!$T194)</f>
        <v>#REF!</v>
      </c>
      <c r="AB194" t="str">
        <f>IF(ISBLANK('Rate Calculations'!$A194),"",'Rate Calculations'!$A194)</f>
        <v xml:space="preserve"> </v>
      </c>
      <c r="AC194" t="str">
        <f>IF(ISBLANK('Rate Calculations'!$B194),"",'Rate Calculations'!$B194)</f>
        <v/>
      </c>
      <c r="AD194" s="44">
        <f>IF(ISBLANK('Rate Calculations'!$U194),"",'Rate Calculations'!$U194)</f>
        <v>0</v>
      </c>
      <c r="AE194" s="44">
        <f>IF(ISBLANK('Rate Calculations'!$U194),"",'Rate Calculations'!$U194)</f>
        <v>0</v>
      </c>
      <c r="AF194" s="44">
        <f>IF(ISBLANK('Rate Calculations'!$U194),"",'Rate Calculations'!$U194)</f>
        <v>0</v>
      </c>
      <c r="AG194" s="101">
        <f>IF(ISBLANK('Rate Calculations'!$U194),"",'Rate Calculations'!$U194)</f>
        <v>0</v>
      </c>
      <c r="AH194" s="101">
        <f>IF(ISBLANK('Rate Calculations'!$U194),"",'Rate Calculations'!$U194)</f>
        <v>0</v>
      </c>
      <c r="AI194" s="44">
        <f>IF(ISBLANK('Rate Calculations'!$U194),"",'Rate Calculations'!$U194)</f>
        <v>0</v>
      </c>
      <c r="AJ194" s="44">
        <f>IF(ISBLANK('Rate Calculations'!$U194),"",'Rate Calculations'!$U194)</f>
        <v>0</v>
      </c>
      <c r="AK194" s="101">
        <f>IF(ISBLANK('Rate Calculations'!$U194),"",'Rate Calculations'!$U194)</f>
        <v>0</v>
      </c>
      <c r="AL194" s="44">
        <f>IF(ISBLANK('Rate Calculations'!$U194),"",'Rate Calculations'!$U194)</f>
        <v>0</v>
      </c>
      <c r="AM194" s="44">
        <f>IF(ISBLANK('Rate Calculations'!$U194),"",'Rate Calculations'!$U194)</f>
        <v>0</v>
      </c>
      <c r="AN194" s="44">
        <f>IF(ISBLANK('Rate Calculations'!$U194),"",'Rate Calculations'!$U194)</f>
        <v>0</v>
      </c>
      <c r="AO194" s="44">
        <f>IF(ISBLANK('Rate Calculations'!$U194),"",'Rate Calculations'!$U194)</f>
        <v>0</v>
      </c>
    </row>
    <row r="195" spans="1:41" ht="14.25">
      <c r="A195" s="346">
        <v>192</v>
      </c>
      <c r="B195" s="42" t="e">
        <f>IF(ISBLANK('Team Roster - Final'!A193),"",'Team Roster - Final'!A193)</f>
        <v>#REF!</v>
      </c>
      <c r="C195" s="42" t="e">
        <f>IF(ISBLANK('Team Roster - Final'!B193),"",'Team Roster - Final'!B193)</f>
        <v>#REF!</v>
      </c>
      <c r="D195" s="42" t="e">
        <f>IF(ISBLANK('Team Roster - Final'!C193),"",'Team Roster - Final'!C193)</f>
        <v>#REF!</v>
      </c>
      <c r="E195" s="42" t="e">
        <f>IF(ISBLANK('Team Roster - Final'!D193),"",'Team Roster - Final'!D193)</f>
        <v>#REF!</v>
      </c>
      <c r="F195" s="43" t="e">
        <f>IF(ISBLANK('Team Roster - Final'!BL193),"",'Team Roster - Final'!BL193)</f>
        <v>#REF!</v>
      </c>
      <c r="G195" s="43" t="e">
        <f>IF(ISBLANK('Team Roster - Final'!BM193),"",'Team Roster - Final'!BM193)</f>
        <v>#REF!</v>
      </c>
      <c r="H195" s="31" t="e">
        <f>IF(ISBLANK('Team Roster - Final'!E193),"",'Team Roster - Final'!E193)</f>
        <v>#REF!</v>
      </c>
      <c r="I195" s="31" t="e">
        <f>IF(ISBLANK('Team Roster - Final'!G193),"",'Team Roster - Final'!G193)</f>
        <v>#REF!</v>
      </c>
      <c r="J195" s="31" t="e">
        <f>IF(ISBLANK('Team Roster - Final'!I193),"",'Team Roster - Final'!I193)</f>
        <v>#REF!</v>
      </c>
      <c r="L195" t="str">
        <f>IF(ISBLANK('Rate Calculations'!$A195),"",'Rate Calculations'!$A195)</f>
        <v xml:space="preserve"> </v>
      </c>
      <c r="M195" t="str">
        <f>IF(ISBLANK('Rate Calculations'!$B195),"",'Rate Calculations'!$B195)</f>
        <v/>
      </c>
      <c r="N195" s="44" t="str">
        <f>IF(ISBLANK('Rate Calculations'!$G195),"",'Rate Calculations'!$G195)</f>
        <v/>
      </c>
      <c r="O195" s="45">
        <f>IF(ISBLANK('Rate Calculations'!$H195),"",'Rate Calculations'!$H195)</f>
        <v>1.7500000000000002E-2</v>
      </c>
      <c r="P195" s="44">
        <f>IF(ISBLANK('Rate Calculations'!$I195),"",'Rate Calculations'!$I195)</f>
        <v>0</v>
      </c>
      <c r="Q195" s="45">
        <f>IF(ISBLANK('Rate Calculations'!$J195),"",'Rate Calculations'!$J195)</f>
        <v>3.5000000000000003E-2</v>
      </c>
      <c r="R195" s="44">
        <f>IF(ISBLANK('Rate Calculations'!$K195),"",'Rate Calculations'!$K195)</f>
        <v>0</v>
      </c>
      <c r="S195" s="45">
        <f>IF(ISBLANK('Rate Calculations'!$L195),"",'Rate Calculations'!$L195)</f>
        <v>0</v>
      </c>
      <c r="T195" s="45">
        <f>IF(ISBLANK('Rate Calculations'!$M195),"",'Rate Calculations'!$M195)</f>
        <v>0</v>
      </c>
      <c r="U195" s="24">
        <f>IF(ISBLANK('Rate Calculations'!$N195),"",'Rate Calculations'!$N195)</f>
        <v>0</v>
      </c>
      <c r="V195" s="24">
        <f>IF(ISBLANK('Rate Calculations'!$O195),"",'Rate Calculations'!$O195)</f>
        <v>0</v>
      </c>
      <c r="W195" s="46">
        <f>IF(ISBLANK('Rate Calculations'!$P195),"",'Rate Calculations'!$P195)</f>
        <v>0</v>
      </c>
      <c r="X195" s="24">
        <f>IF(ISBLANK('Rate Calculations'!$Q195),"",'Rate Calculations'!$Q195)</f>
        <v>0</v>
      </c>
      <c r="Y195" s="24">
        <f>IF(ISBLANK('Rate Calculations'!$R195),"",'Rate Calculations'!$R195)</f>
        <v>0</v>
      </c>
      <c r="Z195" s="47" t="e">
        <f>IF(ISBLANK('Rate Calculations'!$S195),"",'Rate Calculations'!$S195)</f>
        <v>#REF!</v>
      </c>
      <c r="AA195" s="47" t="e">
        <f>IF(ISBLANK('Rate Calculations'!$U195),"",'Rate Calculations'!$T195)</f>
        <v>#REF!</v>
      </c>
      <c r="AB195" t="str">
        <f>IF(ISBLANK('Rate Calculations'!$A195),"",'Rate Calculations'!$A195)</f>
        <v xml:space="preserve"> </v>
      </c>
      <c r="AC195" t="str">
        <f>IF(ISBLANK('Rate Calculations'!$B195),"",'Rate Calculations'!$B195)</f>
        <v/>
      </c>
      <c r="AD195" s="44">
        <f>IF(ISBLANK('Rate Calculations'!$U195),"",'Rate Calculations'!$U195)</f>
        <v>0</v>
      </c>
      <c r="AE195" s="44">
        <f>IF(ISBLANK('Rate Calculations'!$U195),"",'Rate Calculations'!$U195)</f>
        <v>0</v>
      </c>
      <c r="AF195" s="44">
        <f>IF(ISBLANK('Rate Calculations'!$U195),"",'Rate Calculations'!$U195)</f>
        <v>0</v>
      </c>
      <c r="AG195" s="101">
        <f>IF(ISBLANK('Rate Calculations'!$U195),"",'Rate Calculations'!$U195)</f>
        <v>0</v>
      </c>
      <c r="AH195" s="101">
        <f>IF(ISBLANK('Rate Calculations'!$U195),"",'Rate Calculations'!$U195)</f>
        <v>0</v>
      </c>
      <c r="AI195" s="44">
        <f>IF(ISBLANK('Rate Calculations'!$U195),"",'Rate Calculations'!$U195)</f>
        <v>0</v>
      </c>
      <c r="AJ195" s="44">
        <f>IF(ISBLANK('Rate Calculations'!$U195),"",'Rate Calculations'!$U195)</f>
        <v>0</v>
      </c>
      <c r="AK195" s="101">
        <f>IF(ISBLANK('Rate Calculations'!$U195),"",'Rate Calculations'!$U195)</f>
        <v>0</v>
      </c>
      <c r="AL195" s="44">
        <f>IF(ISBLANK('Rate Calculations'!$U195),"",'Rate Calculations'!$U195)</f>
        <v>0</v>
      </c>
      <c r="AM195" s="44">
        <f>IF(ISBLANK('Rate Calculations'!$U195),"",'Rate Calculations'!$U195)</f>
        <v>0</v>
      </c>
      <c r="AN195" s="44">
        <f>IF(ISBLANK('Rate Calculations'!$U195),"",'Rate Calculations'!$U195)</f>
        <v>0</v>
      </c>
      <c r="AO195" s="44">
        <f>IF(ISBLANK('Rate Calculations'!$U195),"",'Rate Calculations'!$U195)</f>
        <v>0</v>
      </c>
    </row>
    <row r="196" spans="1:41" ht="14.25">
      <c r="A196" s="346">
        <v>193</v>
      </c>
      <c r="B196" s="42" t="e">
        <f>IF(ISBLANK('Team Roster - Final'!A194),"",'Team Roster - Final'!A194)</f>
        <v>#REF!</v>
      </c>
      <c r="C196" s="42" t="e">
        <f>IF(ISBLANK('Team Roster - Final'!B194),"",'Team Roster - Final'!B194)</f>
        <v>#REF!</v>
      </c>
      <c r="D196" s="42" t="e">
        <f>IF(ISBLANK('Team Roster - Final'!C194),"",'Team Roster - Final'!C194)</f>
        <v>#REF!</v>
      </c>
      <c r="E196" s="42" t="e">
        <f>IF(ISBLANK('Team Roster - Final'!D194),"",'Team Roster - Final'!D194)</f>
        <v>#REF!</v>
      </c>
      <c r="F196" s="43" t="e">
        <f>IF(ISBLANK('Team Roster - Final'!BL194),"",'Team Roster - Final'!BL194)</f>
        <v>#REF!</v>
      </c>
      <c r="G196" s="43" t="e">
        <f>IF(ISBLANK('Team Roster - Final'!BM194),"",'Team Roster - Final'!BM194)</f>
        <v>#REF!</v>
      </c>
      <c r="H196" s="31" t="e">
        <f>IF(ISBLANK('Team Roster - Final'!E194),"",'Team Roster - Final'!E194)</f>
        <v>#REF!</v>
      </c>
      <c r="I196" s="31" t="e">
        <f>IF(ISBLANK('Team Roster - Final'!G194),"",'Team Roster - Final'!G194)</f>
        <v>#REF!</v>
      </c>
      <c r="J196" s="31" t="e">
        <f>IF(ISBLANK('Team Roster - Final'!I194),"",'Team Roster - Final'!I194)</f>
        <v>#REF!</v>
      </c>
      <c r="L196" t="str">
        <f>IF(ISBLANK('Rate Calculations'!$A196),"",'Rate Calculations'!$A196)</f>
        <v xml:space="preserve"> </v>
      </c>
      <c r="M196" t="str">
        <f>IF(ISBLANK('Rate Calculations'!$B196),"",'Rate Calculations'!$B196)</f>
        <v/>
      </c>
      <c r="N196" s="44" t="str">
        <f>IF(ISBLANK('Rate Calculations'!$G196),"",'Rate Calculations'!$G196)</f>
        <v/>
      </c>
      <c r="O196" s="45">
        <f>IF(ISBLANK('Rate Calculations'!$H196),"",'Rate Calculations'!$H196)</f>
        <v>1.7500000000000002E-2</v>
      </c>
      <c r="P196" s="44">
        <f>IF(ISBLANK('Rate Calculations'!$I196),"",'Rate Calculations'!$I196)</f>
        <v>0</v>
      </c>
      <c r="Q196" s="45">
        <f>IF(ISBLANK('Rate Calculations'!$J196),"",'Rate Calculations'!$J196)</f>
        <v>3.5000000000000003E-2</v>
      </c>
      <c r="R196" s="44">
        <f>IF(ISBLANK('Rate Calculations'!$K196),"",'Rate Calculations'!$K196)</f>
        <v>0</v>
      </c>
      <c r="S196" s="45">
        <f>IF(ISBLANK('Rate Calculations'!$L196),"",'Rate Calculations'!$L196)</f>
        <v>0</v>
      </c>
      <c r="T196" s="45">
        <f>IF(ISBLANK('Rate Calculations'!$M196),"",'Rate Calculations'!$M196)</f>
        <v>0</v>
      </c>
      <c r="U196" s="24">
        <f>IF(ISBLANK('Rate Calculations'!$N196),"",'Rate Calculations'!$N196)</f>
        <v>0</v>
      </c>
      <c r="V196" s="24">
        <f>IF(ISBLANK('Rate Calculations'!$O196),"",'Rate Calculations'!$O196)</f>
        <v>0</v>
      </c>
      <c r="W196" s="46">
        <f>IF(ISBLANK('Rate Calculations'!$P196),"",'Rate Calculations'!$P196)</f>
        <v>0</v>
      </c>
      <c r="X196" s="24">
        <f>IF(ISBLANK('Rate Calculations'!$Q196),"",'Rate Calculations'!$Q196)</f>
        <v>0</v>
      </c>
      <c r="Y196" s="24">
        <f>IF(ISBLANK('Rate Calculations'!$R196),"",'Rate Calculations'!$R196)</f>
        <v>0</v>
      </c>
      <c r="Z196" s="47" t="e">
        <f>IF(ISBLANK('Rate Calculations'!$S196),"",'Rate Calculations'!$S196)</f>
        <v>#REF!</v>
      </c>
      <c r="AA196" s="47" t="e">
        <f>IF(ISBLANK('Rate Calculations'!$U196),"",'Rate Calculations'!$T196)</f>
        <v>#REF!</v>
      </c>
      <c r="AB196" t="str">
        <f>IF(ISBLANK('Rate Calculations'!$A196),"",'Rate Calculations'!$A196)</f>
        <v xml:space="preserve"> </v>
      </c>
      <c r="AC196" t="str">
        <f>IF(ISBLANK('Rate Calculations'!$B196),"",'Rate Calculations'!$B196)</f>
        <v/>
      </c>
      <c r="AD196" s="44">
        <f>IF(ISBLANK('Rate Calculations'!$U196),"",'Rate Calculations'!$U196)</f>
        <v>0</v>
      </c>
      <c r="AE196" s="44">
        <f>IF(ISBLANK('Rate Calculations'!$U196),"",'Rate Calculations'!$U196)</f>
        <v>0</v>
      </c>
      <c r="AF196" s="44">
        <f>IF(ISBLANK('Rate Calculations'!$U196),"",'Rate Calculations'!$U196)</f>
        <v>0</v>
      </c>
      <c r="AG196" s="101">
        <f>IF(ISBLANK('Rate Calculations'!$U196),"",'Rate Calculations'!$U196)</f>
        <v>0</v>
      </c>
      <c r="AH196" s="101">
        <f>IF(ISBLANK('Rate Calculations'!$U196),"",'Rate Calculations'!$U196)</f>
        <v>0</v>
      </c>
      <c r="AI196" s="44">
        <f>IF(ISBLANK('Rate Calculations'!$U196),"",'Rate Calculations'!$U196)</f>
        <v>0</v>
      </c>
      <c r="AJ196" s="44">
        <f>IF(ISBLANK('Rate Calculations'!$U196),"",'Rate Calculations'!$U196)</f>
        <v>0</v>
      </c>
      <c r="AK196" s="101">
        <f>IF(ISBLANK('Rate Calculations'!$U196),"",'Rate Calculations'!$U196)</f>
        <v>0</v>
      </c>
      <c r="AL196" s="44">
        <f>IF(ISBLANK('Rate Calculations'!$U196),"",'Rate Calculations'!$U196)</f>
        <v>0</v>
      </c>
      <c r="AM196" s="44">
        <f>IF(ISBLANK('Rate Calculations'!$U196),"",'Rate Calculations'!$U196)</f>
        <v>0</v>
      </c>
      <c r="AN196" s="44">
        <f>IF(ISBLANK('Rate Calculations'!$U196),"",'Rate Calculations'!$U196)</f>
        <v>0</v>
      </c>
      <c r="AO196" s="44">
        <f>IF(ISBLANK('Rate Calculations'!$U196),"",'Rate Calculations'!$U196)</f>
        <v>0</v>
      </c>
    </row>
    <row r="197" spans="1:41" ht="14.25">
      <c r="A197" s="346">
        <v>194</v>
      </c>
      <c r="B197" s="42" t="e">
        <f>IF(ISBLANK('Team Roster - Final'!A195),"",'Team Roster - Final'!A195)</f>
        <v>#REF!</v>
      </c>
      <c r="C197" s="42" t="e">
        <f>IF(ISBLANK('Team Roster - Final'!B195),"",'Team Roster - Final'!B195)</f>
        <v>#REF!</v>
      </c>
      <c r="D197" s="42" t="e">
        <f>IF(ISBLANK('Team Roster - Final'!C195),"",'Team Roster - Final'!C195)</f>
        <v>#REF!</v>
      </c>
      <c r="E197" s="42" t="e">
        <f>IF(ISBLANK('Team Roster - Final'!D195),"",'Team Roster - Final'!D195)</f>
        <v>#REF!</v>
      </c>
      <c r="F197" s="43" t="e">
        <f>IF(ISBLANK('Team Roster - Final'!BL195),"",'Team Roster - Final'!BL195)</f>
        <v>#REF!</v>
      </c>
      <c r="G197" s="43" t="e">
        <f>IF(ISBLANK('Team Roster - Final'!BM195),"",'Team Roster - Final'!BM195)</f>
        <v>#REF!</v>
      </c>
      <c r="H197" s="31" t="e">
        <f>IF(ISBLANK('Team Roster - Final'!E195),"",'Team Roster - Final'!E195)</f>
        <v>#REF!</v>
      </c>
      <c r="I197" s="31" t="e">
        <f>IF(ISBLANK('Team Roster - Final'!G195),"",'Team Roster - Final'!G195)</f>
        <v>#REF!</v>
      </c>
      <c r="J197" s="31" t="e">
        <f>IF(ISBLANK('Team Roster - Final'!I195),"",'Team Roster - Final'!I195)</f>
        <v>#REF!</v>
      </c>
      <c r="L197" t="str">
        <f>IF(ISBLANK('Rate Calculations'!$A197),"",'Rate Calculations'!$A197)</f>
        <v xml:space="preserve"> </v>
      </c>
      <c r="M197" t="str">
        <f>IF(ISBLANK('Rate Calculations'!$B197),"",'Rate Calculations'!$B197)</f>
        <v/>
      </c>
      <c r="N197" s="44" t="str">
        <f>IF(ISBLANK('Rate Calculations'!$G197),"",'Rate Calculations'!$G197)</f>
        <v/>
      </c>
      <c r="O197" s="45">
        <f>IF(ISBLANK('Rate Calculations'!$H197),"",'Rate Calculations'!$H197)</f>
        <v>1.7500000000000002E-2</v>
      </c>
      <c r="P197" s="44">
        <f>IF(ISBLANK('Rate Calculations'!$I197),"",'Rate Calculations'!$I197)</f>
        <v>0</v>
      </c>
      <c r="Q197" s="45">
        <f>IF(ISBLANK('Rate Calculations'!$J197),"",'Rate Calculations'!$J197)</f>
        <v>3.5000000000000003E-2</v>
      </c>
      <c r="R197" s="44">
        <f>IF(ISBLANK('Rate Calculations'!$K197),"",'Rate Calculations'!$K197)</f>
        <v>0</v>
      </c>
      <c r="S197" s="45">
        <f>IF(ISBLANK('Rate Calculations'!$L197),"",'Rate Calculations'!$L197)</f>
        <v>0</v>
      </c>
      <c r="T197" s="45">
        <f>IF(ISBLANK('Rate Calculations'!$M197),"",'Rate Calculations'!$M197)</f>
        <v>0</v>
      </c>
      <c r="U197" s="24">
        <f>IF(ISBLANK('Rate Calculations'!$N197),"",'Rate Calculations'!$N197)</f>
        <v>0</v>
      </c>
      <c r="V197" s="24">
        <f>IF(ISBLANK('Rate Calculations'!$O197),"",'Rate Calculations'!$O197)</f>
        <v>0</v>
      </c>
      <c r="W197" s="46">
        <f>IF(ISBLANK('Rate Calculations'!$P197),"",'Rate Calculations'!$P197)</f>
        <v>0</v>
      </c>
      <c r="X197" s="24">
        <f>IF(ISBLANK('Rate Calculations'!$Q197),"",'Rate Calculations'!$Q197)</f>
        <v>0</v>
      </c>
      <c r="Y197" s="24">
        <f>IF(ISBLANK('Rate Calculations'!$R197),"",'Rate Calculations'!$R197)</f>
        <v>0</v>
      </c>
      <c r="Z197" s="47" t="e">
        <f>IF(ISBLANK('Rate Calculations'!$S197),"",'Rate Calculations'!$S197)</f>
        <v>#REF!</v>
      </c>
      <c r="AA197" s="47" t="e">
        <f>IF(ISBLANK('Rate Calculations'!$U197),"",'Rate Calculations'!$T197)</f>
        <v>#REF!</v>
      </c>
      <c r="AB197" t="str">
        <f>IF(ISBLANK('Rate Calculations'!$A197),"",'Rate Calculations'!$A197)</f>
        <v xml:space="preserve"> </v>
      </c>
      <c r="AC197" t="str">
        <f>IF(ISBLANK('Rate Calculations'!$B197),"",'Rate Calculations'!$B197)</f>
        <v/>
      </c>
      <c r="AD197" s="44">
        <f>IF(ISBLANK('Rate Calculations'!$U197),"",'Rate Calculations'!$U197)</f>
        <v>0</v>
      </c>
      <c r="AE197" s="44">
        <f>IF(ISBLANK('Rate Calculations'!$U197),"",'Rate Calculations'!$U197)</f>
        <v>0</v>
      </c>
      <c r="AF197" s="44">
        <f>IF(ISBLANK('Rate Calculations'!$U197),"",'Rate Calculations'!$U197)</f>
        <v>0</v>
      </c>
      <c r="AG197" s="101">
        <f>IF(ISBLANK('Rate Calculations'!$U197),"",'Rate Calculations'!$U197)</f>
        <v>0</v>
      </c>
      <c r="AH197" s="101">
        <f>IF(ISBLANK('Rate Calculations'!$U197),"",'Rate Calculations'!$U197)</f>
        <v>0</v>
      </c>
      <c r="AI197" s="44">
        <f>IF(ISBLANK('Rate Calculations'!$U197),"",'Rate Calculations'!$U197)</f>
        <v>0</v>
      </c>
      <c r="AJ197" s="44">
        <f>IF(ISBLANK('Rate Calculations'!$U197),"",'Rate Calculations'!$U197)</f>
        <v>0</v>
      </c>
      <c r="AK197" s="101">
        <f>IF(ISBLANK('Rate Calculations'!$U197),"",'Rate Calculations'!$U197)</f>
        <v>0</v>
      </c>
      <c r="AL197" s="44">
        <f>IF(ISBLANK('Rate Calculations'!$U197),"",'Rate Calculations'!$U197)</f>
        <v>0</v>
      </c>
      <c r="AM197" s="44">
        <f>IF(ISBLANK('Rate Calculations'!$U197),"",'Rate Calculations'!$U197)</f>
        <v>0</v>
      </c>
      <c r="AN197" s="44">
        <f>IF(ISBLANK('Rate Calculations'!$U197),"",'Rate Calculations'!$U197)</f>
        <v>0</v>
      </c>
      <c r="AO197" s="44">
        <f>IF(ISBLANK('Rate Calculations'!$U197),"",'Rate Calculations'!$U197)</f>
        <v>0</v>
      </c>
    </row>
    <row r="198" spans="1:41" ht="14.25">
      <c r="A198" s="346">
        <v>195</v>
      </c>
      <c r="B198" s="42" t="e">
        <f>IF(ISBLANK('Team Roster - Final'!A196),"",'Team Roster - Final'!A196)</f>
        <v>#REF!</v>
      </c>
      <c r="C198" s="42" t="e">
        <f>IF(ISBLANK('Team Roster - Final'!B196),"",'Team Roster - Final'!B196)</f>
        <v>#REF!</v>
      </c>
      <c r="D198" s="42" t="e">
        <f>IF(ISBLANK('Team Roster - Final'!C196),"",'Team Roster - Final'!C196)</f>
        <v>#REF!</v>
      </c>
      <c r="E198" s="42" t="e">
        <f>IF(ISBLANK('Team Roster - Final'!D196),"",'Team Roster - Final'!D196)</f>
        <v>#REF!</v>
      </c>
      <c r="F198" s="43" t="e">
        <f>IF(ISBLANK('Team Roster - Final'!BL196),"",'Team Roster - Final'!BL196)</f>
        <v>#REF!</v>
      </c>
      <c r="G198" s="43" t="e">
        <f>IF(ISBLANK('Team Roster - Final'!BM196),"",'Team Roster - Final'!BM196)</f>
        <v>#REF!</v>
      </c>
      <c r="H198" s="31" t="e">
        <f>IF(ISBLANK('Team Roster - Final'!E196),"",'Team Roster - Final'!E196)</f>
        <v>#REF!</v>
      </c>
      <c r="I198" s="31" t="e">
        <f>IF(ISBLANK('Team Roster - Final'!G196),"",'Team Roster - Final'!G196)</f>
        <v>#REF!</v>
      </c>
      <c r="J198" s="31" t="e">
        <f>IF(ISBLANK('Team Roster - Final'!I196),"",'Team Roster - Final'!I196)</f>
        <v>#REF!</v>
      </c>
      <c r="L198" t="str">
        <f>IF(ISBLANK('Rate Calculations'!$A198),"",'Rate Calculations'!$A198)</f>
        <v xml:space="preserve"> </v>
      </c>
      <c r="M198" t="str">
        <f>IF(ISBLANK('Rate Calculations'!$B198),"",'Rate Calculations'!$B198)</f>
        <v/>
      </c>
      <c r="N198" s="44" t="str">
        <f>IF(ISBLANK('Rate Calculations'!$G198),"",'Rate Calculations'!$G198)</f>
        <v/>
      </c>
      <c r="O198" s="45">
        <f>IF(ISBLANK('Rate Calculations'!$H198),"",'Rate Calculations'!$H198)</f>
        <v>1.7500000000000002E-2</v>
      </c>
      <c r="P198" s="44">
        <f>IF(ISBLANK('Rate Calculations'!$I198),"",'Rate Calculations'!$I198)</f>
        <v>0</v>
      </c>
      <c r="Q198" s="45">
        <f>IF(ISBLANK('Rate Calculations'!$J198),"",'Rate Calculations'!$J198)</f>
        <v>3.5000000000000003E-2</v>
      </c>
      <c r="R198" s="44">
        <f>IF(ISBLANK('Rate Calculations'!$K198),"",'Rate Calculations'!$K198)</f>
        <v>0</v>
      </c>
      <c r="S198" s="45">
        <f>IF(ISBLANK('Rate Calculations'!$L198),"",'Rate Calculations'!$L198)</f>
        <v>0</v>
      </c>
      <c r="T198" s="45">
        <f>IF(ISBLANK('Rate Calculations'!$M198),"",'Rate Calculations'!$M198)</f>
        <v>0</v>
      </c>
      <c r="U198" s="24">
        <f>IF(ISBLANK('Rate Calculations'!$N198),"",'Rate Calculations'!$N198)</f>
        <v>0</v>
      </c>
      <c r="V198" s="24">
        <f>IF(ISBLANK('Rate Calculations'!$O198),"",'Rate Calculations'!$O198)</f>
        <v>0</v>
      </c>
      <c r="W198" s="46">
        <f>IF(ISBLANK('Rate Calculations'!$P198),"",'Rate Calculations'!$P198)</f>
        <v>0</v>
      </c>
      <c r="X198" s="24">
        <f>IF(ISBLANK('Rate Calculations'!$Q198),"",'Rate Calculations'!$Q198)</f>
        <v>0</v>
      </c>
      <c r="Y198" s="24">
        <f>IF(ISBLANK('Rate Calculations'!$R198),"",'Rate Calculations'!$R198)</f>
        <v>0</v>
      </c>
      <c r="Z198" s="47" t="e">
        <f>IF(ISBLANK('Rate Calculations'!$S198),"",'Rate Calculations'!$S198)</f>
        <v>#REF!</v>
      </c>
      <c r="AA198" s="47" t="e">
        <f>IF(ISBLANK('Rate Calculations'!$U198),"",'Rate Calculations'!$T198)</f>
        <v>#REF!</v>
      </c>
      <c r="AB198" t="str">
        <f>IF(ISBLANK('Rate Calculations'!$A198),"",'Rate Calculations'!$A198)</f>
        <v xml:space="preserve"> </v>
      </c>
      <c r="AC198" t="str">
        <f>IF(ISBLANK('Rate Calculations'!$B198),"",'Rate Calculations'!$B198)</f>
        <v/>
      </c>
      <c r="AD198" s="44">
        <f>IF(ISBLANK('Rate Calculations'!$U198),"",'Rate Calculations'!$U198)</f>
        <v>0</v>
      </c>
      <c r="AE198" s="44">
        <f>IF(ISBLANK('Rate Calculations'!$U198),"",'Rate Calculations'!$U198)</f>
        <v>0</v>
      </c>
      <c r="AF198" s="44">
        <f>IF(ISBLANK('Rate Calculations'!$U198),"",'Rate Calculations'!$U198)</f>
        <v>0</v>
      </c>
      <c r="AG198" s="101">
        <f>IF(ISBLANK('Rate Calculations'!$U198),"",'Rate Calculations'!$U198)</f>
        <v>0</v>
      </c>
      <c r="AH198" s="101">
        <f>IF(ISBLANK('Rate Calculations'!$U198),"",'Rate Calculations'!$U198)</f>
        <v>0</v>
      </c>
      <c r="AI198" s="44">
        <f>IF(ISBLANK('Rate Calculations'!$U198),"",'Rate Calculations'!$U198)</f>
        <v>0</v>
      </c>
      <c r="AJ198" s="44">
        <f>IF(ISBLANK('Rate Calculations'!$U198),"",'Rate Calculations'!$U198)</f>
        <v>0</v>
      </c>
      <c r="AK198" s="101">
        <f>IF(ISBLANK('Rate Calculations'!$U198),"",'Rate Calculations'!$U198)</f>
        <v>0</v>
      </c>
      <c r="AL198" s="44">
        <f>IF(ISBLANK('Rate Calculations'!$U198),"",'Rate Calculations'!$U198)</f>
        <v>0</v>
      </c>
      <c r="AM198" s="44">
        <f>IF(ISBLANK('Rate Calculations'!$U198),"",'Rate Calculations'!$U198)</f>
        <v>0</v>
      </c>
      <c r="AN198" s="44">
        <f>IF(ISBLANK('Rate Calculations'!$U198),"",'Rate Calculations'!$U198)</f>
        <v>0</v>
      </c>
      <c r="AO198" s="44">
        <f>IF(ISBLANK('Rate Calculations'!$U198),"",'Rate Calculations'!$U198)</f>
        <v>0</v>
      </c>
    </row>
    <row r="199" spans="1:41" ht="14.25">
      <c r="A199" s="346">
        <v>196</v>
      </c>
      <c r="B199" s="42" t="e">
        <f>IF(ISBLANK('Team Roster - Final'!A197),"",'Team Roster - Final'!A197)</f>
        <v>#REF!</v>
      </c>
      <c r="C199" s="42" t="e">
        <f>IF(ISBLANK('Team Roster - Final'!B197),"",'Team Roster - Final'!B197)</f>
        <v>#REF!</v>
      </c>
      <c r="D199" s="42" t="e">
        <f>IF(ISBLANK('Team Roster - Final'!C197),"",'Team Roster - Final'!C197)</f>
        <v>#REF!</v>
      </c>
      <c r="E199" s="42" t="e">
        <f>IF(ISBLANK('Team Roster - Final'!D197),"",'Team Roster - Final'!D197)</f>
        <v>#REF!</v>
      </c>
      <c r="F199" s="43" t="e">
        <f>IF(ISBLANK('Team Roster - Final'!BL197),"",'Team Roster - Final'!BL197)</f>
        <v>#REF!</v>
      </c>
      <c r="G199" s="43" t="e">
        <f>IF(ISBLANK('Team Roster - Final'!BM197),"",'Team Roster - Final'!BM197)</f>
        <v>#REF!</v>
      </c>
      <c r="H199" s="31" t="e">
        <f>IF(ISBLANK('Team Roster - Final'!E197),"",'Team Roster - Final'!E197)</f>
        <v>#REF!</v>
      </c>
      <c r="I199" s="31" t="e">
        <f>IF(ISBLANK('Team Roster - Final'!G197),"",'Team Roster - Final'!G197)</f>
        <v>#REF!</v>
      </c>
      <c r="J199" s="31" t="e">
        <f>IF(ISBLANK('Team Roster - Final'!I197),"",'Team Roster - Final'!I197)</f>
        <v>#REF!</v>
      </c>
      <c r="L199" t="str">
        <f>IF(ISBLANK('Rate Calculations'!$A199),"",'Rate Calculations'!$A199)</f>
        <v xml:space="preserve"> </v>
      </c>
      <c r="M199" t="str">
        <f>IF(ISBLANK('Rate Calculations'!$B199),"",'Rate Calculations'!$B199)</f>
        <v/>
      </c>
      <c r="N199" s="44" t="str">
        <f>IF(ISBLANK('Rate Calculations'!$G199),"",'Rate Calculations'!$G199)</f>
        <v/>
      </c>
      <c r="O199" s="45">
        <f>IF(ISBLANK('Rate Calculations'!$H199),"",'Rate Calculations'!$H199)</f>
        <v>1.7500000000000002E-2</v>
      </c>
      <c r="P199" s="44">
        <f>IF(ISBLANK('Rate Calculations'!$I199),"",'Rate Calculations'!$I199)</f>
        <v>0</v>
      </c>
      <c r="Q199" s="45">
        <f>IF(ISBLANK('Rate Calculations'!$J199),"",'Rate Calculations'!$J199)</f>
        <v>3.5000000000000003E-2</v>
      </c>
      <c r="R199" s="44">
        <f>IF(ISBLANK('Rate Calculations'!$K199),"",'Rate Calculations'!$K199)</f>
        <v>0</v>
      </c>
      <c r="S199" s="45">
        <f>IF(ISBLANK('Rate Calculations'!$L199),"",'Rate Calculations'!$L199)</f>
        <v>0</v>
      </c>
      <c r="T199" s="45">
        <f>IF(ISBLANK('Rate Calculations'!$M199),"",'Rate Calculations'!$M199)</f>
        <v>0</v>
      </c>
      <c r="U199" s="24">
        <f>IF(ISBLANK('Rate Calculations'!$N199),"",'Rate Calculations'!$N199)</f>
        <v>0</v>
      </c>
      <c r="V199" s="24">
        <f>IF(ISBLANK('Rate Calculations'!$O199),"",'Rate Calculations'!$O199)</f>
        <v>0</v>
      </c>
      <c r="W199" s="46">
        <f>IF(ISBLANK('Rate Calculations'!$P199),"",'Rate Calculations'!$P199)</f>
        <v>0</v>
      </c>
      <c r="X199" s="24">
        <f>IF(ISBLANK('Rate Calculations'!$Q199),"",'Rate Calculations'!$Q199)</f>
        <v>0</v>
      </c>
      <c r="Y199" s="24">
        <f>IF(ISBLANK('Rate Calculations'!$R199),"",'Rate Calculations'!$R199)</f>
        <v>0</v>
      </c>
      <c r="Z199" s="47" t="e">
        <f>IF(ISBLANK('Rate Calculations'!$S199),"",'Rate Calculations'!$S199)</f>
        <v>#REF!</v>
      </c>
      <c r="AA199" s="47" t="e">
        <f>IF(ISBLANK('Rate Calculations'!$U199),"",'Rate Calculations'!$T199)</f>
        <v>#REF!</v>
      </c>
      <c r="AB199" t="str">
        <f>IF(ISBLANK('Rate Calculations'!$A199),"",'Rate Calculations'!$A199)</f>
        <v xml:space="preserve"> </v>
      </c>
      <c r="AC199" t="str">
        <f>IF(ISBLANK('Rate Calculations'!$B199),"",'Rate Calculations'!$B199)</f>
        <v/>
      </c>
      <c r="AD199" s="44">
        <f>IF(ISBLANK('Rate Calculations'!$U199),"",'Rate Calculations'!$U199)</f>
        <v>0</v>
      </c>
      <c r="AE199" s="44">
        <f>IF(ISBLANK('Rate Calculations'!$U199),"",'Rate Calculations'!$U199)</f>
        <v>0</v>
      </c>
      <c r="AF199" s="44">
        <f>IF(ISBLANK('Rate Calculations'!$U199),"",'Rate Calculations'!$U199)</f>
        <v>0</v>
      </c>
      <c r="AG199" s="101">
        <f>IF(ISBLANK('Rate Calculations'!$U199),"",'Rate Calculations'!$U199)</f>
        <v>0</v>
      </c>
      <c r="AH199" s="101">
        <f>IF(ISBLANK('Rate Calculations'!$U199),"",'Rate Calculations'!$U199)</f>
        <v>0</v>
      </c>
      <c r="AI199" s="44">
        <f>IF(ISBLANK('Rate Calculations'!$U199),"",'Rate Calculations'!$U199)</f>
        <v>0</v>
      </c>
      <c r="AJ199" s="44">
        <f>IF(ISBLANK('Rate Calculations'!$U199),"",'Rate Calculations'!$U199)</f>
        <v>0</v>
      </c>
      <c r="AK199" s="101">
        <f>IF(ISBLANK('Rate Calculations'!$U199),"",'Rate Calculations'!$U199)</f>
        <v>0</v>
      </c>
      <c r="AL199" s="44">
        <f>IF(ISBLANK('Rate Calculations'!$U199),"",'Rate Calculations'!$U199)</f>
        <v>0</v>
      </c>
      <c r="AM199" s="44">
        <f>IF(ISBLANK('Rate Calculations'!$U199),"",'Rate Calculations'!$U199)</f>
        <v>0</v>
      </c>
      <c r="AN199" s="44">
        <f>IF(ISBLANK('Rate Calculations'!$U199),"",'Rate Calculations'!$U199)</f>
        <v>0</v>
      </c>
      <c r="AO199" s="44">
        <f>IF(ISBLANK('Rate Calculations'!$U199),"",'Rate Calculations'!$U199)</f>
        <v>0</v>
      </c>
    </row>
    <row r="200" spans="1:41" ht="14.25">
      <c r="A200" s="346">
        <v>197</v>
      </c>
      <c r="B200" s="42" t="e">
        <f>IF(ISBLANK('Team Roster - Final'!A198),"",'Team Roster - Final'!A198)</f>
        <v>#REF!</v>
      </c>
      <c r="C200" s="42" t="e">
        <f>IF(ISBLANK('Team Roster - Final'!B198),"",'Team Roster - Final'!B198)</f>
        <v>#REF!</v>
      </c>
      <c r="D200" s="42" t="e">
        <f>IF(ISBLANK('Team Roster - Final'!C198),"",'Team Roster - Final'!C198)</f>
        <v>#REF!</v>
      </c>
      <c r="E200" s="42" t="e">
        <f>IF(ISBLANK('Team Roster - Final'!D198),"",'Team Roster - Final'!D198)</f>
        <v>#REF!</v>
      </c>
      <c r="F200" s="43" t="e">
        <f>IF(ISBLANK('Team Roster - Final'!BL198),"",'Team Roster - Final'!BL198)</f>
        <v>#REF!</v>
      </c>
      <c r="G200" s="43" t="e">
        <f>IF(ISBLANK('Team Roster - Final'!BM198),"",'Team Roster - Final'!BM198)</f>
        <v>#REF!</v>
      </c>
      <c r="H200" s="31" t="e">
        <f>IF(ISBLANK('Team Roster - Final'!E198),"",'Team Roster - Final'!E198)</f>
        <v>#REF!</v>
      </c>
      <c r="I200" s="31" t="e">
        <f>IF(ISBLANK('Team Roster - Final'!G198),"",'Team Roster - Final'!G198)</f>
        <v>#REF!</v>
      </c>
      <c r="J200" s="31" t="e">
        <f>IF(ISBLANK('Team Roster - Final'!I198),"",'Team Roster - Final'!I198)</f>
        <v>#REF!</v>
      </c>
      <c r="L200" t="str">
        <f>IF(ISBLANK('Rate Calculations'!$A200),"",'Rate Calculations'!$A200)</f>
        <v xml:space="preserve"> </v>
      </c>
      <c r="M200" t="str">
        <f>IF(ISBLANK('Rate Calculations'!$B200),"",'Rate Calculations'!$B200)</f>
        <v/>
      </c>
      <c r="N200" s="44" t="str">
        <f>IF(ISBLANK('Rate Calculations'!$G200),"",'Rate Calculations'!$G200)</f>
        <v/>
      </c>
      <c r="O200" s="45">
        <f>IF(ISBLANK('Rate Calculations'!$H200),"",'Rate Calculations'!$H200)</f>
        <v>1.7500000000000002E-2</v>
      </c>
      <c r="P200" s="44">
        <f>IF(ISBLANK('Rate Calculations'!$I200),"",'Rate Calculations'!$I200)</f>
        <v>0</v>
      </c>
      <c r="Q200" s="45">
        <f>IF(ISBLANK('Rate Calculations'!$J200),"",'Rate Calculations'!$J200)</f>
        <v>3.5000000000000003E-2</v>
      </c>
      <c r="R200" s="44">
        <f>IF(ISBLANK('Rate Calculations'!$K200),"",'Rate Calculations'!$K200)</f>
        <v>0</v>
      </c>
      <c r="S200" s="45">
        <f>IF(ISBLANK('Rate Calculations'!$L200),"",'Rate Calculations'!$L200)</f>
        <v>0</v>
      </c>
      <c r="T200" s="45">
        <f>IF(ISBLANK('Rate Calculations'!$M200),"",'Rate Calculations'!$M200)</f>
        <v>0</v>
      </c>
      <c r="U200" s="24">
        <f>IF(ISBLANK('Rate Calculations'!$N200),"",'Rate Calculations'!$N200)</f>
        <v>0</v>
      </c>
      <c r="V200" s="24">
        <f>IF(ISBLANK('Rate Calculations'!$O200),"",'Rate Calculations'!$O200)</f>
        <v>0</v>
      </c>
      <c r="W200" s="46">
        <f>IF(ISBLANK('Rate Calculations'!$P200),"",'Rate Calculations'!$P200)</f>
        <v>0</v>
      </c>
      <c r="X200" s="24">
        <f>IF(ISBLANK('Rate Calculations'!$Q200),"",'Rate Calculations'!$Q200)</f>
        <v>0</v>
      </c>
      <c r="Y200" s="24">
        <f>IF(ISBLANK('Rate Calculations'!$R200),"",'Rate Calculations'!$R200)</f>
        <v>0</v>
      </c>
      <c r="Z200" s="47" t="e">
        <f>IF(ISBLANK('Rate Calculations'!$S200),"",'Rate Calculations'!$S200)</f>
        <v>#REF!</v>
      </c>
      <c r="AA200" s="47" t="e">
        <f>IF(ISBLANK('Rate Calculations'!$U200),"",'Rate Calculations'!$T200)</f>
        <v>#REF!</v>
      </c>
      <c r="AB200" t="str">
        <f>IF(ISBLANK('Rate Calculations'!$A200),"",'Rate Calculations'!$A200)</f>
        <v xml:space="preserve"> </v>
      </c>
      <c r="AC200" t="str">
        <f>IF(ISBLANK('Rate Calculations'!$B200),"",'Rate Calculations'!$B200)</f>
        <v/>
      </c>
      <c r="AD200" s="44">
        <f>IF(ISBLANK('Rate Calculations'!$U200),"",'Rate Calculations'!$U200)</f>
        <v>0</v>
      </c>
      <c r="AE200" s="44">
        <f>IF(ISBLANK('Rate Calculations'!$U200),"",'Rate Calculations'!$U200)</f>
        <v>0</v>
      </c>
      <c r="AF200" s="44">
        <f>IF(ISBLANK('Rate Calculations'!$U200),"",'Rate Calculations'!$U200)</f>
        <v>0</v>
      </c>
      <c r="AG200" s="101">
        <f>IF(ISBLANK('Rate Calculations'!$U200),"",'Rate Calculations'!$U200)</f>
        <v>0</v>
      </c>
      <c r="AH200" s="101">
        <f>IF(ISBLANK('Rate Calculations'!$U200),"",'Rate Calculations'!$U200)</f>
        <v>0</v>
      </c>
      <c r="AI200" s="44">
        <f>IF(ISBLANK('Rate Calculations'!$U200),"",'Rate Calculations'!$U200)</f>
        <v>0</v>
      </c>
      <c r="AJ200" s="44">
        <f>IF(ISBLANK('Rate Calculations'!$U200),"",'Rate Calculations'!$U200)</f>
        <v>0</v>
      </c>
      <c r="AK200" s="101">
        <f>IF(ISBLANK('Rate Calculations'!$U200),"",'Rate Calculations'!$U200)</f>
        <v>0</v>
      </c>
      <c r="AL200" s="44">
        <f>IF(ISBLANK('Rate Calculations'!$U200),"",'Rate Calculations'!$U200)</f>
        <v>0</v>
      </c>
      <c r="AM200" s="44">
        <f>IF(ISBLANK('Rate Calculations'!$U200),"",'Rate Calculations'!$U200)</f>
        <v>0</v>
      </c>
      <c r="AN200" s="44">
        <f>IF(ISBLANK('Rate Calculations'!$U200),"",'Rate Calculations'!$U200)</f>
        <v>0</v>
      </c>
      <c r="AO200" s="44">
        <f>IF(ISBLANK('Rate Calculations'!$U200),"",'Rate Calculations'!$U200)</f>
        <v>0</v>
      </c>
    </row>
    <row r="201" spans="1:41" ht="14.25">
      <c r="A201" s="346">
        <v>198</v>
      </c>
      <c r="B201" s="42" t="e">
        <f>IF(ISBLANK('Team Roster - Final'!A199),"",'Team Roster - Final'!A199)</f>
        <v>#REF!</v>
      </c>
      <c r="C201" s="42" t="e">
        <f>IF(ISBLANK('Team Roster - Final'!B199),"",'Team Roster - Final'!B199)</f>
        <v>#REF!</v>
      </c>
      <c r="D201" s="42" t="e">
        <f>IF(ISBLANK('Team Roster - Final'!C199),"",'Team Roster - Final'!C199)</f>
        <v>#REF!</v>
      </c>
      <c r="E201" s="42" t="e">
        <f>IF(ISBLANK('Team Roster - Final'!D199),"",'Team Roster - Final'!D199)</f>
        <v>#REF!</v>
      </c>
      <c r="F201" s="43" t="e">
        <f>IF(ISBLANK('Team Roster - Final'!BL199),"",'Team Roster - Final'!BL199)</f>
        <v>#REF!</v>
      </c>
      <c r="G201" s="43" t="e">
        <f>IF(ISBLANK('Team Roster - Final'!BM199),"",'Team Roster - Final'!BM199)</f>
        <v>#REF!</v>
      </c>
      <c r="H201" s="31" t="e">
        <f>IF(ISBLANK('Team Roster - Final'!E199),"",'Team Roster - Final'!E199)</f>
        <v>#REF!</v>
      </c>
      <c r="I201" s="31" t="e">
        <f>IF(ISBLANK('Team Roster - Final'!G199),"",'Team Roster - Final'!G199)</f>
        <v>#REF!</v>
      </c>
      <c r="J201" s="31" t="e">
        <f>IF(ISBLANK('Team Roster - Final'!I199),"",'Team Roster - Final'!I199)</f>
        <v>#REF!</v>
      </c>
      <c r="R201"/>
      <c r="T201"/>
      <c r="V201"/>
      <c r="W201"/>
      <c r="Z201"/>
      <c r="AA201"/>
      <c r="AJ201" s="22"/>
      <c r="AK201" s="102"/>
      <c r="AN201" s="22"/>
      <c r="AO201" s="22"/>
    </row>
    <row r="202" spans="1:41" ht="14.25">
      <c r="A202" s="346">
        <v>199</v>
      </c>
      <c r="B202" s="42" t="e">
        <f>IF(ISBLANK('Team Roster - Final'!A200),"",'Team Roster - Final'!A200)</f>
        <v>#REF!</v>
      </c>
      <c r="C202" s="42" t="e">
        <f>IF(ISBLANK('Team Roster - Final'!B200),"",'Team Roster - Final'!B200)</f>
        <v>#REF!</v>
      </c>
      <c r="D202" s="42" t="e">
        <f>IF(ISBLANK('Team Roster - Final'!C200),"",'Team Roster - Final'!C200)</f>
        <v>#REF!</v>
      </c>
      <c r="E202" s="42" t="e">
        <f>IF(ISBLANK('Team Roster - Final'!D200),"",'Team Roster - Final'!D200)</f>
        <v>#REF!</v>
      </c>
      <c r="F202" s="43" t="e">
        <f>IF(ISBLANK('Team Roster - Final'!BL200),"",'Team Roster - Final'!BL200)</f>
        <v>#REF!</v>
      </c>
      <c r="G202" s="43" t="e">
        <f>IF(ISBLANK('Team Roster - Final'!BM200),"",'Team Roster - Final'!BM200)</f>
        <v>#REF!</v>
      </c>
      <c r="H202" s="31" t="e">
        <f>IF(ISBLANK('Team Roster - Final'!E200),"",'Team Roster - Final'!E200)</f>
        <v>#REF!</v>
      </c>
      <c r="I202" s="31" t="e">
        <f>IF(ISBLANK('Team Roster - Final'!G200),"",'Team Roster - Final'!G200)</f>
        <v>#REF!</v>
      </c>
      <c r="J202" s="31" t="e">
        <f>IF(ISBLANK('Team Roster - Final'!I200),"",'Team Roster - Final'!I200)</f>
        <v>#REF!</v>
      </c>
      <c r="R202"/>
      <c r="T202"/>
      <c r="V202"/>
      <c r="W202"/>
      <c r="Z202"/>
      <c r="AA202"/>
      <c r="AJ202" s="22"/>
      <c r="AK202" s="102"/>
      <c r="AN202" s="22"/>
      <c r="AO202" s="22"/>
    </row>
    <row r="203" spans="1:41" ht="14.25">
      <c r="A203" s="346">
        <v>200</v>
      </c>
      <c r="B203" s="42" t="e">
        <f>IF(ISBLANK('Team Roster - Final'!A201),"",'Team Roster - Final'!A201)</f>
        <v>#REF!</v>
      </c>
      <c r="C203" s="42" t="e">
        <f>IF(ISBLANK('Team Roster - Final'!B201),"",'Team Roster - Final'!B201)</f>
        <v>#REF!</v>
      </c>
      <c r="D203" s="42" t="e">
        <f>IF(ISBLANK('Team Roster - Final'!C201),"",'Team Roster - Final'!C201)</f>
        <v>#REF!</v>
      </c>
      <c r="E203" s="42" t="e">
        <f>IF(ISBLANK('Team Roster - Final'!D201),"",'Team Roster - Final'!D201)</f>
        <v>#REF!</v>
      </c>
      <c r="F203" s="43" t="e">
        <f>IF(ISBLANK('Team Roster - Final'!BL201),"",'Team Roster - Final'!BL201)</f>
        <v>#REF!</v>
      </c>
      <c r="G203" s="43" t="e">
        <f>IF(ISBLANK('Team Roster - Final'!BM201),"",'Team Roster - Final'!BM201)</f>
        <v>#REF!</v>
      </c>
      <c r="H203" s="31" t="e">
        <f>IF(ISBLANK('Team Roster - Final'!E201),"",'Team Roster - Final'!E201)</f>
        <v>#REF!</v>
      </c>
      <c r="I203" s="31" t="e">
        <f>IF(ISBLANK('Team Roster - Final'!G201),"",'Team Roster - Final'!G201)</f>
        <v>#REF!</v>
      </c>
      <c r="J203" s="31" t="e">
        <f>IF(ISBLANK('Team Roster - Final'!I201),"",'Team Roster - Final'!I201)</f>
        <v>#REF!</v>
      </c>
      <c r="R203"/>
      <c r="T203"/>
      <c r="V203"/>
      <c r="W203"/>
      <c r="Z203"/>
      <c r="AA203"/>
      <c r="AJ203" s="22"/>
      <c r="AK203" s="102"/>
      <c r="AN203" s="22"/>
      <c r="AO203" s="22"/>
    </row>
    <row r="204" spans="1:41" ht="14.25">
      <c r="A204" s="346">
        <v>201</v>
      </c>
      <c r="B204" s="42" t="e">
        <f>IF(ISBLANK('Team Roster - Final'!A202),"",'Team Roster - Final'!A202)</f>
        <v>#REF!</v>
      </c>
      <c r="C204" s="42" t="e">
        <f>IF(ISBLANK('Team Roster - Final'!B202),"",'Team Roster - Final'!B202)</f>
        <v>#REF!</v>
      </c>
      <c r="D204" s="42" t="e">
        <f>IF(ISBLANK('Team Roster - Final'!C202),"",'Team Roster - Final'!C202)</f>
        <v>#REF!</v>
      </c>
      <c r="E204" s="42" t="e">
        <f>IF(ISBLANK('Team Roster - Final'!D202),"",'Team Roster - Final'!D202)</f>
        <v>#REF!</v>
      </c>
      <c r="F204" s="43" t="e">
        <f>IF(ISBLANK('Team Roster - Final'!BL202),"",'Team Roster - Final'!BL202)</f>
        <v>#REF!</v>
      </c>
      <c r="G204" s="43" t="e">
        <f>IF(ISBLANK('Team Roster - Final'!BM202),"",'Team Roster - Final'!BM202)</f>
        <v>#REF!</v>
      </c>
      <c r="H204" s="31" t="e">
        <f>IF(ISBLANK('Team Roster - Final'!E202),"",'Team Roster - Final'!E202)</f>
        <v>#REF!</v>
      </c>
      <c r="I204" s="31" t="e">
        <f>IF(ISBLANK('Team Roster - Final'!G202),"",'Team Roster - Final'!G202)</f>
        <v>#REF!</v>
      </c>
      <c r="J204" s="31" t="e">
        <f>IF(ISBLANK('Team Roster - Final'!I202),"",'Team Roster - Final'!I202)</f>
        <v>#REF!</v>
      </c>
      <c r="R204"/>
      <c r="T204"/>
      <c r="V204"/>
      <c r="W204"/>
      <c r="Z204"/>
      <c r="AA204"/>
      <c r="AJ204" s="22"/>
      <c r="AK204" s="102"/>
      <c r="AN204" s="22"/>
      <c r="AO204" s="22"/>
    </row>
    <row r="205" spans="1:41" ht="14.25">
      <c r="A205" s="346">
        <v>202</v>
      </c>
      <c r="B205" s="42" t="e">
        <f>IF(ISBLANK('Team Roster - Final'!A203),"",'Team Roster - Final'!A203)</f>
        <v>#REF!</v>
      </c>
      <c r="C205" s="42" t="e">
        <f>IF(ISBLANK('Team Roster - Final'!B203),"",'Team Roster - Final'!B203)</f>
        <v>#REF!</v>
      </c>
      <c r="D205" s="42" t="e">
        <f>IF(ISBLANK('Team Roster - Final'!C203),"",'Team Roster - Final'!C203)</f>
        <v>#REF!</v>
      </c>
      <c r="E205" s="42" t="e">
        <f>IF(ISBLANK('Team Roster - Final'!D203),"",'Team Roster - Final'!D203)</f>
        <v>#REF!</v>
      </c>
      <c r="F205" s="43" t="e">
        <f>IF(ISBLANK('Team Roster - Final'!BL203),"",'Team Roster - Final'!BL203)</f>
        <v>#REF!</v>
      </c>
      <c r="G205" s="43" t="e">
        <f>IF(ISBLANK('Team Roster - Final'!BM203),"",'Team Roster - Final'!BM203)</f>
        <v>#REF!</v>
      </c>
      <c r="H205" s="31" t="e">
        <f>IF(ISBLANK('Team Roster - Final'!E203),"",'Team Roster - Final'!E203)</f>
        <v>#REF!</v>
      </c>
      <c r="I205" s="31" t="e">
        <f>IF(ISBLANK('Team Roster - Final'!G203),"",'Team Roster - Final'!G203)</f>
        <v>#REF!</v>
      </c>
      <c r="J205" s="31" t="e">
        <f>IF(ISBLANK('Team Roster - Final'!I203),"",'Team Roster - Final'!I203)</f>
        <v>#REF!</v>
      </c>
      <c r="R205"/>
      <c r="T205"/>
      <c r="V205"/>
      <c r="W205"/>
      <c r="Z205"/>
      <c r="AA205"/>
      <c r="AJ205" s="22"/>
      <c r="AK205" s="102"/>
      <c r="AN205" s="22"/>
      <c r="AO205" s="22"/>
    </row>
    <row r="206" spans="1:41" ht="14.25">
      <c r="A206" s="346">
        <v>203</v>
      </c>
      <c r="B206" s="42" t="e">
        <f>IF(ISBLANK('Team Roster - Final'!A204),"",'Team Roster - Final'!A204)</f>
        <v>#REF!</v>
      </c>
      <c r="C206" s="42" t="e">
        <f>IF(ISBLANK('Team Roster - Final'!B204),"",'Team Roster - Final'!B204)</f>
        <v>#REF!</v>
      </c>
      <c r="D206" s="42" t="e">
        <f>IF(ISBLANK('Team Roster - Final'!C204),"",'Team Roster - Final'!C204)</f>
        <v>#REF!</v>
      </c>
      <c r="E206" s="42" t="e">
        <f>IF(ISBLANK('Team Roster - Final'!D204),"",'Team Roster - Final'!D204)</f>
        <v>#REF!</v>
      </c>
      <c r="F206" s="43" t="e">
        <f>IF(ISBLANK('Team Roster - Final'!BL204),"",'Team Roster - Final'!BL204)</f>
        <v>#REF!</v>
      </c>
      <c r="G206" s="43" t="e">
        <f>IF(ISBLANK('Team Roster - Final'!BM204),"",'Team Roster - Final'!BM204)</f>
        <v>#REF!</v>
      </c>
      <c r="H206" s="31" t="e">
        <f>IF(ISBLANK('Team Roster - Final'!E204),"",'Team Roster - Final'!E204)</f>
        <v>#REF!</v>
      </c>
      <c r="I206" s="31" t="e">
        <f>IF(ISBLANK('Team Roster - Final'!G204),"",'Team Roster - Final'!G204)</f>
        <v>#REF!</v>
      </c>
      <c r="J206" s="31" t="e">
        <f>IF(ISBLANK('Team Roster - Final'!I204),"",'Team Roster - Final'!I204)</f>
        <v>#REF!</v>
      </c>
      <c r="R206"/>
      <c r="T206"/>
      <c r="V206"/>
      <c r="W206"/>
      <c r="Z206"/>
      <c r="AA206"/>
      <c r="AJ206" s="22"/>
      <c r="AK206" s="102"/>
      <c r="AN206" s="22"/>
      <c r="AO206" s="22"/>
    </row>
    <row r="207" spans="1:41" ht="14.25">
      <c r="A207" s="346">
        <v>204</v>
      </c>
      <c r="B207" s="42" t="e">
        <f>IF(ISBLANK('Team Roster - Final'!A205),"",'Team Roster - Final'!A205)</f>
        <v>#REF!</v>
      </c>
      <c r="C207" s="42" t="e">
        <f>IF(ISBLANK('Team Roster - Final'!B205),"",'Team Roster - Final'!B205)</f>
        <v>#REF!</v>
      </c>
      <c r="D207" s="42" t="e">
        <f>IF(ISBLANK('Team Roster - Final'!C205),"",'Team Roster - Final'!C205)</f>
        <v>#REF!</v>
      </c>
      <c r="E207" s="42" t="e">
        <f>IF(ISBLANK('Team Roster - Final'!D205),"",'Team Roster - Final'!D205)</f>
        <v>#REF!</v>
      </c>
      <c r="F207" s="43" t="e">
        <f>IF(ISBLANK('Team Roster - Final'!BL205),"",'Team Roster - Final'!BL205)</f>
        <v>#REF!</v>
      </c>
      <c r="G207" s="43" t="e">
        <f>IF(ISBLANK('Team Roster - Final'!BM205),"",'Team Roster - Final'!BM205)</f>
        <v>#REF!</v>
      </c>
      <c r="H207" s="31" t="e">
        <f>IF(ISBLANK('Team Roster - Final'!E205),"",'Team Roster - Final'!E205)</f>
        <v>#REF!</v>
      </c>
      <c r="I207" s="31" t="e">
        <f>IF(ISBLANK('Team Roster - Final'!G205),"",'Team Roster - Final'!G205)</f>
        <v>#REF!</v>
      </c>
      <c r="J207" s="31" t="e">
        <f>IF(ISBLANK('Team Roster - Final'!I205),"",'Team Roster - Final'!I205)</f>
        <v>#REF!</v>
      </c>
      <c r="R207"/>
      <c r="T207"/>
      <c r="V207"/>
      <c r="W207"/>
      <c r="Z207"/>
      <c r="AA207"/>
      <c r="AJ207" s="22"/>
      <c r="AK207" s="102"/>
      <c r="AN207" s="22"/>
      <c r="AO207" s="22"/>
    </row>
    <row r="208" spans="1:41" ht="14.25">
      <c r="A208" s="346">
        <v>205</v>
      </c>
      <c r="B208" s="42" t="e">
        <f>IF(ISBLANK('Team Roster - Final'!A206),"",'Team Roster - Final'!A206)</f>
        <v>#REF!</v>
      </c>
      <c r="C208" s="42" t="e">
        <f>IF(ISBLANK('Team Roster - Final'!B206),"",'Team Roster - Final'!B206)</f>
        <v>#REF!</v>
      </c>
      <c r="D208" s="42" t="e">
        <f>IF(ISBLANK('Team Roster - Final'!C206),"",'Team Roster - Final'!C206)</f>
        <v>#REF!</v>
      </c>
      <c r="E208" s="42" t="e">
        <f>IF(ISBLANK('Team Roster - Final'!D206),"",'Team Roster - Final'!D206)</f>
        <v>#REF!</v>
      </c>
      <c r="F208" s="43" t="e">
        <f>IF(ISBLANK('Team Roster - Final'!BL206),"",'Team Roster - Final'!BL206)</f>
        <v>#REF!</v>
      </c>
      <c r="G208" s="43" t="e">
        <f>IF(ISBLANK('Team Roster - Final'!BM206),"",'Team Roster - Final'!BM206)</f>
        <v>#REF!</v>
      </c>
      <c r="H208" s="31" t="e">
        <f>IF(ISBLANK('Team Roster - Final'!E206),"",'Team Roster - Final'!E206)</f>
        <v>#REF!</v>
      </c>
      <c r="I208" s="31" t="e">
        <f>IF(ISBLANK('Team Roster - Final'!G206),"",'Team Roster - Final'!G206)</f>
        <v>#REF!</v>
      </c>
      <c r="J208" s="31" t="e">
        <f>IF(ISBLANK('Team Roster - Final'!I206),"",'Team Roster - Final'!I206)</f>
        <v>#REF!</v>
      </c>
      <c r="R208"/>
      <c r="T208"/>
      <c r="V208"/>
      <c r="W208"/>
      <c r="Z208"/>
      <c r="AA208"/>
      <c r="AJ208" s="22"/>
      <c r="AK208" s="102"/>
      <c r="AN208" s="22"/>
      <c r="AO208" s="22"/>
    </row>
    <row r="209" spans="1:41" ht="14.25">
      <c r="A209" s="346">
        <v>206</v>
      </c>
      <c r="B209" s="42" t="e">
        <f>IF(ISBLANK('Team Roster - Final'!A207),"",'Team Roster - Final'!A207)</f>
        <v>#REF!</v>
      </c>
      <c r="C209" s="42" t="e">
        <f>IF(ISBLANK('Team Roster - Final'!B207),"",'Team Roster - Final'!B207)</f>
        <v>#REF!</v>
      </c>
      <c r="D209" s="42" t="e">
        <f>IF(ISBLANK('Team Roster - Final'!C207),"",'Team Roster - Final'!C207)</f>
        <v>#REF!</v>
      </c>
      <c r="E209" s="42" t="e">
        <f>IF(ISBLANK('Team Roster - Final'!D207),"",'Team Roster - Final'!D207)</f>
        <v>#REF!</v>
      </c>
      <c r="F209" s="43" t="e">
        <f>IF(ISBLANK('Team Roster - Final'!BL207),"",'Team Roster - Final'!BL207)</f>
        <v>#REF!</v>
      </c>
      <c r="G209" s="43" t="e">
        <f>IF(ISBLANK('Team Roster - Final'!BM207),"",'Team Roster - Final'!BM207)</f>
        <v>#REF!</v>
      </c>
      <c r="H209" s="31" t="e">
        <f>IF(ISBLANK('Team Roster - Final'!E207),"",'Team Roster - Final'!E207)</f>
        <v>#REF!</v>
      </c>
      <c r="I209" s="31" t="e">
        <f>IF(ISBLANK('Team Roster - Final'!G207),"",'Team Roster - Final'!G207)</f>
        <v>#REF!</v>
      </c>
      <c r="J209" s="31" t="e">
        <f>IF(ISBLANK('Team Roster - Final'!I207),"",'Team Roster - Final'!I207)</f>
        <v>#REF!</v>
      </c>
      <c r="R209"/>
      <c r="T209"/>
      <c r="V209"/>
      <c r="W209"/>
      <c r="Z209"/>
      <c r="AA209"/>
      <c r="AJ209" s="22"/>
      <c r="AK209" s="102"/>
      <c r="AN209" s="22"/>
      <c r="AO209" s="22"/>
    </row>
    <row r="210" spans="1:41" ht="14.25">
      <c r="A210" s="346">
        <v>207</v>
      </c>
      <c r="B210" s="42" t="e">
        <f>IF(ISBLANK('Team Roster - Final'!A208),"",'Team Roster - Final'!A208)</f>
        <v>#REF!</v>
      </c>
      <c r="C210" s="42" t="e">
        <f>IF(ISBLANK('Team Roster - Final'!B208),"",'Team Roster - Final'!B208)</f>
        <v>#REF!</v>
      </c>
      <c r="D210" s="42" t="e">
        <f>IF(ISBLANK('Team Roster - Final'!C208),"",'Team Roster - Final'!C208)</f>
        <v>#REF!</v>
      </c>
      <c r="E210" s="42" t="e">
        <f>IF(ISBLANK('Team Roster - Final'!D208),"",'Team Roster - Final'!D208)</f>
        <v>#REF!</v>
      </c>
      <c r="F210" s="43" t="e">
        <f>IF(ISBLANK('Team Roster - Final'!BL208),"",'Team Roster - Final'!BL208)</f>
        <v>#REF!</v>
      </c>
      <c r="G210" s="43" t="e">
        <f>IF(ISBLANK('Team Roster - Final'!BM208),"",'Team Roster - Final'!BM208)</f>
        <v>#REF!</v>
      </c>
      <c r="H210" s="31" t="e">
        <f>IF(ISBLANK('Team Roster - Final'!E208),"",'Team Roster - Final'!E208)</f>
        <v>#REF!</v>
      </c>
      <c r="I210" s="31" t="e">
        <f>IF(ISBLANK('Team Roster - Final'!G208),"",'Team Roster - Final'!G208)</f>
        <v>#REF!</v>
      </c>
      <c r="J210" s="31" t="e">
        <f>IF(ISBLANK('Team Roster - Final'!I208),"",'Team Roster - Final'!I208)</f>
        <v>#REF!</v>
      </c>
      <c r="R210"/>
      <c r="T210"/>
      <c r="V210"/>
      <c r="W210"/>
      <c r="Z210"/>
      <c r="AA210"/>
      <c r="AJ210" s="22"/>
      <c r="AK210" s="102"/>
      <c r="AN210" s="22"/>
      <c r="AO210" s="22"/>
    </row>
    <row r="211" spans="1:41" ht="14.25">
      <c r="A211" s="346">
        <v>208</v>
      </c>
      <c r="B211" s="42" t="e">
        <f>IF(ISBLANK('Team Roster - Final'!A209),"",'Team Roster - Final'!A209)</f>
        <v>#REF!</v>
      </c>
      <c r="C211" s="42" t="e">
        <f>IF(ISBLANK('Team Roster - Final'!B209),"",'Team Roster - Final'!B209)</f>
        <v>#REF!</v>
      </c>
      <c r="D211" s="42" t="e">
        <f>IF(ISBLANK('Team Roster - Final'!C209),"",'Team Roster - Final'!C209)</f>
        <v>#REF!</v>
      </c>
      <c r="E211" s="42" t="e">
        <f>IF(ISBLANK('Team Roster - Final'!D209),"",'Team Roster - Final'!D209)</f>
        <v>#REF!</v>
      </c>
      <c r="F211" s="43" t="e">
        <f>IF(ISBLANK('Team Roster - Final'!BL209),"",'Team Roster - Final'!BL209)</f>
        <v>#REF!</v>
      </c>
      <c r="G211" s="43" t="e">
        <f>IF(ISBLANK('Team Roster - Final'!BM209),"",'Team Roster - Final'!BM209)</f>
        <v>#REF!</v>
      </c>
      <c r="H211" s="31" t="e">
        <f>IF(ISBLANK('Team Roster - Final'!E209),"",'Team Roster - Final'!E209)</f>
        <v>#REF!</v>
      </c>
      <c r="I211" s="31" t="e">
        <f>IF(ISBLANK('Team Roster - Final'!G209),"",'Team Roster - Final'!G209)</f>
        <v>#REF!</v>
      </c>
      <c r="J211" s="31" t="e">
        <f>IF(ISBLANK('Team Roster - Final'!I209),"",'Team Roster - Final'!I209)</f>
        <v>#REF!</v>
      </c>
      <c r="R211"/>
      <c r="T211"/>
      <c r="V211"/>
      <c r="W211"/>
      <c r="Z211"/>
      <c r="AA211"/>
      <c r="AJ211" s="22"/>
      <c r="AK211" s="102"/>
      <c r="AN211" s="22"/>
      <c r="AO211" s="22"/>
    </row>
    <row r="212" spans="1:41" ht="14.25">
      <c r="A212" s="346">
        <v>209</v>
      </c>
      <c r="B212" s="42" t="e">
        <f>IF(ISBLANK('Team Roster - Final'!A210),"",'Team Roster - Final'!A210)</f>
        <v>#REF!</v>
      </c>
      <c r="C212" s="42" t="e">
        <f>IF(ISBLANK('Team Roster - Final'!B210),"",'Team Roster - Final'!B210)</f>
        <v>#REF!</v>
      </c>
      <c r="D212" s="42" t="e">
        <f>IF(ISBLANK('Team Roster - Final'!C210),"",'Team Roster - Final'!C210)</f>
        <v>#REF!</v>
      </c>
      <c r="E212" s="42" t="e">
        <f>IF(ISBLANK('Team Roster - Final'!D210),"",'Team Roster - Final'!D210)</f>
        <v>#REF!</v>
      </c>
      <c r="F212" s="43" t="e">
        <f>IF(ISBLANK('Team Roster - Final'!BL210),"",'Team Roster - Final'!BL210)</f>
        <v>#REF!</v>
      </c>
      <c r="G212" s="43" t="e">
        <f>IF(ISBLANK('Team Roster - Final'!BM210),"",'Team Roster - Final'!BM210)</f>
        <v>#REF!</v>
      </c>
      <c r="H212" s="31" t="e">
        <f>IF(ISBLANK('Team Roster - Final'!E210),"",'Team Roster - Final'!E210)</f>
        <v>#REF!</v>
      </c>
      <c r="I212" s="31" t="e">
        <f>IF(ISBLANK('Team Roster - Final'!G210),"",'Team Roster - Final'!G210)</f>
        <v>#REF!</v>
      </c>
      <c r="J212" s="31" t="e">
        <f>IF(ISBLANK('Team Roster - Final'!I210),"",'Team Roster - Final'!I210)</f>
        <v>#REF!</v>
      </c>
      <c r="R212"/>
      <c r="T212"/>
      <c r="V212"/>
      <c r="W212"/>
      <c r="Z212"/>
      <c r="AA212"/>
      <c r="AJ212" s="22"/>
      <c r="AK212" s="102"/>
      <c r="AN212" s="22"/>
      <c r="AO212" s="22"/>
    </row>
    <row r="213" spans="1:41" ht="14.25">
      <c r="A213" s="346">
        <v>210</v>
      </c>
      <c r="B213" s="42" t="e">
        <f>IF(ISBLANK('Team Roster - Final'!A211),"",'Team Roster - Final'!A211)</f>
        <v>#REF!</v>
      </c>
      <c r="C213" s="42" t="e">
        <f>IF(ISBLANK('Team Roster - Final'!B211),"",'Team Roster - Final'!B211)</f>
        <v>#REF!</v>
      </c>
      <c r="D213" s="42" t="e">
        <f>IF(ISBLANK('Team Roster - Final'!C211),"",'Team Roster - Final'!C211)</f>
        <v>#REF!</v>
      </c>
      <c r="E213" s="42" t="e">
        <f>IF(ISBLANK('Team Roster - Final'!D211),"",'Team Roster - Final'!D211)</f>
        <v>#REF!</v>
      </c>
      <c r="F213" s="43" t="e">
        <f>IF(ISBLANK('Team Roster - Final'!BL211),"",'Team Roster - Final'!BL211)</f>
        <v>#REF!</v>
      </c>
      <c r="G213" s="43" t="e">
        <f>IF(ISBLANK('Team Roster - Final'!BM211),"",'Team Roster - Final'!BM211)</f>
        <v>#REF!</v>
      </c>
      <c r="H213" s="31" t="e">
        <f>IF(ISBLANK('Team Roster - Final'!E211),"",'Team Roster - Final'!E211)</f>
        <v>#REF!</v>
      </c>
      <c r="I213" s="31" t="e">
        <f>IF(ISBLANK('Team Roster - Final'!G211),"",'Team Roster - Final'!G211)</f>
        <v>#REF!</v>
      </c>
      <c r="J213" s="31" t="e">
        <f>IF(ISBLANK('Team Roster - Final'!I211),"",'Team Roster - Final'!I211)</f>
        <v>#REF!</v>
      </c>
      <c r="R213"/>
      <c r="T213"/>
      <c r="V213"/>
      <c r="W213"/>
      <c r="Z213"/>
      <c r="AA213"/>
      <c r="AJ213" s="22"/>
      <c r="AK213" s="102"/>
      <c r="AN213" s="22"/>
      <c r="AO213" s="22"/>
    </row>
    <row r="214" spans="1:41" ht="14.25">
      <c r="A214" s="346">
        <v>211</v>
      </c>
      <c r="B214" s="42" t="e">
        <f>IF(ISBLANK('Team Roster - Final'!A212),"",'Team Roster - Final'!A212)</f>
        <v>#REF!</v>
      </c>
      <c r="C214" s="42" t="e">
        <f>IF(ISBLANK('Team Roster - Final'!B212),"",'Team Roster - Final'!B212)</f>
        <v>#REF!</v>
      </c>
      <c r="D214" s="42" t="e">
        <f>IF(ISBLANK('Team Roster - Final'!C212),"",'Team Roster - Final'!C212)</f>
        <v>#REF!</v>
      </c>
      <c r="E214" s="42" t="e">
        <f>IF(ISBLANK('Team Roster - Final'!D212),"",'Team Roster - Final'!D212)</f>
        <v>#REF!</v>
      </c>
      <c r="F214" s="43" t="e">
        <f>IF(ISBLANK('Team Roster - Final'!BL212),"",'Team Roster - Final'!BL212)</f>
        <v>#REF!</v>
      </c>
      <c r="G214" s="43" t="e">
        <f>IF(ISBLANK('Team Roster - Final'!BM212),"",'Team Roster - Final'!BM212)</f>
        <v>#REF!</v>
      </c>
      <c r="H214" s="31" t="e">
        <f>IF(ISBLANK('Team Roster - Final'!E212),"",'Team Roster - Final'!E212)</f>
        <v>#REF!</v>
      </c>
      <c r="I214" s="31" t="e">
        <f>IF(ISBLANK('Team Roster - Final'!G212),"",'Team Roster - Final'!G212)</f>
        <v>#REF!</v>
      </c>
      <c r="J214" s="31" t="e">
        <f>IF(ISBLANK('Team Roster - Final'!I212),"",'Team Roster - Final'!I212)</f>
        <v>#REF!</v>
      </c>
      <c r="R214"/>
      <c r="T214"/>
      <c r="V214"/>
      <c r="W214"/>
      <c r="Z214"/>
      <c r="AA214"/>
      <c r="AJ214" s="22"/>
      <c r="AK214" s="102"/>
      <c r="AN214" s="22"/>
      <c r="AO214" s="22"/>
    </row>
    <row r="215" spans="1:41" ht="14.25">
      <c r="A215" s="346">
        <v>212</v>
      </c>
      <c r="B215" s="42" t="e">
        <f>IF(ISBLANK('Team Roster - Final'!A213),"",'Team Roster - Final'!A213)</f>
        <v>#REF!</v>
      </c>
      <c r="C215" s="42" t="e">
        <f>IF(ISBLANK('Team Roster - Final'!B213),"",'Team Roster - Final'!B213)</f>
        <v>#REF!</v>
      </c>
      <c r="D215" s="42" t="e">
        <f>IF(ISBLANK('Team Roster - Final'!C213),"",'Team Roster - Final'!C213)</f>
        <v>#REF!</v>
      </c>
      <c r="E215" s="42" t="e">
        <f>IF(ISBLANK('Team Roster - Final'!D213),"",'Team Roster - Final'!D213)</f>
        <v>#REF!</v>
      </c>
      <c r="F215" s="43" t="e">
        <f>IF(ISBLANK('Team Roster - Final'!BL213),"",'Team Roster - Final'!BL213)</f>
        <v>#REF!</v>
      </c>
      <c r="G215" s="43" t="e">
        <f>IF(ISBLANK('Team Roster - Final'!BM213),"",'Team Roster - Final'!BM213)</f>
        <v>#REF!</v>
      </c>
      <c r="H215" s="31" t="e">
        <f>IF(ISBLANK('Team Roster - Final'!E213),"",'Team Roster - Final'!E213)</f>
        <v>#REF!</v>
      </c>
      <c r="I215" s="31" t="e">
        <f>IF(ISBLANK('Team Roster - Final'!G213),"",'Team Roster - Final'!G213)</f>
        <v>#REF!</v>
      </c>
      <c r="J215" s="31" t="e">
        <f>IF(ISBLANK('Team Roster - Final'!I213),"",'Team Roster - Final'!I213)</f>
        <v>#REF!</v>
      </c>
      <c r="R215"/>
      <c r="T215"/>
      <c r="V215"/>
      <c r="W215"/>
      <c r="Z215"/>
      <c r="AA215"/>
      <c r="AJ215" s="22"/>
      <c r="AK215" s="102"/>
      <c r="AN215" s="22"/>
      <c r="AO215" s="22"/>
    </row>
    <row r="216" spans="1:41" ht="14.25">
      <c r="A216" s="346">
        <v>213</v>
      </c>
      <c r="B216" s="42" t="e">
        <f>IF(ISBLANK('Team Roster - Final'!A214),"",'Team Roster - Final'!A214)</f>
        <v>#REF!</v>
      </c>
      <c r="C216" s="42" t="e">
        <f>IF(ISBLANK('Team Roster - Final'!B214),"",'Team Roster - Final'!B214)</f>
        <v>#REF!</v>
      </c>
      <c r="D216" s="42" t="e">
        <f>IF(ISBLANK('Team Roster - Final'!C214),"",'Team Roster - Final'!C214)</f>
        <v>#REF!</v>
      </c>
      <c r="E216" s="42" t="e">
        <f>IF(ISBLANK('Team Roster - Final'!D214),"",'Team Roster - Final'!D214)</f>
        <v>#REF!</v>
      </c>
      <c r="F216" s="43" t="e">
        <f>IF(ISBLANK('Team Roster - Final'!BL214),"",'Team Roster - Final'!BL214)</f>
        <v>#REF!</v>
      </c>
      <c r="G216" s="43" t="e">
        <f>IF(ISBLANK('Team Roster - Final'!BM214),"",'Team Roster - Final'!BM214)</f>
        <v>#REF!</v>
      </c>
      <c r="H216" s="31" t="e">
        <f>IF(ISBLANK('Team Roster - Final'!E214),"",'Team Roster - Final'!E214)</f>
        <v>#REF!</v>
      </c>
      <c r="I216" s="31" t="e">
        <f>IF(ISBLANK('Team Roster - Final'!G214),"",'Team Roster - Final'!G214)</f>
        <v>#REF!</v>
      </c>
      <c r="J216" s="31" t="e">
        <f>IF(ISBLANK('Team Roster - Final'!I214),"",'Team Roster - Final'!I214)</f>
        <v>#REF!</v>
      </c>
      <c r="R216"/>
      <c r="T216"/>
      <c r="V216"/>
      <c r="W216"/>
      <c r="Z216"/>
      <c r="AA216"/>
      <c r="AJ216" s="22"/>
      <c r="AK216" s="102"/>
      <c r="AN216" s="22"/>
      <c r="AO216" s="22"/>
    </row>
    <row r="217" spans="1:41" ht="14.25">
      <c r="A217" s="346">
        <v>214</v>
      </c>
      <c r="B217" s="42" t="e">
        <f>IF(ISBLANK('Team Roster - Final'!A215),"",'Team Roster - Final'!A215)</f>
        <v>#REF!</v>
      </c>
      <c r="C217" s="42" t="e">
        <f>IF(ISBLANK('Team Roster - Final'!B215),"",'Team Roster - Final'!B215)</f>
        <v>#REF!</v>
      </c>
      <c r="D217" s="42" t="e">
        <f>IF(ISBLANK('Team Roster - Final'!C215),"",'Team Roster - Final'!C215)</f>
        <v>#REF!</v>
      </c>
      <c r="E217" s="42" t="e">
        <f>IF(ISBLANK('Team Roster - Final'!D215),"",'Team Roster - Final'!D215)</f>
        <v>#REF!</v>
      </c>
      <c r="F217" s="43" t="e">
        <f>IF(ISBLANK('Team Roster - Final'!BL215),"",'Team Roster - Final'!BL215)</f>
        <v>#REF!</v>
      </c>
      <c r="G217" s="43" t="e">
        <f>IF(ISBLANK('Team Roster - Final'!BM215),"",'Team Roster - Final'!BM215)</f>
        <v>#REF!</v>
      </c>
      <c r="H217" s="31" t="e">
        <f>IF(ISBLANK('Team Roster - Final'!E215),"",'Team Roster - Final'!E215)</f>
        <v>#REF!</v>
      </c>
      <c r="I217" s="31" t="e">
        <f>IF(ISBLANK('Team Roster - Final'!G215),"",'Team Roster - Final'!G215)</f>
        <v>#REF!</v>
      </c>
      <c r="J217" s="31" t="e">
        <f>IF(ISBLANK('Team Roster - Final'!I215),"",'Team Roster - Final'!I215)</f>
        <v>#REF!</v>
      </c>
      <c r="R217"/>
      <c r="T217"/>
      <c r="V217"/>
      <c r="W217"/>
      <c r="Z217"/>
      <c r="AA217"/>
      <c r="AJ217" s="22"/>
      <c r="AK217" s="102"/>
      <c r="AN217" s="22"/>
      <c r="AO217" s="22"/>
    </row>
    <row r="218" spans="1:41" ht="14.25">
      <c r="A218" s="346">
        <v>215</v>
      </c>
      <c r="B218" s="42" t="e">
        <f>IF(ISBLANK('Team Roster - Final'!A216),"",'Team Roster - Final'!A216)</f>
        <v>#REF!</v>
      </c>
      <c r="C218" s="42" t="e">
        <f>IF(ISBLANK('Team Roster - Final'!B216),"",'Team Roster - Final'!B216)</f>
        <v>#REF!</v>
      </c>
      <c r="D218" s="42" t="e">
        <f>IF(ISBLANK('Team Roster - Final'!C216),"",'Team Roster - Final'!C216)</f>
        <v>#REF!</v>
      </c>
      <c r="E218" s="42" t="e">
        <f>IF(ISBLANK('Team Roster - Final'!D216),"",'Team Roster - Final'!D216)</f>
        <v>#REF!</v>
      </c>
      <c r="F218" s="43" t="e">
        <f>IF(ISBLANK('Team Roster - Final'!BL216),"",'Team Roster - Final'!BL216)</f>
        <v>#REF!</v>
      </c>
      <c r="G218" s="43" t="e">
        <f>IF(ISBLANK('Team Roster - Final'!BM216),"",'Team Roster - Final'!BM216)</f>
        <v>#REF!</v>
      </c>
      <c r="H218" s="31" t="e">
        <f>IF(ISBLANK('Team Roster - Final'!E216),"",'Team Roster - Final'!E216)</f>
        <v>#REF!</v>
      </c>
      <c r="I218" s="31" t="e">
        <f>IF(ISBLANK('Team Roster - Final'!G216),"",'Team Roster - Final'!G216)</f>
        <v>#REF!</v>
      </c>
      <c r="J218" s="31" t="e">
        <f>IF(ISBLANK('Team Roster - Final'!I216),"",'Team Roster - Final'!I216)</f>
        <v>#REF!</v>
      </c>
      <c r="R218"/>
      <c r="T218"/>
      <c r="V218"/>
      <c r="W218"/>
      <c r="Z218"/>
      <c r="AA218"/>
      <c r="AJ218" s="22"/>
      <c r="AK218" s="102"/>
      <c r="AN218" s="22"/>
      <c r="AO218" s="22"/>
    </row>
    <row r="219" spans="1:41" ht="14.25">
      <c r="A219" s="346">
        <v>216</v>
      </c>
      <c r="B219" s="42" t="e">
        <f>IF(ISBLANK('Team Roster - Final'!A217),"",'Team Roster - Final'!A217)</f>
        <v>#REF!</v>
      </c>
      <c r="C219" s="42" t="e">
        <f>IF(ISBLANK('Team Roster - Final'!B217),"",'Team Roster - Final'!B217)</f>
        <v>#REF!</v>
      </c>
      <c r="D219" s="42" t="e">
        <f>IF(ISBLANK('Team Roster - Final'!C217),"",'Team Roster - Final'!C217)</f>
        <v>#REF!</v>
      </c>
      <c r="E219" s="42" t="e">
        <f>IF(ISBLANK('Team Roster - Final'!D217),"",'Team Roster - Final'!D217)</f>
        <v>#REF!</v>
      </c>
      <c r="F219" s="43" t="e">
        <f>IF(ISBLANK('Team Roster - Final'!BL217),"",'Team Roster - Final'!BL217)</f>
        <v>#REF!</v>
      </c>
      <c r="G219" s="43" t="e">
        <f>IF(ISBLANK('Team Roster - Final'!BM217),"",'Team Roster - Final'!BM217)</f>
        <v>#REF!</v>
      </c>
      <c r="H219" s="31" t="e">
        <f>IF(ISBLANK('Team Roster - Final'!E217),"",'Team Roster - Final'!E217)</f>
        <v>#REF!</v>
      </c>
      <c r="I219" s="31" t="e">
        <f>IF(ISBLANK('Team Roster - Final'!G217),"",'Team Roster - Final'!G217)</f>
        <v>#REF!</v>
      </c>
      <c r="J219" s="31" t="e">
        <f>IF(ISBLANK('Team Roster - Final'!I217),"",'Team Roster - Final'!I217)</f>
        <v>#REF!</v>
      </c>
      <c r="R219"/>
      <c r="T219"/>
      <c r="V219"/>
      <c r="W219"/>
      <c r="Z219"/>
      <c r="AA219"/>
      <c r="AJ219" s="22"/>
      <c r="AK219" s="102"/>
      <c r="AN219" s="22"/>
      <c r="AO219" s="22"/>
    </row>
    <row r="220" spans="1:41" ht="14.25">
      <c r="A220" s="346">
        <v>217</v>
      </c>
      <c r="B220" s="42" t="e">
        <f>IF(ISBLANK('Team Roster - Final'!A218),"",'Team Roster - Final'!A218)</f>
        <v>#REF!</v>
      </c>
      <c r="C220" s="42" t="e">
        <f>IF(ISBLANK('Team Roster - Final'!B218),"",'Team Roster - Final'!B218)</f>
        <v>#REF!</v>
      </c>
      <c r="D220" s="42" t="e">
        <f>IF(ISBLANK('Team Roster - Final'!C218),"",'Team Roster - Final'!C218)</f>
        <v>#REF!</v>
      </c>
      <c r="E220" s="42" t="e">
        <f>IF(ISBLANK('Team Roster - Final'!D218),"",'Team Roster - Final'!D218)</f>
        <v>#REF!</v>
      </c>
      <c r="F220" s="43" t="e">
        <f>IF(ISBLANK('Team Roster - Final'!BL218),"",'Team Roster - Final'!BL218)</f>
        <v>#REF!</v>
      </c>
      <c r="G220" s="43" t="e">
        <f>IF(ISBLANK('Team Roster - Final'!BM218),"",'Team Roster - Final'!BM218)</f>
        <v>#REF!</v>
      </c>
      <c r="H220" s="31" t="e">
        <f>IF(ISBLANK('Team Roster - Final'!E218),"",'Team Roster - Final'!E218)</f>
        <v>#REF!</v>
      </c>
      <c r="I220" s="31" t="e">
        <f>IF(ISBLANK('Team Roster - Final'!G218),"",'Team Roster - Final'!G218)</f>
        <v>#REF!</v>
      </c>
      <c r="J220" s="31" t="e">
        <f>IF(ISBLANK('Team Roster - Final'!I218),"",'Team Roster - Final'!I218)</f>
        <v>#REF!</v>
      </c>
      <c r="R220"/>
      <c r="T220"/>
      <c r="V220"/>
      <c r="W220"/>
      <c r="Z220"/>
      <c r="AA220"/>
      <c r="AJ220" s="22"/>
      <c r="AK220" s="102"/>
      <c r="AN220" s="22"/>
      <c r="AO220" s="22"/>
    </row>
    <row r="221" spans="1:41" ht="14.25">
      <c r="A221" s="346">
        <v>218</v>
      </c>
      <c r="B221" s="42" t="e">
        <f>IF(ISBLANK('Team Roster - Final'!A219),"",'Team Roster - Final'!A219)</f>
        <v>#REF!</v>
      </c>
      <c r="C221" s="42" t="e">
        <f>IF(ISBLANK('Team Roster - Final'!B219),"",'Team Roster - Final'!B219)</f>
        <v>#REF!</v>
      </c>
      <c r="D221" s="42" t="e">
        <f>IF(ISBLANK('Team Roster - Final'!C219),"",'Team Roster - Final'!C219)</f>
        <v>#REF!</v>
      </c>
      <c r="E221" s="42" t="e">
        <f>IF(ISBLANK('Team Roster - Final'!D219),"",'Team Roster - Final'!D219)</f>
        <v>#REF!</v>
      </c>
      <c r="F221" s="43" t="e">
        <f>IF(ISBLANK('Team Roster - Final'!BL219),"",'Team Roster - Final'!BL219)</f>
        <v>#REF!</v>
      </c>
      <c r="G221" s="43" t="e">
        <f>IF(ISBLANK('Team Roster - Final'!BM219),"",'Team Roster - Final'!BM219)</f>
        <v>#REF!</v>
      </c>
      <c r="H221" s="31" t="e">
        <f>IF(ISBLANK('Team Roster - Final'!E219),"",'Team Roster - Final'!E219)</f>
        <v>#REF!</v>
      </c>
      <c r="I221" s="31" t="e">
        <f>IF(ISBLANK('Team Roster - Final'!G219),"",'Team Roster - Final'!G219)</f>
        <v>#REF!</v>
      </c>
      <c r="J221" s="31" t="e">
        <f>IF(ISBLANK('Team Roster - Final'!I219),"",'Team Roster - Final'!I219)</f>
        <v>#REF!</v>
      </c>
      <c r="R221"/>
      <c r="T221"/>
      <c r="V221"/>
      <c r="W221"/>
      <c r="Z221"/>
      <c r="AA221"/>
      <c r="AJ221" s="22"/>
      <c r="AK221" s="102"/>
      <c r="AN221" s="22"/>
      <c r="AO221" s="22"/>
    </row>
    <row r="222" spans="1:41" ht="14.25">
      <c r="A222" s="346">
        <v>219</v>
      </c>
      <c r="B222" s="42" t="e">
        <f>IF(ISBLANK('Team Roster - Final'!A220),"",'Team Roster - Final'!A220)</f>
        <v>#REF!</v>
      </c>
      <c r="C222" s="42" t="e">
        <f>IF(ISBLANK('Team Roster - Final'!B220),"",'Team Roster - Final'!B220)</f>
        <v>#REF!</v>
      </c>
      <c r="D222" s="42" t="e">
        <f>IF(ISBLANK('Team Roster - Final'!C220),"",'Team Roster - Final'!C220)</f>
        <v>#REF!</v>
      </c>
      <c r="E222" s="42" t="e">
        <f>IF(ISBLANK('Team Roster - Final'!D220),"",'Team Roster - Final'!D220)</f>
        <v>#REF!</v>
      </c>
      <c r="F222" s="43" t="e">
        <f>IF(ISBLANK('Team Roster - Final'!BL220),"",'Team Roster - Final'!BL220)</f>
        <v>#REF!</v>
      </c>
      <c r="G222" s="43" t="e">
        <f>IF(ISBLANK('Team Roster - Final'!BM220),"",'Team Roster - Final'!BM220)</f>
        <v>#REF!</v>
      </c>
      <c r="H222" s="31" t="e">
        <f>IF(ISBLANK('Team Roster - Final'!E220),"",'Team Roster - Final'!E220)</f>
        <v>#REF!</v>
      </c>
      <c r="I222" s="31" t="e">
        <f>IF(ISBLANK('Team Roster - Final'!G220),"",'Team Roster - Final'!G220)</f>
        <v>#REF!</v>
      </c>
      <c r="J222" s="31" t="e">
        <f>IF(ISBLANK('Team Roster - Final'!I220),"",'Team Roster - Final'!I220)</f>
        <v>#REF!</v>
      </c>
      <c r="R222"/>
      <c r="T222"/>
      <c r="V222"/>
      <c r="W222"/>
      <c r="Z222"/>
      <c r="AA222"/>
      <c r="AJ222" s="22"/>
      <c r="AK222" s="102"/>
      <c r="AN222" s="22"/>
      <c r="AO222" s="22"/>
    </row>
    <row r="223" spans="1:41" ht="14.25">
      <c r="A223" s="346">
        <v>220</v>
      </c>
      <c r="B223" s="42" t="e">
        <f>IF(ISBLANK('Team Roster - Final'!A221),"",'Team Roster - Final'!A221)</f>
        <v>#REF!</v>
      </c>
      <c r="C223" s="42" t="e">
        <f>IF(ISBLANK('Team Roster - Final'!B221),"",'Team Roster - Final'!B221)</f>
        <v>#REF!</v>
      </c>
      <c r="D223" s="42" t="e">
        <f>IF(ISBLANK('Team Roster - Final'!C221),"",'Team Roster - Final'!C221)</f>
        <v>#REF!</v>
      </c>
      <c r="E223" s="42" t="e">
        <f>IF(ISBLANK('Team Roster - Final'!D221),"",'Team Roster - Final'!D221)</f>
        <v>#REF!</v>
      </c>
      <c r="F223" s="43" t="e">
        <f>IF(ISBLANK('Team Roster - Final'!BL221),"",'Team Roster - Final'!BL221)</f>
        <v>#REF!</v>
      </c>
      <c r="G223" s="43" t="e">
        <f>IF(ISBLANK('Team Roster - Final'!BM221),"",'Team Roster - Final'!BM221)</f>
        <v>#REF!</v>
      </c>
      <c r="H223" s="31" t="e">
        <f>IF(ISBLANK('Team Roster - Final'!E221),"",'Team Roster - Final'!E221)</f>
        <v>#REF!</v>
      </c>
      <c r="I223" s="31" t="e">
        <f>IF(ISBLANK('Team Roster - Final'!G221),"",'Team Roster - Final'!G221)</f>
        <v>#REF!</v>
      </c>
      <c r="J223" s="31" t="e">
        <f>IF(ISBLANK('Team Roster - Final'!I221),"",'Team Roster - Final'!I221)</f>
        <v>#REF!</v>
      </c>
      <c r="R223"/>
      <c r="T223"/>
      <c r="V223"/>
      <c r="W223"/>
      <c r="Z223"/>
      <c r="AA223"/>
      <c r="AJ223" s="22"/>
      <c r="AK223" s="102"/>
      <c r="AN223" s="22"/>
      <c r="AO223" s="22"/>
    </row>
    <row r="224" spans="1:41" ht="14.25">
      <c r="A224" s="346">
        <v>221</v>
      </c>
      <c r="B224" s="42" t="e">
        <f>IF(ISBLANK('Team Roster - Final'!A222),"",'Team Roster - Final'!A222)</f>
        <v>#REF!</v>
      </c>
      <c r="C224" s="42" t="e">
        <f>IF(ISBLANK('Team Roster - Final'!B222),"",'Team Roster - Final'!B222)</f>
        <v>#REF!</v>
      </c>
      <c r="D224" s="42" t="e">
        <f>IF(ISBLANK('Team Roster - Final'!C222),"",'Team Roster - Final'!C222)</f>
        <v>#REF!</v>
      </c>
      <c r="E224" s="42" t="e">
        <f>IF(ISBLANK('Team Roster - Final'!D222),"",'Team Roster - Final'!D222)</f>
        <v>#REF!</v>
      </c>
      <c r="F224" s="43" t="e">
        <f>IF(ISBLANK('Team Roster - Final'!BL222),"",'Team Roster - Final'!BL222)</f>
        <v>#REF!</v>
      </c>
      <c r="G224" s="43" t="e">
        <f>IF(ISBLANK('Team Roster - Final'!BM222),"",'Team Roster - Final'!BM222)</f>
        <v>#REF!</v>
      </c>
      <c r="H224" s="31" t="e">
        <f>IF(ISBLANK('Team Roster - Final'!E222),"",'Team Roster - Final'!E222)</f>
        <v>#REF!</v>
      </c>
      <c r="I224" s="31" t="e">
        <f>IF(ISBLANK('Team Roster - Final'!G222),"",'Team Roster - Final'!G222)</f>
        <v>#REF!</v>
      </c>
      <c r="J224" s="31" t="e">
        <f>IF(ISBLANK('Team Roster - Final'!I222),"",'Team Roster - Final'!I222)</f>
        <v>#REF!</v>
      </c>
      <c r="R224"/>
      <c r="T224"/>
      <c r="V224"/>
      <c r="W224"/>
      <c r="Z224"/>
      <c r="AA224"/>
      <c r="AJ224" s="22"/>
      <c r="AK224" s="102"/>
      <c r="AN224" s="22"/>
      <c r="AO224" s="22"/>
    </row>
    <row r="225" spans="1:41" ht="14.25">
      <c r="A225" s="346">
        <v>222</v>
      </c>
      <c r="B225" s="42" t="e">
        <f>IF(ISBLANK('Team Roster - Final'!A223),"",'Team Roster - Final'!A223)</f>
        <v>#REF!</v>
      </c>
      <c r="C225" s="42" t="e">
        <f>IF(ISBLANK('Team Roster - Final'!B223),"",'Team Roster - Final'!B223)</f>
        <v>#REF!</v>
      </c>
      <c r="D225" s="42" t="e">
        <f>IF(ISBLANK('Team Roster - Final'!C223),"",'Team Roster - Final'!C223)</f>
        <v>#REF!</v>
      </c>
      <c r="E225" s="42" t="e">
        <f>IF(ISBLANK('Team Roster - Final'!D223),"",'Team Roster - Final'!D223)</f>
        <v>#REF!</v>
      </c>
      <c r="F225" s="43" t="e">
        <f>IF(ISBLANK('Team Roster - Final'!BL223),"",'Team Roster - Final'!BL223)</f>
        <v>#REF!</v>
      </c>
      <c r="G225" s="43" t="e">
        <f>IF(ISBLANK('Team Roster - Final'!BM223),"",'Team Roster - Final'!BM223)</f>
        <v>#REF!</v>
      </c>
      <c r="H225" s="31" t="e">
        <f>IF(ISBLANK('Team Roster - Final'!E223),"",'Team Roster - Final'!E223)</f>
        <v>#REF!</v>
      </c>
      <c r="I225" s="31" t="e">
        <f>IF(ISBLANK('Team Roster - Final'!G223),"",'Team Roster - Final'!G223)</f>
        <v>#REF!</v>
      </c>
      <c r="J225" s="31" t="e">
        <f>IF(ISBLANK('Team Roster - Final'!I223),"",'Team Roster - Final'!I223)</f>
        <v>#REF!</v>
      </c>
      <c r="R225"/>
      <c r="T225"/>
      <c r="V225"/>
      <c r="W225"/>
      <c r="Z225"/>
      <c r="AA225"/>
      <c r="AJ225" s="22"/>
      <c r="AK225" s="102"/>
      <c r="AN225" s="22"/>
      <c r="AO225" s="22"/>
    </row>
    <row r="226" spans="1:41" ht="14.25">
      <c r="A226" s="346">
        <v>223</v>
      </c>
      <c r="B226" s="42" t="e">
        <f>IF(ISBLANK('Team Roster - Final'!A224),"",'Team Roster - Final'!A224)</f>
        <v>#REF!</v>
      </c>
      <c r="C226" s="42" t="e">
        <f>IF(ISBLANK('Team Roster - Final'!B224),"",'Team Roster - Final'!B224)</f>
        <v>#REF!</v>
      </c>
      <c r="D226" s="42" t="e">
        <f>IF(ISBLANK('Team Roster - Final'!C224),"",'Team Roster - Final'!C224)</f>
        <v>#REF!</v>
      </c>
      <c r="E226" s="42" t="e">
        <f>IF(ISBLANK('Team Roster - Final'!D224),"",'Team Roster - Final'!D224)</f>
        <v>#REF!</v>
      </c>
      <c r="F226" s="43" t="e">
        <f>IF(ISBLANK('Team Roster - Final'!BL224),"",'Team Roster - Final'!BL224)</f>
        <v>#REF!</v>
      </c>
      <c r="G226" s="43" t="e">
        <f>IF(ISBLANK('Team Roster - Final'!BM224),"",'Team Roster - Final'!BM224)</f>
        <v>#REF!</v>
      </c>
      <c r="H226" s="31" t="e">
        <f>IF(ISBLANK('Team Roster - Final'!E224),"",'Team Roster - Final'!E224)</f>
        <v>#REF!</v>
      </c>
      <c r="I226" s="31" t="e">
        <f>IF(ISBLANK('Team Roster - Final'!G224),"",'Team Roster - Final'!G224)</f>
        <v>#REF!</v>
      </c>
      <c r="J226" s="31" t="e">
        <f>IF(ISBLANK('Team Roster - Final'!I224),"",'Team Roster - Final'!I224)</f>
        <v>#REF!</v>
      </c>
      <c r="R226"/>
      <c r="T226"/>
      <c r="V226"/>
      <c r="W226"/>
      <c r="Z226"/>
      <c r="AA226"/>
      <c r="AJ226" s="22"/>
      <c r="AK226" s="102"/>
      <c r="AN226" s="22"/>
      <c r="AO226" s="22"/>
    </row>
    <row r="227" spans="1:41" ht="14.25">
      <c r="A227" s="346">
        <v>224</v>
      </c>
      <c r="B227" s="42" t="e">
        <f>IF(ISBLANK('Team Roster - Final'!A225),"",'Team Roster - Final'!A225)</f>
        <v>#REF!</v>
      </c>
      <c r="C227" s="42" t="e">
        <f>IF(ISBLANK('Team Roster - Final'!B225),"",'Team Roster - Final'!B225)</f>
        <v>#REF!</v>
      </c>
      <c r="D227" s="42" t="e">
        <f>IF(ISBLANK('Team Roster - Final'!C225),"",'Team Roster - Final'!C225)</f>
        <v>#REF!</v>
      </c>
      <c r="E227" s="42" t="e">
        <f>IF(ISBLANK('Team Roster - Final'!D225),"",'Team Roster - Final'!D225)</f>
        <v>#REF!</v>
      </c>
      <c r="F227" s="43" t="e">
        <f>IF(ISBLANK('Team Roster - Final'!BL225),"",'Team Roster - Final'!BL225)</f>
        <v>#REF!</v>
      </c>
      <c r="G227" s="43" t="e">
        <f>IF(ISBLANK('Team Roster - Final'!BM225),"",'Team Roster - Final'!BM225)</f>
        <v>#REF!</v>
      </c>
      <c r="H227" s="31" t="e">
        <f>IF(ISBLANK('Team Roster - Final'!E225),"",'Team Roster - Final'!E225)</f>
        <v>#REF!</v>
      </c>
      <c r="I227" s="31" t="e">
        <f>IF(ISBLANK('Team Roster - Final'!G225),"",'Team Roster - Final'!G225)</f>
        <v>#REF!</v>
      </c>
      <c r="J227" s="31" t="e">
        <f>IF(ISBLANK('Team Roster - Final'!I225),"",'Team Roster - Final'!I225)</f>
        <v>#REF!</v>
      </c>
      <c r="R227"/>
      <c r="T227"/>
      <c r="V227"/>
      <c r="W227"/>
      <c r="Z227"/>
      <c r="AA227"/>
      <c r="AJ227" s="22"/>
      <c r="AK227" s="102"/>
      <c r="AN227" s="22"/>
      <c r="AO227" s="22"/>
    </row>
    <row r="228" spans="1:41" ht="14.25">
      <c r="A228" s="346">
        <v>225</v>
      </c>
      <c r="B228" s="42" t="e">
        <f>IF(ISBLANK('Team Roster - Final'!A226),"",'Team Roster - Final'!A226)</f>
        <v>#REF!</v>
      </c>
      <c r="C228" s="42" t="e">
        <f>IF(ISBLANK('Team Roster - Final'!B226),"",'Team Roster - Final'!B226)</f>
        <v>#REF!</v>
      </c>
      <c r="D228" s="42" t="e">
        <f>IF(ISBLANK('Team Roster - Final'!C226),"",'Team Roster - Final'!C226)</f>
        <v>#REF!</v>
      </c>
      <c r="E228" s="42" t="e">
        <f>IF(ISBLANK('Team Roster - Final'!D226),"",'Team Roster - Final'!D226)</f>
        <v>#REF!</v>
      </c>
      <c r="F228" s="43" t="e">
        <f>IF(ISBLANK('Team Roster - Final'!BL226),"",'Team Roster - Final'!BL226)</f>
        <v>#REF!</v>
      </c>
      <c r="G228" s="43" t="e">
        <f>IF(ISBLANK('Team Roster - Final'!BM226),"",'Team Roster - Final'!BM226)</f>
        <v>#REF!</v>
      </c>
      <c r="H228" s="31" t="e">
        <f>IF(ISBLANK('Team Roster - Final'!E226),"",'Team Roster - Final'!E226)</f>
        <v>#REF!</v>
      </c>
      <c r="I228" s="31" t="e">
        <f>IF(ISBLANK('Team Roster - Final'!G226),"",'Team Roster - Final'!G226)</f>
        <v>#REF!</v>
      </c>
      <c r="J228" s="31" t="e">
        <f>IF(ISBLANK('Team Roster - Final'!I226),"",'Team Roster - Final'!I226)</f>
        <v>#REF!</v>
      </c>
      <c r="R228"/>
      <c r="T228"/>
      <c r="V228"/>
      <c r="W228"/>
      <c r="Z228"/>
      <c r="AA228"/>
      <c r="AJ228" s="22"/>
      <c r="AK228" s="102"/>
      <c r="AN228" s="22"/>
      <c r="AO228" s="22"/>
    </row>
    <row r="229" spans="1:41" ht="14.25">
      <c r="A229" s="346">
        <v>226</v>
      </c>
      <c r="B229" s="42" t="e">
        <f>IF(ISBLANK('Team Roster - Final'!A227),"",'Team Roster - Final'!A227)</f>
        <v>#REF!</v>
      </c>
      <c r="C229" s="42" t="e">
        <f>IF(ISBLANK('Team Roster - Final'!B227),"",'Team Roster - Final'!B227)</f>
        <v>#REF!</v>
      </c>
      <c r="D229" s="42" t="e">
        <f>IF(ISBLANK('Team Roster - Final'!C227),"",'Team Roster - Final'!C227)</f>
        <v>#REF!</v>
      </c>
      <c r="E229" s="42" t="e">
        <f>IF(ISBLANK('Team Roster - Final'!D227),"",'Team Roster - Final'!D227)</f>
        <v>#REF!</v>
      </c>
      <c r="F229" s="43" t="e">
        <f>IF(ISBLANK('Team Roster - Final'!BL227),"",'Team Roster - Final'!BL227)</f>
        <v>#REF!</v>
      </c>
      <c r="G229" s="43" t="e">
        <f>IF(ISBLANK('Team Roster - Final'!BM227),"",'Team Roster - Final'!BM227)</f>
        <v>#REF!</v>
      </c>
      <c r="H229" s="31" t="e">
        <f>IF(ISBLANK('Team Roster - Final'!E227),"",'Team Roster - Final'!E227)</f>
        <v>#REF!</v>
      </c>
      <c r="I229" s="31" t="e">
        <f>IF(ISBLANK('Team Roster - Final'!G227),"",'Team Roster - Final'!G227)</f>
        <v>#REF!</v>
      </c>
      <c r="J229" s="31" t="e">
        <f>IF(ISBLANK('Team Roster - Final'!I227),"",'Team Roster - Final'!I227)</f>
        <v>#REF!</v>
      </c>
      <c r="R229"/>
      <c r="T229"/>
      <c r="V229"/>
      <c r="W229"/>
      <c r="Z229"/>
      <c r="AA229"/>
      <c r="AJ229" s="22"/>
      <c r="AK229" s="102"/>
      <c r="AN229" s="22"/>
      <c r="AO229" s="22"/>
    </row>
    <row r="230" spans="1:41" ht="14.25">
      <c r="A230" s="346">
        <v>227</v>
      </c>
      <c r="B230" s="42" t="e">
        <f>IF(ISBLANK('Team Roster - Final'!A228),"",'Team Roster - Final'!A228)</f>
        <v>#REF!</v>
      </c>
      <c r="C230" s="42" t="e">
        <f>IF(ISBLANK('Team Roster - Final'!B228),"",'Team Roster - Final'!B228)</f>
        <v>#REF!</v>
      </c>
      <c r="D230" s="42" t="e">
        <f>IF(ISBLANK('Team Roster - Final'!C228),"",'Team Roster - Final'!C228)</f>
        <v>#REF!</v>
      </c>
      <c r="E230" s="42" t="e">
        <f>IF(ISBLANK('Team Roster - Final'!D228),"",'Team Roster - Final'!D228)</f>
        <v>#REF!</v>
      </c>
      <c r="F230" s="43" t="e">
        <f>IF(ISBLANK('Team Roster - Final'!BL228),"",'Team Roster - Final'!BL228)</f>
        <v>#REF!</v>
      </c>
      <c r="G230" s="43" t="e">
        <f>IF(ISBLANK('Team Roster - Final'!BM228),"",'Team Roster - Final'!BM228)</f>
        <v>#REF!</v>
      </c>
      <c r="H230" s="31" t="e">
        <f>IF(ISBLANK('Team Roster - Final'!E228),"",'Team Roster - Final'!E228)</f>
        <v>#REF!</v>
      </c>
      <c r="I230" s="31" t="e">
        <f>IF(ISBLANK('Team Roster - Final'!G228),"",'Team Roster - Final'!G228)</f>
        <v>#REF!</v>
      </c>
      <c r="J230" s="31" t="e">
        <f>IF(ISBLANK('Team Roster - Final'!I228),"",'Team Roster - Final'!I228)</f>
        <v>#REF!</v>
      </c>
      <c r="R230"/>
      <c r="T230"/>
      <c r="V230"/>
      <c r="W230"/>
      <c r="Z230"/>
      <c r="AA230"/>
      <c r="AJ230" s="22"/>
      <c r="AK230" s="102"/>
      <c r="AN230" s="22"/>
      <c r="AO230" s="22"/>
    </row>
    <row r="231" spans="1:41" ht="14.25">
      <c r="A231" s="346">
        <v>228</v>
      </c>
      <c r="B231" s="42" t="e">
        <f>IF(ISBLANK('Team Roster - Final'!A229),"",'Team Roster - Final'!A229)</f>
        <v>#REF!</v>
      </c>
      <c r="C231" s="42" t="e">
        <f>IF(ISBLANK('Team Roster - Final'!B229),"",'Team Roster - Final'!B229)</f>
        <v>#REF!</v>
      </c>
      <c r="D231" s="42" t="e">
        <f>IF(ISBLANK('Team Roster - Final'!C229),"",'Team Roster - Final'!C229)</f>
        <v>#REF!</v>
      </c>
      <c r="E231" s="42" t="e">
        <f>IF(ISBLANK('Team Roster - Final'!D229),"",'Team Roster - Final'!D229)</f>
        <v>#REF!</v>
      </c>
      <c r="F231" s="43" t="e">
        <f>IF(ISBLANK('Team Roster - Final'!BL229),"",'Team Roster - Final'!BL229)</f>
        <v>#REF!</v>
      </c>
      <c r="G231" s="43" t="e">
        <f>IF(ISBLANK('Team Roster - Final'!BM229),"",'Team Roster - Final'!BM229)</f>
        <v>#REF!</v>
      </c>
      <c r="H231" s="31" t="e">
        <f>IF(ISBLANK('Team Roster - Final'!E229),"",'Team Roster - Final'!E229)</f>
        <v>#REF!</v>
      </c>
      <c r="I231" s="31" t="e">
        <f>IF(ISBLANK('Team Roster - Final'!G229),"",'Team Roster - Final'!G229)</f>
        <v>#REF!</v>
      </c>
      <c r="J231" s="31" t="e">
        <f>IF(ISBLANK('Team Roster - Final'!I229),"",'Team Roster - Final'!I229)</f>
        <v>#REF!</v>
      </c>
      <c r="R231"/>
      <c r="T231"/>
      <c r="V231"/>
      <c r="W231"/>
      <c r="Z231"/>
      <c r="AA231"/>
      <c r="AJ231" s="22"/>
      <c r="AK231" s="102"/>
      <c r="AN231" s="22"/>
      <c r="AO231" s="22"/>
    </row>
    <row r="232" spans="1:41" ht="14.25">
      <c r="A232" s="346">
        <v>229</v>
      </c>
      <c r="B232" s="42" t="e">
        <f>IF(ISBLANK('Team Roster - Final'!A230),"",'Team Roster - Final'!A230)</f>
        <v>#REF!</v>
      </c>
      <c r="C232" s="42" t="e">
        <f>IF(ISBLANK('Team Roster - Final'!B230),"",'Team Roster - Final'!B230)</f>
        <v>#REF!</v>
      </c>
      <c r="D232" s="42" t="e">
        <f>IF(ISBLANK('Team Roster - Final'!C230),"",'Team Roster - Final'!C230)</f>
        <v>#REF!</v>
      </c>
      <c r="E232" s="42" t="e">
        <f>IF(ISBLANK('Team Roster - Final'!D230),"",'Team Roster - Final'!D230)</f>
        <v>#REF!</v>
      </c>
      <c r="F232" s="43" t="e">
        <f>IF(ISBLANK('Team Roster - Final'!BL230),"",'Team Roster - Final'!BL230)</f>
        <v>#REF!</v>
      </c>
      <c r="G232" s="43" t="e">
        <f>IF(ISBLANK('Team Roster - Final'!BM230),"",'Team Roster - Final'!BM230)</f>
        <v>#REF!</v>
      </c>
      <c r="H232" s="31" t="e">
        <f>IF(ISBLANK('Team Roster - Final'!E230),"",'Team Roster - Final'!E230)</f>
        <v>#REF!</v>
      </c>
      <c r="I232" s="31" t="e">
        <f>IF(ISBLANK('Team Roster - Final'!G230),"",'Team Roster - Final'!G230)</f>
        <v>#REF!</v>
      </c>
      <c r="J232" s="31" t="e">
        <f>IF(ISBLANK('Team Roster - Final'!I230),"",'Team Roster - Final'!I230)</f>
        <v>#REF!</v>
      </c>
      <c r="R232"/>
      <c r="T232"/>
      <c r="V232"/>
      <c r="W232"/>
      <c r="Z232"/>
      <c r="AA232"/>
      <c r="AJ232" s="22"/>
      <c r="AK232" s="102"/>
      <c r="AN232" s="22"/>
      <c r="AO232" s="22"/>
    </row>
    <row r="233" spans="1:41" ht="14.25">
      <c r="A233" s="346">
        <v>230</v>
      </c>
      <c r="B233" s="42" t="e">
        <f>IF(ISBLANK('Team Roster - Final'!A231),"",'Team Roster - Final'!A231)</f>
        <v>#REF!</v>
      </c>
      <c r="C233" s="42" t="e">
        <f>IF(ISBLANK('Team Roster - Final'!B231),"",'Team Roster - Final'!B231)</f>
        <v>#REF!</v>
      </c>
      <c r="D233" s="42" t="e">
        <f>IF(ISBLANK('Team Roster - Final'!C231),"",'Team Roster - Final'!C231)</f>
        <v>#REF!</v>
      </c>
      <c r="E233" s="42" t="e">
        <f>IF(ISBLANK('Team Roster - Final'!D231),"",'Team Roster - Final'!D231)</f>
        <v>#REF!</v>
      </c>
      <c r="F233" s="43" t="e">
        <f>IF(ISBLANK('Team Roster - Final'!BL231),"",'Team Roster - Final'!BL231)</f>
        <v>#REF!</v>
      </c>
      <c r="G233" s="43" t="e">
        <f>IF(ISBLANK('Team Roster - Final'!BM231),"",'Team Roster - Final'!BM231)</f>
        <v>#REF!</v>
      </c>
      <c r="H233" s="31" t="e">
        <f>IF(ISBLANK('Team Roster - Final'!E231),"",'Team Roster - Final'!E231)</f>
        <v>#REF!</v>
      </c>
      <c r="I233" s="31" t="e">
        <f>IF(ISBLANK('Team Roster - Final'!G231),"",'Team Roster - Final'!G231)</f>
        <v>#REF!</v>
      </c>
      <c r="J233" s="31" t="e">
        <f>IF(ISBLANK('Team Roster - Final'!I231),"",'Team Roster - Final'!I231)</f>
        <v>#REF!</v>
      </c>
      <c r="R233"/>
      <c r="T233"/>
      <c r="V233"/>
      <c r="W233"/>
      <c r="Z233"/>
      <c r="AA233"/>
      <c r="AJ233" s="22"/>
      <c r="AK233" s="102"/>
      <c r="AN233" s="22"/>
      <c r="AO233" s="22"/>
    </row>
    <row r="234" spans="1:41" ht="14.25">
      <c r="A234" s="346">
        <v>231</v>
      </c>
      <c r="B234" s="42" t="e">
        <f>IF(ISBLANK('Team Roster - Final'!A232),"",'Team Roster - Final'!A232)</f>
        <v>#REF!</v>
      </c>
      <c r="C234" s="42" t="e">
        <f>IF(ISBLANK('Team Roster - Final'!B232),"",'Team Roster - Final'!B232)</f>
        <v>#REF!</v>
      </c>
      <c r="D234" s="42" t="e">
        <f>IF(ISBLANK('Team Roster - Final'!C232),"",'Team Roster - Final'!C232)</f>
        <v>#REF!</v>
      </c>
      <c r="E234" s="42" t="e">
        <f>IF(ISBLANK('Team Roster - Final'!D232),"",'Team Roster - Final'!D232)</f>
        <v>#REF!</v>
      </c>
      <c r="F234" s="43" t="e">
        <f>IF(ISBLANK('Team Roster - Final'!BL232),"",'Team Roster - Final'!BL232)</f>
        <v>#REF!</v>
      </c>
      <c r="G234" s="43" t="e">
        <f>IF(ISBLANK('Team Roster - Final'!BM232),"",'Team Roster - Final'!BM232)</f>
        <v>#REF!</v>
      </c>
      <c r="H234" s="31" t="e">
        <f>IF(ISBLANK('Team Roster - Final'!E232),"",'Team Roster - Final'!E232)</f>
        <v>#REF!</v>
      </c>
      <c r="I234" s="31" t="e">
        <f>IF(ISBLANK('Team Roster - Final'!G232),"",'Team Roster - Final'!G232)</f>
        <v>#REF!</v>
      </c>
      <c r="J234" s="31" t="e">
        <f>IF(ISBLANK('Team Roster - Final'!I232),"",'Team Roster - Final'!I232)</f>
        <v>#REF!</v>
      </c>
      <c r="R234"/>
      <c r="T234"/>
      <c r="V234"/>
      <c r="W234"/>
      <c r="Z234"/>
      <c r="AA234"/>
      <c r="AJ234" s="22"/>
      <c r="AK234" s="102"/>
      <c r="AN234" s="22"/>
      <c r="AO234" s="22"/>
    </row>
    <row r="235" spans="1:41" ht="14.25">
      <c r="A235" s="346">
        <v>232</v>
      </c>
      <c r="B235" s="42" t="e">
        <f>IF(ISBLANK('Team Roster - Final'!A233),"",'Team Roster - Final'!A233)</f>
        <v>#REF!</v>
      </c>
      <c r="C235" s="42" t="e">
        <f>IF(ISBLANK('Team Roster - Final'!B233),"",'Team Roster - Final'!B233)</f>
        <v>#REF!</v>
      </c>
      <c r="D235" s="42" t="e">
        <f>IF(ISBLANK('Team Roster - Final'!C233),"",'Team Roster - Final'!C233)</f>
        <v>#REF!</v>
      </c>
      <c r="E235" s="42" t="e">
        <f>IF(ISBLANK('Team Roster - Final'!D233),"",'Team Roster - Final'!D233)</f>
        <v>#REF!</v>
      </c>
      <c r="F235" s="43" t="e">
        <f>IF(ISBLANK('Team Roster - Final'!BL233),"",'Team Roster - Final'!BL233)</f>
        <v>#REF!</v>
      </c>
      <c r="G235" s="43" t="e">
        <f>IF(ISBLANK('Team Roster - Final'!BM233),"",'Team Roster - Final'!BM233)</f>
        <v>#REF!</v>
      </c>
      <c r="H235" s="31" t="e">
        <f>IF(ISBLANK('Team Roster - Final'!E233),"",'Team Roster - Final'!E233)</f>
        <v>#REF!</v>
      </c>
      <c r="I235" s="31" t="e">
        <f>IF(ISBLANK('Team Roster - Final'!G233),"",'Team Roster - Final'!G233)</f>
        <v>#REF!</v>
      </c>
      <c r="J235" s="31" t="e">
        <f>IF(ISBLANK('Team Roster - Final'!I233),"",'Team Roster - Final'!I233)</f>
        <v>#REF!</v>
      </c>
      <c r="R235"/>
      <c r="T235"/>
      <c r="V235"/>
      <c r="W235"/>
      <c r="Z235"/>
      <c r="AA235"/>
      <c r="AJ235" s="22"/>
      <c r="AK235" s="102"/>
      <c r="AN235" s="22"/>
      <c r="AO235" s="22"/>
    </row>
    <row r="236" spans="1:41" ht="14.25">
      <c r="A236" s="346">
        <v>233</v>
      </c>
      <c r="B236" s="42" t="e">
        <f>IF(ISBLANK('Team Roster - Final'!A234),"",'Team Roster - Final'!A234)</f>
        <v>#REF!</v>
      </c>
      <c r="C236" s="42" t="e">
        <f>IF(ISBLANK('Team Roster - Final'!B234),"",'Team Roster - Final'!B234)</f>
        <v>#REF!</v>
      </c>
      <c r="D236" s="42" t="e">
        <f>IF(ISBLANK('Team Roster - Final'!C234),"",'Team Roster - Final'!C234)</f>
        <v>#REF!</v>
      </c>
      <c r="E236" s="42" t="e">
        <f>IF(ISBLANK('Team Roster - Final'!D234),"",'Team Roster - Final'!D234)</f>
        <v>#REF!</v>
      </c>
      <c r="F236" s="43" t="e">
        <f>IF(ISBLANK('Team Roster - Final'!BL234),"",'Team Roster - Final'!BL234)</f>
        <v>#REF!</v>
      </c>
      <c r="G236" s="43" t="e">
        <f>IF(ISBLANK('Team Roster - Final'!BM234),"",'Team Roster - Final'!BM234)</f>
        <v>#REF!</v>
      </c>
      <c r="H236" s="31" t="e">
        <f>IF(ISBLANK('Team Roster - Final'!E234),"",'Team Roster - Final'!E234)</f>
        <v>#REF!</v>
      </c>
      <c r="I236" s="31" t="e">
        <f>IF(ISBLANK('Team Roster - Final'!G234),"",'Team Roster - Final'!G234)</f>
        <v>#REF!</v>
      </c>
      <c r="J236" s="31" t="e">
        <f>IF(ISBLANK('Team Roster - Final'!I234),"",'Team Roster - Final'!I234)</f>
        <v>#REF!</v>
      </c>
      <c r="R236"/>
      <c r="T236"/>
      <c r="V236"/>
      <c r="W236"/>
      <c r="Z236"/>
      <c r="AA236"/>
      <c r="AJ236" s="22"/>
      <c r="AK236" s="102"/>
      <c r="AN236" s="22"/>
      <c r="AO236" s="22"/>
    </row>
    <row r="237" spans="1:41" ht="14.25">
      <c r="A237" s="346">
        <v>234</v>
      </c>
      <c r="B237" s="42" t="e">
        <f>IF(ISBLANK('Team Roster - Final'!A235),"",'Team Roster - Final'!A235)</f>
        <v>#REF!</v>
      </c>
      <c r="C237" s="42" t="e">
        <f>IF(ISBLANK('Team Roster - Final'!B235),"",'Team Roster - Final'!B235)</f>
        <v>#REF!</v>
      </c>
      <c r="D237" s="42" t="e">
        <f>IF(ISBLANK('Team Roster - Final'!C235),"",'Team Roster - Final'!C235)</f>
        <v>#REF!</v>
      </c>
      <c r="E237" s="42" t="e">
        <f>IF(ISBLANK('Team Roster - Final'!D235),"",'Team Roster - Final'!D235)</f>
        <v>#REF!</v>
      </c>
      <c r="F237" s="43" t="e">
        <f>IF(ISBLANK('Team Roster - Final'!BL235),"",'Team Roster - Final'!BL235)</f>
        <v>#REF!</v>
      </c>
      <c r="G237" s="43" t="e">
        <f>IF(ISBLANK('Team Roster - Final'!BM235),"",'Team Roster - Final'!BM235)</f>
        <v>#REF!</v>
      </c>
      <c r="H237" s="31" t="e">
        <f>IF(ISBLANK('Team Roster - Final'!E235),"",'Team Roster - Final'!E235)</f>
        <v>#REF!</v>
      </c>
      <c r="I237" s="31" t="e">
        <f>IF(ISBLANK('Team Roster - Final'!G235),"",'Team Roster - Final'!G235)</f>
        <v>#REF!</v>
      </c>
      <c r="J237" s="31" t="e">
        <f>IF(ISBLANK('Team Roster - Final'!I235),"",'Team Roster - Final'!I235)</f>
        <v>#REF!</v>
      </c>
      <c r="R237"/>
      <c r="T237"/>
      <c r="V237"/>
      <c r="W237"/>
      <c r="Z237"/>
      <c r="AA237"/>
      <c r="AJ237" s="22"/>
      <c r="AK237" s="102"/>
      <c r="AN237" s="22"/>
      <c r="AO237" s="22"/>
    </row>
    <row r="238" spans="1:41" ht="14.25">
      <c r="A238" s="346">
        <v>235</v>
      </c>
      <c r="B238" s="42" t="e">
        <f>IF(ISBLANK('Team Roster - Final'!A236),"",'Team Roster - Final'!A236)</f>
        <v>#REF!</v>
      </c>
      <c r="C238" s="42" t="e">
        <f>IF(ISBLANK('Team Roster - Final'!B236),"",'Team Roster - Final'!B236)</f>
        <v>#REF!</v>
      </c>
      <c r="D238" s="42" t="e">
        <f>IF(ISBLANK('Team Roster - Final'!C236),"",'Team Roster - Final'!C236)</f>
        <v>#REF!</v>
      </c>
      <c r="E238" s="42" t="e">
        <f>IF(ISBLANK('Team Roster - Final'!D236),"",'Team Roster - Final'!D236)</f>
        <v>#REF!</v>
      </c>
      <c r="F238" s="43" t="e">
        <f>IF(ISBLANK('Team Roster - Final'!BL236),"",'Team Roster - Final'!BL236)</f>
        <v>#REF!</v>
      </c>
      <c r="G238" s="43" t="e">
        <f>IF(ISBLANK('Team Roster - Final'!BM236),"",'Team Roster - Final'!BM236)</f>
        <v>#REF!</v>
      </c>
      <c r="H238" s="31" t="e">
        <f>IF(ISBLANK('Team Roster - Final'!E236),"",'Team Roster - Final'!E236)</f>
        <v>#REF!</v>
      </c>
      <c r="I238" s="31" t="e">
        <f>IF(ISBLANK('Team Roster - Final'!G236),"",'Team Roster - Final'!G236)</f>
        <v>#REF!</v>
      </c>
      <c r="J238" s="31" t="e">
        <f>IF(ISBLANK('Team Roster - Final'!I236),"",'Team Roster - Final'!I236)</f>
        <v>#REF!</v>
      </c>
      <c r="R238"/>
      <c r="T238"/>
      <c r="V238"/>
      <c r="W238"/>
      <c r="Z238"/>
      <c r="AA238"/>
      <c r="AJ238" s="22"/>
      <c r="AK238" s="102"/>
      <c r="AN238" s="22"/>
      <c r="AO238" s="22"/>
    </row>
    <row r="239" spans="1:41" ht="14.25">
      <c r="A239" s="346">
        <v>236</v>
      </c>
      <c r="B239" s="42" t="e">
        <f>IF(ISBLANK('Team Roster - Final'!A237),"",'Team Roster - Final'!A237)</f>
        <v>#REF!</v>
      </c>
      <c r="C239" s="42" t="e">
        <f>IF(ISBLANK('Team Roster - Final'!B237),"",'Team Roster - Final'!B237)</f>
        <v>#REF!</v>
      </c>
      <c r="D239" s="42" t="e">
        <f>IF(ISBLANK('Team Roster - Final'!C237),"",'Team Roster - Final'!C237)</f>
        <v>#REF!</v>
      </c>
      <c r="E239" s="42" t="e">
        <f>IF(ISBLANK('Team Roster - Final'!D237),"",'Team Roster - Final'!D237)</f>
        <v>#REF!</v>
      </c>
      <c r="F239" s="43" t="e">
        <f>IF(ISBLANK('Team Roster - Final'!BL237),"",'Team Roster - Final'!BL237)</f>
        <v>#REF!</v>
      </c>
      <c r="G239" s="43" t="e">
        <f>IF(ISBLANK('Team Roster - Final'!BM237),"",'Team Roster - Final'!BM237)</f>
        <v>#REF!</v>
      </c>
      <c r="H239" s="31" t="e">
        <f>IF(ISBLANK('Team Roster - Final'!E237),"",'Team Roster - Final'!E237)</f>
        <v>#REF!</v>
      </c>
      <c r="I239" s="31" t="e">
        <f>IF(ISBLANK('Team Roster - Final'!G237),"",'Team Roster - Final'!G237)</f>
        <v>#REF!</v>
      </c>
      <c r="J239" s="31" t="e">
        <f>IF(ISBLANK('Team Roster - Final'!I237),"",'Team Roster - Final'!I237)</f>
        <v>#REF!</v>
      </c>
      <c r="R239"/>
      <c r="T239"/>
      <c r="V239"/>
      <c r="W239"/>
      <c r="Z239"/>
      <c r="AA239"/>
      <c r="AJ239" s="22"/>
      <c r="AK239" s="102"/>
      <c r="AN239" s="22"/>
      <c r="AO239" s="22"/>
    </row>
    <row r="240" spans="1:41" ht="14.25">
      <c r="A240" s="346">
        <v>237</v>
      </c>
      <c r="B240" s="42" t="e">
        <f>IF(ISBLANK('Team Roster - Final'!A238),"",'Team Roster - Final'!A238)</f>
        <v>#REF!</v>
      </c>
      <c r="C240" s="42" t="e">
        <f>IF(ISBLANK('Team Roster - Final'!B238),"",'Team Roster - Final'!B238)</f>
        <v>#REF!</v>
      </c>
      <c r="D240" s="42" t="e">
        <f>IF(ISBLANK('Team Roster - Final'!C238),"",'Team Roster - Final'!C238)</f>
        <v>#REF!</v>
      </c>
      <c r="E240" s="42" t="e">
        <f>IF(ISBLANK('Team Roster - Final'!D238),"",'Team Roster - Final'!D238)</f>
        <v>#REF!</v>
      </c>
      <c r="F240" s="43" t="e">
        <f>IF(ISBLANK('Team Roster - Final'!BL238),"",'Team Roster - Final'!BL238)</f>
        <v>#REF!</v>
      </c>
      <c r="G240" s="43" t="e">
        <f>IF(ISBLANK('Team Roster - Final'!BM238),"",'Team Roster - Final'!BM238)</f>
        <v>#REF!</v>
      </c>
      <c r="H240" s="31" t="e">
        <f>IF(ISBLANK('Team Roster - Final'!E238),"",'Team Roster - Final'!E238)</f>
        <v>#REF!</v>
      </c>
      <c r="I240" s="31" t="e">
        <f>IF(ISBLANK('Team Roster - Final'!G238),"",'Team Roster - Final'!G238)</f>
        <v>#REF!</v>
      </c>
      <c r="J240" s="31" t="e">
        <f>IF(ISBLANK('Team Roster - Final'!I238),"",'Team Roster - Final'!I238)</f>
        <v>#REF!</v>
      </c>
      <c r="R240"/>
      <c r="T240"/>
      <c r="V240"/>
      <c r="W240"/>
      <c r="Z240"/>
      <c r="AA240"/>
      <c r="AJ240" s="22"/>
      <c r="AK240" s="102"/>
      <c r="AN240" s="22"/>
      <c r="AO240" s="22"/>
    </row>
    <row r="241" spans="1:41" ht="14.25">
      <c r="A241" s="346">
        <v>238</v>
      </c>
      <c r="B241" s="42" t="e">
        <f>IF(ISBLANK('Team Roster - Final'!A239),"",'Team Roster - Final'!A239)</f>
        <v>#REF!</v>
      </c>
      <c r="C241" s="42" t="e">
        <f>IF(ISBLANK('Team Roster - Final'!B239),"",'Team Roster - Final'!B239)</f>
        <v>#REF!</v>
      </c>
      <c r="D241" s="42" t="e">
        <f>IF(ISBLANK('Team Roster - Final'!C239),"",'Team Roster - Final'!C239)</f>
        <v>#REF!</v>
      </c>
      <c r="E241" s="42" t="e">
        <f>IF(ISBLANK('Team Roster - Final'!D239),"",'Team Roster - Final'!D239)</f>
        <v>#REF!</v>
      </c>
      <c r="F241" s="43" t="e">
        <f>IF(ISBLANK('Team Roster - Final'!BL239),"",'Team Roster - Final'!BL239)</f>
        <v>#REF!</v>
      </c>
      <c r="G241" s="43" t="e">
        <f>IF(ISBLANK('Team Roster - Final'!BM239),"",'Team Roster - Final'!BM239)</f>
        <v>#REF!</v>
      </c>
      <c r="H241" s="31" t="e">
        <f>IF(ISBLANK('Team Roster - Final'!E239),"",'Team Roster - Final'!E239)</f>
        <v>#REF!</v>
      </c>
      <c r="I241" s="31" t="e">
        <f>IF(ISBLANK('Team Roster - Final'!G239),"",'Team Roster - Final'!G239)</f>
        <v>#REF!</v>
      </c>
      <c r="J241" s="31" t="e">
        <f>IF(ISBLANK('Team Roster - Final'!I239),"",'Team Roster - Final'!I239)</f>
        <v>#REF!</v>
      </c>
      <c r="R241"/>
      <c r="T241"/>
      <c r="V241"/>
      <c r="W241"/>
      <c r="Z241"/>
      <c r="AA241"/>
      <c r="AJ241" s="22"/>
      <c r="AK241" s="102"/>
      <c r="AN241" s="22"/>
      <c r="AO241" s="22"/>
    </row>
    <row r="242" spans="1:41" ht="14.25">
      <c r="A242" s="346">
        <v>239</v>
      </c>
      <c r="B242" s="42" t="e">
        <f>IF(ISBLANK('Team Roster - Final'!A240),"",'Team Roster - Final'!A240)</f>
        <v>#REF!</v>
      </c>
      <c r="C242" s="42" t="e">
        <f>IF(ISBLANK('Team Roster - Final'!B240),"",'Team Roster - Final'!B240)</f>
        <v>#REF!</v>
      </c>
      <c r="D242" s="42" t="e">
        <f>IF(ISBLANK('Team Roster - Final'!C240),"",'Team Roster - Final'!C240)</f>
        <v>#REF!</v>
      </c>
      <c r="E242" s="42" t="e">
        <f>IF(ISBLANK('Team Roster - Final'!D240),"",'Team Roster - Final'!D240)</f>
        <v>#REF!</v>
      </c>
      <c r="F242" s="43" t="e">
        <f>IF(ISBLANK('Team Roster - Final'!BL240),"",'Team Roster - Final'!BL240)</f>
        <v>#REF!</v>
      </c>
      <c r="G242" s="43" t="e">
        <f>IF(ISBLANK('Team Roster - Final'!BM240),"",'Team Roster - Final'!BM240)</f>
        <v>#REF!</v>
      </c>
      <c r="H242" s="31" t="e">
        <f>IF(ISBLANK('Team Roster - Final'!E240),"",'Team Roster - Final'!E240)</f>
        <v>#REF!</v>
      </c>
      <c r="I242" s="31" t="e">
        <f>IF(ISBLANK('Team Roster - Final'!G240),"",'Team Roster - Final'!G240)</f>
        <v>#REF!</v>
      </c>
      <c r="J242" s="31" t="e">
        <f>IF(ISBLANK('Team Roster - Final'!I240),"",'Team Roster - Final'!I240)</f>
        <v>#REF!</v>
      </c>
      <c r="R242"/>
      <c r="T242"/>
      <c r="V242"/>
      <c r="W242"/>
      <c r="Z242"/>
      <c r="AA242"/>
      <c r="AJ242" s="22"/>
      <c r="AK242" s="102"/>
      <c r="AN242" s="22"/>
      <c r="AO242" s="22"/>
    </row>
    <row r="243" spans="1:41" ht="14.25">
      <c r="A243" s="346">
        <v>240</v>
      </c>
      <c r="B243" s="42" t="e">
        <f>IF(ISBLANK('Team Roster - Final'!A241),"",'Team Roster - Final'!A241)</f>
        <v>#REF!</v>
      </c>
      <c r="C243" s="42" t="e">
        <f>IF(ISBLANK('Team Roster - Final'!B241),"",'Team Roster - Final'!B241)</f>
        <v>#REF!</v>
      </c>
      <c r="D243" s="42" t="e">
        <f>IF(ISBLANK('Team Roster - Final'!C241),"",'Team Roster - Final'!C241)</f>
        <v>#REF!</v>
      </c>
      <c r="E243" s="42" t="e">
        <f>IF(ISBLANK('Team Roster - Final'!D241),"",'Team Roster - Final'!D241)</f>
        <v>#REF!</v>
      </c>
      <c r="F243" s="43" t="e">
        <f>IF(ISBLANK('Team Roster - Final'!BL241),"",'Team Roster - Final'!BL241)</f>
        <v>#REF!</v>
      </c>
      <c r="G243" s="43" t="e">
        <f>IF(ISBLANK('Team Roster - Final'!BM241),"",'Team Roster - Final'!BM241)</f>
        <v>#REF!</v>
      </c>
      <c r="H243" s="31" t="e">
        <f>IF(ISBLANK('Team Roster - Final'!E241),"",'Team Roster - Final'!E241)</f>
        <v>#REF!</v>
      </c>
      <c r="I243" s="31" t="e">
        <f>IF(ISBLANK('Team Roster - Final'!G241),"",'Team Roster - Final'!G241)</f>
        <v>#REF!</v>
      </c>
      <c r="J243" s="31" t="e">
        <f>IF(ISBLANK('Team Roster - Final'!I241),"",'Team Roster - Final'!I241)</f>
        <v>#REF!</v>
      </c>
      <c r="R243"/>
      <c r="T243"/>
      <c r="V243"/>
      <c r="W243"/>
      <c r="Z243"/>
      <c r="AA243"/>
      <c r="AJ243" s="22"/>
      <c r="AK243" s="102"/>
      <c r="AN243" s="22"/>
      <c r="AO243" s="22"/>
    </row>
    <row r="244" spans="1:41" ht="14.25">
      <c r="A244" s="346">
        <v>241</v>
      </c>
      <c r="B244" s="42" t="e">
        <f>IF(ISBLANK('Team Roster - Final'!A242),"",'Team Roster - Final'!A242)</f>
        <v>#REF!</v>
      </c>
      <c r="C244" s="42" t="e">
        <f>IF(ISBLANK('Team Roster - Final'!B242),"",'Team Roster - Final'!B242)</f>
        <v>#REF!</v>
      </c>
      <c r="D244" s="42" t="e">
        <f>IF(ISBLANK('Team Roster - Final'!C242),"",'Team Roster - Final'!C242)</f>
        <v>#REF!</v>
      </c>
      <c r="E244" s="42" t="e">
        <f>IF(ISBLANK('Team Roster - Final'!D242),"",'Team Roster - Final'!D242)</f>
        <v>#REF!</v>
      </c>
      <c r="F244" s="43" t="e">
        <f>IF(ISBLANK('Team Roster - Final'!BL242),"",'Team Roster - Final'!BL242)</f>
        <v>#REF!</v>
      </c>
      <c r="G244" s="43" t="e">
        <f>IF(ISBLANK('Team Roster - Final'!BM242),"",'Team Roster - Final'!BM242)</f>
        <v>#REF!</v>
      </c>
      <c r="H244" s="31" t="e">
        <f>IF(ISBLANK('Team Roster - Final'!E242),"",'Team Roster - Final'!E242)</f>
        <v>#REF!</v>
      </c>
      <c r="I244" s="31" t="e">
        <f>IF(ISBLANK('Team Roster - Final'!G242),"",'Team Roster - Final'!G242)</f>
        <v>#REF!</v>
      </c>
      <c r="J244" s="31" t="e">
        <f>IF(ISBLANK('Team Roster - Final'!I242),"",'Team Roster - Final'!I242)</f>
        <v>#REF!</v>
      </c>
      <c r="R244"/>
      <c r="T244"/>
      <c r="V244"/>
      <c r="W244"/>
      <c r="Z244"/>
      <c r="AA244"/>
      <c r="AJ244" s="22"/>
      <c r="AK244" s="102"/>
      <c r="AN244" s="22"/>
      <c r="AO244" s="22"/>
    </row>
    <row r="245" spans="1:41" ht="14.25">
      <c r="A245" s="346">
        <v>242</v>
      </c>
      <c r="B245" s="42" t="e">
        <f>IF(ISBLANK('Team Roster - Final'!A243),"",'Team Roster - Final'!A243)</f>
        <v>#REF!</v>
      </c>
      <c r="C245" s="42" t="e">
        <f>IF(ISBLANK('Team Roster - Final'!B243),"",'Team Roster - Final'!B243)</f>
        <v>#REF!</v>
      </c>
      <c r="D245" s="42" t="e">
        <f>IF(ISBLANK('Team Roster - Final'!C243),"",'Team Roster - Final'!C243)</f>
        <v>#REF!</v>
      </c>
      <c r="E245" s="42" t="e">
        <f>IF(ISBLANK('Team Roster - Final'!D243),"",'Team Roster - Final'!D243)</f>
        <v>#REF!</v>
      </c>
      <c r="F245" s="43" t="e">
        <f>IF(ISBLANK('Team Roster - Final'!BL243),"",'Team Roster - Final'!BL243)</f>
        <v>#REF!</v>
      </c>
      <c r="G245" s="43" t="e">
        <f>IF(ISBLANK('Team Roster - Final'!BM243),"",'Team Roster - Final'!BM243)</f>
        <v>#REF!</v>
      </c>
      <c r="H245" s="31" t="e">
        <f>IF(ISBLANK('Team Roster - Final'!E243),"",'Team Roster - Final'!E243)</f>
        <v>#REF!</v>
      </c>
      <c r="I245" s="31" t="e">
        <f>IF(ISBLANK('Team Roster - Final'!G243),"",'Team Roster - Final'!G243)</f>
        <v>#REF!</v>
      </c>
      <c r="J245" s="31" t="e">
        <f>IF(ISBLANK('Team Roster - Final'!I243),"",'Team Roster - Final'!I243)</f>
        <v>#REF!</v>
      </c>
      <c r="R245"/>
      <c r="T245"/>
      <c r="V245"/>
      <c r="W245"/>
      <c r="Z245"/>
      <c r="AA245"/>
      <c r="AJ245" s="22"/>
      <c r="AK245" s="102"/>
      <c r="AN245" s="22"/>
      <c r="AO245" s="22"/>
    </row>
    <row r="246" spans="1:41" ht="14.25">
      <c r="A246" s="346">
        <v>243</v>
      </c>
      <c r="B246" s="42" t="e">
        <f>IF(ISBLANK('Team Roster - Final'!A244),"",'Team Roster - Final'!A244)</f>
        <v>#REF!</v>
      </c>
      <c r="C246" s="42" t="e">
        <f>IF(ISBLANK('Team Roster - Final'!B244),"",'Team Roster - Final'!B244)</f>
        <v>#REF!</v>
      </c>
      <c r="D246" s="42" t="e">
        <f>IF(ISBLANK('Team Roster - Final'!C244),"",'Team Roster - Final'!C244)</f>
        <v>#REF!</v>
      </c>
      <c r="E246" s="42" t="e">
        <f>IF(ISBLANK('Team Roster - Final'!D244),"",'Team Roster - Final'!D244)</f>
        <v>#REF!</v>
      </c>
      <c r="F246" s="43" t="e">
        <f>IF(ISBLANK('Team Roster - Final'!BL244),"",'Team Roster - Final'!BL244)</f>
        <v>#REF!</v>
      </c>
      <c r="G246" s="43" t="e">
        <f>IF(ISBLANK('Team Roster - Final'!BM244),"",'Team Roster - Final'!BM244)</f>
        <v>#REF!</v>
      </c>
      <c r="H246" s="31" t="e">
        <f>IF(ISBLANK('Team Roster - Final'!E244),"",'Team Roster - Final'!E244)</f>
        <v>#REF!</v>
      </c>
      <c r="I246" s="31" t="e">
        <f>IF(ISBLANK('Team Roster - Final'!G244),"",'Team Roster - Final'!G244)</f>
        <v>#REF!</v>
      </c>
      <c r="J246" s="31" t="e">
        <f>IF(ISBLANK('Team Roster - Final'!I244),"",'Team Roster - Final'!I244)</f>
        <v>#REF!</v>
      </c>
      <c r="R246"/>
      <c r="T246"/>
      <c r="V246"/>
      <c r="W246"/>
      <c r="Z246"/>
      <c r="AA246"/>
      <c r="AJ246" s="22"/>
      <c r="AK246" s="102"/>
      <c r="AN246" s="22"/>
      <c r="AO246" s="22"/>
    </row>
    <row r="247" spans="1:41" ht="14.25">
      <c r="A247" s="346">
        <v>244</v>
      </c>
      <c r="B247" s="42" t="e">
        <f>IF(ISBLANK('Team Roster - Final'!A245),"",'Team Roster - Final'!A245)</f>
        <v>#REF!</v>
      </c>
      <c r="C247" s="42" t="e">
        <f>IF(ISBLANK('Team Roster - Final'!B245),"",'Team Roster - Final'!B245)</f>
        <v>#REF!</v>
      </c>
      <c r="D247" s="42" t="e">
        <f>IF(ISBLANK('Team Roster - Final'!C245),"",'Team Roster - Final'!C245)</f>
        <v>#REF!</v>
      </c>
      <c r="E247" s="42" t="e">
        <f>IF(ISBLANK('Team Roster - Final'!D245),"",'Team Roster - Final'!D245)</f>
        <v>#REF!</v>
      </c>
      <c r="F247" s="43" t="e">
        <f>IF(ISBLANK('Team Roster - Final'!BL245),"",'Team Roster - Final'!BL245)</f>
        <v>#REF!</v>
      </c>
      <c r="G247" s="43" t="e">
        <f>IF(ISBLANK('Team Roster - Final'!BM245),"",'Team Roster - Final'!BM245)</f>
        <v>#REF!</v>
      </c>
      <c r="H247" s="31" t="e">
        <f>IF(ISBLANK('Team Roster - Final'!E245),"",'Team Roster - Final'!E245)</f>
        <v>#REF!</v>
      </c>
      <c r="I247" s="31" t="e">
        <f>IF(ISBLANK('Team Roster - Final'!G245),"",'Team Roster - Final'!G245)</f>
        <v>#REF!</v>
      </c>
      <c r="J247" s="31" t="e">
        <f>IF(ISBLANK('Team Roster - Final'!I245),"",'Team Roster - Final'!I245)</f>
        <v>#REF!</v>
      </c>
      <c r="R247"/>
      <c r="T247"/>
      <c r="V247"/>
      <c r="W247"/>
      <c r="Z247"/>
      <c r="AA247"/>
      <c r="AJ247" s="22"/>
      <c r="AK247" s="102"/>
      <c r="AN247" s="22"/>
      <c r="AO247" s="22"/>
    </row>
    <row r="248" spans="1:41" ht="14.25">
      <c r="A248" s="346">
        <v>245</v>
      </c>
      <c r="B248" s="42" t="e">
        <f>IF(ISBLANK('Team Roster - Final'!A246),"",'Team Roster - Final'!A246)</f>
        <v>#REF!</v>
      </c>
      <c r="C248" s="42" t="e">
        <f>IF(ISBLANK('Team Roster - Final'!B246),"",'Team Roster - Final'!B246)</f>
        <v>#REF!</v>
      </c>
      <c r="D248" s="42" t="e">
        <f>IF(ISBLANK('Team Roster - Final'!C246),"",'Team Roster - Final'!C246)</f>
        <v>#REF!</v>
      </c>
      <c r="E248" s="42" t="e">
        <f>IF(ISBLANK('Team Roster - Final'!D246),"",'Team Roster - Final'!D246)</f>
        <v>#REF!</v>
      </c>
      <c r="F248" s="43" t="e">
        <f>IF(ISBLANK('Team Roster - Final'!BL246),"",'Team Roster - Final'!BL246)</f>
        <v>#REF!</v>
      </c>
      <c r="G248" s="43" t="e">
        <f>IF(ISBLANK('Team Roster - Final'!BM246),"",'Team Roster - Final'!BM246)</f>
        <v>#REF!</v>
      </c>
      <c r="H248" s="31" t="e">
        <f>IF(ISBLANK('Team Roster - Final'!E246),"",'Team Roster - Final'!E246)</f>
        <v>#REF!</v>
      </c>
      <c r="I248" s="31" t="e">
        <f>IF(ISBLANK('Team Roster - Final'!G246),"",'Team Roster - Final'!G246)</f>
        <v>#REF!</v>
      </c>
      <c r="J248" s="31" t="e">
        <f>IF(ISBLANK('Team Roster - Final'!I246),"",'Team Roster - Final'!I246)</f>
        <v>#REF!</v>
      </c>
      <c r="R248"/>
      <c r="T248"/>
      <c r="V248"/>
      <c r="W248"/>
      <c r="Z248"/>
      <c r="AA248"/>
      <c r="AJ248" s="22"/>
      <c r="AK248" s="102"/>
      <c r="AN248" s="22"/>
      <c r="AO248" s="22"/>
    </row>
    <row r="249" spans="1:41" ht="14.25">
      <c r="A249" s="346">
        <v>246</v>
      </c>
      <c r="B249" s="42" t="e">
        <f>IF(ISBLANK('Team Roster - Final'!A247),"",'Team Roster - Final'!A247)</f>
        <v>#REF!</v>
      </c>
      <c r="C249" s="42" t="e">
        <f>IF(ISBLANK('Team Roster - Final'!B247),"",'Team Roster - Final'!B247)</f>
        <v>#REF!</v>
      </c>
      <c r="D249" s="42" t="e">
        <f>IF(ISBLANK('Team Roster - Final'!C247),"",'Team Roster - Final'!C247)</f>
        <v>#REF!</v>
      </c>
      <c r="E249" s="42" t="e">
        <f>IF(ISBLANK('Team Roster - Final'!D247),"",'Team Roster - Final'!D247)</f>
        <v>#REF!</v>
      </c>
      <c r="F249" s="43" t="e">
        <f>IF(ISBLANK('Team Roster - Final'!BL247),"",'Team Roster - Final'!BL247)</f>
        <v>#REF!</v>
      </c>
      <c r="G249" s="43" t="e">
        <f>IF(ISBLANK('Team Roster - Final'!BM247),"",'Team Roster - Final'!BM247)</f>
        <v>#REF!</v>
      </c>
      <c r="H249" s="31" t="e">
        <f>IF(ISBLANK('Team Roster - Final'!E247),"",'Team Roster - Final'!E247)</f>
        <v>#REF!</v>
      </c>
      <c r="I249" s="31" t="e">
        <f>IF(ISBLANK('Team Roster - Final'!G247),"",'Team Roster - Final'!G247)</f>
        <v>#REF!</v>
      </c>
      <c r="J249" s="31" t="e">
        <f>IF(ISBLANK('Team Roster - Final'!I247),"",'Team Roster - Final'!I247)</f>
        <v>#REF!</v>
      </c>
      <c r="R249"/>
      <c r="T249"/>
      <c r="V249"/>
      <c r="W249"/>
      <c r="Z249"/>
      <c r="AA249"/>
      <c r="AJ249" s="22"/>
      <c r="AK249" s="102"/>
      <c r="AN249" s="22"/>
      <c r="AO249" s="22"/>
    </row>
    <row r="250" spans="1:41" ht="14.25">
      <c r="A250" s="346">
        <v>247</v>
      </c>
      <c r="B250" s="42" t="e">
        <f>IF(ISBLANK('Team Roster - Final'!A248),"",'Team Roster - Final'!A248)</f>
        <v>#REF!</v>
      </c>
      <c r="C250" s="42" t="e">
        <f>IF(ISBLANK('Team Roster - Final'!B248),"",'Team Roster - Final'!B248)</f>
        <v>#REF!</v>
      </c>
      <c r="D250" s="42" t="e">
        <f>IF(ISBLANK('Team Roster - Final'!C248),"",'Team Roster - Final'!C248)</f>
        <v>#REF!</v>
      </c>
      <c r="E250" s="42" t="e">
        <f>IF(ISBLANK('Team Roster - Final'!D248),"",'Team Roster - Final'!D248)</f>
        <v>#REF!</v>
      </c>
      <c r="F250" s="43" t="e">
        <f>IF(ISBLANK('Team Roster - Final'!BL248),"",'Team Roster - Final'!BL248)</f>
        <v>#REF!</v>
      </c>
      <c r="G250" s="43" t="e">
        <f>IF(ISBLANK('Team Roster - Final'!BM248),"",'Team Roster - Final'!BM248)</f>
        <v>#REF!</v>
      </c>
      <c r="H250" s="31" t="e">
        <f>IF(ISBLANK('Team Roster - Final'!E248),"",'Team Roster - Final'!E248)</f>
        <v>#REF!</v>
      </c>
      <c r="I250" s="31" t="e">
        <f>IF(ISBLANK('Team Roster - Final'!G248),"",'Team Roster - Final'!G248)</f>
        <v>#REF!</v>
      </c>
      <c r="J250" s="31" t="e">
        <f>IF(ISBLANK('Team Roster - Final'!I248),"",'Team Roster - Final'!I248)</f>
        <v>#REF!</v>
      </c>
      <c r="R250"/>
      <c r="T250"/>
      <c r="V250"/>
      <c r="W250"/>
      <c r="Z250"/>
      <c r="AA250"/>
      <c r="AJ250" s="22"/>
      <c r="AK250" s="102"/>
      <c r="AN250" s="22"/>
      <c r="AO250" s="22"/>
    </row>
    <row r="251" spans="1:41" ht="14.25">
      <c r="A251" s="346">
        <v>248</v>
      </c>
      <c r="B251" s="42" t="e">
        <f>IF(ISBLANK('Team Roster - Final'!A249),"",'Team Roster - Final'!A249)</f>
        <v>#REF!</v>
      </c>
      <c r="C251" s="42" t="e">
        <f>IF(ISBLANK('Team Roster - Final'!B249),"",'Team Roster - Final'!B249)</f>
        <v>#REF!</v>
      </c>
      <c r="D251" s="42" t="e">
        <f>IF(ISBLANK('Team Roster - Final'!C249),"",'Team Roster - Final'!C249)</f>
        <v>#REF!</v>
      </c>
      <c r="E251" s="42" t="e">
        <f>IF(ISBLANK('Team Roster - Final'!D249),"",'Team Roster - Final'!D249)</f>
        <v>#REF!</v>
      </c>
      <c r="F251" s="43" t="e">
        <f>IF(ISBLANK('Team Roster - Final'!BL249),"",'Team Roster - Final'!BL249)</f>
        <v>#REF!</v>
      </c>
      <c r="G251" s="43" t="e">
        <f>IF(ISBLANK('Team Roster - Final'!BM249),"",'Team Roster - Final'!BM249)</f>
        <v>#REF!</v>
      </c>
      <c r="H251" s="31" t="e">
        <f>IF(ISBLANK('Team Roster - Final'!E249),"",'Team Roster - Final'!E249)</f>
        <v>#REF!</v>
      </c>
      <c r="I251" s="31" t="e">
        <f>IF(ISBLANK('Team Roster - Final'!G249),"",'Team Roster - Final'!G249)</f>
        <v>#REF!</v>
      </c>
      <c r="J251" s="31" t="e">
        <f>IF(ISBLANK('Team Roster - Final'!I249),"",'Team Roster - Final'!I249)</f>
        <v>#REF!</v>
      </c>
      <c r="R251"/>
      <c r="T251"/>
      <c r="V251"/>
      <c r="W251"/>
      <c r="Z251"/>
      <c r="AA251"/>
      <c r="AJ251" s="22"/>
      <c r="AK251" s="102"/>
      <c r="AN251" s="22"/>
      <c r="AO251" s="22"/>
    </row>
    <row r="252" spans="1:41" ht="14.25">
      <c r="A252" s="346">
        <v>249</v>
      </c>
      <c r="B252" s="42" t="e">
        <f>IF(ISBLANK('Team Roster - Final'!A250),"",'Team Roster - Final'!A250)</f>
        <v>#REF!</v>
      </c>
      <c r="C252" s="42" t="e">
        <f>IF(ISBLANK('Team Roster - Final'!B250),"",'Team Roster - Final'!B250)</f>
        <v>#REF!</v>
      </c>
      <c r="D252" s="42" t="e">
        <f>IF(ISBLANK('Team Roster - Final'!C250),"",'Team Roster - Final'!C250)</f>
        <v>#REF!</v>
      </c>
      <c r="E252" s="42" t="e">
        <f>IF(ISBLANK('Team Roster - Final'!D250),"",'Team Roster - Final'!D250)</f>
        <v>#REF!</v>
      </c>
      <c r="F252" s="43" t="e">
        <f>IF(ISBLANK('Team Roster - Final'!BL250),"",'Team Roster - Final'!BL250)</f>
        <v>#REF!</v>
      </c>
      <c r="G252" s="43" t="e">
        <f>IF(ISBLANK('Team Roster - Final'!BM250),"",'Team Roster - Final'!BM250)</f>
        <v>#REF!</v>
      </c>
      <c r="H252" s="31" t="e">
        <f>IF(ISBLANK('Team Roster - Final'!E250),"",'Team Roster - Final'!E250)</f>
        <v>#REF!</v>
      </c>
      <c r="I252" s="31" t="e">
        <f>IF(ISBLANK('Team Roster - Final'!G250),"",'Team Roster - Final'!G250)</f>
        <v>#REF!</v>
      </c>
      <c r="J252" s="31" t="e">
        <f>IF(ISBLANK('Team Roster - Final'!I250),"",'Team Roster - Final'!I250)</f>
        <v>#REF!</v>
      </c>
      <c r="R252"/>
      <c r="T252"/>
      <c r="V252"/>
      <c r="W252"/>
      <c r="Z252"/>
      <c r="AA252"/>
      <c r="AJ252" s="22"/>
      <c r="AK252" s="102"/>
      <c r="AN252" s="22"/>
      <c r="AO252" s="22"/>
    </row>
    <row r="253" spans="1:41" ht="14.25">
      <c r="A253" s="346">
        <v>250</v>
      </c>
      <c r="B253" s="42" t="e">
        <f>IF(ISBLANK('Team Roster - Final'!A251),"",'Team Roster - Final'!A251)</f>
        <v>#REF!</v>
      </c>
      <c r="C253" s="42" t="e">
        <f>IF(ISBLANK('Team Roster - Final'!B251),"",'Team Roster - Final'!B251)</f>
        <v>#REF!</v>
      </c>
      <c r="D253" s="42" t="e">
        <f>IF(ISBLANK('Team Roster - Final'!C251),"",'Team Roster - Final'!C251)</f>
        <v>#REF!</v>
      </c>
      <c r="E253" s="42" t="e">
        <f>IF(ISBLANK('Team Roster - Final'!D251),"",'Team Roster - Final'!D251)</f>
        <v>#REF!</v>
      </c>
      <c r="F253" s="43" t="e">
        <f>IF(ISBLANK('Team Roster - Final'!BL251),"",'Team Roster - Final'!BL251)</f>
        <v>#REF!</v>
      </c>
      <c r="G253" s="43" t="e">
        <f>IF(ISBLANK('Team Roster - Final'!BM251),"",'Team Roster - Final'!BM251)</f>
        <v>#REF!</v>
      </c>
      <c r="H253" s="31" t="e">
        <f>IF(ISBLANK('Team Roster - Final'!E251),"",'Team Roster - Final'!E251)</f>
        <v>#REF!</v>
      </c>
      <c r="I253" s="31" t="e">
        <f>IF(ISBLANK('Team Roster - Final'!G251),"",'Team Roster - Final'!G251)</f>
        <v>#REF!</v>
      </c>
      <c r="J253" s="31" t="e">
        <f>IF(ISBLANK('Team Roster - Final'!I251),"",'Team Roster - Final'!I251)</f>
        <v>#REF!</v>
      </c>
      <c r="R253"/>
      <c r="T253"/>
      <c r="V253"/>
      <c r="W253"/>
      <c r="Z253"/>
      <c r="AA253"/>
      <c r="AJ253" s="22"/>
      <c r="AK253" s="102"/>
      <c r="AN253" s="22"/>
      <c r="AO253" s="22"/>
    </row>
    <row r="254" spans="1:41" ht="14.25">
      <c r="A254" s="346">
        <v>251</v>
      </c>
      <c r="B254" s="42" t="e">
        <f>IF(ISBLANK('Team Roster - Final'!A252),"",'Team Roster - Final'!A252)</f>
        <v>#REF!</v>
      </c>
      <c r="C254" s="42" t="e">
        <f>IF(ISBLANK('Team Roster - Final'!B252),"",'Team Roster - Final'!B252)</f>
        <v>#REF!</v>
      </c>
      <c r="D254" s="42" t="e">
        <f>IF(ISBLANK('Team Roster - Final'!C252),"",'Team Roster - Final'!C252)</f>
        <v>#REF!</v>
      </c>
      <c r="E254" s="42" t="e">
        <f>IF(ISBLANK('Team Roster - Final'!D252),"",'Team Roster - Final'!D252)</f>
        <v>#REF!</v>
      </c>
      <c r="F254" s="43" t="e">
        <f>IF(ISBLANK('Team Roster - Final'!BL252),"",'Team Roster - Final'!BL252)</f>
        <v>#REF!</v>
      </c>
      <c r="G254" s="43" t="e">
        <f>IF(ISBLANK('Team Roster - Final'!BM252),"",'Team Roster - Final'!BM252)</f>
        <v>#REF!</v>
      </c>
      <c r="H254" s="31" t="e">
        <f>IF(ISBLANK('Team Roster - Final'!E252),"",'Team Roster - Final'!E252)</f>
        <v>#REF!</v>
      </c>
      <c r="I254" s="31" t="e">
        <f>IF(ISBLANK('Team Roster - Final'!G252),"",'Team Roster - Final'!G252)</f>
        <v>#REF!</v>
      </c>
      <c r="J254" s="31" t="e">
        <f>IF(ISBLANK('Team Roster - Final'!I252),"",'Team Roster - Final'!I252)</f>
        <v>#REF!</v>
      </c>
      <c r="R254"/>
      <c r="T254"/>
      <c r="V254"/>
      <c r="W254"/>
      <c r="Z254"/>
      <c r="AA254"/>
      <c r="AJ254" s="22"/>
      <c r="AK254" s="102"/>
      <c r="AN254" s="22"/>
      <c r="AO254" s="22"/>
    </row>
    <row r="255" spans="1:41" ht="14.25">
      <c r="A255" s="346">
        <v>252</v>
      </c>
      <c r="B255" s="42" t="e">
        <f>IF(ISBLANK('Team Roster - Final'!A253),"",'Team Roster - Final'!A253)</f>
        <v>#REF!</v>
      </c>
      <c r="C255" s="42" t="e">
        <f>IF(ISBLANK('Team Roster - Final'!B253),"",'Team Roster - Final'!B253)</f>
        <v>#REF!</v>
      </c>
      <c r="D255" s="42" t="e">
        <f>IF(ISBLANK('Team Roster - Final'!C253),"",'Team Roster - Final'!C253)</f>
        <v>#REF!</v>
      </c>
      <c r="E255" s="42" t="e">
        <f>IF(ISBLANK('Team Roster - Final'!D253),"",'Team Roster - Final'!D253)</f>
        <v>#REF!</v>
      </c>
      <c r="F255" s="43" t="e">
        <f>IF(ISBLANK('Team Roster - Final'!BL253),"",'Team Roster - Final'!BL253)</f>
        <v>#REF!</v>
      </c>
      <c r="G255" s="43" t="e">
        <f>IF(ISBLANK('Team Roster - Final'!BM253),"",'Team Roster - Final'!BM253)</f>
        <v>#REF!</v>
      </c>
      <c r="H255" s="31" t="e">
        <f>IF(ISBLANK('Team Roster - Final'!E253),"",'Team Roster - Final'!E253)</f>
        <v>#REF!</v>
      </c>
      <c r="I255" s="31" t="e">
        <f>IF(ISBLANK('Team Roster - Final'!G253),"",'Team Roster - Final'!G253)</f>
        <v>#REF!</v>
      </c>
      <c r="J255" s="31" t="e">
        <f>IF(ISBLANK('Team Roster - Final'!I253),"",'Team Roster - Final'!I253)</f>
        <v>#REF!</v>
      </c>
      <c r="R255"/>
      <c r="T255"/>
      <c r="V255"/>
      <c r="W255"/>
      <c r="Z255"/>
      <c r="AA255"/>
      <c r="AJ255" s="22"/>
      <c r="AK255" s="102"/>
      <c r="AN255" s="22"/>
      <c r="AO255" s="22"/>
    </row>
    <row r="256" spans="1:41" ht="14.25">
      <c r="A256" s="346">
        <v>253</v>
      </c>
      <c r="B256" s="42" t="e">
        <f>IF(ISBLANK('Team Roster - Final'!A254),"",'Team Roster - Final'!A254)</f>
        <v>#REF!</v>
      </c>
      <c r="C256" s="42" t="e">
        <f>IF(ISBLANK('Team Roster - Final'!B254),"",'Team Roster - Final'!B254)</f>
        <v>#REF!</v>
      </c>
      <c r="D256" s="42" t="e">
        <f>IF(ISBLANK('Team Roster - Final'!C254),"",'Team Roster - Final'!C254)</f>
        <v>#REF!</v>
      </c>
      <c r="E256" s="42" t="e">
        <f>IF(ISBLANK('Team Roster - Final'!D254),"",'Team Roster - Final'!D254)</f>
        <v>#REF!</v>
      </c>
      <c r="F256" s="43" t="e">
        <f>IF(ISBLANK('Team Roster - Final'!BL254),"",'Team Roster - Final'!BL254)</f>
        <v>#REF!</v>
      </c>
      <c r="G256" s="43" t="e">
        <f>IF(ISBLANK('Team Roster - Final'!BM254),"",'Team Roster - Final'!BM254)</f>
        <v>#REF!</v>
      </c>
      <c r="H256" s="31" t="e">
        <f>IF(ISBLANK('Team Roster - Final'!E254),"",'Team Roster - Final'!E254)</f>
        <v>#REF!</v>
      </c>
      <c r="I256" s="31" t="e">
        <f>IF(ISBLANK('Team Roster - Final'!G254),"",'Team Roster - Final'!G254)</f>
        <v>#REF!</v>
      </c>
      <c r="J256" s="31" t="e">
        <f>IF(ISBLANK('Team Roster - Final'!I254),"",'Team Roster - Final'!I254)</f>
        <v>#REF!</v>
      </c>
      <c r="R256"/>
      <c r="T256"/>
      <c r="V256"/>
      <c r="W256"/>
      <c r="Z256"/>
      <c r="AA256"/>
      <c r="AJ256" s="22"/>
      <c r="AK256" s="102"/>
      <c r="AN256" s="22"/>
      <c r="AO256" s="22"/>
    </row>
    <row r="257" spans="1:41" ht="14.25">
      <c r="A257" s="346">
        <v>254</v>
      </c>
      <c r="B257" s="42" t="e">
        <f>IF(ISBLANK('Team Roster - Final'!A255),"",'Team Roster - Final'!A255)</f>
        <v>#REF!</v>
      </c>
      <c r="C257" s="42" t="e">
        <f>IF(ISBLANK('Team Roster - Final'!B255),"",'Team Roster - Final'!B255)</f>
        <v>#REF!</v>
      </c>
      <c r="D257" s="42" t="e">
        <f>IF(ISBLANK('Team Roster - Final'!C255),"",'Team Roster - Final'!C255)</f>
        <v>#REF!</v>
      </c>
      <c r="E257" s="42" t="e">
        <f>IF(ISBLANK('Team Roster - Final'!D255),"",'Team Roster - Final'!D255)</f>
        <v>#REF!</v>
      </c>
      <c r="F257" s="43" t="e">
        <f>IF(ISBLANK('Team Roster - Final'!BL255),"",'Team Roster - Final'!BL255)</f>
        <v>#REF!</v>
      </c>
      <c r="G257" s="43" t="e">
        <f>IF(ISBLANK('Team Roster - Final'!BM255),"",'Team Roster - Final'!BM255)</f>
        <v>#REF!</v>
      </c>
      <c r="H257" s="31" t="e">
        <f>IF(ISBLANK('Team Roster - Final'!E255),"",'Team Roster - Final'!E255)</f>
        <v>#REF!</v>
      </c>
      <c r="I257" s="31" t="e">
        <f>IF(ISBLANK('Team Roster - Final'!G255),"",'Team Roster - Final'!G255)</f>
        <v>#REF!</v>
      </c>
      <c r="J257" s="31" t="e">
        <f>IF(ISBLANK('Team Roster - Final'!I255),"",'Team Roster - Final'!I255)</f>
        <v>#REF!</v>
      </c>
      <c r="R257"/>
      <c r="T257"/>
      <c r="V257"/>
      <c r="W257"/>
      <c r="Z257"/>
      <c r="AA257"/>
      <c r="AJ257" s="22"/>
      <c r="AK257" s="102"/>
      <c r="AN257" s="22"/>
      <c r="AO257" s="22"/>
    </row>
    <row r="258" spans="1:41" ht="14.25">
      <c r="A258" s="346">
        <v>255</v>
      </c>
      <c r="B258" s="42" t="e">
        <f>IF(ISBLANK('Team Roster - Final'!A256),"",'Team Roster - Final'!A256)</f>
        <v>#REF!</v>
      </c>
      <c r="C258" s="42" t="e">
        <f>IF(ISBLANK('Team Roster - Final'!B256),"",'Team Roster - Final'!B256)</f>
        <v>#REF!</v>
      </c>
      <c r="D258" s="42" t="e">
        <f>IF(ISBLANK('Team Roster - Final'!C256),"",'Team Roster - Final'!C256)</f>
        <v>#REF!</v>
      </c>
      <c r="E258" s="42" t="e">
        <f>IF(ISBLANK('Team Roster - Final'!D256),"",'Team Roster - Final'!D256)</f>
        <v>#REF!</v>
      </c>
      <c r="F258" s="43" t="e">
        <f>IF(ISBLANK('Team Roster - Final'!BL256),"",'Team Roster - Final'!BL256)</f>
        <v>#REF!</v>
      </c>
      <c r="G258" s="43" t="e">
        <f>IF(ISBLANK('Team Roster - Final'!BM256),"",'Team Roster - Final'!BM256)</f>
        <v>#REF!</v>
      </c>
      <c r="H258" s="31" t="e">
        <f>IF(ISBLANK('Team Roster - Final'!E256),"",'Team Roster - Final'!E256)</f>
        <v>#REF!</v>
      </c>
      <c r="I258" s="31" t="e">
        <f>IF(ISBLANK('Team Roster - Final'!G256),"",'Team Roster - Final'!G256)</f>
        <v>#REF!</v>
      </c>
      <c r="J258" s="31" t="e">
        <f>IF(ISBLANK('Team Roster - Final'!I256),"",'Team Roster - Final'!I256)</f>
        <v>#REF!</v>
      </c>
      <c r="R258"/>
      <c r="T258"/>
      <c r="V258"/>
      <c r="W258"/>
      <c r="Z258"/>
      <c r="AA258"/>
      <c r="AJ258" s="22"/>
      <c r="AK258" s="102"/>
      <c r="AN258" s="22"/>
      <c r="AO258" s="22"/>
    </row>
    <row r="259" spans="1:41" ht="14.25">
      <c r="A259" s="346">
        <v>256</v>
      </c>
      <c r="B259" s="42" t="e">
        <f>IF(ISBLANK('Team Roster - Final'!A257),"",'Team Roster - Final'!A257)</f>
        <v>#REF!</v>
      </c>
      <c r="C259" s="42" t="e">
        <f>IF(ISBLANK('Team Roster - Final'!B257),"",'Team Roster - Final'!B257)</f>
        <v>#REF!</v>
      </c>
      <c r="D259" s="42" t="e">
        <f>IF(ISBLANK('Team Roster - Final'!C257),"",'Team Roster - Final'!C257)</f>
        <v>#REF!</v>
      </c>
      <c r="E259" s="42" t="e">
        <f>IF(ISBLANK('Team Roster - Final'!D257),"",'Team Roster - Final'!D257)</f>
        <v>#REF!</v>
      </c>
      <c r="F259" s="43" t="e">
        <f>IF(ISBLANK('Team Roster - Final'!BL257),"",'Team Roster - Final'!BL257)</f>
        <v>#REF!</v>
      </c>
      <c r="G259" s="43" t="e">
        <f>IF(ISBLANK('Team Roster - Final'!BM257),"",'Team Roster - Final'!BM257)</f>
        <v>#REF!</v>
      </c>
      <c r="H259" s="31" t="e">
        <f>IF(ISBLANK('Team Roster - Final'!E257),"",'Team Roster - Final'!E257)</f>
        <v>#REF!</v>
      </c>
      <c r="I259" s="31" t="e">
        <f>IF(ISBLANK('Team Roster - Final'!G257),"",'Team Roster - Final'!G257)</f>
        <v>#REF!</v>
      </c>
      <c r="J259" s="31" t="e">
        <f>IF(ISBLANK('Team Roster - Final'!I257),"",'Team Roster - Final'!I257)</f>
        <v>#REF!</v>
      </c>
      <c r="R259"/>
      <c r="T259"/>
      <c r="V259"/>
      <c r="W259"/>
      <c r="Z259"/>
      <c r="AA259"/>
      <c r="AJ259" s="22"/>
      <c r="AK259" s="102"/>
      <c r="AN259" s="22"/>
      <c r="AO259" s="22"/>
    </row>
    <row r="260" spans="1:41" ht="14.25">
      <c r="A260" s="346">
        <v>257</v>
      </c>
      <c r="B260" s="42" t="e">
        <f>IF(ISBLANK('Team Roster - Final'!A258),"",'Team Roster - Final'!A258)</f>
        <v>#REF!</v>
      </c>
      <c r="C260" s="42" t="e">
        <f>IF(ISBLANK('Team Roster - Final'!B258),"",'Team Roster - Final'!B258)</f>
        <v>#REF!</v>
      </c>
      <c r="D260" s="42" t="e">
        <f>IF(ISBLANK('Team Roster - Final'!C258),"",'Team Roster - Final'!C258)</f>
        <v>#REF!</v>
      </c>
      <c r="E260" s="42" t="e">
        <f>IF(ISBLANK('Team Roster - Final'!D258),"",'Team Roster - Final'!D258)</f>
        <v>#REF!</v>
      </c>
      <c r="F260" s="43" t="e">
        <f>IF(ISBLANK('Team Roster - Final'!BL258),"",'Team Roster - Final'!BL258)</f>
        <v>#REF!</v>
      </c>
      <c r="G260" s="43" t="e">
        <f>IF(ISBLANK('Team Roster - Final'!BM258),"",'Team Roster - Final'!BM258)</f>
        <v>#REF!</v>
      </c>
      <c r="H260" s="31" t="e">
        <f>IF(ISBLANK('Team Roster - Final'!E258),"",'Team Roster - Final'!E258)</f>
        <v>#REF!</v>
      </c>
      <c r="I260" s="31" t="e">
        <f>IF(ISBLANK('Team Roster - Final'!G258),"",'Team Roster - Final'!G258)</f>
        <v>#REF!</v>
      </c>
      <c r="J260" s="31" t="e">
        <f>IF(ISBLANK('Team Roster - Final'!I258),"",'Team Roster - Final'!I258)</f>
        <v>#REF!</v>
      </c>
      <c r="R260"/>
      <c r="T260"/>
      <c r="V260"/>
      <c r="W260"/>
      <c r="Z260"/>
      <c r="AA260"/>
      <c r="AJ260" s="22"/>
      <c r="AK260" s="102"/>
      <c r="AN260" s="22"/>
      <c r="AO260" s="22"/>
    </row>
    <row r="261" spans="1:41" ht="14.25">
      <c r="A261" s="346">
        <v>258</v>
      </c>
      <c r="B261" s="42" t="e">
        <f>IF(ISBLANK('Team Roster - Final'!A259),"",'Team Roster - Final'!A259)</f>
        <v>#REF!</v>
      </c>
      <c r="C261" s="42" t="e">
        <f>IF(ISBLANK('Team Roster - Final'!B259),"",'Team Roster - Final'!B259)</f>
        <v>#REF!</v>
      </c>
      <c r="D261" s="42" t="e">
        <f>IF(ISBLANK('Team Roster - Final'!C259),"",'Team Roster - Final'!C259)</f>
        <v>#REF!</v>
      </c>
      <c r="E261" s="42" t="e">
        <f>IF(ISBLANK('Team Roster - Final'!D259),"",'Team Roster - Final'!D259)</f>
        <v>#REF!</v>
      </c>
      <c r="F261" s="43" t="e">
        <f>IF(ISBLANK('Team Roster - Final'!BL259),"",'Team Roster - Final'!BL259)</f>
        <v>#REF!</v>
      </c>
      <c r="G261" s="43" t="e">
        <f>IF(ISBLANK('Team Roster - Final'!BM259),"",'Team Roster - Final'!BM259)</f>
        <v>#REF!</v>
      </c>
      <c r="H261" s="31" t="e">
        <f>IF(ISBLANK('Team Roster - Final'!E259),"",'Team Roster - Final'!E259)</f>
        <v>#REF!</v>
      </c>
      <c r="I261" s="31" t="e">
        <f>IF(ISBLANK('Team Roster - Final'!G259),"",'Team Roster - Final'!G259)</f>
        <v>#REF!</v>
      </c>
      <c r="J261" s="31" t="e">
        <f>IF(ISBLANK('Team Roster - Final'!I259),"",'Team Roster - Final'!I259)</f>
        <v>#REF!</v>
      </c>
      <c r="R261"/>
      <c r="T261"/>
      <c r="V261"/>
      <c r="W261"/>
      <c r="Z261"/>
      <c r="AA261"/>
      <c r="AJ261" s="22"/>
      <c r="AK261" s="102"/>
      <c r="AN261" s="22"/>
      <c r="AO261" s="22"/>
    </row>
    <row r="262" spans="1:41" ht="14.25">
      <c r="A262" s="346">
        <v>259</v>
      </c>
      <c r="B262" s="42" t="e">
        <f>IF(ISBLANK('Team Roster - Final'!A260),"",'Team Roster - Final'!A260)</f>
        <v>#REF!</v>
      </c>
      <c r="C262" s="42" t="e">
        <f>IF(ISBLANK('Team Roster - Final'!B260),"",'Team Roster - Final'!B260)</f>
        <v>#REF!</v>
      </c>
      <c r="D262" s="42" t="e">
        <f>IF(ISBLANK('Team Roster - Final'!C260),"",'Team Roster - Final'!C260)</f>
        <v>#REF!</v>
      </c>
      <c r="E262" s="42" t="e">
        <f>IF(ISBLANK('Team Roster - Final'!D260),"",'Team Roster - Final'!D260)</f>
        <v>#REF!</v>
      </c>
      <c r="F262" s="43" t="e">
        <f>IF(ISBLANK('Team Roster - Final'!BL260),"",'Team Roster - Final'!BL260)</f>
        <v>#REF!</v>
      </c>
      <c r="G262" s="43" t="e">
        <f>IF(ISBLANK('Team Roster - Final'!BM260),"",'Team Roster - Final'!BM260)</f>
        <v>#REF!</v>
      </c>
      <c r="H262" s="31" t="e">
        <f>IF(ISBLANK('Team Roster - Final'!E260),"",'Team Roster - Final'!E260)</f>
        <v>#REF!</v>
      </c>
      <c r="I262" s="31" t="e">
        <f>IF(ISBLANK('Team Roster - Final'!G260),"",'Team Roster - Final'!G260)</f>
        <v>#REF!</v>
      </c>
      <c r="J262" s="31" t="e">
        <f>IF(ISBLANK('Team Roster - Final'!I260),"",'Team Roster - Final'!I260)</f>
        <v>#REF!</v>
      </c>
      <c r="R262"/>
      <c r="T262"/>
      <c r="V262"/>
      <c r="W262"/>
      <c r="Z262"/>
      <c r="AA262"/>
      <c r="AJ262" s="22"/>
      <c r="AK262" s="102"/>
      <c r="AN262" s="22"/>
      <c r="AO262" s="22"/>
    </row>
    <row r="263" spans="1:41" ht="14.25">
      <c r="A263" s="346">
        <v>260</v>
      </c>
      <c r="B263" s="42" t="e">
        <f>IF(ISBLANK('Team Roster - Final'!A261),"",'Team Roster - Final'!A261)</f>
        <v>#REF!</v>
      </c>
      <c r="C263" s="42" t="e">
        <f>IF(ISBLANK('Team Roster - Final'!B261),"",'Team Roster - Final'!B261)</f>
        <v>#REF!</v>
      </c>
      <c r="D263" s="42" t="e">
        <f>IF(ISBLANK('Team Roster - Final'!C261),"",'Team Roster - Final'!C261)</f>
        <v>#REF!</v>
      </c>
      <c r="E263" s="42" t="e">
        <f>IF(ISBLANK('Team Roster - Final'!D261),"",'Team Roster - Final'!D261)</f>
        <v>#REF!</v>
      </c>
      <c r="F263" s="43" t="e">
        <f>IF(ISBLANK('Team Roster - Final'!BL261),"",'Team Roster - Final'!BL261)</f>
        <v>#REF!</v>
      </c>
      <c r="G263" s="43" t="e">
        <f>IF(ISBLANK('Team Roster - Final'!BM261),"",'Team Roster - Final'!BM261)</f>
        <v>#REF!</v>
      </c>
      <c r="H263" s="31" t="e">
        <f>IF(ISBLANK('Team Roster - Final'!E261),"",'Team Roster - Final'!E261)</f>
        <v>#REF!</v>
      </c>
      <c r="I263" s="31" t="e">
        <f>IF(ISBLANK('Team Roster - Final'!G261),"",'Team Roster - Final'!G261)</f>
        <v>#REF!</v>
      </c>
      <c r="J263" s="31" t="e">
        <f>IF(ISBLANK('Team Roster - Final'!I261),"",'Team Roster - Final'!I261)</f>
        <v>#REF!</v>
      </c>
      <c r="R263"/>
      <c r="T263"/>
      <c r="V263"/>
      <c r="W263"/>
      <c r="Z263"/>
      <c r="AA263"/>
      <c r="AJ263" s="22"/>
      <c r="AK263" s="102"/>
      <c r="AN263" s="22"/>
      <c r="AO263" s="22"/>
    </row>
    <row r="264" spans="1:41" ht="14.25">
      <c r="A264" s="346">
        <v>261</v>
      </c>
      <c r="B264" s="42" t="e">
        <f>IF(ISBLANK('Team Roster - Final'!A262),"",'Team Roster - Final'!A262)</f>
        <v>#REF!</v>
      </c>
      <c r="C264" s="42" t="e">
        <f>IF(ISBLANK('Team Roster - Final'!B262),"",'Team Roster - Final'!B262)</f>
        <v>#REF!</v>
      </c>
      <c r="D264" s="42" t="e">
        <f>IF(ISBLANK('Team Roster - Final'!C262),"",'Team Roster - Final'!C262)</f>
        <v>#REF!</v>
      </c>
      <c r="E264" s="42" t="e">
        <f>IF(ISBLANK('Team Roster - Final'!D262),"",'Team Roster - Final'!D262)</f>
        <v>#REF!</v>
      </c>
      <c r="F264" s="43" t="e">
        <f>IF(ISBLANK('Team Roster - Final'!BL262),"",'Team Roster - Final'!BL262)</f>
        <v>#REF!</v>
      </c>
      <c r="G264" s="43" t="e">
        <f>IF(ISBLANK('Team Roster - Final'!BM262),"",'Team Roster - Final'!BM262)</f>
        <v>#REF!</v>
      </c>
      <c r="H264" s="31" t="e">
        <f>IF(ISBLANK('Team Roster - Final'!E262),"",'Team Roster - Final'!E262)</f>
        <v>#REF!</v>
      </c>
      <c r="I264" s="31" t="e">
        <f>IF(ISBLANK('Team Roster - Final'!G262),"",'Team Roster - Final'!G262)</f>
        <v>#REF!</v>
      </c>
      <c r="J264" s="31" t="e">
        <f>IF(ISBLANK('Team Roster - Final'!I262),"",'Team Roster - Final'!I262)</f>
        <v>#REF!</v>
      </c>
      <c r="R264"/>
      <c r="T264"/>
      <c r="V264"/>
      <c r="W264"/>
      <c r="Z264"/>
      <c r="AA264"/>
      <c r="AJ264" s="22"/>
      <c r="AK264" s="102"/>
      <c r="AN264" s="22"/>
      <c r="AO264" s="22"/>
    </row>
    <row r="265" spans="1:41" ht="14.25">
      <c r="A265" s="346">
        <v>262</v>
      </c>
      <c r="B265" s="42" t="e">
        <f>IF(ISBLANK('Team Roster - Final'!A263),"",'Team Roster - Final'!A263)</f>
        <v>#REF!</v>
      </c>
      <c r="C265" s="42" t="e">
        <f>IF(ISBLANK('Team Roster - Final'!B263),"",'Team Roster - Final'!B263)</f>
        <v>#REF!</v>
      </c>
      <c r="D265" s="42" t="e">
        <f>IF(ISBLANK('Team Roster - Final'!C263),"",'Team Roster - Final'!C263)</f>
        <v>#REF!</v>
      </c>
      <c r="E265" s="42" t="e">
        <f>IF(ISBLANK('Team Roster - Final'!D263),"",'Team Roster - Final'!D263)</f>
        <v>#REF!</v>
      </c>
      <c r="F265" s="43" t="e">
        <f>IF(ISBLANK('Team Roster - Final'!BL263),"",'Team Roster - Final'!BL263)</f>
        <v>#REF!</v>
      </c>
      <c r="G265" s="43" t="e">
        <f>IF(ISBLANK('Team Roster - Final'!BM263),"",'Team Roster - Final'!BM263)</f>
        <v>#REF!</v>
      </c>
      <c r="H265" s="31" t="e">
        <f>IF(ISBLANK('Team Roster - Final'!E263),"",'Team Roster - Final'!E263)</f>
        <v>#REF!</v>
      </c>
      <c r="I265" s="31" t="e">
        <f>IF(ISBLANK('Team Roster - Final'!G263),"",'Team Roster - Final'!G263)</f>
        <v>#REF!</v>
      </c>
      <c r="J265" s="31" t="e">
        <f>IF(ISBLANK('Team Roster - Final'!I263),"",'Team Roster - Final'!I263)</f>
        <v>#REF!</v>
      </c>
      <c r="R265"/>
      <c r="T265"/>
      <c r="V265"/>
      <c r="W265"/>
      <c r="Z265"/>
      <c r="AA265"/>
      <c r="AJ265" s="22"/>
      <c r="AK265" s="102"/>
      <c r="AN265" s="22"/>
      <c r="AO265" s="22"/>
    </row>
    <row r="266" spans="1:41" ht="14.25">
      <c r="A266" s="346">
        <v>263</v>
      </c>
      <c r="B266" s="42" t="e">
        <f>IF(ISBLANK('Team Roster - Final'!A264),"",'Team Roster - Final'!A264)</f>
        <v>#REF!</v>
      </c>
      <c r="C266" s="42" t="e">
        <f>IF(ISBLANK('Team Roster - Final'!B264),"",'Team Roster - Final'!B264)</f>
        <v>#REF!</v>
      </c>
      <c r="D266" s="42" t="e">
        <f>IF(ISBLANK('Team Roster - Final'!C264),"",'Team Roster - Final'!C264)</f>
        <v>#REF!</v>
      </c>
      <c r="E266" s="42" t="e">
        <f>IF(ISBLANK('Team Roster - Final'!D264),"",'Team Roster - Final'!D264)</f>
        <v>#REF!</v>
      </c>
      <c r="F266" s="43" t="e">
        <f>IF(ISBLANK('Team Roster - Final'!BL264),"",'Team Roster - Final'!BL264)</f>
        <v>#REF!</v>
      </c>
      <c r="G266" s="43" t="e">
        <f>IF(ISBLANK('Team Roster - Final'!BM264),"",'Team Roster - Final'!BM264)</f>
        <v>#REF!</v>
      </c>
      <c r="H266" s="31" t="e">
        <f>IF(ISBLANK('Team Roster - Final'!E264),"",'Team Roster - Final'!E264)</f>
        <v>#REF!</v>
      </c>
      <c r="I266" s="31" t="e">
        <f>IF(ISBLANK('Team Roster - Final'!G264),"",'Team Roster - Final'!G264)</f>
        <v>#REF!</v>
      </c>
      <c r="J266" s="31" t="e">
        <f>IF(ISBLANK('Team Roster - Final'!I264),"",'Team Roster - Final'!I264)</f>
        <v>#REF!</v>
      </c>
      <c r="R266"/>
      <c r="T266"/>
      <c r="V266"/>
      <c r="W266"/>
      <c r="Z266"/>
      <c r="AA266"/>
      <c r="AJ266" s="22"/>
      <c r="AK266" s="102"/>
      <c r="AN266" s="22"/>
      <c r="AO266" s="22"/>
    </row>
    <row r="267" spans="1:41" ht="14.25">
      <c r="A267" s="346">
        <v>264</v>
      </c>
      <c r="B267" s="42" t="e">
        <f>IF(ISBLANK('Team Roster - Final'!A265),"",'Team Roster - Final'!A265)</f>
        <v>#REF!</v>
      </c>
      <c r="C267" s="42" t="e">
        <f>IF(ISBLANK('Team Roster - Final'!B265),"",'Team Roster - Final'!B265)</f>
        <v>#REF!</v>
      </c>
      <c r="D267" s="42" t="e">
        <f>IF(ISBLANK('Team Roster - Final'!C265),"",'Team Roster - Final'!C265)</f>
        <v>#REF!</v>
      </c>
      <c r="E267" s="42" t="e">
        <f>IF(ISBLANK('Team Roster - Final'!D265),"",'Team Roster - Final'!D265)</f>
        <v>#REF!</v>
      </c>
      <c r="F267" s="43" t="e">
        <f>IF(ISBLANK('Team Roster - Final'!BL265),"",'Team Roster - Final'!BL265)</f>
        <v>#REF!</v>
      </c>
      <c r="G267" s="43" t="e">
        <f>IF(ISBLANK('Team Roster - Final'!BM265),"",'Team Roster - Final'!BM265)</f>
        <v>#REF!</v>
      </c>
      <c r="H267" s="31" t="e">
        <f>IF(ISBLANK('Team Roster - Final'!E265),"",'Team Roster - Final'!E265)</f>
        <v>#REF!</v>
      </c>
      <c r="I267" s="31" t="e">
        <f>IF(ISBLANK('Team Roster - Final'!G265),"",'Team Roster - Final'!G265)</f>
        <v>#REF!</v>
      </c>
      <c r="J267" s="31" t="e">
        <f>IF(ISBLANK('Team Roster - Final'!I265),"",'Team Roster - Final'!I265)</f>
        <v>#REF!</v>
      </c>
      <c r="R267"/>
      <c r="T267"/>
      <c r="V267"/>
      <c r="W267"/>
      <c r="Z267"/>
      <c r="AA267"/>
      <c r="AJ267" s="22"/>
      <c r="AK267" s="102"/>
      <c r="AN267" s="22"/>
      <c r="AO267" s="22"/>
    </row>
    <row r="268" spans="1:41" ht="14.25">
      <c r="A268" s="346">
        <v>265</v>
      </c>
      <c r="B268" s="42" t="e">
        <f>IF(ISBLANK('Team Roster - Final'!A266),"",'Team Roster - Final'!A266)</f>
        <v>#REF!</v>
      </c>
      <c r="C268" s="42" t="e">
        <f>IF(ISBLANK('Team Roster - Final'!B266),"",'Team Roster - Final'!B266)</f>
        <v>#REF!</v>
      </c>
      <c r="D268" s="42" t="e">
        <f>IF(ISBLANK('Team Roster - Final'!C266),"",'Team Roster - Final'!C266)</f>
        <v>#REF!</v>
      </c>
      <c r="E268" s="42" t="e">
        <f>IF(ISBLANK('Team Roster - Final'!D266),"",'Team Roster - Final'!D266)</f>
        <v>#REF!</v>
      </c>
      <c r="F268" s="43" t="e">
        <f>IF(ISBLANK('Team Roster - Final'!BL266),"",'Team Roster - Final'!BL266)</f>
        <v>#REF!</v>
      </c>
      <c r="G268" s="43" t="e">
        <f>IF(ISBLANK('Team Roster - Final'!BM266),"",'Team Roster - Final'!BM266)</f>
        <v>#REF!</v>
      </c>
      <c r="H268" s="31" t="e">
        <f>IF(ISBLANK('Team Roster - Final'!E266),"",'Team Roster - Final'!E266)</f>
        <v>#REF!</v>
      </c>
      <c r="I268" s="31" t="e">
        <f>IF(ISBLANK('Team Roster - Final'!G266),"",'Team Roster - Final'!G266)</f>
        <v>#REF!</v>
      </c>
      <c r="J268" s="31" t="e">
        <f>IF(ISBLANK('Team Roster - Final'!I266),"",'Team Roster - Final'!I266)</f>
        <v>#REF!</v>
      </c>
      <c r="R268"/>
      <c r="T268"/>
      <c r="V268"/>
      <c r="W268"/>
      <c r="Z268"/>
      <c r="AA268"/>
      <c r="AJ268" s="22"/>
      <c r="AK268" s="102"/>
      <c r="AN268" s="22"/>
      <c r="AO268" s="22"/>
    </row>
    <row r="269" spans="1:41" ht="14.25">
      <c r="A269" s="346">
        <v>266</v>
      </c>
      <c r="B269" s="42" t="e">
        <f>IF(ISBLANK('Team Roster - Final'!A267),"",'Team Roster - Final'!A267)</f>
        <v>#REF!</v>
      </c>
      <c r="C269" s="42" t="e">
        <f>IF(ISBLANK('Team Roster - Final'!B267),"",'Team Roster - Final'!B267)</f>
        <v>#REF!</v>
      </c>
      <c r="D269" s="42" t="e">
        <f>IF(ISBLANK('Team Roster - Final'!C267),"",'Team Roster - Final'!C267)</f>
        <v>#REF!</v>
      </c>
      <c r="E269" s="42" t="e">
        <f>IF(ISBLANK('Team Roster - Final'!D267),"",'Team Roster - Final'!D267)</f>
        <v>#REF!</v>
      </c>
      <c r="F269" s="43" t="e">
        <f>IF(ISBLANK('Team Roster - Final'!BL267),"",'Team Roster - Final'!BL267)</f>
        <v>#REF!</v>
      </c>
      <c r="G269" s="43" t="e">
        <f>IF(ISBLANK('Team Roster - Final'!BM267),"",'Team Roster - Final'!BM267)</f>
        <v>#REF!</v>
      </c>
      <c r="H269" s="31" t="e">
        <f>IF(ISBLANK('Team Roster - Final'!E267),"",'Team Roster - Final'!E267)</f>
        <v>#REF!</v>
      </c>
      <c r="I269" s="31" t="e">
        <f>IF(ISBLANK('Team Roster - Final'!G267),"",'Team Roster - Final'!G267)</f>
        <v>#REF!</v>
      </c>
      <c r="J269" s="31" t="e">
        <f>IF(ISBLANK('Team Roster - Final'!I267),"",'Team Roster - Final'!I267)</f>
        <v>#REF!</v>
      </c>
      <c r="R269"/>
      <c r="T269"/>
      <c r="V269"/>
      <c r="W269"/>
      <c r="Z269"/>
      <c r="AA269"/>
      <c r="AJ269" s="22"/>
      <c r="AK269" s="102"/>
      <c r="AN269" s="22"/>
      <c r="AO269" s="22"/>
    </row>
    <row r="270" spans="1:41" ht="14.25">
      <c r="A270" s="346">
        <v>267</v>
      </c>
      <c r="B270" s="42" t="e">
        <f>IF(ISBLANK('Team Roster - Final'!A268),"",'Team Roster - Final'!A268)</f>
        <v>#REF!</v>
      </c>
      <c r="C270" s="42" t="e">
        <f>IF(ISBLANK('Team Roster - Final'!B268),"",'Team Roster - Final'!B268)</f>
        <v>#REF!</v>
      </c>
      <c r="D270" s="42" t="e">
        <f>IF(ISBLANK('Team Roster - Final'!C268),"",'Team Roster - Final'!C268)</f>
        <v>#REF!</v>
      </c>
      <c r="E270" s="42" t="e">
        <f>IF(ISBLANK('Team Roster - Final'!D268),"",'Team Roster - Final'!D268)</f>
        <v>#REF!</v>
      </c>
      <c r="F270" s="43" t="e">
        <f>IF(ISBLANK('Team Roster - Final'!BL268),"",'Team Roster - Final'!BL268)</f>
        <v>#REF!</v>
      </c>
      <c r="G270" s="43" t="e">
        <f>IF(ISBLANK('Team Roster - Final'!BM268),"",'Team Roster - Final'!BM268)</f>
        <v>#REF!</v>
      </c>
      <c r="H270" s="31" t="e">
        <f>IF(ISBLANK('Team Roster - Final'!E268),"",'Team Roster - Final'!E268)</f>
        <v>#REF!</v>
      </c>
      <c r="I270" s="31" t="e">
        <f>IF(ISBLANK('Team Roster - Final'!G268),"",'Team Roster - Final'!G268)</f>
        <v>#REF!</v>
      </c>
      <c r="J270" s="31" t="e">
        <f>IF(ISBLANK('Team Roster - Final'!I268),"",'Team Roster - Final'!I268)</f>
        <v>#REF!</v>
      </c>
      <c r="R270"/>
      <c r="T270"/>
      <c r="V270"/>
      <c r="W270"/>
      <c r="Z270"/>
      <c r="AA270"/>
      <c r="AJ270" s="22"/>
      <c r="AK270" s="102"/>
      <c r="AN270" s="22"/>
      <c r="AO270" s="22"/>
    </row>
    <row r="271" spans="1:41" ht="14.25">
      <c r="A271" s="346">
        <v>268</v>
      </c>
      <c r="B271" s="42" t="e">
        <f>IF(ISBLANK('Team Roster - Final'!A269),"",'Team Roster - Final'!A269)</f>
        <v>#REF!</v>
      </c>
      <c r="C271" s="42" t="e">
        <f>IF(ISBLANK('Team Roster - Final'!B269),"",'Team Roster - Final'!B269)</f>
        <v>#REF!</v>
      </c>
      <c r="D271" s="42" t="e">
        <f>IF(ISBLANK('Team Roster - Final'!C269),"",'Team Roster - Final'!C269)</f>
        <v>#REF!</v>
      </c>
      <c r="E271" s="42" t="e">
        <f>IF(ISBLANK('Team Roster - Final'!D269),"",'Team Roster - Final'!D269)</f>
        <v>#REF!</v>
      </c>
      <c r="F271" s="43" t="e">
        <f>IF(ISBLANK('Team Roster - Final'!BL269),"",'Team Roster - Final'!BL269)</f>
        <v>#REF!</v>
      </c>
      <c r="G271" s="43" t="e">
        <f>IF(ISBLANK('Team Roster - Final'!BM269),"",'Team Roster - Final'!BM269)</f>
        <v>#REF!</v>
      </c>
      <c r="H271" s="31" t="e">
        <f>IF(ISBLANK('Team Roster - Final'!E269),"",'Team Roster - Final'!E269)</f>
        <v>#REF!</v>
      </c>
      <c r="I271" s="31" t="e">
        <f>IF(ISBLANK('Team Roster - Final'!G269),"",'Team Roster - Final'!G269)</f>
        <v>#REF!</v>
      </c>
      <c r="J271" s="31" t="e">
        <f>IF(ISBLANK('Team Roster - Final'!I269),"",'Team Roster - Final'!I269)</f>
        <v>#REF!</v>
      </c>
      <c r="R271"/>
      <c r="T271"/>
      <c r="V271"/>
      <c r="W271"/>
      <c r="Z271"/>
      <c r="AA271"/>
      <c r="AJ271" s="22"/>
      <c r="AK271" s="102"/>
      <c r="AN271" s="22"/>
      <c r="AO271" s="22"/>
    </row>
    <row r="272" spans="1:41" ht="14.25">
      <c r="A272" s="346">
        <v>269</v>
      </c>
      <c r="B272" s="42" t="e">
        <f>IF(ISBLANK('Team Roster - Final'!A270),"",'Team Roster - Final'!A270)</f>
        <v>#REF!</v>
      </c>
      <c r="C272" s="42" t="e">
        <f>IF(ISBLANK('Team Roster - Final'!B270),"",'Team Roster - Final'!B270)</f>
        <v>#REF!</v>
      </c>
      <c r="D272" s="42" t="e">
        <f>IF(ISBLANK('Team Roster - Final'!C270),"",'Team Roster - Final'!C270)</f>
        <v>#REF!</v>
      </c>
      <c r="E272" s="42" t="e">
        <f>IF(ISBLANK('Team Roster - Final'!D270),"",'Team Roster - Final'!D270)</f>
        <v>#REF!</v>
      </c>
      <c r="F272" s="43" t="e">
        <f>IF(ISBLANK('Team Roster - Final'!BL270),"",'Team Roster - Final'!BL270)</f>
        <v>#REF!</v>
      </c>
      <c r="G272" s="43" t="e">
        <f>IF(ISBLANK('Team Roster - Final'!BM270),"",'Team Roster - Final'!BM270)</f>
        <v>#REF!</v>
      </c>
      <c r="H272" s="31" t="e">
        <f>IF(ISBLANK('Team Roster - Final'!E270),"",'Team Roster - Final'!E270)</f>
        <v>#REF!</v>
      </c>
      <c r="I272" s="31" t="e">
        <f>IF(ISBLANK('Team Roster - Final'!G270),"",'Team Roster - Final'!G270)</f>
        <v>#REF!</v>
      </c>
      <c r="J272" s="31" t="e">
        <f>IF(ISBLANK('Team Roster - Final'!I270),"",'Team Roster - Final'!I270)</f>
        <v>#REF!</v>
      </c>
      <c r="R272"/>
      <c r="T272"/>
      <c r="V272"/>
      <c r="W272"/>
      <c r="Z272"/>
      <c r="AA272"/>
      <c r="AJ272" s="22"/>
      <c r="AK272" s="102"/>
      <c r="AN272" s="22"/>
      <c r="AO272" s="22"/>
    </row>
    <row r="273" spans="1:41" ht="14.25">
      <c r="A273" s="346">
        <v>270</v>
      </c>
      <c r="B273" s="42" t="e">
        <f>IF(ISBLANK('Team Roster - Final'!A271),"",'Team Roster - Final'!A271)</f>
        <v>#REF!</v>
      </c>
      <c r="C273" s="42" t="e">
        <f>IF(ISBLANK('Team Roster - Final'!B271),"",'Team Roster - Final'!B271)</f>
        <v>#REF!</v>
      </c>
      <c r="D273" s="42" t="e">
        <f>IF(ISBLANK('Team Roster - Final'!C271),"",'Team Roster - Final'!C271)</f>
        <v>#REF!</v>
      </c>
      <c r="E273" s="42" t="e">
        <f>IF(ISBLANK('Team Roster - Final'!D271),"",'Team Roster - Final'!D271)</f>
        <v>#REF!</v>
      </c>
      <c r="F273" s="43" t="e">
        <f>IF(ISBLANK('Team Roster - Final'!BL271),"",'Team Roster - Final'!BL271)</f>
        <v>#REF!</v>
      </c>
      <c r="G273" s="43" t="e">
        <f>IF(ISBLANK('Team Roster - Final'!BM271),"",'Team Roster - Final'!BM271)</f>
        <v>#REF!</v>
      </c>
      <c r="H273" s="31" t="e">
        <f>IF(ISBLANK('Team Roster - Final'!E271),"",'Team Roster - Final'!E271)</f>
        <v>#REF!</v>
      </c>
      <c r="I273" s="31" t="e">
        <f>IF(ISBLANK('Team Roster - Final'!G271),"",'Team Roster - Final'!G271)</f>
        <v>#REF!</v>
      </c>
      <c r="J273" s="31" t="e">
        <f>IF(ISBLANK('Team Roster - Final'!I271),"",'Team Roster - Final'!I271)</f>
        <v>#REF!</v>
      </c>
      <c r="R273"/>
      <c r="T273"/>
      <c r="V273"/>
      <c r="W273"/>
      <c r="Z273"/>
      <c r="AA273"/>
      <c r="AJ273" s="22"/>
      <c r="AK273" s="102"/>
      <c r="AN273" s="22"/>
      <c r="AO273" s="22"/>
    </row>
    <row r="274" spans="1:41" ht="14.25">
      <c r="A274" s="346">
        <v>271</v>
      </c>
      <c r="B274" s="42" t="e">
        <f>IF(ISBLANK('Team Roster - Final'!A272),"",'Team Roster - Final'!A272)</f>
        <v>#REF!</v>
      </c>
      <c r="C274" s="42" t="e">
        <f>IF(ISBLANK('Team Roster - Final'!B272),"",'Team Roster - Final'!B272)</f>
        <v>#REF!</v>
      </c>
      <c r="D274" s="42" t="e">
        <f>IF(ISBLANK('Team Roster - Final'!C272),"",'Team Roster - Final'!C272)</f>
        <v>#REF!</v>
      </c>
      <c r="E274" s="42" t="e">
        <f>IF(ISBLANK('Team Roster - Final'!D272),"",'Team Roster - Final'!D272)</f>
        <v>#REF!</v>
      </c>
      <c r="F274" s="43" t="e">
        <f>IF(ISBLANK('Team Roster - Final'!BL272),"",'Team Roster - Final'!BL272)</f>
        <v>#REF!</v>
      </c>
      <c r="G274" s="43" t="e">
        <f>IF(ISBLANK('Team Roster - Final'!BM272),"",'Team Roster - Final'!BM272)</f>
        <v>#REF!</v>
      </c>
      <c r="H274" s="31" t="e">
        <f>IF(ISBLANK('Team Roster - Final'!E272),"",'Team Roster - Final'!E272)</f>
        <v>#REF!</v>
      </c>
      <c r="I274" s="31" t="e">
        <f>IF(ISBLANK('Team Roster - Final'!G272),"",'Team Roster - Final'!G272)</f>
        <v>#REF!</v>
      </c>
      <c r="J274" s="31" t="e">
        <f>IF(ISBLANK('Team Roster - Final'!I272),"",'Team Roster - Final'!I272)</f>
        <v>#REF!</v>
      </c>
      <c r="R274"/>
      <c r="T274"/>
      <c r="V274"/>
      <c r="W274"/>
      <c r="Z274"/>
      <c r="AA274"/>
      <c r="AJ274" s="22"/>
      <c r="AK274" s="102"/>
      <c r="AN274" s="22"/>
      <c r="AO274" s="22"/>
    </row>
    <row r="275" spans="1:41" ht="14.25">
      <c r="A275" s="346">
        <v>272</v>
      </c>
      <c r="B275" s="42" t="e">
        <f>IF(ISBLANK('Team Roster - Final'!A273),"",'Team Roster - Final'!A273)</f>
        <v>#REF!</v>
      </c>
      <c r="C275" s="42" t="e">
        <f>IF(ISBLANK('Team Roster - Final'!B273),"",'Team Roster - Final'!B273)</f>
        <v>#REF!</v>
      </c>
      <c r="D275" s="42" t="e">
        <f>IF(ISBLANK('Team Roster - Final'!C273),"",'Team Roster - Final'!C273)</f>
        <v>#REF!</v>
      </c>
      <c r="E275" s="42" t="e">
        <f>IF(ISBLANK('Team Roster - Final'!D273),"",'Team Roster - Final'!D273)</f>
        <v>#REF!</v>
      </c>
      <c r="F275" s="43" t="e">
        <f>IF(ISBLANK('Team Roster - Final'!BL273),"",'Team Roster - Final'!BL273)</f>
        <v>#REF!</v>
      </c>
      <c r="G275" s="43" t="e">
        <f>IF(ISBLANK('Team Roster - Final'!BM273),"",'Team Roster - Final'!BM273)</f>
        <v>#REF!</v>
      </c>
      <c r="H275" s="31" t="e">
        <f>IF(ISBLANK('Team Roster - Final'!E273),"",'Team Roster - Final'!E273)</f>
        <v>#REF!</v>
      </c>
      <c r="I275" s="31" t="e">
        <f>IF(ISBLANK('Team Roster - Final'!G273),"",'Team Roster - Final'!G273)</f>
        <v>#REF!</v>
      </c>
      <c r="J275" s="31" t="e">
        <f>IF(ISBLANK('Team Roster - Final'!I273),"",'Team Roster - Final'!I273)</f>
        <v>#REF!</v>
      </c>
      <c r="R275"/>
      <c r="T275"/>
      <c r="V275"/>
      <c r="W275"/>
      <c r="Z275"/>
      <c r="AA275"/>
      <c r="AJ275" s="22"/>
      <c r="AK275" s="102"/>
      <c r="AN275" s="22"/>
      <c r="AO275" s="22"/>
    </row>
    <row r="276" spans="1:41" ht="14.25">
      <c r="A276" s="346">
        <v>273</v>
      </c>
      <c r="B276" s="42" t="e">
        <f>IF(ISBLANK('Team Roster - Final'!A274),"",'Team Roster - Final'!A274)</f>
        <v>#REF!</v>
      </c>
      <c r="C276" s="42" t="e">
        <f>IF(ISBLANK('Team Roster - Final'!B274),"",'Team Roster - Final'!B274)</f>
        <v>#REF!</v>
      </c>
      <c r="D276" s="42" t="e">
        <f>IF(ISBLANK('Team Roster - Final'!C274),"",'Team Roster - Final'!C274)</f>
        <v>#REF!</v>
      </c>
      <c r="E276" s="42" t="e">
        <f>IF(ISBLANK('Team Roster - Final'!D274),"",'Team Roster - Final'!D274)</f>
        <v>#REF!</v>
      </c>
      <c r="F276" s="43" t="e">
        <f>IF(ISBLANK('Team Roster - Final'!BL274),"",'Team Roster - Final'!BL274)</f>
        <v>#REF!</v>
      </c>
      <c r="G276" s="43" t="e">
        <f>IF(ISBLANK('Team Roster - Final'!BM274),"",'Team Roster - Final'!BM274)</f>
        <v>#REF!</v>
      </c>
      <c r="H276" s="31" t="e">
        <f>IF(ISBLANK('Team Roster - Final'!E274),"",'Team Roster - Final'!E274)</f>
        <v>#REF!</v>
      </c>
      <c r="I276" s="31" t="e">
        <f>IF(ISBLANK('Team Roster - Final'!G274),"",'Team Roster - Final'!G274)</f>
        <v>#REF!</v>
      </c>
      <c r="J276" s="31" t="e">
        <f>IF(ISBLANK('Team Roster - Final'!I274),"",'Team Roster - Final'!I274)</f>
        <v>#REF!</v>
      </c>
      <c r="R276"/>
      <c r="T276"/>
      <c r="V276"/>
      <c r="W276"/>
      <c r="Z276"/>
      <c r="AA276"/>
      <c r="AJ276" s="22"/>
      <c r="AK276" s="102"/>
      <c r="AN276" s="22"/>
      <c r="AO276" s="22"/>
    </row>
    <row r="277" spans="1:41" ht="14.25">
      <c r="A277" s="346">
        <v>274</v>
      </c>
      <c r="B277" s="42" t="e">
        <f>IF(ISBLANK('Team Roster - Final'!A275),"",'Team Roster - Final'!A275)</f>
        <v>#REF!</v>
      </c>
      <c r="C277" s="42" t="e">
        <f>IF(ISBLANK('Team Roster - Final'!B275),"",'Team Roster - Final'!B275)</f>
        <v>#REF!</v>
      </c>
      <c r="D277" s="42" t="e">
        <f>IF(ISBLANK('Team Roster - Final'!C275),"",'Team Roster - Final'!C275)</f>
        <v>#REF!</v>
      </c>
      <c r="E277" s="42" t="e">
        <f>IF(ISBLANK('Team Roster - Final'!D275),"",'Team Roster - Final'!D275)</f>
        <v>#REF!</v>
      </c>
      <c r="F277" s="43" t="e">
        <f>IF(ISBLANK('Team Roster - Final'!BL275),"",'Team Roster - Final'!BL275)</f>
        <v>#REF!</v>
      </c>
      <c r="G277" s="43" t="e">
        <f>IF(ISBLANK('Team Roster - Final'!BM275),"",'Team Roster - Final'!BM275)</f>
        <v>#REF!</v>
      </c>
      <c r="H277" s="31" t="e">
        <f>IF(ISBLANK('Team Roster - Final'!E275),"",'Team Roster - Final'!E275)</f>
        <v>#REF!</v>
      </c>
      <c r="I277" s="31" t="e">
        <f>IF(ISBLANK('Team Roster - Final'!G275),"",'Team Roster - Final'!G275)</f>
        <v>#REF!</v>
      </c>
      <c r="J277" s="31" t="e">
        <f>IF(ISBLANK('Team Roster - Final'!I275),"",'Team Roster - Final'!I275)</f>
        <v>#REF!</v>
      </c>
      <c r="R277"/>
      <c r="T277"/>
      <c r="V277"/>
      <c r="W277"/>
      <c r="Z277"/>
      <c r="AA277"/>
      <c r="AJ277" s="22"/>
      <c r="AK277" s="102"/>
      <c r="AN277" s="22"/>
      <c r="AO277" s="22"/>
    </row>
    <row r="278" spans="1:41" ht="14.25">
      <c r="A278" s="346">
        <v>275</v>
      </c>
      <c r="B278" s="42" t="e">
        <f>IF(ISBLANK('Team Roster - Final'!A276),"",'Team Roster - Final'!A276)</f>
        <v>#REF!</v>
      </c>
      <c r="C278" s="42" t="e">
        <f>IF(ISBLANK('Team Roster - Final'!B276),"",'Team Roster - Final'!B276)</f>
        <v>#REF!</v>
      </c>
      <c r="D278" s="42" t="e">
        <f>IF(ISBLANK('Team Roster - Final'!C276),"",'Team Roster - Final'!C276)</f>
        <v>#REF!</v>
      </c>
      <c r="E278" s="42" t="e">
        <f>IF(ISBLANK('Team Roster - Final'!D276),"",'Team Roster - Final'!D276)</f>
        <v>#REF!</v>
      </c>
      <c r="F278" s="43" t="e">
        <f>IF(ISBLANK('Team Roster - Final'!BL276),"",'Team Roster - Final'!BL276)</f>
        <v>#REF!</v>
      </c>
      <c r="G278" s="43" t="e">
        <f>IF(ISBLANK('Team Roster - Final'!BM276),"",'Team Roster - Final'!BM276)</f>
        <v>#REF!</v>
      </c>
      <c r="H278" s="31" t="e">
        <f>IF(ISBLANK('Team Roster - Final'!E276),"",'Team Roster - Final'!E276)</f>
        <v>#REF!</v>
      </c>
      <c r="I278" s="31" t="e">
        <f>IF(ISBLANK('Team Roster - Final'!G276),"",'Team Roster - Final'!G276)</f>
        <v>#REF!</v>
      </c>
      <c r="J278" s="31" t="e">
        <f>IF(ISBLANK('Team Roster - Final'!I276),"",'Team Roster - Final'!I276)</f>
        <v>#REF!</v>
      </c>
      <c r="R278"/>
      <c r="T278"/>
      <c r="V278"/>
      <c r="W278"/>
      <c r="Z278"/>
      <c r="AA278"/>
      <c r="AJ278" s="22"/>
      <c r="AK278" s="102"/>
      <c r="AN278" s="22"/>
      <c r="AO278" s="22"/>
    </row>
    <row r="279" spans="1:41" ht="14.25">
      <c r="A279" s="346">
        <v>276</v>
      </c>
      <c r="B279" s="42" t="e">
        <f>IF(ISBLANK('Team Roster - Final'!A277),"",'Team Roster - Final'!A277)</f>
        <v>#REF!</v>
      </c>
      <c r="C279" s="42" t="e">
        <f>IF(ISBLANK('Team Roster - Final'!B277),"",'Team Roster - Final'!B277)</f>
        <v>#REF!</v>
      </c>
      <c r="D279" s="42" t="e">
        <f>IF(ISBLANK('Team Roster - Final'!C277),"",'Team Roster - Final'!C277)</f>
        <v>#REF!</v>
      </c>
      <c r="E279" s="42" t="e">
        <f>IF(ISBLANK('Team Roster - Final'!D277),"",'Team Roster - Final'!D277)</f>
        <v>#REF!</v>
      </c>
      <c r="F279" s="43" t="e">
        <f>IF(ISBLANK('Team Roster - Final'!BL277),"",'Team Roster - Final'!BL277)</f>
        <v>#REF!</v>
      </c>
      <c r="G279" s="43" t="e">
        <f>IF(ISBLANK('Team Roster - Final'!BM277),"",'Team Roster - Final'!BM277)</f>
        <v>#REF!</v>
      </c>
      <c r="H279" s="31" t="e">
        <f>IF(ISBLANK('Team Roster - Final'!E277),"",'Team Roster - Final'!E277)</f>
        <v>#REF!</v>
      </c>
      <c r="I279" s="31" t="e">
        <f>IF(ISBLANK('Team Roster - Final'!G277),"",'Team Roster - Final'!G277)</f>
        <v>#REF!</v>
      </c>
      <c r="J279" s="31" t="e">
        <f>IF(ISBLANK('Team Roster - Final'!I277),"",'Team Roster - Final'!I277)</f>
        <v>#REF!</v>
      </c>
      <c r="R279"/>
      <c r="T279"/>
      <c r="V279"/>
      <c r="W279"/>
      <c r="Z279"/>
      <c r="AA279"/>
      <c r="AJ279" s="22"/>
      <c r="AK279" s="102"/>
      <c r="AN279" s="22"/>
      <c r="AO279" s="22"/>
    </row>
    <row r="280" spans="1:41" ht="14.25">
      <c r="A280" s="346">
        <v>277</v>
      </c>
      <c r="B280" s="42" t="e">
        <f>IF(ISBLANK('Team Roster - Final'!A278),"",'Team Roster - Final'!A278)</f>
        <v>#REF!</v>
      </c>
      <c r="C280" s="42" t="e">
        <f>IF(ISBLANK('Team Roster - Final'!B278),"",'Team Roster - Final'!B278)</f>
        <v>#REF!</v>
      </c>
      <c r="D280" s="42" t="e">
        <f>IF(ISBLANK('Team Roster - Final'!C278),"",'Team Roster - Final'!C278)</f>
        <v>#REF!</v>
      </c>
      <c r="E280" s="42" t="e">
        <f>IF(ISBLANK('Team Roster - Final'!D278),"",'Team Roster - Final'!D278)</f>
        <v>#REF!</v>
      </c>
      <c r="F280" s="43" t="e">
        <f>IF(ISBLANK('Team Roster - Final'!BL278),"",'Team Roster - Final'!BL278)</f>
        <v>#REF!</v>
      </c>
      <c r="G280" s="43" t="e">
        <f>IF(ISBLANK('Team Roster - Final'!BM278),"",'Team Roster - Final'!BM278)</f>
        <v>#REF!</v>
      </c>
      <c r="H280" s="31" t="e">
        <f>IF(ISBLANK('Team Roster - Final'!E278),"",'Team Roster - Final'!E278)</f>
        <v>#REF!</v>
      </c>
      <c r="I280" s="31" t="e">
        <f>IF(ISBLANK('Team Roster - Final'!G278),"",'Team Roster - Final'!G278)</f>
        <v>#REF!</v>
      </c>
      <c r="J280" s="31" t="e">
        <f>IF(ISBLANK('Team Roster - Final'!I278),"",'Team Roster - Final'!I278)</f>
        <v>#REF!</v>
      </c>
      <c r="R280"/>
      <c r="T280"/>
      <c r="V280"/>
      <c r="W280"/>
      <c r="Z280"/>
      <c r="AA280"/>
      <c r="AJ280" s="22"/>
      <c r="AK280" s="102"/>
      <c r="AN280" s="22"/>
      <c r="AO280" s="22"/>
    </row>
    <row r="281" spans="1:41" ht="14.25">
      <c r="A281" s="346">
        <v>278</v>
      </c>
      <c r="B281" s="42" t="e">
        <f>IF(ISBLANK('Team Roster - Final'!A279),"",'Team Roster - Final'!A279)</f>
        <v>#REF!</v>
      </c>
      <c r="C281" s="42" t="e">
        <f>IF(ISBLANK('Team Roster - Final'!B279),"",'Team Roster - Final'!B279)</f>
        <v>#REF!</v>
      </c>
      <c r="D281" s="42" t="e">
        <f>IF(ISBLANK('Team Roster - Final'!C279),"",'Team Roster - Final'!C279)</f>
        <v>#REF!</v>
      </c>
      <c r="E281" s="42" t="e">
        <f>IF(ISBLANK('Team Roster - Final'!D279),"",'Team Roster - Final'!D279)</f>
        <v>#REF!</v>
      </c>
      <c r="F281" s="43" t="e">
        <f>IF(ISBLANK('Team Roster - Final'!BL279),"",'Team Roster - Final'!BL279)</f>
        <v>#REF!</v>
      </c>
      <c r="G281" s="43" t="e">
        <f>IF(ISBLANK('Team Roster - Final'!BM279),"",'Team Roster - Final'!BM279)</f>
        <v>#REF!</v>
      </c>
      <c r="H281" s="31" t="e">
        <f>IF(ISBLANK('Team Roster - Final'!E279),"",'Team Roster - Final'!E279)</f>
        <v>#REF!</v>
      </c>
      <c r="I281" s="31" t="e">
        <f>IF(ISBLANK('Team Roster - Final'!G279),"",'Team Roster - Final'!G279)</f>
        <v>#REF!</v>
      </c>
      <c r="J281" s="31" t="e">
        <f>IF(ISBLANK('Team Roster - Final'!I279),"",'Team Roster - Final'!I279)</f>
        <v>#REF!</v>
      </c>
      <c r="R281"/>
      <c r="T281"/>
      <c r="V281"/>
      <c r="W281"/>
      <c r="Z281"/>
      <c r="AA281"/>
      <c r="AJ281" s="22"/>
      <c r="AK281" s="102"/>
      <c r="AN281" s="22"/>
      <c r="AO281" s="22"/>
    </row>
    <row r="282" spans="1:41" ht="14.25">
      <c r="A282" s="346">
        <v>279</v>
      </c>
      <c r="B282" s="42" t="e">
        <f>IF(ISBLANK('Team Roster - Final'!A280),"",'Team Roster - Final'!A280)</f>
        <v>#REF!</v>
      </c>
      <c r="C282" s="42" t="e">
        <f>IF(ISBLANK('Team Roster - Final'!B280),"",'Team Roster - Final'!B280)</f>
        <v>#REF!</v>
      </c>
      <c r="D282" s="42" t="e">
        <f>IF(ISBLANK('Team Roster - Final'!C280),"",'Team Roster - Final'!C280)</f>
        <v>#REF!</v>
      </c>
      <c r="E282" s="42" t="e">
        <f>IF(ISBLANK('Team Roster - Final'!D280),"",'Team Roster - Final'!D280)</f>
        <v>#REF!</v>
      </c>
      <c r="F282" s="43" t="e">
        <f>IF(ISBLANK('Team Roster - Final'!BL280),"",'Team Roster - Final'!BL280)</f>
        <v>#REF!</v>
      </c>
      <c r="G282" s="43" t="e">
        <f>IF(ISBLANK('Team Roster - Final'!BM280),"",'Team Roster - Final'!BM280)</f>
        <v>#REF!</v>
      </c>
      <c r="H282" s="31" t="e">
        <f>IF(ISBLANK('Team Roster - Final'!E280),"",'Team Roster - Final'!E280)</f>
        <v>#REF!</v>
      </c>
      <c r="I282" s="31" t="e">
        <f>IF(ISBLANK('Team Roster - Final'!G280),"",'Team Roster - Final'!G280)</f>
        <v>#REF!</v>
      </c>
      <c r="J282" s="31" t="e">
        <f>IF(ISBLANK('Team Roster - Final'!I280),"",'Team Roster - Final'!I280)</f>
        <v>#REF!</v>
      </c>
      <c r="R282"/>
      <c r="T282"/>
      <c r="V282"/>
      <c r="W282"/>
      <c r="Z282"/>
      <c r="AA282"/>
      <c r="AJ282" s="22"/>
      <c r="AK282" s="102"/>
      <c r="AN282" s="22"/>
      <c r="AO282" s="22"/>
    </row>
    <row r="283" spans="1:41" ht="14.25">
      <c r="A283" s="346">
        <v>280</v>
      </c>
      <c r="B283" s="42" t="e">
        <f>IF(ISBLANK('Team Roster - Final'!A281),"",'Team Roster - Final'!A281)</f>
        <v>#REF!</v>
      </c>
      <c r="C283" s="42" t="e">
        <f>IF(ISBLANK('Team Roster - Final'!B281),"",'Team Roster - Final'!B281)</f>
        <v>#REF!</v>
      </c>
      <c r="D283" s="42" t="e">
        <f>IF(ISBLANK('Team Roster - Final'!C281),"",'Team Roster - Final'!C281)</f>
        <v>#REF!</v>
      </c>
      <c r="E283" s="42" t="e">
        <f>IF(ISBLANK('Team Roster - Final'!D281),"",'Team Roster - Final'!D281)</f>
        <v>#REF!</v>
      </c>
      <c r="F283" s="43" t="e">
        <f>IF(ISBLANK('Team Roster - Final'!BL281),"",'Team Roster - Final'!BL281)</f>
        <v>#REF!</v>
      </c>
      <c r="G283" s="43" t="e">
        <f>IF(ISBLANK('Team Roster - Final'!BM281),"",'Team Roster - Final'!BM281)</f>
        <v>#REF!</v>
      </c>
      <c r="H283" s="31" t="e">
        <f>IF(ISBLANK('Team Roster - Final'!E281),"",'Team Roster - Final'!E281)</f>
        <v>#REF!</v>
      </c>
      <c r="I283" s="31" t="e">
        <f>IF(ISBLANK('Team Roster - Final'!G281),"",'Team Roster - Final'!G281)</f>
        <v>#REF!</v>
      </c>
      <c r="J283" s="31" t="e">
        <f>IF(ISBLANK('Team Roster - Final'!I281),"",'Team Roster - Final'!I281)</f>
        <v>#REF!</v>
      </c>
      <c r="R283"/>
      <c r="T283"/>
      <c r="V283"/>
      <c r="W283"/>
      <c r="Z283"/>
      <c r="AA283"/>
      <c r="AJ283" s="22"/>
      <c r="AK283" s="102"/>
      <c r="AN283" s="22"/>
      <c r="AO283" s="22"/>
    </row>
    <row r="284" spans="1:41" ht="14.25">
      <c r="A284" s="346">
        <v>281</v>
      </c>
      <c r="B284" s="42" t="e">
        <f>IF(ISBLANK('Team Roster - Final'!A282),"",'Team Roster - Final'!A282)</f>
        <v>#REF!</v>
      </c>
      <c r="C284" s="42" t="e">
        <f>IF(ISBLANK('Team Roster - Final'!B282),"",'Team Roster - Final'!B282)</f>
        <v>#REF!</v>
      </c>
      <c r="D284" s="42" t="e">
        <f>IF(ISBLANK('Team Roster - Final'!C282),"",'Team Roster - Final'!C282)</f>
        <v>#REF!</v>
      </c>
      <c r="E284" s="42" t="e">
        <f>IF(ISBLANK('Team Roster - Final'!D282),"",'Team Roster - Final'!D282)</f>
        <v>#REF!</v>
      </c>
      <c r="F284" s="43" t="e">
        <f>IF(ISBLANK('Team Roster - Final'!BL282),"",'Team Roster - Final'!BL282)</f>
        <v>#REF!</v>
      </c>
      <c r="G284" s="43" t="e">
        <f>IF(ISBLANK('Team Roster - Final'!BM282),"",'Team Roster - Final'!BM282)</f>
        <v>#REF!</v>
      </c>
      <c r="H284" s="31" t="e">
        <f>IF(ISBLANK('Team Roster - Final'!E282),"",'Team Roster - Final'!E282)</f>
        <v>#REF!</v>
      </c>
      <c r="I284" s="31" t="e">
        <f>IF(ISBLANK('Team Roster - Final'!G282),"",'Team Roster - Final'!G282)</f>
        <v>#REF!</v>
      </c>
      <c r="J284" s="31" t="e">
        <f>IF(ISBLANK('Team Roster - Final'!I282),"",'Team Roster - Final'!I282)</f>
        <v>#REF!</v>
      </c>
      <c r="R284"/>
      <c r="T284"/>
      <c r="V284"/>
      <c r="W284"/>
      <c r="Z284"/>
      <c r="AA284"/>
      <c r="AJ284" s="22"/>
      <c r="AK284" s="102"/>
      <c r="AN284" s="22"/>
      <c r="AO284" s="22"/>
    </row>
    <row r="285" spans="1:41" ht="14.25">
      <c r="A285" s="346">
        <v>282</v>
      </c>
      <c r="B285" s="42" t="e">
        <f>IF(ISBLANK('Team Roster - Final'!A283),"",'Team Roster - Final'!A283)</f>
        <v>#REF!</v>
      </c>
      <c r="C285" s="42" t="e">
        <f>IF(ISBLANK('Team Roster - Final'!B283),"",'Team Roster - Final'!B283)</f>
        <v>#REF!</v>
      </c>
      <c r="D285" s="42" t="e">
        <f>IF(ISBLANK('Team Roster - Final'!C283),"",'Team Roster - Final'!C283)</f>
        <v>#REF!</v>
      </c>
      <c r="E285" s="42" t="e">
        <f>IF(ISBLANK('Team Roster - Final'!D283),"",'Team Roster - Final'!D283)</f>
        <v>#REF!</v>
      </c>
      <c r="F285" s="43" t="e">
        <f>IF(ISBLANK('Team Roster - Final'!BL283),"",'Team Roster - Final'!BL283)</f>
        <v>#REF!</v>
      </c>
      <c r="G285" s="43" t="e">
        <f>IF(ISBLANK('Team Roster - Final'!BM283),"",'Team Roster - Final'!BM283)</f>
        <v>#REF!</v>
      </c>
      <c r="H285" s="31" t="e">
        <f>IF(ISBLANK('Team Roster - Final'!E283),"",'Team Roster - Final'!E283)</f>
        <v>#REF!</v>
      </c>
      <c r="I285" s="31" t="e">
        <f>IF(ISBLANK('Team Roster - Final'!G283),"",'Team Roster - Final'!G283)</f>
        <v>#REF!</v>
      </c>
      <c r="J285" s="31" t="e">
        <f>IF(ISBLANK('Team Roster - Final'!I283),"",'Team Roster - Final'!I283)</f>
        <v>#REF!</v>
      </c>
      <c r="R285"/>
      <c r="T285"/>
      <c r="V285"/>
      <c r="W285"/>
      <c r="Z285"/>
      <c r="AA285"/>
      <c r="AJ285" s="22"/>
      <c r="AK285" s="102"/>
      <c r="AN285" s="22"/>
      <c r="AO285" s="22"/>
    </row>
    <row r="286" spans="1:41" ht="14.25">
      <c r="A286" s="346">
        <v>283</v>
      </c>
      <c r="B286" s="42" t="e">
        <f>IF(ISBLANK('Team Roster - Final'!A284),"",'Team Roster - Final'!A284)</f>
        <v>#REF!</v>
      </c>
      <c r="C286" s="42" t="e">
        <f>IF(ISBLANK('Team Roster - Final'!B284),"",'Team Roster - Final'!B284)</f>
        <v>#REF!</v>
      </c>
      <c r="D286" s="42" t="e">
        <f>IF(ISBLANK('Team Roster - Final'!C284),"",'Team Roster - Final'!C284)</f>
        <v>#REF!</v>
      </c>
      <c r="E286" s="42" t="e">
        <f>IF(ISBLANK('Team Roster - Final'!D284),"",'Team Roster - Final'!D284)</f>
        <v>#REF!</v>
      </c>
      <c r="F286" s="43" t="e">
        <f>IF(ISBLANK('Team Roster - Final'!BL284),"",'Team Roster - Final'!BL284)</f>
        <v>#REF!</v>
      </c>
      <c r="G286" s="43" t="e">
        <f>IF(ISBLANK('Team Roster - Final'!BM284),"",'Team Roster - Final'!BM284)</f>
        <v>#REF!</v>
      </c>
      <c r="H286" s="31" t="e">
        <f>IF(ISBLANK('Team Roster - Final'!E284),"",'Team Roster - Final'!E284)</f>
        <v>#REF!</v>
      </c>
      <c r="I286" s="31" t="e">
        <f>IF(ISBLANK('Team Roster - Final'!G284),"",'Team Roster - Final'!G284)</f>
        <v>#REF!</v>
      </c>
      <c r="J286" s="31" t="e">
        <f>IF(ISBLANK('Team Roster - Final'!I284),"",'Team Roster - Final'!I284)</f>
        <v>#REF!</v>
      </c>
      <c r="R286"/>
      <c r="T286"/>
      <c r="V286"/>
      <c r="W286"/>
      <c r="Z286"/>
      <c r="AA286"/>
      <c r="AJ286" s="22"/>
      <c r="AK286" s="102"/>
      <c r="AN286" s="22"/>
      <c r="AO286" s="22"/>
    </row>
    <row r="287" spans="1:41" ht="14.25">
      <c r="A287" s="346">
        <v>284</v>
      </c>
      <c r="B287" s="42" t="e">
        <f>IF(ISBLANK('Team Roster - Final'!A285),"",'Team Roster - Final'!A285)</f>
        <v>#REF!</v>
      </c>
      <c r="C287" s="42" t="e">
        <f>IF(ISBLANK('Team Roster - Final'!B285),"",'Team Roster - Final'!B285)</f>
        <v>#REF!</v>
      </c>
      <c r="D287" s="42" t="e">
        <f>IF(ISBLANK('Team Roster - Final'!C285),"",'Team Roster - Final'!C285)</f>
        <v>#REF!</v>
      </c>
      <c r="E287" s="42" t="e">
        <f>IF(ISBLANK('Team Roster - Final'!D285),"",'Team Roster - Final'!D285)</f>
        <v>#REF!</v>
      </c>
      <c r="F287" s="43" t="e">
        <f>IF(ISBLANK('Team Roster - Final'!BL285),"",'Team Roster - Final'!BL285)</f>
        <v>#REF!</v>
      </c>
      <c r="G287" s="43" t="e">
        <f>IF(ISBLANK('Team Roster - Final'!BM285),"",'Team Roster - Final'!BM285)</f>
        <v>#REF!</v>
      </c>
      <c r="H287" s="31" t="e">
        <f>IF(ISBLANK('Team Roster - Final'!E285),"",'Team Roster - Final'!E285)</f>
        <v>#REF!</v>
      </c>
      <c r="I287" s="31" t="e">
        <f>IF(ISBLANK('Team Roster - Final'!G285),"",'Team Roster - Final'!G285)</f>
        <v>#REF!</v>
      </c>
      <c r="J287" s="31" t="e">
        <f>IF(ISBLANK('Team Roster - Final'!I285),"",'Team Roster - Final'!I285)</f>
        <v>#REF!</v>
      </c>
      <c r="R287"/>
      <c r="T287"/>
      <c r="V287"/>
      <c r="W287"/>
      <c r="Z287"/>
      <c r="AA287"/>
      <c r="AJ287" s="22"/>
      <c r="AK287" s="102"/>
      <c r="AN287" s="22"/>
      <c r="AO287" s="22"/>
    </row>
    <row r="288" spans="1:41" ht="14.25">
      <c r="A288" s="346">
        <v>285</v>
      </c>
      <c r="B288" s="42" t="e">
        <f>IF(ISBLANK('Team Roster - Final'!A286),"",'Team Roster - Final'!A286)</f>
        <v>#REF!</v>
      </c>
      <c r="C288" s="42" t="e">
        <f>IF(ISBLANK('Team Roster - Final'!B286),"",'Team Roster - Final'!B286)</f>
        <v>#REF!</v>
      </c>
      <c r="D288" s="42" t="e">
        <f>IF(ISBLANK('Team Roster - Final'!C286),"",'Team Roster - Final'!C286)</f>
        <v>#REF!</v>
      </c>
      <c r="E288" s="42" t="e">
        <f>IF(ISBLANK('Team Roster - Final'!D286),"",'Team Roster - Final'!D286)</f>
        <v>#REF!</v>
      </c>
      <c r="F288" s="43" t="e">
        <f>IF(ISBLANK('Team Roster - Final'!BL286),"",'Team Roster - Final'!BL286)</f>
        <v>#REF!</v>
      </c>
      <c r="G288" s="43" t="e">
        <f>IF(ISBLANK('Team Roster - Final'!BM286),"",'Team Roster - Final'!BM286)</f>
        <v>#REF!</v>
      </c>
      <c r="H288" s="31" t="e">
        <f>IF(ISBLANK('Team Roster - Final'!E286),"",'Team Roster - Final'!E286)</f>
        <v>#REF!</v>
      </c>
      <c r="I288" s="31" t="e">
        <f>IF(ISBLANK('Team Roster - Final'!G286),"",'Team Roster - Final'!G286)</f>
        <v>#REF!</v>
      </c>
      <c r="J288" s="31" t="e">
        <f>IF(ISBLANK('Team Roster - Final'!I286),"",'Team Roster - Final'!I286)</f>
        <v>#REF!</v>
      </c>
      <c r="R288"/>
      <c r="T288"/>
      <c r="V288"/>
      <c r="W288"/>
      <c r="Z288"/>
      <c r="AA288"/>
      <c r="AJ288" s="22"/>
      <c r="AK288" s="102"/>
      <c r="AN288" s="22"/>
      <c r="AO288" s="22"/>
    </row>
    <row r="289" spans="1:41" ht="14.25">
      <c r="A289" s="346">
        <v>286</v>
      </c>
      <c r="B289" s="42" t="e">
        <f>IF(ISBLANK('Team Roster - Final'!A287),"",'Team Roster - Final'!A287)</f>
        <v>#REF!</v>
      </c>
      <c r="C289" s="42" t="e">
        <f>IF(ISBLANK('Team Roster - Final'!B287),"",'Team Roster - Final'!B287)</f>
        <v>#REF!</v>
      </c>
      <c r="D289" s="42" t="e">
        <f>IF(ISBLANK('Team Roster - Final'!C287),"",'Team Roster - Final'!C287)</f>
        <v>#REF!</v>
      </c>
      <c r="E289" s="42" t="e">
        <f>IF(ISBLANK('Team Roster - Final'!D287),"",'Team Roster - Final'!D287)</f>
        <v>#REF!</v>
      </c>
      <c r="F289" s="43" t="e">
        <f>IF(ISBLANK('Team Roster - Final'!BL287),"",'Team Roster - Final'!BL287)</f>
        <v>#REF!</v>
      </c>
      <c r="G289" s="43" t="e">
        <f>IF(ISBLANK('Team Roster - Final'!BM287),"",'Team Roster - Final'!BM287)</f>
        <v>#REF!</v>
      </c>
      <c r="H289" s="31" t="e">
        <f>IF(ISBLANK('Team Roster - Final'!E287),"",'Team Roster - Final'!E287)</f>
        <v>#REF!</v>
      </c>
      <c r="I289" s="31" t="e">
        <f>IF(ISBLANK('Team Roster - Final'!G287),"",'Team Roster - Final'!G287)</f>
        <v>#REF!</v>
      </c>
      <c r="J289" s="31" t="e">
        <f>IF(ISBLANK('Team Roster - Final'!I287),"",'Team Roster - Final'!I287)</f>
        <v>#REF!</v>
      </c>
      <c r="R289"/>
      <c r="T289"/>
      <c r="V289"/>
      <c r="W289"/>
      <c r="Z289"/>
      <c r="AA289"/>
      <c r="AJ289" s="22"/>
      <c r="AK289" s="102"/>
      <c r="AN289" s="22"/>
      <c r="AO289" s="22"/>
    </row>
    <row r="290" spans="1:41" ht="14.25">
      <c r="A290" s="346">
        <v>287</v>
      </c>
      <c r="B290" s="42" t="e">
        <f>IF(ISBLANK('Team Roster - Final'!A288),"",'Team Roster - Final'!A288)</f>
        <v>#REF!</v>
      </c>
      <c r="C290" s="42" t="e">
        <f>IF(ISBLANK('Team Roster - Final'!B288),"",'Team Roster - Final'!B288)</f>
        <v>#REF!</v>
      </c>
      <c r="D290" s="42" t="e">
        <f>IF(ISBLANK('Team Roster - Final'!C288),"",'Team Roster - Final'!C288)</f>
        <v>#REF!</v>
      </c>
      <c r="E290" s="42" t="e">
        <f>IF(ISBLANK('Team Roster - Final'!D288),"",'Team Roster - Final'!D288)</f>
        <v>#REF!</v>
      </c>
      <c r="F290" s="43" t="e">
        <f>IF(ISBLANK('Team Roster - Final'!BL288),"",'Team Roster - Final'!BL288)</f>
        <v>#REF!</v>
      </c>
      <c r="G290" s="43" t="e">
        <f>IF(ISBLANK('Team Roster - Final'!BM288),"",'Team Roster - Final'!BM288)</f>
        <v>#REF!</v>
      </c>
      <c r="H290" s="31" t="e">
        <f>IF(ISBLANK('Team Roster - Final'!E288),"",'Team Roster - Final'!E288)</f>
        <v>#REF!</v>
      </c>
      <c r="I290" s="31" t="e">
        <f>IF(ISBLANK('Team Roster - Final'!G288),"",'Team Roster - Final'!G288)</f>
        <v>#REF!</v>
      </c>
      <c r="J290" s="31" t="e">
        <f>IF(ISBLANK('Team Roster - Final'!I288),"",'Team Roster - Final'!I288)</f>
        <v>#REF!</v>
      </c>
      <c r="R290"/>
      <c r="T290"/>
      <c r="V290"/>
      <c r="W290"/>
      <c r="Z290"/>
      <c r="AA290"/>
      <c r="AJ290" s="22"/>
      <c r="AK290" s="102"/>
      <c r="AN290" s="22"/>
      <c r="AO290" s="22"/>
    </row>
    <row r="291" spans="1:41" ht="14.25">
      <c r="A291" s="346">
        <v>288</v>
      </c>
      <c r="B291" s="42" t="e">
        <f>IF(ISBLANK('Team Roster - Final'!A289),"",'Team Roster - Final'!A289)</f>
        <v>#REF!</v>
      </c>
      <c r="C291" s="42" t="e">
        <f>IF(ISBLANK('Team Roster - Final'!B289),"",'Team Roster - Final'!B289)</f>
        <v>#REF!</v>
      </c>
      <c r="D291" s="42" t="e">
        <f>IF(ISBLANK('Team Roster - Final'!C289),"",'Team Roster - Final'!C289)</f>
        <v>#REF!</v>
      </c>
      <c r="E291" s="42" t="e">
        <f>IF(ISBLANK('Team Roster - Final'!D289),"",'Team Roster - Final'!D289)</f>
        <v>#REF!</v>
      </c>
      <c r="F291" s="43" t="e">
        <f>IF(ISBLANK('Team Roster - Final'!BL289),"",'Team Roster - Final'!BL289)</f>
        <v>#REF!</v>
      </c>
      <c r="G291" s="43" t="e">
        <f>IF(ISBLANK('Team Roster - Final'!BM289),"",'Team Roster - Final'!BM289)</f>
        <v>#REF!</v>
      </c>
      <c r="H291" s="31" t="e">
        <f>IF(ISBLANK('Team Roster - Final'!E289),"",'Team Roster - Final'!E289)</f>
        <v>#REF!</v>
      </c>
      <c r="I291" s="31" t="e">
        <f>IF(ISBLANK('Team Roster - Final'!G289),"",'Team Roster - Final'!G289)</f>
        <v>#REF!</v>
      </c>
      <c r="J291" s="31" t="e">
        <f>IF(ISBLANK('Team Roster - Final'!I289),"",'Team Roster - Final'!I289)</f>
        <v>#REF!</v>
      </c>
      <c r="R291"/>
      <c r="T291"/>
      <c r="V291"/>
      <c r="W291"/>
      <c r="Z291"/>
      <c r="AA291"/>
      <c r="AJ291" s="22"/>
      <c r="AK291" s="102"/>
      <c r="AN291" s="22"/>
      <c r="AO291" s="22"/>
    </row>
    <row r="292" spans="1:41" ht="14.25">
      <c r="A292" s="346">
        <v>289</v>
      </c>
      <c r="B292" s="42" t="e">
        <f>IF(ISBLANK('Team Roster - Final'!A290),"",'Team Roster - Final'!A290)</f>
        <v>#REF!</v>
      </c>
      <c r="C292" s="42" t="e">
        <f>IF(ISBLANK('Team Roster - Final'!B290),"",'Team Roster - Final'!B290)</f>
        <v>#REF!</v>
      </c>
      <c r="D292" s="42" t="e">
        <f>IF(ISBLANK('Team Roster - Final'!C290),"",'Team Roster - Final'!C290)</f>
        <v>#REF!</v>
      </c>
      <c r="E292" s="42" t="e">
        <f>IF(ISBLANK('Team Roster - Final'!D290),"",'Team Roster - Final'!D290)</f>
        <v>#REF!</v>
      </c>
      <c r="F292" s="43" t="e">
        <f>IF(ISBLANK('Team Roster - Final'!BL290),"",'Team Roster - Final'!BL290)</f>
        <v>#REF!</v>
      </c>
      <c r="G292" s="43" t="e">
        <f>IF(ISBLANK('Team Roster - Final'!BM290),"",'Team Roster - Final'!BM290)</f>
        <v>#REF!</v>
      </c>
      <c r="H292" s="31" t="e">
        <f>IF(ISBLANK('Team Roster - Final'!E290),"",'Team Roster - Final'!E290)</f>
        <v>#REF!</v>
      </c>
      <c r="I292" s="31" t="e">
        <f>IF(ISBLANK('Team Roster - Final'!G290),"",'Team Roster - Final'!G290)</f>
        <v>#REF!</v>
      </c>
      <c r="J292" s="31" t="e">
        <f>IF(ISBLANK('Team Roster - Final'!I290),"",'Team Roster - Final'!I290)</f>
        <v>#REF!</v>
      </c>
      <c r="R292"/>
      <c r="T292"/>
      <c r="V292"/>
      <c r="W292"/>
      <c r="Z292"/>
      <c r="AA292"/>
      <c r="AJ292" s="22"/>
      <c r="AK292" s="102"/>
      <c r="AN292" s="22"/>
      <c r="AO292" s="22"/>
    </row>
    <row r="293" spans="1:41" ht="14.25">
      <c r="A293" s="346">
        <v>290</v>
      </c>
      <c r="B293" s="42" t="e">
        <f>IF(ISBLANK('Team Roster - Final'!A291),"",'Team Roster - Final'!A291)</f>
        <v>#REF!</v>
      </c>
      <c r="C293" s="42" t="e">
        <f>IF(ISBLANK('Team Roster - Final'!B291),"",'Team Roster - Final'!B291)</f>
        <v>#REF!</v>
      </c>
      <c r="D293" s="42" t="e">
        <f>IF(ISBLANK('Team Roster - Final'!C291),"",'Team Roster - Final'!C291)</f>
        <v>#REF!</v>
      </c>
      <c r="E293" s="42" t="e">
        <f>IF(ISBLANK('Team Roster - Final'!D291),"",'Team Roster - Final'!D291)</f>
        <v>#REF!</v>
      </c>
      <c r="F293" s="43" t="e">
        <f>IF(ISBLANK('Team Roster - Final'!BL291),"",'Team Roster - Final'!BL291)</f>
        <v>#REF!</v>
      </c>
      <c r="G293" s="43" t="e">
        <f>IF(ISBLANK('Team Roster - Final'!BM291),"",'Team Roster - Final'!BM291)</f>
        <v>#REF!</v>
      </c>
      <c r="H293" s="31" t="e">
        <f>IF(ISBLANK('Team Roster - Final'!E291),"",'Team Roster - Final'!E291)</f>
        <v>#REF!</v>
      </c>
      <c r="I293" s="31" t="e">
        <f>IF(ISBLANK('Team Roster - Final'!G291),"",'Team Roster - Final'!G291)</f>
        <v>#REF!</v>
      </c>
      <c r="J293" s="31" t="e">
        <f>IF(ISBLANK('Team Roster - Final'!I291),"",'Team Roster - Final'!I291)</f>
        <v>#REF!</v>
      </c>
      <c r="R293"/>
      <c r="T293"/>
      <c r="V293"/>
      <c r="W293"/>
      <c r="Z293"/>
      <c r="AA293"/>
      <c r="AJ293" s="22"/>
      <c r="AK293" s="102"/>
      <c r="AN293" s="22"/>
      <c r="AO293" s="22"/>
    </row>
    <row r="294" spans="1:41" ht="14.25">
      <c r="A294" s="346">
        <v>291</v>
      </c>
      <c r="B294" s="42" t="e">
        <f>IF(ISBLANK('Team Roster - Final'!A292),"",'Team Roster - Final'!A292)</f>
        <v>#REF!</v>
      </c>
      <c r="C294" s="42" t="e">
        <f>IF(ISBLANK('Team Roster - Final'!B292),"",'Team Roster - Final'!B292)</f>
        <v>#REF!</v>
      </c>
      <c r="D294" s="42" t="e">
        <f>IF(ISBLANK('Team Roster - Final'!C292),"",'Team Roster - Final'!C292)</f>
        <v>#REF!</v>
      </c>
      <c r="E294" s="42" t="e">
        <f>IF(ISBLANK('Team Roster - Final'!D292),"",'Team Roster - Final'!D292)</f>
        <v>#REF!</v>
      </c>
      <c r="F294" s="43" t="e">
        <f>IF(ISBLANK('Team Roster - Final'!BL292),"",'Team Roster - Final'!BL292)</f>
        <v>#REF!</v>
      </c>
      <c r="G294" s="43" t="e">
        <f>IF(ISBLANK('Team Roster - Final'!BM292),"",'Team Roster - Final'!BM292)</f>
        <v>#REF!</v>
      </c>
      <c r="H294" s="31" t="e">
        <f>IF(ISBLANK('Team Roster - Final'!E292),"",'Team Roster - Final'!E292)</f>
        <v>#REF!</v>
      </c>
      <c r="I294" s="31" t="e">
        <f>IF(ISBLANK('Team Roster - Final'!G292),"",'Team Roster - Final'!G292)</f>
        <v>#REF!</v>
      </c>
      <c r="J294" s="31" t="e">
        <f>IF(ISBLANK('Team Roster - Final'!I292),"",'Team Roster - Final'!I292)</f>
        <v>#REF!</v>
      </c>
      <c r="R294"/>
      <c r="T294"/>
      <c r="V294"/>
      <c r="W294"/>
      <c r="Z294"/>
      <c r="AA294"/>
      <c r="AJ294" s="22"/>
      <c r="AK294" s="102"/>
      <c r="AN294" s="22"/>
      <c r="AO294" s="22"/>
    </row>
    <row r="295" spans="1:41" ht="14.25">
      <c r="A295" s="346">
        <v>292</v>
      </c>
      <c r="B295" s="42" t="e">
        <f>IF(ISBLANK('Team Roster - Final'!A293),"",'Team Roster - Final'!A293)</f>
        <v>#REF!</v>
      </c>
      <c r="C295" s="42" t="e">
        <f>IF(ISBLANK('Team Roster - Final'!B293),"",'Team Roster - Final'!B293)</f>
        <v>#REF!</v>
      </c>
      <c r="D295" s="42" t="e">
        <f>IF(ISBLANK('Team Roster - Final'!C293),"",'Team Roster - Final'!C293)</f>
        <v>#REF!</v>
      </c>
      <c r="E295" s="42" t="e">
        <f>IF(ISBLANK('Team Roster - Final'!D293),"",'Team Roster - Final'!D293)</f>
        <v>#REF!</v>
      </c>
      <c r="F295" s="43" t="e">
        <f>IF(ISBLANK('Team Roster - Final'!BL293),"",'Team Roster - Final'!BL293)</f>
        <v>#REF!</v>
      </c>
      <c r="G295" s="43" t="e">
        <f>IF(ISBLANK('Team Roster - Final'!BM293),"",'Team Roster - Final'!BM293)</f>
        <v>#REF!</v>
      </c>
      <c r="H295" s="31" t="e">
        <f>IF(ISBLANK('Team Roster - Final'!E293),"",'Team Roster - Final'!E293)</f>
        <v>#REF!</v>
      </c>
      <c r="I295" s="31" t="e">
        <f>IF(ISBLANK('Team Roster - Final'!G293),"",'Team Roster - Final'!G293)</f>
        <v>#REF!</v>
      </c>
      <c r="J295" s="31" t="e">
        <f>IF(ISBLANK('Team Roster - Final'!I293),"",'Team Roster - Final'!I293)</f>
        <v>#REF!</v>
      </c>
      <c r="R295"/>
      <c r="T295"/>
      <c r="V295"/>
      <c r="W295"/>
      <c r="Z295"/>
      <c r="AA295"/>
      <c r="AJ295" s="22"/>
      <c r="AK295" s="102"/>
      <c r="AN295" s="22"/>
      <c r="AO295" s="22"/>
    </row>
    <row r="296" spans="1:41" ht="14.25">
      <c r="A296" s="346">
        <v>293</v>
      </c>
      <c r="B296" s="42" t="e">
        <f>IF(ISBLANK('Team Roster - Final'!A294),"",'Team Roster - Final'!A294)</f>
        <v>#REF!</v>
      </c>
      <c r="C296" s="42" t="e">
        <f>IF(ISBLANK('Team Roster - Final'!B294),"",'Team Roster - Final'!B294)</f>
        <v>#REF!</v>
      </c>
      <c r="D296" s="42" t="e">
        <f>IF(ISBLANK('Team Roster - Final'!C294),"",'Team Roster - Final'!C294)</f>
        <v>#REF!</v>
      </c>
      <c r="E296" s="42" t="e">
        <f>IF(ISBLANK('Team Roster - Final'!D294),"",'Team Roster - Final'!D294)</f>
        <v>#REF!</v>
      </c>
      <c r="F296" s="43" t="e">
        <f>IF(ISBLANK('Team Roster - Final'!BL294),"",'Team Roster - Final'!BL294)</f>
        <v>#REF!</v>
      </c>
      <c r="G296" s="43" t="e">
        <f>IF(ISBLANK('Team Roster - Final'!BM294),"",'Team Roster - Final'!BM294)</f>
        <v>#REF!</v>
      </c>
      <c r="H296" s="31" t="e">
        <f>IF(ISBLANK('Team Roster - Final'!E294),"",'Team Roster - Final'!E294)</f>
        <v>#REF!</v>
      </c>
      <c r="I296" s="31" t="e">
        <f>IF(ISBLANK('Team Roster - Final'!G294),"",'Team Roster - Final'!G294)</f>
        <v>#REF!</v>
      </c>
      <c r="J296" s="31" t="e">
        <f>IF(ISBLANK('Team Roster - Final'!I294),"",'Team Roster - Final'!I294)</f>
        <v>#REF!</v>
      </c>
      <c r="R296"/>
      <c r="T296"/>
      <c r="V296"/>
      <c r="W296"/>
      <c r="Z296"/>
      <c r="AA296"/>
      <c r="AJ296" s="22"/>
      <c r="AK296" s="102"/>
      <c r="AN296" s="22"/>
      <c r="AO296" s="22"/>
    </row>
    <row r="297" spans="1:41" ht="14.25">
      <c r="A297" s="346">
        <v>294</v>
      </c>
      <c r="B297" s="42" t="e">
        <f>IF(ISBLANK('Team Roster - Final'!A295),"",'Team Roster - Final'!A295)</f>
        <v>#REF!</v>
      </c>
      <c r="C297" s="42" t="e">
        <f>IF(ISBLANK('Team Roster - Final'!B295),"",'Team Roster - Final'!B295)</f>
        <v>#REF!</v>
      </c>
      <c r="D297" s="42" t="e">
        <f>IF(ISBLANK('Team Roster - Final'!C295),"",'Team Roster - Final'!C295)</f>
        <v>#REF!</v>
      </c>
      <c r="E297" s="42" t="e">
        <f>IF(ISBLANK('Team Roster - Final'!D295),"",'Team Roster - Final'!D295)</f>
        <v>#REF!</v>
      </c>
      <c r="F297" s="43" t="e">
        <f>IF(ISBLANK('Team Roster - Final'!BL295),"",'Team Roster - Final'!BL295)</f>
        <v>#REF!</v>
      </c>
      <c r="G297" s="43" t="e">
        <f>IF(ISBLANK('Team Roster - Final'!BM295),"",'Team Roster - Final'!BM295)</f>
        <v>#REF!</v>
      </c>
      <c r="H297" s="31" t="e">
        <f>IF(ISBLANK('Team Roster - Final'!E295),"",'Team Roster - Final'!E295)</f>
        <v>#REF!</v>
      </c>
      <c r="I297" s="31" t="e">
        <f>IF(ISBLANK('Team Roster - Final'!G295),"",'Team Roster - Final'!G295)</f>
        <v>#REF!</v>
      </c>
      <c r="J297" s="31" t="e">
        <f>IF(ISBLANK('Team Roster - Final'!I295),"",'Team Roster - Final'!I295)</f>
        <v>#REF!</v>
      </c>
      <c r="R297"/>
      <c r="T297"/>
      <c r="V297"/>
      <c r="W297"/>
      <c r="Z297"/>
      <c r="AA297"/>
      <c r="AJ297" s="22"/>
      <c r="AK297" s="102"/>
      <c r="AN297" s="22"/>
      <c r="AO297" s="22"/>
    </row>
    <row r="298" spans="1:41" ht="14.25">
      <c r="A298" s="346">
        <v>295</v>
      </c>
      <c r="B298" s="42" t="e">
        <f>IF(ISBLANK('Team Roster - Final'!A296),"",'Team Roster - Final'!A296)</f>
        <v>#REF!</v>
      </c>
      <c r="C298" s="42" t="e">
        <f>IF(ISBLANK('Team Roster - Final'!B296),"",'Team Roster - Final'!B296)</f>
        <v>#REF!</v>
      </c>
      <c r="D298" s="42" t="e">
        <f>IF(ISBLANK('Team Roster - Final'!C296),"",'Team Roster - Final'!C296)</f>
        <v>#REF!</v>
      </c>
      <c r="E298" s="42" t="e">
        <f>IF(ISBLANK('Team Roster - Final'!D296),"",'Team Roster - Final'!D296)</f>
        <v>#REF!</v>
      </c>
      <c r="F298" s="43" t="e">
        <f>IF(ISBLANK('Team Roster - Final'!BL296),"",'Team Roster - Final'!BL296)</f>
        <v>#REF!</v>
      </c>
      <c r="G298" s="43" t="e">
        <f>IF(ISBLANK('Team Roster - Final'!BM296),"",'Team Roster - Final'!BM296)</f>
        <v>#REF!</v>
      </c>
      <c r="H298" s="31" t="e">
        <f>IF(ISBLANK('Team Roster - Final'!E296),"",'Team Roster - Final'!E296)</f>
        <v>#REF!</v>
      </c>
      <c r="I298" s="31" t="e">
        <f>IF(ISBLANK('Team Roster - Final'!G296),"",'Team Roster - Final'!G296)</f>
        <v>#REF!</v>
      </c>
      <c r="J298" s="31" t="e">
        <f>IF(ISBLANK('Team Roster - Final'!I296),"",'Team Roster - Final'!I296)</f>
        <v>#REF!</v>
      </c>
      <c r="R298"/>
      <c r="T298"/>
      <c r="V298"/>
      <c r="W298"/>
      <c r="Z298"/>
      <c r="AA298"/>
      <c r="AJ298" s="22"/>
      <c r="AK298" s="102"/>
      <c r="AN298" s="22"/>
      <c r="AO298" s="22"/>
    </row>
    <row r="299" spans="1:41" ht="14.25">
      <c r="A299" s="346">
        <v>296</v>
      </c>
      <c r="B299" s="42" t="e">
        <f>IF(ISBLANK('Team Roster - Final'!A297),"",'Team Roster - Final'!A297)</f>
        <v>#REF!</v>
      </c>
      <c r="C299" s="42" t="e">
        <f>IF(ISBLANK('Team Roster - Final'!B297),"",'Team Roster - Final'!B297)</f>
        <v>#REF!</v>
      </c>
      <c r="D299" s="42" t="e">
        <f>IF(ISBLANK('Team Roster - Final'!C297),"",'Team Roster - Final'!C297)</f>
        <v>#REF!</v>
      </c>
      <c r="E299" s="42" t="e">
        <f>IF(ISBLANK('Team Roster - Final'!D297),"",'Team Roster - Final'!D297)</f>
        <v>#REF!</v>
      </c>
      <c r="F299" s="43" t="e">
        <f>IF(ISBLANK('Team Roster - Final'!BL297),"",'Team Roster - Final'!BL297)</f>
        <v>#REF!</v>
      </c>
      <c r="G299" s="43" t="e">
        <f>IF(ISBLANK('Team Roster - Final'!BM297),"",'Team Roster - Final'!BM297)</f>
        <v>#REF!</v>
      </c>
      <c r="H299" s="31" t="e">
        <f>IF(ISBLANK('Team Roster - Final'!E297),"",'Team Roster - Final'!E297)</f>
        <v>#REF!</v>
      </c>
      <c r="I299" s="31" t="e">
        <f>IF(ISBLANK('Team Roster - Final'!G297),"",'Team Roster - Final'!G297)</f>
        <v>#REF!</v>
      </c>
      <c r="J299" s="31" t="e">
        <f>IF(ISBLANK('Team Roster - Final'!I297),"",'Team Roster - Final'!I297)</f>
        <v>#REF!</v>
      </c>
      <c r="R299"/>
      <c r="T299"/>
      <c r="V299"/>
      <c r="W299"/>
      <c r="Z299"/>
      <c r="AA299"/>
      <c r="AJ299" s="22"/>
      <c r="AK299" s="102"/>
      <c r="AN299" s="22"/>
      <c r="AO299" s="22"/>
    </row>
    <row r="300" spans="1:41" ht="14.25">
      <c r="A300" s="346">
        <v>297</v>
      </c>
      <c r="B300" s="42" t="e">
        <f>IF(ISBLANK('Team Roster - Final'!A298),"",'Team Roster - Final'!A298)</f>
        <v>#REF!</v>
      </c>
      <c r="C300" s="42" t="e">
        <f>IF(ISBLANK('Team Roster - Final'!B298),"",'Team Roster - Final'!B298)</f>
        <v>#REF!</v>
      </c>
      <c r="D300" s="42" t="e">
        <f>IF(ISBLANK('Team Roster - Final'!C298),"",'Team Roster - Final'!C298)</f>
        <v>#REF!</v>
      </c>
      <c r="E300" s="42" t="e">
        <f>IF(ISBLANK('Team Roster - Final'!D298),"",'Team Roster - Final'!D298)</f>
        <v>#REF!</v>
      </c>
      <c r="F300" s="43" t="e">
        <f>IF(ISBLANK('Team Roster - Final'!BL298),"",'Team Roster - Final'!BL298)</f>
        <v>#REF!</v>
      </c>
      <c r="G300" s="43" t="e">
        <f>IF(ISBLANK('Team Roster - Final'!BM298),"",'Team Roster - Final'!BM298)</f>
        <v>#REF!</v>
      </c>
      <c r="H300" s="31" t="e">
        <f>IF(ISBLANK('Team Roster - Final'!E298),"",'Team Roster - Final'!E298)</f>
        <v>#REF!</v>
      </c>
      <c r="I300" s="31" t="e">
        <f>IF(ISBLANK('Team Roster - Final'!G298),"",'Team Roster - Final'!G298)</f>
        <v>#REF!</v>
      </c>
      <c r="J300" s="31" t="e">
        <f>IF(ISBLANK('Team Roster - Final'!I298),"",'Team Roster - Final'!I298)</f>
        <v>#REF!</v>
      </c>
      <c r="R300"/>
      <c r="T300"/>
      <c r="V300"/>
      <c r="W300"/>
      <c r="Z300"/>
      <c r="AA300"/>
      <c r="AJ300" s="22"/>
      <c r="AK300" s="102"/>
      <c r="AN300" s="22"/>
      <c r="AO300" s="22"/>
    </row>
    <row r="301" spans="1:41" ht="14.25">
      <c r="A301" s="346">
        <v>298</v>
      </c>
      <c r="B301" s="42" t="e">
        <f>IF(ISBLANK('Team Roster - Final'!A299),"",'Team Roster - Final'!A299)</f>
        <v>#REF!</v>
      </c>
      <c r="C301" s="42" t="e">
        <f>IF(ISBLANK('Team Roster - Final'!B299),"",'Team Roster - Final'!B299)</f>
        <v>#REF!</v>
      </c>
      <c r="D301" s="42" t="e">
        <f>IF(ISBLANK('Team Roster - Final'!C299),"",'Team Roster - Final'!C299)</f>
        <v>#REF!</v>
      </c>
      <c r="E301" s="42" t="e">
        <f>IF(ISBLANK('Team Roster - Final'!D299),"",'Team Roster - Final'!D299)</f>
        <v>#REF!</v>
      </c>
      <c r="F301" s="43" t="e">
        <f>IF(ISBLANK('Team Roster - Final'!BL299),"",'Team Roster - Final'!BL299)</f>
        <v>#REF!</v>
      </c>
      <c r="G301" s="43" t="e">
        <f>IF(ISBLANK('Team Roster - Final'!BM299),"",'Team Roster - Final'!BM299)</f>
        <v>#REF!</v>
      </c>
      <c r="H301" s="31" t="e">
        <f>IF(ISBLANK('Team Roster - Final'!E299),"",'Team Roster - Final'!E299)</f>
        <v>#REF!</v>
      </c>
      <c r="I301" s="31" t="e">
        <f>IF(ISBLANK('Team Roster - Final'!G299),"",'Team Roster - Final'!G299)</f>
        <v>#REF!</v>
      </c>
      <c r="J301" s="31" t="e">
        <f>IF(ISBLANK('Team Roster - Final'!I299),"",'Team Roster - Final'!I299)</f>
        <v>#REF!</v>
      </c>
      <c r="R301"/>
      <c r="T301"/>
      <c r="V301"/>
      <c r="W301"/>
      <c r="Z301"/>
      <c r="AA301"/>
      <c r="AJ301" s="22"/>
      <c r="AK301" s="102"/>
      <c r="AN301" s="22"/>
      <c r="AO301" s="22"/>
    </row>
    <row r="302" spans="1:41" ht="14.25">
      <c r="A302" s="346">
        <v>299</v>
      </c>
      <c r="B302" s="42" t="e">
        <f>IF(ISBLANK('Team Roster - Final'!A300),"",'Team Roster - Final'!A300)</f>
        <v>#REF!</v>
      </c>
      <c r="C302" s="42" t="e">
        <f>IF(ISBLANK('Team Roster - Final'!B300),"",'Team Roster - Final'!B300)</f>
        <v>#REF!</v>
      </c>
      <c r="D302" s="42" t="e">
        <f>IF(ISBLANK('Team Roster - Final'!C300),"",'Team Roster - Final'!C300)</f>
        <v>#REF!</v>
      </c>
      <c r="E302" s="42" t="e">
        <f>IF(ISBLANK('Team Roster - Final'!D300),"",'Team Roster - Final'!D300)</f>
        <v>#REF!</v>
      </c>
      <c r="F302" s="43" t="e">
        <f>IF(ISBLANK('Team Roster - Final'!BL300),"",'Team Roster - Final'!BL300)</f>
        <v>#REF!</v>
      </c>
      <c r="G302" s="43" t="e">
        <f>IF(ISBLANK('Team Roster - Final'!BM300),"",'Team Roster - Final'!BM300)</f>
        <v>#REF!</v>
      </c>
      <c r="H302" s="31" t="e">
        <f>IF(ISBLANK('Team Roster - Final'!E300),"",'Team Roster - Final'!E300)</f>
        <v>#REF!</v>
      </c>
      <c r="I302" s="31" t="e">
        <f>IF(ISBLANK('Team Roster - Final'!G300),"",'Team Roster - Final'!G300)</f>
        <v>#REF!</v>
      </c>
      <c r="J302" s="31" t="e">
        <f>IF(ISBLANK('Team Roster - Final'!I300),"",'Team Roster - Final'!I300)</f>
        <v>#REF!</v>
      </c>
      <c r="R302"/>
      <c r="T302"/>
      <c r="V302"/>
      <c r="W302"/>
      <c r="Z302"/>
      <c r="AA302"/>
      <c r="AJ302" s="22"/>
      <c r="AK302" s="102"/>
      <c r="AN302" s="22"/>
      <c r="AO302" s="22"/>
    </row>
    <row r="303" spans="1:41" ht="14.25">
      <c r="A303" s="346">
        <v>300</v>
      </c>
      <c r="B303" s="42" t="e">
        <f>IF(ISBLANK('Team Roster - Final'!A301),"",'Team Roster - Final'!A301)</f>
        <v>#REF!</v>
      </c>
      <c r="C303" s="42" t="e">
        <f>IF(ISBLANK('Team Roster - Final'!B301),"",'Team Roster - Final'!B301)</f>
        <v>#REF!</v>
      </c>
      <c r="D303" s="42" t="e">
        <f>IF(ISBLANK('Team Roster - Final'!C301),"",'Team Roster - Final'!C301)</f>
        <v>#REF!</v>
      </c>
      <c r="E303" s="42" t="e">
        <f>IF(ISBLANK('Team Roster - Final'!D301),"",'Team Roster - Final'!D301)</f>
        <v>#REF!</v>
      </c>
      <c r="F303" s="43" t="e">
        <f>IF(ISBLANK('Team Roster - Final'!BL301),"",'Team Roster - Final'!BL301)</f>
        <v>#REF!</v>
      </c>
      <c r="G303" s="43" t="e">
        <f>IF(ISBLANK('Team Roster - Final'!BM301),"",'Team Roster - Final'!BM301)</f>
        <v>#REF!</v>
      </c>
      <c r="H303" s="31" t="e">
        <f>IF(ISBLANK('Team Roster - Final'!E301),"",'Team Roster - Final'!E301)</f>
        <v>#REF!</v>
      </c>
      <c r="I303" s="31" t="e">
        <f>IF(ISBLANK('Team Roster - Final'!G301),"",'Team Roster - Final'!G301)</f>
        <v>#REF!</v>
      </c>
      <c r="J303" s="31" t="e">
        <f>IF(ISBLANK('Team Roster - Final'!I301),"",'Team Roster - Final'!I301)</f>
        <v>#REF!</v>
      </c>
      <c r="R303"/>
      <c r="T303"/>
      <c r="V303"/>
      <c r="W303"/>
      <c r="Z303"/>
      <c r="AA303"/>
      <c r="AJ303" s="22"/>
      <c r="AK303" s="102"/>
      <c r="AN303" s="22"/>
      <c r="AO303" s="22"/>
    </row>
    <row r="304" spans="1:41" ht="14.25">
      <c r="A304" s="346">
        <v>301</v>
      </c>
      <c r="B304" s="42" t="e">
        <f>IF(ISBLANK('Team Roster - Final'!A302),"",'Team Roster - Final'!A302)</f>
        <v>#REF!</v>
      </c>
      <c r="C304" s="42" t="e">
        <f>IF(ISBLANK('Team Roster - Final'!B302),"",'Team Roster - Final'!B302)</f>
        <v>#REF!</v>
      </c>
      <c r="D304" s="42" t="e">
        <f>IF(ISBLANK('Team Roster - Final'!C302),"",'Team Roster - Final'!C302)</f>
        <v>#REF!</v>
      </c>
      <c r="E304" s="42" t="e">
        <f>IF(ISBLANK('Team Roster - Final'!D302),"",'Team Roster - Final'!D302)</f>
        <v>#REF!</v>
      </c>
      <c r="F304" s="43" t="e">
        <f>IF(ISBLANK('Team Roster - Final'!BL302),"",'Team Roster - Final'!BL302)</f>
        <v>#REF!</v>
      </c>
      <c r="G304" s="43" t="e">
        <f>IF(ISBLANK('Team Roster - Final'!BM302),"",'Team Roster - Final'!BM302)</f>
        <v>#REF!</v>
      </c>
      <c r="H304" s="31" t="e">
        <f>IF(ISBLANK('Team Roster - Final'!E302),"",'Team Roster - Final'!E302)</f>
        <v>#REF!</v>
      </c>
      <c r="I304" s="31" t="e">
        <f>IF(ISBLANK('Team Roster - Final'!G302),"",'Team Roster - Final'!G302)</f>
        <v>#REF!</v>
      </c>
      <c r="J304" s="31" t="e">
        <f>IF(ISBLANK('Team Roster - Final'!I302),"",'Team Roster - Final'!I302)</f>
        <v>#REF!</v>
      </c>
      <c r="R304"/>
      <c r="T304"/>
      <c r="V304"/>
      <c r="W304"/>
      <c r="Z304"/>
      <c r="AA304"/>
      <c r="AJ304" s="22"/>
      <c r="AK304" s="102"/>
      <c r="AN304" s="22"/>
      <c r="AO304" s="22"/>
    </row>
    <row r="305" spans="1:41" ht="14.25">
      <c r="A305" s="346">
        <v>302</v>
      </c>
      <c r="B305" s="42" t="e">
        <f>IF(ISBLANK('Team Roster - Final'!A303),"",'Team Roster - Final'!A303)</f>
        <v>#REF!</v>
      </c>
      <c r="C305" s="42" t="e">
        <f>IF(ISBLANK('Team Roster - Final'!B303),"",'Team Roster - Final'!B303)</f>
        <v>#REF!</v>
      </c>
      <c r="D305" s="42" t="e">
        <f>IF(ISBLANK('Team Roster - Final'!C303),"",'Team Roster - Final'!C303)</f>
        <v>#REF!</v>
      </c>
      <c r="E305" s="42" t="e">
        <f>IF(ISBLANK('Team Roster - Final'!D303),"",'Team Roster - Final'!D303)</f>
        <v>#REF!</v>
      </c>
      <c r="F305" s="43" t="e">
        <f>IF(ISBLANK('Team Roster - Final'!BL303),"",'Team Roster - Final'!BL303)</f>
        <v>#REF!</v>
      </c>
      <c r="G305" s="43" t="e">
        <f>IF(ISBLANK('Team Roster - Final'!BM303),"",'Team Roster - Final'!BM303)</f>
        <v>#REF!</v>
      </c>
      <c r="H305" s="31" t="e">
        <f>IF(ISBLANK('Team Roster - Final'!E303),"",'Team Roster - Final'!E303)</f>
        <v>#REF!</v>
      </c>
      <c r="I305" s="31" t="e">
        <f>IF(ISBLANK('Team Roster - Final'!G303),"",'Team Roster - Final'!G303)</f>
        <v>#REF!</v>
      </c>
      <c r="J305" s="31" t="e">
        <f>IF(ISBLANK('Team Roster - Final'!I303),"",'Team Roster - Final'!I303)</f>
        <v>#REF!</v>
      </c>
      <c r="R305"/>
      <c r="T305"/>
      <c r="V305"/>
      <c r="W305"/>
      <c r="Z305"/>
      <c r="AA305"/>
      <c r="AJ305" s="22"/>
      <c r="AK305" s="102"/>
      <c r="AN305" s="22"/>
      <c r="AO305" s="22"/>
    </row>
    <row r="306" spans="1:41" ht="14.25">
      <c r="A306" s="346">
        <v>303</v>
      </c>
      <c r="B306" s="42" t="e">
        <f>IF(ISBLANK('Team Roster - Final'!A304),"",'Team Roster - Final'!A304)</f>
        <v>#REF!</v>
      </c>
      <c r="C306" s="42" t="e">
        <f>IF(ISBLANK('Team Roster - Final'!B304),"",'Team Roster - Final'!B304)</f>
        <v>#REF!</v>
      </c>
      <c r="D306" s="42" t="e">
        <f>IF(ISBLANK('Team Roster - Final'!C304),"",'Team Roster - Final'!C304)</f>
        <v>#REF!</v>
      </c>
      <c r="E306" s="42" t="e">
        <f>IF(ISBLANK('Team Roster - Final'!D304),"",'Team Roster - Final'!D304)</f>
        <v>#REF!</v>
      </c>
      <c r="F306" s="43" t="e">
        <f>IF(ISBLANK('Team Roster - Final'!BL304),"",'Team Roster - Final'!BL304)</f>
        <v>#REF!</v>
      </c>
      <c r="G306" s="43" t="e">
        <f>IF(ISBLANK('Team Roster - Final'!BM304),"",'Team Roster - Final'!BM304)</f>
        <v>#REF!</v>
      </c>
      <c r="H306" s="31" t="e">
        <f>IF(ISBLANK('Team Roster - Final'!E304),"",'Team Roster - Final'!E304)</f>
        <v>#REF!</v>
      </c>
      <c r="I306" s="31" t="e">
        <f>IF(ISBLANK('Team Roster - Final'!G304),"",'Team Roster - Final'!G304)</f>
        <v>#REF!</v>
      </c>
      <c r="J306" s="31" t="e">
        <f>IF(ISBLANK('Team Roster - Final'!I304),"",'Team Roster - Final'!I304)</f>
        <v>#REF!</v>
      </c>
      <c r="R306"/>
      <c r="T306"/>
      <c r="V306"/>
      <c r="W306"/>
      <c r="Z306"/>
      <c r="AA306"/>
      <c r="AJ306" s="22"/>
      <c r="AK306" s="102"/>
      <c r="AN306" s="22"/>
      <c r="AO306" s="22"/>
    </row>
    <row r="307" spans="1:41" ht="14.25">
      <c r="A307" s="346">
        <v>304</v>
      </c>
      <c r="B307" s="42" t="e">
        <f>IF(ISBLANK('Team Roster - Final'!A305),"",'Team Roster - Final'!A305)</f>
        <v>#REF!</v>
      </c>
      <c r="C307" s="42" t="e">
        <f>IF(ISBLANK('Team Roster - Final'!B305),"",'Team Roster - Final'!B305)</f>
        <v>#REF!</v>
      </c>
      <c r="D307" s="42" t="e">
        <f>IF(ISBLANK('Team Roster - Final'!C305),"",'Team Roster - Final'!C305)</f>
        <v>#REF!</v>
      </c>
      <c r="E307" s="42" t="e">
        <f>IF(ISBLANK('Team Roster - Final'!D305),"",'Team Roster - Final'!D305)</f>
        <v>#REF!</v>
      </c>
      <c r="F307" s="43" t="e">
        <f>IF(ISBLANK('Team Roster - Final'!BL305),"",'Team Roster - Final'!BL305)</f>
        <v>#REF!</v>
      </c>
      <c r="G307" s="43" t="e">
        <f>IF(ISBLANK('Team Roster - Final'!BM305),"",'Team Roster - Final'!BM305)</f>
        <v>#REF!</v>
      </c>
      <c r="H307" s="31" t="e">
        <f>IF(ISBLANK('Team Roster - Final'!E305),"",'Team Roster - Final'!E305)</f>
        <v>#REF!</v>
      </c>
      <c r="I307" s="31" t="e">
        <f>IF(ISBLANK('Team Roster - Final'!G305),"",'Team Roster - Final'!G305)</f>
        <v>#REF!</v>
      </c>
      <c r="J307" s="31" t="e">
        <f>IF(ISBLANK('Team Roster - Final'!I305),"",'Team Roster - Final'!I305)</f>
        <v>#REF!</v>
      </c>
      <c r="R307"/>
      <c r="T307"/>
      <c r="V307"/>
      <c r="W307"/>
      <c r="Z307"/>
      <c r="AA307"/>
      <c r="AJ307" s="22"/>
      <c r="AK307" s="102"/>
      <c r="AN307" s="22"/>
      <c r="AO307" s="22"/>
    </row>
    <row r="308" spans="1:41" ht="14.25">
      <c r="A308" s="346">
        <v>305</v>
      </c>
      <c r="B308" s="42" t="e">
        <f>IF(ISBLANK('Team Roster - Final'!A306),"",'Team Roster - Final'!A306)</f>
        <v>#REF!</v>
      </c>
      <c r="C308" s="42" t="e">
        <f>IF(ISBLANK('Team Roster - Final'!B306),"",'Team Roster - Final'!B306)</f>
        <v>#REF!</v>
      </c>
      <c r="D308" s="42" t="e">
        <f>IF(ISBLANK('Team Roster - Final'!C306),"",'Team Roster - Final'!C306)</f>
        <v>#REF!</v>
      </c>
      <c r="E308" s="42" t="e">
        <f>IF(ISBLANK('Team Roster - Final'!D306),"",'Team Roster - Final'!D306)</f>
        <v>#REF!</v>
      </c>
      <c r="F308" s="43" t="e">
        <f>IF(ISBLANK('Team Roster - Final'!BL306),"",'Team Roster - Final'!BL306)</f>
        <v>#REF!</v>
      </c>
      <c r="G308" s="43" t="e">
        <f>IF(ISBLANK('Team Roster - Final'!BM306),"",'Team Roster - Final'!BM306)</f>
        <v>#REF!</v>
      </c>
      <c r="H308" s="31" t="e">
        <f>IF(ISBLANK('Team Roster - Final'!E306),"",'Team Roster - Final'!E306)</f>
        <v>#REF!</v>
      </c>
      <c r="I308" s="31" t="e">
        <f>IF(ISBLANK('Team Roster - Final'!G306),"",'Team Roster - Final'!G306)</f>
        <v>#REF!</v>
      </c>
      <c r="J308" s="31" t="e">
        <f>IF(ISBLANK('Team Roster - Final'!I306),"",'Team Roster - Final'!I306)</f>
        <v>#REF!</v>
      </c>
      <c r="R308"/>
      <c r="T308"/>
      <c r="V308"/>
      <c r="W308"/>
      <c r="Z308"/>
      <c r="AA308"/>
      <c r="AJ308" s="22"/>
      <c r="AK308" s="102"/>
      <c r="AN308" s="22"/>
      <c r="AO308" s="22"/>
    </row>
    <row r="309" spans="1:41" ht="14.25">
      <c r="A309" s="346">
        <v>306</v>
      </c>
      <c r="B309" s="42" t="e">
        <f>IF(ISBLANK('Team Roster - Final'!A307),"",'Team Roster - Final'!A307)</f>
        <v>#REF!</v>
      </c>
      <c r="C309" s="42" t="e">
        <f>IF(ISBLANK('Team Roster - Final'!B307),"",'Team Roster - Final'!B307)</f>
        <v>#REF!</v>
      </c>
      <c r="D309" s="42" t="e">
        <f>IF(ISBLANK('Team Roster - Final'!C307),"",'Team Roster - Final'!C307)</f>
        <v>#REF!</v>
      </c>
      <c r="E309" s="42" t="e">
        <f>IF(ISBLANK('Team Roster - Final'!D307),"",'Team Roster - Final'!D307)</f>
        <v>#REF!</v>
      </c>
      <c r="F309" s="43" t="e">
        <f>IF(ISBLANK('Team Roster - Final'!BL307),"",'Team Roster - Final'!BL307)</f>
        <v>#REF!</v>
      </c>
      <c r="G309" s="43" t="e">
        <f>IF(ISBLANK('Team Roster - Final'!BM307),"",'Team Roster - Final'!BM307)</f>
        <v>#REF!</v>
      </c>
      <c r="H309" s="31" t="e">
        <f>IF(ISBLANK('Team Roster - Final'!E307),"",'Team Roster - Final'!E307)</f>
        <v>#REF!</v>
      </c>
      <c r="I309" s="31" t="e">
        <f>IF(ISBLANK('Team Roster - Final'!G307),"",'Team Roster - Final'!G307)</f>
        <v>#REF!</v>
      </c>
      <c r="J309" s="31" t="e">
        <f>IF(ISBLANK('Team Roster - Final'!I307),"",'Team Roster - Final'!I307)</f>
        <v>#REF!</v>
      </c>
      <c r="R309"/>
      <c r="T309"/>
      <c r="V309"/>
      <c r="W309"/>
      <c r="Z309"/>
      <c r="AA309"/>
      <c r="AJ309" s="22"/>
      <c r="AK309" s="102"/>
      <c r="AN309" s="22"/>
      <c r="AO309" s="22"/>
    </row>
    <row r="310" spans="1:41" ht="14.25">
      <c r="A310" s="346">
        <v>307</v>
      </c>
      <c r="B310" s="42" t="e">
        <f>IF(ISBLANK('Team Roster - Final'!A308),"",'Team Roster - Final'!A308)</f>
        <v>#REF!</v>
      </c>
      <c r="C310" s="42" t="e">
        <f>IF(ISBLANK('Team Roster - Final'!B308),"",'Team Roster - Final'!B308)</f>
        <v>#REF!</v>
      </c>
      <c r="D310" s="42" t="e">
        <f>IF(ISBLANK('Team Roster - Final'!C308),"",'Team Roster - Final'!C308)</f>
        <v>#REF!</v>
      </c>
      <c r="E310" s="42" t="e">
        <f>IF(ISBLANK('Team Roster - Final'!D308),"",'Team Roster - Final'!D308)</f>
        <v>#REF!</v>
      </c>
      <c r="F310" s="43" t="e">
        <f>IF(ISBLANK('Team Roster - Final'!BL308),"",'Team Roster - Final'!BL308)</f>
        <v>#REF!</v>
      </c>
      <c r="G310" s="43" t="e">
        <f>IF(ISBLANK('Team Roster - Final'!BM308),"",'Team Roster - Final'!BM308)</f>
        <v>#REF!</v>
      </c>
      <c r="H310" s="31" t="e">
        <f>IF(ISBLANK('Team Roster - Final'!E308),"",'Team Roster - Final'!E308)</f>
        <v>#REF!</v>
      </c>
      <c r="I310" s="31" t="e">
        <f>IF(ISBLANK('Team Roster - Final'!G308),"",'Team Roster - Final'!G308)</f>
        <v>#REF!</v>
      </c>
      <c r="J310" s="31" t="e">
        <f>IF(ISBLANK('Team Roster - Final'!I308),"",'Team Roster - Final'!I308)</f>
        <v>#REF!</v>
      </c>
      <c r="R310"/>
      <c r="T310"/>
      <c r="V310"/>
      <c r="W310"/>
      <c r="Z310"/>
      <c r="AA310"/>
      <c r="AJ310" s="22"/>
      <c r="AK310" s="102"/>
      <c r="AN310" s="22"/>
      <c r="AO310" s="22"/>
    </row>
    <row r="311" spans="1:41" ht="14.25">
      <c r="A311" s="346">
        <v>308</v>
      </c>
      <c r="B311" s="42" t="e">
        <f>IF(ISBLANK('Team Roster - Final'!A309),"",'Team Roster - Final'!A309)</f>
        <v>#REF!</v>
      </c>
      <c r="C311" s="42" t="e">
        <f>IF(ISBLANK('Team Roster - Final'!B309),"",'Team Roster - Final'!B309)</f>
        <v>#REF!</v>
      </c>
      <c r="D311" s="42" t="e">
        <f>IF(ISBLANK('Team Roster - Final'!C309),"",'Team Roster - Final'!C309)</f>
        <v>#REF!</v>
      </c>
      <c r="E311" s="42" t="e">
        <f>IF(ISBLANK('Team Roster - Final'!D309),"",'Team Roster - Final'!D309)</f>
        <v>#REF!</v>
      </c>
      <c r="F311" s="43" t="e">
        <f>IF(ISBLANK('Team Roster - Final'!BL309),"",'Team Roster - Final'!BL309)</f>
        <v>#REF!</v>
      </c>
      <c r="G311" s="43" t="e">
        <f>IF(ISBLANK('Team Roster - Final'!BM309),"",'Team Roster - Final'!BM309)</f>
        <v>#REF!</v>
      </c>
      <c r="H311" s="31" t="e">
        <f>IF(ISBLANK('Team Roster - Final'!E309),"",'Team Roster - Final'!E309)</f>
        <v>#REF!</v>
      </c>
      <c r="I311" s="31" t="e">
        <f>IF(ISBLANK('Team Roster - Final'!G309),"",'Team Roster - Final'!G309)</f>
        <v>#REF!</v>
      </c>
      <c r="J311" s="31" t="e">
        <f>IF(ISBLANK('Team Roster - Final'!I309),"",'Team Roster - Final'!I309)</f>
        <v>#REF!</v>
      </c>
      <c r="R311"/>
      <c r="T311"/>
      <c r="V311"/>
      <c r="W311"/>
      <c r="Z311"/>
      <c r="AA311"/>
      <c r="AJ311" s="22"/>
      <c r="AK311" s="102"/>
      <c r="AN311" s="22"/>
      <c r="AO311" s="22"/>
    </row>
    <row r="312" spans="1:41" ht="14.25">
      <c r="A312" s="346">
        <v>309</v>
      </c>
      <c r="B312" s="42" t="e">
        <f>IF(ISBLANK('Team Roster - Final'!A310),"",'Team Roster - Final'!A310)</f>
        <v>#REF!</v>
      </c>
      <c r="C312" s="42" t="e">
        <f>IF(ISBLANK('Team Roster - Final'!B310),"",'Team Roster - Final'!B310)</f>
        <v>#REF!</v>
      </c>
      <c r="D312" s="42" t="e">
        <f>IF(ISBLANK('Team Roster - Final'!C310),"",'Team Roster - Final'!C310)</f>
        <v>#REF!</v>
      </c>
      <c r="E312" s="42" t="e">
        <f>IF(ISBLANK('Team Roster - Final'!D310),"",'Team Roster - Final'!D310)</f>
        <v>#REF!</v>
      </c>
      <c r="F312" s="43" t="e">
        <f>IF(ISBLANK('Team Roster - Final'!BL310),"",'Team Roster - Final'!BL310)</f>
        <v>#REF!</v>
      </c>
      <c r="G312" s="43" t="e">
        <f>IF(ISBLANK('Team Roster - Final'!BM310),"",'Team Roster - Final'!BM310)</f>
        <v>#REF!</v>
      </c>
      <c r="H312" s="31" t="e">
        <f>IF(ISBLANK('Team Roster - Final'!E310),"",'Team Roster - Final'!E310)</f>
        <v>#REF!</v>
      </c>
      <c r="I312" s="31" t="e">
        <f>IF(ISBLANK('Team Roster - Final'!G310),"",'Team Roster - Final'!G310)</f>
        <v>#REF!</v>
      </c>
      <c r="J312" s="31" t="e">
        <f>IF(ISBLANK('Team Roster - Final'!I310),"",'Team Roster - Final'!I310)</f>
        <v>#REF!</v>
      </c>
      <c r="R312"/>
      <c r="T312"/>
      <c r="V312"/>
      <c r="W312"/>
      <c r="Z312"/>
      <c r="AA312"/>
      <c r="AJ312" s="22"/>
      <c r="AK312" s="102"/>
      <c r="AN312" s="22"/>
      <c r="AO312" s="22"/>
    </row>
    <row r="313" spans="1:41" ht="14.25">
      <c r="A313" s="346">
        <v>310</v>
      </c>
      <c r="B313" s="42" t="e">
        <f>IF(ISBLANK('Team Roster - Final'!A311),"",'Team Roster - Final'!A311)</f>
        <v>#REF!</v>
      </c>
      <c r="C313" s="42" t="e">
        <f>IF(ISBLANK('Team Roster - Final'!B311),"",'Team Roster - Final'!B311)</f>
        <v>#REF!</v>
      </c>
      <c r="D313" s="42" t="e">
        <f>IF(ISBLANK('Team Roster - Final'!C311),"",'Team Roster - Final'!C311)</f>
        <v>#REF!</v>
      </c>
      <c r="E313" s="42" t="e">
        <f>IF(ISBLANK('Team Roster - Final'!D311),"",'Team Roster - Final'!D311)</f>
        <v>#REF!</v>
      </c>
      <c r="F313" s="43" t="e">
        <f>IF(ISBLANK('Team Roster - Final'!BL311),"",'Team Roster - Final'!BL311)</f>
        <v>#REF!</v>
      </c>
      <c r="G313" s="43" t="e">
        <f>IF(ISBLANK('Team Roster - Final'!BM311),"",'Team Roster - Final'!BM311)</f>
        <v>#REF!</v>
      </c>
      <c r="H313" s="31" t="e">
        <f>IF(ISBLANK('Team Roster - Final'!E311),"",'Team Roster - Final'!E311)</f>
        <v>#REF!</v>
      </c>
      <c r="I313" s="31" t="e">
        <f>IF(ISBLANK('Team Roster - Final'!G311),"",'Team Roster - Final'!G311)</f>
        <v>#REF!</v>
      </c>
      <c r="J313" s="31" t="e">
        <f>IF(ISBLANK('Team Roster - Final'!I311),"",'Team Roster - Final'!I311)</f>
        <v>#REF!</v>
      </c>
      <c r="R313"/>
      <c r="T313"/>
      <c r="V313"/>
      <c r="W313"/>
      <c r="Z313"/>
      <c r="AA313"/>
      <c r="AJ313" s="22"/>
      <c r="AK313" s="102"/>
      <c r="AN313" s="22"/>
      <c r="AO313" s="22"/>
    </row>
    <row r="314" spans="1:41" ht="14.25">
      <c r="A314" s="346">
        <v>311</v>
      </c>
      <c r="B314" s="42" t="e">
        <f>IF(ISBLANK('Team Roster - Final'!A312),"",'Team Roster - Final'!A312)</f>
        <v>#REF!</v>
      </c>
      <c r="C314" s="42" t="e">
        <f>IF(ISBLANK('Team Roster - Final'!B312),"",'Team Roster - Final'!B312)</f>
        <v>#REF!</v>
      </c>
      <c r="D314" s="42" t="e">
        <f>IF(ISBLANK('Team Roster - Final'!C312),"",'Team Roster - Final'!C312)</f>
        <v>#REF!</v>
      </c>
      <c r="E314" s="42" t="e">
        <f>IF(ISBLANK('Team Roster - Final'!D312),"",'Team Roster - Final'!D312)</f>
        <v>#REF!</v>
      </c>
      <c r="F314" s="43" t="e">
        <f>IF(ISBLANK('Team Roster - Final'!BL312),"",'Team Roster - Final'!BL312)</f>
        <v>#REF!</v>
      </c>
      <c r="G314" s="43" t="e">
        <f>IF(ISBLANK('Team Roster - Final'!BM312),"",'Team Roster - Final'!BM312)</f>
        <v>#REF!</v>
      </c>
      <c r="H314" s="31" t="e">
        <f>IF(ISBLANK('Team Roster - Final'!E312),"",'Team Roster - Final'!E312)</f>
        <v>#REF!</v>
      </c>
      <c r="I314" s="31" t="e">
        <f>IF(ISBLANK('Team Roster - Final'!G312),"",'Team Roster - Final'!G312)</f>
        <v>#REF!</v>
      </c>
      <c r="J314" s="31" t="e">
        <f>IF(ISBLANK('Team Roster - Final'!I312),"",'Team Roster - Final'!I312)</f>
        <v>#REF!</v>
      </c>
      <c r="R314"/>
      <c r="T314"/>
      <c r="V314"/>
      <c r="W314"/>
      <c r="Z314"/>
      <c r="AA314"/>
      <c r="AJ314" s="22"/>
      <c r="AK314" s="102"/>
      <c r="AN314" s="22"/>
      <c r="AO314" s="22"/>
    </row>
    <row r="315" spans="1:41" ht="14.25">
      <c r="A315" s="346">
        <v>312</v>
      </c>
      <c r="B315" s="42" t="e">
        <f>IF(ISBLANK('Team Roster - Final'!A313),"",'Team Roster - Final'!A313)</f>
        <v>#REF!</v>
      </c>
      <c r="C315" s="42" t="e">
        <f>IF(ISBLANK('Team Roster - Final'!B313),"",'Team Roster - Final'!B313)</f>
        <v>#REF!</v>
      </c>
      <c r="D315" s="42" t="e">
        <f>IF(ISBLANK('Team Roster - Final'!C313),"",'Team Roster - Final'!C313)</f>
        <v>#REF!</v>
      </c>
      <c r="E315" s="42" t="e">
        <f>IF(ISBLANK('Team Roster - Final'!D313),"",'Team Roster - Final'!D313)</f>
        <v>#REF!</v>
      </c>
      <c r="F315" s="43" t="e">
        <f>IF(ISBLANK('Team Roster - Final'!BL313),"",'Team Roster - Final'!BL313)</f>
        <v>#REF!</v>
      </c>
      <c r="G315" s="43" t="e">
        <f>IF(ISBLANK('Team Roster - Final'!BM313),"",'Team Roster - Final'!BM313)</f>
        <v>#REF!</v>
      </c>
      <c r="H315" s="31" t="e">
        <f>IF(ISBLANK('Team Roster - Final'!E313),"",'Team Roster - Final'!E313)</f>
        <v>#REF!</v>
      </c>
      <c r="I315" s="31" t="e">
        <f>IF(ISBLANK('Team Roster - Final'!G313),"",'Team Roster - Final'!G313)</f>
        <v>#REF!</v>
      </c>
      <c r="J315" s="31" t="e">
        <f>IF(ISBLANK('Team Roster - Final'!I313),"",'Team Roster - Final'!I313)</f>
        <v>#REF!</v>
      </c>
      <c r="R315"/>
      <c r="T315"/>
      <c r="V315"/>
      <c r="W315"/>
      <c r="Z315"/>
      <c r="AA315"/>
      <c r="AJ315" s="22"/>
      <c r="AK315" s="102"/>
      <c r="AN315" s="22"/>
      <c r="AO315" s="22"/>
    </row>
    <row r="316" spans="1:41" ht="14.25">
      <c r="A316" s="346">
        <v>313</v>
      </c>
      <c r="B316" s="42" t="e">
        <f>IF(ISBLANK('Team Roster - Final'!A314),"",'Team Roster - Final'!A314)</f>
        <v>#REF!</v>
      </c>
      <c r="C316" s="42" t="e">
        <f>IF(ISBLANK('Team Roster - Final'!B314),"",'Team Roster - Final'!B314)</f>
        <v>#REF!</v>
      </c>
      <c r="D316" s="42" t="e">
        <f>IF(ISBLANK('Team Roster - Final'!C314),"",'Team Roster - Final'!C314)</f>
        <v>#REF!</v>
      </c>
      <c r="E316" s="42" t="e">
        <f>IF(ISBLANK('Team Roster - Final'!D314),"",'Team Roster - Final'!D314)</f>
        <v>#REF!</v>
      </c>
      <c r="F316" s="43" t="e">
        <f>IF(ISBLANK('Team Roster - Final'!BL314),"",'Team Roster - Final'!BL314)</f>
        <v>#REF!</v>
      </c>
      <c r="G316" s="43" t="e">
        <f>IF(ISBLANK('Team Roster - Final'!BM314),"",'Team Roster - Final'!BM314)</f>
        <v>#REF!</v>
      </c>
      <c r="H316" s="31" t="e">
        <f>IF(ISBLANK('Team Roster - Final'!E314),"",'Team Roster - Final'!E314)</f>
        <v>#REF!</v>
      </c>
      <c r="I316" s="31" t="e">
        <f>IF(ISBLANK('Team Roster - Final'!G314),"",'Team Roster - Final'!G314)</f>
        <v>#REF!</v>
      </c>
      <c r="J316" s="31" t="e">
        <f>IF(ISBLANK('Team Roster - Final'!I314),"",'Team Roster - Final'!I314)</f>
        <v>#REF!</v>
      </c>
      <c r="R316"/>
      <c r="T316"/>
      <c r="V316"/>
      <c r="W316"/>
      <c r="Z316"/>
      <c r="AA316"/>
      <c r="AJ316" s="22"/>
      <c r="AK316" s="102"/>
      <c r="AN316" s="22"/>
      <c r="AO316" s="22"/>
    </row>
    <row r="317" spans="1:41" ht="14.25">
      <c r="A317" s="346">
        <v>314</v>
      </c>
      <c r="B317" s="42" t="e">
        <f>IF(ISBLANK('Team Roster - Final'!A315),"",'Team Roster - Final'!A315)</f>
        <v>#REF!</v>
      </c>
      <c r="C317" s="42" t="e">
        <f>IF(ISBLANK('Team Roster - Final'!B315),"",'Team Roster - Final'!B315)</f>
        <v>#REF!</v>
      </c>
      <c r="D317" s="42" t="e">
        <f>IF(ISBLANK('Team Roster - Final'!C315),"",'Team Roster - Final'!C315)</f>
        <v>#REF!</v>
      </c>
      <c r="E317" s="42" t="e">
        <f>IF(ISBLANK('Team Roster - Final'!D315),"",'Team Roster - Final'!D315)</f>
        <v>#REF!</v>
      </c>
      <c r="F317" s="43" t="e">
        <f>IF(ISBLANK('Team Roster - Final'!BL315),"",'Team Roster - Final'!BL315)</f>
        <v>#REF!</v>
      </c>
      <c r="G317" s="43" t="e">
        <f>IF(ISBLANK('Team Roster - Final'!BM315),"",'Team Roster - Final'!BM315)</f>
        <v>#REF!</v>
      </c>
      <c r="H317" s="31" t="e">
        <f>IF(ISBLANK('Team Roster - Final'!E315),"",'Team Roster - Final'!E315)</f>
        <v>#REF!</v>
      </c>
      <c r="I317" s="31" t="e">
        <f>IF(ISBLANK('Team Roster - Final'!G315),"",'Team Roster - Final'!G315)</f>
        <v>#REF!</v>
      </c>
      <c r="J317" s="31" t="e">
        <f>IF(ISBLANK('Team Roster - Final'!I315),"",'Team Roster - Final'!I315)</f>
        <v>#REF!</v>
      </c>
      <c r="R317"/>
      <c r="T317"/>
      <c r="V317"/>
      <c r="W317"/>
      <c r="Z317"/>
      <c r="AA317"/>
      <c r="AJ317" s="22"/>
      <c r="AK317" s="102"/>
      <c r="AN317" s="22"/>
      <c r="AO317" s="22"/>
    </row>
    <row r="318" spans="1:41" ht="14.25">
      <c r="A318" s="346">
        <v>315</v>
      </c>
      <c r="B318" s="42" t="e">
        <f>IF(ISBLANK('Team Roster - Final'!A316),"",'Team Roster - Final'!A316)</f>
        <v>#REF!</v>
      </c>
      <c r="C318" s="42" t="e">
        <f>IF(ISBLANK('Team Roster - Final'!B316),"",'Team Roster - Final'!B316)</f>
        <v>#REF!</v>
      </c>
      <c r="D318" s="42" t="e">
        <f>IF(ISBLANK('Team Roster - Final'!C316),"",'Team Roster - Final'!C316)</f>
        <v>#REF!</v>
      </c>
      <c r="E318" s="42" t="e">
        <f>IF(ISBLANK('Team Roster - Final'!D316),"",'Team Roster - Final'!D316)</f>
        <v>#REF!</v>
      </c>
      <c r="F318" s="43" t="e">
        <f>IF(ISBLANK('Team Roster - Final'!BL316),"",'Team Roster - Final'!BL316)</f>
        <v>#REF!</v>
      </c>
      <c r="G318" s="43" t="e">
        <f>IF(ISBLANK('Team Roster - Final'!BM316),"",'Team Roster - Final'!BM316)</f>
        <v>#REF!</v>
      </c>
      <c r="H318" s="31" t="e">
        <f>IF(ISBLANK('Team Roster - Final'!E316),"",'Team Roster - Final'!E316)</f>
        <v>#REF!</v>
      </c>
      <c r="I318" s="31" t="e">
        <f>IF(ISBLANK('Team Roster - Final'!G316),"",'Team Roster - Final'!G316)</f>
        <v>#REF!</v>
      </c>
      <c r="J318" s="31" t="e">
        <f>IF(ISBLANK('Team Roster - Final'!I316),"",'Team Roster - Final'!I316)</f>
        <v>#REF!</v>
      </c>
      <c r="R318"/>
      <c r="T318"/>
      <c r="V318"/>
      <c r="W318"/>
      <c r="Z318"/>
      <c r="AA318"/>
      <c r="AJ318" s="22"/>
      <c r="AK318" s="102"/>
      <c r="AN318" s="22"/>
      <c r="AO318" s="22"/>
    </row>
    <row r="319" spans="1:41" ht="14.25">
      <c r="A319" s="346">
        <v>316</v>
      </c>
      <c r="B319" s="42" t="e">
        <f>IF(ISBLANK('Team Roster - Final'!A317),"",'Team Roster - Final'!A317)</f>
        <v>#REF!</v>
      </c>
      <c r="C319" s="42" t="e">
        <f>IF(ISBLANK('Team Roster - Final'!B317),"",'Team Roster - Final'!B317)</f>
        <v>#REF!</v>
      </c>
      <c r="D319" s="42" t="e">
        <f>IF(ISBLANK('Team Roster - Final'!C317),"",'Team Roster - Final'!C317)</f>
        <v>#REF!</v>
      </c>
      <c r="E319" s="42" t="e">
        <f>IF(ISBLANK('Team Roster - Final'!D317),"",'Team Roster - Final'!D317)</f>
        <v>#REF!</v>
      </c>
      <c r="F319" s="43" t="e">
        <f>IF(ISBLANK('Team Roster - Final'!BL317),"",'Team Roster - Final'!BL317)</f>
        <v>#REF!</v>
      </c>
      <c r="G319" s="43" t="e">
        <f>IF(ISBLANK('Team Roster - Final'!BM317),"",'Team Roster - Final'!BM317)</f>
        <v>#REF!</v>
      </c>
      <c r="H319" s="31" t="e">
        <f>IF(ISBLANK('Team Roster - Final'!E317),"",'Team Roster - Final'!E317)</f>
        <v>#REF!</v>
      </c>
      <c r="I319" s="31" t="e">
        <f>IF(ISBLANK('Team Roster - Final'!G317),"",'Team Roster - Final'!G317)</f>
        <v>#REF!</v>
      </c>
      <c r="J319" s="31" t="e">
        <f>IF(ISBLANK('Team Roster - Final'!I317),"",'Team Roster - Final'!I317)</f>
        <v>#REF!</v>
      </c>
      <c r="R319"/>
      <c r="T319"/>
      <c r="V319"/>
      <c r="W319"/>
      <c r="Z319"/>
      <c r="AA319"/>
      <c r="AJ319" s="22"/>
      <c r="AK319" s="102"/>
      <c r="AN319" s="22"/>
      <c r="AO319" s="22"/>
    </row>
    <row r="320" spans="1:41" ht="14.25">
      <c r="A320" s="346">
        <v>317</v>
      </c>
      <c r="B320" s="42" t="e">
        <f>IF(ISBLANK('Team Roster - Final'!A318),"",'Team Roster - Final'!A318)</f>
        <v>#REF!</v>
      </c>
      <c r="C320" s="42" t="e">
        <f>IF(ISBLANK('Team Roster - Final'!B318),"",'Team Roster - Final'!B318)</f>
        <v>#REF!</v>
      </c>
      <c r="D320" s="42" t="e">
        <f>IF(ISBLANK('Team Roster - Final'!C318),"",'Team Roster - Final'!C318)</f>
        <v>#REF!</v>
      </c>
      <c r="E320" s="42" t="e">
        <f>IF(ISBLANK('Team Roster - Final'!D318),"",'Team Roster - Final'!D318)</f>
        <v>#REF!</v>
      </c>
      <c r="F320" s="43" t="e">
        <f>IF(ISBLANK('Team Roster - Final'!BL318),"",'Team Roster - Final'!BL318)</f>
        <v>#REF!</v>
      </c>
      <c r="G320" s="43" t="e">
        <f>IF(ISBLANK('Team Roster - Final'!BM318),"",'Team Roster - Final'!BM318)</f>
        <v>#REF!</v>
      </c>
      <c r="H320" s="31" t="e">
        <f>IF(ISBLANK('Team Roster - Final'!E318),"",'Team Roster - Final'!E318)</f>
        <v>#REF!</v>
      </c>
      <c r="I320" s="31" t="e">
        <f>IF(ISBLANK('Team Roster - Final'!G318),"",'Team Roster - Final'!G318)</f>
        <v>#REF!</v>
      </c>
      <c r="J320" s="31" t="e">
        <f>IF(ISBLANK('Team Roster - Final'!I318),"",'Team Roster - Final'!I318)</f>
        <v>#REF!</v>
      </c>
      <c r="R320"/>
      <c r="T320"/>
      <c r="V320"/>
      <c r="W320"/>
      <c r="Z320"/>
      <c r="AA320"/>
      <c r="AJ320" s="22"/>
      <c r="AK320" s="102"/>
      <c r="AN320" s="22"/>
      <c r="AO320" s="22"/>
    </row>
    <row r="321" spans="1:41" ht="14.25">
      <c r="A321" s="346">
        <v>318</v>
      </c>
      <c r="B321" s="42" t="e">
        <f>IF(ISBLANK('Team Roster - Final'!A319),"",'Team Roster - Final'!A319)</f>
        <v>#REF!</v>
      </c>
      <c r="C321" s="42" t="e">
        <f>IF(ISBLANK('Team Roster - Final'!B319),"",'Team Roster - Final'!B319)</f>
        <v>#REF!</v>
      </c>
      <c r="D321" s="42" t="e">
        <f>IF(ISBLANK('Team Roster - Final'!C319),"",'Team Roster - Final'!C319)</f>
        <v>#REF!</v>
      </c>
      <c r="E321" s="42" t="e">
        <f>IF(ISBLANK('Team Roster - Final'!D319),"",'Team Roster - Final'!D319)</f>
        <v>#REF!</v>
      </c>
      <c r="F321" s="43" t="e">
        <f>IF(ISBLANK('Team Roster - Final'!BL319),"",'Team Roster - Final'!BL319)</f>
        <v>#REF!</v>
      </c>
      <c r="G321" s="43" t="e">
        <f>IF(ISBLANK('Team Roster - Final'!BM319),"",'Team Roster - Final'!BM319)</f>
        <v>#REF!</v>
      </c>
      <c r="H321" s="31" t="e">
        <f>IF(ISBLANK('Team Roster - Final'!E319),"",'Team Roster - Final'!E319)</f>
        <v>#REF!</v>
      </c>
      <c r="I321" s="31" t="e">
        <f>IF(ISBLANK('Team Roster - Final'!G319),"",'Team Roster - Final'!G319)</f>
        <v>#REF!</v>
      </c>
      <c r="J321" s="31" t="e">
        <f>IF(ISBLANK('Team Roster - Final'!I319),"",'Team Roster - Final'!I319)</f>
        <v>#REF!</v>
      </c>
      <c r="R321"/>
      <c r="T321"/>
      <c r="V321"/>
      <c r="W321"/>
      <c r="Z321"/>
      <c r="AA321"/>
      <c r="AJ321" s="22"/>
      <c r="AK321" s="102"/>
      <c r="AN321" s="22"/>
      <c r="AO321" s="22"/>
    </row>
    <row r="322" spans="1:41" ht="14.25">
      <c r="A322" s="346">
        <v>319</v>
      </c>
      <c r="B322" s="42" t="e">
        <f>IF(ISBLANK('Team Roster - Final'!A320),"",'Team Roster - Final'!A320)</f>
        <v>#REF!</v>
      </c>
      <c r="C322" s="42" t="e">
        <f>IF(ISBLANK('Team Roster - Final'!B320),"",'Team Roster - Final'!B320)</f>
        <v>#REF!</v>
      </c>
      <c r="D322" s="42" t="e">
        <f>IF(ISBLANK('Team Roster - Final'!C320),"",'Team Roster - Final'!C320)</f>
        <v>#REF!</v>
      </c>
      <c r="E322" s="42" t="e">
        <f>IF(ISBLANK('Team Roster - Final'!D320),"",'Team Roster - Final'!D320)</f>
        <v>#REF!</v>
      </c>
      <c r="F322" s="43" t="e">
        <f>IF(ISBLANK('Team Roster - Final'!BL320),"",'Team Roster - Final'!BL320)</f>
        <v>#REF!</v>
      </c>
      <c r="G322" s="43" t="e">
        <f>IF(ISBLANK('Team Roster - Final'!BM320),"",'Team Roster - Final'!BM320)</f>
        <v>#REF!</v>
      </c>
      <c r="H322" s="31" t="e">
        <f>IF(ISBLANK('Team Roster - Final'!E320),"",'Team Roster - Final'!E320)</f>
        <v>#REF!</v>
      </c>
      <c r="I322" s="31" t="e">
        <f>IF(ISBLANK('Team Roster - Final'!G320),"",'Team Roster - Final'!G320)</f>
        <v>#REF!</v>
      </c>
      <c r="J322" s="31" t="e">
        <f>IF(ISBLANK('Team Roster - Final'!I320),"",'Team Roster - Final'!I320)</f>
        <v>#REF!</v>
      </c>
      <c r="R322"/>
      <c r="T322"/>
      <c r="V322"/>
      <c r="W322"/>
      <c r="Z322"/>
      <c r="AA322"/>
      <c r="AJ322" s="22"/>
      <c r="AK322" s="102"/>
      <c r="AN322" s="22"/>
      <c r="AO322" s="22"/>
    </row>
    <row r="323" spans="1:41" ht="14.25">
      <c r="A323" s="346">
        <v>320</v>
      </c>
      <c r="B323" s="42" t="e">
        <f>IF(ISBLANK('Team Roster - Final'!A321),"",'Team Roster - Final'!A321)</f>
        <v>#REF!</v>
      </c>
      <c r="C323" s="42" t="e">
        <f>IF(ISBLANK('Team Roster - Final'!B321),"",'Team Roster - Final'!B321)</f>
        <v>#REF!</v>
      </c>
      <c r="D323" s="42" t="e">
        <f>IF(ISBLANK('Team Roster - Final'!C321),"",'Team Roster - Final'!C321)</f>
        <v>#REF!</v>
      </c>
      <c r="E323" s="42" t="e">
        <f>IF(ISBLANK('Team Roster - Final'!D321),"",'Team Roster - Final'!D321)</f>
        <v>#REF!</v>
      </c>
      <c r="F323" s="43" t="e">
        <f>IF(ISBLANK('Team Roster - Final'!BL321),"",'Team Roster - Final'!BL321)</f>
        <v>#REF!</v>
      </c>
      <c r="G323" s="43" t="e">
        <f>IF(ISBLANK('Team Roster - Final'!BM321),"",'Team Roster - Final'!BM321)</f>
        <v>#REF!</v>
      </c>
      <c r="H323" s="31" t="e">
        <f>IF(ISBLANK('Team Roster - Final'!E321),"",'Team Roster - Final'!E321)</f>
        <v>#REF!</v>
      </c>
      <c r="I323" s="31" t="e">
        <f>IF(ISBLANK('Team Roster - Final'!G321),"",'Team Roster - Final'!G321)</f>
        <v>#REF!</v>
      </c>
      <c r="J323" s="31" t="e">
        <f>IF(ISBLANK('Team Roster - Final'!I321),"",'Team Roster - Final'!I321)</f>
        <v>#REF!</v>
      </c>
      <c r="R323"/>
      <c r="T323"/>
      <c r="V323"/>
      <c r="W323"/>
      <c r="Z323"/>
      <c r="AA323"/>
      <c r="AJ323" s="22"/>
      <c r="AK323" s="102"/>
      <c r="AN323" s="22"/>
      <c r="AO323" s="22"/>
    </row>
    <row r="324" spans="1:41" ht="14.25">
      <c r="A324" s="346">
        <v>321</v>
      </c>
      <c r="B324" s="42" t="e">
        <f>IF(ISBLANK('Team Roster - Final'!A322),"",'Team Roster - Final'!A322)</f>
        <v>#REF!</v>
      </c>
      <c r="C324" s="42" t="e">
        <f>IF(ISBLANK('Team Roster - Final'!B322),"",'Team Roster - Final'!B322)</f>
        <v>#REF!</v>
      </c>
      <c r="D324" s="42" t="e">
        <f>IF(ISBLANK('Team Roster - Final'!C322),"",'Team Roster - Final'!C322)</f>
        <v>#REF!</v>
      </c>
      <c r="E324" s="42" t="e">
        <f>IF(ISBLANK('Team Roster - Final'!D322),"",'Team Roster - Final'!D322)</f>
        <v>#REF!</v>
      </c>
      <c r="F324" s="43" t="e">
        <f>IF(ISBLANK('Team Roster - Final'!BL322),"",'Team Roster - Final'!BL322)</f>
        <v>#REF!</v>
      </c>
      <c r="G324" s="43" t="e">
        <f>IF(ISBLANK('Team Roster - Final'!BM322),"",'Team Roster - Final'!BM322)</f>
        <v>#REF!</v>
      </c>
      <c r="H324" s="31" t="e">
        <f>IF(ISBLANK('Team Roster - Final'!E322),"",'Team Roster - Final'!E322)</f>
        <v>#REF!</v>
      </c>
      <c r="I324" s="31" t="e">
        <f>IF(ISBLANK('Team Roster - Final'!G322),"",'Team Roster - Final'!G322)</f>
        <v>#REF!</v>
      </c>
      <c r="J324" s="31" t="e">
        <f>IF(ISBLANK('Team Roster - Final'!I322),"",'Team Roster - Final'!I322)</f>
        <v>#REF!</v>
      </c>
      <c r="R324"/>
      <c r="T324"/>
      <c r="V324"/>
      <c r="W324"/>
      <c r="Z324"/>
      <c r="AA324"/>
      <c r="AJ324" s="22"/>
      <c r="AK324" s="102"/>
      <c r="AN324" s="22"/>
      <c r="AO324" s="22"/>
    </row>
    <row r="325" spans="1:41" ht="14.25">
      <c r="A325" s="346">
        <v>322</v>
      </c>
      <c r="B325" s="42" t="e">
        <f>IF(ISBLANK('Team Roster - Final'!A323),"",'Team Roster - Final'!A323)</f>
        <v>#REF!</v>
      </c>
      <c r="C325" s="42" t="e">
        <f>IF(ISBLANK('Team Roster - Final'!B323),"",'Team Roster - Final'!B323)</f>
        <v>#REF!</v>
      </c>
      <c r="D325" s="42" t="e">
        <f>IF(ISBLANK('Team Roster - Final'!C323),"",'Team Roster - Final'!C323)</f>
        <v>#REF!</v>
      </c>
      <c r="E325" s="42" t="e">
        <f>IF(ISBLANK('Team Roster - Final'!D323),"",'Team Roster - Final'!D323)</f>
        <v>#REF!</v>
      </c>
      <c r="F325" s="43" t="e">
        <f>IF(ISBLANK('Team Roster - Final'!BL323),"",'Team Roster - Final'!BL323)</f>
        <v>#REF!</v>
      </c>
      <c r="G325" s="43" t="e">
        <f>IF(ISBLANK('Team Roster - Final'!BM323),"",'Team Roster - Final'!BM323)</f>
        <v>#REF!</v>
      </c>
      <c r="H325" s="31" t="e">
        <f>IF(ISBLANK('Team Roster - Final'!E323),"",'Team Roster - Final'!E323)</f>
        <v>#REF!</v>
      </c>
      <c r="I325" s="31" t="e">
        <f>IF(ISBLANK('Team Roster - Final'!G323),"",'Team Roster - Final'!G323)</f>
        <v>#REF!</v>
      </c>
      <c r="J325" s="31" t="e">
        <f>IF(ISBLANK('Team Roster - Final'!I323),"",'Team Roster - Final'!I323)</f>
        <v>#REF!</v>
      </c>
      <c r="R325"/>
      <c r="T325"/>
      <c r="V325"/>
      <c r="W325"/>
      <c r="Z325"/>
      <c r="AA325"/>
      <c r="AJ325" s="22"/>
      <c r="AK325" s="102"/>
      <c r="AN325" s="22"/>
      <c r="AO325" s="22"/>
    </row>
    <row r="326" spans="1:41" ht="14.25">
      <c r="A326" s="346">
        <v>323</v>
      </c>
      <c r="B326" s="42" t="e">
        <f>IF(ISBLANK('Team Roster - Final'!A324),"",'Team Roster - Final'!A324)</f>
        <v>#REF!</v>
      </c>
      <c r="C326" s="42" t="e">
        <f>IF(ISBLANK('Team Roster - Final'!B324),"",'Team Roster - Final'!B324)</f>
        <v>#REF!</v>
      </c>
      <c r="D326" s="42" t="e">
        <f>IF(ISBLANK('Team Roster - Final'!C324),"",'Team Roster - Final'!C324)</f>
        <v>#REF!</v>
      </c>
      <c r="E326" s="42" t="e">
        <f>IF(ISBLANK('Team Roster - Final'!D324),"",'Team Roster - Final'!D324)</f>
        <v>#REF!</v>
      </c>
      <c r="F326" s="43" t="e">
        <f>IF(ISBLANK('Team Roster - Final'!BL324),"",'Team Roster - Final'!BL324)</f>
        <v>#REF!</v>
      </c>
      <c r="G326" s="43" t="e">
        <f>IF(ISBLANK('Team Roster - Final'!BM324),"",'Team Roster - Final'!BM324)</f>
        <v>#REF!</v>
      </c>
      <c r="H326" s="31" t="e">
        <f>IF(ISBLANK('Team Roster - Final'!E324),"",'Team Roster - Final'!E324)</f>
        <v>#REF!</v>
      </c>
      <c r="I326" s="31" t="e">
        <f>IF(ISBLANK('Team Roster - Final'!G324),"",'Team Roster - Final'!G324)</f>
        <v>#REF!</v>
      </c>
      <c r="J326" s="31" t="e">
        <f>IF(ISBLANK('Team Roster - Final'!I324),"",'Team Roster - Final'!I324)</f>
        <v>#REF!</v>
      </c>
      <c r="R326"/>
      <c r="T326"/>
      <c r="V326"/>
      <c r="W326"/>
      <c r="Z326"/>
      <c r="AA326"/>
      <c r="AJ326" s="22"/>
      <c r="AK326" s="102"/>
      <c r="AN326" s="22"/>
      <c r="AO326" s="22"/>
    </row>
    <row r="327" spans="1:41" ht="14.25">
      <c r="A327" s="346">
        <v>324</v>
      </c>
      <c r="B327" s="42" t="e">
        <f>IF(ISBLANK('Team Roster - Final'!A325),"",'Team Roster - Final'!A325)</f>
        <v>#REF!</v>
      </c>
      <c r="C327" s="42" t="e">
        <f>IF(ISBLANK('Team Roster - Final'!B325),"",'Team Roster - Final'!B325)</f>
        <v>#REF!</v>
      </c>
      <c r="D327" s="42" t="e">
        <f>IF(ISBLANK('Team Roster - Final'!C325),"",'Team Roster - Final'!C325)</f>
        <v>#REF!</v>
      </c>
      <c r="E327" s="42" t="e">
        <f>IF(ISBLANK('Team Roster - Final'!D325),"",'Team Roster - Final'!D325)</f>
        <v>#REF!</v>
      </c>
      <c r="F327" s="43" t="e">
        <f>IF(ISBLANK('Team Roster - Final'!BL325),"",'Team Roster - Final'!BL325)</f>
        <v>#REF!</v>
      </c>
      <c r="G327" s="43" t="e">
        <f>IF(ISBLANK('Team Roster - Final'!BM325),"",'Team Roster - Final'!BM325)</f>
        <v>#REF!</v>
      </c>
      <c r="H327" s="31" t="e">
        <f>IF(ISBLANK('Team Roster - Final'!E325),"",'Team Roster - Final'!E325)</f>
        <v>#REF!</v>
      </c>
      <c r="I327" s="31" t="e">
        <f>IF(ISBLANK('Team Roster - Final'!G325),"",'Team Roster - Final'!G325)</f>
        <v>#REF!</v>
      </c>
      <c r="J327" s="31" t="e">
        <f>IF(ISBLANK('Team Roster - Final'!I325),"",'Team Roster - Final'!I325)</f>
        <v>#REF!</v>
      </c>
      <c r="R327"/>
      <c r="T327"/>
      <c r="V327"/>
      <c r="W327"/>
      <c r="Z327"/>
      <c r="AA327"/>
      <c r="AJ327" s="22"/>
      <c r="AK327" s="102"/>
      <c r="AN327" s="22"/>
      <c r="AO327" s="22"/>
    </row>
    <row r="328" spans="1:41" ht="14.25">
      <c r="A328" s="346">
        <v>325</v>
      </c>
      <c r="B328" s="42" t="e">
        <f>IF(ISBLANK('Team Roster - Final'!A326),"",'Team Roster - Final'!A326)</f>
        <v>#REF!</v>
      </c>
      <c r="C328" s="42" t="e">
        <f>IF(ISBLANK('Team Roster - Final'!B326),"",'Team Roster - Final'!B326)</f>
        <v>#REF!</v>
      </c>
      <c r="D328" s="42" t="e">
        <f>IF(ISBLANK('Team Roster - Final'!C326),"",'Team Roster - Final'!C326)</f>
        <v>#REF!</v>
      </c>
      <c r="E328" s="42" t="e">
        <f>IF(ISBLANK('Team Roster - Final'!D326),"",'Team Roster - Final'!D326)</f>
        <v>#REF!</v>
      </c>
      <c r="F328" s="43" t="e">
        <f>IF(ISBLANK('Team Roster - Final'!BL326),"",'Team Roster - Final'!BL326)</f>
        <v>#REF!</v>
      </c>
      <c r="G328" s="43" t="e">
        <f>IF(ISBLANK('Team Roster - Final'!BM326),"",'Team Roster - Final'!BM326)</f>
        <v>#REF!</v>
      </c>
      <c r="H328" s="31" t="e">
        <f>IF(ISBLANK('Team Roster - Final'!E326),"",'Team Roster - Final'!E326)</f>
        <v>#REF!</v>
      </c>
      <c r="I328" s="31" t="e">
        <f>IF(ISBLANK('Team Roster - Final'!G326),"",'Team Roster - Final'!G326)</f>
        <v>#REF!</v>
      </c>
      <c r="J328" s="31" t="e">
        <f>IF(ISBLANK('Team Roster - Final'!I326),"",'Team Roster - Final'!I326)</f>
        <v>#REF!</v>
      </c>
      <c r="R328"/>
      <c r="T328"/>
      <c r="V328"/>
      <c r="W328"/>
      <c r="Z328"/>
      <c r="AA328"/>
      <c r="AJ328" s="22"/>
      <c r="AK328" s="102"/>
      <c r="AN328" s="22"/>
      <c r="AO328" s="22"/>
    </row>
    <row r="329" spans="1:41" ht="14.25">
      <c r="A329" s="346">
        <v>326</v>
      </c>
      <c r="B329" s="42" t="e">
        <f>IF(ISBLANK('Team Roster - Final'!A327),"",'Team Roster - Final'!A327)</f>
        <v>#REF!</v>
      </c>
      <c r="C329" s="42" t="e">
        <f>IF(ISBLANK('Team Roster - Final'!B327),"",'Team Roster - Final'!B327)</f>
        <v>#REF!</v>
      </c>
      <c r="D329" s="42" t="e">
        <f>IF(ISBLANK('Team Roster - Final'!C327),"",'Team Roster - Final'!C327)</f>
        <v>#REF!</v>
      </c>
      <c r="E329" s="42" t="e">
        <f>IF(ISBLANK('Team Roster - Final'!D327),"",'Team Roster - Final'!D327)</f>
        <v>#REF!</v>
      </c>
      <c r="F329" s="43" t="e">
        <f>IF(ISBLANK('Team Roster - Final'!BL327),"",'Team Roster - Final'!BL327)</f>
        <v>#REF!</v>
      </c>
      <c r="G329" s="43" t="e">
        <f>IF(ISBLANK('Team Roster - Final'!BM327),"",'Team Roster - Final'!BM327)</f>
        <v>#REF!</v>
      </c>
      <c r="H329" s="31" t="e">
        <f>IF(ISBLANK('Team Roster - Final'!E327),"",'Team Roster - Final'!E327)</f>
        <v>#REF!</v>
      </c>
      <c r="I329" s="31" t="e">
        <f>IF(ISBLANK('Team Roster - Final'!G327),"",'Team Roster - Final'!G327)</f>
        <v>#REF!</v>
      </c>
      <c r="J329" s="31" t="e">
        <f>IF(ISBLANK('Team Roster - Final'!I327),"",'Team Roster - Final'!I327)</f>
        <v>#REF!</v>
      </c>
      <c r="R329"/>
      <c r="T329"/>
      <c r="V329"/>
      <c r="W329"/>
      <c r="Z329"/>
      <c r="AA329"/>
      <c r="AJ329" s="22"/>
      <c r="AK329" s="102"/>
      <c r="AN329" s="22"/>
      <c r="AO329" s="22"/>
    </row>
    <row r="330" spans="1:41" ht="14.25">
      <c r="A330" s="346">
        <v>327</v>
      </c>
      <c r="B330" s="42" t="e">
        <f>IF(ISBLANK('Team Roster - Final'!A328),"",'Team Roster - Final'!A328)</f>
        <v>#REF!</v>
      </c>
      <c r="C330" s="42" t="e">
        <f>IF(ISBLANK('Team Roster - Final'!B328),"",'Team Roster - Final'!B328)</f>
        <v>#REF!</v>
      </c>
      <c r="D330" s="42" t="e">
        <f>IF(ISBLANK('Team Roster - Final'!C328),"",'Team Roster - Final'!C328)</f>
        <v>#REF!</v>
      </c>
      <c r="E330" s="42" t="e">
        <f>IF(ISBLANK('Team Roster - Final'!D328),"",'Team Roster - Final'!D328)</f>
        <v>#REF!</v>
      </c>
      <c r="F330" s="43" t="e">
        <f>IF(ISBLANK('Team Roster - Final'!BL328),"",'Team Roster - Final'!BL328)</f>
        <v>#REF!</v>
      </c>
      <c r="G330" s="43" t="e">
        <f>IF(ISBLANK('Team Roster - Final'!BM328),"",'Team Roster - Final'!BM328)</f>
        <v>#REF!</v>
      </c>
      <c r="H330" s="31" t="e">
        <f>IF(ISBLANK('Team Roster - Final'!E328),"",'Team Roster - Final'!E328)</f>
        <v>#REF!</v>
      </c>
      <c r="I330" s="31" t="e">
        <f>IF(ISBLANK('Team Roster - Final'!G328),"",'Team Roster - Final'!G328)</f>
        <v>#REF!</v>
      </c>
      <c r="J330" s="31" t="e">
        <f>IF(ISBLANK('Team Roster - Final'!I328),"",'Team Roster - Final'!I328)</f>
        <v>#REF!</v>
      </c>
      <c r="R330"/>
      <c r="T330"/>
      <c r="V330"/>
      <c r="W330"/>
      <c r="Z330"/>
      <c r="AA330"/>
      <c r="AJ330" s="22"/>
      <c r="AK330" s="102"/>
      <c r="AN330" s="22"/>
      <c r="AO330" s="22"/>
    </row>
    <row r="331" spans="1:41" ht="14.25">
      <c r="A331" s="346">
        <v>328</v>
      </c>
      <c r="B331" s="42" t="e">
        <f>IF(ISBLANK('Team Roster - Final'!A329),"",'Team Roster - Final'!A329)</f>
        <v>#REF!</v>
      </c>
      <c r="C331" s="42" t="e">
        <f>IF(ISBLANK('Team Roster - Final'!B329),"",'Team Roster - Final'!B329)</f>
        <v>#REF!</v>
      </c>
      <c r="D331" s="42" t="e">
        <f>IF(ISBLANK('Team Roster - Final'!C329),"",'Team Roster - Final'!C329)</f>
        <v>#REF!</v>
      </c>
      <c r="E331" s="42" t="e">
        <f>IF(ISBLANK('Team Roster - Final'!D329),"",'Team Roster - Final'!D329)</f>
        <v>#REF!</v>
      </c>
      <c r="F331" s="43" t="e">
        <f>IF(ISBLANK('Team Roster - Final'!BL329),"",'Team Roster - Final'!BL329)</f>
        <v>#REF!</v>
      </c>
      <c r="G331" s="43" t="e">
        <f>IF(ISBLANK('Team Roster - Final'!BM329),"",'Team Roster - Final'!BM329)</f>
        <v>#REF!</v>
      </c>
      <c r="H331" s="31" t="e">
        <f>IF(ISBLANK('Team Roster - Final'!E329),"",'Team Roster - Final'!E329)</f>
        <v>#REF!</v>
      </c>
      <c r="I331" s="31" t="e">
        <f>IF(ISBLANK('Team Roster - Final'!G329),"",'Team Roster - Final'!G329)</f>
        <v>#REF!</v>
      </c>
      <c r="J331" s="31" t="e">
        <f>IF(ISBLANK('Team Roster - Final'!I329),"",'Team Roster - Final'!I329)</f>
        <v>#REF!</v>
      </c>
      <c r="R331"/>
      <c r="T331"/>
      <c r="V331"/>
      <c r="W331"/>
      <c r="Z331"/>
      <c r="AA331"/>
      <c r="AJ331" s="22"/>
      <c r="AK331" s="102"/>
      <c r="AN331" s="22"/>
      <c r="AO331" s="22"/>
    </row>
    <row r="332" spans="1:41" ht="14.25">
      <c r="A332" s="346">
        <v>329</v>
      </c>
      <c r="B332" s="42" t="e">
        <f>IF(ISBLANK('Team Roster - Final'!A330),"",'Team Roster - Final'!A330)</f>
        <v>#REF!</v>
      </c>
      <c r="C332" s="42" t="e">
        <f>IF(ISBLANK('Team Roster - Final'!B330),"",'Team Roster - Final'!B330)</f>
        <v>#REF!</v>
      </c>
      <c r="D332" s="42" t="e">
        <f>IF(ISBLANK('Team Roster - Final'!C330),"",'Team Roster - Final'!C330)</f>
        <v>#REF!</v>
      </c>
      <c r="E332" s="42" t="e">
        <f>IF(ISBLANK('Team Roster - Final'!D330),"",'Team Roster - Final'!D330)</f>
        <v>#REF!</v>
      </c>
      <c r="F332" s="43" t="e">
        <f>IF(ISBLANK('Team Roster - Final'!BL330),"",'Team Roster - Final'!BL330)</f>
        <v>#REF!</v>
      </c>
      <c r="G332" s="43" t="e">
        <f>IF(ISBLANK('Team Roster - Final'!BM330),"",'Team Roster - Final'!BM330)</f>
        <v>#REF!</v>
      </c>
      <c r="H332" s="31" t="e">
        <f>IF(ISBLANK('Team Roster - Final'!E330),"",'Team Roster - Final'!E330)</f>
        <v>#REF!</v>
      </c>
      <c r="I332" s="31" t="e">
        <f>IF(ISBLANK('Team Roster - Final'!G330),"",'Team Roster - Final'!G330)</f>
        <v>#REF!</v>
      </c>
      <c r="J332" s="31" t="e">
        <f>IF(ISBLANK('Team Roster - Final'!I330),"",'Team Roster - Final'!I330)</f>
        <v>#REF!</v>
      </c>
      <c r="R332"/>
      <c r="T332"/>
      <c r="V332"/>
      <c r="W332"/>
      <c r="Z332"/>
      <c r="AA332"/>
      <c r="AJ332" s="22"/>
      <c r="AK332" s="102"/>
      <c r="AN332" s="22"/>
      <c r="AO332" s="22"/>
    </row>
    <row r="333" spans="1:41" ht="14.25">
      <c r="A333" s="346">
        <v>330</v>
      </c>
      <c r="B333" s="42" t="e">
        <f>IF(ISBLANK('Team Roster - Final'!A331),"",'Team Roster - Final'!A331)</f>
        <v>#REF!</v>
      </c>
      <c r="C333" s="42" t="e">
        <f>IF(ISBLANK('Team Roster - Final'!B331),"",'Team Roster - Final'!B331)</f>
        <v>#REF!</v>
      </c>
      <c r="D333" s="42" t="e">
        <f>IF(ISBLANK('Team Roster - Final'!C331),"",'Team Roster - Final'!C331)</f>
        <v>#REF!</v>
      </c>
      <c r="E333" s="42" t="e">
        <f>IF(ISBLANK('Team Roster - Final'!D331),"",'Team Roster - Final'!D331)</f>
        <v>#REF!</v>
      </c>
      <c r="F333" s="43" t="e">
        <f>IF(ISBLANK('Team Roster - Final'!BL331),"",'Team Roster - Final'!BL331)</f>
        <v>#REF!</v>
      </c>
      <c r="G333" s="43" t="e">
        <f>IF(ISBLANK('Team Roster - Final'!BM331),"",'Team Roster - Final'!BM331)</f>
        <v>#REF!</v>
      </c>
      <c r="H333" s="31" t="e">
        <f>IF(ISBLANK('Team Roster - Final'!E331),"",'Team Roster - Final'!E331)</f>
        <v>#REF!</v>
      </c>
      <c r="I333" s="31" t="e">
        <f>IF(ISBLANK('Team Roster - Final'!G331),"",'Team Roster - Final'!G331)</f>
        <v>#REF!</v>
      </c>
      <c r="J333" s="31" t="e">
        <f>IF(ISBLANK('Team Roster - Final'!I331),"",'Team Roster - Final'!I331)</f>
        <v>#REF!</v>
      </c>
      <c r="R333"/>
      <c r="T333"/>
      <c r="V333"/>
      <c r="W333"/>
      <c r="Z333"/>
      <c r="AA333"/>
      <c r="AJ333" s="22"/>
      <c r="AK333" s="102"/>
      <c r="AN333" s="22"/>
      <c r="AO333" s="22"/>
    </row>
    <row r="334" spans="1:41" ht="14.25">
      <c r="A334" s="346">
        <v>331</v>
      </c>
      <c r="B334" s="42" t="e">
        <f>IF(ISBLANK('Team Roster - Final'!A332),"",'Team Roster - Final'!A332)</f>
        <v>#REF!</v>
      </c>
      <c r="C334" s="42" t="e">
        <f>IF(ISBLANK('Team Roster - Final'!B332),"",'Team Roster - Final'!B332)</f>
        <v>#REF!</v>
      </c>
      <c r="D334" s="42" t="e">
        <f>IF(ISBLANK('Team Roster - Final'!C332),"",'Team Roster - Final'!C332)</f>
        <v>#REF!</v>
      </c>
      <c r="E334" s="42" t="e">
        <f>IF(ISBLANK('Team Roster - Final'!D332),"",'Team Roster - Final'!D332)</f>
        <v>#REF!</v>
      </c>
      <c r="F334" s="43" t="e">
        <f>IF(ISBLANK('Team Roster - Final'!BL332),"",'Team Roster - Final'!BL332)</f>
        <v>#REF!</v>
      </c>
      <c r="G334" s="43" t="e">
        <f>IF(ISBLANK('Team Roster - Final'!BM332),"",'Team Roster - Final'!BM332)</f>
        <v>#REF!</v>
      </c>
      <c r="H334" s="31" t="e">
        <f>IF(ISBLANK('Team Roster - Final'!E332),"",'Team Roster - Final'!E332)</f>
        <v>#REF!</v>
      </c>
      <c r="I334" s="31" t="e">
        <f>IF(ISBLANK('Team Roster - Final'!G332),"",'Team Roster - Final'!G332)</f>
        <v>#REF!</v>
      </c>
      <c r="J334" s="31" t="e">
        <f>IF(ISBLANK('Team Roster - Final'!I332),"",'Team Roster - Final'!I332)</f>
        <v>#REF!</v>
      </c>
      <c r="R334"/>
      <c r="T334"/>
      <c r="V334"/>
      <c r="W334"/>
      <c r="Z334"/>
      <c r="AA334"/>
      <c r="AJ334" s="22"/>
      <c r="AK334" s="102"/>
      <c r="AN334" s="22"/>
      <c r="AO334" s="22"/>
    </row>
    <row r="335" spans="1:41" ht="14.25">
      <c r="A335" s="346">
        <v>332</v>
      </c>
      <c r="B335" s="42" t="e">
        <f>IF(ISBLANK('Team Roster - Final'!A333),"",'Team Roster - Final'!A333)</f>
        <v>#REF!</v>
      </c>
      <c r="C335" s="42" t="e">
        <f>IF(ISBLANK('Team Roster - Final'!B333),"",'Team Roster - Final'!B333)</f>
        <v>#REF!</v>
      </c>
      <c r="D335" s="42" t="e">
        <f>IF(ISBLANK('Team Roster - Final'!C333),"",'Team Roster - Final'!C333)</f>
        <v>#REF!</v>
      </c>
      <c r="E335" s="42" t="e">
        <f>IF(ISBLANK('Team Roster - Final'!D333),"",'Team Roster - Final'!D333)</f>
        <v>#REF!</v>
      </c>
      <c r="F335" s="43" t="e">
        <f>IF(ISBLANK('Team Roster - Final'!BL333),"",'Team Roster - Final'!BL333)</f>
        <v>#REF!</v>
      </c>
      <c r="G335" s="43" t="e">
        <f>IF(ISBLANK('Team Roster - Final'!BM333),"",'Team Roster - Final'!BM333)</f>
        <v>#REF!</v>
      </c>
      <c r="H335" s="31" t="e">
        <f>IF(ISBLANK('Team Roster - Final'!E333),"",'Team Roster - Final'!E333)</f>
        <v>#REF!</v>
      </c>
      <c r="I335" s="31" t="e">
        <f>IF(ISBLANK('Team Roster - Final'!G333),"",'Team Roster - Final'!G333)</f>
        <v>#REF!</v>
      </c>
      <c r="J335" s="31" t="e">
        <f>IF(ISBLANK('Team Roster - Final'!I333),"",'Team Roster - Final'!I333)</f>
        <v>#REF!</v>
      </c>
      <c r="R335"/>
      <c r="T335"/>
      <c r="V335"/>
      <c r="W335"/>
      <c r="Z335"/>
      <c r="AA335"/>
      <c r="AJ335" s="22"/>
      <c r="AK335" s="102"/>
      <c r="AN335" s="22"/>
      <c r="AO335" s="22"/>
    </row>
    <row r="336" spans="1:41" ht="14.25">
      <c r="A336" s="346">
        <v>333</v>
      </c>
      <c r="B336" s="42" t="e">
        <f>IF(ISBLANK('Team Roster - Final'!A334),"",'Team Roster - Final'!A334)</f>
        <v>#REF!</v>
      </c>
      <c r="C336" s="42" t="e">
        <f>IF(ISBLANK('Team Roster - Final'!B334),"",'Team Roster - Final'!B334)</f>
        <v>#REF!</v>
      </c>
      <c r="D336" s="42" t="e">
        <f>IF(ISBLANK('Team Roster - Final'!C334),"",'Team Roster - Final'!C334)</f>
        <v>#REF!</v>
      </c>
      <c r="E336" s="42" t="e">
        <f>IF(ISBLANK('Team Roster - Final'!D334),"",'Team Roster - Final'!D334)</f>
        <v>#REF!</v>
      </c>
      <c r="F336" s="43" t="e">
        <f>IF(ISBLANK('Team Roster - Final'!BL334),"",'Team Roster - Final'!BL334)</f>
        <v>#REF!</v>
      </c>
      <c r="G336" s="43" t="e">
        <f>IF(ISBLANK('Team Roster - Final'!BM334),"",'Team Roster - Final'!BM334)</f>
        <v>#REF!</v>
      </c>
      <c r="H336" s="31" t="e">
        <f>IF(ISBLANK('Team Roster - Final'!E334),"",'Team Roster - Final'!E334)</f>
        <v>#REF!</v>
      </c>
      <c r="I336" s="31" t="e">
        <f>IF(ISBLANK('Team Roster - Final'!G334),"",'Team Roster - Final'!G334)</f>
        <v>#REF!</v>
      </c>
      <c r="J336" s="31" t="e">
        <f>IF(ISBLANK('Team Roster - Final'!I334),"",'Team Roster - Final'!I334)</f>
        <v>#REF!</v>
      </c>
      <c r="R336"/>
      <c r="T336"/>
      <c r="V336"/>
      <c r="W336"/>
      <c r="Z336"/>
      <c r="AA336"/>
      <c r="AJ336" s="22"/>
      <c r="AK336" s="102"/>
      <c r="AN336" s="22"/>
      <c r="AO336" s="22"/>
    </row>
    <row r="337" spans="1:41" ht="14.25">
      <c r="A337" s="346">
        <v>334</v>
      </c>
      <c r="B337" s="42" t="e">
        <f>IF(ISBLANK('Team Roster - Final'!A335),"",'Team Roster - Final'!A335)</f>
        <v>#REF!</v>
      </c>
      <c r="C337" s="42" t="e">
        <f>IF(ISBLANK('Team Roster - Final'!B335),"",'Team Roster - Final'!B335)</f>
        <v>#REF!</v>
      </c>
      <c r="D337" s="42" t="e">
        <f>IF(ISBLANK('Team Roster - Final'!C335),"",'Team Roster - Final'!C335)</f>
        <v>#REF!</v>
      </c>
      <c r="E337" s="42" t="e">
        <f>IF(ISBLANK('Team Roster - Final'!D335),"",'Team Roster - Final'!D335)</f>
        <v>#REF!</v>
      </c>
      <c r="F337" s="43" t="e">
        <f>IF(ISBLANK('Team Roster - Final'!BL335),"",'Team Roster - Final'!BL335)</f>
        <v>#REF!</v>
      </c>
      <c r="G337" s="43" t="e">
        <f>IF(ISBLANK('Team Roster - Final'!BM335),"",'Team Roster - Final'!BM335)</f>
        <v>#REF!</v>
      </c>
      <c r="H337" s="31" t="e">
        <f>IF(ISBLANK('Team Roster - Final'!E335),"",'Team Roster - Final'!E335)</f>
        <v>#REF!</v>
      </c>
      <c r="I337" s="31" t="e">
        <f>IF(ISBLANK('Team Roster - Final'!G335),"",'Team Roster - Final'!G335)</f>
        <v>#REF!</v>
      </c>
      <c r="J337" s="31" t="e">
        <f>IF(ISBLANK('Team Roster - Final'!I335),"",'Team Roster - Final'!I335)</f>
        <v>#REF!</v>
      </c>
      <c r="R337"/>
      <c r="T337"/>
      <c r="V337"/>
      <c r="W337"/>
      <c r="Z337"/>
      <c r="AA337"/>
      <c r="AJ337" s="22"/>
      <c r="AK337" s="102"/>
      <c r="AN337" s="22"/>
      <c r="AO337" s="22"/>
    </row>
    <row r="338" spans="1:41" ht="14.25">
      <c r="A338" s="346">
        <v>335</v>
      </c>
      <c r="B338" s="42" t="e">
        <f>IF(ISBLANK('Team Roster - Final'!A336),"",'Team Roster - Final'!A336)</f>
        <v>#REF!</v>
      </c>
      <c r="C338" s="42" t="e">
        <f>IF(ISBLANK('Team Roster - Final'!B336),"",'Team Roster - Final'!B336)</f>
        <v>#REF!</v>
      </c>
      <c r="D338" s="42" t="e">
        <f>IF(ISBLANK('Team Roster - Final'!C336),"",'Team Roster - Final'!C336)</f>
        <v>#REF!</v>
      </c>
      <c r="E338" s="42" t="e">
        <f>IF(ISBLANK('Team Roster - Final'!D336),"",'Team Roster - Final'!D336)</f>
        <v>#REF!</v>
      </c>
      <c r="F338" s="43" t="e">
        <f>IF(ISBLANK('Team Roster - Final'!BL336),"",'Team Roster - Final'!BL336)</f>
        <v>#REF!</v>
      </c>
      <c r="G338" s="43" t="e">
        <f>IF(ISBLANK('Team Roster - Final'!BM336),"",'Team Roster - Final'!BM336)</f>
        <v>#REF!</v>
      </c>
      <c r="H338" s="31" t="e">
        <f>IF(ISBLANK('Team Roster - Final'!E336),"",'Team Roster - Final'!E336)</f>
        <v>#REF!</v>
      </c>
      <c r="I338" s="31" t="e">
        <f>IF(ISBLANK('Team Roster - Final'!G336),"",'Team Roster - Final'!G336)</f>
        <v>#REF!</v>
      </c>
      <c r="J338" s="31" t="e">
        <f>IF(ISBLANK('Team Roster - Final'!I336),"",'Team Roster - Final'!I336)</f>
        <v>#REF!</v>
      </c>
      <c r="R338"/>
      <c r="T338"/>
      <c r="V338"/>
      <c r="W338"/>
      <c r="Z338"/>
      <c r="AA338"/>
      <c r="AJ338" s="22"/>
      <c r="AK338" s="102"/>
      <c r="AN338" s="22"/>
      <c r="AO338" s="22"/>
    </row>
    <row r="339" spans="1:41" ht="14.25">
      <c r="A339" s="346">
        <v>336</v>
      </c>
      <c r="B339" s="42" t="e">
        <f>IF(ISBLANK('Team Roster - Final'!A337),"",'Team Roster - Final'!A337)</f>
        <v>#REF!</v>
      </c>
      <c r="C339" s="42" t="e">
        <f>IF(ISBLANK('Team Roster - Final'!B337),"",'Team Roster - Final'!B337)</f>
        <v>#REF!</v>
      </c>
      <c r="D339" s="42" t="e">
        <f>IF(ISBLANK('Team Roster - Final'!C337),"",'Team Roster - Final'!C337)</f>
        <v>#REF!</v>
      </c>
      <c r="E339" s="42" t="e">
        <f>IF(ISBLANK('Team Roster - Final'!D337),"",'Team Roster - Final'!D337)</f>
        <v>#REF!</v>
      </c>
      <c r="F339" s="43" t="e">
        <f>IF(ISBLANK('Team Roster - Final'!BL337),"",'Team Roster - Final'!BL337)</f>
        <v>#REF!</v>
      </c>
      <c r="G339" s="43" t="e">
        <f>IF(ISBLANK('Team Roster - Final'!BM337),"",'Team Roster - Final'!BM337)</f>
        <v>#REF!</v>
      </c>
      <c r="H339" s="31" t="e">
        <f>IF(ISBLANK('Team Roster - Final'!E337),"",'Team Roster - Final'!E337)</f>
        <v>#REF!</v>
      </c>
      <c r="I339" s="31" t="e">
        <f>IF(ISBLANK('Team Roster - Final'!G337),"",'Team Roster - Final'!G337)</f>
        <v>#REF!</v>
      </c>
      <c r="J339" s="31" t="e">
        <f>IF(ISBLANK('Team Roster - Final'!I337),"",'Team Roster - Final'!I337)</f>
        <v>#REF!</v>
      </c>
      <c r="R339"/>
      <c r="T339"/>
      <c r="V339"/>
      <c r="W339"/>
      <c r="Z339"/>
      <c r="AA339"/>
      <c r="AJ339" s="22"/>
      <c r="AK339" s="102"/>
      <c r="AN339" s="22"/>
      <c r="AO339" s="22"/>
    </row>
    <row r="340" spans="1:41" ht="14.25">
      <c r="A340" s="346">
        <v>337</v>
      </c>
      <c r="B340" s="42" t="e">
        <f>IF(ISBLANK('Team Roster - Final'!A338),"",'Team Roster - Final'!A338)</f>
        <v>#REF!</v>
      </c>
      <c r="C340" s="42" t="e">
        <f>IF(ISBLANK('Team Roster - Final'!B338),"",'Team Roster - Final'!B338)</f>
        <v>#REF!</v>
      </c>
      <c r="D340" s="42" t="e">
        <f>IF(ISBLANK('Team Roster - Final'!C338),"",'Team Roster - Final'!C338)</f>
        <v>#REF!</v>
      </c>
      <c r="E340" s="42" t="e">
        <f>IF(ISBLANK('Team Roster - Final'!D338),"",'Team Roster - Final'!D338)</f>
        <v>#REF!</v>
      </c>
      <c r="F340" s="43" t="e">
        <f>IF(ISBLANK('Team Roster - Final'!BL338),"",'Team Roster - Final'!BL338)</f>
        <v>#REF!</v>
      </c>
      <c r="G340" s="43" t="e">
        <f>IF(ISBLANK('Team Roster - Final'!BM338),"",'Team Roster - Final'!BM338)</f>
        <v>#REF!</v>
      </c>
      <c r="H340" s="31" t="e">
        <f>IF(ISBLANK('Team Roster - Final'!E338),"",'Team Roster - Final'!E338)</f>
        <v>#REF!</v>
      </c>
      <c r="I340" s="31" t="e">
        <f>IF(ISBLANK('Team Roster - Final'!G338),"",'Team Roster - Final'!G338)</f>
        <v>#REF!</v>
      </c>
      <c r="J340" s="31" t="e">
        <f>IF(ISBLANK('Team Roster - Final'!I338),"",'Team Roster - Final'!I338)</f>
        <v>#REF!</v>
      </c>
      <c r="R340"/>
      <c r="T340"/>
      <c r="V340"/>
      <c r="W340"/>
      <c r="Z340"/>
      <c r="AA340"/>
      <c r="AJ340" s="22"/>
      <c r="AK340" s="102"/>
      <c r="AN340" s="22"/>
      <c r="AO340" s="22"/>
    </row>
    <row r="341" spans="1:41" ht="14.25">
      <c r="A341" s="346">
        <v>338</v>
      </c>
      <c r="B341" s="42" t="e">
        <f>IF(ISBLANK('Team Roster - Final'!A339),"",'Team Roster - Final'!A339)</f>
        <v>#REF!</v>
      </c>
      <c r="C341" s="42" t="e">
        <f>IF(ISBLANK('Team Roster - Final'!B339),"",'Team Roster - Final'!B339)</f>
        <v>#REF!</v>
      </c>
      <c r="D341" s="42" t="e">
        <f>IF(ISBLANK('Team Roster - Final'!C339),"",'Team Roster - Final'!C339)</f>
        <v>#REF!</v>
      </c>
      <c r="E341" s="42" t="e">
        <f>IF(ISBLANK('Team Roster - Final'!D339),"",'Team Roster - Final'!D339)</f>
        <v>#REF!</v>
      </c>
      <c r="F341" s="43" t="e">
        <f>IF(ISBLANK('Team Roster - Final'!BL339),"",'Team Roster - Final'!BL339)</f>
        <v>#REF!</v>
      </c>
      <c r="G341" s="43" t="e">
        <f>IF(ISBLANK('Team Roster - Final'!BM339),"",'Team Roster - Final'!BM339)</f>
        <v>#REF!</v>
      </c>
      <c r="H341" s="31" t="e">
        <f>IF(ISBLANK('Team Roster - Final'!E339),"",'Team Roster - Final'!E339)</f>
        <v>#REF!</v>
      </c>
      <c r="I341" s="31" t="e">
        <f>IF(ISBLANK('Team Roster - Final'!G339),"",'Team Roster - Final'!G339)</f>
        <v>#REF!</v>
      </c>
      <c r="J341" s="31" t="e">
        <f>IF(ISBLANK('Team Roster - Final'!I339),"",'Team Roster - Final'!I339)</f>
        <v>#REF!</v>
      </c>
      <c r="R341"/>
      <c r="T341"/>
      <c r="V341"/>
      <c r="W341"/>
      <c r="Z341"/>
      <c r="AA341"/>
      <c r="AJ341" s="22"/>
      <c r="AK341" s="102"/>
      <c r="AN341" s="22"/>
      <c r="AO341" s="22"/>
    </row>
    <row r="342" spans="1:41" ht="14.25">
      <c r="A342" s="346">
        <v>339</v>
      </c>
      <c r="B342" s="42" t="e">
        <f>IF(ISBLANK('Team Roster - Final'!A340),"",'Team Roster - Final'!A340)</f>
        <v>#REF!</v>
      </c>
      <c r="C342" s="42" t="e">
        <f>IF(ISBLANK('Team Roster - Final'!B340),"",'Team Roster - Final'!B340)</f>
        <v>#REF!</v>
      </c>
      <c r="D342" s="42" t="e">
        <f>IF(ISBLANK('Team Roster - Final'!C340),"",'Team Roster - Final'!C340)</f>
        <v>#REF!</v>
      </c>
      <c r="E342" s="42" t="e">
        <f>IF(ISBLANK('Team Roster - Final'!D340),"",'Team Roster - Final'!D340)</f>
        <v>#REF!</v>
      </c>
      <c r="F342" s="43" t="e">
        <f>IF(ISBLANK('Team Roster - Final'!BL340),"",'Team Roster - Final'!BL340)</f>
        <v>#REF!</v>
      </c>
      <c r="G342" s="43" t="e">
        <f>IF(ISBLANK('Team Roster - Final'!BM340),"",'Team Roster - Final'!BM340)</f>
        <v>#REF!</v>
      </c>
      <c r="H342" s="31" t="e">
        <f>IF(ISBLANK('Team Roster - Final'!E340),"",'Team Roster - Final'!E340)</f>
        <v>#REF!</v>
      </c>
      <c r="I342" s="31" t="e">
        <f>IF(ISBLANK('Team Roster - Final'!G340),"",'Team Roster - Final'!G340)</f>
        <v>#REF!</v>
      </c>
      <c r="J342" s="31" t="e">
        <f>IF(ISBLANK('Team Roster - Final'!I340),"",'Team Roster - Final'!I340)</f>
        <v>#REF!</v>
      </c>
      <c r="R342"/>
      <c r="T342"/>
      <c r="V342"/>
      <c r="W342"/>
      <c r="Z342"/>
      <c r="AA342"/>
      <c r="AJ342" s="22"/>
      <c r="AK342" s="102"/>
      <c r="AN342" s="22"/>
      <c r="AO342" s="22"/>
    </row>
    <row r="343" spans="1:41" ht="14.25">
      <c r="A343" s="346">
        <v>340</v>
      </c>
      <c r="B343" s="42" t="e">
        <f>IF(ISBLANK('Team Roster - Final'!A341),"",'Team Roster - Final'!A341)</f>
        <v>#REF!</v>
      </c>
      <c r="C343" s="42" t="e">
        <f>IF(ISBLANK('Team Roster - Final'!B341),"",'Team Roster - Final'!B341)</f>
        <v>#REF!</v>
      </c>
      <c r="D343" s="42" t="e">
        <f>IF(ISBLANK('Team Roster - Final'!C341),"",'Team Roster - Final'!C341)</f>
        <v>#REF!</v>
      </c>
      <c r="E343" s="42" t="e">
        <f>IF(ISBLANK('Team Roster - Final'!D341),"",'Team Roster - Final'!D341)</f>
        <v>#REF!</v>
      </c>
      <c r="F343" s="43" t="e">
        <f>IF(ISBLANK('Team Roster - Final'!BL341),"",'Team Roster - Final'!BL341)</f>
        <v>#REF!</v>
      </c>
      <c r="G343" s="43" t="e">
        <f>IF(ISBLANK('Team Roster - Final'!BM341),"",'Team Roster - Final'!BM341)</f>
        <v>#REF!</v>
      </c>
      <c r="H343" s="31" t="e">
        <f>IF(ISBLANK('Team Roster - Final'!E341),"",'Team Roster - Final'!E341)</f>
        <v>#REF!</v>
      </c>
      <c r="I343" s="31" t="e">
        <f>IF(ISBLANK('Team Roster - Final'!G341),"",'Team Roster - Final'!G341)</f>
        <v>#REF!</v>
      </c>
      <c r="J343" s="31" t="e">
        <f>IF(ISBLANK('Team Roster - Final'!I341),"",'Team Roster - Final'!I341)</f>
        <v>#REF!</v>
      </c>
      <c r="R343"/>
      <c r="T343"/>
      <c r="V343"/>
      <c r="W343"/>
      <c r="Z343"/>
      <c r="AA343"/>
      <c r="AJ343" s="22"/>
      <c r="AK343" s="102"/>
      <c r="AN343" s="22"/>
      <c r="AO343" s="22"/>
    </row>
    <row r="344" spans="1:41" ht="14.25">
      <c r="A344" s="346">
        <v>341</v>
      </c>
      <c r="B344" s="42" t="e">
        <f>IF(ISBLANK('Team Roster - Final'!A342),"",'Team Roster - Final'!A342)</f>
        <v>#REF!</v>
      </c>
      <c r="C344" s="42" t="e">
        <f>IF(ISBLANK('Team Roster - Final'!B342),"",'Team Roster - Final'!B342)</f>
        <v>#REF!</v>
      </c>
      <c r="D344" s="42" t="e">
        <f>IF(ISBLANK('Team Roster - Final'!C342),"",'Team Roster - Final'!C342)</f>
        <v>#REF!</v>
      </c>
      <c r="E344" s="42" t="e">
        <f>IF(ISBLANK('Team Roster - Final'!D342),"",'Team Roster - Final'!D342)</f>
        <v>#REF!</v>
      </c>
      <c r="F344" s="43" t="e">
        <f>IF(ISBLANK('Team Roster - Final'!BL342),"",'Team Roster - Final'!BL342)</f>
        <v>#REF!</v>
      </c>
      <c r="G344" s="43" t="e">
        <f>IF(ISBLANK('Team Roster - Final'!BM342),"",'Team Roster - Final'!BM342)</f>
        <v>#REF!</v>
      </c>
      <c r="H344" s="31" t="e">
        <f>IF(ISBLANK('Team Roster - Final'!E342),"",'Team Roster - Final'!E342)</f>
        <v>#REF!</v>
      </c>
      <c r="I344" s="31" t="e">
        <f>IF(ISBLANK('Team Roster - Final'!G342),"",'Team Roster - Final'!G342)</f>
        <v>#REF!</v>
      </c>
      <c r="J344" s="31" t="e">
        <f>IF(ISBLANK('Team Roster - Final'!I342),"",'Team Roster - Final'!I342)</f>
        <v>#REF!</v>
      </c>
      <c r="R344"/>
      <c r="T344"/>
      <c r="V344"/>
      <c r="W344"/>
      <c r="Z344"/>
      <c r="AA344"/>
      <c r="AJ344" s="22"/>
      <c r="AK344" s="102"/>
      <c r="AN344" s="22"/>
      <c r="AO344" s="22"/>
    </row>
    <row r="345" spans="1:41" ht="14.25">
      <c r="A345" s="346">
        <v>342</v>
      </c>
      <c r="B345" s="42" t="e">
        <f>IF(ISBLANK('Team Roster - Final'!A343),"",'Team Roster - Final'!A343)</f>
        <v>#REF!</v>
      </c>
      <c r="C345" s="42" t="e">
        <f>IF(ISBLANK('Team Roster - Final'!B343),"",'Team Roster - Final'!B343)</f>
        <v>#REF!</v>
      </c>
      <c r="D345" s="42" t="e">
        <f>IF(ISBLANK('Team Roster - Final'!C343),"",'Team Roster - Final'!C343)</f>
        <v>#REF!</v>
      </c>
      <c r="E345" s="42" t="e">
        <f>IF(ISBLANK('Team Roster - Final'!D343),"",'Team Roster - Final'!D343)</f>
        <v>#REF!</v>
      </c>
      <c r="F345" s="43" t="e">
        <f>IF(ISBLANK('Team Roster - Final'!BL343),"",'Team Roster - Final'!BL343)</f>
        <v>#REF!</v>
      </c>
      <c r="G345" s="43" t="e">
        <f>IF(ISBLANK('Team Roster - Final'!BM343),"",'Team Roster - Final'!BM343)</f>
        <v>#REF!</v>
      </c>
      <c r="H345" s="31" t="e">
        <f>IF(ISBLANK('Team Roster - Final'!E343),"",'Team Roster - Final'!E343)</f>
        <v>#REF!</v>
      </c>
      <c r="I345" s="31" t="e">
        <f>IF(ISBLANK('Team Roster - Final'!G343),"",'Team Roster - Final'!G343)</f>
        <v>#REF!</v>
      </c>
      <c r="J345" s="31" t="e">
        <f>IF(ISBLANK('Team Roster - Final'!I343),"",'Team Roster - Final'!I343)</f>
        <v>#REF!</v>
      </c>
      <c r="R345"/>
      <c r="T345"/>
      <c r="V345"/>
      <c r="W345"/>
      <c r="Z345"/>
      <c r="AA345"/>
      <c r="AJ345" s="22"/>
      <c r="AK345" s="102"/>
      <c r="AN345" s="22"/>
      <c r="AO345" s="22"/>
    </row>
    <row r="346" spans="1:41" ht="14.25">
      <c r="A346" s="346">
        <v>343</v>
      </c>
      <c r="B346" s="42" t="e">
        <f>IF(ISBLANK('Team Roster - Final'!A344),"",'Team Roster - Final'!A344)</f>
        <v>#REF!</v>
      </c>
      <c r="C346" s="42" t="e">
        <f>IF(ISBLANK('Team Roster - Final'!B344),"",'Team Roster - Final'!B344)</f>
        <v>#REF!</v>
      </c>
      <c r="D346" s="42" t="e">
        <f>IF(ISBLANK('Team Roster - Final'!C344),"",'Team Roster - Final'!C344)</f>
        <v>#REF!</v>
      </c>
      <c r="E346" s="42" t="e">
        <f>IF(ISBLANK('Team Roster - Final'!D344),"",'Team Roster - Final'!D344)</f>
        <v>#REF!</v>
      </c>
      <c r="F346" s="43" t="e">
        <f>IF(ISBLANK('Team Roster - Final'!BL344),"",'Team Roster - Final'!BL344)</f>
        <v>#REF!</v>
      </c>
      <c r="G346" s="43" t="e">
        <f>IF(ISBLANK('Team Roster - Final'!BM344),"",'Team Roster - Final'!BM344)</f>
        <v>#REF!</v>
      </c>
      <c r="H346" s="31" t="e">
        <f>IF(ISBLANK('Team Roster - Final'!E344),"",'Team Roster - Final'!E344)</f>
        <v>#REF!</v>
      </c>
      <c r="I346" s="31" t="e">
        <f>IF(ISBLANK('Team Roster - Final'!G344),"",'Team Roster - Final'!G344)</f>
        <v>#REF!</v>
      </c>
      <c r="J346" s="31" t="e">
        <f>IF(ISBLANK('Team Roster - Final'!I344),"",'Team Roster - Final'!I344)</f>
        <v>#REF!</v>
      </c>
      <c r="R346"/>
      <c r="T346"/>
      <c r="V346"/>
      <c r="W346"/>
      <c r="Z346"/>
      <c r="AA346"/>
      <c r="AJ346" s="22"/>
      <c r="AK346" s="102"/>
      <c r="AN346" s="22"/>
      <c r="AO346" s="22"/>
    </row>
    <row r="347" spans="1:41" ht="14.25">
      <c r="A347" s="346">
        <v>344</v>
      </c>
      <c r="B347" s="42" t="e">
        <f>IF(ISBLANK('Team Roster - Final'!A345),"",'Team Roster - Final'!A345)</f>
        <v>#REF!</v>
      </c>
      <c r="C347" s="42" t="e">
        <f>IF(ISBLANK('Team Roster - Final'!B345),"",'Team Roster - Final'!B345)</f>
        <v>#REF!</v>
      </c>
      <c r="D347" s="42" t="e">
        <f>IF(ISBLANK('Team Roster - Final'!C345),"",'Team Roster - Final'!C345)</f>
        <v>#REF!</v>
      </c>
      <c r="E347" s="42" t="e">
        <f>IF(ISBLANK('Team Roster - Final'!D345),"",'Team Roster - Final'!D345)</f>
        <v>#REF!</v>
      </c>
      <c r="F347" s="43" t="e">
        <f>IF(ISBLANK('Team Roster - Final'!BL345),"",'Team Roster - Final'!BL345)</f>
        <v>#REF!</v>
      </c>
      <c r="G347" s="43" t="e">
        <f>IF(ISBLANK('Team Roster - Final'!BM345),"",'Team Roster - Final'!BM345)</f>
        <v>#REF!</v>
      </c>
      <c r="H347" s="31" t="e">
        <f>IF(ISBLANK('Team Roster - Final'!E345),"",'Team Roster - Final'!E345)</f>
        <v>#REF!</v>
      </c>
      <c r="I347" s="31" t="e">
        <f>IF(ISBLANK('Team Roster - Final'!G345),"",'Team Roster - Final'!G345)</f>
        <v>#REF!</v>
      </c>
      <c r="J347" s="31" t="e">
        <f>IF(ISBLANK('Team Roster - Final'!I345),"",'Team Roster - Final'!I345)</f>
        <v>#REF!</v>
      </c>
      <c r="R347"/>
      <c r="T347"/>
      <c r="V347"/>
      <c r="W347"/>
      <c r="Z347"/>
      <c r="AA347"/>
      <c r="AJ347" s="22"/>
      <c r="AK347" s="102"/>
      <c r="AN347" s="22"/>
      <c r="AO347" s="22"/>
    </row>
    <row r="348" spans="1:41" ht="14.25">
      <c r="A348" s="346">
        <v>345</v>
      </c>
      <c r="B348" s="42" t="e">
        <f>IF(ISBLANK('Team Roster - Final'!A346),"",'Team Roster - Final'!A346)</f>
        <v>#REF!</v>
      </c>
      <c r="C348" s="42" t="e">
        <f>IF(ISBLANK('Team Roster - Final'!B346),"",'Team Roster - Final'!B346)</f>
        <v>#REF!</v>
      </c>
      <c r="D348" s="42" t="e">
        <f>IF(ISBLANK('Team Roster - Final'!C346),"",'Team Roster - Final'!C346)</f>
        <v>#REF!</v>
      </c>
      <c r="E348" s="42" t="e">
        <f>IF(ISBLANK('Team Roster - Final'!D346),"",'Team Roster - Final'!D346)</f>
        <v>#REF!</v>
      </c>
      <c r="F348" s="43" t="e">
        <f>IF(ISBLANK('Team Roster - Final'!BL346),"",'Team Roster - Final'!BL346)</f>
        <v>#REF!</v>
      </c>
      <c r="G348" s="43" t="e">
        <f>IF(ISBLANK('Team Roster - Final'!BM346),"",'Team Roster - Final'!BM346)</f>
        <v>#REF!</v>
      </c>
      <c r="H348" s="31" t="e">
        <f>IF(ISBLANK('Team Roster - Final'!E346),"",'Team Roster - Final'!E346)</f>
        <v>#REF!</v>
      </c>
      <c r="I348" s="31" t="e">
        <f>IF(ISBLANK('Team Roster - Final'!G346),"",'Team Roster - Final'!G346)</f>
        <v>#REF!</v>
      </c>
      <c r="J348" s="31" t="e">
        <f>IF(ISBLANK('Team Roster - Final'!I346),"",'Team Roster - Final'!I346)</f>
        <v>#REF!</v>
      </c>
      <c r="R348"/>
      <c r="T348"/>
      <c r="V348"/>
      <c r="W348"/>
      <c r="Z348"/>
      <c r="AA348"/>
      <c r="AJ348" s="22"/>
      <c r="AK348" s="102"/>
      <c r="AN348" s="22"/>
      <c r="AO348" s="22"/>
    </row>
    <row r="349" spans="1:41" ht="14.25">
      <c r="A349" s="346">
        <v>346</v>
      </c>
      <c r="B349" s="42" t="e">
        <f>IF(ISBLANK('Team Roster - Final'!A347),"",'Team Roster - Final'!A347)</f>
        <v>#REF!</v>
      </c>
      <c r="C349" s="42" t="e">
        <f>IF(ISBLANK('Team Roster - Final'!B347),"",'Team Roster - Final'!B347)</f>
        <v>#REF!</v>
      </c>
      <c r="D349" s="42" t="e">
        <f>IF(ISBLANK('Team Roster - Final'!C347),"",'Team Roster - Final'!C347)</f>
        <v>#REF!</v>
      </c>
      <c r="E349" s="42" t="e">
        <f>IF(ISBLANK('Team Roster - Final'!D347),"",'Team Roster - Final'!D347)</f>
        <v>#REF!</v>
      </c>
      <c r="F349" s="43" t="e">
        <f>IF(ISBLANK('Team Roster - Final'!BL347),"",'Team Roster - Final'!BL347)</f>
        <v>#REF!</v>
      </c>
      <c r="G349" s="43" t="e">
        <f>IF(ISBLANK('Team Roster - Final'!BM347),"",'Team Roster - Final'!BM347)</f>
        <v>#REF!</v>
      </c>
      <c r="H349" s="31" t="e">
        <f>IF(ISBLANK('Team Roster - Final'!E347),"",'Team Roster - Final'!E347)</f>
        <v>#REF!</v>
      </c>
      <c r="I349" s="31" t="e">
        <f>IF(ISBLANK('Team Roster - Final'!G347),"",'Team Roster - Final'!G347)</f>
        <v>#REF!</v>
      </c>
      <c r="J349" s="31" t="e">
        <f>IF(ISBLANK('Team Roster - Final'!I347),"",'Team Roster - Final'!I347)</f>
        <v>#REF!</v>
      </c>
      <c r="R349"/>
      <c r="T349"/>
      <c r="V349"/>
      <c r="W349"/>
      <c r="Z349"/>
      <c r="AA349"/>
      <c r="AJ349" s="22"/>
      <c r="AK349" s="102"/>
      <c r="AN349" s="22"/>
      <c r="AO349" s="22"/>
    </row>
    <row r="350" spans="1:41" ht="14.25">
      <c r="A350" s="346">
        <v>347</v>
      </c>
      <c r="B350" s="42" t="e">
        <f>IF(ISBLANK('Team Roster - Final'!A348),"",'Team Roster - Final'!A348)</f>
        <v>#REF!</v>
      </c>
      <c r="C350" s="42" t="e">
        <f>IF(ISBLANK('Team Roster - Final'!B348),"",'Team Roster - Final'!B348)</f>
        <v>#REF!</v>
      </c>
      <c r="D350" s="42" t="e">
        <f>IF(ISBLANK('Team Roster - Final'!C348),"",'Team Roster - Final'!C348)</f>
        <v>#REF!</v>
      </c>
      <c r="E350" s="42" t="e">
        <f>IF(ISBLANK('Team Roster - Final'!D348),"",'Team Roster - Final'!D348)</f>
        <v>#REF!</v>
      </c>
      <c r="F350" s="43" t="e">
        <f>IF(ISBLANK('Team Roster - Final'!BL348),"",'Team Roster - Final'!BL348)</f>
        <v>#REF!</v>
      </c>
      <c r="G350" s="43" t="e">
        <f>IF(ISBLANK('Team Roster - Final'!BM348),"",'Team Roster - Final'!BM348)</f>
        <v>#REF!</v>
      </c>
      <c r="H350" s="31" t="e">
        <f>IF(ISBLANK('Team Roster - Final'!E348),"",'Team Roster - Final'!E348)</f>
        <v>#REF!</v>
      </c>
      <c r="I350" s="31" t="e">
        <f>IF(ISBLANK('Team Roster - Final'!G348),"",'Team Roster - Final'!G348)</f>
        <v>#REF!</v>
      </c>
      <c r="J350" s="31" t="e">
        <f>IF(ISBLANK('Team Roster - Final'!I348),"",'Team Roster - Final'!I348)</f>
        <v>#REF!</v>
      </c>
      <c r="R350"/>
      <c r="T350"/>
      <c r="V350"/>
      <c r="W350"/>
      <c r="Z350"/>
      <c r="AA350"/>
      <c r="AJ350" s="22"/>
      <c r="AK350" s="102"/>
      <c r="AN350" s="22"/>
      <c r="AO350" s="22"/>
    </row>
    <row r="351" spans="1:41" ht="14.25">
      <c r="A351" s="346">
        <v>348</v>
      </c>
      <c r="B351" s="42" t="e">
        <f>IF(ISBLANK('Team Roster - Final'!A349),"",'Team Roster - Final'!A349)</f>
        <v>#REF!</v>
      </c>
      <c r="C351" s="42" t="e">
        <f>IF(ISBLANK('Team Roster - Final'!B349),"",'Team Roster - Final'!B349)</f>
        <v>#REF!</v>
      </c>
      <c r="D351" s="42" t="e">
        <f>IF(ISBLANK('Team Roster - Final'!C349),"",'Team Roster - Final'!C349)</f>
        <v>#REF!</v>
      </c>
      <c r="E351" s="42" t="e">
        <f>IF(ISBLANK('Team Roster - Final'!D349),"",'Team Roster - Final'!D349)</f>
        <v>#REF!</v>
      </c>
      <c r="F351" s="43" t="e">
        <f>IF(ISBLANK('Team Roster - Final'!BL349),"",'Team Roster - Final'!BL349)</f>
        <v>#REF!</v>
      </c>
      <c r="G351" s="43" t="e">
        <f>IF(ISBLANK('Team Roster - Final'!BM349),"",'Team Roster - Final'!BM349)</f>
        <v>#REF!</v>
      </c>
      <c r="H351" s="31" t="e">
        <f>IF(ISBLANK('Team Roster - Final'!E349),"",'Team Roster - Final'!E349)</f>
        <v>#REF!</v>
      </c>
      <c r="I351" s="31" t="e">
        <f>IF(ISBLANK('Team Roster - Final'!G349),"",'Team Roster - Final'!G349)</f>
        <v>#REF!</v>
      </c>
      <c r="J351" s="31" t="e">
        <f>IF(ISBLANK('Team Roster - Final'!I349),"",'Team Roster - Final'!I349)</f>
        <v>#REF!</v>
      </c>
      <c r="R351"/>
      <c r="T351"/>
      <c r="V351"/>
      <c r="W351"/>
      <c r="Z351"/>
      <c r="AA351"/>
      <c r="AJ351" s="22"/>
      <c r="AK351" s="102"/>
      <c r="AN351" s="22"/>
      <c r="AO351" s="22"/>
    </row>
    <row r="352" spans="1:41" ht="14.25">
      <c r="A352" s="346">
        <v>349</v>
      </c>
      <c r="B352" s="42" t="e">
        <f>IF(ISBLANK('Team Roster - Final'!A350),"",'Team Roster - Final'!A350)</f>
        <v>#REF!</v>
      </c>
      <c r="C352" s="42" t="e">
        <f>IF(ISBLANK('Team Roster - Final'!B350),"",'Team Roster - Final'!B350)</f>
        <v>#REF!</v>
      </c>
      <c r="D352" s="42" t="e">
        <f>IF(ISBLANK('Team Roster - Final'!C350),"",'Team Roster - Final'!C350)</f>
        <v>#REF!</v>
      </c>
      <c r="E352" s="42" t="e">
        <f>IF(ISBLANK('Team Roster - Final'!D350),"",'Team Roster - Final'!D350)</f>
        <v>#REF!</v>
      </c>
      <c r="F352" s="43" t="e">
        <f>IF(ISBLANK('Team Roster - Final'!BL350),"",'Team Roster - Final'!BL350)</f>
        <v>#REF!</v>
      </c>
      <c r="G352" s="43" t="e">
        <f>IF(ISBLANK('Team Roster - Final'!BM350),"",'Team Roster - Final'!BM350)</f>
        <v>#REF!</v>
      </c>
      <c r="H352" s="31" t="e">
        <f>IF(ISBLANK('Team Roster - Final'!E350),"",'Team Roster - Final'!E350)</f>
        <v>#REF!</v>
      </c>
      <c r="I352" s="31" t="e">
        <f>IF(ISBLANK('Team Roster - Final'!G350),"",'Team Roster - Final'!G350)</f>
        <v>#REF!</v>
      </c>
      <c r="J352" s="31" t="e">
        <f>IF(ISBLANK('Team Roster - Final'!I350),"",'Team Roster - Final'!I350)</f>
        <v>#REF!</v>
      </c>
      <c r="R352"/>
      <c r="T352"/>
      <c r="V352"/>
      <c r="W352"/>
      <c r="Z352"/>
      <c r="AA352"/>
      <c r="AJ352" s="22"/>
      <c r="AK352" s="102"/>
      <c r="AN352" s="22"/>
      <c r="AO352" s="22"/>
    </row>
    <row r="353" spans="1:41" ht="14.25">
      <c r="A353" s="346">
        <v>350</v>
      </c>
      <c r="B353" s="42" t="e">
        <f>IF(ISBLANK('Team Roster - Final'!A351),"",'Team Roster - Final'!A351)</f>
        <v>#REF!</v>
      </c>
      <c r="C353" s="42" t="e">
        <f>IF(ISBLANK('Team Roster - Final'!B351),"",'Team Roster - Final'!B351)</f>
        <v>#REF!</v>
      </c>
      <c r="D353" s="42" t="e">
        <f>IF(ISBLANK('Team Roster - Final'!C351),"",'Team Roster - Final'!C351)</f>
        <v>#REF!</v>
      </c>
      <c r="E353" s="42" t="e">
        <f>IF(ISBLANK('Team Roster - Final'!D351),"",'Team Roster - Final'!D351)</f>
        <v>#REF!</v>
      </c>
      <c r="F353" s="43" t="e">
        <f>IF(ISBLANK('Team Roster - Final'!BL351),"",'Team Roster - Final'!BL351)</f>
        <v>#REF!</v>
      </c>
      <c r="G353" s="43" t="e">
        <f>IF(ISBLANK('Team Roster - Final'!BM351),"",'Team Roster - Final'!BM351)</f>
        <v>#REF!</v>
      </c>
      <c r="H353" s="31" t="e">
        <f>IF(ISBLANK('Team Roster - Final'!E351),"",'Team Roster - Final'!E351)</f>
        <v>#REF!</v>
      </c>
      <c r="I353" s="31" t="e">
        <f>IF(ISBLANK('Team Roster - Final'!G351),"",'Team Roster - Final'!G351)</f>
        <v>#REF!</v>
      </c>
      <c r="J353" s="31" t="e">
        <f>IF(ISBLANK('Team Roster - Final'!I351),"",'Team Roster - Final'!I351)</f>
        <v>#REF!</v>
      </c>
      <c r="R353"/>
      <c r="T353"/>
      <c r="V353"/>
      <c r="W353"/>
      <c r="Z353"/>
      <c r="AA353"/>
      <c r="AJ353" s="22"/>
      <c r="AK353" s="102"/>
      <c r="AN353" s="22"/>
      <c r="AO353" s="22"/>
    </row>
    <row r="354" spans="1:41" ht="14.25">
      <c r="A354" s="346">
        <v>351</v>
      </c>
      <c r="B354" s="42" t="e">
        <f>IF(ISBLANK('Team Roster - Final'!A352),"",'Team Roster - Final'!A352)</f>
        <v>#REF!</v>
      </c>
      <c r="C354" s="42" t="e">
        <f>IF(ISBLANK('Team Roster - Final'!B352),"",'Team Roster - Final'!B352)</f>
        <v>#REF!</v>
      </c>
      <c r="D354" s="42" t="e">
        <f>IF(ISBLANK('Team Roster - Final'!C352),"",'Team Roster - Final'!C352)</f>
        <v>#REF!</v>
      </c>
      <c r="E354" s="42" t="e">
        <f>IF(ISBLANK('Team Roster - Final'!D352),"",'Team Roster - Final'!D352)</f>
        <v>#REF!</v>
      </c>
      <c r="F354" s="43" t="e">
        <f>IF(ISBLANK('Team Roster - Final'!BL352),"",'Team Roster - Final'!BL352)</f>
        <v>#REF!</v>
      </c>
      <c r="G354" s="43" t="e">
        <f>IF(ISBLANK('Team Roster - Final'!BM352),"",'Team Roster - Final'!BM352)</f>
        <v>#REF!</v>
      </c>
      <c r="H354" s="31" t="e">
        <f>IF(ISBLANK('Team Roster - Final'!E352),"",'Team Roster - Final'!E352)</f>
        <v>#REF!</v>
      </c>
      <c r="I354" s="31" t="e">
        <f>IF(ISBLANK('Team Roster - Final'!G352),"",'Team Roster - Final'!G352)</f>
        <v>#REF!</v>
      </c>
      <c r="J354" s="31" t="e">
        <f>IF(ISBLANK('Team Roster - Final'!I352),"",'Team Roster - Final'!I352)</f>
        <v>#REF!</v>
      </c>
      <c r="R354"/>
      <c r="T354"/>
      <c r="V354"/>
      <c r="W354"/>
      <c r="Z354"/>
      <c r="AA354"/>
      <c r="AJ354" s="22"/>
      <c r="AK354" s="102"/>
      <c r="AN354" s="22"/>
      <c r="AO354" s="22"/>
    </row>
    <row r="355" spans="1:41" ht="14.25">
      <c r="A355" s="346">
        <v>352</v>
      </c>
      <c r="B355" s="42" t="e">
        <f>IF(ISBLANK('Team Roster - Final'!A353),"",'Team Roster - Final'!A353)</f>
        <v>#REF!</v>
      </c>
      <c r="C355" s="42" t="e">
        <f>IF(ISBLANK('Team Roster - Final'!B353),"",'Team Roster - Final'!B353)</f>
        <v>#REF!</v>
      </c>
      <c r="D355" s="42" t="e">
        <f>IF(ISBLANK('Team Roster - Final'!C353),"",'Team Roster - Final'!C353)</f>
        <v>#REF!</v>
      </c>
      <c r="E355" s="42" t="e">
        <f>IF(ISBLANK('Team Roster - Final'!D353),"",'Team Roster - Final'!D353)</f>
        <v>#REF!</v>
      </c>
      <c r="F355" s="43" t="e">
        <f>IF(ISBLANK('Team Roster - Final'!BL353),"",'Team Roster - Final'!BL353)</f>
        <v>#REF!</v>
      </c>
      <c r="G355" s="43" t="e">
        <f>IF(ISBLANK('Team Roster - Final'!BM353),"",'Team Roster - Final'!BM353)</f>
        <v>#REF!</v>
      </c>
      <c r="H355" s="31" t="e">
        <f>IF(ISBLANK('Team Roster - Final'!E353),"",'Team Roster - Final'!E353)</f>
        <v>#REF!</v>
      </c>
      <c r="I355" s="31" t="e">
        <f>IF(ISBLANK('Team Roster - Final'!G353),"",'Team Roster - Final'!G353)</f>
        <v>#REF!</v>
      </c>
      <c r="J355" s="31" t="e">
        <f>IF(ISBLANK('Team Roster - Final'!I353),"",'Team Roster - Final'!I353)</f>
        <v>#REF!</v>
      </c>
      <c r="R355"/>
      <c r="T355"/>
      <c r="V355"/>
      <c r="W355"/>
      <c r="Z355"/>
      <c r="AA355"/>
      <c r="AJ355" s="22"/>
      <c r="AK355" s="102"/>
      <c r="AN355" s="22"/>
      <c r="AO355" s="22"/>
    </row>
    <row r="356" spans="1:41" ht="14.25">
      <c r="A356" s="346">
        <v>353</v>
      </c>
      <c r="B356" s="42" t="e">
        <f>IF(ISBLANK('Team Roster - Final'!A354),"",'Team Roster - Final'!A354)</f>
        <v>#REF!</v>
      </c>
      <c r="C356" s="42" t="e">
        <f>IF(ISBLANK('Team Roster - Final'!B354),"",'Team Roster - Final'!B354)</f>
        <v>#REF!</v>
      </c>
      <c r="D356" s="42" t="e">
        <f>IF(ISBLANK('Team Roster - Final'!C354),"",'Team Roster - Final'!C354)</f>
        <v>#REF!</v>
      </c>
      <c r="E356" s="42" t="e">
        <f>IF(ISBLANK('Team Roster - Final'!D354),"",'Team Roster - Final'!D354)</f>
        <v>#REF!</v>
      </c>
      <c r="F356" s="43" t="e">
        <f>IF(ISBLANK('Team Roster - Final'!BL354),"",'Team Roster - Final'!BL354)</f>
        <v>#REF!</v>
      </c>
      <c r="G356" s="43" t="e">
        <f>IF(ISBLANK('Team Roster - Final'!BM354),"",'Team Roster - Final'!BM354)</f>
        <v>#REF!</v>
      </c>
      <c r="H356" s="31" t="e">
        <f>IF(ISBLANK('Team Roster - Final'!E354),"",'Team Roster - Final'!E354)</f>
        <v>#REF!</v>
      </c>
      <c r="I356" s="31" t="e">
        <f>IF(ISBLANK('Team Roster - Final'!G354),"",'Team Roster - Final'!G354)</f>
        <v>#REF!</v>
      </c>
      <c r="J356" s="31" t="e">
        <f>IF(ISBLANK('Team Roster - Final'!I354),"",'Team Roster - Final'!I354)</f>
        <v>#REF!</v>
      </c>
      <c r="R356"/>
      <c r="T356"/>
      <c r="V356"/>
      <c r="W356"/>
      <c r="Z356"/>
      <c r="AA356"/>
      <c r="AJ356" s="22"/>
      <c r="AK356" s="102"/>
      <c r="AN356" s="22"/>
      <c r="AO356" s="22"/>
    </row>
    <row r="357" spans="1:41" ht="14.25">
      <c r="A357" s="346">
        <v>354</v>
      </c>
      <c r="B357" s="42" t="e">
        <f>IF(ISBLANK('Team Roster - Final'!A355),"",'Team Roster - Final'!A355)</f>
        <v>#REF!</v>
      </c>
      <c r="C357" s="42" t="e">
        <f>IF(ISBLANK('Team Roster - Final'!B355),"",'Team Roster - Final'!B355)</f>
        <v>#REF!</v>
      </c>
      <c r="D357" s="42" t="e">
        <f>IF(ISBLANK('Team Roster - Final'!C355),"",'Team Roster - Final'!C355)</f>
        <v>#REF!</v>
      </c>
      <c r="E357" s="42" t="e">
        <f>IF(ISBLANK('Team Roster - Final'!D355),"",'Team Roster - Final'!D355)</f>
        <v>#REF!</v>
      </c>
      <c r="F357" s="43" t="e">
        <f>IF(ISBLANK('Team Roster - Final'!BL355),"",'Team Roster - Final'!BL355)</f>
        <v>#REF!</v>
      </c>
      <c r="G357" s="43" t="e">
        <f>IF(ISBLANK('Team Roster - Final'!BM355),"",'Team Roster - Final'!BM355)</f>
        <v>#REF!</v>
      </c>
      <c r="H357" s="31" t="e">
        <f>IF(ISBLANK('Team Roster - Final'!E355),"",'Team Roster - Final'!E355)</f>
        <v>#REF!</v>
      </c>
      <c r="I357" s="31" t="e">
        <f>IF(ISBLANK('Team Roster - Final'!G355),"",'Team Roster - Final'!G355)</f>
        <v>#REF!</v>
      </c>
      <c r="J357" s="31" t="e">
        <f>IF(ISBLANK('Team Roster - Final'!I355),"",'Team Roster - Final'!I355)</f>
        <v>#REF!</v>
      </c>
      <c r="R357"/>
      <c r="T357"/>
      <c r="V357"/>
      <c r="W357"/>
      <c r="Z357"/>
      <c r="AA357"/>
      <c r="AJ357" s="22"/>
      <c r="AK357" s="102"/>
      <c r="AN357" s="22"/>
      <c r="AO357" s="22"/>
    </row>
    <row r="358" spans="1:41" ht="14.25">
      <c r="A358" s="346">
        <v>355</v>
      </c>
      <c r="B358" s="42" t="e">
        <f>IF(ISBLANK('Team Roster - Final'!A356),"",'Team Roster - Final'!A356)</f>
        <v>#REF!</v>
      </c>
      <c r="C358" s="42" t="e">
        <f>IF(ISBLANK('Team Roster - Final'!B356),"",'Team Roster - Final'!B356)</f>
        <v>#REF!</v>
      </c>
      <c r="D358" s="42" t="e">
        <f>IF(ISBLANK('Team Roster - Final'!C356),"",'Team Roster - Final'!C356)</f>
        <v>#REF!</v>
      </c>
      <c r="E358" s="42" t="e">
        <f>IF(ISBLANK('Team Roster - Final'!D356),"",'Team Roster - Final'!D356)</f>
        <v>#REF!</v>
      </c>
      <c r="F358" s="43" t="e">
        <f>IF(ISBLANK('Team Roster - Final'!BL356),"",'Team Roster - Final'!BL356)</f>
        <v>#REF!</v>
      </c>
      <c r="G358" s="43" t="e">
        <f>IF(ISBLANK('Team Roster - Final'!BM356),"",'Team Roster - Final'!BM356)</f>
        <v>#REF!</v>
      </c>
      <c r="H358" s="31" t="e">
        <f>IF(ISBLANK('Team Roster - Final'!E356),"",'Team Roster - Final'!E356)</f>
        <v>#REF!</v>
      </c>
      <c r="I358" s="31" t="e">
        <f>IF(ISBLANK('Team Roster - Final'!G356),"",'Team Roster - Final'!G356)</f>
        <v>#REF!</v>
      </c>
      <c r="J358" s="31" t="e">
        <f>IF(ISBLANK('Team Roster - Final'!I356),"",'Team Roster - Final'!I356)</f>
        <v>#REF!</v>
      </c>
      <c r="R358"/>
      <c r="T358"/>
      <c r="V358"/>
      <c r="W358"/>
      <c r="Z358"/>
      <c r="AA358"/>
      <c r="AJ358" s="22"/>
      <c r="AK358" s="102"/>
      <c r="AN358" s="22"/>
      <c r="AO358" s="22"/>
    </row>
    <row r="359" spans="1:41" ht="14.25">
      <c r="A359" s="346">
        <v>356</v>
      </c>
      <c r="B359" s="42" t="e">
        <f>IF(ISBLANK('Team Roster - Final'!A357),"",'Team Roster - Final'!A357)</f>
        <v>#REF!</v>
      </c>
      <c r="C359" s="42" t="e">
        <f>IF(ISBLANK('Team Roster - Final'!B357),"",'Team Roster - Final'!B357)</f>
        <v>#REF!</v>
      </c>
      <c r="D359" s="42" t="e">
        <f>IF(ISBLANK('Team Roster - Final'!C357),"",'Team Roster - Final'!C357)</f>
        <v>#REF!</v>
      </c>
      <c r="E359" s="42" t="e">
        <f>IF(ISBLANK('Team Roster - Final'!D357),"",'Team Roster - Final'!D357)</f>
        <v>#REF!</v>
      </c>
      <c r="F359" s="43" t="e">
        <f>IF(ISBLANK('Team Roster - Final'!BL357),"",'Team Roster - Final'!BL357)</f>
        <v>#REF!</v>
      </c>
      <c r="G359" s="43" t="e">
        <f>IF(ISBLANK('Team Roster - Final'!BM357),"",'Team Roster - Final'!BM357)</f>
        <v>#REF!</v>
      </c>
      <c r="H359" s="31" t="e">
        <f>IF(ISBLANK('Team Roster - Final'!E357),"",'Team Roster - Final'!E357)</f>
        <v>#REF!</v>
      </c>
      <c r="I359" s="31" t="e">
        <f>IF(ISBLANK('Team Roster - Final'!G357),"",'Team Roster - Final'!G357)</f>
        <v>#REF!</v>
      </c>
      <c r="J359" s="31" t="e">
        <f>IF(ISBLANK('Team Roster - Final'!I357),"",'Team Roster - Final'!I357)</f>
        <v>#REF!</v>
      </c>
      <c r="R359"/>
      <c r="T359"/>
      <c r="V359"/>
      <c r="W359"/>
      <c r="Z359"/>
      <c r="AA359"/>
      <c r="AJ359" s="22"/>
      <c r="AK359" s="102"/>
      <c r="AN359" s="22"/>
      <c r="AO359" s="22"/>
    </row>
    <row r="360" spans="1:41" ht="14.25">
      <c r="A360" s="346">
        <v>357</v>
      </c>
      <c r="B360" s="42" t="e">
        <f>IF(ISBLANK('Team Roster - Final'!A358),"",'Team Roster - Final'!A358)</f>
        <v>#REF!</v>
      </c>
      <c r="C360" s="42" t="e">
        <f>IF(ISBLANK('Team Roster - Final'!B358),"",'Team Roster - Final'!B358)</f>
        <v>#REF!</v>
      </c>
      <c r="D360" s="42" t="e">
        <f>IF(ISBLANK('Team Roster - Final'!C358),"",'Team Roster - Final'!C358)</f>
        <v>#REF!</v>
      </c>
      <c r="E360" s="42" t="e">
        <f>IF(ISBLANK('Team Roster - Final'!D358),"",'Team Roster - Final'!D358)</f>
        <v>#REF!</v>
      </c>
      <c r="F360" s="43" t="e">
        <f>IF(ISBLANK('Team Roster - Final'!BL358),"",'Team Roster - Final'!BL358)</f>
        <v>#REF!</v>
      </c>
      <c r="G360" s="43" t="e">
        <f>IF(ISBLANK('Team Roster - Final'!BM358),"",'Team Roster - Final'!BM358)</f>
        <v>#REF!</v>
      </c>
      <c r="H360" s="31" t="e">
        <f>IF(ISBLANK('Team Roster - Final'!E358),"",'Team Roster - Final'!E358)</f>
        <v>#REF!</v>
      </c>
      <c r="I360" s="31" t="e">
        <f>IF(ISBLANK('Team Roster - Final'!G358),"",'Team Roster - Final'!G358)</f>
        <v>#REF!</v>
      </c>
      <c r="J360" s="31" t="e">
        <f>IF(ISBLANK('Team Roster - Final'!I358),"",'Team Roster - Final'!I358)</f>
        <v>#REF!</v>
      </c>
      <c r="R360"/>
      <c r="T360"/>
      <c r="V360"/>
      <c r="W360"/>
      <c r="Z360"/>
      <c r="AA360"/>
      <c r="AJ360" s="22"/>
      <c r="AK360" s="102"/>
      <c r="AN360" s="22"/>
      <c r="AO360" s="22"/>
    </row>
    <row r="361" spans="1:41" ht="14.25">
      <c r="A361" s="346">
        <v>358</v>
      </c>
      <c r="B361" s="42" t="e">
        <f>IF(ISBLANK('Team Roster - Final'!A359),"",'Team Roster - Final'!A359)</f>
        <v>#REF!</v>
      </c>
      <c r="C361" s="42" t="e">
        <f>IF(ISBLANK('Team Roster - Final'!B359),"",'Team Roster - Final'!B359)</f>
        <v>#REF!</v>
      </c>
      <c r="D361" s="42" t="e">
        <f>IF(ISBLANK('Team Roster - Final'!C359),"",'Team Roster - Final'!C359)</f>
        <v>#REF!</v>
      </c>
      <c r="E361" s="42" t="e">
        <f>IF(ISBLANK('Team Roster - Final'!D359),"",'Team Roster - Final'!D359)</f>
        <v>#REF!</v>
      </c>
      <c r="F361" s="43" t="e">
        <f>IF(ISBLANK('Team Roster - Final'!BL359),"",'Team Roster - Final'!BL359)</f>
        <v>#REF!</v>
      </c>
      <c r="G361" s="43" t="e">
        <f>IF(ISBLANK('Team Roster - Final'!BM359),"",'Team Roster - Final'!BM359)</f>
        <v>#REF!</v>
      </c>
      <c r="H361" s="31" t="e">
        <f>IF(ISBLANK('Team Roster - Final'!E359),"",'Team Roster - Final'!E359)</f>
        <v>#REF!</v>
      </c>
      <c r="I361" s="31" t="e">
        <f>IF(ISBLANK('Team Roster - Final'!G359),"",'Team Roster - Final'!G359)</f>
        <v>#REF!</v>
      </c>
      <c r="J361" s="31" t="e">
        <f>IF(ISBLANK('Team Roster - Final'!I359),"",'Team Roster - Final'!I359)</f>
        <v>#REF!</v>
      </c>
      <c r="R361"/>
      <c r="T361"/>
      <c r="V361"/>
      <c r="W361"/>
      <c r="Z361"/>
      <c r="AA361"/>
      <c r="AJ361" s="22"/>
      <c r="AK361" s="102"/>
      <c r="AN361" s="22"/>
      <c r="AO361" s="22"/>
    </row>
    <row r="362" spans="1:41" ht="14.25">
      <c r="A362" s="346">
        <v>359</v>
      </c>
      <c r="B362" s="42" t="e">
        <f>IF(ISBLANK('Team Roster - Final'!A360),"",'Team Roster - Final'!A360)</f>
        <v>#REF!</v>
      </c>
      <c r="C362" s="42" t="e">
        <f>IF(ISBLANK('Team Roster - Final'!B360),"",'Team Roster - Final'!B360)</f>
        <v>#REF!</v>
      </c>
      <c r="D362" s="42" t="e">
        <f>IF(ISBLANK('Team Roster - Final'!C360),"",'Team Roster - Final'!C360)</f>
        <v>#REF!</v>
      </c>
      <c r="E362" s="42" t="e">
        <f>IF(ISBLANK('Team Roster - Final'!D360),"",'Team Roster - Final'!D360)</f>
        <v>#REF!</v>
      </c>
      <c r="F362" s="43" t="e">
        <f>IF(ISBLANK('Team Roster - Final'!BL360),"",'Team Roster - Final'!BL360)</f>
        <v>#REF!</v>
      </c>
      <c r="G362" s="43" t="e">
        <f>IF(ISBLANK('Team Roster - Final'!BM360),"",'Team Roster - Final'!BM360)</f>
        <v>#REF!</v>
      </c>
      <c r="H362" s="31" t="e">
        <f>IF(ISBLANK('Team Roster - Final'!E360),"",'Team Roster - Final'!E360)</f>
        <v>#REF!</v>
      </c>
      <c r="I362" s="31" t="e">
        <f>IF(ISBLANK('Team Roster - Final'!G360),"",'Team Roster - Final'!G360)</f>
        <v>#REF!</v>
      </c>
      <c r="J362" s="31" t="e">
        <f>IF(ISBLANK('Team Roster - Final'!I360),"",'Team Roster - Final'!I360)</f>
        <v>#REF!</v>
      </c>
      <c r="R362"/>
      <c r="T362"/>
      <c r="V362"/>
      <c r="W362"/>
      <c r="Z362"/>
      <c r="AA362"/>
      <c r="AJ362" s="22"/>
      <c r="AK362" s="102"/>
      <c r="AN362" s="22"/>
      <c r="AO362" s="22"/>
    </row>
    <row r="363" spans="1:41" ht="14.25">
      <c r="A363" s="346">
        <v>360</v>
      </c>
      <c r="B363" s="42" t="e">
        <f>IF(ISBLANK('Team Roster - Final'!A361),"",'Team Roster - Final'!A361)</f>
        <v>#REF!</v>
      </c>
      <c r="C363" s="42" t="e">
        <f>IF(ISBLANK('Team Roster - Final'!B361),"",'Team Roster - Final'!B361)</f>
        <v>#REF!</v>
      </c>
      <c r="D363" s="42" t="e">
        <f>IF(ISBLANK('Team Roster - Final'!C361),"",'Team Roster - Final'!C361)</f>
        <v>#REF!</v>
      </c>
      <c r="E363" s="42" t="e">
        <f>IF(ISBLANK('Team Roster - Final'!D361),"",'Team Roster - Final'!D361)</f>
        <v>#REF!</v>
      </c>
      <c r="F363" s="43" t="e">
        <f>IF(ISBLANK('Team Roster - Final'!BL361),"",'Team Roster - Final'!BL361)</f>
        <v>#REF!</v>
      </c>
      <c r="G363" s="43" t="e">
        <f>IF(ISBLANK('Team Roster - Final'!BM361),"",'Team Roster - Final'!BM361)</f>
        <v>#REF!</v>
      </c>
      <c r="H363" s="31" t="e">
        <f>IF(ISBLANK('Team Roster - Final'!E361),"",'Team Roster - Final'!E361)</f>
        <v>#REF!</v>
      </c>
      <c r="I363" s="31" t="e">
        <f>IF(ISBLANK('Team Roster - Final'!G361),"",'Team Roster - Final'!G361)</f>
        <v>#REF!</v>
      </c>
      <c r="J363" s="31" t="e">
        <f>IF(ISBLANK('Team Roster - Final'!I361),"",'Team Roster - Final'!I361)</f>
        <v>#REF!</v>
      </c>
      <c r="R363"/>
      <c r="T363"/>
      <c r="V363"/>
      <c r="W363"/>
      <c r="Z363"/>
      <c r="AA363"/>
      <c r="AJ363" s="22"/>
      <c r="AK363" s="102"/>
      <c r="AN363" s="22"/>
      <c r="AO363" s="22"/>
    </row>
    <row r="364" spans="1:41" ht="14.25">
      <c r="A364" s="346">
        <v>361</v>
      </c>
      <c r="B364" s="42" t="e">
        <f>IF(ISBLANK('Team Roster - Final'!A362),"",'Team Roster - Final'!A362)</f>
        <v>#REF!</v>
      </c>
      <c r="C364" s="42" t="e">
        <f>IF(ISBLANK('Team Roster - Final'!B362),"",'Team Roster - Final'!B362)</f>
        <v>#REF!</v>
      </c>
      <c r="D364" s="42" t="e">
        <f>IF(ISBLANK('Team Roster - Final'!C362),"",'Team Roster - Final'!C362)</f>
        <v>#REF!</v>
      </c>
      <c r="E364" s="42" t="e">
        <f>IF(ISBLANK('Team Roster - Final'!D362),"",'Team Roster - Final'!D362)</f>
        <v>#REF!</v>
      </c>
      <c r="F364" s="43" t="e">
        <f>IF(ISBLANK('Team Roster - Final'!BL362),"",'Team Roster - Final'!BL362)</f>
        <v>#REF!</v>
      </c>
      <c r="G364" s="43" t="e">
        <f>IF(ISBLANK('Team Roster - Final'!BM362),"",'Team Roster - Final'!BM362)</f>
        <v>#REF!</v>
      </c>
      <c r="H364" s="31" t="e">
        <f>IF(ISBLANK('Team Roster - Final'!E362),"",'Team Roster - Final'!E362)</f>
        <v>#REF!</v>
      </c>
      <c r="I364" s="31" t="e">
        <f>IF(ISBLANK('Team Roster - Final'!G362),"",'Team Roster - Final'!G362)</f>
        <v>#REF!</v>
      </c>
      <c r="J364" s="31" t="e">
        <f>IF(ISBLANK('Team Roster - Final'!I362),"",'Team Roster - Final'!I362)</f>
        <v>#REF!</v>
      </c>
      <c r="R364"/>
      <c r="T364"/>
      <c r="V364"/>
      <c r="W364"/>
      <c r="Z364"/>
      <c r="AA364"/>
      <c r="AJ364" s="22"/>
      <c r="AK364" s="102"/>
      <c r="AN364" s="22"/>
      <c r="AO364" s="22"/>
    </row>
    <row r="365" spans="1:41" ht="14.25">
      <c r="A365" s="346">
        <v>362</v>
      </c>
      <c r="B365" s="42" t="e">
        <f>IF(ISBLANK('Team Roster - Final'!A363),"",'Team Roster - Final'!A363)</f>
        <v>#REF!</v>
      </c>
      <c r="C365" s="42" t="e">
        <f>IF(ISBLANK('Team Roster - Final'!B363),"",'Team Roster - Final'!B363)</f>
        <v>#REF!</v>
      </c>
      <c r="D365" s="42" t="e">
        <f>IF(ISBLANK('Team Roster - Final'!C363),"",'Team Roster - Final'!C363)</f>
        <v>#REF!</v>
      </c>
      <c r="E365" s="42" t="e">
        <f>IF(ISBLANK('Team Roster - Final'!D363),"",'Team Roster - Final'!D363)</f>
        <v>#REF!</v>
      </c>
      <c r="F365" s="43" t="e">
        <f>IF(ISBLANK('Team Roster - Final'!BL363),"",'Team Roster - Final'!BL363)</f>
        <v>#REF!</v>
      </c>
      <c r="G365" s="43" t="e">
        <f>IF(ISBLANK('Team Roster - Final'!BM363),"",'Team Roster - Final'!BM363)</f>
        <v>#REF!</v>
      </c>
      <c r="H365" s="31" t="e">
        <f>IF(ISBLANK('Team Roster - Final'!E363),"",'Team Roster - Final'!E363)</f>
        <v>#REF!</v>
      </c>
      <c r="I365" s="31" t="e">
        <f>IF(ISBLANK('Team Roster - Final'!G363),"",'Team Roster - Final'!G363)</f>
        <v>#REF!</v>
      </c>
      <c r="J365" s="31" t="e">
        <f>IF(ISBLANK('Team Roster - Final'!I363),"",'Team Roster - Final'!I363)</f>
        <v>#REF!</v>
      </c>
      <c r="R365"/>
      <c r="T365"/>
      <c r="V365"/>
      <c r="W365"/>
      <c r="Z365"/>
      <c r="AA365"/>
      <c r="AJ365" s="22"/>
      <c r="AK365" s="102"/>
      <c r="AN365" s="22"/>
      <c r="AO365" s="22"/>
    </row>
    <row r="366" spans="1:41" ht="14.25">
      <c r="A366" s="346">
        <v>363</v>
      </c>
      <c r="B366" s="42" t="e">
        <f>IF(ISBLANK('Team Roster - Final'!A364),"",'Team Roster - Final'!A364)</f>
        <v>#REF!</v>
      </c>
      <c r="C366" s="42" t="e">
        <f>IF(ISBLANK('Team Roster - Final'!B364),"",'Team Roster - Final'!B364)</f>
        <v>#REF!</v>
      </c>
      <c r="D366" s="42" t="e">
        <f>IF(ISBLANK('Team Roster - Final'!C364),"",'Team Roster - Final'!C364)</f>
        <v>#REF!</v>
      </c>
      <c r="E366" s="42" t="e">
        <f>IF(ISBLANK('Team Roster - Final'!D364),"",'Team Roster - Final'!D364)</f>
        <v>#REF!</v>
      </c>
      <c r="F366" s="43" t="e">
        <f>IF(ISBLANK('Team Roster - Final'!BL364),"",'Team Roster - Final'!BL364)</f>
        <v>#REF!</v>
      </c>
      <c r="G366" s="43" t="e">
        <f>IF(ISBLANK('Team Roster - Final'!BM364),"",'Team Roster - Final'!BM364)</f>
        <v>#REF!</v>
      </c>
      <c r="H366" s="31" t="e">
        <f>IF(ISBLANK('Team Roster - Final'!E364),"",'Team Roster - Final'!E364)</f>
        <v>#REF!</v>
      </c>
      <c r="I366" s="31" t="e">
        <f>IF(ISBLANK('Team Roster - Final'!G364),"",'Team Roster - Final'!G364)</f>
        <v>#REF!</v>
      </c>
      <c r="J366" s="31" t="e">
        <f>IF(ISBLANK('Team Roster - Final'!I364),"",'Team Roster - Final'!I364)</f>
        <v>#REF!</v>
      </c>
      <c r="R366"/>
      <c r="T366"/>
      <c r="V366"/>
      <c r="W366"/>
      <c r="Z366"/>
      <c r="AA366"/>
      <c r="AJ366" s="22"/>
      <c r="AK366" s="102"/>
      <c r="AN366" s="22"/>
      <c r="AO366" s="22"/>
    </row>
    <row r="367" spans="1:41" ht="14.25">
      <c r="A367" s="346">
        <v>364</v>
      </c>
      <c r="B367" s="42" t="e">
        <f>IF(ISBLANK('Team Roster - Final'!A365),"",'Team Roster - Final'!A365)</f>
        <v>#REF!</v>
      </c>
      <c r="C367" s="42" t="e">
        <f>IF(ISBLANK('Team Roster - Final'!B365),"",'Team Roster - Final'!B365)</f>
        <v>#REF!</v>
      </c>
      <c r="D367" s="42" t="e">
        <f>IF(ISBLANK('Team Roster - Final'!C365),"",'Team Roster - Final'!C365)</f>
        <v>#REF!</v>
      </c>
      <c r="E367" s="42" t="e">
        <f>IF(ISBLANK('Team Roster - Final'!D365),"",'Team Roster - Final'!D365)</f>
        <v>#REF!</v>
      </c>
      <c r="F367" s="43" t="e">
        <f>IF(ISBLANK('Team Roster - Final'!BL365),"",'Team Roster - Final'!BL365)</f>
        <v>#REF!</v>
      </c>
      <c r="G367" s="43" t="e">
        <f>IF(ISBLANK('Team Roster - Final'!BM365),"",'Team Roster - Final'!BM365)</f>
        <v>#REF!</v>
      </c>
      <c r="H367" s="31" t="e">
        <f>IF(ISBLANK('Team Roster - Final'!E365),"",'Team Roster - Final'!E365)</f>
        <v>#REF!</v>
      </c>
      <c r="I367" s="31" t="e">
        <f>IF(ISBLANK('Team Roster - Final'!G365),"",'Team Roster - Final'!G365)</f>
        <v>#REF!</v>
      </c>
      <c r="J367" s="31" t="e">
        <f>IF(ISBLANK('Team Roster - Final'!I365),"",'Team Roster - Final'!I365)</f>
        <v>#REF!</v>
      </c>
      <c r="R367"/>
      <c r="T367"/>
      <c r="V367"/>
      <c r="W367"/>
      <c r="Z367"/>
      <c r="AA367"/>
      <c r="AJ367" s="22"/>
      <c r="AK367" s="102"/>
      <c r="AN367" s="22"/>
      <c r="AO367" s="22"/>
    </row>
    <row r="368" spans="1:41" ht="14.25">
      <c r="A368" s="346">
        <v>365</v>
      </c>
      <c r="B368" s="42" t="e">
        <f>IF(ISBLANK('Team Roster - Final'!A366),"",'Team Roster - Final'!A366)</f>
        <v>#REF!</v>
      </c>
      <c r="C368" s="42" t="e">
        <f>IF(ISBLANK('Team Roster - Final'!B366),"",'Team Roster - Final'!B366)</f>
        <v>#REF!</v>
      </c>
      <c r="D368" s="42" t="e">
        <f>IF(ISBLANK('Team Roster - Final'!C366),"",'Team Roster - Final'!C366)</f>
        <v>#REF!</v>
      </c>
      <c r="E368" s="42" t="e">
        <f>IF(ISBLANK('Team Roster - Final'!D366),"",'Team Roster - Final'!D366)</f>
        <v>#REF!</v>
      </c>
      <c r="F368" s="43" t="e">
        <f>IF(ISBLANK('Team Roster - Final'!BL366),"",'Team Roster - Final'!BL366)</f>
        <v>#REF!</v>
      </c>
      <c r="G368" s="43" t="e">
        <f>IF(ISBLANK('Team Roster - Final'!BM366),"",'Team Roster - Final'!BM366)</f>
        <v>#REF!</v>
      </c>
      <c r="H368" s="31" t="e">
        <f>IF(ISBLANK('Team Roster - Final'!E366),"",'Team Roster - Final'!E366)</f>
        <v>#REF!</v>
      </c>
      <c r="I368" s="31" t="e">
        <f>IF(ISBLANK('Team Roster - Final'!G366),"",'Team Roster - Final'!G366)</f>
        <v>#REF!</v>
      </c>
      <c r="J368" s="31" t="e">
        <f>IF(ISBLANK('Team Roster - Final'!I366),"",'Team Roster - Final'!I366)</f>
        <v>#REF!</v>
      </c>
      <c r="R368"/>
      <c r="T368"/>
      <c r="V368"/>
      <c r="W368"/>
      <c r="Z368"/>
      <c r="AA368"/>
      <c r="AJ368" s="22"/>
      <c r="AK368" s="102"/>
      <c r="AN368" s="22"/>
      <c r="AO368" s="22"/>
    </row>
    <row r="369" spans="1:41" ht="14.25">
      <c r="A369" s="346">
        <v>366</v>
      </c>
      <c r="B369" s="42" t="e">
        <f>IF(ISBLANK('Team Roster - Final'!A367),"",'Team Roster - Final'!A367)</f>
        <v>#REF!</v>
      </c>
      <c r="C369" s="42" t="e">
        <f>IF(ISBLANK('Team Roster - Final'!B367),"",'Team Roster - Final'!B367)</f>
        <v>#REF!</v>
      </c>
      <c r="D369" s="42" t="e">
        <f>IF(ISBLANK('Team Roster - Final'!C367),"",'Team Roster - Final'!C367)</f>
        <v>#REF!</v>
      </c>
      <c r="E369" s="42" t="e">
        <f>IF(ISBLANK('Team Roster - Final'!D367),"",'Team Roster - Final'!D367)</f>
        <v>#REF!</v>
      </c>
      <c r="F369" s="43" t="e">
        <f>IF(ISBLANK('Team Roster - Final'!BL367),"",'Team Roster - Final'!BL367)</f>
        <v>#REF!</v>
      </c>
      <c r="G369" s="43" t="e">
        <f>IF(ISBLANK('Team Roster - Final'!BM367),"",'Team Roster - Final'!BM367)</f>
        <v>#REF!</v>
      </c>
      <c r="H369" s="31" t="e">
        <f>IF(ISBLANK('Team Roster - Final'!E367),"",'Team Roster - Final'!E367)</f>
        <v>#REF!</v>
      </c>
      <c r="I369" s="31" t="e">
        <f>IF(ISBLANK('Team Roster - Final'!G367),"",'Team Roster - Final'!G367)</f>
        <v>#REF!</v>
      </c>
      <c r="J369" s="31" t="e">
        <f>IF(ISBLANK('Team Roster - Final'!I367),"",'Team Roster - Final'!I367)</f>
        <v>#REF!</v>
      </c>
      <c r="R369"/>
      <c r="T369"/>
      <c r="V369"/>
      <c r="W369"/>
      <c r="Z369"/>
      <c r="AA369"/>
      <c r="AJ369" s="22"/>
      <c r="AK369" s="102"/>
      <c r="AN369" s="22"/>
      <c r="AO369" s="22"/>
    </row>
    <row r="370" spans="1:41" ht="14.25">
      <c r="A370" s="346">
        <v>367</v>
      </c>
      <c r="B370" s="42" t="e">
        <f>IF(ISBLANK('Team Roster - Final'!A368),"",'Team Roster - Final'!A368)</f>
        <v>#REF!</v>
      </c>
      <c r="C370" s="42" t="e">
        <f>IF(ISBLANK('Team Roster - Final'!B368),"",'Team Roster - Final'!B368)</f>
        <v>#REF!</v>
      </c>
      <c r="D370" s="42" t="e">
        <f>IF(ISBLANK('Team Roster - Final'!C368),"",'Team Roster - Final'!C368)</f>
        <v>#REF!</v>
      </c>
      <c r="E370" s="42" t="e">
        <f>IF(ISBLANK('Team Roster - Final'!D368),"",'Team Roster - Final'!D368)</f>
        <v>#REF!</v>
      </c>
      <c r="F370" s="43" t="e">
        <f>IF(ISBLANK('Team Roster - Final'!BL368),"",'Team Roster - Final'!BL368)</f>
        <v>#REF!</v>
      </c>
      <c r="G370" s="43" t="e">
        <f>IF(ISBLANK('Team Roster - Final'!BM368),"",'Team Roster - Final'!BM368)</f>
        <v>#REF!</v>
      </c>
      <c r="H370" s="31" t="e">
        <f>IF(ISBLANK('Team Roster - Final'!E368),"",'Team Roster - Final'!E368)</f>
        <v>#REF!</v>
      </c>
      <c r="I370" s="31" t="e">
        <f>IF(ISBLANK('Team Roster - Final'!G368),"",'Team Roster - Final'!G368)</f>
        <v>#REF!</v>
      </c>
      <c r="J370" s="31" t="e">
        <f>IF(ISBLANK('Team Roster - Final'!I368),"",'Team Roster - Final'!I368)</f>
        <v>#REF!</v>
      </c>
      <c r="R370"/>
      <c r="T370"/>
      <c r="V370"/>
      <c r="W370"/>
      <c r="Z370"/>
      <c r="AA370"/>
      <c r="AJ370" s="22"/>
      <c r="AK370" s="102"/>
      <c r="AN370" s="22"/>
      <c r="AO370" s="22"/>
    </row>
    <row r="371" spans="1:41" ht="14.25">
      <c r="A371" s="346">
        <v>368</v>
      </c>
      <c r="B371" s="42" t="e">
        <f>IF(ISBLANK('Team Roster - Final'!A369),"",'Team Roster - Final'!A369)</f>
        <v>#REF!</v>
      </c>
      <c r="C371" s="42" t="e">
        <f>IF(ISBLANK('Team Roster - Final'!B369),"",'Team Roster - Final'!B369)</f>
        <v>#REF!</v>
      </c>
      <c r="D371" s="42" t="e">
        <f>IF(ISBLANK('Team Roster - Final'!C369),"",'Team Roster - Final'!C369)</f>
        <v>#REF!</v>
      </c>
      <c r="E371" s="42" t="e">
        <f>IF(ISBLANK('Team Roster - Final'!D369),"",'Team Roster - Final'!D369)</f>
        <v>#REF!</v>
      </c>
      <c r="F371" s="43" t="e">
        <f>IF(ISBLANK('Team Roster - Final'!BL369),"",'Team Roster - Final'!BL369)</f>
        <v>#REF!</v>
      </c>
      <c r="G371" s="43" t="e">
        <f>IF(ISBLANK('Team Roster - Final'!BM369),"",'Team Roster - Final'!BM369)</f>
        <v>#REF!</v>
      </c>
      <c r="H371" s="31" t="e">
        <f>IF(ISBLANK('Team Roster - Final'!E369),"",'Team Roster - Final'!E369)</f>
        <v>#REF!</v>
      </c>
      <c r="I371" s="31" t="e">
        <f>IF(ISBLANK('Team Roster - Final'!G369),"",'Team Roster - Final'!G369)</f>
        <v>#REF!</v>
      </c>
      <c r="J371" s="31" t="e">
        <f>IF(ISBLANK('Team Roster - Final'!I369),"",'Team Roster - Final'!I369)</f>
        <v>#REF!</v>
      </c>
      <c r="R371"/>
      <c r="T371"/>
      <c r="V371"/>
      <c r="W371"/>
      <c r="Z371"/>
      <c r="AA371"/>
      <c r="AJ371" s="22"/>
      <c r="AK371" s="102"/>
      <c r="AN371" s="22"/>
      <c r="AO371" s="22"/>
    </row>
    <row r="372" spans="1:41" ht="14.25">
      <c r="A372" s="346">
        <v>369</v>
      </c>
      <c r="B372" s="42" t="e">
        <f>IF(ISBLANK('Team Roster - Final'!A370),"",'Team Roster - Final'!A370)</f>
        <v>#REF!</v>
      </c>
      <c r="C372" s="42" t="e">
        <f>IF(ISBLANK('Team Roster - Final'!B370),"",'Team Roster - Final'!B370)</f>
        <v>#REF!</v>
      </c>
      <c r="D372" s="42" t="e">
        <f>IF(ISBLANK('Team Roster - Final'!C370),"",'Team Roster - Final'!C370)</f>
        <v>#REF!</v>
      </c>
      <c r="E372" s="42" t="e">
        <f>IF(ISBLANK('Team Roster - Final'!D370),"",'Team Roster - Final'!D370)</f>
        <v>#REF!</v>
      </c>
      <c r="F372" s="43" t="e">
        <f>IF(ISBLANK('Team Roster - Final'!BL370),"",'Team Roster - Final'!BL370)</f>
        <v>#REF!</v>
      </c>
      <c r="G372" s="43" t="e">
        <f>IF(ISBLANK('Team Roster - Final'!BM370),"",'Team Roster - Final'!BM370)</f>
        <v>#REF!</v>
      </c>
      <c r="H372" s="31" t="e">
        <f>IF(ISBLANK('Team Roster - Final'!E370),"",'Team Roster - Final'!E370)</f>
        <v>#REF!</v>
      </c>
      <c r="I372" s="31" t="e">
        <f>IF(ISBLANK('Team Roster - Final'!G370),"",'Team Roster - Final'!G370)</f>
        <v>#REF!</v>
      </c>
      <c r="J372" s="31" t="e">
        <f>IF(ISBLANK('Team Roster - Final'!I370),"",'Team Roster - Final'!I370)</f>
        <v>#REF!</v>
      </c>
      <c r="R372"/>
      <c r="T372"/>
      <c r="V372"/>
      <c r="W372"/>
      <c r="Z372"/>
      <c r="AA372"/>
      <c r="AJ372" s="22"/>
      <c r="AK372" s="102"/>
      <c r="AN372" s="22"/>
      <c r="AO372" s="22"/>
    </row>
    <row r="373" spans="1:41" ht="14.25">
      <c r="A373" s="346">
        <v>370</v>
      </c>
      <c r="B373" s="42" t="e">
        <f>IF(ISBLANK('Team Roster - Final'!A371),"",'Team Roster - Final'!A371)</f>
        <v>#REF!</v>
      </c>
      <c r="C373" s="42" t="e">
        <f>IF(ISBLANK('Team Roster - Final'!B371),"",'Team Roster - Final'!B371)</f>
        <v>#REF!</v>
      </c>
      <c r="D373" s="42" t="e">
        <f>IF(ISBLANK('Team Roster - Final'!C371),"",'Team Roster - Final'!C371)</f>
        <v>#REF!</v>
      </c>
      <c r="E373" s="42" t="e">
        <f>IF(ISBLANK('Team Roster - Final'!D371),"",'Team Roster - Final'!D371)</f>
        <v>#REF!</v>
      </c>
      <c r="F373" s="43" t="e">
        <f>IF(ISBLANK('Team Roster - Final'!BL371),"",'Team Roster - Final'!BL371)</f>
        <v>#REF!</v>
      </c>
      <c r="G373" s="43" t="e">
        <f>IF(ISBLANK('Team Roster - Final'!BM371),"",'Team Roster - Final'!BM371)</f>
        <v>#REF!</v>
      </c>
      <c r="H373" s="31" t="e">
        <f>IF(ISBLANK('Team Roster - Final'!E371),"",'Team Roster - Final'!E371)</f>
        <v>#REF!</v>
      </c>
      <c r="I373" s="31" t="e">
        <f>IF(ISBLANK('Team Roster - Final'!G371),"",'Team Roster - Final'!G371)</f>
        <v>#REF!</v>
      </c>
      <c r="J373" s="31" t="e">
        <f>IF(ISBLANK('Team Roster - Final'!I371),"",'Team Roster - Final'!I371)</f>
        <v>#REF!</v>
      </c>
      <c r="R373"/>
      <c r="T373"/>
      <c r="V373"/>
      <c r="W373"/>
      <c r="Z373"/>
      <c r="AA373"/>
      <c r="AJ373" s="22"/>
      <c r="AK373" s="102"/>
      <c r="AN373" s="22"/>
      <c r="AO373" s="22"/>
    </row>
    <row r="374" spans="1:41" ht="14.25">
      <c r="A374" s="346">
        <v>371</v>
      </c>
      <c r="B374" s="42" t="e">
        <f>IF(ISBLANK('Team Roster - Final'!A372),"",'Team Roster - Final'!A372)</f>
        <v>#REF!</v>
      </c>
      <c r="C374" s="42" t="e">
        <f>IF(ISBLANK('Team Roster - Final'!B372),"",'Team Roster - Final'!B372)</f>
        <v>#REF!</v>
      </c>
      <c r="D374" s="42" t="e">
        <f>IF(ISBLANK('Team Roster - Final'!C372),"",'Team Roster - Final'!C372)</f>
        <v>#REF!</v>
      </c>
      <c r="E374" s="42" t="e">
        <f>IF(ISBLANK('Team Roster - Final'!D372),"",'Team Roster - Final'!D372)</f>
        <v>#REF!</v>
      </c>
      <c r="F374" s="43" t="e">
        <f>IF(ISBLANK('Team Roster - Final'!BL372),"",'Team Roster - Final'!BL372)</f>
        <v>#REF!</v>
      </c>
      <c r="G374" s="43" t="e">
        <f>IF(ISBLANK('Team Roster - Final'!BM372),"",'Team Roster - Final'!BM372)</f>
        <v>#REF!</v>
      </c>
      <c r="H374" s="31" t="e">
        <f>IF(ISBLANK('Team Roster - Final'!E372),"",'Team Roster - Final'!E372)</f>
        <v>#REF!</v>
      </c>
      <c r="I374" s="31" t="e">
        <f>IF(ISBLANK('Team Roster - Final'!G372),"",'Team Roster - Final'!G372)</f>
        <v>#REF!</v>
      </c>
      <c r="J374" s="31" t="e">
        <f>IF(ISBLANK('Team Roster - Final'!I372),"",'Team Roster - Final'!I372)</f>
        <v>#REF!</v>
      </c>
      <c r="R374"/>
      <c r="T374"/>
      <c r="V374"/>
      <c r="W374"/>
      <c r="Z374"/>
      <c r="AA374"/>
      <c r="AJ374" s="22"/>
      <c r="AK374" s="102"/>
      <c r="AN374" s="22"/>
      <c r="AO374" s="22"/>
    </row>
    <row r="375" spans="1:41" ht="14.25">
      <c r="A375" s="346">
        <v>372</v>
      </c>
      <c r="B375" s="42" t="e">
        <f>IF(ISBLANK('Team Roster - Final'!A373),"",'Team Roster - Final'!A373)</f>
        <v>#REF!</v>
      </c>
      <c r="C375" s="42" t="e">
        <f>IF(ISBLANK('Team Roster - Final'!B373),"",'Team Roster - Final'!B373)</f>
        <v>#REF!</v>
      </c>
      <c r="D375" s="42" t="e">
        <f>IF(ISBLANK('Team Roster - Final'!C373),"",'Team Roster - Final'!C373)</f>
        <v>#REF!</v>
      </c>
      <c r="E375" s="42" t="e">
        <f>IF(ISBLANK('Team Roster - Final'!D373),"",'Team Roster - Final'!D373)</f>
        <v>#REF!</v>
      </c>
      <c r="F375" s="43" t="e">
        <f>IF(ISBLANK('Team Roster - Final'!BL373),"",'Team Roster - Final'!BL373)</f>
        <v>#REF!</v>
      </c>
      <c r="G375" s="43" t="e">
        <f>IF(ISBLANK('Team Roster - Final'!BM373),"",'Team Roster - Final'!BM373)</f>
        <v>#REF!</v>
      </c>
      <c r="H375" s="31" t="e">
        <f>IF(ISBLANK('Team Roster - Final'!E373),"",'Team Roster - Final'!E373)</f>
        <v>#REF!</v>
      </c>
      <c r="I375" s="31" t="e">
        <f>IF(ISBLANK('Team Roster - Final'!G373),"",'Team Roster - Final'!G373)</f>
        <v>#REF!</v>
      </c>
      <c r="J375" s="31" t="e">
        <f>IF(ISBLANK('Team Roster - Final'!I373),"",'Team Roster - Final'!I373)</f>
        <v>#REF!</v>
      </c>
      <c r="R375"/>
      <c r="T375"/>
      <c r="V375"/>
      <c r="W375"/>
      <c r="Z375"/>
      <c r="AA375"/>
      <c r="AJ375" s="22"/>
      <c r="AK375" s="102"/>
      <c r="AN375" s="22"/>
      <c r="AO375" s="22"/>
    </row>
    <row r="376" spans="1:41" ht="14.25">
      <c r="A376" s="346">
        <v>373</v>
      </c>
      <c r="B376" s="42" t="e">
        <f>IF(ISBLANK('Team Roster - Final'!A374),"",'Team Roster - Final'!A374)</f>
        <v>#REF!</v>
      </c>
      <c r="C376" s="42" t="e">
        <f>IF(ISBLANK('Team Roster - Final'!B374),"",'Team Roster - Final'!B374)</f>
        <v>#REF!</v>
      </c>
      <c r="D376" s="42" t="e">
        <f>IF(ISBLANK('Team Roster - Final'!C374),"",'Team Roster - Final'!C374)</f>
        <v>#REF!</v>
      </c>
      <c r="E376" s="42" t="e">
        <f>IF(ISBLANK('Team Roster - Final'!D374),"",'Team Roster - Final'!D374)</f>
        <v>#REF!</v>
      </c>
      <c r="F376" s="43" t="e">
        <f>IF(ISBLANK('Team Roster - Final'!BL374),"",'Team Roster - Final'!BL374)</f>
        <v>#REF!</v>
      </c>
      <c r="G376" s="43" t="e">
        <f>IF(ISBLANK('Team Roster - Final'!BM374),"",'Team Roster - Final'!BM374)</f>
        <v>#REF!</v>
      </c>
      <c r="H376" s="31" t="e">
        <f>IF(ISBLANK('Team Roster - Final'!E374),"",'Team Roster - Final'!E374)</f>
        <v>#REF!</v>
      </c>
      <c r="I376" s="31" t="e">
        <f>IF(ISBLANK('Team Roster - Final'!G374),"",'Team Roster - Final'!G374)</f>
        <v>#REF!</v>
      </c>
      <c r="J376" s="31" t="e">
        <f>IF(ISBLANK('Team Roster - Final'!I374),"",'Team Roster - Final'!I374)</f>
        <v>#REF!</v>
      </c>
      <c r="R376"/>
      <c r="T376"/>
      <c r="V376"/>
      <c r="W376"/>
      <c r="Z376"/>
      <c r="AA376"/>
      <c r="AJ376" s="22"/>
      <c r="AK376" s="102"/>
      <c r="AN376" s="22"/>
      <c r="AO376" s="22"/>
    </row>
    <row r="377" spans="1:41" ht="14.25">
      <c r="A377" s="346">
        <v>374</v>
      </c>
      <c r="B377" s="42" t="e">
        <f>IF(ISBLANK('Team Roster - Final'!A375),"",'Team Roster - Final'!A375)</f>
        <v>#REF!</v>
      </c>
      <c r="C377" s="42" t="e">
        <f>IF(ISBLANK('Team Roster - Final'!B375),"",'Team Roster - Final'!B375)</f>
        <v>#REF!</v>
      </c>
      <c r="D377" s="42" t="e">
        <f>IF(ISBLANK('Team Roster - Final'!C375),"",'Team Roster - Final'!C375)</f>
        <v>#REF!</v>
      </c>
      <c r="E377" s="42" t="e">
        <f>IF(ISBLANK('Team Roster - Final'!D375),"",'Team Roster - Final'!D375)</f>
        <v>#REF!</v>
      </c>
      <c r="F377" s="43" t="e">
        <f>IF(ISBLANK('Team Roster - Final'!BL375),"",'Team Roster - Final'!BL375)</f>
        <v>#REF!</v>
      </c>
      <c r="G377" s="43" t="e">
        <f>IF(ISBLANK('Team Roster - Final'!BM375),"",'Team Roster - Final'!BM375)</f>
        <v>#REF!</v>
      </c>
      <c r="H377" s="31" t="e">
        <f>IF(ISBLANK('Team Roster - Final'!E375),"",'Team Roster - Final'!E375)</f>
        <v>#REF!</v>
      </c>
      <c r="I377" s="31" t="e">
        <f>IF(ISBLANK('Team Roster - Final'!G375),"",'Team Roster - Final'!G375)</f>
        <v>#REF!</v>
      </c>
      <c r="J377" s="31" t="e">
        <f>IF(ISBLANK('Team Roster - Final'!I375),"",'Team Roster - Final'!I375)</f>
        <v>#REF!</v>
      </c>
      <c r="R377"/>
      <c r="T377"/>
      <c r="V377"/>
      <c r="W377"/>
      <c r="Z377"/>
      <c r="AA377"/>
      <c r="AJ377" s="22"/>
      <c r="AK377" s="102"/>
      <c r="AN377" s="22"/>
      <c r="AO377" s="22"/>
    </row>
    <row r="378" spans="1:41" ht="14.25">
      <c r="A378" s="346">
        <v>375</v>
      </c>
      <c r="B378" s="42" t="e">
        <f>IF(ISBLANK('Team Roster - Final'!A376),"",'Team Roster - Final'!A376)</f>
        <v>#REF!</v>
      </c>
      <c r="C378" s="42" t="e">
        <f>IF(ISBLANK('Team Roster - Final'!B376),"",'Team Roster - Final'!B376)</f>
        <v>#REF!</v>
      </c>
      <c r="D378" s="42" t="e">
        <f>IF(ISBLANK('Team Roster - Final'!C376),"",'Team Roster - Final'!C376)</f>
        <v>#REF!</v>
      </c>
      <c r="E378" s="42" t="e">
        <f>IF(ISBLANK('Team Roster - Final'!D376),"",'Team Roster - Final'!D376)</f>
        <v>#REF!</v>
      </c>
      <c r="F378" s="43" t="e">
        <f>IF(ISBLANK('Team Roster - Final'!BL376),"",'Team Roster - Final'!BL376)</f>
        <v>#REF!</v>
      </c>
      <c r="G378" s="43" t="e">
        <f>IF(ISBLANK('Team Roster - Final'!BM376),"",'Team Roster - Final'!BM376)</f>
        <v>#REF!</v>
      </c>
      <c r="H378" s="31" t="e">
        <f>IF(ISBLANK('Team Roster - Final'!E376),"",'Team Roster - Final'!E376)</f>
        <v>#REF!</v>
      </c>
      <c r="I378" s="31" t="e">
        <f>IF(ISBLANK('Team Roster - Final'!G376),"",'Team Roster - Final'!G376)</f>
        <v>#REF!</v>
      </c>
      <c r="J378" s="31" t="e">
        <f>IF(ISBLANK('Team Roster - Final'!I376),"",'Team Roster - Final'!I376)</f>
        <v>#REF!</v>
      </c>
      <c r="R378"/>
      <c r="T378"/>
      <c r="V378"/>
      <c r="W378"/>
      <c r="Z378"/>
      <c r="AA378"/>
      <c r="AJ378" s="22"/>
      <c r="AK378" s="102"/>
      <c r="AN378" s="22"/>
      <c r="AO378" s="22"/>
    </row>
    <row r="379" spans="1:41" ht="14.25">
      <c r="A379" s="346">
        <v>376</v>
      </c>
      <c r="B379" s="42" t="e">
        <f>IF(ISBLANK('Team Roster - Final'!A377),"",'Team Roster - Final'!A377)</f>
        <v>#REF!</v>
      </c>
      <c r="C379" s="42" t="e">
        <f>IF(ISBLANK('Team Roster - Final'!B377),"",'Team Roster - Final'!B377)</f>
        <v>#REF!</v>
      </c>
      <c r="D379" s="42" t="e">
        <f>IF(ISBLANK('Team Roster - Final'!C377),"",'Team Roster - Final'!C377)</f>
        <v>#REF!</v>
      </c>
      <c r="E379" s="42" t="e">
        <f>IF(ISBLANK('Team Roster - Final'!D377),"",'Team Roster - Final'!D377)</f>
        <v>#REF!</v>
      </c>
      <c r="F379" s="43" t="e">
        <f>IF(ISBLANK('Team Roster - Final'!BL377),"",'Team Roster - Final'!BL377)</f>
        <v>#REF!</v>
      </c>
      <c r="G379" s="43" t="e">
        <f>IF(ISBLANK('Team Roster - Final'!BM377),"",'Team Roster - Final'!BM377)</f>
        <v>#REF!</v>
      </c>
      <c r="H379" s="31" t="e">
        <f>IF(ISBLANK('Team Roster - Final'!E377),"",'Team Roster - Final'!E377)</f>
        <v>#REF!</v>
      </c>
      <c r="I379" s="31" t="e">
        <f>IF(ISBLANK('Team Roster - Final'!G377),"",'Team Roster - Final'!G377)</f>
        <v>#REF!</v>
      </c>
      <c r="J379" s="31" t="e">
        <f>IF(ISBLANK('Team Roster - Final'!I377),"",'Team Roster - Final'!I377)</f>
        <v>#REF!</v>
      </c>
      <c r="R379"/>
      <c r="T379"/>
      <c r="V379"/>
      <c r="W379"/>
      <c r="Z379"/>
      <c r="AA379"/>
      <c r="AJ379" s="22"/>
      <c r="AK379" s="102"/>
      <c r="AN379" s="22"/>
      <c r="AO379" s="22"/>
    </row>
    <row r="380" spans="1:41" ht="14.25">
      <c r="A380" s="346">
        <v>377</v>
      </c>
      <c r="B380" s="42" t="e">
        <f>IF(ISBLANK('Team Roster - Final'!A378),"",'Team Roster - Final'!A378)</f>
        <v>#REF!</v>
      </c>
      <c r="C380" s="42" t="e">
        <f>IF(ISBLANK('Team Roster - Final'!B378),"",'Team Roster - Final'!B378)</f>
        <v>#REF!</v>
      </c>
      <c r="D380" s="42" t="e">
        <f>IF(ISBLANK('Team Roster - Final'!C378),"",'Team Roster - Final'!C378)</f>
        <v>#REF!</v>
      </c>
      <c r="E380" s="42" t="e">
        <f>IF(ISBLANK('Team Roster - Final'!D378),"",'Team Roster - Final'!D378)</f>
        <v>#REF!</v>
      </c>
      <c r="F380" s="43" t="e">
        <f>IF(ISBLANK('Team Roster - Final'!BL378),"",'Team Roster - Final'!BL378)</f>
        <v>#REF!</v>
      </c>
      <c r="G380" s="43" t="e">
        <f>IF(ISBLANK('Team Roster - Final'!BM378),"",'Team Roster - Final'!BM378)</f>
        <v>#REF!</v>
      </c>
      <c r="H380" s="31" t="e">
        <f>IF(ISBLANK('Team Roster - Final'!E378),"",'Team Roster - Final'!E378)</f>
        <v>#REF!</v>
      </c>
      <c r="I380" s="31" t="e">
        <f>IF(ISBLANK('Team Roster - Final'!G378),"",'Team Roster - Final'!G378)</f>
        <v>#REF!</v>
      </c>
      <c r="J380" s="31" t="e">
        <f>IF(ISBLANK('Team Roster - Final'!I378),"",'Team Roster - Final'!I378)</f>
        <v>#REF!</v>
      </c>
      <c r="R380"/>
      <c r="T380"/>
      <c r="V380"/>
      <c r="W380"/>
      <c r="Z380"/>
      <c r="AA380"/>
      <c r="AJ380" s="22"/>
      <c r="AK380" s="102"/>
      <c r="AN380" s="22"/>
      <c r="AO380" s="22"/>
    </row>
    <row r="381" spans="1:41" ht="14.25">
      <c r="A381" s="346">
        <v>378</v>
      </c>
      <c r="B381" s="42" t="e">
        <f>IF(ISBLANK('Team Roster - Final'!A379),"",'Team Roster - Final'!A379)</f>
        <v>#REF!</v>
      </c>
      <c r="C381" s="42" t="e">
        <f>IF(ISBLANK('Team Roster - Final'!B379),"",'Team Roster - Final'!B379)</f>
        <v>#REF!</v>
      </c>
      <c r="D381" s="42" t="e">
        <f>IF(ISBLANK('Team Roster - Final'!C379),"",'Team Roster - Final'!C379)</f>
        <v>#REF!</v>
      </c>
      <c r="E381" s="42" t="e">
        <f>IF(ISBLANK('Team Roster - Final'!D379),"",'Team Roster - Final'!D379)</f>
        <v>#REF!</v>
      </c>
      <c r="F381" s="43" t="e">
        <f>IF(ISBLANK('Team Roster - Final'!BL379),"",'Team Roster - Final'!BL379)</f>
        <v>#REF!</v>
      </c>
      <c r="G381" s="43" t="e">
        <f>IF(ISBLANK('Team Roster - Final'!BM379),"",'Team Roster - Final'!BM379)</f>
        <v>#REF!</v>
      </c>
      <c r="H381" s="31" t="e">
        <f>IF(ISBLANK('Team Roster - Final'!E379),"",'Team Roster - Final'!E379)</f>
        <v>#REF!</v>
      </c>
      <c r="I381" s="31" t="e">
        <f>IF(ISBLANK('Team Roster - Final'!G379),"",'Team Roster - Final'!G379)</f>
        <v>#REF!</v>
      </c>
      <c r="J381" s="31" t="e">
        <f>IF(ISBLANK('Team Roster - Final'!I379),"",'Team Roster - Final'!I379)</f>
        <v>#REF!</v>
      </c>
      <c r="R381"/>
      <c r="T381"/>
      <c r="V381"/>
      <c r="W381"/>
      <c r="Z381"/>
      <c r="AA381"/>
      <c r="AJ381" s="22"/>
      <c r="AK381" s="102"/>
      <c r="AN381" s="22"/>
      <c r="AO381" s="22"/>
    </row>
    <row r="382" spans="1:41" ht="14.25">
      <c r="A382" s="346">
        <v>379</v>
      </c>
      <c r="B382" s="42" t="e">
        <f>IF(ISBLANK('Team Roster - Final'!A380),"",'Team Roster - Final'!A380)</f>
        <v>#REF!</v>
      </c>
      <c r="C382" s="42" t="e">
        <f>IF(ISBLANK('Team Roster - Final'!B380),"",'Team Roster - Final'!B380)</f>
        <v>#REF!</v>
      </c>
      <c r="D382" s="42" t="e">
        <f>IF(ISBLANK('Team Roster - Final'!C380),"",'Team Roster - Final'!C380)</f>
        <v>#REF!</v>
      </c>
      <c r="E382" s="42" t="e">
        <f>IF(ISBLANK('Team Roster - Final'!D380),"",'Team Roster - Final'!D380)</f>
        <v>#REF!</v>
      </c>
      <c r="F382" s="43" t="e">
        <f>IF(ISBLANK('Team Roster - Final'!BL380),"",'Team Roster - Final'!BL380)</f>
        <v>#REF!</v>
      </c>
      <c r="G382" s="43" t="e">
        <f>IF(ISBLANK('Team Roster - Final'!BM380),"",'Team Roster - Final'!BM380)</f>
        <v>#REF!</v>
      </c>
      <c r="H382" s="31" t="e">
        <f>IF(ISBLANK('Team Roster - Final'!E380),"",'Team Roster - Final'!E380)</f>
        <v>#REF!</v>
      </c>
      <c r="I382" s="31" t="e">
        <f>IF(ISBLANK('Team Roster - Final'!G380),"",'Team Roster - Final'!G380)</f>
        <v>#REF!</v>
      </c>
      <c r="J382" s="31" t="e">
        <f>IF(ISBLANK('Team Roster - Final'!I380),"",'Team Roster - Final'!I380)</f>
        <v>#REF!</v>
      </c>
      <c r="R382"/>
      <c r="T382"/>
      <c r="V382"/>
      <c r="W382"/>
      <c r="Z382"/>
      <c r="AA382"/>
      <c r="AJ382" s="22"/>
      <c r="AK382" s="102"/>
      <c r="AN382" s="22"/>
      <c r="AO382" s="22"/>
    </row>
    <row r="383" spans="1:41" ht="14.25">
      <c r="A383" s="346">
        <v>380</v>
      </c>
      <c r="B383" s="42" t="e">
        <f>IF(ISBLANK('Team Roster - Final'!A381),"",'Team Roster - Final'!A381)</f>
        <v>#REF!</v>
      </c>
      <c r="C383" s="42" t="e">
        <f>IF(ISBLANK('Team Roster - Final'!B381),"",'Team Roster - Final'!B381)</f>
        <v>#REF!</v>
      </c>
      <c r="D383" s="42" t="e">
        <f>IF(ISBLANK('Team Roster - Final'!C381),"",'Team Roster - Final'!C381)</f>
        <v>#REF!</v>
      </c>
      <c r="E383" s="42" t="e">
        <f>IF(ISBLANK('Team Roster - Final'!D381),"",'Team Roster - Final'!D381)</f>
        <v>#REF!</v>
      </c>
      <c r="F383" s="43" t="e">
        <f>IF(ISBLANK('Team Roster - Final'!BL381),"",'Team Roster - Final'!BL381)</f>
        <v>#REF!</v>
      </c>
      <c r="G383" s="43" t="e">
        <f>IF(ISBLANK('Team Roster - Final'!BM381),"",'Team Roster - Final'!BM381)</f>
        <v>#REF!</v>
      </c>
      <c r="H383" s="31" t="e">
        <f>IF(ISBLANK('Team Roster - Final'!E381),"",'Team Roster - Final'!E381)</f>
        <v>#REF!</v>
      </c>
      <c r="I383" s="31" t="e">
        <f>IF(ISBLANK('Team Roster - Final'!G381),"",'Team Roster - Final'!G381)</f>
        <v>#REF!</v>
      </c>
      <c r="J383" s="31" t="e">
        <f>IF(ISBLANK('Team Roster - Final'!I381),"",'Team Roster - Final'!I381)</f>
        <v>#REF!</v>
      </c>
      <c r="R383"/>
      <c r="T383"/>
      <c r="V383"/>
      <c r="W383"/>
      <c r="Z383"/>
      <c r="AA383"/>
      <c r="AJ383" s="22"/>
      <c r="AK383" s="102"/>
      <c r="AN383" s="22"/>
      <c r="AO383" s="22"/>
    </row>
    <row r="384" spans="1:41" ht="14.25">
      <c r="A384" s="346">
        <v>381</v>
      </c>
      <c r="B384" s="42" t="e">
        <f>IF(ISBLANK('Team Roster - Final'!A382),"",'Team Roster - Final'!A382)</f>
        <v>#REF!</v>
      </c>
      <c r="C384" s="42" t="e">
        <f>IF(ISBLANK('Team Roster - Final'!B382),"",'Team Roster - Final'!B382)</f>
        <v>#REF!</v>
      </c>
      <c r="D384" s="42" t="e">
        <f>IF(ISBLANK('Team Roster - Final'!C382),"",'Team Roster - Final'!C382)</f>
        <v>#REF!</v>
      </c>
      <c r="E384" s="42" t="e">
        <f>IF(ISBLANK('Team Roster - Final'!D382),"",'Team Roster - Final'!D382)</f>
        <v>#REF!</v>
      </c>
      <c r="F384" s="43" t="e">
        <f>IF(ISBLANK('Team Roster - Final'!BL382),"",'Team Roster - Final'!BL382)</f>
        <v>#REF!</v>
      </c>
      <c r="G384" s="43" t="e">
        <f>IF(ISBLANK('Team Roster - Final'!BM382),"",'Team Roster - Final'!BM382)</f>
        <v>#REF!</v>
      </c>
      <c r="H384" s="31" t="e">
        <f>IF(ISBLANK('Team Roster - Final'!E382),"",'Team Roster - Final'!E382)</f>
        <v>#REF!</v>
      </c>
      <c r="I384" s="31" t="e">
        <f>IF(ISBLANK('Team Roster - Final'!G382),"",'Team Roster - Final'!G382)</f>
        <v>#REF!</v>
      </c>
      <c r="J384" s="31" t="e">
        <f>IF(ISBLANK('Team Roster - Final'!I382),"",'Team Roster - Final'!I382)</f>
        <v>#REF!</v>
      </c>
      <c r="R384"/>
      <c r="T384"/>
      <c r="V384"/>
      <c r="W384"/>
      <c r="Z384"/>
      <c r="AA384"/>
      <c r="AJ384" s="22"/>
      <c r="AK384" s="102"/>
      <c r="AN384" s="22"/>
      <c r="AO384" s="22"/>
    </row>
    <row r="385" spans="1:41" ht="14.25">
      <c r="A385" s="346">
        <v>382</v>
      </c>
      <c r="B385" s="42" t="e">
        <f>IF(ISBLANK('Team Roster - Final'!A383),"",'Team Roster - Final'!A383)</f>
        <v>#REF!</v>
      </c>
      <c r="C385" s="42" t="e">
        <f>IF(ISBLANK('Team Roster - Final'!B383),"",'Team Roster - Final'!B383)</f>
        <v>#REF!</v>
      </c>
      <c r="D385" s="42" t="e">
        <f>IF(ISBLANK('Team Roster - Final'!C383),"",'Team Roster - Final'!C383)</f>
        <v>#REF!</v>
      </c>
      <c r="E385" s="42" t="e">
        <f>IF(ISBLANK('Team Roster - Final'!D383),"",'Team Roster - Final'!D383)</f>
        <v>#REF!</v>
      </c>
      <c r="F385" s="43" t="e">
        <f>IF(ISBLANK('Team Roster - Final'!BL383),"",'Team Roster - Final'!BL383)</f>
        <v>#REF!</v>
      </c>
      <c r="G385" s="43" t="e">
        <f>IF(ISBLANK('Team Roster - Final'!BM383),"",'Team Roster - Final'!BM383)</f>
        <v>#REF!</v>
      </c>
      <c r="H385" s="31" t="e">
        <f>IF(ISBLANK('Team Roster - Final'!E383),"",'Team Roster - Final'!E383)</f>
        <v>#REF!</v>
      </c>
      <c r="I385" s="31" t="e">
        <f>IF(ISBLANK('Team Roster - Final'!G383),"",'Team Roster - Final'!G383)</f>
        <v>#REF!</v>
      </c>
      <c r="J385" s="31" t="e">
        <f>IF(ISBLANK('Team Roster - Final'!I383),"",'Team Roster - Final'!I383)</f>
        <v>#REF!</v>
      </c>
      <c r="R385"/>
      <c r="T385"/>
      <c r="V385"/>
      <c r="W385"/>
      <c r="Z385"/>
      <c r="AA385"/>
      <c r="AJ385" s="22"/>
      <c r="AK385" s="102"/>
      <c r="AN385" s="22"/>
      <c r="AO385" s="22"/>
    </row>
    <row r="386" spans="1:41" ht="14.25">
      <c r="A386" s="346">
        <v>383</v>
      </c>
      <c r="B386" s="42" t="e">
        <f>IF(ISBLANK('Team Roster - Final'!A384),"",'Team Roster - Final'!A384)</f>
        <v>#REF!</v>
      </c>
      <c r="C386" s="42" t="e">
        <f>IF(ISBLANK('Team Roster - Final'!B384),"",'Team Roster - Final'!B384)</f>
        <v>#REF!</v>
      </c>
      <c r="D386" s="42" t="e">
        <f>IF(ISBLANK('Team Roster - Final'!C384),"",'Team Roster - Final'!C384)</f>
        <v>#REF!</v>
      </c>
      <c r="E386" s="42" t="e">
        <f>IF(ISBLANK('Team Roster - Final'!D384),"",'Team Roster - Final'!D384)</f>
        <v>#REF!</v>
      </c>
      <c r="F386" s="43" t="e">
        <f>IF(ISBLANK('Team Roster - Final'!BL384),"",'Team Roster - Final'!BL384)</f>
        <v>#REF!</v>
      </c>
      <c r="G386" s="43" t="e">
        <f>IF(ISBLANK('Team Roster - Final'!BM384),"",'Team Roster - Final'!BM384)</f>
        <v>#REF!</v>
      </c>
      <c r="H386" s="31" t="e">
        <f>IF(ISBLANK('Team Roster - Final'!E384),"",'Team Roster - Final'!E384)</f>
        <v>#REF!</v>
      </c>
      <c r="I386" s="31" t="e">
        <f>IF(ISBLANK('Team Roster - Final'!G384),"",'Team Roster - Final'!G384)</f>
        <v>#REF!</v>
      </c>
      <c r="J386" s="31" t="e">
        <f>IF(ISBLANK('Team Roster - Final'!I384),"",'Team Roster - Final'!I384)</f>
        <v>#REF!</v>
      </c>
      <c r="R386"/>
      <c r="T386"/>
      <c r="V386"/>
      <c r="W386"/>
      <c r="Z386"/>
      <c r="AA386"/>
      <c r="AJ386" s="22"/>
      <c r="AK386" s="102"/>
      <c r="AN386" s="22"/>
      <c r="AO386" s="22"/>
    </row>
    <row r="387" spans="1:41" ht="14.25">
      <c r="A387" s="346">
        <v>384</v>
      </c>
      <c r="B387" s="42" t="e">
        <f>IF(ISBLANK('Team Roster - Final'!A385),"",'Team Roster - Final'!A385)</f>
        <v>#REF!</v>
      </c>
      <c r="C387" s="42" t="e">
        <f>IF(ISBLANK('Team Roster - Final'!B385),"",'Team Roster - Final'!B385)</f>
        <v>#REF!</v>
      </c>
      <c r="D387" s="42" t="e">
        <f>IF(ISBLANK('Team Roster - Final'!C385),"",'Team Roster - Final'!C385)</f>
        <v>#REF!</v>
      </c>
      <c r="E387" s="42" t="e">
        <f>IF(ISBLANK('Team Roster - Final'!D385),"",'Team Roster - Final'!D385)</f>
        <v>#REF!</v>
      </c>
      <c r="F387" s="43" t="e">
        <f>IF(ISBLANK('Team Roster - Final'!BL385),"",'Team Roster - Final'!BL385)</f>
        <v>#REF!</v>
      </c>
      <c r="G387" s="43" t="e">
        <f>IF(ISBLANK('Team Roster - Final'!BM385),"",'Team Roster - Final'!BM385)</f>
        <v>#REF!</v>
      </c>
      <c r="H387" s="31" t="e">
        <f>IF(ISBLANK('Team Roster - Final'!E385),"",'Team Roster - Final'!E385)</f>
        <v>#REF!</v>
      </c>
      <c r="I387" s="31" t="e">
        <f>IF(ISBLANK('Team Roster - Final'!G385),"",'Team Roster - Final'!G385)</f>
        <v>#REF!</v>
      </c>
      <c r="J387" s="31" t="e">
        <f>IF(ISBLANK('Team Roster - Final'!I385),"",'Team Roster - Final'!I385)</f>
        <v>#REF!</v>
      </c>
      <c r="R387"/>
      <c r="T387"/>
      <c r="V387"/>
      <c r="W387"/>
      <c r="Z387"/>
      <c r="AA387"/>
      <c r="AJ387" s="22"/>
      <c r="AK387" s="102"/>
      <c r="AN387" s="22"/>
      <c r="AO387" s="22"/>
    </row>
    <row r="388" spans="1:41" ht="14.25">
      <c r="A388" s="346">
        <v>385</v>
      </c>
      <c r="B388" s="42" t="e">
        <f>IF(ISBLANK('Team Roster - Final'!A386),"",'Team Roster - Final'!A386)</f>
        <v>#REF!</v>
      </c>
      <c r="C388" s="42" t="e">
        <f>IF(ISBLANK('Team Roster - Final'!B386),"",'Team Roster - Final'!B386)</f>
        <v>#REF!</v>
      </c>
      <c r="D388" s="42" t="e">
        <f>IF(ISBLANK('Team Roster - Final'!C386),"",'Team Roster - Final'!C386)</f>
        <v>#REF!</v>
      </c>
      <c r="E388" s="42" t="e">
        <f>IF(ISBLANK('Team Roster - Final'!D386),"",'Team Roster - Final'!D386)</f>
        <v>#REF!</v>
      </c>
      <c r="F388" s="43" t="e">
        <f>IF(ISBLANK('Team Roster - Final'!BL386),"",'Team Roster - Final'!BL386)</f>
        <v>#REF!</v>
      </c>
      <c r="G388" s="43" t="e">
        <f>IF(ISBLANK('Team Roster - Final'!BM386),"",'Team Roster - Final'!BM386)</f>
        <v>#REF!</v>
      </c>
      <c r="H388" s="31" t="e">
        <f>IF(ISBLANK('Team Roster - Final'!E386),"",'Team Roster - Final'!E386)</f>
        <v>#REF!</v>
      </c>
      <c r="I388" s="31" t="e">
        <f>IF(ISBLANK('Team Roster - Final'!G386),"",'Team Roster - Final'!G386)</f>
        <v>#REF!</v>
      </c>
      <c r="J388" s="31" t="e">
        <f>IF(ISBLANK('Team Roster - Final'!I386),"",'Team Roster - Final'!I386)</f>
        <v>#REF!</v>
      </c>
      <c r="R388"/>
      <c r="T388"/>
      <c r="V388"/>
      <c r="W388"/>
      <c r="Z388"/>
      <c r="AA388"/>
      <c r="AJ388" s="22"/>
      <c r="AK388" s="102"/>
      <c r="AN388" s="22"/>
      <c r="AO388" s="22"/>
    </row>
    <row r="389" spans="1:41" ht="14.25">
      <c r="A389" s="346">
        <v>386</v>
      </c>
      <c r="B389" s="42" t="e">
        <f>IF(ISBLANK('Team Roster - Final'!A387),"",'Team Roster - Final'!A387)</f>
        <v>#REF!</v>
      </c>
      <c r="C389" s="42" t="e">
        <f>IF(ISBLANK('Team Roster - Final'!B387),"",'Team Roster - Final'!B387)</f>
        <v>#REF!</v>
      </c>
      <c r="D389" s="42" t="e">
        <f>IF(ISBLANK('Team Roster - Final'!C387),"",'Team Roster - Final'!C387)</f>
        <v>#REF!</v>
      </c>
      <c r="E389" s="42" t="e">
        <f>IF(ISBLANK('Team Roster - Final'!D387),"",'Team Roster - Final'!D387)</f>
        <v>#REF!</v>
      </c>
      <c r="F389" s="43" t="e">
        <f>IF(ISBLANK('Team Roster - Final'!BL387),"",'Team Roster - Final'!BL387)</f>
        <v>#REF!</v>
      </c>
      <c r="G389" s="43" t="e">
        <f>IF(ISBLANK('Team Roster - Final'!BM387),"",'Team Roster - Final'!BM387)</f>
        <v>#REF!</v>
      </c>
      <c r="H389" s="31" t="e">
        <f>IF(ISBLANK('Team Roster - Final'!E387),"",'Team Roster - Final'!E387)</f>
        <v>#REF!</v>
      </c>
      <c r="I389" s="31" t="e">
        <f>IF(ISBLANK('Team Roster - Final'!G387),"",'Team Roster - Final'!G387)</f>
        <v>#REF!</v>
      </c>
      <c r="J389" s="31" t="e">
        <f>IF(ISBLANK('Team Roster - Final'!I387),"",'Team Roster - Final'!I387)</f>
        <v>#REF!</v>
      </c>
      <c r="R389"/>
      <c r="T389"/>
      <c r="V389"/>
      <c r="W389"/>
      <c r="Z389"/>
      <c r="AA389"/>
      <c r="AJ389" s="22"/>
      <c r="AK389" s="102"/>
      <c r="AN389" s="22"/>
      <c r="AO389" s="22"/>
    </row>
    <row r="390" spans="1:41" ht="14.25">
      <c r="A390" s="346">
        <v>387</v>
      </c>
      <c r="B390" s="42" t="e">
        <f>IF(ISBLANK('Team Roster - Final'!A388),"",'Team Roster - Final'!A388)</f>
        <v>#REF!</v>
      </c>
      <c r="C390" s="42" t="e">
        <f>IF(ISBLANK('Team Roster - Final'!B388),"",'Team Roster - Final'!B388)</f>
        <v>#REF!</v>
      </c>
      <c r="D390" s="42" t="e">
        <f>IF(ISBLANK('Team Roster - Final'!C388),"",'Team Roster - Final'!C388)</f>
        <v>#REF!</v>
      </c>
      <c r="E390" s="42" t="e">
        <f>IF(ISBLANK('Team Roster - Final'!D388),"",'Team Roster - Final'!D388)</f>
        <v>#REF!</v>
      </c>
      <c r="F390" s="43" t="e">
        <f>IF(ISBLANK('Team Roster - Final'!BL388),"",'Team Roster - Final'!BL388)</f>
        <v>#REF!</v>
      </c>
      <c r="G390" s="43" t="e">
        <f>IF(ISBLANK('Team Roster - Final'!BM388),"",'Team Roster - Final'!BM388)</f>
        <v>#REF!</v>
      </c>
      <c r="H390" s="31" t="e">
        <f>IF(ISBLANK('Team Roster - Final'!E388),"",'Team Roster - Final'!E388)</f>
        <v>#REF!</v>
      </c>
      <c r="I390" s="31" t="e">
        <f>IF(ISBLANK('Team Roster - Final'!G388),"",'Team Roster - Final'!G388)</f>
        <v>#REF!</v>
      </c>
      <c r="J390" s="31" t="e">
        <f>IF(ISBLANK('Team Roster - Final'!I388),"",'Team Roster - Final'!I388)</f>
        <v>#REF!</v>
      </c>
      <c r="R390"/>
      <c r="T390"/>
      <c r="V390"/>
      <c r="W390"/>
      <c r="Z390"/>
      <c r="AA390"/>
      <c r="AJ390" s="22"/>
      <c r="AK390" s="102"/>
      <c r="AN390" s="22"/>
      <c r="AO390" s="22"/>
    </row>
    <row r="391" spans="1:41" ht="14.25">
      <c r="A391" s="346">
        <v>388</v>
      </c>
      <c r="B391" s="42" t="e">
        <f>IF(ISBLANK('Team Roster - Final'!A389),"",'Team Roster - Final'!A389)</f>
        <v>#REF!</v>
      </c>
      <c r="C391" s="42" t="e">
        <f>IF(ISBLANK('Team Roster - Final'!B389),"",'Team Roster - Final'!B389)</f>
        <v>#REF!</v>
      </c>
      <c r="D391" s="42" t="e">
        <f>IF(ISBLANK('Team Roster - Final'!C389),"",'Team Roster - Final'!C389)</f>
        <v>#REF!</v>
      </c>
      <c r="E391" s="42" t="e">
        <f>IF(ISBLANK('Team Roster - Final'!D389),"",'Team Roster - Final'!D389)</f>
        <v>#REF!</v>
      </c>
      <c r="F391" s="43" t="e">
        <f>IF(ISBLANK('Team Roster - Final'!BL389),"",'Team Roster - Final'!BL389)</f>
        <v>#REF!</v>
      </c>
      <c r="G391" s="43" t="e">
        <f>IF(ISBLANK('Team Roster - Final'!BM389),"",'Team Roster - Final'!BM389)</f>
        <v>#REF!</v>
      </c>
      <c r="H391" s="31" t="e">
        <f>IF(ISBLANK('Team Roster - Final'!E389),"",'Team Roster - Final'!E389)</f>
        <v>#REF!</v>
      </c>
      <c r="I391" s="31" t="e">
        <f>IF(ISBLANK('Team Roster - Final'!G389),"",'Team Roster - Final'!G389)</f>
        <v>#REF!</v>
      </c>
      <c r="J391" s="31" t="e">
        <f>IF(ISBLANK('Team Roster - Final'!I389),"",'Team Roster - Final'!I389)</f>
        <v>#REF!</v>
      </c>
      <c r="R391"/>
      <c r="T391"/>
      <c r="V391"/>
      <c r="W391"/>
      <c r="Z391"/>
      <c r="AA391"/>
      <c r="AJ391" s="22"/>
      <c r="AK391" s="102"/>
      <c r="AN391" s="22"/>
      <c r="AO391" s="22"/>
    </row>
    <row r="392" spans="1:41" ht="14.25">
      <c r="A392" s="346">
        <v>389</v>
      </c>
      <c r="B392" s="42" t="e">
        <f>IF(ISBLANK('Team Roster - Final'!A390),"",'Team Roster - Final'!A390)</f>
        <v>#REF!</v>
      </c>
      <c r="C392" s="42" t="e">
        <f>IF(ISBLANK('Team Roster - Final'!B390),"",'Team Roster - Final'!B390)</f>
        <v>#REF!</v>
      </c>
      <c r="D392" s="42" t="e">
        <f>IF(ISBLANK('Team Roster - Final'!C390),"",'Team Roster - Final'!C390)</f>
        <v>#REF!</v>
      </c>
      <c r="E392" s="42" t="e">
        <f>IF(ISBLANK('Team Roster - Final'!D390),"",'Team Roster - Final'!D390)</f>
        <v>#REF!</v>
      </c>
      <c r="F392" s="43" t="e">
        <f>IF(ISBLANK('Team Roster - Final'!BL390),"",'Team Roster - Final'!BL390)</f>
        <v>#REF!</v>
      </c>
      <c r="G392" s="43" t="e">
        <f>IF(ISBLANK('Team Roster - Final'!BM390),"",'Team Roster - Final'!BM390)</f>
        <v>#REF!</v>
      </c>
      <c r="H392" s="31" t="e">
        <f>IF(ISBLANK('Team Roster - Final'!E390),"",'Team Roster - Final'!E390)</f>
        <v>#REF!</v>
      </c>
      <c r="I392" s="31" t="e">
        <f>IF(ISBLANK('Team Roster - Final'!G390),"",'Team Roster - Final'!G390)</f>
        <v>#REF!</v>
      </c>
      <c r="J392" s="31" t="e">
        <f>IF(ISBLANK('Team Roster - Final'!I390),"",'Team Roster - Final'!I390)</f>
        <v>#REF!</v>
      </c>
      <c r="R392"/>
      <c r="T392"/>
      <c r="V392"/>
      <c r="W392"/>
      <c r="Z392"/>
      <c r="AA392"/>
      <c r="AJ392" s="22"/>
      <c r="AK392" s="102"/>
      <c r="AN392" s="22"/>
      <c r="AO392" s="22"/>
    </row>
    <row r="393" spans="1:41" ht="14.25">
      <c r="A393" s="346">
        <v>390</v>
      </c>
      <c r="B393" s="42" t="e">
        <f>IF(ISBLANK('Team Roster - Final'!A391),"",'Team Roster - Final'!A391)</f>
        <v>#REF!</v>
      </c>
      <c r="C393" s="42" t="e">
        <f>IF(ISBLANK('Team Roster - Final'!B391),"",'Team Roster - Final'!B391)</f>
        <v>#REF!</v>
      </c>
      <c r="D393" s="42" t="e">
        <f>IF(ISBLANK('Team Roster - Final'!C391),"",'Team Roster - Final'!C391)</f>
        <v>#REF!</v>
      </c>
      <c r="E393" s="42" t="e">
        <f>IF(ISBLANK('Team Roster - Final'!D391),"",'Team Roster - Final'!D391)</f>
        <v>#REF!</v>
      </c>
      <c r="F393" s="43" t="e">
        <f>IF(ISBLANK('Team Roster - Final'!BL391),"",'Team Roster - Final'!BL391)</f>
        <v>#REF!</v>
      </c>
      <c r="G393" s="43" t="e">
        <f>IF(ISBLANK('Team Roster - Final'!BM391),"",'Team Roster - Final'!BM391)</f>
        <v>#REF!</v>
      </c>
      <c r="H393" s="31" t="e">
        <f>IF(ISBLANK('Team Roster - Final'!E391),"",'Team Roster - Final'!E391)</f>
        <v>#REF!</v>
      </c>
      <c r="I393" s="31" t="e">
        <f>IF(ISBLANK('Team Roster - Final'!G391),"",'Team Roster - Final'!G391)</f>
        <v>#REF!</v>
      </c>
      <c r="J393" s="31" t="e">
        <f>IF(ISBLANK('Team Roster - Final'!I391),"",'Team Roster - Final'!I391)</f>
        <v>#REF!</v>
      </c>
      <c r="R393"/>
      <c r="T393"/>
      <c r="V393"/>
      <c r="W393"/>
      <c r="Z393"/>
      <c r="AA393"/>
      <c r="AJ393" s="22"/>
      <c r="AK393" s="102"/>
      <c r="AN393" s="22"/>
      <c r="AO393" s="22"/>
    </row>
    <row r="394" spans="1:41" ht="14.25">
      <c r="A394" s="346">
        <v>391</v>
      </c>
      <c r="B394" s="42" t="e">
        <f>IF(ISBLANK('Team Roster - Final'!A392),"",'Team Roster - Final'!A392)</f>
        <v>#REF!</v>
      </c>
      <c r="C394" s="42" t="e">
        <f>IF(ISBLANK('Team Roster - Final'!B392),"",'Team Roster - Final'!B392)</f>
        <v>#REF!</v>
      </c>
      <c r="D394" s="42" t="e">
        <f>IF(ISBLANK('Team Roster - Final'!C392),"",'Team Roster - Final'!C392)</f>
        <v>#REF!</v>
      </c>
      <c r="E394" s="42" t="e">
        <f>IF(ISBLANK('Team Roster - Final'!D392),"",'Team Roster - Final'!D392)</f>
        <v>#REF!</v>
      </c>
      <c r="F394" s="43" t="e">
        <f>IF(ISBLANK('Team Roster - Final'!BL392),"",'Team Roster - Final'!BL392)</f>
        <v>#REF!</v>
      </c>
      <c r="G394" s="43" t="e">
        <f>IF(ISBLANK('Team Roster - Final'!BM392),"",'Team Roster - Final'!BM392)</f>
        <v>#REF!</v>
      </c>
      <c r="H394" s="31" t="e">
        <f>IF(ISBLANK('Team Roster - Final'!E392),"",'Team Roster - Final'!E392)</f>
        <v>#REF!</v>
      </c>
      <c r="I394" s="31" t="e">
        <f>IF(ISBLANK('Team Roster - Final'!G392),"",'Team Roster - Final'!G392)</f>
        <v>#REF!</v>
      </c>
      <c r="J394" s="31" t="e">
        <f>IF(ISBLANK('Team Roster - Final'!I392),"",'Team Roster - Final'!I392)</f>
        <v>#REF!</v>
      </c>
      <c r="R394"/>
      <c r="T394"/>
      <c r="V394"/>
      <c r="W394"/>
      <c r="Z394"/>
      <c r="AA394"/>
      <c r="AJ394" s="22"/>
      <c r="AK394" s="102"/>
      <c r="AN394" s="22"/>
      <c r="AO394" s="22"/>
    </row>
    <row r="395" spans="1:41" ht="14.25">
      <c r="A395" s="346">
        <v>392</v>
      </c>
      <c r="B395" s="42" t="e">
        <f>IF(ISBLANK('Team Roster - Final'!A393),"",'Team Roster - Final'!A393)</f>
        <v>#REF!</v>
      </c>
      <c r="C395" s="42" t="e">
        <f>IF(ISBLANK('Team Roster - Final'!B393),"",'Team Roster - Final'!B393)</f>
        <v>#REF!</v>
      </c>
      <c r="D395" s="42" t="e">
        <f>IF(ISBLANK('Team Roster - Final'!C393),"",'Team Roster - Final'!C393)</f>
        <v>#REF!</v>
      </c>
      <c r="E395" s="42" t="e">
        <f>IF(ISBLANK('Team Roster - Final'!D393),"",'Team Roster - Final'!D393)</f>
        <v>#REF!</v>
      </c>
      <c r="F395" s="43" t="e">
        <f>IF(ISBLANK('Team Roster - Final'!BL393),"",'Team Roster - Final'!BL393)</f>
        <v>#REF!</v>
      </c>
      <c r="G395" s="43" t="e">
        <f>IF(ISBLANK('Team Roster - Final'!BM393),"",'Team Roster - Final'!BM393)</f>
        <v>#REF!</v>
      </c>
      <c r="H395" s="31" t="e">
        <f>IF(ISBLANK('Team Roster - Final'!E393),"",'Team Roster - Final'!E393)</f>
        <v>#REF!</v>
      </c>
      <c r="I395" s="31" t="e">
        <f>IF(ISBLANK('Team Roster - Final'!G393),"",'Team Roster - Final'!G393)</f>
        <v>#REF!</v>
      </c>
      <c r="J395" s="31" t="e">
        <f>IF(ISBLANK('Team Roster - Final'!I393),"",'Team Roster - Final'!I393)</f>
        <v>#REF!</v>
      </c>
      <c r="R395"/>
      <c r="T395"/>
      <c r="V395"/>
      <c r="W395"/>
      <c r="Z395"/>
      <c r="AA395"/>
      <c r="AJ395" s="22"/>
      <c r="AK395" s="102"/>
      <c r="AN395" s="22"/>
      <c r="AO395" s="22"/>
    </row>
    <row r="396" spans="1:41" ht="14.25">
      <c r="A396" s="346">
        <v>393</v>
      </c>
      <c r="B396" s="42" t="e">
        <f>IF(ISBLANK('Team Roster - Final'!A394),"",'Team Roster - Final'!A394)</f>
        <v>#REF!</v>
      </c>
      <c r="C396" s="42" t="e">
        <f>IF(ISBLANK('Team Roster - Final'!B394),"",'Team Roster - Final'!B394)</f>
        <v>#REF!</v>
      </c>
      <c r="D396" s="42" t="e">
        <f>IF(ISBLANK('Team Roster - Final'!C394),"",'Team Roster - Final'!C394)</f>
        <v>#REF!</v>
      </c>
      <c r="E396" s="42" t="e">
        <f>IF(ISBLANK('Team Roster - Final'!D394),"",'Team Roster - Final'!D394)</f>
        <v>#REF!</v>
      </c>
      <c r="F396" s="43" t="e">
        <f>IF(ISBLANK('Team Roster - Final'!BL394),"",'Team Roster - Final'!BL394)</f>
        <v>#REF!</v>
      </c>
      <c r="G396" s="43" t="e">
        <f>IF(ISBLANK('Team Roster - Final'!BM394),"",'Team Roster - Final'!BM394)</f>
        <v>#REF!</v>
      </c>
      <c r="H396" s="31" t="e">
        <f>IF(ISBLANK('Team Roster - Final'!E394),"",'Team Roster - Final'!E394)</f>
        <v>#REF!</v>
      </c>
      <c r="I396" s="31" t="e">
        <f>IF(ISBLANK('Team Roster - Final'!G394),"",'Team Roster - Final'!G394)</f>
        <v>#REF!</v>
      </c>
      <c r="J396" s="31" t="e">
        <f>IF(ISBLANK('Team Roster - Final'!I394),"",'Team Roster - Final'!I394)</f>
        <v>#REF!</v>
      </c>
      <c r="R396"/>
      <c r="T396"/>
      <c r="V396"/>
      <c r="W396"/>
      <c r="Z396"/>
      <c r="AA396"/>
      <c r="AJ396" s="22"/>
      <c r="AK396" s="102"/>
      <c r="AN396" s="22"/>
      <c r="AO396" s="22"/>
    </row>
    <row r="397" spans="1:41" ht="14.25">
      <c r="A397" s="346">
        <v>394</v>
      </c>
      <c r="B397" s="42" t="e">
        <f>IF(ISBLANK('Team Roster - Final'!A395),"",'Team Roster - Final'!A395)</f>
        <v>#REF!</v>
      </c>
      <c r="C397" s="42" t="e">
        <f>IF(ISBLANK('Team Roster - Final'!B395),"",'Team Roster - Final'!B395)</f>
        <v>#REF!</v>
      </c>
      <c r="D397" s="42" t="e">
        <f>IF(ISBLANK('Team Roster - Final'!C395),"",'Team Roster - Final'!C395)</f>
        <v>#REF!</v>
      </c>
      <c r="E397" s="42" t="e">
        <f>IF(ISBLANK('Team Roster - Final'!D395),"",'Team Roster - Final'!D395)</f>
        <v>#REF!</v>
      </c>
      <c r="F397" s="43" t="e">
        <f>IF(ISBLANK('Team Roster - Final'!BL395),"",'Team Roster - Final'!BL395)</f>
        <v>#REF!</v>
      </c>
      <c r="G397" s="43" t="e">
        <f>IF(ISBLANK('Team Roster - Final'!BM395),"",'Team Roster - Final'!BM395)</f>
        <v>#REF!</v>
      </c>
      <c r="H397" s="31" t="e">
        <f>IF(ISBLANK('Team Roster - Final'!E395),"",'Team Roster - Final'!E395)</f>
        <v>#REF!</v>
      </c>
      <c r="I397" s="31" t="e">
        <f>IF(ISBLANK('Team Roster - Final'!G395),"",'Team Roster - Final'!G395)</f>
        <v>#REF!</v>
      </c>
      <c r="J397" s="31" t="e">
        <f>IF(ISBLANK('Team Roster - Final'!I395),"",'Team Roster - Final'!I395)</f>
        <v>#REF!</v>
      </c>
      <c r="R397"/>
      <c r="T397"/>
      <c r="V397"/>
      <c r="W397"/>
      <c r="Z397"/>
      <c r="AA397"/>
      <c r="AJ397" s="22"/>
      <c r="AK397" s="102"/>
      <c r="AN397" s="22"/>
      <c r="AO397" s="22"/>
    </row>
    <row r="398" spans="1:41" ht="14.25">
      <c r="A398" s="346">
        <v>395</v>
      </c>
      <c r="B398" s="42" t="e">
        <f>IF(ISBLANK('Team Roster - Final'!A396),"",'Team Roster - Final'!A396)</f>
        <v>#REF!</v>
      </c>
      <c r="C398" s="42" t="e">
        <f>IF(ISBLANK('Team Roster - Final'!B396),"",'Team Roster - Final'!B396)</f>
        <v>#REF!</v>
      </c>
      <c r="D398" s="42" t="e">
        <f>IF(ISBLANK('Team Roster - Final'!C396),"",'Team Roster - Final'!C396)</f>
        <v>#REF!</v>
      </c>
      <c r="E398" s="42" t="e">
        <f>IF(ISBLANK('Team Roster - Final'!D396),"",'Team Roster - Final'!D396)</f>
        <v>#REF!</v>
      </c>
      <c r="F398" s="43" t="e">
        <f>IF(ISBLANK('Team Roster - Final'!BL396),"",'Team Roster - Final'!BL396)</f>
        <v>#REF!</v>
      </c>
      <c r="G398" s="43" t="e">
        <f>IF(ISBLANK('Team Roster - Final'!BM396),"",'Team Roster - Final'!BM396)</f>
        <v>#REF!</v>
      </c>
      <c r="H398" s="31" t="e">
        <f>IF(ISBLANK('Team Roster - Final'!E396),"",'Team Roster - Final'!E396)</f>
        <v>#REF!</v>
      </c>
      <c r="I398" s="31" t="e">
        <f>IF(ISBLANK('Team Roster - Final'!G396),"",'Team Roster - Final'!G396)</f>
        <v>#REF!</v>
      </c>
      <c r="J398" s="31" t="e">
        <f>IF(ISBLANK('Team Roster - Final'!I396),"",'Team Roster - Final'!I396)</f>
        <v>#REF!</v>
      </c>
      <c r="R398"/>
      <c r="T398"/>
      <c r="V398"/>
      <c r="W398"/>
      <c r="Z398"/>
      <c r="AA398"/>
      <c r="AJ398" s="22"/>
      <c r="AK398" s="102"/>
      <c r="AN398" s="22"/>
      <c r="AO398" s="22"/>
    </row>
    <row r="399" spans="1:41" ht="14.25">
      <c r="A399" s="346">
        <v>396</v>
      </c>
      <c r="B399" s="42" t="e">
        <f>IF(ISBLANK('Team Roster - Final'!A397),"",'Team Roster - Final'!A397)</f>
        <v>#REF!</v>
      </c>
      <c r="C399" s="42" t="e">
        <f>IF(ISBLANK('Team Roster - Final'!B397),"",'Team Roster - Final'!B397)</f>
        <v>#REF!</v>
      </c>
      <c r="D399" s="42" t="e">
        <f>IF(ISBLANK('Team Roster - Final'!C397),"",'Team Roster - Final'!C397)</f>
        <v>#REF!</v>
      </c>
      <c r="E399" s="42" t="e">
        <f>IF(ISBLANK('Team Roster - Final'!D397),"",'Team Roster - Final'!D397)</f>
        <v>#REF!</v>
      </c>
      <c r="F399" s="43" t="e">
        <f>IF(ISBLANK('Team Roster - Final'!BL397),"",'Team Roster - Final'!BL397)</f>
        <v>#REF!</v>
      </c>
      <c r="G399" s="43" t="e">
        <f>IF(ISBLANK('Team Roster - Final'!BM397),"",'Team Roster - Final'!BM397)</f>
        <v>#REF!</v>
      </c>
      <c r="H399" s="31" t="e">
        <f>IF(ISBLANK('Team Roster - Final'!E397),"",'Team Roster - Final'!E397)</f>
        <v>#REF!</v>
      </c>
      <c r="I399" s="31" t="e">
        <f>IF(ISBLANK('Team Roster - Final'!G397),"",'Team Roster - Final'!G397)</f>
        <v>#REF!</v>
      </c>
      <c r="J399" s="31" t="e">
        <f>IF(ISBLANK('Team Roster - Final'!I397),"",'Team Roster - Final'!I397)</f>
        <v>#REF!</v>
      </c>
      <c r="R399"/>
      <c r="T399"/>
      <c r="V399"/>
      <c r="W399"/>
      <c r="Z399"/>
      <c r="AA399"/>
      <c r="AJ399" s="22"/>
      <c r="AK399" s="102"/>
      <c r="AN399" s="22"/>
      <c r="AO399" s="22"/>
    </row>
    <row r="400" spans="1:41" ht="14.25">
      <c r="A400" s="346">
        <v>397</v>
      </c>
      <c r="B400" s="42" t="e">
        <f>IF(ISBLANK('Team Roster - Final'!A398),"",'Team Roster - Final'!A398)</f>
        <v>#REF!</v>
      </c>
      <c r="C400" s="42" t="e">
        <f>IF(ISBLANK('Team Roster - Final'!B398),"",'Team Roster - Final'!B398)</f>
        <v>#REF!</v>
      </c>
      <c r="D400" s="42" t="e">
        <f>IF(ISBLANK('Team Roster - Final'!C398),"",'Team Roster - Final'!C398)</f>
        <v>#REF!</v>
      </c>
      <c r="E400" s="42" t="e">
        <f>IF(ISBLANK('Team Roster - Final'!D398),"",'Team Roster - Final'!D398)</f>
        <v>#REF!</v>
      </c>
      <c r="F400" s="43" t="e">
        <f>IF(ISBLANK('Team Roster - Final'!BL398),"",'Team Roster - Final'!BL398)</f>
        <v>#REF!</v>
      </c>
      <c r="G400" s="43" t="e">
        <f>IF(ISBLANK('Team Roster - Final'!BM398),"",'Team Roster - Final'!BM398)</f>
        <v>#REF!</v>
      </c>
      <c r="H400" s="31" t="e">
        <f>IF(ISBLANK('Team Roster - Final'!E398),"",'Team Roster - Final'!E398)</f>
        <v>#REF!</v>
      </c>
      <c r="I400" s="31" t="e">
        <f>IF(ISBLANK('Team Roster - Final'!G398),"",'Team Roster - Final'!G398)</f>
        <v>#REF!</v>
      </c>
      <c r="J400" s="31" t="e">
        <f>IF(ISBLANK('Team Roster - Final'!I398),"",'Team Roster - Final'!I398)</f>
        <v>#REF!</v>
      </c>
      <c r="R400"/>
      <c r="T400"/>
      <c r="V400"/>
      <c r="W400"/>
      <c r="Z400"/>
      <c r="AA400"/>
      <c r="AJ400" s="22"/>
      <c r="AK400" s="102"/>
      <c r="AN400" s="22"/>
      <c r="AO400" s="22"/>
    </row>
    <row r="401" spans="1:41" ht="14.25">
      <c r="A401" s="346">
        <v>398</v>
      </c>
      <c r="B401" s="42" t="e">
        <f>IF(ISBLANK('Team Roster - Final'!A399),"",'Team Roster - Final'!A399)</f>
        <v>#REF!</v>
      </c>
      <c r="C401" s="42" t="e">
        <f>IF(ISBLANK('Team Roster - Final'!B399),"",'Team Roster - Final'!B399)</f>
        <v>#REF!</v>
      </c>
      <c r="D401" s="42" t="e">
        <f>IF(ISBLANK('Team Roster - Final'!C399),"",'Team Roster - Final'!C399)</f>
        <v>#REF!</v>
      </c>
      <c r="E401" s="42" t="e">
        <f>IF(ISBLANK('Team Roster - Final'!D399),"",'Team Roster - Final'!D399)</f>
        <v>#REF!</v>
      </c>
      <c r="F401" s="43" t="e">
        <f>IF(ISBLANK('Team Roster - Final'!BL399),"",'Team Roster - Final'!BL399)</f>
        <v>#REF!</v>
      </c>
      <c r="G401" s="43" t="e">
        <f>IF(ISBLANK('Team Roster - Final'!BM399),"",'Team Roster - Final'!BM399)</f>
        <v>#REF!</v>
      </c>
      <c r="H401" s="31" t="e">
        <f>IF(ISBLANK('Team Roster - Final'!E399),"",'Team Roster - Final'!E399)</f>
        <v>#REF!</v>
      </c>
      <c r="I401" s="31" t="e">
        <f>IF(ISBLANK('Team Roster - Final'!G399),"",'Team Roster - Final'!G399)</f>
        <v>#REF!</v>
      </c>
      <c r="J401" s="31" t="e">
        <f>IF(ISBLANK('Team Roster - Final'!I399),"",'Team Roster - Final'!I399)</f>
        <v>#REF!</v>
      </c>
      <c r="R401"/>
      <c r="T401"/>
      <c r="V401"/>
      <c r="W401"/>
      <c r="Z401"/>
      <c r="AA401"/>
      <c r="AJ401" s="22"/>
      <c r="AK401" s="102"/>
      <c r="AN401" s="22"/>
      <c r="AO401" s="22"/>
    </row>
    <row r="402" spans="1:41" ht="14.25">
      <c r="A402" s="346">
        <v>399</v>
      </c>
      <c r="B402" s="42" t="e">
        <f>IF(ISBLANK('Team Roster - Final'!A400),"",'Team Roster - Final'!A400)</f>
        <v>#REF!</v>
      </c>
      <c r="C402" s="42" t="e">
        <f>IF(ISBLANK('Team Roster - Final'!B400),"",'Team Roster - Final'!B400)</f>
        <v>#REF!</v>
      </c>
      <c r="D402" s="42" t="e">
        <f>IF(ISBLANK('Team Roster - Final'!C400),"",'Team Roster - Final'!C400)</f>
        <v>#REF!</v>
      </c>
      <c r="E402" s="42" t="e">
        <f>IF(ISBLANK('Team Roster - Final'!D400),"",'Team Roster - Final'!D400)</f>
        <v>#REF!</v>
      </c>
      <c r="F402" s="43" t="e">
        <f>IF(ISBLANK('Team Roster - Final'!BL400),"",'Team Roster - Final'!BL400)</f>
        <v>#REF!</v>
      </c>
      <c r="G402" s="43" t="e">
        <f>IF(ISBLANK('Team Roster - Final'!BM400),"",'Team Roster - Final'!BM400)</f>
        <v>#REF!</v>
      </c>
      <c r="H402" s="31" t="e">
        <f>IF(ISBLANK('Team Roster - Final'!E400),"",'Team Roster - Final'!E400)</f>
        <v>#REF!</v>
      </c>
      <c r="I402" s="31" t="e">
        <f>IF(ISBLANK('Team Roster - Final'!G400),"",'Team Roster - Final'!G400)</f>
        <v>#REF!</v>
      </c>
      <c r="J402" s="31" t="e">
        <f>IF(ISBLANK('Team Roster - Final'!I400),"",'Team Roster - Final'!I400)</f>
        <v>#REF!</v>
      </c>
      <c r="R402"/>
      <c r="T402"/>
      <c r="V402"/>
      <c r="W402"/>
      <c r="Z402"/>
      <c r="AA402"/>
      <c r="AJ402" s="22"/>
      <c r="AK402" s="102"/>
      <c r="AN402" s="22"/>
      <c r="AO402" s="22"/>
    </row>
    <row r="403" spans="1:41" ht="14.25">
      <c r="A403" s="346">
        <v>400</v>
      </c>
      <c r="B403" s="42" t="e">
        <f>IF(ISBLANK('Team Roster - Final'!A401),"",'Team Roster - Final'!A401)</f>
        <v>#REF!</v>
      </c>
      <c r="C403" s="42" t="e">
        <f>IF(ISBLANK('Team Roster - Final'!B401),"",'Team Roster - Final'!B401)</f>
        <v>#REF!</v>
      </c>
      <c r="D403" s="42" t="e">
        <f>IF(ISBLANK('Team Roster - Final'!C401),"",'Team Roster - Final'!C401)</f>
        <v>#REF!</v>
      </c>
      <c r="E403" s="42" t="e">
        <f>IF(ISBLANK('Team Roster - Final'!D401),"",'Team Roster - Final'!D401)</f>
        <v>#REF!</v>
      </c>
      <c r="F403" s="43" t="e">
        <f>IF(ISBLANK('Team Roster - Final'!BL401),"",'Team Roster - Final'!BL401)</f>
        <v>#REF!</v>
      </c>
      <c r="G403" s="43" t="e">
        <f>IF(ISBLANK('Team Roster - Final'!BM401),"",'Team Roster - Final'!BM401)</f>
        <v>#REF!</v>
      </c>
      <c r="H403" s="31" t="e">
        <f>IF(ISBLANK('Team Roster - Final'!E401),"",'Team Roster - Final'!E401)</f>
        <v>#REF!</v>
      </c>
      <c r="I403" s="31" t="e">
        <f>IF(ISBLANK('Team Roster - Final'!G401),"",'Team Roster - Final'!G401)</f>
        <v>#REF!</v>
      </c>
      <c r="J403" s="31" t="e">
        <f>IF(ISBLANK('Team Roster - Final'!I401),"",'Team Roster - Final'!I401)</f>
        <v>#REF!</v>
      </c>
      <c r="R403"/>
      <c r="T403"/>
      <c r="V403"/>
      <c r="W403"/>
      <c r="Z403"/>
      <c r="AA403"/>
      <c r="AJ403" s="22"/>
      <c r="AK403" s="102"/>
      <c r="AN403" s="22"/>
      <c r="AO403" s="22"/>
    </row>
    <row r="404" spans="1:41" ht="14.25">
      <c r="A404" s="346">
        <v>401</v>
      </c>
      <c r="B404" s="42" t="e">
        <f>IF(ISBLANK('Team Roster - Final'!A402),"",'Team Roster - Final'!A402)</f>
        <v>#REF!</v>
      </c>
      <c r="C404" s="42" t="e">
        <f>IF(ISBLANK('Team Roster - Final'!B402),"",'Team Roster - Final'!B402)</f>
        <v>#REF!</v>
      </c>
      <c r="D404" s="42" t="e">
        <f>IF(ISBLANK('Team Roster - Final'!C402),"",'Team Roster - Final'!C402)</f>
        <v>#REF!</v>
      </c>
      <c r="E404" s="42" t="e">
        <f>IF(ISBLANK('Team Roster - Final'!D402),"",'Team Roster - Final'!D402)</f>
        <v>#REF!</v>
      </c>
      <c r="F404" s="43" t="e">
        <f>IF(ISBLANK('Team Roster - Final'!BL402),"",'Team Roster - Final'!BL402)</f>
        <v>#REF!</v>
      </c>
      <c r="G404" s="43" t="e">
        <f>IF(ISBLANK('Team Roster - Final'!BM402),"",'Team Roster - Final'!BM402)</f>
        <v>#REF!</v>
      </c>
      <c r="H404" s="31" t="e">
        <f>IF(ISBLANK('Team Roster - Final'!E402),"",'Team Roster - Final'!E402)</f>
        <v>#REF!</v>
      </c>
      <c r="I404" s="31" t="e">
        <f>IF(ISBLANK('Team Roster - Final'!G402),"",'Team Roster - Final'!G402)</f>
        <v>#REF!</v>
      </c>
      <c r="J404" s="31" t="e">
        <f>IF(ISBLANK('Team Roster - Final'!I402),"",'Team Roster - Final'!I402)</f>
        <v>#REF!</v>
      </c>
      <c r="R404"/>
      <c r="T404"/>
      <c r="V404"/>
      <c r="W404"/>
      <c r="Z404"/>
      <c r="AA404"/>
      <c r="AJ404" s="22"/>
      <c r="AK404" s="102"/>
      <c r="AN404" s="22"/>
      <c r="AO404" s="22"/>
    </row>
    <row r="405" spans="1:41" ht="14.25">
      <c r="A405" s="346">
        <v>402</v>
      </c>
      <c r="B405" s="42" t="e">
        <f>IF(ISBLANK('Team Roster - Final'!A403),"",'Team Roster - Final'!A403)</f>
        <v>#REF!</v>
      </c>
      <c r="C405" s="42" t="e">
        <f>IF(ISBLANK('Team Roster - Final'!B403),"",'Team Roster - Final'!B403)</f>
        <v>#REF!</v>
      </c>
      <c r="D405" s="42" t="e">
        <f>IF(ISBLANK('Team Roster - Final'!C403),"",'Team Roster - Final'!C403)</f>
        <v>#REF!</v>
      </c>
      <c r="E405" s="42" t="e">
        <f>IF(ISBLANK('Team Roster - Final'!D403),"",'Team Roster - Final'!D403)</f>
        <v>#REF!</v>
      </c>
      <c r="F405" s="43" t="e">
        <f>IF(ISBLANK('Team Roster - Final'!BL403),"",'Team Roster - Final'!BL403)</f>
        <v>#REF!</v>
      </c>
      <c r="G405" s="43" t="e">
        <f>IF(ISBLANK('Team Roster - Final'!BM403),"",'Team Roster - Final'!BM403)</f>
        <v>#REF!</v>
      </c>
      <c r="H405" s="31" t="e">
        <f>IF(ISBLANK('Team Roster - Final'!E403),"",'Team Roster - Final'!E403)</f>
        <v>#REF!</v>
      </c>
      <c r="I405" s="31" t="e">
        <f>IF(ISBLANK('Team Roster - Final'!G403),"",'Team Roster - Final'!G403)</f>
        <v>#REF!</v>
      </c>
      <c r="J405" s="31" t="e">
        <f>IF(ISBLANK('Team Roster - Final'!I403),"",'Team Roster - Final'!I403)</f>
        <v>#REF!</v>
      </c>
      <c r="R405"/>
      <c r="T405"/>
      <c r="V405"/>
      <c r="W405"/>
      <c r="Z405"/>
      <c r="AA405"/>
      <c r="AJ405" s="22"/>
      <c r="AK405" s="102"/>
      <c r="AN405" s="22"/>
      <c r="AO405" s="22"/>
    </row>
    <row r="406" spans="1:41" ht="14.25">
      <c r="A406" s="346">
        <v>403</v>
      </c>
      <c r="B406" s="42" t="e">
        <f>IF(ISBLANK('Team Roster - Final'!A404),"",'Team Roster - Final'!A404)</f>
        <v>#REF!</v>
      </c>
      <c r="C406" s="42" t="e">
        <f>IF(ISBLANK('Team Roster - Final'!B404),"",'Team Roster - Final'!B404)</f>
        <v>#REF!</v>
      </c>
      <c r="D406" s="42" t="e">
        <f>IF(ISBLANK('Team Roster - Final'!C404),"",'Team Roster - Final'!C404)</f>
        <v>#REF!</v>
      </c>
      <c r="E406" s="42" t="e">
        <f>IF(ISBLANK('Team Roster - Final'!D404),"",'Team Roster - Final'!D404)</f>
        <v>#REF!</v>
      </c>
      <c r="F406" s="43" t="e">
        <f>IF(ISBLANK('Team Roster - Final'!BL404),"",'Team Roster - Final'!BL404)</f>
        <v>#REF!</v>
      </c>
      <c r="G406" s="43" t="e">
        <f>IF(ISBLANK('Team Roster - Final'!BM404),"",'Team Roster - Final'!BM404)</f>
        <v>#REF!</v>
      </c>
      <c r="H406" s="31" t="e">
        <f>IF(ISBLANK('Team Roster - Final'!E404),"",'Team Roster - Final'!E404)</f>
        <v>#REF!</v>
      </c>
      <c r="I406" s="31" t="e">
        <f>IF(ISBLANK('Team Roster - Final'!G404),"",'Team Roster - Final'!G404)</f>
        <v>#REF!</v>
      </c>
      <c r="J406" s="31" t="e">
        <f>IF(ISBLANK('Team Roster - Final'!I404),"",'Team Roster - Final'!I404)</f>
        <v>#REF!</v>
      </c>
      <c r="R406"/>
      <c r="T406"/>
      <c r="V406"/>
      <c r="W406"/>
      <c r="Z406"/>
      <c r="AA406"/>
      <c r="AJ406" s="22"/>
      <c r="AK406" s="102"/>
      <c r="AN406" s="22"/>
      <c r="AO406" s="22"/>
    </row>
    <row r="407" spans="1:41" ht="14.25">
      <c r="A407" s="346">
        <v>404</v>
      </c>
      <c r="B407" s="42" t="e">
        <f>IF(ISBLANK('Team Roster - Final'!A405),"",'Team Roster - Final'!A405)</f>
        <v>#REF!</v>
      </c>
      <c r="C407" s="42" t="e">
        <f>IF(ISBLANK('Team Roster - Final'!B405),"",'Team Roster - Final'!B405)</f>
        <v>#REF!</v>
      </c>
      <c r="D407" s="42" t="e">
        <f>IF(ISBLANK('Team Roster - Final'!C405),"",'Team Roster - Final'!C405)</f>
        <v>#REF!</v>
      </c>
      <c r="E407" s="42" t="e">
        <f>IF(ISBLANK('Team Roster - Final'!D405),"",'Team Roster - Final'!D405)</f>
        <v>#REF!</v>
      </c>
      <c r="F407" s="43" t="e">
        <f>IF(ISBLANK('Team Roster - Final'!BL405),"",'Team Roster - Final'!BL405)</f>
        <v>#REF!</v>
      </c>
      <c r="G407" s="43" t="e">
        <f>IF(ISBLANK('Team Roster - Final'!BM405),"",'Team Roster - Final'!BM405)</f>
        <v>#REF!</v>
      </c>
      <c r="H407" s="31" t="e">
        <f>IF(ISBLANK('Team Roster - Final'!E405),"",'Team Roster - Final'!E405)</f>
        <v>#REF!</v>
      </c>
      <c r="I407" s="31" t="e">
        <f>IF(ISBLANK('Team Roster - Final'!G405),"",'Team Roster - Final'!G405)</f>
        <v>#REF!</v>
      </c>
      <c r="J407" s="31" t="e">
        <f>IF(ISBLANK('Team Roster - Final'!I405),"",'Team Roster - Final'!I405)</f>
        <v>#REF!</v>
      </c>
      <c r="R407"/>
      <c r="T407"/>
      <c r="V407"/>
      <c r="W407"/>
      <c r="Z407"/>
      <c r="AA407"/>
      <c r="AJ407" s="22"/>
      <c r="AK407" s="102"/>
      <c r="AN407" s="22"/>
      <c r="AO407" s="22"/>
    </row>
    <row r="408" spans="1:41" ht="14.25">
      <c r="A408" s="346">
        <v>405</v>
      </c>
      <c r="B408" s="42" t="e">
        <f>IF(ISBLANK('Team Roster - Final'!A406),"",'Team Roster - Final'!A406)</f>
        <v>#REF!</v>
      </c>
      <c r="C408" s="42" t="e">
        <f>IF(ISBLANK('Team Roster - Final'!B406),"",'Team Roster - Final'!B406)</f>
        <v>#REF!</v>
      </c>
      <c r="D408" s="42" t="e">
        <f>IF(ISBLANK('Team Roster - Final'!C406),"",'Team Roster - Final'!C406)</f>
        <v>#REF!</v>
      </c>
      <c r="E408" s="42" t="e">
        <f>IF(ISBLANK('Team Roster - Final'!D406),"",'Team Roster - Final'!D406)</f>
        <v>#REF!</v>
      </c>
      <c r="F408" s="43" t="e">
        <f>IF(ISBLANK('Team Roster - Final'!BL406),"",'Team Roster - Final'!BL406)</f>
        <v>#REF!</v>
      </c>
      <c r="G408" s="43" t="e">
        <f>IF(ISBLANK('Team Roster - Final'!BM406),"",'Team Roster - Final'!BM406)</f>
        <v>#REF!</v>
      </c>
      <c r="H408" s="31" t="e">
        <f>IF(ISBLANK('Team Roster - Final'!E406),"",'Team Roster - Final'!E406)</f>
        <v>#REF!</v>
      </c>
      <c r="I408" s="31" t="e">
        <f>IF(ISBLANK('Team Roster - Final'!G406),"",'Team Roster - Final'!G406)</f>
        <v>#REF!</v>
      </c>
      <c r="J408" s="31" t="e">
        <f>IF(ISBLANK('Team Roster - Final'!I406),"",'Team Roster - Final'!I406)</f>
        <v>#REF!</v>
      </c>
      <c r="R408"/>
      <c r="T408"/>
      <c r="V408"/>
      <c r="W408"/>
      <c r="Z408"/>
      <c r="AA408"/>
      <c r="AJ408" s="22"/>
      <c r="AK408" s="102"/>
      <c r="AN408" s="22"/>
      <c r="AO408" s="22"/>
    </row>
    <row r="409" spans="1:41" ht="14.25">
      <c r="A409" s="346">
        <v>406</v>
      </c>
      <c r="B409" s="42" t="e">
        <f>IF(ISBLANK('Team Roster - Final'!A407),"",'Team Roster - Final'!A407)</f>
        <v>#REF!</v>
      </c>
      <c r="C409" s="42" t="e">
        <f>IF(ISBLANK('Team Roster - Final'!B407),"",'Team Roster - Final'!B407)</f>
        <v>#REF!</v>
      </c>
      <c r="D409" s="42" t="e">
        <f>IF(ISBLANK('Team Roster - Final'!C407),"",'Team Roster - Final'!C407)</f>
        <v>#REF!</v>
      </c>
      <c r="E409" s="42" t="e">
        <f>IF(ISBLANK('Team Roster - Final'!D407),"",'Team Roster - Final'!D407)</f>
        <v>#REF!</v>
      </c>
      <c r="F409" s="43" t="e">
        <f>IF(ISBLANK('Team Roster - Final'!BL407),"",'Team Roster - Final'!BL407)</f>
        <v>#REF!</v>
      </c>
      <c r="G409" s="43" t="e">
        <f>IF(ISBLANK('Team Roster - Final'!BM407),"",'Team Roster - Final'!BM407)</f>
        <v>#REF!</v>
      </c>
      <c r="H409" s="31" t="e">
        <f>IF(ISBLANK('Team Roster - Final'!E407),"",'Team Roster - Final'!E407)</f>
        <v>#REF!</v>
      </c>
      <c r="I409" s="31" t="e">
        <f>IF(ISBLANK('Team Roster - Final'!G407),"",'Team Roster - Final'!G407)</f>
        <v>#REF!</v>
      </c>
      <c r="J409" s="31" t="e">
        <f>IF(ISBLANK('Team Roster - Final'!I407),"",'Team Roster - Final'!I407)</f>
        <v>#REF!</v>
      </c>
      <c r="R409"/>
      <c r="T409"/>
      <c r="V409"/>
      <c r="W409"/>
      <c r="Z409"/>
      <c r="AA409"/>
      <c r="AJ409" s="22"/>
      <c r="AK409" s="102"/>
      <c r="AN409" s="22"/>
      <c r="AO409" s="22"/>
    </row>
    <row r="410" spans="1:41" ht="14.25">
      <c r="A410" s="346">
        <v>407</v>
      </c>
      <c r="B410" s="42" t="e">
        <f>IF(ISBLANK('Team Roster - Final'!A408),"",'Team Roster - Final'!A408)</f>
        <v>#REF!</v>
      </c>
      <c r="C410" s="42" t="e">
        <f>IF(ISBLANK('Team Roster - Final'!B408),"",'Team Roster - Final'!B408)</f>
        <v>#REF!</v>
      </c>
      <c r="D410" s="42" t="e">
        <f>IF(ISBLANK('Team Roster - Final'!C408),"",'Team Roster - Final'!C408)</f>
        <v>#REF!</v>
      </c>
      <c r="E410" s="42" t="e">
        <f>IF(ISBLANK('Team Roster - Final'!D408),"",'Team Roster - Final'!D408)</f>
        <v>#REF!</v>
      </c>
      <c r="F410" s="43" t="e">
        <f>IF(ISBLANK('Team Roster - Final'!BL408),"",'Team Roster - Final'!BL408)</f>
        <v>#REF!</v>
      </c>
      <c r="G410" s="43" t="e">
        <f>IF(ISBLANK('Team Roster - Final'!BM408),"",'Team Roster - Final'!BM408)</f>
        <v>#REF!</v>
      </c>
      <c r="H410" s="31" t="e">
        <f>IF(ISBLANK('Team Roster - Final'!E408),"",'Team Roster - Final'!E408)</f>
        <v>#REF!</v>
      </c>
      <c r="I410" s="31" t="e">
        <f>IF(ISBLANK('Team Roster - Final'!G408),"",'Team Roster - Final'!G408)</f>
        <v>#REF!</v>
      </c>
      <c r="J410" s="31" t="e">
        <f>IF(ISBLANK('Team Roster - Final'!I408),"",'Team Roster - Final'!I408)</f>
        <v>#REF!</v>
      </c>
      <c r="R410"/>
      <c r="T410"/>
      <c r="V410"/>
      <c r="W410"/>
      <c r="Z410"/>
      <c r="AA410"/>
      <c r="AJ410" s="22"/>
      <c r="AK410" s="102"/>
      <c r="AN410" s="22"/>
      <c r="AO410" s="22"/>
    </row>
    <row r="411" spans="1:41" ht="14.25">
      <c r="A411" s="346">
        <v>408</v>
      </c>
      <c r="B411" s="42" t="e">
        <f>IF(ISBLANK('Team Roster - Final'!A409),"",'Team Roster - Final'!A409)</f>
        <v>#REF!</v>
      </c>
      <c r="C411" s="42" t="e">
        <f>IF(ISBLANK('Team Roster - Final'!B409),"",'Team Roster - Final'!B409)</f>
        <v>#REF!</v>
      </c>
      <c r="D411" s="42" t="e">
        <f>IF(ISBLANK('Team Roster - Final'!C409),"",'Team Roster - Final'!C409)</f>
        <v>#REF!</v>
      </c>
      <c r="E411" s="42" t="e">
        <f>IF(ISBLANK('Team Roster - Final'!D409),"",'Team Roster - Final'!D409)</f>
        <v>#REF!</v>
      </c>
      <c r="F411" s="43" t="e">
        <f>IF(ISBLANK('Team Roster - Final'!BL409),"",'Team Roster - Final'!BL409)</f>
        <v>#REF!</v>
      </c>
      <c r="G411" s="43" t="e">
        <f>IF(ISBLANK('Team Roster - Final'!BM409),"",'Team Roster - Final'!BM409)</f>
        <v>#REF!</v>
      </c>
      <c r="H411" s="31" t="e">
        <f>IF(ISBLANK('Team Roster - Final'!E409),"",'Team Roster - Final'!E409)</f>
        <v>#REF!</v>
      </c>
      <c r="I411" s="31" t="e">
        <f>IF(ISBLANK('Team Roster - Final'!G409),"",'Team Roster - Final'!G409)</f>
        <v>#REF!</v>
      </c>
      <c r="J411" s="31" t="e">
        <f>IF(ISBLANK('Team Roster - Final'!I409),"",'Team Roster - Final'!I409)</f>
        <v>#REF!</v>
      </c>
      <c r="R411"/>
      <c r="T411"/>
      <c r="V411"/>
      <c r="W411"/>
      <c r="Z411"/>
      <c r="AA411"/>
      <c r="AJ411" s="22"/>
      <c r="AK411" s="102"/>
      <c r="AN411" s="22"/>
      <c r="AO411" s="22"/>
    </row>
    <row r="412" spans="1:41" ht="14.25">
      <c r="A412" s="346">
        <v>409</v>
      </c>
      <c r="B412" s="42" t="e">
        <f>IF(ISBLANK('Team Roster - Final'!A410),"",'Team Roster - Final'!A410)</f>
        <v>#REF!</v>
      </c>
      <c r="C412" s="42" t="e">
        <f>IF(ISBLANK('Team Roster - Final'!B410),"",'Team Roster - Final'!B410)</f>
        <v>#REF!</v>
      </c>
      <c r="D412" s="42" t="e">
        <f>IF(ISBLANK('Team Roster - Final'!C410),"",'Team Roster - Final'!C410)</f>
        <v>#REF!</v>
      </c>
      <c r="E412" s="42" t="e">
        <f>IF(ISBLANK('Team Roster - Final'!D410),"",'Team Roster - Final'!D410)</f>
        <v>#REF!</v>
      </c>
      <c r="F412" s="43" t="e">
        <f>IF(ISBLANK('Team Roster - Final'!BL410),"",'Team Roster - Final'!BL410)</f>
        <v>#REF!</v>
      </c>
      <c r="G412" s="43" t="e">
        <f>IF(ISBLANK('Team Roster - Final'!BM410),"",'Team Roster - Final'!BM410)</f>
        <v>#REF!</v>
      </c>
      <c r="H412" s="31" t="e">
        <f>IF(ISBLANK('Team Roster - Final'!E410),"",'Team Roster - Final'!E410)</f>
        <v>#REF!</v>
      </c>
      <c r="I412" s="31" t="e">
        <f>IF(ISBLANK('Team Roster - Final'!G410),"",'Team Roster - Final'!G410)</f>
        <v>#REF!</v>
      </c>
      <c r="J412" s="31" t="e">
        <f>IF(ISBLANK('Team Roster - Final'!I410),"",'Team Roster - Final'!I410)</f>
        <v>#REF!</v>
      </c>
      <c r="R412"/>
      <c r="T412"/>
      <c r="V412"/>
      <c r="W412"/>
      <c r="Z412"/>
      <c r="AA412"/>
      <c r="AJ412" s="22"/>
      <c r="AK412" s="102"/>
      <c r="AN412" s="22"/>
      <c r="AO412" s="22"/>
    </row>
    <row r="413" spans="1:41" ht="14.25">
      <c r="A413" s="346">
        <v>410</v>
      </c>
      <c r="B413" s="42" t="e">
        <f>IF(ISBLANK('Team Roster - Final'!A411),"",'Team Roster - Final'!A411)</f>
        <v>#REF!</v>
      </c>
      <c r="C413" s="42" t="e">
        <f>IF(ISBLANK('Team Roster - Final'!B411),"",'Team Roster - Final'!B411)</f>
        <v>#REF!</v>
      </c>
      <c r="D413" s="42" t="e">
        <f>IF(ISBLANK('Team Roster - Final'!C411),"",'Team Roster - Final'!C411)</f>
        <v>#REF!</v>
      </c>
      <c r="E413" s="42" t="e">
        <f>IF(ISBLANK('Team Roster - Final'!D411),"",'Team Roster - Final'!D411)</f>
        <v>#REF!</v>
      </c>
      <c r="F413" s="43" t="e">
        <f>IF(ISBLANK('Team Roster - Final'!BL411),"",'Team Roster - Final'!BL411)</f>
        <v>#REF!</v>
      </c>
      <c r="G413" s="43" t="e">
        <f>IF(ISBLANK('Team Roster - Final'!BM411),"",'Team Roster - Final'!BM411)</f>
        <v>#REF!</v>
      </c>
      <c r="H413" s="31" t="e">
        <f>IF(ISBLANK('Team Roster - Final'!E411),"",'Team Roster - Final'!E411)</f>
        <v>#REF!</v>
      </c>
      <c r="I413" s="31" t="e">
        <f>IF(ISBLANK('Team Roster - Final'!G411),"",'Team Roster - Final'!G411)</f>
        <v>#REF!</v>
      </c>
      <c r="J413" s="31" t="e">
        <f>IF(ISBLANK('Team Roster - Final'!I411),"",'Team Roster - Final'!I411)</f>
        <v>#REF!</v>
      </c>
      <c r="R413"/>
      <c r="T413"/>
      <c r="V413"/>
      <c r="W413"/>
      <c r="Z413"/>
      <c r="AA413"/>
      <c r="AJ413" s="22"/>
      <c r="AK413" s="102"/>
      <c r="AN413" s="22"/>
      <c r="AO413" s="22"/>
    </row>
    <row r="414" spans="1:41" ht="14.25">
      <c r="A414" s="346">
        <v>411</v>
      </c>
      <c r="B414" s="42" t="e">
        <f>IF(ISBLANK('Team Roster - Final'!A412),"",'Team Roster - Final'!A412)</f>
        <v>#REF!</v>
      </c>
      <c r="C414" s="42" t="e">
        <f>IF(ISBLANK('Team Roster - Final'!B412),"",'Team Roster - Final'!B412)</f>
        <v>#REF!</v>
      </c>
      <c r="D414" s="42" t="e">
        <f>IF(ISBLANK('Team Roster - Final'!C412),"",'Team Roster - Final'!C412)</f>
        <v>#REF!</v>
      </c>
      <c r="E414" s="42" t="e">
        <f>IF(ISBLANK('Team Roster - Final'!D412),"",'Team Roster - Final'!D412)</f>
        <v>#REF!</v>
      </c>
      <c r="F414" s="43" t="e">
        <f>IF(ISBLANK('Team Roster - Final'!BL412),"",'Team Roster - Final'!BL412)</f>
        <v>#REF!</v>
      </c>
      <c r="G414" s="43" t="e">
        <f>IF(ISBLANK('Team Roster - Final'!BM412),"",'Team Roster - Final'!BM412)</f>
        <v>#REF!</v>
      </c>
      <c r="H414" s="31" t="e">
        <f>IF(ISBLANK('Team Roster - Final'!E412),"",'Team Roster - Final'!E412)</f>
        <v>#REF!</v>
      </c>
      <c r="I414" s="31" t="e">
        <f>IF(ISBLANK('Team Roster - Final'!G412),"",'Team Roster - Final'!G412)</f>
        <v>#REF!</v>
      </c>
      <c r="J414" s="31" t="e">
        <f>IF(ISBLANK('Team Roster - Final'!I412),"",'Team Roster - Final'!I412)</f>
        <v>#REF!</v>
      </c>
      <c r="R414"/>
      <c r="T414"/>
      <c r="V414"/>
      <c r="W414"/>
      <c r="Z414"/>
      <c r="AA414"/>
      <c r="AJ414" s="22"/>
      <c r="AK414" s="102"/>
      <c r="AN414" s="22"/>
      <c r="AO414" s="22"/>
    </row>
    <row r="415" spans="1:41" ht="14.25">
      <c r="A415" s="346">
        <v>412</v>
      </c>
      <c r="B415" s="42" t="e">
        <f>IF(ISBLANK('Team Roster - Final'!A413),"",'Team Roster - Final'!A413)</f>
        <v>#REF!</v>
      </c>
      <c r="C415" s="42" t="e">
        <f>IF(ISBLANK('Team Roster - Final'!B413),"",'Team Roster - Final'!B413)</f>
        <v>#REF!</v>
      </c>
      <c r="D415" s="42" t="e">
        <f>IF(ISBLANK('Team Roster - Final'!C413),"",'Team Roster - Final'!C413)</f>
        <v>#REF!</v>
      </c>
      <c r="E415" s="42" t="e">
        <f>IF(ISBLANK('Team Roster - Final'!D413),"",'Team Roster - Final'!D413)</f>
        <v>#REF!</v>
      </c>
      <c r="F415" s="43" t="e">
        <f>IF(ISBLANK('Team Roster - Final'!BL413),"",'Team Roster - Final'!BL413)</f>
        <v>#REF!</v>
      </c>
      <c r="G415" s="43" t="e">
        <f>IF(ISBLANK('Team Roster - Final'!BM413),"",'Team Roster - Final'!BM413)</f>
        <v>#REF!</v>
      </c>
      <c r="H415" s="31" t="e">
        <f>IF(ISBLANK('Team Roster - Final'!E413),"",'Team Roster - Final'!E413)</f>
        <v>#REF!</v>
      </c>
      <c r="I415" s="31" t="e">
        <f>IF(ISBLANK('Team Roster - Final'!G413),"",'Team Roster - Final'!G413)</f>
        <v>#REF!</v>
      </c>
      <c r="J415" s="31" t="e">
        <f>IF(ISBLANK('Team Roster - Final'!I413),"",'Team Roster - Final'!I413)</f>
        <v>#REF!</v>
      </c>
      <c r="R415"/>
      <c r="T415"/>
      <c r="V415"/>
      <c r="W415"/>
      <c r="Z415"/>
      <c r="AA415"/>
      <c r="AJ415" s="22"/>
      <c r="AK415" s="102"/>
      <c r="AN415" s="22"/>
      <c r="AO415" s="22"/>
    </row>
    <row r="416" spans="1:41" ht="14.25">
      <c r="A416" s="346">
        <v>413</v>
      </c>
      <c r="B416" s="42" t="e">
        <f>IF(ISBLANK('Team Roster - Final'!A414),"",'Team Roster - Final'!A414)</f>
        <v>#REF!</v>
      </c>
      <c r="C416" s="42" t="e">
        <f>IF(ISBLANK('Team Roster - Final'!B414),"",'Team Roster - Final'!B414)</f>
        <v>#REF!</v>
      </c>
      <c r="D416" s="42" t="e">
        <f>IF(ISBLANK('Team Roster - Final'!C414),"",'Team Roster - Final'!C414)</f>
        <v>#REF!</v>
      </c>
      <c r="E416" s="42" t="e">
        <f>IF(ISBLANK('Team Roster - Final'!D414),"",'Team Roster - Final'!D414)</f>
        <v>#REF!</v>
      </c>
      <c r="F416" s="43" t="e">
        <f>IF(ISBLANK('Team Roster - Final'!BL414),"",'Team Roster - Final'!BL414)</f>
        <v>#REF!</v>
      </c>
      <c r="G416" s="43" t="e">
        <f>IF(ISBLANK('Team Roster - Final'!BM414),"",'Team Roster - Final'!BM414)</f>
        <v>#REF!</v>
      </c>
      <c r="H416" s="31" t="e">
        <f>IF(ISBLANK('Team Roster - Final'!E414),"",'Team Roster - Final'!E414)</f>
        <v>#REF!</v>
      </c>
      <c r="I416" s="31" t="e">
        <f>IF(ISBLANK('Team Roster - Final'!G414),"",'Team Roster - Final'!G414)</f>
        <v>#REF!</v>
      </c>
      <c r="J416" s="31" t="e">
        <f>IF(ISBLANK('Team Roster - Final'!I414),"",'Team Roster - Final'!I414)</f>
        <v>#REF!</v>
      </c>
      <c r="R416"/>
      <c r="T416"/>
      <c r="V416"/>
      <c r="W416"/>
      <c r="Z416"/>
      <c r="AA416"/>
      <c r="AJ416" s="22"/>
      <c r="AK416" s="102"/>
      <c r="AN416" s="22"/>
      <c r="AO416" s="22"/>
    </row>
    <row r="417" spans="1:41" ht="14.25">
      <c r="A417" s="346">
        <v>414</v>
      </c>
      <c r="B417" s="42" t="e">
        <f>IF(ISBLANK('Team Roster - Final'!A415),"",'Team Roster - Final'!A415)</f>
        <v>#REF!</v>
      </c>
      <c r="C417" s="42" t="e">
        <f>IF(ISBLANK('Team Roster - Final'!B415),"",'Team Roster - Final'!B415)</f>
        <v>#REF!</v>
      </c>
      <c r="D417" s="42" t="e">
        <f>IF(ISBLANK('Team Roster - Final'!C415),"",'Team Roster - Final'!C415)</f>
        <v>#REF!</v>
      </c>
      <c r="E417" s="42" t="e">
        <f>IF(ISBLANK('Team Roster - Final'!D415),"",'Team Roster - Final'!D415)</f>
        <v>#REF!</v>
      </c>
      <c r="F417" s="43" t="e">
        <f>IF(ISBLANK('Team Roster - Final'!BL415),"",'Team Roster - Final'!BL415)</f>
        <v>#REF!</v>
      </c>
      <c r="G417" s="43" t="e">
        <f>IF(ISBLANK('Team Roster - Final'!BM415),"",'Team Roster - Final'!BM415)</f>
        <v>#REF!</v>
      </c>
      <c r="H417" s="31" t="e">
        <f>IF(ISBLANK('Team Roster - Final'!E415),"",'Team Roster - Final'!E415)</f>
        <v>#REF!</v>
      </c>
      <c r="I417" s="31" t="e">
        <f>IF(ISBLANK('Team Roster - Final'!G415),"",'Team Roster - Final'!G415)</f>
        <v>#REF!</v>
      </c>
      <c r="J417" s="31" t="e">
        <f>IF(ISBLANK('Team Roster - Final'!I415),"",'Team Roster - Final'!I415)</f>
        <v>#REF!</v>
      </c>
      <c r="R417"/>
      <c r="T417"/>
      <c r="V417"/>
      <c r="W417"/>
      <c r="Z417"/>
      <c r="AA417"/>
      <c r="AJ417" s="22"/>
      <c r="AK417" s="102"/>
      <c r="AN417" s="22"/>
      <c r="AO417" s="22"/>
    </row>
    <row r="418" spans="1:41" ht="14.25">
      <c r="A418" s="346">
        <v>415</v>
      </c>
      <c r="B418" s="42" t="e">
        <f>IF(ISBLANK('Team Roster - Final'!A416),"",'Team Roster - Final'!A416)</f>
        <v>#REF!</v>
      </c>
      <c r="C418" s="42" t="e">
        <f>IF(ISBLANK('Team Roster - Final'!B416),"",'Team Roster - Final'!B416)</f>
        <v>#REF!</v>
      </c>
      <c r="D418" s="42" t="e">
        <f>IF(ISBLANK('Team Roster - Final'!C416),"",'Team Roster - Final'!C416)</f>
        <v>#REF!</v>
      </c>
      <c r="E418" s="42" t="e">
        <f>IF(ISBLANK('Team Roster - Final'!D416),"",'Team Roster - Final'!D416)</f>
        <v>#REF!</v>
      </c>
      <c r="F418" s="43" t="e">
        <f>IF(ISBLANK('Team Roster - Final'!BL416),"",'Team Roster - Final'!BL416)</f>
        <v>#REF!</v>
      </c>
      <c r="G418" s="43" t="e">
        <f>IF(ISBLANK('Team Roster - Final'!BM416),"",'Team Roster - Final'!BM416)</f>
        <v>#REF!</v>
      </c>
      <c r="H418" s="31" t="e">
        <f>IF(ISBLANK('Team Roster - Final'!E416),"",'Team Roster - Final'!E416)</f>
        <v>#REF!</v>
      </c>
      <c r="I418" s="31" t="e">
        <f>IF(ISBLANK('Team Roster - Final'!G416),"",'Team Roster - Final'!G416)</f>
        <v>#REF!</v>
      </c>
      <c r="J418" s="31" t="e">
        <f>IF(ISBLANK('Team Roster - Final'!I416),"",'Team Roster - Final'!I416)</f>
        <v>#REF!</v>
      </c>
      <c r="R418"/>
      <c r="T418"/>
      <c r="V418"/>
      <c r="W418"/>
      <c r="Z418"/>
      <c r="AA418"/>
      <c r="AJ418" s="22"/>
      <c r="AK418" s="102"/>
      <c r="AN418" s="22"/>
      <c r="AO418" s="22"/>
    </row>
    <row r="419" spans="1:41" ht="14.25">
      <c r="A419" s="346">
        <v>416</v>
      </c>
      <c r="B419" s="42" t="e">
        <f>IF(ISBLANK('Team Roster - Final'!A417),"",'Team Roster - Final'!A417)</f>
        <v>#REF!</v>
      </c>
      <c r="C419" s="42" t="e">
        <f>IF(ISBLANK('Team Roster - Final'!B417),"",'Team Roster - Final'!B417)</f>
        <v>#REF!</v>
      </c>
      <c r="D419" s="42" t="e">
        <f>IF(ISBLANK('Team Roster - Final'!C417),"",'Team Roster - Final'!C417)</f>
        <v>#REF!</v>
      </c>
      <c r="E419" s="42" t="e">
        <f>IF(ISBLANK('Team Roster - Final'!D417),"",'Team Roster - Final'!D417)</f>
        <v>#REF!</v>
      </c>
      <c r="F419" s="43" t="e">
        <f>IF(ISBLANK('Team Roster - Final'!BL417),"",'Team Roster - Final'!BL417)</f>
        <v>#REF!</v>
      </c>
      <c r="G419" s="43" t="e">
        <f>IF(ISBLANK('Team Roster - Final'!BM417),"",'Team Roster - Final'!BM417)</f>
        <v>#REF!</v>
      </c>
      <c r="H419" s="31" t="e">
        <f>IF(ISBLANK('Team Roster - Final'!E417),"",'Team Roster - Final'!E417)</f>
        <v>#REF!</v>
      </c>
      <c r="I419" s="31" t="e">
        <f>IF(ISBLANK('Team Roster - Final'!G417),"",'Team Roster - Final'!G417)</f>
        <v>#REF!</v>
      </c>
      <c r="J419" s="31" t="e">
        <f>IF(ISBLANK('Team Roster - Final'!I417),"",'Team Roster - Final'!I417)</f>
        <v>#REF!</v>
      </c>
      <c r="R419"/>
      <c r="T419"/>
      <c r="V419"/>
      <c r="W419"/>
      <c r="Z419"/>
      <c r="AA419"/>
      <c r="AJ419" s="22"/>
      <c r="AK419" s="102"/>
      <c r="AN419" s="22"/>
      <c r="AO419" s="22"/>
    </row>
    <row r="420" spans="1:41" ht="14.25">
      <c r="A420" s="346">
        <v>417</v>
      </c>
      <c r="B420" s="42" t="e">
        <f>IF(ISBLANK('Team Roster - Final'!A418),"",'Team Roster - Final'!A418)</f>
        <v>#REF!</v>
      </c>
      <c r="C420" s="42" t="e">
        <f>IF(ISBLANK('Team Roster - Final'!B418),"",'Team Roster - Final'!B418)</f>
        <v>#REF!</v>
      </c>
      <c r="D420" s="42" t="e">
        <f>IF(ISBLANK('Team Roster - Final'!C418),"",'Team Roster - Final'!C418)</f>
        <v>#REF!</v>
      </c>
      <c r="E420" s="42" t="e">
        <f>IF(ISBLANK('Team Roster - Final'!D418),"",'Team Roster - Final'!D418)</f>
        <v>#REF!</v>
      </c>
      <c r="F420" s="43" t="e">
        <f>IF(ISBLANK('Team Roster - Final'!BL418),"",'Team Roster - Final'!BL418)</f>
        <v>#REF!</v>
      </c>
      <c r="G420" s="43" t="e">
        <f>IF(ISBLANK('Team Roster - Final'!BM418),"",'Team Roster - Final'!BM418)</f>
        <v>#REF!</v>
      </c>
      <c r="H420" s="31" t="e">
        <f>IF(ISBLANK('Team Roster - Final'!E418),"",'Team Roster - Final'!E418)</f>
        <v>#REF!</v>
      </c>
      <c r="I420" s="31" t="e">
        <f>IF(ISBLANK('Team Roster - Final'!G418),"",'Team Roster - Final'!G418)</f>
        <v>#REF!</v>
      </c>
      <c r="J420" s="31" t="e">
        <f>IF(ISBLANK('Team Roster - Final'!I418),"",'Team Roster - Final'!I418)</f>
        <v>#REF!</v>
      </c>
      <c r="R420"/>
      <c r="T420"/>
      <c r="V420"/>
      <c r="W420"/>
      <c r="Z420"/>
      <c r="AA420"/>
      <c r="AJ420" s="22"/>
      <c r="AK420" s="102"/>
      <c r="AN420" s="22"/>
      <c r="AO420" s="22"/>
    </row>
    <row r="421" spans="1:41" ht="14.25">
      <c r="A421" s="346">
        <v>418</v>
      </c>
      <c r="B421" s="42" t="e">
        <f>IF(ISBLANK('Team Roster - Final'!A419),"",'Team Roster - Final'!A419)</f>
        <v>#REF!</v>
      </c>
      <c r="C421" s="42" t="e">
        <f>IF(ISBLANK('Team Roster - Final'!B419),"",'Team Roster - Final'!B419)</f>
        <v>#REF!</v>
      </c>
      <c r="D421" s="42" t="e">
        <f>IF(ISBLANK('Team Roster - Final'!C419),"",'Team Roster - Final'!C419)</f>
        <v>#REF!</v>
      </c>
      <c r="E421" s="42" t="e">
        <f>IF(ISBLANK('Team Roster - Final'!D419),"",'Team Roster - Final'!D419)</f>
        <v>#REF!</v>
      </c>
      <c r="F421" s="43" t="e">
        <f>IF(ISBLANK('Team Roster - Final'!BL419),"",'Team Roster - Final'!BL419)</f>
        <v>#REF!</v>
      </c>
      <c r="G421" s="43" t="e">
        <f>IF(ISBLANK('Team Roster - Final'!BM419),"",'Team Roster - Final'!BM419)</f>
        <v>#REF!</v>
      </c>
      <c r="H421" s="31" t="e">
        <f>IF(ISBLANK('Team Roster - Final'!E419),"",'Team Roster - Final'!E419)</f>
        <v>#REF!</v>
      </c>
      <c r="I421" s="31" t="e">
        <f>IF(ISBLANK('Team Roster - Final'!G419),"",'Team Roster - Final'!G419)</f>
        <v>#REF!</v>
      </c>
      <c r="J421" s="31" t="e">
        <f>IF(ISBLANK('Team Roster - Final'!I419),"",'Team Roster - Final'!I419)</f>
        <v>#REF!</v>
      </c>
      <c r="R421"/>
      <c r="T421"/>
      <c r="V421"/>
      <c r="W421"/>
      <c r="Z421"/>
      <c r="AA421"/>
      <c r="AJ421" s="22"/>
      <c r="AK421" s="102"/>
      <c r="AN421" s="22"/>
      <c r="AO421" s="22"/>
    </row>
    <row r="422" spans="1:41" ht="14.25">
      <c r="A422" s="346">
        <v>419</v>
      </c>
      <c r="B422" s="42" t="e">
        <f>IF(ISBLANK('Team Roster - Final'!A420),"",'Team Roster - Final'!A420)</f>
        <v>#REF!</v>
      </c>
      <c r="C422" s="42" t="e">
        <f>IF(ISBLANK('Team Roster - Final'!B420),"",'Team Roster - Final'!B420)</f>
        <v>#REF!</v>
      </c>
      <c r="D422" s="42" t="e">
        <f>IF(ISBLANK('Team Roster - Final'!C420),"",'Team Roster - Final'!C420)</f>
        <v>#REF!</v>
      </c>
      <c r="E422" s="42" t="e">
        <f>IF(ISBLANK('Team Roster - Final'!D420),"",'Team Roster - Final'!D420)</f>
        <v>#REF!</v>
      </c>
      <c r="F422" s="43" t="e">
        <f>IF(ISBLANK('Team Roster - Final'!BL420),"",'Team Roster - Final'!BL420)</f>
        <v>#REF!</v>
      </c>
      <c r="G422" s="43" t="e">
        <f>IF(ISBLANK('Team Roster - Final'!BM420),"",'Team Roster - Final'!BM420)</f>
        <v>#REF!</v>
      </c>
      <c r="H422" s="31" t="e">
        <f>IF(ISBLANK('Team Roster - Final'!E420),"",'Team Roster - Final'!E420)</f>
        <v>#REF!</v>
      </c>
      <c r="I422" s="31" t="e">
        <f>IF(ISBLANK('Team Roster - Final'!G420),"",'Team Roster - Final'!G420)</f>
        <v>#REF!</v>
      </c>
      <c r="J422" s="31" t="e">
        <f>IF(ISBLANK('Team Roster - Final'!I420),"",'Team Roster - Final'!I420)</f>
        <v>#REF!</v>
      </c>
      <c r="R422"/>
      <c r="T422"/>
      <c r="V422"/>
      <c r="W422"/>
      <c r="Z422"/>
      <c r="AA422"/>
      <c r="AJ422" s="22"/>
      <c r="AK422" s="102"/>
      <c r="AN422" s="22"/>
      <c r="AO422" s="22"/>
    </row>
    <row r="423" spans="1:41" ht="14.25">
      <c r="A423" s="346">
        <v>420</v>
      </c>
      <c r="B423" s="42" t="e">
        <f>IF(ISBLANK('Team Roster - Final'!A421),"",'Team Roster - Final'!A421)</f>
        <v>#REF!</v>
      </c>
      <c r="C423" s="42" t="e">
        <f>IF(ISBLANK('Team Roster - Final'!B421),"",'Team Roster - Final'!B421)</f>
        <v>#REF!</v>
      </c>
      <c r="D423" s="42" t="e">
        <f>IF(ISBLANK('Team Roster - Final'!C421),"",'Team Roster - Final'!C421)</f>
        <v>#REF!</v>
      </c>
      <c r="E423" s="42" t="e">
        <f>IF(ISBLANK('Team Roster - Final'!D421),"",'Team Roster - Final'!D421)</f>
        <v>#REF!</v>
      </c>
      <c r="F423" s="43" t="e">
        <f>IF(ISBLANK('Team Roster - Final'!BL421),"",'Team Roster - Final'!BL421)</f>
        <v>#REF!</v>
      </c>
      <c r="G423" s="43" t="e">
        <f>IF(ISBLANK('Team Roster - Final'!BM421),"",'Team Roster - Final'!BM421)</f>
        <v>#REF!</v>
      </c>
      <c r="H423" s="31" t="e">
        <f>IF(ISBLANK('Team Roster - Final'!E421),"",'Team Roster - Final'!E421)</f>
        <v>#REF!</v>
      </c>
      <c r="I423" s="31" t="e">
        <f>IF(ISBLANK('Team Roster - Final'!G421),"",'Team Roster - Final'!G421)</f>
        <v>#REF!</v>
      </c>
      <c r="J423" s="31" t="e">
        <f>IF(ISBLANK('Team Roster - Final'!I421),"",'Team Roster - Final'!I421)</f>
        <v>#REF!</v>
      </c>
      <c r="R423"/>
      <c r="T423"/>
      <c r="V423"/>
      <c r="W423"/>
      <c r="Z423"/>
      <c r="AA423"/>
      <c r="AJ423" s="22"/>
      <c r="AK423" s="102"/>
      <c r="AN423" s="22"/>
      <c r="AO423" s="22"/>
    </row>
    <row r="424" spans="1:41" ht="14.25">
      <c r="A424" s="346">
        <v>421</v>
      </c>
      <c r="B424" s="42" t="e">
        <f>IF(ISBLANK('Team Roster - Final'!A422),"",'Team Roster - Final'!A422)</f>
        <v>#REF!</v>
      </c>
      <c r="C424" s="42" t="e">
        <f>IF(ISBLANK('Team Roster - Final'!B422),"",'Team Roster - Final'!B422)</f>
        <v>#REF!</v>
      </c>
      <c r="D424" s="42" t="e">
        <f>IF(ISBLANK('Team Roster - Final'!C422),"",'Team Roster - Final'!C422)</f>
        <v>#REF!</v>
      </c>
      <c r="E424" s="42" t="e">
        <f>IF(ISBLANK('Team Roster - Final'!D422),"",'Team Roster - Final'!D422)</f>
        <v>#REF!</v>
      </c>
      <c r="F424" s="43" t="e">
        <f>IF(ISBLANK('Team Roster - Final'!BL422),"",'Team Roster - Final'!BL422)</f>
        <v>#REF!</v>
      </c>
      <c r="G424" s="43" t="e">
        <f>IF(ISBLANK('Team Roster - Final'!BM422),"",'Team Roster - Final'!BM422)</f>
        <v>#REF!</v>
      </c>
      <c r="H424" s="31" t="e">
        <f>IF(ISBLANK('Team Roster - Final'!E422),"",'Team Roster - Final'!E422)</f>
        <v>#REF!</v>
      </c>
      <c r="I424" s="31" t="e">
        <f>IF(ISBLANK('Team Roster - Final'!G422),"",'Team Roster - Final'!G422)</f>
        <v>#REF!</v>
      </c>
      <c r="J424" s="31" t="e">
        <f>IF(ISBLANK('Team Roster - Final'!I422),"",'Team Roster - Final'!I422)</f>
        <v>#REF!</v>
      </c>
      <c r="R424"/>
      <c r="T424"/>
      <c r="V424"/>
      <c r="W424"/>
      <c r="Z424"/>
      <c r="AA424"/>
      <c r="AJ424" s="22"/>
      <c r="AK424" s="102"/>
      <c r="AN424" s="22"/>
      <c r="AO424" s="22"/>
    </row>
    <row r="425" spans="1:41" ht="14.25">
      <c r="A425" s="346">
        <v>422</v>
      </c>
      <c r="B425" s="42" t="e">
        <f>IF(ISBLANK('Team Roster - Final'!A423),"",'Team Roster - Final'!A423)</f>
        <v>#REF!</v>
      </c>
      <c r="C425" s="42" t="e">
        <f>IF(ISBLANK('Team Roster - Final'!B423),"",'Team Roster - Final'!B423)</f>
        <v>#REF!</v>
      </c>
      <c r="D425" s="42" t="e">
        <f>IF(ISBLANK('Team Roster - Final'!C423),"",'Team Roster - Final'!C423)</f>
        <v>#REF!</v>
      </c>
      <c r="E425" s="42" t="e">
        <f>IF(ISBLANK('Team Roster - Final'!D423),"",'Team Roster - Final'!D423)</f>
        <v>#REF!</v>
      </c>
      <c r="F425" s="43" t="e">
        <f>IF(ISBLANK('Team Roster - Final'!BL423),"",'Team Roster - Final'!BL423)</f>
        <v>#REF!</v>
      </c>
      <c r="G425" s="43" t="e">
        <f>IF(ISBLANK('Team Roster - Final'!BM423),"",'Team Roster - Final'!BM423)</f>
        <v>#REF!</v>
      </c>
      <c r="H425" s="31" t="e">
        <f>IF(ISBLANK('Team Roster - Final'!E423),"",'Team Roster - Final'!E423)</f>
        <v>#REF!</v>
      </c>
      <c r="I425" s="31" t="e">
        <f>IF(ISBLANK('Team Roster - Final'!G423),"",'Team Roster - Final'!G423)</f>
        <v>#REF!</v>
      </c>
      <c r="J425" s="31" t="e">
        <f>IF(ISBLANK('Team Roster - Final'!I423),"",'Team Roster - Final'!I423)</f>
        <v>#REF!</v>
      </c>
      <c r="R425"/>
      <c r="T425"/>
      <c r="V425"/>
      <c r="W425"/>
      <c r="Z425"/>
      <c r="AA425"/>
      <c r="AJ425" s="22"/>
      <c r="AK425" s="102"/>
      <c r="AN425" s="22"/>
      <c r="AO425" s="22"/>
    </row>
    <row r="426" spans="1:41" ht="14.25">
      <c r="A426" s="346">
        <v>423</v>
      </c>
      <c r="B426" s="42" t="e">
        <f>IF(ISBLANK('Team Roster - Final'!A424),"",'Team Roster - Final'!A424)</f>
        <v>#REF!</v>
      </c>
      <c r="C426" s="42" t="e">
        <f>IF(ISBLANK('Team Roster - Final'!B424),"",'Team Roster - Final'!B424)</f>
        <v>#REF!</v>
      </c>
      <c r="D426" s="42" t="e">
        <f>IF(ISBLANK('Team Roster - Final'!C424),"",'Team Roster - Final'!C424)</f>
        <v>#REF!</v>
      </c>
      <c r="E426" s="42" t="e">
        <f>IF(ISBLANK('Team Roster - Final'!D424),"",'Team Roster - Final'!D424)</f>
        <v>#REF!</v>
      </c>
      <c r="F426" s="43" t="e">
        <f>IF(ISBLANK('Team Roster - Final'!BL424),"",'Team Roster - Final'!BL424)</f>
        <v>#REF!</v>
      </c>
      <c r="G426" s="43" t="e">
        <f>IF(ISBLANK('Team Roster - Final'!BM424),"",'Team Roster - Final'!BM424)</f>
        <v>#REF!</v>
      </c>
      <c r="H426" s="31" t="e">
        <f>IF(ISBLANK('Team Roster - Final'!E424),"",'Team Roster - Final'!E424)</f>
        <v>#REF!</v>
      </c>
      <c r="I426" s="31" t="e">
        <f>IF(ISBLANK('Team Roster - Final'!G424),"",'Team Roster - Final'!G424)</f>
        <v>#REF!</v>
      </c>
      <c r="J426" s="31" t="e">
        <f>IF(ISBLANK('Team Roster - Final'!I424),"",'Team Roster - Final'!I424)</f>
        <v>#REF!</v>
      </c>
      <c r="R426"/>
      <c r="T426"/>
      <c r="V426"/>
      <c r="W426"/>
      <c r="Z426"/>
      <c r="AA426"/>
      <c r="AJ426" s="22"/>
      <c r="AK426" s="102"/>
      <c r="AN426" s="22"/>
      <c r="AO426" s="22"/>
    </row>
    <row r="427" spans="1:41" ht="14.25">
      <c r="A427" s="346">
        <v>424</v>
      </c>
      <c r="B427" s="42" t="e">
        <f>IF(ISBLANK('Team Roster - Final'!A425),"",'Team Roster - Final'!A425)</f>
        <v>#REF!</v>
      </c>
      <c r="C427" s="42" t="e">
        <f>IF(ISBLANK('Team Roster - Final'!B425),"",'Team Roster - Final'!B425)</f>
        <v>#REF!</v>
      </c>
      <c r="D427" s="42" t="e">
        <f>IF(ISBLANK('Team Roster - Final'!C425),"",'Team Roster - Final'!C425)</f>
        <v>#REF!</v>
      </c>
      <c r="E427" s="42" t="e">
        <f>IF(ISBLANK('Team Roster - Final'!D425),"",'Team Roster - Final'!D425)</f>
        <v>#REF!</v>
      </c>
      <c r="F427" s="43" t="e">
        <f>IF(ISBLANK('Team Roster - Final'!BL425),"",'Team Roster - Final'!BL425)</f>
        <v>#REF!</v>
      </c>
      <c r="G427" s="43" t="e">
        <f>IF(ISBLANK('Team Roster - Final'!BM425),"",'Team Roster - Final'!BM425)</f>
        <v>#REF!</v>
      </c>
      <c r="H427" s="31" t="e">
        <f>IF(ISBLANK('Team Roster - Final'!E425),"",'Team Roster - Final'!E425)</f>
        <v>#REF!</v>
      </c>
      <c r="I427" s="31" t="e">
        <f>IF(ISBLANK('Team Roster - Final'!G425),"",'Team Roster - Final'!G425)</f>
        <v>#REF!</v>
      </c>
      <c r="J427" s="31" t="e">
        <f>IF(ISBLANK('Team Roster - Final'!I425),"",'Team Roster - Final'!I425)</f>
        <v>#REF!</v>
      </c>
      <c r="R427"/>
      <c r="T427"/>
      <c r="V427"/>
      <c r="W427"/>
      <c r="Z427"/>
      <c r="AA427"/>
      <c r="AJ427" s="22"/>
      <c r="AK427" s="102"/>
      <c r="AN427" s="22"/>
      <c r="AO427" s="22"/>
    </row>
    <row r="428" spans="1:41" ht="14.25">
      <c r="A428" s="346">
        <v>425</v>
      </c>
      <c r="B428" s="42" t="e">
        <f>IF(ISBLANK('Team Roster - Final'!A426),"",'Team Roster - Final'!A426)</f>
        <v>#REF!</v>
      </c>
      <c r="C428" s="42" t="e">
        <f>IF(ISBLANK('Team Roster - Final'!B426),"",'Team Roster - Final'!B426)</f>
        <v>#REF!</v>
      </c>
      <c r="D428" s="42" t="e">
        <f>IF(ISBLANK('Team Roster - Final'!C426),"",'Team Roster - Final'!C426)</f>
        <v>#REF!</v>
      </c>
      <c r="E428" s="42" t="e">
        <f>IF(ISBLANK('Team Roster - Final'!D426),"",'Team Roster - Final'!D426)</f>
        <v>#REF!</v>
      </c>
      <c r="F428" s="43" t="e">
        <f>IF(ISBLANK('Team Roster - Final'!BL426),"",'Team Roster - Final'!BL426)</f>
        <v>#REF!</v>
      </c>
      <c r="G428" s="43" t="e">
        <f>IF(ISBLANK('Team Roster - Final'!BM426),"",'Team Roster - Final'!BM426)</f>
        <v>#REF!</v>
      </c>
      <c r="H428" s="31" t="e">
        <f>IF(ISBLANK('Team Roster - Final'!E426),"",'Team Roster - Final'!E426)</f>
        <v>#REF!</v>
      </c>
      <c r="I428" s="31" t="e">
        <f>IF(ISBLANK('Team Roster - Final'!G426),"",'Team Roster - Final'!G426)</f>
        <v>#REF!</v>
      </c>
      <c r="J428" s="31" t="e">
        <f>IF(ISBLANK('Team Roster - Final'!I426),"",'Team Roster - Final'!I426)</f>
        <v>#REF!</v>
      </c>
      <c r="R428"/>
      <c r="T428"/>
      <c r="V428"/>
      <c r="W428"/>
      <c r="Z428"/>
      <c r="AA428"/>
      <c r="AJ428" s="22"/>
      <c r="AK428" s="102"/>
      <c r="AN428" s="22"/>
      <c r="AO428" s="22"/>
    </row>
    <row r="429" spans="1:41" ht="14.25">
      <c r="A429" s="346">
        <v>426</v>
      </c>
      <c r="B429" s="42" t="e">
        <f>IF(ISBLANK('Team Roster - Final'!A427),"",'Team Roster - Final'!A427)</f>
        <v>#REF!</v>
      </c>
      <c r="C429" s="42" t="e">
        <f>IF(ISBLANK('Team Roster - Final'!B427),"",'Team Roster - Final'!B427)</f>
        <v>#REF!</v>
      </c>
      <c r="D429" s="42" t="e">
        <f>IF(ISBLANK('Team Roster - Final'!C427),"",'Team Roster - Final'!C427)</f>
        <v>#REF!</v>
      </c>
      <c r="E429" s="42" t="e">
        <f>IF(ISBLANK('Team Roster - Final'!D427),"",'Team Roster - Final'!D427)</f>
        <v>#REF!</v>
      </c>
      <c r="F429" s="43" t="e">
        <f>IF(ISBLANK('Team Roster - Final'!BL427),"",'Team Roster - Final'!BL427)</f>
        <v>#REF!</v>
      </c>
      <c r="G429" s="43" t="e">
        <f>IF(ISBLANK('Team Roster - Final'!BM427),"",'Team Roster - Final'!BM427)</f>
        <v>#REF!</v>
      </c>
      <c r="H429" s="31" t="e">
        <f>IF(ISBLANK('Team Roster - Final'!E427),"",'Team Roster - Final'!E427)</f>
        <v>#REF!</v>
      </c>
      <c r="I429" s="31" t="e">
        <f>IF(ISBLANK('Team Roster - Final'!G427),"",'Team Roster - Final'!G427)</f>
        <v>#REF!</v>
      </c>
      <c r="J429" s="31" t="e">
        <f>IF(ISBLANK('Team Roster - Final'!I427),"",'Team Roster - Final'!I427)</f>
        <v>#REF!</v>
      </c>
      <c r="R429"/>
      <c r="T429"/>
      <c r="V429"/>
      <c r="W429"/>
      <c r="Z429"/>
      <c r="AA429"/>
      <c r="AJ429" s="22"/>
      <c r="AK429" s="102"/>
      <c r="AN429" s="22"/>
      <c r="AO429" s="22"/>
    </row>
    <row r="430" spans="1:41" ht="14.25">
      <c r="A430" s="346">
        <v>427</v>
      </c>
      <c r="B430" s="42" t="e">
        <f>IF(ISBLANK('Team Roster - Final'!A428),"",'Team Roster - Final'!A428)</f>
        <v>#REF!</v>
      </c>
      <c r="C430" s="42" t="e">
        <f>IF(ISBLANK('Team Roster - Final'!B428),"",'Team Roster - Final'!B428)</f>
        <v>#REF!</v>
      </c>
      <c r="D430" s="42" t="e">
        <f>IF(ISBLANK('Team Roster - Final'!C428),"",'Team Roster - Final'!C428)</f>
        <v>#REF!</v>
      </c>
      <c r="E430" s="42" t="e">
        <f>IF(ISBLANK('Team Roster - Final'!D428),"",'Team Roster - Final'!D428)</f>
        <v>#REF!</v>
      </c>
      <c r="F430" s="43" t="e">
        <f>IF(ISBLANK('Team Roster - Final'!BL428),"",'Team Roster - Final'!BL428)</f>
        <v>#REF!</v>
      </c>
      <c r="G430" s="43" t="e">
        <f>IF(ISBLANK('Team Roster - Final'!BM428),"",'Team Roster - Final'!BM428)</f>
        <v>#REF!</v>
      </c>
      <c r="H430" s="31" t="e">
        <f>IF(ISBLANK('Team Roster - Final'!E428),"",'Team Roster - Final'!E428)</f>
        <v>#REF!</v>
      </c>
      <c r="I430" s="31" t="e">
        <f>IF(ISBLANK('Team Roster - Final'!G428),"",'Team Roster - Final'!G428)</f>
        <v>#REF!</v>
      </c>
      <c r="J430" s="31" t="e">
        <f>IF(ISBLANK('Team Roster - Final'!I428),"",'Team Roster - Final'!I428)</f>
        <v>#REF!</v>
      </c>
      <c r="R430"/>
      <c r="T430"/>
      <c r="V430"/>
      <c r="W430"/>
      <c r="Z430"/>
      <c r="AA430"/>
      <c r="AJ430" s="22"/>
      <c r="AK430" s="102"/>
      <c r="AN430" s="22"/>
      <c r="AO430" s="22"/>
    </row>
    <row r="431" spans="1:41" ht="14.25">
      <c r="A431" s="346">
        <v>428</v>
      </c>
      <c r="B431" s="42" t="e">
        <f>IF(ISBLANK('Team Roster - Final'!A429),"",'Team Roster - Final'!A429)</f>
        <v>#REF!</v>
      </c>
      <c r="C431" s="42" t="e">
        <f>IF(ISBLANK('Team Roster - Final'!B429),"",'Team Roster - Final'!B429)</f>
        <v>#REF!</v>
      </c>
      <c r="D431" s="42" t="e">
        <f>IF(ISBLANK('Team Roster - Final'!C429),"",'Team Roster - Final'!C429)</f>
        <v>#REF!</v>
      </c>
      <c r="E431" s="42" t="e">
        <f>IF(ISBLANK('Team Roster - Final'!D429),"",'Team Roster - Final'!D429)</f>
        <v>#REF!</v>
      </c>
      <c r="F431" s="43" t="e">
        <f>IF(ISBLANK('Team Roster - Final'!BL429),"",'Team Roster - Final'!BL429)</f>
        <v>#REF!</v>
      </c>
      <c r="G431" s="43" t="e">
        <f>IF(ISBLANK('Team Roster - Final'!BM429),"",'Team Roster - Final'!BM429)</f>
        <v>#REF!</v>
      </c>
      <c r="H431" s="31" t="e">
        <f>IF(ISBLANK('Team Roster - Final'!E429),"",'Team Roster - Final'!E429)</f>
        <v>#REF!</v>
      </c>
      <c r="I431" s="31" t="e">
        <f>IF(ISBLANK('Team Roster - Final'!G429),"",'Team Roster - Final'!G429)</f>
        <v>#REF!</v>
      </c>
      <c r="J431" s="31" t="e">
        <f>IF(ISBLANK('Team Roster - Final'!I429),"",'Team Roster - Final'!I429)</f>
        <v>#REF!</v>
      </c>
      <c r="R431"/>
      <c r="T431"/>
      <c r="V431"/>
      <c r="W431"/>
      <c r="Z431"/>
      <c r="AA431"/>
      <c r="AJ431" s="22"/>
      <c r="AK431" s="102"/>
      <c r="AN431" s="22"/>
      <c r="AO431" s="22"/>
    </row>
    <row r="432" spans="1:41" ht="14.25">
      <c r="A432" s="346">
        <v>429</v>
      </c>
      <c r="B432" s="42" t="e">
        <f>IF(ISBLANK('Team Roster - Final'!A430),"",'Team Roster - Final'!A430)</f>
        <v>#REF!</v>
      </c>
      <c r="C432" s="42" t="e">
        <f>IF(ISBLANK('Team Roster - Final'!B430),"",'Team Roster - Final'!B430)</f>
        <v>#REF!</v>
      </c>
      <c r="D432" s="42" t="e">
        <f>IF(ISBLANK('Team Roster - Final'!C430),"",'Team Roster - Final'!C430)</f>
        <v>#REF!</v>
      </c>
      <c r="E432" s="42" t="e">
        <f>IF(ISBLANK('Team Roster - Final'!D430),"",'Team Roster - Final'!D430)</f>
        <v>#REF!</v>
      </c>
      <c r="F432" s="43" t="e">
        <f>IF(ISBLANK('Team Roster - Final'!BL430),"",'Team Roster - Final'!BL430)</f>
        <v>#REF!</v>
      </c>
      <c r="G432" s="43" t="e">
        <f>IF(ISBLANK('Team Roster - Final'!BM430),"",'Team Roster - Final'!BM430)</f>
        <v>#REF!</v>
      </c>
      <c r="H432" s="31" t="e">
        <f>IF(ISBLANK('Team Roster - Final'!E430),"",'Team Roster - Final'!E430)</f>
        <v>#REF!</v>
      </c>
      <c r="I432" s="31" t="e">
        <f>IF(ISBLANK('Team Roster - Final'!G430),"",'Team Roster - Final'!G430)</f>
        <v>#REF!</v>
      </c>
      <c r="J432" s="31" t="e">
        <f>IF(ISBLANK('Team Roster - Final'!I430),"",'Team Roster - Final'!I430)</f>
        <v>#REF!</v>
      </c>
      <c r="R432"/>
      <c r="T432"/>
      <c r="V432"/>
      <c r="W432"/>
      <c r="Z432"/>
      <c r="AA432"/>
      <c r="AJ432" s="22"/>
      <c r="AK432" s="102"/>
      <c r="AN432" s="22"/>
      <c r="AO432" s="22"/>
    </row>
    <row r="433" spans="1:41" ht="14.25">
      <c r="A433" s="346">
        <v>430</v>
      </c>
      <c r="B433" s="42" t="e">
        <f>IF(ISBLANK('Team Roster - Final'!A431),"",'Team Roster - Final'!A431)</f>
        <v>#REF!</v>
      </c>
      <c r="C433" s="42" t="e">
        <f>IF(ISBLANK('Team Roster - Final'!B431),"",'Team Roster - Final'!B431)</f>
        <v>#REF!</v>
      </c>
      <c r="D433" s="42" t="e">
        <f>IF(ISBLANK('Team Roster - Final'!C431),"",'Team Roster - Final'!C431)</f>
        <v>#REF!</v>
      </c>
      <c r="E433" s="42" t="e">
        <f>IF(ISBLANK('Team Roster - Final'!D431),"",'Team Roster - Final'!D431)</f>
        <v>#REF!</v>
      </c>
      <c r="F433" s="43" t="e">
        <f>IF(ISBLANK('Team Roster - Final'!BL431),"",'Team Roster - Final'!BL431)</f>
        <v>#REF!</v>
      </c>
      <c r="G433" s="43" t="e">
        <f>IF(ISBLANK('Team Roster - Final'!BM431),"",'Team Roster - Final'!BM431)</f>
        <v>#REF!</v>
      </c>
      <c r="H433" s="31" t="e">
        <f>IF(ISBLANK('Team Roster - Final'!E431),"",'Team Roster - Final'!E431)</f>
        <v>#REF!</v>
      </c>
      <c r="I433" s="31" t="e">
        <f>IF(ISBLANK('Team Roster - Final'!G431),"",'Team Roster - Final'!G431)</f>
        <v>#REF!</v>
      </c>
      <c r="J433" s="31" t="e">
        <f>IF(ISBLANK('Team Roster - Final'!I431),"",'Team Roster - Final'!I431)</f>
        <v>#REF!</v>
      </c>
      <c r="R433"/>
      <c r="T433"/>
      <c r="V433"/>
      <c r="W433"/>
      <c r="Z433"/>
      <c r="AA433"/>
      <c r="AJ433" s="22"/>
      <c r="AK433" s="102"/>
      <c r="AN433" s="22"/>
      <c r="AO433" s="22"/>
    </row>
    <row r="434" spans="1:41" ht="14.25">
      <c r="A434" s="346">
        <v>431</v>
      </c>
      <c r="B434" s="42" t="e">
        <f>IF(ISBLANK('Team Roster - Final'!A432),"",'Team Roster - Final'!A432)</f>
        <v>#REF!</v>
      </c>
      <c r="C434" s="42" t="e">
        <f>IF(ISBLANK('Team Roster - Final'!B432),"",'Team Roster - Final'!B432)</f>
        <v>#REF!</v>
      </c>
      <c r="D434" s="42" t="e">
        <f>IF(ISBLANK('Team Roster - Final'!C432),"",'Team Roster - Final'!C432)</f>
        <v>#REF!</v>
      </c>
      <c r="E434" s="42" t="e">
        <f>IF(ISBLANK('Team Roster - Final'!D432),"",'Team Roster - Final'!D432)</f>
        <v>#REF!</v>
      </c>
      <c r="F434" s="43" t="e">
        <f>IF(ISBLANK('Team Roster - Final'!BL432),"",'Team Roster - Final'!BL432)</f>
        <v>#REF!</v>
      </c>
      <c r="G434" s="43" t="e">
        <f>IF(ISBLANK('Team Roster - Final'!BM432),"",'Team Roster - Final'!BM432)</f>
        <v>#REF!</v>
      </c>
      <c r="H434" s="31" t="e">
        <f>IF(ISBLANK('Team Roster - Final'!E432),"",'Team Roster - Final'!E432)</f>
        <v>#REF!</v>
      </c>
      <c r="I434" s="31" t="e">
        <f>IF(ISBLANK('Team Roster - Final'!G432),"",'Team Roster - Final'!G432)</f>
        <v>#REF!</v>
      </c>
      <c r="J434" s="31" t="e">
        <f>IF(ISBLANK('Team Roster - Final'!I432),"",'Team Roster - Final'!I432)</f>
        <v>#REF!</v>
      </c>
      <c r="R434"/>
      <c r="T434"/>
      <c r="V434"/>
      <c r="W434"/>
      <c r="Z434"/>
      <c r="AA434"/>
      <c r="AJ434" s="22"/>
      <c r="AK434" s="102"/>
      <c r="AN434" s="22"/>
      <c r="AO434" s="22"/>
    </row>
    <row r="435" spans="1:41" ht="14.25">
      <c r="A435" s="346">
        <v>432</v>
      </c>
      <c r="B435" s="42" t="e">
        <f>IF(ISBLANK('Team Roster - Final'!A433),"",'Team Roster - Final'!A433)</f>
        <v>#REF!</v>
      </c>
      <c r="C435" s="42" t="e">
        <f>IF(ISBLANK('Team Roster - Final'!B433),"",'Team Roster - Final'!B433)</f>
        <v>#REF!</v>
      </c>
      <c r="D435" s="42" t="e">
        <f>IF(ISBLANK('Team Roster - Final'!C433),"",'Team Roster - Final'!C433)</f>
        <v>#REF!</v>
      </c>
      <c r="E435" s="42" t="e">
        <f>IF(ISBLANK('Team Roster - Final'!D433),"",'Team Roster - Final'!D433)</f>
        <v>#REF!</v>
      </c>
      <c r="F435" s="43" t="e">
        <f>IF(ISBLANK('Team Roster - Final'!BL433),"",'Team Roster - Final'!BL433)</f>
        <v>#REF!</v>
      </c>
      <c r="G435" s="43" t="e">
        <f>IF(ISBLANK('Team Roster - Final'!BM433),"",'Team Roster - Final'!BM433)</f>
        <v>#REF!</v>
      </c>
      <c r="H435" s="31" t="e">
        <f>IF(ISBLANK('Team Roster - Final'!E433),"",'Team Roster - Final'!E433)</f>
        <v>#REF!</v>
      </c>
      <c r="I435" s="31" t="e">
        <f>IF(ISBLANK('Team Roster - Final'!G433),"",'Team Roster - Final'!G433)</f>
        <v>#REF!</v>
      </c>
      <c r="J435" s="31" t="e">
        <f>IF(ISBLANK('Team Roster - Final'!I433),"",'Team Roster - Final'!I433)</f>
        <v>#REF!</v>
      </c>
      <c r="R435"/>
      <c r="T435"/>
      <c r="V435"/>
      <c r="W435"/>
      <c r="Z435"/>
      <c r="AA435"/>
      <c r="AJ435" s="22"/>
      <c r="AK435" s="102"/>
      <c r="AN435" s="22"/>
      <c r="AO435" s="22"/>
    </row>
    <row r="436" spans="1:41" ht="14.25">
      <c r="A436" s="346">
        <v>433</v>
      </c>
      <c r="B436" s="42" t="e">
        <f>IF(ISBLANK('Team Roster - Final'!A434),"",'Team Roster - Final'!A434)</f>
        <v>#REF!</v>
      </c>
      <c r="C436" s="42" t="e">
        <f>IF(ISBLANK('Team Roster - Final'!B434),"",'Team Roster - Final'!B434)</f>
        <v>#REF!</v>
      </c>
      <c r="D436" s="42" t="e">
        <f>IF(ISBLANK('Team Roster - Final'!C434),"",'Team Roster - Final'!C434)</f>
        <v>#REF!</v>
      </c>
      <c r="E436" s="42" t="e">
        <f>IF(ISBLANK('Team Roster - Final'!D434),"",'Team Roster - Final'!D434)</f>
        <v>#REF!</v>
      </c>
      <c r="F436" s="43" t="e">
        <f>IF(ISBLANK('Team Roster - Final'!BL434),"",'Team Roster - Final'!BL434)</f>
        <v>#REF!</v>
      </c>
      <c r="G436" s="43" t="e">
        <f>IF(ISBLANK('Team Roster - Final'!BM434),"",'Team Roster - Final'!BM434)</f>
        <v>#REF!</v>
      </c>
      <c r="H436" s="31" t="e">
        <f>IF(ISBLANK('Team Roster - Final'!E434),"",'Team Roster - Final'!E434)</f>
        <v>#REF!</v>
      </c>
      <c r="I436" s="31" t="e">
        <f>IF(ISBLANK('Team Roster - Final'!G434),"",'Team Roster - Final'!G434)</f>
        <v>#REF!</v>
      </c>
      <c r="J436" s="31" t="e">
        <f>IF(ISBLANK('Team Roster - Final'!I434),"",'Team Roster - Final'!I434)</f>
        <v>#REF!</v>
      </c>
      <c r="R436"/>
      <c r="T436"/>
      <c r="V436"/>
      <c r="W436"/>
      <c r="Z436"/>
      <c r="AA436"/>
      <c r="AJ436" s="22"/>
      <c r="AK436" s="102"/>
      <c r="AN436" s="22"/>
      <c r="AO436" s="22"/>
    </row>
    <row r="437" spans="1:41" ht="14.25">
      <c r="A437" s="346">
        <v>434</v>
      </c>
      <c r="B437" s="42" t="e">
        <f>IF(ISBLANK('Team Roster - Final'!A435),"",'Team Roster - Final'!A435)</f>
        <v>#REF!</v>
      </c>
      <c r="C437" s="42" t="e">
        <f>IF(ISBLANK('Team Roster - Final'!B435),"",'Team Roster - Final'!B435)</f>
        <v>#REF!</v>
      </c>
      <c r="D437" s="42" t="e">
        <f>IF(ISBLANK('Team Roster - Final'!C435),"",'Team Roster - Final'!C435)</f>
        <v>#REF!</v>
      </c>
      <c r="E437" s="42" t="e">
        <f>IF(ISBLANK('Team Roster - Final'!D435),"",'Team Roster - Final'!D435)</f>
        <v>#REF!</v>
      </c>
      <c r="F437" s="43" t="e">
        <f>IF(ISBLANK('Team Roster - Final'!BL435),"",'Team Roster - Final'!BL435)</f>
        <v>#REF!</v>
      </c>
      <c r="G437" s="43" t="e">
        <f>IF(ISBLANK('Team Roster - Final'!BM435),"",'Team Roster - Final'!BM435)</f>
        <v>#REF!</v>
      </c>
      <c r="H437" s="31" t="e">
        <f>IF(ISBLANK('Team Roster - Final'!E435),"",'Team Roster - Final'!E435)</f>
        <v>#REF!</v>
      </c>
      <c r="I437" s="31" t="e">
        <f>IF(ISBLANK('Team Roster - Final'!G435),"",'Team Roster - Final'!G435)</f>
        <v>#REF!</v>
      </c>
      <c r="J437" s="31" t="e">
        <f>IF(ISBLANK('Team Roster - Final'!I435),"",'Team Roster - Final'!I435)</f>
        <v>#REF!</v>
      </c>
      <c r="R437"/>
      <c r="T437"/>
      <c r="V437"/>
      <c r="W437"/>
      <c r="Z437"/>
      <c r="AA437"/>
      <c r="AJ437" s="22"/>
      <c r="AK437" s="102"/>
      <c r="AN437" s="22"/>
      <c r="AO437" s="22"/>
    </row>
    <row r="438" spans="1:41" ht="14.25">
      <c r="A438" s="346">
        <v>435</v>
      </c>
      <c r="B438" s="42" t="e">
        <f>IF(ISBLANK('Team Roster - Final'!A436),"",'Team Roster - Final'!A436)</f>
        <v>#REF!</v>
      </c>
      <c r="C438" s="42" t="e">
        <f>IF(ISBLANK('Team Roster - Final'!B436),"",'Team Roster - Final'!B436)</f>
        <v>#REF!</v>
      </c>
      <c r="D438" s="42" t="e">
        <f>IF(ISBLANK('Team Roster - Final'!C436),"",'Team Roster - Final'!C436)</f>
        <v>#REF!</v>
      </c>
      <c r="E438" s="42" t="e">
        <f>IF(ISBLANK('Team Roster - Final'!D436),"",'Team Roster - Final'!D436)</f>
        <v>#REF!</v>
      </c>
      <c r="F438" s="43" t="e">
        <f>IF(ISBLANK('Team Roster - Final'!BL436),"",'Team Roster - Final'!BL436)</f>
        <v>#REF!</v>
      </c>
      <c r="G438" s="43" t="e">
        <f>IF(ISBLANK('Team Roster - Final'!BM436),"",'Team Roster - Final'!BM436)</f>
        <v>#REF!</v>
      </c>
      <c r="H438" s="31" t="e">
        <f>IF(ISBLANK('Team Roster - Final'!E436),"",'Team Roster - Final'!E436)</f>
        <v>#REF!</v>
      </c>
      <c r="I438" s="31" t="e">
        <f>IF(ISBLANK('Team Roster - Final'!G436),"",'Team Roster - Final'!G436)</f>
        <v>#REF!</v>
      </c>
      <c r="J438" s="31" t="e">
        <f>IF(ISBLANK('Team Roster - Final'!I436),"",'Team Roster - Final'!I436)</f>
        <v>#REF!</v>
      </c>
      <c r="R438"/>
      <c r="T438"/>
      <c r="V438"/>
      <c r="W438"/>
      <c r="Z438"/>
      <c r="AA438"/>
      <c r="AJ438" s="22"/>
      <c r="AK438" s="102"/>
      <c r="AN438" s="22"/>
      <c r="AO438" s="22"/>
    </row>
    <row r="439" spans="1:41" ht="14.25">
      <c r="A439" s="346">
        <v>436</v>
      </c>
      <c r="B439" s="42" t="e">
        <f>IF(ISBLANK('Team Roster - Final'!A437),"",'Team Roster - Final'!A437)</f>
        <v>#REF!</v>
      </c>
      <c r="C439" s="42" t="e">
        <f>IF(ISBLANK('Team Roster - Final'!B437),"",'Team Roster - Final'!B437)</f>
        <v>#REF!</v>
      </c>
      <c r="D439" s="42" t="e">
        <f>IF(ISBLANK('Team Roster - Final'!C437),"",'Team Roster - Final'!C437)</f>
        <v>#REF!</v>
      </c>
      <c r="E439" s="42" t="e">
        <f>IF(ISBLANK('Team Roster - Final'!D437),"",'Team Roster - Final'!D437)</f>
        <v>#REF!</v>
      </c>
      <c r="F439" s="43" t="e">
        <f>IF(ISBLANK('Team Roster - Final'!BL437),"",'Team Roster - Final'!BL437)</f>
        <v>#REF!</v>
      </c>
      <c r="G439" s="43" t="e">
        <f>IF(ISBLANK('Team Roster - Final'!BM437),"",'Team Roster - Final'!BM437)</f>
        <v>#REF!</v>
      </c>
      <c r="H439" s="31" t="e">
        <f>IF(ISBLANK('Team Roster - Final'!E437),"",'Team Roster - Final'!E437)</f>
        <v>#REF!</v>
      </c>
      <c r="I439" s="31" t="e">
        <f>IF(ISBLANK('Team Roster - Final'!G437),"",'Team Roster - Final'!G437)</f>
        <v>#REF!</v>
      </c>
      <c r="J439" s="31" t="e">
        <f>IF(ISBLANK('Team Roster - Final'!I437),"",'Team Roster - Final'!I437)</f>
        <v>#REF!</v>
      </c>
      <c r="R439"/>
      <c r="T439"/>
      <c r="V439"/>
      <c r="W439"/>
      <c r="Z439"/>
      <c r="AA439"/>
      <c r="AJ439" s="22"/>
      <c r="AK439" s="102"/>
      <c r="AN439" s="22"/>
      <c r="AO439" s="22"/>
    </row>
    <row r="440" spans="1:41" ht="14.25">
      <c r="A440" s="346">
        <v>437</v>
      </c>
      <c r="B440" s="42" t="e">
        <f>IF(ISBLANK('Team Roster - Final'!A438),"",'Team Roster - Final'!A438)</f>
        <v>#REF!</v>
      </c>
      <c r="C440" s="42" t="e">
        <f>IF(ISBLANK('Team Roster - Final'!B438),"",'Team Roster - Final'!B438)</f>
        <v>#REF!</v>
      </c>
      <c r="D440" s="42" t="e">
        <f>IF(ISBLANK('Team Roster - Final'!C438),"",'Team Roster - Final'!C438)</f>
        <v>#REF!</v>
      </c>
      <c r="E440" s="42" t="e">
        <f>IF(ISBLANK('Team Roster - Final'!D438),"",'Team Roster - Final'!D438)</f>
        <v>#REF!</v>
      </c>
      <c r="F440" s="43" t="e">
        <f>IF(ISBLANK('Team Roster - Final'!BL438),"",'Team Roster - Final'!BL438)</f>
        <v>#REF!</v>
      </c>
      <c r="G440" s="43" t="e">
        <f>IF(ISBLANK('Team Roster - Final'!BM438),"",'Team Roster - Final'!BM438)</f>
        <v>#REF!</v>
      </c>
      <c r="H440" s="31" t="e">
        <f>IF(ISBLANK('Team Roster - Final'!E438),"",'Team Roster - Final'!E438)</f>
        <v>#REF!</v>
      </c>
      <c r="I440" s="31" t="e">
        <f>IF(ISBLANK('Team Roster - Final'!G438),"",'Team Roster - Final'!G438)</f>
        <v>#REF!</v>
      </c>
      <c r="J440" s="31" t="e">
        <f>IF(ISBLANK('Team Roster - Final'!I438),"",'Team Roster - Final'!I438)</f>
        <v>#REF!</v>
      </c>
      <c r="R440"/>
      <c r="T440"/>
      <c r="V440"/>
      <c r="W440"/>
      <c r="Z440"/>
      <c r="AA440"/>
      <c r="AJ440" s="22"/>
      <c r="AK440" s="102"/>
      <c r="AN440" s="22"/>
      <c r="AO440" s="22"/>
    </row>
    <row r="441" spans="1:41" ht="14.25">
      <c r="A441" s="346">
        <v>438</v>
      </c>
      <c r="B441" s="42" t="e">
        <f>IF(ISBLANK('Team Roster - Final'!A439),"",'Team Roster - Final'!A439)</f>
        <v>#REF!</v>
      </c>
      <c r="C441" s="42" t="e">
        <f>IF(ISBLANK('Team Roster - Final'!B439),"",'Team Roster - Final'!B439)</f>
        <v>#REF!</v>
      </c>
      <c r="D441" s="42" t="e">
        <f>IF(ISBLANK('Team Roster - Final'!C439),"",'Team Roster - Final'!C439)</f>
        <v>#REF!</v>
      </c>
      <c r="E441" s="42" t="e">
        <f>IF(ISBLANK('Team Roster - Final'!D439),"",'Team Roster - Final'!D439)</f>
        <v>#REF!</v>
      </c>
      <c r="F441" s="43" t="e">
        <f>IF(ISBLANK('Team Roster - Final'!BL439),"",'Team Roster - Final'!BL439)</f>
        <v>#REF!</v>
      </c>
      <c r="G441" s="43" t="e">
        <f>IF(ISBLANK('Team Roster - Final'!BM439),"",'Team Roster - Final'!BM439)</f>
        <v>#REF!</v>
      </c>
      <c r="H441" s="31" t="e">
        <f>IF(ISBLANK('Team Roster - Final'!E439),"",'Team Roster - Final'!E439)</f>
        <v>#REF!</v>
      </c>
      <c r="I441" s="31" t="e">
        <f>IF(ISBLANK('Team Roster - Final'!G439),"",'Team Roster - Final'!G439)</f>
        <v>#REF!</v>
      </c>
      <c r="J441" s="31" t="e">
        <f>IF(ISBLANK('Team Roster - Final'!I439),"",'Team Roster - Final'!I439)</f>
        <v>#REF!</v>
      </c>
      <c r="R441"/>
      <c r="T441"/>
      <c r="V441"/>
      <c r="W441"/>
      <c r="Z441"/>
      <c r="AA441"/>
      <c r="AJ441" s="22"/>
      <c r="AK441" s="102"/>
      <c r="AN441" s="22"/>
      <c r="AO441" s="22"/>
    </row>
    <row r="442" spans="1:41" ht="14.25">
      <c r="A442" s="346">
        <v>439</v>
      </c>
      <c r="B442" s="42" t="e">
        <f>IF(ISBLANK('Team Roster - Final'!A440),"",'Team Roster - Final'!A440)</f>
        <v>#REF!</v>
      </c>
      <c r="C442" s="42" t="e">
        <f>IF(ISBLANK('Team Roster - Final'!B440),"",'Team Roster - Final'!B440)</f>
        <v>#REF!</v>
      </c>
      <c r="D442" s="42" t="e">
        <f>IF(ISBLANK('Team Roster - Final'!C440),"",'Team Roster - Final'!C440)</f>
        <v>#REF!</v>
      </c>
      <c r="E442" s="42" t="e">
        <f>IF(ISBLANK('Team Roster - Final'!D440),"",'Team Roster - Final'!D440)</f>
        <v>#REF!</v>
      </c>
      <c r="F442" s="43" t="e">
        <f>IF(ISBLANK('Team Roster - Final'!BL440),"",'Team Roster - Final'!BL440)</f>
        <v>#REF!</v>
      </c>
      <c r="G442" s="43" t="e">
        <f>IF(ISBLANK('Team Roster - Final'!BM440),"",'Team Roster - Final'!BM440)</f>
        <v>#REF!</v>
      </c>
      <c r="H442" s="31" t="e">
        <f>IF(ISBLANK('Team Roster - Final'!E440),"",'Team Roster - Final'!E440)</f>
        <v>#REF!</v>
      </c>
      <c r="I442" s="31" t="e">
        <f>IF(ISBLANK('Team Roster - Final'!G440),"",'Team Roster - Final'!G440)</f>
        <v>#REF!</v>
      </c>
      <c r="J442" s="31" t="e">
        <f>IF(ISBLANK('Team Roster - Final'!I440),"",'Team Roster - Final'!I440)</f>
        <v>#REF!</v>
      </c>
      <c r="R442"/>
      <c r="T442"/>
      <c r="V442"/>
      <c r="W442"/>
      <c r="Z442"/>
      <c r="AA442"/>
      <c r="AJ442" s="22"/>
      <c r="AK442" s="102"/>
      <c r="AN442" s="22"/>
      <c r="AO442" s="22"/>
    </row>
    <row r="443" spans="1:41" ht="14.25">
      <c r="A443" s="346">
        <v>440</v>
      </c>
      <c r="B443" s="42" t="e">
        <f>IF(ISBLANK('Team Roster - Final'!A441),"",'Team Roster - Final'!A441)</f>
        <v>#REF!</v>
      </c>
      <c r="C443" s="42" t="e">
        <f>IF(ISBLANK('Team Roster - Final'!B441),"",'Team Roster - Final'!B441)</f>
        <v>#REF!</v>
      </c>
      <c r="D443" s="42" t="e">
        <f>IF(ISBLANK('Team Roster - Final'!C441),"",'Team Roster - Final'!C441)</f>
        <v>#REF!</v>
      </c>
      <c r="E443" s="42" t="e">
        <f>IF(ISBLANK('Team Roster - Final'!D441),"",'Team Roster - Final'!D441)</f>
        <v>#REF!</v>
      </c>
      <c r="F443" s="43" t="e">
        <f>IF(ISBLANK('Team Roster - Final'!BL441),"",'Team Roster - Final'!BL441)</f>
        <v>#REF!</v>
      </c>
      <c r="G443" s="43" t="e">
        <f>IF(ISBLANK('Team Roster - Final'!BM441),"",'Team Roster - Final'!BM441)</f>
        <v>#REF!</v>
      </c>
      <c r="H443" s="31" t="e">
        <f>IF(ISBLANK('Team Roster - Final'!E441),"",'Team Roster - Final'!E441)</f>
        <v>#REF!</v>
      </c>
      <c r="I443" s="31" t="e">
        <f>IF(ISBLANK('Team Roster - Final'!G441),"",'Team Roster - Final'!G441)</f>
        <v>#REF!</v>
      </c>
      <c r="J443" s="31" t="e">
        <f>IF(ISBLANK('Team Roster - Final'!I441),"",'Team Roster - Final'!I441)</f>
        <v>#REF!</v>
      </c>
      <c r="R443"/>
      <c r="T443"/>
      <c r="V443"/>
      <c r="W443"/>
      <c r="Z443"/>
      <c r="AA443"/>
      <c r="AJ443" s="22"/>
      <c r="AK443" s="102"/>
      <c r="AN443" s="22"/>
      <c r="AO443" s="22"/>
    </row>
    <row r="444" spans="1:41" ht="14.25">
      <c r="A444" s="346">
        <v>441</v>
      </c>
      <c r="B444" s="42" t="e">
        <f>IF(ISBLANK('Team Roster - Final'!A442),"",'Team Roster - Final'!A442)</f>
        <v>#REF!</v>
      </c>
      <c r="C444" s="42" t="e">
        <f>IF(ISBLANK('Team Roster - Final'!B442),"",'Team Roster - Final'!B442)</f>
        <v>#REF!</v>
      </c>
      <c r="D444" s="42" t="e">
        <f>IF(ISBLANK('Team Roster - Final'!C442),"",'Team Roster - Final'!C442)</f>
        <v>#REF!</v>
      </c>
      <c r="E444" s="42" t="e">
        <f>IF(ISBLANK('Team Roster - Final'!D442),"",'Team Roster - Final'!D442)</f>
        <v>#REF!</v>
      </c>
      <c r="F444" s="43" t="e">
        <f>IF(ISBLANK('Team Roster - Final'!BL442),"",'Team Roster - Final'!BL442)</f>
        <v>#REF!</v>
      </c>
      <c r="G444" s="43" t="e">
        <f>IF(ISBLANK('Team Roster - Final'!BM442),"",'Team Roster - Final'!BM442)</f>
        <v>#REF!</v>
      </c>
      <c r="H444" s="31" t="e">
        <f>IF(ISBLANK('Team Roster - Final'!E442),"",'Team Roster - Final'!E442)</f>
        <v>#REF!</v>
      </c>
      <c r="I444" s="31" t="e">
        <f>IF(ISBLANK('Team Roster - Final'!G442),"",'Team Roster - Final'!G442)</f>
        <v>#REF!</v>
      </c>
      <c r="J444" s="31" t="e">
        <f>IF(ISBLANK('Team Roster - Final'!I442),"",'Team Roster - Final'!I442)</f>
        <v>#REF!</v>
      </c>
      <c r="R444"/>
      <c r="T444"/>
      <c r="V444"/>
      <c r="W444"/>
      <c r="Z444"/>
      <c r="AA444"/>
      <c r="AJ444" s="22"/>
      <c r="AK444" s="102"/>
      <c r="AN444" s="22"/>
      <c r="AO444" s="22"/>
    </row>
    <row r="445" spans="1:41" ht="14.25">
      <c r="A445" s="346">
        <v>442</v>
      </c>
      <c r="B445" s="42" t="e">
        <f>IF(ISBLANK('Team Roster - Final'!A443),"",'Team Roster - Final'!A443)</f>
        <v>#REF!</v>
      </c>
      <c r="C445" s="42" t="e">
        <f>IF(ISBLANK('Team Roster - Final'!B443),"",'Team Roster - Final'!B443)</f>
        <v>#REF!</v>
      </c>
      <c r="D445" s="42" t="e">
        <f>IF(ISBLANK('Team Roster - Final'!C443),"",'Team Roster - Final'!C443)</f>
        <v>#REF!</v>
      </c>
      <c r="E445" s="42" t="e">
        <f>IF(ISBLANK('Team Roster - Final'!D443),"",'Team Roster - Final'!D443)</f>
        <v>#REF!</v>
      </c>
      <c r="F445" s="43" t="e">
        <f>IF(ISBLANK('Team Roster - Final'!BL443),"",'Team Roster - Final'!BL443)</f>
        <v>#REF!</v>
      </c>
      <c r="G445" s="43" t="e">
        <f>IF(ISBLANK('Team Roster - Final'!BM443),"",'Team Roster - Final'!BM443)</f>
        <v>#REF!</v>
      </c>
      <c r="H445" s="31" t="e">
        <f>IF(ISBLANK('Team Roster - Final'!E443),"",'Team Roster - Final'!E443)</f>
        <v>#REF!</v>
      </c>
      <c r="I445" s="31" t="e">
        <f>IF(ISBLANK('Team Roster - Final'!G443),"",'Team Roster - Final'!G443)</f>
        <v>#REF!</v>
      </c>
      <c r="J445" s="31" t="e">
        <f>IF(ISBLANK('Team Roster - Final'!I443),"",'Team Roster - Final'!I443)</f>
        <v>#REF!</v>
      </c>
      <c r="R445"/>
      <c r="T445"/>
      <c r="V445"/>
      <c r="W445"/>
      <c r="Z445"/>
      <c r="AA445"/>
      <c r="AJ445" s="22"/>
      <c r="AK445" s="102"/>
      <c r="AN445" s="22"/>
      <c r="AO445" s="22"/>
    </row>
    <row r="446" spans="1:41" ht="14.25">
      <c r="A446" s="346">
        <v>443</v>
      </c>
      <c r="B446" s="42" t="e">
        <f>IF(ISBLANK('Team Roster - Final'!A444),"",'Team Roster - Final'!A444)</f>
        <v>#REF!</v>
      </c>
      <c r="C446" s="42" t="e">
        <f>IF(ISBLANK('Team Roster - Final'!B444),"",'Team Roster - Final'!B444)</f>
        <v>#REF!</v>
      </c>
      <c r="D446" s="42" t="e">
        <f>IF(ISBLANK('Team Roster - Final'!C444),"",'Team Roster - Final'!C444)</f>
        <v>#REF!</v>
      </c>
      <c r="E446" s="42" t="e">
        <f>IF(ISBLANK('Team Roster - Final'!D444),"",'Team Roster - Final'!D444)</f>
        <v>#REF!</v>
      </c>
      <c r="F446" s="43" t="e">
        <f>IF(ISBLANK('Team Roster - Final'!BL444),"",'Team Roster - Final'!BL444)</f>
        <v>#REF!</v>
      </c>
      <c r="G446" s="43" t="e">
        <f>IF(ISBLANK('Team Roster - Final'!BM444),"",'Team Roster - Final'!BM444)</f>
        <v>#REF!</v>
      </c>
      <c r="H446" s="31" t="e">
        <f>IF(ISBLANK('Team Roster - Final'!E444),"",'Team Roster - Final'!E444)</f>
        <v>#REF!</v>
      </c>
      <c r="I446" s="31" t="e">
        <f>IF(ISBLANK('Team Roster - Final'!G444),"",'Team Roster - Final'!G444)</f>
        <v>#REF!</v>
      </c>
      <c r="J446" s="31" t="e">
        <f>IF(ISBLANK('Team Roster - Final'!I444),"",'Team Roster - Final'!I444)</f>
        <v>#REF!</v>
      </c>
      <c r="R446"/>
      <c r="T446"/>
      <c r="V446"/>
      <c r="W446"/>
      <c r="Z446"/>
      <c r="AA446"/>
      <c r="AJ446" s="22"/>
      <c r="AK446" s="102"/>
      <c r="AN446" s="22"/>
      <c r="AO446" s="22"/>
    </row>
    <row r="447" spans="1:41" ht="14.25">
      <c r="A447" s="346">
        <v>444</v>
      </c>
      <c r="B447" s="42" t="e">
        <f>IF(ISBLANK('Team Roster - Final'!A445),"",'Team Roster - Final'!A445)</f>
        <v>#REF!</v>
      </c>
      <c r="C447" s="42" t="e">
        <f>IF(ISBLANK('Team Roster - Final'!B445),"",'Team Roster - Final'!B445)</f>
        <v>#REF!</v>
      </c>
      <c r="D447" s="42" t="e">
        <f>IF(ISBLANK('Team Roster - Final'!C445),"",'Team Roster - Final'!C445)</f>
        <v>#REF!</v>
      </c>
      <c r="E447" s="42" t="e">
        <f>IF(ISBLANK('Team Roster - Final'!D445),"",'Team Roster - Final'!D445)</f>
        <v>#REF!</v>
      </c>
      <c r="F447" s="43" t="e">
        <f>IF(ISBLANK('Team Roster - Final'!BL445),"",'Team Roster - Final'!BL445)</f>
        <v>#REF!</v>
      </c>
      <c r="G447" s="43" t="e">
        <f>IF(ISBLANK('Team Roster - Final'!BM445),"",'Team Roster - Final'!BM445)</f>
        <v>#REF!</v>
      </c>
      <c r="H447" s="31" t="e">
        <f>IF(ISBLANK('Team Roster - Final'!E445),"",'Team Roster - Final'!E445)</f>
        <v>#REF!</v>
      </c>
      <c r="I447" s="31" t="e">
        <f>IF(ISBLANK('Team Roster - Final'!G445),"",'Team Roster - Final'!G445)</f>
        <v>#REF!</v>
      </c>
      <c r="J447" s="31" t="e">
        <f>IF(ISBLANK('Team Roster - Final'!I445),"",'Team Roster - Final'!I445)</f>
        <v>#REF!</v>
      </c>
      <c r="R447"/>
      <c r="T447"/>
      <c r="V447"/>
      <c r="W447"/>
      <c r="Z447"/>
      <c r="AA447"/>
      <c r="AJ447" s="22"/>
      <c r="AK447" s="102"/>
      <c r="AN447" s="22"/>
      <c r="AO447" s="22"/>
    </row>
    <row r="448" spans="1:41" ht="14.25">
      <c r="A448" s="346">
        <v>445</v>
      </c>
      <c r="B448" s="42" t="e">
        <f>IF(ISBLANK('Team Roster - Final'!A446),"",'Team Roster - Final'!A446)</f>
        <v>#REF!</v>
      </c>
      <c r="C448" s="42" t="e">
        <f>IF(ISBLANK('Team Roster - Final'!B446),"",'Team Roster - Final'!B446)</f>
        <v>#REF!</v>
      </c>
      <c r="D448" s="42" t="e">
        <f>IF(ISBLANK('Team Roster - Final'!C446),"",'Team Roster - Final'!C446)</f>
        <v>#REF!</v>
      </c>
      <c r="E448" s="42" t="e">
        <f>IF(ISBLANK('Team Roster - Final'!D446),"",'Team Roster - Final'!D446)</f>
        <v>#REF!</v>
      </c>
      <c r="F448" s="43" t="e">
        <f>IF(ISBLANK('Team Roster - Final'!BL446),"",'Team Roster - Final'!BL446)</f>
        <v>#REF!</v>
      </c>
      <c r="G448" s="43" t="e">
        <f>IF(ISBLANK('Team Roster - Final'!BM446),"",'Team Roster - Final'!BM446)</f>
        <v>#REF!</v>
      </c>
      <c r="H448" s="31" t="e">
        <f>IF(ISBLANK('Team Roster - Final'!E446),"",'Team Roster - Final'!E446)</f>
        <v>#REF!</v>
      </c>
      <c r="I448" s="31" t="e">
        <f>IF(ISBLANK('Team Roster - Final'!G446),"",'Team Roster - Final'!G446)</f>
        <v>#REF!</v>
      </c>
      <c r="J448" s="31" t="e">
        <f>IF(ISBLANK('Team Roster - Final'!I446),"",'Team Roster - Final'!I446)</f>
        <v>#REF!</v>
      </c>
      <c r="R448"/>
      <c r="T448"/>
      <c r="V448"/>
      <c r="W448"/>
      <c r="Z448"/>
      <c r="AA448"/>
      <c r="AJ448" s="22"/>
      <c r="AK448" s="102"/>
      <c r="AN448" s="22"/>
      <c r="AO448" s="22"/>
    </row>
    <row r="449" spans="1:41" ht="14.25">
      <c r="A449" s="346">
        <v>446</v>
      </c>
      <c r="B449" s="42" t="e">
        <f>IF(ISBLANK('Team Roster - Final'!A447),"",'Team Roster - Final'!A447)</f>
        <v>#REF!</v>
      </c>
      <c r="C449" s="42" t="e">
        <f>IF(ISBLANK('Team Roster - Final'!B447),"",'Team Roster - Final'!B447)</f>
        <v>#REF!</v>
      </c>
      <c r="D449" s="42" t="e">
        <f>IF(ISBLANK('Team Roster - Final'!C447),"",'Team Roster - Final'!C447)</f>
        <v>#REF!</v>
      </c>
      <c r="E449" s="42" t="e">
        <f>IF(ISBLANK('Team Roster - Final'!D447),"",'Team Roster - Final'!D447)</f>
        <v>#REF!</v>
      </c>
      <c r="F449" s="43" t="e">
        <f>IF(ISBLANK('Team Roster - Final'!BL447),"",'Team Roster - Final'!BL447)</f>
        <v>#REF!</v>
      </c>
      <c r="G449" s="43" t="e">
        <f>IF(ISBLANK('Team Roster - Final'!BM447),"",'Team Roster - Final'!BM447)</f>
        <v>#REF!</v>
      </c>
      <c r="H449" s="31" t="e">
        <f>IF(ISBLANK('Team Roster - Final'!E447),"",'Team Roster - Final'!E447)</f>
        <v>#REF!</v>
      </c>
      <c r="I449" s="31" t="e">
        <f>IF(ISBLANK('Team Roster - Final'!G447),"",'Team Roster - Final'!G447)</f>
        <v>#REF!</v>
      </c>
      <c r="J449" s="31" t="e">
        <f>IF(ISBLANK('Team Roster - Final'!I447),"",'Team Roster - Final'!I447)</f>
        <v>#REF!</v>
      </c>
      <c r="R449"/>
      <c r="T449"/>
      <c r="V449"/>
      <c r="W449"/>
      <c r="Z449"/>
      <c r="AA449"/>
      <c r="AJ449" s="22"/>
      <c r="AK449" s="102"/>
      <c r="AN449" s="22"/>
      <c r="AO449" s="22"/>
    </row>
    <row r="450" spans="1:41" ht="14.25">
      <c r="A450" s="346">
        <v>447</v>
      </c>
      <c r="B450" s="42" t="e">
        <f>IF(ISBLANK('Team Roster - Final'!A448),"",'Team Roster - Final'!A448)</f>
        <v>#REF!</v>
      </c>
      <c r="C450" s="42" t="e">
        <f>IF(ISBLANK('Team Roster - Final'!B448),"",'Team Roster - Final'!B448)</f>
        <v>#REF!</v>
      </c>
      <c r="D450" s="42" t="e">
        <f>IF(ISBLANK('Team Roster - Final'!C448),"",'Team Roster - Final'!C448)</f>
        <v>#REF!</v>
      </c>
      <c r="E450" s="42" t="e">
        <f>IF(ISBLANK('Team Roster - Final'!D448),"",'Team Roster - Final'!D448)</f>
        <v>#REF!</v>
      </c>
      <c r="F450" s="43" t="e">
        <f>IF(ISBLANK('Team Roster - Final'!BL448),"",'Team Roster - Final'!BL448)</f>
        <v>#REF!</v>
      </c>
      <c r="G450" s="43" t="e">
        <f>IF(ISBLANK('Team Roster - Final'!BM448),"",'Team Roster - Final'!BM448)</f>
        <v>#REF!</v>
      </c>
      <c r="H450" s="31" t="e">
        <f>IF(ISBLANK('Team Roster - Final'!E448),"",'Team Roster - Final'!E448)</f>
        <v>#REF!</v>
      </c>
      <c r="I450" s="31" t="e">
        <f>IF(ISBLANK('Team Roster - Final'!G448),"",'Team Roster - Final'!G448)</f>
        <v>#REF!</v>
      </c>
      <c r="J450" s="31" t="e">
        <f>IF(ISBLANK('Team Roster - Final'!I448),"",'Team Roster - Final'!I448)</f>
        <v>#REF!</v>
      </c>
      <c r="R450"/>
      <c r="T450"/>
      <c r="V450"/>
      <c r="W450"/>
      <c r="Z450"/>
      <c r="AA450"/>
      <c r="AJ450" s="22"/>
      <c r="AK450" s="102"/>
      <c r="AN450" s="22"/>
      <c r="AO450" s="22"/>
    </row>
    <row r="451" spans="1:41" ht="14.25">
      <c r="A451" s="346">
        <v>448</v>
      </c>
      <c r="B451" s="42" t="e">
        <f>IF(ISBLANK('Team Roster - Final'!A449),"",'Team Roster - Final'!A449)</f>
        <v>#REF!</v>
      </c>
      <c r="C451" s="42" t="e">
        <f>IF(ISBLANK('Team Roster - Final'!B449),"",'Team Roster - Final'!B449)</f>
        <v>#REF!</v>
      </c>
      <c r="D451" s="42" t="e">
        <f>IF(ISBLANK('Team Roster - Final'!C449),"",'Team Roster - Final'!C449)</f>
        <v>#REF!</v>
      </c>
      <c r="E451" s="42" t="e">
        <f>IF(ISBLANK('Team Roster - Final'!D449),"",'Team Roster - Final'!D449)</f>
        <v>#REF!</v>
      </c>
      <c r="F451" s="43" t="e">
        <f>IF(ISBLANK('Team Roster - Final'!BL449),"",'Team Roster - Final'!BL449)</f>
        <v>#REF!</v>
      </c>
      <c r="G451" s="43" t="e">
        <f>IF(ISBLANK('Team Roster - Final'!BM449),"",'Team Roster - Final'!BM449)</f>
        <v>#REF!</v>
      </c>
      <c r="H451" s="31" t="e">
        <f>IF(ISBLANK('Team Roster - Final'!E449),"",'Team Roster - Final'!E449)</f>
        <v>#REF!</v>
      </c>
      <c r="I451" s="31" t="e">
        <f>IF(ISBLANK('Team Roster - Final'!G449),"",'Team Roster - Final'!G449)</f>
        <v>#REF!</v>
      </c>
      <c r="J451" s="31" t="e">
        <f>IF(ISBLANK('Team Roster - Final'!I449),"",'Team Roster - Final'!I449)</f>
        <v>#REF!</v>
      </c>
      <c r="R451"/>
      <c r="T451"/>
      <c r="V451"/>
      <c r="W451"/>
      <c r="Z451"/>
      <c r="AA451"/>
      <c r="AJ451" s="22"/>
      <c r="AK451" s="102"/>
      <c r="AN451" s="22"/>
      <c r="AO451" s="22"/>
    </row>
    <row r="452" spans="1:41" ht="14.25">
      <c r="A452" s="346">
        <v>449</v>
      </c>
      <c r="B452" s="42" t="e">
        <f>IF(ISBLANK('Team Roster - Final'!A450),"",'Team Roster - Final'!A450)</f>
        <v>#REF!</v>
      </c>
      <c r="C452" s="42" t="e">
        <f>IF(ISBLANK('Team Roster - Final'!B450),"",'Team Roster - Final'!B450)</f>
        <v>#REF!</v>
      </c>
      <c r="D452" s="42" t="e">
        <f>IF(ISBLANK('Team Roster - Final'!C450),"",'Team Roster - Final'!C450)</f>
        <v>#REF!</v>
      </c>
      <c r="E452" s="42" t="e">
        <f>IF(ISBLANK('Team Roster - Final'!D450),"",'Team Roster - Final'!D450)</f>
        <v>#REF!</v>
      </c>
      <c r="F452" s="43" t="e">
        <f>IF(ISBLANK('Team Roster - Final'!BL450),"",'Team Roster - Final'!BL450)</f>
        <v>#REF!</v>
      </c>
      <c r="G452" s="43" t="e">
        <f>IF(ISBLANK('Team Roster - Final'!BM450),"",'Team Roster - Final'!BM450)</f>
        <v>#REF!</v>
      </c>
      <c r="H452" s="31" t="e">
        <f>IF(ISBLANK('Team Roster - Final'!E450),"",'Team Roster - Final'!E450)</f>
        <v>#REF!</v>
      </c>
      <c r="I452" s="31" t="e">
        <f>IF(ISBLANK('Team Roster - Final'!G450),"",'Team Roster - Final'!G450)</f>
        <v>#REF!</v>
      </c>
      <c r="J452" s="31" t="e">
        <f>IF(ISBLANK('Team Roster - Final'!I450),"",'Team Roster - Final'!I450)</f>
        <v>#REF!</v>
      </c>
      <c r="R452"/>
      <c r="T452"/>
      <c r="V452"/>
      <c r="W452"/>
      <c r="Z452"/>
      <c r="AA452"/>
      <c r="AJ452" s="22"/>
      <c r="AK452" s="102"/>
      <c r="AN452" s="22"/>
      <c r="AO452" s="22"/>
    </row>
    <row r="453" spans="1:41" ht="14.25">
      <c r="A453" s="346">
        <v>450</v>
      </c>
      <c r="B453" s="42" t="e">
        <f>IF(ISBLANK('Team Roster - Final'!A451),"",'Team Roster - Final'!A451)</f>
        <v>#REF!</v>
      </c>
      <c r="C453" s="42" t="e">
        <f>IF(ISBLANK('Team Roster - Final'!B451),"",'Team Roster - Final'!B451)</f>
        <v>#REF!</v>
      </c>
      <c r="D453" s="42" t="e">
        <f>IF(ISBLANK('Team Roster - Final'!C451),"",'Team Roster - Final'!C451)</f>
        <v>#REF!</v>
      </c>
      <c r="E453" s="42" t="e">
        <f>IF(ISBLANK('Team Roster - Final'!D451),"",'Team Roster - Final'!D451)</f>
        <v>#REF!</v>
      </c>
      <c r="F453" s="43" t="e">
        <f>IF(ISBLANK('Team Roster - Final'!BL451),"",'Team Roster - Final'!BL451)</f>
        <v>#REF!</v>
      </c>
      <c r="G453" s="43" t="e">
        <f>IF(ISBLANK('Team Roster - Final'!BM451),"",'Team Roster - Final'!BM451)</f>
        <v>#REF!</v>
      </c>
      <c r="H453" s="31" t="e">
        <f>IF(ISBLANK('Team Roster - Final'!E451),"",'Team Roster - Final'!E451)</f>
        <v>#REF!</v>
      </c>
      <c r="I453" s="31" t="e">
        <f>IF(ISBLANK('Team Roster - Final'!G451),"",'Team Roster - Final'!G451)</f>
        <v>#REF!</v>
      </c>
      <c r="J453" s="31" t="e">
        <f>IF(ISBLANK('Team Roster - Final'!I451),"",'Team Roster - Final'!I451)</f>
        <v>#REF!</v>
      </c>
      <c r="R453"/>
      <c r="T453"/>
      <c r="V453"/>
      <c r="W453"/>
      <c r="Z453"/>
      <c r="AA453"/>
      <c r="AJ453" s="22"/>
      <c r="AK453" s="102"/>
      <c r="AN453" s="22"/>
      <c r="AO453" s="22"/>
    </row>
    <row r="454" spans="1:41" ht="14.25">
      <c r="A454" s="346">
        <v>451</v>
      </c>
      <c r="B454" s="42" t="e">
        <f>IF(ISBLANK('Team Roster - Final'!A452),"",'Team Roster - Final'!A452)</f>
        <v>#REF!</v>
      </c>
      <c r="C454" s="42" t="e">
        <f>IF(ISBLANK('Team Roster - Final'!B452),"",'Team Roster - Final'!B452)</f>
        <v>#REF!</v>
      </c>
      <c r="D454" s="42" t="e">
        <f>IF(ISBLANK('Team Roster - Final'!C452),"",'Team Roster - Final'!C452)</f>
        <v>#REF!</v>
      </c>
      <c r="E454" s="42" t="e">
        <f>IF(ISBLANK('Team Roster - Final'!D452),"",'Team Roster - Final'!D452)</f>
        <v>#REF!</v>
      </c>
      <c r="F454" s="43" t="e">
        <f>IF(ISBLANK('Team Roster - Final'!BL452),"",'Team Roster - Final'!BL452)</f>
        <v>#REF!</v>
      </c>
      <c r="G454" s="43" t="e">
        <f>IF(ISBLANK('Team Roster - Final'!BM452),"",'Team Roster - Final'!BM452)</f>
        <v>#REF!</v>
      </c>
      <c r="H454" s="31" t="e">
        <f>IF(ISBLANK('Team Roster - Final'!E452),"",'Team Roster - Final'!E452)</f>
        <v>#REF!</v>
      </c>
      <c r="I454" s="31" t="e">
        <f>IF(ISBLANK('Team Roster - Final'!G452),"",'Team Roster - Final'!G452)</f>
        <v>#REF!</v>
      </c>
      <c r="J454" s="31" t="e">
        <f>IF(ISBLANK('Team Roster - Final'!I452),"",'Team Roster - Final'!I452)</f>
        <v>#REF!</v>
      </c>
      <c r="R454"/>
      <c r="T454"/>
      <c r="V454"/>
      <c r="W454"/>
      <c r="Z454"/>
      <c r="AA454"/>
      <c r="AJ454" s="22"/>
      <c r="AK454" s="102"/>
      <c r="AN454" s="22"/>
      <c r="AO454" s="22"/>
    </row>
    <row r="455" spans="1:41" ht="14.25">
      <c r="A455" s="346">
        <v>452</v>
      </c>
      <c r="B455" s="42" t="e">
        <f>IF(ISBLANK('Team Roster - Final'!A453),"",'Team Roster - Final'!A453)</f>
        <v>#REF!</v>
      </c>
      <c r="C455" s="42" t="e">
        <f>IF(ISBLANK('Team Roster - Final'!B453),"",'Team Roster - Final'!B453)</f>
        <v>#REF!</v>
      </c>
      <c r="D455" s="42" t="e">
        <f>IF(ISBLANK('Team Roster - Final'!C453),"",'Team Roster - Final'!C453)</f>
        <v>#REF!</v>
      </c>
      <c r="E455" s="42" t="e">
        <f>IF(ISBLANK('Team Roster - Final'!D453),"",'Team Roster - Final'!D453)</f>
        <v>#REF!</v>
      </c>
      <c r="F455" s="43" t="e">
        <f>IF(ISBLANK('Team Roster - Final'!BL453),"",'Team Roster - Final'!BL453)</f>
        <v>#REF!</v>
      </c>
      <c r="G455" s="43" t="e">
        <f>IF(ISBLANK('Team Roster - Final'!BM453),"",'Team Roster - Final'!BM453)</f>
        <v>#REF!</v>
      </c>
      <c r="H455" s="31" t="e">
        <f>IF(ISBLANK('Team Roster - Final'!E453),"",'Team Roster - Final'!E453)</f>
        <v>#REF!</v>
      </c>
      <c r="I455" s="31" t="e">
        <f>IF(ISBLANK('Team Roster - Final'!G453),"",'Team Roster - Final'!G453)</f>
        <v>#REF!</v>
      </c>
      <c r="J455" s="31" t="e">
        <f>IF(ISBLANK('Team Roster - Final'!I453),"",'Team Roster - Final'!I453)</f>
        <v>#REF!</v>
      </c>
      <c r="R455"/>
      <c r="T455"/>
      <c r="V455"/>
      <c r="W455"/>
      <c r="Z455"/>
      <c r="AA455"/>
      <c r="AJ455" s="22"/>
      <c r="AK455" s="102"/>
      <c r="AN455" s="22"/>
      <c r="AO455" s="22"/>
    </row>
    <row r="456" spans="1:41" ht="14.25">
      <c r="A456" s="346">
        <v>453</v>
      </c>
      <c r="B456" s="42" t="e">
        <f>IF(ISBLANK('Team Roster - Final'!A454),"",'Team Roster - Final'!A454)</f>
        <v>#REF!</v>
      </c>
      <c r="C456" s="42" t="e">
        <f>IF(ISBLANK('Team Roster - Final'!B454),"",'Team Roster - Final'!B454)</f>
        <v>#REF!</v>
      </c>
      <c r="D456" s="42" t="e">
        <f>IF(ISBLANK('Team Roster - Final'!C454),"",'Team Roster - Final'!C454)</f>
        <v>#REF!</v>
      </c>
      <c r="E456" s="42" t="e">
        <f>IF(ISBLANK('Team Roster - Final'!D454),"",'Team Roster - Final'!D454)</f>
        <v>#REF!</v>
      </c>
      <c r="F456" s="43" t="e">
        <f>IF(ISBLANK('Team Roster - Final'!BL454),"",'Team Roster - Final'!BL454)</f>
        <v>#REF!</v>
      </c>
      <c r="G456" s="43" t="e">
        <f>IF(ISBLANK('Team Roster - Final'!BM454),"",'Team Roster - Final'!BM454)</f>
        <v>#REF!</v>
      </c>
      <c r="H456" s="31" t="e">
        <f>IF(ISBLANK('Team Roster - Final'!E454),"",'Team Roster - Final'!E454)</f>
        <v>#REF!</v>
      </c>
      <c r="I456" s="31" t="e">
        <f>IF(ISBLANK('Team Roster - Final'!G454),"",'Team Roster - Final'!G454)</f>
        <v>#REF!</v>
      </c>
      <c r="J456" s="31" t="e">
        <f>IF(ISBLANK('Team Roster - Final'!I454),"",'Team Roster - Final'!I454)</f>
        <v>#REF!</v>
      </c>
      <c r="R456"/>
      <c r="T456"/>
      <c r="V456"/>
      <c r="W456"/>
      <c r="Z456"/>
      <c r="AA456"/>
      <c r="AJ456" s="22"/>
      <c r="AK456" s="102"/>
      <c r="AN456" s="22"/>
      <c r="AO456" s="22"/>
    </row>
    <row r="457" spans="1:41" ht="14.25">
      <c r="A457" s="346">
        <v>454</v>
      </c>
      <c r="B457" s="42" t="e">
        <f>IF(ISBLANK('Team Roster - Final'!A455),"",'Team Roster - Final'!A455)</f>
        <v>#REF!</v>
      </c>
      <c r="C457" s="42" t="e">
        <f>IF(ISBLANK('Team Roster - Final'!B455),"",'Team Roster - Final'!B455)</f>
        <v>#REF!</v>
      </c>
      <c r="D457" s="42" t="e">
        <f>IF(ISBLANK('Team Roster - Final'!C455),"",'Team Roster - Final'!C455)</f>
        <v>#REF!</v>
      </c>
      <c r="E457" s="42" t="e">
        <f>IF(ISBLANK('Team Roster - Final'!D455),"",'Team Roster - Final'!D455)</f>
        <v>#REF!</v>
      </c>
      <c r="F457" s="43" t="e">
        <f>IF(ISBLANK('Team Roster - Final'!BL455),"",'Team Roster - Final'!BL455)</f>
        <v>#REF!</v>
      </c>
      <c r="G457" s="43" t="e">
        <f>IF(ISBLANK('Team Roster - Final'!BM455),"",'Team Roster - Final'!BM455)</f>
        <v>#REF!</v>
      </c>
      <c r="H457" s="31" t="e">
        <f>IF(ISBLANK('Team Roster - Final'!E455),"",'Team Roster - Final'!E455)</f>
        <v>#REF!</v>
      </c>
      <c r="I457" s="31" t="e">
        <f>IF(ISBLANK('Team Roster - Final'!G455),"",'Team Roster - Final'!G455)</f>
        <v>#REF!</v>
      </c>
      <c r="J457" s="31" t="e">
        <f>IF(ISBLANK('Team Roster - Final'!I455),"",'Team Roster - Final'!I455)</f>
        <v>#REF!</v>
      </c>
      <c r="R457"/>
      <c r="T457"/>
      <c r="V457"/>
      <c r="W457"/>
      <c r="Z457"/>
      <c r="AA457"/>
      <c r="AJ457" s="22"/>
      <c r="AK457" s="102"/>
      <c r="AN457" s="22"/>
      <c r="AO457" s="22"/>
    </row>
    <row r="458" spans="1:41" ht="14.25">
      <c r="A458" s="346">
        <v>455</v>
      </c>
      <c r="B458" s="42" t="e">
        <f>IF(ISBLANK('Team Roster - Final'!A456),"",'Team Roster - Final'!A456)</f>
        <v>#REF!</v>
      </c>
      <c r="C458" s="42" t="e">
        <f>IF(ISBLANK('Team Roster - Final'!B456),"",'Team Roster - Final'!B456)</f>
        <v>#REF!</v>
      </c>
      <c r="D458" s="42" t="e">
        <f>IF(ISBLANK('Team Roster - Final'!C456),"",'Team Roster - Final'!C456)</f>
        <v>#REF!</v>
      </c>
      <c r="E458" s="42" t="e">
        <f>IF(ISBLANK('Team Roster - Final'!D456),"",'Team Roster - Final'!D456)</f>
        <v>#REF!</v>
      </c>
      <c r="F458" s="43" t="e">
        <f>IF(ISBLANK('Team Roster - Final'!BL456),"",'Team Roster - Final'!BL456)</f>
        <v>#REF!</v>
      </c>
      <c r="G458" s="43" t="e">
        <f>IF(ISBLANK('Team Roster - Final'!BM456),"",'Team Roster - Final'!BM456)</f>
        <v>#REF!</v>
      </c>
      <c r="H458" s="31" t="e">
        <f>IF(ISBLANK('Team Roster - Final'!E456),"",'Team Roster - Final'!E456)</f>
        <v>#REF!</v>
      </c>
      <c r="I458" s="31" t="e">
        <f>IF(ISBLANK('Team Roster - Final'!G456),"",'Team Roster - Final'!G456)</f>
        <v>#REF!</v>
      </c>
      <c r="J458" s="31" t="e">
        <f>IF(ISBLANK('Team Roster - Final'!I456),"",'Team Roster - Final'!I456)</f>
        <v>#REF!</v>
      </c>
      <c r="R458"/>
      <c r="T458"/>
      <c r="V458"/>
      <c r="W458"/>
      <c r="Z458"/>
      <c r="AA458"/>
      <c r="AJ458" s="22"/>
      <c r="AK458" s="102"/>
      <c r="AN458" s="22"/>
      <c r="AO458" s="22"/>
    </row>
    <row r="459" spans="1:41" ht="14.25">
      <c r="A459" s="346">
        <v>456</v>
      </c>
      <c r="B459" s="42" t="e">
        <f>IF(ISBLANK('Team Roster - Final'!A457),"",'Team Roster - Final'!A457)</f>
        <v>#REF!</v>
      </c>
      <c r="C459" s="42" t="e">
        <f>IF(ISBLANK('Team Roster - Final'!B457),"",'Team Roster - Final'!B457)</f>
        <v>#REF!</v>
      </c>
      <c r="D459" s="42" t="e">
        <f>IF(ISBLANK('Team Roster - Final'!C457),"",'Team Roster - Final'!C457)</f>
        <v>#REF!</v>
      </c>
      <c r="E459" s="42" t="e">
        <f>IF(ISBLANK('Team Roster - Final'!D457),"",'Team Roster - Final'!D457)</f>
        <v>#REF!</v>
      </c>
      <c r="F459" s="43" t="e">
        <f>IF(ISBLANK('Team Roster - Final'!BL457),"",'Team Roster - Final'!BL457)</f>
        <v>#REF!</v>
      </c>
      <c r="G459" s="43" t="e">
        <f>IF(ISBLANK('Team Roster - Final'!BM457),"",'Team Roster - Final'!BM457)</f>
        <v>#REF!</v>
      </c>
      <c r="H459" s="31" t="e">
        <f>IF(ISBLANK('Team Roster - Final'!E457),"",'Team Roster - Final'!E457)</f>
        <v>#REF!</v>
      </c>
      <c r="I459" s="31" t="e">
        <f>IF(ISBLANK('Team Roster - Final'!G457),"",'Team Roster - Final'!G457)</f>
        <v>#REF!</v>
      </c>
      <c r="J459" s="31" t="e">
        <f>IF(ISBLANK('Team Roster - Final'!I457),"",'Team Roster - Final'!I457)</f>
        <v>#REF!</v>
      </c>
      <c r="R459"/>
      <c r="T459"/>
      <c r="V459"/>
      <c r="W459"/>
      <c r="Z459"/>
      <c r="AA459"/>
      <c r="AJ459" s="22"/>
      <c r="AK459" s="102"/>
      <c r="AN459" s="22"/>
      <c r="AO459" s="22"/>
    </row>
    <row r="460" spans="1:41" ht="14.25">
      <c r="A460" s="346">
        <v>457</v>
      </c>
      <c r="B460" s="42" t="e">
        <f>IF(ISBLANK('Team Roster - Final'!A458),"",'Team Roster - Final'!A458)</f>
        <v>#REF!</v>
      </c>
      <c r="C460" s="42" t="e">
        <f>IF(ISBLANK('Team Roster - Final'!B458),"",'Team Roster - Final'!B458)</f>
        <v>#REF!</v>
      </c>
      <c r="D460" s="42" t="e">
        <f>IF(ISBLANK('Team Roster - Final'!C458),"",'Team Roster - Final'!C458)</f>
        <v>#REF!</v>
      </c>
      <c r="E460" s="42" t="e">
        <f>IF(ISBLANK('Team Roster - Final'!D458),"",'Team Roster - Final'!D458)</f>
        <v>#REF!</v>
      </c>
      <c r="F460" s="43" t="e">
        <f>IF(ISBLANK('Team Roster - Final'!BL458),"",'Team Roster - Final'!BL458)</f>
        <v>#REF!</v>
      </c>
      <c r="G460" s="43" t="e">
        <f>IF(ISBLANK('Team Roster - Final'!BM458),"",'Team Roster - Final'!BM458)</f>
        <v>#REF!</v>
      </c>
      <c r="H460" s="31" t="e">
        <f>IF(ISBLANK('Team Roster - Final'!E458),"",'Team Roster - Final'!E458)</f>
        <v>#REF!</v>
      </c>
      <c r="I460" s="31" t="e">
        <f>IF(ISBLANK('Team Roster - Final'!G458),"",'Team Roster - Final'!G458)</f>
        <v>#REF!</v>
      </c>
      <c r="J460" s="31" t="e">
        <f>IF(ISBLANK('Team Roster - Final'!I458),"",'Team Roster - Final'!I458)</f>
        <v>#REF!</v>
      </c>
      <c r="R460"/>
      <c r="T460"/>
      <c r="V460"/>
      <c r="W460"/>
      <c r="Z460"/>
      <c r="AA460"/>
      <c r="AJ460" s="22"/>
      <c r="AK460" s="102"/>
      <c r="AN460" s="22"/>
      <c r="AO460" s="22"/>
    </row>
    <row r="461" spans="1:41" ht="14.25">
      <c r="A461" s="346">
        <v>458</v>
      </c>
      <c r="B461" s="42" t="e">
        <f>IF(ISBLANK('Team Roster - Final'!A459),"",'Team Roster - Final'!A459)</f>
        <v>#REF!</v>
      </c>
      <c r="C461" s="42" t="e">
        <f>IF(ISBLANK('Team Roster - Final'!B459),"",'Team Roster - Final'!B459)</f>
        <v>#REF!</v>
      </c>
      <c r="D461" s="42" t="e">
        <f>IF(ISBLANK('Team Roster - Final'!C459),"",'Team Roster - Final'!C459)</f>
        <v>#REF!</v>
      </c>
      <c r="E461" s="42" t="e">
        <f>IF(ISBLANK('Team Roster - Final'!D459),"",'Team Roster - Final'!D459)</f>
        <v>#REF!</v>
      </c>
      <c r="F461" s="43" t="e">
        <f>IF(ISBLANK('Team Roster - Final'!BL459),"",'Team Roster - Final'!BL459)</f>
        <v>#REF!</v>
      </c>
      <c r="G461" s="43" t="e">
        <f>IF(ISBLANK('Team Roster - Final'!BM459),"",'Team Roster - Final'!BM459)</f>
        <v>#REF!</v>
      </c>
      <c r="H461" s="31" t="e">
        <f>IF(ISBLANK('Team Roster - Final'!E459),"",'Team Roster - Final'!E459)</f>
        <v>#REF!</v>
      </c>
      <c r="I461" s="31" t="e">
        <f>IF(ISBLANK('Team Roster - Final'!G459),"",'Team Roster - Final'!G459)</f>
        <v>#REF!</v>
      </c>
      <c r="J461" s="31" t="e">
        <f>IF(ISBLANK('Team Roster - Final'!I459),"",'Team Roster - Final'!I459)</f>
        <v>#REF!</v>
      </c>
      <c r="R461"/>
      <c r="T461"/>
      <c r="V461"/>
      <c r="W461"/>
      <c r="Z461"/>
      <c r="AA461"/>
      <c r="AJ461" s="22"/>
      <c r="AK461" s="102"/>
      <c r="AN461" s="22"/>
      <c r="AO461" s="22"/>
    </row>
    <row r="462" spans="1:41" ht="14.25">
      <c r="A462" s="346">
        <v>459</v>
      </c>
      <c r="B462" s="42" t="e">
        <f>IF(ISBLANK('Team Roster - Final'!A460),"",'Team Roster - Final'!A460)</f>
        <v>#REF!</v>
      </c>
      <c r="C462" s="42" t="e">
        <f>IF(ISBLANK('Team Roster - Final'!B460),"",'Team Roster - Final'!B460)</f>
        <v>#REF!</v>
      </c>
      <c r="D462" s="42" t="e">
        <f>IF(ISBLANK('Team Roster - Final'!C460),"",'Team Roster - Final'!C460)</f>
        <v>#REF!</v>
      </c>
      <c r="E462" s="42" t="e">
        <f>IF(ISBLANK('Team Roster - Final'!D460),"",'Team Roster - Final'!D460)</f>
        <v>#REF!</v>
      </c>
      <c r="F462" s="43" t="e">
        <f>IF(ISBLANK('Team Roster - Final'!BL460),"",'Team Roster - Final'!BL460)</f>
        <v>#REF!</v>
      </c>
      <c r="G462" s="43" t="e">
        <f>IF(ISBLANK('Team Roster - Final'!BM460),"",'Team Roster - Final'!BM460)</f>
        <v>#REF!</v>
      </c>
      <c r="H462" s="31" t="e">
        <f>IF(ISBLANK('Team Roster - Final'!E460),"",'Team Roster - Final'!E460)</f>
        <v>#REF!</v>
      </c>
      <c r="I462" s="31" t="e">
        <f>IF(ISBLANK('Team Roster - Final'!G460),"",'Team Roster - Final'!G460)</f>
        <v>#REF!</v>
      </c>
      <c r="J462" s="31" t="e">
        <f>IF(ISBLANK('Team Roster - Final'!I460),"",'Team Roster - Final'!I460)</f>
        <v>#REF!</v>
      </c>
      <c r="R462"/>
      <c r="T462"/>
      <c r="V462"/>
      <c r="W462"/>
      <c r="Z462"/>
      <c r="AA462"/>
      <c r="AJ462" s="22"/>
      <c r="AK462" s="102"/>
      <c r="AN462" s="22"/>
      <c r="AO462" s="22"/>
    </row>
    <row r="463" spans="1:41" ht="14.25">
      <c r="A463" s="346">
        <v>460</v>
      </c>
      <c r="B463" s="42" t="e">
        <f>IF(ISBLANK('Team Roster - Final'!A461),"",'Team Roster - Final'!A461)</f>
        <v>#REF!</v>
      </c>
      <c r="C463" s="42" t="e">
        <f>IF(ISBLANK('Team Roster - Final'!B461),"",'Team Roster - Final'!B461)</f>
        <v>#REF!</v>
      </c>
      <c r="D463" s="42" t="e">
        <f>IF(ISBLANK('Team Roster - Final'!C461),"",'Team Roster - Final'!C461)</f>
        <v>#REF!</v>
      </c>
      <c r="E463" s="42" t="e">
        <f>IF(ISBLANK('Team Roster - Final'!D461),"",'Team Roster - Final'!D461)</f>
        <v>#REF!</v>
      </c>
      <c r="F463" s="43" t="e">
        <f>IF(ISBLANK('Team Roster - Final'!BL461),"",'Team Roster - Final'!BL461)</f>
        <v>#REF!</v>
      </c>
      <c r="G463" s="43" t="e">
        <f>IF(ISBLANK('Team Roster - Final'!BM461),"",'Team Roster - Final'!BM461)</f>
        <v>#REF!</v>
      </c>
      <c r="H463" s="31" t="e">
        <f>IF(ISBLANK('Team Roster - Final'!E461),"",'Team Roster - Final'!E461)</f>
        <v>#REF!</v>
      </c>
      <c r="I463" s="31" t="e">
        <f>IF(ISBLANK('Team Roster - Final'!G461),"",'Team Roster - Final'!G461)</f>
        <v>#REF!</v>
      </c>
      <c r="J463" s="31" t="e">
        <f>IF(ISBLANK('Team Roster - Final'!I461),"",'Team Roster - Final'!I461)</f>
        <v>#REF!</v>
      </c>
      <c r="R463"/>
      <c r="T463"/>
      <c r="V463"/>
      <c r="W463"/>
      <c r="Z463"/>
      <c r="AA463"/>
      <c r="AJ463" s="22"/>
      <c r="AK463" s="102"/>
      <c r="AN463" s="22"/>
      <c r="AO463" s="22"/>
    </row>
    <row r="464" spans="1:41" ht="14.25">
      <c r="A464" s="346">
        <v>461</v>
      </c>
      <c r="B464" s="42" t="e">
        <f>IF(ISBLANK('Team Roster - Final'!A462),"",'Team Roster - Final'!A462)</f>
        <v>#REF!</v>
      </c>
      <c r="C464" s="42" t="e">
        <f>IF(ISBLANK('Team Roster - Final'!B462),"",'Team Roster - Final'!B462)</f>
        <v>#REF!</v>
      </c>
      <c r="D464" s="42" t="e">
        <f>IF(ISBLANK('Team Roster - Final'!C462),"",'Team Roster - Final'!C462)</f>
        <v>#REF!</v>
      </c>
      <c r="E464" s="42" t="e">
        <f>IF(ISBLANK('Team Roster - Final'!D462),"",'Team Roster - Final'!D462)</f>
        <v>#REF!</v>
      </c>
      <c r="F464" s="43" t="e">
        <f>IF(ISBLANK('Team Roster - Final'!BL462),"",'Team Roster - Final'!BL462)</f>
        <v>#REF!</v>
      </c>
      <c r="G464" s="43" t="e">
        <f>IF(ISBLANK('Team Roster - Final'!BM462),"",'Team Roster - Final'!BM462)</f>
        <v>#REF!</v>
      </c>
      <c r="H464" s="31" t="e">
        <f>IF(ISBLANK('Team Roster - Final'!E462),"",'Team Roster - Final'!E462)</f>
        <v>#REF!</v>
      </c>
      <c r="I464" s="31" t="e">
        <f>IF(ISBLANK('Team Roster - Final'!G462),"",'Team Roster - Final'!G462)</f>
        <v>#REF!</v>
      </c>
      <c r="J464" s="31" t="e">
        <f>IF(ISBLANK('Team Roster - Final'!I462),"",'Team Roster - Final'!I462)</f>
        <v>#REF!</v>
      </c>
      <c r="R464"/>
      <c r="T464"/>
      <c r="V464"/>
      <c r="W464"/>
      <c r="Z464"/>
      <c r="AA464"/>
      <c r="AJ464" s="22"/>
      <c r="AK464" s="102"/>
      <c r="AN464" s="22"/>
      <c r="AO464" s="22"/>
    </row>
    <row r="465" spans="1:41" ht="14.25">
      <c r="A465" s="346">
        <v>462</v>
      </c>
      <c r="B465" s="42" t="e">
        <f>IF(ISBLANK('Team Roster - Final'!A463),"",'Team Roster - Final'!A463)</f>
        <v>#REF!</v>
      </c>
      <c r="C465" s="42" t="e">
        <f>IF(ISBLANK('Team Roster - Final'!B463),"",'Team Roster - Final'!B463)</f>
        <v>#REF!</v>
      </c>
      <c r="D465" s="42" t="e">
        <f>IF(ISBLANK('Team Roster - Final'!C463),"",'Team Roster - Final'!C463)</f>
        <v>#REF!</v>
      </c>
      <c r="E465" s="42" t="e">
        <f>IF(ISBLANK('Team Roster - Final'!D463),"",'Team Roster - Final'!D463)</f>
        <v>#REF!</v>
      </c>
      <c r="F465" s="43" t="e">
        <f>IF(ISBLANK('Team Roster - Final'!BL463),"",'Team Roster - Final'!BL463)</f>
        <v>#REF!</v>
      </c>
      <c r="G465" s="43" t="e">
        <f>IF(ISBLANK('Team Roster - Final'!BM463),"",'Team Roster - Final'!BM463)</f>
        <v>#REF!</v>
      </c>
      <c r="H465" s="31" t="e">
        <f>IF(ISBLANK('Team Roster - Final'!E463),"",'Team Roster - Final'!E463)</f>
        <v>#REF!</v>
      </c>
      <c r="I465" s="31" t="e">
        <f>IF(ISBLANK('Team Roster - Final'!G463),"",'Team Roster - Final'!G463)</f>
        <v>#REF!</v>
      </c>
      <c r="J465" s="31" t="e">
        <f>IF(ISBLANK('Team Roster - Final'!I463),"",'Team Roster - Final'!I463)</f>
        <v>#REF!</v>
      </c>
      <c r="R465"/>
      <c r="T465"/>
      <c r="V465"/>
      <c r="W465"/>
      <c r="Z465"/>
      <c r="AA465"/>
      <c r="AJ465" s="22"/>
      <c r="AK465" s="102"/>
      <c r="AN465" s="22"/>
      <c r="AO465" s="22"/>
    </row>
    <row r="466" spans="1:41" ht="14.25">
      <c r="A466" s="346">
        <v>463</v>
      </c>
      <c r="B466" s="42" t="e">
        <f>IF(ISBLANK('Team Roster - Final'!A464),"",'Team Roster - Final'!A464)</f>
        <v>#REF!</v>
      </c>
      <c r="C466" s="42" t="e">
        <f>IF(ISBLANK('Team Roster - Final'!B464),"",'Team Roster - Final'!B464)</f>
        <v>#REF!</v>
      </c>
      <c r="D466" s="42" t="e">
        <f>IF(ISBLANK('Team Roster - Final'!C464),"",'Team Roster - Final'!C464)</f>
        <v>#REF!</v>
      </c>
      <c r="E466" s="42" t="e">
        <f>IF(ISBLANK('Team Roster - Final'!D464),"",'Team Roster - Final'!D464)</f>
        <v>#REF!</v>
      </c>
      <c r="F466" s="43" t="e">
        <f>IF(ISBLANK('Team Roster - Final'!BL464),"",'Team Roster - Final'!BL464)</f>
        <v>#REF!</v>
      </c>
      <c r="G466" s="43" t="e">
        <f>IF(ISBLANK('Team Roster - Final'!BM464),"",'Team Roster - Final'!BM464)</f>
        <v>#REF!</v>
      </c>
      <c r="H466" s="31" t="e">
        <f>IF(ISBLANK('Team Roster - Final'!E464),"",'Team Roster - Final'!E464)</f>
        <v>#REF!</v>
      </c>
      <c r="I466" s="31" t="e">
        <f>IF(ISBLANK('Team Roster - Final'!G464),"",'Team Roster - Final'!G464)</f>
        <v>#REF!</v>
      </c>
      <c r="J466" s="31" t="e">
        <f>IF(ISBLANK('Team Roster - Final'!I464),"",'Team Roster - Final'!I464)</f>
        <v>#REF!</v>
      </c>
      <c r="R466"/>
      <c r="T466"/>
      <c r="V466"/>
      <c r="W466"/>
      <c r="Z466"/>
      <c r="AA466"/>
      <c r="AJ466" s="22"/>
      <c r="AK466" s="102"/>
      <c r="AN466" s="22"/>
      <c r="AO466" s="22"/>
    </row>
    <row r="467" spans="1:41" ht="14.25">
      <c r="A467" s="346">
        <v>464</v>
      </c>
      <c r="B467" s="42" t="e">
        <f>IF(ISBLANK('Team Roster - Final'!A465),"",'Team Roster - Final'!A465)</f>
        <v>#REF!</v>
      </c>
      <c r="C467" s="42" t="e">
        <f>IF(ISBLANK('Team Roster - Final'!B465),"",'Team Roster - Final'!B465)</f>
        <v>#REF!</v>
      </c>
      <c r="D467" s="42" t="e">
        <f>IF(ISBLANK('Team Roster - Final'!C465),"",'Team Roster - Final'!C465)</f>
        <v>#REF!</v>
      </c>
      <c r="E467" s="42" t="e">
        <f>IF(ISBLANK('Team Roster - Final'!D465),"",'Team Roster - Final'!D465)</f>
        <v>#REF!</v>
      </c>
      <c r="F467" s="43" t="e">
        <f>IF(ISBLANK('Team Roster - Final'!BL465),"",'Team Roster - Final'!BL465)</f>
        <v>#REF!</v>
      </c>
      <c r="G467" s="43" t="e">
        <f>IF(ISBLANK('Team Roster - Final'!BM465),"",'Team Roster - Final'!BM465)</f>
        <v>#REF!</v>
      </c>
      <c r="H467" s="31" t="e">
        <f>IF(ISBLANK('Team Roster - Final'!E465),"",'Team Roster - Final'!E465)</f>
        <v>#REF!</v>
      </c>
      <c r="I467" s="31" t="e">
        <f>IF(ISBLANK('Team Roster - Final'!G465),"",'Team Roster - Final'!G465)</f>
        <v>#REF!</v>
      </c>
      <c r="J467" s="31" t="e">
        <f>IF(ISBLANK('Team Roster - Final'!I465),"",'Team Roster - Final'!I465)</f>
        <v>#REF!</v>
      </c>
      <c r="R467"/>
      <c r="T467"/>
      <c r="V467"/>
      <c r="W467"/>
      <c r="Z467"/>
      <c r="AA467"/>
      <c r="AJ467" s="22"/>
      <c r="AK467" s="102"/>
      <c r="AN467" s="22"/>
      <c r="AO467" s="22"/>
    </row>
    <row r="468" spans="1:41" ht="14.25">
      <c r="A468" s="346">
        <v>465</v>
      </c>
      <c r="B468" s="42" t="e">
        <f>IF(ISBLANK('Team Roster - Final'!A466),"",'Team Roster - Final'!A466)</f>
        <v>#REF!</v>
      </c>
      <c r="C468" s="42" t="e">
        <f>IF(ISBLANK('Team Roster - Final'!B466),"",'Team Roster - Final'!B466)</f>
        <v>#REF!</v>
      </c>
      <c r="D468" s="42" t="e">
        <f>IF(ISBLANK('Team Roster - Final'!C466),"",'Team Roster - Final'!C466)</f>
        <v>#REF!</v>
      </c>
      <c r="E468" s="42" t="e">
        <f>IF(ISBLANK('Team Roster - Final'!D466),"",'Team Roster - Final'!D466)</f>
        <v>#REF!</v>
      </c>
      <c r="F468" s="43" t="e">
        <f>IF(ISBLANK('Team Roster - Final'!BL466),"",'Team Roster - Final'!BL466)</f>
        <v>#REF!</v>
      </c>
      <c r="G468" s="43" t="e">
        <f>IF(ISBLANK('Team Roster - Final'!BM466),"",'Team Roster - Final'!BM466)</f>
        <v>#REF!</v>
      </c>
      <c r="H468" s="31" t="e">
        <f>IF(ISBLANK('Team Roster - Final'!E466),"",'Team Roster - Final'!E466)</f>
        <v>#REF!</v>
      </c>
      <c r="I468" s="31" t="e">
        <f>IF(ISBLANK('Team Roster - Final'!G466),"",'Team Roster - Final'!G466)</f>
        <v>#REF!</v>
      </c>
      <c r="J468" s="31" t="e">
        <f>IF(ISBLANK('Team Roster - Final'!I466),"",'Team Roster - Final'!I466)</f>
        <v>#REF!</v>
      </c>
      <c r="R468"/>
      <c r="T468"/>
      <c r="V468"/>
      <c r="W468"/>
      <c r="Z468"/>
      <c r="AA468"/>
      <c r="AJ468" s="22"/>
      <c r="AK468" s="102"/>
      <c r="AN468" s="22"/>
      <c r="AO468" s="22"/>
    </row>
    <row r="469" spans="1:41" ht="14.25">
      <c r="A469" s="346">
        <v>466</v>
      </c>
      <c r="B469" s="42" t="e">
        <f>IF(ISBLANK('Team Roster - Final'!A467),"",'Team Roster - Final'!A467)</f>
        <v>#REF!</v>
      </c>
      <c r="C469" s="42" t="e">
        <f>IF(ISBLANK('Team Roster - Final'!B467),"",'Team Roster - Final'!B467)</f>
        <v>#REF!</v>
      </c>
      <c r="D469" s="42" t="e">
        <f>IF(ISBLANK('Team Roster - Final'!C467),"",'Team Roster - Final'!C467)</f>
        <v>#REF!</v>
      </c>
      <c r="E469" s="42" t="e">
        <f>IF(ISBLANK('Team Roster - Final'!D467),"",'Team Roster - Final'!D467)</f>
        <v>#REF!</v>
      </c>
      <c r="F469" s="43" t="e">
        <f>IF(ISBLANK('Team Roster - Final'!BL467),"",'Team Roster - Final'!BL467)</f>
        <v>#REF!</v>
      </c>
      <c r="G469" s="43" t="e">
        <f>IF(ISBLANK('Team Roster - Final'!BM467),"",'Team Roster - Final'!BM467)</f>
        <v>#REF!</v>
      </c>
      <c r="H469" s="31" t="e">
        <f>IF(ISBLANK('Team Roster - Final'!E467),"",'Team Roster - Final'!E467)</f>
        <v>#REF!</v>
      </c>
      <c r="I469" s="31" t="e">
        <f>IF(ISBLANK('Team Roster - Final'!G467),"",'Team Roster - Final'!G467)</f>
        <v>#REF!</v>
      </c>
      <c r="J469" s="31" t="e">
        <f>IF(ISBLANK('Team Roster - Final'!I467),"",'Team Roster - Final'!I467)</f>
        <v>#REF!</v>
      </c>
      <c r="R469"/>
      <c r="T469"/>
      <c r="V469"/>
      <c r="W469"/>
      <c r="Z469"/>
      <c r="AA469"/>
      <c r="AJ469" s="22"/>
      <c r="AK469" s="102"/>
      <c r="AN469" s="22"/>
      <c r="AO469" s="22"/>
    </row>
    <row r="470" spans="1:41" ht="14.25">
      <c r="A470" s="346">
        <v>467</v>
      </c>
      <c r="B470" s="42" t="e">
        <f>IF(ISBLANK('Team Roster - Final'!A468),"",'Team Roster - Final'!A468)</f>
        <v>#REF!</v>
      </c>
      <c r="C470" s="42" t="e">
        <f>IF(ISBLANK('Team Roster - Final'!B468),"",'Team Roster - Final'!B468)</f>
        <v>#REF!</v>
      </c>
      <c r="D470" s="42" t="e">
        <f>IF(ISBLANK('Team Roster - Final'!C468),"",'Team Roster - Final'!C468)</f>
        <v>#REF!</v>
      </c>
      <c r="E470" s="42" t="e">
        <f>IF(ISBLANK('Team Roster - Final'!D468),"",'Team Roster - Final'!D468)</f>
        <v>#REF!</v>
      </c>
      <c r="F470" s="43" t="e">
        <f>IF(ISBLANK('Team Roster - Final'!BL468),"",'Team Roster - Final'!BL468)</f>
        <v>#REF!</v>
      </c>
      <c r="G470" s="43" t="e">
        <f>IF(ISBLANK('Team Roster - Final'!BM468),"",'Team Roster - Final'!BM468)</f>
        <v>#REF!</v>
      </c>
      <c r="H470" s="31" t="e">
        <f>IF(ISBLANK('Team Roster - Final'!E468),"",'Team Roster - Final'!E468)</f>
        <v>#REF!</v>
      </c>
      <c r="I470" s="31" t="e">
        <f>IF(ISBLANK('Team Roster - Final'!G468),"",'Team Roster - Final'!G468)</f>
        <v>#REF!</v>
      </c>
      <c r="J470" s="31" t="e">
        <f>IF(ISBLANK('Team Roster - Final'!I468),"",'Team Roster - Final'!I468)</f>
        <v>#REF!</v>
      </c>
      <c r="R470"/>
      <c r="T470"/>
      <c r="V470"/>
      <c r="W470"/>
      <c r="Z470"/>
      <c r="AA470"/>
      <c r="AJ470" s="22"/>
      <c r="AK470" s="102"/>
      <c r="AN470" s="22"/>
      <c r="AO470" s="22"/>
    </row>
    <row r="471" spans="1:41" ht="14.25">
      <c r="A471" s="346">
        <v>468</v>
      </c>
      <c r="B471" s="42" t="e">
        <f>IF(ISBLANK('Team Roster - Final'!A469),"",'Team Roster - Final'!A469)</f>
        <v>#REF!</v>
      </c>
      <c r="C471" s="42" t="e">
        <f>IF(ISBLANK('Team Roster - Final'!B469),"",'Team Roster - Final'!B469)</f>
        <v>#REF!</v>
      </c>
      <c r="D471" s="42" t="e">
        <f>IF(ISBLANK('Team Roster - Final'!C469),"",'Team Roster - Final'!C469)</f>
        <v>#REF!</v>
      </c>
      <c r="E471" s="42" t="e">
        <f>IF(ISBLANK('Team Roster - Final'!D469),"",'Team Roster - Final'!D469)</f>
        <v>#REF!</v>
      </c>
      <c r="F471" s="43" t="e">
        <f>IF(ISBLANK('Team Roster - Final'!BL469),"",'Team Roster - Final'!BL469)</f>
        <v>#REF!</v>
      </c>
      <c r="G471" s="43" t="e">
        <f>IF(ISBLANK('Team Roster - Final'!BM469),"",'Team Roster - Final'!BM469)</f>
        <v>#REF!</v>
      </c>
      <c r="H471" s="31" t="e">
        <f>IF(ISBLANK('Team Roster - Final'!E469),"",'Team Roster - Final'!E469)</f>
        <v>#REF!</v>
      </c>
      <c r="I471" s="31" t="e">
        <f>IF(ISBLANK('Team Roster - Final'!G469),"",'Team Roster - Final'!G469)</f>
        <v>#REF!</v>
      </c>
      <c r="J471" s="31" t="e">
        <f>IF(ISBLANK('Team Roster - Final'!I469),"",'Team Roster - Final'!I469)</f>
        <v>#REF!</v>
      </c>
      <c r="R471"/>
      <c r="T471"/>
      <c r="V471"/>
      <c r="W471"/>
      <c r="Z471"/>
      <c r="AA471"/>
      <c r="AJ471" s="22"/>
      <c r="AK471" s="102"/>
      <c r="AN471" s="22"/>
      <c r="AO471" s="22"/>
    </row>
    <row r="472" spans="1:41" ht="14.25">
      <c r="A472" s="346">
        <v>469</v>
      </c>
      <c r="B472" s="42" t="e">
        <f>IF(ISBLANK('Team Roster - Final'!A470),"",'Team Roster - Final'!A470)</f>
        <v>#REF!</v>
      </c>
      <c r="C472" s="42" t="e">
        <f>IF(ISBLANK('Team Roster - Final'!B470),"",'Team Roster - Final'!B470)</f>
        <v>#REF!</v>
      </c>
      <c r="D472" s="42" t="e">
        <f>IF(ISBLANK('Team Roster - Final'!C470),"",'Team Roster - Final'!C470)</f>
        <v>#REF!</v>
      </c>
      <c r="E472" s="42" t="e">
        <f>IF(ISBLANK('Team Roster - Final'!D470),"",'Team Roster - Final'!D470)</f>
        <v>#REF!</v>
      </c>
      <c r="F472" s="43" t="e">
        <f>IF(ISBLANK('Team Roster - Final'!BL470),"",'Team Roster - Final'!BL470)</f>
        <v>#REF!</v>
      </c>
      <c r="G472" s="43" t="e">
        <f>IF(ISBLANK('Team Roster - Final'!BM470),"",'Team Roster - Final'!BM470)</f>
        <v>#REF!</v>
      </c>
      <c r="H472" s="31" t="e">
        <f>IF(ISBLANK('Team Roster - Final'!E470),"",'Team Roster - Final'!E470)</f>
        <v>#REF!</v>
      </c>
      <c r="I472" s="31" t="e">
        <f>IF(ISBLANK('Team Roster - Final'!G470),"",'Team Roster - Final'!G470)</f>
        <v>#REF!</v>
      </c>
      <c r="J472" s="31" t="e">
        <f>IF(ISBLANK('Team Roster - Final'!I470),"",'Team Roster - Final'!I470)</f>
        <v>#REF!</v>
      </c>
      <c r="R472"/>
      <c r="T472"/>
      <c r="V472"/>
      <c r="W472"/>
      <c r="Z472"/>
      <c r="AA472"/>
      <c r="AJ472" s="22"/>
      <c r="AK472" s="102"/>
      <c r="AN472" s="22"/>
      <c r="AO472" s="22"/>
    </row>
    <row r="473" spans="1:41" ht="14.25">
      <c r="A473" s="346">
        <v>470</v>
      </c>
      <c r="B473" s="42" t="e">
        <f>IF(ISBLANK('Team Roster - Final'!A471),"",'Team Roster - Final'!A471)</f>
        <v>#REF!</v>
      </c>
      <c r="C473" s="42" t="e">
        <f>IF(ISBLANK('Team Roster - Final'!B471),"",'Team Roster - Final'!B471)</f>
        <v>#REF!</v>
      </c>
      <c r="D473" s="42" t="e">
        <f>IF(ISBLANK('Team Roster - Final'!C471),"",'Team Roster - Final'!C471)</f>
        <v>#REF!</v>
      </c>
      <c r="E473" s="42" t="e">
        <f>IF(ISBLANK('Team Roster - Final'!D471),"",'Team Roster - Final'!D471)</f>
        <v>#REF!</v>
      </c>
      <c r="F473" s="43" t="e">
        <f>IF(ISBLANK('Team Roster - Final'!BL471),"",'Team Roster - Final'!BL471)</f>
        <v>#REF!</v>
      </c>
      <c r="G473" s="43" t="e">
        <f>IF(ISBLANK('Team Roster - Final'!BM471),"",'Team Roster - Final'!BM471)</f>
        <v>#REF!</v>
      </c>
      <c r="H473" s="31" t="e">
        <f>IF(ISBLANK('Team Roster - Final'!E471),"",'Team Roster - Final'!E471)</f>
        <v>#REF!</v>
      </c>
      <c r="I473" s="31" t="e">
        <f>IF(ISBLANK('Team Roster - Final'!G471),"",'Team Roster - Final'!G471)</f>
        <v>#REF!</v>
      </c>
      <c r="J473" s="31" t="e">
        <f>IF(ISBLANK('Team Roster - Final'!I471),"",'Team Roster - Final'!I471)</f>
        <v>#REF!</v>
      </c>
      <c r="R473"/>
      <c r="T473"/>
      <c r="V473"/>
      <c r="W473"/>
      <c r="Z473"/>
      <c r="AA473"/>
      <c r="AJ473" s="22"/>
      <c r="AK473" s="102"/>
      <c r="AN473" s="22"/>
      <c r="AO473" s="22"/>
    </row>
    <row r="474" spans="1:41" ht="14.25">
      <c r="A474" s="346">
        <v>471</v>
      </c>
      <c r="B474" s="42" t="e">
        <f>IF(ISBLANK('Team Roster - Final'!A472),"",'Team Roster - Final'!A472)</f>
        <v>#REF!</v>
      </c>
      <c r="C474" s="42" t="e">
        <f>IF(ISBLANK('Team Roster - Final'!B472),"",'Team Roster - Final'!B472)</f>
        <v>#REF!</v>
      </c>
      <c r="D474" s="42" t="e">
        <f>IF(ISBLANK('Team Roster - Final'!C472),"",'Team Roster - Final'!C472)</f>
        <v>#REF!</v>
      </c>
      <c r="E474" s="42" t="e">
        <f>IF(ISBLANK('Team Roster - Final'!D472),"",'Team Roster - Final'!D472)</f>
        <v>#REF!</v>
      </c>
      <c r="F474" s="43" t="e">
        <f>IF(ISBLANK('Team Roster - Final'!BL472),"",'Team Roster - Final'!BL472)</f>
        <v>#REF!</v>
      </c>
      <c r="G474" s="43" t="e">
        <f>IF(ISBLANK('Team Roster - Final'!BM472),"",'Team Roster - Final'!BM472)</f>
        <v>#REF!</v>
      </c>
      <c r="H474" s="31" t="e">
        <f>IF(ISBLANK('Team Roster - Final'!E472),"",'Team Roster - Final'!E472)</f>
        <v>#REF!</v>
      </c>
      <c r="I474" s="31" t="e">
        <f>IF(ISBLANK('Team Roster - Final'!G472),"",'Team Roster - Final'!G472)</f>
        <v>#REF!</v>
      </c>
      <c r="J474" s="31" t="e">
        <f>IF(ISBLANK('Team Roster - Final'!I472),"",'Team Roster - Final'!I472)</f>
        <v>#REF!</v>
      </c>
      <c r="R474"/>
      <c r="T474"/>
      <c r="V474"/>
      <c r="W474"/>
      <c r="Z474"/>
      <c r="AA474"/>
      <c r="AJ474" s="22"/>
      <c r="AK474" s="102"/>
      <c r="AN474" s="22"/>
      <c r="AO474" s="22"/>
    </row>
    <row r="475" spans="1:41" ht="14.25">
      <c r="A475" s="346">
        <v>472</v>
      </c>
      <c r="B475" s="42" t="e">
        <f>IF(ISBLANK('Team Roster - Final'!A473),"",'Team Roster - Final'!A473)</f>
        <v>#REF!</v>
      </c>
      <c r="C475" s="42" t="e">
        <f>IF(ISBLANK('Team Roster - Final'!B473),"",'Team Roster - Final'!B473)</f>
        <v>#REF!</v>
      </c>
      <c r="D475" s="42" t="e">
        <f>IF(ISBLANK('Team Roster - Final'!C473),"",'Team Roster - Final'!C473)</f>
        <v>#REF!</v>
      </c>
      <c r="E475" s="42" t="e">
        <f>IF(ISBLANK('Team Roster - Final'!D473),"",'Team Roster - Final'!D473)</f>
        <v>#REF!</v>
      </c>
      <c r="F475" s="43" t="e">
        <f>IF(ISBLANK('Team Roster - Final'!BL473),"",'Team Roster - Final'!BL473)</f>
        <v>#REF!</v>
      </c>
      <c r="G475" s="43" t="e">
        <f>IF(ISBLANK('Team Roster - Final'!BM473),"",'Team Roster - Final'!BM473)</f>
        <v>#REF!</v>
      </c>
      <c r="H475" s="31" t="e">
        <f>IF(ISBLANK('Team Roster - Final'!E473),"",'Team Roster - Final'!E473)</f>
        <v>#REF!</v>
      </c>
      <c r="I475" s="31" t="e">
        <f>IF(ISBLANK('Team Roster - Final'!G473),"",'Team Roster - Final'!G473)</f>
        <v>#REF!</v>
      </c>
      <c r="J475" s="31" t="e">
        <f>IF(ISBLANK('Team Roster - Final'!I473),"",'Team Roster - Final'!I473)</f>
        <v>#REF!</v>
      </c>
      <c r="R475"/>
      <c r="T475"/>
      <c r="V475"/>
      <c r="W475"/>
      <c r="Z475"/>
      <c r="AA475"/>
      <c r="AJ475" s="22"/>
      <c r="AK475" s="102"/>
      <c r="AN475" s="22"/>
      <c r="AO475" s="22"/>
    </row>
    <row r="476" spans="1:41" ht="14.25">
      <c r="A476" s="346">
        <v>473</v>
      </c>
      <c r="B476" s="42" t="e">
        <f>IF(ISBLANK('Team Roster - Final'!A474),"",'Team Roster - Final'!A474)</f>
        <v>#REF!</v>
      </c>
      <c r="C476" s="42" t="e">
        <f>IF(ISBLANK('Team Roster - Final'!B474),"",'Team Roster - Final'!B474)</f>
        <v>#REF!</v>
      </c>
      <c r="D476" s="42" t="e">
        <f>IF(ISBLANK('Team Roster - Final'!C474),"",'Team Roster - Final'!C474)</f>
        <v>#REF!</v>
      </c>
      <c r="E476" s="42" t="e">
        <f>IF(ISBLANK('Team Roster - Final'!D474),"",'Team Roster - Final'!D474)</f>
        <v>#REF!</v>
      </c>
      <c r="F476" s="43" t="e">
        <f>IF(ISBLANK('Team Roster - Final'!BL474),"",'Team Roster - Final'!BL474)</f>
        <v>#REF!</v>
      </c>
      <c r="G476" s="43" t="e">
        <f>IF(ISBLANK('Team Roster - Final'!BM474),"",'Team Roster - Final'!BM474)</f>
        <v>#REF!</v>
      </c>
      <c r="H476" s="31" t="e">
        <f>IF(ISBLANK('Team Roster - Final'!E474),"",'Team Roster - Final'!E474)</f>
        <v>#REF!</v>
      </c>
      <c r="I476" s="31" t="e">
        <f>IF(ISBLANK('Team Roster - Final'!G474),"",'Team Roster - Final'!G474)</f>
        <v>#REF!</v>
      </c>
      <c r="J476" s="31" t="e">
        <f>IF(ISBLANK('Team Roster - Final'!I474),"",'Team Roster - Final'!I474)</f>
        <v>#REF!</v>
      </c>
      <c r="R476"/>
      <c r="T476"/>
      <c r="V476"/>
      <c r="W476"/>
      <c r="Z476"/>
      <c r="AA476"/>
      <c r="AJ476" s="22"/>
      <c r="AK476" s="102"/>
      <c r="AN476" s="22"/>
      <c r="AO476" s="22"/>
    </row>
    <row r="477" spans="1:41" ht="14.25">
      <c r="A477" s="346">
        <v>474</v>
      </c>
      <c r="B477" s="42" t="e">
        <f>IF(ISBLANK('Team Roster - Final'!A475),"",'Team Roster - Final'!A475)</f>
        <v>#REF!</v>
      </c>
      <c r="C477" s="42" t="e">
        <f>IF(ISBLANK('Team Roster - Final'!B475),"",'Team Roster - Final'!B475)</f>
        <v>#REF!</v>
      </c>
      <c r="D477" s="42" t="e">
        <f>IF(ISBLANK('Team Roster - Final'!C475),"",'Team Roster - Final'!C475)</f>
        <v>#REF!</v>
      </c>
      <c r="E477" s="42" t="e">
        <f>IF(ISBLANK('Team Roster - Final'!D475),"",'Team Roster - Final'!D475)</f>
        <v>#REF!</v>
      </c>
      <c r="F477" s="43" t="e">
        <f>IF(ISBLANK('Team Roster - Final'!BL475),"",'Team Roster - Final'!BL475)</f>
        <v>#REF!</v>
      </c>
      <c r="G477" s="43" t="e">
        <f>IF(ISBLANK('Team Roster - Final'!BM475),"",'Team Roster - Final'!BM475)</f>
        <v>#REF!</v>
      </c>
      <c r="H477" s="31" t="e">
        <f>IF(ISBLANK('Team Roster - Final'!E475),"",'Team Roster - Final'!E475)</f>
        <v>#REF!</v>
      </c>
      <c r="I477" s="31" t="e">
        <f>IF(ISBLANK('Team Roster - Final'!G475),"",'Team Roster - Final'!G475)</f>
        <v>#REF!</v>
      </c>
      <c r="J477" s="31" t="e">
        <f>IF(ISBLANK('Team Roster - Final'!I475),"",'Team Roster - Final'!I475)</f>
        <v>#REF!</v>
      </c>
      <c r="R477"/>
      <c r="T477"/>
      <c r="V477"/>
      <c r="W477"/>
      <c r="Z477"/>
      <c r="AA477"/>
      <c r="AJ477" s="22"/>
      <c r="AK477" s="102"/>
      <c r="AN477" s="22"/>
      <c r="AO477" s="22"/>
    </row>
    <row r="478" spans="1:41" ht="14.25">
      <c r="A478" s="346">
        <v>475</v>
      </c>
      <c r="B478" s="42" t="e">
        <f>IF(ISBLANK('Team Roster - Final'!A476),"",'Team Roster - Final'!A476)</f>
        <v>#REF!</v>
      </c>
      <c r="C478" s="42" t="e">
        <f>IF(ISBLANK('Team Roster - Final'!B476),"",'Team Roster - Final'!B476)</f>
        <v>#REF!</v>
      </c>
      <c r="D478" s="42" t="e">
        <f>IF(ISBLANK('Team Roster - Final'!C476),"",'Team Roster - Final'!C476)</f>
        <v>#REF!</v>
      </c>
      <c r="E478" s="42" t="e">
        <f>IF(ISBLANK('Team Roster - Final'!D476),"",'Team Roster - Final'!D476)</f>
        <v>#REF!</v>
      </c>
      <c r="F478" s="43" t="e">
        <f>IF(ISBLANK('Team Roster - Final'!BL476),"",'Team Roster - Final'!BL476)</f>
        <v>#REF!</v>
      </c>
      <c r="G478" s="43" t="e">
        <f>IF(ISBLANK('Team Roster - Final'!BM476),"",'Team Roster - Final'!BM476)</f>
        <v>#REF!</v>
      </c>
      <c r="H478" s="31" t="e">
        <f>IF(ISBLANK('Team Roster - Final'!E476),"",'Team Roster - Final'!E476)</f>
        <v>#REF!</v>
      </c>
      <c r="I478" s="31" t="e">
        <f>IF(ISBLANK('Team Roster - Final'!G476),"",'Team Roster - Final'!G476)</f>
        <v>#REF!</v>
      </c>
      <c r="J478" s="31" t="e">
        <f>IF(ISBLANK('Team Roster - Final'!I476),"",'Team Roster - Final'!I476)</f>
        <v>#REF!</v>
      </c>
      <c r="R478"/>
      <c r="T478"/>
      <c r="V478"/>
      <c r="W478"/>
      <c r="Z478"/>
      <c r="AA478"/>
      <c r="AJ478" s="22"/>
      <c r="AK478" s="102"/>
      <c r="AN478" s="22"/>
      <c r="AO478" s="22"/>
    </row>
    <row r="479" spans="1:41" ht="14.25">
      <c r="A479" s="346">
        <v>476</v>
      </c>
      <c r="B479" s="42" t="e">
        <f>IF(ISBLANK('Team Roster - Final'!A477),"",'Team Roster - Final'!A477)</f>
        <v>#REF!</v>
      </c>
      <c r="C479" s="42" t="e">
        <f>IF(ISBLANK('Team Roster - Final'!B477),"",'Team Roster - Final'!B477)</f>
        <v>#REF!</v>
      </c>
      <c r="D479" s="42" t="e">
        <f>IF(ISBLANK('Team Roster - Final'!C477),"",'Team Roster - Final'!C477)</f>
        <v>#REF!</v>
      </c>
      <c r="E479" s="42" t="e">
        <f>IF(ISBLANK('Team Roster - Final'!D477),"",'Team Roster - Final'!D477)</f>
        <v>#REF!</v>
      </c>
      <c r="F479" s="43" t="e">
        <f>IF(ISBLANK('Team Roster - Final'!BL477),"",'Team Roster - Final'!BL477)</f>
        <v>#REF!</v>
      </c>
      <c r="G479" s="43" t="e">
        <f>IF(ISBLANK('Team Roster - Final'!BM477),"",'Team Roster - Final'!BM477)</f>
        <v>#REF!</v>
      </c>
      <c r="H479" s="31" t="e">
        <f>IF(ISBLANK('Team Roster - Final'!E477),"",'Team Roster - Final'!E477)</f>
        <v>#REF!</v>
      </c>
      <c r="I479" s="31" t="e">
        <f>IF(ISBLANK('Team Roster - Final'!G477),"",'Team Roster - Final'!G477)</f>
        <v>#REF!</v>
      </c>
      <c r="J479" s="31" t="e">
        <f>IF(ISBLANK('Team Roster - Final'!I477),"",'Team Roster - Final'!I477)</f>
        <v>#REF!</v>
      </c>
      <c r="R479"/>
      <c r="T479"/>
      <c r="V479"/>
      <c r="W479"/>
      <c r="Z479"/>
      <c r="AA479"/>
      <c r="AJ479" s="22"/>
      <c r="AK479" s="102"/>
      <c r="AN479" s="22"/>
      <c r="AO479" s="22"/>
    </row>
    <row r="480" spans="1:41" ht="14.25">
      <c r="A480" s="346">
        <v>477</v>
      </c>
      <c r="B480" s="42" t="e">
        <f>IF(ISBLANK('Team Roster - Final'!A478),"",'Team Roster - Final'!A478)</f>
        <v>#REF!</v>
      </c>
      <c r="C480" s="42" t="e">
        <f>IF(ISBLANK('Team Roster - Final'!B478),"",'Team Roster - Final'!B478)</f>
        <v>#REF!</v>
      </c>
      <c r="D480" s="42" t="e">
        <f>IF(ISBLANK('Team Roster - Final'!C478),"",'Team Roster - Final'!C478)</f>
        <v>#REF!</v>
      </c>
      <c r="E480" s="42" t="e">
        <f>IF(ISBLANK('Team Roster - Final'!D478),"",'Team Roster - Final'!D478)</f>
        <v>#REF!</v>
      </c>
      <c r="F480" s="43" t="e">
        <f>IF(ISBLANK('Team Roster - Final'!BL478),"",'Team Roster - Final'!BL478)</f>
        <v>#REF!</v>
      </c>
      <c r="G480" s="43" t="e">
        <f>IF(ISBLANK('Team Roster - Final'!BM478),"",'Team Roster - Final'!BM478)</f>
        <v>#REF!</v>
      </c>
      <c r="H480" s="31" t="e">
        <f>IF(ISBLANK('Team Roster - Final'!E478),"",'Team Roster - Final'!E478)</f>
        <v>#REF!</v>
      </c>
      <c r="I480" s="31" t="e">
        <f>IF(ISBLANK('Team Roster - Final'!G478),"",'Team Roster - Final'!G478)</f>
        <v>#REF!</v>
      </c>
      <c r="J480" s="31" t="e">
        <f>IF(ISBLANK('Team Roster - Final'!I478),"",'Team Roster - Final'!I478)</f>
        <v>#REF!</v>
      </c>
      <c r="R480"/>
      <c r="T480"/>
      <c r="V480"/>
      <c r="W480"/>
      <c r="Z480"/>
      <c r="AA480"/>
      <c r="AJ480" s="22"/>
      <c r="AK480" s="102"/>
      <c r="AN480" s="22"/>
      <c r="AO480" s="22"/>
    </row>
    <row r="481" spans="1:41" ht="14.25">
      <c r="A481" s="346">
        <v>478</v>
      </c>
      <c r="B481" s="42" t="e">
        <f>IF(ISBLANK('Team Roster - Final'!A479),"",'Team Roster - Final'!A479)</f>
        <v>#REF!</v>
      </c>
      <c r="C481" s="42" t="e">
        <f>IF(ISBLANK('Team Roster - Final'!B479),"",'Team Roster - Final'!B479)</f>
        <v>#REF!</v>
      </c>
      <c r="D481" s="42" t="e">
        <f>IF(ISBLANK('Team Roster - Final'!C479),"",'Team Roster - Final'!C479)</f>
        <v>#REF!</v>
      </c>
      <c r="E481" s="42" t="e">
        <f>IF(ISBLANK('Team Roster - Final'!D479),"",'Team Roster - Final'!D479)</f>
        <v>#REF!</v>
      </c>
      <c r="F481" s="43" t="e">
        <f>IF(ISBLANK('Team Roster - Final'!BL479),"",'Team Roster - Final'!BL479)</f>
        <v>#REF!</v>
      </c>
      <c r="G481" s="43" t="e">
        <f>IF(ISBLANK('Team Roster - Final'!BM479),"",'Team Roster - Final'!BM479)</f>
        <v>#REF!</v>
      </c>
      <c r="H481" s="31" t="e">
        <f>IF(ISBLANK('Team Roster - Final'!E479),"",'Team Roster - Final'!E479)</f>
        <v>#REF!</v>
      </c>
      <c r="I481" s="31" t="e">
        <f>IF(ISBLANK('Team Roster - Final'!G479),"",'Team Roster - Final'!G479)</f>
        <v>#REF!</v>
      </c>
      <c r="J481" s="31" t="e">
        <f>IF(ISBLANK('Team Roster - Final'!I479),"",'Team Roster - Final'!I479)</f>
        <v>#REF!</v>
      </c>
      <c r="R481"/>
      <c r="T481"/>
      <c r="V481"/>
      <c r="W481"/>
      <c r="Z481"/>
      <c r="AA481"/>
      <c r="AJ481" s="22"/>
      <c r="AK481" s="102"/>
      <c r="AN481" s="22"/>
      <c r="AO481" s="22"/>
    </row>
    <row r="482" spans="1:41" ht="14.25">
      <c r="A482" s="346">
        <v>479</v>
      </c>
      <c r="B482" s="42" t="e">
        <f>IF(ISBLANK('Team Roster - Final'!A480),"",'Team Roster - Final'!A480)</f>
        <v>#REF!</v>
      </c>
      <c r="C482" s="42" t="e">
        <f>IF(ISBLANK('Team Roster - Final'!B480),"",'Team Roster - Final'!B480)</f>
        <v>#REF!</v>
      </c>
      <c r="D482" s="42" t="e">
        <f>IF(ISBLANK('Team Roster - Final'!C480),"",'Team Roster - Final'!C480)</f>
        <v>#REF!</v>
      </c>
      <c r="E482" s="42" t="e">
        <f>IF(ISBLANK('Team Roster - Final'!D480),"",'Team Roster - Final'!D480)</f>
        <v>#REF!</v>
      </c>
      <c r="F482" s="43" t="e">
        <f>IF(ISBLANK('Team Roster - Final'!BL480),"",'Team Roster - Final'!BL480)</f>
        <v>#REF!</v>
      </c>
      <c r="G482" s="43" t="e">
        <f>IF(ISBLANK('Team Roster - Final'!BM480),"",'Team Roster - Final'!BM480)</f>
        <v>#REF!</v>
      </c>
      <c r="H482" s="31" t="e">
        <f>IF(ISBLANK('Team Roster - Final'!E480),"",'Team Roster - Final'!E480)</f>
        <v>#REF!</v>
      </c>
      <c r="I482" s="31" t="e">
        <f>IF(ISBLANK('Team Roster - Final'!G480),"",'Team Roster - Final'!G480)</f>
        <v>#REF!</v>
      </c>
      <c r="J482" s="31" t="e">
        <f>IF(ISBLANK('Team Roster - Final'!I480),"",'Team Roster - Final'!I480)</f>
        <v>#REF!</v>
      </c>
      <c r="R482"/>
      <c r="T482"/>
      <c r="V482"/>
      <c r="W482"/>
      <c r="Z482"/>
      <c r="AA482"/>
      <c r="AJ482" s="22"/>
      <c r="AK482" s="102"/>
      <c r="AN482" s="22"/>
      <c r="AO482" s="22"/>
    </row>
    <row r="483" spans="1:41" ht="14.25">
      <c r="A483" s="346">
        <v>480</v>
      </c>
      <c r="B483" s="42" t="e">
        <f>IF(ISBLANK('Team Roster - Final'!A481),"",'Team Roster - Final'!A481)</f>
        <v>#REF!</v>
      </c>
      <c r="C483" s="42" t="e">
        <f>IF(ISBLANK('Team Roster - Final'!B481),"",'Team Roster - Final'!B481)</f>
        <v>#REF!</v>
      </c>
      <c r="D483" s="42" t="e">
        <f>IF(ISBLANK('Team Roster - Final'!C481),"",'Team Roster - Final'!C481)</f>
        <v>#REF!</v>
      </c>
      <c r="E483" s="42" t="e">
        <f>IF(ISBLANK('Team Roster - Final'!D481),"",'Team Roster - Final'!D481)</f>
        <v>#REF!</v>
      </c>
      <c r="F483" s="43" t="e">
        <f>IF(ISBLANK('Team Roster - Final'!BL481),"",'Team Roster - Final'!BL481)</f>
        <v>#REF!</v>
      </c>
      <c r="G483" s="43" t="e">
        <f>IF(ISBLANK('Team Roster - Final'!BM481),"",'Team Roster - Final'!BM481)</f>
        <v>#REF!</v>
      </c>
      <c r="H483" s="31" t="e">
        <f>IF(ISBLANK('Team Roster - Final'!E481),"",'Team Roster - Final'!E481)</f>
        <v>#REF!</v>
      </c>
      <c r="I483" s="31" t="e">
        <f>IF(ISBLANK('Team Roster - Final'!G481),"",'Team Roster - Final'!G481)</f>
        <v>#REF!</v>
      </c>
      <c r="J483" s="31" t="e">
        <f>IF(ISBLANK('Team Roster - Final'!I481),"",'Team Roster - Final'!I481)</f>
        <v>#REF!</v>
      </c>
      <c r="R483"/>
      <c r="T483"/>
      <c r="V483"/>
      <c r="W483"/>
      <c r="Z483"/>
      <c r="AA483"/>
      <c r="AJ483" s="22"/>
      <c r="AK483" s="102"/>
      <c r="AN483" s="22"/>
      <c r="AO483" s="22"/>
    </row>
    <row r="484" spans="1:41" ht="14.25">
      <c r="A484" s="346">
        <v>481</v>
      </c>
      <c r="B484" s="42" t="e">
        <f>IF(ISBLANK('Team Roster - Final'!A482),"",'Team Roster - Final'!A482)</f>
        <v>#REF!</v>
      </c>
      <c r="C484" s="42" t="e">
        <f>IF(ISBLANK('Team Roster - Final'!B482),"",'Team Roster - Final'!B482)</f>
        <v>#REF!</v>
      </c>
      <c r="D484" s="42" t="e">
        <f>IF(ISBLANK('Team Roster - Final'!C482),"",'Team Roster - Final'!C482)</f>
        <v>#REF!</v>
      </c>
      <c r="E484" s="42" t="e">
        <f>IF(ISBLANK('Team Roster - Final'!D482),"",'Team Roster - Final'!D482)</f>
        <v>#REF!</v>
      </c>
      <c r="F484" s="43" t="e">
        <f>IF(ISBLANK('Team Roster - Final'!BL482),"",'Team Roster - Final'!BL482)</f>
        <v>#REF!</v>
      </c>
      <c r="G484" s="43" t="e">
        <f>IF(ISBLANK('Team Roster - Final'!BM482),"",'Team Roster - Final'!BM482)</f>
        <v>#REF!</v>
      </c>
      <c r="H484" s="31" t="e">
        <f>IF(ISBLANK('Team Roster - Final'!E482),"",'Team Roster - Final'!E482)</f>
        <v>#REF!</v>
      </c>
      <c r="I484" s="31" t="e">
        <f>IF(ISBLANK('Team Roster - Final'!G482),"",'Team Roster - Final'!G482)</f>
        <v>#REF!</v>
      </c>
      <c r="J484" s="31" t="e">
        <f>IF(ISBLANK('Team Roster - Final'!I482),"",'Team Roster - Final'!I482)</f>
        <v>#REF!</v>
      </c>
      <c r="R484"/>
      <c r="T484"/>
      <c r="V484"/>
      <c r="W484"/>
      <c r="Z484"/>
      <c r="AA484"/>
      <c r="AJ484" s="22"/>
      <c r="AK484" s="102"/>
      <c r="AN484" s="22"/>
      <c r="AO484" s="22"/>
    </row>
    <row r="485" spans="1:41" ht="14.25">
      <c r="A485" s="346">
        <v>482</v>
      </c>
      <c r="B485" s="42" t="e">
        <f>IF(ISBLANK('Team Roster - Final'!A483),"",'Team Roster - Final'!A483)</f>
        <v>#REF!</v>
      </c>
      <c r="C485" s="42" t="e">
        <f>IF(ISBLANK('Team Roster - Final'!B483),"",'Team Roster - Final'!B483)</f>
        <v>#REF!</v>
      </c>
      <c r="D485" s="42" t="e">
        <f>IF(ISBLANK('Team Roster - Final'!C483),"",'Team Roster - Final'!C483)</f>
        <v>#REF!</v>
      </c>
      <c r="E485" s="42" t="e">
        <f>IF(ISBLANK('Team Roster - Final'!D483),"",'Team Roster - Final'!D483)</f>
        <v>#REF!</v>
      </c>
      <c r="F485" s="43" t="e">
        <f>IF(ISBLANK('Team Roster - Final'!BL483),"",'Team Roster - Final'!BL483)</f>
        <v>#REF!</v>
      </c>
      <c r="G485" s="43" t="e">
        <f>IF(ISBLANK('Team Roster - Final'!BM483),"",'Team Roster - Final'!BM483)</f>
        <v>#REF!</v>
      </c>
      <c r="H485" s="31" t="e">
        <f>IF(ISBLANK('Team Roster - Final'!E483),"",'Team Roster - Final'!E483)</f>
        <v>#REF!</v>
      </c>
      <c r="I485" s="31" t="e">
        <f>IF(ISBLANK('Team Roster - Final'!G483),"",'Team Roster - Final'!G483)</f>
        <v>#REF!</v>
      </c>
      <c r="J485" s="31" t="e">
        <f>IF(ISBLANK('Team Roster - Final'!I483),"",'Team Roster - Final'!I483)</f>
        <v>#REF!</v>
      </c>
      <c r="R485"/>
      <c r="T485"/>
      <c r="V485"/>
      <c r="W485"/>
      <c r="Z485"/>
      <c r="AA485"/>
      <c r="AJ485" s="22"/>
      <c r="AK485" s="102"/>
      <c r="AN485" s="22"/>
      <c r="AO485" s="22"/>
    </row>
    <row r="486" spans="1:41" ht="14.25">
      <c r="A486" s="346">
        <v>483</v>
      </c>
      <c r="B486" s="42" t="e">
        <f>IF(ISBLANK('Team Roster - Final'!A484),"",'Team Roster - Final'!A484)</f>
        <v>#REF!</v>
      </c>
      <c r="C486" s="42" t="e">
        <f>IF(ISBLANK('Team Roster - Final'!B484),"",'Team Roster - Final'!B484)</f>
        <v>#REF!</v>
      </c>
      <c r="D486" s="42" t="e">
        <f>IF(ISBLANK('Team Roster - Final'!C484),"",'Team Roster - Final'!C484)</f>
        <v>#REF!</v>
      </c>
      <c r="E486" s="42" t="e">
        <f>IF(ISBLANK('Team Roster - Final'!D484),"",'Team Roster - Final'!D484)</f>
        <v>#REF!</v>
      </c>
      <c r="F486" s="43" t="e">
        <f>IF(ISBLANK('Team Roster - Final'!BL484),"",'Team Roster - Final'!BL484)</f>
        <v>#REF!</v>
      </c>
      <c r="G486" s="43" t="e">
        <f>IF(ISBLANK('Team Roster - Final'!BM484),"",'Team Roster - Final'!BM484)</f>
        <v>#REF!</v>
      </c>
      <c r="H486" s="31" t="e">
        <f>IF(ISBLANK('Team Roster - Final'!E484),"",'Team Roster - Final'!E484)</f>
        <v>#REF!</v>
      </c>
      <c r="I486" s="31" t="e">
        <f>IF(ISBLANK('Team Roster - Final'!G484),"",'Team Roster - Final'!G484)</f>
        <v>#REF!</v>
      </c>
      <c r="J486" s="31" t="e">
        <f>IF(ISBLANK('Team Roster - Final'!I484),"",'Team Roster - Final'!I484)</f>
        <v>#REF!</v>
      </c>
      <c r="R486"/>
      <c r="T486"/>
      <c r="V486"/>
      <c r="W486"/>
      <c r="Z486"/>
      <c r="AA486"/>
      <c r="AJ486" s="22"/>
      <c r="AK486" s="102"/>
      <c r="AN486" s="22"/>
      <c r="AO486" s="22"/>
    </row>
    <row r="487" spans="1:41" ht="14.25">
      <c r="A487" s="346">
        <v>484</v>
      </c>
      <c r="B487" s="42" t="e">
        <f>IF(ISBLANK('Team Roster - Final'!A485),"",'Team Roster - Final'!A485)</f>
        <v>#REF!</v>
      </c>
      <c r="C487" s="42" t="e">
        <f>IF(ISBLANK('Team Roster - Final'!B485),"",'Team Roster - Final'!B485)</f>
        <v>#REF!</v>
      </c>
      <c r="D487" s="42" t="e">
        <f>IF(ISBLANK('Team Roster - Final'!C485),"",'Team Roster - Final'!C485)</f>
        <v>#REF!</v>
      </c>
      <c r="E487" s="42" t="e">
        <f>IF(ISBLANK('Team Roster - Final'!D485),"",'Team Roster - Final'!D485)</f>
        <v>#REF!</v>
      </c>
      <c r="F487" s="43" t="e">
        <f>IF(ISBLANK('Team Roster - Final'!BL485),"",'Team Roster - Final'!BL485)</f>
        <v>#REF!</v>
      </c>
      <c r="G487" s="43" t="e">
        <f>IF(ISBLANK('Team Roster - Final'!BM485),"",'Team Roster - Final'!BM485)</f>
        <v>#REF!</v>
      </c>
      <c r="H487" s="31" t="e">
        <f>IF(ISBLANK('Team Roster - Final'!E485),"",'Team Roster - Final'!E485)</f>
        <v>#REF!</v>
      </c>
      <c r="I487" s="31" t="e">
        <f>IF(ISBLANK('Team Roster - Final'!G485),"",'Team Roster - Final'!G485)</f>
        <v>#REF!</v>
      </c>
      <c r="J487" s="31" t="e">
        <f>IF(ISBLANK('Team Roster - Final'!I485),"",'Team Roster - Final'!I485)</f>
        <v>#REF!</v>
      </c>
      <c r="R487"/>
      <c r="T487"/>
      <c r="V487"/>
      <c r="W487"/>
      <c r="Z487"/>
      <c r="AA487"/>
      <c r="AJ487" s="22"/>
      <c r="AK487" s="102"/>
      <c r="AN487" s="22"/>
      <c r="AO487" s="22"/>
    </row>
    <row r="488" spans="1:41" ht="14.25">
      <c r="A488" s="346">
        <v>485</v>
      </c>
      <c r="B488" s="42" t="e">
        <f>IF(ISBLANK('Team Roster - Final'!A486),"",'Team Roster - Final'!A486)</f>
        <v>#REF!</v>
      </c>
      <c r="C488" s="42" t="e">
        <f>IF(ISBLANK('Team Roster - Final'!B486),"",'Team Roster - Final'!B486)</f>
        <v>#REF!</v>
      </c>
      <c r="D488" s="42" t="e">
        <f>IF(ISBLANK('Team Roster - Final'!C486),"",'Team Roster - Final'!C486)</f>
        <v>#REF!</v>
      </c>
      <c r="E488" s="42" t="e">
        <f>IF(ISBLANK('Team Roster - Final'!D486),"",'Team Roster - Final'!D486)</f>
        <v>#REF!</v>
      </c>
      <c r="F488" s="43" t="e">
        <f>IF(ISBLANK('Team Roster - Final'!BL486),"",'Team Roster - Final'!BL486)</f>
        <v>#REF!</v>
      </c>
      <c r="G488" s="43" t="e">
        <f>IF(ISBLANK('Team Roster - Final'!BM486),"",'Team Roster - Final'!BM486)</f>
        <v>#REF!</v>
      </c>
      <c r="H488" s="31" t="e">
        <f>IF(ISBLANK('Team Roster - Final'!E486),"",'Team Roster - Final'!E486)</f>
        <v>#REF!</v>
      </c>
      <c r="I488" s="31" t="e">
        <f>IF(ISBLANK('Team Roster - Final'!G486),"",'Team Roster - Final'!G486)</f>
        <v>#REF!</v>
      </c>
      <c r="J488" s="31" t="e">
        <f>IF(ISBLANK('Team Roster - Final'!I486),"",'Team Roster - Final'!I486)</f>
        <v>#REF!</v>
      </c>
      <c r="R488"/>
      <c r="T488"/>
      <c r="V488"/>
      <c r="W488"/>
      <c r="Z488"/>
      <c r="AA488"/>
      <c r="AJ488" s="22"/>
      <c r="AK488" s="102"/>
      <c r="AN488" s="22"/>
      <c r="AO488" s="22"/>
    </row>
    <row r="489" spans="1:41" ht="14.25">
      <c r="A489" s="346">
        <v>486</v>
      </c>
      <c r="B489" s="42" t="e">
        <f>IF(ISBLANK('Team Roster - Final'!A487),"",'Team Roster - Final'!A487)</f>
        <v>#REF!</v>
      </c>
      <c r="C489" s="42" t="e">
        <f>IF(ISBLANK('Team Roster - Final'!B487),"",'Team Roster - Final'!B487)</f>
        <v>#REF!</v>
      </c>
      <c r="D489" s="42" t="e">
        <f>IF(ISBLANK('Team Roster - Final'!C487),"",'Team Roster - Final'!C487)</f>
        <v>#REF!</v>
      </c>
      <c r="E489" s="42" t="e">
        <f>IF(ISBLANK('Team Roster - Final'!D487),"",'Team Roster - Final'!D487)</f>
        <v>#REF!</v>
      </c>
      <c r="F489" s="43" t="e">
        <f>IF(ISBLANK('Team Roster - Final'!BL487),"",'Team Roster - Final'!BL487)</f>
        <v>#REF!</v>
      </c>
      <c r="G489" s="43" t="e">
        <f>IF(ISBLANK('Team Roster - Final'!BM487),"",'Team Roster - Final'!BM487)</f>
        <v>#REF!</v>
      </c>
      <c r="H489" s="31" t="e">
        <f>IF(ISBLANK('Team Roster - Final'!E487),"",'Team Roster - Final'!E487)</f>
        <v>#REF!</v>
      </c>
      <c r="I489" s="31" t="e">
        <f>IF(ISBLANK('Team Roster - Final'!G487),"",'Team Roster - Final'!G487)</f>
        <v>#REF!</v>
      </c>
      <c r="J489" s="31" t="e">
        <f>IF(ISBLANK('Team Roster - Final'!I487),"",'Team Roster - Final'!I487)</f>
        <v>#REF!</v>
      </c>
      <c r="R489"/>
      <c r="T489"/>
      <c r="V489"/>
      <c r="W489"/>
      <c r="Z489"/>
      <c r="AA489"/>
      <c r="AJ489" s="22"/>
      <c r="AK489" s="102"/>
      <c r="AN489" s="22"/>
      <c r="AO489" s="22"/>
    </row>
    <row r="490" spans="1:41" ht="14.25">
      <c r="A490" s="346">
        <v>487</v>
      </c>
      <c r="B490" s="42" t="e">
        <f>IF(ISBLANK('Team Roster - Final'!A488),"",'Team Roster - Final'!A488)</f>
        <v>#REF!</v>
      </c>
      <c r="C490" s="42" t="e">
        <f>IF(ISBLANK('Team Roster - Final'!B488),"",'Team Roster - Final'!B488)</f>
        <v>#REF!</v>
      </c>
      <c r="D490" s="42" t="e">
        <f>IF(ISBLANK('Team Roster - Final'!C488),"",'Team Roster - Final'!C488)</f>
        <v>#REF!</v>
      </c>
      <c r="E490" s="42" t="e">
        <f>IF(ISBLANK('Team Roster - Final'!D488),"",'Team Roster - Final'!D488)</f>
        <v>#REF!</v>
      </c>
      <c r="F490" s="43" t="e">
        <f>IF(ISBLANK('Team Roster - Final'!BL488),"",'Team Roster - Final'!BL488)</f>
        <v>#REF!</v>
      </c>
      <c r="G490" s="43" t="e">
        <f>IF(ISBLANK('Team Roster - Final'!BM488),"",'Team Roster - Final'!BM488)</f>
        <v>#REF!</v>
      </c>
      <c r="H490" s="31" t="e">
        <f>IF(ISBLANK('Team Roster - Final'!E488),"",'Team Roster - Final'!E488)</f>
        <v>#REF!</v>
      </c>
      <c r="I490" s="31" t="e">
        <f>IF(ISBLANK('Team Roster - Final'!G488),"",'Team Roster - Final'!G488)</f>
        <v>#REF!</v>
      </c>
      <c r="J490" s="31" t="e">
        <f>IF(ISBLANK('Team Roster - Final'!I488),"",'Team Roster - Final'!I488)</f>
        <v>#REF!</v>
      </c>
      <c r="R490"/>
      <c r="T490"/>
      <c r="V490"/>
      <c r="W490"/>
      <c r="Z490"/>
      <c r="AA490"/>
      <c r="AJ490" s="22"/>
      <c r="AK490" s="102"/>
      <c r="AN490" s="22"/>
      <c r="AO490" s="22"/>
    </row>
    <row r="491" spans="1:41" ht="14.25">
      <c r="A491" s="346">
        <v>488</v>
      </c>
      <c r="B491" s="42" t="e">
        <f>IF(ISBLANK('Team Roster - Final'!A489),"",'Team Roster - Final'!A489)</f>
        <v>#REF!</v>
      </c>
      <c r="C491" s="42" t="e">
        <f>IF(ISBLANK('Team Roster - Final'!B489),"",'Team Roster - Final'!B489)</f>
        <v>#REF!</v>
      </c>
      <c r="D491" s="42" t="e">
        <f>IF(ISBLANK('Team Roster - Final'!C489),"",'Team Roster - Final'!C489)</f>
        <v>#REF!</v>
      </c>
      <c r="E491" s="42" t="e">
        <f>IF(ISBLANK('Team Roster - Final'!D489),"",'Team Roster - Final'!D489)</f>
        <v>#REF!</v>
      </c>
      <c r="F491" s="43" t="e">
        <f>IF(ISBLANK('Team Roster - Final'!BL489),"",'Team Roster - Final'!BL489)</f>
        <v>#REF!</v>
      </c>
      <c r="G491" s="43" t="e">
        <f>IF(ISBLANK('Team Roster - Final'!BM489),"",'Team Roster - Final'!BM489)</f>
        <v>#REF!</v>
      </c>
      <c r="H491" s="31" t="e">
        <f>IF(ISBLANK('Team Roster - Final'!E489),"",'Team Roster - Final'!E489)</f>
        <v>#REF!</v>
      </c>
      <c r="I491" s="31" t="e">
        <f>IF(ISBLANK('Team Roster - Final'!G489),"",'Team Roster - Final'!G489)</f>
        <v>#REF!</v>
      </c>
      <c r="J491" s="31" t="e">
        <f>IF(ISBLANK('Team Roster - Final'!I489),"",'Team Roster - Final'!I489)</f>
        <v>#REF!</v>
      </c>
      <c r="R491"/>
      <c r="T491"/>
      <c r="V491"/>
      <c r="W491"/>
      <c r="Z491"/>
      <c r="AA491"/>
      <c r="AJ491" s="22"/>
      <c r="AK491" s="102"/>
      <c r="AN491" s="22"/>
      <c r="AO491" s="22"/>
    </row>
    <row r="492" spans="1:41" ht="14.25">
      <c r="A492" s="346">
        <v>489</v>
      </c>
      <c r="B492" s="42" t="e">
        <f>IF(ISBLANK('Team Roster - Final'!A490),"",'Team Roster - Final'!A490)</f>
        <v>#REF!</v>
      </c>
      <c r="C492" s="42" t="e">
        <f>IF(ISBLANK('Team Roster - Final'!B490),"",'Team Roster - Final'!B490)</f>
        <v>#REF!</v>
      </c>
      <c r="D492" s="42" t="e">
        <f>IF(ISBLANK('Team Roster - Final'!C490),"",'Team Roster - Final'!C490)</f>
        <v>#REF!</v>
      </c>
      <c r="E492" s="42" t="e">
        <f>IF(ISBLANK('Team Roster - Final'!D490),"",'Team Roster - Final'!D490)</f>
        <v>#REF!</v>
      </c>
      <c r="F492" s="43" t="e">
        <f>IF(ISBLANK('Team Roster - Final'!BL490),"",'Team Roster - Final'!BL490)</f>
        <v>#REF!</v>
      </c>
      <c r="G492" s="43" t="e">
        <f>IF(ISBLANK('Team Roster - Final'!BM490),"",'Team Roster - Final'!BM490)</f>
        <v>#REF!</v>
      </c>
      <c r="H492" s="31" t="e">
        <f>IF(ISBLANK('Team Roster - Final'!E490),"",'Team Roster - Final'!E490)</f>
        <v>#REF!</v>
      </c>
      <c r="I492" s="31" t="e">
        <f>IF(ISBLANK('Team Roster - Final'!G490),"",'Team Roster - Final'!G490)</f>
        <v>#REF!</v>
      </c>
      <c r="J492" s="31" t="e">
        <f>IF(ISBLANK('Team Roster - Final'!I490),"",'Team Roster - Final'!I490)</f>
        <v>#REF!</v>
      </c>
      <c r="R492"/>
      <c r="T492"/>
      <c r="V492"/>
      <c r="W492"/>
      <c r="Z492"/>
      <c r="AA492"/>
      <c r="AJ492" s="22"/>
      <c r="AK492" s="102"/>
      <c r="AN492" s="22"/>
      <c r="AO492" s="22"/>
    </row>
    <row r="493" spans="1:41" ht="14.25">
      <c r="A493" s="346">
        <v>490</v>
      </c>
      <c r="B493" s="42" t="e">
        <f>IF(ISBLANK('Team Roster - Final'!A491),"",'Team Roster - Final'!A491)</f>
        <v>#REF!</v>
      </c>
      <c r="C493" s="42" t="e">
        <f>IF(ISBLANK('Team Roster - Final'!B491),"",'Team Roster - Final'!B491)</f>
        <v>#REF!</v>
      </c>
      <c r="D493" s="42" t="e">
        <f>IF(ISBLANK('Team Roster - Final'!C491),"",'Team Roster - Final'!C491)</f>
        <v>#REF!</v>
      </c>
      <c r="E493" s="42" t="e">
        <f>IF(ISBLANK('Team Roster - Final'!D491),"",'Team Roster - Final'!D491)</f>
        <v>#REF!</v>
      </c>
      <c r="F493" s="43" t="e">
        <f>IF(ISBLANK('Team Roster - Final'!BL491),"",'Team Roster - Final'!BL491)</f>
        <v>#REF!</v>
      </c>
      <c r="G493" s="43" t="e">
        <f>IF(ISBLANK('Team Roster - Final'!BM491),"",'Team Roster - Final'!BM491)</f>
        <v>#REF!</v>
      </c>
      <c r="H493" s="31" t="e">
        <f>IF(ISBLANK('Team Roster - Final'!E491),"",'Team Roster - Final'!E491)</f>
        <v>#REF!</v>
      </c>
      <c r="I493" s="31" t="e">
        <f>IF(ISBLANK('Team Roster - Final'!G491),"",'Team Roster - Final'!G491)</f>
        <v>#REF!</v>
      </c>
      <c r="J493" s="31" t="e">
        <f>IF(ISBLANK('Team Roster - Final'!I491),"",'Team Roster - Final'!I491)</f>
        <v>#REF!</v>
      </c>
      <c r="R493"/>
      <c r="T493"/>
      <c r="V493"/>
      <c r="W493"/>
      <c r="Z493"/>
      <c r="AA493"/>
      <c r="AJ493" s="22"/>
      <c r="AK493" s="102"/>
      <c r="AN493" s="22"/>
      <c r="AO493" s="22"/>
    </row>
    <row r="494" spans="1:41" ht="14.25">
      <c r="A494" s="346">
        <v>491</v>
      </c>
      <c r="B494" s="42" t="e">
        <f>IF(ISBLANK('Team Roster - Final'!A492),"",'Team Roster - Final'!A492)</f>
        <v>#REF!</v>
      </c>
      <c r="C494" s="42" t="e">
        <f>IF(ISBLANK('Team Roster - Final'!B492),"",'Team Roster - Final'!B492)</f>
        <v>#REF!</v>
      </c>
      <c r="D494" s="42" t="e">
        <f>IF(ISBLANK('Team Roster - Final'!C492),"",'Team Roster - Final'!C492)</f>
        <v>#REF!</v>
      </c>
      <c r="E494" s="42" t="e">
        <f>IF(ISBLANK('Team Roster - Final'!D492),"",'Team Roster - Final'!D492)</f>
        <v>#REF!</v>
      </c>
      <c r="F494" s="43" t="e">
        <f>IF(ISBLANK('Team Roster - Final'!BL492),"",'Team Roster - Final'!BL492)</f>
        <v>#REF!</v>
      </c>
      <c r="G494" s="43" t="e">
        <f>IF(ISBLANK('Team Roster - Final'!BM492),"",'Team Roster - Final'!BM492)</f>
        <v>#REF!</v>
      </c>
      <c r="H494" s="31" t="e">
        <f>IF(ISBLANK('Team Roster - Final'!E492),"",'Team Roster - Final'!E492)</f>
        <v>#REF!</v>
      </c>
      <c r="I494" s="31" t="e">
        <f>IF(ISBLANK('Team Roster - Final'!G492),"",'Team Roster - Final'!G492)</f>
        <v>#REF!</v>
      </c>
      <c r="J494" s="31" t="e">
        <f>IF(ISBLANK('Team Roster - Final'!I492),"",'Team Roster - Final'!I492)</f>
        <v>#REF!</v>
      </c>
      <c r="R494"/>
      <c r="T494"/>
      <c r="V494"/>
      <c r="W494"/>
      <c r="Z494"/>
      <c r="AA494"/>
      <c r="AJ494" s="22"/>
      <c r="AK494" s="102"/>
      <c r="AN494" s="22"/>
      <c r="AO494" s="22"/>
    </row>
    <row r="495" spans="1:41" ht="14.25">
      <c r="A495" s="346">
        <v>492</v>
      </c>
      <c r="B495" s="42" t="e">
        <f>IF(ISBLANK('Team Roster - Final'!A493),"",'Team Roster - Final'!A493)</f>
        <v>#REF!</v>
      </c>
      <c r="C495" s="42" t="e">
        <f>IF(ISBLANK('Team Roster - Final'!B493),"",'Team Roster - Final'!B493)</f>
        <v>#REF!</v>
      </c>
      <c r="D495" s="42" t="e">
        <f>IF(ISBLANK('Team Roster - Final'!C493),"",'Team Roster - Final'!C493)</f>
        <v>#REF!</v>
      </c>
      <c r="E495" s="42" t="e">
        <f>IF(ISBLANK('Team Roster - Final'!D493),"",'Team Roster - Final'!D493)</f>
        <v>#REF!</v>
      </c>
      <c r="F495" s="43" t="e">
        <f>IF(ISBLANK('Team Roster - Final'!BL493),"",'Team Roster - Final'!BL493)</f>
        <v>#REF!</v>
      </c>
      <c r="G495" s="43" t="e">
        <f>IF(ISBLANK('Team Roster - Final'!BM493),"",'Team Roster - Final'!BM493)</f>
        <v>#REF!</v>
      </c>
      <c r="H495" s="31" t="e">
        <f>IF(ISBLANK('Team Roster - Final'!E493),"",'Team Roster - Final'!E493)</f>
        <v>#REF!</v>
      </c>
      <c r="I495" s="31" t="e">
        <f>IF(ISBLANK('Team Roster - Final'!G493),"",'Team Roster - Final'!G493)</f>
        <v>#REF!</v>
      </c>
      <c r="J495" s="31" t="e">
        <f>IF(ISBLANK('Team Roster - Final'!I493),"",'Team Roster - Final'!I493)</f>
        <v>#REF!</v>
      </c>
      <c r="R495"/>
      <c r="T495"/>
      <c r="V495"/>
      <c r="W495"/>
      <c r="Z495"/>
      <c r="AA495"/>
      <c r="AJ495" s="22"/>
      <c r="AK495" s="102"/>
      <c r="AN495" s="22"/>
      <c r="AO495" s="22"/>
    </row>
    <row r="496" spans="1:41" ht="14.25">
      <c r="A496" s="346">
        <v>493</v>
      </c>
      <c r="B496" s="42" t="e">
        <f>IF(ISBLANK('Team Roster - Final'!A494),"",'Team Roster - Final'!A494)</f>
        <v>#REF!</v>
      </c>
      <c r="C496" s="42" t="e">
        <f>IF(ISBLANK('Team Roster - Final'!B494),"",'Team Roster - Final'!B494)</f>
        <v>#REF!</v>
      </c>
      <c r="D496" s="42" t="e">
        <f>IF(ISBLANK('Team Roster - Final'!C494),"",'Team Roster - Final'!C494)</f>
        <v>#REF!</v>
      </c>
      <c r="E496" s="42" t="e">
        <f>IF(ISBLANK('Team Roster - Final'!D494),"",'Team Roster - Final'!D494)</f>
        <v>#REF!</v>
      </c>
      <c r="F496" s="43" t="e">
        <f>IF(ISBLANK('Team Roster - Final'!BL494),"",'Team Roster - Final'!BL494)</f>
        <v>#REF!</v>
      </c>
      <c r="G496" s="43" t="e">
        <f>IF(ISBLANK('Team Roster - Final'!BM494),"",'Team Roster - Final'!BM494)</f>
        <v>#REF!</v>
      </c>
      <c r="H496" s="31" t="e">
        <f>IF(ISBLANK('Team Roster - Final'!E494),"",'Team Roster - Final'!E494)</f>
        <v>#REF!</v>
      </c>
      <c r="I496" s="31" t="e">
        <f>IF(ISBLANK('Team Roster - Final'!G494),"",'Team Roster - Final'!G494)</f>
        <v>#REF!</v>
      </c>
      <c r="J496" s="31" t="e">
        <f>IF(ISBLANK('Team Roster - Final'!I494),"",'Team Roster - Final'!I494)</f>
        <v>#REF!</v>
      </c>
      <c r="R496"/>
      <c r="T496"/>
      <c r="V496"/>
      <c r="W496"/>
      <c r="Z496"/>
      <c r="AA496"/>
      <c r="AJ496" s="22"/>
      <c r="AK496" s="102"/>
      <c r="AN496" s="22"/>
      <c r="AO496" s="22"/>
    </row>
    <row r="497" spans="1:41" ht="14.25">
      <c r="A497" s="346">
        <v>494</v>
      </c>
      <c r="B497" s="42" t="e">
        <f>IF(ISBLANK('Team Roster - Final'!A495),"",'Team Roster - Final'!A495)</f>
        <v>#REF!</v>
      </c>
      <c r="C497" s="42" t="e">
        <f>IF(ISBLANK('Team Roster - Final'!B495),"",'Team Roster - Final'!B495)</f>
        <v>#REF!</v>
      </c>
      <c r="D497" s="42" t="e">
        <f>IF(ISBLANK('Team Roster - Final'!C495),"",'Team Roster - Final'!C495)</f>
        <v>#REF!</v>
      </c>
      <c r="E497" s="42" t="e">
        <f>IF(ISBLANK('Team Roster - Final'!D495),"",'Team Roster - Final'!D495)</f>
        <v>#REF!</v>
      </c>
      <c r="F497" s="43" t="e">
        <f>IF(ISBLANK('Team Roster - Final'!BL495),"",'Team Roster - Final'!BL495)</f>
        <v>#REF!</v>
      </c>
      <c r="G497" s="43" t="e">
        <f>IF(ISBLANK('Team Roster - Final'!BM495),"",'Team Roster - Final'!BM495)</f>
        <v>#REF!</v>
      </c>
      <c r="H497" s="31" t="e">
        <f>IF(ISBLANK('Team Roster - Final'!E495),"",'Team Roster - Final'!E495)</f>
        <v>#REF!</v>
      </c>
      <c r="I497" s="31" t="e">
        <f>IF(ISBLANK('Team Roster - Final'!G495),"",'Team Roster - Final'!G495)</f>
        <v>#REF!</v>
      </c>
      <c r="J497" s="31" t="e">
        <f>IF(ISBLANK('Team Roster - Final'!I495),"",'Team Roster - Final'!I495)</f>
        <v>#REF!</v>
      </c>
      <c r="R497"/>
      <c r="T497"/>
      <c r="V497"/>
      <c r="W497"/>
      <c r="Z497"/>
      <c r="AA497"/>
      <c r="AJ497" s="22"/>
      <c r="AK497" s="102"/>
      <c r="AN497" s="22"/>
      <c r="AO497" s="22"/>
    </row>
    <row r="498" spans="1:41" ht="14.25">
      <c r="A498" s="346">
        <v>495</v>
      </c>
      <c r="B498" s="42" t="e">
        <f>IF(ISBLANK('Team Roster - Final'!A496),"",'Team Roster - Final'!A496)</f>
        <v>#REF!</v>
      </c>
      <c r="C498" s="42" t="e">
        <f>IF(ISBLANK('Team Roster - Final'!B496),"",'Team Roster - Final'!B496)</f>
        <v>#REF!</v>
      </c>
      <c r="D498" s="42" t="e">
        <f>IF(ISBLANK('Team Roster - Final'!C496),"",'Team Roster - Final'!C496)</f>
        <v>#REF!</v>
      </c>
      <c r="E498" s="42" t="e">
        <f>IF(ISBLANK('Team Roster - Final'!D496),"",'Team Roster - Final'!D496)</f>
        <v>#REF!</v>
      </c>
      <c r="F498" s="43" t="e">
        <f>IF(ISBLANK('Team Roster - Final'!BL496),"",'Team Roster - Final'!BL496)</f>
        <v>#REF!</v>
      </c>
      <c r="G498" s="43" t="e">
        <f>IF(ISBLANK('Team Roster - Final'!BM496),"",'Team Roster - Final'!BM496)</f>
        <v>#REF!</v>
      </c>
      <c r="H498" s="31" t="e">
        <f>IF(ISBLANK('Team Roster - Final'!E496),"",'Team Roster - Final'!E496)</f>
        <v>#REF!</v>
      </c>
      <c r="I498" s="31" t="e">
        <f>IF(ISBLANK('Team Roster - Final'!G496),"",'Team Roster - Final'!G496)</f>
        <v>#REF!</v>
      </c>
      <c r="J498" s="31" t="e">
        <f>IF(ISBLANK('Team Roster - Final'!I496),"",'Team Roster - Final'!I496)</f>
        <v>#REF!</v>
      </c>
      <c r="R498"/>
      <c r="T498"/>
      <c r="V498"/>
      <c r="W498"/>
      <c r="Z498"/>
      <c r="AA498"/>
      <c r="AJ498" s="22"/>
      <c r="AK498" s="102"/>
      <c r="AN498" s="22"/>
      <c r="AO498" s="22"/>
    </row>
    <row r="499" spans="1:41" ht="14.25">
      <c r="A499" s="346">
        <v>496</v>
      </c>
      <c r="B499" s="42" t="e">
        <f>IF(ISBLANK('Team Roster - Final'!A497),"",'Team Roster - Final'!A497)</f>
        <v>#REF!</v>
      </c>
      <c r="C499" s="42" t="e">
        <f>IF(ISBLANK('Team Roster - Final'!B497),"",'Team Roster - Final'!B497)</f>
        <v>#REF!</v>
      </c>
      <c r="D499" s="42" t="e">
        <f>IF(ISBLANK('Team Roster - Final'!C497),"",'Team Roster - Final'!C497)</f>
        <v>#REF!</v>
      </c>
      <c r="E499" s="42" t="e">
        <f>IF(ISBLANK('Team Roster - Final'!D497),"",'Team Roster - Final'!D497)</f>
        <v>#REF!</v>
      </c>
      <c r="F499" s="43" t="e">
        <f>IF(ISBLANK('Team Roster - Final'!BL497),"",'Team Roster - Final'!BL497)</f>
        <v>#REF!</v>
      </c>
      <c r="G499" s="43" t="e">
        <f>IF(ISBLANK('Team Roster - Final'!BM497),"",'Team Roster - Final'!BM497)</f>
        <v>#REF!</v>
      </c>
      <c r="H499" s="31" t="e">
        <f>IF(ISBLANK('Team Roster - Final'!E497),"",'Team Roster - Final'!E497)</f>
        <v>#REF!</v>
      </c>
      <c r="I499" s="31" t="e">
        <f>IF(ISBLANK('Team Roster - Final'!G497),"",'Team Roster - Final'!G497)</f>
        <v>#REF!</v>
      </c>
      <c r="J499" s="31" t="e">
        <f>IF(ISBLANK('Team Roster - Final'!I497),"",'Team Roster - Final'!I497)</f>
        <v>#REF!</v>
      </c>
      <c r="R499"/>
      <c r="T499"/>
      <c r="V499"/>
      <c r="W499"/>
      <c r="Z499"/>
      <c r="AA499"/>
      <c r="AJ499" s="22"/>
      <c r="AK499" s="102"/>
      <c r="AN499" s="22"/>
      <c r="AO499" s="22"/>
    </row>
    <row r="500" spans="1:41" ht="14.25">
      <c r="A500" s="346">
        <v>497</v>
      </c>
      <c r="B500" s="42" t="e">
        <f>IF(ISBLANK('Team Roster - Final'!A498),"",'Team Roster - Final'!A498)</f>
        <v>#REF!</v>
      </c>
      <c r="C500" s="42" t="e">
        <f>IF(ISBLANK('Team Roster - Final'!B498),"",'Team Roster - Final'!B498)</f>
        <v>#REF!</v>
      </c>
      <c r="D500" s="42" t="e">
        <f>IF(ISBLANK('Team Roster - Final'!C498),"",'Team Roster - Final'!C498)</f>
        <v>#REF!</v>
      </c>
      <c r="E500" s="42" t="e">
        <f>IF(ISBLANK('Team Roster - Final'!D498),"",'Team Roster - Final'!D498)</f>
        <v>#REF!</v>
      </c>
      <c r="F500" s="43" t="e">
        <f>IF(ISBLANK('Team Roster - Final'!BL498),"",'Team Roster - Final'!BL498)</f>
        <v>#REF!</v>
      </c>
      <c r="G500" s="43" t="e">
        <f>IF(ISBLANK('Team Roster - Final'!BM498),"",'Team Roster - Final'!BM498)</f>
        <v>#REF!</v>
      </c>
      <c r="H500" s="31" t="e">
        <f>IF(ISBLANK('Team Roster - Final'!E498),"",'Team Roster - Final'!E498)</f>
        <v>#REF!</v>
      </c>
      <c r="I500" s="31" t="e">
        <f>IF(ISBLANK('Team Roster - Final'!G498),"",'Team Roster - Final'!G498)</f>
        <v>#REF!</v>
      </c>
      <c r="J500" s="31" t="e">
        <f>IF(ISBLANK('Team Roster - Final'!I498),"",'Team Roster - Final'!I498)</f>
        <v>#REF!</v>
      </c>
      <c r="R500"/>
      <c r="T500"/>
      <c r="V500"/>
      <c r="W500"/>
      <c r="Z500"/>
      <c r="AA500"/>
      <c r="AJ500" s="22"/>
      <c r="AK500" s="102"/>
      <c r="AN500" s="22"/>
      <c r="AO500" s="22"/>
    </row>
    <row r="501" spans="1:41" ht="14.25">
      <c r="A501" s="346">
        <v>498</v>
      </c>
      <c r="B501" s="42" t="e">
        <f>IF(ISBLANK('Team Roster - Final'!A499),"",'Team Roster - Final'!A499)</f>
        <v>#REF!</v>
      </c>
      <c r="C501" s="42" t="e">
        <f>IF(ISBLANK('Team Roster - Final'!B499),"",'Team Roster - Final'!B499)</f>
        <v>#REF!</v>
      </c>
      <c r="D501" s="42" t="e">
        <f>IF(ISBLANK('Team Roster - Final'!C499),"",'Team Roster - Final'!C499)</f>
        <v>#REF!</v>
      </c>
      <c r="E501" s="42" t="e">
        <f>IF(ISBLANK('Team Roster - Final'!D499),"",'Team Roster - Final'!D499)</f>
        <v>#REF!</v>
      </c>
      <c r="F501" s="43" t="e">
        <f>IF(ISBLANK('Team Roster - Final'!BL499),"",'Team Roster - Final'!BL499)</f>
        <v>#REF!</v>
      </c>
      <c r="G501" s="43" t="e">
        <f>IF(ISBLANK('Team Roster - Final'!BM499),"",'Team Roster - Final'!BM499)</f>
        <v>#REF!</v>
      </c>
      <c r="H501" s="31" t="e">
        <f>IF(ISBLANK('Team Roster - Final'!E499),"",'Team Roster - Final'!E499)</f>
        <v>#REF!</v>
      </c>
      <c r="I501" s="31" t="e">
        <f>IF(ISBLANK('Team Roster - Final'!G499),"",'Team Roster - Final'!G499)</f>
        <v>#REF!</v>
      </c>
      <c r="J501" s="31" t="e">
        <f>IF(ISBLANK('Team Roster - Final'!I499),"",'Team Roster - Final'!I499)</f>
        <v>#REF!</v>
      </c>
      <c r="R501"/>
      <c r="T501"/>
      <c r="V501"/>
      <c r="W501"/>
      <c r="Z501"/>
      <c r="AA501"/>
      <c r="AJ501" s="22"/>
      <c r="AK501" s="102"/>
      <c r="AN501" s="22"/>
      <c r="AO501" s="22"/>
    </row>
    <row r="502" spans="1:41" ht="14.25">
      <c r="A502" s="346">
        <v>499</v>
      </c>
      <c r="B502" s="42" t="e">
        <f>IF(ISBLANK('Team Roster - Final'!A500),"",'Team Roster - Final'!A500)</f>
        <v>#REF!</v>
      </c>
      <c r="C502" s="42" t="e">
        <f>IF(ISBLANK('Team Roster - Final'!B500),"",'Team Roster - Final'!B500)</f>
        <v>#REF!</v>
      </c>
      <c r="D502" s="42" t="e">
        <f>IF(ISBLANK('Team Roster - Final'!C500),"",'Team Roster - Final'!C500)</f>
        <v>#REF!</v>
      </c>
      <c r="E502" s="42" t="e">
        <f>IF(ISBLANK('Team Roster - Final'!D500),"",'Team Roster - Final'!D500)</f>
        <v>#REF!</v>
      </c>
      <c r="F502" s="43" t="e">
        <f>IF(ISBLANK('Team Roster - Final'!BL500),"",'Team Roster - Final'!BL500)</f>
        <v>#REF!</v>
      </c>
      <c r="G502" s="43" t="e">
        <f>IF(ISBLANK('Team Roster - Final'!BM500),"",'Team Roster - Final'!BM500)</f>
        <v>#REF!</v>
      </c>
      <c r="H502" s="31" t="e">
        <f>IF(ISBLANK('Team Roster - Final'!E500),"",'Team Roster - Final'!E500)</f>
        <v>#REF!</v>
      </c>
      <c r="I502" s="31" t="e">
        <f>IF(ISBLANK('Team Roster - Final'!G500),"",'Team Roster - Final'!G500)</f>
        <v>#REF!</v>
      </c>
      <c r="J502" s="31" t="e">
        <f>IF(ISBLANK('Team Roster - Final'!I500),"",'Team Roster - Final'!I500)</f>
        <v>#REF!</v>
      </c>
      <c r="R502"/>
      <c r="T502"/>
      <c r="V502"/>
      <c r="W502"/>
      <c r="Z502"/>
      <c r="AA502"/>
      <c r="AJ502" s="22"/>
      <c r="AK502" s="102"/>
      <c r="AN502" s="22"/>
      <c r="AO502" s="22"/>
    </row>
    <row r="503" spans="1:41" ht="14.25">
      <c r="A503" s="346">
        <v>500</v>
      </c>
      <c r="B503" s="42" t="e">
        <f>IF(ISBLANK('Team Roster - Final'!A501),"",'Team Roster - Final'!A501)</f>
        <v>#REF!</v>
      </c>
      <c r="C503" s="42" t="e">
        <f>IF(ISBLANK('Team Roster - Final'!B501),"",'Team Roster - Final'!B501)</f>
        <v>#REF!</v>
      </c>
      <c r="D503" s="42" t="e">
        <f>IF(ISBLANK('Team Roster - Final'!C501),"",'Team Roster - Final'!C501)</f>
        <v>#REF!</v>
      </c>
      <c r="E503" s="42" t="e">
        <f>IF(ISBLANK('Team Roster - Final'!D501),"",'Team Roster - Final'!D501)</f>
        <v>#REF!</v>
      </c>
      <c r="F503" s="43" t="e">
        <f>IF(ISBLANK('Team Roster - Final'!BL501),"",'Team Roster - Final'!BL501)</f>
        <v>#REF!</v>
      </c>
      <c r="G503" s="43" t="e">
        <f>IF(ISBLANK('Team Roster - Final'!BM501),"",'Team Roster - Final'!BM501)</f>
        <v>#REF!</v>
      </c>
      <c r="H503" s="31" t="e">
        <f>IF(ISBLANK('Team Roster - Final'!E501),"",'Team Roster - Final'!E501)</f>
        <v>#REF!</v>
      </c>
      <c r="I503" s="31" t="e">
        <f>IF(ISBLANK('Team Roster - Final'!G501),"",'Team Roster - Final'!G501)</f>
        <v>#REF!</v>
      </c>
      <c r="J503" s="31" t="e">
        <f>IF(ISBLANK('Team Roster - Final'!I501),"",'Team Roster - Final'!I501)</f>
        <v>#REF!</v>
      </c>
      <c r="R503"/>
      <c r="T503"/>
      <c r="V503"/>
      <c r="W503"/>
      <c r="Z503"/>
      <c r="AA503"/>
      <c r="AJ503" s="22"/>
      <c r="AK503" s="102"/>
      <c r="AN503" s="22"/>
      <c r="AO503" s="22"/>
    </row>
    <row r="504" spans="1:41" ht="14.25">
      <c r="A504" s="346">
        <v>501</v>
      </c>
      <c r="B504" s="42" t="e">
        <f>IF(ISBLANK('Team Roster - Final'!A502),"",'Team Roster - Final'!A502)</f>
        <v>#REF!</v>
      </c>
      <c r="C504" s="42" t="e">
        <f>IF(ISBLANK('Team Roster - Final'!B502),"",'Team Roster - Final'!B502)</f>
        <v>#REF!</v>
      </c>
      <c r="D504" s="42" t="e">
        <f>IF(ISBLANK('Team Roster - Final'!C502),"",'Team Roster - Final'!C502)</f>
        <v>#REF!</v>
      </c>
      <c r="E504" s="42" t="e">
        <f>IF(ISBLANK('Team Roster - Final'!D502),"",'Team Roster - Final'!D502)</f>
        <v>#REF!</v>
      </c>
      <c r="F504" s="43" t="e">
        <f>IF(ISBLANK('Team Roster - Final'!BL502),"",'Team Roster - Final'!BL502)</f>
        <v>#REF!</v>
      </c>
      <c r="G504" s="43" t="e">
        <f>IF(ISBLANK('Team Roster - Final'!BM502),"",'Team Roster - Final'!BM502)</f>
        <v>#REF!</v>
      </c>
      <c r="H504" s="31" t="e">
        <f>IF(ISBLANK('Team Roster - Final'!E502),"",'Team Roster - Final'!E502)</f>
        <v>#REF!</v>
      </c>
      <c r="I504" s="31" t="e">
        <f>IF(ISBLANK('Team Roster - Final'!G502),"",'Team Roster - Final'!G502)</f>
        <v>#REF!</v>
      </c>
      <c r="J504" s="31" t="e">
        <f>IF(ISBLANK('Team Roster - Final'!I502),"",'Team Roster - Final'!I502)</f>
        <v>#REF!</v>
      </c>
      <c r="R504"/>
      <c r="T504"/>
      <c r="V504"/>
      <c r="W504"/>
      <c r="Z504"/>
      <c r="AA504"/>
      <c r="AJ504" s="22"/>
      <c r="AK504" s="102"/>
      <c r="AN504" s="22"/>
      <c r="AO504" s="22"/>
    </row>
    <row r="505" spans="1:41" ht="14.25">
      <c r="A505" s="346">
        <v>502</v>
      </c>
      <c r="B505" s="42" t="e">
        <f>IF(ISBLANK('Team Roster - Final'!A503),"",'Team Roster - Final'!A503)</f>
        <v>#REF!</v>
      </c>
      <c r="C505" s="42" t="e">
        <f>IF(ISBLANK('Team Roster - Final'!B503),"",'Team Roster - Final'!B503)</f>
        <v>#REF!</v>
      </c>
      <c r="D505" s="42" t="e">
        <f>IF(ISBLANK('Team Roster - Final'!C503),"",'Team Roster - Final'!C503)</f>
        <v>#REF!</v>
      </c>
      <c r="E505" s="42" t="e">
        <f>IF(ISBLANK('Team Roster - Final'!D503),"",'Team Roster - Final'!D503)</f>
        <v>#REF!</v>
      </c>
      <c r="F505" s="43" t="e">
        <f>IF(ISBLANK('Team Roster - Final'!BL503),"",'Team Roster - Final'!BL503)</f>
        <v>#REF!</v>
      </c>
      <c r="G505" s="43" t="e">
        <f>IF(ISBLANK('Team Roster - Final'!BM503),"",'Team Roster - Final'!BM503)</f>
        <v>#REF!</v>
      </c>
      <c r="H505" s="31" t="e">
        <f>IF(ISBLANK('Team Roster - Final'!E503),"",'Team Roster - Final'!E503)</f>
        <v>#REF!</v>
      </c>
      <c r="I505" s="31" t="e">
        <f>IF(ISBLANK('Team Roster - Final'!G503),"",'Team Roster - Final'!G503)</f>
        <v>#REF!</v>
      </c>
      <c r="J505" s="31" t="e">
        <f>IF(ISBLANK('Team Roster - Final'!I503),"",'Team Roster - Final'!I503)</f>
        <v>#REF!</v>
      </c>
      <c r="R505"/>
      <c r="T505"/>
      <c r="V505"/>
      <c r="W505"/>
      <c r="Z505"/>
      <c r="AA505"/>
      <c r="AJ505" s="22"/>
      <c r="AK505" s="102"/>
      <c r="AN505" s="22"/>
      <c r="AO505" s="22"/>
    </row>
    <row r="506" spans="1:41" ht="14.25">
      <c r="A506" s="346">
        <v>503</v>
      </c>
      <c r="B506" s="42" t="e">
        <f>IF(ISBLANK('Team Roster - Final'!A504),"",'Team Roster - Final'!A504)</f>
        <v>#REF!</v>
      </c>
      <c r="C506" s="42" t="e">
        <f>IF(ISBLANK('Team Roster - Final'!B504),"",'Team Roster - Final'!B504)</f>
        <v>#REF!</v>
      </c>
      <c r="D506" s="42" t="e">
        <f>IF(ISBLANK('Team Roster - Final'!C504),"",'Team Roster - Final'!C504)</f>
        <v>#REF!</v>
      </c>
      <c r="E506" s="42" t="e">
        <f>IF(ISBLANK('Team Roster - Final'!D504),"",'Team Roster - Final'!D504)</f>
        <v>#REF!</v>
      </c>
      <c r="F506" s="43" t="e">
        <f>IF(ISBLANK('Team Roster - Final'!BL504),"",'Team Roster - Final'!BL504)</f>
        <v>#REF!</v>
      </c>
      <c r="G506" s="43" t="e">
        <f>IF(ISBLANK('Team Roster - Final'!BM504),"",'Team Roster - Final'!BM504)</f>
        <v>#REF!</v>
      </c>
      <c r="H506" s="31" t="e">
        <f>IF(ISBLANK('Team Roster - Final'!E504),"",'Team Roster - Final'!E504)</f>
        <v>#REF!</v>
      </c>
      <c r="I506" s="31" t="e">
        <f>IF(ISBLANK('Team Roster - Final'!G504),"",'Team Roster - Final'!G504)</f>
        <v>#REF!</v>
      </c>
      <c r="J506" s="31" t="e">
        <f>IF(ISBLANK('Team Roster - Final'!I504),"",'Team Roster - Final'!I504)</f>
        <v>#REF!</v>
      </c>
      <c r="R506"/>
      <c r="T506"/>
      <c r="V506"/>
      <c r="W506"/>
      <c r="Z506"/>
      <c r="AA506"/>
      <c r="AJ506" s="22"/>
      <c r="AK506" s="102"/>
      <c r="AN506" s="22"/>
      <c r="AO506" s="22"/>
    </row>
    <row r="507" spans="1:41" ht="14.25">
      <c r="A507" s="346">
        <v>504</v>
      </c>
      <c r="B507" s="42" t="e">
        <f>IF(ISBLANK('Team Roster - Final'!A505),"",'Team Roster - Final'!A505)</f>
        <v>#REF!</v>
      </c>
      <c r="C507" s="42" t="e">
        <f>IF(ISBLANK('Team Roster - Final'!B505),"",'Team Roster - Final'!B505)</f>
        <v>#REF!</v>
      </c>
      <c r="D507" s="42" t="e">
        <f>IF(ISBLANK('Team Roster - Final'!C505),"",'Team Roster - Final'!C505)</f>
        <v>#REF!</v>
      </c>
      <c r="E507" s="42" t="e">
        <f>IF(ISBLANK('Team Roster - Final'!D505),"",'Team Roster - Final'!D505)</f>
        <v>#REF!</v>
      </c>
      <c r="F507" s="43" t="e">
        <f>IF(ISBLANK('Team Roster - Final'!BL505),"",'Team Roster - Final'!BL505)</f>
        <v>#REF!</v>
      </c>
      <c r="G507" s="43" t="e">
        <f>IF(ISBLANK('Team Roster - Final'!BM505),"",'Team Roster - Final'!BM505)</f>
        <v>#REF!</v>
      </c>
      <c r="H507" s="31" t="e">
        <f>IF(ISBLANK('Team Roster - Final'!E505),"",'Team Roster - Final'!E505)</f>
        <v>#REF!</v>
      </c>
      <c r="I507" s="31" t="e">
        <f>IF(ISBLANK('Team Roster - Final'!G505),"",'Team Roster - Final'!G505)</f>
        <v>#REF!</v>
      </c>
      <c r="J507" s="31" t="e">
        <f>IF(ISBLANK('Team Roster - Final'!I505),"",'Team Roster - Final'!I505)</f>
        <v>#REF!</v>
      </c>
      <c r="R507"/>
      <c r="T507"/>
      <c r="V507"/>
      <c r="W507"/>
      <c r="Z507"/>
      <c r="AA507"/>
      <c r="AJ507" s="22"/>
      <c r="AK507" s="102"/>
      <c r="AN507" s="22"/>
      <c r="AO507" s="22"/>
    </row>
    <row r="508" spans="1:41" ht="14.25">
      <c r="A508" s="346">
        <v>505</v>
      </c>
      <c r="B508" s="42" t="e">
        <f>IF(ISBLANK('Team Roster - Final'!A506),"",'Team Roster - Final'!A506)</f>
        <v>#REF!</v>
      </c>
      <c r="C508" s="42" t="e">
        <f>IF(ISBLANK('Team Roster - Final'!B506),"",'Team Roster - Final'!B506)</f>
        <v>#REF!</v>
      </c>
      <c r="D508" s="42" t="e">
        <f>IF(ISBLANK('Team Roster - Final'!C506),"",'Team Roster - Final'!C506)</f>
        <v>#REF!</v>
      </c>
      <c r="E508" s="42" t="e">
        <f>IF(ISBLANK('Team Roster - Final'!D506),"",'Team Roster - Final'!D506)</f>
        <v>#REF!</v>
      </c>
      <c r="F508" s="43" t="e">
        <f>IF(ISBLANK('Team Roster - Final'!BL506),"",'Team Roster - Final'!BL506)</f>
        <v>#REF!</v>
      </c>
      <c r="G508" s="43" t="e">
        <f>IF(ISBLANK('Team Roster - Final'!BM506),"",'Team Roster - Final'!BM506)</f>
        <v>#REF!</v>
      </c>
      <c r="H508" s="31" t="e">
        <f>IF(ISBLANK('Team Roster - Final'!E506),"",'Team Roster - Final'!E506)</f>
        <v>#REF!</v>
      </c>
      <c r="I508" s="31" t="e">
        <f>IF(ISBLANK('Team Roster - Final'!G506),"",'Team Roster - Final'!G506)</f>
        <v>#REF!</v>
      </c>
      <c r="J508" s="31" t="e">
        <f>IF(ISBLANK('Team Roster - Final'!I506),"",'Team Roster - Final'!I506)</f>
        <v>#REF!</v>
      </c>
      <c r="R508"/>
      <c r="T508"/>
      <c r="V508"/>
      <c r="W508"/>
      <c r="Z508"/>
      <c r="AA508"/>
      <c r="AJ508" s="22"/>
      <c r="AK508" s="102"/>
      <c r="AN508" s="22"/>
      <c r="AO508" s="22"/>
    </row>
    <row r="509" spans="1:41" ht="14.25">
      <c r="A509" s="346">
        <v>506</v>
      </c>
      <c r="B509" s="42" t="e">
        <f>IF(ISBLANK('Team Roster - Final'!A507),"",'Team Roster - Final'!A507)</f>
        <v>#REF!</v>
      </c>
      <c r="C509" s="42" t="e">
        <f>IF(ISBLANK('Team Roster - Final'!B507),"",'Team Roster - Final'!B507)</f>
        <v>#REF!</v>
      </c>
      <c r="D509" s="42" t="e">
        <f>IF(ISBLANK('Team Roster - Final'!C507),"",'Team Roster - Final'!C507)</f>
        <v>#REF!</v>
      </c>
      <c r="E509" s="42" t="e">
        <f>IF(ISBLANK('Team Roster - Final'!D507),"",'Team Roster - Final'!D507)</f>
        <v>#REF!</v>
      </c>
      <c r="F509" s="43" t="e">
        <f>IF(ISBLANK('Team Roster - Final'!BL507),"",'Team Roster - Final'!BL507)</f>
        <v>#REF!</v>
      </c>
      <c r="G509" s="43" t="e">
        <f>IF(ISBLANK('Team Roster - Final'!BM507),"",'Team Roster - Final'!BM507)</f>
        <v>#REF!</v>
      </c>
      <c r="H509" s="31" t="e">
        <f>IF(ISBLANK('Team Roster - Final'!E507),"",'Team Roster - Final'!E507)</f>
        <v>#REF!</v>
      </c>
      <c r="I509" s="31" t="e">
        <f>IF(ISBLANK('Team Roster - Final'!G507),"",'Team Roster - Final'!G507)</f>
        <v>#REF!</v>
      </c>
      <c r="J509" s="31" t="e">
        <f>IF(ISBLANK('Team Roster - Final'!I507),"",'Team Roster - Final'!I507)</f>
        <v>#REF!</v>
      </c>
      <c r="R509"/>
      <c r="T509"/>
      <c r="V509"/>
      <c r="W509"/>
      <c r="Z509"/>
      <c r="AA509"/>
      <c r="AJ509" s="22"/>
      <c r="AK509" s="102"/>
      <c r="AN509" s="22"/>
      <c r="AO509" s="22"/>
    </row>
    <row r="510" spans="1:41" ht="14.25">
      <c r="A510" s="346">
        <v>507</v>
      </c>
      <c r="B510" s="42" t="e">
        <f>IF(ISBLANK('Team Roster - Final'!A508),"",'Team Roster - Final'!A508)</f>
        <v>#REF!</v>
      </c>
      <c r="C510" s="42" t="e">
        <f>IF(ISBLANK('Team Roster - Final'!B508),"",'Team Roster - Final'!B508)</f>
        <v>#REF!</v>
      </c>
      <c r="D510" s="42" t="e">
        <f>IF(ISBLANK('Team Roster - Final'!C508),"",'Team Roster - Final'!C508)</f>
        <v>#REF!</v>
      </c>
      <c r="E510" s="42" t="e">
        <f>IF(ISBLANK('Team Roster - Final'!D508),"",'Team Roster - Final'!D508)</f>
        <v>#REF!</v>
      </c>
      <c r="F510" s="43" t="e">
        <f>IF(ISBLANK('Team Roster - Final'!BL508),"",'Team Roster - Final'!BL508)</f>
        <v>#REF!</v>
      </c>
      <c r="G510" s="43" t="e">
        <f>IF(ISBLANK('Team Roster - Final'!BM508),"",'Team Roster - Final'!BM508)</f>
        <v>#REF!</v>
      </c>
      <c r="H510" s="31" t="e">
        <f>IF(ISBLANK('Team Roster - Final'!E508),"",'Team Roster - Final'!E508)</f>
        <v>#REF!</v>
      </c>
      <c r="I510" s="31" t="e">
        <f>IF(ISBLANK('Team Roster - Final'!G508),"",'Team Roster - Final'!G508)</f>
        <v>#REF!</v>
      </c>
      <c r="J510" s="31" t="e">
        <f>IF(ISBLANK('Team Roster - Final'!I508),"",'Team Roster - Final'!I508)</f>
        <v>#REF!</v>
      </c>
      <c r="R510"/>
      <c r="T510"/>
      <c r="V510"/>
      <c r="W510"/>
      <c r="Z510"/>
      <c r="AA510"/>
      <c r="AJ510" s="22"/>
      <c r="AK510" s="102"/>
      <c r="AN510" s="22"/>
      <c r="AO510" s="22"/>
    </row>
    <row r="511" spans="1:41" ht="14.25">
      <c r="A511" s="346">
        <v>508</v>
      </c>
      <c r="B511" s="42" t="e">
        <f>IF(ISBLANK('Team Roster - Final'!A509),"",'Team Roster - Final'!A509)</f>
        <v>#REF!</v>
      </c>
      <c r="C511" s="42" t="e">
        <f>IF(ISBLANK('Team Roster - Final'!B509),"",'Team Roster - Final'!B509)</f>
        <v>#REF!</v>
      </c>
      <c r="D511" s="42" t="e">
        <f>IF(ISBLANK('Team Roster - Final'!C509),"",'Team Roster - Final'!C509)</f>
        <v>#REF!</v>
      </c>
      <c r="E511" s="42" t="e">
        <f>IF(ISBLANK('Team Roster - Final'!D509),"",'Team Roster - Final'!D509)</f>
        <v>#REF!</v>
      </c>
      <c r="F511" s="43" t="e">
        <f>IF(ISBLANK('Team Roster - Final'!BL509),"",'Team Roster - Final'!BL509)</f>
        <v>#REF!</v>
      </c>
      <c r="G511" s="43" t="e">
        <f>IF(ISBLANK('Team Roster - Final'!BM509),"",'Team Roster - Final'!BM509)</f>
        <v>#REF!</v>
      </c>
      <c r="H511" s="31" t="e">
        <f>IF(ISBLANK('Team Roster - Final'!E509),"",'Team Roster - Final'!E509)</f>
        <v>#REF!</v>
      </c>
      <c r="I511" s="31" t="e">
        <f>IF(ISBLANK('Team Roster - Final'!G509),"",'Team Roster - Final'!G509)</f>
        <v>#REF!</v>
      </c>
      <c r="J511" s="31" t="e">
        <f>IF(ISBLANK('Team Roster - Final'!I509),"",'Team Roster - Final'!I509)</f>
        <v>#REF!</v>
      </c>
      <c r="R511"/>
      <c r="T511"/>
      <c r="V511"/>
      <c r="W511"/>
      <c r="Z511"/>
      <c r="AA511"/>
      <c r="AJ511" s="22"/>
      <c r="AK511" s="102"/>
      <c r="AN511" s="22"/>
      <c r="AO511" s="22"/>
    </row>
    <row r="512" spans="1:41" ht="14.25">
      <c r="A512" s="346">
        <v>509</v>
      </c>
      <c r="B512" s="42" t="e">
        <f>IF(ISBLANK('Team Roster - Final'!A510),"",'Team Roster - Final'!A510)</f>
        <v>#REF!</v>
      </c>
      <c r="C512" s="42" t="e">
        <f>IF(ISBLANK('Team Roster - Final'!B510),"",'Team Roster - Final'!B510)</f>
        <v>#REF!</v>
      </c>
      <c r="D512" s="42" t="e">
        <f>IF(ISBLANK('Team Roster - Final'!C510),"",'Team Roster - Final'!C510)</f>
        <v>#REF!</v>
      </c>
      <c r="E512" s="42" t="e">
        <f>IF(ISBLANK('Team Roster - Final'!D510),"",'Team Roster - Final'!D510)</f>
        <v>#REF!</v>
      </c>
      <c r="F512" s="43" t="e">
        <f>IF(ISBLANK('Team Roster - Final'!BL510),"",'Team Roster - Final'!BL510)</f>
        <v>#REF!</v>
      </c>
      <c r="G512" s="43" t="e">
        <f>IF(ISBLANK('Team Roster - Final'!BM510),"",'Team Roster - Final'!BM510)</f>
        <v>#REF!</v>
      </c>
      <c r="H512" s="31" t="e">
        <f>IF(ISBLANK('Team Roster - Final'!E510),"",'Team Roster - Final'!E510)</f>
        <v>#REF!</v>
      </c>
      <c r="I512" s="31" t="e">
        <f>IF(ISBLANK('Team Roster - Final'!G510),"",'Team Roster - Final'!G510)</f>
        <v>#REF!</v>
      </c>
      <c r="J512" s="31" t="e">
        <f>IF(ISBLANK('Team Roster - Final'!I510),"",'Team Roster - Final'!I510)</f>
        <v>#REF!</v>
      </c>
      <c r="R512"/>
      <c r="T512"/>
      <c r="V512"/>
      <c r="W512"/>
      <c r="Z512"/>
      <c r="AA512"/>
      <c r="AJ512" s="22"/>
      <c r="AK512" s="102"/>
      <c r="AN512" s="22"/>
      <c r="AO512" s="22"/>
    </row>
    <row r="513" spans="1:41" ht="14.25">
      <c r="A513" s="346">
        <v>510</v>
      </c>
      <c r="B513" s="42" t="e">
        <f>IF(ISBLANK('Team Roster - Final'!A511),"",'Team Roster - Final'!A511)</f>
        <v>#REF!</v>
      </c>
      <c r="C513" s="42" t="e">
        <f>IF(ISBLANK('Team Roster - Final'!B511),"",'Team Roster - Final'!B511)</f>
        <v>#REF!</v>
      </c>
      <c r="D513" s="42" t="e">
        <f>IF(ISBLANK('Team Roster - Final'!C511),"",'Team Roster - Final'!C511)</f>
        <v>#REF!</v>
      </c>
      <c r="E513" s="42" t="e">
        <f>IF(ISBLANK('Team Roster - Final'!D511),"",'Team Roster - Final'!D511)</f>
        <v>#REF!</v>
      </c>
      <c r="F513" s="43" t="e">
        <f>IF(ISBLANK('Team Roster - Final'!BL511),"",'Team Roster - Final'!BL511)</f>
        <v>#REF!</v>
      </c>
      <c r="G513" s="43" t="e">
        <f>IF(ISBLANK('Team Roster - Final'!BM511),"",'Team Roster - Final'!BM511)</f>
        <v>#REF!</v>
      </c>
      <c r="H513" s="31" t="e">
        <f>IF(ISBLANK('Team Roster - Final'!E511),"",'Team Roster - Final'!E511)</f>
        <v>#REF!</v>
      </c>
      <c r="I513" s="31" t="e">
        <f>IF(ISBLANK('Team Roster - Final'!G511),"",'Team Roster - Final'!G511)</f>
        <v>#REF!</v>
      </c>
      <c r="J513" s="31" t="e">
        <f>IF(ISBLANK('Team Roster - Final'!I511),"",'Team Roster - Final'!I511)</f>
        <v>#REF!</v>
      </c>
      <c r="R513"/>
      <c r="T513"/>
      <c r="V513"/>
      <c r="W513"/>
      <c r="Z513"/>
      <c r="AA513"/>
      <c r="AJ513" s="22"/>
      <c r="AK513" s="102"/>
      <c r="AN513" s="22"/>
      <c r="AO513" s="22"/>
    </row>
    <row r="514" spans="1:41" ht="14.25">
      <c r="A514" s="346">
        <v>511</v>
      </c>
      <c r="B514" s="42" t="e">
        <f>IF(ISBLANK('Team Roster - Final'!A512),"",'Team Roster - Final'!A512)</f>
        <v>#REF!</v>
      </c>
      <c r="C514" s="42" t="e">
        <f>IF(ISBLANK('Team Roster - Final'!B512),"",'Team Roster - Final'!B512)</f>
        <v>#REF!</v>
      </c>
      <c r="D514" s="42" t="e">
        <f>IF(ISBLANK('Team Roster - Final'!C512),"",'Team Roster - Final'!C512)</f>
        <v>#REF!</v>
      </c>
      <c r="E514" s="42" t="e">
        <f>IF(ISBLANK('Team Roster - Final'!D512),"",'Team Roster - Final'!D512)</f>
        <v>#REF!</v>
      </c>
      <c r="F514" s="43" t="e">
        <f>IF(ISBLANK('Team Roster - Final'!BL512),"",'Team Roster - Final'!BL512)</f>
        <v>#REF!</v>
      </c>
      <c r="G514" s="43" t="e">
        <f>IF(ISBLANK('Team Roster - Final'!BM512),"",'Team Roster - Final'!BM512)</f>
        <v>#REF!</v>
      </c>
      <c r="H514" s="31" t="e">
        <f>IF(ISBLANK('Team Roster - Final'!E512),"",'Team Roster - Final'!E512)</f>
        <v>#REF!</v>
      </c>
      <c r="I514" s="31" t="e">
        <f>IF(ISBLANK('Team Roster - Final'!G512),"",'Team Roster - Final'!G512)</f>
        <v>#REF!</v>
      </c>
      <c r="J514" s="31" t="e">
        <f>IF(ISBLANK('Team Roster - Final'!I512),"",'Team Roster - Final'!I512)</f>
        <v>#REF!</v>
      </c>
      <c r="R514"/>
      <c r="T514"/>
      <c r="V514"/>
      <c r="W514"/>
      <c r="Z514"/>
      <c r="AA514"/>
      <c r="AJ514" s="22"/>
      <c r="AK514" s="102"/>
      <c r="AN514" s="22"/>
      <c r="AO514" s="22"/>
    </row>
    <row r="515" spans="1:41" ht="14.25">
      <c r="A515" s="346">
        <v>512</v>
      </c>
      <c r="B515" s="42" t="e">
        <f>IF(ISBLANK('Team Roster - Final'!A513),"",'Team Roster - Final'!A513)</f>
        <v>#REF!</v>
      </c>
      <c r="C515" s="42" t="e">
        <f>IF(ISBLANK('Team Roster - Final'!B513),"",'Team Roster - Final'!B513)</f>
        <v>#REF!</v>
      </c>
      <c r="D515" s="42" t="e">
        <f>IF(ISBLANK('Team Roster - Final'!C513),"",'Team Roster - Final'!C513)</f>
        <v>#REF!</v>
      </c>
      <c r="E515" s="42" t="e">
        <f>IF(ISBLANK('Team Roster - Final'!D513),"",'Team Roster - Final'!D513)</f>
        <v>#REF!</v>
      </c>
      <c r="F515" s="43" t="e">
        <f>IF(ISBLANK('Team Roster - Final'!BL513),"",'Team Roster - Final'!BL513)</f>
        <v>#REF!</v>
      </c>
      <c r="G515" s="43" t="e">
        <f>IF(ISBLANK('Team Roster - Final'!BM513),"",'Team Roster - Final'!BM513)</f>
        <v>#REF!</v>
      </c>
      <c r="H515" s="31" t="e">
        <f>IF(ISBLANK('Team Roster - Final'!E513),"",'Team Roster - Final'!E513)</f>
        <v>#REF!</v>
      </c>
      <c r="I515" s="31" t="e">
        <f>IF(ISBLANK('Team Roster - Final'!G513),"",'Team Roster - Final'!G513)</f>
        <v>#REF!</v>
      </c>
      <c r="J515" s="31" t="e">
        <f>IF(ISBLANK('Team Roster - Final'!I513),"",'Team Roster - Final'!I513)</f>
        <v>#REF!</v>
      </c>
      <c r="R515"/>
      <c r="T515"/>
      <c r="V515"/>
      <c r="W515"/>
      <c r="Z515"/>
      <c r="AA515"/>
      <c r="AJ515" s="22"/>
      <c r="AK515" s="102"/>
      <c r="AN515" s="22"/>
      <c r="AO515" s="22"/>
    </row>
    <row r="516" spans="1:41" ht="14.25">
      <c r="A516" s="346">
        <v>513</v>
      </c>
      <c r="B516" s="42" t="e">
        <f>IF(ISBLANK('Team Roster - Final'!A514),"",'Team Roster - Final'!A514)</f>
        <v>#REF!</v>
      </c>
      <c r="C516" s="42" t="e">
        <f>IF(ISBLANK('Team Roster - Final'!B514),"",'Team Roster - Final'!B514)</f>
        <v>#REF!</v>
      </c>
      <c r="D516" s="42" t="e">
        <f>IF(ISBLANK('Team Roster - Final'!C514),"",'Team Roster - Final'!C514)</f>
        <v>#REF!</v>
      </c>
      <c r="E516" s="42" t="e">
        <f>IF(ISBLANK('Team Roster - Final'!D514),"",'Team Roster - Final'!D514)</f>
        <v>#REF!</v>
      </c>
      <c r="F516" s="43" t="e">
        <f>IF(ISBLANK('Team Roster - Final'!BL514),"",'Team Roster - Final'!BL514)</f>
        <v>#REF!</v>
      </c>
      <c r="G516" s="43" t="e">
        <f>IF(ISBLANK('Team Roster - Final'!BM514),"",'Team Roster - Final'!BM514)</f>
        <v>#REF!</v>
      </c>
      <c r="H516" s="31" t="e">
        <f>IF(ISBLANK('Team Roster - Final'!E514),"",'Team Roster - Final'!E514)</f>
        <v>#REF!</v>
      </c>
      <c r="I516" s="31" t="e">
        <f>IF(ISBLANK('Team Roster - Final'!G514),"",'Team Roster - Final'!G514)</f>
        <v>#REF!</v>
      </c>
      <c r="J516" s="31" t="e">
        <f>IF(ISBLANK('Team Roster - Final'!I514),"",'Team Roster - Final'!I514)</f>
        <v>#REF!</v>
      </c>
      <c r="R516"/>
      <c r="T516"/>
      <c r="V516"/>
      <c r="W516"/>
      <c r="Z516"/>
      <c r="AA516"/>
      <c r="AJ516" s="22"/>
      <c r="AK516" s="102"/>
      <c r="AN516" s="22"/>
      <c r="AO516" s="22"/>
    </row>
    <row r="517" spans="1:41" ht="14.25">
      <c r="A517" s="346">
        <v>514</v>
      </c>
      <c r="B517" s="42" t="e">
        <f>IF(ISBLANK('Team Roster - Final'!A515),"",'Team Roster - Final'!A515)</f>
        <v>#REF!</v>
      </c>
      <c r="C517" s="42" t="e">
        <f>IF(ISBLANK('Team Roster - Final'!B515),"",'Team Roster - Final'!B515)</f>
        <v>#REF!</v>
      </c>
      <c r="D517" s="42" t="e">
        <f>IF(ISBLANK('Team Roster - Final'!C515),"",'Team Roster - Final'!C515)</f>
        <v>#REF!</v>
      </c>
      <c r="E517" s="42" t="e">
        <f>IF(ISBLANK('Team Roster - Final'!D515),"",'Team Roster - Final'!D515)</f>
        <v>#REF!</v>
      </c>
      <c r="F517" s="43" t="e">
        <f>IF(ISBLANK('Team Roster - Final'!BL515),"",'Team Roster - Final'!BL515)</f>
        <v>#REF!</v>
      </c>
      <c r="G517" s="43" t="e">
        <f>IF(ISBLANK('Team Roster - Final'!BM515),"",'Team Roster - Final'!BM515)</f>
        <v>#REF!</v>
      </c>
      <c r="H517" s="31" t="e">
        <f>IF(ISBLANK('Team Roster - Final'!E515),"",'Team Roster - Final'!E515)</f>
        <v>#REF!</v>
      </c>
      <c r="I517" s="31" t="e">
        <f>IF(ISBLANK('Team Roster - Final'!G515),"",'Team Roster - Final'!G515)</f>
        <v>#REF!</v>
      </c>
      <c r="J517" s="31" t="e">
        <f>IF(ISBLANK('Team Roster - Final'!I515),"",'Team Roster - Final'!I515)</f>
        <v>#REF!</v>
      </c>
      <c r="R517"/>
      <c r="T517"/>
      <c r="V517"/>
      <c r="W517"/>
      <c r="Z517"/>
      <c r="AA517"/>
      <c r="AJ517" s="22"/>
      <c r="AK517" s="102"/>
      <c r="AN517" s="22"/>
      <c r="AO517" s="22"/>
    </row>
    <row r="518" spans="1:41" ht="14.25">
      <c r="A518" s="346">
        <v>515</v>
      </c>
      <c r="B518" s="42" t="e">
        <f>IF(ISBLANK('Team Roster - Final'!A516),"",'Team Roster - Final'!A516)</f>
        <v>#REF!</v>
      </c>
      <c r="C518" s="42" t="e">
        <f>IF(ISBLANK('Team Roster - Final'!B516),"",'Team Roster - Final'!B516)</f>
        <v>#REF!</v>
      </c>
      <c r="D518" s="42" t="e">
        <f>IF(ISBLANK('Team Roster - Final'!C516),"",'Team Roster - Final'!C516)</f>
        <v>#REF!</v>
      </c>
      <c r="E518" s="42" t="e">
        <f>IF(ISBLANK('Team Roster - Final'!D516),"",'Team Roster - Final'!D516)</f>
        <v>#REF!</v>
      </c>
      <c r="F518" s="43" t="e">
        <f>IF(ISBLANK('Team Roster - Final'!BL516),"",'Team Roster - Final'!BL516)</f>
        <v>#REF!</v>
      </c>
      <c r="G518" s="43" t="e">
        <f>IF(ISBLANK('Team Roster - Final'!BM516),"",'Team Roster - Final'!BM516)</f>
        <v>#REF!</v>
      </c>
      <c r="H518" s="31" t="e">
        <f>IF(ISBLANK('Team Roster - Final'!E516),"",'Team Roster - Final'!E516)</f>
        <v>#REF!</v>
      </c>
      <c r="I518" s="31" t="e">
        <f>IF(ISBLANK('Team Roster - Final'!G516),"",'Team Roster - Final'!G516)</f>
        <v>#REF!</v>
      </c>
      <c r="J518" s="31" t="e">
        <f>IF(ISBLANK('Team Roster - Final'!I516),"",'Team Roster - Final'!I516)</f>
        <v>#REF!</v>
      </c>
      <c r="R518"/>
      <c r="T518"/>
      <c r="V518"/>
      <c r="W518"/>
      <c r="Z518"/>
      <c r="AA518"/>
      <c r="AJ518" s="22"/>
      <c r="AK518" s="102"/>
      <c r="AN518" s="22"/>
      <c r="AO518" s="22"/>
    </row>
    <row r="519" spans="1:41" ht="14.25">
      <c r="A519" s="346">
        <v>516</v>
      </c>
      <c r="B519" s="42" t="e">
        <f>IF(ISBLANK('Team Roster - Final'!A517),"",'Team Roster - Final'!A517)</f>
        <v>#REF!</v>
      </c>
      <c r="C519" s="42" t="e">
        <f>IF(ISBLANK('Team Roster - Final'!B517),"",'Team Roster - Final'!B517)</f>
        <v>#REF!</v>
      </c>
      <c r="D519" s="42" t="e">
        <f>IF(ISBLANK('Team Roster - Final'!C517),"",'Team Roster - Final'!C517)</f>
        <v>#REF!</v>
      </c>
      <c r="E519" s="42" t="e">
        <f>IF(ISBLANK('Team Roster - Final'!D517),"",'Team Roster - Final'!D517)</f>
        <v>#REF!</v>
      </c>
      <c r="F519" s="43" t="e">
        <f>IF(ISBLANK('Team Roster - Final'!BL517),"",'Team Roster - Final'!BL517)</f>
        <v>#REF!</v>
      </c>
      <c r="G519" s="43" t="e">
        <f>IF(ISBLANK('Team Roster - Final'!BM517),"",'Team Roster - Final'!BM517)</f>
        <v>#REF!</v>
      </c>
      <c r="H519" s="31" t="e">
        <f>IF(ISBLANK('Team Roster - Final'!E517),"",'Team Roster - Final'!E517)</f>
        <v>#REF!</v>
      </c>
      <c r="I519" s="31" t="e">
        <f>IF(ISBLANK('Team Roster - Final'!G517),"",'Team Roster - Final'!G517)</f>
        <v>#REF!</v>
      </c>
      <c r="J519" s="31" t="e">
        <f>IF(ISBLANK('Team Roster - Final'!I517),"",'Team Roster - Final'!I517)</f>
        <v>#REF!</v>
      </c>
      <c r="R519"/>
      <c r="T519"/>
      <c r="V519"/>
      <c r="W519"/>
      <c r="Z519"/>
      <c r="AA519"/>
      <c r="AJ519" s="22"/>
      <c r="AK519" s="102"/>
      <c r="AN519" s="22"/>
      <c r="AO519" s="22"/>
    </row>
    <row r="520" spans="1:41" ht="14.25">
      <c r="A520" s="346">
        <v>517</v>
      </c>
      <c r="B520" s="42" t="e">
        <f>IF(ISBLANK('Team Roster - Final'!A518),"",'Team Roster - Final'!A518)</f>
        <v>#REF!</v>
      </c>
      <c r="C520" s="42" t="e">
        <f>IF(ISBLANK('Team Roster - Final'!B518),"",'Team Roster - Final'!B518)</f>
        <v>#REF!</v>
      </c>
      <c r="D520" s="42" t="e">
        <f>IF(ISBLANK('Team Roster - Final'!C518),"",'Team Roster - Final'!C518)</f>
        <v>#REF!</v>
      </c>
      <c r="E520" s="42" t="e">
        <f>IF(ISBLANK('Team Roster - Final'!D518),"",'Team Roster - Final'!D518)</f>
        <v>#REF!</v>
      </c>
      <c r="F520" s="43" t="e">
        <f>IF(ISBLANK('Team Roster - Final'!BL518),"",'Team Roster - Final'!BL518)</f>
        <v>#REF!</v>
      </c>
      <c r="G520" s="43" t="e">
        <f>IF(ISBLANK('Team Roster - Final'!BM518),"",'Team Roster - Final'!BM518)</f>
        <v>#REF!</v>
      </c>
      <c r="H520" s="31" t="e">
        <f>IF(ISBLANK('Team Roster - Final'!E518),"",'Team Roster - Final'!E518)</f>
        <v>#REF!</v>
      </c>
      <c r="I520" s="31" t="e">
        <f>IF(ISBLANK('Team Roster - Final'!G518),"",'Team Roster - Final'!G518)</f>
        <v>#REF!</v>
      </c>
      <c r="J520" s="31" t="e">
        <f>IF(ISBLANK('Team Roster - Final'!I518),"",'Team Roster - Final'!I518)</f>
        <v>#REF!</v>
      </c>
      <c r="R520"/>
      <c r="T520"/>
      <c r="V520"/>
      <c r="W520"/>
      <c r="Z520"/>
      <c r="AA520"/>
      <c r="AJ520" s="22"/>
      <c r="AK520" s="102"/>
      <c r="AN520" s="22"/>
      <c r="AO520" s="22"/>
    </row>
    <row r="521" spans="1:41" ht="14.25">
      <c r="A521" s="346">
        <v>518</v>
      </c>
      <c r="B521" s="42" t="e">
        <f>IF(ISBLANK('Team Roster - Final'!A519),"",'Team Roster - Final'!A519)</f>
        <v>#REF!</v>
      </c>
      <c r="C521" s="42" t="e">
        <f>IF(ISBLANK('Team Roster - Final'!B519),"",'Team Roster - Final'!B519)</f>
        <v>#REF!</v>
      </c>
      <c r="D521" s="42" t="e">
        <f>IF(ISBLANK('Team Roster - Final'!C519),"",'Team Roster - Final'!C519)</f>
        <v>#REF!</v>
      </c>
      <c r="E521" s="42" t="e">
        <f>IF(ISBLANK('Team Roster - Final'!D519),"",'Team Roster - Final'!D519)</f>
        <v>#REF!</v>
      </c>
      <c r="F521" s="43" t="e">
        <f>IF(ISBLANK('Team Roster - Final'!BL519),"",'Team Roster - Final'!BL519)</f>
        <v>#REF!</v>
      </c>
      <c r="G521" s="43" t="e">
        <f>IF(ISBLANK('Team Roster - Final'!BM519),"",'Team Roster - Final'!BM519)</f>
        <v>#REF!</v>
      </c>
      <c r="H521" s="31" t="e">
        <f>IF(ISBLANK('Team Roster - Final'!E519),"",'Team Roster - Final'!E519)</f>
        <v>#REF!</v>
      </c>
      <c r="I521" s="31" t="e">
        <f>IF(ISBLANK('Team Roster - Final'!G519),"",'Team Roster - Final'!G519)</f>
        <v>#REF!</v>
      </c>
      <c r="J521" s="31" t="e">
        <f>IF(ISBLANK('Team Roster - Final'!I519),"",'Team Roster - Final'!I519)</f>
        <v>#REF!</v>
      </c>
      <c r="R521"/>
      <c r="T521"/>
      <c r="V521"/>
      <c r="W521"/>
      <c r="Z521"/>
      <c r="AA521"/>
      <c r="AJ521" s="22"/>
      <c r="AK521" s="102"/>
      <c r="AN521" s="22"/>
      <c r="AO521" s="22"/>
    </row>
    <row r="522" spans="1:41" ht="14.25">
      <c r="A522" s="346">
        <v>519</v>
      </c>
      <c r="B522" s="42" t="e">
        <f>IF(ISBLANK('Team Roster - Final'!A520),"",'Team Roster - Final'!A520)</f>
        <v>#REF!</v>
      </c>
      <c r="C522" s="42" t="e">
        <f>IF(ISBLANK('Team Roster - Final'!B520),"",'Team Roster - Final'!B520)</f>
        <v>#REF!</v>
      </c>
      <c r="D522" s="42" t="e">
        <f>IF(ISBLANK('Team Roster - Final'!C520),"",'Team Roster - Final'!C520)</f>
        <v>#REF!</v>
      </c>
      <c r="E522" s="42" t="e">
        <f>IF(ISBLANK('Team Roster - Final'!D520),"",'Team Roster - Final'!D520)</f>
        <v>#REF!</v>
      </c>
      <c r="F522" s="43" t="e">
        <f>IF(ISBLANK('Team Roster - Final'!BL520),"",'Team Roster - Final'!BL520)</f>
        <v>#REF!</v>
      </c>
      <c r="G522" s="43" t="e">
        <f>IF(ISBLANK('Team Roster - Final'!BM520),"",'Team Roster - Final'!BM520)</f>
        <v>#REF!</v>
      </c>
      <c r="H522" s="31" t="e">
        <f>IF(ISBLANK('Team Roster - Final'!E520),"",'Team Roster - Final'!E520)</f>
        <v>#REF!</v>
      </c>
      <c r="I522" s="31" t="e">
        <f>IF(ISBLANK('Team Roster - Final'!G520),"",'Team Roster - Final'!G520)</f>
        <v>#REF!</v>
      </c>
      <c r="J522" s="31" t="e">
        <f>IF(ISBLANK('Team Roster - Final'!I520),"",'Team Roster - Final'!I520)</f>
        <v>#REF!</v>
      </c>
      <c r="R522"/>
      <c r="T522"/>
      <c r="V522"/>
      <c r="W522"/>
      <c r="Z522"/>
      <c r="AA522"/>
      <c r="AJ522" s="22"/>
      <c r="AK522" s="102"/>
      <c r="AN522" s="22"/>
      <c r="AO522" s="22"/>
    </row>
    <row r="523" spans="1:41" ht="14.25">
      <c r="A523" s="346">
        <v>520</v>
      </c>
      <c r="B523" s="42" t="e">
        <f>IF(ISBLANK('Team Roster - Final'!A521),"",'Team Roster - Final'!A521)</f>
        <v>#REF!</v>
      </c>
      <c r="C523" s="42" t="e">
        <f>IF(ISBLANK('Team Roster - Final'!B521),"",'Team Roster - Final'!B521)</f>
        <v>#REF!</v>
      </c>
      <c r="D523" s="42" t="e">
        <f>IF(ISBLANK('Team Roster - Final'!C521),"",'Team Roster - Final'!C521)</f>
        <v>#REF!</v>
      </c>
      <c r="E523" s="42" t="e">
        <f>IF(ISBLANK('Team Roster - Final'!D521),"",'Team Roster - Final'!D521)</f>
        <v>#REF!</v>
      </c>
      <c r="F523" s="43" t="e">
        <f>IF(ISBLANK('Team Roster - Final'!BL521),"",'Team Roster - Final'!BL521)</f>
        <v>#REF!</v>
      </c>
      <c r="G523" s="43" t="e">
        <f>IF(ISBLANK('Team Roster - Final'!BM521),"",'Team Roster - Final'!BM521)</f>
        <v>#REF!</v>
      </c>
      <c r="H523" s="31" t="e">
        <f>IF(ISBLANK('Team Roster - Final'!E521),"",'Team Roster - Final'!E521)</f>
        <v>#REF!</v>
      </c>
      <c r="I523" s="31" t="e">
        <f>IF(ISBLANK('Team Roster - Final'!G521),"",'Team Roster - Final'!G521)</f>
        <v>#REF!</v>
      </c>
      <c r="J523" s="31" t="e">
        <f>IF(ISBLANK('Team Roster - Final'!I521),"",'Team Roster - Final'!I521)</f>
        <v>#REF!</v>
      </c>
      <c r="R523"/>
      <c r="T523"/>
      <c r="V523"/>
      <c r="W523"/>
      <c r="Z523"/>
      <c r="AA523"/>
      <c r="AJ523" s="22"/>
      <c r="AK523" s="102"/>
      <c r="AN523" s="22"/>
      <c r="AO523" s="22"/>
    </row>
    <row r="524" spans="1:41" ht="14.25">
      <c r="A524" s="346">
        <v>521</v>
      </c>
      <c r="B524" s="42" t="e">
        <f>IF(ISBLANK('Team Roster - Final'!A522),"",'Team Roster - Final'!A522)</f>
        <v>#REF!</v>
      </c>
      <c r="C524" s="42" t="e">
        <f>IF(ISBLANK('Team Roster - Final'!B522),"",'Team Roster - Final'!B522)</f>
        <v>#REF!</v>
      </c>
      <c r="D524" s="42" t="e">
        <f>IF(ISBLANK('Team Roster - Final'!C522),"",'Team Roster - Final'!C522)</f>
        <v>#REF!</v>
      </c>
      <c r="E524" s="42" t="e">
        <f>IF(ISBLANK('Team Roster - Final'!D522),"",'Team Roster - Final'!D522)</f>
        <v>#REF!</v>
      </c>
      <c r="F524" s="43" t="e">
        <f>IF(ISBLANK('Team Roster - Final'!BL522),"",'Team Roster - Final'!BL522)</f>
        <v>#REF!</v>
      </c>
      <c r="G524" s="43" t="e">
        <f>IF(ISBLANK('Team Roster - Final'!BM522),"",'Team Roster - Final'!BM522)</f>
        <v>#REF!</v>
      </c>
      <c r="H524" s="31" t="e">
        <f>IF(ISBLANK('Team Roster - Final'!E522),"",'Team Roster - Final'!E522)</f>
        <v>#REF!</v>
      </c>
      <c r="I524" s="31" t="e">
        <f>IF(ISBLANK('Team Roster - Final'!G522),"",'Team Roster - Final'!G522)</f>
        <v>#REF!</v>
      </c>
      <c r="J524" s="31" t="e">
        <f>IF(ISBLANK('Team Roster - Final'!I522),"",'Team Roster - Final'!I522)</f>
        <v>#REF!</v>
      </c>
      <c r="R524"/>
      <c r="T524"/>
      <c r="V524"/>
      <c r="W524"/>
      <c r="Z524"/>
      <c r="AA524"/>
      <c r="AJ524" s="22"/>
      <c r="AK524" s="102"/>
      <c r="AN524" s="22"/>
      <c r="AO524" s="22"/>
    </row>
    <row r="525" spans="1:41" ht="14.25">
      <c r="A525" s="346">
        <v>522</v>
      </c>
      <c r="B525" s="42" t="e">
        <f>IF(ISBLANK('Team Roster - Final'!A523),"",'Team Roster - Final'!A523)</f>
        <v>#REF!</v>
      </c>
      <c r="C525" s="42" t="e">
        <f>IF(ISBLANK('Team Roster - Final'!B523),"",'Team Roster - Final'!B523)</f>
        <v>#REF!</v>
      </c>
      <c r="D525" s="42" t="e">
        <f>IF(ISBLANK('Team Roster - Final'!C523),"",'Team Roster - Final'!C523)</f>
        <v>#REF!</v>
      </c>
      <c r="E525" s="42" t="e">
        <f>IF(ISBLANK('Team Roster - Final'!D523),"",'Team Roster - Final'!D523)</f>
        <v>#REF!</v>
      </c>
      <c r="F525" s="43" t="e">
        <f>IF(ISBLANK('Team Roster - Final'!BL523),"",'Team Roster - Final'!BL523)</f>
        <v>#REF!</v>
      </c>
      <c r="G525" s="43" t="e">
        <f>IF(ISBLANK('Team Roster - Final'!BM523),"",'Team Roster - Final'!BM523)</f>
        <v>#REF!</v>
      </c>
      <c r="H525" s="31" t="e">
        <f>IF(ISBLANK('Team Roster - Final'!E523),"",'Team Roster - Final'!E523)</f>
        <v>#REF!</v>
      </c>
      <c r="I525" s="31" t="e">
        <f>IF(ISBLANK('Team Roster - Final'!G523),"",'Team Roster - Final'!G523)</f>
        <v>#REF!</v>
      </c>
      <c r="J525" s="31" t="e">
        <f>IF(ISBLANK('Team Roster - Final'!I523),"",'Team Roster - Final'!I523)</f>
        <v>#REF!</v>
      </c>
      <c r="R525"/>
      <c r="T525"/>
      <c r="V525"/>
      <c r="W525"/>
      <c r="Z525"/>
      <c r="AA525"/>
      <c r="AJ525" s="22"/>
      <c r="AK525" s="102"/>
      <c r="AN525" s="22"/>
      <c r="AO525" s="22"/>
    </row>
    <row r="526" spans="1:41" ht="14.25">
      <c r="A526" s="346">
        <v>523</v>
      </c>
      <c r="B526" s="42" t="e">
        <f>IF(ISBLANK('Team Roster - Final'!A524),"",'Team Roster - Final'!A524)</f>
        <v>#REF!</v>
      </c>
      <c r="C526" s="42" t="e">
        <f>IF(ISBLANK('Team Roster - Final'!B524),"",'Team Roster - Final'!B524)</f>
        <v>#REF!</v>
      </c>
      <c r="D526" s="42" t="e">
        <f>IF(ISBLANK('Team Roster - Final'!C524),"",'Team Roster - Final'!C524)</f>
        <v>#REF!</v>
      </c>
      <c r="E526" s="42" t="e">
        <f>IF(ISBLANK('Team Roster - Final'!D524),"",'Team Roster - Final'!D524)</f>
        <v>#REF!</v>
      </c>
      <c r="F526" s="43" t="e">
        <f>IF(ISBLANK('Team Roster - Final'!BL524),"",'Team Roster - Final'!BL524)</f>
        <v>#REF!</v>
      </c>
      <c r="G526" s="43" t="e">
        <f>IF(ISBLANK('Team Roster - Final'!BM524),"",'Team Roster - Final'!BM524)</f>
        <v>#REF!</v>
      </c>
      <c r="H526" s="31" t="e">
        <f>IF(ISBLANK('Team Roster - Final'!E524),"",'Team Roster - Final'!E524)</f>
        <v>#REF!</v>
      </c>
      <c r="I526" s="31" t="e">
        <f>IF(ISBLANK('Team Roster - Final'!G524),"",'Team Roster - Final'!G524)</f>
        <v>#REF!</v>
      </c>
      <c r="J526" s="31" t="e">
        <f>IF(ISBLANK('Team Roster - Final'!I524),"",'Team Roster - Final'!I524)</f>
        <v>#REF!</v>
      </c>
      <c r="R526"/>
      <c r="T526"/>
      <c r="V526"/>
      <c r="W526"/>
      <c r="Z526"/>
      <c r="AA526"/>
      <c r="AJ526" s="22"/>
      <c r="AK526" s="102"/>
      <c r="AN526" s="22"/>
      <c r="AO526" s="22"/>
    </row>
    <row r="527" spans="1:41" ht="14.25">
      <c r="A527" s="346">
        <v>524</v>
      </c>
      <c r="B527" s="42" t="e">
        <f>IF(ISBLANK('Team Roster - Final'!A525),"",'Team Roster - Final'!A525)</f>
        <v>#REF!</v>
      </c>
      <c r="C527" s="42" t="e">
        <f>IF(ISBLANK('Team Roster - Final'!B525),"",'Team Roster - Final'!B525)</f>
        <v>#REF!</v>
      </c>
      <c r="D527" s="42" t="e">
        <f>IF(ISBLANK('Team Roster - Final'!C525),"",'Team Roster - Final'!C525)</f>
        <v>#REF!</v>
      </c>
      <c r="E527" s="42" t="e">
        <f>IF(ISBLANK('Team Roster - Final'!D525),"",'Team Roster - Final'!D525)</f>
        <v>#REF!</v>
      </c>
      <c r="F527" s="43" t="e">
        <f>IF(ISBLANK('Team Roster - Final'!BL525),"",'Team Roster - Final'!BL525)</f>
        <v>#REF!</v>
      </c>
      <c r="G527" s="43" t="e">
        <f>IF(ISBLANK('Team Roster - Final'!BM525),"",'Team Roster - Final'!BM525)</f>
        <v>#REF!</v>
      </c>
      <c r="H527" s="31" t="e">
        <f>IF(ISBLANK('Team Roster - Final'!E525),"",'Team Roster - Final'!E525)</f>
        <v>#REF!</v>
      </c>
      <c r="I527" s="31" t="e">
        <f>IF(ISBLANK('Team Roster - Final'!G525),"",'Team Roster - Final'!G525)</f>
        <v>#REF!</v>
      </c>
      <c r="J527" s="31" t="e">
        <f>IF(ISBLANK('Team Roster - Final'!I525),"",'Team Roster - Final'!I525)</f>
        <v>#REF!</v>
      </c>
      <c r="R527"/>
      <c r="T527"/>
      <c r="V527"/>
      <c r="W527"/>
      <c r="Z527"/>
      <c r="AA527"/>
      <c r="AJ527" s="22"/>
      <c r="AK527" s="102"/>
      <c r="AN527" s="22"/>
      <c r="AO527" s="22"/>
    </row>
    <row r="528" spans="1:41" ht="14.25">
      <c r="A528" s="346">
        <v>525</v>
      </c>
      <c r="B528" s="42" t="e">
        <f>IF(ISBLANK('Team Roster - Final'!A526),"",'Team Roster - Final'!A526)</f>
        <v>#REF!</v>
      </c>
      <c r="C528" s="42" t="e">
        <f>IF(ISBLANK('Team Roster - Final'!B526),"",'Team Roster - Final'!B526)</f>
        <v>#REF!</v>
      </c>
      <c r="D528" s="42" t="e">
        <f>IF(ISBLANK('Team Roster - Final'!C526),"",'Team Roster - Final'!C526)</f>
        <v>#REF!</v>
      </c>
      <c r="E528" s="42" t="e">
        <f>IF(ISBLANK('Team Roster - Final'!D526),"",'Team Roster - Final'!D526)</f>
        <v>#REF!</v>
      </c>
      <c r="F528" s="43" t="e">
        <f>IF(ISBLANK('Team Roster - Final'!BL526),"",'Team Roster - Final'!BL526)</f>
        <v>#REF!</v>
      </c>
      <c r="G528" s="43" t="e">
        <f>IF(ISBLANK('Team Roster - Final'!BM526),"",'Team Roster - Final'!BM526)</f>
        <v>#REF!</v>
      </c>
      <c r="H528" s="31" t="e">
        <f>IF(ISBLANK('Team Roster - Final'!E526),"",'Team Roster - Final'!E526)</f>
        <v>#REF!</v>
      </c>
      <c r="I528" s="31" t="e">
        <f>IF(ISBLANK('Team Roster - Final'!G526),"",'Team Roster - Final'!G526)</f>
        <v>#REF!</v>
      </c>
      <c r="J528" s="31" t="e">
        <f>IF(ISBLANK('Team Roster - Final'!I526),"",'Team Roster - Final'!I526)</f>
        <v>#REF!</v>
      </c>
      <c r="R528"/>
      <c r="T528"/>
      <c r="V528"/>
      <c r="W528"/>
      <c r="Z528"/>
      <c r="AA528"/>
      <c r="AJ528" s="22"/>
      <c r="AK528" s="102"/>
      <c r="AN528" s="22"/>
      <c r="AO528" s="22"/>
    </row>
    <row r="529" spans="1:41" ht="14.25">
      <c r="A529" s="346">
        <v>526</v>
      </c>
      <c r="B529" s="42" t="e">
        <f>IF(ISBLANK('Team Roster - Final'!A527),"",'Team Roster - Final'!A527)</f>
        <v>#REF!</v>
      </c>
      <c r="C529" s="42" t="e">
        <f>IF(ISBLANK('Team Roster - Final'!B527),"",'Team Roster - Final'!B527)</f>
        <v>#REF!</v>
      </c>
      <c r="D529" s="42" t="e">
        <f>IF(ISBLANK('Team Roster - Final'!C527),"",'Team Roster - Final'!C527)</f>
        <v>#REF!</v>
      </c>
      <c r="E529" s="42" t="e">
        <f>IF(ISBLANK('Team Roster - Final'!D527),"",'Team Roster - Final'!D527)</f>
        <v>#REF!</v>
      </c>
      <c r="F529" s="43" t="e">
        <f>IF(ISBLANK('Team Roster - Final'!BL527),"",'Team Roster - Final'!BL527)</f>
        <v>#REF!</v>
      </c>
      <c r="G529" s="43" t="e">
        <f>IF(ISBLANK('Team Roster - Final'!BM527),"",'Team Roster - Final'!BM527)</f>
        <v>#REF!</v>
      </c>
      <c r="H529" s="31" t="e">
        <f>IF(ISBLANK('Team Roster - Final'!E527),"",'Team Roster - Final'!E527)</f>
        <v>#REF!</v>
      </c>
      <c r="I529" s="31" t="e">
        <f>IF(ISBLANK('Team Roster - Final'!G527),"",'Team Roster - Final'!G527)</f>
        <v>#REF!</v>
      </c>
      <c r="J529" s="31" t="e">
        <f>IF(ISBLANK('Team Roster - Final'!I527),"",'Team Roster - Final'!I527)</f>
        <v>#REF!</v>
      </c>
      <c r="R529"/>
      <c r="T529"/>
      <c r="V529"/>
      <c r="W529"/>
      <c r="Z529"/>
      <c r="AA529"/>
      <c r="AJ529" s="22"/>
      <c r="AK529" s="102"/>
      <c r="AN529" s="22"/>
      <c r="AO529" s="22"/>
    </row>
    <row r="530" spans="1:41" ht="14.25">
      <c r="A530" s="346">
        <v>527</v>
      </c>
      <c r="B530" s="42" t="e">
        <f>IF(ISBLANK('Team Roster - Final'!A528),"",'Team Roster - Final'!A528)</f>
        <v>#REF!</v>
      </c>
      <c r="C530" s="42" t="e">
        <f>IF(ISBLANK('Team Roster - Final'!B528),"",'Team Roster - Final'!B528)</f>
        <v>#REF!</v>
      </c>
      <c r="D530" s="42" t="e">
        <f>IF(ISBLANK('Team Roster - Final'!C528),"",'Team Roster - Final'!C528)</f>
        <v>#REF!</v>
      </c>
      <c r="E530" s="42" t="e">
        <f>IF(ISBLANK('Team Roster - Final'!D528),"",'Team Roster - Final'!D528)</f>
        <v>#REF!</v>
      </c>
      <c r="F530" s="43" t="e">
        <f>IF(ISBLANK('Team Roster - Final'!BL528),"",'Team Roster - Final'!BL528)</f>
        <v>#REF!</v>
      </c>
      <c r="G530" s="43" t="e">
        <f>IF(ISBLANK('Team Roster - Final'!BM528),"",'Team Roster - Final'!BM528)</f>
        <v>#REF!</v>
      </c>
      <c r="H530" s="31" t="e">
        <f>IF(ISBLANK('Team Roster - Final'!E528),"",'Team Roster - Final'!E528)</f>
        <v>#REF!</v>
      </c>
      <c r="I530" s="31" t="e">
        <f>IF(ISBLANK('Team Roster - Final'!G528),"",'Team Roster - Final'!G528)</f>
        <v>#REF!</v>
      </c>
      <c r="J530" s="31" t="e">
        <f>IF(ISBLANK('Team Roster - Final'!I528),"",'Team Roster - Final'!I528)</f>
        <v>#REF!</v>
      </c>
      <c r="R530"/>
      <c r="T530"/>
      <c r="V530"/>
      <c r="W530"/>
      <c r="Z530"/>
      <c r="AA530"/>
      <c r="AJ530" s="22"/>
      <c r="AK530" s="102"/>
      <c r="AN530" s="22"/>
      <c r="AO530" s="22"/>
    </row>
    <row r="531" spans="1:41" ht="14.25">
      <c r="A531" s="346">
        <v>528</v>
      </c>
      <c r="B531" s="42" t="e">
        <f>IF(ISBLANK('Team Roster - Final'!A529),"",'Team Roster - Final'!A529)</f>
        <v>#REF!</v>
      </c>
      <c r="C531" s="42" t="e">
        <f>IF(ISBLANK('Team Roster - Final'!B529),"",'Team Roster - Final'!B529)</f>
        <v>#REF!</v>
      </c>
      <c r="D531" s="42" t="e">
        <f>IF(ISBLANK('Team Roster - Final'!C529),"",'Team Roster - Final'!C529)</f>
        <v>#REF!</v>
      </c>
      <c r="E531" s="42" t="e">
        <f>IF(ISBLANK('Team Roster - Final'!D529),"",'Team Roster - Final'!D529)</f>
        <v>#REF!</v>
      </c>
      <c r="F531" s="43" t="e">
        <f>IF(ISBLANK('Team Roster - Final'!BL529),"",'Team Roster - Final'!BL529)</f>
        <v>#REF!</v>
      </c>
      <c r="G531" s="43" t="e">
        <f>IF(ISBLANK('Team Roster - Final'!BM529),"",'Team Roster - Final'!BM529)</f>
        <v>#REF!</v>
      </c>
      <c r="H531" s="31" t="e">
        <f>IF(ISBLANK('Team Roster - Final'!E529),"",'Team Roster - Final'!E529)</f>
        <v>#REF!</v>
      </c>
      <c r="I531" s="31" t="e">
        <f>IF(ISBLANK('Team Roster - Final'!G529),"",'Team Roster - Final'!G529)</f>
        <v>#REF!</v>
      </c>
      <c r="J531" s="31" t="e">
        <f>IF(ISBLANK('Team Roster - Final'!I529),"",'Team Roster - Final'!I529)</f>
        <v>#REF!</v>
      </c>
      <c r="R531"/>
      <c r="T531"/>
      <c r="V531"/>
      <c r="W531"/>
      <c r="Z531"/>
      <c r="AA531"/>
      <c r="AJ531" s="22"/>
      <c r="AK531" s="102"/>
      <c r="AN531" s="22"/>
      <c r="AO531" s="22"/>
    </row>
    <row r="532" spans="1:41" ht="14.25">
      <c r="A532" s="346">
        <v>529</v>
      </c>
      <c r="B532" s="42" t="e">
        <f>IF(ISBLANK('Team Roster - Final'!A530),"",'Team Roster - Final'!A530)</f>
        <v>#REF!</v>
      </c>
      <c r="C532" s="42" t="e">
        <f>IF(ISBLANK('Team Roster - Final'!B530),"",'Team Roster - Final'!B530)</f>
        <v>#REF!</v>
      </c>
      <c r="D532" s="42" t="e">
        <f>IF(ISBLANK('Team Roster - Final'!C530),"",'Team Roster - Final'!C530)</f>
        <v>#REF!</v>
      </c>
      <c r="E532" s="42" t="e">
        <f>IF(ISBLANK('Team Roster - Final'!D530),"",'Team Roster - Final'!D530)</f>
        <v>#REF!</v>
      </c>
      <c r="F532" s="43" t="e">
        <f>IF(ISBLANK('Team Roster - Final'!BL530),"",'Team Roster - Final'!BL530)</f>
        <v>#REF!</v>
      </c>
      <c r="G532" s="43" t="e">
        <f>IF(ISBLANK('Team Roster - Final'!BM530),"",'Team Roster - Final'!BM530)</f>
        <v>#REF!</v>
      </c>
      <c r="H532" s="31" t="e">
        <f>IF(ISBLANK('Team Roster - Final'!E530),"",'Team Roster - Final'!E530)</f>
        <v>#REF!</v>
      </c>
      <c r="I532" s="31" t="e">
        <f>IF(ISBLANK('Team Roster - Final'!G530),"",'Team Roster - Final'!G530)</f>
        <v>#REF!</v>
      </c>
      <c r="J532" s="31" t="e">
        <f>IF(ISBLANK('Team Roster - Final'!I530),"",'Team Roster - Final'!I530)</f>
        <v>#REF!</v>
      </c>
      <c r="R532"/>
      <c r="T532"/>
      <c r="V532"/>
      <c r="W532"/>
      <c r="Z532"/>
      <c r="AA532"/>
      <c r="AJ532" s="22"/>
      <c r="AK532" s="102"/>
      <c r="AN532" s="22"/>
      <c r="AO532" s="22"/>
    </row>
    <row r="533" spans="1:41" ht="14.25">
      <c r="A533" s="346">
        <v>530</v>
      </c>
      <c r="B533" s="42" t="e">
        <f>IF(ISBLANK('Team Roster - Final'!A531),"",'Team Roster - Final'!A531)</f>
        <v>#REF!</v>
      </c>
      <c r="C533" s="42" t="e">
        <f>IF(ISBLANK('Team Roster - Final'!B531),"",'Team Roster - Final'!B531)</f>
        <v>#REF!</v>
      </c>
      <c r="D533" s="42" t="e">
        <f>IF(ISBLANK('Team Roster - Final'!C531),"",'Team Roster - Final'!C531)</f>
        <v>#REF!</v>
      </c>
      <c r="E533" s="42" t="e">
        <f>IF(ISBLANK('Team Roster - Final'!D531),"",'Team Roster - Final'!D531)</f>
        <v>#REF!</v>
      </c>
      <c r="F533" s="43" t="e">
        <f>IF(ISBLANK('Team Roster - Final'!BL531),"",'Team Roster - Final'!BL531)</f>
        <v>#REF!</v>
      </c>
      <c r="G533" s="43" t="e">
        <f>IF(ISBLANK('Team Roster - Final'!BM531),"",'Team Roster - Final'!BM531)</f>
        <v>#REF!</v>
      </c>
      <c r="H533" s="31" t="e">
        <f>IF(ISBLANK('Team Roster - Final'!E531),"",'Team Roster - Final'!E531)</f>
        <v>#REF!</v>
      </c>
      <c r="I533" s="31" t="e">
        <f>IF(ISBLANK('Team Roster - Final'!G531),"",'Team Roster - Final'!G531)</f>
        <v>#REF!</v>
      </c>
      <c r="J533" s="31" t="e">
        <f>IF(ISBLANK('Team Roster - Final'!I531),"",'Team Roster - Final'!I531)</f>
        <v>#REF!</v>
      </c>
      <c r="R533"/>
      <c r="T533"/>
      <c r="V533"/>
      <c r="W533"/>
      <c r="Z533"/>
      <c r="AA533"/>
      <c r="AJ533" s="22"/>
      <c r="AK533" s="102"/>
      <c r="AN533" s="22"/>
      <c r="AO533" s="22"/>
    </row>
    <row r="534" spans="1:41" ht="14.25">
      <c r="A534" s="346">
        <v>531</v>
      </c>
      <c r="B534" s="42" t="e">
        <f>IF(ISBLANK('Team Roster - Final'!A532),"",'Team Roster - Final'!A532)</f>
        <v>#REF!</v>
      </c>
      <c r="C534" s="42" t="e">
        <f>IF(ISBLANK('Team Roster - Final'!B532),"",'Team Roster - Final'!B532)</f>
        <v>#REF!</v>
      </c>
      <c r="D534" s="42" t="e">
        <f>IF(ISBLANK('Team Roster - Final'!C532),"",'Team Roster - Final'!C532)</f>
        <v>#REF!</v>
      </c>
      <c r="E534" s="42" t="e">
        <f>IF(ISBLANK('Team Roster - Final'!D532),"",'Team Roster - Final'!D532)</f>
        <v>#REF!</v>
      </c>
      <c r="F534" s="43" t="e">
        <f>IF(ISBLANK('Team Roster - Final'!BL532),"",'Team Roster - Final'!BL532)</f>
        <v>#REF!</v>
      </c>
      <c r="G534" s="43" t="e">
        <f>IF(ISBLANK('Team Roster - Final'!BM532),"",'Team Roster - Final'!BM532)</f>
        <v>#REF!</v>
      </c>
      <c r="H534" s="31" t="e">
        <f>IF(ISBLANK('Team Roster - Final'!E532),"",'Team Roster - Final'!E532)</f>
        <v>#REF!</v>
      </c>
      <c r="I534" s="31" t="e">
        <f>IF(ISBLANK('Team Roster - Final'!G532),"",'Team Roster - Final'!G532)</f>
        <v>#REF!</v>
      </c>
      <c r="J534" s="31" t="e">
        <f>IF(ISBLANK('Team Roster - Final'!I532),"",'Team Roster - Final'!I532)</f>
        <v>#REF!</v>
      </c>
      <c r="R534"/>
      <c r="T534"/>
      <c r="V534"/>
      <c r="W534"/>
      <c r="Z534"/>
      <c r="AA534"/>
      <c r="AJ534" s="22"/>
      <c r="AK534" s="102"/>
      <c r="AN534" s="22"/>
      <c r="AO534" s="22"/>
    </row>
    <row r="535" spans="1:41" ht="14.25">
      <c r="A535" s="346">
        <v>532</v>
      </c>
      <c r="B535" s="42" t="e">
        <f>IF(ISBLANK('Team Roster - Final'!A533),"",'Team Roster - Final'!A533)</f>
        <v>#REF!</v>
      </c>
      <c r="C535" s="42" t="e">
        <f>IF(ISBLANK('Team Roster - Final'!B533),"",'Team Roster - Final'!B533)</f>
        <v>#REF!</v>
      </c>
      <c r="D535" s="42" t="e">
        <f>IF(ISBLANK('Team Roster - Final'!C533),"",'Team Roster - Final'!C533)</f>
        <v>#REF!</v>
      </c>
      <c r="E535" s="42" t="e">
        <f>IF(ISBLANK('Team Roster - Final'!D533),"",'Team Roster - Final'!D533)</f>
        <v>#REF!</v>
      </c>
      <c r="F535" s="43" t="e">
        <f>IF(ISBLANK('Team Roster - Final'!BL533),"",'Team Roster - Final'!BL533)</f>
        <v>#REF!</v>
      </c>
      <c r="G535" s="43" t="e">
        <f>IF(ISBLANK('Team Roster - Final'!BM533),"",'Team Roster - Final'!BM533)</f>
        <v>#REF!</v>
      </c>
      <c r="H535" s="31" t="e">
        <f>IF(ISBLANK('Team Roster - Final'!E533),"",'Team Roster - Final'!E533)</f>
        <v>#REF!</v>
      </c>
      <c r="I535" s="31" t="e">
        <f>IF(ISBLANK('Team Roster - Final'!G533),"",'Team Roster - Final'!G533)</f>
        <v>#REF!</v>
      </c>
      <c r="J535" s="31" t="e">
        <f>IF(ISBLANK('Team Roster - Final'!I533),"",'Team Roster - Final'!I533)</f>
        <v>#REF!</v>
      </c>
      <c r="R535"/>
      <c r="T535"/>
      <c r="V535"/>
      <c r="W535"/>
      <c r="Z535"/>
      <c r="AA535"/>
      <c r="AJ535" s="22"/>
      <c r="AK535" s="102"/>
      <c r="AN535" s="22"/>
      <c r="AO535" s="22"/>
    </row>
    <row r="536" spans="1:41" ht="14.25">
      <c r="A536" s="346">
        <v>533</v>
      </c>
      <c r="B536" s="42" t="e">
        <f>IF(ISBLANK('Team Roster - Final'!A534),"",'Team Roster - Final'!A534)</f>
        <v>#REF!</v>
      </c>
      <c r="C536" s="42" t="e">
        <f>IF(ISBLANK('Team Roster - Final'!B534),"",'Team Roster - Final'!B534)</f>
        <v>#REF!</v>
      </c>
      <c r="D536" s="42" t="e">
        <f>IF(ISBLANK('Team Roster - Final'!C534),"",'Team Roster - Final'!C534)</f>
        <v>#REF!</v>
      </c>
      <c r="E536" s="42" t="e">
        <f>IF(ISBLANK('Team Roster - Final'!D534),"",'Team Roster - Final'!D534)</f>
        <v>#REF!</v>
      </c>
      <c r="F536" s="43" t="e">
        <f>IF(ISBLANK('Team Roster - Final'!BL534),"",'Team Roster - Final'!BL534)</f>
        <v>#REF!</v>
      </c>
      <c r="G536" s="43" t="e">
        <f>IF(ISBLANK('Team Roster - Final'!BM534),"",'Team Roster - Final'!BM534)</f>
        <v>#REF!</v>
      </c>
      <c r="H536" s="31" t="e">
        <f>IF(ISBLANK('Team Roster - Final'!E534),"",'Team Roster - Final'!E534)</f>
        <v>#REF!</v>
      </c>
      <c r="I536" s="31" t="e">
        <f>IF(ISBLANK('Team Roster - Final'!G534),"",'Team Roster - Final'!G534)</f>
        <v>#REF!</v>
      </c>
      <c r="J536" s="31" t="e">
        <f>IF(ISBLANK('Team Roster - Final'!I534),"",'Team Roster - Final'!I534)</f>
        <v>#REF!</v>
      </c>
      <c r="R536"/>
      <c r="T536"/>
      <c r="V536"/>
      <c r="W536"/>
      <c r="Z536"/>
      <c r="AA536"/>
      <c r="AJ536" s="22"/>
      <c r="AK536" s="102"/>
      <c r="AN536" s="22"/>
      <c r="AO536" s="22"/>
    </row>
    <row r="537" spans="1:41" ht="14.25">
      <c r="A537" s="346">
        <v>534</v>
      </c>
      <c r="B537" s="42" t="e">
        <f>IF(ISBLANK('Team Roster - Final'!A535),"",'Team Roster - Final'!A535)</f>
        <v>#REF!</v>
      </c>
      <c r="C537" s="42" t="e">
        <f>IF(ISBLANK('Team Roster - Final'!B535),"",'Team Roster - Final'!B535)</f>
        <v>#REF!</v>
      </c>
      <c r="D537" s="42" t="e">
        <f>IF(ISBLANK('Team Roster - Final'!C535),"",'Team Roster - Final'!C535)</f>
        <v>#REF!</v>
      </c>
      <c r="E537" s="42" t="e">
        <f>IF(ISBLANK('Team Roster - Final'!D535),"",'Team Roster - Final'!D535)</f>
        <v>#REF!</v>
      </c>
      <c r="F537" s="43" t="e">
        <f>IF(ISBLANK('Team Roster - Final'!BL535),"",'Team Roster - Final'!BL535)</f>
        <v>#REF!</v>
      </c>
      <c r="G537" s="43" t="e">
        <f>IF(ISBLANK('Team Roster - Final'!BM535),"",'Team Roster - Final'!BM535)</f>
        <v>#REF!</v>
      </c>
      <c r="H537" s="31" t="e">
        <f>IF(ISBLANK('Team Roster - Final'!E535),"",'Team Roster - Final'!E535)</f>
        <v>#REF!</v>
      </c>
      <c r="I537" s="31" t="e">
        <f>IF(ISBLANK('Team Roster - Final'!G535),"",'Team Roster - Final'!G535)</f>
        <v>#REF!</v>
      </c>
      <c r="J537" s="31" t="e">
        <f>IF(ISBLANK('Team Roster - Final'!I535),"",'Team Roster - Final'!I535)</f>
        <v>#REF!</v>
      </c>
      <c r="R537"/>
      <c r="T537"/>
      <c r="V537"/>
      <c r="W537"/>
      <c r="Z537"/>
      <c r="AA537"/>
      <c r="AJ537" s="22"/>
      <c r="AK537" s="102"/>
      <c r="AN537" s="22"/>
      <c r="AO537" s="22"/>
    </row>
    <row r="538" spans="1:41" ht="14.25">
      <c r="A538" s="346">
        <v>535</v>
      </c>
      <c r="B538" s="42" t="e">
        <f>IF(ISBLANK('Team Roster - Final'!A536),"",'Team Roster - Final'!A536)</f>
        <v>#REF!</v>
      </c>
      <c r="C538" s="42" t="e">
        <f>IF(ISBLANK('Team Roster - Final'!B536),"",'Team Roster - Final'!B536)</f>
        <v>#REF!</v>
      </c>
      <c r="D538" s="42" t="e">
        <f>IF(ISBLANK('Team Roster - Final'!C536),"",'Team Roster - Final'!C536)</f>
        <v>#REF!</v>
      </c>
      <c r="E538" s="42" t="e">
        <f>IF(ISBLANK('Team Roster - Final'!D536),"",'Team Roster - Final'!D536)</f>
        <v>#REF!</v>
      </c>
      <c r="F538" s="43" t="e">
        <f>IF(ISBLANK('Team Roster - Final'!BL536),"",'Team Roster - Final'!BL536)</f>
        <v>#REF!</v>
      </c>
      <c r="G538" s="43" t="e">
        <f>IF(ISBLANK('Team Roster - Final'!BM536),"",'Team Roster - Final'!BM536)</f>
        <v>#REF!</v>
      </c>
      <c r="H538" s="31" t="e">
        <f>IF(ISBLANK('Team Roster - Final'!E536),"",'Team Roster - Final'!E536)</f>
        <v>#REF!</v>
      </c>
      <c r="I538" s="31" t="e">
        <f>IF(ISBLANK('Team Roster - Final'!G536),"",'Team Roster - Final'!G536)</f>
        <v>#REF!</v>
      </c>
      <c r="J538" s="31" t="e">
        <f>IF(ISBLANK('Team Roster - Final'!I536),"",'Team Roster - Final'!I536)</f>
        <v>#REF!</v>
      </c>
      <c r="R538"/>
      <c r="T538"/>
      <c r="V538"/>
      <c r="W538"/>
      <c r="Z538"/>
      <c r="AA538"/>
      <c r="AJ538" s="22"/>
      <c r="AK538" s="102"/>
      <c r="AN538" s="22"/>
      <c r="AO538" s="22"/>
    </row>
    <row r="539" spans="1:41" ht="14.25">
      <c r="A539" s="346">
        <v>536</v>
      </c>
      <c r="B539" s="42" t="e">
        <f>IF(ISBLANK('Team Roster - Final'!A537),"",'Team Roster - Final'!A537)</f>
        <v>#REF!</v>
      </c>
      <c r="C539" s="42" t="e">
        <f>IF(ISBLANK('Team Roster - Final'!B537),"",'Team Roster - Final'!B537)</f>
        <v>#REF!</v>
      </c>
      <c r="D539" s="42" t="e">
        <f>IF(ISBLANK('Team Roster - Final'!C537),"",'Team Roster - Final'!C537)</f>
        <v>#REF!</v>
      </c>
      <c r="E539" s="42" t="e">
        <f>IF(ISBLANK('Team Roster - Final'!D537),"",'Team Roster - Final'!D537)</f>
        <v>#REF!</v>
      </c>
      <c r="F539" s="43" t="e">
        <f>IF(ISBLANK('Team Roster - Final'!BL537),"",'Team Roster - Final'!BL537)</f>
        <v>#REF!</v>
      </c>
      <c r="G539" s="43" t="e">
        <f>IF(ISBLANK('Team Roster - Final'!BM537),"",'Team Roster - Final'!BM537)</f>
        <v>#REF!</v>
      </c>
      <c r="H539" s="31" t="e">
        <f>IF(ISBLANK('Team Roster - Final'!E537),"",'Team Roster - Final'!E537)</f>
        <v>#REF!</v>
      </c>
      <c r="I539" s="31" t="e">
        <f>IF(ISBLANK('Team Roster - Final'!G537),"",'Team Roster - Final'!G537)</f>
        <v>#REF!</v>
      </c>
      <c r="J539" s="31" t="e">
        <f>IF(ISBLANK('Team Roster - Final'!I537),"",'Team Roster - Final'!I537)</f>
        <v>#REF!</v>
      </c>
      <c r="R539"/>
      <c r="T539"/>
      <c r="V539"/>
      <c r="W539"/>
      <c r="Z539"/>
      <c r="AA539"/>
      <c r="AJ539" s="22"/>
      <c r="AK539" s="102"/>
      <c r="AN539" s="22"/>
      <c r="AO539" s="22"/>
    </row>
    <row r="540" spans="1:41" ht="14.25">
      <c r="A540" s="346">
        <v>537</v>
      </c>
      <c r="B540" s="42" t="e">
        <f>IF(ISBLANK('Team Roster - Final'!A538),"",'Team Roster - Final'!A538)</f>
        <v>#REF!</v>
      </c>
      <c r="C540" s="42" t="e">
        <f>IF(ISBLANK('Team Roster - Final'!B538),"",'Team Roster - Final'!B538)</f>
        <v>#REF!</v>
      </c>
      <c r="D540" s="42" t="e">
        <f>IF(ISBLANK('Team Roster - Final'!C538),"",'Team Roster - Final'!C538)</f>
        <v>#REF!</v>
      </c>
      <c r="E540" s="42" t="e">
        <f>IF(ISBLANK('Team Roster - Final'!D538),"",'Team Roster - Final'!D538)</f>
        <v>#REF!</v>
      </c>
      <c r="F540" s="43" t="e">
        <f>IF(ISBLANK('Team Roster - Final'!BL538),"",'Team Roster - Final'!BL538)</f>
        <v>#REF!</v>
      </c>
      <c r="G540" s="43" t="e">
        <f>IF(ISBLANK('Team Roster - Final'!BM538),"",'Team Roster - Final'!BM538)</f>
        <v>#REF!</v>
      </c>
      <c r="H540" s="31" t="e">
        <f>IF(ISBLANK('Team Roster - Final'!E538),"",'Team Roster - Final'!E538)</f>
        <v>#REF!</v>
      </c>
      <c r="I540" s="31" t="e">
        <f>IF(ISBLANK('Team Roster - Final'!G538),"",'Team Roster - Final'!G538)</f>
        <v>#REF!</v>
      </c>
      <c r="J540" s="31" t="e">
        <f>IF(ISBLANK('Team Roster - Final'!I538),"",'Team Roster - Final'!I538)</f>
        <v>#REF!</v>
      </c>
      <c r="R540"/>
      <c r="T540"/>
      <c r="V540"/>
      <c r="W540"/>
      <c r="Z540"/>
      <c r="AA540"/>
      <c r="AJ540" s="22"/>
      <c r="AK540" s="102"/>
      <c r="AN540" s="22"/>
      <c r="AO540" s="22"/>
    </row>
    <row r="541" spans="1:41" ht="14.25">
      <c r="A541" s="346">
        <v>538</v>
      </c>
      <c r="B541" s="42" t="e">
        <f>IF(ISBLANK('Team Roster - Final'!A539),"",'Team Roster - Final'!A539)</f>
        <v>#REF!</v>
      </c>
      <c r="C541" s="42" t="e">
        <f>IF(ISBLANK('Team Roster - Final'!B539),"",'Team Roster - Final'!B539)</f>
        <v>#REF!</v>
      </c>
      <c r="D541" s="42" t="e">
        <f>IF(ISBLANK('Team Roster - Final'!C539),"",'Team Roster - Final'!C539)</f>
        <v>#REF!</v>
      </c>
      <c r="E541" s="42" t="e">
        <f>IF(ISBLANK('Team Roster - Final'!D539),"",'Team Roster - Final'!D539)</f>
        <v>#REF!</v>
      </c>
      <c r="F541" s="43" t="e">
        <f>IF(ISBLANK('Team Roster - Final'!BL539),"",'Team Roster - Final'!BL539)</f>
        <v>#REF!</v>
      </c>
      <c r="G541" s="43" t="e">
        <f>IF(ISBLANK('Team Roster - Final'!BM539),"",'Team Roster - Final'!BM539)</f>
        <v>#REF!</v>
      </c>
      <c r="H541" s="31" t="e">
        <f>IF(ISBLANK('Team Roster - Final'!E539),"",'Team Roster - Final'!E539)</f>
        <v>#REF!</v>
      </c>
      <c r="I541" s="31" t="e">
        <f>IF(ISBLANK('Team Roster - Final'!G539),"",'Team Roster - Final'!G539)</f>
        <v>#REF!</v>
      </c>
      <c r="J541" s="31" t="e">
        <f>IF(ISBLANK('Team Roster - Final'!I539),"",'Team Roster - Final'!I539)</f>
        <v>#REF!</v>
      </c>
      <c r="R541"/>
      <c r="T541"/>
      <c r="V541"/>
      <c r="W541"/>
      <c r="Z541"/>
      <c r="AA541"/>
      <c r="AJ541" s="22"/>
      <c r="AK541" s="102"/>
      <c r="AN541" s="22"/>
      <c r="AO541" s="22"/>
    </row>
    <row r="542" spans="1:41" ht="14.25">
      <c r="A542" s="346">
        <v>539</v>
      </c>
      <c r="B542" s="42" t="e">
        <f>IF(ISBLANK('Team Roster - Final'!A540),"",'Team Roster - Final'!A540)</f>
        <v>#REF!</v>
      </c>
      <c r="C542" s="42" t="e">
        <f>IF(ISBLANK('Team Roster - Final'!B540),"",'Team Roster - Final'!B540)</f>
        <v>#REF!</v>
      </c>
      <c r="D542" s="42" t="e">
        <f>IF(ISBLANK('Team Roster - Final'!C540),"",'Team Roster - Final'!C540)</f>
        <v>#REF!</v>
      </c>
      <c r="E542" s="42" t="e">
        <f>IF(ISBLANK('Team Roster - Final'!D540),"",'Team Roster - Final'!D540)</f>
        <v>#REF!</v>
      </c>
      <c r="F542" s="43" t="e">
        <f>IF(ISBLANK('Team Roster - Final'!BL540),"",'Team Roster - Final'!BL540)</f>
        <v>#REF!</v>
      </c>
      <c r="G542" s="43" t="e">
        <f>IF(ISBLANK('Team Roster - Final'!BM540),"",'Team Roster - Final'!BM540)</f>
        <v>#REF!</v>
      </c>
      <c r="H542" s="31" t="e">
        <f>IF(ISBLANK('Team Roster - Final'!E540),"",'Team Roster - Final'!E540)</f>
        <v>#REF!</v>
      </c>
      <c r="I542" s="31" t="e">
        <f>IF(ISBLANK('Team Roster - Final'!G540),"",'Team Roster - Final'!G540)</f>
        <v>#REF!</v>
      </c>
      <c r="J542" s="31" t="e">
        <f>IF(ISBLANK('Team Roster - Final'!I540),"",'Team Roster - Final'!I540)</f>
        <v>#REF!</v>
      </c>
      <c r="R542"/>
      <c r="T542"/>
      <c r="V542"/>
      <c r="W542"/>
      <c r="Z542"/>
      <c r="AA542"/>
      <c r="AJ542" s="22"/>
      <c r="AK542" s="102"/>
      <c r="AN542" s="22"/>
      <c r="AO542" s="22"/>
    </row>
    <row r="543" spans="1:41" ht="14.25">
      <c r="A543" s="346">
        <v>540</v>
      </c>
      <c r="B543" s="42" t="e">
        <f>IF(ISBLANK('Team Roster - Final'!A541),"",'Team Roster - Final'!A541)</f>
        <v>#REF!</v>
      </c>
      <c r="C543" s="42" t="e">
        <f>IF(ISBLANK('Team Roster - Final'!B541),"",'Team Roster - Final'!B541)</f>
        <v>#REF!</v>
      </c>
      <c r="D543" s="42" t="e">
        <f>IF(ISBLANK('Team Roster - Final'!C541),"",'Team Roster - Final'!C541)</f>
        <v>#REF!</v>
      </c>
      <c r="E543" s="42" t="e">
        <f>IF(ISBLANK('Team Roster - Final'!D541),"",'Team Roster - Final'!D541)</f>
        <v>#REF!</v>
      </c>
      <c r="F543" s="43" t="e">
        <f>IF(ISBLANK('Team Roster - Final'!BL541),"",'Team Roster - Final'!BL541)</f>
        <v>#REF!</v>
      </c>
      <c r="G543" s="43" t="e">
        <f>IF(ISBLANK('Team Roster - Final'!BM541),"",'Team Roster - Final'!BM541)</f>
        <v>#REF!</v>
      </c>
      <c r="H543" s="31" t="e">
        <f>IF(ISBLANK('Team Roster - Final'!E541),"",'Team Roster - Final'!E541)</f>
        <v>#REF!</v>
      </c>
      <c r="I543" s="31" t="e">
        <f>IF(ISBLANK('Team Roster - Final'!G541),"",'Team Roster - Final'!G541)</f>
        <v>#REF!</v>
      </c>
      <c r="J543" s="31" t="e">
        <f>IF(ISBLANK('Team Roster - Final'!I541),"",'Team Roster - Final'!I541)</f>
        <v>#REF!</v>
      </c>
      <c r="R543"/>
      <c r="T543"/>
      <c r="V543"/>
      <c r="W543"/>
      <c r="Z543"/>
      <c r="AA543"/>
      <c r="AJ543" s="22"/>
      <c r="AK543" s="102"/>
      <c r="AN543" s="22"/>
      <c r="AO543" s="22"/>
    </row>
    <row r="544" spans="1:41" ht="14.25">
      <c r="A544" s="346">
        <v>541</v>
      </c>
      <c r="B544" s="42" t="e">
        <f>IF(ISBLANK('Team Roster - Final'!A542),"",'Team Roster - Final'!A542)</f>
        <v>#REF!</v>
      </c>
      <c r="C544" s="42" t="e">
        <f>IF(ISBLANK('Team Roster - Final'!B542),"",'Team Roster - Final'!B542)</f>
        <v>#REF!</v>
      </c>
      <c r="D544" s="42" t="e">
        <f>IF(ISBLANK('Team Roster - Final'!C542),"",'Team Roster - Final'!C542)</f>
        <v>#REF!</v>
      </c>
      <c r="E544" s="42" t="e">
        <f>IF(ISBLANK('Team Roster - Final'!D542),"",'Team Roster - Final'!D542)</f>
        <v>#REF!</v>
      </c>
      <c r="F544" s="43" t="e">
        <f>IF(ISBLANK('Team Roster - Final'!BL542),"",'Team Roster - Final'!BL542)</f>
        <v>#REF!</v>
      </c>
      <c r="G544" s="43" t="e">
        <f>IF(ISBLANK('Team Roster - Final'!BM542),"",'Team Roster - Final'!BM542)</f>
        <v>#REF!</v>
      </c>
      <c r="H544" s="31" t="e">
        <f>IF(ISBLANK('Team Roster - Final'!E542),"",'Team Roster - Final'!E542)</f>
        <v>#REF!</v>
      </c>
      <c r="I544" s="31" t="e">
        <f>IF(ISBLANK('Team Roster - Final'!G542),"",'Team Roster - Final'!G542)</f>
        <v>#REF!</v>
      </c>
      <c r="J544" s="31" t="e">
        <f>IF(ISBLANK('Team Roster - Final'!I542),"",'Team Roster - Final'!I542)</f>
        <v>#REF!</v>
      </c>
      <c r="R544"/>
      <c r="T544"/>
      <c r="V544"/>
      <c r="W544"/>
      <c r="Z544"/>
      <c r="AA544"/>
      <c r="AJ544" s="22"/>
      <c r="AK544" s="102"/>
      <c r="AN544" s="22"/>
      <c r="AO544" s="22"/>
    </row>
    <row r="545" spans="1:41" ht="14.25">
      <c r="A545" s="346">
        <v>542</v>
      </c>
      <c r="B545" s="42" t="e">
        <f>IF(ISBLANK('Team Roster - Final'!A543),"",'Team Roster - Final'!A543)</f>
        <v>#REF!</v>
      </c>
      <c r="C545" s="42" t="e">
        <f>IF(ISBLANK('Team Roster - Final'!B543),"",'Team Roster - Final'!B543)</f>
        <v>#REF!</v>
      </c>
      <c r="D545" s="42" t="e">
        <f>IF(ISBLANK('Team Roster - Final'!C543),"",'Team Roster - Final'!C543)</f>
        <v>#REF!</v>
      </c>
      <c r="E545" s="42" t="e">
        <f>IF(ISBLANK('Team Roster - Final'!D543),"",'Team Roster - Final'!D543)</f>
        <v>#REF!</v>
      </c>
      <c r="F545" s="43" t="e">
        <f>IF(ISBLANK('Team Roster - Final'!BL543),"",'Team Roster - Final'!BL543)</f>
        <v>#REF!</v>
      </c>
      <c r="G545" s="43" t="e">
        <f>IF(ISBLANK('Team Roster - Final'!BM543),"",'Team Roster - Final'!BM543)</f>
        <v>#REF!</v>
      </c>
      <c r="H545" s="31" t="e">
        <f>IF(ISBLANK('Team Roster - Final'!E543),"",'Team Roster - Final'!E543)</f>
        <v>#REF!</v>
      </c>
      <c r="I545" s="31" t="e">
        <f>IF(ISBLANK('Team Roster - Final'!G543),"",'Team Roster - Final'!G543)</f>
        <v>#REF!</v>
      </c>
      <c r="J545" s="31" t="e">
        <f>IF(ISBLANK('Team Roster - Final'!I543),"",'Team Roster - Final'!I543)</f>
        <v>#REF!</v>
      </c>
      <c r="R545"/>
      <c r="T545"/>
      <c r="V545"/>
      <c r="W545"/>
      <c r="Z545"/>
      <c r="AA545"/>
      <c r="AJ545" s="22"/>
      <c r="AK545" s="102"/>
      <c r="AN545" s="22"/>
      <c r="AO545" s="22"/>
    </row>
    <row r="546" spans="1:41" ht="14.25">
      <c r="A546" s="346">
        <v>543</v>
      </c>
      <c r="B546" s="42" t="e">
        <f>IF(ISBLANK('Team Roster - Final'!A544),"",'Team Roster - Final'!A544)</f>
        <v>#REF!</v>
      </c>
      <c r="C546" s="42" t="e">
        <f>IF(ISBLANK('Team Roster - Final'!B544),"",'Team Roster - Final'!B544)</f>
        <v>#REF!</v>
      </c>
      <c r="D546" s="42" t="e">
        <f>IF(ISBLANK('Team Roster - Final'!C544),"",'Team Roster - Final'!C544)</f>
        <v>#REF!</v>
      </c>
      <c r="E546" s="42" t="e">
        <f>IF(ISBLANK('Team Roster - Final'!D544),"",'Team Roster - Final'!D544)</f>
        <v>#REF!</v>
      </c>
      <c r="F546" s="43" t="e">
        <f>IF(ISBLANK('Team Roster - Final'!BL544),"",'Team Roster - Final'!BL544)</f>
        <v>#REF!</v>
      </c>
      <c r="G546" s="43" t="e">
        <f>IF(ISBLANK('Team Roster - Final'!BM544),"",'Team Roster - Final'!BM544)</f>
        <v>#REF!</v>
      </c>
      <c r="H546" s="31" t="e">
        <f>IF(ISBLANK('Team Roster - Final'!E544),"",'Team Roster - Final'!E544)</f>
        <v>#REF!</v>
      </c>
      <c r="I546" s="31" t="e">
        <f>IF(ISBLANK('Team Roster - Final'!G544),"",'Team Roster - Final'!G544)</f>
        <v>#REF!</v>
      </c>
      <c r="J546" s="31" t="e">
        <f>IF(ISBLANK('Team Roster - Final'!I544),"",'Team Roster - Final'!I544)</f>
        <v>#REF!</v>
      </c>
      <c r="R546"/>
      <c r="T546"/>
      <c r="V546"/>
      <c r="W546"/>
      <c r="Z546"/>
      <c r="AA546"/>
      <c r="AJ546" s="22"/>
      <c r="AK546" s="102"/>
      <c r="AN546" s="22"/>
      <c r="AO546" s="22"/>
    </row>
    <row r="547" spans="1:41" ht="14.25">
      <c r="A547" s="346">
        <v>544</v>
      </c>
      <c r="B547" s="42" t="e">
        <f>IF(ISBLANK('Team Roster - Final'!A545),"",'Team Roster - Final'!A545)</f>
        <v>#REF!</v>
      </c>
      <c r="C547" s="42" t="e">
        <f>IF(ISBLANK('Team Roster - Final'!B545),"",'Team Roster - Final'!B545)</f>
        <v>#REF!</v>
      </c>
      <c r="D547" s="42" t="e">
        <f>IF(ISBLANK('Team Roster - Final'!C545),"",'Team Roster - Final'!C545)</f>
        <v>#REF!</v>
      </c>
      <c r="E547" s="42" t="e">
        <f>IF(ISBLANK('Team Roster - Final'!D545),"",'Team Roster - Final'!D545)</f>
        <v>#REF!</v>
      </c>
      <c r="F547" s="43" t="e">
        <f>IF(ISBLANK('Team Roster - Final'!BL545),"",'Team Roster - Final'!BL545)</f>
        <v>#REF!</v>
      </c>
      <c r="G547" s="43" t="e">
        <f>IF(ISBLANK('Team Roster - Final'!BM545),"",'Team Roster - Final'!BM545)</f>
        <v>#REF!</v>
      </c>
      <c r="H547" s="31" t="e">
        <f>IF(ISBLANK('Team Roster - Final'!E545),"",'Team Roster - Final'!E545)</f>
        <v>#REF!</v>
      </c>
      <c r="I547" s="31" t="e">
        <f>IF(ISBLANK('Team Roster - Final'!G545),"",'Team Roster - Final'!G545)</f>
        <v>#REF!</v>
      </c>
      <c r="J547" s="31" t="e">
        <f>IF(ISBLANK('Team Roster - Final'!I545),"",'Team Roster - Final'!I545)</f>
        <v>#REF!</v>
      </c>
      <c r="R547"/>
      <c r="T547"/>
      <c r="V547"/>
      <c r="W547"/>
      <c r="Z547"/>
      <c r="AA547"/>
      <c r="AJ547" s="22"/>
      <c r="AK547" s="102"/>
      <c r="AN547" s="22"/>
      <c r="AO547" s="22"/>
    </row>
    <row r="548" spans="1:41" ht="14.25">
      <c r="A548" s="346">
        <v>545</v>
      </c>
      <c r="B548" s="42" t="e">
        <f>IF(ISBLANK('Team Roster - Final'!A546),"",'Team Roster - Final'!A546)</f>
        <v>#REF!</v>
      </c>
      <c r="C548" s="42" t="e">
        <f>IF(ISBLANK('Team Roster - Final'!B546),"",'Team Roster - Final'!B546)</f>
        <v>#REF!</v>
      </c>
      <c r="D548" s="42" t="e">
        <f>IF(ISBLANK('Team Roster - Final'!C546),"",'Team Roster - Final'!C546)</f>
        <v>#REF!</v>
      </c>
      <c r="E548" s="42" t="e">
        <f>IF(ISBLANK('Team Roster - Final'!D546),"",'Team Roster - Final'!D546)</f>
        <v>#REF!</v>
      </c>
      <c r="F548" s="43" t="e">
        <f>IF(ISBLANK('Team Roster - Final'!BL546),"",'Team Roster - Final'!BL546)</f>
        <v>#REF!</v>
      </c>
      <c r="G548" s="43" t="e">
        <f>IF(ISBLANK('Team Roster - Final'!BM546),"",'Team Roster - Final'!BM546)</f>
        <v>#REF!</v>
      </c>
      <c r="H548" s="31" t="e">
        <f>IF(ISBLANK('Team Roster - Final'!E546),"",'Team Roster - Final'!E546)</f>
        <v>#REF!</v>
      </c>
      <c r="I548" s="31" t="e">
        <f>IF(ISBLANK('Team Roster - Final'!G546),"",'Team Roster - Final'!G546)</f>
        <v>#REF!</v>
      </c>
      <c r="J548" s="31" t="e">
        <f>IF(ISBLANK('Team Roster - Final'!I546),"",'Team Roster - Final'!I546)</f>
        <v>#REF!</v>
      </c>
      <c r="R548"/>
      <c r="T548"/>
      <c r="V548"/>
      <c r="W548"/>
      <c r="Z548"/>
      <c r="AA548"/>
      <c r="AJ548" s="22"/>
      <c r="AK548" s="102"/>
      <c r="AN548" s="22"/>
      <c r="AO548" s="22"/>
    </row>
    <row r="549" spans="1:41" ht="14.25">
      <c r="A549" s="346">
        <v>546</v>
      </c>
      <c r="B549" s="42" t="e">
        <f>IF(ISBLANK('Team Roster - Final'!A547),"",'Team Roster - Final'!A547)</f>
        <v>#REF!</v>
      </c>
      <c r="C549" s="42" t="e">
        <f>IF(ISBLANK('Team Roster - Final'!B547),"",'Team Roster - Final'!B547)</f>
        <v>#REF!</v>
      </c>
      <c r="D549" s="42" t="e">
        <f>IF(ISBLANK('Team Roster - Final'!C547),"",'Team Roster - Final'!C547)</f>
        <v>#REF!</v>
      </c>
      <c r="E549" s="42" t="e">
        <f>IF(ISBLANK('Team Roster - Final'!D547),"",'Team Roster - Final'!D547)</f>
        <v>#REF!</v>
      </c>
      <c r="F549" s="43" t="e">
        <f>IF(ISBLANK('Team Roster - Final'!BL547),"",'Team Roster - Final'!BL547)</f>
        <v>#REF!</v>
      </c>
      <c r="G549" s="43" t="e">
        <f>IF(ISBLANK('Team Roster - Final'!BM547),"",'Team Roster - Final'!BM547)</f>
        <v>#REF!</v>
      </c>
      <c r="H549" s="31" t="e">
        <f>IF(ISBLANK('Team Roster - Final'!E547),"",'Team Roster - Final'!E547)</f>
        <v>#REF!</v>
      </c>
      <c r="I549" s="31" t="e">
        <f>IF(ISBLANK('Team Roster - Final'!G547),"",'Team Roster - Final'!G547)</f>
        <v>#REF!</v>
      </c>
      <c r="J549" s="31" t="e">
        <f>IF(ISBLANK('Team Roster - Final'!I547),"",'Team Roster - Final'!I547)</f>
        <v>#REF!</v>
      </c>
      <c r="R549"/>
      <c r="T549"/>
      <c r="V549"/>
      <c r="W549"/>
      <c r="Z549"/>
      <c r="AA549"/>
      <c r="AJ549" s="22"/>
      <c r="AK549" s="102"/>
      <c r="AN549" s="22"/>
      <c r="AO549" s="22"/>
    </row>
    <row r="550" spans="1:41" ht="14.25">
      <c r="A550" s="346">
        <v>547</v>
      </c>
      <c r="B550" s="42" t="e">
        <f>IF(ISBLANK('Team Roster - Final'!A548),"",'Team Roster - Final'!A548)</f>
        <v>#REF!</v>
      </c>
      <c r="C550" s="42" t="e">
        <f>IF(ISBLANK('Team Roster - Final'!B548),"",'Team Roster - Final'!B548)</f>
        <v>#REF!</v>
      </c>
      <c r="D550" s="42" t="e">
        <f>IF(ISBLANK('Team Roster - Final'!C548),"",'Team Roster - Final'!C548)</f>
        <v>#REF!</v>
      </c>
      <c r="E550" s="42" t="e">
        <f>IF(ISBLANK('Team Roster - Final'!D548),"",'Team Roster - Final'!D548)</f>
        <v>#REF!</v>
      </c>
      <c r="F550" s="43" t="e">
        <f>IF(ISBLANK('Team Roster - Final'!BL548),"",'Team Roster - Final'!BL548)</f>
        <v>#REF!</v>
      </c>
      <c r="G550" s="43" t="e">
        <f>IF(ISBLANK('Team Roster - Final'!BM548),"",'Team Roster - Final'!BM548)</f>
        <v>#REF!</v>
      </c>
      <c r="H550" s="31" t="e">
        <f>IF(ISBLANK('Team Roster - Final'!E548),"",'Team Roster - Final'!E548)</f>
        <v>#REF!</v>
      </c>
      <c r="I550" s="31" t="e">
        <f>IF(ISBLANK('Team Roster - Final'!G548),"",'Team Roster - Final'!G548)</f>
        <v>#REF!</v>
      </c>
      <c r="J550" s="31" t="e">
        <f>IF(ISBLANK('Team Roster - Final'!I548),"",'Team Roster - Final'!I548)</f>
        <v>#REF!</v>
      </c>
      <c r="R550"/>
      <c r="T550"/>
      <c r="V550"/>
      <c r="W550"/>
      <c r="Z550"/>
      <c r="AA550"/>
      <c r="AJ550" s="22"/>
      <c r="AK550" s="102"/>
      <c r="AN550" s="22"/>
      <c r="AO550" s="22"/>
    </row>
    <row r="551" spans="1:41" ht="14.25">
      <c r="A551" s="346">
        <v>548</v>
      </c>
      <c r="B551" s="42" t="e">
        <f>IF(ISBLANK('Team Roster - Final'!A549),"",'Team Roster - Final'!A549)</f>
        <v>#REF!</v>
      </c>
      <c r="C551" s="42" t="e">
        <f>IF(ISBLANK('Team Roster - Final'!B549),"",'Team Roster - Final'!B549)</f>
        <v>#REF!</v>
      </c>
      <c r="D551" s="42" t="e">
        <f>IF(ISBLANK('Team Roster - Final'!C549),"",'Team Roster - Final'!C549)</f>
        <v>#REF!</v>
      </c>
      <c r="E551" s="42" t="e">
        <f>IF(ISBLANK('Team Roster - Final'!D549),"",'Team Roster - Final'!D549)</f>
        <v>#REF!</v>
      </c>
      <c r="F551" s="43" t="e">
        <f>IF(ISBLANK('Team Roster - Final'!BL549),"",'Team Roster - Final'!BL549)</f>
        <v>#REF!</v>
      </c>
      <c r="G551" s="43" t="e">
        <f>IF(ISBLANK('Team Roster - Final'!BM549),"",'Team Roster - Final'!BM549)</f>
        <v>#REF!</v>
      </c>
      <c r="H551" s="31" t="e">
        <f>IF(ISBLANK('Team Roster - Final'!E549),"",'Team Roster - Final'!E549)</f>
        <v>#REF!</v>
      </c>
      <c r="I551" s="31" t="e">
        <f>IF(ISBLANK('Team Roster - Final'!G549),"",'Team Roster - Final'!G549)</f>
        <v>#REF!</v>
      </c>
      <c r="J551" s="31" t="e">
        <f>IF(ISBLANK('Team Roster - Final'!I549),"",'Team Roster - Final'!I549)</f>
        <v>#REF!</v>
      </c>
      <c r="R551"/>
      <c r="T551"/>
      <c r="V551"/>
      <c r="W551"/>
      <c r="Z551"/>
      <c r="AA551"/>
      <c r="AJ551" s="22"/>
      <c r="AK551" s="102"/>
      <c r="AN551" s="22"/>
      <c r="AO551" s="22"/>
    </row>
    <row r="552" spans="1:41" ht="14.25">
      <c r="A552" s="346">
        <v>549</v>
      </c>
      <c r="B552" s="42" t="e">
        <f>IF(ISBLANK('Team Roster - Final'!A550),"",'Team Roster - Final'!A550)</f>
        <v>#REF!</v>
      </c>
      <c r="C552" s="42" t="e">
        <f>IF(ISBLANK('Team Roster - Final'!B550),"",'Team Roster - Final'!B550)</f>
        <v>#REF!</v>
      </c>
      <c r="D552" s="42" t="e">
        <f>IF(ISBLANK('Team Roster - Final'!C550),"",'Team Roster - Final'!C550)</f>
        <v>#REF!</v>
      </c>
      <c r="E552" s="42" t="e">
        <f>IF(ISBLANK('Team Roster - Final'!D550),"",'Team Roster - Final'!D550)</f>
        <v>#REF!</v>
      </c>
      <c r="F552" s="43" t="e">
        <f>IF(ISBLANK('Team Roster - Final'!BL550),"",'Team Roster - Final'!BL550)</f>
        <v>#REF!</v>
      </c>
      <c r="G552" s="43" t="e">
        <f>IF(ISBLANK('Team Roster - Final'!BM550),"",'Team Roster - Final'!BM550)</f>
        <v>#REF!</v>
      </c>
      <c r="H552" s="31" t="e">
        <f>IF(ISBLANK('Team Roster - Final'!E550),"",'Team Roster - Final'!E550)</f>
        <v>#REF!</v>
      </c>
      <c r="I552" s="31" t="e">
        <f>IF(ISBLANK('Team Roster - Final'!G550),"",'Team Roster - Final'!G550)</f>
        <v>#REF!</v>
      </c>
      <c r="J552" s="31" t="e">
        <f>IF(ISBLANK('Team Roster - Final'!I550),"",'Team Roster - Final'!I550)</f>
        <v>#REF!</v>
      </c>
      <c r="R552"/>
      <c r="T552"/>
      <c r="V552"/>
      <c r="W552"/>
      <c r="Z552"/>
      <c r="AA552"/>
      <c r="AJ552" s="22"/>
      <c r="AK552" s="102"/>
      <c r="AN552" s="22"/>
      <c r="AO552" s="22"/>
    </row>
    <row r="553" spans="1:41" ht="14.25">
      <c r="A553" s="346">
        <v>550</v>
      </c>
      <c r="B553" s="42" t="e">
        <f>IF(ISBLANK('Team Roster - Final'!A551),"",'Team Roster - Final'!A551)</f>
        <v>#REF!</v>
      </c>
      <c r="C553" s="42" t="e">
        <f>IF(ISBLANK('Team Roster - Final'!B551),"",'Team Roster - Final'!B551)</f>
        <v>#REF!</v>
      </c>
      <c r="D553" s="42" t="e">
        <f>IF(ISBLANK('Team Roster - Final'!C551),"",'Team Roster - Final'!C551)</f>
        <v>#REF!</v>
      </c>
      <c r="E553" s="42" t="e">
        <f>IF(ISBLANK('Team Roster - Final'!D551),"",'Team Roster - Final'!D551)</f>
        <v>#REF!</v>
      </c>
      <c r="F553" s="43" t="e">
        <f>IF(ISBLANK('Team Roster - Final'!BL551),"",'Team Roster - Final'!BL551)</f>
        <v>#REF!</v>
      </c>
      <c r="G553" s="43" t="e">
        <f>IF(ISBLANK('Team Roster - Final'!BM551),"",'Team Roster - Final'!BM551)</f>
        <v>#REF!</v>
      </c>
      <c r="H553" s="31" t="e">
        <f>IF(ISBLANK('Team Roster - Final'!E551),"",'Team Roster - Final'!E551)</f>
        <v>#REF!</v>
      </c>
      <c r="I553" s="31" t="e">
        <f>IF(ISBLANK('Team Roster - Final'!G551),"",'Team Roster - Final'!G551)</f>
        <v>#REF!</v>
      </c>
      <c r="J553" s="31" t="e">
        <f>IF(ISBLANK('Team Roster - Final'!I551),"",'Team Roster - Final'!I551)</f>
        <v>#REF!</v>
      </c>
      <c r="R553"/>
      <c r="T553"/>
      <c r="V553"/>
      <c r="W553"/>
      <c r="Z553"/>
      <c r="AA553"/>
      <c r="AJ553" s="22"/>
      <c r="AK553" s="102"/>
      <c r="AN553" s="22"/>
      <c r="AO553" s="22"/>
    </row>
    <row r="554" spans="1:41" ht="14.25">
      <c r="A554" s="346">
        <v>551</v>
      </c>
      <c r="B554" s="42" t="e">
        <f>IF(ISBLANK('Team Roster - Final'!A552),"",'Team Roster - Final'!A552)</f>
        <v>#REF!</v>
      </c>
      <c r="C554" s="42" t="e">
        <f>IF(ISBLANK('Team Roster - Final'!B552),"",'Team Roster - Final'!B552)</f>
        <v>#REF!</v>
      </c>
      <c r="D554" s="42" t="e">
        <f>IF(ISBLANK('Team Roster - Final'!C552),"",'Team Roster - Final'!C552)</f>
        <v>#REF!</v>
      </c>
      <c r="E554" s="42" t="e">
        <f>IF(ISBLANK('Team Roster - Final'!D552),"",'Team Roster - Final'!D552)</f>
        <v>#REF!</v>
      </c>
      <c r="F554" s="43" t="e">
        <f>IF(ISBLANK('Team Roster - Final'!BL552),"",'Team Roster - Final'!BL552)</f>
        <v>#REF!</v>
      </c>
      <c r="G554" s="43" t="e">
        <f>IF(ISBLANK('Team Roster - Final'!BM552),"",'Team Roster - Final'!BM552)</f>
        <v>#REF!</v>
      </c>
      <c r="H554" s="31" t="e">
        <f>IF(ISBLANK('Team Roster - Final'!E552),"",'Team Roster - Final'!E552)</f>
        <v>#REF!</v>
      </c>
      <c r="I554" s="31" t="e">
        <f>IF(ISBLANK('Team Roster - Final'!G552),"",'Team Roster - Final'!G552)</f>
        <v>#REF!</v>
      </c>
      <c r="J554" s="31" t="e">
        <f>IF(ISBLANK('Team Roster - Final'!I552),"",'Team Roster - Final'!I552)</f>
        <v>#REF!</v>
      </c>
      <c r="R554"/>
      <c r="T554"/>
      <c r="V554"/>
      <c r="W554"/>
      <c r="Z554"/>
      <c r="AA554"/>
      <c r="AJ554" s="22"/>
      <c r="AK554" s="102"/>
      <c r="AN554" s="22"/>
      <c r="AO554" s="22"/>
    </row>
    <row r="555" spans="1:41" ht="14.25">
      <c r="A555" s="346">
        <v>552</v>
      </c>
      <c r="B555" s="42" t="e">
        <f>IF(ISBLANK('Team Roster - Final'!A553),"",'Team Roster - Final'!A553)</f>
        <v>#REF!</v>
      </c>
      <c r="C555" s="42" t="e">
        <f>IF(ISBLANK('Team Roster - Final'!B553),"",'Team Roster - Final'!B553)</f>
        <v>#REF!</v>
      </c>
      <c r="D555" s="42" t="e">
        <f>IF(ISBLANK('Team Roster - Final'!C553),"",'Team Roster - Final'!C553)</f>
        <v>#REF!</v>
      </c>
      <c r="E555" s="42" t="e">
        <f>IF(ISBLANK('Team Roster - Final'!D553),"",'Team Roster - Final'!D553)</f>
        <v>#REF!</v>
      </c>
      <c r="F555" s="43" t="e">
        <f>IF(ISBLANK('Team Roster - Final'!BL553),"",'Team Roster - Final'!BL553)</f>
        <v>#REF!</v>
      </c>
      <c r="G555" s="43" t="e">
        <f>IF(ISBLANK('Team Roster - Final'!BM553),"",'Team Roster - Final'!BM553)</f>
        <v>#REF!</v>
      </c>
      <c r="H555" s="31" t="e">
        <f>IF(ISBLANK('Team Roster - Final'!E553),"",'Team Roster - Final'!E553)</f>
        <v>#REF!</v>
      </c>
      <c r="I555" s="31" t="e">
        <f>IF(ISBLANK('Team Roster - Final'!G553),"",'Team Roster - Final'!G553)</f>
        <v>#REF!</v>
      </c>
      <c r="J555" s="31" t="e">
        <f>IF(ISBLANK('Team Roster - Final'!I553),"",'Team Roster - Final'!I553)</f>
        <v>#REF!</v>
      </c>
      <c r="R555"/>
      <c r="T555"/>
      <c r="V555"/>
      <c r="W555"/>
      <c r="Z555"/>
      <c r="AA555"/>
      <c r="AJ555" s="22"/>
      <c r="AK555" s="102"/>
      <c r="AN555" s="22"/>
      <c r="AO555" s="22"/>
    </row>
    <row r="556" spans="1:41" ht="14.25">
      <c r="A556" s="346">
        <v>553</v>
      </c>
      <c r="B556" s="42" t="e">
        <f>IF(ISBLANK('Team Roster - Final'!A554),"",'Team Roster - Final'!A554)</f>
        <v>#REF!</v>
      </c>
      <c r="C556" s="42" t="e">
        <f>IF(ISBLANK('Team Roster - Final'!B554),"",'Team Roster - Final'!B554)</f>
        <v>#REF!</v>
      </c>
      <c r="D556" s="42" t="e">
        <f>IF(ISBLANK('Team Roster - Final'!C554),"",'Team Roster - Final'!C554)</f>
        <v>#REF!</v>
      </c>
      <c r="E556" s="42" t="e">
        <f>IF(ISBLANK('Team Roster - Final'!D554),"",'Team Roster - Final'!D554)</f>
        <v>#REF!</v>
      </c>
      <c r="F556" s="43" t="e">
        <f>IF(ISBLANK('Team Roster - Final'!BL554),"",'Team Roster - Final'!BL554)</f>
        <v>#REF!</v>
      </c>
      <c r="G556" s="43" t="e">
        <f>IF(ISBLANK('Team Roster - Final'!BM554),"",'Team Roster - Final'!BM554)</f>
        <v>#REF!</v>
      </c>
      <c r="H556" s="31" t="e">
        <f>IF(ISBLANK('Team Roster - Final'!E554),"",'Team Roster - Final'!E554)</f>
        <v>#REF!</v>
      </c>
      <c r="I556" s="31" t="e">
        <f>IF(ISBLANK('Team Roster - Final'!G554),"",'Team Roster - Final'!G554)</f>
        <v>#REF!</v>
      </c>
      <c r="J556" s="31" t="e">
        <f>IF(ISBLANK('Team Roster - Final'!I554),"",'Team Roster - Final'!I554)</f>
        <v>#REF!</v>
      </c>
      <c r="R556"/>
      <c r="T556"/>
      <c r="V556"/>
      <c r="W556"/>
      <c r="Z556"/>
      <c r="AA556"/>
      <c r="AJ556" s="22"/>
      <c r="AK556" s="102"/>
      <c r="AN556" s="22"/>
      <c r="AO556" s="22"/>
    </row>
    <row r="557" spans="1:41" ht="14.25">
      <c r="A557" s="346">
        <v>554</v>
      </c>
      <c r="B557" s="42" t="e">
        <f>IF(ISBLANK('Team Roster - Final'!A555),"",'Team Roster - Final'!A555)</f>
        <v>#REF!</v>
      </c>
      <c r="C557" s="42" t="e">
        <f>IF(ISBLANK('Team Roster - Final'!B555),"",'Team Roster - Final'!B555)</f>
        <v>#REF!</v>
      </c>
      <c r="D557" s="42" t="e">
        <f>IF(ISBLANK('Team Roster - Final'!C555),"",'Team Roster - Final'!C555)</f>
        <v>#REF!</v>
      </c>
      <c r="E557" s="42" t="e">
        <f>IF(ISBLANK('Team Roster - Final'!D555),"",'Team Roster - Final'!D555)</f>
        <v>#REF!</v>
      </c>
      <c r="F557" s="43" t="e">
        <f>IF(ISBLANK('Team Roster - Final'!BL555),"",'Team Roster - Final'!BL555)</f>
        <v>#REF!</v>
      </c>
      <c r="G557" s="43" t="e">
        <f>IF(ISBLANK('Team Roster - Final'!BM555),"",'Team Roster - Final'!BM555)</f>
        <v>#REF!</v>
      </c>
      <c r="H557" s="31" t="e">
        <f>IF(ISBLANK('Team Roster - Final'!E555),"",'Team Roster - Final'!E555)</f>
        <v>#REF!</v>
      </c>
      <c r="I557" s="31" t="e">
        <f>IF(ISBLANK('Team Roster - Final'!G555),"",'Team Roster - Final'!G555)</f>
        <v>#REF!</v>
      </c>
      <c r="J557" s="31" t="e">
        <f>IF(ISBLANK('Team Roster - Final'!I555),"",'Team Roster - Final'!I555)</f>
        <v>#REF!</v>
      </c>
      <c r="R557"/>
      <c r="T557"/>
      <c r="V557"/>
      <c r="W557"/>
      <c r="Z557"/>
      <c r="AA557"/>
      <c r="AJ557" s="22"/>
      <c r="AK557" s="102"/>
      <c r="AN557" s="22"/>
      <c r="AO557" s="22"/>
    </row>
    <row r="558" spans="1:41" ht="14.25">
      <c r="A558" s="346">
        <v>555</v>
      </c>
      <c r="B558" s="42" t="e">
        <f>IF(ISBLANK('Team Roster - Final'!A556),"",'Team Roster - Final'!A556)</f>
        <v>#REF!</v>
      </c>
      <c r="C558" s="42" t="e">
        <f>IF(ISBLANK('Team Roster - Final'!B556),"",'Team Roster - Final'!B556)</f>
        <v>#REF!</v>
      </c>
      <c r="D558" s="42" t="e">
        <f>IF(ISBLANK('Team Roster - Final'!C556),"",'Team Roster - Final'!C556)</f>
        <v>#REF!</v>
      </c>
      <c r="E558" s="42" t="e">
        <f>IF(ISBLANK('Team Roster - Final'!D556),"",'Team Roster - Final'!D556)</f>
        <v>#REF!</v>
      </c>
      <c r="F558" s="43" t="e">
        <f>IF(ISBLANK('Team Roster - Final'!BL556),"",'Team Roster - Final'!BL556)</f>
        <v>#REF!</v>
      </c>
      <c r="G558" s="43" t="e">
        <f>IF(ISBLANK('Team Roster - Final'!BM556),"",'Team Roster - Final'!BM556)</f>
        <v>#REF!</v>
      </c>
      <c r="H558" s="31" t="e">
        <f>IF(ISBLANK('Team Roster - Final'!E556),"",'Team Roster - Final'!E556)</f>
        <v>#REF!</v>
      </c>
      <c r="I558" s="31" t="e">
        <f>IF(ISBLANK('Team Roster - Final'!G556),"",'Team Roster - Final'!G556)</f>
        <v>#REF!</v>
      </c>
      <c r="J558" s="31" t="e">
        <f>IF(ISBLANK('Team Roster - Final'!I556),"",'Team Roster - Final'!I556)</f>
        <v>#REF!</v>
      </c>
      <c r="R558"/>
      <c r="T558"/>
      <c r="V558"/>
      <c r="W558"/>
      <c r="Z558"/>
      <c r="AA558"/>
      <c r="AJ558" s="22"/>
      <c r="AK558" s="102"/>
      <c r="AN558" s="22"/>
      <c r="AO558" s="22"/>
    </row>
    <row r="559" spans="1:41" ht="14.25">
      <c r="A559" s="346">
        <v>556</v>
      </c>
      <c r="B559" s="42" t="e">
        <f>IF(ISBLANK('Team Roster - Final'!A557),"",'Team Roster - Final'!A557)</f>
        <v>#REF!</v>
      </c>
      <c r="C559" s="42" t="e">
        <f>IF(ISBLANK('Team Roster - Final'!B557),"",'Team Roster - Final'!B557)</f>
        <v>#REF!</v>
      </c>
      <c r="D559" s="42" t="e">
        <f>IF(ISBLANK('Team Roster - Final'!C557),"",'Team Roster - Final'!C557)</f>
        <v>#REF!</v>
      </c>
      <c r="E559" s="42" t="e">
        <f>IF(ISBLANK('Team Roster - Final'!D557),"",'Team Roster - Final'!D557)</f>
        <v>#REF!</v>
      </c>
      <c r="F559" s="43" t="e">
        <f>IF(ISBLANK('Team Roster - Final'!BL557),"",'Team Roster - Final'!BL557)</f>
        <v>#REF!</v>
      </c>
      <c r="G559" s="43" t="e">
        <f>IF(ISBLANK('Team Roster - Final'!BM557),"",'Team Roster - Final'!BM557)</f>
        <v>#REF!</v>
      </c>
      <c r="H559" s="31" t="e">
        <f>IF(ISBLANK('Team Roster - Final'!E557),"",'Team Roster - Final'!E557)</f>
        <v>#REF!</v>
      </c>
      <c r="I559" s="31" t="e">
        <f>IF(ISBLANK('Team Roster - Final'!G557),"",'Team Roster - Final'!G557)</f>
        <v>#REF!</v>
      </c>
      <c r="J559" s="31" t="e">
        <f>IF(ISBLANK('Team Roster - Final'!I557),"",'Team Roster - Final'!I557)</f>
        <v>#REF!</v>
      </c>
      <c r="R559"/>
      <c r="T559"/>
      <c r="V559"/>
      <c r="W559"/>
      <c r="Z559"/>
      <c r="AA559"/>
      <c r="AJ559" s="22"/>
      <c r="AK559" s="102"/>
      <c r="AN559" s="22"/>
      <c r="AO559" s="22"/>
    </row>
    <row r="560" spans="1:41" ht="14.25">
      <c r="A560" s="346">
        <v>557</v>
      </c>
      <c r="B560" s="42" t="e">
        <f>IF(ISBLANK('Team Roster - Final'!A558),"",'Team Roster - Final'!A558)</f>
        <v>#REF!</v>
      </c>
      <c r="C560" s="42" t="e">
        <f>IF(ISBLANK('Team Roster - Final'!B558),"",'Team Roster - Final'!B558)</f>
        <v>#REF!</v>
      </c>
      <c r="D560" s="42" t="e">
        <f>IF(ISBLANK('Team Roster - Final'!C558),"",'Team Roster - Final'!C558)</f>
        <v>#REF!</v>
      </c>
      <c r="E560" s="42" t="e">
        <f>IF(ISBLANK('Team Roster - Final'!D558),"",'Team Roster - Final'!D558)</f>
        <v>#REF!</v>
      </c>
      <c r="F560" s="43" t="e">
        <f>IF(ISBLANK('Team Roster - Final'!BL558),"",'Team Roster - Final'!BL558)</f>
        <v>#REF!</v>
      </c>
      <c r="G560" s="43" t="e">
        <f>IF(ISBLANK('Team Roster - Final'!BM558),"",'Team Roster - Final'!BM558)</f>
        <v>#REF!</v>
      </c>
      <c r="H560" s="31" t="e">
        <f>IF(ISBLANK('Team Roster - Final'!E558),"",'Team Roster - Final'!E558)</f>
        <v>#REF!</v>
      </c>
      <c r="I560" s="31" t="e">
        <f>IF(ISBLANK('Team Roster - Final'!G558),"",'Team Roster - Final'!G558)</f>
        <v>#REF!</v>
      </c>
      <c r="J560" s="31" t="e">
        <f>IF(ISBLANK('Team Roster - Final'!I558),"",'Team Roster - Final'!I558)</f>
        <v>#REF!</v>
      </c>
      <c r="R560"/>
      <c r="T560"/>
      <c r="V560"/>
      <c r="W560"/>
      <c r="Z560"/>
      <c r="AA560"/>
      <c r="AJ560" s="22"/>
      <c r="AK560" s="102"/>
      <c r="AN560" s="22"/>
      <c r="AO560" s="22"/>
    </row>
    <row r="561" spans="1:41" ht="14.25">
      <c r="A561" s="346">
        <v>558</v>
      </c>
      <c r="B561" s="42" t="e">
        <f>IF(ISBLANK('Team Roster - Final'!A559),"",'Team Roster - Final'!A559)</f>
        <v>#REF!</v>
      </c>
      <c r="C561" s="42" t="e">
        <f>IF(ISBLANK('Team Roster - Final'!B559),"",'Team Roster - Final'!B559)</f>
        <v>#REF!</v>
      </c>
      <c r="D561" s="42" t="e">
        <f>IF(ISBLANK('Team Roster - Final'!C559),"",'Team Roster - Final'!C559)</f>
        <v>#REF!</v>
      </c>
      <c r="E561" s="42" t="e">
        <f>IF(ISBLANK('Team Roster - Final'!D559),"",'Team Roster - Final'!D559)</f>
        <v>#REF!</v>
      </c>
      <c r="F561" s="43" t="e">
        <f>IF(ISBLANK('Team Roster - Final'!BL559),"",'Team Roster - Final'!BL559)</f>
        <v>#REF!</v>
      </c>
      <c r="G561" s="43" t="e">
        <f>IF(ISBLANK('Team Roster - Final'!BM559),"",'Team Roster - Final'!BM559)</f>
        <v>#REF!</v>
      </c>
      <c r="H561" s="31" t="e">
        <f>IF(ISBLANK('Team Roster - Final'!E559),"",'Team Roster - Final'!E559)</f>
        <v>#REF!</v>
      </c>
      <c r="I561" s="31" t="e">
        <f>IF(ISBLANK('Team Roster - Final'!G559),"",'Team Roster - Final'!G559)</f>
        <v>#REF!</v>
      </c>
      <c r="J561" s="31" t="e">
        <f>IF(ISBLANK('Team Roster - Final'!I559),"",'Team Roster - Final'!I559)</f>
        <v>#REF!</v>
      </c>
      <c r="R561"/>
      <c r="T561"/>
      <c r="V561"/>
      <c r="W561"/>
      <c r="Z561"/>
      <c r="AA561"/>
      <c r="AJ561" s="22"/>
      <c r="AK561" s="102"/>
      <c r="AN561" s="22"/>
      <c r="AO561" s="22"/>
    </row>
    <row r="562" spans="1:41" ht="14.25">
      <c r="A562" s="346">
        <v>559</v>
      </c>
      <c r="B562" s="42" t="e">
        <f>IF(ISBLANK('Team Roster - Final'!A560),"",'Team Roster - Final'!A560)</f>
        <v>#REF!</v>
      </c>
      <c r="C562" s="42" t="e">
        <f>IF(ISBLANK('Team Roster - Final'!B560),"",'Team Roster - Final'!B560)</f>
        <v>#REF!</v>
      </c>
      <c r="D562" s="42" t="e">
        <f>IF(ISBLANK('Team Roster - Final'!C560),"",'Team Roster - Final'!C560)</f>
        <v>#REF!</v>
      </c>
      <c r="E562" s="42" t="e">
        <f>IF(ISBLANK('Team Roster - Final'!D560),"",'Team Roster - Final'!D560)</f>
        <v>#REF!</v>
      </c>
      <c r="F562" s="43" t="e">
        <f>IF(ISBLANK('Team Roster - Final'!BL560),"",'Team Roster - Final'!BL560)</f>
        <v>#REF!</v>
      </c>
      <c r="G562" s="43" t="e">
        <f>IF(ISBLANK('Team Roster - Final'!BM560),"",'Team Roster - Final'!BM560)</f>
        <v>#REF!</v>
      </c>
      <c r="H562" s="31" t="e">
        <f>IF(ISBLANK('Team Roster - Final'!E560),"",'Team Roster - Final'!E560)</f>
        <v>#REF!</v>
      </c>
      <c r="I562" s="31" t="e">
        <f>IF(ISBLANK('Team Roster - Final'!G560),"",'Team Roster - Final'!G560)</f>
        <v>#REF!</v>
      </c>
      <c r="J562" s="31" t="e">
        <f>IF(ISBLANK('Team Roster - Final'!I560),"",'Team Roster - Final'!I560)</f>
        <v>#REF!</v>
      </c>
      <c r="R562"/>
      <c r="T562"/>
      <c r="V562"/>
      <c r="W562"/>
      <c r="Z562"/>
      <c r="AA562"/>
      <c r="AJ562" s="22"/>
      <c r="AK562" s="102"/>
      <c r="AN562" s="22"/>
      <c r="AO562" s="22"/>
    </row>
    <row r="563" spans="1:41" ht="14.25">
      <c r="A563" s="346">
        <v>560</v>
      </c>
      <c r="B563" s="42" t="e">
        <f>IF(ISBLANK('Team Roster - Final'!A561),"",'Team Roster - Final'!A561)</f>
        <v>#REF!</v>
      </c>
      <c r="C563" s="42" t="e">
        <f>IF(ISBLANK('Team Roster - Final'!B561),"",'Team Roster - Final'!B561)</f>
        <v>#REF!</v>
      </c>
      <c r="D563" s="42" t="e">
        <f>IF(ISBLANK('Team Roster - Final'!C561),"",'Team Roster - Final'!C561)</f>
        <v>#REF!</v>
      </c>
      <c r="E563" s="42" t="e">
        <f>IF(ISBLANK('Team Roster - Final'!D561),"",'Team Roster - Final'!D561)</f>
        <v>#REF!</v>
      </c>
      <c r="F563" s="43" t="e">
        <f>IF(ISBLANK('Team Roster - Final'!BL561),"",'Team Roster - Final'!BL561)</f>
        <v>#REF!</v>
      </c>
      <c r="G563" s="43" t="e">
        <f>IF(ISBLANK('Team Roster - Final'!BM561),"",'Team Roster - Final'!BM561)</f>
        <v>#REF!</v>
      </c>
      <c r="H563" s="31" t="e">
        <f>IF(ISBLANK('Team Roster - Final'!E561),"",'Team Roster - Final'!E561)</f>
        <v>#REF!</v>
      </c>
      <c r="I563" s="31" t="e">
        <f>IF(ISBLANK('Team Roster - Final'!G561),"",'Team Roster - Final'!G561)</f>
        <v>#REF!</v>
      </c>
      <c r="J563" s="31" t="e">
        <f>IF(ISBLANK('Team Roster - Final'!I561),"",'Team Roster - Final'!I561)</f>
        <v>#REF!</v>
      </c>
      <c r="R563"/>
      <c r="T563"/>
      <c r="V563"/>
      <c r="W563"/>
      <c r="Z563"/>
      <c r="AA563"/>
      <c r="AJ563" s="22"/>
      <c r="AK563" s="102"/>
      <c r="AN563" s="22"/>
      <c r="AO563" s="22"/>
    </row>
    <row r="564" spans="1:41" ht="14.25">
      <c r="A564" s="346">
        <v>561</v>
      </c>
      <c r="B564" s="42" t="e">
        <f>IF(ISBLANK('Team Roster - Final'!A562),"",'Team Roster - Final'!A562)</f>
        <v>#REF!</v>
      </c>
      <c r="C564" s="42" t="e">
        <f>IF(ISBLANK('Team Roster - Final'!B562),"",'Team Roster - Final'!B562)</f>
        <v>#REF!</v>
      </c>
      <c r="D564" s="42" t="e">
        <f>IF(ISBLANK('Team Roster - Final'!C562),"",'Team Roster - Final'!C562)</f>
        <v>#REF!</v>
      </c>
      <c r="E564" s="42" t="e">
        <f>IF(ISBLANK('Team Roster - Final'!D562),"",'Team Roster - Final'!D562)</f>
        <v>#REF!</v>
      </c>
      <c r="F564" s="43" t="e">
        <f>IF(ISBLANK('Team Roster - Final'!BL562),"",'Team Roster - Final'!BL562)</f>
        <v>#REF!</v>
      </c>
      <c r="G564" s="43" t="e">
        <f>IF(ISBLANK('Team Roster - Final'!BM562),"",'Team Roster - Final'!BM562)</f>
        <v>#REF!</v>
      </c>
      <c r="H564" s="31" t="e">
        <f>IF(ISBLANK('Team Roster - Final'!E562),"",'Team Roster - Final'!E562)</f>
        <v>#REF!</v>
      </c>
      <c r="I564" s="31" t="e">
        <f>IF(ISBLANK('Team Roster - Final'!G562),"",'Team Roster - Final'!G562)</f>
        <v>#REF!</v>
      </c>
      <c r="J564" s="31" t="e">
        <f>IF(ISBLANK('Team Roster - Final'!I562),"",'Team Roster - Final'!I562)</f>
        <v>#REF!</v>
      </c>
      <c r="R564"/>
      <c r="T564"/>
      <c r="V564"/>
      <c r="W564"/>
      <c r="Z564"/>
      <c r="AA564"/>
      <c r="AJ564" s="22"/>
      <c r="AK564" s="102"/>
      <c r="AN564" s="22"/>
      <c r="AO564" s="22"/>
    </row>
    <row r="565" spans="1:41" ht="14.25">
      <c r="A565" s="346">
        <v>562</v>
      </c>
      <c r="B565" s="42" t="e">
        <f>IF(ISBLANK('Team Roster - Final'!A563),"",'Team Roster - Final'!A563)</f>
        <v>#REF!</v>
      </c>
      <c r="C565" s="42" t="e">
        <f>IF(ISBLANK('Team Roster - Final'!B563),"",'Team Roster - Final'!B563)</f>
        <v>#REF!</v>
      </c>
      <c r="D565" s="42" t="e">
        <f>IF(ISBLANK('Team Roster - Final'!C563),"",'Team Roster - Final'!C563)</f>
        <v>#REF!</v>
      </c>
      <c r="E565" s="42" t="e">
        <f>IF(ISBLANK('Team Roster - Final'!D563),"",'Team Roster - Final'!D563)</f>
        <v>#REF!</v>
      </c>
      <c r="F565" s="43" t="e">
        <f>IF(ISBLANK('Team Roster - Final'!BL563),"",'Team Roster - Final'!BL563)</f>
        <v>#REF!</v>
      </c>
      <c r="G565" s="43" t="e">
        <f>IF(ISBLANK('Team Roster - Final'!BM563),"",'Team Roster - Final'!BM563)</f>
        <v>#REF!</v>
      </c>
      <c r="H565" s="31" t="e">
        <f>IF(ISBLANK('Team Roster - Final'!E563),"",'Team Roster - Final'!E563)</f>
        <v>#REF!</v>
      </c>
      <c r="I565" s="31" t="e">
        <f>IF(ISBLANK('Team Roster - Final'!G563),"",'Team Roster - Final'!G563)</f>
        <v>#REF!</v>
      </c>
      <c r="J565" s="31" t="e">
        <f>IF(ISBLANK('Team Roster - Final'!I563),"",'Team Roster - Final'!I563)</f>
        <v>#REF!</v>
      </c>
      <c r="R565"/>
      <c r="T565"/>
      <c r="V565"/>
      <c r="W565"/>
      <c r="Z565"/>
      <c r="AA565"/>
      <c r="AJ565" s="22"/>
      <c r="AK565" s="102"/>
      <c r="AN565" s="22"/>
      <c r="AO565" s="22"/>
    </row>
    <row r="566" spans="1:41" ht="14.25">
      <c r="A566" s="346">
        <v>563</v>
      </c>
      <c r="B566" s="42" t="e">
        <f>IF(ISBLANK('Team Roster - Final'!A564),"",'Team Roster - Final'!A564)</f>
        <v>#REF!</v>
      </c>
      <c r="C566" s="42" t="e">
        <f>IF(ISBLANK('Team Roster - Final'!B564),"",'Team Roster - Final'!B564)</f>
        <v>#REF!</v>
      </c>
      <c r="D566" s="42" t="e">
        <f>IF(ISBLANK('Team Roster - Final'!C564),"",'Team Roster - Final'!C564)</f>
        <v>#REF!</v>
      </c>
      <c r="E566" s="42" t="e">
        <f>IF(ISBLANK('Team Roster - Final'!D564),"",'Team Roster - Final'!D564)</f>
        <v>#REF!</v>
      </c>
      <c r="F566" s="43" t="e">
        <f>IF(ISBLANK('Team Roster - Final'!BL564),"",'Team Roster - Final'!BL564)</f>
        <v>#REF!</v>
      </c>
      <c r="G566" s="43" t="e">
        <f>IF(ISBLANK('Team Roster - Final'!BM564),"",'Team Roster - Final'!BM564)</f>
        <v>#REF!</v>
      </c>
      <c r="H566" s="31" t="e">
        <f>IF(ISBLANK('Team Roster - Final'!E564),"",'Team Roster - Final'!E564)</f>
        <v>#REF!</v>
      </c>
      <c r="I566" s="31" t="e">
        <f>IF(ISBLANK('Team Roster - Final'!G564),"",'Team Roster - Final'!G564)</f>
        <v>#REF!</v>
      </c>
      <c r="J566" s="31" t="e">
        <f>IF(ISBLANK('Team Roster - Final'!I564),"",'Team Roster - Final'!I564)</f>
        <v>#REF!</v>
      </c>
      <c r="R566"/>
      <c r="T566"/>
      <c r="V566"/>
      <c r="W566"/>
      <c r="Z566"/>
      <c r="AA566"/>
      <c r="AJ566" s="22"/>
      <c r="AK566" s="102"/>
      <c r="AN566" s="22"/>
      <c r="AO566" s="22"/>
    </row>
    <row r="567" spans="1:41" ht="14.25">
      <c r="A567" s="346">
        <v>564</v>
      </c>
      <c r="B567" s="42" t="e">
        <f>IF(ISBLANK('Team Roster - Final'!A565),"",'Team Roster - Final'!A565)</f>
        <v>#REF!</v>
      </c>
      <c r="C567" s="42" t="e">
        <f>IF(ISBLANK('Team Roster - Final'!B565),"",'Team Roster - Final'!B565)</f>
        <v>#REF!</v>
      </c>
      <c r="D567" s="42" t="e">
        <f>IF(ISBLANK('Team Roster - Final'!C565),"",'Team Roster - Final'!C565)</f>
        <v>#REF!</v>
      </c>
      <c r="E567" s="42" t="e">
        <f>IF(ISBLANK('Team Roster - Final'!D565),"",'Team Roster - Final'!D565)</f>
        <v>#REF!</v>
      </c>
      <c r="F567" s="43" t="e">
        <f>IF(ISBLANK('Team Roster - Final'!BL565),"",'Team Roster - Final'!BL565)</f>
        <v>#REF!</v>
      </c>
      <c r="G567" s="43" t="e">
        <f>IF(ISBLANK('Team Roster - Final'!BM565),"",'Team Roster - Final'!BM565)</f>
        <v>#REF!</v>
      </c>
      <c r="H567" s="31" t="e">
        <f>IF(ISBLANK('Team Roster - Final'!E565),"",'Team Roster - Final'!E565)</f>
        <v>#REF!</v>
      </c>
      <c r="I567" s="31" t="e">
        <f>IF(ISBLANK('Team Roster - Final'!G565),"",'Team Roster - Final'!G565)</f>
        <v>#REF!</v>
      </c>
      <c r="J567" s="31" t="e">
        <f>IF(ISBLANK('Team Roster - Final'!I565),"",'Team Roster - Final'!I565)</f>
        <v>#REF!</v>
      </c>
      <c r="R567"/>
      <c r="T567"/>
      <c r="V567"/>
      <c r="W567"/>
      <c r="Z567"/>
      <c r="AA567"/>
      <c r="AJ567" s="22"/>
      <c r="AK567" s="102"/>
      <c r="AN567" s="22"/>
      <c r="AO567" s="22"/>
    </row>
    <row r="568" spans="1:41" ht="14.25">
      <c r="A568" s="346">
        <v>565</v>
      </c>
      <c r="B568" s="42" t="e">
        <f>IF(ISBLANK('Team Roster - Final'!A566),"",'Team Roster - Final'!A566)</f>
        <v>#REF!</v>
      </c>
      <c r="C568" s="42" t="e">
        <f>IF(ISBLANK('Team Roster - Final'!B566),"",'Team Roster - Final'!B566)</f>
        <v>#REF!</v>
      </c>
      <c r="D568" s="42" t="e">
        <f>IF(ISBLANK('Team Roster - Final'!C566),"",'Team Roster - Final'!C566)</f>
        <v>#REF!</v>
      </c>
      <c r="E568" s="42" t="e">
        <f>IF(ISBLANK('Team Roster - Final'!D566),"",'Team Roster - Final'!D566)</f>
        <v>#REF!</v>
      </c>
      <c r="F568" s="43" t="e">
        <f>IF(ISBLANK('Team Roster - Final'!BL566),"",'Team Roster - Final'!BL566)</f>
        <v>#REF!</v>
      </c>
      <c r="G568" s="43" t="e">
        <f>IF(ISBLANK('Team Roster - Final'!BM566),"",'Team Roster - Final'!BM566)</f>
        <v>#REF!</v>
      </c>
      <c r="H568" s="31" t="e">
        <f>IF(ISBLANK('Team Roster - Final'!E566),"",'Team Roster - Final'!E566)</f>
        <v>#REF!</v>
      </c>
      <c r="I568" s="31" t="e">
        <f>IF(ISBLANK('Team Roster - Final'!G566),"",'Team Roster - Final'!G566)</f>
        <v>#REF!</v>
      </c>
      <c r="J568" s="31" t="e">
        <f>IF(ISBLANK('Team Roster - Final'!I566),"",'Team Roster - Final'!I566)</f>
        <v>#REF!</v>
      </c>
      <c r="R568"/>
      <c r="T568"/>
      <c r="V568"/>
      <c r="W568"/>
      <c r="Z568"/>
      <c r="AA568"/>
      <c r="AJ568" s="22"/>
      <c r="AK568" s="102"/>
      <c r="AN568" s="22"/>
      <c r="AO568" s="22"/>
    </row>
    <row r="569" spans="1:41" ht="14.25">
      <c r="A569" s="346">
        <v>566</v>
      </c>
      <c r="B569" s="42" t="e">
        <f>IF(ISBLANK('Team Roster - Final'!A567),"",'Team Roster - Final'!A567)</f>
        <v>#REF!</v>
      </c>
      <c r="C569" s="42" t="e">
        <f>IF(ISBLANK('Team Roster - Final'!B567),"",'Team Roster - Final'!B567)</f>
        <v>#REF!</v>
      </c>
      <c r="D569" s="42" t="e">
        <f>IF(ISBLANK('Team Roster - Final'!C567),"",'Team Roster - Final'!C567)</f>
        <v>#REF!</v>
      </c>
      <c r="E569" s="42" t="e">
        <f>IF(ISBLANK('Team Roster - Final'!D567),"",'Team Roster - Final'!D567)</f>
        <v>#REF!</v>
      </c>
      <c r="F569" s="43" t="e">
        <f>IF(ISBLANK('Team Roster - Final'!BL567),"",'Team Roster - Final'!BL567)</f>
        <v>#REF!</v>
      </c>
      <c r="G569" s="43" t="e">
        <f>IF(ISBLANK('Team Roster - Final'!BM567),"",'Team Roster - Final'!BM567)</f>
        <v>#REF!</v>
      </c>
      <c r="H569" s="31" t="e">
        <f>IF(ISBLANK('Team Roster - Final'!E567),"",'Team Roster - Final'!E567)</f>
        <v>#REF!</v>
      </c>
      <c r="I569" s="31" t="e">
        <f>IF(ISBLANK('Team Roster - Final'!G567),"",'Team Roster - Final'!G567)</f>
        <v>#REF!</v>
      </c>
      <c r="J569" s="31" t="e">
        <f>IF(ISBLANK('Team Roster - Final'!I567),"",'Team Roster - Final'!I567)</f>
        <v>#REF!</v>
      </c>
      <c r="R569"/>
      <c r="T569"/>
      <c r="V569"/>
      <c r="W569"/>
      <c r="Z569"/>
      <c r="AA569"/>
      <c r="AJ569" s="22"/>
      <c r="AK569" s="102"/>
      <c r="AN569" s="22"/>
      <c r="AO569" s="22"/>
    </row>
    <row r="570" spans="1:41" ht="14.25">
      <c r="A570" s="346">
        <v>567</v>
      </c>
      <c r="B570" s="42" t="e">
        <f>IF(ISBLANK('Team Roster - Final'!A568),"",'Team Roster - Final'!A568)</f>
        <v>#REF!</v>
      </c>
      <c r="C570" s="42" t="e">
        <f>IF(ISBLANK('Team Roster - Final'!B568),"",'Team Roster - Final'!B568)</f>
        <v>#REF!</v>
      </c>
      <c r="D570" s="42" t="e">
        <f>IF(ISBLANK('Team Roster - Final'!C568),"",'Team Roster - Final'!C568)</f>
        <v>#REF!</v>
      </c>
      <c r="E570" s="42" t="e">
        <f>IF(ISBLANK('Team Roster - Final'!D568),"",'Team Roster - Final'!D568)</f>
        <v>#REF!</v>
      </c>
      <c r="F570" s="43" t="e">
        <f>IF(ISBLANK('Team Roster - Final'!BL568),"",'Team Roster - Final'!BL568)</f>
        <v>#REF!</v>
      </c>
      <c r="G570" s="43" t="e">
        <f>IF(ISBLANK('Team Roster - Final'!BM568),"",'Team Roster - Final'!BM568)</f>
        <v>#REF!</v>
      </c>
      <c r="H570" s="31" t="e">
        <f>IF(ISBLANK('Team Roster - Final'!E568),"",'Team Roster - Final'!E568)</f>
        <v>#REF!</v>
      </c>
      <c r="I570" s="31" t="e">
        <f>IF(ISBLANK('Team Roster - Final'!G568),"",'Team Roster - Final'!G568)</f>
        <v>#REF!</v>
      </c>
      <c r="J570" s="31" t="e">
        <f>IF(ISBLANK('Team Roster - Final'!I568),"",'Team Roster - Final'!I568)</f>
        <v>#REF!</v>
      </c>
      <c r="R570"/>
      <c r="T570"/>
      <c r="V570"/>
      <c r="W570"/>
      <c r="Z570"/>
      <c r="AA570"/>
      <c r="AJ570" s="22"/>
      <c r="AK570" s="102"/>
      <c r="AN570" s="22"/>
      <c r="AO570" s="22"/>
    </row>
    <row r="571" spans="1:41" ht="14.25">
      <c r="A571" s="346">
        <v>568</v>
      </c>
      <c r="B571" s="42" t="e">
        <f>IF(ISBLANK('Team Roster - Final'!A569),"",'Team Roster - Final'!A569)</f>
        <v>#REF!</v>
      </c>
      <c r="C571" s="42" t="e">
        <f>IF(ISBLANK('Team Roster - Final'!B569),"",'Team Roster - Final'!B569)</f>
        <v>#REF!</v>
      </c>
      <c r="D571" s="42" t="e">
        <f>IF(ISBLANK('Team Roster - Final'!C569),"",'Team Roster - Final'!C569)</f>
        <v>#REF!</v>
      </c>
      <c r="E571" s="42" t="e">
        <f>IF(ISBLANK('Team Roster - Final'!D569),"",'Team Roster - Final'!D569)</f>
        <v>#REF!</v>
      </c>
      <c r="F571" s="43" t="e">
        <f>IF(ISBLANK('Team Roster - Final'!BL569),"",'Team Roster - Final'!BL569)</f>
        <v>#REF!</v>
      </c>
      <c r="G571" s="43" t="e">
        <f>IF(ISBLANK('Team Roster - Final'!BM569),"",'Team Roster - Final'!BM569)</f>
        <v>#REF!</v>
      </c>
      <c r="H571" s="31" t="e">
        <f>IF(ISBLANK('Team Roster - Final'!E569),"",'Team Roster - Final'!E569)</f>
        <v>#REF!</v>
      </c>
      <c r="I571" s="31" t="e">
        <f>IF(ISBLANK('Team Roster - Final'!G569),"",'Team Roster - Final'!G569)</f>
        <v>#REF!</v>
      </c>
      <c r="J571" s="31" t="e">
        <f>IF(ISBLANK('Team Roster - Final'!I569),"",'Team Roster - Final'!I569)</f>
        <v>#REF!</v>
      </c>
      <c r="R571"/>
      <c r="T571"/>
      <c r="V571"/>
      <c r="W571"/>
      <c r="Z571"/>
      <c r="AA571"/>
      <c r="AJ571" s="22"/>
      <c r="AK571" s="102"/>
      <c r="AN571" s="22"/>
      <c r="AO571" s="22"/>
    </row>
    <row r="572" spans="1:41" ht="14.25">
      <c r="A572" s="346">
        <v>569</v>
      </c>
      <c r="B572" s="42" t="e">
        <f>IF(ISBLANK('Team Roster - Final'!A570),"",'Team Roster - Final'!A570)</f>
        <v>#REF!</v>
      </c>
      <c r="C572" s="42" t="e">
        <f>IF(ISBLANK('Team Roster - Final'!B570),"",'Team Roster - Final'!B570)</f>
        <v>#REF!</v>
      </c>
      <c r="D572" s="42" t="e">
        <f>IF(ISBLANK('Team Roster - Final'!C570),"",'Team Roster - Final'!C570)</f>
        <v>#REF!</v>
      </c>
      <c r="E572" s="42" t="e">
        <f>IF(ISBLANK('Team Roster - Final'!D570),"",'Team Roster - Final'!D570)</f>
        <v>#REF!</v>
      </c>
      <c r="F572" s="43" t="e">
        <f>IF(ISBLANK('Team Roster - Final'!BL570),"",'Team Roster - Final'!BL570)</f>
        <v>#REF!</v>
      </c>
      <c r="G572" s="43" t="e">
        <f>IF(ISBLANK('Team Roster - Final'!BM570),"",'Team Roster - Final'!BM570)</f>
        <v>#REF!</v>
      </c>
      <c r="H572" s="31" t="e">
        <f>IF(ISBLANK('Team Roster - Final'!E570),"",'Team Roster - Final'!E570)</f>
        <v>#REF!</v>
      </c>
      <c r="I572" s="31" t="e">
        <f>IF(ISBLANK('Team Roster - Final'!G570),"",'Team Roster - Final'!G570)</f>
        <v>#REF!</v>
      </c>
      <c r="J572" s="31" t="e">
        <f>IF(ISBLANK('Team Roster - Final'!I570),"",'Team Roster - Final'!I570)</f>
        <v>#REF!</v>
      </c>
      <c r="R572"/>
      <c r="T572"/>
      <c r="V572"/>
      <c r="W572"/>
      <c r="Z572"/>
      <c r="AA572"/>
      <c r="AJ572" s="22"/>
      <c r="AK572" s="102"/>
      <c r="AN572" s="22"/>
      <c r="AO572" s="22"/>
    </row>
    <row r="573" spans="1:41" ht="14.25">
      <c r="A573" s="346">
        <v>570</v>
      </c>
      <c r="B573" s="42" t="e">
        <f>IF(ISBLANK('Team Roster - Final'!A571),"",'Team Roster - Final'!A571)</f>
        <v>#REF!</v>
      </c>
      <c r="C573" s="42" t="e">
        <f>IF(ISBLANK('Team Roster - Final'!B571),"",'Team Roster - Final'!B571)</f>
        <v>#REF!</v>
      </c>
      <c r="D573" s="42" t="e">
        <f>IF(ISBLANK('Team Roster - Final'!C571),"",'Team Roster - Final'!C571)</f>
        <v>#REF!</v>
      </c>
      <c r="E573" s="42" t="e">
        <f>IF(ISBLANK('Team Roster - Final'!D571),"",'Team Roster - Final'!D571)</f>
        <v>#REF!</v>
      </c>
      <c r="F573" s="43" t="e">
        <f>IF(ISBLANK('Team Roster - Final'!BL571),"",'Team Roster - Final'!BL571)</f>
        <v>#REF!</v>
      </c>
      <c r="G573" s="43" t="e">
        <f>IF(ISBLANK('Team Roster - Final'!BM571),"",'Team Roster - Final'!BM571)</f>
        <v>#REF!</v>
      </c>
      <c r="H573" s="31" t="e">
        <f>IF(ISBLANK('Team Roster - Final'!E571),"",'Team Roster - Final'!E571)</f>
        <v>#REF!</v>
      </c>
      <c r="I573" s="31" t="e">
        <f>IF(ISBLANK('Team Roster - Final'!G571),"",'Team Roster - Final'!G571)</f>
        <v>#REF!</v>
      </c>
      <c r="J573" s="31" t="e">
        <f>IF(ISBLANK('Team Roster - Final'!I571),"",'Team Roster - Final'!I571)</f>
        <v>#REF!</v>
      </c>
      <c r="R573"/>
      <c r="T573"/>
      <c r="V573"/>
      <c r="W573"/>
      <c r="Z573"/>
      <c r="AA573"/>
      <c r="AJ573" s="22"/>
      <c r="AK573" s="102"/>
      <c r="AN573" s="22"/>
      <c r="AO573" s="22"/>
    </row>
    <row r="574" spans="1:41" ht="14.25">
      <c r="A574" s="346">
        <v>571</v>
      </c>
      <c r="B574" s="42" t="e">
        <f>IF(ISBLANK('Team Roster - Final'!A572),"",'Team Roster - Final'!A572)</f>
        <v>#REF!</v>
      </c>
      <c r="C574" s="42" t="e">
        <f>IF(ISBLANK('Team Roster - Final'!B572),"",'Team Roster - Final'!B572)</f>
        <v>#REF!</v>
      </c>
      <c r="D574" s="42" t="e">
        <f>IF(ISBLANK('Team Roster - Final'!C572),"",'Team Roster - Final'!C572)</f>
        <v>#REF!</v>
      </c>
      <c r="E574" s="42" t="e">
        <f>IF(ISBLANK('Team Roster - Final'!D572),"",'Team Roster - Final'!D572)</f>
        <v>#REF!</v>
      </c>
      <c r="F574" s="43" t="e">
        <f>IF(ISBLANK('Team Roster - Final'!BL572),"",'Team Roster - Final'!BL572)</f>
        <v>#REF!</v>
      </c>
      <c r="G574" s="43" t="e">
        <f>IF(ISBLANK('Team Roster - Final'!BM572),"",'Team Roster - Final'!BM572)</f>
        <v>#REF!</v>
      </c>
      <c r="H574" s="31" t="e">
        <f>IF(ISBLANK('Team Roster - Final'!E572),"",'Team Roster - Final'!E572)</f>
        <v>#REF!</v>
      </c>
      <c r="I574" s="31" t="e">
        <f>IF(ISBLANK('Team Roster - Final'!G572),"",'Team Roster - Final'!G572)</f>
        <v>#REF!</v>
      </c>
      <c r="J574" s="31" t="e">
        <f>IF(ISBLANK('Team Roster - Final'!I572),"",'Team Roster - Final'!I572)</f>
        <v>#REF!</v>
      </c>
      <c r="R574"/>
      <c r="T574"/>
      <c r="V574"/>
      <c r="W574"/>
      <c r="Z574"/>
      <c r="AA574"/>
      <c r="AJ574" s="22"/>
      <c r="AK574" s="102"/>
      <c r="AN574" s="22"/>
      <c r="AO574" s="22"/>
    </row>
    <row r="575" spans="1:41" ht="14.25">
      <c r="A575" s="346">
        <v>572</v>
      </c>
      <c r="B575" s="42" t="e">
        <f>IF(ISBLANK('Team Roster - Final'!A573),"",'Team Roster - Final'!A573)</f>
        <v>#REF!</v>
      </c>
      <c r="C575" s="42" t="e">
        <f>IF(ISBLANK('Team Roster - Final'!B573),"",'Team Roster - Final'!B573)</f>
        <v>#REF!</v>
      </c>
      <c r="D575" s="42" t="e">
        <f>IF(ISBLANK('Team Roster - Final'!C573),"",'Team Roster - Final'!C573)</f>
        <v>#REF!</v>
      </c>
      <c r="E575" s="42" t="e">
        <f>IF(ISBLANK('Team Roster - Final'!D573),"",'Team Roster - Final'!D573)</f>
        <v>#REF!</v>
      </c>
      <c r="F575" s="43" t="e">
        <f>IF(ISBLANK('Team Roster - Final'!BL573),"",'Team Roster - Final'!BL573)</f>
        <v>#REF!</v>
      </c>
      <c r="G575" s="43" t="e">
        <f>IF(ISBLANK('Team Roster - Final'!BM573),"",'Team Roster - Final'!BM573)</f>
        <v>#REF!</v>
      </c>
      <c r="H575" s="31" t="e">
        <f>IF(ISBLANK('Team Roster - Final'!E573),"",'Team Roster - Final'!E573)</f>
        <v>#REF!</v>
      </c>
      <c r="I575" s="31" t="e">
        <f>IF(ISBLANK('Team Roster - Final'!G573),"",'Team Roster - Final'!G573)</f>
        <v>#REF!</v>
      </c>
      <c r="J575" s="31" t="e">
        <f>IF(ISBLANK('Team Roster - Final'!I573),"",'Team Roster - Final'!I573)</f>
        <v>#REF!</v>
      </c>
      <c r="R575"/>
      <c r="T575"/>
      <c r="V575"/>
      <c r="W575"/>
      <c r="Z575"/>
      <c r="AA575"/>
      <c r="AJ575" s="22"/>
      <c r="AK575" s="102"/>
      <c r="AN575" s="22"/>
      <c r="AO575" s="22"/>
    </row>
    <row r="576" spans="1:41" ht="14.25">
      <c r="A576" s="346">
        <v>573</v>
      </c>
      <c r="B576" s="42" t="e">
        <f>IF(ISBLANK('Team Roster - Final'!A574),"",'Team Roster - Final'!A574)</f>
        <v>#REF!</v>
      </c>
      <c r="C576" s="42" t="e">
        <f>IF(ISBLANK('Team Roster - Final'!B574),"",'Team Roster - Final'!B574)</f>
        <v>#REF!</v>
      </c>
      <c r="D576" s="42" t="e">
        <f>IF(ISBLANK('Team Roster - Final'!C574),"",'Team Roster - Final'!C574)</f>
        <v>#REF!</v>
      </c>
      <c r="E576" s="42" t="e">
        <f>IF(ISBLANK('Team Roster - Final'!D574),"",'Team Roster - Final'!D574)</f>
        <v>#REF!</v>
      </c>
      <c r="F576" s="43" t="e">
        <f>IF(ISBLANK('Team Roster - Final'!BL574),"",'Team Roster - Final'!BL574)</f>
        <v>#REF!</v>
      </c>
      <c r="G576" s="43" t="e">
        <f>IF(ISBLANK('Team Roster - Final'!BM574),"",'Team Roster - Final'!BM574)</f>
        <v>#REF!</v>
      </c>
      <c r="H576" s="31" t="e">
        <f>IF(ISBLANK('Team Roster - Final'!E574),"",'Team Roster - Final'!E574)</f>
        <v>#REF!</v>
      </c>
      <c r="I576" s="31" t="e">
        <f>IF(ISBLANK('Team Roster - Final'!G574),"",'Team Roster - Final'!G574)</f>
        <v>#REF!</v>
      </c>
      <c r="J576" s="31" t="e">
        <f>IF(ISBLANK('Team Roster - Final'!I574),"",'Team Roster - Final'!I574)</f>
        <v>#REF!</v>
      </c>
      <c r="R576"/>
      <c r="T576"/>
      <c r="V576"/>
      <c r="W576"/>
      <c r="Z576"/>
      <c r="AA576"/>
      <c r="AJ576" s="22"/>
      <c r="AK576" s="102"/>
      <c r="AN576" s="22"/>
      <c r="AO576" s="22"/>
    </row>
    <row r="577" spans="1:41" ht="14.25">
      <c r="A577" s="346">
        <v>574</v>
      </c>
      <c r="B577" s="42" t="e">
        <f>IF(ISBLANK('Team Roster - Final'!A575),"",'Team Roster - Final'!A575)</f>
        <v>#REF!</v>
      </c>
      <c r="C577" s="42" t="e">
        <f>IF(ISBLANK('Team Roster - Final'!B575),"",'Team Roster - Final'!B575)</f>
        <v>#REF!</v>
      </c>
      <c r="D577" s="42" t="e">
        <f>IF(ISBLANK('Team Roster - Final'!C575),"",'Team Roster - Final'!C575)</f>
        <v>#REF!</v>
      </c>
      <c r="E577" s="42" t="e">
        <f>IF(ISBLANK('Team Roster - Final'!D575),"",'Team Roster - Final'!D575)</f>
        <v>#REF!</v>
      </c>
      <c r="F577" s="43" t="e">
        <f>IF(ISBLANK('Team Roster - Final'!BL575),"",'Team Roster - Final'!BL575)</f>
        <v>#REF!</v>
      </c>
      <c r="G577" s="43" t="e">
        <f>IF(ISBLANK('Team Roster - Final'!BM575),"",'Team Roster - Final'!BM575)</f>
        <v>#REF!</v>
      </c>
      <c r="H577" s="31" t="e">
        <f>IF(ISBLANK('Team Roster - Final'!E575),"",'Team Roster - Final'!E575)</f>
        <v>#REF!</v>
      </c>
      <c r="I577" s="31" t="e">
        <f>IF(ISBLANK('Team Roster - Final'!G575),"",'Team Roster - Final'!G575)</f>
        <v>#REF!</v>
      </c>
      <c r="J577" s="31" t="e">
        <f>IF(ISBLANK('Team Roster - Final'!I575),"",'Team Roster - Final'!I575)</f>
        <v>#REF!</v>
      </c>
      <c r="R577"/>
      <c r="T577"/>
      <c r="V577"/>
      <c r="W577"/>
      <c r="Z577"/>
      <c r="AA577"/>
      <c r="AJ577" s="22"/>
      <c r="AK577" s="102"/>
      <c r="AN577" s="22"/>
      <c r="AO577" s="22"/>
    </row>
    <row r="578" spans="1:41" ht="14.25">
      <c r="A578" s="346">
        <v>575</v>
      </c>
      <c r="B578" s="42" t="e">
        <f>IF(ISBLANK('Team Roster - Final'!A576),"",'Team Roster - Final'!A576)</f>
        <v>#REF!</v>
      </c>
      <c r="C578" s="42" t="e">
        <f>IF(ISBLANK('Team Roster - Final'!B576),"",'Team Roster - Final'!B576)</f>
        <v>#REF!</v>
      </c>
      <c r="D578" s="42" t="e">
        <f>IF(ISBLANK('Team Roster - Final'!C576),"",'Team Roster - Final'!C576)</f>
        <v>#REF!</v>
      </c>
      <c r="E578" s="42" t="e">
        <f>IF(ISBLANK('Team Roster - Final'!D576),"",'Team Roster - Final'!D576)</f>
        <v>#REF!</v>
      </c>
      <c r="F578" s="43" t="e">
        <f>IF(ISBLANK('Team Roster - Final'!BL576),"",'Team Roster - Final'!BL576)</f>
        <v>#REF!</v>
      </c>
      <c r="G578" s="43" t="e">
        <f>IF(ISBLANK('Team Roster - Final'!BM576),"",'Team Roster - Final'!BM576)</f>
        <v>#REF!</v>
      </c>
      <c r="H578" s="31" t="e">
        <f>IF(ISBLANK('Team Roster - Final'!E576),"",'Team Roster - Final'!E576)</f>
        <v>#REF!</v>
      </c>
      <c r="I578" s="31" t="e">
        <f>IF(ISBLANK('Team Roster - Final'!G576),"",'Team Roster - Final'!G576)</f>
        <v>#REF!</v>
      </c>
      <c r="J578" s="31" t="e">
        <f>IF(ISBLANK('Team Roster - Final'!I576),"",'Team Roster - Final'!I576)</f>
        <v>#REF!</v>
      </c>
      <c r="R578"/>
      <c r="T578"/>
      <c r="V578"/>
      <c r="W578"/>
      <c r="Z578"/>
      <c r="AA578"/>
      <c r="AJ578" s="22"/>
      <c r="AK578" s="102"/>
      <c r="AN578" s="22"/>
      <c r="AO578" s="22"/>
    </row>
    <row r="579" spans="1:41" ht="14.25">
      <c r="A579" s="346">
        <v>576</v>
      </c>
      <c r="B579" s="42" t="e">
        <f>IF(ISBLANK('Team Roster - Final'!A577),"",'Team Roster - Final'!A577)</f>
        <v>#REF!</v>
      </c>
      <c r="C579" s="42" t="e">
        <f>IF(ISBLANK('Team Roster - Final'!B577),"",'Team Roster - Final'!B577)</f>
        <v>#REF!</v>
      </c>
      <c r="D579" s="42" t="e">
        <f>IF(ISBLANK('Team Roster - Final'!C577),"",'Team Roster - Final'!C577)</f>
        <v>#REF!</v>
      </c>
      <c r="E579" s="42" t="e">
        <f>IF(ISBLANK('Team Roster - Final'!D577),"",'Team Roster - Final'!D577)</f>
        <v>#REF!</v>
      </c>
      <c r="F579" s="43" t="e">
        <f>IF(ISBLANK('Team Roster - Final'!BL577),"",'Team Roster - Final'!BL577)</f>
        <v>#REF!</v>
      </c>
      <c r="G579" s="43" t="e">
        <f>IF(ISBLANK('Team Roster - Final'!BM577),"",'Team Roster - Final'!BM577)</f>
        <v>#REF!</v>
      </c>
      <c r="H579" s="31" t="e">
        <f>IF(ISBLANK('Team Roster - Final'!E577),"",'Team Roster - Final'!E577)</f>
        <v>#REF!</v>
      </c>
      <c r="I579" s="31" t="e">
        <f>IF(ISBLANK('Team Roster - Final'!G577),"",'Team Roster - Final'!G577)</f>
        <v>#REF!</v>
      </c>
      <c r="J579" s="31" t="e">
        <f>IF(ISBLANK('Team Roster - Final'!I577),"",'Team Roster - Final'!I577)</f>
        <v>#REF!</v>
      </c>
      <c r="R579"/>
      <c r="T579"/>
      <c r="V579"/>
      <c r="W579"/>
      <c r="Z579"/>
      <c r="AA579"/>
      <c r="AJ579" s="22"/>
      <c r="AK579" s="102"/>
      <c r="AN579" s="22"/>
      <c r="AO579" s="22"/>
    </row>
    <row r="580" spans="1:41" ht="14.25">
      <c r="A580" s="346">
        <v>577</v>
      </c>
      <c r="B580" s="42" t="e">
        <f>IF(ISBLANK('Team Roster - Final'!A578),"",'Team Roster - Final'!A578)</f>
        <v>#REF!</v>
      </c>
      <c r="C580" s="42" t="e">
        <f>IF(ISBLANK('Team Roster - Final'!B578),"",'Team Roster - Final'!B578)</f>
        <v>#REF!</v>
      </c>
      <c r="D580" s="42" t="e">
        <f>IF(ISBLANK('Team Roster - Final'!C578),"",'Team Roster - Final'!C578)</f>
        <v>#REF!</v>
      </c>
      <c r="E580" s="42" t="e">
        <f>IF(ISBLANK('Team Roster - Final'!D578),"",'Team Roster - Final'!D578)</f>
        <v>#REF!</v>
      </c>
      <c r="F580" s="43" t="e">
        <f>IF(ISBLANK('Team Roster - Final'!BL578),"",'Team Roster - Final'!BL578)</f>
        <v>#REF!</v>
      </c>
      <c r="G580" s="43" t="e">
        <f>IF(ISBLANK('Team Roster - Final'!BM578),"",'Team Roster - Final'!BM578)</f>
        <v>#REF!</v>
      </c>
      <c r="H580" s="31" t="e">
        <f>IF(ISBLANK('Team Roster - Final'!E578),"",'Team Roster - Final'!E578)</f>
        <v>#REF!</v>
      </c>
      <c r="I580" s="31" t="e">
        <f>IF(ISBLANK('Team Roster - Final'!G578),"",'Team Roster - Final'!G578)</f>
        <v>#REF!</v>
      </c>
      <c r="J580" s="31" t="e">
        <f>IF(ISBLANK('Team Roster - Final'!I578),"",'Team Roster - Final'!I578)</f>
        <v>#REF!</v>
      </c>
      <c r="R580"/>
      <c r="T580"/>
      <c r="V580"/>
      <c r="W580"/>
      <c r="Z580"/>
      <c r="AA580"/>
      <c r="AJ580" s="22"/>
      <c r="AK580" s="102"/>
      <c r="AN580" s="22"/>
      <c r="AO580" s="22"/>
    </row>
    <row r="581" spans="1:41" ht="14.25">
      <c r="A581" s="346">
        <v>578</v>
      </c>
      <c r="B581" s="42" t="e">
        <f>IF(ISBLANK('Team Roster - Final'!A579),"",'Team Roster - Final'!A579)</f>
        <v>#REF!</v>
      </c>
      <c r="C581" s="42" t="e">
        <f>IF(ISBLANK('Team Roster - Final'!B579),"",'Team Roster - Final'!B579)</f>
        <v>#REF!</v>
      </c>
      <c r="D581" s="42" t="e">
        <f>IF(ISBLANK('Team Roster - Final'!C579),"",'Team Roster - Final'!C579)</f>
        <v>#REF!</v>
      </c>
      <c r="E581" s="42" t="e">
        <f>IF(ISBLANK('Team Roster - Final'!D579),"",'Team Roster - Final'!D579)</f>
        <v>#REF!</v>
      </c>
      <c r="F581" s="43" t="e">
        <f>IF(ISBLANK('Team Roster - Final'!BL579),"",'Team Roster - Final'!BL579)</f>
        <v>#REF!</v>
      </c>
      <c r="G581" s="43" t="e">
        <f>IF(ISBLANK('Team Roster - Final'!BM579),"",'Team Roster - Final'!BM579)</f>
        <v>#REF!</v>
      </c>
      <c r="H581" s="31" t="e">
        <f>IF(ISBLANK('Team Roster - Final'!E579),"",'Team Roster - Final'!E579)</f>
        <v>#REF!</v>
      </c>
      <c r="I581" s="31" t="e">
        <f>IF(ISBLANK('Team Roster - Final'!G579),"",'Team Roster - Final'!G579)</f>
        <v>#REF!</v>
      </c>
      <c r="J581" s="31" t="e">
        <f>IF(ISBLANK('Team Roster - Final'!I579),"",'Team Roster - Final'!I579)</f>
        <v>#REF!</v>
      </c>
      <c r="R581"/>
      <c r="T581"/>
      <c r="V581"/>
      <c r="W581"/>
      <c r="Z581"/>
      <c r="AA581"/>
      <c r="AJ581" s="22"/>
      <c r="AK581" s="102"/>
      <c r="AN581" s="22"/>
      <c r="AO581" s="22"/>
    </row>
    <row r="582" spans="1:41" ht="14.25">
      <c r="A582" s="346">
        <v>579</v>
      </c>
      <c r="B582" s="42" t="e">
        <f>IF(ISBLANK('Team Roster - Final'!A580),"",'Team Roster - Final'!A580)</f>
        <v>#REF!</v>
      </c>
      <c r="C582" s="42" t="e">
        <f>IF(ISBLANK('Team Roster - Final'!B580),"",'Team Roster - Final'!B580)</f>
        <v>#REF!</v>
      </c>
      <c r="D582" s="42" t="e">
        <f>IF(ISBLANK('Team Roster - Final'!C580),"",'Team Roster - Final'!C580)</f>
        <v>#REF!</v>
      </c>
      <c r="E582" s="42" t="e">
        <f>IF(ISBLANK('Team Roster - Final'!D580),"",'Team Roster - Final'!D580)</f>
        <v>#REF!</v>
      </c>
      <c r="F582" s="43" t="e">
        <f>IF(ISBLANK('Team Roster - Final'!BL580),"",'Team Roster - Final'!BL580)</f>
        <v>#REF!</v>
      </c>
      <c r="G582" s="43" t="e">
        <f>IF(ISBLANK('Team Roster - Final'!BM580),"",'Team Roster - Final'!BM580)</f>
        <v>#REF!</v>
      </c>
      <c r="H582" s="31" t="e">
        <f>IF(ISBLANK('Team Roster - Final'!E580),"",'Team Roster - Final'!E580)</f>
        <v>#REF!</v>
      </c>
      <c r="I582" s="31" t="e">
        <f>IF(ISBLANK('Team Roster - Final'!G580),"",'Team Roster - Final'!G580)</f>
        <v>#REF!</v>
      </c>
      <c r="J582" s="31" t="e">
        <f>IF(ISBLANK('Team Roster - Final'!I580),"",'Team Roster - Final'!I580)</f>
        <v>#REF!</v>
      </c>
      <c r="R582"/>
      <c r="T582"/>
      <c r="V582"/>
      <c r="W582"/>
      <c r="Z582"/>
      <c r="AA582"/>
      <c r="AJ582" s="22"/>
      <c r="AK582" s="102"/>
      <c r="AN582" s="22"/>
      <c r="AO582" s="22"/>
    </row>
    <row r="583" spans="1:41" ht="14.25">
      <c r="A583" s="346">
        <v>580</v>
      </c>
      <c r="B583" s="42" t="e">
        <f>IF(ISBLANK('Team Roster - Final'!A581),"",'Team Roster - Final'!A581)</f>
        <v>#REF!</v>
      </c>
      <c r="C583" s="42" t="e">
        <f>IF(ISBLANK('Team Roster - Final'!B581),"",'Team Roster - Final'!B581)</f>
        <v>#REF!</v>
      </c>
      <c r="D583" s="42" t="e">
        <f>IF(ISBLANK('Team Roster - Final'!C581),"",'Team Roster - Final'!C581)</f>
        <v>#REF!</v>
      </c>
      <c r="E583" s="42" t="e">
        <f>IF(ISBLANK('Team Roster - Final'!D581),"",'Team Roster - Final'!D581)</f>
        <v>#REF!</v>
      </c>
      <c r="F583" s="43" t="e">
        <f>IF(ISBLANK('Team Roster - Final'!BL581),"",'Team Roster - Final'!BL581)</f>
        <v>#REF!</v>
      </c>
      <c r="G583" s="43" t="e">
        <f>IF(ISBLANK('Team Roster - Final'!BM581),"",'Team Roster - Final'!BM581)</f>
        <v>#REF!</v>
      </c>
      <c r="H583" s="31" t="e">
        <f>IF(ISBLANK('Team Roster - Final'!E581),"",'Team Roster - Final'!E581)</f>
        <v>#REF!</v>
      </c>
      <c r="I583" s="31" t="e">
        <f>IF(ISBLANK('Team Roster - Final'!G581),"",'Team Roster - Final'!G581)</f>
        <v>#REF!</v>
      </c>
      <c r="J583" s="31" t="e">
        <f>IF(ISBLANK('Team Roster - Final'!I581),"",'Team Roster - Final'!I581)</f>
        <v>#REF!</v>
      </c>
      <c r="R583"/>
      <c r="T583"/>
      <c r="V583"/>
      <c r="W583"/>
      <c r="Z583"/>
      <c r="AA583"/>
      <c r="AJ583" s="22"/>
      <c r="AK583" s="102"/>
      <c r="AN583" s="22"/>
      <c r="AO583" s="22"/>
    </row>
    <row r="584" spans="1:41" ht="14.25">
      <c r="A584" s="346">
        <v>581</v>
      </c>
      <c r="B584" s="42" t="e">
        <f>IF(ISBLANK('Team Roster - Final'!A582),"",'Team Roster - Final'!A582)</f>
        <v>#REF!</v>
      </c>
      <c r="C584" s="42" t="e">
        <f>IF(ISBLANK('Team Roster - Final'!B582),"",'Team Roster - Final'!B582)</f>
        <v>#REF!</v>
      </c>
      <c r="D584" s="42" t="e">
        <f>IF(ISBLANK('Team Roster - Final'!C582),"",'Team Roster - Final'!C582)</f>
        <v>#REF!</v>
      </c>
      <c r="E584" s="42" t="e">
        <f>IF(ISBLANK('Team Roster - Final'!D582),"",'Team Roster - Final'!D582)</f>
        <v>#REF!</v>
      </c>
      <c r="F584" s="43" t="e">
        <f>IF(ISBLANK('Team Roster - Final'!BL582),"",'Team Roster - Final'!BL582)</f>
        <v>#REF!</v>
      </c>
      <c r="G584" s="43" t="e">
        <f>IF(ISBLANK('Team Roster - Final'!BM582),"",'Team Roster - Final'!BM582)</f>
        <v>#REF!</v>
      </c>
      <c r="H584" s="31" t="e">
        <f>IF(ISBLANK('Team Roster - Final'!E582),"",'Team Roster - Final'!E582)</f>
        <v>#REF!</v>
      </c>
      <c r="I584" s="31" t="e">
        <f>IF(ISBLANK('Team Roster - Final'!G582),"",'Team Roster - Final'!G582)</f>
        <v>#REF!</v>
      </c>
      <c r="J584" s="31" t="e">
        <f>IF(ISBLANK('Team Roster - Final'!I582),"",'Team Roster - Final'!I582)</f>
        <v>#REF!</v>
      </c>
      <c r="R584"/>
      <c r="T584"/>
      <c r="V584"/>
      <c r="W584"/>
      <c r="Z584"/>
      <c r="AA584"/>
      <c r="AJ584" s="22"/>
      <c r="AK584" s="102"/>
      <c r="AN584" s="22"/>
      <c r="AO584" s="22"/>
    </row>
    <row r="585" spans="1:41" ht="14.25">
      <c r="A585" s="346">
        <v>582</v>
      </c>
      <c r="B585" s="42" t="e">
        <f>IF(ISBLANK('Team Roster - Final'!A583),"",'Team Roster - Final'!A583)</f>
        <v>#REF!</v>
      </c>
      <c r="C585" s="42" t="e">
        <f>IF(ISBLANK('Team Roster - Final'!B583),"",'Team Roster - Final'!B583)</f>
        <v>#REF!</v>
      </c>
      <c r="D585" s="42" t="e">
        <f>IF(ISBLANK('Team Roster - Final'!C583),"",'Team Roster - Final'!C583)</f>
        <v>#REF!</v>
      </c>
      <c r="E585" s="42" t="e">
        <f>IF(ISBLANK('Team Roster - Final'!D583),"",'Team Roster - Final'!D583)</f>
        <v>#REF!</v>
      </c>
      <c r="F585" s="43" t="e">
        <f>IF(ISBLANK('Team Roster - Final'!BL583),"",'Team Roster - Final'!BL583)</f>
        <v>#REF!</v>
      </c>
      <c r="G585" s="43" t="e">
        <f>IF(ISBLANK('Team Roster - Final'!BM583),"",'Team Roster - Final'!BM583)</f>
        <v>#REF!</v>
      </c>
      <c r="H585" s="31" t="e">
        <f>IF(ISBLANK('Team Roster - Final'!E583),"",'Team Roster - Final'!E583)</f>
        <v>#REF!</v>
      </c>
      <c r="I585" s="31" t="e">
        <f>IF(ISBLANK('Team Roster - Final'!G583),"",'Team Roster - Final'!G583)</f>
        <v>#REF!</v>
      </c>
      <c r="J585" s="31" t="e">
        <f>IF(ISBLANK('Team Roster - Final'!I583),"",'Team Roster - Final'!I583)</f>
        <v>#REF!</v>
      </c>
      <c r="R585"/>
      <c r="T585"/>
      <c r="V585"/>
      <c r="W585"/>
      <c r="Z585"/>
      <c r="AA585"/>
      <c r="AJ585" s="22"/>
      <c r="AK585" s="102"/>
      <c r="AN585" s="22"/>
      <c r="AO585" s="22"/>
    </row>
    <row r="586" spans="1:41" ht="14.25">
      <c r="A586" s="346">
        <v>583</v>
      </c>
      <c r="B586" s="42" t="e">
        <f>IF(ISBLANK('Team Roster - Final'!A584),"",'Team Roster - Final'!A584)</f>
        <v>#REF!</v>
      </c>
      <c r="C586" s="42" t="e">
        <f>IF(ISBLANK('Team Roster - Final'!B584),"",'Team Roster - Final'!B584)</f>
        <v>#REF!</v>
      </c>
      <c r="D586" s="42" t="e">
        <f>IF(ISBLANK('Team Roster - Final'!C584),"",'Team Roster - Final'!C584)</f>
        <v>#REF!</v>
      </c>
      <c r="E586" s="42" t="e">
        <f>IF(ISBLANK('Team Roster - Final'!D584),"",'Team Roster - Final'!D584)</f>
        <v>#REF!</v>
      </c>
      <c r="F586" s="43" t="e">
        <f>IF(ISBLANK('Team Roster - Final'!BL584),"",'Team Roster - Final'!BL584)</f>
        <v>#REF!</v>
      </c>
      <c r="G586" s="43" t="e">
        <f>IF(ISBLANK('Team Roster - Final'!BM584),"",'Team Roster - Final'!BM584)</f>
        <v>#REF!</v>
      </c>
      <c r="H586" s="31" t="e">
        <f>IF(ISBLANK('Team Roster - Final'!E584),"",'Team Roster - Final'!E584)</f>
        <v>#REF!</v>
      </c>
      <c r="I586" s="31" t="e">
        <f>IF(ISBLANK('Team Roster - Final'!G584),"",'Team Roster - Final'!G584)</f>
        <v>#REF!</v>
      </c>
      <c r="J586" s="31" t="e">
        <f>IF(ISBLANK('Team Roster - Final'!I584),"",'Team Roster - Final'!I584)</f>
        <v>#REF!</v>
      </c>
      <c r="R586"/>
      <c r="T586"/>
      <c r="V586"/>
      <c r="W586"/>
      <c r="Z586"/>
      <c r="AA586"/>
      <c r="AJ586" s="22"/>
      <c r="AK586" s="102"/>
      <c r="AN586" s="22"/>
      <c r="AO586" s="22"/>
    </row>
    <row r="587" spans="1:41" ht="14.25">
      <c r="A587" s="346">
        <v>584</v>
      </c>
      <c r="B587" s="42" t="e">
        <f>IF(ISBLANK('Team Roster - Final'!A585),"",'Team Roster - Final'!A585)</f>
        <v>#REF!</v>
      </c>
      <c r="C587" s="42" t="e">
        <f>IF(ISBLANK('Team Roster - Final'!B585),"",'Team Roster - Final'!B585)</f>
        <v>#REF!</v>
      </c>
      <c r="D587" s="42" t="e">
        <f>IF(ISBLANK('Team Roster - Final'!C585),"",'Team Roster - Final'!C585)</f>
        <v>#REF!</v>
      </c>
      <c r="E587" s="42" t="e">
        <f>IF(ISBLANK('Team Roster - Final'!D585),"",'Team Roster - Final'!D585)</f>
        <v>#REF!</v>
      </c>
      <c r="F587" s="43" t="e">
        <f>IF(ISBLANK('Team Roster - Final'!BL585),"",'Team Roster - Final'!BL585)</f>
        <v>#REF!</v>
      </c>
      <c r="G587" s="43" t="e">
        <f>IF(ISBLANK('Team Roster - Final'!BM585),"",'Team Roster - Final'!BM585)</f>
        <v>#REF!</v>
      </c>
      <c r="H587" s="31" t="e">
        <f>IF(ISBLANK('Team Roster - Final'!E585),"",'Team Roster - Final'!E585)</f>
        <v>#REF!</v>
      </c>
      <c r="I587" s="31" t="e">
        <f>IF(ISBLANK('Team Roster - Final'!G585),"",'Team Roster - Final'!G585)</f>
        <v>#REF!</v>
      </c>
      <c r="J587" s="31" t="e">
        <f>IF(ISBLANK('Team Roster - Final'!I585),"",'Team Roster - Final'!I585)</f>
        <v>#REF!</v>
      </c>
      <c r="R587"/>
      <c r="T587"/>
      <c r="V587"/>
      <c r="W587"/>
      <c r="Z587"/>
      <c r="AA587"/>
      <c r="AJ587" s="22"/>
      <c r="AK587" s="102"/>
      <c r="AN587" s="22"/>
      <c r="AO587" s="22"/>
    </row>
    <row r="588" spans="1:41" ht="14.25">
      <c r="A588" s="346">
        <v>585</v>
      </c>
      <c r="B588" s="42" t="e">
        <f>IF(ISBLANK('Team Roster - Final'!A586),"",'Team Roster - Final'!A586)</f>
        <v>#REF!</v>
      </c>
      <c r="C588" s="42" t="e">
        <f>IF(ISBLANK('Team Roster - Final'!B586),"",'Team Roster - Final'!B586)</f>
        <v>#REF!</v>
      </c>
      <c r="D588" s="42" t="e">
        <f>IF(ISBLANK('Team Roster - Final'!C586),"",'Team Roster - Final'!C586)</f>
        <v>#REF!</v>
      </c>
      <c r="E588" s="42" t="e">
        <f>IF(ISBLANK('Team Roster - Final'!D586),"",'Team Roster - Final'!D586)</f>
        <v>#REF!</v>
      </c>
      <c r="F588" s="43" t="e">
        <f>IF(ISBLANK('Team Roster - Final'!BL586),"",'Team Roster - Final'!BL586)</f>
        <v>#REF!</v>
      </c>
      <c r="G588" s="43" t="e">
        <f>IF(ISBLANK('Team Roster - Final'!BM586),"",'Team Roster - Final'!BM586)</f>
        <v>#REF!</v>
      </c>
      <c r="H588" s="31" t="e">
        <f>IF(ISBLANK('Team Roster - Final'!E586),"",'Team Roster - Final'!E586)</f>
        <v>#REF!</v>
      </c>
      <c r="I588" s="31" t="e">
        <f>IF(ISBLANK('Team Roster - Final'!G586),"",'Team Roster - Final'!G586)</f>
        <v>#REF!</v>
      </c>
      <c r="J588" s="31" t="e">
        <f>IF(ISBLANK('Team Roster - Final'!I586),"",'Team Roster - Final'!I586)</f>
        <v>#REF!</v>
      </c>
      <c r="R588"/>
      <c r="T588"/>
      <c r="V588"/>
      <c r="W588"/>
      <c r="Z588"/>
      <c r="AA588"/>
      <c r="AJ588" s="22"/>
      <c r="AK588" s="102"/>
      <c r="AN588" s="22"/>
      <c r="AO588" s="22"/>
    </row>
    <row r="589" spans="1:41" ht="14.25">
      <c r="A589" s="346">
        <v>586</v>
      </c>
      <c r="B589" s="42" t="e">
        <f>IF(ISBLANK('Team Roster - Final'!A587),"",'Team Roster - Final'!A587)</f>
        <v>#REF!</v>
      </c>
      <c r="C589" s="42" t="e">
        <f>IF(ISBLANK('Team Roster - Final'!B587),"",'Team Roster - Final'!B587)</f>
        <v>#REF!</v>
      </c>
      <c r="D589" s="42" t="e">
        <f>IF(ISBLANK('Team Roster - Final'!C587),"",'Team Roster - Final'!C587)</f>
        <v>#REF!</v>
      </c>
      <c r="E589" s="42" t="e">
        <f>IF(ISBLANK('Team Roster - Final'!D587),"",'Team Roster - Final'!D587)</f>
        <v>#REF!</v>
      </c>
      <c r="F589" s="43" t="e">
        <f>IF(ISBLANK('Team Roster - Final'!BL587),"",'Team Roster - Final'!BL587)</f>
        <v>#REF!</v>
      </c>
      <c r="G589" s="43" t="e">
        <f>IF(ISBLANK('Team Roster - Final'!BM587),"",'Team Roster - Final'!BM587)</f>
        <v>#REF!</v>
      </c>
      <c r="H589" s="31" t="e">
        <f>IF(ISBLANK('Team Roster - Final'!E587),"",'Team Roster - Final'!E587)</f>
        <v>#REF!</v>
      </c>
      <c r="I589" s="31" t="e">
        <f>IF(ISBLANK('Team Roster - Final'!G587),"",'Team Roster - Final'!G587)</f>
        <v>#REF!</v>
      </c>
      <c r="J589" s="31" t="e">
        <f>IF(ISBLANK('Team Roster - Final'!I587),"",'Team Roster - Final'!I587)</f>
        <v>#REF!</v>
      </c>
      <c r="R589"/>
      <c r="T589"/>
      <c r="V589"/>
      <c r="W589"/>
      <c r="Z589"/>
      <c r="AA589"/>
      <c r="AJ589" s="22"/>
      <c r="AK589" s="102"/>
      <c r="AN589" s="22"/>
      <c r="AO589" s="22"/>
    </row>
    <row r="590" spans="1:41" ht="14.25">
      <c r="A590" s="346">
        <v>587</v>
      </c>
      <c r="B590" s="42" t="e">
        <f>IF(ISBLANK('Team Roster - Final'!A588),"",'Team Roster - Final'!A588)</f>
        <v>#REF!</v>
      </c>
      <c r="C590" s="42" t="e">
        <f>IF(ISBLANK('Team Roster - Final'!B588),"",'Team Roster - Final'!B588)</f>
        <v>#REF!</v>
      </c>
      <c r="D590" s="42" t="e">
        <f>IF(ISBLANK('Team Roster - Final'!C588),"",'Team Roster - Final'!C588)</f>
        <v>#REF!</v>
      </c>
      <c r="E590" s="42" t="e">
        <f>IF(ISBLANK('Team Roster - Final'!D588),"",'Team Roster - Final'!D588)</f>
        <v>#REF!</v>
      </c>
      <c r="F590" s="43" t="e">
        <f>IF(ISBLANK('Team Roster - Final'!BL588),"",'Team Roster - Final'!BL588)</f>
        <v>#REF!</v>
      </c>
      <c r="G590" s="43" t="e">
        <f>IF(ISBLANK('Team Roster - Final'!BM588),"",'Team Roster - Final'!BM588)</f>
        <v>#REF!</v>
      </c>
      <c r="H590" s="31" t="e">
        <f>IF(ISBLANK('Team Roster - Final'!E588),"",'Team Roster - Final'!E588)</f>
        <v>#REF!</v>
      </c>
      <c r="I590" s="31" t="e">
        <f>IF(ISBLANK('Team Roster - Final'!G588),"",'Team Roster - Final'!G588)</f>
        <v>#REF!</v>
      </c>
      <c r="J590" s="31" t="e">
        <f>IF(ISBLANK('Team Roster - Final'!I588),"",'Team Roster - Final'!I588)</f>
        <v>#REF!</v>
      </c>
      <c r="R590"/>
      <c r="T590"/>
      <c r="V590"/>
      <c r="W590"/>
      <c r="Z590"/>
      <c r="AA590"/>
      <c r="AJ590" s="22"/>
      <c r="AK590" s="102"/>
      <c r="AN590" s="22"/>
      <c r="AO590" s="22"/>
    </row>
    <row r="591" spans="1:41" ht="14.25">
      <c r="A591" s="346">
        <v>588</v>
      </c>
      <c r="B591" s="42" t="e">
        <f>IF(ISBLANK('Team Roster - Final'!A589),"",'Team Roster - Final'!A589)</f>
        <v>#REF!</v>
      </c>
      <c r="C591" s="42" t="e">
        <f>IF(ISBLANK('Team Roster - Final'!B589),"",'Team Roster - Final'!B589)</f>
        <v>#REF!</v>
      </c>
      <c r="D591" s="42" t="e">
        <f>IF(ISBLANK('Team Roster - Final'!C589),"",'Team Roster - Final'!C589)</f>
        <v>#REF!</v>
      </c>
      <c r="E591" s="42" t="e">
        <f>IF(ISBLANK('Team Roster - Final'!D589),"",'Team Roster - Final'!D589)</f>
        <v>#REF!</v>
      </c>
      <c r="F591" s="43" t="e">
        <f>IF(ISBLANK('Team Roster - Final'!BL589),"",'Team Roster - Final'!BL589)</f>
        <v>#REF!</v>
      </c>
      <c r="G591" s="43" t="e">
        <f>IF(ISBLANK('Team Roster - Final'!BM589),"",'Team Roster - Final'!BM589)</f>
        <v>#REF!</v>
      </c>
      <c r="H591" s="31" t="e">
        <f>IF(ISBLANK('Team Roster - Final'!E589),"",'Team Roster - Final'!E589)</f>
        <v>#REF!</v>
      </c>
      <c r="I591" s="31" t="e">
        <f>IF(ISBLANK('Team Roster - Final'!G589),"",'Team Roster - Final'!G589)</f>
        <v>#REF!</v>
      </c>
      <c r="J591" s="31" t="e">
        <f>IF(ISBLANK('Team Roster - Final'!I589),"",'Team Roster - Final'!I589)</f>
        <v>#REF!</v>
      </c>
      <c r="R591"/>
      <c r="T591"/>
      <c r="V591"/>
      <c r="W591"/>
      <c r="Z591"/>
      <c r="AA591"/>
      <c r="AJ591" s="22"/>
      <c r="AK591" s="102"/>
      <c r="AN591" s="22"/>
      <c r="AO591" s="22"/>
    </row>
    <row r="592" spans="1:41" ht="14.25">
      <c r="A592" s="346">
        <v>589</v>
      </c>
      <c r="B592" s="42" t="e">
        <f>IF(ISBLANK('Team Roster - Final'!A590),"",'Team Roster - Final'!A590)</f>
        <v>#REF!</v>
      </c>
      <c r="C592" s="42" t="e">
        <f>IF(ISBLANK('Team Roster - Final'!B590),"",'Team Roster - Final'!B590)</f>
        <v>#REF!</v>
      </c>
      <c r="D592" s="42" t="e">
        <f>IF(ISBLANK('Team Roster - Final'!C590),"",'Team Roster - Final'!C590)</f>
        <v>#REF!</v>
      </c>
      <c r="E592" s="42" t="e">
        <f>IF(ISBLANK('Team Roster - Final'!D590),"",'Team Roster - Final'!D590)</f>
        <v>#REF!</v>
      </c>
      <c r="F592" s="43" t="e">
        <f>IF(ISBLANK('Team Roster - Final'!BL590),"",'Team Roster - Final'!BL590)</f>
        <v>#REF!</v>
      </c>
      <c r="G592" s="43" t="e">
        <f>IF(ISBLANK('Team Roster - Final'!BM590),"",'Team Roster - Final'!BM590)</f>
        <v>#REF!</v>
      </c>
      <c r="H592" s="31" t="e">
        <f>IF(ISBLANK('Team Roster - Final'!E590),"",'Team Roster - Final'!E590)</f>
        <v>#REF!</v>
      </c>
      <c r="I592" s="31" t="e">
        <f>IF(ISBLANK('Team Roster - Final'!G590),"",'Team Roster - Final'!G590)</f>
        <v>#REF!</v>
      </c>
      <c r="J592" s="31" t="e">
        <f>IF(ISBLANK('Team Roster - Final'!I590),"",'Team Roster - Final'!I590)</f>
        <v>#REF!</v>
      </c>
      <c r="R592"/>
      <c r="T592"/>
      <c r="V592"/>
      <c r="W592"/>
      <c r="Z592"/>
      <c r="AA592"/>
      <c r="AJ592" s="22"/>
      <c r="AK592" s="102"/>
      <c r="AN592" s="22"/>
      <c r="AO592" s="22"/>
    </row>
    <row r="593" spans="1:41" ht="14.25">
      <c r="A593" s="346">
        <v>590</v>
      </c>
      <c r="B593" s="42" t="e">
        <f>IF(ISBLANK('Team Roster - Final'!A591),"",'Team Roster - Final'!A591)</f>
        <v>#REF!</v>
      </c>
      <c r="C593" s="42" t="e">
        <f>IF(ISBLANK('Team Roster - Final'!B591),"",'Team Roster - Final'!B591)</f>
        <v>#REF!</v>
      </c>
      <c r="D593" s="42" t="e">
        <f>IF(ISBLANK('Team Roster - Final'!C591),"",'Team Roster - Final'!C591)</f>
        <v>#REF!</v>
      </c>
      <c r="E593" s="42" t="e">
        <f>IF(ISBLANK('Team Roster - Final'!D591),"",'Team Roster - Final'!D591)</f>
        <v>#REF!</v>
      </c>
      <c r="F593" s="43" t="e">
        <f>IF(ISBLANK('Team Roster - Final'!BL591),"",'Team Roster - Final'!BL591)</f>
        <v>#REF!</v>
      </c>
      <c r="G593" s="43" t="e">
        <f>IF(ISBLANK('Team Roster - Final'!BM591),"",'Team Roster - Final'!BM591)</f>
        <v>#REF!</v>
      </c>
      <c r="H593" s="31" t="e">
        <f>IF(ISBLANK('Team Roster - Final'!E591),"",'Team Roster - Final'!E591)</f>
        <v>#REF!</v>
      </c>
      <c r="I593" s="31" t="e">
        <f>IF(ISBLANK('Team Roster - Final'!G591),"",'Team Roster - Final'!G591)</f>
        <v>#REF!</v>
      </c>
      <c r="J593" s="31" t="e">
        <f>IF(ISBLANK('Team Roster - Final'!I591),"",'Team Roster - Final'!I591)</f>
        <v>#REF!</v>
      </c>
      <c r="R593"/>
      <c r="T593"/>
      <c r="V593"/>
      <c r="W593"/>
      <c r="Z593"/>
      <c r="AA593"/>
      <c r="AJ593" s="22"/>
      <c r="AK593" s="102"/>
      <c r="AN593" s="22"/>
      <c r="AO593" s="22"/>
    </row>
    <row r="594" spans="1:41" ht="14.25">
      <c r="A594" s="346">
        <v>591</v>
      </c>
      <c r="B594" s="42" t="e">
        <f>IF(ISBLANK('Team Roster - Final'!A592),"",'Team Roster - Final'!A592)</f>
        <v>#REF!</v>
      </c>
      <c r="C594" s="42" t="e">
        <f>IF(ISBLANK('Team Roster - Final'!B592),"",'Team Roster - Final'!B592)</f>
        <v>#REF!</v>
      </c>
      <c r="D594" s="42" t="e">
        <f>IF(ISBLANK('Team Roster - Final'!C592),"",'Team Roster - Final'!C592)</f>
        <v>#REF!</v>
      </c>
      <c r="E594" s="42" t="e">
        <f>IF(ISBLANK('Team Roster - Final'!D592),"",'Team Roster - Final'!D592)</f>
        <v>#REF!</v>
      </c>
      <c r="F594" s="43" t="e">
        <f>IF(ISBLANK('Team Roster - Final'!BL592),"",'Team Roster - Final'!BL592)</f>
        <v>#REF!</v>
      </c>
      <c r="G594" s="43" t="e">
        <f>IF(ISBLANK('Team Roster - Final'!BM592),"",'Team Roster - Final'!BM592)</f>
        <v>#REF!</v>
      </c>
      <c r="H594" s="31" t="e">
        <f>IF(ISBLANK('Team Roster - Final'!E592),"",'Team Roster - Final'!E592)</f>
        <v>#REF!</v>
      </c>
      <c r="I594" s="31" t="e">
        <f>IF(ISBLANK('Team Roster - Final'!G592),"",'Team Roster - Final'!G592)</f>
        <v>#REF!</v>
      </c>
      <c r="J594" s="31" t="e">
        <f>IF(ISBLANK('Team Roster - Final'!I592),"",'Team Roster - Final'!I592)</f>
        <v>#REF!</v>
      </c>
      <c r="R594"/>
      <c r="T594"/>
      <c r="V594"/>
      <c r="W594"/>
      <c r="Z594"/>
      <c r="AA594"/>
      <c r="AJ594" s="22"/>
      <c r="AK594" s="102"/>
      <c r="AN594" s="22"/>
      <c r="AO594" s="22"/>
    </row>
    <row r="595" spans="1:41" ht="14.25">
      <c r="A595" s="346">
        <v>592</v>
      </c>
      <c r="B595" s="42" t="e">
        <f>IF(ISBLANK('Team Roster - Final'!A593),"",'Team Roster - Final'!A593)</f>
        <v>#REF!</v>
      </c>
      <c r="C595" s="42" t="e">
        <f>IF(ISBLANK('Team Roster - Final'!B593),"",'Team Roster - Final'!B593)</f>
        <v>#REF!</v>
      </c>
      <c r="D595" s="42" t="e">
        <f>IF(ISBLANK('Team Roster - Final'!C593),"",'Team Roster - Final'!C593)</f>
        <v>#REF!</v>
      </c>
      <c r="E595" s="42" t="e">
        <f>IF(ISBLANK('Team Roster - Final'!D593),"",'Team Roster - Final'!D593)</f>
        <v>#REF!</v>
      </c>
      <c r="F595" s="43" t="e">
        <f>IF(ISBLANK('Team Roster - Final'!BL593),"",'Team Roster - Final'!BL593)</f>
        <v>#REF!</v>
      </c>
      <c r="G595" s="43" t="e">
        <f>IF(ISBLANK('Team Roster - Final'!BM593),"",'Team Roster - Final'!BM593)</f>
        <v>#REF!</v>
      </c>
      <c r="H595" s="31" t="e">
        <f>IF(ISBLANK('Team Roster - Final'!E593),"",'Team Roster - Final'!E593)</f>
        <v>#REF!</v>
      </c>
      <c r="I595" s="31" t="e">
        <f>IF(ISBLANK('Team Roster - Final'!G593),"",'Team Roster - Final'!G593)</f>
        <v>#REF!</v>
      </c>
      <c r="J595" s="31" t="e">
        <f>IF(ISBLANK('Team Roster - Final'!I593),"",'Team Roster - Final'!I593)</f>
        <v>#REF!</v>
      </c>
      <c r="R595"/>
      <c r="T595"/>
      <c r="V595"/>
      <c r="W595"/>
      <c r="Z595"/>
      <c r="AA595"/>
      <c r="AJ595" s="22"/>
      <c r="AK595" s="102"/>
      <c r="AN595" s="22"/>
      <c r="AO595" s="22"/>
    </row>
    <row r="596" spans="1:41" ht="14.25">
      <c r="A596" s="346">
        <v>593</v>
      </c>
      <c r="B596" s="42" t="e">
        <f>IF(ISBLANK('Team Roster - Final'!A594),"",'Team Roster - Final'!A594)</f>
        <v>#REF!</v>
      </c>
      <c r="C596" s="42" t="e">
        <f>IF(ISBLANK('Team Roster - Final'!B594),"",'Team Roster - Final'!B594)</f>
        <v>#REF!</v>
      </c>
      <c r="D596" s="42" t="e">
        <f>IF(ISBLANK('Team Roster - Final'!C594),"",'Team Roster - Final'!C594)</f>
        <v>#REF!</v>
      </c>
      <c r="E596" s="42" t="e">
        <f>IF(ISBLANK('Team Roster - Final'!D594),"",'Team Roster - Final'!D594)</f>
        <v>#REF!</v>
      </c>
      <c r="F596" s="43" t="e">
        <f>IF(ISBLANK('Team Roster - Final'!BL594),"",'Team Roster - Final'!BL594)</f>
        <v>#REF!</v>
      </c>
      <c r="G596" s="43" t="e">
        <f>IF(ISBLANK('Team Roster - Final'!BM594),"",'Team Roster - Final'!BM594)</f>
        <v>#REF!</v>
      </c>
      <c r="H596" s="31" t="e">
        <f>IF(ISBLANK('Team Roster - Final'!E594),"",'Team Roster - Final'!E594)</f>
        <v>#REF!</v>
      </c>
      <c r="I596" s="31" t="e">
        <f>IF(ISBLANK('Team Roster - Final'!G594),"",'Team Roster - Final'!G594)</f>
        <v>#REF!</v>
      </c>
      <c r="J596" s="31" t="e">
        <f>IF(ISBLANK('Team Roster - Final'!I594),"",'Team Roster - Final'!I594)</f>
        <v>#REF!</v>
      </c>
      <c r="R596"/>
      <c r="T596"/>
      <c r="V596"/>
      <c r="W596"/>
      <c r="Z596"/>
      <c r="AA596"/>
      <c r="AJ596" s="22"/>
      <c r="AK596" s="102"/>
      <c r="AN596" s="22"/>
      <c r="AO596" s="22"/>
    </row>
    <row r="597" spans="1:41" ht="14.25">
      <c r="A597" s="346">
        <v>594</v>
      </c>
      <c r="B597" s="42" t="e">
        <f>IF(ISBLANK('Team Roster - Final'!A595),"",'Team Roster - Final'!A595)</f>
        <v>#REF!</v>
      </c>
      <c r="C597" s="42" t="e">
        <f>IF(ISBLANK('Team Roster - Final'!B595),"",'Team Roster - Final'!B595)</f>
        <v>#REF!</v>
      </c>
      <c r="D597" s="42" t="e">
        <f>IF(ISBLANK('Team Roster - Final'!C595),"",'Team Roster - Final'!C595)</f>
        <v>#REF!</v>
      </c>
      <c r="E597" s="42" t="e">
        <f>IF(ISBLANK('Team Roster - Final'!D595),"",'Team Roster - Final'!D595)</f>
        <v>#REF!</v>
      </c>
      <c r="F597" s="43" t="e">
        <f>IF(ISBLANK('Team Roster - Final'!BL595),"",'Team Roster - Final'!BL595)</f>
        <v>#REF!</v>
      </c>
      <c r="G597" s="43" t="e">
        <f>IF(ISBLANK('Team Roster - Final'!BM595),"",'Team Roster - Final'!BM595)</f>
        <v>#REF!</v>
      </c>
      <c r="H597" s="31" t="e">
        <f>IF(ISBLANK('Team Roster - Final'!E595),"",'Team Roster - Final'!E595)</f>
        <v>#REF!</v>
      </c>
      <c r="I597" s="31" t="e">
        <f>IF(ISBLANK('Team Roster - Final'!G595),"",'Team Roster - Final'!G595)</f>
        <v>#REF!</v>
      </c>
      <c r="J597" s="31" t="e">
        <f>IF(ISBLANK('Team Roster - Final'!I595),"",'Team Roster - Final'!I595)</f>
        <v>#REF!</v>
      </c>
      <c r="R597"/>
      <c r="T597"/>
      <c r="V597"/>
      <c r="W597"/>
      <c r="Z597"/>
      <c r="AA597"/>
      <c r="AJ597" s="22"/>
      <c r="AK597" s="102"/>
      <c r="AN597" s="22"/>
      <c r="AO597" s="22"/>
    </row>
    <row r="598" spans="1:41" ht="14.25">
      <c r="A598" s="346">
        <v>595</v>
      </c>
      <c r="B598" s="42" t="e">
        <f>IF(ISBLANK('Team Roster - Final'!A596),"",'Team Roster - Final'!A596)</f>
        <v>#REF!</v>
      </c>
      <c r="C598" s="42" t="e">
        <f>IF(ISBLANK('Team Roster - Final'!B596),"",'Team Roster - Final'!B596)</f>
        <v>#REF!</v>
      </c>
      <c r="D598" s="42" t="e">
        <f>IF(ISBLANK('Team Roster - Final'!C596),"",'Team Roster - Final'!C596)</f>
        <v>#REF!</v>
      </c>
      <c r="E598" s="42" t="e">
        <f>IF(ISBLANK('Team Roster - Final'!D596),"",'Team Roster - Final'!D596)</f>
        <v>#REF!</v>
      </c>
      <c r="F598" s="43" t="e">
        <f>IF(ISBLANK('Team Roster - Final'!BL596),"",'Team Roster - Final'!BL596)</f>
        <v>#REF!</v>
      </c>
      <c r="G598" s="43" t="e">
        <f>IF(ISBLANK('Team Roster - Final'!BM596),"",'Team Roster - Final'!BM596)</f>
        <v>#REF!</v>
      </c>
      <c r="H598" s="31" t="e">
        <f>IF(ISBLANK('Team Roster - Final'!E596),"",'Team Roster - Final'!E596)</f>
        <v>#REF!</v>
      </c>
      <c r="I598" s="31" t="e">
        <f>IF(ISBLANK('Team Roster - Final'!G596),"",'Team Roster - Final'!G596)</f>
        <v>#REF!</v>
      </c>
      <c r="J598" s="31" t="e">
        <f>IF(ISBLANK('Team Roster - Final'!I596),"",'Team Roster - Final'!I596)</f>
        <v>#REF!</v>
      </c>
      <c r="R598"/>
      <c r="T598"/>
      <c r="V598"/>
      <c r="W598"/>
      <c r="Z598"/>
      <c r="AA598"/>
      <c r="AJ598" s="22"/>
      <c r="AK598" s="102"/>
      <c r="AN598" s="22"/>
      <c r="AO598" s="22"/>
    </row>
    <row r="599" spans="1:41" ht="14.25">
      <c r="A599" s="346">
        <v>596</v>
      </c>
      <c r="B599" s="42" t="e">
        <f>IF(ISBLANK('Team Roster - Final'!A597),"",'Team Roster - Final'!A597)</f>
        <v>#REF!</v>
      </c>
      <c r="C599" s="42" t="e">
        <f>IF(ISBLANK('Team Roster - Final'!B597),"",'Team Roster - Final'!B597)</f>
        <v>#REF!</v>
      </c>
      <c r="D599" s="42" t="e">
        <f>IF(ISBLANK('Team Roster - Final'!C597),"",'Team Roster - Final'!C597)</f>
        <v>#REF!</v>
      </c>
      <c r="E599" s="42" t="e">
        <f>IF(ISBLANK('Team Roster - Final'!D597),"",'Team Roster - Final'!D597)</f>
        <v>#REF!</v>
      </c>
      <c r="F599" s="43" t="e">
        <f>IF(ISBLANK('Team Roster - Final'!BL597),"",'Team Roster - Final'!BL597)</f>
        <v>#REF!</v>
      </c>
      <c r="G599" s="43" t="e">
        <f>IF(ISBLANK('Team Roster - Final'!BM597),"",'Team Roster - Final'!BM597)</f>
        <v>#REF!</v>
      </c>
      <c r="H599" s="31" t="e">
        <f>IF(ISBLANK('Team Roster - Final'!E597),"",'Team Roster - Final'!E597)</f>
        <v>#REF!</v>
      </c>
      <c r="I599" s="31" t="e">
        <f>IF(ISBLANK('Team Roster - Final'!G597),"",'Team Roster - Final'!G597)</f>
        <v>#REF!</v>
      </c>
      <c r="J599" s="31" t="e">
        <f>IF(ISBLANK('Team Roster - Final'!I597),"",'Team Roster - Final'!I597)</f>
        <v>#REF!</v>
      </c>
      <c r="R599"/>
      <c r="T599"/>
      <c r="V599"/>
      <c r="W599"/>
      <c r="Z599"/>
      <c r="AA599"/>
      <c r="AJ599" s="22"/>
      <c r="AK599" s="102"/>
      <c r="AN599" s="22"/>
      <c r="AO599" s="22"/>
    </row>
    <row r="600" spans="1:41" ht="14.25">
      <c r="A600" s="346">
        <v>597</v>
      </c>
      <c r="B600" s="42" t="e">
        <f>IF(ISBLANK('Team Roster - Final'!A598),"",'Team Roster - Final'!A598)</f>
        <v>#REF!</v>
      </c>
      <c r="C600" s="42" t="e">
        <f>IF(ISBLANK('Team Roster - Final'!B598),"",'Team Roster - Final'!B598)</f>
        <v>#REF!</v>
      </c>
      <c r="D600" s="42" t="e">
        <f>IF(ISBLANK('Team Roster - Final'!C598),"",'Team Roster - Final'!C598)</f>
        <v>#REF!</v>
      </c>
      <c r="E600" s="42" t="e">
        <f>IF(ISBLANK('Team Roster - Final'!D598),"",'Team Roster - Final'!D598)</f>
        <v>#REF!</v>
      </c>
      <c r="F600" s="43" t="e">
        <f>IF(ISBLANK('Team Roster - Final'!BL598),"",'Team Roster - Final'!BL598)</f>
        <v>#REF!</v>
      </c>
      <c r="G600" s="43" t="e">
        <f>IF(ISBLANK('Team Roster - Final'!BM598),"",'Team Roster - Final'!BM598)</f>
        <v>#REF!</v>
      </c>
      <c r="H600" s="31" t="e">
        <f>IF(ISBLANK('Team Roster - Final'!E598),"",'Team Roster - Final'!E598)</f>
        <v>#REF!</v>
      </c>
      <c r="I600" s="31" t="e">
        <f>IF(ISBLANK('Team Roster - Final'!G598),"",'Team Roster - Final'!G598)</f>
        <v>#REF!</v>
      </c>
      <c r="J600" s="31" t="e">
        <f>IF(ISBLANK('Team Roster - Final'!I598),"",'Team Roster - Final'!I598)</f>
        <v>#REF!</v>
      </c>
      <c r="R600"/>
      <c r="T600"/>
      <c r="V600"/>
      <c r="W600"/>
      <c r="Z600"/>
      <c r="AA600"/>
      <c r="AJ600" s="22"/>
      <c r="AK600" s="102"/>
      <c r="AN600" s="22"/>
      <c r="AO600" s="22"/>
    </row>
    <row r="601" spans="1:41" ht="14.25">
      <c r="A601" s="346">
        <v>598</v>
      </c>
      <c r="B601" s="42" t="e">
        <f>IF(ISBLANK('Team Roster - Final'!A599),"",'Team Roster - Final'!A599)</f>
        <v>#REF!</v>
      </c>
      <c r="C601" s="42" t="e">
        <f>IF(ISBLANK('Team Roster - Final'!B599),"",'Team Roster - Final'!B599)</f>
        <v>#REF!</v>
      </c>
      <c r="D601" s="42" t="e">
        <f>IF(ISBLANK('Team Roster - Final'!C599),"",'Team Roster - Final'!C599)</f>
        <v>#REF!</v>
      </c>
      <c r="E601" s="42" t="e">
        <f>IF(ISBLANK('Team Roster - Final'!D599),"",'Team Roster - Final'!D599)</f>
        <v>#REF!</v>
      </c>
      <c r="F601" s="43" t="e">
        <f>IF(ISBLANK('Team Roster - Final'!BL599),"",'Team Roster - Final'!BL599)</f>
        <v>#REF!</v>
      </c>
      <c r="G601" s="43" t="e">
        <f>IF(ISBLANK('Team Roster - Final'!BM599),"",'Team Roster - Final'!BM599)</f>
        <v>#REF!</v>
      </c>
      <c r="H601" s="31" t="e">
        <f>IF(ISBLANK('Team Roster - Final'!E599),"",'Team Roster - Final'!E599)</f>
        <v>#REF!</v>
      </c>
      <c r="I601" s="31" t="e">
        <f>IF(ISBLANK('Team Roster - Final'!G599),"",'Team Roster - Final'!G599)</f>
        <v>#REF!</v>
      </c>
      <c r="J601" s="31" t="e">
        <f>IF(ISBLANK('Team Roster - Final'!I599),"",'Team Roster - Final'!I599)</f>
        <v>#REF!</v>
      </c>
      <c r="R601"/>
      <c r="T601"/>
      <c r="V601"/>
      <c r="W601"/>
      <c r="Z601"/>
      <c r="AA601"/>
      <c r="AJ601" s="22"/>
      <c r="AK601" s="102"/>
      <c r="AN601" s="22"/>
      <c r="AO601" s="22"/>
    </row>
    <row r="602" spans="1:41" ht="14.25">
      <c r="A602" s="346">
        <v>599</v>
      </c>
      <c r="B602" s="42" t="e">
        <f>IF(ISBLANK('Team Roster - Final'!A600),"",'Team Roster - Final'!A600)</f>
        <v>#REF!</v>
      </c>
      <c r="C602" s="42" t="e">
        <f>IF(ISBLANK('Team Roster - Final'!B600),"",'Team Roster - Final'!B600)</f>
        <v>#REF!</v>
      </c>
      <c r="D602" s="42" t="e">
        <f>IF(ISBLANK('Team Roster - Final'!C600),"",'Team Roster - Final'!C600)</f>
        <v>#REF!</v>
      </c>
      <c r="E602" s="42" t="e">
        <f>IF(ISBLANK('Team Roster - Final'!D600),"",'Team Roster - Final'!D600)</f>
        <v>#REF!</v>
      </c>
      <c r="F602" s="43" t="e">
        <f>IF(ISBLANK('Team Roster - Final'!BL600),"",'Team Roster - Final'!BL600)</f>
        <v>#REF!</v>
      </c>
      <c r="G602" s="43" t="e">
        <f>IF(ISBLANK('Team Roster - Final'!BM600),"",'Team Roster - Final'!BM600)</f>
        <v>#REF!</v>
      </c>
      <c r="H602" s="31" t="e">
        <f>IF(ISBLANK('Team Roster - Final'!E600),"",'Team Roster - Final'!E600)</f>
        <v>#REF!</v>
      </c>
      <c r="I602" s="31" t="e">
        <f>IF(ISBLANK('Team Roster - Final'!G600),"",'Team Roster - Final'!G600)</f>
        <v>#REF!</v>
      </c>
      <c r="J602" s="31" t="e">
        <f>IF(ISBLANK('Team Roster - Final'!I600),"",'Team Roster - Final'!I600)</f>
        <v>#REF!</v>
      </c>
      <c r="R602"/>
      <c r="T602"/>
      <c r="V602"/>
      <c r="W602"/>
      <c r="Z602"/>
      <c r="AA602"/>
      <c r="AJ602" s="22"/>
      <c r="AK602" s="102"/>
      <c r="AN602" s="22"/>
      <c r="AO602" s="22"/>
    </row>
    <row r="603" spans="1:41" ht="14.25">
      <c r="A603" s="346">
        <v>600</v>
      </c>
      <c r="B603" s="42" t="e">
        <f>IF(ISBLANK('Team Roster - Final'!A601),"",'Team Roster - Final'!A601)</f>
        <v>#REF!</v>
      </c>
      <c r="C603" s="42" t="e">
        <f>IF(ISBLANK('Team Roster - Final'!B601),"",'Team Roster - Final'!B601)</f>
        <v>#REF!</v>
      </c>
      <c r="D603" s="42" t="e">
        <f>IF(ISBLANK('Team Roster - Final'!C601),"",'Team Roster - Final'!C601)</f>
        <v>#REF!</v>
      </c>
      <c r="E603" s="42" t="e">
        <f>IF(ISBLANK('Team Roster - Final'!D601),"",'Team Roster - Final'!D601)</f>
        <v>#REF!</v>
      </c>
      <c r="F603" s="43" t="e">
        <f>IF(ISBLANK('Team Roster - Final'!BL601),"",'Team Roster - Final'!BL601)</f>
        <v>#REF!</v>
      </c>
      <c r="G603" s="43" t="e">
        <f>IF(ISBLANK('Team Roster - Final'!BM601),"",'Team Roster - Final'!BM601)</f>
        <v>#REF!</v>
      </c>
      <c r="H603" s="31" t="e">
        <f>IF(ISBLANK('Team Roster - Final'!E601),"",'Team Roster - Final'!E601)</f>
        <v>#REF!</v>
      </c>
      <c r="I603" s="31" t="e">
        <f>IF(ISBLANK('Team Roster - Final'!G601),"",'Team Roster - Final'!G601)</f>
        <v>#REF!</v>
      </c>
      <c r="J603" s="31" t="e">
        <f>IF(ISBLANK('Team Roster - Final'!I601),"",'Team Roster - Final'!I601)</f>
        <v>#REF!</v>
      </c>
      <c r="R603"/>
      <c r="T603"/>
      <c r="V603"/>
      <c r="W603"/>
      <c r="Z603"/>
      <c r="AA603"/>
      <c r="AJ603" s="22"/>
      <c r="AK603" s="102"/>
      <c r="AN603" s="22"/>
      <c r="AO603" s="22"/>
    </row>
    <row r="604" spans="1:41" ht="14.25">
      <c r="A604" s="346">
        <v>601</v>
      </c>
      <c r="B604" s="42" t="e">
        <f>IF(ISBLANK('Team Roster - Final'!A602),"",'Team Roster - Final'!A602)</f>
        <v>#REF!</v>
      </c>
      <c r="C604" s="42" t="e">
        <f>IF(ISBLANK('Team Roster - Final'!B602),"",'Team Roster - Final'!B602)</f>
        <v>#REF!</v>
      </c>
      <c r="D604" s="42" t="e">
        <f>IF(ISBLANK('Team Roster - Final'!C602),"",'Team Roster - Final'!C602)</f>
        <v>#REF!</v>
      </c>
      <c r="E604" s="42" t="e">
        <f>IF(ISBLANK('Team Roster - Final'!D602),"",'Team Roster - Final'!D602)</f>
        <v>#REF!</v>
      </c>
      <c r="F604" s="43" t="e">
        <f>IF(ISBLANK('Team Roster - Final'!BL602),"",'Team Roster - Final'!BL602)</f>
        <v>#REF!</v>
      </c>
      <c r="G604" s="43" t="e">
        <f>IF(ISBLANK('Team Roster - Final'!BM602),"",'Team Roster - Final'!BM602)</f>
        <v>#REF!</v>
      </c>
      <c r="H604" s="31" t="e">
        <f>IF(ISBLANK('Team Roster - Final'!E602),"",'Team Roster - Final'!E602)</f>
        <v>#REF!</v>
      </c>
      <c r="I604" s="31" t="e">
        <f>IF(ISBLANK('Team Roster - Final'!G602),"",'Team Roster - Final'!G602)</f>
        <v>#REF!</v>
      </c>
      <c r="J604" s="31" t="e">
        <f>IF(ISBLANK('Team Roster - Final'!I602),"",'Team Roster - Final'!I602)</f>
        <v>#REF!</v>
      </c>
      <c r="R604"/>
      <c r="T604"/>
      <c r="V604"/>
      <c r="W604"/>
      <c r="Z604"/>
      <c r="AA604"/>
      <c r="AJ604" s="22"/>
      <c r="AK604" s="102"/>
      <c r="AN604" s="22"/>
      <c r="AO604" s="22"/>
    </row>
    <row r="605" spans="1:41" ht="14.25">
      <c r="A605" s="346">
        <v>602</v>
      </c>
      <c r="B605" s="42" t="e">
        <f>IF(ISBLANK('Team Roster - Final'!A603),"",'Team Roster - Final'!A603)</f>
        <v>#REF!</v>
      </c>
      <c r="C605" s="42" t="e">
        <f>IF(ISBLANK('Team Roster - Final'!B603),"",'Team Roster - Final'!B603)</f>
        <v>#REF!</v>
      </c>
      <c r="D605" s="42" t="e">
        <f>IF(ISBLANK('Team Roster - Final'!C603),"",'Team Roster - Final'!C603)</f>
        <v>#REF!</v>
      </c>
      <c r="E605" s="42" t="e">
        <f>IF(ISBLANK('Team Roster - Final'!D603),"",'Team Roster - Final'!D603)</f>
        <v>#REF!</v>
      </c>
      <c r="F605" s="43" t="e">
        <f>IF(ISBLANK('Team Roster - Final'!BL603),"",'Team Roster - Final'!BL603)</f>
        <v>#REF!</v>
      </c>
      <c r="G605" s="43" t="e">
        <f>IF(ISBLANK('Team Roster - Final'!BM603),"",'Team Roster - Final'!BM603)</f>
        <v>#REF!</v>
      </c>
      <c r="H605" s="31" t="e">
        <f>IF(ISBLANK('Team Roster - Final'!E603),"",'Team Roster - Final'!E603)</f>
        <v>#REF!</v>
      </c>
      <c r="I605" s="31" t="e">
        <f>IF(ISBLANK('Team Roster - Final'!G603),"",'Team Roster - Final'!G603)</f>
        <v>#REF!</v>
      </c>
      <c r="J605" s="31" t="e">
        <f>IF(ISBLANK('Team Roster - Final'!I603),"",'Team Roster - Final'!I603)</f>
        <v>#REF!</v>
      </c>
      <c r="R605"/>
      <c r="T605"/>
      <c r="V605"/>
      <c r="W605"/>
      <c r="Z605"/>
      <c r="AA605"/>
      <c r="AJ605" s="22"/>
      <c r="AK605" s="102"/>
      <c r="AN605" s="22"/>
      <c r="AO605" s="22"/>
    </row>
    <row r="606" spans="1:41" ht="14.25">
      <c r="A606" s="346">
        <v>603</v>
      </c>
      <c r="B606" s="42" t="e">
        <f>IF(ISBLANK('Team Roster - Final'!A604),"",'Team Roster - Final'!A604)</f>
        <v>#REF!</v>
      </c>
      <c r="C606" s="42" t="e">
        <f>IF(ISBLANK('Team Roster - Final'!B604),"",'Team Roster - Final'!B604)</f>
        <v>#REF!</v>
      </c>
      <c r="D606" s="42" t="e">
        <f>IF(ISBLANK('Team Roster - Final'!C604),"",'Team Roster - Final'!C604)</f>
        <v>#REF!</v>
      </c>
      <c r="E606" s="42" t="e">
        <f>IF(ISBLANK('Team Roster - Final'!D604),"",'Team Roster - Final'!D604)</f>
        <v>#REF!</v>
      </c>
      <c r="F606" s="43" t="e">
        <f>IF(ISBLANK('Team Roster - Final'!BL604),"",'Team Roster - Final'!BL604)</f>
        <v>#REF!</v>
      </c>
      <c r="G606" s="43" t="e">
        <f>IF(ISBLANK('Team Roster - Final'!BM604),"",'Team Roster - Final'!BM604)</f>
        <v>#REF!</v>
      </c>
      <c r="H606" s="31" t="e">
        <f>IF(ISBLANK('Team Roster - Final'!E604),"",'Team Roster - Final'!E604)</f>
        <v>#REF!</v>
      </c>
      <c r="I606" s="31" t="e">
        <f>IF(ISBLANK('Team Roster - Final'!G604),"",'Team Roster - Final'!G604)</f>
        <v>#REF!</v>
      </c>
      <c r="J606" s="31" t="e">
        <f>IF(ISBLANK('Team Roster - Final'!I604),"",'Team Roster - Final'!I604)</f>
        <v>#REF!</v>
      </c>
      <c r="R606"/>
      <c r="T606"/>
      <c r="V606"/>
      <c r="W606"/>
      <c r="Z606"/>
      <c r="AA606"/>
      <c r="AJ606" s="22"/>
      <c r="AK606" s="102"/>
      <c r="AN606" s="22"/>
      <c r="AO606" s="22"/>
    </row>
    <row r="607" spans="1:41" ht="14.25">
      <c r="A607" s="346">
        <v>604</v>
      </c>
      <c r="B607" s="42" t="e">
        <f>IF(ISBLANK('Team Roster - Final'!A605),"",'Team Roster - Final'!A605)</f>
        <v>#REF!</v>
      </c>
      <c r="C607" s="42" t="e">
        <f>IF(ISBLANK('Team Roster - Final'!B605),"",'Team Roster - Final'!B605)</f>
        <v>#REF!</v>
      </c>
      <c r="D607" s="42" t="e">
        <f>IF(ISBLANK('Team Roster - Final'!C605),"",'Team Roster - Final'!C605)</f>
        <v>#REF!</v>
      </c>
      <c r="E607" s="42" t="e">
        <f>IF(ISBLANK('Team Roster - Final'!D605),"",'Team Roster - Final'!D605)</f>
        <v>#REF!</v>
      </c>
      <c r="F607" s="43" t="e">
        <f>IF(ISBLANK('Team Roster - Final'!BL605),"",'Team Roster - Final'!BL605)</f>
        <v>#REF!</v>
      </c>
      <c r="G607" s="43" t="e">
        <f>IF(ISBLANK('Team Roster - Final'!BM605),"",'Team Roster - Final'!BM605)</f>
        <v>#REF!</v>
      </c>
      <c r="H607" s="31" t="e">
        <f>IF(ISBLANK('Team Roster - Final'!E605),"",'Team Roster - Final'!E605)</f>
        <v>#REF!</v>
      </c>
      <c r="I607" s="31" t="e">
        <f>IF(ISBLANK('Team Roster - Final'!G605),"",'Team Roster - Final'!G605)</f>
        <v>#REF!</v>
      </c>
      <c r="J607" s="31" t="e">
        <f>IF(ISBLANK('Team Roster - Final'!I605),"",'Team Roster - Final'!I605)</f>
        <v>#REF!</v>
      </c>
      <c r="R607"/>
      <c r="T607"/>
      <c r="V607"/>
      <c r="W607"/>
      <c r="Z607"/>
      <c r="AA607"/>
      <c r="AJ607" s="22"/>
      <c r="AK607" s="102"/>
      <c r="AN607" s="22"/>
      <c r="AO607" s="22"/>
    </row>
    <row r="608" spans="1:41" ht="14.25">
      <c r="A608" s="346">
        <v>605</v>
      </c>
      <c r="B608" s="42" t="e">
        <f>IF(ISBLANK('Team Roster - Final'!A606),"",'Team Roster - Final'!A606)</f>
        <v>#REF!</v>
      </c>
      <c r="C608" s="42" t="e">
        <f>IF(ISBLANK('Team Roster - Final'!B606),"",'Team Roster - Final'!B606)</f>
        <v>#REF!</v>
      </c>
      <c r="D608" s="42" t="e">
        <f>IF(ISBLANK('Team Roster - Final'!C606),"",'Team Roster - Final'!C606)</f>
        <v>#REF!</v>
      </c>
      <c r="E608" s="42" t="e">
        <f>IF(ISBLANK('Team Roster - Final'!D606),"",'Team Roster - Final'!D606)</f>
        <v>#REF!</v>
      </c>
      <c r="F608" s="43" t="e">
        <f>IF(ISBLANK('Team Roster - Final'!BL606),"",'Team Roster - Final'!BL606)</f>
        <v>#REF!</v>
      </c>
      <c r="G608" s="43" t="e">
        <f>IF(ISBLANK('Team Roster - Final'!BM606),"",'Team Roster - Final'!BM606)</f>
        <v>#REF!</v>
      </c>
      <c r="H608" s="31" t="e">
        <f>IF(ISBLANK('Team Roster - Final'!E606),"",'Team Roster - Final'!E606)</f>
        <v>#REF!</v>
      </c>
      <c r="I608" s="31" t="e">
        <f>IF(ISBLANK('Team Roster - Final'!G606),"",'Team Roster - Final'!G606)</f>
        <v>#REF!</v>
      </c>
      <c r="J608" s="31" t="e">
        <f>IF(ISBLANK('Team Roster - Final'!I606),"",'Team Roster - Final'!I606)</f>
        <v>#REF!</v>
      </c>
      <c r="R608"/>
      <c r="T608"/>
      <c r="V608"/>
      <c r="W608"/>
      <c r="Z608"/>
      <c r="AA608"/>
      <c r="AJ608" s="22"/>
      <c r="AK608" s="102"/>
      <c r="AN608" s="22"/>
      <c r="AO608" s="22"/>
    </row>
    <row r="609" spans="1:41" ht="14.25">
      <c r="A609" s="346">
        <v>606</v>
      </c>
      <c r="B609" s="42" t="e">
        <f>IF(ISBLANK('Team Roster - Final'!A607),"",'Team Roster - Final'!A607)</f>
        <v>#REF!</v>
      </c>
      <c r="C609" s="42" t="e">
        <f>IF(ISBLANK('Team Roster - Final'!B607),"",'Team Roster - Final'!B607)</f>
        <v>#REF!</v>
      </c>
      <c r="D609" s="42" t="e">
        <f>IF(ISBLANK('Team Roster - Final'!C607),"",'Team Roster - Final'!C607)</f>
        <v>#REF!</v>
      </c>
      <c r="E609" s="42" t="e">
        <f>IF(ISBLANK('Team Roster - Final'!D607),"",'Team Roster - Final'!D607)</f>
        <v>#REF!</v>
      </c>
      <c r="F609" s="43" t="e">
        <f>IF(ISBLANK('Team Roster - Final'!BL607),"",'Team Roster - Final'!BL607)</f>
        <v>#REF!</v>
      </c>
      <c r="G609" s="43" t="e">
        <f>IF(ISBLANK('Team Roster - Final'!BM607),"",'Team Roster - Final'!BM607)</f>
        <v>#REF!</v>
      </c>
      <c r="H609" s="31" t="e">
        <f>IF(ISBLANK('Team Roster - Final'!E607),"",'Team Roster - Final'!E607)</f>
        <v>#REF!</v>
      </c>
      <c r="I609" s="31" t="e">
        <f>IF(ISBLANK('Team Roster - Final'!G607),"",'Team Roster - Final'!G607)</f>
        <v>#REF!</v>
      </c>
      <c r="J609" s="31" t="e">
        <f>IF(ISBLANK('Team Roster - Final'!I607),"",'Team Roster - Final'!I607)</f>
        <v>#REF!</v>
      </c>
      <c r="R609"/>
      <c r="T609"/>
      <c r="V609"/>
      <c r="W609"/>
      <c r="Z609"/>
      <c r="AA609"/>
      <c r="AJ609" s="22"/>
      <c r="AK609" s="102"/>
      <c r="AN609" s="22"/>
      <c r="AO609" s="22"/>
    </row>
    <row r="610" spans="1:41" ht="14.25">
      <c r="A610" s="346">
        <v>607</v>
      </c>
      <c r="B610" s="42" t="e">
        <f>IF(ISBLANK('Team Roster - Final'!A608),"",'Team Roster - Final'!A608)</f>
        <v>#REF!</v>
      </c>
      <c r="C610" s="42" t="e">
        <f>IF(ISBLANK('Team Roster - Final'!B608),"",'Team Roster - Final'!B608)</f>
        <v>#REF!</v>
      </c>
      <c r="D610" s="42" t="e">
        <f>IF(ISBLANK('Team Roster - Final'!C608),"",'Team Roster - Final'!C608)</f>
        <v>#REF!</v>
      </c>
      <c r="E610" s="42" t="e">
        <f>IF(ISBLANK('Team Roster - Final'!D608),"",'Team Roster - Final'!D608)</f>
        <v>#REF!</v>
      </c>
      <c r="F610" s="43" t="e">
        <f>IF(ISBLANK('Team Roster - Final'!BL608),"",'Team Roster - Final'!BL608)</f>
        <v>#REF!</v>
      </c>
      <c r="G610" s="43" t="e">
        <f>IF(ISBLANK('Team Roster - Final'!BM608),"",'Team Roster - Final'!BM608)</f>
        <v>#REF!</v>
      </c>
      <c r="H610" s="31" t="e">
        <f>IF(ISBLANK('Team Roster - Final'!E608),"",'Team Roster - Final'!E608)</f>
        <v>#REF!</v>
      </c>
      <c r="I610" s="31" t="e">
        <f>IF(ISBLANK('Team Roster - Final'!G608),"",'Team Roster - Final'!G608)</f>
        <v>#REF!</v>
      </c>
      <c r="J610" s="31" t="e">
        <f>IF(ISBLANK('Team Roster - Final'!I608),"",'Team Roster - Final'!I608)</f>
        <v>#REF!</v>
      </c>
      <c r="R610"/>
      <c r="T610"/>
      <c r="V610"/>
      <c r="W610"/>
      <c r="Z610"/>
      <c r="AA610"/>
      <c r="AJ610" s="22"/>
      <c r="AK610" s="102"/>
      <c r="AN610" s="22"/>
      <c r="AO610" s="22"/>
    </row>
    <row r="611" spans="1:41" ht="14.25">
      <c r="A611" s="346">
        <v>608</v>
      </c>
      <c r="B611" s="42" t="e">
        <f>IF(ISBLANK('Team Roster - Final'!A609),"",'Team Roster - Final'!A609)</f>
        <v>#REF!</v>
      </c>
      <c r="C611" s="42" t="e">
        <f>IF(ISBLANK('Team Roster - Final'!B609),"",'Team Roster - Final'!B609)</f>
        <v>#REF!</v>
      </c>
      <c r="D611" s="42" t="e">
        <f>IF(ISBLANK('Team Roster - Final'!C609),"",'Team Roster - Final'!C609)</f>
        <v>#REF!</v>
      </c>
      <c r="E611" s="42" t="e">
        <f>IF(ISBLANK('Team Roster - Final'!D609),"",'Team Roster - Final'!D609)</f>
        <v>#REF!</v>
      </c>
      <c r="F611" s="43" t="e">
        <f>IF(ISBLANK('Team Roster - Final'!BL609),"",'Team Roster - Final'!BL609)</f>
        <v>#REF!</v>
      </c>
      <c r="G611" s="43" t="e">
        <f>IF(ISBLANK('Team Roster - Final'!BM609),"",'Team Roster - Final'!BM609)</f>
        <v>#REF!</v>
      </c>
      <c r="H611" s="31" t="e">
        <f>IF(ISBLANK('Team Roster - Final'!E609),"",'Team Roster - Final'!E609)</f>
        <v>#REF!</v>
      </c>
      <c r="I611" s="31" t="e">
        <f>IF(ISBLANK('Team Roster - Final'!G609),"",'Team Roster - Final'!G609)</f>
        <v>#REF!</v>
      </c>
      <c r="J611" s="31" t="e">
        <f>IF(ISBLANK('Team Roster - Final'!I609),"",'Team Roster - Final'!I609)</f>
        <v>#REF!</v>
      </c>
      <c r="R611"/>
      <c r="T611"/>
      <c r="V611"/>
      <c r="W611"/>
      <c r="Z611"/>
      <c r="AA611"/>
      <c r="AJ611" s="22"/>
      <c r="AK611" s="102"/>
      <c r="AN611" s="22"/>
      <c r="AO611" s="22"/>
    </row>
    <row r="612" spans="1:41" ht="14.25">
      <c r="A612" s="346">
        <v>609</v>
      </c>
      <c r="B612" s="42" t="e">
        <f>IF(ISBLANK('Team Roster - Final'!A610),"",'Team Roster - Final'!A610)</f>
        <v>#REF!</v>
      </c>
      <c r="C612" s="42" t="e">
        <f>IF(ISBLANK('Team Roster - Final'!B610),"",'Team Roster - Final'!B610)</f>
        <v>#REF!</v>
      </c>
      <c r="D612" s="42" t="e">
        <f>IF(ISBLANK('Team Roster - Final'!C610),"",'Team Roster - Final'!C610)</f>
        <v>#REF!</v>
      </c>
      <c r="E612" s="42" t="e">
        <f>IF(ISBLANK('Team Roster - Final'!D610),"",'Team Roster - Final'!D610)</f>
        <v>#REF!</v>
      </c>
      <c r="F612" s="43" t="e">
        <f>IF(ISBLANK('Team Roster - Final'!BL610),"",'Team Roster - Final'!BL610)</f>
        <v>#REF!</v>
      </c>
      <c r="G612" s="43" t="e">
        <f>IF(ISBLANK('Team Roster - Final'!BM610),"",'Team Roster - Final'!BM610)</f>
        <v>#REF!</v>
      </c>
      <c r="H612" s="31" t="e">
        <f>IF(ISBLANK('Team Roster - Final'!E610),"",'Team Roster - Final'!E610)</f>
        <v>#REF!</v>
      </c>
      <c r="I612" s="31" t="e">
        <f>IF(ISBLANK('Team Roster - Final'!G610),"",'Team Roster - Final'!G610)</f>
        <v>#REF!</v>
      </c>
      <c r="J612" s="31" t="e">
        <f>IF(ISBLANK('Team Roster - Final'!I610),"",'Team Roster - Final'!I610)</f>
        <v>#REF!</v>
      </c>
      <c r="R612"/>
      <c r="T612"/>
      <c r="V612"/>
      <c r="W612"/>
      <c r="Z612"/>
      <c r="AA612"/>
      <c r="AJ612" s="22"/>
      <c r="AK612" s="102"/>
      <c r="AN612" s="22"/>
      <c r="AO612" s="22"/>
    </row>
    <row r="613" spans="1:41" ht="14.25">
      <c r="A613" s="346">
        <v>610</v>
      </c>
      <c r="B613" s="42" t="e">
        <f>IF(ISBLANK('Team Roster - Final'!A611),"",'Team Roster - Final'!A611)</f>
        <v>#REF!</v>
      </c>
      <c r="C613" s="42" t="e">
        <f>IF(ISBLANK('Team Roster - Final'!B611),"",'Team Roster - Final'!B611)</f>
        <v>#REF!</v>
      </c>
      <c r="D613" s="42" t="e">
        <f>IF(ISBLANK('Team Roster - Final'!C611),"",'Team Roster - Final'!C611)</f>
        <v>#REF!</v>
      </c>
      <c r="E613" s="42" t="e">
        <f>IF(ISBLANK('Team Roster - Final'!D611),"",'Team Roster - Final'!D611)</f>
        <v>#REF!</v>
      </c>
      <c r="F613" s="43" t="e">
        <f>IF(ISBLANK('Team Roster - Final'!BL611),"",'Team Roster - Final'!BL611)</f>
        <v>#REF!</v>
      </c>
      <c r="G613" s="43" t="e">
        <f>IF(ISBLANK('Team Roster - Final'!BM611),"",'Team Roster - Final'!BM611)</f>
        <v>#REF!</v>
      </c>
      <c r="H613" s="31" t="e">
        <f>IF(ISBLANK('Team Roster - Final'!E611),"",'Team Roster - Final'!E611)</f>
        <v>#REF!</v>
      </c>
      <c r="I613" s="31" t="e">
        <f>IF(ISBLANK('Team Roster - Final'!G611),"",'Team Roster - Final'!G611)</f>
        <v>#REF!</v>
      </c>
      <c r="J613" s="31" t="e">
        <f>IF(ISBLANK('Team Roster - Final'!I611),"",'Team Roster - Final'!I611)</f>
        <v>#REF!</v>
      </c>
      <c r="R613"/>
      <c r="T613"/>
      <c r="V613"/>
      <c r="W613"/>
      <c r="Z613"/>
      <c r="AA613"/>
      <c r="AJ613" s="22"/>
      <c r="AK613" s="102"/>
      <c r="AN613" s="22"/>
      <c r="AO613" s="22"/>
    </row>
    <row r="614" spans="1:41" ht="14.25">
      <c r="A614" s="346">
        <v>611</v>
      </c>
      <c r="B614" s="42" t="e">
        <f>IF(ISBLANK('Team Roster - Final'!A612),"",'Team Roster - Final'!A612)</f>
        <v>#REF!</v>
      </c>
      <c r="C614" s="42" t="e">
        <f>IF(ISBLANK('Team Roster - Final'!B612),"",'Team Roster - Final'!B612)</f>
        <v>#REF!</v>
      </c>
      <c r="D614" s="42" t="e">
        <f>IF(ISBLANK('Team Roster - Final'!C612),"",'Team Roster - Final'!C612)</f>
        <v>#REF!</v>
      </c>
      <c r="E614" s="42" t="e">
        <f>IF(ISBLANK('Team Roster - Final'!D612),"",'Team Roster - Final'!D612)</f>
        <v>#REF!</v>
      </c>
      <c r="F614" s="43" t="e">
        <f>IF(ISBLANK('Team Roster - Final'!BL612),"",'Team Roster - Final'!BL612)</f>
        <v>#REF!</v>
      </c>
      <c r="G614" s="43" t="e">
        <f>IF(ISBLANK('Team Roster - Final'!BM612),"",'Team Roster - Final'!BM612)</f>
        <v>#REF!</v>
      </c>
      <c r="H614" s="31" t="e">
        <f>IF(ISBLANK('Team Roster - Final'!E612),"",'Team Roster - Final'!E612)</f>
        <v>#REF!</v>
      </c>
      <c r="I614" s="31" t="e">
        <f>IF(ISBLANK('Team Roster - Final'!G612),"",'Team Roster - Final'!G612)</f>
        <v>#REF!</v>
      </c>
      <c r="J614" s="31" t="e">
        <f>IF(ISBLANK('Team Roster - Final'!I612),"",'Team Roster - Final'!I612)</f>
        <v>#REF!</v>
      </c>
      <c r="R614"/>
      <c r="T614"/>
      <c r="V614"/>
      <c r="W614"/>
      <c r="Z614"/>
      <c r="AA614"/>
      <c r="AJ614" s="22"/>
      <c r="AK614" s="102"/>
      <c r="AN614" s="22"/>
      <c r="AO614" s="22"/>
    </row>
    <row r="615" spans="1:41" ht="14.25">
      <c r="A615" s="346">
        <v>612</v>
      </c>
      <c r="B615" s="42" t="e">
        <f>IF(ISBLANK('Team Roster - Final'!A613),"",'Team Roster - Final'!A613)</f>
        <v>#REF!</v>
      </c>
      <c r="C615" s="42" t="e">
        <f>IF(ISBLANK('Team Roster - Final'!B613),"",'Team Roster - Final'!B613)</f>
        <v>#REF!</v>
      </c>
      <c r="D615" s="42" t="e">
        <f>IF(ISBLANK('Team Roster - Final'!C613),"",'Team Roster - Final'!C613)</f>
        <v>#REF!</v>
      </c>
      <c r="E615" s="42" t="e">
        <f>IF(ISBLANK('Team Roster - Final'!D613),"",'Team Roster - Final'!D613)</f>
        <v>#REF!</v>
      </c>
      <c r="F615" s="43" t="e">
        <f>IF(ISBLANK('Team Roster - Final'!BL613),"",'Team Roster - Final'!BL613)</f>
        <v>#REF!</v>
      </c>
      <c r="G615" s="43" t="e">
        <f>IF(ISBLANK('Team Roster - Final'!BM613),"",'Team Roster - Final'!BM613)</f>
        <v>#REF!</v>
      </c>
      <c r="H615" s="31" t="e">
        <f>IF(ISBLANK('Team Roster - Final'!E613),"",'Team Roster - Final'!E613)</f>
        <v>#REF!</v>
      </c>
      <c r="I615" s="31" t="e">
        <f>IF(ISBLANK('Team Roster - Final'!G613),"",'Team Roster - Final'!G613)</f>
        <v>#REF!</v>
      </c>
      <c r="J615" s="31" t="e">
        <f>IF(ISBLANK('Team Roster - Final'!I613),"",'Team Roster - Final'!I613)</f>
        <v>#REF!</v>
      </c>
      <c r="R615"/>
      <c r="T615"/>
      <c r="V615"/>
      <c r="W615"/>
      <c r="Z615"/>
      <c r="AA615"/>
      <c r="AJ615" s="22"/>
      <c r="AK615" s="102"/>
      <c r="AN615" s="22"/>
      <c r="AO615" s="22"/>
    </row>
    <row r="616" spans="1:41" ht="14.25">
      <c r="A616" s="346">
        <v>613</v>
      </c>
      <c r="B616" s="42" t="e">
        <f>IF(ISBLANK('Team Roster - Final'!A614),"",'Team Roster - Final'!A614)</f>
        <v>#REF!</v>
      </c>
      <c r="C616" s="42" t="e">
        <f>IF(ISBLANK('Team Roster - Final'!B614),"",'Team Roster - Final'!B614)</f>
        <v>#REF!</v>
      </c>
      <c r="D616" s="42" t="e">
        <f>IF(ISBLANK('Team Roster - Final'!C614),"",'Team Roster - Final'!C614)</f>
        <v>#REF!</v>
      </c>
      <c r="E616" s="42" t="e">
        <f>IF(ISBLANK('Team Roster - Final'!D614),"",'Team Roster - Final'!D614)</f>
        <v>#REF!</v>
      </c>
      <c r="F616" s="43" t="e">
        <f>IF(ISBLANK('Team Roster - Final'!BL614),"",'Team Roster - Final'!BL614)</f>
        <v>#REF!</v>
      </c>
      <c r="G616" s="43" t="e">
        <f>IF(ISBLANK('Team Roster - Final'!BM614),"",'Team Roster - Final'!BM614)</f>
        <v>#REF!</v>
      </c>
      <c r="H616" s="31" t="e">
        <f>IF(ISBLANK('Team Roster - Final'!E614),"",'Team Roster - Final'!E614)</f>
        <v>#REF!</v>
      </c>
      <c r="I616" s="31" t="e">
        <f>IF(ISBLANK('Team Roster - Final'!G614),"",'Team Roster - Final'!G614)</f>
        <v>#REF!</v>
      </c>
      <c r="J616" s="31" t="e">
        <f>IF(ISBLANK('Team Roster - Final'!I614),"",'Team Roster - Final'!I614)</f>
        <v>#REF!</v>
      </c>
      <c r="R616"/>
      <c r="T616"/>
      <c r="V616"/>
      <c r="W616"/>
      <c r="Z616"/>
      <c r="AA616"/>
      <c r="AJ616" s="22"/>
      <c r="AK616" s="102"/>
      <c r="AN616" s="22"/>
      <c r="AO616" s="22"/>
    </row>
    <row r="617" spans="1:41" ht="14.25">
      <c r="A617" s="346">
        <v>614</v>
      </c>
      <c r="B617" s="42" t="e">
        <f>IF(ISBLANK('Team Roster - Final'!A615),"",'Team Roster - Final'!A615)</f>
        <v>#REF!</v>
      </c>
      <c r="C617" s="42" t="e">
        <f>IF(ISBLANK('Team Roster - Final'!B615),"",'Team Roster - Final'!B615)</f>
        <v>#REF!</v>
      </c>
      <c r="D617" s="42" t="e">
        <f>IF(ISBLANK('Team Roster - Final'!C615),"",'Team Roster - Final'!C615)</f>
        <v>#REF!</v>
      </c>
      <c r="E617" s="42" t="e">
        <f>IF(ISBLANK('Team Roster - Final'!D615),"",'Team Roster - Final'!D615)</f>
        <v>#REF!</v>
      </c>
      <c r="F617" s="43" t="e">
        <f>IF(ISBLANK('Team Roster - Final'!BL615),"",'Team Roster - Final'!BL615)</f>
        <v>#REF!</v>
      </c>
      <c r="G617" s="43" t="e">
        <f>IF(ISBLANK('Team Roster - Final'!BM615),"",'Team Roster - Final'!BM615)</f>
        <v>#REF!</v>
      </c>
      <c r="H617" s="31" t="e">
        <f>IF(ISBLANK('Team Roster - Final'!E615),"",'Team Roster - Final'!E615)</f>
        <v>#REF!</v>
      </c>
      <c r="I617" s="31" t="e">
        <f>IF(ISBLANK('Team Roster - Final'!G615),"",'Team Roster - Final'!G615)</f>
        <v>#REF!</v>
      </c>
      <c r="J617" s="31" t="e">
        <f>IF(ISBLANK('Team Roster - Final'!I615),"",'Team Roster - Final'!I615)</f>
        <v>#REF!</v>
      </c>
      <c r="R617"/>
      <c r="T617"/>
      <c r="V617"/>
      <c r="W617"/>
      <c r="Z617"/>
      <c r="AA617"/>
      <c r="AJ617" s="22"/>
      <c r="AK617" s="102"/>
      <c r="AN617" s="22"/>
      <c r="AO617" s="22"/>
    </row>
    <row r="618" spans="1:41" ht="14.25">
      <c r="A618" s="346">
        <v>615</v>
      </c>
      <c r="B618" s="42" t="e">
        <f>IF(ISBLANK('Team Roster - Final'!A616),"",'Team Roster - Final'!A616)</f>
        <v>#REF!</v>
      </c>
      <c r="C618" s="42" t="e">
        <f>IF(ISBLANK('Team Roster - Final'!B616),"",'Team Roster - Final'!B616)</f>
        <v>#REF!</v>
      </c>
      <c r="D618" s="42" t="e">
        <f>IF(ISBLANK('Team Roster - Final'!C616),"",'Team Roster - Final'!C616)</f>
        <v>#REF!</v>
      </c>
      <c r="E618" s="42" t="e">
        <f>IF(ISBLANK('Team Roster - Final'!D616),"",'Team Roster - Final'!D616)</f>
        <v>#REF!</v>
      </c>
      <c r="F618" s="43" t="e">
        <f>IF(ISBLANK('Team Roster - Final'!BL616),"",'Team Roster - Final'!BL616)</f>
        <v>#REF!</v>
      </c>
      <c r="G618" s="43" t="e">
        <f>IF(ISBLANK('Team Roster - Final'!BM616),"",'Team Roster - Final'!BM616)</f>
        <v>#REF!</v>
      </c>
      <c r="H618" s="31" t="e">
        <f>IF(ISBLANK('Team Roster - Final'!E616),"",'Team Roster - Final'!E616)</f>
        <v>#REF!</v>
      </c>
      <c r="I618" s="31" t="e">
        <f>IF(ISBLANK('Team Roster - Final'!G616),"",'Team Roster - Final'!G616)</f>
        <v>#REF!</v>
      </c>
      <c r="J618" s="31" t="e">
        <f>IF(ISBLANK('Team Roster - Final'!I616),"",'Team Roster - Final'!I616)</f>
        <v>#REF!</v>
      </c>
      <c r="R618"/>
      <c r="T618"/>
      <c r="V618"/>
      <c r="W618"/>
      <c r="Z618"/>
      <c r="AA618"/>
      <c r="AJ618" s="22"/>
      <c r="AK618" s="102"/>
      <c r="AN618" s="22"/>
      <c r="AO618" s="22"/>
    </row>
    <row r="619" spans="1:41" ht="14.25">
      <c r="A619" s="346">
        <v>616</v>
      </c>
      <c r="B619" s="42" t="e">
        <f>IF(ISBLANK('Team Roster - Final'!A617),"",'Team Roster - Final'!A617)</f>
        <v>#REF!</v>
      </c>
      <c r="C619" s="42" t="e">
        <f>IF(ISBLANK('Team Roster - Final'!B617),"",'Team Roster - Final'!B617)</f>
        <v>#REF!</v>
      </c>
      <c r="D619" s="42" t="e">
        <f>IF(ISBLANK('Team Roster - Final'!C617),"",'Team Roster - Final'!C617)</f>
        <v>#REF!</v>
      </c>
      <c r="E619" s="42" t="e">
        <f>IF(ISBLANK('Team Roster - Final'!D617),"",'Team Roster - Final'!D617)</f>
        <v>#REF!</v>
      </c>
      <c r="F619" s="43" t="e">
        <f>IF(ISBLANK('Team Roster - Final'!BL617),"",'Team Roster - Final'!BL617)</f>
        <v>#REF!</v>
      </c>
      <c r="G619" s="43" t="e">
        <f>IF(ISBLANK('Team Roster - Final'!BM617),"",'Team Roster - Final'!BM617)</f>
        <v>#REF!</v>
      </c>
      <c r="H619" s="31" t="e">
        <f>IF(ISBLANK('Team Roster - Final'!E617),"",'Team Roster - Final'!E617)</f>
        <v>#REF!</v>
      </c>
      <c r="I619" s="31" t="e">
        <f>IF(ISBLANK('Team Roster - Final'!G617),"",'Team Roster - Final'!G617)</f>
        <v>#REF!</v>
      </c>
      <c r="J619" s="31" t="e">
        <f>IF(ISBLANK('Team Roster - Final'!I617),"",'Team Roster - Final'!I617)</f>
        <v>#REF!</v>
      </c>
      <c r="R619"/>
      <c r="T619"/>
      <c r="V619"/>
      <c r="W619"/>
      <c r="Z619"/>
      <c r="AA619"/>
      <c r="AJ619" s="22"/>
      <c r="AK619" s="102"/>
      <c r="AN619" s="22"/>
      <c r="AO619" s="22"/>
    </row>
    <row r="620" spans="1:41" ht="14.25">
      <c r="A620" s="346">
        <v>617</v>
      </c>
      <c r="B620" s="42" t="e">
        <f>IF(ISBLANK('Team Roster - Final'!A618),"",'Team Roster - Final'!A618)</f>
        <v>#REF!</v>
      </c>
      <c r="C620" s="42" t="e">
        <f>IF(ISBLANK('Team Roster - Final'!B618),"",'Team Roster - Final'!B618)</f>
        <v>#REF!</v>
      </c>
      <c r="D620" s="42" t="e">
        <f>IF(ISBLANK('Team Roster - Final'!C618),"",'Team Roster - Final'!C618)</f>
        <v>#REF!</v>
      </c>
      <c r="E620" s="42" t="e">
        <f>IF(ISBLANK('Team Roster - Final'!D618),"",'Team Roster - Final'!D618)</f>
        <v>#REF!</v>
      </c>
      <c r="F620" s="43" t="e">
        <f>IF(ISBLANK('Team Roster - Final'!BL618),"",'Team Roster - Final'!BL618)</f>
        <v>#REF!</v>
      </c>
      <c r="G620" s="43" t="e">
        <f>IF(ISBLANK('Team Roster - Final'!BM618),"",'Team Roster - Final'!BM618)</f>
        <v>#REF!</v>
      </c>
      <c r="H620" s="31" t="e">
        <f>IF(ISBLANK('Team Roster - Final'!E618),"",'Team Roster - Final'!E618)</f>
        <v>#REF!</v>
      </c>
      <c r="I620" s="31" t="e">
        <f>IF(ISBLANK('Team Roster - Final'!G618),"",'Team Roster - Final'!G618)</f>
        <v>#REF!</v>
      </c>
      <c r="J620" s="31" t="e">
        <f>IF(ISBLANK('Team Roster - Final'!I618),"",'Team Roster - Final'!I618)</f>
        <v>#REF!</v>
      </c>
      <c r="R620"/>
      <c r="T620"/>
      <c r="V620"/>
      <c r="W620"/>
      <c r="Z620"/>
      <c r="AA620"/>
      <c r="AJ620" s="22"/>
      <c r="AK620" s="102"/>
      <c r="AN620" s="22"/>
      <c r="AO620" s="22"/>
    </row>
    <row r="621" spans="1:41" ht="14.25">
      <c r="A621" s="346">
        <v>618</v>
      </c>
      <c r="B621" s="42" t="e">
        <f>IF(ISBLANK('Team Roster - Final'!A619),"",'Team Roster - Final'!A619)</f>
        <v>#REF!</v>
      </c>
      <c r="C621" s="42" t="e">
        <f>IF(ISBLANK('Team Roster - Final'!B619),"",'Team Roster - Final'!B619)</f>
        <v>#REF!</v>
      </c>
      <c r="D621" s="42" t="e">
        <f>IF(ISBLANK('Team Roster - Final'!C619),"",'Team Roster - Final'!C619)</f>
        <v>#REF!</v>
      </c>
      <c r="E621" s="42" t="e">
        <f>IF(ISBLANK('Team Roster - Final'!D619),"",'Team Roster - Final'!D619)</f>
        <v>#REF!</v>
      </c>
      <c r="F621" s="43" t="e">
        <f>IF(ISBLANK('Team Roster - Final'!BL619),"",'Team Roster - Final'!BL619)</f>
        <v>#REF!</v>
      </c>
      <c r="G621" s="43" t="e">
        <f>IF(ISBLANK('Team Roster - Final'!BM619),"",'Team Roster - Final'!BM619)</f>
        <v>#REF!</v>
      </c>
      <c r="H621" s="31" t="e">
        <f>IF(ISBLANK('Team Roster - Final'!E619),"",'Team Roster - Final'!E619)</f>
        <v>#REF!</v>
      </c>
      <c r="I621" s="31" t="e">
        <f>IF(ISBLANK('Team Roster - Final'!G619),"",'Team Roster - Final'!G619)</f>
        <v>#REF!</v>
      </c>
      <c r="J621" s="31" t="e">
        <f>IF(ISBLANK('Team Roster - Final'!I619),"",'Team Roster - Final'!I619)</f>
        <v>#REF!</v>
      </c>
      <c r="R621"/>
      <c r="T621"/>
      <c r="V621"/>
      <c r="W621"/>
      <c r="Z621"/>
      <c r="AA621"/>
      <c r="AJ621" s="22"/>
      <c r="AK621" s="102"/>
      <c r="AN621" s="22"/>
      <c r="AO621" s="22"/>
    </row>
    <row r="622" spans="1:41" ht="14.25">
      <c r="A622" s="346">
        <v>619</v>
      </c>
      <c r="B622" s="42" t="e">
        <f>IF(ISBLANK('Team Roster - Final'!A620),"",'Team Roster - Final'!A620)</f>
        <v>#REF!</v>
      </c>
      <c r="C622" s="42" t="e">
        <f>IF(ISBLANK('Team Roster - Final'!B620),"",'Team Roster - Final'!B620)</f>
        <v>#REF!</v>
      </c>
      <c r="D622" s="42" t="e">
        <f>IF(ISBLANK('Team Roster - Final'!C620),"",'Team Roster - Final'!C620)</f>
        <v>#REF!</v>
      </c>
      <c r="E622" s="42" t="e">
        <f>IF(ISBLANK('Team Roster - Final'!D620),"",'Team Roster - Final'!D620)</f>
        <v>#REF!</v>
      </c>
      <c r="F622" s="43" t="e">
        <f>IF(ISBLANK('Team Roster - Final'!BL620),"",'Team Roster - Final'!BL620)</f>
        <v>#REF!</v>
      </c>
      <c r="G622" s="43" t="e">
        <f>IF(ISBLANK('Team Roster - Final'!BM620),"",'Team Roster - Final'!BM620)</f>
        <v>#REF!</v>
      </c>
      <c r="H622" s="31" t="e">
        <f>IF(ISBLANK('Team Roster - Final'!E620),"",'Team Roster - Final'!E620)</f>
        <v>#REF!</v>
      </c>
      <c r="I622" s="31" t="e">
        <f>IF(ISBLANK('Team Roster - Final'!G620),"",'Team Roster - Final'!G620)</f>
        <v>#REF!</v>
      </c>
      <c r="J622" s="31" t="e">
        <f>IF(ISBLANK('Team Roster - Final'!I620),"",'Team Roster - Final'!I620)</f>
        <v>#REF!</v>
      </c>
      <c r="R622"/>
      <c r="T622"/>
      <c r="V622"/>
      <c r="W622"/>
      <c r="Z622"/>
      <c r="AA622"/>
      <c r="AJ622" s="22"/>
      <c r="AK622" s="102"/>
      <c r="AN622" s="22"/>
      <c r="AO622" s="22"/>
    </row>
    <row r="623" spans="1:41" ht="14.25">
      <c r="A623" s="346">
        <v>620</v>
      </c>
      <c r="B623" s="42" t="e">
        <f>IF(ISBLANK('Team Roster - Final'!A621),"",'Team Roster - Final'!A621)</f>
        <v>#REF!</v>
      </c>
      <c r="C623" s="42" t="e">
        <f>IF(ISBLANK('Team Roster - Final'!B621),"",'Team Roster - Final'!B621)</f>
        <v>#REF!</v>
      </c>
      <c r="D623" s="42" t="e">
        <f>IF(ISBLANK('Team Roster - Final'!C621),"",'Team Roster - Final'!C621)</f>
        <v>#REF!</v>
      </c>
      <c r="E623" s="42" t="e">
        <f>IF(ISBLANK('Team Roster - Final'!D621),"",'Team Roster - Final'!D621)</f>
        <v>#REF!</v>
      </c>
      <c r="F623" s="43" t="e">
        <f>IF(ISBLANK('Team Roster - Final'!BL621),"",'Team Roster - Final'!BL621)</f>
        <v>#REF!</v>
      </c>
      <c r="G623" s="43" t="e">
        <f>IF(ISBLANK('Team Roster - Final'!BM621),"",'Team Roster - Final'!BM621)</f>
        <v>#REF!</v>
      </c>
      <c r="H623" s="31" t="e">
        <f>IF(ISBLANK('Team Roster - Final'!E621),"",'Team Roster - Final'!E621)</f>
        <v>#REF!</v>
      </c>
      <c r="I623" s="31" t="e">
        <f>IF(ISBLANK('Team Roster - Final'!G621),"",'Team Roster - Final'!G621)</f>
        <v>#REF!</v>
      </c>
      <c r="J623" s="31" t="e">
        <f>IF(ISBLANK('Team Roster - Final'!I621),"",'Team Roster - Final'!I621)</f>
        <v>#REF!</v>
      </c>
      <c r="R623"/>
      <c r="T623"/>
      <c r="V623"/>
      <c r="W623"/>
      <c r="Z623"/>
      <c r="AA623"/>
      <c r="AJ623" s="22"/>
      <c r="AK623" s="102"/>
      <c r="AN623" s="22"/>
      <c r="AO623" s="22"/>
    </row>
    <row r="624" spans="1:41" ht="14.25">
      <c r="A624" s="346">
        <v>621</v>
      </c>
      <c r="B624" s="42" t="e">
        <f>IF(ISBLANK('Team Roster - Final'!A622),"",'Team Roster - Final'!A622)</f>
        <v>#REF!</v>
      </c>
      <c r="C624" s="42" t="e">
        <f>IF(ISBLANK('Team Roster - Final'!B622),"",'Team Roster - Final'!B622)</f>
        <v>#REF!</v>
      </c>
      <c r="D624" s="42" t="e">
        <f>IF(ISBLANK('Team Roster - Final'!C622),"",'Team Roster - Final'!C622)</f>
        <v>#REF!</v>
      </c>
      <c r="E624" s="42" t="e">
        <f>IF(ISBLANK('Team Roster - Final'!D622),"",'Team Roster - Final'!D622)</f>
        <v>#REF!</v>
      </c>
      <c r="F624" s="43" t="e">
        <f>IF(ISBLANK('Team Roster - Final'!BL622),"",'Team Roster - Final'!BL622)</f>
        <v>#REF!</v>
      </c>
      <c r="G624" s="43" t="e">
        <f>IF(ISBLANK('Team Roster - Final'!BM622),"",'Team Roster - Final'!BM622)</f>
        <v>#REF!</v>
      </c>
      <c r="H624" s="31" t="e">
        <f>IF(ISBLANK('Team Roster - Final'!E622),"",'Team Roster - Final'!E622)</f>
        <v>#REF!</v>
      </c>
      <c r="I624" s="31" t="e">
        <f>IF(ISBLANK('Team Roster - Final'!G622),"",'Team Roster - Final'!G622)</f>
        <v>#REF!</v>
      </c>
      <c r="J624" s="31" t="e">
        <f>IF(ISBLANK('Team Roster - Final'!I622),"",'Team Roster - Final'!I622)</f>
        <v>#REF!</v>
      </c>
      <c r="R624"/>
      <c r="T624"/>
      <c r="V624"/>
      <c r="W624"/>
      <c r="Z624"/>
      <c r="AA624"/>
      <c r="AJ624" s="22"/>
      <c r="AK624" s="102"/>
      <c r="AN624" s="22"/>
      <c r="AO624" s="22"/>
    </row>
    <row r="625" spans="1:41" ht="14.25">
      <c r="A625" s="346">
        <v>622</v>
      </c>
      <c r="B625" s="42" t="e">
        <f>IF(ISBLANK('Team Roster - Final'!A623),"",'Team Roster - Final'!A623)</f>
        <v>#REF!</v>
      </c>
      <c r="C625" s="42" t="e">
        <f>IF(ISBLANK('Team Roster - Final'!B623),"",'Team Roster - Final'!B623)</f>
        <v>#REF!</v>
      </c>
      <c r="D625" s="42" t="e">
        <f>IF(ISBLANK('Team Roster - Final'!C623),"",'Team Roster - Final'!C623)</f>
        <v>#REF!</v>
      </c>
      <c r="E625" s="42" t="e">
        <f>IF(ISBLANK('Team Roster - Final'!D623),"",'Team Roster - Final'!D623)</f>
        <v>#REF!</v>
      </c>
      <c r="F625" s="43" t="e">
        <f>IF(ISBLANK('Team Roster - Final'!BL623),"",'Team Roster - Final'!BL623)</f>
        <v>#REF!</v>
      </c>
      <c r="G625" s="43" t="e">
        <f>IF(ISBLANK('Team Roster - Final'!BM623),"",'Team Roster - Final'!BM623)</f>
        <v>#REF!</v>
      </c>
      <c r="H625" s="31" t="e">
        <f>IF(ISBLANK('Team Roster - Final'!E623),"",'Team Roster - Final'!E623)</f>
        <v>#REF!</v>
      </c>
      <c r="I625" s="31" t="e">
        <f>IF(ISBLANK('Team Roster - Final'!G623),"",'Team Roster - Final'!G623)</f>
        <v>#REF!</v>
      </c>
      <c r="J625" s="31" t="e">
        <f>IF(ISBLANK('Team Roster - Final'!I623),"",'Team Roster - Final'!I623)</f>
        <v>#REF!</v>
      </c>
      <c r="R625"/>
      <c r="T625"/>
      <c r="V625"/>
      <c r="W625"/>
      <c r="Z625"/>
      <c r="AA625"/>
      <c r="AJ625" s="22"/>
      <c r="AK625" s="102"/>
      <c r="AN625" s="22"/>
      <c r="AO625" s="22"/>
    </row>
    <row r="626" spans="1:41" ht="14.25">
      <c r="A626" s="346">
        <v>623</v>
      </c>
      <c r="B626" s="42" t="e">
        <f>IF(ISBLANK('Team Roster - Final'!A624),"",'Team Roster - Final'!A624)</f>
        <v>#REF!</v>
      </c>
      <c r="C626" s="42" t="e">
        <f>IF(ISBLANK('Team Roster - Final'!B624),"",'Team Roster - Final'!B624)</f>
        <v>#REF!</v>
      </c>
      <c r="D626" s="42" t="e">
        <f>IF(ISBLANK('Team Roster - Final'!C624),"",'Team Roster - Final'!C624)</f>
        <v>#REF!</v>
      </c>
      <c r="E626" s="42" t="e">
        <f>IF(ISBLANK('Team Roster - Final'!D624),"",'Team Roster - Final'!D624)</f>
        <v>#REF!</v>
      </c>
      <c r="F626" s="43" t="e">
        <f>IF(ISBLANK('Team Roster - Final'!BL624),"",'Team Roster - Final'!BL624)</f>
        <v>#REF!</v>
      </c>
      <c r="G626" s="43" t="e">
        <f>IF(ISBLANK('Team Roster - Final'!BM624),"",'Team Roster - Final'!BM624)</f>
        <v>#REF!</v>
      </c>
      <c r="H626" s="31" t="e">
        <f>IF(ISBLANK('Team Roster - Final'!E624),"",'Team Roster - Final'!E624)</f>
        <v>#REF!</v>
      </c>
      <c r="I626" s="31" t="e">
        <f>IF(ISBLANK('Team Roster - Final'!G624),"",'Team Roster - Final'!G624)</f>
        <v>#REF!</v>
      </c>
      <c r="J626" s="31" t="e">
        <f>IF(ISBLANK('Team Roster - Final'!I624),"",'Team Roster - Final'!I624)</f>
        <v>#REF!</v>
      </c>
      <c r="R626"/>
      <c r="T626"/>
      <c r="V626"/>
      <c r="W626"/>
      <c r="Z626"/>
      <c r="AA626"/>
      <c r="AJ626" s="22"/>
      <c r="AK626" s="102"/>
      <c r="AN626" s="22"/>
      <c r="AO626" s="22"/>
    </row>
    <row r="627" spans="1:41" ht="14.25">
      <c r="A627" s="346">
        <v>624</v>
      </c>
      <c r="B627" s="42" t="e">
        <f>IF(ISBLANK('Team Roster - Final'!A625),"",'Team Roster - Final'!A625)</f>
        <v>#REF!</v>
      </c>
      <c r="C627" s="42" t="e">
        <f>IF(ISBLANK('Team Roster - Final'!B625),"",'Team Roster - Final'!B625)</f>
        <v>#REF!</v>
      </c>
      <c r="D627" s="42" t="e">
        <f>IF(ISBLANK('Team Roster - Final'!C625),"",'Team Roster - Final'!C625)</f>
        <v>#REF!</v>
      </c>
      <c r="E627" s="42" t="e">
        <f>IF(ISBLANK('Team Roster - Final'!D625),"",'Team Roster - Final'!D625)</f>
        <v>#REF!</v>
      </c>
      <c r="F627" s="43" t="e">
        <f>IF(ISBLANK('Team Roster - Final'!BL625),"",'Team Roster - Final'!BL625)</f>
        <v>#REF!</v>
      </c>
      <c r="G627" s="43" t="e">
        <f>IF(ISBLANK('Team Roster - Final'!BM625),"",'Team Roster - Final'!BM625)</f>
        <v>#REF!</v>
      </c>
      <c r="H627" s="31" t="e">
        <f>IF(ISBLANK('Team Roster - Final'!E625),"",'Team Roster - Final'!E625)</f>
        <v>#REF!</v>
      </c>
      <c r="I627" s="31" t="e">
        <f>IF(ISBLANK('Team Roster - Final'!G625),"",'Team Roster - Final'!G625)</f>
        <v>#REF!</v>
      </c>
      <c r="J627" s="31" t="e">
        <f>IF(ISBLANK('Team Roster - Final'!I625),"",'Team Roster - Final'!I625)</f>
        <v>#REF!</v>
      </c>
      <c r="R627"/>
      <c r="T627"/>
      <c r="V627"/>
      <c r="W627"/>
      <c r="Z627"/>
      <c r="AA627"/>
      <c r="AJ627" s="22"/>
      <c r="AK627" s="102"/>
      <c r="AN627" s="22"/>
      <c r="AO627" s="22"/>
    </row>
    <row r="628" spans="1:41" ht="14.25">
      <c r="A628" s="346">
        <v>625</v>
      </c>
      <c r="B628" s="42" t="e">
        <f>IF(ISBLANK('Team Roster - Final'!A626),"",'Team Roster - Final'!A626)</f>
        <v>#REF!</v>
      </c>
      <c r="C628" s="42" t="e">
        <f>IF(ISBLANK('Team Roster - Final'!B626),"",'Team Roster - Final'!B626)</f>
        <v>#REF!</v>
      </c>
      <c r="D628" s="42" t="e">
        <f>IF(ISBLANK('Team Roster - Final'!C626),"",'Team Roster - Final'!C626)</f>
        <v>#REF!</v>
      </c>
      <c r="E628" s="42" t="e">
        <f>IF(ISBLANK('Team Roster - Final'!D626),"",'Team Roster - Final'!D626)</f>
        <v>#REF!</v>
      </c>
      <c r="F628" s="43" t="e">
        <f>IF(ISBLANK('Team Roster - Final'!BL626),"",'Team Roster - Final'!BL626)</f>
        <v>#REF!</v>
      </c>
      <c r="G628" s="43" t="e">
        <f>IF(ISBLANK('Team Roster - Final'!BM626),"",'Team Roster - Final'!BM626)</f>
        <v>#REF!</v>
      </c>
      <c r="H628" s="31" t="e">
        <f>IF(ISBLANK('Team Roster - Final'!E626),"",'Team Roster - Final'!E626)</f>
        <v>#REF!</v>
      </c>
      <c r="I628" s="31" t="e">
        <f>IF(ISBLANK('Team Roster - Final'!G626),"",'Team Roster - Final'!G626)</f>
        <v>#REF!</v>
      </c>
      <c r="J628" s="31" t="e">
        <f>IF(ISBLANK('Team Roster - Final'!I626),"",'Team Roster - Final'!I626)</f>
        <v>#REF!</v>
      </c>
      <c r="R628"/>
      <c r="T628"/>
      <c r="V628"/>
      <c r="W628"/>
      <c r="Z628"/>
      <c r="AA628"/>
      <c r="AJ628" s="22"/>
      <c r="AK628" s="102"/>
      <c r="AN628" s="22"/>
      <c r="AO628" s="22"/>
    </row>
    <row r="629" spans="1:41" ht="14.25">
      <c r="A629" s="346">
        <v>626</v>
      </c>
      <c r="B629" s="42" t="e">
        <f>IF(ISBLANK('Team Roster - Final'!A627),"",'Team Roster - Final'!A627)</f>
        <v>#REF!</v>
      </c>
      <c r="C629" s="42" t="e">
        <f>IF(ISBLANK('Team Roster - Final'!B627),"",'Team Roster - Final'!B627)</f>
        <v>#REF!</v>
      </c>
      <c r="D629" s="42" t="e">
        <f>IF(ISBLANK('Team Roster - Final'!C627),"",'Team Roster - Final'!C627)</f>
        <v>#REF!</v>
      </c>
      <c r="E629" s="42" t="e">
        <f>IF(ISBLANK('Team Roster - Final'!D627),"",'Team Roster - Final'!D627)</f>
        <v>#REF!</v>
      </c>
      <c r="F629" s="43" t="e">
        <f>IF(ISBLANK('Team Roster - Final'!BL627),"",'Team Roster - Final'!BL627)</f>
        <v>#REF!</v>
      </c>
      <c r="G629" s="43" t="e">
        <f>IF(ISBLANK('Team Roster - Final'!BM627),"",'Team Roster - Final'!BM627)</f>
        <v>#REF!</v>
      </c>
      <c r="H629" s="31" t="e">
        <f>IF(ISBLANK('Team Roster - Final'!E627),"",'Team Roster - Final'!E627)</f>
        <v>#REF!</v>
      </c>
      <c r="I629" s="31" t="e">
        <f>IF(ISBLANK('Team Roster - Final'!G627),"",'Team Roster - Final'!G627)</f>
        <v>#REF!</v>
      </c>
      <c r="J629" s="31" t="e">
        <f>IF(ISBLANK('Team Roster - Final'!I627),"",'Team Roster - Final'!I627)</f>
        <v>#REF!</v>
      </c>
      <c r="R629"/>
      <c r="T629"/>
      <c r="V629"/>
      <c r="W629"/>
      <c r="Z629"/>
      <c r="AA629"/>
      <c r="AJ629" s="22"/>
      <c r="AK629" s="102"/>
      <c r="AN629" s="22"/>
      <c r="AO629" s="22"/>
    </row>
    <row r="630" spans="1:41" ht="14.25">
      <c r="A630" s="346">
        <v>627</v>
      </c>
      <c r="B630" s="42" t="e">
        <f>IF(ISBLANK('Team Roster - Final'!A628),"",'Team Roster - Final'!A628)</f>
        <v>#REF!</v>
      </c>
      <c r="C630" s="42" t="e">
        <f>IF(ISBLANK('Team Roster - Final'!B628),"",'Team Roster - Final'!B628)</f>
        <v>#REF!</v>
      </c>
      <c r="D630" s="42" t="e">
        <f>IF(ISBLANK('Team Roster - Final'!C628),"",'Team Roster - Final'!C628)</f>
        <v>#REF!</v>
      </c>
      <c r="E630" s="42" t="e">
        <f>IF(ISBLANK('Team Roster - Final'!D628),"",'Team Roster - Final'!D628)</f>
        <v>#REF!</v>
      </c>
      <c r="F630" s="43" t="e">
        <f>IF(ISBLANK('Team Roster - Final'!BL628),"",'Team Roster - Final'!BL628)</f>
        <v>#REF!</v>
      </c>
      <c r="G630" s="43" t="e">
        <f>IF(ISBLANK('Team Roster - Final'!BM628),"",'Team Roster - Final'!BM628)</f>
        <v>#REF!</v>
      </c>
      <c r="H630" s="31" t="e">
        <f>IF(ISBLANK('Team Roster - Final'!E628),"",'Team Roster - Final'!E628)</f>
        <v>#REF!</v>
      </c>
      <c r="I630" s="31" t="e">
        <f>IF(ISBLANK('Team Roster - Final'!G628),"",'Team Roster - Final'!G628)</f>
        <v>#REF!</v>
      </c>
      <c r="J630" s="31" t="e">
        <f>IF(ISBLANK('Team Roster - Final'!I628),"",'Team Roster - Final'!I628)</f>
        <v>#REF!</v>
      </c>
      <c r="R630"/>
      <c r="T630"/>
      <c r="V630"/>
      <c r="W630"/>
      <c r="Z630"/>
      <c r="AA630"/>
      <c r="AJ630" s="22"/>
      <c r="AK630" s="102"/>
      <c r="AN630" s="22"/>
      <c r="AO630" s="22"/>
    </row>
    <row r="631" spans="1:41" ht="14.25">
      <c r="A631" s="346">
        <v>628</v>
      </c>
      <c r="B631" s="42" t="e">
        <f>IF(ISBLANK('Team Roster - Final'!A629),"",'Team Roster - Final'!A629)</f>
        <v>#REF!</v>
      </c>
      <c r="C631" s="42" t="e">
        <f>IF(ISBLANK('Team Roster - Final'!B629),"",'Team Roster - Final'!B629)</f>
        <v>#REF!</v>
      </c>
      <c r="D631" s="42" t="e">
        <f>IF(ISBLANK('Team Roster - Final'!C629),"",'Team Roster - Final'!C629)</f>
        <v>#REF!</v>
      </c>
      <c r="E631" s="42" t="e">
        <f>IF(ISBLANK('Team Roster - Final'!D629),"",'Team Roster - Final'!D629)</f>
        <v>#REF!</v>
      </c>
      <c r="F631" s="43" t="e">
        <f>IF(ISBLANK('Team Roster - Final'!BL629),"",'Team Roster - Final'!BL629)</f>
        <v>#REF!</v>
      </c>
      <c r="G631" s="43" t="e">
        <f>IF(ISBLANK('Team Roster - Final'!BM629),"",'Team Roster - Final'!BM629)</f>
        <v>#REF!</v>
      </c>
      <c r="H631" s="31" t="e">
        <f>IF(ISBLANK('Team Roster - Final'!E629),"",'Team Roster - Final'!E629)</f>
        <v>#REF!</v>
      </c>
      <c r="I631" s="31" t="e">
        <f>IF(ISBLANK('Team Roster - Final'!G629),"",'Team Roster - Final'!G629)</f>
        <v>#REF!</v>
      </c>
      <c r="J631" s="31" t="e">
        <f>IF(ISBLANK('Team Roster - Final'!I629),"",'Team Roster - Final'!I629)</f>
        <v>#REF!</v>
      </c>
      <c r="R631"/>
      <c r="T631"/>
      <c r="V631"/>
      <c r="W631"/>
      <c r="Z631"/>
      <c r="AA631"/>
      <c r="AJ631" s="22"/>
      <c r="AK631" s="102"/>
      <c r="AN631" s="22"/>
      <c r="AO631" s="22"/>
    </row>
    <row r="632" spans="1:41" ht="14.25">
      <c r="A632" s="346">
        <v>629</v>
      </c>
      <c r="B632" s="42" t="e">
        <f>IF(ISBLANK('Team Roster - Final'!A630),"",'Team Roster - Final'!A630)</f>
        <v>#REF!</v>
      </c>
      <c r="C632" s="42" t="e">
        <f>IF(ISBLANK('Team Roster - Final'!B630),"",'Team Roster - Final'!B630)</f>
        <v>#REF!</v>
      </c>
      <c r="D632" s="42" t="e">
        <f>IF(ISBLANK('Team Roster - Final'!C630),"",'Team Roster - Final'!C630)</f>
        <v>#REF!</v>
      </c>
      <c r="E632" s="42" t="e">
        <f>IF(ISBLANK('Team Roster - Final'!D630),"",'Team Roster - Final'!D630)</f>
        <v>#REF!</v>
      </c>
      <c r="F632" s="43" t="e">
        <f>IF(ISBLANK('Team Roster - Final'!BL630),"",'Team Roster - Final'!BL630)</f>
        <v>#REF!</v>
      </c>
      <c r="G632" s="43" t="e">
        <f>IF(ISBLANK('Team Roster - Final'!BM630),"",'Team Roster - Final'!BM630)</f>
        <v>#REF!</v>
      </c>
      <c r="H632" s="31" t="e">
        <f>IF(ISBLANK('Team Roster - Final'!E630),"",'Team Roster - Final'!E630)</f>
        <v>#REF!</v>
      </c>
      <c r="I632" s="31" t="e">
        <f>IF(ISBLANK('Team Roster - Final'!G630),"",'Team Roster - Final'!G630)</f>
        <v>#REF!</v>
      </c>
      <c r="J632" s="31" t="e">
        <f>IF(ISBLANK('Team Roster - Final'!I630),"",'Team Roster - Final'!I630)</f>
        <v>#REF!</v>
      </c>
      <c r="R632"/>
      <c r="T632"/>
      <c r="V632"/>
      <c r="W632"/>
      <c r="Z632"/>
      <c r="AA632"/>
      <c r="AJ632" s="22"/>
      <c r="AK632" s="102"/>
      <c r="AN632" s="22"/>
      <c r="AO632" s="22"/>
    </row>
    <row r="633" spans="1:41" ht="14.25">
      <c r="A633" s="346">
        <v>630</v>
      </c>
      <c r="B633" s="42" t="e">
        <f>IF(ISBLANK('Team Roster - Final'!A631),"",'Team Roster - Final'!A631)</f>
        <v>#REF!</v>
      </c>
      <c r="C633" s="42" t="e">
        <f>IF(ISBLANK('Team Roster - Final'!B631),"",'Team Roster - Final'!B631)</f>
        <v>#REF!</v>
      </c>
      <c r="D633" s="42" t="e">
        <f>IF(ISBLANK('Team Roster - Final'!C631),"",'Team Roster - Final'!C631)</f>
        <v>#REF!</v>
      </c>
      <c r="E633" s="42" t="e">
        <f>IF(ISBLANK('Team Roster - Final'!D631),"",'Team Roster - Final'!D631)</f>
        <v>#REF!</v>
      </c>
      <c r="F633" s="43" t="e">
        <f>IF(ISBLANK('Team Roster - Final'!BL631),"",'Team Roster - Final'!BL631)</f>
        <v>#REF!</v>
      </c>
      <c r="G633" s="43" t="e">
        <f>IF(ISBLANK('Team Roster - Final'!BM631),"",'Team Roster - Final'!BM631)</f>
        <v>#REF!</v>
      </c>
      <c r="H633" s="31" t="e">
        <f>IF(ISBLANK('Team Roster - Final'!E631),"",'Team Roster - Final'!E631)</f>
        <v>#REF!</v>
      </c>
      <c r="I633" s="31" t="e">
        <f>IF(ISBLANK('Team Roster - Final'!G631),"",'Team Roster - Final'!G631)</f>
        <v>#REF!</v>
      </c>
      <c r="J633" s="31" t="e">
        <f>IF(ISBLANK('Team Roster - Final'!I631),"",'Team Roster - Final'!I631)</f>
        <v>#REF!</v>
      </c>
      <c r="R633"/>
      <c r="T633"/>
      <c r="V633"/>
      <c r="W633"/>
      <c r="Z633"/>
      <c r="AA633"/>
      <c r="AJ633" s="22"/>
      <c r="AK633" s="102"/>
      <c r="AN633" s="22"/>
      <c r="AO633" s="22"/>
    </row>
    <row r="634" spans="1:41" ht="14.25">
      <c r="A634" s="346">
        <v>631</v>
      </c>
      <c r="B634" s="42" t="e">
        <f>IF(ISBLANK('Team Roster - Final'!A632),"",'Team Roster - Final'!A632)</f>
        <v>#REF!</v>
      </c>
      <c r="C634" s="42" t="e">
        <f>IF(ISBLANK('Team Roster - Final'!B632),"",'Team Roster - Final'!B632)</f>
        <v>#REF!</v>
      </c>
      <c r="D634" s="42" t="e">
        <f>IF(ISBLANK('Team Roster - Final'!C632),"",'Team Roster - Final'!C632)</f>
        <v>#REF!</v>
      </c>
      <c r="E634" s="42" t="e">
        <f>IF(ISBLANK('Team Roster - Final'!D632),"",'Team Roster - Final'!D632)</f>
        <v>#REF!</v>
      </c>
      <c r="F634" s="43" t="e">
        <f>IF(ISBLANK('Team Roster - Final'!BL632),"",'Team Roster - Final'!BL632)</f>
        <v>#REF!</v>
      </c>
      <c r="G634" s="43" t="e">
        <f>IF(ISBLANK('Team Roster - Final'!BM632),"",'Team Roster - Final'!BM632)</f>
        <v>#REF!</v>
      </c>
      <c r="H634" s="31" t="e">
        <f>IF(ISBLANK('Team Roster - Final'!E632),"",'Team Roster - Final'!E632)</f>
        <v>#REF!</v>
      </c>
      <c r="I634" s="31" t="e">
        <f>IF(ISBLANK('Team Roster - Final'!G632),"",'Team Roster - Final'!G632)</f>
        <v>#REF!</v>
      </c>
      <c r="J634" s="31" t="e">
        <f>IF(ISBLANK('Team Roster - Final'!I632),"",'Team Roster - Final'!I632)</f>
        <v>#REF!</v>
      </c>
      <c r="R634"/>
      <c r="T634"/>
      <c r="V634"/>
      <c r="W634"/>
      <c r="Z634"/>
      <c r="AA634"/>
      <c r="AJ634" s="22"/>
      <c r="AK634" s="102"/>
      <c r="AN634" s="22"/>
      <c r="AO634" s="22"/>
    </row>
    <row r="635" spans="1:41" ht="14.25">
      <c r="A635" s="346">
        <v>632</v>
      </c>
      <c r="B635" s="42" t="e">
        <f>IF(ISBLANK('Team Roster - Final'!A633),"",'Team Roster - Final'!A633)</f>
        <v>#REF!</v>
      </c>
      <c r="C635" s="42" t="e">
        <f>IF(ISBLANK('Team Roster - Final'!B633),"",'Team Roster - Final'!B633)</f>
        <v>#REF!</v>
      </c>
      <c r="D635" s="42" t="e">
        <f>IF(ISBLANK('Team Roster - Final'!C633),"",'Team Roster - Final'!C633)</f>
        <v>#REF!</v>
      </c>
      <c r="E635" s="42" t="e">
        <f>IF(ISBLANK('Team Roster - Final'!D633),"",'Team Roster - Final'!D633)</f>
        <v>#REF!</v>
      </c>
      <c r="F635" s="43" t="e">
        <f>IF(ISBLANK('Team Roster - Final'!BL633),"",'Team Roster - Final'!BL633)</f>
        <v>#REF!</v>
      </c>
      <c r="G635" s="43" t="e">
        <f>IF(ISBLANK('Team Roster - Final'!BM633),"",'Team Roster - Final'!BM633)</f>
        <v>#REF!</v>
      </c>
      <c r="H635" s="31" t="e">
        <f>IF(ISBLANK('Team Roster - Final'!E633),"",'Team Roster - Final'!E633)</f>
        <v>#REF!</v>
      </c>
      <c r="I635" s="31" t="e">
        <f>IF(ISBLANK('Team Roster - Final'!G633),"",'Team Roster - Final'!G633)</f>
        <v>#REF!</v>
      </c>
      <c r="J635" s="31" t="e">
        <f>IF(ISBLANK('Team Roster - Final'!I633),"",'Team Roster - Final'!I633)</f>
        <v>#REF!</v>
      </c>
      <c r="R635"/>
      <c r="T635"/>
      <c r="V635"/>
      <c r="W635"/>
      <c r="Z635"/>
      <c r="AA635"/>
      <c r="AJ635" s="22"/>
      <c r="AK635" s="102"/>
      <c r="AN635" s="22"/>
      <c r="AO635" s="22"/>
    </row>
    <row r="636" spans="1:41" ht="14.25">
      <c r="A636" s="346">
        <v>633</v>
      </c>
      <c r="B636" s="42" t="e">
        <f>IF(ISBLANK('Team Roster - Final'!A634),"",'Team Roster - Final'!A634)</f>
        <v>#REF!</v>
      </c>
      <c r="C636" s="42" t="e">
        <f>IF(ISBLANK('Team Roster - Final'!B634),"",'Team Roster - Final'!B634)</f>
        <v>#REF!</v>
      </c>
      <c r="D636" s="42" t="e">
        <f>IF(ISBLANK('Team Roster - Final'!C634),"",'Team Roster - Final'!C634)</f>
        <v>#REF!</v>
      </c>
      <c r="E636" s="42" t="e">
        <f>IF(ISBLANK('Team Roster - Final'!D634),"",'Team Roster - Final'!D634)</f>
        <v>#REF!</v>
      </c>
      <c r="F636" s="43" t="e">
        <f>IF(ISBLANK('Team Roster - Final'!BL634),"",'Team Roster - Final'!BL634)</f>
        <v>#REF!</v>
      </c>
      <c r="G636" s="43" t="e">
        <f>IF(ISBLANK('Team Roster - Final'!BM634),"",'Team Roster - Final'!BM634)</f>
        <v>#REF!</v>
      </c>
      <c r="H636" s="31" t="e">
        <f>IF(ISBLANK('Team Roster - Final'!E634),"",'Team Roster - Final'!E634)</f>
        <v>#REF!</v>
      </c>
      <c r="I636" s="31" t="e">
        <f>IF(ISBLANK('Team Roster - Final'!G634),"",'Team Roster - Final'!G634)</f>
        <v>#REF!</v>
      </c>
      <c r="J636" s="31" t="e">
        <f>IF(ISBLANK('Team Roster - Final'!I634),"",'Team Roster - Final'!I634)</f>
        <v>#REF!</v>
      </c>
      <c r="R636"/>
      <c r="T636"/>
      <c r="V636"/>
      <c r="W636"/>
      <c r="Z636"/>
      <c r="AA636"/>
      <c r="AJ636" s="22"/>
      <c r="AK636" s="102"/>
      <c r="AN636" s="22"/>
      <c r="AO636" s="22"/>
    </row>
    <row r="637" spans="1:41" ht="14.25">
      <c r="A637" s="346">
        <v>634</v>
      </c>
      <c r="B637" s="42" t="e">
        <f>IF(ISBLANK('Team Roster - Final'!A635),"",'Team Roster - Final'!A635)</f>
        <v>#REF!</v>
      </c>
      <c r="C637" s="42" t="e">
        <f>IF(ISBLANK('Team Roster - Final'!B635),"",'Team Roster - Final'!B635)</f>
        <v>#REF!</v>
      </c>
      <c r="D637" s="42" t="e">
        <f>IF(ISBLANK('Team Roster - Final'!C635),"",'Team Roster - Final'!C635)</f>
        <v>#REF!</v>
      </c>
      <c r="E637" s="42" t="e">
        <f>IF(ISBLANK('Team Roster - Final'!D635),"",'Team Roster - Final'!D635)</f>
        <v>#REF!</v>
      </c>
      <c r="F637" s="43" t="e">
        <f>IF(ISBLANK('Team Roster - Final'!BL635),"",'Team Roster - Final'!BL635)</f>
        <v>#REF!</v>
      </c>
      <c r="G637" s="43" t="e">
        <f>IF(ISBLANK('Team Roster - Final'!BM635),"",'Team Roster - Final'!BM635)</f>
        <v>#REF!</v>
      </c>
      <c r="H637" s="31" t="e">
        <f>IF(ISBLANK('Team Roster - Final'!E635),"",'Team Roster - Final'!E635)</f>
        <v>#REF!</v>
      </c>
      <c r="I637" s="31" t="e">
        <f>IF(ISBLANK('Team Roster - Final'!G635),"",'Team Roster - Final'!G635)</f>
        <v>#REF!</v>
      </c>
      <c r="J637" s="31" t="e">
        <f>IF(ISBLANK('Team Roster - Final'!I635),"",'Team Roster - Final'!I635)</f>
        <v>#REF!</v>
      </c>
      <c r="R637"/>
      <c r="T637"/>
      <c r="V637"/>
      <c r="W637"/>
      <c r="Z637"/>
      <c r="AA637"/>
      <c r="AJ637" s="22"/>
      <c r="AK637" s="102"/>
      <c r="AN637" s="22"/>
      <c r="AO637" s="22"/>
    </row>
    <row r="638" spans="1:41" ht="14.25">
      <c r="A638" s="346">
        <v>635</v>
      </c>
      <c r="B638" s="42" t="e">
        <f>IF(ISBLANK('Team Roster - Final'!A636),"",'Team Roster - Final'!A636)</f>
        <v>#REF!</v>
      </c>
      <c r="C638" s="42" t="e">
        <f>IF(ISBLANK('Team Roster - Final'!B636),"",'Team Roster - Final'!B636)</f>
        <v>#REF!</v>
      </c>
      <c r="D638" s="42" t="e">
        <f>IF(ISBLANK('Team Roster - Final'!C636),"",'Team Roster - Final'!C636)</f>
        <v>#REF!</v>
      </c>
      <c r="E638" s="42" t="e">
        <f>IF(ISBLANK('Team Roster - Final'!D636),"",'Team Roster - Final'!D636)</f>
        <v>#REF!</v>
      </c>
      <c r="F638" s="43" t="e">
        <f>IF(ISBLANK('Team Roster - Final'!BL636),"",'Team Roster - Final'!BL636)</f>
        <v>#REF!</v>
      </c>
      <c r="G638" s="43" t="e">
        <f>IF(ISBLANK('Team Roster - Final'!BM636),"",'Team Roster - Final'!BM636)</f>
        <v>#REF!</v>
      </c>
      <c r="H638" s="31" t="e">
        <f>IF(ISBLANK('Team Roster - Final'!E636),"",'Team Roster - Final'!E636)</f>
        <v>#REF!</v>
      </c>
      <c r="I638" s="31" t="e">
        <f>IF(ISBLANK('Team Roster - Final'!G636),"",'Team Roster - Final'!G636)</f>
        <v>#REF!</v>
      </c>
      <c r="J638" s="31" t="e">
        <f>IF(ISBLANK('Team Roster - Final'!I636),"",'Team Roster - Final'!I636)</f>
        <v>#REF!</v>
      </c>
      <c r="R638"/>
      <c r="T638"/>
      <c r="V638"/>
      <c r="W638"/>
      <c r="Z638"/>
      <c r="AA638"/>
      <c r="AJ638" s="22"/>
      <c r="AK638" s="102"/>
      <c r="AN638" s="22"/>
      <c r="AO638" s="22"/>
    </row>
    <row r="639" spans="1:41" ht="14.25">
      <c r="A639" s="346">
        <v>636</v>
      </c>
      <c r="B639" s="42" t="e">
        <f>IF(ISBLANK('Team Roster - Final'!A637),"",'Team Roster - Final'!A637)</f>
        <v>#REF!</v>
      </c>
      <c r="C639" s="42" t="e">
        <f>IF(ISBLANK('Team Roster - Final'!B637),"",'Team Roster - Final'!B637)</f>
        <v>#REF!</v>
      </c>
      <c r="D639" s="42" t="e">
        <f>IF(ISBLANK('Team Roster - Final'!C637),"",'Team Roster - Final'!C637)</f>
        <v>#REF!</v>
      </c>
      <c r="E639" s="42" t="e">
        <f>IF(ISBLANK('Team Roster - Final'!D637),"",'Team Roster - Final'!D637)</f>
        <v>#REF!</v>
      </c>
      <c r="F639" s="43" t="e">
        <f>IF(ISBLANK('Team Roster - Final'!BL637),"",'Team Roster - Final'!BL637)</f>
        <v>#REF!</v>
      </c>
      <c r="G639" s="43" t="e">
        <f>IF(ISBLANK('Team Roster - Final'!BM637),"",'Team Roster - Final'!BM637)</f>
        <v>#REF!</v>
      </c>
      <c r="H639" s="31" t="e">
        <f>IF(ISBLANK('Team Roster - Final'!E637),"",'Team Roster - Final'!E637)</f>
        <v>#REF!</v>
      </c>
      <c r="I639" s="31" t="e">
        <f>IF(ISBLANK('Team Roster - Final'!G637),"",'Team Roster - Final'!G637)</f>
        <v>#REF!</v>
      </c>
      <c r="J639" s="31" t="e">
        <f>IF(ISBLANK('Team Roster - Final'!I637),"",'Team Roster - Final'!I637)</f>
        <v>#REF!</v>
      </c>
      <c r="R639"/>
      <c r="T639"/>
      <c r="V639"/>
      <c r="W639"/>
      <c r="Z639"/>
      <c r="AA639"/>
      <c r="AJ639" s="22"/>
      <c r="AK639" s="102"/>
      <c r="AN639" s="22"/>
      <c r="AO639" s="22"/>
    </row>
    <row r="640" spans="1:41" ht="14.25">
      <c r="A640" s="346">
        <v>637</v>
      </c>
      <c r="B640" s="42" t="e">
        <f>IF(ISBLANK('Team Roster - Final'!A638),"",'Team Roster - Final'!A638)</f>
        <v>#REF!</v>
      </c>
      <c r="C640" s="42" t="e">
        <f>IF(ISBLANK('Team Roster - Final'!B638),"",'Team Roster - Final'!B638)</f>
        <v>#REF!</v>
      </c>
      <c r="D640" s="42" t="e">
        <f>IF(ISBLANK('Team Roster - Final'!C638),"",'Team Roster - Final'!C638)</f>
        <v>#REF!</v>
      </c>
      <c r="E640" s="42" t="e">
        <f>IF(ISBLANK('Team Roster - Final'!D638),"",'Team Roster - Final'!D638)</f>
        <v>#REF!</v>
      </c>
      <c r="F640" s="43" t="e">
        <f>IF(ISBLANK('Team Roster - Final'!BL638),"",'Team Roster - Final'!BL638)</f>
        <v>#REF!</v>
      </c>
      <c r="G640" s="43" t="e">
        <f>IF(ISBLANK('Team Roster - Final'!BM638),"",'Team Roster - Final'!BM638)</f>
        <v>#REF!</v>
      </c>
      <c r="H640" s="31" t="e">
        <f>IF(ISBLANK('Team Roster - Final'!E638),"",'Team Roster - Final'!E638)</f>
        <v>#REF!</v>
      </c>
      <c r="I640" s="31" t="e">
        <f>IF(ISBLANK('Team Roster - Final'!G638),"",'Team Roster - Final'!G638)</f>
        <v>#REF!</v>
      </c>
      <c r="J640" s="31" t="e">
        <f>IF(ISBLANK('Team Roster - Final'!I638),"",'Team Roster - Final'!I638)</f>
        <v>#REF!</v>
      </c>
      <c r="R640"/>
      <c r="T640"/>
      <c r="V640"/>
      <c r="W640"/>
      <c r="Z640"/>
      <c r="AA640"/>
      <c r="AJ640" s="22"/>
      <c r="AK640" s="102"/>
      <c r="AN640" s="22"/>
      <c r="AO640" s="22"/>
    </row>
    <row r="641" spans="1:41" ht="14.25">
      <c r="A641" s="346">
        <v>638</v>
      </c>
      <c r="B641" s="42" t="e">
        <f>IF(ISBLANK('Team Roster - Final'!A639),"",'Team Roster - Final'!A639)</f>
        <v>#REF!</v>
      </c>
      <c r="C641" s="42" t="e">
        <f>IF(ISBLANK('Team Roster - Final'!B639),"",'Team Roster - Final'!B639)</f>
        <v>#REF!</v>
      </c>
      <c r="D641" s="42" t="e">
        <f>IF(ISBLANK('Team Roster - Final'!C639),"",'Team Roster - Final'!C639)</f>
        <v>#REF!</v>
      </c>
      <c r="E641" s="42" t="e">
        <f>IF(ISBLANK('Team Roster - Final'!D639),"",'Team Roster - Final'!D639)</f>
        <v>#REF!</v>
      </c>
      <c r="F641" s="43" t="e">
        <f>IF(ISBLANK('Team Roster - Final'!BL639),"",'Team Roster - Final'!BL639)</f>
        <v>#REF!</v>
      </c>
      <c r="G641" s="43" t="e">
        <f>IF(ISBLANK('Team Roster - Final'!BM639),"",'Team Roster - Final'!BM639)</f>
        <v>#REF!</v>
      </c>
      <c r="H641" s="31" t="e">
        <f>IF(ISBLANK('Team Roster - Final'!E639),"",'Team Roster - Final'!E639)</f>
        <v>#REF!</v>
      </c>
      <c r="I641" s="31" t="e">
        <f>IF(ISBLANK('Team Roster - Final'!G639),"",'Team Roster - Final'!G639)</f>
        <v>#REF!</v>
      </c>
      <c r="J641" s="31" t="e">
        <f>IF(ISBLANK('Team Roster - Final'!I639),"",'Team Roster - Final'!I639)</f>
        <v>#REF!</v>
      </c>
      <c r="R641"/>
      <c r="T641"/>
      <c r="V641"/>
      <c r="W641"/>
      <c r="Z641"/>
      <c r="AA641"/>
      <c r="AJ641" s="22"/>
      <c r="AK641" s="102"/>
      <c r="AN641" s="22"/>
      <c r="AO641" s="22"/>
    </row>
    <row r="642" spans="1:41" ht="14.25">
      <c r="A642" s="346">
        <v>639</v>
      </c>
      <c r="B642" s="42" t="e">
        <f>IF(ISBLANK('Team Roster - Final'!A640),"",'Team Roster - Final'!A640)</f>
        <v>#REF!</v>
      </c>
      <c r="C642" s="42" t="e">
        <f>IF(ISBLANK('Team Roster - Final'!B640),"",'Team Roster - Final'!B640)</f>
        <v>#REF!</v>
      </c>
      <c r="D642" s="42" t="e">
        <f>IF(ISBLANK('Team Roster - Final'!C640),"",'Team Roster - Final'!C640)</f>
        <v>#REF!</v>
      </c>
      <c r="E642" s="42" t="e">
        <f>IF(ISBLANK('Team Roster - Final'!D640),"",'Team Roster - Final'!D640)</f>
        <v>#REF!</v>
      </c>
      <c r="F642" s="43" t="e">
        <f>IF(ISBLANK('Team Roster - Final'!BL640),"",'Team Roster - Final'!BL640)</f>
        <v>#REF!</v>
      </c>
      <c r="G642" s="43" t="e">
        <f>IF(ISBLANK('Team Roster - Final'!BM640),"",'Team Roster - Final'!BM640)</f>
        <v>#REF!</v>
      </c>
      <c r="H642" s="31" t="e">
        <f>IF(ISBLANK('Team Roster - Final'!E640),"",'Team Roster - Final'!E640)</f>
        <v>#REF!</v>
      </c>
      <c r="I642" s="31" t="e">
        <f>IF(ISBLANK('Team Roster - Final'!G640),"",'Team Roster - Final'!G640)</f>
        <v>#REF!</v>
      </c>
      <c r="J642" s="31" t="e">
        <f>IF(ISBLANK('Team Roster - Final'!I640),"",'Team Roster - Final'!I640)</f>
        <v>#REF!</v>
      </c>
      <c r="R642"/>
      <c r="T642"/>
      <c r="V642"/>
      <c r="W642"/>
      <c r="Z642"/>
      <c r="AA642"/>
      <c r="AJ642" s="22"/>
      <c r="AK642" s="102"/>
      <c r="AN642" s="22"/>
      <c r="AO642" s="22"/>
    </row>
    <row r="643" spans="1:41" ht="14.25">
      <c r="A643" s="346">
        <v>640</v>
      </c>
      <c r="B643" s="42" t="e">
        <f>IF(ISBLANK('Team Roster - Final'!A641),"",'Team Roster - Final'!A641)</f>
        <v>#REF!</v>
      </c>
      <c r="C643" s="42" t="e">
        <f>IF(ISBLANK('Team Roster - Final'!B641),"",'Team Roster - Final'!B641)</f>
        <v>#REF!</v>
      </c>
      <c r="D643" s="42" t="e">
        <f>IF(ISBLANK('Team Roster - Final'!C641),"",'Team Roster - Final'!C641)</f>
        <v>#REF!</v>
      </c>
      <c r="E643" s="42" t="e">
        <f>IF(ISBLANK('Team Roster - Final'!D641),"",'Team Roster - Final'!D641)</f>
        <v>#REF!</v>
      </c>
      <c r="F643" s="43" t="e">
        <f>IF(ISBLANK('Team Roster - Final'!BL641),"",'Team Roster - Final'!BL641)</f>
        <v>#REF!</v>
      </c>
      <c r="G643" s="43" t="e">
        <f>IF(ISBLANK('Team Roster - Final'!BM641),"",'Team Roster - Final'!BM641)</f>
        <v>#REF!</v>
      </c>
      <c r="H643" s="31" t="e">
        <f>IF(ISBLANK('Team Roster - Final'!E641),"",'Team Roster - Final'!E641)</f>
        <v>#REF!</v>
      </c>
      <c r="I643" s="31" t="e">
        <f>IF(ISBLANK('Team Roster - Final'!G641),"",'Team Roster - Final'!G641)</f>
        <v>#REF!</v>
      </c>
      <c r="J643" s="31" t="e">
        <f>IF(ISBLANK('Team Roster - Final'!I641),"",'Team Roster - Final'!I641)</f>
        <v>#REF!</v>
      </c>
      <c r="R643"/>
      <c r="T643"/>
      <c r="V643"/>
      <c r="W643"/>
      <c r="Z643"/>
      <c r="AA643"/>
      <c r="AJ643" s="22"/>
      <c r="AK643" s="102"/>
      <c r="AN643" s="22"/>
      <c r="AO643" s="22"/>
    </row>
    <row r="644" spans="1:41" ht="14.25">
      <c r="A644" s="346">
        <v>641</v>
      </c>
      <c r="B644" s="42" t="e">
        <f>IF(ISBLANK('Team Roster - Final'!A642),"",'Team Roster - Final'!A642)</f>
        <v>#REF!</v>
      </c>
      <c r="C644" s="42" t="e">
        <f>IF(ISBLANK('Team Roster - Final'!B642),"",'Team Roster - Final'!B642)</f>
        <v>#REF!</v>
      </c>
      <c r="D644" s="42" t="e">
        <f>IF(ISBLANK('Team Roster - Final'!C642),"",'Team Roster - Final'!C642)</f>
        <v>#REF!</v>
      </c>
      <c r="E644" s="42" t="e">
        <f>IF(ISBLANK('Team Roster - Final'!D642),"",'Team Roster - Final'!D642)</f>
        <v>#REF!</v>
      </c>
      <c r="F644" s="43" t="e">
        <f>IF(ISBLANK('Team Roster - Final'!BL642),"",'Team Roster - Final'!BL642)</f>
        <v>#REF!</v>
      </c>
      <c r="G644" s="43" t="e">
        <f>IF(ISBLANK('Team Roster - Final'!BM642),"",'Team Roster - Final'!BM642)</f>
        <v>#REF!</v>
      </c>
      <c r="H644" s="31" t="e">
        <f>IF(ISBLANK('Team Roster - Final'!E642),"",'Team Roster - Final'!E642)</f>
        <v>#REF!</v>
      </c>
      <c r="I644" s="31" t="e">
        <f>IF(ISBLANK('Team Roster - Final'!G642),"",'Team Roster - Final'!G642)</f>
        <v>#REF!</v>
      </c>
      <c r="J644" s="31" t="e">
        <f>IF(ISBLANK('Team Roster - Final'!I642),"",'Team Roster - Final'!I642)</f>
        <v>#REF!</v>
      </c>
      <c r="R644"/>
      <c r="T644"/>
      <c r="V644"/>
      <c r="W644"/>
      <c r="Z644"/>
      <c r="AA644"/>
      <c r="AJ644" s="22"/>
      <c r="AK644" s="102"/>
      <c r="AN644" s="22"/>
      <c r="AO644" s="22"/>
    </row>
    <row r="645" spans="1:41" ht="14.25">
      <c r="A645" s="346">
        <v>642</v>
      </c>
      <c r="B645" s="42" t="e">
        <f>IF(ISBLANK('Team Roster - Final'!A643),"",'Team Roster - Final'!A643)</f>
        <v>#REF!</v>
      </c>
      <c r="C645" s="42" t="e">
        <f>IF(ISBLANK('Team Roster - Final'!B643),"",'Team Roster - Final'!B643)</f>
        <v>#REF!</v>
      </c>
      <c r="D645" s="42" t="e">
        <f>IF(ISBLANK('Team Roster - Final'!C643),"",'Team Roster - Final'!C643)</f>
        <v>#REF!</v>
      </c>
      <c r="E645" s="42" t="e">
        <f>IF(ISBLANK('Team Roster - Final'!D643),"",'Team Roster - Final'!D643)</f>
        <v>#REF!</v>
      </c>
      <c r="F645" s="43" t="e">
        <f>IF(ISBLANK('Team Roster - Final'!BL643),"",'Team Roster - Final'!BL643)</f>
        <v>#REF!</v>
      </c>
      <c r="G645" s="43" t="e">
        <f>IF(ISBLANK('Team Roster - Final'!BM643),"",'Team Roster - Final'!BM643)</f>
        <v>#REF!</v>
      </c>
      <c r="H645" s="31" t="e">
        <f>IF(ISBLANK('Team Roster - Final'!E643),"",'Team Roster - Final'!E643)</f>
        <v>#REF!</v>
      </c>
      <c r="I645" s="31" t="e">
        <f>IF(ISBLANK('Team Roster - Final'!G643),"",'Team Roster - Final'!G643)</f>
        <v>#REF!</v>
      </c>
      <c r="J645" s="31" t="e">
        <f>IF(ISBLANK('Team Roster - Final'!I643),"",'Team Roster - Final'!I643)</f>
        <v>#REF!</v>
      </c>
      <c r="R645"/>
      <c r="T645"/>
      <c r="V645"/>
      <c r="W645"/>
      <c r="Z645"/>
      <c r="AA645"/>
      <c r="AJ645" s="22"/>
      <c r="AK645" s="102"/>
      <c r="AN645" s="22"/>
      <c r="AO645" s="22"/>
    </row>
    <row r="646" spans="1:41" ht="14.25">
      <c r="A646" s="346">
        <v>643</v>
      </c>
      <c r="B646" s="42" t="e">
        <f>IF(ISBLANK('Team Roster - Final'!A644),"",'Team Roster - Final'!A644)</f>
        <v>#REF!</v>
      </c>
      <c r="C646" s="42" t="e">
        <f>IF(ISBLANK('Team Roster - Final'!B644),"",'Team Roster - Final'!B644)</f>
        <v>#REF!</v>
      </c>
      <c r="D646" s="42" t="e">
        <f>IF(ISBLANK('Team Roster - Final'!C644),"",'Team Roster - Final'!C644)</f>
        <v>#REF!</v>
      </c>
      <c r="E646" s="42" t="e">
        <f>IF(ISBLANK('Team Roster - Final'!D644),"",'Team Roster - Final'!D644)</f>
        <v>#REF!</v>
      </c>
      <c r="F646" s="43" t="e">
        <f>IF(ISBLANK('Team Roster - Final'!BL644),"",'Team Roster - Final'!BL644)</f>
        <v>#REF!</v>
      </c>
      <c r="G646" s="43" t="e">
        <f>IF(ISBLANK('Team Roster - Final'!BM644),"",'Team Roster - Final'!BM644)</f>
        <v>#REF!</v>
      </c>
      <c r="H646" s="31" t="e">
        <f>IF(ISBLANK('Team Roster - Final'!E644),"",'Team Roster - Final'!E644)</f>
        <v>#REF!</v>
      </c>
      <c r="I646" s="31" t="e">
        <f>IF(ISBLANK('Team Roster - Final'!G644),"",'Team Roster - Final'!G644)</f>
        <v>#REF!</v>
      </c>
      <c r="J646" s="31" t="e">
        <f>IF(ISBLANK('Team Roster - Final'!I644),"",'Team Roster - Final'!I644)</f>
        <v>#REF!</v>
      </c>
      <c r="R646"/>
      <c r="T646"/>
      <c r="V646"/>
      <c r="W646"/>
      <c r="Z646"/>
      <c r="AA646"/>
      <c r="AJ646" s="22"/>
      <c r="AK646" s="102"/>
      <c r="AN646" s="22"/>
      <c r="AO646" s="22"/>
    </row>
    <row r="647" spans="1:41" ht="14.25">
      <c r="A647" s="346">
        <v>644</v>
      </c>
      <c r="B647" s="42" t="e">
        <f>IF(ISBLANK('Team Roster - Final'!A645),"",'Team Roster - Final'!A645)</f>
        <v>#REF!</v>
      </c>
      <c r="C647" s="42" t="e">
        <f>IF(ISBLANK('Team Roster - Final'!B645),"",'Team Roster - Final'!B645)</f>
        <v>#REF!</v>
      </c>
      <c r="D647" s="42" t="e">
        <f>IF(ISBLANK('Team Roster - Final'!C645),"",'Team Roster - Final'!C645)</f>
        <v>#REF!</v>
      </c>
      <c r="E647" s="42" t="e">
        <f>IF(ISBLANK('Team Roster - Final'!D645),"",'Team Roster - Final'!D645)</f>
        <v>#REF!</v>
      </c>
      <c r="F647" s="43" t="e">
        <f>IF(ISBLANK('Team Roster - Final'!BL645),"",'Team Roster - Final'!BL645)</f>
        <v>#REF!</v>
      </c>
      <c r="G647" s="43" t="e">
        <f>IF(ISBLANK('Team Roster - Final'!BM645),"",'Team Roster - Final'!BM645)</f>
        <v>#REF!</v>
      </c>
      <c r="H647" s="31" t="e">
        <f>IF(ISBLANK('Team Roster - Final'!E645),"",'Team Roster - Final'!E645)</f>
        <v>#REF!</v>
      </c>
      <c r="I647" s="31" t="e">
        <f>IF(ISBLANK('Team Roster - Final'!G645),"",'Team Roster - Final'!G645)</f>
        <v>#REF!</v>
      </c>
      <c r="J647" s="31" t="e">
        <f>IF(ISBLANK('Team Roster - Final'!I645),"",'Team Roster - Final'!I645)</f>
        <v>#REF!</v>
      </c>
      <c r="R647"/>
      <c r="T647"/>
      <c r="V647"/>
      <c r="W647"/>
      <c r="Z647"/>
      <c r="AA647"/>
      <c r="AJ647" s="22"/>
      <c r="AK647" s="102"/>
      <c r="AN647" s="22"/>
      <c r="AO647" s="22"/>
    </row>
    <row r="648" spans="1:41" ht="14.25">
      <c r="A648" s="346">
        <v>645</v>
      </c>
      <c r="B648" s="42" t="e">
        <f>IF(ISBLANK('Team Roster - Final'!A646),"",'Team Roster - Final'!A646)</f>
        <v>#REF!</v>
      </c>
      <c r="C648" s="42" t="e">
        <f>IF(ISBLANK('Team Roster - Final'!B646),"",'Team Roster - Final'!B646)</f>
        <v>#REF!</v>
      </c>
      <c r="D648" s="42" t="e">
        <f>IF(ISBLANK('Team Roster - Final'!C646),"",'Team Roster - Final'!C646)</f>
        <v>#REF!</v>
      </c>
      <c r="E648" s="42" t="e">
        <f>IF(ISBLANK('Team Roster - Final'!D646),"",'Team Roster - Final'!D646)</f>
        <v>#REF!</v>
      </c>
      <c r="F648" s="43" t="e">
        <f>IF(ISBLANK('Team Roster - Final'!BL646),"",'Team Roster - Final'!BL646)</f>
        <v>#REF!</v>
      </c>
      <c r="G648" s="43" t="e">
        <f>IF(ISBLANK('Team Roster - Final'!BM646),"",'Team Roster - Final'!BM646)</f>
        <v>#REF!</v>
      </c>
      <c r="H648" s="31" t="e">
        <f>IF(ISBLANK('Team Roster - Final'!E646),"",'Team Roster - Final'!E646)</f>
        <v>#REF!</v>
      </c>
      <c r="I648" s="31" t="e">
        <f>IF(ISBLANK('Team Roster - Final'!G646),"",'Team Roster - Final'!G646)</f>
        <v>#REF!</v>
      </c>
      <c r="J648" s="31" t="e">
        <f>IF(ISBLANK('Team Roster - Final'!I646),"",'Team Roster - Final'!I646)</f>
        <v>#REF!</v>
      </c>
      <c r="R648"/>
      <c r="T648"/>
      <c r="V648"/>
      <c r="W648"/>
      <c r="Z648"/>
      <c r="AA648"/>
      <c r="AJ648" s="22"/>
      <c r="AK648" s="102"/>
      <c r="AN648" s="22"/>
      <c r="AO648" s="22"/>
    </row>
    <row r="649" spans="1:41" ht="14.25">
      <c r="A649" s="346">
        <v>646</v>
      </c>
      <c r="B649" s="42" t="e">
        <f>IF(ISBLANK('Team Roster - Final'!A647),"",'Team Roster - Final'!A647)</f>
        <v>#REF!</v>
      </c>
      <c r="C649" s="42" t="e">
        <f>IF(ISBLANK('Team Roster - Final'!B647),"",'Team Roster - Final'!B647)</f>
        <v>#REF!</v>
      </c>
      <c r="D649" s="42" t="e">
        <f>IF(ISBLANK('Team Roster - Final'!C647),"",'Team Roster - Final'!C647)</f>
        <v>#REF!</v>
      </c>
      <c r="E649" s="42" t="e">
        <f>IF(ISBLANK('Team Roster - Final'!D647),"",'Team Roster - Final'!D647)</f>
        <v>#REF!</v>
      </c>
      <c r="F649" s="43" t="e">
        <f>IF(ISBLANK('Team Roster - Final'!BL647),"",'Team Roster - Final'!BL647)</f>
        <v>#REF!</v>
      </c>
      <c r="G649" s="43" t="e">
        <f>IF(ISBLANK('Team Roster - Final'!BM647),"",'Team Roster - Final'!BM647)</f>
        <v>#REF!</v>
      </c>
      <c r="H649" s="31" t="e">
        <f>IF(ISBLANK('Team Roster - Final'!E647),"",'Team Roster - Final'!E647)</f>
        <v>#REF!</v>
      </c>
      <c r="I649" s="31" t="e">
        <f>IF(ISBLANK('Team Roster - Final'!G647),"",'Team Roster - Final'!G647)</f>
        <v>#REF!</v>
      </c>
      <c r="J649" s="31" t="e">
        <f>IF(ISBLANK('Team Roster - Final'!I647),"",'Team Roster - Final'!I647)</f>
        <v>#REF!</v>
      </c>
      <c r="R649"/>
      <c r="T649"/>
      <c r="V649"/>
      <c r="W649"/>
      <c r="Z649"/>
      <c r="AA649"/>
      <c r="AJ649" s="22"/>
      <c r="AK649" s="102"/>
      <c r="AN649" s="22"/>
      <c r="AO649" s="22"/>
    </row>
    <row r="650" spans="1:41" ht="14.25">
      <c r="A650" s="346">
        <v>647</v>
      </c>
      <c r="B650" s="42" t="e">
        <f>IF(ISBLANK('Team Roster - Final'!A648),"",'Team Roster - Final'!A648)</f>
        <v>#REF!</v>
      </c>
      <c r="C650" s="42" t="e">
        <f>IF(ISBLANK('Team Roster - Final'!B648),"",'Team Roster - Final'!B648)</f>
        <v>#REF!</v>
      </c>
      <c r="D650" s="42" t="e">
        <f>IF(ISBLANK('Team Roster - Final'!C648),"",'Team Roster - Final'!C648)</f>
        <v>#REF!</v>
      </c>
      <c r="E650" s="42" t="e">
        <f>IF(ISBLANK('Team Roster - Final'!D648),"",'Team Roster - Final'!D648)</f>
        <v>#REF!</v>
      </c>
      <c r="F650" s="43" t="e">
        <f>IF(ISBLANK('Team Roster - Final'!BL648),"",'Team Roster - Final'!BL648)</f>
        <v>#REF!</v>
      </c>
      <c r="G650" s="43" t="e">
        <f>IF(ISBLANK('Team Roster - Final'!BM648),"",'Team Roster - Final'!BM648)</f>
        <v>#REF!</v>
      </c>
      <c r="H650" s="31" t="e">
        <f>IF(ISBLANK('Team Roster - Final'!E648),"",'Team Roster - Final'!E648)</f>
        <v>#REF!</v>
      </c>
      <c r="I650" s="31" t="e">
        <f>IF(ISBLANK('Team Roster - Final'!G648),"",'Team Roster - Final'!G648)</f>
        <v>#REF!</v>
      </c>
      <c r="J650" s="31" t="e">
        <f>IF(ISBLANK('Team Roster - Final'!I648),"",'Team Roster - Final'!I648)</f>
        <v>#REF!</v>
      </c>
      <c r="R650"/>
      <c r="T650"/>
      <c r="V650"/>
      <c r="W650"/>
      <c r="Z650"/>
      <c r="AA650"/>
      <c r="AJ650" s="22"/>
      <c r="AK650" s="102"/>
      <c r="AN650" s="22"/>
      <c r="AO650" s="22"/>
    </row>
    <row r="651" spans="1:41" ht="14.25">
      <c r="A651" s="346">
        <v>648</v>
      </c>
      <c r="B651" s="42" t="e">
        <f>IF(ISBLANK('Team Roster - Final'!A649),"",'Team Roster - Final'!A649)</f>
        <v>#REF!</v>
      </c>
      <c r="C651" s="42" t="e">
        <f>IF(ISBLANK('Team Roster - Final'!B649),"",'Team Roster - Final'!B649)</f>
        <v>#REF!</v>
      </c>
      <c r="D651" s="42" t="e">
        <f>IF(ISBLANK('Team Roster - Final'!C649),"",'Team Roster - Final'!C649)</f>
        <v>#REF!</v>
      </c>
      <c r="E651" s="42" t="e">
        <f>IF(ISBLANK('Team Roster - Final'!D649),"",'Team Roster - Final'!D649)</f>
        <v>#REF!</v>
      </c>
      <c r="F651" s="43" t="e">
        <f>IF(ISBLANK('Team Roster - Final'!BL649),"",'Team Roster - Final'!BL649)</f>
        <v>#REF!</v>
      </c>
      <c r="G651" s="43" t="e">
        <f>IF(ISBLANK('Team Roster - Final'!BM649),"",'Team Roster - Final'!BM649)</f>
        <v>#REF!</v>
      </c>
      <c r="H651" s="31" t="e">
        <f>IF(ISBLANK('Team Roster - Final'!E649),"",'Team Roster - Final'!E649)</f>
        <v>#REF!</v>
      </c>
      <c r="I651" s="31" t="e">
        <f>IF(ISBLANK('Team Roster - Final'!G649),"",'Team Roster - Final'!G649)</f>
        <v>#REF!</v>
      </c>
      <c r="J651" s="31" t="e">
        <f>IF(ISBLANK('Team Roster - Final'!I649),"",'Team Roster - Final'!I649)</f>
        <v>#REF!</v>
      </c>
      <c r="R651"/>
      <c r="T651"/>
      <c r="V651"/>
      <c r="W651"/>
      <c r="Z651"/>
      <c r="AA651"/>
      <c r="AJ651" s="22"/>
      <c r="AK651" s="102"/>
      <c r="AN651" s="22"/>
      <c r="AO651" s="22"/>
    </row>
    <row r="652" spans="1:41" ht="14.25">
      <c r="A652" s="346">
        <v>649</v>
      </c>
      <c r="B652" s="42" t="e">
        <f>IF(ISBLANK('Team Roster - Final'!A650),"",'Team Roster - Final'!A650)</f>
        <v>#REF!</v>
      </c>
      <c r="C652" s="42" t="e">
        <f>IF(ISBLANK('Team Roster - Final'!B650),"",'Team Roster - Final'!B650)</f>
        <v>#REF!</v>
      </c>
      <c r="D652" s="42" t="e">
        <f>IF(ISBLANK('Team Roster - Final'!C650),"",'Team Roster - Final'!C650)</f>
        <v>#REF!</v>
      </c>
      <c r="E652" s="42" t="e">
        <f>IF(ISBLANK('Team Roster - Final'!D650),"",'Team Roster - Final'!D650)</f>
        <v>#REF!</v>
      </c>
      <c r="F652" s="43" t="e">
        <f>IF(ISBLANK('Team Roster - Final'!BL650),"",'Team Roster - Final'!BL650)</f>
        <v>#REF!</v>
      </c>
      <c r="G652" s="43" t="e">
        <f>IF(ISBLANK('Team Roster - Final'!BM650),"",'Team Roster - Final'!BM650)</f>
        <v>#REF!</v>
      </c>
      <c r="H652" s="31" t="e">
        <f>IF(ISBLANK('Team Roster - Final'!E650),"",'Team Roster - Final'!E650)</f>
        <v>#REF!</v>
      </c>
      <c r="I652" s="31" t="e">
        <f>IF(ISBLANK('Team Roster - Final'!G650),"",'Team Roster - Final'!G650)</f>
        <v>#REF!</v>
      </c>
      <c r="J652" s="31" t="e">
        <f>IF(ISBLANK('Team Roster - Final'!I650),"",'Team Roster - Final'!I650)</f>
        <v>#REF!</v>
      </c>
      <c r="R652"/>
      <c r="T652"/>
      <c r="V652"/>
      <c r="W652"/>
      <c r="Z652"/>
      <c r="AA652"/>
      <c r="AJ652" s="22"/>
      <c r="AK652" s="102"/>
      <c r="AN652" s="22"/>
      <c r="AO652" s="22"/>
    </row>
    <row r="653" spans="1:41" ht="14.25">
      <c r="A653" s="346">
        <v>650</v>
      </c>
      <c r="B653" s="42" t="e">
        <f>IF(ISBLANK('Team Roster - Final'!A651),"",'Team Roster - Final'!A651)</f>
        <v>#REF!</v>
      </c>
      <c r="C653" s="42" t="e">
        <f>IF(ISBLANK('Team Roster - Final'!B651),"",'Team Roster - Final'!B651)</f>
        <v>#REF!</v>
      </c>
      <c r="D653" s="42" t="e">
        <f>IF(ISBLANK('Team Roster - Final'!C651),"",'Team Roster - Final'!C651)</f>
        <v>#REF!</v>
      </c>
      <c r="E653" s="42" t="e">
        <f>IF(ISBLANK('Team Roster - Final'!D651),"",'Team Roster - Final'!D651)</f>
        <v>#REF!</v>
      </c>
      <c r="F653" s="43" t="e">
        <f>IF(ISBLANK('Team Roster - Final'!BL651),"",'Team Roster - Final'!BL651)</f>
        <v>#REF!</v>
      </c>
      <c r="G653" s="43" t="e">
        <f>IF(ISBLANK('Team Roster - Final'!BM651),"",'Team Roster - Final'!BM651)</f>
        <v>#REF!</v>
      </c>
      <c r="H653" s="31" t="e">
        <f>IF(ISBLANK('Team Roster - Final'!E651),"",'Team Roster - Final'!E651)</f>
        <v>#REF!</v>
      </c>
      <c r="I653" s="31" t="e">
        <f>IF(ISBLANK('Team Roster - Final'!G651),"",'Team Roster - Final'!G651)</f>
        <v>#REF!</v>
      </c>
      <c r="J653" s="31" t="e">
        <f>IF(ISBLANK('Team Roster - Final'!I651),"",'Team Roster - Final'!I651)</f>
        <v>#REF!</v>
      </c>
      <c r="R653"/>
      <c r="T653"/>
      <c r="V653"/>
      <c r="W653"/>
      <c r="Z653"/>
      <c r="AA653"/>
      <c r="AJ653" s="22"/>
      <c r="AK653" s="102"/>
      <c r="AN653" s="22"/>
      <c r="AO653" s="22"/>
    </row>
    <row r="654" spans="1:41" ht="14.25">
      <c r="A654" s="346">
        <v>651</v>
      </c>
      <c r="B654" s="42" t="e">
        <f>IF(ISBLANK('Team Roster - Final'!A652),"",'Team Roster - Final'!A652)</f>
        <v>#REF!</v>
      </c>
      <c r="C654" s="42" t="e">
        <f>IF(ISBLANK('Team Roster - Final'!B652),"",'Team Roster - Final'!B652)</f>
        <v>#REF!</v>
      </c>
      <c r="D654" s="42" t="e">
        <f>IF(ISBLANK('Team Roster - Final'!C652),"",'Team Roster - Final'!C652)</f>
        <v>#REF!</v>
      </c>
      <c r="E654" s="42" t="e">
        <f>IF(ISBLANK('Team Roster - Final'!D652),"",'Team Roster - Final'!D652)</f>
        <v>#REF!</v>
      </c>
      <c r="F654" s="43" t="e">
        <f>IF(ISBLANK('Team Roster - Final'!BL652),"",'Team Roster - Final'!BL652)</f>
        <v>#REF!</v>
      </c>
      <c r="G654" s="43" t="e">
        <f>IF(ISBLANK('Team Roster - Final'!BM652),"",'Team Roster - Final'!BM652)</f>
        <v>#REF!</v>
      </c>
      <c r="H654" s="31" t="e">
        <f>IF(ISBLANK('Team Roster - Final'!E652),"",'Team Roster - Final'!E652)</f>
        <v>#REF!</v>
      </c>
      <c r="I654" s="31" t="e">
        <f>IF(ISBLANK('Team Roster - Final'!G652),"",'Team Roster - Final'!G652)</f>
        <v>#REF!</v>
      </c>
      <c r="J654" s="31" t="e">
        <f>IF(ISBLANK('Team Roster - Final'!I652),"",'Team Roster - Final'!I652)</f>
        <v>#REF!</v>
      </c>
      <c r="R654"/>
      <c r="T654"/>
      <c r="V654"/>
      <c r="W654"/>
      <c r="Z654"/>
      <c r="AA654"/>
      <c r="AJ654" s="22"/>
      <c r="AK654" s="102"/>
      <c r="AN654" s="22"/>
      <c r="AO654" s="22"/>
    </row>
    <row r="655" spans="1:41" ht="14.25">
      <c r="A655" s="346">
        <v>652</v>
      </c>
      <c r="B655" s="42" t="e">
        <f>IF(ISBLANK('Team Roster - Final'!A653),"",'Team Roster - Final'!A653)</f>
        <v>#REF!</v>
      </c>
      <c r="C655" s="42" t="e">
        <f>IF(ISBLANK('Team Roster - Final'!B653),"",'Team Roster - Final'!B653)</f>
        <v>#REF!</v>
      </c>
      <c r="D655" s="42" t="e">
        <f>IF(ISBLANK('Team Roster - Final'!C653),"",'Team Roster - Final'!C653)</f>
        <v>#REF!</v>
      </c>
      <c r="E655" s="42" t="e">
        <f>IF(ISBLANK('Team Roster - Final'!D653),"",'Team Roster - Final'!D653)</f>
        <v>#REF!</v>
      </c>
      <c r="F655" s="43" t="e">
        <f>IF(ISBLANK('Team Roster - Final'!BL653),"",'Team Roster - Final'!BL653)</f>
        <v>#REF!</v>
      </c>
      <c r="G655" s="43" t="e">
        <f>IF(ISBLANK('Team Roster - Final'!BM653),"",'Team Roster - Final'!BM653)</f>
        <v>#REF!</v>
      </c>
      <c r="H655" s="31" t="e">
        <f>IF(ISBLANK('Team Roster - Final'!E653),"",'Team Roster - Final'!E653)</f>
        <v>#REF!</v>
      </c>
      <c r="I655" s="31" t="e">
        <f>IF(ISBLANK('Team Roster - Final'!G653),"",'Team Roster - Final'!G653)</f>
        <v>#REF!</v>
      </c>
      <c r="J655" s="31" t="e">
        <f>IF(ISBLANK('Team Roster - Final'!I653),"",'Team Roster - Final'!I653)</f>
        <v>#REF!</v>
      </c>
      <c r="R655"/>
      <c r="T655"/>
      <c r="V655"/>
      <c r="W655"/>
      <c r="Z655"/>
      <c r="AA655"/>
      <c r="AJ655" s="22"/>
      <c r="AK655" s="102"/>
      <c r="AN655" s="22"/>
      <c r="AO655" s="22"/>
    </row>
    <row r="656" spans="1:41" ht="14.25">
      <c r="A656" s="346">
        <v>653</v>
      </c>
      <c r="B656" s="42" t="e">
        <f>IF(ISBLANK('Team Roster - Final'!A654),"",'Team Roster - Final'!A654)</f>
        <v>#REF!</v>
      </c>
      <c r="C656" s="42" t="e">
        <f>IF(ISBLANK('Team Roster - Final'!B654),"",'Team Roster - Final'!B654)</f>
        <v>#REF!</v>
      </c>
      <c r="D656" s="42" t="e">
        <f>IF(ISBLANK('Team Roster - Final'!C654),"",'Team Roster - Final'!C654)</f>
        <v>#REF!</v>
      </c>
      <c r="E656" s="42" t="e">
        <f>IF(ISBLANK('Team Roster - Final'!D654),"",'Team Roster - Final'!D654)</f>
        <v>#REF!</v>
      </c>
      <c r="F656" s="43" t="e">
        <f>IF(ISBLANK('Team Roster - Final'!BL654),"",'Team Roster - Final'!BL654)</f>
        <v>#REF!</v>
      </c>
      <c r="G656" s="43" t="e">
        <f>IF(ISBLANK('Team Roster - Final'!BM654),"",'Team Roster - Final'!BM654)</f>
        <v>#REF!</v>
      </c>
      <c r="H656" s="31" t="e">
        <f>IF(ISBLANK('Team Roster - Final'!E654),"",'Team Roster - Final'!E654)</f>
        <v>#REF!</v>
      </c>
      <c r="I656" s="31" t="e">
        <f>IF(ISBLANK('Team Roster - Final'!G654),"",'Team Roster - Final'!G654)</f>
        <v>#REF!</v>
      </c>
      <c r="J656" s="31" t="e">
        <f>IF(ISBLANK('Team Roster - Final'!I654),"",'Team Roster - Final'!I654)</f>
        <v>#REF!</v>
      </c>
      <c r="R656"/>
      <c r="T656"/>
      <c r="V656"/>
      <c r="W656"/>
      <c r="Z656"/>
      <c r="AA656"/>
      <c r="AJ656" s="22"/>
      <c r="AK656" s="102"/>
      <c r="AN656" s="22"/>
      <c r="AO656" s="22"/>
    </row>
    <row r="657" spans="1:41" ht="14.25">
      <c r="A657" s="346">
        <v>654</v>
      </c>
      <c r="B657" s="42" t="e">
        <f>IF(ISBLANK('Team Roster - Final'!A655),"",'Team Roster - Final'!A655)</f>
        <v>#REF!</v>
      </c>
      <c r="C657" s="42" t="e">
        <f>IF(ISBLANK('Team Roster - Final'!B655),"",'Team Roster - Final'!B655)</f>
        <v>#REF!</v>
      </c>
      <c r="D657" s="42" t="e">
        <f>IF(ISBLANK('Team Roster - Final'!C655),"",'Team Roster - Final'!C655)</f>
        <v>#REF!</v>
      </c>
      <c r="E657" s="42" t="e">
        <f>IF(ISBLANK('Team Roster - Final'!D655),"",'Team Roster - Final'!D655)</f>
        <v>#REF!</v>
      </c>
      <c r="F657" s="43" t="e">
        <f>IF(ISBLANK('Team Roster - Final'!BL655),"",'Team Roster - Final'!BL655)</f>
        <v>#REF!</v>
      </c>
      <c r="G657" s="43" t="e">
        <f>IF(ISBLANK('Team Roster - Final'!BM655),"",'Team Roster - Final'!BM655)</f>
        <v>#REF!</v>
      </c>
      <c r="H657" s="31" t="e">
        <f>IF(ISBLANK('Team Roster - Final'!E655),"",'Team Roster - Final'!E655)</f>
        <v>#REF!</v>
      </c>
      <c r="I657" s="31" t="e">
        <f>IF(ISBLANK('Team Roster - Final'!G655),"",'Team Roster - Final'!G655)</f>
        <v>#REF!</v>
      </c>
      <c r="J657" s="31" t="e">
        <f>IF(ISBLANK('Team Roster - Final'!I655),"",'Team Roster - Final'!I655)</f>
        <v>#REF!</v>
      </c>
      <c r="R657"/>
      <c r="T657"/>
      <c r="V657"/>
      <c r="W657"/>
      <c r="Z657"/>
      <c r="AA657"/>
      <c r="AJ657" s="22"/>
      <c r="AK657" s="102"/>
      <c r="AN657" s="22"/>
      <c r="AO657" s="22"/>
    </row>
    <row r="658" spans="1:41" ht="14.25">
      <c r="A658" s="346">
        <v>655</v>
      </c>
      <c r="B658" s="42" t="e">
        <f>IF(ISBLANK('Team Roster - Final'!A656),"",'Team Roster - Final'!A656)</f>
        <v>#REF!</v>
      </c>
      <c r="C658" s="42" t="e">
        <f>IF(ISBLANK('Team Roster - Final'!B656),"",'Team Roster - Final'!B656)</f>
        <v>#REF!</v>
      </c>
      <c r="D658" s="42" t="e">
        <f>IF(ISBLANK('Team Roster - Final'!C656),"",'Team Roster - Final'!C656)</f>
        <v>#REF!</v>
      </c>
      <c r="E658" s="42" t="e">
        <f>IF(ISBLANK('Team Roster - Final'!D656),"",'Team Roster - Final'!D656)</f>
        <v>#REF!</v>
      </c>
      <c r="F658" s="43" t="e">
        <f>IF(ISBLANK('Team Roster - Final'!BL656),"",'Team Roster - Final'!BL656)</f>
        <v>#REF!</v>
      </c>
      <c r="G658" s="43" t="e">
        <f>IF(ISBLANK('Team Roster - Final'!BM656),"",'Team Roster - Final'!BM656)</f>
        <v>#REF!</v>
      </c>
      <c r="H658" s="31" t="e">
        <f>IF(ISBLANK('Team Roster - Final'!E656),"",'Team Roster - Final'!E656)</f>
        <v>#REF!</v>
      </c>
      <c r="I658" s="31" t="e">
        <f>IF(ISBLANK('Team Roster - Final'!G656),"",'Team Roster - Final'!G656)</f>
        <v>#REF!</v>
      </c>
      <c r="J658" s="31" t="e">
        <f>IF(ISBLANK('Team Roster - Final'!I656),"",'Team Roster - Final'!I656)</f>
        <v>#REF!</v>
      </c>
      <c r="R658"/>
      <c r="T658"/>
      <c r="V658"/>
      <c r="W658"/>
      <c r="Z658"/>
      <c r="AA658"/>
      <c r="AJ658" s="22"/>
      <c r="AK658" s="102"/>
      <c r="AN658" s="22"/>
      <c r="AO658" s="22"/>
    </row>
    <row r="659" spans="1:41" ht="14.25">
      <c r="A659" s="346">
        <v>656</v>
      </c>
      <c r="B659" s="42" t="e">
        <f>IF(ISBLANK('Team Roster - Final'!A657),"",'Team Roster - Final'!A657)</f>
        <v>#REF!</v>
      </c>
      <c r="C659" s="42" t="e">
        <f>IF(ISBLANK('Team Roster - Final'!B657),"",'Team Roster - Final'!B657)</f>
        <v>#REF!</v>
      </c>
      <c r="D659" s="42" t="e">
        <f>IF(ISBLANK('Team Roster - Final'!C657),"",'Team Roster - Final'!C657)</f>
        <v>#REF!</v>
      </c>
      <c r="E659" s="42" t="e">
        <f>IF(ISBLANK('Team Roster - Final'!D657),"",'Team Roster - Final'!D657)</f>
        <v>#REF!</v>
      </c>
      <c r="F659" s="43" t="e">
        <f>IF(ISBLANK('Team Roster - Final'!BL657),"",'Team Roster - Final'!BL657)</f>
        <v>#REF!</v>
      </c>
      <c r="G659" s="43" t="e">
        <f>IF(ISBLANK('Team Roster - Final'!BM657),"",'Team Roster - Final'!BM657)</f>
        <v>#REF!</v>
      </c>
      <c r="H659" s="31" t="e">
        <f>IF(ISBLANK('Team Roster - Final'!E657),"",'Team Roster - Final'!E657)</f>
        <v>#REF!</v>
      </c>
      <c r="I659" s="31" t="e">
        <f>IF(ISBLANK('Team Roster - Final'!G657),"",'Team Roster - Final'!G657)</f>
        <v>#REF!</v>
      </c>
      <c r="J659" s="31" t="e">
        <f>IF(ISBLANK('Team Roster - Final'!I657),"",'Team Roster - Final'!I657)</f>
        <v>#REF!</v>
      </c>
      <c r="R659"/>
      <c r="T659"/>
      <c r="V659"/>
      <c r="W659"/>
      <c r="Z659"/>
      <c r="AA659"/>
      <c r="AJ659" s="22"/>
      <c r="AK659" s="102"/>
      <c r="AN659" s="22"/>
      <c r="AO659" s="22"/>
    </row>
    <row r="660" spans="1:41" ht="14.25">
      <c r="A660" s="346">
        <v>657</v>
      </c>
      <c r="B660" s="42" t="e">
        <f>IF(ISBLANK('Team Roster - Final'!A658),"",'Team Roster - Final'!A658)</f>
        <v>#REF!</v>
      </c>
      <c r="C660" s="42" t="e">
        <f>IF(ISBLANK('Team Roster - Final'!B658),"",'Team Roster - Final'!B658)</f>
        <v>#REF!</v>
      </c>
      <c r="D660" s="42" t="e">
        <f>IF(ISBLANK('Team Roster - Final'!C658),"",'Team Roster - Final'!C658)</f>
        <v>#REF!</v>
      </c>
      <c r="E660" s="42" t="e">
        <f>IF(ISBLANK('Team Roster - Final'!D658),"",'Team Roster - Final'!D658)</f>
        <v>#REF!</v>
      </c>
      <c r="F660" s="43" t="e">
        <f>IF(ISBLANK('Team Roster - Final'!BL658),"",'Team Roster - Final'!BL658)</f>
        <v>#REF!</v>
      </c>
      <c r="G660" s="43" t="e">
        <f>IF(ISBLANK('Team Roster - Final'!BM658),"",'Team Roster - Final'!BM658)</f>
        <v>#REF!</v>
      </c>
      <c r="H660" s="31" t="e">
        <f>IF(ISBLANK('Team Roster - Final'!E658),"",'Team Roster - Final'!E658)</f>
        <v>#REF!</v>
      </c>
      <c r="I660" s="31" t="e">
        <f>IF(ISBLANK('Team Roster - Final'!G658),"",'Team Roster - Final'!G658)</f>
        <v>#REF!</v>
      </c>
      <c r="J660" s="31" t="e">
        <f>IF(ISBLANK('Team Roster - Final'!I658),"",'Team Roster - Final'!I658)</f>
        <v>#REF!</v>
      </c>
      <c r="R660"/>
      <c r="T660"/>
      <c r="V660"/>
      <c r="W660"/>
      <c r="Z660"/>
      <c r="AA660"/>
      <c r="AJ660" s="22"/>
      <c r="AK660" s="102"/>
      <c r="AN660" s="22"/>
      <c r="AO660" s="22"/>
    </row>
    <row r="661" spans="1:41" ht="14.25">
      <c r="A661" s="346">
        <v>658</v>
      </c>
      <c r="B661" s="42" t="e">
        <f>IF(ISBLANK('Team Roster - Final'!A659),"",'Team Roster - Final'!A659)</f>
        <v>#REF!</v>
      </c>
      <c r="C661" s="42" t="e">
        <f>IF(ISBLANK('Team Roster - Final'!B659),"",'Team Roster - Final'!B659)</f>
        <v>#REF!</v>
      </c>
      <c r="D661" s="42" t="e">
        <f>IF(ISBLANK('Team Roster - Final'!C659),"",'Team Roster - Final'!C659)</f>
        <v>#REF!</v>
      </c>
      <c r="E661" s="42" t="e">
        <f>IF(ISBLANK('Team Roster - Final'!D659),"",'Team Roster - Final'!D659)</f>
        <v>#REF!</v>
      </c>
      <c r="F661" s="43" t="e">
        <f>IF(ISBLANK('Team Roster - Final'!BL659),"",'Team Roster - Final'!BL659)</f>
        <v>#REF!</v>
      </c>
      <c r="G661" s="43" t="e">
        <f>IF(ISBLANK('Team Roster - Final'!BM659),"",'Team Roster - Final'!BM659)</f>
        <v>#REF!</v>
      </c>
      <c r="H661" s="31" t="e">
        <f>IF(ISBLANK('Team Roster - Final'!E659),"",'Team Roster - Final'!E659)</f>
        <v>#REF!</v>
      </c>
      <c r="I661" s="31" t="e">
        <f>IF(ISBLANK('Team Roster - Final'!G659),"",'Team Roster - Final'!G659)</f>
        <v>#REF!</v>
      </c>
      <c r="J661" s="31" t="e">
        <f>IF(ISBLANK('Team Roster - Final'!I659),"",'Team Roster - Final'!I659)</f>
        <v>#REF!</v>
      </c>
      <c r="R661"/>
      <c r="T661"/>
      <c r="V661"/>
      <c r="W661"/>
      <c r="Z661"/>
      <c r="AA661"/>
      <c r="AJ661" s="22"/>
      <c r="AK661" s="102"/>
      <c r="AN661" s="22"/>
      <c r="AO661" s="22"/>
    </row>
    <row r="662" spans="1:41" ht="14.25">
      <c r="A662" s="346">
        <v>659</v>
      </c>
      <c r="B662" s="42" t="e">
        <f>IF(ISBLANK('Team Roster - Final'!A660),"",'Team Roster - Final'!A660)</f>
        <v>#REF!</v>
      </c>
      <c r="C662" s="42" t="e">
        <f>IF(ISBLANK('Team Roster - Final'!B660),"",'Team Roster - Final'!B660)</f>
        <v>#REF!</v>
      </c>
      <c r="D662" s="42" t="e">
        <f>IF(ISBLANK('Team Roster - Final'!C660),"",'Team Roster - Final'!C660)</f>
        <v>#REF!</v>
      </c>
      <c r="E662" s="42" t="e">
        <f>IF(ISBLANK('Team Roster - Final'!D660),"",'Team Roster - Final'!D660)</f>
        <v>#REF!</v>
      </c>
      <c r="F662" s="43" t="e">
        <f>IF(ISBLANK('Team Roster - Final'!BL660),"",'Team Roster - Final'!BL660)</f>
        <v>#REF!</v>
      </c>
      <c r="G662" s="43" t="e">
        <f>IF(ISBLANK('Team Roster - Final'!BM660),"",'Team Roster - Final'!BM660)</f>
        <v>#REF!</v>
      </c>
      <c r="H662" s="31" t="e">
        <f>IF(ISBLANK('Team Roster - Final'!E660),"",'Team Roster - Final'!E660)</f>
        <v>#REF!</v>
      </c>
      <c r="I662" s="31" t="e">
        <f>IF(ISBLANK('Team Roster - Final'!G660),"",'Team Roster - Final'!G660)</f>
        <v>#REF!</v>
      </c>
      <c r="J662" s="31" t="e">
        <f>IF(ISBLANK('Team Roster - Final'!I660),"",'Team Roster - Final'!I660)</f>
        <v>#REF!</v>
      </c>
      <c r="R662"/>
      <c r="T662"/>
      <c r="V662"/>
      <c r="W662"/>
      <c r="Z662"/>
      <c r="AA662"/>
      <c r="AJ662" s="22"/>
      <c r="AK662" s="102"/>
      <c r="AN662" s="22"/>
      <c r="AO662" s="22"/>
    </row>
    <row r="663" spans="1:41" ht="14.25">
      <c r="A663" s="346">
        <v>660</v>
      </c>
      <c r="B663" s="42" t="e">
        <f>IF(ISBLANK('Team Roster - Final'!A661),"",'Team Roster - Final'!A661)</f>
        <v>#REF!</v>
      </c>
      <c r="C663" s="42" t="e">
        <f>IF(ISBLANK('Team Roster - Final'!B661),"",'Team Roster - Final'!B661)</f>
        <v>#REF!</v>
      </c>
      <c r="D663" s="42" t="e">
        <f>IF(ISBLANK('Team Roster - Final'!C661),"",'Team Roster - Final'!C661)</f>
        <v>#REF!</v>
      </c>
      <c r="E663" s="42" t="e">
        <f>IF(ISBLANK('Team Roster - Final'!D661),"",'Team Roster - Final'!D661)</f>
        <v>#REF!</v>
      </c>
      <c r="F663" s="43" t="e">
        <f>IF(ISBLANK('Team Roster - Final'!BL661),"",'Team Roster - Final'!BL661)</f>
        <v>#REF!</v>
      </c>
      <c r="G663" s="43" t="e">
        <f>IF(ISBLANK('Team Roster - Final'!BM661),"",'Team Roster - Final'!BM661)</f>
        <v>#REF!</v>
      </c>
      <c r="H663" s="31" t="e">
        <f>IF(ISBLANK('Team Roster - Final'!E661),"",'Team Roster - Final'!E661)</f>
        <v>#REF!</v>
      </c>
      <c r="I663" s="31" t="e">
        <f>IF(ISBLANK('Team Roster - Final'!G661),"",'Team Roster - Final'!G661)</f>
        <v>#REF!</v>
      </c>
      <c r="J663" s="31" t="e">
        <f>IF(ISBLANK('Team Roster - Final'!I661),"",'Team Roster - Final'!I661)</f>
        <v>#REF!</v>
      </c>
      <c r="R663"/>
      <c r="T663"/>
      <c r="V663"/>
      <c r="W663"/>
      <c r="Z663"/>
      <c r="AA663"/>
      <c r="AJ663" s="22"/>
      <c r="AK663" s="102"/>
      <c r="AN663" s="22"/>
      <c r="AO663" s="22"/>
    </row>
    <row r="664" spans="1:41" ht="14.25">
      <c r="A664" s="346">
        <v>661</v>
      </c>
      <c r="B664" s="42" t="e">
        <f>IF(ISBLANK('Team Roster - Final'!A662),"",'Team Roster - Final'!A662)</f>
        <v>#REF!</v>
      </c>
      <c r="C664" s="42" t="e">
        <f>IF(ISBLANK('Team Roster - Final'!B662),"",'Team Roster - Final'!B662)</f>
        <v>#REF!</v>
      </c>
      <c r="D664" s="42" t="e">
        <f>IF(ISBLANK('Team Roster - Final'!C662),"",'Team Roster - Final'!C662)</f>
        <v>#REF!</v>
      </c>
      <c r="E664" s="42" t="e">
        <f>IF(ISBLANK('Team Roster - Final'!D662),"",'Team Roster - Final'!D662)</f>
        <v>#REF!</v>
      </c>
      <c r="F664" s="43" t="e">
        <f>IF(ISBLANK('Team Roster - Final'!BL662),"",'Team Roster - Final'!BL662)</f>
        <v>#REF!</v>
      </c>
      <c r="G664" s="43" t="e">
        <f>IF(ISBLANK('Team Roster - Final'!BM662),"",'Team Roster - Final'!BM662)</f>
        <v>#REF!</v>
      </c>
      <c r="H664" s="31" t="e">
        <f>IF(ISBLANK('Team Roster - Final'!E662),"",'Team Roster - Final'!E662)</f>
        <v>#REF!</v>
      </c>
      <c r="I664" s="31" t="e">
        <f>IF(ISBLANK('Team Roster - Final'!G662),"",'Team Roster - Final'!G662)</f>
        <v>#REF!</v>
      </c>
      <c r="J664" s="31" t="e">
        <f>IF(ISBLANK('Team Roster - Final'!I662),"",'Team Roster - Final'!I662)</f>
        <v>#REF!</v>
      </c>
      <c r="R664"/>
      <c r="T664"/>
      <c r="V664"/>
      <c r="W664"/>
      <c r="Z664"/>
      <c r="AA664"/>
      <c r="AJ664" s="22"/>
      <c r="AK664" s="102"/>
      <c r="AN664" s="22"/>
      <c r="AO664" s="22"/>
    </row>
    <row r="665" spans="1:41" ht="14.25">
      <c r="A665" s="346">
        <v>662</v>
      </c>
      <c r="B665" s="42" t="e">
        <f>IF(ISBLANK('Team Roster - Final'!A663),"",'Team Roster - Final'!A663)</f>
        <v>#REF!</v>
      </c>
      <c r="C665" s="42" t="e">
        <f>IF(ISBLANK('Team Roster - Final'!B663),"",'Team Roster - Final'!B663)</f>
        <v>#REF!</v>
      </c>
      <c r="D665" s="42" t="e">
        <f>IF(ISBLANK('Team Roster - Final'!C663),"",'Team Roster - Final'!C663)</f>
        <v>#REF!</v>
      </c>
      <c r="E665" s="42" t="e">
        <f>IF(ISBLANK('Team Roster - Final'!D663),"",'Team Roster - Final'!D663)</f>
        <v>#REF!</v>
      </c>
      <c r="F665" s="43" t="e">
        <f>IF(ISBLANK('Team Roster - Final'!BL663),"",'Team Roster - Final'!BL663)</f>
        <v>#REF!</v>
      </c>
      <c r="G665" s="43" t="e">
        <f>IF(ISBLANK('Team Roster - Final'!BM663),"",'Team Roster - Final'!BM663)</f>
        <v>#REF!</v>
      </c>
      <c r="H665" s="31" t="e">
        <f>IF(ISBLANK('Team Roster - Final'!E663),"",'Team Roster - Final'!E663)</f>
        <v>#REF!</v>
      </c>
      <c r="I665" s="31" t="e">
        <f>IF(ISBLANK('Team Roster - Final'!G663),"",'Team Roster - Final'!G663)</f>
        <v>#REF!</v>
      </c>
      <c r="J665" s="31" t="e">
        <f>IF(ISBLANK('Team Roster - Final'!I663),"",'Team Roster - Final'!I663)</f>
        <v>#REF!</v>
      </c>
      <c r="R665"/>
      <c r="T665"/>
      <c r="V665"/>
      <c r="W665"/>
      <c r="Z665"/>
      <c r="AA665"/>
      <c r="AJ665" s="22"/>
      <c r="AK665" s="102"/>
      <c r="AN665" s="22"/>
      <c r="AO665" s="22"/>
    </row>
    <row r="666" spans="1:41" ht="14.25">
      <c r="A666" s="346">
        <v>663</v>
      </c>
      <c r="B666" s="42" t="e">
        <f>IF(ISBLANK('Team Roster - Final'!A664),"",'Team Roster - Final'!A664)</f>
        <v>#REF!</v>
      </c>
      <c r="C666" s="42" t="e">
        <f>IF(ISBLANK('Team Roster - Final'!B664),"",'Team Roster - Final'!B664)</f>
        <v>#REF!</v>
      </c>
      <c r="D666" s="42" t="e">
        <f>IF(ISBLANK('Team Roster - Final'!C664),"",'Team Roster - Final'!C664)</f>
        <v>#REF!</v>
      </c>
      <c r="E666" s="42" t="e">
        <f>IF(ISBLANK('Team Roster - Final'!D664),"",'Team Roster - Final'!D664)</f>
        <v>#REF!</v>
      </c>
      <c r="F666" s="43" t="e">
        <f>IF(ISBLANK('Team Roster - Final'!BL664),"",'Team Roster - Final'!BL664)</f>
        <v>#REF!</v>
      </c>
      <c r="G666" s="43" t="e">
        <f>IF(ISBLANK('Team Roster - Final'!BM664),"",'Team Roster - Final'!BM664)</f>
        <v>#REF!</v>
      </c>
      <c r="H666" s="31" t="e">
        <f>IF(ISBLANK('Team Roster - Final'!E664),"",'Team Roster - Final'!E664)</f>
        <v>#REF!</v>
      </c>
      <c r="I666" s="31" t="e">
        <f>IF(ISBLANK('Team Roster - Final'!G664),"",'Team Roster - Final'!G664)</f>
        <v>#REF!</v>
      </c>
      <c r="J666" s="31" t="e">
        <f>IF(ISBLANK('Team Roster - Final'!I664),"",'Team Roster - Final'!I664)</f>
        <v>#REF!</v>
      </c>
      <c r="R666"/>
      <c r="T666"/>
      <c r="V666"/>
      <c r="W666"/>
      <c r="Z666"/>
      <c r="AA666"/>
      <c r="AJ666" s="22"/>
      <c r="AK666" s="102"/>
      <c r="AN666" s="22"/>
      <c r="AO666" s="22"/>
    </row>
    <row r="667" spans="1:41" ht="14.25">
      <c r="A667" s="346">
        <v>664</v>
      </c>
      <c r="B667" s="42" t="e">
        <f>IF(ISBLANK('Team Roster - Final'!A665),"",'Team Roster - Final'!A665)</f>
        <v>#REF!</v>
      </c>
      <c r="C667" s="42" t="e">
        <f>IF(ISBLANK('Team Roster - Final'!B665),"",'Team Roster - Final'!B665)</f>
        <v>#REF!</v>
      </c>
      <c r="D667" s="42" t="e">
        <f>IF(ISBLANK('Team Roster - Final'!C665),"",'Team Roster - Final'!C665)</f>
        <v>#REF!</v>
      </c>
      <c r="E667" s="42" t="e">
        <f>IF(ISBLANK('Team Roster - Final'!D665),"",'Team Roster - Final'!D665)</f>
        <v>#REF!</v>
      </c>
      <c r="F667" s="43" t="e">
        <f>IF(ISBLANK('Team Roster - Final'!BL665),"",'Team Roster - Final'!BL665)</f>
        <v>#REF!</v>
      </c>
      <c r="G667" s="43" t="e">
        <f>IF(ISBLANK('Team Roster - Final'!BM665),"",'Team Roster - Final'!BM665)</f>
        <v>#REF!</v>
      </c>
      <c r="H667" s="31" t="e">
        <f>IF(ISBLANK('Team Roster - Final'!E665),"",'Team Roster - Final'!E665)</f>
        <v>#REF!</v>
      </c>
      <c r="I667" s="31" t="e">
        <f>IF(ISBLANK('Team Roster - Final'!G665),"",'Team Roster - Final'!G665)</f>
        <v>#REF!</v>
      </c>
      <c r="J667" s="31" t="e">
        <f>IF(ISBLANK('Team Roster - Final'!I665),"",'Team Roster - Final'!I665)</f>
        <v>#REF!</v>
      </c>
      <c r="R667"/>
      <c r="T667"/>
      <c r="V667"/>
      <c r="W667"/>
      <c r="Z667"/>
      <c r="AA667"/>
      <c r="AJ667" s="22"/>
      <c r="AK667" s="102"/>
      <c r="AN667" s="22"/>
      <c r="AO667" s="22"/>
    </row>
    <row r="668" spans="1:41" ht="14.25">
      <c r="A668" s="346">
        <v>665</v>
      </c>
      <c r="B668" s="42" t="e">
        <f>IF(ISBLANK('Team Roster - Final'!A666),"",'Team Roster - Final'!A666)</f>
        <v>#REF!</v>
      </c>
      <c r="C668" s="42" t="e">
        <f>IF(ISBLANK('Team Roster - Final'!B666),"",'Team Roster - Final'!B666)</f>
        <v>#REF!</v>
      </c>
      <c r="D668" s="42" t="e">
        <f>IF(ISBLANK('Team Roster - Final'!C666),"",'Team Roster - Final'!C666)</f>
        <v>#REF!</v>
      </c>
      <c r="E668" s="42" t="e">
        <f>IF(ISBLANK('Team Roster - Final'!D666),"",'Team Roster - Final'!D666)</f>
        <v>#REF!</v>
      </c>
      <c r="F668" s="43" t="e">
        <f>IF(ISBLANK('Team Roster - Final'!BL666),"",'Team Roster - Final'!BL666)</f>
        <v>#REF!</v>
      </c>
      <c r="G668" s="43" t="e">
        <f>IF(ISBLANK('Team Roster - Final'!BM666),"",'Team Roster - Final'!BM666)</f>
        <v>#REF!</v>
      </c>
      <c r="H668" s="31" t="e">
        <f>IF(ISBLANK('Team Roster - Final'!E666),"",'Team Roster - Final'!E666)</f>
        <v>#REF!</v>
      </c>
      <c r="I668" s="31" t="e">
        <f>IF(ISBLANK('Team Roster - Final'!G666),"",'Team Roster - Final'!G666)</f>
        <v>#REF!</v>
      </c>
      <c r="J668" s="31" t="e">
        <f>IF(ISBLANK('Team Roster - Final'!I666),"",'Team Roster - Final'!I666)</f>
        <v>#REF!</v>
      </c>
      <c r="R668"/>
      <c r="T668"/>
      <c r="V668"/>
      <c r="W668"/>
      <c r="Z668"/>
      <c r="AA668"/>
      <c r="AJ668" s="22"/>
      <c r="AK668" s="102"/>
      <c r="AN668" s="22"/>
      <c r="AO668" s="22"/>
    </row>
    <row r="669" spans="1:41" ht="14.25">
      <c r="A669" s="346">
        <v>666</v>
      </c>
      <c r="B669" s="42" t="e">
        <f>IF(ISBLANK('Team Roster - Final'!A667),"",'Team Roster - Final'!A667)</f>
        <v>#REF!</v>
      </c>
      <c r="C669" s="42" t="e">
        <f>IF(ISBLANK('Team Roster - Final'!B667),"",'Team Roster - Final'!B667)</f>
        <v>#REF!</v>
      </c>
      <c r="D669" s="42" t="e">
        <f>IF(ISBLANK('Team Roster - Final'!C667),"",'Team Roster - Final'!C667)</f>
        <v>#REF!</v>
      </c>
      <c r="E669" s="42" t="e">
        <f>IF(ISBLANK('Team Roster - Final'!D667),"",'Team Roster - Final'!D667)</f>
        <v>#REF!</v>
      </c>
      <c r="F669" s="43" t="e">
        <f>IF(ISBLANK('Team Roster - Final'!BL667),"",'Team Roster - Final'!BL667)</f>
        <v>#REF!</v>
      </c>
      <c r="G669" s="43" t="e">
        <f>IF(ISBLANK('Team Roster - Final'!BM667),"",'Team Roster - Final'!BM667)</f>
        <v>#REF!</v>
      </c>
      <c r="H669" s="31" t="e">
        <f>IF(ISBLANK('Team Roster - Final'!E667),"",'Team Roster - Final'!E667)</f>
        <v>#REF!</v>
      </c>
      <c r="I669" s="31" t="e">
        <f>IF(ISBLANK('Team Roster - Final'!G667),"",'Team Roster - Final'!G667)</f>
        <v>#REF!</v>
      </c>
      <c r="J669" s="31" t="e">
        <f>IF(ISBLANK('Team Roster - Final'!I667),"",'Team Roster - Final'!I667)</f>
        <v>#REF!</v>
      </c>
      <c r="R669"/>
      <c r="T669"/>
      <c r="V669"/>
      <c r="W669"/>
      <c r="Z669"/>
      <c r="AA669"/>
      <c r="AJ669" s="22"/>
      <c r="AK669" s="102"/>
      <c r="AN669" s="22"/>
      <c r="AO669" s="22"/>
    </row>
    <row r="670" spans="1:41" ht="14.25">
      <c r="A670" s="346">
        <v>667</v>
      </c>
      <c r="B670" s="42" t="e">
        <f>IF(ISBLANK('Team Roster - Final'!A668),"",'Team Roster - Final'!A668)</f>
        <v>#REF!</v>
      </c>
      <c r="C670" s="42" t="e">
        <f>IF(ISBLANK('Team Roster - Final'!B668),"",'Team Roster - Final'!B668)</f>
        <v>#REF!</v>
      </c>
      <c r="D670" s="42" t="e">
        <f>IF(ISBLANK('Team Roster - Final'!C668),"",'Team Roster - Final'!C668)</f>
        <v>#REF!</v>
      </c>
      <c r="E670" s="42" t="e">
        <f>IF(ISBLANK('Team Roster - Final'!D668),"",'Team Roster - Final'!D668)</f>
        <v>#REF!</v>
      </c>
      <c r="F670" s="43" t="e">
        <f>IF(ISBLANK('Team Roster - Final'!BL668),"",'Team Roster - Final'!BL668)</f>
        <v>#REF!</v>
      </c>
      <c r="G670" s="43" t="e">
        <f>IF(ISBLANK('Team Roster - Final'!BM668),"",'Team Roster - Final'!BM668)</f>
        <v>#REF!</v>
      </c>
      <c r="H670" s="31" t="e">
        <f>IF(ISBLANK('Team Roster - Final'!E668),"",'Team Roster - Final'!E668)</f>
        <v>#REF!</v>
      </c>
      <c r="I670" s="31" t="e">
        <f>IF(ISBLANK('Team Roster - Final'!G668),"",'Team Roster - Final'!G668)</f>
        <v>#REF!</v>
      </c>
      <c r="J670" s="31" t="e">
        <f>IF(ISBLANK('Team Roster - Final'!I668),"",'Team Roster - Final'!I668)</f>
        <v>#REF!</v>
      </c>
      <c r="R670"/>
      <c r="T670"/>
      <c r="V670"/>
      <c r="W670"/>
      <c r="Z670"/>
      <c r="AA670"/>
      <c r="AJ670" s="22"/>
      <c r="AK670" s="102"/>
      <c r="AN670" s="22"/>
      <c r="AO670" s="22"/>
    </row>
    <row r="671" spans="1:41" ht="14.25">
      <c r="A671" s="346">
        <v>668</v>
      </c>
      <c r="B671" s="42" t="e">
        <f>IF(ISBLANK('Team Roster - Final'!A669),"",'Team Roster - Final'!A669)</f>
        <v>#REF!</v>
      </c>
      <c r="C671" s="42" t="e">
        <f>IF(ISBLANK('Team Roster - Final'!B669),"",'Team Roster - Final'!B669)</f>
        <v>#REF!</v>
      </c>
      <c r="D671" s="42" t="e">
        <f>IF(ISBLANK('Team Roster - Final'!C669),"",'Team Roster - Final'!C669)</f>
        <v>#REF!</v>
      </c>
      <c r="E671" s="42" t="e">
        <f>IF(ISBLANK('Team Roster - Final'!D669),"",'Team Roster - Final'!D669)</f>
        <v>#REF!</v>
      </c>
      <c r="F671" s="43" t="e">
        <f>IF(ISBLANK('Team Roster - Final'!BL669),"",'Team Roster - Final'!BL669)</f>
        <v>#REF!</v>
      </c>
      <c r="G671" s="43" t="e">
        <f>IF(ISBLANK('Team Roster - Final'!BM669),"",'Team Roster - Final'!BM669)</f>
        <v>#REF!</v>
      </c>
      <c r="H671" s="31" t="e">
        <f>IF(ISBLANK('Team Roster - Final'!E669),"",'Team Roster - Final'!E669)</f>
        <v>#REF!</v>
      </c>
      <c r="I671" s="31" t="e">
        <f>IF(ISBLANK('Team Roster - Final'!G669),"",'Team Roster - Final'!G669)</f>
        <v>#REF!</v>
      </c>
      <c r="J671" s="31" t="e">
        <f>IF(ISBLANK('Team Roster - Final'!I669),"",'Team Roster - Final'!I669)</f>
        <v>#REF!</v>
      </c>
      <c r="R671"/>
      <c r="T671"/>
      <c r="V671"/>
      <c r="W671"/>
      <c r="Z671"/>
      <c r="AA671"/>
      <c r="AJ671" s="22"/>
      <c r="AK671" s="102"/>
      <c r="AN671" s="22"/>
      <c r="AO671" s="22"/>
    </row>
    <row r="672" spans="1:41" ht="14.25">
      <c r="A672" s="346">
        <v>669</v>
      </c>
      <c r="B672" s="42" t="e">
        <f>IF(ISBLANK('Team Roster - Final'!A670),"",'Team Roster - Final'!A670)</f>
        <v>#REF!</v>
      </c>
      <c r="C672" s="42" t="e">
        <f>IF(ISBLANK('Team Roster - Final'!B670),"",'Team Roster - Final'!B670)</f>
        <v>#REF!</v>
      </c>
      <c r="D672" s="42" t="e">
        <f>IF(ISBLANK('Team Roster - Final'!C670),"",'Team Roster - Final'!C670)</f>
        <v>#REF!</v>
      </c>
      <c r="E672" s="42" t="e">
        <f>IF(ISBLANK('Team Roster - Final'!D670),"",'Team Roster - Final'!D670)</f>
        <v>#REF!</v>
      </c>
      <c r="F672" s="43" t="e">
        <f>IF(ISBLANK('Team Roster - Final'!BL670),"",'Team Roster - Final'!BL670)</f>
        <v>#REF!</v>
      </c>
      <c r="G672" s="43" t="e">
        <f>IF(ISBLANK('Team Roster - Final'!BM670),"",'Team Roster - Final'!BM670)</f>
        <v>#REF!</v>
      </c>
      <c r="H672" s="31" t="e">
        <f>IF(ISBLANK('Team Roster - Final'!E670),"",'Team Roster - Final'!E670)</f>
        <v>#REF!</v>
      </c>
      <c r="I672" s="31" t="e">
        <f>IF(ISBLANK('Team Roster - Final'!G670),"",'Team Roster - Final'!G670)</f>
        <v>#REF!</v>
      </c>
      <c r="J672" s="31" t="e">
        <f>IF(ISBLANK('Team Roster - Final'!I670),"",'Team Roster - Final'!I670)</f>
        <v>#REF!</v>
      </c>
      <c r="R672"/>
      <c r="T672"/>
      <c r="V672"/>
      <c r="W672"/>
      <c r="Z672"/>
      <c r="AA672"/>
      <c r="AJ672" s="22"/>
      <c r="AK672" s="102"/>
      <c r="AN672" s="22"/>
      <c r="AO672" s="22"/>
    </row>
    <row r="673" spans="1:41" ht="14.25">
      <c r="A673" s="346">
        <v>670</v>
      </c>
      <c r="B673" s="42" t="e">
        <f>IF(ISBLANK('Team Roster - Final'!A671),"",'Team Roster - Final'!A671)</f>
        <v>#REF!</v>
      </c>
      <c r="C673" s="42" t="e">
        <f>IF(ISBLANK('Team Roster - Final'!B671),"",'Team Roster - Final'!B671)</f>
        <v>#REF!</v>
      </c>
      <c r="D673" s="42" t="e">
        <f>IF(ISBLANK('Team Roster - Final'!C671),"",'Team Roster - Final'!C671)</f>
        <v>#REF!</v>
      </c>
      <c r="E673" s="42" t="e">
        <f>IF(ISBLANK('Team Roster - Final'!D671),"",'Team Roster - Final'!D671)</f>
        <v>#REF!</v>
      </c>
      <c r="F673" s="43" t="e">
        <f>IF(ISBLANK('Team Roster - Final'!BL671),"",'Team Roster - Final'!BL671)</f>
        <v>#REF!</v>
      </c>
      <c r="G673" s="43" t="e">
        <f>IF(ISBLANK('Team Roster - Final'!BM671),"",'Team Roster - Final'!BM671)</f>
        <v>#REF!</v>
      </c>
      <c r="H673" s="31" t="e">
        <f>IF(ISBLANK('Team Roster - Final'!E671),"",'Team Roster - Final'!E671)</f>
        <v>#REF!</v>
      </c>
      <c r="I673" s="31" t="e">
        <f>IF(ISBLANK('Team Roster - Final'!G671),"",'Team Roster - Final'!G671)</f>
        <v>#REF!</v>
      </c>
      <c r="J673" s="31" t="e">
        <f>IF(ISBLANK('Team Roster - Final'!I671),"",'Team Roster - Final'!I671)</f>
        <v>#REF!</v>
      </c>
      <c r="R673"/>
      <c r="T673"/>
      <c r="V673"/>
      <c r="W673"/>
      <c r="Z673"/>
      <c r="AA673"/>
      <c r="AJ673" s="22"/>
      <c r="AK673" s="102"/>
      <c r="AN673" s="22"/>
      <c r="AO673" s="22"/>
    </row>
    <row r="674" spans="1:41" ht="14.25">
      <c r="A674" s="346">
        <v>671</v>
      </c>
      <c r="B674" s="42" t="e">
        <f>IF(ISBLANK('Team Roster - Final'!A672),"",'Team Roster - Final'!A672)</f>
        <v>#REF!</v>
      </c>
      <c r="C674" s="42" t="e">
        <f>IF(ISBLANK('Team Roster - Final'!B672),"",'Team Roster - Final'!B672)</f>
        <v>#REF!</v>
      </c>
      <c r="D674" s="42" t="e">
        <f>IF(ISBLANK('Team Roster - Final'!C672),"",'Team Roster - Final'!C672)</f>
        <v>#REF!</v>
      </c>
      <c r="E674" s="42" t="e">
        <f>IF(ISBLANK('Team Roster - Final'!D672),"",'Team Roster - Final'!D672)</f>
        <v>#REF!</v>
      </c>
      <c r="F674" s="43" t="e">
        <f>IF(ISBLANK('Team Roster - Final'!BL672),"",'Team Roster - Final'!BL672)</f>
        <v>#REF!</v>
      </c>
      <c r="G674" s="43" t="e">
        <f>IF(ISBLANK('Team Roster - Final'!BM672),"",'Team Roster - Final'!BM672)</f>
        <v>#REF!</v>
      </c>
      <c r="H674" s="31" t="e">
        <f>IF(ISBLANK('Team Roster - Final'!E672),"",'Team Roster - Final'!E672)</f>
        <v>#REF!</v>
      </c>
      <c r="I674" s="31" t="e">
        <f>IF(ISBLANK('Team Roster - Final'!G672),"",'Team Roster - Final'!G672)</f>
        <v>#REF!</v>
      </c>
      <c r="J674" s="31" t="e">
        <f>IF(ISBLANK('Team Roster - Final'!I672),"",'Team Roster - Final'!I672)</f>
        <v>#REF!</v>
      </c>
      <c r="R674"/>
      <c r="T674"/>
      <c r="V674"/>
      <c r="W674"/>
      <c r="Z674"/>
      <c r="AA674"/>
      <c r="AJ674" s="22"/>
      <c r="AK674" s="102"/>
      <c r="AN674" s="22"/>
      <c r="AO674" s="22"/>
    </row>
    <row r="675" spans="1:41" ht="14.25">
      <c r="A675" s="346">
        <v>672</v>
      </c>
      <c r="B675" s="42" t="e">
        <f>IF(ISBLANK('Team Roster - Final'!A673),"",'Team Roster - Final'!A673)</f>
        <v>#REF!</v>
      </c>
      <c r="C675" s="42" t="e">
        <f>IF(ISBLANK('Team Roster - Final'!B673),"",'Team Roster - Final'!B673)</f>
        <v>#REF!</v>
      </c>
      <c r="D675" s="42" t="e">
        <f>IF(ISBLANK('Team Roster - Final'!C673),"",'Team Roster - Final'!C673)</f>
        <v>#REF!</v>
      </c>
      <c r="E675" s="42" t="e">
        <f>IF(ISBLANK('Team Roster - Final'!D673),"",'Team Roster - Final'!D673)</f>
        <v>#REF!</v>
      </c>
      <c r="F675" s="43" t="e">
        <f>IF(ISBLANK('Team Roster - Final'!BL673),"",'Team Roster - Final'!BL673)</f>
        <v>#REF!</v>
      </c>
      <c r="G675" s="43" t="e">
        <f>IF(ISBLANK('Team Roster - Final'!BM673),"",'Team Roster - Final'!BM673)</f>
        <v>#REF!</v>
      </c>
      <c r="H675" s="31" t="e">
        <f>IF(ISBLANK('Team Roster - Final'!E673),"",'Team Roster - Final'!E673)</f>
        <v>#REF!</v>
      </c>
      <c r="I675" s="31" t="e">
        <f>IF(ISBLANK('Team Roster - Final'!G673),"",'Team Roster - Final'!G673)</f>
        <v>#REF!</v>
      </c>
      <c r="J675" s="31" t="e">
        <f>IF(ISBLANK('Team Roster - Final'!I673),"",'Team Roster - Final'!I673)</f>
        <v>#REF!</v>
      </c>
      <c r="R675"/>
      <c r="T675"/>
      <c r="V675"/>
      <c r="W675"/>
      <c r="Z675"/>
      <c r="AA675"/>
      <c r="AJ675" s="22"/>
      <c r="AK675" s="102"/>
      <c r="AN675" s="22"/>
      <c r="AO675" s="22"/>
    </row>
    <row r="676" spans="1:41" ht="14.25">
      <c r="A676" s="346">
        <v>673</v>
      </c>
      <c r="B676" s="42" t="e">
        <f>IF(ISBLANK('Team Roster - Final'!A674),"",'Team Roster - Final'!A674)</f>
        <v>#REF!</v>
      </c>
      <c r="C676" s="42" t="e">
        <f>IF(ISBLANK('Team Roster - Final'!B674),"",'Team Roster - Final'!B674)</f>
        <v>#REF!</v>
      </c>
      <c r="D676" s="42" t="e">
        <f>IF(ISBLANK('Team Roster - Final'!C674),"",'Team Roster - Final'!C674)</f>
        <v>#REF!</v>
      </c>
      <c r="E676" s="42" t="e">
        <f>IF(ISBLANK('Team Roster - Final'!D674),"",'Team Roster - Final'!D674)</f>
        <v>#REF!</v>
      </c>
      <c r="F676" s="43" t="e">
        <f>IF(ISBLANK('Team Roster - Final'!BL674),"",'Team Roster - Final'!BL674)</f>
        <v>#REF!</v>
      </c>
      <c r="G676" s="43" t="e">
        <f>IF(ISBLANK('Team Roster - Final'!BM674),"",'Team Roster - Final'!BM674)</f>
        <v>#REF!</v>
      </c>
      <c r="H676" s="31" t="e">
        <f>IF(ISBLANK('Team Roster - Final'!E674),"",'Team Roster - Final'!E674)</f>
        <v>#REF!</v>
      </c>
      <c r="I676" s="31" t="e">
        <f>IF(ISBLANK('Team Roster - Final'!G674),"",'Team Roster - Final'!G674)</f>
        <v>#REF!</v>
      </c>
      <c r="J676" s="31" t="e">
        <f>IF(ISBLANK('Team Roster - Final'!I674),"",'Team Roster - Final'!I674)</f>
        <v>#REF!</v>
      </c>
      <c r="R676"/>
      <c r="T676"/>
      <c r="V676"/>
      <c r="W676"/>
      <c r="Z676"/>
      <c r="AA676"/>
      <c r="AJ676" s="22"/>
      <c r="AK676" s="102"/>
      <c r="AN676" s="22"/>
      <c r="AO676" s="22"/>
    </row>
    <row r="677" spans="1:41" ht="14.25">
      <c r="A677" s="346">
        <v>674</v>
      </c>
      <c r="B677" s="42" t="e">
        <f>IF(ISBLANK('Team Roster - Final'!A675),"",'Team Roster - Final'!A675)</f>
        <v>#REF!</v>
      </c>
      <c r="C677" s="42" t="e">
        <f>IF(ISBLANK('Team Roster - Final'!B675),"",'Team Roster - Final'!B675)</f>
        <v>#REF!</v>
      </c>
      <c r="D677" s="42" t="e">
        <f>IF(ISBLANK('Team Roster - Final'!C675),"",'Team Roster - Final'!C675)</f>
        <v>#REF!</v>
      </c>
      <c r="E677" s="42" t="e">
        <f>IF(ISBLANK('Team Roster - Final'!D675),"",'Team Roster - Final'!D675)</f>
        <v>#REF!</v>
      </c>
      <c r="F677" s="43" t="e">
        <f>IF(ISBLANK('Team Roster - Final'!BL675),"",'Team Roster - Final'!BL675)</f>
        <v>#REF!</v>
      </c>
      <c r="G677" s="43" t="e">
        <f>IF(ISBLANK('Team Roster - Final'!BM675),"",'Team Roster - Final'!BM675)</f>
        <v>#REF!</v>
      </c>
      <c r="H677" s="31" t="e">
        <f>IF(ISBLANK('Team Roster - Final'!E675),"",'Team Roster - Final'!E675)</f>
        <v>#REF!</v>
      </c>
      <c r="I677" s="31" t="e">
        <f>IF(ISBLANK('Team Roster - Final'!G675),"",'Team Roster - Final'!G675)</f>
        <v>#REF!</v>
      </c>
      <c r="J677" s="31" t="e">
        <f>IF(ISBLANK('Team Roster - Final'!I675),"",'Team Roster - Final'!I675)</f>
        <v>#REF!</v>
      </c>
      <c r="R677"/>
      <c r="T677"/>
      <c r="V677"/>
      <c r="W677"/>
      <c r="Z677"/>
      <c r="AA677"/>
      <c r="AJ677" s="22"/>
      <c r="AK677" s="102"/>
      <c r="AN677" s="22"/>
      <c r="AO677" s="22"/>
    </row>
    <row r="678" spans="1:41" ht="14.25">
      <c r="A678" s="346">
        <v>675</v>
      </c>
      <c r="B678" s="42" t="e">
        <f>IF(ISBLANK('Team Roster - Final'!A676),"",'Team Roster - Final'!A676)</f>
        <v>#REF!</v>
      </c>
      <c r="C678" s="42" t="e">
        <f>IF(ISBLANK('Team Roster - Final'!B676),"",'Team Roster - Final'!B676)</f>
        <v>#REF!</v>
      </c>
      <c r="D678" s="42" t="e">
        <f>IF(ISBLANK('Team Roster - Final'!C676),"",'Team Roster - Final'!C676)</f>
        <v>#REF!</v>
      </c>
      <c r="E678" s="42" t="e">
        <f>IF(ISBLANK('Team Roster - Final'!D676),"",'Team Roster - Final'!D676)</f>
        <v>#REF!</v>
      </c>
      <c r="F678" s="43" t="e">
        <f>IF(ISBLANK('Team Roster - Final'!BL676),"",'Team Roster - Final'!BL676)</f>
        <v>#REF!</v>
      </c>
      <c r="G678" s="43" t="e">
        <f>IF(ISBLANK('Team Roster - Final'!BM676),"",'Team Roster - Final'!BM676)</f>
        <v>#REF!</v>
      </c>
      <c r="H678" s="31" t="e">
        <f>IF(ISBLANK('Team Roster - Final'!E676),"",'Team Roster - Final'!E676)</f>
        <v>#REF!</v>
      </c>
      <c r="I678" s="31" t="e">
        <f>IF(ISBLANK('Team Roster - Final'!G676),"",'Team Roster - Final'!G676)</f>
        <v>#REF!</v>
      </c>
      <c r="J678" s="31" t="e">
        <f>IF(ISBLANK('Team Roster - Final'!I676),"",'Team Roster - Final'!I676)</f>
        <v>#REF!</v>
      </c>
      <c r="R678"/>
      <c r="T678"/>
      <c r="V678"/>
      <c r="W678"/>
      <c r="Z678"/>
      <c r="AA678"/>
      <c r="AJ678" s="22"/>
      <c r="AK678" s="102"/>
      <c r="AN678" s="22"/>
      <c r="AO678" s="22"/>
    </row>
    <row r="679" spans="1:41" ht="14.25">
      <c r="A679" s="346">
        <v>676</v>
      </c>
      <c r="B679" s="42" t="e">
        <f>IF(ISBLANK('Team Roster - Final'!A677),"",'Team Roster - Final'!A677)</f>
        <v>#REF!</v>
      </c>
      <c r="C679" s="42" t="e">
        <f>IF(ISBLANK('Team Roster - Final'!B677),"",'Team Roster - Final'!B677)</f>
        <v>#REF!</v>
      </c>
      <c r="D679" s="42" t="e">
        <f>IF(ISBLANK('Team Roster - Final'!C677),"",'Team Roster - Final'!C677)</f>
        <v>#REF!</v>
      </c>
      <c r="E679" s="42" t="e">
        <f>IF(ISBLANK('Team Roster - Final'!D677),"",'Team Roster - Final'!D677)</f>
        <v>#REF!</v>
      </c>
      <c r="F679" s="43" t="e">
        <f>IF(ISBLANK('Team Roster - Final'!BL677),"",'Team Roster - Final'!BL677)</f>
        <v>#REF!</v>
      </c>
      <c r="G679" s="43" t="e">
        <f>IF(ISBLANK('Team Roster - Final'!BM677),"",'Team Roster - Final'!BM677)</f>
        <v>#REF!</v>
      </c>
      <c r="H679" s="31" t="e">
        <f>IF(ISBLANK('Team Roster - Final'!E677),"",'Team Roster - Final'!E677)</f>
        <v>#REF!</v>
      </c>
      <c r="I679" s="31" t="e">
        <f>IF(ISBLANK('Team Roster - Final'!G677),"",'Team Roster - Final'!G677)</f>
        <v>#REF!</v>
      </c>
      <c r="J679" s="31" t="e">
        <f>IF(ISBLANK('Team Roster - Final'!I677),"",'Team Roster - Final'!I677)</f>
        <v>#REF!</v>
      </c>
      <c r="R679"/>
      <c r="T679"/>
      <c r="V679"/>
      <c r="W679"/>
      <c r="Z679"/>
      <c r="AA679"/>
      <c r="AJ679" s="22"/>
      <c r="AK679" s="102"/>
      <c r="AN679" s="22"/>
      <c r="AO679" s="22"/>
    </row>
    <row r="680" spans="1:41" ht="14.25">
      <c r="A680" s="346">
        <v>677</v>
      </c>
      <c r="B680" s="42" t="e">
        <f>IF(ISBLANK('Team Roster - Final'!A678),"",'Team Roster - Final'!A678)</f>
        <v>#REF!</v>
      </c>
      <c r="C680" s="42" t="e">
        <f>IF(ISBLANK('Team Roster - Final'!B678),"",'Team Roster - Final'!B678)</f>
        <v>#REF!</v>
      </c>
      <c r="D680" s="42" t="e">
        <f>IF(ISBLANK('Team Roster - Final'!C678),"",'Team Roster - Final'!C678)</f>
        <v>#REF!</v>
      </c>
      <c r="E680" s="42" t="e">
        <f>IF(ISBLANK('Team Roster - Final'!D678),"",'Team Roster - Final'!D678)</f>
        <v>#REF!</v>
      </c>
      <c r="F680" s="43" t="e">
        <f>IF(ISBLANK('Team Roster - Final'!BL678),"",'Team Roster - Final'!BL678)</f>
        <v>#REF!</v>
      </c>
      <c r="G680" s="43" t="e">
        <f>IF(ISBLANK('Team Roster - Final'!BM678),"",'Team Roster - Final'!BM678)</f>
        <v>#REF!</v>
      </c>
      <c r="H680" s="31" t="e">
        <f>IF(ISBLANK('Team Roster - Final'!E678),"",'Team Roster - Final'!E678)</f>
        <v>#REF!</v>
      </c>
      <c r="I680" s="31" t="e">
        <f>IF(ISBLANK('Team Roster - Final'!G678),"",'Team Roster - Final'!G678)</f>
        <v>#REF!</v>
      </c>
      <c r="J680" s="31" t="e">
        <f>IF(ISBLANK('Team Roster - Final'!I678),"",'Team Roster - Final'!I678)</f>
        <v>#REF!</v>
      </c>
      <c r="R680"/>
      <c r="T680"/>
      <c r="V680"/>
      <c r="W680"/>
      <c r="Z680"/>
      <c r="AA680"/>
      <c r="AJ680" s="22"/>
      <c r="AK680" s="102"/>
      <c r="AN680" s="22"/>
      <c r="AO680" s="22"/>
    </row>
    <row r="681" spans="1:41" ht="14.25">
      <c r="A681" s="346">
        <v>678</v>
      </c>
      <c r="B681" s="42" t="e">
        <f>IF(ISBLANK('Team Roster - Final'!A679),"",'Team Roster - Final'!A679)</f>
        <v>#REF!</v>
      </c>
      <c r="C681" s="42" t="e">
        <f>IF(ISBLANK('Team Roster - Final'!B679),"",'Team Roster - Final'!B679)</f>
        <v>#REF!</v>
      </c>
      <c r="D681" s="42" t="e">
        <f>IF(ISBLANK('Team Roster - Final'!C679),"",'Team Roster - Final'!C679)</f>
        <v>#REF!</v>
      </c>
      <c r="E681" s="42" t="e">
        <f>IF(ISBLANK('Team Roster - Final'!D679),"",'Team Roster - Final'!D679)</f>
        <v>#REF!</v>
      </c>
      <c r="F681" s="43" t="e">
        <f>IF(ISBLANK('Team Roster - Final'!BL679),"",'Team Roster - Final'!BL679)</f>
        <v>#REF!</v>
      </c>
      <c r="G681" s="43" t="e">
        <f>IF(ISBLANK('Team Roster - Final'!BM679),"",'Team Roster - Final'!BM679)</f>
        <v>#REF!</v>
      </c>
      <c r="H681" s="31" t="e">
        <f>IF(ISBLANK('Team Roster - Final'!E679),"",'Team Roster - Final'!E679)</f>
        <v>#REF!</v>
      </c>
      <c r="I681" s="31" t="e">
        <f>IF(ISBLANK('Team Roster - Final'!G679),"",'Team Roster - Final'!G679)</f>
        <v>#REF!</v>
      </c>
      <c r="J681" s="31" t="e">
        <f>IF(ISBLANK('Team Roster - Final'!I679),"",'Team Roster - Final'!I679)</f>
        <v>#REF!</v>
      </c>
      <c r="R681"/>
      <c r="T681"/>
      <c r="V681"/>
      <c r="W681"/>
      <c r="Z681"/>
      <c r="AA681"/>
      <c r="AJ681" s="22"/>
      <c r="AK681" s="102"/>
      <c r="AN681" s="22"/>
      <c r="AO681" s="22"/>
    </row>
    <row r="682" spans="1:41" ht="14.25">
      <c r="A682" s="346">
        <v>679</v>
      </c>
      <c r="B682" s="42" t="e">
        <f>IF(ISBLANK('Team Roster - Final'!A680),"",'Team Roster - Final'!A680)</f>
        <v>#REF!</v>
      </c>
      <c r="C682" s="42" t="e">
        <f>IF(ISBLANK('Team Roster - Final'!B680),"",'Team Roster - Final'!B680)</f>
        <v>#REF!</v>
      </c>
      <c r="D682" s="42" t="e">
        <f>IF(ISBLANK('Team Roster - Final'!C680),"",'Team Roster - Final'!C680)</f>
        <v>#REF!</v>
      </c>
      <c r="E682" s="42" t="e">
        <f>IF(ISBLANK('Team Roster - Final'!D680),"",'Team Roster - Final'!D680)</f>
        <v>#REF!</v>
      </c>
      <c r="F682" s="43" t="e">
        <f>IF(ISBLANK('Team Roster - Final'!BL680),"",'Team Roster - Final'!BL680)</f>
        <v>#REF!</v>
      </c>
      <c r="G682" s="43" t="e">
        <f>IF(ISBLANK('Team Roster - Final'!BM680),"",'Team Roster - Final'!BM680)</f>
        <v>#REF!</v>
      </c>
      <c r="H682" s="31" t="e">
        <f>IF(ISBLANK('Team Roster - Final'!E680),"",'Team Roster - Final'!E680)</f>
        <v>#REF!</v>
      </c>
      <c r="I682" s="31" t="e">
        <f>IF(ISBLANK('Team Roster - Final'!G680),"",'Team Roster - Final'!G680)</f>
        <v>#REF!</v>
      </c>
      <c r="J682" s="31" t="e">
        <f>IF(ISBLANK('Team Roster - Final'!I680),"",'Team Roster - Final'!I680)</f>
        <v>#REF!</v>
      </c>
      <c r="R682"/>
      <c r="T682"/>
      <c r="V682"/>
      <c r="W682"/>
      <c r="Z682"/>
      <c r="AA682"/>
      <c r="AJ682" s="22"/>
      <c r="AK682" s="102"/>
      <c r="AN682" s="22"/>
      <c r="AO682" s="22"/>
    </row>
    <row r="683" spans="1:41" ht="14.25">
      <c r="A683" s="346">
        <v>680</v>
      </c>
      <c r="B683" s="42" t="e">
        <f>IF(ISBLANK('Team Roster - Final'!A681),"",'Team Roster - Final'!A681)</f>
        <v>#REF!</v>
      </c>
      <c r="C683" s="42" t="e">
        <f>IF(ISBLANK('Team Roster - Final'!B681),"",'Team Roster - Final'!B681)</f>
        <v>#REF!</v>
      </c>
      <c r="D683" s="42" t="e">
        <f>IF(ISBLANK('Team Roster - Final'!C681),"",'Team Roster - Final'!C681)</f>
        <v>#REF!</v>
      </c>
      <c r="E683" s="42" t="e">
        <f>IF(ISBLANK('Team Roster - Final'!D681),"",'Team Roster - Final'!D681)</f>
        <v>#REF!</v>
      </c>
      <c r="F683" s="43" t="e">
        <f>IF(ISBLANK('Team Roster - Final'!BL681),"",'Team Roster - Final'!BL681)</f>
        <v>#REF!</v>
      </c>
      <c r="G683" s="43" t="e">
        <f>IF(ISBLANK('Team Roster - Final'!BM681),"",'Team Roster - Final'!BM681)</f>
        <v>#REF!</v>
      </c>
      <c r="H683" s="31" t="e">
        <f>IF(ISBLANK('Team Roster - Final'!E681),"",'Team Roster - Final'!E681)</f>
        <v>#REF!</v>
      </c>
      <c r="I683" s="31" t="e">
        <f>IF(ISBLANK('Team Roster - Final'!G681),"",'Team Roster - Final'!G681)</f>
        <v>#REF!</v>
      </c>
      <c r="J683" s="31" t="e">
        <f>IF(ISBLANK('Team Roster - Final'!I681),"",'Team Roster - Final'!I681)</f>
        <v>#REF!</v>
      </c>
      <c r="R683"/>
      <c r="T683"/>
      <c r="V683"/>
      <c r="W683"/>
      <c r="Z683"/>
      <c r="AA683"/>
      <c r="AJ683" s="22"/>
      <c r="AK683" s="102"/>
      <c r="AN683" s="22"/>
      <c r="AO683" s="22"/>
    </row>
    <row r="684" spans="1:41" ht="14.25">
      <c r="A684" s="346">
        <v>681</v>
      </c>
      <c r="B684" s="42" t="e">
        <f>IF(ISBLANK('Team Roster - Final'!A682),"",'Team Roster - Final'!A682)</f>
        <v>#REF!</v>
      </c>
      <c r="C684" s="42" t="e">
        <f>IF(ISBLANK('Team Roster - Final'!B682),"",'Team Roster - Final'!B682)</f>
        <v>#REF!</v>
      </c>
      <c r="D684" s="42" t="e">
        <f>IF(ISBLANK('Team Roster - Final'!C682),"",'Team Roster - Final'!C682)</f>
        <v>#REF!</v>
      </c>
      <c r="E684" s="42" t="e">
        <f>IF(ISBLANK('Team Roster - Final'!D682),"",'Team Roster - Final'!D682)</f>
        <v>#REF!</v>
      </c>
      <c r="F684" s="43" t="e">
        <f>IF(ISBLANK('Team Roster - Final'!BL682),"",'Team Roster - Final'!BL682)</f>
        <v>#REF!</v>
      </c>
      <c r="G684" s="43" t="e">
        <f>IF(ISBLANK('Team Roster - Final'!BM682),"",'Team Roster - Final'!BM682)</f>
        <v>#REF!</v>
      </c>
      <c r="H684" s="31" t="e">
        <f>IF(ISBLANK('Team Roster - Final'!E682),"",'Team Roster - Final'!E682)</f>
        <v>#REF!</v>
      </c>
      <c r="I684" s="31" t="e">
        <f>IF(ISBLANK('Team Roster - Final'!G682),"",'Team Roster - Final'!G682)</f>
        <v>#REF!</v>
      </c>
      <c r="J684" s="31" t="e">
        <f>IF(ISBLANK('Team Roster - Final'!I682),"",'Team Roster - Final'!I682)</f>
        <v>#REF!</v>
      </c>
      <c r="R684"/>
      <c r="T684"/>
      <c r="V684"/>
      <c r="W684"/>
      <c r="Z684"/>
      <c r="AA684"/>
      <c r="AJ684" s="22"/>
      <c r="AK684" s="102"/>
      <c r="AN684" s="22"/>
      <c r="AO684" s="22"/>
    </row>
    <row r="685" spans="1:41" ht="14.25">
      <c r="A685" s="346">
        <v>682</v>
      </c>
      <c r="B685" s="42" t="e">
        <f>IF(ISBLANK('Team Roster - Final'!A683),"",'Team Roster - Final'!A683)</f>
        <v>#REF!</v>
      </c>
      <c r="C685" s="42" t="e">
        <f>IF(ISBLANK('Team Roster - Final'!B683),"",'Team Roster - Final'!B683)</f>
        <v>#REF!</v>
      </c>
      <c r="D685" s="42" t="e">
        <f>IF(ISBLANK('Team Roster - Final'!C683),"",'Team Roster - Final'!C683)</f>
        <v>#REF!</v>
      </c>
      <c r="E685" s="42" t="e">
        <f>IF(ISBLANK('Team Roster - Final'!D683),"",'Team Roster - Final'!D683)</f>
        <v>#REF!</v>
      </c>
      <c r="F685" s="43" t="e">
        <f>IF(ISBLANK('Team Roster - Final'!BL683),"",'Team Roster - Final'!BL683)</f>
        <v>#REF!</v>
      </c>
      <c r="G685" s="43" t="e">
        <f>IF(ISBLANK('Team Roster - Final'!BM683),"",'Team Roster - Final'!BM683)</f>
        <v>#REF!</v>
      </c>
      <c r="H685" s="31" t="e">
        <f>IF(ISBLANK('Team Roster - Final'!E683),"",'Team Roster - Final'!E683)</f>
        <v>#REF!</v>
      </c>
      <c r="I685" s="31" t="e">
        <f>IF(ISBLANK('Team Roster - Final'!G683),"",'Team Roster - Final'!G683)</f>
        <v>#REF!</v>
      </c>
      <c r="J685" s="31" t="e">
        <f>IF(ISBLANK('Team Roster - Final'!I683),"",'Team Roster - Final'!I683)</f>
        <v>#REF!</v>
      </c>
      <c r="R685"/>
      <c r="T685"/>
      <c r="V685"/>
      <c r="W685"/>
      <c r="Z685"/>
      <c r="AA685"/>
      <c r="AJ685" s="22"/>
      <c r="AK685" s="102"/>
      <c r="AN685" s="22"/>
      <c r="AO685" s="22"/>
    </row>
    <row r="686" spans="1:41" ht="14.25">
      <c r="A686" s="346">
        <v>683</v>
      </c>
      <c r="B686" s="42" t="e">
        <f>IF(ISBLANK('Team Roster - Final'!A684),"",'Team Roster - Final'!A684)</f>
        <v>#REF!</v>
      </c>
      <c r="C686" s="42" t="e">
        <f>IF(ISBLANK('Team Roster - Final'!B684),"",'Team Roster - Final'!B684)</f>
        <v>#REF!</v>
      </c>
      <c r="D686" s="42" t="e">
        <f>IF(ISBLANK('Team Roster - Final'!C684),"",'Team Roster - Final'!C684)</f>
        <v>#REF!</v>
      </c>
      <c r="E686" s="42" t="e">
        <f>IF(ISBLANK('Team Roster - Final'!D684),"",'Team Roster - Final'!D684)</f>
        <v>#REF!</v>
      </c>
      <c r="F686" s="43" t="e">
        <f>IF(ISBLANK('Team Roster - Final'!BL684),"",'Team Roster - Final'!BL684)</f>
        <v>#REF!</v>
      </c>
      <c r="G686" s="43" t="e">
        <f>IF(ISBLANK('Team Roster - Final'!BM684),"",'Team Roster - Final'!BM684)</f>
        <v>#REF!</v>
      </c>
      <c r="H686" s="31" t="e">
        <f>IF(ISBLANK('Team Roster - Final'!E684),"",'Team Roster - Final'!E684)</f>
        <v>#REF!</v>
      </c>
      <c r="I686" s="31" t="e">
        <f>IF(ISBLANK('Team Roster - Final'!G684),"",'Team Roster - Final'!G684)</f>
        <v>#REF!</v>
      </c>
      <c r="J686" s="31" t="e">
        <f>IF(ISBLANK('Team Roster - Final'!I684),"",'Team Roster - Final'!I684)</f>
        <v>#REF!</v>
      </c>
      <c r="R686"/>
      <c r="T686"/>
      <c r="V686"/>
      <c r="W686"/>
      <c r="Z686"/>
      <c r="AA686"/>
      <c r="AJ686" s="22"/>
      <c r="AK686" s="102"/>
      <c r="AN686" s="22"/>
      <c r="AO686" s="22"/>
    </row>
    <row r="687" spans="1:41" ht="14.25">
      <c r="A687" s="346">
        <v>684</v>
      </c>
      <c r="B687" s="42" t="e">
        <f>IF(ISBLANK('Team Roster - Final'!A685),"",'Team Roster - Final'!A685)</f>
        <v>#REF!</v>
      </c>
      <c r="C687" s="42" t="e">
        <f>IF(ISBLANK('Team Roster - Final'!B685),"",'Team Roster - Final'!B685)</f>
        <v>#REF!</v>
      </c>
      <c r="D687" s="42" t="e">
        <f>IF(ISBLANK('Team Roster - Final'!C685),"",'Team Roster - Final'!C685)</f>
        <v>#REF!</v>
      </c>
      <c r="E687" s="42" t="e">
        <f>IF(ISBLANK('Team Roster - Final'!D685),"",'Team Roster - Final'!D685)</f>
        <v>#REF!</v>
      </c>
      <c r="F687" s="43" t="e">
        <f>IF(ISBLANK('Team Roster - Final'!BL685),"",'Team Roster - Final'!BL685)</f>
        <v>#REF!</v>
      </c>
      <c r="G687" s="43" t="e">
        <f>IF(ISBLANK('Team Roster - Final'!BM685),"",'Team Roster - Final'!BM685)</f>
        <v>#REF!</v>
      </c>
      <c r="H687" s="31" t="e">
        <f>IF(ISBLANK('Team Roster - Final'!E685),"",'Team Roster - Final'!E685)</f>
        <v>#REF!</v>
      </c>
      <c r="I687" s="31" t="e">
        <f>IF(ISBLANK('Team Roster - Final'!G685),"",'Team Roster - Final'!G685)</f>
        <v>#REF!</v>
      </c>
      <c r="J687" s="31" t="e">
        <f>IF(ISBLANK('Team Roster - Final'!I685),"",'Team Roster - Final'!I685)</f>
        <v>#REF!</v>
      </c>
      <c r="R687"/>
      <c r="T687"/>
      <c r="V687"/>
      <c r="W687"/>
      <c r="Z687"/>
      <c r="AA687"/>
      <c r="AJ687" s="22"/>
      <c r="AK687" s="102"/>
      <c r="AN687" s="22"/>
      <c r="AO687" s="22"/>
    </row>
    <row r="688" spans="1:41" ht="14.25">
      <c r="A688" s="346">
        <v>685</v>
      </c>
      <c r="B688" s="42" t="e">
        <f>IF(ISBLANK('Team Roster - Final'!A686),"",'Team Roster - Final'!A686)</f>
        <v>#REF!</v>
      </c>
      <c r="C688" s="42" t="e">
        <f>IF(ISBLANK('Team Roster - Final'!B686),"",'Team Roster - Final'!B686)</f>
        <v>#REF!</v>
      </c>
      <c r="D688" s="42" t="e">
        <f>IF(ISBLANK('Team Roster - Final'!C686),"",'Team Roster - Final'!C686)</f>
        <v>#REF!</v>
      </c>
      <c r="E688" s="42" t="e">
        <f>IF(ISBLANK('Team Roster - Final'!D686),"",'Team Roster - Final'!D686)</f>
        <v>#REF!</v>
      </c>
      <c r="F688" s="43" t="e">
        <f>IF(ISBLANK('Team Roster - Final'!BL686),"",'Team Roster - Final'!BL686)</f>
        <v>#REF!</v>
      </c>
      <c r="G688" s="43" t="e">
        <f>IF(ISBLANK('Team Roster - Final'!BM686),"",'Team Roster - Final'!BM686)</f>
        <v>#REF!</v>
      </c>
      <c r="H688" s="31" t="e">
        <f>IF(ISBLANK('Team Roster - Final'!E686),"",'Team Roster - Final'!E686)</f>
        <v>#REF!</v>
      </c>
      <c r="I688" s="31" t="e">
        <f>IF(ISBLANK('Team Roster - Final'!G686),"",'Team Roster - Final'!G686)</f>
        <v>#REF!</v>
      </c>
      <c r="J688" s="31" t="e">
        <f>IF(ISBLANK('Team Roster - Final'!I686),"",'Team Roster - Final'!I686)</f>
        <v>#REF!</v>
      </c>
      <c r="R688"/>
      <c r="T688"/>
      <c r="V688"/>
      <c r="W688"/>
      <c r="Z688"/>
      <c r="AA688"/>
      <c r="AJ688" s="22"/>
      <c r="AK688" s="102"/>
      <c r="AN688" s="22"/>
      <c r="AO688" s="22"/>
    </row>
    <row r="689" spans="1:41" ht="14.25">
      <c r="A689" s="346">
        <v>686</v>
      </c>
      <c r="B689" s="42" t="e">
        <f>IF(ISBLANK('Team Roster - Final'!A687),"",'Team Roster - Final'!A687)</f>
        <v>#REF!</v>
      </c>
      <c r="C689" s="42" t="e">
        <f>IF(ISBLANK('Team Roster - Final'!B687),"",'Team Roster - Final'!B687)</f>
        <v>#REF!</v>
      </c>
      <c r="D689" s="42" t="e">
        <f>IF(ISBLANK('Team Roster - Final'!C687),"",'Team Roster - Final'!C687)</f>
        <v>#REF!</v>
      </c>
      <c r="E689" s="42" t="e">
        <f>IF(ISBLANK('Team Roster - Final'!D687),"",'Team Roster - Final'!D687)</f>
        <v>#REF!</v>
      </c>
      <c r="F689" s="43" t="e">
        <f>IF(ISBLANK('Team Roster - Final'!BL687),"",'Team Roster - Final'!BL687)</f>
        <v>#REF!</v>
      </c>
      <c r="G689" s="43" t="e">
        <f>IF(ISBLANK('Team Roster - Final'!BM687),"",'Team Roster - Final'!BM687)</f>
        <v>#REF!</v>
      </c>
      <c r="H689" s="31" t="e">
        <f>IF(ISBLANK('Team Roster - Final'!E687),"",'Team Roster - Final'!E687)</f>
        <v>#REF!</v>
      </c>
      <c r="I689" s="31" t="e">
        <f>IF(ISBLANK('Team Roster - Final'!G687),"",'Team Roster - Final'!G687)</f>
        <v>#REF!</v>
      </c>
      <c r="J689" s="31" t="e">
        <f>IF(ISBLANK('Team Roster - Final'!I687),"",'Team Roster - Final'!I687)</f>
        <v>#REF!</v>
      </c>
      <c r="R689"/>
      <c r="T689"/>
      <c r="V689"/>
      <c r="W689"/>
      <c r="Z689"/>
      <c r="AA689"/>
      <c r="AJ689" s="22"/>
      <c r="AK689" s="102"/>
      <c r="AN689" s="22"/>
      <c r="AO689" s="22"/>
    </row>
    <row r="690" spans="1:41" ht="14.25">
      <c r="A690" s="346">
        <v>687</v>
      </c>
      <c r="B690" s="42" t="e">
        <f>IF(ISBLANK('Team Roster - Final'!A688),"",'Team Roster - Final'!A688)</f>
        <v>#REF!</v>
      </c>
      <c r="C690" s="42" t="e">
        <f>IF(ISBLANK('Team Roster - Final'!B688),"",'Team Roster - Final'!B688)</f>
        <v>#REF!</v>
      </c>
      <c r="D690" s="42" t="e">
        <f>IF(ISBLANK('Team Roster - Final'!C688),"",'Team Roster - Final'!C688)</f>
        <v>#REF!</v>
      </c>
      <c r="E690" s="42" t="e">
        <f>IF(ISBLANK('Team Roster - Final'!D688),"",'Team Roster - Final'!D688)</f>
        <v>#REF!</v>
      </c>
      <c r="F690" s="43" t="e">
        <f>IF(ISBLANK('Team Roster - Final'!BL688),"",'Team Roster - Final'!BL688)</f>
        <v>#REF!</v>
      </c>
      <c r="G690" s="43" t="e">
        <f>IF(ISBLANK('Team Roster - Final'!BM688),"",'Team Roster - Final'!BM688)</f>
        <v>#REF!</v>
      </c>
      <c r="H690" s="31" t="e">
        <f>IF(ISBLANK('Team Roster - Final'!E688),"",'Team Roster - Final'!E688)</f>
        <v>#REF!</v>
      </c>
      <c r="I690" s="31" t="e">
        <f>IF(ISBLANK('Team Roster - Final'!G688),"",'Team Roster - Final'!G688)</f>
        <v>#REF!</v>
      </c>
      <c r="J690" s="31" t="e">
        <f>IF(ISBLANK('Team Roster - Final'!I688),"",'Team Roster - Final'!I688)</f>
        <v>#REF!</v>
      </c>
      <c r="R690"/>
      <c r="T690"/>
      <c r="V690"/>
      <c r="W690"/>
      <c r="Z690"/>
      <c r="AA690"/>
      <c r="AJ690" s="22"/>
      <c r="AK690" s="102"/>
      <c r="AN690" s="22"/>
      <c r="AO690" s="22"/>
    </row>
    <row r="691" spans="1:41" ht="14.25">
      <c r="A691" s="346">
        <v>688</v>
      </c>
      <c r="B691" s="42" t="e">
        <f>IF(ISBLANK('Team Roster - Final'!A689),"",'Team Roster - Final'!A689)</f>
        <v>#REF!</v>
      </c>
      <c r="C691" s="42" t="e">
        <f>IF(ISBLANK('Team Roster - Final'!B689),"",'Team Roster - Final'!B689)</f>
        <v>#REF!</v>
      </c>
      <c r="D691" s="42" t="e">
        <f>IF(ISBLANK('Team Roster - Final'!C689),"",'Team Roster - Final'!C689)</f>
        <v>#REF!</v>
      </c>
      <c r="E691" s="42" t="e">
        <f>IF(ISBLANK('Team Roster - Final'!D689),"",'Team Roster - Final'!D689)</f>
        <v>#REF!</v>
      </c>
      <c r="F691" s="43" t="e">
        <f>IF(ISBLANK('Team Roster - Final'!BL689),"",'Team Roster - Final'!BL689)</f>
        <v>#REF!</v>
      </c>
      <c r="G691" s="43" t="e">
        <f>IF(ISBLANK('Team Roster - Final'!BM689),"",'Team Roster - Final'!BM689)</f>
        <v>#REF!</v>
      </c>
      <c r="H691" s="31" t="e">
        <f>IF(ISBLANK('Team Roster - Final'!E689),"",'Team Roster - Final'!E689)</f>
        <v>#REF!</v>
      </c>
      <c r="I691" s="31" t="e">
        <f>IF(ISBLANK('Team Roster - Final'!G689),"",'Team Roster - Final'!G689)</f>
        <v>#REF!</v>
      </c>
      <c r="J691" s="31" t="e">
        <f>IF(ISBLANK('Team Roster - Final'!I689),"",'Team Roster - Final'!I689)</f>
        <v>#REF!</v>
      </c>
      <c r="R691"/>
      <c r="T691"/>
      <c r="V691"/>
      <c r="W691"/>
      <c r="Z691"/>
      <c r="AA691"/>
      <c r="AJ691" s="22"/>
      <c r="AK691" s="102"/>
      <c r="AN691" s="22"/>
      <c r="AO691" s="22"/>
    </row>
    <row r="692" spans="1:41" ht="14.25">
      <c r="A692" s="346">
        <v>689</v>
      </c>
      <c r="B692" s="42" t="e">
        <f>IF(ISBLANK('Team Roster - Final'!A690),"",'Team Roster - Final'!A690)</f>
        <v>#REF!</v>
      </c>
      <c r="C692" s="42" t="e">
        <f>IF(ISBLANK('Team Roster - Final'!B690),"",'Team Roster - Final'!B690)</f>
        <v>#REF!</v>
      </c>
      <c r="D692" s="42" t="e">
        <f>IF(ISBLANK('Team Roster - Final'!C690),"",'Team Roster - Final'!C690)</f>
        <v>#REF!</v>
      </c>
      <c r="E692" s="42" t="e">
        <f>IF(ISBLANK('Team Roster - Final'!D690),"",'Team Roster - Final'!D690)</f>
        <v>#REF!</v>
      </c>
      <c r="F692" s="43" t="e">
        <f>IF(ISBLANK('Team Roster - Final'!BL690),"",'Team Roster - Final'!BL690)</f>
        <v>#REF!</v>
      </c>
      <c r="G692" s="43" t="e">
        <f>IF(ISBLANK('Team Roster - Final'!BM690),"",'Team Roster - Final'!BM690)</f>
        <v>#REF!</v>
      </c>
      <c r="H692" s="31" t="e">
        <f>IF(ISBLANK('Team Roster - Final'!E690),"",'Team Roster - Final'!E690)</f>
        <v>#REF!</v>
      </c>
      <c r="I692" s="31" t="e">
        <f>IF(ISBLANK('Team Roster - Final'!G690),"",'Team Roster - Final'!G690)</f>
        <v>#REF!</v>
      </c>
      <c r="J692" s="31" t="e">
        <f>IF(ISBLANK('Team Roster - Final'!I690),"",'Team Roster - Final'!I690)</f>
        <v>#REF!</v>
      </c>
      <c r="R692"/>
      <c r="T692"/>
      <c r="V692"/>
      <c r="W692"/>
      <c r="Z692"/>
      <c r="AA692"/>
      <c r="AJ692" s="22"/>
      <c r="AK692" s="102"/>
      <c r="AN692" s="22"/>
      <c r="AO692" s="22"/>
    </row>
    <row r="693" spans="1:41" ht="14.25">
      <c r="A693" s="346">
        <v>690</v>
      </c>
      <c r="B693" s="42" t="e">
        <f>IF(ISBLANK('Team Roster - Final'!A691),"",'Team Roster - Final'!A691)</f>
        <v>#REF!</v>
      </c>
      <c r="C693" s="42" t="e">
        <f>IF(ISBLANK('Team Roster - Final'!B691),"",'Team Roster - Final'!B691)</f>
        <v>#REF!</v>
      </c>
      <c r="D693" s="42" t="e">
        <f>IF(ISBLANK('Team Roster - Final'!C691),"",'Team Roster - Final'!C691)</f>
        <v>#REF!</v>
      </c>
      <c r="E693" s="42" t="e">
        <f>IF(ISBLANK('Team Roster - Final'!D691),"",'Team Roster - Final'!D691)</f>
        <v>#REF!</v>
      </c>
      <c r="F693" s="43" t="e">
        <f>IF(ISBLANK('Team Roster - Final'!BL691),"",'Team Roster - Final'!BL691)</f>
        <v>#REF!</v>
      </c>
      <c r="G693" s="43" t="e">
        <f>IF(ISBLANK('Team Roster - Final'!BM691),"",'Team Roster - Final'!BM691)</f>
        <v>#REF!</v>
      </c>
      <c r="H693" s="31" t="e">
        <f>IF(ISBLANK('Team Roster - Final'!E691),"",'Team Roster - Final'!E691)</f>
        <v>#REF!</v>
      </c>
      <c r="I693" s="31" t="e">
        <f>IF(ISBLANK('Team Roster - Final'!G691),"",'Team Roster - Final'!G691)</f>
        <v>#REF!</v>
      </c>
      <c r="J693" s="31" t="e">
        <f>IF(ISBLANK('Team Roster - Final'!I691),"",'Team Roster - Final'!I691)</f>
        <v>#REF!</v>
      </c>
      <c r="R693"/>
      <c r="T693"/>
      <c r="V693"/>
      <c r="W693"/>
      <c r="Z693"/>
      <c r="AA693"/>
      <c r="AJ693" s="22"/>
      <c r="AK693" s="102"/>
      <c r="AN693" s="22"/>
      <c r="AO693" s="22"/>
    </row>
    <row r="694" spans="1:41" ht="14.25">
      <c r="A694" s="346">
        <v>691</v>
      </c>
      <c r="B694" s="42" t="e">
        <f>IF(ISBLANK('Team Roster - Final'!A692),"",'Team Roster - Final'!A692)</f>
        <v>#REF!</v>
      </c>
      <c r="C694" s="42" t="e">
        <f>IF(ISBLANK('Team Roster - Final'!B692),"",'Team Roster - Final'!B692)</f>
        <v>#REF!</v>
      </c>
      <c r="D694" s="42" t="e">
        <f>IF(ISBLANK('Team Roster - Final'!C692),"",'Team Roster - Final'!C692)</f>
        <v>#REF!</v>
      </c>
      <c r="E694" s="42" t="e">
        <f>IF(ISBLANK('Team Roster - Final'!D692),"",'Team Roster - Final'!D692)</f>
        <v>#REF!</v>
      </c>
      <c r="F694" s="43" t="e">
        <f>IF(ISBLANK('Team Roster - Final'!BL692),"",'Team Roster - Final'!BL692)</f>
        <v>#REF!</v>
      </c>
      <c r="G694" s="43" t="e">
        <f>IF(ISBLANK('Team Roster - Final'!BM692),"",'Team Roster - Final'!BM692)</f>
        <v>#REF!</v>
      </c>
      <c r="H694" s="31" t="e">
        <f>IF(ISBLANK('Team Roster - Final'!E692),"",'Team Roster - Final'!E692)</f>
        <v>#REF!</v>
      </c>
      <c r="I694" s="31" t="e">
        <f>IF(ISBLANK('Team Roster - Final'!G692),"",'Team Roster - Final'!G692)</f>
        <v>#REF!</v>
      </c>
      <c r="J694" s="31" t="e">
        <f>IF(ISBLANK('Team Roster - Final'!I692),"",'Team Roster - Final'!I692)</f>
        <v>#REF!</v>
      </c>
      <c r="R694"/>
      <c r="T694"/>
      <c r="V694"/>
      <c r="W694"/>
      <c r="Z694"/>
      <c r="AA694"/>
      <c r="AJ694" s="22"/>
      <c r="AK694" s="102"/>
      <c r="AN694" s="22"/>
      <c r="AO694" s="22"/>
    </row>
    <row r="695" spans="1:41" ht="14.25">
      <c r="A695" s="346">
        <v>692</v>
      </c>
      <c r="B695" s="42" t="e">
        <f>IF(ISBLANK('Team Roster - Final'!A693),"",'Team Roster - Final'!A693)</f>
        <v>#REF!</v>
      </c>
      <c r="C695" s="42" t="e">
        <f>IF(ISBLANK('Team Roster - Final'!B693),"",'Team Roster - Final'!B693)</f>
        <v>#REF!</v>
      </c>
      <c r="D695" s="42" t="e">
        <f>IF(ISBLANK('Team Roster - Final'!C693),"",'Team Roster - Final'!C693)</f>
        <v>#REF!</v>
      </c>
      <c r="E695" s="42" t="e">
        <f>IF(ISBLANK('Team Roster - Final'!D693),"",'Team Roster - Final'!D693)</f>
        <v>#REF!</v>
      </c>
      <c r="F695" s="43" t="e">
        <f>IF(ISBLANK('Team Roster - Final'!BL693),"",'Team Roster - Final'!BL693)</f>
        <v>#REF!</v>
      </c>
      <c r="G695" s="43" t="e">
        <f>IF(ISBLANK('Team Roster - Final'!BM693),"",'Team Roster - Final'!BM693)</f>
        <v>#REF!</v>
      </c>
      <c r="H695" s="31" t="e">
        <f>IF(ISBLANK('Team Roster - Final'!E693),"",'Team Roster - Final'!E693)</f>
        <v>#REF!</v>
      </c>
      <c r="I695" s="31" t="e">
        <f>IF(ISBLANK('Team Roster - Final'!G693),"",'Team Roster - Final'!G693)</f>
        <v>#REF!</v>
      </c>
      <c r="J695" s="31" t="e">
        <f>IF(ISBLANK('Team Roster - Final'!I693),"",'Team Roster - Final'!I693)</f>
        <v>#REF!</v>
      </c>
      <c r="R695"/>
      <c r="T695"/>
      <c r="V695"/>
      <c r="W695"/>
      <c r="Z695"/>
      <c r="AA695"/>
      <c r="AJ695" s="22"/>
      <c r="AK695" s="102"/>
      <c r="AN695" s="22"/>
      <c r="AO695" s="22"/>
    </row>
    <row r="696" spans="1:41" ht="14.25">
      <c r="A696" s="346">
        <v>693</v>
      </c>
      <c r="B696" s="42" t="e">
        <f>IF(ISBLANK('Team Roster - Final'!A694),"",'Team Roster - Final'!A694)</f>
        <v>#REF!</v>
      </c>
      <c r="C696" s="42" t="e">
        <f>IF(ISBLANK('Team Roster - Final'!B694),"",'Team Roster - Final'!B694)</f>
        <v>#REF!</v>
      </c>
      <c r="D696" s="42" t="e">
        <f>IF(ISBLANK('Team Roster - Final'!C694),"",'Team Roster - Final'!C694)</f>
        <v>#REF!</v>
      </c>
      <c r="E696" s="42" t="e">
        <f>IF(ISBLANK('Team Roster - Final'!D694),"",'Team Roster - Final'!D694)</f>
        <v>#REF!</v>
      </c>
      <c r="F696" s="43" t="e">
        <f>IF(ISBLANK('Team Roster - Final'!BL694),"",'Team Roster - Final'!BL694)</f>
        <v>#REF!</v>
      </c>
      <c r="G696" s="43" t="e">
        <f>IF(ISBLANK('Team Roster - Final'!BM694),"",'Team Roster - Final'!BM694)</f>
        <v>#REF!</v>
      </c>
      <c r="H696" s="31" t="e">
        <f>IF(ISBLANK('Team Roster - Final'!E694),"",'Team Roster - Final'!E694)</f>
        <v>#REF!</v>
      </c>
      <c r="I696" s="31" t="e">
        <f>IF(ISBLANK('Team Roster - Final'!G694),"",'Team Roster - Final'!G694)</f>
        <v>#REF!</v>
      </c>
      <c r="J696" s="31" t="e">
        <f>IF(ISBLANK('Team Roster - Final'!I694),"",'Team Roster - Final'!I694)</f>
        <v>#REF!</v>
      </c>
      <c r="R696"/>
      <c r="T696"/>
      <c r="V696"/>
      <c r="W696"/>
      <c r="Z696"/>
      <c r="AA696"/>
      <c r="AJ696" s="22"/>
      <c r="AK696" s="102"/>
      <c r="AN696" s="22"/>
      <c r="AO696" s="22"/>
    </row>
    <row r="697" spans="1:41" ht="14.25">
      <c r="A697" s="346">
        <v>694</v>
      </c>
      <c r="B697" s="42" t="e">
        <f>IF(ISBLANK('Team Roster - Final'!A695),"",'Team Roster - Final'!A695)</f>
        <v>#REF!</v>
      </c>
      <c r="C697" s="42" t="e">
        <f>IF(ISBLANK('Team Roster - Final'!B695),"",'Team Roster - Final'!B695)</f>
        <v>#REF!</v>
      </c>
      <c r="D697" s="42" t="e">
        <f>IF(ISBLANK('Team Roster - Final'!C695),"",'Team Roster - Final'!C695)</f>
        <v>#REF!</v>
      </c>
      <c r="E697" s="42" t="e">
        <f>IF(ISBLANK('Team Roster - Final'!D695),"",'Team Roster - Final'!D695)</f>
        <v>#REF!</v>
      </c>
      <c r="F697" s="43" t="e">
        <f>IF(ISBLANK('Team Roster - Final'!BL695),"",'Team Roster - Final'!BL695)</f>
        <v>#REF!</v>
      </c>
      <c r="G697" s="43" t="e">
        <f>IF(ISBLANK('Team Roster - Final'!BM695),"",'Team Roster - Final'!BM695)</f>
        <v>#REF!</v>
      </c>
      <c r="H697" s="31" t="e">
        <f>IF(ISBLANK('Team Roster - Final'!E695),"",'Team Roster - Final'!E695)</f>
        <v>#REF!</v>
      </c>
      <c r="I697" s="31" t="e">
        <f>IF(ISBLANK('Team Roster - Final'!G695),"",'Team Roster - Final'!G695)</f>
        <v>#REF!</v>
      </c>
      <c r="J697" s="31" t="e">
        <f>IF(ISBLANK('Team Roster - Final'!I695),"",'Team Roster - Final'!I695)</f>
        <v>#REF!</v>
      </c>
      <c r="R697"/>
      <c r="T697"/>
      <c r="V697"/>
      <c r="W697"/>
      <c r="Z697"/>
      <c r="AA697"/>
      <c r="AJ697" s="22"/>
      <c r="AK697" s="102"/>
      <c r="AN697" s="22"/>
      <c r="AO697" s="22"/>
    </row>
    <row r="698" spans="1:41" ht="14.25">
      <c r="A698" s="346">
        <v>695</v>
      </c>
      <c r="B698" s="42" t="e">
        <f>IF(ISBLANK('Team Roster - Final'!A696),"",'Team Roster - Final'!A696)</f>
        <v>#REF!</v>
      </c>
      <c r="C698" s="42" t="e">
        <f>IF(ISBLANK('Team Roster - Final'!B696),"",'Team Roster - Final'!B696)</f>
        <v>#REF!</v>
      </c>
      <c r="D698" s="42" t="e">
        <f>IF(ISBLANK('Team Roster - Final'!C696),"",'Team Roster - Final'!C696)</f>
        <v>#REF!</v>
      </c>
      <c r="E698" s="42" t="e">
        <f>IF(ISBLANK('Team Roster - Final'!D696),"",'Team Roster - Final'!D696)</f>
        <v>#REF!</v>
      </c>
      <c r="F698" s="43" t="e">
        <f>IF(ISBLANK('Team Roster - Final'!BL696),"",'Team Roster - Final'!BL696)</f>
        <v>#REF!</v>
      </c>
      <c r="G698" s="43" t="e">
        <f>IF(ISBLANK('Team Roster - Final'!BM696),"",'Team Roster - Final'!BM696)</f>
        <v>#REF!</v>
      </c>
      <c r="H698" s="31" t="e">
        <f>IF(ISBLANK('Team Roster - Final'!E696),"",'Team Roster - Final'!E696)</f>
        <v>#REF!</v>
      </c>
      <c r="I698" s="31" t="e">
        <f>IF(ISBLANK('Team Roster - Final'!G696),"",'Team Roster - Final'!G696)</f>
        <v>#REF!</v>
      </c>
      <c r="J698" s="31" t="e">
        <f>IF(ISBLANK('Team Roster - Final'!I696),"",'Team Roster - Final'!I696)</f>
        <v>#REF!</v>
      </c>
      <c r="R698"/>
      <c r="T698"/>
      <c r="V698"/>
      <c r="W698"/>
      <c r="Z698"/>
      <c r="AA698"/>
      <c r="AJ698" s="22"/>
      <c r="AK698" s="102"/>
      <c r="AN698" s="22"/>
      <c r="AO698" s="22"/>
    </row>
    <row r="699" spans="1:41" ht="14.25">
      <c r="A699" s="346">
        <v>696</v>
      </c>
      <c r="B699" s="42" t="e">
        <f>IF(ISBLANK('Team Roster - Final'!A697),"",'Team Roster - Final'!A697)</f>
        <v>#REF!</v>
      </c>
      <c r="C699" s="42" t="e">
        <f>IF(ISBLANK('Team Roster - Final'!B697),"",'Team Roster - Final'!B697)</f>
        <v>#REF!</v>
      </c>
      <c r="D699" s="42" t="e">
        <f>IF(ISBLANK('Team Roster - Final'!C697),"",'Team Roster - Final'!C697)</f>
        <v>#REF!</v>
      </c>
      <c r="E699" s="42" t="e">
        <f>IF(ISBLANK('Team Roster - Final'!D697),"",'Team Roster - Final'!D697)</f>
        <v>#REF!</v>
      </c>
      <c r="F699" s="43" t="e">
        <f>IF(ISBLANK('Team Roster - Final'!BL697),"",'Team Roster - Final'!BL697)</f>
        <v>#REF!</v>
      </c>
      <c r="G699" s="43" t="e">
        <f>IF(ISBLANK('Team Roster - Final'!BM697),"",'Team Roster - Final'!BM697)</f>
        <v>#REF!</v>
      </c>
      <c r="H699" s="31" t="e">
        <f>IF(ISBLANK('Team Roster - Final'!E697),"",'Team Roster - Final'!E697)</f>
        <v>#REF!</v>
      </c>
      <c r="I699" s="31" t="e">
        <f>IF(ISBLANK('Team Roster - Final'!G697),"",'Team Roster - Final'!G697)</f>
        <v>#REF!</v>
      </c>
      <c r="J699" s="31" t="e">
        <f>IF(ISBLANK('Team Roster - Final'!I697),"",'Team Roster - Final'!I697)</f>
        <v>#REF!</v>
      </c>
      <c r="R699"/>
      <c r="T699"/>
      <c r="V699"/>
      <c r="W699"/>
      <c r="Z699"/>
      <c r="AA699"/>
      <c r="AJ699" s="22"/>
      <c r="AK699" s="102"/>
      <c r="AN699" s="22"/>
      <c r="AO699" s="22"/>
    </row>
    <row r="700" spans="1:41" ht="14.25">
      <c r="A700" s="346">
        <v>697</v>
      </c>
      <c r="B700" s="42" t="e">
        <f>IF(ISBLANK('Team Roster - Final'!A698),"",'Team Roster - Final'!A698)</f>
        <v>#REF!</v>
      </c>
      <c r="C700" s="42" t="e">
        <f>IF(ISBLANK('Team Roster - Final'!B698),"",'Team Roster - Final'!B698)</f>
        <v>#REF!</v>
      </c>
      <c r="D700" s="42" t="e">
        <f>IF(ISBLANK('Team Roster - Final'!C698),"",'Team Roster - Final'!C698)</f>
        <v>#REF!</v>
      </c>
      <c r="E700" s="42" t="e">
        <f>IF(ISBLANK('Team Roster - Final'!D698),"",'Team Roster - Final'!D698)</f>
        <v>#REF!</v>
      </c>
      <c r="F700" s="43" t="e">
        <f>IF(ISBLANK('Team Roster - Final'!BL698),"",'Team Roster - Final'!BL698)</f>
        <v>#REF!</v>
      </c>
      <c r="G700" s="43" t="e">
        <f>IF(ISBLANK('Team Roster - Final'!BM698),"",'Team Roster - Final'!BM698)</f>
        <v>#REF!</v>
      </c>
      <c r="H700" s="31" t="e">
        <f>IF(ISBLANK('Team Roster - Final'!E698),"",'Team Roster - Final'!E698)</f>
        <v>#REF!</v>
      </c>
      <c r="I700" s="31" t="e">
        <f>IF(ISBLANK('Team Roster - Final'!G698),"",'Team Roster - Final'!G698)</f>
        <v>#REF!</v>
      </c>
      <c r="J700" s="31" t="e">
        <f>IF(ISBLANK('Team Roster - Final'!I698),"",'Team Roster - Final'!I698)</f>
        <v>#REF!</v>
      </c>
      <c r="R700"/>
      <c r="T700"/>
      <c r="V700"/>
      <c r="W700"/>
      <c r="Z700"/>
      <c r="AA700"/>
      <c r="AJ700" s="22"/>
      <c r="AK700" s="102"/>
      <c r="AN700" s="22"/>
      <c r="AO700" s="22"/>
    </row>
    <row r="701" spans="1:41" ht="14.25">
      <c r="A701" s="346">
        <v>698</v>
      </c>
      <c r="B701" s="42" t="e">
        <f>IF(ISBLANK('Team Roster - Final'!A699),"",'Team Roster - Final'!A699)</f>
        <v>#REF!</v>
      </c>
      <c r="C701" s="42" t="e">
        <f>IF(ISBLANK('Team Roster - Final'!B699),"",'Team Roster - Final'!B699)</f>
        <v>#REF!</v>
      </c>
      <c r="D701" s="42" t="e">
        <f>IF(ISBLANK('Team Roster - Final'!C699),"",'Team Roster - Final'!C699)</f>
        <v>#REF!</v>
      </c>
      <c r="E701" s="42" t="e">
        <f>IF(ISBLANK('Team Roster - Final'!D699),"",'Team Roster - Final'!D699)</f>
        <v>#REF!</v>
      </c>
      <c r="F701" s="43" t="e">
        <f>IF(ISBLANK('Team Roster - Final'!BL699),"",'Team Roster - Final'!BL699)</f>
        <v>#REF!</v>
      </c>
      <c r="G701" s="43" t="e">
        <f>IF(ISBLANK('Team Roster - Final'!BM699),"",'Team Roster - Final'!BM699)</f>
        <v>#REF!</v>
      </c>
      <c r="H701" s="31" t="e">
        <f>IF(ISBLANK('Team Roster - Final'!E699),"",'Team Roster - Final'!E699)</f>
        <v>#REF!</v>
      </c>
      <c r="I701" s="31" t="e">
        <f>IF(ISBLANK('Team Roster - Final'!G699),"",'Team Roster - Final'!G699)</f>
        <v>#REF!</v>
      </c>
      <c r="J701" s="31" t="e">
        <f>IF(ISBLANK('Team Roster - Final'!I699),"",'Team Roster - Final'!I699)</f>
        <v>#REF!</v>
      </c>
      <c r="R701"/>
      <c r="T701"/>
      <c r="V701"/>
      <c r="W701"/>
      <c r="Z701"/>
      <c r="AA701"/>
      <c r="AJ701" s="22"/>
      <c r="AK701" s="102"/>
      <c r="AN701" s="22"/>
      <c r="AO701" s="22"/>
    </row>
    <row r="702" spans="1:41" ht="14.25">
      <c r="A702" s="346">
        <v>699</v>
      </c>
      <c r="B702" s="42" t="e">
        <f>IF(ISBLANK('Team Roster - Final'!A700),"",'Team Roster - Final'!A700)</f>
        <v>#REF!</v>
      </c>
      <c r="C702" s="42" t="e">
        <f>IF(ISBLANK('Team Roster - Final'!B700),"",'Team Roster - Final'!B700)</f>
        <v>#REF!</v>
      </c>
      <c r="D702" s="42" t="e">
        <f>IF(ISBLANK('Team Roster - Final'!C700),"",'Team Roster - Final'!C700)</f>
        <v>#REF!</v>
      </c>
      <c r="E702" s="42" t="e">
        <f>IF(ISBLANK('Team Roster - Final'!D700),"",'Team Roster - Final'!D700)</f>
        <v>#REF!</v>
      </c>
      <c r="F702" s="43" t="e">
        <f>IF(ISBLANK('Team Roster - Final'!BL700),"",'Team Roster - Final'!BL700)</f>
        <v>#REF!</v>
      </c>
      <c r="G702" s="43" t="e">
        <f>IF(ISBLANK('Team Roster - Final'!BM700),"",'Team Roster - Final'!BM700)</f>
        <v>#REF!</v>
      </c>
      <c r="H702" s="31" t="e">
        <f>IF(ISBLANK('Team Roster - Final'!E700),"",'Team Roster - Final'!E700)</f>
        <v>#REF!</v>
      </c>
      <c r="I702" s="31" t="e">
        <f>IF(ISBLANK('Team Roster - Final'!G700),"",'Team Roster - Final'!G700)</f>
        <v>#REF!</v>
      </c>
      <c r="J702" s="31" t="e">
        <f>IF(ISBLANK('Team Roster - Final'!I700),"",'Team Roster - Final'!I700)</f>
        <v>#REF!</v>
      </c>
      <c r="R702"/>
      <c r="T702"/>
      <c r="V702"/>
      <c r="W702"/>
      <c r="Z702"/>
      <c r="AA702"/>
      <c r="AJ702" s="22"/>
      <c r="AK702" s="102"/>
      <c r="AN702" s="22"/>
      <c r="AO702" s="22"/>
    </row>
    <row r="703" spans="1:41" ht="14.25">
      <c r="A703" s="346">
        <v>700</v>
      </c>
      <c r="B703" s="42" t="e">
        <f>IF(ISBLANK('Team Roster - Final'!A701),"",'Team Roster - Final'!A701)</f>
        <v>#REF!</v>
      </c>
      <c r="C703" s="42" t="e">
        <f>IF(ISBLANK('Team Roster - Final'!B701),"",'Team Roster - Final'!B701)</f>
        <v>#REF!</v>
      </c>
      <c r="D703" s="42" t="e">
        <f>IF(ISBLANK('Team Roster - Final'!C701),"",'Team Roster - Final'!C701)</f>
        <v>#REF!</v>
      </c>
      <c r="E703" s="42" t="e">
        <f>IF(ISBLANK('Team Roster - Final'!D701),"",'Team Roster - Final'!D701)</f>
        <v>#REF!</v>
      </c>
      <c r="F703" s="43" t="e">
        <f>IF(ISBLANK('Team Roster - Final'!BL701),"",'Team Roster - Final'!BL701)</f>
        <v>#REF!</v>
      </c>
      <c r="G703" s="43" t="e">
        <f>IF(ISBLANK('Team Roster - Final'!BM701),"",'Team Roster - Final'!BM701)</f>
        <v>#REF!</v>
      </c>
      <c r="H703" s="31" t="e">
        <f>IF(ISBLANK('Team Roster - Final'!E701),"",'Team Roster - Final'!E701)</f>
        <v>#REF!</v>
      </c>
      <c r="I703" s="31" t="e">
        <f>IF(ISBLANK('Team Roster - Final'!G701),"",'Team Roster - Final'!G701)</f>
        <v>#REF!</v>
      </c>
      <c r="J703" s="31" t="e">
        <f>IF(ISBLANK('Team Roster - Final'!I701),"",'Team Roster - Final'!I701)</f>
        <v>#REF!</v>
      </c>
      <c r="R703"/>
      <c r="T703"/>
      <c r="V703"/>
      <c r="W703"/>
      <c r="Z703"/>
      <c r="AA703"/>
      <c r="AJ703" s="22"/>
      <c r="AK703" s="102"/>
      <c r="AN703" s="22"/>
      <c r="AO703" s="22"/>
    </row>
    <row r="704" spans="1:41" ht="14.25">
      <c r="A704" s="346">
        <v>701</v>
      </c>
      <c r="B704" s="42" t="e">
        <f>IF(ISBLANK('Team Roster - Final'!A702),"",'Team Roster - Final'!A702)</f>
        <v>#REF!</v>
      </c>
      <c r="C704" s="42" t="e">
        <f>IF(ISBLANK('Team Roster - Final'!B702),"",'Team Roster - Final'!B702)</f>
        <v>#REF!</v>
      </c>
      <c r="D704" s="42" t="e">
        <f>IF(ISBLANK('Team Roster - Final'!C702),"",'Team Roster - Final'!C702)</f>
        <v>#REF!</v>
      </c>
      <c r="E704" s="42" t="e">
        <f>IF(ISBLANK('Team Roster - Final'!D702),"",'Team Roster - Final'!D702)</f>
        <v>#REF!</v>
      </c>
      <c r="F704" s="43" t="e">
        <f>IF(ISBLANK('Team Roster - Final'!BL702),"",'Team Roster - Final'!BL702)</f>
        <v>#REF!</v>
      </c>
      <c r="G704" s="43" t="e">
        <f>IF(ISBLANK('Team Roster - Final'!BM702),"",'Team Roster - Final'!BM702)</f>
        <v>#REF!</v>
      </c>
      <c r="H704" s="31" t="e">
        <f>IF(ISBLANK('Team Roster - Final'!E702),"",'Team Roster - Final'!E702)</f>
        <v>#REF!</v>
      </c>
      <c r="I704" s="31" t="e">
        <f>IF(ISBLANK('Team Roster - Final'!G702),"",'Team Roster - Final'!G702)</f>
        <v>#REF!</v>
      </c>
      <c r="J704" s="31" t="e">
        <f>IF(ISBLANK('Team Roster - Final'!I702),"",'Team Roster - Final'!I702)</f>
        <v>#REF!</v>
      </c>
      <c r="R704"/>
      <c r="T704"/>
      <c r="V704"/>
      <c r="W704"/>
      <c r="Z704"/>
      <c r="AA704"/>
      <c r="AJ704" s="22"/>
      <c r="AK704" s="102"/>
      <c r="AN704" s="22"/>
      <c r="AO704" s="22"/>
    </row>
    <row r="705" spans="1:41" ht="14.25">
      <c r="A705" s="346">
        <v>702</v>
      </c>
      <c r="B705" s="42" t="e">
        <f>IF(ISBLANK('Team Roster - Final'!A703),"",'Team Roster - Final'!A703)</f>
        <v>#REF!</v>
      </c>
      <c r="C705" s="42" t="e">
        <f>IF(ISBLANK('Team Roster - Final'!B703),"",'Team Roster - Final'!B703)</f>
        <v>#REF!</v>
      </c>
      <c r="D705" s="42" t="e">
        <f>IF(ISBLANK('Team Roster - Final'!C703),"",'Team Roster - Final'!C703)</f>
        <v>#REF!</v>
      </c>
      <c r="E705" s="42" t="e">
        <f>IF(ISBLANK('Team Roster - Final'!D703),"",'Team Roster - Final'!D703)</f>
        <v>#REF!</v>
      </c>
      <c r="F705" s="43" t="e">
        <f>IF(ISBLANK('Team Roster - Final'!BL703),"",'Team Roster - Final'!BL703)</f>
        <v>#REF!</v>
      </c>
      <c r="G705" s="43" t="e">
        <f>IF(ISBLANK('Team Roster - Final'!BM703),"",'Team Roster - Final'!BM703)</f>
        <v>#REF!</v>
      </c>
      <c r="H705" s="31" t="e">
        <f>IF(ISBLANK('Team Roster - Final'!E703),"",'Team Roster - Final'!E703)</f>
        <v>#REF!</v>
      </c>
      <c r="I705" s="31" t="e">
        <f>IF(ISBLANK('Team Roster - Final'!G703),"",'Team Roster - Final'!G703)</f>
        <v>#REF!</v>
      </c>
      <c r="J705" s="31" t="e">
        <f>IF(ISBLANK('Team Roster - Final'!I703),"",'Team Roster - Final'!I703)</f>
        <v>#REF!</v>
      </c>
      <c r="R705"/>
      <c r="T705"/>
      <c r="V705"/>
      <c r="W705"/>
      <c r="Z705"/>
      <c r="AA705"/>
      <c r="AJ705" s="22"/>
      <c r="AK705" s="102"/>
      <c r="AN705" s="22"/>
      <c r="AO705" s="22"/>
    </row>
    <row r="706" spans="1:41" ht="14.25">
      <c r="A706" s="346">
        <v>703</v>
      </c>
      <c r="B706" s="42" t="e">
        <f>IF(ISBLANK('Team Roster - Final'!A704),"",'Team Roster - Final'!A704)</f>
        <v>#REF!</v>
      </c>
      <c r="C706" s="42" t="e">
        <f>IF(ISBLANK('Team Roster - Final'!B704),"",'Team Roster - Final'!B704)</f>
        <v>#REF!</v>
      </c>
      <c r="D706" s="42" t="e">
        <f>IF(ISBLANK('Team Roster - Final'!C704),"",'Team Roster - Final'!C704)</f>
        <v>#REF!</v>
      </c>
      <c r="E706" s="42" t="e">
        <f>IF(ISBLANK('Team Roster - Final'!D704),"",'Team Roster - Final'!D704)</f>
        <v>#REF!</v>
      </c>
      <c r="F706" s="43" t="e">
        <f>IF(ISBLANK('Team Roster - Final'!BL704),"",'Team Roster - Final'!BL704)</f>
        <v>#REF!</v>
      </c>
      <c r="G706" s="43" t="e">
        <f>IF(ISBLANK('Team Roster - Final'!BM704),"",'Team Roster - Final'!BM704)</f>
        <v>#REF!</v>
      </c>
      <c r="H706" s="31" t="e">
        <f>IF(ISBLANK('Team Roster - Final'!E704),"",'Team Roster - Final'!E704)</f>
        <v>#REF!</v>
      </c>
      <c r="I706" s="31" t="e">
        <f>IF(ISBLANK('Team Roster - Final'!G704),"",'Team Roster - Final'!G704)</f>
        <v>#REF!</v>
      </c>
      <c r="J706" s="31" t="e">
        <f>IF(ISBLANK('Team Roster - Final'!I704),"",'Team Roster - Final'!I704)</f>
        <v>#REF!</v>
      </c>
      <c r="R706"/>
      <c r="T706"/>
      <c r="V706"/>
      <c r="W706"/>
      <c r="Z706"/>
      <c r="AA706"/>
      <c r="AJ706" s="22"/>
      <c r="AK706" s="102"/>
      <c r="AN706" s="22"/>
      <c r="AO706" s="22"/>
    </row>
    <row r="707" spans="1:41" ht="14.25">
      <c r="A707" s="346">
        <v>704</v>
      </c>
      <c r="B707" s="42" t="e">
        <f>IF(ISBLANK('Team Roster - Final'!A705),"",'Team Roster - Final'!A705)</f>
        <v>#REF!</v>
      </c>
      <c r="C707" s="42" t="e">
        <f>IF(ISBLANK('Team Roster - Final'!B705),"",'Team Roster - Final'!B705)</f>
        <v>#REF!</v>
      </c>
      <c r="D707" s="42" t="e">
        <f>IF(ISBLANK('Team Roster - Final'!C705),"",'Team Roster - Final'!C705)</f>
        <v>#REF!</v>
      </c>
      <c r="E707" s="42" t="e">
        <f>IF(ISBLANK('Team Roster - Final'!D705),"",'Team Roster - Final'!D705)</f>
        <v>#REF!</v>
      </c>
      <c r="F707" s="43" t="e">
        <f>IF(ISBLANK('Team Roster - Final'!BL705),"",'Team Roster - Final'!BL705)</f>
        <v>#REF!</v>
      </c>
      <c r="G707" s="43" t="e">
        <f>IF(ISBLANK('Team Roster - Final'!BM705),"",'Team Roster - Final'!BM705)</f>
        <v>#REF!</v>
      </c>
      <c r="H707" s="31" t="e">
        <f>IF(ISBLANK('Team Roster - Final'!E705),"",'Team Roster - Final'!E705)</f>
        <v>#REF!</v>
      </c>
      <c r="I707" s="31" t="e">
        <f>IF(ISBLANK('Team Roster - Final'!G705),"",'Team Roster - Final'!G705)</f>
        <v>#REF!</v>
      </c>
      <c r="J707" s="31" t="e">
        <f>IF(ISBLANK('Team Roster - Final'!I705),"",'Team Roster - Final'!I705)</f>
        <v>#REF!</v>
      </c>
      <c r="R707"/>
      <c r="T707"/>
      <c r="V707"/>
      <c r="W707"/>
      <c r="Z707"/>
      <c r="AA707"/>
      <c r="AJ707" s="22"/>
      <c r="AK707" s="102"/>
      <c r="AN707" s="22"/>
      <c r="AO707" s="22"/>
    </row>
    <row r="708" spans="1:41" ht="14.25">
      <c r="A708" s="346">
        <v>705</v>
      </c>
      <c r="B708" s="42" t="e">
        <f>IF(ISBLANK('Team Roster - Final'!A706),"",'Team Roster - Final'!A706)</f>
        <v>#REF!</v>
      </c>
      <c r="C708" s="42" t="e">
        <f>IF(ISBLANK('Team Roster - Final'!B706),"",'Team Roster - Final'!B706)</f>
        <v>#REF!</v>
      </c>
      <c r="D708" s="42" t="e">
        <f>IF(ISBLANK('Team Roster - Final'!C706),"",'Team Roster - Final'!C706)</f>
        <v>#REF!</v>
      </c>
      <c r="E708" s="42" t="e">
        <f>IF(ISBLANK('Team Roster - Final'!D706),"",'Team Roster - Final'!D706)</f>
        <v>#REF!</v>
      </c>
      <c r="F708" s="43" t="e">
        <f>IF(ISBLANK('Team Roster - Final'!BL706),"",'Team Roster - Final'!BL706)</f>
        <v>#REF!</v>
      </c>
      <c r="G708" s="43" t="e">
        <f>IF(ISBLANK('Team Roster - Final'!BM706),"",'Team Roster - Final'!BM706)</f>
        <v>#REF!</v>
      </c>
      <c r="H708" s="31" t="e">
        <f>IF(ISBLANK('Team Roster - Final'!E706),"",'Team Roster - Final'!E706)</f>
        <v>#REF!</v>
      </c>
      <c r="I708" s="31" t="e">
        <f>IF(ISBLANK('Team Roster - Final'!G706),"",'Team Roster - Final'!G706)</f>
        <v>#REF!</v>
      </c>
      <c r="J708" s="31" t="e">
        <f>IF(ISBLANK('Team Roster - Final'!I706),"",'Team Roster - Final'!I706)</f>
        <v>#REF!</v>
      </c>
      <c r="R708"/>
      <c r="T708"/>
      <c r="V708"/>
      <c r="W708"/>
      <c r="Z708"/>
      <c r="AA708"/>
      <c r="AJ708" s="22"/>
      <c r="AK708" s="102"/>
      <c r="AN708" s="22"/>
      <c r="AO708" s="22"/>
    </row>
    <row r="709" spans="1:41" ht="14.25">
      <c r="A709" s="346">
        <v>706</v>
      </c>
      <c r="B709" s="42" t="e">
        <f>IF(ISBLANK('Team Roster - Final'!A707),"",'Team Roster - Final'!A707)</f>
        <v>#REF!</v>
      </c>
      <c r="C709" s="42" t="e">
        <f>IF(ISBLANK('Team Roster - Final'!B707),"",'Team Roster - Final'!B707)</f>
        <v>#REF!</v>
      </c>
      <c r="D709" s="42" t="e">
        <f>IF(ISBLANK('Team Roster - Final'!C707),"",'Team Roster - Final'!C707)</f>
        <v>#REF!</v>
      </c>
      <c r="E709" s="42" t="e">
        <f>IF(ISBLANK('Team Roster - Final'!D707),"",'Team Roster - Final'!D707)</f>
        <v>#REF!</v>
      </c>
      <c r="F709" s="43" t="e">
        <f>IF(ISBLANK('Team Roster - Final'!BL707),"",'Team Roster - Final'!BL707)</f>
        <v>#REF!</v>
      </c>
      <c r="G709" s="43" t="e">
        <f>IF(ISBLANK('Team Roster - Final'!BM707),"",'Team Roster - Final'!BM707)</f>
        <v>#REF!</v>
      </c>
      <c r="H709" s="31" t="e">
        <f>IF(ISBLANK('Team Roster - Final'!E707),"",'Team Roster - Final'!E707)</f>
        <v>#REF!</v>
      </c>
      <c r="I709" s="31" t="e">
        <f>IF(ISBLANK('Team Roster - Final'!G707),"",'Team Roster - Final'!G707)</f>
        <v>#REF!</v>
      </c>
      <c r="J709" s="31" t="e">
        <f>IF(ISBLANK('Team Roster - Final'!I707),"",'Team Roster - Final'!I707)</f>
        <v>#REF!</v>
      </c>
      <c r="R709"/>
      <c r="T709"/>
      <c r="V709"/>
      <c r="W709"/>
      <c r="Z709"/>
      <c r="AA709"/>
      <c r="AJ709" s="22"/>
      <c r="AK709" s="102"/>
      <c r="AN709" s="22"/>
      <c r="AO709" s="22"/>
    </row>
    <row r="710" spans="1:41" ht="14.25">
      <c r="A710" s="346">
        <v>707</v>
      </c>
      <c r="B710" s="42" t="e">
        <f>IF(ISBLANK('Team Roster - Final'!A708),"",'Team Roster - Final'!A708)</f>
        <v>#REF!</v>
      </c>
      <c r="C710" s="42" t="e">
        <f>IF(ISBLANK('Team Roster - Final'!B708),"",'Team Roster - Final'!B708)</f>
        <v>#REF!</v>
      </c>
      <c r="D710" s="42" t="e">
        <f>IF(ISBLANK('Team Roster - Final'!C708),"",'Team Roster - Final'!C708)</f>
        <v>#REF!</v>
      </c>
      <c r="E710" s="42" t="e">
        <f>IF(ISBLANK('Team Roster - Final'!D708),"",'Team Roster - Final'!D708)</f>
        <v>#REF!</v>
      </c>
      <c r="F710" s="43" t="e">
        <f>IF(ISBLANK('Team Roster - Final'!BL708),"",'Team Roster - Final'!BL708)</f>
        <v>#REF!</v>
      </c>
      <c r="G710" s="43" t="e">
        <f>IF(ISBLANK('Team Roster - Final'!BM708),"",'Team Roster - Final'!BM708)</f>
        <v>#REF!</v>
      </c>
      <c r="H710" s="31" t="e">
        <f>IF(ISBLANK('Team Roster - Final'!E708),"",'Team Roster - Final'!E708)</f>
        <v>#REF!</v>
      </c>
      <c r="I710" s="31" t="e">
        <f>IF(ISBLANK('Team Roster - Final'!G708),"",'Team Roster - Final'!G708)</f>
        <v>#REF!</v>
      </c>
      <c r="J710" s="31" t="e">
        <f>IF(ISBLANK('Team Roster - Final'!I708),"",'Team Roster - Final'!I708)</f>
        <v>#REF!</v>
      </c>
      <c r="R710"/>
      <c r="T710"/>
      <c r="V710"/>
      <c r="W710"/>
      <c r="Z710"/>
      <c r="AA710"/>
      <c r="AJ710" s="22"/>
      <c r="AK710" s="102"/>
      <c r="AN710" s="22"/>
      <c r="AO710" s="22"/>
    </row>
    <row r="711" spans="1:41" ht="14.25">
      <c r="A711" s="346">
        <v>708</v>
      </c>
      <c r="B711" s="42" t="e">
        <f>IF(ISBLANK('Team Roster - Final'!A709),"",'Team Roster - Final'!A709)</f>
        <v>#REF!</v>
      </c>
      <c r="C711" s="42" t="e">
        <f>IF(ISBLANK('Team Roster - Final'!B709),"",'Team Roster - Final'!B709)</f>
        <v>#REF!</v>
      </c>
      <c r="D711" s="42" t="e">
        <f>IF(ISBLANK('Team Roster - Final'!C709),"",'Team Roster - Final'!C709)</f>
        <v>#REF!</v>
      </c>
      <c r="E711" s="42" t="e">
        <f>IF(ISBLANK('Team Roster - Final'!D709),"",'Team Roster - Final'!D709)</f>
        <v>#REF!</v>
      </c>
      <c r="F711" s="43" t="e">
        <f>IF(ISBLANK('Team Roster - Final'!BL709),"",'Team Roster - Final'!BL709)</f>
        <v>#REF!</v>
      </c>
      <c r="G711" s="43" t="e">
        <f>IF(ISBLANK('Team Roster - Final'!BM709),"",'Team Roster - Final'!BM709)</f>
        <v>#REF!</v>
      </c>
      <c r="H711" s="31" t="e">
        <f>IF(ISBLANK('Team Roster - Final'!E709),"",'Team Roster - Final'!E709)</f>
        <v>#REF!</v>
      </c>
      <c r="I711" s="31" t="e">
        <f>IF(ISBLANK('Team Roster - Final'!G709),"",'Team Roster - Final'!G709)</f>
        <v>#REF!</v>
      </c>
      <c r="J711" s="31" t="e">
        <f>IF(ISBLANK('Team Roster - Final'!I709),"",'Team Roster - Final'!I709)</f>
        <v>#REF!</v>
      </c>
      <c r="R711"/>
      <c r="T711"/>
      <c r="V711"/>
      <c r="W711"/>
      <c r="Z711"/>
      <c r="AA711"/>
      <c r="AJ711" s="22"/>
      <c r="AK711" s="102"/>
      <c r="AN711" s="22"/>
      <c r="AO711" s="22"/>
    </row>
    <row r="712" spans="1:41" ht="14.25">
      <c r="A712" s="346">
        <v>709</v>
      </c>
      <c r="B712" s="42" t="e">
        <f>IF(ISBLANK('Team Roster - Final'!A710),"",'Team Roster - Final'!A710)</f>
        <v>#REF!</v>
      </c>
      <c r="C712" s="42" t="e">
        <f>IF(ISBLANK('Team Roster - Final'!B710),"",'Team Roster - Final'!B710)</f>
        <v>#REF!</v>
      </c>
      <c r="D712" s="42" t="e">
        <f>IF(ISBLANK('Team Roster - Final'!C710),"",'Team Roster - Final'!C710)</f>
        <v>#REF!</v>
      </c>
      <c r="E712" s="42" t="e">
        <f>IF(ISBLANK('Team Roster - Final'!D710),"",'Team Roster - Final'!D710)</f>
        <v>#REF!</v>
      </c>
      <c r="F712" s="43" t="e">
        <f>IF(ISBLANK('Team Roster - Final'!BL710),"",'Team Roster - Final'!BL710)</f>
        <v>#REF!</v>
      </c>
      <c r="G712" s="43" t="e">
        <f>IF(ISBLANK('Team Roster - Final'!BM710),"",'Team Roster - Final'!BM710)</f>
        <v>#REF!</v>
      </c>
      <c r="H712" s="31" t="e">
        <f>IF(ISBLANK('Team Roster - Final'!E710),"",'Team Roster - Final'!E710)</f>
        <v>#REF!</v>
      </c>
      <c r="I712" s="31" t="e">
        <f>IF(ISBLANK('Team Roster - Final'!G710),"",'Team Roster - Final'!G710)</f>
        <v>#REF!</v>
      </c>
      <c r="J712" s="31" t="e">
        <f>IF(ISBLANK('Team Roster - Final'!I710),"",'Team Roster - Final'!I710)</f>
        <v>#REF!</v>
      </c>
      <c r="R712"/>
      <c r="T712"/>
      <c r="V712"/>
      <c r="W712"/>
      <c r="Z712"/>
      <c r="AA712"/>
      <c r="AJ712" s="22"/>
      <c r="AK712" s="102"/>
      <c r="AN712" s="22"/>
      <c r="AO712" s="22"/>
    </row>
    <row r="713" spans="1:41" ht="14.25">
      <c r="A713" s="346">
        <v>710</v>
      </c>
      <c r="B713" s="42" t="e">
        <f>IF(ISBLANK('Team Roster - Final'!A711),"",'Team Roster - Final'!A711)</f>
        <v>#REF!</v>
      </c>
      <c r="C713" s="42" t="e">
        <f>IF(ISBLANK('Team Roster - Final'!B711),"",'Team Roster - Final'!B711)</f>
        <v>#REF!</v>
      </c>
      <c r="D713" s="42" t="e">
        <f>IF(ISBLANK('Team Roster - Final'!C711),"",'Team Roster - Final'!C711)</f>
        <v>#REF!</v>
      </c>
      <c r="E713" s="42" t="e">
        <f>IF(ISBLANK('Team Roster - Final'!D711),"",'Team Roster - Final'!D711)</f>
        <v>#REF!</v>
      </c>
      <c r="F713" s="43" t="e">
        <f>IF(ISBLANK('Team Roster - Final'!BL711),"",'Team Roster - Final'!BL711)</f>
        <v>#REF!</v>
      </c>
      <c r="G713" s="43" t="e">
        <f>IF(ISBLANK('Team Roster - Final'!BM711),"",'Team Roster - Final'!BM711)</f>
        <v>#REF!</v>
      </c>
      <c r="H713" s="31" t="e">
        <f>IF(ISBLANK('Team Roster - Final'!E711),"",'Team Roster - Final'!E711)</f>
        <v>#REF!</v>
      </c>
      <c r="I713" s="31" t="e">
        <f>IF(ISBLANK('Team Roster - Final'!G711),"",'Team Roster - Final'!G711)</f>
        <v>#REF!</v>
      </c>
      <c r="J713" s="31" t="e">
        <f>IF(ISBLANK('Team Roster - Final'!I711),"",'Team Roster - Final'!I711)</f>
        <v>#REF!</v>
      </c>
      <c r="R713"/>
      <c r="T713"/>
      <c r="V713"/>
      <c r="W713"/>
      <c r="Z713"/>
      <c r="AA713"/>
      <c r="AJ713" s="22"/>
      <c r="AK713" s="102"/>
      <c r="AN713" s="22"/>
      <c r="AO713" s="22"/>
    </row>
    <row r="714" spans="1:41" ht="14.25">
      <c r="A714" s="346">
        <v>711</v>
      </c>
      <c r="B714" s="42" t="e">
        <f>IF(ISBLANK('Team Roster - Final'!A712),"",'Team Roster - Final'!A712)</f>
        <v>#REF!</v>
      </c>
      <c r="C714" s="42" t="e">
        <f>IF(ISBLANK('Team Roster - Final'!B712),"",'Team Roster - Final'!B712)</f>
        <v>#REF!</v>
      </c>
      <c r="D714" s="42" t="e">
        <f>IF(ISBLANK('Team Roster - Final'!C712),"",'Team Roster - Final'!C712)</f>
        <v>#REF!</v>
      </c>
      <c r="E714" s="42" t="e">
        <f>IF(ISBLANK('Team Roster - Final'!D712),"",'Team Roster - Final'!D712)</f>
        <v>#REF!</v>
      </c>
      <c r="F714" s="43" t="e">
        <f>IF(ISBLANK('Team Roster - Final'!BL712),"",'Team Roster - Final'!BL712)</f>
        <v>#REF!</v>
      </c>
      <c r="G714" s="43" t="e">
        <f>IF(ISBLANK('Team Roster - Final'!BM712),"",'Team Roster - Final'!BM712)</f>
        <v>#REF!</v>
      </c>
      <c r="H714" s="31" t="e">
        <f>IF(ISBLANK('Team Roster - Final'!E712),"",'Team Roster - Final'!E712)</f>
        <v>#REF!</v>
      </c>
      <c r="I714" s="31" t="e">
        <f>IF(ISBLANK('Team Roster - Final'!G712),"",'Team Roster - Final'!G712)</f>
        <v>#REF!</v>
      </c>
      <c r="J714" s="31" t="e">
        <f>IF(ISBLANK('Team Roster - Final'!I712),"",'Team Roster - Final'!I712)</f>
        <v>#REF!</v>
      </c>
      <c r="R714"/>
      <c r="T714"/>
      <c r="V714"/>
      <c r="W714"/>
      <c r="Z714"/>
      <c r="AA714"/>
      <c r="AJ714" s="22"/>
      <c r="AK714" s="102"/>
      <c r="AN714" s="22"/>
      <c r="AO714" s="22"/>
    </row>
    <row r="715" spans="1:41" ht="14.25">
      <c r="A715" s="346">
        <v>712</v>
      </c>
      <c r="B715" s="42" t="e">
        <f>IF(ISBLANK('Team Roster - Final'!A713),"",'Team Roster - Final'!A713)</f>
        <v>#REF!</v>
      </c>
      <c r="C715" s="42" t="e">
        <f>IF(ISBLANK('Team Roster - Final'!B713),"",'Team Roster - Final'!B713)</f>
        <v>#REF!</v>
      </c>
      <c r="D715" s="42" t="e">
        <f>IF(ISBLANK('Team Roster - Final'!C713),"",'Team Roster - Final'!C713)</f>
        <v>#REF!</v>
      </c>
      <c r="E715" s="42" t="e">
        <f>IF(ISBLANK('Team Roster - Final'!D713),"",'Team Roster - Final'!D713)</f>
        <v>#REF!</v>
      </c>
      <c r="F715" s="43" t="e">
        <f>IF(ISBLANK('Team Roster - Final'!BL713),"",'Team Roster - Final'!BL713)</f>
        <v>#REF!</v>
      </c>
      <c r="G715" s="43" t="e">
        <f>IF(ISBLANK('Team Roster - Final'!BM713),"",'Team Roster - Final'!BM713)</f>
        <v>#REF!</v>
      </c>
      <c r="H715" s="31" t="e">
        <f>IF(ISBLANK('Team Roster - Final'!E713),"",'Team Roster - Final'!E713)</f>
        <v>#REF!</v>
      </c>
      <c r="I715" s="31" t="e">
        <f>IF(ISBLANK('Team Roster - Final'!G713),"",'Team Roster - Final'!G713)</f>
        <v>#REF!</v>
      </c>
      <c r="J715" s="31" t="e">
        <f>IF(ISBLANK('Team Roster - Final'!I713),"",'Team Roster - Final'!I713)</f>
        <v>#REF!</v>
      </c>
      <c r="R715"/>
      <c r="T715"/>
      <c r="V715"/>
      <c r="W715"/>
      <c r="Z715"/>
      <c r="AA715"/>
      <c r="AJ715" s="22"/>
      <c r="AK715" s="102"/>
      <c r="AN715" s="22"/>
      <c r="AO715" s="22"/>
    </row>
    <row r="716" spans="1:41" ht="14.25">
      <c r="A716" s="346">
        <v>713</v>
      </c>
      <c r="B716" s="42" t="e">
        <f>IF(ISBLANK('Team Roster - Final'!A714),"",'Team Roster - Final'!A714)</f>
        <v>#REF!</v>
      </c>
      <c r="C716" s="42" t="e">
        <f>IF(ISBLANK('Team Roster - Final'!B714),"",'Team Roster - Final'!B714)</f>
        <v>#REF!</v>
      </c>
      <c r="D716" s="42" t="e">
        <f>IF(ISBLANK('Team Roster - Final'!C714),"",'Team Roster - Final'!C714)</f>
        <v>#REF!</v>
      </c>
      <c r="E716" s="42" t="e">
        <f>IF(ISBLANK('Team Roster - Final'!D714),"",'Team Roster - Final'!D714)</f>
        <v>#REF!</v>
      </c>
      <c r="F716" s="43" t="e">
        <f>IF(ISBLANK('Team Roster - Final'!BL714),"",'Team Roster - Final'!BL714)</f>
        <v>#REF!</v>
      </c>
      <c r="G716" s="43" t="e">
        <f>IF(ISBLANK('Team Roster - Final'!BM714),"",'Team Roster - Final'!BM714)</f>
        <v>#REF!</v>
      </c>
      <c r="H716" s="31" t="e">
        <f>IF(ISBLANK('Team Roster - Final'!E714),"",'Team Roster - Final'!E714)</f>
        <v>#REF!</v>
      </c>
      <c r="I716" s="31" t="e">
        <f>IF(ISBLANK('Team Roster - Final'!G714),"",'Team Roster - Final'!G714)</f>
        <v>#REF!</v>
      </c>
      <c r="J716" s="31" t="e">
        <f>IF(ISBLANK('Team Roster - Final'!I714),"",'Team Roster - Final'!I714)</f>
        <v>#REF!</v>
      </c>
      <c r="R716"/>
      <c r="T716"/>
      <c r="V716"/>
      <c r="W716"/>
      <c r="Z716"/>
      <c r="AA716"/>
      <c r="AJ716" s="22"/>
      <c r="AK716" s="102"/>
      <c r="AN716" s="22"/>
      <c r="AO716" s="22"/>
    </row>
    <row r="717" spans="1:41" ht="14.25">
      <c r="A717" s="346">
        <v>714</v>
      </c>
      <c r="B717" s="42" t="e">
        <f>IF(ISBLANK('Team Roster - Final'!A715),"",'Team Roster - Final'!A715)</f>
        <v>#REF!</v>
      </c>
      <c r="C717" s="42" t="e">
        <f>IF(ISBLANK('Team Roster - Final'!B715),"",'Team Roster - Final'!B715)</f>
        <v>#REF!</v>
      </c>
      <c r="D717" s="42" t="e">
        <f>IF(ISBLANK('Team Roster - Final'!C715),"",'Team Roster - Final'!C715)</f>
        <v>#REF!</v>
      </c>
      <c r="E717" s="42" t="e">
        <f>IF(ISBLANK('Team Roster - Final'!D715),"",'Team Roster - Final'!D715)</f>
        <v>#REF!</v>
      </c>
      <c r="F717" s="43" t="e">
        <f>IF(ISBLANK('Team Roster - Final'!BL715),"",'Team Roster - Final'!BL715)</f>
        <v>#REF!</v>
      </c>
      <c r="G717" s="43" t="e">
        <f>IF(ISBLANK('Team Roster - Final'!BM715),"",'Team Roster - Final'!BM715)</f>
        <v>#REF!</v>
      </c>
      <c r="H717" s="31" t="e">
        <f>IF(ISBLANK('Team Roster - Final'!E715),"",'Team Roster - Final'!E715)</f>
        <v>#REF!</v>
      </c>
      <c r="I717" s="31" t="e">
        <f>IF(ISBLANK('Team Roster - Final'!G715),"",'Team Roster - Final'!G715)</f>
        <v>#REF!</v>
      </c>
      <c r="J717" s="31" t="e">
        <f>IF(ISBLANK('Team Roster - Final'!I715),"",'Team Roster - Final'!I715)</f>
        <v>#REF!</v>
      </c>
      <c r="R717"/>
      <c r="T717"/>
      <c r="V717"/>
      <c r="W717"/>
      <c r="Z717"/>
      <c r="AA717"/>
      <c r="AJ717" s="22"/>
      <c r="AK717" s="102"/>
      <c r="AN717" s="22"/>
      <c r="AO717" s="22"/>
    </row>
    <row r="718" spans="1:41" ht="14.25">
      <c r="A718" s="346">
        <v>715</v>
      </c>
      <c r="B718" s="42" t="e">
        <f>IF(ISBLANK('Team Roster - Final'!A716),"",'Team Roster - Final'!A716)</f>
        <v>#REF!</v>
      </c>
      <c r="C718" s="42" t="e">
        <f>IF(ISBLANK('Team Roster - Final'!B716),"",'Team Roster - Final'!B716)</f>
        <v>#REF!</v>
      </c>
      <c r="D718" s="42" t="e">
        <f>IF(ISBLANK('Team Roster - Final'!C716),"",'Team Roster - Final'!C716)</f>
        <v>#REF!</v>
      </c>
      <c r="E718" s="42" t="e">
        <f>IF(ISBLANK('Team Roster - Final'!D716),"",'Team Roster - Final'!D716)</f>
        <v>#REF!</v>
      </c>
      <c r="F718" s="43" t="e">
        <f>IF(ISBLANK('Team Roster - Final'!BL716),"",'Team Roster - Final'!BL716)</f>
        <v>#REF!</v>
      </c>
      <c r="G718" s="43" t="e">
        <f>IF(ISBLANK('Team Roster - Final'!BM716),"",'Team Roster - Final'!BM716)</f>
        <v>#REF!</v>
      </c>
      <c r="H718" s="31" t="e">
        <f>IF(ISBLANK('Team Roster - Final'!E716),"",'Team Roster - Final'!E716)</f>
        <v>#REF!</v>
      </c>
      <c r="I718" s="31" t="e">
        <f>IF(ISBLANK('Team Roster - Final'!G716),"",'Team Roster - Final'!G716)</f>
        <v>#REF!</v>
      </c>
      <c r="J718" s="31" t="e">
        <f>IF(ISBLANK('Team Roster - Final'!I716),"",'Team Roster - Final'!I716)</f>
        <v>#REF!</v>
      </c>
      <c r="R718"/>
      <c r="T718"/>
      <c r="V718"/>
      <c r="W718"/>
      <c r="Z718"/>
      <c r="AA718"/>
      <c r="AJ718" s="22"/>
      <c r="AK718" s="102"/>
      <c r="AN718" s="22"/>
      <c r="AO718" s="22"/>
    </row>
    <row r="719" spans="1:41" ht="14.25">
      <c r="A719" s="346">
        <v>716</v>
      </c>
      <c r="B719" s="42" t="e">
        <f>IF(ISBLANK('Team Roster - Final'!A717),"",'Team Roster - Final'!A717)</f>
        <v>#REF!</v>
      </c>
      <c r="C719" s="42" t="e">
        <f>IF(ISBLANK('Team Roster - Final'!B717),"",'Team Roster - Final'!B717)</f>
        <v>#REF!</v>
      </c>
      <c r="D719" s="42" t="e">
        <f>IF(ISBLANK('Team Roster - Final'!C717),"",'Team Roster - Final'!C717)</f>
        <v>#REF!</v>
      </c>
      <c r="E719" s="42" t="e">
        <f>IF(ISBLANK('Team Roster - Final'!D717),"",'Team Roster - Final'!D717)</f>
        <v>#REF!</v>
      </c>
      <c r="F719" s="43" t="e">
        <f>IF(ISBLANK('Team Roster - Final'!BL717),"",'Team Roster - Final'!BL717)</f>
        <v>#REF!</v>
      </c>
      <c r="G719" s="43" t="e">
        <f>IF(ISBLANK('Team Roster - Final'!BM717),"",'Team Roster - Final'!BM717)</f>
        <v>#REF!</v>
      </c>
      <c r="H719" s="31" t="e">
        <f>IF(ISBLANK('Team Roster - Final'!E717),"",'Team Roster - Final'!E717)</f>
        <v>#REF!</v>
      </c>
      <c r="I719" s="31" t="e">
        <f>IF(ISBLANK('Team Roster - Final'!G717),"",'Team Roster - Final'!G717)</f>
        <v>#REF!</v>
      </c>
      <c r="J719" s="31" t="e">
        <f>IF(ISBLANK('Team Roster - Final'!I717),"",'Team Roster - Final'!I717)</f>
        <v>#REF!</v>
      </c>
      <c r="R719"/>
      <c r="T719"/>
      <c r="V719"/>
      <c r="W719"/>
      <c r="Z719"/>
      <c r="AA719"/>
      <c r="AJ719" s="22"/>
      <c r="AK719" s="102"/>
      <c r="AN719" s="22"/>
      <c r="AO719" s="22"/>
    </row>
    <row r="720" spans="1:41" ht="14.25">
      <c r="A720" s="346">
        <v>717</v>
      </c>
      <c r="B720" s="42" t="e">
        <f>IF(ISBLANK('Team Roster - Final'!A718),"",'Team Roster - Final'!A718)</f>
        <v>#REF!</v>
      </c>
      <c r="C720" s="42" t="e">
        <f>IF(ISBLANK('Team Roster - Final'!B718),"",'Team Roster - Final'!B718)</f>
        <v>#REF!</v>
      </c>
      <c r="D720" s="42" t="e">
        <f>IF(ISBLANK('Team Roster - Final'!C718),"",'Team Roster - Final'!C718)</f>
        <v>#REF!</v>
      </c>
      <c r="E720" s="42" t="e">
        <f>IF(ISBLANK('Team Roster - Final'!D718),"",'Team Roster - Final'!D718)</f>
        <v>#REF!</v>
      </c>
      <c r="F720" s="43" t="e">
        <f>IF(ISBLANK('Team Roster - Final'!BL718),"",'Team Roster - Final'!BL718)</f>
        <v>#REF!</v>
      </c>
      <c r="G720" s="43" t="e">
        <f>IF(ISBLANK('Team Roster - Final'!BM718),"",'Team Roster - Final'!BM718)</f>
        <v>#REF!</v>
      </c>
      <c r="H720" s="31" t="e">
        <f>IF(ISBLANK('Team Roster - Final'!E718),"",'Team Roster - Final'!E718)</f>
        <v>#REF!</v>
      </c>
      <c r="I720" s="31" t="e">
        <f>IF(ISBLANK('Team Roster - Final'!G718),"",'Team Roster - Final'!G718)</f>
        <v>#REF!</v>
      </c>
      <c r="J720" s="31" t="e">
        <f>IF(ISBLANK('Team Roster - Final'!I718),"",'Team Roster - Final'!I718)</f>
        <v>#REF!</v>
      </c>
      <c r="R720"/>
      <c r="T720"/>
      <c r="V720"/>
      <c r="W720"/>
      <c r="Z720"/>
      <c r="AA720"/>
      <c r="AJ720" s="22"/>
      <c r="AK720" s="102"/>
      <c r="AN720" s="22"/>
      <c r="AO720" s="22"/>
    </row>
    <row r="721" spans="1:41" ht="14.25">
      <c r="A721" s="346">
        <v>718</v>
      </c>
      <c r="B721" s="42" t="e">
        <f>IF(ISBLANK('Team Roster - Final'!A719),"",'Team Roster - Final'!A719)</f>
        <v>#REF!</v>
      </c>
      <c r="C721" s="42" t="e">
        <f>IF(ISBLANK('Team Roster - Final'!B719),"",'Team Roster - Final'!B719)</f>
        <v>#REF!</v>
      </c>
      <c r="D721" s="42" t="e">
        <f>IF(ISBLANK('Team Roster - Final'!C719),"",'Team Roster - Final'!C719)</f>
        <v>#REF!</v>
      </c>
      <c r="E721" s="42" t="e">
        <f>IF(ISBLANK('Team Roster - Final'!D719),"",'Team Roster - Final'!D719)</f>
        <v>#REF!</v>
      </c>
      <c r="F721" s="43" t="e">
        <f>IF(ISBLANK('Team Roster - Final'!BL719),"",'Team Roster - Final'!BL719)</f>
        <v>#REF!</v>
      </c>
      <c r="G721" s="43" t="e">
        <f>IF(ISBLANK('Team Roster - Final'!BM719),"",'Team Roster - Final'!BM719)</f>
        <v>#REF!</v>
      </c>
      <c r="H721" s="31" t="e">
        <f>IF(ISBLANK('Team Roster - Final'!E719),"",'Team Roster - Final'!E719)</f>
        <v>#REF!</v>
      </c>
      <c r="I721" s="31" t="e">
        <f>IF(ISBLANK('Team Roster - Final'!G719),"",'Team Roster - Final'!G719)</f>
        <v>#REF!</v>
      </c>
      <c r="J721" s="31" t="e">
        <f>IF(ISBLANK('Team Roster - Final'!I719),"",'Team Roster - Final'!I719)</f>
        <v>#REF!</v>
      </c>
      <c r="R721"/>
      <c r="T721"/>
      <c r="V721"/>
      <c r="W721"/>
      <c r="Z721"/>
      <c r="AA721"/>
      <c r="AJ721" s="22"/>
      <c r="AK721" s="102"/>
      <c r="AN721" s="22"/>
      <c r="AO721" s="22"/>
    </row>
    <row r="722" spans="1:41" ht="14.25">
      <c r="A722" s="346">
        <v>719</v>
      </c>
      <c r="B722" s="42" t="e">
        <f>IF(ISBLANK('Team Roster - Final'!A720),"",'Team Roster - Final'!A720)</f>
        <v>#REF!</v>
      </c>
      <c r="C722" s="42" t="e">
        <f>IF(ISBLANK('Team Roster - Final'!B720),"",'Team Roster - Final'!B720)</f>
        <v>#REF!</v>
      </c>
      <c r="D722" s="42" t="e">
        <f>IF(ISBLANK('Team Roster - Final'!C720),"",'Team Roster - Final'!C720)</f>
        <v>#REF!</v>
      </c>
      <c r="E722" s="42" t="e">
        <f>IF(ISBLANK('Team Roster - Final'!D720),"",'Team Roster - Final'!D720)</f>
        <v>#REF!</v>
      </c>
      <c r="F722" s="43" t="e">
        <f>IF(ISBLANK('Team Roster - Final'!BL720),"",'Team Roster - Final'!BL720)</f>
        <v>#REF!</v>
      </c>
      <c r="G722" s="43" t="e">
        <f>IF(ISBLANK('Team Roster - Final'!BM720),"",'Team Roster - Final'!BM720)</f>
        <v>#REF!</v>
      </c>
      <c r="H722" s="31" t="e">
        <f>IF(ISBLANK('Team Roster - Final'!E720),"",'Team Roster - Final'!E720)</f>
        <v>#REF!</v>
      </c>
      <c r="I722" s="31" t="e">
        <f>IF(ISBLANK('Team Roster - Final'!G720),"",'Team Roster - Final'!G720)</f>
        <v>#REF!</v>
      </c>
      <c r="J722" s="31" t="e">
        <f>IF(ISBLANK('Team Roster - Final'!I720),"",'Team Roster - Final'!I720)</f>
        <v>#REF!</v>
      </c>
      <c r="R722"/>
      <c r="T722"/>
      <c r="V722"/>
      <c r="W722"/>
      <c r="Z722"/>
      <c r="AA722"/>
      <c r="AJ722" s="22"/>
      <c r="AK722" s="102"/>
      <c r="AN722" s="22"/>
      <c r="AO722" s="22"/>
    </row>
    <row r="723" spans="1:41" ht="14.25">
      <c r="A723" s="346">
        <v>720</v>
      </c>
      <c r="B723" s="42" t="e">
        <f>IF(ISBLANK('Team Roster - Final'!A721),"",'Team Roster - Final'!A721)</f>
        <v>#REF!</v>
      </c>
      <c r="C723" s="42" t="e">
        <f>IF(ISBLANK('Team Roster - Final'!B721),"",'Team Roster - Final'!B721)</f>
        <v>#REF!</v>
      </c>
      <c r="D723" s="42" t="e">
        <f>IF(ISBLANK('Team Roster - Final'!C721),"",'Team Roster - Final'!C721)</f>
        <v>#REF!</v>
      </c>
      <c r="E723" s="42" t="e">
        <f>IF(ISBLANK('Team Roster - Final'!D721),"",'Team Roster - Final'!D721)</f>
        <v>#REF!</v>
      </c>
      <c r="F723" s="43" t="e">
        <f>IF(ISBLANK('Team Roster - Final'!BL721),"",'Team Roster - Final'!BL721)</f>
        <v>#REF!</v>
      </c>
      <c r="G723" s="43" t="e">
        <f>IF(ISBLANK('Team Roster - Final'!BM721),"",'Team Roster - Final'!BM721)</f>
        <v>#REF!</v>
      </c>
      <c r="H723" s="31" t="e">
        <f>IF(ISBLANK('Team Roster - Final'!E721),"",'Team Roster - Final'!E721)</f>
        <v>#REF!</v>
      </c>
      <c r="I723" s="31" t="e">
        <f>IF(ISBLANK('Team Roster - Final'!G721),"",'Team Roster - Final'!G721)</f>
        <v>#REF!</v>
      </c>
      <c r="J723" s="31" t="e">
        <f>IF(ISBLANK('Team Roster - Final'!I721),"",'Team Roster - Final'!I721)</f>
        <v>#REF!</v>
      </c>
      <c r="R723"/>
      <c r="T723"/>
      <c r="V723"/>
      <c r="W723"/>
      <c r="Z723"/>
      <c r="AA723"/>
      <c r="AJ723" s="22"/>
      <c r="AK723" s="102"/>
      <c r="AN723" s="22"/>
      <c r="AO723" s="22"/>
    </row>
    <row r="724" spans="1:41" ht="14.25">
      <c r="A724" s="346">
        <v>721</v>
      </c>
      <c r="B724" s="42" t="e">
        <f>IF(ISBLANK('Team Roster - Final'!A722),"",'Team Roster - Final'!A722)</f>
        <v>#REF!</v>
      </c>
      <c r="C724" s="42" t="e">
        <f>IF(ISBLANK('Team Roster - Final'!B722),"",'Team Roster - Final'!B722)</f>
        <v>#REF!</v>
      </c>
      <c r="D724" s="42" t="e">
        <f>IF(ISBLANK('Team Roster - Final'!C722),"",'Team Roster - Final'!C722)</f>
        <v>#REF!</v>
      </c>
      <c r="E724" s="42" t="e">
        <f>IF(ISBLANK('Team Roster - Final'!D722),"",'Team Roster - Final'!D722)</f>
        <v>#REF!</v>
      </c>
      <c r="F724" s="43" t="e">
        <f>IF(ISBLANK('Team Roster - Final'!BL722),"",'Team Roster - Final'!BL722)</f>
        <v>#REF!</v>
      </c>
      <c r="G724" s="43" t="e">
        <f>IF(ISBLANK('Team Roster - Final'!BM722),"",'Team Roster - Final'!BM722)</f>
        <v>#REF!</v>
      </c>
      <c r="H724" s="31" t="e">
        <f>IF(ISBLANK('Team Roster - Final'!E722),"",'Team Roster - Final'!E722)</f>
        <v>#REF!</v>
      </c>
      <c r="I724" s="31" t="e">
        <f>IF(ISBLANK('Team Roster - Final'!G722),"",'Team Roster - Final'!G722)</f>
        <v>#REF!</v>
      </c>
      <c r="J724" s="31" t="e">
        <f>IF(ISBLANK('Team Roster - Final'!I722),"",'Team Roster - Final'!I722)</f>
        <v>#REF!</v>
      </c>
      <c r="R724"/>
      <c r="T724"/>
      <c r="V724"/>
      <c r="W724"/>
      <c r="Z724"/>
      <c r="AA724"/>
      <c r="AJ724" s="22"/>
      <c r="AK724" s="102"/>
      <c r="AN724" s="22"/>
      <c r="AO724" s="22"/>
    </row>
    <row r="725" spans="1:41" ht="14.25">
      <c r="A725" s="346">
        <v>722</v>
      </c>
      <c r="B725" s="42" t="e">
        <f>IF(ISBLANK('Team Roster - Final'!A723),"",'Team Roster - Final'!A723)</f>
        <v>#REF!</v>
      </c>
      <c r="C725" s="42" t="e">
        <f>IF(ISBLANK('Team Roster - Final'!B723),"",'Team Roster - Final'!B723)</f>
        <v>#REF!</v>
      </c>
      <c r="D725" s="42" t="e">
        <f>IF(ISBLANK('Team Roster - Final'!C723),"",'Team Roster - Final'!C723)</f>
        <v>#REF!</v>
      </c>
      <c r="E725" s="42" t="e">
        <f>IF(ISBLANK('Team Roster - Final'!D723),"",'Team Roster - Final'!D723)</f>
        <v>#REF!</v>
      </c>
      <c r="F725" s="43" t="e">
        <f>IF(ISBLANK('Team Roster - Final'!BL723),"",'Team Roster - Final'!BL723)</f>
        <v>#REF!</v>
      </c>
      <c r="G725" s="43" t="e">
        <f>IF(ISBLANK('Team Roster - Final'!BM723),"",'Team Roster - Final'!BM723)</f>
        <v>#REF!</v>
      </c>
      <c r="H725" s="31" t="e">
        <f>IF(ISBLANK('Team Roster - Final'!E723),"",'Team Roster - Final'!E723)</f>
        <v>#REF!</v>
      </c>
      <c r="I725" s="31" t="e">
        <f>IF(ISBLANK('Team Roster - Final'!G723),"",'Team Roster - Final'!G723)</f>
        <v>#REF!</v>
      </c>
      <c r="J725" s="31" t="e">
        <f>IF(ISBLANK('Team Roster - Final'!I723),"",'Team Roster - Final'!I723)</f>
        <v>#REF!</v>
      </c>
      <c r="R725"/>
      <c r="T725"/>
      <c r="V725"/>
      <c r="W725"/>
      <c r="Z725"/>
      <c r="AA725"/>
      <c r="AJ725" s="22"/>
      <c r="AK725" s="102"/>
      <c r="AN725" s="22"/>
      <c r="AO725" s="22"/>
    </row>
    <row r="726" spans="1:41" ht="14.25">
      <c r="A726" s="346">
        <v>723</v>
      </c>
      <c r="B726" s="42" t="e">
        <f>IF(ISBLANK('Team Roster - Final'!A724),"",'Team Roster - Final'!A724)</f>
        <v>#REF!</v>
      </c>
      <c r="C726" s="42" t="e">
        <f>IF(ISBLANK('Team Roster - Final'!B724),"",'Team Roster - Final'!B724)</f>
        <v>#REF!</v>
      </c>
      <c r="D726" s="42" t="e">
        <f>IF(ISBLANK('Team Roster - Final'!C724),"",'Team Roster - Final'!C724)</f>
        <v>#REF!</v>
      </c>
      <c r="E726" s="42" t="e">
        <f>IF(ISBLANK('Team Roster - Final'!D724),"",'Team Roster - Final'!D724)</f>
        <v>#REF!</v>
      </c>
      <c r="F726" s="43" t="e">
        <f>IF(ISBLANK('Team Roster - Final'!BL724),"",'Team Roster - Final'!BL724)</f>
        <v>#REF!</v>
      </c>
      <c r="G726" s="43" t="e">
        <f>IF(ISBLANK('Team Roster - Final'!BM724),"",'Team Roster - Final'!BM724)</f>
        <v>#REF!</v>
      </c>
      <c r="H726" s="31" t="e">
        <f>IF(ISBLANK('Team Roster - Final'!E724),"",'Team Roster - Final'!E724)</f>
        <v>#REF!</v>
      </c>
      <c r="I726" s="31" t="e">
        <f>IF(ISBLANK('Team Roster - Final'!G724),"",'Team Roster - Final'!G724)</f>
        <v>#REF!</v>
      </c>
      <c r="J726" s="31" t="e">
        <f>IF(ISBLANK('Team Roster - Final'!I724),"",'Team Roster - Final'!I724)</f>
        <v>#REF!</v>
      </c>
      <c r="R726"/>
      <c r="T726"/>
      <c r="V726"/>
      <c r="W726"/>
      <c r="Z726"/>
      <c r="AA726"/>
      <c r="AJ726" s="22"/>
      <c r="AK726" s="102"/>
      <c r="AN726" s="22"/>
      <c r="AO726" s="22"/>
    </row>
    <row r="727" spans="1:41" ht="14.25">
      <c r="A727" s="346">
        <v>724</v>
      </c>
      <c r="B727" s="42" t="e">
        <f>IF(ISBLANK('Team Roster - Final'!A725),"",'Team Roster - Final'!A725)</f>
        <v>#REF!</v>
      </c>
      <c r="C727" s="42" t="e">
        <f>IF(ISBLANK('Team Roster - Final'!B725),"",'Team Roster - Final'!B725)</f>
        <v>#REF!</v>
      </c>
      <c r="D727" s="42" t="e">
        <f>IF(ISBLANK('Team Roster - Final'!C725),"",'Team Roster - Final'!C725)</f>
        <v>#REF!</v>
      </c>
      <c r="E727" s="42" t="e">
        <f>IF(ISBLANK('Team Roster - Final'!D725),"",'Team Roster - Final'!D725)</f>
        <v>#REF!</v>
      </c>
      <c r="F727" s="43" t="e">
        <f>IF(ISBLANK('Team Roster - Final'!BL725),"",'Team Roster - Final'!BL725)</f>
        <v>#REF!</v>
      </c>
      <c r="G727" s="43" t="e">
        <f>IF(ISBLANK('Team Roster - Final'!BM725),"",'Team Roster - Final'!BM725)</f>
        <v>#REF!</v>
      </c>
      <c r="H727" s="31" t="e">
        <f>IF(ISBLANK('Team Roster - Final'!E725),"",'Team Roster - Final'!E725)</f>
        <v>#REF!</v>
      </c>
      <c r="I727" s="31" t="e">
        <f>IF(ISBLANK('Team Roster - Final'!G725),"",'Team Roster - Final'!G725)</f>
        <v>#REF!</v>
      </c>
      <c r="J727" s="31" t="e">
        <f>IF(ISBLANK('Team Roster - Final'!I725),"",'Team Roster - Final'!I725)</f>
        <v>#REF!</v>
      </c>
      <c r="R727"/>
      <c r="T727"/>
      <c r="V727"/>
      <c r="W727"/>
      <c r="Z727"/>
      <c r="AA727"/>
      <c r="AJ727" s="22"/>
      <c r="AK727" s="102"/>
      <c r="AN727" s="22"/>
      <c r="AO727" s="22"/>
    </row>
    <row r="728" spans="1:41" ht="14.25">
      <c r="A728" s="346">
        <v>725</v>
      </c>
      <c r="B728" s="42" t="e">
        <f>IF(ISBLANK('Team Roster - Final'!A726),"",'Team Roster - Final'!A726)</f>
        <v>#REF!</v>
      </c>
      <c r="C728" s="42" t="e">
        <f>IF(ISBLANK('Team Roster - Final'!B726),"",'Team Roster - Final'!B726)</f>
        <v>#REF!</v>
      </c>
      <c r="D728" s="42" t="e">
        <f>IF(ISBLANK('Team Roster - Final'!C726),"",'Team Roster - Final'!C726)</f>
        <v>#REF!</v>
      </c>
      <c r="E728" s="42" t="e">
        <f>IF(ISBLANK('Team Roster - Final'!D726),"",'Team Roster - Final'!D726)</f>
        <v>#REF!</v>
      </c>
      <c r="F728" s="43" t="e">
        <f>IF(ISBLANK('Team Roster - Final'!BL726),"",'Team Roster - Final'!BL726)</f>
        <v>#REF!</v>
      </c>
      <c r="G728" s="43" t="e">
        <f>IF(ISBLANK('Team Roster - Final'!BM726),"",'Team Roster - Final'!BM726)</f>
        <v>#REF!</v>
      </c>
      <c r="H728" s="31" t="e">
        <f>IF(ISBLANK('Team Roster - Final'!E726),"",'Team Roster - Final'!E726)</f>
        <v>#REF!</v>
      </c>
      <c r="I728" s="31" t="e">
        <f>IF(ISBLANK('Team Roster - Final'!G726),"",'Team Roster - Final'!G726)</f>
        <v>#REF!</v>
      </c>
      <c r="J728" s="31" t="e">
        <f>IF(ISBLANK('Team Roster - Final'!I726),"",'Team Roster - Final'!I726)</f>
        <v>#REF!</v>
      </c>
      <c r="R728"/>
      <c r="T728"/>
      <c r="V728"/>
      <c r="W728"/>
      <c r="Z728"/>
      <c r="AA728"/>
      <c r="AJ728" s="22"/>
      <c r="AK728" s="102"/>
      <c r="AN728" s="22"/>
      <c r="AO728" s="22"/>
    </row>
    <row r="729" spans="1:41" ht="14.25">
      <c r="A729" s="346">
        <v>726</v>
      </c>
      <c r="B729" s="42" t="e">
        <f>IF(ISBLANK('Team Roster - Final'!A727),"",'Team Roster - Final'!A727)</f>
        <v>#REF!</v>
      </c>
      <c r="C729" s="42" t="e">
        <f>IF(ISBLANK('Team Roster - Final'!B727),"",'Team Roster - Final'!B727)</f>
        <v>#REF!</v>
      </c>
      <c r="D729" s="42" t="e">
        <f>IF(ISBLANK('Team Roster - Final'!C727),"",'Team Roster - Final'!C727)</f>
        <v>#REF!</v>
      </c>
      <c r="E729" s="42" t="e">
        <f>IF(ISBLANK('Team Roster - Final'!D727),"",'Team Roster - Final'!D727)</f>
        <v>#REF!</v>
      </c>
      <c r="F729" s="43" t="e">
        <f>IF(ISBLANK('Team Roster - Final'!BL727),"",'Team Roster - Final'!BL727)</f>
        <v>#REF!</v>
      </c>
      <c r="G729" s="43" t="e">
        <f>IF(ISBLANK('Team Roster - Final'!BM727),"",'Team Roster - Final'!BM727)</f>
        <v>#REF!</v>
      </c>
      <c r="H729" s="31" t="e">
        <f>IF(ISBLANK('Team Roster - Final'!E727),"",'Team Roster - Final'!E727)</f>
        <v>#REF!</v>
      </c>
      <c r="I729" s="31" t="e">
        <f>IF(ISBLANK('Team Roster - Final'!G727),"",'Team Roster - Final'!G727)</f>
        <v>#REF!</v>
      </c>
      <c r="J729" s="31" t="e">
        <f>IF(ISBLANK('Team Roster - Final'!I727),"",'Team Roster - Final'!I727)</f>
        <v>#REF!</v>
      </c>
      <c r="R729"/>
      <c r="T729"/>
      <c r="V729"/>
      <c r="W729"/>
      <c r="Z729"/>
      <c r="AA729"/>
      <c r="AJ729" s="22"/>
      <c r="AK729" s="102"/>
      <c r="AN729" s="22"/>
      <c r="AO729" s="22"/>
    </row>
    <row r="730" spans="1:41" ht="14.25">
      <c r="A730" s="346">
        <v>727</v>
      </c>
      <c r="B730" s="42" t="e">
        <f>IF(ISBLANK('Team Roster - Final'!A728),"",'Team Roster - Final'!A728)</f>
        <v>#REF!</v>
      </c>
      <c r="C730" s="42" t="e">
        <f>IF(ISBLANK('Team Roster - Final'!B728),"",'Team Roster - Final'!B728)</f>
        <v>#REF!</v>
      </c>
      <c r="D730" s="42" t="e">
        <f>IF(ISBLANK('Team Roster - Final'!C728),"",'Team Roster - Final'!C728)</f>
        <v>#REF!</v>
      </c>
      <c r="E730" s="42" t="e">
        <f>IF(ISBLANK('Team Roster - Final'!D728),"",'Team Roster - Final'!D728)</f>
        <v>#REF!</v>
      </c>
      <c r="F730" s="43" t="e">
        <f>IF(ISBLANK('Team Roster - Final'!BL728),"",'Team Roster - Final'!BL728)</f>
        <v>#REF!</v>
      </c>
      <c r="G730" s="43" t="e">
        <f>IF(ISBLANK('Team Roster - Final'!BM728),"",'Team Roster - Final'!BM728)</f>
        <v>#REF!</v>
      </c>
      <c r="H730" s="31" t="e">
        <f>IF(ISBLANK('Team Roster - Final'!E728),"",'Team Roster - Final'!E728)</f>
        <v>#REF!</v>
      </c>
      <c r="I730" s="31" t="e">
        <f>IF(ISBLANK('Team Roster - Final'!G728),"",'Team Roster - Final'!G728)</f>
        <v>#REF!</v>
      </c>
      <c r="J730" s="31" t="e">
        <f>IF(ISBLANK('Team Roster - Final'!I728),"",'Team Roster - Final'!I728)</f>
        <v>#REF!</v>
      </c>
      <c r="R730"/>
      <c r="T730"/>
      <c r="V730"/>
      <c r="W730"/>
      <c r="Z730"/>
      <c r="AA730"/>
      <c r="AJ730" s="22"/>
      <c r="AK730" s="102"/>
      <c r="AN730" s="22"/>
      <c r="AO730" s="22"/>
    </row>
    <row r="731" spans="1:41" ht="14.25">
      <c r="A731" s="346">
        <v>728</v>
      </c>
      <c r="B731" s="42" t="e">
        <f>IF(ISBLANK('Team Roster - Final'!A729),"",'Team Roster - Final'!A729)</f>
        <v>#REF!</v>
      </c>
      <c r="C731" s="42" t="e">
        <f>IF(ISBLANK('Team Roster - Final'!B729),"",'Team Roster - Final'!B729)</f>
        <v>#REF!</v>
      </c>
      <c r="D731" s="42" t="e">
        <f>IF(ISBLANK('Team Roster - Final'!C729),"",'Team Roster - Final'!C729)</f>
        <v>#REF!</v>
      </c>
      <c r="E731" s="42" t="e">
        <f>IF(ISBLANK('Team Roster - Final'!D729),"",'Team Roster - Final'!D729)</f>
        <v>#REF!</v>
      </c>
      <c r="F731" s="43" t="e">
        <f>IF(ISBLANK('Team Roster - Final'!BL729),"",'Team Roster - Final'!BL729)</f>
        <v>#REF!</v>
      </c>
      <c r="G731" s="43" t="e">
        <f>IF(ISBLANK('Team Roster - Final'!BM729),"",'Team Roster - Final'!BM729)</f>
        <v>#REF!</v>
      </c>
      <c r="H731" s="31" t="e">
        <f>IF(ISBLANK('Team Roster - Final'!E729),"",'Team Roster - Final'!E729)</f>
        <v>#REF!</v>
      </c>
      <c r="I731" s="31" t="e">
        <f>IF(ISBLANK('Team Roster - Final'!G729),"",'Team Roster - Final'!G729)</f>
        <v>#REF!</v>
      </c>
      <c r="J731" s="31" t="e">
        <f>IF(ISBLANK('Team Roster - Final'!I729),"",'Team Roster - Final'!I729)</f>
        <v>#REF!</v>
      </c>
      <c r="R731"/>
      <c r="T731"/>
      <c r="V731"/>
      <c r="W731"/>
      <c r="Z731"/>
      <c r="AA731"/>
      <c r="AJ731" s="22"/>
      <c r="AK731" s="102"/>
      <c r="AN731" s="22"/>
      <c r="AO731" s="22"/>
    </row>
    <row r="732" spans="1:41" ht="14.25">
      <c r="A732" s="346">
        <v>729</v>
      </c>
      <c r="B732" s="42" t="e">
        <f>IF(ISBLANK('Team Roster - Final'!A730),"",'Team Roster - Final'!A730)</f>
        <v>#REF!</v>
      </c>
      <c r="C732" s="42" t="e">
        <f>IF(ISBLANK('Team Roster - Final'!B730),"",'Team Roster - Final'!B730)</f>
        <v>#REF!</v>
      </c>
      <c r="D732" s="42" t="e">
        <f>IF(ISBLANK('Team Roster - Final'!C730),"",'Team Roster - Final'!C730)</f>
        <v>#REF!</v>
      </c>
      <c r="E732" s="42" t="e">
        <f>IF(ISBLANK('Team Roster - Final'!D730),"",'Team Roster - Final'!D730)</f>
        <v>#REF!</v>
      </c>
      <c r="F732" s="43" t="e">
        <f>IF(ISBLANK('Team Roster - Final'!BL730),"",'Team Roster - Final'!BL730)</f>
        <v>#REF!</v>
      </c>
      <c r="G732" s="43" t="e">
        <f>IF(ISBLANK('Team Roster - Final'!BM730),"",'Team Roster - Final'!BM730)</f>
        <v>#REF!</v>
      </c>
      <c r="H732" s="31" t="e">
        <f>IF(ISBLANK('Team Roster - Final'!E730),"",'Team Roster - Final'!E730)</f>
        <v>#REF!</v>
      </c>
      <c r="I732" s="31" t="e">
        <f>IF(ISBLANK('Team Roster - Final'!G730),"",'Team Roster - Final'!G730)</f>
        <v>#REF!</v>
      </c>
      <c r="J732" s="31" t="e">
        <f>IF(ISBLANK('Team Roster - Final'!I730),"",'Team Roster - Final'!I730)</f>
        <v>#REF!</v>
      </c>
      <c r="R732"/>
      <c r="T732"/>
      <c r="V732"/>
      <c r="W732"/>
      <c r="Z732"/>
      <c r="AA732"/>
      <c r="AJ732" s="22"/>
      <c r="AK732" s="102"/>
      <c r="AN732" s="22"/>
      <c r="AO732" s="22"/>
    </row>
    <row r="733" spans="1:41" ht="14.25">
      <c r="A733" s="346">
        <v>730</v>
      </c>
      <c r="B733" s="42" t="e">
        <f>IF(ISBLANK('Team Roster - Final'!A731),"",'Team Roster - Final'!A731)</f>
        <v>#REF!</v>
      </c>
      <c r="C733" s="42" t="e">
        <f>IF(ISBLANK('Team Roster - Final'!B731),"",'Team Roster - Final'!B731)</f>
        <v>#REF!</v>
      </c>
      <c r="D733" s="42" t="e">
        <f>IF(ISBLANK('Team Roster - Final'!C731),"",'Team Roster - Final'!C731)</f>
        <v>#REF!</v>
      </c>
      <c r="E733" s="42" t="e">
        <f>IF(ISBLANK('Team Roster - Final'!D731),"",'Team Roster - Final'!D731)</f>
        <v>#REF!</v>
      </c>
      <c r="F733" s="43" t="e">
        <f>IF(ISBLANK('Team Roster - Final'!BL731),"",'Team Roster - Final'!BL731)</f>
        <v>#REF!</v>
      </c>
      <c r="G733" s="43" t="e">
        <f>IF(ISBLANK('Team Roster - Final'!BM731),"",'Team Roster - Final'!BM731)</f>
        <v>#REF!</v>
      </c>
      <c r="H733" s="31" t="e">
        <f>IF(ISBLANK('Team Roster - Final'!E731),"",'Team Roster - Final'!E731)</f>
        <v>#REF!</v>
      </c>
      <c r="I733" s="31" t="e">
        <f>IF(ISBLANK('Team Roster - Final'!G731),"",'Team Roster - Final'!G731)</f>
        <v>#REF!</v>
      </c>
      <c r="J733" s="31" t="e">
        <f>IF(ISBLANK('Team Roster - Final'!I731),"",'Team Roster - Final'!I731)</f>
        <v>#REF!</v>
      </c>
      <c r="R733"/>
      <c r="T733"/>
      <c r="V733"/>
      <c r="W733"/>
      <c r="Z733"/>
      <c r="AA733"/>
      <c r="AJ733" s="22"/>
      <c r="AK733" s="102"/>
      <c r="AN733" s="22"/>
      <c r="AO733" s="22"/>
    </row>
    <row r="734" spans="1:41" ht="14.25">
      <c r="A734" s="346">
        <v>731</v>
      </c>
      <c r="B734" s="42" t="e">
        <f>IF(ISBLANK('Team Roster - Final'!A732),"",'Team Roster - Final'!A732)</f>
        <v>#REF!</v>
      </c>
      <c r="C734" s="42" t="e">
        <f>IF(ISBLANK('Team Roster - Final'!B732),"",'Team Roster - Final'!B732)</f>
        <v>#REF!</v>
      </c>
      <c r="D734" s="42" t="e">
        <f>IF(ISBLANK('Team Roster - Final'!C732),"",'Team Roster - Final'!C732)</f>
        <v>#REF!</v>
      </c>
      <c r="E734" s="42" t="e">
        <f>IF(ISBLANK('Team Roster - Final'!D732),"",'Team Roster - Final'!D732)</f>
        <v>#REF!</v>
      </c>
      <c r="F734" s="43" t="e">
        <f>IF(ISBLANK('Team Roster - Final'!BL732),"",'Team Roster - Final'!BL732)</f>
        <v>#REF!</v>
      </c>
      <c r="G734" s="43" t="e">
        <f>IF(ISBLANK('Team Roster - Final'!BM732),"",'Team Roster - Final'!BM732)</f>
        <v>#REF!</v>
      </c>
      <c r="H734" s="31" t="e">
        <f>IF(ISBLANK('Team Roster - Final'!E732),"",'Team Roster - Final'!E732)</f>
        <v>#REF!</v>
      </c>
      <c r="I734" s="31" t="e">
        <f>IF(ISBLANK('Team Roster - Final'!G732),"",'Team Roster - Final'!G732)</f>
        <v>#REF!</v>
      </c>
      <c r="J734" s="31" t="e">
        <f>IF(ISBLANK('Team Roster - Final'!I732),"",'Team Roster - Final'!I732)</f>
        <v>#REF!</v>
      </c>
      <c r="R734"/>
      <c r="T734"/>
      <c r="V734"/>
      <c r="W734"/>
      <c r="Z734"/>
      <c r="AA734"/>
      <c r="AJ734" s="22"/>
      <c r="AK734" s="102"/>
      <c r="AN734" s="22"/>
      <c r="AO734" s="22"/>
    </row>
    <row r="735" spans="1:41" ht="14.25">
      <c r="A735" s="346">
        <v>732</v>
      </c>
      <c r="B735" s="42" t="e">
        <f>IF(ISBLANK('Team Roster - Final'!A733),"",'Team Roster - Final'!A733)</f>
        <v>#REF!</v>
      </c>
      <c r="C735" s="42" t="e">
        <f>IF(ISBLANK('Team Roster - Final'!B733),"",'Team Roster - Final'!B733)</f>
        <v>#REF!</v>
      </c>
      <c r="D735" s="42" t="e">
        <f>IF(ISBLANK('Team Roster - Final'!C733),"",'Team Roster - Final'!C733)</f>
        <v>#REF!</v>
      </c>
      <c r="E735" s="42" t="e">
        <f>IF(ISBLANK('Team Roster - Final'!D733),"",'Team Roster - Final'!D733)</f>
        <v>#REF!</v>
      </c>
      <c r="F735" s="43" t="e">
        <f>IF(ISBLANK('Team Roster - Final'!BL733),"",'Team Roster - Final'!BL733)</f>
        <v>#REF!</v>
      </c>
      <c r="G735" s="43" t="e">
        <f>IF(ISBLANK('Team Roster - Final'!BM733),"",'Team Roster - Final'!BM733)</f>
        <v>#REF!</v>
      </c>
      <c r="H735" s="31" t="e">
        <f>IF(ISBLANK('Team Roster - Final'!E733),"",'Team Roster - Final'!E733)</f>
        <v>#REF!</v>
      </c>
      <c r="I735" s="31" t="e">
        <f>IF(ISBLANK('Team Roster - Final'!G733),"",'Team Roster - Final'!G733)</f>
        <v>#REF!</v>
      </c>
      <c r="J735" s="31" t="e">
        <f>IF(ISBLANK('Team Roster - Final'!I733),"",'Team Roster - Final'!I733)</f>
        <v>#REF!</v>
      </c>
      <c r="R735"/>
      <c r="T735"/>
      <c r="V735"/>
      <c r="W735"/>
      <c r="Z735"/>
      <c r="AA735"/>
      <c r="AJ735" s="22"/>
      <c r="AK735" s="102"/>
      <c r="AN735" s="22"/>
      <c r="AO735" s="22"/>
    </row>
    <row r="736" spans="1:41" ht="14.25">
      <c r="A736" s="346">
        <v>733</v>
      </c>
      <c r="B736" s="42" t="e">
        <f>IF(ISBLANK('Team Roster - Final'!A734),"",'Team Roster - Final'!A734)</f>
        <v>#REF!</v>
      </c>
      <c r="C736" s="42" t="e">
        <f>IF(ISBLANK('Team Roster - Final'!B734),"",'Team Roster - Final'!B734)</f>
        <v>#REF!</v>
      </c>
      <c r="D736" s="42" t="e">
        <f>IF(ISBLANK('Team Roster - Final'!C734),"",'Team Roster - Final'!C734)</f>
        <v>#REF!</v>
      </c>
      <c r="E736" s="42" t="e">
        <f>IF(ISBLANK('Team Roster - Final'!D734),"",'Team Roster - Final'!D734)</f>
        <v>#REF!</v>
      </c>
      <c r="F736" s="43" t="e">
        <f>IF(ISBLANK('Team Roster - Final'!BL734),"",'Team Roster - Final'!BL734)</f>
        <v>#REF!</v>
      </c>
      <c r="G736" s="43" t="e">
        <f>IF(ISBLANK('Team Roster - Final'!BM734),"",'Team Roster - Final'!BM734)</f>
        <v>#REF!</v>
      </c>
      <c r="H736" s="31" t="e">
        <f>IF(ISBLANK('Team Roster - Final'!E734),"",'Team Roster - Final'!E734)</f>
        <v>#REF!</v>
      </c>
      <c r="I736" s="31" t="e">
        <f>IF(ISBLANK('Team Roster - Final'!G734),"",'Team Roster - Final'!G734)</f>
        <v>#REF!</v>
      </c>
      <c r="J736" s="31" t="e">
        <f>IF(ISBLANK('Team Roster - Final'!I734),"",'Team Roster - Final'!I734)</f>
        <v>#REF!</v>
      </c>
      <c r="R736"/>
      <c r="T736"/>
      <c r="V736"/>
      <c r="W736"/>
      <c r="Z736"/>
      <c r="AA736"/>
      <c r="AJ736" s="22"/>
      <c r="AK736" s="102"/>
      <c r="AN736" s="22"/>
      <c r="AO736" s="22"/>
    </row>
    <row r="737" spans="1:41" ht="14.25">
      <c r="A737" s="346">
        <v>734</v>
      </c>
      <c r="B737" s="42" t="e">
        <f>IF(ISBLANK('Team Roster - Final'!A735),"",'Team Roster - Final'!A735)</f>
        <v>#REF!</v>
      </c>
      <c r="C737" s="42" t="e">
        <f>IF(ISBLANK('Team Roster - Final'!B735),"",'Team Roster - Final'!B735)</f>
        <v>#REF!</v>
      </c>
      <c r="D737" s="42" t="e">
        <f>IF(ISBLANK('Team Roster - Final'!C735),"",'Team Roster - Final'!C735)</f>
        <v>#REF!</v>
      </c>
      <c r="E737" s="42" t="e">
        <f>IF(ISBLANK('Team Roster - Final'!D735),"",'Team Roster - Final'!D735)</f>
        <v>#REF!</v>
      </c>
      <c r="F737" s="43" t="e">
        <f>IF(ISBLANK('Team Roster - Final'!BL735),"",'Team Roster - Final'!BL735)</f>
        <v>#REF!</v>
      </c>
      <c r="G737" s="43" t="e">
        <f>IF(ISBLANK('Team Roster - Final'!BM735),"",'Team Roster - Final'!BM735)</f>
        <v>#REF!</v>
      </c>
      <c r="H737" s="31" t="e">
        <f>IF(ISBLANK('Team Roster - Final'!E735),"",'Team Roster - Final'!E735)</f>
        <v>#REF!</v>
      </c>
      <c r="I737" s="31" t="e">
        <f>IF(ISBLANK('Team Roster - Final'!G735),"",'Team Roster - Final'!G735)</f>
        <v>#REF!</v>
      </c>
      <c r="J737" s="31" t="e">
        <f>IF(ISBLANK('Team Roster - Final'!I735),"",'Team Roster - Final'!I735)</f>
        <v>#REF!</v>
      </c>
      <c r="R737"/>
      <c r="T737"/>
      <c r="V737"/>
      <c r="W737"/>
      <c r="Z737"/>
      <c r="AA737"/>
      <c r="AJ737" s="22"/>
      <c r="AK737" s="102"/>
      <c r="AN737" s="22"/>
      <c r="AO737" s="22"/>
    </row>
    <row r="738" spans="1:41" ht="14.25">
      <c r="A738" s="346">
        <v>735</v>
      </c>
      <c r="B738" s="42" t="e">
        <f>IF(ISBLANK('Team Roster - Final'!A736),"",'Team Roster - Final'!A736)</f>
        <v>#REF!</v>
      </c>
      <c r="C738" s="42" t="e">
        <f>IF(ISBLANK('Team Roster - Final'!B736),"",'Team Roster - Final'!B736)</f>
        <v>#REF!</v>
      </c>
      <c r="D738" s="42" t="e">
        <f>IF(ISBLANK('Team Roster - Final'!C736),"",'Team Roster - Final'!C736)</f>
        <v>#REF!</v>
      </c>
      <c r="E738" s="42" t="e">
        <f>IF(ISBLANK('Team Roster - Final'!D736),"",'Team Roster - Final'!D736)</f>
        <v>#REF!</v>
      </c>
      <c r="F738" s="43" t="e">
        <f>IF(ISBLANK('Team Roster - Final'!BL736),"",'Team Roster - Final'!BL736)</f>
        <v>#REF!</v>
      </c>
      <c r="G738" s="43" t="e">
        <f>IF(ISBLANK('Team Roster - Final'!BM736),"",'Team Roster - Final'!BM736)</f>
        <v>#REF!</v>
      </c>
      <c r="H738" s="31" t="e">
        <f>IF(ISBLANK('Team Roster - Final'!E736),"",'Team Roster - Final'!E736)</f>
        <v>#REF!</v>
      </c>
      <c r="I738" s="31" t="e">
        <f>IF(ISBLANK('Team Roster - Final'!G736),"",'Team Roster - Final'!G736)</f>
        <v>#REF!</v>
      </c>
      <c r="J738" s="31" t="e">
        <f>IF(ISBLANK('Team Roster - Final'!I736),"",'Team Roster - Final'!I736)</f>
        <v>#REF!</v>
      </c>
      <c r="R738"/>
      <c r="T738"/>
      <c r="V738"/>
      <c r="W738"/>
      <c r="Z738"/>
      <c r="AA738"/>
      <c r="AJ738" s="22"/>
      <c r="AK738" s="102"/>
      <c r="AN738" s="22"/>
      <c r="AO738" s="22"/>
    </row>
    <row r="739" spans="1:41" ht="14.25">
      <c r="A739" s="346">
        <v>736</v>
      </c>
      <c r="B739" s="42" t="e">
        <f>IF(ISBLANK('Team Roster - Final'!A737),"",'Team Roster - Final'!A737)</f>
        <v>#REF!</v>
      </c>
      <c r="C739" s="42" t="e">
        <f>IF(ISBLANK('Team Roster - Final'!B737),"",'Team Roster - Final'!B737)</f>
        <v>#REF!</v>
      </c>
      <c r="D739" s="42" t="e">
        <f>IF(ISBLANK('Team Roster - Final'!C737),"",'Team Roster - Final'!C737)</f>
        <v>#REF!</v>
      </c>
      <c r="E739" s="42" t="e">
        <f>IF(ISBLANK('Team Roster - Final'!D737),"",'Team Roster - Final'!D737)</f>
        <v>#REF!</v>
      </c>
      <c r="F739" s="43" t="e">
        <f>IF(ISBLANK('Team Roster - Final'!BL737),"",'Team Roster - Final'!BL737)</f>
        <v>#REF!</v>
      </c>
      <c r="G739" s="43" t="e">
        <f>IF(ISBLANK('Team Roster - Final'!BM737),"",'Team Roster - Final'!BM737)</f>
        <v>#REF!</v>
      </c>
      <c r="H739" s="31" t="e">
        <f>IF(ISBLANK('Team Roster - Final'!E737),"",'Team Roster - Final'!E737)</f>
        <v>#REF!</v>
      </c>
      <c r="I739" s="31" t="e">
        <f>IF(ISBLANK('Team Roster - Final'!G737),"",'Team Roster - Final'!G737)</f>
        <v>#REF!</v>
      </c>
      <c r="J739" s="31" t="e">
        <f>IF(ISBLANK('Team Roster - Final'!I737),"",'Team Roster - Final'!I737)</f>
        <v>#REF!</v>
      </c>
      <c r="R739"/>
      <c r="T739"/>
      <c r="V739"/>
      <c r="W739"/>
      <c r="Z739"/>
      <c r="AA739"/>
      <c r="AJ739" s="22"/>
      <c r="AK739" s="102"/>
      <c r="AN739" s="22"/>
      <c r="AO739" s="22"/>
    </row>
    <row r="740" spans="1:41" ht="14.25">
      <c r="A740" s="346">
        <v>737</v>
      </c>
      <c r="B740" s="42" t="e">
        <f>IF(ISBLANK('Team Roster - Final'!A738),"",'Team Roster - Final'!A738)</f>
        <v>#REF!</v>
      </c>
      <c r="C740" s="42" t="e">
        <f>IF(ISBLANK('Team Roster - Final'!B738),"",'Team Roster - Final'!B738)</f>
        <v>#REF!</v>
      </c>
      <c r="D740" s="42" t="e">
        <f>IF(ISBLANK('Team Roster - Final'!C738),"",'Team Roster - Final'!C738)</f>
        <v>#REF!</v>
      </c>
      <c r="E740" s="42" t="e">
        <f>IF(ISBLANK('Team Roster - Final'!D738),"",'Team Roster - Final'!D738)</f>
        <v>#REF!</v>
      </c>
      <c r="F740" s="43" t="e">
        <f>IF(ISBLANK('Team Roster - Final'!BL738),"",'Team Roster - Final'!BL738)</f>
        <v>#REF!</v>
      </c>
      <c r="G740" s="43" t="e">
        <f>IF(ISBLANK('Team Roster - Final'!BM738),"",'Team Roster - Final'!BM738)</f>
        <v>#REF!</v>
      </c>
      <c r="H740" s="31" t="e">
        <f>IF(ISBLANK('Team Roster - Final'!E738),"",'Team Roster - Final'!E738)</f>
        <v>#REF!</v>
      </c>
      <c r="I740" s="31" t="e">
        <f>IF(ISBLANK('Team Roster - Final'!G738),"",'Team Roster - Final'!G738)</f>
        <v>#REF!</v>
      </c>
      <c r="J740" s="31" t="e">
        <f>IF(ISBLANK('Team Roster - Final'!I738),"",'Team Roster - Final'!I738)</f>
        <v>#REF!</v>
      </c>
      <c r="R740"/>
      <c r="T740"/>
      <c r="V740"/>
      <c r="W740"/>
      <c r="Z740"/>
      <c r="AA740"/>
      <c r="AJ740" s="22"/>
      <c r="AK740" s="102"/>
      <c r="AN740" s="22"/>
      <c r="AO740" s="22"/>
    </row>
    <row r="741" spans="1:41" ht="14.25">
      <c r="A741" s="346">
        <v>738</v>
      </c>
      <c r="B741" s="42" t="e">
        <f>IF(ISBLANK('Team Roster - Final'!A739),"",'Team Roster - Final'!A739)</f>
        <v>#REF!</v>
      </c>
      <c r="C741" s="42" t="e">
        <f>IF(ISBLANK('Team Roster - Final'!B739),"",'Team Roster - Final'!B739)</f>
        <v>#REF!</v>
      </c>
      <c r="D741" s="42" t="e">
        <f>IF(ISBLANK('Team Roster - Final'!C739),"",'Team Roster - Final'!C739)</f>
        <v>#REF!</v>
      </c>
      <c r="E741" s="42" t="e">
        <f>IF(ISBLANK('Team Roster - Final'!D739),"",'Team Roster - Final'!D739)</f>
        <v>#REF!</v>
      </c>
      <c r="F741" s="43" t="e">
        <f>IF(ISBLANK('Team Roster - Final'!BL739),"",'Team Roster - Final'!BL739)</f>
        <v>#REF!</v>
      </c>
      <c r="G741" s="43" t="e">
        <f>IF(ISBLANK('Team Roster - Final'!BM739),"",'Team Roster - Final'!BM739)</f>
        <v>#REF!</v>
      </c>
      <c r="H741" s="31" t="e">
        <f>IF(ISBLANK('Team Roster - Final'!E739),"",'Team Roster - Final'!E739)</f>
        <v>#REF!</v>
      </c>
      <c r="I741" s="31" t="e">
        <f>IF(ISBLANK('Team Roster - Final'!G739),"",'Team Roster - Final'!G739)</f>
        <v>#REF!</v>
      </c>
      <c r="J741" s="31" t="e">
        <f>IF(ISBLANK('Team Roster - Final'!I739),"",'Team Roster - Final'!I739)</f>
        <v>#REF!</v>
      </c>
      <c r="R741"/>
      <c r="T741"/>
      <c r="V741"/>
      <c r="W741"/>
      <c r="Z741"/>
      <c r="AA741"/>
      <c r="AJ741" s="22"/>
      <c r="AK741" s="102"/>
      <c r="AN741" s="22"/>
      <c r="AO741" s="22"/>
    </row>
    <row r="742" spans="1:41" ht="14.25">
      <c r="A742" s="346">
        <v>739</v>
      </c>
      <c r="B742" s="42" t="e">
        <f>IF(ISBLANK('Team Roster - Final'!A740),"",'Team Roster - Final'!A740)</f>
        <v>#REF!</v>
      </c>
      <c r="C742" s="42" t="e">
        <f>IF(ISBLANK('Team Roster - Final'!B740),"",'Team Roster - Final'!B740)</f>
        <v>#REF!</v>
      </c>
      <c r="D742" s="42" t="e">
        <f>IF(ISBLANK('Team Roster - Final'!C740),"",'Team Roster - Final'!C740)</f>
        <v>#REF!</v>
      </c>
      <c r="E742" s="42" t="e">
        <f>IF(ISBLANK('Team Roster - Final'!D740),"",'Team Roster - Final'!D740)</f>
        <v>#REF!</v>
      </c>
      <c r="F742" s="43" t="e">
        <f>IF(ISBLANK('Team Roster - Final'!BL740),"",'Team Roster - Final'!BL740)</f>
        <v>#REF!</v>
      </c>
      <c r="G742" s="43" t="e">
        <f>IF(ISBLANK('Team Roster - Final'!BM740),"",'Team Roster - Final'!BM740)</f>
        <v>#REF!</v>
      </c>
      <c r="H742" s="31" t="e">
        <f>IF(ISBLANK('Team Roster - Final'!E740),"",'Team Roster - Final'!E740)</f>
        <v>#REF!</v>
      </c>
      <c r="I742" s="31" t="e">
        <f>IF(ISBLANK('Team Roster - Final'!G740),"",'Team Roster - Final'!G740)</f>
        <v>#REF!</v>
      </c>
      <c r="J742" s="31" t="e">
        <f>IF(ISBLANK('Team Roster - Final'!I740),"",'Team Roster - Final'!I740)</f>
        <v>#REF!</v>
      </c>
      <c r="R742"/>
      <c r="T742"/>
      <c r="V742"/>
      <c r="W742"/>
      <c r="Z742"/>
      <c r="AA742"/>
      <c r="AJ742" s="22"/>
      <c r="AK742" s="102"/>
      <c r="AN742" s="22"/>
      <c r="AO742" s="22"/>
    </row>
    <row r="743" spans="1:41" ht="14.25">
      <c r="A743" s="346">
        <v>740</v>
      </c>
      <c r="B743" s="42" t="e">
        <f>IF(ISBLANK('Team Roster - Final'!A741),"",'Team Roster - Final'!A741)</f>
        <v>#REF!</v>
      </c>
      <c r="C743" s="42" t="e">
        <f>IF(ISBLANK('Team Roster - Final'!B741),"",'Team Roster - Final'!B741)</f>
        <v>#REF!</v>
      </c>
      <c r="D743" s="42" t="e">
        <f>IF(ISBLANK('Team Roster - Final'!C741),"",'Team Roster - Final'!C741)</f>
        <v>#REF!</v>
      </c>
      <c r="E743" s="42" t="e">
        <f>IF(ISBLANK('Team Roster - Final'!D741),"",'Team Roster - Final'!D741)</f>
        <v>#REF!</v>
      </c>
      <c r="F743" s="43" t="e">
        <f>IF(ISBLANK('Team Roster - Final'!BL741),"",'Team Roster - Final'!BL741)</f>
        <v>#REF!</v>
      </c>
      <c r="G743" s="43" t="e">
        <f>IF(ISBLANK('Team Roster - Final'!BM741),"",'Team Roster - Final'!BM741)</f>
        <v>#REF!</v>
      </c>
      <c r="H743" s="31" t="e">
        <f>IF(ISBLANK('Team Roster - Final'!E741),"",'Team Roster - Final'!E741)</f>
        <v>#REF!</v>
      </c>
      <c r="I743" s="31" t="e">
        <f>IF(ISBLANK('Team Roster - Final'!G741),"",'Team Roster - Final'!G741)</f>
        <v>#REF!</v>
      </c>
      <c r="J743" s="31" t="e">
        <f>IF(ISBLANK('Team Roster - Final'!I741),"",'Team Roster - Final'!I741)</f>
        <v>#REF!</v>
      </c>
      <c r="R743"/>
      <c r="T743"/>
      <c r="V743"/>
      <c r="W743"/>
      <c r="Z743"/>
      <c r="AA743"/>
      <c r="AJ743" s="22"/>
      <c r="AK743" s="102"/>
      <c r="AN743" s="22"/>
      <c r="AO743" s="22"/>
    </row>
    <row r="744" spans="1:41" ht="14.25">
      <c r="A744" s="346">
        <v>741</v>
      </c>
      <c r="B744" s="42" t="e">
        <f>IF(ISBLANK('Team Roster - Final'!A742),"",'Team Roster - Final'!A742)</f>
        <v>#REF!</v>
      </c>
      <c r="C744" s="42" t="e">
        <f>IF(ISBLANK('Team Roster - Final'!B742),"",'Team Roster - Final'!B742)</f>
        <v>#REF!</v>
      </c>
      <c r="D744" s="42" t="e">
        <f>IF(ISBLANK('Team Roster - Final'!C742),"",'Team Roster - Final'!C742)</f>
        <v>#REF!</v>
      </c>
      <c r="E744" s="42" t="e">
        <f>IF(ISBLANK('Team Roster - Final'!D742),"",'Team Roster - Final'!D742)</f>
        <v>#REF!</v>
      </c>
      <c r="F744" s="43" t="e">
        <f>IF(ISBLANK('Team Roster - Final'!BL742),"",'Team Roster - Final'!BL742)</f>
        <v>#REF!</v>
      </c>
      <c r="G744" s="43" t="e">
        <f>IF(ISBLANK('Team Roster - Final'!BM742),"",'Team Roster - Final'!BM742)</f>
        <v>#REF!</v>
      </c>
      <c r="H744" s="31" t="e">
        <f>IF(ISBLANK('Team Roster - Final'!E742),"",'Team Roster - Final'!E742)</f>
        <v>#REF!</v>
      </c>
      <c r="I744" s="31" t="e">
        <f>IF(ISBLANK('Team Roster - Final'!G742),"",'Team Roster - Final'!G742)</f>
        <v>#REF!</v>
      </c>
      <c r="J744" s="31" t="e">
        <f>IF(ISBLANK('Team Roster - Final'!I742),"",'Team Roster - Final'!I742)</f>
        <v>#REF!</v>
      </c>
      <c r="R744"/>
      <c r="T744"/>
      <c r="V744"/>
      <c r="W744"/>
      <c r="Z744"/>
      <c r="AA744"/>
      <c r="AJ744" s="22"/>
      <c r="AK744" s="102"/>
      <c r="AN744" s="22"/>
      <c r="AO744" s="22"/>
    </row>
    <row r="745" spans="1:41" ht="14.25">
      <c r="A745" s="346">
        <v>742</v>
      </c>
      <c r="B745" s="42" t="e">
        <f>IF(ISBLANK('Team Roster - Final'!A743),"",'Team Roster - Final'!A743)</f>
        <v>#REF!</v>
      </c>
      <c r="C745" s="42" t="e">
        <f>IF(ISBLANK('Team Roster - Final'!B743),"",'Team Roster - Final'!B743)</f>
        <v>#REF!</v>
      </c>
      <c r="D745" s="42" t="e">
        <f>IF(ISBLANK('Team Roster - Final'!C743),"",'Team Roster - Final'!C743)</f>
        <v>#REF!</v>
      </c>
      <c r="E745" s="42" t="e">
        <f>IF(ISBLANK('Team Roster - Final'!D743),"",'Team Roster - Final'!D743)</f>
        <v>#REF!</v>
      </c>
      <c r="F745" s="43" t="e">
        <f>IF(ISBLANK('Team Roster - Final'!BL743),"",'Team Roster - Final'!BL743)</f>
        <v>#REF!</v>
      </c>
      <c r="G745" s="43" t="e">
        <f>IF(ISBLANK('Team Roster - Final'!BM743),"",'Team Roster - Final'!BM743)</f>
        <v>#REF!</v>
      </c>
      <c r="H745" s="31" t="e">
        <f>IF(ISBLANK('Team Roster - Final'!E743),"",'Team Roster - Final'!E743)</f>
        <v>#REF!</v>
      </c>
      <c r="I745" s="31" t="e">
        <f>IF(ISBLANK('Team Roster - Final'!G743),"",'Team Roster - Final'!G743)</f>
        <v>#REF!</v>
      </c>
      <c r="J745" s="31" t="e">
        <f>IF(ISBLANK('Team Roster - Final'!I743),"",'Team Roster - Final'!I743)</f>
        <v>#REF!</v>
      </c>
      <c r="R745"/>
      <c r="T745"/>
      <c r="V745"/>
      <c r="W745"/>
      <c r="Z745"/>
      <c r="AA745"/>
      <c r="AJ745" s="22"/>
      <c r="AK745" s="102"/>
      <c r="AN745" s="22"/>
      <c r="AO745" s="22"/>
    </row>
    <row r="746" spans="1:41" ht="14.25">
      <c r="A746" s="346">
        <v>743</v>
      </c>
      <c r="B746" s="42" t="e">
        <f>IF(ISBLANK('Team Roster - Final'!A744),"",'Team Roster - Final'!A744)</f>
        <v>#REF!</v>
      </c>
      <c r="C746" s="42" t="e">
        <f>IF(ISBLANK('Team Roster - Final'!B744),"",'Team Roster - Final'!B744)</f>
        <v>#REF!</v>
      </c>
      <c r="D746" s="42" t="e">
        <f>IF(ISBLANK('Team Roster - Final'!C744),"",'Team Roster - Final'!C744)</f>
        <v>#REF!</v>
      </c>
      <c r="E746" s="42" t="e">
        <f>IF(ISBLANK('Team Roster - Final'!D744),"",'Team Roster - Final'!D744)</f>
        <v>#REF!</v>
      </c>
      <c r="F746" s="43" t="e">
        <f>IF(ISBLANK('Team Roster - Final'!BL744),"",'Team Roster - Final'!BL744)</f>
        <v>#REF!</v>
      </c>
      <c r="G746" s="43" t="e">
        <f>IF(ISBLANK('Team Roster - Final'!BM744),"",'Team Roster - Final'!BM744)</f>
        <v>#REF!</v>
      </c>
      <c r="H746" s="31" t="e">
        <f>IF(ISBLANK('Team Roster - Final'!E744),"",'Team Roster - Final'!E744)</f>
        <v>#REF!</v>
      </c>
      <c r="I746" s="31" t="e">
        <f>IF(ISBLANK('Team Roster - Final'!G744),"",'Team Roster - Final'!G744)</f>
        <v>#REF!</v>
      </c>
      <c r="J746" s="31" t="e">
        <f>IF(ISBLANK('Team Roster - Final'!I744),"",'Team Roster - Final'!I744)</f>
        <v>#REF!</v>
      </c>
      <c r="R746"/>
      <c r="T746"/>
      <c r="V746"/>
      <c r="W746"/>
      <c r="Z746"/>
      <c r="AA746"/>
      <c r="AJ746" s="22"/>
      <c r="AK746" s="102"/>
      <c r="AN746" s="22"/>
      <c r="AO746" s="22"/>
    </row>
    <row r="747" spans="1:41" ht="14.25">
      <c r="A747" s="346">
        <v>744</v>
      </c>
      <c r="B747" s="42" t="e">
        <f>IF(ISBLANK('Team Roster - Final'!A745),"",'Team Roster - Final'!A745)</f>
        <v>#REF!</v>
      </c>
      <c r="C747" s="42" t="e">
        <f>IF(ISBLANK('Team Roster - Final'!B745),"",'Team Roster - Final'!B745)</f>
        <v>#REF!</v>
      </c>
      <c r="D747" s="42" t="e">
        <f>IF(ISBLANK('Team Roster - Final'!C745),"",'Team Roster - Final'!C745)</f>
        <v>#REF!</v>
      </c>
      <c r="E747" s="42" t="e">
        <f>IF(ISBLANK('Team Roster - Final'!D745),"",'Team Roster - Final'!D745)</f>
        <v>#REF!</v>
      </c>
      <c r="F747" s="43" t="e">
        <f>IF(ISBLANK('Team Roster - Final'!BL745),"",'Team Roster - Final'!BL745)</f>
        <v>#REF!</v>
      </c>
      <c r="G747" s="43" t="e">
        <f>IF(ISBLANK('Team Roster - Final'!BM745),"",'Team Roster - Final'!BM745)</f>
        <v>#REF!</v>
      </c>
      <c r="H747" s="31" t="e">
        <f>IF(ISBLANK('Team Roster - Final'!E745),"",'Team Roster - Final'!E745)</f>
        <v>#REF!</v>
      </c>
      <c r="I747" s="31" t="e">
        <f>IF(ISBLANK('Team Roster - Final'!G745),"",'Team Roster - Final'!G745)</f>
        <v>#REF!</v>
      </c>
      <c r="J747" s="31" t="e">
        <f>IF(ISBLANK('Team Roster - Final'!I745),"",'Team Roster - Final'!I745)</f>
        <v>#REF!</v>
      </c>
      <c r="R747"/>
      <c r="T747"/>
      <c r="V747"/>
      <c r="W747"/>
      <c r="Z747"/>
      <c r="AA747"/>
      <c r="AJ747" s="22"/>
      <c r="AK747" s="102"/>
      <c r="AN747" s="22"/>
      <c r="AO747" s="22"/>
    </row>
    <row r="748" spans="1:41" ht="14.25">
      <c r="A748" s="346">
        <v>745</v>
      </c>
      <c r="B748" s="42" t="e">
        <f>IF(ISBLANK('Team Roster - Final'!A746),"",'Team Roster - Final'!A746)</f>
        <v>#REF!</v>
      </c>
      <c r="C748" s="42" t="e">
        <f>IF(ISBLANK('Team Roster - Final'!B746),"",'Team Roster - Final'!B746)</f>
        <v>#REF!</v>
      </c>
      <c r="D748" s="42" t="e">
        <f>IF(ISBLANK('Team Roster - Final'!C746),"",'Team Roster - Final'!C746)</f>
        <v>#REF!</v>
      </c>
      <c r="E748" s="42" t="e">
        <f>IF(ISBLANK('Team Roster - Final'!D746),"",'Team Roster - Final'!D746)</f>
        <v>#REF!</v>
      </c>
      <c r="F748" s="43" t="e">
        <f>IF(ISBLANK('Team Roster - Final'!BL746),"",'Team Roster - Final'!BL746)</f>
        <v>#REF!</v>
      </c>
      <c r="G748" s="43" t="e">
        <f>IF(ISBLANK('Team Roster - Final'!BM746),"",'Team Roster - Final'!BM746)</f>
        <v>#REF!</v>
      </c>
      <c r="H748" s="31" t="e">
        <f>IF(ISBLANK('Team Roster - Final'!E746),"",'Team Roster - Final'!E746)</f>
        <v>#REF!</v>
      </c>
      <c r="I748" s="31" t="e">
        <f>IF(ISBLANK('Team Roster - Final'!G746),"",'Team Roster - Final'!G746)</f>
        <v>#REF!</v>
      </c>
      <c r="J748" s="31" t="e">
        <f>IF(ISBLANK('Team Roster - Final'!I746),"",'Team Roster - Final'!I746)</f>
        <v>#REF!</v>
      </c>
      <c r="R748"/>
      <c r="T748"/>
      <c r="V748"/>
      <c r="W748"/>
      <c r="Z748"/>
      <c r="AA748"/>
      <c r="AJ748" s="22"/>
      <c r="AK748" s="102"/>
      <c r="AN748" s="22"/>
      <c r="AO748" s="22"/>
    </row>
    <row r="749" spans="1:41" ht="14.25">
      <c r="A749" s="346">
        <v>746</v>
      </c>
      <c r="B749" s="42" t="e">
        <f>IF(ISBLANK('Team Roster - Final'!A747),"",'Team Roster - Final'!A747)</f>
        <v>#REF!</v>
      </c>
      <c r="C749" s="42" t="e">
        <f>IF(ISBLANK('Team Roster - Final'!B747),"",'Team Roster - Final'!B747)</f>
        <v>#REF!</v>
      </c>
      <c r="D749" s="42" t="e">
        <f>IF(ISBLANK('Team Roster - Final'!C747),"",'Team Roster - Final'!C747)</f>
        <v>#REF!</v>
      </c>
      <c r="E749" s="42" t="e">
        <f>IF(ISBLANK('Team Roster - Final'!D747),"",'Team Roster - Final'!D747)</f>
        <v>#REF!</v>
      </c>
      <c r="F749" s="43" t="e">
        <f>IF(ISBLANK('Team Roster - Final'!BL747),"",'Team Roster - Final'!BL747)</f>
        <v>#REF!</v>
      </c>
      <c r="G749" s="43" t="e">
        <f>IF(ISBLANK('Team Roster - Final'!BM747),"",'Team Roster - Final'!BM747)</f>
        <v>#REF!</v>
      </c>
      <c r="H749" s="31" t="e">
        <f>IF(ISBLANK('Team Roster - Final'!E747),"",'Team Roster - Final'!E747)</f>
        <v>#REF!</v>
      </c>
      <c r="I749" s="31" t="e">
        <f>IF(ISBLANK('Team Roster - Final'!G747),"",'Team Roster - Final'!G747)</f>
        <v>#REF!</v>
      </c>
      <c r="J749" s="31" t="e">
        <f>IF(ISBLANK('Team Roster - Final'!I747),"",'Team Roster - Final'!I747)</f>
        <v>#REF!</v>
      </c>
      <c r="R749"/>
      <c r="T749"/>
      <c r="V749"/>
      <c r="W749"/>
      <c r="Z749"/>
      <c r="AA749"/>
      <c r="AJ749" s="22"/>
      <c r="AK749" s="102"/>
      <c r="AN749" s="22"/>
      <c r="AO749" s="22"/>
    </row>
    <row r="750" spans="1:41" ht="14.25">
      <c r="A750" s="346">
        <v>747</v>
      </c>
      <c r="B750" s="42" t="e">
        <f>IF(ISBLANK('Team Roster - Final'!A748),"",'Team Roster - Final'!A748)</f>
        <v>#REF!</v>
      </c>
      <c r="C750" s="42" t="e">
        <f>IF(ISBLANK('Team Roster - Final'!B748),"",'Team Roster - Final'!B748)</f>
        <v>#REF!</v>
      </c>
      <c r="D750" s="42" t="e">
        <f>IF(ISBLANK('Team Roster - Final'!C748),"",'Team Roster - Final'!C748)</f>
        <v>#REF!</v>
      </c>
      <c r="E750" s="42" t="e">
        <f>IF(ISBLANK('Team Roster - Final'!D748),"",'Team Roster - Final'!D748)</f>
        <v>#REF!</v>
      </c>
      <c r="F750" s="43" t="e">
        <f>IF(ISBLANK('Team Roster - Final'!BL748),"",'Team Roster - Final'!BL748)</f>
        <v>#REF!</v>
      </c>
      <c r="G750" s="43" t="e">
        <f>IF(ISBLANK('Team Roster - Final'!BM748),"",'Team Roster - Final'!BM748)</f>
        <v>#REF!</v>
      </c>
      <c r="H750" s="31" t="e">
        <f>IF(ISBLANK('Team Roster - Final'!E748),"",'Team Roster - Final'!E748)</f>
        <v>#REF!</v>
      </c>
      <c r="I750" s="31" t="e">
        <f>IF(ISBLANK('Team Roster - Final'!G748),"",'Team Roster - Final'!G748)</f>
        <v>#REF!</v>
      </c>
      <c r="J750" s="31" t="e">
        <f>IF(ISBLANK('Team Roster - Final'!I748),"",'Team Roster - Final'!I748)</f>
        <v>#REF!</v>
      </c>
      <c r="R750"/>
      <c r="T750"/>
      <c r="V750"/>
      <c r="W750"/>
      <c r="Z750"/>
      <c r="AA750"/>
      <c r="AJ750" s="22"/>
      <c r="AK750" s="102"/>
      <c r="AN750" s="22"/>
      <c r="AO750" s="22"/>
    </row>
    <row r="751" spans="1:41" ht="14.25">
      <c r="A751" s="346">
        <v>748</v>
      </c>
      <c r="B751" s="42" t="e">
        <f>IF(ISBLANK('Team Roster - Final'!A749),"",'Team Roster - Final'!A749)</f>
        <v>#REF!</v>
      </c>
      <c r="C751" s="42" t="e">
        <f>IF(ISBLANK('Team Roster - Final'!B749),"",'Team Roster - Final'!B749)</f>
        <v>#REF!</v>
      </c>
      <c r="D751" s="42" t="e">
        <f>IF(ISBLANK('Team Roster - Final'!C749),"",'Team Roster - Final'!C749)</f>
        <v>#REF!</v>
      </c>
      <c r="E751" s="42" t="e">
        <f>IF(ISBLANK('Team Roster - Final'!D749),"",'Team Roster - Final'!D749)</f>
        <v>#REF!</v>
      </c>
      <c r="F751" s="43" t="e">
        <f>IF(ISBLANK('Team Roster - Final'!BL749),"",'Team Roster - Final'!BL749)</f>
        <v>#REF!</v>
      </c>
      <c r="G751" s="43" t="e">
        <f>IF(ISBLANK('Team Roster - Final'!BM749),"",'Team Roster - Final'!BM749)</f>
        <v>#REF!</v>
      </c>
      <c r="H751" s="31" t="e">
        <f>IF(ISBLANK('Team Roster - Final'!E749),"",'Team Roster - Final'!E749)</f>
        <v>#REF!</v>
      </c>
      <c r="I751" s="31" t="e">
        <f>IF(ISBLANK('Team Roster - Final'!G749),"",'Team Roster - Final'!G749)</f>
        <v>#REF!</v>
      </c>
      <c r="J751" s="31" t="e">
        <f>IF(ISBLANK('Team Roster - Final'!I749),"",'Team Roster - Final'!I749)</f>
        <v>#REF!</v>
      </c>
      <c r="R751"/>
      <c r="T751"/>
      <c r="V751"/>
      <c r="W751"/>
      <c r="Z751"/>
      <c r="AA751"/>
      <c r="AJ751" s="22"/>
      <c r="AK751" s="102"/>
      <c r="AN751" s="22"/>
      <c r="AO751" s="22"/>
    </row>
    <row r="752" spans="1:41" ht="14.25">
      <c r="A752" s="346">
        <v>749</v>
      </c>
      <c r="B752" s="42" t="e">
        <f>IF(ISBLANK('Team Roster - Final'!A750),"",'Team Roster - Final'!A750)</f>
        <v>#REF!</v>
      </c>
      <c r="C752" s="42" t="e">
        <f>IF(ISBLANK('Team Roster - Final'!B750),"",'Team Roster - Final'!B750)</f>
        <v>#REF!</v>
      </c>
      <c r="D752" s="42" t="e">
        <f>IF(ISBLANK('Team Roster - Final'!C750),"",'Team Roster - Final'!C750)</f>
        <v>#REF!</v>
      </c>
      <c r="E752" s="42" t="e">
        <f>IF(ISBLANK('Team Roster - Final'!D750),"",'Team Roster - Final'!D750)</f>
        <v>#REF!</v>
      </c>
      <c r="F752" s="43" t="e">
        <f>IF(ISBLANK('Team Roster - Final'!BL750),"",'Team Roster - Final'!BL750)</f>
        <v>#REF!</v>
      </c>
      <c r="G752" s="43" t="e">
        <f>IF(ISBLANK('Team Roster - Final'!BM750),"",'Team Roster - Final'!BM750)</f>
        <v>#REF!</v>
      </c>
      <c r="H752" s="31" t="e">
        <f>IF(ISBLANK('Team Roster - Final'!E750),"",'Team Roster - Final'!E750)</f>
        <v>#REF!</v>
      </c>
      <c r="I752" s="31" t="e">
        <f>IF(ISBLANK('Team Roster - Final'!G750),"",'Team Roster - Final'!G750)</f>
        <v>#REF!</v>
      </c>
      <c r="J752" s="31" t="e">
        <f>IF(ISBLANK('Team Roster - Final'!I750),"",'Team Roster - Final'!I750)</f>
        <v>#REF!</v>
      </c>
      <c r="R752"/>
      <c r="T752"/>
      <c r="V752"/>
      <c r="W752"/>
      <c r="Z752"/>
      <c r="AA752"/>
      <c r="AJ752" s="22"/>
      <c r="AK752" s="102"/>
      <c r="AN752" s="22"/>
      <c r="AO752" s="22"/>
    </row>
    <row r="753" spans="1:41" ht="14.25">
      <c r="A753" s="346">
        <v>750</v>
      </c>
      <c r="B753" s="42" t="e">
        <f>IF(ISBLANK('Team Roster - Final'!A751),"",'Team Roster - Final'!A751)</f>
        <v>#REF!</v>
      </c>
      <c r="C753" s="42" t="e">
        <f>IF(ISBLANK('Team Roster - Final'!B751),"",'Team Roster - Final'!B751)</f>
        <v>#REF!</v>
      </c>
      <c r="D753" s="42" t="e">
        <f>IF(ISBLANK('Team Roster - Final'!C751),"",'Team Roster - Final'!C751)</f>
        <v>#REF!</v>
      </c>
      <c r="E753" s="42" t="e">
        <f>IF(ISBLANK('Team Roster - Final'!D751),"",'Team Roster - Final'!D751)</f>
        <v>#REF!</v>
      </c>
      <c r="F753" s="43" t="e">
        <f>IF(ISBLANK('Team Roster - Final'!BL751),"",'Team Roster - Final'!BL751)</f>
        <v>#REF!</v>
      </c>
      <c r="G753" s="43" t="e">
        <f>IF(ISBLANK('Team Roster - Final'!BM751),"",'Team Roster - Final'!BM751)</f>
        <v>#REF!</v>
      </c>
      <c r="H753" s="31" t="e">
        <f>IF(ISBLANK('Team Roster - Final'!E751),"",'Team Roster - Final'!E751)</f>
        <v>#REF!</v>
      </c>
      <c r="I753" s="31" t="e">
        <f>IF(ISBLANK('Team Roster - Final'!G751),"",'Team Roster - Final'!G751)</f>
        <v>#REF!</v>
      </c>
      <c r="J753" s="31" t="e">
        <f>IF(ISBLANK('Team Roster - Final'!I751),"",'Team Roster - Final'!I751)</f>
        <v>#REF!</v>
      </c>
      <c r="R753"/>
      <c r="T753"/>
      <c r="V753"/>
      <c r="W753"/>
      <c r="Z753"/>
      <c r="AA753"/>
      <c r="AJ753" s="22"/>
      <c r="AK753" s="102"/>
      <c r="AN753" s="22"/>
      <c r="AO753" s="22"/>
    </row>
    <row r="754" spans="1:41" ht="14.25">
      <c r="A754" s="346">
        <v>751</v>
      </c>
      <c r="B754" s="42" t="e">
        <f>IF(ISBLANK('Team Roster - Final'!A752),"",'Team Roster - Final'!A752)</f>
        <v>#REF!</v>
      </c>
      <c r="C754" s="42" t="e">
        <f>IF(ISBLANK('Team Roster - Final'!B752),"",'Team Roster - Final'!B752)</f>
        <v>#REF!</v>
      </c>
      <c r="D754" s="42" t="e">
        <f>IF(ISBLANK('Team Roster - Final'!C752),"",'Team Roster - Final'!C752)</f>
        <v>#REF!</v>
      </c>
      <c r="E754" s="42" t="e">
        <f>IF(ISBLANK('Team Roster - Final'!D752),"",'Team Roster - Final'!D752)</f>
        <v>#REF!</v>
      </c>
      <c r="F754" s="43" t="e">
        <f>IF(ISBLANK('Team Roster - Final'!BL752),"",'Team Roster - Final'!BL752)</f>
        <v>#REF!</v>
      </c>
      <c r="G754" s="43" t="e">
        <f>IF(ISBLANK('Team Roster - Final'!BM752),"",'Team Roster - Final'!BM752)</f>
        <v>#REF!</v>
      </c>
      <c r="H754" s="31" t="e">
        <f>IF(ISBLANK('Team Roster - Final'!E752),"",'Team Roster - Final'!E752)</f>
        <v>#REF!</v>
      </c>
      <c r="I754" s="31" t="e">
        <f>IF(ISBLANK('Team Roster - Final'!G752),"",'Team Roster - Final'!G752)</f>
        <v>#REF!</v>
      </c>
      <c r="J754" s="31" t="e">
        <f>IF(ISBLANK('Team Roster - Final'!I752),"",'Team Roster - Final'!I752)</f>
        <v>#REF!</v>
      </c>
      <c r="R754"/>
      <c r="T754"/>
      <c r="V754"/>
      <c r="W754"/>
      <c r="Z754"/>
      <c r="AA754"/>
      <c r="AJ754" s="22"/>
      <c r="AK754" s="102"/>
      <c r="AN754" s="22"/>
      <c r="AO754" s="22"/>
    </row>
    <row r="755" spans="1:41" ht="14.25">
      <c r="A755" s="346">
        <v>752</v>
      </c>
      <c r="B755" s="42" t="e">
        <f>IF(ISBLANK('Team Roster - Final'!A753),"",'Team Roster - Final'!A753)</f>
        <v>#REF!</v>
      </c>
      <c r="C755" s="42" t="e">
        <f>IF(ISBLANK('Team Roster - Final'!B753),"",'Team Roster - Final'!B753)</f>
        <v>#REF!</v>
      </c>
      <c r="D755" s="42" t="e">
        <f>IF(ISBLANK('Team Roster - Final'!C753),"",'Team Roster - Final'!C753)</f>
        <v>#REF!</v>
      </c>
      <c r="E755" s="42" t="e">
        <f>IF(ISBLANK('Team Roster - Final'!D753),"",'Team Roster - Final'!D753)</f>
        <v>#REF!</v>
      </c>
      <c r="F755" s="43" t="e">
        <f>IF(ISBLANK('Team Roster - Final'!BL753),"",'Team Roster - Final'!BL753)</f>
        <v>#REF!</v>
      </c>
      <c r="G755" s="43" t="e">
        <f>IF(ISBLANK('Team Roster - Final'!BM753),"",'Team Roster - Final'!BM753)</f>
        <v>#REF!</v>
      </c>
      <c r="H755" s="31" t="e">
        <f>IF(ISBLANK('Team Roster - Final'!E753),"",'Team Roster - Final'!E753)</f>
        <v>#REF!</v>
      </c>
      <c r="I755" s="31" t="e">
        <f>IF(ISBLANK('Team Roster - Final'!G753),"",'Team Roster - Final'!G753)</f>
        <v>#REF!</v>
      </c>
      <c r="J755" s="31" t="e">
        <f>IF(ISBLANK('Team Roster - Final'!I753),"",'Team Roster - Final'!I753)</f>
        <v>#REF!</v>
      </c>
      <c r="R755"/>
      <c r="T755"/>
      <c r="V755"/>
      <c r="W755"/>
      <c r="Z755"/>
      <c r="AA755"/>
      <c r="AJ755" s="22"/>
      <c r="AK755" s="102"/>
      <c r="AN755" s="22"/>
      <c r="AO755" s="22"/>
    </row>
    <row r="756" spans="1:41" ht="14.25">
      <c r="A756" s="346">
        <v>753</v>
      </c>
      <c r="B756" s="42" t="e">
        <f>IF(ISBLANK('Team Roster - Final'!A754),"",'Team Roster - Final'!A754)</f>
        <v>#REF!</v>
      </c>
      <c r="C756" s="42" t="e">
        <f>IF(ISBLANK('Team Roster - Final'!B754),"",'Team Roster - Final'!B754)</f>
        <v>#REF!</v>
      </c>
      <c r="D756" s="42" t="e">
        <f>IF(ISBLANK('Team Roster - Final'!C754),"",'Team Roster - Final'!C754)</f>
        <v>#REF!</v>
      </c>
      <c r="E756" s="42" t="e">
        <f>IF(ISBLANK('Team Roster - Final'!D754),"",'Team Roster - Final'!D754)</f>
        <v>#REF!</v>
      </c>
      <c r="F756" s="43" t="e">
        <f>IF(ISBLANK('Team Roster - Final'!BL754),"",'Team Roster - Final'!BL754)</f>
        <v>#REF!</v>
      </c>
      <c r="G756" s="43" t="e">
        <f>IF(ISBLANK('Team Roster - Final'!BM754),"",'Team Roster - Final'!BM754)</f>
        <v>#REF!</v>
      </c>
      <c r="H756" s="31" t="e">
        <f>IF(ISBLANK('Team Roster - Final'!E754),"",'Team Roster - Final'!E754)</f>
        <v>#REF!</v>
      </c>
      <c r="I756" s="31" t="e">
        <f>IF(ISBLANK('Team Roster - Final'!G754),"",'Team Roster - Final'!G754)</f>
        <v>#REF!</v>
      </c>
      <c r="J756" s="31" t="e">
        <f>IF(ISBLANK('Team Roster - Final'!I754),"",'Team Roster - Final'!I754)</f>
        <v>#REF!</v>
      </c>
      <c r="R756"/>
      <c r="T756"/>
      <c r="V756"/>
      <c r="W756"/>
      <c r="Z756"/>
      <c r="AA756"/>
      <c r="AJ756" s="22"/>
      <c r="AK756" s="102"/>
      <c r="AN756" s="22"/>
      <c r="AO756" s="22"/>
    </row>
    <row r="757" spans="1:41" ht="14.25">
      <c r="A757" s="346">
        <v>754</v>
      </c>
      <c r="B757" s="42" t="e">
        <f>IF(ISBLANK('Team Roster - Final'!A755),"",'Team Roster - Final'!A755)</f>
        <v>#REF!</v>
      </c>
      <c r="C757" s="42" t="e">
        <f>IF(ISBLANK('Team Roster - Final'!B755),"",'Team Roster - Final'!B755)</f>
        <v>#REF!</v>
      </c>
      <c r="D757" s="42" t="e">
        <f>IF(ISBLANK('Team Roster - Final'!C755),"",'Team Roster - Final'!C755)</f>
        <v>#REF!</v>
      </c>
      <c r="E757" s="42" t="e">
        <f>IF(ISBLANK('Team Roster - Final'!D755),"",'Team Roster - Final'!D755)</f>
        <v>#REF!</v>
      </c>
      <c r="F757" s="43" t="e">
        <f>IF(ISBLANK('Team Roster - Final'!BL755),"",'Team Roster - Final'!BL755)</f>
        <v>#REF!</v>
      </c>
      <c r="G757" s="43" t="e">
        <f>IF(ISBLANK('Team Roster - Final'!BM755),"",'Team Roster - Final'!BM755)</f>
        <v>#REF!</v>
      </c>
      <c r="H757" s="31" t="e">
        <f>IF(ISBLANK('Team Roster - Final'!E755),"",'Team Roster - Final'!E755)</f>
        <v>#REF!</v>
      </c>
      <c r="I757" s="31" t="e">
        <f>IF(ISBLANK('Team Roster - Final'!G755),"",'Team Roster - Final'!G755)</f>
        <v>#REF!</v>
      </c>
      <c r="J757" s="31" t="e">
        <f>IF(ISBLANK('Team Roster - Final'!I755),"",'Team Roster - Final'!I755)</f>
        <v>#REF!</v>
      </c>
      <c r="R757"/>
      <c r="T757"/>
      <c r="V757"/>
      <c r="W757"/>
      <c r="Z757"/>
      <c r="AA757"/>
      <c r="AJ757" s="22"/>
      <c r="AK757" s="102"/>
      <c r="AN757" s="22"/>
      <c r="AO757" s="22"/>
    </row>
    <row r="758" spans="1:41" ht="14.25">
      <c r="A758" s="346">
        <v>755</v>
      </c>
      <c r="B758" s="42" t="e">
        <f>IF(ISBLANK('Team Roster - Final'!A756),"",'Team Roster - Final'!A756)</f>
        <v>#REF!</v>
      </c>
      <c r="C758" s="42" t="e">
        <f>IF(ISBLANK('Team Roster - Final'!B756),"",'Team Roster - Final'!B756)</f>
        <v>#REF!</v>
      </c>
      <c r="D758" s="42" t="e">
        <f>IF(ISBLANK('Team Roster - Final'!C756),"",'Team Roster - Final'!C756)</f>
        <v>#REF!</v>
      </c>
      <c r="E758" s="42" t="e">
        <f>IF(ISBLANK('Team Roster - Final'!D756),"",'Team Roster - Final'!D756)</f>
        <v>#REF!</v>
      </c>
      <c r="F758" s="43" t="e">
        <f>IF(ISBLANK('Team Roster - Final'!BL756),"",'Team Roster - Final'!BL756)</f>
        <v>#REF!</v>
      </c>
      <c r="G758" s="43" t="e">
        <f>IF(ISBLANK('Team Roster - Final'!BM756),"",'Team Roster - Final'!BM756)</f>
        <v>#REF!</v>
      </c>
      <c r="H758" s="31" t="e">
        <f>IF(ISBLANK('Team Roster - Final'!E756),"",'Team Roster - Final'!E756)</f>
        <v>#REF!</v>
      </c>
      <c r="I758" s="31" t="e">
        <f>IF(ISBLANK('Team Roster - Final'!G756),"",'Team Roster - Final'!G756)</f>
        <v>#REF!</v>
      </c>
      <c r="J758" s="31" t="e">
        <f>IF(ISBLANK('Team Roster - Final'!I756),"",'Team Roster - Final'!I756)</f>
        <v>#REF!</v>
      </c>
      <c r="R758"/>
      <c r="T758"/>
      <c r="V758"/>
      <c r="W758"/>
      <c r="Z758"/>
      <c r="AA758"/>
      <c r="AJ758" s="22"/>
      <c r="AK758" s="102"/>
      <c r="AN758" s="22"/>
      <c r="AO758" s="22"/>
    </row>
    <row r="759" spans="1:41" ht="14.25">
      <c r="A759" s="346">
        <v>756</v>
      </c>
      <c r="B759" s="42" t="e">
        <f>IF(ISBLANK('Team Roster - Final'!A757),"",'Team Roster - Final'!A757)</f>
        <v>#REF!</v>
      </c>
      <c r="C759" s="42" t="e">
        <f>IF(ISBLANK('Team Roster - Final'!B757),"",'Team Roster - Final'!B757)</f>
        <v>#REF!</v>
      </c>
      <c r="D759" s="42" t="e">
        <f>IF(ISBLANK('Team Roster - Final'!C757),"",'Team Roster - Final'!C757)</f>
        <v>#REF!</v>
      </c>
      <c r="E759" s="42" t="e">
        <f>IF(ISBLANK('Team Roster - Final'!D757),"",'Team Roster - Final'!D757)</f>
        <v>#REF!</v>
      </c>
      <c r="F759" s="43" t="e">
        <f>IF(ISBLANK('Team Roster - Final'!BL757),"",'Team Roster - Final'!BL757)</f>
        <v>#REF!</v>
      </c>
      <c r="G759" s="43" t="e">
        <f>IF(ISBLANK('Team Roster - Final'!BM757),"",'Team Roster - Final'!BM757)</f>
        <v>#REF!</v>
      </c>
      <c r="H759" s="31" t="e">
        <f>IF(ISBLANK('Team Roster - Final'!E757),"",'Team Roster - Final'!E757)</f>
        <v>#REF!</v>
      </c>
      <c r="I759" s="31" t="e">
        <f>IF(ISBLANK('Team Roster - Final'!G757),"",'Team Roster - Final'!G757)</f>
        <v>#REF!</v>
      </c>
      <c r="J759" s="31" t="e">
        <f>IF(ISBLANK('Team Roster - Final'!I757),"",'Team Roster - Final'!I757)</f>
        <v>#REF!</v>
      </c>
      <c r="R759"/>
      <c r="T759"/>
      <c r="V759"/>
      <c r="W759"/>
      <c r="Z759"/>
      <c r="AA759"/>
      <c r="AJ759" s="22"/>
      <c r="AK759" s="102"/>
      <c r="AN759" s="22"/>
      <c r="AO759" s="22"/>
    </row>
    <row r="760" spans="1:41" ht="14.25">
      <c r="A760" s="346">
        <v>757</v>
      </c>
      <c r="B760" s="42" t="e">
        <f>IF(ISBLANK('Team Roster - Final'!A758),"",'Team Roster - Final'!A758)</f>
        <v>#REF!</v>
      </c>
      <c r="C760" s="42" t="e">
        <f>IF(ISBLANK('Team Roster - Final'!B758),"",'Team Roster - Final'!B758)</f>
        <v>#REF!</v>
      </c>
      <c r="D760" s="42" t="e">
        <f>IF(ISBLANK('Team Roster - Final'!C758),"",'Team Roster - Final'!C758)</f>
        <v>#REF!</v>
      </c>
      <c r="E760" s="42" t="e">
        <f>IF(ISBLANK('Team Roster - Final'!D758),"",'Team Roster - Final'!D758)</f>
        <v>#REF!</v>
      </c>
      <c r="F760" s="43" t="e">
        <f>IF(ISBLANK('Team Roster - Final'!BL758),"",'Team Roster - Final'!BL758)</f>
        <v>#REF!</v>
      </c>
      <c r="G760" s="43" t="e">
        <f>IF(ISBLANK('Team Roster - Final'!BM758),"",'Team Roster - Final'!BM758)</f>
        <v>#REF!</v>
      </c>
      <c r="H760" s="31" t="e">
        <f>IF(ISBLANK('Team Roster - Final'!E758),"",'Team Roster - Final'!E758)</f>
        <v>#REF!</v>
      </c>
      <c r="I760" s="31" t="e">
        <f>IF(ISBLANK('Team Roster - Final'!G758),"",'Team Roster - Final'!G758)</f>
        <v>#REF!</v>
      </c>
      <c r="J760" s="31" t="e">
        <f>IF(ISBLANK('Team Roster - Final'!I758),"",'Team Roster - Final'!I758)</f>
        <v>#REF!</v>
      </c>
      <c r="R760"/>
      <c r="T760"/>
      <c r="V760"/>
      <c r="W760"/>
      <c r="Z760"/>
      <c r="AA760"/>
      <c r="AJ760" s="22"/>
      <c r="AK760" s="102"/>
      <c r="AN760" s="22"/>
      <c r="AO760" s="22"/>
    </row>
    <row r="761" spans="1:41" ht="14.25">
      <c r="A761" s="346">
        <v>758</v>
      </c>
      <c r="B761" s="42" t="e">
        <f>IF(ISBLANK('Team Roster - Final'!A759),"",'Team Roster - Final'!A759)</f>
        <v>#REF!</v>
      </c>
      <c r="C761" s="42" t="e">
        <f>IF(ISBLANK('Team Roster - Final'!B759),"",'Team Roster - Final'!B759)</f>
        <v>#REF!</v>
      </c>
      <c r="D761" s="42" t="e">
        <f>IF(ISBLANK('Team Roster - Final'!C759),"",'Team Roster - Final'!C759)</f>
        <v>#REF!</v>
      </c>
      <c r="E761" s="42" t="e">
        <f>IF(ISBLANK('Team Roster - Final'!D759),"",'Team Roster - Final'!D759)</f>
        <v>#REF!</v>
      </c>
      <c r="F761" s="43" t="e">
        <f>IF(ISBLANK('Team Roster - Final'!BL759),"",'Team Roster - Final'!BL759)</f>
        <v>#REF!</v>
      </c>
      <c r="G761" s="43" t="e">
        <f>IF(ISBLANK('Team Roster - Final'!BM759),"",'Team Roster - Final'!BM759)</f>
        <v>#REF!</v>
      </c>
      <c r="H761" s="31" t="e">
        <f>IF(ISBLANK('Team Roster - Final'!E759),"",'Team Roster - Final'!E759)</f>
        <v>#REF!</v>
      </c>
      <c r="I761" s="31" t="e">
        <f>IF(ISBLANK('Team Roster - Final'!G759),"",'Team Roster - Final'!G759)</f>
        <v>#REF!</v>
      </c>
      <c r="J761" s="31" t="e">
        <f>IF(ISBLANK('Team Roster - Final'!I759),"",'Team Roster - Final'!I759)</f>
        <v>#REF!</v>
      </c>
      <c r="R761"/>
      <c r="T761"/>
      <c r="V761"/>
      <c r="W761"/>
      <c r="Z761"/>
      <c r="AA761"/>
      <c r="AJ761" s="22"/>
      <c r="AK761" s="102"/>
      <c r="AN761" s="22"/>
      <c r="AO761" s="22"/>
    </row>
    <row r="762" spans="1:41" ht="14.25">
      <c r="A762" s="346">
        <v>759</v>
      </c>
      <c r="B762" s="42" t="e">
        <f>IF(ISBLANK('Team Roster - Final'!A760),"",'Team Roster - Final'!A760)</f>
        <v>#REF!</v>
      </c>
      <c r="C762" s="42" t="e">
        <f>IF(ISBLANK('Team Roster - Final'!B760),"",'Team Roster - Final'!B760)</f>
        <v>#REF!</v>
      </c>
      <c r="D762" s="42" t="e">
        <f>IF(ISBLANK('Team Roster - Final'!C760),"",'Team Roster - Final'!C760)</f>
        <v>#REF!</v>
      </c>
      <c r="E762" s="42" t="e">
        <f>IF(ISBLANK('Team Roster - Final'!D760),"",'Team Roster - Final'!D760)</f>
        <v>#REF!</v>
      </c>
      <c r="F762" s="43" t="e">
        <f>IF(ISBLANK('Team Roster - Final'!BL760),"",'Team Roster - Final'!BL760)</f>
        <v>#REF!</v>
      </c>
      <c r="G762" s="43" t="e">
        <f>IF(ISBLANK('Team Roster - Final'!BM760),"",'Team Roster - Final'!BM760)</f>
        <v>#REF!</v>
      </c>
      <c r="H762" s="31" t="e">
        <f>IF(ISBLANK('Team Roster - Final'!E760),"",'Team Roster - Final'!E760)</f>
        <v>#REF!</v>
      </c>
      <c r="I762" s="31" t="e">
        <f>IF(ISBLANK('Team Roster - Final'!G760),"",'Team Roster - Final'!G760)</f>
        <v>#REF!</v>
      </c>
      <c r="J762" s="31" t="e">
        <f>IF(ISBLANK('Team Roster - Final'!I760),"",'Team Roster - Final'!I760)</f>
        <v>#REF!</v>
      </c>
      <c r="R762"/>
      <c r="T762"/>
      <c r="V762"/>
      <c r="W762"/>
      <c r="Z762"/>
      <c r="AA762"/>
      <c r="AJ762" s="22"/>
      <c r="AK762" s="102"/>
      <c r="AN762" s="22"/>
      <c r="AO762" s="22"/>
    </row>
    <row r="763" spans="1:41" ht="14.25">
      <c r="A763" s="346">
        <v>760</v>
      </c>
      <c r="B763" s="42" t="e">
        <f>IF(ISBLANK('Team Roster - Final'!A761),"",'Team Roster - Final'!A761)</f>
        <v>#REF!</v>
      </c>
      <c r="C763" s="42" t="e">
        <f>IF(ISBLANK('Team Roster - Final'!B761),"",'Team Roster - Final'!B761)</f>
        <v>#REF!</v>
      </c>
      <c r="D763" s="42" t="e">
        <f>IF(ISBLANK('Team Roster - Final'!C761),"",'Team Roster - Final'!C761)</f>
        <v>#REF!</v>
      </c>
      <c r="E763" s="42" t="e">
        <f>IF(ISBLANK('Team Roster - Final'!D761),"",'Team Roster - Final'!D761)</f>
        <v>#REF!</v>
      </c>
      <c r="F763" s="43" t="e">
        <f>IF(ISBLANK('Team Roster - Final'!BL761),"",'Team Roster - Final'!BL761)</f>
        <v>#REF!</v>
      </c>
      <c r="G763" s="43" t="e">
        <f>IF(ISBLANK('Team Roster - Final'!BM761),"",'Team Roster - Final'!BM761)</f>
        <v>#REF!</v>
      </c>
      <c r="H763" s="31" t="e">
        <f>IF(ISBLANK('Team Roster - Final'!E761),"",'Team Roster - Final'!E761)</f>
        <v>#REF!</v>
      </c>
      <c r="I763" s="31" t="e">
        <f>IF(ISBLANK('Team Roster - Final'!G761),"",'Team Roster - Final'!G761)</f>
        <v>#REF!</v>
      </c>
      <c r="J763" s="31" t="e">
        <f>IF(ISBLANK('Team Roster - Final'!I761),"",'Team Roster - Final'!I761)</f>
        <v>#REF!</v>
      </c>
      <c r="R763"/>
      <c r="T763"/>
      <c r="V763"/>
      <c r="W763"/>
      <c r="Z763"/>
      <c r="AA763"/>
      <c r="AJ763" s="22"/>
      <c r="AK763" s="102"/>
      <c r="AN763" s="22"/>
      <c r="AO763" s="22"/>
    </row>
    <row r="764" spans="1:41" ht="14.25">
      <c r="A764" s="346">
        <v>761</v>
      </c>
      <c r="B764" s="42" t="e">
        <f>IF(ISBLANK('Team Roster - Final'!A762),"",'Team Roster - Final'!A762)</f>
        <v>#REF!</v>
      </c>
      <c r="C764" s="42" t="e">
        <f>IF(ISBLANK('Team Roster - Final'!B762),"",'Team Roster - Final'!B762)</f>
        <v>#REF!</v>
      </c>
      <c r="D764" s="42" t="e">
        <f>IF(ISBLANK('Team Roster - Final'!C762),"",'Team Roster - Final'!C762)</f>
        <v>#REF!</v>
      </c>
      <c r="E764" s="42" t="e">
        <f>IF(ISBLANK('Team Roster - Final'!D762),"",'Team Roster - Final'!D762)</f>
        <v>#REF!</v>
      </c>
      <c r="F764" s="43" t="e">
        <f>IF(ISBLANK('Team Roster - Final'!BL762),"",'Team Roster - Final'!BL762)</f>
        <v>#REF!</v>
      </c>
      <c r="G764" s="43" t="e">
        <f>IF(ISBLANK('Team Roster - Final'!BM762),"",'Team Roster - Final'!BM762)</f>
        <v>#REF!</v>
      </c>
      <c r="H764" s="31" t="e">
        <f>IF(ISBLANK('Team Roster - Final'!E762),"",'Team Roster - Final'!E762)</f>
        <v>#REF!</v>
      </c>
      <c r="I764" s="31" t="e">
        <f>IF(ISBLANK('Team Roster - Final'!G762),"",'Team Roster - Final'!G762)</f>
        <v>#REF!</v>
      </c>
      <c r="J764" s="31" t="e">
        <f>IF(ISBLANK('Team Roster - Final'!I762),"",'Team Roster - Final'!I762)</f>
        <v>#REF!</v>
      </c>
      <c r="R764"/>
      <c r="T764"/>
      <c r="V764"/>
      <c r="W764"/>
      <c r="Z764"/>
      <c r="AA764"/>
      <c r="AJ764" s="22"/>
      <c r="AK764" s="102"/>
      <c r="AN764" s="22"/>
      <c r="AO764" s="22"/>
    </row>
    <row r="765" spans="1:41" ht="14.25">
      <c r="A765" s="346">
        <v>762</v>
      </c>
      <c r="B765" s="42" t="e">
        <f>IF(ISBLANK('Team Roster - Final'!A763),"",'Team Roster - Final'!A763)</f>
        <v>#REF!</v>
      </c>
      <c r="C765" s="42" t="e">
        <f>IF(ISBLANK('Team Roster - Final'!B763),"",'Team Roster - Final'!B763)</f>
        <v>#REF!</v>
      </c>
      <c r="D765" s="42" t="e">
        <f>IF(ISBLANK('Team Roster - Final'!C763),"",'Team Roster - Final'!C763)</f>
        <v>#REF!</v>
      </c>
      <c r="E765" s="42" t="e">
        <f>IF(ISBLANK('Team Roster - Final'!D763),"",'Team Roster - Final'!D763)</f>
        <v>#REF!</v>
      </c>
      <c r="F765" s="43" t="e">
        <f>IF(ISBLANK('Team Roster - Final'!BL763),"",'Team Roster - Final'!BL763)</f>
        <v>#REF!</v>
      </c>
      <c r="G765" s="43" t="e">
        <f>IF(ISBLANK('Team Roster - Final'!BM763),"",'Team Roster - Final'!BM763)</f>
        <v>#REF!</v>
      </c>
      <c r="H765" s="31" t="e">
        <f>IF(ISBLANK('Team Roster - Final'!E763),"",'Team Roster - Final'!E763)</f>
        <v>#REF!</v>
      </c>
      <c r="I765" s="31" t="e">
        <f>IF(ISBLANK('Team Roster - Final'!G763),"",'Team Roster - Final'!G763)</f>
        <v>#REF!</v>
      </c>
      <c r="J765" s="31" t="e">
        <f>IF(ISBLANK('Team Roster - Final'!I763),"",'Team Roster - Final'!I763)</f>
        <v>#REF!</v>
      </c>
      <c r="R765"/>
      <c r="T765"/>
      <c r="V765"/>
      <c r="W765"/>
      <c r="Z765"/>
      <c r="AA765"/>
      <c r="AJ765" s="22"/>
      <c r="AK765" s="102"/>
      <c r="AN765" s="22"/>
      <c r="AO765" s="22"/>
    </row>
    <row r="766" spans="1:41" ht="14.25">
      <c r="A766" s="346">
        <v>763</v>
      </c>
      <c r="B766" s="42" t="e">
        <f>IF(ISBLANK('Team Roster - Final'!A764),"",'Team Roster - Final'!A764)</f>
        <v>#REF!</v>
      </c>
      <c r="C766" s="42" t="e">
        <f>IF(ISBLANK('Team Roster - Final'!B764),"",'Team Roster - Final'!B764)</f>
        <v>#REF!</v>
      </c>
      <c r="D766" s="42" t="e">
        <f>IF(ISBLANK('Team Roster - Final'!C764),"",'Team Roster - Final'!C764)</f>
        <v>#REF!</v>
      </c>
      <c r="E766" s="42" t="e">
        <f>IF(ISBLANK('Team Roster - Final'!D764),"",'Team Roster - Final'!D764)</f>
        <v>#REF!</v>
      </c>
      <c r="F766" s="43" t="e">
        <f>IF(ISBLANK('Team Roster - Final'!BL764),"",'Team Roster - Final'!BL764)</f>
        <v>#REF!</v>
      </c>
      <c r="G766" s="43" t="e">
        <f>IF(ISBLANK('Team Roster - Final'!BM764),"",'Team Roster - Final'!BM764)</f>
        <v>#REF!</v>
      </c>
      <c r="H766" s="31" t="e">
        <f>IF(ISBLANK('Team Roster - Final'!E764),"",'Team Roster - Final'!E764)</f>
        <v>#REF!</v>
      </c>
      <c r="I766" s="31" t="e">
        <f>IF(ISBLANK('Team Roster - Final'!G764),"",'Team Roster - Final'!G764)</f>
        <v>#REF!</v>
      </c>
      <c r="J766" s="31" t="e">
        <f>IF(ISBLANK('Team Roster - Final'!I764),"",'Team Roster - Final'!I764)</f>
        <v>#REF!</v>
      </c>
      <c r="R766"/>
      <c r="T766"/>
      <c r="V766"/>
      <c r="W766"/>
      <c r="Z766"/>
      <c r="AA766"/>
      <c r="AJ766" s="22"/>
      <c r="AK766" s="102"/>
      <c r="AN766" s="22"/>
      <c r="AO766" s="22"/>
    </row>
    <row r="767" spans="1:41" ht="14.25">
      <c r="A767" s="346">
        <v>764</v>
      </c>
      <c r="B767" s="42" t="e">
        <f>IF(ISBLANK('Team Roster - Final'!A765),"",'Team Roster - Final'!A765)</f>
        <v>#REF!</v>
      </c>
      <c r="C767" s="42" t="e">
        <f>IF(ISBLANK('Team Roster - Final'!B765),"",'Team Roster - Final'!B765)</f>
        <v>#REF!</v>
      </c>
      <c r="D767" s="42" t="e">
        <f>IF(ISBLANK('Team Roster - Final'!C765),"",'Team Roster - Final'!C765)</f>
        <v>#REF!</v>
      </c>
      <c r="E767" s="42" t="e">
        <f>IF(ISBLANK('Team Roster - Final'!D765),"",'Team Roster - Final'!D765)</f>
        <v>#REF!</v>
      </c>
      <c r="F767" s="43" t="e">
        <f>IF(ISBLANK('Team Roster - Final'!BL765),"",'Team Roster - Final'!BL765)</f>
        <v>#REF!</v>
      </c>
      <c r="G767" s="43" t="e">
        <f>IF(ISBLANK('Team Roster - Final'!BM765),"",'Team Roster - Final'!BM765)</f>
        <v>#REF!</v>
      </c>
      <c r="H767" s="31" t="e">
        <f>IF(ISBLANK('Team Roster - Final'!E765),"",'Team Roster - Final'!E765)</f>
        <v>#REF!</v>
      </c>
      <c r="I767" s="31" t="e">
        <f>IF(ISBLANK('Team Roster - Final'!G765),"",'Team Roster - Final'!G765)</f>
        <v>#REF!</v>
      </c>
      <c r="J767" s="31" t="e">
        <f>IF(ISBLANK('Team Roster - Final'!I765),"",'Team Roster - Final'!I765)</f>
        <v>#REF!</v>
      </c>
      <c r="R767"/>
      <c r="T767"/>
      <c r="V767"/>
      <c r="W767"/>
      <c r="Z767"/>
      <c r="AA767"/>
      <c r="AJ767" s="22"/>
      <c r="AK767" s="102"/>
      <c r="AN767" s="22"/>
      <c r="AO767" s="22"/>
    </row>
    <row r="768" spans="1:41" ht="14.25">
      <c r="A768" s="346">
        <v>765</v>
      </c>
      <c r="B768" s="42" t="e">
        <f>IF(ISBLANK('Team Roster - Final'!A766),"",'Team Roster - Final'!A766)</f>
        <v>#REF!</v>
      </c>
      <c r="C768" s="42" t="e">
        <f>IF(ISBLANK('Team Roster - Final'!B766),"",'Team Roster - Final'!B766)</f>
        <v>#REF!</v>
      </c>
      <c r="D768" s="42" t="e">
        <f>IF(ISBLANK('Team Roster - Final'!C766),"",'Team Roster - Final'!C766)</f>
        <v>#REF!</v>
      </c>
      <c r="E768" s="42" t="e">
        <f>IF(ISBLANK('Team Roster - Final'!D766),"",'Team Roster - Final'!D766)</f>
        <v>#REF!</v>
      </c>
      <c r="F768" s="43" t="e">
        <f>IF(ISBLANK('Team Roster - Final'!BL766),"",'Team Roster - Final'!BL766)</f>
        <v>#REF!</v>
      </c>
      <c r="G768" s="43" t="e">
        <f>IF(ISBLANK('Team Roster - Final'!BM766),"",'Team Roster - Final'!BM766)</f>
        <v>#REF!</v>
      </c>
      <c r="H768" s="31" t="e">
        <f>IF(ISBLANK('Team Roster - Final'!E766),"",'Team Roster - Final'!E766)</f>
        <v>#REF!</v>
      </c>
      <c r="I768" s="31" t="e">
        <f>IF(ISBLANK('Team Roster - Final'!G766),"",'Team Roster - Final'!G766)</f>
        <v>#REF!</v>
      </c>
      <c r="J768" s="31" t="e">
        <f>IF(ISBLANK('Team Roster - Final'!I766),"",'Team Roster - Final'!I766)</f>
        <v>#REF!</v>
      </c>
      <c r="R768"/>
      <c r="T768"/>
      <c r="V768"/>
      <c r="W768"/>
      <c r="Z768"/>
      <c r="AA768"/>
      <c r="AJ768" s="22"/>
      <c r="AK768" s="102"/>
      <c r="AN768" s="22"/>
      <c r="AO768" s="22"/>
    </row>
    <row r="769" spans="1:41" ht="14.25">
      <c r="A769" s="346">
        <v>766</v>
      </c>
      <c r="B769" s="42" t="e">
        <f>IF(ISBLANK('Team Roster - Final'!A767),"",'Team Roster - Final'!A767)</f>
        <v>#REF!</v>
      </c>
      <c r="C769" s="42" t="e">
        <f>IF(ISBLANK('Team Roster - Final'!B767),"",'Team Roster - Final'!B767)</f>
        <v>#REF!</v>
      </c>
      <c r="D769" s="42" t="e">
        <f>IF(ISBLANK('Team Roster - Final'!C767),"",'Team Roster - Final'!C767)</f>
        <v>#REF!</v>
      </c>
      <c r="E769" s="42" t="e">
        <f>IF(ISBLANK('Team Roster - Final'!D767),"",'Team Roster - Final'!D767)</f>
        <v>#REF!</v>
      </c>
      <c r="F769" s="43" t="e">
        <f>IF(ISBLANK('Team Roster - Final'!BL767),"",'Team Roster - Final'!BL767)</f>
        <v>#REF!</v>
      </c>
      <c r="G769" s="43" t="e">
        <f>IF(ISBLANK('Team Roster - Final'!BM767),"",'Team Roster - Final'!BM767)</f>
        <v>#REF!</v>
      </c>
      <c r="H769" s="31" t="e">
        <f>IF(ISBLANK('Team Roster - Final'!E767),"",'Team Roster - Final'!E767)</f>
        <v>#REF!</v>
      </c>
      <c r="I769" s="31" t="e">
        <f>IF(ISBLANK('Team Roster - Final'!G767),"",'Team Roster - Final'!G767)</f>
        <v>#REF!</v>
      </c>
      <c r="J769" s="31" t="e">
        <f>IF(ISBLANK('Team Roster - Final'!I767),"",'Team Roster - Final'!I767)</f>
        <v>#REF!</v>
      </c>
      <c r="R769"/>
      <c r="T769"/>
      <c r="V769"/>
      <c r="W769"/>
      <c r="Z769"/>
      <c r="AA769"/>
      <c r="AJ769" s="22"/>
      <c r="AK769" s="102"/>
      <c r="AN769" s="22"/>
      <c r="AO769" s="22"/>
    </row>
    <row r="770" spans="1:41" ht="14.25">
      <c r="A770" s="346">
        <v>767</v>
      </c>
      <c r="B770" s="42" t="e">
        <f>IF(ISBLANK('Team Roster - Final'!A768),"",'Team Roster - Final'!A768)</f>
        <v>#REF!</v>
      </c>
      <c r="C770" s="42" t="e">
        <f>IF(ISBLANK('Team Roster - Final'!B768),"",'Team Roster - Final'!B768)</f>
        <v>#REF!</v>
      </c>
      <c r="D770" s="42" t="e">
        <f>IF(ISBLANK('Team Roster - Final'!C768),"",'Team Roster - Final'!C768)</f>
        <v>#REF!</v>
      </c>
      <c r="E770" s="42" t="e">
        <f>IF(ISBLANK('Team Roster - Final'!D768),"",'Team Roster - Final'!D768)</f>
        <v>#REF!</v>
      </c>
      <c r="F770" s="43" t="e">
        <f>IF(ISBLANK('Team Roster - Final'!BL768),"",'Team Roster - Final'!BL768)</f>
        <v>#REF!</v>
      </c>
      <c r="G770" s="43" t="e">
        <f>IF(ISBLANK('Team Roster - Final'!BM768),"",'Team Roster - Final'!BM768)</f>
        <v>#REF!</v>
      </c>
      <c r="H770" s="31" t="e">
        <f>IF(ISBLANK('Team Roster - Final'!E768),"",'Team Roster - Final'!E768)</f>
        <v>#REF!</v>
      </c>
      <c r="I770" s="31" t="e">
        <f>IF(ISBLANK('Team Roster - Final'!G768),"",'Team Roster - Final'!G768)</f>
        <v>#REF!</v>
      </c>
      <c r="J770" s="31" t="e">
        <f>IF(ISBLANK('Team Roster - Final'!I768),"",'Team Roster - Final'!I768)</f>
        <v>#REF!</v>
      </c>
      <c r="R770"/>
      <c r="T770"/>
      <c r="V770"/>
      <c r="W770"/>
      <c r="Z770"/>
      <c r="AA770"/>
      <c r="AJ770" s="22"/>
      <c r="AK770" s="102"/>
      <c r="AN770" s="22"/>
      <c r="AO770" s="22"/>
    </row>
    <row r="771" spans="1:41" ht="14.25">
      <c r="A771" s="346">
        <v>768</v>
      </c>
      <c r="B771" s="42" t="e">
        <f>IF(ISBLANK('Team Roster - Final'!A769),"",'Team Roster - Final'!A769)</f>
        <v>#REF!</v>
      </c>
      <c r="C771" s="42" t="e">
        <f>IF(ISBLANK('Team Roster - Final'!B769),"",'Team Roster - Final'!B769)</f>
        <v>#REF!</v>
      </c>
      <c r="D771" s="42" t="e">
        <f>IF(ISBLANK('Team Roster - Final'!C769),"",'Team Roster - Final'!C769)</f>
        <v>#REF!</v>
      </c>
      <c r="E771" s="42" t="e">
        <f>IF(ISBLANK('Team Roster - Final'!D769),"",'Team Roster - Final'!D769)</f>
        <v>#REF!</v>
      </c>
      <c r="F771" s="43" t="e">
        <f>IF(ISBLANK('Team Roster - Final'!BL769),"",'Team Roster - Final'!BL769)</f>
        <v>#REF!</v>
      </c>
      <c r="G771" s="43" t="e">
        <f>IF(ISBLANK('Team Roster - Final'!BM769),"",'Team Roster - Final'!BM769)</f>
        <v>#REF!</v>
      </c>
      <c r="H771" s="31" t="e">
        <f>IF(ISBLANK('Team Roster - Final'!E769),"",'Team Roster - Final'!E769)</f>
        <v>#REF!</v>
      </c>
      <c r="I771" s="31" t="e">
        <f>IF(ISBLANK('Team Roster - Final'!G769),"",'Team Roster - Final'!G769)</f>
        <v>#REF!</v>
      </c>
      <c r="J771" s="31" t="e">
        <f>IF(ISBLANK('Team Roster - Final'!I769),"",'Team Roster - Final'!I769)</f>
        <v>#REF!</v>
      </c>
      <c r="R771"/>
      <c r="T771"/>
      <c r="V771"/>
      <c r="W771"/>
      <c r="Z771"/>
      <c r="AA771"/>
      <c r="AJ771" s="22"/>
      <c r="AK771" s="102"/>
      <c r="AN771" s="22"/>
      <c r="AO771" s="22"/>
    </row>
    <row r="772" spans="1:41" ht="14.25">
      <c r="A772" s="346">
        <v>769</v>
      </c>
      <c r="B772" s="42" t="e">
        <f>IF(ISBLANK('Team Roster - Final'!A770),"",'Team Roster - Final'!A770)</f>
        <v>#REF!</v>
      </c>
      <c r="C772" s="42" t="e">
        <f>IF(ISBLANK('Team Roster - Final'!B770),"",'Team Roster - Final'!B770)</f>
        <v>#REF!</v>
      </c>
      <c r="D772" s="42" t="e">
        <f>IF(ISBLANK('Team Roster - Final'!C770),"",'Team Roster - Final'!C770)</f>
        <v>#REF!</v>
      </c>
      <c r="E772" s="42" t="e">
        <f>IF(ISBLANK('Team Roster - Final'!D770),"",'Team Roster - Final'!D770)</f>
        <v>#REF!</v>
      </c>
      <c r="F772" s="43" t="e">
        <f>IF(ISBLANK('Team Roster - Final'!BL770),"",'Team Roster - Final'!BL770)</f>
        <v>#REF!</v>
      </c>
      <c r="G772" s="43" t="e">
        <f>IF(ISBLANK('Team Roster - Final'!BM770),"",'Team Roster - Final'!BM770)</f>
        <v>#REF!</v>
      </c>
      <c r="H772" s="31" t="e">
        <f>IF(ISBLANK('Team Roster - Final'!E770),"",'Team Roster - Final'!E770)</f>
        <v>#REF!</v>
      </c>
      <c r="I772" s="31" t="e">
        <f>IF(ISBLANK('Team Roster - Final'!G770),"",'Team Roster - Final'!G770)</f>
        <v>#REF!</v>
      </c>
      <c r="J772" s="31" t="e">
        <f>IF(ISBLANK('Team Roster - Final'!I770),"",'Team Roster - Final'!I770)</f>
        <v>#REF!</v>
      </c>
      <c r="R772"/>
      <c r="T772"/>
      <c r="V772"/>
      <c r="W772"/>
      <c r="Z772"/>
      <c r="AA772"/>
      <c r="AJ772" s="22"/>
      <c r="AK772" s="102"/>
      <c r="AN772" s="22"/>
      <c r="AO772" s="22"/>
    </row>
    <row r="773" spans="1:41" ht="14.25">
      <c r="A773" s="346">
        <v>770</v>
      </c>
      <c r="B773" s="42" t="e">
        <f>IF(ISBLANK('Team Roster - Final'!A771),"",'Team Roster - Final'!A771)</f>
        <v>#REF!</v>
      </c>
      <c r="C773" s="42" t="e">
        <f>IF(ISBLANK('Team Roster - Final'!B771),"",'Team Roster - Final'!B771)</f>
        <v>#REF!</v>
      </c>
      <c r="D773" s="42" t="e">
        <f>IF(ISBLANK('Team Roster - Final'!C771),"",'Team Roster - Final'!C771)</f>
        <v>#REF!</v>
      </c>
      <c r="E773" s="42" t="e">
        <f>IF(ISBLANK('Team Roster - Final'!D771),"",'Team Roster - Final'!D771)</f>
        <v>#REF!</v>
      </c>
      <c r="F773" s="43" t="e">
        <f>IF(ISBLANK('Team Roster - Final'!BL771),"",'Team Roster - Final'!BL771)</f>
        <v>#REF!</v>
      </c>
      <c r="G773" s="43" t="e">
        <f>IF(ISBLANK('Team Roster - Final'!BM771),"",'Team Roster - Final'!BM771)</f>
        <v>#REF!</v>
      </c>
      <c r="H773" s="31" t="e">
        <f>IF(ISBLANK('Team Roster - Final'!E771),"",'Team Roster - Final'!E771)</f>
        <v>#REF!</v>
      </c>
      <c r="I773" s="31" t="e">
        <f>IF(ISBLANK('Team Roster - Final'!G771),"",'Team Roster - Final'!G771)</f>
        <v>#REF!</v>
      </c>
      <c r="J773" s="31" t="e">
        <f>IF(ISBLANK('Team Roster - Final'!I771),"",'Team Roster - Final'!I771)</f>
        <v>#REF!</v>
      </c>
      <c r="R773"/>
      <c r="T773"/>
      <c r="V773"/>
      <c r="W773"/>
      <c r="Z773"/>
      <c r="AA773"/>
      <c r="AJ773" s="22"/>
      <c r="AK773" s="102"/>
      <c r="AN773" s="22"/>
      <c r="AO773" s="22"/>
    </row>
    <row r="774" spans="1:41" ht="14.25">
      <c r="A774" s="346">
        <v>771</v>
      </c>
      <c r="B774" s="42" t="e">
        <f>IF(ISBLANK('Team Roster - Final'!A772),"",'Team Roster - Final'!A772)</f>
        <v>#REF!</v>
      </c>
      <c r="C774" s="42" t="e">
        <f>IF(ISBLANK('Team Roster - Final'!B772),"",'Team Roster - Final'!B772)</f>
        <v>#REF!</v>
      </c>
      <c r="D774" s="42" t="e">
        <f>IF(ISBLANK('Team Roster - Final'!C772),"",'Team Roster - Final'!C772)</f>
        <v>#REF!</v>
      </c>
      <c r="E774" s="42" t="e">
        <f>IF(ISBLANK('Team Roster - Final'!D772),"",'Team Roster - Final'!D772)</f>
        <v>#REF!</v>
      </c>
      <c r="F774" s="43" t="e">
        <f>IF(ISBLANK('Team Roster - Final'!BL772),"",'Team Roster - Final'!BL772)</f>
        <v>#REF!</v>
      </c>
      <c r="G774" s="43" t="e">
        <f>IF(ISBLANK('Team Roster - Final'!BM772),"",'Team Roster - Final'!BM772)</f>
        <v>#REF!</v>
      </c>
      <c r="H774" s="31" t="e">
        <f>IF(ISBLANK('Team Roster - Final'!E772),"",'Team Roster - Final'!E772)</f>
        <v>#REF!</v>
      </c>
      <c r="I774" s="31" t="e">
        <f>IF(ISBLANK('Team Roster - Final'!G772),"",'Team Roster - Final'!G772)</f>
        <v>#REF!</v>
      </c>
      <c r="J774" s="31" t="e">
        <f>IF(ISBLANK('Team Roster - Final'!I772),"",'Team Roster - Final'!I772)</f>
        <v>#REF!</v>
      </c>
      <c r="R774"/>
      <c r="T774"/>
      <c r="V774"/>
      <c r="W774"/>
      <c r="Z774"/>
      <c r="AA774"/>
      <c r="AJ774" s="22"/>
      <c r="AK774" s="102"/>
      <c r="AN774" s="22"/>
      <c r="AO774" s="22"/>
    </row>
    <row r="775" spans="1:41" ht="14.25">
      <c r="A775" s="346">
        <v>772</v>
      </c>
      <c r="B775" s="42" t="e">
        <f>IF(ISBLANK('Team Roster - Final'!A773),"",'Team Roster - Final'!A773)</f>
        <v>#REF!</v>
      </c>
      <c r="C775" s="42" t="e">
        <f>IF(ISBLANK('Team Roster - Final'!B773),"",'Team Roster - Final'!B773)</f>
        <v>#REF!</v>
      </c>
      <c r="D775" s="42" t="e">
        <f>IF(ISBLANK('Team Roster - Final'!C773),"",'Team Roster - Final'!C773)</f>
        <v>#REF!</v>
      </c>
      <c r="E775" s="42" t="e">
        <f>IF(ISBLANK('Team Roster - Final'!D773),"",'Team Roster - Final'!D773)</f>
        <v>#REF!</v>
      </c>
      <c r="F775" s="43" t="e">
        <f>IF(ISBLANK('Team Roster - Final'!BL773),"",'Team Roster - Final'!BL773)</f>
        <v>#REF!</v>
      </c>
      <c r="G775" s="43" t="e">
        <f>IF(ISBLANK('Team Roster - Final'!BM773),"",'Team Roster - Final'!BM773)</f>
        <v>#REF!</v>
      </c>
      <c r="H775" s="31" t="e">
        <f>IF(ISBLANK('Team Roster - Final'!E773),"",'Team Roster - Final'!E773)</f>
        <v>#REF!</v>
      </c>
      <c r="I775" s="31" t="e">
        <f>IF(ISBLANK('Team Roster - Final'!G773),"",'Team Roster - Final'!G773)</f>
        <v>#REF!</v>
      </c>
      <c r="J775" s="31" t="e">
        <f>IF(ISBLANK('Team Roster - Final'!I773),"",'Team Roster - Final'!I773)</f>
        <v>#REF!</v>
      </c>
      <c r="R775"/>
      <c r="T775"/>
      <c r="V775"/>
      <c r="W775"/>
      <c r="Z775"/>
      <c r="AA775"/>
      <c r="AJ775" s="22"/>
      <c r="AK775" s="102"/>
      <c r="AN775" s="22"/>
      <c r="AO775" s="22"/>
    </row>
    <row r="776" spans="1:41" ht="14.25">
      <c r="A776" s="346">
        <v>773</v>
      </c>
      <c r="B776" s="42" t="e">
        <f>IF(ISBLANK('Team Roster - Final'!A774),"",'Team Roster - Final'!A774)</f>
        <v>#REF!</v>
      </c>
      <c r="C776" s="42" t="e">
        <f>IF(ISBLANK('Team Roster - Final'!B774),"",'Team Roster - Final'!B774)</f>
        <v>#REF!</v>
      </c>
      <c r="D776" s="42" t="e">
        <f>IF(ISBLANK('Team Roster - Final'!C774),"",'Team Roster - Final'!C774)</f>
        <v>#REF!</v>
      </c>
      <c r="E776" s="42" t="e">
        <f>IF(ISBLANK('Team Roster - Final'!D774),"",'Team Roster - Final'!D774)</f>
        <v>#REF!</v>
      </c>
      <c r="F776" s="43" t="e">
        <f>IF(ISBLANK('Team Roster - Final'!BL774),"",'Team Roster - Final'!BL774)</f>
        <v>#REF!</v>
      </c>
      <c r="G776" s="43" t="e">
        <f>IF(ISBLANK('Team Roster - Final'!BM774),"",'Team Roster - Final'!BM774)</f>
        <v>#REF!</v>
      </c>
      <c r="H776" s="31" t="e">
        <f>IF(ISBLANK('Team Roster - Final'!E774),"",'Team Roster - Final'!E774)</f>
        <v>#REF!</v>
      </c>
      <c r="I776" s="31" t="e">
        <f>IF(ISBLANK('Team Roster - Final'!G774),"",'Team Roster - Final'!G774)</f>
        <v>#REF!</v>
      </c>
      <c r="J776" s="31" t="e">
        <f>IF(ISBLANK('Team Roster - Final'!I774),"",'Team Roster - Final'!I774)</f>
        <v>#REF!</v>
      </c>
      <c r="R776"/>
      <c r="T776"/>
      <c r="V776"/>
      <c r="W776"/>
      <c r="Z776"/>
      <c r="AA776"/>
      <c r="AJ776" s="22"/>
      <c r="AK776" s="102"/>
      <c r="AN776" s="22"/>
      <c r="AO776" s="22"/>
    </row>
    <row r="777" spans="1:41" ht="14.25">
      <c r="A777" s="346">
        <v>774</v>
      </c>
      <c r="B777" s="42" t="e">
        <f>IF(ISBLANK('Team Roster - Final'!A775),"",'Team Roster - Final'!A775)</f>
        <v>#REF!</v>
      </c>
      <c r="C777" s="42" t="e">
        <f>IF(ISBLANK('Team Roster - Final'!B775),"",'Team Roster - Final'!B775)</f>
        <v>#REF!</v>
      </c>
      <c r="D777" s="42" t="e">
        <f>IF(ISBLANK('Team Roster - Final'!C775),"",'Team Roster - Final'!C775)</f>
        <v>#REF!</v>
      </c>
      <c r="E777" s="42" t="e">
        <f>IF(ISBLANK('Team Roster - Final'!D775),"",'Team Roster - Final'!D775)</f>
        <v>#REF!</v>
      </c>
      <c r="F777" s="43" t="e">
        <f>IF(ISBLANK('Team Roster - Final'!BL775),"",'Team Roster - Final'!BL775)</f>
        <v>#REF!</v>
      </c>
      <c r="G777" s="43" t="e">
        <f>IF(ISBLANK('Team Roster - Final'!BM775),"",'Team Roster - Final'!BM775)</f>
        <v>#REF!</v>
      </c>
      <c r="H777" s="31" t="e">
        <f>IF(ISBLANK('Team Roster - Final'!E775),"",'Team Roster - Final'!E775)</f>
        <v>#REF!</v>
      </c>
      <c r="I777" s="31" t="e">
        <f>IF(ISBLANK('Team Roster - Final'!G775),"",'Team Roster - Final'!G775)</f>
        <v>#REF!</v>
      </c>
      <c r="J777" s="31" t="e">
        <f>IF(ISBLANK('Team Roster - Final'!I775),"",'Team Roster - Final'!I775)</f>
        <v>#REF!</v>
      </c>
      <c r="R777"/>
      <c r="T777"/>
      <c r="V777"/>
      <c r="W777"/>
      <c r="Z777"/>
      <c r="AA777"/>
      <c r="AJ777" s="22"/>
      <c r="AK777" s="102"/>
      <c r="AN777" s="22"/>
      <c r="AO777" s="22"/>
    </row>
    <row r="778" spans="1:41" ht="14.25">
      <c r="A778" s="346">
        <v>775</v>
      </c>
      <c r="B778" s="42" t="e">
        <f>IF(ISBLANK('Team Roster - Final'!A776),"",'Team Roster - Final'!A776)</f>
        <v>#REF!</v>
      </c>
      <c r="C778" s="42" t="e">
        <f>IF(ISBLANK('Team Roster - Final'!B776),"",'Team Roster - Final'!B776)</f>
        <v>#REF!</v>
      </c>
      <c r="D778" s="42" t="e">
        <f>IF(ISBLANK('Team Roster - Final'!C776),"",'Team Roster - Final'!C776)</f>
        <v>#REF!</v>
      </c>
      <c r="E778" s="42" t="e">
        <f>IF(ISBLANK('Team Roster - Final'!D776),"",'Team Roster - Final'!D776)</f>
        <v>#REF!</v>
      </c>
      <c r="F778" s="43" t="e">
        <f>IF(ISBLANK('Team Roster - Final'!BL776),"",'Team Roster - Final'!BL776)</f>
        <v>#REF!</v>
      </c>
      <c r="G778" s="43" t="e">
        <f>IF(ISBLANK('Team Roster - Final'!BM776),"",'Team Roster - Final'!BM776)</f>
        <v>#REF!</v>
      </c>
      <c r="H778" s="31" t="e">
        <f>IF(ISBLANK('Team Roster - Final'!E776),"",'Team Roster - Final'!E776)</f>
        <v>#REF!</v>
      </c>
      <c r="I778" s="31" t="e">
        <f>IF(ISBLANK('Team Roster - Final'!G776),"",'Team Roster - Final'!G776)</f>
        <v>#REF!</v>
      </c>
      <c r="J778" s="31" t="e">
        <f>IF(ISBLANK('Team Roster - Final'!I776),"",'Team Roster - Final'!I776)</f>
        <v>#REF!</v>
      </c>
      <c r="R778"/>
      <c r="T778"/>
      <c r="V778"/>
      <c r="W778"/>
      <c r="Z778"/>
      <c r="AA778"/>
      <c r="AJ778" s="22"/>
      <c r="AK778" s="102"/>
      <c r="AN778" s="22"/>
      <c r="AO778" s="22"/>
    </row>
    <row r="779" spans="1:41" ht="14.25">
      <c r="A779" s="346">
        <v>776</v>
      </c>
      <c r="B779" s="42" t="e">
        <f>IF(ISBLANK('Team Roster - Final'!A777),"",'Team Roster - Final'!A777)</f>
        <v>#REF!</v>
      </c>
      <c r="C779" s="42" t="e">
        <f>IF(ISBLANK('Team Roster - Final'!B777),"",'Team Roster - Final'!B777)</f>
        <v>#REF!</v>
      </c>
      <c r="D779" s="42" t="e">
        <f>IF(ISBLANK('Team Roster - Final'!C777),"",'Team Roster - Final'!C777)</f>
        <v>#REF!</v>
      </c>
      <c r="E779" s="42" t="e">
        <f>IF(ISBLANK('Team Roster - Final'!D777),"",'Team Roster - Final'!D777)</f>
        <v>#REF!</v>
      </c>
      <c r="F779" s="43" t="e">
        <f>IF(ISBLANK('Team Roster - Final'!BL777),"",'Team Roster - Final'!BL777)</f>
        <v>#REF!</v>
      </c>
      <c r="G779" s="43" t="e">
        <f>IF(ISBLANK('Team Roster - Final'!BM777),"",'Team Roster - Final'!BM777)</f>
        <v>#REF!</v>
      </c>
      <c r="H779" s="31" t="e">
        <f>IF(ISBLANK('Team Roster - Final'!E777),"",'Team Roster - Final'!E777)</f>
        <v>#REF!</v>
      </c>
      <c r="I779" s="31" t="e">
        <f>IF(ISBLANK('Team Roster - Final'!G777),"",'Team Roster - Final'!G777)</f>
        <v>#REF!</v>
      </c>
      <c r="J779" s="31" t="e">
        <f>IF(ISBLANK('Team Roster - Final'!I777),"",'Team Roster - Final'!I777)</f>
        <v>#REF!</v>
      </c>
      <c r="R779"/>
      <c r="T779"/>
      <c r="V779"/>
      <c r="W779"/>
      <c r="Z779"/>
      <c r="AA779"/>
      <c r="AJ779" s="22"/>
      <c r="AK779" s="102"/>
      <c r="AN779" s="22"/>
      <c r="AO779" s="22"/>
    </row>
    <row r="780" spans="1:41" ht="14.25">
      <c r="A780" s="346">
        <v>777</v>
      </c>
      <c r="B780" s="42" t="e">
        <f>IF(ISBLANK('Team Roster - Final'!A778),"",'Team Roster - Final'!A778)</f>
        <v>#REF!</v>
      </c>
      <c r="C780" s="42" t="e">
        <f>IF(ISBLANK('Team Roster - Final'!B778),"",'Team Roster - Final'!B778)</f>
        <v>#REF!</v>
      </c>
      <c r="D780" s="42" t="e">
        <f>IF(ISBLANK('Team Roster - Final'!C778),"",'Team Roster - Final'!C778)</f>
        <v>#REF!</v>
      </c>
      <c r="E780" s="42" t="e">
        <f>IF(ISBLANK('Team Roster - Final'!D778),"",'Team Roster - Final'!D778)</f>
        <v>#REF!</v>
      </c>
      <c r="F780" s="43" t="e">
        <f>IF(ISBLANK('Team Roster - Final'!BL778),"",'Team Roster - Final'!BL778)</f>
        <v>#REF!</v>
      </c>
      <c r="G780" s="43" t="e">
        <f>IF(ISBLANK('Team Roster - Final'!BM778),"",'Team Roster - Final'!BM778)</f>
        <v>#REF!</v>
      </c>
      <c r="H780" s="31" t="e">
        <f>IF(ISBLANK('Team Roster - Final'!E778),"",'Team Roster - Final'!E778)</f>
        <v>#REF!</v>
      </c>
      <c r="I780" s="31" t="e">
        <f>IF(ISBLANK('Team Roster - Final'!G778),"",'Team Roster - Final'!G778)</f>
        <v>#REF!</v>
      </c>
      <c r="J780" s="31" t="e">
        <f>IF(ISBLANK('Team Roster - Final'!I778),"",'Team Roster - Final'!I778)</f>
        <v>#REF!</v>
      </c>
      <c r="R780"/>
      <c r="T780"/>
      <c r="V780"/>
      <c r="W780"/>
      <c r="Z780"/>
      <c r="AA780"/>
      <c r="AJ780" s="22"/>
      <c r="AK780" s="102"/>
      <c r="AN780" s="22"/>
      <c r="AO780" s="22"/>
    </row>
    <row r="781" spans="1:41" ht="14.25">
      <c r="A781" s="346">
        <v>778</v>
      </c>
      <c r="B781" s="42" t="e">
        <f>IF(ISBLANK('Team Roster - Final'!A779),"",'Team Roster - Final'!A779)</f>
        <v>#REF!</v>
      </c>
      <c r="C781" s="42" t="e">
        <f>IF(ISBLANK('Team Roster - Final'!B779),"",'Team Roster - Final'!B779)</f>
        <v>#REF!</v>
      </c>
      <c r="D781" s="42" t="e">
        <f>IF(ISBLANK('Team Roster - Final'!C779),"",'Team Roster - Final'!C779)</f>
        <v>#REF!</v>
      </c>
      <c r="E781" s="42" t="e">
        <f>IF(ISBLANK('Team Roster - Final'!D779),"",'Team Roster - Final'!D779)</f>
        <v>#REF!</v>
      </c>
      <c r="F781" s="43" t="e">
        <f>IF(ISBLANK('Team Roster - Final'!BL779),"",'Team Roster - Final'!BL779)</f>
        <v>#REF!</v>
      </c>
      <c r="G781" s="43" t="e">
        <f>IF(ISBLANK('Team Roster - Final'!BM779),"",'Team Roster - Final'!BM779)</f>
        <v>#REF!</v>
      </c>
      <c r="H781" s="31" t="e">
        <f>IF(ISBLANK('Team Roster - Final'!E779),"",'Team Roster - Final'!E779)</f>
        <v>#REF!</v>
      </c>
      <c r="I781" s="31" t="e">
        <f>IF(ISBLANK('Team Roster - Final'!G779),"",'Team Roster - Final'!G779)</f>
        <v>#REF!</v>
      </c>
      <c r="J781" s="31" t="e">
        <f>IF(ISBLANK('Team Roster - Final'!I779),"",'Team Roster - Final'!I779)</f>
        <v>#REF!</v>
      </c>
      <c r="R781"/>
      <c r="T781"/>
      <c r="V781"/>
      <c r="W781"/>
      <c r="Z781"/>
      <c r="AA781"/>
      <c r="AJ781" s="22"/>
      <c r="AK781" s="102"/>
      <c r="AN781" s="22"/>
      <c r="AO781" s="22"/>
    </row>
    <row r="782" spans="1:41" ht="14.25">
      <c r="A782" s="346">
        <v>779</v>
      </c>
      <c r="B782" s="42" t="e">
        <f>IF(ISBLANK('Team Roster - Final'!A780),"",'Team Roster - Final'!A780)</f>
        <v>#REF!</v>
      </c>
      <c r="C782" s="42" t="e">
        <f>IF(ISBLANK('Team Roster - Final'!B780),"",'Team Roster - Final'!B780)</f>
        <v>#REF!</v>
      </c>
      <c r="D782" s="42" t="e">
        <f>IF(ISBLANK('Team Roster - Final'!C780),"",'Team Roster - Final'!C780)</f>
        <v>#REF!</v>
      </c>
      <c r="E782" s="42" t="e">
        <f>IF(ISBLANK('Team Roster - Final'!D780),"",'Team Roster - Final'!D780)</f>
        <v>#REF!</v>
      </c>
      <c r="F782" s="43" t="e">
        <f>IF(ISBLANK('Team Roster - Final'!BL780),"",'Team Roster - Final'!BL780)</f>
        <v>#REF!</v>
      </c>
      <c r="G782" s="43" t="e">
        <f>IF(ISBLANK('Team Roster - Final'!BM780),"",'Team Roster - Final'!BM780)</f>
        <v>#REF!</v>
      </c>
      <c r="H782" s="31" t="e">
        <f>IF(ISBLANK('Team Roster - Final'!E780),"",'Team Roster - Final'!E780)</f>
        <v>#REF!</v>
      </c>
      <c r="I782" s="31" t="e">
        <f>IF(ISBLANK('Team Roster - Final'!G780),"",'Team Roster - Final'!G780)</f>
        <v>#REF!</v>
      </c>
      <c r="J782" s="31" t="e">
        <f>IF(ISBLANK('Team Roster - Final'!I780),"",'Team Roster - Final'!I780)</f>
        <v>#REF!</v>
      </c>
      <c r="R782"/>
      <c r="T782"/>
      <c r="V782"/>
      <c r="W782"/>
      <c r="Z782"/>
      <c r="AA782"/>
      <c r="AJ782" s="22"/>
      <c r="AK782" s="102"/>
      <c r="AN782" s="22"/>
      <c r="AO782" s="22"/>
    </row>
    <row r="783" spans="1:41" ht="14.25">
      <c r="A783" s="346">
        <v>780</v>
      </c>
      <c r="B783" s="42" t="e">
        <f>IF(ISBLANK('Team Roster - Final'!A781),"",'Team Roster - Final'!A781)</f>
        <v>#REF!</v>
      </c>
      <c r="C783" s="42" t="e">
        <f>IF(ISBLANK('Team Roster - Final'!B781),"",'Team Roster - Final'!B781)</f>
        <v>#REF!</v>
      </c>
      <c r="D783" s="42" t="e">
        <f>IF(ISBLANK('Team Roster - Final'!C781),"",'Team Roster - Final'!C781)</f>
        <v>#REF!</v>
      </c>
      <c r="E783" s="42" t="e">
        <f>IF(ISBLANK('Team Roster - Final'!D781),"",'Team Roster - Final'!D781)</f>
        <v>#REF!</v>
      </c>
      <c r="F783" s="43" t="e">
        <f>IF(ISBLANK('Team Roster - Final'!BL781),"",'Team Roster - Final'!BL781)</f>
        <v>#REF!</v>
      </c>
      <c r="G783" s="43" t="e">
        <f>IF(ISBLANK('Team Roster - Final'!BM781),"",'Team Roster - Final'!BM781)</f>
        <v>#REF!</v>
      </c>
      <c r="H783" s="31" t="e">
        <f>IF(ISBLANK('Team Roster - Final'!E781),"",'Team Roster - Final'!E781)</f>
        <v>#REF!</v>
      </c>
      <c r="I783" s="31" t="e">
        <f>IF(ISBLANK('Team Roster - Final'!G781),"",'Team Roster - Final'!G781)</f>
        <v>#REF!</v>
      </c>
      <c r="J783" s="31" t="e">
        <f>IF(ISBLANK('Team Roster - Final'!I781),"",'Team Roster - Final'!I781)</f>
        <v>#REF!</v>
      </c>
      <c r="R783"/>
      <c r="T783"/>
      <c r="V783"/>
      <c r="W783"/>
      <c r="Z783"/>
      <c r="AA783"/>
      <c r="AJ783" s="22"/>
      <c r="AK783" s="102"/>
      <c r="AN783" s="22"/>
      <c r="AO783" s="22"/>
    </row>
    <row r="784" spans="1:41" ht="14.25">
      <c r="A784" s="346">
        <v>781</v>
      </c>
      <c r="B784" s="42" t="e">
        <f>IF(ISBLANK('Team Roster - Final'!A782),"",'Team Roster - Final'!A782)</f>
        <v>#REF!</v>
      </c>
      <c r="C784" s="42" t="e">
        <f>IF(ISBLANK('Team Roster - Final'!B782),"",'Team Roster - Final'!B782)</f>
        <v>#REF!</v>
      </c>
      <c r="D784" s="42" t="e">
        <f>IF(ISBLANK('Team Roster - Final'!C782),"",'Team Roster - Final'!C782)</f>
        <v>#REF!</v>
      </c>
      <c r="E784" s="42" t="e">
        <f>IF(ISBLANK('Team Roster - Final'!D782),"",'Team Roster - Final'!D782)</f>
        <v>#REF!</v>
      </c>
      <c r="F784" s="43" t="e">
        <f>IF(ISBLANK('Team Roster - Final'!BL782),"",'Team Roster - Final'!BL782)</f>
        <v>#REF!</v>
      </c>
      <c r="G784" s="43" t="e">
        <f>IF(ISBLANK('Team Roster - Final'!BM782),"",'Team Roster - Final'!BM782)</f>
        <v>#REF!</v>
      </c>
      <c r="H784" s="31" t="e">
        <f>IF(ISBLANK('Team Roster - Final'!E782),"",'Team Roster - Final'!E782)</f>
        <v>#REF!</v>
      </c>
      <c r="I784" s="31" t="e">
        <f>IF(ISBLANK('Team Roster - Final'!G782),"",'Team Roster - Final'!G782)</f>
        <v>#REF!</v>
      </c>
      <c r="J784" s="31" t="e">
        <f>IF(ISBLANK('Team Roster - Final'!I782),"",'Team Roster - Final'!I782)</f>
        <v>#REF!</v>
      </c>
      <c r="R784"/>
      <c r="T784"/>
      <c r="V784"/>
      <c r="W784"/>
      <c r="Z784"/>
      <c r="AA784"/>
      <c r="AJ784" s="22"/>
      <c r="AK784" s="102"/>
      <c r="AN784" s="22"/>
      <c r="AO784" s="22"/>
    </row>
    <row r="785" spans="1:41" ht="14.25">
      <c r="A785" s="346">
        <v>782</v>
      </c>
      <c r="B785" s="42" t="e">
        <f>IF(ISBLANK('Team Roster - Final'!A783),"",'Team Roster - Final'!A783)</f>
        <v>#REF!</v>
      </c>
      <c r="C785" s="42" t="e">
        <f>IF(ISBLANK('Team Roster - Final'!B783),"",'Team Roster - Final'!B783)</f>
        <v>#REF!</v>
      </c>
      <c r="D785" s="42" t="e">
        <f>IF(ISBLANK('Team Roster - Final'!C783),"",'Team Roster - Final'!C783)</f>
        <v>#REF!</v>
      </c>
      <c r="E785" s="42" t="e">
        <f>IF(ISBLANK('Team Roster - Final'!D783),"",'Team Roster - Final'!D783)</f>
        <v>#REF!</v>
      </c>
      <c r="F785" s="43" t="e">
        <f>IF(ISBLANK('Team Roster - Final'!BL783),"",'Team Roster - Final'!BL783)</f>
        <v>#REF!</v>
      </c>
      <c r="G785" s="43" t="e">
        <f>IF(ISBLANK('Team Roster - Final'!BM783),"",'Team Roster - Final'!BM783)</f>
        <v>#REF!</v>
      </c>
      <c r="H785" s="31" t="e">
        <f>IF(ISBLANK('Team Roster - Final'!E783),"",'Team Roster - Final'!E783)</f>
        <v>#REF!</v>
      </c>
      <c r="I785" s="31" t="e">
        <f>IF(ISBLANK('Team Roster - Final'!G783),"",'Team Roster - Final'!G783)</f>
        <v>#REF!</v>
      </c>
      <c r="J785" s="31" t="e">
        <f>IF(ISBLANK('Team Roster - Final'!I783),"",'Team Roster - Final'!I783)</f>
        <v>#REF!</v>
      </c>
      <c r="R785"/>
      <c r="T785"/>
      <c r="V785"/>
      <c r="W785"/>
      <c r="Z785"/>
      <c r="AA785"/>
      <c r="AJ785" s="22"/>
      <c r="AK785" s="102"/>
      <c r="AN785" s="22"/>
      <c r="AO785" s="22"/>
    </row>
    <row r="786" spans="1:41" ht="14.25">
      <c r="A786" s="346">
        <v>783</v>
      </c>
      <c r="B786" s="42" t="e">
        <f>IF(ISBLANK('Team Roster - Final'!A784),"",'Team Roster - Final'!A784)</f>
        <v>#REF!</v>
      </c>
      <c r="C786" s="42" t="e">
        <f>IF(ISBLANK('Team Roster - Final'!B784),"",'Team Roster - Final'!B784)</f>
        <v>#REF!</v>
      </c>
      <c r="D786" s="42" t="e">
        <f>IF(ISBLANK('Team Roster - Final'!C784),"",'Team Roster - Final'!C784)</f>
        <v>#REF!</v>
      </c>
      <c r="E786" s="42" t="e">
        <f>IF(ISBLANK('Team Roster - Final'!D784),"",'Team Roster - Final'!D784)</f>
        <v>#REF!</v>
      </c>
      <c r="F786" s="43" t="e">
        <f>IF(ISBLANK('Team Roster - Final'!BL784),"",'Team Roster - Final'!BL784)</f>
        <v>#REF!</v>
      </c>
      <c r="G786" s="43" t="e">
        <f>IF(ISBLANK('Team Roster - Final'!BM784),"",'Team Roster - Final'!BM784)</f>
        <v>#REF!</v>
      </c>
      <c r="H786" s="31" t="e">
        <f>IF(ISBLANK('Team Roster - Final'!E784),"",'Team Roster - Final'!E784)</f>
        <v>#REF!</v>
      </c>
      <c r="I786" s="31" t="e">
        <f>IF(ISBLANK('Team Roster - Final'!G784),"",'Team Roster - Final'!G784)</f>
        <v>#REF!</v>
      </c>
      <c r="J786" s="31" t="e">
        <f>IF(ISBLANK('Team Roster - Final'!I784),"",'Team Roster - Final'!I784)</f>
        <v>#REF!</v>
      </c>
      <c r="R786"/>
      <c r="T786"/>
      <c r="V786"/>
      <c r="W786"/>
      <c r="Z786"/>
      <c r="AA786"/>
      <c r="AJ786" s="22"/>
      <c r="AK786" s="102"/>
      <c r="AN786" s="22"/>
      <c r="AO786" s="22"/>
    </row>
    <row r="787" spans="1:41" ht="14.25">
      <c r="A787" s="346">
        <v>784</v>
      </c>
      <c r="B787" s="42" t="e">
        <f>IF(ISBLANK('Team Roster - Final'!A785),"",'Team Roster - Final'!A785)</f>
        <v>#REF!</v>
      </c>
      <c r="C787" s="42" t="e">
        <f>IF(ISBLANK('Team Roster - Final'!B785),"",'Team Roster - Final'!B785)</f>
        <v>#REF!</v>
      </c>
      <c r="D787" s="42" t="e">
        <f>IF(ISBLANK('Team Roster - Final'!C785),"",'Team Roster - Final'!C785)</f>
        <v>#REF!</v>
      </c>
      <c r="E787" s="42" t="e">
        <f>IF(ISBLANK('Team Roster - Final'!D785),"",'Team Roster - Final'!D785)</f>
        <v>#REF!</v>
      </c>
      <c r="F787" s="43" t="e">
        <f>IF(ISBLANK('Team Roster - Final'!BL785),"",'Team Roster - Final'!BL785)</f>
        <v>#REF!</v>
      </c>
      <c r="G787" s="43" t="e">
        <f>IF(ISBLANK('Team Roster - Final'!BM785),"",'Team Roster - Final'!BM785)</f>
        <v>#REF!</v>
      </c>
      <c r="H787" s="31" t="e">
        <f>IF(ISBLANK('Team Roster - Final'!E785),"",'Team Roster - Final'!E785)</f>
        <v>#REF!</v>
      </c>
      <c r="I787" s="31" t="e">
        <f>IF(ISBLANK('Team Roster - Final'!G785),"",'Team Roster - Final'!G785)</f>
        <v>#REF!</v>
      </c>
      <c r="J787" s="31" t="e">
        <f>IF(ISBLANK('Team Roster - Final'!I785),"",'Team Roster - Final'!I785)</f>
        <v>#REF!</v>
      </c>
      <c r="R787"/>
      <c r="T787"/>
      <c r="V787"/>
      <c r="W787"/>
      <c r="Z787"/>
      <c r="AA787"/>
      <c r="AJ787" s="22"/>
      <c r="AK787" s="102"/>
      <c r="AN787" s="22"/>
      <c r="AO787" s="22"/>
    </row>
    <row r="788" spans="1:41" ht="14.25">
      <c r="A788" s="346">
        <v>785</v>
      </c>
      <c r="B788" s="42" t="e">
        <f>IF(ISBLANK('Team Roster - Final'!A786),"",'Team Roster - Final'!A786)</f>
        <v>#REF!</v>
      </c>
      <c r="C788" s="42" t="e">
        <f>IF(ISBLANK('Team Roster - Final'!B786),"",'Team Roster - Final'!B786)</f>
        <v>#REF!</v>
      </c>
      <c r="D788" s="42" t="e">
        <f>IF(ISBLANK('Team Roster - Final'!C786),"",'Team Roster - Final'!C786)</f>
        <v>#REF!</v>
      </c>
      <c r="E788" s="42" t="e">
        <f>IF(ISBLANK('Team Roster - Final'!D786),"",'Team Roster - Final'!D786)</f>
        <v>#REF!</v>
      </c>
      <c r="F788" s="43" t="e">
        <f>IF(ISBLANK('Team Roster - Final'!BL786),"",'Team Roster - Final'!BL786)</f>
        <v>#REF!</v>
      </c>
      <c r="G788" s="43" t="e">
        <f>IF(ISBLANK('Team Roster - Final'!BM786),"",'Team Roster - Final'!BM786)</f>
        <v>#REF!</v>
      </c>
      <c r="H788" s="31" t="e">
        <f>IF(ISBLANK('Team Roster - Final'!E786),"",'Team Roster - Final'!E786)</f>
        <v>#REF!</v>
      </c>
      <c r="I788" s="31" t="e">
        <f>IF(ISBLANK('Team Roster - Final'!G786),"",'Team Roster - Final'!G786)</f>
        <v>#REF!</v>
      </c>
      <c r="J788" s="31" t="e">
        <f>IF(ISBLANK('Team Roster - Final'!I786),"",'Team Roster - Final'!I786)</f>
        <v>#REF!</v>
      </c>
      <c r="R788"/>
      <c r="T788"/>
      <c r="V788"/>
      <c r="W788"/>
      <c r="Z788"/>
      <c r="AA788"/>
      <c r="AJ788" s="22"/>
      <c r="AK788" s="102"/>
      <c r="AN788" s="22"/>
      <c r="AO788" s="22"/>
    </row>
    <row r="789" spans="1:41" ht="14.25">
      <c r="A789" s="346">
        <v>786</v>
      </c>
      <c r="B789" s="42" t="e">
        <f>IF(ISBLANK('Team Roster - Final'!A787),"",'Team Roster - Final'!A787)</f>
        <v>#REF!</v>
      </c>
      <c r="C789" s="42" t="e">
        <f>IF(ISBLANK('Team Roster - Final'!B787),"",'Team Roster - Final'!B787)</f>
        <v>#REF!</v>
      </c>
      <c r="D789" s="42" t="e">
        <f>IF(ISBLANK('Team Roster - Final'!C787),"",'Team Roster - Final'!C787)</f>
        <v>#REF!</v>
      </c>
      <c r="E789" s="42" t="e">
        <f>IF(ISBLANK('Team Roster - Final'!D787),"",'Team Roster - Final'!D787)</f>
        <v>#REF!</v>
      </c>
      <c r="F789" s="43" t="e">
        <f>IF(ISBLANK('Team Roster - Final'!BL787),"",'Team Roster - Final'!BL787)</f>
        <v>#REF!</v>
      </c>
      <c r="G789" s="43" t="e">
        <f>IF(ISBLANK('Team Roster - Final'!BM787),"",'Team Roster - Final'!BM787)</f>
        <v>#REF!</v>
      </c>
      <c r="H789" s="31" t="e">
        <f>IF(ISBLANK('Team Roster - Final'!E787),"",'Team Roster - Final'!E787)</f>
        <v>#REF!</v>
      </c>
      <c r="I789" s="31" t="e">
        <f>IF(ISBLANK('Team Roster - Final'!G787),"",'Team Roster - Final'!G787)</f>
        <v>#REF!</v>
      </c>
      <c r="J789" s="31" t="e">
        <f>IF(ISBLANK('Team Roster - Final'!I787),"",'Team Roster - Final'!I787)</f>
        <v>#REF!</v>
      </c>
      <c r="R789"/>
      <c r="T789"/>
      <c r="V789"/>
      <c r="W789"/>
      <c r="Z789"/>
      <c r="AA789"/>
      <c r="AJ789" s="22"/>
      <c r="AK789" s="102"/>
      <c r="AN789" s="22"/>
      <c r="AO789" s="22"/>
    </row>
    <row r="790" spans="1:41" ht="14.25">
      <c r="A790" s="346">
        <v>787</v>
      </c>
      <c r="B790" s="42" t="e">
        <f>IF(ISBLANK('Team Roster - Final'!A788),"",'Team Roster - Final'!A788)</f>
        <v>#REF!</v>
      </c>
      <c r="C790" s="42" t="e">
        <f>IF(ISBLANK('Team Roster - Final'!B788),"",'Team Roster - Final'!B788)</f>
        <v>#REF!</v>
      </c>
      <c r="D790" s="42" t="e">
        <f>IF(ISBLANK('Team Roster - Final'!C788),"",'Team Roster - Final'!C788)</f>
        <v>#REF!</v>
      </c>
      <c r="E790" s="42" t="e">
        <f>IF(ISBLANK('Team Roster - Final'!D788),"",'Team Roster - Final'!D788)</f>
        <v>#REF!</v>
      </c>
      <c r="F790" s="43" t="e">
        <f>IF(ISBLANK('Team Roster - Final'!BL788),"",'Team Roster - Final'!BL788)</f>
        <v>#REF!</v>
      </c>
      <c r="G790" s="43" t="e">
        <f>IF(ISBLANK('Team Roster - Final'!BM788),"",'Team Roster - Final'!BM788)</f>
        <v>#REF!</v>
      </c>
      <c r="H790" s="31" t="e">
        <f>IF(ISBLANK('Team Roster - Final'!E788),"",'Team Roster - Final'!E788)</f>
        <v>#REF!</v>
      </c>
      <c r="I790" s="31" t="e">
        <f>IF(ISBLANK('Team Roster - Final'!G788),"",'Team Roster - Final'!G788)</f>
        <v>#REF!</v>
      </c>
      <c r="J790" s="31" t="e">
        <f>IF(ISBLANK('Team Roster - Final'!I788),"",'Team Roster - Final'!I788)</f>
        <v>#REF!</v>
      </c>
      <c r="R790"/>
      <c r="T790"/>
      <c r="V790"/>
      <c r="W790"/>
      <c r="Z790"/>
      <c r="AA790"/>
      <c r="AJ790" s="22"/>
      <c r="AK790" s="102"/>
      <c r="AN790" s="22"/>
      <c r="AO790" s="22"/>
    </row>
    <row r="791" spans="1:41" ht="14.25">
      <c r="A791" s="346">
        <v>788</v>
      </c>
      <c r="B791" s="42" t="e">
        <f>IF(ISBLANK('Team Roster - Final'!A789),"",'Team Roster - Final'!A789)</f>
        <v>#REF!</v>
      </c>
      <c r="C791" s="42" t="e">
        <f>IF(ISBLANK('Team Roster - Final'!B789),"",'Team Roster - Final'!B789)</f>
        <v>#REF!</v>
      </c>
      <c r="D791" s="42" t="e">
        <f>IF(ISBLANK('Team Roster - Final'!C789),"",'Team Roster - Final'!C789)</f>
        <v>#REF!</v>
      </c>
      <c r="E791" s="42" t="e">
        <f>IF(ISBLANK('Team Roster - Final'!D789),"",'Team Roster - Final'!D789)</f>
        <v>#REF!</v>
      </c>
      <c r="F791" s="43" t="e">
        <f>IF(ISBLANK('Team Roster - Final'!BL789),"",'Team Roster - Final'!BL789)</f>
        <v>#REF!</v>
      </c>
      <c r="G791" s="43" t="e">
        <f>IF(ISBLANK('Team Roster - Final'!BM789),"",'Team Roster - Final'!BM789)</f>
        <v>#REF!</v>
      </c>
      <c r="H791" s="31" t="e">
        <f>IF(ISBLANK('Team Roster - Final'!E789),"",'Team Roster - Final'!E789)</f>
        <v>#REF!</v>
      </c>
      <c r="I791" s="31" t="e">
        <f>IF(ISBLANK('Team Roster - Final'!G789),"",'Team Roster - Final'!G789)</f>
        <v>#REF!</v>
      </c>
      <c r="J791" s="31" t="e">
        <f>IF(ISBLANK('Team Roster - Final'!I789),"",'Team Roster - Final'!I789)</f>
        <v>#REF!</v>
      </c>
      <c r="R791"/>
      <c r="T791"/>
      <c r="V791"/>
      <c r="W791"/>
      <c r="Z791"/>
      <c r="AA791"/>
      <c r="AJ791" s="22"/>
      <c r="AK791" s="102"/>
      <c r="AN791" s="22"/>
      <c r="AO791" s="22"/>
    </row>
    <row r="792" spans="1:41" ht="14.25">
      <c r="A792" s="346">
        <v>789</v>
      </c>
      <c r="B792" s="42" t="e">
        <f>IF(ISBLANK('Team Roster - Final'!A790),"",'Team Roster - Final'!A790)</f>
        <v>#REF!</v>
      </c>
      <c r="C792" s="42" t="e">
        <f>IF(ISBLANK('Team Roster - Final'!B790),"",'Team Roster - Final'!B790)</f>
        <v>#REF!</v>
      </c>
      <c r="D792" s="42" t="e">
        <f>IF(ISBLANK('Team Roster - Final'!C790),"",'Team Roster - Final'!C790)</f>
        <v>#REF!</v>
      </c>
      <c r="E792" s="42" t="e">
        <f>IF(ISBLANK('Team Roster - Final'!D790),"",'Team Roster - Final'!D790)</f>
        <v>#REF!</v>
      </c>
      <c r="F792" s="43" t="e">
        <f>IF(ISBLANK('Team Roster - Final'!BL790),"",'Team Roster - Final'!BL790)</f>
        <v>#REF!</v>
      </c>
      <c r="G792" s="43" t="e">
        <f>IF(ISBLANK('Team Roster - Final'!BM790),"",'Team Roster - Final'!BM790)</f>
        <v>#REF!</v>
      </c>
      <c r="H792" s="31" t="e">
        <f>IF(ISBLANK('Team Roster - Final'!E790),"",'Team Roster - Final'!E790)</f>
        <v>#REF!</v>
      </c>
      <c r="I792" s="31" t="e">
        <f>IF(ISBLANK('Team Roster - Final'!G790),"",'Team Roster - Final'!G790)</f>
        <v>#REF!</v>
      </c>
      <c r="J792" s="31" t="e">
        <f>IF(ISBLANK('Team Roster - Final'!I790),"",'Team Roster - Final'!I790)</f>
        <v>#REF!</v>
      </c>
      <c r="R792"/>
      <c r="T792"/>
      <c r="V792"/>
      <c r="W792"/>
      <c r="Z792"/>
      <c r="AA792"/>
      <c r="AJ792" s="22"/>
      <c r="AK792" s="102"/>
      <c r="AN792" s="22"/>
      <c r="AO792" s="22"/>
    </row>
    <row r="793" spans="1:41" ht="14.25">
      <c r="A793" s="346">
        <v>790</v>
      </c>
      <c r="B793" s="42" t="e">
        <f>IF(ISBLANK('Team Roster - Final'!A791),"",'Team Roster - Final'!A791)</f>
        <v>#REF!</v>
      </c>
      <c r="C793" s="42" t="e">
        <f>IF(ISBLANK('Team Roster - Final'!B791),"",'Team Roster - Final'!B791)</f>
        <v>#REF!</v>
      </c>
      <c r="D793" s="42" t="e">
        <f>IF(ISBLANK('Team Roster - Final'!C791),"",'Team Roster - Final'!C791)</f>
        <v>#REF!</v>
      </c>
      <c r="E793" s="42" t="e">
        <f>IF(ISBLANK('Team Roster - Final'!D791),"",'Team Roster - Final'!D791)</f>
        <v>#REF!</v>
      </c>
      <c r="F793" s="43" t="e">
        <f>IF(ISBLANK('Team Roster - Final'!BL791),"",'Team Roster - Final'!BL791)</f>
        <v>#REF!</v>
      </c>
      <c r="G793" s="43" t="e">
        <f>IF(ISBLANK('Team Roster - Final'!BM791),"",'Team Roster - Final'!BM791)</f>
        <v>#REF!</v>
      </c>
      <c r="H793" s="31" t="e">
        <f>IF(ISBLANK('Team Roster - Final'!E791),"",'Team Roster - Final'!E791)</f>
        <v>#REF!</v>
      </c>
      <c r="I793" s="31" t="e">
        <f>IF(ISBLANK('Team Roster - Final'!G791),"",'Team Roster - Final'!G791)</f>
        <v>#REF!</v>
      </c>
      <c r="J793" s="31" t="e">
        <f>IF(ISBLANK('Team Roster - Final'!I791),"",'Team Roster - Final'!I791)</f>
        <v>#REF!</v>
      </c>
      <c r="R793"/>
      <c r="T793"/>
      <c r="V793"/>
      <c r="W793"/>
      <c r="Z793"/>
      <c r="AA793"/>
      <c r="AJ793" s="22"/>
      <c r="AK793" s="102"/>
      <c r="AN793" s="22"/>
      <c r="AO793" s="22"/>
    </row>
    <row r="794" spans="1:41" ht="14.25">
      <c r="A794" s="346">
        <v>791</v>
      </c>
      <c r="B794" s="42" t="e">
        <f>IF(ISBLANK('Team Roster - Final'!A792),"",'Team Roster - Final'!A792)</f>
        <v>#REF!</v>
      </c>
      <c r="C794" s="42" t="e">
        <f>IF(ISBLANK('Team Roster - Final'!B792),"",'Team Roster - Final'!B792)</f>
        <v>#REF!</v>
      </c>
      <c r="D794" s="42" t="e">
        <f>IF(ISBLANK('Team Roster - Final'!C792),"",'Team Roster - Final'!C792)</f>
        <v>#REF!</v>
      </c>
      <c r="E794" s="42" t="e">
        <f>IF(ISBLANK('Team Roster - Final'!D792),"",'Team Roster - Final'!D792)</f>
        <v>#REF!</v>
      </c>
      <c r="F794" s="43" t="e">
        <f>IF(ISBLANK('Team Roster - Final'!BL792),"",'Team Roster - Final'!BL792)</f>
        <v>#REF!</v>
      </c>
      <c r="G794" s="43" t="e">
        <f>IF(ISBLANK('Team Roster - Final'!BM792),"",'Team Roster - Final'!BM792)</f>
        <v>#REF!</v>
      </c>
      <c r="H794" s="31" t="e">
        <f>IF(ISBLANK('Team Roster - Final'!E792),"",'Team Roster - Final'!E792)</f>
        <v>#REF!</v>
      </c>
      <c r="I794" s="31" t="e">
        <f>IF(ISBLANK('Team Roster - Final'!G792),"",'Team Roster - Final'!G792)</f>
        <v>#REF!</v>
      </c>
      <c r="J794" s="31" t="e">
        <f>IF(ISBLANK('Team Roster - Final'!I792),"",'Team Roster - Final'!I792)</f>
        <v>#REF!</v>
      </c>
      <c r="R794"/>
      <c r="T794"/>
      <c r="V794"/>
      <c r="W794"/>
      <c r="Z794"/>
      <c r="AA794"/>
      <c r="AJ794" s="22"/>
      <c r="AK794" s="102"/>
      <c r="AN794" s="22"/>
      <c r="AO794" s="22"/>
    </row>
    <row r="795" spans="1:41" ht="14.25">
      <c r="A795" s="346">
        <v>792</v>
      </c>
      <c r="B795" s="42" t="e">
        <f>IF(ISBLANK('Team Roster - Final'!A793),"",'Team Roster - Final'!A793)</f>
        <v>#REF!</v>
      </c>
      <c r="C795" s="42" t="e">
        <f>IF(ISBLANK('Team Roster - Final'!B793),"",'Team Roster - Final'!B793)</f>
        <v>#REF!</v>
      </c>
      <c r="D795" s="42" t="e">
        <f>IF(ISBLANK('Team Roster - Final'!C793),"",'Team Roster - Final'!C793)</f>
        <v>#REF!</v>
      </c>
      <c r="E795" s="42" t="e">
        <f>IF(ISBLANK('Team Roster - Final'!D793),"",'Team Roster - Final'!D793)</f>
        <v>#REF!</v>
      </c>
      <c r="F795" s="43" t="e">
        <f>IF(ISBLANK('Team Roster - Final'!BL793),"",'Team Roster - Final'!BL793)</f>
        <v>#REF!</v>
      </c>
      <c r="G795" s="43" t="e">
        <f>IF(ISBLANK('Team Roster - Final'!BM793),"",'Team Roster - Final'!BM793)</f>
        <v>#REF!</v>
      </c>
      <c r="H795" s="31" t="e">
        <f>IF(ISBLANK('Team Roster - Final'!E793),"",'Team Roster - Final'!E793)</f>
        <v>#REF!</v>
      </c>
      <c r="I795" s="31" t="e">
        <f>IF(ISBLANK('Team Roster - Final'!G793),"",'Team Roster - Final'!G793)</f>
        <v>#REF!</v>
      </c>
      <c r="J795" s="31" t="e">
        <f>IF(ISBLANK('Team Roster - Final'!I793),"",'Team Roster - Final'!I793)</f>
        <v>#REF!</v>
      </c>
      <c r="R795"/>
      <c r="T795"/>
      <c r="V795"/>
      <c r="W795"/>
      <c r="Z795"/>
      <c r="AA795"/>
      <c r="AJ795" s="22"/>
      <c r="AK795" s="102"/>
      <c r="AN795" s="22"/>
      <c r="AO795" s="22"/>
    </row>
    <row r="796" spans="1:41" ht="14.25">
      <c r="A796" s="346">
        <v>793</v>
      </c>
      <c r="B796" s="42" t="e">
        <f>IF(ISBLANK('Team Roster - Final'!A794),"",'Team Roster - Final'!A794)</f>
        <v>#REF!</v>
      </c>
      <c r="C796" s="42" t="e">
        <f>IF(ISBLANK('Team Roster - Final'!B794),"",'Team Roster - Final'!B794)</f>
        <v>#REF!</v>
      </c>
      <c r="D796" s="42" t="e">
        <f>IF(ISBLANK('Team Roster - Final'!C794),"",'Team Roster - Final'!C794)</f>
        <v>#REF!</v>
      </c>
      <c r="E796" s="42" t="e">
        <f>IF(ISBLANK('Team Roster - Final'!D794),"",'Team Roster - Final'!D794)</f>
        <v>#REF!</v>
      </c>
      <c r="F796" s="43" t="e">
        <f>IF(ISBLANK('Team Roster - Final'!BL794),"",'Team Roster - Final'!BL794)</f>
        <v>#REF!</v>
      </c>
      <c r="G796" s="43" t="e">
        <f>IF(ISBLANK('Team Roster - Final'!BM794),"",'Team Roster - Final'!BM794)</f>
        <v>#REF!</v>
      </c>
      <c r="H796" s="31" t="e">
        <f>IF(ISBLANK('Team Roster - Final'!E794),"",'Team Roster - Final'!E794)</f>
        <v>#REF!</v>
      </c>
      <c r="I796" s="31" t="e">
        <f>IF(ISBLANK('Team Roster - Final'!G794),"",'Team Roster - Final'!G794)</f>
        <v>#REF!</v>
      </c>
      <c r="J796" s="31" t="e">
        <f>IF(ISBLANK('Team Roster - Final'!I794),"",'Team Roster - Final'!I794)</f>
        <v>#REF!</v>
      </c>
      <c r="R796"/>
      <c r="T796"/>
      <c r="V796"/>
      <c r="W796"/>
      <c r="Z796"/>
      <c r="AA796"/>
      <c r="AJ796" s="22"/>
      <c r="AK796" s="102"/>
      <c r="AN796" s="22"/>
      <c r="AO796" s="22"/>
    </row>
    <row r="797" spans="1:41" ht="14.25">
      <c r="A797" s="346">
        <v>794</v>
      </c>
      <c r="B797" s="42" t="e">
        <f>IF(ISBLANK('Team Roster - Final'!A795),"",'Team Roster - Final'!A795)</f>
        <v>#REF!</v>
      </c>
      <c r="C797" s="42" t="e">
        <f>IF(ISBLANK('Team Roster - Final'!B795),"",'Team Roster - Final'!B795)</f>
        <v>#REF!</v>
      </c>
      <c r="D797" s="42" t="e">
        <f>IF(ISBLANK('Team Roster - Final'!C795),"",'Team Roster - Final'!C795)</f>
        <v>#REF!</v>
      </c>
      <c r="E797" s="42" t="e">
        <f>IF(ISBLANK('Team Roster - Final'!D795),"",'Team Roster - Final'!D795)</f>
        <v>#REF!</v>
      </c>
      <c r="F797" s="43" t="e">
        <f>IF(ISBLANK('Team Roster - Final'!BL795),"",'Team Roster - Final'!BL795)</f>
        <v>#REF!</v>
      </c>
      <c r="G797" s="43" t="e">
        <f>IF(ISBLANK('Team Roster - Final'!BM795),"",'Team Roster - Final'!BM795)</f>
        <v>#REF!</v>
      </c>
      <c r="H797" s="31" t="e">
        <f>IF(ISBLANK('Team Roster - Final'!E795),"",'Team Roster - Final'!E795)</f>
        <v>#REF!</v>
      </c>
      <c r="I797" s="31" t="e">
        <f>IF(ISBLANK('Team Roster - Final'!G795),"",'Team Roster - Final'!G795)</f>
        <v>#REF!</v>
      </c>
      <c r="J797" s="31" t="e">
        <f>IF(ISBLANK('Team Roster - Final'!I795),"",'Team Roster - Final'!I795)</f>
        <v>#REF!</v>
      </c>
      <c r="R797"/>
      <c r="T797"/>
      <c r="V797"/>
      <c r="W797"/>
      <c r="Z797"/>
      <c r="AA797"/>
      <c r="AJ797" s="22"/>
      <c r="AK797" s="102"/>
      <c r="AN797" s="22"/>
      <c r="AO797" s="22"/>
    </row>
    <row r="798" spans="1:41" ht="14.25">
      <c r="A798" s="346">
        <v>795</v>
      </c>
      <c r="B798" s="42" t="e">
        <f>IF(ISBLANK('Team Roster - Final'!A796),"",'Team Roster - Final'!A796)</f>
        <v>#REF!</v>
      </c>
      <c r="C798" s="42" t="e">
        <f>IF(ISBLANK('Team Roster - Final'!B796),"",'Team Roster - Final'!B796)</f>
        <v>#REF!</v>
      </c>
      <c r="D798" s="42" t="e">
        <f>IF(ISBLANK('Team Roster - Final'!C796),"",'Team Roster - Final'!C796)</f>
        <v>#REF!</v>
      </c>
      <c r="E798" s="42" t="e">
        <f>IF(ISBLANK('Team Roster - Final'!D796),"",'Team Roster - Final'!D796)</f>
        <v>#REF!</v>
      </c>
      <c r="F798" s="43" t="e">
        <f>IF(ISBLANK('Team Roster - Final'!BL796),"",'Team Roster - Final'!BL796)</f>
        <v>#REF!</v>
      </c>
      <c r="G798" s="43" t="e">
        <f>IF(ISBLANK('Team Roster - Final'!BM796),"",'Team Roster - Final'!BM796)</f>
        <v>#REF!</v>
      </c>
      <c r="H798" s="31" t="e">
        <f>IF(ISBLANK('Team Roster - Final'!E796),"",'Team Roster - Final'!E796)</f>
        <v>#REF!</v>
      </c>
      <c r="I798" s="31" t="e">
        <f>IF(ISBLANK('Team Roster - Final'!G796),"",'Team Roster - Final'!G796)</f>
        <v>#REF!</v>
      </c>
      <c r="J798" s="31" t="e">
        <f>IF(ISBLANK('Team Roster - Final'!I796),"",'Team Roster - Final'!I796)</f>
        <v>#REF!</v>
      </c>
      <c r="R798"/>
      <c r="T798"/>
      <c r="V798"/>
      <c r="W798"/>
      <c r="Z798"/>
      <c r="AA798"/>
      <c r="AJ798" s="22"/>
      <c r="AK798" s="102"/>
      <c r="AN798" s="22"/>
      <c r="AO798" s="22"/>
    </row>
    <row r="799" spans="1:41" ht="14.25">
      <c r="A799" s="346">
        <v>796</v>
      </c>
      <c r="B799" s="42" t="e">
        <f>IF(ISBLANK('Team Roster - Final'!A797),"",'Team Roster - Final'!A797)</f>
        <v>#REF!</v>
      </c>
      <c r="C799" s="42" t="e">
        <f>IF(ISBLANK('Team Roster - Final'!B797),"",'Team Roster - Final'!B797)</f>
        <v>#REF!</v>
      </c>
      <c r="D799" s="42" t="e">
        <f>IF(ISBLANK('Team Roster - Final'!C797),"",'Team Roster - Final'!C797)</f>
        <v>#REF!</v>
      </c>
      <c r="E799" s="42" t="e">
        <f>IF(ISBLANK('Team Roster - Final'!D797),"",'Team Roster - Final'!D797)</f>
        <v>#REF!</v>
      </c>
      <c r="F799" s="43" t="e">
        <f>IF(ISBLANK('Team Roster - Final'!BL797),"",'Team Roster - Final'!BL797)</f>
        <v>#REF!</v>
      </c>
      <c r="G799" s="43" t="e">
        <f>IF(ISBLANK('Team Roster - Final'!BM797),"",'Team Roster - Final'!BM797)</f>
        <v>#REF!</v>
      </c>
      <c r="H799" s="31" t="e">
        <f>IF(ISBLANK('Team Roster - Final'!E797),"",'Team Roster - Final'!E797)</f>
        <v>#REF!</v>
      </c>
      <c r="I799" s="31" t="e">
        <f>IF(ISBLANK('Team Roster - Final'!G797),"",'Team Roster - Final'!G797)</f>
        <v>#REF!</v>
      </c>
      <c r="J799" s="31" t="e">
        <f>IF(ISBLANK('Team Roster - Final'!I797),"",'Team Roster - Final'!I797)</f>
        <v>#REF!</v>
      </c>
      <c r="R799"/>
      <c r="T799"/>
      <c r="V799"/>
      <c r="W799"/>
      <c r="Z799"/>
      <c r="AA799"/>
      <c r="AJ799" s="22"/>
      <c r="AK799" s="102"/>
      <c r="AN799" s="22"/>
      <c r="AO799" s="22"/>
    </row>
    <row r="800" spans="1:41" ht="14.25">
      <c r="A800" s="346">
        <v>797</v>
      </c>
      <c r="B800" s="42" t="e">
        <f>IF(ISBLANK('Team Roster - Final'!A798),"",'Team Roster - Final'!A798)</f>
        <v>#REF!</v>
      </c>
      <c r="C800" s="42" t="e">
        <f>IF(ISBLANK('Team Roster - Final'!B798),"",'Team Roster - Final'!B798)</f>
        <v>#REF!</v>
      </c>
      <c r="D800" s="42" t="e">
        <f>IF(ISBLANK('Team Roster - Final'!C798),"",'Team Roster - Final'!C798)</f>
        <v>#REF!</v>
      </c>
      <c r="E800" s="42" t="e">
        <f>IF(ISBLANK('Team Roster - Final'!D798),"",'Team Roster - Final'!D798)</f>
        <v>#REF!</v>
      </c>
      <c r="F800" s="43" t="e">
        <f>IF(ISBLANK('Team Roster - Final'!BL798),"",'Team Roster - Final'!BL798)</f>
        <v>#REF!</v>
      </c>
      <c r="G800" s="43" t="e">
        <f>IF(ISBLANK('Team Roster - Final'!BM798),"",'Team Roster - Final'!BM798)</f>
        <v>#REF!</v>
      </c>
      <c r="H800" s="31" t="e">
        <f>IF(ISBLANK('Team Roster - Final'!E798),"",'Team Roster - Final'!E798)</f>
        <v>#REF!</v>
      </c>
      <c r="I800" s="31" t="e">
        <f>IF(ISBLANK('Team Roster - Final'!G798),"",'Team Roster - Final'!G798)</f>
        <v>#REF!</v>
      </c>
      <c r="J800" s="31" t="e">
        <f>IF(ISBLANK('Team Roster - Final'!I798),"",'Team Roster - Final'!I798)</f>
        <v>#REF!</v>
      </c>
      <c r="R800"/>
      <c r="T800"/>
      <c r="V800"/>
      <c r="W800"/>
      <c r="Z800"/>
      <c r="AA800"/>
      <c r="AJ800" s="22"/>
      <c r="AK800" s="102"/>
      <c r="AN800" s="22"/>
      <c r="AO800" s="22"/>
    </row>
    <row r="801" spans="1:41" ht="14.25">
      <c r="A801" s="346">
        <v>798</v>
      </c>
      <c r="B801" s="42" t="e">
        <f>IF(ISBLANK('Team Roster - Final'!A799),"",'Team Roster - Final'!A799)</f>
        <v>#REF!</v>
      </c>
      <c r="C801" s="42" t="e">
        <f>IF(ISBLANK('Team Roster - Final'!B799),"",'Team Roster - Final'!B799)</f>
        <v>#REF!</v>
      </c>
      <c r="D801" s="42" t="e">
        <f>IF(ISBLANK('Team Roster - Final'!C799),"",'Team Roster - Final'!C799)</f>
        <v>#REF!</v>
      </c>
      <c r="E801" s="42" t="e">
        <f>IF(ISBLANK('Team Roster - Final'!D799),"",'Team Roster - Final'!D799)</f>
        <v>#REF!</v>
      </c>
      <c r="F801" s="43" t="e">
        <f>IF(ISBLANK('Team Roster - Final'!BL799),"",'Team Roster - Final'!BL799)</f>
        <v>#REF!</v>
      </c>
      <c r="G801" s="43" t="e">
        <f>IF(ISBLANK('Team Roster - Final'!BM799),"",'Team Roster - Final'!BM799)</f>
        <v>#REF!</v>
      </c>
      <c r="H801" s="31" t="e">
        <f>IF(ISBLANK('Team Roster - Final'!E799),"",'Team Roster - Final'!E799)</f>
        <v>#REF!</v>
      </c>
      <c r="I801" s="31" t="e">
        <f>IF(ISBLANK('Team Roster - Final'!G799),"",'Team Roster - Final'!G799)</f>
        <v>#REF!</v>
      </c>
      <c r="J801" s="31" t="e">
        <f>IF(ISBLANK('Team Roster - Final'!I799),"",'Team Roster - Final'!I799)</f>
        <v>#REF!</v>
      </c>
      <c r="R801"/>
      <c r="T801"/>
      <c r="V801"/>
      <c r="W801"/>
      <c r="Z801"/>
      <c r="AA801"/>
      <c r="AJ801" s="22"/>
      <c r="AK801" s="102"/>
      <c r="AN801" s="22"/>
      <c r="AO801" s="22"/>
    </row>
    <row r="802" spans="1:41" ht="14.25">
      <c r="A802" s="346">
        <v>799</v>
      </c>
      <c r="B802" s="42" t="e">
        <f>IF(ISBLANK('Team Roster - Final'!A800),"",'Team Roster - Final'!A800)</f>
        <v>#REF!</v>
      </c>
      <c r="C802" s="42" t="e">
        <f>IF(ISBLANK('Team Roster - Final'!B800),"",'Team Roster - Final'!B800)</f>
        <v>#REF!</v>
      </c>
      <c r="D802" s="42" t="e">
        <f>IF(ISBLANK('Team Roster - Final'!C800),"",'Team Roster - Final'!C800)</f>
        <v>#REF!</v>
      </c>
      <c r="E802" s="42" t="e">
        <f>IF(ISBLANK('Team Roster - Final'!D800),"",'Team Roster - Final'!D800)</f>
        <v>#REF!</v>
      </c>
      <c r="F802" s="43" t="e">
        <f>IF(ISBLANK('Team Roster - Final'!BL800),"",'Team Roster - Final'!BL800)</f>
        <v>#REF!</v>
      </c>
      <c r="G802" s="43" t="e">
        <f>IF(ISBLANK('Team Roster - Final'!BM800),"",'Team Roster - Final'!BM800)</f>
        <v>#REF!</v>
      </c>
      <c r="H802" s="31" t="e">
        <f>IF(ISBLANK('Team Roster - Final'!E800),"",'Team Roster - Final'!E800)</f>
        <v>#REF!</v>
      </c>
      <c r="I802" s="31" t="e">
        <f>IF(ISBLANK('Team Roster - Final'!G800),"",'Team Roster - Final'!G800)</f>
        <v>#REF!</v>
      </c>
      <c r="J802" s="31" t="e">
        <f>IF(ISBLANK('Team Roster - Final'!I800),"",'Team Roster - Final'!I800)</f>
        <v>#REF!</v>
      </c>
      <c r="R802"/>
      <c r="T802"/>
      <c r="V802"/>
      <c r="W802"/>
      <c r="Z802"/>
      <c r="AA802"/>
      <c r="AJ802" s="22"/>
      <c r="AK802" s="102"/>
      <c r="AN802" s="22"/>
      <c r="AO802" s="22"/>
    </row>
    <row r="803" spans="1:41" ht="14.25">
      <c r="A803" s="346">
        <v>800</v>
      </c>
      <c r="B803" s="42" t="e">
        <f>IF(ISBLANK('Team Roster - Final'!A801),"",'Team Roster - Final'!A801)</f>
        <v>#REF!</v>
      </c>
      <c r="C803" s="42" t="e">
        <f>IF(ISBLANK('Team Roster - Final'!B801),"",'Team Roster - Final'!B801)</f>
        <v>#REF!</v>
      </c>
      <c r="D803" s="42" t="e">
        <f>IF(ISBLANK('Team Roster - Final'!C801),"",'Team Roster - Final'!C801)</f>
        <v>#REF!</v>
      </c>
      <c r="E803" s="42" t="e">
        <f>IF(ISBLANK('Team Roster - Final'!D801),"",'Team Roster - Final'!D801)</f>
        <v>#REF!</v>
      </c>
      <c r="F803" s="43" t="e">
        <f>IF(ISBLANK('Team Roster - Final'!BL801),"",'Team Roster - Final'!BL801)</f>
        <v>#REF!</v>
      </c>
      <c r="G803" s="43" t="e">
        <f>IF(ISBLANK('Team Roster - Final'!BM801),"",'Team Roster - Final'!BM801)</f>
        <v>#REF!</v>
      </c>
      <c r="H803" s="31" t="e">
        <f>IF(ISBLANK('Team Roster - Final'!E801),"",'Team Roster - Final'!E801)</f>
        <v>#REF!</v>
      </c>
      <c r="I803" s="31" t="e">
        <f>IF(ISBLANK('Team Roster - Final'!G801),"",'Team Roster - Final'!G801)</f>
        <v>#REF!</v>
      </c>
      <c r="J803" s="31" t="e">
        <f>IF(ISBLANK('Team Roster - Final'!I801),"",'Team Roster - Final'!I801)</f>
        <v>#REF!</v>
      </c>
      <c r="R803"/>
      <c r="T803"/>
      <c r="V803"/>
      <c r="W803"/>
      <c r="Z803"/>
      <c r="AA803"/>
      <c r="AJ803" s="22"/>
      <c r="AK803" s="102"/>
      <c r="AN803" s="22"/>
      <c r="AO803" s="22"/>
    </row>
    <row r="804" spans="1:41" ht="14.25">
      <c r="A804" s="346">
        <v>801</v>
      </c>
      <c r="B804" s="42" t="e">
        <f>IF(ISBLANK('Team Roster - Final'!A802),"",'Team Roster - Final'!A802)</f>
        <v>#REF!</v>
      </c>
      <c r="C804" s="42" t="e">
        <f>IF(ISBLANK('Team Roster - Final'!B802),"",'Team Roster - Final'!B802)</f>
        <v>#REF!</v>
      </c>
      <c r="D804" s="42" t="e">
        <f>IF(ISBLANK('Team Roster - Final'!C802),"",'Team Roster - Final'!C802)</f>
        <v>#REF!</v>
      </c>
      <c r="E804" s="42" t="e">
        <f>IF(ISBLANK('Team Roster - Final'!D802),"",'Team Roster - Final'!D802)</f>
        <v>#REF!</v>
      </c>
      <c r="F804" s="43" t="e">
        <f>IF(ISBLANK('Team Roster - Final'!BL802),"",'Team Roster - Final'!BL802)</f>
        <v>#REF!</v>
      </c>
      <c r="G804" s="43" t="e">
        <f>IF(ISBLANK('Team Roster - Final'!BM802),"",'Team Roster - Final'!BM802)</f>
        <v>#REF!</v>
      </c>
      <c r="H804" s="31" t="e">
        <f>IF(ISBLANK('Team Roster - Final'!E802),"",'Team Roster - Final'!E802)</f>
        <v>#REF!</v>
      </c>
      <c r="I804" s="31" t="e">
        <f>IF(ISBLANK('Team Roster - Final'!G802),"",'Team Roster - Final'!G802)</f>
        <v>#REF!</v>
      </c>
      <c r="J804" s="31" t="e">
        <f>IF(ISBLANK('Team Roster - Final'!I802),"",'Team Roster - Final'!I802)</f>
        <v>#REF!</v>
      </c>
      <c r="R804"/>
      <c r="T804"/>
      <c r="V804"/>
      <c r="W804"/>
      <c r="Z804"/>
      <c r="AA804"/>
      <c r="AJ804" s="22"/>
      <c r="AK804" s="102"/>
      <c r="AN804" s="22"/>
      <c r="AO804" s="22"/>
    </row>
    <row r="805" spans="1:41" ht="14.25">
      <c r="A805" s="346">
        <v>802</v>
      </c>
      <c r="B805" s="42" t="e">
        <f>IF(ISBLANK('Team Roster - Final'!A803),"",'Team Roster - Final'!A803)</f>
        <v>#REF!</v>
      </c>
      <c r="C805" s="42" t="e">
        <f>IF(ISBLANK('Team Roster - Final'!B803),"",'Team Roster - Final'!B803)</f>
        <v>#REF!</v>
      </c>
      <c r="D805" s="42" t="e">
        <f>IF(ISBLANK('Team Roster - Final'!C803),"",'Team Roster - Final'!C803)</f>
        <v>#REF!</v>
      </c>
      <c r="E805" s="42" t="e">
        <f>IF(ISBLANK('Team Roster - Final'!D803),"",'Team Roster - Final'!D803)</f>
        <v>#REF!</v>
      </c>
      <c r="F805" s="43" t="e">
        <f>IF(ISBLANK('Team Roster - Final'!BL803),"",'Team Roster - Final'!BL803)</f>
        <v>#REF!</v>
      </c>
      <c r="G805" s="43" t="e">
        <f>IF(ISBLANK('Team Roster - Final'!BM803),"",'Team Roster - Final'!BM803)</f>
        <v>#REF!</v>
      </c>
      <c r="H805" s="31" t="e">
        <f>IF(ISBLANK('Team Roster - Final'!E803),"",'Team Roster - Final'!E803)</f>
        <v>#REF!</v>
      </c>
      <c r="I805" s="31" t="e">
        <f>IF(ISBLANK('Team Roster - Final'!G803),"",'Team Roster - Final'!G803)</f>
        <v>#REF!</v>
      </c>
      <c r="J805" s="31" t="e">
        <f>IF(ISBLANK('Team Roster - Final'!I803),"",'Team Roster - Final'!I803)</f>
        <v>#REF!</v>
      </c>
      <c r="R805"/>
      <c r="T805"/>
      <c r="V805"/>
      <c r="W805"/>
      <c r="Z805"/>
      <c r="AA805"/>
      <c r="AJ805" s="22"/>
      <c r="AK805" s="102"/>
      <c r="AN805" s="22"/>
      <c r="AO805" s="22"/>
    </row>
    <row r="806" spans="1:41" ht="14.25">
      <c r="A806" s="346">
        <v>803</v>
      </c>
      <c r="B806" s="42" t="e">
        <f>IF(ISBLANK('Team Roster - Final'!A804),"",'Team Roster - Final'!A804)</f>
        <v>#REF!</v>
      </c>
      <c r="C806" s="42" t="e">
        <f>IF(ISBLANK('Team Roster - Final'!B804),"",'Team Roster - Final'!B804)</f>
        <v>#REF!</v>
      </c>
      <c r="D806" s="42" t="e">
        <f>IF(ISBLANK('Team Roster - Final'!C804),"",'Team Roster - Final'!C804)</f>
        <v>#REF!</v>
      </c>
      <c r="E806" s="42" t="e">
        <f>IF(ISBLANK('Team Roster - Final'!D804),"",'Team Roster - Final'!D804)</f>
        <v>#REF!</v>
      </c>
      <c r="F806" s="43" t="e">
        <f>IF(ISBLANK('Team Roster - Final'!BL804),"",'Team Roster - Final'!BL804)</f>
        <v>#REF!</v>
      </c>
      <c r="G806" s="43" t="e">
        <f>IF(ISBLANK('Team Roster - Final'!BM804),"",'Team Roster - Final'!BM804)</f>
        <v>#REF!</v>
      </c>
      <c r="H806" s="31" t="e">
        <f>IF(ISBLANK('Team Roster - Final'!E804),"",'Team Roster - Final'!E804)</f>
        <v>#REF!</v>
      </c>
      <c r="I806" s="31" t="e">
        <f>IF(ISBLANK('Team Roster - Final'!G804),"",'Team Roster - Final'!G804)</f>
        <v>#REF!</v>
      </c>
      <c r="J806" s="31" t="e">
        <f>IF(ISBLANK('Team Roster - Final'!I804),"",'Team Roster - Final'!I804)</f>
        <v>#REF!</v>
      </c>
      <c r="R806"/>
      <c r="T806"/>
      <c r="V806"/>
      <c r="W806"/>
      <c r="Z806"/>
      <c r="AA806"/>
      <c r="AJ806" s="22"/>
      <c r="AK806" s="102"/>
      <c r="AN806" s="22"/>
      <c r="AO806" s="22"/>
    </row>
    <row r="807" spans="1:41" ht="14.25">
      <c r="A807" s="346">
        <v>804</v>
      </c>
      <c r="B807" s="42" t="e">
        <f>IF(ISBLANK('Team Roster - Final'!A805),"",'Team Roster - Final'!A805)</f>
        <v>#REF!</v>
      </c>
      <c r="C807" s="42" t="e">
        <f>IF(ISBLANK('Team Roster - Final'!B805),"",'Team Roster - Final'!B805)</f>
        <v>#REF!</v>
      </c>
      <c r="D807" s="42" t="e">
        <f>IF(ISBLANK('Team Roster - Final'!C805),"",'Team Roster - Final'!C805)</f>
        <v>#REF!</v>
      </c>
      <c r="E807" s="42" t="e">
        <f>IF(ISBLANK('Team Roster - Final'!D805),"",'Team Roster - Final'!D805)</f>
        <v>#REF!</v>
      </c>
      <c r="F807" s="43" t="e">
        <f>IF(ISBLANK('Team Roster - Final'!BL805),"",'Team Roster - Final'!BL805)</f>
        <v>#REF!</v>
      </c>
      <c r="G807" s="43" t="e">
        <f>IF(ISBLANK('Team Roster - Final'!BM805),"",'Team Roster - Final'!BM805)</f>
        <v>#REF!</v>
      </c>
      <c r="H807" s="31" t="e">
        <f>IF(ISBLANK('Team Roster - Final'!E805),"",'Team Roster - Final'!E805)</f>
        <v>#REF!</v>
      </c>
      <c r="I807" s="31" t="e">
        <f>IF(ISBLANK('Team Roster - Final'!G805),"",'Team Roster - Final'!G805)</f>
        <v>#REF!</v>
      </c>
      <c r="J807" s="31" t="e">
        <f>IF(ISBLANK('Team Roster - Final'!I805),"",'Team Roster - Final'!I805)</f>
        <v>#REF!</v>
      </c>
      <c r="R807"/>
      <c r="T807"/>
      <c r="V807"/>
      <c r="W807"/>
      <c r="Z807"/>
      <c r="AA807"/>
      <c r="AJ807" s="22"/>
      <c r="AK807" s="102"/>
      <c r="AN807" s="22"/>
      <c r="AO807" s="22"/>
    </row>
    <row r="808" spans="1:41" ht="14.25">
      <c r="A808" s="346">
        <v>805</v>
      </c>
      <c r="B808" s="42" t="e">
        <f>IF(ISBLANK('Team Roster - Final'!A806),"",'Team Roster - Final'!A806)</f>
        <v>#REF!</v>
      </c>
      <c r="C808" s="42" t="e">
        <f>IF(ISBLANK('Team Roster - Final'!B806),"",'Team Roster - Final'!B806)</f>
        <v>#REF!</v>
      </c>
      <c r="D808" s="42" t="e">
        <f>IF(ISBLANK('Team Roster - Final'!C806),"",'Team Roster - Final'!C806)</f>
        <v>#REF!</v>
      </c>
      <c r="E808" s="42" t="e">
        <f>IF(ISBLANK('Team Roster - Final'!D806),"",'Team Roster - Final'!D806)</f>
        <v>#REF!</v>
      </c>
      <c r="F808" s="43" t="e">
        <f>IF(ISBLANK('Team Roster - Final'!BL806),"",'Team Roster - Final'!BL806)</f>
        <v>#REF!</v>
      </c>
      <c r="G808" s="43" t="e">
        <f>IF(ISBLANK('Team Roster - Final'!BM806),"",'Team Roster - Final'!BM806)</f>
        <v>#REF!</v>
      </c>
      <c r="H808" s="31" t="e">
        <f>IF(ISBLANK('Team Roster - Final'!E806),"",'Team Roster - Final'!E806)</f>
        <v>#REF!</v>
      </c>
      <c r="I808" s="31" t="e">
        <f>IF(ISBLANK('Team Roster - Final'!G806),"",'Team Roster - Final'!G806)</f>
        <v>#REF!</v>
      </c>
      <c r="J808" s="31" t="e">
        <f>IF(ISBLANK('Team Roster - Final'!I806),"",'Team Roster - Final'!I806)</f>
        <v>#REF!</v>
      </c>
      <c r="R808"/>
      <c r="T808"/>
      <c r="V808"/>
      <c r="W808"/>
      <c r="Z808"/>
      <c r="AA808"/>
      <c r="AJ808" s="22"/>
      <c r="AK808" s="102"/>
      <c r="AN808" s="22"/>
      <c r="AO808" s="22"/>
    </row>
    <row r="809" spans="1:41" ht="14.25">
      <c r="A809" s="346">
        <v>806</v>
      </c>
      <c r="B809" s="42" t="e">
        <f>IF(ISBLANK('Team Roster - Final'!A807),"",'Team Roster - Final'!A807)</f>
        <v>#REF!</v>
      </c>
      <c r="C809" s="42" t="e">
        <f>IF(ISBLANK('Team Roster - Final'!B807),"",'Team Roster - Final'!B807)</f>
        <v>#REF!</v>
      </c>
      <c r="D809" s="42" t="e">
        <f>IF(ISBLANK('Team Roster - Final'!C807),"",'Team Roster - Final'!C807)</f>
        <v>#REF!</v>
      </c>
      <c r="E809" s="42" t="e">
        <f>IF(ISBLANK('Team Roster - Final'!D807),"",'Team Roster - Final'!D807)</f>
        <v>#REF!</v>
      </c>
      <c r="F809" s="43" t="e">
        <f>IF(ISBLANK('Team Roster - Final'!BL807),"",'Team Roster - Final'!BL807)</f>
        <v>#REF!</v>
      </c>
      <c r="G809" s="43" t="e">
        <f>IF(ISBLANK('Team Roster - Final'!BM807),"",'Team Roster - Final'!BM807)</f>
        <v>#REF!</v>
      </c>
      <c r="H809" s="31" t="e">
        <f>IF(ISBLANK('Team Roster - Final'!E807),"",'Team Roster - Final'!E807)</f>
        <v>#REF!</v>
      </c>
      <c r="I809" s="31" t="e">
        <f>IF(ISBLANK('Team Roster - Final'!G807),"",'Team Roster - Final'!G807)</f>
        <v>#REF!</v>
      </c>
      <c r="J809" s="31" t="e">
        <f>IF(ISBLANK('Team Roster - Final'!I807),"",'Team Roster - Final'!I807)</f>
        <v>#REF!</v>
      </c>
      <c r="R809"/>
      <c r="T809"/>
      <c r="V809"/>
      <c r="W809"/>
      <c r="Z809"/>
      <c r="AA809"/>
      <c r="AJ809" s="22"/>
      <c r="AK809" s="102"/>
      <c r="AN809" s="22"/>
      <c r="AO809" s="22"/>
    </row>
    <row r="810" spans="1:41" ht="14.25">
      <c r="A810" s="346">
        <v>807</v>
      </c>
      <c r="B810" s="42" t="e">
        <f>IF(ISBLANK('Team Roster - Final'!A808),"",'Team Roster - Final'!A808)</f>
        <v>#REF!</v>
      </c>
      <c r="C810" s="42" t="e">
        <f>IF(ISBLANK('Team Roster - Final'!B808),"",'Team Roster - Final'!B808)</f>
        <v>#REF!</v>
      </c>
      <c r="D810" s="42" t="e">
        <f>IF(ISBLANK('Team Roster - Final'!C808),"",'Team Roster - Final'!C808)</f>
        <v>#REF!</v>
      </c>
      <c r="E810" s="42" t="e">
        <f>IF(ISBLANK('Team Roster - Final'!D808),"",'Team Roster - Final'!D808)</f>
        <v>#REF!</v>
      </c>
      <c r="F810" s="43" t="e">
        <f>IF(ISBLANK('Team Roster - Final'!BL808),"",'Team Roster - Final'!BL808)</f>
        <v>#REF!</v>
      </c>
      <c r="G810" s="43" t="e">
        <f>IF(ISBLANK('Team Roster - Final'!BM808),"",'Team Roster - Final'!BM808)</f>
        <v>#REF!</v>
      </c>
      <c r="H810" s="31" t="e">
        <f>IF(ISBLANK('Team Roster - Final'!E808),"",'Team Roster - Final'!E808)</f>
        <v>#REF!</v>
      </c>
      <c r="I810" s="31" t="e">
        <f>IF(ISBLANK('Team Roster - Final'!G808),"",'Team Roster - Final'!G808)</f>
        <v>#REF!</v>
      </c>
      <c r="J810" s="31" t="e">
        <f>IF(ISBLANK('Team Roster - Final'!I808),"",'Team Roster - Final'!I808)</f>
        <v>#REF!</v>
      </c>
      <c r="R810"/>
      <c r="T810"/>
      <c r="V810"/>
      <c r="W810"/>
      <c r="Z810"/>
      <c r="AA810"/>
      <c r="AJ810" s="22"/>
      <c r="AK810" s="102"/>
      <c r="AN810" s="22"/>
      <c r="AO810" s="22"/>
    </row>
    <row r="811" spans="1:41" ht="14.25">
      <c r="A811" s="346">
        <v>808</v>
      </c>
      <c r="B811" s="42" t="e">
        <f>IF(ISBLANK('Team Roster - Final'!A809),"",'Team Roster - Final'!A809)</f>
        <v>#REF!</v>
      </c>
      <c r="C811" s="42" t="e">
        <f>IF(ISBLANK('Team Roster - Final'!B809),"",'Team Roster - Final'!B809)</f>
        <v>#REF!</v>
      </c>
      <c r="D811" s="42" t="e">
        <f>IF(ISBLANK('Team Roster - Final'!C809),"",'Team Roster - Final'!C809)</f>
        <v>#REF!</v>
      </c>
      <c r="E811" s="42" t="e">
        <f>IF(ISBLANK('Team Roster - Final'!D809),"",'Team Roster - Final'!D809)</f>
        <v>#REF!</v>
      </c>
      <c r="F811" s="43" t="e">
        <f>IF(ISBLANK('Team Roster - Final'!BL809),"",'Team Roster - Final'!BL809)</f>
        <v>#REF!</v>
      </c>
      <c r="G811" s="43" t="e">
        <f>IF(ISBLANK('Team Roster - Final'!BM809),"",'Team Roster - Final'!BM809)</f>
        <v>#REF!</v>
      </c>
      <c r="H811" s="31" t="e">
        <f>IF(ISBLANK('Team Roster - Final'!E809),"",'Team Roster - Final'!E809)</f>
        <v>#REF!</v>
      </c>
      <c r="I811" s="31" t="e">
        <f>IF(ISBLANK('Team Roster - Final'!G809),"",'Team Roster - Final'!G809)</f>
        <v>#REF!</v>
      </c>
      <c r="J811" s="31" t="e">
        <f>IF(ISBLANK('Team Roster - Final'!I809),"",'Team Roster - Final'!I809)</f>
        <v>#REF!</v>
      </c>
      <c r="R811"/>
      <c r="T811"/>
      <c r="V811"/>
      <c r="W811"/>
      <c r="Z811"/>
      <c r="AA811"/>
      <c r="AJ811" s="22"/>
      <c r="AK811" s="102"/>
      <c r="AN811" s="22"/>
      <c r="AO811" s="22"/>
    </row>
    <row r="812" spans="1:41" ht="14.25">
      <c r="A812" s="346">
        <v>809</v>
      </c>
      <c r="B812" s="42" t="e">
        <f>IF(ISBLANK('Team Roster - Final'!A810),"",'Team Roster - Final'!A810)</f>
        <v>#REF!</v>
      </c>
      <c r="C812" s="42" t="e">
        <f>IF(ISBLANK('Team Roster - Final'!B810),"",'Team Roster - Final'!B810)</f>
        <v>#REF!</v>
      </c>
      <c r="D812" s="42" t="e">
        <f>IF(ISBLANK('Team Roster - Final'!C810),"",'Team Roster - Final'!C810)</f>
        <v>#REF!</v>
      </c>
      <c r="E812" s="42" t="e">
        <f>IF(ISBLANK('Team Roster - Final'!D810),"",'Team Roster - Final'!D810)</f>
        <v>#REF!</v>
      </c>
      <c r="F812" s="43" t="e">
        <f>IF(ISBLANK('Team Roster - Final'!BL810),"",'Team Roster - Final'!BL810)</f>
        <v>#REF!</v>
      </c>
      <c r="G812" s="43" t="e">
        <f>IF(ISBLANK('Team Roster - Final'!BM810),"",'Team Roster - Final'!BM810)</f>
        <v>#REF!</v>
      </c>
      <c r="H812" s="31" t="e">
        <f>IF(ISBLANK('Team Roster - Final'!E810),"",'Team Roster - Final'!E810)</f>
        <v>#REF!</v>
      </c>
      <c r="I812" s="31" t="e">
        <f>IF(ISBLANK('Team Roster - Final'!G810),"",'Team Roster - Final'!G810)</f>
        <v>#REF!</v>
      </c>
      <c r="J812" s="31" t="e">
        <f>IF(ISBLANK('Team Roster - Final'!I810),"",'Team Roster - Final'!I810)</f>
        <v>#REF!</v>
      </c>
      <c r="R812"/>
      <c r="T812"/>
      <c r="V812"/>
      <c r="W812"/>
      <c r="Z812"/>
      <c r="AA812"/>
      <c r="AJ812" s="22"/>
      <c r="AK812" s="102"/>
      <c r="AN812" s="22"/>
      <c r="AO812" s="22"/>
    </row>
    <row r="813" spans="1:41" ht="14.25">
      <c r="A813" s="346">
        <v>810</v>
      </c>
      <c r="B813" s="42" t="e">
        <f>IF(ISBLANK('Team Roster - Final'!A811),"",'Team Roster - Final'!A811)</f>
        <v>#REF!</v>
      </c>
      <c r="C813" s="42" t="e">
        <f>IF(ISBLANK('Team Roster - Final'!B811),"",'Team Roster - Final'!B811)</f>
        <v>#REF!</v>
      </c>
      <c r="D813" s="42" t="e">
        <f>IF(ISBLANK('Team Roster - Final'!C811),"",'Team Roster - Final'!C811)</f>
        <v>#REF!</v>
      </c>
      <c r="E813" s="42" t="e">
        <f>IF(ISBLANK('Team Roster - Final'!D811),"",'Team Roster - Final'!D811)</f>
        <v>#REF!</v>
      </c>
      <c r="F813" s="43" t="e">
        <f>IF(ISBLANK('Team Roster - Final'!BL811),"",'Team Roster - Final'!BL811)</f>
        <v>#REF!</v>
      </c>
      <c r="G813" s="43" t="e">
        <f>IF(ISBLANK('Team Roster - Final'!BM811),"",'Team Roster - Final'!BM811)</f>
        <v>#REF!</v>
      </c>
      <c r="H813" s="31" t="e">
        <f>IF(ISBLANK('Team Roster - Final'!E811),"",'Team Roster - Final'!E811)</f>
        <v>#REF!</v>
      </c>
      <c r="I813" s="31" t="e">
        <f>IF(ISBLANK('Team Roster - Final'!G811),"",'Team Roster - Final'!G811)</f>
        <v>#REF!</v>
      </c>
      <c r="J813" s="31" t="e">
        <f>IF(ISBLANK('Team Roster - Final'!I811),"",'Team Roster - Final'!I811)</f>
        <v>#REF!</v>
      </c>
      <c r="R813"/>
      <c r="T813"/>
      <c r="V813"/>
      <c r="W813"/>
      <c r="Z813"/>
      <c r="AA813"/>
      <c r="AJ813" s="22"/>
      <c r="AK813" s="102"/>
      <c r="AN813" s="22"/>
      <c r="AO813" s="22"/>
    </row>
    <row r="814" spans="1:41" ht="14.25">
      <c r="A814" s="346">
        <v>811</v>
      </c>
      <c r="B814" s="42" t="e">
        <f>IF(ISBLANK('Team Roster - Final'!A812),"",'Team Roster - Final'!A812)</f>
        <v>#REF!</v>
      </c>
      <c r="C814" s="42" t="e">
        <f>IF(ISBLANK('Team Roster - Final'!B812),"",'Team Roster - Final'!B812)</f>
        <v>#REF!</v>
      </c>
      <c r="D814" s="42" t="e">
        <f>IF(ISBLANK('Team Roster - Final'!C812),"",'Team Roster - Final'!C812)</f>
        <v>#REF!</v>
      </c>
      <c r="E814" s="42" t="e">
        <f>IF(ISBLANK('Team Roster - Final'!D812),"",'Team Roster - Final'!D812)</f>
        <v>#REF!</v>
      </c>
      <c r="F814" s="43" t="e">
        <f>IF(ISBLANK('Team Roster - Final'!BL812),"",'Team Roster - Final'!BL812)</f>
        <v>#REF!</v>
      </c>
      <c r="G814" s="43" t="e">
        <f>IF(ISBLANK('Team Roster - Final'!BM812),"",'Team Roster - Final'!BM812)</f>
        <v>#REF!</v>
      </c>
      <c r="H814" s="31" t="e">
        <f>IF(ISBLANK('Team Roster - Final'!E812),"",'Team Roster - Final'!E812)</f>
        <v>#REF!</v>
      </c>
      <c r="I814" s="31" t="e">
        <f>IF(ISBLANK('Team Roster - Final'!G812),"",'Team Roster - Final'!G812)</f>
        <v>#REF!</v>
      </c>
      <c r="J814" s="31" t="e">
        <f>IF(ISBLANK('Team Roster - Final'!I812),"",'Team Roster - Final'!I812)</f>
        <v>#REF!</v>
      </c>
      <c r="R814"/>
      <c r="T814"/>
      <c r="V814"/>
      <c r="W814"/>
      <c r="Z814"/>
      <c r="AA814"/>
      <c r="AJ814" s="22"/>
      <c r="AK814" s="102"/>
      <c r="AN814" s="22"/>
      <c r="AO814" s="22"/>
    </row>
    <row r="815" spans="1:41" ht="14.25">
      <c r="A815" s="346">
        <v>812</v>
      </c>
      <c r="B815" s="42" t="e">
        <f>IF(ISBLANK('Team Roster - Final'!A813),"",'Team Roster - Final'!A813)</f>
        <v>#REF!</v>
      </c>
      <c r="C815" s="42" t="e">
        <f>IF(ISBLANK('Team Roster - Final'!B813),"",'Team Roster - Final'!B813)</f>
        <v>#REF!</v>
      </c>
      <c r="D815" s="42" t="e">
        <f>IF(ISBLANK('Team Roster - Final'!C813),"",'Team Roster - Final'!C813)</f>
        <v>#REF!</v>
      </c>
      <c r="E815" s="42" t="e">
        <f>IF(ISBLANK('Team Roster - Final'!D813),"",'Team Roster - Final'!D813)</f>
        <v>#REF!</v>
      </c>
      <c r="F815" s="43" t="e">
        <f>IF(ISBLANK('Team Roster - Final'!BL813),"",'Team Roster - Final'!BL813)</f>
        <v>#REF!</v>
      </c>
      <c r="G815" s="43" t="e">
        <f>IF(ISBLANK('Team Roster - Final'!BM813),"",'Team Roster - Final'!BM813)</f>
        <v>#REF!</v>
      </c>
      <c r="H815" s="31" t="e">
        <f>IF(ISBLANK('Team Roster - Final'!E813),"",'Team Roster - Final'!E813)</f>
        <v>#REF!</v>
      </c>
      <c r="I815" s="31" t="e">
        <f>IF(ISBLANK('Team Roster - Final'!G813),"",'Team Roster - Final'!G813)</f>
        <v>#REF!</v>
      </c>
      <c r="J815" s="31" t="e">
        <f>IF(ISBLANK('Team Roster - Final'!I813),"",'Team Roster - Final'!I813)</f>
        <v>#REF!</v>
      </c>
      <c r="R815"/>
      <c r="T815"/>
      <c r="V815"/>
      <c r="W815"/>
      <c r="Z815"/>
      <c r="AA815"/>
      <c r="AJ815" s="22"/>
      <c r="AK815" s="102"/>
      <c r="AN815" s="22"/>
      <c r="AO815" s="22"/>
    </row>
    <row r="816" spans="1:41" ht="14.25">
      <c r="A816" s="346">
        <v>813</v>
      </c>
      <c r="B816" s="42" t="e">
        <f>IF(ISBLANK('Team Roster - Final'!A814),"",'Team Roster - Final'!A814)</f>
        <v>#REF!</v>
      </c>
      <c r="C816" s="42" t="e">
        <f>IF(ISBLANK('Team Roster - Final'!B814),"",'Team Roster - Final'!B814)</f>
        <v>#REF!</v>
      </c>
      <c r="D816" s="42" t="e">
        <f>IF(ISBLANK('Team Roster - Final'!C814),"",'Team Roster - Final'!C814)</f>
        <v>#REF!</v>
      </c>
      <c r="E816" s="42" t="e">
        <f>IF(ISBLANK('Team Roster - Final'!D814),"",'Team Roster - Final'!D814)</f>
        <v>#REF!</v>
      </c>
      <c r="F816" s="43" t="e">
        <f>IF(ISBLANK('Team Roster - Final'!BL814),"",'Team Roster - Final'!BL814)</f>
        <v>#REF!</v>
      </c>
      <c r="G816" s="43" t="e">
        <f>IF(ISBLANK('Team Roster - Final'!BM814),"",'Team Roster - Final'!BM814)</f>
        <v>#REF!</v>
      </c>
      <c r="H816" s="31" t="e">
        <f>IF(ISBLANK('Team Roster - Final'!E814),"",'Team Roster - Final'!E814)</f>
        <v>#REF!</v>
      </c>
      <c r="I816" s="31" t="e">
        <f>IF(ISBLANK('Team Roster - Final'!G814),"",'Team Roster - Final'!G814)</f>
        <v>#REF!</v>
      </c>
      <c r="J816" s="31" t="e">
        <f>IF(ISBLANK('Team Roster - Final'!I814),"",'Team Roster - Final'!I814)</f>
        <v>#REF!</v>
      </c>
      <c r="R816"/>
      <c r="T816"/>
      <c r="V816"/>
      <c r="W816"/>
      <c r="Z816"/>
      <c r="AA816"/>
      <c r="AJ816" s="22"/>
      <c r="AK816" s="102"/>
      <c r="AN816" s="22"/>
      <c r="AO816" s="22"/>
    </row>
    <row r="817" spans="1:41" ht="14.25">
      <c r="A817" s="346">
        <v>814</v>
      </c>
      <c r="B817" s="42" t="e">
        <f>IF(ISBLANK('Team Roster - Final'!A815),"",'Team Roster - Final'!A815)</f>
        <v>#REF!</v>
      </c>
      <c r="C817" s="42" t="e">
        <f>IF(ISBLANK('Team Roster - Final'!B815),"",'Team Roster - Final'!B815)</f>
        <v>#REF!</v>
      </c>
      <c r="D817" s="42" t="e">
        <f>IF(ISBLANK('Team Roster - Final'!C815),"",'Team Roster - Final'!C815)</f>
        <v>#REF!</v>
      </c>
      <c r="E817" s="42" t="e">
        <f>IF(ISBLANK('Team Roster - Final'!D815),"",'Team Roster - Final'!D815)</f>
        <v>#REF!</v>
      </c>
      <c r="F817" s="43" t="e">
        <f>IF(ISBLANK('Team Roster - Final'!BL815),"",'Team Roster - Final'!BL815)</f>
        <v>#REF!</v>
      </c>
      <c r="G817" s="43" t="e">
        <f>IF(ISBLANK('Team Roster - Final'!BM815),"",'Team Roster - Final'!BM815)</f>
        <v>#REF!</v>
      </c>
      <c r="H817" s="31" t="e">
        <f>IF(ISBLANK('Team Roster - Final'!E815),"",'Team Roster - Final'!E815)</f>
        <v>#REF!</v>
      </c>
      <c r="I817" s="31" t="e">
        <f>IF(ISBLANK('Team Roster - Final'!G815),"",'Team Roster - Final'!G815)</f>
        <v>#REF!</v>
      </c>
      <c r="J817" s="31" t="e">
        <f>IF(ISBLANK('Team Roster - Final'!I815),"",'Team Roster - Final'!I815)</f>
        <v>#REF!</v>
      </c>
      <c r="R817"/>
      <c r="T817"/>
      <c r="V817"/>
      <c r="W817"/>
      <c r="Z817"/>
      <c r="AA817"/>
      <c r="AJ817" s="22"/>
      <c r="AK817" s="102"/>
      <c r="AN817" s="22"/>
      <c r="AO817" s="22"/>
    </row>
    <row r="818" spans="1:41" ht="14.25">
      <c r="A818" s="346">
        <v>815</v>
      </c>
      <c r="B818" s="42" t="e">
        <f>IF(ISBLANK('Team Roster - Final'!A816),"",'Team Roster - Final'!A816)</f>
        <v>#REF!</v>
      </c>
      <c r="C818" s="42" t="e">
        <f>IF(ISBLANK('Team Roster - Final'!B816),"",'Team Roster - Final'!B816)</f>
        <v>#REF!</v>
      </c>
      <c r="D818" s="42" t="e">
        <f>IF(ISBLANK('Team Roster - Final'!C816),"",'Team Roster - Final'!C816)</f>
        <v>#REF!</v>
      </c>
      <c r="E818" s="42" t="e">
        <f>IF(ISBLANK('Team Roster - Final'!D816),"",'Team Roster - Final'!D816)</f>
        <v>#REF!</v>
      </c>
      <c r="F818" s="43" t="e">
        <f>IF(ISBLANK('Team Roster - Final'!BL816),"",'Team Roster - Final'!BL816)</f>
        <v>#REF!</v>
      </c>
      <c r="G818" s="43" t="e">
        <f>IF(ISBLANK('Team Roster - Final'!BM816),"",'Team Roster - Final'!BM816)</f>
        <v>#REF!</v>
      </c>
      <c r="H818" s="31" t="e">
        <f>IF(ISBLANK('Team Roster - Final'!E816),"",'Team Roster - Final'!E816)</f>
        <v>#REF!</v>
      </c>
      <c r="I818" s="31" t="e">
        <f>IF(ISBLANK('Team Roster - Final'!G816),"",'Team Roster - Final'!G816)</f>
        <v>#REF!</v>
      </c>
      <c r="J818" s="31" t="e">
        <f>IF(ISBLANK('Team Roster - Final'!I816),"",'Team Roster - Final'!I816)</f>
        <v>#REF!</v>
      </c>
      <c r="R818"/>
      <c r="T818"/>
      <c r="V818"/>
      <c r="W818"/>
      <c r="Z818"/>
      <c r="AA818"/>
      <c r="AJ818" s="22"/>
      <c r="AK818" s="102"/>
      <c r="AN818" s="22"/>
      <c r="AO818" s="22"/>
    </row>
    <row r="819" spans="1:41" ht="14.25">
      <c r="A819" s="346">
        <v>816</v>
      </c>
      <c r="B819" s="42" t="e">
        <f>IF(ISBLANK('Team Roster - Final'!A817),"",'Team Roster - Final'!A817)</f>
        <v>#REF!</v>
      </c>
      <c r="C819" s="42" t="e">
        <f>IF(ISBLANK('Team Roster - Final'!B817),"",'Team Roster - Final'!B817)</f>
        <v>#REF!</v>
      </c>
      <c r="D819" s="42" t="e">
        <f>IF(ISBLANK('Team Roster - Final'!C817),"",'Team Roster - Final'!C817)</f>
        <v>#REF!</v>
      </c>
      <c r="E819" s="42" t="e">
        <f>IF(ISBLANK('Team Roster - Final'!D817),"",'Team Roster - Final'!D817)</f>
        <v>#REF!</v>
      </c>
      <c r="F819" s="43" t="e">
        <f>IF(ISBLANK('Team Roster - Final'!BL817),"",'Team Roster - Final'!BL817)</f>
        <v>#REF!</v>
      </c>
      <c r="G819" s="43" t="e">
        <f>IF(ISBLANK('Team Roster - Final'!BM817),"",'Team Roster - Final'!BM817)</f>
        <v>#REF!</v>
      </c>
      <c r="H819" s="31" t="e">
        <f>IF(ISBLANK('Team Roster - Final'!E817),"",'Team Roster - Final'!E817)</f>
        <v>#REF!</v>
      </c>
      <c r="I819" s="31" t="e">
        <f>IF(ISBLANK('Team Roster - Final'!G817),"",'Team Roster - Final'!G817)</f>
        <v>#REF!</v>
      </c>
      <c r="J819" s="31" t="e">
        <f>IF(ISBLANK('Team Roster - Final'!I817),"",'Team Roster - Final'!I817)</f>
        <v>#REF!</v>
      </c>
      <c r="R819"/>
      <c r="T819"/>
      <c r="V819"/>
      <c r="W819"/>
      <c r="Z819"/>
      <c r="AA819"/>
      <c r="AJ819" s="22"/>
      <c r="AK819" s="102"/>
      <c r="AN819" s="22"/>
      <c r="AO819" s="22"/>
    </row>
    <row r="820" spans="1:41" ht="14.25">
      <c r="A820" s="346">
        <v>817</v>
      </c>
      <c r="B820" s="42" t="e">
        <f>IF(ISBLANK('Team Roster - Final'!A818),"",'Team Roster - Final'!A818)</f>
        <v>#REF!</v>
      </c>
      <c r="C820" s="42" t="e">
        <f>IF(ISBLANK('Team Roster - Final'!B818),"",'Team Roster - Final'!B818)</f>
        <v>#REF!</v>
      </c>
      <c r="D820" s="42" t="e">
        <f>IF(ISBLANK('Team Roster - Final'!C818),"",'Team Roster - Final'!C818)</f>
        <v>#REF!</v>
      </c>
      <c r="E820" s="42" t="e">
        <f>IF(ISBLANK('Team Roster - Final'!D818),"",'Team Roster - Final'!D818)</f>
        <v>#REF!</v>
      </c>
      <c r="F820" s="43" t="e">
        <f>IF(ISBLANK('Team Roster - Final'!BL818),"",'Team Roster - Final'!BL818)</f>
        <v>#REF!</v>
      </c>
      <c r="G820" s="43" t="e">
        <f>IF(ISBLANK('Team Roster - Final'!BM818),"",'Team Roster - Final'!BM818)</f>
        <v>#REF!</v>
      </c>
      <c r="H820" s="31" t="e">
        <f>IF(ISBLANK('Team Roster - Final'!E818),"",'Team Roster - Final'!E818)</f>
        <v>#REF!</v>
      </c>
      <c r="I820" s="31" t="e">
        <f>IF(ISBLANK('Team Roster - Final'!G818),"",'Team Roster - Final'!G818)</f>
        <v>#REF!</v>
      </c>
      <c r="J820" s="31" t="e">
        <f>IF(ISBLANK('Team Roster - Final'!I818),"",'Team Roster - Final'!I818)</f>
        <v>#REF!</v>
      </c>
      <c r="R820"/>
      <c r="T820"/>
      <c r="V820"/>
      <c r="W820"/>
      <c r="Z820"/>
      <c r="AA820"/>
      <c r="AJ820" s="22"/>
      <c r="AK820" s="102"/>
      <c r="AN820" s="22"/>
      <c r="AO820" s="22"/>
    </row>
    <row r="821" spans="1:41" ht="14.25">
      <c r="A821" s="346">
        <v>818</v>
      </c>
      <c r="B821" s="42" t="e">
        <f>IF(ISBLANK('Team Roster - Final'!A819),"",'Team Roster - Final'!A819)</f>
        <v>#REF!</v>
      </c>
      <c r="C821" s="42" t="e">
        <f>IF(ISBLANK('Team Roster - Final'!B819),"",'Team Roster - Final'!B819)</f>
        <v>#REF!</v>
      </c>
      <c r="D821" s="42" t="e">
        <f>IF(ISBLANK('Team Roster - Final'!C819),"",'Team Roster - Final'!C819)</f>
        <v>#REF!</v>
      </c>
      <c r="E821" s="42" t="e">
        <f>IF(ISBLANK('Team Roster - Final'!D819),"",'Team Roster - Final'!D819)</f>
        <v>#REF!</v>
      </c>
      <c r="F821" s="43" t="e">
        <f>IF(ISBLANK('Team Roster - Final'!BL819),"",'Team Roster - Final'!BL819)</f>
        <v>#REF!</v>
      </c>
      <c r="G821" s="43" t="e">
        <f>IF(ISBLANK('Team Roster - Final'!BM819),"",'Team Roster - Final'!BM819)</f>
        <v>#REF!</v>
      </c>
      <c r="H821" s="31" t="e">
        <f>IF(ISBLANK('Team Roster - Final'!E819),"",'Team Roster - Final'!E819)</f>
        <v>#REF!</v>
      </c>
      <c r="I821" s="31" t="e">
        <f>IF(ISBLANK('Team Roster - Final'!G819),"",'Team Roster - Final'!G819)</f>
        <v>#REF!</v>
      </c>
      <c r="J821" s="31" t="e">
        <f>IF(ISBLANK('Team Roster - Final'!I819),"",'Team Roster - Final'!I819)</f>
        <v>#REF!</v>
      </c>
      <c r="R821"/>
      <c r="T821"/>
      <c r="V821"/>
      <c r="W821"/>
      <c r="Z821"/>
      <c r="AA821"/>
      <c r="AJ821" s="22"/>
      <c r="AK821" s="102"/>
      <c r="AN821" s="22"/>
      <c r="AO821" s="22"/>
    </row>
    <row r="822" spans="1:41" ht="14.25">
      <c r="A822" s="346">
        <v>819</v>
      </c>
      <c r="B822" s="42" t="e">
        <f>IF(ISBLANK('Team Roster - Final'!A820),"",'Team Roster - Final'!A820)</f>
        <v>#REF!</v>
      </c>
      <c r="C822" s="42" t="e">
        <f>IF(ISBLANK('Team Roster - Final'!B820),"",'Team Roster - Final'!B820)</f>
        <v>#REF!</v>
      </c>
      <c r="D822" s="42" t="e">
        <f>IF(ISBLANK('Team Roster - Final'!C820),"",'Team Roster - Final'!C820)</f>
        <v>#REF!</v>
      </c>
      <c r="E822" s="42" t="e">
        <f>IF(ISBLANK('Team Roster - Final'!D820),"",'Team Roster - Final'!D820)</f>
        <v>#REF!</v>
      </c>
      <c r="F822" s="43" t="e">
        <f>IF(ISBLANK('Team Roster - Final'!BL820),"",'Team Roster - Final'!BL820)</f>
        <v>#REF!</v>
      </c>
      <c r="G822" s="43" t="e">
        <f>IF(ISBLANK('Team Roster - Final'!BM820),"",'Team Roster - Final'!BM820)</f>
        <v>#REF!</v>
      </c>
      <c r="H822" s="31" t="e">
        <f>IF(ISBLANK('Team Roster - Final'!E820),"",'Team Roster - Final'!E820)</f>
        <v>#REF!</v>
      </c>
      <c r="I822" s="31" t="e">
        <f>IF(ISBLANK('Team Roster - Final'!G820),"",'Team Roster - Final'!G820)</f>
        <v>#REF!</v>
      </c>
      <c r="J822" s="31" t="e">
        <f>IF(ISBLANK('Team Roster - Final'!I820),"",'Team Roster - Final'!I820)</f>
        <v>#REF!</v>
      </c>
      <c r="R822"/>
      <c r="T822"/>
      <c r="V822"/>
      <c r="W822"/>
      <c r="Z822"/>
      <c r="AA822"/>
      <c r="AJ822" s="22"/>
      <c r="AK822" s="102"/>
      <c r="AN822" s="22"/>
      <c r="AO822" s="22"/>
    </row>
    <row r="823" spans="1:41" ht="14.25">
      <c r="A823" s="346">
        <v>820</v>
      </c>
      <c r="B823" s="42" t="e">
        <f>IF(ISBLANK('Team Roster - Final'!A821),"",'Team Roster - Final'!A821)</f>
        <v>#REF!</v>
      </c>
      <c r="C823" s="42" t="e">
        <f>IF(ISBLANK('Team Roster - Final'!B821),"",'Team Roster - Final'!B821)</f>
        <v>#REF!</v>
      </c>
      <c r="D823" s="42" t="e">
        <f>IF(ISBLANK('Team Roster - Final'!C821),"",'Team Roster - Final'!C821)</f>
        <v>#REF!</v>
      </c>
      <c r="E823" s="42" t="e">
        <f>IF(ISBLANK('Team Roster - Final'!D821),"",'Team Roster - Final'!D821)</f>
        <v>#REF!</v>
      </c>
      <c r="F823" s="43" t="e">
        <f>IF(ISBLANK('Team Roster - Final'!BL821),"",'Team Roster - Final'!BL821)</f>
        <v>#REF!</v>
      </c>
      <c r="G823" s="43" t="e">
        <f>IF(ISBLANK('Team Roster - Final'!BM821),"",'Team Roster - Final'!BM821)</f>
        <v>#REF!</v>
      </c>
      <c r="H823" s="31" t="e">
        <f>IF(ISBLANK('Team Roster - Final'!E821),"",'Team Roster - Final'!E821)</f>
        <v>#REF!</v>
      </c>
      <c r="I823" s="31" t="e">
        <f>IF(ISBLANK('Team Roster - Final'!G821),"",'Team Roster - Final'!G821)</f>
        <v>#REF!</v>
      </c>
      <c r="J823" s="31" t="e">
        <f>IF(ISBLANK('Team Roster - Final'!I821),"",'Team Roster - Final'!I821)</f>
        <v>#REF!</v>
      </c>
      <c r="R823"/>
      <c r="T823"/>
      <c r="V823"/>
      <c r="W823"/>
      <c r="Z823"/>
      <c r="AA823"/>
      <c r="AJ823" s="22"/>
      <c r="AK823" s="102"/>
      <c r="AN823" s="22"/>
      <c r="AO823" s="22"/>
    </row>
    <row r="824" spans="1:41" ht="14.25">
      <c r="A824" s="346">
        <v>821</v>
      </c>
      <c r="B824" s="42" t="e">
        <f>IF(ISBLANK('Team Roster - Final'!A822),"",'Team Roster - Final'!A822)</f>
        <v>#REF!</v>
      </c>
      <c r="C824" s="42" t="e">
        <f>IF(ISBLANK('Team Roster - Final'!B822),"",'Team Roster - Final'!B822)</f>
        <v>#REF!</v>
      </c>
      <c r="D824" s="42" t="e">
        <f>IF(ISBLANK('Team Roster - Final'!C822),"",'Team Roster - Final'!C822)</f>
        <v>#REF!</v>
      </c>
      <c r="E824" s="42" t="e">
        <f>IF(ISBLANK('Team Roster - Final'!D822),"",'Team Roster - Final'!D822)</f>
        <v>#REF!</v>
      </c>
      <c r="F824" s="43" t="e">
        <f>IF(ISBLANK('Team Roster - Final'!BL822),"",'Team Roster - Final'!BL822)</f>
        <v>#REF!</v>
      </c>
      <c r="G824" s="43" t="e">
        <f>IF(ISBLANK('Team Roster - Final'!BM822),"",'Team Roster - Final'!BM822)</f>
        <v>#REF!</v>
      </c>
      <c r="H824" s="31" t="e">
        <f>IF(ISBLANK('Team Roster - Final'!E822),"",'Team Roster - Final'!E822)</f>
        <v>#REF!</v>
      </c>
      <c r="I824" s="31" t="e">
        <f>IF(ISBLANK('Team Roster - Final'!G822),"",'Team Roster - Final'!G822)</f>
        <v>#REF!</v>
      </c>
      <c r="J824" s="31" t="e">
        <f>IF(ISBLANK('Team Roster - Final'!I822),"",'Team Roster - Final'!I822)</f>
        <v>#REF!</v>
      </c>
      <c r="R824"/>
      <c r="T824"/>
      <c r="V824"/>
      <c r="W824"/>
      <c r="Z824"/>
      <c r="AA824"/>
      <c r="AJ824" s="22"/>
      <c r="AK824" s="102"/>
      <c r="AN824" s="22"/>
      <c r="AO824" s="22"/>
    </row>
    <row r="825" spans="1:41" ht="14.25">
      <c r="A825" s="346">
        <v>822</v>
      </c>
      <c r="B825" s="42" t="e">
        <f>IF(ISBLANK('Team Roster - Final'!A823),"",'Team Roster - Final'!A823)</f>
        <v>#REF!</v>
      </c>
      <c r="C825" s="42" t="e">
        <f>IF(ISBLANK('Team Roster - Final'!B823),"",'Team Roster - Final'!B823)</f>
        <v>#REF!</v>
      </c>
      <c r="D825" s="42" t="e">
        <f>IF(ISBLANK('Team Roster - Final'!C823),"",'Team Roster - Final'!C823)</f>
        <v>#REF!</v>
      </c>
      <c r="E825" s="42" t="e">
        <f>IF(ISBLANK('Team Roster - Final'!D823),"",'Team Roster - Final'!D823)</f>
        <v>#REF!</v>
      </c>
      <c r="F825" s="43" t="e">
        <f>IF(ISBLANK('Team Roster - Final'!BL823),"",'Team Roster - Final'!BL823)</f>
        <v>#REF!</v>
      </c>
      <c r="G825" s="43" t="e">
        <f>IF(ISBLANK('Team Roster - Final'!BM823),"",'Team Roster - Final'!BM823)</f>
        <v>#REF!</v>
      </c>
      <c r="H825" s="31" t="e">
        <f>IF(ISBLANK('Team Roster - Final'!E823),"",'Team Roster - Final'!E823)</f>
        <v>#REF!</v>
      </c>
      <c r="I825" s="31" t="e">
        <f>IF(ISBLANK('Team Roster - Final'!G823),"",'Team Roster - Final'!G823)</f>
        <v>#REF!</v>
      </c>
      <c r="J825" s="31" t="e">
        <f>IF(ISBLANK('Team Roster - Final'!I823),"",'Team Roster - Final'!I823)</f>
        <v>#REF!</v>
      </c>
      <c r="R825"/>
      <c r="T825"/>
      <c r="V825"/>
      <c r="W825"/>
      <c r="Z825"/>
      <c r="AA825"/>
      <c r="AJ825" s="22"/>
      <c r="AK825" s="102"/>
      <c r="AN825" s="22"/>
      <c r="AO825" s="22"/>
    </row>
    <row r="826" spans="1:41" ht="14.25">
      <c r="A826" s="346">
        <v>823</v>
      </c>
      <c r="B826" s="42" t="e">
        <f>IF(ISBLANK('Team Roster - Final'!A824),"",'Team Roster - Final'!A824)</f>
        <v>#REF!</v>
      </c>
      <c r="C826" s="42" t="e">
        <f>IF(ISBLANK('Team Roster - Final'!B824),"",'Team Roster - Final'!B824)</f>
        <v>#REF!</v>
      </c>
      <c r="D826" s="42" t="e">
        <f>IF(ISBLANK('Team Roster - Final'!C824),"",'Team Roster - Final'!C824)</f>
        <v>#REF!</v>
      </c>
      <c r="E826" s="42" t="e">
        <f>IF(ISBLANK('Team Roster - Final'!D824),"",'Team Roster - Final'!D824)</f>
        <v>#REF!</v>
      </c>
      <c r="F826" s="43" t="e">
        <f>IF(ISBLANK('Team Roster - Final'!BL824),"",'Team Roster - Final'!BL824)</f>
        <v>#REF!</v>
      </c>
      <c r="G826" s="43" t="e">
        <f>IF(ISBLANK('Team Roster - Final'!BM824),"",'Team Roster - Final'!BM824)</f>
        <v>#REF!</v>
      </c>
      <c r="H826" s="31" t="e">
        <f>IF(ISBLANK('Team Roster - Final'!E824),"",'Team Roster - Final'!E824)</f>
        <v>#REF!</v>
      </c>
      <c r="I826" s="31" t="e">
        <f>IF(ISBLANK('Team Roster - Final'!G824),"",'Team Roster - Final'!G824)</f>
        <v>#REF!</v>
      </c>
      <c r="J826" s="31" t="e">
        <f>IF(ISBLANK('Team Roster - Final'!I824),"",'Team Roster - Final'!I824)</f>
        <v>#REF!</v>
      </c>
      <c r="R826"/>
      <c r="T826"/>
      <c r="V826"/>
      <c r="W826"/>
      <c r="Z826"/>
      <c r="AA826"/>
      <c r="AJ826" s="22"/>
      <c r="AK826" s="102"/>
      <c r="AN826" s="22"/>
      <c r="AO826" s="22"/>
    </row>
    <row r="827" spans="1:41" ht="14.25">
      <c r="A827" s="346">
        <v>824</v>
      </c>
      <c r="B827" s="42" t="e">
        <f>IF(ISBLANK('Team Roster - Final'!A825),"",'Team Roster - Final'!A825)</f>
        <v>#REF!</v>
      </c>
      <c r="C827" s="42" t="e">
        <f>IF(ISBLANK('Team Roster - Final'!B825),"",'Team Roster - Final'!B825)</f>
        <v>#REF!</v>
      </c>
      <c r="D827" s="42" t="e">
        <f>IF(ISBLANK('Team Roster - Final'!C825),"",'Team Roster - Final'!C825)</f>
        <v>#REF!</v>
      </c>
      <c r="E827" s="42" t="e">
        <f>IF(ISBLANK('Team Roster - Final'!D825),"",'Team Roster - Final'!D825)</f>
        <v>#REF!</v>
      </c>
      <c r="F827" s="43" t="e">
        <f>IF(ISBLANK('Team Roster - Final'!BL825),"",'Team Roster - Final'!BL825)</f>
        <v>#REF!</v>
      </c>
      <c r="G827" s="43" t="e">
        <f>IF(ISBLANK('Team Roster - Final'!BM825),"",'Team Roster - Final'!BM825)</f>
        <v>#REF!</v>
      </c>
      <c r="H827" s="31" t="e">
        <f>IF(ISBLANK('Team Roster - Final'!E825),"",'Team Roster - Final'!E825)</f>
        <v>#REF!</v>
      </c>
      <c r="I827" s="31" t="e">
        <f>IF(ISBLANK('Team Roster - Final'!G825),"",'Team Roster - Final'!G825)</f>
        <v>#REF!</v>
      </c>
      <c r="J827" s="31" t="e">
        <f>IF(ISBLANK('Team Roster - Final'!I825),"",'Team Roster - Final'!I825)</f>
        <v>#REF!</v>
      </c>
      <c r="R827"/>
      <c r="T827"/>
      <c r="V827"/>
      <c r="W827"/>
      <c r="Z827"/>
      <c r="AA827"/>
      <c r="AJ827" s="22"/>
      <c r="AK827" s="102"/>
      <c r="AN827" s="22"/>
      <c r="AO827" s="22"/>
    </row>
    <row r="828" spans="1:41" ht="14.25">
      <c r="A828" s="346">
        <v>825</v>
      </c>
      <c r="B828" s="42" t="e">
        <f>IF(ISBLANK('Team Roster - Final'!A826),"",'Team Roster - Final'!A826)</f>
        <v>#REF!</v>
      </c>
      <c r="C828" s="42" t="e">
        <f>IF(ISBLANK('Team Roster - Final'!B826),"",'Team Roster - Final'!B826)</f>
        <v>#REF!</v>
      </c>
      <c r="D828" s="42" t="e">
        <f>IF(ISBLANK('Team Roster - Final'!C826),"",'Team Roster - Final'!C826)</f>
        <v>#REF!</v>
      </c>
      <c r="E828" s="42" t="e">
        <f>IF(ISBLANK('Team Roster - Final'!D826),"",'Team Roster - Final'!D826)</f>
        <v>#REF!</v>
      </c>
      <c r="F828" s="43" t="e">
        <f>IF(ISBLANK('Team Roster - Final'!BL826),"",'Team Roster - Final'!BL826)</f>
        <v>#REF!</v>
      </c>
      <c r="G828" s="43" t="e">
        <f>IF(ISBLANK('Team Roster - Final'!BM826),"",'Team Roster - Final'!BM826)</f>
        <v>#REF!</v>
      </c>
      <c r="H828" s="31" t="e">
        <f>IF(ISBLANK('Team Roster - Final'!E826),"",'Team Roster - Final'!E826)</f>
        <v>#REF!</v>
      </c>
      <c r="I828" s="31" t="e">
        <f>IF(ISBLANK('Team Roster - Final'!G826),"",'Team Roster - Final'!G826)</f>
        <v>#REF!</v>
      </c>
      <c r="J828" s="31" t="e">
        <f>IF(ISBLANK('Team Roster - Final'!I826),"",'Team Roster - Final'!I826)</f>
        <v>#REF!</v>
      </c>
      <c r="R828"/>
      <c r="T828"/>
      <c r="V828"/>
      <c r="W828"/>
      <c r="Z828"/>
      <c r="AA828"/>
      <c r="AJ828" s="22"/>
      <c r="AK828" s="102"/>
      <c r="AN828" s="22"/>
      <c r="AO828" s="22"/>
    </row>
    <row r="829" spans="1:41" ht="14.25">
      <c r="A829" s="346">
        <v>826</v>
      </c>
      <c r="B829" s="42" t="e">
        <f>IF(ISBLANK('Team Roster - Final'!A827),"",'Team Roster - Final'!A827)</f>
        <v>#REF!</v>
      </c>
      <c r="C829" s="42" t="e">
        <f>IF(ISBLANK('Team Roster - Final'!B827),"",'Team Roster - Final'!B827)</f>
        <v>#REF!</v>
      </c>
      <c r="D829" s="42" t="e">
        <f>IF(ISBLANK('Team Roster - Final'!C827),"",'Team Roster - Final'!C827)</f>
        <v>#REF!</v>
      </c>
      <c r="E829" s="42" t="e">
        <f>IF(ISBLANK('Team Roster - Final'!D827),"",'Team Roster - Final'!D827)</f>
        <v>#REF!</v>
      </c>
      <c r="F829" s="43" t="e">
        <f>IF(ISBLANK('Team Roster - Final'!BL827),"",'Team Roster - Final'!BL827)</f>
        <v>#REF!</v>
      </c>
      <c r="G829" s="43" t="e">
        <f>IF(ISBLANK('Team Roster - Final'!BM827),"",'Team Roster - Final'!BM827)</f>
        <v>#REF!</v>
      </c>
      <c r="H829" s="31" t="e">
        <f>IF(ISBLANK('Team Roster - Final'!E827),"",'Team Roster - Final'!E827)</f>
        <v>#REF!</v>
      </c>
      <c r="I829" s="31" t="e">
        <f>IF(ISBLANK('Team Roster - Final'!G827),"",'Team Roster - Final'!G827)</f>
        <v>#REF!</v>
      </c>
      <c r="J829" s="31" t="e">
        <f>IF(ISBLANK('Team Roster - Final'!I827),"",'Team Roster - Final'!I827)</f>
        <v>#REF!</v>
      </c>
      <c r="R829"/>
      <c r="T829"/>
      <c r="V829"/>
      <c r="W829"/>
      <c r="Z829"/>
      <c r="AA829"/>
      <c r="AJ829" s="22"/>
      <c r="AK829" s="102"/>
      <c r="AN829" s="22"/>
      <c r="AO829" s="22"/>
    </row>
    <row r="830" spans="1:41" ht="14.25">
      <c r="A830" s="346">
        <v>827</v>
      </c>
      <c r="B830" s="42" t="e">
        <f>IF(ISBLANK('Team Roster - Final'!A828),"",'Team Roster - Final'!A828)</f>
        <v>#REF!</v>
      </c>
      <c r="C830" s="42" t="e">
        <f>IF(ISBLANK('Team Roster - Final'!B828),"",'Team Roster - Final'!B828)</f>
        <v>#REF!</v>
      </c>
      <c r="D830" s="42" t="e">
        <f>IF(ISBLANK('Team Roster - Final'!C828),"",'Team Roster - Final'!C828)</f>
        <v>#REF!</v>
      </c>
      <c r="E830" s="42" t="e">
        <f>IF(ISBLANK('Team Roster - Final'!D828),"",'Team Roster - Final'!D828)</f>
        <v>#REF!</v>
      </c>
      <c r="F830" s="43" t="e">
        <f>IF(ISBLANK('Team Roster - Final'!BL828),"",'Team Roster - Final'!BL828)</f>
        <v>#REF!</v>
      </c>
      <c r="G830" s="43" t="e">
        <f>IF(ISBLANK('Team Roster - Final'!BM828),"",'Team Roster - Final'!BM828)</f>
        <v>#REF!</v>
      </c>
      <c r="H830" s="31" t="e">
        <f>IF(ISBLANK('Team Roster - Final'!E828),"",'Team Roster - Final'!E828)</f>
        <v>#REF!</v>
      </c>
      <c r="I830" s="31" t="e">
        <f>IF(ISBLANK('Team Roster - Final'!G828),"",'Team Roster - Final'!G828)</f>
        <v>#REF!</v>
      </c>
      <c r="J830" s="31" t="e">
        <f>IF(ISBLANK('Team Roster - Final'!I828),"",'Team Roster - Final'!I828)</f>
        <v>#REF!</v>
      </c>
      <c r="R830"/>
      <c r="T830"/>
      <c r="V830"/>
      <c r="W830"/>
      <c r="Z830"/>
      <c r="AA830"/>
      <c r="AJ830" s="22"/>
      <c r="AK830" s="102"/>
      <c r="AN830" s="22"/>
      <c r="AO830" s="22"/>
    </row>
    <row r="831" spans="1:41" ht="14.25">
      <c r="A831" s="346">
        <v>828</v>
      </c>
      <c r="B831" s="42" t="e">
        <f>IF(ISBLANK('Team Roster - Final'!A829),"",'Team Roster - Final'!A829)</f>
        <v>#REF!</v>
      </c>
      <c r="C831" s="42" t="e">
        <f>IF(ISBLANK('Team Roster - Final'!B829),"",'Team Roster - Final'!B829)</f>
        <v>#REF!</v>
      </c>
      <c r="D831" s="42" t="e">
        <f>IF(ISBLANK('Team Roster - Final'!C829),"",'Team Roster - Final'!C829)</f>
        <v>#REF!</v>
      </c>
      <c r="E831" s="42" t="e">
        <f>IF(ISBLANK('Team Roster - Final'!D829),"",'Team Roster - Final'!D829)</f>
        <v>#REF!</v>
      </c>
      <c r="F831" s="43" t="e">
        <f>IF(ISBLANK('Team Roster - Final'!BL829),"",'Team Roster - Final'!BL829)</f>
        <v>#REF!</v>
      </c>
      <c r="G831" s="43" t="e">
        <f>IF(ISBLANK('Team Roster - Final'!BM829),"",'Team Roster - Final'!BM829)</f>
        <v>#REF!</v>
      </c>
      <c r="H831" s="31" t="e">
        <f>IF(ISBLANK('Team Roster - Final'!E829),"",'Team Roster - Final'!E829)</f>
        <v>#REF!</v>
      </c>
      <c r="I831" s="31" t="e">
        <f>IF(ISBLANK('Team Roster - Final'!G829),"",'Team Roster - Final'!G829)</f>
        <v>#REF!</v>
      </c>
      <c r="J831" s="31" t="e">
        <f>IF(ISBLANK('Team Roster - Final'!I829),"",'Team Roster - Final'!I829)</f>
        <v>#REF!</v>
      </c>
      <c r="R831"/>
      <c r="T831"/>
      <c r="V831"/>
      <c r="W831"/>
      <c r="Z831"/>
      <c r="AA831"/>
      <c r="AJ831" s="22"/>
      <c r="AK831" s="102"/>
      <c r="AN831" s="22"/>
      <c r="AO831" s="22"/>
    </row>
    <row r="832" spans="1:41" ht="14.25">
      <c r="A832" s="346">
        <v>829</v>
      </c>
      <c r="B832" s="42" t="e">
        <f>IF(ISBLANK('Team Roster - Final'!A830),"",'Team Roster - Final'!A830)</f>
        <v>#REF!</v>
      </c>
      <c r="C832" s="42" t="e">
        <f>IF(ISBLANK('Team Roster - Final'!B830),"",'Team Roster - Final'!B830)</f>
        <v>#REF!</v>
      </c>
      <c r="D832" s="42" t="e">
        <f>IF(ISBLANK('Team Roster - Final'!C830),"",'Team Roster - Final'!C830)</f>
        <v>#REF!</v>
      </c>
      <c r="E832" s="42" t="e">
        <f>IF(ISBLANK('Team Roster - Final'!D830),"",'Team Roster - Final'!D830)</f>
        <v>#REF!</v>
      </c>
      <c r="F832" s="43" t="e">
        <f>IF(ISBLANK('Team Roster - Final'!BL830),"",'Team Roster - Final'!BL830)</f>
        <v>#REF!</v>
      </c>
      <c r="G832" s="43" t="e">
        <f>IF(ISBLANK('Team Roster - Final'!BM830),"",'Team Roster - Final'!BM830)</f>
        <v>#REF!</v>
      </c>
      <c r="H832" s="31" t="e">
        <f>IF(ISBLANK('Team Roster - Final'!E830),"",'Team Roster - Final'!E830)</f>
        <v>#REF!</v>
      </c>
      <c r="I832" s="31" t="e">
        <f>IF(ISBLANK('Team Roster - Final'!G830),"",'Team Roster - Final'!G830)</f>
        <v>#REF!</v>
      </c>
      <c r="J832" s="31" t="e">
        <f>IF(ISBLANK('Team Roster - Final'!I830),"",'Team Roster - Final'!I830)</f>
        <v>#REF!</v>
      </c>
      <c r="R832"/>
      <c r="T832"/>
      <c r="V832"/>
      <c r="W832"/>
      <c r="Z832"/>
      <c r="AA832"/>
      <c r="AJ832" s="22"/>
      <c r="AK832" s="102"/>
      <c r="AN832" s="22"/>
      <c r="AO832" s="22"/>
    </row>
    <row r="833" spans="1:41" ht="14.25">
      <c r="A833" s="346">
        <v>830</v>
      </c>
      <c r="B833" s="42" t="e">
        <f>IF(ISBLANK('Team Roster - Final'!A831),"",'Team Roster - Final'!A831)</f>
        <v>#REF!</v>
      </c>
      <c r="C833" s="42" t="e">
        <f>IF(ISBLANK('Team Roster - Final'!B831),"",'Team Roster - Final'!B831)</f>
        <v>#REF!</v>
      </c>
      <c r="D833" s="42" t="e">
        <f>IF(ISBLANK('Team Roster - Final'!C831),"",'Team Roster - Final'!C831)</f>
        <v>#REF!</v>
      </c>
      <c r="E833" s="42" t="e">
        <f>IF(ISBLANK('Team Roster - Final'!D831),"",'Team Roster - Final'!D831)</f>
        <v>#REF!</v>
      </c>
      <c r="F833" s="43" t="e">
        <f>IF(ISBLANK('Team Roster - Final'!BL831),"",'Team Roster - Final'!BL831)</f>
        <v>#REF!</v>
      </c>
      <c r="G833" s="43" t="e">
        <f>IF(ISBLANK('Team Roster - Final'!BM831),"",'Team Roster - Final'!BM831)</f>
        <v>#REF!</v>
      </c>
      <c r="H833" s="31" t="e">
        <f>IF(ISBLANK('Team Roster - Final'!E831),"",'Team Roster - Final'!E831)</f>
        <v>#REF!</v>
      </c>
      <c r="I833" s="31" t="e">
        <f>IF(ISBLANK('Team Roster - Final'!G831),"",'Team Roster - Final'!G831)</f>
        <v>#REF!</v>
      </c>
      <c r="J833" s="31" t="e">
        <f>IF(ISBLANK('Team Roster - Final'!I831),"",'Team Roster - Final'!I831)</f>
        <v>#REF!</v>
      </c>
      <c r="R833"/>
      <c r="T833"/>
      <c r="V833"/>
      <c r="W833"/>
      <c r="Z833"/>
      <c r="AA833"/>
      <c r="AJ833" s="22"/>
      <c r="AK833" s="102"/>
      <c r="AN833" s="22"/>
      <c r="AO833" s="22"/>
    </row>
    <row r="834" spans="1:41" ht="14.25">
      <c r="A834" s="346">
        <v>831</v>
      </c>
      <c r="B834" s="42" t="e">
        <f>IF(ISBLANK('Team Roster - Final'!A832),"",'Team Roster - Final'!A832)</f>
        <v>#REF!</v>
      </c>
      <c r="C834" s="42" t="e">
        <f>IF(ISBLANK('Team Roster - Final'!B832),"",'Team Roster - Final'!B832)</f>
        <v>#REF!</v>
      </c>
      <c r="D834" s="42" t="e">
        <f>IF(ISBLANK('Team Roster - Final'!C832),"",'Team Roster - Final'!C832)</f>
        <v>#REF!</v>
      </c>
      <c r="E834" s="42" t="e">
        <f>IF(ISBLANK('Team Roster - Final'!D832),"",'Team Roster - Final'!D832)</f>
        <v>#REF!</v>
      </c>
      <c r="F834" s="43" t="e">
        <f>IF(ISBLANK('Team Roster - Final'!BL832),"",'Team Roster - Final'!BL832)</f>
        <v>#REF!</v>
      </c>
      <c r="G834" s="43" t="e">
        <f>IF(ISBLANK('Team Roster - Final'!BM832),"",'Team Roster - Final'!BM832)</f>
        <v>#REF!</v>
      </c>
      <c r="H834" s="31" t="e">
        <f>IF(ISBLANK('Team Roster - Final'!E832),"",'Team Roster - Final'!E832)</f>
        <v>#REF!</v>
      </c>
      <c r="I834" s="31" t="e">
        <f>IF(ISBLANK('Team Roster - Final'!G832),"",'Team Roster - Final'!G832)</f>
        <v>#REF!</v>
      </c>
      <c r="J834" s="31" t="e">
        <f>IF(ISBLANK('Team Roster - Final'!I832),"",'Team Roster - Final'!I832)</f>
        <v>#REF!</v>
      </c>
      <c r="R834"/>
      <c r="T834"/>
      <c r="V834"/>
      <c r="W834"/>
      <c r="Z834"/>
      <c r="AA834"/>
      <c r="AJ834" s="22"/>
      <c r="AK834" s="102"/>
      <c r="AN834" s="22"/>
      <c r="AO834" s="22"/>
    </row>
    <row r="835" spans="1:41" ht="14.25">
      <c r="A835" s="346">
        <v>832</v>
      </c>
      <c r="B835" s="42" t="e">
        <f>IF(ISBLANK('Team Roster - Final'!A833),"",'Team Roster - Final'!A833)</f>
        <v>#REF!</v>
      </c>
      <c r="C835" s="42" t="e">
        <f>IF(ISBLANK('Team Roster - Final'!B833),"",'Team Roster - Final'!B833)</f>
        <v>#REF!</v>
      </c>
      <c r="D835" s="42" t="e">
        <f>IF(ISBLANK('Team Roster - Final'!C833),"",'Team Roster - Final'!C833)</f>
        <v>#REF!</v>
      </c>
      <c r="E835" s="42" t="e">
        <f>IF(ISBLANK('Team Roster - Final'!D833),"",'Team Roster - Final'!D833)</f>
        <v>#REF!</v>
      </c>
      <c r="F835" s="43" t="e">
        <f>IF(ISBLANK('Team Roster - Final'!BL833),"",'Team Roster - Final'!BL833)</f>
        <v>#REF!</v>
      </c>
      <c r="G835" s="43" t="e">
        <f>IF(ISBLANK('Team Roster - Final'!BM833),"",'Team Roster - Final'!BM833)</f>
        <v>#REF!</v>
      </c>
      <c r="H835" s="31" t="e">
        <f>IF(ISBLANK('Team Roster - Final'!E833),"",'Team Roster - Final'!E833)</f>
        <v>#REF!</v>
      </c>
      <c r="I835" s="31" t="e">
        <f>IF(ISBLANK('Team Roster - Final'!G833),"",'Team Roster - Final'!G833)</f>
        <v>#REF!</v>
      </c>
      <c r="J835" s="31" t="e">
        <f>IF(ISBLANK('Team Roster - Final'!I833),"",'Team Roster - Final'!I833)</f>
        <v>#REF!</v>
      </c>
      <c r="R835"/>
      <c r="T835"/>
      <c r="V835"/>
      <c r="W835"/>
      <c r="Z835"/>
      <c r="AA835"/>
      <c r="AJ835" s="22"/>
      <c r="AK835" s="102"/>
      <c r="AN835" s="22"/>
      <c r="AO835" s="22"/>
    </row>
    <row r="836" spans="1:41" ht="14.25">
      <c r="A836" s="346">
        <v>833</v>
      </c>
      <c r="B836" s="42" t="e">
        <f>IF(ISBLANK('Team Roster - Final'!A834),"",'Team Roster - Final'!A834)</f>
        <v>#REF!</v>
      </c>
      <c r="C836" s="42" t="e">
        <f>IF(ISBLANK('Team Roster - Final'!B834),"",'Team Roster - Final'!B834)</f>
        <v>#REF!</v>
      </c>
      <c r="D836" s="42" t="e">
        <f>IF(ISBLANK('Team Roster - Final'!C834),"",'Team Roster - Final'!C834)</f>
        <v>#REF!</v>
      </c>
      <c r="E836" s="42" t="e">
        <f>IF(ISBLANK('Team Roster - Final'!D834),"",'Team Roster - Final'!D834)</f>
        <v>#REF!</v>
      </c>
      <c r="F836" s="43" t="e">
        <f>IF(ISBLANK('Team Roster - Final'!BL834),"",'Team Roster - Final'!BL834)</f>
        <v>#REF!</v>
      </c>
      <c r="G836" s="43" t="e">
        <f>IF(ISBLANK('Team Roster - Final'!BM834),"",'Team Roster - Final'!BM834)</f>
        <v>#REF!</v>
      </c>
      <c r="H836" s="31" t="e">
        <f>IF(ISBLANK('Team Roster - Final'!E834),"",'Team Roster - Final'!E834)</f>
        <v>#REF!</v>
      </c>
      <c r="I836" s="31" t="e">
        <f>IF(ISBLANK('Team Roster - Final'!G834),"",'Team Roster - Final'!G834)</f>
        <v>#REF!</v>
      </c>
      <c r="J836" s="31" t="e">
        <f>IF(ISBLANK('Team Roster - Final'!I834),"",'Team Roster - Final'!I834)</f>
        <v>#REF!</v>
      </c>
      <c r="R836"/>
      <c r="T836"/>
      <c r="V836"/>
      <c r="W836"/>
      <c r="Z836"/>
      <c r="AA836"/>
      <c r="AJ836" s="22"/>
      <c r="AK836" s="102"/>
      <c r="AN836" s="22"/>
      <c r="AO836" s="22"/>
    </row>
    <row r="837" spans="1:41" ht="14.25">
      <c r="A837" s="346">
        <v>834</v>
      </c>
      <c r="B837" s="42" t="e">
        <f>IF(ISBLANK('Team Roster - Final'!A835),"",'Team Roster - Final'!A835)</f>
        <v>#REF!</v>
      </c>
      <c r="C837" s="42" t="e">
        <f>IF(ISBLANK('Team Roster - Final'!B835),"",'Team Roster - Final'!B835)</f>
        <v>#REF!</v>
      </c>
      <c r="D837" s="42" t="e">
        <f>IF(ISBLANK('Team Roster - Final'!C835),"",'Team Roster - Final'!C835)</f>
        <v>#REF!</v>
      </c>
      <c r="E837" s="42" t="e">
        <f>IF(ISBLANK('Team Roster - Final'!D835),"",'Team Roster - Final'!D835)</f>
        <v>#REF!</v>
      </c>
      <c r="F837" s="43" t="e">
        <f>IF(ISBLANK('Team Roster - Final'!BL835),"",'Team Roster - Final'!BL835)</f>
        <v>#REF!</v>
      </c>
      <c r="G837" s="43" t="e">
        <f>IF(ISBLANK('Team Roster - Final'!BM835),"",'Team Roster - Final'!BM835)</f>
        <v>#REF!</v>
      </c>
      <c r="H837" s="31" t="e">
        <f>IF(ISBLANK('Team Roster - Final'!E835),"",'Team Roster - Final'!E835)</f>
        <v>#REF!</v>
      </c>
      <c r="I837" s="31" t="e">
        <f>IF(ISBLANK('Team Roster - Final'!G835),"",'Team Roster - Final'!G835)</f>
        <v>#REF!</v>
      </c>
      <c r="J837" s="31" t="e">
        <f>IF(ISBLANK('Team Roster - Final'!I835),"",'Team Roster - Final'!I835)</f>
        <v>#REF!</v>
      </c>
      <c r="R837"/>
      <c r="T837"/>
      <c r="V837"/>
      <c r="W837"/>
      <c r="Z837"/>
      <c r="AA837"/>
      <c r="AJ837" s="22"/>
      <c r="AK837" s="102"/>
      <c r="AN837" s="22"/>
      <c r="AO837" s="22"/>
    </row>
    <row r="838" spans="1:41" ht="14.25">
      <c r="A838" s="346">
        <v>835</v>
      </c>
      <c r="B838" s="42" t="e">
        <f>IF(ISBLANK('Team Roster - Final'!A836),"",'Team Roster - Final'!A836)</f>
        <v>#REF!</v>
      </c>
      <c r="C838" s="42" t="e">
        <f>IF(ISBLANK('Team Roster - Final'!B836),"",'Team Roster - Final'!B836)</f>
        <v>#REF!</v>
      </c>
      <c r="D838" s="42" t="e">
        <f>IF(ISBLANK('Team Roster - Final'!C836),"",'Team Roster - Final'!C836)</f>
        <v>#REF!</v>
      </c>
      <c r="E838" s="42" t="e">
        <f>IF(ISBLANK('Team Roster - Final'!D836),"",'Team Roster - Final'!D836)</f>
        <v>#REF!</v>
      </c>
      <c r="F838" s="43" t="e">
        <f>IF(ISBLANK('Team Roster - Final'!BL836),"",'Team Roster - Final'!BL836)</f>
        <v>#REF!</v>
      </c>
      <c r="G838" s="43" t="e">
        <f>IF(ISBLANK('Team Roster - Final'!BM836),"",'Team Roster - Final'!BM836)</f>
        <v>#REF!</v>
      </c>
      <c r="H838" s="31" t="e">
        <f>IF(ISBLANK('Team Roster - Final'!E836),"",'Team Roster - Final'!E836)</f>
        <v>#REF!</v>
      </c>
      <c r="I838" s="31" t="e">
        <f>IF(ISBLANK('Team Roster - Final'!G836),"",'Team Roster - Final'!G836)</f>
        <v>#REF!</v>
      </c>
      <c r="J838" s="31" t="e">
        <f>IF(ISBLANK('Team Roster - Final'!I836),"",'Team Roster - Final'!I836)</f>
        <v>#REF!</v>
      </c>
      <c r="R838"/>
      <c r="T838"/>
      <c r="V838"/>
      <c r="W838"/>
      <c r="Z838"/>
      <c r="AA838"/>
      <c r="AJ838" s="22"/>
      <c r="AK838" s="102"/>
      <c r="AN838" s="22"/>
      <c r="AO838" s="22"/>
    </row>
    <row r="839" spans="1:41" ht="14.25">
      <c r="A839" s="346">
        <v>836</v>
      </c>
      <c r="B839" s="42" t="e">
        <f>IF(ISBLANK('Team Roster - Final'!A837),"",'Team Roster - Final'!A837)</f>
        <v>#REF!</v>
      </c>
      <c r="C839" s="42" t="e">
        <f>IF(ISBLANK('Team Roster - Final'!B837),"",'Team Roster - Final'!B837)</f>
        <v>#REF!</v>
      </c>
      <c r="D839" s="42" t="e">
        <f>IF(ISBLANK('Team Roster - Final'!C837),"",'Team Roster - Final'!C837)</f>
        <v>#REF!</v>
      </c>
      <c r="E839" s="42" t="e">
        <f>IF(ISBLANK('Team Roster - Final'!D837),"",'Team Roster - Final'!D837)</f>
        <v>#REF!</v>
      </c>
      <c r="F839" s="43" t="e">
        <f>IF(ISBLANK('Team Roster - Final'!BL837),"",'Team Roster - Final'!BL837)</f>
        <v>#REF!</v>
      </c>
      <c r="G839" s="43" t="e">
        <f>IF(ISBLANK('Team Roster - Final'!BM837),"",'Team Roster - Final'!BM837)</f>
        <v>#REF!</v>
      </c>
      <c r="H839" s="31" t="e">
        <f>IF(ISBLANK('Team Roster - Final'!E837),"",'Team Roster - Final'!E837)</f>
        <v>#REF!</v>
      </c>
      <c r="I839" s="31" t="e">
        <f>IF(ISBLANK('Team Roster - Final'!G837),"",'Team Roster - Final'!G837)</f>
        <v>#REF!</v>
      </c>
      <c r="J839" s="31" t="e">
        <f>IF(ISBLANK('Team Roster - Final'!I837),"",'Team Roster - Final'!I837)</f>
        <v>#REF!</v>
      </c>
      <c r="R839"/>
      <c r="T839"/>
      <c r="V839"/>
      <c r="W839"/>
      <c r="Z839"/>
      <c r="AA839"/>
      <c r="AJ839" s="22"/>
      <c r="AK839" s="102"/>
      <c r="AN839" s="22"/>
      <c r="AO839" s="22"/>
    </row>
    <row r="840" spans="1:41" ht="14.25">
      <c r="A840" s="346">
        <v>837</v>
      </c>
      <c r="B840" s="42" t="e">
        <f>IF(ISBLANK('Team Roster - Final'!A838),"",'Team Roster - Final'!A838)</f>
        <v>#REF!</v>
      </c>
      <c r="C840" s="42" t="e">
        <f>IF(ISBLANK('Team Roster - Final'!B838),"",'Team Roster - Final'!B838)</f>
        <v>#REF!</v>
      </c>
      <c r="D840" s="42" t="e">
        <f>IF(ISBLANK('Team Roster - Final'!C838),"",'Team Roster - Final'!C838)</f>
        <v>#REF!</v>
      </c>
      <c r="E840" s="42" t="e">
        <f>IF(ISBLANK('Team Roster - Final'!D838),"",'Team Roster - Final'!D838)</f>
        <v>#REF!</v>
      </c>
      <c r="F840" s="43" t="e">
        <f>IF(ISBLANK('Team Roster - Final'!BL838),"",'Team Roster - Final'!BL838)</f>
        <v>#REF!</v>
      </c>
      <c r="G840" s="43" t="e">
        <f>IF(ISBLANK('Team Roster - Final'!BM838),"",'Team Roster - Final'!BM838)</f>
        <v>#REF!</v>
      </c>
      <c r="H840" s="31" t="e">
        <f>IF(ISBLANK('Team Roster - Final'!E838),"",'Team Roster - Final'!E838)</f>
        <v>#REF!</v>
      </c>
      <c r="I840" s="31" t="e">
        <f>IF(ISBLANK('Team Roster - Final'!G838),"",'Team Roster - Final'!G838)</f>
        <v>#REF!</v>
      </c>
      <c r="J840" s="31" t="e">
        <f>IF(ISBLANK('Team Roster - Final'!I838),"",'Team Roster - Final'!I838)</f>
        <v>#REF!</v>
      </c>
      <c r="R840"/>
      <c r="T840"/>
      <c r="V840"/>
      <c r="W840"/>
      <c r="Z840"/>
      <c r="AA840"/>
      <c r="AJ840" s="22"/>
      <c r="AK840" s="102"/>
      <c r="AN840" s="22"/>
      <c r="AO840" s="22"/>
    </row>
    <row r="841" spans="1:41" ht="14.25">
      <c r="A841" s="346">
        <v>838</v>
      </c>
      <c r="B841" s="42" t="e">
        <f>IF(ISBLANK('Team Roster - Final'!A839),"",'Team Roster - Final'!A839)</f>
        <v>#REF!</v>
      </c>
      <c r="C841" s="42" t="e">
        <f>IF(ISBLANK('Team Roster - Final'!B839),"",'Team Roster - Final'!B839)</f>
        <v>#REF!</v>
      </c>
      <c r="D841" s="42" t="e">
        <f>IF(ISBLANK('Team Roster - Final'!C839),"",'Team Roster - Final'!C839)</f>
        <v>#REF!</v>
      </c>
      <c r="E841" s="42" t="e">
        <f>IF(ISBLANK('Team Roster - Final'!D839),"",'Team Roster - Final'!D839)</f>
        <v>#REF!</v>
      </c>
      <c r="F841" s="43" t="e">
        <f>IF(ISBLANK('Team Roster - Final'!BL839),"",'Team Roster - Final'!BL839)</f>
        <v>#REF!</v>
      </c>
      <c r="G841" s="43" t="e">
        <f>IF(ISBLANK('Team Roster - Final'!BM839),"",'Team Roster - Final'!BM839)</f>
        <v>#REF!</v>
      </c>
      <c r="H841" s="31" t="e">
        <f>IF(ISBLANK('Team Roster - Final'!E839),"",'Team Roster - Final'!E839)</f>
        <v>#REF!</v>
      </c>
      <c r="I841" s="31" t="e">
        <f>IF(ISBLANK('Team Roster - Final'!G839),"",'Team Roster - Final'!G839)</f>
        <v>#REF!</v>
      </c>
      <c r="J841" s="31" t="e">
        <f>IF(ISBLANK('Team Roster - Final'!I839),"",'Team Roster - Final'!I839)</f>
        <v>#REF!</v>
      </c>
      <c r="R841"/>
      <c r="T841"/>
      <c r="V841"/>
      <c r="W841"/>
      <c r="Z841"/>
      <c r="AA841"/>
      <c r="AJ841" s="22"/>
      <c r="AK841" s="102"/>
      <c r="AN841" s="22"/>
      <c r="AO841" s="22"/>
    </row>
    <row r="842" spans="1:41" ht="14.25">
      <c r="A842" s="346">
        <v>839</v>
      </c>
      <c r="B842" s="42" t="e">
        <f>IF(ISBLANK('Team Roster - Final'!A840),"",'Team Roster - Final'!A840)</f>
        <v>#REF!</v>
      </c>
      <c r="C842" s="42" t="e">
        <f>IF(ISBLANK('Team Roster - Final'!B840),"",'Team Roster - Final'!B840)</f>
        <v>#REF!</v>
      </c>
      <c r="D842" s="42" t="e">
        <f>IF(ISBLANK('Team Roster - Final'!C840),"",'Team Roster - Final'!C840)</f>
        <v>#REF!</v>
      </c>
      <c r="E842" s="42" t="e">
        <f>IF(ISBLANK('Team Roster - Final'!D840),"",'Team Roster - Final'!D840)</f>
        <v>#REF!</v>
      </c>
      <c r="F842" s="43" t="e">
        <f>IF(ISBLANK('Team Roster - Final'!BL840),"",'Team Roster - Final'!BL840)</f>
        <v>#REF!</v>
      </c>
      <c r="G842" s="43" t="e">
        <f>IF(ISBLANK('Team Roster - Final'!BM840),"",'Team Roster - Final'!BM840)</f>
        <v>#REF!</v>
      </c>
      <c r="H842" s="31" t="e">
        <f>IF(ISBLANK('Team Roster - Final'!E840),"",'Team Roster - Final'!E840)</f>
        <v>#REF!</v>
      </c>
      <c r="I842" s="31" t="e">
        <f>IF(ISBLANK('Team Roster - Final'!G840),"",'Team Roster - Final'!G840)</f>
        <v>#REF!</v>
      </c>
      <c r="J842" s="31" t="e">
        <f>IF(ISBLANK('Team Roster - Final'!I840),"",'Team Roster - Final'!I840)</f>
        <v>#REF!</v>
      </c>
      <c r="R842"/>
      <c r="T842"/>
      <c r="V842"/>
      <c r="W842"/>
      <c r="Z842"/>
      <c r="AA842"/>
      <c r="AJ842" s="22"/>
      <c r="AK842" s="102"/>
      <c r="AN842" s="22"/>
      <c r="AO842" s="22"/>
    </row>
    <row r="843" spans="1:41" ht="14.25">
      <c r="A843" s="346">
        <v>840</v>
      </c>
      <c r="B843" s="42" t="e">
        <f>IF(ISBLANK('Team Roster - Final'!A841),"",'Team Roster - Final'!A841)</f>
        <v>#REF!</v>
      </c>
      <c r="C843" s="42" t="e">
        <f>IF(ISBLANK('Team Roster - Final'!B841),"",'Team Roster - Final'!B841)</f>
        <v>#REF!</v>
      </c>
      <c r="D843" s="42" t="e">
        <f>IF(ISBLANK('Team Roster - Final'!C841),"",'Team Roster - Final'!C841)</f>
        <v>#REF!</v>
      </c>
      <c r="E843" s="42" t="e">
        <f>IF(ISBLANK('Team Roster - Final'!D841),"",'Team Roster - Final'!D841)</f>
        <v>#REF!</v>
      </c>
      <c r="F843" s="43" t="e">
        <f>IF(ISBLANK('Team Roster - Final'!BL841),"",'Team Roster - Final'!BL841)</f>
        <v>#REF!</v>
      </c>
      <c r="G843" s="43" t="e">
        <f>IF(ISBLANK('Team Roster - Final'!BM841),"",'Team Roster - Final'!BM841)</f>
        <v>#REF!</v>
      </c>
      <c r="H843" s="31" t="e">
        <f>IF(ISBLANK('Team Roster - Final'!E841),"",'Team Roster - Final'!E841)</f>
        <v>#REF!</v>
      </c>
      <c r="I843" s="31" t="e">
        <f>IF(ISBLANK('Team Roster - Final'!G841),"",'Team Roster - Final'!G841)</f>
        <v>#REF!</v>
      </c>
      <c r="J843" s="31" t="e">
        <f>IF(ISBLANK('Team Roster - Final'!I841),"",'Team Roster - Final'!I841)</f>
        <v>#REF!</v>
      </c>
      <c r="R843"/>
      <c r="T843"/>
      <c r="V843"/>
      <c r="W843"/>
      <c r="Z843"/>
      <c r="AA843"/>
      <c r="AJ843" s="22"/>
      <c r="AK843" s="102"/>
      <c r="AN843" s="22"/>
      <c r="AO843" s="22"/>
    </row>
    <row r="844" spans="1:41" ht="14.25">
      <c r="A844" s="346">
        <v>841</v>
      </c>
      <c r="B844" s="42" t="e">
        <f>IF(ISBLANK('Team Roster - Final'!A842),"",'Team Roster - Final'!A842)</f>
        <v>#REF!</v>
      </c>
      <c r="C844" s="42" t="e">
        <f>IF(ISBLANK('Team Roster - Final'!B842),"",'Team Roster - Final'!B842)</f>
        <v>#REF!</v>
      </c>
      <c r="D844" s="42" t="e">
        <f>IF(ISBLANK('Team Roster - Final'!C842),"",'Team Roster - Final'!C842)</f>
        <v>#REF!</v>
      </c>
      <c r="E844" s="42" t="e">
        <f>IF(ISBLANK('Team Roster - Final'!D842),"",'Team Roster - Final'!D842)</f>
        <v>#REF!</v>
      </c>
      <c r="F844" s="43" t="e">
        <f>IF(ISBLANK('Team Roster - Final'!BL842),"",'Team Roster - Final'!BL842)</f>
        <v>#REF!</v>
      </c>
      <c r="G844" s="43" t="e">
        <f>IF(ISBLANK('Team Roster - Final'!BM842),"",'Team Roster - Final'!BM842)</f>
        <v>#REF!</v>
      </c>
      <c r="H844" s="31" t="e">
        <f>IF(ISBLANK('Team Roster - Final'!E842),"",'Team Roster - Final'!E842)</f>
        <v>#REF!</v>
      </c>
      <c r="I844" s="31" t="e">
        <f>IF(ISBLANK('Team Roster - Final'!G842),"",'Team Roster - Final'!G842)</f>
        <v>#REF!</v>
      </c>
      <c r="J844" s="31" t="e">
        <f>IF(ISBLANK('Team Roster - Final'!I842),"",'Team Roster - Final'!I842)</f>
        <v>#REF!</v>
      </c>
      <c r="R844"/>
      <c r="T844"/>
      <c r="V844"/>
      <c r="W844"/>
      <c r="Z844"/>
      <c r="AA844"/>
      <c r="AJ844" s="22"/>
      <c r="AK844" s="102"/>
      <c r="AN844" s="22"/>
      <c r="AO844" s="22"/>
    </row>
    <row r="845" spans="1:41" ht="14.25">
      <c r="A845" s="346">
        <v>842</v>
      </c>
      <c r="B845" s="42" t="e">
        <f>IF(ISBLANK('Team Roster - Final'!A843),"",'Team Roster - Final'!A843)</f>
        <v>#REF!</v>
      </c>
      <c r="C845" s="42" t="e">
        <f>IF(ISBLANK('Team Roster - Final'!B843),"",'Team Roster - Final'!B843)</f>
        <v>#REF!</v>
      </c>
      <c r="D845" s="42" t="e">
        <f>IF(ISBLANK('Team Roster - Final'!C843),"",'Team Roster - Final'!C843)</f>
        <v>#REF!</v>
      </c>
      <c r="E845" s="42" t="e">
        <f>IF(ISBLANK('Team Roster - Final'!D843),"",'Team Roster - Final'!D843)</f>
        <v>#REF!</v>
      </c>
      <c r="F845" s="43" t="e">
        <f>IF(ISBLANK('Team Roster - Final'!BL843),"",'Team Roster - Final'!BL843)</f>
        <v>#REF!</v>
      </c>
      <c r="G845" s="43" t="e">
        <f>IF(ISBLANK('Team Roster - Final'!BM843),"",'Team Roster - Final'!BM843)</f>
        <v>#REF!</v>
      </c>
      <c r="H845" s="31" t="e">
        <f>IF(ISBLANK('Team Roster - Final'!E843),"",'Team Roster - Final'!E843)</f>
        <v>#REF!</v>
      </c>
      <c r="I845" s="31" t="e">
        <f>IF(ISBLANK('Team Roster - Final'!G843),"",'Team Roster - Final'!G843)</f>
        <v>#REF!</v>
      </c>
      <c r="J845" s="31" t="e">
        <f>IF(ISBLANK('Team Roster - Final'!I843),"",'Team Roster - Final'!I843)</f>
        <v>#REF!</v>
      </c>
      <c r="R845"/>
      <c r="T845"/>
      <c r="V845"/>
      <c r="W845"/>
      <c r="Z845"/>
      <c r="AA845"/>
      <c r="AJ845" s="22"/>
      <c r="AK845" s="102"/>
      <c r="AN845" s="22"/>
      <c r="AO845" s="22"/>
    </row>
    <row r="846" spans="1:41" ht="14.25">
      <c r="A846" s="346">
        <v>843</v>
      </c>
      <c r="B846" s="42" t="e">
        <f>IF(ISBLANK('Team Roster - Final'!A844),"",'Team Roster - Final'!A844)</f>
        <v>#REF!</v>
      </c>
      <c r="C846" s="42" t="e">
        <f>IF(ISBLANK('Team Roster - Final'!B844),"",'Team Roster - Final'!B844)</f>
        <v>#REF!</v>
      </c>
      <c r="D846" s="42" t="e">
        <f>IF(ISBLANK('Team Roster - Final'!C844),"",'Team Roster - Final'!C844)</f>
        <v>#REF!</v>
      </c>
      <c r="E846" s="42" t="e">
        <f>IF(ISBLANK('Team Roster - Final'!D844),"",'Team Roster - Final'!D844)</f>
        <v>#REF!</v>
      </c>
      <c r="F846" s="43" t="e">
        <f>IF(ISBLANK('Team Roster - Final'!BL844),"",'Team Roster - Final'!BL844)</f>
        <v>#REF!</v>
      </c>
      <c r="G846" s="43" t="e">
        <f>IF(ISBLANK('Team Roster - Final'!BM844),"",'Team Roster - Final'!BM844)</f>
        <v>#REF!</v>
      </c>
      <c r="H846" s="31" t="e">
        <f>IF(ISBLANK('Team Roster - Final'!E844),"",'Team Roster - Final'!E844)</f>
        <v>#REF!</v>
      </c>
      <c r="I846" s="31" t="e">
        <f>IF(ISBLANK('Team Roster - Final'!G844),"",'Team Roster - Final'!G844)</f>
        <v>#REF!</v>
      </c>
      <c r="J846" s="31" t="e">
        <f>IF(ISBLANK('Team Roster - Final'!I844),"",'Team Roster - Final'!I844)</f>
        <v>#REF!</v>
      </c>
      <c r="R846"/>
      <c r="T846"/>
      <c r="V846"/>
      <c r="W846"/>
      <c r="Z846"/>
      <c r="AA846"/>
      <c r="AJ846" s="22"/>
      <c r="AK846" s="102"/>
      <c r="AN846" s="22"/>
      <c r="AO846" s="22"/>
    </row>
    <row r="847" spans="1:41" ht="14.25">
      <c r="A847" s="346">
        <v>844</v>
      </c>
      <c r="B847" s="42" t="e">
        <f>IF(ISBLANK('Team Roster - Final'!A845),"",'Team Roster - Final'!A845)</f>
        <v>#REF!</v>
      </c>
      <c r="C847" s="42" t="e">
        <f>IF(ISBLANK('Team Roster - Final'!B845),"",'Team Roster - Final'!B845)</f>
        <v>#REF!</v>
      </c>
      <c r="D847" s="42" t="e">
        <f>IF(ISBLANK('Team Roster - Final'!C845),"",'Team Roster - Final'!C845)</f>
        <v>#REF!</v>
      </c>
      <c r="E847" s="42" t="e">
        <f>IF(ISBLANK('Team Roster - Final'!D845),"",'Team Roster - Final'!D845)</f>
        <v>#REF!</v>
      </c>
      <c r="F847" s="43" t="e">
        <f>IF(ISBLANK('Team Roster - Final'!BL845),"",'Team Roster - Final'!BL845)</f>
        <v>#REF!</v>
      </c>
      <c r="G847" s="43" t="e">
        <f>IF(ISBLANK('Team Roster - Final'!BM845),"",'Team Roster - Final'!BM845)</f>
        <v>#REF!</v>
      </c>
      <c r="H847" s="31" t="e">
        <f>IF(ISBLANK('Team Roster - Final'!E845),"",'Team Roster - Final'!E845)</f>
        <v>#REF!</v>
      </c>
      <c r="I847" s="31" t="e">
        <f>IF(ISBLANK('Team Roster - Final'!G845),"",'Team Roster - Final'!G845)</f>
        <v>#REF!</v>
      </c>
      <c r="J847" s="31" t="e">
        <f>IF(ISBLANK('Team Roster - Final'!I845),"",'Team Roster - Final'!I845)</f>
        <v>#REF!</v>
      </c>
      <c r="R847"/>
      <c r="T847"/>
      <c r="V847"/>
      <c r="W847"/>
      <c r="Z847"/>
      <c r="AA847"/>
      <c r="AJ847" s="22"/>
      <c r="AK847" s="102"/>
      <c r="AN847" s="22"/>
      <c r="AO847" s="22"/>
    </row>
    <row r="848" spans="1:41" ht="14.25">
      <c r="A848" s="346">
        <v>845</v>
      </c>
      <c r="B848" s="42" t="e">
        <f>IF(ISBLANK('Team Roster - Final'!A846),"",'Team Roster - Final'!A846)</f>
        <v>#REF!</v>
      </c>
      <c r="C848" s="42" t="e">
        <f>IF(ISBLANK('Team Roster - Final'!B846),"",'Team Roster - Final'!B846)</f>
        <v>#REF!</v>
      </c>
      <c r="D848" s="42" t="e">
        <f>IF(ISBLANK('Team Roster - Final'!C846),"",'Team Roster - Final'!C846)</f>
        <v>#REF!</v>
      </c>
      <c r="E848" s="42" t="e">
        <f>IF(ISBLANK('Team Roster - Final'!D846),"",'Team Roster - Final'!D846)</f>
        <v>#REF!</v>
      </c>
      <c r="F848" s="43" t="e">
        <f>IF(ISBLANK('Team Roster - Final'!BL846),"",'Team Roster - Final'!BL846)</f>
        <v>#REF!</v>
      </c>
      <c r="G848" s="43" t="e">
        <f>IF(ISBLANK('Team Roster - Final'!BM846),"",'Team Roster - Final'!BM846)</f>
        <v>#REF!</v>
      </c>
      <c r="H848" s="31" t="e">
        <f>IF(ISBLANK('Team Roster - Final'!E846),"",'Team Roster - Final'!E846)</f>
        <v>#REF!</v>
      </c>
      <c r="I848" s="31" t="e">
        <f>IF(ISBLANK('Team Roster - Final'!G846),"",'Team Roster - Final'!G846)</f>
        <v>#REF!</v>
      </c>
      <c r="J848" s="31" t="e">
        <f>IF(ISBLANK('Team Roster - Final'!I846),"",'Team Roster - Final'!I846)</f>
        <v>#REF!</v>
      </c>
      <c r="R848"/>
      <c r="T848"/>
      <c r="V848"/>
      <c r="W848"/>
      <c r="Z848"/>
      <c r="AA848"/>
      <c r="AJ848" s="22"/>
      <c r="AK848" s="102"/>
      <c r="AN848" s="22"/>
      <c r="AO848" s="22"/>
    </row>
    <row r="849" spans="1:41" ht="14.25">
      <c r="A849" s="346">
        <v>846</v>
      </c>
      <c r="B849" s="42" t="e">
        <f>IF(ISBLANK('Team Roster - Final'!A847),"",'Team Roster - Final'!A847)</f>
        <v>#REF!</v>
      </c>
      <c r="C849" s="42" t="e">
        <f>IF(ISBLANK('Team Roster - Final'!B847),"",'Team Roster - Final'!B847)</f>
        <v>#REF!</v>
      </c>
      <c r="D849" s="42" t="e">
        <f>IF(ISBLANK('Team Roster - Final'!C847),"",'Team Roster - Final'!C847)</f>
        <v>#REF!</v>
      </c>
      <c r="E849" s="42" t="e">
        <f>IF(ISBLANK('Team Roster - Final'!D847),"",'Team Roster - Final'!D847)</f>
        <v>#REF!</v>
      </c>
      <c r="F849" s="43" t="e">
        <f>IF(ISBLANK('Team Roster - Final'!BL847),"",'Team Roster - Final'!BL847)</f>
        <v>#REF!</v>
      </c>
      <c r="G849" s="43" t="e">
        <f>IF(ISBLANK('Team Roster - Final'!BM847),"",'Team Roster - Final'!BM847)</f>
        <v>#REF!</v>
      </c>
      <c r="H849" s="31" t="e">
        <f>IF(ISBLANK('Team Roster - Final'!E847),"",'Team Roster - Final'!E847)</f>
        <v>#REF!</v>
      </c>
      <c r="I849" s="31" t="e">
        <f>IF(ISBLANK('Team Roster - Final'!G847),"",'Team Roster - Final'!G847)</f>
        <v>#REF!</v>
      </c>
      <c r="J849" s="31" t="e">
        <f>IF(ISBLANK('Team Roster - Final'!I847),"",'Team Roster - Final'!I847)</f>
        <v>#REF!</v>
      </c>
      <c r="R849"/>
      <c r="T849"/>
      <c r="V849"/>
      <c r="W849"/>
      <c r="Z849"/>
      <c r="AA849"/>
      <c r="AJ849" s="22"/>
      <c r="AK849" s="102"/>
      <c r="AN849" s="22"/>
      <c r="AO849" s="22"/>
    </row>
    <row r="850" spans="1:41" ht="14.25">
      <c r="A850" s="346">
        <v>847</v>
      </c>
      <c r="B850" s="42" t="e">
        <f>IF(ISBLANK('Team Roster - Final'!A848),"",'Team Roster - Final'!A848)</f>
        <v>#REF!</v>
      </c>
      <c r="C850" s="42" t="e">
        <f>IF(ISBLANK('Team Roster - Final'!B848),"",'Team Roster - Final'!B848)</f>
        <v>#REF!</v>
      </c>
      <c r="D850" s="42" t="e">
        <f>IF(ISBLANK('Team Roster - Final'!C848),"",'Team Roster - Final'!C848)</f>
        <v>#REF!</v>
      </c>
      <c r="E850" s="42" t="e">
        <f>IF(ISBLANK('Team Roster - Final'!D848),"",'Team Roster - Final'!D848)</f>
        <v>#REF!</v>
      </c>
      <c r="F850" s="43" t="e">
        <f>IF(ISBLANK('Team Roster - Final'!BL848),"",'Team Roster - Final'!BL848)</f>
        <v>#REF!</v>
      </c>
      <c r="G850" s="43" t="e">
        <f>IF(ISBLANK('Team Roster - Final'!BM848),"",'Team Roster - Final'!BM848)</f>
        <v>#REF!</v>
      </c>
      <c r="H850" s="31" t="e">
        <f>IF(ISBLANK('Team Roster - Final'!E848),"",'Team Roster - Final'!E848)</f>
        <v>#REF!</v>
      </c>
      <c r="I850" s="31" t="e">
        <f>IF(ISBLANK('Team Roster - Final'!G848),"",'Team Roster - Final'!G848)</f>
        <v>#REF!</v>
      </c>
      <c r="J850" s="31" t="e">
        <f>IF(ISBLANK('Team Roster - Final'!I848),"",'Team Roster - Final'!I848)</f>
        <v>#REF!</v>
      </c>
      <c r="R850"/>
      <c r="T850"/>
      <c r="V850"/>
      <c r="W850"/>
      <c r="Z850"/>
      <c r="AA850"/>
      <c r="AJ850" s="22"/>
      <c r="AK850" s="102"/>
      <c r="AN850" s="22"/>
      <c r="AO850" s="22"/>
    </row>
    <row r="851" spans="1:41" ht="14.25">
      <c r="A851" s="346">
        <v>848</v>
      </c>
      <c r="B851" s="42" t="e">
        <f>IF(ISBLANK('Team Roster - Final'!A849),"",'Team Roster - Final'!A849)</f>
        <v>#REF!</v>
      </c>
      <c r="C851" s="42" t="e">
        <f>IF(ISBLANK('Team Roster - Final'!B849),"",'Team Roster - Final'!B849)</f>
        <v>#REF!</v>
      </c>
      <c r="D851" s="42" t="e">
        <f>IF(ISBLANK('Team Roster - Final'!C849),"",'Team Roster - Final'!C849)</f>
        <v>#REF!</v>
      </c>
      <c r="E851" s="42" t="e">
        <f>IF(ISBLANK('Team Roster - Final'!D849),"",'Team Roster - Final'!D849)</f>
        <v>#REF!</v>
      </c>
      <c r="F851" s="43" t="e">
        <f>IF(ISBLANK('Team Roster - Final'!BL849),"",'Team Roster - Final'!BL849)</f>
        <v>#REF!</v>
      </c>
      <c r="G851" s="43" t="e">
        <f>IF(ISBLANK('Team Roster - Final'!BM849),"",'Team Roster - Final'!BM849)</f>
        <v>#REF!</v>
      </c>
      <c r="H851" s="31" t="e">
        <f>IF(ISBLANK('Team Roster - Final'!E849),"",'Team Roster - Final'!E849)</f>
        <v>#REF!</v>
      </c>
      <c r="I851" s="31" t="e">
        <f>IF(ISBLANK('Team Roster - Final'!G849),"",'Team Roster - Final'!G849)</f>
        <v>#REF!</v>
      </c>
      <c r="J851" s="31" t="e">
        <f>IF(ISBLANK('Team Roster - Final'!I849),"",'Team Roster - Final'!I849)</f>
        <v>#REF!</v>
      </c>
      <c r="R851"/>
      <c r="T851"/>
      <c r="V851"/>
      <c r="W851"/>
      <c r="Z851"/>
      <c r="AA851"/>
      <c r="AJ851" s="22"/>
      <c r="AK851" s="102"/>
      <c r="AN851" s="22"/>
      <c r="AO851" s="22"/>
    </row>
    <row r="852" spans="1:41" ht="14.25">
      <c r="A852" s="346">
        <v>849</v>
      </c>
      <c r="B852" s="42" t="e">
        <f>IF(ISBLANK('Team Roster - Final'!A850),"",'Team Roster - Final'!A850)</f>
        <v>#REF!</v>
      </c>
      <c r="C852" s="42" t="e">
        <f>IF(ISBLANK('Team Roster - Final'!B850),"",'Team Roster - Final'!B850)</f>
        <v>#REF!</v>
      </c>
      <c r="D852" s="42" t="e">
        <f>IF(ISBLANK('Team Roster - Final'!C850),"",'Team Roster - Final'!C850)</f>
        <v>#REF!</v>
      </c>
      <c r="E852" s="42" t="e">
        <f>IF(ISBLANK('Team Roster - Final'!D850),"",'Team Roster - Final'!D850)</f>
        <v>#REF!</v>
      </c>
      <c r="F852" s="43" t="e">
        <f>IF(ISBLANK('Team Roster - Final'!BL850),"",'Team Roster - Final'!BL850)</f>
        <v>#REF!</v>
      </c>
      <c r="G852" s="43" t="e">
        <f>IF(ISBLANK('Team Roster - Final'!BM850),"",'Team Roster - Final'!BM850)</f>
        <v>#REF!</v>
      </c>
      <c r="H852" s="31" t="e">
        <f>IF(ISBLANK('Team Roster - Final'!E850),"",'Team Roster - Final'!E850)</f>
        <v>#REF!</v>
      </c>
      <c r="I852" s="31" t="e">
        <f>IF(ISBLANK('Team Roster - Final'!G850),"",'Team Roster - Final'!G850)</f>
        <v>#REF!</v>
      </c>
      <c r="J852" s="31" t="e">
        <f>IF(ISBLANK('Team Roster - Final'!I850),"",'Team Roster - Final'!I850)</f>
        <v>#REF!</v>
      </c>
      <c r="R852"/>
      <c r="T852"/>
      <c r="V852"/>
      <c r="W852"/>
      <c r="Z852"/>
      <c r="AA852"/>
      <c r="AJ852" s="22"/>
      <c r="AK852" s="102"/>
      <c r="AN852" s="22"/>
      <c r="AO852" s="22"/>
    </row>
    <row r="853" spans="1:41" ht="14.25">
      <c r="A853" s="346">
        <v>850</v>
      </c>
      <c r="B853" s="42" t="e">
        <f>IF(ISBLANK('Team Roster - Final'!A851),"",'Team Roster - Final'!A851)</f>
        <v>#REF!</v>
      </c>
      <c r="C853" s="42" t="e">
        <f>IF(ISBLANK('Team Roster - Final'!B851),"",'Team Roster - Final'!B851)</f>
        <v>#REF!</v>
      </c>
      <c r="D853" s="42" t="e">
        <f>IF(ISBLANK('Team Roster - Final'!C851),"",'Team Roster - Final'!C851)</f>
        <v>#REF!</v>
      </c>
      <c r="E853" s="42" t="e">
        <f>IF(ISBLANK('Team Roster - Final'!D851),"",'Team Roster - Final'!D851)</f>
        <v>#REF!</v>
      </c>
      <c r="F853" s="43" t="e">
        <f>IF(ISBLANK('Team Roster - Final'!BL851),"",'Team Roster - Final'!BL851)</f>
        <v>#REF!</v>
      </c>
      <c r="G853" s="43" t="e">
        <f>IF(ISBLANK('Team Roster - Final'!BM851),"",'Team Roster - Final'!BM851)</f>
        <v>#REF!</v>
      </c>
      <c r="H853" s="31" t="e">
        <f>IF(ISBLANK('Team Roster - Final'!E851),"",'Team Roster - Final'!E851)</f>
        <v>#REF!</v>
      </c>
      <c r="I853" s="31" t="e">
        <f>IF(ISBLANK('Team Roster - Final'!G851),"",'Team Roster - Final'!G851)</f>
        <v>#REF!</v>
      </c>
      <c r="J853" s="31" t="e">
        <f>IF(ISBLANK('Team Roster - Final'!I851),"",'Team Roster - Final'!I851)</f>
        <v>#REF!</v>
      </c>
      <c r="R853"/>
      <c r="T853"/>
      <c r="V853"/>
      <c r="W853"/>
      <c r="Z853"/>
      <c r="AA853"/>
      <c r="AJ853" s="22"/>
      <c r="AK853" s="102"/>
      <c r="AN853" s="22"/>
      <c r="AO853" s="22"/>
    </row>
    <row r="854" spans="1:41" ht="14.25">
      <c r="A854" s="346">
        <v>851</v>
      </c>
      <c r="B854" s="42" t="e">
        <f>IF(ISBLANK('Team Roster - Final'!A852),"",'Team Roster - Final'!A852)</f>
        <v>#REF!</v>
      </c>
      <c r="C854" s="42" t="e">
        <f>IF(ISBLANK('Team Roster - Final'!B852),"",'Team Roster - Final'!B852)</f>
        <v>#REF!</v>
      </c>
      <c r="D854" s="42" t="e">
        <f>IF(ISBLANK('Team Roster - Final'!C852),"",'Team Roster - Final'!C852)</f>
        <v>#REF!</v>
      </c>
      <c r="E854" s="42" t="e">
        <f>IF(ISBLANK('Team Roster - Final'!D852),"",'Team Roster - Final'!D852)</f>
        <v>#REF!</v>
      </c>
      <c r="F854" s="43" t="e">
        <f>IF(ISBLANK('Team Roster - Final'!BL852),"",'Team Roster - Final'!BL852)</f>
        <v>#REF!</v>
      </c>
      <c r="G854" s="43" t="e">
        <f>IF(ISBLANK('Team Roster - Final'!BM852),"",'Team Roster - Final'!BM852)</f>
        <v>#REF!</v>
      </c>
      <c r="H854" s="31" t="e">
        <f>IF(ISBLANK('Team Roster - Final'!E852),"",'Team Roster - Final'!E852)</f>
        <v>#REF!</v>
      </c>
      <c r="I854" s="31" t="e">
        <f>IF(ISBLANK('Team Roster - Final'!G852),"",'Team Roster - Final'!G852)</f>
        <v>#REF!</v>
      </c>
      <c r="J854" s="31" t="e">
        <f>IF(ISBLANK('Team Roster - Final'!I852),"",'Team Roster - Final'!I852)</f>
        <v>#REF!</v>
      </c>
      <c r="R854"/>
      <c r="T854"/>
      <c r="V854"/>
      <c r="W854"/>
      <c r="Z854"/>
      <c r="AA854"/>
      <c r="AJ854" s="22"/>
      <c r="AK854" s="102"/>
      <c r="AN854" s="22"/>
      <c r="AO854" s="22"/>
    </row>
    <row r="855" spans="1:41" ht="14.25">
      <c r="A855" s="346">
        <v>852</v>
      </c>
      <c r="B855" s="42" t="e">
        <f>IF(ISBLANK('Team Roster - Final'!A853),"",'Team Roster - Final'!A853)</f>
        <v>#REF!</v>
      </c>
      <c r="C855" s="42" t="e">
        <f>IF(ISBLANK('Team Roster - Final'!B853),"",'Team Roster - Final'!B853)</f>
        <v>#REF!</v>
      </c>
      <c r="D855" s="42" t="e">
        <f>IF(ISBLANK('Team Roster - Final'!C853),"",'Team Roster - Final'!C853)</f>
        <v>#REF!</v>
      </c>
      <c r="E855" s="42" t="e">
        <f>IF(ISBLANK('Team Roster - Final'!D853),"",'Team Roster - Final'!D853)</f>
        <v>#REF!</v>
      </c>
      <c r="F855" s="43" t="e">
        <f>IF(ISBLANK('Team Roster - Final'!BL853),"",'Team Roster - Final'!BL853)</f>
        <v>#REF!</v>
      </c>
      <c r="G855" s="43" t="e">
        <f>IF(ISBLANK('Team Roster - Final'!BM853),"",'Team Roster - Final'!BM853)</f>
        <v>#REF!</v>
      </c>
      <c r="H855" s="31" t="e">
        <f>IF(ISBLANK('Team Roster - Final'!E853),"",'Team Roster - Final'!E853)</f>
        <v>#REF!</v>
      </c>
      <c r="I855" s="31" t="e">
        <f>IF(ISBLANK('Team Roster - Final'!G853),"",'Team Roster - Final'!G853)</f>
        <v>#REF!</v>
      </c>
      <c r="J855" s="31" t="e">
        <f>IF(ISBLANK('Team Roster - Final'!I853),"",'Team Roster - Final'!I853)</f>
        <v>#REF!</v>
      </c>
      <c r="R855"/>
      <c r="T855"/>
      <c r="V855"/>
      <c r="W855"/>
      <c r="Z855"/>
      <c r="AA855"/>
      <c r="AJ855" s="22"/>
      <c r="AK855" s="102"/>
      <c r="AN855" s="22"/>
      <c r="AO855" s="22"/>
    </row>
    <row r="856" spans="1:41" ht="14.25">
      <c r="A856" s="346">
        <v>853</v>
      </c>
      <c r="B856" s="42" t="e">
        <f>IF(ISBLANK('Team Roster - Final'!A854),"",'Team Roster - Final'!A854)</f>
        <v>#REF!</v>
      </c>
      <c r="C856" s="42" t="e">
        <f>IF(ISBLANK('Team Roster - Final'!B854),"",'Team Roster - Final'!B854)</f>
        <v>#REF!</v>
      </c>
      <c r="D856" s="42" t="e">
        <f>IF(ISBLANK('Team Roster - Final'!C854),"",'Team Roster - Final'!C854)</f>
        <v>#REF!</v>
      </c>
      <c r="E856" s="42" t="e">
        <f>IF(ISBLANK('Team Roster - Final'!D854),"",'Team Roster - Final'!D854)</f>
        <v>#REF!</v>
      </c>
      <c r="F856" s="43" t="e">
        <f>IF(ISBLANK('Team Roster - Final'!BL854),"",'Team Roster - Final'!BL854)</f>
        <v>#REF!</v>
      </c>
      <c r="G856" s="43" t="e">
        <f>IF(ISBLANK('Team Roster - Final'!BM854),"",'Team Roster - Final'!BM854)</f>
        <v>#REF!</v>
      </c>
      <c r="H856" s="31" t="e">
        <f>IF(ISBLANK('Team Roster - Final'!E854),"",'Team Roster - Final'!E854)</f>
        <v>#REF!</v>
      </c>
      <c r="I856" s="31" t="e">
        <f>IF(ISBLANK('Team Roster - Final'!G854),"",'Team Roster - Final'!G854)</f>
        <v>#REF!</v>
      </c>
      <c r="J856" s="31" t="e">
        <f>IF(ISBLANK('Team Roster - Final'!I854),"",'Team Roster - Final'!I854)</f>
        <v>#REF!</v>
      </c>
      <c r="R856"/>
      <c r="T856"/>
      <c r="V856"/>
      <c r="W856"/>
      <c r="Z856"/>
      <c r="AA856"/>
      <c r="AJ856" s="22"/>
      <c r="AK856" s="102"/>
      <c r="AN856" s="22"/>
      <c r="AO856" s="22"/>
    </row>
    <row r="857" spans="1:41" ht="14.25">
      <c r="A857" s="346">
        <v>854</v>
      </c>
      <c r="B857" s="42" t="e">
        <f>IF(ISBLANK('Team Roster - Final'!A855),"",'Team Roster - Final'!A855)</f>
        <v>#REF!</v>
      </c>
      <c r="C857" s="42" t="e">
        <f>IF(ISBLANK('Team Roster - Final'!B855),"",'Team Roster - Final'!B855)</f>
        <v>#REF!</v>
      </c>
      <c r="D857" s="42" t="e">
        <f>IF(ISBLANK('Team Roster - Final'!C855),"",'Team Roster - Final'!C855)</f>
        <v>#REF!</v>
      </c>
      <c r="E857" s="42" t="e">
        <f>IF(ISBLANK('Team Roster - Final'!D855),"",'Team Roster - Final'!D855)</f>
        <v>#REF!</v>
      </c>
      <c r="F857" s="43" t="e">
        <f>IF(ISBLANK('Team Roster - Final'!BL855),"",'Team Roster - Final'!BL855)</f>
        <v>#REF!</v>
      </c>
      <c r="G857" s="43" t="e">
        <f>IF(ISBLANK('Team Roster - Final'!BM855),"",'Team Roster - Final'!BM855)</f>
        <v>#REF!</v>
      </c>
      <c r="H857" s="31" t="e">
        <f>IF(ISBLANK('Team Roster - Final'!E855),"",'Team Roster - Final'!E855)</f>
        <v>#REF!</v>
      </c>
      <c r="I857" s="31" t="e">
        <f>IF(ISBLANK('Team Roster - Final'!G855),"",'Team Roster - Final'!G855)</f>
        <v>#REF!</v>
      </c>
      <c r="J857" s="31" t="e">
        <f>IF(ISBLANK('Team Roster - Final'!I855),"",'Team Roster - Final'!I855)</f>
        <v>#REF!</v>
      </c>
      <c r="R857"/>
      <c r="T857"/>
      <c r="V857"/>
      <c r="W857"/>
      <c r="Z857"/>
      <c r="AA857"/>
      <c r="AJ857" s="22"/>
      <c r="AK857" s="102"/>
      <c r="AN857" s="22"/>
      <c r="AO857" s="22"/>
    </row>
    <row r="858" spans="1:41" ht="14.25">
      <c r="A858" s="346">
        <v>855</v>
      </c>
      <c r="B858" s="42" t="e">
        <f>IF(ISBLANK('Team Roster - Final'!A856),"",'Team Roster - Final'!A856)</f>
        <v>#REF!</v>
      </c>
      <c r="C858" s="42" t="e">
        <f>IF(ISBLANK('Team Roster - Final'!B856),"",'Team Roster - Final'!B856)</f>
        <v>#REF!</v>
      </c>
      <c r="D858" s="42" t="e">
        <f>IF(ISBLANK('Team Roster - Final'!C856),"",'Team Roster - Final'!C856)</f>
        <v>#REF!</v>
      </c>
      <c r="E858" s="42" t="e">
        <f>IF(ISBLANK('Team Roster - Final'!D856),"",'Team Roster - Final'!D856)</f>
        <v>#REF!</v>
      </c>
      <c r="F858" s="43" t="e">
        <f>IF(ISBLANK('Team Roster - Final'!BL856),"",'Team Roster - Final'!BL856)</f>
        <v>#REF!</v>
      </c>
      <c r="G858" s="43" t="e">
        <f>IF(ISBLANK('Team Roster - Final'!BM856),"",'Team Roster - Final'!BM856)</f>
        <v>#REF!</v>
      </c>
      <c r="H858" s="31" t="e">
        <f>IF(ISBLANK('Team Roster - Final'!E856),"",'Team Roster - Final'!E856)</f>
        <v>#REF!</v>
      </c>
      <c r="I858" s="31" t="e">
        <f>IF(ISBLANK('Team Roster - Final'!G856),"",'Team Roster - Final'!G856)</f>
        <v>#REF!</v>
      </c>
      <c r="J858" s="31" t="e">
        <f>IF(ISBLANK('Team Roster - Final'!I856),"",'Team Roster - Final'!I856)</f>
        <v>#REF!</v>
      </c>
      <c r="R858"/>
      <c r="T858"/>
      <c r="V858"/>
      <c r="W858"/>
      <c r="Z858"/>
      <c r="AA858"/>
      <c r="AJ858" s="22"/>
      <c r="AK858" s="102"/>
      <c r="AN858" s="22"/>
      <c r="AO858" s="22"/>
    </row>
    <row r="859" spans="1:41" ht="14.25">
      <c r="A859" s="346">
        <v>856</v>
      </c>
      <c r="B859" s="42" t="e">
        <f>IF(ISBLANK('Team Roster - Final'!A857),"",'Team Roster - Final'!A857)</f>
        <v>#REF!</v>
      </c>
      <c r="C859" s="42" t="e">
        <f>IF(ISBLANK('Team Roster - Final'!B857),"",'Team Roster - Final'!B857)</f>
        <v>#REF!</v>
      </c>
      <c r="D859" s="42" t="e">
        <f>IF(ISBLANK('Team Roster - Final'!C857),"",'Team Roster - Final'!C857)</f>
        <v>#REF!</v>
      </c>
      <c r="E859" s="42" t="e">
        <f>IF(ISBLANK('Team Roster - Final'!D857),"",'Team Roster - Final'!D857)</f>
        <v>#REF!</v>
      </c>
      <c r="F859" s="43" t="e">
        <f>IF(ISBLANK('Team Roster - Final'!BL857),"",'Team Roster - Final'!BL857)</f>
        <v>#REF!</v>
      </c>
      <c r="G859" s="43" t="e">
        <f>IF(ISBLANK('Team Roster - Final'!BM857),"",'Team Roster - Final'!BM857)</f>
        <v>#REF!</v>
      </c>
      <c r="H859" s="31" t="e">
        <f>IF(ISBLANK('Team Roster - Final'!E857),"",'Team Roster - Final'!E857)</f>
        <v>#REF!</v>
      </c>
      <c r="I859" s="31" t="e">
        <f>IF(ISBLANK('Team Roster - Final'!G857),"",'Team Roster - Final'!G857)</f>
        <v>#REF!</v>
      </c>
      <c r="J859" s="31" t="e">
        <f>IF(ISBLANK('Team Roster - Final'!I857),"",'Team Roster - Final'!I857)</f>
        <v>#REF!</v>
      </c>
      <c r="R859"/>
      <c r="T859"/>
      <c r="V859"/>
      <c r="W859"/>
      <c r="Z859"/>
      <c r="AA859"/>
      <c r="AJ859" s="22"/>
      <c r="AK859" s="102"/>
      <c r="AN859" s="22"/>
      <c r="AO859" s="22"/>
    </row>
    <row r="860" spans="1:41" ht="14.25">
      <c r="A860" s="346">
        <v>857</v>
      </c>
      <c r="B860" s="42" t="e">
        <f>IF(ISBLANK('Team Roster - Final'!A858),"",'Team Roster - Final'!A858)</f>
        <v>#REF!</v>
      </c>
      <c r="C860" s="42" t="e">
        <f>IF(ISBLANK('Team Roster - Final'!B858),"",'Team Roster - Final'!B858)</f>
        <v>#REF!</v>
      </c>
      <c r="D860" s="42" t="e">
        <f>IF(ISBLANK('Team Roster - Final'!C858),"",'Team Roster - Final'!C858)</f>
        <v>#REF!</v>
      </c>
      <c r="E860" s="42" t="e">
        <f>IF(ISBLANK('Team Roster - Final'!D858),"",'Team Roster - Final'!D858)</f>
        <v>#REF!</v>
      </c>
      <c r="F860" s="43" t="e">
        <f>IF(ISBLANK('Team Roster - Final'!BL858),"",'Team Roster - Final'!BL858)</f>
        <v>#REF!</v>
      </c>
      <c r="G860" s="43" t="e">
        <f>IF(ISBLANK('Team Roster - Final'!BM858),"",'Team Roster - Final'!BM858)</f>
        <v>#REF!</v>
      </c>
      <c r="H860" s="31" t="e">
        <f>IF(ISBLANK('Team Roster - Final'!E858),"",'Team Roster - Final'!E858)</f>
        <v>#REF!</v>
      </c>
      <c r="I860" s="31" t="e">
        <f>IF(ISBLANK('Team Roster - Final'!G858),"",'Team Roster - Final'!G858)</f>
        <v>#REF!</v>
      </c>
      <c r="J860" s="31" t="e">
        <f>IF(ISBLANK('Team Roster - Final'!I858),"",'Team Roster - Final'!I858)</f>
        <v>#REF!</v>
      </c>
      <c r="R860"/>
      <c r="T860"/>
      <c r="V860"/>
      <c r="W860"/>
      <c r="Z860"/>
      <c r="AA860"/>
      <c r="AJ860" s="22"/>
      <c r="AK860" s="102"/>
      <c r="AN860" s="22"/>
      <c r="AO860" s="22"/>
    </row>
    <row r="861" spans="1:41" ht="14.25">
      <c r="A861" s="346">
        <v>858</v>
      </c>
      <c r="B861" s="42" t="e">
        <f>IF(ISBLANK('Team Roster - Final'!A859),"",'Team Roster - Final'!A859)</f>
        <v>#REF!</v>
      </c>
      <c r="C861" s="42" t="e">
        <f>IF(ISBLANK('Team Roster - Final'!B859),"",'Team Roster - Final'!B859)</f>
        <v>#REF!</v>
      </c>
      <c r="D861" s="42" t="e">
        <f>IF(ISBLANK('Team Roster - Final'!C859),"",'Team Roster - Final'!C859)</f>
        <v>#REF!</v>
      </c>
      <c r="E861" s="42" t="e">
        <f>IF(ISBLANK('Team Roster - Final'!D859),"",'Team Roster - Final'!D859)</f>
        <v>#REF!</v>
      </c>
      <c r="F861" s="43" t="e">
        <f>IF(ISBLANK('Team Roster - Final'!BL859),"",'Team Roster - Final'!BL859)</f>
        <v>#REF!</v>
      </c>
      <c r="G861" s="43" t="e">
        <f>IF(ISBLANK('Team Roster - Final'!BM859),"",'Team Roster - Final'!BM859)</f>
        <v>#REF!</v>
      </c>
      <c r="H861" s="31" t="e">
        <f>IF(ISBLANK('Team Roster - Final'!E859),"",'Team Roster - Final'!E859)</f>
        <v>#REF!</v>
      </c>
      <c r="I861" s="31" t="e">
        <f>IF(ISBLANK('Team Roster - Final'!G859),"",'Team Roster - Final'!G859)</f>
        <v>#REF!</v>
      </c>
      <c r="J861" s="31" t="e">
        <f>IF(ISBLANK('Team Roster - Final'!I859),"",'Team Roster - Final'!I859)</f>
        <v>#REF!</v>
      </c>
      <c r="R861"/>
      <c r="T861"/>
      <c r="V861"/>
      <c r="W861"/>
      <c r="Z861"/>
      <c r="AA861"/>
      <c r="AJ861" s="22"/>
      <c r="AK861" s="102"/>
      <c r="AN861" s="22"/>
      <c r="AO861" s="22"/>
    </row>
    <row r="862" spans="1:41" ht="14.25">
      <c r="A862" s="346">
        <v>859</v>
      </c>
      <c r="B862" s="42" t="e">
        <f>IF(ISBLANK('Team Roster - Final'!A860),"",'Team Roster - Final'!A860)</f>
        <v>#REF!</v>
      </c>
      <c r="C862" s="42" t="e">
        <f>IF(ISBLANK('Team Roster - Final'!B860),"",'Team Roster - Final'!B860)</f>
        <v>#REF!</v>
      </c>
      <c r="D862" s="42" t="e">
        <f>IF(ISBLANK('Team Roster - Final'!C860),"",'Team Roster - Final'!C860)</f>
        <v>#REF!</v>
      </c>
      <c r="E862" s="42" t="e">
        <f>IF(ISBLANK('Team Roster - Final'!D860),"",'Team Roster - Final'!D860)</f>
        <v>#REF!</v>
      </c>
      <c r="F862" s="43" t="e">
        <f>IF(ISBLANK('Team Roster - Final'!BL860),"",'Team Roster - Final'!BL860)</f>
        <v>#REF!</v>
      </c>
      <c r="G862" s="43" t="e">
        <f>IF(ISBLANK('Team Roster - Final'!BM860),"",'Team Roster - Final'!BM860)</f>
        <v>#REF!</v>
      </c>
      <c r="H862" s="31" t="e">
        <f>IF(ISBLANK('Team Roster - Final'!E860),"",'Team Roster - Final'!E860)</f>
        <v>#REF!</v>
      </c>
      <c r="I862" s="31" t="e">
        <f>IF(ISBLANK('Team Roster - Final'!G860),"",'Team Roster - Final'!G860)</f>
        <v>#REF!</v>
      </c>
      <c r="J862" s="31" t="e">
        <f>IF(ISBLANK('Team Roster - Final'!I860),"",'Team Roster - Final'!I860)</f>
        <v>#REF!</v>
      </c>
      <c r="R862"/>
      <c r="T862"/>
      <c r="V862"/>
      <c r="W862"/>
      <c r="Z862"/>
      <c r="AA862"/>
      <c r="AJ862" s="22"/>
      <c r="AK862" s="102"/>
      <c r="AN862" s="22"/>
      <c r="AO862" s="22"/>
    </row>
    <row r="863" spans="1:41" ht="14.25">
      <c r="A863" s="346">
        <v>860</v>
      </c>
      <c r="B863" s="42" t="e">
        <f>IF(ISBLANK('Team Roster - Final'!A861),"",'Team Roster - Final'!A861)</f>
        <v>#REF!</v>
      </c>
      <c r="C863" s="42" t="e">
        <f>IF(ISBLANK('Team Roster - Final'!B861),"",'Team Roster - Final'!B861)</f>
        <v>#REF!</v>
      </c>
      <c r="D863" s="42" t="e">
        <f>IF(ISBLANK('Team Roster - Final'!C861),"",'Team Roster - Final'!C861)</f>
        <v>#REF!</v>
      </c>
      <c r="E863" s="42" t="e">
        <f>IF(ISBLANK('Team Roster - Final'!D861),"",'Team Roster - Final'!D861)</f>
        <v>#REF!</v>
      </c>
      <c r="F863" s="43" t="e">
        <f>IF(ISBLANK('Team Roster - Final'!BL861),"",'Team Roster - Final'!BL861)</f>
        <v>#REF!</v>
      </c>
      <c r="G863" s="43" t="e">
        <f>IF(ISBLANK('Team Roster - Final'!BM861),"",'Team Roster - Final'!BM861)</f>
        <v>#REF!</v>
      </c>
      <c r="H863" s="31" t="e">
        <f>IF(ISBLANK('Team Roster - Final'!E861),"",'Team Roster - Final'!E861)</f>
        <v>#REF!</v>
      </c>
      <c r="I863" s="31" t="e">
        <f>IF(ISBLANK('Team Roster - Final'!G861),"",'Team Roster - Final'!G861)</f>
        <v>#REF!</v>
      </c>
      <c r="J863" s="31" t="e">
        <f>IF(ISBLANK('Team Roster - Final'!I861),"",'Team Roster - Final'!I861)</f>
        <v>#REF!</v>
      </c>
      <c r="R863"/>
      <c r="T863"/>
      <c r="V863"/>
      <c r="W863"/>
      <c r="Z863"/>
      <c r="AA863"/>
      <c r="AJ863" s="22"/>
      <c r="AK863" s="102"/>
      <c r="AN863" s="22"/>
      <c r="AO863" s="22"/>
    </row>
    <row r="864" spans="1:41" ht="14.25">
      <c r="A864" s="346">
        <v>861</v>
      </c>
      <c r="B864" s="42" t="e">
        <f>IF(ISBLANK('Team Roster - Final'!A862),"",'Team Roster - Final'!A862)</f>
        <v>#REF!</v>
      </c>
      <c r="C864" s="42" t="e">
        <f>IF(ISBLANK('Team Roster - Final'!B862),"",'Team Roster - Final'!B862)</f>
        <v>#REF!</v>
      </c>
      <c r="D864" s="42" t="e">
        <f>IF(ISBLANK('Team Roster - Final'!C862),"",'Team Roster - Final'!C862)</f>
        <v>#REF!</v>
      </c>
      <c r="E864" s="42" t="e">
        <f>IF(ISBLANK('Team Roster - Final'!D862),"",'Team Roster - Final'!D862)</f>
        <v>#REF!</v>
      </c>
      <c r="F864" s="43" t="e">
        <f>IF(ISBLANK('Team Roster - Final'!BL862),"",'Team Roster - Final'!BL862)</f>
        <v>#REF!</v>
      </c>
      <c r="G864" s="43" t="e">
        <f>IF(ISBLANK('Team Roster - Final'!BM862),"",'Team Roster - Final'!BM862)</f>
        <v>#REF!</v>
      </c>
      <c r="H864" s="31" t="e">
        <f>IF(ISBLANK('Team Roster - Final'!E862),"",'Team Roster - Final'!E862)</f>
        <v>#REF!</v>
      </c>
      <c r="I864" s="31" t="e">
        <f>IF(ISBLANK('Team Roster - Final'!G862),"",'Team Roster - Final'!G862)</f>
        <v>#REF!</v>
      </c>
      <c r="J864" s="31" t="e">
        <f>IF(ISBLANK('Team Roster - Final'!I862),"",'Team Roster - Final'!I862)</f>
        <v>#REF!</v>
      </c>
      <c r="R864"/>
      <c r="T864"/>
      <c r="V864"/>
      <c r="W864"/>
      <c r="Z864"/>
      <c r="AA864"/>
      <c r="AJ864" s="22"/>
      <c r="AK864" s="102"/>
      <c r="AN864" s="22"/>
      <c r="AO864" s="22"/>
    </row>
    <row r="865" spans="1:41" ht="14.25">
      <c r="A865" s="346">
        <v>862</v>
      </c>
      <c r="B865" s="42" t="e">
        <f>IF(ISBLANK('Team Roster - Final'!A863),"",'Team Roster - Final'!A863)</f>
        <v>#REF!</v>
      </c>
      <c r="C865" s="42" t="e">
        <f>IF(ISBLANK('Team Roster - Final'!B863),"",'Team Roster - Final'!B863)</f>
        <v>#REF!</v>
      </c>
      <c r="D865" s="42" t="e">
        <f>IF(ISBLANK('Team Roster - Final'!C863),"",'Team Roster - Final'!C863)</f>
        <v>#REF!</v>
      </c>
      <c r="E865" s="42" t="e">
        <f>IF(ISBLANK('Team Roster - Final'!D863),"",'Team Roster - Final'!D863)</f>
        <v>#REF!</v>
      </c>
      <c r="F865" s="43" t="e">
        <f>IF(ISBLANK('Team Roster - Final'!BL863),"",'Team Roster - Final'!BL863)</f>
        <v>#REF!</v>
      </c>
      <c r="G865" s="43" t="e">
        <f>IF(ISBLANK('Team Roster - Final'!BM863),"",'Team Roster - Final'!BM863)</f>
        <v>#REF!</v>
      </c>
      <c r="H865" s="31" t="e">
        <f>IF(ISBLANK('Team Roster - Final'!E863),"",'Team Roster - Final'!E863)</f>
        <v>#REF!</v>
      </c>
      <c r="I865" s="31" t="e">
        <f>IF(ISBLANK('Team Roster - Final'!G863),"",'Team Roster - Final'!G863)</f>
        <v>#REF!</v>
      </c>
      <c r="J865" s="31" t="e">
        <f>IF(ISBLANK('Team Roster - Final'!I863),"",'Team Roster - Final'!I863)</f>
        <v>#REF!</v>
      </c>
      <c r="R865"/>
      <c r="T865"/>
      <c r="V865"/>
      <c r="W865"/>
      <c r="Z865"/>
      <c r="AA865"/>
      <c r="AJ865" s="22"/>
      <c r="AK865" s="102"/>
      <c r="AN865" s="22"/>
      <c r="AO865" s="22"/>
    </row>
    <row r="866" spans="1:41" ht="14.25">
      <c r="A866" s="346">
        <v>863</v>
      </c>
      <c r="B866" s="42" t="e">
        <f>IF(ISBLANK('Team Roster - Final'!A864),"",'Team Roster - Final'!A864)</f>
        <v>#REF!</v>
      </c>
      <c r="C866" s="42" t="e">
        <f>IF(ISBLANK('Team Roster - Final'!B864),"",'Team Roster - Final'!B864)</f>
        <v>#REF!</v>
      </c>
      <c r="D866" s="42" t="e">
        <f>IF(ISBLANK('Team Roster - Final'!C864),"",'Team Roster - Final'!C864)</f>
        <v>#REF!</v>
      </c>
      <c r="E866" s="42" t="e">
        <f>IF(ISBLANK('Team Roster - Final'!D864),"",'Team Roster - Final'!D864)</f>
        <v>#REF!</v>
      </c>
      <c r="F866" s="43" t="e">
        <f>IF(ISBLANK('Team Roster - Final'!BL864),"",'Team Roster - Final'!BL864)</f>
        <v>#REF!</v>
      </c>
      <c r="G866" s="43" t="e">
        <f>IF(ISBLANK('Team Roster - Final'!BM864),"",'Team Roster - Final'!BM864)</f>
        <v>#REF!</v>
      </c>
      <c r="H866" s="31" t="e">
        <f>IF(ISBLANK('Team Roster - Final'!E864),"",'Team Roster - Final'!E864)</f>
        <v>#REF!</v>
      </c>
      <c r="I866" s="31" t="e">
        <f>IF(ISBLANK('Team Roster - Final'!G864),"",'Team Roster - Final'!G864)</f>
        <v>#REF!</v>
      </c>
      <c r="J866" s="31" t="e">
        <f>IF(ISBLANK('Team Roster - Final'!I864),"",'Team Roster - Final'!I864)</f>
        <v>#REF!</v>
      </c>
      <c r="R866"/>
      <c r="T866"/>
      <c r="V866"/>
      <c r="W866"/>
      <c r="Z866"/>
      <c r="AA866"/>
      <c r="AJ866" s="22"/>
      <c r="AK866" s="102"/>
      <c r="AN866" s="22"/>
      <c r="AO866" s="22"/>
    </row>
    <row r="867" spans="1:41" ht="14.25">
      <c r="A867" s="346">
        <v>864</v>
      </c>
      <c r="B867" s="42" t="e">
        <f>IF(ISBLANK('Team Roster - Final'!A865),"",'Team Roster - Final'!A865)</f>
        <v>#REF!</v>
      </c>
      <c r="C867" s="42" t="e">
        <f>IF(ISBLANK('Team Roster - Final'!B865),"",'Team Roster - Final'!B865)</f>
        <v>#REF!</v>
      </c>
      <c r="D867" s="42" t="e">
        <f>IF(ISBLANK('Team Roster - Final'!C865),"",'Team Roster - Final'!C865)</f>
        <v>#REF!</v>
      </c>
      <c r="E867" s="42" t="e">
        <f>IF(ISBLANK('Team Roster - Final'!D865),"",'Team Roster - Final'!D865)</f>
        <v>#REF!</v>
      </c>
      <c r="F867" s="43" t="e">
        <f>IF(ISBLANK('Team Roster - Final'!BL865),"",'Team Roster - Final'!BL865)</f>
        <v>#REF!</v>
      </c>
      <c r="G867" s="43" t="e">
        <f>IF(ISBLANK('Team Roster - Final'!BM865),"",'Team Roster - Final'!BM865)</f>
        <v>#REF!</v>
      </c>
      <c r="H867" s="31" t="e">
        <f>IF(ISBLANK('Team Roster - Final'!E865),"",'Team Roster - Final'!E865)</f>
        <v>#REF!</v>
      </c>
      <c r="I867" s="31" t="e">
        <f>IF(ISBLANK('Team Roster - Final'!G865),"",'Team Roster - Final'!G865)</f>
        <v>#REF!</v>
      </c>
      <c r="J867" s="31" t="e">
        <f>IF(ISBLANK('Team Roster - Final'!I865),"",'Team Roster - Final'!I865)</f>
        <v>#REF!</v>
      </c>
      <c r="R867"/>
      <c r="T867"/>
      <c r="V867"/>
      <c r="W867"/>
      <c r="Z867"/>
      <c r="AA867"/>
      <c r="AJ867" s="22"/>
      <c r="AK867" s="102"/>
      <c r="AN867" s="22"/>
      <c r="AO867" s="22"/>
    </row>
    <row r="868" spans="1:41" ht="14.25">
      <c r="A868" s="346">
        <v>865</v>
      </c>
      <c r="B868" s="42" t="e">
        <f>IF(ISBLANK('Team Roster - Final'!A866),"",'Team Roster - Final'!A866)</f>
        <v>#REF!</v>
      </c>
      <c r="C868" s="42" t="e">
        <f>IF(ISBLANK('Team Roster - Final'!B866),"",'Team Roster - Final'!B866)</f>
        <v>#REF!</v>
      </c>
      <c r="D868" s="42" t="e">
        <f>IF(ISBLANK('Team Roster - Final'!C866),"",'Team Roster - Final'!C866)</f>
        <v>#REF!</v>
      </c>
      <c r="E868" s="42" t="e">
        <f>IF(ISBLANK('Team Roster - Final'!D866),"",'Team Roster - Final'!D866)</f>
        <v>#REF!</v>
      </c>
      <c r="F868" s="43" t="e">
        <f>IF(ISBLANK('Team Roster - Final'!BL866),"",'Team Roster - Final'!BL866)</f>
        <v>#REF!</v>
      </c>
      <c r="G868" s="43" t="e">
        <f>IF(ISBLANK('Team Roster - Final'!BM866),"",'Team Roster - Final'!BM866)</f>
        <v>#REF!</v>
      </c>
      <c r="H868" s="31" t="e">
        <f>IF(ISBLANK('Team Roster - Final'!E866),"",'Team Roster - Final'!E866)</f>
        <v>#REF!</v>
      </c>
      <c r="I868" s="31" t="e">
        <f>IF(ISBLANK('Team Roster - Final'!G866),"",'Team Roster - Final'!G866)</f>
        <v>#REF!</v>
      </c>
      <c r="J868" s="31" t="e">
        <f>IF(ISBLANK('Team Roster - Final'!I866),"",'Team Roster - Final'!I866)</f>
        <v>#REF!</v>
      </c>
      <c r="R868"/>
      <c r="T868"/>
      <c r="V868"/>
      <c r="W868"/>
      <c r="Z868"/>
      <c r="AA868"/>
      <c r="AJ868" s="22"/>
      <c r="AK868" s="102"/>
      <c r="AN868" s="22"/>
      <c r="AO868" s="22"/>
    </row>
    <row r="869" spans="1:41" ht="14.25">
      <c r="A869" s="346">
        <v>866</v>
      </c>
      <c r="B869" s="42" t="e">
        <f>IF(ISBLANK('Team Roster - Final'!A867),"",'Team Roster - Final'!A867)</f>
        <v>#REF!</v>
      </c>
      <c r="C869" s="42" t="e">
        <f>IF(ISBLANK('Team Roster - Final'!B867),"",'Team Roster - Final'!B867)</f>
        <v>#REF!</v>
      </c>
      <c r="D869" s="42" t="e">
        <f>IF(ISBLANK('Team Roster - Final'!C867),"",'Team Roster - Final'!C867)</f>
        <v>#REF!</v>
      </c>
      <c r="E869" s="42" t="e">
        <f>IF(ISBLANK('Team Roster - Final'!D867),"",'Team Roster - Final'!D867)</f>
        <v>#REF!</v>
      </c>
      <c r="F869" s="43" t="e">
        <f>IF(ISBLANK('Team Roster - Final'!BL867),"",'Team Roster - Final'!BL867)</f>
        <v>#REF!</v>
      </c>
      <c r="G869" s="43" t="e">
        <f>IF(ISBLANK('Team Roster - Final'!BM867),"",'Team Roster - Final'!BM867)</f>
        <v>#REF!</v>
      </c>
      <c r="H869" s="31" t="e">
        <f>IF(ISBLANK('Team Roster - Final'!E867),"",'Team Roster - Final'!E867)</f>
        <v>#REF!</v>
      </c>
      <c r="I869" s="31" t="e">
        <f>IF(ISBLANK('Team Roster - Final'!G867),"",'Team Roster - Final'!G867)</f>
        <v>#REF!</v>
      </c>
      <c r="J869" s="31" t="e">
        <f>IF(ISBLANK('Team Roster - Final'!I867),"",'Team Roster - Final'!I867)</f>
        <v>#REF!</v>
      </c>
      <c r="R869"/>
      <c r="T869"/>
      <c r="V869"/>
      <c r="W869"/>
      <c r="Z869"/>
      <c r="AA869"/>
      <c r="AJ869" s="22"/>
      <c r="AK869" s="102"/>
      <c r="AN869" s="22"/>
      <c r="AO869" s="22"/>
    </row>
    <row r="870" spans="1:41" ht="14.25">
      <c r="A870" s="346">
        <v>867</v>
      </c>
      <c r="B870" s="42" t="e">
        <f>IF(ISBLANK('Team Roster - Final'!A868),"",'Team Roster - Final'!A868)</f>
        <v>#REF!</v>
      </c>
      <c r="C870" s="42" t="e">
        <f>IF(ISBLANK('Team Roster - Final'!B868),"",'Team Roster - Final'!B868)</f>
        <v>#REF!</v>
      </c>
      <c r="D870" s="42" t="e">
        <f>IF(ISBLANK('Team Roster - Final'!C868),"",'Team Roster - Final'!C868)</f>
        <v>#REF!</v>
      </c>
      <c r="E870" s="42" t="e">
        <f>IF(ISBLANK('Team Roster - Final'!D868),"",'Team Roster - Final'!D868)</f>
        <v>#REF!</v>
      </c>
      <c r="F870" s="43" t="e">
        <f>IF(ISBLANK('Team Roster - Final'!BL868),"",'Team Roster - Final'!BL868)</f>
        <v>#REF!</v>
      </c>
      <c r="G870" s="43" t="e">
        <f>IF(ISBLANK('Team Roster - Final'!BM868),"",'Team Roster - Final'!BM868)</f>
        <v>#REF!</v>
      </c>
      <c r="H870" s="31" t="e">
        <f>IF(ISBLANK('Team Roster - Final'!E868),"",'Team Roster - Final'!E868)</f>
        <v>#REF!</v>
      </c>
      <c r="I870" s="31" t="e">
        <f>IF(ISBLANK('Team Roster - Final'!G868),"",'Team Roster - Final'!G868)</f>
        <v>#REF!</v>
      </c>
      <c r="J870" s="31" t="e">
        <f>IF(ISBLANK('Team Roster - Final'!I868),"",'Team Roster - Final'!I868)</f>
        <v>#REF!</v>
      </c>
      <c r="R870"/>
      <c r="T870"/>
      <c r="V870"/>
      <c r="W870"/>
      <c r="Z870"/>
      <c r="AA870"/>
      <c r="AJ870" s="22"/>
      <c r="AK870" s="102"/>
      <c r="AN870" s="22"/>
      <c r="AO870" s="22"/>
    </row>
    <row r="871" spans="1:41" ht="14.25">
      <c r="A871" s="346">
        <v>868</v>
      </c>
      <c r="B871" s="42" t="e">
        <f>IF(ISBLANK('Team Roster - Final'!A869),"",'Team Roster - Final'!A869)</f>
        <v>#REF!</v>
      </c>
      <c r="C871" s="42" t="e">
        <f>IF(ISBLANK('Team Roster - Final'!B869),"",'Team Roster - Final'!B869)</f>
        <v>#REF!</v>
      </c>
      <c r="D871" s="42" t="e">
        <f>IF(ISBLANK('Team Roster - Final'!C869),"",'Team Roster - Final'!C869)</f>
        <v>#REF!</v>
      </c>
      <c r="E871" s="42" t="e">
        <f>IF(ISBLANK('Team Roster - Final'!D869),"",'Team Roster - Final'!D869)</f>
        <v>#REF!</v>
      </c>
      <c r="F871" s="43" t="e">
        <f>IF(ISBLANK('Team Roster - Final'!BL869),"",'Team Roster - Final'!BL869)</f>
        <v>#REF!</v>
      </c>
      <c r="G871" s="43" t="e">
        <f>IF(ISBLANK('Team Roster - Final'!BM869),"",'Team Roster - Final'!BM869)</f>
        <v>#REF!</v>
      </c>
      <c r="H871" s="31" t="e">
        <f>IF(ISBLANK('Team Roster - Final'!E869),"",'Team Roster - Final'!E869)</f>
        <v>#REF!</v>
      </c>
      <c r="I871" s="31" t="e">
        <f>IF(ISBLANK('Team Roster - Final'!G869),"",'Team Roster - Final'!G869)</f>
        <v>#REF!</v>
      </c>
      <c r="J871" s="31" t="e">
        <f>IF(ISBLANK('Team Roster - Final'!I869),"",'Team Roster - Final'!I869)</f>
        <v>#REF!</v>
      </c>
      <c r="R871"/>
      <c r="T871"/>
      <c r="V871"/>
      <c r="W871"/>
      <c r="Z871"/>
      <c r="AA871"/>
      <c r="AJ871" s="22"/>
      <c r="AK871" s="102"/>
      <c r="AN871" s="22"/>
      <c r="AO871" s="22"/>
    </row>
    <row r="872" spans="1:41" ht="14.25">
      <c r="A872" s="346">
        <v>869</v>
      </c>
      <c r="B872" s="42" t="e">
        <f>IF(ISBLANK('Team Roster - Final'!A870),"",'Team Roster - Final'!A870)</f>
        <v>#REF!</v>
      </c>
      <c r="C872" s="42" t="e">
        <f>IF(ISBLANK('Team Roster - Final'!B870),"",'Team Roster - Final'!B870)</f>
        <v>#REF!</v>
      </c>
      <c r="D872" s="42" t="e">
        <f>IF(ISBLANK('Team Roster - Final'!C870),"",'Team Roster - Final'!C870)</f>
        <v>#REF!</v>
      </c>
      <c r="E872" s="42" t="e">
        <f>IF(ISBLANK('Team Roster - Final'!D870),"",'Team Roster - Final'!D870)</f>
        <v>#REF!</v>
      </c>
      <c r="F872" s="43" t="e">
        <f>IF(ISBLANK('Team Roster - Final'!BL870),"",'Team Roster - Final'!BL870)</f>
        <v>#REF!</v>
      </c>
      <c r="G872" s="43" t="e">
        <f>IF(ISBLANK('Team Roster - Final'!BM870),"",'Team Roster - Final'!BM870)</f>
        <v>#REF!</v>
      </c>
      <c r="H872" s="31" t="e">
        <f>IF(ISBLANK('Team Roster - Final'!E870),"",'Team Roster - Final'!E870)</f>
        <v>#REF!</v>
      </c>
      <c r="I872" s="31" t="e">
        <f>IF(ISBLANK('Team Roster - Final'!G870),"",'Team Roster - Final'!G870)</f>
        <v>#REF!</v>
      </c>
      <c r="J872" s="31" t="e">
        <f>IF(ISBLANK('Team Roster - Final'!I870),"",'Team Roster - Final'!I870)</f>
        <v>#REF!</v>
      </c>
      <c r="R872"/>
      <c r="T872"/>
      <c r="V872"/>
      <c r="W872"/>
      <c r="Z872"/>
      <c r="AA872"/>
      <c r="AJ872" s="22"/>
      <c r="AK872" s="102"/>
      <c r="AN872" s="22"/>
      <c r="AO872" s="22"/>
    </row>
    <row r="873" spans="1:41" ht="14.25">
      <c r="A873" s="346">
        <v>870</v>
      </c>
      <c r="B873" s="42" t="e">
        <f>IF(ISBLANK('Team Roster - Final'!A871),"",'Team Roster - Final'!A871)</f>
        <v>#REF!</v>
      </c>
      <c r="C873" s="42" t="e">
        <f>IF(ISBLANK('Team Roster - Final'!B871),"",'Team Roster - Final'!B871)</f>
        <v>#REF!</v>
      </c>
      <c r="D873" s="42" t="e">
        <f>IF(ISBLANK('Team Roster - Final'!C871),"",'Team Roster - Final'!C871)</f>
        <v>#REF!</v>
      </c>
      <c r="E873" s="42" t="e">
        <f>IF(ISBLANK('Team Roster - Final'!D871),"",'Team Roster - Final'!D871)</f>
        <v>#REF!</v>
      </c>
      <c r="F873" s="43" t="e">
        <f>IF(ISBLANK('Team Roster - Final'!BL871),"",'Team Roster - Final'!BL871)</f>
        <v>#REF!</v>
      </c>
      <c r="G873" s="43" t="e">
        <f>IF(ISBLANK('Team Roster - Final'!BM871),"",'Team Roster - Final'!BM871)</f>
        <v>#REF!</v>
      </c>
      <c r="H873" s="31" t="e">
        <f>IF(ISBLANK('Team Roster - Final'!E871),"",'Team Roster - Final'!E871)</f>
        <v>#REF!</v>
      </c>
      <c r="I873" s="31" t="e">
        <f>IF(ISBLANK('Team Roster - Final'!G871),"",'Team Roster - Final'!G871)</f>
        <v>#REF!</v>
      </c>
      <c r="J873" s="31" t="e">
        <f>IF(ISBLANK('Team Roster - Final'!I871),"",'Team Roster - Final'!I871)</f>
        <v>#REF!</v>
      </c>
      <c r="R873"/>
      <c r="T873"/>
      <c r="V873"/>
      <c r="W873"/>
      <c r="Z873"/>
      <c r="AA873"/>
      <c r="AJ873" s="22"/>
      <c r="AK873" s="102"/>
      <c r="AN873" s="22"/>
      <c r="AO873" s="22"/>
    </row>
    <row r="874" spans="1:41" ht="14.25">
      <c r="A874" s="346">
        <v>871</v>
      </c>
      <c r="B874" s="42" t="e">
        <f>IF(ISBLANK('Team Roster - Final'!A872),"",'Team Roster - Final'!A872)</f>
        <v>#REF!</v>
      </c>
      <c r="C874" s="42" t="e">
        <f>IF(ISBLANK('Team Roster - Final'!B872),"",'Team Roster - Final'!B872)</f>
        <v>#REF!</v>
      </c>
      <c r="D874" s="42" t="e">
        <f>IF(ISBLANK('Team Roster - Final'!C872),"",'Team Roster - Final'!C872)</f>
        <v>#REF!</v>
      </c>
      <c r="E874" s="42" t="e">
        <f>IF(ISBLANK('Team Roster - Final'!D872),"",'Team Roster - Final'!D872)</f>
        <v>#REF!</v>
      </c>
      <c r="F874" s="43" t="e">
        <f>IF(ISBLANK('Team Roster - Final'!BL872),"",'Team Roster - Final'!BL872)</f>
        <v>#REF!</v>
      </c>
      <c r="G874" s="43" t="e">
        <f>IF(ISBLANK('Team Roster - Final'!BM872),"",'Team Roster - Final'!BM872)</f>
        <v>#REF!</v>
      </c>
      <c r="H874" s="31" t="e">
        <f>IF(ISBLANK('Team Roster - Final'!E872),"",'Team Roster - Final'!E872)</f>
        <v>#REF!</v>
      </c>
      <c r="I874" s="31" t="e">
        <f>IF(ISBLANK('Team Roster - Final'!G872),"",'Team Roster - Final'!G872)</f>
        <v>#REF!</v>
      </c>
      <c r="J874" s="31" t="e">
        <f>IF(ISBLANK('Team Roster - Final'!I872),"",'Team Roster - Final'!I872)</f>
        <v>#REF!</v>
      </c>
      <c r="R874"/>
      <c r="T874"/>
      <c r="V874"/>
      <c r="W874"/>
      <c r="Z874"/>
      <c r="AA874"/>
      <c r="AJ874" s="22"/>
      <c r="AK874" s="102"/>
      <c r="AN874" s="22"/>
      <c r="AO874" s="22"/>
    </row>
    <row r="875" spans="1:41" ht="14.25">
      <c r="A875" s="346">
        <v>872</v>
      </c>
      <c r="B875" s="42" t="e">
        <f>IF(ISBLANK('Team Roster - Final'!A873),"",'Team Roster - Final'!A873)</f>
        <v>#REF!</v>
      </c>
      <c r="C875" s="42" t="e">
        <f>IF(ISBLANK('Team Roster - Final'!B873),"",'Team Roster - Final'!B873)</f>
        <v>#REF!</v>
      </c>
      <c r="D875" s="42" t="e">
        <f>IF(ISBLANK('Team Roster - Final'!C873),"",'Team Roster - Final'!C873)</f>
        <v>#REF!</v>
      </c>
      <c r="E875" s="42" t="e">
        <f>IF(ISBLANK('Team Roster - Final'!D873),"",'Team Roster - Final'!D873)</f>
        <v>#REF!</v>
      </c>
      <c r="F875" s="43" t="e">
        <f>IF(ISBLANK('Team Roster - Final'!BL873),"",'Team Roster - Final'!BL873)</f>
        <v>#REF!</v>
      </c>
      <c r="G875" s="43" t="e">
        <f>IF(ISBLANK('Team Roster - Final'!BM873),"",'Team Roster - Final'!BM873)</f>
        <v>#REF!</v>
      </c>
      <c r="H875" s="31" t="e">
        <f>IF(ISBLANK('Team Roster - Final'!E873),"",'Team Roster - Final'!E873)</f>
        <v>#REF!</v>
      </c>
      <c r="I875" s="31" t="e">
        <f>IF(ISBLANK('Team Roster - Final'!G873),"",'Team Roster - Final'!G873)</f>
        <v>#REF!</v>
      </c>
      <c r="J875" s="31" t="e">
        <f>IF(ISBLANK('Team Roster - Final'!I873),"",'Team Roster - Final'!I873)</f>
        <v>#REF!</v>
      </c>
      <c r="R875"/>
      <c r="T875"/>
      <c r="V875"/>
      <c r="W875"/>
      <c r="Z875"/>
      <c r="AA875"/>
      <c r="AJ875" s="22"/>
      <c r="AK875" s="102"/>
      <c r="AN875" s="22"/>
      <c r="AO875" s="22"/>
    </row>
    <row r="876" spans="1:41" ht="14.25">
      <c r="A876" s="346">
        <v>873</v>
      </c>
      <c r="B876" s="42" t="e">
        <f>IF(ISBLANK('Team Roster - Final'!A874),"",'Team Roster - Final'!A874)</f>
        <v>#REF!</v>
      </c>
      <c r="C876" s="42" t="e">
        <f>IF(ISBLANK('Team Roster - Final'!B874),"",'Team Roster - Final'!B874)</f>
        <v>#REF!</v>
      </c>
      <c r="D876" s="42" t="e">
        <f>IF(ISBLANK('Team Roster - Final'!C874),"",'Team Roster - Final'!C874)</f>
        <v>#REF!</v>
      </c>
      <c r="E876" s="42" t="e">
        <f>IF(ISBLANK('Team Roster - Final'!D874),"",'Team Roster - Final'!D874)</f>
        <v>#REF!</v>
      </c>
      <c r="F876" s="43" t="e">
        <f>IF(ISBLANK('Team Roster - Final'!BL874),"",'Team Roster - Final'!BL874)</f>
        <v>#REF!</v>
      </c>
      <c r="G876" s="43" t="e">
        <f>IF(ISBLANK('Team Roster - Final'!BM874),"",'Team Roster - Final'!BM874)</f>
        <v>#REF!</v>
      </c>
      <c r="H876" s="31" t="e">
        <f>IF(ISBLANK('Team Roster - Final'!E874),"",'Team Roster - Final'!E874)</f>
        <v>#REF!</v>
      </c>
      <c r="I876" s="31" t="e">
        <f>IF(ISBLANK('Team Roster - Final'!G874),"",'Team Roster - Final'!G874)</f>
        <v>#REF!</v>
      </c>
      <c r="J876" s="31" t="e">
        <f>IF(ISBLANK('Team Roster - Final'!I874),"",'Team Roster - Final'!I874)</f>
        <v>#REF!</v>
      </c>
      <c r="R876"/>
      <c r="T876"/>
      <c r="V876"/>
      <c r="W876"/>
      <c r="Z876"/>
      <c r="AA876"/>
      <c r="AJ876" s="22"/>
      <c r="AK876" s="102"/>
      <c r="AN876" s="22"/>
      <c r="AO876" s="22"/>
    </row>
    <row r="877" spans="1:41" ht="14.25">
      <c r="A877" s="346">
        <v>874</v>
      </c>
      <c r="B877" s="42" t="e">
        <f>IF(ISBLANK('Team Roster - Final'!A875),"",'Team Roster - Final'!A875)</f>
        <v>#REF!</v>
      </c>
      <c r="C877" s="42" t="e">
        <f>IF(ISBLANK('Team Roster - Final'!B875),"",'Team Roster - Final'!B875)</f>
        <v>#REF!</v>
      </c>
      <c r="D877" s="42" t="e">
        <f>IF(ISBLANK('Team Roster - Final'!C875),"",'Team Roster - Final'!C875)</f>
        <v>#REF!</v>
      </c>
      <c r="E877" s="42" t="e">
        <f>IF(ISBLANK('Team Roster - Final'!D875),"",'Team Roster - Final'!D875)</f>
        <v>#REF!</v>
      </c>
      <c r="F877" s="43" t="e">
        <f>IF(ISBLANK('Team Roster - Final'!BL875),"",'Team Roster - Final'!BL875)</f>
        <v>#REF!</v>
      </c>
      <c r="G877" s="43" t="e">
        <f>IF(ISBLANK('Team Roster - Final'!BM875),"",'Team Roster - Final'!BM875)</f>
        <v>#REF!</v>
      </c>
      <c r="H877" s="31" t="e">
        <f>IF(ISBLANK('Team Roster - Final'!E875),"",'Team Roster - Final'!E875)</f>
        <v>#REF!</v>
      </c>
      <c r="I877" s="31" t="e">
        <f>IF(ISBLANK('Team Roster - Final'!G875),"",'Team Roster - Final'!G875)</f>
        <v>#REF!</v>
      </c>
      <c r="J877" s="31" t="e">
        <f>IF(ISBLANK('Team Roster - Final'!I875),"",'Team Roster - Final'!I875)</f>
        <v>#REF!</v>
      </c>
      <c r="R877"/>
      <c r="T877"/>
      <c r="V877"/>
      <c r="W877"/>
      <c r="Z877"/>
      <c r="AA877"/>
      <c r="AJ877" s="22"/>
      <c r="AK877" s="102"/>
      <c r="AN877" s="22"/>
      <c r="AO877" s="22"/>
    </row>
    <row r="878" spans="1:41" ht="14.25">
      <c r="A878" s="346">
        <v>875</v>
      </c>
      <c r="B878" s="42" t="e">
        <f>IF(ISBLANK('Team Roster - Final'!A876),"",'Team Roster - Final'!A876)</f>
        <v>#REF!</v>
      </c>
      <c r="C878" s="42" t="e">
        <f>IF(ISBLANK('Team Roster - Final'!B876),"",'Team Roster - Final'!B876)</f>
        <v>#REF!</v>
      </c>
      <c r="D878" s="42" t="e">
        <f>IF(ISBLANK('Team Roster - Final'!C876),"",'Team Roster - Final'!C876)</f>
        <v>#REF!</v>
      </c>
      <c r="E878" s="42" t="e">
        <f>IF(ISBLANK('Team Roster - Final'!D876),"",'Team Roster - Final'!D876)</f>
        <v>#REF!</v>
      </c>
      <c r="F878" s="43" t="e">
        <f>IF(ISBLANK('Team Roster - Final'!BL876),"",'Team Roster - Final'!BL876)</f>
        <v>#REF!</v>
      </c>
      <c r="G878" s="43" t="e">
        <f>IF(ISBLANK('Team Roster - Final'!BM876),"",'Team Roster - Final'!BM876)</f>
        <v>#REF!</v>
      </c>
      <c r="H878" s="31" t="e">
        <f>IF(ISBLANK('Team Roster - Final'!E876),"",'Team Roster - Final'!E876)</f>
        <v>#REF!</v>
      </c>
      <c r="I878" s="31" t="e">
        <f>IF(ISBLANK('Team Roster - Final'!G876),"",'Team Roster - Final'!G876)</f>
        <v>#REF!</v>
      </c>
      <c r="J878" s="31" t="e">
        <f>IF(ISBLANK('Team Roster - Final'!I876),"",'Team Roster - Final'!I876)</f>
        <v>#REF!</v>
      </c>
      <c r="R878"/>
      <c r="T878"/>
      <c r="V878"/>
      <c r="W878"/>
      <c r="Z878"/>
      <c r="AA878"/>
      <c r="AJ878" s="22"/>
      <c r="AK878" s="102"/>
      <c r="AN878" s="22"/>
      <c r="AO878" s="22"/>
    </row>
    <row r="879" spans="1:41" ht="14.25">
      <c r="A879" s="346">
        <v>876</v>
      </c>
      <c r="B879" s="42" t="e">
        <f>IF(ISBLANK('Team Roster - Final'!A877),"",'Team Roster - Final'!A877)</f>
        <v>#REF!</v>
      </c>
      <c r="C879" s="42" t="e">
        <f>IF(ISBLANK('Team Roster - Final'!B877),"",'Team Roster - Final'!B877)</f>
        <v>#REF!</v>
      </c>
      <c r="D879" s="42" t="e">
        <f>IF(ISBLANK('Team Roster - Final'!C877),"",'Team Roster - Final'!C877)</f>
        <v>#REF!</v>
      </c>
      <c r="E879" s="42" t="e">
        <f>IF(ISBLANK('Team Roster - Final'!D877),"",'Team Roster - Final'!D877)</f>
        <v>#REF!</v>
      </c>
      <c r="F879" s="43" t="e">
        <f>IF(ISBLANK('Team Roster - Final'!BL877),"",'Team Roster - Final'!BL877)</f>
        <v>#REF!</v>
      </c>
      <c r="G879" s="43" t="e">
        <f>IF(ISBLANK('Team Roster - Final'!BM877),"",'Team Roster - Final'!BM877)</f>
        <v>#REF!</v>
      </c>
      <c r="H879" s="31" t="e">
        <f>IF(ISBLANK('Team Roster - Final'!E877),"",'Team Roster - Final'!E877)</f>
        <v>#REF!</v>
      </c>
      <c r="I879" s="31" t="e">
        <f>IF(ISBLANK('Team Roster - Final'!G877),"",'Team Roster - Final'!G877)</f>
        <v>#REF!</v>
      </c>
      <c r="J879" s="31" t="e">
        <f>IF(ISBLANK('Team Roster - Final'!I877),"",'Team Roster - Final'!I877)</f>
        <v>#REF!</v>
      </c>
      <c r="R879"/>
      <c r="T879"/>
      <c r="V879"/>
      <c r="W879"/>
      <c r="Z879"/>
      <c r="AA879"/>
      <c r="AJ879" s="22"/>
      <c r="AK879" s="102"/>
      <c r="AN879" s="22"/>
      <c r="AO879" s="22"/>
    </row>
    <row r="880" spans="1:41" ht="14.25">
      <c r="A880" s="346">
        <v>877</v>
      </c>
      <c r="B880" s="42" t="e">
        <f>IF(ISBLANK('Team Roster - Final'!A878),"",'Team Roster - Final'!A878)</f>
        <v>#REF!</v>
      </c>
      <c r="C880" s="42" t="e">
        <f>IF(ISBLANK('Team Roster - Final'!B878),"",'Team Roster - Final'!B878)</f>
        <v>#REF!</v>
      </c>
      <c r="D880" s="42" t="e">
        <f>IF(ISBLANK('Team Roster - Final'!C878),"",'Team Roster - Final'!C878)</f>
        <v>#REF!</v>
      </c>
      <c r="E880" s="42" t="e">
        <f>IF(ISBLANK('Team Roster - Final'!D878),"",'Team Roster - Final'!D878)</f>
        <v>#REF!</v>
      </c>
      <c r="F880" s="43" t="e">
        <f>IF(ISBLANK('Team Roster - Final'!BL878),"",'Team Roster - Final'!BL878)</f>
        <v>#REF!</v>
      </c>
      <c r="G880" s="43" t="e">
        <f>IF(ISBLANK('Team Roster - Final'!BM878),"",'Team Roster - Final'!BM878)</f>
        <v>#REF!</v>
      </c>
      <c r="H880" s="31" t="e">
        <f>IF(ISBLANK('Team Roster - Final'!E878),"",'Team Roster - Final'!E878)</f>
        <v>#REF!</v>
      </c>
      <c r="I880" s="31" t="e">
        <f>IF(ISBLANK('Team Roster - Final'!G878),"",'Team Roster - Final'!G878)</f>
        <v>#REF!</v>
      </c>
      <c r="J880" s="31" t="e">
        <f>IF(ISBLANK('Team Roster - Final'!I878),"",'Team Roster - Final'!I878)</f>
        <v>#REF!</v>
      </c>
      <c r="R880"/>
      <c r="T880"/>
      <c r="V880"/>
      <c r="W880"/>
      <c r="Z880"/>
      <c r="AA880"/>
      <c r="AJ880" s="22"/>
      <c r="AK880" s="102"/>
      <c r="AN880" s="22"/>
      <c r="AO880" s="22"/>
    </row>
    <row r="881" spans="1:41" ht="14.25">
      <c r="A881" s="346">
        <v>878</v>
      </c>
      <c r="B881" s="42" t="e">
        <f>IF(ISBLANK('Team Roster - Final'!A879),"",'Team Roster - Final'!A879)</f>
        <v>#REF!</v>
      </c>
      <c r="C881" s="42" t="e">
        <f>IF(ISBLANK('Team Roster - Final'!B879),"",'Team Roster - Final'!B879)</f>
        <v>#REF!</v>
      </c>
      <c r="D881" s="42" t="e">
        <f>IF(ISBLANK('Team Roster - Final'!C879),"",'Team Roster - Final'!C879)</f>
        <v>#REF!</v>
      </c>
      <c r="E881" s="42" t="e">
        <f>IF(ISBLANK('Team Roster - Final'!D879),"",'Team Roster - Final'!D879)</f>
        <v>#REF!</v>
      </c>
      <c r="F881" s="43" t="e">
        <f>IF(ISBLANK('Team Roster - Final'!BL879),"",'Team Roster - Final'!BL879)</f>
        <v>#REF!</v>
      </c>
      <c r="G881" s="43" t="e">
        <f>IF(ISBLANK('Team Roster - Final'!BM879),"",'Team Roster - Final'!BM879)</f>
        <v>#REF!</v>
      </c>
      <c r="H881" s="31" t="e">
        <f>IF(ISBLANK('Team Roster - Final'!E879),"",'Team Roster - Final'!E879)</f>
        <v>#REF!</v>
      </c>
      <c r="I881" s="31" t="e">
        <f>IF(ISBLANK('Team Roster - Final'!G879),"",'Team Roster - Final'!G879)</f>
        <v>#REF!</v>
      </c>
      <c r="J881" s="31" t="e">
        <f>IF(ISBLANK('Team Roster - Final'!I879),"",'Team Roster - Final'!I879)</f>
        <v>#REF!</v>
      </c>
      <c r="R881"/>
      <c r="T881"/>
      <c r="V881"/>
      <c r="W881"/>
      <c r="Z881"/>
      <c r="AA881"/>
      <c r="AJ881" s="22"/>
      <c r="AK881" s="102"/>
      <c r="AN881" s="22"/>
      <c r="AO881" s="22"/>
    </row>
    <row r="882" spans="1:41" ht="14.25">
      <c r="A882" s="346">
        <v>879</v>
      </c>
      <c r="B882" s="42" t="e">
        <f>IF(ISBLANK('Team Roster - Final'!A880),"",'Team Roster - Final'!A880)</f>
        <v>#REF!</v>
      </c>
      <c r="C882" s="42" t="e">
        <f>IF(ISBLANK('Team Roster - Final'!B880),"",'Team Roster - Final'!B880)</f>
        <v>#REF!</v>
      </c>
      <c r="D882" s="42" t="e">
        <f>IF(ISBLANK('Team Roster - Final'!C880),"",'Team Roster - Final'!C880)</f>
        <v>#REF!</v>
      </c>
      <c r="E882" s="42" t="e">
        <f>IF(ISBLANK('Team Roster - Final'!D880),"",'Team Roster - Final'!D880)</f>
        <v>#REF!</v>
      </c>
      <c r="F882" s="43" t="e">
        <f>IF(ISBLANK('Team Roster - Final'!BL880),"",'Team Roster - Final'!BL880)</f>
        <v>#REF!</v>
      </c>
      <c r="G882" s="43" t="e">
        <f>IF(ISBLANK('Team Roster - Final'!BM880),"",'Team Roster - Final'!BM880)</f>
        <v>#REF!</v>
      </c>
      <c r="H882" s="31" t="e">
        <f>IF(ISBLANK('Team Roster - Final'!E880),"",'Team Roster - Final'!E880)</f>
        <v>#REF!</v>
      </c>
      <c r="I882" s="31" t="e">
        <f>IF(ISBLANK('Team Roster - Final'!G880),"",'Team Roster - Final'!G880)</f>
        <v>#REF!</v>
      </c>
      <c r="J882" s="31" t="e">
        <f>IF(ISBLANK('Team Roster - Final'!I880),"",'Team Roster - Final'!I880)</f>
        <v>#REF!</v>
      </c>
      <c r="R882"/>
      <c r="T882"/>
      <c r="V882"/>
      <c r="W882"/>
      <c r="Z882"/>
      <c r="AA882"/>
      <c r="AJ882" s="22"/>
      <c r="AK882" s="102"/>
      <c r="AN882" s="22"/>
      <c r="AO882" s="22"/>
    </row>
    <row r="883" spans="1:41" ht="14.25">
      <c r="A883" s="346">
        <v>880</v>
      </c>
      <c r="B883" s="42" t="e">
        <f>IF(ISBLANK('Team Roster - Final'!A881),"",'Team Roster - Final'!A881)</f>
        <v>#REF!</v>
      </c>
      <c r="C883" s="42" t="e">
        <f>IF(ISBLANK('Team Roster - Final'!B881),"",'Team Roster - Final'!B881)</f>
        <v>#REF!</v>
      </c>
      <c r="D883" s="42" t="e">
        <f>IF(ISBLANK('Team Roster - Final'!C881),"",'Team Roster - Final'!C881)</f>
        <v>#REF!</v>
      </c>
      <c r="E883" s="42" t="e">
        <f>IF(ISBLANK('Team Roster - Final'!D881),"",'Team Roster - Final'!D881)</f>
        <v>#REF!</v>
      </c>
      <c r="F883" s="43" t="e">
        <f>IF(ISBLANK('Team Roster - Final'!BL881),"",'Team Roster - Final'!BL881)</f>
        <v>#REF!</v>
      </c>
      <c r="G883" s="43" t="e">
        <f>IF(ISBLANK('Team Roster - Final'!BM881),"",'Team Roster - Final'!BM881)</f>
        <v>#REF!</v>
      </c>
      <c r="H883" s="31" t="e">
        <f>IF(ISBLANK('Team Roster - Final'!E881),"",'Team Roster - Final'!E881)</f>
        <v>#REF!</v>
      </c>
      <c r="I883" s="31" t="e">
        <f>IF(ISBLANK('Team Roster - Final'!G881),"",'Team Roster - Final'!G881)</f>
        <v>#REF!</v>
      </c>
      <c r="J883" s="31" t="e">
        <f>IF(ISBLANK('Team Roster - Final'!I881),"",'Team Roster - Final'!I881)</f>
        <v>#REF!</v>
      </c>
      <c r="R883"/>
      <c r="T883"/>
      <c r="V883"/>
      <c r="W883"/>
      <c r="Z883"/>
      <c r="AA883"/>
      <c r="AJ883" s="22"/>
      <c r="AK883" s="102"/>
      <c r="AN883" s="22"/>
      <c r="AO883" s="22"/>
    </row>
    <row r="884" spans="1:41" ht="14.25">
      <c r="A884" s="346">
        <v>881</v>
      </c>
      <c r="B884" s="42" t="e">
        <f>IF(ISBLANK('Team Roster - Final'!A882),"",'Team Roster - Final'!A882)</f>
        <v>#REF!</v>
      </c>
      <c r="C884" s="42" t="e">
        <f>IF(ISBLANK('Team Roster - Final'!B882),"",'Team Roster - Final'!B882)</f>
        <v>#REF!</v>
      </c>
      <c r="D884" s="42" t="e">
        <f>IF(ISBLANK('Team Roster - Final'!C882),"",'Team Roster - Final'!C882)</f>
        <v>#REF!</v>
      </c>
      <c r="E884" s="42" t="e">
        <f>IF(ISBLANK('Team Roster - Final'!D882),"",'Team Roster - Final'!D882)</f>
        <v>#REF!</v>
      </c>
      <c r="F884" s="43" t="e">
        <f>IF(ISBLANK('Team Roster - Final'!BL882),"",'Team Roster - Final'!BL882)</f>
        <v>#REF!</v>
      </c>
      <c r="G884" s="43" t="e">
        <f>IF(ISBLANK('Team Roster - Final'!BM882),"",'Team Roster - Final'!BM882)</f>
        <v>#REF!</v>
      </c>
      <c r="H884" s="31" t="e">
        <f>IF(ISBLANK('Team Roster - Final'!E882),"",'Team Roster - Final'!E882)</f>
        <v>#REF!</v>
      </c>
      <c r="I884" s="31" t="e">
        <f>IF(ISBLANK('Team Roster - Final'!G882),"",'Team Roster - Final'!G882)</f>
        <v>#REF!</v>
      </c>
      <c r="J884" s="31" t="e">
        <f>IF(ISBLANK('Team Roster - Final'!I882),"",'Team Roster - Final'!I882)</f>
        <v>#REF!</v>
      </c>
      <c r="R884"/>
      <c r="T884"/>
      <c r="V884"/>
      <c r="W884"/>
      <c r="Z884"/>
      <c r="AA884"/>
      <c r="AJ884" s="22"/>
      <c r="AK884" s="102"/>
      <c r="AN884" s="22"/>
      <c r="AO884" s="22"/>
    </row>
    <row r="885" spans="1:41" ht="14.25">
      <c r="A885" s="346">
        <v>882</v>
      </c>
      <c r="B885" s="42" t="e">
        <f>IF(ISBLANK('Team Roster - Final'!A883),"",'Team Roster - Final'!A883)</f>
        <v>#REF!</v>
      </c>
      <c r="C885" s="42" t="e">
        <f>IF(ISBLANK('Team Roster - Final'!B883),"",'Team Roster - Final'!B883)</f>
        <v>#REF!</v>
      </c>
      <c r="D885" s="42" t="e">
        <f>IF(ISBLANK('Team Roster - Final'!C883),"",'Team Roster - Final'!C883)</f>
        <v>#REF!</v>
      </c>
      <c r="E885" s="42" t="e">
        <f>IF(ISBLANK('Team Roster - Final'!D883),"",'Team Roster - Final'!D883)</f>
        <v>#REF!</v>
      </c>
      <c r="F885" s="43" t="e">
        <f>IF(ISBLANK('Team Roster - Final'!BL883),"",'Team Roster - Final'!BL883)</f>
        <v>#REF!</v>
      </c>
      <c r="G885" s="43" t="e">
        <f>IF(ISBLANK('Team Roster - Final'!BM883),"",'Team Roster - Final'!BM883)</f>
        <v>#REF!</v>
      </c>
      <c r="H885" s="31" t="e">
        <f>IF(ISBLANK('Team Roster - Final'!E883),"",'Team Roster - Final'!E883)</f>
        <v>#REF!</v>
      </c>
      <c r="I885" s="31" t="e">
        <f>IF(ISBLANK('Team Roster - Final'!G883),"",'Team Roster - Final'!G883)</f>
        <v>#REF!</v>
      </c>
      <c r="J885" s="31" t="e">
        <f>IF(ISBLANK('Team Roster - Final'!I883),"",'Team Roster - Final'!I883)</f>
        <v>#REF!</v>
      </c>
      <c r="R885"/>
      <c r="T885"/>
      <c r="V885"/>
      <c r="W885"/>
      <c r="Z885"/>
      <c r="AA885"/>
      <c r="AJ885" s="22"/>
      <c r="AK885" s="102"/>
      <c r="AN885" s="22"/>
      <c r="AO885" s="22"/>
    </row>
    <row r="886" spans="1:41" ht="14.25">
      <c r="A886" s="346">
        <v>883</v>
      </c>
      <c r="B886" s="42" t="e">
        <f>IF(ISBLANK('Team Roster - Final'!A884),"",'Team Roster - Final'!A884)</f>
        <v>#REF!</v>
      </c>
      <c r="C886" s="42" t="e">
        <f>IF(ISBLANK('Team Roster - Final'!B884),"",'Team Roster - Final'!B884)</f>
        <v>#REF!</v>
      </c>
      <c r="D886" s="42" t="e">
        <f>IF(ISBLANK('Team Roster - Final'!C884),"",'Team Roster - Final'!C884)</f>
        <v>#REF!</v>
      </c>
      <c r="E886" s="42" t="e">
        <f>IF(ISBLANK('Team Roster - Final'!D884),"",'Team Roster - Final'!D884)</f>
        <v>#REF!</v>
      </c>
      <c r="F886" s="43" t="e">
        <f>IF(ISBLANK('Team Roster - Final'!BL884),"",'Team Roster - Final'!BL884)</f>
        <v>#REF!</v>
      </c>
      <c r="G886" s="43" t="e">
        <f>IF(ISBLANK('Team Roster - Final'!BM884),"",'Team Roster - Final'!BM884)</f>
        <v>#REF!</v>
      </c>
      <c r="H886" s="31" t="e">
        <f>IF(ISBLANK('Team Roster - Final'!E884),"",'Team Roster - Final'!E884)</f>
        <v>#REF!</v>
      </c>
      <c r="I886" s="31" t="e">
        <f>IF(ISBLANK('Team Roster - Final'!G884),"",'Team Roster - Final'!G884)</f>
        <v>#REF!</v>
      </c>
      <c r="J886" s="31" t="e">
        <f>IF(ISBLANK('Team Roster - Final'!I884),"",'Team Roster - Final'!I884)</f>
        <v>#REF!</v>
      </c>
      <c r="R886"/>
      <c r="T886"/>
      <c r="V886"/>
      <c r="W886"/>
      <c r="Z886"/>
      <c r="AA886"/>
      <c r="AJ886" s="22"/>
      <c r="AK886" s="102"/>
      <c r="AN886" s="22"/>
      <c r="AO886" s="22"/>
    </row>
    <row r="887" spans="1:41" ht="14.25">
      <c r="A887" s="346">
        <v>884</v>
      </c>
      <c r="B887" s="42" t="e">
        <f>IF(ISBLANK('Team Roster - Final'!A885),"",'Team Roster - Final'!A885)</f>
        <v>#REF!</v>
      </c>
      <c r="C887" s="42" t="e">
        <f>IF(ISBLANK('Team Roster - Final'!B885),"",'Team Roster - Final'!B885)</f>
        <v>#REF!</v>
      </c>
      <c r="D887" s="42" t="e">
        <f>IF(ISBLANK('Team Roster - Final'!C885),"",'Team Roster - Final'!C885)</f>
        <v>#REF!</v>
      </c>
      <c r="E887" s="42" t="e">
        <f>IF(ISBLANK('Team Roster - Final'!D885),"",'Team Roster - Final'!D885)</f>
        <v>#REF!</v>
      </c>
      <c r="F887" s="43" t="e">
        <f>IF(ISBLANK('Team Roster - Final'!BL885),"",'Team Roster - Final'!BL885)</f>
        <v>#REF!</v>
      </c>
      <c r="G887" s="43" t="e">
        <f>IF(ISBLANK('Team Roster - Final'!BM885),"",'Team Roster - Final'!BM885)</f>
        <v>#REF!</v>
      </c>
      <c r="H887" s="31" t="e">
        <f>IF(ISBLANK('Team Roster - Final'!E885),"",'Team Roster - Final'!E885)</f>
        <v>#REF!</v>
      </c>
      <c r="I887" s="31" t="e">
        <f>IF(ISBLANK('Team Roster - Final'!G885),"",'Team Roster - Final'!G885)</f>
        <v>#REF!</v>
      </c>
      <c r="J887" s="31" t="e">
        <f>IF(ISBLANK('Team Roster - Final'!I885),"",'Team Roster - Final'!I885)</f>
        <v>#REF!</v>
      </c>
      <c r="R887"/>
      <c r="T887"/>
      <c r="V887"/>
      <c r="W887"/>
      <c r="Z887"/>
      <c r="AA887"/>
      <c r="AJ887" s="22"/>
      <c r="AK887" s="102"/>
      <c r="AN887" s="22"/>
      <c r="AO887" s="22"/>
    </row>
    <row r="888" spans="1:41" ht="14.25">
      <c r="A888" s="346">
        <v>885</v>
      </c>
      <c r="B888" s="42" t="e">
        <f>IF(ISBLANK('Team Roster - Final'!A886),"",'Team Roster - Final'!A886)</f>
        <v>#REF!</v>
      </c>
      <c r="C888" s="42" t="e">
        <f>IF(ISBLANK('Team Roster - Final'!B886),"",'Team Roster - Final'!B886)</f>
        <v>#REF!</v>
      </c>
      <c r="D888" s="42" t="e">
        <f>IF(ISBLANK('Team Roster - Final'!C886),"",'Team Roster - Final'!C886)</f>
        <v>#REF!</v>
      </c>
      <c r="E888" s="42" t="e">
        <f>IF(ISBLANK('Team Roster - Final'!D886),"",'Team Roster - Final'!D886)</f>
        <v>#REF!</v>
      </c>
      <c r="F888" s="43" t="e">
        <f>IF(ISBLANK('Team Roster - Final'!BL886),"",'Team Roster - Final'!BL886)</f>
        <v>#REF!</v>
      </c>
      <c r="G888" s="43" t="e">
        <f>IF(ISBLANK('Team Roster - Final'!BM886),"",'Team Roster - Final'!BM886)</f>
        <v>#REF!</v>
      </c>
      <c r="H888" s="31" t="e">
        <f>IF(ISBLANK('Team Roster - Final'!E886),"",'Team Roster - Final'!E886)</f>
        <v>#REF!</v>
      </c>
      <c r="I888" s="31" t="e">
        <f>IF(ISBLANK('Team Roster - Final'!G886),"",'Team Roster - Final'!G886)</f>
        <v>#REF!</v>
      </c>
      <c r="J888" s="31" t="e">
        <f>IF(ISBLANK('Team Roster - Final'!I886),"",'Team Roster - Final'!I886)</f>
        <v>#REF!</v>
      </c>
      <c r="R888"/>
      <c r="T888"/>
      <c r="V888"/>
      <c r="W888"/>
      <c r="Z888"/>
      <c r="AA888"/>
      <c r="AJ888" s="22"/>
      <c r="AK888" s="102"/>
      <c r="AN888" s="22"/>
      <c r="AO888" s="22"/>
    </row>
    <row r="889" spans="1:41" ht="14.25">
      <c r="A889" s="346">
        <v>886</v>
      </c>
      <c r="B889" s="42" t="e">
        <f>IF(ISBLANK('Team Roster - Final'!A887),"",'Team Roster - Final'!A887)</f>
        <v>#REF!</v>
      </c>
      <c r="C889" s="42" t="e">
        <f>IF(ISBLANK('Team Roster - Final'!B887),"",'Team Roster - Final'!B887)</f>
        <v>#REF!</v>
      </c>
      <c r="D889" s="42" t="e">
        <f>IF(ISBLANK('Team Roster - Final'!C887),"",'Team Roster - Final'!C887)</f>
        <v>#REF!</v>
      </c>
      <c r="E889" s="42" t="e">
        <f>IF(ISBLANK('Team Roster - Final'!D887),"",'Team Roster - Final'!D887)</f>
        <v>#REF!</v>
      </c>
      <c r="F889" s="43" t="e">
        <f>IF(ISBLANK('Team Roster - Final'!BL887),"",'Team Roster - Final'!BL887)</f>
        <v>#REF!</v>
      </c>
      <c r="G889" s="43" t="e">
        <f>IF(ISBLANK('Team Roster - Final'!BM887),"",'Team Roster - Final'!BM887)</f>
        <v>#REF!</v>
      </c>
      <c r="H889" s="31" t="e">
        <f>IF(ISBLANK('Team Roster - Final'!E887),"",'Team Roster - Final'!E887)</f>
        <v>#REF!</v>
      </c>
      <c r="I889" s="31" t="e">
        <f>IF(ISBLANK('Team Roster - Final'!G887),"",'Team Roster - Final'!G887)</f>
        <v>#REF!</v>
      </c>
      <c r="J889" s="31" t="e">
        <f>IF(ISBLANK('Team Roster - Final'!I887),"",'Team Roster - Final'!I887)</f>
        <v>#REF!</v>
      </c>
      <c r="R889"/>
      <c r="T889"/>
      <c r="V889"/>
      <c r="W889"/>
      <c r="Z889"/>
      <c r="AA889"/>
      <c r="AJ889" s="22"/>
      <c r="AK889" s="102"/>
      <c r="AN889" s="22"/>
      <c r="AO889" s="22"/>
    </row>
    <row r="890" spans="1:41" ht="14.25">
      <c r="A890" s="346">
        <v>887</v>
      </c>
      <c r="B890" s="42" t="e">
        <f>IF(ISBLANK('Team Roster - Final'!A888),"",'Team Roster - Final'!A888)</f>
        <v>#REF!</v>
      </c>
      <c r="C890" s="42" t="e">
        <f>IF(ISBLANK('Team Roster - Final'!B888),"",'Team Roster - Final'!B888)</f>
        <v>#REF!</v>
      </c>
      <c r="D890" s="42" t="e">
        <f>IF(ISBLANK('Team Roster - Final'!C888),"",'Team Roster - Final'!C888)</f>
        <v>#REF!</v>
      </c>
      <c r="E890" s="42" t="e">
        <f>IF(ISBLANK('Team Roster - Final'!D888),"",'Team Roster - Final'!D888)</f>
        <v>#REF!</v>
      </c>
      <c r="F890" s="43" t="e">
        <f>IF(ISBLANK('Team Roster - Final'!BL888),"",'Team Roster - Final'!BL888)</f>
        <v>#REF!</v>
      </c>
      <c r="G890" s="43" t="e">
        <f>IF(ISBLANK('Team Roster - Final'!BM888),"",'Team Roster - Final'!BM888)</f>
        <v>#REF!</v>
      </c>
      <c r="H890" s="31" t="e">
        <f>IF(ISBLANK('Team Roster - Final'!E888),"",'Team Roster - Final'!E888)</f>
        <v>#REF!</v>
      </c>
      <c r="I890" s="31" t="e">
        <f>IF(ISBLANK('Team Roster - Final'!G888),"",'Team Roster - Final'!G888)</f>
        <v>#REF!</v>
      </c>
      <c r="J890" s="31" t="e">
        <f>IF(ISBLANK('Team Roster - Final'!I888),"",'Team Roster - Final'!I888)</f>
        <v>#REF!</v>
      </c>
      <c r="R890"/>
      <c r="T890"/>
      <c r="V890"/>
      <c r="W890"/>
      <c r="Z890"/>
      <c r="AA890"/>
      <c r="AJ890" s="22"/>
      <c r="AK890" s="102"/>
      <c r="AN890" s="22"/>
      <c r="AO890" s="22"/>
    </row>
    <row r="891" spans="1:41" ht="14.25">
      <c r="A891" s="346">
        <v>888</v>
      </c>
      <c r="B891" s="42" t="e">
        <f>IF(ISBLANK('Team Roster - Final'!A889),"",'Team Roster - Final'!A889)</f>
        <v>#REF!</v>
      </c>
      <c r="C891" s="42" t="e">
        <f>IF(ISBLANK('Team Roster - Final'!B889),"",'Team Roster - Final'!B889)</f>
        <v>#REF!</v>
      </c>
      <c r="D891" s="42" t="e">
        <f>IF(ISBLANK('Team Roster - Final'!C889),"",'Team Roster - Final'!C889)</f>
        <v>#REF!</v>
      </c>
      <c r="E891" s="42" t="e">
        <f>IF(ISBLANK('Team Roster - Final'!D889),"",'Team Roster - Final'!D889)</f>
        <v>#REF!</v>
      </c>
      <c r="F891" s="43" t="e">
        <f>IF(ISBLANK('Team Roster - Final'!BL889),"",'Team Roster - Final'!BL889)</f>
        <v>#REF!</v>
      </c>
      <c r="G891" s="43" t="e">
        <f>IF(ISBLANK('Team Roster - Final'!BM889),"",'Team Roster - Final'!BM889)</f>
        <v>#REF!</v>
      </c>
      <c r="H891" s="31" t="e">
        <f>IF(ISBLANK('Team Roster - Final'!E889),"",'Team Roster - Final'!E889)</f>
        <v>#REF!</v>
      </c>
      <c r="I891" s="31" t="e">
        <f>IF(ISBLANK('Team Roster - Final'!G889),"",'Team Roster - Final'!G889)</f>
        <v>#REF!</v>
      </c>
      <c r="J891" s="31" t="e">
        <f>IF(ISBLANK('Team Roster - Final'!I889),"",'Team Roster - Final'!I889)</f>
        <v>#REF!</v>
      </c>
      <c r="R891"/>
      <c r="T891"/>
      <c r="V891"/>
      <c r="W891"/>
      <c r="Z891"/>
      <c r="AA891"/>
      <c r="AJ891" s="22"/>
      <c r="AK891" s="102"/>
      <c r="AN891" s="22"/>
      <c r="AO891" s="22"/>
    </row>
    <row r="892" spans="1:41" ht="14.25">
      <c r="A892" s="346">
        <v>889</v>
      </c>
      <c r="B892" s="42" t="e">
        <f>IF(ISBLANK('Team Roster - Final'!A890),"",'Team Roster - Final'!A890)</f>
        <v>#REF!</v>
      </c>
      <c r="C892" s="42" t="e">
        <f>IF(ISBLANK('Team Roster - Final'!B890),"",'Team Roster - Final'!B890)</f>
        <v>#REF!</v>
      </c>
      <c r="D892" s="42" t="e">
        <f>IF(ISBLANK('Team Roster - Final'!C890),"",'Team Roster - Final'!C890)</f>
        <v>#REF!</v>
      </c>
      <c r="E892" s="42" t="e">
        <f>IF(ISBLANK('Team Roster - Final'!D890),"",'Team Roster - Final'!D890)</f>
        <v>#REF!</v>
      </c>
      <c r="F892" s="43" t="e">
        <f>IF(ISBLANK('Team Roster - Final'!BL890),"",'Team Roster - Final'!BL890)</f>
        <v>#REF!</v>
      </c>
      <c r="G892" s="43" t="e">
        <f>IF(ISBLANK('Team Roster - Final'!BM890),"",'Team Roster - Final'!BM890)</f>
        <v>#REF!</v>
      </c>
      <c r="H892" s="31" t="e">
        <f>IF(ISBLANK('Team Roster - Final'!E890),"",'Team Roster - Final'!E890)</f>
        <v>#REF!</v>
      </c>
      <c r="I892" s="31" t="e">
        <f>IF(ISBLANK('Team Roster - Final'!G890),"",'Team Roster - Final'!G890)</f>
        <v>#REF!</v>
      </c>
      <c r="J892" s="31" t="e">
        <f>IF(ISBLANK('Team Roster - Final'!I890),"",'Team Roster - Final'!I890)</f>
        <v>#REF!</v>
      </c>
      <c r="R892"/>
      <c r="T892"/>
      <c r="V892"/>
      <c r="W892"/>
      <c r="Z892"/>
      <c r="AA892"/>
      <c r="AJ892" s="22"/>
      <c r="AK892" s="102"/>
      <c r="AN892" s="22"/>
      <c r="AO892" s="22"/>
    </row>
    <row r="893" spans="1:41" ht="14.25">
      <c r="A893" s="346">
        <v>890</v>
      </c>
      <c r="B893" s="42" t="e">
        <f>IF(ISBLANK('Team Roster - Final'!A891),"",'Team Roster - Final'!A891)</f>
        <v>#REF!</v>
      </c>
      <c r="C893" s="42" t="e">
        <f>IF(ISBLANK('Team Roster - Final'!B891),"",'Team Roster - Final'!B891)</f>
        <v>#REF!</v>
      </c>
      <c r="D893" s="42" t="e">
        <f>IF(ISBLANK('Team Roster - Final'!C891),"",'Team Roster - Final'!C891)</f>
        <v>#REF!</v>
      </c>
      <c r="E893" s="42" t="e">
        <f>IF(ISBLANK('Team Roster - Final'!D891),"",'Team Roster - Final'!D891)</f>
        <v>#REF!</v>
      </c>
      <c r="F893" s="43" t="e">
        <f>IF(ISBLANK('Team Roster - Final'!BL891),"",'Team Roster - Final'!BL891)</f>
        <v>#REF!</v>
      </c>
      <c r="G893" s="43" t="e">
        <f>IF(ISBLANK('Team Roster - Final'!BM891),"",'Team Roster - Final'!BM891)</f>
        <v>#REF!</v>
      </c>
      <c r="H893" s="31" t="e">
        <f>IF(ISBLANK('Team Roster - Final'!E891),"",'Team Roster - Final'!E891)</f>
        <v>#REF!</v>
      </c>
      <c r="I893" s="31" t="e">
        <f>IF(ISBLANK('Team Roster - Final'!G891),"",'Team Roster - Final'!G891)</f>
        <v>#REF!</v>
      </c>
      <c r="J893" s="31" t="e">
        <f>IF(ISBLANK('Team Roster - Final'!I891),"",'Team Roster - Final'!I891)</f>
        <v>#REF!</v>
      </c>
      <c r="R893"/>
      <c r="T893"/>
      <c r="V893"/>
      <c r="W893"/>
      <c r="Z893"/>
      <c r="AA893"/>
      <c r="AJ893" s="22"/>
      <c r="AK893" s="102"/>
      <c r="AN893" s="22"/>
      <c r="AO893" s="22"/>
    </row>
    <row r="894" spans="1:41" ht="14.25">
      <c r="A894" s="346">
        <v>891</v>
      </c>
      <c r="B894" s="42" t="e">
        <f>IF(ISBLANK('Team Roster - Final'!A892),"",'Team Roster - Final'!A892)</f>
        <v>#REF!</v>
      </c>
      <c r="C894" s="42" t="e">
        <f>IF(ISBLANK('Team Roster - Final'!B892),"",'Team Roster - Final'!B892)</f>
        <v>#REF!</v>
      </c>
      <c r="D894" s="42" t="e">
        <f>IF(ISBLANK('Team Roster - Final'!C892),"",'Team Roster - Final'!C892)</f>
        <v>#REF!</v>
      </c>
      <c r="E894" s="42" t="e">
        <f>IF(ISBLANK('Team Roster - Final'!D892),"",'Team Roster - Final'!D892)</f>
        <v>#REF!</v>
      </c>
      <c r="F894" s="43" t="e">
        <f>IF(ISBLANK('Team Roster - Final'!BL892),"",'Team Roster - Final'!BL892)</f>
        <v>#REF!</v>
      </c>
      <c r="G894" s="43" t="e">
        <f>IF(ISBLANK('Team Roster - Final'!BM892),"",'Team Roster - Final'!BM892)</f>
        <v>#REF!</v>
      </c>
      <c r="H894" s="31" t="e">
        <f>IF(ISBLANK('Team Roster - Final'!E892),"",'Team Roster - Final'!E892)</f>
        <v>#REF!</v>
      </c>
      <c r="I894" s="31" t="e">
        <f>IF(ISBLANK('Team Roster - Final'!G892),"",'Team Roster - Final'!G892)</f>
        <v>#REF!</v>
      </c>
      <c r="J894" s="31" t="e">
        <f>IF(ISBLANK('Team Roster - Final'!I892),"",'Team Roster - Final'!I892)</f>
        <v>#REF!</v>
      </c>
      <c r="R894"/>
      <c r="T894"/>
      <c r="V894"/>
      <c r="W894"/>
      <c r="Z894"/>
      <c r="AA894"/>
      <c r="AJ894" s="22"/>
      <c r="AK894" s="102"/>
      <c r="AN894" s="22"/>
      <c r="AO894" s="22"/>
    </row>
    <row r="895" spans="1:41" ht="14.25">
      <c r="A895" s="346">
        <v>892</v>
      </c>
      <c r="B895" s="42" t="e">
        <f>IF(ISBLANK('Team Roster - Final'!A893),"",'Team Roster - Final'!A893)</f>
        <v>#REF!</v>
      </c>
      <c r="C895" s="42" t="e">
        <f>IF(ISBLANK('Team Roster - Final'!B893),"",'Team Roster - Final'!B893)</f>
        <v>#REF!</v>
      </c>
      <c r="D895" s="42" t="e">
        <f>IF(ISBLANK('Team Roster - Final'!C893),"",'Team Roster - Final'!C893)</f>
        <v>#REF!</v>
      </c>
      <c r="E895" s="42" t="e">
        <f>IF(ISBLANK('Team Roster - Final'!D893),"",'Team Roster - Final'!D893)</f>
        <v>#REF!</v>
      </c>
      <c r="F895" s="43" t="e">
        <f>IF(ISBLANK('Team Roster - Final'!BL893),"",'Team Roster - Final'!BL893)</f>
        <v>#REF!</v>
      </c>
      <c r="G895" s="43" t="e">
        <f>IF(ISBLANK('Team Roster - Final'!BM893),"",'Team Roster - Final'!BM893)</f>
        <v>#REF!</v>
      </c>
      <c r="H895" s="31" t="e">
        <f>IF(ISBLANK('Team Roster - Final'!E893),"",'Team Roster - Final'!E893)</f>
        <v>#REF!</v>
      </c>
      <c r="I895" s="31" t="e">
        <f>IF(ISBLANK('Team Roster - Final'!G893),"",'Team Roster - Final'!G893)</f>
        <v>#REF!</v>
      </c>
      <c r="J895" s="31" t="e">
        <f>IF(ISBLANK('Team Roster - Final'!I893),"",'Team Roster - Final'!I893)</f>
        <v>#REF!</v>
      </c>
      <c r="R895"/>
      <c r="T895"/>
      <c r="V895"/>
      <c r="W895"/>
      <c r="Z895"/>
      <c r="AA895"/>
      <c r="AJ895" s="22"/>
      <c r="AK895" s="102"/>
      <c r="AN895" s="22"/>
      <c r="AO895" s="22"/>
    </row>
    <row r="896" spans="1:41" ht="14.25">
      <c r="A896" s="346">
        <v>893</v>
      </c>
      <c r="B896" s="42" t="e">
        <f>IF(ISBLANK('Team Roster - Final'!A894),"",'Team Roster - Final'!A894)</f>
        <v>#REF!</v>
      </c>
      <c r="C896" s="42" t="e">
        <f>IF(ISBLANK('Team Roster - Final'!B894),"",'Team Roster - Final'!B894)</f>
        <v>#REF!</v>
      </c>
      <c r="D896" s="42" t="e">
        <f>IF(ISBLANK('Team Roster - Final'!C894),"",'Team Roster - Final'!C894)</f>
        <v>#REF!</v>
      </c>
      <c r="E896" s="42" t="e">
        <f>IF(ISBLANK('Team Roster - Final'!D894),"",'Team Roster - Final'!D894)</f>
        <v>#REF!</v>
      </c>
      <c r="F896" s="43" t="e">
        <f>IF(ISBLANK('Team Roster - Final'!BL894),"",'Team Roster - Final'!BL894)</f>
        <v>#REF!</v>
      </c>
      <c r="G896" s="43" t="e">
        <f>IF(ISBLANK('Team Roster - Final'!BM894),"",'Team Roster - Final'!BM894)</f>
        <v>#REF!</v>
      </c>
      <c r="H896" s="31" t="e">
        <f>IF(ISBLANK('Team Roster - Final'!E894),"",'Team Roster - Final'!E894)</f>
        <v>#REF!</v>
      </c>
      <c r="I896" s="31" t="e">
        <f>IF(ISBLANK('Team Roster - Final'!G894),"",'Team Roster - Final'!G894)</f>
        <v>#REF!</v>
      </c>
      <c r="J896" s="31" t="e">
        <f>IF(ISBLANK('Team Roster - Final'!I894),"",'Team Roster - Final'!I894)</f>
        <v>#REF!</v>
      </c>
      <c r="R896"/>
      <c r="T896"/>
      <c r="V896"/>
      <c r="W896"/>
      <c r="Z896"/>
      <c r="AA896"/>
      <c r="AJ896" s="22"/>
      <c r="AK896" s="102"/>
      <c r="AN896" s="22"/>
      <c r="AO896" s="22"/>
    </row>
    <row r="897" spans="1:41" ht="14.25">
      <c r="A897" s="346">
        <v>894</v>
      </c>
      <c r="B897" s="42" t="e">
        <f>IF(ISBLANK('Team Roster - Final'!A895),"",'Team Roster - Final'!A895)</f>
        <v>#REF!</v>
      </c>
      <c r="C897" s="42" t="e">
        <f>IF(ISBLANK('Team Roster - Final'!B895),"",'Team Roster - Final'!B895)</f>
        <v>#REF!</v>
      </c>
      <c r="D897" s="42" t="e">
        <f>IF(ISBLANK('Team Roster - Final'!C895),"",'Team Roster - Final'!C895)</f>
        <v>#REF!</v>
      </c>
      <c r="E897" s="42" t="e">
        <f>IF(ISBLANK('Team Roster - Final'!D895),"",'Team Roster - Final'!D895)</f>
        <v>#REF!</v>
      </c>
      <c r="F897" s="43" t="e">
        <f>IF(ISBLANK('Team Roster - Final'!BL895),"",'Team Roster - Final'!BL895)</f>
        <v>#REF!</v>
      </c>
      <c r="G897" s="43" t="e">
        <f>IF(ISBLANK('Team Roster - Final'!BM895),"",'Team Roster - Final'!BM895)</f>
        <v>#REF!</v>
      </c>
      <c r="H897" s="31" t="e">
        <f>IF(ISBLANK('Team Roster - Final'!E895),"",'Team Roster - Final'!E895)</f>
        <v>#REF!</v>
      </c>
      <c r="I897" s="31" t="e">
        <f>IF(ISBLANK('Team Roster - Final'!G895),"",'Team Roster - Final'!G895)</f>
        <v>#REF!</v>
      </c>
      <c r="J897" s="31" t="e">
        <f>IF(ISBLANK('Team Roster - Final'!I895),"",'Team Roster - Final'!I895)</f>
        <v>#REF!</v>
      </c>
      <c r="R897"/>
      <c r="T897"/>
      <c r="V897"/>
      <c r="W897"/>
      <c r="Z897"/>
      <c r="AA897"/>
      <c r="AJ897" s="22"/>
      <c r="AK897" s="102"/>
      <c r="AN897" s="22"/>
      <c r="AO897" s="22"/>
    </row>
    <row r="898" spans="1:41" ht="14.25">
      <c r="A898" s="346">
        <v>895</v>
      </c>
      <c r="B898" s="42" t="e">
        <f>IF(ISBLANK('Team Roster - Final'!A896),"",'Team Roster - Final'!A896)</f>
        <v>#REF!</v>
      </c>
      <c r="C898" s="42" t="e">
        <f>IF(ISBLANK('Team Roster - Final'!B896),"",'Team Roster - Final'!B896)</f>
        <v>#REF!</v>
      </c>
      <c r="D898" s="42" t="e">
        <f>IF(ISBLANK('Team Roster - Final'!C896),"",'Team Roster - Final'!C896)</f>
        <v>#REF!</v>
      </c>
      <c r="E898" s="42" t="e">
        <f>IF(ISBLANK('Team Roster - Final'!D896),"",'Team Roster - Final'!D896)</f>
        <v>#REF!</v>
      </c>
      <c r="F898" s="43" t="e">
        <f>IF(ISBLANK('Team Roster - Final'!BL896),"",'Team Roster - Final'!BL896)</f>
        <v>#REF!</v>
      </c>
      <c r="G898" s="43" t="e">
        <f>IF(ISBLANK('Team Roster - Final'!BM896),"",'Team Roster - Final'!BM896)</f>
        <v>#REF!</v>
      </c>
      <c r="H898" s="31" t="e">
        <f>IF(ISBLANK('Team Roster - Final'!E896),"",'Team Roster - Final'!E896)</f>
        <v>#REF!</v>
      </c>
      <c r="I898" s="31" t="e">
        <f>IF(ISBLANK('Team Roster - Final'!G896),"",'Team Roster - Final'!G896)</f>
        <v>#REF!</v>
      </c>
      <c r="J898" s="31" t="e">
        <f>IF(ISBLANK('Team Roster - Final'!I896),"",'Team Roster - Final'!I896)</f>
        <v>#REF!</v>
      </c>
      <c r="R898"/>
      <c r="T898"/>
      <c r="V898"/>
      <c r="W898"/>
      <c r="Z898"/>
      <c r="AA898"/>
      <c r="AJ898" s="22"/>
      <c r="AK898" s="102"/>
      <c r="AN898" s="22"/>
      <c r="AO898" s="22"/>
    </row>
    <row r="899" spans="1:41" ht="14.25">
      <c r="A899" s="346">
        <v>896</v>
      </c>
      <c r="B899" s="42" t="e">
        <f>IF(ISBLANK('Team Roster - Final'!A897),"",'Team Roster - Final'!A897)</f>
        <v>#REF!</v>
      </c>
      <c r="C899" s="42" t="e">
        <f>IF(ISBLANK('Team Roster - Final'!B897),"",'Team Roster - Final'!B897)</f>
        <v>#REF!</v>
      </c>
      <c r="D899" s="42" t="e">
        <f>IF(ISBLANK('Team Roster - Final'!C897),"",'Team Roster - Final'!C897)</f>
        <v>#REF!</v>
      </c>
      <c r="E899" s="42" t="e">
        <f>IF(ISBLANK('Team Roster - Final'!D897),"",'Team Roster - Final'!D897)</f>
        <v>#REF!</v>
      </c>
      <c r="F899" s="43" t="e">
        <f>IF(ISBLANK('Team Roster - Final'!BL897),"",'Team Roster - Final'!BL897)</f>
        <v>#REF!</v>
      </c>
      <c r="G899" s="43" t="e">
        <f>IF(ISBLANK('Team Roster - Final'!BM897),"",'Team Roster - Final'!BM897)</f>
        <v>#REF!</v>
      </c>
      <c r="H899" s="31" t="e">
        <f>IF(ISBLANK('Team Roster - Final'!E897),"",'Team Roster - Final'!E897)</f>
        <v>#REF!</v>
      </c>
      <c r="I899" s="31" t="e">
        <f>IF(ISBLANK('Team Roster - Final'!G897),"",'Team Roster - Final'!G897)</f>
        <v>#REF!</v>
      </c>
      <c r="J899" s="31" t="e">
        <f>IF(ISBLANK('Team Roster - Final'!I897),"",'Team Roster - Final'!I897)</f>
        <v>#REF!</v>
      </c>
      <c r="R899"/>
      <c r="T899"/>
      <c r="V899"/>
      <c r="W899"/>
      <c r="Z899"/>
      <c r="AA899"/>
      <c r="AJ899" s="22"/>
      <c r="AK899" s="102"/>
      <c r="AN899" s="22"/>
      <c r="AO899" s="22"/>
    </row>
    <row r="900" spans="1:41" ht="14.25">
      <c r="A900" s="346">
        <v>897</v>
      </c>
      <c r="B900" s="42" t="e">
        <f>IF(ISBLANK('Team Roster - Final'!A898),"",'Team Roster - Final'!A898)</f>
        <v>#REF!</v>
      </c>
      <c r="C900" s="42" t="e">
        <f>IF(ISBLANK('Team Roster - Final'!B898),"",'Team Roster - Final'!B898)</f>
        <v>#REF!</v>
      </c>
      <c r="D900" s="42" t="e">
        <f>IF(ISBLANK('Team Roster - Final'!C898),"",'Team Roster - Final'!C898)</f>
        <v>#REF!</v>
      </c>
      <c r="E900" s="42" t="e">
        <f>IF(ISBLANK('Team Roster - Final'!D898),"",'Team Roster - Final'!D898)</f>
        <v>#REF!</v>
      </c>
      <c r="F900" s="43" t="e">
        <f>IF(ISBLANK('Team Roster - Final'!BL898),"",'Team Roster - Final'!BL898)</f>
        <v>#REF!</v>
      </c>
      <c r="G900" s="43" t="e">
        <f>IF(ISBLANK('Team Roster - Final'!BM898),"",'Team Roster - Final'!BM898)</f>
        <v>#REF!</v>
      </c>
      <c r="H900" s="31" t="e">
        <f>IF(ISBLANK('Team Roster - Final'!E898),"",'Team Roster - Final'!E898)</f>
        <v>#REF!</v>
      </c>
      <c r="I900" s="31" t="e">
        <f>IF(ISBLANK('Team Roster - Final'!G898),"",'Team Roster - Final'!G898)</f>
        <v>#REF!</v>
      </c>
      <c r="J900" s="31" t="e">
        <f>IF(ISBLANK('Team Roster - Final'!I898),"",'Team Roster - Final'!I898)</f>
        <v>#REF!</v>
      </c>
      <c r="R900"/>
      <c r="T900"/>
      <c r="V900"/>
      <c r="W900"/>
      <c r="Z900"/>
      <c r="AA900"/>
      <c r="AJ900" s="22"/>
      <c r="AK900" s="102"/>
      <c r="AN900" s="22"/>
      <c r="AO900" s="22"/>
    </row>
    <row r="901" spans="1:41" ht="14.25">
      <c r="A901" s="346">
        <v>898</v>
      </c>
      <c r="B901" s="42" t="e">
        <f>IF(ISBLANK('Team Roster - Final'!A899),"",'Team Roster - Final'!A899)</f>
        <v>#REF!</v>
      </c>
      <c r="C901" s="42" t="e">
        <f>IF(ISBLANK('Team Roster - Final'!B899),"",'Team Roster - Final'!B899)</f>
        <v>#REF!</v>
      </c>
      <c r="D901" s="42" t="e">
        <f>IF(ISBLANK('Team Roster - Final'!C899),"",'Team Roster - Final'!C899)</f>
        <v>#REF!</v>
      </c>
      <c r="E901" s="42" t="e">
        <f>IF(ISBLANK('Team Roster - Final'!D899),"",'Team Roster - Final'!D899)</f>
        <v>#REF!</v>
      </c>
      <c r="F901" s="43" t="e">
        <f>IF(ISBLANK('Team Roster - Final'!BL899),"",'Team Roster - Final'!BL899)</f>
        <v>#REF!</v>
      </c>
      <c r="G901" s="43" t="e">
        <f>IF(ISBLANK('Team Roster - Final'!BM899),"",'Team Roster - Final'!BM899)</f>
        <v>#REF!</v>
      </c>
      <c r="H901" s="31" t="e">
        <f>IF(ISBLANK('Team Roster - Final'!E899),"",'Team Roster - Final'!E899)</f>
        <v>#REF!</v>
      </c>
      <c r="I901" s="31" t="e">
        <f>IF(ISBLANK('Team Roster - Final'!G899),"",'Team Roster - Final'!G899)</f>
        <v>#REF!</v>
      </c>
      <c r="J901" s="31" t="e">
        <f>IF(ISBLANK('Team Roster - Final'!I899),"",'Team Roster - Final'!I899)</f>
        <v>#REF!</v>
      </c>
      <c r="R901"/>
      <c r="T901"/>
      <c r="V901"/>
      <c r="W901"/>
      <c r="Z901"/>
      <c r="AA901"/>
      <c r="AJ901" s="22"/>
      <c r="AK901" s="102"/>
      <c r="AN901" s="22"/>
      <c r="AO901" s="22"/>
    </row>
    <row r="902" spans="1:41" ht="14.25">
      <c r="A902" s="346">
        <v>899</v>
      </c>
      <c r="B902" s="42" t="e">
        <f>IF(ISBLANK('Team Roster - Final'!A900),"",'Team Roster - Final'!A900)</f>
        <v>#REF!</v>
      </c>
      <c r="C902" s="42" t="e">
        <f>IF(ISBLANK('Team Roster - Final'!B900),"",'Team Roster - Final'!B900)</f>
        <v>#REF!</v>
      </c>
      <c r="D902" s="42" t="e">
        <f>IF(ISBLANK('Team Roster - Final'!C900),"",'Team Roster - Final'!C900)</f>
        <v>#REF!</v>
      </c>
      <c r="E902" s="42" t="e">
        <f>IF(ISBLANK('Team Roster - Final'!D900),"",'Team Roster - Final'!D900)</f>
        <v>#REF!</v>
      </c>
      <c r="F902" s="43" t="e">
        <f>IF(ISBLANK('Team Roster - Final'!BL900),"",'Team Roster - Final'!BL900)</f>
        <v>#REF!</v>
      </c>
      <c r="G902" s="43" t="e">
        <f>IF(ISBLANK('Team Roster - Final'!BM900),"",'Team Roster - Final'!BM900)</f>
        <v>#REF!</v>
      </c>
      <c r="H902" s="31" t="e">
        <f>IF(ISBLANK('Team Roster - Final'!E900),"",'Team Roster - Final'!E900)</f>
        <v>#REF!</v>
      </c>
      <c r="I902" s="31" t="e">
        <f>IF(ISBLANK('Team Roster - Final'!G900),"",'Team Roster - Final'!G900)</f>
        <v>#REF!</v>
      </c>
      <c r="J902" s="31" t="e">
        <f>IF(ISBLANK('Team Roster - Final'!I900),"",'Team Roster - Final'!I900)</f>
        <v>#REF!</v>
      </c>
      <c r="R902"/>
      <c r="T902"/>
      <c r="V902"/>
      <c r="W902"/>
      <c r="Z902"/>
      <c r="AA902"/>
      <c r="AJ902" s="22"/>
      <c r="AK902" s="102"/>
      <c r="AN902" s="22"/>
      <c r="AO902" s="22"/>
    </row>
    <row r="903" spans="1:41" ht="14.25">
      <c r="A903" s="346">
        <v>900</v>
      </c>
      <c r="B903" s="42" t="e">
        <f>IF(ISBLANK('Team Roster - Final'!A901),"",'Team Roster - Final'!A901)</f>
        <v>#REF!</v>
      </c>
      <c r="C903" s="42" t="e">
        <f>IF(ISBLANK('Team Roster - Final'!B901),"",'Team Roster - Final'!B901)</f>
        <v>#REF!</v>
      </c>
      <c r="D903" s="42" t="e">
        <f>IF(ISBLANK('Team Roster - Final'!C901),"",'Team Roster - Final'!C901)</f>
        <v>#REF!</v>
      </c>
      <c r="E903" s="42" t="e">
        <f>IF(ISBLANK('Team Roster - Final'!D901),"",'Team Roster - Final'!D901)</f>
        <v>#REF!</v>
      </c>
      <c r="F903" s="43" t="e">
        <f>IF(ISBLANK('Team Roster - Final'!BL901),"",'Team Roster - Final'!BL901)</f>
        <v>#REF!</v>
      </c>
      <c r="G903" s="43" t="e">
        <f>IF(ISBLANK('Team Roster - Final'!BM901),"",'Team Roster - Final'!BM901)</f>
        <v>#REF!</v>
      </c>
      <c r="H903" s="31" t="e">
        <f>IF(ISBLANK('Team Roster - Final'!E901),"",'Team Roster - Final'!E901)</f>
        <v>#REF!</v>
      </c>
      <c r="I903" s="31" t="e">
        <f>IF(ISBLANK('Team Roster - Final'!G901),"",'Team Roster - Final'!G901)</f>
        <v>#REF!</v>
      </c>
      <c r="J903" s="31" t="e">
        <f>IF(ISBLANK('Team Roster - Final'!I901),"",'Team Roster - Final'!I901)</f>
        <v>#REF!</v>
      </c>
      <c r="R903"/>
      <c r="T903"/>
      <c r="V903"/>
      <c r="W903"/>
      <c r="Z903"/>
      <c r="AA903"/>
      <c r="AJ903" s="22"/>
      <c r="AK903" s="102"/>
      <c r="AN903" s="22"/>
      <c r="AO903" s="22"/>
    </row>
    <row r="904" spans="1:41" ht="14.25">
      <c r="A904" s="346">
        <v>901</v>
      </c>
      <c r="B904" s="42" t="e">
        <f>IF(ISBLANK('Team Roster - Final'!A902),"",'Team Roster - Final'!A902)</f>
        <v>#REF!</v>
      </c>
      <c r="C904" s="42" t="e">
        <f>IF(ISBLANK('Team Roster - Final'!B902),"",'Team Roster - Final'!B902)</f>
        <v>#REF!</v>
      </c>
      <c r="D904" s="42" t="e">
        <f>IF(ISBLANK('Team Roster - Final'!C902),"",'Team Roster - Final'!C902)</f>
        <v>#REF!</v>
      </c>
      <c r="E904" s="42" t="e">
        <f>IF(ISBLANK('Team Roster - Final'!D902),"",'Team Roster - Final'!D902)</f>
        <v>#REF!</v>
      </c>
      <c r="F904" s="43" t="e">
        <f>IF(ISBLANK('Team Roster - Final'!BL902),"",'Team Roster - Final'!BL902)</f>
        <v>#REF!</v>
      </c>
      <c r="G904" s="43" t="e">
        <f>IF(ISBLANK('Team Roster - Final'!BM902),"",'Team Roster - Final'!BM902)</f>
        <v>#REF!</v>
      </c>
      <c r="H904" s="31" t="e">
        <f>IF(ISBLANK('Team Roster - Final'!E902),"",'Team Roster - Final'!E902)</f>
        <v>#REF!</v>
      </c>
      <c r="I904" s="31" t="e">
        <f>IF(ISBLANK('Team Roster - Final'!G902),"",'Team Roster - Final'!G902)</f>
        <v>#REF!</v>
      </c>
      <c r="J904" s="31" t="e">
        <f>IF(ISBLANK('Team Roster - Final'!I902),"",'Team Roster - Final'!I902)</f>
        <v>#REF!</v>
      </c>
      <c r="R904"/>
      <c r="T904"/>
      <c r="V904"/>
      <c r="W904"/>
      <c r="Z904"/>
      <c r="AA904"/>
      <c r="AJ904" s="22"/>
      <c r="AK904" s="102"/>
      <c r="AN904" s="22"/>
      <c r="AO904" s="22"/>
    </row>
    <row r="905" spans="1:41" ht="14.25">
      <c r="A905" s="346">
        <v>902</v>
      </c>
      <c r="B905" s="42" t="e">
        <f>IF(ISBLANK('Team Roster - Final'!A903),"",'Team Roster - Final'!A903)</f>
        <v>#REF!</v>
      </c>
      <c r="C905" s="42" t="e">
        <f>IF(ISBLANK('Team Roster - Final'!B903),"",'Team Roster - Final'!B903)</f>
        <v>#REF!</v>
      </c>
      <c r="D905" s="42" t="e">
        <f>IF(ISBLANK('Team Roster - Final'!C903),"",'Team Roster - Final'!C903)</f>
        <v>#REF!</v>
      </c>
      <c r="E905" s="42" t="e">
        <f>IF(ISBLANK('Team Roster - Final'!D903),"",'Team Roster - Final'!D903)</f>
        <v>#REF!</v>
      </c>
      <c r="F905" s="43" t="e">
        <f>IF(ISBLANK('Team Roster - Final'!BL903),"",'Team Roster - Final'!BL903)</f>
        <v>#REF!</v>
      </c>
      <c r="G905" s="43" t="e">
        <f>IF(ISBLANK('Team Roster - Final'!BM903),"",'Team Roster - Final'!BM903)</f>
        <v>#REF!</v>
      </c>
      <c r="H905" s="31" t="e">
        <f>IF(ISBLANK('Team Roster - Final'!E903),"",'Team Roster - Final'!E903)</f>
        <v>#REF!</v>
      </c>
      <c r="I905" s="31" t="e">
        <f>IF(ISBLANK('Team Roster - Final'!G903),"",'Team Roster - Final'!G903)</f>
        <v>#REF!</v>
      </c>
      <c r="J905" s="31" t="e">
        <f>IF(ISBLANK('Team Roster - Final'!I903),"",'Team Roster - Final'!I903)</f>
        <v>#REF!</v>
      </c>
      <c r="R905"/>
      <c r="T905"/>
      <c r="V905"/>
      <c r="W905"/>
      <c r="Z905"/>
      <c r="AA905"/>
      <c r="AJ905" s="22"/>
      <c r="AK905" s="102"/>
      <c r="AN905" s="22"/>
      <c r="AO905" s="22"/>
    </row>
    <row r="906" spans="1:41" ht="14.25">
      <c r="A906" s="346">
        <v>903</v>
      </c>
      <c r="B906" s="42" t="e">
        <f>IF(ISBLANK('Team Roster - Final'!A904),"",'Team Roster - Final'!A904)</f>
        <v>#REF!</v>
      </c>
      <c r="C906" s="42" t="e">
        <f>IF(ISBLANK('Team Roster - Final'!B904),"",'Team Roster - Final'!B904)</f>
        <v>#REF!</v>
      </c>
      <c r="D906" s="42" t="e">
        <f>IF(ISBLANK('Team Roster - Final'!C904),"",'Team Roster - Final'!C904)</f>
        <v>#REF!</v>
      </c>
      <c r="E906" s="42" t="e">
        <f>IF(ISBLANK('Team Roster - Final'!D904),"",'Team Roster - Final'!D904)</f>
        <v>#REF!</v>
      </c>
      <c r="F906" s="43" t="e">
        <f>IF(ISBLANK('Team Roster - Final'!BL904),"",'Team Roster - Final'!BL904)</f>
        <v>#REF!</v>
      </c>
      <c r="G906" s="43" t="e">
        <f>IF(ISBLANK('Team Roster - Final'!BM904),"",'Team Roster - Final'!BM904)</f>
        <v>#REF!</v>
      </c>
      <c r="H906" s="31" t="e">
        <f>IF(ISBLANK('Team Roster - Final'!E904),"",'Team Roster - Final'!E904)</f>
        <v>#REF!</v>
      </c>
      <c r="I906" s="31" t="e">
        <f>IF(ISBLANK('Team Roster - Final'!G904),"",'Team Roster - Final'!G904)</f>
        <v>#REF!</v>
      </c>
      <c r="J906" s="31" t="e">
        <f>IF(ISBLANK('Team Roster - Final'!I904),"",'Team Roster - Final'!I904)</f>
        <v>#REF!</v>
      </c>
      <c r="R906"/>
      <c r="T906"/>
      <c r="V906"/>
      <c r="W906"/>
      <c r="Z906"/>
      <c r="AA906"/>
      <c r="AJ906" s="22"/>
      <c r="AK906" s="102"/>
      <c r="AN906" s="22"/>
      <c r="AO906" s="22"/>
    </row>
    <row r="907" spans="1:41" ht="14.25">
      <c r="A907" s="346">
        <v>904</v>
      </c>
      <c r="B907" s="42" t="e">
        <f>IF(ISBLANK('Team Roster - Final'!A905),"",'Team Roster - Final'!A905)</f>
        <v>#REF!</v>
      </c>
      <c r="C907" s="42" t="e">
        <f>IF(ISBLANK('Team Roster - Final'!B905),"",'Team Roster - Final'!B905)</f>
        <v>#REF!</v>
      </c>
      <c r="D907" s="42" t="e">
        <f>IF(ISBLANK('Team Roster - Final'!C905),"",'Team Roster - Final'!C905)</f>
        <v>#REF!</v>
      </c>
      <c r="E907" s="42" t="e">
        <f>IF(ISBLANK('Team Roster - Final'!D905),"",'Team Roster - Final'!D905)</f>
        <v>#REF!</v>
      </c>
      <c r="F907" s="43" t="e">
        <f>IF(ISBLANK('Team Roster - Final'!BL905),"",'Team Roster - Final'!BL905)</f>
        <v>#REF!</v>
      </c>
      <c r="G907" s="43" t="e">
        <f>IF(ISBLANK('Team Roster - Final'!BM905),"",'Team Roster - Final'!BM905)</f>
        <v>#REF!</v>
      </c>
      <c r="H907" s="31" t="e">
        <f>IF(ISBLANK('Team Roster - Final'!E905),"",'Team Roster - Final'!E905)</f>
        <v>#REF!</v>
      </c>
      <c r="I907" s="31" t="e">
        <f>IF(ISBLANK('Team Roster - Final'!G905),"",'Team Roster - Final'!G905)</f>
        <v>#REF!</v>
      </c>
      <c r="J907" s="31" t="e">
        <f>IF(ISBLANK('Team Roster - Final'!I905),"",'Team Roster - Final'!I905)</f>
        <v>#REF!</v>
      </c>
      <c r="R907"/>
      <c r="T907"/>
      <c r="V907"/>
      <c r="W907"/>
      <c r="Z907"/>
      <c r="AA907"/>
      <c r="AJ907" s="22"/>
      <c r="AK907" s="102"/>
      <c r="AN907" s="22"/>
      <c r="AO907" s="22"/>
    </row>
    <row r="908" spans="1:41" ht="14.25">
      <c r="A908" s="346">
        <v>905</v>
      </c>
      <c r="B908" s="42" t="e">
        <f>IF(ISBLANK('Team Roster - Final'!A906),"",'Team Roster - Final'!A906)</f>
        <v>#REF!</v>
      </c>
      <c r="C908" s="42" t="e">
        <f>IF(ISBLANK('Team Roster - Final'!B906),"",'Team Roster - Final'!B906)</f>
        <v>#REF!</v>
      </c>
      <c r="D908" s="42" t="e">
        <f>IF(ISBLANK('Team Roster - Final'!C906),"",'Team Roster - Final'!C906)</f>
        <v>#REF!</v>
      </c>
      <c r="E908" s="42" t="e">
        <f>IF(ISBLANK('Team Roster - Final'!D906),"",'Team Roster - Final'!D906)</f>
        <v>#REF!</v>
      </c>
      <c r="F908" s="43" t="e">
        <f>IF(ISBLANK('Team Roster - Final'!BL906),"",'Team Roster - Final'!BL906)</f>
        <v>#REF!</v>
      </c>
      <c r="G908" s="43" t="e">
        <f>IF(ISBLANK('Team Roster - Final'!BM906),"",'Team Roster - Final'!BM906)</f>
        <v>#REF!</v>
      </c>
      <c r="H908" s="31" t="e">
        <f>IF(ISBLANK('Team Roster - Final'!E906),"",'Team Roster - Final'!E906)</f>
        <v>#REF!</v>
      </c>
      <c r="I908" s="31" t="e">
        <f>IF(ISBLANK('Team Roster - Final'!G906),"",'Team Roster - Final'!G906)</f>
        <v>#REF!</v>
      </c>
      <c r="J908" s="31" t="e">
        <f>IF(ISBLANK('Team Roster - Final'!I906),"",'Team Roster - Final'!I906)</f>
        <v>#REF!</v>
      </c>
      <c r="R908"/>
      <c r="T908"/>
      <c r="V908"/>
      <c r="W908"/>
      <c r="Z908"/>
      <c r="AA908"/>
      <c r="AJ908" s="22"/>
      <c r="AK908" s="102"/>
      <c r="AN908" s="22"/>
      <c r="AO908" s="22"/>
    </row>
    <row r="909" spans="1:41" ht="14.25">
      <c r="A909" s="346">
        <v>906</v>
      </c>
      <c r="B909" s="42" t="e">
        <f>IF(ISBLANK('Team Roster - Final'!A907),"",'Team Roster - Final'!A907)</f>
        <v>#REF!</v>
      </c>
      <c r="C909" s="42" t="e">
        <f>IF(ISBLANK('Team Roster - Final'!B907),"",'Team Roster - Final'!B907)</f>
        <v>#REF!</v>
      </c>
      <c r="D909" s="42" t="e">
        <f>IF(ISBLANK('Team Roster - Final'!C907),"",'Team Roster - Final'!C907)</f>
        <v>#REF!</v>
      </c>
      <c r="E909" s="42" t="e">
        <f>IF(ISBLANK('Team Roster - Final'!D907),"",'Team Roster - Final'!D907)</f>
        <v>#REF!</v>
      </c>
      <c r="F909" s="43" t="e">
        <f>IF(ISBLANK('Team Roster - Final'!BL907),"",'Team Roster - Final'!BL907)</f>
        <v>#REF!</v>
      </c>
      <c r="G909" s="43" t="e">
        <f>IF(ISBLANK('Team Roster - Final'!BM907),"",'Team Roster - Final'!BM907)</f>
        <v>#REF!</v>
      </c>
      <c r="H909" s="31" t="e">
        <f>IF(ISBLANK('Team Roster - Final'!E907),"",'Team Roster - Final'!E907)</f>
        <v>#REF!</v>
      </c>
      <c r="I909" s="31" t="e">
        <f>IF(ISBLANK('Team Roster - Final'!G907),"",'Team Roster - Final'!G907)</f>
        <v>#REF!</v>
      </c>
      <c r="J909" s="31" t="e">
        <f>IF(ISBLANK('Team Roster - Final'!I907),"",'Team Roster - Final'!I907)</f>
        <v>#REF!</v>
      </c>
      <c r="R909"/>
      <c r="T909"/>
      <c r="V909"/>
      <c r="W909"/>
      <c r="Z909"/>
      <c r="AA909"/>
      <c r="AJ909" s="22"/>
      <c r="AK909" s="102"/>
      <c r="AN909" s="22"/>
      <c r="AO909" s="22"/>
    </row>
    <row r="910" spans="1:41" ht="14.25">
      <c r="A910" s="346">
        <v>907</v>
      </c>
      <c r="B910" s="42" t="e">
        <f>IF(ISBLANK('Team Roster - Final'!A908),"",'Team Roster - Final'!A908)</f>
        <v>#REF!</v>
      </c>
      <c r="C910" s="42" t="e">
        <f>IF(ISBLANK('Team Roster - Final'!B908),"",'Team Roster - Final'!B908)</f>
        <v>#REF!</v>
      </c>
      <c r="D910" s="42" t="e">
        <f>IF(ISBLANK('Team Roster - Final'!C908),"",'Team Roster - Final'!C908)</f>
        <v>#REF!</v>
      </c>
      <c r="E910" s="42" t="e">
        <f>IF(ISBLANK('Team Roster - Final'!D908),"",'Team Roster - Final'!D908)</f>
        <v>#REF!</v>
      </c>
      <c r="F910" s="43" t="e">
        <f>IF(ISBLANK('Team Roster - Final'!BL908),"",'Team Roster - Final'!BL908)</f>
        <v>#REF!</v>
      </c>
      <c r="G910" s="43" t="e">
        <f>IF(ISBLANK('Team Roster - Final'!BM908),"",'Team Roster - Final'!BM908)</f>
        <v>#REF!</v>
      </c>
      <c r="H910" s="31" t="e">
        <f>IF(ISBLANK('Team Roster - Final'!E908),"",'Team Roster - Final'!E908)</f>
        <v>#REF!</v>
      </c>
      <c r="I910" s="31" t="e">
        <f>IF(ISBLANK('Team Roster - Final'!G908),"",'Team Roster - Final'!G908)</f>
        <v>#REF!</v>
      </c>
      <c r="J910" s="31" t="e">
        <f>IF(ISBLANK('Team Roster - Final'!I908),"",'Team Roster - Final'!I908)</f>
        <v>#REF!</v>
      </c>
      <c r="R910"/>
      <c r="T910"/>
      <c r="V910"/>
      <c r="W910"/>
      <c r="Z910"/>
      <c r="AA910"/>
      <c r="AJ910" s="22"/>
      <c r="AK910" s="102"/>
      <c r="AN910" s="22"/>
      <c r="AO910" s="22"/>
    </row>
    <row r="911" spans="1:41" ht="14.25">
      <c r="A911" s="346">
        <v>908</v>
      </c>
      <c r="B911" s="42" t="e">
        <f>IF(ISBLANK('Team Roster - Final'!A909),"",'Team Roster - Final'!A909)</f>
        <v>#REF!</v>
      </c>
      <c r="C911" s="42" t="e">
        <f>IF(ISBLANK('Team Roster - Final'!B909),"",'Team Roster - Final'!B909)</f>
        <v>#REF!</v>
      </c>
      <c r="D911" s="42" t="e">
        <f>IF(ISBLANK('Team Roster - Final'!C909),"",'Team Roster - Final'!C909)</f>
        <v>#REF!</v>
      </c>
      <c r="E911" s="42" t="e">
        <f>IF(ISBLANK('Team Roster - Final'!D909),"",'Team Roster - Final'!D909)</f>
        <v>#REF!</v>
      </c>
      <c r="F911" s="43" t="e">
        <f>IF(ISBLANK('Team Roster - Final'!BL909),"",'Team Roster - Final'!BL909)</f>
        <v>#REF!</v>
      </c>
      <c r="G911" s="43" t="e">
        <f>IF(ISBLANK('Team Roster - Final'!BM909),"",'Team Roster - Final'!BM909)</f>
        <v>#REF!</v>
      </c>
      <c r="H911" s="31" t="e">
        <f>IF(ISBLANK('Team Roster - Final'!E909),"",'Team Roster - Final'!E909)</f>
        <v>#REF!</v>
      </c>
      <c r="I911" s="31" t="e">
        <f>IF(ISBLANK('Team Roster - Final'!G909),"",'Team Roster - Final'!G909)</f>
        <v>#REF!</v>
      </c>
      <c r="J911" s="31" t="e">
        <f>IF(ISBLANK('Team Roster - Final'!I909),"",'Team Roster - Final'!I909)</f>
        <v>#REF!</v>
      </c>
      <c r="R911"/>
      <c r="T911"/>
      <c r="V911"/>
      <c r="W911"/>
      <c r="Z911"/>
      <c r="AA911"/>
      <c r="AJ911" s="22"/>
      <c r="AK911" s="102"/>
      <c r="AN911" s="22"/>
      <c r="AO911" s="22"/>
    </row>
    <row r="912" spans="1:41" ht="14.25">
      <c r="A912" s="346">
        <v>909</v>
      </c>
      <c r="B912" s="42" t="e">
        <f>IF(ISBLANK('Team Roster - Final'!A910),"",'Team Roster - Final'!A910)</f>
        <v>#REF!</v>
      </c>
      <c r="C912" s="42" t="e">
        <f>IF(ISBLANK('Team Roster - Final'!B910),"",'Team Roster - Final'!B910)</f>
        <v>#REF!</v>
      </c>
      <c r="D912" s="42" t="e">
        <f>IF(ISBLANK('Team Roster - Final'!C910),"",'Team Roster - Final'!C910)</f>
        <v>#REF!</v>
      </c>
      <c r="E912" s="42" t="e">
        <f>IF(ISBLANK('Team Roster - Final'!D910),"",'Team Roster - Final'!D910)</f>
        <v>#REF!</v>
      </c>
      <c r="F912" s="43" t="e">
        <f>IF(ISBLANK('Team Roster - Final'!BL910),"",'Team Roster - Final'!BL910)</f>
        <v>#REF!</v>
      </c>
      <c r="G912" s="43" t="e">
        <f>IF(ISBLANK('Team Roster - Final'!BM910),"",'Team Roster - Final'!BM910)</f>
        <v>#REF!</v>
      </c>
      <c r="H912" s="31" t="e">
        <f>IF(ISBLANK('Team Roster - Final'!E910),"",'Team Roster - Final'!E910)</f>
        <v>#REF!</v>
      </c>
      <c r="I912" s="31" t="e">
        <f>IF(ISBLANK('Team Roster - Final'!G910),"",'Team Roster - Final'!G910)</f>
        <v>#REF!</v>
      </c>
      <c r="J912" s="31" t="e">
        <f>IF(ISBLANK('Team Roster - Final'!I910),"",'Team Roster - Final'!I910)</f>
        <v>#REF!</v>
      </c>
      <c r="R912"/>
      <c r="T912"/>
      <c r="V912"/>
      <c r="W912"/>
      <c r="Z912"/>
      <c r="AA912"/>
      <c r="AJ912" s="22"/>
      <c r="AK912" s="102"/>
      <c r="AN912" s="22"/>
      <c r="AO912" s="22"/>
    </row>
    <row r="913" spans="1:41" ht="14.25">
      <c r="A913" s="346">
        <v>910</v>
      </c>
      <c r="B913" s="42" t="e">
        <f>IF(ISBLANK('Team Roster - Final'!A911),"",'Team Roster - Final'!A911)</f>
        <v>#REF!</v>
      </c>
      <c r="C913" s="42" t="e">
        <f>IF(ISBLANK('Team Roster - Final'!B911),"",'Team Roster - Final'!B911)</f>
        <v>#REF!</v>
      </c>
      <c r="D913" s="42" t="e">
        <f>IF(ISBLANK('Team Roster - Final'!C911),"",'Team Roster - Final'!C911)</f>
        <v>#REF!</v>
      </c>
      <c r="E913" s="42" t="e">
        <f>IF(ISBLANK('Team Roster - Final'!D911),"",'Team Roster - Final'!D911)</f>
        <v>#REF!</v>
      </c>
      <c r="F913" s="43" t="e">
        <f>IF(ISBLANK('Team Roster - Final'!BL911),"",'Team Roster - Final'!BL911)</f>
        <v>#REF!</v>
      </c>
      <c r="G913" s="43" t="e">
        <f>IF(ISBLANK('Team Roster - Final'!BM911),"",'Team Roster - Final'!BM911)</f>
        <v>#REF!</v>
      </c>
      <c r="H913" s="31" t="e">
        <f>IF(ISBLANK('Team Roster - Final'!E911),"",'Team Roster - Final'!E911)</f>
        <v>#REF!</v>
      </c>
      <c r="I913" s="31" t="e">
        <f>IF(ISBLANK('Team Roster - Final'!G911),"",'Team Roster - Final'!G911)</f>
        <v>#REF!</v>
      </c>
      <c r="J913" s="31" t="e">
        <f>IF(ISBLANK('Team Roster - Final'!I911),"",'Team Roster - Final'!I911)</f>
        <v>#REF!</v>
      </c>
      <c r="R913"/>
      <c r="T913"/>
      <c r="V913"/>
      <c r="W913"/>
      <c r="Z913"/>
      <c r="AA913"/>
      <c r="AJ913" s="22"/>
      <c r="AK913" s="102"/>
      <c r="AN913" s="22"/>
      <c r="AO913" s="22"/>
    </row>
    <row r="914" spans="1:41" ht="14.25">
      <c r="A914" s="346">
        <v>911</v>
      </c>
      <c r="B914" s="42" t="e">
        <f>IF(ISBLANK('Team Roster - Final'!A912),"",'Team Roster - Final'!A912)</f>
        <v>#REF!</v>
      </c>
      <c r="C914" s="42" t="e">
        <f>IF(ISBLANK('Team Roster - Final'!B912),"",'Team Roster - Final'!B912)</f>
        <v>#REF!</v>
      </c>
      <c r="D914" s="42" t="e">
        <f>IF(ISBLANK('Team Roster - Final'!C912),"",'Team Roster - Final'!C912)</f>
        <v>#REF!</v>
      </c>
      <c r="E914" s="42" t="e">
        <f>IF(ISBLANK('Team Roster - Final'!D912),"",'Team Roster - Final'!D912)</f>
        <v>#REF!</v>
      </c>
      <c r="F914" s="43" t="e">
        <f>IF(ISBLANK('Team Roster - Final'!BL912),"",'Team Roster - Final'!BL912)</f>
        <v>#REF!</v>
      </c>
      <c r="G914" s="43" t="e">
        <f>IF(ISBLANK('Team Roster - Final'!BM912),"",'Team Roster - Final'!BM912)</f>
        <v>#REF!</v>
      </c>
      <c r="H914" s="31" t="e">
        <f>IF(ISBLANK('Team Roster - Final'!E912),"",'Team Roster - Final'!E912)</f>
        <v>#REF!</v>
      </c>
      <c r="I914" s="31" t="e">
        <f>IF(ISBLANK('Team Roster - Final'!G912),"",'Team Roster - Final'!G912)</f>
        <v>#REF!</v>
      </c>
      <c r="J914" s="31" t="e">
        <f>IF(ISBLANK('Team Roster - Final'!I912),"",'Team Roster - Final'!I912)</f>
        <v>#REF!</v>
      </c>
      <c r="R914"/>
      <c r="T914"/>
      <c r="V914"/>
      <c r="W914"/>
      <c r="Z914"/>
      <c r="AA914"/>
      <c r="AJ914" s="22"/>
      <c r="AK914" s="102"/>
      <c r="AN914" s="22"/>
      <c r="AO914" s="22"/>
    </row>
    <row r="915" spans="1:41" ht="14.25">
      <c r="A915" s="346">
        <v>912</v>
      </c>
      <c r="B915" s="42" t="e">
        <f>IF(ISBLANK('Team Roster - Final'!A913),"",'Team Roster - Final'!A913)</f>
        <v>#REF!</v>
      </c>
      <c r="C915" s="42" t="e">
        <f>IF(ISBLANK('Team Roster - Final'!B913),"",'Team Roster - Final'!B913)</f>
        <v>#REF!</v>
      </c>
      <c r="D915" s="42" t="e">
        <f>IF(ISBLANK('Team Roster - Final'!C913),"",'Team Roster - Final'!C913)</f>
        <v>#REF!</v>
      </c>
      <c r="E915" s="42" t="e">
        <f>IF(ISBLANK('Team Roster - Final'!D913),"",'Team Roster - Final'!D913)</f>
        <v>#REF!</v>
      </c>
      <c r="F915" s="43" t="e">
        <f>IF(ISBLANK('Team Roster - Final'!BL913),"",'Team Roster - Final'!BL913)</f>
        <v>#REF!</v>
      </c>
      <c r="G915" s="43" t="e">
        <f>IF(ISBLANK('Team Roster - Final'!BM913),"",'Team Roster - Final'!BM913)</f>
        <v>#REF!</v>
      </c>
      <c r="H915" s="31" t="e">
        <f>IF(ISBLANK('Team Roster - Final'!E913),"",'Team Roster - Final'!E913)</f>
        <v>#REF!</v>
      </c>
      <c r="I915" s="31" t="e">
        <f>IF(ISBLANK('Team Roster - Final'!G913),"",'Team Roster - Final'!G913)</f>
        <v>#REF!</v>
      </c>
      <c r="J915" s="31" t="e">
        <f>IF(ISBLANK('Team Roster - Final'!I913),"",'Team Roster - Final'!I913)</f>
        <v>#REF!</v>
      </c>
      <c r="R915"/>
      <c r="T915"/>
      <c r="V915"/>
      <c r="W915"/>
      <c r="Z915"/>
      <c r="AA915"/>
      <c r="AJ915" s="22"/>
      <c r="AK915" s="102"/>
      <c r="AN915" s="22"/>
      <c r="AO915" s="22"/>
    </row>
    <row r="916" spans="1:41" ht="14.25">
      <c r="A916" s="346">
        <v>913</v>
      </c>
      <c r="B916" s="42" t="e">
        <f>IF(ISBLANK('Team Roster - Final'!A914),"",'Team Roster - Final'!A914)</f>
        <v>#REF!</v>
      </c>
      <c r="C916" s="42" t="e">
        <f>IF(ISBLANK('Team Roster - Final'!B914),"",'Team Roster - Final'!B914)</f>
        <v>#REF!</v>
      </c>
      <c r="D916" s="42" t="e">
        <f>IF(ISBLANK('Team Roster - Final'!C914),"",'Team Roster - Final'!C914)</f>
        <v>#REF!</v>
      </c>
      <c r="E916" s="42" t="e">
        <f>IF(ISBLANK('Team Roster - Final'!D914),"",'Team Roster - Final'!D914)</f>
        <v>#REF!</v>
      </c>
      <c r="F916" s="43" t="e">
        <f>IF(ISBLANK('Team Roster - Final'!BL914),"",'Team Roster - Final'!BL914)</f>
        <v>#REF!</v>
      </c>
      <c r="G916" s="43" t="e">
        <f>IF(ISBLANK('Team Roster - Final'!BM914),"",'Team Roster - Final'!BM914)</f>
        <v>#REF!</v>
      </c>
      <c r="H916" s="31" t="e">
        <f>IF(ISBLANK('Team Roster - Final'!E914),"",'Team Roster - Final'!E914)</f>
        <v>#REF!</v>
      </c>
      <c r="I916" s="31" t="e">
        <f>IF(ISBLANK('Team Roster - Final'!G914),"",'Team Roster - Final'!G914)</f>
        <v>#REF!</v>
      </c>
      <c r="J916" s="31" t="e">
        <f>IF(ISBLANK('Team Roster - Final'!I914),"",'Team Roster - Final'!I914)</f>
        <v>#REF!</v>
      </c>
      <c r="R916"/>
      <c r="T916"/>
      <c r="V916"/>
      <c r="W916"/>
      <c r="Z916"/>
      <c r="AA916"/>
      <c r="AJ916" s="22"/>
      <c r="AK916" s="102"/>
      <c r="AN916" s="22"/>
      <c r="AO916" s="22"/>
    </row>
    <row r="917" spans="1:41" ht="14.25">
      <c r="A917" s="346">
        <v>914</v>
      </c>
      <c r="B917" s="42" t="e">
        <f>IF(ISBLANK('Team Roster - Final'!A915),"",'Team Roster - Final'!A915)</f>
        <v>#REF!</v>
      </c>
      <c r="C917" s="42" t="e">
        <f>IF(ISBLANK('Team Roster - Final'!B915),"",'Team Roster - Final'!B915)</f>
        <v>#REF!</v>
      </c>
      <c r="D917" s="42" t="e">
        <f>IF(ISBLANK('Team Roster - Final'!C915),"",'Team Roster - Final'!C915)</f>
        <v>#REF!</v>
      </c>
      <c r="E917" s="42" t="e">
        <f>IF(ISBLANK('Team Roster - Final'!D915),"",'Team Roster - Final'!D915)</f>
        <v>#REF!</v>
      </c>
      <c r="F917" s="43" t="e">
        <f>IF(ISBLANK('Team Roster - Final'!BL915),"",'Team Roster - Final'!BL915)</f>
        <v>#REF!</v>
      </c>
      <c r="G917" s="43" t="e">
        <f>IF(ISBLANK('Team Roster - Final'!BM915),"",'Team Roster - Final'!BM915)</f>
        <v>#REF!</v>
      </c>
      <c r="H917" s="31" t="e">
        <f>IF(ISBLANK('Team Roster - Final'!E915),"",'Team Roster - Final'!E915)</f>
        <v>#REF!</v>
      </c>
      <c r="I917" s="31" t="e">
        <f>IF(ISBLANK('Team Roster - Final'!G915),"",'Team Roster - Final'!G915)</f>
        <v>#REF!</v>
      </c>
      <c r="J917" s="31" t="e">
        <f>IF(ISBLANK('Team Roster - Final'!I915),"",'Team Roster - Final'!I915)</f>
        <v>#REF!</v>
      </c>
      <c r="R917"/>
      <c r="T917"/>
      <c r="V917"/>
      <c r="W917"/>
      <c r="Z917"/>
      <c r="AA917"/>
      <c r="AJ917" s="22"/>
      <c r="AK917" s="102"/>
      <c r="AN917" s="22"/>
      <c r="AO917" s="22"/>
    </row>
    <row r="918" spans="1:41" ht="14.25">
      <c r="A918" s="346">
        <v>915</v>
      </c>
      <c r="B918" s="42" t="e">
        <f>IF(ISBLANK('Team Roster - Final'!A916),"",'Team Roster - Final'!A916)</f>
        <v>#REF!</v>
      </c>
      <c r="C918" s="42" t="e">
        <f>IF(ISBLANK('Team Roster - Final'!B916),"",'Team Roster - Final'!B916)</f>
        <v>#REF!</v>
      </c>
      <c r="D918" s="42" t="e">
        <f>IF(ISBLANK('Team Roster - Final'!C916),"",'Team Roster - Final'!C916)</f>
        <v>#REF!</v>
      </c>
      <c r="E918" s="42" t="e">
        <f>IF(ISBLANK('Team Roster - Final'!D916),"",'Team Roster - Final'!D916)</f>
        <v>#REF!</v>
      </c>
      <c r="F918" s="43" t="e">
        <f>IF(ISBLANK('Team Roster - Final'!BL916),"",'Team Roster - Final'!BL916)</f>
        <v>#REF!</v>
      </c>
      <c r="G918" s="43" t="e">
        <f>IF(ISBLANK('Team Roster - Final'!BM916),"",'Team Roster - Final'!BM916)</f>
        <v>#REF!</v>
      </c>
      <c r="H918" s="31" t="e">
        <f>IF(ISBLANK('Team Roster - Final'!E916),"",'Team Roster - Final'!E916)</f>
        <v>#REF!</v>
      </c>
      <c r="I918" s="31" t="e">
        <f>IF(ISBLANK('Team Roster - Final'!G916),"",'Team Roster - Final'!G916)</f>
        <v>#REF!</v>
      </c>
      <c r="J918" s="31" t="e">
        <f>IF(ISBLANK('Team Roster - Final'!I916),"",'Team Roster - Final'!I916)</f>
        <v>#REF!</v>
      </c>
      <c r="R918"/>
      <c r="T918"/>
      <c r="V918"/>
      <c r="W918"/>
      <c r="Z918"/>
      <c r="AA918"/>
      <c r="AJ918" s="22"/>
      <c r="AK918" s="102"/>
      <c r="AN918" s="22"/>
      <c r="AO918" s="22"/>
    </row>
    <row r="919" spans="1:41" ht="14.25">
      <c r="A919" s="346">
        <v>916</v>
      </c>
      <c r="B919" s="42" t="e">
        <f>IF(ISBLANK('Team Roster - Final'!A917),"",'Team Roster - Final'!A917)</f>
        <v>#REF!</v>
      </c>
      <c r="C919" s="42" t="e">
        <f>IF(ISBLANK('Team Roster - Final'!B917),"",'Team Roster - Final'!B917)</f>
        <v>#REF!</v>
      </c>
      <c r="D919" s="42" t="e">
        <f>IF(ISBLANK('Team Roster - Final'!C917),"",'Team Roster - Final'!C917)</f>
        <v>#REF!</v>
      </c>
      <c r="E919" s="42" t="e">
        <f>IF(ISBLANK('Team Roster - Final'!D917),"",'Team Roster - Final'!D917)</f>
        <v>#REF!</v>
      </c>
      <c r="F919" s="43" t="e">
        <f>IF(ISBLANK('Team Roster - Final'!BL917),"",'Team Roster - Final'!BL917)</f>
        <v>#REF!</v>
      </c>
      <c r="G919" s="43" t="e">
        <f>IF(ISBLANK('Team Roster - Final'!BM917),"",'Team Roster - Final'!BM917)</f>
        <v>#REF!</v>
      </c>
      <c r="H919" s="31" t="e">
        <f>IF(ISBLANK('Team Roster - Final'!E917),"",'Team Roster - Final'!E917)</f>
        <v>#REF!</v>
      </c>
      <c r="I919" s="31" t="e">
        <f>IF(ISBLANK('Team Roster - Final'!G917),"",'Team Roster - Final'!G917)</f>
        <v>#REF!</v>
      </c>
      <c r="J919" s="31" t="e">
        <f>IF(ISBLANK('Team Roster - Final'!I917),"",'Team Roster - Final'!I917)</f>
        <v>#REF!</v>
      </c>
      <c r="R919"/>
      <c r="T919"/>
      <c r="V919"/>
      <c r="W919"/>
      <c r="Z919"/>
      <c r="AA919"/>
      <c r="AJ919" s="22"/>
      <c r="AK919" s="102"/>
      <c r="AN919" s="22"/>
      <c r="AO919" s="22"/>
    </row>
    <row r="920" spans="1:41" ht="14.25">
      <c r="A920" s="346">
        <v>917</v>
      </c>
      <c r="B920" s="42" t="e">
        <f>IF(ISBLANK('Team Roster - Final'!A918),"",'Team Roster - Final'!A918)</f>
        <v>#REF!</v>
      </c>
      <c r="C920" s="42" t="e">
        <f>IF(ISBLANK('Team Roster - Final'!B918),"",'Team Roster - Final'!B918)</f>
        <v>#REF!</v>
      </c>
      <c r="D920" s="42" t="e">
        <f>IF(ISBLANK('Team Roster - Final'!C918),"",'Team Roster - Final'!C918)</f>
        <v>#REF!</v>
      </c>
      <c r="E920" s="42" t="e">
        <f>IF(ISBLANK('Team Roster - Final'!D918),"",'Team Roster - Final'!D918)</f>
        <v>#REF!</v>
      </c>
      <c r="F920" s="43" t="e">
        <f>IF(ISBLANK('Team Roster - Final'!BL918),"",'Team Roster - Final'!BL918)</f>
        <v>#REF!</v>
      </c>
      <c r="G920" s="43" t="e">
        <f>IF(ISBLANK('Team Roster - Final'!BM918),"",'Team Roster - Final'!BM918)</f>
        <v>#REF!</v>
      </c>
      <c r="H920" s="31" t="e">
        <f>IF(ISBLANK('Team Roster - Final'!E918),"",'Team Roster - Final'!E918)</f>
        <v>#REF!</v>
      </c>
      <c r="I920" s="31" t="e">
        <f>IF(ISBLANK('Team Roster - Final'!G918),"",'Team Roster - Final'!G918)</f>
        <v>#REF!</v>
      </c>
      <c r="J920" s="31" t="e">
        <f>IF(ISBLANK('Team Roster - Final'!I918),"",'Team Roster - Final'!I918)</f>
        <v>#REF!</v>
      </c>
      <c r="R920"/>
      <c r="T920"/>
      <c r="V920"/>
      <c r="W920"/>
      <c r="Z920"/>
      <c r="AA920"/>
      <c r="AJ920" s="22"/>
      <c r="AK920" s="102"/>
      <c r="AN920" s="22"/>
      <c r="AO920" s="22"/>
    </row>
    <row r="921" spans="1:41" ht="14.25">
      <c r="A921" s="346">
        <v>918</v>
      </c>
      <c r="B921" s="42" t="e">
        <f>IF(ISBLANK('Team Roster - Final'!A919),"",'Team Roster - Final'!A919)</f>
        <v>#REF!</v>
      </c>
      <c r="C921" s="42" t="e">
        <f>IF(ISBLANK('Team Roster - Final'!B919),"",'Team Roster - Final'!B919)</f>
        <v>#REF!</v>
      </c>
      <c r="D921" s="42" t="e">
        <f>IF(ISBLANK('Team Roster - Final'!C919),"",'Team Roster - Final'!C919)</f>
        <v>#REF!</v>
      </c>
      <c r="E921" s="42" t="e">
        <f>IF(ISBLANK('Team Roster - Final'!D919),"",'Team Roster - Final'!D919)</f>
        <v>#REF!</v>
      </c>
      <c r="F921" s="43" t="e">
        <f>IF(ISBLANK('Team Roster - Final'!BL919),"",'Team Roster - Final'!BL919)</f>
        <v>#REF!</v>
      </c>
      <c r="G921" s="43" t="e">
        <f>IF(ISBLANK('Team Roster - Final'!BM919),"",'Team Roster - Final'!BM919)</f>
        <v>#REF!</v>
      </c>
      <c r="H921" s="31" t="e">
        <f>IF(ISBLANK('Team Roster - Final'!E919),"",'Team Roster - Final'!E919)</f>
        <v>#REF!</v>
      </c>
      <c r="I921" s="31" t="e">
        <f>IF(ISBLANK('Team Roster - Final'!G919),"",'Team Roster - Final'!G919)</f>
        <v>#REF!</v>
      </c>
      <c r="J921" s="31" t="e">
        <f>IF(ISBLANK('Team Roster - Final'!I919),"",'Team Roster - Final'!I919)</f>
        <v>#REF!</v>
      </c>
      <c r="R921"/>
      <c r="T921"/>
      <c r="V921"/>
      <c r="W921"/>
      <c r="Z921"/>
      <c r="AA921"/>
      <c r="AJ921" s="22"/>
      <c r="AK921" s="102"/>
      <c r="AN921" s="22"/>
      <c r="AO921" s="22"/>
    </row>
    <row r="922" spans="1:41" ht="14.25">
      <c r="A922" s="346">
        <v>919</v>
      </c>
      <c r="B922" s="42" t="e">
        <f>IF(ISBLANK('Team Roster - Final'!A920),"",'Team Roster - Final'!A920)</f>
        <v>#REF!</v>
      </c>
      <c r="C922" s="42" t="e">
        <f>IF(ISBLANK('Team Roster - Final'!B920),"",'Team Roster - Final'!B920)</f>
        <v>#REF!</v>
      </c>
      <c r="D922" s="42" t="e">
        <f>IF(ISBLANK('Team Roster - Final'!C920),"",'Team Roster - Final'!C920)</f>
        <v>#REF!</v>
      </c>
      <c r="E922" s="42" t="e">
        <f>IF(ISBLANK('Team Roster - Final'!D920),"",'Team Roster - Final'!D920)</f>
        <v>#REF!</v>
      </c>
      <c r="F922" s="43" t="e">
        <f>IF(ISBLANK('Team Roster - Final'!BL920),"",'Team Roster - Final'!BL920)</f>
        <v>#REF!</v>
      </c>
      <c r="G922" s="43" t="e">
        <f>IF(ISBLANK('Team Roster - Final'!BM920),"",'Team Roster - Final'!BM920)</f>
        <v>#REF!</v>
      </c>
      <c r="H922" s="31" t="e">
        <f>IF(ISBLANK('Team Roster - Final'!E920),"",'Team Roster - Final'!E920)</f>
        <v>#REF!</v>
      </c>
      <c r="I922" s="31" t="e">
        <f>IF(ISBLANK('Team Roster - Final'!G920),"",'Team Roster - Final'!G920)</f>
        <v>#REF!</v>
      </c>
      <c r="J922" s="31" t="e">
        <f>IF(ISBLANK('Team Roster - Final'!I920),"",'Team Roster - Final'!I920)</f>
        <v>#REF!</v>
      </c>
      <c r="R922"/>
      <c r="T922"/>
      <c r="V922"/>
      <c r="W922"/>
      <c r="Z922"/>
      <c r="AA922"/>
      <c r="AJ922" s="22"/>
      <c r="AK922" s="102"/>
      <c r="AN922" s="22"/>
      <c r="AO922" s="22"/>
    </row>
    <row r="923" spans="1:41" ht="14.25">
      <c r="A923" s="346">
        <v>920</v>
      </c>
      <c r="B923" s="42" t="e">
        <f>IF(ISBLANK('Team Roster - Final'!A921),"",'Team Roster - Final'!A921)</f>
        <v>#REF!</v>
      </c>
      <c r="C923" s="42" t="e">
        <f>IF(ISBLANK('Team Roster - Final'!B921),"",'Team Roster - Final'!B921)</f>
        <v>#REF!</v>
      </c>
      <c r="D923" s="42" t="e">
        <f>IF(ISBLANK('Team Roster - Final'!C921),"",'Team Roster - Final'!C921)</f>
        <v>#REF!</v>
      </c>
      <c r="E923" s="42" t="e">
        <f>IF(ISBLANK('Team Roster - Final'!D921),"",'Team Roster - Final'!D921)</f>
        <v>#REF!</v>
      </c>
      <c r="F923" s="43" t="e">
        <f>IF(ISBLANK('Team Roster - Final'!BL921),"",'Team Roster - Final'!BL921)</f>
        <v>#REF!</v>
      </c>
      <c r="G923" s="43" t="e">
        <f>IF(ISBLANK('Team Roster - Final'!BM921),"",'Team Roster - Final'!BM921)</f>
        <v>#REF!</v>
      </c>
      <c r="H923" s="31" t="e">
        <f>IF(ISBLANK('Team Roster - Final'!E921),"",'Team Roster - Final'!E921)</f>
        <v>#REF!</v>
      </c>
      <c r="I923" s="31" t="e">
        <f>IF(ISBLANK('Team Roster - Final'!G921),"",'Team Roster - Final'!G921)</f>
        <v>#REF!</v>
      </c>
      <c r="J923" s="31" t="e">
        <f>IF(ISBLANK('Team Roster - Final'!I921),"",'Team Roster - Final'!I921)</f>
        <v>#REF!</v>
      </c>
      <c r="R923"/>
      <c r="T923"/>
      <c r="V923"/>
      <c r="W923"/>
      <c r="Z923"/>
      <c r="AA923"/>
      <c r="AJ923" s="22"/>
      <c r="AK923" s="102"/>
      <c r="AN923" s="22"/>
      <c r="AO923" s="22"/>
    </row>
    <row r="924" spans="1:41" ht="14.25">
      <c r="A924" s="346">
        <v>921</v>
      </c>
      <c r="B924" s="42" t="e">
        <f>IF(ISBLANK('Team Roster - Final'!A922),"",'Team Roster - Final'!A922)</f>
        <v>#REF!</v>
      </c>
      <c r="C924" s="42" t="e">
        <f>IF(ISBLANK('Team Roster - Final'!B922),"",'Team Roster - Final'!B922)</f>
        <v>#REF!</v>
      </c>
      <c r="D924" s="42" t="e">
        <f>IF(ISBLANK('Team Roster - Final'!C922),"",'Team Roster - Final'!C922)</f>
        <v>#REF!</v>
      </c>
      <c r="E924" s="42" t="e">
        <f>IF(ISBLANK('Team Roster - Final'!D922),"",'Team Roster - Final'!D922)</f>
        <v>#REF!</v>
      </c>
      <c r="F924" s="43" t="e">
        <f>IF(ISBLANK('Team Roster - Final'!BL922),"",'Team Roster - Final'!BL922)</f>
        <v>#REF!</v>
      </c>
      <c r="G924" s="43" t="e">
        <f>IF(ISBLANK('Team Roster - Final'!BM922),"",'Team Roster - Final'!BM922)</f>
        <v>#REF!</v>
      </c>
      <c r="H924" s="31" t="e">
        <f>IF(ISBLANK('Team Roster - Final'!E922),"",'Team Roster - Final'!E922)</f>
        <v>#REF!</v>
      </c>
      <c r="I924" s="31" t="e">
        <f>IF(ISBLANK('Team Roster - Final'!G922),"",'Team Roster - Final'!G922)</f>
        <v>#REF!</v>
      </c>
      <c r="J924" s="31" t="e">
        <f>IF(ISBLANK('Team Roster - Final'!I922),"",'Team Roster - Final'!I922)</f>
        <v>#REF!</v>
      </c>
      <c r="R924"/>
      <c r="T924"/>
      <c r="V924"/>
      <c r="W924"/>
      <c r="Z924"/>
      <c r="AA924"/>
      <c r="AJ924" s="22"/>
      <c r="AK924" s="102"/>
      <c r="AN924" s="22"/>
      <c r="AO924" s="22"/>
    </row>
    <row r="925" spans="1:41" ht="14.25">
      <c r="A925" s="346">
        <v>922</v>
      </c>
      <c r="B925" s="42" t="e">
        <f>IF(ISBLANK('Team Roster - Final'!A923),"",'Team Roster - Final'!A923)</f>
        <v>#REF!</v>
      </c>
      <c r="C925" s="42" t="e">
        <f>IF(ISBLANK('Team Roster - Final'!B923),"",'Team Roster - Final'!B923)</f>
        <v>#REF!</v>
      </c>
      <c r="D925" s="42" t="e">
        <f>IF(ISBLANK('Team Roster - Final'!C923),"",'Team Roster - Final'!C923)</f>
        <v>#REF!</v>
      </c>
      <c r="E925" s="42" t="e">
        <f>IF(ISBLANK('Team Roster - Final'!D923),"",'Team Roster - Final'!D923)</f>
        <v>#REF!</v>
      </c>
      <c r="F925" s="43" t="e">
        <f>IF(ISBLANK('Team Roster - Final'!BL923),"",'Team Roster - Final'!BL923)</f>
        <v>#REF!</v>
      </c>
      <c r="G925" s="43" t="e">
        <f>IF(ISBLANK('Team Roster - Final'!BM923),"",'Team Roster - Final'!BM923)</f>
        <v>#REF!</v>
      </c>
      <c r="H925" s="31" t="e">
        <f>IF(ISBLANK('Team Roster - Final'!E923),"",'Team Roster - Final'!E923)</f>
        <v>#REF!</v>
      </c>
      <c r="I925" s="31" t="e">
        <f>IF(ISBLANK('Team Roster - Final'!G923),"",'Team Roster - Final'!G923)</f>
        <v>#REF!</v>
      </c>
      <c r="J925" s="31" t="e">
        <f>IF(ISBLANK('Team Roster - Final'!I923),"",'Team Roster - Final'!I923)</f>
        <v>#REF!</v>
      </c>
      <c r="R925"/>
      <c r="T925"/>
      <c r="V925"/>
      <c r="W925"/>
      <c r="Z925"/>
      <c r="AA925"/>
      <c r="AJ925" s="22"/>
      <c r="AK925" s="102"/>
      <c r="AN925" s="22"/>
      <c r="AO925" s="22"/>
    </row>
    <row r="926" spans="1:41" ht="14.25">
      <c r="A926" s="346">
        <v>923</v>
      </c>
      <c r="B926" s="42" t="e">
        <f>IF(ISBLANK('Team Roster - Final'!A924),"",'Team Roster - Final'!A924)</f>
        <v>#REF!</v>
      </c>
      <c r="C926" s="42" t="e">
        <f>IF(ISBLANK('Team Roster - Final'!B924),"",'Team Roster - Final'!B924)</f>
        <v>#REF!</v>
      </c>
      <c r="D926" s="42" t="e">
        <f>IF(ISBLANK('Team Roster - Final'!C924),"",'Team Roster - Final'!C924)</f>
        <v>#REF!</v>
      </c>
      <c r="E926" s="42" t="e">
        <f>IF(ISBLANK('Team Roster - Final'!D924),"",'Team Roster - Final'!D924)</f>
        <v>#REF!</v>
      </c>
      <c r="F926" s="43" t="e">
        <f>IF(ISBLANK('Team Roster - Final'!BL924),"",'Team Roster - Final'!BL924)</f>
        <v>#REF!</v>
      </c>
      <c r="G926" s="43" t="e">
        <f>IF(ISBLANK('Team Roster - Final'!BM924),"",'Team Roster - Final'!BM924)</f>
        <v>#REF!</v>
      </c>
      <c r="H926" s="31" t="e">
        <f>IF(ISBLANK('Team Roster - Final'!E924),"",'Team Roster - Final'!E924)</f>
        <v>#REF!</v>
      </c>
      <c r="I926" s="31" t="e">
        <f>IF(ISBLANK('Team Roster - Final'!G924),"",'Team Roster - Final'!G924)</f>
        <v>#REF!</v>
      </c>
      <c r="J926" s="31" t="e">
        <f>IF(ISBLANK('Team Roster - Final'!I924),"",'Team Roster - Final'!I924)</f>
        <v>#REF!</v>
      </c>
      <c r="R926"/>
      <c r="T926"/>
      <c r="V926"/>
      <c r="W926"/>
      <c r="Z926"/>
      <c r="AA926"/>
      <c r="AJ926" s="22"/>
      <c r="AK926" s="102"/>
      <c r="AN926" s="22"/>
      <c r="AO926" s="22"/>
    </row>
    <row r="927" spans="1:41" ht="14.25">
      <c r="A927" s="346">
        <v>924</v>
      </c>
      <c r="B927" s="42" t="e">
        <f>IF(ISBLANK('Team Roster - Final'!A925),"",'Team Roster - Final'!A925)</f>
        <v>#REF!</v>
      </c>
      <c r="C927" s="42" t="e">
        <f>IF(ISBLANK('Team Roster - Final'!B925),"",'Team Roster - Final'!B925)</f>
        <v>#REF!</v>
      </c>
      <c r="D927" s="42" t="e">
        <f>IF(ISBLANK('Team Roster - Final'!C925),"",'Team Roster - Final'!C925)</f>
        <v>#REF!</v>
      </c>
      <c r="E927" s="42" t="e">
        <f>IF(ISBLANK('Team Roster - Final'!D925),"",'Team Roster - Final'!D925)</f>
        <v>#REF!</v>
      </c>
      <c r="F927" s="43" t="e">
        <f>IF(ISBLANK('Team Roster - Final'!BL925),"",'Team Roster - Final'!BL925)</f>
        <v>#REF!</v>
      </c>
      <c r="G927" s="43" t="e">
        <f>IF(ISBLANK('Team Roster - Final'!BM925),"",'Team Roster - Final'!BM925)</f>
        <v>#REF!</v>
      </c>
      <c r="H927" s="31" t="e">
        <f>IF(ISBLANK('Team Roster - Final'!E925),"",'Team Roster - Final'!E925)</f>
        <v>#REF!</v>
      </c>
      <c r="I927" s="31" t="e">
        <f>IF(ISBLANK('Team Roster - Final'!G925),"",'Team Roster - Final'!G925)</f>
        <v>#REF!</v>
      </c>
      <c r="J927" s="31" t="e">
        <f>IF(ISBLANK('Team Roster - Final'!I925),"",'Team Roster - Final'!I925)</f>
        <v>#REF!</v>
      </c>
      <c r="R927"/>
      <c r="T927"/>
      <c r="V927"/>
      <c r="W927"/>
      <c r="Z927"/>
      <c r="AA927"/>
      <c r="AJ927" s="22"/>
      <c r="AK927" s="102"/>
      <c r="AN927" s="22"/>
      <c r="AO927" s="22"/>
    </row>
    <row r="928" spans="1:41" ht="14.25">
      <c r="A928" s="346">
        <v>925</v>
      </c>
      <c r="B928" s="42" t="e">
        <f>IF(ISBLANK('Team Roster - Final'!A926),"",'Team Roster - Final'!A926)</f>
        <v>#REF!</v>
      </c>
      <c r="C928" s="42" t="e">
        <f>IF(ISBLANK('Team Roster - Final'!B926),"",'Team Roster - Final'!B926)</f>
        <v>#REF!</v>
      </c>
      <c r="D928" s="42" t="e">
        <f>IF(ISBLANK('Team Roster - Final'!C926),"",'Team Roster - Final'!C926)</f>
        <v>#REF!</v>
      </c>
      <c r="E928" s="42" t="e">
        <f>IF(ISBLANK('Team Roster - Final'!D926),"",'Team Roster - Final'!D926)</f>
        <v>#REF!</v>
      </c>
      <c r="F928" s="43" t="e">
        <f>IF(ISBLANK('Team Roster - Final'!BL926),"",'Team Roster - Final'!BL926)</f>
        <v>#REF!</v>
      </c>
      <c r="G928" s="43" t="e">
        <f>IF(ISBLANK('Team Roster - Final'!BM926),"",'Team Roster - Final'!BM926)</f>
        <v>#REF!</v>
      </c>
      <c r="H928" s="31" t="e">
        <f>IF(ISBLANK('Team Roster - Final'!E926),"",'Team Roster - Final'!E926)</f>
        <v>#REF!</v>
      </c>
      <c r="I928" s="31" t="e">
        <f>IF(ISBLANK('Team Roster - Final'!G926),"",'Team Roster - Final'!G926)</f>
        <v>#REF!</v>
      </c>
      <c r="J928" s="31" t="e">
        <f>IF(ISBLANK('Team Roster - Final'!I926),"",'Team Roster - Final'!I926)</f>
        <v>#REF!</v>
      </c>
      <c r="R928"/>
      <c r="T928"/>
      <c r="V928"/>
      <c r="W928"/>
      <c r="Z928"/>
      <c r="AA928"/>
      <c r="AJ928" s="22"/>
      <c r="AK928" s="102"/>
      <c r="AN928" s="22"/>
      <c r="AO928" s="22"/>
    </row>
    <row r="929" spans="1:41" ht="14.25">
      <c r="A929" s="346">
        <v>926</v>
      </c>
      <c r="B929" s="42" t="e">
        <f>IF(ISBLANK('Team Roster - Final'!A927),"",'Team Roster - Final'!A927)</f>
        <v>#REF!</v>
      </c>
      <c r="C929" s="42" t="e">
        <f>IF(ISBLANK('Team Roster - Final'!B927),"",'Team Roster - Final'!B927)</f>
        <v>#REF!</v>
      </c>
      <c r="D929" s="42" t="e">
        <f>IF(ISBLANK('Team Roster - Final'!C927),"",'Team Roster - Final'!C927)</f>
        <v>#REF!</v>
      </c>
      <c r="E929" s="42" t="e">
        <f>IF(ISBLANK('Team Roster - Final'!D927),"",'Team Roster - Final'!D927)</f>
        <v>#REF!</v>
      </c>
      <c r="F929" s="43" t="e">
        <f>IF(ISBLANK('Team Roster - Final'!BL927),"",'Team Roster - Final'!BL927)</f>
        <v>#REF!</v>
      </c>
      <c r="G929" s="43" t="e">
        <f>IF(ISBLANK('Team Roster - Final'!BM927),"",'Team Roster - Final'!BM927)</f>
        <v>#REF!</v>
      </c>
      <c r="H929" s="31" t="e">
        <f>IF(ISBLANK('Team Roster - Final'!E927),"",'Team Roster - Final'!E927)</f>
        <v>#REF!</v>
      </c>
      <c r="I929" s="31" t="e">
        <f>IF(ISBLANK('Team Roster - Final'!G927),"",'Team Roster - Final'!G927)</f>
        <v>#REF!</v>
      </c>
      <c r="J929" s="31" t="e">
        <f>IF(ISBLANK('Team Roster - Final'!I927),"",'Team Roster - Final'!I927)</f>
        <v>#REF!</v>
      </c>
      <c r="R929"/>
      <c r="T929"/>
      <c r="V929"/>
      <c r="W929"/>
      <c r="Z929"/>
      <c r="AA929"/>
      <c r="AJ929" s="22"/>
      <c r="AK929" s="102"/>
      <c r="AN929" s="22"/>
      <c r="AO929" s="22"/>
    </row>
    <row r="930" spans="1:41" ht="14.25">
      <c r="A930" s="346">
        <v>927</v>
      </c>
      <c r="B930" s="42" t="e">
        <f>IF(ISBLANK('Team Roster - Final'!A928),"",'Team Roster - Final'!A928)</f>
        <v>#REF!</v>
      </c>
      <c r="C930" s="42" t="e">
        <f>IF(ISBLANK('Team Roster - Final'!B928),"",'Team Roster - Final'!B928)</f>
        <v>#REF!</v>
      </c>
      <c r="D930" s="42" t="e">
        <f>IF(ISBLANK('Team Roster - Final'!C928),"",'Team Roster - Final'!C928)</f>
        <v>#REF!</v>
      </c>
      <c r="E930" s="42" t="e">
        <f>IF(ISBLANK('Team Roster - Final'!D928),"",'Team Roster - Final'!D928)</f>
        <v>#REF!</v>
      </c>
      <c r="F930" s="43" t="e">
        <f>IF(ISBLANK('Team Roster - Final'!BL928),"",'Team Roster - Final'!BL928)</f>
        <v>#REF!</v>
      </c>
      <c r="G930" s="43" t="e">
        <f>IF(ISBLANK('Team Roster - Final'!BM928),"",'Team Roster - Final'!BM928)</f>
        <v>#REF!</v>
      </c>
      <c r="H930" s="31" t="e">
        <f>IF(ISBLANK('Team Roster - Final'!E928),"",'Team Roster - Final'!E928)</f>
        <v>#REF!</v>
      </c>
      <c r="I930" s="31" t="e">
        <f>IF(ISBLANK('Team Roster - Final'!G928),"",'Team Roster - Final'!G928)</f>
        <v>#REF!</v>
      </c>
      <c r="J930" s="31" t="e">
        <f>IF(ISBLANK('Team Roster - Final'!I928),"",'Team Roster - Final'!I928)</f>
        <v>#REF!</v>
      </c>
      <c r="R930"/>
      <c r="T930"/>
      <c r="V930"/>
      <c r="W930"/>
      <c r="Z930"/>
      <c r="AA930"/>
      <c r="AJ930" s="22"/>
      <c r="AK930" s="102"/>
      <c r="AN930" s="22"/>
      <c r="AO930" s="22"/>
    </row>
    <row r="931" spans="1:41" ht="14.25">
      <c r="A931" s="346">
        <v>928</v>
      </c>
      <c r="B931" s="42" t="e">
        <f>IF(ISBLANK('Team Roster - Final'!A929),"",'Team Roster - Final'!A929)</f>
        <v>#REF!</v>
      </c>
      <c r="C931" s="42" t="e">
        <f>IF(ISBLANK('Team Roster - Final'!B929),"",'Team Roster - Final'!B929)</f>
        <v>#REF!</v>
      </c>
      <c r="D931" s="42" t="e">
        <f>IF(ISBLANK('Team Roster - Final'!C929),"",'Team Roster - Final'!C929)</f>
        <v>#REF!</v>
      </c>
      <c r="E931" s="42" t="e">
        <f>IF(ISBLANK('Team Roster - Final'!D929),"",'Team Roster - Final'!D929)</f>
        <v>#REF!</v>
      </c>
      <c r="F931" s="43" t="e">
        <f>IF(ISBLANK('Team Roster - Final'!BL929),"",'Team Roster - Final'!BL929)</f>
        <v>#REF!</v>
      </c>
      <c r="G931" s="43" t="e">
        <f>IF(ISBLANK('Team Roster - Final'!BM929),"",'Team Roster - Final'!BM929)</f>
        <v>#REF!</v>
      </c>
      <c r="H931" s="31" t="e">
        <f>IF(ISBLANK('Team Roster - Final'!E929),"",'Team Roster - Final'!E929)</f>
        <v>#REF!</v>
      </c>
      <c r="I931" s="31" t="e">
        <f>IF(ISBLANK('Team Roster - Final'!G929),"",'Team Roster - Final'!G929)</f>
        <v>#REF!</v>
      </c>
      <c r="J931" s="31" t="e">
        <f>IF(ISBLANK('Team Roster - Final'!I929),"",'Team Roster - Final'!I929)</f>
        <v>#REF!</v>
      </c>
      <c r="R931"/>
      <c r="T931"/>
      <c r="V931"/>
      <c r="W931"/>
      <c r="Z931"/>
      <c r="AA931"/>
      <c r="AJ931" s="22"/>
      <c r="AK931" s="102"/>
      <c r="AN931" s="22"/>
      <c r="AO931" s="22"/>
    </row>
    <row r="932" spans="1:41" ht="14.25">
      <c r="A932" s="346">
        <v>929</v>
      </c>
      <c r="B932" s="42" t="e">
        <f>IF(ISBLANK('Team Roster - Final'!A930),"",'Team Roster - Final'!A930)</f>
        <v>#REF!</v>
      </c>
      <c r="C932" s="42" t="e">
        <f>IF(ISBLANK('Team Roster - Final'!B930),"",'Team Roster - Final'!B930)</f>
        <v>#REF!</v>
      </c>
      <c r="D932" s="42" t="e">
        <f>IF(ISBLANK('Team Roster - Final'!C930),"",'Team Roster - Final'!C930)</f>
        <v>#REF!</v>
      </c>
      <c r="E932" s="42" t="e">
        <f>IF(ISBLANK('Team Roster - Final'!D930),"",'Team Roster - Final'!D930)</f>
        <v>#REF!</v>
      </c>
      <c r="F932" s="43" t="e">
        <f>IF(ISBLANK('Team Roster - Final'!BL930),"",'Team Roster - Final'!BL930)</f>
        <v>#REF!</v>
      </c>
      <c r="G932" s="43" t="e">
        <f>IF(ISBLANK('Team Roster - Final'!BM930),"",'Team Roster - Final'!BM930)</f>
        <v>#REF!</v>
      </c>
      <c r="H932" s="31" t="e">
        <f>IF(ISBLANK('Team Roster - Final'!E930),"",'Team Roster - Final'!E930)</f>
        <v>#REF!</v>
      </c>
      <c r="I932" s="31" t="e">
        <f>IF(ISBLANK('Team Roster - Final'!G930),"",'Team Roster - Final'!G930)</f>
        <v>#REF!</v>
      </c>
      <c r="J932" s="31" t="e">
        <f>IF(ISBLANK('Team Roster - Final'!I930),"",'Team Roster - Final'!I930)</f>
        <v>#REF!</v>
      </c>
      <c r="R932"/>
      <c r="T932"/>
      <c r="V932"/>
      <c r="W932"/>
      <c r="Z932"/>
      <c r="AA932"/>
      <c r="AJ932" s="22"/>
      <c r="AK932" s="102"/>
      <c r="AN932" s="22"/>
      <c r="AO932" s="22"/>
    </row>
    <row r="933" spans="1:41" ht="14.25">
      <c r="A933" s="346">
        <v>930</v>
      </c>
      <c r="B933" s="42" t="e">
        <f>IF(ISBLANK('Team Roster - Final'!A931),"",'Team Roster - Final'!A931)</f>
        <v>#REF!</v>
      </c>
      <c r="C933" s="42" t="e">
        <f>IF(ISBLANK('Team Roster - Final'!B931),"",'Team Roster - Final'!B931)</f>
        <v>#REF!</v>
      </c>
      <c r="D933" s="42" t="e">
        <f>IF(ISBLANK('Team Roster - Final'!C931),"",'Team Roster - Final'!C931)</f>
        <v>#REF!</v>
      </c>
      <c r="E933" s="42" t="e">
        <f>IF(ISBLANK('Team Roster - Final'!D931),"",'Team Roster - Final'!D931)</f>
        <v>#REF!</v>
      </c>
      <c r="F933" s="43" t="e">
        <f>IF(ISBLANK('Team Roster - Final'!BL931),"",'Team Roster - Final'!BL931)</f>
        <v>#REF!</v>
      </c>
      <c r="G933" s="43" t="e">
        <f>IF(ISBLANK('Team Roster - Final'!BM931),"",'Team Roster - Final'!BM931)</f>
        <v>#REF!</v>
      </c>
      <c r="H933" s="31" t="e">
        <f>IF(ISBLANK('Team Roster - Final'!E931),"",'Team Roster - Final'!E931)</f>
        <v>#REF!</v>
      </c>
      <c r="I933" s="31" t="e">
        <f>IF(ISBLANK('Team Roster - Final'!G931),"",'Team Roster - Final'!G931)</f>
        <v>#REF!</v>
      </c>
      <c r="J933" s="31" t="e">
        <f>IF(ISBLANK('Team Roster - Final'!I931),"",'Team Roster - Final'!I931)</f>
        <v>#REF!</v>
      </c>
      <c r="R933"/>
      <c r="T933"/>
      <c r="V933"/>
      <c r="W933"/>
      <c r="Z933"/>
      <c r="AA933"/>
      <c r="AJ933" s="22"/>
      <c r="AK933" s="102"/>
      <c r="AN933" s="22"/>
      <c r="AO933" s="22"/>
    </row>
    <row r="934" spans="1:41" ht="14.25">
      <c r="A934" s="346">
        <v>931</v>
      </c>
      <c r="B934" s="42" t="e">
        <f>IF(ISBLANK('Team Roster - Final'!A932),"",'Team Roster - Final'!A932)</f>
        <v>#REF!</v>
      </c>
      <c r="C934" s="42" t="e">
        <f>IF(ISBLANK('Team Roster - Final'!B932),"",'Team Roster - Final'!B932)</f>
        <v>#REF!</v>
      </c>
      <c r="D934" s="42" t="e">
        <f>IF(ISBLANK('Team Roster - Final'!C932),"",'Team Roster - Final'!C932)</f>
        <v>#REF!</v>
      </c>
      <c r="E934" s="42" t="e">
        <f>IF(ISBLANK('Team Roster - Final'!D932),"",'Team Roster - Final'!D932)</f>
        <v>#REF!</v>
      </c>
      <c r="F934" s="43" t="e">
        <f>IF(ISBLANK('Team Roster - Final'!BL932),"",'Team Roster - Final'!BL932)</f>
        <v>#REF!</v>
      </c>
      <c r="G934" s="43" t="e">
        <f>IF(ISBLANK('Team Roster - Final'!BM932),"",'Team Roster - Final'!BM932)</f>
        <v>#REF!</v>
      </c>
      <c r="H934" s="31" t="e">
        <f>IF(ISBLANK('Team Roster - Final'!E932),"",'Team Roster - Final'!E932)</f>
        <v>#REF!</v>
      </c>
      <c r="I934" s="31" t="e">
        <f>IF(ISBLANK('Team Roster - Final'!G932),"",'Team Roster - Final'!G932)</f>
        <v>#REF!</v>
      </c>
      <c r="J934" s="31" t="e">
        <f>IF(ISBLANK('Team Roster - Final'!I932),"",'Team Roster - Final'!I932)</f>
        <v>#REF!</v>
      </c>
      <c r="R934"/>
      <c r="T934"/>
      <c r="V934"/>
      <c r="W934"/>
      <c r="Z934"/>
      <c r="AA934"/>
      <c r="AJ934" s="22"/>
      <c r="AK934" s="102"/>
      <c r="AN934" s="22"/>
      <c r="AO934" s="22"/>
    </row>
    <row r="935" spans="1:41" ht="14.25">
      <c r="A935" s="346">
        <v>932</v>
      </c>
      <c r="B935" s="42" t="e">
        <f>IF(ISBLANK('Team Roster - Final'!A933),"",'Team Roster - Final'!A933)</f>
        <v>#REF!</v>
      </c>
      <c r="C935" s="42" t="e">
        <f>IF(ISBLANK('Team Roster - Final'!B933),"",'Team Roster - Final'!B933)</f>
        <v>#REF!</v>
      </c>
      <c r="D935" s="42" t="e">
        <f>IF(ISBLANK('Team Roster - Final'!C933),"",'Team Roster - Final'!C933)</f>
        <v>#REF!</v>
      </c>
      <c r="E935" s="42" t="e">
        <f>IF(ISBLANK('Team Roster - Final'!D933),"",'Team Roster - Final'!D933)</f>
        <v>#REF!</v>
      </c>
      <c r="F935" s="43" t="e">
        <f>IF(ISBLANK('Team Roster - Final'!BL933),"",'Team Roster - Final'!BL933)</f>
        <v>#REF!</v>
      </c>
      <c r="G935" s="43" t="e">
        <f>IF(ISBLANK('Team Roster - Final'!BM933),"",'Team Roster - Final'!BM933)</f>
        <v>#REF!</v>
      </c>
      <c r="H935" s="31" t="e">
        <f>IF(ISBLANK('Team Roster - Final'!E933),"",'Team Roster - Final'!E933)</f>
        <v>#REF!</v>
      </c>
      <c r="I935" s="31" t="e">
        <f>IF(ISBLANK('Team Roster - Final'!G933),"",'Team Roster - Final'!G933)</f>
        <v>#REF!</v>
      </c>
      <c r="J935" s="31" t="e">
        <f>IF(ISBLANK('Team Roster - Final'!I933),"",'Team Roster - Final'!I933)</f>
        <v>#REF!</v>
      </c>
      <c r="R935"/>
      <c r="T935"/>
      <c r="V935"/>
      <c r="W935"/>
      <c r="Z935"/>
      <c r="AA935"/>
      <c r="AJ935" s="22"/>
      <c r="AK935" s="102"/>
      <c r="AN935" s="22"/>
      <c r="AO935" s="22"/>
    </row>
    <row r="936" spans="1:41" ht="14.25">
      <c r="A936" s="346">
        <v>933</v>
      </c>
      <c r="B936" s="42" t="e">
        <f>IF(ISBLANK('Team Roster - Final'!A934),"",'Team Roster - Final'!A934)</f>
        <v>#REF!</v>
      </c>
      <c r="C936" s="42" t="e">
        <f>IF(ISBLANK('Team Roster - Final'!B934),"",'Team Roster - Final'!B934)</f>
        <v>#REF!</v>
      </c>
      <c r="D936" s="42" t="e">
        <f>IF(ISBLANK('Team Roster - Final'!C934),"",'Team Roster - Final'!C934)</f>
        <v>#REF!</v>
      </c>
      <c r="E936" s="42" t="e">
        <f>IF(ISBLANK('Team Roster - Final'!D934),"",'Team Roster - Final'!D934)</f>
        <v>#REF!</v>
      </c>
      <c r="F936" s="43" t="e">
        <f>IF(ISBLANK('Team Roster - Final'!BL934),"",'Team Roster - Final'!BL934)</f>
        <v>#REF!</v>
      </c>
      <c r="G936" s="43" t="e">
        <f>IF(ISBLANK('Team Roster - Final'!BM934),"",'Team Roster - Final'!BM934)</f>
        <v>#REF!</v>
      </c>
      <c r="H936" s="31" t="e">
        <f>IF(ISBLANK('Team Roster - Final'!E934),"",'Team Roster - Final'!E934)</f>
        <v>#REF!</v>
      </c>
      <c r="I936" s="31" t="e">
        <f>IF(ISBLANK('Team Roster - Final'!G934),"",'Team Roster - Final'!G934)</f>
        <v>#REF!</v>
      </c>
      <c r="J936" s="31" t="e">
        <f>IF(ISBLANK('Team Roster - Final'!I934),"",'Team Roster - Final'!I934)</f>
        <v>#REF!</v>
      </c>
      <c r="R936"/>
      <c r="T936"/>
      <c r="V936"/>
      <c r="W936"/>
      <c r="Z936"/>
      <c r="AA936"/>
      <c r="AJ936" s="22"/>
      <c r="AK936" s="102"/>
      <c r="AN936" s="22"/>
      <c r="AO936" s="22"/>
    </row>
    <row r="937" spans="1:41" ht="14.25">
      <c r="A937" s="346">
        <v>934</v>
      </c>
      <c r="B937" s="42" t="e">
        <f>IF(ISBLANK('Team Roster - Final'!A935),"",'Team Roster - Final'!A935)</f>
        <v>#REF!</v>
      </c>
      <c r="C937" s="42" t="e">
        <f>IF(ISBLANK('Team Roster - Final'!B935),"",'Team Roster - Final'!B935)</f>
        <v>#REF!</v>
      </c>
      <c r="D937" s="42" t="e">
        <f>IF(ISBLANK('Team Roster - Final'!C935),"",'Team Roster - Final'!C935)</f>
        <v>#REF!</v>
      </c>
      <c r="E937" s="42" t="e">
        <f>IF(ISBLANK('Team Roster - Final'!D935),"",'Team Roster - Final'!D935)</f>
        <v>#REF!</v>
      </c>
      <c r="F937" s="43" t="e">
        <f>IF(ISBLANK('Team Roster - Final'!BL935),"",'Team Roster - Final'!BL935)</f>
        <v>#REF!</v>
      </c>
      <c r="G937" s="43" t="e">
        <f>IF(ISBLANK('Team Roster - Final'!BM935),"",'Team Roster - Final'!BM935)</f>
        <v>#REF!</v>
      </c>
      <c r="H937" s="31" t="e">
        <f>IF(ISBLANK('Team Roster - Final'!E935),"",'Team Roster - Final'!E935)</f>
        <v>#REF!</v>
      </c>
      <c r="I937" s="31" t="e">
        <f>IF(ISBLANK('Team Roster - Final'!G935),"",'Team Roster - Final'!G935)</f>
        <v>#REF!</v>
      </c>
      <c r="J937" s="31" t="e">
        <f>IF(ISBLANK('Team Roster - Final'!I935),"",'Team Roster - Final'!I935)</f>
        <v>#REF!</v>
      </c>
      <c r="R937"/>
      <c r="T937"/>
      <c r="V937"/>
      <c r="W937"/>
      <c r="Z937"/>
      <c r="AA937"/>
      <c r="AJ937" s="22"/>
      <c r="AK937" s="102"/>
      <c r="AN937" s="22"/>
      <c r="AO937" s="22"/>
    </row>
    <row r="938" spans="1:41" ht="14.25">
      <c r="A938" s="346">
        <v>935</v>
      </c>
      <c r="B938" s="42" t="e">
        <f>IF(ISBLANK('Team Roster - Final'!A936),"",'Team Roster - Final'!A936)</f>
        <v>#REF!</v>
      </c>
      <c r="C938" s="42" t="e">
        <f>IF(ISBLANK('Team Roster - Final'!B936),"",'Team Roster - Final'!B936)</f>
        <v>#REF!</v>
      </c>
      <c r="D938" s="42" t="e">
        <f>IF(ISBLANK('Team Roster - Final'!C936),"",'Team Roster - Final'!C936)</f>
        <v>#REF!</v>
      </c>
      <c r="E938" s="42" t="e">
        <f>IF(ISBLANK('Team Roster - Final'!D936),"",'Team Roster - Final'!D936)</f>
        <v>#REF!</v>
      </c>
      <c r="F938" s="43" t="e">
        <f>IF(ISBLANK('Team Roster - Final'!BL936),"",'Team Roster - Final'!BL936)</f>
        <v>#REF!</v>
      </c>
      <c r="G938" s="43" t="e">
        <f>IF(ISBLANK('Team Roster - Final'!BM936),"",'Team Roster - Final'!BM936)</f>
        <v>#REF!</v>
      </c>
      <c r="H938" s="31" t="e">
        <f>IF(ISBLANK('Team Roster - Final'!E936),"",'Team Roster - Final'!E936)</f>
        <v>#REF!</v>
      </c>
      <c r="I938" s="31" t="e">
        <f>IF(ISBLANK('Team Roster - Final'!G936),"",'Team Roster - Final'!G936)</f>
        <v>#REF!</v>
      </c>
      <c r="J938" s="31" t="e">
        <f>IF(ISBLANK('Team Roster - Final'!I936),"",'Team Roster - Final'!I936)</f>
        <v>#REF!</v>
      </c>
      <c r="R938"/>
      <c r="T938"/>
      <c r="V938"/>
      <c r="W938"/>
      <c r="Z938"/>
      <c r="AA938"/>
      <c r="AJ938" s="22"/>
      <c r="AK938" s="102"/>
      <c r="AN938" s="22"/>
      <c r="AO938" s="22"/>
    </row>
    <row r="939" spans="1:41" ht="14.25">
      <c r="A939" s="346">
        <v>936</v>
      </c>
      <c r="B939" s="42" t="e">
        <f>IF(ISBLANK('Team Roster - Final'!A937),"",'Team Roster - Final'!A937)</f>
        <v>#REF!</v>
      </c>
      <c r="C939" s="42" t="e">
        <f>IF(ISBLANK('Team Roster - Final'!B937),"",'Team Roster - Final'!B937)</f>
        <v>#REF!</v>
      </c>
      <c r="D939" s="42" t="e">
        <f>IF(ISBLANK('Team Roster - Final'!C937),"",'Team Roster - Final'!C937)</f>
        <v>#REF!</v>
      </c>
      <c r="E939" s="42" t="e">
        <f>IF(ISBLANK('Team Roster - Final'!D937),"",'Team Roster - Final'!D937)</f>
        <v>#REF!</v>
      </c>
      <c r="F939" s="43" t="e">
        <f>IF(ISBLANK('Team Roster - Final'!BL937),"",'Team Roster - Final'!BL937)</f>
        <v>#REF!</v>
      </c>
      <c r="G939" s="43" t="e">
        <f>IF(ISBLANK('Team Roster - Final'!BM937),"",'Team Roster - Final'!BM937)</f>
        <v>#REF!</v>
      </c>
      <c r="H939" s="31" t="e">
        <f>IF(ISBLANK('Team Roster - Final'!E937),"",'Team Roster - Final'!E937)</f>
        <v>#REF!</v>
      </c>
      <c r="I939" s="31" t="e">
        <f>IF(ISBLANK('Team Roster - Final'!G937),"",'Team Roster - Final'!G937)</f>
        <v>#REF!</v>
      </c>
      <c r="J939" s="31" t="e">
        <f>IF(ISBLANK('Team Roster - Final'!I937),"",'Team Roster - Final'!I937)</f>
        <v>#REF!</v>
      </c>
      <c r="R939"/>
      <c r="T939"/>
      <c r="V939"/>
      <c r="W939"/>
      <c r="Z939"/>
      <c r="AA939"/>
      <c r="AJ939" s="22"/>
      <c r="AK939" s="102"/>
      <c r="AN939" s="22"/>
      <c r="AO939" s="22"/>
    </row>
    <row r="940" spans="1:41" ht="14.25">
      <c r="A940" s="346">
        <v>937</v>
      </c>
      <c r="B940" s="42" t="e">
        <f>IF(ISBLANK('Team Roster - Final'!A938),"",'Team Roster - Final'!A938)</f>
        <v>#REF!</v>
      </c>
      <c r="C940" s="42" t="e">
        <f>IF(ISBLANK('Team Roster - Final'!B938),"",'Team Roster - Final'!B938)</f>
        <v>#REF!</v>
      </c>
      <c r="D940" s="42" t="e">
        <f>IF(ISBLANK('Team Roster - Final'!C938),"",'Team Roster - Final'!C938)</f>
        <v>#REF!</v>
      </c>
      <c r="E940" s="42" t="e">
        <f>IF(ISBLANK('Team Roster - Final'!D938),"",'Team Roster - Final'!D938)</f>
        <v>#REF!</v>
      </c>
      <c r="F940" s="43" t="e">
        <f>IF(ISBLANK('Team Roster - Final'!BL938),"",'Team Roster - Final'!BL938)</f>
        <v>#REF!</v>
      </c>
      <c r="G940" s="43" t="e">
        <f>IF(ISBLANK('Team Roster - Final'!BM938),"",'Team Roster - Final'!BM938)</f>
        <v>#REF!</v>
      </c>
      <c r="H940" s="31" t="e">
        <f>IF(ISBLANK('Team Roster - Final'!E938),"",'Team Roster - Final'!E938)</f>
        <v>#REF!</v>
      </c>
      <c r="I940" s="31" t="e">
        <f>IF(ISBLANK('Team Roster - Final'!G938),"",'Team Roster - Final'!G938)</f>
        <v>#REF!</v>
      </c>
      <c r="J940" s="31" t="e">
        <f>IF(ISBLANK('Team Roster - Final'!I938),"",'Team Roster - Final'!I938)</f>
        <v>#REF!</v>
      </c>
      <c r="R940"/>
      <c r="T940"/>
      <c r="V940"/>
      <c r="W940"/>
      <c r="Z940"/>
      <c r="AA940"/>
      <c r="AJ940" s="22"/>
      <c r="AK940" s="102"/>
      <c r="AN940" s="22"/>
      <c r="AO940" s="22"/>
    </row>
    <row r="941" spans="1:41" ht="14.25">
      <c r="A941" s="346">
        <v>938</v>
      </c>
      <c r="B941" s="42" t="e">
        <f>IF(ISBLANK('Team Roster - Final'!A939),"",'Team Roster - Final'!A939)</f>
        <v>#REF!</v>
      </c>
      <c r="C941" s="42" t="e">
        <f>IF(ISBLANK('Team Roster - Final'!B939),"",'Team Roster - Final'!B939)</f>
        <v>#REF!</v>
      </c>
      <c r="D941" s="42" t="e">
        <f>IF(ISBLANK('Team Roster - Final'!C939),"",'Team Roster - Final'!C939)</f>
        <v>#REF!</v>
      </c>
      <c r="E941" s="42" t="e">
        <f>IF(ISBLANK('Team Roster - Final'!D939),"",'Team Roster - Final'!D939)</f>
        <v>#REF!</v>
      </c>
      <c r="F941" s="43" t="e">
        <f>IF(ISBLANK('Team Roster - Final'!BL939),"",'Team Roster - Final'!BL939)</f>
        <v>#REF!</v>
      </c>
      <c r="G941" s="43" t="e">
        <f>IF(ISBLANK('Team Roster - Final'!BM939),"",'Team Roster - Final'!BM939)</f>
        <v>#REF!</v>
      </c>
      <c r="H941" s="31" t="e">
        <f>IF(ISBLANK('Team Roster - Final'!E939),"",'Team Roster - Final'!E939)</f>
        <v>#REF!</v>
      </c>
      <c r="I941" s="31" t="e">
        <f>IF(ISBLANK('Team Roster - Final'!G939),"",'Team Roster - Final'!G939)</f>
        <v>#REF!</v>
      </c>
      <c r="J941" s="31" t="e">
        <f>IF(ISBLANK('Team Roster - Final'!I939),"",'Team Roster - Final'!I939)</f>
        <v>#REF!</v>
      </c>
      <c r="R941"/>
      <c r="T941"/>
      <c r="V941"/>
      <c r="W941"/>
      <c r="Z941"/>
      <c r="AA941"/>
      <c r="AJ941" s="22"/>
      <c r="AK941" s="102"/>
      <c r="AN941" s="22"/>
      <c r="AO941" s="22"/>
    </row>
    <row r="942" spans="1:41" ht="14.25">
      <c r="A942" s="346">
        <v>939</v>
      </c>
      <c r="B942" s="42" t="e">
        <f>IF(ISBLANK('Team Roster - Final'!A940),"",'Team Roster - Final'!A940)</f>
        <v>#REF!</v>
      </c>
      <c r="C942" s="42" t="e">
        <f>IF(ISBLANK('Team Roster - Final'!B940),"",'Team Roster - Final'!B940)</f>
        <v>#REF!</v>
      </c>
      <c r="D942" s="42" t="e">
        <f>IF(ISBLANK('Team Roster - Final'!C940),"",'Team Roster - Final'!C940)</f>
        <v>#REF!</v>
      </c>
      <c r="E942" s="42" t="e">
        <f>IF(ISBLANK('Team Roster - Final'!D940),"",'Team Roster - Final'!D940)</f>
        <v>#REF!</v>
      </c>
      <c r="F942" s="43" t="e">
        <f>IF(ISBLANK('Team Roster - Final'!BL940),"",'Team Roster - Final'!BL940)</f>
        <v>#REF!</v>
      </c>
      <c r="G942" s="43" t="e">
        <f>IF(ISBLANK('Team Roster - Final'!BM940),"",'Team Roster - Final'!BM940)</f>
        <v>#REF!</v>
      </c>
      <c r="H942" s="31" t="e">
        <f>IF(ISBLANK('Team Roster - Final'!E940),"",'Team Roster - Final'!E940)</f>
        <v>#REF!</v>
      </c>
      <c r="I942" s="31" t="e">
        <f>IF(ISBLANK('Team Roster - Final'!G940),"",'Team Roster - Final'!G940)</f>
        <v>#REF!</v>
      </c>
      <c r="J942" s="31" t="e">
        <f>IF(ISBLANK('Team Roster - Final'!I940),"",'Team Roster - Final'!I940)</f>
        <v>#REF!</v>
      </c>
      <c r="R942"/>
      <c r="T942"/>
      <c r="V942"/>
      <c r="W942"/>
      <c r="Z942"/>
      <c r="AA942"/>
      <c r="AJ942" s="22"/>
      <c r="AK942" s="102"/>
      <c r="AN942" s="22"/>
      <c r="AO942" s="22"/>
    </row>
    <row r="943" spans="1:41" ht="14.25">
      <c r="A943" s="346">
        <v>940</v>
      </c>
      <c r="B943" s="42" t="e">
        <f>IF(ISBLANK('Team Roster - Final'!A941),"",'Team Roster - Final'!A941)</f>
        <v>#REF!</v>
      </c>
      <c r="C943" s="42" t="e">
        <f>IF(ISBLANK('Team Roster - Final'!B941),"",'Team Roster - Final'!B941)</f>
        <v>#REF!</v>
      </c>
      <c r="D943" s="42" t="e">
        <f>IF(ISBLANK('Team Roster - Final'!C941),"",'Team Roster - Final'!C941)</f>
        <v>#REF!</v>
      </c>
      <c r="E943" s="42" t="e">
        <f>IF(ISBLANK('Team Roster - Final'!D941),"",'Team Roster - Final'!D941)</f>
        <v>#REF!</v>
      </c>
      <c r="F943" s="43" t="e">
        <f>IF(ISBLANK('Team Roster - Final'!BL941),"",'Team Roster - Final'!BL941)</f>
        <v>#REF!</v>
      </c>
      <c r="G943" s="43" t="e">
        <f>IF(ISBLANK('Team Roster - Final'!BM941),"",'Team Roster - Final'!BM941)</f>
        <v>#REF!</v>
      </c>
      <c r="H943" s="31" t="e">
        <f>IF(ISBLANK('Team Roster - Final'!E941),"",'Team Roster - Final'!E941)</f>
        <v>#REF!</v>
      </c>
      <c r="I943" s="31" t="e">
        <f>IF(ISBLANK('Team Roster - Final'!G941),"",'Team Roster - Final'!G941)</f>
        <v>#REF!</v>
      </c>
      <c r="J943" s="31" t="e">
        <f>IF(ISBLANK('Team Roster - Final'!I941),"",'Team Roster - Final'!I941)</f>
        <v>#REF!</v>
      </c>
      <c r="R943"/>
      <c r="T943"/>
      <c r="V943"/>
      <c r="W943"/>
      <c r="Z943"/>
      <c r="AA943"/>
      <c r="AJ943" s="22"/>
      <c r="AK943" s="102"/>
      <c r="AN943" s="22"/>
      <c r="AO943" s="22"/>
    </row>
    <row r="944" spans="1:41" ht="14.25">
      <c r="A944" s="346">
        <v>941</v>
      </c>
      <c r="B944" s="42" t="e">
        <f>IF(ISBLANK('Team Roster - Final'!A942),"",'Team Roster - Final'!A942)</f>
        <v>#REF!</v>
      </c>
      <c r="C944" s="42" t="e">
        <f>IF(ISBLANK('Team Roster - Final'!B942),"",'Team Roster - Final'!B942)</f>
        <v>#REF!</v>
      </c>
      <c r="D944" s="42" t="e">
        <f>IF(ISBLANK('Team Roster - Final'!C942),"",'Team Roster - Final'!C942)</f>
        <v>#REF!</v>
      </c>
      <c r="E944" s="42" t="e">
        <f>IF(ISBLANK('Team Roster - Final'!D942),"",'Team Roster - Final'!D942)</f>
        <v>#REF!</v>
      </c>
      <c r="F944" s="43" t="e">
        <f>IF(ISBLANK('Team Roster - Final'!BL942),"",'Team Roster - Final'!BL942)</f>
        <v>#REF!</v>
      </c>
      <c r="G944" s="43" t="e">
        <f>IF(ISBLANK('Team Roster - Final'!BM942),"",'Team Roster - Final'!BM942)</f>
        <v>#REF!</v>
      </c>
      <c r="H944" s="31" t="e">
        <f>IF(ISBLANK('Team Roster - Final'!E942),"",'Team Roster - Final'!E942)</f>
        <v>#REF!</v>
      </c>
      <c r="I944" s="31" t="e">
        <f>IF(ISBLANK('Team Roster - Final'!G942),"",'Team Roster - Final'!G942)</f>
        <v>#REF!</v>
      </c>
      <c r="J944" s="31" t="e">
        <f>IF(ISBLANK('Team Roster - Final'!I942),"",'Team Roster - Final'!I942)</f>
        <v>#REF!</v>
      </c>
      <c r="R944"/>
      <c r="T944"/>
      <c r="V944"/>
      <c r="W944"/>
      <c r="Z944"/>
      <c r="AA944"/>
      <c r="AJ944" s="22"/>
      <c r="AK944" s="102"/>
      <c r="AN944" s="22"/>
      <c r="AO944" s="22"/>
    </row>
    <row r="945" spans="1:41" ht="14.25">
      <c r="A945" s="346">
        <v>942</v>
      </c>
      <c r="B945" s="42" t="e">
        <f>IF(ISBLANK('Team Roster - Final'!A943),"",'Team Roster - Final'!A943)</f>
        <v>#REF!</v>
      </c>
      <c r="C945" s="42" t="e">
        <f>IF(ISBLANK('Team Roster - Final'!B943),"",'Team Roster - Final'!B943)</f>
        <v>#REF!</v>
      </c>
      <c r="D945" s="42" t="e">
        <f>IF(ISBLANK('Team Roster - Final'!C943),"",'Team Roster - Final'!C943)</f>
        <v>#REF!</v>
      </c>
      <c r="E945" s="42" t="e">
        <f>IF(ISBLANK('Team Roster - Final'!D943),"",'Team Roster - Final'!D943)</f>
        <v>#REF!</v>
      </c>
      <c r="F945" s="43" t="e">
        <f>IF(ISBLANK('Team Roster - Final'!BL943),"",'Team Roster - Final'!BL943)</f>
        <v>#REF!</v>
      </c>
      <c r="G945" s="43" t="e">
        <f>IF(ISBLANK('Team Roster - Final'!BM943),"",'Team Roster - Final'!BM943)</f>
        <v>#REF!</v>
      </c>
      <c r="H945" s="31" t="e">
        <f>IF(ISBLANK('Team Roster - Final'!E943),"",'Team Roster - Final'!E943)</f>
        <v>#REF!</v>
      </c>
      <c r="I945" s="31" t="e">
        <f>IF(ISBLANK('Team Roster - Final'!G943),"",'Team Roster - Final'!G943)</f>
        <v>#REF!</v>
      </c>
      <c r="J945" s="31" t="e">
        <f>IF(ISBLANK('Team Roster - Final'!I943),"",'Team Roster - Final'!I943)</f>
        <v>#REF!</v>
      </c>
      <c r="R945"/>
      <c r="T945"/>
      <c r="V945"/>
      <c r="W945"/>
      <c r="Z945"/>
      <c r="AA945"/>
      <c r="AJ945" s="22"/>
      <c r="AK945" s="102"/>
      <c r="AN945" s="22"/>
      <c r="AO945" s="22"/>
    </row>
    <row r="946" spans="1:41" ht="14.25">
      <c r="A946" s="346">
        <v>943</v>
      </c>
      <c r="B946" s="42" t="e">
        <f>IF(ISBLANK('Team Roster - Final'!A944),"",'Team Roster - Final'!A944)</f>
        <v>#REF!</v>
      </c>
      <c r="C946" s="42" t="e">
        <f>IF(ISBLANK('Team Roster - Final'!B944),"",'Team Roster - Final'!B944)</f>
        <v>#REF!</v>
      </c>
      <c r="D946" s="42" t="e">
        <f>IF(ISBLANK('Team Roster - Final'!C944),"",'Team Roster - Final'!C944)</f>
        <v>#REF!</v>
      </c>
      <c r="E946" s="42" t="e">
        <f>IF(ISBLANK('Team Roster - Final'!D944),"",'Team Roster - Final'!D944)</f>
        <v>#REF!</v>
      </c>
      <c r="F946" s="43" t="e">
        <f>IF(ISBLANK('Team Roster - Final'!BL944),"",'Team Roster - Final'!BL944)</f>
        <v>#REF!</v>
      </c>
      <c r="G946" s="43" t="e">
        <f>IF(ISBLANK('Team Roster - Final'!BM944),"",'Team Roster - Final'!BM944)</f>
        <v>#REF!</v>
      </c>
      <c r="H946" s="31" t="e">
        <f>IF(ISBLANK('Team Roster - Final'!E944),"",'Team Roster - Final'!E944)</f>
        <v>#REF!</v>
      </c>
      <c r="I946" s="31" t="e">
        <f>IF(ISBLANK('Team Roster - Final'!G944),"",'Team Roster - Final'!G944)</f>
        <v>#REF!</v>
      </c>
      <c r="J946" s="31" t="e">
        <f>IF(ISBLANK('Team Roster - Final'!I944),"",'Team Roster - Final'!I944)</f>
        <v>#REF!</v>
      </c>
      <c r="R946"/>
      <c r="T946"/>
      <c r="V946"/>
      <c r="W946"/>
      <c r="Z946"/>
      <c r="AA946"/>
      <c r="AJ946" s="22"/>
      <c r="AK946" s="102"/>
      <c r="AN946" s="22"/>
      <c r="AO946" s="22"/>
    </row>
    <row r="947" spans="1:41" ht="14.25">
      <c r="A947" s="346">
        <v>944</v>
      </c>
      <c r="B947" s="42" t="e">
        <f>IF(ISBLANK('Team Roster - Final'!A945),"",'Team Roster - Final'!A945)</f>
        <v>#REF!</v>
      </c>
      <c r="C947" s="42" t="e">
        <f>IF(ISBLANK('Team Roster - Final'!B945),"",'Team Roster - Final'!B945)</f>
        <v>#REF!</v>
      </c>
      <c r="D947" s="42" t="e">
        <f>IF(ISBLANK('Team Roster - Final'!C945),"",'Team Roster - Final'!C945)</f>
        <v>#REF!</v>
      </c>
      <c r="E947" s="42" t="e">
        <f>IF(ISBLANK('Team Roster - Final'!D945),"",'Team Roster - Final'!D945)</f>
        <v>#REF!</v>
      </c>
      <c r="F947" s="43" t="e">
        <f>IF(ISBLANK('Team Roster - Final'!BL945),"",'Team Roster - Final'!BL945)</f>
        <v>#REF!</v>
      </c>
      <c r="G947" s="43" t="e">
        <f>IF(ISBLANK('Team Roster - Final'!BM945),"",'Team Roster - Final'!BM945)</f>
        <v>#REF!</v>
      </c>
      <c r="H947" s="31" t="e">
        <f>IF(ISBLANK('Team Roster - Final'!E945),"",'Team Roster - Final'!E945)</f>
        <v>#REF!</v>
      </c>
      <c r="I947" s="31" t="e">
        <f>IF(ISBLANK('Team Roster - Final'!G945),"",'Team Roster - Final'!G945)</f>
        <v>#REF!</v>
      </c>
      <c r="J947" s="31" t="e">
        <f>IF(ISBLANK('Team Roster - Final'!I945),"",'Team Roster - Final'!I945)</f>
        <v>#REF!</v>
      </c>
      <c r="R947"/>
      <c r="T947"/>
      <c r="V947"/>
      <c r="W947"/>
      <c r="Z947"/>
      <c r="AA947"/>
      <c r="AJ947" s="22"/>
      <c r="AK947" s="102"/>
      <c r="AN947" s="22"/>
      <c r="AO947" s="22"/>
    </row>
    <row r="948" spans="1:41" ht="14.25">
      <c r="A948" s="346">
        <v>945</v>
      </c>
      <c r="B948" s="42" t="e">
        <f>IF(ISBLANK('Team Roster - Final'!A946),"",'Team Roster - Final'!A946)</f>
        <v>#REF!</v>
      </c>
      <c r="C948" s="42" t="e">
        <f>IF(ISBLANK('Team Roster - Final'!B946),"",'Team Roster - Final'!B946)</f>
        <v>#REF!</v>
      </c>
      <c r="D948" s="42" t="e">
        <f>IF(ISBLANK('Team Roster - Final'!C946),"",'Team Roster - Final'!C946)</f>
        <v>#REF!</v>
      </c>
      <c r="E948" s="42" t="e">
        <f>IF(ISBLANK('Team Roster - Final'!D946),"",'Team Roster - Final'!D946)</f>
        <v>#REF!</v>
      </c>
      <c r="F948" s="43" t="e">
        <f>IF(ISBLANK('Team Roster - Final'!BL946),"",'Team Roster - Final'!BL946)</f>
        <v>#REF!</v>
      </c>
      <c r="G948" s="43" t="e">
        <f>IF(ISBLANK('Team Roster - Final'!BM946),"",'Team Roster - Final'!BM946)</f>
        <v>#REF!</v>
      </c>
      <c r="H948" s="31" t="e">
        <f>IF(ISBLANK('Team Roster - Final'!E946),"",'Team Roster - Final'!E946)</f>
        <v>#REF!</v>
      </c>
      <c r="I948" s="31" t="e">
        <f>IF(ISBLANK('Team Roster - Final'!G946),"",'Team Roster - Final'!G946)</f>
        <v>#REF!</v>
      </c>
      <c r="J948" s="31" t="e">
        <f>IF(ISBLANK('Team Roster - Final'!I946),"",'Team Roster - Final'!I946)</f>
        <v>#REF!</v>
      </c>
      <c r="R948"/>
      <c r="T948"/>
      <c r="V948"/>
      <c r="W948"/>
      <c r="Z948"/>
      <c r="AA948"/>
      <c r="AJ948" s="22"/>
      <c r="AK948" s="102"/>
      <c r="AN948" s="22"/>
      <c r="AO948" s="22"/>
    </row>
    <row r="949" spans="1:41" ht="14.25">
      <c r="A949" s="346">
        <v>946</v>
      </c>
      <c r="B949" s="42" t="e">
        <f>IF(ISBLANK('Team Roster - Final'!A947),"",'Team Roster - Final'!A947)</f>
        <v>#REF!</v>
      </c>
      <c r="C949" s="42" t="e">
        <f>IF(ISBLANK('Team Roster - Final'!B947),"",'Team Roster - Final'!B947)</f>
        <v>#REF!</v>
      </c>
      <c r="D949" s="42" t="e">
        <f>IF(ISBLANK('Team Roster - Final'!C947),"",'Team Roster - Final'!C947)</f>
        <v>#REF!</v>
      </c>
      <c r="E949" s="42" t="e">
        <f>IF(ISBLANK('Team Roster - Final'!D947),"",'Team Roster - Final'!D947)</f>
        <v>#REF!</v>
      </c>
      <c r="F949" s="43" t="e">
        <f>IF(ISBLANK('Team Roster - Final'!BL947),"",'Team Roster - Final'!BL947)</f>
        <v>#REF!</v>
      </c>
      <c r="G949" s="43" t="e">
        <f>IF(ISBLANK('Team Roster - Final'!BM947),"",'Team Roster - Final'!BM947)</f>
        <v>#REF!</v>
      </c>
      <c r="H949" s="31" t="e">
        <f>IF(ISBLANK('Team Roster - Final'!E947),"",'Team Roster - Final'!E947)</f>
        <v>#REF!</v>
      </c>
      <c r="I949" s="31" t="e">
        <f>IF(ISBLANK('Team Roster - Final'!G947),"",'Team Roster - Final'!G947)</f>
        <v>#REF!</v>
      </c>
      <c r="J949" s="31" t="e">
        <f>IF(ISBLANK('Team Roster - Final'!I947),"",'Team Roster - Final'!I947)</f>
        <v>#REF!</v>
      </c>
      <c r="R949"/>
      <c r="T949"/>
      <c r="V949"/>
      <c r="W949"/>
      <c r="Z949"/>
      <c r="AA949"/>
      <c r="AJ949" s="22"/>
      <c r="AK949" s="102"/>
      <c r="AN949" s="22"/>
      <c r="AO949" s="22"/>
    </row>
    <row r="950" spans="1:41" ht="14.25">
      <c r="A950" s="346">
        <v>947</v>
      </c>
      <c r="B950" s="42" t="e">
        <f>IF(ISBLANK('Team Roster - Final'!A948),"",'Team Roster - Final'!A948)</f>
        <v>#REF!</v>
      </c>
      <c r="C950" s="42" t="e">
        <f>IF(ISBLANK('Team Roster - Final'!B948),"",'Team Roster - Final'!B948)</f>
        <v>#REF!</v>
      </c>
      <c r="D950" s="42" t="e">
        <f>IF(ISBLANK('Team Roster - Final'!C948),"",'Team Roster - Final'!C948)</f>
        <v>#REF!</v>
      </c>
      <c r="E950" s="42" t="e">
        <f>IF(ISBLANK('Team Roster - Final'!D948),"",'Team Roster - Final'!D948)</f>
        <v>#REF!</v>
      </c>
      <c r="F950" s="43" t="e">
        <f>IF(ISBLANK('Team Roster - Final'!BL948),"",'Team Roster - Final'!BL948)</f>
        <v>#REF!</v>
      </c>
      <c r="G950" s="43" t="e">
        <f>IF(ISBLANK('Team Roster - Final'!BM948),"",'Team Roster - Final'!BM948)</f>
        <v>#REF!</v>
      </c>
      <c r="H950" s="31" t="e">
        <f>IF(ISBLANK('Team Roster - Final'!E948),"",'Team Roster - Final'!E948)</f>
        <v>#REF!</v>
      </c>
      <c r="I950" s="31" t="e">
        <f>IF(ISBLANK('Team Roster - Final'!G948),"",'Team Roster - Final'!G948)</f>
        <v>#REF!</v>
      </c>
      <c r="J950" s="31" t="e">
        <f>IF(ISBLANK('Team Roster - Final'!I948),"",'Team Roster - Final'!I948)</f>
        <v>#REF!</v>
      </c>
      <c r="R950"/>
      <c r="T950"/>
      <c r="V950"/>
      <c r="W950"/>
      <c r="Z950"/>
      <c r="AA950"/>
      <c r="AJ950" s="22"/>
      <c r="AK950" s="102"/>
      <c r="AN950" s="22"/>
      <c r="AO950" s="22"/>
    </row>
    <row r="951" spans="1:41" ht="14.25">
      <c r="A951" s="346">
        <v>948</v>
      </c>
      <c r="B951" s="42" t="e">
        <f>IF(ISBLANK('Team Roster - Final'!A949),"",'Team Roster - Final'!A949)</f>
        <v>#REF!</v>
      </c>
      <c r="C951" s="42" t="e">
        <f>IF(ISBLANK('Team Roster - Final'!B949),"",'Team Roster - Final'!B949)</f>
        <v>#REF!</v>
      </c>
      <c r="D951" s="42" t="e">
        <f>IF(ISBLANK('Team Roster - Final'!C949),"",'Team Roster - Final'!C949)</f>
        <v>#REF!</v>
      </c>
      <c r="E951" s="42" t="e">
        <f>IF(ISBLANK('Team Roster - Final'!D949),"",'Team Roster - Final'!D949)</f>
        <v>#REF!</v>
      </c>
      <c r="F951" s="43" t="e">
        <f>IF(ISBLANK('Team Roster - Final'!BL949),"",'Team Roster - Final'!BL949)</f>
        <v>#REF!</v>
      </c>
      <c r="G951" s="43" t="e">
        <f>IF(ISBLANK('Team Roster - Final'!BM949),"",'Team Roster - Final'!BM949)</f>
        <v>#REF!</v>
      </c>
      <c r="H951" s="31" t="e">
        <f>IF(ISBLANK('Team Roster - Final'!E949),"",'Team Roster - Final'!E949)</f>
        <v>#REF!</v>
      </c>
      <c r="I951" s="31" t="e">
        <f>IF(ISBLANK('Team Roster - Final'!G949),"",'Team Roster - Final'!G949)</f>
        <v>#REF!</v>
      </c>
      <c r="J951" s="31" t="e">
        <f>IF(ISBLANK('Team Roster - Final'!I949),"",'Team Roster - Final'!I949)</f>
        <v>#REF!</v>
      </c>
      <c r="R951"/>
      <c r="T951"/>
      <c r="V951"/>
      <c r="W951"/>
      <c r="Z951"/>
      <c r="AA951"/>
      <c r="AJ951" s="22"/>
      <c r="AK951" s="102"/>
      <c r="AN951" s="22"/>
      <c r="AO951" s="22"/>
    </row>
    <row r="952" spans="1:41" ht="14.25">
      <c r="A952" s="346">
        <v>949</v>
      </c>
      <c r="B952" s="42" t="e">
        <f>IF(ISBLANK('Team Roster - Final'!A950),"",'Team Roster - Final'!A950)</f>
        <v>#REF!</v>
      </c>
      <c r="C952" s="42" t="e">
        <f>IF(ISBLANK('Team Roster - Final'!B950),"",'Team Roster - Final'!B950)</f>
        <v>#REF!</v>
      </c>
      <c r="D952" s="42" t="e">
        <f>IF(ISBLANK('Team Roster - Final'!C950),"",'Team Roster - Final'!C950)</f>
        <v>#REF!</v>
      </c>
      <c r="E952" s="42" t="e">
        <f>IF(ISBLANK('Team Roster - Final'!D950),"",'Team Roster - Final'!D950)</f>
        <v>#REF!</v>
      </c>
      <c r="F952" s="43" t="e">
        <f>IF(ISBLANK('Team Roster - Final'!BL950),"",'Team Roster - Final'!BL950)</f>
        <v>#REF!</v>
      </c>
      <c r="G952" s="43" t="e">
        <f>IF(ISBLANK('Team Roster - Final'!BM950),"",'Team Roster - Final'!BM950)</f>
        <v>#REF!</v>
      </c>
      <c r="H952" s="31" t="e">
        <f>IF(ISBLANK('Team Roster - Final'!E950),"",'Team Roster - Final'!E950)</f>
        <v>#REF!</v>
      </c>
      <c r="I952" s="31" t="e">
        <f>IF(ISBLANK('Team Roster - Final'!G950),"",'Team Roster - Final'!G950)</f>
        <v>#REF!</v>
      </c>
      <c r="J952" s="31" t="e">
        <f>IF(ISBLANK('Team Roster - Final'!I950),"",'Team Roster - Final'!I950)</f>
        <v>#REF!</v>
      </c>
      <c r="R952"/>
      <c r="T952"/>
      <c r="V952"/>
      <c r="W952"/>
      <c r="Z952"/>
      <c r="AA952"/>
      <c r="AJ952" s="22"/>
      <c r="AK952" s="102"/>
      <c r="AN952" s="22"/>
      <c r="AO952" s="22"/>
    </row>
    <row r="953" spans="1:41" ht="14.25">
      <c r="A953" s="346">
        <v>950</v>
      </c>
      <c r="B953" s="42" t="e">
        <f>IF(ISBLANK('Team Roster - Final'!A951),"",'Team Roster - Final'!A951)</f>
        <v>#REF!</v>
      </c>
      <c r="C953" s="42" t="e">
        <f>IF(ISBLANK('Team Roster - Final'!B951),"",'Team Roster - Final'!B951)</f>
        <v>#REF!</v>
      </c>
      <c r="D953" s="42" t="e">
        <f>IF(ISBLANK('Team Roster - Final'!C951),"",'Team Roster - Final'!C951)</f>
        <v>#REF!</v>
      </c>
      <c r="E953" s="42" t="e">
        <f>IF(ISBLANK('Team Roster - Final'!D951),"",'Team Roster - Final'!D951)</f>
        <v>#REF!</v>
      </c>
      <c r="F953" s="43" t="e">
        <f>IF(ISBLANK('Team Roster - Final'!BL951),"",'Team Roster - Final'!BL951)</f>
        <v>#REF!</v>
      </c>
      <c r="G953" s="43" t="e">
        <f>IF(ISBLANK('Team Roster - Final'!BM951),"",'Team Roster - Final'!BM951)</f>
        <v>#REF!</v>
      </c>
      <c r="H953" s="31" t="e">
        <f>IF(ISBLANK('Team Roster - Final'!E951),"",'Team Roster - Final'!E951)</f>
        <v>#REF!</v>
      </c>
      <c r="I953" s="31" t="e">
        <f>IF(ISBLANK('Team Roster - Final'!G951),"",'Team Roster - Final'!G951)</f>
        <v>#REF!</v>
      </c>
      <c r="J953" s="31" t="e">
        <f>IF(ISBLANK('Team Roster - Final'!I951),"",'Team Roster - Final'!I951)</f>
        <v>#REF!</v>
      </c>
      <c r="R953"/>
      <c r="T953"/>
      <c r="V953"/>
      <c r="W953"/>
      <c r="Z953"/>
      <c r="AA953"/>
      <c r="AJ953" s="22"/>
      <c r="AK953" s="102"/>
      <c r="AN953" s="22"/>
      <c r="AO953" s="22"/>
    </row>
    <row r="954" spans="1:41" ht="14.25">
      <c r="A954" s="346">
        <v>951</v>
      </c>
      <c r="B954" s="42" t="e">
        <f>IF(ISBLANK('Team Roster - Final'!A952),"",'Team Roster - Final'!A952)</f>
        <v>#REF!</v>
      </c>
      <c r="C954" s="42" t="e">
        <f>IF(ISBLANK('Team Roster - Final'!B952),"",'Team Roster - Final'!B952)</f>
        <v>#REF!</v>
      </c>
      <c r="D954" s="42" t="e">
        <f>IF(ISBLANK('Team Roster - Final'!C952),"",'Team Roster - Final'!C952)</f>
        <v>#REF!</v>
      </c>
      <c r="E954" s="42" t="e">
        <f>IF(ISBLANK('Team Roster - Final'!D952),"",'Team Roster - Final'!D952)</f>
        <v>#REF!</v>
      </c>
      <c r="F954" s="43" t="e">
        <f>IF(ISBLANK('Team Roster - Final'!BL952),"",'Team Roster - Final'!BL952)</f>
        <v>#REF!</v>
      </c>
      <c r="G954" s="43" t="e">
        <f>IF(ISBLANK('Team Roster - Final'!BM952),"",'Team Roster - Final'!BM952)</f>
        <v>#REF!</v>
      </c>
      <c r="H954" s="31" t="e">
        <f>IF(ISBLANK('Team Roster - Final'!E952),"",'Team Roster - Final'!E952)</f>
        <v>#REF!</v>
      </c>
      <c r="I954" s="31" t="e">
        <f>IF(ISBLANK('Team Roster - Final'!G952),"",'Team Roster - Final'!G952)</f>
        <v>#REF!</v>
      </c>
      <c r="J954" s="31" t="e">
        <f>IF(ISBLANK('Team Roster - Final'!I952),"",'Team Roster - Final'!I952)</f>
        <v>#REF!</v>
      </c>
      <c r="R954"/>
      <c r="T954"/>
      <c r="V954"/>
      <c r="W954"/>
      <c r="Z954"/>
      <c r="AA954"/>
      <c r="AJ954" s="22"/>
      <c r="AK954" s="102"/>
      <c r="AN954" s="22"/>
      <c r="AO954" s="22"/>
    </row>
    <row r="955" spans="1:41" ht="14.25">
      <c r="A955" s="346">
        <v>952</v>
      </c>
      <c r="B955" s="42" t="e">
        <f>IF(ISBLANK('Team Roster - Final'!A953),"",'Team Roster - Final'!A953)</f>
        <v>#REF!</v>
      </c>
      <c r="C955" s="42" t="e">
        <f>IF(ISBLANK('Team Roster - Final'!B953),"",'Team Roster - Final'!B953)</f>
        <v>#REF!</v>
      </c>
      <c r="D955" s="42" t="e">
        <f>IF(ISBLANK('Team Roster - Final'!C953),"",'Team Roster - Final'!C953)</f>
        <v>#REF!</v>
      </c>
      <c r="E955" s="42" t="e">
        <f>IF(ISBLANK('Team Roster - Final'!D953),"",'Team Roster - Final'!D953)</f>
        <v>#REF!</v>
      </c>
      <c r="F955" s="43" t="e">
        <f>IF(ISBLANK('Team Roster - Final'!BL953),"",'Team Roster - Final'!BL953)</f>
        <v>#REF!</v>
      </c>
      <c r="G955" s="43" t="e">
        <f>IF(ISBLANK('Team Roster - Final'!BM953),"",'Team Roster - Final'!BM953)</f>
        <v>#REF!</v>
      </c>
      <c r="H955" s="31" t="e">
        <f>IF(ISBLANK('Team Roster - Final'!E953),"",'Team Roster - Final'!E953)</f>
        <v>#REF!</v>
      </c>
      <c r="I955" s="31" t="e">
        <f>IF(ISBLANK('Team Roster - Final'!G953),"",'Team Roster - Final'!G953)</f>
        <v>#REF!</v>
      </c>
      <c r="J955" s="31" t="e">
        <f>IF(ISBLANK('Team Roster - Final'!I953),"",'Team Roster - Final'!I953)</f>
        <v>#REF!</v>
      </c>
      <c r="R955"/>
      <c r="T955"/>
      <c r="V955"/>
      <c r="W955"/>
      <c r="Z955"/>
      <c r="AA955"/>
      <c r="AJ955" s="22"/>
      <c r="AK955" s="102"/>
      <c r="AN955" s="22"/>
      <c r="AO955" s="22"/>
    </row>
    <row r="956" spans="1:41" ht="14.25">
      <c r="A956" s="346">
        <v>953</v>
      </c>
      <c r="B956" s="42" t="e">
        <f>IF(ISBLANK('Team Roster - Final'!A954),"",'Team Roster - Final'!A954)</f>
        <v>#REF!</v>
      </c>
      <c r="C956" s="42" t="e">
        <f>IF(ISBLANK('Team Roster - Final'!B954),"",'Team Roster - Final'!B954)</f>
        <v>#REF!</v>
      </c>
      <c r="D956" s="42" t="e">
        <f>IF(ISBLANK('Team Roster - Final'!C954),"",'Team Roster - Final'!C954)</f>
        <v>#REF!</v>
      </c>
      <c r="E956" s="42" t="e">
        <f>IF(ISBLANK('Team Roster - Final'!D954),"",'Team Roster - Final'!D954)</f>
        <v>#REF!</v>
      </c>
      <c r="F956" s="43" t="e">
        <f>IF(ISBLANK('Team Roster - Final'!BL954),"",'Team Roster - Final'!BL954)</f>
        <v>#REF!</v>
      </c>
      <c r="G956" s="43" t="e">
        <f>IF(ISBLANK('Team Roster - Final'!BM954),"",'Team Roster - Final'!BM954)</f>
        <v>#REF!</v>
      </c>
      <c r="H956" s="31" t="e">
        <f>IF(ISBLANK('Team Roster - Final'!E954),"",'Team Roster - Final'!E954)</f>
        <v>#REF!</v>
      </c>
      <c r="I956" s="31" t="e">
        <f>IF(ISBLANK('Team Roster - Final'!G954),"",'Team Roster - Final'!G954)</f>
        <v>#REF!</v>
      </c>
      <c r="J956" s="31" t="e">
        <f>IF(ISBLANK('Team Roster - Final'!I954),"",'Team Roster - Final'!I954)</f>
        <v>#REF!</v>
      </c>
      <c r="R956"/>
      <c r="T956"/>
      <c r="V956"/>
      <c r="W956"/>
      <c r="Z956"/>
      <c r="AA956"/>
      <c r="AJ956" s="22"/>
      <c r="AK956" s="102"/>
      <c r="AN956" s="22"/>
      <c r="AO956" s="22"/>
    </row>
    <row r="957" spans="1:41" ht="14.25">
      <c r="A957" s="346">
        <v>954</v>
      </c>
      <c r="B957" s="42" t="e">
        <f>IF(ISBLANK('Team Roster - Final'!A955),"",'Team Roster - Final'!A955)</f>
        <v>#REF!</v>
      </c>
      <c r="C957" s="42" t="e">
        <f>IF(ISBLANK('Team Roster - Final'!B955),"",'Team Roster - Final'!B955)</f>
        <v>#REF!</v>
      </c>
      <c r="D957" s="42" t="e">
        <f>IF(ISBLANK('Team Roster - Final'!C955),"",'Team Roster - Final'!C955)</f>
        <v>#REF!</v>
      </c>
      <c r="E957" s="42" t="e">
        <f>IF(ISBLANK('Team Roster - Final'!D955),"",'Team Roster - Final'!D955)</f>
        <v>#REF!</v>
      </c>
      <c r="F957" s="43" t="e">
        <f>IF(ISBLANK('Team Roster - Final'!BL955),"",'Team Roster - Final'!BL955)</f>
        <v>#REF!</v>
      </c>
      <c r="G957" s="43" t="e">
        <f>IF(ISBLANK('Team Roster - Final'!BM955),"",'Team Roster - Final'!BM955)</f>
        <v>#REF!</v>
      </c>
      <c r="H957" s="31" t="e">
        <f>IF(ISBLANK('Team Roster - Final'!E955),"",'Team Roster - Final'!E955)</f>
        <v>#REF!</v>
      </c>
      <c r="I957" s="31" t="e">
        <f>IF(ISBLANK('Team Roster - Final'!G955),"",'Team Roster - Final'!G955)</f>
        <v>#REF!</v>
      </c>
      <c r="J957" s="31" t="e">
        <f>IF(ISBLANK('Team Roster - Final'!I955),"",'Team Roster - Final'!I955)</f>
        <v>#REF!</v>
      </c>
      <c r="R957"/>
      <c r="T957"/>
      <c r="V957"/>
      <c r="W957"/>
      <c r="Z957"/>
      <c r="AA957"/>
      <c r="AJ957" s="22"/>
      <c r="AK957" s="102"/>
      <c r="AN957" s="22"/>
      <c r="AO957" s="22"/>
    </row>
    <row r="958" spans="1:41" ht="14.25">
      <c r="A958" s="346">
        <v>955</v>
      </c>
      <c r="B958" s="42" t="e">
        <f>IF(ISBLANK('Team Roster - Final'!A956),"",'Team Roster - Final'!A956)</f>
        <v>#REF!</v>
      </c>
      <c r="C958" s="42" t="e">
        <f>IF(ISBLANK('Team Roster - Final'!B956),"",'Team Roster - Final'!B956)</f>
        <v>#REF!</v>
      </c>
      <c r="D958" s="42" t="e">
        <f>IF(ISBLANK('Team Roster - Final'!C956),"",'Team Roster - Final'!C956)</f>
        <v>#REF!</v>
      </c>
      <c r="E958" s="42" t="e">
        <f>IF(ISBLANK('Team Roster - Final'!D956),"",'Team Roster - Final'!D956)</f>
        <v>#REF!</v>
      </c>
      <c r="F958" s="43" t="e">
        <f>IF(ISBLANK('Team Roster - Final'!BL956),"",'Team Roster - Final'!BL956)</f>
        <v>#REF!</v>
      </c>
      <c r="G958" s="43" t="e">
        <f>IF(ISBLANK('Team Roster - Final'!BM956),"",'Team Roster - Final'!BM956)</f>
        <v>#REF!</v>
      </c>
      <c r="H958" s="31" t="e">
        <f>IF(ISBLANK('Team Roster - Final'!E956),"",'Team Roster - Final'!E956)</f>
        <v>#REF!</v>
      </c>
      <c r="I958" s="31" t="e">
        <f>IF(ISBLANK('Team Roster - Final'!G956),"",'Team Roster - Final'!G956)</f>
        <v>#REF!</v>
      </c>
      <c r="J958" s="31" t="e">
        <f>IF(ISBLANK('Team Roster - Final'!I956),"",'Team Roster - Final'!I956)</f>
        <v>#REF!</v>
      </c>
      <c r="R958"/>
      <c r="T958"/>
      <c r="V958"/>
      <c r="W958"/>
      <c r="Z958"/>
      <c r="AA958"/>
      <c r="AJ958" s="22"/>
      <c r="AK958" s="102"/>
      <c r="AN958" s="22"/>
      <c r="AO958" s="22"/>
    </row>
    <row r="959" spans="1:41" ht="14.25">
      <c r="A959" s="346">
        <v>956</v>
      </c>
      <c r="B959" s="42" t="e">
        <f>IF(ISBLANK('Team Roster - Final'!A957),"",'Team Roster - Final'!A957)</f>
        <v>#REF!</v>
      </c>
      <c r="C959" s="42" t="e">
        <f>IF(ISBLANK('Team Roster - Final'!B957),"",'Team Roster - Final'!B957)</f>
        <v>#REF!</v>
      </c>
      <c r="D959" s="42" t="e">
        <f>IF(ISBLANK('Team Roster - Final'!C957),"",'Team Roster - Final'!C957)</f>
        <v>#REF!</v>
      </c>
      <c r="E959" s="42" t="e">
        <f>IF(ISBLANK('Team Roster - Final'!D957),"",'Team Roster - Final'!D957)</f>
        <v>#REF!</v>
      </c>
      <c r="F959" s="43" t="e">
        <f>IF(ISBLANK('Team Roster - Final'!BL957),"",'Team Roster - Final'!BL957)</f>
        <v>#REF!</v>
      </c>
      <c r="G959" s="43" t="e">
        <f>IF(ISBLANK('Team Roster - Final'!BM957),"",'Team Roster - Final'!BM957)</f>
        <v>#REF!</v>
      </c>
      <c r="H959" s="31" t="e">
        <f>IF(ISBLANK('Team Roster - Final'!E957),"",'Team Roster - Final'!E957)</f>
        <v>#REF!</v>
      </c>
      <c r="I959" s="31" t="e">
        <f>IF(ISBLANK('Team Roster - Final'!G957),"",'Team Roster - Final'!G957)</f>
        <v>#REF!</v>
      </c>
      <c r="J959" s="31" t="e">
        <f>IF(ISBLANK('Team Roster - Final'!I957),"",'Team Roster - Final'!I957)</f>
        <v>#REF!</v>
      </c>
      <c r="R959"/>
      <c r="T959"/>
      <c r="V959"/>
      <c r="W959"/>
      <c r="Z959"/>
      <c r="AA959"/>
      <c r="AJ959" s="22"/>
      <c r="AK959" s="102"/>
      <c r="AN959" s="22"/>
      <c r="AO959" s="22"/>
    </row>
    <row r="960" spans="1:41" ht="14.25">
      <c r="A960" s="346">
        <v>957</v>
      </c>
      <c r="B960" s="42" t="e">
        <f>IF(ISBLANK('Team Roster - Final'!A958),"",'Team Roster - Final'!A958)</f>
        <v>#REF!</v>
      </c>
      <c r="C960" s="42" t="e">
        <f>IF(ISBLANK('Team Roster - Final'!B958),"",'Team Roster - Final'!B958)</f>
        <v>#REF!</v>
      </c>
      <c r="D960" s="42" t="e">
        <f>IF(ISBLANK('Team Roster - Final'!C958),"",'Team Roster - Final'!C958)</f>
        <v>#REF!</v>
      </c>
      <c r="E960" s="42" t="e">
        <f>IF(ISBLANK('Team Roster - Final'!D958),"",'Team Roster - Final'!D958)</f>
        <v>#REF!</v>
      </c>
      <c r="F960" s="43" t="e">
        <f>IF(ISBLANK('Team Roster - Final'!BL958),"",'Team Roster - Final'!BL958)</f>
        <v>#REF!</v>
      </c>
      <c r="G960" s="43" t="e">
        <f>IF(ISBLANK('Team Roster - Final'!BM958),"",'Team Roster - Final'!BM958)</f>
        <v>#REF!</v>
      </c>
      <c r="H960" s="31" t="e">
        <f>IF(ISBLANK('Team Roster - Final'!E958),"",'Team Roster - Final'!E958)</f>
        <v>#REF!</v>
      </c>
      <c r="I960" s="31" t="e">
        <f>IF(ISBLANK('Team Roster - Final'!G958),"",'Team Roster - Final'!G958)</f>
        <v>#REF!</v>
      </c>
      <c r="J960" s="31" t="e">
        <f>IF(ISBLANK('Team Roster - Final'!I958),"",'Team Roster - Final'!I958)</f>
        <v>#REF!</v>
      </c>
      <c r="R960"/>
      <c r="T960"/>
      <c r="V960"/>
      <c r="W960"/>
      <c r="Z960"/>
      <c r="AA960"/>
      <c r="AJ960" s="22"/>
      <c r="AK960" s="102"/>
      <c r="AN960" s="22"/>
      <c r="AO960" s="22"/>
    </row>
    <row r="961" spans="1:41" ht="14.25">
      <c r="A961" s="346">
        <v>958</v>
      </c>
      <c r="B961" s="42" t="e">
        <f>IF(ISBLANK('Team Roster - Final'!A959),"",'Team Roster - Final'!A959)</f>
        <v>#REF!</v>
      </c>
      <c r="C961" s="42" t="e">
        <f>IF(ISBLANK('Team Roster - Final'!B959),"",'Team Roster - Final'!B959)</f>
        <v>#REF!</v>
      </c>
      <c r="D961" s="42" t="e">
        <f>IF(ISBLANK('Team Roster - Final'!C959),"",'Team Roster - Final'!C959)</f>
        <v>#REF!</v>
      </c>
      <c r="E961" s="42" t="e">
        <f>IF(ISBLANK('Team Roster - Final'!D959),"",'Team Roster - Final'!D959)</f>
        <v>#REF!</v>
      </c>
      <c r="F961" s="43" t="e">
        <f>IF(ISBLANK('Team Roster - Final'!BL959),"",'Team Roster - Final'!BL959)</f>
        <v>#REF!</v>
      </c>
      <c r="G961" s="43" t="e">
        <f>IF(ISBLANK('Team Roster - Final'!BM959),"",'Team Roster - Final'!BM959)</f>
        <v>#REF!</v>
      </c>
      <c r="H961" s="31" t="e">
        <f>IF(ISBLANK('Team Roster - Final'!E959),"",'Team Roster - Final'!E959)</f>
        <v>#REF!</v>
      </c>
      <c r="I961" s="31" t="e">
        <f>IF(ISBLANK('Team Roster - Final'!G959),"",'Team Roster - Final'!G959)</f>
        <v>#REF!</v>
      </c>
      <c r="J961" s="31" t="e">
        <f>IF(ISBLANK('Team Roster - Final'!I959),"",'Team Roster - Final'!I959)</f>
        <v>#REF!</v>
      </c>
      <c r="R961"/>
      <c r="T961"/>
      <c r="V961"/>
      <c r="W961"/>
      <c r="Z961"/>
      <c r="AA961"/>
      <c r="AJ961" s="22"/>
      <c r="AK961" s="102"/>
      <c r="AN961" s="22"/>
      <c r="AO961" s="22"/>
    </row>
    <row r="962" spans="1:41" ht="14.25">
      <c r="A962" s="346">
        <v>959</v>
      </c>
      <c r="B962" s="42" t="e">
        <f>IF(ISBLANK('Team Roster - Final'!A960),"",'Team Roster - Final'!A960)</f>
        <v>#REF!</v>
      </c>
      <c r="C962" s="42" t="e">
        <f>IF(ISBLANK('Team Roster - Final'!B960),"",'Team Roster - Final'!B960)</f>
        <v>#REF!</v>
      </c>
      <c r="D962" s="42" t="e">
        <f>IF(ISBLANK('Team Roster - Final'!C960),"",'Team Roster - Final'!C960)</f>
        <v>#REF!</v>
      </c>
      <c r="E962" s="42" t="e">
        <f>IF(ISBLANK('Team Roster - Final'!D960),"",'Team Roster - Final'!D960)</f>
        <v>#REF!</v>
      </c>
      <c r="F962" s="43" t="e">
        <f>IF(ISBLANK('Team Roster - Final'!BL960),"",'Team Roster - Final'!BL960)</f>
        <v>#REF!</v>
      </c>
      <c r="G962" s="43" t="e">
        <f>IF(ISBLANK('Team Roster - Final'!BM960),"",'Team Roster - Final'!BM960)</f>
        <v>#REF!</v>
      </c>
      <c r="H962" s="31" t="e">
        <f>IF(ISBLANK('Team Roster - Final'!E960),"",'Team Roster - Final'!E960)</f>
        <v>#REF!</v>
      </c>
      <c r="I962" s="31" t="e">
        <f>IF(ISBLANK('Team Roster - Final'!G960),"",'Team Roster - Final'!G960)</f>
        <v>#REF!</v>
      </c>
      <c r="J962" s="31" t="e">
        <f>IF(ISBLANK('Team Roster - Final'!I960),"",'Team Roster - Final'!I960)</f>
        <v>#REF!</v>
      </c>
      <c r="R962"/>
      <c r="T962"/>
      <c r="V962"/>
      <c r="W962"/>
      <c r="Z962"/>
      <c r="AA962"/>
      <c r="AJ962" s="22"/>
      <c r="AK962" s="102"/>
      <c r="AN962" s="22"/>
      <c r="AO962" s="22"/>
    </row>
    <row r="963" spans="1:41" ht="14.25">
      <c r="A963" s="346">
        <v>960</v>
      </c>
      <c r="B963" s="42" t="e">
        <f>IF(ISBLANK('Team Roster - Final'!A961),"",'Team Roster - Final'!A961)</f>
        <v>#REF!</v>
      </c>
      <c r="C963" s="42" t="e">
        <f>IF(ISBLANK('Team Roster - Final'!B961),"",'Team Roster - Final'!B961)</f>
        <v>#REF!</v>
      </c>
      <c r="D963" s="42" t="e">
        <f>IF(ISBLANK('Team Roster - Final'!C961),"",'Team Roster - Final'!C961)</f>
        <v>#REF!</v>
      </c>
      <c r="E963" s="42" t="e">
        <f>IF(ISBLANK('Team Roster - Final'!D961),"",'Team Roster - Final'!D961)</f>
        <v>#REF!</v>
      </c>
      <c r="F963" s="43" t="e">
        <f>IF(ISBLANK('Team Roster - Final'!BL961),"",'Team Roster - Final'!BL961)</f>
        <v>#REF!</v>
      </c>
      <c r="G963" s="43" t="e">
        <f>IF(ISBLANK('Team Roster - Final'!BM961),"",'Team Roster - Final'!BM961)</f>
        <v>#REF!</v>
      </c>
      <c r="H963" s="31" t="e">
        <f>IF(ISBLANK('Team Roster - Final'!E961),"",'Team Roster - Final'!E961)</f>
        <v>#REF!</v>
      </c>
      <c r="I963" s="31" t="e">
        <f>IF(ISBLANK('Team Roster - Final'!G961),"",'Team Roster - Final'!G961)</f>
        <v>#REF!</v>
      </c>
      <c r="J963" s="31" t="e">
        <f>IF(ISBLANK('Team Roster - Final'!I961),"",'Team Roster - Final'!I961)</f>
        <v>#REF!</v>
      </c>
      <c r="R963"/>
      <c r="T963"/>
      <c r="V963"/>
      <c r="W963"/>
      <c r="Z963"/>
      <c r="AA963"/>
      <c r="AJ963" s="22"/>
      <c r="AK963" s="102"/>
      <c r="AN963" s="22"/>
      <c r="AO963" s="22"/>
    </row>
    <row r="964" spans="1:41" ht="14.25">
      <c r="A964" s="346">
        <v>961</v>
      </c>
      <c r="B964" s="42" t="e">
        <f>IF(ISBLANK('Team Roster - Final'!A962),"",'Team Roster - Final'!A962)</f>
        <v>#REF!</v>
      </c>
      <c r="C964" s="42" t="e">
        <f>IF(ISBLANK('Team Roster - Final'!B962),"",'Team Roster - Final'!B962)</f>
        <v>#REF!</v>
      </c>
      <c r="D964" s="42" t="e">
        <f>IF(ISBLANK('Team Roster - Final'!C962),"",'Team Roster - Final'!C962)</f>
        <v>#REF!</v>
      </c>
      <c r="E964" s="42" t="e">
        <f>IF(ISBLANK('Team Roster - Final'!D962),"",'Team Roster - Final'!D962)</f>
        <v>#REF!</v>
      </c>
      <c r="F964" s="43" t="e">
        <f>IF(ISBLANK('Team Roster - Final'!BL962),"",'Team Roster - Final'!BL962)</f>
        <v>#REF!</v>
      </c>
      <c r="G964" s="43" t="e">
        <f>IF(ISBLANK('Team Roster - Final'!BM962),"",'Team Roster - Final'!BM962)</f>
        <v>#REF!</v>
      </c>
      <c r="H964" s="31" t="e">
        <f>IF(ISBLANK('Team Roster - Final'!E962),"",'Team Roster - Final'!E962)</f>
        <v>#REF!</v>
      </c>
      <c r="I964" s="31" t="e">
        <f>IF(ISBLANK('Team Roster - Final'!G962),"",'Team Roster - Final'!G962)</f>
        <v>#REF!</v>
      </c>
      <c r="J964" s="31" t="e">
        <f>IF(ISBLANK('Team Roster - Final'!I962),"",'Team Roster - Final'!I962)</f>
        <v>#REF!</v>
      </c>
      <c r="R964"/>
      <c r="T964"/>
      <c r="V964"/>
      <c r="W964"/>
      <c r="Z964"/>
      <c r="AA964"/>
      <c r="AJ964" s="22"/>
      <c r="AK964" s="102"/>
      <c r="AN964" s="22"/>
      <c r="AO964" s="22"/>
    </row>
    <row r="965" spans="1:41" ht="14.25">
      <c r="A965" s="346">
        <v>962</v>
      </c>
      <c r="B965" s="42" t="e">
        <f>IF(ISBLANK('Team Roster - Final'!A963),"",'Team Roster - Final'!A963)</f>
        <v>#REF!</v>
      </c>
      <c r="C965" s="42" t="e">
        <f>IF(ISBLANK('Team Roster - Final'!B963),"",'Team Roster - Final'!B963)</f>
        <v>#REF!</v>
      </c>
      <c r="D965" s="42" t="e">
        <f>IF(ISBLANK('Team Roster - Final'!C963),"",'Team Roster - Final'!C963)</f>
        <v>#REF!</v>
      </c>
      <c r="E965" s="42" t="e">
        <f>IF(ISBLANK('Team Roster - Final'!D963),"",'Team Roster - Final'!D963)</f>
        <v>#REF!</v>
      </c>
      <c r="F965" s="43" t="e">
        <f>IF(ISBLANK('Team Roster - Final'!BL963),"",'Team Roster - Final'!BL963)</f>
        <v>#REF!</v>
      </c>
      <c r="G965" s="43" t="e">
        <f>IF(ISBLANK('Team Roster - Final'!BM963),"",'Team Roster - Final'!BM963)</f>
        <v>#REF!</v>
      </c>
      <c r="H965" s="31" t="e">
        <f>IF(ISBLANK('Team Roster - Final'!E963),"",'Team Roster - Final'!E963)</f>
        <v>#REF!</v>
      </c>
      <c r="I965" s="31" t="e">
        <f>IF(ISBLANK('Team Roster - Final'!G963),"",'Team Roster - Final'!G963)</f>
        <v>#REF!</v>
      </c>
      <c r="J965" s="31" t="e">
        <f>IF(ISBLANK('Team Roster - Final'!I963),"",'Team Roster - Final'!I963)</f>
        <v>#REF!</v>
      </c>
      <c r="R965"/>
      <c r="T965"/>
      <c r="V965"/>
      <c r="W965"/>
      <c r="Z965"/>
      <c r="AA965"/>
      <c r="AJ965" s="22"/>
      <c r="AK965" s="102"/>
      <c r="AN965" s="22"/>
      <c r="AO965" s="22"/>
    </row>
    <row r="966" spans="1:41" ht="14.25">
      <c r="A966" s="346">
        <v>963</v>
      </c>
      <c r="B966" s="42" t="e">
        <f>IF(ISBLANK('Team Roster - Final'!A964),"",'Team Roster - Final'!A964)</f>
        <v>#REF!</v>
      </c>
      <c r="C966" s="42" t="e">
        <f>IF(ISBLANK('Team Roster - Final'!B964),"",'Team Roster - Final'!B964)</f>
        <v>#REF!</v>
      </c>
      <c r="D966" s="42" t="e">
        <f>IF(ISBLANK('Team Roster - Final'!C964),"",'Team Roster - Final'!C964)</f>
        <v>#REF!</v>
      </c>
      <c r="E966" s="42" t="e">
        <f>IF(ISBLANK('Team Roster - Final'!D964),"",'Team Roster - Final'!D964)</f>
        <v>#REF!</v>
      </c>
      <c r="F966" s="43" t="e">
        <f>IF(ISBLANK('Team Roster - Final'!BL964),"",'Team Roster - Final'!BL964)</f>
        <v>#REF!</v>
      </c>
      <c r="G966" s="43" t="e">
        <f>IF(ISBLANK('Team Roster - Final'!BM964),"",'Team Roster - Final'!BM964)</f>
        <v>#REF!</v>
      </c>
      <c r="H966" s="31" t="e">
        <f>IF(ISBLANK('Team Roster - Final'!E964),"",'Team Roster - Final'!E964)</f>
        <v>#REF!</v>
      </c>
      <c r="I966" s="31" t="e">
        <f>IF(ISBLANK('Team Roster - Final'!G964),"",'Team Roster - Final'!G964)</f>
        <v>#REF!</v>
      </c>
      <c r="J966" s="31" t="e">
        <f>IF(ISBLANK('Team Roster - Final'!I964),"",'Team Roster - Final'!I964)</f>
        <v>#REF!</v>
      </c>
      <c r="R966"/>
      <c r="T966"/>
      <c r="V966"/>
      <c r="W966"/>
      <c r="Z966"/>
      <c r="AA966"/>
      <c r="AJ966" s="22"/>
      <c r="AK966" s="102"/>
      <c r="AN966" s="22"/>
      <c r="AO966" s="22"/>
    </row>
    <row r="967" spans="1:41" ht="14.25">
      <c r="A967" s="346">
        <v>964</v>
      </c>
      <c r="B967" s="42" t="e">
        <f>IF(ISBLANK('Team Roster - Final'!A965),"",'Team Roster - Final'!A965)</f>
        <v>#REF!</v>
      </c>
      <c r="C967" s="42" t="e">
        <f>IF(ISBLANK('Team Roster - Final'!B965),"",'Team Roster - Final'!B965)</f>
        <v>#REF!</v>
      </c>
      <c r="D967" s="42" t="e">
        <f>IF(ISBLANK('Team Roster - Final'!C965),"",'Team Roster - Final'!C965)</f>
        <v>#REF!</v>
      </c>
      <c r="E967" s="42" t="e">
        <f>IF(ISBLANK('Team Roster - Final'!D965),"",'Team Roster - Final'!D965)</f>
        <v>#REF!</v>
      </c>
      <c r="F967" s="43" t="e">
        <f>IF(ISBLANK('Team Roster - Final'!BL965),"",'Team Roster - Final'!BL965)</f>
        <v>#REF!</v>
      </c>
      <c r="G967" s="43" t="e">
        <f>IF(ISBLANK('Team Roster - Final'!BM965),"",'Team Roster - Final'!BM965)</f>
        <v>#REF!</v>
      </c>
      <c r="H967" s="31" t="e">
        <f>IF(ISBLANK('Team Roster - Final'!E965),"",'Team Roster - Final'!E965)</f>
        <v>#REF!</v>
      </c>
      <c r="I967" s="31" t="e">
        <f>IF(ISBLANK('Team Roster - Final'!G965),"",'Team Roster - Final'!G965)</f>
        <v>#REF!</v>
      </c>
      <c r="J967" s="31" t="e">
        <f>IF(ISBLANK('Team Roster - Final'!I965),"",'Team Roster - Final'!I965)</f>
        <v>#REF!</v>
      </c>
      <c r="R967"/>
      <c r="T967"/>
      <c r="V967"/>
      <c r="W967"/>
      <c r="Z967"/>
      <c r="AA967"/>
      <c r="AJ967" s="22"/>
      <c r="AK967" s="102"/>
      <c r="AN967" s="22"/>
      <c r="AO967" s="22"/>
    </row>
    <row r="968" spans="1:41" ht="14.25">
      <c r="A968" s="346">
        <v>965</v>
      </c>
      <c r="B968" s="42" t="e">
        <f>IF(ISBLANK('Team Roster - Final'!A966),"",'Team Roster - Final'!A966)</f>
        <v>#REF!</v>
      </c>
      <c r="C968" s="42" t="e">
        <f>IF(ISBLANK('Team Roster - Final'!B966),"",'Team Roster - Final'!B966)</f>
        <v>#REF!</v>
      </c>
      <c r="D968" s="42" t="e">
        <f>IF(ISBLANK('Team Roster - Final'!C966),"",'Team Roster - Final'!C966)</f>
        <v>#REF!</v>
      </c>
      <c r="E968" s="42" t="e">
        <f>IF(ISBLANK('Team Roster - Final'!D966),"",'Team Roster - Final'!D966)</f>
        <v>#REF!</v>
      </c>
      <c r="F968" s="43" t="e">
        <f>IF(ISBLANK('Team Roster - Final'!BL966),"",'Team Roster - Final'!BL966)</f>
        <v>#REF!</v>
      </c>
      <c r="G968" s="43" t="e">
        <f>IF(ISBLANK('Team Roster - Final'!BM966),"",'Team Roster - Final'!BM966)</f>
        <v>#REF!</v>
      </c>
      <c r="H968" s="31" t="e">
        <f>IF(ISBLANK('Team Roster - Final'!E966),"",'Team Roster - Final'!E966)</f>
        <v>#REF!</v>
      </c>
      <c r="I968" s="31" t="e">
        <f>IF(ISBLANK('Team Roster - Final'!G966),"",'Team Roster - Final'!G966)</f>
        <v>#REF!</v>
      </c>
      <c r="J968" s="31" t="e">
        <f>IF(ISBLANK('Team Roster - Final'!I966),"",'Team Roster - Final'!I966)</f>
        <v>#REF!</v>
      </c>
      <c r="R968"/>
      <c r="T968"/>
      <c r="V968"/>
      <c r="W968"/>
      <c r="Z968"/>
      <c r="AA968"/>
      <c r="AJ968" s="22"/>
      <c r="AK968" s="102"/>
      <c r="AN968" s="22"/>
      <c r="AO968" s="22"/>
    </row>
    <row r="969" spans="1:41" ht="14.25">
      <c r="A969" s="346">
        <v>966</v>
      </c>
      <c r="B969" s="42" t="e">
        <f>IF(ISBLANK('Team Roster - Final'!A967),"",'Team Roster - Final'!A967)</f>
        <v>#REF!</v>
      </c>
      <c r="C969" s="42" t="e">
        <f>IF(ISBLANK('Team Roster - Final'!B967),"",'Team Roster - Final'!B967)</f>
        <v>#REF!</v>
      </c>
      <c r="D969" s="42" t="e">
        <f>IF(ISBLANK('Team Roster - Final'!C967),"",'Team Roster - Final'!C967)</f>
        <v>#REF!</v>
      </c>
      <c r="E969" s="42" t="e">
        <f>IF(ISBLANK('Team Roster - Final'!D967),"",'Team Roster - Final'!D967)</f>
        <v>#REF!</v>
      </c>
      <c r="F969" s="43" t="e">
        <f>IF(ISBLANK('Team Roster - Final'!BL967),"",'Team Roster - Final'!BL967)</f>
        <v>#REF!</v>
      </c>
      <c r="G969" s="43" t="e">
        <f>IF(ISBLANK('Team Roster - Final'!BM967),"",'Team Roster - Final'!BM967)</f>
        <v>#REF!</v>
      </c>
      <c r="H969" s="31" t="e">
        <f>IF(ISBLANK('Team Roster - Final'!E967),"",'Team Roster - Final'!E967)</f>
        <v>#REF!</v>
      </c>
      <c r="I969" s="31" t="e">
        <f>IF(ISBLANK('Team Roster - Final'!G967),"",'Team Roster - Final'!G967)</f>
        <v>#REF!</v>
      </c>
      <c r="J969" s="31" t="e">
        <f>IF(ISBLANK('Team Roster - Final'!I967),"",'Team Roster - Final'!I967)</f>
        <v>#REF!</v>
      </c>
      <c r="R969"/>
      <c r="T969"/>
      <c r="V969"/>
      <c r="W969"/>
      <c r="Z969"/>
      <c r="AA969"/>
      <c r="AJ969" s="22"/>
      <c r="AK969" s="102"/>
      <c r="AN969" s="22"/>
      <c r="AO969" s="22"/>
    </row>
    <row r="970" spans="1:41" ht="14.25">
      <c r="A970" s="346">
        <v>967</v>
      </c>
      <c r="B970" s="42" t="e">
        <f>IF(ISBLANK('Team Roster - Final'!A968),"",'Team Roster - Final'!A968)</f>
        <v>#REF!</v>
      </c>
      <c r="C970" s="42" t="e">
        <f>IF(ISBLANK('Team Roster - Final'!B968),"",'Team Roster - Final'!B968)</f>
        <v>#REF!</v>
      </c>
      <c r="D970" s="42" t="e">
        <f>IF(ISBLANK('Team Roster - Final'!C968),"",'Team Roster - Final'!C968)</f>
        <v>#REF!</v>
      </c>
      <c r="E970" s="42" t="e">
        <f>IF(ISBLANK('Team Roster - Final'!D968),"",'Team Roster - Final'!D968)</f>
        <v>#REF!</v>
      </c>
      <c r="F970" s="43" t="e">
        <f>IF(ISBLANK('Team Roster - Final'!BL968),"",'Team Roster - Final'!BL968)</f>
        <v>#REF!</v>
      </c>
      <c r="G970" s="43" t="e">
        <f>IF(ISBLANK('Team Roster - Final'!BM968),"",'Team Roster - Final'!BM968)</f>
        <v>#REF!</v>
      </c>
      <c r="H970" s="31" t="e">
        <f>IF(ISBLANK('Team Roster - Final'!E968),"",'Team Roster - Final'!E968)</f>
        <v>#REF!</v>
      </c>
      <c r="I970" s="31" t="e">
        <f>IF(ISBLANK('Team Roster - Final'!G968),"",'Team Roster - Final'!G968)</f>
        <v>#REF!</v>
      </c>
      <c r="J970" s="31" t="e">
        <f>IF(ISBLANK('Team Roster - Final'!I968),"",'Team Roster - Final'!I968)</f>
        <v>#REF!</v>
      </c>
      <c r="R970"/>
      <c r="T970"/>
      <c r="V970"/>
      <c r="W970"/>
      <c r="Z970"/>
      <c r="AA970"/>
      <c r="AJ970" s="22"/>
      <c r="AK970" s="102"/>
      <c r="AN970" s="22"/>
      <c r="AO970" s="22"/>
    </row>
    <row r="971" spans="1:41" ht="14.25">
      <c r="A971" s="346">
        <v>968</v>
      </c>
      <c r="B971" s="42" t="e">
        <f>IF(ISBLANK('Team Roster - Final'!A969),"",'Team Roster - Final'!A969)</f>
        <v>#REF!</v>
      </c>
      <c r="C971" s="42" t="e">
        <f>IF(ISBLANK('Team Roster - Final'!B969),"",'Team Roster - Final'!B969)</f>
        <v>#REF!</v>
      </c>
      <c r="D971" s="42" t="e">
        <f>IF(ISBLANK('Team Roster - Final'!C969),"",'Team Roster - Final'!C969)</f>
        <v>#REF!</v>
      </c>
      <c r="E971" s="42" t="e">
        <f>IF(ISBLANK('Team Roster - Final'!D969),"",'Team Roster - Final'!D969)</f>
        <v>#REF!</v>
      </c>
      <c r="F971" s="43" t="e">
        <f>IF(ISBLANK('Team Roster - Final'!BL969),"",'Team Roster - Final'!BL969)</f>
        <v>#REF!</v>
      </c>
      <c r="G971" s="43" t="e">
        <f>IF(ISBLANK('Team Roster - Final'!BM969),"",'Team Roster - Final'!BM969)</f>
        <v>#REF!</v>
      </c>
      <c r="H971" s="31" t="e">
        <f>IF(ISBLANK('Team Roster - Final'!E969),"",'Team Roster - Final'!E969)</f>
        <v>#REF!</v>
      </c>
      <c r="I971" s="31" t="e">
        <f>IF(ISBLANK('Team Roster - Final'!G969),"",'Team Roster - Final'!G969)</f>
        <v>#REF!</v>
      </c>
      <c r="J971" s="31" t="e">
        <f>IF(ISBLANK('Team Roster - Final'!I969),"",'Team Roster - Final'!I969)</f>
        <v>#REF!</v>
      </c>
      <c r="R971"/>
      <c r="T971"/>
      <c r="V971"/>
      <c r="W971"/>
      <c r="Z971"/>
      <c r="AA971"/>
      <c r="AJ971" s="22"/>
      <c r="AK971" s="102"/>
      <c r="AN971" s="22"/>
      <c r="AO971" s="22"/>
    </row>
    <row r="972" spans="1:41" ht="14.25">
      <c r="A972" s="346">
        <v>969</v>
      </c>
      <c r="B972" s="42" t="e">
        <f>IF(ISBLANK('Team Roster - Final'!A970),"",'Team Roster - Final'!A970)</f>
        <v>#REF!</v>
      </c>
      <c r="C972" s="42" t="e">
        <f>IF(ISBLANK('Team Roster - Final'!B970),"",'Team Roster - Final'!B970)</f>
        <v>#REF!</v>
      </c>
      <c r="D972" s="42" t="e">
        <f>IF(ISBLANK('Team Roster - Final'!C970),"",'Team Roster - Final'!C970)</f>
        <v>#REF!</v>
      </c>
      <c r="E972" s="42" t="e">
        <f>IF(ISBLANK('Team Roster - Final'!D970),"",'Team Roster - Final'!D970)</f>
        <v>#REF!</v>
      </c>
      <c r="F972" s="43" t="e">
        <f>IF(ISBLANK('Team Roster - Final'!BL970),"",'Team Roster - Final'!BL970)</f>
        <v>#REF!</v>
      </c>
      <c r="G972" s="43" t="e">
        <f>IF(ISBLANK('Team Roster - Final'!BM970),"",'Team Roster - Final'!BM970)</f>
        <v>#REF!</v>
      </c>
      <c r="H972" s="31" t="e">
        <f>IF(ISBLANK('Team Roster - Final'!E970),"",'Team Roster - Final'!E970)</f>
        <v>#REF!</v>
      </c>
      <c r="I972" s="31" t="e">
        <f>IF(ISBLANK('Team Roster - Final'!G970),"",'Team Roster - Final'!G970)</f>
        <v>#REF!</v>
      </c>
      <c r="J972" s="31" t="e">
        <f>IF(ISBLANK('Team Roster - Final'!I970),"",'Team Roster - Final'!I970)</f>
        <v>#REF!</v>
      </c>
      <c r="R972"/>
      <c r="T972"/>
      <c r="V972"/>
      <c r="W972"/>
      <c r="Z972"/>
      <c r="AA972"/>
      <c r="AJ972" s="22"/>
      <c r="AK972" s="102"/>
      <c r="AN972" s="22"/>
      <c r="AO972" s="22"/>
    </row>
    <row r="973" spans="1:41" ht="14.25">
      <c r="A973" s="346">
        <v>970</v>
      </c>
      <c r="B973" s="42" t="e">
        <f>IF(ISBLANK('Team Roster - Final'!A971),"",'Team Roster - Final'!A971)</f>
        <v>#REF!</v>
      </c>
      <c r="C973" s="42" t="e">
        <f>IF(ISBLANK('Team Roster - Final'!B971),"",'Team Roster - Final'!B971)</f>
        <v>#REF!</v>
      </c>
      <c r="D973" s="42" t="e">
        <f>IF(ISBLANK('Team Roster - Final'!C971),"",'Team Roster - Final'!C971)</f>
        <v>#REF!</v>
      </c>
      <c r="E973" s="42" t="e">
        <f>IF(ISBLANK('Team Roster - Final'!D971),"",'Team Roster - Final'!D971)</f>
        <v>#REF!</v>
      </c>
      <c r="F973" s="43" t="e">
        <f>IF(ISBLANK('Team Roster - Final'!BL971),"",'Team Roster - Final'!BL971)</f>
        <v>#REF!</v>
      </c>
      <c r="G973" s="43" t="e">
        <f>IF(ISBLANK('Team Roster - Final'!BM971),"",'Team Roster - Final'!BM971)</f>
        <v>#REF!</v>
      </c>
      <c r="H973" s="31" t="e">
        <f>IF(ISBLANK('Team Roster - Final'!E971),"",'Team Roster - Final'!E971)</f>
        <v>#REF!</v>
      </c>
      <c r="I973" s="31" t="e">
        <f>IF(ISBLANK('Team Roster - Final'!G971),"",'Team Roster - Final'!G971)</f>
        <v>#REF!</v>
      </c>
      <c r="J973" s="31" t="e">
        <f>IF(ISBLANK('Team Roster - Final'!I971),"",'Team Roster - Final'!I971)</f>
        <v>#REF!</v>
      </c>
      <c r="R973"/>
      <c r="T973"/>
      <c r="V973"/>
      <c r="W973"/>
      <c r="Z973"/>
      <c r="AA973"/>
      <c r="AJ973" s="22"/>
      <c r="AK973" s="102"/>
      <c r="AN973" s="22"/>
      <c r="AO973" s="22"/>
    </row>
    <row r="974" spans="1:41" ht="14.25">
      <c r="A974" s="346">
        <v>971</v>
      </c>
      <c r="B974" s="42" t="e">
        <f>IF(ISBLANK('Team Roster - Final'!A972),"",'Team Roster - Final'!A972)</f>
        <v>#REF!</v>
      </c>
      <c r="C974" s="42" t="e">
        <f>IF(ISBLANK('Team Roster - Final'!B972),"",'Team Roster - Final'!B972)</f>
        <v>#REF!</v>
      </c>
      <c r="D974" s="42" t="e">
        <f>IF(ISBLANK('Team Roster - Final'!C972),"",'Team Roster - Final'!C972)</f>
        <v>#REF!</v>
      </c>
      <c r="E974" s="42" t="e">
        <f>IF(ISBLANK('Team Roster - Final'!D972),"",'Team Roster - Final'!D972)</f>
        <v>#REF!</v>
      </c>
      <c r="F974" s="43" t="e">
        <f>IF(ISBLANK('Team Roster - Final'!BL972),"",'Team Roster - Final'!BL972)</f>
        <v>#REF!</v>
      </c>
      <c r="G974" s="43" t="e">
        <f>IF(ISBLANK('Team Roster - Final'!BM972),"",'Team Roster - Final'!BM972)</f>
        <v>#REF!</v>
      </c>
      <c r="H974" s="31" t="e">
        <f>IF(ISBLANK('Team Roster - Final'!E972),"",'Team Roster - Final'!E972)</f>
        <v>#REF!</v>
      </c>
      <c r="I974" s="31" t="e">
        <f>IF(ISBLANK('Team Roster - Final'!G972),"",'Team Roster - Final'!G972)</f>
        <v>#REF!</v>
      </c>
      <c r="J974" s="31" t="e">
        <f>IF(ISBLANK('Team Roster - Final'!I972),"",'Team Roster - Final'!I972)</f>
        <v>#REF!</v>
      </c>
      <c r="R974"/>
      <c r="T974"/>
      <c r="V974"/>
      <c r="W974"/>
      <c r="Z974"/>
      <c r="AA974"/>
      <c r="AJ974" s="22"/>
      <c r="AK974" s="102"/>
      <c r="AN974" s="22"/>
      <c r="AO974" s="22"/>
    </row>
    <row r="975" spans="1:41" ht="14.25">
      <c r="A975" s="346">
        <v>972</v>
      </c>
      <c r="B975" s="42" t="e">
        <f>IF(ISBLANK('Team Roster - Final'!A973),"",'Team Roster - Final'!A973)</f>
        <v>#REF!</v>
      </c>
      <c r="C975" s="42" t="e">
        <f>IF(ISBLANK('Team Roster - Final'!B973),"",'Team Roster - Final'!B973)</f>
        <v>#REF!</v>
      </c>
      <c r="D975" s="42" t="e">
        <f>IF(ISBLANK('Team Roster - Final'!C973),"",'Team Roster - Final'!C973)</f>
        <v>#REF!</v>
      </c>
      <c r="E975" s="42" t="e">
        <f>IF(ISBLANK('Team Roster - Final'!D973),"",'Team Roster - Final'!D973)</f>
        <v>#REF!</v>
      </c>
      <c r="F975" s="43" t="e">
        <f>IF(ISBLANK('Team Roster - Final'!BL973),"",'Team Roster - Final'!BL973)</f>
        <v>#REF!</v>
      </c>
      <c r="G975" s="43" t="e">
        <f>IF(ISBLANK('Team Roster - Final'!BM973),"",'Team Roster - Final'!BM973)</f>
        <v>#REF!</v>
      </c>
      <c r="H975" s="31" t="e">
        <f>IF(ISBLANK('Team Roster - Final'!E973),"",'Team Roster - Final'!E973)</f>
        <v>#REF!</v>
      </c>
      <c r="I975" s="31" t="e">
        <f>IF(ISBLANK('Team Roster - Final'!G973),"",'Team Roster - Final'!G973)</f>
        <v>#REF!</v>
      </c>
      <c r="J975" s="31" t="e">
        <f>IF(ISBLANK('Team Roster - Final'!I973),"",'Team Roster - Final'!I973)</f>
        <v>#REF!</v>
      </c>
      <c r="R975"/>
      <c r="T975"/>
      <c r="V975"/>
      <c r="W975"/>
      <c r="Z975"/>
      <c r="AA975"/>
      <c r="AJ975" s="22"/>
      <c r="AK975" s="102"/>
      <c r="AN975" s="22"/>
      <c r="AO975" s="22"/>
    </row>
    <row r="976" spans="1:41" ht="14.25">
      <c r="A976" s="346">
        <v>973</v>
      </c>
      <c r="B976" s="42" t="e">
        <f>IF(ISBLANK('Team Roster - Final'!A974),"",'Team Roster - Final'!A974)</f>
        <v>#REF!</v>
      </c>
      <c r="C976" s="42" t="e">
        <f>IF(ISBLANK('Team Roster - Final'!B974),"",'Team Roster - Final'!B974)</f>
        <v>#REF!</v>
      </c>
      <c r="D976" s="42" t="e">
        <f>IF(ISBLANK('Team Roster - Final'!C974),"",'Team Roster - Final'!C974)</f>
        <v>#REF!</v>
      </c>
      <c r="E976" s="42" t="e">
        <f>IF(ISBLANK('Team Roster - Final'!D974),"",'Team Roster - Final'!D974)</f>
        <v>#REF!</v>
      </c>
      <c r="F976" s="43" t="e">
        <f>IF(ISBLANK('Team Roster - Final'!BL974),"",'Team Roster - Final'!BL974)</f>
        <v>#REF!</v>
      </c>
      <c r="G976" s="43" t="e">
        <f>IF(ISBLANK('Team Roster - Final'!BM974),"",'Team Roster - Final'!BM974)</f>
        <v>#REF!</v>
      </c>
      <c r="H976" s="31" t="e">
        <f>IF(ISBLANK('Team Roster - Final'!E974),"",'Team Roster - Final'!E974)</f>
        <v>#REF!</v>
      </c>
      <c r="I976" s="31" t="e">
        <f>IF(ISBLANK('Team Roster - Final'!G974),"",'Team Roster - Final'!G974)</f>
        <v>#REF!</v>
      </c>
      <c r="J976" s="31" t="e">
        <f>IF(ISBLANK('Team Roster - Final'!I974),"",'Team Roster - Final'!I974)</f>
        <v>#REF!</v>
      </c>
      <c r="R976"/>
      <c r="T976"/>
      <c r="V976"/>
      <c r="W976"/>
      <c r="Z976"/>
      <c r="AA976"/>
      <c r="AJ976" s="22"/>
      <c r="AK976" s="102"/>
      <c r="AN976" s="22"/>
      <c r="AO976" s="22"/>
    </row>
    <row r="977" spans="1:41" ht="14.25">
      <c r="A977" s="346">
        <v>974</v>
      </c>
      <c r="B977" s="42" t="e">
        <f>IF(ISBLANK('Team Roster - Final'!A975),"",'Team Roster - Final'!A975)</f>
        <v>#REF!</v>
      </c>
      <c r="C977" s="42" t="e">
        <f>IF(ISBLANK('Team Roster - Final'!B975),"",'Team Roster - Final'!B975)</f>
        <v>#REF!</v>
      </c>
      <c r="D977" s="42" t="e">
        <f>IF(ISBLANK('Team Roster - Final'!C975),"",'Team Roster - Final'!C975)</f>
        <v>#REF!</v>
      </c>
      <c r="E977" s="42" t="e">
        <f>IF(ISBLANK('Team Roster - Final'!D975),"",'Team Roster - Final'!D975)</f>
        <v>#REF!</v>
      </c>
      <c r="F977" s="43" t="e">
        <f>IF(ISBLANK('Team Roster - Final'!BL975),"",'Team Roster - Final'!BL975)</f>
        <v>#REF!</v>
      </c>
      <c r="G977" s="43" t="e">
        <f>IF(ISBLANK('Team Roster - Final'!BM975),"",'Team Roster - Final'!BM975)</f>
        <v>#REF!</v>
      </c>
      <c r="H977" s="31" t="e">
        <f>IF(ISBLANK('Team Roster - Final'!E975),"",'Team Roster - Final'!E975)</f>
        <v>#REF!</v>
      </c>
      <c r="I977" s="31" t="e">
        <f>IF(ISBLANK('Team Roster - Final'!G975),"",'Team Roster - Final'!G975)</f>
        <v>#REF!</v>
      </c>
      <c r="J977" s="31" t="e">
        <f>IF(ISBLANK('Team Roster - Final'!I975),"",'Team Roster - Final'!I975)</f>
        <v>#REF!</v>
      </c>
      <c r="R977"/>
      <c r="T977"/>
      <c r="V977"/>
      <c r="W977"/>
      <c r="Z977"/>
      <c r="AA977"/>
      <c r="AJ977" s="22"/>
      <c r="AK977" s="102"/>
      <c r="AN977" s="22"/>
      <c r="AO977" s="22"/>
    </row>
    <row r="978" spans="1:41" ht="14.25">
      <c r="A978" s="346">
        <v>975</v>
      </c>
      <c r="B978" s="42" t="e">
        <f>IF(ISBLANK('Team Roster - Final'!A976),"",'Team Roster - Final'!A976)</f>
        <v>#REF!</v>
      </c>
      <c r="C978" s="42" t="e">
        <f>IF(ISBLANK('Team Roster - Final'!B976),"",'Team Roster - Final'!B976)</f>
        <v>#REF!</v>
      </c>
      <c r="D978" s="42" t="e">
        <f>IF(ISBLANK('Team Roster - Final'!C976),"",'Team Roster - Final'!C976)</f>
        <v>#REF!</v>
      </c>
      <c r="E978" s="42" t="e">
        <f>IF(ISBLANK('Team Roster - Final'!D976),"",'Team Roster - Final'!D976)</f>
        <v>#REF!</v>
      </c>
      <c r="F978" s="43" t="e">
        <f>IF(ISBLANK('Team Roster - Final'!BL976),"",'Team Roster - Final'!BL976)</f>
        <v>#REF!</v>
      </c>
      <c r="G978" s="43" t="e">
        <f>IF(ISBLANK('Team Roster - Final'!BM976),"",'Team Roster - Final'!BM976)</f>
        <v>#REF!</v>
      </c>
      <c r="H978" s="31" t="e">
        <f>IF(ISBLANK('Team Roster - Final'!E976),"",'Team Roster - Final'!E976)</f>
        <v>#REF!</v>
      </c>
      <c r="I978" s="31" t="e">
        <f>IF(ISBLANK('Team Roster - Final'!G976),"",'Team Roster - Final'!G976)</f>
        <v>#REF!</v>
      </c>
      <c r="J978" s="31" t="e">
        <f>IF(ISBLANK('Team Roster - Final'!I976),"",'Team Roster - Final'!I976)</f>
        <v>#REF!</v>
      </c>
      <c r="R978"/>
      <c r="T978"/>
      <c r="V978"/>
      <c r="W978"/>
      <c r="Z978"/>
      <c r="AA978"/>
      <c r="AJ978" s="22"/>
      <c r="AK978" s="102"/>
      <c r="AN978" s="22"/>
      <c r="AO978" s="22"/>
    </row>
    <row r="979" spans="1:41" ht="14.25">
      <c r="A979" s="346">
        <v>976</v>
      </c>
      <c r="B979" s="42" t="e">
        <f>IF(ISBLANK('Team Roster - Final'!A977),"",'Team Roster - Final'!A977)</f>
        <v>#REF!</v>
      </c>
      <c r="C979" s="42" t="e">
        <f>IF(ISBLANK('Team Roster - Final'!B977),"",'Team Roster - Final'!B977)</f>
        <v>#REF!</v>
      </c>
      <c r="D979" s="42" t="e">
        <f>IF(ISBLANK('Team Roster - Final'!C977),"",'Team Roster - Final'!C977)</f>
        <v>#REF!</v>
      </c>
      <c r="E979" s="42" t="e">
        <f>IF(ISBLANK('Team Roster - Final'!D977),"",'Team Roster - Final'!D977)</f>
        <v>#REF!</v>
      </c>
      <c r="F979" s="43" t="e">
        <f>IF(ISBLANK('Team Roster - Final'!BL977),"",'Team Roster - Final'!BL977)</f>
        <v>#REF!</v>
      </c>
      <c r="G979" s="43" t="e">
        <f>IF(ISBLANK('Team Roster - Final'!BM977),"",'Team Roster - Final'!BM977)</f>
        <v>#REF!</v>
      </c>
      <c r="H979" s="31" t="e">
        <f>IF(ISBLANK('Team Roster - Final'!E977),"",'Team Roster - Final'!E977)</f>
        <v>#REF!</v>
      </c>
      <c r="I979" s="31" t="e">
        <f>IF(ISBLANK('Team Roster - Final'!G977),"",'Team Roster - Final'!G977)</f>
        <v>#REF!</v>
      </c>
      <c r="J979" s="31" t="e">
        <f>IF(ISBLANK('Team Roster - Final'!I977),"",'Team Roster - Final'!I977)</f>
        <v>#REF!</v>
      </c>
      <c r="R979"/>
      <c r="T979"/>
      <c r="V979"/>
      <c r="W979"/>
      <c r="Z979"/>
      <c r="AA979"/>
      <c r="AJ979" s="22"/>
      <c r="AK979" s="102"/>
      <c r="AN979" s="22"/>
      <c r="AO979" s="22"/>
    </row>
    <row r="980" spans="1:41" ht="14.25">
      <c r="A980" s="346">
        <v>977</v>
      </c>
      <c r="B980" s="42" t="e">
        <f>IF(ISBLANK('Team Roster - Final'!A978),"",'Team Roster - Final'!A978)</f>
        <v>#REF!</v>
      </c>
      <c r="C980" s="42" t="e">
        <f>IF(ISBLANK('Team Roster - Final'!B978),"",'Team Roster - Final'!B978)</f>
        <v>#REF!</v>
      </c>
      <c r="D980" s="42" t="e">
        <f>IF(ISBLANK('Team Roster - Final'!C978),"",'Team Roster - Final'!C978)</f>
        <v>#REF!</v>
      </c>
      <c r="E980" s="42" t="e">
        <f>IF(ISBLANK('Team Roster - Final'!D978),"",'Team Roster - Final'!D978)</f>
        <v>#REF!</v>
      </c>
      <c r="F980" s="43" t="e">
        <f>IF(ISBLANK('Team Roster - Final'!BL978),"",'Team Roster - Final'!BL978)</f>
        <v>#REF!</v>
      </c>
      <c r="G980" s="43" t="e">
        <f>IF(ISBLANK('Team Roster - Final'!BM978),"",'Team Roster - Final'!BM978)</f>
        <v>#REF!</v>
      </c>
      <c r="H980" s="31" t="e">
        <f>IF(ISBLANK('Team Roster - Final'!E978),"",'Team Roster - Final'!E978)</f>
        <v>#REF!</v>
      </c>
      <c r="I980" s="31" t="e">
        <f>IF(ISBLANK('Team Roster - Final'!G978),"",'Team Roster - Final'!G978)</f>
        <v>#REF!</v>
      </c>
      <c r="J980" s="31" t="e">
        <f>IF(ISBLANK('Team Roster - Final'!I978),"",'Team Roster - Final'!I978)</f>
        <v>#REF!</v>
      </c>
      <c r="R980"/>
      <c r="T980"/>
      <c r="V980"/>
      <c r="W980"/>
      <c r="Z980"/>
      <c r="AA980"/>
      <c r="AJ980" s="22"/>
      <c r="AK980" s="102"/>
      <c r="AN980" s="22"/>
      <c r="AO980" s="22"/>
    </row>
    <row r="981" spans="1:41" ht="14.25">
      <c r="A981" s="346">
        <v>978</v>
      </c>
      <c r="B981" s="42" t="e">
        <f>IF(ISBLANK('Team Roster - Final'!A979),"",'Team Roster - Final'!A979)</f>
        <v>#REF!</v>
      </c>
      <c r="C981" s="42" t="e">
        <f>IF(ISBLANK('Team Roster - Final'!B979),"",'Team Roster - Final'!B979)</f>
        <v>#REF!</v>
      </c>
      <c r="D981" s="42" t="e">
        <f>IF(ISBLANK('Team Roster - Final'!C979),"",'Team Roster - Final'!C979)</f>
        <v>#REF!</v>
      </c>
      <c r="E981" s="42" t="e">
        <f>IF(ISBLANK('Team Roster - Final'!D979),"",'Team Roster - Final'!D979)</f>
        <v>#REF!</v>
      </c>
      <c r="F981" s="43" t="e">
        <f>IF(ISBLANK('Team Roster - Final'!BL979),"",'Team Roster - Final'!BL979)</f>
        <v>#REF!</v>
      </c>
      <c r="G981" s="43" t="e">
        <f>IF(ISBLANK('Team Roster - Final'!BM979),"",'Team Roster - Final'!BM979)</f>
        <v>#REF!</v>
      </c>
      <c r="H981" s="31" t="e">
        <f>IF(ISBLANK('Team Roster - Final'!E979),"",'Team Roster - Final'!E979)</f>
        <v>#REF!</v>
      </c>
      <c r="I981" s="31" t="e">
        <f>IF(ISBLANK('Team Roster - Final'!G979),"",'Team Roster - Final'!G979)</f>
        <v>#REF!</v>
      </c>
      <c r="J981" s="31" t="e">
        <f>IF(ISBLANK('Team Roster - Final'!I979),"",'Team Roster - Final'!I979)</f>
        <v>#REF!</v>
      </c>
      <c r="R981"/>
      <c r="T981"/>
      <c r="V981"/>
      <c r="W981"/>
      <c r="Z981"/>
      <c r="AA981"/>
      <c r="AJ981" s="22"/>
      <c r="AK981" s="102"/>
      <c r="AN981" s="22"/>
      <c r="AO981" s="22"/>
    </row>
    <row r="982" spans="1:41" ht="14.25">
      <c r="A982" s="346">
        <v>979</v>
      </c>
      <c r="B982" s="42" t="e">
        <f>IF(ISBLANK('Team Roster - Final'!A980),"",'Team Roster - Final'!A980)</f>
        <v>#REF!</v>
      </c>
      <c r="C982" s="42" t="e">
        <f>IF(ISBLANK('Team Roster - Final'!B980),"",'Team Roster - Final'!B980)</f>
        <v>#REF!</v>
      </c>
      <c r="D982" s="42" t="e">
        <f>IF(ISBLANK('Team Roster - Final'!C980),"",'Team Roster - Final'!C980)</f>
        <v>#REF!</v>
      </c>
      <c r="E982" s="42" t="e">
        <f>IF(ISBLANK('Team Roster - Final'!D980),"",'Team Roster - Final'!D980)</f>
        <v>#REF!</v>
      </c>
      <c r="F982" s="43" t="e">
        <f>IF(ISBLANK('Team Roster - Final'!BL980),"",'Team Roster - Final'!BL980)</f>
        <v>#REF!</v>
      </c>
      <c r="G982" s="43" t="e">
        <f>IF(ISBLANK('Team Roster - Final'!BM980),"",'Team Roster - Final'!BM980)</f>
        <v>#REF!</v>
      </c>
      <c r="H982" s="31" t="e">
        <f>IF(ISBLANK('Team Roster - Final'!E980),"",'Team Roster - Final'!E980)</f>
        <v>#REF!</v>
      </c>
      <c r="I982" s="31" t="e">
        <f>IF(ISBLANK('Team Roster - Final'!G980),"",'Team Roster - Final'!G980)</f>
        <v>#REF!</v>
      </c>
      <c r="J982" s="31" t="e">
        <f>IF(ISBLANK('Team Roster - Final'!I980),"",'Team Roster - Final'!I980)</f>
        <v>#REF!</v>
      </c>
      <c r="R982"/>
      <c r="T982"/>
      <c r="V982"/>
      <c r="W982"/>
      <c r="Z982"/>
      <c r="AA982"/>
      <c r="AJ982" s="22"/>
      <c r="AK982" s="102"/>
      <c r="AN982" s="22"/>
      <c r="AO982" s="22"/>
    </row>
    <row r="983" spans="1:41" ht="14.25">
      <c r="A983" s="346">
        <v>980</v>
      </c>
      <c r="B983" s="42" t="e">
        <f>IF(ISBLANK('Team Roster - Final'!A981),"",'Team Roster - Final'!A981)</f>
        <v>#REF!</v>
      </c>
      <c r="C983" s="42" t="e">
        <f>IF(ISBLANK('Team Roster - Final'!B981),"",'Team Roster - Final'!B981)</f>
        <v>#REF!</v>
      </c>
      <c r="D983" s="42" t="e">
        <f>IF(ISBLANK('Team Roster - Final'!C981),"",'Team Roster - Final'!C981)</f>
        <v>#REF!</v>
      </c>
      <c r="E983" s="42" t="e">
        <f>IF(ISBLANK('Team Roster - Final'!D981),"",'Team Roster - Final'!D981)</f>
        <v>#REF!</v>
      </c>
      <c r="F983" s="43" t="e">
        <f>IF(ISBLANK('Team Roster - Final'!BL981),"",'Team Roster - Final'!BL981)</f>
        <v>#REF!</v>
      </c>
      <c r="G983" s="43" t="e">
        <f>IF(ISBLANK('Team Roster - Final'!BM981),"",'Team Roster - Final'!BM981)</f>
        <v>#REF!</v>
      </c>
      <c r="H983" s="31" t="e">
        <f>IF(ISBLANK('Team Roster - Final'!E981),"",'Team Roster - Final'!E981)</f>
        <v>#REF!</v>
      </c>
      <c r="I983" s="31" t="e">
        <f>IF(ISBLANK('Team Roster - Final'!G981),"",'Team Roster - Final'!G981)</f>
        <v>#REF!</v>
      </c>
      <c r="J983" s="31" t="e">
        <f>IF(ISBLANK('Team Roster - Final'!I981),"",'Team Roster - Final'!I981)</f>
        <v>#REF!</v>
      </c>
      <c r="R983"/>
      <c r="T983"/>
      <c r="V983"/>
      <c r="W983"/>
      <c r="Z983"/>
      <c r="AA983"/>
      <c r="AJ983" s="22"/>
      <c r="AK983" s="102"/>
      <c r="AN983" s="22"/>
      <c r="AO983" s="22"/>
    </row>
    <row r="984" spans="1:41" ht="14.25">
      <c r="A984" s="346">
        <v>981</v>
      </c>
      <c r="B984" s="42" t="e">
        <f>IF(ISBLANK('Team Roster - Final'!A982),"",'Team Roster - Final'!A982)</f>
        <v>#REF!</v>
      </c>
      <c r="C984" s="42" t="e">
        <f>IF(ISBLANK('Team Roster - Final'!B982),"",'Team Roster - Final'!B982)</f>
        <v>#REF!</v>
      </c>
      <c r="D984" s="42" t="e">
        <f>IF(ISBLANK('Team Roster - Final'!C982),"",'Team Roster - Final'!C982)</f>
        <v>#REF!</v>
      </c>
      <c r="E984" s="42" t="e">
        <f>IF(ISBLANK('Team Roster - Final'!D982),"",'Team Roster - Final'!D982)</f>
        <v>#REF!</v>
      </c>
      <c r="F984" s="43" t="e">
        <f>IF(ISBLANK('Team Roster - Final'!BL982),"",'Team Roster - Final'!BL982)</f>
        <v>#REF!</v>
      </c>
      <c r="G984" s="43" t="e">
        <f>IF(ISBLANK('Team Roster - Final'!BM982),"",'Team Roster - Final'!BM982)</f>
        <v>#REF!</v>
      </c>
      <c r="H984" s="31" t="e">
        <f>IF(ISBLANK('Team Roster - Final'!E982),"",'Team Roster - Final'!E982)</f>
        <v>#REF!</v>
      </c>
      <c r="I984" s="31" t="e">
        <f>IF(ISBLANK('Team Roster - Final'!G982),"",'Team Roster - Final'!G982)</f>
        <v>#REF!</v>
      </c>
      <c r="J984" s="31" t="e">
        <f>IF(ISBLANK('Team Roster - Final'!I982),"",'Team Roster - Final'!I982)</f>
        <v>#REF!</v>
      </c>
      <c r="R984"/>
      <c r="T984"/>
      <c r="V984"/>
      <c r="W984"/>
      <c r="Z984"/>
      <c r="AA984"/>
      <c r="AJ984" s="22"/>
      <c r="AK984" s="102"/>
      <c r="AN984" s="22"/>
      <c r="AO984" s="22"/>
    </row>
    <row r="985" spans="1:41" ht="14.25">
      <c r="A985" s="346">
        <v>982</v>
      </c>
      <c r="B985" s="42" t="e">
        <f>IF(ISBLANK('Team Roster - Final'!A983),"",'Team Roster - Final'!A983)</f>
        <v>#REF!</v>
      </c>
      <c r="C985" s="42" t="e">
        <f>IF(ISBLANK('Team Roster - Final'!B983),"",'Team Roster - Final'!B983)</f>
        <v>#REF!</v>
      </c>
      <c r="D985" s="42" t="e">
        <f>IF(ISBLANK('Team Roster - Final'!C983),"",'Team Roster - Final'!C983)</f>
        <v>#REF!</v>
      </c>
      <c r="E985" s="42" t="e">
        <f>IF(ISBLANK('Team Roster - Final'!D983),"",'Team Roster - Final'!D983)</f>
        <v>#REF!</v>
      </c>
      <c r="F985" s="43" t="e">
        <f>IF(ISBLANK('Team Roster - Final'!BL983),"",'Team Roster - Final'!BL983)</f>
        <v>#REF!</v>
      </c>
      <c r="G985" s="43" t="e">
        <f>IF(ISBLANK('Team Roster - Final'!BM983),"",'Team Roster - Final'!BM983)</f>
        <v>#REF!</v>
      </c>
      <c r="H985" s="31" t="e">
        <f>IF(ISBLANK('Team Roster - Final'!E983),"",'Team Roster - Final'!E983)</f>
        <v>#REF!</v>
      </c>
      <c r="I985" s="31" t="e">
        <f>IF(ISBLANK('Team Roster - Final'!G983),"",'Team Roster - Final'!G983)</f>
        <v>#REF!</v>
      </c>
      <c r="J985" s="31" t="e">
        <f>IF(ISBLANK('Team Roster - Final'!I983),"",'Team Roster - Final'!I983)</f>
        <v>#REF!</v>
      </c>
      <c r="R985"/>
      <c r="T985"/>
      <c r="V985"/>
      <c r="W985"/>
      <c r="Z985"/>
      <c r="AA985"/>
      <c r="AJ985" s="22"/>
      <c r="AK985" s="102"/>
      <c r="AN985" s="22"/>
      <c r="AO985" s="22"/>
    </row>
    <row r="986" spans="1:41" ht="14.25">
      <c r="A986" s="346">
        <v>983</v>
      </c>
      <c r="B986" s="42" t="e">
        <f>IF(ISBLANK('Team Roster - Final'!A984),"",'Team Roster - Final'!A984)</f>
        <v>#REF!</v>
      </c>
      <c r="C986" s="42" t="e">
        <f>IF(ISBLANK('Team Roster - Final'!B984),"",'Team Roster - Final'!B984)</f>
        <v>#REF!</v>
      </c>
      <c r="D986" s="42" t="e">
        <f>IF(ISBLANK('Team Roster - Final'!C984),"",'Team Roster - Final'!C984)</f>
        <v>#REF!</v>
      </c>
      <c r="E986" s="42" t="e">
        <f>IF(ISBLANK('Team Roster - Final'!D984),"",'Team Roster - Final'!D984)</f>
        <v>#REF!</v>
      </c>
      <c r="F986" s="43" t="e">
        <f>IF(ISBLANK('Team Roster - Final'!BL984),"",'Team Roster - Final'!BL984)</f>
        <v>#REF!</v>
      </c>
      <c r="G986" s="43" t="e">
        <f>IF(ISBLANK('Team Roster - Final'!BM984),"",'Team Roster - Final'!BM984)</f>
        <v>#REF!</v>
      </c>
      <c r="H986" s="31" t="e">
        <f>IF(ISBLANK('Team Roster - Final'!E984),"",'Team Roster - Final'!E984)</f>
        <v>#REF!</v>
      </c>
      <c r="I986" s="31" t="e">
        <f>IF(ISBLANK('Team Roster - Final'!G984),"",'Team Roster - Final'!G984)</f>
        <v>#REF!</v>
      </c>
      <c r="J986" s="31" t="e">
        <f>IF(ISBLANK('Team Roster - Final'!I984),"",'Team Roster - Final'!I984)</f>
        <v>#REF!</v>
      </c>
      <c r="R986"/>
      <c r="T986"/>
      <c r="V986"/>
      <c r="W986"/>
      <c r="Z986"/>
      <c r="AA986"/>
      <c r="AJ986" s="22"/>
      <c r="AK986" s="102"/>
      <c r="AN986" s="22"/>
      <c r="AO986" s="22"/>
    </row>
    <row r="987" spans="1:41" ht="14.25">
      <c r="A987" s="346">
        <v>984</v>
      </c>
      <c r="B987" s="42" t="e">
        <f>IF(ISBLANK('Team Roster - Final'!A985),"",'Team Roster - Final'!A985)</f>
        <v>#REF!</v>
      </c>
      <c r="C987" s="42" t="e">
        <f>IF(ISBLANK('Team Roster - Final'!B985),"",'Team Roster - Final'!B985)</f>
        <v>#REF!</v>
      </c>
      <c r="D987" s="42" t="e">
        <f>IF(ISBLANK('Team Roster - Final'!C985),"",'Team Roster - Final'!C985)</f>
        <v>#REF!</v>
      </c>
      <c r="E987" s="42" t="e">
        <f>IF(ISBLANK('Team Roster - Final'!D985),"",'Team Roster - Final'!D985)</f>
        <v>#REF!</v>
      </c>
      <c r="F987" s="43" t="e">
        <f>IF(ISBLANK('Team Roster - Final'!BL985),"",'Team Roster - Final'!BL985)</f>
        <v>#REF!</v>
      </c>
      <c r="G987" s="43" t="e">
        <f>IF(ISBLANK('Team Roster - Final'!BM985),"",'Team Roster - Final'!BM985)</f>
        <v>#REF!</v>
      </c>
      <c r="H987" s="31" t="e">
        <f>IF(ISBLANK('Team Roster - Final'!E985),"",'Team Roster - Final'!E985)</f>
        <v>#REF!</v>
      </c>
      <c r="I987" s="31" t="e">
        <f>IF(ISBLANK('Team Roster - Final'!G985),"",'Team Roster - Final'!G985)</f>
        <v>#REF!</v>
      </c>
      <c r="J987" s="31" t="e">
        <f>IF(ISBLANK('Team Roster - Final'!I985),"",'Team Roster - Final'!I985)</f>
        <v>#REF!</v>
      </c>
      <c r="R987"/>
      <c r="T987"/>
      <c r="V987"/>
      <c r="W987"/>
      <c r="Z987"/>
      <c r="AA987"/>
      <c r="AJ987" s="22"/>
      <c r="AK987" s="102"/>
      <c r="AN987" s="22"/>
      <c r="AO987" s="22"/>
    </row>
    <row r="988" spans="1:41" ht="14.25">
      <c r="A988" s="346">
        <v>985</v>
      </c>
      <c r="B988" s="42" t="e">
        <f>IF(ISBLANK('Team Roster - Final'!A986),"",'Team Roster - Final'!A986)</f>
        <v>#REF!</v>
      </c>
      <c r="C988" s="42" t="e">
        <f>IF(ISBLANK('Team Roster - Final'!B986),"",'Team Roster - Final'!B986)</f>
        <v>#REF!</v>
      </c>
      <c r="D988" s="42" t="e">
        <f>IF(ISBLANK('Team Roster - Final'!C986),"",'Team Roster - Final'!C986)</f>
        <v>#REF!</v>
      </c>
      <c r="E988" s="42" t="e">
        <f>IF(ISBLANK('Team Roster - Final'!D986),"",'Team Roster - Final'!D986)</f>
        <v>#REF!</v>
      </c>
      <c r="F988" s="43" t="e">
        <f>IF(ISBLANK('Team Roster - Final'!BL986),"",'Team Roster - Final'!BL986)</f>
        <v>#REF!</v>
      </c>
      <c r="G988" s="43" t="e">
        <f>IF(ISBLANK('Team Roster - Final'!BM986),"",'Team Roster - Final'!BM986)</f>
        <v>#REF!</v>
      </c>
      <c r="H988" s="31" t="e">
        <f>IF(ISBLANK('Team Roster - Final'!E986),"",'Team Roster - Final'!E986)</f>
        <v>#REF!</v>
      </c>
      <c r="I988" s="31" t="e">
        <f>IF(ISBLANK('Team Roster - Final'!G986),"",'Team Roster - Final'!G986)</f>
        <v>#REF!</v>
      </c>
      <c r="J988" s="31" t="e">
        <f>IF(ISBLANK('Team Roster - Final'!I986),"",'Team Roster - Final'!I986)</f>
        <v>#REF!</v>
      </c>
      <c r="R988"/>
      <c r="T988"/>
      <c r="V988"/>
      <c r="W988"/>
      <c r="Z988"/>
      <c r="AA988"/>
      <c r="AJ988" s="22"/>
      <c r="AK988" s="102"/>
      <c r="AN988" s="22"/>
      <c r="AO988" s="22"/>
    </row>
    <row r="989" spans="1:41" ht="14.25">
      <c r="A989" s="346">
        <v>986</v>
      </c>
      <c r="B989" s="42" t="e">
        <f>IF(ISBLANK('Team Roster - Final'!A987),"",'Team Roster - Final'!A987)</f>
        <v>#REF!</v>
      </c>
      <c r="C989" s="42" t="e">
        <f>IF(ISBLANK('Team Roster - Final'!B987),"",'Team Roster - Final'!B987)</f>
        <v>#REF!</v>
      </c>
      <c r="D989" s="42" t="e">
        <f>IF(ISBLANK('Team Roster - Final'!C987),"",'Team Roster - Final'!C987)</f>
        <v>#REF!</v>
      </c>
      <c r="E989" s="42" t="e">
        <f>IF(ISBLANK('Team Roster - Final'!D987),"",'Team Roster - Final'!D987)</f>
        <v>#REF!</v>
      </c>
      <c r="F989" s="43" t="e">
        <f>IF(ISBLANK('Team Roster - Final'!BL987),"",'Team Roster - Final'!BL987)</f>
        <v>#REF!</v>
      </c>
      <c r="G989" s="43" t="e">
        <f>IF(ISBLANK('Team Roster - Final'!BM987),"",'Team Roster - Final'!BM987)</f>
        <v>#REF!</v>
      </c>
      <c r="H989" s="31" t="e">
        <f>IF(ISBLANK('Team Roster - Final'!E987),"",'Team Roster - Final'!E987)</f>
        <v>#REF!</v>
      </c>
      <c r="I989" s="31" t="e">
        <f>IF(ISBLANK('Team Roster - Final'!G987),"",'Team Roster - Final'!G987)</f>
        <v>#REF!</v>
      </c>
      <c r="J989" s="31" t="e">
        <f>IF(ISBLANK('Team Roster - Final'!I987),"",'Team Roster - Final'!I987)</f>
        <v>#REF!</v>
      </c>
      <c r="R989"/>
      <c r="T989"/>
      <c r="V989"/>
      <c r="W989"/>
      <c r="Z989"/>
      <c r="AA989"/>
      <c r="AJ989" s="22"/>
      <c r="AK989" s="102"/>
      <c r="AN989" s="22"/>
      <c r="AO989" s="22"/>
    </row>
    <row r="990" spans="1:41" ht="14.25">
      <c r="A990" s="346">
        <v>987</v>
      </c>
      <c r="B990" s="42" t="e">
        <f>IF(ISBLANK('Team Roster - Final'!A988),"",'Team Roster - Final'!A988)</f>
        <v>#REF!</v>
      </c>
      <c r="C990" s="42" t="e">
        <f>IF(ISBLANK('Team Roster - Final'!B988),"",'Team Roster - Final'!B988)</f>
        <v>#REF!</v>
      </c>
      <c r="D990" s="42" t="e">
        <f>IF(ISBLANK('Team Roster - Final'!C988),"",'Team Roster - Final'!C988)</f>
        <v>#REF!</v>
      </c>
      <c r="E990" s="42" t="e">
        <f>IF(ISBLANK('Team Roster - Final'!D988),"",'Team Roster - Final'!D988)</f>
        <v>#REF!</v>
      </c>
      <c r="F990" s="43" t="e">
        <f>IF(ISBLANK('Team Roster - Final'!BL988),"",'Team Roster - Final'!BL988)</f>
        <v>#REF!</v>
      </c>
      <c r="G990" s="43" t="e">
        <f>IF(ISBLANK('Team Roster - Final'!BM988),"",'Team Roster - Final'!BM988)</f>
        <v>#REF!</v>
      </c>
      <c r="H990" s="31" t="e">
        <f>IF(ISBLANK('Team Roster - Final'!E988),"",'Team Roster - Final'!E988)</f>
        <v>#REF!</v>
      </c>
      <c r="I990" s="31" t="e">
        <f>IF(ISBLANK('Team Roster - Final'!G988),"",'Team Roster - Final'!G988)</f>
        <v>#REF!</v>
      </c>
      <c r="J990" s="31" t="e">
        <f>IF(ISBLANK('Team Roster - Final'!I988),"",'Team Roster - Final'!I988)</f>
        <v>#REF!</v>
      </c>
      <c r="R990"/>
      <c r="T990"/>
      <c r="V990"/>
      <c r="W990"/>
      <c r="Z990"/>
      <c r="AA990"/>
      <c r="AJ990" s="22"/>
      <c r="AK990" s="102"/>
      <c r="AN990" s="22"/>
      <c r="AO990" s="22"/>
    </row>
    <row r="991" spans="1:41" ht="14.25">
      <c r="A991" s="346">
        <v>988</v>
      </c>
      <c r="B991" s="42" t="e">
        <f>IF(ISBLANK('Team Roster - Final'!A989),"",'Team Roster - Final'!A989)</f>
        <v>#REF!</v>
      </c>
      <c r="C991" s="42" t="e">
        <f>IF(ISBLANK('Team Roster - Final'!B989),"",'Team Roster - Final'!B989)</f>
        <v>#REF!</v>
      </c>
      <c r="D991" s="42" t="e">
        <f>IF(ISBLANK('Team Roster - Final'!C989),"",'Team Roster - Final'!C989)</f>
        <v>#REF!</v>
      </c>
      <c r="E991" s="42" t="e">
        <f>IF(ISBLANK('Team Roster - Final'!D989),"",'Team Roster - Final'!D989)</f>
        <v>#REF!</v>
      </c>
      <c r="F991" s="43" t="e">
        <f>IF(ISBLANK('Team Roster - Final'!BL989),"",'Team Roster - Final'!BL989)</f>
        <v>#REF!</v>
      </c>
      <c r="G991" s="43" t="e">
        <f>IF(ISBLANK('Team Roster - Final'!BM989),"",'Team Roster - Final'!BM989)</f>
        <v>#REF!</v>
      </c>
      <c r="H991" s="31" t="e">
        <f>IF(ISBLANK('Team Roster - Final'!E989),"",'Team Roster - Final'!E989)</f>
        <v>#REF!</v>
      </c>
      <c r="I991" s="31" t="e">
        <f>IF(ISBLANK('Team Roster - Final'!G989),"",'Team Roster - Final'!G989)</f>
        <v>#REF!</v>
      </c>
      <c r="J991" s="31" t="e">
        <f>IF(ISBLANK('Team Roster - Final'!I989),"",'Team Roster - Final'!I989)</f>
        <v>#REF!</v>
      </c>
      <c r="R991"/>
      <c r="T991"/>
      <c r="V991"/>
      <c r="W991"/>
      <c r="Z991"/>
      <c r="AA991"/>
      <c r="AJ991" s="22"/>
      <c r="AK991" s="102"/>
      <c r="AN991" s="22"/>
      <c r="AO991" s="22"/>
    </row>
    <row r="992" spans="1:41" ht="14.25">
      <c r="A992" s="346">
        <v>989</v>
      </c>
      <c r="B992" s="42" t="e">
        <f>IF(ISBLANK('Team Roster - Final'!A990),"",'Team Roster - Final'!A990)</f>
        <v>#REF!</v>
      </c>
      <c r="C992" s="42" t="e">
        <f>IF(ISBLANK('Team Roster - Final'!B990),"",'Team Roster - Final'!B990)</f>
        <v>#REF!</v>
      </c>
      <c r="D992" s="42" t="e">
        <f>IF(ISBLANK('Team Roster - Final'!C990),"",'Team Roster - Final'!C990)</f>
        <v>#REF!</v>
      </c>
      <c r="E992" s="42" t="e">
        <f>IF(ISBLANK('Team Roster - Final'!D990),"",'Team Roster - Final'!D990)</f>
        <v>#REF!</v>
      </c>
      <c r="F992" s="43" t="e">
        <f>IF(ISBLANK('Team Roster - Final'!BL990),"",'Team Roster - Final'!BL990)</f>
        <v>#REF!</v>
      </c>
      <c r="G992" s="43" t="e">
        <f>IF(ISBLANK('Team Roster - Final'!BM990),"",'Team Roster - Final'!BM990)</f>
        <v>#REF!</v>
      </c>
      <c r="H992" s="31" t="e">
        <f>IF(ISBLANK('Team Roster - Final'!E990),"",'Team Roster - Final'!E990)</f>
        <v>#REF!</v>
      </c>
      <c r="I992" s="31" t="e">
        <f>IF(ISBLANK('Team Roster - Final'!G990),"",'Team Roster - Final'!G990)</f>
        <v>#REF!</v>
      </c>
      <c r="J992" s="31" t="e">
        <f>IF(ISBLANK('Team Roster - Final'!I990),"",'Team Roster - Final'!I990)</f>
        <v>#REF!</v>
      </c>
      <c r="R992"/>
      <c r="T992"/>
      <c r="V992"/>
      <c r="W992"/>
      <c r="Z992"/>
      <c r="AA992"/>
      <c r="AJ992" s="22"/>
      <c r="AK992" s="102"/>
      <c r="AN992" s="22"/>
      <c r="AO992" s="22"/>
    </row>
    <row r="993" spans="1:41" ht="14.25">
      <c r="A993" s="346">
        <v>990</v>
      </c>
      <c r="B993" s="42" t="e">
        <f>IF(ISBLANK('Team Roster - Final'!A991),"",'Team Roster - Final'!A991)</f>
        <v>#REF!</v>
      </c>
      <c r="C993" s="42" t="e">
        <f>IF(ISBLANK('Team Roster - Final'!B991),"",'Team Roster - Final'!B991)</f>
        <v>#REF!</v>
      </c>
      <c r="D993" s="42" t="e">
        <f>IF(ISBLANK('Team Roster - Final'!C991),"",'Team Roster - Final'!C991)</f>
        <v>#REF!</v>
      </c>
      <c r="E993" s="42" t="e">
        <f>IF(ISBLANK('Team Roster - Final'!D991),"",'Team Roster - Final'!D991)</f>
        <v>#REF!</v>
      </c>
      <c r="F993" s="43" t="e">
        <f>IF(ISBLANK('Team Roster - Final'!BL991),"",'Team Roster - Final'!BL991)</f>
        <v>#REF!</v>
      </c>
      <c r="G993" s="43" t="e">
        <f>IF(ISBLANK('Team Roster - Final'!BM991),"",'Team Roster - Final'!BM991)</f>
        <v>#REF!</v>
      </c>
      <c r="H993" s="31" t="e">
        <f>IF(ISBLANK('Team Roster - Final'!E991),"",'Team Roster - Final'!E991)</f>
        <v>#REF!</v>
      </c>
      <c r="I993" s="31" t="e">
        <f>IF(ISBLANK('Team Roster - Final'!G991),"",'Team Roster - Final'!G991)</f>
        <v>#REF!</v>
      </c>
      <c r="J993" s="31" t="e">
        <f>IF(ISBLANK('Team Roster - Final'!I991),"",'Team Roster - Final'!I991)</f>
        <v>#REF!</v>
      </c>
      <c r="R993"/>
      <c r="T993"/>
      <c r="V993"/>
      <c r="W993"/>
      <c r="Z993"/>
      <c r="AA993"/>
      <c r="AJ993" s="22"/>
      <c r="AK993" s="102"/>
      <c r="AN993" s="22"/>
      <c r="AO993" s="22"/>
    </row>
    <row r="994" spans="1:41" ht="14.25">
      <c r="A994" s="346">
        <v>991</v>
      </c>
      <c r="B994" s="42" t="e">
        <f>IF(ISBLANK('Team Roster - Final'!A992),"",'Team Roster - Final'!A992)</f>
        <v>#REF!</v>
      </c>
      <c r="C994" s="42" t="e">
        <f>IF(ISBLANK('Team Roster - Final'!B992),"",'Team Roster - Final'!B992)</f>
        <v>#REF!</v>
      </c>
      <c r="D994" s="42" t="e">
        <f>IF(ISBLANK('Team Roster - Final'!C992),"",'Team Roster - Final'!C992)</f>
        <v>#REF!</v>
      </c>
      <c r="E994" s="42" t="e">
        <f>IF(ISBLANK('Team Roster - Final'!D992),"",'Team Roster - Final'!D992)</f>
        <v>#REF!</v>
      </c>
      <c r="F994" s="43" t="e">
        <f>IF(ISBLANK('Team Roster - Final'!BL992),"",'Team Roster - Final'!BL992)</f>
        <v>#REF!</v>
      </c>
      <c r="G994" s="43" t="e">
        <f>IF(ISBLANK('Team Roster - Final'!BM992),"",'Team Roster - Final'!BM992)</f>
        <v>#REF!</v>
      </c>
      <c r="H994" s="31" t="e">
        <f>IF(ISBLANK('Team Roster - Final'!E992),"",'Team Roster - Final'!E992)</f>
        <v>#REF!</v>
      </c>
      <c r="I994" s="31" t="e">
        <f>IF(ISBLANK('Team Roster - Final'!G992),"",'Team Roster - Final'!G992)</f>
        <v>#REF!</v>
      </c>
      <c r="J994" s="31" t="e">
        <f>IF(ISBLANK('Team Roster - Final'!I992),"",'Team Roster - Final'!I992)</f>
        <v>#REF!</v>
      </c>
      <c r="R994"/>
      <c r="T994"/>
      <c r="V994"/>
      <c r="W994"/>
      <c r="Z994"/>
      <c r="AA994"/>
      <c r="AJ994" s="22"/>
      <c r="AK994" s="102"/>
      <c r="AN994" s="22"/>
      <c r="AO994" s="22"/>
    </row>
    <row r="995" spans="1:41" ht="14.25">
      <c r="A995" s="346">
        <v>992</v>
      </c>
      <c r="B995" s="42" t="e">
        <f>IF(ISBLANK('Team Roster - Final'!A993),"",'Team Roster - Final'!A993)</f>
        <v>#REF!</v>
      </c>
      <c r="C995" s="42" t="e">
        <f>IF(ISBLANK('Team Roster - Final'!B993),"",'Team Roster - Final'!B993)</f>
        <v>#REF!</v>
      </c>
      <c r="D995" s="42" t="e">
        <f>IF(ISBLANK('Team Roster - Final'!C993),"",'Team Roster - Final'!C993)</f>
        <v>#REF!</v>
      </c>
      <c r="E995" s="42" t="e">
        <f>IF(ISBLANK('Team Roster - Final'!D993),"",'Team Roster - Final'!D993)</f>
        <v>#REF!</v>
      </c>
      <c r="F995" s="43" t="e">
        <f>IF(ISBLANK('Team Roster - Final'!BL993),"",'Team Roster - Final'!BL993)</f>
        <v>#REF!</v>
      </c>
      <c r="G995" s="43" t="e">
        <f>IF(ISBLANK('Team Roster - Final'!BM993),"",'Team Roster - Final'!BM993)</f>
        <v>#REF!</v>
      </c>
      <c r="H995" s="31" t="e">
        <f>IF(ISBLANK('Team Roster - Final'!E993),"",'Team Roster - Final'!E993)</f>
        <v>#REF!</v>
      </c>
      <c r="I995" s="31" t="e">
        <f>IF(ISBLANK('Team Roster - Final'!G993),"",'Team Roster - Final'!G993)</f>
        <v>#REF!</v>
      </c>
      <c r="J995" s="31" t="e">
        <f>IF(ISBLANK('Team Roster - Final'!I993),"",'Team Roster - Final'!I993)</f>
        <v>#REF!</v>
      </c>
      <c r="R995"/>
      <c r="T995"/>
      <c r="V995"/>
      <c r="W995"/>
      <c r="Z995"/>
      <c r="AA995"/>
      <c r="AJ995" s="22"/>
      <c r="AK995" s="102"/>
      <c r="AN995" s="22"/>
      <c r="AO995" s="22"/>
    </row>
    <row r="996" spans="1:41" ht="14.25">
      <c r="A996" s="346">
        <v>993</v>
      </c>
      <c r="B996" s="42" t="e">
        <f>IF(ISBLANK('Team Roster - Final'!A994),"",'Team Roster - Final'!A994)</f>
        <v>#REF!</v>
      </c>
      <c r="C996" s="42" t="e">
        <f>IF(ISBLANK('Team Roster - Final'!B994),"",'Team Roster - Final'!B994)</f>
        <v>#REF!</v>
      </c>
      <c r="D996" s="42" t="e">
        <f>IF(ISBLANK('Team Roster - Final'!C994),"",'Team Roster - Final'!C994)</f>
        <v>#REF!</v>
      </c>
      <c r="E996" s="42" t="e">
        <f>IF(ISBLANK('Team Roster - Final'!D994),"",'Team Roster - Final'!D994)</f>
        <v>#REF!</v>
      </c>
      <c r="F996" s="43" t="e">
        <f>IF(ISBLANK('Team Roster - Final'!BL994),"",'Team Roster - Final'!BL994)</f>
        <v>#REF!</v>
      </c>
      <c r="G996" s="43" t="e">
        <f>IF(ISBLANK('Team Roster - Final'!BM994),"",'Team Roster - Final'!BM994)</f>
        <v>#REF!</v>
      </c>
      <c r="H996" s="31" t="e">
        <f>IF(ISBLANK('Team Roster - Final'!E994),"",'Team Roster - Final'!E994)</f>
        <v>#REF!</v>
      </c>
      <c r="I996" s="31" t="e">
        <f>IF(ISBLANK('Team Roster - Final'!G994),"",'Team Roster - Final'!G994)</f>
        <v>#REF!</v>
      </c>
      <c r="J996" s="31" t="e">
        <f>IF(ISBLANK('Team Roster - Final'!I994),"",'Team Roster - Final'!I994)</f>
        <v>#REF!</v>
      </c>
      <c r="R996"/>
      <c r="T996"/>
      <c r="V996"/>
      <c r="W996"/>
      <c r="Z996"/>
      <c r="AA996"/>
      <c r="AJ996" s="22"/>
      <c r="AK996" s="102"/>
      <c r="AN996" s="22"/>
      <c r="AO996" s="22"/>
    </row>
    <row r="997" spans="1:41" ht="14.25">
      <c r="A997" s="346">
        <v>994</v>
      </c>
      <c r="B997" s="42" t="e">
        <f>IF(ISBLANK('Team Roster - Final'!A995),"",'Team Roster - Final'!A995)</f>
        <v>#REF!</v>
      </c>
      <c r="C997" s="42" t="e">
        <f>IF(ISBLANK('Team Roster - Final'!B995),"",'Team Roster - Final'!B995)</f>
        <v>#REF!</v>
      </c>
      <c r="D997" s="42" t="e">
        <f>IF(ISBLANK('Team Roster - Final'!C995),"",'Team Roster - Final'!C995)</f>
        <v>#REF!</v>
      </c>
      <c r="E997" s="42" t="e">
        <f>IF(ISBLANK('Team Roster - Final'!D995),"",'Team Roster - Final'!D995)</f>
        <v>#REF!</v>
      </c>
      <c r="F997" s="43" t="e">
        <f>IF(ISBLANK('Team Roster - Final'!BL995),"",'Team Roster - Final'!BL995)</f>
        <v>#REF!</v>
      </c>
      <c r="G997" s="43" t="e">
        <f>IF(ISBLANK('Team Roster - Final'!BM995),"",'Team Roster - Final'!BM995)</f>
        <v>#REF!</v>
      </c>
      <c r="H997" s="31" t="e">
        <f>IF(ISBLANK('Team Roster - Final'!E995),"",'Team Roster - Final'!E995)</f>
        <v>#REF!</v>
      </c>
      <c r="I997" s="31" t="e">
        <f>IF(ISBLANK('Team Roster - Final'!G995),"",'Team Roster - Final'!G995)</f>
        <v>#REF!</v>
      </c>
      <c r="J997" s="31" t="e">
        <f>IF(ISBLANK('Team Roster - Final'!I995),"",'Team Roster - Final'!I995)</f>
        <v>#REF!</v>
      </c>
      <c r="R997"/>
      <c r="T997"/>
      <c r="V997"/>
      <c r="W997"/>
      <c r="Z997"/>
      <c r="AA997"/>
      <c r="AJ997" s="22"/>
      <c r="AK997" s="102"/>
      <c r="AN997" s="22"/>
      <c r="AO997" s="22"/>
    </row>
    <row r="998" spans="1:41" ht="14.25">
      <c r="A998" s="346">
        <v>995</v>
      </c>
      <c r="B998" s="42" t="e">
        <f>IF(ISBLANK('Team Roster - Final'!A996),"",'Team Roster - Final'!A996)</f>
        <v>#REF!</v>
      </c>
      <c r="C998" s="42" t="e">
        <f>IF(ISBLANK('Team Roster - Final'!B996),"",'Team Roster - Final'!B996)</f>
        <v>#REF!</v>
      </c>
      <c r="D998" s="42" t="e">
        <f>IF(ISBLANK('Team Roster - Final'!C996),"",'Team Roster - Final'!C996)</f>
        <v>#REF!</v>
      </c>
      <c r="E998" s="42" t="e">
        <f>IF(ISBLANK('Team Roster - Final'!D996),"",'Team Roster - Final'!D996)</f>
        <v>#REF!</v>
      </c>
      <c r="F998" s="43" t="e">
        <f>IF(ISBLANK('Team Roster - Final'!BL996),"",'Team Roster - Final'!BL996)</f>
        <v>#REF!</v>
      </c>
      <c r="G998" s="43" t="e">
        <f>IF(ISBLANK('Team Roster - Final'!BM996),"",'Team Roster - Final'!BM996)</f>
        <v>#REF!</v>
      </c>
      <c r="H998" s="31" t="e">
        <f>IF(ISBLANK('Team Roster - Final'!E996),"",'Team Roster - Final'!E996)</f>
        <v>#REF!</v>
      </c>
      <c r="I998" s="31" t="e">
        <f>IF(ISBLANK('Team Roster - Final'!G996),"",'Team Roster - Final'!G996)</f>
        <v>#REF!</v>
      </c>
      <c r="J998" s="31" t="e">
        <f>IF(ISBLANK('Team Roster - Final'!I996),"",'Team Roster - Final'!I996)</f>
        <v>#REF!</v>
      </c>
      <c r="R998"/>
      <c r="T998"/>
      <c r="V998"/>
      <c r="W998"/>
      <c r="Z998"/>
      <c r="AA998"/>
      <c r="AJ998" s="22"/>
      <c r="AK998" s="102"/>
      <c r="AN998" s="22"/>
      <c r="AO998" s="22"/>
    </row>
    <row r="999" spans="1:41" ht="14.25">
      <c r="A999" s="346">
        <v>996</v>
      </c>
      <c r="B999" s="42" t="e">
        <f>IF(ISBLANK('Team Roster - Final'!A997),"",'Team Roster - Final'!A997)</f>
        <v>#REF!</v>
      </c>
      <c r="C999" s="42" t="e">
        <f>IF(ISBLANK('Team Roster - Final'!B997),"",'Team Roster - Final'!B997)</f>
        <v>#REF!</v>
      </c>
      <c r="D999" s="42" t="e">
        <f>IF(ISBLANK('Team Roster - Final'!C997),"",'Team Roster - Final'!C997)</f>
        <v>#REF!</v>
      </c>
      <c r="E999" s="42" t="e">
        <f>IF(ISBLANK('Team Roster - Final'!D997),"",'Team Roster - Final'!D997)</f>
        <v>#REF!</v>
      </c>
      <c r="F999" s="43" t="e">
        <f>IF(ISBLANK('Team Roster - Final'!BL997),"",'Team Roster - Final'!BL997)</f>
        <v>#REF!</v>
      </c>
      <c r="G999" s="43" t="e">
        <f>IF(ISBLANK('Team Roster - Final'!BM997),"",'Team Roster - Final'!BM997)</f>
        <v>#REF!</v>
      </c>
      <c r="H999" s="31" t="e">
        <f>IF(ISBLANK('Team Roster - Final'!E997),"",'Team Roster - Final'!E997)</f>
        <v>#REF!</v>
      </c>
      <c r="I999" s="31" t="e">
        <f>IF(ISBLANK('Team Roster - Final'!G997),"",'Team Roster - Final'!G997)</f>
        <v>#REF!</v>
      </c>
      <c r="J999" s="31" t="e">
        <f>IF(ISBLANK('Team Roster - Final'!I997),"",'Team Roster - Final'!I997)</f>
        <v>#REF!</v>
      </c>
      <c r="R999"/>
      <c r="T999"/>
      <c r="V999"/>
      <c r="W999"/>
      <c r="Z999"/>
      <c r="AA999"/>
      <c r="AJ999" s="22"/>
      <c r="AK999" s="102"/>
      <c r="AN999" s="22"/>
      <c r="AO999" s="22"/>
    </row>
    <row r="1000" spans="1:41" ht="14.25">
      <c r="A1000" s="346">
        <v>997</v>
      </c>
      <c r="B1000" s="42" t="e">
        <f>IF(ISBLANK('Team Roster - Final'!A998),"",'Team Roster - Final'!A998)</f>
        <v>#REF!</v>
      </c>
      <c r="C1000" s="42" t="e">
        <f>IF(ISBLANK('Team Roster - Final'!B998),"",'Team Roster - Final'!B998)</f>
        <v>#REF!</v>
      </c>
      <c r="D1000" s="42" t="e">
        <f>IF(ISBLANK('Team Roster - Final'!C998),"",'Team Roster - Final'!C998)</f>
        <v>#REF!</v>
      </c>
      <c r="E1000" s="42" t="e">
        <f>IF(ISBLANK('Team Roster - Final'!D998),"",'Team Roster - Final'!D998)</f>
        <v>#REF!</v>
      </c>
      <c r="F1000" s="43" t="e">
        <f>IF(ISBLANK('Team Roster - Final'!BL998),"",'Team Roster - Final'!BL998)</f>
        <v>#REF!</v>
      </c>
      <c r="G1000" s="43" t="e">
        <f>IF(ISBLANK('Team Roster - Final'!BM998),"",'Team Roster - Final'!BM998)</f>
        <v>#REF!</v>
      </c>
      <c r="H1000" s="31" t="e">
        <f>IF(ISBLANK('Team Roster - Final'!E998),"",'Team Roster - Final'!E998)</f>
        <v>#REF!</v>
      </c>
      <c r="I1000" s="31" t="e">
        <f>IF(ISBLANK('Team Roster - Final'!G998),"",'Team Roster - Final'!G998)</f>
        <v>#REF!</v>
      </c>
      <c r="J1000" s="31" t="e">
        <f>IF(ISBLANK('Team Roster - Final'!I998),"",'Team Roster - Final'!I998)</f>
        <v>#REF!</v>
      </c>
      <c r="R1000"/>
      <c r="T1000"/>
      <c r="V1000"/>
      <c r="W1000"/>
      <c r="Z1000"/>
      <c r="AA1000"/>
      <c r="AJ1000" s="22"/>
      <c r="AK1000" s="102"/>
      <c r="AN1000" s="22"/>
      <c r="AO1000" s="22"/>
    </row>
    <row r="1001" spans="1:41" ht="14.25">
      <c r="A1001" s="346">
        <v>998</v>
      </c>
      <c r="B1001" s="42" t="e">
        <f>IF(ISBLANK('Team Roster - Final'!A999),"",'Team Roster - Final'!A999)</f>
        <v>#REF!</v>
      </c>
      <c r="C1001" s="42" t="e">
        <f>IF(ISBLANK('Team Roster - Final'!B999),"",'Team Roster - Final'!B999)</f>
        <v>#REF!</v>
      </c>
      <c r="D1001" s="42" t="e">
        <f>IF(ISBLANK('Team Roster - Final'!C999),"",'Team Roster - Final'!C999)</f>
        <v>#REF!</v>
      </c>
      <c r="E1001" s="42" t="e">
        <f>IF(ISBLANK('Team Roster - Final'!D999),"",'Team Roster - Final'!D999)</f>
        <v>#REF!</v>
      </c>
      <c r="F1001" s="43" t="e">
        <f>IF(ISBLANK('Team Roster - Final'!BL999),"",'Team Roster - Final'!BL999)</f>
        <v>#REF!</v>
      </c>
      <c r="G1001" s="43" t="e">
        <f>IF(ISBLANK('Team Roster - Final'!BM999),"",'Team Roster - Final'!BM999)</f>
        <v>#REF!</v>
      </c>
      <c r="H1001" s="31" t="e">
        <f>IF(ISBLANK('Team Roster - Final'!E999),"",'Team Roster - Final'!E999)</f>
        <v>#REF!</v>
      </c>
      <c r="I1001" s="31" t="e">
        <f>IF(ISBLANK('Team Roster - Final'!G999),"",'Team Roster - Final'!G999)</f>
        <v>#REF!</v>
      </c>
      <c r="J1001" s="31" t="e">
        <f>IF(ISBLANK('Team Roster - Final'!I999),"",'Team Roster - Final'!I999)</f>
        <v>#REF!</v>
      </c>
      <c r="R1001"/>
      <c r="T1001"/>
      <c r="V1001"/>
      <c r="W1001"/>
      <c r="Z1001"/>
      <c r="AA1001"/>
      <c r="AJ1001" s="22"/>
      <c r="AK1001" s="102"/>
      <c r="AN1001" s="22"/>
      <c r="AO1001" s="22"/>
    </row>
    <row r="1002" spans="1:41" ht="15" customHeight="1">
      <c r="A1002" s="346">
        <v>999</v>
      </c>
      <c r="B1002" s="42" t="e">
        <f>IF(ISBLANK('Team Roster - Final'!A1000),"",'Team Roster - Final'!A1000)</f>
        <v>#REF!</v>
      </c>
      <c r="C1002" s="42" t="e">
        <f>IF(ISBLANK('Team Roster - Final'!B1000),"",'Team Roster - Final'!B1000)</f>
        <v>#REF!</v>
      </c>
      <c r="D1002" s="42" t="e">
        <f>IF(ISBLANK('Team Roster - Final'!C1000),"",'Team Roster - Final'!C1000)</f>
        <v>#REF!</v>
      </c>
      <c r="E1002" s="42" t="e">
        <f>IF(ISBLANK('Team Roster - Final'!D1000),"",'Team Roster - Final'!D1000)</f>
        <v>#REF!</v>
      </c>
      <c r="F1002" s="43" t="e">
        <f>IF(ISBLANK('Team Roster - Final'!BL1000),"",'Team Roster - Final'!BL1000)</f>
        <v>#REF!</v>
      </c>
      <c r="G1002" s="43" t="e">
        <f>IF(ISBLANK('Team Roster - Final'!BM1000),"",'Team Roster - Final'!BM1000)</f>
        <v>#REF!</v>
      </c>
      <c r="H1002" s="31" t="e">
        <f>IF(ISBLANK('Team Roster - Final'!E1000),"",'Team Roster - Final'!E1000)</f>
        <v>#REF!</v>
      </c>
      <c r="I1002" s="31" t="e">
        <f>IF(ISBLANK('Team Roster - Final'!G1000),"",'Team Roster - Final'!G1000)</f>
        <v>#REF!</v>
      </c>
      <c r="J1002" s="31" t="e">
        <f>IF(ISBLANK('Team Roster - Final'!I1000),"",'Team Roster - Final'!I1000)</f>
        <v>#REF!</v>
      </c>
      <c r="R1002"/>
      <c r="T1002"/>
      <c r="V1002"/>
      <c r="W1002"/>
      <c r="Z1002"/>
      <c r="AA1002"/>
      <c r="AJ1002" s="22"/>
      <c r="AK1002" s="102"/>
      <c r="AN1002" s="22"/>
      <c r="AO1002" s="22"/>
    </row>
    <row r="1003" spans="1:41" ht="15" customHeight="1">
      <c r="A1003" s="346">
        <v>1000</v>
      </c>
      <c r="B1003" s="42" t="e">
        <f>IF(ISBLANK('Team Roster - Final'!A1001),"",'Team Roster - Final'!A1001)</f>
        <v>#REF!</v>
      </c>
      <c r="C1003" s="42" t="e">
        <f>IF(ISBLANK('Team Roster - Final'!B1001),"",'Team Roster - Final'!B1001)</f>
        <v>#REF!</v>
      </c>
      <c r="D1003" s="42" t="e">
        <f>IF(ISBLANK('Team Roster - Final'!C1001),"",'Team Roster - Final'!C1001)</f>
        <v>#REF!</v>
      </c>
      <c r="E1003" s="42" t="e">
        <f>IF(ISBLANK('Team Roster - Final'!D1001),"",'Team Roster - Final'!D1001)</f>
        <v>#REF!</v>
      </c>
      <c r="F1003" s="43" t="e">
        <f>IF(ISBLANK('Team Roster - Final'!BL1001),"",'Team Roster - Final'!BL1001)</f>
        <v>#REF!</v>
      </c>
      <c r="G1003" s="43" t="e">
        <f>IF(ISBLANK('Team Roster - Final'!BM1001),"",'Team Roster - Final'!BM1001)</f>
        <v>#REF!</v>
      </c>
      <c r="H1003" s="31" t="e">
        <f>IF(ISBLANK('Team Roster - Final'!E1001),"",'Team Roster - Final'!E1001)</f>
        <v>#REF!</v>
      </c>
      <c r="I1003" s="31" t="e">
        <f>IF(ISBLANK('Team Roster - Final'!G1001),"",'Team Roster - Final'!G1001)</f>
        <v>#REF!</v>
      </c>
      <c r="J1003" s="31" t="e">
        <f>IF(ISBLANK('Team Roster - Final'!I1001),"",'Team Roster - Final'!I1001)</f>
        <v>#REF!</v>
      </c>
      <c r="R1003"/>
      <c r="T1003"/>
      <c r="V1003"/>
      <c r="W1003"/>
      <c r="Z1003"/>
      <c r="AA1003"/>
      <c r="AJ1003" s="22"/>
      <c r="AK1003" s="102"/>
      <c r="AN1003" s="22"/>
      <c r="AO1003" s="22"/>
    </row>
    <row r="1004" spans="1:41" ht="15" customHeight="1">
      <c r="A1004" s="346">
        <v>1001</v>
      </c>
      <c r="B1004" s="42" t="e">
        <f>IF(ISBLANK('Team Roster - Final'!A1002),"",'Team Roster - Final'!A1002)</f>
        <v>#REF!</v>
      </c>
      <c r="C1004" s="42" t="e">
        <f>IF(ISBLANK('Team Roster - Final'!B1002),"",'Team Roster - Final'!B1002)</f>
        <v>#REF!</v>
      </c>
      <c r="D1004" s="42" t="e">
        <f>IF(ISBLANK('Team Roster - Final'!C1002),"",'Team Roster - Final'!C1002)</f>
        <v>#REF!</v>
      </c>
      <c r="E1004" s="42" t="e">
        <f>IF(ISBLANK('Team Roster - Final'!D1002),"",'Team Roster - Final'!D1002)</f>
        <v>#REF!</v>
      </c>
      <c r="F1004" s="43" t="e">
        <f>IF(ISBLANK('Team Roster - Final'!BL1002),"",'Team Roster - Final'!BL1002)</f>
        <v>#REF!</v>
      </c>
      <c r="G1004" s="43" t="e">
        <f>IF(ISBLANK('Team Roster - Final'!BM1002),"",'Team Roster - Final'!BM1002)</f>
        <v>#REF!</v>
      </c>
      <c r="H1004" s="31" t="e">
        <f>IF(ISBLANK('Team Roster - Final'!E1002),"",'Team Roster - Final'!E1002)</f>
        <v>#REF!</v>
      </c>
      <c r="I1004" s="31" t="e">
        <f>IF(ISBLANK('Team Roster - Final'!G1002),"",'Team Roster - Final'!G1002)</f>
        <v>#REF!</v>
      </c>
      <c r="J1004" s="31" t="e">
        <f>IF(ISBLANK('Team Roster - Final'!I1002),"",'Team Roster - Final'!I1002)</f>
        <v>#REF!</v>
      </c>
      <c r="R1004"/>
      <c r="T1004"/>
      <c r="V1004"/>
      <c r="W1004"/>
      <c r="Z1004"/>
      <c r="AA1004"/>
      <c r="AJ1004" s="22"/>
      <c r="AK1004" s="102"/>
      <c r="AN1004" s="22"/>
      <c r="AO1004" s="22"/>
    </row>
    <row r="1005" spans="1:41" ht="15" customHeight="1">
      <c r="A1005" s="346">
        <v>1002</v>
      </c>
      <c r="B1005" s="42" t="e">
        <f>IF(ISBLANK('Team Roster - Final'!A1003),"",'Team Roster - Final'!A1003)</f>
        <v>#REF!</v>
      </c>
      <c r="C1005" s="42" t="e">
        <f>IF(ISBLANK('Team Roster - Final'!B1003),"",'Team Roster - Final'!B1003)</f>
        <v>#REF!</v>
      </c>
      <c r="D1005" s="42" t="e">
        <f>IF(ISBLANK('Team Roster - Final'!C1003),"",'Team Roster - Final'!C1003)</f>
        <v>#REF!</v>
      </c>
      <c r="E1005" s="42" t="e">
        <f>IF(ISBLANK('Team Roster - Final'!D1003),"",'Team Roster - Final'!D1003)</f>
        <v>#REF!</v>
      </c>
      <c r="F1005" s="43" t="e">
        <f>IF(ISBLANK('Team Roster - Final'!BL1003),"",'Team Roster - Final'!BL1003)</f>
        <v>#REF!</v>
      </c>
      <c r="G1005" s="43" t="e">
        <f>IF(ISBLANK('Team Roster - Final'!BM1003),"",'Team Roster - Final'!BM1003)</f>
        <v>#REF!</v>
      </c>
      <c r="H1005" s="31" t="e">
        <f>IF(ISBLANK('Team Roster - Final'!E1003),"",'Team Roster - Final'!E1003)</f>
        <v>#REF!</v>
      </c>
      <c r="I1005" s="31" t="e">
        <f>IF(ISBLANK('Team Roster - Final'!G1003),"",'Team Roster - Final'!G1003)</f>
        <v>#REF!</v>
      </c>
      <c r="J1005" s="31" t="e">
        <f>IF(ISBLANK('Team Roster - Final'!I1003),"",'Team Roster - Final'!I1003)</f>
        <v>#REF!</v>
      </c>
      <c r="R1005"/>
      <c r="T1005"/>
      <c r="V1005"/>
      <c r="W1005"/>
      <c r="Z1005"/>
      <c r="AA1005"/>
      <c r="AJ1005" s="22"/>
      <c r="AK1005" s="102"/>
      <c r="AN1005" s="22"/>
      <c r="AO1005" s="22"/>
    </row>
    <row r="1006" spans="1:41" ht="15" customHeight="1">
      <c r="A1006" s="346">
        <v>1003</v>
      </c>
      <c r="B1006" s="42" t="e">
        <f>IF(ISBLANK('Team Roster - Final'!A1004),"",'Team Roster - Final'!A1004)</f>
        <v>#REF!</v>
      </c>
      <c r="C1006" s="42" t="e">
        <f>IF(ISBLANK('Team Roster - Final'!B1004),"",'Team Roster - Final'!B1004)</f>
        <v>#REF!</v>
      </c>
      <c r="D1006" s="42" t="e">
        <f>IF(ISBLANK('Team Roster - Final'!C1004),"",'Team Roster - Final'!C1004)</f>
        <v>#REF!</v>
      </c>
      <c r="E1006" s="42" t="e">
        <f>IF(ISBLANK('Team Roster - Final'!D1004),"",'Team Roster - Final'!D1004)</f>
        <v>#REF!</v>
      </c>
      <c r="F1006" s="43" t="e">
        <f>IF(ISBLANK('Team Roster - Final'!BL1004),"",'Team Roster - Final'!BL1004)</f>
        <v>#REF!</v>
      </c>
      <c r="G1006" s="43" t="e">
        <f>IF(ISBLANK('Team Roster - Final'!BM1004),"",'Team Roster - Final'!BM1004)</f>
        <v>#REF!</v>
      </c>
      <c r="H1006" s="31" t="e">
        <f>IF(ISBLANK('Team Roster - Final'!E1004),"",'Team Roster - Final'!E1004)</f>
        <v>#REF!</v>
      </c>
      <c r="I1006" s="31" t="e">
        <f>IF(ISBLANK('Team Roster - Final'!G1004),"",'Team Roster - Final'!G1004)</f>
        <v>#REF!</v>
      </c>
      <c r="J1006" s="31" t="e">
        <f>IF(ISBLANK('Team Roster - Final'!I1004),"",'Team Roster - Final'!I1004)</f>
        <v>#REF!</v>
      </c>
      <c r="R1006"/>
      <c r="T1006"/>
      <c r="V1006"/>
      <c r="W1006"/>
      <c r="Z1006"/>
      <c r="AA1006"/>
      <c r="AJ1006" s="22"/>
      <c r="AK1006" s="102"/>
      <c r="AN1006" s="22"/>
      <c r="AO1006" s="22"/>
    </row>
    <row r="1007" spans="1:41" ht="15" customHeight="1">
      <c r="A1007" s="346">
        <v>1004</v>
      </c>
      <c r="B1007" s="42" t="e">
        <f>IF(ISBLANK('Team Roster - Final'!A1005),"",'Team Roster - Final'!A1005)</f>
        <v>#REF!</v>
      </c>
      <c r="C1007" s="42" t="e">
        <f>IF(ISBLANK('Team Roster - Final'!B1005),"",'Team Roster - Final'!B1005)</f>
        <v>#REF!</v>
      </c>
      <c r="D1007" s="42" t="e">
        <f>IF(ISBLANK('Team Roster - Final'!C1005),"",'Team Roster - Final'!C1005)</f>
        <v>#REF!</v>
      </c>
      <c r="E1007" s="42" t="e">
        <f>IF(ISBLANK('Team Roster - Final'!D1005),"",'Team Roster - Final'!D1005)</f>
        <v>#REF!</v>
      </c>
      <c r="F1007" s="43" t="e">
        <f>IF(ISBLANK('Team Roster - Final'!BL1005),"",'Team Roster - Final'!BL1005)</f>
        <v>#REF!</v>
      </c>
      <c r="G1007" s="43" t="e">
        <f>IF(ISBLANK('Team Roster - Final'!BM1005),"",'Team Roster - Final'!BM1005)</f>
        <v>#REF!</v>
      </c>
      <c r="H1007" s="31" t="e">
        <f>IF(ISBLANK('Team Roster - Final'!E1005),"",'Team Roster - Final'!E1005)</f>
        <v>#REF!</v>
      </c>
      <c r="I1007" s="31" t="e">
        <f>IF(ISBLANK('Team Roster - Final'!G1005),"",'Team Roster - Final'!G1005)</f>
        <v>#REF!</v>
      </c>
      <c r="J1007" s="31" t="e">
        <f>IF(ISBLANK('Team Roster - Final'!I1005),"",'Team Roster - Final'!I1005)</f>
        <v>#REF!</v>
      </c>
      <c r="R1007"/>
      <c r="T1007"/>
      <c r="V1007"/>
      <c r="W1007"/>
      <c r="Z1007"/>
      <c r="AA1007"/>
      <c r="AJ1007" s="22"/>
      <c r="AK1007" s="102"/>
      <c r="AN1007" s="22"/>
      <c r="AO1007" s="22"/>
    </row>
    <row r="1008" spans="1:41" ht="15" customHeight="1">
      <c r="A1008" s="346">
        <v>1005</v>
      </c>
      <c r="B1008" s="42" t="e">
        <f>IF(ISBLANK('Team Roster - Final'!A1006),"",'Team Roster - Final'!A1006)</f>
        <v>#REF!</v>
      </c>
      <c r="C1008" s="42" t="e">
        <f>IF(ISBLANK('Team Roster - Final'!B1006),"",'Team Roster - Final'!B1006)</f>
        <v>#REF!</v>
      </c>
      <c r="D1008" s="42" t="e">
        <f>IF(ISBLANK('Team Roster - Final'!C1006),"",'Team Roster - Final'!C1006)</f>
        <v>#REF!</v>
      </c>
      <c r="E1008" s="42" t="e">
        <f>IF(ISBLANK('Team Roster - Final'!D1006),"",'Team Roster - Final'!D1006)</f>
        <v>#REF!</v>
      </c>
      <c r="F1008" s="43" t="e">
        <f>IF(ISBLANK('Team Roster - Final'!BL1006),"",'Team Roster - Final'!BL1006)</f>
        <v>#REF!</v>
      </c>
      <c r="G1008" s="43" t="e">
        <f>IF(ISBLANK('Team Roster - Final'!BM1006),"",'Team Roster - Final'!BM1006)</f>
        <v>#REF!</v>
      </c>
      <c r="H1008" s="31" t="e">
        <f>IF(ISBLANK('Team Roster - Final'!E1006),"",'Team Roster - Final'!E1006)</f>
        <v>#REF!</v>
      </c>
      <c r="I1008" s="31" t="e">
        <f>IF(ISBLANK('Team Roster - Final'!G1006),"",'Team Roster - Final'!G1006)</f>
        <v>#REF!</v>
      </c>
      <c r="J1008" s="31" t="e">
        <f>IF(ISBLANK('Team Roster - Final'!I1006),"",'Team Roster - Final'!I1006)</f>
        <v>#REF!</v>
      </c>
      <c r="R1008"/>
      <c r="T1008"/>
      <c r="V1008"/>
      <c r="W1008"/>
      <c r="Z1008"/>
      <c r="AA1008"/>
      <c r="AJ1008" s="22"/>
      <c r="AK1008" s="102"/>
      <c r="AN1008" s="22"/>
      <c r="AO1008" s="22"/>
    </row>
    <row r="1009" spans="1:41" ht="15" customHeight="1">
      <c r="A1009" s="346">
        <v>1006</v>
      </c>
      <c r="B1009" s="42" t="e">
        <f>IF(ISBLANK('Team Roster - Final'!A1007),"",'Team Roster - Final'!A1007)</f>
        <v>#REF!</v>
      </c>
      <c r="C1009" s="42" t="e">
        <f>IF(ISBLANK('Team Roster - Final'!B1007),"",'Team Roster - Final'!B1007)</f>
        <v>#REF!</v>
      </c>
      <c r="D1009" s="42" t="e">
        <f>IF(ISBLANK('Team Roster - Final'!C1007),"",'Team Roster - Final'!C1007)</f>
        <v>#REF!</v>
      </c>
      <c r="E1009" s="42" t="e">
        <f>IF(ISBLANK('Team Roster - Final'!D1007),"",'Team Roster - Final'!D1007)</f>
        <v>#REF!</v>
      </c>
      <c r="F1009" s="43" t="e">
        <f>IF(ISBLANK('Team Roster - Final'!BL1007),"",'Team Roster - Final'!BL1007)</f>
        <v>#REF!</v>
      </c>
      <c r="G1009" s="43" t="e">
        <f>IF(ISBLANK('Team Roster - Final'!BM1007),"",'Team Roster - Final'!BM1007)</f>
        <v>#REF!</v>
      </c>
      <c r="H1009" s="31" t="e">
        <f>IF(ISBLANK('Team Roster - Final'!E1007),"",'Team Roster - Final'!E1007)</f>
        <v>#REF!</v>
      </c>
      <c r="I1009" s="31" t="e">
        <f>IF(ISBLANK('Team Roster - Final'!G1007),"",'Team Roster - Final'!G1007)</f>
        <v>#REF!</v>
      </c>
      <c r="J1009" s="31" t="e">
        <f>IF(ISBLANK('Team Roster - Final'!I1007),"",'Team Roster - Final'!I1007)</f>
        <v>#REF!</v>
      </c>
      <c r="R1009"/>
      <c r="T1009"/>
      <c r="V1009"/>
      <c r="W1009"/>
      <c r="Z1009"/>
      <c r="AA1009"/>
      <c r="AJ1009" s="22"/>
      <c r="AK1009" s="102"/>
      <c r="AN1009" s="22"/>
      <c r="AO1009" s="22"/>
    </row>
    <row r="1010" spans="1:41" ht="15" customHeight="1">
      <c r="A1010" s="346">
        <v>1007</v>
      </c>
      <c r="B1010" s="42" t="e">
        <f>IF(ISBLANK('Team Roster - Final'!A1008),"",'Team Roster - Final'!A1008)</f>
        <v>#REF!</v>
      </c>
      <c r="C1010" s="42" t="e">
        <f>IF(ISBLANK('Team Roster - Final'!B1008),"",'Team Roster - Final'!B1008)</f>
        <v>#REF!</v>
      </c>
      <c r="D1010" s="42" t="e">
        <f>IF(ISBLANK('Team Roster - Final'!C1008),"",'Team Roster - Final'!C1008)</f>
        <v>#REF!</v>
      </c>
      <c r="E1010" s="42" t="e">
        <f>IF(ISBLANK('Team Roster - Final'!D1008),"",'Team Roster - Final'!D1008)</f>
        <v>#REF!</v>
      </c>
      <c r="F1010" s="43" t="e">
        <f>IF(ISBLANK('Team Roster - Final'!BL1008),"",'Team Roster - Final'!BL1008)</f>
        <v>#REF!</v>
      </c>
      <c r="G1010" s="43" t="e">
        <f>IF(ISBLANK('Team Roster - Final'!BM1008),"",'Team Roster - Final'!BM1008)</f>
        <v>#REF!</v>
      </c>
      <c r="H1010" s="31" t="e">
        <f>IF(ISBLANK('Team Roster - Final'!E1008),"",'Team Roster - Final'!E1008)</f>
        <v>#REF!</v>
      </c>
      <c r="I1010" s="31" t="e">
        <f>IF(ISBLANK('Team Roster - Final'!G1008),"",'Team Roster - Final'!G1008)</f>
        <v>#REF!</v>
      </c>
      <c r="J1010" s="31" t="e">
        <f>IF(ISBLANK('Team Roster - Final'!I1008),"",'Team Roster - Final'!I1008)</f>
        <v>#REF!</v>
      </c>
      <c r="R1010"/>
      <c r="T1010"/>
      <c r="V1010"/>
      <c r="W1010"/>
      <c r="Z1010"/>
      <c r="AA1010"/>
      <c r="AJ1010" s="22"/>
      <c r="AK1010" s="102"/>
      <c r="AN1010" s="22"/>
      <c r="AO1010" s="22"/>
    </row>
    <row r="1011" spans="1:41" ht="15" customHeight="1">
      <c r="A1011" s="346">
        <v>1008</v>
      </c>
      <c r="B1011" s="42" t="e">
        <f>IF(ISBLANK('Team Roster - Final'!A1009),"",'Team Roster - Final'!A1009)</f>
        <v>#REF!</v>
      </c>
      <c r="C1011" s="42" t="e">
        <f>IF(ISBLANK('Team Roster - Final'!B1009),"",'Team Roster - Final'!B1009)</f>
        <v>#REF!</v>
      </c>
      <c r="D1011" s="42" t="e">
        <f>IF(ISBLANK('Team Roster - Final'!C1009),"",'Team Roster - Final'!C1009)</f>
        <v>#REF!</v>
      </c>
      <c r="E1011" s="42" t="e">
        <f>IF(ISBLANK('Team Roster - Final'!D1009),"",'Team Roster - Final'!D1009)</f>
        <v>#REF!</v>
      </c>
      <c r="F1011" s="43" t="e">
        <f>IF(ISBLANK('Team Roster - Final'!BL1009),"",'Team Roster - Final'!BL1009)</f>
        <v>#REF!</v>
      </c>
      <c r="G1011" s="43" t="e">
        <f>IF(ISBLANK('Team Roster - Final'!BM1009),"",'Team Roster - Final'!BM1009)</f>
        <v>#REF!</v>
      </c>
      <c r="H1011" s="31" t="e">
        <f>IF(ISBLANK('Team Roster - Final'!E1009),"",'Team Roster - Final'!E1009)</f>
        <v>#REF!</v>
      </c>
      <c r="I1011" s="31" t="e">
        <f>IF(ISBLANK('Team Roster - Final'!G1009),"",'Team Roster - Final'!G1009)</f>
        <v>#REF!</v>
      </c>
      <c r="J1011" s="31" t="e">
        <f>IF(ISBLANK('Team Roster - Final'!I1009),"",'Team Roster - Final'!I1009)</f>
        <v>#REF!</v>
      </c>
      <c r="R1011"/>
      <c r="T1011"/>
      <c r="V1011"/>
      <c r="W1011"/>
      <c r="Z1011"/>
      <c r="AA1011"/>
      <c r="AJ1011" s="22"/>
      <c r="AK1011" s="102"/>
      <c r="AN1011" s="22"/>
      <c r="AO1011" s="22"/>
    </row>
    <row r="1012" spans="1:41" ht="15" customHeight="1">
      <c r="A1012" s="346">
        <v>1009</v>
      </c>
      <c r="B1012" s="42" t="e">
        <f>IF(ISBLANK('Team Roster - Final'!A1010),"",'Team Roster - Final'!A1010)</f>
        <v>#REF!</v>
      </c>
      <c r="C1012" s="42" t="e">
        <f>IF(ISBLANK('Team Roster - Final'!B1010),"",'Team Roster - Final'!B1010)</f>
        <v>#REF!</v>
      </c>
      <c r="D1012" s="42" t="e">
        <f>IF(ISBLANK('Team Roster - Final'!C1010),"",'Team Roster - Final'!C1010)</f>
        <v>#REF!</v>
      </c>
      <c r="E1012" s="42" t="e">
        <f>IF(ISBLANK('Team Roster - Final'!D1010),"",'Team Roster - Final'!D1010)</f>
        <v>#REF!</v>
      </c>
      <c r="F1012" s="43" t="e">
        <f>IF(ISBLANK('Team Roster - Final'!BL1010),"",'Team Roster - Final'!BL1010)</f>
        <v>#REF!</v>
      </c>
      <c r="G1012" s="43" t="e">
        <f>IF(ISBLANK('Team Roster - Final'!BM1010),"",'Team Roster - Final'!BM1010)</f>
        <v>#REF!</v>
      </c>
      <c r="H1012" s="31" t="e">
        <f>IF(ISBLANK('Team Roster - Final'!E1010),"",'Team Roster - Final'!E1010)</f>
        <v>#REF!</v>
      </c>
      <c r="I1012" s="31" t="e">
        <f>IF(ISBLANK('Team Roster - Final'!G1010),"",'Team Roster - Final'!G1010)</f>
        <v>#REF!</v>
      </c>
      <c r="J1012" s="31" t="e">
        <f>IF(ISBLANK('Team Roster - Final'!I1010),"",'Team Roster - Final'!I1010)</f>
        <v>#REF!</v>
      </c>
      <c r="R1012"/>
      <c r="T1012"/>
      <c r="V1012"/>
      <c r="W1012"/>
      <c r="Z1012"/>
      <c r="AA1012"/>
      <c r="AJ1012" s="22"/>
      <c r="AK1012" s="102"/>
      <c r="AN1012" s="22"/>
      <c r="AO1012" s="22"/>
    </row>
    <row r="1013" spans="1:41" ht="15" customHeight="1">
      <c r="A1013" s="346">
        <v>1010</v>
      </c>
      <c r="B1013" s="42" t="e">
        <f>IF(ISBLANK('Team Roster - Final'!A1011),"",'Team Roster - Final'!A1011)</f>
        <v>#REF!</v>
      </c>
      <c r="C1013" s="42" t="e">
        <f>IF(ISBLANK('Team Roster - Final'!B1011),"",'Team Roster - Final'!B1011)</f>
        <v>#REF!</v>
      </c>
      <c r="D1013" s="42" t="e">
        <f>IF(ISBLANK('Team Roster - Final'!C1011),"",'Team Roster - Final'!C1011)</f>
        <v>#REF!</v>
      </c>
      <c r="E1013" s="42" t="e">
        <f>IF(ISBLANK('Team Roster - Final'!D1011),"",'Team Roster - Final'!D1011)</f>
        <v>#REF!</v>
      </c>
      <c r="F1013" s="43" t="e">
        <f>IF(ISBLANK('Team Roster - Final'!BL1011),"",'Team Roster - Final'!BL1011)</f>
        <v>#REF!</v>
      </c>
      <c r="G1013" s="43" t="e">
        <f>IF(ISBLANK('Team Roster - Final'!BM1011),"",'Team Roster - Final'!BM1011)</f>
        <v>#REF!</v>
      </c>
      <c r="H1013" s="31" t="e">
        <f>IF(ISBLANK('Team Roster - Final'!E1011),"",'Team Roster - Final'!E1011)</f>
        <v>#REF!</v>
      </c>
      <c r="I1013" s="31" t="e">
        <f>IF(ISBLANK('Team Roster - Final'!G1011),"",'Team Roster - Final'!G1011)</f>
        <v>#REF!</v>
      </c>
      <c r="J1013" s="31" t="e">
        <f>IF(ISBLANK('Team Roster - Final'!I1011),"",'Team Roster - Final'!I1011)</f>
        <v>#REF!</v>
      </c>
      <c r="R1013"/>
      <c r="T1013"/>
      <c r="V1013"/>
      <c r="W1013"/>
      <c r="Z1013"/>
      <c r="AA1013"/>
      <c r="AJ1013" s="22"/>
      <c r="AK1013" s="102"/>
      <c r="AN1013" s="22"/>
      <c r="AO1013" s="22"/>
    </row>
    <row r="1014" spans="1:41" ht="15" customHeight="1">
      <c r="A1014" s="346">
        <v>1011</v>
      </c>
      <c r="B1014" s="42" t="e">
        <f>IF(ISBLANK('Team Roster - Final'!A1012),"",'Team Roster - Final'!A1012)</f>
        <v>#REF!</v>
      </c>
      <c r="C1014" s="42" t="e">
        <f>IF(ISBLANK('Team Roster - Final'!B1012),"",'Team Roster - Final'!B1012)</f>
        <v>#REF!</v>
      </c>
      <c r="D1014" s="42" t="e">
        <f>IF(ISBLANK('Team Roster - Final'!C1012),"",'Team Roster - Final'!C1012)</f>
        <v>#REF!</v>
      </c>
      <c r="E1014" s="42" t="e">
        <f>IF(ISBLANK('Team Roster - Final'!D1012),"",'Team Roster - Final'!D1012)</f>
        <v>#REF!</v>
      </c>
      <c r="F1014" s="43" t="e">
        <f>IF(ISBLANK('Team Roster - Final'!BL1012),"",'Team Roster - Final'!BL1012)</f>
        <v>#REF!</v>
      </c>
      <c r="G1014" s="43" t="e">
        <f>IF(ISBLANK('Team Roster - Final'!BM1012),"",'Team Roster - Final'!BM1012)</f>
        <v>#REF!</v>
      </c>
      <c r="H1014" s="31" t="e">
        <f>IF(ISBLANK('Team Roster - Final'!E1012),"",'Team Roster - Final'!E1012)</f>
        <v>#REF!</v>
      </c>
      <c r="I1014" s="31" t="e">
        <f>IF(ISBLANK('Team Roster - Final'!G1012),"",'Team Roster - Final'!G1012)</f>
        <v>#REF!</v>
      </c>
      <c r="J1014" s="31" t="e">
        <f>IF(ISBLANK('Team Roster - Final'!I1012),"",'Team Roster - Final'!I1012)</f>
        <v>#REF!</v>
      </c>
      <c r="R1014"/>
      <c r="T1014"/>
      <c r="V1014"/>
      <c r="W1014"/>
      <c r="Z1014"/>
      <c r="AA1014"/>
      <c r="AJ1014" s="22"/>
      <c r="AK1014" s="102"/>
      <c r="AN1014" s="22"/>
      <c r="AO1014" s="22"/>
    </row>
    <row r="1015" spans="1:41" ht="15" customHeight="1">
      <c r="A1015" s="346">
        <v>1012</v>
      </c>
      <c r="B1015" s="42" t="e">
        <f>IF(ISBLANK('Team Roster - Final'!A1013),"",'Team Roster - Final'!A1013)</f>
        <v>#REF!</v>
      </c>
      <c r="C1015" s="42" t="e">
        <f>IF(ISBLANK('Team Roster - Final'!B1013),"",'Team Roster - Final'!B1013)</f>
        <v>#REF!</v>
      </c>
      <c r="D1015" s="42" t="e">
        <f>IF(ISBLANK('Team Roster - Final'!C1013),"",'Team Roster - Final'!C1013)</f>
        <v>#REF!</v>
      </c>
      <c r="E1015" s="42" t="e">
        <f>IF(ISBLANK('Team Roster - Final'!D1013),"",'Team Roster - Final'!D1013)</f>
        <v>#REF!</v>
      </c>
      <c r="F1015" s="43" t="e">
        <f>IF(ISBLANK('Team Roster - Final'!BL1013),"",'Team Roster - Final'!BL1013)</f>
        <v>#REF!</v>
      </c>
      <c r="G1015" s="43" t="e">
        <f>IF(ISBLANK('Team Roster - Final'!BM1013),"",'Team Roster - Final'!BM1013)</f>
        <v>#REF!</v>
      </c>
      <c r="H1015" s="31" t="e">
        <f>IF(ISBLANK('Team Roster - Final'!E1013),"",'Team Roster - Final'!E1013)</f>
        <v>#REF!</v>
      </c>
      <c r="I1015" s="31" t="e">
        <f>IF(ISBLANK('Team Roster - Final'!G1013),"",'Team Roster - Final'!G1013)</f>
        <v>#REF!</v>
      </c>
      <c r="J1015" s="31" t="e">
        <f>IF(ISBLANK('Team Roster - Final'!I1013),"",'Team Roster - Final'!I1013)</f>
        <v>#REF!</v>
      </c>
      <c r="R1015"/>
      <c r="T1015"/>
      <c r="V1015"/>
      <c r="W1015"/>
      <c r="Z1015"/>
      <c r="AA1015"/>
      <c r="AJ1015" s="22"/>
      <c r="AK1015" s="102"/>
      <c r="AN1015" s="22"/>
      <c r="AO1015" s="22"/>
    </row>
    <row r="1016" spans="1:41" ht="15" customHeight="1">
      <c r="A1016" s="346">
        <v>1013</v>
      </c>
      <c r="B1016" s="42" t="e">
        <f>IF(ISBLANK('Team Roster - Final'!A1014),"",'Team Roster - Final'!A1014)</f>
        <v>#REF!</v>
      </c>
      <c r="C1016" s="42" t="e">
        <f>IF(ISBLANK('Team Roster - Final'!B1014),"",'Team Roster - Final'!B1014)</f>
        <v>#REF!</v>
      </c>
      <c r="D1016" s="42" t="e">
        <f>IF(ISBLANK('Team Roster - Final'!C1014),"",'Team Roster - Final'!C1014)</f>
        <v>#REF!</v>
      </c>
      <c r="E1016" s="42" t="e">
        <f>IF(ISBLANK('Team Roster - Final'!D1014),"",'Team Roster - Final'!D1014)</f>
        <v>#REF!</v>
      </c>
      <c r="F1016" s="43" t="e">
        <f>IF(ISBLANK('Team Roster - Final'!BL1014),"",'Team Roster - Final'!BL1014)</f>
        <v>#REF!</v>
      </c>
      <c r="G1016" s="43" t="e">
        <f>IF(ISBLANK('Team Roster - Final'!BM1014),"",'Team Roster - Final'!BM1014)</f>
        <v>#REF!</v>
      </c>
      <c r="H1016" s="31" t="e">
        <f>IF(ISBLANK('Team Roster - Final'!E1014),"",'Team Roster - Final'!E1014)</f>
        <v>#REF!</v>
      </c>
      <c r="I1016" s="31" t="e">
        <f>IF(ISBLANK('Team Roster - Final'!G1014),"",'Team Roster - Final'!G1014)</f>
        <v>#REF!</v>
      </c>
      <c r="J1016" s="31" t="e">
        <f>IF(ISBLANK('Team Roster - Final'!I1014),"",'Team Roster - Final'!I1014)</f>
        <v>#REF!</v>
      </c>
      <c r="R1016"/>
      <c r="T1016"/>
      <c r="V1016"/>
      <c r="W1016"/>
      <c r="Z1016"/>
      <c r="AA1016"/>
      <c r="AJ1016" s="22"/>
      <c r="AK1016" s="102"/>
      <c r="AN1016" s="22"/>
      <c r="AO1016" s="22"/>
    </row>
    <row r="1017" spans="1:41" ht="15" customHeight="1">
      <c r="A1017" s="346">
        <v>1014</v>
      </c>
      <c r="B1017" s="42" t="e">
        <f>IF(ISBLANK('Team Roster - Final'!A1015),"",'Team Roster - Final'!A1015)</f>
        <v>#REF!</v>
      </c>
      <c r="C1017" s="42" t="e">
        <f>IF(ISBLANK('Team Roster - Final'!B1015),"",'Team Roster - Final'!B1015)</f>
        <v>#REF!</v>
      </c>
      <c r="D1017" s="42" t="e">
        <f>IF(ISBLANK('Team Roster - Final'!C1015),"",'Team Roster - Final'!C1015)</f>
        <v>#REF!</v>
      </c>
      <c r="E1017" s="42" t="e">
        <f>IF(ISBLANK('Team Roster - Final'!D1015),"",'Team Roster - Final'!D1015)</f>
        <v>#REF!</v>
      </c>
      <c r="F1017" s="43" t="e">
        <f>IF(ISBLANK('Team Roster - Final'!BL1015),"",'Team Roster - Final'!BL1015)</f>
        <v>#REF!</v>
      </c>
      <c r="G1017" s="43" t="e">
        <f>IF(ISBLANK('Team Roster - Final'!BM1015),"",'Team Roster - Final'!BM1015)</f>
        <v>#REF!</v>
      </c>
      <c r="H1017" s="31" t="e">
        <f>IF(ISBLANK('Team Roster - Final'!E1015),"",'Team Roster - Final'!E1015)</f>
        <v>#REF!</v>
      </c>
      <c r="I1017" s="31" t="e">
        <f>IF(ISBLANK('Team Roster - Final'!G1015),"",'Team Roster - Final'!G1015)</f>
        <v>#REF!</v>
      </c>
      <c r="J1017" s="31" t="e">
        <f>IF(ISBLANK('Team Roster - Final'!I1015),"",'Team Roster - Final'!I1015)</f>
        <v>#REF!</v>
      </c>
      <c r="R1017"/>
      <c r="T1017"/>
      <c r="V1017"/>
      <c r="W1017"/>
      <c r="Z1017"/>
      <c r="AA1017"/>
      <c r="AJ1017" s="22"/>
      <c r="AK1017" s="102"/>
      <c r="AN1017" s="22"/>
      <c r="AO1017" s="22"/>
    </row>
    <row r="1018" spans="1:41" ht="15" customHeight="1">
      <c r="A1018" s="346">
        <v>1015</v>
      </c>
      <c r="B1018" s="42" t="e">
        <f>IF(ISBLANK('Team Roster - Final'!A1016),"",'Team Roster - Final'!A1016)</f>
        <v>#REF!</v>
      </c>
      <c r="C1018" s="42" t="e">
        <f>IF(ISBLANK('Team Roster - Final'!B1016),"",'Team Roster - Final'!B1016)</f>
        <v>#REF!</v>
      </c>
      <c r="D1018" s="42" t="e">
        <f>IF(ISBLANK('Team Roster - Final'!C1016),"",'Team Roster - Final'!C1016)</f>
        <v>#REF!</v>
      </c>
      <c r="E1018" s="42" t="e">
        <f>IF(ISBLANK('Team Roster - Final'!D1016),"",'Team Roster - Final'!D1016)</f>
        <v>#REF!</v>
      </c>
      <c r="F1018" s="43" t="e">
        <f>IF(ISBLANK('Team Roster - Final'!BL1016),"",'Team Roster - Final'!BL1016)</f>
        <v>#REF!</v>
      </c>
      <c r="G1018" s="43" t="e">
        <f>IF(ISBLANK('Team Roster - Final'!BM1016),"",'Team Roster - Final'!BM1016)</f>
        <v>#REF!</v>
      </c>
      <c r="H1018" s="31" t="e">
        <f>IF(ISBLANK('Team Roster - Final'!E1016),"",'Team Roster - Final'!E1016)</f>
        <v>#REF!</v>
      </c>
      <c r="I1018" s="31" t="e">
        <f>IF(ISBLANK('Team Roster - Final'!G1016),"",'Team Roster - Final'!G1016)</f>
        <v>#REF!</v>
      </c>
      <c r="J1018" s="31" t="e">
        <f>IF(ISBLANK('Team Roster - Final'!I1016),"",'Team Roster - Final'!I1016)</f>
        <v>#REF!</v>
      </c>
      <c r="R1018"/>
      <c r="T1018"/>
      <c r="V1018"/>
      <c r="W1018"/>
      <c r="Z1018"/>
      <c r="AA1018"/>
      <c r="AJ1018" s="22"/>
      <c r="AK1018" s="102"/>
      <c r="AN1018" s="22"/>
      <c r="AO1018" s="22"/>
    </row>
    <row r="1019" spans="1:41" ht="15" customHeight="1">
      <c r="A1019" s="346">
        <v>1016</v>
      </c>
      <c r="B1019" s="42" t="e">
        <f>IF(ISBLANK('Team Roster - Final'!A1017),"",'Team Roster - Final'!A1017)</f>
        <v>#REF!</v>
      </c>
      <c r="C1019" s="42" t="e">
        <f>IF(ISBLANK('Team Roster - Final'!B1017),"",'Team Roster - Final'!B1017)</f>
        <v>#REF!</v>
      </c>
      <c r="D1019" s="42" t="e">
        <f>IF(ISBLANK('Team Roster - Final'!C1017),"",'Team Roster - Final'!C1017)</f>
        <v>#REF!</v>
      </c>
      <c r="E1019" s="42" t="e">
        <f>IF(ISBLANK('Team Roster - Final'!D1017),"",'Team Roster - Final'!D1017)</f>
        <v>#REF!</v>
      </c>
      <c r="F1019" s="43" t="e">
        <f>IF(ISBLANK('Team Roster - Final'!BL1017),"",'Team Roster - Final'!BL1017)</f>
        <v>#REF!</v>
      </c>
      <c r="G1019" s="43" t="e">
        <f>IF(ISBLANK('Team Roster - Final'!BM1017),"",'Team Roster - Final'!BM1017)</f>
        <v>#REF!</v>
      </c>
      <c r="H1019" s="31" t="e">
        <f>IF(ISBLANK('Team Roster - Final'!E1017),"",'Team Roster - Final'!E1017)</f>
        <v>#REF!</v>
      </c>
      <c r="I1019" s="31" t="e">
        <f>IF(ISBLANK('Team Roster - Final'!G1017),"",'Team Roster - Final'!G1017)</f>
        <v>#REF!</v>
      </c>
      <c r="J1019" s="31" t="e">
        <f>IF(ISBLANK('Team Roster - Final'!I1017),"",'Team Roster - Final'!I1017)</f>
        <v>#REF!</v>
      </c>
      <c r="R1019"/>
      <c r="T1019"/>
      <c r="V1019"/>
      <c r="W1019"/>
      <c r="Z1019"/>
      <c r="AA1019"/>
      <c r="AJ1019" s="22"/>
      <c r="AK1019" s="102"/>
      <c r="AN1019" s="22"/>
      <c r="AO1019" s="22"/>
    </row>
    <row r="1020" spans="1:41" ht="15" customHeight="1">
      <c r="A1020" s="346">
        <v>1017</v>
      </c>
      <c r="B1020" s="42" t="e">
        <f>IF(ISBLANK('Team Roster - Final'!A1018),"",'Team Roster - Final'!A1018)</f>
        <v>#REF!</v>
      </c>
      <c r="C1020" s="42" t="e">
        <f>IF(ISBLANK('Team Roster - Final'!B1018),"",'Team Roster - Final'!B1018)</f>
        <v>#REF!</v>
      </c>
      <c r="D1020" s="42" t="e">
        <f>IF(ISBLANK('Team Roster - Final'!C1018),"",'Team Roster - Final'!C1018)</f>
        <v>#REF!</v>
      </c>
      <c r="E1020" s="42" t="e">
        <f>IF(ISBLANK('Team Roster - Final'!D1018),"",'Team Roster - Final'!D1018)</f>
        <v>#REF!</v>
      </c>
      <c r="F1020" s="43" t="e">
        <f>IF(ISBLANK('Team Roster - Final'!BL1018),"",'Team Roster - Final'!BL1018)</f>
        <v>#REF!</v>
      </c>
      <c r="G1020" s="43" t="e">
        <f>IF(ISBLANK('Team Roster - Final'!BM1018),"",'Team Roster - Final'!BM1018)</f>
        <v>#REF!</v>
      </c>
      <c r="H1020" s="31" t="e">
        <f>IF(ISBLANK('Team Roster - Final'!E1018),"",'Team Roster - Final'!E1018)</f>
        <v>#REF!</v>
      </c>
      <c r="I1020" s="31" t="e">
        <f>IF(ISBLANK('Team Roster - Final'!G1018),"",'Team Roster - Final'!G1018)</f>
        <v>#REF!</v>
      </c>
      <c r="J1020" s="31" t="e">
        <f>IF(ISBLANK('Team Roster - Final'!I1018),"",'Team Roster - Final'!I1018)</f>
        <v>#REF!</v>
      </c>
      <c r="R1020"/>
      <c r="T1020"/>
      <c r="V1020"/>
      <c r="W1020"/>
      <c r="Z1020"/>
      <c r="AA1020"/>
      <c r="AJ1020" s="22"/>
      <c r="AK1020" s="102"/>
      <c r="AN1020" s="22"/>
      <c r="AO1020" s="22"/>
    </row>
    <row r="1021" spans="1:41" ht="15" customHeight="1">
      <c r="A1021" s="346">
        <v>1018</v>
      </c>
      <c r="B1021" s="42" t="e">
        <f>IF(ISBLANK('Team Roster - Final'!A1019),"",'Team Roster - Final'!A1019)</f>
        <v>#REF!</v>
      </c>
      <c r="C1021" s="42" t="e">
        <f>IF(ISBLANK('Team Roster - Final'!B1019),"",'Team Roster - Final'!B1019)</f>
        <v>#REF!</v>
      </c>
      <c r="D1021" s="42" t="e">
        <f>IF(ISBLANK('Team Roster - Final'!C1019),"",'Team Roster - Final'!C1019)</f>
        <v>#REF!</v>
      </c>
      <c r="E1021" s="42" t="e">
        <f>IF(ISBLANK('Team Roster - Final'!D1019),"",'Team Roster - Final'!D1019)</f>
        <v>#REF!</v>
      </c>
      <c r="F1021" s="43" t="e">
        <f>IF(ISBLANK('Team Roster - Final'!BL1019),"",'Team Roster - Final'!BL1019)</f>
        <v>#REF!</v>
      </c>
      <c r="G1021" s="43" t="e">
        <f>IF(ISBLANK('Team Roster - Final'!BM1019),"",'Team Roster - Final'!BM1019)</f>
        <v>#REF!</v>
      </c>
      <c r="H1021" s="31" t="e">
        <f>IF(ISBLANK('Team Roster - Final'!E1019),"",'Team Roster - Final'!E1019)</f>
        <v>#REF!</v>
      </c>
      <c r="I1021" s="31" t="e">
        <f>IF(ISBLANK('Team Roster - Final'!G1019),"",'Team Roster - Final'!G1019)</f>
        <v>#REF!</v>
      </c>
      <c r="J1021" s="31" t="e">
        <f>IF(ISBLANK('Team Roster - Final'!I1019),"",'Team Roster - Final'!I1019)</f>
        <v>#REF!</v>
      </c>
      <c r="R1021"/>
      <c r="T1021"/>
      <c r="V1021"/>
      <c r="W1021"/>
      <c r="Z1021"/>
      <c r="AA1021"/>
      <c r="AJ1021" s="22"/>
      <c r="AK1021" s="102"/>
      <c r="AN1021" s="22"/>
      <c r="AO1021" s="22"/>
    </row>
    <row r="1022" spans="1:41" ht="15" customHeight="1">
      <c r="A1022" s="346">
        <v>1019</v>
      </c>
      <c r="B1022" s="42" t="e">
        <f>IF(ISBLANK('Team Roster - Final'!A1020),"",'Team Roster - Final'!A1020)</f>
        <v>#REF!</v>
      </c>
      <c r="C1022" s="42" t="e">
        <f>IF(ISBLANK('Team Roster - Final'!B1020),"",'Team Roster - Final'!B1020)</f>
        <v>#REF!</v>
      </c>
      <c r="D1022" s="42" t="e">
        <f>IF(ISBLANK('Team Roster - Final'!C1020),"",'Team Roster - Final'!C1020)</f>
        <v>#REF!</v>
      </c>
      <c r="E1022" s="42" t="e">
        <f>IF(ISBLANK('Team Roster - Final'!D1020),"",'Team Roster - Final'!D1020)</f>
        <v>#REF!</v>
      </c>
      <c r="F1022" s="43" t="e">
        <f>IF(ISBLANK('Team Roster - Final'!BL1020),"",'Team Roster - Final'!BL1020)</f>
        <v>#REF!</v>
      </c>
      <c r="G1022" s="43" t="e">
        <f>IF(ISBLANK('Team Roster - Final'!BM1020),"",'Team Roster - Final'!BM1020)</f>
        <v>#REF!</v>
      </c>
      <c r="H1022" s="31" t="e">
        <f>IF(ISBLANK('Team Roster - Final'!E1020),"",'Team Roster - Final'!E1020)</f>
        <v>#REF!</v>
      </c>
      <c r="I1022" s="31" t="e">
        <f>IF(ISBLANK('Team Roster - Final'!G1020),"",'Team Roster - Final'!G1020)</f>
        <v>#REF!</v>
      </c>
      <c r="J1022" s="31" t="e">
        <f>IF(ISBLANK('Team Roster - Final'!I1020),"",'Team Roster - Final'!I1020)</f>
        <v>#REF!</v>
      </c>
      <c r="R1022"/>
      <c r="T1022"/>
      <c r="V1022"/>
      <c r="W1022"/>
      <c r="Z1022"/>
      <c r="AA1022"/>
      <c r="AJ1022" s="22"/>
      <c r="AK1022" s="102"/>
      <c r="AN1022" s="22"/>
      <c r="AO1022" s="22"/>
    </row>
    <row r="1023" spans="1:41" ht="15" customHeight="1">
      <c r="A1023" s="346">
        <v>1020</v>
      </c>
      <c r="B1023" s="42" t="e">
        <f>IF(ISBLANK('Team Roster - Final'!A1021),"",'Team Roster - Final'!A1021)</f>
        <v>#REF!</v>
      </c>
      <c r="C1023" s="42" t="e">
        <f>IF(ISBLANK('Team Roster - Final'!B1021),"",'Team Roster - Final'!B1021)</f>
        <v>#REF!</v>
      </c>
      <c r="D1023" s="42" t="e">
        <f>IF(ISBLANK('Team Roster - Final'!C1021),"",'Team Roster - Final'!C1021)</f>
        <v>#REF!</v>
      </c>
      <c r="E1023" s="42" t="e">
        <f>IF(ISBLANK('Team Roster - Final'!D1021),"",'Team Roster - Final'!D1021)</f>
        <v>#REF!</v>
      </c>
      <c r="F1023" s="43" t="e">
        <f>IF(ISBLANK('Team Roster - Final'!BL1021),"",'Team Roster - Final'!BL1021)</f>
        <v>#REF!</v>
      </c>
      <c r="G1023" s="43" t="e">
        <f>IF(ISBLANK('Team Roster - Final'!BM1021),"",'Team Roster - Final'!BM1021)</f>
        <v>#REF!</v>
      </c>
      <c r="H1023" s="31" t="e">
        <f>IF(ISBLANK('Team Roster - Final'!E1021),"",'Team Roster - Final'!E1021)</f>
        <v>#REF!</v>
      </c>
      <c r="I1023" s="31" t="e">
        <f>IF(ISBLANK('Team Roster - Final'!G1021),"",'Team Roster - Final'!G1021)</f>
        <v>#REF!</v>
      </c>
      <c r="J1023" s="31" t="e">
        <f>IF(ISBLANK('Team Roster - Final'!I1021),"",'Team Roster - Final'!I1021)</f>
        <v>#REF!</v>
      </c>
      <c r="R1023"/>
      <c r="T1023"/>
      <c r="V1023"/>
      <c r="W1023"/>
      <c r="Z1023"/>
      <c r="AA1023"/>
      <c r="AJ1023" s="22"/>
      <c r="AK1023" s="102"/>
      <c r="AN1023" s="22"/>
      <c r="AO1023" s="22"/>
    </row>
    <row r="1024" spans="1:41" ht="15" customHeight="1">
      <c r="A1024" s="346">
        <v>1021</v>
      </c>
      <c r="B1024" s="42" t="e">
        <f>IF(ISBLANK('Team Roster - Final'!A1022),"",'Team Roster - Final'!A1022)</f>
        <v>#REF!</v>
      </c>
      <c r="C1024" s="42" t="e">
        <f>IF(ISBLANK('Team Roster - Final'!B1022),"",'Team Roster - Final'!B1022)</f>
        <v>#REF!</v>
      </c>
      <c r="D1024" s="42" t="e">
        <f>IF(ISBLANK('Team Roster - Final'!C1022),"",'Team Roster - Final'!C1022)</f>
        <v>#REF!</v>
      </c>
      <c r="E1024" s="42" t="e">
        <f>IF(ISBLANK('Team Roster - Final'!D1022),"",'Team Roster - Final'!D1022)</f>
        <v>#REF!</v>
      </c>
      <c r="F1024" s="43" t="e">
        <f>IF(ISBLANK('Team Roster - Final'!BL1022),"",'Team Roster - Final'!BL1022)</f>
        <v>#REF!</v>
      </c>
      <c r="G1024" s="43" t="e">
        <f>IF(ISBLANK('Team Roster - Final'!BM1022),"",'Team Roster - Final'!BM1022)</f>
        <v>#REF!</v>
      </c>
      <c r="H1024" s="31" t="e">
        <f>IF(ISBLANK('Team Roster - Final'!E1022),"",'Team Roster - Final'!E1022)</f>
        <v>#REF!</v>
      </c>
      <c r="I1024" s="31" t="e">
        <f>IF(ISBLANK('Team Roster - Final'!G1022),"",'Team Roster - Final'!G1022)</f>
        <v>#REF!</v>
      </c>
      <c r="J1024" s="31" t="e">
        <f>IF(ISBLANK('Team Roster - Final'!I1022),"",'Team Roster - Final'!I1022)</f>
        <v>#REF!</v>
      </c>
      <c r="R1024"/>
      <c r="T1024"/>
      <c r="V1024"/>
      <c r="W1024"/>
      <c r="Z1024"/>
      <c r="AA1024"/>
      <c r="AJ1024" s="22"/>
      <c r="AK1024" s="102"/>
      <c r="AN1024" s="22"/>
      <c r="AO1024" s="22"/>
    </row>
    <row r="1025" spans="1:41" ht="15" customHeight="1">
      <c r="A1025" s="346">
        <v>1022</v>
      </c>
      <c r="B1025" s="42" t="e">
        <f>IF(ISBLANK('Team Roster - Final'!A1023),"",'Team Roster - Final'!A1023)</f>
        <v>#REF!</v>
      </c>
      <c r="C1025" s="42" t="e">
        <f>IF(ISBLANK('Team Roster - Final'!B1023),"",'Team Roster - Final'!B1023)</f>
        <v>#REF!</v>
      </c>
      <c r="D1025" s="42" t="e">
        <f>IF(ISBLANK('Team Roster - Final'!C1023),"",'Team Roster - Final'!C1023)</f>
        <v>#REF!</v>
      </c>
      <c r="E1025" s="42" t="e">
        <f>IF(ISBLANK('Team Roster - Final'!D1023),"",'Team Roster - Final'!D1023)</f>
        <v>#REF!</v>
      </c>
      <c r="F1025" s="43" t="e">
        <f>IF(ISBLANK('Team Roster - Final'!BL1023),"",'Team Roster - Final'!BL1023)</f>
        <v>#REF!</v>
      </c>
      <c r="G1025" s="43" t="e">
        <f>IF(ISBLANK('Team Roster - Final'!BM1023),"",'Team Roster - Final'!BM1023)</f>
        <v>#REF!</v>
      </c>
      <c r="H1025" s="31" t="e">
        <f>IF(ISBLANK('Team Roster - Final'!E1023),"",'Team Roster - Final'!E1023)</f>
        <v>#REF!</v>
      </c>
      <c r="I1025" s="31" t="e">
        <f>IF(ISBLANK('Team Roster - Final'!G1023),"",'Team Roster - Final'!G1023)</f>
        <v>#REF!</v>
      </c>
      <c r="J1025" s="31" t="e">
        <f>IF(ISBLANK('Team Roster - Final'!I1023),"",'Team Roster - Final'!I1023)</f>
        <v>#REF!</v>
      </c>
      <c r="R1025"/>
      <c r="T1025"/>
      <c r="V1025"/>
      <c r="W1025"/>
      <c r="Z1025"/>
      <c r="AA1025"/>
      <c r="AJ1025" s="22"/>
      <c r="AK1025" s="102"/>
      <c r="AN1025" s="22"/>
      <c r="AO1025" s="22"/>
    </row>
    <row r="1026" spans="1:41" ht="15" customHeight="1">
      <c r="A1026" s="346">
        <v>1023</v>
      </c>
      <c r="B1026" s="42" t="e">
        <f>IF(ISBLANK('Team Roster - Final'!A1024),"",'Team Roster - Final'!A1024)</f>
        <v>#REF!</v>
      </c>
      <c r="C1026" s="42" t="e">
        <f>IF(ISBLANK('Team Roster - Final'!B1024),"",'Team Roster - Final'!B1024)</f>
        <v>#REF!</v>
      </c>
      <c r="D1026" s="42" t="e">
        <f>IF(ISBLANK('Team Roster - Final'!C1024),"",'Team Roster - Final'!C1024)</f>
        <v>#REF!</v>
      </c>
      <c r="E1026" s="42" t="e">
        <f>IF(ISBLANK('Team Roster - Final'!D1024),"",'Team Roster - Final'!D1024)</f>
        <v>#REF!</v>
      </c>
      <c r="F1026" s="43" t="e">
        <f>IF(ISBLANK('Team Roster - Final'!BL1024),"",'Team Roster - Final'!BL1024)</f>
        <v>#REF!</v>
      </c>
      <c r="G1026" s="43" t="e">
        <f>IF(ISBLANK('Team Roster - Final'!BM1024),"",'Team Roster - Final'!BM1024)</f>
        <v>#REF!</v>
      </c>
      <c r="H1026" s="31" t="e">
        <f>IF(ISBLANK('Team Roster - Final'!E1024),"",'Team Roster - Final'!E1024)</f>
        <v>#REF!</v>
      </c>
      <c r="I1026" s="31" t="e">
        <f>IF(ISBLANK('Team Roster - Final'!G1024),"",'Team Roster - Final'!G1024)</f>
        <v>#REF!</v>
      </c>
      <c r="J1026" s="31" t="e">
        <f>IF(ISBLANK('Team Roster - Final'!I1024),"",'Team Roster - Final'!I1024)</f>
        <v>#REF!</v>
      </c>
      <c r="R1026"/>
      <c r="T1026"/>
      <c r="V1026"/>
      <c r="W1026"/>
      <c r="Z1026"/>
      <c r="AA1026"/>
      <c r="AJ1026" s="22"/>
      <c r="AK1026" s="102"/>
      <c r="AN1026" s="22"/>
      <c r="AO1026" s="22"/>
    </row>
    <row r="1027" spans="1:41" ht="15" customHeight="1">
      <c r="A1027" s="346">
        <v>1024</v>
      </c>
      <c r="B1027" s="42" t="e">
        <f>IF(ISBLANK('Team Roster - Final'!A1025),"",'Team Roster - Final'!A1025)</f>
        <v>#REF!</v>
      </c>
      <c r="C1027" s="42" t="e">
        <f>IF(ISBLANK('Team Roster - Final'!B1025),"",'Team Roster - Final'!B1025)</f>
        <v>#REF!</v>
      </c>
      <c r="D1027" s="42" t="e">
        <f>IF(ISBLANK('Team Roster - Final'!C1025),"",'Team Roster - Final'!C1025)</f>
        <v>#REF!</v>
      </c>
      <c r="E1027" s="42" t="e">
        <f>IF(ISBLANK('Team Roster - Final'!D1025),"",'Team Roster - Final'!D1025)</f>
        <v>#REF!</v>
      </c>
      <c r="F1027" s="43" t="e">
        <f>IF(ISBLANK('Team Roster - Final'!BL1025),"",'Team Roster - Final'!BL1025)</f>
        <v>#REF!</v>
      </c>
      <c r="G1027" s="43" t="e">
        <f>IF(ISBLANK('Team Roster - Final'!BM1025),"",'Team Roster - Final'!BM1025)</f>
        <v>#REF!</v>
      </c>
      <c r="H1027" s="31" t="e">
        <f>IF(ISBLANK('Team Roster - Final'!E1025),"",'Team Roster - Final'!E1025)</f>
        <v>#REF!</v>
      </c>
      <c r="I1027" s="31" t="e">
        <f>IF(ISBLANK('Team Roster - Final'!G1025),"",'Team Roster - Final'!G1025)</f>
        <v>#REF!</v>
      </c>
      <c r="J1027" s="31" t="e">
        <f>IF(ISBLANK('Team Roster - Final'!I1025),"",'Team Roster - Final'!I1025)</f>
        <v>#REF!</v>
      </c>
      <c r="R1027"/>
      <c r="T1027"/>
      <c r="V1027"/>
      <c r="W1027"/>
      <c r="Z1027"/>
      <c r="AA1027"/>
      <c r="AJ1027" s="22"/>
      <c r="AK1027" s="102"/>
      <c r="AN1027" s="22"/>
      <c r="AO1027" s="22"/>
    </row>
    <row r="1028" spans="1:41" ht="15" customHeight="1">
      <c r="A1028" s="346">
        <v>1025</v>
      </c>
      <c r="B1028" s="42" t="e">
        <f>IF(ISBLANK('Team Roster - Final'!A1026),"",'Team Roster - Final'!A1026)</f>
        <v>#REF!</v>
      </c>
      <c r="C1028" s="42" t="e">
        <f>IF(ISBLANK('Team Roster - Final'!B1026),"",'Team Roster - Final'!B1026)</f>
        <v>#REF!</v>
      </c>
      <c r="D1028" s="42" t="e">
        <f>IF(ISBLANK('Team Roster - Final'!C1026),"",'Team Roster - Final'!C1026)</f>
        <v>#REF!</v>
      </c>
      <c r="E1028" s="42" t="e">
        <f>IF(ISBLANK('Team Roster - Final'!D1026),"",'Team Roster - Final'!D1026)</f>
        <v>#REF!</v>
      </c>
      <c r="F1028" s="43" t="e">
        <f>IF(ISBLANK('Team Roster - Final'!BL1026),"",'Team Roster - Final'!BL1026)</f>
        <v>#REF!</v>
      </c>
      <c r="G1028" s="43" t="e">
        <f>IF(ISBLANK('Team Roster - Final'!BM1026),"",'Team Roster - Final'!BM1026)</f>
        <v>#REF!</v>
      </c>
      <c r="H1028" s="31" t="e">
        <f>IF(ISBLANK('Team Roster - Final'!E1026),"",'Team Roster - Final'!E1026)</f>
        <v>#REF!</v>
      </c>
      <c r="I1028" s="31" t="e">
        <f>IF(ISBLANK('Team Roster - Final'!G1026),"",'Team Roster - Final'!G1026)</f>
        <v>#REF!</v>
      </c>
      <c r="J1028" s="31" t="e">
        <f>IF(ISBLANK('Team Roster - Final'!I1026),"",'Team Roster - Final'!I1026)</f>
        <v>#REF!</v>
      </c>
      <c r="R1028"/>
      <c r="T1028"/>
      <c r="V1028"/>
      <c r="W1028"/>
      <c r="Z1028"/>
      <c r="AA1028"/>
      <c r="AJ1028" s="22"/>
      <c r="AK1028" s="102"/>
      <c r="AN1028" s="22"/>
      <c r="AO1028" s="22"/>
    </row>
    <row r="1029" spans="1:41" ht="15" customHeight="1">
      <c r="A1029" s="346">
        <v>1026</v>
      </c>
      <c r="B1029" s="42" t="e">
        <f>IF(ISBLANK('Team Roster - Final'!A1027),"",'Team Roster - Final'!A1027)</f>
        <v>#REF!</v>
      </c>
      <c r="C1029" s="42" t="e">
        <f>IF(ISBLANK('Team Roster - Final'!B1027),"",'Team Roster - Final'!B1027)</f>
        <v>#REF!</v>
      </c>
      <c r="D1029" s="42" t="e">
        <f>IF(ISBLANK('Team Roster - Final'!C1027),"",'Team Roster - Final'!C1027)</f>
        <v>#REF!</v>
      </c>
      <c r="E1029" s="42" t="e">
        <f>IF(ISBLANK('Team Roster - Final'!D1027),"",'Team Roster - Final'!D1027)</f>
        <v>#REF!</v>
      </c>
      <c r="F1029" s="43" t="e">
        <f>IF(ISBLANK('Team Roster - Final'!BL1027),"",'Team Roster - Final'!BL1027)</f>
        <v>#REF!</v>
      </c>
      <c r="G1029" s="43" t="e">
        <f>IF(ISBLANK('Team Roster - Final'!BM1027),"",'Team Roster - Final'!BM1027)</f>
        <v>#REF!</v>
      </c>
      <c r="H1029" s="31" t="e">
        <f>IF(ISBLANK('Team Roster - Final'!E1027),"",'Team Roster - Final'!E1027)</f>
        <v>#REF!</v>
      </c>
      <c r="I1029" s="31" t="e">
        <f>IF(ISBLANK('Team Roster - Final'!G1027),"",'Team Roster - Final'!G1027)</f>
        <v>#REF!</v>
      </c>
      <c r="J1029" s="31" t="e">
        <f>IF(ISBLANK('Team Roster - Final'!I1027),"",'Team Roster - Final'!I1027)</f>
        <v>#REF!</v>
      </c>
      <c r="R1029"/>
      <c r="T1029"/>
      <c r="V1029"/>
      <c r="W1029"/>
      <c r="Z1029"/>
      <c r="AA1029"/>
      <c r="AJ1029" s="22"/>
      <c r="AK1029" s="102"/>
      <c r="AN1029" s="22"/>
      <c r="AO1029" s="22"/>
    </row>
    <row r="1030" spans="1:41" ht="15" customHeight="1">
      <c r="A1030" s="346">
        <v>1027</v>
      </c>
      <c r="B1030" s="42" t="e">
        <f>IF(ISBLANK('Team Roster - Final'!A1028),"",'Team Roster - Final'!A1028)</f>
        <v>#REF!</v>
      </c>
      <c r="C1030" s="42" t="e">
        <f>IF(ISBLANK('Team Roster - Final'!B1028),"",'Team Roster - Final'!B1028)</f>
        <v>#REF!</v>
      </c>
      <c r="D1030" s="42" t="e">
        <f>IF(ISBLANK('Team Roster - Final'!C1028),"",'Team Roster - Final'!C1028)</f>
        <v>#REF!</v>
      </c>
      <c r="E1030" s="42" t="e">
        <f>IF(ISBLANK('Team Roster - Final'!D1028),"",'Team Roster - Final'!D1028)</f>
        <v>#REF!</v>
      </c>
      <c r="F1030" s="43" t="e">
        <f>IF(ISBLANK('Team Roster - Final'!BL1028),"",'Team Roster - Final'!BL1028)</f>
        <v>#REF!</v>
      </c>
      <c r="G1030" s="43" t="e">
        <f>IF(ISBLANK('Team Roster - Final'!BM1028),"",'Team Roster - Final'!BM1028)</f>
        <v>#REF!</v>
      </c>
      <c r="H1030" s="31" t="e">
        <f>IF(ISBLANK('Team Roster - Final'!E1028),"",'Team Roster - Final'!E1028)</f>
        <v>#REF!</v>
      </c>
      <c r="I1030" s="31" t="e">
        <f>IF(ISBLANK('Team Roster - Final'!G1028),"",'Team Roster - Final'!G1028)</f>
        <v>#REF!</v>
      </c>
      <c r="J1030" s="31" t="e">
        <f>IF(ISBLANK('Team Roster - Final'!I1028),"",'Team Roster - Final'!I1028)</f>
        <v>#REF!</v>
      </c>
      <c r="R1030"/>
      <c r="T1030"/>
      <c r="V1030"/>
      <c r="W1030"/>
      <c r="Z1030"/>
      <c r="AA1030"/>
      <c r="AJ1030" s="22"/>
      <c r="AK1030" s="102"/>
      <c r="AN1030" s="22"/>
      <c r="AO1030" s="22"/>
    </row>
    <row r="1031" spans="1:41" ht="15" customHeight="1">
      <c r="A1031" s="346">
        <v>1028</v>
      </c>
      <c r="B1031" s="42" t="e">
        <f>IF(ISBLANK('Team Roster - Final'!A1029),"",'Team Roster - Final'!A1029)</f>
        <v>#REF!</v>
      </c>
      <c r="C1031" s="42" t="e">
        <f>IF(ISBLANK('Team Roster - Final'!B1029),"",'Team Roster - Final'!B1029)</f>
        <v>#REF!</v>
      </c>
      <c r="D1031" s="42" t="e">
        <f>IF(ISBLANK('Team Roster - Final'!C1029),"",'Team Roster - Final'!C1029)</f>
        <v>#REF!</v>
      </c>
      <c r="E1031" s="42" t="e">
        <f>IF(ISBLANK('Team Roster - Final'!D1029),"",'Team Roster - Final'!D1029)</f>
        <v>#REF!</v>
      </c>
      <c r="F1031" s="43" t="e">
        <f>IF(ISBLANK('Team Roster - Final'!BL1029),"",'Team Roster - Final'!BL1029)</f>
        <v>#REF!</v>
      </c>
      <c r="G1031" s="43" t="e">
        <f>IF(ISBLANK('Team Roster - Final'!BM1029),"",'Team Roster - Final'!BM1029)</f>
        <v>#REF!</v>
      </c>
      <c r="H1031" s="31" t="e">
        <f>IF(ISBLANK('Team Roster - Final'!E1029),"",'Team Roster - Final'!E1029)</f>
        <v>#REF!</v>
      </c>
      <c r="I1031" s="31" t="e">
        <f>IF(ISBLANK('Team Roster - Final'!G1029),"",'Team Roster - Final'!G1029)</f>
        <v>#REF!</v>
      </c>
      <c r="J1031" s="31" t="e">
        <f>IF(ISBLANK('Team Roster - Final'!I1029),"",'Team Roster - Final'!I1029)</f>
        <v>#REF!</v>
      </c>
      <c r="R1031"/>
      <c r="T1031"/>
      <c r="V1031"/>
      <c r="W1031"/>
      <c r="Z1031"/>
      <c r="AA1031"/>
      <c r="AJ1031" s="22"/>
      <c r="AK1031" s="102"/>
      <c r="AN1031" s="22"/>
      <c r="AO1031" s="22"/>
    </row>
    <row r="1032" spans="1:41" ht="15" customHeight="1">
      <c r="A1032" s="346">
        <v>1029</v>
      </c>
      <c r="B1032" s="42" t="e">
        <f>IF(ISBLANK('Team Roster - Final'!A1030),"",'Team Roster - Final'!A1030)</f>
        <v>#REF!</v>
      </c>
      <c r="C1032" s="42" t="e">
        <f>IF(ISBLANK('Team Roster - Final'!B1030),"",'Team Roster - Final'!B1030)</f>
        <v>#REF!</v>
      </c>
      <c r="D1032" s="42" t="e">
        <f>IF(ISBLANK('Team Roster - Final'!C1030),"",'Team Roster - Final'!C1030)</f>
        <v>#REF!</v>
      </c>
      <c r="E1032" s="42" t="e">
        <f>IF(ISBLANK('Team Roster - Final'!D1030),"",'Team Roster - Final'!D1030)</f>
        <v>#REF!</v>
      </c>
      <c r="F1032" s="43" t="e">
        <f>IF(ISBLANK('Team Roster - Final'!BL1030),"",'Team Roster - Final'!BL1030)</f>
        <v>#REF!</v>
      </c>
      <c r="G1032" s="43" t="e">
        <f>IF(ISBLANK('Team Roster - Final'!BM1030),"",'Team Roster - Final'!BM1030)</f>
        <v>#REF!</v>
      </c>
      <c r="H1032" s="31" t="e">
        <f>IF(ISBLANK('Team Roster - Final'!E1030),"",'Team Roster - Final'!E1030)</f>
        <v>#REF!</v>
      </c>
      <c r="I1032" s="31" t="e">
        <f>IF(ISBLANK('Team Roster - Final'!G1030),"",'Team Roster - Final'!G1030)</f>
        <v>#REF!</v>
      </c>
      <c r="J1032" s="31" t="e">
        <f>IF(ISBLANK('Team Roster - Final'!I1030),"",'Team Roster - Final'!I1030)</f>
        <v>#REF!</v>
      </c>
      <c r="R1032"/>
      <c r="T1032"/>
      <c r="V1032"/>
      <c r="W1032"/>
      <c r="Z1032"/>
      <c r="AA1032"/>
      <c r="AJ1032" s="22"/>
      <c r="AK1032" s="102"/>
      <c r="AN1032" s="22"/>
      <c r="AO1032" s="22"/>
    </row>
    <row r="1033" spans="1:41" ht="15" customHeight="1">
      <c r="A1033" s="346">
        <v>1030</v>
      </c>
      <c r="B1033" s="42" t="e">
        <f>IF(ISBLANK('Team Roster - Final'!A1031),"",'Team Roster - Final'!A1031)</f>
        <v>#REF!</v>
      </c>
      <c r="C1033" s="42" t="e">
        <f>IF(ISBLANK('Team Roster - Final'!B1031),"",'Team Roster - Final'!B1031)</f>
        <v>#REF!</v>
      </c>
      <c r="D1033" s="42" t="e">
        <f>IF(ISBLANK('Team Roster - Final'!C1031),"",'Team Roster - Final'!C1031)</f>
        <v>#REF!</v>
      </c>
      <c r="E1033" s="42" t="e">
        <f>IF(ISBLANK('Team Roster - Final'!D1031),"",'Team Roster - Final'!D1031)</f>
        <v>#REF!</v>
      </c>
      <c r="F1033" s="43" t="e">
        <f>IF(ISBLANK('Team Roster - Final'!BL1031),"",'Team Roster - Final'!BL1031)</f>
        <v>#REF!</v>
      </c>
      <c r="G1033" s="43" t="e">
        <f>IF(ISBLANK('Team Roster - Final'!BM1031),"",'Team Roster - Final'!BM1031)</f>
        <v>#REF!</v>
      </c>
      <c r="H1033" s="31" t="e">
        <f>IF(ISBLANK('Team Roster - Final'!E1031),"",'Team Roster - Final'!E1031)</f>
        <v>#REF!</v>
      </c>
      <c r="I1033" s="31" t="e">
        <f>IF(ISBLANK('Team Roster - Final'!G1031),"",'Team Roster - Final'!G1031)</f>
        <v>#REF!</v>
      </c>
      <c r="J1033" s="31" t="e">
        <f>IF(ISBLANK('Team Roster - Final'!I1031),"",'Team Roster - Final'!I1031)</f>
        <v>#REF!</v>
      </c>
      <c r="R1033"/>
      <c r="T1033"/>
      <c r="V1033"/>
      <c r="W1033"/>
      <c r="Z1033"/>
      <c r="AA1033"/>
      <c r="AJ1033" s="22"/>
      <c r="AK1033" s="102"/>
      <c r="AN1033" s="22"/>
      <c r="AO1033" s="22"/>
    </row>
    <row r="1034" spans="1:41" ht="15" customHeight="1">
      <c r="A1034" s="346">
        <v>1031</v>
      </c>
      <c r="B1034" s="42" t="e">
        <f>IF(ISBLANK('Team Roster - Final'!A1032),"",'Team Roster - Final'!A1032)</f>
        <v>#REF!</v>
      </c>
      <c r="C1034" s="42" t="e">
        <f>IF(ISBLANK('Team Roster - Final'!B1032),"",'Team Roster - Final'!B1032)</f>
        <v>#REF!</v>
      </c>
      <c r="D1034" s="42" t="e">
        <f>IF(ISBLANK('Team Roster - Final'!C1032),"",'Team Roster - Final'!C1032)</f>
        <v>#REF!</v>
      </c>
      <c r="E1034" s="42" t="e">
        <f>IF(ISBLANK('Team Roster - Final'!D1032),"",'Team Roster - Final'!D1032)</f>
        <v>#REF!</v>
      </c>
      <c r="F1034" s="43" t="e">
        <f>IF(ISBLANK('Team Roster - Final'!BL1032),"",'Team Roster - Final'!BL1032)</f>
        <v>#REF!</v>
      </c>
      <c r="G1034" s="43" t="e">
        <f>IF(ISBLANK('Team Roster - Final'!BM1032),"",'Team Roster - Final'!BM1032)</f>
        <v>#REF!</v>
      </c>
      <c r="H1034" s="31" t="e">
        <f>IF(ISBLANK('Team Roster - Final'!E1032),"",'Team Roster - Final'!E1032)</f>
        <v>#REF!</v>
      </c>
      <c r="I1034" s="31" t="e">
        <f>IF(ISBLANK('Team Roster - Final'!G1032),"",'Team Roster - Final'!G1032)</f>
        <v>#REF!</v>
      </c>
      <c r="J1034" s="31" t="e">
        <f>IF(ISBLANK('Team Roster - Final'!I1032),"",'Team Roster - Final'!I1032)</f>
        <v>#REF!</v>
      </c>
      <c r="R1034"/>
      <c r="T1034"/>
      <c r="V1034"/>
      <c r="W1034"/>
      <c r="Z1034"/>
      <c r="AA1034"/>
      <c r="AJ1034" s="22"/>
      <c r="AK1034" s="102"/>
      <c r="AN1034" s="22"/>
      <c r="AO1034" s="22"/>
    </row>
    <row r="1035" spans="1:41" ht="15" customHeight="1">
      <c r="A1035" s="346">
        <v>1032</v>
      </c>
      <c r="B1035" s="42" t="e">
        <f>IF(ISBLANK('Team Roster - Final'!A1033),"",'Team Roster - Final'!A1033)</f>
        <v>#REF!</v>
      </c>
      <c r="C1035" s="42" t="e">
        <f>IF(ISBLANK('Team Roster - Final'!B1033),"",'Team Roster - Final'!B1033)</f>
        <v>#REF!</v>
      </c>
      <c r="D1035" s="42" t="e">
        <f>IF(ISBLANK('Team Roster - Final'!C1033),"",'Team Roster - Final'!C1033)</f>
        <v>#REF!</v>
      </c>
      <c r="E1035" s="42" t="e">
        <f>IF(ISBLANK('Team Roster - Final'!D1033),"",'Team Roster - Final'!D1033)</f>
        <v>#REF!</v>
      </c>
      <c r="F1035" s="43" t="e">
        <f>IF(ISBLANK('Team Roster - Final'!BL1033),"",'Team Roster - Final'!BL1033)</f>
        <v>#REF!</v>
      </c>
      <c r="G1035" s="43" t="e">
        <f>IF(ISBLANK('Team Roster - Final'!BM1033),"",'Team Roster - Final'!BM1033)</f>
        <v>#REF!</v>
      </c>
      <c r="H1035" s="31" t="e">
        <f>IF(ISBLANK('Team Roster - Final'!E1033),"",'Team Roster - Final'!E1033)</f>
        <v>#REF!</v>
      </c>
      <c r="I1035" s="31" t="e">
        <f>IF(ISBLANK('Team Roster - Final'!G1033),"",'Team Roster - Final'!G1033)</f>
        <v>#REF!</v>
      </c>
      <c r="J1035" s="31" t="e">
        <f>IF(ISBLANK('Team Roster - Final'!I1033),"",'Team Roster - Final'!I1033)</f>
        <v>#REF!</v>
      </c>
      <c r="R1035"/>
      <c r="T1035"/>
      <c r="V1035"/>
      <c r="W1035"/>
      <c r="Z1035"/>
      <c r="AA1035"/>
      <c r="AJ1035" s="22"/>
      <c r="AK1035" s="102"/>
      <c r="AN1035" s="22"/>
      <c r="AO1035" s="22"/>
    </row>
    <row r="1036" spans="1:41" ht="15" customHeight="1">
      <c r="A1036" s="346">
        <v>1033</v>
      </c>
      <c r="B1036" s="42" t="e">
        <f>IF(ISBLANK('Team Roster - Final'!A1034),"",'Team Roster - Final'!A1034)</f>
        <v>#REF!</v>
      </c>
      <c r="C1036" s="42" t="e">
        <f>IF(ISBLANK('Team Roster - Final'!B1034),"",'Team Roster - Final'!B1034)</f>
        <v>#REF!</v>
      </c>
      <c r="D1036" s="42" t="e">
        <f>IF(ISBLANK('Team Roster - Final'!C1034),"",'Team Roster - Final'!C1034)</f>
        <v>#REF!</v>
      </c>
      <c r="E1036" s="42" t="e">
        <f>IF(ISBLANK('Team Roster - Final'!D1034),"",'Team Roster - Final'!D1034)</f>
        <v>#REF!</v>
      </c>
      <c r="F1036" s="43" t="e">
        <f>IF(ISBLANK('Team Roster - Final'!BL1034),"",'Team Roster - Final'!BL1034)</f>
        <v>#REF!</v>
      </c>
      <c r="G1036" s="43" t="e">
        <f>IF(ISBLANK('Team Roster - Final'!BM1034),"",'Team Roster - Final'!BM1034)</f>
        <v>#REF!</v>
      </c>
      <c r="H1036" s="31" t="e">
        <f>IF(ISBLANK('Team Roster - Final'!E1034),"",'Team Roster - Final'!E1034)</f>
        <v>#REF!</v>
      </c>
      <c r="I1036" s="31" t="e">
        <f>IF(ISBLANK('Team Roster - Final'!G1034),"",'Team Roster - Final'!G1034)</f>
        <v>#REF!</v>
      </c>
      <c r="J1036" s="31" t="e">
        <f>IF(ISBLANK('Team Roster - Final'!I1034),"",'Team Roster - Final'!I1034)</f>
        <v>#REF!</v>
      </c>
      <c r="R1036"/>
      <c r="T1036"/>
      <c r="V1036"/>
      <c r="W1036"/>
      <c r="Z1036"/>
      <c r="AA1036"/>
      <c r="AJ1036" s="22"/>
      <c r="AK1036" s="102"/>
      <c r="AN1036" s="22"/>
      <c r="AO1036" s="22"/>
    </row>
    <row r="1037" spans="1:41" ht="15" customHeight="1">
      <c r="A1037" s="346">
        <v>1034</v>
      </c>
      <c r="B1037" s="42" t="e">
        <f>IF(ISBLANK('Team Roster - Final'!A1035),"",'Team Roster - Final'!A1035)</f>
        <v>#REF!</v>
      </c>
      <c r="C1037" s="42" t="e">
        <f>IF(ISBLANK('Team Roster - Final'!B1035),"",'Team Roster - Final'!B1035)</f>
        <v>#REF!</v>
      </c>
      <c r="D1037" s="42" t="e">
        <f>IF(ISBLANK('Team Roster - Final'!C1035),"",'Team Roster - Final'!C1035)</f>
        <v>#REF!</v>
      </c>
      <c r="E1037" s="42" t="e">
        <f>IF(ISBLANK('Team Roster - Final'!D1035),"",'Team Roster - Final'!D1035)</f>
        <v>#REF!</v>
      </c>
      <c r="F1037" s="43" t="e">
        <f>IF(ISBLANK('Team Roster - Final'!BL1035),"",'Team Roster - Final'!BL1035)</f>
        <v>#REF!</v>
      </c>
      <c r="G1037" s="43" t="e">
        <f>IF(ISBLANK('Team Roster - Final'!BM1035),"",'Team Roster - Final'!BM1035)</f>
        <v>#REF!</v>
      </c>
      <c r="H1037" s="31" t="e">
        <f>IF(ISBLANK('Team Roster - Final'!E1035),"",'Team Roster - Final'!E1035)</f>
        <v>#REF!</v>
      </c>
      <c r="I1037" s="31" t="e">
        <f>IF(ISBLANK('Team Roster - Final'!G1035),"",'Team Roster - Final'!G1035)</f>
        <v>#REF!</v>
      </c>
      <c r="J1037" s="31" t="e">
        <f>IF(ISBLANK('Team Roster - Final'!I1035),"",'Team Roster - Final'!I1035)</f>
        <v>#REF!</v>
      </c>
      <c r="R1037"/>
      <c r="T1037"/>
      <c r="V1037"/>
      <c r="W1037"/>
      <c r="Z1037"/>
      <c r="AA1037"/>
      <c r="AJ1037" s="22"/>
      <c r="AK1037" s="102"/>
      <c r="AN1037" s="22"/>
      <c r="AO1037" s="22"/>
    </row>
    <row r="1038" spans="1:41" ht="15" customHeight="1">
      <c r="A1038" s="346">
        <v>1035</v>
      </c>
      <c r="B1038" s="42" t="e">
        <f>IF(ISBLANK('Team Roster - Final'!A1036),"",'Team Roster - Final'!A1036)</f>
        <v>#REF!</v>
      </c>
      <c r="C1038" s="42" t="e">
        <f>IF(ISBLANK('Team Roster - Final'!B1036),"",'Team Roster - Final'!B1036)</f>
        <v>#REF!</v>
      </c>
      <c r="D1038" s="42" t="e">
        <f>IF(ISBLANK('Team Roster - Final'!C1036),"",'Team Roster - Final'!C1036)</f>
        <v>#REF!</v>
      </c>
      <c r="E1038" s="42" t="e">
        <f>IF(ISBLANK('Team Roster - Final'!D1036),"",'Team Roster - Final'!D1036)</f>
        <v>#REF!</v>
      </c>
      <c r="F1038" s="43" t="e">
        <f>IF(ISBLANK('Team Roster - Final'!BL1036),"",'Team Roster - Final'!BL1036)</f>
        <v>#REF!</v>
      </c>
      <c r="G1038" s="43" t="e">
        <f>IF(ISBLANK('Team Roster - Final'!BM1036),"",'Team Roster - Final'!BM1036)</f>
        <v>#REF!</v>
      </c>
      <c r="H1038" s="31" t="e">
        <f>IF(ISBLANK('Team Roster - Final'!E1036),"",'Team Roster - Final'!E1036)</f>
        <v>#REF!</v>
      </c>
      <c r="I1038" s="31" t="e">
        <f>IF(ISBLANK('Team Roster - Final'!G1036),"",'Team Roster - Final'!G1036)</f>
        <v>#REF!</v>
      </c>
      <c r="J1038" s="31" t="e">
        <f>IF(ISBLANK('Team Roster - Final'!I1036),"",'Team Roster - Final'!I1036)</f>
        <v>#REF!</v>
      </c>
      <c r="R1038"/>
      <c r="T1038"/>
      <c r="V1038"/>
      <c r="W1038"/>
      <c r="Z1038"/>
      <c r="AA1038"/>
      <c r="AJ1038" s="22"/>
      <c r="AK1038" s="102"/>
      <c r="AN1038" s="22"/>
      <c r="AO1038" s="22"/>
    </row>
    <row r="1039" spans="1:41" ht="15" customHeight="1">
      <c r="A1039" s="346">
        <v>1036</v>
      </c>
      <c r="B1039" s="42" t="e">
        <f>IF(ISBLANK('Team Roster - Final'!A1037),"",'Team Roster - Final'!A1037)</f>
        <v>#REF!</v>
      </c>
      <c r="C1039" s="42" t="e">
        <f>IF(ISBLANK('Team Roster - Final'!B1037),"",'Team Roster - Final'!B1037)</f>
        <v>#REF!</v>
      </c>
      <c r="D1039" s="42" t="e">
        <f>IF(ISBLANK('Team Roster - Final'!C1037),"",'Team Roster - Final'!C1037)</f>
        <v>#REF!</v>
      </c>
      <c r="E1039" s="42" t="e">
        <f>IF(ISBLANK('Team Roster - Final'!D1037),"",'Team Roster - Final'!D1037)</f>
        <v>#REF!</v>
      </c>
      <c r="F1039" s="43" t="e">
        <f>IF(ISBLANK('Team Roster - Final'!BL1037),"",'Team Roster - Final'!BL1037)</f>
        <v>#REF!</v>
      </c>
      <c r="G1039" s="43" t="e">
        <f>IF(ISBLANK('Team Roster - Final'!BM1037),"",'Team Roster - Final'!BM1037)</f>
        <v>#REF!</v>
      </c>
      <c r="H1039" s="31" t="e">
        <f>IF(ISBLANK('Team Roster - Final'!E1037),"",'Team Roster - Final'!E1037)</f>
        <v>#REF!</v>
      </c>
      <c r="I1039" s="31" t="e">
        <f>IF(ISBLANK('Team Roster - Final'!G1037),"",'Team Roster - Final'!G1037)</f>
        <v>#REF!</v>
      </c>
      <c r="J1039" s="31" t="e">
        <f>IF(ISBLANK('Team Roster - Final'!I1037),"",'Team Roster - Final'!I1037)</f>
        <v>#REF!</v>
      </c>
      <c r="R1039"/>
      <c r="T1039"/>
      <c r="V1039"/>
      <c r="W1039"/>
      <c r="Z1039"/>
      <c r="AA1039"/>
      <c r="AJ1039" s="22"/>
      <c r="AK1039" s="102"/>
      <c r="AN1039" s="22"/>
      <c r="AO1039" s="22"/>
    </row>
    <row r="1040" spans="1:41" ht="15" customHeight="1">
      <c r="A1040" s="346">
        <v>1037</v>
      </c>
      <c r="B1040" s="42" t="e">
        <f>IF(ISBLANK('Team Roster - Final'!A1038),"",'Team Roster - Final'!A1038)</f>
        <v>#REF!</v>
      </c>
      <c r="C1040" s="42" t="e">
        <f>IF(ISBLANK('Team Roster - Final'!B1038),"",'Team Roster - Final'!B1038)</f>
        <v>#REF!</v>
      </c>
      <c r="D1040" s="42" t="e">
        <f>IF(ISBLANK('Team Roster - Final'!C1038),"",'Team Roster - Final'!C1038)</f>
        <v>#REF!</v>
      </c>
      <c r="E1040" s="42" t="e">
        <f>IF(ISBLANK('Team Roster - Final'!D1038),"",'Team Roster - Final'!D1038)</f>
        <v>#REF!</v>
      </c>
      <c r="F1040" s="43" t="e">
        <f>IF(ISBLANK('Team Roster - Final'!BL1038),"",'Team Roster - Final'!BL1038)</f>
        <v>#REF!</v>
      </c>
      <c r="G1040" s="43" t="e">
        <f>IF(ISBLANK('Team Roster - Final'!BM1038),"",'Team Roster - Final'!BM1038)</f>
        <v>#REF!</v>
      </c>
      <c r="H1040" s="31" t="e">
        <f>IF(ISBLANK('Team Roster - Final'!E1038),"",'Team Roster - Final'!E1038)</f>
        <v>#REF!</v>
      </c>
      <c r="I1040" s="31" t="e">
        <f>IF(ISBLANK('Team Roster - Final'!G1038),"",'Team Roster - Final'!G1038)</f>
        <v>#REF!</v>
      </c>
      <c r="J1040" s="31" t="e">
        <f>IF(ISBLANK('Team Roster - Final'!I1038),"",'Team Roster - Final'!I1038)</f>
        <v>#REF!</v>
      </c>
      <c r="R1040"/>
      <c r="T1040"/>
      <c r="V1040"/>
      <c r="W1040"/>
      <c r="Z1040"/>
      <c r="AA1040"/>
      <c r="AJ1040" s="22"/>
      <c r="AK1040" s="102"/>
      <c r="AN1040" s="22"/>
      <c r="AO1040" s="22"/>
    </row>
    <row r="1041" spans="1:41" ht="15" customHeight="1">
      <c r="A1041" s="346">
        <v>1038</v>
      </c>
      <c r="B1041" s="42" t="e">
        <f>IF(ISBLANK('Team Roster - Final'!A1039),"",'Team Roster - Final'!A1039)</f>
        <v>#REF!</v>
      </c>
      <c r="C1041" s="42" t="e">
        <f>IF(ISBLANK('Team Roster - Final'!B1039),"",'Team Roster - Final'!B1039)</f>
        <v>#REF!</v>
      </c>
      <c r="D1041" s="42" t="e">
        <f>IF(ISBLANK('Team Roster - Final'!C1039),"",'Team Roster - Final'!C1039)</f>
        <v>#REF!</v>
      </c>
      <c r="E1041" s="42" t="e">
        <f>IF(ISBLANK('Team Roster - Final'!D1039),"",'Team Roster - Final'!D1039)</f>
        <v>#REF!</v>
      </c>
      <c r="F1041" s="43" t="e">
        <f>IF(ISBLANK('Team Roster - Final'!BL1039),"",'Team Roster - Final'!BL1039)</f>
        <v>#REF!</v>
      </c>
      <c r="G1041" s="43" t="e">
        <f>IF(ISBLANK('Team Roster - Final'!BM1039),"",'Team Roster - Final'!BM1039)</f>
        <v>#REF!</v>
      </c>
      <c r="H1041" s="31" t="e">
        <f>IF(ISBLANK('Team Roster - Final'!E1039),"",'Team Roster - Final'!E1039)</f>
        <v>#REF!</v>
      </c>
      <c r="I1041" s="31" t="e">
        <f>IF(ISBLANK('Team Roster - Final'!G1039),"",'Team Roster - Final'!G1039)</f>
        <v>#REF!</v>
      </c>
      <c r="J1041" s="31" t="e">
        <f>IF(ISBLANK('Team Roster - Final'!I1039),"",'Team Roster - Final'!I1039)</f>
        <v>#REF!</v>
      </c>
      <c r="R1041"/>
      <c r="T1041"/>
      <c r="V1041"/>
      <c r="W1041"/>
      <c r="Z1041"/>
      <c r="AA1041"/>
      <c r="AJ1041" s="22"/>
      <c r="AK1041" s="102"/>
      <c r="AN1041" s="22"/>
      <c r="AO1041" s="22"/>
    </row>
    <row r="1042" spans="1:41" ht="15" customHeight="1">
      <c r="A1042" s="346">
        <v>1039</v>
      </c>
      <c r="B1042" s="42" t="e">
        <f>IF(ISBLANK('Team Roster - Final'!A1040),"",'Team Roster - Final'!A1040)</f>
        <v>#REF!</v>
      </c>
      <c r="C1042" s="42" t="e">
        <f>IF(ISBLANK('Team Roster - Final'!B1040),"",'Team Roster - Final'!B1040)</f>
        <v>#REF!</v>
      </c>
      <c r="D1042" s="42" t="e">
        <f>IF(ISBLANK('Team Roster - Final'!C1040),"",'Team Roster - Final'!C1040)</f>
        <v>#REF!</v>
      </c>
      <c r="E1042" s="42" t="e">
        <f>IF(ISBLANK('Team Roster - Final'!D1040),"",'Team Roster - Final'!D1040)</f>
        <v>#REF!</v>
      </c>
      <c r="F1042" s="43" t="e">
        <f>IF(ISBLANK('Team Roster - Final'!BL1040),"",'Team Roster - Final'!BL1040)</f>
        <v>#REF!</v>
      </c>
      <c r="G1042" s="43" t="e">
        <f>IF(ISBLANK('Team Roster - Final'!BM1040),"",'Team Roster - Final'!BM1040)</f>
        <v>#REF!</v>
      </c>
      <c r="H1042" s="31" t="e">
        <f>IF(ISBLANK('Team Roster - Final'!E1040),"",'Team Roster - Final'!E1040)</f>
        <v>#REF!</v>
      </c>
      <c r="I1042" s="31" t="e">
        <f>IF(ISBLANK('Team Roster - Final'!G1040),"",'Team Roster - Final'!G1040)</f>
        <v>#REF!</v>
      </c>
      <c r="J1042" s="31" t="e">
        <f>IF(ISBLANK('Team Roster - Final'!I1040),"",'Team Roster - Final'!I1040)</f>
        <v>#REF!</v>
      </c>
      <c r="R1042"/>
      <c r="T1042"/>
      <c r="V1042"/>
      <c r="W1042"/>
      <c r="Z1042"/>
      <c r="AA1042"/>
      <c r="AJ1042" s="22"/>
      <c r="AK1042" s="102"/>
      <c r="AN1042" s="22"/>
      <c r="AO1042" s="22"/>
    </row>
    <row r="1043" spans="1:41" ht="15" customHeight="1">
      <c r="A1043" s="346">
        <v>1040</v>
      </c>
      <c r="B1043" s="42" t="e">
        <f>IF(ISBLANK('Team Roster - Final'!A1041),"",'Team Roster - Final'!A1041)</f>
        <v>#REF!</v>
      </c>
      <c r="C1043" s="42" t="e">
        <f>IF(ISBLANK('Team Roster - Final'!B1041),"",'Team Roster - Final'!B1041)</f>
        <v>#REF!</v>
      </c>
      <c r="D1043" s="42" t="e">
        <f>IF(ISBLANK('Team Roster - Final'!C1041),"",'Team Roster - Final'!C1041)</f>
        <v>#REF!</v>
      </c>
      <c r="E1043" s="42" t="e">
        <f>IF(ISBLANK('Team Roster - Final'!D1041),"",'Team Roster - Final'!D1041)</f>
        <v>#REF!</v>
      </c>
      <c r="F1043" s="43" t="e">
        <f>IF(ISBLANK('Team Roster - Final'!BL1041),"",'Team Roster - Final'!BL1041)</f>
        <v>#REF!</v>
      </c>
      <c r="G1043" s="43" t="e">
        <f>IF(ISBLANK('Team Roster - Final'!BM1041),"",'Team Roster - Final'!BM1041)</f>
        <v>#REF!</v>
      </c>
      <c r="H1043" s="31" t="e">
        <f>IF(ISBLANK('Team Roster - Final'!E1041),"",'Team Roster - Final'!E1041)</f>
        <v>#REF!</v>
      </c>
      <c r="I1043" s="31" t="e">
        <f>IF(ISBLANK('Team Roster - Final'!G1041),"",'Team Roster - Final'!G1041)</f>
        <v>#REF!</v>
      </c>
      <c r="J1043" s="31" t="e">
        <f>IF(ISBLANK('Team Roster - Final'!I1041),"",'Team Roster - Final'!I1041)</f>
        <v>#REF!</v>
      </c>
      <c r="R1043"/>
      <c r="T1043"/>
      <c r="V1043"/>
      <c r="W1043"/>
      <c r="Z1043"/>
      <c r="AA1043"/>
      <c r="AJ1043" s="22"/>
      <c r="AK1043" s="102"/>
      <c r="AN1043" s="22"/>
      <c r="AO1043" s="22"/>
    </row>
    <row r="1044" spans="1:41" ht="15" customHeight="1">
      <c r="A1044" s="346">
        <v>1041</v>
      </c>
      <c r="B1044" s="42" t="e">
        <f>IF(ISBLANK('Team Roster - Final'!A1042),"",'Team Roster - Final'!A1042)</f>
        <v>#REF!</v>
      </c>
      <c r="C1044" s="42" t="e">
        <f>IF(ISBLANK('Team Roster - Final'!B1042),"",'Team Roster - Final'!B1042)</f>
        <v>#REF!</v>
      </c>
      <c r="D1044" s="42" t="e">
        <f>IF(ISBLANK('Team Roster - Final'!C1042),"",'Team Roster - Final'!C1042)</f>
        <v>#REF!</v>
      </c>
      <c r="E1044" s="42" t="e">
        <f>IF(ISBLANK('Team Roster - Final'!D1042),"",'Team Roster - Final'!D1042)</f>
        <v>#REF!</v>
      </c>
      <c r="F1044" s="43" t="e">
        <f>IF(ISBLANK('Team Roster - Final'!BL1042),"",'Team Roster - Final'!BL1042)</f>
        <v>#REF!</v>
      </c>
      <c r="G1044" s="43" t="e">
        <f>IF(ISBLANK('Team Roster - Final'!BM1042),"",'Team Roster - Final'!BM1042)</f>
        <v>#REF!</v>
      </c>
      <c r="H1044" s="31" t="e">
        <f>IF(ISBLANK('Team Roster - Final'!E1042),"",'Team Roster - Final'!E1042)</f>
        <v>#REF!</v>
      </c>
      <c r="I1044" s="31" t="e">
        <f>IF(ISBLANK('Team Roster - Final'!G1042),"",'Team Roster - Final'!G1042)</f>
        <v>#REF!</v>
      </c>
      <c r="J1044" s="31" t="e">
        <f>IF(ISBLANK('Team Roster - Final'!I1042),"",'Team Roster - Final'!I1042)</f>
        <v>#REF!</v>
      </c>
      <c r="R1044"/>
      <c r="T1044"/>
      <c r="V1044"/>
      <c r="W1044"/>
      <c r="Z1044"/>
      <c r="AA1044"/>
      <c r="AJ1044" s="22"/>
      <c r="AK1044" s="102"/>
      <c r="AN1044" s="22"/>
      <c r="AO1044" s="22"/>
    </row>
    <row r="1045" spans="1:41" ht="15" customHeight="1">
      <c r="A1045" s="346">
        <v>1042</v>
      </c>
      <c r="B1045" s="42" t="e">
        <f>IF(ISBLANK('Team Roster - Final'!A1043),"",'Team Roster - Final'!A1043)</f>
        <v>#REF!</v>
      </c>
      <c r="C1045" s="42" t="e">
        <f>IF(ISBLANK('Team Roster - Final'!B1043),"",'Team Roster - Final'!B1043)</f>
        <v>#REF!</v>
      </c>
      <c r="D1045" s="42" t="e">
        <f>IF(ISBLANK('Team Roster - Final'!C1043),"",'Team Roster - Final'!C1043)</f>
        <v>#REF!</v>
      </c>
      <c r="E1045" s="42" t="e">
        <f>IF(ISBLANK('Team Roster - Final'!D1043),"",'Team Roster - Final'!D1043)</f>
        <v>#REF!</v>
      </c>
      <c r="F1045" s="43" t="e">
        <f>IF(ISBLANK('Team Roster - Final'!BL1043),"",'Team Roster - Final'!BL1043)</f>
        <v>#REF!</v>
      </c>
      <c r="G1045" s="43" t="e">
        <f>IF(ISBLANK('Team Roster - Final'!BM1043),"",'Team Roster - Final'!BM1043)</f>
        <v>#REF!</v>
      </c>
      <c r="H1045" s="31" t="e">
        <f>IF(ISBLANK('Team Roster - Final'!E1043),"",'Team Roster - Final'!E1043)</f>
        <v>#REF!</v>
      </c>
      <c r="I1045" s="31" t="e">
        <f>IF(ISBLANK('Team Roster - Final'!G1043),"",'Team Roster - Final'!G1043)</f>
        <v>#REF!</v>
      </c>
      <c r="J1045" s="31" t="e">
        <f>IF(ISBLANK('Team Roster - Final'!I1043),"",'Team Roster - Final'!I1043)</f>
        <v>#REF!</v>
      </c>
      <c r="R1045"/>
      <c r="T1045"/>
      <c r="V1045"/>
      <c r="W1045"/>
      <c r="Z1045"/>
      <c r="AA1045"/>
      <c r="AJ1045" s="22"/>
      <c r="AK1045" s="102"/>
      <c r="AN1045" s="22"/>
      <c r="AO1045" s="22"/>
    </row>
    <row r="1046" spans="1:41" ht="15" customHeight="1">
      <c r="A1046" s="346">
        <v>1043</v>
      </c>
      <c r="B1046" s="42" t="e">
        <f>IF(ISBLANK('Team Roster - Final'!A1044),"",'Team Roster - Final'!A1044)</f>
        <v>#REF!</v>
      </c>
      <c r="C1046" s="42" t="e">
        <f>IF(ISBLANK('Team Roster - Final'!B1044),"",'Team Roster - Final'!B1044)</f>
        <v>#REF!</v>
      </c>
      <c r="D1046" s="42" t="e">
        <f>IF(ISBLANK('Team Roster - Final'!C1044),"",'Team Roster - Final'!C1044)</f>
        <v>#REF!</v>
      </c>
      <c r="E1046" s="42" t="e">
        <f>IF(ISBLANK('Team Roster - Final'!D1044),"",'Team Roster - Final'!D1044)</f>
        <v>#REF!</v>
      </c>
      <c r="F1046" s="43" t="e">
        <f>IF(ISBLANK('Team Roster - Final'!BL1044),"",'Team Roster - Final'!BL1044)</f>
        <v>#REF!</v>
      </c>
      <c r="G1046" s="43" t="e">
        <f>IF(ISBLANK('Team Roster - Final'!BM1044),"",'Team Roster - Final'!BM1044)</f>
        <v>#REF!</v>
      </c>
      <c r="H1046" s="31" t="e">
        <f>IF(ISBLANK('Team Roster - Final'!E1044),"",'Team Roster - Final'!E1044)</f>
        <v>#REF!</v>
      </c>
      <c r="I1046" s="31" t="e">
        <f>IF(ISBLANK('Team Roster - Final'!G1044),"",'Team Roster - Final'!G1044)</f>
        <v>#REF!</v>
      </c>
      <c r="J1046" s="31" t="e">
        <f>IF(ISBLANK('Team Roster - Final'!I1044),"",'Team Roster - Final'!I1044)</f>
        <v>#REF!</v>
      </c>
      <c r="R1046"/>
      <c r="T1046"/>
      <c r="V1046"/>
      <c r="W1046"/>
      <c r="Z1046"/>
      <c r="AA1046"/>
      <c r="AJ1046" s="22"/>
      <c r="AK1046" s="102"/>
      <c r="AN1046" s="22"/>
      <c r="AO1046" s="22"/>
    </row>
    <row r="1047" spans="1:41" ht="15" customHeight="1">
      <c r="A1047" s="346">
        <v>1044</v>
      </c>
      <c r="B1047" s="42" t="e">
        <f>IF(ISBLANK('Team Roster - Final'!A1045),"",'Team Roster - Final'!A1045)</f>
        <v>#REF!</v>
      </c>
      <c r="C1047" s="42" t="e">
        <f>IF(ISBLANK('Team Roster - Final'!B1045),"",'Team Roster - Final'!B1045)</f>
        <v>#REF!</v>
      </c>
      <c r="D1047" s="42" t="e">
        <f>IF(ISBLANK('Team Roster - Final'!C1045),"",'Team Roster - Final'!C1045)</f>
        <v>#REF!</v>
      </c>
      <c r="E1047" s="42" t="e">
        <f>IF(ISBLANK('Team Roster - Final'!D1045),"",'Team Roster - Final'!D1045)</f>
        <v>#REF!</v>
      </c>
      <c r="F1047" s="43" t="e">
        <f>IF(ISBLANK('Team Roster - Final'!BL1045),"",'Team Roster - Final'!BL1045)</f>
        <v>#REF!</v>
      </c>
      <c r="G1047" s="43" t="e">
        <f>IF(ISBLANK('Team Roster - Final'!BM1045),"",'Team Roster - Final'!BM1045)</f>
        <v>#REF!</v>
      </c>
      <c r="H1047" s="31" t="e">
        <f>IF(ISBLANK('Team Roster - Final'!E1045),"",'Team Roster - Final'!E1045)</f>
        <v>#REF!</v>
      </c>
      <c r="I1047" s="31" t="e">
        <f>IF(ISBLANK('Team Roster - Final'!G1045),"",'Team Roster - Final'!G1045)</f>
        <v>#REF!</v>
      </c>
      <c r="J1047" s="31" t="e">
        <f>IF(ISBLANK('Team Roster - Final'!I1045),"",'Team Roster - Final'!I1045)</f>
        <v>#REF!</v>
      </c>
      <c r="R1047"/>
      <c r="T1047"/>
      <c r="V1047"/>
      <c r="W1047"/>
      <c r="Z1047"/>
      <c r="AA1047"/>
      <c r="AJ1047" s="22"/>
      <c r="AK1047" s="102"/>
      <c r="AN1047" s="22"/>
      <c r="AO1047" s="22"/>
    </row>
    <row r="1048" spans="1:41" ht="15" customHeight="1">
      <c r="A1048" s="346">
        <v>1045</v>
      </c>
      <c r="B1048" s="42" t="e">
        <f>IF(ISBLANK('Team Roster - Final'!A1046),"",'Team Roster - Final'!A1046)</f>
        <v>#REF!</v>
      </c>
      <c r="C1048" s="42" t="e">
        <f>IF(ISBLANK('Team Roster - Final'!B1046),"",'Team Roster - Final'!B1046)</f>
        <v>#REF!</v>
      </c>
      <c r="D1048" s="42" t="e">
        <f>IF(ISBLANK('Team Roster - Final'!C1046),"",'Team Roster - Final'!C1046)</f>
        <v>#REF!</v>
      </c>
      <c r="E1048" s="42" t="e">
        <f>IF(ISBLANK('Team Roster - Final'!D1046),"",'Team Roster - Final'!D1046)</f>
        <v>#REF!</v>
      </c>
      <c r="F1048" s="43" t="e">
        <f>IF(ISBLANK('Team Roster - Final'!BL1046),"",'Team Roster - Final'!BL1046)</f>
        <v>#REF!</v>
      </c>
      <c r="G1048" s="43" t="e">
        <f>IF(ISBLANK('Team Roster - Final'!BM1046),"",'Team Roster - Final'!BM1046)</f>
        <v>#REF!</v>
      </c>
      <c r="H1048" s="31" t="e">
        <f>IF(ISBLANK('Team Roster - Final'!E1046),"",'Team Roster - Final'!E1046)</f>
        <v>#REF!</v>
      </c>
      <c r="I1048" s="31" t="e">
        <f>IF(ISBLANK('Team Roster - Final'!G1046),"",'Team Roster - Final'!G1046)</f>
        <v>#REF!</v>
      </c>
      <c r="J1048" s="31" t="e">
        <f>IF(ISBLANK('Team Roster - Final'!I1046),"",'Team Roster - Final'!I1046)</f>
        <v>#REF!</v>
      </c>
      <c r="R1048"/>
      <c r="T1048"/>
      <c r="V1048"/>
      <c r="W1048"/>
      <c r="Z1048"/>
      <c r="AA1048"/>
      <c r="AJ1048" s="22"/>
      <c r="AK1048" s="102"/>
      <c r="AN1048" s="22"/>
      <c r="AO1048" s="22"/>
    </row>
    <row r="1049" spans="1:41" ht="15" customHeight="1">
      <c r="A1049" s="346">
        <v>1046</v>
      </c>
      <c r="B1049" s="42" t="e">
        <f>IF(ISBLANK('Team Roster - Final'!A1047),"",'Team Roster - Final'!A1047)</f>
        <v>#REF!</v>
      </c>
      <c r="C1049" s="42" t="e">
        <f>IF(ISBLANK('Team Roster - Final'!B1047),"",'Team Roster - Final'!B1047)</f>
        <v>#REF!</v>
      </c>
      <c r="D1049" s="42" t="e">
        <f>IF(ISBLANK('Team Roster - Final'!C1047),"",'Team Roster - Final'!C1047)</f>
        <v>#REF!</v>
      </c>
      <c r="E1049" s="42" t="e">
        <f>IF(ISBLANK('Team Roster - Final'!D1047),"",'Team Roster - Final'!D1047)</f>
        <v>#REF!</v>
      </c>
      <c r="F1049" s="43" t="e">
        <f>IF(ISBLANK('Team Roster - Final'!BL1047),"",'Team Roster - Final'!BL1047)</f>
        <v>#REF!</v>
      </c>
      <c r="G1049" s="43" t="e">
        <f>IF(ISBLANK('Team Roster - Final'!BM1047),"",'Team Roster - Final'!BM1047)</f>
        <v>#REF!</v>
      </c>
      <c r="H1049" s="31" t="e">
        <f>IF(ISBLANK('Team Roster - Final'!E1047),"",'Team Roster - Final'!E1047)</f>
        <v>#REF!</v>
      </c>
      <c r="I1049" s="31" t="e">
        <f>IF(ISBLANK('Team Roster - Final'!G1047),"",'Team Roster - Final'!G1047)</f>
        <v>#REF!</v>
      </c>
      <c r="J1049" s="31" t="e">
        <f>IF(ISBLANK('Team Roster - Final'!I1047),"",'Team Roster - Final'!I1047)</f>
        <v>#REF!</v>
      </c>
      <c r="R1049"/>
      <c r="T1049"/>
      <c r="V1049"/>
      <c r="W1049"/>
      <c r="Z1049"/>
      <c r="AA1049"/>
      <c r="AJ1049" s="22"/>
      <c r="AK1049" s="102"/>
      <c r="AN1049" s="22"/>
      <c r="AO1049" s="22"/>
    </row>
    <row r="1050" spans="1:41" ht="15" customHeight="1">
      <c r="A1050" s="346">
        <v>1047</v>
      </c>
      <c r="B1050" s="42" t="e">
        <f>IF(ISBLANK('Team Roster - Final'!A1048),"",'Team Roster - Final'!A1048)</f>
        <v>#REF!</v>
      </c>
      <c r="C1050" s="42" t="e">
        <f>IF(ISBLANK('Team Roster - Final'!B1048),"",'Team Roster - Final'!B1048)</f>
        <v>#REF!</v>
      </c>
      <c r="D1050" s="42" t="e">
        <f>IF(ISBLANK('Team Roster - Final'!C1048),"",'Team Roster - Final'!C1048)</f>
        <v>#REF!</v>
      </c>
      <c r="E1050" s="42" t="e">
        <f>IF(ISBLANK('Team Roster - Final'!D1048),"",'Team Roster - Final'!D1048)</f>
        <v>#REF!</v>
      </c>
      <c r="F1050" s="43" t="e">
        <f>IF(ISBLANK('Team Roster - Final'!BL1048),"",'Team Roster - Final'!BL1048)</f>
        <v>#REF!</v>
      </c>
      <c r="G1050" s="43" t="e">
        <f>IF(ISBLANK('Team Roster - Final'!BM1048),"",'Team Roster - Final'!BM1048)</f>
        <v>#REF!</v>
      </c>
      <c r="H1050" s="31" t="e">
        <f>IF(ISBLANK('Team Roster - Final'!E1048),"",'Team Roster - Final'!E1048)</f>
        <v>#REF!</v>
      </c>
      <c r="I1050" s="31" t="e">
        <f>IF(ISBLANK('Team Roster - Final'!G1048),"",'Team Roster - Final'!G1048)</f>
        <v>#REF!</v>
      </c>
      <c r="J1050" s="31" t="e">
        <f>IF(ISBLANK('Team Roster - Final'!I1048),"",'Team Roster - Final'!I1048)</f>
        <v>#REF!</v>
      </c>
      <c r="R1050"/>
      <c r="T1050"/>
      <c r="V1050"/>
      <c r="W1050"/>
      <c r="Z1050"/>
      <c r="AA1050"/>
      <c r="AJ1050" s="22"/>
      <c r="AK1050" s="102"/>
      <c r="AN1050" s="22"/>
      <c r="AO1050" s="22"/>
    </row>
    <row r="1051" spans="1:41" ht="15" customHeight="1">
      <c r="A1051" s="346">
        <v>1048</v>
      </c>
      <c r="B1051" s="42" t="e">
        <f>IF(ISBLANK('Team Roster - Final'!A1049),"",'Team Roster - Final'!A1049)</f>
        <v>#REF!</v>
      </c>
      <c r="C1051" s="42" t="e">
        <f>IF(ISBLANK('Team Roster - Final'!B1049),"",'Team Roster - Final'!B1049)</f>
        <v>#REF!</v>
      </c>
      <c r="D1051" s="42" t="e">
        <f>IF(ISBLANK('Team Roster - Final'!C1049),"",'Team Roster - Final'!C1049)</f>
        <v>#REF!</v>
      </c>
      <c r="E1051" s="42" t="e">
        <f>IF(ISBLANK('Team Roster - Final'!D1049),"",'Team Roster - Final'!D1049)</f>
        <v>#REF!</v>
      </c>
      <c r="F1051" s="43" t="e">
        <f>IF(ISBLANK('Team Roster - Final'!BL1049),"",'Team Roster - Final'!BL1049)</f>
        <v>#REF!</v>
      </c>
      <c r="G1051" s="43" t="e">
        <f>IF(ISBLANK('Team Roster - Final'!BM1049),"",'Team Roster - Final'!BM1049)</f>
        <v>#REF!</v>
      </c>
      <c r="H1051" s="31" t="e">
        <f>IF(ISBLANK('Team Roster - Final'!E1049),"",'Team Roster - Final'!E1049)</f>
        <v>#REF!</v>
      </c>
      <c r="I1051" s="31" t="e">
        <f>IF(ISBLANK('Team Roster - Final'!G1049),"",'Team Roster - Final'!G1049)</f>
        <v>#REF!</v>
      </c>
      <c r="J1051" s="31" t="e">
        <f>IF(ISBLANK('Team Roster - Final'!I1049),"",'Team Roster - Final'!I1049)</f>
        <v>#REF!</v>
      </c>
      <c r="R1051"/>
      <c r="T1051"/>
      <c r="V1051"/>
      <c r="W1051"/>
      <c r="Z1051"/>
      <c r="AA1051"/>
      <c r="AJ1051" s="22"/>
      <c r="AK1051" s="102"/>
      <c r="AN1051" s="22"/>
      <c r="AO1051" s="22"/>
    </row>
    <row r="1052" spans="1:41" ht="15" customHeight="1">
      <c r="A1052" s="346">
        <v>1049</v>
      </c>
      <c r="B1052" s="42" t="e">
        <f>IF(ISBLANK('Team Roster - Final'!A1050),"",'Team Roster - Final'!A1050)</f>
        <v>#REF!</v>
      </c>
      <c r="C1052" s="42" t="e">
        <f>IF(ISBLANK('Team Roster - Final'!B1050),"",'Team Roster - Final'!B1050)</f>
        <v>#REF!</v>
      </c>
      <c r="D1052" s="42" t="e">
        <f>IF(ISBLANK('Team Roster - Final'!C1050),"",'Team Roster - Final'!C1050)</f>
        <v>#REF!</v>
      </c>
      <c r="E1052" s="42" t="e">
        <f>IF(ISBLANK('Team Roster - Final'!D1050),"",'Team Roster - Final'!D1050)</f>
        <v>#REF!</v>
      </c>
      <c r="F1052" s="43" t="e">
        <f>IF(ISBLANK('Team Roster - Final'!BL1050),"",'Team Roster - Final'!BL1050)</f>
        <v>#REF!</v>
      </c>
      <c r="G1052" s="43" t="e">
        <f>IF(ISBLANK('Team Roster - Final'!BM1050),"",'Team Roster - Final'!BM1050)</f>
        <v>#REF!</v>
      </c>
      <c r="H1052" s="31" t="e">
        <f>IF(ISBLANK('Team Roster - Final'!E1050),"",'Team Roster - Final'!E1050)</f>
        <v>#REF!</v>
      </c>
      <c r="I1052" s="31" t="e">
        <f>IF(ISBLANK('Team Roster - Final'!G1050),"",'Team Roster - Final'!G1050)</f>
        <v>#REF!</v>
      </c>
      <c r="J1052" s="31" t="e">
        <f>IF(ISBLANK('Team Roster - Final'!I1050),"",'Team Roster - Final'!I1050)</f>
        <v>#REF!</v>
      </c>
      <c r="R1052"/>
      <c r="T1052"/>
      <c r="V1052"/>
      <c r="W1052"/>
      <c r="Z1052"/>
      <c r="AA1052"/>
      <c r="AJ1052" s="22"/>
      <c r="AK1052" s="102"/>
      <c r="AN1052" s="22"/>
      <c r="AO1052" s="22"/>
    </row>
    <row r="1053" spans="1:41" ht="15" customHeight="1">
      <c r="A1053" s="346">
        <v>1050</v>
      </c>
      <c r="B1053" s="42" t="e">
        <f>IF(ISBLANK('Team Roster - Final'!A1051),"",'Team Roster - Final'!A1051)</f>
        <v>#REF!</v>
      </c>
      <c r="C1053" s="42" t="e">
        <f>IF(ISBLANK('Team Roster - Final'!B1051),"",'Team Roster - Final'!B1051)</f>
        <v>#REF!</v>
      </c>
      <c r="D1053" s="42" t="e">
        <f>IF(ISBLANK('Team Roster - Final'!C1051),"",'Team Roster - Final'!C1051)</f>
        <v>#REF!</v>
      </c>
      <c r="E1053" s="42" t="e">
        <f>IF(ISBLANK('Team Roster - Final'!D1051),"",'Team Roster - Final'!D1051)</f>
        <v>#REF!</v>
      </c>
      <c r="F1053" s="43" t="e">
        <f>IF(ISBLANK('Team Roster - Final'!BL1051),"",'Team Roster - Final'!BL1051)</f>
        <v>#REF!</v>
      </c>
      <c r="G1053" s="43" t="e">
        <f>IF(ISBLANK('Team Roster - Final'!BM1051),"",'Team Roster - Final'!BM1051)</f>
        <v>#REF!</v>
      </c>
      <c r="H1053" s="31" t="e">
        <f>IF(ISBLANK('Team Roster - Final'!E1051),"",'Team Roster - Final'!E1051)</f>
        <v>#REF!</v>
      </c>
      <c r="I1053" s="31" t="e">
        <f>IF(ISBLANK('Team Roster - Final'!G1051),"",'Team Roster - Final'!G1051)</f>
        <v>#REF!</v>
      </c>
      <c r="J1053" s="31" t="e">
        <f>IF(ISBLANK('Team Roster - Final'!I1051),"",'Team Roster - Final'!I1051)</f>
        <v>#REF!</v>
      </c>
      <c r="R1053"/>
      <c r="T1053"/>
      <c r="V1053"/>
      <c r="W1053"/>
      <c r="Z1053"/>
      <c r="AA1053"/>
      <c r="AJ1053" s="22"/>
      <c r="AK1053" s="102"/>
      <c r="AN1053" s="22"/>
      <c r="AO1053" s="22"/>
    </row>
    <row r="1054" spans="1:41" ht="15" customHeight="1">
      <c r="A1054" s="346">
        <v>1051</v>
      </c>
      <c r="B1054" s="42" t="e">
        <f>IF(ISBLANK('Team Roster - Final'!A1052),"",'Team Roster - Final'!A1052)</f>
        <v>#REF!</v>
      </c>
      <c r="C1054" s="42" t="e">
        <f>IF(ISBLANK('Team Roster - Final'!B1052),"",'Team Roster - Final'!B1052)</f>
        <v>#REF!</v>
      </c>
      <c r="D1054" s="42" t="e">
        <f>IF(ISBLANK('Team Roster - Final'!C1052),"",'Team Roster - Final'!C1052)</f>
        <v>#REF!</v>
      </c>
      <c r="E1054" s="42" t="e">
        <f>IF(ISBLANK('Team Roster - Final'!D1052),"",'Team Roster - Final'!D1052)</f>
        <v>#REF!</v>
      </c>
      <c r="F1054" s="43" t="e">
        <f>IF(ISBLANK('Team Roster - Final'!BL1052),"",'Team Roster - Final'!BL1052)</f>
        <v>#REF!</v>
      </c>
      <c r="G1054" s="43" t="e">
        <f>IF(ISBLANK('Team Roster - Final'!BM1052),"",'Team Roster - Final'!BM1052)</f>
        <v>#REF!</v>
      </c>
      <c r="H1054" s="31" t="e">
        <f>IF(ISBLANK('Team Roster - Final'!E1052),"",'Team Roster - Final'!E1052)</f>
        <v>#REF!</v>
      </c>
      <c r="I1054" s="31" t="e">
        <f>IF(ISBLANK('Team Roster - Final'!G1052),"",'Team Roster - Final'!G1052)</f>
        <v>#REF!</v>
      </c>
      <c r="J1054" s="31" t="e">
        <f>IF(ISBLANK('Team Roster - Final'!I1052),"",'Team Roster - Final'!I1052)</f>
        <v>#REF!</v>
      </c>
      <c r="R1054"/>
      <c r="T1054"/>
      <c r="V1054"/>
      <c r="W1054"/>
      <c r="Z1054"/>
      <c r="AA1054"/>
      <c r="AJ1054" s="22"/>
      <c r="AK1054" s="102"/>
      <c r="AN1054" s="22"/>
      <c r="AO1054" s="22"/>
    </row>
    <row r="1055" spans="1:41" ht="15" customHeight="1">
      <c r="A1055" s="346">
        <v>1052</v>
      </c>
      <c r="B1055" s="42" t="e">
        <f>IF(ISBLANK('Team Roster - Final'!A1053),"",'Team Roster - Final'!A1053)</f>
        <v>#REF!</v>
      </c>
      <c r="C1055" s="42" t="e">
        <f>IF(ISBLANK('Team Roster - Final'!B1053),"",'Team Roster - Final'!B1053)</f>
        <v>#REF!</v>
      </c>
      <c r="D1055" s="42" t="e">
        <f>IF(ISBLANK('Team Roster - Final'!C1053),"",'Team Roster - Final'!C1053)</f>
        <v>#REF!</v>
      </c>
      <c r="E1055" s="42" t="e">
        <f>IF(ISBLANK('Team Roster - Final'!D1053),"",'Team Roster - Final'!D1053)</f>
        <v>#REF!</v>
      </c>
      <c r="F1055" s="43" t="e">
        <f>IF(ISBLANK('Team Roster - Final'!BL1053),"",'Team Roster - Final'!BL1053)</f>
        <v>#REF!</v>
      </c>
      <c r="G1055" s="43" t="e">
        <f>IF(ISBLANK('Team Roster - Final'!BM1053),"",'Team Roster - Final'!BM1053)</f>
        <v>#REF!</v>
      </c>
      <c r="H1055" s="31" t="e">
        <f>IF(ISBLANK('Team Roster - Final'!E1053),"",'Team Roster - Final'!E1053)</f>
        <v>#REF!</v>
      </c>
      <c r="I1055" s="31" t="e">
        <f>IF(ISBLANK('Team Roster - Final'!G1053),"",'Team Roster - Final'!G1053)</f>
        <v>#REF!</v>
      </c>
      <c r="J1055" s="31" t="e">
        <f>IF(ISBLANK('Team Roster - Final'!I1053),"",'Team Roster - Final'!I1053)</f>
        <v>#REF!</v>
      </c>
      <c r="R1055"/>
      <c r="T1055"/>
      <c r="V1055"/>
      <c r="W1055"/>
      <c r="Z1055"/>
      <c r="AA1055"/>
      <c r="AJ1055" s="22"/>
      <c r="AK1055" s="102"/>
      <c r="AN1055" s="22"/>
      <c r="AO1055" s="22"/>
    </row>
    <row r="1056" spans="1:41" ht="15" customHeight="1">
      <c r="A1056" s="346">
        <v>1053</v>
      </c>
      <c r="B1056" s="42" t="e">
        <f>IF(ISBLANK('Team Roster - Final'!A1054),"",'Team Roster - Final'!A1054)</f>
        <v>#REF!</v>
      </c>
      <c r="C1056" s="42" t="e">
        <f>IF(ISBLANK('Team Roster - Final'!B1054),"",'Team Roster - Final'!B1054)</f>
        <v>#REF!</v>
      </c>
      <c r="D1056" s="42" t="e">
        <f>IF(ISBLANK('Team Roster - Final'!C1054),"",'Team Roster - Final'!C1054)</f>
        <v>#REF!</v>
      </c>
      <c r="E1056" s="42" t="e">
        <f>IF(ISBLANK('Team Roster - Final'!D1054),"",'Team Roster - Final'!D1054)</f>
        <v>#REF!</v>
      </c>
      <c r="F1056" s="43" t="e">
        <f>IF(ISBLANK('Team Roster - Final'!BL1054),"",'Team Roster - Final'!BL1054)</f>
        <v>#REF!</v>
      </c>
      <c r="G1056" s="43" t="e">
        <f>IF(ISBLANK('Team Roster - Final'!BM1054),"",'Team Roster - Final'!BM1054)</f>
        <v>#REF!</v>
      </c>
      <c r="H1056" s="31" t="e">
        <f>IF(ISBLANK('Team Roster - Final'!E1054),"",'Team Roster - Final'!E1054)</f>
        <v>#REF!</v>
      </c>
      <c r="I1056" s="31" t="e">
        <f>IF(ISBLANK('Team Roster - Final'!G1054),"",'Team Roster - Final'!G1054)</f>
        <v>#REF!</v>
      </c>
      <c r="J1056" s="31" t="e">
        <f>IF(ISBLANK('Team Roster - Final'!I1054),"",'Team Roster - Final'!I1054)</f>
        <v>#REF!</v>
      </c>
      <c r="R1056"/>
      <c r="T1056"/>
      <c r="V1056"/>
      <c r="W1056"/>
      <c r="Z1056"/>
      <c r="AA1056"/>
      <c r="AJ1056" s="22"/>
      <c r="AK1056" s="102"/>
      <c r="AN1056" s="22"/>
      <c r="AO1056" s="22"/>
    </row>
    <row r="1057" spans="1:41" ht="15" customHeight="1">
      <c r="A1057" s="346">
        <v>1054</v>
      </c>
      <c r="B1057" s="42" t="e">
        <f>IF(ISBLANK('Team Roster - Final'!A1055),"",'Team Roster - Final'!A1055)</f>
        <v>#REF!</v>
      </c>
      <c r="C1057" s="42" t="e">
        <f>IF(ISBLANK('Team Roster - Final'!B1055),"",'Team Roster - Final'!B1055)</f>
        <v>#REF!</v>
      </c>
      <c r="D1057" s="42" t="e">
        <f>IF(ISBLANK('Team Roster - Final'!C1055),"",'Team Roster - Final'!C1055)</f>
        <v>#REF!</v>
      </c>
      <c r="E1057" s="42" t="e">
        <f>IF(ISBLANK('Team Roster - Final'!D1055),"",'Team Roster - Final'!D1055)</f>
        <v>#REF!</v>
      </c>
      <c r="F1057" s="43" t="e">
        <f>IF(ISBLANK('Team Roster - Final'!BL1055),"",'Team Roster - Final'!BL1055)</f>
        <v>#REF!</v>
      </c>
      <c r="G1057" s="43" t="e">
        <f>IF(ISBLANK('Team Roster - Final'!BM1055),"",'Team Roster - Final'!BM1055)</f>
        <v>#REF!</v>
      </c>
      <c r="H1057" s="31" t="e">
        <f>IF(ISBLANK('Team Roster - Final'!E1055),"",'Team Roster - Final'!E1055)</f>
        <v>#REF!</v>
      </c>
      <c r="I1057" s="31" t="e">
        <f>IF(ISBLANK('Team Roster - Final'!G1055),"",'Team Roster - Final'!G1055)</f>
        <v>#REF!</v>
      </c>
      <c r="J1057" s="31" t="e">
        <f>IF(ISBLANK('Team Roster - Final'!I1055),"",'Team Roster - Final'!I1055)</f>
        <v>#REF!</v>
      </c>
      <c r="R1057"/>
      <c r="T1057"/>
      <c r="V1057"/>
      <c r="W1057"/>
      <c r="Z1057"/>
      <c r="AA1057"/>
      <c r="AJ1057" s="22"/>
      <c r="AK1057" s="102"/>
      <c r="AN1057" s="22"/>
      <c r="AO1057" s="22"/>
    </row>
    <row r="1058" spans="1:41" ht="15" customHeight="1">
      <c r="A1058" s="346">
        <v>1055</v>
      </c>
      <c r="B1058" s="42" t="e">
        <f>IF(ISBLANK('Team Roster - Final'!A1056),"",'Team Roster - Final'!A1056)</f>
        <v>#REF!</v>
      </c>
      <c r="C1058" s="42" t="e">
        <f>IF(ISBLANK('Team Roster - Final'!B1056),"",'Team Roster - Final'!B1056)</f>
        <v>#REF!</v>
      </c>
      <c r="D1058" s="42" t="e">
        <f>IF(ISBLANK('Team Roster - Final'!C1056),"",'Team Roster - Final'!C1056)</f>
        <v>#REF!</v>
      </c>
      <c r="E1058" s="42" t="e">
        <f>IF(ISBLANK('Team Roster - Final'!D1056),"",'Team Roster - Final'!D1056)</f>
        <v>#REF!</v>
      </c>
      <c r="F1058" s="43" t="e">
        <f>IF(ISBLANK('Team Roster - Final'!BL1056),"",'Team Roster - Final'!BL1056)</f>
        <v>#REF!</v>
      </c>
      <c r="G1058" s="43" t="e">
        <f>IF(ISBLANK('Team Roster - Final'!BM1056),"",'Team Roster - Final'!BM1056)</f>
        <v>#REF!</v>
      </c>
      <c r="H1058" s="31" t="e">
        <f>IF(ISBLANK('Team Roster - Final'!E1056),"",'Team Roster - Final'!E1056)</f>
        <v>#REF!</v>
      </c>
      <c r="I1058" s="31" t="e">
        <f>IF(ISBLANK('Team Roster - Final'!G1056),"",'Team Roster - Final'!G1056)</f>
        <v>#REF!</v>
      </c>
      <c r="J1058" s="31" t="e">
        <f>IF(ISBLANK('Team Roster - Final'!I1056),"",'Team Roster - Final'!I1056)</f>
        <v>#REF!</v>
      </c>
      <c r="R1058"/>
      <c r="T1058"/>
      <c r="V1058"/>
      <c r="W1058"/>
      <c r="Z1058"/>
      <c r="AA1058"/>
      <c r="AJ1058" s="22"/>
      <c r="AK1058" s="102"/>
      <c r="AN1058" s="22"/>
      <c r="AO1058" s="22"/>
    </row>
    <row r="1059" spans="1:41" ht="15" customHeight="1">
      <c r="A1059" s="346">
        <v>1056</v>
      </c>
      <c r="B1059" s="42" t="e">
        <f>IF(ISBLANK('Team Roster - Final'!A1057),"",'Team Roster - Final'!A1057)</f>
        <v>#REF!</v>
      </c>
      <c r="C1059" s="42" t="e">
        <f>IF(ISBLANK('Team Roster - Final'!B1057),"",'Team Roster - Final'!B1057)</f>
        <v>#REF!</v>
      </c>
      <c r="D1059" s="42" t="e">
        <f>IF(ISBLANK('Team Roster - Final'!C1057),"",'Team Roster - Final'!C1057)</f>
        <v>#REF!</v>
      </c>
      <c r="E1059" s="42" t="e">
        <f>IF(ISBLANK('Team Roster - Final'!D1057),"",'Team Roster - Final'!D1057)</f>
        <v>#REF!</v>
      </c>
      <c r="F1059" s="43" t="e">
        <f>IF(ISBLANK('Team Roster - Final'!BL1057),"",'Team Roster - Final'!BL1057)</f>
        <v>#REF!</v>
      </c>
      <c r="G1059" s="43" t="e">
        <f>IF(ISBLANK('Team Roster - Final'!BM1057),"",'Team Roster - Final'!BM1057)</f>
        <v>#REF!</v>
      </c>
      <c r="H1059" s="31" t="e">
        <f>IF(ISBLANK('Team Roster - Final'!E1057),"",'Team Roster - Final'!E1057)</f>
        <v>#REF!</v>
      </c>
      <c r="I1059" s="31" t="e">
        <f>IF(ISBLANK('Team Roster - Final'!G1057),"",'Team Roster - Final'!G1057)</f>
        <v>#REF!</v>
      </c>
      <c r="J1059" s="31" t="e">
        <f>IF(ISBLANK('Team Roster - Final'!I1057),"",'Team Roster - Final'!I1057)</f>
        <v>#REF!</v>
      </c>
      <c r="R1059"/>
      <c r="T1059"/>
      <c r="V1059"/>
      <c r="W1059"/>
      <c r="Z1059"/>
      <c r="AA1059"/>
      <c r="AJ1059" s="22"/>
      <c r="AK1059" s="102"/>
      <c r="AN1059" s="22"/>
      <c r="AO1059" s="22"/>
    </row>
    <row r="1060" spans="1:41" ht="15" customHeight="1">
      <c r="A1060" s="346">
        <v>1057</v>
      </c>
      <c r="B1060" s="42" t="e">
        <f>IF(ISBLANK('Team Roster - Final'!A1058),"",'Team Roster - Final'!A1058)</f>
        <v>#REF!</v>
      </c>
      <c r="C1060" s="42" t="e">
        <f>IF(ISBLANK('Team Roster - Final'!B1058),"",'Team Roster - Final'!B1058)</f>
        <v>#REF!</v>
      </c>
      <c r="D1060" s="42" t="e">
        <f>IF(ISBLANK('Team Roster - Final'!C1058),"",'Team Roster - Final'!C1058)</f>
        <v>#REF!</v>
      </c>
      <c r="E1060" s="42" t="e">
        <f>IF(ISBLANK('Team Roster - Final'!D1058),"",'Team Roster - Final'!D1058)</f>
        <v>#REF!</v>
      </c>
      <c r="F1060" s="43" t="e">
        <f>IF(ISBLANK('Team Roster - Final'!BL1058),"",'Team Roster - Final'!BL1058)</f>
        <v>#REF!</v>
      </c>
      <c r="G1060" s="43" t="e">
        <f>IF(ISBLANK('Team Roster - Final'!BM1058),"",'Team Roster - Final'!BM1058)</f>
        <v>#REF!</v>
      </c>
      <c r="H1060" s="31" t="e">
        <f>IF(ISBLANK('Team Roster - Final'!E1058),"",'Team Roster - Final'!E1058)</f>
        <v>#REF!</v>
      </c>
      <c r="I1060" s="31" t="e">
        <f>IF(ISBLANK('Team Roster - Final'!G1058),"",'Team Roster - Final'!G1058)</f>
        <v>#REF!</v>
      </c>
      <c r="J1060" s="31" t="e">
        <f>IF(ISBLANK('Team Roster - Final'!I1058),"",'Team Roster - Final'!I1058)</f>
        <v>#REF!</v>
      </c>
      <c r="R1060"/>
      <c r="T1060"/>
      <c r="V1060"/>
      <c r="W1060"/>
      <c r="Z1060"/>
      <c r="AA1060"/>
      <c r="AJ1060" s="22"/>
      <c r="AK1060" s="102"/>
      <c r="AN1060" s="22"/>
      <c r="AO1060" s="22"/>
    </row>
    <row r="1061" spans="1:41" ht="15" customHeight="1">
      <c r="A1061" s="346">
        <v>1058</v>
      </c>
      <c r="B1061" s="42" t="e">
        <f>IF(ISBLANK('Team Roster - Final'!A1059),"",'Team Roster - Final'!A1059)</f>
        <v>#REF!</v>
      </c>
      <c r="C1061" s="42" t="e">
        <f>IF(ISBLANK('Team Roster - Final'!B1059),"",'Team Roster - Final'!B1059)</f>
        <v>#REF!</v>
      </c>
      <c r="D1061" s="42" t="e">
        <f>IF(ISBLANK('Team Roster - Final'!C1059),"",'Team Roster - Final'!C1059)</f>
        <v>#REF!</v>
      </c>
      <c r="E1061" s="42" t="e">
        <f>IF(ISBLANK('Team Roster - Final'!D1059),"",'Team Roster - Final'!D1059)</f>
        <v>#REF!</v>
      </c>
      <c r="F1061" s="43" t="e">
        <f>IF(ISBLANK('Team Roster - Final'!BL1059),"",'Team Roster - Final'!BL1059)</f>
        <v>#REF!</v>
      </c>
      <c r="G1061" s="43" t="e">
        <f>IF(ISBLANK('Team Roster - Final'!BM1059),"",'Team Roster - Final'!BM1059)</f>
        <v>#REF!</v>
      </c>
      <c r="H1061" s="31" t="e">
        <f>IF(ISBLANK('Team Roster - Final'!E1059),"",'Team Roster - Final'!E1059)</f>
        <v>#REF!</v>
      </c>
      <c r="I1061" s="31" t="e">
        <f>IF(ISBLANK('Team Roster - Final'!G1059),"",'Team Roster - Final'!G1059)</f>
        <v>#REF!</v>
      </c>
      <c r="J1061" s="31" t="e">
        <f>IF(ISBLANK('Team Roster - Final'!I1059),"",'Team Roster - Final'!I1059)</f>
        <v>#REF!</v>
      </c>
      <c r="R1061"/>
      <c r="T1061"/>
      <c r="V1061"/>
      <c r="W1061"/>
      <c r="Z1061"/>
      <c r="AA1061"/>
      <c r="AJ1061" s="22"/>
      <c r="AK1061" s="102"/>
      <c r="AN1061" s="22"/>
      <c r="AO1061" s="22"/>
    </row>
    <row r="1062" spans="1:41" ht="15" customHeight="1">
      <c r="A1062" s="346">
        <v>1059</v>
      </c>
      <c r="B1062" s="42" t="e">
        <f>IF(ISBLANK('Team Roster - Final'!A1060),"",'Team Roster - Final'!A1060)</f>
        <v>#REF!</v>
      </c>
      <c r="C1062" s="42" t="e">
        <f>IF(ISBLANK('Team Roster - Final'!B1060),"",'Team Roster - Final'!B1060)</f>
        <v>#REF!</v>
      </c>
      <c r="D1062" s="42" t="e">
        <f>IF(ISBLANK('Team Roster - Final'!C1060),"",'Team Roster - Final'!C1060)</f>
        <v>#REF!</v>
      </c>
      <c r="E1062" s="42" t="e">
        <f>IF(ISBLANK('Team Roster - Final'!D1060),"",'Team Roster - Final'!D1060)</f>
        <v>#REF!</v>
      </c>
      <c r="F1062" s="43" t="e">
        <f>IF(ISBLANK('Team Roster - Final'!BL1060),"",'Team Roster - Final'!BL1060)</f>
        <v>#REF!</v>
      </c>
      <c r="G1062" s="43" t="e">
        <f>IF(ISBLANK('Team Roster - Final'!BM1060),"",'Team Roster - Final'!BM1060)</f>
        <v>#REF!</v>
      </c>
      <c r="H1062" s="31" t="e">
        <f>IF(ISBLANK('Team Roster - Final'!E1060),"",'Team Roster - Final'!E1060)</f>
        <v>#REF!</v>
      </c>
      <c r="I1062" s="31" t="e">
        <f>IF(ISBLANK('Team Roster - Final'!G1060),"",'Team Roster - Final'!G1060)</f>
        <v>#REF!</v>
      </c>
      <c r="J1062" s="31" t="e">
        <f>IF(ISBLANK('Team Roster - Final'!I1060),"",'Team Roster - Final'!I1060)</f>
        <v>#REF!</v>
      </c>
      <c r="R1062"/>
      <c r="T1062"/>
      <c r="V1062"/>
      <c r="W1062"/>
      <c r="Z1062"/>
      <c r="AA1062"/>
      <c r="AJ1062" s="22"/>
      <c r="AK1062" s="102"/>
      <c r="AN1062" s="22"/>
      <c r="AO1062" s="22"/>
    </row>
    <row r="1063" spans="1:41" ht="15" customHeight="1">
      <c r="A1063" s="346">
        <v>1060</v>
      </c>
      <c r="B1063" s="42" t="e">
        <f>IF(ISBLANK('Team Roster - Final'!A1061),"",'Team Roster - Final'!A1061)</f>
        <v>#REF!</v>
      </c>
      <c r="C1063" s="42" t="e">
        <f>IF(ISBLANK('Team Roster - Final'!B1061),"",'Team Roster - Final'!B1061)</f>
        <v>#REF!</v>
      </c>
      <c r="D1063" s="42" t="e">
        <f>IF(ISBLANK('Team Roster - Final'!C1061),"",'Team Roster - Final'!C1061)</f>
        <v>#REF!</v>
      </c>
      <c r="E1063" s="42" t="e">
        <f>IF(ISBLANK('Team Roster - Final'!D1061),"",'Team Roster - Final'!D1061)</f>
        <v>#REF!</v>
      </c>
      <c r="F1063" s="43" t="e">
        <f>IF(ISBLANK('Team Roster - Final'!BL1061),"",'Team Roster - Final'!BL1061)</f>
        <v>#REF!</v>
      </c>
      <c r="G1063" s="43" t="e">
        <f>IF(ISBLANK('Team Roster - Final'!BM1061),"",'Team Roster - Final'!BM1061)</f>
        <v>#REF!</v>
      </c>
      <c r="H1063" s="31" t="e">
        <f>IF(ISBLANK('Team Roster - Final'!E1061),"",'Team Roster - Final'!E1061)</f>
        <v>#REF!</v>
      </c>
      <c r="I1063" s="31" t="e">
        <f>IF(ISBLANK('Team Roster - Final'!G1061),"",'Team Roster - Final'!G1061)</f>
        <v>#REF!</v>
      </c>
      <c r="J1063" s="31" t="e">
        <f>IF(ISBLANK('Team Roster - Final'!I1061),"",'Team Roster - Final'!I1061)</f>
        <v>#REF!</v>
      </c>
      <c r="R1063"/>
      <c r="T1063"/>
      <c r="V1063"/>
      <c r="W1063"/>
      <c r="Z1063"/>
      <c r="AA1063"/>
      <c r="AJ1063" s="22"/>
      <c r="AK1063" s="102"/>
      <c r="AN1063" s="22"/>
      <c r="AO1063" s="22"/>
    </row>
    <row r="1064" spans="1:41" ht="15" customHeight="1">
      <c r="A1064" s="346">
        <v>1061</v>
      </c>
      <c r="B1064" s="42" t="e">
        <f>IF(ISBLANK('Team Roster - Final'!A1062),"",'Team Roster - Final'!A1062)</f>
        <v>#REF!</v>
      </c>
      <c r="C1064" s="42" t="e">
        <f>IF(ISBLANK('Team Roster - Final'!B1062),"",'Team Roster - Final'!B1062)</f>
        <v>#REF!</v>
      </c>
      <c r="D1064" s="42" t="e">
        <f>IF(ISBLANK('Team Roster - Final'!C1062),"",'Team Roster - Final'!C1062)</f>
        <v>#REF!</v>
      </c>
      <c r="E1064" s="42" t="e">
        <f>IF(ISBLANK('Team Roster - Final'!D1062),"",'Team Roster - Final'!D1062)</f>
        <v>#REF!</v>
      </c>
      <c r="F1064" s="43" t="e">
        <f>IF(ISBLANK('Team Roster - Final'!BL1062),"",'Team Roster - Final'!BL1062)</f>
        <v>#REF!</v>
      </c>
      <c r="G1064" s="43" t="e">
        <f>IF(ISBLANK('Team Roster - Final'!BM1062),"",'Team Roster - Final'!BM1062)</f>
        <v>#REF!</v>
      </c>
      <c r="H1064" s="31" t="e">
        <f>IF(ISBLANK('Team Roster - Final'!E1062),"",'Team Roster - Final'!E1062)</f>
        <v>#REF!</v>
      </c>
      <c r="I1064" s="31" t="e">
        <f>IF(ISBLANK('Team Roster - Final'!G1062),"",'Team Roster - Final'!G1062)</f>
        <v>#REF!</v>
      </c>
      <c r="J1064" s="31" t="e">
        <f>IF(ISBLANK('Team Roster - Final'!I1062),"",'Team Roster - Final'!I1062)</f>
        <v>#REF!</v>
      </c>
      <c r="R1064"/>
      <c r="T1064"/>
      <c r="V1064"/>
      <c r="W1064"/>
      <c r="Z1064"/>
      <c r="AA1064"/>
      <c r="AJ1064" s="22"/>
      <c r="AK1064" s="102"/>
      <c r="AN1064" s="22"/>
      <c r="AO1064" s="22"/>
    </row>
    <row r="1065" spans="1:41" ht="15" customHeight="1">
      <c r="A1065" s="346">
        <v>1062</v>
      </c>
      <c r="B1065" s="42" t="e">
        <f>IF(ISBLANK('Team Roster - Final'!A1063),"",'Team Roster - Final'!A1063)</f>
        <v>#REF!</v>
      </c>
      <c r="C1065" s="42" t="e">
        <f>IF(ISBLANK('Team Roster - Final'!B1063),"",'Team Roster - Final'!B1063)</f>
        <v>#REF!</v>
      </c>
      <c r="D1065" s="42" t="e">
        <f>IF(ISBLANK('Team Roster - Final'!C1063),"",'Team Roster - Final'!C1063)</f>
        <v>#REF!</v>
      </c>
      <c r="E1065" s="42" t="e">
        <f>IF(ISBLANK('Team Roster - Final'!D1063),"",'Team Roster - Final'!D1063)</f>
        <v>#REF!</v>
      </c>
      <c r="F1065" s="43" t="e">
        <f>IF(ISBLANK('Team Roster - Final'!BL1063),"",'Team Roster - Final'!BL1063)</f>
        <v>#REF!</v>
      </c>
      <c r="G1065" s="43" t="e">
        <f>IF(ISBLANK('Team Roster - Final'!BM1063),"",'Team Roster - Final'!BM1063)</f>
        <v>#REF!</v>
      </c>
      <c r="H1065" s="31" t="e">
        <f>IF(ISBLANK('Team Roster - Final'!E1063),"",'Team Roster - Final'!E1063)</f>
        <v>#REF!</v>
      </c>
      <c r="I1065" s="31" t="e">
        <f>IF(ISBLANK('Team Roster - Final'!G1063),"",'Team Roster - Final'!G1063)</f>
        <v>#REF!</v>
      </c>
      <c r="J1065" s="31" t="e">
        <f>IF(ISBLANK('Team Roster - Final'!I1063),"",'Team Roster - Final'!I1063)</f>
        <v>#REF!</v>
      </c>
      <c r="R1065"/>
      <c r="T1065"/>
      <c r="V1065"/>
      <c r="W1065"/>
      <c r="Z1065"/>
      <c r="AA1065"/>
      <c r="AJ1065" s="22"/>
      <c r="AK1065" s="102"/>
      <c r="AN1065" s="22"/>
      <c r="AO1065" s="22"/>
    </row>
    <row r="1066" spans="1:41" ht="15" customHeight="1">
      <c r="A1066" s="346">
        <v>1063</v>
      </c>
      <c r="B1066" s="42" t="e">
        <f>IF(ISBLANK('Team Roster - Final'!A1064),"",'Team Roster - Final'!A1064)</f>
        <v>#REF!</v>
      </c>
      <c r="C1066" s="42" t="e">
        <f>IF(ISBLANK('Team Roster - Final'!B1064),"",'Team Roster - Final'!B1064)</f>
        <v>#REF!</v>
      </c>
      <c r="D1066" s="42" t="e">
        <f>IF(ISBLANK('Team Roster - Final'!C1064),"",'Team Roster - Final'!C1064)</f>
        <v>#REF!</v>
      </c>
      <c r="E1066" s="42" t="e">
        <f>IF(ISBLANK('Team Roster - Final'!D1064),"",'Team Roster - Final'!D1064)</f>
        <v>#REF!</v>
      </c>
      <c r="F1066" s="43" t="e">
        <f>IF(ISBLANK('Team Roster - Final'!BL1064),"",'Team Roster - Final'!BL1064)</f>
        <v>#REF!</v>
      </c>
      <c r="G1066" s="43" t="e">
        <f>IF(ISBLANK('Team Roster - Final'!BM1064),"",'Team Roster - Final'!BM1064)</f>
        <v>#REF!</v>
      </c>
      <c r="H1066" s="31" t="e">
        <f>IF(ISBLANK('Team Roster - Final'!E1064),"",'Team Roster - Final'!E1064)</f>
        <v>#REF!</v>
      </c>
      <c r="I1066" s="31" t="e">
        <f>IF(ISBLANK('Team Roster - Final'!G1064),"",'Team Roster - Final'!G1064)</f>
        <v>#REF!</v>
      </c>
      <c r="J1066" s="31" t="e">
        <f>IF(ISBLANK('Team Roster - Final'!I1064),"",'Team Roster - Final'!I1064)</f>
        <v>#REF!</v>
      </c>
      <c r="R1066"/>
      <c r="T1066"/>
      <c r="V1066"/>
      <c r="W1066"/>
      <c r="Z1066"/>
      <c r="AA1066"/>
      <c r="AJ1066" s="22"/>
      <c r="AK1066" s="102"/>
      <c r="AN1066" s="22"/>
      <c r="AO1066" s="22"/>
    </row>
    <row r="1067" spans="1:41" ht="15" customHeight="1">
      <c r="A1067" s="346">
        <v>1064</v>
      </c>
      <c r="B1067" s="42" t="e">
        <f>IF(ISBLANK('Team Roster - Final'!A1065),"",'Team Roster - Final'!A1065)</f>
        <v>#REF!</v>
      </c>
      <c r="C1067" s="42" t="e">
        <f>IF(ISBLANK('Team Roster - Final'!B1065),"",'Team Roster - Final'!B1065)</f>
        <v>#REF!</v>
      </c>
      <c r="D1067" s="42" t="e">
        <f>IF(ISBLANK('Team Roster - Final'!C1065),"",'Team Roster - Final'!C1065)</f>
        <v>#REF!</v>
      </c>
      <c r="E1067" s="42" t="e">
        <f>IF(ISBLANK('Team Roster - Final'!D1065),"",'Team Roster - Final'!D1065)</f>
        <v>#REF!</v>
      </c>
      <c r="F1067" s="43" t="e">
        <f>IF(ISBLANK('Team Roster - Final'!BL1065),"",'Team Roster - Final'!BL1065)</f>
        <v>#REF!</v>
      </c>
      <c r="G1067" s="43" t="e">
        <f>IF(ISBLANK('Team Roster - Final'!BM1065),"",'Team Roster - Final'!BM1065)</f>
        <v>#REF!</v>
      </c>
      <c r="H1067" s="31" t="e">
        <f>IF(ISBLANK('Team Roster - Final'!E1065),"",'Team Roster - Final'!E1065)</f>
        <v>#REF!</v>
      </c>
      <c r="I1067" s="31" t="e">
        <f>IF(ISBLANK('Team Roster - Final'!G1065),"",'Team Roster - Final'!G1065)</f>
        <v>#REF!</v>
      </c>
      <c r="J1067" s="31" t="e">
        <f>IF(ISBLANK('Team Roster - Final'!I1065),"",'Team Roster - Final'!I1065)</f>
        <v>#REF!</v>
      </c>
      <c r="R1067"/>
      <c r="T1067"/>
      <c r="V1067"/>
      <c r="W1067"/>
      <c r="Z1067"/>
      <c r="AA1067"/>
      <c r="AJ1067" s="22"/>
      <c r="AK1067" s="102"/>
      <c r="AN1067" s="22"/>
      <c r="AO1067" s="22"/>
    </row>
    <row r="1068" spans="1:41" ht="15" customHeight="1">
      <c r="A1068" s="346">
        <v>1065</v>
      </c>
      <c r="B1068" s="42" t="e">
        <f>IF(ISBLANK('Team Roster - Final'!A1066),"",'Team Roster - Final'!A1066)</f>
        <v>#REF!</v>
      </c>
      <c r="C1068" s="42" t="e">
        <f>IF(ISBLANK('Team Roster - Final'!B1066),"",'Team Roster - Final'!B1066)</f>
        <v>#REF!</v>
      </c>
      <c r="D1068" s="42" t="e">
        <f>IF(ISBLANK('Team Roster - Final'!C1066),"",'Team Roster - Final'!C1066)</f>
        <v>#REF!</v>
      </c>
      <c r="E1068" s="42" t="e">
        <f>IF(ISBLANK('Team Roster - Final'!D1066),"",'Team Roster - Final'!D1066)</f>
        <v>#REF!</v>
      </c>
      <c r="F1068" s="43" t="e">
        <f>IF(ISBLANK('Team Roster - Final'!BL1066),"",'Team Roster - Final'!BL1066)</f>
        <v>#REF!</v>
      </c>
      <c r="G1068" s="43" t="e">
        <f>IF(ISBLANK('Team Roster - Final'!BM1066),"",'Team Roster - Final'!BM1066)</f>
        <v>#REF!</v>
      </c>
      <c r="H1068" s="31" t="e">
        <f>IF(ISBLANK('Team Roster - Final'!E1066),"",'Team Roster - Final'!E1066)</f>
        <v>#REF!</v>
      </c>
      <c r="I1068" s="31" t="e">
        <f>IF(ISBLANK('Team Roster - Final'!G1066),"",'Team Roster - Final'!G1066)</f>
        <v>#REF!</v>
      </c>
      <c r="J1068" s="31" t="e">
        <f>IF(ISBLANK('Team Roster - Final'!I1066),"",'Team Roster - Final'!I1066)</f>
        <v>#REF!</v>
      </c>
      <c r="R1068"/>
      <c r="T1068"/>
      <c r="V1068"/>
      <c r="W1068"/>
      <c r="Z1068"/>
      <c r="AA1068"/>
      <c r="AJ1068" s="22"/>
      <c r="AK1068" s="102"/>
      <c r="AN1068" s="22"/>
      <c r="AO1068" s="22"/>
    </row>
    <row r="1069" spans="1:41" ht="15" customHeight="1">
      <c r="A1069" s="346">
        <v>1066</v>
      </c>
      <c r="B1069" s="42" t="e">
        <f>IF(ISBLANK('Team Roster - Final'!A1067),"",'Team Roster - Final'!A1067)</f>
        <v>#REF!</v>
      </c>
      <c r="C1069" s="42" t="e">
        <f>IF(ISBLANK('Team Roster - Final'!B1067),"",'Team Roster - Final'!B1067)</f>
        <v>#REF!</v>
      </c>
      <c r="D1069" s="42" t="e">
        <f>IF(ISBLANK('Team Roster - Final'!C1067),"",'Team Roster - Final'!C1067)</f>
        <v>#REF!</v>
      </c>
      <c r="E1069" s="42" t="e">
        <f>IF(ISBLANK('Team Roster - Final'!D1067),"",'Team Roster - Final'!D1067)</f>
        <v>#REF!</v>
      </c>
      <c r="F1069" s="43" t="e">
        <f>IF(ISBLANK('Team Roster - Final'!BL1067),"",'Team Roster - Final'!BL1067)</f>
        <v>#REF!</v>
      </c>
      <c r="G1069" s="43" t="e">
        <f>IF(ISBLANK('Team Roster - Final'!BM1067),"",'Team Roster - Final'!BM1067)</f>
        <v>#REF!</v>
      </c>
      <c r="H1069" s="31" t="e">
        <f>IF(ISBLANK('Team Roster - Final'!E1067),"",'Team Roster - Final'!E1067)</f>
        <v>#REF!</v>
      </c>
      <c r="I1069" s="31" t="e">
        <f>IF(ISBLANK('Team Roster - Final'!G1067),"",'Team Roster - Final'!G1067)</f>
        <v>#REF!</v>
      </c>
      <c r="J1069" s="31" t="e">
        <f>IF(ISBLANK('Team Roster - Final'!I1067),"",'Team Roster - Final'!I1067)</f>
        <v>#REF!</v>
      </c>
      <c r="R1069"/>
      <c r="T1069"/>
      <c r="V1069"/>
      <c r="W1069"/>
      <c r="Z1069"/>
      <c r="AA1069"/>
      <c r="AJ1069" s="22"/>
      <c r="AK1069" s="102"/>
      <c r="AN1069" s="22"/>
      <c r="AO1069" s="22"/>
    </row>
    <row r="1070" spans="1:41" ht="15" customHeight="1">
      <c r="A1070" s="346">
        <v>1067</v>
      </c>
      <c r="B1070" s="42" t="e">
        <f>IF(ISBLANK('Team Roster - Final'!A1068),"",'Team Roster - Final'!A1068)</f>
        <v>#REF!</v>
      </c>
      <c r="C1070" s="42" t="e">
        <f>IF(ISBLANK('Team Roster - Final'!B1068),"",'Team Roster - Final'!B1068)</f>
        <v>#REF!</v>
      </c>
      <c r="D1070" s="42" t="e">
        <f>IF(ISBLANK('Team Roster - Final'!C1068),"",'Team Roster - Final'!C1068)</f>
        <v>#REF!</v>
      </c>
      <c r="E1070" s="42" t="e">
        <f>IF(ISBLANK('Team Roster - Final'!D1068),"",'Team Roster - Final'!D1068)</f>
        <v>#REF!</v>
      </c>
      <c r="F1070" s="43" t="e">
        <f>IF(ISBLANK('Team Roster - Final'!BL1068),"",'Team Roster - Final'!BL1068)</f>
        <v>#REF!</v>
      </c>
      <c r="G1070" s="43" t="e">
        <f>IF(ISBLANK('Team Roster - Final'!BM1068),"",'Team Roster - Final'!BM1068)</f>
        <v>#REF!</v>
      </c>
      <c r="H1070" s="31" t="e">
        <f>IF(ISBLANK('Team Roster - Final'!E1068),"",'Team Roster - Final'!E1068)</f>
        <v>#REF!</v>
      </c>
      <c r="I1070" s="31" t="e">
        <f>IF(ISBLANK('Team Roster - Final'!G1068),"",'Team Roster - Final'!G1068)</f>
        <v>#REF!</v>
      </c>
      <c r="J1070" s="31" t="e">
        <f>IF(ISBLANK('Team Roster - Final'!I1068),"",'Team Roster - Final'!I1068)</f>
        <v>#REF!</v>
      </c>
      <c r="R1070"/>
      <c r="T1070"/>
      <c r="V1070"/>
      <c r="W1070"/>
      <c r="Z1070"/>
      <c r="AA1070"/>
      <c r="AJ1070" s="22"/>
      <c r="AK1070" s="102"/>
      <c r="AN1070" s="22"/>
      <c r="AO1070" s="22"/>
    </row>
    <row r="1071" spans="1:41" ht="15" customHeight="1">
      <c r="A1071" s="346">
        <v>1068</v>
      </c>
      <c r="B1071" s="42" t="e">
        <f>IF(ISBLANK('Team Roster - Final'!A1069),"",'Team Roster - Final'!A1069)</f>
        <v>#REF!</v>
      </c>
      <c r="C1071" s="42" t="e">
        <f>IF(ISBLANK('Team Roster - Final'!B1069),"",'Team Roster - Final'!B1069)</f>
        <v>#REF!</v>
      </c>
      <c r="D1071" s="42" t="e">
        <f>IF(ISBLANK('Team Roster - Final'!C1069),"",'Team Roster - Final'!C1069)</f>
        <v>#REF!</v>
      </c>
      <c r="E1071" s="42" t="e">
        <f>IF(ISBLANK('Team Roster - Final'!D1069),"",'Team Roster - Final'!D1069)</f>
        <v>#REF!</v>
      </c>
      <c r="F1071" s="43" t="e">
        <f>IF(ISBLANK('Team Roster - Final'!BL1069),"",'Team Roster - Final'!BL1069)</f>
        <v>#REF!</v>
      </c>
      <c r="G1071" s="43" t="e">
        <f>IF(ISBLANK('Team Roster - Final'!BM1069),"",'Team Roster - Final'!BM1069)</f>
        <v>#REF!</v>
      </c>
      <c r="H1071" s="31" t="e">
        <f>IF(ISBLANK('Team Roster - Final'!E1069),"",'Team Roster - Final'!E1069)</f>
        <v>#REF!</v>
      </c>
      <c r="I1071" s="31" t="e">
        <f>IF(ISBLANK('Team Roster - Final'!G1069),"",'Team Roster - Final'!G1069)</f>
        <v>#REF!</v>
      </c>
      <c r="J1071" s="31" t="e">
        <f>IF(ISBLANK('Team Roster - Final'!I1069),"",'Team Roster - Final'!I1069)</f>
        <v>#REF!</v>
      </c>
      <c r="R1071"/>
      <c r="T1071"/>
      <c r="V1071"/>
      <c r="W1071"/>
      <c r="Z1071"/>
      <c r="AA1071"/>
      <c r="AJ1071" s="22"/>
      <c r="AK1071" s="102"/>
      <c r="AN1071" s="22"/>
      <c r="AO1071" s="22"/>
    </row>
    <row r="1072" spans="1:41" ht="15" customHeight="1">
      <c r="A1072" s="346">
        <v>1069</v>
      </c>
      <c r="B1072" s="42" t="e">
        <f>IF(ISBLANK('Team Roster - Final'!A1070),"",'Team Roster - Final'!A1070)</f>
        <v>#REF!</v>
      </c>
      <c r="C1072" s="42" t="e">
        <f>IF(ISBLANK('Team Roster - Final'!B1070),"",'Team Roster - Final'!B1070)</f>
        <v>#REF!</v>
      </c>
      <c r="D1072" s="42" t="e">
        <f>IF(ISBLANK('Team Roster - Final'!C1070),"",'Team Roster - Final'!C1070)</f>
        <v>#REF!</v>
      </c>
      <c r="E1072" s="42" t="e">
        <f>IF(ISBLANK('Team Roster - Final'!D1070),"",'Team Roster - Final'!D1070)</f>
        <v>#REF!</v>
      </c>
      <c r="F1072" s="43" t="e">
        <f>IF(ISBLANK('Team Roster - Final'!BL1070),"",'Team Roster - Final'!BL1070)</f>
        <v>#REF!</v>
      </c>
      <c r="G1072" s="43" t="e">
        <f>IF(ISBLANK('Team Roster - Final'!BM1070),"",'Team Roster - Final'!BM1070)</f>
        <v>#REF!</v>
      </c>
      <c r="H1072" s="31" t="e">
        <f>IF(ISBLANK('Team Roster - Final'!E1070),"",'Team Roster - Final'!E1070)</f>
        <v>#REF!</v>
      </c>
      <c r="I1072" s="31" t="e">
        <f>IF(ISBLANK('Team Roster - Final'!G1070),"",'Team Roster - Final'!G1070)</f>
        <v>#REF!</v>
      </c>
      <c r="J1072" s="31" t="e">
        <f>IF(ISBLANK('Team Roster - Final'!I1070),"",'Team Roster - Final'!I1070)</f>
        <v>#REF!</v>
      </c>
      <c r="R1072"/>
      <c r="T1072"/>
      <c r="V1072"/>
      <c r="W1072"/>
      <c r="Z1072"/>
      <c r="AA1072"/>
      <c r="AJ1072" s="22"/>
      <c r="AK1072" s="102"/>
      <c r="AN1072" s="22"/>
      <c r="AO1072" s="22"/>
    </row>
    <row r="1073" spans="1:41" ht="15" customHeight="1">
      <c r="A1073" s="346">
        <v>1070</v>
      </c>
      <c r="B1073" s="42" t="e">
        <f>IF(ISBLANK('Team Roster - Final'!A1071),"",'Team Roster - Final'!A1071)</f>
        <v>#REF!</v>
      </c>
      <c r="C1073" s="42" t="e">
        <f>IF(ISBLANK('Team Roster - Final'!B1071),"",'Team Roster - Final'!B1071)</f>
        <v>#REF!</v>
      </c>
      <c r="D1073" s="42" t="e">
        <f>IF(ISBLANK('Team Roster - Final'!C1071),"",'Team Roster - Final'!C1071)</f>
        <v>#REF!</v>
      </c>
      <c r="E1073" s="42" t="e">
        <f>IF(ISBLANK('Team Roster - Final'!D1071),"",'Team Roster - Final'!D1071)</f>
        <v>#REF!</v>
      </c>
      <c r="F1073" s="43" t="e">
        <f>IF(ISBLANK('Team Roster - Final'!BL1071),"",'Team Roster - Final'!BL1071)</f>
        <v>#REF!</v>
      </c>
      <c r="G1073" s="43" t="e">
        <f>IF(ISBLANK('Team Roster - Final'!BM1071),"",'Team Roster - Final'!BM1071)</f>
        <v>#REF!</v>
      </c>
      <c r="H1073" s="31" t="e">
        <f>IF(ISBLANK('Team Roster - Final'!E1071),"",'Team Roster - Final'!E1071)</f>
        <v>#REF!</v>
      </c>
      <c r="I1073" s="31" t="e">
        <f>IF(ISBLANK('Team Roster - Final'!G1071),"",'Team Roster - Final'!G1071)</f>
        <v>#REF!</v>
      </c>
      <c r="J1073" s="31" t="e">
        <f>IF(ISBLANK('Team Roster - Final'!I1071),"",'Team Roster - Final'!I1071)</f>
        <v>#REF!</v>
      </c>
      <c r="R1073"/>
      <c r="T1073"/>
      <c r="V1073"/>
      <c r="W1073"/>
      <c r="Z1073"/>
      <c r="AA1073"/>
      <c r="AJ1073" s="22"/>
      <c r="AK1073" s="102"/>
      <c r="AN1073" s="22"/>
      <c r="AO1073" s="22"/>
    </row>
    <row r="1074" spans="1:41" ht="15" customHeight="1">
      <c r="A1074" s="346">
        <v>1071</v>
      </c>
      <c r="B1074" s="42" t="e">
        <f>IF(ISBLANK('Team Roster - Final'!A1072),"",'Team Roster - Final'!A1072)</f>
        <v>#REF!</v>
      </c>
      <c r="C1074" s="42" t="e">
        <f>IF(ISBLANK('Team Roster - Final'!B1072),"",'Team Roster - Final'!B1072)</f>
        <v>#REF!</v>
      </c>
      <c r="D1074" s="42" t="e">
        <f>IF(ISBLANK('Team Roster - Final'!C1072),"",'Team Roster - Final'!C1072)</f>
        <v>#REF!</v>
      </c>
      <c r="E1074" s="42" t="e">
        <f>IF(ISBLANK('Team Roster - Final'!D1072),"",'Team Roster - Final'!D1072)</f>
        <v>#REF!</v>
      </c>
      <c r="F1074" s="43" t="e">
        <f>IF(ISBLANK('Team Roster - Final'!BL1072),"",'Team Roster - Final'!BL1072)</f>
        <v>#REF!</v>
      </c>
      <c r="G1074" s="43" t="e">
        <f>IF(ISBLANK('Team Roster - Final'!BM1072),"",'Team Roster - Final'!BM1072)</f>
        <v>#REF!</v>
      </c>
      <c r="H1074" s="31" t="e">
        <f>IF(ISBLANK('Team Roster - Final'!E1072),"",'Team Roster - Final'!E1072)</f>
        <v>#REF!</v>
      </c>
      <c r="I1074" s="31" t="e">
        <f>IF(ISBLANK('Team Roster - Final'!G1072),"",'Team Roster - Final'!G1072)</f>
        <v>#REF!</v>
      </c>
      <c r="J1074" s="31" t="e">
        <f>IF(ISBLANK('Team Roster - Final'!I1072),"",'Team Roster - Final'!I1072)</f>
        <v>#REF!</v>
      </c>
      <c r="R1074"/>
      <c r="T1074"/>
      <c r="V1074"/>
      <c r="W1074"/>
      <c r="Z1074"/>
      <c r="AA1074"/>
      <c r="AJ1074" s="22"/>
      <c r="AK1074" s="102"/>
      <c r="AN1074" s="22"/>
      <c r="AO1074" s="22"/>
    </row>
    <row r="1075" spans="1:41" ht="15" customHeight="1">
      <c r="A1075" s="346">
        <v>1072</v>
      </c>
      <c r="B1075" s="42" t="e">
        <f>IF(ISBLANK('Team Roster - Final'!A1073),"",'Team Roster - Final'!A1073)</f>
        <v>#REF!</v>
      </c>
      <c r="C1075" s="42" t="e">
        <f>IF(ISBLANK('Team Roster - Final'!B1073),"",'Team Roster - Final'!B1073)</f>
        <v>#REF!</v>
      </c>
      <c r="D1075" s="42" t="e">
        <f>IF(ISBLANK('Team Roster - Final'!C1073),"",'Team Roster - Final'!C1073)</f>
        <v>#REF!</v>
      </c>
      <c r="E1075" s="42" t="e">
        <f>IF(ISBLANK('Team Roster - Final'!D1073),"",'Team Roster - Final'!D1073)</f>
        <v>#REF!</v>
      </c>
      <c r="F1075" s="43" t="e">
        <f>IF(ISBLANK('Team Roster - Final'!BL1073),"",'Team Roster - Final'!BL1073)</f>
        <v>#REF!</v>
      </c>
      <c r="G1075" s="43" t="e">
        <f>IF(ISBLANK('Team Roster - Final'!BM1073),"",'Team Roster - Final'!BM1073)</f>
        <v>#REF!</v>
      </c>
      <c r="H1075" s="31" t="e">
        <f>IF(ISBLANK('Team Roster - Final'!E1073),"",'Team Roster - Final'!E1073)</f>
        <v>#REF!</v>
      </c>
      <c r="I1075" s="31" t="e">
        <f>IF(ISBLANK('Team Roster - Final'!G1073),"",'Team Roster - Final'!G1073)</f>
        <v>#REF!</v>
      </c>
      <c r="J1075" s="31" t="e">
        <f>IF(ISBLANK('Team Roster - Final'!I1073),"",'Team Roster - Final'!I1073)</f>
        <v>#REF!</v>
      </c>
      <c r="R1075"/>
      <c r="T1075"/>
      <c r="V1075"/>
      <c r="W1075"/>
      <c r="Z1075"/>
      <c r="AA1075"/>
      <c r="AJ1075" s="22"/>
      <c r="AK1075" s="102"/>
      <c r="AN1075" s="22"/>
      <c r="AO1075" s="22"/>
    </row>
    <row r="1076" spans="1:41" ht="15" customHeight="1">
      <c r="A1076" s="346">
        <v>1073</v>
      </c>
      <c r="B1076" s="42" t="e">
        <f>IF(ISBLANK('Team Roster - Final'!A1074),"",'Team Roster - Final'!A1074)</f>
        <v>#REF!</v>
      </c>
      <c r="C1076" s="42" t="e">
        <f>IF(ISBLANK('Team Roster - Final'!B1074),"",'Team Roster - Final'!B1074)</f>
        <v>#REF!</v>
      </c>
      <c r="D1076" s="42" t="e">
        <f>IF(ISBLANK('Team Roster - Final'!C1074),"",'Team Roster - Final'!C1074)</f>
        <v>#REF!</v>
      </c>
      <c r="E1076" s="42" t="e">
        <f>IF(ISBLANK('Team Roster - Final'!D1074),"",'Team Roster - Final'!D1074)</f>
        <v>#REF!</v>
      </c>
      <c r="F1076" s="43" t="e">
        <f>IF(ISBLANK('Team Roster - Final'!BL1074),"",'Team Roster - Final'!BL1074)</f>
        <v>#REF!</v>
      </c>
      <c r="G1076" s="43" t="e">
        <f>IF(ISBLANK('Team Roster - Final'!BM1074),"",'Team Roster - Final'!BM1074)</f>
        <v>#REF!</v>
      </c>
      <c r="H1076" s="31" t="e">
        <f>IF(ISBLANK('Team Roster - Final'!E1074),"",'Team Roster - Final'!E1074)</f>
        <v>#REF!</v>
      </c>
      <c r="I1076" s="31" t="e">
        <f>IF(ISBLANK('Team Roster - Final'!G1074),"",'Team Roster - Final'!G1074)</f>
        <v>#REF!</v>
      </c>
      <c r="J1076" s="31" t="e">
        <f>IF(ISBLANK('Team Roster - Final'!I1074),"",'Team Roster - Final'!I1074)</f>
        <v>#REF!</v>
      </c>
      <c r="R1076"/>
      <c r="T1076"/>
      <c r="V1076"/>
      <c r="W1076"/>
      <c r="Z1076"/>
      <c r="AA1076"/>
      <c r="AJ1076" s="22"/>
      <c r="AK1076" s="102"/>
      <c r="AN1076" s="22"/>
      <c r="AO1076" s="22"/>
    </row>
    <row r="1077" spans="1:41" ht="15" customHeight="1">
      <c r="A1077" s="346">
        <v>1074</v>
      </c>
      <c r="B1077" s="42" t="e">
        <f>IF(ISBLANK('Team Roster - Final'!A1075),"",'Team Roster - Final'!A1075)</f>
        <v>#REF!</v>
      </c>
      <c r="C1077" s="42" t="e">
        <f>IF(ISBLANK('Team Roster - Final'!B1075),"",'Team Roster - Final'!B1075)</f>
        <v>#REF!</v>
      </c>
      <c r="D1077" s="42" t="e">
        <f>IF(ISBLANK('Team Roster - Final'!C1075),"",'Team Roster - Final'!C1075)</f>
        <v>#REF!</v>
      </c>
      <c r="E1077" s="42" t="e">
        <f>IF(ISBLANK('Team Roster - Final'!D1075),"",'Team Roster - Final'!D1075)</f>
        <v>#REF!</v>
      </c>
      <c r="F1077" s="43" t="e">
        <f>IF(ISBLANK('Team Roster - Final'!BL1075),"",'Team Roster - Final'!BL1075)</f>
        <v>#REF!</v>
      </c>
      <c r="G1077" s="43" t="e">
        <f>IF(ISBLANK('Team Roster - Final'!BM1075),"",'Team Roster - Final'!BM1075)</f>
        <v>#REF!</v>
      </c>
      <c r="H1077" s="31" t="e">
        <f>IF(ISBLANK('Team Roster - Final'!E1075),"",'Team Roster - Final'!E1075)</f>
        <v>#REF!</v>
      </c>
      <c r="I1077" s="31" t="e">
        <f>IF(ISBLANK('Team Roster - Final'!G1075),"",'Team Roster - Final'!G1075)</f>
        <v>#REF!</v>
      </c>
      <c r="J1077" s="31" t="e">
        <f>IF(ISBLANK('Team Roster - Final'!I1075),"",'Team Roster - Final'!I1075)</f>
        <v>#REF!</v>
      </c>
      <c r="R1077"/>
      <c r="T1077"/>
      <c r="V1077"/>
      <c r="W1077"/>
      <c r="Z1077"/>
      <c r="AA1077"/>
      <c r="AJ1077" s="22"/>
      <c r="AK1077" s="102"/>
      <c r="AN1077" s="22"/>
      <c r="AO1077" s="22"/>
    </row>
    <row r="1078" spans="1:41" ht="15" customHeight="1">
      <c r="A1078" s="346">
        <v>1075</v>
      </c>
      <c r="B1078" s="42" t="e">
        <f>IF(ISBLANK('Team Roster - Final'!A1076),"",'Team Roster - Final'!A1076)</f>
        <v>#REF!</v>
      </c>
      <c r="C1078" s="42" t="e">
        <f>IF(ISBLANK('Team Roster - Final'!B1076),"",'Team Roster - Final'!B1076)</f>
        <v>#REF!</v>
      </c>
      <c r="D1078" s="42" t="e">
        <f>IF(ISBLANK('Team Roster - Final'!C1076),"",'Team Roster - Final'!C1076)</f>
        <v>#REF!</v>
      </c>
      <c r="E1078" s="42" t="e">
        <f>IF(ISBLANK('Team Roster - Final'!D1076),"",'Team Roster - Final'!D1076)</f>
        <v>#REF!</v>
      </c>
      <c r="F1078" s="43" t="e">
        <f>IF(ISBLANK('Team Roster - Final'!BL1076),"",'Team Roster - Final'!BL1076)</f>
        <v>#REF!</v>
      </c>
      <c r="G1078" s="43" t="e">
        <f>IF(ISBLANK('Team Roster - Final'!BM1076),"",'Team Roster - Final'!BM1076)</f>
        <v>#REF!</v>
      </c>
      <c r="H1078" s="31" t="e">
        <f>IF(ISBLANK('Team Roster - Final'!E1076),"",'Team Roster - Final'!E1076)</f>
        <v>#REF!</v>
      </c>
      <c r="I1078" s="31" t="e">
        <f>IF(ISBLANK('Team Roster - Final'!G1076),"",'Team Roster - Final'!G1076)</f>
        <v>#REF!</v>
      </c>
      <c r="J1078" s="31" t="e">
        <f>IF(ISBLANK('Team Roster - Final'!I1076),"",'Team Roster - Final'!I1076)</f>
        <v>#REF!</v>
      </c>
      <c r="R1078"/>
      <c r="T1078"/>
      <c r="V1078"/>
      <c r="W1078"/>
      <c r="Z1078"/>
      <c r="AA1078"/>
      <c r="AJ1078" s="22"/>
      <c r="AK1078" s="102"/>
      <c r="AN1078" s="22"/>
      <c r="AO1078" s="22"/>
    </row>
    <row r="1079" spans="1:41" ht="15" customHeight="1">
      <c r="A1079" s="346">
        <v>1076</v>
      </c>
      <c r="B1079" s="42" t="e">
        <f>IF(ISBLANK('Team Roster - Final'!A1077),"",'Team Roster - Final'!A1077)</f>
        <v>#REF!</v>
      </c>
      <c r="C1079" s="42" t="e">
        <f>IF(ISBLANK('Team Roster - Final'!B1077),"",'Team Roster - Final'!B1077)</f>
        <v>#REF!</v>
      </c>
      <c r="D1079" s="42" t="e">
        <f>IF(ISBLANK('Team Roster - Final'!C1077),"",'Team Roster - Final'!C1077)</f>
        <v>#REF!</v>
      </c>
      <c r="E1079" s="42" t="e">
        <f>IF(ISBLANK('Team Roster - Final'!D1077),"",'Team Roster - Final'!D1077)</f>
        <v>#REF!</v>
      </c>
      <c r="F1079" s="43" t="e">
        <f>IF(ISBLANK('Team Roster - Final'!BL1077),"",'Team Roster - Final'!BL1077)</f>
        <v>#REF!</v>
      </c>
      <c r="G1079" s="43" t="e">
        <f>IF(ISBLANK('Team Roster - Final'!BM1077),"",'Team Roster - Final'!BM1077)</f>
        <v>#REF!</v>
      </c>
      <c r="H1079" s="31" t="e">
        <f>IF(ISBLANK('Team Roster - Final'!E1077),"",'Team Roster - Final'!E1077)</f>
        <v>#REF!</v>
      </c>
      <c r="I1079" s="31" t="e">
        <f>IF(ISBLANK('Team Roster - Final'!G1077),"",'Team Roster - Final'!G1077)</f>
        <v>#REF!</v>
      </c>
      <c r="J1079" s="31" t="e">
        <f>IF(ISBLANK('Team Roster - Final'!I1077),"",'Team Roster - Final'!I1077)</f>
        <v>#REF!</v>
      </c>
      <c r="R1079"/>
      <c r="T1079"/>
      <c r="V1079"/>
      <c r="W1079"/>
      <c r="Z1079"/>
      <c r="AA1079"/>
      <c r="AJ1079" s="22"/>
      <c r="AK1079" s="102"/>
      <c r="AN1079" s="22"/>
      <c r="AO1079" s="22"/>
    </row>
    <row r="1080" spans="1:41" ht="15" customHeight="1">
      <c r="A1080" s="346">
        <v>1077</v>
      </c>
      <c r="B1080" s="42" t="e">
        <f>IF(ISBLANK('Team Roster - Final'!A1078),"",'Team Roster - Final'!A1078)</f>
        <v>#REF!</v>
      </c>
      <c r="C1080" s="42" t="e">
        <f>IF(ISBLANK('Team Roster - Final'!B1078),"",'Team Roster - Final'!B1078)</f>
        <v>#REF!</v>
      </c>
      <c r="D1080" s="42" t="e">
        <f>IF(ISBLANK('Team Roster - Final'!C1078),"",'Team Roster - Final'!C1078)</f>
        <v>#REF!</v>
      </c>
      <c r="E1080" s="42" t="e">
        <f>IF(ISBLANK('Team Roster - Final'!D1078),"",'Team Roster - Final'!D1078)</f>
        <v>#REF!</v>
      </c>
      <c r="F1080" s="43" t="e">
        <f>IF(ISBLANK('Team Roster - Final'!BL1078),"",'Team Roster - Final'!BL1078)</f>
        <v>#REF!</v>
      </c>
      <c r="G1080" s="43" t="e">
        <f>IF(ISBLANK('Team Roster - Final'!BM1078),"",'Team Roster - Final'!BM1078)</f>
        <v>#REF!</v>
      </c>
      <c r="H1080" s="31" t="e">
        <f>IF(ISBLANK('Team Roster - Final'!E1078),"",'Team Roster - Final'!E1078)</f>
        <v>#REF!</v>
      </c>
      <c r="I1080" s="31" t="e">
        <f>IF(ISBLANK('Team Roster - Final'!G1078),"",'Team Roster - Final'!G1078)</f>
        <v>#REF!</v>
      </c>
      <c r="J1080" s="31" t="e">
        <f>IF(ISBLANK('Team Roster - Final'!I1078),"",'Team Roster - Final'!I1078)</f>
        <v>#REF!</v>
      </c>
      <c r="R1080"/>
      <c r="T1080"/>
      <c r="V1080"/>
      <c r="W1080"/>
      <c r="Z1080"/>
      <c r="AA1080"/>
      <c r="AJ1080" s="22"/>
      <c r="AK1080" s="102"/>
      <c r="AN1080" s="22"/>
      <c r="AO1080" s="22"/>
    </row>
    <row r="1081" spans="1:41" ht="15" customHeight="1">
      <c r="A1081" s="346">
        <v>1078</v>
      </c>
      <c r="B1081" s="42" t="e">
        <f>IF(ISBLANK('Team Roster - Final'!A1079),"",'Team Roster - Final'!A1079)</f>
        <v>#REF!</v>
      </c>
      <c r="C1081" s="42" t="e">
        <f>IF(ISBLANK('Team Roster - Final'!B1079),"",'Team Roster - Final'!B1079)</f>
        <v>#REF!</v>
      </c>
      <c r="D1081" s="42" t="e">
        <f>IF(ISBLANK('Team Roster - Final'!C1079),"",'Team Roster - Final'!C1079)</f>
        <v>#REF!</v>
      </c>
      <c r="E1081" s="42" t="e">
        <f>IF(ISBLANK('Team Roster - Final'!D1079),"",'Team Roster - Final'!D1079)</f>
        <v>#REF!</v>
      </c>
      <c r="F1081" s="43" t="e">
        <f>IF(ISBLANK('Team Roster - Final'!BL1079),"",'Team Roster - Final'!BL1079)</f>
        <v>#REF!</v>
      </c>
      <c r="G1081" s="43" t="e">
        <f>IF(ISBLANK('Team Roster - Final'!BM1079),"",'Team Roster - Final'!BM1079)</f>
        <v>#REF!</v>
      </c>
      <c r="H1081" s="31" t="e">
        <f>IF(ISBLANK('Team Roster - Final'!E1079),"",'Team Roster - Final'!E1079)</f>
        <v>#REF!</v>
      </c>
      <c r="I1081" s="31" t="e">
        <f>IF(ISBLANK('Team Roster - Final'!G1079),"",'Team Roster - Final'!G1079)</f>
        <v>#REF!</v>
      </c>
      <c r="J1081" s="31" t="e">
        <f>IF(ISBLANK('Team Roster - Final'!I1079),"",'Team Roster - Final'!I1079)</f>
        <v>#REF!</v>
      </c>
      <c r="R1081"/>
      <c r="T1081"/>
      <c r="V1081"/>
      <c r="W1081"/>
      <c r="Z1081"/>
      <c r="AA1081"/>
      <c r="AJ1081" s="22"/>
      <c r="AK1081" s="102"/>
      <c r="AN1081" s="22"/>
      <c r="AO1081" s="22"/>
    </row>
    <row r="1082" spans="1:41" ht="15" customHeight="1">
      <c r="A1082" s="346">
        <v>1079</v>
      </c>
      <c r="B1082" s="42" t="e">
        <f>IF(ISBLANK('Team Roster - Final'!A1080),"",'Team Roster - Final'!A1080)</f>
        <v>#REF!</v>
      </c>
      <c r="C1082" s="42" t="e">
        <f>IF(ISBLANK('Team Roster - Final'!B1080),"",'Team Roster - Final'!B1080)</f>
        <v>#REF!</v>
      </c>
      <c r="D1082" s="42" t="e">
        <f>IF(ISBLANK('Team Roster - Final'!C1080),"",'Team Roster - Final'!C1080)</f>
        <v>#REF!</v>
      </c>
      <c r="E1082" s="42" t="e">
        <f>IF(ISBLANK('Team Roster - Final'!D1080),"",'Team Roster - Final'!D1080)</f>
        <v>#REF!</v>
      </c>
      <c r="F1082" s="43" t="e">
        <f>IF(ISBLANK('Team Roster - Final'!BL1080),"",'Team Roster - Final'!BL1080)</f>
        <v>#REF!</v>
      </c>
      <c r="G1082" s="43" t="e">
        <f>IF(ISBLANK('Team Roster - Final'!BM1080),"",'Team Roster - Final'!BM1080)</f>
        <v>#REF!</v>
      </c>
      <c r="H1082" s="31" t="e">
        <f>IF(ISBLANK('Team Roster - Final'!E1080),"",'Team Roster - Final'!E1080)</f>
        <v>#REF!</v>
      </c>
      <c r="I1082" s="31" t="e">
        <f>IF(ISBLANK('Team Roster - Final'!G1080),"",'Team Roster - Final'!G1080)</f>
        <v>#REF!</v>
      </c>
      <c r="J1082" s="31" t="e">
        <f>IF(ISBLANK('Team Roster - Final'!I1080),"",'Team Roster - Final'!I1080)</f>
        <v>#REF!</v>
      </c>
      <c r="R1082"/>
      <c r="T1082"/>
      <c r="V1082"/>
      <c r="W1082"/>
      <c r="Z1082"/>
      <c r="AA1082"/>
      <c r="AJ1082" s="22"/>
      <c r="AK1082" s="102"/>
      <c r="AN1082" s="22"/>
      <c r="AO1082" s="22"/>
    </row>
    <row r="1083" spans="1:41" ht="15" customHeight="1">
      <c r="A1083" s="346">
        <v>1080</v>
      </c>
      <c r="B1083" s="42" t="e">
        <f>IF(ISBLANK('Team Roster - Final'!A1081),"",'Team Roster - Final'!A1081)</f>
        <v>#REF!</v>
      </c>
      <c r="C1083" s="42" t="e">
        <f>IF(ISBLANK('Team Roster - Final'!B1081),"",'Team Roster - Final'!B1081)</f>
        <v>#REF!</v>
      </c>
      <c r="D1083" s="42" t="e">
        <f>IF(ISBLANK('Team Roster - Final'!C1081),"",'Team Roster - Final'!C1081)</f>
        <v>#REF!</v>
      </c>
      <c r="E1083" s="42" t="e">
        <f>IF(ISBLANK('Team Roster - Final'!D1081),"",'Team Roster - Final'!D1081)</f>
        <v>#REF!</v>
      </c>
      <c r="F1083" s="43" t="e">
        <f>IF(ISBLANK('Team Roster - Final'!BL1081),"",'Team Roster - Final'!BL1081)</f>
        <v>#REF!</v>
      </c>
      <c r="G1083" s="43" t="e">
        <f>IF(ISBLANK('Team Roster - Final'!BM1081),"",'Team Roster - Final'!BM1081)</f>
        <v>#REF!</v>
      </c>
      <c r="H1083" s="31" t="e">
        <f>IF(ISBLANK('Team Roster - Final'!E1081),"",'Team Roster - Final'!E1081)</f>
        <v>#REF!</v>
      </c>
      <c r="I1083" s="31" t="e">
        <f>IF(ISBLANK('Team Roster - Final'!G1081),"",'Team Roster - Final'!G1081)</f>
        <v>#REF!</v>
      </c>
      <c r="J1083" s="31" t="e">
        <f>IF(ISBLANK('Team Roster - Final'!I1081),"",'Team Roster - Final'!I1081)</f>
        <v>#REF!</v>
      </c>
      <c r="R1083"/>
      <c r="T1083"/>
      <c r="V1083"/>
      <c r="W1083"/>
      <c r="Z1083"/>
      <c r="AA1083"/>
      <c r="AJ1083" s="22"/>
      <c r="AK1083" s="102"/>
      <c r="AN1083" s="22"/>
      <c r="AO1083" s="22"/>
    </row>
    <row r="1084" spans="1:41" ht="15" customHeight="1">
      <c r="A1084" s="346">
        <v>1081</v>
      </c>
      <c r="B1084" s="42" t="e">
        <f>IF(ISBLANK('Team Roster - Final'!A1082),"",'Team Roster - Final'!A1082)</f>
        <v>#REF!</v>
      </c>
      <c r="C1084" s="42" t="e">
        <f>IF(ISBLANK('Team Roster - Final'!B1082),"",'Team Roster - Final'!B1082)</f>
        <v>#REF!</v>
      </c>
      <c r="D1084" s="42" t="e">
        <f>IF(ISBLANK('Team Roster - Final'!C1082),"",'Team Roster - Final'!C1082)</f>
        <v>#REF!</v>
      </c>
      <c r="E1084" s="42" t="e">
        <f>IF(ISBLANK('Team Roster - Final'!D1082),"",'Team Roster - Final'!D1082)</f>
        <v>#REF!</v>
      </c>
      <c r="F1084" s="43" t="e">
        <f>IF(ISBLANK('Team Roster - Final'!BL1082),"",'Team Roster - Final'!BL1082)</f>
        <v>#REF!</v>
      </c>
      <c r="G1084" s="43" t="e">
        <f>IF(ISBLANK('Team Roster - Final'!BM1082),"",'Team Roster - Final'!BM1082)</f>
        <v>#REF!</v>
      </c>
      <c r="H1084" s="31" t="e">
        <f>IF(ISBLANK('Team Roster - Final'!E1082),"",'Team Roster - Final'!E1082)</f>
        <v>#REF!</v>
      </c>
      <c r="I1084" s="31" t="e">
        <f>IF(ISBLANK('Team Roster - Final'!G1082),"",'Team Roster - Final'!G1082)</f>
        <v>#REF!</v>
      </c>
      <c r="J1084" s="31" t="e">
        <f>IF(ISBLANK('Team Roster - Final'!I1082),"",'Team Roster - Final'!I1082)</f>
        <v>#REF!</v>
      </c>
      <c r="R1084"/>
      <c r="T1084"/>
      <c r="V1084"/>
      <c r="W1084"/>
      <c r="Z1084"/>
      <c r="AA1084"/>
      <c r="AJ1084" s="22"/>
      <c r="AK1084" s="102"/>
      <c r="AN1084" s="22"/>
      <c r="AO1084" s="22"/>
    </row>
    <row r="1085" spans="1:41" ht="15" customHeight="1">
      <c r="A1085" s="346">
        <v>1082</v>
      </c>
      <c r="B1085" s="42" t="e">
        <f>IF(ISBLANK('Team Roster - Final'!A1083),"",'Team Roster - Final'!A1083)</f>
        <v>#REF!</v>
      </c>
      <c r="C1085" s="42" t="e">
        <f>IF(ISBLANK('Team Roster - Final'!B1083),"",'Team Roster - Final'!B1083)</f>
        <v>#REF!</v>
      </c>
      <c r="D1085" s="42" t="e">
        <f>IF(ISBLANK('Team Roster - Final'!C1083),"",'Team Roster - Final'!C1083)</f>
        <v>#REF!</v>
      </c>
      <c r="E1085" s="42" t="e">
        <f>IF(ISBLANK('Team Roster - Final'!D1083),"",'Team Roster - Final'!D1083)</f>
        <v>#REF!</v>
      </c>
      <c r="F1085" s="43" t="e">
        <f>IF(ISBLANK('Team Roster - Final'!BL1083),"",'Team Roster - Final'!BL1083)</f>
        <v>#REF!</v>
      </c>
      <c r="G1085" s="43" t="e">
        <f>IF(ISBLANK('Team Roster - Final'!BM1083),"",'Team Roster - Final'!BM1083)</f>
        <v>#REF!</v>
      </c>
      <c r="H1085" s="31" t="e">
        <f>IF(ISBLANK('Team Roster - Final'!E1083),"",'Team Roster - Final'!E1083)</f>
        <v>#REF!</v>
      </c>
      <c r="I1085" s="31" t="e">
        <f>IF(ISBLANK('Team Roster - Final'!G1083),"",'Team Roster - Final'!G1083)</f>
        <v>#REF!</v>
      </c>
      <c r="J1085" s="31" t="e">
        <f>IF(ISBLANK('Team Roster - Final'!I1083),"",'Team Roster - Final'!I1083)</f>
        <v>#REF!</v>
      </c>
      <c r="R1085"/>
      <c r="T1085"/>
      <c r="V1085"/>
      <c r="W1085"/>
      <c r="Z1085"/>
      <c r="AA1085"/>
      <c r="AJ1085" s="22"/>
      <c r="AK1085" s="102"/>
      <c r="AN1085" s="22"/>
      <c r="AO1085" s="22"/>
    </row>
    <row r="1086" spans="1:41" ht="15" customHeight="1">
      <c r="A1086" s="346">
        <v>1083</v>
      </c>
      <c r="B1086" s="42" t="e">
        <f>IF(ISBLANK('Team Roster - Final'!A1084),"",'Team Roster - Final'!A1084)</f>
        <v>#REF!</v>
      </c>
      <c r="C1086" s="42" t="e">
        <f>IF(ISBLANK('Team Roster - Final'!B1084),"",'Team Roster - Final'!B1084)</f>
        <v>#REF!</v>
      </c>
      <c r="D1086" s="42" t="e">
        <f>IF(ISBLANK('Team Roster - Final'!C1084),"",'Team Roster - Final'!C1084)</f>
        <v>#REF!</v>
      </c>
      <c r="E1086" s="42" t="e">
        <f>IF(ISBLANK('Team Roster - Final'!D1084),"",'Team Roster - Final'!D1084)</f>
        <v>#REF!</v>
      </c>
      <c r="F1086" s="43" t="e">
        <f>IF(ISBLANK('Team Roster - Final'!BL1084),"",'Team Roster - Final'!BL1084)</f>
        <v>#REF!</v>
      </c>
      <c r="G1086" s="43" t="e">
        <f>IF(ISBLANK('Team Roster - Final'!BM1084),"",'Team Roster - Final'!BM1084)</f>
        <v>#REF!</v>
      </c>
      <c r="H1086" s="31" t="e">
        <f>IF(ISBLANK('Team Roster - Final'!E1084),"",'Team Roster - Final'!E1084)</f>
        <v>#REF!</v>
      </c>
      <c r="I1086" s="31" t="e">
        <f>IF(ISBLANK('Team Roster - Final'!G1084),"",'Team Roster - Final'!G1084)</f>
        <v>#REF!</v>
      </c>
      <c r="J1086" s="31" t="e">
        <f>IF(ISBLANK('Team Roster - Final'!I1084),"",'Team Roster - Final'!I1084)</f>
        <v>#REF!</v>
      </c>
      <c r="R1086"/>
      <c r="T1086"/>
      <c r="V1086"/>
      <c r="W1086"/>
      <c r="Z1086"/>
      <c r="AA1086"/>
      <c r="AJ1086" s="22"/>
      <c r="AK1086" s="102"/>
      <c r="AN1086" s="22"/>
      <c r="AO1086" s="22"/>
    </row>
    <row r="1087" spans="1:41" ht="15" customHeight="1">
      <c r="A1087" s="346">
        <v>1084</v>
      </c>
      <c r="B1087" s="42" t="e">
        <f>IF(ISBLANK('Team Roster - Final'!A1085),"",'Team Roster - Final'!A1085)</f>
        <v>#REF!</v>
      </c>
      <c r="C1087" s="42" t="e">
        <f>IF(ISBLANK('Team Roster - Final'!B1085),"",'Team Roster - Final'!B1085)</f>
        <v>#REF!</v>
      </c>
      <c r="D1087" s="42" t="e">
        <f>IF(ISBLANK('Team Roster - Final'!C1085),"",'Team Roster - Final'!C1085)</f>
        <v>#REF!</v>
      </c>
      <c r="E1087" s="42" t="e">
        <f>IF(ISBLANK('Team Roster - Final'!D1085),"",'Team Roster - Final'!D1085)</f>
        <v>#REF!</v>
      </c>
      <c r="F1087" s="43" t="e">
        <f>IF(ISBLANK('Team Roster - Final'!BL1085),"",'Team Roster - Final'!BL1085)</f>
        <v>#REF!</v>
      </c>
      <c r="G1087" s="43" t="e">
        <f>IF(ISBLANK('Team Roster - Final'!BM1085),"",'Team Roster - Final'!BM1085)</f>
        <v>#REF!</v>
      </c>
      <c r="H1087" s="31" t="e">
        <f>IF(ISBLANK('Team Roster - Final'!E1085),"",'Team Roster - Final'!E1085)</f>
        <v>#REF!</v>
      </c>
      <c r="I1087" s="31" t="e">
        <f>IF(ISBLANK('Team Roster - Final'!G1085),"",'Team Roster - Final'!G1085)</f>
        <v>#REF!</v>
      </c>
      <c r="J1087" s="31" t="e">
        <f>IF(ISBLANK('Team Roster - Final'!I1085),"",'Team Roster - Final'!I1085)</f>
        <v>#REF!</v>
      </c>
      <c r="R1087"/>
      <c r="T1087"/>
      <c r="V1087"/>
      <c r="W1087"/>
      <c r="Z1087"/>
      <c r="AA1087"/>
      <c r="AJ1087" s="22"/>
      <c r="AK1087" s="102"/>
      <c r="AN1087" s="22"/>
      <c r="AO1087" s="22"/>
    </row>
    <row r="1088" spans="1:41" ht="15" customHeight="1">
      <c r="A1088" s="346">
        <v>1085</v>
      </c>
      <c r="B1088" s="42" t="e">
        <f>IF(ISBLANK('Team Roster - Final'!A1086),"",'Team Roster - Final'!A1086)</f>
        <v>#REF!</v>
      </c>
      <c r="C1088" s="42" t="e">
        <f>IF(ISBLANK('Team Roster - Final'!B1086),"",'Team Roster - Final'!B1086)</f>
        <v>#REF!</v>
      </c>
      <c r="D1088" s="42" t="e">
        <f>IF(ISBLANK('Team Roster - Final'!C1086),"",'Team Roster - Final'!C1086)</f>
        <v>#REF!</v>
      </c>
      <c r="E1088" s="42" t="e">
        <f>IF(ISBLANK('Team Roster - Final'!D1086),"",'Team Roster - Final'!D1086)</f>
        <v>#REF!</v>
      </c>
      <c r="F1088" s="43" t="e">
        <f>IF(ISBLANK('Team Roster - Final'!BL1086),"",'Team Roster - Final'!BL1086)</f>
        <v>#REF!</v>
      </c>
      <c r="G1088" s="43" t="e">
        <f>IF(ISBLANK('Team Roster - Final'!BM1086),"",'Team Roster - Final'!BM1086)</f>
        <v>#REF!</v>
      </c>
      <c r="H1088" s="31" t="e">
        <f>IF(ISBLANK('Team Roster - Final'!E1086),"",'Team Roster - Final'!E1086)</f>
        <v>#REF!</v>
      </c>
      <c r="I1088" s="31" t="e">
        <f>IF(ISBLANK('Team Roster - Final'!G1086),"",'Team Roster - Final'!G1086)</f>
        <v>#REF!</v>
      </c>
      <c r="J1088" s="31" t="e">
        <f>IF(ISBLANK('Team Roster - Final'!I1086),"",'Team Roster - Final'!I1086)</f>
        <v>#REF!</v>
      </c>
      <c r="R1088"/>
      <c r="T1088"/>
      <c r="V1088"/>
      <c r="W1088"/>
      <c r="Z1088"/>
      <c r="AA1088"/>
      <c r="AJ1088" s="22"/>
      <c r="AK1088" s="102"/>
      <c r="AN1088" s="22"/>
      <c r="AO1088" s="22"/>
    </row>
    <row r="1089" spans="1:41" ht="15" customHeight="1">
      <c r="A1089" s="346">
        <v>1086</v>
      </c>
      <c r="B1089" s="42" t="e">
        <f>IF(ISBLANK('Team Roster - Final'!A1087),"",'Team Roster - Final'!A1087)</f>
        <v>#REF!</v>
      </c>
      <c r="C1089" s="42" t="e">
        <f>IF(ISBLANK('Team Roster - Final'!B1087),"",'Team Roster - Final'!B1087)</f>
        <v>#REF!</v>
      </c>
      <c r="D1089" s="42" t="e">
        <f>IF(ISBLANK('Team Roster - Final'!C1087),"",'Team Roster - Final'!C1087)</f>
        <v>#REF!</v>
      </c>
      <c r="E1089" s="42" t="e">
        <f>IF(ISBLANK('Team Roster - Final'!D1087),"",'Team Roster - Final'!D1087)</f>
        <v>#REF!</v>
      </c>
      <c r="F1089" s="43" t="e">
        <f>IF(ISBLANK('Team Roster - Final'!BL1087),"",'Team Roster - Final'!BL1087)</f>
        <v>#REF!</v>
      </c>
      <c r="G1089" s="43" t="e">
        <f>IF(ISBLANK('Team Roster - Final'!BM1087),"",'Team Roster - Final'!BM1087)</f>
        <v>#REF!</v>
      </c>
      <c r="H1089" s="31" t="e">
        <f>IF(ISBLANK('Team Roster - Final'!E1087),"",'Team Roster - Final'!E1087)</f>
        <v>#REF!</v>
      </c>
      <c r="I1089" s="31" t="e">
        <f>IF(ISBLANK('Team Roster - Final'!G1087),"",'Team Roster - Final'!G1087)</f>
        <v>#REF!</v>
      </c>
      <c r="J1089" s="31" t="e">
        <f>IF(ISBLANK('Team Roster - Final'!I1087),"",'Team Roster - Final'!I1087)</f>
        <v>#REF!</v>
      </c>
      <c r="R1089"/>
      <c r="T1089"/>
      <c r="V1089"/>
      <c r="W1089"/>
      <c r="Z1089"/>
      <c r="AA1089"/>
      <c r="AJ1089" s="22"/>
      <c r="AK1089" s="102"/>
      <c r="AN1089" s="22"/>
      <c r="AO1089" s="22"/>
    </row>
    <row r="1090" spans="1:41" ht="15" customHeight="1">
      <c r="A1090" s="346">
        <v>1087</v>
      </c>
      <c r="B1090" s="42" t="e">
        <f>IF(ISBLANK('Team Roster - Final'!A1088),"",'Team Roster - Final'!A1088)</f>
        <v>#REF!</v>
      </c>
      <c r="C1090" s="42" t="e">
        <f>IF(ISBLANK('Team Roster - Final'!B1088),"",'Team Roster - Final'!B1088)</f>
        <v>#REF!</v>
      </c>
      <c r="D1090" s="42" t="e">
        <f>IF(ISBLANK('Team Roster - Final'!C1088),"",'Team Roster - Final'!C1088)</f>
        <v>#REF!</v>
      </c>
      <c r="E1090" s="42" t="e">
        <f>IF(ISBLANK('Team Roster - Final'!D1088),"",'Team Roster - Final'!D1088)</f>
        <v>#REF!</v>
      </c>
      <c r="F1090" s="43" t="e">
        <f>IF(ISBLANK('Team Roster - Final'!BL1088),"",'Team Roster - Final'!BL1088)</f>
        <v>#REF!</v>
      </c>
      <c r="G1090" s="43" t="e">
        <f>IF(ISBLANK('Team Roster - Final'!BM1088),"",'Team Roster - Final'!BM1088)</f>
        <v>#REF!</v>
      </c>
      <c r="H1090" s="31" t="e">
        <f>IF(ISBLANK('Team Roster - Final'!E1088),"",'Team Roster - Final'!E1088)</f>
        <v>#REF!</v>
      </c>
      <c r="I1090" s="31" t="e">
        <f>IF(ISBLANK('Team Roster - Final'!G1088),"",'Team Roster - Final'!G1088)</f>
        <v>#REF!</v>
      </c>
      <c r="J1090" s="31" t="e">
        <f>IF(ISBLANK('Team Roster - Final'!I1088),"",'Team Roster - Final'!I1088)</f>
        <v>#REF!</v>
      </c>
      <c r="R1090"/>
      <c r="T1090"/>
      <c r="V1090"/>
      <c r="W1090"/>
      <c r="Z1090"/>
      <c r="AA1090"/>
      <c r="AJ1090" s="22"/>
      <c r="AK1090" s="102"/>
      <c r="AN1090" s="22"/>
      <c r="AO1090" s="22"/>
    </row>
    <row r="1091" spans="1:41" ht="15" customHeight="1">
      <c r="A1091" s="346">
        <v>1088</v>
      </c>
      <c r="B1091" s="42" t="e">
        <f>IF(ISBLANK('Team Roster - Final'!A1089),"",'Team Roster - Final'!A1089)</f>
        <v>#REF!</v>
      </c>
      <c r="C1091" s="42" t="e">
        <f>IF(ISBLANK('Team Roster - Final'!B1089),"",'Team Roster - Final'!B1089)</f>
        <v>#REF!</v>
      </c>
      <c r="D1091" s="42" t="e">
        <f>IF(ISBLANK('Team Roster - Final'!C1089),"",'Team Roster - Final'!C1089)</f>
        <v>#REF!</v>
      </c>
      <c r="E1091" s="42" t="e">
        <f>IF(ISBLANK('Team Roster - Final'!D1089),"",'Team Roster - Final'!D1089)</f>
        <v>#REF!</v>
      </c>
      <c r="F1091" s="43" t="e">
        <f>IF(ISBLANK('Team Roster - Final'!BL1089),"",'Team Roster - Final'!BL1089)</f>
        <v>#REF!</v>
      </c>
      <c r="G1091" s="43" t="e">
        <f>IF(ISBLANK('Team Roster - Final'!BM1089),"",'Team Roster - Final'!BM1089)</f>
        <v>#REF!</v>
      </c>
      <c r="H1091" s="31" t="e">
        <f>IF(ISBLANK('Team Roster - Final'!E1089),"",'Team Roster - Final'!E1089)</f>
        <v>#REF!</v>
      </c>
      <c r="I1091" s="31" t="e">
        <f>IF(ISBLANK('Team Roster - Final'!G1089),"",'Team Roster - Final'!G1089)</f>
        <v>#REF!</v>
      </c>
      <c r="J1091" s="31" t="e">
        <f>IF(ISBLANK('Team Roster - Final'!I1089),"",'Team Roster - Final'!I1089)</f>
        <v>#REF!</v>
      </c>
      <c r="R1091"/>
      <c r="T1091"/>
      <c r="V1091"/>
      <c r="W1091"/>
      <c r="Z1091"/>
      <c r="AA1091"/>
      <c r="AJ1091" s="22"/>
      <c r="AK1091" s="102"/>
      <c r="AN1091" s="22"/>
      <c r="AO1091" s="22"/>
    </row>
    <row r="1092" spans="1:41" ht="15" customHeight="1">
      <c r="A1092" s="346">
        <v>1089</v>
      </c>
      <c r="B1092" s="42" t="e">
        <f>IF(ISBLANK('Team Roster - Final'!A1090),"",'Team Roster - Final'!A1090)</f>
        <v>#REF!</v>
      </c>
      <c r="C1092" s="42" t="e">
        <f>IF(ISBLANK('Team Roster - Final'!B1090),"",'Team Roster - Final'!B1090)</f>
        <v>#REF!</v>
      </c>
      <c r="D1092" s="42" t="e">
        <f>IF(ISBLANK('Team Roster - Final'!C1090),"",'Team Roster - Final'!C1090)</f>
        <v>#REF!</v>
      </c>
      <c r="E1092" s="42" t="e">
        <f>IF(ISBLANK('Team Roster - Final'!D1090),"",'Team Roster - Final'!D1090)</f>
        <v>#REF!</v>
      </c>
      <c r="F1092" s="43" t="e">
        <f>IF(ISBLANK('Team Roster - Final'!BL1090),"",'Team Roster - Final'!BL1090)</f>
        <v>#REF!</v>
      </c>
      <c r="G1092" s="43" t="e">
        <f>IF(ISBLANK('Team Roster - Final'!BM1090),"",'Team Roster - Final'!BM1090)</f>
        <v>#REF!</v>
      </c>
      <c r="H1092" s="31" t="e">
        <f>IF(ISBLANK('Team Roster - Final'!E1090),"",'Team Roster - Final'!E1090)</f>
        <v>#REF!</v>
      </c>
      <c r="I1092" s="31" t="e">
        <f>IF(ISBLANK('Team Roster - Final'!G1090),"",'Team Roster - Final'!G1090)</f>
        <v>#REF!</v>
      </c>
      <c r="J1092" s="31" t="e">
        <f>IF(ISBLANK('Team Roster - Final'!I1090),"",'Team Roster - Final'!I1090)</f>
        <v>#REF!</v>
      </c>
      <c r="R1092"/>
      <c r="T1092"/>
      <c r="V1092"/>
      <c r="W1092"/>
      <c r="Z1092"/>
      <c r="AA1092"/>
      <c r="AJ1092" s="22"/>
      <c r="AK1092" s="102"/>
      <c r="AN1092" s="22"/>
      <c r="AO1092" s="22"/>
    </row>
    <row r="1093" spans="1:41" ht="15" customHeight="1">
      <c r="A1093" s="346">
        <v>1090</v>
      </c>
      <c r="B1093" s="42" t="e">
        <f>IF(ISBLANK('Team Roster - Final'!A1091),"",'Team Roster - Final'!A1091)</f>
        <v>#REF!</v>
      </c>
      <c r="C1093" s="42" t="e">
        <f>IF(ISBLANK('Team Roster - Final'!B1091),"",'Team Roster - Final'!B1091)</f>
        <v>#REF!</v>
      </c>
      <c r="D1093" s="42" t="e">
        <f>IF(ISBLANK('Team Roster - Final'!C1091),"",'Team Roster - Final'!C1091)</f>
        <v>#REF!</v>
      </c>
      <c r="E1093" s="42" t="e">
        <f>IF(ISBLANK('Team Roster - Final'!D1091),"",'Team Roster - Final'!D1091)</f>
        <v>#REF!</v>
      </c>
      <c r="F1093" s="43" t="e">
        <f>IF(ISBLANK('Team Roster - Final'!BL1091),"",'Team Roster - Final'!BL1091)</f>
        <v>#REF!</v>
      </c>
      <c r="G1093" s="43" t="e">
        <f>IF(ISBLANK('Team Roster - Final'!BM1091),"",'Team Roster - Final'!BM1091)</f>
        <v>#REF!</v>
      </c>
      <c r="H1093" s="31" t="e">
        <f>IF(ISBLANK('Team Roster - Final'!E1091),"",'Team Roster - Final'!E1091)</f>
        <v>#REF!</v>
      </c>
      <c r="I1093" s="31" t="e">
        <f>IF(ISBLANK('Team Roster - Final'!G1091),"",'Team Roster - Final'!G1091)</f>
        <v>#REF!</v>
      </c>
      <c r="J1093" s="31" t="e">
        <f>IF(ISBLANK('Team Roster - Final'!I1091),"",'Team Roster - Final'!I1091)</f>
        <v>#REF!</v>
      </c>
      <c r="R1093"/>
      <c r="T1093"/>
      <c r="V1093"/>
      <c r="W1093"/>
      <c r="Z1093"/>
      <c r="AA1093"/>
      <c r="AJ1093" s="22"/>
      <c r="AK1093" s="102"/>
      <c r="AN1093" s="22"/>
      <c r="AO1093" s="22"/>
    </row>
    <row r="1094" spans="1:41" ht="15" customHeight="1">
      <c r="A1094" s="346">
        <v>1091</v>
      </c>
      <c r="B1094" s="42" t="e">
        <f>IF(ISBLANK('Team Roster - Final'!A1092),"",'Team Roster - Final'!A1092)</f>
        <v>#REF!</v>
      </c>
      <c r="C1094" s="42" t="e">
        <f>IF(ISBLANK('Team Roster - Final'!B1092),"",'Team Roster - Final'!B1092)</f>
        <v>#REF!</v>
      </c>
      <c r="D1094" s="42" t="e">
        <f>IF(ISBLANK('Team Roster - Final'!C1092),"",'Team Roster - Final'!C1092)</f>
        <v>#REF!</v>
      </c>
      <c r="E1094" s="42" t="e">
        <f>IF(ISBLANK('Team Roster - Final'!D1092),"",'Team Roster - Final'!D1092)</f>
        <v>#REF!</v>
      </c>
      <c r="F1094" s="43" t="e">
        <f>IF(ISBLANK('Team Roster - Final'!BL1092),"",'Team Roster - Final'!BL1092)</f>
        <v>#REF!</v>
      </c>
      <c r="G1094" s="43" t="e">
        <f>IF(ISBLANK('Team Roster - Final'!BM1092),"",'Team Roster - Final'!BM1092)</f>
        <v>#REF!</v>
      </c>
      <c r="H1094" s="31" t="e">
        <f>IF(ISBLANK('Team Roster - Final'!E1092),"",'Team Roster - Final'!E1092)</f>
        <v>#REF!</v>
      </c>
      <c r="I1094" s="31" t="e">
        <f>IF(ISBLANK('Team Roster - Final'!G1092),"",'Team Roster - Final'!G1092)</f>
        <v>#REF!</v>
      </c>
      <c r="J1094" s="31" t="e">
        <f>IF(ISBLANK('Team Roster - Final'!I1092),"",'Team Roster - Final'!I1092)</f>
        <v>#REF!</v>
      </c>
      <c r="R1094"/>
      <c r="T1094"/>
      <c r="V1094"/>
      <c r="W1094"/>
      <c r="Z1094"/>
      <c r="AA1094"/>
      <c r="AJ1094" s="22"/>
      <c r="AK1094" s="102"/>
      <c r="AN1094" s="22"/>
      <c r="AO1094" s="22"/>
    </row>
    <row r="1095" spans="1:41" ht="15" customHeight="1">
      <c r="A1095" s="346">
        <v>1092</v>
      </c>
      <c r="B1095" s="42" t="e">
        <f>IF(ISBLANK('Team Roster - Final'!A1093),"",'Team Roster - Final'!A1093)</f>
        <v>#REF!</v>
      </c>
      <c r="C1095" s="42" t="e">
        <f>IF(ISBLANK('Team Roster - Final'!B1093),"",'Team Roster - Final'!B1093)</f>
        <v>#REF!</v>
      </c>
      <c r="D1095" s="42" t="e">
        <f>IF(ISBLANK('Team Roster - Final'!C1093),"",'Team Roster - Final'!C1093)</f>
        <v>#REF!</v>
      </c>
      <c r="E1095" s="42" t="e">
        <f>IF(ISBLANK('Team Roster - Final'!D1093),"",'Team Roster - Final'!D1093)</f>
        <v>#REF!</v>
      </c>
      <c r="F1095" s="43" t="e">
        <f>IF(ISBLANK('Team Roster - Final'!BL1093),"",'Team Roster - Final'!BL1093)</f>
        <v>#REF!</v>
      </c>
      <c r="G1095" s="43" t="e">
        <f>IF(ISBLANK('Team Roster - Final'!BM1093),"",'Team Roster - Final'!BM1093)</f>
        <v>#REF!</v>
      </c>
      <c r="H1095" s="31" t="e">
        <f>IF(ISBLANK('Team Roster - Final'!E1093),"",'Team Roster - Final'!E1093)</f>
        <v>#REF!</v>
      </c>
      <c r="I1095" s="31" t="e">
        <f>IF(ISBLANK('Team Roster - Final'!G1093),"",'Team Roster - Final'!G1093)</f>
        <v>#REF!</v>
      </c>
      <c r="J1095" s="31" t="e">
        <f>IF(ISBLANK('Team Roster - Final'!I1093),"",'Team Roster - Final'!I1093)</f>
        <v>#REF!</v>
      </c>
      <c r="R1095"/>
      <c r="T1095"/>
      <c r="V1095"/>
      <c r="W1095"/>
      <c r="Z1095"/>
      <c r="AA1095"/>
      <c r="AJ1095" s="22"/>
      <c r="AK1095" s="102"/>
      <c r="AN1095" s="22"/>
      <c r="AO1095" s="22"/>
    </row>
    <row r="1096" spans="1:41" ht="15" customHeight="1">
      <c r="A1096" s="346">
        <v>1093</v>
      </c>
      <c r="B1096" s="42" t="e">
        <f>IF(ISBLANK('Team Roster - Final'!A1094),"",'Team Roster - Final'!A1094)</f>
        <v>#REF!</v>
      </c>
      <c r="C1096" s="42" t="e">
        <f>IF(ISBLANK('Team Roster - Final'!B1094),"",'Team Roster - Final'!B1094)</f>
        <v>#REF!</v>
      </c>
      <c r="D1096" s="42" t="e">
        <f>IF(ISBLANK('Team Roster - Final'!C1094),"",'Team Roster - Final'!C1094)</f>
        <v>#REF!</v>
      </c>
      <c r="E1096" s="42" t="e">
        <f>IF(ISBLANK('Team Roster - Final'!D1094),"",'Team Roster - Final'!D1094)</f>
        <v>#REF!</v>
      </c>
      <c r="F1096" s="43" t="e">
        <f>IF(ISBLANK('Team Roster - Final'!BL1094),"",'Team Roster - Final'!BL1094)</f>
        <v>#REF!</v>
      </c>
      <c r="G1096" s="43" t="e">
        <f>IF(ISBLANK('Team Roster - Final'!BM1094),"",'Team Roster - Final'!BM1094)</f>
        <v>#REF!</v>
      </c>
      <c r="H1096" s="31" t="e">
        <f>IF(ISBLANK('Team Roster - Final'!E1094),"",'Team Roster - Final'!E1094)</f>
        <v>#REF!</v>
      </c>
      <c r="I1096" s="31" t="e">
        <f>IF(ISBLANK('Team Roster - Final'!G1094),"",'Team Roster - Final'!G1094)</f>
        <v>#REF!</v>
      </c>
      <c r="J1096" s="31" t="e">
        <f>IF(ISBLANK('Team Roster - Final'!I1094),"",'Team Roster - Final'!I1094)</f>
        <v>#REF!</v>
      </c>
      <c r="R1096"/>
      <c r="T1096"/>
      <c r="V1096"/>
      <c r="W1096"/>
      <c r="Z1096"/>
      <c r="AA1096"/>
      <c r="AJ1096" s="22"/>
      <c r="AK1096" s="102"/>
      <c r="AN1096" s="22"/>
      <c r="AO1096" s="22"/>
    </row>
    <row r="1097" spans="1:41" ht="15" customHeight="1">
      <c r="A1097" s="346">
        <v>1094</v>
      </c>
      <c r="B1097" s="42" t="e">
        <f>IF(ISBLANK('Team Roster - Final'!A1095),"",'Team Roster - Final'!A1095)</f>
        <v>#REF!</v>
      </c>
      <c r="C1097" s="42" t="e">
        <f>IF(ISBLANK('Team Roster - Final'!B1095),"",'Team Roster - Final'!B1095)</f>
        <v>#REF!</v>
      </c>
      <c r="D1097" s="42" t="e">
        <f>IF(ISBLANK('Team Roster - Final'!C1095),"",'Team Roster - Final'!C1095)</f>
        <v>#REF!</v>
      </c>
      <c r="E1097" s="42" t="e">
        <f>IF(ISBLANK('Team Roster - Final'!D1095),"",'Team Roster - Final'!D1095)</f>
        <v>#REF!</v>
      </c>
      <c r="F1097" s="43" t="e">
        <f>IF(ISBLANK('Team Roster - Final'!BL1095),"",'Team Roster - Final'!BL1095)</f>
        <v>#REF!</v>
      </c>
      <c r="G1097" s="43" t="e">
        <f>IF(ISBLANK('Team Roster - Final'!BM1095),"",'Team Roster - Final'!BM1095)</f>
        <v>#REF!</v>
      </c>
      <c r="H1097" s="31" t="e">
        <f>IF(ISBLANK('Team Roster - Final'!E1095),"",'Team Roster - Final'!E1095)</f>
        <v>#REF!</v>
      </c>
      <c r="I1097" s="31" t="e">
        <f>IF(ISBLANK('Team Roster - Final'!G1095),"",'Team Roster - Final'!G1095)</f>
        <v>#REF!</v>
      </c>
      <c r="J1097" s="31" t="e">
        <f>IF(ISBLANK('Team Roster - Final'!I1095),"",'Team Roster - Final'!I1095)</f>
        <v>#REF!</v>
      </c>
      <c r="R1097"/>
      <c r="T1097"/>
      <c r="V1097"/>
      <c r="W1097"/>
      <c r="Z1097"/>
      <c r="AA1097"/>
      <c r="AJ1097" s="22"/>
      <c r="AK1097" s="102"/>
      <c r="AN1097" s="22"/>
      <c r="AO1097" s="22"/>
    </row>
    <row r="1098" spans="1:41" ht="15" customHeight="1">
      <c r="A1098" s="346">
        <v>1095</v>
      </c>
      <c r="B1098" s="42" t="e">
        <f>IF(ISBLANK('Team Roster - Final'!A1096),"",'Team Roster - Final'!A1096)</f>
        <v>#REF!</v>
      </c>
      <c r="C1098" s="42" t="e">
        <f>IF(ISBLANK('Team Roster - Final'!B1096),"",'Team Roster - Final'!B1096)</f>
        <v>#REF!</v>
      </c>
      <c r="D1098" s="42" t="e">
        <f>IF(ISBLANK('Team Roster - Final'!C1096),"",'Team Roster - Final'!C1096)</f>
        <v>#REF!</v>
      </c>
      <c r="E1098" s="42" t="e">
        <f>IF(ISBLANK('Team Roster - Final'!D1096),"",'Team Roster - Final'!D1096)</f>
        <v>#REF!</v>
      </c>
      <c r="F1098" s="43" t="e">
        <f>IF(ISBLANK('Team Roster - Final'!BL1096),"",'Team Roster - Final'!BL1096)</f>
        <v>#REF!</v>
      </c>
      <c r="G1098" s="43" t="e">
        <f>IF(ISBLANK('Team Roster - Final'!BM1096),"",'Team Roster - Final'!BM1096)</f>
        <v>#REF!</v>
      </c>
      <c r="H1098" s="31" t="e">
        <f>IF(ISBLANK('Team Roster - Final'!E1096),"",'Team Roster - Final'!E1096)</f>
        <v>#REF!</v>
      </c>
      <c r="I1098" s="31" t="e">
        <f>IF(ISBLANK('Team Roster - Final'!G1096),"",'Team Roster - Final'!G1096)</f>
        <v>#REF!</v>
      </c>
      <c r="J1098" s="31" t="e">
        <f>IF(ISBLANK('Team Roster - Final'!I1096),"",'Team Roster - Final'!I1096)</f>
        <v>#REF!</v>
      </c>
      <c r="R1098"/>
      <c r="T1098"/>
      <c r="V1098"/>
      <c r="W1098"/>
      <c r="Z1098"/>
      <c r="AA1098"/>
      <c r="AJ1098" s="22"/>
      <c r="AK1098" s="102"/>
      <c r="AN1098" s="22"/>
      <c r="AO1098" s="22"/>
    </row>
    <row r="1099" spans="1:41" ht="15" customHeight="1">
      <c r="A1099" s="346">
        <v>1096</v>
      </c>
      <c r="B1099" s="42" t="e">
        <f>IF(ISBLANK('Team Roster - Final'!A1097),"",'Team Roster - Final'!A1097)</f>
        <v>#REF!</v>
      </c>
      <c r="C1099" s="42" t="e">
        <f>IF(ISBLANK('Team Roster - Final'!B1097),"",'Team Roster - Final'!B1097)</f>
        <v>#REF!</v>
      </c>
      <c r="D1099" s="42" t="e">
        <f>IF(ISBLANK('Team Roster - Final'!C1097),"",'Team Roster - Final'!C1097)</f>
        <v>#REF!</v>
      </c>
      <c r="E1099" s="42" t="e">
        <f>IF(ISBLANK('Team Roster - Final'!D1097),"",'Team Roster - Final'!D1097)</f>
        <v>#REF!</v>
      </c>
      <c r="F1099" s="43" t="e">
        <f>IF(ISBLANK('Team Roster - Final'!BL1097),"",'Team Roster - Final'!BL1097)</f>
        <v>#REF!</v>
      </c>
      <c r="G1099" s="43" t="e">
        <f>IF(ISBLANK('Team Roster - Final'!BM1097),"",'Team Roster - Final'!BM1097)</f>
        <v>#REF!</v>
      </c>
      <c r="H1099" s="31" t="e">
        <f>IF(ISBLANK('Team Roster - Final'!E1097),"",'Team Roster - Final'!E1097)</f>
        <v>#REF!</v>
      </c>
      <c r="I1099" s="31" t="e">
        <f>IF(ISBLANK('Team Roster - Final'!G1097),"",'Team Roster - Final'!G1097)</f>
        <v>#REF!</v>
      </c>
      <c r="J1099" s="31" t="e">
        <f>IF(ISBLANK('Team Roster - Final'!I1097),"",'Team Roster - Final'!I1097)</f>
        <v>#REF!</v>
      </c>
      <c r="R1099"/>
      <c r="T1099"/>
      <c r="V1099"/>
      <c r="W1099"/>
      <c r="Z1099"/>
      <c r="AA1099"/>
      <c r="AJ1099" s="22"/>
      <c r="AK1099" s="102"/>
      <c r="AN1099" s="22"/>
      <c r="AO1099" s="22"/>
    </row>
    <row r="1100" spans="1:41" ht="15" customHeight="1" thickBot="1">
      <c r="A1100" s="347">
        <v>1097</v>
      </c>
      <c r="B1100" s="48" t="e">
        <f>IF(ISBLANK('Team Roster - Final'!A1098),"",'Team Roster - Final'!A1098)</f>
        <v>#REF!</v>
      </c>
      <c r="C1100" s="48" t="e">
        <f>IF(ISBLANK('Team Roster - Final'!B1098),"",'Team Roster - Final'!B1098)</f>
        <v>#REF!</v>
      </c>
      <c r="D1100" s="48" t="e">
        <f>IF(ISBLANK('Team Roster - Final'!C1098),"",'Team Roster - Final'!C1098)</f>
        <v>#REF!</v>
      </c>
      <c r="E1100" s="48" t="e">
        <f>IF(ISBLANK('Team Roster - Final'!D1098),"",'Team Roster - Final'!D1098)</f>
        <v>#REF!</v>
      </c>
      <c r="F1100" s="49" t="e">
        <f>IF(ISBLANK('Team Roster - Final'!BL1098),"",'Team Roster - Final'!BL1098)</f>
        <v>#REF!</v>
      </c>
      <c r="G1100" s="49" t="e">
        <f>IF(ISBLANK('Team Roster - Final'!BM1098),"",'Team Roster - Final'!BM1098)</f>
        <v>#REF!</v>
      </c>
      <c r="H1100" s="32" t="e">
        <f>IF(ISBLANK('Team Roster - Final'!E1098),"",'Team Roster - Final'!E1098)</f>
        <v>#REF!</v>
      </c>
      <c r="I1100" s="32" t="e">
        <f>IF(ISBLANK('Team Roster - Final'!G1098),"",'Team Roster - Final'!G1098)</f>
        <v>#REF!</v>
      </c>
      <c r="J1100" s="32" t="e">
        <f>IF(ISBLANK('Team Roster - Final'!I1098),"",'Team Roster - Final'!I1098)</f>
        <v>#REF!</v>
      </c>
      <c r="R1100"/>
      <c r="T1100"/>
      <c r="V1100"/>
      <c r="W1100"/>
      <c r="Z1100"/>
      <c r="AA1100"/>
      <c r="AJ1100" s="22"/>
      <c r="AK1100" s="102"/>
      <c r="AN1100" s="22"/>
      <c r="AO1100" s="22"/>
    </row>
    <row r="1102" spans="1:41" ht="15" customHeight="1">
      <c r="B1102" s="51" t="s">
        <v>44</v>
      </c>
    </row>
    <row r="1103" spans="1:41" ht="15" customHeight="1">
      <c r="B1103" s="51" t="s">
        <v>45</v>
      </c>
    </row>
    <row r="1104" spans="1:41" ht="15" customHeight="1">
      <c r="B1104" s="54" t="s">
        <v>46</v>
      </c>
    </row>
    <row r="1105" spans="2:2" ht="15" customHeight="1">
      <c r="B1105" s="54" t="s">
        <v>47</v>
      </c>
    </row>
  </sheetData>
  <sheetProtection algorithmName="SHA-512" hashValue="cwUGhPc1xwu+pC/3dI/a93+/jTOiWz5mIE/ipjbLc1TqKSXJoeSv4IBvkQDpJR3iJUvtkKdOsSbPj8TY4A4Y8g==" saltValue="3pbuZsiiE0JTWrfVk9Lt6Q==" spinCount="100000" sheet="1" formatCells="0" formatColumns="0" formatRows="0"/>
  <mergeCells count="3">
    <mergeCell ref="AB2:AO2"/>
    <mergeCell ref="L2:AA2"/>
    <mergeCell ref="I2:J2"/>
  </mergeCells>
  <printOptions horizontalCentered="1"/>
  <pageMargins left="0.2" right="0.2" top="0.5" bottom="0.5" header="0.3" footer="0"/>
  <pageSetup scale="55" fitToHeight="0" orientation="portrait" r:id="rId1"/>
  <colBreaks count="1" manualBreakCount="1">
    <brk id="10" max="1099" man="1"/>
  </colBreaks>
  <legacyDrawing r:id="rId2"/>
  <tableParts count="3">
    <tablePart r:id="rId3"/>
    <tablePart r:id="rId4"/>
    <tablePart r:id="rId5"/>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I1106"/>
  <sheetViews>
    <sheetView workbookViewId="0">
      <selection activeCell="D5" sqref="D5"/>
    </sheetView>
  </sheetViews>
  <sheetFormatPr defaultColWidth="8.75" defaultRowHeight="14.25"/>
  <cols>
    <col min="1" max="1" width="28.5" style="6" customWidth="1"/>
    <col min="2" max="2" width="23.25" style="6" bestFit="1" customWidth="1"/>
    <col min="3" max="3" width="64.75" style="6" hidden="1" customWidth="1"/>
    <col min="4" max="4" width="11" style="80" customWidth="1"/>
    <col min="5" max="6" width="11" hidden="1" customWidth="1"/>
    <col min="7" max="7" width="10" customWidth="1"/>
    <col min="8" max="8" width="9" style="52" customWidth="1"/>
    <col min="9" max="9" width="10" customWidth="1"/>
    <col min="10" max="10" width="9.5" style="53" customWidth="1"/>
    <col min="11" max="11" width="10" customWidth="1"/>
    <col min="12" max="12" width="9.25" style="20" customWidth="1"/>
    <col min="13" max="13" width="8" style="20" customWidth="1"/>
    <col min="14" max="15" width="10" customWidth="1"/>
    <col min="16" max="16" width="5.875" style="21" customWidth="1"/>
    <col min="17" max="18" width="10" customWidth="1"/>
    <col min="19" max="20" width="10.625" style="22" customWidth="1"/>
    <col min="21" max="23" width="10" customWidth="1"/>
    <col min="24" max="24" width="9.25" style="20" customWidth="1"/>
    <col min="25" max="25" width="8" style="20" customWidth="1"/>
    <col min="26" max="27" width="10" customWidth="1"/>
    <col min="28" max="28" width="5.875" style="21" customWidth="1"/>
    <col min="29" max="30" width="10" customWidth="1"/>
    <col min="31" max="32" width="10.625" style="22" customWidth="1"/>
  </cols>
  <sheetData>
    <row r="1" spans="1:32" ht="32.25" customHeight="1" thickBot="1">
      <c r="E1" s="504" t="s">
        <v>310</v>
      </c>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row>
    <row r="2" spans="1:32" ht="34.5" customHeight="1" thickBot="1">
      <c r="D2" s="165" t="s">
        <v>311</v>
      </c>
      <c r="E2" s="165" t="s">
        <v>311</v>
      </c>
      <c r="F2" s="165" t="s">
        <v>311</v>
      </c>
      <c r="G2" s="165" t="s">
        <v>312</v>
      </c>
      <c r="H2" s="506" t="s">
        <v>4</v>
      </c>
      <c r="I2" s="507"/>
      <c r="J2" s="507"/>
      <c r="K2" s="507"/>
      <c r="L2" s="507"/>
      <c r="M2" s="507"/>
      <c r="N2" s="507"/>
      <c r="O2" s="507"/>
      <c r="P2" s="507"/>
      <c r="Q2" s="507"/>
      <c r="R2" s="507"/>
      <c r="S2" s="507"/>
      <c r="T2" s="508"/>
      <c r="U2" s="506" t="s">
        <v>49</v>
      </c>
      <c r="V2" s="507"/>
      <c r="W2" s="507"/>
      <c r="X2" s="507"/>
      <c r="Y2" s="507"/>
      <c r="Z2" s="507"/>
      <c r="AA2" s="507"/>
      <c r="AB2" s="507"/>
      <c r="AC2" s="507"/>
      <c r="AD2" s="507"/>
      <c r="AE2" s="507"/>
      <c r="AF2" s="508"/>
    </row>
    <row r="3" spans="1:32" ht="64.5" thickBot="1">
      <c r="A3" s="28" t="s">
        <v>16</v>
      </c>
      <c r="B3" s="28" t="s">
        <v>12</v>
      </c>
      <c r="C3" s="28" t="s">
        <v>313</v>
      </c>
      <c r="D3" s="28" t="s">
        <v>314</v>
      </c>
      <c r="E3" s="28" t="s">
        <v>315</v>
      </c>
      <c r="F3" s="28" t="s">
        <v>316</v>
      </c>
      <c r="G3" s="28" t="s">
        <v>317</v>
      </c>
      <c r="H3" s="59" t="s">
        <v>318</v>
      </c>
      <c r="I3" s="60" t="s">
        <v>319</v>
      </c>
      <c r="J3" s="61" t="s">
        <v>320</v>
      </c>
      <c r="K3" s="60" t="s">
        <v>321</v>
      </c>
      <c r="L3" s="62" t="s">
        <v>322</v>
      </c>
      <c r="M3" s="62" t="s">
        <v>323</v>
      </c>
      <c r="N3" s="60" t="s">
        <v>324</v>
      </c>
      <c r="O3" s="60" t="s">
        <v>325</v>
      </c>
      <c r="P3" s="63" t="s">
        <v>326</v>
      </c>
      <c r="Q3" s="60" t="s">
        <v>327</v>
      </c>
      <c r="R3" s="60" t="s">
        <v>328</v>
      </c>
      <c r="S3" s="64" t="s">
        <v>329</v>
      </c>
      <c r="T3" s="64" t="s">
        <v>329</v>
      </c>
      <c r="U3" s="12" t="s">
        <v>330</v>
      </c>
      <c r="V3" s="13" t="s">
        <v>319</v>
      </c>
      <c r="W3" s="13" t="s">
        <v>321</v>
      </c>
      <c r="X3" s="14" t="s">
        <v>322</v>
      </c>
      <c r="Y3" s="14" t="s">
        <v>323</v>
      </c>
      <c r="Z3" s="13" t="s">
        <v>324</v>
      </c>
      <c r="AA3" s="13" t="s">
        <v>325</v>
      </c>
      <c r="AB3" s="15" t="s">
        <v>326</v>
      </c>
      <c r="AC3" s="13" t="s">
        <v>327</v>
      </c>
      <c r="AD3" s="13" t="s">
        <v>328</v>
      </c>
      <c r="AE3" s="25" t="s">
        <v>329</v>
      </c>
      <c r="AF3" s="25" t="s">
        <v>329</v>
      </c>
    </row>
    <row r="4" spans="1:32">
      <c r="A4" s="56" t="str">
        <f>IFERROR(TRIM(LEFT(C4,SEARCH(" : ",C4,1)))," ")</f>
        <v xml:space="preserve"> </v>
      </c>
      <c r="B4" s="56" t="str">
        <f>IFERROR(TRIM(RIGHT(C4,LEN(C4)-SEARCH(" : ",C4)-2)),"  ")</f>
        <v xml:space="preserve">  </v>
      </c>
      <c r="C4" s="56" t="e" cm="1">
        <f t="array" ref="C4">TRIM(_xlfn.UNIQUE(#REF! &amp; " : " &amp;#REF!))</f>
        <v>#REF!</v>
      </c>
      <c r="D4" s="29" t="str">
        <f>IFERROR((GETPIVOTDATA("Average of Certified Payroll Hourly Rate",'Pivot Table'!$X$3,"Firm Name",A4,"Class Round 3 (PSPO)",B4)),"")</f>
        <v/>
      </c>
      <c r="E4" s="33"/>
      <c r="F4" s="33"/>
      <c r="G4" s="151"/>
      <c r="H4" s="348">
        <v>1.7500000000000002E-2</v>
      </c>
      <c r="I4" s="16">
        <f t="shared" ref="I4:I5" si="0">IFERROR(IF(ISBLANK(G4),IF(ISBLANK(F4),IF(ISBLANK(E4),D4*(1+H4),E4*(1+H4)),F4*(1+H4)),G4*(1+H4)),0)</f>
        <v>0</v>
      </c>
      <c r="J4" s="169">
        <v>3.5000000000000003E-2</v>
      </c>
      <c r="K4" s="16">
        <f>I4*(1+J4)</f>
        <v>0</v>
      </c>
      <c r="L4" s="138">
        <f>IF(ISNUMBER(VLOOKUP('Rate Calculations'!$A4,#REF!,2,FALSE)),VLOOKUP('Rate Calculations'!$A4,#REF!,2,FALSE),0)</f>
        <v>0</v>
      </c>
      <c r="M4" s="89">
        <f>IF(ISNUMBER(VLOOKUP('Rate Calculations'!$A4,#REF!,4,FALSE)),VLOOKUP('Rate Calculations'!$A4,#REF!,4,FALSE),0)</f>
        <v>0</v>
      </c>
      <c r="N4" s="17">
        <f t="shared" ref="N4:N5" si="1">(I4*L4)+(I4*M4)+I4</f>
        <v>0</v>
      </c>
      <c r="O4" s="18">
        <f t="shared" ref="O4:O5" si="2">(K4*L4)+(K4*M4)+K4</f>
        <v>0</v>
      </c>
      <c r="P4" s="170"/>
      <c r="Q4" s="66">
        <f t="shared" ref="Q4:Q5" si="3">(IF(L4&gt;156%,(I4+(I4*1.56)),((I4+(I4*L4))))*P4)+N4</f>
        <v>0</v>
      </c>
      <c r="R4" s="66">
        <f t="shared" ref="R4:R5" si="4">(IF(L4&gt;156%,(K4+(K4*1.56)),((K4+(K4*L4))))*P4)+O4</f>
        <v>0</v>
      </c>
      <c r="S4" s="9" t="e">
        <f>IF(#REF!="Yes",Q4,(Q4+I4*0.5))</f>
        <v>#REF!</v>
      </c>
      <c r="T4" s="9" t="e">
        <f>IF(#REF!="Yes",R4,(R4+K4*0.5))</f>
        <v>#REF!</v>
      </c>
      <c r="U4" s="151">
        <f t="shared" ref="U4:U5" si="5">G4</f>
        <v>0</v>
      </c>
      <c r="V4" s="16">
        <f t="shared" ref="V4:V5" si="6">U4*(1+H4)</f>
        <v>0</v>
      </c>
      <c r="W4" s="16">
        <f t="shared" ref="W4:W5" si="7">V4*(1+J4)</f>
        <v>0</v>
      </c>
      <c r="X4" s="138">
        <f>IF(ISNUMBER(VLOOKUP('Rate Calculations'!$A4,#REF!,5,FALSE)),VLOOKUP('Rate Calculations'!$A4,#REF!,5,FALSE),0)</f>
        <v>0</v>
      </c>
      <c r="Y4" s="89">
        <f>IF(ISNUMBER(VLOOKUP('Rate Calculations'!$A4,#REF!,6,FALSE)),VLOOKUP('Rate Calculations'!$A4,#REF!,6,FALSE),0)</f>
        <v>0</v>
      </c>
      <c r="Z4" s="17">
        <f t="shared" ref="Z4:Z5" si="8">(V4*X4)+(V4*Y4)+V4</f>
        <v>0</v>
      </c>
      <c r="AA4" s="18">
        <f t="shared" ref="AA4:AA5" si="9">(W4*X4)+(W4*Y4)+W4</f>
        <v>0</v>
      </c>
      <c r="AB4" s="139">
        <f t="shared" ref="AB4:AB67" si="10">$P$4</f>
        <v>0</v>
      </c>
      <c r="AC4" s="23">
        <f t="shared" ref="AC4:AC5" si="11">(IF(X4&gt;156%,(V4+(V4*1.56)),((V4+(V4*X4))))*AB4)+Z4</f>
        <v>0</v>
      </c>
      <c r="AD4" s="23">
        <f t="shared" ref="AD4:AD5" si="12">(IF(X4&gt;156%,(W4+(W4*1.56)),((W4+(W4*X4))))*AB4)+AA4</f>
        <v>0</v>
      </c>
      <c r="AE4" s="26" t="e">
        <f>IF(#REF!="Yes",AC4,(AC4+V4*0.5))</f>
        <v>#REF!</v>
      </c>
      <c r="AF4" s="26" t="e">
        <f>IF(#REF!="Yes",AD4,(AD4+W4*0.5))</f>
        <v>#REF!</v>
      </c>
    </row>
    <row r="5" spans="1:32">
      <c r="A5" s="57" t="str">
        <f t="shared" ref="A5:A68" si="13">IFERROR(TRIM(LEFT(C5,SEARCH(" : ",C5,1)))," ")</f>
        <v xml:space="preserve"> </v>
      </c>
      <c r="B5" s="57" t="str">
        <f>IFERROR(TRIM(RIGHT(C5,LEN(C5)-SEARCH(" : ",C5)-2)),"  ")</f>
        <v xml:space="preserve">  </v>
      </c>
      <c r="C5" s="57"/>
      <c r="D5" s="30" t="str">
        <f>IFERROR((GETPIVOTDATA("Average of Certified Payroll Hourly Rate",'Pivot Table'!$X$3,"Firm Name",A5,"Class Round 3 (PSPO)",B5)),"")</f>
        <v/>
      </c>
      <c r="E5" s="34"/>
      <c r="F5" s="34"/>
      <c r="G5" s="151"/>
      <c r="H5" s="349">
        <f>$H$4</f>
        <v>1.7500000000000002E-2</v>
      </c>
      <c r="I5" s="19">
        <f t="shared" si="0"/>
        <v>0</v>
      </c>
      <c r="J5" s="67">
        <f>$J$4</f>
        <v>3.5000000000000003E-2</v>
      </c>
      <c r="K5" s="19">
        <f t="shared" ref="K5" si="14">I5*(1+J5)</f>
        <v>0</v>
      </c>
      <c r="L5" s="138">
        <f>IF(ISNUMBER(VLOOKUP('Rate Calculations'!$A5,#REF!,2,FALSE)),VLOOKUP('Rate Calculations'!$A5,#REF!,2,FALSE),0)</f>
        <v>0</v>
      </c>
      <c r="M5" s="89">
        <f>IF(ISNUMBER(VLOOKUP('Rate Calculations'!$A5,#REF!,4,FALSE)),VLOOKUP('Rate Calculations'!$A5,#REF!,4,FALSE),0)</f>
        <v>0</v>
      </c>
      <c r="N5" s="17">
        <f t="shared" si="1"/>
        <v>0</v>
      </c>
      <c r="O5" s="18">
        <f t="shared" si="2"/>
        <v>0</v>
      </c>
      <c r="P5" s="139">
        <f>$P$4</f>
        <v>0</v>
      </c>
      <c r="Q5" s="66">
        <f t="shared" si="3"/>
        <v>0</v>
      </c>
      <c r="R5" s="66">
        <f t="shared" si="4"/>
        <v>0</v>
      </c>
      <c r="S5" s="9" t="e">
        <f>IF(#REF!="Yes",Q5,(Q5+I5*0.5))</f>
        <v>#REF!</v>
      </c>
      <c r="T5" s="9" t="e">
        <f>IF(#REF!="Yes",R5,(R5+K5*0.5))</f>
        <v>#REF!</v>
      </c>
      <c r="U5" s="151">
        <f t="shared" si="5"/>
        <v>0</v>
      </c>
      <c r="V5" s="16">
        <f t="shared" si="6"/>
        <v>0</v>
      </c>
      <c r="W5" s="16">
        <f t="shared" si="7"/>
        <v>0</v>
      </c>
      <c r="X5" s="138">
        <f>IF(ISNUMBER(VLOOKUP('Rate Calculations'!$A5,#REF!,5,FALSE)),VLOOKUP('Rate Calculations'!$A5,#REF!,5,FALSE),0)</f>
        <v>0</v>
      </c>
      <c r="Y5" s="89">
        <f>IF(ISNUMBER(VLOOKUP('Rate Calculations'!$A5,#REF!,6,FALSE)),VLOOKUP('Rate Calculations'!$A5,#REF!,6,FALSE),0)</f>
        <v>0</v>
      </c>
      <c r="Z5" s="17">
        <f t="shared" si="8"/>
        <v>0</v>
      </c>
      <c r="AA5" s="18">
        <f t="shared" si="9"/>
        <v>0</v>
      </c>
      <c r="AB5" s="139">
        <f t="shared" si="10"/>
        <v>0</v>
      </c>
      <c r="AC5" s="24">
        <f t="shared" si="11"/>
        <v>0</v>
      </c>
      <c r="AD5" s="24">
        <f t="shared" si="12"/>
        <v>0</v>
      </c>
      <c r="AE5" s="27" t="e">
        <f>IF(#REF!="Yes",AC5,(AC5+V5*0.5))</f>
        <v>#REF!</v>
      </c>
      <c r="AF5" s="27" t="e">
        <f>IF(#REF!="Yes",AD5,(AD5+W5*0.5))</f>
        <v>#REF!</v>
      </c>
    </row>
    <row r="6" spans="1:32">
      <c r="A6" s="57" t="str">
        <f t="shared" si="13"/>
        <v xml:space="preserve"> </v>
      </c>
      <c r="B6" s="57" t="str">
        <f t="shared" ref="B6:B43" si="15">IFERROR(TRIM(RIGHT(C6,LEN(C6)-SEARCH(" : ",C6)-2)),"  ")</f>
        <v xml:space="preserve">  </v>
      </c>
      <c r="C6" s="57"/>
      <c r="D6" s="30" t="str">
        <f>IFERROR((GETPIVOTDATA("Average of Certified Payroll Hourly Rate",'Pivot Table'!$X$3,"Firm Name",A6,"Class Round 3 (PSPO)",B6)),"")</f>
        <v/>
      </c>
      <c r="E6" s="34"/>
      <c r="F6" s="34"/>
      <c r="G6" s="151"/>
      <c r="H6" s="349">
        <f t="shared" ref="H6:H69" si="16">$H$4</f>
        <v>1.7500000000000002E-2</v>
      </c>
      <c r="I6" s="19">
        <f t="shared" ref="I6:I69" si="17">IFERROR(IF(ISBLANK(G6),IF(ISBLANK(F6),IF(ISBLANK(E6),D6*(1+H6),E6*(1+H6)),F6*(1+H6)),G6*(1+H6)),0)</f>
        <v>0</v>
      </c>
      <c r="J6" s="67">
        <f t="shared" ref="J6:J69" si="18">$J$4</f>
        <v>3.5000000000000003E-2</v>
      </c>
      <c r="K6" s="19">
        <f t="shared" ref="K6:K69" si="19">I6*(1+J6)</f>
        <v>0</v>
      </c>
      <c r="L6" s="138">
        <f>IF(ISNUMBER(VLOOKUP('Rate Calculations'!$A6,#REF!,2,FALSE)),VLOOKUP('Rate Calculations'!$A6,#REF!,2,FALSE),0)</f>
        <v>0</v>
      </c>
      <c r="M6" s="89">
        <f>IF(ISNUMBER(VLOOKUP('Rate Calculations'!$A6,#REF!,4,FALSE)),VLOOKUP('Rate Calculations'!$A6,#REF!,4,FALSE),0)</f>
        <v>0</v>
      </c>
      <c r="N6" s="17">
        <f t="shared" ref="N6:N69" si="20">(I6*L6)+(I6*M6)+I6</f>
        <v>0</v>
      </c>
      <c r="O6" s="18">
        <f t="shared" ref="O6:O69" si="21">(K6*L6)+(K6*M6)+K6</f>
        <v>0</v>
      </c>
      <c r="P6" s="139">
        <f t="shared" ref="P6:P69" si="22">$P$4</f>
        <v>0</v>
      </c>
      <c r="Q6" s="66">
        <f t="shared" ref="Q6:Q69" si="23">(IF(L6&gt;156%,(I6+(I6*1.56)),((I6+(I6*L6))))*P6)+N6</f>
        <v>0</v>
      </c>
      <c r="R6" s="66">
        <f t="shared" ref="R6:R69" si="24">(IF(L6&gt;156%,(K6+(K6*1.56)),((K6+(K6*L6))))*P6)+O6</f>
        <v>0</v>
      </c>
      <c r="S6" s="9" t="e">
        <f>IF(#REF!="Yes",Q6,(Q6+I6*0.5))</f>
        <v>#REF!</v>
      </c>
      <c r="T6" s="9" t="e">
        <f>IF(#REF!="Yes",R6,(R6+K6*0.5))</f>
        <v>#REF!</v>
      </c>
      <c r="U6" s="151">
        <f t="shared" ref="U6:U69" si="25">G6</f>
        <v>0</v>
      </c>
      <c r="V6" s="16">
        <f t="shared" ref="V6:V69" si="26">U6*(1+H6)</f>
        <v>0</v>
      </c>
      <c r="W6" s="16">
        <f t="shared" ref="W6:W69" si="27">V6*(1+J6)</f>
        <v>0</v>
      </c>
      <c r="X6" s="138">
        <f>IF(ISNUMBER(VLOOKUP('Rate Calculations'!$A6,#REF!,5,FALSE)),VLOOKUP('Rate Calculations'!$A6,#REF!,5,FALSE),0)</f>
        <v>0</v>
      </c>
      <c r="Y6" s="89">
        <f>IF(ISNUMBER(VLOOKUP('Rate Calculations'!$A6,#REF!,6,FALSE)),VLOOKUP('Rate Calculations'!$A6,#REF!,6,FALSE),0)</f>
        <v>0</v>
      </c>
      <c r="Z6" s="17">
        <f t="shared" ref="Z6:Z69" si="28">(V6*X6)+(V6*Y6)+V6</f>
        <v>0</v>
      </c>
      <c r="AA6" s="18">
        <f t="shared" ref="AA6:AA69" si="29">(W6*X6)+(W6*Y6)+W6</f>
        <v>0</v>
      </c>
      <c r="AB6" s="139">
        <f t="shared" si="10"/>
        <v>0</v>
      </c>
      <c r="AC6" s="24">
        <f t="shared" ref="AC6:AC69" si="30">(IF(X6&gt;156%,(V6+(V6*1.56)),((V6+(V6*X6))))*AB6)+Z6</f>
        <v>0</v>
      </c>
      <c r="AD6" s="24">
        <f t="shared" ref="AD6:AD69" si="31">(IF(X6&gt;156%,(W6+(W6*1.56)),((W6+(W6*X6))))*AB6)+AA6</f>
        <v>0</v>
      </c>
      <c r="AE6" s="27" t="e">
        <f>IF(#REF!="Yes",AC6,(AC6+V6*0.5))</f>
        <v>#REF!</v>
      </c>
      <c r="AF6" s="27" t="e">
        <f>IF(#REF!="Yes",AD6,(AD6+W6*0.5))</f>
        <v>#REF!</v>
      </c>
    </row>
    <row r="7" spans="1:32">
      <c r="A7" s="57" t="str">
        <f>IFERROR(TRIM(LEFT(C7,SEARCH(" : ",C7,1)))," ")</f>
        <v xml:space="preserve"> </v>
      </c>
      <c r="B7" s="57" t="str">
        <f t="shared" si="15"/>
        <v xml:space="preserve">  </v>
      </c>
      <c r="C7" s="57"/>
      <c r="D7" s="30" t="str">
        <f>IFERROR((GETPIVOTDATA("Average of Certified Payroll Hourly Rate",'Pivot Table'!$X$3,"Firm Name",A7,"Class Round 3 (PSPO)",B7)),"")</f>
        <v/>
      </c>
      <c r="E7" s="34"/>
      <c r="F7" s="34"/>
      <c r="G7" s="151"/>
      <c r="H7" s="349">
        <f t="shared" si="16"/>
        <v>1.7500000000000002E-2</v>
      </c>
      <c r="I7" s="19">
        <f t="shared" si="17"/>
        <v>0</v>
      </c>
      <c r="J7" s="67">
        <f t="shared" si="18"/>
        <v>3.5000000000000003E-2</v>
      </c>
      <c r="K7" s="19">
        <f t="shared" si="19"/>
        <v>0</v>
      </c>
      <c r="L7" s="138">
        <f>IF(ISNUMBER(VLOOKUP('Rate Calculations'!$A7,#REF!,2,FALSE)),VLOOKUP('Rate Calculations'!$A7,#REF!,2,FALSE),0)</f>
        <v>0</v>
      </c>
      <c r="M7" s="89">
        <f>IF(ISNUMBER(VLOOKUP('Rate Calculations'!$A7,#REF!,4,FALSE)),VLOOKUP('Rate Calculations'!$A7,#REF!,4,FALSE),0)</f>
        <v>0</v>
      </c>
      <c r="N7" s="17">
        <f t="shared" si="20"/>
        <v>0</v>
      </c>
      <c r="O7" s="18">
        <f t="shared" si="21"/>
        <v>0</v>
      </c>
      <c r="P7" s="139">
        <f t="shared" si="22"/>
        <v>0</v>
      </c>
      <c r="Q7" s="66">
        <f t="shared" si="23"/>
        <v>0</v>
      </c>
      <c r="R7" s="66">
        <f t="shared" si="24"/>
        <v>0</v>
      </c>
      <c r="S7" s="9" t="e">
        <f>IF(#REF!="Yes",Q7,(Q7+I7*0.5))</f>
        <v>#REF!</v>
      </c>
      <c r="T7" s="9" t="e">
        <f>IF(#REF!="Yes",R7,(R7+K7*0.5))</f>
        <v>#REF!</v>
      </c>
      <c r="U7" s="151">
        <f t="shared" si="25"/>
        <v>0</v>
      </c>
      <c r="V7" s="16">
        <f t="shared" si="26"/>
        <v>0</v>
      </c>
      <c r="W7" s="16">
        <f t="shared" si="27"/>
        <v>0</v>
      </c>
      <c r="X7" s="138">
        <f>IF(ISNUMBER(VLOOKUP('Rate Calculations'!$A7,#REF!,5,FALSE)),VLOOKUP('Rate Calculations'!$A7,#REF!,5,FALSE),0)</f>
        <v>0</v>
      </c>
      <c r="Y7" s="89">
        <f>IF(ISNUMBER(VLOOKUP('Rate Calculations'!$A7,#REF!,6,FALSE)),VLOOKUP('Rate Calculations'!$A7,#REF!,6,FALSE),0)</f>
        <v>0</v>
      </c>
      <c r="Z7" s="17">
        <f t="shared" si="28"/>
        <v>0</v>
      </c>
      <c r="AA7" s="18">
        <f t="shared" si="29"/>
        <v>0</v>
      </c>
      <c r="AB7" s="139">
        <f t="shared" si="10"/>
        <v>0</v>
      </c>
      <c r="AC7" s="24">
        <f t="shared" si="30"/>
        <v>0</v>
      </c>
      <c r="AD7" s="24">
        <f t="shared" si="31"/>
        <v>0</v>
      </c>
      <c r="AE7" s="27" t="e">
        <f>IF(#REF!="Yes",AC7,(AC7+V7*0.5))</f>
        <v>#REF!</v>
      </c>
      <c r="AF7" s="27" t="e">
        <f>IF(#REF!="Yes",AD7,(AD7+W7*0.5))</f>
        <v>#REF!</v>
      </c>
    </row>
    <row r="8" spans="1:32">
      <c r="A8" s="57" t="str">
        <f t="shared" si="13"/>
        <v xml:space="preserve"> </v>
      </c>
      <c r="B8" s="57" t="str">
        <f t="shared" si="15"/>
        <v xml:space="preserve">  </v>
      </c>
      <c r="C8" s="57"/>
      <c r="D8" s="30" t="str">
        <f>IFERROR((GETPIVOTDATA("Average of Certified Payroll Hourly Rate",'Pivot Table'!$X$3,"Firm Name",A8,"Class Round 3 (PSPO)",B8)),"")</f>
        <v/>
      </c>
      <c r="E8" s="34"/>
      <c r="F8" s="34"/>
      <c r="G8" s="151"/>
      <c r="H8" s="349">
        <f t="shared" si="16"/>
        <v>1.7500000000000002E-2</v>
      </c>
      <c r="I8" s="19">
        <f t="shared" si="17"/>
        <v>0</v>
      </c>
      <c r="J8" s="67">
        <f t="shared" si="18"/>
        <v>3.5000000000000003E-2</v>
      </c>
      <c r="K8" s="19">
        <f t="shared" si="19"/>
        <v>0</v>
      </c>
      <c r="L8" s="138">
        <f>IF(ISNUMBER(VLOOKUP('Rate Calculations'!$A8,#REF!,2,FALSE)),VLOOKUP('Rate Calculations'!$A8,#REF!,2,FALSE),0)</f>
        <v>0</v>
      </c>
      <c r="M8" s="89">
        <f>IF(ISNUMBER(VLOOKUP('Rate Calculations'!$A8,#REF!,4,FALSE)),VLOOKUP('Rate Calculations'!$A8,#REF!,4,FALSE),0)</f>
        <v>0</v>
      </c>
      <c r="N8" s="17">
        <f t="shared" si="20"/>
        <v>0</v>
      </c>
      <c r="O8" s="18">
        <f t="shared" si="21"/>
        <v>0</v>
      </c>
      <c r="P8" s="139">
        <f t="shared" si="22"/>
        <v>0</v>
      </c>
      <c r="Q8" s="66">
        <f t="shared" si="23"/>
        <v>0</v>
      </c>
      <c r="R8" s="66">
        <f t="shared" si="24"/>
        <v>0</v>
      </c>
      <c r="S8" s="9" t="e">
        <f>IF(#REF!="Yes",Q8,(Q8+I8*0.5))</f>
        <v>#REF!</v>
      </c>
      <c r="T8" s="9" t="e">
        <f>IF(#REF!="Yes",R8,(R8+K8*0.5))</f>
        <v>#REF!</v>
      </c>
      <c r="U8" s="151">
        <f t="shared" si="25"/>
        <v>0</v>
      </c>
      <c r="V8" s="16">
        <f t="shared" si="26"/>
        <v>0</v>
      </c>
      <c r="W8" s="16">
        <f t="shared" si="27"/>
        <v>0</v>
      </c>
      <c r="X8" s="138">
        <f>IF(ISNUMBER(VLOOKUP('Rate Calculations'!$A8,#REF!,5,FALSE)),VLOOKUP('Rate Calculations'!$A8,#REF!,5,FALSE),0)</f>
        <v>0</v>
      </c>
      <c r="Y8" s="89">
        <f>IF(ISNUMBER(VLOOKUP('Rate Calculations'!$A8,#REF!,6,FALSE)),VLOOKUP('Rate Calculations'!$A8,#REF!,6,FALSE),0)</f>
        <v>0</v>
      </c>
      <c r="Z8" s="17">
        <f t="shared" si="28"/>
        <v>0</v>
      </c>
      <c r="AA8" s="18">
        <f t="shared" si="29"/>
        <v>0</v>
      </c>
      <c r="AB8" s="139">
        <f t="shared" si="10"/>
        <v>0</v>
      </c>
      <c r="AC8" s="24">
        <f t="shared" si="30"/>
        <v>0</v>
      </c>
      <c r="AD8" s="24">
        <f t="shared" si="31"/>
        <v>0</v>
      </c>
      <c r="AE8" s="27" t="e">
        <f>IF(#REF!="Yes",AC8,(AC8+V8*0.5))</f>
        <v>#REF!</v>
      </c>
      <c r="AF8" s="27" t="e">
        <f>IF(#REF!="Yes",AD8,(AD8+W8*0.5))</f>
        <v>#REF!</v>
      </c>
    </row>
    <row r="9" spans="1:32">
      <c r="A9" s="57" t="str">
        <f t="shared" si="13"/>
        <v xml:space="preserve"> </v>
      </c>
      <c r="B9" s="57" t="str">
        <f t="shared" si="15"/>
        <v xml:space="preserve">  </v>
      </c>
      <c r="C9" s="57"/>
      <c r="D9" s="30" t="str">
        <f>IFERROR((GETPIVOTDATA("Average of Certified Payroll Hourly Rate",'Pivot Table'!$X$3,"Firm Name",A9,"Class Round 3 (PSPO)",B9)),"")</f>
        <v/>
      </c>
      <c r="E9" s="34"/>
      <c r="F9" s="34"/>
      <c r="G9" s="151"/>
      <c r="H9" s="349">
        <f t="shared" si="16"/>
        <v>1.7500000000000002E-2</v>
      </c>
      <c r="I9" s="19">
        <f t="shared" si="17"/>
        <v>0</v>
      </c>
      <c r="J9" s="67">
        <f t="shared" si="18"/>
        <v>3.5000000000000003E-2</v>
      </c>
      <c r="K9" s="19">
        <f t="shared" si="19"/>
        <v>0</v>
      </c>
      <c r="L9" s="138">
        <f>IF(ISNUMBER(VLOOKUP('Rate Calculations'!$A9,#REF!,2,FALSE)),VLOOKUP('Rate Calculations'!$A9,#REF!,2,FALSE),0)</f>
        <v>0</v>
      </c>
      <c r="M9" s="89">
        <f>IF(ISNUMBER(VLOOKUP('Rate Calculations'!$A9,#REF!,4,FALSE)),VLOOKUP('Rate Calculations'!$A9,#REF!,4,FALSE),0)</f>
        <v>0</v>
      </c>
      <c r="N9" s="17">
        <f t="shared" si="20"/>
        <v>0</v>
      </c>
      <c r="O9" s="18">
        <f t="shared" si="21"/>
        <v>0</v>
      </c>
      <c r="P9" s="139">
        <f t="shared" si="22"/>
        <v>0</v>
      </c>
      <c r="Q9" s="66">
        <f t="shared" si="23"/>
        <v>0</v>
      </c>
      <c r="R9" s="66">
        <f t="shared" si="24"/>
        <v>0</v>
      </c>
      <c r="S9" s="9" t="e">
        <f>IF(#REF!="Yes",Q9,(Q9+I9*0.5))</f>
        <v>#REF!</v>
      </c>
      <c r="T9" s="9" t="e">
        <f>IF(#REF!="Yes",R9,(R9+K9*0.5))</f>
        <v>#REF!</v>
      </c>
      <c r="U9" s="151">
        <f t="shared" si="25"/>
        <v>0</v>
      </c>
      <c r="V9" s="16">
        <f t="shared" si="26"/>
        <v>0</v>
      </c>
      <c r="W9" s="16">
        <f t="shared" si="27"/>
        <v>0</v>
      </c>
      <c r="X9" s="138">
        <f>IF(ISNUMBER(VLOOKUP('Rate Calculations'!$A9,#REF!,5,FALSE)),VLOOKUP('Rate Calculations'!$A9,#REF!,5,FALSE),0)</f>
        <v>0</v>
      </c>
      <c r="Y9" s="89">
        <f>IF(ISNUMBER(VLOOKUP('Rate Calculations'!$A9,#REF!,6,FALSE)),VLOOKUP('Rate Calculations'!$A9,#REF!,6,FALSE),0)</f>
        <v>0</v>
      </c>
      <c r="Z9" s="17">
        <f t="shared" si="28"/>
        <v>0</v>
      </c>
      <c r="AA9" s="18">
        <f t="shared" si="29"/>
        <v>0</v>
      </c>
      <c r="AB9" s="139">
        <f t="shared" si="10"/>
        <v>0</v>
      </c>
      <c r="AC9" s="24">
        <f t="shared" si="30"/>
        <v>0</v>
      </c>
      <c r="AD9" s="24">
        <f t="shared" si="31"/>
        <v>0</v>
      </c>
      <c r="AE9" s="27" t="e">
        <f>IF(#REF!="Yes",AC9,(AC9+V9*0.5))</f>
        <v>#REF!</v>
      </c>
      <c r="AF9" s="27" t="e">
        <f>IF(#REF!="Yes",AD9,(AD9+W9*0.5))</f>
        <v>#REF!</v>
      </c>
    </row>
    <row r="10" spans="1:32">
      <c r="A10" s="57" t="str">
        <f t="shared" si="13"/>
        <v xml:space="preserve"> </v>
      </c>
      <c r="B10" s="57" t="str">
        <f t="shared" si="15"/>
        <v xml:space="preserve">  </v>
      </c>
      <c r="C10" s="57"/>
      <c r="D10" s="30" t="str">
        <f>IFERROR((GETPIVOTDATA("Average of Certified Payroll Hourly Rate",'Pivot Table'!$X$3,"Firm Name",A10,"Class Round 3 (PSPO)",B10)),"")</f>
        <v/>
      </c>
      <c r="E10" s="34"/>
      <c r="F10" s="34"/>
      <c r="G10" s="151"/>
      <c r="H10" s="349">
        <f t="shared" si="16"/>
        <v>1.7500000000000002E-2</v>
      </c>
      <c r="I10" s="19">
        <f t="shared" si="17"/>
        <v>0</v>
      </c>
      <c r="J10" s="67">
        <f t="shared" si="18"/>
        <v>3.5000000000000003E-2</v>
      </c>
      <c r="K10" s="19">
        <f t="shared" si="19"/>
        <v>0</v>
      </c>
      <c r="L10" s="138">
        <f>IF(ISNUMBER(VLOOKUP('Rate Calculations'!$A10,#REF!,2,FALSE)),VLOOKUP('Rate Calculations'!$A10,#REF!,2,FALSE),0)</f>
        <v>0</v>
      </c>
      <c r="M10" s="89">
        <f>IF(ISNUMBER(VLOOKUP('Rate Calculations'!$A10,#REF!,4,FALSE)),VLOOKUP('Rate Calculations'!$A10,#REF!,4,FALSE),0)</f>
        <v>0</v>
      </c>
      <c r="N10" s="17">
        <f t="shared" si="20"/>
        <v>0</v>
      </c>
      <c r="O10" s="18">
        <f t="shared" si="21"/>
        <v>0</v>
      </c>
      <c r="P10" s="139">
        <f t="shared" si="22"/>
        <v>0</v>
      </c>
      <c r="Q10" s="66">
        <f t="shared" si="23"/>
        <v>0</v>
      </c>
      <c r="R10" s="66">
        <f t="shared" si="24"/>
        <v>0</v>
      </c>
      <c r="S10" s="9" t="e">
        <f>IF(#REF!="Yes",Q10,(Q10+I10*0.5))</f>
        <v>#REF!</v>
      </c>
      <c r="T10" s="9" t="e">
        <f>IF(#REF!="Yes",R10,(R10+K10*0.5))</f>
        <v>#REF!</v>
      </c>
      <c r="U10" s="151">
        <f t="shared" si="25"/>
        <v>0</v>
      </c>
      <c r="V10" s="16">
        <f t="shared" si="26"/>
        <v>0</v>
      </c>
      <c r="W10" s="16">
        <f t="shared" si="27"/>
        <v>0</v>
      </c>
      <c r="X10" s="138">
        <f>IF(ISNUMBER(VLOOKUP('Rate Calculations'!$A10,#REF!,5,FALSE)),VLOOKUP('Rate Calculations'!$A10,#REF!,5,FALSE),0)</f>
        <v>0</v>
      </c>
      <c r="Y10" s="89">
        <f>IF(ISNUMBER(VLOOKUP('Rate Calculations'!$A10,#REF!,6,FALSE)),VLOOKUP('Rate Calculations'!$A10,#REF!,6,FALSE),0)</f>
        <v>0</v>
      </c>
      <c r="Z10" s="17">
        <f t="shared" si="28"/>
        <v>0</v>
      </c>
      <c r="AA10" s="18">
        <f t="shared" si="29"/>
        <v>0</v>
      </c>
      <c r="AB10" s="139">
        <f t="shared" si="10"/>
        <v>0</v>
      </c>
      <c r="AC10" s="24">
        <f t="shared" si="30"/>
        <v>0</v>
      </c>
      <c r="AD10" s="24">
        <f t="shared" si="31"/>
        <v>0</v>
      </c>
      <c r="AE10" s="27" t="e">
        <f>IF(#REF!="Yes",AC10,(AC10+V10*0.5))</f>
        <v>#REF!</v>
      </c>
      <c r="AF10" s="27" t="e">
        <f>IF(#REF!="Yes",AD10,(AD10+W10*0.5))</f>
        <v>#REF!</v>
      </c>
    </row>
    <row r="11" spans="1:32">
      <c r="A11" s="57" t="str">
        <f t="shared" si="13"/>
        <v xml:space="preserve"> </v>
      </c>
      <c r="B11" s="57" t="str">
        <f t="shared" si="15"/>
        <v xml:space="preserve">  </v>
      </c>
      <c r="C11" s="57"/>
      <c r="D11" s="30" t="str">
        <f>IFERROR((GETPIVOTDATA("Average of Certified Payroll Hourly Rate",'Pivot Table'!$X$3,"Firm Name",A11,"Class Round 3 (PSPO)",B11)),"")</f>
        <v/>
      </c>
      <c r="E11" s="34"/>
      <c r="F11" s="34"/>
      <c r="G11" s="151"/>
      <c r="H11" s="349">
        <f t="shared" si="16"/>
        <v>1.7500000000000002E-2</v>
      </c>
      <c r="I11" s="19">
        <f t="shared" si="17"/>
        <v>0</v>
      </c>
      <c r="J11" s="67">
        <f t="shared" si="18"/>
        <v>3.5000000000000003E-2</v>
      </c>
      <c r="K11" s="19">
        <f t="shared" si="19"/>
        <v>0</v>
      </c>
      <c r="L11" s="138">
        <f>IF(ISNUMBER(VLOOKUP('Rate Calculations'!$A11,#REF!,2,FALSE)),VLOOKUP('Rate Calculations'!$A11,#REF!,2,FALSE),0)</f>
        <v>0</v>
      </c>
      <c r="M11" s="89">
        <f>IF(ISNUMBER(VLOOKUP('Rate Calculations'!$A11,#REF!,4,FALSE)),VLOOKUP('Rate Calculations'!$A11,#REF!,4,FALSE),0)</f>
        <v>0</v>
      </c>
      <c r="N11" s="17">
        <f t="shared" si="20"/>
        <v>0</v>
      </c>
      <c r="O11" s="18">
        <f t="shared" si="21"/>
        <v>0</v>
      </c>
      <c r="P11" s="139">
        <f t="shared" si="22"/>
        <v>0</v>
      </c>
      <c r="Q11" s="66">
        <f t="shared" si="23"/>
        <v>0</v>
      </c>
      <c r="R11" s="66">
        <f t="shared" si="24"/>
        <v>0</v>
      </c>
      <c r="S11" s="9" t="e">
        <f>IF(#REF!="Yes",Q11,(Q11+I11*0.5))</f>
        <v>#REF!</v>
      </c>
      <c r="T11" s="9" t="e">
        <f>IF(#REF!="Yes",R11,(R11+K11*0.5))</f>
        <v>#REF!</v>
      </c>
      <c r="U11" s="151">
        <f t="shared" si="25"/>
        <v>0</v>
      </c>
      <c r="V11" s="16">
        <f t="shared" si="26"/>
        <v>0</v>
      </c>
      <c r="W11" s="16">
        <f t="shared" si="27"/>
        <v>0</v>
      </c>
      <c r="X11" s="138">
        <f>IF(ISNUMBER(VLOOKUP('Rate Calculations'!$A11,#REF!,5,FALSE)),VLOOKUP('Rate Calculations'!$A11,#REF!,5,FALSE),0)</f>
        <v>0</v>
      </c>
      <c r="Y11" s="89">
        <f>IF(ISNUMBER(VLOOKUP('Rate Calculations'!$A11,#REF!,6,FALSE)),VLOOKUP('Rate Calculations'!$A11,#REF!,6,FALSE),0)</f>
        <v>0</v>
      </c>
      <c r="Z11" s="17">
        <f t="shared" si="28"/>
        <v>0</v>
      </c>
      <c r="AA11" s="18">
        <f t="shared" si="29"/>
        <v>0</v>
      </c>
      <c r="AB11" s="139">
        <f t="shared" si="10"/>
        <v>0</v>
      </c>
      <c r="AC11" s="24">
        <f t="shared" si="30"/>
        <v>0</v>
      </c>
      <c r="AD11" s="24">
        <f t="shared" si="31"/>
        <v>0</v>
      </c>
      <c r="AE11" s="27" t="e">
        <f>IF(#REF!="Yes",AC11,(AC11+V11*0.5))</f>
        <v>#REF!</v>
      </c>
      <c r="AF11" s="27" t="e">
        <f>IF(#REF!="Yes",AD11,(AD11+W11*0.5))</f>
        <v>#REF!</v>
      </c>
    </row>
    <row r="12" spans="1:32">
      <c r="A12" s="57" t="str">
        <f t="shared" si="13"/>
        <v xml:space="preserve"> </v>
      </c>
      <c r="B12" s="57" t="str">
        <f t="shared" si="15"/>
        <v xml:space="preserve">  </v>
      </c>
      <c r="C12" s="57"/>
      <c r="D12" s="30" t="str">
        <f>IFERROR((GETPIVOTDATA("Average of Certified Payroll Hourly Rate",'Pivot Table'!$X$3,"Firm Name",A12,"Class Round 3 (PSPO)",B12)),"")</f>
        <v/>
      </c>
      <c r="E12" s="34"/>
      <c r="F12" s="34"/>
      <c r="G12" s="151"/>
      <c r="H12" s="349">
        <f t="shared" si="16"/>
        <v>1.7500000000000002E-2</v>
      </c>
      <c r="I12" s="19">
        <f t="shared" si="17"/>
        <v>0</v>
      </c>
      <c r="J12" s="67">
        <f t="shared" si="18"/>
        <v>3.5000000000000003E-2</v>
      </c>
      <c r="K12" s="19">
        <f t="shared" si="19"/>
        <v>0</v>
      </c>
      <c r="L12" s="138">
        <f>IF(ISNUMBER(VLOOKUP('Rate Calculations'!$A12,#REF!,2,FALSE)),VLOOKUP('Rate Calculations'!$A12,#REF!,2,FALSE),0)</f>
        <v>0</v>
      </c>
      <c r="M12" s="89">
        <f>IF(ISNUMBER(VLOOKUP('Rate Calculations'!$A12,#REF!,4,FALSE)),VLOOKUP('Rate Calculations'!$A12,#REF!,4,FALSE),0)</f>
        <v>0</v>
      </c>
      <c r="N12" s="17">
        <f t="shared" si="20"/>
        <v>0</v>
      </c>
      <c r="O12" s="18">
        <f t="shared" si="21"/>
        <v>0</v>
      </c>
      <c r="P12" s="139">
        <f t="shared" si="22"/>
        <v>0</v>
      </c>
      <c r="Q12" s="66">
        <f t="shared" si="23"/>
        <v>0</v>
      </c>
      <c r="R12" s="66">
        <f t="shared" si="24"/>
        <v>0</v>
      </c>
      <c r="S12" s="9" t="e">
        <f>IF(#REF!="Yes",Q12,(Q12+I12*0.5))</f>
        <v>#REF!</v>
      </c>
      <c r="T12" s="9" t="e">
        <f>IF(#REF!="Yes",R12,(R12+K12*0.5))</f>
        <v>#REF!</v>
      </c>
      <c r="U12" s="151">
        <f t="shared" si="25"/>
        <v>0</v>
      </c>
      <c r="V12" s="16">
        <f t="shared" si="26"/>
        <v>0</v>
      </c>
      <c r="W12" s="16">
        <f t="shared" si="27"/>
        <v>0</v>
      </c>
      <c r="X12" s="138">
        <f>IF(ISNUMBER(VLOOKUP('Rate Calculations'!$A12,#REF!,5,FALSE)),VLOOKUP('Rate Calculations'!$A12,#REF!,5,FALSE),0)</f>
        <v>0</v>
      </c>
      <c r="Y12" s="89">
        <f>IF(ISNUMBER(VLOOKUP('Rate Calculations'!$A12,#REF!,6,FALSE)),VLOOKUP('Rate Calculations'!$A12,#REF!,6,FALSE),0)</f>
        <v>0</v>
      </c>
      <c r="Z12" s="17">
        <f t="shared" si="28"/>
        <v>0</v>
      </c>
      <c r="AA12" s="18">
        <f t="shared" si="29"/>
        <v>0</v>
      </c>
      <c r="AB12" s="139">
        <f t="shared" si="10"/>
        <v>0</v>
      </c>
      <c r="AC12" s="24">
        <f t="shared" si="30"/>
        <v>0</v>
      </c>
      <c r="AD12" s="24">
        <f t="shared" si="31"/>
        <v>0</v>
      </c>
      <c r="AE12" s="27" t="e">
        <f>IF(#REF!="Yes",AC12,(AC12+V12*0.5))</f>
        <v>#REF!</v>
      </c>
      <c r="AF12" s="27" t="e">
        <f>IF(#REF!="Yes",AD12,(AD12+W12*0.5))</f>
        <v>#REF!</v>
      </c>
    </row>
    <row r="13" spans="1:32">
      <c r="A13" s="57" t="str">
        <f t="shared" si="13"/>
        <v xml:space="preserve"> </v>
      </c>
      <c r="B13" s="57" t="str">
        <f t="shared" si="15"/>
        <v xml:space="preserve">  </v>
      </c>
      <c r="C13" s="57"/>
      <c r="D13" s="30" t="str">
        <f>IFERROR((GETPIVOTDATA("Average of Certified Payroll Hourly Rate",'Pivot Table'!$X$3,"Firm Name",A13,"Class Round 3 (PSPO)",B13)),"")</f>
        <v/>
      </c>
      <c r="E13" s="34"/>
      <c r="F13" s="34"/>
      <c r="G13" s="151"/>
      <c r="H13" s="349">
        <f t="shared" si="16"/>
        <v>1.7500000000000002E-2</v>
      </c>
      <c r="I13" s="19">
        <f t="shared" si="17"/>
        <v>0</v>
      </c>
      <c r="J13" s="67">
        <f t="shared" si="18"/>
        <v>3.5000000000000003E-2</v>
      </c>
      <c r="K13" s="19">
        <f t="shared" si="19"/>
        <v>0</v>
      </c>
      <c r="L13" s="138">
        <f>IF(ISNUMBER(VLOOKUP('Rate Calculations'!$A13,#REF!,2,FALSE)),VLOOKUP('Rate Calculations'!$A13,#REF!,2,FALSE),0)</f>
        <v>0</v>
      </c>
      <c r="M13" s="89">
        <f>IF(ISNUMBER(VLOOKUP('Rate Calculations'!$A13,#REF!,4,FALSE)),VLOOKUP('Rate Calculations'!$A13,#REF!,4,FALSE),0)</f>
        <v>0</v>
      </c>
      <c r="N13" s="17">
        <f t="shared" si="20"/>
        <v>0</v>
      </c>
      <c r="O13" s="18">
        <f t="shared" si="21"/>
        <v>0</v>
      </c>
      <c r="P13" s="139">
        <f t="shared" si="22"/>
        <v>0</v>
      </c>
      <c r="Q13" s="66">
        <f t="shared" si="23"/>
        <v>0</v>
      </c>
      <c r="R13" s="66">
        <f t="shared" si="24"/>
        <v>0</v>
      </c>
      <c r="S13" s="9" t="e">
        <f>IF(#REF!="Yes",Q13,(Q13+I13*0.5))</f>
        <v>#REF!</v>
      </c>
      <c r="T13" s="9" t="e">
        <f>IF(#REF!="Yes",R13,(R13+K13*0.5))</f>
        <v>#REF!</v>
      </c>
      <c r="U13" s="151">
        <f t="shared" si="25"/>
        <v>0</v>
      </c>
      <c r="V13" s="16">
        <f t="shared" si="26"/>
        <v>0</v>
      </c>
      <c r="W13" s="16">
        <f t="shared" si="27"/>
        <v>0</v>
      </c>
      <c r="X13" s="138">
        <f>IF(ISNUMBER(VLOOKUP('Rate Calculations'!$A13,#REF!,5,FALSE)),VLOOKUP('Rate Calculations'!$A13,#REF!,5,FALSE),0)</f>
        <v>0</v>
      </c>
      <c r="Y13" s="89">
        <f>IF(ISNUMBER(VLOOKUP('Rate Calculations'!$A13,#REF!,6,FALSE)),VLOOKUP('Rate Calculations'!$A13,#REF!,6,FALSE),0)</f>
        <v>0</v>
      </c>
      <c r="Z13" s="17">
        <f t="shared" si="28"/>
        <v>0</v>
      </c>
      <c r="AA13" s="18">
        <f t="shared" si="29"/>
        <v>0</v>
      </c>
      <c r="AB13" s="139">
        <f t="shared" si="10"/>
        <v>0</v>
      </c>
      <c r="AC13" s="24">
        <f t="shared" si="30"/>
        <v>0</v>
      </c>
      <c r="AD13" s="24">
        <f t="shared" si="31"/>
        <v>0</v>
      </c>
      <c r="AE13" s="27" t="e">
        <f>IF(#REF!="Yes",AC13,(AC13+V13*0.5))</f>
        <v>#REF!</v>
      </c>
      <c r="AF13" s="27" t="e">
        <f>IF(#REF!="Yes",AD13,(AD13+W13*0.5))</f>
        <v>#REF!</v>
      </c>
    </row>
    <row r="14" spans="1:32">
      <c r="A14" s="57" t="str">
        <f t="shared" si="13"/>
        <v xml:space="preserve"> </v>
      </c>
      <c r="B14" s="57" t="str">
        <f t="shared" si="15"/>
        <v xml:space="preserve">  </v>
      </c>
      <c r="C14" s="57"/>
      <c r="D14" s="30" t="str">
        <f>IFERROR((GETPIVOTDATA("Average of Certified Payroll Hourly Rate",'Pivot Table'!$X$3,"Firm Name",A14,"Class Round 3 (PSPO)",B14)),"")</f>
        <v/>
      </c>
      <c r="E14" s="34"/>
      <c r="F14" s="34"/>
      <c r="G14" s="151"/>
      <c r="H14" s="349">
        <f t="shared" si="16"/>
        <v>1.7500000000000002E-2</v>
      </c>
      <c r="I14" s="19">
        <f t="shared" si="17"/>
        <v>0</v>
      </c>
      <c r="J14" s="67">
        <f t="shared" si="18"/>
        <v>3.5000000000000003E-2</v>
      </c>
      <c r="K14" s="19">
        <f t="shared" si="19"/>
        <v>0</v>
      </c>
      <c r="L14" s="138">
        <f>IF(ISNUMBER(VLOOKUP('Rate Calculations'!$A14,#REF!,2,FALSE)),VLOOKUP('Rate Calculations'!$A14,#REF!,2,FALSE),0)</f>
        <v>0</v>
      </c>
      <c r="M14" s="89">
        <f>IF(ISNUMBER(VLOOKUP('Rate Calculations'!$A14,#REF!,4,FALSE)),VLOOKUP('Rate Calculations'!$A14,#REF!,4,FALSE),0)</f>
        <v>0</v>
      </c>
      <c r="N14" s="17">
        <f t="shared" si="20"/>
        <v>0</v>
      </c>
      <c r="O14" s="18">
        <f t="shared" si="21"/>
        <v>0</v>
      </c>
      <c r="P14" s="139">
        <f t="shared" si="22"/>
        <v>0</v>
      </c>
      <c r="Q14" s="66">
        <f t="shared" si="23"/>
        <v>0</v>
      </c>
      <c r="R14" s="66">
        <f t="shared" si="24"/>
        <v>0</v>
      </c>
      <c r="S14" s="9" t="e">
        <f>IF(#REF!="Yes",Q14,(Q14+I14*0.5))</f>
        <v>#REF!</v>
      </c>
      <c r="T14" s="9" t="e">
        <f>IF(#REF!="Yes",R14,(R14+K14*0.5))</f>
        <v>#REF!</v>
      </c>
      <c r="U14" s="151">
        <f t="shared" si="25"/>
        <v>0</v>
      </c>
      <c r="V14" s="16">
        <f t="shared" si="26"/>
        <v>0</v>
      </c>
      <c r="W14" s="16">
        <f t="shared" si="27"/>
        <v>0</v>
      </c>
      <c r="X14" s="138">
        <f>IF(ISNUMBER(VLOOKUP('Rate Calculations'!$A14,#REF!,5,FALSE)),VLOOKUP('Rate Calculations'!$A14,#REF!,5,FALSE),0)</f>
        <v>0</v>
      </c>
      <c r="Y14" s="89">
        <f>IF(ISNUMBER(VLOOKUP('Rate Calculations'!$A14,#REF!,6,FALSE)),VLOOKUP('Rate Calculations'!$A14,#REF!,6,FALSE),0)</f>
        <v>0</v>
      </c>
      <c r="Z14" s="17">
        <f t="shared" si="28"/>
        <v>0</v>
      </c>
      <c r="AA14" s="18">
        <f t="shared" si="29"/>
        <v>0</v>
      </c>
      <c r="AB14" s="139">
        <f t="shared" si="10"/>
        <v>0</v>
      </c>
      <c r="AC14" s="24">
        <f t="shared" si="30"/>
        <v>0</v>
      </c>
      <c r="AD14" s="24">
        <f t="shared" si="31"/>
        <v>0</v>
      </c>
      <c r="AE14" s="27" t="e">
        <f>IF(#REF!="Yes",AC14,(AC14+V14*0.5))</f>
        <v>#REF!</v>
      </c>
      <c r="AF14" s="27" t="e">
        <f>IF(#REF!="Yes",AD14,(AD14+W14*0.5))</f>
        <v>#REF!</v>
      </c>
    </row>
    <row r="15" spans="1:32">
      <c r="A15" s="57" t="str">
        <f t="shared" si="13"/>
        <v xml:space="preserve"> </v>
      </c>
      <c r="B15" s="57" t="str">
        <f t="shared" si="15"/>
        <v xml:space="preserve">  </v>
      </c>
      <c r="C15" s="57"/>
      <c r="D15" s="30" t="str">
        <f>IFERROR((GETPIVOTDATA("Average of Certified Payroll Hourly Rate",'Pivot Table'!$X$3,"Firm Name",A15,"Class Round 3 (PSPO)",B15)),"")</f>
        <v/>
      </c>
      <c r="E15" s="34"/>
      <c r="F15" s="34"/>
      <c r="G15" s="151"/>
      <c r="H15" s="349">
        <f t="shared" si="16"/>
        <v>1.7500000000000002E-2</v>
      </c>
      <c r="I15" s="19">
        <f t="shared" si="17"/>
        <v>0</v>
      </c>
      <c r="J15" s="67">
        <f t="shared" si="18"/>
        <v>3.5000000000000003E-2</v>
      </c>
      <c r="K15" s="19">
        <f t="shared" si="19"/>
        <v>0</v>
      </c>
      <c r="L15" s="138">
        <f>IF(ISNUMBER(VLOOKUP('Rate Calculations'!$A15,#REF!,2,FALSE)),VLOOKUP('Rate Calculations'!$A15,#REF!,2,FALSE),0)</f>
        <v>0</v>
      </c>
      <c r="M15" s="89">
        <f>IF(ISNUMBER(VLOOKUP('Rate Calculations'!$A15,#REF!,4,FALSE)),VLOOKUP('Rate Calculations'!$A15,#REF!,4,FALSE),0)</f>
        <v>0</v>
      </c>
      <c r="N15" s="17">
        <f t="shared" si="20"/>
        <v>0</v>
      </c>
      <c r="O15" s="18">
        <f t="shared" si="21"/>
        <v>0</v>
      </c>
      <c r="P15" s="139">
        <f t="shared" si="22"/>
        <v>0</v>
      </c>
      <c r="Q15" s="66">
        <f t="shared" si="23"/>
        <v>0</v>
      </c>
      <c r="R15" s="66">
        <f t="shared" si="24"/>
        <v>0</v>
      </c>
      <c r="S15" s="9" t="e">
        <f>IF(#REF!="Yes",Q15,(Q15+I15*0.5))</f>
        <v>#REF!</v>
      </c>
      <c r="T15" s="9" t="e">
        <f>IF(#REF!="Yes",R15,(R15+K15*0.5))</f>
        <v>#REF!</v>
      </c>
      <c r="U15" s="151">
        <f t="shared" si="25"/>
        <v>0</v>
      </c>
      <c r="V15" s="16">
        <f t="shared" si="26"/>
        <v>0</v>
      </c>
      <c r="W15" s="16">
        <f t="shared" si="27"/>
        <v>0</v>
      </c>
      <c r="X15" s="138">
        <f>IF(ISNUMBER(VLOOKUP('Rate Calculations'!$A15,#REF!,5,FALSE)),VLOOKUP('Rate Calculations'!$A15,#REF!,5,FALSE),0)</f>
        <v>0</v>
      </c>
      <c r="Y15" s="89">
        <f>IF(ISNUMBER(VLOOKUP('Rate Calculations'!$A15,#REF!,6,FALSE)),VLOOKUP('Rate Calculations'!$A15,#REF!,6,FALSE),0)</f>
        <v>0</v>
      </c>
      <c r="Z15" s="17">
        <f t="shared" si="28"/>
        <v>0</v>
      </c>
      <c r="AA15" s="18">
        <f t="shared" si="29"/>
        <v>0</v>
      </c>
      <c r="AB15" s="139">
        <f t="shared" si="10"/>
        <v>0</v>
      </c>
      <c r="AC15" s="24">
        <f t="shared" si="30"/>
        <v>0</v>
      </c>
      <c r="AD15" s="24">
        <f t="shared" si="31"/>
        <v>0</v>
      </c>
      <c r="AE15" s="27" t="e">
        <f>IF(#REF!="Yes",AC15,(AC15+V15*0.5))</f>
        <v>#REF!</v>
      </c>
      <c r="AF15" s="27" t="e">
        <f>IF(#REF!="Yes",AD15,(AD15+W15*0.5))</f>
        <v>#REF!</v>
      </c>
    </row>
    <row r="16" spans="1:32">
      <c r="A16" s="57" t="str">
        <f t="shared" si="13"/>
        <v xml:space="preserve"> </v>
      </c>
      <c r="B16" s="57" t="str">
        <f t="shared" si="15"/>
        <v xml:space="preserve">  </v>
      </c>
      <c r="C16" s="57"/>
      <c r="D16" s="30" t="str">
        <f>IFERROR((GETPIVOTDATA("Average of Certified Payroll Hourly Rate",'Pivot Table'!$X$3,"Firm Name",A16,"Class Round 3 (PSPO)",B16)),"")</f>
        <v/>
      </c>
      <c r="E16" s="34"/>
      <c r="F16" s="34"/>
      <c r="G16" s="151"/>
      <c r="H16" s="349">
        <f t="shared" si="16"/>
        <v>1.7500000000000002E-2</v>
      </c>
      <c r="I16" s="19">
        <f t="shared" si="17"/>
        <v>0</v>
      </c>
      <c r="J16" s="67">
        <f t="shared" si="18"/>
        <v>3.5000000000000003E-2</v>
      </c>
      <c r="K16" s="19">
        <f t="shared" si="19"/>
        <v>0</v>
      </c>
      <c r="L16" s="138">
        <f>IF(ISNUMBER(VLOOKUP('Rate Calculations'!$A16,#REF!,2,FALSE)),VLOOKUP('Rate Calculations'!$A16,#REF!,2,FALSE),0)</f>
        <v>0</v>
      </c>
      <c r="M16" s="89">
        <f>IF(ISNUMBER(VLOOKUP('Rate Calculations'!$A16,#REF!,4,FALSE)),VLOOKUP('Rate Calculations'!$A16,#REF!,4,FALSE),0)</f>
        <v>0</v>
      </c>
      <c r="N16" s="17">
        <f t="shared" si="20"/>
        <v>0</v>
      </c>
      <c r="O16" s="18">
        <f t="shared" si="21"/>
        <v>0</v>
      </c>
      <c r="P16" s="139">
        <f t="shared" si="22"/>
        <v>0</v>
      </c>
      <c r="Q16" s="66">
        <f t="shared" si="23"/>
        <v>0</v>
      </c>
      <c r="R16" s="66">
        <f t="shared" si="24"/>
        <v>0</v>
      </c>
      <c r="S16" s="9" t="e">
        <f>IF(#REF!="Yes",Q16,(Q16+I16*0.5))</f>
        <v>#REF!</v>
      </c>
      <c r="T16" s="9" t="e">
        <f>IF(#REF!="Yes",R16,(R16+K16*0.5))</f>
        <v>#REF!</v>
      </c>
      <c r="U16" s="151">
        <f t="shared" si="25"/>
        <v>0</v>
      </c>
      <c r="V16" s="16">
        <f t="shared" si="26"/>
        <v>0</v>
      </c>
      <c r="W16" s="16">
        <f t="shared" si="27"/>
        <v>0</v>
      </c>
      <c r="X16" s="138">
        <f>IF(ISNUMBER(VLOOKUP('Rate Calculations'!$A16,#REF!,5,FALSE)),VLOOKUP('Rate Calculations'!$A16,#REF!,5,FALSE),0)</f>
        <v>0</v>
      </c>
      <c r="Y16" s="89">
        <f>IF(ISNUMBER(VLOOKUP('Rate Calculations'!$A16,#REF!,6,FALSE)),VLOOKUP('Rate Calculations'!$A16,#REF!,6,FALSE),0)</f>
        <v>0</v>
      </c>
      <c r="Z16" s="17">
        <f t="shared" si="28"/>
        <v>0</v>
      </c>
      <c r="AA16" s="18">
        <f t="shared" si="29"/>
        <v>0</v>
      </c>
      <c r="AB16" s="139">
        <f t="shared" si="10"/>
        <v>0</v>
      </c>
      <c r="AC16" s="24">
        <f t="shared" si="30"/>
        <v>0</v>
      </c>
      <c r="AD16" s="24">
        <f t="shared" si="31"/>
        <v>0</v>
      </c>
      <c r="AE16" s="27" t="e">
        <f>IF(#REF!="Yes",AC16,(AC16+V16*0.5))</f>
        <v>#REF!</v>
      </c>
      <c r="AF16" s="27" t="e">
        <f>IF(#REF!="Yes",AD16,(AD16+W16*0.5))</f>
        <v>#REF!</v>
      </c>
    </row>
    <row r="17" spans="1:32">
      <c r="A17" s="57" t="str">
        <f t="shared" si="13"/>
        <v xml:space="preserve"> </v>
      </c>
      <c r="B17" s="57" t="str">
        <f t="shared" si="15"/>
        <v xml:space="preserve">  </v>
      </c>
      <c r="C17" s="57"/>
      <c r="D17" s="30" t="str">
        <f>IFERROR((GETPIVOTDATA("Average of Certified Payroll Hourly Rate",'Pivot Table'!$X$3,"Firm Name",A17,"Class Round 3 (PSPO)",B17)),"")</f>
        <v/>
      </c>
      <c r="E17" s="34"/>
      <c r="F17" s="34"/>
      <c r="G17" s="151"/>
      <c r="H17" s="349">
        <f t="shared" si="16"/>
        <v>1.7500000000000002E-2</v>
      </c>
      <c r="I17" s="19">
        <f t="shared" si="17"/>
        <v>0</v>
      </c>
      <c r="J17" s="67">
        <f t="shared" si="18"/>
        <v>3.5000000000000003E-2</v>
      </c>
      <c r="K17" s="19">
        <f t="shared" si="19"/>
        <v>0</v>
      </c>
      <c r="L17" s="138">
        <f>IF(ISNUMBER(VLOOKUP('Rate Calculations'!$A17,#REF!,2,FALSE)),VLOOKUP('Rate Calculations'!$A17,#REF!,2,FALSE),0)</f>
        <v>0</v>
      </c>
      <c r="M17" s="89">
        <f>IF(ISNUMBER(VLOOKUP('Rate Calculations'!$A17,#REF!,4,FALSE)),VLOOKUP('Rate Calculations'!$A17,#REF!,4,FALSE),0)</f>
        <v>0</v>
      </c>
      <c r="N17" s="17">
        <f t="shared" si="20"/>
        <v>0</v>
      </c>
      <c r="O17" s="18">
        <f t="shared" si="21"/>
        <v>0</v>
      </c>
      <c r="P17" s="139">
        <f t="shared" si="22"/>
        <v>0</v>
      </c>
      <c r="Q17" s="66">
        <f t="shared" si="23"/>
        <v>0</v>
      </c>
      <c r="R17" s="66">
        <f t="shared" si="24"/>
        <v>0</v>
      </c>
      <c r="S17" s="9" t="e">
        <f>IF(#REF!="Yes",Q17,(Q17+I17*0.5))</f>
        <v>#REF!</v>
      </c>
      <c r="T17" s="9" t="e">
        <f>IF(#REF!="Yes",R17,(R17+K17*0.5))</f>
        <v>#REF!</v>
      </c>
      <c r="U17" s="151">
        <f t="shared" si="25"/>
        <v>0</v>
      </c>
      <c r="V17" s="16">
        <f t="shared" si="26"/>
        <v>0</v>
      </c>
      <c r="W17" s="16">
        <f t="shared" si="27"/>
        <v>0</v>
      </c>
      <c r="X17" s="138">
        <f>IF(ISNUMBER(VLOOKUP('Rate Calculations'!$A17,#REF!,5,FALSE)),VLOOKUP('Rate Calculations'!$A17,#REF!,5,FALSE),0)</f>
        <v>0</v>
      </c>
      <c r="Y17" s="89">
        <f>IF(ISNUMBER(VLOOKUP('Rate Calculations'!$A17,#REF!,6,FALSE)),VLOOKUP('Rate Calculations'!$A17,#REF!,6,FALSE),0)</f>
        <v>0</v>
      </c>
      <c r="Z17" s="17">
        <f t="shared" si="28"/>
        <v>0</v>
      </c>
      <c r="AA17" s="18">
        <f t="shared" si="29"/>
        <v>0</v>
      </c>
      <c r="AB17" s="139">
        <f t="shared" si="10"/>
        <v>0</v>
      </c>
      <c r="AC17" s="24">
        <f t="shared" si="30"/>
        <v>0</v>
      </c>
      <c r="AD17" s="24">
        <f t="shared" si="31"/>
        <v>0</v>
      </c>
      <c r="AE17" s="27" t="e">
        <f>IF(#REF!="Yes",AC17,(AC17+V17*0.5))</f>
        <v>#REF!</v>
      </c>
      <c r="AF17" s="27" t="e">
        <f>IF(#REF!="Yes",AD17,(AD17+W17*0.5))</f>
        <v>#REF!</v>
      </c>
    </row>
    <row r="18" spans="1:32">
      <c r="A18" s="57" t="str">
        <f t="shared" si="13"/>
        <v xml:space="preserve"> </v>
      </c>
      <c r="B18" s="57" t="str">
        <f t="shared" si="15"/>
        <v xml:space="preserve">  </v>
      </c>
      <c r="C18" s="57"/>
      <c r="D18" s="30" t="str">
        <f>IFERROR((GETPIVOTDATA("Average of Certified Payroll Hourly Rate",'Pivot Table'!$X$3,"Firm Name",A18,"Class Round 3 (PSPO)",B18)),"")</f>
        <v/>
      </c>
      <c r="E18" s="34"/>
      <c r="F18" s="34"/>
      <c r="G18" s="151"/>
      <c r="H18" s="349">
        <f t="shared" si="16"/>
        <v>1.7500000000000002E-2</v>
      </c>
      <c r="I18" s="19">
        <f t="shared" si="17"/>
        <v>0</v>
      </c>
      <c r="J18" s="67">
        <f t="shared" si="18"/>
        <v>3.5000000000000003E-2</v>
      </c>
      <c r="K18" s="19">
        <f t="shared" si="19"/>
        <v>0</v>
      </c>
      <c r="L18" s="138">
        <f>IF(ISNUMBER(VLOOKUP('Rate Calculations'!$A18,#REF!,2,FALSE)),VLOOKUP('Rate Calculations'!$A18,#REF!,2,FALSE),0)</f>
        <v>0</v>
      </c>
      <c r="M18" s="89">
        <f>IF(ISNUMBER(VLOOKUP('Rate Calculations'!$A18,#REF!,4,FALSE)),VLOOKUP('Rate Calculations'!$A18,#REF!,4,FALSE),0)</f>
        <v>0</v>
      </c>
      <c r="N18" s="17">
        <f t="shared" si="20"/>
        <v>0</v>
      </c>
      <c r="O18" s="18">
        <f t="shared" si="21"/>
        <v>0</v>
      </c>
      <c r="P18" s="139">
        <f t="shared" si="22"/>
        <v>0</v>
      </c>
      <c r="Q18" s="66">
        <f t="shared" si="23"/>
        <v>0</v>
      </c>
      <c r="R18" s="66">
        <f t="shared" si="24"/>
        <v>0</v>
      </c>
      <c r="S18" s="9" t="e">
        <f>IF(#REF!="Yes",Q18,(Q18+I18*0.5))</f>
        <v>#REF!</v>
      </c>
      <c r="T18" s="9" t="e">
        <f>IF(#REF!="Yes",R18,(R18+K18*0.5))</f>
        <v>#REF!</v>
      </c>
      <c r="U18" s="151">
        <f t="shared" si="25"/>
        <v>0</v>
      </c>
      <c r="V18" s="16">
        <f t="shared" si="26"/>
        <v>0</v>
      </c>
      <c r="W18" s="16">
        <f t="shared" si="27"/>
        <v>0</v>
      </c>
      <c r="X18" s="138">
        <f>IF(ISNUMBER(VLOOKUP('Rate Calculations'!$A18,#REF!,5,FALSE)),VLOOKUP('Rate Calculations'!$A18,#REF!,5,FALSE),0)</f>
        <v>0</v>
      </c>
      <c r="Y18" s="89">
        <f>IF(ISNUMBER(VLOOKUP('Rate Calculations'!$A18,#REF!,6,FALSE)),VLOOKUP('Rate Calculations'!$A18,#REF!,6,FALSE),0)</f>
        <v>0</v>
      </c>
      <c r="Z18" s="17">
        <f t="shared" si="28"/>
        <v>0</v>
      </c>
      <c r="AA18" s="18">
        <f t="shared" si="29"/>
        <v>0</v>
      </c>
      <c r="AB18" s="139">
        <f t="shared" si="10"/>
        <v>0</v>
      </c>
      <c r="AC18" s="24">
        <f t="shared" si="30"/>
        <v>0</v>
      </c>
      <c r="AD18" s="24">
        <f t="shared" si="31"/>
        <v>0</v>
      </c>
      <c r="AE18" s="27" t="e">
        <f>IF(#REF!="Yes",AC18,(AC18+V18*0.5))</f>
        <v>#REF!</v>
      </c>
      <c r="AF18" s="27" t="e">
        <f>IF(#REF!="Yes",AD18,(AD18+W18*0.5))</f>
        <v>#REF!</v>
      </c>
    </row>
    <row r="19" spans="1:32">
      <c r="A19" s="57" t="str">
        <f t="shared" si="13"/>
        <v xml:space="preserve"> </v>
      </c>
      <c r="B19" s="57" t="str">
        <f t="shared" si="15"/>
        <v xml:space="preserve">  </v>
      </c>
      <c r="C19" s="57"/>
      <c r="D19" s="30" t="str">
        <f>IFERROR((GETPIVOTDATA("Average of Certified Payroll Hourly Rate",'Pivot Table'!$X$3,"Firm Name",A19,"Class Round 3 (PSPO)",B19)),"")</f>
        <v/>
      </c>
      <c r="E19" s="34"/>
      <c r="F19" s="34"/>
      <c r="G19" s="151"/>
      <c r="H19" s="349">
        <f t="shared" si="16"/>
        <v>1.7500000000000002E-2</v>
      </c>
      <c r="I19" s="19">
        <f t="shared" si="17"/>
        <v>0</v>
      </c>
      <c r="J19" s="67">
        <f t="shared" si="18"/>
        <v>3.5000000000000003E-2</v>
      </c>
      <c r="K19" s="19">
        <f t="shared" si="19"/>
        <v>0</v>
      </c>
      <c r="L19" s="138">
        <f>IF(ISNUMBER(VLOOKUP('Rate Calculations'!$A19,#REF!,2,FALSE)),VLOOKUP('Rate Calculations'!$A19,#REF!,2,FALSE),0)</f>
        <v>0</v>
      </c>
      <c r="M19" s="89">
        <f>IF(ISNUMBER(VLOOKUP('Rate Calculations'!$A19,#REF!,4,FALSE)),VLOOKUP('Rate Calculations'!$A19,#REF!,4,FALSE),0)</f>
        <v>0</v>
      </c>
      <c r="N19" s="17">
        <f t="shared" si="20"/>
        <v>0</v>
      </c>
      <c r="O19" s="18">
        <f t="shared" si="21"/>
        <v>0</v>
      </c>
      <c r="P19" s="139">
        <f t="shared" si="22"/>
        <v>0</v>
      </c>
      <c r="Q19" s="66">
        <f t="shared" si="23"/>
        <v>0</v>
      </c>
      <c r="R19" s="66">
        <f t="shared" si="24"/>
        <v>0</v>
      </c>
      <c r="S19" s="9" t="e">
        <f>IF(#REF!="Yes",Q19,(Q19+I19*0.5))</f>
        <v>#REF!</v>
      </c>
      <c r="T19" s="9" t="e">
        <f>IF(#REF!="Yes",R19,(R19+K19*0.5))</f>
        <v>#REF!</v>
      </c>
      <c r="U19" s="151">
        <f t="shared" si="25"/>
        <v>0</v>
      </c>
      <c r="V19" s="16">
        <f t="shared" si="26"/>
        <v>0</v>
      </c>
      <c r="W19" s="16">
        <f t="shared" si="27"/>
        <v>0</v>
      </c>
      <c r="X19" s="138">
        <f>IF(ISNUMBER(VLOOKUP('Rate Calculations'!$A19,#REF!,5,FALSE)),VLOOKUP('Rate Calculations'!$A19,#REF!,5,FALSE),0)</f>
        <v>0</v>
      </c>
      <c r="Y19" s="89">
        <f>IF(ISNUMBER(VLOOKUP('Rate Calculations'!$A19,#REF!,6,FALSE)),VLOOKUP('Rate Calculations'!$A19,#REF!,6,FALSE),0)</f>
        <v>0</v>
      </c>
      <c r="Z19" s="17">
        <f t="shared" si="28"/>
        <v>0</v>
      </c>
      <c r="AA19" s="18">
        <f t="shared" si="29"/>
        <v>0</v>
      </c>
      <c r="AB19" s="139">
        <f t="shared" si="10"/>
        <v>0</v>
      </c>
      <c r="AC19" s="24">
        <f t="shared" si="30"/>
        <v>0</v>
      </c>
      <c r="AD19" s="24">
        <f t="shared" si="31"/>
        <v>0</v>
      </c>
      <c r="AE19" s="27" t="e">
        <f>IF(#REF!="Yes",AC19,(AC19+V19*0.5))</f>
        <v>#REF!</v>
      </c>
      <c r="AF19" s="27" t="e">
        <f>IF(#REF!="Yes",AD19,(AD19+W19*0.5))</f>
        <v>#REF!</v>
      </c>
    </row>
    <row r="20" spans="1:32">
      <c r="A20" s="57" t="str">
        <f t="shared" si="13"/>
        <v xml:space="preserve"> </v>
      </c>
      <c r="B20" s="57" t="str">
        <f t="shared" si="15"/>
        <v xml:space="preserve">  </v>
      </c>
      <c r="C20" s="57"/>
      <c r="D20" s="30" t="str">
        <f>IFERROR((GETPIVOTDATA("Average of Certified Payroll Hourly Rate",'Pivot Table'!$X$3,"Firm Name",A20,"Class Round 3 (PSPO)",B20)),"")</f>
        <v/>
      </c>
      <c r="E20" s="34"/>
      <c r="F20" s="34"/>
      <c r="G20" s="151"/>
      <c r="H20" s="349">
        <f t="shared" si="16"/>
        <v>1.7500000000000002E-2</v>
      </c>
      <c r="I20" s="19">
        <f t="shared" si="17"/>
        <v>0</v>
      </c>
      <c r="J20" s="67">
        <f t="shared" si="18"/>
        <v>3.5000000000000003E-2</v>
      </c>
      <c r="K20" s="19">
        <f t="shared" si="19"/>
        <v>0</v>
      </c>
      <c r="L20" s="138">
        <f>IF(ISNUMBER(VLOOKUP('Rate Calculations'!$A20,#REF!,2,FALSE)),VLOOKUP('Rate Calculations'!$A20,#REF!,2,FALSE),0)</f>
        <v>0</v>
      </c>
      <c r="M20" s="89">
        <f>IF(ISNUMBER(VLOOKUP('Rate Calculations'!$A20,#REF!,4,FALSE)),VLOOKUP('Rate Calculations'!$A20,#REF!,4,FALSE),0)</f>
        <v>0</v>
      </c>
      <c r="N20" s="17">
        <f t="shared" si="20"/>
        <v>0</v>
      </c>
      <c r="O20" s="18">
        <f t="shared" si="21"/>
        <v>0</v>
      </c>
      <c r="P20" s="139">
        <f t="shared" si="22"/>
        <v>0</v>
      </c>
      <c r="Q20" s="66">
        <f t="shared" si="23"/>
        <v>0</v>
      </c>
      <c r="R20" s="66">
        <f t="shared" si="24"/>
        <v>0</v>
      </c>
      <c r="S20" s="9" t="e">
        <f>IF(#REF!="Yes",Q20,(Q20+I20*0.5))</f>
        <v>#REF!</v>
      </c>
      <c r="T20" s="9" t="e">
        <f>IF(#REF!="Yes",R20,(R20+K20*0.5))</f>
        <v>#REF!</v>
      </c>
      <c r="U20" s="151">
        <f t="shared" si="25"/>
        <v>0</v>
      </c>
      <c r="V20" s="16">
        <f t="shared" si="26"/>
        <v>0</v>
      </c>
      <c r="W20" s="16">
        <f t="shared" si="27"/>
        <v>0</v>
      </c>
      <c r="X20" s="138">
        <f>IF(ISNUMBER(VLOOKUP('Rate Calculations'!$A20,#REF!,5,FALSE)),VLOOKUP('Rate Calculations'!$A20,#REF!,5,FALSE),0)</f>
        <v>0</v>
      </c>
      <c r="Y20" s="89">
        <f>IF(ISNUMBER(VLOOKUP('Rate Calculations'!$A20,#REF!,6,FALSE)),VLOOKUP('Rate Calculations'!$A20,#REF!,6,FALSE),0)</f>
        <v>0</v>
      </c>
      <c r="Z20" s="17">
        <f t="shared" si="28"/>
        <v>0</v>
      </c>
      <c r="AA20" s="18">
        <f t="shared" si="29"/>
        <v>0</v>
      </c>
      <c r="AB20" s="139">
        <f t="shared" si="10"/>
        <v>0</v>
      </c>
      <c r="AC20" s="24">
        <f t="shared" si="30"/>
        <v>0</v>
      </c>
      <c r="AD20" s="24">
        <f t="shared" si="31"/>
        <v>0</v>
      </c>
      <c r="AE20" s="27" t="e">
        <f>IF(#REF!="Yes",AC20,(AC20+V20*0.5))</f>
        <v>#REF!</v>
      </c>
      <c r="AF20" s="27" t="e">
        <f>IF(#REF!="Yes",AD20,(AD20+W20*0.5))</f>
        <v>#REF!</v>
      </c>
    </row>
    <row r="21" spans="1:32">
      <c r="A21" s="57" t="str">
        <f t="shared" si="13"/>
        <v xml:space="preserve"> </v>
      </c>
      <c r="B21" s="57" t="str">
        <f t="shared" si="15"/>
        <v xml:space="preserve">  </v>
      </c>
      <c r="C21" s="57"/>
      <c r="D21" s="30" t="str">
        <f>IFERROR((GETPIVOTDATA("Average of Certified Payroll Hourly Rate",'Pivot Table'!$X$3,"Firm Name",A21,"Class Round 3 (PSPO)",B21)),"")</f>
        <v/>
      </c>
      <c r="E21" s="34"/>
      <c r="F21" s="34"/>
      <c r="G21" s="151"/>
      <c r="H21" s="349">
        <f t="shared" si="16"/>
        <v>1.7500000000000002E-2</v>
      </c>
      <c r="I21" s="19">
        <f t="shared" si="17"/>
        <v>0</v>
      </c>
      <c r="J21" s="67">
        <f t="shared" si="18"/>
        <v>3.5000000000000003E-2</v>
      </c>
      <c r="K21" s="19">
        <f t="shared" si="19"/>
        <v>0</v>
      </c>
      <c r="L21" s="138">
        <f>IF(ISNUMBER(VLOOKUP('Rate Calculations'!$A21,#REF!,2,FALSE)),VLOOKUP('Rate Calculations'!$A21,#REF!,2,FALSE),0)</f>
        <v>0</v>
      </c>
      <c r="M21" s="89">
        <f>IF(ISNUMBER(VLOOKUP('Rate Calculations'!$A21,#REF!,4,FALSE)),VLOOKUP('Rate Calculations'!$A21,#REF!,4,FALSE),0)</f>
        <v>0</v>
      </c>
      <c r="N21" s="17">
        <f t="shared" si="20"/>
        <v>0</v>
      </c>
      <c r="O21" s="18">
        <f t="shared" si="21"/>
        <v>0</v>
      </c>
      <c r="P21" s="139">
        <f t="shared" si="22"/>
        <v>0</v>
      </c>
      <c r="Q21" s="66">
        <f t="shared" si="23"/>
        <v>0</v>
      </c>
      <c r="R21" s="66">
        <f t="shared" si="24"/>
        <v>0</v>
      </c>
      <c r="S21" s="9" t="e">
        <f>IF(#REF!="Yes",Q21,(Q21+I21*0.5))</f>
        <v>#REF!</v>
      </c>
      <c r="T21" s="9" t="e">
        <f>IF(#REF!="Yes",R21,(R21+K21*0.5))</f>
        <v>#REF!</v>
      </c>
      <c r="U21" s="151">
        <f t="shared" si="25"/>
        <v>0</v>
      </c>
      <c r="V21" s="16">
        <f t="shared" si="26"/>
        <v>0</v>
      </c>
      <c r="W21" s="16">
        <f t="shared" si="27"/>
        <v>0</v>
      </c>
      <c r="X21" s="138">
        <f>IF(ISNUMBER(VLOOKUP('Rate Calculations'!$A21,#REF!,5,FALSE)),VLOOKUP('Rate Calculations'!$A21,#REF!,5,FALSE),0)</f>
        <v>0</v>
      </c>
      <c r="Y21" s="89">
        <f>IF(ISNUMBER(VLOOKUP('Rate Calculations'!$A21,#REF!,6,FALSE)),VLOOKUP('Rate Calculations'!$A21,#REF!,6,FALSE),0)</f>
        <v>0</v>
      </c>
      <c r="Z21" s="17">
        <f t="shared" si="28"/>
        <v>0</v>
      </c>
      <c r="AA21" s="18">
        <f t="shared" si="29"/>
        <v>0</v>
      </c>
      <c r="AB21" s="139">
        <f t="shared" si="10"/>
        <v>0</v>
      </c>
      <c r="AC21" s="24">
        <f t="shared" si="30"/>
        <v>0</v>
      </c>
      <c r="AD21" s="24">
        <f t="shared" si="31"/>
        <v>0</v>
      </c>
      <c r="AE21" s="27" t="e">
        <f>IF(#REF!="Yes",AC21,(AC21+V21*0.5))</f>
        <v>#REF!</v>
      </c>
      <c r="AF21" s="27" t="e">
        <f>IF(#REF!="Yes",AD21,(AD21+W21*0.5))</f>
        <v>#REF!</v>
      </c>
    </row>
    <row r="22" spans="1:32">
      <c r="A22" s="57" t="str">
        <f t="shared" si="13"/>
        <v xml:space="preserve"> </v>
      </c>
      <c r="B22" s="57" t="str">
        <f t="shared" si="15"/>
        <v xml:space="preserve">  </v>
      </c>
      <c r="C22" s="57"/>
      <c r="D22" s="30" t="str">
        <f>IFERROR((GETPIVOTDATA("Average of Certified Payroll Hourly Rate",'Pivot Table'!$X$3,"Firm Name",A22,"Class Round 3 (PSPO)",B22)),"")</f>
        <v/>
      </c>
      <c r="E22" s="34"/>
      <c r="F22" s="34"/>
      <c r="G22" s="151"/>
      <c r="H22" s="349">
        <f t="shared" si="16"/>
        <v>1.7500000000000002E-2</v>
      </c>
      <c r="I22" s="19">
        <f t="shared" si="17"/>
        <v>0</v>
      </c>
      <c r="J22" s="67">
        <f t="shared" si="18"/>
        <v>3.5000000000000003E-2</v>
      </c>
      <c r="K22" s="19">
        <f t="shared" si="19"/>
        <v>0</v>
      </c>
      <c r="L22" s="138">
        <f>IF(ISNUMBER(VLOOKUP('Rate Calculations'!$A22,#REF!,2,FALSE)),VLOOKUP('Rate Calculations'!$A22,#REF!,2,FALSE),0)</f>
        <v>0</v>
      </c>
      <c r="M22" s="89">
        <f>IF(ISNUMBER(VLOOKUP('Rate Calculations'!$A22,#REF!,4,FALSE)),VLOOKUP('Rate Calculations'!$A22,#REF!,4,FALSE),0)</f>
        <v>0</v>
      </c>
      <c r="N22" s="17">
        <f t="shared" si="20"/>
        <v>0</v>
      </c>
      <c r="O22" s="18">
        <f t="shared" si="21"/>
        <v>0</v>
      </c>
      <c r="P22" s="139">
        <f t="shared" si="22"/>
        <v>0</v>
      </c>
      <c r="Q22" s="66">
        <f t="shared" si="23"/>
        <v>0</v>
      </c>
      <c r="R22" s="66">
        <f t="shared" si="24"/>
        <v>0</v>
      </c>
      <c r="S22" s="9" t="e">
        <f>IF(#REF!="Yes",Q22,(Q22+I22*0.5))</f>
        <v>#REF!</v>
      </c>
      <c r="T22" s="9" t="e">
        <f>IF(#REF!="Yes",R22,(R22+K22*0.5))</f>
        <v>#REF!</v>
      </c>
      <c r="U22" s="151">
        <f t="shared" si="25"/>
        <v>0</v>
      </c>
      <c r="V22" s="16">
        <f t="shared" si="26"/>
        <v>0</v>
      </c>
      <c r="W22" s="16">
        <f t="shared" si="27"/>
        <v>0</v>
      </c>
      <c r="X22" s="138">
        <f>IF(ISNUMBER(VLOOKUP('Rate Calculations'!$A22,#REF!,5,FALSE)),VLOOKUP('Rate Calculations'!$A22,#REF!,5,FALSE),0)</f>
        <v>0</v>
      </c>
      <c r="Y22" s="89">
        <f>IF(ISNUMBER(VLOOKUP('Rate Calculations'!$A22,#REF!,6,FALSE)),VLOOKUP('Rate Calculations'!$A22,#REF!,6,FALSE),0)</f>
        <v>0</v>
      </c>
      <c r="Z22" s="17">
        <f t="shared" si="28"/>
        <v>0</v>
      </c>
      <c r="AA22" s="18">
        <f t="shared" si="29"/>
        <v>0</v>
      </c>
      <c r="AB22" s="139">
        <f t="shared" si="10"/>
        <v>0</v>
      </c>
      <c r="AC22" s="24">
        <f t="shared" si="30"/>
        <v>0</v>
      </c>
      <c r="AD22" s="24">
        <f t="shared" si="31"/>
        <v>0</v>
      </c>
      <c r="AE22" s="27" t="e">
        <f>IF(#REF!="Yes",AC22,(AC22+V22*0.5))</f>
        <v>#REF!</v>
      </c>
      <c r="AF22" s="27" t="e">
        <f>IF(#REF!="Yes",AD22,(AD22+W22*0.5))</f>
        <v>#REF!</v>
      </c>
    </row>
    <row r="23" spans="1:32">
      <c r="A23" s="57" t="str">
        <f t="shared" si="13"/>
        <v xml:space="preserve"> </v>
      </c>
      <c r="B23" s="57" t="str">
        <f t="shared" si="15"/>
        <v xml:space="preserve">  </v>
      </c>
      <c r="C23" s="57"/>
      <c r="D23" s="30" t="str">
        <f>IFERROR((GETPIVOTDATA("Average of Certified Payroll Hourly Rate",'Pivot Table'!$X$3,"Firm Name",A23,"Class Round 3 (PSPO)",B23)),"")</f>
        <v/>
      </c>
      <c r="E23" s="34"/>
      <c r="F23" s="34"/>
      <c r="G23" s="151"/>
      <c r="H23" s="349">
        <f t="shared" si="16"/>
        <v>1.7500000000000002E-2</v>
      </c>
      <c r="I23" s="19">
        <f t="shared" si="17"/>
        <v>0</v>
      </c>
      <c r="J23" s="67">
        <f t="shared" si="18"/>
        <v>3.5000000000000003E-2</v>
      </c>
      <c r="K23" s="19">
        <f t="shared" si="19"/>
        <v>0</v>
      </c>
      <c r="L23" s="138">
        <f>IF(ISNUMBER(VLOOKUP('Rate Calculations'!$A23,#REF!,2,FALSE)),VLOOKUP('Rate Calculations'!$A23,#REF!,2,FALSE),0)</f>
        <v>0</v>
      </c>
      <c r="M23" s="89">
        <f>IF(ISNUMBER(VLOOKUP('Rate Calculations'!$A23,#REF!,4,FALSE)),VLOOKUP('Rate Calculations'!$A23,#REF!,4,FALSE),0)</f>
        <v>0</v>
      </c>
      <c r="N23" s="17">
        <f t="shared" si="20"/>
        <v>0</v>
      </c>
      <c r="O23" s="18">
        <f t="shared" si="21"/>
        <v>0</v>
      </c>
      <c r="P23" s="139">
        <f t="shared" si="22"/>
        <v>0</v>
      </c>
      <c r="Q23" s="66">
        <f t="shared" si="23"/>
        <v>0</v>
      </c>
      <c r="R23" s="66">
        <f t="shared" si="24"/>
        <v>0</v>
      </c>
      <c r="S23" s="9" t="e">
        <f>IF(#REF!="Yes",Q23,(Q23+I23*0.5))</f>
        <v>#REF!</v>
      </c>
      <c r="T23" s="9" t="e">
        <f>IF(#REF!="Yes",R23,(R23+K23*0.5))</f>
        <v>#REF!</v>
      </c>
      <c r="U23" s="151">
        <f t="shared" si="25"/>
        <v>0</v>
      </c>
      <c r="V23" s="16">
        <f t="shared" si="26"/>
        <v>0</v>
      </c>
      <c r="W23" s="16">
        <f t="shared" si="27"/>
        <v>0</v>
      </c>
      <c r="X23" s="138">
        <f>IF(ISNUMBER(VLOOKUP('Rate Calculations'!$A23,#REF!,5,FALSE)),VLOOKUP('Rate Calculations'!$A23,#REF!,5,FALSE),0)</f>
        <v>0</v>
      </c>
      <c r="Y23" s="89">
        <f>IF(ISNUMBER(VLOOKUP('Rate Calculations'!$A23,#REF!,6,FALSE)),VLOOKUP('Rate Calculations'!$A23,#REF!,6,FALSE),0)</f>
        <v>0</v>
      </c>
      <c r="Z23" s="17">
        <f t="shared" si="28"/>
        <v>0</v>
      </c>
      <c r="AA23" s="18">
        <f t="shared" si="29"/>
        <v>0</v>
      </c>
      <c r="AB23" s="139">
        <f t="shared" si="10"/>
        <v>0</v>
      </c>
      <c r="AC23" s="24">
        <f t="shared" si="30"/>
        <v>0</v>
      </c>
      <c r="AD23" s="24">
        <f t="shared" si="31"/>
        <v>0</v>
      </c>
      <c r="AE23" s="27" t="e">
        <f>IF(#REF!="Yes",AC23,(AC23+V23*0.5))</f>
        <v>#REF!</v>
      </c>
      <c r="AF23" s="27" t="e">
        <f>IF(#REF!="Yes",AD23,(AD23+W23*0.5))</f>
        <v>#REF!</v>
      </c>
    </row>
    <row r="24" spans="1:32">
      <c r="A24" s="57" t="str">
        <f t="shared" si="13"/>
        <v xml:space="preserve"> </v>
      </c>
      <c r="B24" s="57" t="str">
        <f t="shared" si="15"/>
        <v xml:space="preserve">  </v>
      </c>
      <c r="C24" s="57"/>
      <c r="D24" s="30" t="str">
        <f>IFERROR((GETPIVOTDATA("Average of Certified Payroll Hourly Rate",'Pivot Table'!$X$3,"Firm Name",A24,"Class Round 3 (PSPO)",B24)),"")</f>
        <v/>
      </c>
      <c r="E24" s="34"/>
      <c r="F24" s="34"/>
      <c r="G24" s="151"/>
      <c r="H24" s="349">
        <f t="shared" si="16"/>
        <v>1.7500000000000002E-2</v>
      </c>
      <c r="I24" s="19">
        <f t="shared" si="17"/>
        <v>0</v>
      </c>
      <c r="J24" s="67">
        <f t="shared" si="18"/>
        <v>3.5000000000000003E-2</v>
      </c>
      <c r="K24" s="19">
        <f t="shared" si="19"/>
        <v>0</v>
      </c>
      <c r="L24" s="138">
        <f>IF(ISNUMBER(VLOOKUP('Rate Calculations'!$A24,#REF!,2,FALSE)),VLOOKUP('Rate Calculations'!$A24,#REF!,2,FALSE),0)</f>
        <v>0</v>
      </c>
      <c r="M24" s="89">
        <f>IF(ISNUMBER(VLOOKUP('Rate Calculations'!$A24,#REF!,4,FALSE)),VLOOKUP('Rate Calculations'!$A24,#REF!,4,FALSE),0)</f>
        <v>0</v>
      </c>
      <c r="N24" s="17">
        <f t="shared" si="20"/>
        <v>0</v>
      </c>
      <c r="O24" s="18">
        <f t="shared" si="21"/>
        <v>0</v>
      </c>
      <c r="P24" s="139">
        <f t="shared" si="22"/>
        <v>0</v>
      </c>
      <c r="Q24" s="66">
        <f t="shared" si="23"/>
        <v>0</v>
      </c>
      <c r="R24" s="66">
        <f t="shared" si="24"/>
        <v>0</v>
      </c>
      <c r="S24" s="9" t="e">
        <f>IF(#REF!="Yes",Q24,(Q24+I24*0.5))</f>
        <v>#REF!</v>
      </c>
      <c r="T24" s="9" t="e">
        <f>IF(#REF!="Yes",R24,(R24+K24*0.5))</f>
        <v>#REF!</v>
      </c>
      <c r="U24" s="151">
        <f t="shared" si="25"/>
        <v>0</v>
      </c>
      <c r="V24" s="16">
        <f t="shared" si="26"/>
        <v>0</v>
      </c>
      <c r="W24" s="16">
        <f t="shared" si="27"/>
        <v>0</v>
      </c>
      <c r="X24" s="138">
        <f>IF(ISNUMBER(VLOOKUP('Rate Calculations'!$A24,#REF!,5,FALSE)),VLOOKUP('Rate Calculations'!$A24,#REF!,5,FALSE),0)</f>
        <v>0</v>
      </c>
      <c r="Y24" s="89">
        <f>IF(ISNUMBER(VLOOKUP('Rate Calculations'!$A24,#REF!,6,FALSE)),VLOOKUP('Rate Calculations'!$A24,#REF!,6,FALSE),0)</f>
        <v>0</v>
      </c>
      <c r="Z24" s="17">
        <f t="shared" si="28"/>
        <v>0</v>
      </c>
      <c r="AA24" s="18">
        <f t="shared" si="29"/>
        <v>0</v>
      </c>
      <c r="AB24" s="139">
        <f t="shared" si="10"/>
        <v>0</v>
      </c>
      <c r="AC24" s="24">
        <f t="shared" si="30"/>
        <v>0</v>
      </c>
      <c r="AD24" s="24">
        <f t="shared" si="31"/>
        <v>0</v>
      </c>
      <c r="AE24" s="27" t="e">
        <f>IF(#REF!="Yes",AC24,(AC24+V24*0.5))</f>
        <v>#REF!</v>
      </c>
      <c r="AF24" s="27" t="e">
        <f>IF(#REF!="Yes",AD24,(AD24+W24*0.5))</f>
        <v>#REF!</v>
      </c>
    </row>
    <row r="25" spans="1:32">
      <c r="A25" s="57" t="str">
        <f t="shared" si="13"/>
        <v xml:space="preserve"> </v>
      </c>
      <c r="B25" s="57" t="str">
        <f t="shared" si="15"/>
        <v xml:space="preserve">  </v>
      </c>
      <c r="C25" s="57"/>
      <c r="D25" s="30" t="str">
        <f>IFERROR((GETPIVOTDATA("Average of Certified Payroll Hourly Rate",'Pivot Table'!$X$3,"Firm Name",A25,"Class Round 3 (PSPO)",B25)),"")</f>
        <v/>
      </c>
      <c r="E25" s="34"/>
      <c r="F25" s="34"/>
      <c r="G25" s="151"/>
      <c r="H25" s="349">
        <f t="shared" si="16"/>
        <v>1.7500000000000002E-2</v>
      </c>
      <c r="I25" s="19">
        <f t="shared" si="17"/>
        <v>0</v>
      </c>
      <c r="J25" s="67">
        <f t="shared" si="18"/>
        <v>3.5000000000000003E-2</v>
      </c>
      <c r="K25" s="19">
        <f t="shared" si="19"/>
        <v>0</v>
      </c>
      <c r="L25" s="138">
        <f>IF(ISNUMBER(VLOOKUP('Rate Calculations'!$A25,#REF!,2,FALSE)),VLOOKUP('Rate Calculations'!$A25,#REF!,2,FALSE),0)</f>
        <v>0</v>
      </c>
      <c r="M25" s="89">
        <f>IF(ISNUMBER(VLOOKUP('Rate Calculations'!$A25,#REF!,4,FALSE)),VLOOKUP('Rate Calculations'!$A25,#REF!,4,FALSE),0)</f>
        <v>0</v>
      </c>
      <c r="N25" s="17">
        <f t="shared" si="20"/>
        <v>0</v>
      </c>
      <c r="O25" s="18">
        <f t="shared" si="21"/>
        <v>0</v>
      </c>
      <c r="P25" s="139">
        <f t="shared" si="22"/>
        <v>0</v>
      </c>
      <c r="Q25" s="66">
        <f t="shared" si="23"/>
        <v>0</v>
      </c>
      <c r="R25" s="66">
        <f t="shared" si="24"/>
        <v>0</v>
      </c>
      <c r="S25" s="9" t="e">
        <f>IF(#REF!="Yes",Q25,(Q25+I25*0.5))</f>
        <v>#REF!</v>
      </c>
      <c r="T25" s="9" t="e">
        <f>IF(#REF!="Yes",R25,(R25+K25*0.5))</f>
        <v>#REF!</v>
      </c>
      <c r="U25" s="151">
        <f t="shared" si="25"/>
        <v>0</v>
      </c>
      <c r="V25" s="16">
        <f t="shared" si="26"/>
        <v>0</v>
      </c>
      <c r="W25" s="16">
        <f t="shared" si="27"/>
        <v>0</v>
      </c>
      <c r="X25" s="138">
        <f>IF(ISNUMBER(VLOOKUP('Rate Calculations'!$A25,#REF!,5,FALSE)),VLOOKUP('Rate Calculations'!$A25,#REF!,5,FALSE),0)</f>
        <v>0</v>
      </c>
      <c r="Y25" s="89">
        <f>IF(ISNUMBER(VLOOKUP('Rate Calculations'!$A25,#REF!,6,FALSE)),VLOOKUP('Rate Calculations'!$A25,#REF!,6,FALSE),0)</f>
        <v>0</v>
      </c>
      <c r="Z25" s="17">
        <f t="shared" si="28"/>
        <v>0</v>
      </c>
      <c r="AA25" s="18">
        <f t="shared" si="29"/>
        <v>0</v>
      </c>
      <c r="AB25" s="139">
        <f t="shared" si="10"/>
        <v>0</v>
      </c>
      <c r="AC25" s="24">
        <f t="shared" si="30"/>
        <v>0</v>
      </c>
      <c r="AD25" s="24">
        <f t="shared" si="31"/>
        <v>0</v>
      </c>
      <c r="AE25" s="27" t="e">
        <f>IF(#REF!="Yes",AC25,(AC25+V25*0.5))</f>
        <v>#REF!</v>
      </c>
      <c r="AF25" s="27" t="e">
        <f>IF(#REF!="Yes",AD25,(AD25+W25*0.5))</f>
        <v>#REF!</v>
      </c>
    </row>
    <row r="26" spans="1:32">
      <c r="A26" s="57" t="str">
        <f t="shared" si="13"/>
        <v xml:space="preserve"> </v>
      </c>
      <c r="B26" s="57" t="str">
        <f t="shared" si="15"/>
        <v xml:space="preserve">  </v>
      </c>
      <c r="C26" s="57"/>
      <c r="D26" s="30" t="str">
        <f>IFERROR((GETPIVOTDATA("Average of Certified Payroll Hourly Rate",'Pivot Table'!$X$3,"Firm Name",A26,"Class Round 3 (PSPO)",B26)),"")</f>
        <v/>
      </c>
      <c r="E26" s="34"/>
      <c r="F26" s="34"/>
      <c r="G26" s="151"/>
      <c r="H26" s="349">
        <f t="shared" si="16"/>
        <v>1.7500000000000002E-2</v>
      </c>
      <c r="I26" s="19">
        <f t="shared" si="17"/>
        <v>0</v>
      </c>
      <c r="J26" s="67">
        <f t="shared" si="18"/>
        <v>3.5000000000000003E-2</v>
      </c>
      <c r="K26" s="19">
        <f t="shared" si="19"/>
        <v>0</v>
      </c>
      <c r="L26" s="138">
        <f>IF(ISNUMBER(VLOOKUP('Rate Calculations'!$A26,#REF!,2,FALSE)),VLOOKUP('Rate Calculations'!$A26,#REF!,2,FALSE),0)</f>
        <v>0</v>
      </c>
      <c r="M26" s="89">
        <f>IF(ISNUMBER(VLOOKUP('Rate Calculations'!$A26,#REF!,4,FALSE)),VLOOKUP('Rate Calculations'!$A26,#REF!,4,FALSE),0)</f>
        <v>0</v>
      </c>
      <c r="N26" s="17">
        <f t="shared" si="20"/>
        <v>0</v>
      </c>
      <c r="O26" s="18">
        <f t="shared" si="21"/>
        <v>0</v>
      </c>
      <c r="P26" s="139">
        <f t="shared" si="22"/>
        <v>0</v>
      </c>
      <c r="Q26" s="66">
        <f t="shared" si="23"/>
        <v>0</v>
      </c>
      <c r="R26" s="66">
        <f t="shared" si="24"/>
        <v>0</v>
      </c>
      <c r="S26" s="9" t="e">
        <f>IF(#REF!="Yes",Q26,(Q26+I26*0.5))</f>
        <v>#REF!</v>
      </c>
      <c r="T26" s="9" t="e">
        <f>IF(#REF!="Yes",R26,(R26+K26*0.5))</f>
        <v>#REF!</v>
      </c>
      <c r="U26" s="151">
        <f t="shared" si="25"/>
        <v>0</v>
      </c>
      <c r="V26" s="16">
        <f t="shared" si="26"/>
        <v>0</v>
      </c>
      <c r="W26" s="16">
        <f t="shared" si="27"/>
        <v>0</v>
      </c>
      <c r="X26" s="138">
        <f>IF(ISNUMBER(VLOOKUP('Rate Calculations'!$A26,#REF!,5,FALSE)),VLOOKUP('Rate Calculations'!$A26,#REF!,5,FALSE),0)</f>
        <v>0</v>
      </c>
      <c r="Y26" s="89">
        <f>IF(ISNUMBER(VLOOKUP('Rate Calculations'!$A26,#REF!,6,FALSE)),VLOOKUP('Rate Calculations'!$A26,#REF!,6,FALSE),0)</f>
        <v>0</v>
      </c>
      <c r="Z26" s="17">
        <f t="shared" si="28"/>
        <v>0</v>
      </c>
      <c r="AA26" s="18">
        <f t="shared" si="29"/>
        <v>0</v>
      </c>
      <c r="AB26" s="139">
        <f t="shared" si="10"/>
        <v>0</v>
      </c>
      <c r="AC26" s="24">
        <f t="shared" si="30"/>
        <v>0</v>
      </c>
      <c r="AD26" s="24">
        <f t="shared" si="31"/>
        <v>0</v>
      </c>
      <c r="AE26" s="27" t="e">
        <f>IF(#REF!="Yes",AC26,(AC26+V26*0.5))</f>
        <v>#REF!</v>
      </c>
      <c r="AF26" s="27" t="e">
        <f>IF(#REF!="Yes",AD26,(AD26+W26*0.5))</f>
        <v>#REF!</v>
      </c>
    </row>
    <row r="27" spans="1:32">
      <c r="A27" s="57" t="str">
        <f t="shared" si="13"/>
        <v xml:space="preserve"> </v>
      </c>
      <c r="B27" s="57" t="str">
        <f t="shared" si="15"/>
        <v xml:space="preserve">  </v>
      </c>
      <c r="C27" s="57"/>
      <c r="D27" s="30" t="str">
        <f>IFERROR((GETPIVOTDATA("Average of Certified Payroll Hourly Rate",'Pivot Table'!$X$3,"Firm Name",A27,"Class Round 3 (PSPO)",B27)),"")</f>
        <v/>
      </c>
      <c r="E27" s="34"/>
      <c r="F27" s="34"/>
      <c r="G27" s="151"/>
      <c r="H27" s="349">
        <f t="shared" si="16"/>
        <v>1.7500000000000002E-2</v>
      </c>
      <c r="I27" s="19">
        <f t="shared" si="17"/>
        <v>0</v>
      </c>
      <c r="J27" s="67">
        <f t="shared" si="18"/>
        <v>3.5000000000000003E-2</v>
      </c>
      <c r="K27" s="19">
        <f t="shared" si="19"/>
        <v>0</v>
      </c>
      <c r="L27" s="138">
        <f>IF(ISNUMBER(VLOOKUP('Rate Calculations'!$A27,#REF!,2,FALSE)),VLOOKUP('Rate Calculations'!$A27,#REF!,2,FALSE),0)</f>
        <v>0</v>
      </c>
      <c r="M27" s="89">
        <f>IF(ISNUMBER(VLOOKUP('Rate Calculations'!$A27,#REF!,4,FALSE)),VLOOKUP('Rate Calculations'!$A27,#REF!,4,FALSE),0)</f>
        <v>0</v>
      </c>
      <c r="N27" s="17">
        <f t="shared" si="20"/>
        <v>0</v>
      </c>
      <c r="O27" s="18">
        <f t="shared" si="21"/>
        <v>0</v>
      </c>
      <c r="P27" s="139">
        <f t="shared" si="22"/>
        <v>0</v>
      </c>
      <c r="Q27" s="66">
        <f t="shared" si="23"/>
        <v>0</v>
      </c>
      <c r="R27" s="66">
        <f t="shared" si="24"/>
        <v>0</v>
      </c>
      <c r="S27" s="9" t="e">
        <f>IF(#REF!="Yes",Q27,(Q27+I27*0.5))</f>
        <v>#REF!</v>
      </c>
      <c r="T27" s="9" t="e">
        <f>IF(#REF!="Yes",R27,(R27+K27*0.5))</f>
        <v>#REF!</v>
      </c>
      <c r="U27" s="151">
        <f t="shared" si="25"/>
        <v>0</v>
      </c>
      <c r="V27" s="16">
        <f t="shared" si="26"/>
        <v>0</v>
      </c>
      <c r="W27" s="16">
        <f t="shared" si="27"/>
        <v>0</v>
      </c>
      <c r="X27" s="138">
        <f>IF(ISNUMBER(VLOOKUP('Rate Calculations'!$A27,#REF!,5,FALSE)),VLOOKUP('Rate Calculations'!$A27,#REF!,5,FALSE),0)</f>
        <v>0</v>
      </c>
      <c r="Y27" s="89">
        <f>IF(ISNUMBER(VLOOKUP('Rate Calculations'!$A27,#REF!,6,FALSE)),VLOOKUP('Rate Calculations'!$A27,#REF!,6,FALSE),0)</f>
        <v>0</v>
      </c>
      <c r="Z27" s="17">
        <f t="shared" si="28"/>
        <v>0</v>
      </c>
      <c r="AA27" s="18">
        <f t="shared" si="29"/>
        <v>0</v>
      </c>
      <c r="AB27" s="139">
        <f t="shared" si="10"/>
        <v>0</v>
      </c>
      <c r="AC27" s="24">
        <f t="shared" si="30"/>
        <v>0</v>
      </c>
      <c r="AD27" s="24">
        <f t="shared" si="31"/>
        <v>0</v>
      </c>
      <c r="AE27" s="27" t="e">
        <f>IF(#REF!="Yes",AC27,(AC27+V27*0.5))</f>
        <v>#REF!</v>
      </c>
      <c r="AF27" s="27" t="e">
        <f>IF(#REF!="Yes",AD27,(AD27+W27*0.5))</f>
        <v>#REF!</v>
      </c>
    </row>
    <row r="28" spans="1:32">
      <c r="A28" s="57" t="str">
        <f t="shared" si="13"/>
        <v xml:space="preserve"> </v>
      </c>
      <c r="B28" s="57" t="str">
        <f t="shared" si="15"/>
        <v xml:space="preserve">  </v>
      </c>
      <c r="C28" s="57"/>
      <c r="D28" s="30" t="str">
        <f>IFERROR((GETPIVOTDATA("Average of Certified Payroll Hourly Rate",'Pivot Table'!$X$3,"Firm Name",A28,"Class Round 3 (PSPO)",B28)),"")</f>
        <v/>
      </c>
      <c r="E28" s="34"/>
      <c r="F28" s="34"/>
      <c r="G28" s="151"/>
      <c r="H28" s="349">
        <f t="shared" si="16"/>
        <v>1.7500000000000002E-2</v>
      </c>
      <c r="I28" s="19">
        <f t="shared" si="17"/>
        <v>0</v>
      </c>
      <c r="J28" s="67">
        <f t="shared" si="18"/>
        <v>3.5000000000000003E-2</v>
      </c>
      <c r="K28" s="19">
        <f t="shared" si="19"/>
        <v>0</v>
      </c>
      <c r="L28" s="138">
        <f>IF(ISNUMBER(VLOOKUP('Rate Calculations'!$A28,#REF!,2,FALSE)),VLOOKUP('Rate Calculations'!$A28,#REF!,2,FALSE),0)</f>
        <v>0</v>
      </c>
      <c r="M28" s="89">
        <f>IF(ISNUMBER(VLOOKUP('Rate Calculations'!$A28,#REF!,4,FALSE)),VLOOKUP('Rate Calculations'!$A28,#REF!,4,FALSE),0)</f>
        <v>0</v>
      </c>
      <c r="N28" s="17">
        <f t="shared" si="20"/>
        <v>0</v>
      </c>
      <c r="O28" s="18">
        <f t="shared" si="21"/>
        <v>0</v>
      </c>
      <c r="P28" s="139">
        <f t="shared" si="22"/>
        <v>0</v>
      </c>
      <c r="Q28" s="66">
        <f t="shared" si="23"/>
        <v>0</v>
      </c>
      <c r="R28" s="66">
        <f t="shared" si="24"/>
        <v>0</v>
      </c>
      <c r="S28" s="9" t="e">
        <f>IF(#REF!="Yes",Q28,(Q28+I28*0.5))</f>
        <v>#REF!</v>
      </c>
      <c r="T28" s="9" t="e">
        <f>IF(#REF!="Yes",R28,(R28+K28*0.5))</f>
        <v>#REF!</v>
      </c>
      <c r="U28" s="151">
        <f t="shared" si="25"/>
        <v>0</v>
      </c>
      <c r="V28" s="16">
        <f t="shared" si="26"/>
        <v>0</v>
      </c>
      <c r="W28" s="16">
        <f t="shared" si="27"/>
        <v>0</v>
      </c>
      <c r="X28" s="138">
        <f>IF(ISNUMBER(VLOOKUP('Rate Calculations'!$A28,#REF!,5,FALSE)),VLOOKUP('Rate Calculations'!$A28,#REF!,5,FALSE),0)</f>
        <v>0</v>
      </c>
      <c r="Y28" s="89">
        <f>IF(ISNUMBER(VLOOKUP('Rate Calculations'!$A28,#REF!,6,FALSE)),VLOOKUP('Rate Calculations'!$A28,#REF!,6,FALSE),0)</f>
        <v>0</v>
      </c>
      <c r="Z28" s="17">
        <f t="shared" si="28"/>
        <v>0</v>
      </c>
      <c r="AA28" s="18">
        <f t="shared" si="29"/>
        <v>0</v>
      </c>
      <c r="AB28" s="139">
        <f t="shared" si="10"/>
        <v>0</v>
      </c>
      <c r="AC28" s="24">
        <f t="shared" si="30"/>
        <v>0</v>
      </c>
      <c r="AD28" s="24">
        <f t="shared" si="31"/>
        <v>0</v>
      </c>
      <c r="AE28" s="27" t="e">
        <f>IF(#REF!="Yes",AC28,(AC28+V28*0.5))</f>
        <v>#REF!</v>
      </c>
      <c r="AF28" s="27" t="e">
        <f>IF(#REF!="Yes",AD28,(AD28+W28*0.5))</f>
        <v>#REF!</v>
      </c>
    </row>
    <row r="29" spans="1:32">
      <c r="A29" s="57" t="str">
        <f t="shared" si="13"/>
        <v xml:space="preserve"> </v>
      </c>
      <c r="B29" s="57" t="str">
        <f t="shared" si="15"/>
        <v xml:space="preserve">  </v>
      </c>
      <c r="C29" s="57"/>
      <c r="D29" s="30" t="str">
        <f>IFERROR((GETPIVOTDATA("Average of Certified Payroll Hourly Rate",'Pivot Table'!$X$3,"Firm Name",A29,"Class Round 3 (PSPO)",B29)),"")</f>
        <v/>
      </c>
      <c r="E29" s="34"/>
      <c r="F29" s="34"/>
      <c r="G29" s="151"/>
      <c r="H29" s="349">
        <f t="shared" si="16"/>
        <v>1.7500000000000002E-2</v>
      </c>
      <c r="I29" s="19">
        <f t="shared" si="17"/>
        <v>0</v>
      </c>
      <c r="J29" s="67">
        <f t="shared" si="18"/>
        <v>3.5000000000000003E-2</v>
      </c>
      <c r="K29" s="19">
        <f t="shared" si="19"/>
        <v>0</v>
      </c>
      <c r="L29" s="138">
        <f>IF(ISNUMBER(VLOOKUP('Rate Calculations'!$A29,#REF!,2,FALSE)),VLOOKUP('Rate Calculations'!$A29,#REF!,2,FALSE),0)</f>
        <v>0</v>
      </c>
      <c r="M29" s="89">
        <f>IF(ISNUMBER(VLOOKUP('Rate Calculations'!$A29,#REF!,4,FALSE)),VLOOKUP('Rate Calculations'!$A29,#REF!,4,FALSE),0)</f>
        <v>0</v>
      </c>
      <c r="N29" s="17">
        <f t="shared" si="20"/>
        <v>0</v>
      </c>
      <c r="O29" s="18">
        <f t="shared" si="21"/>
        <v>0</v>
      </c>
      <c r="P29" s="139">
        <f t="shared" si="22"/>
        <v>0</v>
      </c>
      <c r="Q29" s="66">
        <f t="shared" si="23"/>
        <v>0</v>
      </c>
      <c r="R29" s="66">
        <f t="shared" si="24"/>
        <v>0</v>
      </c>
      <c r="S29" s="9" t="e">
        <f>IF(#REF!="Yes",Q29,(Q29+I29*0.5))</f>
        <v>#REF!</v>
      </c>
      <c r="T29" s="9" t="e">
        <f>IF(#REF!="Yes",R29,(R29+K29*0.5))</f>
        <v>#REF!</v>
      </c>
      <c r="U29" s="151">
        <f t="shared" si="25"/>
        <v>0</v>
      </c>
      <c r="V29" s="16">
        <f t="shared" si="26"/>
        <v>0</v>
      </c>
      <c r="W29" s="16">
        <f t="shared" si="27"/>
        <v>0</v>
      </c>
      <c r="X29" s="138">
        <f>IF(ISNUMBER(VLOOKUP('Rate Calculations'!$A29,#REF!,5,FALSE)),VLOOKUP('Rate Calculations'!$A29,#REF!,5,FALSE),0)</f>
        <v>0</v>
      </c>
      <c r="Y29" s="89">
        <f>IF(ISNUMBER(VLOOKUP('Rate Calculations'!$A29,#REF!,6,FALSE)),VLOOKUP('Rate Calculations'!$A29,#REF!,6,FALSE),0)</f>
        <v>0</v>
      </c>
      <c r="Z29" s="17">
        <f t="shared" si="28"/>
        <v>0</v>
      </c>
      <c r="AA29" s="18">
        <f t="shared" si="29"/>
        <v>0</v>
      </c>
      <c r="AB29" s="139">
        <f t="shared" si="10"/>
        <v>0</v>
      </c>
      <c r="AC29" s="24">
        <f t="shared" si="30"/>
        <v>0</v>
      </c>
      <c r="AD29" s="24">
        <f t="shared" si="31"/>
        <v>0</v>
      </c>
      <c r="AE29" s="27" t="e">
        <f>IF(#REF!="Yes",AC29,(AC29+V29*0.5))</f>
        <v>#REF!</v>
      </c>
      <c r="AF29" s="27" t="e">
        <f>IF(#REF!="Yes",AD29,(AD29+W29*0.5))</f>
        <v>#REF!</v>
      </c>
    </row>
    <row r="30" spans="1:32">
      <c r="A30" s="57" t="str">
        <f t="shared" si="13"/>
        <v xml:space="preserve"> </v>
      </c>
      <c r="B30" s="57" t="str">
        <f t="shared" si="15"/>
        <v xml:space="preserve">  </v>
      </c>
      <c r="C30" s="57"/>
      <c r="D30" s="30" t="str">
        <f>IFERROR((GETPIVOTDATA("Average of Certified Payroll Hourly Rate",'Pivot Table'!$X$3,"Firm Name",A30,"Class Round 3 (PSPO)",B30)),"")</f>
        <v/>
      </c>
      <c r="E30" s="34"/>
      <c r="F30" s="34"/>
      <c r="G30" s="151"/>
      <c r="H30" s="349">
        <f t="shared" si="16"/>
        <v>1.7500000000000002E-2</v>
      </c>
      <c r="I30" s="19">
        <f t="shared" si="17"/>
        <v>0</v>
      </c>
      <c r="J30" s="67">
        <f t="shared" si="18"/>
        <v>3.5000000000000003E-2</v>
      </c>
      <c r="K30" s="19">
        <f t="shared" si="19"/>
        <v>0</v>
      </c>
      <c r="L30" s="138">
        <f>IF(ISNUMBER(VLOOKUP('Rate Calculations'!$A30,#REF!,2,FALSE)),VLOOKUP('Rate Calculations'!$A30,#REF!,2,FALSE),0)</f>
        <v>0</v>
      </c>
      <c r="M30" s="89">
        <f>IF(ISNUMBER(VLOOKUP('Rate Calculations'!$A30,#REF!,4,FALSE)),VLOOKUP('Rate Calculations'!$A30,#REF!,4,FALSE),0)</f>
        <v>0</v>
      </c>
      <c r="N30" s="17">
        <f t="shared" si="20"/>
        <v>0</v>
      </c>
      <c r="O30" s="18">
        <f t="shared" si="21"/>
        <v>0</v>
      </c>
      <c r="P30" s="139">
        <f t="shared" si="22"/>
        <v>0</v>
      </c>
      <c r="Q30" s="66">
        <f t="shared" si="23"/>
        <v>0</v>
      </c>
      <c r="R30" s="66">
        <f t="shared" si="24"/>
        <v>0</v>
      </c>
      <c r="S30" s="9" t="e">
        <f>IF(#REF!="Yes",Q30,(Q30+I30*0.5))</f>
        <v>#REF!</v>
      </c>
      <c r="T30" s="9" t="e">
        <f>IF(#REF!="Yes",R30,(R30+K30*0.5))</f>
        <v>#REF!</v>
      </c>
      <c r="U30" s="151">
        <f t="shared" si="25"/>
        <v>0</v>
      </c>
      <c r="V30" s="16">
        <f t="shared" si="26"/>
        <v>0</v>
      </c>
      <c r="W30" s="16">
        <f t="shared" si="27"/>
        <v>0</v>
      </c>
      <c r="X30" s="138">
        <f>IF(ISNUMBER(VLOOKUP('Rate Calculations'!$A30,#REF!,5,FALSE)),VLOOKUP('Rate Calculations'!$A30,#REF!,5,FALSE),0)</f>
        <v>0</v>
      </c>
      <c r="Y30" s="89">
        <f>IF(ISNUMBER(VLOOKUP('Rate Calculations'!$A30,#REF!,6,FALSE)),VLOOKUP('Rate Calculations'!$A30,#REF!,6,FALSE),0)</f>
        <v>0</v>
      </c>
      <c r="Z30" s="17">
        <f t="shared" si="28"/>
        <v>0</v>
      </c>
      <c r="AA30" s="18">
        <f t="shared" si="29"/>
        <v>0</v>
      </c>
      <c r="AB30" s="139">
        <f t="shared" si="10"/>
        <v>0</v>
      </c>
      <c r="AC30" s="24">
        <f t="shared" si="30"/>
        <v>0</v>
      </c>
      <c r="AD30" s="24">
        <f t="shared" si="31"/>
        <v>0</v>
      </c>
      <c r="AE30" s="27" t="e">
        <f>IF(#REF!="Yes",AC30,(AC30+V30*0.5))</f>
        <v>#REF!</v>
      </c>
      <c r="AF30" s="27" t="e">
        <f>IF(#REF!="Yes",AD30,(AD30+W30*0.5))</f>
        <v>#REF!</v>
      </c>
    </row>
    <row r="31" spans="1:32">
      <c r="A31" s="57" t="str">
        <f t="shared" si="13"/>
        <v xml:space="preserve"> </v>
      </c>
      <c r="B31" s="57" t="str">
        <f t="shared" si="15"/>
        <v xml:space="preserve">  </v>
      </c>
      <c r="C31" s="57"/>
      <c r="D31" s="30" t="str">
        <f>IFERROR((GETPIVOTDATA("Average of Certified Payroll Hourly Rate",'Pivot Table'!$X$3,"Firm Name",A31,"Class Round 3 (PSPO)",B31)),"")</f>
        <v/>
      </c>
      <c r="E31" s="34"/>
      <c r="F31" s="34"/>
      <c r="G31" s="151"/>
      <c r="H31" s="349">
        <f t="shared" si="16"/>
        <v>1.7500000000000002E-2</v>
      </c>
      <c r="I31" s="19">
        <f t="shared" si="17"/>
        <v>0</v>
      </c>
      <c r="J31" s="67">
        <f t="shared" si="18"/>
        <v>3.5000000000000003E-2</v>
      </c>
      <c r="K31" s="19">
        <f t="shared" si="19"/>
        <v>0</v>
      </c>
      <c r="L31" s="138">
        <f>IF(ISNUMBER(VLOOKUP('Rate Calculations'!$A31,#REF!,2,FALSE)),VLOOKUP('Rate Calculations'!$A31,#REF!,2,FALSE),0)</f>
        <v>0</v>
      </c>
      <c r="M31" s="89">
        <f>IF(ISNUMBER(VLOOKUP('Rate Calculations'!$A31,#REF!,4,FALSE)),VLOOKUP('Rate Calculations'!$A31,#REF!,4,FALSE),0)</f>
        <v>0</v>
      </c>
      <c r="N31" s="17">
        <f t="shared" si="20"/>
        <v>0</v>
      </c>
      <c r="O31" s="18">
        <f t="shared" si="21"/>
        <v>0</v>
      </c>
      <c r="P31" s="139">
        <f t="shared" si="22"/>
        <v>0</v>
      </c>
      <c r="Q31" s="66">
        <f t="shared" si="23"/>
        <v>0</v>
      </c>
      <c r="R31" s="66">
        <f t="shared" si="24"/>
        <v>0</v>
      </c>
      <c r="S31" s="9" t="e">
        <f>IF(#REF!="Yes",Q31,(Q31+I31*0.5))</f>
        <v>#REF!</v>
      </c>
      <c r="T31" s="9" t="e">
        <f>IF(#REF!="Yes",R31,(R31+K31*0.5))</f>
        <v>#REF!</v>
      </c>
      <c r="U31" s="151">
        <f t="shared" si="25"/>
        <v>0</v>
      </c>
      <c r="V31" s="16">
        <f t="shared" si="26"/>
        <v>0</v>
      </c>
      <c r="W31" s="16">
        <f t="shared" si="27"/>
        <v>0</v>
      </c>
      <c r="X31" s="138">
        <f>IF(ISNUMBER(VLOOKUP('Rate Calculations'!$A31,#REF!,5,FALSE)),VLOOKUP('Rate Calculations'!$A31,#REF!,5,FALSE),0)</f>
        <v>0</v>
      </c>
      <c r="Y31" s="89">
        <f>IF(ISNUMBER(VLOOKUP('Rate Calculations'!$A31,#REF!,6,FALSE)),VLOOKUP('Rate Calculations'!$A31,#REF!,6,FALSE),0)</f>
        <v>0</v>
      </c>
      <c r="Z31" s="17">
        <f t="shared" si="28"/>
        <v>0</v>
      </c>
      <c r="AA31" s="18">
        <f t="shared" si="29"/>
        <v>0</v>
      </c>
      <c r="AB31" s="139">
        <f t="shared" si="10"/>
        <v>0</v>
      </c>
      <c r="AC31" s="24">
        <f t="shared" si="30"/>
        <v>0</v>
      </c>
      <c r="AD31" s="24">
        <f t="shared" si="31"/>
        <v>0</v>
      </c>
      <c r="AE31" s="27" t="e">
        <f>IF(#REF!="Yes",AC31,(AC31+V31*0.5))</f>
        <v>#REF!</v>
      </c>
      <c r="AF31" s="27" t="e">
        <f>IF(#REF!="Yes",AD31,(AD31+W31*0.5))</f>
        <v>#REF!</v>
      </c>
    </row>
    <row r="32" spans="1:32">
      <c r="A32" s="57" t="str">
        <f t="shared" si="13"/>
        <v xml:space="preserve"> </v>
      </c>
      <c r="B32" s="57" t="str">
        <f t="shared" si="15"/>
        <v xml:space="preserve">  </v>
      </c>
      <c r="C32" s="57"/>
      <c r="D32" s="30" t="str">
        <f>IFERROR((GETPIVOTDATA("Average of Certified Payroll Hourly Rate",'Pivot Table'!$X$3,"Firm Name",A32,"Class Round 3 (PSPO)",B32)),"")</f>
        <v/>
      </c>
      <c r="E32" s="34"/>
      <c r="F32" s="34"/>
      <c r="G32" s="151"/>
      <c r="H32" s="349">
        <f t="shared" si="16"/>
        <v>1.7500000000000002E-2</v>
      </c>
      <c r="I32" s="19">
        <f t="shared" si="17"/>
        <v>0</v>
      </c>
      <c r="J32" s="67">
        <f t="shared" si="18"/>
        <v>3.5000000000000003E-2</v>
      </c>
      <c r="K32" s="19">
        <f t="shared" si="19"/>
        <v>0</v>
      </c>
      <c r="L32" s="138">
        <f>IF(ISNUMBER(VLOOKUP('Rate Calculations'!$A32,#REF!,2,FALSE)),VLOOKUP('Rate Calculations'!$A32,#REF!,2,FALSE),0)</f>
        <v>0</v>
      </c>
      <c r="M32" s="89">
        <f>IF(ISNUMBER(VLOOKUP('Rate Calculations'!$A32,#REF!,4,FALSE)),VLOOKUP('Rate Calculations'!$A32,#REF!,4,FALSE),0)</f>
        <v>0</v>
      </c>
      <c r="N32" s="17">
        <f t="shared" si="20"/>
        <v>0</v>
      </c>
      <c r="O32" s="18">
        <f t="shared" si="21"/>
        <v>0</v>
      </c>
      <c r="P32" s="139">
        <f t="shared" si="22"/>
        <v>0</v>
      </c>
      <c r="Q32" s="66">
        <f t="shared" si="23"/>
        <v>0</v>
      </c>
      <c r="R32" s="66">
        <f t="shared" si="24"/>
        <v>0</v>
      </c>
      <c r="S32" s="9" t="e">
        <f>IF(#REF!="Yes",Q32,(Q32+I32*0.5))</f>
        <v>#REF!</v>
      </c>
      <c r="T32" s="9" t="e">
        <f>IF(#REF!="Yes",R32,(R32+K32*0.5))</f>
        <v>#REF!</v>
      </c>
      <c r="U32" s="151">
        <f t="shared" si="25"/>
        <v>0</v>
      </c>
      <c r="V32" s="16">
        <f t="shared" si="26"/>
        <v>0</v>
      </c>
      <c r="W32" s="16">
        <f t="shared" si="27"/>
        <v>0</v>
      </c>
      <c r="X32" s="138">
        <f>IF(ISNUMBER(VLOOKUP('Rate Calculations'!$A32,#REF!,5,FALSE)),VLOOKUP('Rate Calculations'!$A32,#REF!,5,FALSE),0)</f>
        <v>0</v>
      </c>
      <c r="Y32" s="89">
        <f>IF(ISNUMBER(VLOOKUP('Rate Calculations'!$A32,#REF!,6,FALSE)),VLOOKUP('Rate Calculations'!$A32,#REF!,6,FALSE),0)</f>
        <v>0</v>
      </c>
      <c r="Z32" s="17">
        <f t="shared" si="28"/>
        <v>0</v>
      </c>
      <c r="AA32" s="18">
        <f t="shared" si="29"/>
        <v>0</v>
      </c>
      <c r="AB32" s="139">
        <f t="shared" si="10"/>
        <v>0</v>
      </c>
      <c r="AC32" s="24">
        <f t="shared" si="30"/>
        <v>0</v>
      </c>
      <c r="AD32" s="24">
        <f t="shared" si="31"/>
        <v>0</v>
      </c>
      <c r="AE32" s="27" t="e">
        <f>IF(#REF!="Yes",AC32,(AC32+V32*0.5))</f>
        <v>#REF!</v>
      </c>
      <c r="AF32" s="27" t="e">
        <f>IF(#REF!="Yes",AD32,(AD32+W32*0.5))</f>
        <v>#REF!</v>
      </c>
    </row>
    <row r="33" spans="1:32">
      <c r="A33" s="57" t="str">
        <f t="shared" si="13"/>
        <v xml:space="preserve"> </v>
      </c>
      <c r="B33" s="57" t="str">
        <f t="shared" si="15"/>
        <v xml:space="preserve">  </v>
      </c>
      <c r="C33" s="57"/>
      <c r="D33" s="30" t="str">
        <f>IFERROR((GETPIVOTDATA("Average of Certified Payroll Hourly Rate",'Pivot Table'!$X$3,"Firm Name",A33,"Class Round 3 (PSPO)",B33)),"")</f>
        <v/>
      </c>
      <c r="E33" s="34"/>
      <c r="F33" s="34"/>
      <c r="G33" s="151"/>
      <c r="H33" s="349">
        <f t="shared" si="16"/>
        <v>1.7500000000000002E-2</v>
      </c>
      <c r="I33" s="19">
        <f t="shared" si="17"/>
        <v>0</v>
      </c>
      <c r="J33" s="67">
        <f t="shared" si="18"/>
        <v>3.5000000000000003E-2</v>
      </c>
      <c r="K33" s="19">
        <f t="shared" si="19"/>
        <v>0</v>
      </c>
      <c r="L33" s="138">
        <f>IF(ISNUMBER(VLOOKUP('Rate Calculations'!$A33,#REF!,2,FALSE)),VLOOKUP('Rate Calculations'!$A33,#REF!,2,FALSE),0)</f>
        <v>0</v>
      </c>
      <c r="M33" s="89">
        <f>IF(ISNUMBER(VLOOKUP('Rate Calculations'!$A33,#REF!,4,FALSE)),VLOOKUP('Rate Calculations'!$A33,#REF!,4,FALSE),0)</f>
        <v>0</v>
      </c>
      <c r="N33" s="17">
        <f t="shared" si="20"/>
        <v>0</v>
      </c>
      <c r="O33" s="18">
        <f t="shared" si="21"/>
        <v>0</v>
      </c>
      <c r="P33" s="139">
        <f t="shared" si="22"/>
        <v>0</v>
      </c>
      <c r="Q33" s="66">
        <f t="shared" si="23"/>
        <v>0</v>
      </c>
      <c r="R33" s="66">
        <f t="shared" si="24"/>
        <v>0</v>
      </c>
      <c r="S33" s="9" t="e">
        <f>IF(#REF!="Yes",Q33,(Q33+I33*0.5))</f>
        <v>#REF!</v>
      </c>
      <c r="T33" s="9" t="e">
        <f>IF(#REF!="Yes",R33,(R33+K33*0.5))</f>
        <v>#REF!</v>
      </c>
      <c r="U33" s="151">
        <f t="shared" si="25"/>
        <v>0</v>
      </c>
      <c r="V33" s="16">
        <f t="shared" si="26"/>
        <v>0</v>
      </c>
      <c r="W33" s="16">
        <f t="shared" si="27"/>
        <v>0</v>
      </c>
      <c r="X33" s="138">
        <f>IF(ISNUMBER(VLOOKUP('Rate Calculations'!$A33,#REF!,5,FALSE)),VLOOKUP('Rate Calculations'!$A33,#REF!,5,FALSE),0)</f>
        <v>0</v>
      </c>
      <c r="Y33" s="89">
        <f>IF(ISNUMBER(VLOOKUP('Rate Calculations'!$A33,#REF!,6,FALSE)),VLOOKUP('Rate Calculations'!$A33,#REF!,6,FALSE),0)</f>
        <v>0</v>
      </c>
      <c r="Z33" s="17">
        <f t="shared" si="28"/>
        <v>0</v>
      </c>
      <c r="AA33" s="18">
        <f t="shared" si="29"/>
        <v>0</v>
      </c>
      <c r="AB33" s="139">
        <f t="shared" si="10"/>
        <v>0</v>
      </c>
      <c r="AC33" s="24">
        <f t="shared" si="30"/>
        <v>0</v>
      </c>
      <c r="AD33" s="24">
        <f t="shared" si="31"/>
        <v>0</v>
      </c>
      <c r="AE33" s="27" t="e">
        <f>IF(#REF!="Yes",AC33,(AC33+V33*0.5))</f>
        <v>#REF!</v>
      </c>
      <c r="AF33" s="27" t="e">
        <f>IF(#REF!="Yes",AD33,(AD33+W33*0.5))</f>
        <v>#REF!</v>
      </c>
    </row>
    <row r="34" spans="1:32">
      <c r="A34" s="57" t="str">
        <f t="shared" si="13"/>
        <v xml:space="preserve"> </v>
      </c>
      <c r="B34" s="57" t="str">
        <f t="shared" si="15"/>
        <v xml:space="preserve">  </v>
      </c>
      <c r="C34" s="57"/>
      <c r="D34" s="30" t="str">
        <f>IFERROR((GETPIVOTDATA("Average of Certified Payroll Hourly Rate",'Pivot Table'!$X$3,"Firm Name",A34,"Class Round 3 (PSPO)",B34)),"")</f>
        <v/>
      </c>
      <c r="E34" s="34"/>
      <c r="F34" s="34"/>
      <c r="G34" s="151"/>
      <c r="H34" s="349">
        <f t="shared" si="16"/>
        <v>1.7500000000000002E-2</v>
      </c>
      <c r="I34" s="19">
        <f t="shared" si="17"/>
        <v>0</v>
      </c>
      <c r="J34" s="67">
        <f t="shared" si="18"/>
        <v>3.5000000000000003E-2</v>
      </c>
      <c r="K34" s="19">
        <f t="shared" si="19"/>
        <v>0</v>
      </c>
      <c r="L34" s="138">
        <f>IF(ISNUMBER(VLOOKUP('Rate Calculations'!$A34,#REF!,2,FALSE)),VLOOKUP('Rate Calculations'!$A34,#REF!,2,FALSE),0)</f>
        <v>0</v>
      </c>
      <c r="M34" s="89">
        <f>IF(ISNUMBER(VLOOKUP('Rate Calculations'!$A34,#REF!,4,FALSE)),VLOOKUP('Rate Calculations'!$A34,#REF!,4,FALSE),0)</f>
        <v>0</v>
      </c>
      <c r="N34" s="17">
        <f t="shared" si="20"/>
        <v>0</v>
      </c>
      <c r="O34" s="18">
        <f t="shared" si="21"/>
        <v>0</v>
      </c>
      <c r="P34" s="139">
        <f t="shared" si="22"/>
        <v>0</v>
      </c>
      <c r="Q34" s="66">
        <f t="shared" si="23"/>
        <v>0</v>
      </c>
      <c r="R34" s="66">
        <f t="shared" si="24"/>
        <v>0</v>
      </c>
      <c r="S34" s="9" t="e">
        <f>IF(#REF!="Yes",Q34,(Q34+I34*0.5))</f>
        <v>#REF!</v>
      </c>
      <c r="T34" s="9" t="e">
        <f>IF(#REF!="Yes",R34,(R34+K34*0.5))</f>
        <v>#REF!</v>
      </c>
      <c r="U34" s="151">
        <f t="shared" si="25"/>
        <v>0</v>
      </c>
      <c r="V34" s="16">
        <f t="shared" si="26"/>
        <v>0</v>
      </c>
      <c r="W34" s="16">
        <f t="shared" si="27"/>
        <v>0</v>
      </c>
      <c r="X34" s="138">
        <f>IF(ISNUMBER(VLOOKUP('Rate Calculations'!$A34,#REF!,5,FALSE)),VLOOKUP('Rate Calculations'!$A34,#REF!,5,FALSE),0)</f>
        <v>0</v>
      </c>
      <c r="Y34" s="89">
        <f>IF(ISNUMBER(VLOOKUP('Rate Calculations'!$A34,#REF!,6,FALSE)),VLOOKUP('Rate Calculations'!$A34,#REF!,6,FALSE),0)</f>
        <v>0</v>
      </c>
      <c r="Z34" s="17">
        <f t="shared" si="28"/>
        <v>0</v>
      </c>
      <c r="AA34" s="18">
        <f t="shared" si="29"/>
        <v>0</v>
      </c>
      <c r="AB34" s="139">
        <f t="shared" si="10"/>
        <v>0</v>
      </c>
      <c r="AC34" s="24">
        <f t="shared" si="30"/>
        <v>0</v>
      </c>
      <c r="AD34" s="24">
        <f t="shared" si="31"/>
        <v>0</v>
      </c>
      <c r="AE34" s="27" t="e">
        <f>IF(#REF!="Yes",AC34,(AC34+V34*0.5))</f>
        <v>#REF!</v>
      </c>
      <c r="AF34" s="27" t="e">
        <f>IF(#REF!="Yes",AD34,(AD34+W34*0.5))</f>
        <v>#REF!</v>
      </c>
    </row>
    <row r="35" spans="1:32">
      <c r="A35" s="57" t="str">
        <f t="shared" si="13"/>
        <v xml:space="preserve"> </v>
      </c>
      <c r="B35" s="57" t="str">
        <f t="shared" si="15"/>
        <v xml:space="preserve">  </v>
      </c>
      <c r="C35" s="57"/>
      <c r="D35" s="30" t="str">
        <f>IFERROR((GETPIVOTDATA("Average of Certified Payroll Hourly Rate",'Pivot Table'!$X$3,"Firm Name",A35,"Class Round 3 (PSPO)",B35)),"")</f>
        <v/>
      </c>
      <c r="E35" s="34"/>
      <c r="F35" s="34"/>
      <c r="G35" s="151"/>
      <c r="H35" s="349">
        <f t="shared" si="16"/>
        <v>1.7500000000000002E-2</v>
      </c>
      <c r="I35" s="19">
        <f t="shared" si="17"/>
        <v>0</v>
      </c>
      <c r="J35" s="67">
        <f t="shared" si="18"/>
        <v>3.5000000000000003E-2</v>
      </c>
      <c r="K35" s="19">
        <f t="shared" si="19"/>
        <v>0</v>
      </c>
      <c r="L35" s="138">
        <f>IF(ISNUMBER(VLOOKUP('Rate Calculations'!$A35,#REF!,2,FALSE)),VLOOKUP('Rate Calculations'!$A35,#REF!,2,FALSE),0)</f>
        <v>0</v>
      </c>
      <c r="M35" s="89">
        <f>IF(ISNUMBER(VLOOKUP('Rate Calculations'!$A35,#REF!,4,FALSE)),VLOOKUP('Rate Calculations'!$A35,#REF!,4,FALSE),0)</f>
        <v>0</v>
      </c>
      <c r="N35" s="17">
        <f t="shared" si="20"/>
        <v>0</v>
      </c>
      <c r="O35" s="18">
        <f t="shared" si="21"/>
        <v>0</v>
      </c>
      <c r="P35" s="139">
        <f t="shared" si="22"/>
        <v>0</v>
      </c>
      <c r="Q35" s="66">
        <f t="shared" si="23"/>
        <v>0</v>
      </c>
      <c r="R35" s="66">
        <f t="shared" si="24"/>
        <v>0</v>
      </c>
      <c r="S35" s="9" t="e">
        <f>IF(#REF!="Yes",Q35,(Q35+I35*0.5))</f>
        <v>#REF!</v>
      </c>
      <c r="T35" s="9" t="e">
        <f>IF(#REF!="Yes",R35,(R35+K35*0.5))</f>
        <v>#REF!</v>
      </c>
      <c r="U35" s="151">
        <f t="shared" si="25"/>
        <v>0</v>
      </c>
      <c r="V35" s="16">
        <f t="shared" si="26"/>
        <v>0</v>
      </c>
      <c r="W35" s="16">
        <f t="shared" si="27"/>
        <v>0</v>
      </c>
      <c r="X35" s="138">
        <f>IF(ISNUMBER(VLOOKUP('Rate Calculations'!$A35,#REF!,5,FALSE)),VLOOKUP('Rate Calculations'!$A35,#REF!,5,FALSE),0)</f>
        <v>0</v>
      </c>
      <c r="Y35" s="89">
        <f>IF(ISNUMBER(VLOOKUP('Rate Calculations'!$A35,#REF!,6,FALSE)),VLOOKUP('Rate Calculations'!$A35,#REF!,6,FALSE),0)</f>
        <v>0</v>
      </c>
      <c r="Z35" s="17">
        <f t="shared" si="28"/>
        <v>0</v>
      </c>
      <c r="AA35" s="18">
        <f t="shared" si="29"/>
        <v>0</v>
      </c>
      <c r="AB35" s="139">
        <f t="shared" si="10"/>
        <v>0</v>
      </c>
      <c r="AC35" s="24">
        <f t="shared" si="30"/>
        <v>0</v>
      </c>
      <c r="AD35" s="24">
        <f t="shared" si="31"/>
        <v>0</v>
      </c>
      <c r="AE35" s="27" t="e">
        <f>IF(#REF!="Yes",AC35,(AC35+V35*0.5))</f>
        <v>#REF!</v>
      </c>
      <c r="AF35" s="27" t="e">
        <f>IF(#REF!="Yes",AD35,(AD35+W35*0.5))</f>
        <v>#REF!</v>
      </c>
    </row>
    <row r="36" spans="1:32">
      <c r="A36" s="57" t="str">
        <f t="shared" si="13"/>
        <v xml:space="preserve"> </v>
      </c>
      <c r="B36" s="57" t="str">
        <f t="shared" si="15"/>
        <v xml:space="preserve">  </v>
      </c>
      <c r="C36" s="57"/>
      <c r="D36" s="30" t="str">
        <f>IFERROR((GETPIVOTDATA("Average of Certified Payroll Hourly Rate",'Pivot Table'!$X$3,"Firm Name",A36,"Class Round 3 (PSPO)",B36)),"")</f>
        <v/>
      </c>
      <c r="E36" s="34"/>
      <c r="F36" s="34"/>
      <c r="G36" s="151"/>
      <c r="H36" s="349">
        <f t="shared" si="16"/>
        <v>1.7500000000000002E-2</v>
      </c>
      <c r="I36" s="19">
        <f t="shared" si="17"/>
        <v>0</v>
      </c>
      <c r="J36" s="67">
        <f t="shared" si="18"/>
        <v>3.5000000000000003E-2</v>
      </c>
      <c r="K36" s="19">
        <f t="shared" si="19"/>
        <v>0</v>
      </c>
      <c r="L36" s="138">
        <f>IF(ISNUMBER(VLOOKUP('Rate Calculations'!$A36,#REF!,2,FALSE)),VLOOKUP('Rate Calculations'!$A36,#REF!,2,FALSE),0)</f>
        <v>0</v>
      </c>
      <c r="M36" s="89">
        <f>IF(ISNUMBER(VLOOKUP('Rate Calculations'!$A36,#REF!,4,FALSE)),VLOOKUP('Rate Calculations'!$A36,#REF!,4,FALSE),0)</f>
        <v>0</v>
      </c>
      <c r="N36" s="17">
        <f t="shared" si="20"/>
        <v>0</v>
      </c>
      <c r="O36" s="18">
        <f t="shared" si="21"/>
        <v>0</v>
      </c>
      <c r="P36" s="139">
        <f t="shared" si="22"/>
        <v>0</v>
      </c>
      <c r="Q36" s="66">
        <f t="shared" si="23"/>
        <v>0</v>
      </c>
      <c r="R36" s="66">
        <f t="shared" si="24"/>
        <v>0</v>
      </c>
      <c r="S36" s="9" t="e">
        <f>IF(#REF!="Yes",Q36,(Q36+I36*0.5))</f>
        <v>#REF!</v>
      </c>
      <c r="T36" s="9" t="e">
        <f>IF(#REF!="Yes",R36,(R36+K36*0.5))</f>
        <v>#REF!</v>
      </c>
      <c r="U36" s="151">
        <f t="shared" si="25"/>
        <v>0</v>
      </c>
      <c r="V36" s="16">
        <f t="shared" si="26"/>
        <v>0</v>
      </c>
      <c r="W36" s="16">
        <f t="shared" si="27"/>
        <v>0</v>
      </c>
      <c r="X36" s="138">
        <f>IF(ISNUMBER(VLOOKUP('Rate Calculations'!$A36,#REF!,5,FALSE)),VLOOKUP('Rate Calculations'!$A36,#REF!,5,FALSE),0)</f>
        <v>0</v>
      </c>
      <c r="Y36" s="89">
        <f>IF(ISNUMBER(VLOOKUP('Rate Calculations'!$A36,#REF!,6,FALSE)),VLOOKUP('Rate Calculations'!$A36,#REF!,6,FALSE),0)</f>
        <v>0</v>
      </c>
      <c r="Z36" s="17">
        <f t="shared" si="28"/>
        <v>0</v>
      </c>
      <c r="AA36" s="18">
        <f t="shared" si="29"/>
        <v>0</v>
      </c>
      <c r="AB36" s="139">
        <f t="shared" si="10"/>
        <v>0</v>
      </c>
      <c r="AC36" s="24">
        <f t="shared" si="30"/>
        <v>0</v>
      </c>
      <c r="AD36" s="24">
        <f t="shared" si="31"/>
        <v>0</v>
      </c>
      <c r="AE36" s="27" t="e">
        <f>IF(#REF!="Yes",AC36,(AC36+V36*0.5))</f>
        <v>#REF!</v>
      </c>
      <c r="AF36" s="27" t="e">
        <f>IF(#REF!="Yes",AD36,(AD36+W36*0.5))</f>
        <v>#REF!</v>
      </c>
    </row>
    <row r="37" spans="1:32">
      <c r="A37" s="57" t="str">
        <f t="shared" si="13"/>
        <v xml:space="preserve"> </v>
      </c>
      <c r="B37" s="57" t="str">
        <f t="shared" si="15"/>
        <v xml:space="preserve">  </v>
      </c>
      <c r="C37" s="57"/>
      <c r="D37" s="30" t="str">
        <f>IFERROR((GETPIVOTDATA("Average of Certified Payroll Hourly Rate",'Pivot Table'!$X$3,"Firm Name",A37,"Class Round 3 (PSPO)",B37)),"")</f>
        <v/>
      </c>
      <c r="E37" s="34"/>
      <c r="F37" s="34"/>
      <c r="G37" s="151"/>
      <c r="H37" s="349">
        <f t="shared" si="16"/>
        <v>1.7500000000000002E-2</v>
      </c>
      <c r="I37" s="19">
        <f t="shared" si="17"/>
        <v>0</v>
      </c>
      <c r="J37" s="67">
        <f t="shared" si="18"/>
        <v>3.5000000000000003E-2</v>
      </c>
      <c r="K37" s="19">
        <f t="shared" si="19"/>
        <v>0</v>
      </c>
      <c r="L37" s="138">
        <f>IF(ISNUMBER(VLOOKUP('Rate Calculations'!$A37,#REF!,2,FALSE)),VLOOKUP('Rate Calculations'!$A37,#REF!,2,FALSE),0)</f>
        <v>0</v>
      </c>
      <c r="M37" s="89">
        <f>IF(ISNUMBER(VLOOKUP('Rate Calculations'!$A37,#REF!,4,FALSE)),VLOOKUP('Rate Calculations'!$A37,#REF!,4,FALSE),0)</f>
        <v>0</v>
      </c>
      <c r="N37" s="17">
        <f t="shared" si="20"/>
        <v>0</v>
      </c>
      <c r="O37" s="18">
        <f t="shared" si="21"/>
        <v>0</v>
      </c>
      <c r="P37" s="139">
        <f t="shared" si="22"/>
        <v>0</v>
      </c>
      <c r="Q37" s="66">
        <f t="shared" si="23"/>
        <v>0</v>
      </c>
      <c r="R37" s="66">
        <f t="shared" si="24"/>
        <v>0</v>
      </c>
      <c r="S37" s="9" t="e">
        <f>IF(#REF!="Yes",Q37,(Q37+I37*0.5))</f>
        <v>#REF!</v>
      </c>
      <c r="T37" s="9" t="e">
        <f>IF(#REF!="Yes",R37,(R37+K37*0.5))</f>
        <v>#REF!</v>
      </c>
      <c r="U37" s="151">
        <f t="shared" si="25"/>
        <v>0</v>
      </c>
      <c r="V37" s="16">
        <f t="shared" si="26"/>
        <v>0</v>
      </c>
      <c r="W37" s="16">
        <f t="shared" si="27"/>
        <v>0</v>
      </c>
      <c r="X37" s="138">
        <f>IF(ISNUMBER(VLOOKUP('Rate Calculations'!$A37,#REF!,5,FALSE)),VLOOKUP('Rate Calculations'!$A37,#REF!,5,FALSE),0)</f>
        <v>0</v>
      </c>
      <c r="Y37" s="89">
        <f>IF(ISNUMBER(VLOOKUP('Rate Calculations'!$A37,#REF!,6,FALSE)),VLOOKUP('Rate Calculations'!$A37,#REF!,6,FALSE),0)</f>
        <v>0</v>
      </c>
      <c r="Z37" s="17">
        <f t="shared" si="28"/>
        <v>0</v>
      </c>
      <c r="AA37" s="18">
        <f t="shared" si="29"/>
        <v>0</v>
      </c>
      <c r="AB37" s="139">
        <f t="shared" si="10"/>
        <v>0</v>
      </c>
      <c r="AC37" s="24">
        <f t="shared" si="30"/>
        <v>0</v>
      </c>
      <c r="AD37" s="24">
        <f t="shared" si="31"/>
        <v>0</v>
      </c>
      <c r="AE37" s="27" t="e">
        <f>IF(#REF!="Yes",AC37,(AC37+V37*0.5))</f>
        <v>#REF!</v>
      </c>
      <c r="AF37" s="27" t="e">
        <f>IF(#REF!="Yes",AD37,(AD37+W37*0.5))</f>
        <v>#REF!</v>
      </c>
    </row>
    <row r="38" spans="1:32">
      <c r="A38" s="57" t="str">
        <f t="shared" si="13"/>
        <v xml:space="preserve"> </v>
      </c>
      <c r="B38" s="57" t="str">
        <f t="shared" si="15"/>
        <v xml:space="preserve">  </v>
      </c>
      <c r="C38" s="57"/>
      <c r="D38" s="30" t="str">
        <f>IFERROR((GETPIVOTDATA("Average of Certified Payroll Hourly Rate",'Pivot Table'!$X$3,"Firm Name",A38,"Class Round 3 (PSPO)",B38)),"")</f>
        <v/>
      </c>
      <c r="E38" s="34"/>
      <c r="F38" s="34"/>
      <c r="G38" s="151"/>
      <c r="H38" s="349">
        <f t="shared" si="16"/>
        <v>1.7500000000000002E-2</v>
      </c>
      <c r="I38" s="19">
        <f t="shared" si="17"/>
        <v>0</v>
      </c>
      <c r="J38" s="67">
        <f t="shared" si="18"/>
        <v>3.5000000000000003E-2</v>
      </c>
      <c r="K38" s="19">
        <f t="shared" si="19"/>
        <v>0</v>
      </c>
      <c r="L38" s="138">
        <f>IF(ISNUMBER(VLOOKUP('Rate Calculations'!$A38,#REF!,2,FALSE)),VLOOKUP('Rate Calculations'!$A38,#REF!,2,FALSE),0)</f>
        <v>0</v>
      </c>
      <c r="M38" s="89">
        <f>IF(ISNUMBER(VLOOKUP('Rate Calculations'!$A38,#REF!,4,FALSE)),VLOOKUP('Rate Calculations'!$A38,#REF!,4,FALSE),0)</f>
        <v>0</v>
      </c>
      <c r="N38" s="17">
        <f t="shared" si="20"/>
        <v>0</v>
      </c>
      <c r="O38" s="18">
        <f t="shared" si="21"/>
        <v>0</v>
      </c>
      <c r="P38" s="139">
        <f t="shared" si="22"/>
        <v>0</v>
      </c>
      <c r="Q38" s="66">
        <f t="shared" si="23"/>
        <v>0</v>
      </c>
      <c r="R38" s="66">
        <f t="shared" si="24"/>
        <v>0</v>
      </c>
      <c r="S38" s="9" t="e">
        <f>IF(#REF!="Yes",Q38,(Q38+I38*0.5))</f>
        <v>#REF!</v>
      </c>
      <c r="T38" s="9" t="e">
        <f>IF(#REF!="Yes",R38,(R38+K38*0.5))</f>
        <v>#REF!</v>
      </c>
      <c r="U38" s="151">
        <f t="shared" si="25"/>
        <v>0</v>
      </c>
      <c r="V38" s="16">
        <f t="shared" si="26"/>
        <v>0</v>
      </c>
      <c r="W38" s="16">
        <f t="shared" si="27"/>
        <v>0</v>
      </c>
      <c r="X38" s="138">
        <f>IF(ISNUMBER(VLOOKUP('Rate Calculations'!$A38,#REF!,5,FALSE)),VLOOKUP('Rate Calculations'!$A38,#REF!,5,FALSE),0)</f>
        <v>0</v>
      </c>
      <c r="Y38" s="89">
        <f>IF(ISNUMBER(VLOOKUP('Rate Calculations'!$A38,#REF!,6,FALSE)),VLOOKUP('Rate Calculations'!$A38,#REF!,6,FALSE),0)</f>
        <v>0</v>
      </c>
      <c r="Z38" s="17">
        <f t="shared" si="28"/>
        <v>0</v>
      </c>
      <c r="AA38" s="18">
        <f t="shared" si="29"/>
        <v>0</v>
      </c>
      <c r="AB38" s="139">
        <f t="shared" si="10"/>
        <v>0</v>
      </c>
      <c r="AC38" s="24">
        <f t="shared" si="30"/>
        <v>0</v>
      </c>
      <c r="AD38" s="24">
        <f t="shared" si="31"/>
        <v>0</v>
      </c>
      <c r="AE38" s="27" t="e">
        <f>IF(#REF!="Yes",AC38,(AC38+V38*0.5))</f>
        <v>#REF!</v>
      </c>
      <c r="AF38" s="27" t="e">
        <f>IF(#REF!="Yes",AD38,(AD38+W38*0.5))</f>
        <v>#REF!</v>
      </c>
    </row>
    <row r="39" spans="1:32">
      <c r="A39" s="57" t="str">
        <f t="shared" si="13"/>
        <v xml:space="preserve"> </v>
      </c>
      <c r="B39" s="57" t="str">
        <f t="shared" si="15"/>
        <v xml:space="preserve">  </v>
      </c>
      <c r="C39" s="57"/>
      <c r="D39" s="30" t="str">
        <f>IFERROR((GETPIVOTDATA("Average of Certified Payroll Hourly Rate",'Pivot Table'!$X$3,"Firm Name",A39,"Class Round 3 (PSPO)",B39)),"")</f>
        <v/>
      </c>
      <c r="E39" s="34"/>
      <c r="F39" s="34"/>
      <c r="G39" s="151"/>
      <c r="H39" s="349">
        <f t="shared" si="16"/>
        <v>1.7500000000000002E-2</v>
      </c>
      <c r="I39" s="19">
        <f t="shared" si="17"/>
        <v>0</v>
      </c>
      <c r="J39" s="67">
        <f t="shared" si="18"/>
        <v>3.5000000000000003E-2</v>
      </c>
      <c r="K39" s="19">
        <f t="shared" si="19"/>
        <v>0</v>
      </c>
      <c r="L39" s="138">
        <f>IF(ISNUMBER(VLOOKUP('Rate Calculations'!$A39,#REF!,2,FALSE)),VLOOKUP('Rate Calculations'!$A39,#REF!,2,FALSE),0)</f>
        <v>0</v>
      </c>
      <c r="M39" s="89">
        <f>IF(ISNUMBER(VLOOKUP('Rate Calculations'!$A39,#REF!,4,FALSE)),VLOOKUP('Rate Calculations'!$A39,#REF!,4,FALSE),0)</f>
        <v>0</v>
      </c>
      <c r="N39" s="17">
        <f t="shared" si="20"/>
        <v>0</v>
      </c>
      <c r="O39" s="18">
        <f t="shared" si="21"/>
        <v>0</v>
      </c>
      <c r="P39" s="139">
        <f t="shared" si="22"/>
        <v>0</v>
      </c>
      <c r="Q39" s="66">
        <f t="shared" si="23"/>
        <v>0</v>
      </c>
      <c r="R39" s="66">
        <f t="shared" si="24"/>
        <v>0</v>
      </c>
      <c r="S39" s="9" t="e">
        <f>IF(#REF!="Yes",Q39,(Q39+I39*0.5))</f>
        <v>#REF!</v>
      </c>
      <c r="T39" s="9" t="e">
        <f>IF(#REF!="Yes",R39,(R39+K39*0.5))</f>
        <v>#REF!</v>
      </c>
      <c r="U39" s="151">
        <f t="shared" si="25"/>
        <v>0</v>
      </c>
      <c r="V39" s="16">
        <f t="shared" si="26"/>
        <v>0</v>
      </c>
      <c r="W39" s="16">
        <f t="shared" si="27"/>
        <v>0</v>
      </c>
      <c r="X39" s="138">
        <f>IF(ISNUMBER(VLOOKUP('Rate Calculations'!$A39,#REF!,5,FALSE)),VLOOKUP('Rate Calculations'!$A39,#REF!,5,FALSE),0)</f>
        <v>0</v>
      </c>
      <c r="Y39" s="89">
        <f>IF(ISNUMBER(VLOOKUP('Rate Calculations'!$A39,#REF!,6,FALSE)),VLOOKUP('Rate Calculations'!$A39,#REF!,6,FALSE),0)</f>
        <v>0</v>
      </c>
      <c r="Z39" s="17">
        <f t="shared" si="28"/>
        <v>0</v>
      </c>
      <c r="AA39" s="18">
        <f t="shared" si="29"/>
        <v>0</v>
      </c>
      <c r="AB39" s="139">
        <f t="shared" si="10"/>
        <v>0</v>
      </c>
      <c r="AC39" s="24">
        <f t="shared" si="30"/>
        <v>0</v>
      </c>
      <c r="AD39" s="24">
        <f t="shared" si="31"/>
        <v>0</v>
      </c>
      <c r="AE39" s="27" t="e">
        <f>IF(#REF!="Yes",AC39,(AC39+V39*0.5))</f>
        <v>#REF!</v>
      </c>
      <c r="AF39" s="27" t="e">
        <f>IF(#REF!="Yes",AD39,(AD39+W39*0.5))</f>
        <v>#REF!</v>
      </c>
    </row>
    <row r="40" spans="1:32">
      <c r="A40" s="57" t="str">
        <f t="shared" si="13"/>
        <v xml:space="preserve"> </v>
      </c>
      <c r="B40" s="57" t="str">
        <f t="shared" si="15"/>
        <v xml:space="preserve">  </v>
      </c>
      <c r="C40" s="57"/>
      <c r="D40" s="30" t="str">
        <f>IFERROR((GETPIVOTDATA("Average of Certified Payroll Hourly Rate",'Pivot Table'!$X$3,"Firm Name",A40,"Class Round 3 (PSPO)",B40)),"")</f>
        <v/>
      </c>
      <c r="E40" s="34"/>
      <c r="F40" s="34"/>
      <c r="G40" s="151"/>
      <c r="H40" s="349">
        <f t="shared" si="16"/>
        <v>1.7500000000000002E-2</v>
      </c>
      <c r="I40" s="19">
        <f t="shared" si="17"/>
        <v>0</v>
      </c>
      <c r="J40" s="67">
        <f t="shared" si="18"/>
        <v>3.5000000000000003E-2</v>
      </c>
      <c r="K40" s="19">
        <f t="shared" si="19"/>
        <v>0</v>
      </c>
      <c r="L40" s="138">
        <f>IF(ISNUMBER(VLOOKUP('Rate Calculations'!$A40,#REF!,2,FALSE)),VLOOKUP('Rate Calculations'!$A40,#REF!,2,FALSE),0)</f>
        <v>0</v>
      </c>
      <c r="M40" s="89">
        <f>IF(ISNUMBER(VLOOKUP('Rate Calculations'!$A40,#REF!,4,FALSE)),VLOOKUP('Rate Calculations'!$A40,#REF!,4,FALSE),0)</f>
        <v>0</v>
      </c>
      <c r="N40" s="17">
        <f t="shared" si="20"/>
        <v>0</v>
      </c>
      <c r="O40" s="18">
        <f t="shared" si="21"/>
        <v>0</v>
      </c>
      <c r="P40" s="139">
        <f t="shared" si="22"/>
        <v>0</v>
      </c>
      <c r="Q40" s="66">
        <f t="shared" si="23"/>
        <v>0</v>
      </c>
      <c r="R40" s="66">
        <f t="shared" si="24"/>
        <v>0</v>
      </c>
      <c r="S40" s="9" t="e">
        <f>IF(#REF!="Yes",Q40,(Q40+I40*0.5))</f>
        <v>#REF!</v>
      </c>
      <c r="T40" s="9" t="e">
        <f>IF(#REF!="Yes",R40,(R40+K40*0.5))</f>
        <v>#REF!</v>
      </c>
      <c r="U40" s="151">
        <f t="shared" si="25"/>
        <v>0</v>
      </c>
      <c r="V40" s="16">
        <f t="shared" si="26"/>
        <v>0</v>
      </c>
      <c r="W40" s="16">
        <f t="shared" si="27"/>
        <v>0</v>
      </c>
      <c r="X40" s="138">
        <f>IF(ISNUMBER(VLOOKUP('Rate Calculations'!$A40,#REF!,5,FALSE)),VLOOKUP('Rate Calculations'!$A40,#REF!,5,FALSE),0)</f>
        <v>0</v>
      </c>
      <c r="Y40" s="89">
        <f>IF(ISNUMBER(VLOOKUP('Rate Calculations'!$A40,#REF!,6,FALSE)),VLOOKUP('Rate Calculations'!$A40,#REF!,6,FALSE),0)</f>
        <v>0</v>
      </c>
      <c r="Z40" s="17">
        <f t="shared" si="28"/>
        <v>0</v>
      </c>
      <c r="AA40" s="18">
        <f t="shared" si="29"/>
        <v>0</v>
      </c>
      <c r="AB40" s="139">
        <f t="shared" si="10"/>
        <v>0</v>
      </c>
      <c r="AC40" s="24">
        <f t="shared" si="30"/>
        <v>0</v>
      </c>
      <c r="AD40" s="24">
        <f t="shared" si="31"/>
        <v>0</v>
      </c>
      <c r="AE40" s="27" t="e">
        <f>IF(#REF!="Yes",AC40,(AC40+V40*0.5))</f>
        <v>#REF!</v>
      </c>
      <c r="AF40" s="27" t="e">
        <f>IF(#REF!="Yes",AD40,(AD40+W40*0.5))</f>
        <v>#REF!</v>
      </c>
    </row>
    <row r="41" spans="1:32">
      <c r="A41" s="57" t="str">
        <f t="shared" si="13"/>
        <v xml:space="preserve"> </v>
      </c>
      <c r="B41" s="57" t="str">
        <f t="shared" si="15"/>
        <v xml:space="preserve">  </v>
      </c>
      <c r="C41" s="57"/>
      <c r="D41" s="30" t="str">
        <f>IFERROR((GETPIVOTDATA("Average of Certified Payroll Hourly Rate",'Pivot Table'!$X$3,"Firm Name",A41,"Class Round 3 (PSPO)",B41)),"")</f>
        <v/>
      </c>
      <c r="E41" s="34"/>
      <c r="F41" s="34"/>
      <c r="G41" s="151"/>
      <c r="H41" s="349">
        <f t="shared" si="16"/>
        <v>1.7500000000000002E-2</v>
      </c>
      <c r="I41" s="19">
        <f t="shared" si="17"/>
        <v>0</v>
      </c>
      <c r="J41" s="67">
        <f t="shared" si="18"/>
        <v>3.5000000000000003E-2</v>
      </c>
      <c r="K41" s="19">
        <f t="shared" si="19"/>
        <v>0</v>
      </c>
      <c r="L41" s="138">
        <f>IF(ISNUMBER(VLOOKUP('Rate Calculations'!$A41,#REF!,2,FALSE)),VLOOKUP('Rate Calculations'!$A41,#REF!,2,FALSE),0)</f>
        <v>0</v>
      </c>
      <c r="M41" s="89">
        <f>IF(ISNUMBER(VLOOKUP('Rate Calculations'!$A41,#REF!,4,FALSE)),VLOOKUP('Rate Calculations'!$A41,#REF!,4,FALSE),0)</f>
        <v>0</v>
      </c>
      <c r="N41" s="17">
        <f t="shared" si="20"/>
        <v>0</v>
      </c>
      <c r="O41" s="18">
        <f t="shared" si="21"/>
        <v>0</v>
      </c>
      <c r="P41" s="139">
        <f t="shared" si="22"/>
        <v>0</v>
      </c>
      <c r="Q41" s="66">
        <f t="shared" si="23"/>
        <v>0</v>
      </c>
      <c r="R41" s="66">
        <f t="shared" si="24"/>
        <v>0</v>
      </c>
      <c r="S41" s="9" t="e">
        <f>IF(#REF!="Yes",Q41,(Q41+I41*0.5))</f>
        <v>#REF!</v>
      </c>
      <c r="T41" s="9" t="e">
        <f>IF(#REF!="Yes",R41,(R41+K41*0.5))</f>
        <v>#REF!</v>
      </c>
      <c r="U41" s="151">
        <f t="shared" si="25"/>
        <v>0</v>
      </c>
      <c r="V41" s="16">
        <f t="shared" si="26"/>
        <v>0</v>
      </c>
      <c r="W41" s="16">
        <f t="shared" si="27"/>
        <v>0</v>
      </c>
      <c r="X41" s="138">
        <f>IF(ISNUMBER(VLOOKUP('Rate Calculations'!$A41,#REF!,5,FALSE)),VLOOKUP('Rate Calculations'!$A41,#REF!,5,FALSE),0)</f>
        <v>0</v>
      </c>
      <c r="Y41" s="89">
        <f>IF(ISNUMBER(VLOOKUP('Rate Calculations'!$A41,#REF!,6,FALSE)),VLOOKUP('Rate Calculations'!$A41,#REF!,6,FALSE),0)</f>
        <v>0</v>
      </c>
      <c r="Z41" s="17">
        <f t="shared" si="28"/>
        <v>0</v>
      </c>
      <c r="AA41" s="18">
        <f t="shared" si="29"/>
        <v>0</v>
      </c>
      <c r="AB41" s="139">
        <f t="shared" si="10"/>
        <v>0</v>
      </c>
      <c r="AC41" s="24">
        <f t="shared" si="30"/>
        <v>0</v>
      </c>
      <c r="AD41" s="24">
        <f t="shared" si="31"/>
        <v>0</v>
      </c>
      <c r="AE41" s="27" t="e">
        <f>IF(#REF!="Yes",AC41,(AC41+V41*0.5))</f>
        <v>#REF!</v>
      </c>
      <c r="AF41" s="27" t="e">
        <f>IF(#REF!="Yes",AD41,(AD41+W41*0.5))</f>
        <v>#REF!</v>
      </c>
    </row>
    <row r="42" spans="1:32">
      <c r="A42" s="57" t="str">
        <f t="shared" si="13"/>
        <v xml:space="preserve"> </v>
      </c>
      <c r="B42" s="57" t="str">
        <f t="shared" si="15"/>
        <v xml:space="preserve">  </v>
      </c>
      <c r="C42" s="57"/>
      <c r="D42" s="30" t="str">
        <f>IFERROR((GETPIVOTDATA("Average of Certified Payroll Hourly Rate",'Pivot Table'!$X$3,"Firm Name",A42,"Class Round 3 (PSPO)",B42)),"")</f>
        <v/>
      </c>
      <c r="E42" s="34"/>
      <c r="F42" s="34"/>
      <c r="G42" s="151"/>
      <c r="H42" s="349">
        <f t="shared" si="16"/>
        <v>1.7500000000000002E-2</v>
      </c>
      <c r="I42" s="19">
        <f t="shared" si="17"/>
        <v>0</v>
      </c>
      <c r="J42" s="67">
        <f t="shared" si="18"/>
        <v>3.5000000000000003E-2</v>
      </c>
      <c r="K42" s="19">
        <f t="shared" si="19"/>
        <v>0</v>
      </c>
      <c r="L42" s="138">
        <f>IF(ISNUMBER(VLOOKUP('Rate Calculations'!$A42,#REF!,2,FALSE)),VLOOKUP('Rate Calculations'!$A42,#REF!,2,FALSE),0)</f>
        <v>0</v>
      </c>
      <c r="M42" s="89">
        <f>IF(ISNUMBER(VLOOKUP('Rate Calculations'!$A42,#REF!,4,FALSE)),VLOOKUP('Rate Calculations'!$A42,#REF!,4,FALSE),0)</f>
        <v>0</v>
      </c>
      <c r="N42" s="17">
        <f t="shared" si="20"/>
        <v>0</v>
      </c>
      <c r="O42" s="18">
        <f t="shared" si="21"/>
        <v>0</v>
      </c>
      <c r="P42" s="139">
        <f t="shared" si="22"/>
        <v>0</v>
      </c>
      <c r="Q42" s="66">
        <f t="shared" si="23"/>
        <v>0</v>
      </c>
      <c r="R42" s="66">
        <f t="shared" si="24"/>
        <v>0</v>
      </c>
      <c r="S42" s="9" t="e">
        <f>IF(#REF!="Yes",Q42,(Q42+I42*0.5))</f>
        <v>#REF!</v>
      </c>
      <c r="T42" s="9" t="e">
        <f>IF(#REF!="Yes",R42,(R42+K42*0.5))</f>
        <v>#REF!</v>
      </c>
      <c r="U42" s="151">
        <f t="shared" si="25"/>
        <v>0</v>
      </c>
      <c r="V42" s="16">
        <f t="shared" si="26"/>
        <v>0</v>
      </c>
      <c r="W42" s="16">
        <f t="shared" si="27"/>
        <v>0</v>
      </c>
      <c r="X42" s="138">
        <f>IF(ISNUMBER(VLOOKUP('Rate Calculations'!$A42,#REF!,5,FALSE)),VLOOKUP('Rate Calculations'!$A42,#REF!,5,FALSE),0)</f>
        <v>0</v>
      </c>
      <c r="Y42" s="89">
        <f>IF(ISNUMBER(VLOOKUP('Rate Calculations'!$A42,#REF!,6,FALSE)),VLOOKUP('Rate Calculations'!$A42,#REF!,6,FALSE),0)</f>
        <v>0</v>
      </c>
      <c r="Z42" s="17">
        <f t="shared" si="28"/>
        <v>0</v>
      </c>
      <c r="AA42" s="18">
        <f t="shared" si="29"/>
        <v>0</v>
      </c>
      <c r="AB42" s="139">
        <f t="shared" si="10"/>
        <v>0</v>
      </c>
      <c r="AC42" s="24">
        <f t="shared" si="30"/>
        <v>0</v>
      </c>
      <c r="AD42" s="24">
        <f t="shared" si="31"/>
        <v>0</v>
      </c>
      <c r="AE42" s="27" t="e">
        <f>IF(#REF!="Yes",AC42,(AC42+V42*0.5))</f>
        <v>#REF!</v>
      </c>
      <c r="AF42" s="27" t="e">
        <f>IF(#REF!="Yes",AD42,(AD42+W42*0.5))</f>
        <v>#REF!</v>
      </c>
    </row>
    <row r="43" spans="1:32">
      <c r="A43" s="57" t="str">
        <f t="shared" si="13"/>
        <v xml:space="preserve"> </v>
      </c>
      <c r="B43" s="57" t="str">
        <f t="shared" si="15"/>
        <v xml:space="preserve">  </v>
      </c>
      <c r="C43" s="57"/>
      <c r="D43" s="30" t="str">
        <f>IFERROR((GETPIVOTDATA("Average of Certified Payroll Hourly Rate",'Pivot Table'!$X$3,"Firm Name",A43,"Class Round 3 (PSPO)",B43)),"")</f>
        <v/>
      </c>
      <c r="E43" s="34"/>
      <c r="F43" s="34"/>
      <c r="G43" s="151"/>
      <c r="H43" s="349">
        <f t="shared" si="16"/>
        <v>1.7500000000000002E-2</v>
      </c>
      <c r="I43" s="19">
        <f t="shared" si="17"/>
        <v>0</v>
      </c>
      <c r="J43" s="67">
        <f t="shared" si="18"/>
        <v>3.5000000000000003E-2</v>
      </c>
      <c r="K43" s="19">
        <f t="shared" si="19"/>
        <v>0</v>
      </c>
      <c r="L43" s="138">
        <f>IF(ISNUMBER(VLOOKUP('Rate Calculations'!$A43,#REF!,2,FALSE)),VLOOKUP('Rate Calculations'!$A43,#REF!,2,FALSE),0)</f>
        <v>0</v>
      </c>
      <c r="M43" s="89">
        <f>IF(ISNUMBER(VLOOKUP('Rate Calculations'!$A43,#REF!,4,FALSE)),VLOOKUP('Rate Calculations'!$A43,#REF!,4,FALSE),0)</f>
        <v>0</v>
      </c>
      <c r="N43" s="17">
        <f t="shared" si="20"/>
        <v>0</v>
      </c>
      <c r="O43" s="18">
        <f t="shared" si="21"/>
        <v>0</v>
      </c>
      <c r="P43" s="139">
        <f t="shared" si="22"/>
        <v>0</v>
      </c>
      <c r="Q43" s="66">
        <f t="shared" si="23"/>
        <v>0</v>
      </c>
      <c r="R43" s="66">
        <f t="shared" si="24"/>
        <v>0</v>
      </c>
      <c r="S43" s="9" t="e">
        <f>IF(#REF!="Yes",Q43,(Q43+I43*0.5))</f>
        <v>#REF!</v>
      </c>
      <c r="T43" s="9" t="e">
        <f>IF(#REF!="Yes",R43,(R43+K43*0.5))</f>
        <v>#REF!</v>
      </c>
      <c r="U43" s="151">
        <f t="shared" si="25"/>
        <v>0</v>
      </c>
      <c r="V43" s="16">
        <f t="shared" si="26"/>
        <v>0</v>
      </c>
      <c r="W43" s="16">
        <f t="shared" si="27"/>
        <v>0</v>
      </c>
      <c r="X43" s="138">
        <f>IF(ISNUMBER(VLOOKUP('Rate Calculations'!$A43,#REF!,5,FALSE)),VLOOKUP('Rate Calculations'!$A43,#REF!,5,FALSE),0)</f>
        <v>0</v>
      </c>
      <c r="Y43" s="89">
        <f>IF(ISNUMBER(VLOOKUP('Rate Calculations'!$A43,#REF!,6,FALSE)),VLOOKUP('Rate Calculations'!$A43,#REF!,6,FALSE),0)</f>
        <v>0</v>
      </c>
      <c r="Z43" s="17">
        <f t="shared" si="28"/>
        <v>0</v>
      </c>
      <c r="AA43" s="18">
        <f t="shared" si="29"/>
        <v>0</v>
      </c>
      <c r="AB43" s="139">
        <f t="shared" si="10"/>
        <v>0</v>
      </c>
      <c r="AC43" s="24">
        <f t="shared" si="30"/>
        <v>0</v>
      </c>
      <c r="AD43" s="24">
        <f t="shared" si="31"/>
        <v>0</v>
      </c>
      <c r="AE43" s="27" t="e">
        <f>IF(#REF!="Yes",AC43,(AC43+V43*0.5))</f>
        <v>#REF!</v>
      </c>
      <c r="AF43" s="27" t="e">
        <f>IF(#REF!="Yes",AD43,(AD43+W43*0.5))</f>
        <v>#REF!</v>
      </c>
    </row>
    <row r="44" spans="1:32">
      <c r="A44" s="57" t="str">
        <f t="shared" si="13"/>
        <v xml:space="preserve"> </v>
      </c>
      <c r="B44" s="57" t="str">
        <f t="shared" ref="B44:B68" si="32">IFERROR(RIGHT(C44,LEN(C44)-SEARCH(" : ",C44)-2),"  ")</f>
        <v xml:space="preserve">  </v>
      </c>
      <c r="C44" s="57"/>
      <c r="D44" s="30" t="str">
        <f>IFERROR((GETPIVOTDATA("Average of Certified Payroll Hourly Rate",'Pivot Table'!$X$3,"Firm Name",A44,"Class Round 3 (PSPO)",B44)),"")</f>
        <v/>
      </c>
      <c r="E44" s="34"/>
      <c r="F44" s="34"/>
      <c r="G44" s="151"/>
      <c r="H44" s="349">
        <f t="shared" si="16"/>
        <v>1.7500000000000002E-2</v>
      </c>
      <c r="I44" s="19">
        <f t="shared" si="17"/>
        <v>0</v>
      </c>
      <c r="J44" s="67">
        <f t="shared" si="18"/>
        <v>3.5000000000000003E-2</v>
      </c>
      <c r="K44" s="19">
        <f t="shared" si="19"/>
        <v>0</v>
      </c>
      <c r="L44" s="138">
        <f>IF(ISNUMBER(VLOOKUP('Rate Calculations'!$A44,#REF!,2,FALSE)),VLOOKUP('Rate Calculations'!$A44,#REF!,2,FALSE),0)</f>
        <v>0</v>
      </c>
      <c r="M44" s="89">
        <f>IF(ISNUMBER(VLOOKUP('Rate Calculations'!$A44,#REF!,4,FALSE)),VLOOKUP('Rate Calculations'!$A44,#REF!,4,FALSE),0)</f>
        <v>0</v>
      </c>
      <c r="N44" s="17">
        <f t="shared" si="20"/>
        <v>0</v>
      </c>
      <c r="O44" s="18">
        <f t="shared" si="21"/>
        <v>0</v>
      </c>
      <c r="P44" s="139">
        <f t="shared" si="22"/>
        <v>0</v>
      </c>
      <c r="Q44" s="66">
        <f t="shared" si="23"/>
        <v>0</v>
      </c>
      <c r="R44" s="66">
        <f t="shared" si="24"/>
        <v>0</v>
      </c>
      <c r="S44" s="9" t="e">
        <f>IF(#REF!="Yes",Q44,(Q44+I44*0.5))</f>
        <v>#REF!</v>
      </c>
      <c r="T44" s="9" t="e">
        <f>IF(#REF!="Yes",R44,(R44+K44*0.5))</f>
        <v>#REF!</v>
      </c>
      <c r="U44" s="151">
        <f t="shared" si="25"/>
        <v>0</v>
      </c>
      <c r="V44" s="16">
        <f t="shared" si="26"/>
        <v>0</v>
      </c>
      <c r="W44" s="16">
        <f t="shared" si="27"/>
        <v>0</v>
      </c>
      <c r="X44" s="138">
        <f>IF(ISNUMBER(VLOOKUP('Rate Calculations'!$A44,#REF!,5,FALSE)),VLOOKUP('Rate Calculations'!$A44,#REF!,5,FALSE),0)</f>
        <v>0</v>
      </c>
      <c r="Y44" s="89">
        <f>IF(ISNUMBER(VLOOKUP('Rate Calculations'!$A44,#REF!,6,FALSE)),VLOOKUP('Rate Calculations'!$A44,#REF!,6,FALSE),0)</f>
        <v>0</v>
      </c>
      <c r="Z44" s="17">
        <f t="shared" si="28"/>
        <v>0</v>
      </c>
      <c r="AA44" s="18">
        <f t="shared" si="29"/>
        <v>0</v>
      </c>
      <c r="AB44" s="139">
        <f t="shared" si="10"/>
        <v>0</v>
      </c>
      <c r="AC44" s="24">
        <f t="shared" si="30"/>
        <v>0</v>
      </c>
      <c r="AD44" s="24">
        <f t="shared" si="31"/>
        <v>0</v>
      </c>
      <c r="AE44" s="27" t="e">
        <f>IF(#REF!="Yes",AC44,(AC44+V44*0.5))</f>
        <v>#REF!</v>
      </c>
      <c r="AF44" s="27" t="e">
        <f>IF(#REF!="Yes",AD44,(AD44+W44*0.5))</f>
        <v>#REF!</v>
      </c>
    </row>
    <row r="45" spans="1:32">
      <c r="A45" s="57" t="str">
        <f t="shared" si="13"/>
        <v xml:space="preserve"> </v>
      </c>
      <c r="B45" s="57" t="str">
        <f t="shared" si="32"/>
        <v xml:space="preserve">  </v>
      </c>
      <c r="C45" s="57"/>
      <c r="D45" s="30" t="str">
        <f>IFERROR((GETPIVOTDATA("Average of Certified Payroll Hourly Rate",'Pivot Table'!$X$3,"Firm Name",A45,"Class Round 3 (PSPO)",B45)),"")</f>
        <v/>
      </c>
      <c r="E45" s="34"/>
      <c r="F45" s="34"/>
      <c r="G45" s="151"/>
      <c r="H45" s="349">
        <f t="shared" si="16"/>
        <v>1.7500000000000002E-2</v>
      </c>
      <c r="I45" s="19">
        <f t="shared" si="17"/>
        <v>0</v>
      </c>
      <c r="J45" s="67">
        <f t="shared" si="18"/>
        <v>3.5000000000000003E-2</v>
      </c>
      <c r="K45" s="19">
        <f t="shared" si="19"/>
        <v>0</v>
      </c>
      <c r="L45" s="138">
        <f>IF(ISNUMBER(VLOOKUP('Rate Calculations'!$A45,#REF!,2,FALSE)),VLOOKUP('Rate Calculations'!$A45,#REF!,2,FALSE),0)</f>
        <v>0</v>
      </c>
      <c r="M45" s="89">
        <f>IF(ISNUMBER(VLOOKUP('Rate Calculations'!$A45,#REF!,4,FALSE)),VLOOKUP('Rate Calculations'!$A45,#REF!,4,FALSE),0)</f>
        <v>0</v>
      </c>
      <c r="N45" s="17">
        <f t="shared" si="20"/>
        <v>0</v>
      </c>
      <c r="O45" s="18">
        <f t="shared" si="21"/>
        <v>0</v>
      </c>
      <c r="P45" s="139">
        <f t="shared" si="22"/>
        <v>0</v>
      </c>
      <c r="Q45" s="66">
        <f t="shared" si="23"/>
        <v>0</v>
      </c>
      <c r="R45" s="66">
        <f t="shared" si="24"/>
        <v>0</v>
      </c>
      <c r="S45" s="9" t="e">
        <f>IF(#REF!="Yes",Q45,(Q45+I45*0.5))</f>
        <v>#REF!</v>
      </c>
      <c r="T45" s="9" t="e">
        <f>IF(#REF!="Yes",R45,(R45+K45*0.5))</f>
        <v>#REF!</v>
      </c>
      <c r="U45" s="151">
        <f t="shared" si="25"/>
        <v>0</v>
      </c>
      <c r="V45" s="16">
        <f t="shared" si="26"/>
        <v>0</v>
      </c>
      <c r="W45" s="16">
        <f t="shared" si="27"/>
        <v>0</v>
      </c>
      <c r="X45" s="138">
        <f>IF(ISNUMBER(VLOOKUP('Rate Calculations'!$A45,#REF!,5,FALSE)),VLOOKUP('Rate Calculations'!$A45,#REF!,5,FALSE),0)</f>
        <v>0</v>
      </c>
      <c r="Y45" s="89">
        <f>IF(ISNUMBER(VLOOKUP('Rate Calculations'!$A45,#REF!,6,FALSE)),VLOOKUP('Rate Calculations'!$A45,#REF!,6,FALSE),0)</f>
        <v>0</v>
      </c>
      <c r="Z45" s="17">
        <f t="shared" si="28"/>
        <v>0</v>
      </c>
      <c r="AA45" s="18">
        <f t="shared" si="29"/>
        <v>0</v>
      </c>
      <c r="AB45" s="139">
        <f t="shared" si="10"/>
        <v>0</v>
      </c>
      <c r="AC45" s="24">
        <f t="shared" si="30"/>
        <v>0</v>
      </c>
      <c r="AD45" s="24">
        <f t="shared" si="31"/>
        <v>0</v>
      </c>
      <c r="AE45" s="27" t="e">
        <f>IF(#REF!="Yes",AC45,(AC45+V45*0.5))</f>
        <v>#REF!</v>
      </c>
      <c r="AF45" s="27" t="e">
        <f>IF(#REF!="Yes",AD45,(AD45+W45*0.5))</f>
        <v>#REF!</v>
      </c>
    </row>
    <row r="46" spans="1:32">
      <c r="A46" s="57" t="str">
        <f t="shared" si="13"/>
        <v xml:space="preserve"> </v>
      </c>
      <c r="B46" s="57" t="str">
        <f t="shared" si="32"/>
        <v xml:space="preserve">  </v>
      </c>
      <c r="C46" s="57"/>
      <c r="D46" s="30" t="str">
        <f>IFERROR((GETPIVOTDATA("Average of Certified Payroll Hourly Rate",'Pivot Table'!$X$3,"Firm Name",A46,"Class Round 3 (PSPO)",B46)),"")</f>
        <v/>
      </c>
      <c r="E46" s="34"/>
      <c r="F46" s="34"/>
      <c r="G46" s="151"/>
      <c r="H46" s="349">
        <f t="shared" si="16"/>
        <v>1.7500000000000002E-2</v>
      </c>
      <c r="I46" s="19">
        <f t="shared" si="17"/>
        <v>0</v>
      </c>
      <c r="J46" s="67">
        <f t="shared" si="18"/>
        <v>3.5000000000000003E-2</v>
      </c>
      <c r="K46" s="19">
        <f t="shared" si="19"/>
        <v>0</v>
      </c>
      <c r="L46" s="138">
        <f>IF(ISNUMBER(VLOOKUP('Rate Calculations'!$A46,#REF!,2,FALSE)),VLOOKUP('Rate Calculations'!$A46,#REF!,2,FALSE),0)</f>
        <v>0</v>
      </c>
      <c r="M46" s="89">
        <f>IF(ISNUMBER(VLOOKUP('Rate Calculations'!$A46,#REF!,4,FALSE)),VLOOKUP('Rate Calculations'!$A46,#REF!,4,FALSE),0)</f>
        <v>0</v>
      </c>
      <c r="N46" s="17">
        <f t="shared" si="20"/>
        <v>0</v>
      </c>
      <c r="O46" s="18">
        <f t="shared" si="21"/>
        <v>0</v>
      </c>
      <c r="P46" s="139">
        <f t="shared" si="22"/>
        <v>0</v>
      </c>
      <c r="Q46" s="66">
        <f t="shared" si="23"/>
        <v>0</v>
      </c>
      <c r="R46" s="66">
        <f t="shared" si="24"/>
        <v>0</v>
      </c>
      <c r="S46" s="9" t="e">
        <f>IF(#REF!="Yes",Q46,(Q46+I46*0.5))</f>
        <v>#REF!</v>
      </c>
      <c r="T46" s="9" t="e">
        <f>IF(#REF!="Yes",R46,(R46+K46*0.5))</f>
        <v>#REF!</v>
      </c>
      <c r="U46" s="151">
        <f t="shared" si="25"/>
        <v>0</v>
      </c>
      <c r="V46" s="16">
        <f t="shared" si="26"/>
        <v>0</v>
      </c>
      <c r="W46" s="16">
        <f t="shared" si="27"/>
        <v>0</v>
      </c>
      <c r="X46" s="138">
        <f>IF(ISNUMBER(VLOOKUP('Rate Calculations'!$A46,#REF!,5,FALSE)),VLOOKUP('Rate Calculations'!$A46,#REF!,5,FALSE),0)</f>
        <v>0</v>
      </c>
      <c r="Y46" s="89">
        <f>IF(ISNUMBER(VLOOKUP('Rate Calculations'!$A46,#REF!,6,FALSE)),VLOOKUP('Rate Calculations'!$A46,#REF!,6,FALSE),0)</f>
        <v>0</v>
      </c>
      <c r="Z46" s="17">
        <f t="shared" si="28"/>
        <v>0</v>
      </c>
      <c r="AA46" s="18">
        <f t="shared" si="29"/>
        <v>0</v>
      </c>
      <c r="AB46" s="139">
        <f t="shared" si="10"/>
        <v>0</v>
      </c>
      <c r="AC46" s="24">
        <f t="shared" si="30"/>
        <v>0</v>
      </c>
      <c r="AD46" s="24">
        <f t="shared" si="31"/>
        <v>0</v>
      </c>
      <c r="AE46" s="27" t="e">
        <f>IF(#REF!="Yes",AC46,(AC46+V46*0.5))</f>
        <v>#REF!</v>
      </c>
      <c r="AF46" s="27" t="e">
        <f>IF(#REF!="Yes",AD46,(AD46+W46*0.5))</f>
        <v>#REF!</v>
      </c>
    </row>
    <row r="47" spans="1:32">
      <c r="A47" s="57" t="str">
        <f t="shared" si="13"/>
        <v xml:space="preserve"> </v>
      </c>
      <c r="B47" s="57" t="str">
        <f t="shared" si="32"/>
        <v xml:space="preserve">  </v>
      </c>
      <c r="C47" s="57"/>
      <c r="D47" s="30" t="str">
        <f>IFERROR((GETPIVOTDATA("Average of Certified Payroll Hourly Rate",'Pivot Table'!$X$3,"Firm Name",A47,"Class Round 3 (PSPO)",B47)),"")</f>
        <v/>
      </c>
      <c r="E47" s="34"/>
      <c r="F47" s="34"/>
      <c r="G47" s="151"/>
      <c r="H47" s="349">
        <f t="shared" si="16"/>
        <v>1.7500000000000002E-2</v>
      </c>
      <c r="I47" s="19">
        <f t="shared" si="17"/>
        <v>0</v>
      </c>
      <c r="J47" s="67">
        <f t="shared" si="18"/>
        <v>3.5000000000000003E-2</v>
      </c>
      <c r="K47" s="19">
        <f t="shared" si="19"/>
        <v>0</v>
      </c>
      <c r="L47" s="138">
        <f>IF(ISNUMBER(VLOOKUP('Rate Calculations'!$A47,#REF!,2,FALSE)),VLOOKUP('Rate Calculations'!$A47,#REF!,2,FALSE),0)</f>
        <v>0</v>
      </c>
      <c r="M47" s="89">
        <f>IF(ISNUMBER(VLOOKUP('Rate Calculations'!$A47,#REF!,4,FALSE)),VLOOKUP('Rate Calculations'!$A47,#REF!,4,FALSE),0)</f>
        <v>0</v>
      </c>
      <c r="N47" s="17">
        <f t="shared" si="20"/>
        <v>0</v>
      </c>
      <c r="O47" s="18">
        <f t="shared" si="21"/>
        <v>0</v>
      </c>
      <c r="P47" s="139">
        <f t="shared" si="22"/>
        <v>0</v>
      </c>
      <c r="Q47" s="66">
        <f t="shared" si="23"/>
        <v>0</v>
      </c>
      <c r="R47" s="66">
        <f t="shared" si="24"/>
        <v>0</v>
      </c>
      <c r="S47" s="9" t="e">
        <f>IF(#REF!="Yes",Q47,(Q47+I47*0.5))</f>
        <v>#REF!</v>
      </c>
      <c r="T47" s="9" t="e">
        <f>IF(#REF!="Yes",R47,(R47+K47*0.5))</f>
        <v>#REF!</v>
      </c>
      <c r="U47" s="151">
        <f t="shared" si="25"/>
        <v>0</v>
      </c>
      <c r="V47" s="16">
        <f t="shared" si="26"/>
        <v>0</v>
      </c>
      <c r="W47" s="16">
        <f t="shared" si="27"/>
        <v>0</v>
      </c>
      <c r="X47" s="138">
        <f>IF(ISNUMBER(VLOOKUP('Rate Calculations'!$A47,#REF!,5,FALSE)),VLOOKUP('Rate Calculations'!$A47,#REF!,5,FALSE),0)</f>
        <v>0</v>
      </c>
      <c r="Y47" s="89">
        <f>IF(ISNUMBER(VLOOKUP('Rate Calculations'!$A47,#REF!,6,FALSE)),VLOOKUP('Rate Calculations'!$A47,#REF!,6,FALSE),0)</f>
        <v>0</v>
      </c>
      <c r="Z47" s="17">
        <f t="shared" si="28"/>
        <v>0</v>
      </c>
      <c r="AA47" s="18">
        <f t="shared" si="29"/>
        <v>0</v>
      </c>
      <c r="AB47" s="139">
        <f t="shared" si="10"/>
        <v>0</v>
      </c>
      <c r="AC47" s="24">
        <f t="shared" si="30"/>
        <v>0</v>
      </c>
      <c r="AD47" s="24">
        <f t="shared" si="31"/>
        <v>0</v>
      </c>
      <c r="AE47" s="27" t="e">
        <f>IF(#REF!="Yes",AC47,(AC47+V47*0.5))</f>
        <v>#REF!</v>
      </c>
      <c r="AF47" s="27" t="e">
        <f>IF(#REF!="Yes",AD47,(AD47+W47*0.5))</f>
        <v>#REF!</v>
      </c>
    </row>
    <row r="48" spans="1:32">
      <c r="A48" s="57" t="str">
        <f t="shared" si="13"/>
        <v xml:space="preserve"> </v>
      </c>
      <c r="B48" s="57" t="str">
        <f t="shared" si="32"/>
        <v xml:space="preserve">  </v>
      </c>
      <c r="C48" s="57"/>
      <c r="D48" s="30" t="str">
        <f>IFERROR((GETPIVOTDATA("Average of Certified Payroll Hourly Rate",'Pivot Table'!$X$3,"Firm Name",A48,"Class Round 3 (PSPO)",B48)),"")</f>
        <v/>
      </c>
      <c r="E48" s="34"/>
      <c r="F48" s="34"/>
      <c r="G48" s="151"/>
      <c r="H48" s="349">
        <f t="shared" si="16"/>
        <v>1.7500000000000002E-2</v>
      </c>
      <c r="I48" s="19">
        <f t="shared" si="17"/>
        <v>0</v>
      </c>
      <c r="J48" s="67">
        <f t="shared" si="18"/>
        <v>3.5000000000000003E-2</v>
      </c>
      <c r="K48" s="19">
        <f t="shared" si="19"/>
        <v>0</v>
      </c>
      <c r="L48" s="138">
        <f>IF(ISNUMBER(VLOOKUP('Rate Calculations'!$A48,#REF!,2,FALSE)),VLOOKUP('Rate Calculations'!$A48,#REF!,2,FALSE),0)</f>
        <v>0</v>
      </c>
      <c r="M48" s="89">
        <f>IF(ISNUMBER(VLOOKUP('Rate Calculations'!$A48,#REF!,4,FALSE)),VLOOKUP('Rate Calculations'!$A48,#REF!,4,FALSE),0)</f>
        <v>0</v>
      </c>
      <c r="N48" s="17">
        <f t="shared" si="20"/>
        <v>0</v>
      </c>
      <c r="O48" s="18">
        <f t="shared" si="21"/>
        <v>0</v>
      </c>
      <c r="P48" s="139">
        <f t="shared" si="22"/>
        <v>0</v>
      </c>
      <c r="Q48" s="66">
        <f t="shared" si="23"/>
        <v>0</v>
      </c>
      <c r="R48" s="66">
        <f t="shared" si="24"/>
        <v>0</v>
      </c>
      <c r="S48" s="9" t="e">
        <f>IF(#REF!="Yes",Q48,(Q48+I48*0.5))</f>
        <v>#REF!</v>
      </c>
      <c r="T48" s="9" t="e">
        <f>IF(#REF!="Yes",R48,(R48+K48*0.5))</f>
        <v>#REF!</v>
      </c>
      <c r="U48" s="151">
        <f t="shared" si="25"/>
        <v>0</v>
      </c>
      <c r="V48" s="16">
        <f t="shared" si="26"/>
        <v>0</v>
      </c>
      <c r="W48" s="16">
        <f t="shared" si="27"/>
        <v>0</v>
      </c>
      <c r="X48" s="138">
        <f>IF(ISNUMBER(VLOOKUP('Rate Calculations'!$A48,#REF!,5,FALSE)),VLOOKUP('Rate Calculations'!$A48,#REF!,5,FALSE),0)</f>
        <v>0</v>
      </c>
      <c r="Y48" s="89">
        <f>IF(ISNUMBER(VLOOKUP('Rate Calculations'!$A48,#REF!,6,FALSE)),VLOOKUP('Rate Calculations'!$A48,#REF!,6,FALSE),0)</f>
        <v>0</v>
      </c>
      <c r="Z48" s="17">
        <f t="shared" si="28"/>
        <v>0</v>
      </c>
      <c r="AA48" s="18">
        <f t="shared" si="29"/>
        <v>0</v>
      </c>
      <c r="AB48" s="139">
        <f t="shared" si="10"/>
        <v>0</v>
      </c>
      <c r="AC48" s="24">
        <f t="shared" si="30"/>
        <v>0</v>
      </c>
      <c r="AD48" s="24">
        <f t="shared" si="31"/>
        <v>0</v>
      </c>
      <c r="AE48" s="27" t="e">
        <f>IF(#REF!="Yes",AC48,(AC48+V48*0.5))</f>
        <v>#REF!</v>
      </c>
      <c r="AF48" s="27" t="e">
        <f>IF(#REF!="Yes",AD48,(AD48+W48*0.5))</f>
        <v>#REF!</v>
      </c>
    </row>
    <row r="49" spans="1:35">
      <c r="A49" s="57" t="str">
        <f t="shared" si="13"/>
        <v xml:space="preserve"> </v>
      </c>
      <c r="B49" s="57" t="str">
        <f t="shared" si="32"/>
        <v xml:space="preserve">  </v>
      </c>
      <c r="C49" s="57"/>
      <c r="D49" s="30" t="str">
        <f>IFERROR((GETPIVOTDATA("Average of Certified Payroll Hourly Rate",'Pivot Table'!$X$3,"Firm Name",A49,"Class Round 3 (PSPO)",B49)),"")</f>
        <v/>
      </c>
      <c r="E49" s="34"/>
      <c r="F49" s="34"/>
      <c r="G49" s="151"/>
      <c r="H49" s="349">
        <f t="shared" si="16"/>
        <v>1.7500000000000002E-2</v>
      </c>
      <c r="I49" s="19">
        <f t="shared" si="17"/>
        <v>0</v>
      </c>
      <c r="J49" s="67">
        <f t="shared" si="18"/>
        <v>3.5000000000000003E-2</v>
      </c>
      <c r="K49" s="19">
        <f t="shared" si="19"/>
        <v>0</v>
      </c>
      <c r="L49" s="138">
        <f>IF(ISNUMBER(VLOOKUP('Rate Calculations'!$A49,#REF!,2,FALSE)),VLOOKUP('Rate Calculations'!$A49,#REF!,2,FALSE),0)</f>
        <v>0</v>
      </c>
      <c r="M49" s="89">
        <f>IF(ISNUMBER(VLOOKUP('Rate Calculations'!$A49,#REF!,4,FALSE)),VLOOKUP('Rate Calculations'!$A49,#REF!,4,FALSE),0)</f>
        <v>0</v>
      </c>
      <c r="N49" s="17">
        <f t="shared" si="20"/>
        <v>0</v>
      </c>
      <c r="O49" s="18">
        <f t="shared" si="21"/>
        <v>0</v>
      </c>
      <c r="P49" s="139">
        <f t="shared" si="22"/>
        <v>0</v>
      </c>
      <c r="Q49" s="66">
        <f t="shared" si="23"/>
        <v>0</v>
      </c>
      <c r="R49" s="66">
        <f t="shared" si="24"/>
        <v>0</v>
      </c>
      <c r="S49" s="9" t="e">
        <f>IF(#REF!="Yes",Q49,(Q49+I49*0.5))</f>
        <v>#REF!</v>
      </c>
      <c r="T49" s="9" t="e">
        <f>IF(#REF!="Yes",R49,(R49+K49*0.5))</f>
        <v>#REF!</v>
      </c>
      <c r="U49" s="151">
        <f t="shared" si="25"/>
        <v>0</v>
      </c>
      <c r="V49" s="16">
        <f t="shared" si="26"/>
        <v>0</v>
      </c>
      <c r="W49" s="16">
        <f t="shared" si="27"/>
        <v>0</v>
      </c>
      <c r="X49" s="138">
        <f>IF(ISNUMBER(VLOOKUP('Rate Calculations'!$A49,#REF!,5,FALSE)),VLOOKUP('Rate Calculations'!$A49,#REF!,5,FALSE),0)</f>
        <v>0</v>
      </c>
      <c r="Y49" s="89">
        <f>IF(ISNUMBER(VLOOKUP('Rate Calculations'!$A49,#REF!,6,FALSE)),VLOOKUP('Rate Calculations'!$A49,#REF!,6,FALSE),0)</f>
        <v>0</v>
      </c>
      <c r="Z49" s="17">
        <f t="shared" si="28"/>
        <v>0</v>
      </c>
      <c r="AA49" s="18">
        <f t="shared" si="29"/>
        <v>0</v>
      </c>
      <c r="AB49" s="139">
        <f t="shared" si="10"/>
        <v>0</v>
      </c>
      <c r="AC49" s="24">
        <f t="shared" si="30"/>
        <v>0</v>
      </c>
      <c r="AD49" s="24">
        <f t="shared" si="31"/>
        <v>0</v>
      </c>
      <c r="AE49" s="27" t="e">
        <f>IF(#REF!="Yes",AC49,(AC49+V49*0.5))</f>
        <v>#REF!</v>
      </c>
      <c r="AF49" s="27" t="e">
        <f>IF(#REF!="Yes",AD49,(AD49+W49*0.5))</f>
        <v>#REF!</v>
      </c>
    </row>
    <row r="50" spans="1:35">
      <c r="A50" s="57" t="str">
        <f t="shared" si="13"/>
        <v xml:space="preserve"> </v>
      </c>
      <c r="B50" s="57" t="str">
        <f t="shared" si="32"/>
        <v xml:space="preserve">  </v>
      </c>
      <c r="C50" s="57"/>
      <c r="D50" s="30" t="str">
        <f>IFERROR((GETPIVOTDATA("Average of Certified Payroll Hourly Rate",'Pivot Table'!$X$3,"Firm Name",A50,"Class Round 3 (PSPO)",B50)),"")</f>
        <v/>
      </c>
      <c r="E50" s="34"/>
      <c r="F50" s="34"/>
      <c r="G50" s="151"/>
      <c r="H50" s="349">
        <f t="shared" si="16"/>
        <v>1.7500000000000002E-2</v>
      </c>
      <c r="I50" s="19">
        <f t="shared" si="17"/>
        <v>0</v>
      </c>
      <c r="J50" s="67">
        <f t="shared" si="18"/>
        <v>3.5000000000000003E-2</v>
      </c>
      <c r="K50" s="19">
        <f t="shared" si="19"/>
        <v>0</v>
      </c>
      <c r="L50" s="138">
        <f>IF(ISNUMBER(VLOOKUP('Rate Calculations'!$A50,#REF!,2,FALSE)),VLOOKUP('Rate Calculations'!$A50,#REF!,2,FALSE),0)</f>
        <v>0</v>
      </c>
      <c r="M50" s="89">
        <f>IF(ISNUMBER(VLOOKUP('Rate Calculations'!$A50,#REF!,4,FALSE)),VLOOKUP('Rate Calculations'!$A50,#REF!,4,FALSE),0)</f>
        <v>0</v>
      </c>
      <c r="N50" s="17">
        <f t="shared" si="20"/>
        <v>0</v>
      </c>
      <c r="O50" s="18">
        <f t="shared" si="21"/>
        <v>0</v>
      </c>
      <c r="P50" s="139">
        <f t="shared" si="22"/>
        <v>0</v>
      </c>
      <c r="Q50" s="66">
        <f t="shared" si="23"/>
        <v>0</v>
      </c>
      <c r="R50" s="66">
        <f t="shared" si="24"/>
        <v>0</v>
      </c>
      <c r="S50" s="9" t="e">
        <f>IF(#REF!="Yes",Q50,(Q50+I50*0.5))</f>
        <v>#REF!</v>
      </c>
      <c r="T50" s="9" t="e">
        <f>IF(#REF!="Yes",R50,(R50+K50*0.5))</f>
        <v>#REF!</v>
      </c>
      <c r="U50" s="151">
        <f t="shared" si="25"/>
        <v>0</v>
      </c>
      <c r="V50" s="16">
        <f t="shared" si="26"/>
        <v>0</v>
      </c>
      <c r="W50" s="16">
        <f t="shared" si="27"/>
        <v>0</v>
      </c>
      <c r="X50" s="138">
        <f>IF(ISNUMBER(VLOOKUP('Rate Calculations'!$A50,#REF!,5,FALSE)),VLOOKUP('Rate Calculations'!$A50,#REF!,5,FALSE),0)</f>
        <v>0</v>
      </c>
      <c r="Y50" s="89">
        <f>IF(ISNUMBER(VLOOKUP('Rate Calculations'!$A50,#REF!,6,FALSE)),VLOOKUP('Rate Calculations'!$A50,#REF!,6,FALSE),0)</f>
        <v>0</v>
      </c>
      <c r="Z50" s="17">
        <f t="shared" si="28"/>
        <v>0</v>
      </c>
      <c r="AA50" s="18">
        <f t="shared" si="29"/>
        <v>0</v>
      </c>
      <c r="AB50" s="139">
        <f t="shared" si="10"/>
        <v>0</v>
      </c>
      <c r="AC50" s="24">
        <f t="shared" si="30"/>
        <v>0</v>
      </c>
      <c r="AD50" s="24">
        <f t="shared" si="31"/>
        <v>0</v>
      </c>
      <c r="AE50" s="27" t="e">
        <f>IF(#REF!="Yes",AC50,(AC50+V50*0.5))</f>
        <v>#REF!</v>
      </c>
      <c r="AF50" s="27" t="e">
        <f>IF(#REF!="Yes",AD50,(AD50+W50*0.5))</f>
        <v>#REF!</v>
      </c>
    </row>
    <row r="51" spans="1:35">
      <c r="A51" s="57" t="str">
        <f t="shared" si="13"/>
        <v xml:space="preserve"> </v>
      </c>
      <c r="B51" s="57" t="str">
        <f t="shared" si="32"/>
        <v xml:space="preserve">  </v>
      </c>
      <c r="C51" s="57"/>
      <c r="D51" s="30" t="str">
        <f>IFERROR((GETPIVOTDATA("Average of Certified Payroll Hourly Rate",'Pivot Table'!$X$3,"Firm Name",A51,"Class Round 3 (PSPO)",B51)),"")</f>
        <v/>
      </c>
      <c r="E51" s="34"/>
      <c r="F51" s="34"/>
      <c r="G51" s="151"/>
      <c r="H51" s="349">
        <f t="shared" si="16"/>
        <v>1.7500000000000002E-2</v>
      </c>
      <c r="I51" s="19">
        <f t="shared" si="17"/>
        <v>0</v>
      </c>
      <c r="J51" s="67">
        <f t="shared" si="18"/>
        <v>3.5000000000000003E-2</v>
      </c>
      <c r="K51" s="19">
        <f t="shared" si="19"/>
        <v>0</v>
      </c>
      <c r="L51" s="138">
        <f>IF(ISNUMBER(VLOOKUP('Rate Calculations'!$A51,#REF!,2,FALSE)),VLOOKUP('Rate Calculations'!$A51,#REF!,2,FALSE),0)</f>
        <v>0</v>
      </c>
      <c r="M51" s="89">
        <f>IF(ISNUMBER(VLOOKUP('Rate Calculations'!$A51,#REF!,4,FALSE)),VLOOKUP('Rate Calculations'!$A51,#REF!,4,FALSE),0)</f>
        <v>0</v>
      </c>
      <c r="N51" s="17">
        <f t="shared" si="20"/>
        <v>0</v>
      </c>
      <c r="O51" s="18">
        <f t="shared" si="21"/>
        <v>0</v>
      </c>
      <c r="P51" s="139">
        <f t="shared" si="22"/>
        <v>0</v>
      </c>
      <c r="Q51" s="66">
        <f t="shared" si="23"/>
        <v>0</v>
      </c>
      <c r="R51" s="66">
        <f t="shared" si="24"/>
        <v>0</v>
      </c>
      <c r="S51" s="9" t="e">
        <f>IF(#REF!="Yes",Q51,(Q51+I51*0.5))</f>
        <v>#REF!</v>
      </c>
      <c r="T51" s="9" t="e">
        <f>IF(#REF!="Yes",R51,(R51+K51*0.5))</f>
        <v>#REF!</v>
      </c>
      <c r="U51" s="151">
        <f t="shared" si="25"/>
        <v>0</v>
      </c>
      <c r="V51" s="16">
        <f t="shared" si="26"/>
        <v>0</v>
      </c>
      <c r="W51" s="16">
        <f t="shared" si="27"/>
        <v>0</v>
      </c>
      <c r="X51" s="138">
        <f>IF(ISNUMBER(VLOOKUP('Rate Calculations'!$A51,#REF!,5,FALSE)),VLOOKUP('Rate Calculations'!$A51,#REF!,5,FALSE),0)</f>
        <v>0</v>
      </c>
      <c r="Y51" s="89">
        <f>IF(ISNUMBER(VLOOKUP('Rate Calculations'!$A51,#REF!,6,FALSE)),VLOOKUP('Rate Calculations'!$A51,#REF!,6,FALSE),0)</f>
        <v>0</v>
      </c>
      <c r="Z51" s="17">
        <f t="shared" si="28"/>
        <v>0</v>
      </c>
      <c r="AA51" s="18">
        <f t="shared" si="29"/>
        <v>0</v>
      </c>
      <c r="AB51" s="139">
        <f t="shared" si="10"/>
        <v>0</v>
      </c>
      <c r="AC51" s="24">
        <f t="shared" si="30"/>
        <v>0</v>
      </c>
      <c r="AD51" s="24">
        <f t="shared" si="31"/>
        <v>0</v>
      </c>
      <c r="AE51" s="27" t="e">
        <f>IF(#REF!="Yes",AC51,(AC51+V51*0.5))</f>
        <v>#REF!</v>
      </c>
      <c r="AF51" s="27" t="e">
        <f>IF(#REF!="Yes",AD51,(AD51+W51*0.5))</f>
        <v>#REF!</v>
      </c>
    </row>
    <row r="52" spans="1:35">
      <c r="A52" s="57" t="str">
        <f>IFERROR(TRIM(LEFT(C52,SEARCH(" : ",C52,1)))," ")</f>
        <v xml:space="preserve"> </v>
      </c>
      <c r="B52" s="57" t="str">
        <f>IFERROR(RIGHT(C52,LEN(C52)-SEARCH(" : ",C52)-2),"  ")</f>
        <v xml:space="preserve">  </v>
      </c>
      <c r="C52" s="57"/>
      <c r="D52" s="30" t="str">
        <f>IFERROR((GETPIVOTDATA("Average of Certified Payroll Hourly Rate",'Pivot Table'!$X$3,"Firm Name",A52,"Class Round 3 (PSPO)",B52)),"")</f>
        <v/>
      </c>
      <c r="E52" s="34"/>
      <c r="F52" s="34"/>
      <c r="G52" s="151"/>
      <c r="H52" s="349">
        <f t="shared" si="16"/>
        <v>1.7500000000000002E-2</v>
      </c>
      <c r="I52" s="19">
        <f t="shared" si="17"/>
        <v>0</v>
      </c>
      <c r="J52" s="67">
        <f t="shared" si="18"/>
        <v>3.5000000000000003E-2</v>
      </c>
      <c r="K52" s="19">
        <f t="shared" si="19"/>
        <v>0</v>
      </c>
      <c r="L52" s="138">
        <f>IF(ISNUMBER(VLOOKUP('Rate Calculations'!$A52,#REF!,2,FALSE)),VLOOKUP('Rate Calculations'!$A52,#REF!,2,FALSE),0)</f>
        <v>0</v>
      </c>
      <c r="M52" s="89">
        <f>IF(ISNUMBER(VLOOKUP('Rate Calculations'!$A52,#REF!,4,FALSE)),VLOOKUP('Rate Calculations'!$A52,#REF!,4,FALSE),0)</f>
        <v>0</v>
      </c>
      <c r="N52" s="17">
        <f t="shared" si="20"/>
        <v>0</v>
      </c>
      <c r="O52" s="18">
        <f t="shared" si="21"/>
        <v>0</v>
      </c>
      <c r="P52" s="139">
        <f t="shared" si="22"/>
        <v>0</v>
      </c>
      <c r="Q52" s="66">
        <f t="shared" si="23"/>
        <v>0</v>
      </c>
      <c r="R52" s="66">
        <f t="shared" si="24"/>
        <v>0</v>
      </c>
      <c r="S52" s="9" t="e">
        <f>IF(#REF!="Yes",Q52,(Q52+I52*0.5))</f>
        <v>#REF!</v>
      </c>
      <c r="T52" s="9" t="e">
        <f>IF(#REF!="Yes",R52,(R52+K52*0.5))</f>
        <v>#REF!</v>
      </c>
      <c r="U52" s="151">
        <f t="shared" si="25"/>
        <v>0</v>
      </c>
      <c r="V52" s="16">
        <f t="shared" si="26"/>
        <v>0</v>
      </c>
      <c r="W52" s="16">
        <f t="shared" si="27"/>
        <v>0</v>
      </c>
      <c r="X52" s="138">
        <f>IF(ISNUMBER(VLOOKUP('Rate Calculations'!$A52,#REF!,5,FALSE)),VLOOKUP('Rate Calculations'!$A52,#REF!,5,FALSE),0)</f>
        <v>0</v>
      </c>
      <c r="Y52" s="89">
        <f>IF(ISNUMBER(VLOOKUP('Rate Calculations'!$A52,#REF!,6,FALSE)),VLOOKUP('Rate Calculations'!$A52,#REF!,6,FALSE),0)</f>
        <v>0</v>
      </c>
      <c r="Z52" s="17">
        <f t="shared" si="28"/>
        <v>0</v>
      </c>
      <c r="AA52" s="18">
        <f t="shared" si="29"/>
        <v>0</v>
      </c>
      <c r="AB52" s="139">
        <f t="shared" si="10"/>
        <v>0</v>
      </c>
      <c r="AC52" s="24">
        <f t="shared" si="30"/>
        <v>0</v>
      </c>
      <c r="AD52" s="24">
        <f t="shared" si="31"/>
        <v>0</v>
      </c>
      <c r="AE52" s="27" t="e">
        <f>IF(#REF!="Yes",AC52,(AC52+V52*0.5))</f>
        <v>#REF!</v>
      </c>
      <c r="AF52" s="27" t="e">
        <f>IF(#REF!="Yes",AD52,(AD52+W52*0.5))</f>
        <v>#REF!</v>
      </c>
    </row>
    <row r="53" spans="1:35">
      <c r="A53" s="57" t="str">
        <f t="shared" si="13"/>
        <v xml:space="preserve"> </v>
      </c>
      <c r="B53" s="57" t="str">
        <f t="shared" si="32"/>
        <v xml:space="preserve">  </v>
      </c>
      <c r="C53" s="57"/>
      <c r="D53" s="30" t="str">
        <f>IFERROR((GETPIVOTDATA("Average of Certified Payroll Hourly Rate",'Pivot Table'!$X$3,"Firm Name",A53,"Class Round 3 (PSPO)",B53)),"")</f>
        <v/>
      </c>
      <c r="E53" s="34"/>
      <c r="F53" s="34"/>
      <c r="G53" s="151"/>
      <c r="H53" s="349">
        <f t="shared" si="16"/>
        <v>1.7500000000000002E-2</v>
      </c>
      <c r="I53" s="19">
        <f t="shared" si="17"/>
        <v>0</v>
      </c>
      <c r="J53" s="67">
        <f t="shared" si="18"/>
        <v>3.5000000000000003E-2</v>
      </c>
      <c r="K53" s="19">
        <f t="shared" si="19"/>
        <v>0</v>
      </c>
      <c r="L53" s="138">
        <f>IF(ISNUMBER(VLOOKUP('Rate Calculations'!$A53,#REF!,2,FALSE)),VLOOKUP('Rate Calculations'!$A53,#REF!,2,FALSE),0)</f>
        <v>0</v>
      </c>
      <c r="M53" s="89">
        <f>IF(ISNUMBER(VLOOKUP('Rate Calculations'!$A53,#REF!,4,FALSE)),VLOOKUP('Rate Calculations'!$A53,#REF!,4,FALSE),0)</f>
        <v>0</v>
      </c>
      <c r="N53" s="17">
        <f t="shared" si="20"/>
        <v>0</v>
      </c>
      <c r="O53" s="18">
        <f t="shared" si="21"/>
        <v>0</v>
      </c>
      <c r="P53" s="139">
        <f t="shared" si="22"/>
        <v>0</v>
      </c>
      <c r="Q53" s="66">
        <f t="shared" si="23"/>
        <v>0</v>
      </c>
      <c r="R53" s="66">
        <f t="shared" si="24"/>
        <v>0</v>
      </c>
      <c r="S53" s="9" t="e">
        <f>IF(#REF!="Yes",Q53,(Q53+I53*0.5))</f>
        <v>#REF!</v>
      </c>
      <c r="T53" s="9" t="e">
        <f>IF(#REF!="Yes",R53,(R53+K53*0.5))</f>
        <v>#REF!</v>
      </c>
      <c r="U53" s="151">
        <f t="shared" si="25"/>
        <v>0</v>
      </c>
      <c r="V53" s="16">
        <f t="shared" si="26"/>
        <v>0</v>
      </c>
      <c r="W53" s="16">
        <f t="shared" si="27"/>
        <v>0</v>
      </c>
      <c r="X53" s="138">
        <f>IF(ISNUMBER(VLOOKUP('Rate Calculations'!$A53,#REF!,5,FALSE)),VLOOKUP('Rate Calculations'!$A53,#REF!,5,FALSE),0)</f>
        <v>0</v>
      </c>
      <c r="Y53" s="89">
        <f>IF(ISNUMBER(VLOOKUP('Rate Calculations'!$A53,#REF!,6,FALSE)),VLOOKUP('Rate Calculations'!$A53,#REF!,6,FALSE),0)</f>
        <v>0</v>
      </c>
      <c r="Z53" s="17">
        <f t="shared" si="28"/>
        <v>0</v>
      </c>
      <c r="AA53" s="18">
        <f t="shared" si="29"/>
        <v>0</v>
      </c>
      <c r="AB53" s="139">
        <f t="shared" si="10"/>
        <v>0</v>
      </c>
      <c r="AC53" s="24">
        <f t="shared" si="30"/>
        <v>0</v>
      </c>
      <c r="AD53" s="24">
        <f t="shared" si="31"/>
        <v>0</v>
      </c>
      <c r="AE53" s="27" t="e">
        <f>IF(#REF!="Yes",AC53,(AC53+V53*0.5))</f>
        <v>#REF!</v>
      </c>
      <c r="AF53" s="27" t="e">
        <f>IF(#REF!="Yes",AD53,(AD53+W53*0.5))</f>
        <v>#REF!</v>
      </c>
    </row>
    <row r="54" spans="1:35">
      <c r="A54" s="57" t="str">
        <f t="shared" si="13"/>
        <v xml:space="preserve"> </v>
      </c>
      <c r="B54" s="57" t="str">
        <f>IFERROR(RIGHT(C54,LEN(C54)-SEARCH(" : ",C54)-2),"  ")</f>
        <v xml:space="preserve">  </v>
      </c>
      <c r="C54" s="57"/>
      <c r="D54" s="30" t="str">
        <f>IFERROR((GETPIVOTDATA("Average of Certified Payroll Hourly Rate",'Pivot Table'!$X$3,"Firm Name",A54,"Class Round 3 (PSPO)",B54)),"")</f>
        <v/>
      </c>
      <c r="E54" s="34"/>
      <c r="F54" s="34"/>
      <c r="G54" s="151"/>
      <c r="H54" s="349">
        <f t="shared" si="16"/>
        <v>1.7500000000000002E-2</v>
      </c>
      <c r="I54" s="19">
        <f t="shared" si="17"/>
        <v>0</v>
      </c>
      <c r="J54" s="67">
        <f t="shared" si="18"/>
        <v>3.5000000000000003E-2</v>
      </c>
      <c r="K54" s="19">
        <f t="shared" si="19"/>
        <v>0</v>
      </c>
      <c r="L54" s="138">
        <f>IF(ISNUMBER(VLOOKUP('Rate Calculations'!$A54,#REF!,2,FALSE)),VLOOKUP('Rate Calculations'!$A54,#REF!,2,FALSE),0)</f>
        <v>0</v>
      </c>
      <c r="M54" s="89">
        <f>IF(ISNUMBER(VLOOKUP('Rate Calculations'!$A54,#REF!,4,FALSE)),VLOOKUP('Rate Calculations'!$A54,#REF!,4,FALSE),0)</f>
        <v>0</v>
      </c>
      <c r="N54" s="17">
        <f t="shared" si="20"/>
        <v>0</v>
      </c>
      <c r="O54" s="18">
        <f t="shared" si="21"/>
        <v>0</v>
      </c>
      <c r="P54" s="139">
        <f t="shared" si="22"/>
        <v>0</v>
      </c>
      <c r="Q54" s="66">
        <f t="shared" si="23"/>
        <v>0</v>
      </c>
      <c r="R54" s="66">
        <f t="shared" si="24"/>
        <v>0</v>
      </c>
      <c r="S54" s="9" t="e">
        <f>IF(#REF!="Yes",Q54,(Q54+I54*0.5))</f>
        <v>#REF!</v>
      </c>
      <c r="T54" s="9" t="e">
        <f>IF(#REF!="Yes",R54,(R54+K54*0.5))</f>
        <v>#REF!</v>
      </c>
      <c r="U54" s="151">
        <f t="shared" si="25"/>
        <v>0</v>
      </c>
      <c r="V54" s="16">
        <f t="shared" si="26"/>
        <v>0</v>
      </c>
      <c r="W54" s="16">
        <f t="shared" si="27"/>
        <v>0</v>
      </c>
      <c r="X54" s="138">
        <f>IF(ISNUMBER(VLOOKUP('Rate Calculations'!$A54,#REF!,5,FALSE)),VLOOKUP('Rate Calculations'!$A54,#REF!,5,FALSE),0)</f>
        <v>0</v>
      </c>
      <c r="Y54" s="89">
        <f>IF(ISNUMBER(VLOOKUP('Rate Calculations'!$A54,#REF!,6,FALSE)),VLOOKUP('Rate Calculations'!$A54,#REF!,6,FALSE),0)</f>
        <v>0</v>
      </c>
      <c r="Z54" s="17">
        <f t="shared" si="28"/>
        <v>0</v>
      </c>
      <c r="AA54" s="18">
        <f t="shared" si="29"/>
        <v>0</v>
      </c>
      <c r="AB54" s="139">
        <f t="shared" si="10"/>
        <v>0</v>
      </c>
      <c r="AC54" s="24">
        <f t="shared" si="30"/>
        <v>0</v>
      </c>
      <c r="AD54" s="24">
        <f t="shared" si="31"/>
        <v>0</v>
      </c>
      <c r="AE54" s="27" t="e">
        <f>IF(#REF!="Yes",AC54,(AC54+V54*0.5))</f>
        <v>#REF!</v>
      </c>
      <c r="AF54" s="27" t="e">
        <f>IF(#REF!="Yes",AD54,(AD54+W54*0.5))</f>
        <v>#REF!</v>
      </c>
    </row>
    <row r="55" spans="1:35">
      <c r="A55" s="57" t="str">
        <f t="shared" si="13"/>
        <v xml:space="preserve"> </v>
      </c>
      <c r="B55" s="57" t="str">
        <f t="shared" si="32"/>
        <v xml:space="preserve">  </v>
      </c>
      <c r="C55" s="57"/>
      <c r="D55" s="30" t="str">
        <f>IFERROR((GETPIVOTDATA("Average of Certified Payroll Hourly Rate",'Pivot Table'!$X$3,"Firm Name",A55,"Class Round 3 (PSPO)",B55)),"")</f>
        <v/>
      </c>
      <c r="E55" s="34"/>
      <c r="F55" s="34"/>
      <c r="G55" s="151"/>
      <c r="H55" s="349">
        <f t="shared" si="16"/>
        <v>1.7500000000000002E-2</v>
      </c>
      <c r="I55" s="19">
        <f t="shared" si="17"/>
        <v>0</v>
      </c>
      <c r="J55" s="67">
        <f t="shared" si="18"/>
        <v>3.5000000000000003E-2</v>
      </c>
      <c r="K55" s="19">
        <f t="shared" si="19"/>
        <v>0</v>
      </c>
      <c r="L55" s="138">
        <f>IF(ISNUMBER(VLOOKUP('Rate Calculations'!$A55,#REF!,2,FALSE)),VLOOKUP('Rate Calculations'!$A55,#REF!,2,FALSE),0)</f>
        <v>0</v>
      </c>
      <c r="M55" s="89">
        <f>IF(ISNUMBER(VLOOKUP('Rate Calculations'!$A55,#REF!,4,FALSE)),VLOOKUP('Rate Calculations'!$A55,#REF!,4,FALSE),0)</f>
        <v>0</v>
      </c>
      <c r="N55" s="17">
        <f t="shared" si="20"/>
        <v>0</v>
      </c>
      <c r="O55" s="18">
        <f t="shared" si="21"/>
        <v>0</v>
      </c>
      <c r="P55" s="139">
        <f t="shared" si="22"/>
        <v>0</v>
      </c>
      <c r="Q55" s="66">
        <f t="shared" si="23"/>
        <v>0</v>
      </c>
      <c r="R55" s="66">
        <f t="shared" si="24"/>
        <v>0</v>
      </c>
      <c r="S55" s="9" t="e">
        <f>IF(#REF!="Yes",Q55,(Q55+I55*0.5))</f>
        <v>#REF!</v>
      </c>
      <c r="T55" s="9" t="e">
        <f>IF(#REF!="Yes",R55,(R55+K55*0.5))</f>
        <v>#REF!</v>
      </c>
      <c r="U55" s="151">
        <f t="shared" si="25"/>
        <v>0</v>
      </c>
      <c r="V55" s="16">
        <f t="shared" si="26"/>
        <v>0</v>
      </c>
      <c r="W55" s="16">
        <f t="shared" si="27"/>
        <v>0</v>
      </c>
      <c r="X55" s="138">
        <f>IF(ISNUMBER(VLOOKUP('Rate Calculations'!$A55,#REF!,5,FALSE)),VLOOKUP('Rate Calculations'!$A55,#REF!,5,FALSE),0)</f>
        <v>0</v>
      </c>
      <c r="Y55" s="89">
        <f>IF(ISNUMBER(VLOOKUP('Rate Calculations'!$A55,#REF!,6,FALSE)),VLOOKUP('Rate Calculations'!$A55,#REF!,6,FALSE),0)</f>
        <v>0</v>
      </c>
      <c r="Z55" s="17">
        <f t="shared" si="28"/>
        <v>0</v>
      </c>
      <c r="AA55" s="18">
        <f t="shared" si="29"/>
        <v>0</v>
      </c>
      <c r="AB55" s="139">
        <f t="shared" si="10"/>
        <v>0</v>
      </c>
      <c r="AC55" s="24">
        <f t="shared" si="30"/>
        <v>0</v>
      </c>
      <c r="AD55" s="24">
        <f t="shared" si="31"/>
        <v>0</v>
      </c>
      <c r="AE55" s="27" t="e">
        <f>IF(#REF!="Yes",AC55,(AC55+V55*0.5))</f>
        <v>#REF!</v>
      </c>
      <c r="AF55" s="27" t="e">
        <f>IF(#REF!="Yes",AD55,(AD55+W55*0.5))</f>
        <v>#REF!</v>
      </c>
    </row>
    <row r="56" spans="1:35">
      <c r="A56" s="57" t="str">
        <f t="shared" si="13"/>
        <v xml:space="preserve"> </v>
      </c>
      <c r="B56" s="57" t="str">
        <f t="shared" si="32"/>
        <v xml:space="preserve">  </v>
      </c>
      <c r="C56" s="57"/>
      <c r="D56" s="30" t="str">
        <f>IFERROR((GETPIVOTDATA("Average of Certified Payroll Hourly Rate",'Pivot Table'!$X$3,"Firm Name",A56,"Class Round 3 (PSPO)",B56)),"")</f>
        <v/>
      </c>
      <c r="E56" s="34"/>
      <c r="F56" s="34"/>
      <c r="G56" s="151"/>
      <c r="H56" s="349">
        <f t="shared" si="16"/>
        <v>1.7500000000000002E-2</v>
      </c>
      <c r="I56" s="19">
        <f t="shared" si="17"/>
        <v>0</v>
      </c>
      <c r="J56" s="67">
        <f t="shared" si="18"/>
        <v>3.5000000000000003E-2</v>
      </c>
      <c r="K56" s="19">
        <f t="shared" si="19"/>
        <v>0</v>
      </c>
      <c r="L56" s="138">
        <f>IF(ISNUMBER(VLOOKUP('Rate Calculations'!$A56,#REF!,2,FALSE)),VLOOKUP('Rate Calculations'!$A56,#REF!,2,FALSE),0)</f>
        <v>0</v>
      </c>
      <c r="M56" s="89">
        <f>IF(ISNUMBER(VLOOKUP('Rate Calculations'!$A56,#REF!,4,FALSE)),VLOOKUP('Rate Calculations'!$A56,#REF!,4,FALSE),0)</f>
        <v>0</v>
      </c>
      <c r="N56" s="17">
        <f t="shared" si="20"/>
        <v>0</v>
      </c>
      <c r="O56" s="18">
        <f t="shared" si="21"/>
        <v>0</v>
      </c>
      <c r="P56" s="139">
        <f t="shared" si="22"/>
        <v>0</v>
      </c>
      <c r="Q56" s="66">
        <f t="shared" si="23"/>
        <v>0</v>
      </c>
      <c r="R56" s="66">
        <f t="shared" si="24"/>
        <v>0</v>
      </c>
      <c r="S56" s="9" t="e">
        <f>IF(#REF!="Yes",Q56,(Q56+I56*0.5))</f>
        <v>#REF!</v>
      </c>
      <c r="T56" s="9" t="e">
        <f>IF(#REF!="Yes",R56,(R56+K56*0.5))</f>
        <v>#REF!</v>
      </c>
      <c r="U56" s="151">
        <f t="shared" si="25"/>
        <v>0</v>
      </c>
      <c r="V56" s="16">
        <f t="shared" si="26"/>
        <v>0</v>
      </c>
      <c r="W56" s="16">
        <f t="shared" si="27"/>
        <v>0</v>
      </c>
      <c r="X56" s="138">
        <f>IF(ISNUMBER(VLOOKUP('Rate Calculations'!$A56,#REF!,5,FALSE)),VLOOKUP('Rate Calculations'!$A56,#REF!,5,FALSE),0)</f>
        <v>0</v>
      </c>
      <c r="Y56" s="89">
        <f>IF(ISNUMBER(VLOOKUP('Rate Calculations'!$A56,#REF!,6,FALSE)),VLOOKUP('Rate Calculations'!$A56,#REF!,6,FALSE),0)</f>
        <v>0</v>
      </c>
      <c r="Z56" s="17">
        <f t="shared" si="28"/>
        <v>0</v>
      </c>
      <c r="AA56" s="18">
        <f t="shared" si="29"/>
        <v>0</v>
      </c>
      <c r="AB56" s="139">
        <f t="shared" si="10"/>
        <v>0</v>
      </c>
      <c r="AC56" s="24">
        <f t="shared" si="30"/>
        <v>0</v>
      </c>
      <c r="AD56" s="24">
        <f t="shared" si="31"/>
        <v>0</v>
      </c>
      <c r="AE56" s="27" t="e">
        <f>IF(#REF!="Yes",AC56,(AC56+V56*0.5))</f>
        <v>#REF!</v>
      </c>
      <c r="AF56" s="27" t="e">
        <f>IF(#REF!="Yes",AD56,(AD56+W56*0.5))</f>
        <v>#REF!</v>
      </c>
    </row>
    <row r="57" spans="1:35">
      <c r="A57" s="57" t="str">
        <f t="shared" si="13"/>
        <v xml:space="preserve"> </v>
      </c>
      <c r="B57" s="57" t="str">
        <f t="shared" si="32"/>
        <v xml:space="preserve">  </v>
      </c>
      <c r="C57" s="57"/>
      <c r="D57" s="30" t="str">
        <f>IFERROR((GETPIVOTDATA("Average of Certified Payroll Hourly Rate",'Pivot Table'!$X$3,"Firm Name",A57,"Class Round 3 (PSPO)",B57)),"")</f>
        <v/>
      </c>
      <c r="E57" s="34"/>
      <c r="F57" s="34"/>
      <c r="G57" s="151"/>
      <c r="H57" s="349">
        <f t="shared" si="16"/>
        <v>1.7500000000000002E-2</v>
      </c>
      <c r="I57" s="19">
        <f t="shared" si="17"/>
        <v>0</v>
      </c>
      <c r="J57" s="67">
        <f t="shared" si="18"/>
        <v>3.5000000000000003E-2</v>
      </c>
      <c r="K57" s="19">
        <f t="shared" si="19"/>
        <v>0</v>
      </c>
      <c r="L57" s="138">
        <f>IF(ISNUMBER(VLOOKUP('Rate Calculations'!$A57,#REF!,2,FALSE)),VLOOKUP('Rate Calculations'!$A57,#REF!,2,FALSE),0)</f>
        <v>0</v>
      </c>
      <c r="M57" s="89">
        <f>IF(ISNUMBER(VLOOKUP('Rate Calculations'!$A57,#REF!,4,FALSE)),VLOOKUP('Rate Calculations'!$A57,#REF!,4,FALSE),0)</f>
        <v>0</v>
      </c>
      <c r="N57" s="17">
        <f t="shared" si="20"/>
        <v>0</v>
      </c>
      <c r="O57" s="18">
        <f t="shared" si="21"/>
        <v>0</v>
      </c>
      <c r="P57" s="139">
        <f t="shared" si="22"/>
        <v>0</v>
      </c>
      <c r="Q57" s="66">
        <f t="shared" si="23"/>
        <v>0</v>
      </c>
      <c r="R57" s="66">
        <f t="shared" si="24"/>
        <v>0</v>
      </c>
      <c r="S57" s="9" t="e">
        <f>IF(#REF!="Yes",Q57,(Q57+I57*0.5))</f>
        <v>#REF!</v>
      </c>
      <c r="T57" s="9" t="e">
        <f>IF(#REF!="Yes",R57,(R57+K57*0.5))</f>
        <v>#REF!</v>
      </c>
      <c r="U57" s="151">
        <f t="shared" si="25"/>
        <v>0</v>
      </c>
      <c r="V57" s="16">
        <f t="shared" si="26"/>
        <v>0</v>
      </c>
      <c r="W57" s="16">
        <f t="shared" si="27"/>
        <v>0</v>
      </c>
      <c r="X57" s="138">
        <f>IF(ISNUMBER(VLOOKUP('Rate Calculations'!$A57,#REF!,5,FALSE)),VLOOKUP('Rate Calculations'!$A57,#REF!,5,FALSE),0)</f>
        <v>0</v>
      </c>
      <c r="Y57" s="89">
        <f>IF(ISNUMBER(VLOOKUP('Rate Calculations'!$A57,#REF!,6,FALSE)),VLOOKUP('Rate Calculations'!$A57,#REF!,6,FALSE),0)</f>
        <v>0</v>
      </c>
      <c r="Z57" s="17">
        <f t="shared" si="28"/>
        <v>0</v>
      </c>
      <c r="AA57" s="18">
        <f t="shared" si="29"/>
        <v>0</v>
      </c>
      <c r="AB57" s="139">
        <f t="shared" si="10"/>
        <v>0</v>
      </c>
      <c r="AC57" s="24">
        <f t="shared" si="30"/>
        <v>0</v>
      </c>
      <c r="AD57" s="24">
        <f t="shared" si="31"/>
        <v>0</v>
      </c>
      <c r="AE57" s="27" t="e">
        <f>IF(#REF!="Yes",AC57,(AC57+V57*0.5))</f>
        <v>#REF!</v>
      </c>
      <c r="AF57" s="27" t="e">
        <f>IF(#REF!="Yes",AD57,(AD57+W57*0.5))</f>
        <v>#REF!</v>
      </c>
    </row>
    <row r="58" spans="1:35">
      <c r="A58" s="57" t="str">
        <f t="shared" si="13"/>
        <v xml:space="preserve"> </v>
      </c>
      <c r="B58" s="57" t="str">
        <f t="shared" si="32"/>
        <v xml:space="preserve">  </v>
      </c>
      <c r="C58" s="57"/>
      <c r="D58" s="30" t="str">
        <f>IFERROR((GETPIVOTDATA("Average of Certified Payroll Hourly Rate",'Pivot Table'!$X$3,"Firm Name",A58,"Class Round 3 (PSPO)",B58)),"")</f>
        <v/>
      </c>
      <c r="E58" s="34"/>
      <c r="F58" s="34"/>
      <c r="G58" s="151"/>
      <c r="H58" s="349">
        <f t="shared" si="16"/>
        <v>1.7500000000000002E-2</v>
      </c>
      <c r="I58" s="19">
        <f t="shared" si="17"/>
        <v>0</v>
      </c>
      <c r="J58" s="67">
        <f t="shared" si="18"/>
        <v>3.5000000000000003E-2</v>
      </c>
      <c r="K58" s="19">
        <f t="shared" si="19"/>
        <v>0</v>
      </c>
      <c r="L58" s="138">
        <f>IF(ISNUMBER(VLOOKUP('Rate Calculations'!$A58,#REF!,2,FALSE)),VLOOKUP('Rate Calculations'!$A58,#REF!,2,FALSE),0)</f>
        <v>0</v>
      </c>
      <c r="M58" s="89">
        <f>IF(ISNUMBER(VLOOKUP('Rate Calculations'!$A58,#REF!,4,FALSE)),VLOOKUP('Rate Calculations'!$A58,#REF!,4,FALSE),0)</f>
        <v>0</v>
      </c>
      <c r="N58" s="17">
        <f t="shared" si="20"/>
        <v>0</v>
      </c>
      <c r="O58" s="18">
        <f t="shared" si="21"/>
        <v>0</v>
      </c>
      <c r="P58" s="139">
        <f t="shared" si="22"/>
        <v>0</v>
      </c>
      <c r="Q58" s="66">
        <f t="shared" si="23"/>
        <v>0</v>
      </c>
      <c r="R58" s="66">
        <f t="shared" si="24"/>
        <v>0</v>
      </c>
      <c r="S58" s="9" t="e">
        <f>IF(#REF!="Yes",Q58,(Q58+I58*0.5))</f>
        <v>#REF!</v>
      </c>
      <c r="T58" s="9" t="e">
        <f>IF(#REF!="Yes",R58,(R58+K58*0.5))</f>
        <v>#REF!</v>
      </c>
      <c r="U58" s="151">
        <f t="shared" si="25"/>
        <v>0</v>
      </c>
      <c r="V58" s="16">
        <f t="shared" si="26"/>
        <v>0</v>
      </c>
      <c r="W58" s="16">
        <f t="shared" si="27"/>
        <v>0</v>
      </c>
      <c r="X58" s="138">
        <f>IF(ISNUMBER(VLOOKUP('Rate Calculations'!$A58,#REF!,5,FALSE)),VLOOKUP('Rate Calculations'!$A58,#REF!,5,FALSE),0)</f>
        <v>0</v>
      </c>
      <c r="Y58" s="89">
        <f>IF(ISNUMBER(VLOOKUP('Rate Calculations'!$A58,#REF!,6,FALSE)),VLOOKUP('Rate Calculations'!$A58,#REF!,6,FALSE),0)</f>
        <v>0</v>
      </c>
      <c r="Z58" s="17">
        <f t="shared" si="28"/>
        <v>0</v>
      </c>
      <c r="AA58" s="18">
        <f t="shared" si="29"/>
        <v>0</v>
      </c>
      <c r="AB58" s="139">
        <f t="shared" si="10"/>
        <v>0</v>
      </c>
      <c r="AC58" s="24">
        <f t="shared" si="30"/>
        <v>0</v>
      </c>
      <c r="AD58" s="24">
        <f t="shared" si="31"/>
        <v>0</v>
      </c>
      <c r="AE58" s="27" t="e">
        <f>IF(#REF!="Yes",AC58,(AC58+V58*0.5))</f>
        <v>#REF!</v>
      </c>
      <c r="AF58" s="27" t="e">
        <f>IF(#REF!="Yes",AD58,(AD58+W58*0.5))</f>
        <v>#REF!</v>
      </c>
    </row>
    <row r="59" spans="1:35">
      <c r="A59" s="57" t="str">
        <f t="shared" si="13"/>
        <v xml:space="preserve"> </v>
      </c>
      <c r="B59" s="57" t="str">
        <f t="shared" si="32"/>
        <v xml:space="preserve">  </v>
      </c>
      <c r="C59" s="57"/>
      <c r="D59" s="30" t="str">
        <f>IFERROR((GETPIVOTDATA("Average of Certified Payroll Hourly Rate",'Pivot Table'!$X$3,"Firm Name",A59,"Class Round 3 (PSPO)",B59)),"")</f>
        <v/>
      </c>
      <c r="E59" s="34"/>
      <c r="F59" s="34"/>
      <c r="G59" s="151"/>
      <c r="H59" s="349">
        <f t="shared" si="16"/>
        <v>1.7500000000000002E-2</v>
      </c>
      <c r="I59" s="19">
        <f t="shared" si="17"/>
        <v>0</v>
      </c>
      <c r="J59" s="67">
        <f t="shared" si="18"/>
        <v>3.5000000000000003E-2</v>
      </c>
      <c r="K59" s="19">
        <f t="shared" si="19"/>
        <v>0</v>
      </c>
      <c r="L59" s="138">
        <f>IF(ISNUMBER(VLOOKUP('Rate Calculations'!$A59,#REF!,2,FALSE)),VLOOKUP('Rate Calculations'!$A59,#REF!,2,FALSE),0)</f>
        <v>0</v>
      </c>
      <c r="M59" s="89">
        <f>IF(ISNUMBER(VLOOKUP('Rate Calculations'!$A59,#REF!,4,FALSE)),VLOOKUP('Rate Calculations'!$A59,#REF!,4,FALSE),0)</f>
        <v>0</v>
      </c>
      <c r="N59" s="17">
        <f t="shared" si="20"/>
        <v>0</v>
      </c>
      <c r="O59" s="18">
        <f t="shared" si="21"/>
        <v>0</v>
      </c>
      <c r="P59" s="139">
        <f t="shared" si="22"/>
        <v>0</v>
      </c>
      <c r="Q59" s="66">
        <f t="shared" si="23"/>
        <v>0</v>
      </c>
      <c r="R59" s="66">
        <f t="shared" si="24"/>
        <v>0</v>
      </c>
      <c r="S59" s="9" t="e">
        <f>IF(#REF!="Yes",Q59,(Q59+I59*0.5))</f>
        <v>#REF!</v>
      </c>
      <c r="T59" s="9" t="e">
        <f>IF(#REF!="Yes",R59,(R59+K59*0.5))</f>
        <v>#REF!</v>
      </c>
      <c r="U59" s="151">
        <f t="shared" si="25"/>
        <v>0</v>
      </c>
      <c r="V59" s="16">
        <f t="shared" si="26"/>
        <v>0</v>
      </c>
      <c r="W59" s="16">
        <f t="shared" si="27"/>
        <v>0</v>
      </c>
      <c r="X59" s="138">
        <f>IF(ISNUMBER(VLOOKUP('Rate Calculations'!$A59,#REF!,5,FALSE)),VLOOKUP('Rate Calculations'!$A59,#REF!,5,FALSE),0)</f>
        <v>0</v>
      </c>
      <c r="Y59" s="89">
        <f>IF(ISNUMBER(VLOOKUP('Rate Calculations'!$A59,#REF!,6,FALSE)),VLOOKUP('Rate Calculations'!$A59,#REF!,6,FALSE),0)</f>
        <v>0</v>
      </c>
      <c r="Z59" s="17">
        <f t="shared" si="28"/>
        <v>0</v>
      </c>
      <c r="AA59" s="18">
        <f t="shared" si="29"/>
        <v>0</v>
      </c>
      <c r="AB59" s="139">
        <f t="shared" si="10"/>
        <v>0</v>
      </c>
      <c r="AC59" s="24">
        <f t="shared" si="30"/>
        <v>0</v>
      </c>
      <c r="AD59" s="24">
        <f t="shared" si="31"/>
        <v>0</v>
      </c>
      <c r="AE59" s="27" t="e">
        <f>IF(#REF!="Yes",AC59,(AC59+V59*0.5))</f>
        <v>#REF!</v>
      </c>
      <c r="AF59" s="27" t="e">
        <f>IF(#REF!="Yes",AD59,(AD59+W59*0.5))</f>
        <v>#REF!</v>
      </c>
    </row>
    <row r="60" spans="1:35">
      <c r="A60" s="57" t="str">
        <f t="shared" si="13"/>
        <v xml:space="preserve"> </v>
      </c>
      <c r="B60" s="57" t="str">
        <f t="shared" si="32"/>
        <v xml:space="preserve">  </v>
      </c>
      <c r="C60" s="57"/>
      <c r="D60" s="30" t="str">
        <f>IFERROR((GETPIVOTDATA("Average of Certified Payroll Hourly Rate",'Pivot Table'!$X$3,"Firm Name",A60,"Class Round 3 (PSPO)",B60)),"")</f>
        <v/>
      </c>
      <c r="E60" s="34"/>
      <c r="F60" s="34"/>
      <c r="G60" s="151"/>
      <c r="H60" s="349">
        <f t="shared" si="16"/>
        <v>1.7500000000000002E-2</v>
      </c>
      <c r="I60" s="19">
        <f t="shared" si="17"/>
        <v>0</v>
      </c>
      <c r="J60" s="67">
        <f t="shared" si="18"/>
        <v>3.5000000000000003E-2</v>
      </c>
      <c r="K60" s="19">
        <f t="shared" si="19"/>
        <v>0</v>
      </c>
      <c r="L60" s="138">
        <f>IF(ISNUMBER(VLOOKUP('Rate Calculations'!$A60,#REF!,2,FALSE)),VLOOKUP('Rate Calculations'!$A60,#REF!,2,FALSE),0)</f>
        <v>0</v>
      </c>
      <c r="M60" s="89">
        <f>IF(ISNUMBER(VLOOKUP('Rate Calculations'!$A60,#REF!,4,FALSE)),VLOOKUP('Rate Calculations'!$A60,#REF!,4,FALSE),0)</f>
        <v>0</v>
      </c>
      <c r="N60" s="17">
        <f t="shared" si="20"/>
        <v>0</v>
      </c>
      <c r="O60" s="18">
        <f t="shared" si="21"/>
        <v>0</v>
      </c>
      <c r="P60" s="139">
        <f t="shared" si="22"/>
        <v>0</v>
      </c>
      <c r="Q60" s="66">
        <f t="shared" si="23"/>
        <v>0</v>
      </c>
      <c r="R60" s="66">
        <f t="shared" si="24"/>
        <v>0</v>
      </c>
      <c r="S60" s="9" t="e">
        <f>IF(#REF!="Yes",Q60,(Q60+I60*0.5))</f>
        <v>#REF!</v>
      </c>
      <c r="T60" s="9" t="e">
        <f>IF(#REF!="Yes",R60,(R60+K60*0.5))</f>
        <v>#REF!</v>
      </c>
      <c r="U60" s="151">
        <f t="shared" si="25"/>
        <v>0</v>
      </c>
      <c r="V60" s="16">
        <f t="shared" si="26"/>
        <v>0</v>
      </c>
      <c r="W60" s="16">
        <f t="shared" si="27"/>
        <v>0</v>
      </c>
      <c r="X60" s="138">
        <f>IF(ISNUMBER(VLOOKUP('Rate Calculations'!$A60,#REF!,5,FALSE)),VLOOKUP('Rate Calculations'!$A60,#REF!,5,FALSE),0)</f>
        <v>0</v>
      </c>
      <c r="Y60" s="89">
        <f>IF(ISNUMBER(VLOOKUP('Rate Calculations'!$A60,#REF!,6,FALSE)),VLOOKUP('Rate Calculations'!$A60,#REF!,6,FALSE),0)</f>
        <v>0</v>
      </c>
      <c r="Z60" s="17">
        <f t="shared" si="28"/>
        <v>0</v>
      </c>
      <c r="AA60" s="18">
        <f t="shared" si="29"/>
        <v>0</v>
      </c>
      <c r="AB60" s="139">
        <f t="shared" si="10"/>
        <v>0</v>
      </c>
      <c r="AC60" s="24">
        <f t="shared" si="30"/>
        <v>0</v>
      </c>
      <c r="AD60" s="24">
        <f t="shared" si="31"/>
        <v>0</v>
      </c>
      <c r="AE60" s="27" t="e">
        <f>IF(#REF!="Yes",AC60,(AC60+V60*0.5))</f>
        <v>#REF!</v>
      </c>
      <c r="AF60" s="27" t="e">
        <f>IF(#REF!="Yes",AD60,(AD60+W60*0.5))</f>
        <v>#REF!</v>
      </c>
      <c r="AI60" t="e">
        <f>is</f>
        <v>#NAME?</v>
      </c>
    </row>
    <row r="61" spans="1:35">
      <c r="A61" s="57" t="str">
        <f t="shared" si="13"/>
        <v xml:space="preserve"> </v>
      </c>
      <c r="B61" s="57" t="str">
        <f t="shared" si="32"/>
        <v xml:space="preserve">  </v>
      </c>
      <c r="C61" s="57"/>
      <c r="D61" s="30" t="str">
        <f>IFERROR((GETPIVOTDATA("Average of Certified Payroll Hourly Rate",'Pivot Table'!$X$3,"Firm Name",A61,"Class Round 3 (PSPO)",B61)),"")</f>
        <v/>
      </c>
      <c r="E61" s="34"/>
      <c r="F61" s="34"/>
      <c r="G61" s="151"/>
      <c r="H61" s="349">
        <f t="shared" si="16"/>
        <v>1.7500000000000002E-2</v>
      </c>
      <c r="I61" s="19">
        <f t="shared" si="17"/>
        <v>0</v>
      </c>
      <c r="J61" s="67">
        <f t="shared" si="18"/>
        <v>3.5000000000000003E-2</v>
      </c>
      <c r="K61" s="19">
        <f t="shared" si="19"/>
        <v>0</v>
      </c>
      <c r="L61" s="138">
        <f>IF(ISNUMBER(VLOOKUP('Rate Calculations'!$A61,#REF!,2,FALSE)),VLOOKUP('Rate Calculations'!$A61,#REF!,2,FALSE),0)</f>
        <v>0</v>
      </c>
      <c r="M61" s="89">
        <f>IF(ISNUMBER(VLOOKUP('Rate Calculations'!$A61,#REF!,4,FALSE)),VLOOKUP('Rate Calculations'!$A61,#REF!,4,FALSE),0)</f>
        <v>0</v>
      </c>
      <c r="N61" s="17">
        <f t="shared" si="20"/>
        <v>0</v>
      </c>
      <c r="O61" s="18">
        <f t="shared" si="21"/>
        <v>0</v>
      </c>
      <c r="P61" s="139">
        <f t="shared" si="22"/>
        <v>0</v>
      </c>
      <c r="Q61" s="66">
        <f t="shared" si="23"/>
        <v>0</v>
      </c>
      <c r="R61" s="66">
        <f t="shared" si="24"/>
        <v>0</v>
      </c>
      <c r="S61" s="9" t="e">
        <f>IF(#REF!="Yes",Q61,(Q61+I61*0.5))</f>
        <v>#REF!</v>
      </c>
      <c r="T61" s="9" t="e">
        <f>IF(#REF!="Yes",R61,(R61+K61*0.5))</f>
        <v>#REF!</v>
      </c>
      <c r="U61" s="151">
        <f t="shared" si="25"/>
        <v>0</v>
      </c>
      <c r="V61" s="16">
        <f t="shared" si="26"/>
        <v>0</v>
      </c>
      <c r="W61" s="16">
        <f t="shared" si="27"/>
        <v>0</v>
      </c>
      <c r="X61" s="138">
        <f>IF(ISNUMBER(VLOOKUP('Rate Calculations'!$A61,#REF!,5,FALSE)),VLOOKUP('Rate Calculations'!$A61,#REF!,5,FALSE),0)</f>
        <v>0</v>
      </c>
      <c r="Y61" s="89">
        <f>IF(ISNUMBER(VLOOKUP('Rate Calculations'!$A61,#REF!,6,FALSE)),VLOOKUP('Rate Calculations'!$A61,#REF!,6,FALSE),0)</f>
        <v>0</v>
      </c>
      <c r="Z61" s="17">
        <f t="shared" si="28"/>
        <v>0</v>
      </c>
      <c r="AA61" s="18">
        <f t="shared" si="29"/>
        <v>0</v>
      </c>
      <c r="AB61" s="139">
        <f t="shared" si="10"/>
        <v>0</v>
      </c>
      <c r="AC61" s="24">
        <f t="shared" si="30"/>
        <v>0</v>
      </c>
      <c r="AD61" s="24">
        <f t="shared" si="31"/>
        <v>0</v>
      </c>
      <c r="AE61" s="27" t="e">
        <f>IF(#REF!="Yes",AC61,(AC61+V61*0.5))</f>
        <v>#REF!</v>
      </c>
      <c r="AF61" s="27" t="e">
        <f>IF(#REF!="Yes",AD61,(AD61+W61*0.5))</f>
        <v>#REF!</v>
      </c>
    </row>
    <row r="62" spans="1:35">
      <c r="A62" s="57" t="str">
        <f t="shared" si="13"/>
        <v xml:space="preserve"> </v>
      </c>
      <c r="B62" s="57" t="str">
        <f t="shared" si="32"/>
        <v xml:space="preserve">  </v>
      </c>
      <c r="C62" s="57"/>
      <c r="D62" s="30" t="str">
        <f>IFERROR((GETPIVOTDATA("Average of Certified Payroll Hourly Rate",'Pivot Table'!$X$3,"Firm Name",A62,"Class Round 3 (PSPO)",B62)),"")</f>
        <v/>
      </c>
      <c r="E62" s="34"/>
      <c r="F62" s="34"/>
      <c r="G62" s="151"/>
      <c r="H62" s="349">
        <f t="shared" si="16"/>
        <v>1.7500000000000002E-2</v>
      </c>
      <c r="I62" s="16">
        <f t="shared" si="17"/>
        <v>0</v>
      </c>
      <c r="J62" s="67">
        <f t="shared" si="18"/>
        <v>3.5000000000000003E-2</v>
      </c>
      <c r="K62" s="16">
        <f t="shared" si="19"/>
        <v>0</v>
      </c>
      <c r="L62" s="138">
        <f>IF(ISNUMBER(VLOOKUP('Rate Calculations'!$A62,#REF!,2,FALSE)),VLOOKUP('Rate Calculations'!$A62,#REF!,2,FALSE),0)</f>
        <v>0</v>
      </c>
      <c r="M62" s="89">
        <f>IF(ISNUMBER(VLOOKUP('Rate Calculations'!$A62,#REF!,4,FALSE)),VLOOKUP('Rate Calculations'!$A62,#REF!,4,FALSE),0)</f>
        <v>0</v>
      </c>
      <c r="N62" s="17">
        <f t="shared" si="20"/>
        <v>0</v>
      </c>
      <c r="O62" s="18">
        <f t="shared" si="21"/>
        <v>0</v>
      </c>
      <c r="P62" s="139">
        <f t="shared" si="22"/>
        <v>0</v>
      </c>
      <c r="Q62" s="66">
        <f t="shared" si="23"/>
        <v>0</v>
      </c>
      <c r="R62" s="66">
        <f t="shared" si="24"/>
        <v>0</v>
      </c>
      <c r="S62" s="9" t="e">
        <f>IF(#REF!="Yes",Q62,(Q62+I62*0.5))</f>
        <v>#REF!</v>
      </c>
      <c r="T62" s="9" t="e">
        <f>IF(#REF!="Yes",R62,(R62+K62*0.5))</f>
        <v>#REF!</v>
      </c>
      <c r="U62" s="151">
        <f t="shared" si="25"/>
        <v>0</v>
      </c>
      <c r="V62" s="16">
        <f t="shared" si="26"/>
        <v>0</v>
      </c>
      <c r="W62" s="16">
        <f t="shared" si="27"/>
        <v>0</v>
      </c>
      <c r="X62" s="138">
        <f>IF(ISNUMBER(VLOOKUP('Rate Calculations'!$A62,#REF!,5,FALSE)),VLOOKUP('Rate Calculations'!$A62,#REF!,5,FALSE),0)</f>
        <v>0</v>
      </c>
      <c r="Y62" s="89">
        <f>IF(ISNUMBER(VLOOKUP('Rate Calculations'!$A62,#REF!,6,FALSE)),VLOOKUP('Rate Calculations'!$A62,#REF!,6,FALSE),0)</f>
        <v>0</v>
      </c>
      <c r="Z62" s="17">
        <f t="shared" si="28"/>
        <v>0</v>
      </c>
      <c r="AA62" s="18">
        <f t="shared" si="29"/>
        <v>0</v>
      </c>
      <c r="AB62" s="139">
        <f t="shared" si="10"/>
        <v>0</v>
      </c>
      <c r="AC62" s="24">
        <f t="shared" si="30"/>
        <v>0</v>
      </c>
      <c r="AD62" s="24">
        <f t="shared" si="31"/>
        <v>0</v>
      </c>
      <c r="AE62" s="27" t="e">
        <f>IF(#REF!="Yes",AC62,(AC62+V62*0.5))</f>
        <v>#REF!</v>
      </c>
      <c r="AF62" s="27" t="e">
        <f>IF(#REF!="Yes",AD62,(AD62+W62*0.5))</f>
        <v>#REF!</v>
      </c>
    </row>
    <row r="63" spans="1:35">
      <c r="A63" s="57" t="str">
        <f t="shared" si="13"/>
        <v xml:space="preserve"> </v>
      </c>
      <c r="B63" s="57" t="str">
        <f t="shared" si="32"/>
        <v xml:space="preserve">  </v>
      </c>
      <c r="C63" s="57"/>
      <c r="D63" s="30" t="str">
        <f>IFERROR((GETPIVOTDATA("Average of Certified Payroll Hourly Rate",'Pivot Table'!$X$3,"Firm Name",A63,"Class Round 3 (PSPO)",B63)),"")</f>
        <v/>
      </c>
      <c r="E63" s="34"/>
      <c r="F63" s="34"/>
      <c r="G63" s="151"/>
      <c r="H63" s="349">
        <f t="shared" si="16"/>
        <v>1.7500000000000002E-2</v>
      </c>
      <c r="I63" s="19">
        <f t="shared" si="17"/>
        <v>0</v>
      </c>
      <c r="J63" s="67">
        <f t="shared" si="18"/>
        <v>3.5000000000000003E-2</v>
      </c>
      <c r="K63" s="19">
        <f t="shared" si="19"/>
        <v>0</v>
      </c>
      <c r="L63" s="138">
        <f>IF(ISNUMBER(VLOOKUP('Rate Calculations'!$A63,#REF!,2,FALSE)),VLOOKUP('Rate Calculations'!$A63,#REF!,2,FALSE),0)</f>
        <v>0</v>
      </c>
      <c r="M63" s="89">
        <f>IF(ISNUMBER(VLOOKUP('Rate Calculations'!$A63,#REF!,4,FALSE)),VLOOKUP('Rate Calculations'!$A63,#REF!,4,FALSE),0)</f>
        <v>0</v>
      </c>
      <c r="N63" s="17">
        <f t="shared" si="20"/>
        <v>0</v>
      </c>
      <c r="O63" s="18">
        <f t="shared" si="21"/>
        <v>0</v>
      </c>
      <c r="P63" s="139">
        <f t="shared" si="22"/>
        <v>0</v>
      </c>
      <c r="Q63" s="66">
        <f t="shared" si="23"/>
        <v>0</v>
      </c>
      <c r="R63" s="66">
        <f t="shared" si="24"/>
        <v>0</v>
      </c>
      <c r="S63" s="9" t="e">
        <f>IF(#REF!="Yes",Q63,(Q63+I63*0.5))</f>
        <v>#REF!</v>
      </c>
      <c r="T63" s="9" t="e">
        <f>IF(#REF!="Yes",R63,(R63+K63*0.5))</f>
        <v>#REF!</v>
      </c>
      <c r="U63" s="151">
        <f t="shared" si="25"/>
        <v>0</v>
      </c>
      <c r="V63" s="16">
        <f t="shared" si="26"/>
        <v>0</v>
      </c>
      <c r="W63" s="16">
        <f t="shared" si="27"/>
        <v>0</v>
      </c>
      <c r="X63" s="138">
        <f>IF(ISNUMBER(VLOOKUP('Rate Calculations'!$A63,#REF!,5,FALSE)),VLOOKUP('Rate Calculations'!$A63,#REF!,5,FALSE),0)</f>
        <v>0</v>
      </c>
      <c r="Y63" s="89">
        <f>IF(ISNUMBER(VLOOKUP('Rate Calculations'!$A63,#REF!,6,FALSE)),VLOOKUP('Rate Calculations'!$A63,#REF!,6,FALSE),0)</f>
        <v>0</v>
      </c>
      <c r="Z63" s="17">
        <f t="shared" si="28"/>
        <v>0</v>
      </c>
      <c r="AA63" s="18">
        <f t="shared" si="29"/>
        <v>0</v>
      </c>
      <c r="AB63" s="139">
        <f t="shared" si="10"/>
        <v>0</v>
      </c>
      <c r="AC63" s="24">
        <f t="shared" si="30"/>
        <v>0</v>
      </c>
      <c r="AD63" s="24">
        <f t="shared" si="31"/>
        <v>0</v>
      </c>
      <c r="AE63" s="27" t="e">
        <f>IF(#REF!="Yes",AC63,(AC63+V63*0.5))</f>
        <v>#REF!</v>
      </c>
      <c r="AF63" s="27" t="e">
        <f>IF(#REF!="Yes",AD63,(AD63+W63*0.5))</f>
        <v>#REF!</v>
      </c>
    </row>
    <row r="64" spans="1:35">
      <c r="A64" s="57" t="str">
        <f t="shared" si="13"/>
        <v xml:space="preserve"> </v>
      </c>
      <c r="B64" s="57" t="str">
        <f t="shared" si="32"/>
        <v xml:space="preserve">  </v>
      </c>
      <c r="C64" s="57"/>
      <c r="D64" s="30" t="str">
        <f>IFERROR((GETPIVOTDATA("Average of Certified Payroll Hourly Rate",'Pivot Table'!$X$3,"Firm Name",A64,"Class Round 3 (PSPO)",B64)),"")</f>
        <v/>
      </c>
      <c r="E64" s="34"/>
      <c r="F64" s="34"/>
      <c r="G64" s="151"/>
      <c r="H64" s="349">
        <f t="shared" si="16"/>
        <v>1.7500000000000002E-2</v>
      </c>
      <c r="I64" s="16">
        <f t="shared" si="17"/>
        <v>0</v>
      </c>
      <c r="J64" s="67">
        <f t="shared" si="18"/>
        <v>3.5000000000000003E-2</v>
      </c>
      <c r="K64" s="16">
        <f t="shared" si="19"/>
        <v>0</v>
      </c>
      <c r="L64" s="138">
        <f>IF(ISNUMBER(VLOOKUP('Rate Calculations'!$A64,#REF!,2,FALSE)),VLOOKUP('Rate Calculations'!$A64,#REF!,2,FALSE),0)</f>
        <v>0</v>
      </c>
      <c r="M64" s="89">
        <f>IF(ISNUMBER(VLOOKUP('Rate Calculations'!$A64,#REF!,4,FALSE)),VLOOKUP('Rate Calculations'!$A64,#REF!,4,FALSE),0)</f>
        <v>0</v>
      </c>
      <c r="N64" s="17">
        <f t="shared" si="20"/>
        <v>0</v>
      </c>
      <c r="O64" s="18">
        <f t="shared" si="21"/>
        <v>0</v>
      </c>
      <c r="P64" s="139">
        <f t="shared" si="22"/>
        <v>0</v>
      </c>
      <c r="Q64" s="66">
        <f t="shared" si="23"/>
        <v>0</v>
      </c>
      <c r="R64" s="66">
        <f t="shared" si="24"/>
        <v>0</v>
      </c>
      <c r="S64" s="9" t="e">
        <f>IF(#REF!="Yes",Q64,(Q64+I64*0.5))</f>
        <v>#REF!</v>
      </c>
      <c r="T64" s="9" t="e">
        <f>IF(#REF!="Yes",R64,(R64+K64*0.5))</f>
        <v>#REF!</v>
      </c>
      <c r="U64" s="151">
        <f t="shared" si="25"/>
        <v>0</v>
      </c>
      <c r="V64" s="16">
        <f t="shared" si="26"/>
        <v>0</v>
      </c>
      <c r="W64" s="16">
        <f t="shared" si="27"/>
        <v>0</v>
      </c>
      <c r="X64" s="138">
        <f>IF(ISNUMBER(VLOOKUP('Rate Calculations'!$A64,#REF!,5,FALSE)),VLOOKUP('Rate Calculations'!$A64,#REF!,5,FALSE),0)</f>
        <v>0</v>
      </c>
      <c r="Y64" s="89">
        <f>IF(ISNUMBER(VLOOKUP('Rate Calculations'!$A64,#REF!,6,FALSE)),VLOOKUP('Rate Calculations'!$A64,#REF!,6,FALSE),0)</f>
        <v>0</v>
      </c>
      <c r="Z64" s="17">
        <f t="shared" si="28"/>
        <v>0</v>
      </c>
      <c r="AA64" s="18">
        <f t="shared" si="29"/>
        <v>0</v>
      </c>
      <c r="AB64" s="139">
        <f t="shared" si="10"/>
        <v>0</v>
      </c>
      <c r="AC64" s="24">
        <f t="shared" si="30"/>
        <v>0</v>
      </c>
      <c r="AD64" s="24">
        <f t="shared" si="31"/>
        <v>0</v>
      </c>
      <c r="AE64" s="27" t="e">
        <f>IF(#REF!="Yes",AC64,(AC64+V64*0.5))</f>
        <v>#REF!</v>
      </c>
      <c r="AF64" s="27" t="e">
        <f>IF(#REF!="Yes",AD64,(AD64+W64*0.5))</f>
        <v>#REF!</v>
      </c>
    </row>
    <row r="65" spans="1:32">
      <c r="A65" s="57" t="str">
        <f t="shared" si="13"/>
        <v xml:space="preserve"> </v>
      </c>
      <c r="B65" s="57" t="str">
        <f t="shared" si="32"/>
        <v xml:space="preserve">  </v>
      </c>
      <c r="C65" s="57"/>
      <c r="D65" s="30" t="str">
        <f>IFERROR((GETPIVOTDATA("Average of Certified Payroll Hourly Rate",'Pivot Table'!$X$3,"Firm Name",A65,"Class Round 3 (PSPO)",B65)),"")</f>
        <v/>
      </c>
      <c r="E65" s="34"/>
      <c r="F65" s="34"/>
      <c r="G65" s="151"/>
      <c r="H65" s="349">
        <f t="shared" si="16"/>
        <v>1.7500000000000002E-2</v>
      </c>
      <c r="I65" s="19">
        <f t="shared" si="17"/>
        <v>0</v>
      </c>
      <c r="J65" s="67">
        <f t="shared" si="18"/>
        <v>3.5000000000000003E-2</v>
      </c>
      <c r="K65" s="19">
        <f t="shared" si="19"/>
        <v>0</v>
      </c>
      <c r="L65" s="138">
        <f>IF(ISNUMBER(VLOOKUP('Rate Calculations'!$A65,#REF!,2,FALSE)),VLOOKUP('Rate Calculations'!$A65,#REF!,2,FALSE),0)</f>
        <v>0</v>
      </c>
      <c r="M65" s="89">
        <f>IF(ISNUMBER(VLOOKUP('Rate Calculations'!$A65,#REF!,4,FALSE)),VLOOKUP('Rate Calculations'!$A65,#REF!,4,FALSE),0)</f>
        <v>0</v>
      </c>
      <c r="N65" s="17">
        <f t="shared" si="20"/>
        <v>0</v>
      </c>
      <c r="O65" s="18">
        <f t="shared" si="21"/>
        <v>0</v>
      </c>
      <c r="P65" s="139">
        <f t="shared" si="22"/>
        <v>0</v>
      </c>
      <c r="Q65" s="66">
        <f t="shared" si="23"/>
        <v>0</v>
      </c>
      <c r="R65" s="66">
        <f t="shared" si="24"/>
        <v>0</v>
      </c>
      <c r="S65" s="9" t="e">
        <f>IF(#REF!="Yes",Q65,(Q65+I65*0.5))</f>
        <v>#REF!</v>
      </c>
      <c r="T65" s="9" t="e">
        <f>IF(#REF!="Yes",R65,(R65+K65*0.5))</f>
        <v>#REF!</v>
      </c>
      <c r="U65" s="151">
        <f t="shared" si="25"/>
        <v>0</v>
      </c>
      <c r="V65" s="16">
        <f t="shared" si="26"/>
        <v>0</v>
      </c>
      <c r="W65" s="16">
        <f t="shared" si="27"/>
        <v>0</v>
      </c>
      <c r="X65" s="138">
        <f>IF(ISNUMBER(VLOOKUP('Rate Calculations'!$A65,#REF!,5,FALSE)),VLOOKUP('Rate Calculations'!$A65,#REF!,5,FALSE),0)</f>
        <v>0</v>
      </c>
      <c r="Y65" s="89">
        <f>IF(ISNUMBER(VLOOKUP('Rate Calculations'!$A65,#REF!,6,FALSE)),VLOOKUP('Rate Calculations'!$A65,#REF!,6,FALSE),0)</f>
        <v>0</v>
      </c>
      <c r="Z65" s="17">
        <f t="shared" si="28"/>
        <v>0</v>
      </c>
      <c r="AA65" s="18">
        <f t="shared" si="29"/>
        <v>0</v>
      </c>
      <c r="AB65" s="139">
        <f t="shared" si="10"/>
        <v>0</v>
      </c>
      <c r="AC65" s="24">
        <f t="shared" si="30"/>
        <v>0</v>
      </c>
      <c r="AD65" s="24">
        <f t="shared" si="31"/>
        <v>0</v>
      </c>
      <c r="AE65" s="27" t="e">
        <f>IF(#REF!="Yes",AC65,(AC65+V65*0.5))</f>
        <v>#REF!</v>
      </c>
      <c r="AF65" s="27" t="e">
        <f>IF(#REF!="Yes",AD65,(AD65+W65*0.5))</f>
        <v>#REF!</v>
      </c>
    </row>
    <row r="66" spans="1:32">
      <c r="A66" s="57" t="str">
        <f t="shared" si="13"/>
        <v xml:space="preserve"> </v>
      </c>
      <c r="B66" s="57" t="str">
        <f t="shared" si="32"/>
        <v xml:space="preserve">  </v>
      </c>
      <c r="C66" s="57"/>
      <c r="D66" s="30" t="str">
        <f>IFERROR((GETPIVOTDATA("Average of Certified Payroll Hourly Rate",'Pivot Table'!$X$3,"Firm Name",A66,"Class Round 3 (PSPO)",B66)),"")</f>
        <v/>
      </c>
      <c r="E66" s="34"/>
      <c r="F66" s="34"/>
      <c r="G66" s="151"/>
      <c r="H66" s="349">
        <f t="shared" si="16"/>
        <v>1.7500000000000002E-2</v>
      </c>
      <c r="I66" s="19">
        <f t="shared" si="17"/>
        <v>0</v>
      </c>
      <c r="J66" s="67">
        <f t="shared" si="18"/>
        <v>3.5000000000000003E-2</v>
      </c>
      <c r="K66" s="19">
        <f t="shared" si="19"/>
        <v>0</v>
      </c>
      <c r="L66" s="138">
        <f>IF(ISNUMBER(VLOOKUP('Rate Calculations'!$A66,#REF!,2,FALSE)),VLOOKUP('Rate Calculations'!$A66,#REF!,2,FALSE),0)</f>
        <v>0</v>
      </c>
      <c r="M66" s="89">
        <f>IF(ISNUMBER(VLOOKUP('Rate Calculations'!$A66,#REF!,4,FALSE)),VLOOKUP('Rate Calculations'!$A66,#REF!,4,FALSE),0)</f>
        <v>0</v>
      </c>
      <c r="N66" s="17">
        <f t="shared" si="20"/>
        <v>0</v>
      </c>
      <c r="O66" s="18">
        <f t="shared" si="21"/>
        <v>0</v>
      </c>
      <c r="P66" s="139">
        <f t="shared" si="22"/>
        <v>0</v>
      </c>
      <c r="Q66" s="66">
        <f t="shared" si="23"/>
        <v>0</v>
      </c>
      <c r="R66" s="66">
        <f t="shared" si="24"/>
        <v>0</v>
      </c>
      <c r="S66" s="9" t="e">
        <f>IF(#REF!="Yes",Q66,(Q66+I66*0.5))</f>
        <v>#REF!</v>
      </c>
      <c r="T66" s="9" t="e">
        <f>IF(#REF!="Yes",R66,(R66+K66*0.5))</f>
        <v>#REF!</v>
      </c>
      <c r="U66" s="151">
        <f t="shared" si="25"/>
        <v>0</v>
      </c>
      <c r="V66" s="16">
        <f t="shared" si="26"/>
        <v>0</v>
      </c>
      <c r="W66" s="16">
        <f t="shared" si="27"/>
        <v>0</v>
      </c>
      <c r="X66" s="138">
        <f>IF(ISNUMBER(VLOOKUP('Rate Calculations'!$A66,#REF!,5,FALSE)),VLOOKUP('Rate Calculations'!$A66,#REF!,5,FALSE),0)</f>
        <v>0</v>
      </c>
      <c r="Y66" s="89">
        <f>IF(ISNUMBER(VLOOKUP('Rate Calculations'!$A66,#REF!,6,FALSE)),VLOOKUP('Rate Calculations'!$A66,#REF!,6,FALSE),0)</f>
        <v>0</v>
      </c>
      <c r="Z66" s="17">
        <f t="shared" si="28"/>
        <v>0</v>
      </c>
      <c r="AA66" s="18">
        <f t="shared" si="29"/>
        <v>0</v>
      </c>
      <c r="AB66" s="139">
        <f t="shared" si="10"/>
        <v>0</v>
      </c>
      <c r="AC66" s="24">
        <f t="shared" si="30"/>
        <v>0</v>
      </c>
      <c r="AD66" s="24">
        <f t="shared" si="31"/>
        <v>0</v>
      </c>
      <c r="AE66" s="27" t="e">
        <f>IF(#REF!="Yes",AC66,(AC66+V66*0.5))</f>
        <v>#REF!</v>
      </c>
      <c r="AF66" s="27" t="e">
        <f>IF(#REF!="Yes",AD66,(AD66+W66*0.5))</f>
        <v>#REF!</v>
      </c>
    </row>
    <row r="67" spans="1:32">
      <c r="A67" s="57" t="str">
        <f t="shared" si="13"/>
        <v xml:space="preserve"> </v>
      </c>
      <c r="B67" s="57" t="str">
        <f t="shared" si="32"/>
        <v xml:space="preserve">  </v>
      </c>
      <c r="C67" s="57"/>
      <c r="D67" s="30" t="str">
        <f>IFERROR((GETPIVOTDATA("Average of Certified Payroll Hourly Rate",'Pivot Table'!$X$3,"Firm Name",A67,"Class Round 3 (PSPO)",B67)),"")</f>
        <v/>
      </c>
      <c r="E67" s="34"/>
      <c r="F67" s="34"/>
      <c r="G67" s="151"/>
      <c r="H67" s="349">
        <f t="shared" si="16"/>
        <v>1.7500000000000002E-2</v>
      </c>
      <c r="I67" s="19">
        <f t="shared" si="17"/>
        <v>0</v>
      </c>
      <c r="J67" s="67">
        <f t="shared" si="18"/>
        <v>3.5000000000000003E-2</v>
      </c>
      <c r="K67" s="19">
        <f t="shared" si="19"/>
        <v>0</v>
      </c>
      <c r="L67" s="138">
        <f>IF(ISNUMBER(VLOOKUP('Rate Calculations'!$A67,#REF!,2,FALSE)),VLOOKUP('Rate Calculations'!$A67,#REF!,2,FALSE),0)</f>
        <v>0</v>
      </c>
      <c r="M67" s="89">
        <f>IF(ISNUMBER(VLOOKUP('Rate Calculations'!$A67,#REF!,4,FALSE)),VLOOKUP('Rate Calculations'!$A67,#REF!,4,FALSE),0)</f>
        <v>0</v>
      </c>
      <c r="N67" s="17">
        <f t="shared" si="20"/>
        <v>0</v>
      </c>
      <c r="O67" s="18">
        <f t="shared" si="21"/>
        <v>0</v>
      </c>
      <c r="P67" s="139">
        <f t="shared" si="22"/>
        <v>0</v>
      </c>
      <c r="Q67" s="66">
        <f t="shared" si="23"/>
        <v>0</v>
      </c>
      <c r="R67" s="66">
        <f t="shared" si="24"/>
        <v>0</v>
      </c>
      <c r="S67" s="9" t="e">
        <f>IF(#REF!="Yes",Q67,(Q67+I67*0.5))</f>
        <v>#REF!</v>
      </c>
      <c r="T67" s="9" t="e">
        <f>IF(#REF!="Yes",R67,(R67+K67*0.5))</f>
        <v>#REF!</v>
      </c>
      <c r="U67" s="151">
        <f t="shared" si="25"/>
        <v>0</v>
      </c>
      <c r="V67" s="16">
        <f t="shared" si="26"/>
        <v>0</v>
      </c>
      <c r="W67" s="16">
        <f t="shared" si="27"/>
        <v>0</v>
      </c>
      <c r="X67" s="138">
        <f>IF(ISNUMBER(VLOOKUP('Rate Calculations'!$A67,#REF!,5,FALSE)),VLOOKUP('Rate Calculations'!$A67,#REF!,5,FALSE),0)</f>
        <v>0</v>
      </c>
      <c r="Y67" s="89">
        <f>IF(ISNUMBER(VLOOKUP('Rate Calculations'!$A67,#REF!,6,FALSE)),VLOOKUP('Rate Calculations'!$A67,#REF!,6,FALSE),0)</f>
        <v>0</v>
      </c>
      <c r="Z67" s="17">
        <f t="shared" si="28"/>
        <v>0</v>
      </c>
      <c r="AA67" s="18">
        <f t="shared" si="29"/>
        <v>0</v>
      </c>
      <c r="AB67" s="139">
        <f t="shared" si="10"/>
        <v>0</v>
      </c>
      <c r="AC67" s="24">
        <f t="shared" si="30"/>
        <v>0</v>
      </c>
      <c r="AD67" s="24">
        <f t="shared" si="31"/>
        <v>0</v>
      </c>
      <c r="AE67" s="27" t="e">
        <f>IF(#REF!="Yes",AC67,(AC67+V67*0.5))</f>
        <v>#REF!</v>
      </c>
      <c r="AF67" s="27" t="e">
        <f>IF(#REF!="Yes",AD67,(AD67+W67*0.5))</f>
        <v>#REF!</v>
      </c>
    </row>
    <row r="68" spans="1:32">
      <c r="A68" s="57" t="str">
        <f t="shared" si="13"/>
        <v xml:space="preserve"> </v>
      </c>
      <c r="B68" s="57" t="str">
        <f t="shared" si="32"/>
        <v xml:space="preserve">  </v>
      </c>
      <c r="C68" s="57"/>
      <c r="D68" s="30" t="str">
        <f>IFERROR((GETPIVOTDATA("Average of Certified Payroll Hourly Rate",'Pivot Table'!$X$3,"Firm Name",A68,"Class Round 3 (PSPO)",B68)),"")</f>
        <v/>
      </c>
      <c r="E68" s="34"/>
      <c r="F68" s="34"/>
      <c r="G68" s="151"/>
      <c r="H68" s="349">
        <f t="shared" si="16"/>
        <v>1.7500000000000002E-2</v>
      </c>
      <c r="I68" s="19">
        <f t="shared" si="17"/>
        <v>0</v>
      </c>
      <c r="J68" s="67">
        <f t="shared" si="18"/>
        <v>3.5000000000000003E-2</v>
      </c>
      <c r="K68" s="19">
        <f t="shared" si="19"/>
        <v>0</v>
      </c>
      <c r="L68" s="138">
        <f>IF(ISNUMBER(VLOOKUP('Rate Calculations'!$A68,#REF!,2,FALSE)),VLOOKUP('Rate Calculations'!$A68,#REF!,2,FALSE),0)</f>
        <v>0</v>
      </c>
      <c r="M68" s="89">
        <f>IF(ISNUMBER(VLOOKUP('Rate Calculations'!$A68,#REF!,4,FALSE)),VLOOKUP('Rate Calculations'!$A68,#REF!,4,FALSE),0)</f>
        <v>0</v>
      </c>
      <c r="N68" s="17">
        <f t="shared" si="20"/>
        <v>0</v>
      </c>
      <c r="O68" s="18">
        <f t="shared" si="21"/>
        <v>0</v>
      </c>
      <c r="P68" s="139">
        <f t="shared" si="22"/>
        <v>0</v>
      </c>
      <c r="Q68" s="66">
        <f t="shared" si="23"/>
        <v>0</v>
      </c>
      <c r="R68" s="66">
        <f t="shared" si="24"/>
        <v>0</v>
      </c>
      <c r="S68" s="9" t="e">
        <f>IF(#REF!="Yes",Q68,(Q68+I68*0.5))</f>
        <v>#REF!</v>
      </c>
      <c r="T68" s="9" t="e">
        <f>IF(#REF!="Yes",R68,(R68+K68*0.5))</f>
        <v>#REF!</v>
      </c>
      <c r="U68" s="151">
        <f t="shared" si="25"/>
        <v>0</v>
      </c>
      <c r="V68" s="16">
        <f t="shared" si="26"/>
        <v>0</v>
      </c>
      <c r="W68" s="16">
        <f t="shared" si="27"/>
        <v>0</v>
      </c>
      <c r="X68" s="138">
        <f>IF(ISNUMBER(VLOOKUP('Rate Calculations'!$A68,#REF!,5,FALSE)),VLOOKUP('Rate Calculations'!$A68,#REF!,5,FALSE),0)</f>
        <v>0</v>
      </c>
      <c r="Y68" s="89">
        <f>IF(ISNUMBER(VLOOKUP('Rate Calculations'!$A68,#REF!,6,FALSE)),VLOOKUP('Rate Calculations'!$A68,#REF!,6,FALSE),0)</f>
        <v>0</v>
      </c>
      <c r="Z68" s="17">
        <f t="shared" si="28"/>
        <v>0</v>
      </c>
      <c r="AA68" s="18">
        <f t="shared" si="29"/>
        <v>0</v>
      </c>
      <c r="AB68" s="139">
        <f t="shared" ref="AB68:AB131" si="33">$P$4</f>
        <v>0</v>
      </c>
      <c r="AC68" s="24">
        <f t="shared" si="30"/>
        <v>0</v>
      </c>
      <c r="AD68" s="24">
        <f t="shared" si="31"/>
        <v>0</v>
      </c>
      <c r="AE68" s="27" t="e">
        <f>IF(#REF!="Yes",AC68,(AC68+V68*0.5))</f>
        <v>#REF!</v>
      </c>
      <c r="AF68" s="27" t="e">
        <f>IF(#REF!="Yes",AD68,(AD68+W68*0.5))</f>
        <v>#REF!</v>
      </c>
    </row>
    <row r="69" spans="1:32">
      <c r="A69" s="57" t="str">
        <f t="shared" ref="A69:A132" si="34">IFERROR(TRIM(LEFT(C69,SEARCH(" : ",C69,1)))," ")</f>
        <v xml:space="preserve"> </v>
      </c>
      <c r="B69" s="57" t="str">
        <f t="shared" ref="B69:B132" si="35">IFERROR(RIGHT(C69,LEN(C69)-SEARCH(" : ",C69)-2),"  ")</f>
        <v xml:space="preserve">  </v>
      </c>
      <c r="C69" s="57"/>
      <c r="D69" s="30" t="str">
        <f>IFERROR((GETPIVOTDATA("Average of Certified Payroll Hourly Rate",'Pivot Table'!$X$3,"Firm Name",A69,"Class Round 3 (PSPO)",B69)),"")</f>
        <v/>
      </c>
      <c r="E69" s="34"/>
      <c r="F69" s="34"/>
      <c r="G69" s="151"/>
      <c r="H69" s="349">
        <f t="shared" si="16"/>
        <v>1.7500000000000002E-2</v>
      </c>
      <c r="I69" s="16">
        <f t="shared" si="17"/>
        <v>0</v>
      </c>
      <c r="J69" s="67">
        <f t="shared" si="18"/>
        <v>3.5000000000000003E-2</v>
      </c>
      <c r="K69" s="16">
        <f t="shared" si="19"/>
        <v>0</v>
      </c>
      <c r="L69" s="138">
        <f>IF(ISNUMBER(VLOOKUP('Rate Calculations'!$A69,#REF!,2,FALSE)),VLOOKUP('Rate Calculations'!$A69,#REF!,2,FALSE),0)</f>
        <v>0</v>
      </c>
      <c r="M69" s="89">
        <f>IF(ISNUMBER(VLOOKUP('Rate Calculations'!$A69,#REF!,4,FALSE)),VLOOKUP('Rate Calculations'!$A69,#REF!,4,FALSE),0)</f>
        <v>0</v>
      </c>
      <c r="N69" s="17">
        <f t="shared" si="20"/>
        <v>0</v>
      </c>
      <c r="O69" s="18">
        <f t="shared" si="21"/>
        <v>0</v>
      </c>
      <c r="P69" s="139">
        <f t="shared" si="22"/>
        <v>0</v>
      </c>
      <c r="Q69" s="66">
        <f t="shared" si="23"/>
        <v>0</v>
      </c>
      <c r="R69" s="66">
        <f t="shared" si="24"/>
        <v>0</v>
      </c>
      <c r="S69" s="9" t="e">
        <f>IF(#REF!="Yes",Q69,(Q69+I69*0.5))</f>
        <v>#REF!</v>
      </c>
      <c r="T69" s="9" t="e">
        <f>IF(#REF!="Yes",R69,(R69+K69*0.5))</f>
        <v>#REF!</v>
      </c>
      <c r="U69" s="151">
        <f t="shared" si="25"/>
        <v>0</v>
      </c>
      <c r="V69" s="16">
        <f t="shared" si="26"/>
        <v>0</v>
      </c>
      <c r="W69" s="16">
        <f t="shared" si="27"/>
        <v>0</v>
      </c>
      <c r="X69" s="138">
        <f>IF(ISNUMBER(VLOOKUP('Rate Calculations'!$A69,#REF!,5,FALSE)),VLOOKUP('Rate Calculations'!$A69,#REF!,5,FALSE),0)</f>
        <v>0</v>
      </c>
      <c r="Y69" s="89">
        <f>IF(ISNUMBER(VLOOKUP('Rate Calculations'!$A69,#REF!,6,FALSE)),VLOOKUP('Rate Calculations'!$A69,#REF!,6,FALSE),0)</f>
        <v>0</v>
      </c>
      <c r="Z69" s="17">
        <f t="shared" si="28"/>
        <v>0</v>
      </c>
      <c r="AA69" s="18">
        <f t="shared" si="29"/>
        <v>0</v>
      </c>
      <c r="AB69" s="139">
        <f t="shared" si="33"/>
        <v>0</v>
      </c>
      <c r="AC69" s="24">
        <f t="shared" si="30"/>
        <v>0</v>
      </c>
      <c r="AD69" s="24">
        <f t="shared" si="31"/>
        <v>0</v>
      </c>
      <c r="AE69" s="27" t="e">
        <f>IF(#REF!="Yes",AC69,(AC69+V69*0.5))</f>
        <v>#REF!</v>
      </c>
      <c r="AF69" s="27" t="e">
        <f>IF(#REF!="Yes",AD69,(AD69+W69*0.5))</f>
        <v>#REF!</v>
      </c>
    </row>
    <row r="70" spans="1:32">
      <c r="A70" s="57" t="str">
        <f t="shared" si="34"/>
        <v xml:space="preserve"> </v>
      </c>
      <c r="B70" s="57" t="str">
        <f t="shared" si="35"/>
        <v xml:space="preserve">  </v>
      </c>
      <c r="C70" s="57"/>
      <c r="D70" s="30" t="str">
        <f>IFERROR((GETPIVOTDATA("Average of Certified Payroll Hourly Rate",'Pivot Table'!$X$3,"Firm Name",A70,"Class Round 3 (PSPO)",B70)),"")</f>
        <v/>
      </c>
      <c r="E70" s="34"/>
      <c r="F70" s="34"/>
      <c r="G70" s="151"/>
      <c r="H70" s="349">
        <f t="shared" ref="H70:H133" si="36">$H$4</f>
        <v>1.7500000000000002E-2</v>
      </c>
      <c r="I70" s="16">
        <f t="shared" ref="I70:I133" si="37">IFERROR(IF(ISBLANK(G70),IF(ISBLANK(F70),IF(ISBLANK(E70),D70*(1+H70),E70*(1+H70)),F70*(1+H70)),G70*(1+H70)),0)</f>
        <v>0</v>
      </c>
      <c r="J70" s="67">
        <f t="shared" ref="J70:J133" si="38">$J$4</f>
        <v>3.5000000000000003E-2</v>
      </c>
      <c r="K70" s="16">
        <f t="shared" ref="K70:K133" si="39">I70*(1+J70)</f>
        <v>0</v>
      </c>
      <c r="L70" s="138">
        <f>IF(ISNUMBER(VLOOKUP('Rate Calculations'!$A70,#REF!,2,FALSE)),VLOOKUP('Rate Calculations'!$A70,#REF!,2,FALSE),0)</f>
        <v>0</v>
      </c>
      <c r="M70" s="89">
        <f>IF(ISNUMBER(VLOOKUP('Rate Calculations'!$A70,#REF!,4,FALSE)),VLOOKUP('Rate Calculations'!$A70,#REF!,4,FALSE),0)</f>
        <v>0</v>
      </c>
      <c r="N70" s="17">
        <f t="shared" ref="N70:N133" si="40">(I70*L70)+(I70*M70)+I70</f>
        <v>0</v>
      </c>
      <c r="O70" s="18">
        <f t="shared" ref="O70:O133" si="41">(K70*L70)+(K70*M70)+K70</f>
        <v>0</v>
      </c>
      <c r="P70" s="139">
        <f t="shared" ref="P70:P133" si="42">$P$4</f>
        <v>0</v>
      </c>
      <c r="Q70" s="66">
        <f t="shared" ref="Q70:Q133" si="43">(IF(L70&gt;156%,(I70+(I70*1.56)),((I70+(I70*L70))))*P70)+N70</f>
        <v>0</v>
      </c>
      <c r="R70" s="66">
        <f t="shared" ref="R70:R133" si="44">(IF(L70&gt;156%,(K70+(K70*1.56)),((K70+(K70*L70))))*P70)+O70</f>
        <v>0</v>
      </c>
      <c r="S70" s="9" t="e">
        <f>IF(#REF!="Yes",Q70,(Q70+I70*0.5))</f>
        <v>#REF!</v>
      </c>
      <c r="T70" s="9" t="e">
        <f>IF(#REF!="Yes",R70,(R70+K70*0.5))</f>
        <v>#REF!</v>
      </c>
      <c r="U70" s="151">
        <f t="shared" ref="U70:U133" si="45">G70</f>
        <v>0</v>
      </c>
      <c r="V70" s="16">
        <f t="shared" ref="V70:V133" si="46">U70*(1+H70)</f>
        <v>0</v>
      </c>
      <c r="W70" s="16">
        <f t="shared" ref="W70:W133" si="47">V70*(1+J70)</f>
        <v>0</v>
      </c>
      <c r="X70" s="138">
        <f>IF(ISNUMBER(VLOOKUP('Rate Calculations'!$A70,#REF!,5,FALSE)),VLOOKUP('Rate Calculations'!$A70,#REF!,5,FALSE),0)</f>
        <v>0</v>
      </c>
      <c r="Y70" s="89">
        <f>IF(ISNUMBER(VLOOKUP('Rate Calculations'!$A70,#REF!,6,FALSE)),VLOOKUP('Rate Calculations'!$A70,#REF!,6,FALSE),0)</f>
        <v>0</v>
      </c>
      <c r="Z70" s="17">
        <f t="shared" ref="Z70:Z133" si="48">(V70*X70)+(V70*Y70)+V70</f>
        <v>0</v>
      </c>
      <c r="AA70" s="18">
        <f t="shared" ref="AA70:AA133" si="49">(W70*X70)+(W70*Y70)+W70</f>
        <v>0</v>
      </c>
      <c r="AB70" s="139">
        <f t="shared" si="33"/>
        <v>0</v>
      </c>
      <c r="AC70" s="24">
        <f t="shared" ref="AC70:AC133" si="50">(IF(X70&gt;156%,(V70+(V70*1.56)),((V70+(V70*X70))))*AB70)+Z70</f>
        <v>0</v>
      </c>
      <c r="AD70" s="24">
        <f t="shared" ref="AD70:AD133" si="51">(IF(X70&gt;156%,(W70+(W70*1.56)),((W70+(W70*X70))))*AB70)+AA70</f>
        <v>0</v>
      </c>
      <c r="AE70" s="27" t="e">
        <f>IF(#REF!="Yes",AC70,(AC70+V70*0.5))</f>
        <v>#REF!</v>
      </c>
      <c r="AF70" s="27" t="e">
        <f>IF(#REF!="Yes",AD70,(AD70+W70*0.5))</f>
        <v>#REF!</v>
      </c>
    </row>
    <row r="71" spans="1:32">
      <c r="A71" s="57" t="str">
        <f t="shared" si="34"/>
        <v xml:space="preserve"> </v>
      </c>
      <c r="B71" s="57" t="str">
        <f t="shared" si="35"/>
        <v xml:space="preserve">  </v>
      </c>
      <c r="C71" s="57"/>
      <c r="D71" s="30" t="str">
        <f>IFERROR((GETPIVOTDATA("Average of Certified Payroll Hourly Rate",'Pivot Table'!$X$3,"Firm Name",A71,"Class Round 3 (PSPO)",B71)),"")</f>
        <v/>
      </c>
      <c r="E71" s="34"/>
      <c r="F71" s="34"/>
      <c r="G71" s="151"/>
      <c r="H71" s="349">
        <f t="shared" si="36"/>
        <v>1.7500000000000002E-2</v>
      </c>
      <c r="I71" s="16">
        <f t="shared" si="37"/>
        <v>0</v>
      </c>
      <c r="J71" s="67">
        <f t="shared" si="38"/>
        <v>3.5000000000000003E-2</v>
      </c>
      <c r="K71" s="16">
        <f t="shared" si="39"/>
        <v>0</v>
      </c>
      <c r="L71" s="138">
        <f>IF(ISNUMBER(VLOOKUP('Rate Calculations'!$A71,#REF!,2,FALSE)),VLOOKUP('Rate Calculations'!$A71,#REF!,2,FALSE),0)</f>
        <v>0</v>
      </c>
      <c r="M71" s="89">
        <f>IF(ISNUMBER(VLOOKUP('Rate Calculations'!$A71,#REF!,4,FALSE)),VLOOKUP('Rate Calculations'!$A71,#REF!,4,FALSE),0)</f>
        <v>0</v>
      </c>
      <c r="N71" s="17">
        <f t="shared" si="40"/>
        <v>0</v>
      </c>
      <c r="O71" s="18">
        <f t="shared" si="41"/>
        <v>0</v>
      </c>
      <c r="P71" s="139">
        <f t="shared" si="42"/>
        <v>0</v>
      </c>
      <c r="Q71" s="66">
        <f t="shared" si="43"/>
        <v>0</v>
      </c>
      <c r="R71" s="66">
        <f t="shared" si="44"/>
        <v>0</v>
      </c>
      <c r="S71" s="9" t="e">
        <f>IF(#REF!="Yes",Q71,(Q71+I71*0.5))</f>
        <v>#REF!</v>
      </c>
      <c r="T71" s="9" t="e">
        <f>IF(#REF!="Yes",R71,(R71+K71*0.5))</f>
        <v>#REF!</v>
      </c>
      <c r="U71" s="151">
        <f t="shared" si="45"/>
        <v>0</v>
      </c>
      <c r="V71" s="16">
        <f t="shared" si="46"/>
        <v>0</v>
      </c>
      <c r="W71" s="16">
        <f t="shared" si="47"/>
        <v>0</v>
      </c>
      <c r="X71" s="138">
        <f>IF(ISNUMBER(VLOOKUP('Rate Calculations'!$A71,#REF!,5,FALSE)),VLOOKUP('Rate Calculations'!$A71,#REF!,5,FALSE),0)</f>
        <v>0</v>
      </c>
      <c r="Y71" s="89">
        <f>IF(ISNUMBER(VLOOKUP('Rate Calculations'!$A71,#REF!,6,FALSE)),VLOOKUP('Rate Calculations'!$A71,#REF!,6,FALSE),0)</f>
        <v>0</v>
      </c>
      <c r="Z71" s="17">
        <f t="shared" si="48"/>
        <v>0</v>
      </c>
      <c r="AA71" s="18">
        <f t="shared" si="49"/>
        <v>0</v>
      </c>
      <c r="AB71" s="139">
        <f t="shared" si="33"/>
        <v>0</v>
      </c>
      <c r="AC71" s="24">
        <f t="shared" si="50"/>
        <v>0</v>
      </c>
      <c r="AD71" s="24">
        <f t="shared" si="51"/>
        <v>0</v>
      </c>
      <c r="AE71" s="27" t="e">
        <f>IF(#REF!="Yes",AC71,(AC71+V71*0.5))</f>
        <v>#REF!</v>
      </c>
      <c r="AF71" s="27" t="e">
        <f>IF(#REF!="Yes",AD71,(AD71+W71*0.5))</f>
        <v>#REF!</v>
      </c>
    </row>
    <row r="72" spans="1:32">
      <c r="A72" s="57" t="str">
        <f t="shared" si="34"/>
        <v xml:space="preserve"> </v>
      </c>
      <c r="B72" s="57" t="str">
        <f t="shared" si="35"/>
        <v xml:space="preserve">  </v>
      </c>
      <c r="C72" s="57"/>
      <c r="D72" s="30" t="str">
        <f>IFERROR((GETPIVOTDATA("Average of Certified Payroll Hourly Rate",'Pivot Table'!$X$3,"Firm Name",A72,"Class Round 3 (PSPO)",B72)),"")</f>
        <v/>
      </c>
      <c r="E72" s="34"/>
      <c r="F72" s="34"/>
      <c r="G72" s="151"/>
      <c r="H72" s="349">
        <f t="shared" si="36"/>
        <v>1.7500000000000002E-2</v>
      </c>
      <c r="I72" s="16">
        <f t="shared" si="37"/>
        <v>0</v>
      </c>
      <c r="J72" s="67">
        <f t="shared" si="38"/>
        <v>3.5000000000000003E-2</v>
      </c>
      <c r="K72" s="16">
        <f t="shared" si="39"/>
        <v>0</v>
      </c>
      <c r="L72" s="138">
        <f>IF(ISNUMBER(VLOOKUP('Rate Calculations'!$A72,#REF!,2,FALSE)),VLOOKUP('Rate Calculations'!$A72,#REF!,2,FALSE),0)</f>
        <v>0</v>
      </c>
      <c r="M72" s="89">
        <f>IF(ISNUMBER(VLOOKUP('Rate Calculations'!$A72,#REF!,4,FALSE)),VLOOKUP('Rate Calculations'!$A72,#REF!,4,FALSE),0)</f>
        <v>0</v>
      </c>
      <c r="N72" s="17">
        <f t="shared" si="40"/>
        <v>0</v>
      </c>
      <c r="O72" s="18">
        <f t="shared" si="41"/>
        <v>0</v>
      </c>
      <c r="P72" s="139">
        <f t="shared" si="42"/>
        <v>0</v>
      </c>
      <c r="Q72" s="66">
        <f t="shared" si="43"/>
        <v>0</v>
      </c>
      <c r="R72" s="66">
        <f t="shared" si="44"/>
        <v>0</v>
      </c>
      <c r="S72" s="9" t="e">
        <f>IF(#REF!="Yes",Q72,(Q72+I72*0.5))</f>
        <v>#REF!</v>
      </c>
      <c r="T72" s="9" t="e">
        <f>IF(#REF!="Yes",R72,(R72+K72*0.5))</f>
        <v>#REF!</v>
      </c>
      <c r="U72" s="151">
        <f t="shared" si="45"/>
        <v>0</v>
      </c>
      <c r="V72" s="16">
        <f t="shared" si="46"/>
        <v>0</v>
      </c>
      <c r="W72" s="16">
        <f t="shared" si="47"/>
        <v>0</v>
      </c>
      <c r="X72" s="138">
        <f>IF(ISNUMBER(VLOOKUP('Rate Calculations'!$A72,#REF!,5,FALSE)),VLOOKUP('Rate Calculations'!$A72,#REF!,5,FALSE),0)</f>
        <v>0</v>
      </c>
      <c r="Y72" s="89">
        <f>IF(ISNUMBER(VLOOKUP('Rate Calculations'!$A72,#REF!,6,FALSE)),VLOOKUP('Rate Calculations'!$A72,#REF!,6,FALSE),0)</f>
        <v>0</v>
      </c>
      <c r="Z72" s="17">
        <f t="shared" si="48"/>
        <v>0</v>
      </c>
      <c r="AA72" s="18">
        <f t="shared" si="49"/>
        <v>0</v>
      </c>
      <c r="AB72" s="139">
        <f t="shared" si="33"/>
        <v>0</v>
      </c>
      <c r="AC72" s="24">
        <f t="shared" si="50"/>
        <v>0</v>
      </c>
      <c r="AD72" s="24">
        <f t="shared" si="51"/>
        <v>0</v>
      </c>
      <c r="AE72" s="27" t="e">
        <f>IF(#REF!="Yes",AC72,(AC72+V72*0.5))</f>
        <v>#REF!</v>
      </c>
      <c r="AF72" s="27" t="e">
        <f>IF(#REF!="Yes",AD72,(AD72+W72*0.5))</f>
        <v>#REF!</v>
      </c>
    </row>
    <row r="73" spans="1:32">
      <c r="A73" s="57" t="str">
        <f t="shared" si="34"/>
        <v xml:space="preserve"> </v>
      </c>
      <c r="B73" s="57" t="str">
        <f t="shared" si="35"/>
        <v xml:space="preserve">  </v>
      </c>
      <c r="C73" s="57"/>
      <c r="D73" s="30" t="str">
        <f>IFERROR((GETPIVOTDATA("Average of Certified Payroll Hourly Rate",'Pivot Table'!$X$3,"Firm Name",A73,"Class Round 3 (PSPO)",B73)),"")</f>
        <v/>
      </c>
      <c r="E73" s="34"/>
      <c r="F73" s="34"/>
      <c r="G73" s="151"/>
      <c r="H73" s="349">
        <f t="shared" si="36"/>
        <v>1.7500000000000002E-2</v>
      </c>
      <c r="I73" s="16">
        <f t="shared" si="37"/>
        <v>0</v>
      </c>
      <c r="J73" s="67">
        <f t="shared" si="38"/>
        <v>3.5000000000000003E-2</v>
      </c>
      <c r="K73" s="16">
        <f t="shared" si="39"/>
        <v>0</v>
      </c>
      <c r="L73" s="138">
        <f>IF(ISNUMBER(VLOOKUP('Rate Calculations'!$A73,#REF!,2,FALSE)),VLOOKUP('Rate Calculations'!$A73,#REF!,2,FALSE),0)</f>
        <v>0</v>
      </c>
      <c r="M73" s="89">
        <f>IF(ISNUMBER(VLOOKUP('Rate Calculations'!$A73,#REF!,4,FALSE)),VLOOKUP('Rate Calculations'!$A73,#REF!,4,FALSE),0)</f>
        <v>0</v>
      </c>
      <c r="N73" s="17">
        <f t="shared" si="40"/>
        <v>0</v>
      </c>
      <c r="O73" s="18">
        <f t="shared" si="41"/>
        <v>0</v>
      </c>
      <c r="P73" s="139">
        <f t="shared" si="42"/>
        <v>0</v>
      </c>
      <c r="Q73" s="66">
        <f t="shared" si="43"/>
        <v>0</v>
      </c>
      <c r="R73" s="66">
        <f t="shared" si="44"/>
        <v>0</v>
      </c>
      <c r="S73" s="9" t="e">
        <f>IF(#REF!="Yes",Q73,(Q73+I73*0.5))</f>
        <v>#REF!</v>
      </c>
      <c r="T73" s="9" t="e">
        <f>IF(#REF!="Yes",R73,(R73+K73*0.5))</f>
        <v>#REF!</v>
      </c>
      <c r="U73" s="151">
        <f t="shared" si="45"/>
        <v>0</v>
      </c>
      <c r="V73" s="16">
        <f t="shared" si="46"/>
        <v>0</v>
      </c>
      <c r="W73" s="16">
        <f t="shared" si="47"/>
        <v>0</v>
      </c>
      <c r="X73" s="138">
        <f>IF(ISNUMBER(VLOOKUP('Rate Calculations'!$A73,#REF!,5,FALSE)),VLOOKUP('Rate Calculations'!$A73,#REF!,5,FALSE),0)</f>
        <v>0</v>
      </c>
      <c r="Y73" s="89">
        <f>IF(ISNUMBER(VLOOKUP('Rate Calculations'!$A73,#REF!,6,FALSE)),VLOOKUP('Rate Calculations'!$A73,#REF!,6,FALSE),0)</f>
        <v>0</v>
      </c>
      <c r="Z73" s="17">
        <f t="shared" si="48"/>
        <v>0</v>
      </c>
      <c r="AA73" s="18">
        <f t="shared" si="49"/>
        <v>0</v>
      </c>
      <c r="AB73" s="139">
        <f t="shared" si="33"/>
        <v>0</v>
      </c>
      <c r="AC73" s="24">
        <f t="shared" si="50"/>
        <v>0</v>
      </c>
      <c r="AD73" s="24">
        <f t="shared" si="51"/>
        <v>0</v>
      </c>
      <c r="AE73" s="27" t="e">
        <f>IF(#REF!="Yes",AC73,(AC73+V73*0.5))</f>
        <v>#REF!</v>
      </c>
      <c r="AF73" s="27" t="e">
        <f>IF(#REF!="Yes",AD73,(AD73+W73*0.5))</f>
        <v>#REF!</v>
      </c>
    </row>
    <row r="74" spans="1:32">
      <c r="A74" s="57" t="str">
        <f t="shared" si="34"/>
        <v xml:space="preserve"> </v>
      </c>
      <c r="B74" s="57" t="str">
        <f t="shared" si="35"/>
        <v xml:space="preserve">  </v>
      </c>
      <c r="C74" s="57"/>
      <c r="D74" s="30" t="str">
        <f>IFERROR((GETPIVOTDATA("Average of Certified Payroll Hourly Rate",'Pivot Table'!$X$3,"Firm Name",A74,"Class Round 3 (PSPO)",B74)),"")</f>
        <v/>
      </c>
      <c r="E74" s="34"/>
      <c r="F74" s="34"/>
      <c r="G74" s="151"/>
      <c r="H74" s="349">
        <f t="shared" si="36"/>
        <v>1.7500000000000002E-2</v>
      </c>
      <c r="I74" s="16">
        <f t="shared" si="37"/>
        <v>0</v>
      </c>
      <c r="J74" s="67">
        <f t="shared" si="38"/>
        <v>3.5000000000000003E-2</v>
      </c>
      <c r="K74" s="16">
        <f t="shared" si="39"/>
        <v>0</v>
      </c>
      <c r="L74" s="138">
        <f>IF(ISNUMBER(VLOOKUP('Rate Calculations'!$A74,#REF!,2,FALSE)),VLOOKUP('Rate Calculations'!$A74,#REF!,2,FALSE),0)</f>
        <v>0</v>
      </c>
      <c r="M74" s="89">
        <f>IF(ISNUMBER(VLOOKUP('Rate Calculations'!$A74,#REF!,4,FALSE)),VLOOKUP('Rate Calculations'!$A74,#REF!,4,FALSE),0)</f>
        <v>0</v>
      </c>
      <c r="N74" s="17">
        <f t="shared" si="40"/>
        <v>0</v>
      </c>
      <c r="O74" s="18">
        <f t="shared" si="41"/>
        <v>0</v>
      </c>
      <c r="P74" s="139">
        <f t="shared" si="42"/>
        <v>0</v>
      </c>
      <c r="Q74" s="66">
        <f t="shared" si="43"/>
        <v>0</v>
      </c>
      <c r="R74" s="66">
        <f t="shared" si="44"/>
        <v>0</v>
      </c>
      <c r="S74" s="9" t="e">
        <f>IF(#REF!="Yes",Q74,(Q74+I74*0.5))</f>
        <v>#REF!</v>
      </c>
      <c r="T74" s="9" t="e">
        <f>IF(#REF!="Yes",R74,(R74+K74*0.5))</f>
        <v>#REF!</v>
      </c>
      <c r="U74" s="151">
        <f t="shared" si="45"/>
        <v>0</v>
      </c>
      <c r="V74" s="16">
        <f t="shared" si="46"/>
        <v>0</v>
      </c>
      <c r="W74" s="16">
        <f t="shared" si="47"/>
        <v>0</v>
      </c>
      <c r="X74" s="138">
        <f>IF(ISNUMBER(VLOOKUP('Rate Calculations'!$A74,#REF!,5,FALSE)),VLOOKUP('Rate Calculations'!$A74,#REF!,5,FALSE),0)</f>
        <v>0</v>
      </c>
      <c r="Y74" s="89">
        <f>IF(ISNUMBER(VLOOKUP('Rate Calculations'!$A74,#REF!,6,FALSE)),VLOOKUP('Rate Calculations'!$A74,#REF!,6,FALSE),0)</f>
        <v>0</v>
      </c>
      <c r="Z74" s="17">
        <f t="shared" si="48"/>
        <v>0</v>
      </c>
      <c r="AA74" s="18">
        <f t="shared" si="49"/>
        <v>0</v>
      </c>
      <c r="AB74" s="46">
        <f t="shared" si="33"/>
        <v>0</v>
      </c>
      <c r="AC74" s="24">
        <f t="shared" si="50"/>
        <v>0</v>
      </c>
      <c r="AD74" s="24">
        <f t="shared" si="51"/>
        <v>0</v>
      </c>
      <c r="AE74" s="27" t="e">
        <f>IF(#REF!="Yes",AC74,(AC74+V74*0.5))</f>
        <v>#REF!</v>
      </c>
      <c r="AF74" s="27" t="e">
        <f>IF(#REF!="Yes",AD74,(AD74+W74*0.5))</f>
        <v>#REF!</v>
      </c>
    </row>
    <row r="75" spans="1:32">
      <c r="A75" s="57" t="str">
        <f t="shared" si="34"/>
        <v xml:space="preserve"> </v>
      </c>
      <c r="B75" s="57" t="str">
        <f t="shared" si="35"/>
        <v xml:space="preserve">  </v>
      </c>
      <c r="C75" s="57"/>
      <c r="D75" s="30" t="str">
        <f>IFERROR((GETPIVOTDATA("Average of Certified Payroll Hourly Rate",'Pivot Table'!$X$3,"Firm Name",A75,"Class Round 3 (PSPO)",B75)),"")</f>
        <v/>
      </c>
      <c r="E75" s="34"/>
      <c r="F75" s="34"/>
      <c r="G75" s="151"/>
      <c r="H75" s="349">
        <f t="shared" si="36"/>
        <v>1.7500000000000002E-2</v>
      </c>
      <c r="I75" s="16">
        <f t="shared" si="37"/>
        <v>0</v>
      </c>
      <c r="J75" s="67">
        <f t="shared" si="38"/>
        <v>3.5000000000000003E-2</v>
      </c>
      <c r="K75" s="16">
        <f t="shared" si="39"/>
        <v>0</v>
      </c>
      <c r="L75" s="138">
        <f>IF(ISNUMBER(VLOOKUP('Rate Calculations'!$A75,#REF!,2,FALSE)),VLOOKUP('Rate Calculations'!$A75,#REF!,2,FALSE),0)</f>
        <v>0</v>
      </c>
      <c r="M75" s="89">
        <f>IF(ISNUMBER(VLOOKUP('Rate Calculations'!$A75,#REF!,4,FALSE)),VLOOKUP('Rate Calculations'!$A75,#REF!,4,FALSE),0)</f>
        <v>0</v>
      </c>
      <c r="N75" s="17">
        <f t="shared" si="40"/>
        <v>0</v>
      </c>
      <c r="O75" s="18">
        <f t="shared" si="41"/>
        <v>0</v>
      </c>
      <c r="P75" s="139">
        <f t="shared" si="42"/>
        <v>0</v>
      </c>
      <c r="Q75" s="66">
        <f t="shared" si="43"/>
        <v>0</v>
      </c>
      <c r="R75" s="66">
        <f t="shared" si="44"/>
        <v>0</v>
      </c>
      <c r="S75" s="9" t="e">
        <f>IF(#REF!="Yes",Q75,(Q75+I75*0.5))</f>
        <v>#REF!</v>
      </c>
      <c r="T75" s="9" t="e">
        <f>IF(#REF!="Yes",R75,(R75+K75*0.5))</f>
        <v>#REF!</v>
      </c>
      <c r="U75" s="151">
        <f t="shared" si="45"/>
        <v>0</v>
      </c>
      <c r="V75" s="16">
        <f t="shared" si="46"/>
        <v>0</v>
      </c>
      <c r="W75" s="16">
        <f t="shared" si="47"/>
        <v>0</v>
      </c>
      <c r="X75" s="138">
        <f>IF(ISNUMBER(VLOOKUP('Rate Calculations'!$A75,#REF!,5,FALSE)),VLOOKUP('Rate Calculations'!$A75,#REF!,5,FALSE),0)</f>
        <v>0</v>
      </c>
      <c r="Y75" s="89">
        <f>IF(ISNUMBER(VLOOKUP('Rate Calculations'!$A75,#REF!,6,FALSE)),VLOOKUP('Rate Calculations'!$A75,#REF!,6,FALSE),0)</f>
        <v>0</v>
      </c>
      <c r="Z75" s="17">
        <f t="shared" si="48"/>
        <v>0</v>
      </c>
      <c r="AA75" s="18">
        <f t="shared" si="49"/>
        <v>0</v>
      </c>
      <c r="AB75" s="46">
        <f t="shared" si="33"/>
        <v>0</v>
      </c>
      <c r="AC75" s="24">
        <f t="shared" si="50"/>
        <v>0</v>
      </c>
      <c r="AD75" s="24">
        <f t="shared" si="51"/>
        <v>0</v>
      </c>
      <c r="AE75" s="27" t="e">
        <f>IF(#REF!="Yes",AC75,(AC75+V75*0.5))</f>
        <v>#REF!</v>
      </c>
      <c r="AF75" s="27" t="e">
        <f>IF(#REF!="Yes",AD75,(AD75+W75*0.5))</f>
        <v>#REF!</v>
      </c>
    </row>
    <row r="76" spans="1:32">
      <c r="A76" s="57" t="str">
        <f t="shared" si="34"/>
        <v xml:space="preserve"> </v>
      </c>
      <c r="B76" s="57" t="str">
        <f t="shared" si="35"/>
        <v xml:space="preserve">  </v>
      </c>
      <c r="C76" s="57"/>
      <c r="D76" s="30" t="str">
        <f>IFERROR((GETPIVOTDATA("Average of Certified Payroll Hourly Rate",'Pivot Table'!$X$3,"Firm Name",A76,"Class Round 3 (PSPO)",B76)),"")</f>
        <v/>
      </c>
      <c r="E76" s="34"/>
      <c r="F76" s="34"/>
      <c r="G76" s="151"/>
      <c r="H76" s="349">
        <f t="shared" si="36"/>
        <v>1.7500000000000002E-2</v>
      </c>
      <c r="I76" s="19">
        <f t="shared" si="37"/>
        <v>0</v>
      </c>
      <c r="J76" s="67">
        <f t="shared" si="38"/>
        <v>3.5000000000000003E-2</v>
      </c>
      <c r="K76" s="19">
        <f t="shared" si="39"/>
        <v>0</v>
      </c>
      <c r="L76" s="138">
        <f>IF(ISNUMBER(VLOOKUP('Rate Calculations'!$A76,#REF!,2,FALSE)),VLOOKUP('Rate Calculations'!$A76,#REF!,2,FALSE),0)</f>
        <v>0</v>
      </c>
      <c r="M76" s="89">
        <f>IF(ISNUMBER(VLOOKUP('Rate Calculations'!$A76,#REF!,4,FALSE)),VLOOKUP('Rate Calculations'!$A76,#REF!,4,FALSE),0)</f>
        <v>0</v>
      </c>
      <c r="N76" s="17">
        <f t="shared" si="40"/>
        <v>0</v>
      </c>
      <c r="O76" s="18">
        <f t="shared" si="41"/>
        <v>0</v>
      </c>
      <c r="P76" s="139">
        <f t="shared" si="42"/>
        <v>0</v>
      </c>
      <c r="Q76" s="66">
        <f t="shared" si="43"/>
        <v>0</v>
      </c>
      <c r="R76" s="66">
        <f t="shared" si="44"/>
        <v>0</v>
      </c>
      <c r="S76" s="9" t="e">
        <f>IF(#REF!="Yes",Q76,(Q76+I76*0.5))</f>
        <v>#REF!</v>
      </c>
      <c r="T76" s="9" t="e">
        <f>IF(#REF!="Yes",R76,(R76+K76*0.5))</f>
        <v>#REF!</v>
      </c>
      <c r="U76" s="151">
        <f t="shared" si="45"/>
        <v>0</v>
      </c>
      <c r="V76" s="16">
        <f t="shared" si="46"/>
        <v>0</v>
      </c>
      <c r="W76" s="16">
        <f t="shared" si="47"/>
        <v>0</v>
      </c>
      <c r="X76" s="138">
        <f>IF(ISNUMBER(VLOOKUP('Rate Calculations'!$A76,#REF!,5,FALSE)),VLOOKUP('Rate Calculations'!$A76,#REF!,5,FALSE),0)</f>
        <v>0</v>
      </c>
      <c r="Y76" s="89">
        <f>IF(ISNUMBER(VLOOKUP('Rate Calculations'!$A76,#REF!,6,FALSE)),VLOOKUP('Rate Calculations'!$A76,#REF!,6,FALSE),0)</f>
        <v>0</v>
      </c>
      <c r="Z76" s="17">
        <f t="shared" si="48"/>
        <v>0</v>
      </c>
      <c r="AA76" s="18">
        <f t="shared" si="49"/>
        <v>0</v>
      </c>
      <c r="AB76" s="46">
        <f t="shared" si="33"/>
        <v>0</v>
      </c>
      <c r="AC76" s="24">
        <f t="shared" si="50"/>
        <v>0</v>
      </c>
      <c r="AD76" s="24">
        <f t="shared" si="51"/>
        <v>0</v>
      </c>
      <c r="AE76" s="27" t="e">
        <f>IF(#REF!="Yes",AC76,(AC76+V76*0.5))</f>
        <v>#REF!</v>
      </c>
      <c r="AF76" s="27" t="e">
        <f>IF(#REF!="Yes",AD76,(AD76+W76*0.5))</f>
        <v>#REF!</v>
      </c>
    </row>
    <row r="77" spans="1:32">
      <c r="A77" s="57" t="str">
        <f t="shared" si="34"/>
        <v xml:space="preserve"> </v>
      </c>
      <c r="B77" s="57" t="str">
        <f t="shared" si="35"/>
        <v xml:space="preserve">  </v>
      </c>
      <c r="C77" s="57"/>
      <c r="D77" s="30" t="str">
        <f>IFERROR((GETPIVOTDATA("Average of Certified Payroll Hourly Rate",'Pivot Table'!$X$3,"Firm Name",A77,"Class Round 3 (PSPO)",B77)),"")</f>
        <v/>
      </c>
      <c r="E77" s="34"/>
      <c r="F77" s="34"/>
      <c r="G77" s="151"/>
      <c r="H77" s="349">
        <f t="shared" si="36"/>
        <v>1.7500000000000002E-2</v>
      </c>
      <c r="I77" s="16">
        <f t="shared" si="37"/>
        <v>0</v>
      </c>
      <c r="J77" s="67">
        <f t="shared" si="38"/>
        <v>3.5000000000000003E-2</v>
      </c>
      <c r="K77" s="16">
        <f t="shared" si="39"/>
        <v>0</v>
      </c>
      <c r="L77" s="138">
        <f>IF(ISNUMBER(VLOOKUP('Rate Calculations'!$A77,#REF!,2,FALSE)),VLOOKUP('Rate Calculations'!$A77,#REF!,2,FALSE),0)</f>
        <v>0</v>
      </c>
      <c r="M77" s="89">
        <f>IF(ISNUMBER(VLOOKUP('Rate Calculations'!$A77,#REF!,4,FALSE)),VLOOKUP('Rate Calculations'!$A77,#REF!,4,FALSE),0)</f>
        <v>0</v>
      </c>
      <c r="N77" s="17">
        <f t="shared" si="40"/>
        <v>0</v>
      </c>
      <c r="O77" s="18">
        <f t="shared" si="41"/>
        <v>0</v>
      </c>
      <c r="P77" s="139">
        <f t="shared" si="42"/>
        <v>0</v>
      </c>
      <c r="Q77" s="66">
        <f t="shared" si="43"/>
        <v>0</v>
      </c>
      <c r="R77" s="66">
        <f t="shared" si="44"/>
        <v>0</v>
      </c>
      <c r="S77" s="9" t="e">
        <f>IF(#REF!="Yes",Q77,(Q77+I77*0.5))</f>
        <v>#REF!</v>
      </c>
      <c r="T77" s="9" t="e">
        <f>IF(#REF!="Yes",R77,(R77+K77*0.5))</f>
        <v>#REF!</v>
      </c>
      <c r="U77" s="151">
        <f t="shared" si="45"/>
        <v>0</v>
      </c>
      <c r="V77" s="16">
        <f t="shared" si="46"/>
        <v>0</v>
      </c>
      <c r="W77" s="16">
        <f t="shared" si="47"/>
        <v>0</v>
      </c>
      <c r="X77" s="138">
        <f>IF(ISNUMBER(VLOOKUP('Rate Calculations'!$A77,#REF!,5,FALSE)),VLOOKUP('Rate Calculations'!$A77,#REF!,5,FALSE),0)</f>
        <v>0</v>
      </c>
      <c r="Y77" s="89">
        <f>IF(ISNUMBER(VLOOKUP('Rate Calculations'!$A77,#REF!,6,FALSE)),VLOOKUP('Rate Calculations'!$A77,#REF!,6,FALSE),0)</f>
        <v>0</v>
      </c>
      <c r="Z77" s="17">
        <f t="shared" si="48"/>
        <v>0</v>
      </c>
      <c r="AA77" s="18">
        <f t="shared" si="49"/>
        <v>0</v>
      </c>
      <c r="AB77" s="46">
        <f t="shared" si="33"/>
        <v>0</v>
      </c>
      <c r="AC77" s="24">
        <f t="shared" si="50"/>
        <v>0</v>
      </c>
      <c r="AD77" s="24">
        <f t="shared" si="51"/>
        <v>0</v>
      </c>
      <c r="AE77" s="27" t="e">
        <f>IF(#REF!="Yes",AC77,(AC77+V77*0.5))</f>
        <v>#REF!</v>
      </c>
      <c r="AF77" s="27" t="e">
        <f>IF(#REF!="Yes",AD77,(AD77+W77*0.5))</f>
        <v>#REF!</v>
      </c>
    </row>
    <row r="78" spans="1:32">
      <c r="A78" s="57" t="str">
        <f t="shared" si="34"/>
        <v xml:space="preserve"> </v>
      </c>
      <c r="B78" s="57" t="str">
        <f t="shared" si="35"/>
        <v xml:space="preserve">  </v>
      </c>
      <c r="C78" s="57"/>
      <c r="D78" s="30" t="str">
        <f>IFERROR((GETPIVOTDATA("Average of Certified Payroll Hourly Rate",'Pivot Table'!$X$3,"Firm Name",A78,"Class Round 3 (PSPO)",B78)),"")</f>
        <v/>
      </c>
      <c r="E78" s="34"/>
      <c r="F78" s="34"/>
      <c r="G78" s="151"/>
      <c r="H78" s="349">
        <f t="shared" si="36"/>
        <v>1.7500000000000002E-2</v>
      </c>
      <c r="I78" s="16">
        <f t="shared" si="37"/>
        <v>0</v>
      </c>
      <c r="J78" s="67">
        <f t="shared" si="38"/>
        <v>3.5000000000000003E-2</v>
      </c>
      <c r="K78" s="16">
        <f t="shared" si="39"/>
        <v>0</v>
      </c>
      <c r="L78" s="138">
        <f>IF(ISNUMBER(VLOOKUP('Rate Calculations'!$A78,#REF!,2,FALSE)),VLOOKUP('Rate Calculations'!$A78,#REF!,2,FALSE),0)</f>
        <v>0</v>
      </c>
      <c r="M78" s="89">
        <f>IF(ISNUMBER(VLOOKUP('Rate Calculations'!$A78,#REF!,4,FALSE)),VLOOKUP('Rate Calculations'!$A78,#REF!,4,FALSE),0)</f>
        <v>0</v>
      </c>
      <c r="N78" s="17">
        <f t="shared" si="40"/>
        <v>0</v>
      </c>
      <c r="O78" s="18">
        <f t="shared" si="41"/>
        <v>0</v>
      </c>
      <c r="P78" s="139">
        <f t="shared" si="42"/>
        <v>0</v>
      </c>
      <c r="Q78" s="66">
        <f t="shared" si="43"/>
        <v>0</v>
      </c>
      <c r="R78" s="66">
        <f t="shared" si="44"/>
        <v>0</v>
      </c>
      <c r="S78" s="9" t="e">
        <f>IF(#REF!="Yes",Q78,(Q78+I78*0.5))</f>
        <v>#REF!</v>
      </c>
      <c r="T78" s="9" t="e">
        <f>IF(#REF!="Yes",R78,(R78+K78*0.5))</f>
        <v>#REF!</v>
      </c>
      <c r="U78" s="151">
        <f t="shared" si="45"/>
        <v>0</v>
      </c>
      <c r="V78" s="16">
        <f t="shared" si="46"/>
        <v>0</v>
      </c>
      <c r="W78" s="16">
        <f t="shared" si="47"/>
        <v>0</v>
      </c>
      <c r="X78" s="138">
        <f>IF(ISNUMBER(VLOOKUP('Rate Calculations'!$A78,#REF!,5,FALSE)),VLOOKUP('Rate Calculations'!$A78,#REF!,5,FALSE),0)</f>
        <v>0</v>
      </c>
      <c r="Y78" s="89">
        <f>IF(ISNUMBER(VLOOKUP('Rate Calculations'!$A78,#REF!,6,FALSE)),VLOOKUP('Rate Calculations'!$A78,#REF!,6,FALSE),0)</f>
        <v>0</v>
      </c>
      <c r="Z78" s="17">
        <f t="shared" si="48"/>
        <v>0</v>
      </c>
      <c r="AA78" s="18">
        <f t="shared" si="49"/>
        <v>0</v>
      </c>
      <c r="AB78" s="46">
        <f t="shared" si="33"/>
        <v>0</v>
      </c>
      <c r="AC78" s="24">
        <f t="shared" si="50"/>
        <v>0</v>
      </c>
      <c r="AD78" s="24">
        <f t="shared" si="51"/>
        <v>0</v>
      </c>
      <c r="AE78" s="27" t="e">
        <f>IF(#REF!="Yes",AC78,(AC78+V78*0.5))</f>
        <v>#REF!</v>
      </c>
      <c r="AF78" s="27" t="e">
        <f>IF(#REF!="Yes",AD78,(AD78+W78*0.5))</f>
        <v>#REF!</v>
      </c>
    </row>
    <row r="79" spans="1:32">
      <c r="A79" s="57" t="str">
        <f t="shared" si="34"/>
        <v xml:space="preserve"> </v>
      </c>
      <c r="B79" s="57" t="str">
        <f t="shared" si="35"/>
        <v xml:space="preserve">  </v>
      </c>
      <c r="C79" s="57"/>
      <c r="D79" s="30" t="str">
        <f>IFERROR((GETPIVOTDATA("Average of Certified Payroll Hourly Rate",'Pivot Table'!$X$3,"Firm Name",A79,"Class Round 3 (PSPO)",B79)),"")</f>
        <v/>
      </c>
      <c r="E79" s="34"/>
      <c r="F79" s="34"/>
      <c r="G79" s="151"/>
      <c r="H79" s="349">
        <f t="shared" si="36"/>
        <v>1.7500000000000002E-2</v>
      </c>
      <c r="I79" s="16">
        <f t="shared" si="37"/>
        <v>0</v>
      </c>
      <c r="J79" s="67">
        <f t="shared" si="38"/>
        <v>3.5000000000000003E-2</v>
      </c>
      <c r="K79" s="16">
        <f t="shared" si="39"/>
        <v>0</v>
      </c>
      <c r="L79" s="138">
        <f>IF(ISNUMBER(VLOOKUP('Rate Calculations'!$A79,#REF!,2,FALSE)),VLOOKUP('Rate Calculations'!$A79,#REF!,2,FALSE),0)</f>
        <v>0</v>
      </c>
      <c r="M79" s="89">
        <f>IF(ISNUMBER(VLOOKUP('Rate Calculations'!$A79,#REF!,4,FALSE)),VLOOKUP('Rate Calculations'!$A79,#REF!,4,FALSE),0)</f>
        <v>0</v>
      </c>
      <c r="N79" s="17">
        <f t="shared" si="40"/>
        <v>0</v>
      </c>
      <c r="O79" s="18">
        <f t="shared" si="41"/>
        <v>0</v>
      </c>
      <c r="P79" s="139">
        <f t="shared" si="42"/>
        <v>0</v>
      </c>
      <c r="Q79" s="66">
        <f t="shared" si="43"/>
        <v>0</v>
      </c>
      <c r="R79" s="66">
        <f t="shared" si="44"/>
        <v>0</v>
      </c>
      <c r="S79" s="9" t="e">
        <f>IF(#REF!="Yes",Q79,(Q79+I79*0.5))</f>
        <v>#REF!</v>
      </c>
      <c r="T79" s="9" t="e">
        <f>IF(#REF!="Yes",R79,(R79+K79*0.5))</f>
        <v>#REF!</v>
      </c>
      <c r="U79" s="151">
        <f t="shared" si="45"/>
        <v>0</v>
      </c>
      <c r="V79" s="16">
        <f t="shared" si="46"/>
        <v>0</v>
      </c>
      <c r="W79" s="16">
        <f t="shared" si="47"/>
        <v>0</v>
      </c>
      <c r="X79" s="138">
        <f>IF(ISNUMBER(VLOOKUP('Rate Calculations'!$A79,#REF!,5,FALSE)),VLOOKUP('Rate Calculations'!$A79,#REF!,5,FALSE),0)</f>
        <v>0</v>
      </c>
      <c r="Y79" s="89">
        <f>IF(ISNUMBER(VLOOKUP('Rate Calculations'!$A79,#REF!,6,FALSE)),VLOOKUP('Rate Calculations'!$A79,#REF!,6,FALSE),0)</f>
        <v>0</v>
      </c>
      <c r="Z79" s="17">
        <f t="shared" si="48"/>
        <v>0</v>
      </c>
      <c r="AA79" s="18">
        <f t="shared" si="49"/>
        <v>0</v>
      </c>
      <c r="AB79" s="46">
        <f t="shared" si="33"/>
        <v>0</v>
      </c>
      <c r="AC79" s="24">
        <f t="shared" si="50"/>
        <v>0</v>
      </c>
      <c r="AD79" s="24">
        <f t="shared" si="51"/>
        <v>0</v>
      </c>
      <c r="AE79" s="27" t="e">
        <f>IF(#REF!="Yes",AC79,(AC79+V79*0.5))</f>
        <v>#REF!</v>
      </c>
      <c r="AF79" s="27" t="e">
        <f>IF(#REF!="Yes",AD79,(AD79+W79*0.5))</f>
        <v>#REF!</v>
      </c>
    </row>
    <row r="80" spans="1:32">
      <c r="A80" s="57" t="str">
        <f t="shared" si="34"/>
        <v xml:space="preserve"> </v>
      </c>
      <c r="B80" s="57" t="str">
        <f t="shared" si="35"/>
        <v xml:space="preserve">  </v>
      </c>
      <c r="C80" s="57"/>
      <c r="D80" s="30" t="str">
        <f>IFERROR((GETPIVOTDATA("Average of Certified Payroll Hourly Rate",'Pivot Table'!$X$3,"Firm Name",A80,"Class Round 3 (PSPO)",B80)),"")</f>
        <v/>
      </c>
      <c r="E80" s="34"/>
      <c r="F80" s="34"/>
      <c r="G80" s="151"/>
      <c r="H80" s="349">
        <f t="shared" si="36"/>
        <v>1.7500000000000002E-2</v>
      </c>
      <c r="I80" s="19">
        <f t="shared" si="37"/>
        <v>0</v>
      </c>
      <c r="J80" s="67">
        <f t="shared" si="38"/>
        <v>3.5000000000000003E-2</v>
      </c>
      <c r="K80" s="19">
        <f t="shared" si="39"/>
        <v>0</v>
      </c>
      <c r="L80" s="138">
        <f>IF(ISNUMBER(VLOOKUP('Rate Calculations'!$A80,#REF!,2,FALSE)),VLOOKUP('Rate Calculations'!$A80,#REF!,2,FALSE),0)</f>
        <v>0</v>
      </c>
      <c r="M80" s="89">
        <f>IF(ISNUMBER(VLOOKUP('Rate Calculations'!$A80,#REF!,4,FALSE)),VLOOKUP('Rate Calculations'!$A80,#REF!,4,FALSE),0)</f>
        <v>0</v>
      </c>
      <c r="N80" s="17">
        <f t="shared" si="40"/>
        <v>0</v>
      </c>
      <c r="O80" s="18">
        <f t="shared" si="41"/>
        <v>0</v>
      </c>
      <c r="P80" s="139">
        <f t="shared" si="42"/>
        <v>0</v>
      </c>
      <c r="Q80" s="66">
        <f t="shared" si="43"/>
        <v>0</v>
      </c>
      <c r="R80" s="66">
        <f t="shared" si="44"/>
        <v>0</v>
      </c>
      <c r="S80" s="9" t="e">
        <f>IF(#REF!="Yes",Q80,(Q80+I80*0.5))</f>
        <v>#REF!</v>
      </c>
      <c r="T80" s="9" t="e">
        <f>IF(#REF!="Yes",R80,(R80+K80*0.5))</f>
        <v>#REF!</v>
      </c>
      <c r="U80" s="151">
        <f t="shared" si="45"/>
        <v>0</v>
      </c>
      <c r="V80" s="16">
        <f t="shared" si="46"/>
        <v>0</v>
      </c>
      <c r="W80" s="16">
        <f t="shared" si="47"/>
        <v>0</v>
      </c>
      <c r="X80" s="138">
        <f>IF(ISNUMBER(VLOOKUP('Rate Calculations'!$A80,#REF!,5,FALSE)),VLOOKUP('Rate Calculations'!$A80,#REF!,5,FALSE),0)</f>
        <v>0</v>
      </c>
      <c r="Y80" s="89">
        <f>IF(ISNUMBER(VLOOKUP('Rate Calculations'!$A80,#REF!,6,FALSE)),VLOOKUP('Rate Calculations'!$A80,#REF!,6,FALSE),0)</f>
        <v>0</v>
      </c>
      <c r="Z80" s="17">
        <f t="shared" si="48"/>
        <v>0</v>
      </c>
      <c r="AA80" s="18">
        <f t="shared" si="49"/>
        <v>0</v>
      </c>
      <c r="AB80" s="46">
        <f t="shared" si="33"/>
        <v>0</v>
      </c>
      <c r="AC80" s="24">
        <f t="shared" si="50"/>
        <v>0</v>
      </c>
      <c r="AD80" s="24">
        <f t="shared" si="51"/>
        <v>0</v>
      </c>
      <c r="AE80" s="27" t="e">
        <f>IF(#REF!="Yes",AC80,(AC80+V80*0.5))</f>
        <v>#REF!</v>
      </c>
      <c r="AF80" s="27" t="e">
        <f>IF(#REF!="Yes",AD80,(AD80+W80*0.5))</f>
        <v>#REF!</v>
      </c>
    </row>
    <row r="81" spans="1:32">
      <c r="A81" s="57" t="str">
        <f t="shared" si="34"/>
        <v xml:space="preserve"> </v>
      </c>
      <c r="B81" s="57" t="str">
        <f t="shared" si="35"/>
        <v xml:space="preserve">  </v>
      </c>
      <c r="C81" s="57"/>
      <c r="D81" s="30" t="str">
        <f>IFERROR((GETPIVOTDATA("Average of Certified Payroll Hourly Rate",'Pivot Table'!$X$3,"Firm Name",A81,"Class Round 3 (PSPO)",B81)),"")</f>
        <v/>
      </c>
      <c r="E81" s="34"/>
      <c r="F81" s="34"/>
      <c r="G81" s="151"/>
      <c r="H81" s="349">
        <f t="shared" si="36"/>
        <v>1.7500000000000002E-2</v>
      </c>
      <c r="I81" s="19">
        <f t="shared" si="37"/>
        <v>0</v>
      </c>
      <c r="J81" s="67">
        <f t="shared" si="38"/>
        <v>3.5000000000000003E-2</v>
      </c>
      <c r="K81" s="19">
        <f t="shared" si="39"/>
        <v>0</v>
      </c>
      <c r="L81" s="138">
        <f>IF(ISNUMBER(VLOOKUP('Rate Calculations'!$A81,#REF!,2,FALSE)),VLOOKUP('Rate Calculations'!$A81,#REF!,2,FALSE),0)</f>
        <v>0</v>
      </c>
      <c r="M81" s="89">
        <f>IF(ISNUMBER(VLOOKUP('Rate Calculations'!$A81,#REF!,4,FALSE)),VLOOKUP('Rate Calculations'!$A81,#REF!,4,FALSE),0)</f>
        <v>0</v>
      </c>
      <c r="N81" s="17">
        <f t="shared" si="40"/>
        <v>0</v>
      </c>
      <c r="O81" s="18">
        <f t="shared" si="41"/>
        <v>0</v>
      </c>
      <c r="P81" s="139">
        <f t="shared" si="42"/>
        <v>0</v>
      </c>
      <c r="Q81" s="66">
        <f t="shared" si="43"/>
        <v>0</v>
      </c>
      <c r="R81" s="66">
        <f t="shared" si="44"/>
        <v>0</v>
      </c>
      <c r="S81" s="9" t="e">
        <f>IF(#REF!="Yes",Q81,(Q81+I81*0.5))</f>
        <v>#REF!</v>
      </c>
      <c r="T81" s="9" t="e">
        <f>IF(#REF!="Yes",R81,(R81+K81*0.5))</f>
        <v>#REF!</v>
      </c>
      <c r="U81" s="151">
        <f t="shared" si="45"/>
        <v>0</v>
      </c>
      <c r="V81" s="16">
        <f t="shared" si="46"/>
        <v>0</v>
      </c>
      <c r="W81" s="16">
        <f t="shared" si="47"/>
        <v>0</v>
      </c>
      <c r="X81" s="138">
        <f>IF(ISNUMBER(VLOOKUP('Rate Calculations'!$A81,#REF!,5,FALSE)),VLOOKUP('Rate Calculations'!$A81,#REF!,5,FALSE),0)</f>
        <v>0</v>
      </c>
      <c r="Y81" s="89">
        <f>IF(ISNUMBER(VLOOKUP('Rate Calculations'!$A81,#REF!,6,FALSE)),VLOOKUP('Rate Calculations'!$A81,#REF!,6,FALSE),0)</f>
        <v>0</v>
      </c>
      <c r="Z81" s="17">
        <f t="shared" si="48"/>
        <v>0</v>
      </c>
      <c r="AA81" s="18">
        <f t="shared" si="49"/>
        <v>0</v>
      </c>
      <c r="AB81" s="46">
        <f t="shared" si="33"/>
        <v>0</v>
      </c>
      <c r="AC81" s="24">
        <f t="shared" si="50"/>
        <v>0</v>
      </c>
      <c r="AD81" s="24">
        <f t="shared" si="51"/>
        <v>0</v>
      </c>
      <c r="AE81" s="27" t="e">
        <f>IF(#REF!="Yes",AC81,(AC81+V81*0.5))</f>
        <v>#REF!</v>
      </c>
      <c r="AF81" s="27" t="e">
        <f>IF(#REF!="Yes",AD81,(AD81+W81*0.5))</f>
        <v>#REF!</v>
      </c>
    </row>
    <row r="82" spans="1:32">
      <c r="A82" s="57" t="str">
        <f t="shared" si="34"/>
        <v xml:space="preserve"> </v>
      </c>
      <c r="B82" s="57" t="str">
        <f t="shared" si="35"/>
        <v xml:space="preserve">  </v>
      </c>
      <c r="C82" s="57"/>
      <c r="D82" s="30" t="str">
        <f>IFERROR((GETPIVOTDATA("Average of Certified Payroll Hourly Rate",'Pivot Table'!$X$3,"Firm Name",A82,"Class Round 3 (PSPO)",B82)),"")</f>
        <v/>
      </c>
      <c r="E82" s="34"/>
      <c r="F82" s="34"/>
      <c r="G82" s="151"/>
      <c r="H82" s="349">
        <f t="shared" si="36"/>
        <v>1.7500000000000002E-2</v>
      </c>
      <c r="I82" s="19">
        <f t="shared" si="37"/>
        <v>0</v>
      </c>
      <c r="J82" s="67">
        <f t="shared" si="38"/>
        <v>3.5000000000000003E-2</v>
      </c>
      <c r="K82" s="19">
        <f t="shared" si="39"/>
        <v>0</v>
      </c>
      <c r="L82" s="138">
        <f>IF(ISNUMBER(VLOOKUP('Rate Calculations'!$A82,#REF!,2,FALSE)),VLOOKUP('Rate Calculations'!$A82,#REF!,2,FALSE),0)</f>
        <v>0</v>
      </c>
      <c r="M82" s="89">
        <f>IF(ISNUMBER(VLOOKUP('Rate Calculations'!$A82,#REF!,4,FALSE)),VLOOKUP('Rate Calculations'!$A82,#REF!,4,FALSE),0)</f>
        <v>0</v>
      </c>
      <c r="N82" s="17">
        <f t="shared" si="40"/>
        <v>0</v>
      </c>
      <c r="O82" s="18">
        <f t="shared" si="41"/>
        <v>0</v>
      </c>
      <c r="P82" s="139">
        <f t="shared" si="42"/>
        <v>0</v>
      </c>
      <c r="Q82" s="66">
        <f t="shared" si="43"/>
        <v>0</v>
      </c>
      <c r="R82" s="66">
        <f t="shared" si="44"/>
        <v>0</v>
      </c>
      <c r="S82" s="9" t="e">
        <f>IF(#REF!="Yes",Q82,(Q82+I82*0.5))</f>
        <v>#REF!</v>
      </c>
      <c r="T82" s="9" t="e">
        <f>IF(#REF!="Yes",R82,(R82+K82*0.5))</f>
        <v>#REF!</v>
      </c>
      <c r="U82" s="151">
        <f t="shared" si="45"/>
        <v>0</v>
      </c>
      <c r="V82" s="16">
        <f t="shared" si="46"/>
        <v>0</v>
      </c>
      <c r="W82" s="16">
        <f t="shared" si="47"/>
        <v>0</v>
      </c>
      <c r="X82" s="138">
        <f>IF(ISNUMBER(VLOOKUP('Rate Calculations'!$A82,#REF!,5,FALSE)),VLOOKUP('Rate Calculations'!$A82,#REF!,5,FALSE),0)</f>
        <v>0</v>
      </c>
      <c r="Y82" s="89">
        <f>IF(ISNUMBER(VLOOKUP('Rate Calculations'!$A82,#REF!,6,FALSE)),VLOOKUP('Rate Calculations'!$A82,#REF!,6,FALSE),0)</f>
        <v>0</v>
      </c>
      <c r="Z82" s="17">
        <f t="shared" si="48"/>
        <v>0</v>
      </c>
      <c r="AA82" s="18">
        <f t="shared" si="49"/>
        <v>0</v>
      </c>
      <c r="AB82" s="46">
        <f t="shared" si="33"/>
        <v>0</v>
      </c>
      <c r="AC82" s="24">
        <f t="shared" si="50"/>
        <v>0</v>
      </c>
      <c r="AD82" s="24">
        <f t="shared" si="51"/>
        <v>0</v>
      </c>
      <c r="AE82" s="27" t="e">
        <f>IF(#REF!="Yes",AC82,(AC82+V82*0.5))</f>
        <v>#REF!</v>
      </c>
      <c r="AF82" s="27" t="e">
        <f>IF(#REF!="Yes",AD82,(AD82+W82*0.5))</f>
        <v>#REF!</v>
      </c>
    </row>
    <row r="83" spans="1:32">
      <c r="A83" s="57" t="str">
        <f t="shared" si="34"/>
        <v xml:space="preserve"> </v>
      </c>
      <c r="B83" s="57" t="str">
        <f t="shared" si="35"/>
        <v xml:space="preserve">  </v>
      </c>
      <c r="C83" s="57"/>
      <c r="D83" s="30" t="str">
        <f>IFERROR((GETPIVOTDATA("Average of Certified Payroll Hourly Rate",'Pivot Table'!$X$3,"Firm Name",A83,"Class Round 3 (PSPO)",B83)),"")</f>
        <v/>
      </c>
      <c r="E83" s="34"/>
      <c r="F83" s="34"/>
      <c r="G83" s="151"/>
      <c r="H83" s="349">
        <f t="shared" si="36"/>
        <v>1.7500000000000002E-2</v>
      </c>
      <c r="I83" s="16">
        <f t="shared" si="37"/>
        <v>0</v>
      </c>
      <c r="J83" s="67">
        <f t="shared" si="38"/>
        <v>3.5000000000000003E-2</v>
      </c>
      <c r="K83" s="16">
        <f t="shared" si="39"/>
        <v>0</v>
      </c>
      <c r="L83" s="138">
        <f>IF(ISNUMBER(VLOOKUP('Rate Calculations'!$A83,#REF!,2,FALSE)),VLOOKUP('Rate Calculations'!$A83,#REF!,2,FALSE),0)</f>
        <v>0</v>
      </c>
      <c r="M83" s="89">
        <f>IF(ISNUMBER(VLOOKUP('Rate Calculations'!$A83,#REF!,4,FALSE)),VLOOKUP('Rate Calculations'!$A83,#REF!,4,FALSE),0)</f>
        <v>0</v>
      </c>
      <c r="N83" s="17">
        <f t="shared" si="40"/>
        <v>0</v>
      </c>
      <c r="O83" s="18">
        <f t="shared" si="41"/>
        <v>0</v>
      </c>
      <c r="P83" s="139">
        <f t="shared" si="42"/>
        <v>0</v>
      </c>
      <c r="Q83" s="66">
        <f t="shared" si="43"/>
        <v>0</v>
      </c>
      <c r="R83" s="66">
        <f t="shared" si="44"/>
        <v>0</v>
      </c>
      <c r="S83" s="9" t="e">
        <f>IF(#REF!="Yes",Q83,(Q83+I83*0.5))</f>
        <v>#REF!</v>
      </c>
      <c r="T83" s="9" t="e">
        <f>IF(#REF!="Yes",R83,(R83+K83*0.5))</f>
        <v>#REF!</v>
      </c>
      <c r="U83" s="151">
        <f t="shared" si="45"/>
        <v>0</v>
      </c>
      <c r="V83" s="16">
        <f t="shared" si="46"/>
        <v>0</v>
      </c>
      <c r="W83" s="16">
        <f t="shared" si="47"/>
        <v>0</v>
      </c>
      <c r="X83" s="138">
        <f>IF(ISNUMBER(VLOOKUP('Rate Calculations'!$A83,#REF!,5,FALSE)),VLOOKUP('Rate Calculations'!$A83,#REF!,5,FALSE),0)</f>
        <v>0</v>
      </c>
      <c r="Y83" s="89">
        <f>IF(ISNUMBER(VLOOKUP('Rate Calculations'!$A83,#REF!,6,FALSE)),VLOOKUP('Rate Calculations'!$A83,#REF!,6,FALSE),0)</f>
        <v>0</v>
      </c>
      <c r="Z83" s="17">
        <f t="shared" si="48"/>
        <v>0</v>
      </c>
      <c r="AA83" s="18">
        <f t="shared" si="49"/>
        <v>0</v>
      </c>
      <c r="AB83" s="46">
        <f t="shared" si="33"/>
        <v>0</v>
      </c>
      <c r="AC83" s="24">
        <f t="shared" si="50"/>
        <v>0</v>
      </c>
      <c r="AD83" s="24">
        <f t="shared" si="51"/>
        <v>0</v>
      </c>
      <c r="AE83" s="27" t="e">
        <f>IF(#REF!="Yes",AC83,(AC83+V83*0.5))</f>
        <v>#REF!</v>
      </c>
      <c r="AF83" s="27" t="e">
        <f>IF(#REF!="Yes",AD83,(AD83+W83*0.5))</f>
        <v>#REF!</v>
      </c>
    </row>
    <row r="84" spans="1:32">
      <c r="A84" s="57" t="str">
        <f t="shared" si="34"/>
        <v xml:space="preserve"> </v>
      </c>
      <c r="B84" s="57" t="str">
        <f t="shared" si="35"/>
        <v xml:space="preserve">  </v>
      </c>
      <c r="C84" s="57"/>
      <c r="D84" s="30" t="str">
        <f>IFERROR((GETPIVOTDATA("Average of Certified Payroll Hourly Rate",'Pivot Table'!$X$3,"Firm Name",A84,"Class Round 3 (PSPO)",B84)),"")</f>
        <v/>
      </c>
      <c r="E84" s="34"/>
      <c r="F84" s="34"/>
      <c r="G84" s="151"/>
      <c r="H84" s="349">
        <f t="shared" si="36"/>
        <v>1.7500000000000002E-2</v>
      </c>
      <c r="I84" s="19">
        <f t="shared" si="37"/>
        <v>0</v>
      </c>
      <c r="J84" s="67">
        <f t="shared" si="38"/>
        <v>3.5000000000000003E-2</v>
      </c>
      <c r="K84" s="19">
        <f t="shared" si="39"/>
        <v>0</v>
      </c>
      <c r="L84" s="138">
        <f>IF(ISNUMBER(VLOOKUP('Rate Calculations'!$A84,#REF!,2,FALSE)),VLOOKUP('Rate Calculations'!$A84,#REF!,2,FALSE),0)</f>
        <v>0</v>
      </c>
      <c r="M84" s="89">
        <f>IF(ISNUMBER(VLOOKUP('Rate Calculations'!$A84,#REF!,4,FALSE)),VLOOKUP('Rate Calculations'!$A84,#REF!,4,FALSE),0)</f>
        <v>0</v>
      </c>
      <c r="N84" s="17">
        <f t="shared" si="40"/>
        <v>0</v>
      </c>
      <c r="O84" s="18">
        <f t="shared" si="41"/>
        <v>0</v>
      </c>
      <c r="P84" s="139">
        <f t="shared" si="42"/>
        <v>0</v>
      </c>
      <c r="Q84" s="66">
        <f t="shared" si="43"/>
        <v>0</v>
      </c>
      <c r="R84" s="66">
        <f t="shared" si="44"/>
        <v>0</v>
      </c>
      <c r="S84" s="9" t="e">
        <f>IF(#REF!="Yes",Q84,(Q84+I84*0.5))</f>
        <v>#REF!</v>
      </c>
      <c r="T84" s="9" t="e">
        <f>IF(#REF!="Yes",R84,(R84+K84*0.5))</f>
        <v>#REF!</v>
      </c>
      <c r="U84" s="151">
        <f t="shared" si="45"/>
        <v>0</v>
      </c>
      <c r="V84" s="16">
        <f t="shared" si="46"/>
        <v>0</v>
      </c>
      <c r="W84" s="16">
        <f t="shared" si="47"/>
        <v>0</v>
      </c>
      <c r="X84" s="138">
        <f>IF(ISNUMBER(VLOOKUP('Rate Calculations'!$A84,#REF!,5,FALSE)),VLOOKUP('Rate Calculations'!$A84,#REF!,5,FALSE),0)</f>
        <v>0</v>
      </c>
      <c r="Y84" s="89">
        <f>IF(ISNUMBER(VLOOKUP('Rate Calculations'!$A84,#REF!,6,FALSE)),VLOOKUP('Rate Calculations'!$A84,#REF!,6,FALSE),0)</f>
        <v>0</v>
      </c>
      <c r="Z84" s="17">
        <f t="shared" si="48"/>
        <v>0</v>
      </c>
      <c r="AA84" s="18">
        <f t="shared" si="49"/>
        <v>0</v>
      </c>
      <c r="AB84" s="46">
        <f t="shared" si="33"/>
        <v>0</v>
      </c>
      <c r="AC84" s="24">
        <f t="shared" si="50"/>
        <v>0</v>
      </c>
      <c r="AD84" s="24">
        <f t="shared" si="51"/>
        <v>0</v>
      </c>
      <c r="AE84" s="27" t="e">
        <f>IF(#REF!="Yes",AC84,(AC84+V84*0.5))</f>
        <v>#REF!</v>
      </c>
      <c r="AF84" s="27" t="e">
        <f>IF(#REF!="Yes",AD84,(AD84+W84*0.5))</f>
        <v>#REF!</v>
      </c>
    </row>
    <row r="85" spans="1:32">
      <c r="A85" s="57" t="str">
        <f t="shared" si="34"/>
        <v xml:space="preserve"> </v>
      </c>
      <c r="B85" s="57" t="str">
        <f t="shared" si="35"/>
        <v xml:space="preserve">  </v>
      </c>
      <c r="C85" s="57"/>
      <c r="D85" s="30" t="str">
        <f>IFERROR((GETPIVOTDATA("Average of Certified Payroll Hourly Rate",'Pivot Table'!$X$3,"Firm Name",A85,"Class Round 3 (PSPO)",B85)),"")</f>
        <v/>
      </c>
      <c r="E85" s="34"/>
      <c r="F85" s="34"/>
      <c r="G85" s="151"/>
      <c r="H85" s="349">
        <f t="shared" si="36"/>
        <v>1.7500000000000002E-2</v>
      </c>
      <c r="I85" s="19">
        <f t="shared" si="37"/>
        <v>0</v>
      </c>
      <c r="J85" s="67">
        <f t="shared" si="38"/>
        <v>3.5000000000000003E-2</v>
      </c>
      <c r="K85" s="19">
        <f t="shared" si="39"/>
        <v>0</v>
      </c>
      <c r="L85" s="138">
        <f>IF(ISNUMBER(VLOOKUP('Rate Calculations'!$A85,#REF!,2,FALSE)),VLOOKUP('Rate Calculations'!$A85,#REF!,2,FALSE),0)</f>
        <v>0</v>
      </c>
      <c r="M85" s="89">
        <f>IF(ISNUMBER(VLOOKUP('Rate Calculations'!$A85,#REF!,4,FALSE)),VLOOKUP('Rate Calculations'!$A85,#REF!,4,FALSE),0)</f>
        <v>0</v>
      </c>
      <c r="N85" s="17">
        <f t="shared" si="40"/>
        <v>0</v>
      </c>
      <c r="O85" s="18">
        <f t="shared" si="41"/>
        <v>0</v>
      </c>
      <c r="P85" s="139">
        <f t="shared" si="42"/>
        <v>0</v>
      </c>
      <c r="Q85" s="66">
        <f t="shared" si="43"/>
        <v>0</v>
      </c>
      <c r="R85" s="66">
        <f t="shared" si="44"/>
        <v>0</v>
      </c>
      <c r="S85" s="9" t="e">
        <f>IF(#REF!="Yes",Q85,(Q85+I85*0.5))</f>
        <v>#REF!</v>
      </c>
      <c r="T85" s="9" t="e">
        <f>IF(#REF!="Yes",R85,(R85+K85*0.5))</f>
        <v>#REF!</v>
      </c>
      <c r="U85" s="151">
        <f t="shared" si="45"/>
        <v>0</v>
      </c>
      <c r="V85" s="16">
        <f t="shared" si="46"/>
        <v>0</v>
      </c>
      <c r="W85" s="16">
        <f t="shared" si="47"/>
        <v>0</v>
      </c>
      <c r="X85" s="138">
        <f>IF(ISNUMBER(VLOOKUP('Rate Calculations'!$A85,#REF!,5,FALSE)),VLOOKUP('Rate Calculations'!$A85,#REF!,5,FALSE),0)</f>
        <v>0</v>
      </c>
      <c r="Y85" s="89">
        <f>IF(ISNUMBER(VLOOKUP('Rate Calculations'!$A85,#REF!,6,FALSE)),VLOOKUP('Rate Calculations'!$A85,#REF!,6,FALSE),0)</f>
        <v>0</v>
      </c>
      <c r="Z85" s="17">
        <f t="shared" si="48"/>
        <v>0</v>
      </c>
      <c r="AA85" s="18">
        <f t="shared" si="49"/>
        <v>0</v>
      </c>
      <c r="AB85" s="46">
        <f t="shared" si="33"/>
        <v>0</v>
      </c>
      <c r="AC85" s="24">
        <f t="shared" si="50"/>
        <v>0</v>
      </c>
      <c r="AD85" s="24">
        <f t="shared" si="51"/>
        <v>0</v>
      </c>
      <c r="AE85" s="27" t="e">
        <f>IF(#REF!="Yes",AC85,(AC85+V85*0.5))</f>
        <v>#REF!</v>
      </c>
      <c r="AF85" s="27" t="e">
        <f>IF(#REF!="Yes",AD85,(AD85+W85*0.5))</f>
        <v>#REF!</v>
      </c>
    </row>
    <row r="86" spans="1:32">
      <c r="A86" s="57" t="str">
        <f t="shared" si="34"/>
        <v xml:space="preserve"> </v>
      </c>
      <c r="B86" s="57" t="str">
        <f t="shared" si="35"/>
        <v xml:space="preserve">  </v>
      </c>
      <c r="C86" s="57"/>
      <c r="D86" s="30" t="str">
        <f>IFERROR((GETPIVOTDATA("Average of Certified Payroll Hourly Rate",'Pivot Table'!$X$3,"Firm Name",A86,"Class Round 3 (PSPO)",B86)),"")</f>
        <v/>
      </c>
      <c r="E86" s="34"/>
      <c r="F86" s="34"/>
      <c r="G86" s="151"/>
      <c r="H86" s="349">
        <f t="shared" si="36"/>
        <v>1.7500000000000002E-2</v>
      </c>
      <c r="I86" s="19">
        <f t="shared" si="37"/>
        <v>0</v>
      </c>
      <c r="J86" s="67">
        <f t="shared" si="38"/>
        <v>3.5000000000000003E-2</v>
      </c>
      <c r="K86" s="19">
        <f t="shared" si="39"/>
        <v>0</v>
      </c>
      <c r="L86" s="138">
        <f>IF(ISNUMBER(VLOOKUP('Rate Calculations'!$A86,#REF!,2,FALSE)),VLOOKUP('Rate Calculations'!$A86,#REF!,2,FALSE),0)</f>
        <v>0</v>
      </c>
      <c r="M86" s="89">
        <f>IF(ISNUMBER(VLOOKUP('Rate Calculations'!$A86,#REF!,4,FALSE)),VLOOKUP('Rate Calculations'!$A86,#REF!,4,FALSE),0)</f>
        <v>0</v>
      </c>
      <c r="N86" s="17">
        <f t="shared" si="40"/>
        <v>0</v>
      </c>
      <c r="O86" s="18">
        <f t="shared" si="41"/>
        <v>0</v>
      </c>
      <c r="P86" s="139">
        <f t="shared" si="42"/>
        <v>0</v>
      </c>
      <c r="Q86" s="66">
        <f t="shared" si="43"/>
        <v>0</v>
      </c>
      <c r="R86" s="66">
        <f t="shared" si="44"/>
        <v>0</v>
      </c>
      <c r="S86" s="9" t="e">
        <f>IF(#REF!="Yes",Q86,(Q86+I86*0.5))</f>
        <v>#REF!</v>
      </c>
      <c r="T86" s="9" t="e">
        <f>IF(#REF!="Yes",R86,(R86+K86*0.5))</f>
        <v>#REF!</v>
      </c>
      <c r="U86" s="151">
        <f t="shared" si="45"/>
        <v>0</v>
      </c>
      <c r="V86" s="16">
        <f t="shared" si="46"/>
        <v>0</v>
      </c>
      <c r="W86" s="16">
        <f t="shared" si="47"/>
        <v>0</v>
      </c>
      <c r="X86" s="138">
        <f>IF(ISNUMBER(VLOOKUP('Rate Calculations'!$A86,#REF!,5,FALSE)),VLOOKUP('Rate Calculations'!$A86,#REF!,5,FALSE),0)</f>
        <v>0</v>
      </c>
      <c r="Y86" s="89">
        <f>IF(ISNUMBER(VLOOKUP('Rate Calculations'!$A86,#REF!,6,FALSE)),VLOOKUP('Rate Calculations'!$A86,#REF!,6,FALSE),0)</f>
        <v>0</v>
      </c>
      <c r="Z86" s="17">
        <f t="shared" si="48"/>
        <v>0</v>
      </c>
      <c r="AA86" s="18">
        <f t="shared" si="49"/>
        <v>0</v>
      </c>
      <c r="AB86" s="46">
        <f t="shared" si="33"/>
        <v>0</v>
      </c>
      <c r="AC86" s="24">
        <f t="shared" si="50"/>
        <v>0</v>
      </c>
      <c r="AD86" s="24">
        <f t="shared" si="51"/>
        <v>0</v>
      </c>
      <c r="AE86" s="27" t="e">
        <f>IF(#REF!="Yes",AC86,(AC86+V86*0.5))</f>
        <v>#REF!</v>
      </c>
      <c r="AF86" s="27" t="e">
        <f>IF(#REF!="Yes",AD86,(AD86+W86*0.5))</f>
        <v>#REF!</v>
      </c>
    </row>
    <row r="87" spans="1:32">
      <c r="A87" s="57" t="str">
        <f t="shared" si="34"/>
        <v xml:space="preserve"> </v>
      </c>
      <c r="B87" s="57" t="str">
        <f t="shared" si="35"/>
        <v xml:space="preserve">  </v>
      </c>
      <c r="C87" s="57"/>
      <c r="D87" s="30" t="str">
        <f>IFERROR((GETPIVOTDATA("Average of Certified Payroll Hourly Rate",'Pivot Table'!$X$3,"Firm Name",A87,"Class Round 3 (PSPO)",B87)),"")</f>
        <v/>
      </c>
      <c r="E87" s="34"/>
      <c r="F87" s="34"/>
      <c r="G87" s="151"/>
      <c r="H87" s="349">
        <f t="shared" si="36"/>
        <v>1.7500000000000002E-2</v>
      </c>
      <c r="I87" s="19">
        <f t="shared" si="37"/>
        <v>0</v>
      </c>
      <c r="J87" s="67">
        <f t="shared" si="38"/>
        <v>3.5000000000000003E-2</v>
      </c>
      <c r="K87" s="19">
        <f t="shared" si="39"/>
        <v>0</v>
      </c>
      <c r="L87" s="138">
        <f>IF(ISNUMBER(VLOOKUP('Rate Calculations'!$A87,#REF!,2,FALSE)),VLOOKUP('Rate Calculations'!$A87,#REF!,2,FALSE),0)</f>
        <v>0</v>
      </c>
      <c r="M87" s="89">
        <f>IF(ISNUMBER(VLOOKUP('Rate Calculations'!$A87,#REF!,4,FALSE)),VLOOKUP('Rate Calculations'!$A87,#REF!,4,FALSE),0)</f>
        <v>0</v>
      </c>
      <c r="N87" s="17">
        <f t="shared" si="40"/>
        <v>0</v>
      </c>
      <c r="O87" s="18">
        <f t="shared" si="41"/>
        <v>0</v>
      </c>
      <c r="P87" s="139">
        <f t="shared" si="42"/>
        <v>0</v>
      </c>
      <c r="Q87" s="66">
        <f t="shared" si="43"/>
        <v>0</v>
      </c>
      <c r="R87" s="66">
        <f t="shared" si="44"/>
        <v>0</v>
      </c>
      <c r="S87" s="9" t="e">
        <f>IF(#REF!="Yes",Q87,(Q87+I87*0.5))</f>
        <v>#REF!</v>
      </c>
      <c r="T87" s="9" t="e">
        <f>IF(#REF!="Yes",R87,(R87+K87*0.5))</f>
        <v>#REF!</v>
      </c>
      <c r="U87" s="151">
        <f t="shared" si="45"/>
        <v>0</v>
      </c>
      <c r="V87" s="16">
        <f t="shared" si="46"/>
        <v>0</v>
      </c>
      <c r="W87" s="16">
        <f t="shared" si="47"/>
        <v>0</v>
      </c>
      <c r="X87" s="138">
        <f>IF(ISNUMBER(VLOOKUP('Rate Calculations'!$A87,#REF!,5,FALSE)),VLOOKUP('Rate Calculations'!$A87,#REF!,5,FALSE),0)</f>
        <v>0</v>
      </c>
      <c r="Y87" s="89">
        <f>IF(ISNUMBER(VLOOKUP('Rate Calculations'!$A87,#REF!,6,FALSE)),VLOOKUP('Rate Calculations'!$A87,#REF!,6,FALSE),0)</f>
        <v>0</v>
      </c>
      <c r="Z87" s="17">
        <f t="shared" si="48"/>
        <v>0</v>
      </c>
      <c r="AA87" s="18">
        <f t="shared" si="49"/>
        <v>0</v>
      </c>
      <c r="AB87" s="46">
        <f t="shared" si="33"/>
        <v>0</v>
      </c>
      <c r="AC87" s="24">
        <f t="shared" si="50"/>
        <v>0</v>
      </c>
      <c r="AD87" s="24">
        <f t="shared" si="51"/>
        <v>0</v>
      </c>
      <c r="AE87" s="27" t="e">
        <f>IF(#REF!="Yes",AC87,(AC87+V87*0.5))</f>
        <v>#REF!</v>
      </c>
      <c r="AF87" s="27" t="e">
        <f>IF(#REF!="Yes",AD87,(AD87+W87*0.5))</f>
        <v>#REF!</v>
      </c>
    </row>
    <row r="88" spans="1:32">
      <c r="A88" s="57" t="str">
        <f t="shared" si="34"/>
        <v xml:space="preserve"> </v>
      </c>
      <c r="B88" s="57" t="str">
        <f t="shared" si="35"/>
        <v xml:space="preserve">  </v>
      </c>
      <c r="C88" s="57"/>
      <c r="D88" s="30" t="str">
        <f>IFERROR((GETPIVOTDATA("Average of Certified Payroll Hourly Rate",'Pivot Table'!$X$3,"Firm Name",A88,"Class Round 3 (PSPO)",B88)),"")</f>
        <v/>
      </c>
      <c r="E88" s="34"/>
      <c r="F88" s="34"/>
      <c r="G88" s="151"/>
      <c r="H88" s="349">
        <f t="shared" si="36"/>
        <v>1.7500000000000002E-2</v>
      </c>
      <c r="I88" s="19">
        <f t="shared" si="37"/>
        <v>0</v>
      </c>
      <c r="J88" s="67">
        <f t="shared" si="38"/>
        <v>3.5000000000000003E-2</v>
      </c>
      <c r="K88" s="19">
        <f t="shared" si="39"/>
        <v>0</v>
      </c>
      <c r="L88" s="138">
        <f>IF(ISNUMBER(VLOOKUP('Rate Calculations'!$A88,#REF!,2,FALSE)),VLOOKUP('Rate Calculations'!$A88,#REF!,2,FALSE),0)</f>
        <v>0</v>
      </c>
      <c r="M88" s="89">
        <f>IF(ISNUMBER(VLOOKUP('Rate Calculations'!$A88,#REF!,4,FALSE)),VLOOKUP('Rate Calculations'!$A88,#REF!,4,FALSE),0)</f>
        <v>0</v>
      </c>
      <c r="N88" s="17">
        <f t="shared" si="40"/>
        <v>0</v>
      </c>
      <c r="O88" s="18">
        <f t="shared" si="41"/>
        <v>0</v>
      </c>
      <c r="P88" s="139">
        <f t="shared" si="42"/>
        <v>0</v>
      </c>
      <c r="Q88" s="66">
        <f t="shared" si="43"/>
        <v>0</v>
      </c>
      <c r="R88" s="66">
        <f t="shared" si="44"/>
        <v>0</v>
      </c>
      <c r="S88" s="9" t="e">
        <f>IF(#REF!="Yes",Q88,(Q88+I88*0.5))</f>
        <v>#REF!</v>
      </c>
      <c r="T88" s="9" t="e">
        <f>IF(#REF!="Yes",R88,(R88+K88*0.5))</f>
        <v>#REF!</v>
      </c>
      <c r="U88" s="151">
        <f t="shared" si="45"/>
        <v>0</v>
      </c>
      <c r="V88" s="16">
        <f t="shared" si="46"/>
        <v>0</v>
      </c>
      <c r="W88" s="16">
        <f t="shared" si="47"/>
        <v>0</v>
      </c>
      <c r="X88" s="138">
        <f>IF(ISNUMBER(VLOOKUP('Rate Calculations'!$A88,#REF!,5,FALSE)),VLOOKUP('Rate Calculations'!$A88,#REF!,5,FALSE),0)</f>
        <v>0</v>
      </c>
      <c r="Y88" s="89">
        <f>IF(ISNUMBER(VLOOKUP('Rate Calculations'!$A88,#REF!,6,FALSE)),VLOOKUP('Rate Calculations'!$A88,#REF!,6,FALSE),0)</f>
        <v>0</v>
      </c>
      <c r="Z88" s="17">
        <f t="shared" si="48"/>
        <v>0</v>
      </c>
      <c r="AA88" s="18">
        <f t="shared" si="49"/>
        <v>0</v>
      </c>
      <c r="AB88" s="46">
        <f t="shared" si="33"/>
        <v>0</v>
      </c>
      <c r="AC88" s="24">
        <f t="shared" si="50"/>
        <v>0</v>
      </c>
      <c r="AD88" s="24">
        <f t="shared" si="51"/>
        <v>0</v>
      </c>
      <c r="AE88" s="27" t="e">
        <f>IF(#REF!="Yes",AC88,(AC88+V88*0.5))</f>
        <v>#REF!</v>
      </c>
      <c r="AF88" s="27" t="e">
        <f>IF(#REF!="Yes",AD88,(AD88+W88*0.5))</f>
        <v>#REF!</v>
      </c>
    </row>
    <row r="89" spans="1:32">
      <c r="A89" s="57" t="str">
        <f t="shared" si="34"/>
        <v xml:space="preserve"> </v>
      </c>
      <c r="B89" s="57" t="str">
        <f t="shared" si="35"/>
        <v xml:space="preserve">  </v>
      </c>
      <c r="C89" s="57"/>
      <c r="D89" s="30" t="str">
        <f>IFERROR((GETPIVOTDATA("Average of Certified Payroll Hourly Rate",'Pivot Table'!$X$3,"Firm Name",A89,"Class Round 3 (PSPO)",B89)),"")</f>
        <v/>
      </c>
      <c r="E89" s="34"/>
      <c r="F89" s="34"/>
      <c r="G89" s="151"/>
      <c r="H89" s="349">
        <f t="shared" si="36"/>
        <v>1.7500000000000002E-2</v>
      </c>
      <c r="I89" s="19">
        <f t="shared" si="37"/>
        <v>0</v>
      </c>
      <c r="J89" s="67">
        <f t="shared" si="38"/>
        <v>3.5000000000000003E-2</v>
      </c>
      <c r="K89" s="19">
        <f t="shared" si="39"/>
        <v>0</v>
      </c>
      <c r="L89" s="138">
        <f>IF(ISNUMBER(VLOOKUP('Rate Calculations'!$A89,#REF!,2,FALSE)),VLOOKUP('Rate Calculations'!$A89,#REF!,2,FALSE),0)</f>
        <v>0</v>
      </c>
      <c r="M89" s="89">
        <f>IF(ISNUMBER(VLOOKUP('Rate Calculations'!$A89,#REF!,4,FALSE)),VLOOKUP('Rate Calculations'!$A89,#REF!,4,FALSE),0)</f>
        <v>0</v>
      </c>
      <c r="N89" s="17">
        <f t="shared" si="40"/>
        <v>0</v>
      </c>
      <c r="O89" s="18">
        <f t="shared" si="41"/>
        <v>0</v>
      </c>
      <c r="P89" s="139">
        <f t="shared" si="42"/>
        <v>0</v>
      </c>
      <c r="Q89" s="66">
        <f t="shared" si="43"/>
        <v>0</v>
      </c>
      <c r="R89" s="66">
        <f t="shared" si="44"/>
        <v>0</v>
      </c>
      <c r="S89" s="9" t="e">
        <f>IF(#REF!="Yes",Q89,(Q89+I89*0.5))</f>
        <v>#REF!</v>
      </c>
      <c r="T89" s="9" t="e">
        <f>IF(#REF!="Yes",R89,(R89+K89*0.5))</f>
        <v>#REF!</v>
      </c>
      <c r="U89" s="151">
        <f t="shared" si="45"/>
        <v>0</v>
      </c>
      <c r="V89" s="16">
        <f t="shared" si="46"/>
        <v>0</v>
      </c>
      <c r="W89" s="16">
        <f t="shared" si="47"/>
        <v>0</v>
      </c>
      <c r="X89" s="138">
        <f>IF(ISNUMBER(VLOOKUP('Rate Calculations'!$A89,#REF!,5,FALSE)),VLOOKUP('Rate Calculations'!$A89,#REF!,5,FALSE),0)</f>
        <v>0</v>
      </c>
      <c r="Y89" s="89">
        <f>IF(ISNUMBER(VLOOKUP('Rate Calculations'!$A89,#REF!,6,FALSE)),VLOOKUP('Rate Calculations'!$A89,#REF!,6,FALSE),0)</f>
        <v>0</v>
      </c>
      <c r="Z89" s="17">
        <f t="shared" si="48"/>
        <v>0</v>
      </c>
      <c r="AA89" s="18">
        <f t="shared" si="49"/>
        <v>0</v>
      </c>
      <c r="AB89" s="46">
        <f t="shared" si="33"/>
        <v>0</v>
      </c>
      <c r="AC89" s="24">
        <f t="shared" si="50"/>
        <v>0</v>
      </c>
      <c r="AD89" s="24">
        <f t="shared" si="51"/>
        <v>0</v>
      </c>
      <c r="AE89" s="27" t="e">
        <f>IF(#REF!="Yes",AC89,(AC89+V89*0.5))</f>
        <v>#REF!</v>
      </c>
      <c r="AF89" s="27" t="e">
        <f>IF(#REF!="Yes",AD89,(AD89+W89*0.5))</f>
        <v>#REF!</v>
      </c>
    </row>
    <row r="90" spans="1:32">
      <c r="A90" s="57" t="str">
        <f t="shared" si="34"/>
        <v xml:space="preserve"> </v>
      </c>
      <c r="B90" s="57" t="str">
        <f t="shared" si="35"/>
        <v xml:space="preserve">  </v>
      </c>
      <c r="C90" s="57"/>
      <c r="D90" s="30" t="str">
        <f>IFERROR((GETPIVOTDATA("Average of Certified Payroll Hourly Rate",'Pivot Table'!$X$3,"Firm Name",A90,"Class Round 3 (PSPO)",B90)),"")</f>
        <v/>
      </c>
      <c r="E90" s="34"/>
      <c r="F90" s="34"/>
      <c r="G90" s="151"/>
      <c r="H90" s="349">
        <f t="shared" si="36"/>
        <v>1.7500000000000002E-2</v>
      </c>
      <c r="I90" s="19">
        <f t="shared" si="37"/>
        <v>0</v>
      </c>
      <c r="J90" s="67">
        <f t="shared" si="38"/>
        <v>3.5000000000000003E-2</v>
      </c>
      <c r="K90" s="19">
        <f t="shared" si="39"/>
        <v>0</v>
      </c>
      <c r="L90" s="138">
        <f>IF(ISNUMBER(VLOOKUP('Rate Calculations'!$A90,#REF!,2,FALSE)),VLOOKUP('Rate Calculations'!$A90,#REF!,2,FALSE),0)</f>
        <v>0</v>
      </c>
      <c r="M90" s="89">
        <f>IF(ISNUMBER(VLOOKUP('Rate Calculations'!$A90,#REF!,4,FALSE)),VLOOKUP('Rate Calculations'!$A90,#REF!,4,FALSE),0)</f>
        <v>0</v>
      </c>
      <c r="N90" s="17">
        <f t="shared" si="40"/>
        <v>0</v>
      </c>
      <c r="O90" s="18">
        <f t="shared" si="41"/>
        <v>0</v>
      </c>
      <c r="P90" s="139">
        <f t="shared" si="42"/>
        <v>0</v>
      </c>
      <c r="Q90" s="66">
        <f t="shared" si="43"/>
        <v>0</v>
      </c>
      <c r="R90" s="66">
        <f t="shared" si="44"/>
        <v>0</v>
      </c>
      <c r="S90" s="9" t="e">
        <f>IF(#REF!="Yes",Q90,(Q90+I90*0.5))</f>
        <v>#REF!</v>
      </c>
      <c r="T90" s="9" t="e">
        <f>IF(#REF!="Yes",R90,(R90+K90*0.5))</f>
        <v>#REF!</v>
      </c>
      <c r="U90" s="151">
        <f t="shared" si="45"/>
        <v>0</v>
      </c>
      <c r="V90" s="16">
        <f t="shared" si="46"/>
        <v>0</v>
      </c>
      <c r="W90" s="16">
        <f t="shared" si="47"/>
        <v>0</v>
      </c>
      <c r="X90" s="138">
        <f>IF(ISNUMBER(VLOOKUP('Rate Calculations'!$A90,#REF!,5,FALSE)),VLOOKUP('Rate Calculations'!$A90,#REF!,5,FALSE),0)</f>
        <v>0</v>
      </c>
      <c r="Y90" s="89">
        <f>IF(ISNUMBER(VLOOKUP('Rate Calculations'!$A90,#REF!,6,FALSE)),VLOOKUP('Rate Calculations'!$A90,#REF!,6,FALSE),0)</f>
        <v>0</v>
      </c>
      <c r="Z90" s="17">
        <f t="shared" si="48"/>
        <v>0</v>
      </c>
      <c r="AA90" s="18">
        <f t="shared" si="49"/>
        <v>0</v>
      </c>
      <c r="AB90" s="46">
        <f t="shared" si="33"/>
        <v>0</v>
      </c>
      <c r="AC90" s="24">
        <f t="shared" si="50"/>
        <v>0</v>
      </c>
      <c r="AD90" s="24">
        <f t="shared" si="51"/>
        <v>0</v>
      </c>
      <c r="AE90" s="27" t="e">
        <f>IF(#REF!="Yes",AC90,(AC90+V90*0.5))</f>
        <v>#REF!</v>
      </c>
      <c r="AF90" s="27" t="e">
        <f>IF(#REF!="Yes",AD90,(AD90+W90*0.5))</f>
        <v>#REF!</v>
      </c>
    </row>
    <row r="91" spans="1:32">
      <c r="A91" s="57" t="str">
        <f t="shared" si="34"/>
        <v xml:space="preserve"> </v>
      </c>
      <c r="B91" s="57" t="str">
        <f t="shared" si="35"/>
        <v xml:space="preserve">  </v>
      </c>
      <c r="C91" s="57"/>
      <c r="D91" s="30" t="str">
        <f>IFERROR((GETPIVOTDATA("Average of Certified Payroll Hourly Rate",'Pivot Table'!$X$3,"Firm Name",A91,"Class Round 3 (PSPO)",B91)),"")</f>
        <v/>
      </c>
      <c r="E91" s="34"/>
      <c r="F91" s="34"/>
      <c r="G91" s="151"/>
      <c r="H91" s="349">
        <f t="shared" si="36"/>
        <v>1.7500000000000002E-2</v>
      </c>
      <c r="I91" s="19">
        <f t="shared" si="37"/>
        <v>0</v>
      </c>
      <c r="J91" s="67">
        <f t="shared" si="38"/>
        <v>3.5000000000000003E-2</v>
      </c>
      <c r="K91" s="19">
        <f t="shared" si="39"/>
        <v>0</v>
      </c>
      <c r="L91" s="138">
        <f>IF(ISNUMBER(VLOOKUP('Rate Calculations'!$A91,#REF!,2,FALSE)),VLOOKUP('Rate Calculations'!$A91,#REF!,2,FALSE),0)</f>
        <v>0</v>
      </c>
      <c r="M91" s="89">
        <f>IF(ISNUMBER(VLOOKUP('Rate Calculations'!$A91,#REF!,4,FALSE)),VLOOKUP('Rate Calculations'!$A91,#REF!,4,FALSE),0)</f>
        <v>0</v>
      </c>
      <c r="N91" s="17">
        <f t="shared" si="40"/>
        <v>0</v>
      </c>
      <c r="O91" s="18">
        <f t="shared" si="41"/>
        <v>0</v>
      </c>
      <c r="P91" s="139">
        <f t="shared" si="42"/>
        <v>0</v>
      </c>
      <c r="Q91" s="66">
        <f t="shared" si="43"/>
        <v>0</v>
      </c>
      <c r="R91" s="66">
        <f t="shared" si="44"/>
        <v>0</v>
      </c>
      <c r="S91" s="9" t="e">
        <f>IF(#REF!="Yes",Q91,(Q91+I91*0.5))</f>
        <v>#REF!</v>
      </c>
      <c r="T91" s="9" t="e">
        <f>IF(#REF!="Yes",R91,(R91+K91*0.5))</f>
        <v>#REF!</v>
      </c>
      <c r="U91" s="151">
        <f t="shared" si="45"/>
        <v>0</v>
      </c>
      <c r="V91" s="16">
        <f t="shared" si="46"/>
        <v>0</v>
      </c>
      <c r="W91" s="16">
        <f t="shared" si="47"/>
        <v>0</v>
      </c>
      <c r="X91" s="138">
        <f>IF(ISNUMBER(VLOOKUP('Rate Calculations'!$A91,#REF!,5,FALSE)),VLOOKUP('Rate Calculations'!$A91,#REF!,5,FALSE),0)</f>
        <v>0</v>
      </c>
      <c r="Y91" s="89">
        <f>IF(ISNUMBER(VLOOKUP('Rate Calculations'!$A91,#REF!,6,FALSE)),VLOOKUP('Rate Calculations'!$A91,#REF!,6,FALSE),0)</f>
        <v>0</v>
      </c>
      <c r="Z91" s="17">
        <f t="shared" si="48"/>
        <v>0</v>
      </c>
      <c r="AA91" s="18">
        <f t="shared" si="49"/>
        <v>0</v>
      </c>
      <c r="AB91" s="46">
        <f t="shared" si="33"/>
        <v>0</v>
      </c>
      <c r="AC91" s="24">
        <f t="shared" si="50"/>
        <v>0</v>
      </c>
      <c r="AD91" s="24">
        <f t="shared" si="51"/>
        <v>0</v>
      </c>
      <c r="AE91" s="27" t="e">
        <f>IF(#REF!="Yes",AC91,(AC91+V91*0.5))</f>
        <v>#REF!</v>
      </c>
      <c r="AF91" s="27" t="e">
        <f>IF(#REF!="Yes",AD91,(AD91+W91*0.5))</f>
        <v>#REF!</v>
      </c>
    </row>
    <row r="92" spans="1:32">
      <c r="A92" s="57" t="str">
        <f t="shared" si="34"/>
        <v xml:space="preserve"> </v>
      </c>
      <c r="B92" s="57" t="str">
        <f t="shared" si="35"/>
        <v xml:space="preserve">  </v>
      </c>
      <c r="C92" s="57"/>
      <c r="D92" s="30" t="str">
        <f>IFERROR((GETPIVOTDATA("Average of Certified Payroll Hourly Rate",'Pivot Table'!$X$3,"Firm Name",A92,"Class Round 3 (PSPO)",B92)),"")</f>
        <v/>
      </c>
      <c r="E92" s="34"/>
      <c r="F92" s="34"/>
      <c r="G92" s="151"/>
      <c r="H92" s="349">
        <f t="shared" si="36"/>
        <v>1.7500000000000002E-2</v>
      </c>
      <c r="I92" s="19">
        <f t="shared" si="37"/>
        <v>0</v>
      </c>
      <c r="J92" s="67">
        <f t="shared" si="38"/>
        <v>3.5000000000000003E-2</v>
      </c>
      <c r="K92" s="19">
        <f t="shared" si="39"/>
        <v>0</v>
      </c>
      <c r="L92" s="138">
        <f>IF(ISNUMBER(VLOOKUP('Rate Calculations'!$A92,#REF!,2,FALSE)),VLOOKUP('Rate Calculations'!$A92,#REF!,2,FALSE),0)</f>
        <v>0</v>
      </c>
      <c r="M92" s="89">
        <f>IF(ISNUMBER(VLOOKUP('Rate Calculations'!$A92,#REF!,4,FALSE)),VLOOKUP('Rate Calculations'!$A92,#REF!,4,FALSE),0)</f>
        <v>0</v>
      </c>
      <c r="N92" s="17">
        <f t="shared" si="40"/>
        <v>0</v>
      </c>
      <c r="O92" s="18">
        <f t="shared" si="41"/>
        <v>0</v>
      </c>
      <c r="P92" s="139">
        <f t="shared" si="42"/>
        <v>0</v>
      </c>
      <c r="Q92" s="66">
        <f t="shared" si="43"/>
        <v>0</v>
      </c>
      <c r="R92" s="66">
        <f t="shared" si="44"/>
        <v>0</v>
      </c>
      <c r="S92" s="9" t="e">
        <f>IF(#REF!="Yes",Q92,(Q92+I92*0.5))</f>
        <v>#REF!</v>
      </c>
      <c r="T92" s="9" t="e">
        <f>IF(#REF!="Yes",R92,(R92+K92*0.5))</f>
        <v>#REF!</v>
      </c>
      <c r="U92" s="151">
        <f t="shared" si="45"/>
        <v>0</v>
      </c>
      <c r="V92" s="16">
        <f t="shared" si="46"/>
        <v>0</v>
      </c>
      <c r="W92" s="16">
        <f t="shared" si="47"/>
        <v>0</v>
      </c>
      <c r="X92" s="138">
        <f>IF(ISNUMBER(VLOOKUP('Rate Calculations'!$A92,#REF!,5,FALSE)),VLOOKUP('Rate Calculations'!$A92,#REF!,5,FALSE),0)</f>
        <v>0</v>
      </c>
      <c r="Y92" s="89">
        <f>IF(ISNUMBER(VLOOKUP('Rate Calculations'!$A92,#REF!,6,FALSE)),VLOOKUP('Rate Calculations'!$A92,#REF!,6,FALSE),0)</f>
        <v>0</v>
      </c>
      <c r="Z92" s="17">
        <f t="shared" si="48"/>
        <v>0</v>
      </c>
      <c r="AA92" s="18">
        <f t="shared" si="49"/>
        <v>0</v>
      </c>
      <c r="AB92" s="46">
        <f t="shared" si="33"/>
        <v>0</v>
      </c>
      <c r="AC92" s="24">
        <f t="shared" si="50"/>
        <v>0</v>
      </c>
      <c r="AD92" s="24">
        <f t="shared" si="51"/>
        <v>0</v>
      </c>
      <c r="AE92" s="27" t="e">
        <f>IF(#REF!="Yes",AC92,(AC92+V92*0.5))</f>
        <v>#REF!</v>
      </c>
      <c r="AF92" s="27" t="e">
        <f>IF(#REF!="Yes",AD92,(AD92+W92*0.5))</f>
        <v>#REF!</v>
      </c>
    </row>
    <row r="93" spans="1:32">
      <c r="A93" s="57" t="str">
        <f t="shared" si="34"/>
        <v xml:space="preserve"> </v>
      </c>
      <c r="B93" s="57" t="str">
        <f t="shared" si="35"/>
        <v xml:space="preserve">  </v>
      </c>
      <c r="C93" s="57"/>
      <c r="D93" s="30" t="str">
        <f>IFERROR((GETPIVOTDATA("Average of Certified Payroll Hourly Rate",'Pivot Table'!$X$3,"Firm Name",A93,"Class Round 3 (PSPO)",B93)),"")</f>
        <v/>
      </c>
      <c r="E93" s="34"/>
      <c r="F93" s="34"/>
      <c r="G93" s="151"/>
      <c r="H93" s="349">
        <f t="shared" si="36"/>
        <v>1.7500000000000002E-2</v>
      </c>
      <c r="I93" s="19">
        <f t="shared" si="37"/>
        <v>0</v>
      </c>
      <c r="J93" s="67">
        <f t="shared" si="38"/>
        <v>3.5000000000000003E-2</v>
      </c>
      <c r="K93" s="19">
        <f t="shared" si="39"/>
        <v>0</v>
      </c>
      <c r="L93" s="138">
        <f>IF(ISNUMBER(VLOOKUP('Rate Calculations'!$A93,#REF!,2,FALSE)),VLOOKUP('Rate Calculations'!$A93,#REF!,2,FALSE),0)</f>
        <v>0</v>
      </c>
      <c r="M93" s="89">
        <f>IF(ISNUMBER(VLOOKUP('Rate Calculations'!$A93,#REF!,4,FALSE)),VLOOKUP('Rate Calculations'!$A93,#REF!,4,FALSE),0)</f>
        <v>0</v>
      </c>
      <c r="N93" s="17">
        <f t="shared" si="40"/>
        <v>0</v>
      </c>
      <c r="O93" s="18">
        <f t="shared" si="41"/>
        <v>0</v>
      </c>
      <c r="P93" s="139">
        <f t="shared" si="42"/>
        <v>0</v>
      </c>
      <c r="Q93" s="66">
        <f t="shared" si="43"/>
        <v>0</v>
      </c>
      <c r="R93" s="66">
        <f t="shared" si="44"/>
        <v>0</v>
      </c>
      <c r="S93" s="9" t="e">
        <f>IF(#REF!="Yes",Q93,(Q93+I93*0.5))</f>
        <v>#REF!</v>
      </c>
      <c r="T93" s="9" t="e">
        <f>IF(#REF!="Yes",R93,(R93+K93*0.5))</f>
        <v>#REF!</v>
      </c>
      <c r="U93" s="151">
        <f t="shared" si="45"/>
        <v>0</v>
      </c>
      <c r="V93" s="16">
        <f t="shared" si="46"/>
        <v>0</v>
      </c>
      <c r="W93" s="16">
        <f t="shared" si="47"/>
        <v>0</v>
      </c>
      <c r="X93" s="138">
        <f>IF(ISNUMBER(VLOOKUP('Rate Calculations'!$A93,#REF!,5,FALSE)),VLOOKUP('Rate Calculations'!$A93,#REF!,5,FALSE),0)</f>
        <v>0</v>
      </c>
      <c r="Y93" s="89">
        <f>IF(ISNUMBER(VLOOKUP('Rate Calculations'!$A93,#REF!,6,FALSE)),VLOOKUP('Rate Calculations'!$A93,#REF!,6,FALSE),0)</f>
        <v>0</v>
      </c>
      <c r="Z93" s="17">
        <f t="shared" si="48"/>
        <v>0</v>
      </c>
      <c r="AA93" s="18">
        <f t="shared" si="49"/>
        <v>0</v>
      </c>
      <c r="AB93" s="46">
        <f t="shared" si="33"/>
        <v>0</v>
      </c>
      <c r="AC93" s="24">
        <f t="shared" si="50"/>
        <v>0</v>
      </c>
      <c r="AD93" s="24">
        <f t="shared" si="51"/>
        <v>0</v>
      </c>
      <c r="AE93" s="27" t="e">
        <f>IF(#REF!="Yes",AC93,(AC93+V93*0.5))</f>
        <v>#REF!</v>
      </c>
      <c r="AF93" s="27" t="e">
        <f>IF(#REF!="Yes",AD93,(AD93+W93*0.5))</f>
        <v>#REF!</v>
      </c>
    </row>
    <row r="94" spans="1:32">
      <c r="A94" s="57" t="str">
        <f t="shared" si="34"/>
        <v xml:space="preserve"> </v>
      </c>
      <c r="B94" s="57" t="str">
        <f t="shared" si="35"/>
        <v xml:space="preserve">  </v>
      </c>
      <c r="C94" s="57"/>
      <c r="D94" s="30" t="str">
        <f>IFERROR((GETPIVOTDATA("Average of Certified Payroll Hourly Rate",'Pivot Table'!$X$3,"Firm Name",A94,"Class Round 3 (PSPO)",B94)),"")</f>
        <v/>
      </c>
      <c r="E94" s="34"/>
      <c r="F94" s="34"/>
      <c r="G94" s="151"/>
      <c r="H94" s="349">
        <f t="shared" si="36"/>
        <v>1.7500000000000002E-2</v>
      </c>
      <c r="I94" s="19">
        <f t="shared" si="37"/>
        <v>0</v>
      </c>
      <c r="J94" s="67">
        <f t="shared" si="38"/>
        <v>3.5000000000000003E-2</v>
      </c>
      <c r="K94" s="19">
        <f t="shared" si="39"/>
        <v>0</v>
      </c>
      <c r="L94" s="138">
        <f>IF(ISNUMBER(VLOOKUP('Rate Calculations'!$A94,#REF!,2,FALSE)),VLOOKUP('Rate Calculations'!$A94,#REF!,2,FALSE),0)</f>
        <v>0</v>
      </c>
      <c r="M94" s="89">
        <f>IF(ISNUMBER(VLOOKUP('Rate Calculations'!$A94,#REF!,4,FALSE)),VLOOKUP('Rate Calculations'!$A94,#REF!,4,FALSE),0)</f>
        <v>0</v>
      </c>
      <c r="N94" s="17">
        <f t="shared" si="40"/>
        <v>0</v>
      </c>
      <c r="O94" s="18">
        <f t="shared" si="41"/>
        <v>0</v>
      </c>
      <c r="P94" s="139">
        <f t="shared" si="42"/>
        <v>0</v>
      </c>
      <c r="Q94" s="66">
        <f t="shared" si="43"/>
        <v>0</v>
      </c>
      <c r="R94" s="66">
        <f t="shared" si="44"/>
        <v>0</v>
      </c>
      <c r="S94" s="9" t="e">
        <f>IF(#REF!="Yes",Q94,(Q94+I94*0.5))</f>
        <v>#REF!</v>
      </c>
      <c r="T94" s="9" t="e">
        <f>IF(#REF!="Yes",R94,(R94+K94*0.5))</f>
        <v>#REF!</v>
      </c>
      <c r="U94" s="151">
        <f t="shared" si="45"/>
        <v>0</v>
      </c>
      <c r="V94" s="16">
        <f t="shared" si="46"/>
        <v>0</v>
      </c>
      <c r="W94" s="16">
        <f t="shared" si="47"/>
        <v>0</v>
      </c>
      <c r="X94" s="138">
        <f>IF(ISNUMBER(VLOOKUP('Rate Calculations'!$A94,#REF!,5,FALSE)),VLOOKUP('Rate Calculations'!$A94,#REF!,5,FALSE),0)</f>
        <v>0</v>
      </c>
      <c r="Y94" s="89">
        <f>IF(ISNUMBER(VLOOKUP('Rate Calculations'!$A94,#REF!,6,FALSE)),VLOOKUP('Rate Calculations'!$A94,#REF!,6,FALSE),0)</f>
        <v>0</v>
      </c>
      <c r="Z94" s="17">
        <f t="shared" si="48"/>
        <v>0</v>
      </c>
      <c r="AA94" s="18">
        <f t="shared" si="49"/>
        <v>0</v>
      </c>
      <c r="AB94" s="46">
        <f t="shared" si="33"/>
        <v>0</v>
      </c>
      <c r="AC94" s="24">
        <f t="shared" si="50"/>
        <v>0</v>
      </c>
      <c r="AD94" s="24">
        <f t="shared" si="51"/>
        <v>0</v>
      </c>
      <c r="AE94" s="27" t="e">
        <f>IF(#REF!="Yes",AC94,(AC94+V94*0.5))</f>
        <v>#REF!</v>
      </c>
      <c r="AF94" s="27" t="e">
        <f>IF(#REF!="Yes",AD94,(AD94+W94*0.5))</f>
        <v>#REF!</v>
      </c>
    </row>
    <row r="95" spans="1:32">
      <c r="A95" s="57" t="str">
        <f t="shared" si="34"/>
        <v xml:space="preserve"> </v>
      </c>
      <c r="B95" s="57" t="str">
        <f t="shared" si="35"/>
        <v xml:space="preserve">  </v>
      </c>
      <c r="C95" s="57"/>
      <c r="D95" s="30" t="str">
        <f>IFERROR((GETPIVOTDATA("Average of Certified Payroll Hourly Rate",'Pivot Table'!$X$3,"Firm Name",A95,"Class Round 3 (PSPO)",B95)),"")</f>
        <v/>
      </c>
      <c r="E95" s="34"/>
      <c r="F95" s="34"/>
      <c r="G95" s="151"/>
      <c r="H95" s="349">
        <f t="shared" si="36"/>
        <v>1.7500000000000002E-2</v>
      </c>
      <c r="I95" s="19">
        <f t="shared" si="37"/>
        <v>0</v>
      </c>
      <c r="J95" s="67">
        <f t="shared" si="38"/>
        <v>3.5000000000000003E-2</v>
      </c>
      <c r="K95" s="19">
        <f t="shared" si="39"/>
        <v>0</v>
      </c>
      <c r="L95" s="138">
        <f>IF(ISNUMBER(VLOOKUP('Rate Calculations'!$A95,#REF!,2,FALSE)),VLOOKUP('Rate Calculations'!$A95,#REF!,2,FALSE),0)</f>
        <v>0</v>
      </c>
      <c r="M95" s="89">
        <f>IF(ISNUMBER(VLOOKUP('Rate Calculations'!$A95,#REF!,4,FALSE)),VLOOKUP('Rate Calculations'!$A95,#REF!,4,FALSE),0)</f>
        <v>0</v>
      </c>
      <c r="N95" s="17">
        <f t="shared" si="40"/>
        <v>0</v>
      </c>
      <c r="O95" s="18">
        <f t="shared" si="41"/>
        <v>0</v>
      </c>
      <c r="P95" s="139">
        <f t="shared" si="42"/>
        <v>0</v>
      </c>
      <c r="Q95" s="66">
        <f t="shared" si="43"/>
        <v>0</v>
      </c>
      <c r="R95" s="66">
        <f t="shared" si="44"/>
        <v>0</v>
      </c>
      <c r="S95" s="9" t="e">
        <f>IF(#REF!="Yes",Q95,(Q95+I95*0.5))</f>
        <v>#REF!</v>
      </c>
      <c r="T95" s="9" t="e">
        <f>IF(#REF!="Yes",R95,(R95+K95*0.5))</f>
        <v>#REF!</v>
      </c>
      <c r="U95" s="151">
        <f t="shared" si="45"/>
        <v>0</v>
      </c>
      <c r="V95" s="16">
        <f t="shared" si="46"/>
        <v>0</v>
      </c>
      <c r="W95" s="16">
        <f t="shared" si="47"/>
        <v>0</v>
      </c>
      <c r="X95" s="138">
        <f>IF(ISNUMBER(VLOOKUP('Rate Calculations'!$A95,#REF!,5,FALSE)),VLOOKUP('Rate Calculations'!$A95,#REF!,5,FALSE),0)</f>
        <v>0</v>
      </c>
      <c r="Y95" s="89">
        <f>IF(ISNUMBER(VLOOKUP('Rate Calculations'!$A95,#REF!,6,FALSE)),VLOOKUP('Rate Calculations'!$A95,#REF!,6,FALSE),0)</f>
        <v>0</v>
      </c>
      <c r="Z95" s="17">
        <f t="shared" si="48"/>
        <v>0</v>
      </c>
      <c r="AA95" s="18">
        <f t="shared" si="49"/>
        <v>0</v>
      </c>
      <c r="AB95" s="46">
        <f t="shared" si="33"/>
        <v>0</v>
      </c>
      <c r="AC95" s="24">
        <f t="shared" si="50"/>
        <v>0</v>
      </c>
      <c r="AD95" s="24">
        <f t="shared" si="51"/>
        <v>0</v>
      </c>
      <c r="AE95" s="27" t="e">
        <f>IF(#REF!="Yes",AC95,(AC95+V95*0.5))</f>
        <v>#REF!</v>
      </c>
      <c r="AF95" s="27" t="e">
        <f>IF(#REF!="Yes",AD95,(AD95+W95*0.5))</f>
        <v>#REF!</v>
      </c>
    </row>
    <row r="96" spans="1:32">
      <c r="A96" s="57" t="str">
        <f t="shared" si="34"/>
        <v xml:space="preserve"> </v>
      </c>
      <c r="B96" s="57" t="str">
        <f t="shared" si="35"/>
        <v xml:space="preserve">  </v>
      </c>
      <c r="C96" s="57"/>
      <c r="D96" s="30" t="str">
        <f>IFERROR((GETPIVOTDATA("Average of Certified Payroll Hourly Rate",'Pivot Table'!$X$3,"Firm Name",A96,"Class Round 3 (PSPO)",B96)),"")</f>
        <v/>
      </c>
      <c r="E96" s="34"/>
      <c r="F96" s="34"/>
      <c r="G96" s="151"/>
      <c r="H96" s="349">
        <f t="shared" si="36"/>
        <v>1.7500000000000002E-2</v>
      </c>
      <c r="I96" s="19">
        <f t="shared" si="37"/>
        <v>0</v>
      </c>
      <c r="J96" s="67">
        <f t="shared" si="38"/>
        <v>3.5000000000000003E-2</v>
      </c>
      <c r="K96" s="19">
        <f t="shared" si="39"/>
        <v>0</v>
      </c>
      <c r="L96" s="138">
        <f>IF(ISNUMBER(VLOOKUP('Rate Calculations'!$A96,#REF!,2,FALSE)),VLOOKUP('Rate Calculations'!$A96,#REF!,2,FALSE),0)</f>
        <v>0</v>
      </c>
      <c r="M96" s="89">
        <f>IF(ISNUMBER(VLOOKUP('Rate Calculations'!$A96,#REF!,4,FALSE)),VLOOKUP('Rate Calculations'!$A96,#REF!,4,FALSE),0)</f>
        <v>0</v>
      </c>
      <c r="N96" s="17">
        <f t="shared" si="40"/>
        <v>0</v>
      </c>
      <c r="O96" s="18">
        <f t="shared" si="41"/>
        <v>0</v>
      </c>
      <c r="P96" s="139">
        <f t="shared" si="42"/>
        <v>0</v>
      </c>
      <c r="Q96" s="66">
        <f t="shared" si="43"/>
        <v>0</v>
      </c>
      <c r="R96" s="66">
        <f t="shared" si="44"/>
        <v>0</v>
      </c>
      <c r="S96" s="9" t="e">
        <f>IF(#REF!="Yes",Q96,(Q96+I96*0.5))</f>
        <v>#REF!</v>
      </c>
      <c r="T96" s="9" t="e">
        <f>IF(#REF!="Yes",R96,(R96+K96*0.5))</f>
        <v>#REF!</v>
      </c>
      <c r="U96" s="151">
        <f t="shared" si="45"/>
        <v>0</v>
      </c>
      <c r="V96" s="16">
        <f t="shared" si="46"/>
        <v>0</v>
      </c>
      <c r="W96" s="16">
        <f t="shared" si="47"/>
        <v>0</v>
      </c>
      <c r="X96" s="138">
        <f>IF(ISNUMBER(VLOOKUP('Rate Calculations'!$A96,#REF!,5,FALSE)),VLOOKUP('Rate Calculations'!$A96,#REF!,5,FALSE),0)</f>
        <v>0</v>
      </c>
      <c r="Y96" s="89">
        <f>IF(ISNUMBER(VLOOKUP('Rate Calculations'!$A96,#REF!,6,FALSE)),VLOOKUP('Rate Calculations'!$A96,#REF!,6,FALSE),0)</f>
        <v>0</v>
      </c>
      <c r="Z96" s="17">
        <f t="shared" si="48"/>
        <v>0</v>
      </c>
      <c r="AA96" s="18">
        <f t="shared" si="49"/>
        <v>0</v>
      </c>
      <c r="AB96" s="46">
        <f t="shared" si="33"/>
        <v>0</v>
      </c>
      <c r="AC96" s="24">
        <f t="shared" si="50"/>
        <v>0</v>
      </c>
      <c r="AD96" s="24">
        <f t="shared" si="51"/>
        <v>0</v>
      </c>
      <c r="AE96" s="27" t="e">
        <f>IF(#REF!="Yes",AC96,(AC96+V96*0.5))</f>
        <v>#REF!</v>
      </c>
      <c r="AF96" s="27" t="e">
        <f>IF(#REF!="Yes",AD96,(AD96+W96*0.5))</f>
        <v>#REF!</v>
      </c>
    </row>
    <row r="97" spans="1:32">
      <c r="A97" s="57" t="str">
        <f t="shared" si="34"/>
        <v xml:space="preserve"> </v>
      </c>
      <c r="B97" s="57" t="str">
        <f t="shared" si="35"/>
        <v xml:space="preserve">  </v>
      </c>
      <c r="C97" s="57"/>
      <c r="D97" s="30" t="str">
        <f>IFERROR((GETPIVOTDATA("Average of Certified Payroll Hourly Rate",'Pivot Table'!$X$3,"Firm Name",A97,"Class Round 3 (PSPO)",B97)),"")</f>
        <v/>
      </c>
      <c r="E97" s="34"/>
      <c r="F97" s="34"/>
      <c r="G97" s="151"/>
      <c r="H97" s="349">
        <f t="shared" si="36"/>
        <v>1.7500000000000002E-2</v>
      </c>
      <c r="I97" s="19">
        <f t="shared" si="37"/>
        <v>0</v>
      </c>
      <c r="J97" s="67">
        <f t="shared" si="38"/>
        <v>3.5000000000000003E-2</v>
      </c>
      <c r="K97" s="19">
        <f t="shared" si="39"/>
        <v>0</v>
      </c>
      <c r="L97" s="138">
        <f>IF(ISNUMBER(VLOOKUP('Rate Calculations'!$A97,#REF!,2,FALSE)),VLOOKUP('Rate Calculations'!$A97,#REF!,2,FALSE),0)</f>
        <v>0</v>
      </c>
      <c r="M97" s="89">
        <f>IF(ISNUMBER(VLOOKUP('Rate Calculations'!$A97,#REF!,4,FALSE)),VLOOKUP('Rate Calculations'!$A97,#REF!,4,FALSE),0)</f>
        <v>0</v>
      </c>
      <c r="N97" s="17">
        <f t="shared" si="40"/>
        <v>0</v>
      </c>
      <c r="O97" s="18">
        <f t="shared" si="41"/>
        <v>0</v>
      </c>
      <c r="P97" s="139">
        <f t="shared" si="42"/>
        <v>0</v>
      </c>
      <c r="Q97" s="66">
        <f t="shared" si="43"/>
        <v>0</v>
      </c>
      <c r="R97" s="66">
        <f t="shared" si="44"/>
        <v>0</v>
      </c>
      <c r="S97" s="9" t="e">
        <f>IF(#REF!="Yes",Q97,(Q97+I97*0.5))</f>
        <v>#REF!</v>
      </c>
      <c r="T97" s="9" t="e">
        <f>IF(#REF!="Yes",R97,(R97+K97*0.5))</f>
        <v>#REF!</v>
      </c>
      <c r="U97" s="151">
        <f t="shared" si="45"/>
        <v>0</v>
      </c>
      <c r="V97" s="16">
        <f t="shared" si="46"/>
        <v>0</v>
      </c>
      <c r="W97" s="16">
        <f t="shared" si="47"/>
        <v>0</v>
      </c>
      <c r="X97" s="138">
        <f>IF(ISNUMBER(VLOOKUP('Rate Calculations'!$A97,#REF!,5,FALSE)),VLOOKUP('Rate Calculations'!$A97,#REF!,5,FALSE),0)</f>
        <v>0</v>
      </c>
      <c r="Y97" s="89">
        <f>IF(ISNUMBER(VLOOKUP('Rate Calculations'!$A97,#REF!,6,FALSE)),VLOOKUP('Rate Calculations'!$A97,#REF!,6,FALSE),0)</f>
        <v>0</v>
      </c>
      <c r="Z97" s="17">
        <f t="shared" si="48"/>
        <v>0</v>
      </c>
      <c r="AA97" s="18">
        <f t="shared" si="49"/>
        <v>0</v>
      </c>
      <c r="AB97" s="46">
        <f t="shared" si="33"/>
        <v>0</v>
      </c>
      <c r="AC97" s="24">
        <f t="shared" si="50"/>
        <v>0</v>
      </c>
      <c r="AD97" s="24">
        <f t="shared" si="51"/>
        <v>0</v>
      </c>
      <c r="AE97" s="27" t="e">
        <f>IF(#REF!="Yes",AC97,(AC97+V97*0.5))</f>
        <v>#REF!</v>
      </c>
      <c r="AF97" s="27" t="e">
        <f>IF(#REF!="Yes",AD97,(AD97+W97*0.5))</f>
        <v>#REF!</v>
      </c>
    </row>
    <row r="98" spans="1:32">
      <c r="A98" s="57" t="str">
        <f t="shared" si="34"/>
        <v xml:space="preserve"> </v>
      </c>
      <c r="B98" s="57" t="str">
        <f t="shared" si="35"/>
        <v xml:space="preserve">  </v>
      </c>
      <c r="C98" s="57"/>
      <c r="D98" s="30" t="str">
        <f>IFERROR((GETPIVOTDATA("Average of Certified Payroll Hourly Rate",'Pivot Table'!$X$3,"Firm Name",A98,"Class Round 3 (PSPO)",B98)),"")</f>
        <v/>
      </c>
      <c r="E98" s="34"/>
      <c r="F98" s="34"/>
      <c r="G98" s="151"/>
      <c r="H98" s="349">
        <f t="shared" si="36"/>
        <v>1.7500000000000002E-2</v>
      </c>
      <c r="I98" s="19">
        <f t="shared" si="37"/>
        <v>0</v>
      </c>
      <c r="J98" s="67">
        <f t="shared" si="38"/>
        <v>3.5000000000000003E-2</v>
      </c>
      <c r="K98" s="19">
        <f t="shared" si="39"/>
        <v>0</v>
      </c>
      <c r="L98" s="138">
        <f>IF(ISNUMBER(VLOOKUP('Rate Calculations'!$A98,#REF!,2,FALSE)),VLOOKUP('Rate Calculations'!$A98,#REF!,2,FALSE),0)</f>
        <v>0</v>
      </c>
      <c r="M98" s="89">
        <f>IF(ISNUMBER(VLOOKUP('Rate Calculations'!$A98,#REF!,4,FALSE)),VLOOKUP('Rate Calculations'!$A98,#REF!,4,FALSE),0)</f>
        <v>0</v>
      </c>
      <c r="N98" s="17">
        <f t="shared" si="40"/>
        <v>0</v>
      </c>
      <c r="O98" s="18">
        <f t="shared" si="41"/>
        <v>0</v>
      </c>
      <c r="P98" s="139">
        <f t="shared" si="42"/>
        <v>0</v>
      </c>
      <c r="Q98" s="66">
        <f t="shared" si="43"/>
        <v>0</v>
      </c>
      <c r="R98" s="66">
        <f t="shared" si="44"/>
        <v>0</v>
      </c>
      <c r="S98" s="9" t="e">
        <f>IF(#REF!="Yes",Q98,(Q98+I98*0.5))</f>
        <v>#REF!</v>
      </c>
      <c r="T98" s="9" t="e">
        <f>IF(#REF!="Yes",R98,(R98+K98*0.5))</f>
        <v>#REF!</v>
      </c>
      <c r="U98" s="151">
        <f t="shared" si="45"/>
        <v>0</v>
      </c>
      <c r="V98" s="16">
        <f t="shared" si="46"/>
        <v>0</v>
      </c>
      <c r="W98" s="16">
        <f t="shared" si="47"/>
        <v>0</v>
      </c>
      <c r="X98" s="138">
        <f>IF(ISNUMBER(VLOOKUP('Rate Calculations'!$A98,#REF!,5,FALSE)),VLOOKUP('Rate Calculations'!$A98,#REF!,5,FALSE),0)</f>
        <v>0</v>
      </c>
      <c r="Y98" s="89">
        <f>IF(ISNUMBER(VLOOKUP('Rate Calculations'!$A98,#REF!,6,FALSE)),VLOOKUP('Rate Calculations'!$A98,#REF!,6,FALSE),0)</f>
        <v>0</v>
      </c>
      <c r="Z98" s="17">
        <f t="shared" si="48"/>
        <v>0</v>
      </c>
      <c r="AA98" s="18">
        <f t="shared" si="49"/>
        <v>0</v>
      </c>
      <c r="AB98" s="46">
        <f t="shared" si="33"/>
        <v>0</v>
      </c>
      <c r="AC98" s="24">
        <f t="shared" si="50"/>
        <v>0</v>
      </c>
      <c r="AD98" s="24">
        <f t="shared" si="51"/>
        <v>0</v>
      </c>
      <c r="AE98" s="27" t="e">
        <f>IF(#REF!="Yes",AC98,(AC98+V98*0.5))</f>
        <v>#REF!</v>
      </c>
      <c r="AF98" s="27" t="e">
        <f>IF(#REF!="Yes",AD98,(AD98+W98*0.5))</f>
        <v>#REF!</v>
      </c>
    </row>
    <row r="99" spans="1:32">
      <c r="A99" s="57" t="str">
        <f t="shared" si="34"/>
        <v xml:space="preserve"> </v>
      </c>
      <c r="B99" s="57" t="str">
        <f t="shared" si="35"/>
        <v xml:space="preserve">  </v>
      </c>
      <c r="C99" s="57"/>
      <c r="D99" s="30" t="str">
        <f>IFERROR((GETPIVOTDATA("Average of Certified Payroll Hourly Rate",'Pivot Table'!$X$3,"Firm Name",A99,"Class Round 3 (PSPO)",B99)),"")</f>
        <v/>
      </c>
      <c r="E99" s="34"/>
      <c r="F99" s="34"/>
      <c r="G99" s="151"/>
      <c r="H99" s="349">
        <f t="shared" si="36"/>
        <v>1.7500000000000002E-2</v>
      </c>
      <c r="I99" s="19">
        <f t="shared" si="37"/>
        <v>0</v>
      </c>
      <c r="J99" s="67">
        <f t="shared" si="38"/>
        <v>3.5000000000000003E-2</v>
      </c>
      <c r="K99" s="19">
        <f t="shared" si="39"/>
        <v>0</v>
      </c>
      <c r="L99" s="138">
        <f>IF(ISNUMBER(VLOOKUP('Rate Calculations'!$A99,#REF!,2,FALSE)),VLOOKUP('Rate Calculations'!$A99,#REF!,2,FALSE),0)</f>
        <v>0</v>
      </c>
      <c r="M99" s="89">
        <f>IF(ISNUMBER(VLOOKUP('Rate Calculations'!$A99,#REF!,4,FALSE)),VLOOKUP('Rate Calculations'!$A99,#REF!,4,FALSE),0)</f>
        <v>0</v>
      </c>
      <c r="N99" s="17">
        <f t="shared" si="40"/>
        <v>0</v>
      </c>
      <c r="O99" s="18">
        <f t="shared" si="41"/>
        <v>0</v>
      </c>
      <c r="P99" s="139">
        <f t="shared" si="42"/>
        <v>0</v>
      </c>
      <c r="Q99" s="66">
        <f t="shared" si="43"/>
        <v>0</v>
      </c>
      <c r="R99" s="66">
        <f t="shared" si="44"/>
        <v>0</v>
      </c>
      <c r="S99" s="9" t="e">
        <f>IF(#REF!="Yes",Q99,(Q99+I99*0.5))</f>
        <v>#REF!</v>
      </c>
      <c r="T99" s="9" t="e">
        <f>IF(#REF!="Yes",R99,(R99+K99*0.5))</f>
        <v>#REF!</v>
      </c>
      <c r="U99" s="151">
        <f t="shared" si="45"/>
        <v>0</v>
      </c>
      <c r="V99" s="16">
        <f t="shared" si="46"/>
        <v>0</v>
      </c>
      <c r="W99" s="16">
        <f t="shared" si="47"/>
        <v>0</v>
      </c>
      <c r="X99" s="138">
        <f>IF(ISNUMBER(VLOOKUP('Rate Calculations'!$A99,#REF!,5,FALSE)),VLOOKUP('Rate Calculations'!$A99,#REF!,5,FALSE),0)</f>
        <v>0</v>
      </c>
      <c r="Y99" s="89">
        <f>IF(ISNUMBER(VLOOKUP('Rate Calculations'!$A99,#REF!,6,FALSE)),VLOOKUP('Rate Calculations'!$A99,#REF!,6,FALSE),0)</f>
        <v>0</v>
      </c>
      <c r="Z99" s="17">
        <f t="shared" si="48"/>
        <v>0</v>
      </c>
      <c r="AA99" s="18">
        <f t="shared" si="49"/>
        <v>0</v>
      </c>
      <c r="AB99" s="46">
        <f t="shared" si="33"/>
        <v>0</v>
      </c>
      <c r="AC99" s="24">
        <f t="shared" si="50"/>
        <v>0</v>
      </c>
      <c r="AD99" s="24">
        <f t="shared" si="51"/>
        <v>0</v>
      </c>
      <c r="AE99" s="27" t="e">
        <f>IF(#REF!="Yes",AC99,(AC99+V99*0.5))</f>
        <v>#REF!</v>
      </c>
      <c r="AF99" s="27" t="e">
        <f>IF(#REF!="Yes",AD99,(AD99+W99*0.5))</f>
        <v>#REF!</v>
      </c>
    </row>
    <row r="100" spans="1:32">
      <c r="A100" s="57" t="str">
        <f t="shared" si="34"/>
        <v xml:space="preserve"> </v>
      </c>
      <c r="B100" s="57" t="str">
        <f t="shared" si="35"/>
        <v xml:space="preserve">  </v>
      </c>
      <c r="C100" s="57"/>
      <c r="D100" s="30" t="str">
        <f>IFERROR((GETPIVOTDATA("Average of Certified Payroll Hourly Rate",'Pivot Table'!$X$3,"Firm Name",A100,"Class Round 3 (PSPO)",B100)),"")</f>
        <v/>
      </c>
      <c r="E100" s="34"/>
      <c r="F100" s="34"/>
      <c r="G100" s="151"/>
      <c r="H100" s="349">
        <f t="shared" si="36"/>
        <v>1.7500000000000002E-2</v>
      </c>
      <c r="I100" s="19">
        <f t="shared" si="37"/>
        <v>0</v>
      </c>
      <c r="J100" s="67">
        <f t="shared" si="38"/>
        <v>3.5000000000000003E-2</v>
      </c>
      <c r="K100" s="19">
        <f t="shared" si="39"/>
        <v>0</v>
      </c>
      <c r="L100" s="138">
        <f>IF(ISNUMBER(VLOOKUP('Rate Calculations'!$A100,#REF!,2,FALSE)),VLOOKUP('Rate Calculations'!$A100,#REF!,2,FALSE),0)</f>
        <v>0</v>
      </c>
      <c r="M100" s="89">
        <f>IF(ISNUMBER(VLOOKUP('Rate Calculations'!$A100,#REF!,4,FALSE)),VLOOKUP('Rate Calculations'!$A100,#REF!,4,FALSE),0)</f>
        <v>0</v>
      </c>
      <c r="N100" s="17">
        <f t="shared" si="40"/>
        <v>0</v>
      </c>
      <c r="O100" s="18">
        <f t="shared" si="41"/>
        <v>0</v>
      </c>
      <c r="P100" s="139">
        <f t="shared" si="42"/>
        <v>0</v>
      </c>
      <c r="Q100" s="66">
        <f t="shared" si="43"/>
        <v>0</v>
      </c>
      <c r="R100" s="66">
        <f t="shared" si="44"/>
        <v>0</v>
      </c>
      <c r="S100" s="9" t="e">
        <f>IF(#REF!="Yes",Q100,(Q100+I100*0.5))</f>
        <v>#REF!</v>
      </c>
      <c r="T100" s="9" t="e">
        <f>IF(#REF!="Yes",R100,(R100+K100*0.5))</f>
        <v>#REF!</v>
      </c>
      <c r="U100" s="151">
        <f t="shared" si="45"/>
        <v>0</v>
      </c>
      <c r="V100" s="16">
        <f t="shared" si="46"/>
        <v>0</v>
      </c>
      <c r="W100" s="16">
        <f t="shared" si="47"/>
        <v>0</v>
      </c>
      <c r="X100" s="138">
        <f>IF(ISNUMBER(VLOOKUP('Rate Calculations'!$A100,#REF!,5,FALSE)),VLOOKUP('Rate Calculations'!$A100,#REF!,5,FALSE),0)</f>
        <v>0</v>
      </c>
      <c r="Y100" s="89">
        <f>IF(ISNUMBER(VLOOKUP('Rate Calculations'!$A100,#REF!,6,FALSE)),VLOOKUP('Rate Calculations'!$A100,#REF!,6,FALSE),0)</f>
        <v>0</v>
      </c>
      <c r="Z100" s="17">
        <f t="shared" si="48"/>
        <v>0</v>
      </c>
      <c r="AA100" s="18">
        <f t="shared" si="49"/>
        <v>0</v>
      </c>
      <c r="AB100" s="46">
        <f t="shared" si="33"/>
        <v>0</v>
      </c>
      <c r="AC100" s="24">
        <f t="shared" si="50"/>
        <v>0</v>
      </c>
      <c r="AD100" s="24">
        <f t="shared" si="51"/>
        <v>0</v>
      </c>
      <c r="AE100" s="27" t="e">
        <f>IF(#REF!="Yes",AC100,(AC100+V100*0.5))</f>
        <v>#REF!</v>
      </c>
      <c r="AF100" s="27" t="e">
        <f>IF(#REF!="Yes",AD100,(AD100+W100*0.5))</f>
        <v>#REF!</v>
      </c>
    </row>
    <row r="101" spans="1:32">
      <c r="A101" s="57" t="str">
        <f t="shared" si="34"/>
        <v xml:space="preserve"> </v>
      </c>
      <c r="B101" s="57" t="str">
        <f t="shared" si="35"/>
        <v xml:space="preserve">  </v>
      </c>
      <c r="C101" s="57"/>
      <c r="D101" s="30" t="str">
        <f>IFERROR((GETPIVOTDATA("Average of Certified Payroll Hourly Rate",'Pivot Table'!$X$3,"Firm Name",A101,"Class Round 3 (PSPO)",B101)),"")</f>
        <v/>
      </c>
      <c r="E101" s="34"/>
      <c r="F101" s="34"/>
      <c r="G101" s="151"/>
      <c r="H101" s="349">
        <f t="shared" si="36"/>
        <v>1.7500000000000002E-2</v>
      </c>
      <c r="I101" s="19">
        <f t="shared" si="37"/>
        <v>0</v>
      </c>
      <c r="J101" s="67">
        <f t="shared" si="38"/>
        <v>3.5000000000000003E-2</v>
      </c>
      <c r="K101" s="19">
        <f t="shared" si="39"/>
        <v>0</v>
      </c>
      <c r="L101" s="138">
        <f>IF(ISNUMBER(VLOOKUP('Rate Calculations'!$A101,#REF!,2,FALSE)),VLOOKUP('Rate Calculations'!$A101,#REF!,2,FALSE),0)</f>
        <v>0</v>
      </c>
      <c r="M101" s="89">
        <f>IF(ISNUMBER(VLOOKUP('Rate Calculations'!$A101,#REF!,4,FALSE)),VLOOKUP('Rate Calculations'!$A101,#REF!,4,FALSE),0)</f>
        <v>0</v>
      </c>
      <c r="N101" s="17">
        <f t="shared" si="40"/>
        <v>0</v>
      </c>
      <c r="O101" s="18">
        <f t="shared" si="41"/>
        <v>0</v>
      </c>
      <c r="P101" s="139">
        <f t="shared" si="42"/>
        <v>0</v>
      </c>
      <c r="Q101" s="66">
        <f t="shared" si="43"/>
        <v>0</v>
      </c>
      <c r="R101" s="66">
        <f t="shared" si="44"/>
        <v>0</v>
      </c>
      <c r="S101" s="9" t="e">
        <f>IF(#REF!="Yes",Q101,(Q101+I101*0.5))</f>
        <v>#REF!</v>
      </c>
      <c r="T101" s="9" t="e">
        <f>IF(#REF!="Yes",R101,(R101+K101*0.5))</f>
        <v>#REF!</v>
      </c>
      <c r="U101" s="151">
        <f t="shared" si="45"/>
        <v>0</v>
      </c>
      <c r="V101" s="16">
        <f t="shared" si="46"/>
        <v>0</v>
      </c>
      <c r="W101" s="16">
        <f t="shared" si="47"/>
        <v>0</v>
      </c>
      <c r="X101" s="138">
        <f>IF(ISNUMBER(VLOOKUP('Rate Calculations'!$A101,#REF!,5,FALSE)),VLOOKUP('Rate Calculations'!$A101,#REF!,5,FALSE),0)</f>
        <v>0</v>
      </c>
      <c r="Y101" s="89">
        <f>IF(ISNUMBER(VLOOKUP('Rate Calculations'!$A101,#REF!,6,FALSE)),VLOOKUP('Rate Calculations'!$A101,#REF!,6,FALSE),0)</f>
        <v>0</v>
      </c>
      <c r="Z101" s="17">
        <f t="shared" si="48"/>
        <v>0</v>
      </c>
      <c r="AA101" s="18">
        <f t="shared" si="49"/>
        <v>0</v>
      </c>
      <c r="AB101" s="46">
        <f t="shared" si="33"/>
        <v>0</v>
      </c>
      <c r="AC101" s="24">
        <f t="shared" si="50"/>
        <v>0</v>
      </c>
      <c r="AD101" s="24">
        <f t="shared" si="51"/>
        <v>0</v>
      </c>
      <c r="AE101" s="27" t="e">
        <f>IF(#REF!="Yes",AC101,(AC101+V101*0.5))</f>
        <v>#REF!</v>
      </c>
      <c r="AF101" s="27" t="e">
        <f>IF(#REF!="Yes",AD101,(AD101+W101*0.5))</f>
        <v>#REF!</v>
      </c>
    </row>
    <row r="102" spans="1:32">
      <c r="A102" s="57" t="str">
        <f t="shared" si="34"/>
        <v xml:space="preserve"> </v>
      </c>
      <c r="B102" s="57" t="str">
        <f t="shared" si="35"/>
        <v xml:space="preserve">  </v>
      </c>
      <c r="C102" s="57"/>
      <c r="D102" s="30" t="str">
        <f>IFERROR((GETPIVOTDATA("Average of Certified Payroll Hourly Rate",'Pivot Table'!$X$3,"Firm Name",A102,"Class Round 3 (PSPO)",B102)),"")</f>
        <v/>
      </c>
      <c r="E102" s="34"/>
      <c r="F102" s="34"/>
      <c r="G102" s="151"/>
      <c r="H102" s="349">
        <f t="shared" si="36"/>
        <v>1.7500000000000002E-2</v>
      </c>
      <c r="I102" s="19">
        <f t="shared" si="37"/>
        <v>0</v>
      </c>
      <c r="J102" s="67">
        <f t="shared" si="38"/>
        <v>3.5000000000000003E-2</v>
      </c>
      <c r="K102" s="19">
        <f t="shared" si="39"/>
        <v>0</v>
      </c>
      <c r="L102" s="138">
        <f>IF(ISNUMBER(VLOOKUP('Rate Calculations'!$A102,#REF!,2,FALSE)),VLOOKUP('Rate Calculations'!$A102,#REF!,2,FALSE),0)</f>
        <v>0</v>
      </c>
      <c r="M102" s="89">
        <f>IF(ISNUMBER(VLOOKUP('Rate Calculations'!$A102,#REF!,4,FALSE)),VLOOKUP('Rate Calculations'!$A102,#REF!,4,FALSE),0)</f>
        <v>0</v>
      </c>
      <c r="N102" s="17">
        <f t="shared" si="40"/>
        <v>0</v>
      </c>
      <c r="O102" s="18">
        <f t="shared" si="41"/>
        <v>0</v>
      </c>
      <c r="P102" s="139">
        <f t="shared" si="42"/>
        <v>0</v>
      </c>
      <c r="Q102" s="66">
        <f t="shared" si="43"/>
        <v>0</v>
      </c>
      <c r="R102" s="66">
        <f t="shared" si="44"/>
        <v>0</v>
      </c>
      <c r="S102" s="9" t="e">
        <f>IF(#REF!="Yes",Q102,(Q102+I102*0.5))</f>
        <v>#REF!</v>
      </c>
      <c r="T102" s="9" t="e">
        <f>IF(#REF!="Yes",R102,(R102+K102*0.5))</f>
        <v>#REF!</v>
      </c>
      <c r="U102" s="151">
        <f t="shared" si="45"/>
        <v>0</v>
      </c>
      <c r="V102" s="16">
        <f t="shared" si="46"/>
        <v>0</v>
      </c>
      <c r="W102" s="16">
        <f t="shared" si="47"/>
        <v>0</v>
      </c>
      <c r="X102" s="138">
        <f>IF(ISNUMBER(VLOOKUP('Rate Calculations'!$A102,#REF!,5,FALSE)),VLOOKUP('Rate Calculations'!$A102,#REF!,5,FALSE),0)</f>
        <v>0</v>
      </c>
      <c r="Y102" s="89">
        <f>IF(ISNUMBER(VLOOKUP('Rate Calculations'!$A102,#REF!,6,FALSE)),VLOOKUP('Rate Calculations'!$A102,#REF!,6,FALSE),0)</f>
        <v>0</v>
      </c>
      <c r="Z102" s="17">
        <f t="shared" si="48"/>
        <v>0</v>
      </c>
      <c r="AA102" s="18">
        <f t="shared" si="49"/>
        <v>0</v>
      </c>
      <c r="AB102" s="46">
        <f t="shared" si="33"/>
        <v>0</v>
      </c>
      <c r="AC102" s="24">
        <f t="shared" si="50"/>
        <v>0</v>
      </c>
      <c r="AD102" s="24">
        <f t="shared" si="51"/>
        <v>0</v>
      </c>
      <c r="AE102" s="27" t="e">
        <f>IF(#REF!="Yes",AC102,(AC102+V102*0.5))</f>
        <v>#REF!</v>
      </c>
      <c r="AF102" s="27" t="e">
        <f>IF(#REF!="Yes",AD102,(AD102+W102*0.5))</f>
        <v>#REF!</v>
      </c>
    </row>
    <row r="103" spans="1:32">
      <c r="A103" s="57" t="str">
        <f t="shared" si="34"/>
        <v xml:space="preserve"> </v>
      </c>
      <c r="B103" s="57" t="str">
        <f t="shared" si="35"/>
        <v xml:space="preserve">  </v>
      </c>
      <c r="C103" s="57"/>
      <c r="D103" s="30" t="str">
        <f>IFERROR((GETPIVOTDATA("Average of Certified Payroll Hourly Rate",'Pivot Table'!$X$3,"Firm Name",A103,"Class Round 3 (PSPO)",B103)),"")</f>
        <v/>
      </c>
      <c r="E103" s="34"/>
      <c r="F103" s="34"/>
      <c r="G103" s="151"/>
      <c r="H103" s="349">
        <f t="shared" si="36"/>
        <v>1.7500000000000002E-2</v>
      </c>
      <c r="I103" s="19">
        <f t="shared" si="37"/>
        <v>0</v>
      </c>
      <c r="J103" s="67">
        <f t="shared" si="38"/>
        <v>3.5000000000000003E-2</v>
      </c>
      <c r="K103" s="19">
        <f t="shared" si="39"/>
        <v>0</v>
      </c>
      <c r="L103" s="138">
        <f>IF(ISNUMBER(VLOOKUP('Rate Calculations'!$A103,#REF!,2,FALSE)),VLOOKUP('Rate Calculations'!$A103,#REF!,2,FALSE),0)</f>
        <v>0</v>
      </c>
      <c r="M103" s="89">
        <f>IF(ISNUMBER(VLOOKUP('Rate Calculations'!$A103,#REF!,4,FALSE)),VLOOKUP('Rate Calculations'!$A103,#REF!,4,FALSE),0)</f>
        <v>0</v>
      </c>
      <c r="N103" s="17">
        <f t="shared" si="40"/>
        <v>0</v>
      </c>
      <c r="O103" s="18">
        <f t="shared" si="41"/>
        <v>0</v>
      </c>
      <c r="P103" s="139">
        <f t="shared" si="42"/>
        <v>0</v>
      </c>
      <c r="Q103" s="66">
        <f t="shared" si="43"/>
        <v>0</v>
      </c>
      <c r="R103" s="66">
        <f t="shared" si="44"/>
        <v>0</v>
      </c>
      <c r="S103" s="9" t="e">
        <f>IF(#REF!="Yes",Q103,(Q103+I103*0.5))</f>
        <v>#REF!</v>
      </c>
      <c r="T103" s="9" t="e">
        <f>IF(#REF!="Yes",R103,(R103+K103*0.5))</f>
        <v>#REF!</v>
      </c>
      <c r="U103" s="151">
        <f t="shared" si="45"/>
        <v>0</v>
      </c>
      <c r="V103" s="16">
        <f t="shared" si="46"/>
        <v>0</v>
      </c>
      <c r="W103" s="16">
        <f t="shared" si="47"/>
        <v>0</v>
      </c>
      <c r="X103" s="138">
        <f>IF(ISNUMBER(VLOOKUP('Rate Calculations'!$A103,#REF!,5,FALSE)),VLOOKUP('Rate Calculations'!$A103,#REF!,5,FALSE),0)</f>
        <v>0</v>
      </c>
      <c r="Y103" s="89">
        <f>IF(ISNUMBER(VLOOKUP('Rate Calculations'!$A103,#REF!,6,FALSE)),VLOOKUP('Rate Calculations'!$A103,#REF!,6,FALSE),0)</f>
        <v>0</v>
      </c>
      <c r="Z103" s="17">
        <f t="shared" si="48"/>
        <v>0</v>
      </c>
      <c r="AA103" s="18">
        <f t="shared" si="49"/>
        <v>0</v>
      </c>
      <c r="AB103" s="46">
        <f t="shared" si="33"/>
        <v>0</v>
      </c>
      <c r="AC103" s="24">
        <f t="shared" si="50"/>
        <v>0</v>
      </c>
      <c r="AD103" s="24">
        <f t="shared" si="51"/>
        <v>0</v>
      </c>
      <c r="AE103" s="27" t="e">
        <f>IF(#REF!="Yes",AC103,(AC103+V103*0.5))</f>
        <v>#REF!</v>
      </c>
      <c r="AF103" s="27" t="e">
        <f>IF(#REF!="Yes",AD103,(AD103+W103*0.5))</f>
        <v>#REF!</v>
      </c>
    </row>
    <row r="104" spans="1:32">
      <c r="A104" s="57" t="str">
        <f t="shared" si="34"/>
        <v xml:space="preserve"> </v>
      </c>
      <c r="B104" s="57" t="str">
        <f t="shared" si="35"/>
        <v xml:space="preserve">  </v>
      </c>
      <c r="C104" s="57"/>
      <c r="D104" s="30" t="str">
        <f>IFERROR((GETPIVOTDATA("Average of Certified Payroll Hourly Rate",'Pivot Table'!$X$3,"Firm Name",A104,"Class Round 3 (PSPO)",B104)),"")</f>
        <v/>
      </c>
      <c r="E104" s="34"/>
      <c r="F104" s="34"/>
      <c r="G104" s="151"/>
      <c r="H104" s="349">
        <f t="shared" si="36"/>
        <v>1.7500000000000002E-2</v>
      </c>
      <c r="I104" s="19">
        <f t="shared" si="37"/>
        <v>0</v>
      </c>
      <c r="J104" s="67">
        <f t="shared" si="38"/>
        <v>3.5000000000000003E-2</v>
      </c>
      <c r="K104" s="19">
        <f t="shared" si="39"/>
        <v>0</v>
      </c>
      <c r="L104" s="138">
        <f>IF(ISNUMBER(VLOOKUP('Rate Calculations'!$A104,#REF!,2,FALSE)),VLOOKUP('Rate Calculations'!$A104,#REF!,2,FALSE),0)</f>
        <v>0</v>
      </c>
      <c r="M104" s="89">
        <f>IF(ISNUMBER(VLOOKUP('Rate Calculations'!$A104,#REF!,4,FALSE)),VLOOKUP('Rate Calculations'!$A104,#REF!,4,FALSE),0)</f>
        <v>0</v>
      </c>
      <c r="N104" s="17">
        <f t="shared" si="40"/>
        <v>0</v>
      </c>
      <c r="O104" s="18">
        <f t="shared" si="41"/>
        <v>0</v>
      </c>
      <c r="P104" s="139">
        <f t="shared" si="42"/>
        <v>0</v>
      </c>
      <c r="Q104" s="66">
        <f t="shared" si="43"/>
        <v>0</v>
      </c>
      <c r="R104" s="66">
        <f t="shared" si="44"/>
        <v>0</v>
      </c>
      <c r="S104" s="9" t="e">
        <f>IF(#REF!="Yes",Q104,(Q104+I104*0.5))</f>
        <v>#REF!</v>
      </c>
      <c r="T104" s="9" t="e">
        <f>IF(#REF!="Yes",R104,(R104+K104*0.5))</f>
        <v>#REF!</v>
      </c>
      <c r="U104" s="151">
        <f t="shared" si="45"/>
        <v>0</v>
      </c>
      <c r="V104" s="16">
        <f t="shared" si="46"/>
        <v>0</v>
      </c>
      <c r="W104" s="16">
        <f t="shared" si="47"/>
        <v>0</v>
      </c>
      <c r="X104" s="138">
        <f>IF(ISNUMBER(VLOOKUP('Rate Calculations'!$A104,#REF!,5,FALSE)),VLOOKUP('Rate Calculations'!$A104,#REF!,5,FALSE),0)</f>
        <v>0</v>
      </c>
      <c r="Y104" s="89">
        <f>IF(ISNUMBER(VLOOKUP('Rate Calculations'!$A104,#REF!,6,FALSE)),VLOOKUP('Rate Calculations'!$A104,#REF!,6,FALSE),0)</f>
        <v>0</v>
      </c>
      <c r="Z104" s="17">
        <f t="shared" si="48"/>
        <v>0</v>
      </c>
      <c r="AA104" s="18">
        <f t="shared" si="49"/>
        <v>0</v>
      </c>
      <c r="AB104" s="46">
        <f t="shared" si="33"/>
        <v>0</v>
      </c>
      <c r="AC104" s="24">
        <f t="shared" si="50"/>
        <v>0</v>
      </c>
      <c r="AD104" s="24">
        <f t="shared" si="51"/>
        <v>0</v>
      </c>
      <c r="AE104" s="27" t="e">
        <f>IF(#REF!="Yes",AC104,(AC104+V104*0.5))</f>
        <v>#REF!</v>
      </c>
      <c r="AF104" s="27" t="e">
        <f>IF(#REF!="Yes",AD104,(AD104+W104*0.5))</f>
        <v>#REF!</v>
      </c>
    </row>
    <row r="105" spans="1:32">
      <c r="A105" s="57" t="str">
        <f t="shared" si="34"/>
        <v xml:space="preserve"> </v>
      </c>
      <c r="B105" s="57" t="str">
        <f t="shared" si="35"/>
        <v xml:space="preserve">  </v>
      </c>
      <c r="C105" s="57"/>
      <c r="D105" s="30" t="str">
        <f>IFERROR((GETPIVOTDATA("Average of Certified Payroll Hourly Rate",'Pivot Table'!$X$3,"Firm Name",A105,"Class Round 3 (PSPO)",B105)),"")</f>
        <v/>
      </c>
      <c r="E105" s="34"/>
      <c r="F105" s="34"/>
      <c r="G105" s="151"/>
      <c r="H105" s="349">
        <f t="shared" si="36"/>
        <v>1.7500000000000002E-2</v>
      </c>
      <c r="I105" s="19">
        <f t="shared" si="37"/>
        <v>0</v>
      </c>
      <c r="J105" s="67">
        <f t="shared" si="38"/>
        <v>3.5000000000000003E-2</v>
      </c>
      <c r="K105" s="19">
        <f t="shared" si="39"/>
        <v>0</v>
      </c>
      <c r="L105" s="138">
        <f>IF(ISNUMBER(VLOOKUP('Rate Calculations'!$A105,#REF!,2,FALSE)),VLOOKUP('Rate Calculations'!$A105,#REF!,2,FALSE),0)</f>
        <v>0</v>
      </c>
      <c r="M105" s="89">
        <f>IF(ISNUMBER(VLOOKUP('Rate Calculations'!$A105,#REF!,4,FALSE)),VLOOKUP('Rate Calculations'!$A105,#REF!,4,FALSE),0)</f>
        <v>0</v>
      </c>
      <c r="N105" s="17">
        <f t="shared" si="40"/>
        <v>0</v>
      </c>
      <c r="O105" s="18">
        <f t="shared" si="41"/>
        <v>0</v>
      </c>
      <c r="P105" s="139">
        <f t="shared" si="42"/>
        <v>0</v>
      </c>
      <c r="Q105" s="66">
        <f t="shared" si="43"/>
        <v>0</v>
      </c>
      <c r="R105" s="66">
        <f t="shared" si="44"/>
        <v>0</v>
      </c>
      <c r="S105" s="9" t="e">
        <f>IF(#REF!="Yes",Q105,(Q105+I105*0.5))</f>
        <v>#REF!</v>
      </c>
      <c r="T105" s="9" t="e">
        <f>IF(#REF!="Yes",R105,(R105+K105*0.5))</f>
        <v>#REF!</v>
      </c>
      <c r="U105" s="151">
        <f t="shared" si="45"/>
        <v>0</v>
      </c>
      <c r="V105" s="16">
        <f t="shared" si="46"/>
        <v>0</v>
      </c>
      <c r="W105" s="16">
        <f t="shared" si="47"/>
        <v>0</v>
      </c>
      <c r="X105" s="138">
        <f>IF(ISNUMBER(VLOOKUP('Rate Calculations'!$A105,#REF!,5,FALSE)),VLOOKUP('Rate Calculations'!$A105,#REF!,5,FALSE),0)</f>
        <v>0</v>
      </c>
      <c r="Y105" s="89">
        <f>IF(ISNUMBER(VLOOKUP('Rate Calculations'!$A105,#REF!,6,FALSE)),VLOOKUP('Rate Calculations'!$A105,#REF!,6,FALSE),0)</f>
        <v>0</v>
      </c>
      <c r="Z105" s="17">
        <f t="shared" si="48"/>
        <v>0</v>
      </c>
      <c r="AA105" s="18">
        <f t="shared" si="49"/>
        <v>0</v>
      </c>
      <c r="AB105" s="46">
        <f t="shared" si="33"/>
        <v>0</v>
      </c>
      <c r="AC105" s="24">
        <f t="shared" si="50"/>
        <v>0</v>
      </c>
      <c r="AD105" s="24">
        <f t="shared" si="51"/>
        <v>0</v>
      </c>
      <c r="AE105" s="27" t="e">
        <f>IF(#REF!="Yes",AC105,(AC105+V105*0.5))</f>
        <v>#REF!</v>
      </c>
      <c r="AF105" s="27" t="e">
        <f>IF(#REF!="Yes",AD105,(AD105+W105*0.5))</f>
        <v>#REF!</v>
      </c>
    </row>
    <row r="106" spans="1:32">
      <c r="A106" s="57" t="str">
        <f t="shared" si="34"/>
        <v xml:space="preserve"> </v>
      </c>
      <c r="B106" s="57" t="str">
        <f t="shared" si="35"/>
        <v xml:space="preserve">  </v>
      </c>
      <c r="C106" s="57"/>
      <c r="D106" s="30" t="str">
        <f>IFERROR((GETPIVOTDATA("Average of Certified Payroll Hourly Rate",'Pivot Table'!$X$3,"Firm Name",A106,"Class Round 3 (PSPO)",B106)),"")</f>
        <v/>
      </c>
      <c r="E106" s="34"/>
      <c r="F106" s="34"/>
      <c r="G106" s="151"/>
      <c r="H106" s="349">
        <f t="shared" si="36"/>
        <v>1.7500000000000002E-2</v>
      </c>
      <c r="I106" s="19">
        <f t="shared" si="37"/>
        <v>0</v>
      </c>
      <c r="J106" s="67">
        <f t="shared" si="38"/>
        <v>3.5000000000000003E-2</v>
      </c>
      <c r="K106" s="19">
        <f t="shared" si="39"/>
        <v>0</v>
      </c>
      <c r="L106" s="138">
        <f>IF(ISNUMBER(VLOOKUP('Rate Calculations'!$A106,#REF!,2,FALSE)),VLOOKUP('Rate Calculations'!$A106,#REF!,2,FALSE),0)</f>
        <v>0</v>
      </c>
      <c r="M106" s="89">
        <f>IF(ISNUMBER(VLOOKUP('Rate Calculations'!$A106,#REF!,4,FALSE)),VLOOKUP('Rate Calculations'!$A106,#REF!,4,FALSE),0)</f>
        <v>0</v>
      </c>
      <c r="N106" s="17">
        <f t="shared" si="40"/>
        <v>0</v>
      </c>
      <c r="O106" s="18">
        <f t="shared" si="41"/>
        <v>0</v>
      </c>
      <c r="P106" s="139">
        <f t="shared" si="42"/>
        <v>0</v>
      </c>
      <c r="Q106" s="66">
        <f t="shared" si="43"/>
        <v>0</v>
      </c>
      <c r="R106" s="66">
        <f t="shared" si="44"/>
        <v>0</v>
      </c>
      <c r="S106" s="9" t="e">
        <f>IF(#REF!="Yes",Q106,(Q106+I106*0.5))</f>
        <v>#REF!</v>
      </c>
      <c r="T106" s="9" t="e">
        <f>IF(#REF!="Yes",R106,(R106+K106*0.5))</f>
        <v>#REF!</v>
      </c>
      <c r="U106" s="151">
        <f t="shared" si="45"/>
        <v>0</v>
      </c>
      <c r="V106" s="16">
        <f t="shared" si="46"/>
        <v>0</v>
      </c>
      <c r="W106" s="16">
        <f t="shared" si="47"/>
        <v>0</v>
      </c>
      <c r="X106" s="138">
        <f>IF(ISNUMBER(VLOOKUP('Rate Calculations'!$A106,#REF!,5,FALSE)),VLOOKUP('Rate Calculations'!$A106,#REF!,5,FALSE),0)</f>
        <v>0</v>
      </c>
      <c r="Y106" s="89">
        <f>IF(ISNUMBER(VLOOKUP('Rate Calculations'!$A106,#REF!,6,FALSE)),VLOOKUP('Rate Calculations'!$A106,#REF!,6,FALSE),0)</f>
        <v>0</v>
      </c>
      <c r="Z106" s="17">
        <f t="shared" si="48"/>
        <v>0</v>
      </c>
      <c r="AA106" s="18">
        <f t="shared" si="49"/>
        <v>0</v>
      </c>
      <c r="AB106" s="46">
        <f t="shared" si="33"/>
        <v>0</v>
      </c>
      <c r="AC106" s="24">
        <f t="shared" si="50"/>
        <v>0</v>
      </c>
      <c r="AD106" s="24">
        <f t="shared" si="51"/>
        <v>0</v>
      </c>
      <c r="AE106" s="27" t="e">
        <f>IF(#REF!="Yes",AC106,(AC106+V106*0.5))</f>
        <v>#REF!</v>
      </c>
      <c r="AF106" s="27" t="e">
        <f>IF(#REF!="Yes",AD106,(AD106+W106*0.5))</f>
        <v>#REF!</v>
      </c>
    </row>
    <row r="107" spans="1:32">
      <c r="A107" s="57" t="str">
        <f t="shared" si="34"/>
        <v xml:space="preserve"> </v>
      </c>
      <c r="B107" s="57" t="str">
        <f t="shared" si="35"/>
        <v xml:space="preserve">  </v>
      </c>
      <c r="C107" s="57"/>
      <c r="D107" s="30" t="str">
        <f>IFERROR((GETPIVOTDATA("Average of Certified Payroll Hourly Rate",'Pivot Table'!$X$3,"Firm Name",A107,"Class Round 3 (PSPO)",B107)),"")</f>
        <v/>
      </c>
      <c r="E107" s="34"/>
      <c r="F107" s="34"/>
      <c r="G107" s="151"/>
      <c r="H107" s="349">
        <f t="shared" si="36"/>
        <v>1.7500000000000002E-2</v>
      </c>
      <c r="I107" s="19">
        <f t="shared" si="37"/>
        <v>0</v>
      </c>
      <c r="J107" s="67">
        <f t="shared" si="38"/>
        <v>3.5000000000000003E-2</v>
      </c>
      <c r="K107" s="19">
        <f t="shared" si="39"/>
        <v>0</v>
      </c>
      <c r="L107" s="138">
        <f>IF(ISNUMBER(VLOOKUP('Rate Calculations'!$A107,#REF!,2,FALSE)),VLOOKUP('Rate Calculations'!$A107,#REF!,2,FALSE),0)</f>
        <v>0</v>
      </c>
      <c r="M107" s="89">
        <f>IF(ISNUMBER(VLOOKUP('Rate Calculations'!$A107,#REF!,4,FALSE)),VLOOKUP('Rate Calculations'!$A107,#REF!,4,FALSE),0)</f>
        <v>0</v>
      </c>
      <c r="N107" s="17">
        <f t="shared" si="40"/>
        <v>0</v>
      </c>
      <c r="O107" s="18">
        <f t="shared" si="41"/>
        <v>0</v>
      </c>
      <c r="P107" s="139">
        <f t="shared" si="42"/>
        <v>0</v>
      </c>
      <c r="Q107" s="66">
        <f t="shared" si="43"/>
        <v>0</v>
      </c>
      <c r="R107" s="66">
        <f t="shared" si="44"/>
        <v>0</v>
      </c>
      <c r="S107" s="9" t="e">
        <f>IF(#REF!="Yes",Q107,(Q107+I107*0.5))</f>
        <v>#REF!</v>
      </c>
      <c r="T107" s="9" t="e">
        <f>IF(#REF!="Yes",R107,(R107+K107*0.5))</f>
        <v>#REF!</v>
      </c>
      <c r="U107" s="151">
        <f t="shared" si="45"/>
        <v>0</v>
      </c>
      <c r="V107" s="16">
        <f t="shared" si="46"/>
        <v>0</v>
      </c>
      <c r="W107" s="16">
        <f t="shared" si="47"/>
        <v>0</v>
      </c>
      <c r="X107" s="138">
        <f>IF(ISNUMBER(VLOOKUP('Rate Calculations'!$A107,#REF!,5,FALSE)),VLOOKUP('Rate Calculations'!$A107,#REF!,5,FALSE),0)</f>
        <v>0</v>
      </c>
      <c r="Y107" s="89">
        <f>IF(ISNUMBER(VLOOKUP('Rate Calculations'!$A107,#REF!,6,FALSE)),VLOOKUP('Rate Calculations'!$A107,#REF!,6,FALSE),0)</f>
        <v>0</v>
      </c>
      <c r="Z107" s="17">
        <f t="shared" si="48"/>
        <v>0</v>
      </c>
      <c r="AA107" s="18">
        <f t="shared" si="49"/>
        <v>0</v>
      </c>
      <c r="AB107" s="46">
        <f t="shared" si="33"/>
        <v>0</v>
      </c>
      <c r="AC107" s="24">
        <f t="shared" si="50"/>
        <v>0</v>
      </c>
      <c r="AD107" s="24">
        <f t="shared" si="51"/>
        <v>0</v>
      </c>
      <c r="AE107" s="27" t="e">
        <f>IF(#REF!="Yes",AC107,(AC107+V107*0.5))</f>
        <v>#REF!</v>
      </c>
      <c r="AF107" s="27" t="e">
        <f>IF(#REF!="Yes",AD107,(AD107+W107*0.5))</f>
        <v>#REF!</v>
      </c>
    </row>
    <row r="108" spans="1:32">
      <c r="A108" s="57" t="str">
        <f t="shared" si="34"/>
        <v xml:space="preserve"> </v>
      </c>
      <c r="B108" s="57" t="str">
        <f t="shared" si="35"/>
        <v xml:space="preserve">  </v>
      </c>
      <c r="C108" s="57"/>
      <c r="D108" s="30" t="str">
        <f>IFERROR((GETPIVOTDATA("Average of Certified Payroll Hourly Rate",'Pivot Table'!$X$3,"Firm Name",A108,"Class Round 3 (PSPO)",B108)),"")</f>
        <v/>
      </c>
      <c r="E108" s="34"/>
      <c r="F108" s="34"/>
      <c r="G108" s="151"/>
      <c r="H108" s="349">
        <f t="shared" si="36"/>
        <v>1.7500000000000002E-2</v>
      </c>
      <c r="I108" s="19">
        <f t="shared" si="37"/>
        <v>0</v>
      </c>
      <c r="J108" s="67">
        <f t="shared" si="38"/>
        <v>3.5000000000000003E-2</v>
      </c>
      <c r="K108" s="19">
        <f t="shared" si="39"/>
        <v>0</v>
      </c>
      <c r="L108" s="138">
        <f>IF(ISNUMBER(VLOOKUP('Rate Calculations'!$A108,#REF!,2,FALSE)),VLOOKUP('Rate Calculations'!$A108,#REF!,2,FALSE),0)</f>
        <v>0</v>
      </c>
      <c r="M108" s="89">
        <f>IF(ISNUMBER(VLOOKUP('Rate Calculations'!$A108,#REF!,4,FALSE)),VLOOKUP('Rate Calculations'!$A108,#REF!,4,FALSE),0)</f>
        <v>0</v>
      </c>
      <c r="N108" s="17">
        <f t="shared" si="40"/>
        <v>0</v>
      </c>
      <c r="O108" s="18">
        <f t="shared" si="41"/>
        <v>0</v>
      </c>
      <c r="P108" s="139">
        <f t="shared" si="42"/>
        <v>0</v>
      </c>
      <c r="Q108" s="66">
        <f t="shared" si="43"/>
        <v>0</v>
      </c>
      <c r="R108" s="66">
        <f t="shared" si="44"/>
        <v>0</v>
      </c>
      <c r="S108" s="9" t="e">
        <f>IF(#REF!="Yes",Q108,(Q108+I108*0.5))</f>
        <v>#REF!</v>
      </c>
      <c r="T108" s="9" t="e">
        <f>IF(#REF!="Yes",R108,(R108+K108*0.5))</f>
        <v>#REF!</v>
      </c>
      <c r="U108" s="151">
        <f t="shared" si="45"/>
        <v>0</v>
      </c>
      <c r="V108" s="16">
        <f t="shared" si="46"/>
        <v>0</v>
      </c>
      <c r="W108" s="16">
        <f t="shared" si="47"/>
        <v>0</v>
      </c>
      <c r="X108" s="138">
        <f>IF(ISNUMBER(VLOOKUP('Rate Calculations'!$A108,#REF!,5,FALSE)),VLOOKUP('Rate Calculations'!$A108,#REF!,5,FALSE),0)</f>
        <v>0</v>
      </c>
      <c r="Y108" s="89">
        <f>IF(ISNUMBER(VLOOKUP('Rate Calculations'!$A108,#REF!,6,FALSE)),VLOOKUP('Rate Calculations'!$A108,#REF!,6,FALSE),0)</f>
        <v>0</v>
      </c>
      <c r="Z108" s="17">
        <f t="shared" si="48"/>
        <v>0</v>
      </c>
      <c r="AA108" s="18">
        <f t="shared" si="49"/>
        <v>0</v>
      </c>
      <c r="AB108" s="46">
        <f t="shared" si="33"/>
        <v>0</v>
      </c>
      <c r="AC108" s="24">
        <f t="shared" si="50"/>
        <v>0</v>
      </c>
      <c r="AD108" s="24">
        <f t="shared" si="51"/>
        <v>0</v>
      </c>
      <c r="AE108" s="27" t="e">
        <f>IF(#REF!="Yes",AC108,(AC108+V108*0.5))</f>
        <v>#REF!</v>
      </c>
      <c r="AF108" s="27" t="e">
        <f>IF(#REF!="Yes",AD108,(AD108+W108*0.5))</f>
        <v>#REF!</v>
      </c>
    </row>
    <row r="109" spans="1:32">
      <c r="A109" s="57" t="str">
        <f t="shared" si="34"/>
        <v xml:space="preserve"> </v>
      </c>
      <c r="B109" s="57" t="str">
        <f t="shared" si="35"/>
        <v xml:space="preserve">  </v>
      </c>
      <c r="C109" s="57"/>
      <c r="D109" s="30" t="str">
        <f>IFERROR((GETPIVOTDATA("Average of Certified Payroll Hourly Rate",'Pivot Table'!$X$3,"Firm Name",A109,"Class Round 3 (PSPO)",B109)),"")</f>
        <v/>
      </c>
      <c r="E109" s="34"/>
      <c r="F109" s="34"/>
      <c r="G109" s="151"/>
      <c r="H109" s="349">
        <f t="shared" si="36"/>
        <v>1.7500000000000002E-2</v>
      </c>
      <c r="I109" s="19">
        <f t="shared" si="37"/>
        <v>0</v>
      </c>
      <c r="J109" s="67">
        <f t="shared" si="38"/>
        <v>3.5000000000000003E-2</v>
      </c>
      <c r="K109" s="19">
        <f t="shared" si="39"/>
        <v>0</v>
      </c>
      <c r="L109" s="138">
        <f>IF(ISNUMBER(VLOOKUP('Rate Calculations'!$A109,#REF!,2,FALSE)),VLOOKUP('Rate Calculations'!$A109,#REF!,2,FALSE),0)</f>
        <v>0</v>
      </c>
      <c r="M109" s="89">
        <f>IF(ISNUMBER(VLOOKUP('Rate Calculations'!$A109,#REF!,4,FALSE)),VLOOKUP('Rate Calculations'!$A109,#REF!,4,FALSE),0)</f>
        <v>0</v>
      </c>
      <c r="N109" s="17">
        <f t="shared" si="40"/>
        <v>0</v>
      </c>
      <c r="O109" s="18">
        <f t="shared" si="41"/>
        <v>0</v>
      </c>
      <c r="P109" s="139">
        <f t="shared" si="42"/>
        <v>0</v>
      </c>
      <c r="Q109" s="66">
        <f t="shared" si="43"/>
        <v>0</v>
      </c>
      <c r="R109" s="66">
        <f t="shared" si="44"/>
        <v>0</v>
      </c>
      <c r="S109" s="9" t="e">
        <f>IF(#REF!="Yes",Q109,(Q109+I109*0.5))</f>
        <v>#REF!</v>
      </c>
      <c r="T109" s="9" t="e">
        <f>IF(#REF!="Yes",R109,(R109+K109*0.5))</f>
        <v>#REF!</v>
      </c>
      <c r="U109" s="151">
        <f t="shared" si="45"/>
        <v>0</v>
      </c>
      <c r="V109" s="16">
        <f t="shared" si="46"/>
        <v>0</v>
      </c>
      <c r="W109" s="16">
        <f t="shared" si="47"/>
        <v>0</v>
      </c>
      <c r="X109" s="138">
        <f>IF(ISNUMBER(VLOOKUP('Rate Calculations'!$A109,#REF!,5,FALSE)),VLOOKUP('Rate Calculations'!$A109,#REF!,5,FALSE),0)</f>
        <v>0</v>
      </c>
      <c r="Y109" s="89">
        <f>IF(ISNUMBER(VLOOKUP('Rate Calculations'!$A109,#REF!,6,FALSE)),VLOOKUP('Rate Calculations'!$A109,#REF!,6,FALSE),0)</f>
        <v>0</v>
      </c>
      <c r="Z109" s="17">
        <f t="shared" si="48"/>
        <v>0</v>
      </c>
      <c r="AA109" s="18">
        <f t="shared" si="49"/>
        <v>0</v>
      </c>
      <c r="AB109" s="46">
        <f t="shared" si="33"/>
        <v>0</v>
      </c>
      <c r="AC109" s="24">
        <f t="shared" si="50"/>
        <v>0</v>
      </c>
      <c r="AD109" s="24">
        <f t="shared" si="51"/>
        <v>0</v>
      </c>
      <c r="AE109" s="27" t="e">
        <f>IF(#REF!="Yes",AC109,(AC109+V109*0.5))</f>
        <v>#REF!</v>
      </c>
      <c r="AF109" s="27" t="e">
        <f>IF(#REF!="Yes",AD109,(AD109+W109*0.5))</f>
        <v>#REF!</v>
      </c>
    </row>
    <row r="110" spans="1:32">
      <c r="A110" s="57" t="str">
        <f t="shared" si="34"/>
        <v xml:space="preserve"> </v>
      </c>
      <c r="B110" s="57" t="str">
        <f t="shared" si="35"/>
        <v xml:space="preserve">  </v>
      </c>
      <c r="C110" s="57"/>
      <c r="D110" s="30" t="str">
        <f>IFERROR((GETPIVOTDATA("Average of Certified Payroll Hourly Rate",'Pivot Table'!$X$3,"Firm Name",A110,"Class Round 3 (PSPO)",B110)),"")</f>
        <v/>
      </c>
      <c r="E110" s="34"/>
      <c r="F110" s="34"/>
      <c r="G110" s="151"/>
      <c r="H110" s="349">
        <f t="shared" si="36"/>
        <v>1.7500000000000002E-2</v>
      </c>
      <c r="I110" s="19">
        <f t="shared" si="37"/>
        <v>0</v>
      </c>
      <c r="J110" s="67">
        <f t="shared" si="38"/>
        <v>3.5000000000000003E-2</v>
      </c>
      <c r="K110" s="19">
        <f t="shared" si="39"/>
        <v>0</v>
      </c>
      <c r="L110" s="138">
        <f>IF(ISNUMBER(VLOOKUP('Rate Calculations'!$A110,#REF!,2,FALSE)),VLOOKUP('Rate Calculations'!$A110,#REF!,2,FALSE),0)</f>
        <v>0</v>
      </c>
      <c r="M110" s="89">
        <f>IF(ISNUMBER(VLOOKUP('Rate Calculations'!$A110,#REF!,4,FALSE)),VLOOKUP('Rate Calculations'!$A110,#REF!,4,FALSE),0)</f>
        <v>0</v>
      </c>
      <c r="N110" s="17">
        <f t="shared" si="40"/>
        <v>0</v>
      </c>
      <c r="O110" s="18">
        <f t="shared" si="41"/>
        <v>0</v>
      </c>
      <c r="P110" s="139">
        <f t="shared" si="42"/>
        <v>0</v>
      </c>
      <c r="Q110" s="66">
        <f t="shared" si="43"/>
        <v>0</v>
      </c>
      <c r="R110" s="66">
        <f t="shared" si="44"/>
        <v>0</v>
      </c>
      <c r="S110" s="9" t="e">
        <f>IF(#REF!="Yes",Q110,(Q110+I110*0.5))</f>
        <v>#REF!</v>
      </c>
      <c r="T110" s="9" t="e">
        <f>IF(#REF!="Yes",R110,(R110+K110*0.5))</f>
        <v>#REF!</v>
      </c>
      <c r="U110" s="151">
        <f t="shared" si="45"/>
        <v>0</v>
      </c>
      <c r="V110" s="16">
        <f t="shared" si="46"/>
        <v>0</v>
      </c>
      <c r="W110" s="16">
        <f t="shared" si="47"/>
        <v>0</v>
      </c>
      <c r="X110" s="138">
        <f>IF(ISNUMBER(VLOOKUP('Rate Calculations'!$A110,#REF!,5,FALSE)),VLOOKUP('Rate Calculations'!$A110,#REF!,5,FALSE),0)</f>
        <v>0</v>
      </c>
      <c r="Y110" s="89">
        <f>IF(ISNUMBER(VLOOKUP('Rate Calculations'!$A110,#REF!,6,FALSE)),VLOOKUP('Rate Calculations'!$A110,#REF!,6,FALSE),0)</f>
        <v>0</v>
      </c>
      <c r="Z110" s="17">
        <f t="shared" si="48"/>
        <v>0</v>
      </c>
      <c r="AA110" s="18">
        <f t="shared" si="49"/>
        <v>0</v>
      </c>
      <c r="AB110" s="46">
        <f t="shared" si="33"/>
        <v>0</v>
      </c>
      <c r="AC110" s="24">
        <f t="shared" si="50"/>
        <v>0</v>
      </c>
      <c r="AD110" s="24">
        <f t="shared" si="51"/>
        <v>0</v>
      </c>
      <c r="AE110" s="27" t="e">
        <f>IF(#REF!="Yes",AC110,(AC110+V110*0.5))</f>
        <v>#REF!</v>
      </c>
      <c r="AF110" s="27" t="e">
        <f>IF(#REF!="Yes",AD110,(AD110+W110*0.5))</f>
        <v>#REF!</v>
      </c>
    </row>
    <row r="111" spans="1:32">
      <c r="A111" s="57" t="str">
        <f t="shared" si="34"/>
        <v xml:space="preserve"> </v>
      </c>
      <c r="B111" s="57" t="str">
        <f t="shared" si="35"/>
        <v xml:space="preserve">  </v>
      </c>
      <c r="C111" s="57"/>
      <c r="D111" s="30" t="str">
        <f>IFERROR((GETPIVOTDATA("Average of Certified Payroll Hourly Rate",'Pivot Table'!$X$3,"Firm Name",A111,"Class Round 3 (PSPO)",B111)),"")</f>
        <v/>
      </c>
      <c r="E111" s="34"/>
      <c r="F111" s="34"/>
      <c r="G111" s="151"/>
      <c r="H111" s="349">
        <f t="shared" si="36"/>
        <v>1.7500000000000002E-2</v>
      </c>
      <c r="I111" s="19">
        <f t="shared" si="37"/>
        <v>0</v>
      </c>
      <c r="J111" s="67">
        <f t="shared" si="38"/>
        <v>3.5000000000000003E-2</v>
      </c>
      <c r="K111" s="19">
        <f t="shared" si="39"/>
        <v>0</v>
      </c>
      <c r="L111" s="138">
        <f>IF(ISNUMBER(VLOOKUP('Rate Calculations'!$A111,#REF!,2,FALSE)),VLOOKUP('Rate Calculations'!$A111,#REF!,2,FALSE),0)</f>
        <v>0</v>
      </c>
      <c r="M111" s="89">
        <f>IF(ISNUMBER(VLOOKUP('Rate Calculations'!$A111,#REF!,4,FALSE)),VLOOKUP('Rate Calculations'!$A111,#REF!,4,FALSE),0)</f>
        <v>0</v>
      </c>
      <c r="N111" s="17">
        <f t="shared" si="40"/>
        <v>0</v>
      </c>
      <c r="O111" s="18">
        <f t="shared" si="41"/>
        <v>0</v>
      </c>
      <c r="P111" s="139">
        <f t="shared" si="42"/>
        <v>0</v>
      </c>
      <c r="Q111" s="66">
        <f t="shared" si="43"/>
        <v>0</v>
      </c>
      <c r="R111" s="66">
        <f t="shared" si="44"/>
        <v>0</v>
      </c>
      <c r="S111" s="9" t="e">
        <f>IF(#REF!="Yes",Q111,(Q111+I111*0.5))</f>
        <v>#REF!</v>
      </c>
      <c r="T111" s="9" t="e">
        <f>IF(#REF!="Yes",R111,(R111+K111*0.5))</f>
        <v>#REF!</v>
      </c>
      <c r="U111" s="151">
        <f t="shared" si="45"/>
        <v>0</v>
      </c>
      <c r="V111" s="16">
        <f t="shared" si="46"/>
        <v>0</v>
      </c>
      <c r="W111" s="16">
        <f t="shared" si="47"/>
        <v>0</v>
      </c>
      <c r="X111" s="138">
        <f>IF(ISNUMBER(VLOOKUP('Rate Calculations'!$A111,#REF!,5,FALSE)),VLOOKUP('Rate Calculations'!$A111,#REF!,5,FALSE),0)</f>
        <v>0</v>
      </c>
      <c r="Y111" s="89">
        <f>IF(ISNUMBER(VLOOKUP('Rate Calculations'!$A111,#REF!,6,FALSE)),VLOOKUP('Rate Calculations'!$A111,#REF!,6,FALSE),0)</f>
        <v>0</v>
      </c>
      <c r="Z111" s="17">
        <f t="shared" si="48"/>
        <v>0</v>
      </c>
      <c r="AA111" s="18">
        <f t="shared" si="49"/>
        <v>0</v>
      </c>
      <c r="AB111" s="46">
        <f t="shared" si="33"/>
        <v>0</v>
      </c>
      <c r="AC111" s="24">
        <f t="shared" si="50"/>
        <v>0</v>
      </c>
      <c r="AD111" s="24">
        <f t="shared" si="51"/>
        <v>0</v>
      </c>
      <c r="AE111" s="27" t="e">
        <f>IF(#REF!="Yes",AC111,(AC111+V111*0.5))</f>
        <v>#REF!</v>
      </c>
      <c r="AF111" s="27" t="e">
        <f>IF(#REF!="Yes",AD111,(AD111+W111*0.5))</f>
        <v>#REF!</v>
      </c>
    </row>
    <row r="112" spans="1:32">
      <c r="A112" s="57" t="str">
        <f t="shared" si="34"/>
        <v xml:space="preserve"> </v>
      </c>
      <c r="B112" s="57" t="str">
        <f t="shared" si="35"/>
        <v xml:space="preserve">  </v>
      </c>
      <c r="C112" s="57"/>
      <c r="D112" s="30" t="str">
        <f>IFERROR((GETPIVOTDATA("Average of Certified Payroll Hourly Rate",'Pivot Table'!$X$3,"Firm Name",A112,"Class Round 3 (PSPO)",B112)),"")</f>
        <v/>
      </c>
      <c r="E112" s="34"/>
      <c r="F112" s="34"/>
      <c r="G112" s="151"/>
      <c r="H112" s="349">
        <f t="shared" si="36"/>
        <v>1.7500000000000002E-2</v>
      </c>
      <c r="I112" s="19">
        <f t="shared" si="37"/>
        <v>0</v>
      </c>
      <c r="J112" s="67">
        <f t="shared" si="38"/>
        <v>3.5000000000000003E-2</v>
      </c>
      <c r="K112" s="19">
        <f t="shared" si="39"/>
        <v>0</v>
      </c>
      <c r="L112" s="138">
        <f>IF(ISNUMBER(VLOOKUP('Rate Calculations'!$A112,#REF!,2,FALSE)),VLOOKUP('Rate Calculations'!$A112,#REF!,2,FALSE),0)</f>
        <v>0</v>
      </c>
      <c r="M112" s="89">
        <f>IF(ISNUMBER(VLOOKUP('Rate Calculations'!$A112,#REF!,4,FALSE)),VLOOKUP('Rate Calculations'!$A112,#REF!,4,FALSE),0)</f>
        <v>0</v>
      </c>
      <c r="N112" s="17">
        <f t="shared" si="40"/>
        <v>0</v>
      </c>
      <c r="O112" s="18">
        <f t="shared" si="41"/>
        <v>0</v>
      </c>
      <c r="P112" s="139">
        <f t="shared" si="42"/>
        <v>0</v>
      </c>
      <c r="Q112" s="66">
        <f t="shared" si="43"/>
        <v>0</v>
      </c>
      <c r="R112" s="66">
        <f t="shared" si="44"/>
        <v>0</v>
      </c>
      <c r="S112" s="9" t="e">
        <f>IF(#REF!="Yes",Q112,(Q112+I112*0.5))</f>
        <v>#REF!</v>
      </c>
      <c r="T112" s="9" t="e">
        <f>IF(#REF!="Yes",R112,(R112+K112*0.5))</f>
        <v>#REF!</v>
      </c>
      <c r="U112" s="151">
        <f t="shared" si="45"/>
        <v>0</v>
      </c>
      <c r="V112" s="16">
        <f t="shared" si="46"/>
        <v>0</v>
      </c>
      <c r="W112" s="16">
        <f t="shared" si="47"/>
        <v>0</v>
      </c>
      <c r="X112" s="138">
        <f>IF(ISNUMBER(VLOOKUP('Rate Calculations'!$A112,#REF!,5,FALSE)),VLOOKUP('Rate Calculations'!$A112,#REF!,5,FALSE),0)</f>
        <v>0</v>
      </c>
      <c r="Y112" s="89">
        <f>IF(ISNUMBER(VLOOKUP('Rate Calculations'!$A112,#REF!,6,FALSE)),VLOOKUP('Rate Calculations'!$A112,#REF!,6,FALSE),0)</f>
        <v>0</v>
      </c>
      <c r="Z112" s="17">
        <f t="shared" si="48"/>
        <v>0</v>
      </c>
      <c r="AA112" s="18">
        <f t="shared" si="49"/>
        <v>0</v>
      </c>
      <c r="AB112" s="46">
        <f t="shared" si="33"/>
        <v>0</v>
      </c>
      <c r="AC112" s="24">
        <f t="shared" si="50"/>
        <v>0</v>
      </c>
      <c r="AD112" s="24">
        <f t="shared" si="51"/>
        <v>0</v>
      </c>
      <c r="AE112" s="27" t="e">
        <f>IF(#REF!="Yes",AC112,(AC112+V112*0.5))</f>
        <v>#REF!</v>
      </c>
      <c r="AF112" s="27" t="e">
        <f>IF(#REF!="Yes",AD112,(AD112+W112*0.5))</f>
        <v>#REF!</v>
      </c>
    </row>
    <row r="113" spans="1:32">
      <c r="A113" s="57" t="str">
        <f t="shared" si="34"/>
        <v xml:space="preserve"> </v>
      </c>
      <c r="B113" s="57" t="str">
        <f t="shared" si="35"/>
        <v xml:space="preserve">  </v>
      </c>
      <c r="C113" s="57"/>
      <c r="D113" s="30" t="str">
        <f>IFERROR((GETPIVOTDATA("Average of Certified Payroll Hourly Rate",'Pivot Table'!$X$3,"Firm Name",A113,"Class Round 3 (PSPO)",B113)),"")</f>
        <v/>
      </c>
      <c r="E113" s="34"/>
      <c r="F113" s="34"/>
      <c r="G113" s="151"/>
      <c r="H113" s="349">
        <f t="shared" si="36"/>
        <v>1.7500000000000002E-2</v>
      </c>
      <c r="I113" s="19">
        <f t="shared" si="37"/>
        <v>0</v>
      </c>
      <c r="J113" s="67">
        <f t="shared" si="38"/>
        <v>3.5000000000000003E-2</v>
      </c>
      <c r="K113" s="19">
        <f t="shared" si="39"/>
        <v>0</v>
      </c>
      <c r="L113" s="138">
        <f>IF(ISNUMBER(VLOOKUP('Rate Calculations'!$A113,#REF!,2,FALSE)),VLOOKUP('Rate Calculations'!$A113,#REF!,2,FALSE),0)</f>
        <v>0</v>
      </c>
      <c r="M113" s="89">
        <f>IF(ISNUMBER(VLOOKUP('Rate Calculations'!$A113,#REF!,4,FALSE)),VLOOKUP('Rate Calculations'!$A113,#REF!,4,FALSE),0)</f>
        <v>0</v>
      </c>
      <c r="N113" s="17">
        <f t="shared" si="40"/>
        <v>0</v>
      </c>
      <c r="O113" s="18">
        <f t="shared" si="41"/>
        <v>0</v>
      </c>
      <c r="P113" s="139">
        <f t="shared" si="42"/>
        <v>0</v>
      </c>
      <c r="Q113" s="66">
        <f t="shared" si="43"/>
        <v>0</v>
      </c>
      <c r="R113" s="66">
        <f t="shared" si="44"/>
        <v>0</v>
      </c>
      <c r="S113" s="9" t="e">
        <f>IF(#REF!="Yes",Q113,(Q113+I113*0.5))</f>
        <v>#REF!</v>
      </c>
      <c r="T113" s="9" t="e">
        <f>IF(#REF!="Yes",R113,(R113+K113*0.5))</f>
        <v>#REF!</v>
      </c>
      <c r="U113" s="151">
        <f t="shared" si="45"/>
        <v>0</v>
      </c>
      <c r="V113" s="16">
        <f t="shared" si="46"/>
        <v>0</v>
      </c>
      <c r="W113" s="16">
        <f t="shared" si="47"/>
        <v>0</v>
      </c>
      <c r="X113" s="138">
        <f>IF(ISNUMBER(VLOOKUP('Rate Calculations'!$A113,#REF!,5,FALSE)),VLOOKUP('Rate Calculations'!$A113,#REF!,5,FALSE),0)</f>
        <v>0</v>
      </c>
      <c r="Y113" s="89">
        <f>IF(ISNUMBER(VLOOKUP('Rate Calculations'!$A113,#REF!,6,FALSE)),VLOOKUP('Rate Calculations'!$A113,#REF!,6,FALSE),0)</f>
        <v>0</v>
      </c>
      <c r="Z113" s="17">
        <f t="shared" si="48"/>
        <v>0</v>
      </c>
      <c r="AA113" s="18">
        <f t="shared" si="49"/>
        <v>0</v>
      </c>
      <c r="AB113" s="46">
        <f t="shared" si="33"/>
        <v>0</v>
      </c>
      <c r="AC113" s="24">
        <f t="shared" si="50"/>
        <v>0</v>
      </c>
      <c r="AD113" s="24">
        <f t="shared" si="51"/>
        <v>0</v>
      </c>
      <c r="AE113" s="27" t="e">
        <f>IF(#REF!="Yes",AC113,(AC113+V113*0.5))</f>
        <v>#REF!</v>
      </c>
      <c r="AF113" s="27" t="e">
        <f>IF(#REF!="Yes",AD113,(AD113+W113*0.5))</f>
        <v>#REF!</v>
      </c>
    </row>
    <row r="114" spans="1:32">
      <c r="A114" s="57" t="str">
        <f t="shared" si="34"/>
        <v xml:space="preserve"> </v>
      </c>
      <c r="B114" s="57" t="str">
        <f t="shared" si="35"/>
        <v xml:space="preserve">  </v>
      </c>
      <c r="C114" s="57"/>
      <c r="D114" s="30" t="str">
        <f>IFERROR((GETPIVOTDATA("Average of Certified Payroll Hourly Rate",'Pivot Table'!$X$3,"Firm Name",A114,"Class Round 3 (PSPO)",B114)),"")</f>
        <v/>
      </c>
      <c r="E114" s="34"/>
      <c r="F114" s="34"/>
      <c r="G114" s="151"/>
      <c r="H114" s="349">
        <f t="shared" si="36"/>
        <v>1.7500000000000002E-2</v>
      </c>
      <c r="I114" s="19">
        <f t="shared" si="37"/>
        <v>0</v>
      </c>
      <c r="J114" s="67">
        <f t="shared" si="38"/>
        <v>3.5000000000000003E-2</v>
      </c>
      <c r="K114" s="19">
        <f t="shared" si="39"/>
        <v>0</v>
      </c>
      <c r="L114" s="138">
        <f>IF(ISNUMBER(VLOOKUP('Rate Calculations'!$A114,#REF!,2,FALSE)),VLOOKUP('Rate Calculations'!$A114,#REF!,2,FALSE),0)</f>
        <v>0</v>
      </c>
      <c r="M114" s="89">
        <f>IF(ISNUMBER(VLOOKUP('Rate Calculations'!$A114,#REF!,4,FALSE)),VLOOKUP('Rate Calculations'!$A114,#REF!,4,FALSE),0)</f>
        <v>0</v>
      </c>
      <c r="N114" s="17">
        <f t="shared" si="40"/>
        <v>0</v>
      </c>
      <c r="O114" s="18">
        <f t="shared" si="41"/>
        <v>0</v>
      </c>
      <c r="P114" s="139">
        <f t="shared" si="42"/>
        <v>0</v>
      </c>
      <c r="Q114" s="66">
        <f t="shared" si="43"/>
        <v>0</v>
      </c>
      <c r="R114" s="66">
        <f t="shared" si="44"/>
        <v>0</v>
      </c>
      <c r="S114" s="9" t="e">
        <f>IF(#REF!="Yes",Q114,(Q114+I114*0.5))</f>
        <v>#REF!</v>
      </c>
      <c r="T114" s="9" t="e">
        <f>IF(#REF!="Yes",R114,(R114+K114*0.5))</f>
        <v>#REF!</v>
      </c>
      <c r="U114" s="151">
        <f t="shared" si="45"/>
        <v>0</v>
      </c>
      <c r="V114" s="16">
        <f t="shared" si="46"/>
        <v>0</v>
      </c>
      <c r="W114" s="16">
        <f t="shared" si="47"/>
        <v>0</v>
      </c>
      <c r="X114" s="138">
        <f>IF(ISNUMBER(VLOOKUP('Rate Calculations'!$A114,#REF!,5,FALSE)),VLOOKUP('Rate Calculations'!$A114,#REF!,5,FALSE),0)</f>
        <v>0</v>
      </c>
      <c r="Y114" s="89">
        <f>IF(ISNUMBER(VLOOKUP('Rate Calculations'!$A114,#REF!,6,FALSE)),VLOOKUP('Rate Calculations'!$A114,#REF!,6,FALSE),0)</f>
        <v>0</v>
      </c>
      <c r="Z114" s="17">
        <f t="shared" si="48"/>
        <v>0</v>
      </c>
      <c r="AA114" s="18">
        <f t="shared" si="49"/>
        <v>0</v>
      </c>
      <c r="AB114" s="46">
        <f t="shared" si="33"/>
        <v>0</v>
      </c>
      <c r="AC114" s="24">
        <f t="shared" si="50"/>
        <v>0</v>
      </c>
      <c r="AD114" s="24">
        <f t="shared" si="51"/>
        <v>0</v>
      </c>
      <c r="AE114" s="27" t="e">
        <f>IF(#REF!="Yes",AC114,(AC114+V114*0.5))</f>
        <v>#REF!</v>
      </c>
      <c r="AF114" s="27" t="e">
        <f>IF(#REF!="Yes",AD114,(AD114+W114*0.5))</f>
        <v>#REF!</v>
      </c>
    </row>
    <row r="115" spans="1:32">
      <c r="A115" s="57" t="str">
        <f t="shared" si="34"/>
        <v xml:space="preserve"> </v>
      </c>
      <c r="B115" s="57" t="str">
        <f t="shared" si="35"/>
        <v xml:space="preserve">  </v>
      </c>
      <c r="C115" s="57"/>
      <c r="D115" s="30" t="str">
        <f>IFERROR((GETPIVOTDATA("Average of Certified Payroll Hourly Rate",'Pivot Table'!$X$3,"Firm Name",A115,"Class Round 3 (PSPO)",B115)),"")</f>
        <v/>
      </c>
      <c r="E115" s="34"/>
      <c r="F115" s="34"/>
      <c r="G115" s="151"/>
      <c r="H115" s="349">
        <f t="shared" si="36"/>
        <v>1.7500000000000002E-2</v>
      </c>
      <c r="I115" s="16">
        <f t="shared" si="37"/>
        <v>0</v>
      </c>
      <c r="J115" s="67">
        <f t="shared" si="38"/>
        <v>3.5000000000000003E-2</v>
      </c>
      <c r="K115" s="16">
        <f t="shared" si="39"/>
        <v>0</v>
      </c>
      <c r="L115" s="138">
        <f>IF(ISNUMBER(VLOOKUP('Rate Calculations'!$A115,#REF!,2,FALSE)),VLOOKUP('Rate Calculations'!$A115,#REF!,2,FALSE),0)</f>
        <v>0</v>
      </c>
      <c r="M115" s="89">
        <f>IF(ISNUMBER(VLOOKUP('Rate Calculations'!$A115,#REF!,4,FALSE)),VLOOKUP('Rate Calculations'!$A115,#REF!,4,FALSE),0)</f>
        <v>0</v>
      </c>
      <c r="N115" s="17">
        <f t="shared" si="40"/>
        <v>0</v>
      </c>
      <c r="O115" s="18">
        <f t="shared" si="41"/>
        <v>0</v>
      </c>
      <c r="P115" s="139">
        <f t="shared" si="42"/>
        <v>0</v>
      </c>
      <c r="Q115" s="66">
        <f t="shared" si="43"/>
        <v>0</v>
      </c>
      <c r="R115" s="66">
        <f t="shared" si="44"/>
        <v>0</v>
      </c>
      <c r="S115" s="9" t="e">
        <f>IF(#REF!="Yes",Q115,(Q115+I115*0.5))</f>
        <v>#REF!</v>
      </c>
      <c r="T115" s="9" t="e">
        <f>IF(#REF!="Yes",R115,(R115+K115*0.5))</f>
        <v>#REF!</v>
      </c>
      <c r="U115" s="151">
        <f t="shared" si="45"/>
        <v>0</v>
      </c>
      <c r="V115" s="16">
        <f t="shared" si="46"/>
        <v>0</v>
      </c>
      <c r="W115" s="16">
        <f t="shared" si="47"/>
        <v>0</v>
      </c>
      <c r="X115" s="138">
        <f>IF(ISNUMBER(VLOOKUP('Rate Calculations'!$A115,#REF!,5,FALSE)),VLOOKUP('Rate Calculations'!$A115,#REF!,5,FALSE),0)</f>
        <v>0</v>
      </c>
      <c r="Y115" s="89">
        <f>IF(ISNUMBER(VLOOKUP('Rate Calculations'!$A115,#REF!,6,FALSE)),VLOOKUP('Rate Calculations'!$A115,#REF!,6,FALSE),0)</f>
        <v>0</v>
      </c>
      <c r="Z115" s="17">
        <f t="shared" si="48"/>
        <v>0</v>
      </c>
      <c r="AA115" s="18">
        <f t="shared" si="49"/>
        <v>0</v>
      </c>
      <c r="AB115" s="46">
        <f t="shared" si="33"/>
        <v>0</v>
      </c>
      <c r="AC115" s="24">
        <f t="shared" si="50"/>
        <v>0</v>
      </c>
      <c r="AD115" s="24">
        <f t="shared" si="51"/>
        <v>0</v>
      </c>
      <c r="AE115" s="27" t="e">
        <f>IF(#REF!="Yes",AC115,(AC115+V115*0.5))</f>
        <v>#REF!</v>
      </c>
      <c r="AF115" s="27" t="e">
        <f>IF(#REF!="Yes",AD115,(AD115+W115*0.5))</f>
        <v>#REF!</v>
      </c>
    </row>
    <row r="116" spans="1:32">
      <c r="A116" s="57" t="str">
        <f t="shared" si="34"/>
        <v xml:space="preserve"> </v>
      </c>
      <c r="B116" s="57" t="str">
        <f t="shared" si="35"/>
        <v xml:space="preserve">  </v>
      </c>
      <c r="C116" s="57"/>
      <c r="D116" s="30" t="str">
        <f>IFERROR((GETPIVOTDATA("Average of Certified Payroll Hourly Rate",'Pivot Table'!$X$3,"Firm Name",A116,"Class Round 3 (PSPO)",B116)),"")</f>
        <v/>
      </c>
      <c r="E116" s="34"/>
      <c r="F116" s="34"/>
      <c r="G116" s="151"/>
      <c r="H116" s="349">
        <f t="shared" si="36"/>
        <v>1.7500000000000002E-2</v>
      </c>
      <c r="I116" s="16">
        <f t="shared" si="37"/>
        <v>0</v>
      </c>
      <c r="J116" s="67">
        <f t="shared" si="38"/>
        <v>3.5000000000000003E-2</v>
      </c>
      <c r="K116" s="16">
        <f t="shared" si="39"/>
        <v>0</v>
      </c>
      <c r="L116" s="138">
        <f>IF(ISNUMBER(VLOOKUP('Rate Calculations'!$A116,#REF!,2,FALSE)),VLOOKUP('Rate Calculations'!$A116,#REF!,2,FALSE),0)</f>
        <v>0</v>
      </c>
      <c r="M116" s="89">
        <f>IF(ISNUMBER(VLOOKUP('Rate Calculations'!$A116,#REF!,4,FALSE)),VLOOKUP('Rate Calculations'!$A116,#REF!,4,FALSE),0)</f>
        <v>0</v>
      </c>
      <c r="N116" s="17">
        <f t="shared" si="40"/>
        <v>0</v>
      </c>
      <c r="O116" s="18">
        <f t="shared" si="41"/>
        <v>0</v>
      </c>
      <c r="P116" s="139">
        <f t="shared" si="42"/>
        <v>0</v>
      </c>
      <c r="Q116" s="66">
        <f t="shared" si="43"/>
        <v>0</v>
      </c>
      <c r="R116" s="66">
        <f t="shared" si="44"/>
        <v>0</v>
      </c>
      <c r="S116" s="9" t="e">
        <f>IF(#REF!="Yes",Q116,(Q116+I116*0.5))</f>
        <v>#REF!</v>
      </c>
      <c r="T116" s="9" t="e">
        <f>IF(#REF!="Yes",R116,(R116+K116*0.5))</f>
        <v>#REF!</v>
      </c>
      <c r="U116" s="151">
        <f t="shared" si="45"/>
        <v>0</v>
      </c>
      <c r="V116" s="16">
        <f t="shared" si="46"/>
        <v>0</v>
      </c>
      <c r="W116" s="16">
        <f t="shared" si="47"/>
        <v>0</v>
      </c>
      <c r="X116" s="138">
        <f>IF(ISNUMBER(VLOOKUP('Rate Calculations'!$A116,#REF!,5,FALSE)),VLOOKUP('Rate Calculations'!$A116,#REF!,5,FALSE),0)</f>
        <v>0</v>
      </c>
      <c r="Y116" s="89">
        <f>IF(ISNUMBER(VLOOKUP('Rate Calculations'!$A116,#REF!,6,FALSE)),VLOOKUP('Rate Calculations'!$A116,#REF!,6,FALSE),0)</f>
        <v>0</v>
      </c>
      <c r="Z116" s="17">
        <f t="shared" si="48"/>
        <v>0</v>
      </c>
      <c r="AA116" s="18">
        <f t="shared" si="49"/>
        <v>0</v>
      </c>
      <c r="AB116" s="46">
        <f t="shared" si="33"/>
        <v>0</v>
      </c>
      <c r="AC116" s="24">
        <f t="shared" si="50"/>
        <v>0</v>
      </c>
      <c r="AD116" s="24">
        <f t="shared" si="51"/>
        <v>0</v>
      </c>
      <c r="AE116" s="27" t="e">
        <f>IF(#REF!="Yes",AC116,(AC116+V116*0.5))</f>
        <v>#REF!</v>
      </c>
      <c r="AF116" s="27" t="e">
        <f>IF(#REF!="Yes",AD116,(AD116+W116*0.5))</f>
        <v>#REF!</v>
      </c>
    </row>
    <row r="117" spans="1:32">
      <c r="A117" s="57" t="str">
        <f t="shared" si="34"/>
        <v xml:space="preserve"> </v>
      </c>
      <c r="B117" s="57" t="str">
        <f t="shared" si="35"/>
        <v xml:space="preserve">  </v>
      </c>
      <c r="C117" s="57"/>
      <c r="D117" s="30" t="str">
        <f>IFERROR((GETPIVOTDATA("Average of Certified Payroll Hourly Rate",'Pivot Table'!$X$3,"Firm Name",A117,"Class Round 3 (PSPO)",B117)),"")</f>
        <v/>
      </c>
      <c r="E117" s="34"/>
      <c r="F117" s="34"/>
      <c r="G117" s="151"/>
      <c r="H117" s="349">
        <f t="shared" si="36"/>
        <v>1.7500000000000002E-2</v>
      </c>
      <c r="I117" s="16">
        <f t="shared" si="37"/>
        <v>0</v>
      </c>
      <c r="J117" s="67">
        <f t="shared" si="38"/>
        <v>3.5000000000000003E-2</v>
      </c>
      <c r="K117" s="16">
        <f t="shared" si="39"/>
        <v>0</v>
      </c>
      <c r="L117" s="138">
        <f>IF(ISNUMBER(VLOOKUP('Rate Calculations'!$A117,#REF!,2,FALSE)),VLOOKUP('Rate Calculations'!$A117,#REF!,2,FALSE),0)</f>
        <v>0</v>
      </c>
      <c r="M117" s="89">
        <f>IF(ISNUMBER(VLOOKUP('Rate Calculations'!$A117,#REF!,4,FALSE)),VLOOKUP('Rate Calculations'!$A117,#REF!,4,FALSE),0)</f>
        <v>0</v>
      </c>
      <c r="N117" s="17">
        <f t="shared" si="40"/>
        <v>0</v>
      </c>
      <c r="O117" s="18">
        <f t="shared" si="41"/>
        <v>0</v>
      </c>
      <c r="P117" s="139">
        <f t="shared" si="42"/>
        <v>0</v>
      </c>
      <c r="Q117" s="66">
        <f t="shared" si="43"/>
        <v>0</v>
      </c>
      <c r="R117" s="66">
        <f t="shared" si="44"/>
        <v>0</v>
      </c>
      <c r="S117" s="9" t="e">
        <f>IF(#REF!="Yes",Q117,(Q117+I117*0.5))</f>
        <v>#REF!</v>
      </c>
      <c r="T117" s="9" t="e">
        <f>IF(#REF!="Yes",R117,(R117+K117*0.5))</f>
        <v>#REF!</v>
      </c>
      <c r="U117" s="151">
        <f t="shared" si="45"/>
        <v>0</v>
      </c>
      <c r="V117" s="16">
        <f t="shared" si="46"/>
        <v>0</v>
      </c>
      <c r="W117" s="16">
        <f t="shared" si="47"/>
        <v>0</v>
      </c>
      <c r="X117" s="138">
        <f>IF(ISNUMBER(VLOOKUP('Rate Calculations'!$A117,#REF!,5,FALSE)),VLOOKUP('Rate Calculations'!$A117,#REF!,5,FALSE),0)</f>
        <v>0</v>
      </c>
      <c r="Y117" s="89">
        <f>IF(ISNUMBER(VLOOKUP('Rate Calculations'!$A117,#REF!,6,FALSE)),VLOOKUP('Rate Calculations'!$A117,#REF!,6,FALSE),0)</f>
        <v>0</v>
      </c>
      <c r="Z117" s="17">
        <f t="shared" si="48"/>
        <v>0</v>
      </c>
      <c r="AA117" s="18">
        <f t="shared" si="49"/>
        <v>0</v>
      </c>
      <c r="AB117" s="46">
        <f t="shared" si="33"/>
        <v>0</v>
      </c>
      <c r="AC117" s="24">
        <f t="shared" si="50"/>
        <v>0</v>
      </c>
      <c r="AD117" s="24">
        <f t="shared" si="51"/>
        <v>0</v>
      </c>
      <c r="AE117" s="27" t="e">
        <f>IF(#REF!="Yes",AC117,(AC117+V117*0.5))</f>
        <v>#REF!</v>
      </c>
      <c r="AF117" s="27" t="e">
        <f>IF(#REF!="Yes",AD117,(AD117+W117*0.5))</f>
        <v>#REF!</v>
      </c>
    </row>
    <row r="118" spans="1:32">
      <c r="A118" s="57" t="str">
        <f t="shared" si="34"/>
        <v xml:space="preserve"> </v>
      </c>
      <c r="B118" s="57" t="str">
        <f t="shared" si="35"/>
        <v xml:space="preserve">  </v>
      </c>
      <c r="C118" s="57"/>
      <c r="D118" s="30" t="str">
        <f>IFERROR((GETPIVOTDATA("Average of Certified Payroll Hourly Rate",'Pivot Table'!$X$3,"Firm Name",A118,"Class Round 3 (PSPO)",B118)),"")</f>
        <v/>
      </c>
      <c r="E118" s="34"/>
      <c r="F118" s="34"/>
      <c r="G118" s="151"/>
      <c r="H118" s="349">
        <f t="shared" si="36"/>
        <v>1.7500000000000002E-2</v>
      </c>
      <c r="I118" s="19">
        <f t="shared" si="37"/>
        <v>0</v>
      </c>
      <c r="J118" s="67">
        <f t="shared" si="38"/>
        <v>3.5000000000000003E-2</v>
      </c>
      <c r="K118" s="19">
        <f t="shared" si="39"/>
        <v>0</v>
      </c>
      <c r="L118" s="138">
        <f>IF(ISNUMBER(VLOOKUP('Rate Calculations'!$A118,#REF!,2,FALSE)),VLOOKUP('Rate Calculations'!$A118,#REF!,2,FALSE),0)</f>
        <v>0</v>
      </c>
      <c r="M118" s="89">
        <f>IF(ISNUMBER(VLOOKUP('Rate Calculations'!$A118,#REF!,4,FALSE)),VLOOKUP('Rate Calculations'!$A118,#REF!,4,FALSE),0)</f>
        <v>0</v>
      </c>
      <c r="N118" s="17">
        <f t="shared" si="40"/>
        <v>0</v>
      </c>
      <c r="O118" s="18">
        <f t="shared" si="41"/>
        <v>0</v>
      </c>
      <c r="P118" s="139">
        <f t="shared" si="42"/>
        <v>0</v>
      </c>
      <c r="Q118" s="66">
        <f t="shared" si="43"/>
        <v>0</v>
      </c>
      <c r="R118" s="66">
        <f t="shared" si="44"/>
        <v>0</v>
      </c>
      <c r="S118" s="9" t="e">
        <f>IF(#REF!="Yes",Q118,(Q118+I118*0.5))</f>
        <v>#REF!</v>
      </c>
      <c r="T118" s="9" t="e">
        <f>IF(#REF!="Yes",R118,(R118+K118*0.5))</f>
        <v>#REF!</v>
      </c>
      <c r="U118" s="151">
        <f t="shared" si="45"/>
        <v>0</v>
      </c>
      <c r="V118" s="16">
        <f t="shared" si="46"/>
        <v>0</v>
      </c>
      <c r="W118" s="16">
        <f t="shared" si="47"/>
        <v>0</v>
      </c>
      <c r="X118" s="138">
        <f>IF(ISNUMBER(VLOOKUP('Rate Calculations'!$A118,#REF!,5,FALSE)),VLOOKUP('Rate Calculations'!$A118,#REF!,5,FALSE),0)</f>
        <v>0</v>
      </c>
      <c r="Y118" s="89">
        <f>IF(ISNUMBER(VLOOKUP('Rate Calculations'!$A118,#REF!,6,FALSE)),VLOOKUP('Rate Calculations'!$A118,#REF!,6,FALSE),0)</f>
        <v>0</v>
      </c>
      <c r="Z118" s="17">
        <f t="shared" si="48"/>
        <v>0</v>
      </c>
      <c r="AA118" s="18">
        <f t="shared" si="49"/>
        <v>0</v>
      </c>
      <c r="AB118" s="46">
        <f t="shared" si="33"/>
        <v>0</v>
      </c>
      <c r="AC118" s="24">
        <f t="shared" si="50"/>
        <v>0</v>
      </c>
      <c r="AD118" s="24">
        <f t="shared" si="51"/>
        <v>0</v>
      </c>
      <c r="AE118" s="27" t="e">
        <f>IF(#REF!="Yes",AC118,(AC118+V118*0.5))</f>
        <v>#REF!</v>
      </c>
      <c r="AF118" s="27" t="e">
        <f>IF(#REF!="Yes",AD118,(AD118+W118*0.5))</f>
        <v>#REF!</v>
      </c>
    </row>
    <row r="119" spans="1:32">
      <c r="A119" s="57" t="str">
        <f t="shared" si="34"/>
        <v xml:space="preserve"> </v>
      </c>
      <c r="B119" s="57" t="str">
        <f t="shared" si="35"/>
        <v xml:space="preserve">  </v>
      </c>
      <c r="C119" s="57"/>
      <c r="D119" s="30" t="str">
        <f>IFERROR((GETPIVOTDATA("Average of Certified Payroll Hourly Rate",'Pivot Table'!$X$3,"Firm Name",A119,"Class Round 3 (PSPO)",B119)),"")</f>
        <v/>
      </c>
      <c r="E119" s="34"/>
      <c r="F119" s="34"/>
      <c r="G119" s="151"/>
      <c r="H119" s="349">
        <f t="shared" si="36"/>
        <v>1.7500000000000002E-2</v>
      </c>
      <c r="I119" s="19">
        <f t="shared" si="37"/>
        <v>0</v>
      </c>
      <c r="J119" s="67">
        <f t="shared" si="38"/>
        <v>3.5000000000000003E-2</v>
      </c>
      <c r="K119" s="19">
        <f t="shared" si="39"/>
        <v>0</v>
      </c>
      <c r="L119" s="138">
        <f>IF(ISNUMBER(VLOOKUP('Rate Calculations'!$A119,#REF!,2,FALSE)),VLOOKUP('Rate Calculations'!$A119,#REF!,2,FALSE),0)</f>
        <v>0</v>
      </c>
      <c r="M119" s="89">
        <f>IF(ISNUMBER(VLOOKUP('Rate Calculations'!$A119,#REF!,4,FALSE)),VLOOKUP('Rate Calculations'!$A119,#REF!,4,FALSE),0)</f>
        <v>0</v>
      </c>
      <c r="N119" s="17">
        <f t="shared" si="40"/>
        <v>0</v>
      </c>
      <c r="O119" s="18">
        <f t="shared" si="41"/>
        <v>0</v>
      </c>
      <c r="P119" s="139">
        <f t="shared" si="42"/>
        <v>0</v>
      </c>
      <c r="Q119" s="66">
        <f t="shared" si="43"/>
        <v>0</v>
      </c>
      <c r="R119" s="66">
        <f t="shared" si="44"/>
        <v>0</v>
      </c>
      <c r="S119" s="9" t="e">
        <f>IF(#REF!="Yes",Q119,(Q119+I119*0.5))</f>
        <v>#REF!</v>
      </c>
      <c r="T119" s="9" t="e">
        <f>IF(#REF!="Yes",R119,(R119+K119*0.5))</f>
        <v>#REF!</v>
      </c>
      <c r="U119" s="151">
        <f t="shared" si="45"/>
        <v>0</v>
      </c>
      <c r="V119" s="16">
        <f t="shared" si="46"/>
        <v>0</v>
      </c>
      <c r="W119" s="16">
        <f t="shared" si="47"/>
        <v>0</v>
      </c>
      <c r="X119" s="138">
        <f>IF(ISNUMBER(VLOOKUP('Rate Calculations'!$A119,#REF!,5,FALSE)),VLOOKUP('Rate Calculations'!$A119,#REF!,5,FALSE),0)</f>
        <v>0</v>
      </c>
      <c r="Y119" s="89">
        <f>IF(ISNUMBER(VLOOKUP('Rate Calculations'!$A119,#REF!,6,FALSE)),VLOOKUP('Rate Calculations'!$A119,#REF!,6,FALSE),0)</f>
        <v>0</v>
      </c>
      <c r="Z119" s="17">
        <f t="shared" si="48"/>
        <v>0</v>
      </c>
      <c r="AA119" s="18">
        <f t="shared" si="49"/>
        <v>0</v>
      </c>
      <c r="AB119" s="46">
        <f t="shared" si="33"/>
        <v>0</v>
      </c>
      <c r="AC119" s="24">
        <f t="shared" si="50"/>
        <v>0</v>
      </c>
      <c r="AD119" s="24">
        <f t="shared" si="51"/>
        <v>0</v>
      </c>
      <c r="AE119" s="27" t="e">
        <f>IF(#REF!="Yes",AC119,(AC119+V119*0.5))</f>
        <v>#REF!</v>
      </c>
      <c r="AF119" s="27" t="e">
        <f>IF(#REF!="Yes",AD119,(AD119+W119*0.5))</f>
        <v>#REF!</v>
      </c>
    </row>
    <row r="120" spans="1:32">
      <c r="A120" s="57" t="str">
        <f t="shared" si="34"/>
        <v xml:space="preserve"> </v>
      </c>
      <c r="B120" s="57" t="str">
        <f t="shared" si="35"/>
        <v xml:space="preserve">  </v>
      </c>
      <c r="C120" s="57"/>
      <c r="D120" s="30" t="str">
        <f>IFERROR((GETPIVOTDATA("Average of Certified Payroll Hourly Rate",'Pivot Table'!$X$3,"Firm Name",A120,"Class Round 3 (PSPO)",B120)),"")</f>
        <v/>
      </c>
      <c r="E120" s="34"/>
      <c r="F120" s="34"/>
      <c r="G120" s="151"/>
      <c r="H120" s="349">
        <f t="shared" si="36"/>
        <v>1.7500000000000002E-2</v>
      </c>
      <c r="I120" s="19">
        <f t="shared" si="37"/>
        <v>0</v>
      </c>
      <c r="J120" s="67">
        <f t="shared" si="38"/>
        <v>3.5000000000000003E-2</v>
      </c>
      <c r="K120" s="19">
        <f t="shared" si="39"/>
        <v>0</v>
      </c>
      <c r="L120" s="138">
        <f>IF(ISNUMBER(VLOOKUP('Rate Calculations'!$A120,#REF!,2,FALSE)),VLOOKUP('Rate Calculations'!$A120,#REF!,2,FALSE),0)</f>
        <v>0</v>
      </c>
      <c r="M120" s="89">
        <f>IF(ISNUMBER(VLOOKUP('Rate Calculations'!$A120,#REF!,4,FALSE)),VLOOKUP('Rate Calculations'!$A120,#REF!,4,FALSE),0)</f>
        <v>0</v>
      </c>
      <c r="N120" s="17">
        <f t="shared" si="40"/>
        <v>0</v>
      </c>
      <c r="O120" s="18">
        <f t="shared" si="41"/>
        <v>0</v>
      </c>
      <c r="P120" s="139">
        <f t="shared" si="42"/>
        <v>0</v>
      </c>
      <c r="Q120" s="66">
        <f t="shared" si="43"/>
        <v>0</v>
      </c>
      <c r="R120" s="66">
        <f t="shared" si="44"/>
        <v>0</v>
      </c>
      <c r="S120" s="9" t="e">
        <f>IF(#REF!="Yes",Q120,(Q120+I120*0.5))</f>
        <v>#REF!</v>
      </c>
      <c r="T120" s="9" t="e">
        <f>IF(#REF!="Yes",R120,(R120+K120*0.5))</f>
        <v>#REF!</v>
      </c>
      <c r="U120" s="151">
        <f t="shared" si="45"/>
        <v>0</v>
      </c>
      <c r="V120" s="16">
        <f t="shared" si="46"/>
        <v>0</v>
      </c>
      <c r="W120" s="16">
        <f t="shared" si="47"/>
        <v>0</v>
      </c>
      <c r="X120" s="138">
        <f>IF(ISNUMBER(VLOOKUP('Rate Calculations'!$A120,#REF!,5,FALSE)),VLOOKUP('Rate Calculations'!$A120,#REF!,5,FALSE),0)</f>
        <v>0</v>
      </c>
      <c r="Y120" s="89">
        <f>IF(ISNUMBER(VLOOKUP('Rate Calculations'!$A120,#REF!,6,FALSE)),VLOOKUP('Rate Calculations'!$A120,#REF!,6,FALSE),0)</f>
        <v>0</v>
      </c>
      <c r="Z120" s="17">
        <f t="shared" si="48"/>
        <v>0</v>
      </c>
      <c r="AA120" s="18">
        <f t="shared" si="49"/>
        <v>0</v>
      </c>
      <c r="AB120" s="46">
        <f t="shared" si="33"/>
        <v>0</v>
      </c>
      <c r="AC120" s="24">
        <f t="shared" si="50"/>
        <v>0</v>
      </c>
      <c r="AD120" s="24">
        <f t="shared" si="51"/>
        <v>0</v>
      </c>
      <c r="AE120" s="27" t="e">
        <f>IF(#REF!="Yes",AC120,(AC120+V120*0.5))</f>
        <v>#REF!</v>
      </c>
      <c r="AF120" s="27" t="e">
        <f>IF(#REF!="Yes",AD120,(AD120+W120*0.5))</f>
        <v>#REF!</v>
      </c>
    </row>
    <row r="121" spans="1:32">
      <c r="A121" s="57" t="str">
        <f t="shared" si="34"/>
        <v xml:space="preserve"> </v>
      </c>
      <c r="B121" s="57" t="str">
        <f t="shared" si="35"/>
        <v xml:space="preserve">  </v>
      </c>
      <c r="C121" s="57"/>
      <c r="D121" s="30" t="str">
        <f>IFERROR((GETPIVOTDATA("Average of Certified Payroll Hourly Rate",'Pivot Table'!$X$3,"Firm Name",A121,"Class Round 3 (PSPO)",B121)),"")</f>
        <v/>
      </c>
      <c r="E121" s="34"/>
      <c r="F121" s="34"/>
      <c r="G121" s="151"/>
      <c r="H121" s="349">
        <f t="shared" si="36"/>
        <v>1.7500000000000002E-2</v>
      </c>
      <c r="I121" s="19">
        <f t="shared" si="37"/>
        <v>0</v>
      </c>
      <c r="J121" s="67">
        <f t="shared" si="38"/>
        <v>3.5000000000000003E-2</v>
      </c>
      <c r="K121" s="19">
        <f t="shared" si="39"/>
        <v>0</v>
      </c>
      <c r="L121" s="138">
        <f>IF(ISNUMBER(VLOOKUP('Rate Calculations'!$A121,#REF!,2,FALSE)),VLOOKUP('Rate Calculations'!$A121,#REF!,2,FALSE),0)</f>
        <v>0</v>
      </c>
      <c r="M121" s="89">
        <f>IF(ISNUMBER(VLOOKUP('Rate Calculations'!$A121,#REF!,4,FALSE)),VLOOKUP('Rate Calculations'!$A121,#REF!,4,FALSE),0)</f>
        <v>0</v>
      </c>
      <c r="N121" s="17">
        <f t="shared" si="40"/>
        <v>0</v>
      </c>
      <c r="O121" s="18">
        <f t="shared" si="41"/>
        <v>0</v>
      </c>
      <c r="P121" s="139">
        <f t="shared" si="42"/>
        <v>0</v>
      </c>
      <c r="Q121" s="66">
        <f t="shared" si="43"/>
        <v>0</v>
      </c>
      <c r="R121" s="66">
        <f t="shared" si="44"/>
        <v>0</v>
      </c>
      <c r="S121" s="9" t="e">
        <f>IF(#REF!="Yes",Q121,(Q121+I121*0.5))</f>
        <v>#REF!</v>
      </c>
      <c r="T121" s="9" t="e">
        <f>IF(#REF!="Yes",R121,(R121+K121*0.5))</f>
        <v>#REF!</v>
      </c>
      <c r="U121" s="151">
        <f t="shared" si="45"/>
        <v>0</v>
      </c>
      <c r="V121" s="16">
        <f t="shared" si="46"/>
        <v>0</v>
      </c>
      <c r="W121" s="16">
        <f t="shared" si="47"/>
        <v>0</v>
      </c>
      <c r="X121" s="138">
        <f>IF(ISNUMBER(VLOOKUP('Rate Calculations'!$A121,#REF!,5,FALSE)),VLOOKUP('Rate Calculations'!$A121,#REF!,5,FALSE),0)</f>
        <v>0</v>
      </c>
      <c r="Y121" s="89">
        <f>IF(ISNUMBER(VLOOKUP('Rate Calculations'!$A121,#REF!,6,FALSE)),VLOOKUP('Rate Calculations'!$A121,#REF!,6,FALSE),0)</f>
        <v>0</v>
      </c>
      <c r="Z121" s="17">
        <f t="shared" si="48"/>
        <v>0</v>
      </c>
      <c r="AA121" s="18">
        <f t="shared" si="49"/>
        <v>0</v>
      </c>
      <c r="AB121" s="46">
        <f t="shared" si="33"/>
        <v>0</v>
      </c>
      <c r="AC121" s="24">
        <f t="shared" si="50"/>
        <v>0</v>
      </c>
      <c r="AD121" s="24">
        <f t="shared" si="51"/>
        <v>0</v>
      </c>
      <c r="AE121" s="27" t="e">
        <f>IF(#REF!="Yes",AC121,(AC121+V121*0.5))</f>
        <v>#REF!</v>
      </c>
      <c r="AF121" s="27" t="e">
        <f>IF(#REF!="Yes",AD121,(AD121+W121*0.5))</f>
        <v>#REF!</v>
      </c>
    </row>
    <row r="122" spans="1:32">
      <c r="A122" s="57" t="str">
        <f t="shared" si="34"/>
        <v xml:space="preserve"> </v>
      </c>
      <c r="B122" s="57" t="str">
        <f t="shared" si="35"/>
        <v xml:space="preserve">  </v>
      </c>
      <c r="C122" s="57"/>
      <c r="D122" s="30" t="str">
        <f>IFERROR((GETPIVOTDATA("Average of Certified Payroll Hourly Rate",'Pivot Table'!$X$3,"Firm Name",A122,"Class Round 3 (PSPO)",B122)),"")</f>
        <v/>
      </c>
      <c r="E122" s="34"/>
      <c r="F122" s="34"/>
      <c r="G122" s="151"/>
      <c r="H122" s="349">
        <f t="shared" si="36"/>
        <v>1.7500000000000002E-2</v>
      </c>
      <c r="I122" s="19">
        <f t="shared" si="37"/>
        <v>0</v>
      </c>
      <c r="J122" s="67">
        <f t="shared" si="38"/>
        <v>3.5000000000000003E-2</v>
      </c>
      <c r="K122" s="19">
        <f t="shared" si="39"/>
        <v>0</v>
      </c>
      <c r="L122" s="138">
        <f>IF(ISNUMBER(VLOOKUP('Rate Calculations'!$A122,#REF!,2,FALSE)),VLOOKUP('Rate Calculations'!$A122,#REF!,2,FALSE),0)</f>
        <v>0</v>
      </c>
      <c r="M122" s="89">
        <f>IF(ISNUMBER(VLOOKUP('Rate Calculations'!$A122,#REF!,4,FALSE)),VLOOKUP('Rate Calculations'!$A122,#REF!,4,FALSE),0)</f>
        <v>0</v>
      </c>
      <c r="N122" s="17">
        <f t="shared" si="40"/>
        <v>0</v>
      </c>
      <c r="O122" s="18">
        <f t="shared" si="41"/>
        <v>0</v>
      </c>
      <c r="P122" s="139">
        <f t="shared" si="42"/>
        <v>0</v>
      </c>
      <c r="Q122" s="66">
        <f t="shared" si="43"/>
        <v>0</v>
      </c>
      <c r="R122" s="66">
        <f t="shared" si="44"/>
        <v>0</v>
      </c>
      <c r="S122" s="9" t="e">
        <f>IF(#REF!="Yes",Q122,(Q122+I122*0.5))</f>
        <v>#REF!</v>
      </c>
      <c r="T122" s="9" t="e">
        <f>IF(#REF!="Yes",R122,(R122+K122*0.5))</f>
        <v>#REF!</v>
      </c>
      <c r="U122" s="151">
        <f t="shared" si="45"/>
        <v>0</v>
      </c>
      <c r="V122" s="16">
        <f t="shared" si="46"/>
        <v>0</v>
      </c>
      <c r="W122" s="16">
        <f t="shared" si="47"/>
        <v>0</v>
      </c>
      <c r="X122" s="138">
        <f>IF(ISNUMBER(VLOOKUP('Rate Calculations'!$A122,#REF!,5,FALSE)),VLOOKUP('Rate Calculations'!$A122,#REF!,5,FALSE),0)</f>
        <v>0</v>
      </c>
      <c r="Y122" s="89">
        <f>IF(ISNUMBER(VLOOKUP('Rate Calculations'!$A122,#REF!,6,FALSE)),VLOOKUP('Rate Calculations'!$A122,#REF!,6,FALSE),0)</f>
        <v>0</v>
      </c>
      <c r="Z122" s="17">
        <f t="shared" si="48"/>
        <v>0</v>
      </c>
      <c r="AA122" s="18">
        <f t="shared" si="49"/>
        <v>0</v>
      </c>
      <c r="AB122" s="46">
        <f t="shared" si="33"/>
        <v>0</v>
      </c>
      <c r="AC122" s="24">
        <f t="shared" si="50"/>
        <v>0</v>
      </c>
      <c r="AD122" s="24">
        <f t="shared" si="51"/>
        <v>0</v>
      </c>
      <c r="AE122" s="27" t="e">
        <f>IF(#REF!="Yes",AC122,(AC122+V122*0.5))</f>
        <v>#REF!</v>
      </c>
      <c r="AF122" s="27" t="e">
        <f>IF(#REF!="Yes",AD122,(AD122+W122*0.5))</f>
        <v>#REF!</v>
      </c>
    </row>
    <row r="123" spans="1:32">
      <c r="A123" s="57" t="str">
        <f t="shared" si="34"/>
        <v xml:space="preserve"> </v>
      </c>
      <c r="B123" s="57" t="str">
        <f t="shared" si="35"/>
        <v xml:space="preserve">  </v>
      </c>
      <c r="C123" s="57"/>
      <c r="D123" s="30" t="str">
        <f>IFERROR((GETPIVOTDATA("Average of Certified Payroll Hourly Rate",'Pivot Table'!$X$3,"Firm Name",A123,"Class Round 3 (PSPO)",B123)),"")</f>
        <v/>
      </c>
      <c r="E123" s="34"/>
      <c r="F123" s="34"/>
      <c r="G123" s="151"/>
      <c r="H123" s="349">
        <f t="shared" si="36"/>
        <v>1.7500000000000002E-2</v>
      </c>
      <c r="I123" s="19">
        <f t="shared" si="37"/>
        <v>0</v>
      </c>
      <c r="J123" s="67">
        <f t="shared" si="38"/>
        <v>3.5000000000000003E-2</v>
      </c>
      <c r="K123" s="19">
        <f t="shared" si="39"/>
        <v>0</v>
      </c>
      <c r="L123" s="138">
        <f>IF(ISNUMBER(VLOOKUP('Rate Calculations'!$A123,#REF!,2,FALSE)),VLOOKUP('Rate Calculations'!$A123,#REF!,2,FALSE),0)</f>
        <v>0</v>
      </c>
      <c r="M123" s="89">
        <f>IF(ISNUMBER(VLOOKUP('Rate Calculations'!$A123,#REF!,4,FALSE)),VLOOKUP('Rate Calculations'!$A123,#REF!,4,FALSE),0)</f>
        <v>0</v>
      </c>
      <c r="N123" s="17">
        <f t="shared" si="40"/>
        <v>0</v>
      </c>
      <c r="O123" s="18">
        <f t="shared" si="41"/>
        <v>0</v>
      </c>
      <c r="P123" s="139">
        <f t="shared" si="42"/>
        <v>0</v>
      </c>
      <c r="Q123" s="66">
        <f t="shared" si="43"/>
        <v>0</v>
      </c>
      <c r="R123" s="66">
        <f t="shared" si="44"/>
        <v>0</v>
      </c>
      <c r="S123" s="9" t="e">
        <f>IF(#REF!="Yes",Q123,(Q123+I123*0.5))</f>
        <v>#REF!</v>
      </c>
      <c r="T123" s="9" t="e">
        <f>IF(#REF!="Yes",R123,(R123+K123*0.5))</f>
        <v>#REF!</v>
      </c>
      <c r="U123" s="151">
        <f t="shared" si="45"/>
        <v>0</v>
      </c>
      <c r="V123" s="16">
        <f t="shared" si="46"/>
        <v>0</v>
      </c>
      <c r="W123" s="16">
        <f t="shared" si="47"/>
        <v>0</v>
      </c>
      <c r="X123" s="138">
        <f>IF(ISNUMBER(VLOOKUP('Rate Calculations'!$A123,#REF!,5,FALSE)),VLOOKUP('Rate Calculations'!$A123,#REF!,5,FALSE),0)</f>
        <v>0</v>
      </c>
      <c r="Y123" s="89">
        <f>IF(ISNUMBER(VLOOKUP('Rate Calculations'!$A123,#REF!,6,FALSE)),VLOOKUP('Rate Calculations'!$A123,#REF!,6,FALSE),0)</f>
        <v>0</v>
      </c>
      <c r="Z123" s="17">
        <f t="shared" si="48"/>
        <v>0</v>
      </c>
      <c r="AA123" s="18">
        <f t="shared" si="49"/>
        <v>0</v>
      </c>
      <c r="AB123" s="46">
        <f t="shared" si="33"/>
        <v>0</v>
      </c>
      <c r="AC123" s="24">
        <f t="shared" si="50"/>
        <v>0</v>
      </c>
      <c r="AD123" s="24">
        <f t="shared" si="51"/>
        <v>0</v>
      </c>
      <c r="AE123" s="27" t="e">
        <f>IF(#REF!="Yes",AC123,(AC123+V123*0.5))</f>
        <v>#REF!</v>
      </c>
      <c r="AF123" s="27" t="e">
        <f>IF(#REF!="Yes",AD123,(AD123+W123*0.5))</f>
        <v>#REF!</v>
      </c>
    </row>
    <row r="124" spans="1:32">
      <c r="A124" s="57" t="str">
        <f t="shared" si="34"/>
        <v xml:space="preserve"> </v>
      </c>
      <c r="B124" s="57" t="str">
        <f t="shared" si="35"/>
        <v xml:space="preserve">  </v>
      </c>
      <c r="C124" s="57"/>
      <c r="D124" s="30" t="str">
        <f>IFERROR((GETPIVOTDATA("Average of Certified Payroll Hourly Rate",'Pivot Table'!$X$3,"Firm Name",A124,"Class Round 3 (PSPO)",B124)),"")</f>
        <v/>
      </c>
      <c r="E124" s="34"/>
      <c r="F124" s="34"/>
      <c r="G124" s="151"/>
      <c r="H124" s="349">
        <f t="shared" si="36"/>
        <v>1.7500000000000002E-2</v>
      </c>
      <c r="I124" s="19">
        <f t="shared" si="37"/>
        <v>0</v>
      </c>
      <c r="J124" s="67">
        <f t="shared" si="38"/>
        <v>3.5000000000000003E-2</v>
      </c>
      <c r="K124" s="19">
        <f t="shared" si="39"/>
        <v>0</v>
      </c>
      <c r="L124" s="138">
        <f>IF(ISNUMBER(VLOOKUP('Rate Calculations'!$A124,#REF!,2,FALSE)),VLOOKUP('Rate Calculations'!$A124,#REF!,2,FALSE),0)</f>
        <v>0</v>
      </c>
      <c r="M124" s="89">
        <f>IF(ISNUMBER(VLOOKUP('Rate Calculations'!$A124,#REF!,4,FALSE)),VLOOKUP('Rate Calculations'!$A124,#REF!,4,FALSE),0)</f>
        <v>0</v>
      </c>
      <c r="N124" s="17">
        <f t="shared" si="40"/>
        <v>0</v>
      </c>
      <c r="O124" s="18">
        <f t="shared" si="41"/>
        <v>0</v>
      </c>
      <c r="P124" s="139">
        <f t="shared" si="42"/>
        <v>0</v>
      </c>
      <c r="Q124" s="66">
        <f t="shared" si="43"/>
        <v>0</v>
      </c>
      <c r="R124" s="66">
        <f t="shared" si="44"/>
        <v>0</v>
      </c>
      <c r="S124" s="9" t="e">
        <f>IF(#REF!="Yes",Q124,(Q124+I124*0.5))</f>
        <v>#REF!</v>
      </c>
      <c r="T124" s="9" t="e">
        <f>IF(#REF!="Yes",R124,(R124+K124*0.5))</f>
        <v>#REF!</v>
      </c>
      <c r="U124" s="151">
        <f t="shared" si="45"/>
        <v>0</v>
      </c>
      <c r="V124" s="16">
        <f t="shared" si="46"/>
        <v>0</v>
      </c>
      <c r="W124" s="16">
        <f t="shared" si="47"/>
        <v>0</v>
      </c>
      <c r="X124" s="138">
        <f>IF(ISNUMBER(VLOOKUP('Rate Calculations'!$A124,#REF!,5,FALSE)),VLOOKUP('Rate Calculations'!$A124,#REF!,5,FALSE),0)</f>
        <v>0</v>
      </c>
      <c r="Y124" s="89">
        <f>IF(ISNUMBER(VLOOKUP('Rate Calculations'!$A124,#REF!,6,FALSE)),VLOOKUP('Rate Calculations'!$A124,#REF!,6,FALSE),0)</f>
        <v>0</v>
      </c>
      <c r="Z124" s="17">
        <f t="shared" si="48"/>
        <v>0</v>
      </c>
      <c r="AA124" s="18">
        <f t="shared" si="49"/>
        <v>0</v>
      </c>
      <c r="AB124" s="46">
        <f t="shared" si="33"/>
        <v>0</v>
      </c>
      <c r="AC124" s="24">
        <f t="shared" si="50"/>
        <v>0</v>
      </c>
      <c r="AD124" s="24">
        <f t="shared" si="51"/>
        <v>0</v>
      </c>
      <c r="AE124" s="27" t="e">
        <f>IF(#REF!="Yes",AC124,(AC124+V124*0.5))</f>
        <v>#REF!</v>
      </c>
      <c r="AF124" s="27" t="e">
        <f>IF(#REF!="Yes",AD124,(AD124+W124*0.5))</f>
        <v>#REF!</v>
      </c>
    </row>
    <row r="125" spans="1:32">
      <c r="A125" s="57" t="str">
        <f t="shared" si="34"/>
        <v xml:space="preserve"> </v>
      </c>
      <c r="B125" s="57" t="str">
        <f t="shared" si="35"/>
        <v xml:space="preserve">  </v>
      </c>
      <c r="C125" s="57"/>
      <c r="D125" s="30" t="str">
        <f>IFERROR((GETPIVOTDATA("Average of Certified Payroll Hourly Rate",'Pivot Table'!$X$3,"Firm Name",A125,"Class Round 3 (PSPO)",B125)),"")</f>
        <v/>
      </c>
      <c r="E125" s="34"/>
      <c r="F125" s="34"/>
      <c r="G125" s="151"/>
      <c r="H125" s="349">
        <f t="shared" si="36"/>
        <v>1.7500000000000002E-2</v>
      </c>
      <c r="I125" s="19">
        <f t="shared" si="37"/>
        <v>0</v>
      </c>
      <c r="J125" s="67">
        <f t="shared" si="38"/>
        <v>3.5000000000000003E-2</v>
      </c>
      <c r="K125" s="19">
        <f t="shared" si="39"/>
        <v>0</v>
      </c>
      <c r="L125" s="138">
        <f>IF(ISNUMBER(VLOOKUP('Rate Calculations'!$A125,#REF!,2,FALSE)),VLOOKUP('Rate Calculations'!$A125,#REF!,2,FALSE),0)</f>
        <v>0</v>
      </c>
      <c r="M125" s="89">
        <f>IF(ISNUMBER(VLOOKUP('Rate Calculations'!$A125,#REF!,4,FALSE)),VLOOKUP('Rate Calculations'!$A125,#REF!,4,FALSE),0)</f>
        <v>0</v>
      </c>
      <c r="N125" s="17">
        <f t="shared" si="40"/>
        <v>0</v>
      </c>
      <c r="O125" s="18">
        <f t="shared" si="41"/>
        <v>0</v>
      </c>
      <c r="P125" s="139">
        <f t="shared" si="42"/>
        <v>0</v>
      </c>
      <c r="Q125" s="66">
        <f t="shared" si="43"/>
        <v>0</v>
      </c>
      <c r="R125" s="66">
        <f t="shared" si="44"/>
        <v>0</v>
      </c>
      <c r="S125" s="9" t="e">
        <f>IF(#REF!="Yes",Q125,(Q125+I125*0.5))</f>
        <v>#REF!</v>
      </c>
      <c r="T125" s="9" t="e">
        <f>IF(#REF!="Yes",R125,(R125+K125*0.5))</f>
        <v>#REF!</v>
      </c>
      <c r="U125" s="151">
        <f t="shared" si="45"/>
        <v>0</v>
      </c>
      <c r="V125" s="16">
        <f t="shared" si="46"/>
        <v>0</v>
      </c>
      <c r="W125" s="16">
        <f t="shared" si="47"/>
        <v>0</v>
      </c>
      <c r="X125" s="138">
        <f>IF(ISNUMBER(VLOOKUP('Rate Calculations'!$A125,#REF!,5,FALSE)),VLOOKUP('Rate Calculations'!$A125,#REF!,5,FALSE),0)</f>
        <v>0</v>
      </c>
      <c r="Y125" s="89">
        <f>IF(ISNUMBER(VLOOKUP('Rate Calculations'!$A125,#REF!,6,FALSE)),VLOOKUP('Rate Calculations'!$A125,#REF!,6,FALSE),0)</f>
        <v>0</v>
      </c>
      <c r="Z125" s="17">
        <f t="shared" si="48"/>
        <v>0</v>
      </c>
      <c r="AA125" s="18">
        <f t="shared" si="49"/>
        <v>0</v>
      </c>
      <c r="AB125" s="46">
        <f t="shared" si="33"/>
        <v>0</v>
      </c>
      <c r="AC125" s="24">
        <f t="shared" si="50"/>
        <v>0</v>
      </c>
      <c r="AD125" s="24">
        <f t="shared" si="51"/>
        <v>0</v>
      </c>
      <c r="AE125" s="27" t="e">
        <f>IF(#REF!="Yes",AC125,(AC125+V125*0.5))</f>
        <v>#REF!</v>
      </c>
      <c r="AF125" s="27" t="e">
        <f>IF(#REF!="Yes",AD125,(AD125+W125*0.5))</f>
        <v>#REF!</v>
      </c>
    </row>
    <row r="126" spans="1:32">
      <c r="A126" s="57" t="str">
        <f t="shared" si="34"/>
        <v xml:space="preserve"> </v>
      </c>
      <c r="B126" s="57" t="str">
        <f t="shared" si="35"/>
        <v xml:space="preserve">  </v>
      </c>
      <c r="C126" s="57"/>
      <c r="D126" s="30" t="str">
        <f>IFERROR((GETPIVOTDATA("Average of Certified Payroll Hourly Rate",'Pivot Table'!$X$3,"Firm Name",A126,"Class Round 3 (PSPO)",B126)),"")</f>
        <v/>
      </c>
      <c r="E126" s="34"/>
      <c r="F126" s="34"/>
      <c r="G126" s="151"/>
      <c r="H126" s="349">
        <f t="shared" si="36"/>
        <v>1.7500000000000002E-2</v>
      </c>
      <c r="I126" s="19">
        <f t="shared" si="37"/>
        <v>0</v>
      </c>
      <c r="J126" s="67">
        <f t="shared" si="38"/>
        <v>3.5000000000000003E-2</v>
      </c>
      <c r="K126" s="19">
        <f t="shared" si="39"/>
        <v>0</v>
      </c>
      <c r="L126" s="138">
        <f>IF(ISNUMBER(VLOOKUP('Rate Calculations'!$A126,#REF!,2,FALSE)),VLOOKUP('Rate Calculations'!$A126,#REF!,2,FALSE),0)</f>
        <v>0</v>
      </c>
      <c r="M126" s="89">
        <f>IF(ISNUMBER(VLOOKUP('Rate Calculations'!$A126,#REF!,4,FALSE)),VLOOKUP('Rate Calculations'!$A126,#REF!,4,FALSE),0)</f>
        <v>0</v>
      </c>
      <c r="N126" s="17">
        <f t="shared" si="40"/>
        <v>0</v>
      </c>
      <c r="O126" s="18">
        <f t="shared" si="41"/>
        <v>0</v>
      </c>
      <c r="P126" s="139">
        <f t="shared" si="42"/>
        <v>0</v>
      </c>
      <c r="Q126" s="66">
        <f t="shared" si="43"/>
        <v>0</v>
      </c>
      <c r="R126" s="66">
        <f t="shared" si="44"/>
        <v>0</v>
      </c>
      <c r="S126" s="9" t="e">
        <f>IF(#REF!="Yes",Q126,(Q126+I126*0.5))</f>
        <v>#REF!</v>
      </c>
      <c r="T126" s="9" t="e">
        <f>IF(#REF!="Yes",R126,(R126+K126*0.5))</f>
        <v>#REF!</v>
      </c>
      <c r="U126" s="151">
        <f t="shared" si="45"/>
        <v>0</v>
      </c>
      <c r="V126" s="16">
        <f t="shared" si="46"/>
        <v>0</v>
      </c>
      <c r="W126" s="16">
        <f t="shared" si="47"/>
        <v>0</v>
      </c>
      <c r="X126" s="138">
        <f>IF(ISNUMBER(VLOOKUP('Rate Calculations'!$A126,#REF!,5,FALSE)),VLOOKUP('Rate Calculations'!$A126,#REF!,5,FALSE),0)</f>
        <v>0</v>
      </c>
      <c r="Y126" s="89">
        <f>IF(ISNUMBER(VLOOKUP('Rate Calculations'!$A126,#REF!,6,FALSE)),VLOOKUP('Rate Calculations'!$A126,#REF!,6,FALSE),0)</f>
        <v>0</v>
      </c>
      <c r="Z126" s="17">
        <f t="shared" si="48"/>
        <v>0</v>
      </c>
      <c r="AA126" s="18">
        <f t="shared" si="49"/>
        <v>0</v>
      </c>
      <c r="AB126" s="46">
        <f t="shared" si="33"/>
        <v>0</v>
      </c>
      <c r="AC126" s="24">
        <f t="shared" si="50"/>
        <v>0</v>
      </c>
      <c r="AD126" s="24">
        <f t="shared" si="51"/>
        <v>0</v>
      </c>
      <c r="AE126" s="27" t="e">
        <f>IF(#REF!="Yes",AC126,(AC126+V126*0.5))</f>
        <v>#REF!</v>
      </c>
      <c r="AF126" s="27" t="e">
        <f>IF(#REF!="Yes",AD126,(AD126+W126*0.5))</f>
        <v>#REF!</v>
      </c>
    </row>
    <row r="127" spans="1:32">
      <c r="A127" s="57" t="str">
        <f t="shared" si="34"/>
        <v xml:space="preserve"> </v>
      </c>
      <c r="B127" s="57" t="str">
        <f t="shared" si="35"/>
        <v xml:space="preserve">  </v>
      </c>
      <c r="C127" s="57"/>
      <c r="D127" s="30" t="str">
        <f>IFERROR((GETPIVOTDATA("Average of Certified Payroll Hourly Rate",'Pivot Table'!$X$3,"Firm Name",A127,"Class Round 3 (PSPO)",B127)),"")</f>
        <v/>
      </c>
      <c r="E127" s="34"/>
      <c r="F127" s="34"/>
      <c r="G127" s="151"/>
      <c r="H127" s="349">
        <f t="shared" si="36"/>
        <v>1.7500000000000002E-2</v>
      </c>
      <c r="I127" s="19">
        <f t="shared" si="37"/>
        <v>0</v>
      </c>
      <c r="J127" s="67">
        <f t="shared" si="38"/>
        <v>3.5000000000000003E-2</v>
      </c>
      <c r="K127" s="19">
        <f t="shared" si="39"/>
        <v>0</v>
      </c>
      <c r="L127" s="138">
        <f>IF(ISNUMBER(VLOOKUP('Rate Calculations'!$A127,#REF!,2,FALSE)),VLOOKUP('Rate Calculations'!$A127,#REF!,2,FALSE),0)</f>
        <v>0</v>
      </c>
      <c r="M127" s="89">
        <f>IF(ISNUMBER(VLOOKUP('Rate Calculations'!$A127,#REF!,4,FALSE)),VLOOKUP('Rate Calculations'!$A127,#REF!,4,FALSE),0)</f>
        <v>0</v>
      </c>
      <c r="N127" s="17">
        <f t="shared" si="40"/>
        <v>0</v>
      </c>
      <c r="O127" s="18">
        <f t="shared" si="41"/>
        <v>0</v>
      </c>
      <c r="P127" s="139">
        <f t="shared" si="42"/>
        <v>0</v>
      </c>
      <c r="Q127" s="66">
        <f t="shared" si="43"/>
        <v>0</v>
      </c>
      <c r="R127" s="66">
        <f t="shared" si="44"/>
        <v>0</v>
      </c>
      <c r="S127" s="9" t="e">
        <f>IF(#REF!="Yes",Q127,(Q127+I127*0.5))</f>
        <v>#REF!</v>
      </c>
      <c r="T127" s="9" t="e">
        <f>IF(#REF!="Yes",R127,(R127+K127*0.5))</f>
        <v>#REF!</v>
      </c>
      <c r="U127" s="151">
        <f t="shared" si="45"/>
        <v>0</v>
      </c>
      <c r="V127" s="16">
        <f t="shared" si="46"/>
        <v>0</v>
      </c>
      <c r="W127" s="16">
        <f t="shared" si="47"/>
        <v>0</v>
      </c>
      <c r="X127" s="138">
        <f>IF(ISNUMBER(VLOOKUP('Rate Calculations'!$A127,#REF!,5,FALSE)),VLOOKUP('Rate Calculations'!$A127,#REF!,5,FALSE),0)</f>
        <v>0</v>
      </c>
      <c r="Y127" s="89">
        <f>IF(ISNUMBER(VLOOKUP('Rate Calculations'!$A127,#REF!,6,FALSE)),VLOOKUP('Rate Calculations'!$A127,#REF!,6,FALSE),0)</f>
        <v>0</v>
      </c>
      <c r="Z127" s="17">
        <f t="shared" si="48"/>
        <v>0</v>
      </c>
      <c r="AA127" s="18">
        <f t="shared" si="49"/>
        <v>0</v>
      </c>
      <c r="AB127" s="46">
        <f t="shared" si="33"/>
        <v>0</v>
      </c>
      <c r="AC127" s="24">
        <f t="shared" si="50"/>
        <v>0</v>
      </c>
      <c r="AD127" s="24">
        <f t="shared" si="51"/>
        <v>0</v>
      </c>
      <c r="AE127" s="27" t="e">
        <f>IF(#REF!="Yes",AC127,(AC127+V127*0.5))</f>
        <v>#REF!</v>
      </c>
      <c r="AF127" s="27" t="e">
        <f>IF(#REF!="Yes",AD127,(AD127+W127*0.5))</f>
        <v>#REF!</v>
      </c>
    </row>
    <row r="128" spans="1:32">
      <c r="A128" s="57" t="str">
        <f t="shared" si="34"/>
        <v xml:space="preserve"> </v>
      </c>
      <c r="B128" s="57" t="str">
        <f t="shared" si="35"/>
        <v xml:space="preserve">  </v>
      </c>
      <c r="C128" s="57"/>
      <c r="D128" s="30" t="str">
        <f>IFERROR((GETPIVOTDATA("Average of Certified Payroll Hourly Rate",'Pivot Table'!$X$3,"Firm Name",A128,"Class Round 3 (PSPO)",B128)),"")</f>
        <v/>
      </c>
      <c r="E128" s="34"/>
      <c r="F128" s="34"/>
      <c r="G128" s="151"/>
      <c r="H128" s="349">
        <f t="shared" si="36"/>
        <v>1.7500000000000002E-2</v>
      </c>
      <c r="I128" s="19">
        <f t="shared" si="37"/>
        <v>0</v>
      </c>
      <c r="J128" s="67">
        <f t="shared" si="38"/>
        <v>3.5000000000000003E-2</v>
      </c>
      <c r="K128" s="19">
        <f t="shared" si="39"/>
        <v>0</v>
      </c>
      <c r="L128" s="138">
        <f>IF(ISNUMBER(VLOOKUP('Rate Calculations'!$A128,#REF!,2,FALSE)),VLOOKUP('Rate Calculations'!$A128,#REF!,2,FALSE),0)</f>
        <v>0</v>
      </c>
      <c r="M128" s="89">
        <f>IF(ISNUMBER(VLOOKUP('Rate Calculations'!$A128,#REF!,4,FALSE)),VLOOKUP('Rate Calculations'!$A128,#REF!,4,FALSE),0)</f>
        <v>0</v>
      </c>
      <c r="N128" s="17">
        <f t="shared" si="40"/>
        <v>0</v>
      </c>
      <c r="O128" s="18">
        <f t="shared" si="41"/>
        <v>0</v>
      </c>
      <c r="P128" s="139">
        <f t="shared" si="42"/>
        <v>0</v>
      </c>
      <c r="Q128" s="66">
        <f t="shared" si="43"/>
        <v>0</v>
      </c>
      <c r="R128" s="66">
        <f t="shared" si="44"/>
        <v>0</v>
      </c>
      <c r="S128" s="9" t="e">
        <f>IF(#REF!="Yes",Q128,(Q128+I128*0.5))</f>
        <v>#REF!</v>
      </c>
      <c r="T128" s="9" t="e">
        <f>IF(#REF!="Yes",R128,(R128+K128*0.5))</f>
        <v>#REF!</v>
      </c>
      <c r="U128" s="151">
        <f t="shared" si="45"/>
        <v>0</v>
      </c>
      <c r="V128" s="16">
        <f t="shared" si="46"/>
        <v>0</v>
      </c>
      <c r="W128" s="16">
        <f t="shared" si="47"/>
        <v>0</v>
      </c>
      <c r="X128" s="138">
        <f>IF(ISNUMBER(VLOOKUP('Rate Calculations'!$A128,#REF!,5,FALSE)),VLOOKUP('Rate Calculations'!$A128,#REF!,5,FALSE),0)</f>
        <v>0</v>
      </c>
      <c r="Y128" s="89">
        <f>IF(ISNUMBER(VLOOKUP('Rate Calculations'!$A128,#REF!,6,FALSE)),VLOOKUP('Rate Calculations'!$A128,#REF!,6,FALSE),0)</f>
        <v>0</v>
      </c>
      <c r="Z128" s="17">
        <f t="shared" si="48"/>
        <v>0</v>
      </c>
      <c r="AA128" s="18">
        <f t="shared" si="49"/>
        <v>0</v>
      </c>
      <c r="AB128" s="46">
        <f t="shared" si="33"/>
        <v>0</v>
      </c>
      <c r="AC128" s="24">
        <f t="shared" si="50"/>
        <v>0</v>
      </c>
      <c r="AD128" s="24">
        <f t="shared" si="51"/>
        <v>0</v>
      </c>
      <c r="AE128" s="27" t="e">
        <f>IF(#REF!="Yes",AC128,(AC128+V128*0.5))</f>
        <v>#REF!</v>
      </c>
      <c r="AF128" s="27" t="e">
        <f>IF(#REF!="Yes",AD128,(AD128+W128*0.5))</f>
        <v>#REF!</v>
      </c>
    </row>
    <row r="129" spans="1:32">
      <c r="A129" s="57" t="str">
        <f t="shared" si="34"/>
        <v xml:space="preserve"> </v>
      </c>
      <c r="B129" s="57" t="str">
        <f t="shared" si="35"/>
        <v xml:space="preserve">  </v>
      </c>
      <c r="C129" s="57"/>
      <c r="D129" s="30" t="str">
        <f>IFERROR((GETPIVOTDATA("Average of Certified Payroll Hourly Rate",'Pivot Table'!$X$3,"Firm Name",A129,"Class Round 3 (PSPO)",B129)),"")</f>
        <v/>
      </c>
      <c r="E129" s="34"/>
      <c r="F129" s="34"/>
      <c r="G129" s="151"/>
      <c r="H129" s="349">
        <f t="shared" si="36"/>
        <v>1.7500000000000002E-2</v>
      </c>
      <c r="I129" s="19">
        <f t="shared" si="37"/>
        <v>0</v>
      </c>
      <c r="J129" s="67">
        <f t="shared" si="38"/>
        <v>3.5000000000000003E-2</v>
      </c>
      <c r="K129" s="19">
        <f t="shared" si="39"/>
        <v>0</v>
      </c>
      <c r="L129" s="138">
        <f>IF(ISNUMBER(VLOOKUP('Rate Calculations'!$A129,#REF!,2,FALSE)),VLOOKUP('Rate Calculations'!$A129,#REF!,2,FALSE),0)</f>
        <v>0</v>
      </c>
      <c r="M129" s="89">
        <f>IF(ISNUMBER(VLOOKUP('Rate Calculations'!$A129,#REF!,4,FALSE)),VLOOKUP('Rate Calculations'!$A129,#REF!,4,FALSE),0)</f>
        <v>0</v>
      </c>
      <c r="N129" s="17">
        <f t="shared" si="40"/>
        <v>0</v>
      </c>
      <c r="O129" s="18">
        <f t="shared" si="41"/>
        <v>0</v>
      </c>
      <c r="P129" s="139">
        <f t="shared" si="42"/>
        <v>0</v>
      </c>
      <c r="Q129" s="66">
        <f t="shared" si="43"/>
        <v>0</v>
      </c>
      <c r="R129" s="66">
        <f t="shared" si="44"/>
        <v>0</v>
      </c>
      <c r="S129" s="9" t="e">
        <f>IF(#REF!="Yes",Q129,(Q129+I129*0.5))</f>
        <v>#REF!</v>
      </c>
      <c r="T129" s="9" t="e">
        <f>IF(#REF!="Yes",R129,(R129+K129*0.5))</f>
        <v>#REF!</v>
      </c>
      <c r="U129" s="151">
        <f t="shared" si="45"/>
        <v>0</v>
      </c>
      <c r="V129" s="16">
        <f t="shared" si="46"/>
        <v>0</v>
      </c>
      <c r="W129" s="16">
        <f t="shared" si="47"/>
        <v>0</v>
      </c>
      <c r="X129" s="138">
        <f>IF(ISNUMBER(VLOOKUP('Rate Calculations'!$A129,#REF!,5,FALSE)),VLOOKUP('Rate Calculations'!$A129,#REF!,5,FALSE),0)</f>
        <v>0</v>
      </c>
      <c r="Y129" s="89">
        <f>IF(ISNUMBER(VLOOKUP('Rate Calculations'!$A129,#REF!,6,FALSE)),VLOOKUP('Rate Calculations'!$A129,#REF!,6,FALSE),0)</f>
        <v>0</v>
      </c>
      <c r="Z129" s="17">
        <f t="shared" si="48"/>
        <v>0</v>
      </c>
      <c r="AA129" s="18">
        <f t="shared" si="49"/>
        <v>0</v>
      </c>
      <c r="AB129" s="46">
        <f t="shared" si="33"/>
        <v>0</v>
      </c>
      <c r="AC129" s="24">
        <f t="shared" si="50"/>
        <v>0</v>
      </c>
      <c r="AD129" s="24">
        <f t="shared" si="51"/>
        <v>0</v>
      </c>
      <c r="AE129" s="27" t="e">
        <f>IF(#REF!="Yes",AC129,(AC129+V129*0.5))</f>
        <v>#REF!</v>
      </c>
      <c r="AF129" s="27" t="e">
        <f>IF(#REF!="Yes",AD129,(AD129+W129*0.5))</f>
        <v>#REF!</v>
      </c>
    </row>
    <row r="130" spans="1:32">
      <c r="A130" s="57" t="str">
        <f t="shared" si="34"/>
        <v xml:space="preserve"> </v>
      </c>
      <c r="B130" s="57" t="str">
        <f t="shared" si="35"/>
        <v xml:space="preserve">  </v>
      </c>
      <c r="C130" s="57"/>
      <c r="D130" s="30" t="str">
        <f>IFERROR((GETPIVOTDATA("Average of Certified Payroll Hourly Rate",'Pivot Table'!$X$3,"Firm Name",A130,"Class Round 3 (PSPO)",B130)),"")</f>
        <v/>
      </c>
      <c r="E130" s="34"/>
      <c r="F130" s="34"/>
      <c r="G130" s="151"/>
      <c r="H130" s="349">
        <f t="shared" si="36"/>
        <v>1.7500000000000002E-2</v>
      </c>
      <c r="I130" s="19">
        <f t="shared" si="37"/>
        <v>0</v>
      </c>
      <c r="J130" s="67">
        <f t="shared" si="38"/>
        <v>3.5000000000000003E-2</v>
      </c>
      <c r="K130" s="19">
        <f t="shared" si="39"/>
        <v>0</v>
      </c>
      <c r="L130" s="138">
        <f>IF(ISNUMBER(VLOOKUP('Rate Calculations'!$A130,#REF!,2,FALSE)),VLOOKUP('Rate Calculations'!$A130,#REF!,2,FALSE),0)</f>
        <v>0</v>
      </c>
      <c r="M130" s="89">
        <f>IF(ISNUMBER(VLOOKUP('Rate Calculations'!$A130,#REF!,4,FALSE)),VLOOKUP('Rate Calculations'!$A130,#REF!,4,FALSE),0)</f>
        <v>0</v>
      </c>
      <c r="N130" s="17">
        <f t="shared" si="40"/>
        <v>0</v>
      </c>
      <c r="O130" s="18">
        <f t="shared" si="41"/>
        <v>0</v>
      </c>
      <c r="P130" s="139">
        <f t="shared" si="42"/>
        <v>0</v>
      </c>
      <c r="Q130" s="66">
        <f t="shared" si="43"/>
        <v>0</v>
      </c>
      <c r="R130" s="66">
        <f t="shared" si="44"/>
        <v>0</v>
      </c>
      <c r="S130" s="9" t="e">
        <f>IF(#REF!="Yes",Q130,(Q130+I130*0.5))</f>
        <v>#REF!</v>
      </c>
      <c r="T130" s="9" t="e">
        <f>IF(#REF!="Yes",R130,(R130+K130*0.5))</f>
        <v>#REF!</v>
      </c>
      <c r="U130" s="151">
        <f t="shared" si="45"/>
        <v>0</v>
      </c>
      <c r="V130" s="16">
        <f t="shared" si="46"/>
        <v>0</v>
      </c>
      <c r="W130" s="16">
        <f t="shared" si="47"/>
        <v>0</v>
      </c>
      <c r="X130" s="138">
        <f>IF(ISNUMBER(VLOOKUP('Rate Calculations'!$A130,#REF!,5,FALSE)),VLOOKUP('Rate Calculations'!$A130,#REF!,5,FALSE),0)</f>
        <v>0</v>
      </c>
      <c r="Y130" s="89">
        <f>IF(ISNUMBER(VLOOKUP('Rate Calculations'!$A130,#REF!,6,FALSE)),VLOOKUP('Rate Calculations'!$A130,#REF!,6,FALSE),0)</f>
        <v>0</v>
      </c>
      <c r="Z130" s="17">
        <f t="shared" si="48"/>
        <v>0</v>
      </c>
      <c r="AA130" s="18">
        <f t="shared" si="49"/>
        <v>0</v>
      </c>
      <c r="AB130" s="46">
        <f t="shared" si="33"/>
        <v>0</v>
      </c>
      <c r="AC130" s="24">
        <f t="shared" si="50"/>
        <v>0</v>
      </c>
      <c r="AD130" s="24">
        <f t="shared" si="51"/>
        <v>0</v>
      </c>
      <c r="AE130" s="27" t="e">
        <f>IF(#REF!="Yes",AC130,(AC130+V130*0.5))</f>
        <v>#REF!</v>
      </c>
      <c r="AF130" s="27" t="e">
        <f>IF(#REF!="Yes",AD130,(AD130+W130*0.5))</f>
        <v>#REF!</v>
      </c>
    </row>
    <row r="131" spans="1:32">
      <c r="A131" s="57" t="str">
        <f t="shared" si="34"/>
        <v xml:space="preserve"> </v>
      </c>
      <c r="B131" s="57" t="str">
        <f t="shared" si="35"/>
        <v xml:space="preserve">  </v>
      </c>
      <c r="C131" s="57"/>
      <c r="D131" s="30" t="str">
        <f>IFERROR((GETPIVOTDATA("Average of Certified Payroll Hourly Rate",'Pivot Table'!$X$3,"Firm Name",A131,"Class Round 3 (PSPO)",B131)),"")</f>
        <v/>
      </c>
      <c r="E131" s="34"/>
      <c r="F131" s="34"/>
      <c r="G131" s="151"/>
      <c r="H131" s="349">
        <f t="shared" si="36"/>
        <v>1.7500000000000002E-2</v>
      </c>
      <c r="I131" s="19">
        <f t="shared" si="37"/>
        <v>0</v>
      </c>
      <c r="J131" s="67">
        <f t="shared" si="38"/>
        <v>3.5000000000000003E-2</v>
      </c>
      <c r="K131" s="19">
        <f t="shared" si="39"/>
        <v>0</v>
      </c>
      <c r="L131" s="138">
        <f>IF(ISNUMBER(VLOOKUP('Rate Calculations'!$A131,#REF!,2,FALSE)),VLOOKUP('Rate Calculations'!$A131,#REF!,2,FALSE),0)</f>
        <v>0</v>
      </c>
      <c r="M131" s="89">
        <f>IF(ISNUMBER(VLOOKUP('Rate Calculations'!$A131,#REF!,4,FALSE)),VLOOKUP('Rate Calculations'!$A131,#REF!,4,FALSE),0)</f>
        <v>0</v>
      </c>
      <c r="N131" s="17">
        <f t="shared" si="40"/>
        <v>0</v>
      </c>
      <c r="O131" s="18">
        <f t="shared" si="41"/>
        <v>0</v>
      </c>
      <c r="P131" s="139">
        <f t="shared" si="42"/>
        <v>0</v>
      </c>
      <c r="Q131" s="66">
        <f t="shared" si="43"/>
        <v>0</v>
      </c>
      <c r="R131" s="66">
        <f t="shared" si="44"/>
        <v>0</v>
      </c>
      <c r="S131" s="9" t="e">
        <f>IF(#REF!="Yes",Q131,(Q131+I131*0.5))</f>
        <v>#REF!</v>
      </c>
      <c r="T131" s="9" t="e">
        <f>IF(#REF!="Yes",R131,(R131+K131*0.5))</f>
        <v>#REF!</v>
      </c>
      <c r="U131" s="151">
        <f t="shared" si="45"/>
        <v>0</v>
      </c>
      <c r="V131" s="16">
        <f t="shared" si="46"/>
        <v>0</v>
      </c>
      <c r="W131" s="16">
        <f t="shared" si="47"/>
        <v>0</v>
      </c>
      <c r="X131" s="138">
        <f>IF(ISNUMBER(VLOOKUP('Rate Calculations'!$A131,#REF!,5,FALSE)),VLOOKUP('Rate Calculations'!$A131,#REF!,5,FALSE),0)</f>
        <v>0</v>
      </c>
      <c r="Y131" s="89">
        <f>IF(ISNUMBER(VLOOKUP('Rate Calculations'!$A131,#REF!,6,FALSE)),VLOOKUP('Rate Calculations'!$A131,#REF!,6,FALSE),0)</f>
        <v>0</v>
      </c>
      <c r="Z131" s="17">
        <f t="shared" si="48"/>
        <v>0</v>
      </c>
      <c r="AA131" s="18">
        <f t="shared" si="49"/>
        <v>0</v>
      </c>
      <c r="AB131" s="46">
        <f t="shared" si="33"/>
        <v>0</v>
      </c>
      <c r="AC131" s="24">
        <f t="shared" si="50"/>
        <v>0</v>
      </c>
      <c r="AD131" s="24">
        <f t="shared" si="51"/>
        <v>0</v>
      </c>
      <c r="AE131" s="27" t="e">
        <f>IF(#REF!="Yes",AC131,(AC131+V131*0.5))</f>
        <v>#REF!</v>
      </c>
      <c r="AF131" s="27" t="e">
        <f>IF(#REF!="Yes",AD131,(AD131+W131*0.5))</f>
        <v>#REF!</v>
      </c>
    </row>
    <row r="132" spans="1:32">
      <c r="A132" s="57" t="str">
        <f t="shared" si="34"/>
        <v xml:space="preserve"> </v>
      </c>
      <c r="B132" s="57" t="str">
        <f t="shared" si="35"/>
        <v xml:space="preserve">  </v>
      </c>
      <c r="C132" s="57"/>
      <c r="D132" s="30" t="str">
        <f>IFERROR((GETPIVOTDATA("Average of Certified Payroll Hourly Rate",'Pivot Table'!$X$3,"Firm Name",A132,"Class Round 3 (PSPO)",B132)),"")</f>
        <v/>
      </c>
      <c r="E132" s="34"/>
      <c r="F132" s="34"/>
      <c r="G132" s="151"/>
      <c r="H132" s="349">
        <f t="shared" si="36"/>
        <v>1.7500000000000002E-2</v>
      </c>
      <c r="I132" s="19">
        <f t="shared" si="37"/>
        <v>0</v>
      </c>
      <c r="J132" s="67">
        <f t="shared" si="38"/>
        <v>3.5000000000000003E-2</v>
      </c>
      <c r="K132" s="19">
        <f t="shared" si="39"/>
        <v>0</v>
      </c>
      <c r="L132" s="138">
        <f>IF(ISNUMBER(VLOOKUP('Rate Calculations'!$A132,#REF!,2,FALSE)),VLOOKUP('Rate Calculations'!$A132,#REF!,2,FALSE),0)</f>
        <v>0</v>
      </c>
      <c r="M132" s="89">
        <f>IF(ISNUMBER(VLOOKUP('Rate Calculations'!$A132,#REF!,4,FALSE)),VLOOKUP('Rate Calculations'!$A132,#REF!,4,FALSE),0)</f>
        <v>0</v>
      </c>
      <c r="N132" s="17">
        <f t="shared" si="40"/>
        <v>0</v>
      </c>
      <c r="O132" s="18">
        <f t="shared" si="41"/>
        <v>0</v>
      </c>
      <c r="P132" s="139">
        <f t="shared" si="42"/>
        <v>0</v>
      </c>
      <c r="Q132" s="66">
        <f t="shared" si="43"/>
        <v>0</v>
      </c>
      <c r="R132" s="66">
        <f t="shared" si="44"/>
        <v>0</v>
      </c>
      <c r="S132" s="9" t="e">
        <f>IF(#REF!="Yes",Q132,(Q132+I132*0.5))</f>
        <v>#REF!</v>
      </c>
      <c r="T132" s="9" t="e">
        <f>IF(#REF!="Yes",R132,(R132+K132*0.5))</f>
        <v>#REF!</v>
      </c>
      <c r="U132" s="151">
        <f t="shared" si="45"/>
        <v>0</v>
      </c>
      <c r="V132" s="16">
        <f t="shared" si="46"/>
        <v>0</v>
      </c>
      <c r="W132" s="16">
        <f t="shared" si="47"/>
        <v>0</v>
      </c>
      <c r="X132" s="138">
        <f>IF(ISNUMBER(VLOOKUP('Rate Calculations'!$A132,#REF!,5,FALSE)),VLOOKUP('Rate Calculations'!$A132,#REF!,5,FALSE),0)</f>
        <v>0</v>
      </c>
      <c r="Y132" s="89">
        <f>IF(ISNUMBER(VLOOKUP('Rate Calculations'!$A132,#REF!,6,FALSE)),VLOOKUP('Rate Calculations'!$A132,#REF!,6,FALSE),0)</f>
        <v>0</v>
      </c>
      <c r="Z132" s="17">
        <f t="shared" si="48"/>
        <v>0</v>
      </c>
      <c r="AA132" s="18">
        <f t="shared" si="49"/>
        <v>0</v>
      </c>
      <c r="AB132" s="46">
        <f t="shared" ref="AB132:AB195" si="52">$P$4</f>
        <v>0</v>
      </c>
      <c r="AC132" s="24">
        <f t="shared" si="50"/>
        <v>0</v>
      </c>
      <c r="AD132" s="24">
        <f t="shared" si="51"/>
        <v>0</v>
      </c>
      <c r="AE132" s="27" t="e">
        <f>IF(#REF!="Yes",AC132,(AC132+V132*0.5))</f>
        <v>#REF!</v>
      </c>
      <c r="AF132" s="27" t="e">
        <f>IF(#REF!="Yes",AD132,(AD132+W132*0.5))</f>
        <v>#REF!</v>
      </c>
    </row>
    <row r="133" spans="1:32">
      <c r="A133" s="57" t="str">
        <f t="shared" ref="A133:A196" si="53">IFERROR(TRIM(LEFT(C133,SEARCH(" : ",C133,1)))," ")</f>
        <v xml:space="preserve"> </v>
      </c>
      <c r="B133" s="57" t="str">
        <f t="shared" ref="B133:B171" si="54">IFERROR(RIGHT(C133,LEN(C133)-SEARCH(" : ",C133)-2),"  ")</f>
        <v xml:space="preserve">  </v>
      </c>
      <c r="C133" s="57"/>
      <c r="D133" s="30" t="str">
        <f>IFERROR((GETPIVOTDATA("Average of Certified Payroll Hourly Rate",'Pivot Table'!$X$3,"Firm Name",A133,"Class Round 3 (PSPO)",B133)),"")</f>
        <v/>
      </c>
      <c r="E133" s="34"/>
      <c r="F133" s="34"/>
      <c r="G133" s="151"/>
      <c r="H133" s="349">
        <f t="shared" si="36"/>
        <v>1.7500000000000002E-2</v>
      </c>
      <c r="I133" s="19">
        <f t="shared" si="37"/>
        <v>0</v>
      </c>
      <c r="J133" s="67">
        <f t="shared" si="38"/>
        <v>3.5000000000000003E-2</v>
      </c>
      <c r="K133" s="19">
        <f t="shared" si="39"/>
        <v>0</v>
      </c>
      <c r="L133" s="138">
        <f>IF(ISNUMBER(VLOOKUP('Rate Calculations'!$A133,#REF!,2,FALSE)),VLOOKUP('Rate Calculations'!$A133,#REF!,2,FALSE),0)</f>
        <v>0</v>
      </c>
      <c r="M133" s="89">
        <f>IF(ISNUMBER(VLOOKUP('Rate Calculations'!$A133,#REF!,4,FALSE)),VLOOKUP('Rate Calculations'!$A133,#REF!,4,FALSE),0)</f>
        <v>0</v>
      </c>
      <c r="N133" s="17">
        <f t="shared" si="40"/>
        <v>0</v>
      </c>
      <c r="O133" s="18">
        <f t="shared" si="41"/>
        <v>0</v>
      </c>
      <c r="P133" s="139">
        <f t="shared" si="42"/>
        <v>0</v>
      </c>
      <c r="Q133" s="66">
        <f t="shared" si="43"/>
        <v>0</v>
      </c>
      <c r="R133" s="66">
        <f t="shared" si="44"/>
        <v>0</v>
      </c>
      <c r="S133" s="9" t="e">
        <f>IF(#REF!="Yes",Q133,(Q133+I133*0.5))</f>
        <v>#REF!</v>
      </c>
      <c r="T133" s="9" t="e">
        <f>IF(#REF!="Yes",R133,(R133+K133*0.5))</f>
        <v>#REF!</v>
      </c>
      <c r="U133" s="151">
        <f t="shared" si="45"/>
        <v>0</v>
      </c>
      <c r="V133" s="16">
        <f t="shared" si="46"/>
        <v>0</v>
      </c>
      <c r="W133" s="16">
        <f t="shared" si="47"/>
        <v>0</v>
      </c>
      <c r="X133" s="138">
        <f>IF(ISNUMBER(VLOOKUP('Rate Calculations'!$A133,#REF!,5,FALSE)),VLOOKUP('Rate Calculations'!$A133,#REF!,5,FALSE),0)</f>
        <v>0</v>
      </c>
      <c r="Y133" s="89">
        <f>IF(ISNUMBER(VLOOKUP('Rate Calculations'!$A133,#REF!,6,FALSE)),VLOOKUP('Rate Calculations'!$A133,#REF!,6,FALSE),0)</f>
        <v>0</v>
      </c>
      <c r="Z133" s="17">
        <f t="shared" si="48"/>
        <v>0</v>
      </c>
      <c r="AA133" s="18">
        <f t="shared" si="49"/>
        <v>0</v>
      </c>
      <c r="AB133" s="46">
        <f t="shared" si="52"/>
        <v>0</v>
      </c>
      <c r="AC133" s="24">
        <f t="shared" si="50"/>
        <v>0</v>
      </c>
      <c r="AD133" s="24">
        <f t="shared" si="51"/>
        <v>0</v>
      </c>
      <c r="AE133" s="27" t="e">
        <f>IF(#REF!="Yes",AC133,(AC133+V133*0.5))</f>
        <v>#REF!</v>
      </c>
      <c r="AF133" s="27" t="e">
        <f>IF(#REF!="Yes",AD133,(AD133+W133*0.5))</f>
        <v>#REF!</v>
      </c>
    </row>
    <row r="134" spans="1:32">
      <c r="A134" s="57" t="str">
        <f t="shared" si="53"/>
        <v xml:space="preserve"> </v>
      </c>
      <c r="B134" s="57" t="str">
        <f t="shared" si="54"/>
        <v xml:space="preserve">  </v>
      </c>
      <c r="C134" s="57"/>
      <c r="D134" s="30" t="str">
        <f>IFERROR((GETPIVOTDATA("Average of Certified Payroll Hourly Rate",'Pivot Table'!$X$3,"Firm Name",A134,"Class Round 3 (PSPO)",B134)),"")</f>
        <v/>
      </c>
      <c r="E134" s="34"/>
      <c r="F134" s="34"/>
      <c r="G134" s="151"/>
      <c r="H134" s="349">
        <f t="shared" ref="H134:H197" si="55">$H$4</f>
        <v>1.7500000000000002E-2</v>
      </c>
      <c r="I134" s="19">
        <f t="shared" ref="I134:I197" si="56">IFERROR(IF(ISBLANK(G134),IF(ISBLANK(F134),IF(ISBLANK(E134),D134*(1+H134),E134*(1+H134)),F134*(1+H134)),G134*(1+H134)),0)</f>
        <v>0</v>
      </c>
      <c r="J134" s="67">
        <f t="shared" ref="J134:J197" si="57">$J$4</f>
        <v>3.5000000000000003E-2</v>
      </c>
      <c r="K134" s="19">
        <f t="shared" ref="K134:K197" si="58">I134*(1+J134)</f>
        <v>0</v>
      </c>
      <c r="L134" s="138">
        <f>IF(ISNUMBER(VLOOKUP('Rate Calculations'!$A134,#REF!,2,FALSE)),VLOOKUP('Rate Calculations'!$A134,#REF!,2,FALSE),0)</f>
        <v>0</v>
      </c>
      <c r="M134" s="89">
        <f>IF(ISNUMBER(VLOOKUP('Rate Calculations'!$A134,#REF!,4,FALSE)),VLOOKUP('Rate Calculations'!$A134,#REF!,4,FALSE),0)</f>
        <v>0</v>
      </c>
      <c r="N134" s="17">
        <f t="shared" ref="N134:N197" si="59">(I134*L134)+(I134*M134)+I134</f>
        <v>0</v>
      </c>
      <c r="O134" s="18">
        <f t="shared" ref="O134:O197" si="60">(K134*L134)+(K134*M134)+K134</f>
        <v>0</v>
      </c>
      <c r="P134" s="139">
        <f t="shared" ref="P134:P197" si="61">$P$4</f>
        <v>0</v>
      </c>
      <c r="Q134" s="66">
        <f t="shared" ref="Q134:Q197" si="62">(IF(L134&gt;156%,(I134+(I134*1.56)),((I134+(I134*L134))))*P134)+N134</f>
        <v>0</v>
      </c>
      <c r="R134" s="66">
        <f t="shared" ref="R134:R197" si="63">(IF(L134&gt;156%,(K134+(K134*1.56)),((K134+(K134*L134))))*P134)+O134</f>
        <v>0</v>
      </c>
      <c r="S134" s="9" t="e">
        <f>IF(#REF!="Yes",Q134,(Q134+I134*0.5))</f>
        <v>#REF!</v>
      </c>
      <c r="T134" s="9" t="e">
        <f>IF(#REF!="Yes",R134,(R134+K134*0.5))</f>
        <v>#REF!</v>
      </c>
      <c r="U134" s="151">
        <f t="shared" ref="U134:U197" si="64">G134</f>
        <v>0</v>
      </c>
      <c r="V134" s="16">
        <f t="shared" ref="V134:V197" si="65">U134*(1+H134)</f>
        <v>0</v>
      </c>
      <c r="W134" s="16">
        <f t="shared" ref="W134:W197" si="66">V134*(1+J134)</f>
        <v>0</v>
      </c>
      <c r="X134" s="138">
        <f>IF(ISNUMBER(VLOOKUP('Rate Calculations'!$A134,#REF!,5,FALSE)),VLOOKUP('Rate Calculations'!$A134,#REF!,5,FALSE),0)</f>
        <v>0</v>
      </c>
      <c r="Y134" s="89">
        <f>IF(ISNUMBER(VLOOKUP('Rate Calculations'!$A134,#REF!,6,FALSE)),VLOOKUP('Rate Calculations'!$A134,#REF!,6,FALSE),0)</f>
        <v>0</v>
      </c>
      <c r="Z134" s="17">
        <f t="shared" ref="Z134:Z197" si="67">(V134*X134)+(V134*Y134)+V134</f>
        <v>0</v>
      </c>
      <c r="AA134" s="18">
        <f t="shared" ref="AA134:AA197" si="68">(W134*X134)+(W134*Y134)+W134</f>
        <v>0</v>
      </c>
      <c r="AB134" s="46">
        <f t="shared" si="52"/>
        <v>0</v>
      </c>
      <c r="AC134" s="24">
        <f t="shared" ref="AC134:AC197" si="69">(IF(X134&gt;156%,(V134+(V134*1.56)),((V134+(V134*X134))))*AB134)+Z134</f>
        <v>0</v>
      </c>
      <c r="AD134" s="24">
        <f t="shared" ref="AD134:AD197" si="70">(IF(X134&gt;156%,(W134+(W134*1.56)),((W134+(W134*X134))))*AB134)+AA134</f>
        <v>0</v>
      </c>
      <c r="AE134" s="27" t="e">
        <f>IF(#REF!="Yes",AC134,(AC134+V134*0.5))</f>
        <v>#REF!</v>
      </c>
      <c r="AF134" s="27" t="e">
        <f>IF(#REF!="Yes",AD134,(AD134+W134*0.5))</f>
        <v>#REF!</v>
      </c>
    </row>
    <row r="135" spans="1:32">
      <c r="A135" s="57" t="str">
        <f t="shared" si="53"/>
        <v xml:space="preserve"> </v>
      </c>
      <c r="B135" s="57" t="str">
        <f t="shared" si="54"/>
        <v xml:space="preserve">  </v>
      </c>
      <c r="C135" s="57"/>
      <c r="D135" s="30" t="str">
        <f>IFERROR((GETPIVOTDATA("Average of Certified Payroll Hourly Rate",'Pivot Table'!$X$3,"Firm Name",A135,"Class Round 3 (PSPO)",B135)),"")</f>
        <v/>
      </c>
      <c r="E135" s="34"/>
      <c r="F135" s="34"/>
      <c r="G135" s="151"/>
      <c r="H135" s="349">
        <f t="shared" si="55"/>
        <v>1.7500000000000002E-2</v>
      </c>
      <c r="I135" s="19">
        <f t="shared" si="56"/>
        <v>0</v>
      </c>
      <c r="J135" s="67">
        <f t="shared" si="57"/>
        <v>3.5000000000000003E-2</v>
      </c>
      <c r="K135" s="19">
        <f t="shared" si="58"/>
        <v>0</v>
      </c>
      <c r="L135" s="138">
        <f>IF(ISNUMBER(VLOOKUP('Rate Calculations'!$A135,#REF!,2,FALSE)),VLOOKUP('Rate Calculations'!$A135,#REF!,2,FALSE),0)</f>
        <v>0</v>
      </c>
      <c r="M135" s="89">
        <f>IF(ISNUMBER(VLOOKUP('Rate Calculations'!$A135,#REF!,4,FALSE)),VLOOKUP('Rate Calculations'!$A135,#REF!,4,FALSE),0)</f>
        <v>0</v>
      </c>
      <c r="N135" s="17">
        <f t="shared" si="59"/>
        <v>0</v>
      </c>
      <c r="O135" s="18">
        <f t="shared" si="60"/>
        <v>0</v>
      </c>
      <c r="P135" s="139">
        <f t="shared" si="61"/>
        <v>0</v>
      </c>
      <c r="Q135" s="66">
        <f t="shared" si="62"/>
        <v>0</v>
      </c>
      <c r="R135" s="66">
        <f t="shared" si="63"/>
        <v>0</v>
      </c>
      <c r="S135" s="9" t="e">
        <f>IF(#REF!="Yes",Q135,(Q135+I135*0.5))</f>
        <v>#REF!</v>
      </c>
      <c r="T135" s="9" t="e">
        <f>IF(#REF!="Yes",R135,(R135+K135*0.5))</f>
        <v>#REF!</v>
      </c>
      <c r="U135" s="151">
        <f t="shared" si="64"/>
        <v>0</v>
      </c>
      <c r="V135" s="16">
        <f t="shared" si="65"/>
        <v>0</v>
      </c>
      <c r="W135" s="16">
        <f t="shared" si="66"/>
        <v>0</v>
      </c>
      <c r="X135" s="138">
        <f>IF(ISNUMBER(VLOOKUP('Rate Calculations'!$A135,#REF!,5,FALSE)),VLOOKUP('Rate Calculations'!$A135,#REF!,5,FALSE),0)</f>
        <v>0</v>
      </c>
      <c r="Y135" s="89">
        <f>IF(ISNUMBER(VLOOKUP('Rate Calculations'!$A135,#REF!,6,FALSE)),VLOOKUP('Rate Calculations'!$A135,#REF!,6,FALSE),0)</f>
        <v>0</v>
      </c>
      <c r="Z135" s="17">
        <f t="shared" si="67"/>
        <v>0</v>
      </c>
      <c r="AA135" s="18">
        <f t="shared" si="68"/>
        <v>0</v>
      </c>
      <c r="AB135" s="46">
        <f t="shared" si="52"/>
        <v>0</v>
      </c>
      <c r="AC135" s="24">
        <f t="shared" si="69"/>
        <v>0</v>
      </c>
      <c r="AD135" s="24">
        <f t="shared" si="70"/>
        <v>0</v>
      </c>
      <c r="AE135" s="27" t="e">
        <f>IF(#REF!="Yes",AC135,(AC135+V135*0.5))</f>
        <v>#REF!</v>
      </c>
      <c r="AF135" s="27" t="e">
        <f>IF(#REF!="Yes",AD135,(AD135+W135*0.5))</f>
        <v>#REF!</v>
      </c>
    </row>
    <row r="136" spans="1:32">
      <c r="A136" s="57" t="str">
        <f t="shared" si="53"/>
        <v xml:space="preserve"> </v>
      </c>
      <c r="B136" s="57" t="str">
        <f t="shared" si="54"/>
        <v xml:space="preserve">  </v>
      </c>
      <c r="C136" s="57"/>
      <c r="D136" s="30" t="str">
        <f>IFERROR((GETPIVOTDATA("Average of Certified Payroll Hourly Rate",'Pivot Table'!$X$3,"Firm Name",A136,"Class Round 3 (PSPO)",B136)),"")</f>
        <v/>
      </c>
      <c r="E136" s="34"/>
      <c r="F136" s="34"/>
      <c r="G136" s="151"/>
      <c r="H136" s="349">
        <f t="shared" si="55"/>
        <v>1.7500000000000002E-2</v>
      </c>
      <c r="I136" s="19">
        <f t="shared" si="56"/>
        <v>0</v>
      </c>
      <c r="J136" s="67">
        <f t="shared" si="57"/>
        <v>3.5000000000000003E-2</v>
      </c>
      <c r="K136" s="19">
        <f t="shared" si="58"/>
        <v>0</v>
      </c>
      <c r="L136" s="138">
        <f>IF(ISNUMBER(VLOOKUP('Rate Calculations'!$A136,#REF!,2,FALSE)),VLOOKUP('Rate Calculations'!$A136,#REF!,2,FALSE),0)</f>
        <v>0</v>
      </c>
      <c r="M136" s="89">
        <f>IF(ISNUMBER(VLOOKUP('Rate Calculations'!$A136,#REF!,4,FALSE)),VLOOKUP('Rate Calculations'!$A136,#REF!,4,FALSE),0)</f>
        <v>0</v>
      </c>
      <c r="N136" s="17">
        <f t="shared" si="59"/>
        <v>0</v>
      </c>
      <c r="O136" s="18">
        <f t="shared" si="60"/>
        <v>0</v>
      </c>
      <c r="P136" s="139">
        <f t="shared" si="61"/>
        <v>0</v>
      </c>
      <c r="Q136" s="66">
        <f t="shared" si="62"/>
        <v>0</v>
      </c>
      <c r="R136" s="66">
        <f t="shared" si="63"/>
        <v>0</v>
      </c>
      <c r="S136" s="9" t="e">
        <f>IF(#REF!="Yes",Q136,(Q136+I136*0.5))</f>
        <v>#REF!</v>
      </c>
      <c r="T136" s="9" t="e">
        <f>IF(#REF!="Yes",R136,(R136+K136*0.5))</f>
        <v>#REF!</v>
      </c>
      <c r="U136" s="151">
        <f t="shared" si="64"/>
        <v>0</v>
      </c>
      <c r="V136" s="16">
        <f t="shared" si="65"/>
        <v>0</v>
      </c>
      <c r="W136" s="16">
        <f t="shared" si="66"/>
        <v>0</v>
      </c>
      <c r="X136" s="138">
        <f>IF(ISNUMBER(VLOOKUP('Rate Calculations'!$A136,#REF!,5,FALSE)),VLOOKUP('Rate Calculations'!$A136,#REF!,5,FALSE),0)</f>
        <v>0</v>
      </c>
      <c r="Y136" s="89">
        <f>IF(ISNUMBER(VLOOKUP('Rate Calculations'!$A136,#REF!,6,FALSE)),VLOOKUP('Rate Calculations'!$A136,#REF!,6,FALSE),0)</f>
        <v>0</v>
      </c>
      <c r="Z136" s="17">
        <f t="shared" si="67"/>
        <v>0</v>
      </c>
      <c r="AA136" s="18">
        <f t="shared" si="68"/>
        <v>0</v>
      </c>
      <c r="AB136" s="46">
        <f t="shared" si="52"/>
        <v>0</v>
      </c>
      <c r="AC136" s="24">
        <f t="shared" si="69"/>
        <v>0</v>
      </c>
      <c r="AD136" s="24">
        <f t="shared" si="70"/>
        <v>0</v>
      </c>
      <c r="AE136" s="27" t="e">
        <f>IF(#REF!="Yes",AC136,(AC136+V136*0.5))</f>
        <v>#REF!</v>
      </c>
      <c r="AF136" s="27" t="e">
        <f>IF(#REF!="Yes",AD136,(AD136+W136*0.5))</f>
        <v>#REF!</v>
      </c>
    </row>
    <row r="137" spans="1:32">
      <c r="A137" s="57" t="str">
        <f t="shared" si="53"/>
        <v xml:space="preserve"> </v>
      </c>
      <c r="B137" s="57" t="str">
        <f t="shared" si="54"/>
        <v xml:space="preserve">  </v>
      </c>
      <c r="C137" s="57"/>
      <c r="D137" s="30" t="str">
        <f>IFERROR((GETPIVOTDATA("Average of Certified Payroll Hourly Rate",'Pivot Table'!$X$3,"Firm Name",A137,"Class Round 3 (PSPO)",B137)),"")</f>
        <v/>
      </c>
      <c r="E137" s="34"/>
      <c r="F137" s="34"/>
      <c r="G137" s="151"/>
      <c r="H137" s="349">
        <f t="shared" si="55"/>
        <v>1.7500000000000002E-2</v>
      </c>
      <c r="I137" s="19">
        <f t="shared" si="56"/>
        <v>0</v>
      </c>
      <c r="J137" s="67">
        <f t="shared" si="57"/>
        <v>3.5000000000000003E-2</v>
      </c>
      <c r="K137" s="19">
        <f t="shared" si="58"/>
        <v>0</v>
      </c>
      <c r="L137" s="138">
        <f>IF(ISNUMBER(VLOOKUP('Rate Calculations'!$A137,#REF!,2,FALSE)),VLOOKUP('Rate Calculations'!$A137,#REF!,2,FALSE),0)</f>
        <v>0</v>
      </c>
      <c r="M137" s="89">
        <f>IF(ISNUMBER(VLOOKUP('Rate Calculations'!$A137,#REF!,4,FALSE)),VLOOKUP('Rate Calculations'!$A137,#REF!,4,FALSE),0)</f>
        <v>0</v>
      </c>
      <c r="N137" s="17">
        <f t="shared" si="59"/>
        <v>0</v>
      </c>
      <c r="O137" s="18">
        <f t="shared" si="60"/>
        <v>0</v>
      </c>
      <c r="P137" s="139">
        <f t="shared" si="61"/>
        <v>0</v>
      </c>
      <c r="Q137" s="66">
        <f t="shared" si="62"/>
        <v>0</v>
      </c>
      <c r="R137" s="66">
        <f t="shared" si="63"/>
        <v>0</v>
      </c>
      <c r="S137" s="9" t="e">
        <f>IF(#REF!="Yes",Q137,(Q137+I137*0.5))</f>
        <v>#REF!</v>
      </c>
      <c r="T137" s="9" t="e">
        <f>IF(#REF!="Yes",R137,(R137+K137*0.5))</f>
        <v>#REF!</v>
      </c>
      <c r="U137" s="151">
        <f t="shared" si="64"/>
        <v>0</v>
      </c>
      <c r="V137" s="16">
        <f t="shared" si="65"/>
        <v>0</v>
      </c>
      <c r="W137" s="16">
        <f t="shared" si="66"/>
        <v>0</v>
      </c>
      <c r="X137" s="138">
        <f>IF(ISNUMBER(VLOOKUP('Rate Calculations'!$A137,#REF!,5,FALSE)),VLOOKUP('Rate Calculations'!$A137,#REF!,5,FALSE),0)</f>
        <v>0</v>
      </c>
      <c r="Y137" s="89">
        <f>IF(ISNUMBER(VLOOKUP('Rate Calculations'!$A137,#REF!,6,FALSE)),VLOOKUP('Rate Calculations'!$A137,#REF!,6,FALSE),0)</f>
        <v>0</v>
      </c>
      <c r="Z137" s="17">
        <f t="shared" si="67"/>
        <v>0</v>
      </c>
      <c r="AA137" s="18">
        <f t="shared" si="68"/>
        <v>0</v>
      </c>
      <c r="AB137" s="46">
        <f t="shared" si="52"/>
        <v>0</v>
      </c>
      <c r="AC137" s="24">
        <f t="shared" si="69"/>
        <v>0</v>
      </c>
      <c r="AD137" s="24">
        <f t="shared" si="70"/>
        <v>0</v>
      </c>
      <c r="AE137" s="27" t="e">
        <f>IF(#REF!="Yes",AC137,(AC137+V137*0.5))</f>
        <v>#REF!</v>
      </c>
      <c r="AF137" s="27" t="e">
        <f>IF(#REF!="Yes",AD137,(AD137+W137*0.5))</f>
        <v>#REF!</v>
      </c>
    </row>
    <row r="138" spans="1:32">
      <c r="A138" s="57" t="str">
        <f t="shared" si="53"/>
        <v xml:space="preserve"> </v>
      </c>
      <c r="B138" s="57" t="str">
        <f t="shared" si="54"/>
        <v xml:space="preserve">  </v>
      </c>
      <c r="C138" s="57"/>
      <c r="D138" s="30" t="str">
        <f>IFERROR((GETPIVOTDATA("Average of Certified Payroll Hourly Rate",'Pivot Table'!$X$3,"Firm Name",A138,"Class Round 3 (PSPO)",B138)),"")</f>
        <v/>
      </c>
      <c r="E138" s="34"/>
      <c r="F138" s="34"/>
      <c r="G138" s="151"/>
      <c r="H138" s="349">
        <f t="shared" si="55"/>
        <v>1.7500000000000002E-2</v>
      </c>
      <c r="I138" s="19">
        <f t="shared" si="56"/>
        <v>0</v>
      </c>
      <c r="J138" s="67">
        <f t="shared" si="57"/>
        <v>3.5000000000000003E-2</v>
      </c>
      <c r="K138" s="19">
        <f t="shared" si="58"/>
        <v>0</v>
      </c>
      <c r="L138" s="138">
        <f>IF(ISNUMBER(VLOOKUP('Rate Calculations'!$A138,#REF!,2,FALSE)),VLOOKUP('Rate Calculations'!$A138,#REF!,2,FALSE),0)</f>
        <v>0</v>
      </c>
      <c r="M138" s="89">
        <f>IF(ISNUMBER(VLOOKUP('Rate Calculations'!$A138,#REF!,4,FALSE)),VLOOKUP('Rate Calculations'!$A138,#REF!,4,FALSE),0)</f>
        <v>0</v>
      </c>
      <c r="N138" s="17">
        <f t="shared" si="59"/>
        <v>0</v>
      </c>
      <c r="O138" s="18">
        <f t="shared" si="60"/>
        <v>0</v>
      </c>
      <c r="P138" s="139">
        <f t="shared" si="61"/>
        <v>0</v>
      </c>
      <c r="Q138" s="66">
        <f t="shared" si="62"/>
        <v>0</v>
      </c>
      <c r="R138" s="66">
        <f t="shared" si="63"/>
        <v>0</v>
      </c>
      <c r="S138" s="9" t="e">
        <f>IF(#REF!="Yes",Q138,(Q138+I138*0.5))</f>
        <v>#REF!</v>
      </c>
      <c r="T138" s="9" t="e">
        <f>IF(#REF!="Yes",R138,(R138+K138*0.5))</f>
        <v>#REF!</v>
      </c>
      <c r="U138" s="151">
        <f t="shared" si="64"/>
        <v>0</v>
      </c>
      <c r="V138" s="16">
        <f t="shared" si="65"/>
        <v>0</v>
      </c>
      <c r="W138" s="16">
        <f t="shared" si="66"/>
        <v>0</v>
      </c>
      <c r="X138" s="138">
        <f>IF(ISNUMBER(VLOOKUP('Rate Calculations'!$A138,#REF!,5,FALSE)),VLOOKUP('Rate Calculations'!$A138,#REF!,5,FALSE),0)</f>
        <v>0</v>
      </c>
      <c r="Y138" s="89">
        <f>IF(ISNUMBER(VLOOKUP('Rate Calculations'!$A138,#REF!,6,FALSE)),VLOOKUP('Rate Calculations'!$A138,#REF!,6,FALSE),0)</f>
        <v>0</v>
      </c>
      <c r="Z138" s="17">
        <f t="shared" si="67"/>
        <v>0</v>
      </c>
      <c r="AA138" s="18">
        <f t="shared" si="68"/>
        <v>0</v>
      </c>
      <c r="AB138" s="46">
        <f t="shared" si="52"/>
        <v>0</v>
      </c>
      <c r="AC138" s="24">
        <f t="shared" si="69"/>
        <v>0</v>
      </c>
      <c r="AD138" s="24">
        <f t="shared" si="70"/>
        <v>0</v>
      </c>
      <c r="AE138" s="27" t="e">
        <f>IF(#REF!="Yes",AC138,(AC138+V138*0.5))</f>
        <v>#REF!</v>
      </c>
      <c r="AF138" s="27" t="e">
        <f>IF(#REF!="Yes",AD138,(AD138+W138*0.5))</f>
        <v>#REF!</v>
      </c>
    </row>
    <row r="139" spans="1:32">
      <c r="A139" s="57" t="str">
        <f t="shared" si="53"/>
        <v xml:space="preserve"> </v>
      </c>
      <c r="B139" s="57" t="str">
        <f t="shared" si="54"/>
        <v xml:space="preserve">  </v>
      </c>
      <c r="C139" s="57"/>
      <c r="D139" s="30" t="str">
        <f>IFERROR((GETPIVOTDATA("Average of Certified Payroll Hourly Rate",'Pivot Table'!$X$3,"Firm Name",A139,"Class Round 3 (PSPO)",B139)),"")</f>
        <v/>
      </c>
      <c r="E139" s="34"/>
      <c r="F139" s="34"/>
      <c r="G139" s="151"/>
      <c r="H139" s="349">
        <f t="shared" si="55"/>
        <v>1.7500000000000002E-2</v>
      </c>
      <c r="I139" s="19">
        <f t="shared" si="56"/>
        <v>0</v>
      </c>
      <c r="J139" s="67">
        <f t="shared" si="57"/>
        <v>3.5000000000000003E-2</v>
      </c>
      <c r="K139" s="19">
        <f t="shared" si="58"/>
        <v>0</v>
      </c>
      <c r="L139" s="138">
        <f>IF(ISNUMBER(VLOOKUP('Rate Calculations'!$A139,#REF!,2,FALSE)),VLOOKUP('Rate Calculations'!$A139,#REF!,2,FALSE),0)</f>
        <v>0</v>
      </c>
      <c r="M139" s="89">
        <f>IF(ISNUMBER(VLOOKUP('Rate Calculations'!$A139,#REF!,4,FALSE)),VLOOKUP('Rate Calculations'!$A139,#REF!,4,FALSE),0)</f>
        <v>0</v>
      </c>
      <c r="N139" s="17">
        <f t="shared" si="59"/>
        <v>0</v>
      </c>
      <c r="O139" s="18">
        <f t="shared" si="60"/>
        <v>0</v>
      </c>
      <c r="P139" s="139">
        <f t="shared" si="61"/>
        <v>0</v>
      </c>
      <c r="Q139" s="66">
        <f t="shared" si="62"/>
        <v>0</v>
      </c>
      <c r="R139" s="66">
        <f t="shared" si="63"/>
        <v>0</v>
      </c>
      <c r="S139" s="9" t="e">
        <f>IF(#REF!="Yes",Q139,(Q139+I139*0.5))</f>
        <v>#REF!</v>
      </c>
      <c r="T139" s="9" t="e">
        <f>IF(#REF!="Yes",R139,(R139+K139*0.5))</f>
        <v>#REF!</v>
      </c>
      <c r="U139" s="151">
        <f t="shared" si="64"/>
        <v>0</v>
      </c>
      <c r="V139" s="16">
        <f t="shared" si="65"/>
        <v>0</v>
      </c>
      <c r="W139" s="16">
        <f t="shared" si="66"/>
        <v>0</v>
      </c>
      <c r="X139" s="138">
        <f>IF(ISNUMBER(VLOOKUP('Rate Calculations'!$A139,#REF!,5,FALSE)),VLOOKUP('Rate Calculations'!$A139,#REF!,5,FALSE),0)</f>
        <v>0</v>
      </c>
      <c r="Y139" s="89">
        <f>IF(ISNUMBER(VLOOKUP('Rate Calculations'!$A139,#REF!,6,FALSE)),VLOOKUP('Rate Calculations'!$A139,#REF!,6,FALSE),0)</f>
        <v>0</v>
      </c>
      <c r="Z139" s="17">
        <f t="shared" si="67"/>
        <v>0</v>
      </c>
      <c r="AA139" s="18">
        <f t="shared" si="68"/>
        <v>0</v>
      </c>
      <c r="AB139" s="46">
        <f t="shared" si="52"/>
        <v>0</v>
      </c>
      <c r="AC139" s="24">
        <f t="shared" si="69"/>
        <v>0</v>
      </c>
      <c r="AD139" s="24">
        <f t="shared" si="70"/>
        <v>0</v>
      </c>
      <c r="AE139" s="27" t="e">
        <f>IF(#REF!="Yes",AC139,(AC139+V139*0.5))</f>
        <v>#REF!</v>
      </c>
      <c r="AF139" s="27" t="e">
        <f>IF(#REF!="Yes",AD139,(AD139+W139*0.5))</f>
        <v>#REF!</v>
      </c>
    </row>
    <row r="140" spans="1:32">
      <c r="A140" s="57" t="str">
        <f t="shared" si="53"/>
        <v xml:space="preserve"> </v>
      </c>
      <c r="B140" s="57" t="str">
        <f t="shared" si="54"/>
        <v xml:space="preserve">  </v>
      </c>
      <c r="C140" s="57"/>
      <c r="D140" s="30" t="str">
        <f>IFERROR((GETPIVOTDATA("Average of Certified Payroll Hourly Rate",'Pivot Table'!$X$3,"Firm Name",A140,"Class Round 3 (PSPO)",B140)),"")</f>
        <v/>
      </c>
      <c r="E140" s="34"/>
      <c r="F140" s="34"/>
      <c r="G140" s="151"/>
      <c r="H140" s="349">
        <f t="shared" si="55"/>
        <v>1.7500000000000002E-2</v>
      </c>
      <c r="I140" s="19">
        <f t="shared" si="56"/>
        <v>0</v>
      </c>
      <c r="J140" s="67">
        <f t="shared" si="57"/>
        <v>3.5000000000000003E-2</v>
      </c>
      <c r="K140" s="19">
        <f t="shared" si="58"/>
        <v>0</v>
      </c>
      <c r="L140" s="138">
        <f>IF(ISNUMBER(VLOOKUP('Rate Calculations'!$A140,#REF!,2,FALSE)),VLOOKUP('Rate Calculations'!$A140,#REF!,2,FALSE),0)</f>
        <v>0</v>
      </c>
      <c r="M140" s="89">
        <f>IF(ISNUMBER(VLOOKUP('Rate Calculations'!$A140,#REF!,4,FALSE)),VLOOKUP('Rate Calculations'!$A140,#REF!,4,FALSE),0)</f>
        <v>0</v>
      </c>
      <c r="N140" s="17">
        <f t="shared" si="59"/>
        <v>0</v>
      </c>
      <c r="O140" s="18">
        <f t="shared" si="60"/>
        <v>0</v>
      </c>
      <c r="P140" s="139">
        <f t="shared" si="61"/>
        <v>0</v>
      </c>
      <c r="Q140" s="66">
        <f t="shared" si="62"/>
        <v>0</v>
      </c>
      <c r="R140" s="66">
        <f t="shared" si="63"/>
        <v>0</v>
      </c>
      <c r="S140" s="9" t="e">
        <f>IF(#REF!="Yes",Q140,(Q140+I140*0.5))</f>
        <v>#REF!</v>
      </c>
      <c r="T140" s="9" t="e">
        <f>IF(#REF!="Yes",R140,(R140+K140*0.5))</f>
        <v>#REF!</v>
      </c>
      <c r="U140" s="151">
        <f t="shared" si="64"/>
        <v>0</v>
      </c>
      <c r="V140" s="16">
        <f t="shared" si="65"/>
        <v>0</v>
      </c>
      <c r="W140" s="16">
        <f t="shared" si="66"/>
        <v>0</v>
      </c>
      <c r="X140" s="138">
        <f>IF(ISNUMBER(VLOOKUP('Rate Calculations'!$A140,#REF!,5,FALSE)),VLOOKUP('Rate Calculations'!$A140,#REF!,5,FALSE),0)</f>
        <v>0</v>
      </c>
      <c r="Y140" s="89">
        <f>IF(ISNUMBER(VLOOKUP('Rate Calculations'!$A140,#REF!,6,FALSE)),VLOOKUP('Rate Calculations'!$A140,#REF!,6,FALSE),0)</f>
        <v>0</v>
      </c>
      <c r="Z140" s="17">
        <f t="shared" si="67"/>
        <v>0</v>
      </c>
      <c r="AA140" s="18">
        <f t="shared" si="68"/>
        <v>0</v>
      </c>
      <c r="AB140" s="46">
        <f t="shared" si="52"/>
        <v>0</v>
      </c>
      <c r="AC140" s="24">
        <f t="shared" si="69"/>
        <v>0</v>
      </c>
      <c r="AD140" s="24">
        <f t="shared" si="70"/>
        <v>0</v>
      </c>
      <c r="AE140" s="27" t="e">
        <f>IF(#REF!="Yes",AC140,(AC140+V140*0.5))</f>
        <v>#REF!</v>
      </c>
      <c r="AF140" s="27" t="e">
        <f>IF(#REF!="Yes",AD140,(AD140+W140*0.5))</f>
        <v>#REF!</v>
      </c>
    </row>
    <row r="141" spans="1:32">
      <c r="A141" s="57" t="str">
        <f t="shared" si="53"/>
        <v xml:space="preserve"> </v>
      </c>
      <c r="B141" s="57" t="str">
        <f t="shared" si="54"/>
        <v xml:space="preserve">  </v>
      </c>
      <c r="C141" s="57"/>
      <c r="D141" s="30" t="str">
        <f>IFERROR((GETPIVOTDATA("Average of Certified Payroll Hourly Rate",'Pivot Table'!$X$3,"Firm Name",A141,"Class Round 3 (PSPO)",B141)),"")</f>
        <v/>
      </c>
      <c r="E141" s="34"/>
      <c r="F141" s="34"/>
      <c r="G141" s="151"/>
      <c r="H141" s="349">
        <f t="shared" si="55"/>
        <v>1.7500000000000002E-2</v>
      </c>
      <c r="I141" s="19">
        <f t="shared" si="56"/>
        <v>0</v>
      </c>
      <c r="J141" s="67">
        <f t="shared" si="57"/>
        <v>3.5000000000000003E-2</v>
      </c>
      <c r="K141" s="19">
        <f t="shared" si="58"/>
        <v>0</v>
      </c>
      <c r="L141" s="138">
        <f>IF(ISNUMBER(VLOOKUP('Rate Calculations'!$A141,#REF!,2,FALSE)),VLOOKUP('Rate Calculations'!$A141,#REF!,2,FALSE),0)</f>
        <v>0</v>
      </c>
      <c r="M141" s="89">
        <f>IF(ISNUMBER(VLOOKUP('Rate Calculations'!$A141,#REF!,4,FALSE)),VLOOKUP('Rate Calculations'!$A141,#REF!,4,FALSE),0)</f>
        <v>0</v>
      </c>
      <c r="N141" s="17">
        <f t="shared" si="59"/>
        <v>0</v>
      </c>
      <c r="O141" s="18">
        <f t="shared" si="60"/>
        <v>0</v>
      </c>
      <c r="P141" s="139">
        <f t="shared" si="61"/>
        <v>0</v>
      </c>
      <c r="Q141" s="66">
        <f t="shared" si="62"/>
        <v>0</v>
      </c>
      <c r="R141" s="66">
        <f t="shared" si="63"/>
        <v>0</v>
      </c>
      <c r="S141" s="9" t="e">
        <f>IF(#REF!="Yes",Q141,(Q141+I141*0.5))</f>
        <v>#REF!</v>
      </c>
      <c r="T141" s="9" t="e">
        <f>IF(#REF!="Yes",R141,(R141+K141*0.5))</f>
        <v>#REF!</v>
      </c>
      <c r="U141" s="151">
        <f t="shared" si="64"/>
        <v>0</v>
      </c>
      <c r="V141" s="16">
        <f t="shared" si="65"/>
        <v>0</v>
      </c>
      <c r="W141" s="16">
        <f t="shared" si="66"/>
        <v>0</v>
      </c>
      <c r="X141" s="138">
        <f>IF(ISNUMBER(VLOOKUP('Rate Calculations'!$A141,#REF!,5,FALSE)),VLOOKUP('Rate Calculations'!$A141,#REF!,5,FALSE),0)</f>
        <v>0</v>
      </c>
      <c r="Y141" s="89">
        <f>IF(ISNUMBER(VLOOKUP('Rate Calculations'!$A141,#REF!,6,FALSE)),VLOOKUP('Rate Calculations'!$A141,#REF!,6,FALSE),0)</f>
        <v>0</v>
      </c>
      <c r="Z141" s="17">
        <f t="shared" si="67"/>
        <v>0</v>
      </c>
      <c r="AA141" s="18">
        <f t="shared" si="68"/>
        <v>0</v>
      </c>
      <c r="AB141" s="46">
        <f t="shared" si="52"/>
        <v>0</v>
      </c>
      <c r="AC141" s="24">
        <f t="shared" si="69"/>
        <v>0</v>
      </c>
      <c r="AD141" s="24">
        <f t="shared" si="70"/>
        <v>0</v>
      </c>
      <c r="AE141" s="27" t="e">
        <f>IF(#REF!="Yes",AC141,(AC141+V141*0.5))</f>
        <v>#REF!</v>
      </c>
      <c r="AF141" s="27" t="e">
        <f>IF(#REF!="Yes",AD141,(AD141+W141*0.5))</f>
        <v>#REF!</v>
      </c>
    </row>
    <row r="142" spans="1:32">
      <c r="A142" s="57" t="str">
        <f t="shared" si="53"/>
        <v xml:space="preserve"> </v>
      </c>
      <c r="B142" s="57" t="str">
        <f t="shared" si="54"/>
        <v xml:space="preserve">  </v>
      </c>
      <c r="C142" s="57"/>
      <c r="D142" s="30" t="str">
        <f>IFERROR((GETPIVOTDATA("Average of Certified Payroll Hourly Rate",'Pivot Table'!$X$3,"Firm Name",A142,"Class Round 3 (PSPO)",B142)),"")</f>
        <v/>
      </c>
      <c r="E142" s="34"/>
      <c r="F142" s="34"/>
      <c r="G142" s="151"/>
      <c r="H142" s="349">
        <f t="shared" si="55"/>
        <v>1.7500000000000002E-2</v>
      </c>
      <c r="I142" s="19">
        <f t="shared" si="56"/>
        <v>0</v>
      </c>
      <c r="J142" s="67">
        <f t="shared" si="57"/>
        <v>3.5000000000000003E-2</v>
      </c>
      <c r="K142" s="19">
        <f t="shared" si="58"/>
        <v>0</v>
      </c>
      <c r="L142" s="138">
        <f>IF(ISNUMBER(VLOOKUP('Rate Calculations'!$A142,#REF!,2,FALSE)),VLOOKUP('Rate Calculations'!$A142,#REF!,2,FALSE),0)</f>
        <v>0</v>
      </c>
      <c r="M142" s="89">
        <f>IF(ISNUMBER(VLOOKUP('Rate Calculations'!$A142,#REF!,4,FALSE)),VLOOKUP('Rate Calculations'!$A142,#REF!,4,FALSE),0)</f>
        <v>0</v>
      </c>
      <c r="N142" s="17">
        <f t="shared" si="59"/>
        <v>0</v>
      </c>
      <c r="O142" s="18">
        <f t="shared" si="60"/>
        <v>0</v>
      </c>
      <c r="P142" s="139">
        <f t="shared" si="61"/>
        <v>0</v>
      </c>
      <c r="Q142" s="66">
        <f t="shared" si="62"/>
        <v>0</v>
      </c>
      <c r="R142" s="66">
        <f t="shared" si="63"/>
        <v>0</v>
      </c>
      <c r="S142" s="9" t="e">
        <f>IF(#REF!="Yes",Q142,(Q142+I142*0.5))</f>
        <v>#REF!</v>
      </c>
      <c r="T142" s="9" t="e">
        <f>IF(#REF!="Yes",R142,(R142+K142*0.5))</f>
        <v>#REF!</v>
      </c>
      <c r="U142" s="151">
        <f t="shared" si="64"/>
        <v>0</v>
      </c>
      <c r="V142" s="16">
        <f t="shared" si="65"/>
        <v>0</v>
      </c>
      <c r="W142" s="16">
        <f t="shared" si="66"/>
        <v>0</v>
      </c>
      <c r="X142" s="138">
        <f>IF(ISNUMBER(VLOOKUP('Rate Calculations'!$A142,#REF!,5,FALSE)),VLOOKUP('Rate Calculations'!$A142,#REF!,5,FALSE),0)</f>
        <v>0</v>
      </c>
      <c r="Y142" s="89">
        <f>IF(ISNUMBER(VLOOKUP('Rate Calculations'!$A142,#REF!,6,FALSE)),VLOOKUP('Rate Calculations'!$A142,#REF!,6,FALSE),0)</f>
        <v>0</v>
      </c>
      <c r="Z142" s="17">
        <f t="shared" si="67"/>
        <v>0</v>
      </c>
      <c r="AA142" s="18">
        <f t="shared" si="68"/>
        <v>0</v>
      </c>
      <c r="AB142" s="46">
        <f t="shared" si="52"/>
        <v>0</v>
      </c>
      <c r="AC142" s="24">
        <f t="shared" si="69"/>
        <v>0</v>
      </c>
      <c r="AD142" s="24">
        <f t="shared" si="70"/>
        <v>0</v>
      </c>
      <c r="AE142" s="27" t="e">
        <f>IF(#REF!="Yes",AC142,(AC142+V142*0.5))</f>
        <v>#REF!</v>
      </c>
      <c r="AF142" s="27" t="e">
        <f>IF(#REF!="Yes",AD142,(AD142+W142*0.5))</f>
        <v>#REF!</v>
      </c>
    </row>
    <row r="143" spans="1:32">
      <c r="A143" s="57" t="str">
        <f t="shared" si="53"/>
        <v xml:space="preserve"> </v>
      </c>
      <c r="B143" s="57" t="str">
        <f t="shared" si="54"/>
        <v xml:space="preserve">  </v>
      </c>
      <c r="C143" s="57"/>
      <c r="D143" s="30" t="str">
        <f>IFERROR((GETPIVOTDATA("Average of Certified Payroll Hourly Rate",'Pivot Table'!$X$3,"Firm Name",A143,"Class Round 3 (PSPO)",B143)),"")</f>
        <v/>
      </c>
      <c r="E143" s="34"/>
      <c r="F143" s="34"/>
      <c r="G143" s="151"/>
      <c r="H143" s="349">
        <f t="shared" si="55"/>
        <v>1.7500000000000002E-2</v>
      </c>
      <c r="I143" s="19">
        <f t="shared" si="56"/>
        <v>0</v>
      </c>
      <c r="J143" s="67">
        <f t="shared" si="57"/>
        <v>3.5000000000000003E-2</v>
      </c>
      <c r="K143" s="19">
        <f t="shared" si="58"/>
        <v>0</v>
      </c>
      <c r="L143" s="138">
        <f>IF(ISNUMBER(VLOOKUP('Rate Calculations'!$A143,#REF!,2,FALSE)),VLOOKUP('Rate Calculations'!$A143,#REF!,2,FALSE),0)</f>
        <v>0</v>
      </c>
      <c r="M143" s="89">
        <f>IF(ISNUMBER(VLOOKUP('Rate Calculations'!$A143,#REF!,4,FALSE)),VLOOKUP('Rate Calculations'!$A143,#REF!,4,FALSE),0)</f>
        <v>0</v>
      </c>
      <c r="N143" s="17">
        <f t="shared" si="59"/>
        <v>0</v>
      </c>
      <c r="O143" s="18">
        <f t="shared" si="60"/>
        <v>0</v>
      </c>
      <c r="P143" s="139">
        <f t="shared" si="61"/>
        <v>0</v>
      </c>
      <c r="Q143" s="66">
        <f t="shared" si="62"/>
        <v>0</v>
      </c>
      <c r="R143" s="66">
        <f t="shared" si="63"/>
        <v>0</v>
      </c>
      <c r="S143" s="9" t="e">
        <f>IF(#REF!="Yes",Q143,(Q143+I143*0.5))</f>
        <v>#REF!</v>
      </c>
      <c r="T143" s="9" t="e">
        <f>IF(#REF!="Yes",R143,(R143+K143*0.5))</f>
        <v>#REF!</v>
      </c>
      <c r="U143" s="151">
        <f t="shared" si="64"/>
        <v>0</v>
      </c>
      <c r="V143" s="16">
        <f t="shared" si="65"/>
        <v>0</v>
      </c>
      <c r="W143" s="16">
        <f t="shared" si="66"/>
        <v>0</v>
      </c>
      <c r="X143" s="138">
        <f>IF(ISNUMBER(VLOOKUP('Rate Calculations'!$A143,#REF!,5,FALSE)),VLOOKUP('Rate Calculations'!$A143,#REF!,5,FALSE),0)</f>
        <v>0</v>
      </c>
      <c r="Y143" s="89">
        <f>IF(ISNUMBER(VLOOKUP('Rate Calculations'!$A143,#REF!,6,FALSE)),VLOOKUP('Rate Calculations'!$A143,#REF!,6,FALSE),0)</f>
        <v>0</v>
      </c>
      <c r="Z143" s="17">
        <f t="shared" si="67"/>
        <v>0</v>
      </c>
      <c r="AA143" s="18">
        <f t="shared" si="68"/>
        <v>0</v>
      </c>
      <c r="AB143" s="46">
        <f t="shared" si="52"/>
        <v>0</v>
      </c>
      <c r="AC143" s="24">
        <f t="shared" si="69"/>
        <v>0</v>
      </c>
      <c r="AD143" s="24">
        <f t="shared" si="70"/>
        <v>0</v>
      </c>
      <c r="AE143" s="27" t="e">
        <f>IF(#REF!="Yes",AC143,(AC143+V143*0.5))</f>
        <v>#REF!</v>
      </c>
      <c r="AF143" s="27" t="e">
        <f>IF(#REF!="Yes",AD143,(AD143+W143*0.5))</f>
        <v>#REF!</v>
      </c>
    </row>
    <row r="144" spans="1:32">
      <c r="A144" s="57" t="str">
        <f t="shared" si="53"/>
        <v xml:space="preserve"> </v>
      </c>
      <c r="B144" s="57" t="str">
        <f t="shared" si="54"/>
        <v xml:space="preserve">  </v>
      </c>
      <c r="C144" s="57"/>
      <c r="D144" s="30" t="str">
        <f>IFERROR((GETPIVOTDATA("Average of Certified Payroll Hourly Rate",'Pivot Table'!$X$3,"Firm Name",A144,"Class Round 3 (PSPO)",B144)),"")</f>
        <v/>
      </c>
      <c r="E144" s="34"/>
      <c r="F144" s="34"/>
      <c r="G144" s="151"/>
      <c r="H144" s="349">
        <f t="shared" si="55"/>
        <v>1.7500000000000002E-2</v>
      </c>
      <c r="I144" s="19">
        <f t="shared" si="56"/>
        <v>0</v>
      </c>
      <c r="J144" s="67">
        <f t="shared" si="57"/>
        <v>3.5000000000000003E-2</v>
      </c>
      <c r="K144" s="19">
        <f t="shared" si="58"/>
        <v>0</v>
      </c>
      <c r="L144" s="138">
        <f>IF(ISNUMBER(VLOOKUP('Rate Calculations'!$A144,#REF!,2,FALSE)),VLOOKUP('Rate Calculations'!$A144,#REF!,2,FALSE),0)</f>
        <v>0</v>
      </c>
      <c r="M144" s="89">
        <f>IF(ISNUMBER(VLOOKUP('Rate Calculations'!$A144,#REF!,4,FALSE)),VLOOKUP('Rate Calculations'!$A144,#REF!,4,FALSE),0)</f>
        <v>0</v>
      </c>
      <c r="N144" s="17">
        <f t="shared" si="59"/>
        <v>0</v>
      </c>
      <c r="O144" s="18">
        <f t="shared" si="60"/>
        <v>0</v>
      </c>
      <c r="P144" s="139">
        <f t="shared" si="61"/>
        <v>0</v>
      </c>
      <c r="Q144" s="66">
        <f t="shared" si="62"/>
        <v>0</v>
      </c>
      <c r="R144" s="66">
        <f t="shared" si="63"/>
        <v>0</v>
      </c>
      <c r="S144" s="9" t="e">
        <f>IF(#REF!="Yes",Q144,(Q144+I144*0.5))</f>
        <v>#REF!</v>
      </c>
      <c r="T144" s="9" t="e">
        <f>IF(#REF!="Yes",R144,(R144+K144*0.5))</f>
        <v>#REF!</v>
      </c>
      <c r="U144" s="151">
        <f t="shared" si="64"/>
        <v>0</v>
      </c>
      <c r="V144" s="16">
        <f t="shared" si="65"/>
        <v>0</v>
      </c>
      <c r="W144" s="16">
        <f t="shared" si="66"/>
        <v>0</v>
      </c>
      <c r="X144" s="138">
        <f>IF(ISNUMBER(VLOOKUP('Rate Calculations'!$A144,#REF!,5,FALSE)),VLOOKUP('Rate Calculations'!$A144,#REF!,5,FALSE),0)</f>
        <v>0</v>
      </c>
      <c r="Y144" s="89">
        <f>IF(ISNUMBER(VLOOKUP('Rate Calculations'!$A144,#REF!,6,FALSE)),VLOOKUP('Rate Calculations'!$A144,#REF!,6,FALSE),0)</f>
        <v>0</v>
      </c>
      <c r="Z144" s="17">
        <f t="shared" si="67"/>
        <v>0</v>
      </c>
      <c r="AA144" s="18">
        <f t="shared" si="68"/>
        <v>0</v>
      </c>
      <c r="AB144" s="46">
        <f t="shared" si="52"/>
        <v>0</v>
      </c>
      <c r="AC144" s="24">
        <f t="shared" si="69"/>
        <v>0</v>
      </c>
      <c r="AD144" s="24">
        <f t="shared" si="70"/>
        <v>0</v>
      </c>
      <c r="AE144" s="27" t="e">
        <f>IF(#REF!="Yes",AC144,(AC144+V144*0.5))</f>
        <v>#REF!</v>
      </c>
      <c r="AF144" s="27" t="e">
        <f>IF(#REF!="Yes",AD144,(AD144+W144*0.5))</f>
        <v>#REF!</v>
      </c>
    </row>
    <row r="145" spans="1:32">
      <c r="A145" s="57" t="str">
        <f t="shared" si="53"/>
        <v xml:space="preserve"> </v>
      </c>
      <c r="B145" s="57" t="str">
        <f t="shared" si="54"/>
        <v xml:space="preserve">  </v>
      </c>
      <c r="C145" s="57"/>
      <c r="D145" s="30" t="str">
        <f>IFERROR((GETPIVOTDATA("Average of Certified Payroll Hourly Rate",'Pivot Table'!$X$3,"Firm Name",A145,"Class Round 3 (PSPO)",B145)),"")</f>
        <v/>
      </c>
      <c r="E145" s="34"/>
      <c r="F145" s="34"/>
      <c r="G145" s="151"/>
      <c r="H145" s="349">
        <f t="shared" si="55"/>
        <v>1.7500000000000002E-2</v>
      </c>
      <c r="I145" s="19">
        <f t="shared" si="56"/>
        <v>0</v>
      </c>
      <c r="J145" s="67">
        <f t="shared" si="57"/>
        <v>3.5000000000000003E-2</v>
      </c>
      <c r="K145" s="19">
        <f t="shared" si="58"/>
        <v>0</v>
      </c>
      <c r="L145" s="138">
        <f>IF(ISNUMBER(VLOOKUP('Rate Calculations'!$A145,#REF!,2,FALSE)),VLOOKUP('Rate Calculations'!$A145,#REF!,2,FALSE),0)</f>
        <v>0</v>
      </c>
      <c r="M145" s="89">
        <f>IF(ISNUMBER(VLOOKUP('Rate Calculations'!$A145,#REF!,4,FALSE)),VLOOKUP('Rate Calculations'!$A145,#REF!,4,FALSE),0)</f>
        <v>0</v>
      </c>
      <c r="N145" s="17">
        <f t="shared" si="59"/>
        <v>0</v>
      </c>
      <c r="O145" s="18">
        <f t="shared" si="60"/>
        <v>0</v>
      </c>
      <c r="P145" s="139">
        <f t="shared" si="61"/>
        <v>0</v>
      </c>
      <c r="Q145" s="66">
        <f t="shared" si="62"/>
        <v>0</v>
      </c>
      <c r="R145" s="66">
        <f t="shared" si="63"/>
        <v>0</v>
      </c>
      <c r="S145" s="9" t="e">
        <f>IF(#REF!="Yes",Q145,(Q145+I145*0.5))</f>
        <v>#REF!</v>
      </c>
      <c r="T145" s="9" t="e">
        <f>IF(#REF!="Yes",R145,(R145+K145*0.5))</f>
        <v>#REF!</v>
      </c>
      <c r="U145" s="151">
        <f t="shared" si="64"/>
        <v>0</v>
      </c>
      <c r="V145" s="16">
        <f t="shared" si="65"/>
        <v>0</v>
      </c>
      <c r="W145" s="16">
        <f t="shared" si="66"/>
        <v>0</v>
      </c>
      <c r="X145" s="138">
        <f>IF(ISNUMBER(VLOOKUP('Rate Calculations'!$A145,#REF!,5,FALSE)),VLOOKUP('Rate Calculations'!$A145,#REF!,5,FALSE),0)</f>
        <v>0</v>
      </c>
      <c r="Y145" s="89">
        <f>IF(ISNUMBER(VLOOKUP('Rate Calculations'!$A145,#REF!,6,FALSE)),VLOOKUP('Rate Calculations'!$A145,#REF!,6,FALSE),0)</f>
        <v>0</v>
      </c>
      <c r="Z145" s="17">
        <f t="shared" si="67"/>
        <v>0</v>
      </c>
      <c r="AA145" s="18">
        <f t="shared" si="68"/>
        <v>0</v>
      </c>
      <c r="AB145" s="46">
        <f t="shared" si="52"/>
        <v>0</v>
      </c>
      <c r="AC145" s="24">
        <f t="shared" si="69"/>
        <v>0</v>
      </c>
      <c r="AD145" s="24">
        <f t="shared" si="70"/>
        <v>0</v>
      </c>
      <c r="AE145" s="27" t="e">
        <f>IF(#REF!="Yes",AC145,(AC145+V145*0.5))</f>
        <v>#REF!</v>
      </c>
      <c r="AF145" s="27" t="e">
        <f>IF(#REF!="Yes",AD145,(AD145+W145*0.5))</f>
        <v>#REF!</v>
      </c>
    </row>
    <row r="146" spans="1:32">
      <c r="A146" s="57" t="str">
        <f t="shared" si="53"/>
        <v xml:space="preserve"> </v>
      </c>
      <c r="B146" s="57" t="str">
        <f t="shared" si="54"/>
        <v xml:space="preserve">  </v>
      </c>
      <c r="C146" s="57"/>
      <c r="D146" s="30" t="str">
        <f>IFERROR((GETPIVOTDATA("Average of Certified Payroll Hourly Rate",'Pivot Table'!$X$3,"Firm Name",A146,"Class Round 3 (PSPO)",B146)),"")</f>
        <v/>
      </c>
      <c r="E146" s="34"/>
      <c r="F146" s="34"/>
      <c r="G146" s="151"/>
      <c r="H146" s="349">
        <f t="shared" si="55"/>
        <v>1.7500000000000002E-2</v>
      </c>
      <c r="I146" s="19">
        <f t="shared" si="56"/>
        <v>0</v>
      </c>
      <c r="J146" s="67">
        <f t="shared" si="57"/>
        <v>3.5000000000000003E-2</v>
      </c>
      <c r="K146" s="19">
        <f t="shared" si="58"/>
        <v>0</v>
      </c>
      <c r="L146" s="138">
        <f>IF(ISNUMBER(VLOOKUP('Rate Calculations'!$A146,#REF!,2,FALSE)),VLOOKUP('Rate Calculations'!$A146,#REF!,2,FALSE),0)</f>
        <v>0</v>
      </c>
      <c r="M146" s="89">
        <f>IF(ISNUMBER(VLOOKUP('Rate Calculations'!$A146,#REF!,4,FALSE)),VLOOKUP('Rate Calculations'!$A146,#REF!,4,FALSE),0)</f>
        <v>0</v>
      </c>
      <c r="N146" s="17">
        <f t="shared" si="59"/>
        <v>0</v>
      </c>
      <c r="O146" s="18">
        <f t="shared" si="60"/>
        <v>0</v>
      </c>
      <c r="P146" s="139">
        <f t="shared" si="61"/>
        <v>0</v>
      </c>
      <c r="Q146" s="66">
        <f t="shared" si="62"/>
        <v>0</v>
      </c>
      <c r="R146" s="66">
        <f t="shared" si="63"/>
        <v>0</v>
      </c>
      <c r="S146" s="9" t="e">
        <f>IF(#REF!="Yes",Q146,(Q146+I146*0.5))</f>
        <v>#REF!</v>
      </c>
      <c r="T146" s="9" t="e">
        <f>IF(#REF!="Yes",R146,(R146+K146*0.5))</f>
        <v>#REF!</v>
      </c>
      <c r="U146" s="151">
        <f t="shared" si="64"/>
        <v>0</v>
      </c>
      <c r="V146" s="16">
        <f t="shared" si="65"/>
        <v>0</v>
      </c>
      <c r="W146" s="16">
        <f t="shared" si="66"/>
        <v>0</v>
      </c>
      <c r="X146" s="138">
        <f>IF(ISNUMBER(VLOOKUP('Rate Calculations'!$A146,#REF!,5,FALSE)),VLOOKUP('Rate Calculations'!$A146,#REF!,5,FALSE),0)</f>
        <v>0</v>
      </c>
      <c r="Y146" s="89">
        <f>IF(ISNUMBER(VLOOKUP('Rate Calculations'!$A146,#REF!,6,FALSE)),VLOOKUP('Rate Calculations'!$A146,#REF!,6,FALSE),0)</f>
        <v>0</v>
      </c>
      <c r="Z146" s="17">
        <f t="shared" si="67"/>
        <v>0</v>
      </c>
      <c r="AA146" s="18">
        <f t="shared" si="68"/>
        <v>0</v>
      </c>
      <c r="AB146" s="46">
        <f t="shared" si="52"/>
        <v>0</v>
      </c>
      <c r="AC146" s="24">
        <f t="shared" si="69"/>
        <v>0</v>
      </c>
      <c r="AD146" s="24">
        <f t="shared" si="70"/>
        <v>0</v>
      </c>
      <c r="AE146" s="27" t="e">
        <f>IF(#REF!="Yes",AC146,(AC146+V146*0.5))</f>
        <v>#REF!</v>
      </c>
      <c r="AF146" s="27" t="e">
        <f>IF(#REF!="Yes",AD146,(AD146+W146*0.5))</f>
        <v>#REF!</v>
      </c>
    </row>
    <row r="147" spans="1:32">
      <c r="A147" s="57" t="str">
        <f t="shared" si="53"/>
        <v xml:space="preserve"> </v>
      </c>
      <c r="B147" s="57" t="str">
        <f t="shared" si="54"/>
        <v xml:space="preserve">  </v>
      </c>
      <c r="C147" s="57"/>
      <c r="D147" s="30" t="str">
        <f>IFERROR((GETPIVOTDATA("Average of Certified Payroll Hourly Rate",'Pivot Table'!$X$3,"Firm Name",A147,"Class Round 3 (PSPO)",B147)),"")</f>
        <v/>
      </c>
      <c r="E147" s="34"/>
      <c r="F147" s="34"/>
      <c r="G147" s="151"/>
      <c r="H147" s="349">
        <f t="shared" si="55"/>
        <v>1.7500000000000002E-2</v>
      </c>
      <c r="I147" s="19">
        <f t="shared" si="56"/>
        <v>0</v>
      </c>
      <c r="J147" s="67">
        <f t="shared" si="57"/>
        <v>3.5000000000000003E-2</v>
      </c>
      <c r="K147" s="19">
        <f t="shared" si="58"/>
        <v>0</v>
      </c>
      <c r="L147" s="138">
        <f>IF(ISNUMBER(VLOOKUP('Rate Calculations'!$A147,#REF!,2,FALSE)),VLOOKUP('Rate Calculations'!$A147,#REF!,2,FALSE),0)</f>
        <v>0</v>
      </c>
      <c r="M147" s="89">
        <f>IF(ISNUMBER(VLOOKUP('Rate Calculations'!$A147,#REF!,4,FALSE)),VLOOKUP('Rate Calculations'!$A147,#REF!,4,FALSE),0)</f>
        <v>0</v>
      </c>
      <c r="N147" s="17">
        <f t="shared" si="59"/>
        <v>0</v>
      </c>
      <c r="O147" s="18">
        <f t="shared" si="60"/>
        <v>0</v>
      </c>
      <c r="P147" s="139">
        <f t="shared" si="61"/>
        <v>0</v>
      </c>
      <c r="Q147" s="66">
        <f t="shared" si="62"/>
        <v>0</v>
      </c>
      <c r="R147" s="66">
        <f t="shared" si="63"/>
        <v>0</v>
      </c>
      <c r="S147" s="9" t="e">
        <f>IF(#REF!="Yes",Q147,(Q147+I147*0.5))</f>
        <v>#REF!</v>
      </c>
      <c r="T147" s="9" t="e">
        <f>IF(#REF!="Yes",R147,(R147+K147*0.5))</f>
        <v>#REF!</v>
      </c>
      <c r="U147" s="151">
        <f t="shared" si="64"/>
        <v>0</v>
      </c>
      <c r="V147" s="16">
        <f t="shared" si="65"/>
        <v>0</v>
      </c>
      <c r="W147" s="16">
        <f t="shared" si="66"/>
        <v>0</v>
      </c>
      <c r="X147" s="138">
        <f>IF(ISNUMBER(VLOOKUP('Rate Calculations'!$A147,#REF!,5,FALSE)),VLOOKUP('Rate Calculations'!$A147,#REF!,5,FALSE),0)</f>
        <v>0</v>
      </c>
      <c r="Y147" s="89">
        <f>IF(ISNUMBER(VLOOKUP('Rate Calculations'!$A147,#REF!,6,FALSE)),VLOOKUP('Rate Calculations'!$A147,#REF!,6,FALSE),0)</f>
        <v>0</v>
      </c>
      <c r="Z147" s="17">
        <f t="shared" si="67"/>
        <v>0</v>
      </c>
      <c r="AA147" s="18">
        <f t="shared" si="68"/>
        <v>0</v>
      </c>
      <c r="AB147" s="46">
        <f t="shared" si="52"/>
        <v>0</v>
      </c>
      <c r="AC147" s="24">
        <f t="shared" si="69"/>
        <v>0</v>
      </c>
      <c r="AD147" s="24">
        <f t="shared" si="70"/>
        <v>0</v>
      </c>
      <c r="AE147" s="27" t="e">
        <f>IF(#REF!="Yes",AC147,(AC147+V147*0.5))</f>
        <v>#REF!</v>
      </c>
      <c r="AF147" s="27" t="e">
        <f>IF(#REF!="Yes",AD147,(AD147+W147*0.5))</f>
        <v>#REF!</v>
      </c>
    </row>
    <row r="148" spans="1:32">
      <c r="A148" s="57" t="str">
        <f t="shared" si="53"/>
        <v xml:space="preserve"> </v>
      </c>
      <c r="B148" s="57" t="str">
        <f t="shared" si="54"/>
        <v xml:space="preserve">  </v>
      </c>
      <c r="C148" s="57"/>
      <c r="D148" s="30" t="str">
        <f>IFERROR((GETPIVOTDATA("Average of Certified Payroll Hourly Rate",'Pivot Table'!$X$3,"Firm Name",A148,"Class Round 3 (PSPO)",B148)),"")</f>
        <v/>
      </c>
      <c r="E148" s="34"/>
      <c r="F148" s="34"/>
      <c r="G148" s="151"/>
      <c r="H148" s="349">
        <f t="shared" si="55"/>
        <v>1.7500000000000002E-2</v>
      </c>
      <c r="I148" s="19">
        <f t="shared" si="56"/>
        <v>0</v>
      </c>
      <c r="J148" s="67">
        <f t="shared" si="57"/>
        <v>3.5000000000000003E-2</v>
      </c>
      <c r="K148" s="19">
        <f t="shared" si="58"/>
        <v>0</v>
      </c>
      <c r="L148" s="138">
        <f>IF(ISNUMBER(VLOOKUP('Rate Calculations'!$A148,#REF!,2,FALSE)),VLOOKUP('Rate Calculations'!$A148,#REF!,2,FALSE),0)</f>
        <v>0</v>
      </c>
      <c r="M148" s="89">
        <f>IF(ISNUMBER(VLOOKUP('Rate Calculations'!$A148,#REF!,4,FALSE)),VLOOKUP('Rate Calculations'!$A148,#REF!,4,FALSE),0)</f>
        <v>0</v>
      </c>
      <c r="N148" s="17">
        <f t="shared" si="59"/>
        <v>0</v>
      </c>
      <c r="O148" s="18">
        <f t="shared" si="60"/>
        <v>0</v>
      </c>
      <c r="P148" s="139">
        <f t="shared" si="61"/>
        <v>0</v>
      </c>
      <c r="Q148" s="66">
        <f t="shared" si="62"/>
        <v>0</v>
      </c>
      <c r="R148" s="66">
        <f t="shared" si="63"/>
        <v>0</v>
      </c>
      <c r="S148" s="9" t="e">
        <f>IF(#REF!="Yes",Q148,(Q148+I148*0.5))</f>
        <v>#REF!</v>
      </c>
      <c r="T148" s="9" t="e">
        <f>IF(#REF!="Yes",R148,(R148+K148*0.5))</f>
        <v>#REF!</v>
      </c>
      <c r="U148" s="151">
        <f t="shared" si="64"/>
        <v>0</v>
      </c>
      <c r="V148" s="16">
        <f t="shared" si="65"/>
        <v>0</v>
      </c>
      <c r="W148" s="16">
        <f t="shared" si="66"/>
        <v>0</v>
      </c>
      <c r="X148" s="138">
        <f>IF(ISNUMBER(VLOOKUP('Rate Calculations'!$A148,#REF!,5,FALSE)),VLOOKUP('Rate Calculations'!$A148,#REF!,5,FALSE),0)</f>
        <v>0</v>
      </c>
      <c r="Y148" s="89">
        <f>IF(ISNUMBER(VLOOKUP('Rate Calculations'!$A148,#REF!,6,FALSE)),VLOOKUP('Rate Calculations'!$A148,#REF!,6,FALSE),0)</f>
        <v>0</v>
      </c>
      <c r="Z148" s="17">
        <f t="shared" si="67"/>
        <v>0</v>
      </c>
      <c r="AA148" s="18">
        <f t="shared" si="68"/>
        <v>0</v>
      </c>
      <c r="AB148" s="46">
        <f t="shared" si="52"/>
        <v>0</v>
      </c>
      <c r="AC148" s="24">
        <f t="shared" si="69"/>
        <v>0</v>
      </c>
      <c r="AD148" s="24">
        <f t="shared" si="70"/>
        <v>0</v>
      </c>
      <c r="AE148" s="27" t="e">
        <f>IF(#REF!="Yes",AC148,(AC148+V148*0.5))</f>
        <v>#REF!</v>
      </c>
      <c r="AF148" s="27" t="e">
        <f>IF(#REF!="Yes",AD148,(AD148+W148*0.5))</f>
        <v>#REF!</v>
      </c>
    </row>
    <row r="149" spans="1:32">
      <c r="A149" s="57" t="str">
        <f t="shared" si="53"/>
        <v xml:space="preserve"> </v>
      </c>
      <c r="B149" s="57" t="str">
        <f t="shared" si="54"/>
        <v xml:space="preserve">  </v>
      </c>
      <c r="C149" s="57"/>
      <c r="D149" s="30" t="str">
        <f>IFERROR((GETPIVOTDATA("Average of Certified Payroll Hourly Rate",'Pivot Table'!$X$3,"Firm Name",A149,"Class Round 3 (PSPO)",B149)),"")</f>
        <v/>
      </c>
      <c r="E149" s="34"/>
      <c r="F149" s="34"/>
      <c r="G149" s="151"/>
      <c r="H149" s="349">
        <f t="shared" si="55"/>
        <v>1.7500000000000002E-2</v>
      </c>
      <c r="I149" s="19">
        <f t="shared" si="56"/>
        <v>0</v>
      </c>
      <c r="J149" s="67">
        <f t="shared" si="57"/>
        <v>3.5000000000000003E-2</v>
      </c>
      <c r="K149" s="19">
        <f t="shared" si="58"/>
        <v>0</v>
      </c>
      <c r="L149" s="138">
        <f>IF(ISNUMBER(VLOOKUP('Rate Calculations'!$A149,#REF!,2,FALSE)),VLOOKUP('Rate Calculations'!$A149,#REF!,2,FALSE),0)</f>
        <v>0</v>
      </c>
      <c r="M149" s="89">
        <f>IF(ISNUMBER(VLOOKUP('Rate Calculations'!$A149,#REF!,4,FALSE)),VLOOKUP('Rate Calculations'!$A149,#REF!,4,FALSE),0)</f>
        <v>0</v>
      </c>
      <c r="N149" s="17">
        <f t="shared" si="59"/>
        <v>0</v>
      </c>
      <c r="O149" s="18">
        <f t="shared" si="60"/>
        <v>0</v>
      </c>
      <c r="P149" s="139">
        <f t="shared" si="61"/>
        <v>0</v>
      </c>
      <c r="Q149" s="66">
        <f t="shared" si="62"/>
        <v>0</v>
      </c>
      <c r="R149" s="66">
        <f t="shared" si="63"/>
        <v>0</v>
      </c>
      <c r="S149" s="9" t="e">
        <f>IF(#REF!="Yes",Q149,(Q149+I149*0.5))</f>
        <v>#REF!</v>
      </c>
      <c r="T149" s="9" t="e">
        <f>IF(#REF!="Yes",R149,(R149+K149*0.5))</f>
        <v>#REF!</v>
      </c>
      <c r="U149" s="151">
        <f t="shared" si="64"/>
        <v>0</v>
      </c>
      <c r="V149" s="16">
        <f t="shared" si="65"/>
        <v>0</v>
      </c>
      <c r="W149" s="16">
        <f t="shared" si="66"/>
        <v>0</v>
      </c>
      <c r="X149" s="138">
        <f>IF(ISNUMBER(VLOOKUP('Rate Calculations'!$A149,#REF!,5,FALSE)),VLOOKUP('Rate Calculations'!$A149,#REF!,5,FALSE),0)</f>
        <v>0</v>
      </c>
      <c r="Y149" s="89">
        <f>IF(ISNUMBER(VLOOKUP('Rate Calculations'!$A149,#REF!,6,FALSE)),VLOOKUP('Rate Calculations'!$A149,#REF!,6,FALSE),0)</f>
        <v>0</v>
      </c>
      <c r="Z149" s="17">
        <f t="shared" si="67"/>
        <v>0</v>
      </c>
      <c r="AA149" s="18">
        <f t="shared" si="68"/>
        <v>0</v>
      </c>
      <c r="AB149" s="46">
        <f t="shared" si="52"/>
        <v>0</v>
      </c>
      <c r="AC149" s="24">
        <f t="shared" si="69"/>
        <v>0</v>
      </c>
      <c r="AD149" s="24">
        <f t="shared" si="70"/>
        <v>0</v>
      </c>
      <c r="AE149" s="27" t="e">
        <f>IF(#REF!="Yes",AC149,(AC149+V149*0.5))</f>
        <v>#REF!</v>
      </c>
      <c r="AF149" s="27" t="e">
        <f>IF(#REF!="Yes",AD149,(AD149+W149*0.5))</f>
        <v>#REF!</v>
      </c>
    </row>
    <row r="150" spans="1:32">
      <c r="A150" s="57" t="str">
        <f t="shared" si="53"/>
        <v xml:space="preserve"> </v>
      </c>
      <c r="B150" s="57" t="str">
        <f t="shared" si="54"/>
        <v xml:space="preserve">  </v>
      </c>
      <c r="C150" s="57"/>
      <c r="D150" s="30" t="str">
        <f>IFERROR((GETPIVOTDATA("Average of Certified Payroll Hourly Rate",'Pivot Table'!$X$3,"Firm Name",A150,"Class Round 3 (PSPO)",B150)),"")</f>
        <v/>
      </c>
      <c r="E150" s="34"/>
      <c r="F150" s="34"/>
      <c r="G150" s="151"/>
      <c r="H150" s="349">
        <f t="shared" si="55"/>
        <v>1.7500000000000002E-2</v>
      </c>
      <c r="I150" s="19">
        <f t="shared" si="56"/>
        <v>0</v>
      </c>
      <c r="J150" s="67">
        <f t="shared" si="57"/>
        <v>3.5000000000000003E-2</v>
      </c>
      <c r="K150" s="19">
        <f t="shared" si="58"/>
        <v>0</v>
      </c>
      <c r="L150" s="138">
        <f>IF(ISNUMBER(VLOOKUP('Rate Calculations'!$A150,#REF!,2,FALSE)),VLOOKUP('Rate Calculations'!$A150,#REF!,2,FALSE),0)</f>
        <v>0</v>
      </c>
      <c r="M150" s="89">
        <f>IF(ISNUMBER(VLOOKUP('Rate Calculations'!$A150,#REF!,4,FALSE)),VLOOKUP('Rate Calculations'!$A150,#REF!,4,FALSE),0)</f>
        <v>0</v>
      </c>
      <c r="N150" s="17">
        <f t="shared" si="59"/>
        <v>0</v>
      </c>
      <c r="O150" s="18">
        <f t="shared" si="60"/>
        <v>0</v>
      </c>
      <c r="P150" s="139">
        <f t="shared" si="61"/>
        <v>0</v>
      </c>
      <c r="Q150" s="66">
        <f t="shared" si="62"/>
        <v>0</v>
      </c>
      <c r="R150" s="66">
        <f t="shared" si="63"/>
        <v>0</v>
      </c>
      <c r="S150" s="9" t="e">
        <f>IF(#REF!="Yes",Q150,(Q150+I150*0.5))</f>
        <v>#REF!</v>
      </c>
      <c r="T150" s="9" t="e">
        <f>IF(#REF!="Yes",R150,(R150+K150*0.5))</f>
        <v>#REF!</v>
      </c>
      <c r="U150" s="151">
        <f t="shared" si="64"/>
        <v>0</v>
      </c>
      <c r="V150" s="16">
        <f t="shared" si="65"/>
        <v>0</v>
      </c>
      <c r="W150" s="16">
        <f t="shared" si="66"/>
        <v>0</v>
      </c>
      <c r="X150" s="138">
        <f>IF(ISNUMBER(VLOOKUP('Rate Calculations'!$A150,#REF!,5,FALSE)),VLOOKUP('Rate Calculations'!$A150,#REF!,5,FALSE),0)</f>
        <v>0</v>
      </c>
      <c r="Y150" s="89">
        <f>IF(ISNUMBER(VLOOKUP('Rate Calculations'!$A150,#REF!,6,FALSE)),VLOOKUP('Rate Calculations'!$A150,#REF!,6,FALSE),0)</f>
        <v>0</v>
      </c>
      <c r="Z150" s="17">
        <f t="shared" si="67"/>
        <v>0</v>
      </c>
      <c r="AA150" s="18">
        <f t="shared" si="68"/>
        <v>0</v>
      </c>
      <c r="AB150" s="46">
        <f t="shared" si="52"/>
        <v>0</v>
      </c>
      <c r="AC150" s="24">
        <f t="shared" si="69"/>
        <v>0</v>
      </c>
      <c r="AD150" s="24">
        <f t="shared" si="70"/>
        <v>0</v>
      </c>
      <c r="AE150" s="27" t="e">
        <f>IF(#REF!="Yes",AC150,(AC150+V150*0.5))</f>
        <v>#REF!</v>
      </c>
      <c r="AF150" s="27" t="e">
        <f>IF(#REF!="Yes",AD150,(AD150+W150*0.5))</f>
        <v>#REF!</v>
      </c>
    </row>
    <row r="151" spans="1:32">
      <c r="A151" s="57" t="str">
        <f t="shared" si="53"/>
        <v xml:space="preserve"> </v>
      </c>
      <c r="B151" s="57" t="str">
        <f t="shared" si="54"/>
        <v xml:space="preserve">  </v>
      </c>
      <c r="C151" s="57"/>
      <c r="D151" s="30" t="str">
        <f>IFERROR((GETPIVOTDATA("Average of Certified Payroll Hourly Rate",'Pivot Table'!$X$3,"Firm Name",A151,"Class Round 3 (PSPO)",B151)),"")</f>
        <v/>
      </c>
      <c r="E151" s="34"/>
      <c r="F151" s="34"/>
      <c r="G151" s="151"/>
      <c r="H151" s="349">
        <f t="shared" si="55"/>
        <v>1.7500000000000002E-2</v>
      </c>
      <c r="I151" s="19">
        <f t="shared" si="56"/>
        <v>0</v>
      </c>
      <c r="J151" s="67">
        <f t="shared" si="57"/>
        <v>3.5000000000000003E-2</v>
      </c>
      <c r="K151" s="19">
        <f t="shared" si="58"/>
        <v>0</v>
      </c>
      <c r="L151" s="138">
        <f>IF(ISNUMBER(VLOOKUP('Rate Calculations'!$A151,#REF!,2,FALSE)),VLOOKUP('Rate Calculations'!$A151,#REF!,2,FALSE),0)</f>
        <v>0</v>
      </c>
      <c r="M151" s="89">
        <f>IF(ISNUMBER(VLOOKUP('Rate Calculations'!$A151,#REF!,4,FALSE)),VLOOKUP('Rate Calculations'!$A151,#REF!,4,FALSE),0)</f>
        <v>0</v>
      </c>
      <c r="N151" s="17">
        <f t="shared" si="59"/>
        <v>0</v>
      </c>
      <c r="O151" s="18">
        <f t="shared" si="60"/>
        <v>0</v>
      </c>
      <c r="P151" s="139">
        <f t="shared" si="61"/>
        <v>0</v>
      </c>
      <c r="Q151" s="66">
        <f t="shared" si="62"/>
        <v>0</v>
      </c>
      <c r="R151" s="66">
        <f t="shared" si="63"/>
        <v>0</v>
      </c>
      <c r="S151" s="9" t="e">
        <f>IF(#REF!="Yes",Q151,(Q151+I151*0.5))</f>
        <v>#REF!</v>
      </c>
      <c r="T151" s="9" t="e">
        <f>IF(#REF!="Yes",R151,(R151+K151*0.5))</f>
        <v>#REF!</v>
      </c>
      <c r="U151" s="151">
        <f t="shared" si="64"/>
        <v>0</v>
      </c>
      <c r="V151" s="16">
        <f t="shared" si="65"/>
        <v>0</v>
      </c>
      <c r="W151" s="16">
        <f t="shared" si="66"/>
        <v>0</v>
      </c>
      <c r="X151" s="138">
        <f>IF(ISNUMBER(VLOOKUP('Rate Calculations'!$A151,#REF!,5,FALSE)),VLOOKUP('Rate Calculations'!$A151,#REF!,5,FALSE),0)</f>
        <v>0</v>
      </c>
      <c r="Y151" s="89">
        <f>IF(ISNUMBER(VLOOKUP('Rate Calculations'!$A151,#REF!,6,FALSE)),VLOOKUP('Rate Calculations'!$A151,#REF!,6,FALSE),0)</f>
        <v>0</v>
      </c>
      <c r="Z151" s="17">
        <f t="shared" si="67"/>
        <v>0</v>
      </c>
      <c r="AA151" s="18">
        <f t="shared" si="68"/>
        <v>0</v>
      </c>
      <c r="AB151" s="46">
        <f t="shared" si="52"/>
        <v>0</v>
      </c>
      <c r="AC151" s="24">
        <f t="shared" si="69"/>
        <v>0</v>
      </c>
      <c r="AD151" s="24">
        <f t="shared" si="70"/>
        <v>0</v>
      </c>
      <c r="AE151" s="27" t="e">
        <f>IF(#REF!="Yes",AC151,(AC151+V151*0.5))</f>
        <v>#REF!</v>
      </c>
      <c r="AF151" s="27" t="e">
        <f>IF(#REF!="Yes",AD151,(AD151+W151*0.5))</f>
        <v>#REF!</v>
      </c>
    </row>
    <row r="152" spans="1:32">
      <c r="A152" s="57" t="str">
        <f t="shared" si="53"/>
        <v xml:space="preserve"> </v>
      </c>
      <c r="B152" s="57" t="str">
        <f t="shared" si="54"/>
        <v xml:space="preserve">  </v>
      </c>
      <c r="C152" s="57"/>
      <c r="D152" s="30" t="str">
        <f>IFERROR((GETPIVOTDATA("Average of Certified Payroll Hourly Rate",'Pivot Table'!$X$3,"Firm Name",A152,"Class Round 3 (PSPO)",B152)),"")</f>
        <v/>
      </c>
      <c r="E152" s="34"/>
      <c r="F152" s="34"/>
      <c r="G152" s="151"/>
      <c r="H152" s="349">
        <f t="shared" si="55"/>
        <v>1.7500000000000002E-2</v>
      </c>
      <c r="I152" s="19">
        <f t="shared" si="56"/>
        <v>0</v>
      </c>
      <c r="J152" s="67">
        <f t="shared" si="57"/>
        <v>3.5000000000000003E-2</v>
      </c>
      <c r="K152" s="19">
        <f t="shared" si="58"/>
        <v>0</v>
      </c>
      <c r="L152" s="138">
        <f>IF(ISNUMBER(VLOOKUP('Rate Calculations'!$A152,#REF!,2,FALSE)),VLOOKUP('Rate Calculations'!$A152,#REF!,2,FALSE),0)</f>
        <v>0</v>
      </c>
      <c r="M152" s="89">
        <f>IF(ISNUMBER(VLOOKUP('Rate Calculations'!$A152,#REF!,4,FALSE)),VLOOKUP('Rate Calculations'!$A152,#REF!,4,FALSE),0)</f>
        <v>0</v>
      </c>
      <c r="N152" s="17">
        <f t="shared" si="59"/>
        <v>0</v>
      </c>
      <c r="O152" s="18">
        <f t="shared" si="60"/>
        <v>0</v>
      </c>
      <c r="P152" s="139">
        <f t="shared" si="61"/>
        <v>0</v>
      </c>
      <c r="Q152" s="66">
        <f t="shared" si="62"/>
        <v>0</v>
      </c>
      <c r="R152" s="66">
        <f t="shared" si="63"/>
        <v>0</v>
      </c>
      <c r="S152" s="9" t="e">
        <f>IF(#REF!="Yes",Q152,(Q152+I152*0.5))</f>
        <v>#REF!</v>
      </c>
      <c r="T152" s="9" t="e">
        <f>IF(#REF!="Yes",R152,(R152+K152*0.5))</f>
        <v>#REF!</v>
      </c>
      <c r="U152" s="151">
        <f t="shared" si="64"/>
        <v>0</v>
      </c>
      <c r="V152" s="16">
        <f t="shared" si="65"/>
        <v>0</v>
      </c>
      <c r="W152" s="16">
        <f t="shared" si="66"/>
        <v>0</v>
      </c>
      <c r="X152" s="138">
        <f>IF(ISNUMBER(VLOOKUP('Rate Calculations'!$A152,#REF!,5,FALSE)),VLOOKUP('Rate Calculations'!$A152,#REF!,5,FALSE),0)</f>
        <v>0</v>
      </c>
      <c r="Y152" s="89">
        <f>IF(ISNUMBER(VLOOKUP('Rate Calculations'!$A152,#REF!,6,FALSE)),VLOOKUP('Rate Calculations'!$A152,#REF!,6,FALSE),0)</f>
        <v>0</v>
      </c>
      <c r="Z152" s="17">
        <f t="shared" si="67"/>
        <v>0</v>
      </c>
      <c r="AA152" s="18">
        <f t="shared" si="68"/>
        <v>0</v>
      </c>
      <c r="AB152" s="46">
        <f t="shared" si="52"/>
        <v>0</v>
      </c>
      <c r="AC152" s="24">
        <f t="shared" si="69"/>
        <v>0</v>
      </c>
      <c r="AD152" s="24">
        <f t="shared" si="70"/>
        <v>0</v>
      </c>
      <c r="AE152" s="27" t="e">
        <f>IF(#REF!="Yes",AC152,(AC152+V152*0.5))</f>
        <v>#REF!</v>
      </c>
      <c r="AF152" s="27" t="e">
        <f>IF(#REF!="Yes",AD152,(AD152+W152*0.5))</f>
        <v>#REF!</v>
      </c>
    </row>
    <row r="153" spans="1:32">
      <c r="A153" s="57" t="str">
        <f t="shared" si="53"/>
        <v xml:space="preserve"> </v>
      </c>
      <c r="B153" s="57" t="str">
        <f t="shared" si="54"/>
        <v xml:space="preserve">  </v>
      </c>
      <c r="C153" s="57"/>
      <c r="D153" s="30" t="str">
        <f>IFERROR((GETPIVOTDATA("Average of Certified Payroll Hourly Rate",'Pivot Table'!$X$3,"Firm Name",A153,"Class Round 3 (PSPO)",B153)),"")</f>
        <v/>
      </c>
      <c r="E153" s="34"/>
      <c r="F153" s="34"/>
      <c r="G153" s="151"/>
      <c r="H153" s="349">
        <f t="shared" si="55"/>
        <v>1.7500000000000002E-2</v>
      </c>
      <c r="I153" s="19">
        <f t="shared" si="56"/>
        <v>0</v>
      </c>
      <c r="J153" s="67">
        <f t="shared" si="57"/>
        <v>3.5000000000000003E-2</v>
      </c>
      <c r="K153" s="19">
        <f t="shared" si="58"/>
        <v>0</v>
      </c>
      <c r="L153" s="138">
        <f>IF(ISNUMBER(VLOOKUP('Rate Calculations'!$A153,#REF!,2,FALSE)),VLOOKUP('Rate Calculations'!$A153,#REF!,2,FALSE),0)</f>
        <v>0</v>
      </c>
      <c r="M153" s="89">
        <f>IF(ISNUMBER(VLOOKUP('Rate Calculations'!$A153,#REF!,4,FALSE)),VLOOKUP('Rate Calculations'!$A153,#REF!,4,FALSE),0)</f>
        <v>0</v>
      </c>
      <c r="N153" s="17">
        <f t="shared" si="59"/>
        <v>0</v>
      </c>
      <c r="O153" s="18">
        <f t="shared" si="60"/>
        <v>0</v>
      </c>
      <c r="P153" s="139">
        <f t="shared" si="61"/>
        <v>0</v>
      </c>
      <c r="Q153" s="66">
        <f t="shared" si="62"/>
        <v>0</v>
      </c>
      <c r="R153" s="66">
        <f t="shared" si="63"/>
        <v>0</v>
      </c>
      <c r="S153" s="9" t="e">
        <f>IF(#REF!="Yes",Q153,(Q153+I153*0.5))</f>
        <v>#REF!</v>
      </c>
      <c r="T153" s="9" t="e">
        <f>IF(#REF!="Yes",R153,(R153+K153*0.5))</f>
        <v>#REF!</v>
      </c>
      <c r="U153" s="151">
        <f t="shared" si="64"/>
        <v>0</v>
      </c>
      <c r="V153" s="16">
        <f t="shared" si="65"/>
        <v>0</v>
      </c>
      <c r="W153" s="16">
        <f t="shared" si="66"/>
        <v>0</v>
      </c>
      <c r="X153" s="138">
        <f>IF(ISNUMBER(VLOOKUP('Rate Calculations'!$A153,#REF!,5,FALSE)),VLOOKUP('Rate Calculations'!$A153,#REF!,5,FALSE),0)</f>
        <v>0</v>
      </c>
      <c r="Y153" s="89">
        <f>IF(ISNUMBER(VLOOKUP('Rate Calculations'!$A153,#REF!,6,FALSE)),VLOOKUP('Rate Calculations'!$A153,#REF!,6,FALSE),0)</f>
        <v>0</v>
      </c>
      <c r="Z153" s="17">
        <f t="shared" si="67"/>
        <v>0</v>
      </c>
      <c r="AA153" s="18">
        <f t="shared" si="68"/>
        <v>0</v>
      </c>
      <c r="AB153" s="46">
        <f t="shared" si="52"/>
        <v>0</v>
      </c>
      <c r="AC153" s="24">
        <f t="shared" si="69"/>
        <v>0</v>
      </c>
      <c r="AD153" s="24">
        <f t="shared" si="70"/>
        <v>0</v>
      </c>
      <c r="AE153" s="27" t="e">
        <f>IF(#REF!="Yes",AC153,(AC153+V153*0.5))</f>
        <v>#REF!</v>
      </c>
      <c r="AF153" s="27" t="e">
        <f>IF(#REF!="Yes",AD153,(AD153+W153*0.5))</f>
        <v>#REF!</v>
      </c>
    </row>
    <row r="154" spans="1:32">
      <c r="A154" s="57" t="str">
        <f t="shared" si="53"/>
        <v xml:space="preserve"> </v>
      </c>
      <c r="B154" s="57" t="str">
        <f t="shared" si="54"/>
        <v xml:space="preserve">  </v>
      </c>
      <c r="C154" s="57"/>
      <c r="D154" s="30" t="str">
        <f>IFERROR((GETPIVOTDATA("Average of Certified Payroll Hourly Rate",'Pivot Table'!$X$3,"Firm Name",A154,"Class Round 3 (PSPO)",B154)),"")</f>
        <v/>
      </c>
      <c r="E154" s="34"/>
      <c r="F154" s="34"/>
      <c r="G154" s="151"/>
      <c r="H154" s="349">
        <f t="shared" si="55"/>
        <v>1.7500000000000002E-2</v>
      </c>
      <c r="I154" s="19">
        <f t="shared" si="56"/>
        <v>0</v>
      </c>
      <c r="J154" s="67">
        <f t="shared" si="57"/>
        <v>3.5000000000000003E-2</v>
      </c>
      <c r="K154" s="19">
        <f t="shared" si="58"/>
        <v>0</v>
      </c>
      <c r="L154" s="138">
        <f>IF(ISNUMBER(VLOOKUP('Rate Calculations'!$A154,#REF!,2,FALSE)),VLOOKUP('Rate Calculations'!$A154,#REF!,2,FALSE),0)</f>
        <v>0</v>
      </c>
      <c r="M154" s="89">
        <f>IF(ISNUMBER(VLOOKUP('Rate Calculations'!$A154,#REF!,4,FALSE)),VLOOKUP('Rate Calculations'!$A154,#REF!,4,FALSE),0)</f>
        <v>0</v>
      </c>
      <c r="N154" s="17">
        <f t="shared" si="59"/>
        <v>0</v>
      </c>
      <c r="O154" s="18">
        <f t="shared" si="60"/>
        <v>0</v>
      </c>
      <c r="P154" s="139">
        <f t="shared" si="61"/>
        <v>0</v>
      </c>
      <c r="Q154" s="66">
        <f t="shared" si="62"/>
        <v>0</v>
      </c>
      <c r="R154" s="66">
        <f t="shared" si="63"/>
        <v>0</v>
      </c>
      <c r="S154" s="9" t="e">
        <f>IF(#REF!="Yes",Q154,(Q154+I154*0.5))</f>
        <v>#REF!</v>
      </c>
      <c r="T154" s="9" t="e">
        <f>IF(#REF!="Yes",R154,(R154+K154*0.5))</f>
        <v>#REF!</v>
      </c>
      <c r="U154" s="151">
        <f t="shared" si="64"/>
        <v>0</v>
      </c>
      <c r="V154" s="16">
        <f t="shared" si="65"/>
        <v>0</v>
      </c>
      <c r="W154" s="16">
        <f t="shared" si="66"/>
        <v>0</v>
      </c>
      <c r="X154" s="138">
        <f>IF(ISNUMBER(VLOOKUP('Rate Calculations'!$A154,#REF!,5,FALSE)),VLOOKUP('Rate Calculations'!$A154,#REF!,5,FALSE),0)</f>
        <v>0</v>
      </c>
      <c r="Y154" s="89">
        <f>IF(ISNUMBER(VLOOKUP('Rate Calculations'!$A154,#REF!,6,FALSE)),VLOOKUP('Rate Calculations'!$A154,#REF!,6,FALSE),0)</f>
        <v>0</v>
      </c>
      <c r="Z154" s="17">
        <f t="shared" si="67"/>
        <v>0</v>
      </c>
      <c r="AA154" s="18">
        <f t="shared" si="68"/>
        <v>0</v>
      </c>
      <c r="AB154" s="46">
        <f t="shared" si="52"/>
        <v>0</v>
      </c>
      <c r="AC154" s="24">
        <f t="shared" si="69"/>
        <v>0</v>
      </c>
      <c r="AD154" s="24">
        <f t="shared" si="70"/>
        <v>0</v>
      </c>
      <c r="AE154" s="27" t="e">
        <f>IF(#REF!="Yes",AC154,(AC154+V154*0.5))</f>
        <v>#REF!</v>
      </c>
      <c r="AF154" s="27" t="e">
        <f>IF(#REF!="Yes",AD154,(AD154+W154*0.5))</f>
        <v>#REF!</v>
      </c>
    </row>
    <row r="155" spans="1:32">
      <c r="A155" s="57" t="str">
        <f t="shared" si="53"/>
        <v xml:space="preserve"> </v>
      </c>
      <c r="B155" s="57" t="str">
        <f t="shared" si="54"/>
        <v xml:space="preserve">  </v>
      </c>
      <c r="C155" s="57"/>
      <c r="D155" s="30" t="str">
        <f>IFERROR((GETPIVOTDATA("Average of Certified Payroll Hourly Rate",'Pivot Table'!$X$3,"Firm Name",A155,"Class Round 3 (PSPO)",B155)),"")</f>
        <v/>
      </c>
      <c r="E155" s="34"/>
      <c r="F155" s="34"/>
      <c r="G155" s="151"/>
      <c r="H155" s="349">
        <f t="shared" si="55"/>
        <v>1.7500000000000002E-2</v>
      </c>
      <c r="I155" s="19">
        <f t="shared" si="56"/>
        <v>0</v>
      </c>
      <c r="J155" s="67">
        <f t="shared" si="57"/>
        <v>3.5000000000000003E-2</v>
      </c>
      <c r="K155" s="19">
        <f t="shared" si="58"/>
        <v>0</v>
      </c>
      <c r="L155" s="138">
        <f>IF(ISNUMBER(VLOOKUP('Rate Calculations'!$A155,#REF!,2,FALSE)),VLOOKUP('Rate Calculations'!$A155,#REF!,2,FALSE),0)</f>
        <v>0</v>
      </c>
      <c r="M155" s="89">
        <f>IF(ISNUMBER(VLOOKUP('Rate Calculations'!$A155,#REF!,4,FALSE)),VLOOKUP('Rate Calculations'!$A155,#REF!,4,FALSE),0)</f>
        <v>0</v>
      </c>
      <c r="N155" s="17">
        <f t="shared" si="59"/>
        <v>0</v>
      </c>
      <c r="O155" s="18">
        <f t="shared" si="60"/>
        <v>0</v>
      </c>
      <c r="P155" s="139">
        <f t="shared" si="61"/>
        <v>0</v>
      </c>
      <c r="Q155" s="66">
        <f t="shared" si="62"/>
        <v>0</v>
      </c>
      <c r="R155" s="66">
        <f t="shared" si="63"/>
        <v>0</v>
      </c>
      <c r="S155" s="9" t="e">
        <f>IF(#REF!="Yes",Q155,(Q155+I155*0.5))</f>
        <v>#REF!</v>
      </c>
      <c r="T155" s="9" t="e">
        <f>IF(#REF!="Yes",R155,(R155+K155*0.5))</f>
        <v>#REF!</v>
      </c>
      <c r="U155" s="151">
        <f t="shared" si="64"/>
        <v>0</v>
      </c>
      <c r="V155" s="16">
        <f t="shared" si="65"/>
        <v>0</v>
      </c>
      <c r="W155" s="16">
        <f t="shared" si="66"/>
        <v>0</v>
      </c>
      <c r="X155" s="138">
        <f>IF(ISNUMBER(VLOOKUP('Rate Calculations'!$A155,#REF!,5,FALSE)),VLOOKUP('Rate Calculations'!$A155,#REF!,5,FALSE),0)</f>
        <v>0</v>
      </c>
      <c r="Y155" s="89">
        <f>IF(ISNUMBER(VLOOKUP('Rate Calculations'!$A155,#REF!,6,FALSE)),VLOOKUP('Rate Calculations'!$A155,#REF!,6,FALSE),0)</f>
        <v>0</v>
      </c>
      <c r="Z155" s="17">
        <f t="shared" si="67"/>
        <v>0</v>
      </c>
      <c r="AA155" s="18">
        <f t="shared" si="68"/>
        <v>0</v>
      </c>
      <c r="AB155" s="46">
        <f t="shared" si="52"/>
        <v>0</v>
      </c>
      <c r="AC155" s="24">
        <f t="shared" si="69"/>
        <v>0</v>
      </c>
      <c r="AD155" s="24">
        <f t="shared" si="70"/>
        <v>0</v>
      </c>
      <c r="AE155" s="27" t="e">
        <f>IF(#REF!="Yes",AC155,(AC155+V155*0.5))</f>
        <v>#REF!</v>
      </c>
      <c r="AF155" s="27" t="e">
        <f>IF(#REF!="Yes",AD155,(AD155+W155*0.5))</f>
        <v>#REF!</v>
      </c>
    </row>
    <row r="156" spans="1:32">
      <c r="A156" s="57" t="str">
        <f t="shared" si="53"/>
        <v xml:space="preserve"> </v>
      </c>
      <c r="B156" s="57" t="str">
        <f t="shared" si="54"/>
        <v xml:space="preserve">  </v>
      </c>
      <c r="C156" s="57"/>
      <c r="D156" s="30" t="str">
        <f>IFERROR((GETPIVOTDATA("Average of Certified Payroll Hourly Rate",'Pivot Table'!$X$3,"Firm Name",A156,"Class Round 3 (PSPO)",B156)),"")</f>
        <v/>
      </c>
      <c r="E156" s="34"/>
      <c r="F156" s="34"/>
      <c r="G156" s="151"/>
      <c r="H156" s="349">
        <f t="shared" si="55"/>
        <v>1.7500000000000002E-2</v>
      </c>
      <c r="I156" s="19">
        <f t="shared" si="56"/>
        <v>0</v>
      </c>
      <c r="J156" s="67">
        <f t="shared" si="57"/>
        <v>3.5000000000000003E-2</v>
      </c>
      <c r="K156" s="19">
        <f t="shared" si="58"/>
        <v>0</v>
      </c>
      <c r="L156" s="138">
        <f>IF(ISNUMBER(VLOOKUP('Rate Calculations'!$A156,#REF!,2,FALSE)),VLOOKUP('Rate Calculations'!$A156,#REF!,2,FALSE),0)</f>
        <v>0</v>
      </c>
      <c r="M156" s="89">
        <f>IF(ISNUMBER(VLOOKUP('Rate Calculations'!$A156,#REF!,4,FALSE)),VLOOKUP('Rate Calculations'!$A156,#REF!,4,FALSE),0)</f>
        <v>0</v>
      </c>
      <c r="N156" s="17">
        <f t="shared" si="59"/>
        <v>0</v>
      </c>
      <c r="O156" s="18">
        <f t="shared" si="60"/>
        <v>0</v>
      </c>
      <c r="P156" s="139">
        <f t="shared" si="61"/>
        <v>0</v>
      </c>
      <c r="Q156" s="66">
        <f t="shared" si="62"/>
        <v>0</v>
      </c>
      <c r="R156" s="66">
        <f t="shared" si="63"/>
        <v>0</v>
      </c>
      <c r="S156" s="9" t="e">
        <f>IF(#REF!="Yes",Q156,(Q156+I156*0.5))</f>
        <v>#REF!</v>
      </c>
      <c r="T156" s="9" t="e">
        <f>IF(#REF!="Yes",R156,(R156+K156*0.5))</f>
        <v>#REF!</v>
      </c>
      <c r="U156" s="151">
        <f t="shared" si="64"/>
        <v>0</v>
      </c>
      <c r="V156" s="16">
        <f t="shared" si="65"/>
        <v>0</v>
      </c>
      <c r="W156" s="16">
        <f t="shared" si="66"/>
        <v>0</v>
      </c>
      <c r="X156" s="138">
        <f>IF(ISNUMBER(VLOOKUP('Rate Calculations'!$A156,#REF!,5,FALSE)),VLOOKUP('Rate Calculations'!$A156,#REF!,5,FALSE),0)</f>
        <v>0</v>
      </c>
      <c r="Y156" s="89">
        <f>IF(ISNUMBER(VLOOKUP('Rate Calculations'!$A156,#REF!,6,FALSE)),VLOOKUP('Rate Calculations'!$A156,#REF!,6,FALSE),0)</f>
        <v>0</v>
      </c>
      <c r="Z156" s="17">
        <f t="shared" si="67"/>
        <v>0</v>
      </c>
      <c r="AA156" s="18">
        <f t="shared" si="68"/>
        <v>0</v>
      </c>
      <c r="AB156" s="46">
        <f t="shared" si="52"/>
        <v>0</v>
      </c>
      <c r="AC156" s="24">
        <f t="shared" si="69"/>
        <v>0</v>
      </c>
      <c r="AD156" s="24">
        <f t="shared" si="70"/>
        <v>0</v>
      </c>
      <c r="AE156" s="27" t="e">
        <f>IF(#REF!="Yes",AC156,(AC156+V156*0.5))</f>
        <v>#REF!</v>
      </c>
      <c r="AF156" s="27" t="e">
        <f>IF(#REF!="Yes",AD156,(AD156+W156*0.5))</f>
        <v>#REF!</v>
      </c>
    </row>
    <row r="157" spans="1:32">
      <c r="A157" s="57" t="str">
        <f t="shared" si="53"/>
        <v xml:space="preserve"> </v>
      </c>
      <c r="B157" s="57" t="str">
        <f t="shared" si="54"/>
        <v xml:space="preserve">  </v>
      </c>
      <c r="C157" s="57"/>
      <c r="D157" s="30" t="str">
        <f>IFERROR((GETPIVOTDATA("Average of Certified Payroll Hourly Rate",'Pivot Table'!$X$3,"Firm Name",A157,"Class Round 3 (PSPO)",B157)),"")</f>
        <v/>
      </c>
      <c r="E157" s="34"/>
      <c r="F157" s="34"/>
      <c r="G157" s="151"/>
      <c r="H157" s="349">
        <f t="shared" si="55"/>
        <v>1.7500000000000002E-2</v>
      </c>
      <c r="I157" s="19">
        <f t="shared" si="56"/>
        <v>0</v>
      </c>
      <c r="J157" s="67">
        <f t="shared" si="57"/>
        <v>3.5000000000000003E-2</v>
      </c>
      <c r="K157" s="19">
        <f t="shared" si="58"/>
        <v>0</v>
      </c>
      <c r="L157" s="138">
        <f>IF(ISNUMBER(VLOOKUP('Rate Calculations'!$A157,#REF!,2,FALSE)),VLOOKUP('Rate Calculations'!$A157,#REF!,2,FALSE),0)</f>
        <v>0</v>
      </c>
      <c r="M157" s="89">
        <f>IF(ISNUMBER(VLOOKUP('Rate Calculations'!$A157,#REF!,4,FALSE)),VLOOKUP('Rate Calculations'!$A157,#REF!,4,FALSE),0)</f>
        <v>0</v>
      </c>
      <c r="N157" s="17">
        <f t="shared" si="59"/>
        <v>0</v>
      </c>
      <c r="O157" s="18">
        <f t="shared" si="60"/>
        <v>0</v>
      </c>
      <c r="P157" s="139">
        <f t="shared" si="61"/>
        <v>0</v>
      </c>
      <c r="Q157" s="66">
        <f t="shared" si="62"/>
        <v>0</v>
      </c>
      <c r="R157" s="66">
        <f t="shared" si="63"/>
        <v>0</v>
      </c>
      <c r="S157" s="9" t="e">
        <f>IF(#REF!="Yes",Q157,(Q157+I157*0.5))</f>
        <v>#REF!</v>
      </c>
      <c r="T157" s="9" t="e">
        <f>IF(#REF!="Yes",R157,(R157+K157*0.5))</f>
        <v>#REF!</v>
      </c>
      <c r="U157" s="151">
        <f t="shared" si="64"/>
        <v>0</v>
      </c>
      <c r="V157" s="16">
        <f t="shared" si="65"/>
        <v>0</v>
      </c>
      <c r="W157" s="16">
        <f t="shared" si="66"/>
        <v>0</v>
      </c>
      <c r="X157" s="138">
        <f>IF(ISNUMBER(VLOOKUP('Rate Calculations'!$A157,#REF!,5,FALSE)),VLOOKUP('Rate Calculations'!$A157,#REF!,5,FALSE),0)</f>
        <v>0</v>
      </c>
      <c r="Y157" s="89">
        <f>IF(ISNUMBER(VLOOKUP('Rate Calculations'!$A157,#REF!,6,FALSE)),VLOOKUP('Rate Calculations'!$A157,#REF!,6,FALSE),0)</f>
        <v>0</v>
      </c>
      <c r="Z157" s="17">
        <f t="shared" si="67"/>
        <v>0</v>
      </c>
      <c r="AA157" s="18">
        <f t="shared" si="68"/>
        <v>0</v>
      </c>
      <c r="AB157" s="46">
        <f t="shared" si="52"/>
        <v>0</v>
      </c>
      <c r="AC157" s="24">
        <f t="shared" si="69"/>
        <v>0</v>
      </c>
      <c r="AD157" s="24">
        <f t="shared" si="70"/>
        <v>0</v>
      </c>
      <c r="AE157" s="27" t="e">
        <f>IF(#REF!="Yes",AC157,(AC157+V157*0.5))</f>
        <v>#REF!</v>
      </c>
      <c r="AF157" s="27" t="e">
        <f>IF(#REF!="Yes",AD157,(AD157+W157*0.5))</f>
        <v>#REF!</v>
      </c>
    </row>
    <row r="158" spans="1:32">
      <c r="A158" s="57" t="str">
        <f t="shared" si="53"/>
        <v xml:space="preserve"> </v>
      </c>
      <c r="B158" s="57" t="str">
        <f t="shared" si="54"/>
        <v xml:space="preserve">  </v>
      </c>
      <c r="C158" s="57"/>
      <c r="D158" s="30" t="str">
        <f>IFERROR((GETPIVOTDATA("Average of Certified Payroll Hourly Rate",'Pivot Table'!$X$3,"Firm Name",A158,"Class Round 3 (PSPO)",B158)),"")</f>
        <v/>
      </c>
      <c r="E158" s="34"/>
      <c r="F158" s="34"/>
      <c r="G158" s="151"/>
      <c r="H158" s="349">
        <f t="shared" si="55"/>
        <v>1.7500000000000002E-2</v>
      </c>
      <c r="I158" s="19">
        <f t="shared" si="56"/>
        <v>0</v>
      </c>
      <c r="J158" s="67">
        <f t="shared" si="57"/>
        <v>3.5000000000000003E-2</v>
      </c>
      <c r="K158" s="19">
        <f t="shared" si="58"/>
        <v>0</v>
      </c>
      <c r="L158" s="138">
        <f>IF(ISNUMBER(VLOOKUP('Rate Calculations'!$A158,#REF!,2,FALSE)),VLOOKUP('Rate Calculations'!$A158,#REF!,2,FALSE),0)</f>
        <v>0</v>
      </c>
      <c r="M158" s="89">
        <f>IF(ISNUMBER(VLOOKUP('Rate Calculations'!$A158,#REF!,4,FALSE)),VLOOKUP('Rate Calculations'!$A158,#REF!,4,FALSE),0)</f>
        <v>0</v>
      </c>
      <c r="N158" s="17">
        <f t="shared" si="59"/>
        <v>0</v>
      </c>
      <c r="O158" s="18">
        <f t="shared" si="60"/>
        <v>0</v>
      </c>
      <c r="P158" s="139">
        <f t="shared" si="61"/>
        <v>0</v>
      </c>
      <c r="Q158" s="66">
        <f t="shared" si="62"/>
        <v>0</v>
      </c>
      <c r="R158" s="66">
        <f t="shared" si="63"/>
        <v>0</v>
      </c>
      <c r="S158" s="9" t="e">
        <f>IF(#REF!="Yes",Q158,(Q158+I158*0.5))</f>
        <v>#REF!</v>
      </c>
      <c r="T158" s="9" t="e">
        <f>IF(#REF!="Yes",R158,(R158+K158*0.5))</f>
        <v>#REF!</v>
      </c>
      <c r="U158" s="151">
        <f t="shared" si="64"/>
        <v>0</v>
      </c>
      <c r="V158" s="16">
        <f t="shared" si="65"/>
        <v>0</v>
      </c>
      <c r="W158" s="16">
        <f t="shared" si="66"/>
        <v>0</v>
      </c>
      <c r="X158" s="138">
        <f>IF(ISNUMBER(VLOOKUP('Rate Calculations'!$A158,#REF!,5,FALSE)),VLOOKUP('Rate Calculations'!$A158,#REF!,5,FALSE),0)</f>
        <v>0</v>
      </c>
      <c r="Y158" s="89">
        <f>IF(ISNUMBER(VLOOKUP('Rate Calculations'!$A158,#REF!,6,FALSE)),VLOOKUP('Rate Calculations'!$A158,#REF!,6,FALSE),0)</f>
        <v>0</v>
      </c>
      <c r="Z158" s="17">
        <f t="shared" si="67"/>
        <v>0</v>
      </c>
      <c r="AA158" s="18">
        <f t="shared" si="68"/>
        <v>0</v>
      </c>
      <c r="AB158" s="46">
        <f t="shared" si="52"/>
        <v>0</v>
      </c>
      <c r="AC158" s="24">
        <f t="shared" si="69"/>
        <v>0</v>
      </c>
      <c r="AD158" s="24">
        <f t="shared" si="70"/>
        <v>0</v>
      </c>
      <c r="AE158" s="27" t="e">
        <f>IF(#REF!="Yes",AC158,(AC158+V158*0.5))</f>
        <v>#REF!</v>
      </c>
      <c r="AF158" s="27" t="e">
        <f>IF(#REF!="Yes",AD158,(AD158+W158*0.5))</f>
        <v>#REF!</v>
      </c>
    </row>
    <row r="159" spans="1:32">
      <c r="A159" s="57" t="str">
        <f t="shared" si="53"/>
        <v xml:space="preserve"> </v>
      </c>
      <c r="B159" s="57" t="str">
        <f t="shared" si="54"/>
        <v xml:space="preserve">  </v>
      </c>
      <c r="C159" s="57"/>
      <c r="D159" s="30" t="str">
        <f>IFERROR((GETPIVOTDATA("Average of Certified Payroll Hourly Rate",'Pivot Table'!$X$3,"Firm Name",A159,"Class Round 3 (PSPO)",B159)),"")</f>
        <v/>
      </c>
      <c r="E159" s="34"/>
      <c r="F159" s="34"/>
      <c r="G159" s="151"/>
      <c r="H159" s="349">
        <f t="shared" si="55"/>
        <v>1.7500000000000002E-2</v>
      </c>
      <c r="I159" s="19">
        <f t="shared" si="56"/>
        <v>0</v>
      </c>
      <c r="J159" s="67">
        <f t="shared" si="57"/>
        <v>3.5000000000000003E-2</v>
      </c>
      <c r="K159" s="19">
        <f t="shared" si="58"/>
        <v>0</v>
      </c>
      <c r="L159" s="138">
        <f>IF(ISNUMBER(VLOOKUP('Rate Calculations'!$A159,#REF!,2,FALSE)),VLOOKUP('Rate Calculations'!$A159,#REF!,2,FALSE),0)</f>
        <v>0</v>
      </c>
      <c r="M159" s="89">
        <f>IF(ISNUMBER(VLOOKUP('Rate Calculations'!$A159,#REF!,4,FALSE)),VLOOKUP('Rate Calculations'!$A159,#REF!,4,FALSE),0)</f>
        <v>0</v>
      </c>
      <c r="N159" s="17">
        <f t="shared" si="59"/>
        <v>0</v>
      </c>
      <c r="O159" s="18">
        <f t="shared" si="60"/>
        <v>0</v>
      </c>
      <c r="P159" s="139">
        <f t="shared" si="61"/>
        <v>0</v>
      </c>
      <c r="Q159" s="66">
        <f t="shared" si="62"/>
        <v>0</v>
      </c>
      <c r="R159" s="66">
        <f t="shared" si="63"/>
        <v>0</v>
      </c>
      <c r="S159" s="9" t="e">
        <f>IF(#REF!="Yes",Q159,(Q159+I159*0.5))</f>
        <v>#REF!</v>
      </c>
      <c r="T159" s="9" t="e">
        <f>IF(#REF!="Yes",R159,(R159+K159*0.5))</f>
        <v>#REF!</v>
      </c>
      <c r="U159" s="151">
        <f t="shared" si="64"/>
        <v>0</v>
      </c>
      <c r="V159" s="16">
        <f t="shared" si="65"/>
        <v>0</v>
      </c>
      <c r="W159" s="16">
        <f t="shared" si="66"/>
        <v>0</v>
      </c>
      <c r="X159" s="138">
        <f>IF(ISNUMBER(VLOOKUP('Rate Calculations'!$A159,#REF!,5,FALSE)),VLOOKUP('Rate Calculations'!$A159,#REF!,5,FALSE),0)</f>
        <v>0</v>
      </c>
      <c r="Y159" s="89">
        <f>IF(ISNUMBER(VLOOKUP('Rate Calculations'!$A159,#REF!,6,FALSE)),VLOOKUP('Rate Calculations'!$A159,#REF!,6,FALSE),0)</f>
        <v>0</v>
      </c>
      <c r="Z159" s="17">
        <f t="shared" si="67"/>
        <v>0</v>
      </c>
      <c r="AA159" s="18">
        <f t="shared" si="68"/>
        <v>0</v>
      </c>
      <c r="AB159" s="46">
        <f t="shared" si="52"/>
        <v>0</v>
      </c>
      <c r="AC159" s="24">
        <f t="shared" si="69"/>
        <v>0</v>
      </c>
      <c r="AD159" s="24">
        <f t="shared" si="70"/>
        <v>0</v>
      </c>
      <c r="AE159" s="27" t="e">
        <f>IF(#REF!="Yes",AC159,(AC159+V159*0.5))</f>
        <v>#REF!</v>
      </c>
      <c r="AF159" s="27" t="e">
        <f>IF(#REF!="Yes",AD159,(AD159+W159*0.5))</f>
        <v>#REF!</v>
      </c>
    </row>
    <row r="160" spans="1:32">
      <c r="A160" s="57" t="str">
        <f t="shared" si="53"/>
        <v xml:space="preserve"> </v>
      </c>
      <c r="B160" s="57" t="str">
        <f t="shared" si="54"/>
        <v xml:space="preserve">  </v>
      </c>
      <c r="C160" s="57"/>
      <c r="D160" s="30" t="str">
        <f>IFERROR((GETPIVOTDATA("Average of Certified Payroll Hourly Rate",'Pivot Table'!$X$3,"Firm Name",A160,"Class Round 3 (PSPO)",B160)),"")</f>
        <v/>
      </c>
      <c r="E160" s="34"/>
      <c r="F160" s="34"/>
      <c r="G160" s="151"/>
      <c r="H160" s="349">
        <f t="shared" si="55"/>
        <v>1.7500000000000002E-2</v>
      </c>
      <c r="I160" s="19">
        <f t="shared" si="56"/>
        <v>0</v>
      </c>
      <c r="J160" s="67">
        <f t="shared" si="57"/>
        <v>3.5000000000000003E-2</v>
      </c>
      <c r="K160" s="19">
        <f t="shared" si="58"/>
        <v>0</v>
      </c>
      <c r="L160" s="138">
        <f>IF(ISNUMBER(VLOOKUP('Rate Calculations'!$A160,#REF!,2,FALSE)),VLOOKUP('Rate Calculations'!$A160,#REF!,2,FALSE),0)</f>
        <v>0</v>
      </c>
      <c r="M160" s="89">
        <f>IF(ISNUMBER(VLOOKUP('Rate Calculations'!$A160,#REF!,4,FALSE)),VLOOKUP('Rate Calculations'!$A160,#REF!,4,FALSE),0)</f>
        <v>0</v>
      </c>
      <c r="N160" s="17">
        <f t="shared" si="59"/>
        <v>0</v>
      </c>
      <c r="O160" s="18">
        <f t="shared" si="60"/>
        <v>0</v>
      </c>
      <c r="P160" s="139">
        <f t="shared" si="61"/>
        <v>0</v>
      </c>
      <c r="Q160" s="66">
        <f t="shared" si="62"/>
        <v>0</v>
      </c>
      <c r="R160" s="66">
        <f t="shared" si="63"/>
        <v>0</v>
      </c>
      <c r="S160" s="9" t="e">
        <f>IF(#REF!="Yes",Q160,(Q160+I160*0.5))</f>
        <v>#REF!</v>
      </c>
      <c r="T160" s="9" t="e">
        <f>IF(#REF!="Yes",R160,(R160+K160*0.5))</f>
        <v>#REF!</v>
      </c>
      <c r="U160" s="151">
        <f t="shared" si="64"/>
        <v>0</v>
      </c>
      <c r="V160" s="16">
        <f t="shared" si="65"/>
        <v>0</v>
      </c>
      <c r="W160" s="16">
        <f t="shared" si="66"/>
        <v>0</v>
      </c>
      <c r="X160" s="138">
        <f>IF(ISNUMBER(VLOOKUP('Rate Calculations'!$A160,#REF!,5,FALSE)),VLOOKUP('Rate Calculations'!$A160,#REF!,5,FALSE),0)</f>
        <v>0</v>
      </c>
      <c r="Y160" s="89">
        <f>IF(ISNUMBER(VLOOKUP('Rate Calculations'!$A160,#REF!,6,FALSE)),VLOOKUP('Rate Calculations'!$A160,#REF!,6,FALSE),0)</f>
        <v>0</v>
      </c>
      <c r="Z160" s="17">
        <f t="shared" si="67"/>
        <v>0</v>
      </c>
      <c r="AA160" s="18">
        <f t="shared" si="68"/>
        <v>0</v>
      </c>
      <c r="AB160" s="46">
        <f t="shared" si="52"/>
        <v>0</v>
      </c>
      <c r="AC160" s="24">
        <f t="shared" si="69"/>
        <v>0</v>
      </c>
      <c r="AD160" s="24">
        <f t="shared" si="70"/>
        <v>0</v>
      </c>
      <c r="AE160" s="27" t="e">
        <f>IF(#REF!="Yes",AC160,(AC160+V160*0.5))</f>
        <v>#REF!</v>
      </c>
      <c r="AF160" s="27" t="e">
        <f>IF(#REF!="Yes",AD160,(AD160+W160*0.5))</f>
        <v>#REF!</v>
      </c>
    </row>
    <row r="161" spans="1:32">
      <c r="A161" s="57" t="str">
        <f t="shared" si="53"/>
        <v xml:space="preserve"> </v>
      </c>
      <c r="B161" s="57" t="str">
        <f t="shared" si="54"/>
        <v xml:space="preserve">  </v>
      </c>
      <c r="C161" s="57"/>
      <c r="D161" s="30" t="str">
        <f>IFERROR((GETPIVOTDATA("Average of Certified Payroll Hourly Rate",'Pivot Table'!$X$3,"Firm Name",A161,"Class Round 3 (PSPO)",B161)),"")</f>
        <v/>
      </c>
      <c r="E161" s="34"/>
      <c r="F161" s="34"/>
      <c r="G161" s="151"/>
      <c r="H161" s="349">
        <f t="shared" si="55"/>
        <v>1.7500000000000002E-2</v>
      </c>
      <c r="I161" s="19">
        <f t="shared" si="56"/>
        <v>0</v>
      </c>
      <c r="J161" s="67">
        <f t="shared" si="57"/>
        <v>3.5000000000000003E-2</v>
      </c>
      <c r="K161" s="19">
        <f t="shared" si="58"/>
        <v>0</v>
      </c>
      <c r="L161" s="138">
        <f>IF(ISNUMBER(VLOOKUP('Rate Calculations'!$A161,#REF!,2,FALSE)),VLOOKUP('Rate Calculations'!$A161,#REF!,2,FALSE),0)</f>
        <v>0</v>
      </c>
      <c r="M161" s="89">
        <f>IF(ISNUMBER(VLOOKUP('Rate Calculations'!$A161,#REF!,4,FALSE)),VLOOKUP('Rate Calculations'!$A161,#REF!,4,FALSE),0)</f>
        <v>0</v>
      </c>
      <c r="N161" s="17">
        <f t="shared" si="59"/>
        <v>0</v>
      </c>
      <c r="O161" s="18">
        <f t="shared" si="60"/>
        <v>0</v>
      </c>
      <c r="P161" s="139">
        <f t="shared" si="61"/>
        <v>0</v>
      </c>
      <c r="Q161" s="66">
        <f t="shared" si="62"/>
        <v>0</v>
      </c>
      <c r="R161" s="66">
        <f t="shared" si="63"/>
        <v>0</v>
      </c>
      <c r="S161" s="9" t="e">
        <f>IF(#REF!="Yes",Q161,(Q161+I161*0.5))</f>
        <v>#REF!</v>
      </c>
      <c r="T161" s="9" t="e">
        <f>IF(#REF!="Yes",R161,(R161+K161*0.5))</f>
        <v>#REF!</v>
      </c>
      <c r="U161" s="151">
        <f t="shared" si="64"/>
        <v>0</v>
      </c>
      <c r="V161" s="16">
        <f t="shared" si="65"/>
        <v>0</v>
      </c>
      <c r="W161" s="16">
        <f t="shared" si="66"/>
        <v>0</v>
      </c>
      <c r="X161" s="138">
        <f>IF(ISNUMBER(VLOOKUP('Rate Calculations'!$A161,#REF!,5,FALSE)),VLOOKUP('Rate Calculations'!$A161,#REF!,5,FALSE),0)</f>
        <v>0</v>
      </c>
      <c r="Y161" s="89">
        <f>IF(ISNUMBER(VLOOKUP('Rate Calculations'!$A161,#REF!,6,FALSE)),VLOOKUP('Rate Calculations'!$A161,#REF!,6,FALSE),0)</f>
        <v>0</v>
      </c>
      <c r="Z161" s="17">
        <f t="shared" si="67"/>
        <v>0</v>
      </c>
      <c r="AA161" s="18">
        <f t="shared" si="68"/>
        <v>0</v>
      </c>
      <c r="AB161" s="46">
        <f t="shared" si="52"/>
        <v>0</v>
      </c>
      <c r="AC161" s="24">
        <f t="shared" si="69"/>
        <v>0</v>
      </c>
      <c r="AD161" s="24">
        <f t="shared" si="70"/>
        <v>0</v>
      </c>
      <c r="AE161" s="27" t="e">
        <f>IF(#REF!="Yes",AC161,(AC161+V161*0.5))</f>
        <v>#REF!</v>
      </c>
      <c r="AF161" s="27" t="e">
        <f>IF(#REF!="Yes",AD161,(AD161+W161*0.5))</f>
        <v>#REF!</v>
      </c>
    </row>
    <row r="162" spans="1:32">
      <c r="A162" s="57" t="str">
        <f t="shared" si="53"/>
        <v xml:space="preserve"> </v>
      </c>
      <c r="B162" s="57" t="str">
        <f t="shared" si="54"/>
        <v xml:space="preserve">  </v>
      </c>
      <c r="C162" s="57"/>
      <c r="D162" s="30" t="str">
        <f>IFERROR((GETPIVOTDATA("Average of Certified Payroll Hourly Rate",'Pivot Table'!$X$3,"Firm Name",A162,"Class Round 3 (PSPO)",B162)),"")</f>
        <v/>
      </c>
      <c r="E162" s="34"/>
      <c r="F162" s="34"/>
      <c r="G162" s="151"/>
      <c r="H162" s="349">
        <f t="shared" si="55"/>
        <v>1.7500000000000002E-2</v>
      </c>
      <c r="I162" s="19">
        <f t="shared" si="56"/>
        <v>0</v>
      </c>
      <c r="J162" s="67">
        <f t="shared" si="57"/>
        <v>3.5000000000000003E-2</v>
      </c>
      <c r="K162" s="19">
        <f t="shared" si="58"/>
        <v>0</v>
      </c>
      <c r="L162" s="138">
        <f>IF(ISNUMBER(VLOOKUP('Rate Calculations'!$A162,#REF!,2,FALSE)),VLOOKUP('Rate Calculations'!$A162,#REF!,2,FALSE),0)</f>
        <v>0</v>
      </c>
      <c r="M162" s="89">
        <f>IF(ISNUMBER(VLOOKUP('Rate Calculations'!$A162,#REF!,4,FALSE)),VLOOKUP('Rate Calculations'!$A162,#REF!,4,FALSE),0)</f>
        <v>0</v>
      </c>
      <c r="N162" s="17">
        <f t="shared" si="59"/>
        <v>0</v>
      </c>
      <c r="O162" s="18">
        <f t="shared" si="60"/>
        <v>0</v>
      </c>
      <c r="P162" s="139">
        <f t="shared" si="61"/>
        <v>0</v>
      </c>
      <c r="Q162" s="66">
        <f t="shared" si="62"/>
        <v>0</v>
      </c>
      <c r="R162" s="66">
        <f t="shared" si="63"/>
        <v>0</v>
      </c>
      <c r="S162" s="9" t="e">
        <f>IF(#REF!="Yes",Q162,(Q162+I162*0.5))</f>
        <v>#REF!</v>
      </c>
      <c r="T162" s="9" t="e">
        <f>IF(#REF!="Yes",R162,(R162+K162*0.5))</f>
        <v>#REF!</v>
      </c>
      <c r="U162" s="151">
        <f t="shared" si="64"/>
        <v>0</v>
      </c>
      <c r="V162" s="16">
        <f t="shared" si="65"/>
        <v>0</v>
      </c>
      <c r="W162" s="16">
        <f t="shared" si="66"/>
        <v>0</v>
      </c>
      <c r="X162" s="138">
        <f>IF(ISNUMBER(VLOOKUP('Rate Calculations'!$A162,#REF!,5,FALSE)),VLOOKUP('Rate Calculations'!$A162,#REF!,5,FALSE),0)</f>
        <v>0</v>
      </c>
      <c r="Y162" s="89">
        <f>IF(ISNUMBER(VLOOKUP('Rate Calculations'!$A162,#REF!,6,FALSE)),VLOOKUP('Rate Calculations'!$A162,#REF!,6,FALSE),0)</f>
        <v>0</v>
      </c>
      <c r="Z162" s="17">
        <f t="shared" si="67"/>
        <v>0</v>
      </c>
      <c r="AA162" s="18">
        <f t="shared" si="68"/>
        <v>0</v>
      </c>
      <c r="AB162" s="46">
        <f t="shared" si="52"/>
        <v>0</v>
      </c>
      <c r="AC162" s="24">
        <f t="shared" si="69"/>
        <v>0</v>
      </c>
      <c r="AD162" s="24">
        <f t="shared" si="70"/>
        <v>0</v>
      </c>
      <c r="AE162" s="27" t="e">
        <f>IF(#REF!="Yes",AC162,(AC162+V162*0.5))</f>
        <v>#REF!</v>
      </c>
      <c r="AF162" s="27" t="e">
        <f>IF(#REF!="Yes",AD162,(AD162+W162*0.5))</f>
        <v>#REF!</v>
      </c>
    </row>
    <row r="163" spans="1:32">
      <c r="A163" s="57" t="str">
        <f t="shared" si="53"/>
        <v xml:space="preserve"> </v>
      </c>
      <c r="B163" s="57" t="str">
        <f t="shared" si="54"/>
        <v xml:space="preserve">  </v>
      </c>
      <c r="C163" s="57"/>
      <c r="D163" s="30" t="str">
        <f>IFERROR((GETPIVOTDATA("Average of Certified Payroll Hourly Rate",'Pivot Table'!$X$3,"Firm Name",A163,"Class Round 3 (PSPO)",B163)),"")</f>
        <v/>
      </c>
      <c r="E163" s="34"/>
      <c r="F163" s="34"/>
      <c r="G163" s="151"/>
      <c r="H163" s="349">
        <f t="shared" si="55"/>
        <v>1.7500000000000002E-2</v>
      </c>
      <c r="I163" s="19">
        <f t="shared" si="56"/>
        <v>0</v>
      </c>
      <c r="J163" s="67">
        <f t="shared" si="57"/>
        <v>3.5000000000000003E-2</v>
      </c>
      <c r="K163" s="19">
        <f t="shared" si="58"/>
        <v>0</v>
      </c>
      <c r="L163" s="138">
        <f>IF(ISNUMBER(VLOOKUP('Rate Calculations'!$A163,#REF!,2,FALSE)),VLOOKUP('Rate Calculations'!$A163,#REF!,2,FALSE),0)</f>
        <v>0</v>
      </c>
      <c r="M163" s="89">
        <f>IF(ISNUMBER(VLOOKUP('Rate Calculations'!$A163,#REF!,4,FALSE)),VLOOKUP('Rate Calculations'!$A163,#REF!,4,FALSE),0)</f>
        <v>0</v>
      </c>
      <c r="N163" s="17">
        <f t="shared" si="59"/>
        <v>0</v>
      </c>
      <c r="O163" s="18">
        <f t="shared" si="60"/>
        <v>0</v>
      </c>
      <c r="P163" s="139">
        <f t="shared" si="61"/>
        <v>0</v>
      </c>
      <c r="Q163" s="66">
        <f t="shared" si="62"/>
        <v>0</v>
      </c>
      <c r="R163" s="66">
        <f t="shared" si="63"/>
        <v>0</v>
      </c>
      <c r="S163" s="9" t="e">
        <f>IF(#REF!="Yes",Q163,(Q163+I163*0.5))</f>
        <v>#REF!</v>
      </c>
      <c r="T163" s="9" t="e">
        <f>IF(#REF!="Yes",R163,(R163+K163*0.5))</f>
        <v>#REF!</v>
      </c>
      <c r="U163" s="151">
        <f t="shared" si="64"/>
        <v>0</v>
      </c>
      <c r="V163" s="16">
        <f t="shared" si="65"/>
        <v>0</v>
      </c>
      <c r="W163" s="16">
        <f t="shared" si="66"/>
        <v>0</v>
      </c>
      <c r="X163" s="138">
        <f>IF(ISNUMBER(VLOOKUP('Rate Calculations'!$A163,#REF!,5,FALSE)),VLOOKUP('Rate Calculations'!$A163,#REF!,5,FALSE),0)</f>
        <v>0</v>
      </c>
      <c r="Y163" s="89">
        <f>IF(ISNUMBER(VLOOKUP('Rate Calculations'!$A163,#REF!,6,FALSE)),VLOOKUP('Rate Calculations'!$A163,#REF!,6,FALSE),0)</f>
        <v>0</v>
      </c>
      <c r="Z163" s="17">
        <f t="shared" si="67"/>
        <v>0</v>
      </c>
      <c r="AA163" s="18">
        <f t="shared" si="68"/>
        <v>0</v>
      </c>
      <c r="AB163" s="46">
        <f t="shared" si="52"/>
        <v>0</v>
      </c>
      <c r="AC163" s="24">
        <f t="shared" si="69"/>
        <v>0</v>
      </c>
      <c r="AD163" s="24">
        <f t="shared" si="70"/>
        <v>0</v>
      </c>
      <c r="AE163" s="27" t="e">
        <f>IF(#REF!="Yes",AC163,(AC163+V163*0.5))</f>
        <v>#REF!</v>
      </c>
      <c r="AF163" s="27" t="e">
        <f>IF(#REF!="Yes",AD163,(AD163+W163*0.5))</f>
        <v>#REF!</v>
      </c>
    </row>
    <row r="164" spans="1:32">
      <c r="A164" s="57" t="str">
        <f t="shared" si="53"/>
        <v xml:space="preserve"> </v>
      </c>
      <c r="B164" s="57" t="str">
        <f t="shared" si="54"/>
        <v xml:space="preserve">  </v>
      </c>
      <c r="C164" s="57"/>
      <c r="D164" s="30" t="str">
        <f>IFERROR((GETPIVOTDATA("Average of Certified Payroll Hourly Rate",'Pivot Table'!$X$3,"Firm Name",A164,"Class Round 3 (PSPO)",B164)),"")</f>
        <v/>
      </c>
      <c r="E164" s="34"/>
      <c r="F164" s="34"/>
      <c r="G164" s="151"/>
      <c r="H164" s="349">
        <f t="shared" si="55"/>
        <v>1.7500000000000002E-2</v>
      </c>
      <c r="I164" s="19">
        <f t="shared" si="56"/>
        <v>0</v>
      </c>
      <c r="J164" s="67">
        <f t="shared" si="57"/>
        <v>3.5000000000000003E-2</v>
      </c>
      <c r="K164" s="19">
        <f t="shared" si="58"/>
        <v>0</v>
      </c>
      <c r="L164" s="138">
        <f>IF(ISNUMBER(VLOOKUP('Rate Calculations'!$A164,#REF!,2,FALSE)),VLOOKUP('Rate Calculations'!$A164,#REF!,2,FALSE),0)</f>
        <v>0</v>
      </c>
      <c r="M164" s="89">
        <f>IF(ISNUMBER(VLOOKUP('Rate Calculations'!$A164,#REF!,4,FALSE)),VLOOKUP('Rate Calculations'!$A164,#REF!,4,FALSE),0)</f>
        <v>0</v>
      </c>
      <c r="N164" s="17">
        <f t="shared" si="59"/>
        <v>0</v>
      </c>
      <c r="O164" s="18">
        <f t="shared" si="60"/>
        <v>0</v>
      </c>
      <c r="P164" s="139">
        <f t="shared" si="61"/>
        <v>0</v>
      </c>
      <c r="Q164" s="66">
        <f t="shared" si="62"/>
        <v>0</v>
      </c>
      <c r="R164" s="66">
        <f t="shared" si="63"/>
        <v>0</v>
      </c>
      <c r="S164" s="9" t="e">
        <f>IF(#REF!="Yes",Q164,(Q164+I164*0.5))</f>
        <v>#REF!</v>
      </c>
      <c r="T164" s="9" t="e">
        <f>IF(#REF!="Yes",R164,(R164+K164*0.5))</f>
        <v>#REF!</v>
      </c>
      <c r="U164" s="151">
        <f t="shared" si="64"/>
        <v>0</v>
      </c>
      <c r="V164" s="16">
        <f t="shared" si="65"/>
        <v>0</v>
      </c>
      <c r="W164" s="16">
        <f t="shared" si="66"/>
        <v>0</v>
      </c>
      <c r="X164" s="138">
        <f>IF(ISNUMBER(VLOOKUP('Rate Calculations'!$A164,#REF!,5,FALSE)),VLOOKUP('Rate Calculations'!$A164,#REF!,5,FALSE),0)</f>
        <v>0</v>
      </c>
      <c r="Y164" s="89">
        <f>IF(ISNUMBER(VLOOKUP('Rate Calculations'!$A164,#REF!,6,FALSE)),VLOOKUP('Rate Calculations'!$A164,#REF!,6,FALSE),0)</f>
        <v>0</v>
      </c>
      <c r="Z164" s="17">
        <f t="shared" si="67"/>
        <v>0</v>
      </c>
      <c r="AA164" s="18">
        <f t="shared" si="68"/>
        <v>0</v>
      </c>
      <c r="AB164" s="46">
        <f t="shared" si="52"/>
        <v>0</v>
      </c>
      <c r="AC164" s="24">
        <f t="shared" si="69"/>
        <v>0</v>
      </c>
      <c r="AD164" s="24">
        <f t="shared" si="70"/>
        <v>0</v>
      </c>
      <c r="AE164" s="27" t="e">
        <f>IF(#REF!="Yes",AC164,(AC164+V164*0.5))</f>
        <v>#REF!</v>
      </c>
      <c r="AF164" s="27" t="e">
        <f>IF(#REF!="Yes",AD164,(AD164+W164*0.5))</f>
        <v>#REF!</v>
      </c>
    </row>
    <row r="165" spans="1:32">
      <c r="A165" s="57" t="str">
        <f t="shared" si="53"/>
        <v xml:space="preserve"> </v>
      </c>
      <c r="B165" s="57" t="str">
        <f t="shared" si="54"/>
        <v xml:space="preserve">  </v>
      </c>
      <c r="C165" s="57"/>
      <c r="D165" s="30" t="str">
        <f>IFERROR((GETPIVOTDATA("Average of Certified Payroll Hourly Rate",'Pivot Table'!$X$3,"Firm Name",A165,"Class Round 3 (PSPO)",B165)),"")</f>
        <v/>
      </c>
      <c r="E165" s="34"/>
      <c r="F165" s="34"/>
      <c r="G165" s="151"/>
      <c r="H165" s="349">
        <f t="shared" si="55"/>
        <v>1.7500000000000002E-2</v>
      </c>
      <c r="I165" s="19">
        <f t="shared" si="56"/>
        <v>0</v>
      </c>
      <c r="J165" s="67">
        <f t="shared" si="57"/>
        <v>3.5000000000000003E-2</v>
      </c>
      <c r="K165" s="19">
        <f t="shared" si="58"/>
        <v>0</v>
      </c>
      <c r="L165" s="138">
        <f>IF(ISNUMBER(VLOOKUP('Rate Calculations'!$A165,#REF!,2,FALSE)),VLOOKUP('Rate Calculations'!$A165,#REF!,2,FALSE),0)</f>
        <v>0</v>
      </c>
      <c r="M165" s="89">
        <f>IF(ISNUMBER(VLOOKUP('Rate Calculations'!$A165,#REF!,4,FALSE)),VLOOKUP('Rate Calculations'!$A165,#REF!,4,FALSE),0)</f>
        <v>0</v>
      </c>
      <c r="N165" s="17">
        <f t="shared" si="59"/>
        <v>0</v>
      </c>
      <c r="O165" s="18">
        <f t="shared" si="60"/>
        <v>0</v>
      </c>
      <c r="P165" s="139">
        <f t="shared" si="61"/>
        <v>0</v>
      </c>
      <c r="Q165" s="66">
        <f t="shared" si="62"/>
        <v>0</v>
      </c>
      <c r="R165" s="66">
        <f t="shared" si="63"/>
        <v>0</v>
      </c>
      <c r="S165" s="9" t="e">
        <f>IF(#REF!="Yes",Q165,(Q165+I165*0.5))</f>
        <v>#REF!</v>
      </c>
      <c r="T165" s="9" t="e">
        <f>IF(#REF!="Yes",R165,(R165+K165*0.5))</f>
        <v>#REF!</v>
      </c>
      <c r="U165" s="151">
        <f t="shared" si="64"/>
        <v>0</v>
      </c>
      <c r="V165" s="16">
        <f t="shared" si="65"/>
        <v>0</v>
      </c>
      <c r="W165" s="16">
        <f t="shared" si="66"/>
        <v>0</v>
      </c>
      <c r="X165" s="138">
        <f>IF(ISNUMBER(VLOOKUP('Rate Calculations'!$A165,#REF!,5,FALSE)),VLOOKUP('Rate Calculations'!$A165,#REF!,5,FALSE),0)</f>
        <v>0</v>
      </c>
      <c r="Y165" s="89">
        <f>IF(ISNUMBER(VLOOKUP('Rate Calculations'!$A165,#REF!,6,FALSE)),VLOOKUP('Rate Calculations'!$A165,#REF!,6,FALSE),0)</f>
        <v>0</v>
      </c>
      <c r="Z165" s="17">
        <f t="shared" si="67"/>
        <v>0</v>
      </c>
      <c r="AA165" s="18">
        <f t="shared" si="68"/>
        <v>0</v>
      </c>
      <c r="AB165" s="46">
        <f t="shared" si="52"/>
        <v>0</v>
      </c>
      <c r="AC165" s="24">
        <f t="shared" si="69"/>
        <v>0</v>
      </c>
      <c r="AD165" s="24">
        <f t="shared" si="70"/>
        <v>0</v>
      </c>
      <c r="AE165" s="27" t="e">
        <f>IF(#REF!="Yes",AC165,(AC165+V165*0.5))</f>
        <v>#REF!</v>
      </c>
      <c r="AF165" s="27" t="e">
        <f>IF(#REF!="Yes",AD165,(AD165+W165*0.5))</f>
        <v>#REF!</v>
      </c>
    </row>
    <row r="166" spans="1:32">
      <c r="A166" s="57" t="str">
        <f t="shared" si="53"/>
        <v xml:space="preserve"> </v>
      </c>
      <c r="B166" s="57" t="str">
        <f t="shared" si="54"/>
        <v xml:space="preserve">  </v>
      </c>
      <c r="C166" s="57"/>
      <c r="D166" s="30" t="str">
        <f>IFERROR((GETPIVOTDATA("Average of Certified Payroll Hourly Rate",'Pivot Table'!$X$3,"Firm Name",A166,"Class Round 3 (PSPO)",B166)),"")</f>
        <v/>
      </c>
      <c r="E166" s="34"/>
      <c r="F166" s="34"/>
      <c r="G166" s="151"/>
      <c r="H166" s="349">
        <f t="shared" si="55"/>
        <v>1.7500000000000002E-2</v>
      </c>
      <c r="I166" s="19">
        <f t="shared" si="56"/>
        <v>0</v>
      </c>
      <c r="J166" s="67">
        <f t="shared" si="57"/>
        <v>3.5000000000000003E-2</v>
      </c>
      <c r="K166" s="19">
        <f t="shared" si="58"/>
        <v>0</v>
      </c>
      <c r="L166" s="138">
        <f>IF(ISNUMBER(VLOOKUP('Rate Calculations'!$A166,#REF!,2,FALSE)),VLOOKUP('Rate Calculations'!$A166,#REF!,2,FALSE),0)</f>
        <v>0</v>
      </c>
      <c r="M166" s="89">
        <f>IF(ISNUMBER(VLOOKUP('Rate Calculations'!$A166,#REF!,4,FALSE)),VLOOKUP('Rate Calculations'!$A166,#REF!,4,FALSE),0)</f>
        <v>0</v>
      </c>
      <c r="N166" s="17">
        <f t="shared" si="59"/>
        <v>0</v>
      </c>
      <c r="O166" s="18">
        <f t="shared" si="60"/>
        <v>0</v>
      </c>
      <c r="P166" s="139">
        <f t="shared" si="61"/>
        <v>0</v>
      </c>
      <c r="Q166" s="66">
        <f t="shared" si="62"/>
        <v>0</v>
      </c>
      <c r="R166" s="66">
        <f t="shared" si="63"/>
        <v>0</v>
      </c>
      <c r="S166" s="9" t="e">
        <f>IF(#REF!="Yes",Q166,(Q166+I166*0.5))</f>
        <v>#REF!</v>
      </c>
      <c r="T166" s="9" t="e">
        <f>IF(#REF!="Yes",R166,(R166+K166*0.5))</f>
        <v>#REF!</v>
      </c>
      <c r="U166" s="151">
        <f t="shared" si="64"/>
        <v>0</v>
      </c>
      <c r="V166" s="16">
        <f t="shared" si="65"/>
        <v>0</v>
      </c>
      <c r="W166" s="16">
        <f t="shared" si="66"/>
        <v>0</v>
      </c>
      <c r="X166" s="138">
        <f>IF(ISNUMBER(VLOOKUP('Rate Calculations'!$A166,#REF!,5,FALSE)),VLOOKUP('Rate Calculations'!$A166,#REF!,5,FALSE),0)</f>
        <v>0</v>
      </c>
      <c r="Y166" s="89">
        <f>IF(ISNUMBER(VLOOKUP('Rate Calculations'!$A166,#REF!,6,FALSE)),VLOOKUP('Rate Calculations'!$A166,#REF!,6,FALSE),0)</f>
        <v>0</v>
      </c>
      <c r="Z166" s="17">
        <f t="shared" si="67"/>
        <v>0</v>
      </c>
      <c r="AA166" s="18">
        <f t="shared" si="68"/>
        <v>0</v>
      </c>
      <c r="AB166" s="46">
        <f t="shared" si="52"/>
        <v>0</v>
      </c>
      <c r="AC166" s="24">
        <f t="shared" si="69"/>
        <v>0</v>
      </c>
      <c r="AD166" s="24">
        <f t="shared" si="70"/>
        <v>0</v>
      </c>
      <c r="AE166" s="27" t="e">
        <f>IF(#REF!="Yes",AC166,(AC166+V166*0.5))</f>
        <v>#REF!</v>
      </c>
      <c r="AF166" s="27" t="e">
        <f>IF(#REF!="Yes",AD166,(AD166+W166*0.5))</f>
        <v>#REF!</v>
      </c>
    </row>
    <row r="167" spans="1:32">
      <c r="A167" s="57" t="str">
        <f t="shared" si="53"/>
        <v xml:space="preserve"> </v>
      </c>
      <c r="B167" s="57" t="str">
        <f t="shared" si="54"/>
        <v xml:space="preserve">  </v>
      </c>
      <c r="C167" s="57"/>
      <c r="D167" s="30" t="str">
        <f>IFERROR((GETPIVOTDATA("Average of Certified Payroll Hourly Rate",'Pivot Table'!$X$3,"Firm Name",A167,"Class Round 3 (PSPO)",B167)),"")</f>
        <v/>
      </c>
      <c r="E167" s="34"/>
      <c r="F167" s="34"/>
      <c r="G167" s="151"/>
      <c r="H167" s="349">
        <f t="shared" si="55"/>
        <v>1.7500000000000002E-2</v>
      </c>
      <c r="I167" s="19">
        <f t="shared" si="56"/>
        <v>0</v>
      </c>
      <c r="J167" s="67">
        <f t="shared" si="57"/>
        <v>3.5000000000000003E-2</v>
      </c>
      <c r="K167" s="19">
        <f t="shared" si="58"/>
        <v>0</v>
      </c>
      <c r="L167" s="138">
        <f>IF(ISNUMBER(VLOOKUP('Rate Calculations'!$A167,#REF!,2,FALSE)),VLOOKUP('Rate Calculations'!$A167,#REF!,2,FALSE),0)</f>
        <v>0</v>
      </c>
      <c r="M167" s="89">
        <f>IF(ISNUMBER(VLOOKUP('Rate Calculations'!$A167,#REF!,4,FALSE)),VLOOKUP('Rate Calculations'!$A167,#REF!,4,FALSE),0)</f>
        <v>0</v>
      </c>
      <c r="N167" s="17">
        <f t="shared" si="59"/>
        <v>0</v>
      </c>
      <c r="O167" s="18">
        <f t="shared" si="60"/>
        <v>0</v>
      </c>
      <c r="P167" s="139">
        <f t="shared" si="61"/>
        <v>0</v>
      </c>
      <c r="Q167" s="66">
        <f t="shared" si="62"/>
        <v>0</v>
      </c>
      <c r="R167" s="66">
        <f t="shared" si="63"/>
        <v>0</v>
      </c>
      <c r="S167" s="9" t="e">
        <f>IF(#REF!="Yes",Q167,(Q167+I167*0.5))</f>
        <v>#REF!</v>
      </c>
      <c r="T167" s="9" t="e">
        <f>IF(#REF!="Yes",R167,(R167+K167*0.5))</f>
        <v>#REF!</v>
      </c>
      <c r="U167" s="151">
        <f t="shared" si="64"/>
        <v>0</v>
      </c>
      <c r="V167" s="16">
        <f t="shared" si="65"/>
        <v>0</v>
      </c>
      <c r="W167" s="16">
        <f t="shared" si="66"/>
        <v>0</v>
      </c>
      <c r="X167" s="138">
        <f>IF(ISNUMBER(VLOOKUP('Rate Calculations'!$A167,#REF!,5,FALSE)),VLOOKUP('Rate Calculations'!$A167,#REF!,5,FALSE),0)</f>
        <v>0</v>
      </c>
      <c r="Y167" s="89">
        <f>IF(ISNUMBER(VLOOKUP('Rate Calculations'!$A167,#REF!,6,FALSE)),VLOOKUP('Rate Calculations'!$A167,#REF!,6,FALSE),0)</f>
        <v>0</v>
      </c>
      <c r="Z167" s="17">
        <f t="shared" si="67"/>
        <v>0</v>
      </c>
      <c r="AA167" s="18">
        <f t="shared" si="68"/>
        <v>0</v>
      </c>
      <c r="AB167" s="46">
        <f t="shared" si="52"/>
        <v>0</v>
      </c>
      <c r="AC167" s="24">
        <f t="shared" si="69"/>
        <v>0</v>
      </c>
      <c r="AD167" s="24">
        <f t="shared" si="70"/>
        <v>0</v>
      </c>
      <c r="AE167" s="27" t="e">
        <f>IF(#REF!="Yes",AC167,(AC167+V167*0.5))</f>
        <v>#REF!</v>
      </c>
      <c r="AF167" s="27" t="e">
        <f>IF(#REF!="Yes",AD167,(AD167+W167*0.5))</f>
        <v>#REF!</v>
      </c>
    </row>
    <row r="168" spans="1:32">
      <c r="A168" s="57" t="str">
        <f t="shared" si="53"/>
        <v xml:space="preserve"> </v>
      </c>
      <c r="B168" s="57" t="str">
        <f t="shared" si="54"/>
        <v xml:space="preserve">  </v>
      </c>
      <c r="C168" s="57"/>
      <c r="D168" s="30" t="str">
        <f>IFERROR((GETPIVOTDATA("Average of Certified Payroll Hourly Rate",'Pivot Table'!$X$3,"Firm Name",A168,"Class Round 3 (PSPO)",B168)),"")</f>
        <v/>
      </c>
      <c r="E168" s="34"/>
      <c r="F168" s="34"/>
      <c r="G168" s="151"/>
      <c r="H168" s="349">
        <f t="shared" si="55"/>
        <v>1.7500000000000002E-2</v>
      </c>
      <c r="I168" s="19">
        <f t="shared" si="56"/>
        <v>0</v>
      </c>
      <c r="J168" s="67">
        <f t="shared" si="57"/>
        <v>3.5000000000000003E-2</v>
      </c>
      <c r="K168" s="19">
        <f t="shared" si="58"/>
        <v>0</v>
      </c>
      <c r="L168" s="138">
        <f>IF(ISNUMBER(VLOOKUP('Rate Calculations'!$A168,#REF!,2,FALSE)),VLOOKUP('Rate Calculations'!$A168,#REF!,2,FALSE),0)</f>
        <v>0</v>
      </c>
      <c r="M168" s="89">
        <f>IF(ISNUMBER(VLOOKUP('Rate Calculations'!$A168,#REF!,4,FALSE)),VLOOKUP('Rate Calculations'!$A168,#REF!,4,FALSE),0)</f>
        <v>0</v>
      </c>
      <c r="N168" s="17">
        <f t="shared" si="59"/>
        <v>0</v>
      </c>
      <c r="O168" s="18">
        <f t="shared" si="60"/>
        <v>0</v>
      </c>
      <c r="P168" s="139">
        <f t="shared" si="61"/>
        <v>0</v>
      </c>
      <c r="Q168" s="66">
        <f t="shared" si="62"/>
        <v>0</v>
      </c>
      <c r="R168" s="66">
        <f t="shared" si="63"/>
        <v>0</v>
      </c>
      <c r="S168" s="9" t="e">
        <f>IF(#REF!="Yes",Q168,(Q168+I168*0.5))</f>
        <v>#REF!</v>
      </c>
      <c r="T168" s="9" t="e">
        <f>IF(#REF!="Yes",R168,(R168+K168*0.5))</f>
        <v>#REF!</v>
      </c>
      <c r="U168" s="151">
        <f t="shared" si="64"/>
        <v>0</v>
      </c>
      <c r="V168" s="16">
        <f t="shared" si="65"/>
        <v>0</v>
      </c>
      <c r="W168" s="16">
        <f t="shared" si="66"/>
        <v>0</v>
      </c>
      <c r="X168" s="138">
        <f>IF(ISNUMBER(VLOOKUP('Rate Calculations'!$A168,#REF!,5,FALSE)),VLOOKUP('Rate Calculations'!$A168,#REF!,5,FALSE),0)</f>
        <v>0</v>
      </c>
      <c r="Y168" s="89">
        <f>IF(ISNUMBER(VLOOKUP('Rate Calculations'!$A168,#REF!,6,FALSE)),VLOOKUP('Rate Calculations'!$A168,#REF!,6,FALSE),0)</f>
        <v>0</v>
      </c>
      <c r="Z168" s="17">
        <f t="shared" si="67"/>
        <v>0</v>
      </c>
      <c r="AA168" s="18">
        <f t="shared" si="68"/>
        <v>0</v>
      </c>
      <c r="AB168" s="46">
        <f t="shared" si="52"/>
        <v>0</v>
      </c>
      <c r="AC168" s="24">
        <f t="shared" si="69"/>
        <v>0</v>
      </c>
      <c r="AD168" s="24">
        <f t="shared" si="70"/>
        <v>0</v>
      </c>
      <c r="AE168" s="27" t="e">
        <f>IF(#REF!="Yes",AC168,(AC168+V168*0.5))</f>
        <v>#REF!</v>
      </c>
      <c r="AF168" s="27" t="e">
        <f>IF(#REF!="Yes",AD168,(AD168+W168*0.5))</f>
        <v>#REF!</v>
      </c>
    </row>
    <row r="169" spans="1:32">
      <c r="A169" s="57" t="str">
        <f t="shared" si="53"/>
        <v xml:space="preserve"> </v>
      </c>
      <c r="B169" s="57" t="str">
        <f t="shared" si="54"/>
        <v xml:space="preserve">  </v>
      </c>
      <c r="C169" s="57"/>
      <c r="D169" s="30" t="str">
        <f>IFERROR((GETPIVOTDATA("Average of Certified Payroll Hourly Rate",'Pivot Table'!$X$3,"Firm Name",A169,"Class Round 3 (PSPO)",B169)),"")</f>
        <v/>
      </c>
      <c r="E169" s="34"/>
      <c r="F169" s="34"/>
      <c r="G169" s="151"/>
      <c r="H169" s="349">
        <f t="shared" si="55"/>
        <v>1.7500000000000002E-2</v>
      </c>
      <c r="I169" s="19">
        <f t="shared" si="56"/>
        <v>0</v>
      </c>
      <c r="J169" s="67">
        <f t="shared" si="57"/>
        <v>3.5000000000000003E-2</v>
      </c>
      <c r="K169" s="19">
        <f t="shared" si="58"/>
        <v>0</v>
      </c>
      <c r="L169" s="138">
        <f>IF(ISNUMBER(VLOOKUP('Rate Calculations'!$A169,#REF!,2,FALSE)),VLOOKUP('Rate Calculations'!$A169,#REF!,2,FALSE),0)</f>
        <v>0</v>
      </c>
      <c r="M169" s="89">
        <f>IF(ISNUMBER(VLOOKUP('Rate Calculations'!$A169,#REF!,4,FALSE)),VLOOKUP('Rate Calculations'!$A169,#REF!,4,FALSE),0)</f>
        <v>0</v>
      </c>
      <c r="N169" s="17">
        <f t="shared" si="59"/>
        <v>0</v>
      </c>
      <c r="O169" s="18">
        <f t="shared" si="60"/>
        <v>0</v>
      </c>
      <c r="P169" s="139">
        <f t="shared" si="61"/>
        <v>0</v>
      </c>
      <c r="Q169" s="66">
        <f t="shared" si="62"/>
        <v>0</v>
      </c>
      <c r="R169" s="66">
        <f t="shared" si="63"/>
        <v>0</v>
      </c>
      <c r="S169" s="9" t="e">
        <f>IF(#REF!="Yes",Q169,(Q169+I169*0.5))</f>
        <v>#REF!</v>
      </c>
      <c r="T169" s="9" t="e">
        <f>IF(#REF!="Yes",R169,(R169+K169*0.5))</f>
        <v>#REF!</v>
      </c>
      <c r="U169" s="151">
        <f t="shared" si="64"/>
        <v>0</v>
      </c>
      <c r="V169" s="16">
        <f t="shared" si="65"/>
        <v>0</v>
      </c>
      <c r="W169" s="16">
        <f t="shared" si="66"/>
        <v>0</v>
      </c>
      <c r="X169" s="138">
        <f>IF(ISNUMBER(VLOOKUP('Rate Calculations'!$A169,#REF!,5,FALSE)),VLOOKUP('Rate Calculations'!$A169,#REF!,5,FALSE),0)</f>
        <v>0</v>
      </c>
      <c r="Y169" s="89">
        <f>IF(ISNUMBER(VLOOKUP('Rate Calculations'!$A169,#REF!,6,FALSE)),VLOOKUP('Rate Calculations'!$A169,#REF!,6,FALSE),0)</f>
        <v>0</v>
      </c>
      <c r="Z169" s="17">
        <f t="shared" si="67"/>
        <v>0</v>
      </c>
      <c r="AA169" s="18">
        <f t="shared" si="68"/>
        <v>0</v>
      </c>
      <c r="AB169" s="46">
        <f t="shared" si="52"/>
        <v>0</v>
      </c>
      <c r="AC169" s="24">
        <f t="shared" si="69"/>
        <v>0</v>
      </c>
      <c r="AD169" s="24">
        <f t="shared" si="70"/>
        <v>0</v>
      </c>
      <c r="AE169" s="27" t="e">
        <f>IF(#REF!="Yes",AC169,(AC169+V169*0.5))</f>
        <v>#REF!</v>
      </c>
      <c r="AF169" s="27" t="e">
        <f>IF(#REF!="Yes",AD169,(AD169+W169*0.5))</f>
        <v>#REF!</v>
      </c>
    </row>
    <row r="170" spans="1:32">
      <c r="A170" s="57" t="str">
        <f t="shared" si="53"/>
        <v xml:space="preserve"> </v>
      </c>
      <c r="B170" s="57" t="str">
        <f t="shared" si="54"/>
        <v xml:space="preserve">  </v>
      </c>
      <c r="C170" s="57"/>
      <c r="D170" s="30" t="str">
        <f>IFERROR((GETPIVOTDATA("Average of Certified Payroll Hourly Rate",'Pivot Table'!$X$3,"Firm Name",A170,"Class Round 3 (PSPO)",B170)),"")</f>
        <v/>
      </c>
      <c r="E170" s="34"/>
      <c r="F170" s="34"/>
      <c r="G170" s="151"/>
      <c r="H170" s="349">
        <f t="shared" si="55"/>
        <v>1.7500000000000002E-2</v>
      </c>
      <c r="I170" s="19">
        <f t="shared" si="56"/>
        <v>0</v>
      </c>
      <c r="J170" s="67">
        <f t="shared" si="57"/>
        <v>3.5000000000000003E-2</v>
      </c>
      <c r="K170" s="19">
        <f t="shared" si="58"/>
        <v>0</v>
      </c>
      <c r="L170" s="138">
        <f>IF(ISNUMBER(VLOOKUP('Rate Calculations'!$A170,#REF!,2,FALSE)),VLOOKUP('Rate Calculations'!$A170,#REF!,2,FALSE),0)</f>
        <v>0</v>
      </c>
      <c r="M170" s="89">
        <f>IF(ISNUMBER(VLOOKUP('Rate Calculations'!$A170,#REF!,4,FALSE)),VLOOKUP('Rate Calculations'!$A170,#REF!,4,FALSE),0)</f>
        <v>0</v>
      </c>
      <c r="N170" s="17">
        <f t="shared" si="59"/>
        <v>0</v>
      </c>
      <c r="O170" s="18">
        <f t="shared" si="60"/>
        <v>0</v>
      </c>
      <c r="P170" s="139">
        <f t="shared" si="61"/>
        <v>0</v>
      </c>
      <c r="Q170" s="66">
        <f t="shared" si="62"/>
        <v>0</v>
      </c>
      <c r="R170" s="66">
        <f t="shared" si="63"/>
        <v>0</v>
      </c>
      <c r="S170" s="9" t="e">
        <f>IF(#REF!="Yes",Q170,(Q170+I170*0.5))</f>
        <v>#REF!</v>
      </c>
      <c r="T170" s="9" t="e">
        <f>IF(#REF!="Yes",R170,(R170+K170*0.5))</f>
        <v>#REF!</v>
      </c>
      <c r="U170" s="151">
        <f t="shared" si="64"/>
        <v>0</v>
      </c>
      <c r="V170" s="16">
        <f t="shared" si="65"/>
        <v>0</v>
      </c>
      <c r="W170" s="16">
        <f t="shared" si="66"/>
        <v>0</v>
      </c>
      <c r="X170" s="138">
        <f>IF(ISNUMBER(VLOOKUP('Rate Calculations'!$A170,#REF!,5,FALSE)),VLOOKUP('Rate Calculations'!$A170,#REF!,5,FALSE),0)</f>
        <v>0</v>
      </c>
      <c r="Y170" s="89">
        <f>IF(ISNUMBER(VLOOKUP('Rate Calculations'!$A170,#REF!,6,FALSE)),VLOOKUP('Rate Calculations'!$A170,#REF!,6,FALSE),0)</f>
        <v>0</v>
      </c>
      <c r="Z170" s="17">
        <f t="shared" si="67"/>
        <v>0</v>
      </c>
      <c r="AA170" s="18">
        <f t="shared" si="68"/>
        <v>0</v>
      </c>
      <c r="AB170" s="46">
        <f t="shared" si="52"/>
        <v>0</v>
      </c>
      <c r="AC170" s="24">
        <f t="shared" si="69"/>
        <v>0</v>
      </c>
      <c r="AD170" s="24">
        <f t="shared" si="70"/>
        <v>0</v>
      </c>
      <c r="AE170" s="27" t="e">
        <f>IF(#REF!="Yes",AC170,(AC170+V170*0.5))</f>
        <v>#REF!</v>
      </c>
      <c r="AF170" s="27" t="e">
        <f>IF(#REF!="Yes",AD170,(AD170+W170*0.5))</f>
        <v>#REF!</v>
      </c>
    </row>
    <row r="171" spans="1:32">
      <c r="A171" s="57" t="str">
        <f t="shared" si="53"/>
        <v xml:space="preserve"> </v>
      </c>
      <c r="B171" s="57" t="str">
        <f t="shared" si="54"/>
        <v xml:space="preserve">  </v>
      </c>
      <c r="C171" s="57"/>
      <c r="D171" s="30" t="str">
        <f>IFERROR((GETPIVOTDATA("Average of Certified Payroll Hourly Rate",'Pivot Table'!$X$3,"Firm Name",A171,"Class Round 3 (PSPO)",B171)),"")</f>
        <v/>
      </c>
      <c r="E171" s="34"/>
      <c r="F171" s="34"/>
      <c r="G171" s="151"/>
      <c r="H171" s="349">
        <f t="shared" si="55"/>
        <v>1.7500000000000002E-2</v>
      </c>
      <c r="I171" s="19">
        <f t="shared" si="56"/>
        <v>0</v>
      </c>
      <c r="J171" s="67">
        <f t="shared" si="57"/>
        <v>3.5000000000000003E-2</v>
      </c>
      <c r="K171" s="19">
        <f t="shared" si="58"/>
        <v>0</v>
      </c>
      <c r="L171" s="138">
        <f>IF(ISNUMBER(VLOOKUP('Rate Calculations'!$A171,#REF!,2,FALSE)),VLOOKUP('Rate Calculations'!$A171,#REF!,2,FALSE),0)</f>
        <v>0</v>
      </c>
      <c r="M171" s="89">
        <f>IF(ISNUMBER(VLOOKUP('Rate Calculations'!$A171,#REF!,4,FALSE)),VLOOKUP('Rate Calculations'!$A171,#REF!,4,FALSE),0)</f>
        <v>0</v>
      </c>
      <c r="N171" s="17">
        <f t="shared" si="59"/>
        <v>0</v>
      </c>
      <c r="O171" s="18">
        <f t="shared" si="60"/>
        <v>0</v>
      </c>
      <c r="P171" s="139">
        <f t="shared" si="61"/>
        <v>0</v>
      </c>
      <c r="Q171" s="66">
        <f t="shared" si="62"/>
        <v>0</v>
      </c>
      <c r="R171" s="66">
        <f t="shared" si="63"/>
        <v>0</v>
      </c>
      <c r="S171" s="9" t="e">
        <f>IF(#REF!="Yes",Q171,(Q171+I171*0.5))</f>
        <v>#REF!</v>
      </c>
      <c r="T171" s="9" t="e">
        <f>IF(#REF!="Yes",R171,(R171+K171*0.5))</f>
        <v>#REF!</v>
      </c>
      <c r="U171" s="151">
        <f t="shared" si="64"/>
        <v>0</v>
      </c>
      <c r="V171" s="16">
        <f t="shared" si="65"/>
        <v>0</v>
      </c>
      <c r="W171" s="16">
        <f t="shared" si="66"/>
        <v>0</v>
      </c>
      <c r="X171" s="138">
        <f>IF(ISNUMBER(VLOOKUP('Rate Calculations'!$A171,#REF!,5,FALSE)),VLOOKUP('Rate Calculations'!$A171,#REF!,5,FALSE),0)</f>
        <v>0</v>
      </c>
      <c r="Y171" s="89">
        <f>IF(ISNUMBER(VLOOKUP('Rate Calculations'!$A171,#REF!,6,FALSE)),VLOOKUP('Rate Calculations'!$A171,#REF!,6,FALSE),0)</f>
        <v>0</v>
      </c>
      <c r="Z171" s="17">
        <f t="shared" si="67"/>
        <v>0</v>
      </c>
      <c r="AA171" s="18">
        <f t="shared" si="68"/>
        <v>0</v>
      </c>
      <c r="AB171" s="46">
        <f t="shared" si="52"/>
        <v>0</v>
      </c>
      <c r="AC171" s="24">
        <f t="shared" si="69"/>
        <v>0</v>
      </c>
      <c r="AD171" s="24">
        <f t="shared" si="70"/>
        <v>0</v>
      </c>
      <c r="AE171" s="27" t="e">
        <f>IF(#REF!="Yes",AC171,(AC171+V171*0.5))</f>
        <v>#REF!</v>
      </c>
      <c r="AF171" s="27" t="e">
        <f>IF(#REF!="Yes",AD171,(AD171+W171*0.5))</f>
        <v>#REF!</v>
      </c>
    </row>
    <row r="172" spans="1:32">
      <c r="A172" s="57" t="str">
        <f t="shared" si="53"/>
        <v xml:space="preserve"> </v>
      </c>
      <c r="B172" s="57"/>
      <c r="C172" s="57"/>
      <c r="D172" s="30" t="str">
        <f>IFERROR((GETPIVOTDATA("Average of Certified Payroll Hourly Rate",'Pivot Table'!$X$3,"Firm Name",A172,"Class Round 3 (PSPO)",B172)),"")</f>
        <v/>
      </c>
      <c r="E172" s="34"/>
      <c r="F172" s="34"/>
      <c r="G172" s="151"/>
      <c r="H172" s="349">
        <f t="shared" si="55"/>
        <v>1.7500000000000002E-2</v>
      </c>
      <c r="I172" s="19">
        <f t="shared" si="56"/>
        <v>0</v>
      </c>
      <c r="J172" s="67">
        <f t="shared" si="57"/>
        <v>3.5000000000000003E-2</v>
      </c>
      <c r="K172" s="19">
        <f t="shared" si="58"/>
        <v>0</v>
      </c>
      <c r="L172" s="138">
        <f>IF(ISNUMBER(VLOOKUP('Rate Calculations'!$A172,#REF!,2,FALSE)),VLOOKUP('Rate Calculations'!$A172,#REF!,2,FALSE),0)</f>
        <v>0</v>
      </c>
      <c r="M172" s="89">
        <f>IF(ISNUMBER(VLOOKUP('Rate Calculations'!$A172,#REF!,4,FALSE)),VLOOKUP('Rate Calculations'!$A172,#REF!,4,FALSE),0)</f>
        <v>0</v>
      </c>
      <c r="N172" s="17">
        <f t="shared" si="59"/>
        <v>0</v>
      </c>
      <c r="O172" s="18">
        <f t="shared" si="60"/>
        <v>0</v>
      </c>
      <c r="P172" s="139">
        <f t="shared" si="61"/>
        <v>0</v>
      </c>
      <c r="Q172" s="66">
        <f t="shared" si="62"/>
        <v>0</v>
      </c>
      <c r="R172" s="66">
        <f t="shared" si="63"/>
        <v>0</v>
      </c>
      <c r="S172" s="9" t="e">
        <f>IF(#REF!="Yes",Q172,(Q172+I172*0.5))</f>
        <v>#REF!</v>
      </c>
      <c r="T172" s="9" t="e">
        <f>IF(#REF!="Yes",R172,(R172+K172*0.5))</f>
        <v>#REF!</v>
      </c>
      <c r="U172" s="151">
        <f t="shared" si="64"/>
        <v>0</v>
      </c>
      <c r="V172" s="16">
        <f t="shared" si="65"/>
        <v>0</v>
      </c>
      <c r="W172" s="16">
        <f t="shared" si="66"/>
        <v>0</v>
      </c>
      <c r="X172" s="138">
        <f>IF(ISNUMBER(VLOOKUP('Rate Calculations'!$A172,#REF!,5,FALSE)),VLOOKUP('Rate Calculations'!$A172,#REF!,5,FALSE),0)</f>
        <v>0</v>
      </c>
      <c r="Y172" s="89">
        <f>IF(ISNUMBER(VLOOKUP('Rate Calculations'!$A172,#REF!,6,FALSE)),VLOOKUP('Rate Calculations'!$A172,#REF!,6,FALSE),0)</f>
        <v>0</v>
      </c>
      <c r="Z172" s="17">
        <f t="shared" si="67"/>
        <v>0</v>
      </c>
      <c r="AA172" s="18">
        <f t="shared" si="68"/>
        <v>0</v>
      </c>
      <c r="AB172" s="46">
        <f t="shared" si="52"/>
        <v>0</v>
      </c>
      <c r="AC172" s="24">
        <f t="shared" si="69"/>
        <v>0</v>
      </c>
      <c r="AD172" s="24">
        <f t="shared" si="70"/>
        <v>0</v>
      </c>
      <c r="AE172" s="27" t="e">
        <f>IF(#REF!="Yes",AC172,(AC172+V172*0.5))</f>
        <v>#REF!</v>
      </c>
      <c r="AF172" s="27" t="e">
        <f>IF(#REF!="Yes",AD172,(AD172+W172*0.5))</f>
        <v>#REF!</v>
      </c>
    </row>
    <row r="173" spans="1:32">
      <c r="A173" s="57" t="str">
        <f t="shared" si="53"/>
        <v xml:space="preserve"> </v>
      </c>
      <c r="B173" s="57"/>
      <c r="C173" s="57"/>
      <c r="D173" s="30" t="str">
        <f>IFERROR((GETPIVOTDATA("Average of Certified Payroll Hourly Rate",'Pivot Table'!$X$3,"Firm Name",A173,"Class Round 3 (PSPO)",B173)),"")</f>
        <v/>
      </c>
      <c r="E173" s="34"/>
      <c r="F173" s="34"/>
      <c r="G173" s="151"/>
      <c r="H173" s="349">
        <f t="shared" si="55"/>
        <v>1.7500000000000002E-2</v>
      </c>
      <c r="I173" s="19">
        <f t="shared" si="56"/>
        <v>0</v>
      </c>
      <c r="J173" s="67">
        <f t="shared" si="57"/>
        <v>3.5000000000000003E-2</v>
      </c>
      <c r="K173" s="19">
        <f t="shared" si="58"/>
        <v>0</v>
      </c>
      <c r="L173" s="138">
        <f>IF(ISNUMBER(VLOOKUP('Rate Calculations'!$A173,#REF!,2,FALSE)),VLOOKUP('Rate Calculations'!$A173,#REF!,2,FALSE),0)</f>
        <v>0</v>
      </c>
      <c r="M173" s="89">
        <f>IF(ISNUMBER(VLOOKUP('Rate Calculations'!$A173,#REF!,4,FALSE)),VLOOKUP('Rate Calculations'!$A173,#REF!,4,FALSE),0)</f>
        <v>0</v>
      </c>
      <c r="N173" s="17">
        <f t="shared" si="59"/>
        <v>0</v>
      </c>
      <c r="O173" s="18">
        <f t="shared" si="60"/>
        <v>0</v>
      </c>
      <c r="P173" s="139">
        <f t="shared" si="61"/>
        <v>0</v>
      </c>
      <c r="Q173" s="66">
        <f t="shared" si="62"/>
        <v>0</v>
      </c>
      <c r="R173" s="66">
        <f t="shared" si="63"/>
        <v>0</v>
      </c>
      <c r="S173" s="9" t="e">
        <f>IF(#REF!="Yes",Q173,(Q173+I173*0.5))</f>
        <v>#REF!</v>
      </c>
      <c r="T173" s="9" t="e">
        <f>IF(#REF!="Yes",R173,(R173+K173*0.5))</f>
        <v>#REF!</v>
      </c>
      <c r="U173" s="151">
        <f t="shared" si="64"/>
        <v>0</v>
      </c>
      <c r="V173" s="16">
        <f t="shared" si="65"/>
        <v>0</v>
      </c>
      <c r="W173" s="16">
        <f t="shared" si="66"/>
        <v>0</v>
      </c>
      <c r="X173" s="138">
        <f>IF(ISNUMBER(VLOOKUP('Rate Calculations'!$A173,#REF!,5,FALSE)),VLOOKUP('Rate Calculations'!$A173,#REF!,5,FALSE),0)</f>
        <v>0</v>
      </c>
      <c r="Y173" s="89">
        <f>IF(ISNUMBER(VLOOKUP('Rate Calculations'!$A173,#REF!,6,FALSE)),VLOOKUP('Rate Calculations'!$A173,#REF!,6,FALSE),0)</f>
        <v>0</v>
      </c>
      <c r="Z173" s="17">
        <f t="shared" si="67"/>
        <v>0</v>
      </c>
      <c r="AA173" s="18">
        <f t="shared" si="68"/>
        <v>0</v>
      </c>
      <c r="AB173" s="46">
        <f t="shared" si="52"/>
        <v>0</v>
      </c>
      <c r="AC173" s="24">
        <f t="shared" si="69"/>
        <v>0</v>
      </c>
      <c r="AD173" s="24">
        <f t="shared" si="70"/>
        <v>0</v>
      </c>
      <c r="AE173" s="27" t="e">
        <f>IF(#REF!="Yes",AC173,(AC173+V173*0.5))</f>
        <v>#REF!</v>
      </c>
      <c r="AF173" s="27" t="e">
        <f>IF(#REF!="Yes",AD173,(AD173+W173*0.5))</f>
        <v>#REF!</v>
      </c>
    </row>
    <row r="174" spans="1:32">
      <c r="A174" s="57" t="str">
        <f t="shared" si="53"/>
        <v xml:space="preserve"> </v>
      </c>
      <c r="B174" s="57"/>
      <c r="C174" s="57"/>
      <c r="D174" s="30" t="str">
        <f>IFERROR((GETPIVOTDATA("Average of Certified Payroll Hourly Rate",'Pivot Table'!$X$3,"Firm Name",A174,"Class Round 3 (PSPO)",B174)),"")</f>
        <v/>
      </c>
      <c r="E174" s="34"/>
      <c r="F174" s="34"/>
      <c r="G174" s="151"/>
      <c r="H174" s="349">
        <f t="shared" si="55"/>
        <v>1.7500000000000002E-2</v>
      </c>
      <c r="I174" s="19">
        <f t="shared" si="56"/>
        <v>0</v>
      </c>
      <c r="J174" s="67">
        <f t="shared" si="57"/>
        <v>3.5000000000000003E-2</v>
      </c>
      <c r="K174" s="19">
        <f t="shared" si="58"/>
        <v>0</v>
      </c>
      <c r="L174" s="138">
        <f>IF(ISNUMBER(VLOOKUP('Rate Calculations'!$A174,#REF!,2,FALSE)),VLOOKUP('Rate Calculations'!$A174,#REF!,2,FALSE),0)</f>
        <v>0</v>
      </c>
      <c r="M174" s="89">
        <f>IF(ISNUMBER(VLOOKUP('Rate Calculations'!$A174,#REF!,4,FALSE)),VLOOKUP('Rate Calculations'!$A174,#REF!,4,FALSE),0)</f>
        <v>0</v>
      </c>
      <c r="N174" s="17">
        <f t="shared" si="59"/>
        <v>0</v>
      </c>
      <c r="O174" s="18">
        <f t="shared" si="60"/>
        <v>0</v>
      </c>
      <c r="P174" s="139">
        <f t="shared" si="61"/>
        <v>0</v>
      </c>
      <c r="Q174" s="66">
        <f t="shared" si="62"/>
        <v>0</v>
      </c>
      <c r="R174" s="66">
        <f t="shared" si="63"/>
        <v>0</v>
      </c>
      <c r="S174" s="9" t="e">
        <f>IF(#REF!="Yes",Q174,(Q174+I174*0.5))</f>
        <v>#REF!</v>
      </c>
      <c r="T174" s="9" t="e">
        <f>IF(#REF!="Yes",R174,(R174+K174*0.5))</f>
        <v>#REF!</v>
      </c>
      <c r="U174" s="151">
        <f t="shared" si="64"/>
        <v>0</v>
      </c>
      <c r="V174" s="16">
        <f t="shared" si="65"/>
        <v>0</v>
      </c>
      <c r="W174" s="16">
        <f t="shared" si="66"/>
        <v>0</v>
      </c>
      <c r="X174" s="138">
        <f>IF(ISNUMBER(VLOOKUP('Rate Calculations'!$A174,#REF!,5,FALSE)),VLOOKUP('Rate Calculations'!$A174,#REF!,5,FALSE),0)</f>
        <v>0</v>
      </c>
      <c r="Y174" s="89">
        <f>IF(ISNUMBER(VLOOKUP('Rate Calculations'!$A174,#REF!,6,FALSE)),VLOOKUP('Rate Calculations'!$A174,#REF!,6,FALSE),0)</f>
        <v>0</v>
      </c>
      <c r="Z174" s="17">
        <f t="shared" si="67"/>
        <v>0</v>
      </c>
      <c r="AA174" s="18">
        <f t="shared" si="68"/>
        <v>0</v>
      </c>
      <c r="AB174" s="46">
        <f t="shared" si="52"/>
        <v>0</v>
      </c>
      <c r="AC174" s="24">
        <f t="shared" si="69"/>
        <v>0</v>
      </c>
      <c r="AD174" s="24">
        <f t="shared" si="70"/>
        <v>0</v>
      </c>
      <c r="AE174" s="27" t="e">
        <f>IF(#REF!="Yes",AC174,(AC174+V174*0.5))</f>
        <v>#REF!</v>
      </c>
      <c r="AF174" s="27" t="e">
        <f>IF(#REF!="Yes",AD174,(AD174+W174*0.5))</f>
        <v>#REF!</v>
      </c>
    </row>
    <row r="175" spans="1:32">
      <c r="A175" s="57" t="str">
        <f t="shared" si="53"/>
        <v xml:space="preserve"> </v>
      </c>
      <c r="B175" s="57"/>
      <c r="C175" s="57"/>
      <c r="D175" s="30" t="str">
        <f>IFERROR((GETPIVOTDATA("Average of Certified Payroll Hourly Rate",'Pivot Table'!$X$3,"Firm Name",A175,"Class Round 3 (PSPO)",B175)),"")</f>
        <v/>
      </c>
      <c r="E175" s="34"/>
      <c r="F175" s="34"/>
      <c r="G175" s="151"/>
      <c r="H175" s="349">
        <f t="shared" si="55"/>
        <v>1.7500000000000002E-2</v>
      </c>
      <c r="I175" s="19">
        <f t="shared" si="56"/>
        <v>0</v>
      </c>
      <c r="J175" s="67">
        <f t="shared" si="57"/>
        <v>3.5000000000000003E-2</v>
      </c>
      <c r="K175" s="19">
        <f t="shared" si="58"/>
        <v>0</v>
      </c>
      <c r="L175" s="138">
        <f>IF(ISNUMBER(VLOOKUP('Rate Calculations'!$A175,#REF!,2,FALSE)),VLOOKUP('Rate Calculations'!$A175,#REF!,2,FALSE),0)</f>
        <v>0</v>
      </c>
      <c r="M175" s="89">
        <f>IF(ISNUMBER(VLOOKUP('Rate Calculations'!$A175,#REF!,4,FALSE)),VLOOKUP('Rate Calculations'!$A175,#REF!,4,FALSE),0)</f>
        <v>0</v>
      </c>
      <c r="N175" s="17">
        <f t="shared" si="59"/>
        <v>0</v>
      </c>
      <c r="O175" s="18">
        <f t="shared" si="60"/>
        <v>0</v>
      </c>
      <c r="P175" s="139">
        <f t="shared" si="61"/>
        <v>0</v>
      </c>
      <c r="Q175" s="66">
        <f t="shared" si="62"/>
        <v>0</v>
      </c>
      <c r="R175" s="66">
        <f t="shared" si="63"/>
        <v>0</v>
      </c>
      <c r="S175" s="9" t="e">
        <f>IF(#REF!="Yes",Q175,(Q175+I175*0.5))</f>
        <v>#REF!</v>
      </c>
      <c r="T175" s="9" t="e">
        <f>IF(#REF!="Yes",R175,(R175+K175*0.5))</f>
        <v>#REF!</v>
      </c>
      <c r="U175" s="151">
        <f t="shared" si="64"/>
        <v>0</v>
      </c>
      <c r="V175" s="16">
        <f t="shared" si="65"/>
        <v>0</v>
      </c>
      <c r="W175" s="16">
        <f t="shared" si="66"/>
        <v>0</v>
      </c>
      <c r="X175" s="138">
        <f>IF(ISNUMBER(VLOOKUP('Rate Calculations'!$A175,#REF!,5,FALSE)),VLOOKUP('Rate Calculations'!$A175,#REF!,5,FALSE),0)</f>
        <v>0</v>
      </c>
      <c r="Y175" s="89">
        <f>IF(ISNUMBER(VLOOKUP('Rate Calculations'!$A175,#REF!,6,FALSE)),VLOOKUP('Rate Calculations'!$A175,#REF!,6,FALSE),0)</f>
        <v>0</v>
      </c>
      <c r="Z175" s="17">
        <f t="shared" si="67"/>
        <v>0</v>
      </c>
      <c r="AA175" s="18">
        <f t="shared" si="68"/>
        <v>0</v>
      </c>
      <c r="AB175" s="46">
        <f t="shared" si="52"/>
        <v>0</v>
      </c>
      <c r="AC175" s="24">
        <f t="shared" si="69"/>
        <v>0</v>
      </c>
      <c r="AD175" s="24">
        <f t="shared" si="70"/>
        <v>0</v>
      </c>
      <c r="AE175" s="27" t="e">
        <f>IF(#REF!="Yes",AC175,(AC175+V175*0.5))</f>
        <v>#REF!</v>
      </c>
      <c r="AF175" s="27" t="e">
        <f>IF(#REF!="Yes",AD175,(AD175+W175*0.5))</f>
        <v>#REF!</v>
      </c>
    </row>
    <row r="176" spans="1:32">
      <c r="A176" s="57" t="str">
        <f t="shared" si="53"/>
        <v xml:space="preserve"> </v>
      </c>
      <c r="B176" s="57"/>
      <c r="C176" s="57"/>
      <c r="D176" s="30" t="str">
        <f>IFERROR((GETPIVOTDATA("Average of Certified Payroll Hourly Rate",'Pivot Table'!$X$3,"Firm Name",A176,"Class Round 3 (PSPO)",B176)),"")</f>
        <v/>
      </c>
      <c r="E176" s="34"/>
      <c r="F176" s="34"/>
      <c r="G176" s="151"/>
      <c r="H176" s="349">
        <f t="shared" si="55"/>
        <v>1.7500000000000002E-2</v>
      </c>
      <c r="I176" s="19">
        <f t="shared" si="56"/>
        <v>0</v>
      </c>
      <c r="J176" s="67">
        <f t="shared" si="57"/>
        <v>3.5000000000000003E-2</v>
      </c>
      <c r="K176" s="19">
        <f t="shared" si="58"/>
        <v>0</v>
      </c>
      <c r="L176" s="138">
        <f>IF(ISNUMBER(VLOOKUP('Rate Calculations'!$A176,#REF!,2,FALSE)),VLOOKUP('Rate Calculations'!$A176,#REF!,2,FALSE),0)</f>
        <v>0</v>
      </c>
      <c r="M176" s="89">
        <f>IF(ISNUMBER(VLOOKUP('Rate Calculations'!$A176,#REF!,4,FALSE)),VLOOKUP('Rate Calculations'!$A176,#REF!,4,FALSE),0)</f>
        <v>0</v>
      </c>
      <c r="N176" s="17">
        <f t="shared" si="59"/>
        <v>0</v>
      </c>
      <c r="O176" s="18">
        <f t="shared" si="60"/>
        <v>0</v>
      </c>
      <c r="P176" s="139">
        <f t="shared" si="61"/>
        <v>0</v>
      </c>
      <c r="Q176" s="66">
        <f t="shared" si="62"/>
        <v>0</v>
      </c>
      <c r="R176" s="66">
        <f t="shared" si="63"/>
        <v>0</v>
      </c>
      <c r="S176" s="9" t="e">
        <f>IF(#REF!="Yes",Q176,(Q176+I176*0.5))</f>
        <v>#REF!</v>
      </c>
      <c r="T176" s="9" t="e">
        <f>IF(#REF!="Yes",R176,(R176+K176*0.5))</f>
        <v>#REF!</v>
      </c>
      <c r="U176" s="151">
        <f t="shared" si="64"/>
        <v>0</v>
      </c>
      <c r="V176" s="16">
        <f t="shared" si="65"/>
        <v>0</v>
      </c>
      <c r="W176" s="16">
        <f t="shared" si="66"/>
        <v>0</v>
      </c>
      <c r="X176" s="138">
        <f>IF(ISNUMBER(VLOOKUP('Rate Calculations'!$A176,#REF!,5,FALSE)),VLOOKUP('Rate Calculations'!$A176,#REF!,5,FALSE),0)</f>
        <v>0</v>
      </c>
      <c r="Y176" s="89">
        <f>IF(ISNUMBER(VLOOKUP('Rate Calculations'!$A176,#REF!,6,FALSE)),VLOOKUP('Rate Calculations'!$A176,#REF!,6,FALSE),0)</f>
        <v>0</v>
      </c>
      <c r="Z176" s="17">
        <f t="shared" si="67"/>
        <v>0</v>
      </c>
      <c r="AA176" s="18">
        <f t="shared" si="68"/>
        <v>0</v>
      </c>
      <c r="AB176" s="46">
        <f t="shared" si="52"/>
        <v>0</v>
      </c>
      <c r="AC176" s="24">
        <f t="shared" si="69"/>
        <v>0</v>
      </c>
      <c r="AD176" s="24">
        <f t="shared" si="70"/>
        <v>0</v>
      </c>
      <c r="AE176" s="27" t="e">
        <f>IF(#REF!="Yes",AC176,(AC176+V176*0.5))</f>
        <v>#REF!</v>
      </c>
      <c r="AF176" s="27" t="e">
        <f>IF(#REF!="Yes",AD176,(AD176+W176*0.5))</f>
        <v>#REF!</v>
      </c>
    </row>
    <row r="177" spans="1:32">
      <c r="A177" s="57" t="str">
        <f t="shared" si="53"/>
        <v xml:space="preserve"> </v>
      </c>
      <c r="B177" s="57"/>
      <c r="C177" s="57"/>
      <c r="D177" s="30" t="str">
        <f>IFERROR((GETPIVOTDATA("Average of Certified Payroll Hourly Rate",'Pivot Table'!$X$3,"Firm Name",A177,"Class Round 3 (PSPO)",B177)),"")</f>
        <v/>
      </c>
      <c r="E177" s="34"/>
      <c r="F177" s="34"/>
      <c r="G177" s="151"/>
      <c r="H177" s="349">
        <f t="shared" si="55"/>
        <v>1.7500000000000002E-2</v>
      </c>
      <c r="I177" s="19">
        <f t="shared" si="56"/>
        <v>0</v>
      </c>
      <c r="J177" s="67">
        <f t="shared" si="57"/>
        <v>3.5000000000000003E-2</v>
      </c>
      <c r="K177" s="19">
        <f t="shared" si="58"/>
        <v>0</v>
      </c>
      <c r="L177" s="138">
        <f>IF(ISNUMBER(VLOOKUP('Rate Calculations'!$A177,#REF!,2,FALSE)),VLOOKUP('Rate Calculations'!$A177,#REF!,2,FALSE),0)</f>
        <v>0</v>
      </c>
      <c r="M177" s="89">
        <f>IF(ISNUMBER(VLOOKUP('Rate Calculations'!$A177,#REF!,4,FALSE)),VLOOKUP('Rate Calculations'!$A177,#REF!,4,FALSE),0)</f>
        <v>0</v>
      </c>
      <c r="N177" s="17">
        <f t="shared" si="59"/>
        <v>0</v>
      </c>
      <c r="O177" s="18">
        <f t="shared" si="60"/>
        <v>0</v>
      </c>
      <c r="P177" s="139">
        <f t="shared" si="61"/>
        <v>0</v>
      </c>
      <c r="Q177" s="66">
        <f t="shared" si="62"/>
        <v>0</v>
      </c>
      <c r="R177" s="66">
        <f t="shared" si="63"/>
        <v>0</v>
      </c>
      <c r="S177" s="9" t="e">
        <f>IF(#REF!="Yes",Q177,(Q177+I177*0.5))</f>
        <v>#REF!</v>
      </c>
      <c r="T177" s="9" t="e">
        <f>IF(#REF!="Yes",R177,(R177+K177*0.5))</f>
        <v>#REF!</v>
      </c>
      <c r="U177" s="151">
        <f t="shared" si="64"/>
        <v>0</v>
      </c>
      <c r="V177" s="16">
        <f t="shared" si="65"/>
        <v>0</v>
      </c>
      <c r="W177" s="16">
        <f t="shared" si="66"/>
        <v>0</v>
      </c>
      <c r="X177" s="138">
        <f>IF(ISNUMBER(VLOOKUP('Rate Calculations'!$A177,#REF!,5,FALSE)),VLOOKUP('Rate Calculations'!$A177,#REF!,5,FALSE),0)</f>
        <v>0</v>
      </c>
      <c r="Y177" s="89">
        <f>IF(ISNUMBER(VLOOKUP('Rate Calculations'!$A177,#REF!,6,FALSE)),VLOOKUP('Rate Calculations'!$A177,#REF!,6,FALSE),0)</f>
        <v>0</v>
      </c>
      <c r="Z177" s="17">
        <f t="shared" si="67"/>
        <v>0</v>
      </c>
      <c r="AA177" s="18">
        <f t="shared" si="68"/>
        <v>0</v>
      </c>
      <c r="AB177" s="46">
        <f t="shared" si="52"/>
        <v>0</v>
      </c>
      <c r="AC177" s="24">
        <f t="shared" si="69"/>
        <v>0</v>
      </c>
      <c r="AD177" s="24">
        <f t="shared" si="70"/>
        <v>0</v>
      </c>
      <c r="AE177" s="27" t="e">
        <f>IF(#REF!="Yes",AC177,(AC177+V177*0.5))</f>
        <v>#REF!</v>
      </c>
      <c r="AF177" s="27" t="e">
        <f>IF(#REF!="Yes",AD177,(AD177+W177*0.5))</f>
        <v>#REF!</v>
      </c>
    </row>
    <row r="178" spans="1:32">
      <c r="A178" s="57" t="str">
        <f t="shared" si="53"/>
        <v xml:space="preserve"> </v>
      </c>
      <c r="B178" s="57"/>
      <c r="C178" s="57"/>
      <c r="D178" s="30" t="str">
        <f>IFERROR((GETPIVOTDATA("Average of Certified Payroll Hourly Rate",'Pivot Table'!$X$3,"Firm Name",A178,"Class Round 3 (PSPO)",B178)),"")</f>
        <v/>
      </c>
      <c r="E178" s="34"/>
      <c r="F178" s="34"/>
      <c r="G178" s="151"/>
      <c r="H178" s="349">
        <f t="shared" si="55"/>
        <v>1.7500000000000002E-2</v>
      </c>
      <c r="I178" s="19">
        <f t="shared" si="56"/>
        <v>0</v>
      </c>
      <c r="J178" s="67">
        <f t="shared" si="57"/>
        <v>3.5000000000000003E-2</v>
      </c>
      <c r="K178" s="19">
        <f t="shared" si="58"/>
        <v>0</v>
      </c>
      <c r="L178" s="138">
        <f>IF(ISNUMBER(VLOOKUP('Rate Calculations'!$A178,#REF!,2,FALSE)),VLOOKUP('Rate Calculations'!$A178,#REF!,2,FALSE),0)</f>
        <v>0</v>
      </c>
      <c r="M178" s="89">
        <f>IF(ISNUMBER(VLOOKUP('Rate Calculations'!$A178,#REF!,4,FALSE)),VLOOKUP('Rate Calculations'!$A178,#REF!,4,FALSE),0)</f>
        <v>0</v>
      </c>
      <c r="N178" s="17">
        <f t="shared" si="59"/>
        <v>0</v>
      </c>
      <c r="O178" s="18">
        <f t="shared" si="60"/>
        <v>0</v>
      </c>
      <c r="P178" s="139">
        <f t="shared" si="61"/>
        <v>0</v>
      </c>
      <c r="Q178" s="66">
        <f t="shared" si="62"/>
        <v>0</v>
      </c>
      <c r="R178" s="66">
        <f t="shared" si="63"/>
        <v>0</v>
      </c>
      <c r="S178" s="9" t="e">
        <f>IF(#REF!="Yes",Q178,(Q178+I178*0.5))</f>
        <v>#REF!</v>
      </c>
      <c r="T178" s="9" t="e">
        <f>IF(#REF!="Yes",R178,(R178+K178*0.5))</f>
        <v>#REF!</v>
      </c>
      <c r="U178" s="151">
        <f t="shared" si="64"/>
        <v>0</v>
      </c>
      <c r="V178" s="16">
        <f t="shared" si="65"/>
        <v>0</v>
      </c>
      <c r="W178" s="16">
        <f t="shared" si="66"/>
        <v>0</v>
      </c>
      <c r="X178" s="138">
        <f>IF(ISNUMBER(VLOOKUP('Rate Calculations'!$A178,#REF!,5,FALSE)),VLOOKUP('Rate Calculations'!$A178,#REF!,5,FALSE),0)</f>
        <v>0</v>
      </c>
      <c r="Y178" s="89">
        <f>IF(ISNUMBER(VLOOKUP('Rate Calculations'!$A178,#REF!,6,FALSE)),VLOOKUP('Rate Calculations'!$A178,#REF!,6,FALSE),0)</f>
        <v>0</v>
      </c>
      <c r="Z178" s="17">
        <f t="shared" si="67"/>
        <v>0</v>
      </c>
      <c r="AA178" s="18">
        <f t="shared" si="68"/>
        <v>0</v>
      </c>
      <c r="AB178" s="46">
        <f t="shared" si="52"/>
        <v>0</v>
      </c>
      <c r="AC178" s="24">
        <f t="shared" si="69"/>
        <v>0</v>
      </c>
      <c r="AD178" s="24">
        <f t="shared" si="70"/>
        <v>0</v>
      </c>
      <c r="AE178" s="27" t="e">
        <f>IF(#REF!="Yes",AC178,(AC178+V178*0.5))</f>
        <v>#REF!</v>
      </c>
      <c r="AF178" s="27" t="e">
        <f>IF(#REF!="Yes",AD178,(AD178+W178*0.5))</f>
        <v>#REF!</v>
      </c>
    </row>
    <row r="179" spans="1:32">
      <c r="A179" s="57" t="str">
        <f t="shared" si="53"/>
        <v xml:space="preserve"> </v>
      </c>
      <c r="B179" s="57"/>
      <c r="C179" s="57"/>
      <c r="D179" s="30" t="str">
        <f>IFERROR((GETPIVOTDATA("Average of Certified Payroll Hourly Rate",'Pivot Table'!$X$3,"Firm Name",A179,"Class Round 3 (PSPO)",B179)),"")</f>
        <v/>
      </c>
      <c r="E179" s="34"/>
      <c r="F179" s="34"/>
      <c r="G179" s="151"/>
      <c r="H179" s="349">
        <f t="shared" si="55"/>
        <v>1.7500000000000002E-2</v>
      </c>
      <c r="I179" s="19">
        <f t="shared" si="56"/>
        <v>0</v>
      </c>
      <c r="J179" s="67">
        <f t="shared" si="57"/>
        <v>3.5000000000000003E-2</v>
      </c>
      <c r="K179" s="19">
        <f t="shared" si="58"/>
        <v>0</v>
      </c>
      <c r="L179" s="138">
        <f>IF(ISNUMBER(VLOOKUP('Rate Calculations'!$A179,#REF!,2,FALSE)),VLOOKUP('Rate Calculations'!$A179,#REF!,2,FALSE),0)</f>
        <v>0</v>
      </c>
      <c r="M179" s="89">
        <f>IF(ISNUMBER(VLOOKUP('Rate Calculations'!$A179,#REF!,4,FALSE)),VLOOKUP('Rate Calculations'!$A179,#REF!,4,FALSE),0)</f>
        <v>0</v>
      </c>
      <c r="N179" s="17">
        <f t="shared" si="59"/>
        <v>0</v>
      </c>
      <c r="O179" s="18">
        <f t="shared" si="60"/>
        <v>0</v>
      </c>
      <c r="P179" s="139">
        <f t="shared" si="61"/>
        <v>0</v>
      </c>
      <c r="Q179" s="66">
        <f t="shared" si="62"/>
        <v>0</v>
      </c>
      <c r="R179" s="66">
        <f t="shared" si="63"/>
        <v>0</v>
      </c>
      <c r="S179" s="9" t="e">
        <f>IF(#REF!="Yes",Q179,(Q179+I179*0.5))</f>
        <v>#REF!</v>
      </c>
      <c r="T179" s="9" t="e">
        <f>IF(#REF!="Yes",R179,(R179+K179*0.5))</f>
        <v>#REF!</v>
      </c>
      <c r="U179" s="151">
        <f t="shared" si="64"/>
        <v>0</v>
      </c>
      <c r="V179" s="16">
        <f t="shared" si="65"/>
        <v>0</v>
      </c>
      <c r="W179" s="16">
        <f t="shared" si="66"/>
        <v>0</v>
      </c>
      <c r="X179" s="138">
        <f>IF(ISNUMBER(VLOOKUP('Rate Calculations'!$A179,#REF!,5,FALSE)),VLOOKUP('Rate Calculations'!$A179,#REF!,5,FALSE),0)</f>
        <v>0</v>
      </c>
      <c r="Y179" s="89">
        <f>IF(ISNUMBER(VLOOKUP('Rate Calculations'!$A179,#REF!,6,FALSE)),VLOOKUP('Rate Calculations'!$A179,#REF!,6,FALSE),0)</f>
        <v>0</v>
      </c>
      <c r="Z179" s="17">
        <f t="shared" si="67"/>
        <v>0</v>
      </c>
      <c r="AA179" s="18">
        <f t="shared" si="68"/>
        <v>0</v>
      </c>
      <c r="AB179" s="46">
        <f t="shared" si="52"/>
        <v>0</v>
      </c>
      <c r="AC179" s="24">
        <f t="shared" si="69"/>
        <v>0</v>
      </c>
      <c r="AD179" s="24">
        <f t="shared" si="70"/>
        <v>0</v>
      </c>
      <c r="AE179" s="27" t="e">
        <f>IF(#REF!="Yes",AC179,(AC179+V179*0.5))</f>
        <v>#REF!</v>
      </c>
      <c r="AF179" s="27" t="e">
        <f>IF(#REF!="Yes",AD179,(AD179+W179*0.5))</f>
        <v>#REF!</v>
      </c>
    </row>
    <row r="180" spans="1:32">
      <c r="A180" s="57" t="str">
        <f t="shared" si="53"/>
        <v xml:space="preserve"> </v>
      </c>
      <c r="B180" s="57"/>
      <c r="C180" s="57"/>
      <c r="D180" s="30" t="str">
        <f>IFERROR((GETPIVOTDATA("Average of Certified Payroll Hourly Rate",'Pivot Table'!$X$3,"Firm Name",A180,"Class Round 3 (PSPO)",B180)),"")</f>
        <v/>
      </c>
      <c r="E180" s="34"/>
      <c r="F180" s="34"/>
      <c r="G180" s="151"/>
      <c r="H180" s="349">
        <f t="shared" si="55"/>
        <v>1.7500000000000002E-2</v>
      </c>
      <c r="I180" s="19">
        <f t="shared" si="56"/>
        <v>0</v>
      </c>
      <c r="J180" s="67">
        <f t="shared" si="57"/>
        <v>3.5000000000000003E-2</v>
      </c>
      <c r="K180" s="19">
        <f t="shared" si="58"/>
        <v>0</v>
      </c>
      <c r="L180" s="138">
        <f>IF(ISNUMBER(VLOOKUP('Rate Calculations'!$A180,#REF!,2,FALSE)),VLOOKUP('Rate Calculations'!$A180,#REF!,2,FALSE),0)</f>
        <v>0</v>
      </c>
      <c r="M180" s="89">
        <f>IF(ISNUMBER(VLOOKUP('Rate Calculations'!$A180,#REF!,4,FALSE)),VLOOKUP('Rate Calculations'!$A180,#REF!,4,FALSE),0)</f>
        <v>0</v>
      </c>
      <c r="N180" s="17">
        <f t="shared" si="59"/>
        <v>0</v>
      </c>
      <c r="O180" s="18">
        <f t="shared" si="60"/>
        <v>0</v>
      </c>
      <c r="P180" s="139">
        <f t="shared" si="61"/>
        <v>0</v>
      </c>
      <c r="Q180" s="66">
        <f t="shared" si="62"/>
        <v>0</v>
      </c>
      <c r="R180" s="66">
        <f t="shared" si="63"/>
        <v>0</v>
      </c>
      <c r="S180" s="9" t="e">
        <f>IF(#REF!="Yes",Q180,(Q180+I180*0.5))</f>
        <v>#REF!</v>
      </c>
      <c r="T180" s="9" t="e">
        <f>IF(#REF!="Yes",R180,(R180+K180*0.5))</f>
        <v>#REF!</v>
      </c>
      <c r="U180" s="151">
        <f t="shared" si="64"/>
        <v>0</v>
      </c>
      <c r="V180" s="16">
        <f t="shared" si="65"/>
        <v>0</v>
      </c>
      <c r="W180" s="16">
        <f t="shared" si="66"/>
        <v>0</v>
      </c>
      <c r="X180" s="138">
        <f>IF(ISNUMBER(VLOOKUP('Rate Calculations'!$A180,#REF!,5,FALSE)),VLOOKUP('Rate Calculations'!$A180,#REF!,5,FALSE),0)</f>
        <v>0</v>
      </c>
      <c r="Y180" s="89">
        <f>IF(ISNUMBER(VLOOKUP('Rate Calculations'!$A180,#REF!,6,FALSE)),VLOOKUP('Rate Calculations'!$A180,#REF!,6,FALSE),0)</f>
        <v>0</v>
      </c>
      <c r="Z180" s="17">
        <f t="shared" si="67"/>
        <v>0</v>
      </c>
      <c r="AA180" s="18">
        <f t="shared" si="68"/>
        <v>0</v>
      </c>
      <c r="AB180" s="46">
        <f t="shared" si="52"/>
        <v>0</v>
      </c>
      <c r="AC180" s="24">
        <f t="shared" si="69"/>
        <v>0</v>
      </c>
      <c r="AD180" s="24">
        <f t="shared" si="70"/>
        <v>0</v>
      </c>
      <c r="AE180" s="27" t="e">
        <f>IF(#REF!="Yes",AC180,(AC180+V180*0.5))</f>
        <v>#REF!</v>
      </c>
      <c r="AF180" s="27" t="e">
        <f>IF(#REF!="Yes",AD180,(AD180+W180*0.5))</f>
        <v>#REF!</v>
      </c>
    </row>
    <row r="181" spans="1:32">
      <c r="A181" s="57" t="str">
        <f t="shared" si="53"/>
        <v xml:space="preserve"> </v>
      </c>
      <c r="B181" s="57"/>
      <c r="C181" s="57"/>
      <c r="D181" s="30" t="str">
        <f>IFERROR((GETPIVOTDATA("Average of Certified Payroll Hourly Rate",'Pivot Table'!$X$3,"Firm Name",A181,"Class Round 3 (PSPO)",B181)),"")</f>
        <v/>
      </c>
      <c r="E181" s="34"/>
      <c r="F181" s="34"/>
      <c r="G181" s="151"/>
      <c r="H181" s="349">
        <f t="shared" si="55"/>
        <v>1.7500000000000002E-2</v>
      </c>
      <c r="I181" s="19">
        <f t="shared" si="56"/>
        <v>0</v>
      </c>
      <c r="J181" s="67">
        <f t="shared" si="57"/>
        <v>3.5000000000000003E-2</v>
      </c>
      <c r="K181" s="19">
        <f t="shared" si="58"/>
        <v>0</v>
      </c>
      <c r="L181" s="138">
        <f>IF(ISNUMBER(VLOOKUP('Rate Calculations'!$A181,#REF!,2,FALSE)),VLOOKUP('Rate Calculations'!$A181,#REF!,2,FALSE),0)</f>
        <v>0</v>
      </c>
      <c r="M181" s="89">
        <f>IF(ISNUMBER(VLOOKUP('Rate Calculations'!$A181,#REF!,4,FALSE)),VLOOKUP('Rate Calculations'!$A181,#REF!,4,FALSE),0)</f>
        <v>0</v>
      </c>
      <c r="N181" s="17">
        <f t="shared" si="59"/>
        <v>0</v>
      </c>
      <c r="O181" s="18">
        <f t="shared" si="60"/>
        <v>0</v>
      </c>
      <c r="P181" s="139">
        <f t="shared" si="61"/>
        <v>0</v>
      </c>
      <c r="Q181" s="66">
        <f t="shared" si="62"/>
        <v>0</v>
      </c>
      <c r="R181" s="66">
        <f t="shared" si="63"/>
        <v>0</v>
      </c>
      <c r="S181" s="9" t="e">
        <f>IF(#REF!="Yes",Q181,(Q181+I181*0.5))</f>
        <v>#REF!</v>
      </c>
      <c r="T181" s="9" t="e">
        <f>IF(#REF!="Yes",R181,(R181+K181*0.5))</f>
        <v>#REF!</v>
      </c>
      <c r="U181" s="151">
        <f t="shared" si="64"/>
        <v>0</v>
      </c>
      <c r="V181" s="16">
        <f t="shared" si="65"/>
        <v>0</v>
      </c>
      <c r="W181" s="16">
        <f t="shared" si="66"/>
        <v>0</v>
      </c>
      <c r="X181" s="138">
        <f>IF(ISNUMBER(VLOOKUP('Rate Calculations'!$A181,#REF!,5,FALSE)),VLOOKUP('Rate Calculations'!$A181,#REF!,5,FALSE),0)</f>
        <v>0</v>
      </c>
      <c r="Y181" s="89">
        <f>IF(ISNUMBER(VLOOKUP('Rate Calculations'!$A181,#REF!,6,FALSE)),VLOOKUP('Rate Calculations'!$A181,#REF!,6,FALSE),0)</f>
        <v>0</v>
      </c>
      <c r="Z181" s="17">
        <f t="shared" si="67"/>
        <v>0</v>
      </c>
      <c r="AA181" s="18">
        <f t="shared" si="68"/>
        <v>0</v>
      </c>
      <c r="AB181" s="46">
        <f t="shared" si="52"/>
        <v>0</v>
      </c>
      <c r="AC181" s="24">
        <f t="shared" si="69"/>
        <v>0</v>
      </c>
      <c r="AD181" s="24">
        <f t="shared" si="70"/>
        <v>0</v>
      </c>
      <c r="AE181" s="27" t="e">
        <f>IF(#REF!="Yes",AC181,(AC181+V181*0.5))</f>
        <v>#REF!</v>
      </c>
      <c r="AF181" s="27" t="e">
        <f>IF(#REF!="Yes",AD181,(AD181+W181*0.5))</f>
        <v>#REF!</v>
      </c>
    </row>
    <row r="182" spans="1:32">
      <c r="A182" s="57" t="str">
        <f t="shared" si="53"/>
        <v xml:space="preserve"> </v>
      </c>
      <c r="B182" s="57"/>
      <c r="C182" s="57"/>
      <c r="D182" s="30" t="str">
        <f>IFERROR((GETPIVOTDATA("Average of Certified Payroll Hourly Rate",'Pivot Table'!$X$3,"Firm Name",A182,"Class Round 3 (PSPO)",B182)),"")</f>
        <v/>
      </c>
      <c r="E182" s="34"/>
      <c r="F182" s="34"/>
      <c r="G182" s="151"/>
      <c r="H182" s="349">
        <f t="shared" si="55"/>
        <v>1.7500000000000002E-2</v>
      </c>
      <c r="I182" s="19">
        <f t="shared" si="56"/>
        <v>0</v>
      </c>
      <c r="J182" s="67">
        <f t="shared" si="57"/>
        <v>3.5000000000000003E-2</v>
      </c>
      <c r="K182" s="19">
        <f t="shared" si="58"/>
        <v>0</v>
      </c>
      <c r="L182" s="138">
        <f>IF(ISNUMBER(VLOOKUP('Rate Calculations'!$A182,#REF!,2,FALSE)),VLOOKUP('Rate Calculations'!$A182,#REF!,2,FALSE),0)</f>
        <v>0</v>
      </c>
      <c r="M182" s="89">
        <f>IF(ISNUMBER(VLOOKUP('Rate Calculations'!$A182,#REF!,4,FALSE)),VLOOKUP('Rate Calculations'!$A182,#REF!,4,FALSE),0)</f>
        <v>0</v>
      </c>
      <c r="N182" s="17">
        <f t="shared" si="59"/>
        <v>0</v>
      </c>
      <c r="O182" s="18">
        <f t="shared" si="60"/>
        <v>0</v>
      </c>
      <c r="P182" s="139">
        <f t="shared" si="61"/>
        <v>0</v>
      </c>
      <c r="Q182" s="66">
        <f t="shared" si="62"/>
        <v>0</v>
      </c>
      <c r="R182" s="66">
        <f t="shared" si="63"/>
        <v>0</v>
      </c>
      <c r="S182" s="9" t="e">
        <f>IF(#REF!="Yes",Q182,(Q182+I182*0.5))</f>
        <v>#REF!</v>
      </c>
      <c r="T182" s="9" t="e">
        <f>IF(#REF!="Yes",R182,(R182+K182*0.5))</f>
        <v>#REF!</v>
      </c>
      <c r="U182" s="151">
        <f t="shared" si="64"/>
        <v>0</v>
      </c>
      <c r="V182" s="16">
        <f t="shared" si="65"/>
        <v>0</v>
      </c>
      <c r="W182" s="16">
        <f t="shared" si="66"/>
        <v>0</v>
      </c>
      <c r="X182" s="138">
        <f>IF(ISNUMBER(VLOOKUP('Rate Calculations'!$A182,#REF!,5,FALSE)),VLOOKUP('Rate Calculations'!$A182,#REF!,5,FALSE),0)</f>
        <v>0</v>
      </c>
      <c r="Y182" s="89">
        <f>IF(ISNUMBER(VLOOKUP('Rate Calculations'!$A182,#REF!,6,FALSE)),VLOOKUP('Rate Calculations'!$A182,#REF!,6,FALSE),0)</f>
        <v>0</v>
      </c>
      <c r="Z182" s="17">
        <f t="shared" si="67"/>
        <v>0</v>
      </c>
      <c r="AA182" s="18">
        <f t="shared" si="68"/>
        <v>0</v>
      </c>
      <c r="AB182" s="46">
        <f t="shared" si="52"/>
        <v>0</v>
      </c>
      <c r="AC182" s="24">
        <f t="shared" si="69"/>
        <v>0</v>
      </c>
      <c r="AD182" s="24">
        <f t="shared" si="70"/>
        <v>0</v>
      </c>
      <c r="AE182" s="27" t="e">
        <f>IF(#REF!="Yes",AC182,(AC182+V182*0.5))</f>
        <v>#REF!</v>
      </c>
      <c r="AF182" s="27" t="e">
        <f>IF(#REF!="Yes",AD182,(AD182+W182*0.5))</f>
        <v>#REF!</v>
      </c>
    </row>
    <row r="183" spans="1:32">
      <c r="A183" s="57" t="str">
        <f t="shared" si="53"/>
        <v xml:space="preserve"> </v>
      </c>
      <c r="B183" s="57"/>
      <c r="C183" s="57"/>
      <c r="D183" s="30" t="str">
        <f>IFERROR((GETPIVOTDATA("Average of Certified Payroll Hourly Rate",'Pivot Table'!$X$3,"Firm Name",A183,"Class Round 3 (PSPO)",B183)),"")</f>
        <v/>
      </c>
      <c r="E183" s="34"/>
      <c r="F183" s="34"/>
      <c r="G183" s="151"/>
      <c r="H183" s="349">
        <f t="shared" si="55"/>
        <v>1.7500000000000002E-2</v>
      </c>
      <c r="I183" s="19">
        <f t="shared" si="56"/>
        <v>0</v>
      </c>
      <c r="J183" s="67">
        <f t="shared" si="57"/>
        <v>3.5000000000000003E-2</v>
      </c>
      <c r="K183" s="19">
        <f t="shared" si="58"/>
        <v>0</v>
      </c>
      <c r="L183" s="138">
        <f>IF(ISNUMBER(VLOOKUP('Rate Calculations'!$A183,#REF!,2,FALSE)),VLOOKUP('Rate Calculations'!$A183,#REF!,2,FALSE),0)</f>
        <v>0</v>
      </c>
      <c r="M183" s="89">
        <f>IF(ISNUMBER(VLOOKUP('Rate Calculations'!$A183,#REF!,4,FALSE)),VLOOKUP('Rate Calculations'!$A183,#REF!,4,FALSE),0)</f>
        <v>0</v>
      </c>
      <c r="N183" s="17">
        <f t="shared" si="59"/>
        <v>0</v>
      </c>
      <c r="O183" s="18">
        <f t="shared" si="60"/>
        <v>0</v>
      </c>
      <c r="P183" s="139">
        <f t="shared" si="61"/>
        <v>0</v>
      </c>
      <c r="Q183" s="66">
        <f t="shared" si="62"/>
        <v>0</v>
      </c>
      <c r="R183" s="66">
        <f t="shared" si="63"/>
        <v>0</v>
      </c>
      <c r="S183" s="9" t="e">
        <f>IF(#REF!="Yes",Q183,(Q183+I183*0.5))</f>
        <v>#REF!</v>
      </c>
      <c r="T183" s="9" t="e">
        <f>IF(#REF!="Yes",R183,(R183+K183*0.5))</f>
        <v>#REF!</v>
      </c>
      <c r="U183" s="151">
        <f t="shared" si="64"/>
        <v>0</v>
      </c>
      <c r="V183" s="16">
        <f t="shared" si="65"/>
        <v>0</v>
      </c>
      <c r="W183" s="16">
        <f t="shared" si="66"/>
        <v>0</v>
      </c>
      <c r="X183" s="138">
        <f>IF(ISNUMBER(VLOOKUP('Rate Calculations'!$A183,#REF!,5,FALSE)),VLOOKUP('Rate Calculations'!$A183,#REF!,5,FALSE),0)</f>
        <v>0</v>
      </c>
      <c r="Y183" s="89">
        <f>IF(ISNUMBER(VLOOKUP('Rate Calculations'!$A183,#REF!,6,FALSE)),VLOOKUP('Rate Calculations'!$A183,#REF!,6,FALSE),0)</f>
        <v>0</v>
      </c>
      <c r="Z183" s="17">
        <f t="shared" si="67"/>
        <v>0</v>
      </c>
      <c r="AA183" s="18">
        <f t="shared" si="68"/>
        <v>0</v>
      </c>
      <c r="AB183" s="46">
        <f t="shared" si="52"/>
        <v>0</v>
      </c>
      <c r="AC183" s="24">
        <f t="shared" si="69"/>
        <v>0</v>
      </c>
      <c r="AD183" s="24">
        <f t="shared" si="70"/>
        <v>0</v>
      </c>
      <c r="AE183" s="27" t="e">
        <f>IF(#REF!="Yes",AC183,(AC183+V183*0.5))</f>
        <v>#REF!</v>
      </c>
      <c r="AF183" s="27" t="e">
        <f>IF(#REF!="Yes",AD183,(AD183+W183*0.5))</f>
        <v>#REF!</v>
      </c>
    </row>
    <row r="184" spans="1:32">
      <c r="A184" s="57" t="str">
        <f t="shared" si="53"/>
        <v xml:space="preserve"> </v>
      </c>
      <c r="B184" s="57"/>
      <c r="C184" s="57"/>
      <c r="D184" s="30" t="str">
        <f>IFERROR((GETPIVOTDATA("Average of Certified Payroll Hourly Rate",'Pivot Table'!$X$3,"Firm Name",A184,"Class Round 3 (PSPO)",B184)),"")</f>
        <v/>
      </c>
      <c r="E184" s="34"/>
      <c r="F184" s="34"/>
      <c r="G184" s="151"/>
      <c r="H184" s="349">
        <f t="shared" si="55"/>
        <v>1.7500000000000002E-2</v>
      </c>
      <c r="I184" s="19">
        <f t="shared" si="56"/>
        <v>0</v>
      </c>
      <c r="J184" s="67">
        <f t="shared" si="57"/>
        <v>3.5000000000000003E-2</v>
      </c>
      <c r="K184" s="19">
        <f t="shared" si="58"/>
        <v>0</v>
      </c>
      <c r="L184" s="138">
        <f>IF(ISNUMBER(VLOOKUP('Rate Calculations'!$A184,#REF!,2,FALSE)),VLOOKUP('Rate Calculations'!$A184,#REF!,2,FALSE),0)</f>
        <v>0</v>
      </c>
      <c r="M184" s="89">
        <f>IF(ISNUMBER(VLOOKUP('Rate Calculations'!$A184,#REF!,4,FALSE)),VLOOKUP('Rate Calculations'!$A184,#REF!,4,FALSE),0)</f>
        <v>0</v>
      </c>
      <c r="N184" s="17">
        <f t="shared" si="59"/>
        <v>0</v>
      </c>
      <c r="O184" s="18">
        <f t="shared" si="60"/>
        <v>0</v>
      </c>
      <c r="P184" s="139">
        <f t="shared" si="61"/>
        <v>0</v>
      </c>
      <c r="Q184" s="66">
        <f t="shared" si="62"/>
        <v>0</v>
      </c>
      <c r="R184" s="66">
        <f t="shared" si="63"/>
        <v>0</v>
      </c>
      <c r="S184" s="9" t="e">
        <f>IF(#REF!="Yes",Q184,(Q184+I184*0.5))</f>
        <v>#REF!</v>
      </c>
      <c r="T184" s="9" t="e">
        <f>IF(#REF!="Yes",R184,(R184+K184*0.5))</f>
        <v>#REF!</v>
      </c>
      <c r="U184" s="151">
        <f t="shared" si="64"/>
        <v>0</v>
      </c>
      <c r="V184" s="16">
        <f t="shared" si="65"/>
        <v>0</v>
      </c>
      <c r="W184" s="16">
        <f t="shared" si="66"/>
        <v>0</v>
      </c>
      <c r="X184" s="138">
        <f>IF(ISNUMBER(VLOOKUP('Rate Calculations'!$A184,#REF!,5,FALSE)),VLOOKUP('Rate Calculations'!$A184,#REF!,5,FALSE),0)</f>
        <v>0</v>
      </c>
      <c r="Y184" s="89">
        <f>IF(ISNUMBER(VLOOKUP('Rate Calculations'!$A184,#REF!,6,FALSE)),VLOOKUP('Rate Calculations'!$A184,#REF!,6,FALSE),0)</f>
        <v>0</v>
      </c>
      <c r="Z184" s="17">
        <f t="shared" si="67"/>
        <v>0</v>
      </c>
      <c r="AA184" s="18">
        <f t="shared" si="68"/>
        <v>0</v>
      </c>
      <c r="AB184" s="46">
        <f t="shared" si="52"/>
        <v>0</v>
      </c>
      <c r="AC184" s="24">
        <f t="shared" si="69"/>
        <v>0</v>
      </c>
      <c r="AD184" s="24">
        <f t="shared" si="70"/>
        <v>0</v>
      </c>
      <c r="AE184" s="27" t="e">
        <f>IF(#REF!="Yes",AC184,(AC184+V184*0.5))</f>
        <v>#REF!</v>
      </c>
      <c r="AF184" s="27" t="e">
        <f>IF(#REF!="Yes",AD184,(AD184+W184*0.5))</f>
        <v>#REF!</v>
      </c>
    </row>
    <row r="185" spans="1:32">
      <c r="A185" s="57" t="str">
        <f t="shared" si="53"/>
        <v xml:space="preserve"> </v>
      </c>
      <c r="B185" s="57"/>
      <c r="C185" s="57"/>
      <c r="D185" s="30" t="str">
        <f>IFERROR((GETPIVOTDATA("Average of Certified Payroll Hourly Rate",'Pivot Table'!$X$3,"Firm Name",A185,"Class Round 3 (PSPO)",B185)),"")</f>
        <v/>
      </c>
      <c r="E185" s="34"/>
      <c r="F185" s="34"/>
      <c r="G185" s="151"/>
      <c r="H185" s="349">
        <f t="shared" si="55"/>
        <v>1.7500000000000002E-2</v>
      </c>
      <c r="I185" s="19">
        <f t="shared" si="56"/>
        <v>0</v>
      </c>
      <c r="J185" s="67">
        <f t="shared" si="57"/>
        <v>3.5000000000000003E-2</v>
      </c>
      <c r="K185" s="19">
        <f t="shared" si="58"/>
        <v>0</v>
      </c>
      <c r="L185" s="138">
        <f>IF(ISNUMBER(VLOOKUP('Rate Calculations'!$A185,#REF!,2,FALSE)),VLOOKUP('Rate Calculations'!$A185,#REF!,2,FALSE),0)</f>
        <v>0</v>
      </c>
      <c r="M185" s="89">
        <f>IF(ISNUMBER(VLOOKUP('Rate Calculations'!$A185,#REF!,4,FALSE)),VLOOKUP('Rate Calculations'!$A185,#REF!,4,FALSE),0)</f>
        <v>0</v>
      </c>
      <c r="N185" s="17">
        <f t="shared" si="59"/>
        <v>0</v>
      </c>
      <c r="O185" s="18">
        <f t="shared" si="60"/>
        <v>0</v>
      </c>
      <c r="P185" s="139">
        <f t="shared" si="61"/>
        <v>0</v>
      </c>
      <c r="Q185" s="66">
        <f t="shared" si="62"/>
        <v>0</v>
      </c>
      <c r="R185" s="66">
        <f t="shared" si="63"/>
        <v>0</v>
      </c>
      <c r="S185" s="9" t="e">
        <f>IF(#REF!="Yes",Q185,(Q185+I185*0.5))</f>
        <v>#REF!</v>
      </c>
      <c r="T185" s="9" t="e">
        <f>IF(#REF!="Yes",R185,(R185+K185*0.5))</f>
        <v>#REF!</v>
      </c>
      <c r="U185" s="151">
        <f t="shared" si="64"/>
        <v>0</v>
      </c>
      <c r="V185" s="16">
        <f t="shared" si="65"/>
        <v>0</v>
      </c>
      <c r="W185" s="16">
        <f t="shared" si="66"/>
        <v>0</v>
      </c>
      <c r="X185" s="138">
        <f>IF(ISNUMBER(VLOOKUP('Rate Calculations'!$A185,#REF!,5,FALSE)),VLOOKUP('Rate Calculations'!$A185,#REF!,5,FALSE),0)</f>
        <v>0</v>
      </c>
      <c r="Y185" s="89">
        <f>IF(ISNUMBER(VLOOKUP('Rate Calculations'!$A185,#REF!,6,FALSE)),VLOOKUP('Rate Calculations'!$A185,#REF!,6,FALSE),0)</f>
        <v>0</v>
      </c>
      <c r="Z185" s="17">
        <f t="shared" si="67"/>
        <v>0</v>
      </c>
      <c r="AA185" s="18">
        <f t="shared" si="68"/>
        <v>0</v>
      </c>
      <c r="AB185" s="46">
        <f t="shared" si="52"/>
        <v>0</v>
      </c>
      <c r="AC185" s="24">
        <f t="shared" si="69"/>
        <v>0</v>
      </c>
      <c r="AD185" s="24">
        <f t="shared" si="70"/>
        <v>0</v>
      </c>
      <c r="AE185" s="27" t="e">
        <f>IF(#REF!="Yes",AC185,(AC185+V185*0.5))</f>
        <v>#REF!</v>
      </c>
      <c r="AF185" s="27" t="e">
        <f>IF(#REF!="Yes",AD185,(AD185+W185*0.5))</f>
        <v>#REF!</v>
      </c>
    </row>
    <row r="186" spans="1:32">
      <c r="A186" s="57" t="str">
        <f t="shared" si="53"/>
        <v xml:space="preserve"> </v>
      </c>
      <c r="B186" s="57"/>
      <c r="C186" s="57"/>
      <c r="D186" s="30" t="str">
        <f>IFERROR((GETPIVOTDATA("Average of Certified Payroll Hourly Rate",'Pivot Table'!$X$3,"Firm Name",A186,"Class Round 3 (PSPO)",B186)),"")</f>
        <v/>
      </c>
      <c r="E186" s="34"/>
      <c r="F186" s="34"/>
      <c r="G186" s="151"/>
      <c r="H186" s="349">
        <f t="shared" si="55"/>
        <v>1.7500000000000002E-2</v>
      </c>
      <c r="I186" s="19">
        <f t="shared" si="56"/>
        <v>0</v>
      </c>
      <c r="J186" s="67">
        <f t="shared" si="57"/>
        <v>3.5000000000000003E-2</v>
      </c>
      <c r="K186" s="19">
        <f t="shared" si="58"/>
        <v>0</v>
      </c>
      <c r="L186" s="138">
        <f>IF(ISNUMBER(VLOOKUP('Rate Calculations'!$A186,#REF!,2,FALSE)),VLOOKUP('Rate Calculations'!$A186,#REF!,2,FALSE),0)</f>
        <v>0</v>
      </c>
      <c r="M186" s="89">
        <f>IF(ISNUMBER(VLOOKUP('Rate Calculations'!$A186,#REF!,4,FALSE)),VLOOKUP('Rate Calculations'!$A186,#REF!,4,FALSE),0)</f>
        <v>0</v>
      </c>
      <c r="N186" s="17">
        <f t="shared" si="59"/>
        <v>0</v>
      </c>
      <c r="O186" s="18">
        <f t="shared" si="60"/>
        <v>0</v>
      </c>
      <c r="P186" s="139">
        <f t="shared" si="61"/>
        <v>0</v>
      </c>
      <c r="Q186" s="66">
        <f t="shared" si="62"/>
        <v>0</v>
      </c>
      <c r="R186" s="66">
        <f t="shared" si="63"/>
        <v>0</v>
      </c>
      <c r="S186" s="9" t="e">
        <f>IF(#REF!="Yes",Q186,(Q186+I186*0.5))</f>
        <v>#REF!</v>
      </c>
      <c r="T186" s="9" t="e">
        <f>IF(#REF!="Yes",R186,(R186+K186*0.5))</f>
        <v>#REF!</v>
      </c>
      <c r="U186" s="151">
        <f t="shared" si="64"/>
        <v>0</v>
      </c>
      <c r="V186" s="16">
        <f t="shared" si="65"/>
        <v>0</v>
      </c>
      <c r="W186" s="16">
        <f t="shared" si="66"/>
        <v>0</v>
      </c>
      <c r="X186" s="138">
        <f>IF(ISNUMBER(VLOOKUP('Rate Calculations'!$A186,#REF!,5,FALSE)),VLOOKUP('Rate Calculations'!$A186,#REF!,5,FALSE),0)</f>
        <v>0</v>
      </c>
      <c r="Y186" s="89">
        <f>IF(ISNUMBER(VLOOKUP('Rate Calculations'!$A186,#REF!,6,FALSE)),VLOOKUP('Rate Calculations'!$A186,#REF!,6,FALSE),0)</f>
        <v>0</v>
      </c>
      <c r="Z186" s="17">
        <f t="shared" si="67"/>
        <v>0</v>
      </c>
      <c r="AA186" s="18">
        <f t="shared" si="68"/>
        <v>0</v>
      </c>
      <c r="AB186" s="46">
        <f t="shared" si="52"/>
        <v>0</v>
      </c>
      <c r="AC186" s="24">
        <f t="shared" si="69"/>
        <v>0</v>
      </c>
      <c r="AD186" s="24">
        <f t="shared" si="70"/>
        <v>0</v>
      </c>
      <c r="AE186" s="27" t="e">
        <f>IF(#REF!="Yes",AC186,(AC186+V186*0.5))</f>
        <v>#REF!</v>
      </c>
      <c r="AF186" s="27" t="e">
        <f>IF(#REF!="Yes",AD186,(AD186+W186*0.5))</f>
        <v>#REF!</v>
      </c>
    </row>
    <row r="187" spans="1:32">
      <c r="A187" s="57" t="str">
        <f t="shared" si="53"/>
        <v xml:space="preserve"> </v>
      </c>
      <c r="B187" s="57"/>
      <c r="C187" s="57"/>
      <c r="D187" s="30" t="str">
        <f>IFERROR((GETPIVOTDATA("Average of Certified Payroll Hourly Rate",'Pivot Table'!$X$3,"Firm Name",A187,"Class Round 3 (PSPO)",B187)),"")</f>
        <v/>
      </c>
      <c r="E187" s="34"/>
      <c r="F187" s="34"/>
      <c r="G187" s="151"/>
      <c r="H187" s="349">
        <f t="shared" si="55"/>
        <v>1.7500000000000002E-2</v>
      </c>
      <c r="I187" s="19">
        <f t="shared" si="56"/>
        <v>0</v>
      </c>
      <c r="J187" s="67">
        <f t="shared" si="57"/>
        <v>3.5000000000000003E-2</v>
      </c>
      <c r="K187" s="19">
        <f t="shared" si="58"/>
        <v>0</v>
      </c>
      <c r="L187" s="138">
        <f>IF(ISNUMBER(VLOOKUP('Rate Calculations'!$A187,#REF!,2,FALSE)),VLOOKUP('Rate Calculations'!$A187,#REF!,2,FALSE),0)</f>
        <v>0</v>
      </c>
      <c r="M187" s="89">
        <f>IF(ISNUMBER(VLOOKUP('Rate Calculations'!$A187,#REF!,4,FALSE)),VLOOKUP('Rate Calculations'!$A187,#REF!,4,FALSE),0)</f>
        <v>0</v>
      </c>
      <c r="N187" s="17">
        <f t="shared" si="59"/>
        <v>0</v>
      </c>
      <c r="O187" s="18">
        <f t="shared" si="60"/>
        <v>0</v>
      </c>
      <c r="P187" s="139">
        <f t="shared" si="61"/>
        <v>0</v>
      </c>
      <c r="Q187" s="66">
        <f t="shared" si="62"/>
        <v>0</v>
      </c>
      <c r="R187" s="66">
        <f t="shared" si="63"/>
        <v>0</v>
      </c>
      <c r="S187" s="9" t="e">
        <f>IF(#REF!="Yes",Q187,(Q187+I187*0.5))</f>
        <v>#REF!</v>
      </c>
      <c r="T187" s="9" t="e">
        <f>IF(#REF!="Yes",R187,(R187+K187*0.5))</f>
        <v>#REF!</v>
      </c>
      <c r="U187" s="151">
        <f t="shared" si="64"/>
        <v>0</v>
      </c>
      <c r="V187" s="16">
        <f t="shared" si="65"/>
        <v>0</v>
      </c>
      <c r="W187" s="16">
        <f t="shared" si="66"/>
        <v>0</v>
      </c>
      <c r="X187" s="138">
        <f>IF(ISNUMBER(VLOOKUP('Rate Calculations'!$A187,#REF!,5,FALSE)),VLOOKUP('Rate Calculations'!$A187,#REF!,5,FALSE),0)</f>
        <v>0</v>
      </c>
      <c r="Y187" s="89">
        <f>IF(ISNUMBER(VLOOKUP('Rate Calculations'!$A187,#REF!,6,FALSE)),VLOOKUP('Rate Calculations'!$A187,#REF!,6,FALSE),0)</f>
        <v>0</v>
      </c>
      <c r="Z187" s="17">
        <f t="shared" si="67"/>
        <v>0</v>
      </c>
      <c r="AA187" s="18">
        <f t="shared" si="68"/>
        <v>0</v>
      </c>
      <c r="AB187" s="46">
        <f t="shared" si="52"/>
        <v>0</v>
      </c>
      <c r="AC187" s="24">
        <f t="shared" si="69"/>
        <v>0</v>
      </c>
      <c r="AD187" s="24">
        <f t="shared" si="70"/>
        <v>0</v>
      </c>
      <c r="AE187" s="27" t="e">
        <f>IF(#REF!="Yes",AC187,(AC187+V187*0.5))</f>
        <v>#REF!</v>
      </c>
      <c r="AF187" s="27" t="e">
        <f>IF(#REF!="Yes",AD187,(AD187+W187*0.5))</f>
        <v>#REF!</v>
      </c>
    </row>
    <row r="188" spans="1:32">
      <c r="A188" s="57" t="str">
        <f t="shared" si="53"/>
        <v xml:space="preserve"> </v>
      </c>
      <c r="B188" s="57"/>
      <c r="C188" s="57"/>
      <c r="D188" s="30" t="str">
        <f>IFERROR((GETPIVOTDATA("Average of Certified Payroll Hourly Rate",'Pivot Table'!$X$3,"Firm Name",A188,"Class Round 3 (PSPO)",B188)),"")</f>
        <v/>
      </c>
      <c r="E188" s="34"/>
      <c r="F188" s="34"/>
      <c r="G188" s="151"/>
      <c r="H188" s="349">
        <f t="shared" si="55"/>
        <v>1.7500000000000002E-2</v>
      </c>
      <c r="I188" s="19">
        <f t="shared" si="56"/>
        <v>0</v>
      </c>
      <c r="J188" s="67">
        <f t="shared" si="57"/>
        <v>3.5000000000000003E-2</v>
      </c>
      <c r="K188" s="19">
        <f t="shared" si="58"/>
        <v>0</v>
      </c>
      <c r="L188" s="138">
        <f>IF(ISNUMBER(VLOOKUP('Rate Calculations'!$A188,#REF!,2,FALSE)),VLOOKUP('Rate Calculations'!$A188,#REF!,2,FALSE),0)</f>
        <v>0</v>
      </c>
      <c r="M188" s="89">
        <f>IF(ISNUMBER(VLOOKUP('Rate Calculations'!$A188,#REF!,4,FALSE)),VLOOKUP('Rate Calculations'!$A188,#REF!,4,FALSE),0)</f>
        <v>0</v>
      </c>
      <c r="N188" s="17">
        <f t="shared" si="59"/>
        <v>0</v>
      </c>
      <c r="O188" s="18">
        <f t="shared" si="60"/>
        <v>0</v>
      </c>
      <c r="P188" s="139">
        <f t="shared" si="61"/>
        <v>0</v>
      </c>
      <c r="Q188" s="66">
        <f t="shared" si="62"/>
        <v>0</v>
      </c>
      <c r="R188" s="66">
        <f t="shared" si="63"/>
        <v>0</v>
      </c>
      <c r="S188" s="9" t="e">
        <f>IF(#REF!="Yes",Q188,(Q188+I188*0.5))</f>
        <v>#REF!</v>
      </c>
      <c r="T188" s="9" t="e">
        <f>IF(#REF!="Yes",R188,(R188+K188*0.5))</f>
        <v>#REF!</v>
      </c>
      <c r="U188" s="151">
        <f t="shared" si="64"/>
        <v>0</v>
      </c>
      <c r="V188" s="16">
        <f t="shared" si="65"/>
        <v>0</v>
      </c>
      <c r="W188" s="16">
        <f t="shared" si="66"/>
        <v>0</v>
      </c>
      <c r="X188" s="138">
        <f>IF(ISNUMBER(VLOOKUP('Rate Calculations'!$A188,#REF!,5,FALSE)),VLOOKUP('Rate Calculations'!$A188,#REF!,5,FALSE),0)</f>
        <v>0</v>
      </c>
      <c r="Y188" s="89">
        <f>IF(ISNUMBER(VLOOKUP('Rate Calculations'!$A188,#REF!,6,FALSE)),VLOOKUP('Rate Calculations'!$A188,#REF!,6,FALSE),0)</f>
        <v>0</v>
      </c>
      <c r="Z188" s="17">
        <f t="shared" si="67"/>
        <v>0</v>
      </c>
      <c r="AA188" s="18">
        <f t="shared" si="68"/>
        <v>0</v>
      </c>
      <c r="AB188" s="46">
        <f t="shared" si="52"/>
        <v>0</v>
      </c>
      <c r="AC188" s="24">
        <f t="shared" si="69"/>
        <v>0</v>
      </c>
      <c r="AD188" s="24">
        <f t="shared" si="70"/>
        <v>0</v>
      </c>
      <c r="AE188" s="27" t="e">
        <f>IF(#REF!="Yes",AC188,(AC188+V188*0.5))</f>
        <v>#REF!</v>
      </c>
      <c r="AF188" s="27" t="e">
        <f>IF(#REF!="Yes",AD188,(AD188+W188*0.5))</f>
        <v>#REF!</v>
      </c>
    </row>
    <row r="189" spans="1:32">
      <c r="A189" s="57" t="str">
        <f t="shared" si="53"/>
        <v xml:space="preserve"> </v>
      </c>
      <c r="B189" s="57"/>
      <c r="C189" s="57"/>
      <c r="D189" s="30" t="str">
        <f>IFERROR((GETPIVOTDATA("Average of Certified Payroll Hourly Rate",'Pivot Table'!$X$3,"Firm Name",A189,"Class Round 3 (PSPO)",B189)),"")</f>
        <v/>
      </c>
      <c r="E189" s="34"/>
      <c r="F189" s="34"/>
      <c r="G189" s="151"/>
      <c r="H189" s="349">
        <f t="shared" si="55"/>
        <v>1.7500000000000002E-2</v>
      </c>
      <c r="I189" s="19">
        <f t="shared" si="56"/>
        <v>0</v>
      </c>
      <c r="J189" s="67">
        <f t="shared" si="57"/>
        <v>3.5000000000000003E-2</v>
      </c>
      <c r="K189" s="19">
        <f t="shared" si="58"/>
        <v>0</v>
      </c>
      <c r="L189" s="138">
        <f>IF(ISNUMBER(VLOOKUP('Rate Calculations'!$A189,#REF!,2,FALSE)),VLOOKUP('Rate Calculations'!$A189,#REF!,2,FALSE),0)</f>
        <v>0</v>
      </c>
      <c r="M189" s="89">
        <f>IF(ISNUMBER(VLOOKUP('Rate Calculations'!$A189,#REF!,4,FALSE)),VLOOKUP('Rate Calculations'!$A189,#REF!,4,FALSE),0)</f>
        <v>0</v>
      </c>
      <c r="N189" s="17">
        <f t="shared" si="59"/>
        <v>0</v>
      </c>
      <c r="O189" s="18">
        <f t="shared" si="60"/>
        <v>0</v>
      </c>
      <c r="P189" s="139">
        <f t="shared" si="61"/>
        <v>0</v>
      </c>
      <c r="Q189" s="66">
        <f t="shared" si="62"/>
        <v>0</v>
      </c>
      <c r="R189" s="66">
        <f t="shared" si="63"/>
        <v>0</v>
      </c>
      <c r="S189" s="9" t="e">
        <f>IF(#REF!="Yes",Q189,(Q189+I189*0.5))</f>
        <v>#REF!</v>
      </c>
      <c r="T189" s="9" t="e">
        <f>IF(#REF!="Yes",R189,(R189+K189*0.5))</f>
        <v>#REF!</v>
      </c>
      <c r="U189" s="151">
        <f t="shared" si="64"/>
        <v>0</v>
      </c>
      <c r="V189" s="16">
        <f t="shared" si="65"/>
        <v>0</v>
      </c>
      <c r="W189" s="16">
        <f t="shared" si="66"/>
        <v>0</v>
      </c>
      <c r="X189" s="138">
        <f>IF(ISNUMBER(VLOOKUP('Rate Calculations'!$A189,#REF!,5,FALSE)),VLOOKUP('Rate Calculations'!$A189,#REF!,5,FALSE),0)</f>
        <v>0</v>
      </c>
      <c r="Y189" s="89">
        <f>IF(ISNUMBER(VLOOKUP('Rate Calculations'!$A189,#REF!,6,FALSE)),VLOOKUP('Rate Calculations'!$A189,#REF!,6,FALSE),0)</f>
        <v>0</v>
      </c>
      <c r="Z189" s="17">
        <f t="shared" si="67"/>
        <v>0</v>
      </c>
      <c r="AA189" s="18">
        <f t="shared" si="68"/>
        <v>0</v>
      </c>
      <c r="AB189" s="46">
        <f t="shared" si="52"/>
        <v>0</v>
      </c>
      <c r="AC189" s="24">
        <f t="shared" si="69"/>
        <v>0</v>
      </c>
      <c r="AD189" s="24">
        <f t="shared" si="70"/>
        <v>0</v>
      </c>
      <c r="AE189" s="27" t="e">
        <f>IF(#REF!="Yes",AC189,(AC189+V189*0.5))</f>
        <v>#REF!</v>
      </c>
      <c r="AF189" s="27" t="e">
        <f>IF(#REF!="Yes",AD189,(AD189+W189*0.5))</f>
        <v>#REF!</v>
      </c>
    </row>
    <row r="190" spans="1:32">
      <c r="A190" s="57" t="str">
        <f t="shared" si="53"/>
        <v xml:space="preserve"> </v>
      </c>
      <c r="B190" s="57"/>
      <c r="C190" s="57"/>
      <c r="D190" s="30" t="str">
        <f>IFERROR((GETPIVOTDATA("Average of Certified Payroll Hourly Rate",'Pivot Table'!$X$3,"Firm Name",A190,"Class Round 3 (PSPO)",B190)),"")</f>
        <v/>
      </c>
      <c r="E190" s="34"/>
      <c r="F190" s="34"/>
      <c r="G190" s="151"/>
      <c r="H190" s="349">
        <f t="shared" si="55"/>
        <v>1.7500000000000002E-2</v>
      </c>
      <c r="I190" s="19">
        <f t="shared" si="56"/>
        <v>0</v>
      </c>
      <c r="J190" s="67">
        <f t="shared" si="57"/>
        <v>3.5000000000000003E-2</v>
      </c>
      <c r="K190" s="19">
        <f t="shared" si="58"/>
        <v>0</v>
      </c>
      <c r="L190" s="138">
        <f>IF(ISNUMBER(VLOOKUP('Rate Calculations'!$A190,#REF!,2,FALSE)),VLOOKUP('Rate Calculations'!$A190,#REF!,2,FALSE),0)</f>
        <v>0</v>
      </c>
      <c r="M190" s="89">
        <f>IF(ISNUMBER(VLOOKUP('Rate Calculations'!$A190,#REF!,4,FALSE)),VLOOKUP('Rate Calculations'!$A190,#REF!,4,FALSE),0)</f>
        <v>0</v>
      </c>
      <c r="N190" s="17">
        <f t="shared" si="59"/>
        <v>0</v>
      </c>
      <c r="O190" s="18">
        <f t="shared" si="60"/>
        <v>0</v>
      </c>
      <c r="P190" s="139">
        <f t="shared" si="61"/>
        <v>0</v>
      </c>
      <c r="Q190" s="66">
        <f t="shared" si="62"/>
        <v>0</v>
      </c>
      <c r="R190" s="66">
        <f t="shared" si="63"/>
        <v>0</v>
      </c>
      <c r="S190" s="9" t="e">
        <f>IF(#REF!="Yes",Q190,(Q190+I190*0.5))</f>
        <v>#REF!</v>
      </c>
      <c r="T190" s="9" t="e">
        <f>IF(#REF!="Yes",R190,(R190+K190*0.5))</f>
        <v>#REF!</v>
      </c>
      <c r="U190" s="151">
        <f t="shared" si="64"/>
        <v>0</v>
      </c>
      <c r="V190" s="16">
        <f t="shared" si="65"/>
        <v>0</v>
      </c>
      <c r="W190" s="16">
        <f t="shared" si="66"/>
        <v>0</v>
      </c>
      <c r="X190" s="138">
        <f>IF(ISNUMBER(VLOOKUP('Rate Calculations'!$A190,#REF!,5,FALSE)),VLOOKUP('Rate Calculations'!$A190,#REF!,5,FALSE),0)</f>
        <v>0</v>
      </c>
      <c r="Y190" s="89">
        <f>IF(ISNUMBER(VLOOKUP('Rate Calculations'!$A190,#REF!,6,FALSE)),VLOOKUP('Rate Calculations'!$A190,#REF!,6,FALSE),0)</f>
        <v>0</v>
      </c>
      <c r="Z190" s="17">
        <f t="shared" si="67"/>
        <v>0</v>
      </c>
      <c r="AA190" s="18">
        <f t="shared" si="68"/>
        <v>0</v>
      </c>
      <c r="AB190" s="46">
        <f t="shared" si="52"/>
        <v>0</v>
      </c>
      <c r="AC190" s="24">
        <f t="shared" si="69"/>
        <v>0</v>
      </c>
      <c r="AD190" s="24">
        <f t="shared" si="70"/>
        <v>0</v>
      </c>
      <c r="AE190" s="27" t="e">
        <f>IF(#REF!="Yes",AC190,(AC190+V190*0.5))</f>
        <v>#REF!</v>
      </c>
      <c r="AF190" s="27" t="e">
        <f>IF(#REF!="Yes",AD190,(AD190+W190*0.5))</f>
        <v>#REF!</v>
      </c>
    </row>
    <row r="191" spans="1:32">
      <c r="A191" s="57" t="str">
        <f t="shared" si="53"/>
        <v xml:space="preserve"> </v>
      </c>
      <c r="B191" s="57"/>
      <c r="C191" s="57"/>
      <c r="D191" s="30" t="str">
        <f>IFERROR((GETPIVOTDATA("Average of Certified Payroll Hourly Rate",'Pivot Table'!$X$3,"Firm Name",A191,"Class Round 3 (PSPO)",B191)),"")</f>
        <v/>
      </c>
      <c r="E191" s="34"/>
      <c r="F191" s="34"/>
      <c r="G191" s="151"/>
      <c r="H191" s="349">
        <f t="shared" si="55"/>
        <v>1.7500000000000002E-2</v>
      </c>
      <c r="I191" s="19">
        <f t="shared" si="56"/>
        <v>0</v>
      </c>
      <c r="J191" s="67">
        <f t="shared" si="57"/>
        <v>3.5000000000000003E-2</v>
      </c>
      <c r="K191" s="19">
        <f t="shared" si="58"/>
        <v>0</v>
      </c>
      <c r="L191" s="138">
        <f>IF(ISNUMBER(VLOOKUP('Rate Calculations'!$A191,#REF!,2,FALSE)),VLOOKUP('Rate Calculations'!$A191,#REF!,2,FALSE),0)</f>
        <v>0</v>
      </c>
      <c r="M191" s="89">
        <f>IF(ISNUMBER(VLOOKUP('Rate Calculations'!$A191,#REF!,4,FALSE)),VLOOKUP('Rate Calculations'!$A191,#REF!,4,FALSE),0)</f>
        <v>0</v>
      </c>
      <c r="N191" s="17">
        <f t="shared" si="59"/>
        <v>0</v>
      </c>
      <c r="O191" s="18">
        <f t="shared" si="60"/>
        <v>0</v>
      </c>
      <c r="P191" s="139">
        <f t="shared" si="61"/>
        <v>0</v>
      </c>
      <c r="Q191" s="66">
        <f t="shared" si="62"/>
        <v>0</v>
      </c>
      <c r="R191" s="66">
        <f t="shared" si="63"/>
        <v>0</v>
      </c>
      <c r="S191" s="9" t="e">
        <f>IF(#REF!="Yes",Q191,(Q191+I191*0.5))</f>
        <v>#REF!</v>
      </c>
      <c r="T191" s="9" t="e">
        <f>IF(#REF!="Yes",R191,(R191+K191*0.5))</f>
        <v>#REF!</v>
      </c>
      <c r="U191" s="151">
        <f t="shared" si="64"/>
        <v>0</v>
      </c>
      <c r="V191" s="16">
        <f t="shared" si="65"/>
        <v>0</v>
      </c>
      <c r="W191" s="16">
        <f t="shared" si="66"/>
        <v>0</v>
      </c>
      <c r="X191" s="138">
        <f>IF(ISNUMBER(VLOOKUP('Rate Calculations'!$A191,#REF!,5,FALSE)),VLOOKUP('Rate Calculations'!$A191,#REF!,5,FALSE),0)</f>
        <v>0</v>
      </c>
      <c r="Y191" s="89">
        <f>IF(ISNUMBER(VLOOKUP('Rate Calculations'!$A191,#REF!,6,FALSE)),VLOOKUP('Rate Calculations'!$A191,#REF!,6,FALSE),0)</f>
        <v>0</v>
      </c>
      <c r="Z191" s="17">
        <f t="shared" si="67"/>
        <v>0</v>
      </c>
      <c r="AA191" s="18">
        <f t="shared" si="68"/>
        <v>0</v>
      </c>
      <c r="AB191" s="46">
        <f t="shared" si="52"/>
        <v>0</v>
      </c>
      <c r="AC191" s="24">
        <f t="shared" si="69"/>
        <v>0</v>
      </c>
      <c r="AD191" s="24">
        <f t="shared" si="70"/>
        <v>0</v>
      </c>
      <c r="AE191" s="27" t="e">
        <f>IF(#REF!="Yes",AC191,(AC191+V191*0.5))</f>
        <v>#REF!</v>
      </c>
      <c r="AF191" s="27" t="e">
        <f>IF(#REF!="Yes",AD191,(AD191+W191*0.5))</f>
        <v>#REF!</v>
      </c>
    </row>
    <row r="192" spans="1:32">
      <c r="A192" s="57" t="str">
        <f t="shared" si="53"/>
        <v xml:space="preserve"> </v>
      </c>
      <c r="B192" s="57"/>
      <c r="C192" s="57"/>
      <c r="D192" s="30" t="str">
        <f>IFERROR((GETPIVOTDATA("Average of Certified Payroll Hourly Rate",'Pivot Table'!$X$3,"Firm Name",A192,"Class Round 3 (PSPO)",B192)),"")</f>
        <v/>
      </c>
      <c r="E192" s="34"/>
      <c r="F192" s="34"/>
      <c r="G192" s="151"/>
      <c r="H192" s="349">
        <f t="shared" si="55"/>
        <v>1.7500000000000002E-2</v>
      </c>
      <c r="I192" s="19">
        <f t="shared" si="56"/>
        <v>0</v>
      </c>
      <c r="J192" s="67">
        <f t="shared" si="57"/>
        <v>3.5000000000000003E-2</v>
      </c>
      <c r="K192" s="19">
        <f t="shared" si="58"/>
        <v>0</v>
      </c>
      <c r="L192" s="138">
        <f>IF(ISNUMBER(VLOOKUP('Rate Calculations'!$A192,#REF!,2,FALSE)),VLOOKUP('Rate Calculations'!$A192,#REF!,2,FALSE),0)</f>
        <v>0</v>
      </c>
      <c r="M192" s="89">
        <f>IF(ISNUMBER(VLOOKUP('Rate Calculations'!$A192,#REF!,4,FALSE)),VLOOKUP('Rate Calculations'!$A192,#REF!,4,FALSE),0)</f>
        <v>0</v>
      </c>
      <c r="N192" s="17">
        <f t="shared" si="59"/>
        <v>0</v>
      </c>
      <c r="O192" s="18">
        <f t="shared" si="60"/>
        <v>0</v>
      </c>
      <c r="P192" s="139">
        <f t="shared" si="61"/>
        <v>0</v>
      </c>
      <c r="Q192" s="66">
        <f t="shared" si="62"/>
        <v>0</v>
      </c>
      <c r="R192" s="66">
        <f t="shared" si="63"/>
        <v>0</v>
      </c>
      <c r="S192" s="9" t="e">
        <f>IF(#REF!="Yes",Q192,(Q192+I192*0.5))</f>
        <v>#REF!</v>
      </c>
      <c r="T192" s="9" t="e">
        <f>IF(#REF!="Yes",R192,(R192+K192*0.5))</f>
        <v>#REF!</v>
      </c>
      <c r="U192" s="151">
        <f t="shared" si="64"/>
        <v>0</v>
      </c>
      <c r="V192" s="16">
        <f t="shared" si="65"/>
        <v>0</v>
      </c>
      <c r="W192" s="16">
        <f t="shared" si="66"/>
        <v>0</v>
      </c>
      <c r="X192" s="138">
        <f>IF(ISNUMBER(VLOOKUP('Rate Calculations'!$A192,#REF!,5,FALSE)),VLOOKUP('Rate Calculations'!$A192,#REF!,5,FALSE),0)</f>
        <v>0</v>
      </c>
      <c r="Y192" s="89">
        <f>IF(ISNUMBER(VLOOKUP('Rate Calculations'!$A192,#REF!,6,FALSE)),VLOOKUP('Rate Calculations'!$A192,#REF!,6,FALSE),0)</f>
        <v>0</v>
      </c>
      <c r="Z192" s="17">
        <f t="shared" si="67"/>
        <v>0</v>
      </c>
      <c r="AA192" s="18">
        <f t="shared" si="68"/>
        <v>0</v>
      </c>
      <c r="AB192" s="46">
        <f t="shared" si="52"/>
        <v>0</v>
      </c>
      <c r="AC192" s="24">
        <f t="shared" si="69"/>
        <v>0</v>
      </c>
      <c r="AD192" s="24">
        <f t="shared" si="70"/>
        <v>0</v>
      </c>
      <c r="AE192" s="27" t="e">
        <f>IF(#REF!="Yes",AC192,(AC192+V192*0.5))</f>
        <v>#REF!</v>
      </c>
      <c r="AF192" s="27" t="e">
        <f>IF(#REF!="Yes",AD192,(AD192+W192*0.5))</f>
        <v>#REF!</v>
      </c>
    </row>
    <row r="193" spans="1:32">
      <c r="A193" s="57" t="str">
        <f t="shared" si="53"/>
        <v xml:space="preserve"> </v>
      </c>
      <c r="B193" s="57"/>
      <c r="C193" s="57"/>
      <c r="D193" s="30" t="str">
        <f>IFERROR((GETPIVOTDATA("Average of Certified Payroll Hourly Rate",'Pivot Table'!$X$3,"Firm Name",A193,"Class Round 3 (PSPO)",B193)),"")</f>
        <v/>
      </c>
      <c r="E193" s="34"/>
      <c r="F193" s="34"/>
      <c r="G193" s="151"/>
      <c r="H193" s="349">
        <f t="shared" si="55"/>
        <v>1.7500000000000002E-2</v>
      </c>
      <c r="I193" s="19">
        <f t="shared" si="56"/>
        <v>0</v>
      </c>
      <c r="J193" s="67">
        <f t="shared" si="57"/>
        <v>3.5000000000000003E-2</v>
      </c>
      <c r="K193" s="19">
        <f t="shared" si="58"/>
        <v>0</v>
      </c>
      <c r="L193" s="138">
        <f>IF(ISNUMBER(VLOOKUP('Rate Calculations'!$A193,#REF!,2,FALSE)),VLOOKUP('Rate Calculations'!$A193,#REF!,2,FALSE),0)</f>
        <v>0</v>
      </c>
      <c r="M193" s="89">
        <f>IF(ISNUMBER(VLOOKUP('Rate Calculations'!$A193,#REF!,4,FALSE)),VLOOKUP('Rate Calculations'!$A193,#REF!,4,FALSE),0)</f>
        <v>0</v>
      </c>
      <c r="N193" s="17">
        <f t="shared" si="59"/>
        <v>0</v>
      </c>
      <c r="O193" s="18">
        <f t="shared" si="60"/>
        <v>0</v>
      </c>
      <c r="P193" s="139">
        <f t="shared" si="61"/>
        <v>0</v>
      </c>
      <c r="Q193" s="66">
        <f t="shared" si="62"/>
        <v>0</v>
      </c>
      <c r="R193" s="66">
        <f t="shared" si="63"/>
        <v>0</v>
      </c>
      <c r="S193" s="9" t="e">
        <f>IF(#REF!="Yes",Q193,(Q193+I193*0.5))</f>
        <v>#REF!</v>
      </c>
      <c r="T193" s="9" t="e">
        <f>IF(#REF!="Yes",R193,(R193+K193*0.5))</f>
        <v>#REF!</v>
      </c>
      <c r="U193" s="151">
        <f t="shared" si="64"/>
        <v>0</v>
      </c>
      <c r="V193" s="16">
        <f t="shared" si="65"/>
        <v>0</v>
      </c>
      <c r="W193" s="16">
        <f t="shared" si="66"/>
        <v>0</v>
      </c>
      <c r="X193" s="138">
        <f>IF(ISNUMBER(VLOOKUP('Rate Calculations'!$A193,#REF!,5,FALSE)),VLOOKUP('Rate Calculations'!$A193,#REF!,5,FALSE),0)</f>
        <v>0</v>
      </c>
      <c r="Y193" s="89">
        <f>IF(ISNUMBER(VLOOKUP('Rate Calculations'!$A193,#REF!,6,FALSE)),VLOOKUP('Rate Calculations'!$A193,#REF!,6,FALSE),0)</f>
        <v>0</v>
      </c>
      <c r="Z193" s="17">
        <f t="shared" si="67"/>
        <v>0</v>
      </c>
      <c r="AA193" s="18">
        <f t="shared" si="68"/>
        <v>0</v>
      </c>
      <c r="AB193" s="46">
        <f t="shared" si="52"/>
        <v>0</v>
      </c>
      <c r="AC193" s="24">
        <f t="shared" si="69"/>
        <v>0</v>
      </c>
      <c r="AD193" s="24">
        <f t="shared" si="70"/>
        <v>0</v>
      </c>
      <c r="AE193" s="27" t="e">
        <f>IF(#REF!="Yes",AC193,(AC193+V193*0.5))</f>
        <v>#REF!</v>
      </c>
      <c r="AF193" s="27" t="e">
        <f>IF(#REF!="Yes",AD193,(AD193+W193*0.5))</f>
        <v>#REF!</v>
      </c>
    </row>
    <row r="194" spans="1:32">
      <c r="A194" s="57" t="str">
        <f t="shared" si="53"/>
        <v xml:space="preserve"> </v>
      </c>
      <c r="B194" s="57"/>
      <c r="C194" s="57"/>
      <c r="D194" s="30" t="str">
        <f>IFERROR((GETPIVOTDATA("Average of Certified Payroll Hourly Rate",'Pivot Table'!$X$3,"Firm Name",A194,"Class Round 3 (PSPO)",B194)),"")</f>
        <v/>
      </c>
      <c r="E194" s="34"/>
      <c r="F194" s="34"/>
      <c r="G194" s="151"/>
      <c r="H194" s="349">
        <f t="shared" si="55"/>
        <v>1.7500000000000002E-2</v>
      </c>
      <c r="I194" s="19">
        <f t="shared" si="56"/>
        <v>0</v>
      </c>
      <c r="J194" s="67">
        <f t="shared" si="57"/>
        <v>3.5000000000000003E-2</v>
      </c>
      <c r="K194" s="19">
        <f t="shared" si="58"/>
        <v>0</v>
      </c>
      <c r="L194" s="138">
        <f>IF(ISNUMBER(VLOOKUP('Rate Calculations'!$A194,#REF!,2,FALSE)),VLOOKUP('Rate Calculations'!$A194,#REF!,2,FALSE),0)</f>
        <v>0</v>
      </c>
      <c r="M194" s="89">
        <f>IF(ISNUMBER(VLOOKUP('Rate Calculations'!$A194,#REF!,4,FALSE)),VLOOKUP('Rate Calculations'!$A194,#REF!,4,FALSE),0)</f>
        <v>0</v>
      </c>
      <c r="N194" s="17">
        <f t="shared" si="59"/>
        <v>0</v>
      </c>
      <c r="O194" s="18">
        <f t="shared" si="60"/>
        <v>0</v>
      </c>
      <c r="P194" s="139">
        <f t="shared" si="61"/>
        <v>0</v>
      </c>
      <c r="Q194" s="66">
        <f t="shared" si="62"/>
        <v>0</v>
      </c>
      <c r="R194" s="66">
        <f t="shared" si="63"/>
        <v>0</v>
      </c>
      <c r="S194" s="9" t="e">
        <f>IF(#REF!="Yes",Q194,(Q194+I194*0.5))</f>
        <v>#REF!</v>
      </c>
      <c r="T194" s="9" t="e">
        <f>IF(#REF!="Yes",R194,(R194+K194*0.5))</f>
        <v>#REF!</v>
      </c>
      <c r="U194" s="151">
        <f t="shared" si="64"/>
        <v>0</v>
      </c>
      <c r="V194" s="16">
        <f t="shared" si="65"/>
        <v>0</v>
      </c>
      <c r="W194" s="16">
        <f t="shared" si="66"/>
        <v>0</v>
      </c>
      <c r="X194" s="138">
        <f>IF(ISNUMBER(VLOOKUP('Rate Calculations'!$A194,#REF!,5,FALSE)),VLOOKUP('Rate Calculations'!$A194,#REF!,5,FALSE),0)</f>
        <v>0</v>
      </c>
      <c r="Y194" s="89">
        <f>IF(ISNUMBER(VLOOKUP('Rate Calculations'!$A194,#REF!,6,FALSE)),VLOOKUP('Rate Calculations'!$A194,#REF!,6,FALSE),0)</f>
        <v>0</v>
      </c>
      <c r="Z194" s="17">
        <f t="shared" si="67"/>
        <v>0</v>
      </c>
      <c r="AA194" s="18">
        <f t="shared" si="68"/>
        <v>0</v>
      </c>
      <c r="AB194" s="46">
        <f t="shared" si="52"/>
        <v>0</v>
      </c>
      <c r="AC194" s="24">
        <f t="shared" si="69"/>
        <v>0</v>
      </c>
      <c r="AD194" s="24">
        <f t="shared" si="70"/>
        <v>0</v>
      </c>
      <c r="AE194" s="27" t="e">
        <f>IF(#REF!="Yes",AC194,(AC194+V194*0.5))</f>
        <v>#REF!</v>
      </c>
      <c r="AF194" s="27" t="e">
        <f>IF(#REF!="Yes",AD194,(AD194+W194*0.5))</f>
        <v>#REF!</v>
      </c>
    </row>
    <row r="195" spans="1:32">
      <c r="A195" s="57" t="str">
        <f t="shared" si="53"/>
        <v xml:space="preserve"> </v>
      </c>
      <c r="B195" s="57"/>
      <c r="C195" s="57"/>
      <c r="D195" s="30" t="str">
        <f>IFERROR((GETPIVOTDATA("Average of Certified Payroll Hourly Rate",'Pivot Table'!$X$3,"Firm Name",A195,"Class Round 3 (PSPO)",B195)),"")</f>
        <v/>
      </c>
      <c r="E195" s="34"/>
      <c r="F195" s="34"/>
      <c r="G195" s="151"/>
      <c r="H195" s="349">
        <f t="shared" si="55"/>
        <v>1.7500000000000002E-2</v>
      </c>
      <c r="I195" s="19">
        <f t="shared" si="56"/>
        <v>0</v>
      </c>
      <c r="J195" s="67">
        <f t="shared" si="57"/>
        <v>3.5000000000000003E-2</v>
      </c>
      <c r="K195" s="19">
        <f t="shared" si="58"/>
        <v>0</v>
      </c>
      <c r="L195" s="138">
        <f>IF(ISNUMBER(VLOOKUP('Rate Calculations'!$A195,#REF!,2,FALSE)),VLOOKUP('Rate Calculations'!$A195,#REF!,2,FALSE),0)</f>
        <v>0</v>
      </c>
      <c r="M195" s="89">
        <f>IF(ISNUMBER(VLOOKUP('Rate Calculations'!$A195,#REF!,4,FALSE)),VLOOKUP('Rate Calculations'!$A195,#REF!,4,FALSE),0)</f>
        <v>0</v>
      </c>
      <c r="N195" s="17">
        <f t="shared" si="59"/>
        <v>0</v>
      </c>
      <c r="O195" s="18">
        <f t="shared" si="60"/>
        <v>0</v>
      </c>
      <c r="P195" s="139">
        <f t="shared" si="61"/>
        <v>0</v>
      </c>
      <c r="Q195" s="66">
        <f t="shared" si="62"/>
        <v>0</v>
      </c>
      <c r="R195" s="66">
        <f t="shared" si="63"/>
        <v>0</v>
      </c>
      <c r="S195" s="9" t="e">
        <f>IF(#REF!="Yes",Q195,(Q195+I195*0.5))</f>
        <v>#REF!</v>
      </c>
      <c r="T195" s="9" t="e">
        <f>IF(#REF!="Yes",R195,(R195+K195*0.5))</f>
        <v>#REF!</v>
      </c>
      <c r="U195" s="151">
        <f t="shared" si="64"/>
        <v>0</v>
      </c>
      <c r="V195" s="16">
        <f t="shared" si="65"/>
        <v>0</v>
      </c>
      <c r="W195" s="16">
        <f t="shared" si="66"/>
        <v>0</v>
      </c>
      <c r="X195" s="138">
        <f>IF(ISNUMBER(VLOOKUP('Rate Calculations'!$A195,#REF!,5,FALSE)),VLOOKUP('Rate Calculations'!$A195,#REF!,5,FALSE),0)</f>
        <v>0</v>
      </c>
      <c r="Y195" s="89">
        <f>IF(ISNUMBER(VLOOKUP('Rate Calculations'!$A195,#REF!,6,FALSE)),VLOOKUP('Rate Calculations'!$A195,#REF!,6,FALSE),0)</f>
        <v>0</v>
      </c>
      <c r="Z195" s="17">
        <f t="shared" si="67"/>
        <v>0</v>
      </c>
      <c r="AA195" s="18">
        <f t="shared" si="68"/>
        <v>0</v>
      </c>
      <c r="AB195" s="46">
        <f t="shared" si="52"/>
        <v>0</v>
      </c>
      <c r="AC195" s="24">
        <f t="shared" si="69"/>
        <v>0</v>
      </c>
      <c r="AD195" s="24">
        <f t="shared" si="70"/>
        <v>0</v>
      </c>
      <c r="AE195" s="27" t="e">
        <f>IF(#REF!="Yes",AC195,(AC195+V195*0.5))</f>
        <v>#REF!</v>
      </c>
      <c r="AF195" s="27" t="e">
        <f>IF(#REF!="Yes",AD195,(AD195+W195*0.5))</f>
        <v>#REF!</v>
      </c>
    </row>
    <row r="196" spans="1:32">
      <c r="A196" s="57" t="str">
        <f t="shared" si="53"/>
        <v xml:space="preserve"> </v>
      </c>
      <c r="B196" s="57"/>
      <c r="C196" s="57"/>
      <c r="D196" s="30" t="str">
        <f>IFERROR((GETPIVOTDATA("Average of Certified Payroll Hourly Rate",'Pivot Table'!$X$3,"Firm Name",A196,"Class Round 3 (PSPO)",B196)),"")</f>
        <v/>
      </c>
      <c r="E196" s="34"/>
      <c r="F196" s="34"/>
      <c r="G196" s="151"/>
      <c r="H196" s="349">
        <f t="shared" si="55"/>
        <v>1.7500000000000002E-2</v>
      </c>
      <c r="I196" s="19">
        <f t="shared" si="56"/>
        <v>0</v>
      </c>
      <c r="J196" s="67">
        <f t="shared" si="57"/>
        <v>3.5000000000000003E-2</v>
      </c>
      <c r="K196" s="19">
        <f t="shared" si="58"/>
        <v>0</v>
      </c>
      <c r="L196" s="138">
        <f>IF(ISNUMBER(VLOOKUP('Rate Calculations'!$A196,#REF!,2,FALSE)),VLOOKUP('Rate Calculations'!$A196,#REF!,2,FALSE),0)</f>
        <v>0</v>
      </c>
      <c r="M196" s="89">
        <f>IF(ISNUMBER(VLOOKUP('Rate Calculations'!$A196,#REF!,4,FALSE)),VLOOKUP('Rate Calculations'!$A196,#REF!,4,FALSE),0)</f>
        <v>0</v>
      </c>
      <c r="N196" s="17">
        <f t="shared" si="59"/>
        <v>0</v>
      </c>
      <c r="O196" s="18">
        <f t="shared" si="60"/>
        <v>0</v>
      </c>
      <c r="P196" s="139">
        <f t="shared" si="61"/>
        <v>0</v>
      </c>
      <c r="Q196" s="66">
        <f t="shared" si="62"/>
        <v>0</v>
      </c>
      <c r="R196" s="66">
        <f t="shared" si="63"/>
        <v>0</v>
      </c>
      <c r="S196" s="9" t="e">
        <f>IF(#REF!="Yes",Q196,(Q196+I196*0.5))</f>
        <v>#REF!</v>
      </c>
      <c r="T196" s="9" t="e">
        <f>IF(#REF!="Yes",R196,(R196+K196*0.5))</f>
        <v>#REF!</v>
      </c>
      <c r="U196" s="151">
        <f t="shared" si="64"/>
        <v>0</v>
      </c>
      <c r="V196" s="16">
        <f t="shared" si="65"/>
        <v>0</v>
      </c>
      <c r="W196" s="16">
        <f t="shared" si="66"/>
        <v>0</v>
      </c>
      <c r="X196" s="138">
        <f>IF(ISNUMBER(VLOOKUP('Rate Calculations'!$A196,#REF!,5,FALSE)),VLOOKUP('Rate Calculations'!$A196,#REF!,5,FALSE),0)</f>
        <v>0</v>
      </c>
      <c r="Y196" s="89">
        <f>IF(ISNUMBER(VLOOKUP('Rate Calculations'!$A196,#REF!,6,FALSE)),VLOOKUP('Rate Calculations'!$A196,#REF!,6,FALSE),0)</f>
        <v>0</v>
      </c>
      <c r="Z196" s="17">
        <f t="shared" si="67"/>
        <v>0</v>
      </c>
      <c r="AA196" s="18">
        <f t="shared" si="68"/>
        <v>0</v>
      </c>
      <c r="AB196" s="46">
        <f t="shared" ref="AB196:AB259" si="71">$P$4</f>
        <v>0</v>
      </c>
      <c r="AC196" s="24">
        <f t="shared" si="69"/>
        <v>0</v>
      </c>
      <c r="AD196" s="24">
        <f t="shared" si="70"/>
        <v>0</v>
      </c>
      <c r="AE196" s="27" t="e">
        <f>IF(#REF!="Yes",AC196,(AC196+V196*0.5))</f>
        <v>#REF!</v>
      </c>
      <c r="AF196" s="27" t="e">
        <f>IF(#REF!="Yes",AD196,(AD196+W196*0.5))</f>
        <v>#REF!</v>
      </c>
    </row>
    <row r="197" spans="1:32">
      <c r="A197" s="57" t="str">
        <f t="shared" ref="A197:A260" si="72">IFERROR(TRIM(LEFT(C197,SEARCH(" : ",C197,1)))," ")</f>
        <v xml:space="preserve"> </v>
      </c>
      <c r="B197" s="57"/>
      <c r="C197" s="57"/>
      <c r="D197" s="30" t="str">
        <f>IFERROR((GETPIVOTDATA("Average of Certified Payroll Hourly Rate",'Pivot Table'!$X$3,"Firm Name",A197,"Class Round 3 (PSPO)",B197)),"")</f>
        <v/>
      </c>
      <c r="E197" s="34"/>
      <c r="F197" s="34"/>
      <c r="G197" s="151"/>
      <c r="H197" s="349">
        <f t="shared" si="55"/>
        <v>1.7500000000000002E-2</v>
      </c>
      <c r="I197" s="19">
        <f t="shared" si="56"/>
        <v>0</v>
      </c>
      <c r="J197" s="67">
        <f t="shared" si="57"/>
        <v>3.5000000000000003E-2</v>
      </c>
      <c r="K197" s="19">
        <f t="shared" si="58"/>
        <v>0</v>
      </c>
      <c r="L197" s="138">
        <f>IF(ISNUMBER(VLOOKUP('Rate Calculations'!$A197,#REF!,2,FALSE)),VLOOKUP('Rate Calculations'!$A197,#REF!,2,FALSE),0)</f>
        <v>0</v>
      </c>
      <c r="M197" s="89">
        <f>IF(ISNUMBER(VLOOKUP('Rate Calculations'!$A197,#REF!,4,FALSE)),VLOOKUP('Rate Calculations'!$A197,#REF!,4,FALSE),0)</f>
        <v>0</v>
      </c>
      <c r="N197" s="17">
        <f t="shared" si="59"/>
        <v>0</v>
      </c>
      <c r="O197" s="18">
        <f t="shared" si="60"/>
        <v>0</v>
      </c>
      <c r="P197" s="139">
        <f t="shared" si="61"/>
        <v>0</v>
      </c>
      <c r="Q197" s="66">
        <f t="shared" si="62"/>
        <v>0</v>
      </c>
      <c r="R197" s="66">
        <f t="shared" si="63"/>
        <v>0</v>
      </c>
      <c r="S197" s="9" t="e">
        <f>IF(#REF!="Yes",Q197,(Q197+I197*0.5))</f>
        <v>#REF!</v>
      </c>
      <c r="T197" s="9" t="e">
        <f>IF(#REF!="Yes",R197,(R197+K197*0.5))</f>
        <v>#REF!</v>
      </c>
      <c r="U197" s="151">
        <f t="shared" si="64"/>
        <v>0</v>
      </c>
      <c r="V197" s="16">
        <f t="shared" si="65"/>
        <v>0</v>
      </c>
      <c r="W197" s="16">
        <f t="shared" si="66"/>
        <v>0</v>
      </c>
      <c r="X197" s="138">
        <f>IF(ISNUMBER(VLOOKUP('Rate Calculations'!$A197,#REF!,5,FALSE)),VLOOKUP('Rate Calculations'!$A197,#REF!,5,FALSE),0)</f>
        <v>0</v>
      </c>
      <c r="Y197" s="89">
        <f>IF(ISNUMBER(VLOOKUP('Rate Calculations'!$A197,#REF!,6,FALSE)),VLOOKUP('Rate Calculations'!$A197,#REF!,6,FALSE),0)</f>
        <v>0</v>
      </c>
      <c r="Z197" s="17">
        <f t="shared" si="67"/>
        <v>0</v>
      </c>
      <c r="AA197" s="18">
        <f t="shared" si="68"/>
        <v>0</v>
      </c>
      <c r="AB197" s="46">
        <f t="shared" si="71"/>
        <v>0</v>
      </c>
      <c r="AC197" s="24">
        <f t="shared" si="69"/>
        <v>0</v>
      </c>
      <c r="AD197" s="24">
        <f t="shared" si="70"/>
        <v>0</v>
      </c>
      <c r="AE197" s="27" t="e">
        <f>IF(#REF!="Yes",AC197,(AC197+V197*0.5))</f>
        <v>#REF!</v>
      </c>
      <c r="AF197" s="27" t="e">
        <f>IF(#REF!="Yes",AD197,(AD197+W197*0.5))</f>
        <v>#REF!</v>
      </c>
    </row>
    <row r="198" spans="1:32">
      <c r="A198" s="57" t="str">
        <f t="shared" si="72"/>
        <v xml:space="preserve"> </v>
      </c>
      <c r="B198" s="57"/>
      <c r="C198" s="57"/>
      <c r="D198" s="30" t="str">
        <f>IFERROR((GETPIVOTDATA("Average of Certified Payroll Hourly Rate",'Pivot Table'!$X$3,"Firm Name",A198,"Class Round 3 (PSPO)",B198)),"")</f>
        <v/>
      </c>
      <c r="E198" s="34"/>
      <c r="F198" s="34"/>
      <c r="G198" s="151"/>
      <c r="H198" s="349">
        <f t="shared" ref="H198:H261" si="73">$H$4</f>
        <v>1.7500000000000002E-2</v>
      </c>
      <c r="I198" s="19">
        <f t="shared" ref="I198:I261" si="74">IFERROR(IF(ISBLANK(G198),IF(ISBLANK(F198),IF(ISBLANK(E198),D198*(1+H198),E198*(1+H198)),F198*(1+H198)),G198*(1+H198)),0)</f>
        <v>0</v>
      </c>
      <c r="J198" s="67">
        <f t="shared" ref="J198:J261" si="75">$J$4</f>
        <v>3.5000000000000003E-2</v>
      </c>
      <c r="K198" s="19">
        <f t="shared" ref="K198:K261" si="76">I198*(1+J198)</f>
        <v>0</v>
      </c>
      <c r="L198" s="138">
        <f>IF(ISNUMBER(VLOOKUP('Rate Calculations'!$A198,#REF!,2,FALSE)),VLOOKUP('Rate Calculations'!$A198,#REF!,2,FALSE),0)</f>
        <v>0</v>
      </c>
      <c r="M198" s="89">
        <f>IF(ISNUMBER(VLOOKUP('Rate Calculations'!$A198,#REF!,4,FALSE)),VLOOKUP('Rate Calculations'!$A198,#REF!,4,FALSE),0)</f>
        <v>0</v>
      </c>
      <c r="N198" s="17">
        <f t="shared" ref="N198:N261" si="77">(I198*L198)+(I198*M198)+I198</f>
        <v>0</v>
      </c>
      <c r="O198" s="18">
        <f t="shared" ref="O198:O261" si="78">(K198*L198)+(K198*M198)+K198</f>
        <v>0</v>
      </c>
      <c r="P198" s="139">
        <f t="shared" ref="P198:P261" si="79">$P$4</f>
        <v>0</v>
      </c>
      <c r="Q198" s="66">
        <f t="shared" ref="Q198:Q261" si="80">(IF(L198&gt;156%,(I198+(I198*1.56)),((I198+(I198*L198))))*P198)+N198</f>
        <v>0</v>
      </c>
      <c r="R198" s="66">
        <f t="shared" ref="R198:R261" si="81">(IF(L198&gt;156%,(K198+(K198*1.56)),((K198+(K198*L198))))*P198)+O198</f>
        <v>0</v>
      </c>
      <c r="S198" s="9" t="e">
        <f>IF(#REF!="Yes",Q198,(Q198+I198*0.5))</f>
        <v>#REF!</v>
      </c>
      <c r="T198" s="9" t="e">
        <f>IF(#REF!="Yes",R198,(R198+K198*0.5))</f>
        <v>#REF!</v>
      </c>
      <c r="U198" s="151">
        <f t="shared" ref="U198:U261" si="82">G198</f>
        <v>0</v>
      </c>
      <c r="V198" s="16">
        <f t="shared" ref="V198:V261" si="83">U198*(1+H198)</f>
        <v>0</v>
      </c>
      <c r="W198" s="16">
        <f t="shared" ref="W198:W261" si="84">V198*(1+J198)</f>
        <v>0</v>
      </c>
      <c r="X198" s="138">
        <f>IF(ISNUMBER(VLOOKUP('Rate Calculations'!$A198,#REF!,5,FALSE)),VLOOKUP('Rate Calculations'!$A198,#REF!,5,FALSE),0)</f>
        <v>0</v>
      </c>
      <c r="Y198" s="89">
        <f>IF(ISNUMBER(VLOOKUP('Rate Calculations'!$A198,#REF!,6,FALSE)),VLOOKUP('Rate Calculations'!$A198,#REF!,6,FALSE),0)</f>
        <v>0</v>
      </c>
      <c r="Z198" s="17">
        <f t="shared" ref="Z198:Z261" si="85">(V198*X198)+(V198*Y198)+V198</f>
        <v>0</v>
      </c>
      <c r="AA198" s="18">
        <f t="shared" ref="AA198:AA261" si="86">(W198*X198)+(W198*Y198)+W198</f>
        <v>0</v>
      </c>
      <c r="AB198" s="46">
        <f t="shared" si="71"/>
        <v>0</v>
      </c>
      <c r="AC198" s="24">
        <f t="shared" ref="AC198:AC261" si="87">(IF(X198&gt;156%,(V198+(V198*1.56)),((V198+(V198*X198))))*AB198)+Z198</f>
        <v>0</v>
      </c>
      <c r="AD198" s="24">
        <f t="shared" ref="AD198:AD261" si="88">(IF(X198&gt;156%,(W198+(W198*1.56)),((W198+(W198*X198))))*AB198)+AA198</f>
        <v>0</v>
      </c>
      <c r="AE198" s="27" t="e">
        <f>IF(#REF!="Yes",AC198,(AC198+V198*0.5))</f>
        <v>#REF!</v>
      </c>
      <c r="AF198" s="27" t="e">
        <f>IF(#REF!="Yes",AD198,(AD198+W198*0.5))</f>
        <v>#REF!</v>
      </c>
    </row>
    <row r="199" spans="1:32">
      <c r="A199" s="57" t="str">
        <f t="shared" si="72"/>
        <v xml:space="preserve"> </v>
      </c>
      <c r="B199" s="57"/>
      <c r="C199" s="57"/>
      <c r="D199" s="30" t="str">
        <f>IFERROR((GETPIVOTDATA("Average of Certified Payroll Hourly Rate",'Pivot Table'!$X$3,"Firm Name",A199,"Class Round 3 (PSPO)",B199)),"")</f>
        <v/>
      </c>
      <c r="E199" s="34"/>
      <c r="F199" s="34"/>
      <c r="G199" s="151"/>
      <c r="H199" s="349">
        <f t="shared" si="73"/>
        <v>1.7500000000000002E-2</v>
      </c>
      <c r="I199" s="19">
        <f t="shared" si="74"/>
        <v>0</v>
      </c>
      <c r="J199" s="67">
        <f t="shared" si="75"/>
        <v>3.5000000000000003E-2</v>
      </c>
      <c r="K199" s="19">
        <f t="shared" si="76"/>
        <v>0</v>
      </c>
      <c r="L199" s="138">
        <f>IF(ISNUMBER(VLOOKUP('Rate Calculations'!$A199,#REF!,2,FALSE)),VLOOKUP('Rate Calculations'!$A199,#REF!,2,FALSE),0)</f>
        <v>0</v>
      </c>
      <c r="M199" s="89">
        <f>IF(ISNUMBER(VLOOKUP('Rate Calculations'!$A199,#REF!,4,FALSE)),VLOOKUP('Rate Calculations'!$A199,#REF!,4,FALSE),0)</f>
        <v>0</v>
      </c>
      <c r="N199" s="17">
        <f t="shared" si="77"/>
        <v>0</v>
      </c>
      <c r="O199" s="18">
        <f t="shared" si="78"/>
        <v>0</v>
      </c>
      <c r="P199" s="139">
        <f t="shared" si="79"/>
        <v>0</v>
      </c>
      <c r="Q199" s="66">
        <f t="shared" si="80"/>
        <v>0</v>
      </c>
      <c r="R199" s="66">
        <f t="shared" si="81"/>
        <v>0</v>
      </c>
      <c r="S199" s="9" t="e">
        <f>IF(#REF!="Yes",Q199,(Q199+I199*0.5))</f>
        <v>#REF!</v>
      </c>
      <c r="T199" s="9" t="e">
        <f>IF(#REF!="Yes",R199,(R199+K199*0.5))</f>
        <v>#REF!</v>
      </c>
      <c r="U199" s="151">
        <f t="shared" si="82"/>
        <v>0</v>
      </c>
      <c r="V199" s="16">
        <f t="shared" si="83"/>
        <v>0</v>
      </c>
      <c r="W199" s="16">
        <f t="shared" si="84"/>
        <v>0</v>
      </c>
      <c r="X199" s="138">
        <f>IF(ISNUMBER(VLOOKUP('Rate Calculations'!$A199,#REF!,5,FALSE)),VLOOKUP('Rate Calculations'!$A199,#REF!,5,FALSE),0)</f>
        <v>0</v>
      </c>
      <c r="Y199" s="89">
        <f>IF(ISNUMBER(VLOOKUP('Rate Calculations'!$A199,#REF!,6,FALSE)),VLOOKUP('Rate Calculations'!$A199,#REF!,6,FALSE),0)</f>
        <v>0</v>
      </c>
      <c r="Z199" s="17">
        <f t="shared" si="85"/>
        <v>0</v>
      </c>
      <c r="AA199" s="18">
        <f t="shared" si="86"/>
        <v>0</v>
      </c>
      <c r="AB199" s="46">
        <f t="shared" si="71"/>
        <v>0</v>
      </c>
      <c r="AC199" s="24">
        <f t="shared" si="87"/>
        <v>0</v>
      </c>
      <c r="AD199" s="24">
        <f t="shared" si="88"/>
        <v>0</v>
      </c>
      <c r="AE199" s="27" t="e">
        <f>IF(#REF!="Yes",AC199,(AC199+V199*0.5))</f>
        <v>#REF!</v>
      </c>
      <c r="AF199" s="27" t="e">
        <f>IF(#REF!="Yes",AD199,(AD199+W199*0.5))</f>
        <v>#REF!</v>
      </c>
    </row>
    <row r="200" spans="1:32">
      <c r="A200" s="57" t="str">
        <f t="shared" si="72"/>
        <v xml:space="preserve"> </v>
      </c>
      <c r="B200" s="57"/>
      <c r="C200" s="57"/>
      <c r="D200" s="30" t="str">
        <f>IFERROR((GETPIVOTDATA("Average of Certified Payroll Hourly Rate",'Pivot Table'!$X$3,"Firm Name",A200,"Class Round 3 (PSPO)",B200)),"")</f>
        <v/>
      </c>
      <c r="E200" s="34"/>
      <c r="F200" s="34"/>
      <c r="G200" s="151"/>
      <c r="H200" s="349">
        <f t="shared" si="73"/>
        <v>1.7500000000000002E-2</v>
      </c>
      <c r="I200" s="19">
        <f t="shared" si="74"/>
        <v>0</v>
      </c>
      <c r="J200" s="67">
        <f t="shared" si="75"/>
        <v>3.5000000000000003E-2</v>
      </c>
      <c r="K200" s="19">
        <f t="shared" si="76"/>
        <v>0</v>
      </c>
      <c r="L200" s="138">
        <f>IF(ISNUMBER(VLOOKUP('Rate Calculations'!$A200,#REF!,2,FALSE)),VLOOKUP('Rate Calculations'!$A200,#REF!,2,FALSE),0)</f>
        <v>0</v>
      </c>
      <c r="M200" s="89">
        <f>IF(ISNUMBER(VLOOKUP('Rate Calculations'!$A200,#REF!,4,FALSE)),VLOOKUP('Rate Calculations'!$A200,#REF!,4,FALSE),0)</f>
        <v>0</v>
      </c>
      <c r="N200" s="17">
        <f t="shared" si="77"/>
        <v>0</v>
      </c>
      <c r="O200" s="18">
        <f t="shared" si="78"/>
        <v>0</v>
      </c>
      <c r="P200" s="139">
        <f t="shared" si="79"/>
        <v>0</v>
      </c>
      <c r="Q200" s="66">
        <f t="shared" si="80"/>
        <v>0</v>
      </c>
      <c r="R200" s="66">
        <f t="shared" si="81"/>
        <v>0</v>
      </c>
      <c r="S200" s="9" t="e">
        <f>IF(#REF!="Yes",Q200,(Q200+I200*0.5))</f>
        <v>#REF!</v>
      </c>
      <c r="T200" s="9" t="e">
        <f>IF(#REF!="Yes",R200,(R200+K200*0.5))</f>
        <v>#REF!</v>
      </c>
      <c r="U200" s="151">
        <f t="shared" si="82"/>
        <v>0</v>
      </c>
      <c r="V200" s="16">
        <f t="shared" si="83"/>
        <v>0</v>
      </c>
      <c r="W200" s="16">
        <f t="shared" si="84"/>
        <v>0</v>
      </c>
      <c r="X200" s="138">
        <f>IF(ISNUMBER(VLOOKUP('Rate Calculations'!$A200,#REF!,5,FALSE)),VLOOKUP('Rate Calculations'!$A200,#REF!,5,FALSE),0)</f>
        <v>0</v>
      </c>
      <c r="Y200" s="89">
        <f>IF(ISNUMBER(VLOOKUP('Rate Calculations'!$A200,#REF!,6,FALSE)),VLOOKUP('Rate Calculations'!$A200,#REF!,6,FALSE),0)</f>
        <v>0</v>
      </c>
      <c r="Z200" s="17">
        <f t="shared" si="85"/>
        <v>0</v>
      </c>
      <c r="AA200" s="18">
        <f t="shared" si="86"/>
        <v>0</v>
      </c>
      <c r="AB200" s="46">
        <f t="shared" si="71"/>
        <v>0</v>
      </c>
      <c r="AC200" s="24">
        <f t="shared" si="87"/>
        <v>0</v>
      </c>
      <c r="AD200" s="24">
        <f t="shared" si="88"/>
        <v>0</v>
      </c>
      <c r="AE200" s="27" t="e">
        <f>IF(#REF!="Yes",AC200,(AC200+V200*0.5))</f>
        <v>#REF!</v>
      </c>
      <c r="AF200" s="27" t="e">
        <f>IF(#REF!="Yes",AD200,(AD200+W200*0.5))</f>
        <v>#REF!</v>
      </c>
    </row>
    <row r="201" spans="1:32">
      <c r="A201" s="57" t="str">
        <f t="shared" si="72"/>
        <v xml:space="preserve"> </v>
      </c>
      <c r="B201" s="57"/>
      <c r="C201" s="57"/>
      <c r="D201" s="30" t="str">
        <f>IFERROR((GETPIVOTDATA("Average of Certified Payroll Hourly Rate",'Pivot Table'!$X$3,"Firm Name",A201,"Class Round 3 (PSPO)",B201)),"")</f>
        <v/>
      </c>
      <c r="E201" s="34"/>
      <c r="F201" s="34"/>
      <c r="G201" s="151"/>
      <c r="H201" s="349">
        <f t="shared" si="73"/>
        <v>1.7500000000000002E-2</v>
      </c>
      <c r="I201" s="19">
        <f t="shared" si="74"/>
        <v>0</v>
      </c>
      <c r="J201" s="67">
        <f t="shared" si="75"/>
        <v>3.5000000000000003E-2</v>
      </c>
      <c r="K201" s="19">
        <f t="shared" si="76"/>
        <v>0</v>
      </c>
      <c r="L201" s="138">
        <f>IF(ISNUMBER(VLOOKUP('Rate Calculations'!$A201,#REF!,2,FALSE)),VLOOKUP('Rate Calculations'!$A201,#REF!,2,FALSE),0)</f>
        <v>0</v>
      </c>
      <c r="M201" s="89">
        <f>IF(ISNUMBER(VLOOKUP('Rate Calculations'!$A201,#REF!,4,FALSE)),VLOOKUP('Rate Calculations'!$A201,#REF!,4,FALSE),0)</f>
        <v>0</v>
      </c>
      <c r="N201" s="17">
        <f t="shared" si="77"/>
        <v>0</v>
      </c>
      <c r="O201" s="18">
        <f t="shared" si="78"/>
        <v>0</v>
      </c>
      <c r="P201" s="139">
        <f t="shared" si="79"/>
        <v>0</v>
      </c>
      <c r="Q201" s="66">
        <f t="shared" si="80"/>
        <v>0</v>
      </c>
      <c r="R201" s="66">
        <f t="shared" si="81"/>
        <v>0</v>
      </c>
      <c r="S201" s="9" t="e">
        <f>IF(#REF!="Yes",Q201,(Q201+I201*0.5))</f>
        <v>#REF!</v>
      </c>
      <c r="T201" s="9" t="e">
        <f>IF(#REF!="Yes",R201,(R201+K201*0.5))</f>
        <v>#REF!</v>
      </c>
      <c r="U201" s="151">
        <f t="shared" si="82"/>
        <v>0</v>
      </c>
      <c r="V201" s="16">
        <f t="shared" si="83"/>
        <v>0</v>
      </c>
      <c r="W201" s="16">
        <f t="shared" si="84"/>
        <v>0</v>
      </c>
      <c r="X201" s="138">
        <f>IF(ISNUMBER(VLOOKUP('Rate Calculations'!$A201,#REF!,5,FALSE)),VLOOKUP('Rate Calculations'!$A201,#REF!,5,FALSE),0)</f>
        <v>0</v>
      </c>
      <c r="Y201" s="89">
        <f>IF(ISNUMBER(VLOOKUP('Rate Calculations'!$A201,#REF!,6,FALSE)),VLOOKUP('Rate Calculations'!$A201,#REF!,6,FALSE),0)</f>
        <v>0</v>
      </c>
      <c r="Z201" s="17">
        <f t="shared" si="85"/>
        <v>0</v>
      </c>
      <c r="AA201" s="18">
        <f t="shared" si="86"/>
        <v>0</v>
      </c>
      <c r="AB201" s="46">
        <f t="shared" si="71"/>
        <v>0</v>
      </c>
      <c r="AC201" s="24">
        <f t="shared" si="87"/>
        <v>0</v>
      </c>
      <c r="AD201" s="24">
        <f t="shared" si="88"/>
        <v>0</v>
      </c>
      <c r="AE201" s="27" t="e">
        <f>IF(#REF!="Yes",AC201,(AC201+V201*0.5))</f>
        <v>#REF!</v>
      </c>
      <c r="AF201" s="27" t="e">
        <f>IF(#REF!="Yes",AD201,(AD201+W201*0.5))</f>
        <v>#REF!</v>
      </c>
    </row>
    <row r="202" spans="1:32">
      <c r="A202" s="57" t="str">
        <f t="shared" si="72"/>
        <v xml:space="preserve"> </v>
      </c>
      <c r="B202" s="57"/>
      <c r="C202" s="57"/>
      <c r="D202" s="30" t="str">
        <f>IFERROR((GETPIVOTDATA("Average of Certified Payroll Hourly Rate",'Pivot Table'!$X$3,"Firm Name",A202,"Class Round 3 (PSPO)",B202)),"")</f>
        <v/>
      </c>
      <c r="E202" s="34"/>
      <c r="F202" s="34"/>
      <c r="G202" s="151"/>
      <c r="H202" s="349">
        <f t="shared" si="73"/>
        <v>1.7500000000000002E-2</v>
      </c>
      <c r="I202" s="19">
        <f t="shared" si="74"/>
        <v>0</v>
      </c>
      <c r="J202" s="67">
        <f t="shared" si="75"/>
        <v>3.5000000000000003E-2</v>
      </c>
      <c r="K202" s="19">
        <f t="shared" si="76"/>
        <v>0</v>
      </c>
      <c r="L202" s="138">
        <f>IF(ISNUMBER(VLOOKUP('Rate Calculations'!$A202,#REF!,2,FALSE)),VLOOKUP('Rate Calculations'!$A202,#REF!,2,FALSE),0)</f>
        <v>0</v>
      </c>
      <c r="M202" s="89">
        <f>IF(ISNUMBER(VLOOKUP('Rate Calculations'!$A202,#REF!,4,FALSE)),VLOOKUP('Rate Calculations'!$A202,#REF!,4,FALSE),0)</f>
        <v>0</v>
      </c>
      <c r="N202" s="17">
        <f t="shared" si="77"/>
        <v>0</v>
      </c>
      <c r="O202" s="18">
        <f t="shared" si="78"/>
        <v>0</v>
      </c>
      <c r="P202" s="139">
        <f t="shared" si="79"/>
        <v>0</v>
      </c>
      <c r="Q202" s="66">
        <f t="shared" si="80"/>
        <v>0</v>
      </c>
      <c r="R202" s="66">
        <f t="shared" si="81"/>
        <v>0</v>
      </c>
      <c r="S202" s="9" t="e">
        <f>IF(#REF!="Yes",Q202,(Q202+I202*0.5))</f>
        <v>#REF!</v>
      </c>
      <c r="T202" s="9" t="e">
        <f>IF(#REF!="Yes",R202,(R202+K202*0.5))</f>
        <v>#REF!</v>
      </c>
      <c r="U202" s="151">
        <f t="shared" si="82"/>
        <v>0</v>
      </c>
      <c r="V202" s="16">
        <f t="shared" si="83"/>
        <v>0</v>
      </c>
      <c r="W202" s="16">
        <f t="shared" si="84"/>
        <v>0</v>
      </c>
      <c r="X202" s="138">
        <f>IF(ISNUMBER(VLOOKUP('Rate Calculations'!$A202,#REF!,5,FALSE)),VLOOKUP('Rate Calculations'!$A202,#REF!,5,FALSE),0)</f>
        <v>0</v>
      </c>
      <c r="Y202" s="89">
        <f>IF(ISNUMBER(VLOOKUP('Rate Calculations'!$A202,#REF!,6,FALSE)),VLOOKUP('Rate Calculations'!$A202,#REF!,6,FALSE),0)</f>
        <v>0</v>
      </c>
      <c r="Z202" s="17">
        <f t="shared" si="85"/>
        <v>0</v>
      </c>
      <c r="AA202" s="18">
        <f t="shared" si="86"/>
        <v>0</v>
      </c>
      <c r="AB202" s="46">
        <f t="shared" si="71"/>
        <v>0</v>
      </c>
      <c r="AC202" s="24">
        <f t="shared" si="87"/>
        <v>0</v>
      </c>
      <c r="AD202" s="24">
        <f t="shared" si="88"/>
        <v>0</v>
      </c>
      <c r="AE202" s="27" t="e">
        <f>IF(#REF!="Yes",AC202,(AC202+V202*0.5))</f>
        <v>#REF!</v>
      </c>
      <c r="AF202" s="27" t="e">
        <f>IF(#REF!="Yes",AD202,(AD202+W202*0.5))</f>
        <v>#REF!</v>
      </c>
    </row>
    <row r="203" spans="1:32">
      <c r="A203" s="57" t="str">
        <f t="shared" si="72"/>
        <v xml:space="preserve"> </v>
      </c>
      <c r="B203" s="57"/>
      <c r="C203" s="57"/>
      <c r="D203" s="30" t="str">
        <f>IFERROR((GETPIVOTDATA("Average of Certified Payroll Hourly Rate",'Pivot Table'!$X$3,"Firm Name",A203,"Class Round 3 (PSPO)",B203)),"")</f>
        <v/>
      </c>
      <c r="E203" s="34"/>
      <c r="F203" s="34"/>
      <c r="G203" s="151"/>
      <c r="H203" s="349">
        <f t="shared" si="73"/>
        <v>1.7500000000000002E-2</v>
      </c>
      <c r="I203" s="19">
        <f t="shared" si="74"/>
        <v>0</v>
      </c>
      <c r="J203" s="67">
        <f t="shared" si="75"/>
        <v>3.5000000000000003E-2</v>
      </c>
      <c r="K203" s="19">
        <f t="shared" si="76"/>
        <v>0</v>
      </c>
      <c r="L203" s="138">
        <f>IF(ISNUMBER(VLOOKUP('Rate Calculations'!$A203,#REF!,2,FALSE)),VLOOKUP('Rate Calculations'!$A203,#REF!,2,FALSE),0)</f>
        <v>0</v>
      </c>
      <c r="M203" s="89">
        <f>IF(ISNUMBER(VLOOKUP('Rate Calculations'!$A203,#REF!,4,FALSE)),VLOOKUP('Rate Calculations'!$A203,#REF!,4,FALSE),0)</f>
        <v>0</v>
      </c>
      <c r="N203" s="17">
        <f t="shared" si="77"/>
        <v>0</v>
      </c>
      <c r="O203" s="18">
        <f t="shared" si="78"/>
        <v>0</v>
      </c>
      <c r="P203" s="139">
        <f t="shared" si="79"/>
        <v>0</v>
      </c>
      <c r="Q203" s="66">
        <f t="shared" si="80"/>
        <v>0</v>
      </c>
      <c r="R203" s="66">
        <f t="shared" si="81"/>
        <v>0</v>
      </c>
      <c r="S203" s="9" t="e">
        <f>IF(#REF!="Yes",Q203,(Q203+I203*0.5))</f>
        <v>#REF!</v>
      </c>
      <c r="T203" s="9" t="e">
        <f>IF(#REF!="Yes",R203,(R203+K203*0.5))</f>
        <v>#REF!</v>
      </c>
      <c r="U203" s="151">
        <f t="shared" si="82"/>
        <v>0</v>
      </c>
      <c r="V203" s="16">
        <f t="shared" si="83"/>
        <v>0</v>
      </c>
      <c r="W203" s="16">
        <f t="shared" si="84"/>
        <v>0</v>
      </c>
      <c r="X203" s="138">
        <f>IF(ISNUMBER(VLOOKUP('Rate Calculations'!$A203,#REF!,5,FALSE)),VLOOKUP('Rate Calculations'!$A203,#REF!,5,FALSE),0)</f>
        <v>0</v>
      </c>
      <c r="Y203" s="89">
        <f>IF(ISNUMBER(VLOOKUP('Rate Calculations'!$A203,#REF!,6,FALSE)),VLOOKUP('Rate Calculations'!$A203,#REF!,6,FALSE),0)</f>
        <v>0</v>
      </c>
      <c r="Z203" s="17">
        <f t="shared" si="85"/>
        <v>0</v>
      </c>
      <c r="AA203" s="18">
        <f t="shared" si="86"/>
        <v>0</v>
      </c>
      <c r="AB203" s="46">
        <f t="shared" si="71"/>
        <v>0</v>
      </c>
      <c r="AC203" s="24">
        <f t="shared" si="87"/>
        <v>0</v>
      </c>
      <c r="AD203" s="24">
        <f t="shared" si="88"/>
        <v>0</v>
      </c>
      <c r="AE203" s="27" t="e">
        <f>IF(#REF!="Yes",AC203,(AC203+V203*0.5))</f>
        <v>#REF!</v>
      </c>
      <c r="AF203" s="27" t="e">
        <f>IF(#REF!="Yes",AD203,(AD203+W203*0.5))</f>
        <v>#REF!</v>
      </c>
    </row>
    <row r="204" spans="1:32">
      <c r="A204" s="57" t="str">
        <f t="shared" si="72"/>
        <v xml:space="preserve"> </v>
      </c>
      <c r="B204" s="57"/>
      <c r="C204" s="57"/>
      <c r="D204" s="30" t="str">
        <f>IFERROR((GETPIVOTDATA("Average of Certified Payroll Hourly Rate",'Pivot Table'!$X$3,"Firm Name",A204,"Class Round 3 (PSPO)",B204)),"")</f>
        <v/>
      </c>
      <c r="E204" s="34"/>
      <c r="F204" s="34"/>
      <c r="G204" s="151"/>
      <c r="H204" s="349">
        <f t="shared" si="73"/>
        <v>1.7500000000000002E-2</v>
      </c>
      <c r="I204" s="19">
        <f t="shared" si="74"/>
        <v>0</v>
      </c>
      <c r="J204" s="67">
        <f t="shared" si="75"/>
        <v>3.5000000000000003E-2</v>
      </c>
      <c r="K204" s="19">
        <f t="shared" si="76"/>
        <v>0</v>
      </c>
      <c r="L204" s="138">
        <f>IF(ISNUMBER(VLOOKUP('Rate Calculations'!$A204,#REF!,2,FALSE)),VLOOKUP('Rate Calculations'!$A204,#REF!,2,FALSE),0)</f>
        <v>0</v>
      </c>
      <c r="M204" s="89">
        <f>IF(ISNUMBER(VLOOKUP('Rate Calculations'!$A204,#REF!,4,FALSE)),VLOOKUP('Rate Calculations'!$A204,#REF!,4,FALSE),0)</f>
        <v>0</v>
      </c>
      <c r="N204" s="17">
        <f t="shared" si="77"/>
        <v>0</v>
      </c>
      <c r="O204" s="18">
        <f t="shared" si="78"/>
        <v>0</v>
      </c>
      <c r="P204" s="139">
        <f t="shared" si="79"/>
        <v>0</v>
      </c>
      <c r="Q204" s="66">
        <f t="shared" si="80"/>
        <v>0</v>
      </c>
      <c r="R204" s="66">
        <f t="shared" si="81"/>
        <v>0</v>
      </c>
      <c r="S204" s="9" t="e">
        <f>IF(#REF!="Yes",Q204,(Q204+I204*0.5))</f>
        <v>#REF!</v>
      </c>
      <c r="T204" s="9" t="e">
        <f>IF(#REF!="Yes",R204,(R204+K204*0.5))</f>
        <v>#REF!</v>
      </c>
      <c r="U204" s="151">
        <f t="shared" si="82"/>
        <v>0</v>
      </c>
      <c r="V204" s="16">
        <f t="shared" si="83"/>
        <v>0</v>
      </c>
      <c r="W204" s="16">
        <f t="shared" si="84"/>
        <v>0</v>
      </c>
      <c r="X204" s="138">
        <f>IF(ISNUMBER(VLOOKUP('Rate Calculations'!$A204,#REF!,5,FALSE)),VLOOKUP('Rate Calculations'!$A204,#REF!,5,FALSE),0)</f>
        <v>0</v>
      </c>
      <c r="Y204" s="89">
        <f>IF(ISNUMBER(VLOOKUP('Rate Calculations'!$A204,#REF!,6,FALSE)),VLOOKUP('Rate Calculations'!$A204,#REF!,6,FALSE),0)</f>
        <v>0</v>
      </c>
      <c r="Z204" s="17">
        <f t="shared" si="85"/>
        <v>0</v>
      </c>
      <c r="AA204" s="18">
        <f t="shared" si="86"/>
        <v>0</v>
      </c>
      <c r="AB204" s="46">
        <f t="shared" si="71"/>
        <v>0</v>
      </c>
      <c r="AC204" s="24">
        <f t="shared" si="87"/>
        <v>0</v>
      </c>
      <c r="AD204" s="24">
        <f t="shared" si="88"/>
        <v>0</v>
      </c>
      <c r="AE204" s="27" t="e">
        <f>IF(#REF!="Yes",AC204,(AC204+V204*0.5))</f>
        <v>#REF!</v>
      </c>
      <c r="AF204" s="27" t="e">
        <f>IF(#REF!="Yes",AD204,(AD204+W204*0.5))</f>
        <v>#REF!</v>
      </c>
    </row>
    <row r="205" spans="1:32">
      <c r="A205" s="57" t="str">
        <f t="shared" si="72"/>
        <v xml:space="preserve"> </v>
      </c>
      <c r="B205" s="57"/>
      <c r="C205" s="57"/>
      <c r="D205" s="30" t="str">
        <f>IFERROR((GETPIVOTDATA("Average of Certified Payroll Hourly Rate",'Pivot Table'!$X$3,"Firm Name",A205,"Class Round 3 (PSPO)",B205)),"")</f>
        <v/>
      </c>
      <c r="E205" s="34"/>
      <c r="F205" s="34"/>
      <c r="G205" s="151"/>
      <c r="H205" s="349">
        <f t="shared" si="73"/>
        <v>1.7500000000000002E-2</v>
      </c>
      <c r="I205" s="19">
        <f t="shared" si="74"/>
        <v>0</v>
      </c>
      <c r="J205" s="67">
        <f t="shared" si="75"/>
        <v>3.5000000000000003E-2</v>
      </c>
      <c r="K205" s="19">
        <f t="shared" si="76"/>
        <v>0</v>
      </c>
      <c r="L205" s="138">
        <f>IF(ISNUMBER(VLOOKUP('Rate Calculations'!$A205,#REF!,2,FALSE)),VLOOKUP('Rate Calculations'!$A205,#REF!,2,FALSE),0)</f>
        <v>0</v>
      </c>
      <c r="M205" s="89">
        <f>IF(ISNUMBER(VLOOKUP('Rate Calculations'!$A205,#REF!,4,FALSE)),VLOOKUP('Rate Calculations'!$A205,#REF!,4,FALSE),0)</f>
        <v>0</v>
      </c>
      <c r="N205" s="17">
        <f t="shared" si="77"/>
        <v>0</v>
      </c>
      <c r="O205" s="18">
        <f t="shared" si="78"/>
        <v>0</v>
      </c>
      <c r="P205" s="139">
        <f t="shared" si="79"/>
        <v>0</v>
      </c>
      <c r="Q205" s="66">
        <f t="shared" si="80"/>
        <v>0</v>
      </c>
      <c r="R205" s="66">
        <f t="shared" si="81"/>
        <v>0</v>
      </c>
      <c r="S205" s="9" t="e">
        <f>IF(#REF!="Yes",Q205,(Q205+I205*0.5))</f>
        <v>#REF!</v>
      </c>
      <c r="T205" s="9" t="e">
        <f>IF(#REF!="Yes",R205,(R205+K205*0.5))</f>
        <v>#REF!</v>
      </c>
      <c r="U205" s="151">
        <f t="shared" si="82"/>
        <v>0</v>
      </c>
      <c r="V205" s="16">
        <f t="shared" si="83"/>
        <v>0</v>
      </c>
      <c r="W205" s="16">
        <f t="shared" si="84"/>
        <v>0</v>
      </c>
      <c r="X205" s="138">
        <f>IF(ISNUMBER(VLOOKUP('Rate Calculations'!$A205,#REF!,5,FALSE)),VLOOKUP('Rate Calculations'!$A205,#REF!,5,FALSE),0)</f>
        <v>0</v>
      </c>
      <c r="Y205" s="89">
        <f>IF(ISNUMBER(VLOOKUP('Rate Calculations'!$A205,#REF!,6,FALSE)),VLOOKUP('Rate Calculations'!$A205,#REF!,6,FALSE),0)</f>
        <v>0</v>
      </c>
      <c r="Z205" s="17">
        <f t="shared" si="85"/>
        <v>0</v>
      </c>
      <c r="AA205" s="18">
        <f t="shared" si="86"/>
        <v>0</v>
      </c>
      <c r="AB205" s="46">
        <f t="shared" si="71"/>
        <v>0</v>
      </c>
      <c r="AC205" s="24">
        <f t="shared" si="87"/>
        <v>0</v>
      </c>
      <c r="AD205" s="24">
        <f t="shared" si="88"/>
        <v>0</v>
      </c>
      <c r="AE205" s="27" t="e">
        <f>IF(#REF!="Yes",AC205,(AC205+V205*0.5))</f>
        <v>#REF!</v>
      </c>
      <c r="AF205" s="27" t="e">
        <f>IF(#REF!="Yes",AD205,(AD205+W205*0.5))</f>
        <v>#REF!</v>
      </c>
    </row>
    <row r="206" spans="1:32">
      <c r="A206" s="57" t="str">
        <f t="shared" si="72"/>
        <v xml:space="preserve"> </v>
      </c>
      <c r="B206" s="57"/>
      <c r="C206" s="57"/>
      <c r="D206" s="30" t="str">
        <f>IFERROR((GETPIVOTDATA("Average of Certified Payroll Hourly Rate",'Pivot Table'!$X$3,"Firm Name",A206,"Class Round 3 (PSPO)",B206)),"")</f>
        <v/>
      </c>
      <c r="E206" s="34"/>
      <c r="F206" s="34"/>
      <c r="G206" s="151"/>
      <c r="H206" s="349">
        <f t="shared" si="73"/>
        <v>1.7500000000000002E-2</v>
      </c>
      <c r="I206" s="19">
        <f t="shared" si="74"/>
        <v>0</v>
      </c>
      <c r="J206" s="67">
        <f t="shared" si="75"/>
        <v>3.5000000000000003E-2</v>
      </c>
      <c r="K206" s="19">
        <f t="shared" si="76"/>
        <v>0</v>
      </c>
      <c r="L206" s="138">
        <f>IF(ISNUMBER(VLOOKUP('Rate Calculations'!$A206,#REF!,2,FALSE)),VLOOKUP('Rate Calculations'!$A206,#REF!,2,FALSE),0)</f>
        <v>0</v>
      </c>
      <c r="M206" s="89">
        <f>IF(ISNUMBER(VLOOKUP('Rate Calculations'!$A206,#REF!,4,FALSE)),VLOOKUP('Rate Calculations'!$A206,#REF!,4,FALSE),0)</f>
        <v>0</v>
      </c>
      <c r="N206" s="17">
        <f t="shared" si="77"/>
        <v>0</v>
      </c>
      <c r="O206" s="18">
        <f t="shared" si="78"/>
        <v>0</v>
      </c>
      <c r="P206" s="139">
        <f t="shared" si="79"/>
        <v>0</v>
      </c>
      <c r="Q206" s="66">
        <f t="shared" si="80"/>
        <v>0</v>
      </c>
      <c r="R206" s="66">
        <f t="shared" si="81"/>
        <v>0</v>
      </c>
      <c r="S206" s="9" t="e">
        <f>IF(#REF!="Yes",Q206,(Q206+I206*0.5))</f>
        <v>#REF!</v>
      </c>
      <c r="T206" s="9" t="e">
        <f>IF(#REF!="Yes",R206,(R206+K206*0.5))</f>
        <v>#REF!</v>
      </c>
      <c r="U206" s="151">
        <f t="shared" si="82"/>
        <v>0</v>
      </c>
      <c r="V206" s="16">
        <f t="shared" si="83"/>
        <v>0</v>
      </c>
      <c r="W206" s="16">
        <f t="shared" si="84"/>
        <v>0</v>
      </c>
      <c r="X206" s="138">
        <f>IF(ISNUMBER(VLOOKUP('Rate Calculations'!$A206,#REF!,5,FALSE)),VLOOKUP('Rate Calculations'!$A206,#REF!,5,FALSE),0)</f>
        <v>0</v>
      </c>
      <c r="Y206" s="89">
        <f>IF(ISNUMBER(VLOOKUP('Rate Calculations'!$A206,#REF!,6,FALSE)),VLOOKUP('Rate Calculations'!$A206,#REF!,6,FALSE),0)</f>
        <v>0</v>
      </c>
      <c r="Z206" s="17">
        <f t="shared" si="85"/>
        <v>0</v>
      </c>
      <c r="AA206" s="18">
        <f t="shared" si="86"/>
        <v>0</v>
      </c>
      <c r="AB206" s="46">
        <f t="shared" si="71"/>
        <v>0</v>
      </c>
      <c r="AC206" s="24">
        <f t="shared" si="87"/>
        <v>0</v>
      </c>
      <c r="AD206" s="24">
        <f t="shared" si="88"/>
        <v>0</v>
      </c>
      <c r="AE206" s="27" t="e">
        <f>IF(#REF!="Yes",AC206,(AC206+V206*0.5))</f>
        <v>#REF!</v>
      </c>
      <c r="AF206" s="27" t="e">
        <f>IF(#REF!="Yes",AD206,(AD206+W206*0.5))</f>
        <v>#REF!</v>
      </c>
    </row>
    <row r="207" spans="1:32">
      <c r="A207" s="57" t="str">
        <f t="shared" si="72"/>
        <v xml:space="preserve"> </v>
      </c>
      <c r="B207" s="57"/>
      <c r="C207" s="57"/>
      <c r="D207" s="30" t="str">
        <f>IFERROR((GETPIVOTDATA("Average of Certified Payroll Hourly Rate",'Pivot Table'!$X$3,"Firm Name",A207,"Class Round 3 (PSPO)",B207)),"")</f>
        <v/>
      </c>
      <c r="E207" s="34"/>
      <c r="F207" s="34"/>
      <c r="G207" s="151"/>
      <c r="H207" s="349">
        <f t="shared" si="73"/>
        <v>1.7500000000000002E-2</v>
      </c>
      <c r="I207" s="19">
        <f t="shared" si="74"/>
        <v>0</v>
      </c>
      <c r="J207" s="67">
        <f t="shared" si="75"/>
        <v>3.5000000000000003E-2</v>
      </c>
      <c r="K207" s="19">
        <f t="shared" si="76"/>
        <v>0</v>
      </c>
      <c r="L207" s="138">
        <f>IF(ISNUMBER(VLOOKUP('Rate Calculations'!$A207,#REF!,2,FALSE)),VLOOKUP('Rate Calculations'!$A207,#REF!,2,FALSE),0)</f>
        <v>0</v>
      </c>
      <c r="M207" s="89">
        <f>IF(ISNUMBER(VLOOKUP('Rate Calculations'!$A207,#REF!,4,FALSE)),VLOOKUP('Rate Calculations'!$A207,#REF!,4,FALSE),0)</f>
        <v>0</v>
      </c>
      <c r="N207" s="17">
        <f t="shared" si="77"/>
        <v>0</v>
      </c>
      <c r="O207" s="18">
        <f t="shared" si="78"/>
        <v>0</v>
      </c>
      <c r="P207" s="139">
        <f t="shared" si="79"/>
        <v>0</v>
      </c>
      <c r="Q207" s="66">
        <f t="shared" si="80"/>
        <v>0</v>
      </c>
      <c r="R207" s="66">
        <f t="shared" si="81"/>
        <v>0</v>
      </c>
      <c r="S207" s="9" t="e">
        <f>IF(#REF!="Yes",Q207,(Q207+I207*0.5))</f>
        <v>#REF!</v>
      </c>
      <c r="T207" s="9" t="e">
        <f>IF(#REF!="Yes",R207,(R207+K207*0.5))</f>
        <v>#REF!</v>
      </c>
      <c r="U207" s="151">
        <f t="shared" si="82"/>
        <v>0</v>
      </c>
      <c r="V207" s="16">
        <f t="shared" si="83"/>
        <v>0</v>
      </c>
      <c r="W207" s="16">
        <f t="shared" si="84"/>
        <v>0</v>
      </c>
      <c r="X207" s="138">
        <f>IF(ISNUMBER(VLOOKUP('Rate Calculations'!$A207,#REF!,5,FALSE)),VLOOKUP('Rate Calculations'!$A207,#REF!,5,FALSE),0)</f>
        <v>0</v>
      </c>
      <c r="Y207" s="89">
        <f>IF(ISNUMBER(VLOOKUP('Rate Calculations'!$A207,#REF!,6,FALSE)),VLOOKUP('Rate Calculations'!$A207,#REF!,6,FALSE),0)</f>
        <v>0</v>
      </c>
      <c r="Z207" s="17">
        <f t="shared" si="85"/>
        <v>0</v>
      </c>
      <c r="AA207" s="18">
        <f t="shared" si="86"/>
        <v>0</v>
      </c>
      <c r="AB207" s="46">
        <f t="shared" si="71"/>
        <v>0</v>
      </c>
      <c r="AC207" s="24">
        <f t="shared" si="87"/>
        <v>0</v>
      </c>
      <c r="AD207" s="24">
        <f t="shared" si="88"/>
        <v>0</v>
      </c>
      <c r="AE207" s="27" t="e">
        <f>IF(#REF!="Yes",AC207,(AC207+V207*0.5))</f>
        <v>#REF!</v>
      </c>
      <c r="AF207" s="27" t="e">
        <f>IF(#REF!="Yes",AD207,(AD207+W207*0.5))</f>
        <v>#REF!</v>
      </c>
    </row>
    <row r="208" spans="1:32">
      <c r="A208" s="57" t="str">
        <f t="shared" si="72"/>
        <v xml:space="preserve"> </v>
      </c>
      <c r="B208" s="57"/>
      <c r="C208" s="57"/>
      <c r="D208" s="30" t="str">
        <f>IFERROR((GETPIVOTDATA("Average of Certified Payroll Hourly Rate",'Pivot Table'!$X$3,"Firm Name",A208,"Class Round 3 (PSPO)",B208)),"")</f>
        <v/>
      </c>
      <c r="E208" s="34"/>
      <c r="F208" s="34"/>
      <c r="G208" s="151"/>
      <c r="H208" s="349">
        <f t="shared" si="73"/>
        <v>1.7500000000000002E-2</v>
      </c>
      <c r="I208" s="19">
        <f t="shared" si="74"/>
        <v>0</v>
      </c>
      <c r="J208" s="67">
        <f t="shared" si="75"/>
        <v>3.5000000000000003E-2</v>
      </c>
      <c r="K208" s="19">
        <f t="shared" si="76"/>
        <v>0</v>
      </c>
      <c r="L208" s="138">
        <f>IF(ISNUMBER(VLOOKUP('Rate Calculations'!$A208,#REF!,2,FALSE)),VLOOKUP('Rate Calculations'!$A208,#REF!,2,FALSE),0)</f>
        <v>0</v>
      </c>
      <c r="M208" s="89">
        <f>IF(ISNUMBER(VLOOKUP('Rate Calculations'!$A208,#REF!,4,FALSE)),VLOOKUP('Rate Calculations'!$A208,#REF!,4,FALSE),0)</f>
        <v>0</v>
      </c>
      <c r="N208" s="17">
        <f t="shared" si="77"/>
        <v>0</v>
      </c>
      <c r="O208" s="18">
        <f t="shared" si="78"/>
        <v>0</v>
      </c>
      <c r="P208" s="139">
        <f t="shared" si="79"/>
        <v>0</v>
      </c>
      <c r="Q208" s="66">
        <f t="shared" si="80"/>
        <v>0</v>
      </c>
      <c r="R208" s="66">
        <f t="shared" si="81"/>
        <v>0</v>
      </c>
      <c r="S208" s="9" t="e">
        <f>IF(#REF!="Yes",Q208,(Q208+I208*0.5))</f>
        <v>#REF!</v>
      </c>
      <c r="T208" s="9" t="e">
        <f>IF(#REF!="Yes",R208,(R208+K208*0.5))</f>
        <v>#REF!</v>
      </c>
      <c r="U208" s="151">
        <f t="shared" si="82"/>
        <v>0</v>
      </c>
      <c r="V208" s="16">
        <f t="shared" si="83"/>
        <v>0</v>
      </c>
      <c r="W208" s="16">
        <f t="shared" si="84"/>
        <v>0</v>
      </c>
      <c r="X208" s="138">
        <f>IF(ISNUMBER(VLOOKUP('Rate Calculations'!$A208,#REF!,5,FALSE)),VLOOKUP('Rate Calculations'!$A208,#REF!,5,FALSE),0)</f>
        <v>0</v>
      </c>
      <c r="Y208" s="89">
        <f>IF(ISNUMBER(VLOOKUP('Rate Calculations'!$A208,#REF!,6,FALSE)),VLOOKUP('Rate Calculations'!$A208,#REF!,6,FALSE),0)</f>
        <v>0</v>
      </c>
      <c r="Z208" s="17">
        <f t="shared" si="85"/>
        <v>0</v>
      </c>
      <c r="AA208" s="18">
        <f t="shared" si="86"/>
        <v>0</v>
      </c>
      <c r="AB208" s="46">
        <f t="shared" si="71"/>
        <v>0</v>
      </c>
      <c r="AC208" s="24">
        <f t="shared" si="87"/>
        <v>0</v>
      </c>
      <c r="AD208" s="24">
        <f t="shared" si="88"/>
        <v>0</v>
      </c>
      <c r="AE208" s="27" t="e">
        <f>IF(#REF!="Yes",AC208,(AC208+V208*0.5))</f>
        <v>#REF!</v>
      </c>
      <c r="AF208" s="27" t="e">
        <f>IF(#REF!="Yes",AD208,(AD208+W208*0.5))</f>
        <v>#REF!</v>
      </c>
    </row>
    <row r="209" spans="1:32">
      <c r="A209" s="57" t="str">
        <f t="shared" si="72"/>
        <v xml:space="preserve"> </v>
      </c>
      <c r="B209" s="57"/>
      <c r="C209" s="57"/>
      <c r="D209" s="30" t="str">
        <f>IFERROR((GETPIVOTDATA("Average of Certified Payroll Hourly Rate",'Pivot Table'!$X$3,"Firm Name",A209,"Class Round 3 (PSPO)",B209)),"")</f>
        <v/>
      </c>
      <c r="E209" s="34"/>
      <c r="F209" s="34"/>
      <c r="G209" s="151"/>
      <c r="H209" s="349">
        <f t="shared" si="73"/>
        <v>1.7500000000000002E-2</v>
      </c>
      <c r="I209" s="19">
        <f t="shared" si="74"/>
        <v>0</v>
      </c>
      <c r="J209" s="67">
        <f t="shared" si="75"/>
        <v>3.5000000000000003E-2</v>
      </c>
      <c r="K209" s="19">
        <f t="shared" si="76"/>
        <v>0</v>
      </c>
      <c r="L209" s="138">
        <f>IF(ISNUMBER(VLOOKUP('Rate Calculations'!$A209,#REF!,2,FALSE)),VLOOKUP('Rate Calculations'!$A209,#REF!,2,FALSE),0)</f>
        <v>0</v>
      </c>
      <c r="M209" s="89">
        <f>IF(ISNUMBER(VLOOKUP('Rate Calculations'!$A209,#REF!,4,FALSE)),VLOOKUP('Rate Calculations'!$A209,#REF!,4,FALSE),0)</f>
        <v>0</v>
      </c>
      <c r="N209" s="17">
        <f t="shared" si="77"/>
        <v>0</v>
      </c>
      <c r="O209" s="18">
        <f t="shared" si="78"/>
        <v>0</v>
      </c>
      <c r="P209" s="139">
        <f t="shared" si="79"/>
        <v>0</v>
      </c>
      <c r="Q209" s="66">
        <f t="shared" si="80"/>
        <v>0</v>
      </c>
      <c r="R209" s="66">
        <f t="shared" si="81"/>
        <v>0</v>
      </c>
      <c r="S209" s="9" t="e">
        <f>IF(#REF!="Yes",Q209,(Q209+I209*0.5))</f>
        <v>#REF!</v>
      </c>
      <c r="T209" s="9" t="e">
        <f>IF(#REF!="Yes",R209,(R209+K209*0.5))</f>
        <v>#REF!</v>
      </c>
      <c r="U209" s="151">
        <f t="shared" si="82"/>
        <v>0</v>
      </c>
      <c r="V209" s="16">
        <f t="shared" si="83"/>
        <v>0</v>
      </c>
      <c r="W209" s="16">
        <f t="shared" si="84"/>
        <v>0</v>
      </c>
      <c r="X209" s="138">
        <f>IF(ISNUMBER(VLOOKUP('Rate Calculations'!$A209,#REF!,5,FALSE)),VLOOKUP('Rate Calculations'!$A209,#REF!,5,FALSE),0)</f>
        <v>0</v>
      </c>
      <c r="Y209" s="89">
        <f>IF(ISNUMBER(VLOOKUP('Rate Calculations'!$A209,#REF!,6,FALSE)),VLOOKUP('Rate Calculations'!$A209,#REF!,6,FALSE),0)</f>
        <v>0</v>
      </c>
      <c r="Z209" s="17">
        <f t="shared" si="85"/>
        <v>0</v>
      </c>
      <c r="AA209" s="18">
        <f t="shared" si="86"/>
        <v>0</v>
      </c>
      <c r="AB209" s="46">
        <f t="shared" si="71"/>
        <v>0</v>
      </c>
      <c r="AC209" s="24">
        <f t="shared" si="87"/>
        <v>0</v>
      </c>
      <c r="AD209" s="24">
        <f t="shared" si="88"/>
        <v>0</v>
      </c>
      <c r="AE209" s="27" t="e">
        <f>IF(#REF!="Yes",AC209,(AC209+V209*0.5))</f>
        <v>#REF!</v>
      </c>
      <c r="AF209" s="27" t="e">
        <f>IF(#REF!="Yes",AD209,(AD209+W209*0.5))</f>
        <v>#REF!</v>
      </c>
    </row>
    <row r="210" spans="1:32">
      <c r="A210" s="57" t="str">
        <f t="shared" si="72"/>
        <v xml:space="preserve"> </v>
      </c>
      <c r="B210" s="57"/>
      <c r="C210" s="57"/>
      <c r="D210" s="30" t="str">
        <f>IFERROR((GETPIVOTDATA("Average of Certified Payroll Hourly Rate",'Pivot Table'!$X$3,"Firm Name",A210,"Class Round 3 (PSPO)",B210)),"")</f>
        <v/>
      </c>
      <c r="E210" s="34"/>
      <c r="F210" s="34"/>
      <c r="G210" s="151"/>
      <c r="H210" s="349">
        <f t="shared" si="73"/>
        <v>1.7500000000000002E-2</v>
      </c>
      <c r="I210" s="19">
        <f t="shared" si="74"/>
        <v>0</v>
      </c>
      <c r="J210" s="67">
        <f t="shared" si="75"/>
        <v>3.5000000000000003E-2</v>
      </c>
      <c r="K210" s="19">
        <f t="shared" si="76"/>
        <v>0</v>
      </c>
      <c r="L210" s="138">
        <f>IF(ISNUMBER(VLOOKUP('Rate Calculations'!$A210,#REF!,2,FALSE)),VLOOKUP('Rate Calculations'!$A210,#REF!,2,FALSE),0)</f>
        <v>0</v>
      </c>
      <c r="M210" s="89">
        <f>IF(ISNUMBER(VLOOKUP('Rate Calculations'!$A210,#REF!,4,FALSE)),VLOOKUP('Rate Calculations'!$A210,#REF!,4,FALSE),0)</f>
        <v>0</v>
      </c>
      <c r="N210" s="17">
        <f t="shared" si="77"/>
        <v>0</v>
      </c>
      <c r="O210" s="18">
        <f t="shared" si="78"/>
        <v>0</v>
      </c>
      <c r="P210" s="139">
        <f t="shared" si="79"/>
        <v>0</v>
      </c>
      <c r="Q210" s="66">
        <f t="shared" si="80"/>
        <v>0</v>
      </c>
      <c r="R210" s="66">
        <f t="shared" si="81"/>
        <v>0</v>
      </c>
      <c r="S210" s="9" t="e">
        <f>IF(#REF!="Yes",Q210,(Q210+I210*0.5))</f>
        <v>#REF!</v>
      </c>
      <c r="T210" s="9" t="e">
        <f>IF(#REF!="Yes",R210,(R210+K210*0.5))</f>
        <v>#REF!</v>
      </c>
      <c r="U210" s="151">
        <f t="shared" si="82"/>
        <v>0</v>
      </c>
      <c r="V210" s="16">
        <f t="shared" si="83"/>
        <v>0</v>
      </c>
      <c r="W210" s="16">
        <f t="shared" si="84"/>
        <v>0</v>
      </c>
      <c r="X210" s="138">
        <f>IF(ISNUMBER(VLOOKUP('Rate Calculations'!$A210,#REF!,5,FALSE)),VLOOKUP('Rate Calculations'!$A210,#REF!,5,FALSE),0)</f>
        <v>0</v>
      </c>
      <c r="Y210" s="89">
        <f>IF(ISNUMBER(VLOOKUP('Rate Calculations'!$A210,#REF!,6,FALSE)),VLOOKUP('Rate Calculations'!$A210,#REF!,6,FALSE),0)</f>
        <v>0</v>
      </c>
      <c r="Z210" s="17">
        <f t="shared" si="85"/>
        <v>0</v>
      </c>
      <c r="AA210" s="18">
        <f t="shared" si="86"/>
        <v>0</v>
      </c>
      <c r="AB210" s="46">
        <f t="shared" si="71"/>
        <v>0</v>
      </c>
      <c r="AC210" s="24">
        <f t="shared" si="87"/>
        <v>0</v>
      </c>
      <c r="AD210" s="24">
        <f t="shared" si="88"/>
        <v>0</v>
      </c>
      <c r="AE210" s="27" t="e">
        <f>IF(#REF!="Yes",AC210,(AC210+V210*0.5))</f>
        <v>#REF!</v>
      </c>
      <c r="AF210" s="27" t="e">
        <f>IF(#REF!="Yes",AD210,(AD210+W210*0.5))</f>
        <v>#REF!</v>
      </c>
    </row>
    <row r="211" spans="1:32">
      <c r="A211" s="57" t="str">
        <f t="shared" si="72"/>
        <v xml:space="preserve"> </v>
      </c>
      <c r="B211" s="57"/>
      <c r="C211" s="57"/>
      <c r="D211" s="30" t="str">
        <f>IFERROR((GETPIVOTDATA("Average of Certified Payroll Hourly Rate",'Pivot Table'!$X$3,"Firm Name",A211,"Class Round 3 (PSPO)",B211)),"")</f>
        <v/>
      </c>
      <c r="E211" s="34"/>
      <c r="F211" s="34"/>
      <c r="G211" s="151"/>
      <c r="H211" s="349">
        <f t="shared" si="73"/>
        <v>1.7500000000000002E-2</v>
      </c>
      <c r="I211" s="19">
        <f t="shared" si="74"/>
        <v>0</v>
      </c>
      <c r="J211" s="67">
        <f t="shared" si="75"/>
        <v>3.5000000000000003E-2</v>
      </c>
      <c r="K211" s="19">
        <f t="shared" si="76"/>
        <v>0</v>
      </c>
      <c r="L211" s="138">
        <f>IF(ISNUMBER(VLOOKUP('Rate Calculations'!$A211,#REF!,2,FALSE)),VLOOKUP('Rate Calculations'!$A211,#REF!,2,FALSE),0)</f>
        <v>0</v>
      </c>
      <c r="M211" s="89">
        <f>IF(ISNUMBER(VLOOKUP('Rate Calculations'!$A211,#REF!,4,FALSE)),VLOOKUP('Rate Calculations'!$A211,#REF!,4,FALSE),0)</f>
        <v>0</v>
      </c>
      <c r="N211" s="17">
        <f t="shared" si="77"/>
        <v>0</v>
      </c>
      <c r="O211" s="18">
        <f t="shared" si="78"/>
        <v>0</v>
      </c>
      <c r="P211" s="139">
        <f t="shared" si="79"/>
        <v>0</v>
      </c>
      <c r="Q211" s="66">
        <f t="shared" si="80"/>
        <v>0</v>
      </c>
      <c r="R211" s="66">
        <f t="shared" si="81"/>
        <v>0</v>
      </c>
      <c r="S211" s="9" t="e">
        <f>IF(#REF!="Yes",Q211,(Q211+I211*0.5))</f>
        <v>#REF!</v>
      </c>
      <c r="T211" s="9" t="e">
        <f>IF(#REF!="Yes",R211,(R211+K211*0.5))</f>
        <v>#REF!</v>
      </c>
      <c r="U211" s="151">
        <f t="shared" si="82"/>
        <v>0</v>
      </c>
      <c r="V211" s="16">
        <f t="shared" si="83"/>
        <v>0</v>
      </c>
      <c r="W211" s="16">
        <f t="shared" si="84"/>
        <v>0</v>
      </c>
      <c r="X211" s="138">
        <f>IF(ISNUMBER(VLOOKUP('Rate Calculations'!$A211,#REF!,5,FALSE)),VLOOKUP('Rate Calculations'!$A211,#REF!,5,FALSE),0)</f>
        <v>0</v>
      </c>
      <c r="Y211" s="89">
        <f>IF(ISNUMBER(VLOOKUP('Rate Calculations'!$A211,#REF!,6,FALSE)),VLOOKUP('Rate Calculations'!$A211,#REF!,6,FALSE),0)</f>
        <v>0</v>
      </c>
      <c r="Z211" s="17">
        <f t="shared" si="85"/>
        <v>0</v>
      </c>
      <c r="AA211" s="18">
        <f t="shared" si="86"/>
        <v>0</v>
      </c>
      <c r="AB211" s="46">
        <f t="shared" si="71"/>
        <v>0</v>
      </c>
      <c r="AC211" s="24">
        <f t="shared" si="87"/>
        <v>0</v>
      </c>
      <c r="AD211" s="24">
        <f t="shared" si="88"/>
        <v>0</v>
      </c>
      <c r="AE211" s="27" t="e">
        <f>IF(#REF!="Yes",AC211,(AC211+V211*0.5))</f>
        <v>#REF!</v>
      </c>
      <c r="AF211" s="27" t="e">
        <f>IF(#REF!="Yes",AD211,(AD211+W211*0.5))</f>
        <v>#REF!</v>
      </c>
    </row>
    <row r="212" spans="1:32">
      <c r="A212" s="57" t="str">
        <f t="shared" si="72"/>
        <v xml:space="preserve"> </v>
      </c>
      <c r="B212" s="57"/>
      <c r="C212" s="57"/>
      <c r="D212" s="30" t="str">
        <f>IFERROR((GETPIVOTDATA("Average of Certified Payroll Hourly Rate",'Pivot Table'!$X$3,"Firm Name",A212,"Class Round 3 (PSPO)",B212)),"")</f>
        <v/>
      </c>
      <c r="E212" s="34"/>
      <c r="F212" s="34"/>
      <c r="G212" s="151"/>
      <c r="H212" s="349">
        <f t="shared" si="73"/>
        <v>1.7500000000000002E-2</v>
      </c>
      <c r="I212" s="19">
        <f t="shared" si="74"/>
        <v>0</v>
      </c>
      <c r="J212" s="67">
        <f t="shared" si="75"/>
        <v>3.5000000000000003E-2</v>
      </c>
      <c r="K212" s="19">
        <f t="shared" si="76"/>
        <v>0</v>
      </c>
      <c r="L212" s="138">
        <f>IF(ISNUMBER(VLOOKUP('Rate Calculations'!$A212,#REF!,2,FALSE)),VLOOKUP('Rate Calculations'!$A212,#REF!,2,FALSE),0)</f>
        <v>0</v>
      </c>
      <c r="M212" s="89">
        <f>IF(ISNUMBER(VLOOKUP('Rate Calculations'!$A212,#REF!,4,FALSE)),VLOOKUP('Rate Calculations'!$A212,#REF!,4,FALSE),0)</f>
        <v>0</v>
      </c>
      <c r="N212" s="17">
        <f t="shared" si="77"/>
        <v>0</v>
      </c>
      <c r="O212" s="18">
        <f t="shared" si="78"/>
        <v>0</v>
      </c>
      <c r="P212" s="139">
        <f t="shared" si="79"/>
        <v>0</v>
      </c>
      <c r="Q212" s="66">
        <f t="shared" si="80"/>
        <v>0</v>
      </c>
      <c r="R212" s="66">
        <f t="shared" si="81"/>
        <v>0</v>
      </c>
      <c r="S212" s="9" t="e">
        <f>IF(#REF!="Yes",Q212,(Q212+I212*0.5))</f>
        <v>#REF!</v>
      </c>
      <c r="T212" s="9" t="e">
        <f>IF(#REF!="Yes",R212,(R212+K212*0.5))</f>
        <v>#REF!</v>
      </c>
      <c r="U212" s="151">
        <f t="shared" si="82"/>
        <v>0</v>
      </c>
      <c r="V212" s="16">
        <f t="shared" si="83"/>
        <v>0</v>
      </c>
      <c r="W212" s="16">
        <f t="shared" si="84"/>
        <v>0</v>
      </c>
      <c r="X212" s="138">
        <f>IF(ISNUMBER(VLOOKUP('Rate Calculations'!$A212,#REF!,5,FALSE)),VLOOKUP('Rate Calculations'!$A212,#REF!,5,FALSE),0)</f>
        <v>0</v>
      </c>
      <c r="Y212" s="89">
        <f>IF(ISNUMBER(VLOOKUP('Rate Calculations'!$A212,#REF!,6,FALSE)),VLOOKUP('Rate Calculations'!$A212,#REF!,6,FALSE),0)</f>
        <v>0</v>
      </c>
      <c r="Z212" s="17">
        <f t="shared" si="85"/>
        <v>0</v>
      </c>
      <c r="AA212" s="18">
        <f t="shared" si="86"/>
        <v>0</v>
      </c>
      <c r="AB212" s="46">
        <f t="shared" si="71"/>
        <v>0</v>
      </c>
      <c r="AC212" s="24">
        <f t="shared" si="87"/>
        <v>0</v>
      </c>
      <c r="AD212" s="24">
        <f t="shared" si="88"/>
        <v>0</v>
      </c>
      <c r="AE212" s="27" t="e">
        <f>IF(#REF!="Yes",AC212,(AC212+V212*0.5))</f>
        <v>#REF!</v>
      </c>
      <c r="AF212" s="27" t="e">
        <f>IF(#REF!="Yes",AD212,(AD212+W212*0.5))</f>
        <v>#REF!</v>
      </c>
    </row>
    <row r="213" spans="1:32">
      <c r="A213" s="57" t="str">
        <f t="shared" si="72"/>
        <v xml:space="preserve"> </v>
      </c>
      <c r="B213" s="57"/>
      <c r="C213" s="57"/>
      <c r="D213" s="30" t="str">
        <f>IFERROR((GETPIVOTDATA("Average of Certified Payroll Hourly Rate",'Pivot Table'!$X$3,"Firm Name",A213,"Class Round 3 (PSPO)",B213)),"")</f>
        <v/>
      </c>
      <c r="E213" s="34"/>
      <c r="F213" s="34"/>
      <c r="G213" s="151"/>
      <c r="H213" s="349">
        <f t="shared" si="73"/>
        <v>1.7500000000000002E-2</v>
      </c>
      <c r="I213" s="19">
        <f t="shared" si="74"/>
        <v>0</v>
      </c>
      <c r="J213" s="67">
        <f t="shared" si="75"/>
        <v>3.5000000000000003E-2</v>
      </c>
      <c r="K213" s="19">
        <f t="shared" si="76"/>
        <v>0</v>
      </c>
      <c r="L213" s="138">
        <f>IF(ISNUMBER(VLOOKUP('Rate Calculations'!$A213,#REF!,2,FALSE)),VLOOKUP('Rate Calculations'!$A213,#REF!,2,FALSE),0)</f>
        <v>0</v>
      </c>
      <c r="M213" s="89">
        <f>IF(ISNUMBER(VLOOKUP('Rate Calculations'!$A213,#REF!,4,FALSE)),VLOOKUP('Rate Calculations'!$A213,#REF!,4,FALSE),0)</f>
        <v>0</v>
      </c>
      <c r="N213" s="17">
        <f t="shared" si="77"/>
        <v>0</v>
      </c>
      <c r="O213" s="18">
        <f t="shared" si="78"/>
        <v>0</v>
      </c>
      <c r="P213" s="139">
        <f t="shared" si="79"/>
        <v>0</v>
      </c>
      <c r="Q213" s="66">
        <f t="shared" si="80"/>
        <v>0</v>
      </c>
      <c r="R213" s="66">
        <f t="shared" si="81"/>
        <v>0</v>
      </c>
      <c r="S213" s="9" t="e">
        <f>IF(#REF!="Yes",Q213,(Q213+I213*0.5))</f>
        <v>#REF!</v>
      </c>
      <c r="T213" s="9" t="e">
        <f>IF(#REF!="Yes",R213,(R213+K213*0.5))</f>
        <v>#REF!</v>
      </c>
      <c r="U213" s="151">
        <f t="shared" si="82"/>
        <v>0</v>
      </c>
      <c r="V213" s="16">
        <f t="shared" si="83"/>
        <v>0</v>
      </c>
      <c r="W213" s="16">
        <f t="shared" si="84"/>
        <v>0</v>
      </c>
      <c r="X213" s="138">
        <f>IF(ISNUMBER(VLOOKUP('Rate Calculations'!$A213,#REF!,5,FALSE)),VLOOKUP('Rate Calculations'!$A213,#REF!,5,FALSE),0)</f>
        <v>0</v>
      </c>
      <c r="Y213" s="89">
        <f>IF(ISNUMBER(VLOOKUP('Rate Calculations'!$A213,#REF!,6,FALSE)),VLOOKUP('Rate Calculations'!$A213,#REF!,6,FALSE),0)</f>
        <v>0</v>
      </c>
      <c r="Z213" s="17">
        <f t="shared" si="85"/>
        <v>0</v>
      </c>
      <c r="AA213" s="18">
        <f t="shared" si="86"/>
        <v>0</v>
      </c>
      <c r="AB213" s="46">
        <f t="shared" si="71"/>
        <v>0</v>
      </c>
      <c r="AC213" s="24">
        <f t="shared" si="87"/>
        <v>0</v>
      </c>
      <c r="AD213" s="24">
        <f t="shared" si="88"/>
        <v>0</v>
      </c>
      <c r="AE213" s="27" t="e">
        <f>IF(#REF!="Yes",AC213,(AC213+V213*0.5))</f>
        <v>#REF!</v>
      </c>
      <c r="AF213" s="27" t="e">
        <f>IF(#REF!="Yes",AD213,(AD213+W213*0.5))</f>
        <v>#REF!</v>
      </c>
    </row>
    <row r="214" spans="1:32">
      <c r="A214" s="57" t="str">
        <f t="shared" si="72"/>
        <v xml:space="preserve"> </v>
      </c>
      <c r="B214" s="57"/>
      <c r="C214" s="57"/>
      <c r="D214" s="30" t="str">
        <f>IFERROR((GETPIVOTDATA("Average of Certified Payroll Hourly Rate",'Pivot Table'!$X$3,"Firm Name",A214,"Class Round 3 (PSPO)",B214)),"")</f>
        <v/>
      </c>
      <c r="E214" s="34"/>
      <c r="F214" s="34"/>
      <c r="G214" s="151"/>
      <c r="H214" s="349">
        <f t="shared" si="73"/>
        <v>1.7500000000000002E-2</v>
      </c>
      <c r="I214" s="19">
        <f t="shared" si="74"/>
        <v>0</v>
      </c>
      <c r="J214" s="67">
        <f t="shared" si="75"/>
        <v>3.5000000000000003E-2</v>
      </c>
      <c r="K214" s="19">
        <f t="shared" si="76"/>
        <v>0</v>
      </c>
      <c r="L214" s="138">
        <f>IF(ISNUMBER(VLOOKUP('Rate Calculations'!$A214,#REF!,2,FALSE)),VLOOKUP('Rate Calculations'!$A214,#REF!,2,FALSE),0)</f>
        <v>0</v>
      </c>
      <c r="M214" s="89">
        <f>IF(ISNUMBER(VLOOKUP('Rate Calculations'!$A214,#REF!,4,FALSE)),VLOOKUP('Rate Calculations'!$A214,#REF!,4,FALSE),0)</f>
        <v>0</v>
      </c>
      <c r="N214" s="17">
        <f t="shared" si="77"/>
        <v>0</v>
      </c>
      <c r="O214" s="18">
        <f t="shared" si="78"/>
        <v>0</v>
      </c>
      <c r="P214" s="139">
        <f t="shared" si="79"/>
        <v>0</v>
      </c>
      <c r="Q214" s="66">
        <f t="shared" si="80"/>
        <v>0</v>
      </c>
      <c r="R214" s="66">
        <f t="shared" si="81"/>
        <v>0</v>
      </c>
      <c r="S214" s="9" t="e">
        <f>IF(#REF!="Yes",Q214,(Q214+I214*0.5))</f>
        <v>#REF!</v>
      </c>
      <c r="T214" s="9" t="e">
        <f>IF(#REF!="Yes",R214,(R214+K214*0.5))</f>
        <v>#REF!</v>
      </c>
      <c r="U214" s="151">
        <f t="shared" si="82"/>
        <v>0</v>
      </c>
      <c r="V214" s="16">
        <f t="shared" si="83"/>
        <v>0</v>
      </c>
      <c r="W214" s="16">
        <f t="shared" si="84"/>
        <v>0</v>
      </c>
      <c r="X214" s="138">
        <f>IF(ISNUMBER(VLOOKUP('Rate Calculations'!$A214,#REF!,5,FALSE)),VLOOKUP('Rate Calculations'!$A214,#REF!,5,FALSE),0)</f>
        <v>0</v>
      </c>
      <c r="Y214" s="89">
        <f>IF(ISNUMBER(VLOOKUP('Rate Calculations'!$A214,#REF!,6,FALSE)),VLOOKUP('Rate Calculations'!$A214,#REF!,6,FALSE),0)</f>
        <v>0</v>
      </c>
      <c r="Z214" s="17">
        <f t="shared" si="85"/>
        <v>0</v>
      </c>
      <c r="AA214" s="18">
        <f t="shared" si="86"/>
        <v>0</v>
      </c>
      <c r="AB214" s="46">
        <f t="shared" si="71"/>
        <v>0</v>
      </c>
      <c r="AC214" s="24">
        <f t="shared" si="87"/>
        <v>0</v>
      </c>
      <c r="AD214" s="24">
        <f t="shared" si="88"/>
        <v>0</v>
      </c>
      <c r="AE214" s="27" t="e">
        <f>IF(#REF!="Yes",AC214,(AC214+V214*0.5))</f>
        <v>#REF!</v>
      </c>
      <c r="AF214" s="27" t="e">
        <f>IF(#REF!="Yes",AD214,(AD214+W214*0.5))</f>
        <v>#REF!</v>
      </c>
    </row>
    <row r="215" spans="1:32">
      <c r="A215" s="57" t="str">
        <f t="shared" si="72"/>
        <v xml:space="preserve"> </v>
      </c>
      <c r="B215" s="57"/>
      <c r="C215" s="57"/>
      <c r="D215" s="30" t="str">
        <f>IFERROR((GETPIVOTDATA("Average of Certified Payroll Hourly Rate",'Pivot Table'!$X$3,"Firm Name",A215,"Class Round 3 (PSPO)",B215)),"")</f>
        <v/>
      </c>
      <c r="E215" s="34"/>
      <c r="F215" s="34"/>
      <c r="G215" s="151"/>
      <c r="H215" s="349">
        <f t="shared" si="73"/>
        <v>1.7500000000000002E-2</v>
      </c>
      <c r="I215" s="19">
        <f t="shared" si="74"/>
        <v>0</v>
      </c>
      <c r="J215" s="67">
        <f t="shared" si="75"/>
        <v>3.5000000000000003E-2</v>
      </c>
      <c r="K215" s="19">
        <f t="shared" si="76"/>
        <v>0</v>
      </c>
      <c r="L215" s="138">
        <f>IF(ISNUMBER(VLOOKUP('Rate Calculations'!$A215,#REF!,2,FALSE)),VLOOKUP('Rate Calculations'!$A215,#REF!,2,FALSE),0)</f>
        <v>0</v>
      </c>
      <c r="M215" s="89">
        <f>IF(ISNUMBER(VLOOKUP('Rate Calculations'!$A215,#REF!,4,FALSE)),VLOOKUP('Rate Calculations'!$A215,#REF!,4,FALSE),0)</f>
        <v>0</v>
      </c>
      <c r="N215" s="17">
        <f t="shared" si="77"/>
        <v>0</v>
      </c>
      <c r="O215" s="18">
        <f t="shared" si="78"/>
        <v>0</v>
      </c>
      <c r="P215" s="139">
        <f t="shared" si="79"/>
        <v>0</v>
      </c>
      <c r="Q215" s="66">
        <f t="shared" si="80"/>
        <v>0</v>
      </c>
      <c r="R215" s="66">
        <f t="shared" si="81"/>
        <v>0</v>
      </c>
      <c r="S215" s="9" t="e">
        <f>IF(#REF!="Yes",Q215,(Q215+I215*0.5))</f>
        <v>#REF!</v>
      </c>
      <c r="T215" s="9" t="e">
        <f>IF(#REF!="Yes",R215,(R215+K215*0.5))</f>
        <v>#REF!</v>
      </c>
      <c r="U215" s="151">
        <f t="shared" si="82"/>
        <v>0</v>
      </c>
      <c r="V215" s="16">
        <f t="shared" si="83"/>
        <v>0</v>
      </c>
      <c r="W215" s="16">
        <f t="shared" si="84"/>
        <v>0</v>
      </c>
      <c r="X215" s="138">
        <f>IF(ISNUMBER(VLOOKUP('Rate Calculations'!$A215,#REF!,5,FALSE)),VLOOKUP('Rate Calculations'!$A215,#REF!,5,FALSE),0)</f>
        <v>0</v>
      </c>
      <c r="Y215" s="89">
        <f>IF(ISNUMBER(VLOOKUP('Rate Calculations'!$A215,#REF!,6,FALSE)),VLOOKUP('Rate Calculations'!$A215,#REF!,6,FALSE),0)</f>
        <v>0</v>
      </c>
      <c r="Z215" s="17">
        <f t="shared" si="85"/>
        <v>0</v>
      </c>
      <c r="AA215" s="18">
        <f t="shared" si="86"/>
        <v>0</v>
      </c>
      <c r="AB215" s="46">
        <f t="shared" si="71"/>
        <v>0</v>
      </c>
      <c r="AC215" s="24">
        <f t="shared" si="87"/>
        <v>0</v>
      </c>
      <c r="AD215" s="24">
        <f t="shared" si="88"/>
        <v>0</v>
      </c>
      <c r="AE215" s="27" t="e">
        <f>IF(#REF!="Yes",AC215,(AC215+V215*0.5))</f>
        <v>#REF!</v>
      </c>
      <c r="AF215" s="27" t="e">
        <f>IF(#REF!="Yes",AD215,(AD215+W215*0.5))</f>
        <v>#REF!</v>
      </c>
    </row>
    <row r="216" spans="1:32">
      <c r="A216" s="57" t="str">
        <f t="shared" si="72"/>
        <v xml:space="preserve"> </v>
      </c>
      <c r="B216" s="57"/>
      <c r="C216" s="57"/>
      <c r="D216" s="30" t="str">
        <f>IFERROR((GETPIVOTDATA("Average of Certified Payroll Hourly Rate",'Pivot Table'!$X$3,"Firm Name",A216,"Class Round 3 (PSPO)",B216)),"")</f>
        <v/>
      </c>
      <c r="E216" s="34"/>
      <c r="F216" s="34"/>
      <c r="G216" s="151"/>
      <c r="H216" s="349">
        <f t="shared" si="73"/>
        <v>1.7500000000000002E-2</v>
      </c>
      <c r="I216" s="19">
        <f t="shared" si="74"/>
        <v>0</v>
      </c>
      <c r="J216" s="67">
        <f t="shared" si="75"/>
        <v>3.5000000000000003E-2</v>
      </c>
      <c r="K216" s="19">
        <f t="shared" si="76"/>
        <v>0</v>
      </c>
      <c r="L216" s="138">
        <f>IF(ISNUMBER(VLOOKUP('Rate Calculations'!$A216,#REF!,2,FALSE)),VLOOKUP('Rate Calculations'!$A216,#REF!,2,FALSE),0)</f>
        <v>0</v>
      </c>
      <c r="M216" s="89">
        <f>IF(ISNUMBER(VLOOKUP('Rate Calculations'!$A216,#REF!,4,FALSE)),VLOOKUP('Rate Calculations'!$A216,#REF!,4,FALSE),0)</f>
        <v>0</v>
      </c>
      <c r="N216" s="17">
        <f t="shared" si="77"/>
        <v>0</v>
      </c>
      <c r="O216" s="18">
        <f t="shared" si="78"/>
        <v>0</v>
      </c>
      <c r="P216" s="139">
        <f t="shared" si="79"/>
        <v>0</v>
      </c>
      <c r="Q216" s="66">
        <f t="shared" si="80"/>
        <v>0</v>
      </c>
      <c r="R216" s="66">
        <f t="shared" si="81"/>
        <v>0</v>
      </c>
      <c r="S216" s="9" t="e">
        <f>IF(#REF!="Yes",Q216,(Q216+I216*0.5))</f>
        <v>#REF!</v>
      </c>
      <c r="T216" s="9" t="e">
        <f>IF(#REF!="Yes",R216,(R216+K216*0.5))</f>
        <v>#REF!</v>
      </c>
      <c r="U216" s="151">
        <f t="shared" si="82"/>
        <v>0</v>
      </c>
      <c r="V216" s="16">
        <f t="shared" si="83"/>
        <v>0</v>
      </c>
      <c r="W216" s="16">
        <f t="shared" si="84"/>
        <v>0</v>
      </c>
      <c r="X216" s="138">
        <f>IF(ISNUMBER(VLOOKUP('Rate Calculations'!$A216,#REF!,5,FALSE)),VLOOKUP('Rate Calculations'!$A216,#REF!,5,FALSE),0)</f>
        <v>0</v>
      </c>
      <c r="Y216" s="89">
        <f>IF(ISNUMBER(VLOOKUP('Rate Calculations'!$A216,#REF!,6,FALSE)),VLOOKUP('Rate Calculations'!$A216,#REF!,6,FALSE),0)</f>
        <v>0</v>
      </c>
      <c r="Z216" s="17">
        <f t="shared" si="85"/>
        <v>0</v>
      </c>
      <c r="AA216" s="18">
        <f t="shared" si="86"/>
        <v>0</v>
      </c>
      <c r="AB216" s="46">
        <f t="shared" si="71"/>
        <v>0</v>
      </c>
      <c r="AC216" s="24">
        <f t="shared" si="87"/>
        <v>0</v>
      </c>
      <c r="AD216" s="24">
        <f t="shared" si="88"/>
        <v>0</v>
      </c>
      <c r="AE216" s="27" t="e">
        <f>IF(#REF!="Yes",AC216,(AC216+V216*0.5))</f>
        <v>#REF!</v>
      </c>
      <c r="AF216" s="27" t="e">
        <f>IF(#REF!="Yes",AD216,(AD216+W216*0.5))</f>
        <v>#REF!</v>
      </c>
    </row>
    <row r="217" spans="1:32">
      <c r="A217" s="57" t="str">
        <f t="shared" si="72"/>
        <v xml:space="preserve"> </v>
      </c>
      <c r="B217" s="57"/>
      <c r="C217" s="57"/>
      <c r="D217" s="30" t="str">
        <f>IFERROR((GETPIVOTDATA("Average of Certified Payroll Hourly Rate",'Pivot Table'!$X$3,"Firm Name",A217,"Class Round 3 (PSPO)",B217)),"")</f>
        <v/>
      </c>
      <c r="E217" s="34"/>
      <c r="F217" s="34"/>
      <c r="G217" s="151"/>
      <c r="H217" s="349">
        <f t="shared" si="73"/>
        <v>1.7500000000000002E-2</v>
      </c>
      <c r="I217" s="19">
        <f t="shared" si="74"/>
        <v>0</v>
      </c>
      <c r="J217" s="67">
        <f t="shared" si="75"/>
        <v>3.5000000000000003E-2</v>
      </c>
      <c r="K217" s="19">
        <f t="shared" si="76"/>
        <v>0</v>
      </c>
      <c r="L217" s="138">
        <f>IF(ISNUMBER(VLOOKUP('Rate Calculations'!$A217,#REF!,2,FALSE)),VLOOKUP('Rate Calculations'!$A217,#REF!,2,FALSE),0)</f>
        <v>0</v>
      </c>
      <c r="M217" s="89">
        <f>IF(ISNUMBER(VLOOKUP('Rate Calculations'!$A217,#REF!,4,FALSE)),VLOOKUP('Rate Calculations'!$A217,#REF!,4,FALSE),0)</f>
        <v>0</v>
      </c>
      <c r="N217" s="17">
        <f t="shared" si="77"/>
        <v>0</v>
      </c>
      <c r="O217" s="18">
        <f t="shared" si="78"/>
        <v>0</v>
      </c>
      <c r="P217" s="139">
        <f t="shared" si="79"/>
        <v>0</v>
      </c>
      <c r="Q217" s="66">
        <f t="shared" si="80"/>
        <v>0</v>
      </c>
      <c r="R217" s="66">
        <f t="shared" si="81"/>
        <v>0</v>
      </c>
      <c r="S217" s="9" t="e">
        <f>IF(#REF!="Yes",Q217,(Q217+I217*0.5))</f>
        <v>#REF!</v>
      </c>
      <c r="T217" s="9" t="e">
        <f>IF(#REF!="Yes",R217,(R217+K217*0.5))</f>
        <v>#REF!</v>
      </c>
      <c r="U217" s="151">
        <f t="shared" si="82"/>
        <v>0</v>
      </c>
      <c r="V217" s="16">
        <f t="shared" si="83"/>
        <v>0</v>
      </c>
      <c r="W217" s="16">
        <f t="shared" si="84"/>
        <v>0</v>
      </c>
      <c r="X217" s="138">
        <f>IF(ISNUMBER(VLOOKUP('Rate Calculations'!$A217,#REF!,5,FALSE)),VLOOKUP('Rate Calculations'!$A217,#REF!,5,FALSE),0)</f>
        <v>0</v>
      </c>
      <c r="Y217" s="89">
        <f>IF(ISNUMBER(VLOOKUP('Rate Calculations'!$A217,#REF!,6,FALSE)),VLOOKUP('Rate Calculations'!$A217,#REF!,6,FALSE),0)</f>
        <v>0</v>
      </c>
      <c r="Z217" s="17">
        <f t="shared" si="85"/>
        <v>0</v>
      </c>
      <c r="AA217" s="18">
        <f t="shared" si="86"/>
        <v>0</v>
      </c>
      <c r="AB217" s="46">
        <f t="shared" si="71"/>
        <v>0</v>
      </c>
      <c r="AC217" s="24">
        <f t="shared" si="87"/>
        <v>0</v>
      </c>
      <c r="AD217" s="24">
        <f t="shared" si="88"/>
        <v>0</v>
      </c>
      <c r="AE217" s="27" t="e">
        <f>IF(#REF!="Yes",AC217,(AC217+V217*0.5))</f>
        <v>#REF!</v>
      </c>
      <c r="AF217" s="27" t="e">
        <f>IF(#REF!="Yes",AD217,(AD217+W217*0.5))</f>
        <v>#REF!</v>
      </c>
    </row>
    <row r="218" spans="1:32">
      <c r="A218" s="57" t="str">
        <f t="shared" si="72"/>
        <v xml:space="preserve"> </v>
      </c>
      <c r="B218" s="57"/>
      <c r="C218" s="57"/>
      <c r="D218" s="30" t="str">
        <f>IFERROR((GETPIVOTDATA("Average of Certified Payroll Hourly Rate",'Pivot Table'!$X$3,"Firm Name",A218,"Class Round 3 (PSPO)",B218)),"")</f>
        <v/>
      </c>
      <c r="E218" s="34"/>
      <c r="F218" s="34"/>
      <c r="G218" s="151"/>
      <c r="H218" s="349">
        <f t="shared" si="73"/>
        <v>1.7500000000000002E-2</v>
      </c>
      <c r="I218" s="19">
        <f t="shared" si="74"/>
        <v>0</v>
      </c>
      <c r="J218" s="67">
        <f t="shared" si="75"/>
        <v>3.5000000000000003E-2</v>
      </c>
      <c r="K218" s="19">
        <f t="shared" si="76"/>
        <v>0</v>
      </c>
      <c r="L218" s="138">
        <f>IF(ISNUMBER(VLOOKUP('Rate Calculations'!$A218,#REF!,2,FALSE)),VLOOKUP('Rate Calculations'!$A218,#REF!,2,FALSE),0)</f>
        <v>0</v>
      </c>
      <c r="M218" s="89">
        <f>IF(ISNUMBER(VLOOKUP('Rate Calculations'!$A218,#REF!,4,FALSE)),VLOOKUP('Rate Calculations'!$A218,#REF!,4,FALSE),0)</f>
        <v>0</v>
      </c>
      <c r="N218" s="17">
        <f t="shared" si="77"/>
        <v>0</v>
      </c>
      <c r="O218" s="18">
        <f t="shared" si="78"/>
        <v>0</v>
      </c>
      <c r="P218" s="139">
        <f t="shared" si="79"/>
        <v>0</v>
      </c>
      <c r="Q218" s="66">
        <f t="shared" si="80"/>
        <v>0</v>
      </c>
      <c r="R218" s="66">
        <f t="shared" si="81"/>
        <v>0</v>
      </c>
      <c r="S218" s="9" t="e">
        <f>IF(#REF!="Yes",Q218,(Q218+I218*0.5))</f>
        <v>#REF!</v>
      </c>
      <c r="T218" s="9" t="e">
        <f>IF(#REF!="Yes",R218,(R218+K218*0.5))</f>
        <v>#REF!</v>
      </c>
      <c r="U218" s="151">
        <f t="shared" si="82"/>
        <v>0</v>
      </c>
      <c r="V218" s="16">
        <f t="shared" si="83"/>
        <v>0</v>
      </c>
      <c r="W218" s="16">
        <f t="shared" si="84"/>
        <v>0</v>
      </c>
      <c r="X218" s="138">
        <f>IF(ISNUMBER(VLOOKUP('Rate Calculations'!$A218,#REF!,5,FALSE)),VLOOKUP('Rate Calculations'!$A218,#REF!,5,FALSE),0)</f>
        <v>0</v>
      </c>
      <c r="Y218" s="89">
        <f>IF(ISNUMBER(VLOOKUP('Rate Calculations'!$A218,#REF!,6,FALSE)),VLOOKUP('Rate Calculations'!$A218,#REF!,6,FALSE),0)</f>
        <v>0</v>
      </c>
      <c r="Z218" s="17">
        <f t="shared" si="85"/>
        <v>0</v>
      </c>
      <c r="AA218" s="18">
        <f t="shared" si="86"/>
        <v>0</v>
      </c>
      <c r="AB218" s="46">
        <f t="shared" si="71"/>
        <v>0</v>
      </c>
      <c r="AC218" s="24">
        <f t="shared" si="87"/>
        <v>0</v>
      </c>
      <c r="AD218" s="24">
        <f t="shared" si="88"/>
        <v>0</v>
      </c>
      <c r="AE218" s="27" t="e">
        <f>IF(#REF!="Yes",AC218,(AC218+V218*0.5))</f>
        <v>#REF!</v>
      </c>
      <c r="AF218" s="27" t="e">
        <f>IF(#REF!="Yes",AD218,(AD218+W218*0.5))</f>
        <v>#REF!</v>
      </c>
    </row>
    <row r="219" spans="1:32">
      <c r="A219" s="57" t="str">
        <f t="shared" si="72"/>
        <v xml:space="preserve"> </v>
      </c>
      <c r="B219" s="57"/>
      <c r="C219" s="57"/>
      <c r="D219" s="30" t="str">
        <f>IFERROR((GETPIVOTDATA("Average of Certified Payroll Hourly Rate",'Pivot Table'!$X$3,"Firm Name",A219,"Class Round 3 (PSPO)",B219)),"")</f>
        <v/>
      </c>
      <c r="E219" s="34"/>
      <c r="F219" s="34"/>
      <c r="G219" s="151"/>
      <c r="H219" s="349">
        <f t="shared" si="73"/>
        <v>1.7500000000000002E-2</v>
      </c>
      <c r="I219" s="19">
        <f t="shared" si="74"/>
        <v>0</v>
      </c>
      <c r="J219" s="67">
        <f t="shared" si="75"/>
        <v>3.5000000000000003E-2</v>
      </c>
      <c r="K219" s="19">
        <f t="shared" si="76"/>
        <v>0</v>
      </c>
      <c r="L219" s="138">
        <f>IF(ISNUMBER(VLOOKUP('Rate Calculations'!$A219,#REF!,2,FALSE)),VLOOKUP('Rate Calculations'!$A219,#REF!,2,FALSE),0)</f>
        <v>0</v>
      </c>
      <c r="M219" s="89">
        <f>IF(ISNUMBER(VLOOKUP('Rate Calculations'!$A219,#REF!,4,FALSE)),VLOOKUP('Rate Calculations'!$A219,#REF!,4,FALSE),0)</f>
        <v>0</v>
      </c>
      <c r="N219" s="17">
        <f t="shared" si="77"/>
        <v>0</v>
      </c>
      <c r="O219" s="18">
        <f t="shared" si="78"/>
        <v>0</v>
      </c>
      <c r="P219" s="139">
        <f t="shared" si="79"/>
        <v>0</v>
      </c>
      <c r="Q219" s="66">
        <f t="shared" si="80"/>
        <v>0</v>
      </c>
      <c r="R219" s="66">
        <f t="shared" si="81"/>
        <v>0</v>
      </c>
      <c r="S219" s="9" t="e">
        <f>IF(#REF!="Yes",Q219,(Q219+I219*0.5))</f>
        <v>#REF!</v>
      </c>
      <c r="T219" s="9" t="e">
        <f>IF(#REF!="Yes",R219,(R219+K219*0.5))</f>
        <v>#REF!</v>
      </c>
      <c r="U219" s="151">
        <f t="shared" si="82"/>
        <v>0</v>
      </c>
      <c r="V219" s="16">
        <f t="shared" si="83"/>
        <v>0</v>
      </c>
      <c r="W219" s="16">
        <f t="shared" si="84"/>
        <v>0</v>
      </c>
      <c r="X219" s="138">
        <f>IF(ISNUMBER(VLOOKUP('Rate Calculations'!$A219,#REF!,5,FALSE)),VLOOKUP('Rate Calculations'!$A219,#REF!,5,FALSE),0)</f>
        <v>0</v>
      </c>
      <c r="Y219" s="89">
        <f>IF(ISNUMBER(VLOOKUP('Rate Calculations'!$A219,#REF!,6,FALSE)),VLOOKUP('Rate Calculations'!$A219,#REF!,6,FALSE),0)</f>
        <v>0</v>
      </c>
      <c r="Z219" s="17">
        <f t="shared" si="85"/>
        <v>0</v>
      </c>
      <c r="AA219" s="18">
        <f t="shared" si="86"/>
        <v>0</v>
      </c>
      <c r="AB219" s="46">
        <f t="shared" si="71"/>
        <v>0</v>
      </c>
      <c r="AC219" s="24">
        <f t="shared" si="87"/>
        <v>0</v>
      </c>
      <c r="AD219" s="24">
        <f t="shared" si="88"/>
        <v>0</v>
      </c>
      <c r="AE219" s="27" t="e">
        <f>IF(#REF!="Yes",AC219,(AC219+V219*0.5))</f>
        <v>#REF!</v>
      </c>
      <c r="AF219" s="27" t="e">
        <f>IF(#REF!="Yes",AD219,(AD219+W219*0.5))</f>
        <v>#REF!</v>
      </c>
    </row>
    <row r="220" spans="1:32">
      <c r="A220" s="57" t="str">
        <f t="shared" si="72"/>
        <v xml:space="preserve"> </v>
      </c>
      <c r="B220" s="57"/>
      <c r="C220" s="57"/>
      <c r="D220" s="30" t="str">
        <f>IFERROR((GETPIVOTDATA("Average of Certified Payroll Hourly Rate",'Pivot Table'!$X$3,"Firm Name",A220,"Class Round 3 (PSPO)",B220)),"")</f>
        <v/>
      </c>
      <c r="E220" s="34"/>
      <c r="F220" s="34"/>
      <c r="G220" s="151"/>
      <c r="H220" s="349">
        <f t="shared" si="73"/>
        <v>1.7500000000000002E-2</v>
      </c>
      <c r="I220" s="19">
        <f t="shared" si="74"/>
        <v>0</v>
      </c>
      <c r="J220" s="67">
        <f t="shared" si="75"/>
        <v>3.5000000000000003E-2</v>
      </c>
      <c r="K220" s="19">
        <f t="shared" si="76"/>
        <v>0</v>
      </c>
      <c r="L220" s="138">
        <f>IF(ISNUMBER(VLOOKUP('Rate Calculations'!$A220,#REF!,2,FALSE)),VLOOKUP('Rate Calculations'!$A220,#REF!,2,FALSE),0)</f>
        <v>0</v>
      </c>
      <c r="M220" s="89">
        <f>IF(ISNUMBER(VLOOKUP('Rate Calculations'!$A220,#REF!,4,FALSE)),VLOOKUP('Rate Calculations'!$A220,#REF!,4,FALSE),0)</f>
        <v>0</v>
      </c>
      <c r="N220" s="17">
        <f t="shared" si="77"/>
        <v>0</v>
      </c>
      <c r="O220" s="18">
        <f t="shared" si="78"/>
        <v>0</v>
      </c>
      <c r="P220" s="139">
        <f t="shared" si="79"/>
        <v>0</v>
      </c>
      <c r="Q220" s="66">
        <f t="shared" si="80"/>
        <v>0</v>
      </c>
      <c r="R220" s="66">
        <f t="shared" si="81"/>
        <v>0</v>
      </c>
      <c r="S220" s="9" t="e">
        <f>IF(#REF!="Yes",Q220,(Q220+I220*0.5))</f>
        <v>#REF!</v>
      </c>
      <c r="T220" s="9" t="e">
        <f>IF(#REF!="Yes",R220,(R220+K220*0.5))</f>
        <v>#REF!</v>
      </c>
      <c r="U220" s="151">
        <f t="shared" si="82"/>
        <v>0</v>
      </c>
      <c r="V220" s="16">
        <f t="shared" si="83"/>
        <v>0</v>
      </c>
      <c r="W220" s="16">
        <f t="shared" si="84"/>
        <v>0</v>
      </c>
      <c r="X220" s="138">
        <f>IF(ISNUMBER(VLOOKUP('Rate Calculations'!$A220,#REF!,5,FALSE)),VLOOKUP('Rate Calculations'!$A220,#REF!,5,FALSE),0)</f>
        <v>0</v>
      </c>
      <c r="Y220" s="89">
        <f>IF(ISNUMBER(VLOOKUP('Rate Calculations'!$A220,#REF!,6,FALSE)),VLOOKUP('Rate Calculations'!$A220,#REF!,6,FALSE),0)</f>
        <v>0</v>
      </c>
      <c r="Z220" s="17">
        <f t="shared" si="85"/>
        <v>0</v>
      </c>
      <c r="AA220" s="18">
        <f t="shared" si="86"/>
        <v>0</v>
      </c>
      <c r="AB220" s="46">
        <f t="shared" si="71"/>
        <v>0</v>
      </c>
      <c r="AC220" s="24">
        <f t="shared" si="87"/>
        <v>0</v>
      </c>
      <c r="AD220" s="24">
        <f t="shared" si="88"/>
        <v>0</v>
      </c>
      <c r="AE220" s="27" t="e">
        <f>IF(#REF!="Yes",AC220,(AC220+V220*0.5))</f>
        <v>#REF!</v>
      </c>
      <c r="AF220" s="27" t="e">
        <f>IF(#REF!="Yes",AD220,(AD220+W220*0.5))</f>
        <v>#REF!</v>
      </c>
    </row>
    <row r="221" spans="1:32">
      <c r="A221" s="57" t="str">
        <f t="shared" si="72"/>
        <v xml:space="preserve"> </v>
      </c>
      <c r="B221" s="57"/>
      <c r="C221" s="57"/>
      <c r="D221" s="30" t="str">
        <f>IFERROR((GETPIVOTDATA("Average of Certified Payroll Hourly Rate",'Pivot Table'!$X$3,"Firm Name",A221,"Class Round 3 (PSPO)",B221)),"")</f>
        <v/>
      </c>
      <c r="E221" s="34"/>
      <c r="F221" s="34"/>
      <c r="G221" s="151"/>
      <c r="H221" s="349">
        <f t="shared" si="73"/>
        <v>1.7500000000000002E-2</v>
      </c>
      <c r="I221" s="19">
        <f t="shared" si="74"/>
        <v>0</v>
      </c>
      <c r="J221" s="67">
        <f t="shared" si="75"/>
        <v>3.5000000000000003E-2</v>
      </c>
      <c r="K221" s="19">
        <f t="shared" si="76"/>
        <v>0</v>
      </c>
      <c r="L221" s="138">
        <f>IF(ISNUMBER(VLOOKUP('Rate Calculations'!$A221,#REF!,2,FALSE)),VLOOKUP('Rate Calculations'!$A221,#REF!,2,FALSE),0)</f>
        <v>0</v>
      </c>
      <c r="M221" s="89">
        <f>IF(ISNUMBER(VLOOKUP('Rate Calculations'!$A221,#REF!,4,FALSE)),VLOOKUP('Rate Calculations'!$A221,#REF!,4,FALSE),0)</f>
        <v>0</v>
      </c>
      <c r="N221" s="17">
        <f t="shared" si="77"/>
        <v>0</v>
      </c>
      <c r="O221" s="18">
        <f t="shared" si="78"/>
        <v>0</v>
      </c>
      <c r="P221" s="139">
        <f t="shared" si="79"/>
        <v>0</v>
      </c>
      <c r="Q221" s="66">
        <f t="shared" si="80"/>
        <v>0</v>
      </c>
      <c r="R221" s="66">
        <f t="shared" si="81"/>
        <v>0</v>
      </c>
      <c r="S221" s="9" t="e">
        <f>IF(#REF!="Yes",Q221,(Q221+I221*0.5))</f>
        <v>#REF!</v>
      </c>
      <c r="T221" s="9" t="e">
        <f>IF(#REF!="Yes",R221,(R221+K221*0.5))</f>
        <v>#REF!</v>
      </c>
      <c r="U221" s="151">
        <f t="shared" si="82"/>
        <v>0</v>
      </c>
      <c r="V221" s="16">
        <f t="shared" si="83"/>
        <v>0</v>
      </c>
      <c r="W221" s="16">
        <f t="shared" si="84"/>
        <v>0</v>
      </c>
      <c r="X221" s="138">
        <f>IF(ISNUMBER(VLOOKUP('Rate Calculations'!$A221,#REF!,5,FALSE)),VLOOKUP('Rate Calculations'!$A221,#REF!,5,FALSE),0)</f>
        <v>0</v>
      </c>
      <c r="Y221" s="89">
        <f>IF(ISNUMBER(VLOOKUP('Rate Calculations'!$A221,#REF!,6,FALSE)),VLOOKUP('Rate Calculations'!$A221,#REF!,6,FALSE),0)</f>
        <v>0</v>
      </c>
      <c r="Z221" s="17">
        <f t="shared" si="85"/>
        <v>0</v>
      </c>
      <c r="AA221" s="18">
        <f t="shared" si="86"/>
        <v>0</v>
      </c>
      <c r="AB221" s="46">
        <f t="shared" si="71"/>
        <v>0</v>
      </c>
      <c r="AC221" s="24">
        <f t="shared" si="87"/>
        <v>0</v>
      </c>
      <c r="AD221" s="24">
        <f t="shared" si="88"/>
        <v>0</v>
      </c>
      <c r="AE221" s="27" t="e">
        <f>IF(#REF!="Yes",AC221,(AC221+V221*0.5))</f>
        <v>#REF!</v>
      </c>
      <c r="AF221" s="27" t="e">
        <f>IF(#REF!="Yes",AD221,(AD221+W221*0.5))</f>
        <v>#REF!</v>
      </c>
    </row>
    <row r="222" spans="1:32">
      <c r="A222" s="57" t="str">
        <f t="shared" si="72"/>
        <v xml:space="preserve"> </v>
      </c>
      <c r="B222" s="57"/>
      <c r="C222" s="57"/>
      <c r="D222" s="30" t="str">
        <f>IFERROR((GETPIVOTDATA("Average of Certified Payroll Hourly Rate",'Pivot Table'!$X$3,"Firm Name",A222,"Class Round 3 (PSPO)",B222)),"")</f>
        <v/>
      </c>
      <c r="E222" s="34"/>
      <c r="F222" s="34"/>
      <c r="G222" s="151"/>
      <c r="H222" s="349">
        <f t="shared" si="73"/>
        <v>1.7500000000000002E-2</v>
      </c>
      <c r="I222" s="19">
        <f t="shared" si="74"/>
        <v>0</v>
      </c>
      <c r="J222" s="67">
        <f t="shared" si="75"/>
        <v>3.5000000000000003E-2</v>
      </c>
      <c r="K222" s="19">
        <f t="shared" si="76"/>
        <v>0</v>
      </c>
      <c r="L222" s="138">
        <f>IF(ISNUMBER(VLOOKUP('Rate Calculations'!$A222,#REF!,2,FALSE)),VLOOKUP('Rate Calculations'!$A222,#REF!,2,FALSE),0)</f>
        <v>0</v>
      </c>
      <c r="M222" s="89">
        <f>IF(ISNUMBER(VLOOKUP('Rate Calculations'!$A222,#REF!,4,FALSE)),VLOOKUP('Rate Calculations'!$A222,#REF!,4,FALSE),0)</f>
        <v>0</v>
      </c>
      <c r="N222" s="17">
        <f t="shared" si="77"/>
        <v>0</v>
      </c>
      <c r="O222" s="18">
        <f t="shared" si="78"/>
        <v>0</v>
      </c>
      <c r="P222" s="139">
        <f t="shared" si="79"/>
        <v>0</v>
      </c>
      <c r="Q222" s="66">
        <f t="shared" si="80"/>
        <v>0</v>
      </c>
      <c r="R222" s="66">
        <f t="shared" si="81"/>
        <v>0</v>
      </c>
      <c r="S222" s="9" t="e">
        <f>IF(#REF!="Yes",Q222,(Q222+I222*0.5))</f>
        <v>#REF!</v>
      </c>
      <c r="T222" s="9" t="e">
        <f>IF(#REF!="Yes",R222,(R222+K222*0.5))</f>
        <v>#REF!</v>
      </c>
      <c r="U222" s="151">
        <f t="shared" si="82"/>
        <v>0</v>
      </c>
      <c r="V222" s="16">
        <f t="shared" si="83"/>
        <v>0</v>
      </c>
      <c r="W222" s="16">
        <f t="shared" si="84"/>
        <v>0</v>
      </c>
      <c r="X222" s="138">
        <f>IF(ISNUMBER(VLOOKUP('Rate Calculations'!$A222,#REF!,5,FALSE)),VLOOKUP('Rate Calculations'!$A222,#REF!,5,FALSE),0)</f>
        <v>0</v>
      </c>
      <c r="Y222" s="89">
        <f>IF(ISNUMBER(VLOOKUP('Rate Calculations'!$A222,#REF!,6,FALSE)),VLOOKUP('Rate Calculations'!$A222,#REF!,6,FALSE),0)</f>
        <v>0</v>
      </c>
      <c r="Z222" s="17">
        <f t="shared" si="85"/>
        <v>0</v>
      </c>
      <c r="AA222" s="18">
        <f t="shared" si="86"/>
        <v>0</v>
      </c>
      <c r="AB222" s="46">
        <f t="shared" si="71"/>
        <v>0</v>
      </c>
      <c r="AC222" s="24">
        <f t="shared" si="87"/>
        <v>0</v>
      </c>
      <c r="AD222" s="24">
        <f t="shared" si="88"/>
        <v>0</v>
      </c>
      <c r="AE222" s="27" t="e">
        <f>IF(#REF!="Yes",AC222,(AC222+V222*0.5))</f>
        <v>#REF!</v>
      </c>
      <c r="AF222" s="27" t="e">
        <f>IF(#REF!="Yes",AD222,(AD222+W222*0.5))</f>
        <v>#REF!</v>
      </c>
    </row>
    <row r="223" spans="1:32">
      <c r="A223" s="57" t="str">
        <f t="shared" si="72"/>
        <v xml:space="preserve"> </v>
      </c>
      <c r="B223" s="57"/>
      <c r="C223" s="57"/>
      <c r="D223" s="30" t="str">
        <f>IFERROR((GETPIVOTDATA("Average of Certified Payroll Hourly Rate",'Pivot Table'!$X$3,"Firm Name",A223,"Class Round 3 (PSPO)",B223)),"")</f>
        <v/>
      </c>
      <c r="E223" s="34"/>
      <c r="F223" s="34"/>
      <c r="G223" s="151"/>
      <c r="H223" s="349">
        <f t="shared" si="73"/>
        <v>1.7500000000000002E-2</v>
      </c>
      <c r="I223" s="19">
        <f t="shared" si="74"/>
        <v>0</v>
      </c>
      <c r="J223" s="67">
        <f t="shared" si="75"/>
        <v>3.5000000000000003E-2</v>
      </c>
      <c r="K223" s="19">
        <f t="shared" si="76"/>
        <v>0</v>
      </c>
      <c r="L223" s="138">
        <f>IF(ISNUMBER(VLOOKUP('Rate Calculations'!$A223,#REF!,2,FALSE)),VLOOKUP('Rate Calculations'!$A223,#REF!,2,FALSE),0)</f>
        <v>0</v>
      </c>
      <c r="M223" s="89">
        <f>IF(ISNUMBER(VLOOKUP('Rate Calculations'!$A223,#REF!,4,FALSE)),VLOOKUP('Rate Calculations'!$A223,#REF!,4,FALSE),0)</f>
        <v>0</v>
      </c>
      <c r="N223" s="17">
        <f t="shared" si="77"/>
        <v>0</v>
      </c>
      <c r="O223" s="18">
        <f t="shared" si="78"/>
        <v>0</v>
      </c>
      <c r="P223" s="139">
        <f t="shared" si="79"/>
        <v>0</v>
      </c>
      <c r="Q223" s="66">
        <f t="shared" si="80"/>
        <v>0</v>
      </c>
      <c r="R223" s="66">
        <f t="shared" si="81"/>
        <v>0</v>
      </c>
      <c r="S223" s="9" t="e">
        <f>IF(#REF!="Yes",Q223,(Q223+I223*0.5))</f>
        <v>#REF!</v>
      </c>
      <c r="T223" s="9" t="e">
        <f>IF(#REF!="Yes",R223,(R223+K223*0.5))</f>
        <v>#REF!</v>
      </c>
      <c r="U223" s="151">
        <f t="shared" si="82"/>
        <v>0</v>
      </c>
      <c r="V223" s="16">
        <f t="shared" si="83"/>
        <v>0</v>
      </c>
      <c r="W223" s="16">
        <f t="shared" si="84"/>
        <v>0</v>
      </c>
      <c r="X223" s="138">
        <f>IF(ISNUMBER(VLOOKUP('Rate Calculations'!$A223,#REF!,5,FALSE)),VLOOKUP('Rate Calculations'!$A223,#REF!,5,FALSE),0)</f>
        <v>0</v>
      </c>
      <c r="Y223" s="89">
        <f>IF(ISNUMBER(VLOOKUP('Rate Calculations'!$A223,#REF!,6,FALSE)),VLOOKUP('Rate Calculations'!$A223,#REF!,6,FALSE),0)</f>
        <v>0</v>
      </c>
      <c r="Z223" s="17">
        <f t="shared" si="85"/>
        <v>0</v>
      </c>
      <c r="AA223" s="18">
        <f t="shared" si="86"/>
        <v>0</v>
      </c>
      <c r="AB223" s="46">
        <f t="shared" si="71"/>
        <v>0</v>
      </c>
      <c r="AC223" s="24">
        <f t="shared" si="87"/>
        <v>0</v>
      </c>
      <c r="AD223" s="24">
        <f t="shared" si="88"/>
        <v>0</v>
      </c>
      <c r="AE223" s="27" t="e">
        <f>IF(#REF!="Yes",AC223,(AC223+V223*0.5))</f>
        <v>#REF!</v>
      </c>
      <c r="AF223" s="27" t="e">
        <f>IF(#REF!="Yes",AD223,(AD223+W223*0.5))</f>
        <v>#REF!</v>
      </c>
    </row>
    <row r="224" spans="1:32">
      <c r="A224" s="57" t="str">
        <f t="shared" si="72"/>
        <v xml:space="preserve"> </v>
      </c>
      <c r="B224" s="57"/>
      <c r="C224" s="57"/>
      <c r="D224" s="30" t="str">
        <f>IFERROR((GETPIVOTDATA("Average of Certified Payroll Hourly Rate",'Pivot Table'!$X$3,"Firm Name",A224,"Class Round 3 (PSPO)",B224)),"")</f>
        <v/>
      </c>
      <c r="E224" s="34"/>
      <c r="F224" s="34"/>
      <c r="G224" s="151"/>
      <c r="H224" s="349">
        <f t="shared" si="73"/>
        <v>1.7500000000000002E-2</v>
      </c>
      <c r="I224" s="19">
        <f t="shared" si="74"/>
        <v>0</v>
      </c>
      <c r="J224" s="67">
        <f t="shared" si="75"/>
        <v>3.5000000000000003E-2</v>
      </c>
      <c r="K224" s="19">
        <f t="shared" si="76"/>
        <v>0</v>
      </c>
      <c r="L224" s="138">
        <f>IF(ISNUMBER(VLOOKUP('Rate Calculations'!$A224,#REF!,2,FALSE)),VLOOKUP('Rate Calculations'!$A224,#REF!,2,FALSE),0)</f>
        <v>0</v>
      </c>
      <c r="M224" s="89">
        <f>IF(ISNUMBER(VLOOKUP('Rate Calculations'!$A224,#REF!,4,FALSE)),VLOOKUP('Rate Calculations'!$A224,#REF!,4,FALSE),0)</f>
        <v>0</v>
      </c>
      <c r="N224" s="17">
        <f t="shared" si="77"/>
        <v>0</v>
      </c>
      <c r="O224" s="18">
        <f t="shared" si="78"/>
        <v>0</v>
      </c>
      <c r="P224" s="139">
        <f t="shared" si="79"/>
        <v>0</v>
      </c>
      <c r="Q224" s="66">
        <f t="shared" si="80"/>
        <v>0</v>
      </c>
      <c r="R224" s="66">
        <f t="shared" si="81"/>
        <v>0</v>
      </c>
      <c r="S224" s="9" t="e">
        <f>IF(#REF!="Yes",Q224,(Q224+I224*0.5))</f>
        <v>#REF!</v>
      </c>
      <c r="T224" s="9" t="e">
        <f>IF(#REF!="Yes",R224,(R224+K224*0.5))</f>
        <v>#REF!</v>
      </c>
      <c r="U224" s="151">
        <f t="shared" si="82"/>
        <v>0</v>
      </c>
      <c r="V224" s="16">
        <f t="shared" si="83"/>
        <v>0</v>
      </c>
      <c r="W224" s="16">
        <f t="shared" si="84"/>
        <v>0</v>
      </c>
      <c r="X224" s="138">
        <f>IF(ISNUMBER(VLOOKUP('Rate Calculations'!$A224,#REF!,5,FALSE)),VLOOKUP('Rate Calculations'!$A224,#REF!,5,FALSE),0)</f>
        <v>0</v>
      </c>
      <c r="Y224" s="89">
        <f>IF(ISNUMBER(VLOOKUP('Rate Calculations'!$A224,#REF!,6,FALSE)),VLOOKUP('Rate Calculations'!$A224,#REF!,6,FALSE),0)</f>
        <v>0</v>
      </c>
      <c r="Z224" s="17">
        <f t="shared" si="85"/>
        <v>0</v>
      </c>
      <c r="AA224" s="18">
        <f t="shared" si="86"/>
        <v>0</v>
      </c>
      <c r="AB224" s="46">
        <f t="shared" si="71"/>
        <v>0</v>
      </c>
      <c r="AC224" s="24">
        <f t="shared" si="87"/>
        <v>0</v>
      </c>
      <c r="AD224" s="24">
        <f t="shared" si="88"/>
        <v>0</v>
      </c>
      <c r="AE224" s="27" t="e">
        <f>IF(#REF!="Yes",AC224,(AC224+V224*0.5))</f>
        <v>#REF!</v>
      </c>
      <c r="AF224" s="27" t="e">
        <f>IF(#REF!="Yes",AD224,(AD224+W224*0.5))</f>
        <v>#REF!</v>
      </c>
    </row>
    <row r="225" spans="1:32">
      <c r="A225" s="57" t="str">
        <f t="shared" si="72"/>
        <v xml:space="preserve"> </v>
      </c>
      <c r="B225" s="57"/>
      <c r="C225" s="57"/>
      <c r="D225" s="30" t="str">
        <f>IFERROR((GETPIVOTDATA("Average of Certified Payroll Hourly Rate",'Pivot Table'!$X$3,"Firm Name",A225,"Class Round 3 (PSPO)",B225)),"")</f>
        <v/>
      </c>
      <c r="E225" s="34"/>
      <c r="F225" s="34"/>
      <c r="G225" s="151"/>
      <c r="H225" s="349">
        <f t="shared" si="73"/>
        <v>1.7500000000000002E-2</v>
      </c>
      <c r="I225" s="19">
        <f t="shared" si="74"/>
        <v>0</v>
      </c>
      <c r="J225" s="67">
        <f t="shared" si="75"/>
        <v>3.5000000000000003E-2</v>
      </c>
      <c r="K225" s="19">
        <f t="shared" si="76"/>
        <v>0</v>
      </c>
      <c r="L225" s="138">
        <f>IF(ISNUMBER(VLOOKUP('Rate Calculations'!$A225,#REF!,2,FALSE)),VLOOKUP('Rate Calculations'!$A225,#REF!,2,FALSE),0)</f>
        <v>0</v>
      </c>
      <c r="M225" s="89">
        <f>IF(ISNUMBER(VLOOKUP('Rate Calculations'!$A225,#REF!,4,FALSE)),VLOOKUP('Rate Calculations'!$A225,#REF!,4,FALSE),0)</f>
        <v>0</v>
      </c>
      <c r="N225" s="17">
        <f t="shared" si="77"/>
        <v>0</v>
      </c>
      <c r="O225" s="18">
        <f t="shared" si="78"/>
        <v>0</v>
      </c>
      <c r="P225" s="139">
        <f t="shared" si="79"/>
        <v>0</v>
      </c>
      <c r="Q225" s="66">
        <f t="shared" si="80"/>
        <v>0</v>
      </c>
      <c r="R225" s="66">
        <f t="shared" si="81"/>
        <v>0</v>
      </c>
      <c r="S225" s="9" t="e">
        <f>IF(#REF!="Yes",Q225,(Q225+I225*0.5))</f>
        <v>#REF!</v>
      </c>
      <c r="T225" s="9" t="e">
        <f>IF(#REF!="Yes",R225,(R225+K225*0.5))</f>
        <v>#REF!</v>
      </c>
      <c r="U225" s="151">
        <f t="shared" si="82"/>
        <v>0</v>
      </c>
      <c r="V225" s="16">
        <f t="shared" si="83"/>
        <v>0</v>
      </c>
      <c r="W225" s="16">
        <f t="shared" si="84"/>
        <v>0</v>
      </c>
      <c r="X225" s="138">
        <f>IF(ISNUMBER(VLOOKUP('Rate Calculations'!$A225,#REF!,5,FALSE)),VLOOKUP('Rate Calculations'!$A225,#REF!,5,FALSE),0)</f>
        <v>0</v>
      </c>
      <c r="Y225" s="89">
        <f>IF(ISNUMBER(VLOOKUP('Rate Calculations'!$A225,#REF!,6,FALSE)),VLOOKUP('Rate Calculations'!$A225,#REF!,6,FALSE),0)</f>
        <v>0</v>
      </c>
      <c r="Z225" s="17">
        <f t="shared" si="85"/>
        <v>0</v>
      </c>
      <c r="AA225" s="18">
        <f t="shared" si="86"/>
        <v>0</v>
      </c>
      <c r="AB225" s="46">
        <f t="shared" si="71"/>
        <v>0</v>
      </c>
      <c r="AC225" s="24">
        <f t="shared" si="87"/>
        <v>0</v>
      </c>
      <c r="AD225" s="24">
        <f t="shared" si="88"/>
        <v>0</v>
      </c>
      <c r="AE225" s="27" t="e">
        <f>IF(#REF!="Yes",AC225,(AC225+V225*0.5))</f>
        <v>#REF!</v>
      </c>
      <c r="AF225" s="27" t="e">
        <f>IF(#REF!="Yes",AD225,(AD225+W225*0.5))</f>
        <v>#REF!</v>
      </c>
    </row>
    <row r="226" spans="1:32">
      <c r="A226" s="57" t="str">
        <f t="shared" si="72"/>
        <v xml:space="preserve"> </v>
      </c>
      <c r="B226" s="57"/>
      <c r="C226" s="57"/>
      <c r="D226" s="30" t="str">
        <f>IFERROR((GETPIVOTDATA("Average of Certified Payroll Hourly Rate",'Pivot Table'!$X$3,"Firm Name",A226,"Class Round 3 (PSPO)",B226)),"")</f>
        <v/>
      </c>
      <c r="E226" s="34"/>
      <c r="F226" s="34"/>
      <c r="G226" s="151"/>
      <c r="H226" s="349">
        <f t="shared" si="73"/>
        <v>1.7500000000000002E-2</v>
      </c>
      <c r="I226" s="19">
        <f t="shared" si="74"/>
        <v>0</v>
      </c>
      <c r="J226" s="67">
        <f t="shared" si="75"/>
        <v>3.5000000000000003E-2</v>
      </c>
      <c r="K226" s="19">
        <f t="shared" si="76"/>
        <v>0</v>
      </c>
      <c r="L226" s="138">
        <f>IF(ISNUMBER(VLOOKUP('Rate Calculations'!$A226,#REF!,2,FALSE)),VLOOKUP('Rate Calculations'!$A226,#REF!,2,FALSE),0)</f>
        <v>0</v>
      </c>
      <c r="M226" s="89">
        <f>IF(ISNUMBER(VLOOKUP('Rate Calculations'!$A226,#REF!,4,FALSE)),VLOOKUP('Rate Calculations'!$A226,#REF!,4,FALSE),0)</f>
        <v>0</v>
      </c>
      <c r="N226" s="17">
        <f t="shared" si="77"/>
        <v>0</v>
      </c>
      <c r="O226" s="18">
        <f t="shared" si="78"/>
        <v>0</v>
      </c>
      <c r="P226" s="139">
        <f t="shared" si="79"/>
        <v>0</v>
      </c>
      <c r="Q226" s="66">
        <f t="shared" si="80"/>
        <v>0</v>
      </c>
      <c r="R226" s="66">
        <f t="shared" si="81"/>
        <v>0</v>
      </c>
      <c r="S226" s="9" t="e">
        <f>IF(#REF!="Yes",Q226,(Q226+I226*0.5))</f>
        <v>#REF!</v>
      </c>
      <c r="T226" s="9" t="e">
        <f>IF(#REF!="Yes",R226,(R226+K226*0.5))</f>
        <v>#REF!</v>
      </c>
      <c r="U226" s="151">
        <f t="shared" si="82"/>
        <v>0</v>
      </c>
      <c r="V226" s="16">
        <f t="shared" si="83"/>
        <v>0</v>
      </c>
      <c r="W226" s="16">
        <f t="shared" si="84"/>
        <v>0</v>
      </c>
      <c r="X226" s="138">
        <f>IF(ISNUMBER(VLOOKUP('Rate Calculations'!$A226,#REF!,5,FALSE)),VLOOKUP('Rate Calculations'!$A226,#REF!,5,FALSE),0)</f>
        <v>0</v>
      </c>
      <c r="Y226" s="89">
        <f>IF(ISNUMBER(VLOOKUP('Rate Calculations'!$A226,#REF!,6,FALSE)),VLOOKUP('Rate Calculations'!$A226,#REF!,6,FALSE),0)</f>
        <v>0</v>
      </c>
      <c r="Z226" s="17">
        <f t="shared" si="85"/>
        <v>0</v>
      </c>
      <c r="AA226" s="18">
        <f t="shared" si="86"/>
        <v>0</v>
      </c>
      <c r="AB226" s="46">
        <f t="shared" si="71"/>
        <v>0</v>
      </c>
      <c r="AC226" s="24">
        <f t="shared" si="87"/>
        <v>0</v>
      </c>
      <c r="AD226" s="24">
        <f t="shared" si="88"/>
        <v>0</v>
      </c>
      <c r="AE226" s="27" t="e">
        <f>IF(#REF!="Yes",AC226,(AC226+V226*0.5))</f>
        <v>#REF!</v>
      </c>
      <c r="AF226" s="27" t="e">
        <f>IF(#REF!="Yes",AD226,(AD226+W226*0.5))</f>
        <v>#REF!</v>
      </c>
    </row>
    <row r="227" spans="1:32">
      <c r="A227" s="57" t="str">
        <f t="shared" si="72"/>
        <v xml:space="preserve"> </v>
      </c>
      <c r="B227" s="57"/>
      <c r="C227" s="57"/>
      <c r="D227" s="30" t="str">
        <f>IFERROR((GETPIVOTDATA("Average of Certified Payroll Hourly Rate",'Pivot Table'!$X$3,"Firm Name",A227,"Class Round 3 (PSPO)",B227)),"")</f>
        <v/>
      </c>
      <c r="E227" s="34"/>
      <c r="F227" s="34"/>
      <c r="G227" s="151"/>
      <c r="H227" s="349">
        <f t="shared" si="73"/>
        <v>1.7500000000000002E-2</v>
      </c>
      <c r="I227" s="19">
        <f t="shared" si="74"/>
        <v>0</v>
      </c>
      <c r="J227" s="67">
        <f t="shared" si="75"/>
        <v>3.5000000000000003E-2</v>
      </c>
      <c r="K227" s="19">
        <f t="shared" si="76"/>
        <v>0</v>
      </c>
      <c r="L227" s="138">
        <f>IF(ISNUMBER(VLOOKUP('Rate Calculations'!$A227,#REF!,2,FALSE)),VLOOKUP('Rate Calculations'!$A227,#REF!,2,FALSE),0)</f>
        <v>0</v>
      </c>
      <c r="M227" s="89">
        <f>IF(ISNUMBER(VLOOKUP('Rate Calculations'!$A227,#REF!,4,FALSE)),VLOOKUP('Rate Calculations'!$A227,#REF!,4,FALSE),0)</f>
        <v>0</v>
      </c>
      <c r="N227" s="17">
        <f t="shared" si="77"/>
        <v>0</v>
      </c>
      <c r="O227" s="18">
        <f t="shared" si="78"/>
        <v>0</v>
      </c>
      <c r="P227" s="139">
        <f t="shared" si="79"/>
        <v>0</v>
      </c>
      <c r="Q227" s="66">
        <f t="shared" si="80"/>
        <v>0</v>
      </c>
      <c r="R227" s="66">
        <f t="shared" si="81"/>
        <v>0</v>
      </c>
      <c r="S227" s="9" t="e">
        <f>IF(#REF!="Yes",Q227,(Q227+I227*0.5))</f>
        <v>#REF!</v>
      </c>
      <c r="T227" s="9" t="e">
        <f>IF(#REF!="Yes",R227,(R227+K227*0.5))</f>
        <v>#REF!</v>
      </c>
      <c r="U227" s="151">
        <f t="shared" si="82"/>
        <v>0</v>
      </c>
      <c r="V227" s="16">
        <f t="shared" si="83"/>
        <v>0</v>
      </c>
      <c r="W227" s="16">
        <f t="shared" si="84"/>
        <v>0</v>
      </c>
      <c r="X227" s="138">
        <f>IF(ISNUMBER(VLOOKUP('Rate Calculations'!$A227,#REF!,5,FALSE)),VLOOKUP('Rate Calculations'!$A227,#REF!,5,FALSE),0)</f>
        <v>0</v>
      </c>
      <c r="Y227" s="89">
        <f>IF(ISNUMBER(VLOOKUP('Rate Calculations'!$A227,#REF!,6,FALSE)),VLOOKUP('Rate Calculations'!$A227,#REF!,6,FALSE),0)</f>
        <v>0</v>
      </c>
      <c r="Z227" s="17">
        <f t="shared" si="85"/>
        <v>0</v>
      </c>
      <c r="AA227" s="18">
        <f t="shared" si="86"/>
        <v>0</v>
      </c>
      <c r="AB227" s="46">
        <f t="shared" si="71"/>
        <v>0</v>
      </c>
      <c r="AC227" s="24">
        <f t="shared" si="87"/>
        <v>0</v>
      </c>
      <c r="AD227" s="24">
        <f t="shared" si="88"/>
        <v>0</v>
      </c>
      <c r="AE227" s="27" t="e">
        <f>IF(#REF!="Yes",AC227,(AC227+V227*0.5))</f>
        <v>#REF!</v>
      </c>
      <c r="AF227" s="27" t="e">
        <f>IF(#REF!="Yes",AD227,(AD227+W227*0.5))</f>
        <v>#REF!</v>
      </c>
    </row>
    <row r="228" spans="1:32">
      <c r="A228" s="57" t="str">
        <f t="shared" si="72"/>
        <v xml:space="preserve"> </v>
      </c>
      <c r="B228" s="57"/>
      <c r="C228" s="57"/>
      <c r="D228" s="30" t="str">
        <f>IFERROR((GETPIVOTDATA("Average of Certified Payroll Hourly Rate",'Pivot Table'!$X$3,"Firm Name",A228,"Class Round 3 (PSPO)",B228)),"")</f>
        <v/>
      </c>
      <c r="E228" s="34"/>
      <c r="F228" s="34"/>
      <c r="G228" s="151"/>
      <c r="H228" s="349">
        <f t="shared" si="73"/>
        <v>1.7500000000000002E-2</v>
      </c>
      <c r="I228" s="19">
        <f t="shared" si="74"/>
        <v>0</v>
      </c>
      <c r="J228" s="67">
        <f t="shared" si="75"/>
        <v>3.5000000000000003E-2</v>
      </c>
      <c r="K228" s="19">
        <f t="shared" si="76"/>
        <v>0</v>
      </c>
      <c r="L228" s="138">
        <f>IF(ISNUMBER(VLOOKUP('Rate Calculations'!$A228,#REF!,2,FALSE)),VLOOKUP('Rate Calculations'!$A228,#REF!,2,FALSE),0)</f>
        <v>0</v>
      </c>
      <c r="M228" s="89">
        <f>IF(ISNUMBER(VLOOKUP('Rate Calculations'!$A228,#REF!,4,FALSE)),VLOOKUP('Rate Calculations'!$A228,#REF!,4,FALSE),0)</f>
        <v>0</v>
      </c>
      <c r="N228" s="17">
        <f t="shared" si="77"/>
        <v>0</v>
      </c>
      <c r="O228" s="18">
        <f t="shared" si="78"/>
        <v>0</v>
      </c>
      <c r="P228" s="139">
        <f t="shared" si="79"/>
        <v>0</v>
      </c>
      <c r="Q228" s="66">
        <f t="shared" si="80"/>
        <v>0</v>
      </c>
      <c r="R228" s="66">
        <f t="shared" si="81"/>
        <v>0</v>
      </c>
      <c r="S228" s="9" t="e">
        <f>IF(#REF!="Yes",Q228,(Q228+I228*0.5))</f>
        <v>#REF!</v>
      </c>
      <c r="T228" s="9" t="e">
        <f>IF(#REF!="Yes",R228,(R228+K228*0.5))</f>
        <v>#REF!</v>
      </c>
      <c r="U228" s="151">
        <f t="shared" si="82"/>
        <v>0</v>
      </c>
      <c r="V228" s="16">
        <f t="shared" si="83"/>
        <v>0</v>
      </c>
      <c r="W228" s="16">
        <f t="shared" si="84"/>
        <v>0</v>
      </c>
      <c r="X228" s="138">
        <f>IF(ISNUMBER(VLOOKUP('Rate Calculations'!$A228,#REF!,5,FALSE)),VLOOKUP('Rate Calculations'!$A228,#REF!,5,FALSE),0)</f>
        <v>0</v>
      </c>
      <c r="Y228" s="89">
        <f>IF(ISNUMBER(VLOOKUP('Rate Calculations'!$A228,#REF!,6,FALSE)),VLOOKUP('Rate Calculations'!$A228,#REF!,6,FALSE),0)</f>
        <v>0</v>
      </c>
      <c r="Z228" s="17">
        <f t="shared" si="85"/>
        <v>0</v>
      </c>
      <c r="AA228" s="18">
        <f t="shared" si="86"/>
        <v>0</v>
      </c>
      <c r="AB228" s="46">
        <f t="shared" si="71"/>
        <v>0</v>
      </c>
      <c r="AC228" s="24">
        <f t="shared" si="87"/>
        <v>0</v>
      </c>
      <c r="AD228" s="24">
        <f t="shared" si="88"/>
        <v>0</v>
      </c>
      <c r="AE228" s="27" t="e">
        <f>IF(#REF!="Yes",AC228,(AC228+V228*0.5))</f>
        <v>#REF!</v>
      </c>
      <c r="AF228" s="27" t="e">
        <f>IF(#REF!="Yes",AD228,(AD228+W228*0.5))</f>
        <v>#REF!</v>
      </c>
    </row>
    <row r="229" spans="1:32">
      <c r="A229" s="57" t="str">
        <f t="shared" si="72"/>
        <v xml:space="preserve"> </v>
      </c>
      <c r="B229" s="57"/>
      <c r="C229" s="57"/>
      <c r="D229" s="30" t="str">
        <f>IFERROR((GETPIVOTDATA("Average of Certified Payroll Hourly Rate",'Pivot Table'!$X$3,"Firm Name",A229,"Class Round 3 (PSPO)",B229)),"")</f>
        <v/>
      </c>
      <c r="E229" s="34"/>
      <c r="F229" s="34"/>
      <c r="G229" s="151"/>
      <c r="H229" s="349">
        <f t="shared" si="73"/>
        <v>1.7500000000000002E-2</v>
      </c>
      <c r="I229" s="19">
        <f t="shared" si="74"/>
        <v>0</v>
      </c>
      <c r="J229" s="67">
        <f t="shared" si="75"/>
        <v>3.5000000000000003E-2</v>
      </c>
      <c r="K229" s="19">
        <f t="shared" si="76"/>
        <v>0</v>
      </c>
      <c r="L229" s="138">
        <f>IF(ISNUMBER(VLOOKUP('Rate Calculations'!$A229,#REF!,2,FALSE)),VLOOKUP('Rate Calculations'!$A229,#REF!,2,FALSE),0)</f>
        <v>0</v>
      </c>
      <c r="M229" s="89">
        <f>IF(ISNUMBER(VLOOKUP('Rate Calculations'!$A229,#REF!,4,FALSE)),VLOOKUP('Rate Calculations'!$A229,#REF!,4,FALSE),0)</f>
        <v>0</v>
      </c>
      <c r="N229" s="17">
        <f t="shared" si="77"/>
        <v>0</v>
      </c>
      <c r="O229" s="18">
        <f t="shared" si="78"/>
        <v>0</v>
      </c>
      <c r="P229" s="139">
        <f t="shared" si="79"/>
        <v>0</v>
      </c>
      <c r="Q229" s="66">
        <f t="shared" si="80"/>
        <v>0</v>
      </c>
      <c r="R229" s="66">
        <f t="shared" si="81"/>
        <v>0</v>
      </c>
      <c r="S229" s="9" t="e">
        <f>IF(#REF!="Yes",Q229,(Q229+I229*0.5))</f>
        <v>#REF!</v>
      </c>
      <c r="T229" s="9" t="e">
        <f>IF(#REF!="Yes",R229,(R229+K229*0.5))</f>
        <v>#REF!</v>
      </c>
      <c r="U229" s="151">
        <f t="shared" si="82"/>
        <v>0</v>
      </c>
      <c r="V229" s="16">
        <f t="shared" si="83"/>
        <v>0</v>
      </c>
      <c r="W229" s="16">
        <f t="shared" si="84"/>
        <v>0</v>
      </c>
      <c r="X229" s="138">
        <f>IF(ISNUMBER(VLOOKUP('Rate Calculations'!$A229,#REF!,5,FALSE)),VLOOKUP('Rate Calculations'!$A229,#REF!,5,FALSE),0)</f>
        <v>0</v>
      </c>
      <c r="Y229" s="89">
        <f>IF(ISNUMBER(VLOOKUP('Rate Calculations'!$A229,#REF!,6,FALSE)),VLOOKUP('Rate Calculations'!$A229,#REF!,6,FALSE),0)</f>
        <v>0</v>
      </c>
      <c r="Z229" s="17">
        <f t="shared" si="85"/>
        <v>0</v>
      </c>
      <c r="AA229" s="18">
        <f t="shared" si="86"/>
        <v>0</v>
      </c>
      <c r="AB229" s="46">
        <f t="shared" si="71"/>
        <v>0</v>
      </c>
      <c r="AC229" s="24">
        <f t="shared" si="87"/>
        <v>0</v>
      </c>
      <c r="AD229" s="24">
        <f t="shared" si="88"/>
        <v>0</v>
      </c>
      <c r="AE229" s="27" t="e">
        <f>IF(#REF!="Yes",AC229,(AC229+V229*0.5))</f>
        <v>#REF!</v>
      </c>
      <c r="AF229" s="27" t="e">
        <f>IF(#REF!="Yes",AD229,(AD229+W229*0.5))</f>
        <v>#REF!</v>
      </c>
    </row>
    <row r="230" spans="1:32">
      <c r="A230" s="57" t="str">
        <f t="shared" si="72"/>
        <v xml:space="preserve"> </v>
      </c>
      <c r="B230" s="57"/>
      <c r="C230" s="57"/>
      <c r="D230" s="30" t="str">
        <f>IFERROR((GETPIVOTDATA("Average of Certified Payroll Hourly Rate",'Pivot Table'!$X$3,"Firm Name",A230,"Class Round 3 (PSPO)",B230)),"")</f>
        <v/>
      </c>
      <c r="E230" s="34"/>
      <c r="F230" s="34"/>
      <c r="G230" s="151"/>
      <c r="H230" s="349">
        <f t="shared" si="73"/>
        <v>1.7500000000000002E-2</v>
      </c>
      <c r="I230" s="19">
        <f t="shared" si="74"/>
        <v>0</v>
      </c>
      <c r="J230" s="67">
        <f t="shared" si="75"/>
        <v>3.5000000000000003E-2</v>
      </c>
      <c r="K230" s="19">
        <f t="shared" si="76"/>
        <v>0</v>
      </c>
      <c r="L230" s="138">
        <f>IF(ISNUMBER(VLOOKUP('Rate Calculations'!$A230,#REF!,2,FALSE)),VLOOKUP('Rate Calculations'!$A230,#REF!,2,FALSE),0)</f>
        <v>0</v>
      </c>
      <c r="M230" s="89">
        <f>IF(ISNUMBER(VLOOKUP('Rate Calculations'!$A230,#REF!,4,FALSE)),VLOOKUP('Rate Calculations'!$A230,#REF!,4,FALSE),0)</f>
        <v>0</v>
      </c>
      <c r="N230" s="17">
        <f t="shared" si="77"/>
        <v>0</v>
      </c>
      <c r="O230" s="18">
        <f t="shared" si="78"/>
        <v>0</v>
      </c>
      <c r="P230" s="139">
        <f t="shared" si="79"/>
        <v>0</v>
      </c>
      <c r="Q230" s="66">
        <f t="shared" si="80"/>
        <v>0</v>
      </c>
      <c r="R230" s="66">
        <f t="shared" si="81"/>
        <v>0</v>
      </c>
      <c r="S230" s="9" t="e">
        <f>IF(#REF!="Yes",Q230,(Q230+I230*0.5))</f>
        <v>#REF!</v>
      </c>
      <c r="T230" s="9" t="e">
        <f>IF(#REF!="Yes",R230,(R230+K230*0.5))</f>
        <v>#REF!</v>
      </c>
      <c r="U230" s="151">
        <f t="shared" si="82"/>
        <v>0</v>
      </c>
      <c r="V230" s="16">
        <f t="shared" si="83"/>
        <v>0</v>
      </c>
      <c r="W230" s="16">
        <f t="shared" si="84"/>
        <v>0</v>
      </c>
      <c r="X230" s="138">
        <f>IF(ISNUMBER(VLOOKUP('Rate Calculations'!$A230,#REF!,5,FALSE)),VLOOKUP('Rate Calculations'!$A230,#REF!,5,FALSE),0)</f>
        <v>0</v>
      </c>
      <c r="Y230" s="89">
        <f>IF(ISNUMBER(VLOOKUP('Rate Calculations'!$A230,#REF!,6,FALSE)),VLOOKUP('Rate Calculations'!$A230,#REF!,6,FALSE),0)</f>
        <v>0</v>
      </c>
      <c r="Z230" s="17">
        <f t="shared" si="85"/>
        <v>0</v>
      </c>
      <c r="AA230" s="18">
        <f t="shared" si="86"/>
        <v>0</v>
      </c>
      <c r="AB230" s="46">
        <f t="shared" si="71"/>
        <v>0</v>
      </c>
      <c r="AC230" s="24">
        <f t="shared" si="87"/>
        <v>0</v>
      </c>
      <c r="AD230" s="24">
        <f t="shared" si="88"/>
        <v>0</v>
      </c>
      <c r="AE230" s="27" t="e">
        <f>IF(#REF!="Yes",AC230,(AC230+V230*0.5))</f>
        <v>#REF!</v>
      </c>
      <c r="AF230" s="27" t="e">
        <f>IF(#REF!="Yes",AD230,(AD230+W230*0.5))</f>
        <v>#REF!</v>
      </c>
    </row>
    <row r="231" spans="1:32">
      <c r="A231" s="57" t="str">
        <f t="shared" si="72"/>
        <v xml:space="preserve"> </v>
      </c>
      <c r="B231" s="57"/>
      <c r="C231" s="57"/>
      <c r="D231" s="30" t="str">
        <f>IFERROR((GETPIVOTDATA("Average of Certified Payroll Hourly Rate",'Pivot Table'!$X$3,"Firm Name",A231,"Class Round 3 (PSPO)",B231)),"")</f>
        <v/>
      </c>
      <c r="E231" s="34"/>
      <c r="F231" s="34"/>
      <c r="G231" s="151"/>
      <c r="H231" s="349">
        <f t="shared" si="73"/>
        <v>1.7500000000000002E-2</v>
      </c>
      <c r="I231" s="19">
        <f t="shared" si="74"/>
        <v>0</v>
      </c>
      <c r="J231" s="67">
        <f t="shared" si="75"/>
        <v>3.5000000000000003E-2</v>
      </c>
      <c r="K231" s="19">
        <f t="shared" si="76"/>
        <v>0</v>
      </c>
      <c r="L231" s="138">
        <f>IF(ISNUMBER(VLOOKUP('Rate Calculations'!$A231,#REF!,2,FALSE)),VLOOKUP('Rate Calculations'!$A231,#REF!,2,FALSE),0)</f>
        <v>0</v>
      </c>
      <c r="M231" s="89">
        <f>IF(ISNUMBER(VLOOKUP('Rate Calculations'!$A231,#REF!,4,FALSE)),VLOOKUP('Rate Calculations'!$A231,#REF!,4,FALSE),0)</f>
        <v>0</v>
      </c>
      <c r="N231" s="17">
        <f t="shared" si="77"/>
        <v>0</v>
      </c>
      <c r="O231" s="18">
        <f t="shared" si="78"/>
        <v>0</v>
      </c>
      <c r="P231" s="139">
        <f t="shared" si="79"/>
        <v>0</v>
      </c>
      <c r="Q231" s="66">
        <f t="shared" si="80"/>
        <v>0</v>
      </c>
      <c r="R231" s="66">
        <f t="shared" si="81"/>
        <v>0</v>
      </c>
      <c r="S231" s="9" t="e">
        <f>IF(#REF!="Yes",Q231,(Q231+I231*0.5))</f>
        <v>#REF!</v>
      </c>
      <c r="T231" s="9" t="e">
        <f>IF(#REF!="Yes",R231,(R231+K231*0.5))</f>
        <v>#REF!</v>
      </c>
      <c r="U231" s="151">
        <f t="shared" si="82"/>
        <v>0</v>
      </c>
      <c r="V231" s="16">
        <f t="shared" si="83"/>
        <v>0</v>
      </c>
      <c r="W231" s="16">
        <f t="shared" si="84"/>
        <v>0</v>
      </c>
      <c r="X231" s="138">
        <f>IF(ISNUMBER(VLOOKUP('Rate Calculations'!$A231,#REF!,5,FALSE)),VLOOKUP('Rate Calculations'!$A231,#REF!,5,FALSE),0)</f>
        <v>0</v>
      </c>
      <c r="Y231" s="89">
        <f>IF(ISNUMBER(VLOOKUP('Rate Calculations'!$A231,#REF!,6,FALSE)),VLOOKUP('Rate Calculations'!$A231,#REF!,6,FALSE),0)</f>
        <v>0</v>
      </c>
      <c r="Z231" s="17">
        <f t="shared" si="85"/>
        <v>0</v>
      </c>
      <c r="AA231" s="18">
        <f t="shared" si="86"/>
        <v>0</v>
      </c>
      <c r="AB231" s="46">
        <f t="shared" si="71"/>
        <v>0</v>
      </c>
      <c r="AC231" s="24">
        <f t="shared" si="87"/>
        <v>0</v>
      </c>
      <c r="AD231" s="24">
        <f t="shared" si="88"/>
        <v>0</v>
      </c>
      <c r="AE231" s="27" t="e">
        <f>IF(#REF!="Yes",AC231,(AC231+V231*0.5))</f>
        <v>#REF!</v>
      </c>
      <c r="AF231" s="27" t="e">
        <f>IF(#REF!="Yes",AD231,(AD231+W231*0.5))</f>
        <v>#REF!</v>
      </c>
    </row>
    <row r="232" spans="1:32">
      <c r="A232" s="57" t="str">
        <f t="shared" si="72"/>
        <v xml:space="preserve"> </v>
      </c>
      <c r="B232" s="57"/>
      <c r="C232" s="57"/>
      <c r="D232" s="30" t="str">
        <f>IFERROR((GETPIVOTDATA("Average of Certified Payroll Hourly Rate",'Pivot Table'!$X$3,"Firm Name",A232,"Class Round 3 (PSPO)",B232)),"")</f>
        <v/>
      </c>
      <c r="E232" s="34"/>
      <c r="F232" s="34"/>
      <c r="G232" s="151"/>
      <c r="H232" s="349">
        <f t="shared" si="73"/>
        <v>1.7500000000000002E-2</v>
      </c>
      <c r="I232" s="19">
        <f t="shared" si="74"/>
        <v>0</v>
      </c>
      <c r="J232" s="67">
        <f t="shared" si="75"/>
        <v>3.5000000000000003E-2</v>
      </c>
      <c r="K232" s="19">
        <f t="shared" si="76"/>
        <v>0</v>
      </c>
      <c r="L232" s="138">
        <f>IF(ISNUMBER(VLOOKUP('Rate Calculations'!$A232,#REF!,2,FALSE)),VLOOKUP('Rate Calculations'!$A232,#REF!,2,FALSE),0)</f>
        <v>0</v>
      </c>
      <c r="M232" s="89">
        <f>IF(ISNUMBER(VLOOKUP('Rate Calculations'!$A232,#REF!,4,FALSE)),VLOOKUP('Rate Calculations'!$A232,#REF!,4,FALSE),0)</f>
        <v>0</v>
      </c>
      <c r="N232" s="17">
        <f t="shared" si="77"/>
        <v>0</v>
      </c>
      <c r="O232" s="18">
        <f t="shared" si="78"/>
        <v>0</v>
      </c>
      <c r="P232" s="139">
        <f t="shared" si="79"/>
        <v>0</v>
      </c>
      <c r="Q232" s="66">
        <f t="shared" si="80"/>
        <v>0</v>
      </c>
      <c r="R232" s="66">
        <f t="shared" si="81"/>
        <v>0</v>
      </c>
      <c r="S232" s="9" t="e">
        <f>IF(#REF!="Yes",Q232,(Q232+I232*0.5))</f>
        <v>#REF!</v>
      </c>
      <c r="T232" s="9" t="e">
        <f>IF(#REF!="Yes",R232,(R232+K232*0.5))</f>
        <v>#REF!</v>
      </c>
      <c r="U232" s="151">
        <f t="shared" si="82"/>
        <v>0</v>
      </c>
      <c r="V232" s="16">
        <f t="shared" si="83"/>
        <v>0</v>
      </c>
      <c r="W232" s="16">
        <f t="shared" si="84"/>
        <v>0</v>
      </c>
      <c r="X232" s="138">
        <f>IF(ISNUMBER(VLOOKUP('Rate Calculations'!$A232,#REF!,5,FALSE)),VLOOKUP('Rate Calculations'!$A232,#REF!,5,FALSE),0)</f>
        <v>0</v>
      </c>
      <c r="Y232" s="89">
        <f>IF(ISNUMBER(VLOOKUP('Rate Calculations'!$A232,#REF!,6,FALSE)),VLOOKUP('Rate Calculations'!$A232,#REF!,6,FALSE),0)</f>
        <v>0</v>
      </c>
      <c r="Z232" s="17">
        <f t="shared" si="85"/>
        <v>0</v>
      </c>
      <c r="AA232" s="18">
        <f t="shared" si="86"/>
        <v>0</v>
      </c>
      <c r="AB232" s="46">
        <f t="shared" si="71"/>
        <v>0</v>
      </c>
      <c r="AC232" s="24">
        <f t="shared" si="87"/>
        <v>0</v>
      </c>
      <c r="AD232" s="24">
        <f t="shared" si="88"/>
        <v>0</v>
      </c>
      <c r="AE232" s="27" t="e">
        <f>IF(#REF!="Yes",AC232,(AC232+V232*0.5))</f>
        <v>#REF!</v>
      </c>
      <c r="AF232" s="27" t="e">
        <f>IF(#REF!="Yes",AD232,(AD232+W232*0.5))</f>
        <v>#REF!</v>
      </c>
    </row>
    <row r="233" spans="1:32">
      <c r="A233" s="57" t="str">
        <f t="shared" si="72"/>
        <v xml:space="preserve"> </v>
      </c>
      <c r="B233" s="57"/>
      <c r="C233" s="57"/>
      <c r="D233" s="30" t="str">
        <f>IFERROR((GETPIVOTDATA("Average of Certified Payroll Hourly Rate",'Pivot Table'!$X$3,"Firm Name",A233,"Class Round 3 (PSPO)",B233)),"")</f>
        <v/>
      </c>
      <c r="E233" s="34"/>
      <c r="F233" s="34"/>
      <c r="G233" s="151"/>
      <c r="H233" s="349">
        <f t="shared" si="73"/>
        <v>1.7500000000000002E-2</v>
      </c>
      <c r="I233" s="19">
        <f t="shared" si="74"/>
        <v>0</v>
      </c>
      <c r="J233" s="67">
        <f t="shared" si="75"/>
        <v>3.5000000000000003E-2</v>
      </c>
      <c r="K233" s="19">
        <f t="shared" si="76"/>
        <v>0</v>
      </c>
      <c r="L233" s="138">
        <f>IF(ISNUMBER(VLOOKUP('Rate Calculations'!$A233,#REF!,2,FALSE)),VLOOKUP('Rate Calculations'!$A233,#REF!,2,FALSE),0)</f>
        <v>0</v>
      </c>
      <c r="M233" s="89">
        <f>IF(ISNUMBER(VLOOKUP('Rate Calculations'!$A233,#REF!,4,FALSE)),VLOOKUP('Rate Calculations'!$A233,#REF!,4,FALSE),0)</f>
        <v>0</v>
      </c>
      <c r="N233" s="17">
        <f t="shared" si="77"/>
        <v>0</v>
      </c>
      <c r="O233" s="18">
        <f t="shared" si="78"/>
        <v>0</v>
      </c>
      <c r="P233" s="139">
        <f t="shared" si="79"/>
        <v>0</v>
      </c>
      <c r="Q233" s="66">
        <f t="shared" si="80"/>
        <v>0</v>
      </c>
      <c r="R233" s="66">
        <f t="shared" si="81"/>
        <v>0</v>
      </c>
      <c r="S233" s="9" t="e">
        <f>IF(#REF!="Yes",Q233,(Q233+I233*0.5))</f>
        <v>#REF!</v>
      </c>
      <c r="T233" s="9" t="e">
        <f>IF(#REF!="Yes",R233,(R233+K233*0.5))</f>
        <v>#REF!</v>
      </c>
      <c r="U233" s="151">
        <f t="shared" si="82"/>
        <v>0</v>
      </c>
      <c r="V233" s="16">
        <f t="shared" si="83"/>
        <v>0</v>
      </c>
      <c r="W233" s="16">
        <f t="shared" si="84"/>
        <v>0</v>
      </c>
      <c r="X233" s="138">
        <f>IF(ISNUMBER(VLOOKUP('Rate Calculations'!$A233,#REF!,5,FALSE)),VLOOKUP('Rate Calculations'!$A233,#REF!,5,FALSE),0)</f>
        <v>0</v>
      </c>
      <c r="Y233" s="89">
        <f>IF(ISNUMBER(VLOOKUP('Rate Calculations'!$A233,#REF!,6,FALSE)),VLOOKUP('Rate Calculations'!$A233,#REF!,6,FALSE),0)</f>
        <v>0</v>
      </c>
      <c r="Z233" s="17">
        <f t="shared" si="85"/>
        <v>0</v>
      </c>
      <c r="AA233" s="18">
        <f t="shared" si="86"/>
        <v>0</v>
      </c>
      <c r="AB233" s="46">
        <f t="shared" si="71"/>
        <v>0</v>
      </c>
      <c r="AC233" s="24">
        <f t="shared" si="87"/>
        <v>0</v>
      </c>
      <c r="AD233" s="24">
        <f t="shared" si="88"/>
        <v>0</v>
      </c>
      <c r="AE233" s="27" t="e">
        <f>IF(#REF!="Yes",AC233,(AC233+V233*0.5))</f>
        <v>#REF!</v>
      </c>
      <c r="AF233" s="27" t="e">
        <f>IF(#REF!="Yes",AD233,(AD233+W233*0.5))</f>
        <v>#REF!</v>
      </c>
    </row>
    <row r="234" spans="1:32">
      <c r="A234" s="57" t="str">
        <f t="shared" si="72"/>
        <v xml:space="preserve"> </v>
      </c>
      <c r="B234" s="57"/>
      <c r="C234" s="57"/>
      <c r="D234" s="30" t="str">
        <f>IFERROR((GETPIVOTDATA("Average of Certified Payroll Hourly Rate",'Pivot Table'!$X$3,"Firm Name",A234,"Class Round 3 (PSPO)",B234)),"")</f>
        <v/>
      </c>
      <c r="E234" s="34"/>
      <c r="F234" s="34"/>
      <c r="G234" s="151"/>
      <c r="H234" s="349">
        <f t="shared" si="73"/>
        <v>1.7500000000000002E-2</v>
      </c>
      <c r="I234" s="19">
        <f t="shared" si="74"/>
        <v>0</v>
      </c>
      <c r="J234" s="67">
        <f t="shared" si="75"/>
        <v>3.5000000000000003E-2</v>
      </c>
      <c r="K234" s="19">
        <f t="shared" si="76"/>
        <v>0</v>
      </c>
      <c r="L234" s="138">
        <f>IF(ISNUMBER(VLOOKUP('Rate Calculations'!$A234,#REF!,2,FALSE)),VLOOKUP('Rate Calculations'!$A234,#REF!,2,FALSE),0)</f>
        <v>0</v>
      </c>
      <c r="M234" s="89">
        <f>IF(ISNUMBER(VLOOKUP('Rate Calculations'!$A234,#REF!,4,FALSE)),VLOOKUP('Rate Calculations'!$A234,#REF!,4,FALSE),0)</f>
        <v>0</v>
      </c>
      <c r="N234" s="17">
        <f t="shared" si="77"/>
        <v>0</v>
      </c>
      <c r="O234" s="18">
        <f t="shared" si="78"/>
        <v>0</v>
      </c>
      <c r="P234" s="139">
        <f t="shared" si="79"/>
        <v>0</v>
      </c>
      <c r="Q234" s="66">
        <f t="shared" si="80"/>
        <v>0</v>
      </c>
      <c r="R234" s="66">
        <f t="shared" si="81"/>
        <v>0</v>
      </c>
      <c r="S234" s="9" t="e">
        <f>IF(#REF!="Yes",Q234,(Q234+I234*0.5))</f>
        <v>#REF!</v>
      </c>
      <c r="T234" s="9" t="e">
        <f>IF(#REF!="Yes",R234,(R234+K234*0.5))</f>
        <v>#REF!</v>
      </c>
      <c r="U234" s="151">
        <f t="shared" si="82"/>
        <v>0</v>
      </c>
      <c r="V234" s="16">
        <f t="shared" si="83"/>
        <v>0</v>
      </c>
      <c r="W234" s="16">
        <f t="shared" si="84"/>
        <v>0</v>
      </c>
      <c r="X234" s="138">
        <f>IF(ISNUMBER(VLOOKUP('Rate Calculations'!$A234,#REF!,5,FALSE)),VLOOKUP('Rate Calculations'!$A234,#REF!,5,FALSE),0)</f>
        <v>0</v>
      </c>
      <c r="Y234" s="89">
        <f>IF(ISNUMBER(VLOOKUP('Rate Calculations'!$A234,#REF!,6,FALSE)),VLOOKUP('Rate Calculations'!$A234,#REF!,6,FALSE),0)</f>
        <v>0</v>
      </c>
      <c r="Z234" s="17">
        <f t="shared" si="85"/>
        <v>0</v>
      </c>
      <c r="AA234" s="18">
        <f t="shared" si="86"/>
        <v>0</v>
      </c>
      <c r="AB234" s="46">
        <f t="shared" si="71"/>
        <v>0</v>
      </c>
      <c r="AC234" s="24">
        <f t="shared" si="87"/>
        <v>0</v>
      </c>
      <c r="AD234" s="24">
        <f t="shared" si="88"/>
        <v>0</v>
      </c>
      <c r="AE234" s="27" t="e">
        <f>IF(#REF!="Yes",AC234,(AC234+V234*0.5))</f>
        <v>#REF!</v>
      </c>
      <c r="AF234" s="27" t="e">
        <f>IF(#REF!="Yes",AD234,(AD234+W234*0.5))</f>
        <v>#REF!</v>
      </c>
    </row>
    <row r="235" spans="1:32">
      <c r="A235" s="57" t="str">
        <f t="shared" si="72"/>
        <v xml:space="preserve"> </v>
      </c>
      <c r="B235" s="57"/>
      <c r="C235" s="57"/>
      <c r="D235" s="30" t="str">
        <f>IFERROR((GETPIVOTDATA("Average of Certified Payroll Hourly Rate",'Pivot Table'!$X$3,"Firm Name",A235,"Class Round 3 (PSPO)",B235)),"")</f>
        <v/>
      </c>
      <c r="E235" s="34"/>
      <c r="F235" s="34"/>
      <c r="G235" s="151"/>
      <c r="H235" s="349">
        <f t="shared" si="73"/>
        <v>1.7500000000000002E-2</v>
      </c>
      <c r="I235" s="19">
        <f t="shared" si="74"/>
        <v>0</v>
      </c>
      <c r="J235" s="67">
        <f t="shared" si="75"/>
        <v>3.5000000000000003E-2</v>
      </c>
      <c r="K235" s="19">
        <f t="shared" si="76"/>
        <v>0</v>
      </c>
      <c r="L235" s="138">
        <f>IF(ISNUMBER(VLOOKUP('Rate Calculations'!$A235,#REF!,2,FALSE)),VLOOKUP('Rate Calculations'!$A235,#REF!,2,FALSE),0)</f>
        <v>0</v>
      </c>
      <c r="M235" s="89">
        <f>IF(ISNUMBER(VLOOKUP('Rate Calculations'!$A235,#REF!,4,FALSE)),VLOOKUP('Rate Calculations'!$A235,#REF!,4,FALSE),0)</f>
        <v>0</v>
      </c>
      <c r="N235" s="17">
        <f t="shared" si="77"/>
        <v>0</v>
      </c>
      <c r="O235" s="18">
        <f t="shared" si="78"/>
        <v>0</v>
      </c>
      <c r="P235" s="139">
        <f t="shared" si="79"/>
        <v>0</v>
      </c>
      <c r="Q235" s="66">
        <f t="shared" si="80"/>
        <v>0</v>
      </c>
      <c r="R235" s="66">
        <f t="shared" si="81"/>
        <v>0</v>
      </c>
      <c r="S235" s="9" t="e">
        <f>IF(#REF!="Yes",Q235,(Q235+I235*0.5))</f>
        <v>#REF!</v>
      </c>
      <c r="T235" s="9" t="e">
        <f>IF(#REF!="Yes",R235,(R235+K235*0.5))</f>
        <v>#REF!</v>
      </c>
      <c r="U235" s="151">
        <f t="shared" si="82"/>
        <v>0</v>
      </c>
      <c r="V235" s="16">
        <f t="shared" si="83"/>
        <v>0</v>
      </c>
      <c r="W235" s="16">
        <f t="shared" si="84"/>
        <v>0</v>
      </c>
      <c r="X235" s="138">
        <f>IF(ISNUMBER(VLOOKUP('Rate Calculations'!$A235,#REF!,5,FALSE)),VLOOKUP('Rate Calculations'!$A235,#REF!,5,FALSE),0)</f>
        <v>0</v>
      </c>
      <c r="Y235" s="89">
        <f>IF(ISNUMBER(VLOOKUP('Rate Calculations'!$A235,#REF!,6,FALSE)),VLOOKUP('Rate Calculations'!$A235,#REF!,6,FALSE),0)</f>
        <v>0</v>
      </c>
      <c r="Z235" s="17">
        <f t="shared" si="85"/>
        <v>0</v>
      </c>
      <c r="AA235" s="18">
        <f t="shared" si="86"/>
        <v>0</v>
      </c>
      <c r="AB235" s="46">
        <f t="shared" si="71"/>
        <v>0</v>
      </c>
      <c r="AC235" s="24">
        <f t="shared" si="87"/>
        <v>0</v>
      </c>
      <c r="AD235" s="24">
        <f t="shared" si="88"/>
        <v>0</v>
      </c>
      <c r="AE235" s="27" t="e">
        <f>IF(#REF!="Yes",AC235,(AC235+V235*0.5))</f>
        <v>#REF!</v>
      </c>
      <c r="AF235" s="27" t="e">
        <f>IF(#REF!="Yes",AD235,(AD235+W235*0.5))</f>
        <v>#REF!</v>
      </c>
    </row>
    <row r="236" spans="1:32">
      <c r="A236" s="57" t="str">
        <f t="shared" si="72"/>
        <v xml:space="preserve"> </v>
      </c>
      <c r="B236" s="57"/>
      <c r="C236" s="57"/>
      <c r="D236" s="30" t="str">
        <f>IFERROR((GETPIVOTDATA("Average of Certified Payroll Hourly Rate",'Pivot Table'!$X$3,"Firm Name",A236,"Class Round 3 (PSPO)",B236)),"")</f>
        <v/>
      </c>
      <c r="E236" s="34"/>
      <c r="F236" s="34"/>
      <c r="G236" s="151"/>
      <c r="H236" s="349">
        <f t="shared" si="73"/>
        <v>1.7500000000000002E-2</v>
      </c>
      <c r="I236" s="19">
        <f t="shared" si="74"/>
        <v>0</v>
      </c>
      <c r="J236" s="67">
        <f t="shared" si="75"/>
        <v>3.5000000000000003E-2</v>
      </c>
      <c r="K236" s="19">
        <f t="shared" si="76"/>
        <v>0</v>
      </c>
      <c r="L236" s="138">
        <f>IF(ISNUMBER(VLOOKUP('Rate Calculations'!$A236,#REF!,2,FALSE)),VLOOKUP('Rate Calculations'!$A236,#REF!,2,FALSE),0)</f>
        <v>0</v>
      </c>
      <c r="M236" s="89">
        <f>IF(ISNUMBER(VLOOKUP('Rate Calculations'!$A236,#REF!,4,FALSE)),VLOOKUP('Rate Calculations'!$A236,#REF!,4,FALSE),0)</f>
        <v>0</v>
      </c>
      <c r="N236" s="17">
        <f t="shared" si="77"/>
        <v>0</v>
      </c>
      <c r="O236" s="18">
        <f t="shared" si="78"/>
        <v>0</v>
      </c>
      <c r="P236" s="139">
        <f t="shared" si="79"/>
        <v>0</v>
      </c>
      <c r="Q236" s="66">
        <f t="shared" si="80"/>
        <v>0</v>
      </c>
      <c r="R236" s="66">
        <f t="shared" si="81"/>
        <v>0</v>
      </c>
      <c r="S236" s="9" t="e">
        <f>IF(#REF!="Yes",Q236,(Q236+I236*0.5))</f>
        <v>#REF!</v>
      </c>
      <c r="T236" s="9" t="e">
        <f>IF(#REF!="Yes",R236,(R236+K236*0.5))</f>
        <v>#REF!</v>
      </c>
      <c r="U236" s="151">
        <f t="shared" si="82"/>
        <v>0</v>
      </c>
      <c r="V236" s="16">
        <f t="shared" si="83"/>
        <v>0</v>
      </c>
      <c r="W236" s="16">
        <f t="shared" si="84"/>
        <v>0</v>
      </c>
      <c r="X236" s="138">
        <f>IF(ISNUMBER(VLOOKUP('Rate Calculations'!$A236,#REF!,5,FALSE)),VLOOKUP('Rate Calculations'!$A236,#REF!,5,FALSE),0)</f>
        <v>0</v>
      </c>
      <c r="Y236" s="89">
        <f>IF(ISNUMBER(VLOOKUP('Rate Calculations'!$A236,#REF!,6,FALSE)),VLOOKUP('Rate Calculations'!$A236,#REF!,6,FALSE),0)</f>
        <v>0</v>
      </c>
      <c r="Z236" s="17">
        <f t="shared" si="85"/>
        <v>0</v>
      </c>
      <c r="AA236" s="18">
        <f t="shared" si="86"/>
        <v>0</v>
      </c>
      <c r="AB236" s="46">
        <f t="shared" si="71"/>
        <v>0</v>
      </c>
      <c r="AC236" s="24">
        <f t="shared" si="87"/>
        <v>0</v>
      </c>
      <c r="AD236" s="24">
        <f t="shared" si="88"/>
        <v>0</v>
      </c>
      <c r="AE236" s="27" t="e">
        <f>IF(#REF!="Yes",AC236,(AC236+V236*0.5))</f>
        <v>#REF!</v>
      </c>
      <c r="AF236" s="27" t="e">
        <f>IF(#REF!="Yes",AD236,(AD236+W236*0.5))</f>
        <v>#REF!</v>
      </c>
    </row>
    <row r="237" spans="1:32">
      <c r="A237" s="57" t="str">
        <f t="shared" si="72"/>
        <v xml:space="preserve"> </v>
      </c>
      <c r="B237" s="57"/>
      <c r="C237" s="57"/>
      <c r="D237" s="30" t="str">
        <f>IFERROR((GETPIVOTDATA("Average of Certified Payroll Hourly Rate",'Pivot Table'!$X$3,"Firm Name",A237,"Class Round 3 (PSPO)",B237)),"")</f>
        <v/>
      </c>
      <c r="E237" s="34"/>
      <c r="F237" s="34"/>
      <c r="G237" s="151"/>
      <c r="H237" s="349">
        <f t="shared" si="73"/>
        <v>1.7500000000000002E-2</v>
      </c>
      <c r="I237" s="19">
        <f t="shared" si="74"/>
        <v>0</v>
      </c>
      <c r="J237" s="67">
        <f t="shared" si="75"/>
        <v>3.5000000000000003E-2</v>
      </c>
      <c r="K237" s="19">
        <f t="shared" si="76"/>
        <v>0</v>
      </c>
      <c r="L237" s="138">
        <f>IF(ISNUMBER(VLOOKUP('Rate Calculations'!$A237,#REF!,2,FALSE)),VLOOKUP('Rate Calculations'!$A237,#REF!,2,FALSE),0)</f>
        <v>0</v>
      </c>
      <c r="M237" s="89">
        <f>IF(ISNUMBER(VLOOKUP('Rate Calculations'!$A237,#REF!,4,FALSE)),VLOOKUP('Rate Calculations'!$A237,#REF!,4,FALSE),0)</f>
        <v>0</v>
      </c>
      <c r="N237" s="17">
        <f t="shared" si="77"/>
        <v>0</v>
      </c>
      <c r="O237" s="18">
        <f t="shared" si="78"/>
        <v>0</v>
      </c>
      <c r="P237" s="139">
        <f t="shared" si="79"/>
        <v>0</v>
      </c>
      <c r="Q237" s="66">
        <f t="shared" si="80"/>
        <v>0</v>
      </c>
      <c r="R237" s="66">
        <f t="shared" si="81"/>
        <v>0</v>
      </c>
      <c r="S237" s="9" t="e">
        <f>IF(#REF!="Yes",Q237,(Q237+I237*0.5))</f>
        <v>#REF!</v>
      </c>
      <c r="T237" s="9" t="e">
        <f>IF(#REF!="Yes",R237,(R237+K237*0.5))</f>
        <v>#REF!</v>
      </c>
      <c r="U237" s="151">
        <f t="shared" si="82"/>
        <v>0</v>
      </c>
      <c r="V237" s="16">
        <f t="shared" si="83"/>
        <v>0</v>
      </c>
      <c r="W237" s="16">
        <f t="shared" si="84"/>
        <v>0</v>
      </c>
      <c r="X237" s="138">
        <f>IF(ISNUMBER(VLOOKUP('Rate Calculations'!$A237,#REF!,5,FALSE)),VLOOKUP('Rate Calculations'!$A237,#REF!,5,FALSE),0)</f>
        <v>0</v>
      </c>
      <c r="Y237" s="89">
        <f>IF(ISNUMBER(VLOOKUP('Rate Calculations'!$A237,#REF!,6,FALSE)),VLOOKUP('Rate Calculations'!$A237,#REF!,6,FALSE),0)</f>
        <v>0</v>
      </c>
      <c r="Z237" s="17">
        <f t="shared" si="85"/>
        <v>0</v>
      </c>
      <c r="AA237" s="18">
        <f t="shared" si="86"/>
        <v>0</v>
      </c>
      <c r="AB237" s="46">
        <f t="shared" si="71"/>
        <v>0</v>
      </c>
      <c r="AC237" s="24">
        <f t="shared" si="87"/>
        <v>0</v>
      </c>
      <c r="AD237" s="24">
        <f t="shared" si="88"/>
        <v>0</v>
      </c>
      <c r="AE237" s="27" t="e">
        <f>IF(#REF!="Yes",AC237,(AC237+V237*0.5))</f>
        <v>#REF!</v>
      </c>
      <c r="AF237" s="27" t="e">
        <f>IF(#REF!="Yes",AD237,(AD237+W237*0.5))</f>
        <v>#REF!</v>
      </c>
    </row>
    <row r="238" spans="1:32">
      <c r="A238" s="57" t="str">
        <f t="shared" si="72"/>
        <v xml:space="preserve"> </v>
      </c>
      <c r="B238" s="57"/>
      <c r="C238" s="57"/>
      <c r="D238" s="30" t="str">
        <f>IFERROR((GETPIVOTDATA("Average of Certified Payroll Hourly Rate",'Pivot Table'!$X$3,"Firm Name",A238,"Class Round 3 (PSPO)",B238)),"")</f>
        <v/>
      </c>
      <c r="E238" s="34"/>
      <c r="F238" s="34"/>
      <c r="G238" s="151"/>
      <c r="H238" s="349">
        <f t="shared" si="73"/>
        <v>1.7500000000000002E-2</v>
      </c>
      <c r="I238" s="19">
        <f t="shared" si="74"/>
        <v>0</v>
      </c>
      <c r="J238" s="67">
        <f t="shared" si="75"/>
        <v>3.5000000000000003E-2</v>
      </c>
      <c r="K238" s="19">
        <f t="shared" si="76"/>
        <v>0</v>
      </c>
      <c r="L238" s="138">
        <f>IF(ISNUMBER(VLOOKUP('Rate Calculations'!$A238,#REF!,2,FALSE)),VLOOKUP('Rate Calculations'!$A238,#REF!,2,FALSE),0)</f>
        <v>0</v>
      </c>
      <c r="M238" s="89">
        <f>IF(ISNUMBER(VLOOKUP('Rate Calculations'!$A238,#REF!,4,FALSE)),VLOOKUP('Rate Calculations'!$A238,#REF!,4,FALSE),0)</f>
        <v>0</v>
      </c>
      <c r="N238" s="17">
        <f t="shared" si="77"/>
        <v>0</v>
      </c>
      <c r="O238" s="18">
        <f t="shared" si="78"/>
        <v>0</v>
      </c>
      <c r="P238" s="139">
        <f t="shared" si="79"/>
        <v>0</v>
      </c>
      <c r="Q238" s="66">
        <f t="shared" si="80"/>
        <v>0</v>
      </c>
      <c r="R238" s="66">
        <f t="shared" si="81"/>
        <v>0</v>
      </c>
      <c r="S238" s="9" t="e">
        <f>IF(#REF!="Yes",Q238,(Q238+I238*0.5))</f>
        <v>#REF!</v>
      </c>
      <c r="T238" s="9" t="e">
        <f>IF(#REF!="Yes",R238,(R238+K238*0.5))</f>
        <v>#REF!</v>
      </c>
      <c r="U238" s="151">
        <f t="shared" si="82"/>
        <v>0</v>
      </c>
      <c r="V238" s="16">
        <f t="shared" si="83"/>
        <v>0</v>
      </c>
      <c r="W238" s="16">
        <f t="shared" si="84"/>
        <v>0</v>
      </c>
      <c r="X238" s="138">
        <f>IF(ISNUMBER(VLOOKUP('Rate Calculations'!$A238,#REF!,5,FALSE)),VLOOKUP('Rate Calculations'!$A238,#REF!,5,FALSE),0)</f>
        <v>0</v>
      </c>
      <c r="Y238" s="89">
        <f>IF(ISNUMBER(VLOOKUP('Rate Calculations'!$A238,#REF!,6,FALSE)),VLOOKUP('Rate Calculations'!$A238,#REF!,6,FALSE),0)</f>
        <v>0</v>
      </c>
      <c r="Z238" s="17">
        <f t="shared" si="85"/>
        <v>0</v>
      </c>
      <c r="AA238" s="18">
        <f t="shared" si="86"/>
        <v>0</v>
      </c>
      <c r="AB238" s="46">
        <f t="shared" si="71"/>
        <v>0</v>
      </c>
      <c r="AC238" s="24">
        <f t="shared" si="87"/>
        <v>0</v>
      </c>
      <c r="AD238" s="24">
        <f t="shared" si="88"/>
        <v>0</v>
      </c>
      <c r="AE238" s="27" t="e">
        <f>IF(#REF!="Yes",AC238,(AC238+V238*0.5))</f>
        <v>#REF!</v>
      </c>
      <c r="AF238" s="27" t="e">
        <f>IF(#REF!="Yes",AD238,(AD238+W238*0.5))</f>
        <v>#REF!</v>
      </c>
    </row>
    <row r="239" spans="1:32">
      <c r="A239" s="57" t="str">
        <f t="shared" si="72"/>
        <v xml:space="preserve"> </v>
      </c>
      <c r="B239" s="57"/>
      <c r="C239" s="57"/>
      <c r="D239" s="30" t="str">
        <f>IFERROR((GETPIVOTDATA("Average of Certified Payroll Hourly Rate",'Pivot Table'!$X$3,"Firm Name",A239,"Class Round 3 (PSPO)",B239)),"")</f>
        <v/>
      </c>
      <c r="E239" s="34"/>
      <c r="F239" s="34"/>
      <c r="G239" s="151"/>
      <c r="H239" s="349">
        <f t="shared" si="73"/>
        <v>1.7500000000000002E-2</v>
      </c>
      <c r="I239" s="19">
        <f t="shared" si="74"/>
        <v>0</v>
      </c>
      <c r="J239" s="67">
        <f t="shared" si="75"/>
        <v>3.5000000000000003E-2</v>
      </c>
      <c r="K239" s="19">
        <f t="shared" si="76"/>
        <v>0</v>
      </c>
      <c r="L239" s="138">
        <f>IF(ISNUMBER(VLOOKUP('Rate Calculations'!$A239,#REF!,2,FALSE)),VLOOKUP('Rate Calculations'!$A239,#REF!,2,FALSE),0)</f>
        <v>0</v>
      </c>
      <c r="M239" s="89">
        <f>IF(ISNUMBER(VLOOKUP('Rate Calculations'!$A239,#REF!,4,FALSE)),VLOOKUP('Rate Calculations'!$A239,#REF!,4,FALSE),0)</f>
        <v>0</v>
      </c>
      <c r="N239" s="17">
        <f t="shared" si="77"/>
        <v>0</v>
      </c>
      <c r="O239" s="18">
        <f t="shared" si="78"/>
        <v>0</v>
      </c>
      <c r="P239" s="139">
        <f t="shared" si="79"/>
        <v>0</v>
      </c>
      <c r="Q239" s="66">
        <f t="shared" si="80"/>
        <v>0</v>
      </c>
      <c r="R239" s="66">
        <f t="shared" si="81"/>
        <v>0</v>
      </c>
      <c r="S239" s="9" t="e">
        <f>IF(#REF!="Yes",Q239,(Q239+I239*0.5))</f>
        <v>#REF!</v>
      </c>
      <c r="T239" s="9" t="e">
        <f>IF(#REF!="Yes",R239,(R239+K239*0.5))</f>
        <v>#REF!</v>
      </c>
      <c r="U239" s="151">
        <f t="shared" si="82"/>
        <v>0</v>
      </c>
      <c r="V239" s="16">
        <f t="shared" si="83"/>
        <v>0</v>
      </c>
      <c r="W239" s="16">
        <f t="shared" si="84"/>
        <v>0</v>
      </c>
      <c r="X239" s="138">
        <f>IF(ISNUMBER(VLOOKUP('Rate Calculations'!$A239,#REF!,5,FALSE)),VLOOKUP('Rate Calculations'!$A239,#REF!,5,FALSE),0)</f>
        <v>0</v>
      </c>
      <c r="Y239" s="89">
        <f>IF(ISNUMBER(VLOOKUP('Rate Calculations'!$A239,#REF!,6,FALSE)),VLOOKUP('Rate Calculations'!$A239,#REF!,6,FALSE),0)</f>
        <v>0</v>
      </c>
      <c r="Z239" s="17">
        <f t="shared" si="85"/>
        <v>0</v>
      </c>
      <c r="AA239" s="18">
        <f t="shared" si="86"/>
        <v>0</v>
      </c>
      <c r="AB239" s="46">
        <f t="shared" si="71"/>
        <v>0</v>
      </c>
      <c r="AC239" s="24">
        <f t="shared" si="87"/>
        <v>0</v>
      </c>
      <c r="AD239" s="24">
        <f t="shared" si="88"/>
        <v>0</v>
      </c>
      <c r="AE239" s="27" t="e">
        <f>IF(#REF!="Yes",AC239,(AC239+V239*0.5))</f>
        <v>#REF!</v>
      </c>
      <c r="AF239" s="27" t="e">
        <f>IF(#REF!="Yes",AD239,(AD239+W239*0.5))</f>
        <v>#REF!</v>
      </c>
    </row>
    <row r="240" spans="1:32">
      <c r="A240" s="57" t="str">
        <f t="shared" si="72"/>
        <v xml:space="preserve"> </v>
      </c>
      <c r="B240" s="57"/>
      <c r="C240" s="57"/>
      <c r="D240" s="30" t="str">
        <f>IFERROR((GETPIVOTDATA("Average of Certified Payroll Hourly Rate",'Pivot Table'!$X$3,"Firm Name",A240,"Class Round 3 (PSPO)",B240)),"")</f>
        <v/>
      </c>
      <c r="E240" s="34"/>
      <c r="F240" s="34"/>
      <c r="G240" s="151"/>
      <c r="H240" s="349">
        <f t="shared" si="73"/>
        <v>1.7500000000000002E-2</v>
      </c>
      <c r="I240" s="19">
        <f t="shared" si="74"/>
        <v>0</v>
      </c>
      <c r="J240" s="67">
        <f t="shared" si="75"/>
        <v>3.5000000000000003E-2</v>
      </c>
      <c r="K240" s="19">
        <f t="shared" si="76"/>
        <v>0</v>
      </c>
      <c r="L240" s="138">
        <f>IF(ISNUMBER(VLOOKUP('Rate Calculations'!$A240,#REF!,2,FALSE)),VLOOKUP('Rate Calculations'!$A240,#REF!,2,FALSE),0)</f>
        <v>0</v>
      </c>
      <c r="M240" s="89">
        <f>IF(ISNUMBER(VLOOKUP('Rate Calculations'!$A240,#REF!,4,FALSE)),VLOOKUP('Rate Calculations'!$A240,#REF!,4,FALSE),0)</f>
        <v>0</v>
      </c>
      <c r="N240" s="17">
        <f t="shared" si="77"/>
        <v>0</v>
      </c>
      <c r="O240" s="18">
        <f t="shared" si="78"/>
        <v>0</v>
      </c>
      <c r="P240" s="139">
        <f t="shared" si="79"/>
        <v>0</v>
      </c>
      <c r="Q240" s="66">
        <f t="shared" si="80"/>
        <v>0</v>
      </c>
      <c r="R240" s="66">
        <f t="shared" si="81"/>
        <v>0</v>
      </c>
      <c r="S240" s="9" t="e">
        <f>IF(#REF!="Yes",Q240,(Q240+I240*0.5))</f>
        <v>#REF!</v>
      </c>
      <c r="T240" s="9" t="e">
        <f>IF(#REF!="Yes",R240,(R240+K240*0.5))</f>
        <v>#REF!</v>
      </c>
      <c r="U240" s="151">
        <f t="shared" si="82"/>
        <v>0</v>
      </c>
      <c r="V240" s="16">
        <f t="shared" si="83"/>
        <v>0</v>
      </c>
      <c r="W240" s="16">
        <f t="shared" si="84"/>
        <v>0</v>
      </c>
      <c r="X240" s="138">
        <f>IF(ISNUMBER(VLOOKUP('Rate Calculations'!$A240,#REF!,5,FALSE)),VLOOKUP('Rate Calculations'!$A240,#REF!,5,FALSE),0)</f>
        <v>0</v>
      </c>
      <c r="Y240" s="89">
        <f>IF(ISNUMBER(VLOOKUP('Rate Calculations'!$A240,#REF!,6,FALSE)),VLOOKUP('Rate Calculations'!$A240,#REF!,6,FALSE),0)</f>
        <v>0</v>
      </c>
      <c r="Z240" s="17">
        <f t="shared" si="85"/>
        <v>0</v>
      </c>
      <c r="AA240" s="18">
        <f t="shared" si="86"/>
        <v>0</v>
      </c>
      <c r="AB240" s="46">
        <f t="shared" si="71"/>
        <v>0</v>
      </c>
      <c r="AC240" s="24">
        <f t="shared" si="87"/>
        <v>0</v>
      </c>
      <c r="AD240" s="24">
        <f t="shared" si="88"/>
        <v>0</v>
      </c>
      <c r="AE240" s="27" t="e">
        <f>IF(#REF!="Yes",AC240,(AC240+V240*0.5))</f>
        <v>#REF!</v>
      </c>
      <c r="AF240" s="27" t="e">
        <f>IF(#REF!="Yes",AD240,(AD240+W240*0.5))</f>
        <v>#REF!</v>
      </c>
    </row>
    <row r="241" spans="1:32">
      <c r="A241" s="57" t="str">
        <f t="shared" si="72"/>
        <v xml:space="preserve"> </v>
      </c>
      <c r="B241" s="57"/>
      <c r="C241" s="57"/>
      <c r="D241" s="30" t="str">
        <f>IFERROR((GETPIVOTDATA("Average of Certified Payroll Hourly Rate",'Pivot Table'!$X$3,"Firm Name",A241,"Class Round 3 (PSPO)",B241)),"")</f>
        <v/>
      </c>
      <c r="E241" s="34"/>
      <c r="F241" s="34"/>
      <c r="G241" s="151"/>
      <c r="H241" s="349">
        <f t="shared" si="73"/>
        <v>1.7500000000000002E-2</v>
      </c>
      <c r="I241" s="19">
        <f t="shared" si="74"/>
        <v>0</v>
      </c>
      <c r="J241" s="67">
        <f t="shared" si="75"/>
        <v>3.5000000000000003E-2</v>
      </c>
      <c r="K241" s="19">
        <f t="shared" si="76"/>
        <v>0</v>
      </c>
      <c r="L241" s="138">
        <f>IF(ISNUMBER(VLOOKUP('Rate Calculations'!$A241,#REF!,2,FALSE)),VLOOKUP('Rate Calculations'!$A241,#REF!,2,FALSE),0)</f>
        <v>0</v>
      </c>
      <c r="M241" s="89">
        <f>IF(ISNUMBER(VLOOKUP('Rate Calculations'!$A241,#REF!,4,FALSE)),VLOOKUP('Rate Calculations'!$A241,#REF!,4,FALSE),0)</f>
        <v>0</v>
      </c>
      <c r="N241" s="17">
        <f t="shared" si="77"/>
        <v>0</v>
      </c>
      <c r="O241" s="18">
        <f t="shared" si="78"/>
        <v>0</v>
      </c>
      <c r="P241" s="139">
        <f t="shared" si="79"/>
        <v>0</v>
      </c>
      <c r="Q241" s="66">
        <f t="shared" si="80"/>
        <v>0</v>
      </c>
      <c r="R241" s="66">
        <f t="shared" si="81"/>
        <v>0</v>
      </c>
      <c r="S241" s="9" t="e">
        <f>IF(#REF!="Yes",Q241,(Q241+I241*0.5))</f>
        <v>#REF!</v>
      </c>
      <c r="T241" s="9" t="e">
        <f>IF(#REF!="Yes",R241,(R241+K241*0.5))</f>
        <v>#REF!</v>
      </c>
      <c r="U241" s="151">
        <f t="shared" si="82"/>
        <v>0</v>
      </c>
      <c r="V241" s="16">
        <f t="shared" si="83"/>
        <v>0</v>
      </c>
      <c r="W241" s="16">
        <f t="shared" si="84"/>
        <v>0</v>
      </c>
      <c r="X241" s="138">
        <f>IF(ISNUMBER(VLOOKUP('Rate Calculations'!$A241,#REF!,5,FALSE)),VLOOKUP('Rate Calculations'!$A241,#REF!,5,FALSE),0)</f>
        <v>0</v>
      </c>
      <c r="Y241" s="89">
        <f>IF(ISNUMBER(VLOOKUP('Rate Calculations'!$A241,#REF!,6,FALSE)),VLOOKUP('Rate Calculations'!$A241,#REF!,6,FALSE),0)</f>
        <v>0</v>
      </c>
      <c r="Z241" s="17">
        <f t="shared" si="85"/>
        <v>0</v>
      </c>
      <c r="AA241" s="18">
        <f t="shared" si="86"/>
        <v>0</v>
      </c>
      <c r="AB241" s="46">
        <f t="shared" si="71"/>
        <v>0</v>
      </c>
      <c r="AC241" s="24">
        <f t="shared" si="87"/>
        <v>0</v>
      </c>
      <c r="AD241" s="24">
        <f t="shared" si="88"/>
        <v>0</v>
      </c>
      <c r="AE241" s="27" t="e">
        <f>IF(#REF!="Yes",AC241,(AC241+V241*0.5))</f>
        <v>#REF!</v>
      </c>
      <c r="AF241" s="27" t="e">
        <f>IF(#REF!="Yes",AD241,(AD241+W241*0.5))</f>
        <v>#REF!</v>
      </c>
    </row>
    <row r="242" spans="1:32">
      <c r="A242" s="57" t="str">
        <f t="shared" si="72"/>
        <v xml:space="preserve"> </v>
      </c>
      <c r="B242" s="57"/>
      <c r="C242" s="57"/>
      <c r="D242" s="30" t="str">
        <f>IFERROR((GETPIVOTDATA("Average of Certified Payroll Hourly Rate",'Pivot Table'!$X$3,"Firm Name",A242,"Class Round 3 (PSPO)",B242)),"")</f>
        <v/>
      </c>
      <c r="E242" s="34"/>
      <c r="F242" s="34"/>
      <c r="G242" s="151"/>
      <c r="H242" s="349">
        <f t="shared" si="73"/>
        <v>1.7500000000000002E-2</v>
      </c>
      <c r="I242" s="19">
        <f t="shared" si="74"/>
        <v>0</v>
      </c>
      <c r="J242" s="67">
        <f t="shared" si="75"/>
        <v>3.5000000000000003E-2</v>
      </c>
      <c r="K242" s="19">
        <f t="shared" si="76"/>
        <v>0</v>
      </c>
      <c r="L242" s="138">
        <f>IF(ISNUMBER(VLOOKUP('Rate Calculations'!$A242,#REF!,2,FALSE)),VLOOKUP('Rate Calculations'!$A242,#REF!,2,FALSE),0)</f>
        <v>0</v>
      </c>
      <c r="M242" s="89">
        <f>IF(ISNUMBER(VLOOKUP('Rate Calculations'!$A242,#REF!,4,FALSE)),VLOOKUP('Rate Calculations'!$A242,#REF!,4,FALSE),0)</f>
        <v>0</v>
      </c>
      <c r="N242" s="17">
        <f t="shared" si="77"/>
        <v>0</v>
      </c>
      <c r="O242" s="18">
        <f t="shared" si="78"/>
        <v>0</v>
      </c>
      <c r="P242" s="139">
        <f t="shared" si="79"/>
        <v>0</v>
      </c>
      <c r="Q242" s="66">
        <f t="shared" si="80"/>
        <v>0</v>
      </c>
      <c r="R242" s="66">
        <f t="shared" si="81"/>
        <v>0</v>
      </c>
      <c r="S242" s="9" t="e">
        <f>IF(#REF!="Yes",Q242,(Q242+I242*0.5))</f>
        <v>#REF!</v>
      </c>
      <c r="T242" s="9" t="e">
        <f>IF(#REF!="Yes",R242,(R242+K242*0.5))</f>
        <v>#REF!</v>
      </c>
      <c r="U242" s="151">
        <f t="shared" si="82"/>
        <v>0</v>
      </c>
      <c r="V242" s="16">
        <f t="shared" si="83"/>
        <v>0</v>
      </c>
      <c r="W242" s="16">
        <f t="shared" si="84"/>
        <v>0</v>
      </c>
      <c r="X242" s="138">
        <f>IF(ISNUMBER(VLOOKUP('Rate Calculations'!$A242,#REF!,5,FALSE)),VLOOKUP('Rate Calculations'!$A242,#REF!,5,FALSE),0)</f>
        <v>0</v>
      </c>
      <c r="Y242" s="89">
        <f>IF(ISNUMBER(VLOOKUP('Rate Calculations'!$A242,#REF!,6,FALSE)),VLOOKUP('Rate Calculations'!$A242,#REF!,6,FALSE),0)</f>
        <v>0</v>
      </c>
      <c r="Z242" s="17">
        <f t="shared" si="85"/>
        <v>0</v>
      </c>
      <c r="AA242" s="18">
        <f t="shared" si="86"/>
        <v>0</v>
      </c>
      <c r="AB242" s="46">
        <f t="shared" si="71"/>
        <v>0</v>
      </c>
      <c r="AC242" s="24">
        <f t="shared" si="87"/>
        <v>0</v>
      </c>
      <c r="AD242" s="24">
        <f t="shared" si="88"/>
        <v>0</v>
      </c>
      <c r="AE242" s="27" t="e">
        <f>IF(#REF!="Yes",AC242,(AC242+V242*0.5))</f>
        <v>#REF!</v>
      </c>
      <c r="AF242" s="27" t="e">
        <f>IF(#REF!="Yes",AD242,(AD242+W242*0.5))</f>
        <v>#REF!</v>
      </c>
    </row>
    <row r="243" spans="1:32">
      <c r="A243" s="57" t="str">
        <f t="shared" si="72"/>
        <v xml:space="preserve"> </v>
      </c>
      <c r="B243" s="57"/>
      <c r="C243" s="57"/>
      <c r="D243" s="30" t="str">
        <f>IFERROR((GETPIVOTDATA("Average of Certified Payroll Hourly Rate",'Pivot Table'!$X$3,"Firm Name",A243,"Class Round 3 (PSPO)",B243)),"")</f>
        <v/>
      </c>
      <c r="E243" s="34"/>
      <c r="F243" s="34"/>
      <c r="G243" s="151"/>
      <c r="H243" s="349">
        <f t="shared" si="73"/>
        <v>1.7500000000000002E-2</v>
      </c>
      <c r="I243" s="19">
        <f t="shared" si="74"/>
        <v>0</v>
      </c>
      <c r="J243" s="67">
        <f t="shared" si="75"/>
        <v>3.5000000000000003E-2</v>
      </c>
      <c r="K243" s="19">
        <f t="shared" si="76"/>
        <v>0</v>
      </c>
      <c r="L243" s="138">
        <f>IF(ISNUMBER(VLOOKUP('Rate Calculations'!$A243,#REF!,2,FALSE)),VLOOKUP('Rate Calculations'!$A243,#REF!,2,FALSE),0)</f>
        <v>0</v>
      </c>
      <c r="M243" s="89">
        <f>IF(ISNUMBER(VLOOKUP('Rate Calculations'!$A243,#REF!,4,FALSE)),VLOOKUP('Rate Calculations'!$A243,#REF!,4,FALSE),0)</f>
        <v>0</v>
      </c>
      <c r="N243" s="17">
        <f t="shared" si="77"/>
        <v>0</v>
      </c>
      <c r="O243" s="18">
        <f t="shared" si="78"/>
        <v>0</v>
      </c>
      <c r="P243" s="139">
        <f t="shared" si="79"/>
        <v>0</v>
      </c>
      <c r="Q243" s="66">
        <f t="shared" si="80"/>
        <v>0</v>
      </c>
      <c r="R243" s="66">
        <f t="shared" si="81"/>
        <v>0</v>
      </c>
      <c r="S243" s="9" t="e">
        <f>IF(#REF!="Yes",Q243,(Q243+I243*0.5))</f>
        <v>#REF!</v>
      </c>
      <c r="T243" s="9" t="e">
        <f>IF(#REF!="Yes",R243,(R243+K243*0.5))</f>
        <v>#REF!</v>
      </c>
      <c r="U243" s="151">
        <f t="shared" si="82"/>
        <v>0</v>
      </c>
      <c r="V243" s="16">
        <f t="shared" si="83"/>
        <v>0</v>
      </c>
      <c r="W243" s="16">
        <f t="shared" si="84"/>
        <v>0</v>
      </c>
      <c r="X243" s="138">
        <f>IF(ISNUMBER(VLOOKUP('Rate Calculations'!$A243,#REF!,5,FALSE)),VLOOKUP('Rate Calculations'!$A243,#REF!,5,FALSE),0)</f>
        <v>0</v>
      </c>
      <c r="Y243" s="89">
        <f>IF(ISNUMBER(VLOOKUP('Rate Calculations'!$A243,#REF!,6,FALSE)),VLOOKUP('Rate Calculations'!$A243,#REF!,6,FALSE),0)</f>
        <v>0</v>
      </c>
      <c r="Z243" s="17">
        <f t="shared" si="85"/>
        <v>0</v>
      </c>
      <c r="AA243" s="18">
        <f t="shared" si="86"/>
        <v>0</v>
      </c>
      <c r="AB243" s="46">
        <f t="shared" si="71"/>
        <v>0</v>
      </c>
      <c r="AC243" s="24">
        <f t="shared" si="87"/>
        <v>0</v>
      </c>
      <c r="AD243" s="24">
        <f t="shared" si="88"/>
        <v>0</v>
      </c>
      <c r="AE243" s="27" t="e">
        <f>IF(#REF!="Yes",AC243,(AC243+V243*0.5))</f>
        <v>#REF!</v>
      </c>
      <c r="AF243" s="27" t="e">
        <f>IF(#REF!="Yes",AD243,(AD243+W243*0.5))</f>
        <v>#REF!</v>
      </c>
    </row>
    <row r="244" spans="1:32">
      <c r="A244" s="57" t="str">
        <f t="shared" si="72"/>
        <v xml:space="preserve"> </v>
      </c>
      <c r="B244" s="57"/>
      <c r="C244" s="57"/>
      <c r="D244" s="30" t="str">
        <f>IFERROR((GETPIVOTDATA("Average of Certified Payroll Hourly Rate",'Pivot Table'!$X$3,"Firm Name",A244,"Class Round 3 (PSPO)",B244)),"")</f>
        <v/>
      </c>
      <c r="E244" s="34"/>
      <c r="F244" s="34"/>
      <c r="G244" s="151"/>
      <c r="H244" s="349">
        <f t="shared" si="73"/>
        <v>1.7500000000000002E-2</v>
      </c>
      <c r="I244" s="19">
        <f t="shared" si="74"/>
        <v>0</v>
      </c>
      <c r="J244" s="67">
        <f t="shared" si="75"/>
        <v>3.5000000000000003E-2</v>
      </c>
      <c r="K244" s="19">
        <f t="shared" si="76"/>
        <v>0</v>
      </c>
      <c r="L244" s="138">
        <f>IF(ISNUMBER(VLOOKUP('Rate Calculations'!$A244,#REF!,2,FALSE)),VLOOKUP('Rate Calculations'!$A244,#REF!,2,FALSE),0)</f>
        <v>0</v>
      </c>
      <c r="M244" s="89">
        <f>IF(ISNUMBER(VLOOKUP('Rate Calculations'!$A244,#REF!,4,FALSE)),VLOOKUP('Rate Calculations'!$A244,#REF!,4,FALSE),0)</f>
        <v>0</v>
      </c>
      <c r="N244" s="17">
        <f t="shared" si="77"/>
        <v>0</v>
      </c>
      <c r="O244" s="18">
        <f t="shared" si="78"/>
        <v>0</v>
      </c>
      <c r="P244" s="139">
        <f t="shared" si="79"/>
        <v>0</v>
      </c>
      <c r="Q244" s="66">
        <f t="shared" si="80"/>
        <v>0</v>
      </c>
      <c r="R244" s="66">
        <f t="shared" si="81"/>
        <v>0</v>
      </c>
      <c r="S244" s="9" t="e">
        <f>IF(#REF!="Yes",Q244,(Q244+I244*0.5))</f>
        <v>#REF!</v>
      </c>
      <c r="T244" s="9" t="e">
        <f>IF(#REF!="Yes",R244,(R244+K244*0.5))</f>
        <v>#REF!</v>
      </c>
      <c r="U244" s="151">
        <f t="shared" si="82"/>
        <v>0</v>
      </c>
      <c r="V244" s="16">
        <f t="shared" si="83"/>
        <v>0</v>
      </c>
      <c r="W244" s="16">
        <f t="shared" si="84"/>
        <v>0</v>
      </c>
      <c r="X244" s="138">
        <f>IF(ISNUMBER(VLOOKUP('Rate Calculations'!$A244,#REF!,5,FALSE)),VLOOKUP('Rate Calculations'!$A244,#REF!,5,FALSE),0)</f>
        <v>0</v>
      </c>
      <c r="Y244" s="89">
        <f>IF(ISNUMBER(VLOOKUP('Rate Calculations'!$A244,#REF!,6,FALSE)),VLOOKUP('Rate Calculations'!$A244,#REF!,6,FALSE),0)</f>
        <v>0</v>
      </c>
      <c r="Z244" s="17">
        <f t="shared" si="85"/>
        <v>0</v>
      </c>
      <c r="AA244" s="18">
        <f t="shared" si="86"/>
        <v>0</v>
      </c>
      <c r="AB244" s="46">
        <f t="shared" si="71"/>
        <v>0</v>
      </c>
      <c r="AC244" s="24">
        <f t="shared" si="87"/>
        <v>0</v>
      </c>
      <c r="AD244" s="24">
        <f t="shared" si="88"/>
        <v>0</v>
      </c>
      <c r="AE244" s="27" t="e">
        <f>IF(#REF!="Yes",AC244,(AC244+V244*0.5))</f>
        <v>#REF!</v>
      </c>
      <c r="AF244" s="27" t="e">
        <f>IF(#REF!="Yes",AD244,(AD244+W244*0.5))</f>
        <v>#REF!</v>
      </c>
    </row>
    <row r="245" spans="1:32">
      <c r="A245" s="57" t="str">
        <f t="shared" si="72"/>
        <v xml:space="preserve"> </v>
      </c>
      <c r="B245" s="57"/>
      <c r="C245" s="57"/>
      <c r="D245" s="30" t="str">
        <f>IFERROR((GETPIVOTDATA("Average of Certified Payroll Hourly Rate",'Pivot Table'!$X$3,"Firm Name",A245,"Class Round 3 (PSPO)",B245)),"")</f>
        <v/>
      </c>
      <c r="E245" s="34"/>
      <c r="F245" s="34"/>
      <c r="G245" s="151"/>
      <c r="H245" s="349">
        <f t="shared" si="73"/>
        <v>1.7500000000000002E-2</v>
      </c>
      <c r="I245" s="19">
        <f t="shared" si="74"/>
        <v>0</v>
      </c>
      <c r="J245" s="67">
        <f t="shared" si="75"/>
        <v>3.5000000000000003E-2</v>
      </c>
      <c r="K245" s="19">
        <f t="shared" si="76"/>
        <v>0</v>
      </c>
      <c r="L245" s="138">
        <f>IF(ISNUMBER(VLOOKUP('Rate Calculations'!$A245,#REF!,2,FALSE)),VLOOKUP('Rate Calculations'!$A245,#REF!,2,FALSE),0)</f>
        <v>0</v>
      </c>
      <c r="M245" s="89">
        <f>IF(ISNUMBER(VLOOKUP('Rate Calculations'!$A245,#REF!,4,FALSE)),VLOOKUP('Rate Calculations'!$A245,#REF!,4,FALSE),0)</f>
        <v>0</v>
      </c>
      <c r="N245" s="17">
        <f t="shared" si="77"/>
        <v>0</v>
      </c>
      <c r="O245" s="18">
        <f t="shared" si="78"/>
        <v>0</v>
      </c>
      <c r="P245" s="139">
        <f t="shared" si="79"/>
        <v>0</v>
      </c>
      <c r="Q245" s="66">
        <f t="shared" si="80"/>
        <v>0</v>
      </c>
      <c r="R245" s="66">
        <f t="shared" si="81"/>
        <v>0</v>
      </c>
      <c r="S245" s="9" t="e">
        <f>IF(#REF!="Yes",Q245,(Q245+I245*0.5))</f>
        <v>#REF!</v>
      </c>
      <c r="T245" s="9" t="e">
        <f>IF(#REF!="Yes",R245,(R245+K245*0.5))</f>
        <v>#REF!</v>
      </c>
      <c r="U245" s="151">
        <f t="shared" si="82"/>
        <v>0</v>
      </c>
      <c r="V245" s="16">
        <f t="shared" si="83"/>
        <v>0</v>
      </c>
      <c r="W245" s="16">
        <f t="shared" si="84"/>
        <v>0</v>
      </c>
      <c r="X245" s="138">
        <f>IF(ISNUMBER(VLOOKUP('Rate Calculations'!$A245,#REF!,5,FALSE)),VLOOKUP('Rate Calculations'!$A245,#REF!,5,FALSE),0)</f>
        <v>0</v>
      </c>
      <c r="Y245" s="89">
        <f>IF(ISNUMBER(VLOOKUP('Rate Calculations'!$A245,#REF!,6,FALSE)),VLOOKUP('Rate Calculations'!$A245,#REF!,6,FALSE),0)</f>
        <v>0</v>
      </c>
      <c r="Z245" s="17">
        <f t="shared" si="85"/>
        <v>0</v>
      </c>
      <c r="AA245" s="18">
        <f t="shared" si="86"/>
        <v>0</v>
      </c>
      <c r="AB245" s="46">
        <f t="shared" si="71"/>
        <v>0</v>
      </c>
      <c r="AC245" s="24">
        <f t="shared" si="87"/>
        <v>0</v>
      </c>
      <c r="AD245" s="24">
        <f t="shared" si="88"/>
        <v>0</v>
      </c>
      <c r="AE245" s="27" t="e">
        <f>IF(#REF!="Yes",AC245,(AC245+V245*0.5))</f>
        <v>#REF!</v>
      </c>
      <c r="AF245" s="27" t="e">
        <f>IF(#REF!="Yes",AD245,(AD245+W245*0.5))</f>
        <v>#REF!</v>
      </c>
    </row>
    <row r="246" spans="1:32">
      <c r="A246" s="57" t="str">
        <f t="shared" si="72"/>
        <v xml:space="preserve"> </v>
      </c>
      <c r="B246" s="57"/>
      <c r="C246" s="57"/>
      <c r="D246" s="30" t="str">
        <f>IFERROR((GETPIVOTDATA("Average of Certified Payroll Hourly Rate",'Pivot Table'!$X$3,"Firm Name",A246,"Class Round 3 (PSPO)",B246)),"")</f>
        <v/>
      </c>
      <c r="E246" s="34"/>
      <c r="F246" s="34"/>
      <c r="G246" s="151"/>
      <c r="H246" s="349">
        <f t="shared" si="73"/>
        <v>1.7500000000000002E-2</v>
      </c>
      <c r="I246" s="19">
        <f t="shared" si="74"/>
        <v>0</v>
      </c>
      <c r="J246" s="67">
        <f t="shared" si="75"/>
        <v>3.5000000000000003E-2</v>
      </c>
      <c r="K246" s="19">
        <f t="shared" si="76"/>
        <v>0</v>
      </c>
      <c r="L246" s="138">
        <f>IF(ISNUMBER(VLOOKUP('Rate Calculations'!$A246,#REF!,2,FALSE)),VLOOKUP('Rate Calculations'!$A246,#REF!,2,FALSE),0)</f>
        <v>0</v>
      </c>
      <c r="M246" s="89">
        <f>IF(ISNUMBER(VLOOKUP('Rate Calculations'!$A246,#REF!,4,FALSE)),VLOOKUP('Rate Calculations'!$A246,#REF!,4,FALSE),0)</f>
        <v>0</v>
      </c>
      <c r="N246" s="17">
        <f t="shared" si="77"/>
        <v>0</v>
      </c>
      <c r="O246" s="18">
        <f t="shared" si="78"/>
        <v>0</v>
      </c>
      <c r="P246" s="139">
        <f t="shared" si="79"/>
        <v>0</v>
      </c>
      <c r="Q246" s="66">
        <f t="shared" si="80"/>
        <v>0</v>
      </c>
      <c r="R246" s="66">
        <f t="shared" si="81"/>
        <v>0</v>
      </c>
      <c r="S246" s="9" t="e">
        <f>IF(#REF!="Yes",Q246,(Q246+I246*0.5))</f>
        <v>#REF!</v>
      </c>
      <c r="T246" s="9" t="e">
        <f>IF(#REF!="Yes",R246,(R246+K246*0.5))</f>
        <v>#REF!</v>
      </c>
      <c r="U246" s="151">
        <f t="shared" si="82"/>
        <v>0</v>
      </c>
      <c r="V246" s="16">
        <f t="shared" si="83"/>
        <v>0</v>
      </c>
      <c r="W246" s="16">
        <f t="shared" si="84"/>
        <v>0</v>
      </c>
      <c r="X246" s="138">
        <f>IF(ISNUMBER(VLOOKUP('Rate Calculations'!$A246,#REF!,5,FALSE)),VLOOKUP('Rate Calculations'!$A246,#REF!,5,FALSE),0)</f>
        <v>0</v>
      </c>
      <c r="Y246" s="89">
        <f>IF(ISNUMBER(VLOOKUP('Rate Calculations'!$A246,#REF!,6,FALSE)),VLOOKUP('Rate Calculations'!$A246,#REF!,6,FALSE),0)</f>
        <v>0</v>
      </c>
      <c r="Z246" s="17">
        <f t="shared" si="85"/>
        <v>0</v>
      </c>
      <c r="AA246" s="18">
        <f t="shared" si="86"/>
        <v>0</v>
      </c>
      <c r="AB246" s="46">
        <f t="shared" si="71"/>
        <v>0</v>
      </c>
      <c r="AC246" s="24">
        <f t="shared" si="87"/>
        <v>0</v>
      </c>
      <c r="AD246" s="24">
        <f t="shared" si="88"/>
        <v>0</v>
      </c>
      <c r="AE246" s="27" t="e">
        <f>IF(#REF!="Yes",AC246,(AC246+V246*0.5))</f>
        <v>#REF!</v>
      </c>
      <c r="AF246" s="27" t="e">
        <f>IF(#REF!="Yes",AD246,(AD246+W246*0.5))</f>
        <v>#REF!</v>
      </c>
    </row>
    <row r="247" spans="1:32">
      <c r="A247" s="57" t="str">
        <f t="shared" si="72"/>
        <v xml:space="preserve"> </v>
      </c>
      <c r="B247" s="57"/>
      <c r="C247" s="57"/>
      <c r="D247" s="30" t="str">
        <f>IFERROR((GETPIVOTDATA("Average of Certified Payroll Hourly Rate",'Pivot Table'!$X$3,"Firm Name",A247,"Class Round 3 (PSPO)",B247)),"")</f>
        <v/>
      </c>
      <c r="E247" s="34"/>
      <c r="F247" s="34"/>
      <c r="G247" s="151"/>
      <c r="H247" s="349">
        <f t="shared" si="73"/>
        <v>1.7500000000000002E-2</v>
      </c>
      <c r="I247" s="19">
        <f t="shared" si="74"/>
        <v>0</v>
      </c>
      <c r="J247" s="67">
        <f t="shared" si="75"/>
        <v>3.5000000000000003E-2</v>
      </c>
      <c r="K247" s="19">
        <f t="shared" si="76"/>
        <v>0</v>
      </c>
      <c r="L247" s="138">
        <f>IF(ISNUMBER(VLOOKUP('Rate Calculations'!$A247,#REF!,2,FALSE)),VLOOKUP('Rate Calculations'!$A247,#REF!,2,FALSE),0)</f>
        <v>0</v>
      </c>
      <c r="M247" s="89">
        <f>IF(ISNUMBER(VLOOKUP('Rate Calculations'!$A247,#REF!,4,FALSE)),VLOOKUP('Rate Calculations'!$A247,#REF!,4,FALSE),0)</f>
        <v>0</v>
      </c>
      <c r="N247" s="17">
        <f t="shared" si="77"/>
        <v>0</v>
      </c>
      <c r="O247" s="18">
        <f t="shared" si="78"/>
        <v>0</v>
      </c>
      <c r="P247" s="139">
        <f t="shared" si="79"/>
        <v>0</v>
      </c>
      <c r="Q247" s="66">
        <f t="shared" si="80"/>
        <v>0</v>
      </c>
      <c r="R247" s="66">
        <f t="shared" si="81"/>
        <v>0</v>
      </c>
      <c r="S247" s="9" t="e">
        <f>IF(#REF!="Yes",Q247,(Q247+I247*0.5))</f>
        <v>#REF!</v>
      </c>
      <c r="T247" s="9" t="e">
        <f>IF(#REF!="Yes",R247,(R247+K247*0.5))</f>
        <v>#REF!</v>
      </c>
      <c r="U247" s="151">
        <f t="shared" si="82"/>
        <v>0</v>
      </c>
      <c r="V247" s="16">
        <f t="shared" si="83"/>
        <v>0</v>
      </c>
      <c r="W247" s="16">
        <f t="shared" si="84"/>
        <v>0</v>
      </c>
      <c r="X247" s="138">
        <f>IF(ISNUMBER(VLOOKUP('Rate Calculations'!$A247,#REF!,5,FALSE)),VLOOKUP('Rate Calculations'!$A247,#REF!,5,FALSE),0)</f>
        <v>0</v>
      </c>
      <c r="Y247" s="89">
        <f>IF(ISNUMBER(VLOOKUP('Rate Calculations'!$A247,#REF!,6,FALSE)),VLOOKUP('Rate Calculations'!$A247,#REF!,6,FALSE),0)</f>
        <v>0</v>
      </c>
      <c r="Z247" s="17">
        <f t="shared" si="85"/>
        <v>0</v>
      </c>
      <c r="AA247" s="18">
        <f t="shared" si="86"/>
        <v>0</v>
      </c>
      <c r="AB247" s="46">
        <f t="shared" si="71"/>
        <v>0</v>
      </c>
      <c r="AC247" s="24">
        <f t="shared" si="87"/>
        <v>0</v>
      </c>
      <c r="AD247" s="24">
        <f t="shared" si="88"/>
        <v>0</v>
      </c>
      <c r="AE247" s="27" t="e">
        <f>IF(#REF!="Yes",AC247,(AC247+V247*0.5))</f>
        <v>#REF!</v>
      </c>
      <c r="AF247" s="27" t="e">
        <f>IF(#REF!="Yes",AD247,(AD247+W247*0.5))</f>
        <v>#REF!</v>
      </c>
    </row>
    <row r="248" spans="1:32">
      <c r="A248" s="57" t="str">
        <f t="shared" si="72"/>
        <v xml:space="preserve"> </v>
      </c>
      <c r="B248" s="57"/>
      <c r="C248" s="57"/>
      <c r="D248" s="30" t="str">
        <f>IFERROR((GETPIVOTDATA("Average of Certified Payroll Hourly Rate",'Pivot Table'!$X$3,"Firm Name",A248,"Class Round 3 (PSPO)",B248)),"")</f>
        <v/>
      </c>
      <c r="E248" s="34"/>
      <c r="F248" s="34"/>
      <c r="G248" s="151"/>
      <c r="H248" s="349">
        <f t="shared" si="73"/>
        <v>1.7500000000000002E-2</v>
      </c>
      <c r="I248" s="19">
        <f t="shared" si="74"/>
        <v>0</v>
      </c>
      <c r="J248" s="67">
        <f t="shared" si="75"/>
        <v>3.5000000000000003E-2</v>
      </c>
      <c r="K248" s="19">
        <f t="shared" si="76"/>
        <v>0</v>
      </c>
      <c r="L248" s="138">
        <f>IF(ISNUMBER(VLOOKUP('Rate Calculations'!$A248,#REF!,2,FALSE)),VLOOKUP('Rate Calculations'!$A248,#REF!,2,FALSE),0)</f>
        <v>0</v>
      </c>
      <c r="M248" s="89">
        <f>IF(ISNUMBER(VLOOKUP('Rate Calculations'!$A248,#REF!,4,FALSE)),VLOOKUP('Rate Calculations'!$A248,#REF!,4,FALSE),0)</f>
        <v>0</v>
      </c>
      <c r="N248" s="17">
        <f t="shared" si="77"/>
        <v>0</v>
      </c>
      <c r="O248" s="18">
        <f t="shared" si="78"/>
        <v>0</v>
      </c>
      <c r="P248" s="139">
        <f t="shared" si="79"/>
        <v>0</v>
      </c>
      <c r="Q248" s="66">
        <f t="shared" si="80"/>
        <v>0</v>
      </c>
      <c r="R248" s="66">
        <f t="shared" si="81"/>
        <v>0</v>
      </c>
      <c r="S248" s="9" t="e">
        <f>IF(#REF!="Yes",Q248,(Q248+I248*0.5))</f>
        <v>#REF!</v>
      </c>
      <c r="T248" s="9" t="e">
        <f>IF(#REF!="Yes",R248,(R248+K248*0.5))</f>
        <v>#REF!</v>
      </c>
      <c r="U248" s="151">
        <f t="shared" si="82"/>
        <v>0</v>
      </c>
      <c r="V248" s="16">
        <f t="shared" si="83"/>
        <v>0</v>
      </c>
      <c r="W248" s="16">
        <f t="shared" si="84"/>
        <v>0</v>
      </c>
      <c r="X248" s="138">
        <f>IF(ISNUMBER(VLOOKUP('Rate Calculations'!$A248,#REF!,5,FALSE)),VLOOKUP('Rate Calculations'!$A248,#REF!,5,FALSE),0)</f>
        <v>0</v>
      </c>
      <c r="Y248" s="89">
        <f>IF(ISNUMBER(VLOOKUP('Rate Calculations'!$A248,#REF!,6,FALSE)),VLOOKUP('Rate Calculations'!$A248,#REF!,6,FALSE),0)</f>
        <v>0</v>
      </c>
      <c r="Z248" s="17">
        <f t="shared" si="85"/>
        <v>0</v>
      </c>
      <c r="AA248" s="18">
        <f t="shared" si="86"/>
        <v>0</v>
      </c>
      <c r="AB248" s="46">
        <f t="shared" si="71"/>
        <v>0</v>
      </c>
      <c r="AC248" s="24">
        <f t="shared" si="87"/>
        <v>0</v>
      </c>
      <c r="AD248" s="24">
        <f t="shared" si="88"/>
        <v>0</v>
      </c>
      <c r="AE248" s="27" t="e">
        <f>IF(#REF!="Yes",AC248,(AC248+V248*0.5))</f>
        <v>#REF!</v>
      </c>
      <c r="AF248" s="27" t="e">
        <f>IF(#REF!="Yes",AD248,(AD248+W248*0.5))</f>
        <v>#REF!</v>
      </c>
    </row>
    <row r="249" spans="1:32">
      <c r="A249" s="57" t="str">
        <f t="shared" si="72"/>
        <v xml:space="preserve"> </v>
      </c>
      <c r="B249" s="57"/>
      <c r="C249" s="57"/>
      <c r="D249" s="30" t="str">
        <f>IFERROR((GETPIVOTDATA("Average of Certified Payroll Hourly Rate",'Pivot Table'!$X$3,"Firm Name",A249,"Class Round 3 (PSPO)",B249)),"")</f>
        <v/>
      </c>
      <c r="E249" s="34"/>
      <c r="F249" s="34"/>
      <c r="G249" s="151"/>
      <c r="H249" s="349">
        <f t="shared" si="73"/>
        <v>1.7500000000000002E-2</v>
      </c>
      <c r="I249" s="19">
        <f t="shared" si="74"/>
        <v>0</v>
      </c>
      <c r="J249" s="67">
        <f t="shared" si="75"/>
        <v>3.5000000000000003E-2</v>
      </c>
      <c r="K249" s="19">
        <f t="shared" si="76"/>
        <v>0</v>
      </c>
      <c r="L249" s="138">
        <f>IF(ISNUMBER(VLOOKUP('Rate Calculations'!$A249,#REF!,2,FALSE)),VLOOKUP('Rate Calculations'!$A249,#REF!,2,FALSE),0)</f>
        <v>0</v>
      </c>
      <c r="M249" s="89">
        <f>IF(ISNUMBER(VLOOKUP('Rate Calculations'!$A249,#REF!,4,FALSE)),VLOOKUP('Rate Calculations'!$A249,#REF!,4,FALSE),0)</f>
        <v>0</v>
      </c>
      <c r="N249" s="17">
        <f t="shared" si="77"/>
        <v>0</v>
      </c>
      <c r="O249" s="18">
        <f t="shared" si="78"/>
        <v>0</v>
      </c>
      <c r="P249" s="139">
        <f t="shared" si="79"/>
        <v>0</v>
      </c>
      <c r="Q249" s="66">
        <f t="shared" si="80"/>
        <v>0</v>
      </c>
      <c r="R249" s="66">
        <f t="shared" si="81"/>
        <v>0</v>
      </c>
      <c r="S249" s="9" t="e">
        <f>IF(#REF!="Yes",Q249,(Q249+I249*0.5))</f>
        <v>#REF!</v>
      </c>
      <c r="T249" s="9" t="e">
        <f>IF(#REF!="Yes",R249,(R249+K249*0.5))</f>
        <v>#REF!</v>
      </c>
      <c r="U249" s="151">
        <f t="shared" si="82"/>
        <v>0</v>
      </c>
      <c r="V249" s="16">
        <f t="shared" si="83"/>
        <v>0</v>
      </c>
      <c r="W249" s="16">
        <f t="shared" si="84"/>
        <v>0</v>
      </c>
      <c r="X249" s="138">
        <f>IF(ISNUMBER(VLOOKUP('Rate Calculations'!$A249,#REF!,5,FALSE)),VLOOKUP('Rate Calculations'!$A249,#REF!,5,FALSE),0)</f>
        <v>0</v>
      </c>
      <c r="Y249" s="89">
        <f>IF(ISNUMBER(VLOOKUP('Rate Calculations'!$A249,#REF!,6,FALSE)),VLOOKUP('Rate Calculations'!$A249,#REF!,6,FALSE),0)</f>
        <v>0</v>
      </c>
      <c r="Z249" s="17">
        <f t="shared" si="85"/>
        <v>0</v>
      </c>
      <c r="AA249" s="18">
        <f t="shared" si="86"/>
        <v>0</v>
      </c>
      <c r="AB249" s="46">
        <f t="shared" si="71"/>
        <v>0</v>
      </c>
      <c r="AC249" s="24">
        <f t="shared" si="87"/>
        <v>0</v>
      </c>
      <c r="AD249" s="24">
        <f t="shared" si="88"/>
        <v>0</v>
      </c>
      <c r="AE249" s="27" t="e">
        <f>IF(#REF!="Yes",AC249,(AC249+V249*0.5))</f>
        <v>#REF!</v>
      </c>
      <c r="AF249" s="27" t="e">
        <f>IF(#REF!="Yes",AD249,(AD249+W249*0.5))</f>
        <v>#REF!</v>
      </c>
    </row>
    <row r="250" spans="1:32">
      <c r="A250" s="57" t="str">
        <f t="shared" si="72"/>
        <v xml:space="preserve"> </v>
      </c>
      <c r="B250" s="57"/>
      <c r="C250" s="57"/>
      <c r="D250" s="30" t="str">
        <f>IFERROR((GETPIVOTDATA("Average of Certified Payroll Hourly Rate",'Pivot Table'!$X$3,"Firm Name",A250,"Class Round 3 (PSPO)",B250)),"")</f>
        <v/>
      </c>
      <c r="E250" s="34"/>
      <c r="F250" s="34"/>
      <c r="G250" s="151"/>
      <c r="H250" s="349">
        <f t="shared" si="73"/>
        <v>1.7500000000000002E-2</v>
      </c>
      <c r="I250" s="19">
        <f t="shared" si="74"/>
        <v>0</v>
      </c>
      <c r="J250" s="67">
        <f t="shared" si="75"/>
        <v>3.5000000000000003E-2</v>
      </c>
      <c r="K250" s="19">
        <f t="shared" si="76"/>
        <v>0</v>
      </c>
      <c r="L250" s="138">
        <f>IF(ISNUMBER(VLOOKUP('Rate Calculations'!$A250,#REF!,2,FALSE)),VLOOKUP('Rate Calculations'!$A250,#REF!,2,FALSE),0)</f>
        <v>0</v>
      </c>
      <c r="M250" s="89">
        <f>IF(ISNUMBER(VLOOKUP('Rate Calculations'!$A250,#REF!,4,FALSE)),VLOOKUP('Rate Calculations'!$A250,#REF!,4,FALSE),0)</f>
        <v>0</v>
      </c>
      <c r="N250" s="17">
        <f t="shared" si="77"/>
        <v>0</v>
      </c>
      <c r="O250" s="18">
        <f t="shared" si="78"/>
        <v>0</v>
      </c>
      <c r="P250" s="139">
        <f t="shared" si="79"/>
        <v>0</v>
      </c>
      <c r="Q250" s="66">
        <f t="shared" si="80"/>
        <v>0</v>
      </c>
      <c r="R250" s="66">
        <f t="shared" si="81"/>
        <v>0</v>
      </c>
      <c r="S250" s="9" t="e">
        <f>IF(#REF!="Yes",Q250,(Q250+I250*0.5))</f>
        <v>#REF!</v>
      </c>
      <c r="T250" s="9" t="e">
        <f>IF(#REF!="Yes",R250,(R250+K250*0.5))</f>
        <v>#REF!</v>
      </c>
      <c r="U250" s="151">
        <f t="shared" si="82"/>
        <v>0</v>
      </c>
      <c r="V250" s="16">
        <f t="shared" si="83"/>
        <v>0</v>
      </c>
      <c r="W250" s="16">
        <f t="shared" si="84"/>
        <v>0</v>
      </c>
      <c r="X250" s="138">
        <f>IF(ISNUMBER(VLOOKUP('Rate Calculations'!$A250,#REF!,5,FALSE)),VLOOKUP('Rate Calculations'!$A250,#REF!,5,FALSE),0)</f>
        <v>0</v>
      </c>
      <c r="Y250" s="89">
        <f>IF(ISNUMBER(VLOOKUP('Rate Calculations'!$A250,#REF!,6,FALSE)),VLOOKUP('Rate Calculations'!$A250,#REF!,6,FALSE),0)</f>
        <v>0</v>
      </c>
      <c r="Z250" s="17">
        <f t="shared" si="85"/>
        <v>0</v>
      </c>
      <c r="AA250" s="18">
        <f t="shared" si="86"/>
        <v>0</v>
      </c>
      <c r="AB250" s="46">
        <f t="shared" si="71"/>
        <v>0</v>
      </c>
      <c r="AC250" s="24">
        <f t="shared" si="87"/>
        <v>0</v>
      </c>
      <c r="AD250" s="24">
        <f t="shared" si="88"/>
        <v>0</v>
      </c>
      <c r="AE250" s="27" t="e">
        <f>IF(#REF!="Yes",AC250,(AC250+V250*0.5))</f>
        <v>#REF!</v>
      </c>
      <c r="AF250" s="27" t="e">
        <f>IF(#REF!="Yes",AD250,(AD250+W250*0.5))</f>
        <v>#REF!</v>
      </c>
    </row>
    <row r="251" spans="1:32">
      <c r="A251" s="57" t="str">
        <f t="shared" si="72"/>
        <v xml:space="preserve"> </v>
      </c>
      <c r="B251" s="57"/>
      <c r="C251" s="57"/>
      <c r="D251" s="30" t="str">
        <f>IFERROR((GETPIVOTDATA("Average of Certified Payroll Hourly Rate",'Pivot Table'!$X$3,"Firm Name",A251,"Class Round 3 (PSPO)",B251)),"")</f>
        <v/>
      </c>
      <c r="E251" s="34"/>
      <c r="F251" s="34"/>
      <c r="G251" s="151"/>
      <c r="H251" s="349">
        <f t="shared" si="73"/>
        <v>1.7500000000000002E-2</v>
      </c>
      <c r="I251" s="19">
        <f t="shared" si="74"/>
        <v>0</v>
      </c>
      <c r="J251" s="67">
        <f t="shared" si="75"/>
        <v>3.5000000000000003E-2</v>
      </c>
      <c r="K251" s="19">
        <f t="shared" si="76"/>
        <v>0</v>
      </c>
      <c r="L251" s="138">
        <f>IF(ISNUMBER(VLOOKUP('Rate Calculations'!$A251,#REF!,2,FALSE)),VLOOKUP('Rate Calculations'!$A251,#REF!,2,FALSE),0)</f>
        <v>0</v>
      </c>
      <c r="M251" s="89">
        <f>IF(ISNUMBER(VLOOKUP('Rate Calculations'!$A251,#REF!,4,FALSE)),VLOOKUP('Rate Calculations'!$A251,#REF!,4,FALSE),0)</f>
        <v>0</v>
      </c>
      <c r="N251" s="17">
        <f t="shared" si="77"/>
        <v>0</v>
      </c>
      <c r="O251" s="18">
        <f t="shared" si="78"/>
        <v>0</v>
      </c>
      <c r="P251" s="139">
        <f t="shared" si="79"/>
        <v>0</v>
      </c>
      <c r="Q251" s="66">
        <f t="shared" si="80"/>
        <v>0</v>
      </c>
      <c r="R251" s="66">
        <f t="shared" si="81"/>
        <v>0</v>
      </c>
      <c r="S251" s="9" t="e">
        <f>IF(#REF!="Yes",Q251,(Q251+I251*0.5))</f>
        <v>#REF!</v>
      </c>
      <c r="T251" s="9" t="e">
        <f>IF(#REF!="Yes",R251,(R251+K251*0.5))</f>
        <v>#REF!</v>
      </c>
      <c r="U251" s="151">
        <f t="shared" si="82"/>
        <v>0</v>
      </c>
      <c r="V251" s="16">
        <f t="shared" si="83"/>
        <v>0</v>
      </c>
      <c r="W251" s="16">
        <f t="shared" si="84"/>
        <v>0</v>
      </c>
      <c r="X251" s="138">
        <f>IF(ISNUMBER(VLOOKUP('Rate Calculations'!$A251,#REF!,5,FALSE)),VLOOKUP('Rate Calculations'!$A251,#REF!,5,FALSE),0)</f>
        <v>0</v>
      </c>
      <c r="Y251" s="89">
        <f>IF(ISNUMBER(VLOOKUP('Rate Calculations'!$A251,#REF!,6,FALSE)),VLOOKUP('Rate Calculations'!$A251,#REF!,6,FALSE),0)</f>
        <v>0</v>
      </c>
      <c r="Z251" s="17">
        <f t="shared" si="85"/>
        <v>0</v>
      </c>
      <c r="AA251" s="18">
        <f t="shared" si="86"/>
        <v>0</v>
      </c>
      <c r="AB251" s="46">
        <f t="shared" si="71"/>
        <v>0</v>
      </c>
      <c r="AC251" s="24">
        <f t="shared" si="87"/>
        <v>0</v>
      </c>
      <c r="AD251" s="24">
        <f t="shared" si="88"/>
        <v>0</v>
      </c>
      <c r="AE251" s="27" t="e">
        <f>IF(#REF!="Yes",AC251,(AC251+V251*0.5))</f>
        <v>#REF!</v>
      </c>
      <c r="AF251" s="27" t="e">
        <f>IF(#REF!="Yes",AD251,(AD251+W251*0.5))</f>
        <v>#REF!</v>
      </c>
    </row>
    <row r="252" spans="1:32">
      <c r="A252" s="57" t="str">
        <f t="shared" si="72"/>
        <v xml:space="preserve"> </v>
      </c>
      <c r="B252" s="57"/>
      <c r="C252" s="57"/>
      <c r="D252" s="30" t="str">
        <f>IFERROR((GETPIVOTDATA("Average of Certified Payroll Hourly Rate",'Pivot Table'!$X$3,"Firm Name",A252,"Class Round 3 (PSPO)",B252)),"")</f>
        <v/>
      </c>
      <c r="E252" s="34"/>
      <c r="F252" s="34"/>
      <c r="G252" s="151"/>
      <c r="H252" s="349">
        <f t="shared" si="73"/>
        <v>1.7500000000000002E-2</v>
      </c>
      <c r="I252" s="19">
        <f t="shared" si="74"/>
        <v>0</v>
      </c>
      <c r="J252" s="67">
        <f t="shared" si="75"/>
        <v>3.5000000000000003E-2</v>
      </c>
      <c r="K252" s="19">
        <f t="shared" si="76"/>
        <v>0</v>
      </c>
      <c r="L252" s="138">
        <f>IF(ISNUMBER(VLOOKUP('Rate Calculations'!$A252,#REF!,2,FALSE)),VLOOKUP('Rate Calculations'!$A252,#REF!,2,FALSE),0)</f>
        <v>0</v>
      </c>
      <c r="M252" s="89">
        <f>IF(ISNUMBER(VLOOKUP('Rate Calculations'!$A252,#REF!,4,FALSE)),VLOOKUP('Rate Calculations'!$A252,#REF!,4,FALSE),0)</f>
        <v>0</v>
      </c>
      <c r="N252" s="17">
        <f t="shared" si="77"/>
        <v>0</v>
      </c>
      <c r="O252" s="18">
        <f t="shared" si="78"/>
        <v>0</v>
      </c>
      <c r="P252" s="139">
        <f t="shared" si="79"/>
        <v>0</v>
      </c>
      <c r="Q252" s="66">
        <f t="shared" si="80"/>
        <v>0</v>
      </c>
      <c r="R252" s="66">
        <f t="shared" si="81"/>
        <v>0</v>
      </c>
      <c r="S252" s="9" t="e">
        <f>IF(#REF!="Yes",Q252,(Q252+I252*0.5))</f>
        <v>#REF!</v>
      </c>
      <c r="T252" s="9" t="e">
        <f>IF(#REF!="Yes",R252,(R252+K252*0.5))</f>
        <v>#REF!</v>
      </c>
      <c r="U252" s="151">
        <f t="shared" si="82"/>
        <v>0</v>
      </c>
      <c r="V252" s="16">
        <f t="shared" si="83"/>
        <v>0</v>
      </c>
      <c r="W252" s="16">
        <f t="shared" si="84"/>
        <v>0</v>
      </c>
      <c r="X252" s="138">
        <f>IF(ISNUMBER(VLOOKUP('Rate Calculations'!$A252,#REF!,5,FALSE)),VLOOKUP('Rate Calculations'!$A252,#REF!,5,FALSE),0)</f>
        <v>0</v>
      </c>
      <c r="Y252" s="89">
        <f>IF(ISNUMBER(VLOOKUP('Rate Calculations'!$A252,#REF!,6,FALSE)),VLOOKUP('Rate Calculations'!$A252,#REF!,6,FALSE),0)</f>
        <v>0</v>
      </c>
      <c r="Z252" s="17">
        <f t="shared" si="85"/>
        <v>0</v>
      </c>
      <c r="AA252" s="18">
        <f t="shared" si="86"/>
        <v>0</v>
      </c>
      <c r="AB252" s="46">
        <f t="shared" si="71"/>
        <v>0</v>
      </c>
      <c r="AC252" s="24">
        <f t="shared" si="87"/>
        <v>0</v>
      </c>
      <c r="AD252" s="24">
        <f t="shared" si="88"/>
        <v>0</v>
      </c>
      <c r="AE252" s="27" t="e">
        <f>IF(#REF!="Yes",AC252,(AC252+V252*0.5))</f>
        <v>#REF!</v>
      </c>
      <c r="AF252" s="27" t="e">
        <f>IF(#REF!="Yes",AD252,(AD252+W252*0.5))</f>
        <v>#REF!</v>
      </c>
    </row>
    <row r="253" spans="1:32">
      <c r="A253" s="57" t="str">
        <f t="shared" si="72"/>
        <v xml:space="preserve"> </v>
      </c>
      <c r="B253" s="57"/>
      <c r="C253" s="57"/>
      <c r="D253" s="30" t="str">
        <f>IFERROR((GETPIVOTDATA("Average of Certified Payroll Hourly Rate",'Pivot Table'!$X$3,"Firm Name",A253,"Class Round 3 (PSPO)",B253)),"")</f>
        <v/>
      </c>
      <c r="E253" s="34"/>
      <c r="F253" s="34"/>
      <c r="G253" s="151"/>
      <c r="H253" s="349">
        <f t="shared" si="73"/>
        <v>1.7500000000000002E-2</v>
      </c>
      <c r="I253" s="19">
        <f t="shared" si="74"/>
        <v>0</v>
      </c>
      <c r="J253" s="67">
        <f t="shared" si="75"/>
        <v>3.5000000000000003E-2</v>
      </c>
      <c r="K253" s="19">
        <f t="shared" si="76"/>
        <v>0</v>
      </c>
      <c r="L253" s="138">
        <f>IF(ISNUMBER(VLOOKUP('Rate Calculations'!$A253,#REF!,2,FALSE)),VLOOKUP('Rate Calculations'!$A253,#REF!,2,FALSE),0)</f>
        <v>0</v>
      </c>
      <c r="M253" s="89">
        <f>IF(ISNUMBER(VLOOKUP('Rate Calculations'!$A253,#REF!,4,FALSE)),VLOOKUP('Rate Calculations'!$A253,#REF!,4,FALSE),0)</f>
        <v>0</v>
      </c>
      <c r="N253" s="17">
        <f t="shared" si="77"/>
        <v>0</v>
      </c>
      <c r="O253" s="18">
        <f t="shared" si="78"/>
        <v>0</v>
      </c>
      <c r="P253" s="139">
        <f t="shared" si="79"/>
        <v>0</v>
      </c>
      <c r="Q253" s="66">
        <f t="shared" si="80"/>
        <v>0</v>
      </c>
      <c r="R253" s="66">
        <f t="shared" si="81"/>
        <v>0</v>
      </c>
      <c r="S253" s="9" t="e">
        <f>IF(#REF!="Yes",Q253,(Q253+I253*0.5))</f>
        <v>#REF!</v>
      </c>
      <c r="T253" s="9" t="e">
        <f>IF(#REF!="Yes",R253,(R253+K253*0.5))</f>
        <v>#REF!</v>
      </c>
      <c r="U253" s="151">
        <f t="shared" si="82"/>
        <v>0</v>
      </c>
      <c r="V253" s="16">
        <f t="shared" si="83"/>
        <v>0</v>
      </c>
      <c r="W253" s="16">
        <f t="shared" si="84"/>
        <v>0</v>
      </c>
      <c r="X253" s="138">
        <f>IF(ISNUMBER(VLOOKUP('Rate Calculations'!$A253,#REF!,5,FALSE)),VLOOKUP('Rate Calculations'!$A253,#REF!,5,FALSE),0)</f>
        <v>0</v>
      </c>
      <c r="Y253" s="89">
        <f>IF(ISNUMBER(VLOOKUP('Rate Calculations'!$A253,#REF!,6,FALSE)),VLOOKUP('Rate Calculations'!$A253,#REF!,6,FALSE),0)</f>
        <v>0</v>
      </c>
      <c r="Z253" s="17">
        <f t="shared" si="85"/>
        <v>0</v>
      </c>
      <c r="AA253" s="18">
        <f t="shared" si="86"/>
        <v>0</v>
      </c>
      <c r="AB253" s="46">
        <f t="shared" si="71"/>
        <v>0</v>
      </c>
      <c r="AC253" s="24">
        <f t="shared" si="87"/>
        <v>0</v>
      </c>
      <c r="AD253" s="24">
        <f t="shared" si="88"/>
        <v>0</v>
      </c>
      <c r="AE253" s="27" t="e">
        <f>IF(#REF!="Yes",AC253,(AC253+V253*0.5))</f>
        <v>#REF!</v>
      </c>
      <c r="AF253" s="27" t="e">
        <f>IF(#REF!="Yes",AD253,(AD253+W253*0.5))</f>
        <v>#REF!</v>
      </c>
    </row>
    <row r="254" spans="1:32">
      <c r="A254" s="57" t="str">
        <f t="shared" si="72"/>
        <v xml:space="preserve"> </v>
      </c>
      <c r="B254" s="57"/>
      <c r="C254" s="57"/>
      <c r="D254" s="30" t="str">
        <f>IFERROR((GETPIVOTDATA("Average of Certified Payroll Hourly Rate",'Pivot Table'!$X$3,"Firm Name",A254,"Class Round 3 (PSPO)",B254)),"")</f>
        <v/>
      </c>
      <c r="E254" s="34"/>
      <c r="F254" s="34"/>
      <c r="G254" s="151"/>
      <c r="H254" s="349">
        <f t="shared" si="73"/>
        <v>1.7500000000000002E-2</v>
      </c>
      <c r="I254" s="19">
        <f t="shared" si="74"/>
        <v>0</v>
      </c>
      <c r="J254" s="67">
        <f t="shared" si="75"/>
        <v>3.5000000000000003E-2</v>
      </c>
      <c r="K254" s="19">
        <f t="shared" si="76"/>
        <v>0</v>
      </c>
      <c r="L254" s="138">
        <f>IF(ISNUMBER(VLOOKUP('Rate Calculations'!$A254,#REF!,2,FALSE)),VLOOKUP('Rate Calculations'!$A254,#REF!,2,FALSE),0)</f>
        <v>0</v>
      </c>
      <c r="M254" s="89">
        <f>IF(ISNUMBER(VLOOKUP('Rate Calculations'!$A254,#REF!,4,FALSE)),VLOOKUP('Rate Calculations'!$A254,#REF!,4,FALSE),0)</f>
        <v>0</v>
      </c>
      <c r="N254" s="17">
        <f t="shared" si="77"/>
        <v>0</v>
      </c>
      <c r="O254" s="18">
        <f t="shared" si="78"/>
        <v>0</v>
      </c>
      <c r="P254" s="139">
        <f t="shared" si="79"/>
        <v>0</v>
      </c>
      <c r="Q254" s="66">
        <f t="shared" si="80"/>
        <v>0</v>
      </c>
      <c r="R254" s="66">
        <f t="shared" si="81"/>
        <v>0</v>
      </c>
      <c r="S254" s="9" t="e">
        <f>IF(#REF!="Yes",Q254,(Q254+I254*0.5))</f>
        <v>#REF!</v>
      </c>
      <c r="T254" s="9" t="e">
        <f>IF(#REF!="Yes",R254,(R254+K254*0.5))</f>
        <v>#REF!</v>
      </c>
      <c r="U254" s="151">
        <f t="shared" si="82"/>
        <v>0</v>
      </c>
      <c r="V254" s="16">
        <f t="shared" si="83"/>
        <v>0</v>
      </c>
      <c r="W254" s="16">
        <f t="shared" si="84"/>
        <v>0</v>
      </c>
      <c r="X254" s="138">
        <f>IF(ISNUMBER(VLOOKUP('Rate Calculations'!$A254,#REF!,5,FALSE)),VLOOKUP('Rate Calculations'!$A254,#REF!,5,FALSE),0)</f>
        <v>0</v>
      </c>
      <c r="Y254" s="89">
        <f>IF(ISNUMBER(VLOOKUP('Rate Calculations'!$A254,#REF!,6,FALSE)),VLOOKUP('Rate Calculations'!$A254,#REF!,6,FALSE),0)</f>
        <v>0</v>
      </c>
      <c r="Z254" s="17">
        <f t="shared" si="85"/>
        <v>0</v>
      </c>
      <c r="AA254" s="18">
        <f t="shared" si="86"/>
        <v>0</v>
      </c>
      <c r="AB254" s="46">
        <f t="shared" si="71"/>
        <v>0</v>
      </c>
      <c r="AC254" s="24">
        <f t="shared" si="87"/>
        <v>0</v>
      </c>
      <c r="AD254" s="24">
        <f t="shared" si="88"/>
        <v>0</v>
      </c>
      <c r="AE254" s="27" t="e">
        <f>IF(#REF!="Yes",AC254,(AC254+V254*0.5))</f>
        <v>#REF!</v>
      </c>
      <c r="AF254" s="27" t="e">
        <f>IF(#REF!="Yes",AD254,(AD254+W254*0.5))</f>
        <v>#REF!</v>
      </c>
    </row>
    <row r="255" spans="1:32">
      <c r="A255" s="57" t="str">
        <f t="shared" si="72"/>
        <v xml:space="preserve"> </v>
      </c>
      <c r="B255" s="57"/>
      <c r="C255" s="57"/>
      <c r="D255" s="30" t="str">
        <f>IFERROR((GETPIVOTDATA("Average of Certified Payroll Hourly Rate",'Pivot Table'!$X$3,"Firm Name",A255,"Class Round 3 (PSPO)",B255)),"")</f>
        <v/>
      </c>
      <c r="E255" s="34"/>
      <c r="F255" s="34"/>
      <c r="G255" s="151"/>
      <c r="H255" s="349">
        <f t="shared" si="73"/>
        <v>1.7500000000000002E-2</v>
      </c>
      <c r="I255" s="19">
        <f t="shared" si="74"/>
        <v>0</v>
      </c>
      <c r="J255" s="67">
        <f t="shared" si="75"/>
        <v>3.5000000000000003E-2</v>
      </c>
      <c r="K255" s="19">
        <f t="shared" si="76"/>
        <v>0</v>
      </c>
      <c r="L255" s="138">
        <f>IF(ISNUMBER(VLOOKUP('Rate Calculations'!$A255,#REF!,2,FALSE)),VLOOKUP('Rate Calculations'!$A255,#REF!,2,FALSE),0)</f>
        <v>0</v>
      </c>
      <c r="M255" s="89">
        <f>IF(ISNUMBER(VLOOKUP('Rate Calculations'!$A255,#REF!,4,FALSE)),VLOOKUP('Rate Calculations'!$A255,#REF!,4,FALSE),0)</f>
        <v>0</v>
      </c>
      <c r="N255" s="17">
        <f t="shared" si="77"/>
        <v>0</v>
      </c>
      <c r="O255" s="18">
        <f t="shared" si="78"/>
        <v>0</v>
      </c>
      <c r="P255" s="139">
        <f t="shared" si="79"/>
        <v>0</v>
      </c>
      <c r="Q255" s="66">
        <f t="shared" si="80"/>
        <v>0</v>
      </c>
      <c r="R255" s="66">
        <f t="shared" si="81"/>
        <v>0</v>
      </c>
      <c r="S255" s="9" t="e">
        <f>IF(#REF!="Yes",Q255,(Q255+I255*0.5))</f>
        <v>#REF!</v>
      </c>
      <c r="T255" s="9" t="e">
        <f>IF(#REF!="Yes",R255,(R255+K255*0.5))</f>
        <v>#REF!</v>
      </c>
      <c r="U255" s="151">
        <f t="shared" si="82"/>
        <v>0</v>
      </c>
      <c r="V255" s="16">
        <f t="shared" si="83"/>
        <v>0</v>
      </c>
      <c r="W255" s="16">
        <f t="shared" si="84"/>
        <v>0</v>
      </c>
      <c r="X255" s="138">
        <f>IF(ISNUMBER(VLOOKUP('Rate Calculations'!$A255,#REF!,5,FALSE)),VLOOKUP('Rate Calculations'!$A255,#REF!,5,FALSE),0)</f>
        <v>0</v>
      </c>
      <c r="Y255" s="89">
        <f>IF(ISNUMBER(VLOOKUP('Rate Calculations'!$A255,#REF!,6,FALSE)),VLOOKUP('Rate Calculations'!$A255,#REF!,6,FALSE),0)</f>
        <v>0</v>
      </c>
      <c r="Z255" s="17">
        <f t="shared" si="85"/>
        <v>0</v>
      </c>
      <c r="AA255" s="18">
        <f t="shared" si="86"/>
        <v>0</v>
      </c>
      <c r="AB255" s="46">
        <f t="shared" si="71"/>
        <v>0</v>
      </c>
      <c r="AC255" s="24">
        <f t="shared" si="87"/>
        <v>0</v>
      </c>
      <c r="AD255" s="24">
        <f t="shared" si="88"/>
        <v>0</v>
      </c>
      <c r="AE255" s="27" t="e">
        <f>IF(#REF!="Yes",AC255,(AC255+V255*0.5))</f>
        <v>#REF!</v>
      </c>
      <c r="AF255" s="27" t="e">
        <f>IF(#REF!="Yes",AD255,(AD255+W255*0.5))</f>
        <v>#REF!</v>
      </c>
    </row>
    <row r="256" spans="1:32">
      <c r="A256" s="57" t="str">
        <f t="shared" si="72"/>
        <v xml:space="preserve"> </v>
      </c>
      <c r="B256" s="57"/>
      <c r="C256" s="57"/>
      <c r="D256" s="30" t="str">
        <f>IFERROR((GETPIVOTDATA("Average of Certified Payroll Hourly Rate",'Pivot Table'!$X$3,"Firm Name",A256,"Class Round 3 (PSPO)",B256)),"")</f>
        <v/>
      </c>
      <c r="E256" s="34"/>
      <c r="F256" s="34"/>
      <c r="G256" s="151"/>
      <c r="H256" s="349">
        <f t="shared" si="73"/>
        <v>1.7500000000000002E-2</v>
      </c>
      <c r="I256" s="19">
        <f t="shared" si="74"/>
        <v>0</v>
      </c>
      <c r="J256" s="67">
        <f t="shared" si="75"/>
        <v>3.5000000000000003E-2</v>
      </c>
      <c r="K256" s="19">
        <f t="shared" si="76"/>
        <v>0</v>
      </c>
      <c r="L256" s="138">
        <f>IF(ISNUMBER(VLOOKUP('Rate Calculations'!$A256,#REF!,2,FALSE)),VLOOKUP('Rate Calculations'!$A256,#REF!,2,FALSE),0)</f>
        <v>0</v>
      </c>
      <c r="M256" s="89">
        <f>IF(ISNUMBER(VLOOKUP('Rate Calculations'!$A256,#REF!,4,FALSE)),VLOOKUP('Rate Calculations'!$A256,#REF!,4,FALSE),0)</f>
        <v>0</v>
      </c>
      <c r="N256" s="17">
        <f t="shared" si="77"/>
        <v>0</v>
      </c>
      <c r="O256" s="18">
        <f t="shared" si="78"/>
        <v>0</v>
      </c>
      <c r="P256" s="139">
        <f t="shared" si="79"/>
        <v>0</v>
      </c>
      <c r="Q256" s="66">
        <f t="shared" si="80"/>
        <v>0</v>
      </c>
      <c r="R256" s="66">
        <f t="shared" si="81"/>
        <v>0</v>
      </c>
      <c r="S256" s="9" t="e">
        <f>IF(#REF!="Yes",Q256,(Q256+I256*0.5))</f>
        <v>#REF!</v>
      </c>
      <c r="T256" s="9" t="e">
        <f>IF(#REF!="Yes",R256,(R256+K256*0.5))</f>
        <v>#REF!</v>
      </c>
      <c r="U256" s="151">
        <f t="shared" si="82"/>
        <v>0</v>
      </c>
      <c r="V256" s="16">
        <f t="shared" si="83"/>
        <v>0</v>
      </c>
      <c r="W256" s="16">
        <f t="shared" si="84"/>
        <v>0</v>
      </c>
      <c r="X256" s="138">
        <f>IF(ISNUMBER(VLOOKUP('Rate Calculations'!$A256,#REF!,5,FALSE)),VLOOKUP('Rate Calculations'!$A256,#REF!,5,FALSE),0)</f>
        <v>0</v>
      </c>
      <c r="Y256" s="89">
        <f>IF(ISNUMBER(VLOOKUP('Rate Calculations'!$A256,#REF!,6,FALSE)),VLOOKUP('Rate Calculations'!$A256,#REF!,6,FALSE),0)</f>
        <v>0</v>
      </c>
      <c r="Z256" s="17">
        <f t="shared" si="85"/>
        <v>0</v>
      </c>
      <c r="AA256" s="18">
        <f t="shared" si="86"/>
        <v>0</v>
      </c>
      <c r="AB256" s="46">
        <f t="shared" si="71"/>
        <v>0</v>
      </c>
      <c r="AC256" s="24">
        <f t="shared" si="87"/>
        <v>0</v>
      </c>
      <c r="AD256" s="24">
        <f t="shared" si="88"/>
        <v>0</v>
      </c>
      <c r="AE256" s="27" t="e">
        <f>IF(#REF!="Yes",AC256,(AC256+V256*0.5))</f>
        <v>#REF!</v>
      </c>
      <c r="AF256" s="27" t="e">
        <f>IF(#REF!="Yes",AD256,(AD256+W256*0.5))</f>
        <v>#REF!</v>
      </c>
    </row>
    <row r="257" spans="1:32">
      <c r="A257" s="57" t="str">
        <f t="shared" si="72"/>
        <v xml:space="preserve"> </v>
      </c>
      <c r="B257" s="57"/>
      <c r="C257" s="57"/>
      <c r="D257" s="30" t="str">
        <f>IFERROR((GETPIVOTDATA("Average of Certified Payroll Hourly Rate",'Pivot Table'!$X$3,"Firm Name",A257,"Class Round 3 (PSPO)",B257)),"")</f>
        <v/>
      </c>
      <c r="E257" s="34"/>
      <c r="F257" s="34"/>
      <c r="G257" s="151"/>
      <c r="H257" s="349">
        <f t="shared" si="73"/>
        <v>1.7500000000000002E-2</v>
      </c>
      <c r="I257" s="19">
        <f t="shared" si="74"/>
        <v>0</v>
      </c>
      <c r="J257" s="67">
        <f t="shared" si="75"/>
        <v>3.5000000000000003E-2</v>
      </c>
      <c r="K257" s="19">
        <f t="shared" si="76"/>
        <v>0</v>
      </c>
      <c r="L257" s="138">
        <f>IF(ISNUMBER(VLOOKUP('Rate Calculations'!$A257,#REF!,2,FALSE)),VLOOKUP('Rate Calculations'!$A257,#REF!,2,FALSE),0)</f>
        <v>0</v>
      </c>
      <c r="M257" s="89">
        <f>IF(ISNUMBER(VLOOKUP('Rate Calculations'!$A257,#REF!,4,FALSE)),VLOOKUP('Rate Calculations'!$A257,#REF!,4,FALSE),0)</f>
        <v>0</v>
      </c>
      <c r="N257" s="17">
        <f t="shared" si="77"/>
        <v>0</v>
      </c>
      <c r="O257" s="18">
        <f t="shared" si="78"/>
        <v>0</v>
      </c>
      <c r="P257" s="139">
        <f t="shared" si="79"/>
        <v>0</v>
      </c>
      <c r="Q257" s="66">
        <f t="shared" si="80"/>
        <v>0</v>
      </c>
      <c r="R257" s="66">
        <f t="shared" si="81"/>
        <v>0</v>
      </c>
      <c r="S257" s="9" t="e">
        <f>IF(#REF!="Yes",Q257,(Q257+I257*0.5))</f>
        <v>#REF!</v>
      </c>
      <c r="T257" s="9" t="e">
        <f>IF(#REF!="Yes",R257,(R257+K257*0.5))</f>
        <v>#REF!</v>
      </c>
      <c r="U257" s="151">
        <f t="shared" si="82"/>
        <v>0</v>
      </c>
      <c r="V257" s="16">
        <f t="shared" si="83"/>
        <v>0</v>
      </c>
      <c r="W257" s="16">
        <f t="shared" si="84"/>
        <v>0</v>
      </c>
      <c r="X257" s="138">
        <f>IF(ISNUMBER(VLOOKUP('Rate Calculations'!$A257,#REF!,5,FALSE)),VLOOKUP('Rate Calculations'!$A257,#REF!,5,FALSE),0)</f>
        <v>0</v>
      </c>
      <c r="Y257" s="89">
        <f>IF(ISNUMBER(VLOOKUP('Rate Calculations'!$A257,#REF!,6,FALSE)),VLOOKUP('Rate Calculations'!$A257,#REF!,6,FALSE),0)</f>
        <v>0</v>
      </c>
      <c r="Z257" s="17">
        <f t="shared" si="85"/>
        <v>0</v>
      </c>
      <c r="AA257" s="18">
        <f t="shared" si="86"/>
        <v>0</v>
      </c>
      <c r="AB257" s="46">
        <f t="shared" si="71"/>
        <v>0</v>
      </c>
      <c r="AC257" s="24">
        <f t="shared" si="87"/>
        <v>0</v>
      </c>
      <c r="AD257" s="24">
        <f t="shared" si="88"/>
        <v>0</v>
      </c>
      <c r="AE257" s="27" t="e">
        <f>IF(#REF!="Yes",AC257,(AC257+V257*0.5))</f>
        <v>#REF!</v>
      </c>
      <c r="AF257" s="27" t="e">
        <f>IF(#REF!="Yes",AD257,(AD257+W257*0.5))</f>
        <v>#REF!</v>
      </c>
    </row>
    <row r="258" spans="1:32">
      <c r="A258" s="57" t="str">
        <f t="shared" si="72"/>
        <v xml:space="preserve"> </v>
      </c>
      <c r="B258" s="57"/>
      <c r="C258" s="57"/>
      <c r="D258" s="30" t="str">
        <f>IFERROR((GETPIVOTDATA("Average of Certified Payroll Hourly Rate",'Pivot Table'!$X$3,"Firm Name",A258,"Class Round 3 (PSPO)",B258)),"")</f>
        <v/>
      </c>
      <c r="E258" s="34"/>
      <c r="F258" s="34"/>
      <c r="G258" s="151"/>
      <c r="H258" s="349">
        <f t="shared" si="73"/>
        <v>1.7500000000000002E-2</v>
      </c>
      <c r="I258" s="19">
        <f t="shared" si="74"/>
        <v>0</v>
      </c>
      <c r="J258" s="67">
        <f t="shared" si="75"/>
        <v>3.5000000000000003E-2</v>
      </c>
      <c r="K258" s="19">
        <f t="shared" si="76"/>
        <v>0</v>
      </c>
      <c r="L258" s="138">
        <f>IF(ISNUMBER(VLOOKUP('Rate Calculations'!$A258,#REF!,2,FALSE)),VLOOKUP('Rate Calculations'!$A258,#REF!,2,FALSE),0)</f>
        <v>0</v>
      </c>
      <c r="M258" s="89">
        <f>IF(ISNUMBER(VLOOKUP('Rate Calculations'!$A258,#REF!,4,FALSE)),VLOOKUP('Rate Calculations'!$A258,#REF!,4,FALSE),0)</f>
        <v>0</v>
      </c>
      <c r="N258" s="17">
        <f t="shared" si="77"/>
        <v>0</v>
      </c>
      <c r="O258" s="18">
        <f t="shared" si="78"/>
        <v>0</v>
      </c>
      <c r="P258" s="139">
        <f t="shared" si="79"/>
        <v>0</v>
      </c>
      <c r="Q258" s="66">
        <f t="shared" si="80"/>
        <v>0</v>
      </c>
      <c r="R258" s="66">
        <f t="shared" si="81"/>
        <v>0</v>
      </c>
      <c r="S258" s="9" t="e">
        <f>IF(#REF!="Yes",Q258,(Q258+I258*0.5))</f>
        <v>#REF!</v>
      </c>
      <c r="T258" s="9" t="e">
        <f>IF(#REF!="Yes",R258,(R258+K258*0.5))</f>
        <v>#REF!</v>
      </c>
      <c r="U258" s="151">
        <f t="shared" si="82"/>
        <v>0</v>
      </c>
      <c r="V258" s="16">
        <f t="shared" si="83"/>
        <v>0</v>
      </c>
      <c r="W258" s="16">
        <f t="shared" si="84"/>
        <v>0</v>
      </c>
      <c r="X258" s="138">
        <f>IF(ISNUMBER(VLOOKUP('Rate Calculations'!$A258,#REF!,5,FALSE)),VLOOKUP('Rate Calculations'!$A258,#REF!,5,FALSE),0)</f>
        <v>0</v>
      </c>
      <c r="Y258" s="89">
        <f>IF(ISNUMBER(VLOOKUP('Rate Calculations'!$A258,#REF!,6,FALSE)),VLOOKUP('Rate Calculations'!$A258,#REF!,6,FALSE),0)</f>
        <v>0</v>
      </c>
      <c r="Z258" s="17">
        <f t="shared" si="85"/>
        <v>0</v>
      </c>
      <c r="AA258" s="18">
        <f t="shared" si="86"/>
        <v>0</v>
      </c>
      <c r="AB258" s="46">
        <f t="shared" si="71"/>
        <v>0</v>
      </c>
      <c r="AC258" s="24">
        <f t="shared" si="87"/>
        <v>0</v>
      </c>
      <c r="AD258" s="24">
        <f t="shared" si="88"/>
        <v>0</v>
      </c>
      <c r="AE258" s="27" t="e">
        <f>IF(#REF!="Yes",AC258,(AC258+V258*0.5))</f>
        <v>#REF!</v>
      </c>
      <c r="AF258" s="27" t="e">
        <f>IF(#REF!="Yes",AD258,(AD258+W258*0.5))</f>
        <v>#REF!</v>
      </c>
    </row>
    <row r="259" spans="1:32">
      <c r="A259" s="57" t="str">
        <f t="shared" si="72"/>
        <v xml:space="preserve"> </v>
      </c>
      <c r="B259" s="57"/>
      <c r="C259" s="57"/>
      <c r="D259" s="30" t="str">
        <f>IFERROR((GETPIVOTDATA("Average of Certified Payroll Hourly Rate",'Pivot Table'!$X$3,"Firm Name",A259,"Class Round 3 (PSPO)",B259)),"")</f>
        <v/>
      </c>
      <c r="E259" s="34"/>
      <c r="F259" s="34"/>
      <c r="G259" s="151"/>
      <c r="H259" s="349">
        <f t="shared" si="73"/>
        <v>1.7500000000000002E-2</v>
      </c>
      <c r="I259" s="19">
        <f t="shared" si="74"/>
        <v>0</v>
      </c>
      <c r="J259" s="67">
        <f t="shared" si="75"/>
        <v>3.5000000000000003E-2</v>
      </c>
      <c r="K259" s="19">
        <f t="shared" si="76"/>
        <v>0</v>
      </c>
      <c r="L259" s="138">
        <f>IF(ISNUMBER(VLOOKUP('Rate Calculations'!$A259,#REF!,2,FALSE)),VLOOKUP('Rate Calculations'!$A259,#REF!,2,FALSE),0)</f>
        <v>0</v>
      </c>
      <c r="M259" s="89">
        <f>IF(ISNUMBER(VLOOKUP('Rate Calculations'!$A259,#REF!,4,FALSE)),VLOOKUP('Rate Calculations'!$A259,#REF!,4,FALSE),0)</f>
        <v>0</v>
      </c>
      <c r="N259" s="17">
        <f t="shared" si="77"/>
        <v>0</v>
      </c>
      <c r="O259" s="18">
        <f t="shared" si="78"/>
        <v>0</v>
      </c>
      <c r="P259" s="139">
        <f t="shared" si="79"/>
        <v>0</v>
      </c>
      <c r="Q259" s="66">
        <f t="shared" si="80"/>
        <v>0</v>
      </c>
      <c r="R259" s="66">
        <f t="shared" si="81"/>
        <v>0</v>
      </c>
      <c r="S259" s="9" t="e">
        <f>IF(#REF!="Yes",Q259,(Q259+I259*0.5))</f>
        <v>#REF!</v>
      </c>
      <c r="T259" s="9" t="e">
        <f>IF(#REF!="Yes",R259,(R259+K259*0.5))</f>
        <v>#REF!</v>
      </c>
      <c r="U259" s="151">
        <f t="shared" si="82"/>
        <v>0</v>
      </c>
      <c r="V259" s="16">
        <f t="shared" si="83"/>
        <v>0</v>
      </c>
      <c r="W259" s="16">
        <f t="shared" si="84"/>
        <v>0</v>
      </c>
      <c r="X259" s="138">
        <f>IF(ISNUMBER(VLOOKUP('Rate Calculations'!$A259,#REF!,5,FALSE)),VLOOKUP('Rate Calculations'!$A259,#REF!,5,FALSE),0)</f>
        <v>0</v>
      </c>
      <c r="Y259" s="89">
        <f>IF(ISNUMBER(VLOOKUP('Rate Calculations'!$A259,#REF!,6,FALSE)),VLOOKUP('Rate Calculations'!$A259,#REF!,6,FALSE),0)</f>
        <v>0</v>
      </c>
      <c r="Z259" s="17">
        <f t="shared" si="85"/>
        <v>0</v>
      </c>
      <c r="AA259" s="18">
        <f t="shared" si="86"/>
        <v>0</v>
      </c>
      <c r="AB259" s="46">
        <f t="shared" si="71"/>
        <v>0</v>
      </c>
      <c r="AC259" s="24">
        <f t="shared" si="87"/>
        <v>0</v>
      </c>
      <c r="AD259" s="24">
        <f t="shared" si="88"/>
        <v>0</v>
      </c>
      <c r="AE259" s="27" t="e">
        <f>IF(#REF!="Yes",AC259,(AC259+V259*0.5))</f>
        <v>#REF!</v>
      </c>
      <c r="AF259" s="27" t="e">
        <f>IF(#REF!="Yes",AD259,(AD259+W259*0.5))</f>
        <v>#REF!</v>
      </c>
    </row>
    <row r="260" spans="1:32">
      <c r="A260" s="57" t="str">
        <f t="shared" si="72"/>
        <v xml:space="preserve"> </v>
      </c>
      <c r="B260" s="57"/>
      <c r="C260" s="57"/>
      <c r="D260" s="30" t="str">
        <f>IFERROR((GETPIVOTDATA("Average of Certified Payroll Hourly Rate",'Pivot Table'!$X$3,"Firm Name",A260,"Class Round 3 (PSPO)",B260)),"")</f>
        <v/>
      </c>
      <c r="E260" s="34"/>
      <c r="F260" s="34"/>
      <c r="G260" s="151"/>
      <c r="H260" s="349">
        <f t="shared" si="73"/>
        <v>1.7500000000000002E-2</v>
      </c>
      <c r="I260" s="19">
        <f t="shared" si="74"/>
        <v>0</v>
      </c>
      <c r="J260" s="67">
        <f t="shared" si="75"/>
        <v>3.5000000000000003E-2</v>
      </c>
      <c r="K260" s="19">
        <f t="shared" si="76"/>
        <v>0</v>
      </c>
      <c r="L260" s="138">
        <f>IF(ISNUMBER(VLOOKUP('Rate Calculations'!$A260,#REF!,2,FALSE)),VLOOKUP('Rate Calculations'!$A260,#REF!,2,FALSE),0)</f>
        <v>0</v>
      </c>
      <c r="M260" s="89">
        <f>IF(ISNUMBER(VLOOKUP('Rate Calculations'!$A260,#REF!,4,FALSE)),VLOOKUP('Rate Calculations'!$A260,#REF!,4,FALSE),0)</f>
        <v>0</v>
      </c>
      <c r="N260" s="17">
        <f t="shared" si="77"/>
        <v>0</v>
      </c>
      <c r="O260" s="18">
        <f t="shared" si="78"/>
        <v>0</v>
      </c>
      <c r="P260" s="139">
        <f t="shared" si="79"/>
        <v>0</v>
      </c>
      <c r="Q260" s="66">
        <f t="shared" si="80"/>
        <v>0</v>
      </c>
      <c r="R260" s="66">
        <f t="shared" si="81"/>
        <v>0</v>
      </c>
      <c r="S260" s="9" t="e">
        <f>IF(#REF!="Yes",Q260,(Q260+I260*0.5))</f>
        <v>#REF!</v>
      </c>
      <c r="T260" s="9" t="e">
        <f>IF(#REF!="Yes",R260,(R260+K260*0.5))</f>
        <v>#REF!</v>
      </c>
      <c r="U260" s="151">
        <f t="shared" si="82"/>
        <v>0</v>
      </c>
      <c r="V260" s="16">
        <f t="shared" si="83"/>
        <v>0</v>
      </c>
      <c r="W260" s="16">
        <f t="shared" si="84"/>
        <v>0</v>
      </c>
      <c r="X260" s="138">
        <f>IF(ISNUMBER(VLOOKUP('Rate Calculations'!$A260,#REF!,5,FALSE)),VLOOKUP('Rate Calculations'!$A260,#REF!,5,FALSE),0)</f>
        <v>0</v>
      </c>
      <c r="Y260" s="89">
        <f>IF(ISNUMBER(VLOOKUP('Rate Calculations'!$A260,#REF!,6,FALSE)),VLOOKUP('Rate Calculations'!$A260,#REF!,6,FALSE),0)</f>
        <v>0</v>
      </c>
      <c r="Z260" s="17">
        <f t="shared" si="85"/>
        <v>0</v>
      </c>
      <c r="AA260" s="18">
        <f t="shared" si="86"/>
        <v>0</v>
      </c>
      <c r="AB260" s="46">
        <f t="shared" ref="AB260:AB323" si="89">$P$4</f>
        <v>0</v>
      </c>
      <c r="AC260" s="24">
        <f t="shared" si="87"/>
        <v>0</v>
      </c>
      <c r="AD260" s="24">
        <f t="shared" si="88"/>
        <v>0</v>
      </c>
      <c r="AE260" s="27" t="e">
        <f>IF(#REF!="Yes",AC260,(AC260+V260*0.5))</f>
        <v>#REF!</v>
      </c>
      <c r="AF260" s="27" t="e">
        <f>IF(#REF!="Yes",AD260,(AD260+W260*0.5))</f>
        <v>#REF!</v>
      </c>
    </row>
    <row r="261" spans="1:32">
      <c r="A261" s="57" t="str">
        <f t="shared" ref="A261:A324" si="90">IFERROR(TRIM(LEFT(C261,SEARCH(" : ",C261,1)))," ")</f>
        <v xml:space="preserve"> </v>
      </c>
      <c r="B261" s="57"/>
      <c r="C261" s="57"/>
      <c r="D261" s="30" t="str">
        <f>IFERROR((GETPIVOTDATA("Average of Certified Payroll Hourly Rate",'Pivot Table'!$X$3,"Firm Name",A261,"Class Round 3 (PSPO)",B261)),"")</f>
        <v/>
      </c>
      <c r="E261" s="34"/>
      <c r="F261" s="34"/>
      <c r="G261" s="151"/>
      <c r="H261" s="349">
        <f t="shared" si="73"/>
        <v>1.7500000000000002E-2</v>
      </c>
      <c r="I261" s="19">
        <f t="shared" si="74"/>
        <v>0</v>
      </c>
      <c r="J261" s="67">
        <f t="shared" si="75"/>
        <v>3.5000000000000003E-2</v>
      </c>
      <c r="K261" s="19">
        <f t="shared" si="76"/>
        <v>0</v>
      </c>
      <c r="L261" s="138">
        <f>IF(ISNUMBER(VLOOKUP('Rate Calculations'!$A261,#REF!,2,FALSE)),VLOOKUP('Rate Calculations'!$A261,#REF!,2,FALSE),0)</f>
        <v>0</v>
      </c>
      <c r="M261" s="89">
        <f>IF(ISNUMBER(VLOOKUP('Rate Calculations'!$A261,#REF!,4,FALSE)),VLOOKUP('Rate Calculations'!$A261,#REF!,4,FALSE),0)</f>
        <v>0</v>
      </c>
      <c r="N261" s="17">
        <f t="shared" si="77"/>
        <v>0</v>
      </c>
      <c r="O261" s="18">
        <f t="shared" si="78"/>
        <v>0</v>
      </c>
      <c r="P261" s="139">
        <f t="shared" si="79"/>
        <v>0</v>
      </c>
      <c r="Q261" s="66">
        <f t="shared" si="80"/>
        <v>0</v>
      </c>
      <c r="R261" s="66">
        <f t="shared" si="81"/>
        <v>0</v>
      </c>
      <c r="S261" s="9" t="e">
        <f>IF(#REF!="Yes",Q261,(Q261+I261*0.5))</f>
        <v>#REF!</v>
      </c>
      <c r="T261" s="9" t="e">
        <f>IF(#REF!="Yes",R261,(R261+K261*0.5))</f>
        <v>#REF!</v>
      </c>
      <c r="U261" s="151">
        <f t="shared" si="82"/>
        <v>0</v>
      </c>
      <c r="V261" s="16">
        <f t="shared" si="83"/>
        <v>0</v>
      </c>
      <c r="W261" s="16">
        <f t="shared" si="84"/>
        <v>0</v>
      </c>
      <c r="X261" s="138">
        <f>IF(ISNUMBER(VLOOKUP('Rate Calculations'!$A261,#REF!,5,FALSE)),VLOOKUP('Rate Calculations'!$A261,#REF!,5,FALSE),0)</f>
        <v>0</v>
      </c>
      <c r="Y261" s="89">
        <f>IF(ISNUMBER(VLOOKUP('Rate Calculations'!$A261,#REF!,6,FALSE)),VLOOKUP('Rate Calculations'!$A261,#REF!,6,FALSE),0)</f>
        <v>0</v>
      </c>
      <c r="Z261" s="17">
        <f t="shared" si="85"/>
        <v>0</v>
      </c>
      <c r="AA261" s="18">
        <f t="shared" si="86"/>
        <v>0</v>
      </c>
      <c r="AB261" s="46">
        <f t="shared" si="89"/>
        <v>0</v>
      </c>
      <c r="AC261" s="24">
        <f t="shared" si="87"/>
        <v>0</v>
      </c>
      <c r="AD261" s="24">
        <f t="shared" si="88"/>
        <v>0</v>
      </c>
      <c r="AE261" s="27" t="e">
        <f>IF(#REF!="Yes",AC261,(AC261+V261*0.5))</f>
        <v>#REF!</v>
      </c>
      <c r="AF261" s="27" t="e">
        <f>IF(#REF!="Yes",AD261,(AD261+W261*0.5))</f>
        <v>#REF!</v>
      </c>
    </row>
    <row r="262" spans="1:32">
      <c r="A262" s="57" t="str">
        <f t="shared" si="90"/>
        <v xml:space="preserve"> </v>
      </c>
      <c r="B262" s="57"/>
      <c r="C262" s="57"/>
      <c r="D262" s="30" t="str">
        <f>IFERROR((GETPIVOTDATA("Average of Certified Payroll Hourly Rate",'Pivot Table'!$X$3,"Firm Name",A262,"Class Round 3 (PSPO)",B262)),"")</f>
        <v/>
      </c>
      <c r="E262" s="34"/>
      <c r="F262" s="34"/>
      <c r="G262" s="151"/>
      <c r="H262" s="349">
        <f t="shared" ref="H262:H325" si="91">$H$4</f>
        <v>1.7500000000000002E-2</v>
      </c>
      <c r="I262" s="19">
        <f t="shared" ref="I262:I325" si="92">IFERROR(IF(ISBLANK(G262),IF(ISBLANK(F262),IF(ISBLANK(E262),D262*(1+H262),E262*(1+H262)),F262*(1+H262)),G262*(1+H262)),0)</f>
        <v>0</v>
      </c>
      <c r="J262" s="67">
        <f t="shared" ref="J262:J325" si="93">$J$4</f>
        <v>3.5000000000000003E-2</v>
      </c>
      <c r="K262" s="19">
        <f t="shared" ref="K262:K325" si="94">I262*(1+J262)</f>
        <v>0</v>
      </c>
      <c r="L262" s="138">
        <f>IF(ISNUMBER(VLOOKUP('Rate Calculations'!$A262,#REF!,2,FALSE)),VLOOKUP('Rate Calculations'!$A262,#REF!,2,FALSE),0)</f>
        <v>0</v>
      </c>
      <c r="M262" s="89">
        <f>IF(ISNUMBER(VLOOKUP('Rate Calculations'!$A262,#REF!,4,FALSE)),VLOOKUP('Rate Calculations'!$A262,#REF!,4,FALSE),0)</f>
        <v>0</v>
      </c>
      <c r="N262" s="17">
        <f t="shared" ref="N262:N325" si="95">(I262*L262)+(I262*M262)+I262</f>
        <v>0</v>
      </c>
      <c r="O262" s="18">
        <f t="shared" ref="O262:O325" si="96">(K262*L262)+(K262*M262)+K262</f>
        <v>0</v>
      </c>
      <c r="P262" s="139">
        <f t="shared" ref="P262:P325" si="97">$P$4</f>
        <v>0</v>
      </c>
      <c r="Q262" s="66">
        <f t="shared" ref="Q262:Q325" si="98">(IF(L262&gt;156%,(I262+(I262*1.56)),((I262+(I262*L262))))*P262)+N262</f>
        <v>0</v>
      </c>
      <c r="R262" s="66">
        <f t="shared" ref="R262:R325" si="99">(IF(L262&gt;156%,(K262+(K262*1.56)),((K262+(K262*L262))))*P262)+O262</f>
        <v>0</v>
      </c>
      <c r="S262" s="9" t="e">
        <f>IF(#REF!="Yes",Q262,(Q262+I262*0.5))</f>
        <v>#REF!</v>
      </c>
      <c r="T262" s="9" t="e">
        <f>IF(#REF!="Yes",R262,(R262+K262*0.5))</f>
        <v>#REF!</v>
      </c>
      <c r="U262" s="151">
        <f t="shared" ref="U262:U325" si="100">G262</f>
        <v>0</v>
      </c>
      <c r="V262" s="16">
        <f t="shared" ref="V262:V325" si="101">U262*(1+H262)</f>
        <v>0</v>
      </c>
      <c r="W262" s="16">
        <f t="shared" ref="W262:W325" si="102">V262*(1+J262)</f>
        <v>0</v>
      </c>
      <c r="X262" s="138">
        <f>IF(ISNUMBER(VLOOKUP('Rate Calculations'!$A262,#REF!,5,FALSE)),VLOOKUP('Rate Calculations'!$A262,#REF!,5,FALSE),0)</f>
        <v>0</v>
      </c>
      <c r="Y262" s="89">
        <f>IF(ISNUMBER(VLOOKUP('Rate Calculations'!$A262,#REF!,6,FALSE)),VLOOKUP('Rate Calculations'!$A262,#REF!,6,FALSE),0)</f>
        <v>0</v>
      </c>
      <c r="Z262" s="17">
        <f t="shared" ref="Z262:Z325" si="103">(V262*X262)+(V262*Y262)+V262</f>
        <v>0</v>
      </c>
      <c r="AA262" s="18">
        <f t="shared" ref="AA262:AA325" si="104">(W262*X262)+(W262*Y262)+W262</f>
        <v>0</v>
      </c>
      <c r="AB262" s="46">
        <f t="shared" si="89"/>
        <v>0</v>
      </c>
      <c r="AC262" s="24">
        <f t="shared" ref="AC262:AC325" si="105">(IF(X262&gt;156%,(V262+(V262*1.56)),((V262+(V262*X262))))*AB262)+Z262</f>
        <v>0</v>
      </c>
      <c r="AD262" s="24">
        <f t="shared" ref="AD262:AD325" si="106">(IF(X262&gt;156%,(W262+(W262*1.56)),((W262+(W262*X262))))*AB262)+AA262</f>
        <v>0</v>
      </c>
      <c r="AE262" s="27" t="e">
        <f>IF(#REF!="Yes",AC262,(AC262+V262*0.5))</f>
        <v>#REF!</v>
      </c>
      <c r="AF262" s="27" t="e">
        <f>IF(#REF!="Yes",AD262,(AD262+W262*0.5))</f>
        <v>#REF!</v>
      </c>
    </row>
    <row r="263" spans="1:32">
      <c r="A263" s="57" t="str">
        <f t="shared" si="90"/>
        <v xml:space="preserve"> </v>
      </c>
      <c r="B263" s="57"/>
      <c r="C263" s="57"/>
      <c r="D263" s="30" t="str">
        <f>IFERROR((GETPIVOTDATA("Average of Certified Payroll Hourly Rate",'Pivot Table'!$X$3,"Firm Name",A263,"Class Round 3 (PSPO)",B263)),"")</f>
        <v/>
      </c>
      <c r="E263" s="34"/>
      <c r="F263" s="34"/>
      <c r="G263" s="151"/>
      <c r="H263" s="349">
        <f t="shared" si="91"/>
        <v>1.7500000000000002E-2</v>
      </c>
      <c r="I263" s="19">
        <f t="shared" si="92"/>
        <v>0</v>
      </c>
      <c r="J263" s="67">
        <f t="shared" si="93"/>
        <v>3.5000000000000003E-2</v>
      </c>
      <c r="K263" s="19">
        <f t="shared" si="94"/>
        <v>0</v>
      </c>
      <c r="L263" s="138">
        <f>IF(ISNUMBER(VLOOKUP('Rate Calculations'!$A263,#REF!,2,FALSE)),VLOOKUP('Rate Calculations'!$A263,#REF!,2,FALSE),0)</f>
        <v>0</v>
      </c>
      <c r="M263" s="89">
        <f>IF(ISNUMBER(VLOOKUP('Rate Calculations'!$A263,#REF!,4,FALSE)),VLOOKUP('Rate Calculations'!$A263,#REF!,4,FALSE),0)</f>
        <v>0</v>
      </c>
      <c r="N263" s="17">
        <f t="shared" si="95"/>
        <v>0</v>
      </c>
      <c r="O263" s="18">
        <f t="shared" si="96"/>
        <v>0</v>
      </c>
      <c r="P263" s="139">
        <f t="shared" si="97"/>
        <v>0</v>
      </c>
      <c r="Q263" s="66">
        <f t="shared" si="98"/>
        <v>0</v>
      </c>
      <c r="R263" s="66">
        <f t="shared" si="99"/>
        <v>0</v>
      </c>
      <c r="S263" s="9" t="e">
        <f>IF(#REF!="Yes",Q263,(Q263+I263*0.5))</f>
        <v>#REF!</v>
      </c>
      <c r="T263" s="9" t="e">
        <f>IF(#REF!="Yes",R263,(R263+K263*0.5))</f>
        <v>#REF!</v>
      </c>
      <c r="U263" s="151">
        <f t="shared" si="100"/>
        <v>0</v>
      </c>
      <c r="V263" s="16">
        <f t="shared" si="101"/>
        <v>0</v>
      </c>
      <c r="W263" s="16">
        <f t="shared" si="102"/>
        <v>0</v>
      </c>
      <c r="X263" s="138">
        <f>IF(ISNUMBER(VLOOKUP('Rate Calculations'!$A263,#REF!,5,FALSE)),VLOOKUP('Rate Calculations'!$A263,#REF!,5,FALSE),0)</f>
        <v>0</v>
      </c>
      <c r="Y263" s="89">
        <f>IF(ISNUMBER(VLOOKUP('Rate Calculations'!$A263,#REF!,6,FALSE)),VLOOKUP('Rate Calculations'!$A263,#REF!,6,FALSE),0)</f>
        <v>0</v>
      </c>
      <c r="Z263" s="17">
        <f t="shared" si="103"/>
        <v>0</v>
      </c>
      <c r="AA263" s="18">
        <f t="shared" si="104"/>
        <v>0</v>
      </c>
      <c r="AB263" s="46">
        <f t="shared" si="89"/>
        <v>0</v>
      </c>
      <c r="AC263" s="24">
        <f t="shared" si="105"/>
        <v>0</v>
      </c>
      <c r="AD263" s="24">
        <f t="shared" si="106"/>
        <v>0</v>
      </c>
      <c r="AE263" s="27" t="e">
        <f>IF(#REF!="Yes",AC263,(AC263+V263*0.5))</f>
        <v>#REF!</v>
      </c>
      <c r="AF263" s="27" t="e">
        <f>IF(#REF!="Yes",AD263,(AD263+W263*0.5))</f>
        <v>#REF!</v>
      </c>
    </row>
    <row r="264" spans="1:32">
      <c r="A264" s="57" t="str">
        <f t="shared" si="90"/>
        <v xml:space="preserve"> </v>
      </c>
      <c r="B264" s="57"/>
      <c r="C264" s="57"/>
      <c r="D264" s="30" t="str">
        <f>IFERROR((GETPIVOTDATA("Average of Certified Payroll Hourly Rate",'Pivot Table'!$X$3,"Firm Name",A264,"Class Round 3 (PSPO)",B264)),"")</f>
        <v/>
      </c>
      <c r="E264" s="34"/>
      <c r="F264" s="34"/>
      <c r="G264" s="151"/>
      <c r="H264" s="349">
        <f t="shared" si="91"/>
        <v>1.7500000000000002E-2</v>
      </c>
      <c r="I264" s="19">
        <f t="shared" si="92"/>
        <v>0</v>
      </c>
      <c r="J264" s="67">
        <f t="shared" si="93"/>
        <v>3.5000000000000003E-2</v>
      </c>
      <c r="K264" s="19">
        <f t="shared" si="94"/>
        <v>0</v>
      </c>
      <c r="L264" s="138">
        <f>IF(ISNUMBER(VLOOKUP('Rate Calculations'!$A264,#REF!,2,FALSE)),VLOOKUP('Rate Calculations'!$A264,#REF!,2,FALSE),0)</f>
        <v>0</v>
      </c>
      <c r="M264" s="89">
        <f>IF(ISNUMBER(VLOOKUP('Rate Calculations'!$A264,#REF!,4,FALSE)),VLOOKUP('Rate Calculations'!$A264,#REF!,4,FALSE),0)</f>
        <v>0</v>
      </c>
      <c r="N264" s="17">
        <f t="shared" si="95"/>
        <v>0</v>
      </c>
      <c r="O264" s="18">
        <f t="shared" si="96"/>
        <v>0</v>
      </c>
      <c r="P264" s="139">
        <f t="shared" si="97"/>
        <v>0</v>
      </c>
      <c r="Q264" s="66">
        <f t="shared" si="98"/>
        <v>0</v>
      </c>
      <c r="R264" s="66">
        <f t="shared" si="99"/>
        <v>0</v>
      </c>
      <c r="S264" s="9" t="e">
        <f>IF(#REF!="Yes",Q264,(Q264+I264*0.5))</f>
        <v>#REF!</v>
      </c>
      <c r="T264" s="9" t="e">
        <f>IF(#REF!="Yes",R264,(R264+K264*0.5))</f>
        <v>#REF!</v>
      </c>
      <c r="U264" s="151">
        <f t="shared" si="100"/>
        <v>0</v>
      </c>
      <c r="V264" s="16">
        <f t="shared" si="101"/>
        <v>0</v>
      </c>
      <c r="W264" s="16">
        <f t="shared" si="102"/>
        <v>0</v>
      </c>
      <c r="X264" s="138">
        <f>IF(ISNUMBER(VLOOKUP('Rate Calculations'!$A264,#REF!,5,FALSE)),VLOOKUP('Rate Calculations'!$A264,#REF!,5,FALSE),0)</f>
        <v>0</v>
      </c>
      <c r="Y264" s="89">
        <f>IF(ISNUMBER(VLOOKUP('Rate Calculations'!$A264,#REF!,6,FALSE)),VLOOKUP('Rate Calculations'!$A264,#REF!,6,FALSE),0)</f>
        <v>0</v>
      </c>
      <c r="Z264" s="17">
        <f t="shared" si="103"/>
        <v>0</v>
      </c>
      <c r="AA264" s="18">
        <f t="shared" si="104"/>
        <v>0</v>
      </c>
      <c r="AB264" s="46">
        <f t="shared" si="89"/>
        <v>0</v>
      </c>
      <c r="AC264" s="24">
        <f t="shared" si="105"/>
        <v>0</v>
      </c>
      <c r="AD264" s="24">
        <f t="shared" si="106"/>
        <v>0</v>
      </c>
      <c r="AE264" s="27" t="e">
        <f>IF(#REF!="Yes",AC264,(AC264+V264*0.5))</f>
        <v>#REF!</v>
      </c>
      <c r="AF264" s="27" t="e">
        <f>IF(#REF!="Yes",AD264,(AD264+W264*0.5))</f>
        <v>#REF!</v>
      </c>
    </row>
    <row r="265" spans="1:32">
      <c r="A265" s="57" t="str">
        <f t="shared" si="90"/>
        <v xml:space="preserve"> </v>
      </c>
      <c r="B265" s="57"/>
      <c r="C265" s="57"/>
      <c r="D265" s="30" t="str">
        <f>IFERROR((GETPIVOTDATA("Average of Certified Payroll Hourly Rate",'Pivot Table'!$X$3,"Firm Name",A265,"Class Round 3 (PSPO)",B265)),"")</f>
        <v/>
      </c>
      <c r="E265" s="34"/>
      <c r="F265" s="34"/>
      <c r="G265" s="151"/>
      <c r="H265" s="349">
        <f t="shared" si="91"/>
        <v>1.7500000000000002E-2</v>
      </c>
      <c r="I265" s="19">
        <f t="shared" si="92"/>
        <v>0</v>
      </c>
      <c r="J265" s="67">
        <f t="shared" si="93"/>
        <v>3.5000000000000003E-2</v>
      </c>
      <c r="K265" s="19">
        <f t="shared" si="94"/>
        <v>0</v>
      </c>
      <c r="L265" s="138">
        <f>IF(ISNUMBER(VLOOKUP('Rate Calculations'!$A265,#REF!,2,FALSE)),VLOOKUP('Rate Calculations'!$A265,#REF!,2,FALSE),0)</f>
        <v>0</v>
      </c>
      <c r="M265" s="89">
        <f>IF(ISNUMBER(VLOOKUP('Rate Calculations'!$A265,#REF!,4,FALSE)),VLOOKUP('Rate Calculations'!$A265,#REF!,4,FALSE),0)</f>
        <v>0</v>
      </c>
      <c r="N265" s="17">
        <f t="shared" si="95"/>
        <v>0</v>
      </c>
      <c r="O265" s="18">
        <f t="shared" si="96"/>
        <v>0</v>
      </c>
      <c r="P265" s="139">
        <f t="shared" si="97"/>
        <v>0</v>
      </c>
      <c r="Q265" s="66">
        <f t="shared" si="98"/>
        <v>0</v>
      </c>
      <c r="R265" s="66">
        <f t="shared" si="99"/>
        <v>0</v>
      </c>
      <c r="S265" s="9" t="e">
        <f>IF(#REF!="Yes",Q265,(Q265+I265*0.5))</f>
        <v>#REF!</v>
      </c>
      <c r="T265" s="9" t="e">
        <f>IF(#REF!="Yes",R265,(R265+K265*0.5))</f>
        <v>#REF!</v>
      </c>
      <c r="U265" s="151">
        <f t="shared" si="100"/>
        <v>0</v>
      </c>
      <c r="V265" s="16">
        <f t="shared" si="101"/>
        <v>0</v>
      </c>
      <c r="W265" s="16">
        <f t="shared" si="102"/>
        <v>0</v>
      </c>
      <c r="X265" s="138">
        <f>IF(ISNUMBER(VLOOKUP('Rate Calculations'!$A265,#REF!,5,FALSE)),VLOOKUP('Rate Calculations'!$A265,#REF!,5,FALSE),0)</f>
        <v>0</v>
      </c>
      <c r="Y265" s="89">
        <f>IF(ISNUMBER(VLOOKUP('Rate Calculations'!$A265,#REF!,6,FALSE)),VLOOKUP('Rate Calculations'!$A265,#REF!,6,FALSE),0)</f>
        <v>0</v>
      </c>
      <c r="Z265" s="17">
        <f t="shared" si="103"/>
        <v>0</v>
      </c>
      <c r="AA265" s="18">
        <f t="shared" si="104"/>
        <v>0</v>
      </c>
      <c r="AB265" s="46">
        <f t="shared" si="89"/>
        <v>0</v>
      </c>
      <c r="AC265" s="24">
        <f t="shared" si="105"/>
        <v>0</v>
      </c>
      <c r="AD265" s="24">
        <f t="shared" si="106"/>
        <v>0</v>
      </c>
      <c r="AE265" s="27" t="e">
        <f>IF(#REF!="Yes",AC265,(AC265+V265*0.5))</f>
        <v>#REF!</v>
      </c>
      <c r="AF265" s="27" t="e">
        <f>IF(#REF!="Yes",AD265,(AD265+W265*0.5))</f>
        <v>#REF!</v>
      </c>
    </row>
    <row r="266" spans="1:32">
      <c r="A266" s="57" t="str">
        <f t="shared" si="90"/>
        <v xml:space="preserve"> </v>
      </c>
      <c r="B266" s="57"/>
      <c r="C266" s="57"/>
      <c r="D266" s="30" t="str">
        <f>IFERROR((GETPIVOTDATA("Average of Certified Payroll Hourly Rate",'Pivot Table'!$X$3,"Firm Name",A266,"Class Round 3 (PSPO)",B266)),"")</f>
        <v/>
      </c>
      <c r="E266" s="34"/>
      <c r="F266" s="34"/>
      <c r="G266" s="151"/>
      <c r="H266" s="349">
        <f t="shared" si="91"/>
        <v>1.7500000000000002E-2</v>
      </c>
      <c r="I266" s="19">
        <f t="shared" si="92"/>
        <v>0</v>
      </c>
      <c r="J266" s="67">
        <f t="shared" si="93"/>
        <v>3.5000000000000003E-2</v>
      </c>
      <c r="K266" s="19">
        <f t="shared" si="94"/>
        <v>0</v>
      </c>
      <c r="L266" s="138">
        <f>IF(ISNUMBER(VLOOKUP('Rate Calculations'!$A266,#REF!,2,FALSE)),VLOOKUP('Rate Calculations'!$A266,#REF!,2,FALSE),0)</f>
        <v>0</v>
      </c>
      <c r="M266" s="89">
        <f>IF(ISNUMBER(VLOOKUP('Rate Calculations'!$A266,#REF!,4,FALSE)),VLOOKUP('Rate Calculations'!$A266,#REF!,4,FALSE),0)</f>
        <v>0</v>
      </c>
      <c r="N266" s="17">
        <f t="shared" si="95"/>
        <v>0</v>
      </c>
      <c r="O266" s="18">
        <f t="shared" si="96"/>
        <v>0</v>
      </c>
      <c r="P266" s="139">
        <f t="shared" si="97"/>
        <v>0</v>
      </c>
      <c r="Q266" s="66">
        <f t="shared" si="98"/>
        <v>0</v>
      </c>
      <c r="R266" s="66">
        <f t="shared" si="99"/>
        <v>0</v>
      </c>
      <c r="S266" s="9" t="e">
        <f>IF(#REF!="Yes",Q266,(Q266+I266*0.5))</f>
        <v>#REF!</v>
      </c>
      <c r="T266" s="9" t="e">
        <f>IF(#REF!="Yes",R266,(R266+K266*0.5))</f>
        <v>#REF!</v>
      </c>
      <c r="U266" s="151">
        <f t="shared" si="100"/>
        <v>0</v>
      </c>
      <c r="V266" s="16">
        <f t="shared" si="101"/>
        <v>0</v>
      </c>
      <c r="W266" s="16">
        <f t="shared" si="102"/>
        <v>0</v>
      </c>
      <c r="X266" s="138">
        <f>IF(ISNUMBER(VLOOKUP('Rate Calculations'!$A266,#REF!,5,FALSE)),VLOOKUP('Rate Calculations'!$A266,#REF!,5,FALSE),0)</f>
        <v>0</v>
      </c>
      <c r="Y266" s="89">
        <f>IF(ISNUMBER(VLOOKUP('Rate Calculations'!$A266,#REF!,6,FALSE)),VLOOKUP('Rate Calculations'!$A266,#REF!,6,FALSE),0)</f>
        <v>0</v>
      </c>
      <c r="Z266" s="17">
        <f t="shared" si="103"/>
        <v>0</v>
      </c>
      <c r="AA266" s="18">
        <f t="shared" si="104"/>
        <v>0</v>
      </c>
      <c r="AB266" s="46">
        <f t="shared" si="89"/>
        <v>0</v>
      </c>
      <c r="AC266" s="24">
        <f t="shared" si="105"/>
        <v>0</v>
      </c>
      <c r="AD266" s="24">
        <f t="shared" si="106"/>
        <v>0</v>
      </c>
      <c r="AE266" s="27" t="e">
        <f>IF(#REF!="Yes",AC266,(AC266+V266*0.5))</f>
        <v>#REF!</v>
      </c>
      <c r="AF266" s="27" t="e">
        <f>IF(#REF!="Yes",AD266,(AD266+W266*0.5))</f>
        <v>#REF!</v>
      </c>
    </row>
    <row r="267" spans="1:32">
      <c r="A267" s="57" t="str">
        <f t="shared" si="90"/>
        <v xml:space="preserve"> </v>
      </c>
      <c r="B267" s="57"/>
      <c r="C267" s="57"/>
      <c r="D267" s="30" t="str">
        <f>IFERROR((GETPIVOTDATA("Average of Certified Payroll Hourly Rate",'Pivot Table'!$X$3,"Firm Name",A267,"Class Round 3 (PSPO)",B267)),"")</f>
        <v/>
      </c>
      <c r="E267" s="34"/>
      <c r="F267" s="34"/>
      <c r="G267" s="151"/>
      <c r="H267" s="349">
        <f t="shared" si="91"/>
        <v>1.7500000000000002E-2</v>
      </c>
      <c r="I267" s="19">
        <f t="shared" si="92"/>
        <v>0</v>
      </c>
      <c r="J267" s="67">
        <f t="shared" si="93"/>
        <v>3.5000000000000003E-2</v>
      </c>
      <c r="K267" s="19">
        <f t="shared" si="94"/>
        <v>0</v>
      </c>
      <c r="L267" s="138">
        <f>IF(ISNUMBER(VLOOKUP('Rate Calculations'!$A267,#REF!,2,FALSE)),VLOOKUP('Rate Calculations'!$A267,#REF!,2,FALSE),0)</f>
        <v>0</v>
      </c>
      <c r="M267" s="89">
        <f>IF(ISNUMBER(VLOOKUP('Rate Calculations'!$A267,#REF!,4,FALSE)),VLOOKUP('Rate Calculations'!$A267,#REF!,4,FALSE),0)</f>
        <v>0</v>
      </c>
      <c r="N267" s="17">
        <f t="shared" si="95"/>
        <v>0</v>
      </c>
      <c r="O267" s="18">
        <f t="shared" si="96"/>
        <v>0</v>
      </c>
      <c r="P267" s="139">
        <f t="shared" si="97"/>
        <v>0</v>
      </c>
      <c r="Q267" s="66">
        <f t="shared" si="98"/>
        <v>0</v>
      </c>
      <c r="R267" s="66">
        <f t="shared" si="99"/>
        <v>0</v>
      </c>
      <c r="S267" s="9" t="e">
        <f>IF(#REF!="Yes",Q267,(Q267+I267*0.5))</f>
        <v>#REF!</v>
      </c>
      <c r="T267" s="9" t="e">
        <f>IF(#REF!="Yes",R267,(R267+K267*0.5))</f>
        <v>#REF!</v>
      </c>
      <c r="U267" s="151">
        <f t="shared" si="100"/>
        <v>0</v>
      </c>
      <c r="V267" s="16">
        <f t="shared" si="101"/>
        <v>0</v>
      </c>
      <c r="W267" s="16">
        <f t="shared" si="102"/>
        <v>0</v>
      </c>
      <c r="X267" s="138">
        <f>IF(ISNUMBER(VLOOKUP('Rate Calculations'!$A267,#REF!,5,FALSE)),VLOOKUP('Rate Calculations'!$A267,#REF!,5,FALSE),0)</f>
        <v>0</v>
      </c>
      <c r="Y267" s="89">
        <f>IF(ISNUMBER(VLOOKUP('Rate Calculations'!$A267,#REF!,6,FALSE)),VLOOKUP('Rate Calculations'!$A267,#REF!,6,FALSE),0)</f>
        <v>0</v>
      </c>
      <c r="Z267" s="17">
        <f t="shared" si="103"/>
        <v>0</v>
      </c>
      <c r="AA267" s="18">
        <f t="shared" si="104"/>
        <v>0</v>
      </c>
      <c r="AB267" s="46">
        <f t="shared" si="89"/>
        <v>0</v>
      </c>
      <c r="AC267" s="24">
        <f t="shared" si="105"/>
        <v>0</v>
      </c>
      <c r="AD267" s="24">
        <f t="shared" si="106"/>
        <v>0</v>
      </c>
      <c r="AE267" s="27" t="e">
        <f>IF(#REF!="Yes",AC267,(AC267+V267*0.5))</f>
        <v>#REF!</v>
      </c>
      <c r="AF267" s="27" t="e">
        <f>IF(#REF!="Yes",AD267,(AD267+W267*0.5))</f>
        <v>#REF!</v>
      </c>
    </row>
    <row r="268" spans="1:32">
      <c r="A268" s="57" t="str">
        <f t="shared" si="90"/>
        <v xml:space="preserve"> </v>
      </c>
      <c r="B268" s="57"/>
      <c r="C268" s="57"/>
      <c r="D268" s="30" t="str">
        <f>IFERROR((GETPIVOTDATA("Average of Certified Payroll Hourly Rate",'Pivot Table'!$X$3,"Firm Name",A268,"Class Round 3 (PSPO)",B268)),"")</f>
        <v/>
      </c>
      <c r="E268" s="34"/>
      <c r="F268" s="34"/>
      <c r="G268" s="151"/>
      <c r="H268" s="349">
        <f t="shared" si="91"/>
        <v>1.7500000000000002E-2</v>
      </c>
      <c r="I268" s="19">
        <f t="shared" si="92"/>
        <v>0</v>
      </c>
      <c r="J268" s="67">
        <f t="shared" si="93"/>
        <v>3.5000000000000003E-2</v>
      </c>
      <c r="K268" s="19">
        <f t="shared" si="94"/>
        <v>0</v>
      </c>
      <c r="L268" s="138">
        <f>IF(ISNUMBER(VLOOKUP('Rate Calculations'!$A268,#REF!,2,FALSE)),VLOOKUP('Rate Calculations'!$A268,#REF!,2,FALSE),0)</f>
        <v>0</v>
      </c>
      <c r="M268" s="89">
        <f>IF(ISNUMBER(VLOOKUP('Rate Calculations'!$A268,#REF!,4,FALSE)),VLOOKUP('Rate Calculations'!$A268,#REF!,4,FALSE),0)</f>
        <v>0</v>
      </c>
      <c r="N268" s="17">
        <f t="shared" si="95"/>
        <v>0</v>
      </c>
      <c r="O268" s="18">
        <f t="shared" si="96"/>
        <v>0</v>
      </c>
      <c r="P268" s="139">
        <f t="shared" si="97"/>
        <v>0</v>
      </c>
      <c r="Q268" s="66">
        <f t="shared" si="98"/>
        <v>0</v>
      </c>
      <c r="R268" s="66">
        <f t="shared" si="99"/>
        <v>0</v>
      </c>
      <c r="S268" s="9" t="e">
        <f>IF(#REF!="Yes",Q268,(Q268+I268*0.5))</f>
        <v>#REF!</v>
      </c>
      <c r="T268" s="9" t="e">
        <f>IF(#REF!="Yes",R268,(R268+K268*0.5))</f>
        <v>#REF!</v>
      </c>
      <c r="U268" s="151">
        <f t="shared" si="100"/>
        <v>0</v>
      </c>
      <c r="V268" s="16">
        <f t="shared" si="101"/>
        <v>0</v>
      </c>
      <c r="W268" s="16">
        <f t="shared" si="102"/>
        <v>0</v>
      </c>
      <c r="X268" s="138">
        <f>IF(ISNUMBER(VLOOKUP('Rate Calculations'!$A268,#REF!,5,FALSE)),VLOOKUP('Rate Calculations'!$A268,#REF!,5,FALSE),0)</f>
        <v>0</v>
      </c>
      <c r="Y268" s="89">
        <f>IF(ISNUMBER(VLOOKUP('Rate Calculations'!$A268,#REF!,6,FALSE)),VLOOKUP('Rate Calculations'!$A268,#REF!,6,FALSE),0)</f>
        <v>0</v>
      </c>
      <c r="Z268" s="17">
        <f t="shared" si="103"/>
        <v>0</v>
      </c>
      <c r="AA268" s="18">
        <f t="shared" si="104"/>
        <v>0</v>
      </c>
      <c r="AB268" s="46">
        <f t="shared" si="89"/>
        <v>0</v>
      </c>
      <c r="AC268" s="24">
        <f t="shared" si="105"/>
        <v>0</v>
      </c>
      <c r="AD268" s="24">
        <f t="shared" si="106"/>
        <v>0</v>
      </c>
      <c r="AE268" s="27" t="e">
        <f>IF(#REF!="Yes",AC268,(AC268+V268*0.5))</f>
        <v>#REF!</v>
      </c>
      <c r="AF268" s="27" t="e">
        <f>IF(#REF!="Yes",AD268,(AD268+W268*0.5))</f>
        <v>#REF!</v>
      </c>
    </row>
    <row r="269" spans="1:32">
      <c r="A269" s="57" t="str">
        <f t="shared" si="90"/>
        <v xml:space="preserve"> </v>
      </c>
      <c r="B269" s="57"/>
      <c r="C269" s="57"/>
      <c r="D269" s="30" t="str">
        <f>IFERROR((GETPIVOTDATA("Average of Certified Payroll Hourly Rate",'Pivot Table'!$X$3,"Firm Name",A269,"Class Round 3 (PSPO)",B269)),"")</f>
        <v/>
      </c>
      <c r="E269" s="34"/>
      <c r="F269" s="34"/>
      <c r="G269" s="151"/>
      <c r="H269" s="349">
        <f t="shared" si="91"/>
        <v>1.7500000000000002E-2</v>
      </c>
      <c r="I269" s="19">
        <f t="shared" si="92"/>
        <v>0</v>
      </c>
      <c r="J269" s="67">
        <f t="shared" si="93"/>
        <v>3.5000000000000003E-2</v>
      </c>
      <c r="K269" s="19">
        <f t="shared" si="94"/>
        <v>0</v>
      </c>
      <c r="L269" s="138">
        <f>IF(ISNUMBER(VLOOKUP('Rate Calculations'!$A269,#REF!,2,FALSE)),VLOOKUP('Rate Calculations'!$A269,#REF!,2,FALSE),0)</f>
        <v>0</v>
      </c>
      <c r="M269" s="89">
        <f>IF(ISNUMBER(VLOOKUP('Rate Calculations'!$A269,#REF!,4,FALSE)),VLOOKUP('Rate Calculations'!$A269,#REF!,4,FALSE),0)</f>
        <v>0</v>
      </c>
      <c r="N269" s="17">
        <f t="shared" si="95"/>
        <v>0</v>
      </c>
      <c r="O269" s="18">
        <f t="shared" si="96"/>
        <v>0</v>
      </c>
      <c r="P269" s="139">
        <f t="shared" si="97"/>
        <v>0</v>
      </c>
      <c r="Q269" s="66">
        <f t="shared" si="98"/>
        <v>0</v>
      </c>
      <c r="R269" s="66">
        <f t="shared" si="99"/>
        <v>0</v>
      </c>
      <c r="S269" s="9" t="e">
        <f>IF(#REF!="Yes",Q269,(Q269+I269*0.5))</f>
        <v>#REF!</v>
      </c>
      <c r="T269" s="9" t="e">
        <f>IF(#REF!="Yes",R269,(R269+K269*0.5))</f>
        <v>#REF!</v>
      </c>
      <c r="U269" s="151">
        <f t="shared" si="100"/>
        <v>0</v>
      </c>
      <c r="V269" s="16">
        <f t="shared" si="101"/>
        <v>0</v>
      </c>
      <c r="W269" s="16">
        <f t="shared" si="102"/>
        <v>0</v>
      </c>
      <c r="X269" s="138">
        <f>IF(ISNUMBER(VLOOKUP('Rate Calculations'!$A269,#REF!,5,FALSE)),VLOOKUP('Rate Calculations'!$A269,#REF!,5,FALSE),0)</f>
        <v>0</v>
      </c>
      <c r="Y269" s="89">
        <f>IF(ISNUMBER(VLOOKUP('Rate Calculations'!$A269,#REF!,6,FALSE)),VLOOKUP('Rate Calculations'!$A269,#REF!,6,FALSE),0)</f>
        <v>0</v>
      </c>
      <c r="Z269" s="17">
        <f t="shared" si="103"/>
        <v>0</v>
      </c>
      <c r="AA269" s="18">
        <f t="shared" si="104"/>
        <v>0</v>
      </c>
      <c r="AB269" s="46">
        <f t="shared" si="89"/>
        <v>0</v>
      </c>
      <c r="AC269" s="24">
        <f t="shared" si="105"/>
        <v>0</v>
      </c>
      <c r="AD269" s="24">
        <f t="shared" si="106"/>
        <v>0</v>
      </c>
      <c r="AE269" s="27" t="e">
        <f>IF(#REF!="Yes",AC269,(AC269+V269*0.5))</f>
        <v>#REF!</v>
      </c>
      <c r="AF269" s="27" t="e">
        <f>IF(#REF!="Yes",AD269,(AD269+W269*0.5))</f>
        <v>#REF!</v>
      </c>
    </row>
    <row r="270" spans="1:32">
      <c r="A270" s="57" t="str">
        <f t="shared" si="90"/>
        <v xml:space="preserve"> </v>
      </c>
      <c r="B270" s="57"/>
      <c r="C270" s="57"/>
      <c r="D270" s="30" t="str">
        <f>IFERROR((GETPIVOTDATA("Average of Certified Payroll Hourly Rate",'Pivot Table'!$X$3,"Firm Name",A270,"Class Round 3 (PSPO)",B270)),"")</f>
        <v/>
      </c>
      <c r="E270" s="34"/>
      <c r="F270" s="34"/>
      <c r="G270" s="151"/>
      <c r="H270" s="349">
        <f t="shared" si="91"/>
        <v>1.7500000000000002E-2</v>
      </c>
      <c r="I270" s="19">
        <f t="shared" si="92"/>
        <v>0</v>
      </c>
      <c r="J270" s="67">
        <f t="shared" si="93"/>
        <v>3.5000000000000003E-2</v>
      </c>
      <c r="K270" s="19">
        <f t="shared" si="94"/>
        <v>0</v>
      </c>
      <c r="L270" s="138">
        <f>IF(ISNUMBER(VLOOKUP('Rate Calculations'!$A270,#REF!,2,FALSE)),VLOOKUP('Rate Calculations'!$A270,#REF!,2,FALSE),0)</f>
        <v>0</v>
      </c>
      <c r="M270" s="89">
        <f>IF(ISNUMBER(VLOOKUP('Rate Calculations'!$A270,#REF!,4,FALSE)),VLOOKUP('Rate Calculations'!$A270,#REF!,4,FALSE),0)</f>
        <v>0</v>
      </c>
      <c r="N270" s="17">
        <f t="shared" si="95"/>
        <v>0</v>
      </c>
      <c r="O270" s="18">
        <f t="shared" si="96"/>
        <v>0</v>
      </c>
      <c r="P270" s="139">
        <f t="shared" si="97"/>
        <v>0</v>
      </c>
      <c r="Q270" s="66">
        <f t="shared" si="98"/>
        <v>0</v>
      </c>
      <c r="R270" s="66">
        <f t="shared" si="99"/>
        <v>0</v>
      </c>
      <c r="S270" s="9" t="e">
        <f>IF(#REF!="Yes",Q270,(Q270+I270*0.5))</f>
        <v>#REF!</v>
      </c>
      <c r="T270" s="9" t="e">
        <f>IF(#REF!="Yes",R270,(R270+K270*0.5))</f>
        <v>#REF!</v>
      </c>
      <c r="U270" s="151">
        <f t="shared" si="100"/>
        <v>0</v>
      </c>
      <c r="V270" s="16">
        <f t="shared" si="101"/>
        <v>0</v>
      </c>
      <c r="W270" s="16">
        <f t="shared" si="102"/>
        <v>0</v>
      </c>
      <c r="X270" s="138">
        <f>IF(ISNUMBER(VLOOKUP('Rate Calculations'!$A270,#REF!,5,FALSE)),VLOOKUP('Rate Calculations'!$A270,#REF!,5,FALSE),0)</f>
        <v>0</v>
      </c>
      <c r="Y270" s="89">
        <f>IF(ISNUMBER(VLOOKUP('Rate Calculations'!$A270,#REF!,6,FALSE)),VLOOKUP('Rate Calculations'!$A270,#REF!,6,FALSE),0)</f>
        <v>0</v>
      </c>
      <c r="Z270" s="17">
        <f t="shared" si="103"/>
        <v>0</v>
      </c>
      <c r="AA270" s="18">
        <f t="shared" si="104"/>
        <v>0</v>
      </c>
      <c r="AB270" s="46">
        <f t="shared" si="89"/>
        <v>0</v>
      </c>
      <c r="AC270" s="24">
        <f t="shared" si="105"/>
        <v>0</v>
      </c>
      <c r="AD270" s="24">
        <f t="shared" si="106"/>
        <v>0</v>
      </c>
      <c r="AE270" s="27" t="e">
        <f>IF(#REF!="Yes",AC270,(AC270+V270*0.5))</f>
        <v>#REF!</v>
      </c>
      <c r="AF270" s="27" t="e">
        <f>IF(#REF!="Yes",AD270,(AD270+W270*0.5))</f>
        <v>#REF!</v>
      </c>
    </row>
    <row r="271" spans="1:32">
      <c r="A271" s="57" t="str">
        <f t="shared" si="90"/>
        <v xml:space="preserve"> </v>
      </c>
      <c r="B271" s="57"/>
      <c r="C271" s="57"/>
      <c r="D271" s="30" t="str">
        <f>IFERROR((GETPIVOTDATA("Average of Certified Payroll Hourly Rate",'Pivot Table'!$X$3,"Firm Name",A271,"Class Round 3 (PSPO)",B271)),"")</f>
        <v/>
      </c>
      <c r="E271" s="34"/>
      <c r="F271" s="34"/>
      <c r="G271" s="151"/>
      <c r="H271" s="349">
        <f t="shared" si="91"/>
        <v>1.7500000000000002E-2</v>
      </c>
      <c r="I271" s="19">
        <f t="shared" si="92"/>
        <v>0</v>
      </c>
      <c r="J271" s="67">
        <f t="shared" si="93"/>
        <v>3.5000000000000003E-2</v>
      </c>
      <c r="K271" s="19">
        <f t="shared" si="94"/>
        <v>0</v>
      </c>
      <c r="L271" s="138">
        <f>IF(ISNUMBER(VLOOKUP('Rate Calculations'!$A271,#REF!,2,FALSE)),VLOOKUP('Rate Calculations'!$A271,#REF!,2,FALSE),0)</f>
        <v>0</v>
      </c>
      <c r="M271" s="89">
        <f>IF(ISNUMBER(VLOOKUP('Rate Calculations'!$A271,#REF!,4,FALSE)),VLOOKUP('Rate Calculations'!$A271,#REF!,4,FALSE),0)</f>
        <v>0</v>
      </c>
      <c r="N271" s="17">
        <f t="shared" si="95"/>
        <v>0</v>
      </c>
      <c r="O271" s="18">
        <f t="shared" si="96"/>
        <v>0</v>
      </c>
      <c r="P271" s="139">
        <f t="shared" si="97"/>
        <v>0</v>
      </c>
      <c r="Q271" s="66">
        <f t="shared" si="98"/>
        <v>0</v>
      </c>
      <c r="R271" s="66">
        <f t="shared" si="99"/>
        <v>0</v>
      </c>
      <c r="S271" s="9" t="e">
        <f>IF(#REF!="Yes",Q271,(Q271+I271*0.5))</f>
        <v>#REF!</v>
      </c>
      <c r="T271" s="9" t="e">
        <f>IF(#REF!="Yes",R271,(R271+K271*0.5))</f>
        <v>#REF!</v>
      </c>
      <c r="U271" s="151">
        <f t="shared" si="100"/>
        <v>0</v>
      </c>
      <c r="V271" s="16">
        <f t="shared" si="101"/>
        <v>0</v>
      </c>
      <c r="W271" s="16">
        <f t="shared" si="102"/>
        <v>0</v>
      </c>
      <c r="X271" s="138">
        <f>IF(ISNUMBER(VLOOKUP('Rate Calculations'!$A271,#REF!,5,FALSE)),VLOOKUP('Rate Calculations'!$A271,#REF!,5,FALSE),0)</f>
        <v>0</v>
      </c>
      <c r="Y271" s="89">
        <f>IF(ISNUMBER(VLOOKUP('Rate Calculations'!$A271,#REF!,6,FALSE)),VLOOKUP('Rate Calculations'!$A271,#REF!,6,FALSE),0)</f>
        <v>0</v>
      </c>
      <c r="Z271" s="17">
        <f t="shared" si="103"/>
        <v>0</v>
      </c>
      <c r="AA271" s="18">
        <f t="shared" si="104"/>
        <v>0</v>
      </c>
      <c r="AB271" s="46">
        <f t="shared" si="89"/>
        <v>0</v>
      </c>
      <c r="AC271" s="24">
        <f t="shared" si="105"/>
        <v>0</v>
      </c>
      <c r="AD271" s="24">
        <f t="shared" si="106"/>
        <v>0</v>
      </c>
      <c r="AE271" s="27" t="e">
        <f>IF(#REF!="Yes",AC271,(AC271+V271*0.5))</f>
        <v>#REF!</v>
      </c>
      <c r="AF271" s="27" t="e">
        <f>IF(#REF!="Yes",AD271,(AD271+W271*0.5))</f>
        <v>#REF!</v>
      </c>
    </row>
    <row r="272" spans="1:32">
      <c r="A272" s="57" t="str">
        <f t="shared" si="90"/>
        <v xml:space="preserve"> </v>
      </c>
      <c r="B272" s="57"/>
      <c r="C272" s="57"/>
      <c r="D272" s="30" t="str">
        <f>IFERROR((GETPIVOTDATA("Average of Certified Payroll Hourly Rate",'Pivot Table'!$X$3,"Firm Name",A272,"Class Round 3 (PSPO)",B272)),"")</f>
        <v/>
      </c>
      <c r="E272" s="34"/>
      <c r="F272" s="34"/>
      <c r="G272" s="151"/>
      <c r="H272" s="349">
        <f t="shared" si="91"/>
        <v>1.7500000000000002E-2</v>
      </c>
      <c r="I272" s="19">
        <f t="shared" si="92"/>
        <v>0</v>
      </c>
      <c r="J272" s="67">
        <f t="shared" si="93"/>
        <v>3.5000000000000003E-2</v>
      </c>
      <c r="K272" s="19">
        <f t="shared" si="94"/>
        <v>0</v>
      </c>
      <c r="L272" s="138">
        <f>IF(ISNUMBER(VLOOKUP('Rate Calculations'!$A272,#REF!,2,FALSE)),VLOOKUP('Rate Calculations'!$A272,#REF!,2,FALSE),0)</f>
        <v>0</v>
      </c>
      <c r="M272" s="89">
        <f>IF(ISNUMBER(VLOOKUP('Rate Calculations'!$A272,#REF!,4,FALSE)),VLOOKUP('Rate Calculations'!$A272,#REF!,4,FALSE),0)</f>
        <v>0</v>
      </c>
      <c r="N272" s="17">
        <f t="shared" si="95"/>
        <v>0</v>
      </c>
      <c r="O272" s="18">
        <f t="shared" si="96"/>
        <v>0</v>
      </c>
      <c r="P272" s="139">
        <f t="shared" si="97"/>
        <v>0</v>
      </c>
      <c r="Q272" s="66">
        <f t="shared" si="98"/>
        <v>0</v>
      </c>
      <c r="R272" s="66">
        <f t="shared" si="99"/>
        <v>0</v>
      </c>
      <c r="S272" s="9" t="e">
        <f>IF(#REF!="Yes",Q272,(Q272+I272*0.5))</f>
        <v>#REF!</v>
      </c>
      <c r="T272" s="9" t="e">
        <f>IF(#REF!="Yes",R272,(R272+K272*0.5))</f>
        <v>#REF!</v>
      </c>
      <c r="U272" s="151">
        <f t="shared" si="100"/>
        <v>0</v>
      </c>
      <c r="V272" s="16">
        <f t="shared" si="101"/>
        <v>0</v>
      </c>
      <c r="W272" s="16">
        <f t="shared" si="102"/>
        <v>0</v>
      </c>
      <c r="X272" s="138">
        <f>IF(ISNUMBER(VLOOKUP('Rate Calculations'!$A272,#REF!,5,FALSE)),VLOOKUP('Rate Calculations'!$A272,#REF!,5,FALSE),0)</f>
        <v>0</v>
      </c>
      <c r="Y272" s="89">
        <f>IF(ISNUMBER(VLOOKUP('Rate Calculations'!$A272,#REF!,6,FALSE)),VLOOKUP('Rate Calculations'!$A272,#REF!,6,FALSE),0)</f>
        <v>0</v>
      </c>
      <c r="Z272" s="17">
        <f t="shared" si="103"/>
        <v>0</v>
      </c>
      <c r="AA272" s="18">
        <f t="shared" si="104"/>
        <v>0</v>
      </c>
      <c r="AB272" s="46">
        <f t="shared" si="89"/>
        <v>0</v>
      </c>
      <c r="AC272" s="24">
        <f t="shared" si="105"/>
        <v>0</v>
      </c>
      <c r="AD272" s="24">
        <f t="shared" si="106"/>
        <v>0</v>
      </c>
      <c r="AE272" s="27" t="e">
        <f>IF(#REF!="Yes",AC272,(AC272+V272*0.5))</f>
        <v>#REF!</v>
      </c>
      <c r="AF272" s="27" t="e">
        <f>IF(#REF!="Yes",AD272,(AD272+W272*0.5))</f>
        <v>#REF!</v>
      </c>
    </row>
    <row r="273" spans="1:32">
      <c r="A273" s="57" t="str">
        <f t="shared" si="90"/>
        <v xml:space="preserve"> </v>
      </c>
      <c r="B273" s="57"/>
      <c r="C273" s="57"/>
      <c r="D273" s="30" t="str">
        <f>IFERROR((GETPIVOTDATA("Average of Certified Payroll Hourly Rate",'Pivot Table'!$X$3,"Firm Name",A273,"Class Round 3 (PSPO)",B273)),"")</f>
        <v/>
      </c>
      <c r="E273" s="34"/>
      <c r="F273" s="34"/>
      <c r="G273" s="151"/>
      <c r="H273" s="349">
        <f t="shared" si="91"/>
        <v>1.7500000000000002E-2</v>
      </c>
      <c r="I273" s="19">
        <f t="shared" si="92"/>
        <v>0</v>
      </c>
      <c r="J273" s="67">
        <f t="shared" si="93"/>
        <v>3.5000000000000003E-2</v>
      </c>
      <c r="K273" s="19">
        <f t="shared" si="94"/>
        <v>0</v>
      </c>
      <c r="L273" s="138">
        <f>IF(ISNUMBER(VLOOKUP('Rate Calculations'!$A273,#REF!,2,FALSE)),VLOOKUP('Rate Calculations'!$A273,#REF!,2,FALSE),0)</f>
        <v>0</v>
      </c>
      <c r="M273" s="89">
        <f>IF(ISNUMBER(VLOOKUP('Rate Calculations'!$A273,#REF!,4,FALSE)),VLOOKUP('Rate Calculations'!$A273,#REF!,4,FALSE),0)</f>
        <v>0</v>
      </c>
      <c r="N273" s="17">
        <f t="shared" si="95"/>
        <v>0</v>
      </c>
      <c r="O273" s="18">
        <f t="shared" si="96"/>
        <v>0</v>
      </c>
      <c r="P273" s="139">
        <f t="shared" si="97"/>
        <v>0</v>
      </c>
      <c r="Q273" s="66">
        <f t="shared" si="98"/>
        <v>0</v>
      </c>
      <c r="R273" s="66">
        <f t="shared" si="99"/>
        <v>0</v>
      </c>
      <c r="S273" s="9" t="e">
        <f>IF(#REF!="Yes",Q273,(Q273+I273*0.5))</f>
        <v>#REF!</v>
      </c>
      <c r="T273" s="9" t="e">
        <f>IF(#REF!="Yes",R273,(R273+K273*0.5))</f>
        <v>#REF!</v>
      </c>
      <c r="U273" s="151">
        <f t="shared" si="100"/>
        <v>0</v>
      </c>
      <c r="V273" s="16">
        <f t="shared" si="101"/>
        <v>0</v>
      </c>
      <c r="W273" s="16">
        <f t="shared" si="102"/>
        <v>0</v>
      </c>
      <c r="X273" s="138">
        <f>IF(ISNUMBER(VLOOKUP('Rate Calculations'!$A273,#REF!,5,FALSE)),VLOOKUP('Rate Calculations'!$A273,#REF!,5,FALSE),0)</f>
        <v>0</v>
      </c>
      <c r="Y273" s="89">
        <f>IF(ISNUMBER(VLOOKUP('Rate Calculations'!$A273,#REF!,6,FALSE)),VLOOKUP('Rate Calculations'!$A273,#REF!,6,FALSE),0)</f>
        <v>0</v>
      </c>
      <c r="Z273" s="17">
        <f t="shared" si="103"/>
        <v>0</v>
      </c>
      <c r="AA273" s="18">
        <f t="shared" si="104"/>
        <v>0</v>
      </c>
      <c r="AB273" s="46">
        <f t="shared" si="89"/>
        <v>0</v>
      </c>
      <c r="AC273" s="24">
        <f t="shared" si="105"/>
        <v>0</v>
      </c>
      <c r="AD273" s="24">
        <f t="shared" si="106"/>
        <v>0</v>
      </c>
      <c r="AE273" s="27" t="e">
        <f>IF(#REF!="Yes",AC273,(AC273+V273*0.5))</f>
        <v>#REF!</v>
      </c>
      <c r="AF273" s="27" t="e">
        <f>IF(#REF!="Yes",AD273,(AD273+W273*0.5))</f>
        <v>#REF!</v>
      </c>
    </row>
    <row r="274" spans="1:32">
      <c r="A274" s="57" t="str">
        <f t="shared" si="90"/>
        <v xml:space="preserve"> </v>
      </c>
      <c r="B274" s="57"/>
      <c r="C274" s="57"/>
      <c r="D274" s="30" t="str">
        <f>IFERROR((GETPIVOTDATA("Average of Certified Payroll Hourly Rate",'Pivot Table'!$X$3,"Firm Name",A274,"Class Round 3 (PSPO)",B274)),"")</f>
        <v/>
      </c>
      <c r="E274" s="34"/>
      <c r="F274" s="34"/>
      <c r="G274" s="151"/>
      <c r="H274" s="349">
        <f t="shared" si="91"/>
        <v>1.7500000000000002E-2</v>
      </c>
      <c r="I274" s="19">
        <f t="shared" si="92"/>
        <v>0</v>
      </c>
      <c r="J274" s="67">
        <f t="shared" si="93"/>
        <v>3.5000000000000003E-2</v>
      </c>
      <c r="K274" s="19">
        <f t="shared" si="94"/>
        <v>0</v>
      </c>
      <c r="L274" s="138">
        <f>IF(ISNUMBER(VLOOKUP('Rate Calculations'!$A274,#REF!,2,FALSE)),VLOOKUP('Rate Calculations'!$A274,#REF!,2,FALSE),0)</f>
        <v>0</v>
      </c>
      <c r="M274" s="89">
        <f>IF(ISNUMBER(VLOOKUP('Rate Calculations'!$A274,#REF!,4,FALSE)),VLOOKUP('Rate Calculations'!$A274,#REF!,4,FALSE),0)</f>
        <v>0</v>
      </c>
      <c r="N274" s="17">
        <f t="shared" si="95"/>
        <v>0</v>
      </c>
      <c r="O274" s="18">
        <f t="shared" si="96"/>
        <v>0</v>
      </c>
      <c r="P274" s="139">
        <f t="shared" si="97"/>
        <v>0</v>
      </c>
      <c r="Q274" s="66">
        <f t="shared" si="98"/>
        <v>0</v>
      </c>
      <c r="R274" s="66">
        <f t="shared" si="99"/>
        <v>0</v>
      </c>
      <c r="S274" s="9" t="e">
        <f>IF(#REF!="Yes",Q274,(Q274+I274*0.5))</f>
        <v>#REF!</v>
      </c>
      <c r="T274" s="9" t="e">
        <f>IF(#REF!="Yes",R274,(R274+K274*0.5))</f>
        <v>#REF!</v>
      </c>
      <c r="U274" s="151">
        <f t="shared" si="100"/>
        <v>0</v>
      </c>
      <c r="V274" s="16">
        <f t="shared" si="101"/>
        <v>0</v>
      </c>
      <c r="W274" s="16">
        <f t="shared" si="102"/>
        <v>0</v>
      </c>
      <c r="X274" s="138">
        <f>IF(ISNUMBER(VLOOKUP('Rate Calculations'!$A274,#REF!,5,FALSE)),VLOOKUP('Rate Calculations'!$A274,#REF!,5,FALSE),0)</f>
        <v>0</v>
      </c>
      <c r="Y274" s="89">
        <f>IF(ISNUMBER(VLOOKUP('Rate Calculations'!$A274,#REF!,6,FALSE)),VLOOKUP('Rate Calculations'!$A274,#REF!,6,FALSE),0)</f>
        <v>0</v>
      </c>
      <c r="Z274" s="17">
        <f t="shared" si="103"/>
        <v>0</v>
      </c>
      <c r="AA274" s="18">
        <f t="shared" si="104"/>
        <v>0</v>
      </c>
      <c r="AB274" s="46">
        <f t="shared" si="89"/>
        <v>0</v>
      </c>
      <c r="AC274" s="24">
        <f t="shared" si="105"/>
        <v>0</v>
      </c>
      <c r="AD274" s="24">
        <f t="shared" si="106"/>
        <v>0</v>
      </c>
      <c r="AE274" s="27" t="e">
        <f>IF(#REF!="Yes",AC274,(AC274+V274*0.5))</f>
        <v>#REF!</v>
      </c>
      <c r="AF274" s="27" t="e">
        <f>IF(#REF!="Yes",AD274,(AD274+W274*0.5))</f>
        <v>#REF!</v>
      </c>
    </row>
    <row r="275" spans="1:32">
      <c r="A275" s="57" t="str">
        <f t="shared" si="90"/>
        <v xml:space="preserve"> </v>
      </c>
      <c r="B275" s="57"/>
      <c r="C275" s="57"/>
      <c r="D275" s="30" t="str">
        <f>IFERROR((GETPIVOTDATA("Average of Certified Payroll Hourly Rate",'Pivot Table'!$X$3,"Firm Name",A275,"Class Round 3 (PSPO)",B275)),"")</f>
        <v/>
      </c>
      <c r="E275" s="34"/>
      <c r="F275" s="34"/>
      <c r="G275" s="151"/>
      <c r="H275" s="349">
        <f t="shared" si="91"/>
        <v>1.7500000000000002E-2</v>
      </c>
      <c r="I275" s="19">
        <f t="shared" si="92"/>
        <v>0</v>
      </c>
      <c r="J275" s="67">
        <f t="shared" si="93"/>
        <v>3.5000000000000003E-2</v>
      </c>
      <c r="K275" s="19">
        <f t="shared" si="94"/>
        <v>0</v>
      </c>
      <c r="L275" s="138">
        <f>IF(ISNUMBER(VLOOKUP('Rate Calculations'!$A275,#REF!,2,FALSE)),VLOOKUP('Rate Calculations'!$A275,#REF!,2,FALSE),0)</f>
        <v>0</v>
      </c>
      <c r="M275" s="89">
        <f>IF(ISNUMBER(VLOOKUP('Rate Calculations'!$A275,#REF!,4,FALSE)),VLOOKUP('Rate Calculations'!$A275,#REF!,4,FALSE),0)</f>
        <v>0</v>
      </c>
      <c r="N275" s="17">
        <f t="shared" si="95"/>
        <v>0</v>
      </c>
      <c r="O275" s="18">
        <f t="shared" si="96"/>
        <v>0</v>
      </c>
      <c r="P275" s="139">
        <f t="shared" si="97"/>
        <v>0</v>
      </c>
      <c r="Q275" s="66">
        <f t="shared" si="98"/>
        <v>0</v>
      </c>
      <c r="R275" s="66">
        <f t="shared" si="99"/>
        <v>0</v>
      </c>
      <c r="S275" s="9" t="e">
        <f>IF(#REF!="Yes",Q275,(Q275+I275*0.5))</f>
        <v>#REF!</v>
      </c>
      <c r="T275" s="9" t="e">
        <f>IF(#REF!="Yes",R275,(R275+K275*0.5))</f>
        <v>#REF!</v>
      </c>
      <c r="U275" s="151">
        <f t="shared" si="100"/>
        <v>0</v>
      </c>
      <c r="V275" s="16">
        <f t="shared" si="101"/>
        <v>0</v>
      </c>
      <c r="W275" s="16">
        <f t="shared" si="102"/>
        <v>0</v>
      </c>
      <c r="X275" s="138">
        <f>IF(ISNUMBER(VLOOKUP('Rate Calculations'!$A275,#REF!,5,FALSE)),VLOOKUP('Rate Calculations'!$A275,#REF!,5,FALSE),0)</f>
        <v>0</v>
      </c>
      <c r="Y275" s="89">
        <f>IF(ISNUMBER(VLOOKUP('Rate Calculations'!$A275,#REF!,6,FALSE)),VLOOKUP('Rate Calculations'!$A275,#REF!,6,FALSE),0)</f>
        <v>0</v>
      </c>
      <c r="Z275" s="17">
        <f t="shared" si="103"/>
        <v>0</v>
      </c>
      <c r="AA275" s="18">
        <f t="shared" si="104"/>
        <v>0</v>
      </c>
      <c r="AB275" s="46">
        <f t="shared" si="89"/>
        <v>0</v>
      </c>
      <c r="AC275" s="24">
        <f t="shared" si="105"/>
        <v>0</v>
      </c>
      <c r="AD275" s="24">
        <f t="shared" si="106"/>
        <v>0</v>
      </c>
      <c r="AE275" s="27" t="e">
        <f>IF(#REF!="Yes",AC275,(AC275+V275*0.5))</f>
        <v>#REF!</v>
      </c>
      <c r="AF275" s="27" t="e">
        <f>IF(#REF!="Yes",AD275,(AD275+W275*0.5))</f>
        <v>#REF!</v>
      </c>
    </row>
    <row r="276" spans="1:32">
      <c r="A276" s="57" t="str">
        <f t="shared" si="90"/>
        <v xml:space="preserve"> </v>
      </c>
      <c r="B276" s="57"/>
      <c r="C276" s="57"/>
      <c r="D276" s="30" t="str">
        <f>IFERROR((GETPIVOTDATA("Average of Certified Payroll Hourly Rate",'Pivot Table'!$X$3,"Firm Name",A276,"Class Round 3 (PSPO)",B276)),"")</f>
        <v/>
      </c>
      <c r="E276" s="34"/>
      <c r="F276" s="34"/>
      <c r="G276" s="151"/>
      <c r="H276" s="349">
        <f t="shared" si="91"/>
        <v>1.7500000000000002E-2</v>
      </c>
      <c r="I276" s="19">
        <f t="shared" si="92"/>
        <v>0</v>
      </c>
      <c r="J276" s="67">
        <f t="shared" si="93"/>
        <v>3.5000000000000003E-2</v>
      </c>
      <c r="K276" s="19">
        <f t="shared" si="94"/>
        <v>0</v>
      </c>
      <c r="L276" s="138">
        <f>IF(ISNUMBER(VLOOKUP('Rate Calculations'!$A276,#REF!,2,FALSE)),VLOOKUP('Rate Calculations'!$A276,#REF!,2,FALSE),0)</f>
        <v>0</v>
      </c>
      <c r="M276" s="89">
        <f>IF(ISNUMBER(VLOOKUP('Rate Calculations'!$A276,#REF!,4,FALSE)),VLOOKUP('Rate Calculations'!$A276,#REF!,4,FALSE),0)</f>
        <v>0</v>
      </c>
      <c r="N276" s="17">
        <f t="shared" si="95"/>
        <v>0</v>
      </c>
      <c r="O276" s="18">
        <f t="shared" si="96"/>
        <v>0</v>
      </c>
      <c r="P276" s="139">
        <f t="shared" si="97"/>
        <v>0</v>
      </c>
      <c r="Q276" s="66">
        <f t="shared" si="98"/>
        <v>0</v>
      </c>
      <c r="R276" s="66">
        <f t="shared" si="99"/>
        <v>0</v>
      </c>
      <c r="S276" s="9" t="e">
        <f>IF(#REF!="Yes",Q276,(Q276+I276*0.5))</f>
        <v>#REF!</v>
      </c>
      <c r="T276" s="9" t="e">
        <f>IF(#REF!="Yes",R276,(R276+K276*0.5))</f>
        <v>#REF!</v>
      </c>
      <c r="U276" s="151">
        <f t="shared" si="100"/>
        <v>0</v>
      </c>
      <c r="V276" s="16">
        <f t="shared" si="101"/>
        <v>0</v>
      </c>
      <c r="W276" s="16">
        <f t="shared" si="102"/>
        <v>0</v>
      </c>
      <c r="X276" s="138">
        <f>IF(ISNUMBER(VLOOKUP('Rate Calculations'!$A276,#REF!,5,FALSE)),VLOOKUP('Rate Calculations'!$A276,#REF!,5,FALSE),0)</f>
        <v>0</v>
      </c>
      <c r="Y276" s="89">
        <f>IF(ISNUMBER(VLOOKUP('Rate Calculations'!$A276,#REF!,6,FALSE)),VLOOKUP('Rate Calculations'!$A276,#REF!,6,FALSE),0)</f>
        <v>0</v>
      </c>
      <c r="Z276" s="17">
        <f t="shared" si="103"/>
        <v>0</v>
      </c>
      <c r="AA276" s="18">
        <f t="shared" si="104"/>
        <v>0</v>
      </c>
      <c r="AB276" s="46">
        <f t="shared" si="89"/>
        <v>0</v>
      </c>
      <c r="AC276" s="24">
        <f t="shared" si="105"/>
        <v>0</v>
      </c>
      <c r="AD276" s="24">
        <f t="shared" si="106"/>
        <v>0</v>
      </c>
      <c r="AE276" s="27" t="e">
        <f>IF(#REF!="Yes",AC276,(AC276+V276*0.5))</f>
        <v>#REF!</v>
      </c>
      <c r="AF276" s="27" t="e">
        <f>IF(#REF!="Yes",AD276,(AD276+W276*0.5))</f>
        <v>#REF!</v>
      </c>
    </row>
    <row r="277" spans="1:32">
      <c r="A277" s="57" t="str">
        <f t="shared" si="90"/>
        <v xml:space="preserve"> </v>
      </c>
      <c r="B277" s="57"/>
      <c r="C277" s="57"/>
      <c r="D277" s="30" t="str">
        <f>IFERROR((GETPIVOTDATA("Average of Certified Payroll Hourly Rate",'Pivot Table'!$X$3,"Firm Name",A277,"Class Round 3 (PSPO)",B277)),"")</f>
        <v/>
      </c>
      <c r="E277" s="34"/>
      <c r="F277" s="34"/>
      <c r="G277" s="151"/>
      <c r="H277" s="349">
        <f t="shared" si="91"/>
        <v>1.7500000000000002E-2</v>
      </c>
      <c r="I277" s="19">
        <f t="shared" si="92"/>
        <v>0</v>
      </c>
      <c r="J277" s="67">
        <f t="shared" si="93"/>
        <v>3.5000000000000003E-2</v>
      </c>
      <c r="K277" s="19">
        <f t="shared" si="94"/>
        <v>0</v>
      </c>
      <c r="L277" s="138">
        <f>IF(ISNUMBER(VLOOKUP('Rate Calculations'!$A277,#REF!,2,FALSE)),VLOOKUP('Rate Calculations'!$A277,#REF!,2,FALSE),0)</f>
        <v>0</v>
      </c>
      <c r="M277" s="89">
        <f>IF(ISNUMBER(VLOOKUP('Rate Calculations'!$A277,#REF!,4,FALSE)),VLOOKUP('Rate Calculations'!$A277,#REF!,4,FALSE),0)</f>
        <v>0</v>
      </c>
      <c r="N277" s="17">
        <f t="shared" si="95"/>
        <v>0</v>
      </c>
      <c r="O277" s="18">
        <f t="shared" si="96"/>
        <v>0</v>
      </c>
      <c r="P277" s="139">
        <f t="shared" si="97"/>
        <v>0</v>
      </c>
      <c r="Q277" s="66">
        <f t="shared" si="98"/>
        <v>0</v>
      </c>
      <c r="R277" s="66">
        <f t="shared" si="99"/>
        <v>0</v>
      </c>
      <c r="S277" s="9" t="e">
        <f>IF(#REF!="Yes",Q277,(Q277+I277*0.5))</f>
        <v>#REF!</v>
      </c>
      <c r="T277" s="9" t="e">
        <f>IF(#REF!="Yes",R277,(R277+K277*0.5))</f>
        <v>#REF!</v>
      </c>
      <c r="U277" s="151">
        <f t="shared" si="100"/>
        <v>0</v>
      </c>
      <c r="V277" s="16">
        <f t="shared" si="101"/>
        <v>0</v>
      </c>
      <c r="W277" s="16">
        <f t="shared" si="102"/>
        <v>0</v>
      </c>
      <c r="X277" s="138">
        <f>IF(ISNUMBER(VLOOKUP('Rate Calculations'!$A277,#REF!,5,FALSE)),VLOOKUP('Rate Calculations'!$A277,#REF!,5,FALSE),0)</f>
        <v>0</v>
      </c>
      <c r="Y277" s="89">
        <f>IF(ISNUMBER(VLOOKUP('Rate Calculations'!$A277,#REF!,6,FALSE)),VLOOKUP('Rate Calculations'!$A277,#REF!,6,FALSE),0)</f>
        <v>0</v>
      </c>
      <c r="Z277" s="17">
        <f t="shared" si="103"/>
        <v>0</v>
      </c>
      <c r="AA277" s="18">
        <f t="shared" si="104"/>
        <v>0</v>
      </c>
      <c r="AB277" s="46">
        <f t="shared" si="89"/>
        <v>0</v>
      </c>
      <c r="AC277" s="24">
        <f t="shared" si="105"/>
        <v>0</v>
      </c>
      <c r="AD277" s="24">
        <f t="shared" si="106"/>
        <v>0</v>
      </c>
      <c r="AE277" s="27" t="e">
        <f>IF(#REF!="Yes",AC277,(AC277+V277*0.5))</f>
        <v>#REF!</v>
      </c>
      <c r="AF277" s="27" t="e">
        <f>IF(#REF!="Yes",AD277,(AD277+W277*0.5))</f>
        <v>#REF!</v>
      </c>
    </row>
    <row r="278" spans="1:32">
      <c r="A278" s="57" t="str">
        <f t="shared" si="90"/>
        <v xml:space="preserve"> </v>
      </c>
      <c r="B278" s="57"/>
      <c r="C278" s="57"/>
      <c r="D278" s="30" t="str">
        <f>IFERROR((GETPIVOTDATA("Average of Certified Payroll Hourly Rate",'Pivot Table'!$X$3,"Firm Name",A278,"Class Round 3 (PSPO)",B278)),"")</f>
        <v/>
      </c>
      <c r="E278" s="34"/>
      <c r="F278" s="34"/>
      <c r="G278" s="151"/>
      <c r="H278" s="349">
        <f t="shared" si="91"/>
        <v>1.7500000000000002E-2</v>
      </c>
      <c r="I278" s="19">
        <f t="shared" si="92"/>
        <v>0</v>
      </c>
      <c r="J278" s="67">
        <f t="shared" si="93"/>
        <v>3.5000000000000003E-2</v>
      </c>
      <c r="K278" s="19">
        <f t="shared" si="94"/>
        <v>0</v>
      </c>
      <c r="L278" s="138">
        <f>IF(ISNUMBER(VLOOKUP('Rate Calculations'!$A278,#REF!,2,FALSE)),VLOOKUP('Rate Calculations'!$A278,#REF!,2,FALSE),0)</f>
        <v>0</v>
      </c>
      <c r="M278" s="89">
        <f>IF(ISNUMBER(VLOOKUP('Rate Calculations'!$A278,#REF!,4,FALSE)),VLOOKUP('Rate Calculations'!$A278,#REF!,4,FALSE),0)</f>
        <v>0</v>
      </c>
      <c r="N278" s="17">
        <f t="shared" si="95"/>
        <v>0</v>
      </c>
      <c r="O278" s="18">
        <f t="shared" si="96"/>
        <v>0</v>
      </c>
      <c r="P278" s="139">
        <f t="shared" si="97"/>
        <v>0</v>
      </c>
      <c r="Q278" s="66">
        <f t="shared" si="98"/>
        <v>0</v>
      </c>
      <c r="R278" s="66">
        <f t="shared" si="99"/>
        <v>0</v>
      </c>
      <c r="S278" s="9" t="e">
        <f>IF(#REF!="Yes",Q278,(Q278+I278*0.5))</f>
        <v>#REF!</v>
      </c>
      <c r="T278" s="9" t="e">
        <f>IF(#REF!="Yes",R278,(R278+K278*0.5))</f>
        <v>#REF!</v>
      </c>
      <c r="U278" s="151">
        <f t="shared" si="100"/>
        <v>0</v>
      </c>
      <c r="V278" s="16">
        <f t="shared" si="101"/>
        <v>0</v>
      </c>
      <c r="W278" s="16">
        <f t="shared" si="102"/>
        <v>0</v>
      </c>
      <c r="X278" s="138">
        <f>IF(ISNUMBER(VLOOKUP('Rate Calculations'!$A278,#REF!,5,FALSE)),VLOOKUP('Rate Calculations'!$A278,#REF!,5,FALSE),0)</f>
        <v>0</v>
      </c>
      <c r="Y278" s="89">
        <f>IF(ISNUMBER(VLOOKUP('Rate Calculations'!$A278,#REF!,6,FALSE)),VLOOKUP('Rate Calculations'!$A278,#REF!,6,FALSE),0)</f>
        <v>0</v>
      </c>
      <c r="Z278" s="17">
        <f t="shared" si="103"/>
        <v>0</v>
      </c>
      <c r="AA278" s="18">
        <f t="shared" si="104"/>
        <v>0</v>
      </c>
      <c r="AB278" s="46">
        <f t="shared" si="89"/>
        <v>0</v>
      </c>
      <c r="AC278" s="24">
        <f t="shared" si="105"/>
        <v>0</v>
      </c>
      <c r="AD278" s="24">
        <f t="shared" si="106"/>
        <v>0</v>
      </c>
      <c r="AE278" s="27" t="e">
        <f>IF(#REF!="Yes",AC278,(AC278+V278*0.5))</f>
        <v>#REF!</v>
      </c>
      <c r="AF278" s="27" t="e">
        <f>IF(#REF!="Yes",AD278,(AD278+W278*0.5))</f>
        <v>#REF!</v>
      </c>
    </row>
    <row r="279" spans="1:32">
      <c r="A279" s="57" t="str">
        <f t="shared" si="90"/>
        <v xml:space="preserve"> </v>
      </c>
      <c r="B279" s="57"/>
      <c r="C279" s="57"/>
      <c r="D279" s="30" t="str">
        <f>IFERROR((GETPIVOTDATA("Average of Certified Payroll Hourly Rate",'Pivot Table'!$X$3,"Firm Name",A279,"Class Round 3 (PSPO)",B279)),"")</f>
        <v/>
      </c>
      <c r="E279" s="34"/>
      <c r="F279" s="34"/>
      <c r="G279" s="151"/>
      <c r="H279" s="349">
        <f t="shared" si="91"/>
        <v>1.7500000000000002E-2</v>
      </c>
      <c r="I279" s="19">
        <f t="shared" si="92"/>
        <v>0</v>
      </c>
      <c r="J279" s="67">
        <f t="shared" si="93"/>
        <v>3.5000000000000003E-2</v>
      </c>
      <c r="K279" s="19">
        <f t="shared" si="94"/>
        <v>0</v>
      </c>
      <c r="L279" s="138">
        <f>IF(ISNUMBER(VLOOKUP('Rate Calculations'!$A279,#REF!,2,FALSE)),VLOOKUP('Rate Calculations'!$A279,#REF!,2,FALSE),0)</f>
        <v>0</v>
      </c>
      <c r="M279" s="89">
        <f>IF(ISNUMBER(VLOOKUP('Rate Calculations'!$A279,#REF!,4,FALSE)),VLOOKUP('Rate Calculations'!$A279,#REF!,4,FALSE),0)</f>
        <v>0</v>
      </c>
      <c r="N279" s="17">
        <f t="shared" si="95"/>
        <v>0</v>
      </c>
      <c r="O279" s="18">
        <f t="shared" si="96"/>
        <v>0</v>
      </c>
      <c r="P279" s="139">
        <f t="shared" si="97"/>
        <v>0</v>
      </c>
      <c r="Q279" s="66">
        <f t="shared" si="98"/>
        <v>0</v>
      </c>
      <c r="R279" s="66">
        <f t="shared" si="99"/>
        <v>0</v>
      </c>
      <c r="S279" s="9" t="e">
        <f>IF(#REF!="Yes",Q279,(Q279+I279*0.5))</f>
        <v>#REF!</v>
      </c>
      <c r="T279" s="9" t="e">
        <f>IF(#REF!="Yes",R279,(R279+K279*0.5))</f>
        <v>#REF!</v>
      </c>
      <c r="U279" s="151">
        <f t="shared" si="100"/>
        <v>0</v>
      </c>
      <c r="V279" s="16">
        <f t="shared" si="101"/>
        <v>0</v>
      </c>
      <c r="W279" s="16">
        <f t="shared" si="102"/>
        <v>0</v>
      </c>
      <c r="X279" s="138">
        <f>IF(ISNUMBER(VLOOKUP('Rate Calculations'!$A279,#REF!,5,FALSE)),VLOOKUP('Rate Calculations'!$A279,#REF!,5,FALSE),0)</f>
        <v>0</v>
      </c>
      <c r="Y279" s="89">
        <f>IF(ISNUMBER(VLOOKUP('Rate Calculations'!$A279,#REF!,6,FALSE)),VLOOKUP('Rate Calculations'!$A279,#REF!,6,FALSE),0)</f>
        <v>0</v>
      </c>
      <c r="Z279" s="17">
        <f t="shared" si="103"/>
        <v>0</v>
      </c>
      <c r="AA279" s="18">
        <f t="shared" si="104"/>
        <v>0</v>
      </c>
      <c r="AB279" s="46">
        <f t="shared" si="89"/>
        <v>0</v>
      </c>
      <c r="AC279" s="24">
        <f t="shared" si="105"/>
        <v>0</v>
      </c>
      <c r="AD279" s="24">
        <f t="shared" si="106"/>
        <v>0</v>
      </c>
      <c r="AE279" s="27" t="e">
        <f>IF(#REF!="Yes",AC279,(AC279+V279*0.5))</f>
        <v>#REF!</v>
      </c>
      <c r="AF279" s="27" t="e">
        <f>IF(#REF!="Yes",AD279,(AD279+W279*0.5))</f>
        <v>#REF!</v>
      </c>
    </row>
    <row r="280" spans="1:32">
      <c r="A280" s="57" t="str">
        <f t="shared" si="90"/>
        <v xml:space="preserve"> </v>
      </c>
      <c r="B280" s="57"/>
      <c r="C280" s="57"/>
      <c r="D280" s="30" t="str">
        <f>IFERROR((GETPIVOTDATA("Average of Certified Payroll Hourly Rate",'Pivot Table'!$X$3,"Firm Name",A280,"Class Round 3 (PSPO)",B280)),"")</f>
        <v/>
      </c>
      <c r="E280" s="34"/>
      <c r="F280" s="34"/>
      <c r="G280" s="151"/>
      <c r="H280" s="349">
        <f t="shared" si="91"/>
        <v>1.7500000000000002E-2</v>
      </c>
      <c r="I280" s="19">
        <f t="shared" si="92"/>
        <v>0</v>
      </c>
      <c r="J280" s="67">
        <f t="shared" si="93"/>
        <v>3.5000000000000003E-2</v>
      </c>
      <c r="K280" s="19">
        <f t="shared" si="94"/>
        <v>0</v>
      </c>
      <c r="L280" s="138">
        <f>IF(ISNUMBER(VLOOKUP('Rate Calculations'!$A280,#REF!,2,FALSE)),VLOOKUP('Rate Calculations'!$A280,#REF!,2,FALSE),0)</f>
        <v>0</v>
      </c>
      <c r="M280" s="89">
        <f>IF(ISNUMBER(VLOOKUP('Rate Calculations'!$A280,#REF!,4,FALSE)),VLOOKUP('Rate Calculations'!$A280,#REF!,4,FALSE),0)</f>
        <v>0</v>
      </c>
      <c r="N280" s="17">
        <f t="shared" si="95"/>
        <v>0</v>
      </c>
      <c r="O280" s="18">
        <f t="shared" si="96"/>
        <v>0</v>
      </c>
      <c r="P280" s="139">
        <f t="shared" si="97"/>
        <v>0</v>
      </c>
      <c r="Q280" s="66">
        <f t="shared" si="98"/>
        <v>0</v>
      </c>
      <c r="R280" s="66">
        <f t="shared" si="99"/>
        <v>0</v>
      </c>
      <c r="S280" s="9" t="e">
        <f>IF(#REF!="Yes",Q280,(Q280+I280*0.5))</f>
        <v>#REF!</v>
      </c>
      <c r="T280" s="9" t="e">
        <f>IF(#REF!="Yes",R280,(R280+K280*0.5))</f>
        <v>#REF!</v>
      </c>
      <c r="U280" s="151">
        <f t="shared" si="100"/>
        <v>0</v>
      </c>
      <c r="V280" s="16">
        <f t="shared" si="101"/>
        <v>0</v>
      </c>
      <c r="W280" s="16">
        <f t="shared" si="102"/>
        <v>0</v>
      </c>
      <c r="X280" s="138">
        <f>IF(ISNUMBER(VLOOKUP('Rate Calculations'!$A280,#REF!,5,FALSE)),VLOOKUP('Rate Calculations'!$A280,#REF!,5,FALSE),0)</f>
        <v>0</v>
      </c>
      <c r="Y280" s="89">
        <f>IF(ISNUMBER(VLOOKUP('Rate Calculations'!$A280,#REF!,6,FALSE)),VLOOKUP('Rate Calculations'!$A280,#REF!,6,FALSE),0)</f>
        <v>0</v>
      </c>
      <c r="Z280" s="17">
        <f t="shared" si="103"/>
        <v>0</v>
      </c>
      <c r="AA280" s="18">
        <f t="shared" si="104"/>
        <v>0</v>
      </c>
      <c r="AB280" s="46">
        <f t="shared" si="89"/>
        <v>0</v>
      </c>
      <c r="AC280" s="24">
        <f t="shared" si="105"/>
        <v>0</v>
      </c>
      <c r="AD280" s="24">
        <f t="shared" si="106"/>
        <v>0</v>
      </c>
      <c r="AE280" s="27" t="e">
        <f>IF(#REF!="Yes",AC280,(AC280+V280*0.5))</f>
        <v>#REF!</v>
      </c>
      <c r="AF280" s="27" t="e">
        <f>IF(#REF!="Yes",AD280,(AD280+W280*0.5))</f>
        <v>#REF!</v>
      </c>
    </row>
    <row r="281" spans="1:32">
      <c r="A281" s="57" t="str">
        <f t="shared" si="90"/>
        <v xml:space="preserve"> </v>
      </c>
      <c r="B281" s="57"/>
      <c r="C281" s="57"/>
      <c r="D281" s="30" t="str">
        <f>IFERROR((GETPIVOTDATA("Average of Certified Payroll Hourly Rate",'Pivot Table'!$X$3,"Firm Name",A281,"Class Round 3 (PSPO)",B281)),"")</f>
        <v/>
      </c>
      <c r="E281" s="34"/>
      <c r="F281" s="34"/>
      <c r="G281" s="151"/>
      <c r="H281" s="349">
        <f t="shared" si="91"/>
        <v>1.7500000000000002E-2</v>
      </c>
      <c r="I281" s="19">
        <f t="shared" si="92"/>
        <v>0</v>
      </c>
      <c r="J281" s="67">
        <f t="shared" si="93"/>
        <v>3.5000000000000003E-2</v>
      </c>
      <c r="K281" s="19">
        <f t="shared" si="94"/>
        <v>0</v>
      </c>
      <c r="L281" s="138">
        <f>IF(ISNUMBER(VLOOKUP('Rate Calculations'!$A281,#REF!,2,FALSE)),VLOOKUP('Rate Calculations'!$A281,#REF!,2,FALSE),0)</f>
        <v>0</v>
      </c>
      <c r="M281" s="89">
        <f>IF(ISNUMBER(VLOOKUP('Rate Calculations'!$A281,#REF!,4,FALSE)),VLOOKUP('Rate Calculations'!$A281,#REF!,4,FALSE),0)</f>
        <v>0</v>
      </c>
      <c r="N281" s="17">
        <f t="shared" si="95"/>
        <v>0</v>
      </c>
      <c r="O281" s="18">
        <f t="shared" si="96"/>
        <v>0</v>
      </c>
      <c r="P281" s="139">
        <f t="shared" si="97"/>
        <v>0</v>
      </c>
      <c r="Q281" s="66">
        <f t="shared" si="98"/>
        <v>0</v>
      </c>
      <c r="R281" s="66">
        <f t="shared" si="99"/>
        <v>0</v>
      </c>
      <c r="S281" s="9" t="e">
        <f>IF(#REF!="Yes",Q281,(Q281+I281*0.5))</f>
        <v>#REF!</v>
      </c>
      <c r="T281" s="9" t="e">
        <f>IF(#REF!="Yes",R281,(R281+K281*0.5))</f>
        <v>#REF!</v>
      </c>
      <c r="U281" s="151">
        <f t="shared" si="100"/>
        <v>0</v>
      </c>
      <c r="V281" s="16">
        <f t="shared" si="101"/>
        <v>0</v>
      </c>
      <c r="W281" s="16">
        <f t="shared" si="102"/>
        <v>0</v>
      </c>
      <c r="X281" s="138">
        <f>IF(ISNUMBER(VLOOKUP('Rate Calculations'!$A281,#REF!,5,FALSE)),VLOOKUP('Rate Calculations'!$A281,#REF!,5,FALSE),0)</f>
        <v>0</v>
      </c>
      <c r="Y281" s="89">
        <f>IF(ISNUMBER(VLOOKUP('Rate Calculations'!$A281,#REF!,6,FALSE)),VLOOKUP('Rate Calculations'!$A281,#REF!,6,FALSE),0)</f>
        <v>0</v>
      </c>
      <c r="Z281" s="17">
        <f t="shared" si="103"/>
        <v>0</v>
      </c>
      <c r="AA281" s="18">
        <f t="shared" si="104"/>
        <v>0</v>
      </c>
      <c r="AB281" s="46">
        <f t="shared" si="89"/>
        <v>0</v>
      </c>
      <c r="AC281" s="24">
        <f t="shared" si="105"/>
        <v>0</v>
      </c>
      <c r="AD281" s="24">
        <f t="shared" si="106"/>
        <v>0</v>
      </c>
      <c r="AE281" s="27" t="e">
        <f>IF(#REF!="Yes",AC281,(AC281+V281*0.5))</f>
        <v>#REF!</v>
      </c>
      <c r="AF281" s="27" t="e">
        <f>IF(#REF!="Yes",AD281,(AD281+W281*0.5))</f>
        <v>#REF!</v>
      </c>
    </row>
    <row r="282" spans="1:32">
      <c r="A282" s="57" t="str">
        <f t="shared" si="90"/>
        <v xml:space="preserve"> </v>
      </c>
      <c r="B282" s="57"/>
      <c r="C282" s="57"/>
      <c r="D282" s="30" t="str">
        <f>IFERROR((GETPIVOTDATA("Average of Certified Payroll Hourly Rate",'Pivot Table'!$X$3,"Firm Name",A282,"Class Round 3 (PSPO)",B282)),"")</f>
        <v/>
      </c>
      <c r="E282" s="34"/>
      <c r="F282" s="34"/>
      <c r="G282" s="151"/>
      <c r="H282" s="349">
        <f t="shared" si="91"/>
        <v>1.7500000000000002E-2</v>
      </c>
      <c r="I282" s="19">
        <f t="shared" si="92"/>
        <v>0</v>
      </c>
      <c r="J282" s="67">
        <f t="shared" si="93"/>
        <v>3.5000000000000003E-2</v>
      </c>
      <c r="K282" s="19">
        <f t="shared" si="94"/>
        <v>0</v>
      </c>
      <c r="L282" s="138">
        <f>IF(ISNUMBER(VLOOKUP('Rate Calculations'!$A282,#REF!,2,FALSE)),VLOOKUP('Rate Calculations'!$A282,#REF!,2,FALSE),0)</f>
        <v>0</v>
      </c>
      <c r="M282" s="89">
        <f>IF(ISNUMBER(VLOOKUP('Rate Calculations'!$A282,#REF!,4,FALSE)),VLOOKUP('Rate Calculations'!$A282,#REF!,4,FALSE),0)</f>
        <v>0</v>
      </c>
      <c r="N282" s="17">
        <f t="shared" si="95"/>
        <v>0</v>
      </c>
      <c r="O282" s="18">
        <f t="shared" si="96"/>
        <v>0</v>
      </c>
      <c r="P282" s="139">
        <f t="shared" si="97"/>
        <v>0</v>
      </c>
      <c r="Q282" s="66">
        <f t="shared" si="98"/>
        <v>0</v>
      </c>
      <c r="R282" s="66">
        <f t="shared" si="99"/>
        <v>0</v>
      </c>
      <c r="S282" s="9" t="e">
        <f>IF(#REF!="Yes",Q282,(Q282+I282*0.5))</f>
        <v>#REF!</v>
      </c>
      <c r="T282" s="9" t="e">
        <f>IF(#REF!="Yes",R282,(R282+K282*0.5))</f>
        <v>#REF!</v>
      </c>
      <c r="U282" s="151">
        <f t="shared" si="100"/>
        <v>0</v>
      </c>
      <c r="V282" s="16">
        <f t="shared" si="101"/>
        <v>0</v>
      </c>
      <c r="W282" s="16">
        <f t="shared" si="102"/>
        <v>0</v>
      </c>
      <c r="X282" s="138">
        <f>IF(ISNUMBER(VLOOKUP('Rate Calculations'!$A282,#REF!,5,FALSE)),VLOOKUP('Rate Calculations'!$A282,#REF!,5,FALSE),0)</f>
        <v>0</v>
      </c>
      <c r="Y282" s="89">
        <f>IF(ISNUMBER(VLOOKUP('Rate Calculations'!$A282,#REF!,6,FALSE)),VLOOKUP('Rate Calculations'!$A282,#REF!,6,FALSE),0)</f>
        <v>0</v>
      </c>
      <c r="Z282" s="17">
        <f t="shared" si="103"/>
        <v>0</v>
      </c>
      <c r="AA282" s="18">
        <f t="shared" si="104"/>
        <v>0</v>
      </c>
      <c r="AB282" s="46">
        <f t="shared" si="89"/>
        <v>0</v>
      </c>
      <c r="AC282" s="24">
        <f t="shared" si="105"/>
        <v>0</v>
      </c>
      <c r="AD282" s="24">
        <f t="shared" si="106"/>
        <v>0</v>
      </c>
      <c r="AE282" s="27" t="e">
        <f>IF(#REF!="Yes",AC282,(AC282+V282*0.5))</f>
        <v>#REF!</v>
      </c>
      <c r="AF282" s="27" t="e">
        <f>IF(#REF!="Yes",AD282,(AD282+W282*0.5))</f>
        <v>#REF!</v>
      </c>
    </row>
    <row r="283" spans="1:32">
      <c r="A283" s="57" t="str">
        <f t="shared" si="90"/>
        <v xml:space="preserve"> </v>
      </c>
      <c r="B283" s="57"/>
      <c r="C283" s="57"/>
      <c r="D283" s="30" t="str">
        <f>IFERROR((GETPIVOTDATA("Average of Certified Payroll Hourly Rate",'Pivot Table'!$X$3,"Firm Name",A283,"Class Round 3 (PSPO)",B283)),"")</f>
        <v/>
      </c>
      <c r="E283" s="34"/>
      <c r="F283" s="34"/>
      <c r="G283" s="151"/>
      <c r="H283" s="349">
        <f t="shared" si="91"/>
        <v>1.7500000000000002E-2</v>
      </c>
      <c r="I283" s="19">
        <f t="shared" si="92"/>
        <v>0</v>
      </c>
      <c r="J283" s="67">
        <f t="shared" si="93"/>
        <v>3.5000000000000003E-2</v>
      </c>
      <c r="K283" s="19">
        <f t="shared" si="94"/>
        <v>0</v>
      </c>
      <c r="L283" s="138">
        <f>IF(ISNUMBER(VLOOKUP('Rate Calculations'!$A283,#REF!,2,FALSE)),VLOOKUP('Rate Calculations'!$A283,#REF!,2,FALSE),0)</f>
        <v>0</v>
      </c>
      <c r="M283" s="89">
        <f>IF(ISNUMBER(VLOOKUP('Rate Calculations'!$A283,#REF!,4,FALSE)),VLOOKUP('Rate Calculations'!$A283,#REF!,4,FALSE),0)</f>
        <v>0</v>
      </c>
      <c r="N283" s="17">
        <f t="shared" si="95"/>
        <v>0</v>
      </c>
      <c r="O283" s="18">
        <f t="shared" si="96"/>
        <v>0</v>
      </c>
      <c r="P283" s="139">
        <f t="shared" si="97"/>
        <v>0</v>
      </c>
      <c r="Q283" s="66">
        <f t="shared" si="98"/>
        <v>0</v>
      </c>
      <c r="R283" s="66">
        <f t="shared" si="99"/>
        <v>0</v>
      </c>
      <c r="S283" s="9" t="e">
        <f>IF(#REF!="Yes",Q283,(Q283+I283*0.5))</f>
        <v>#REF!</v>
      </c>
      <c r="T283" s="9" t="e">
        <f>IF(#REF!="Yes",R283,(R283+K283*0.5))</f>
        <v>#REF!</v>
      </c>
      <c r="U283" s="151">
        <f t="shared" si="100"/>
        <v>0</v>
      </c>
      <c r="V283" s="16">
        <f t="shared" si="101"/>
        <v>0</v>
      </c>
      <c r="W283" s="16">
        <f t="shared" si="102"/>
        <v>0</v>
      </c>
      <c r="X283" s="138">
        <f>IF(ISNUMBER(VLOOKUP('Rate Calculations'!$A283,#REF!,5,FALSE)),VLOOKUP('Rate Calculations'!$A283,#REF!,5,FALSE),0)</f>
        <v>0</v>
      </c>
      <c r="Y283" s="89">
        <f>IF(ISNUMBER(VLOOKUP('Rate Calculations'!$A283,#REF!,6,FALSE)),VLOOKUP('Rate Calculations'!$A283,#REF!,6,FALSE),0)</f>
        <v>0</v>
      </c>
      <c r="Z283" s="17">
        <f t="shared" si="103"/>
        <v>0</v>
      </c>
      <c r="AA283" s="18">
        <f t="shared" si="104"/>
        <v>0</v>
      </c>
      <c r="AB283" s="46">
        <f t="shared" si="89"/>
        <v>0</v>
      </c>
      <c r="AC283" s="24">
        <f t="shared" si="105"/>
        <v>0</v>
      </c>
      <c r="AD283" s="24">
        <f t="shared" si="106"/>
        <v>0</v>
      </c>
      <c r="AE283" s="27" t="e">
        <f>IF(#REF!="Yes",AC283,(AC283+V283*0.5))</f>
        <v>#REF!</v>
      </c>
      <c r="AF283" s="27" t="e">
        <f>IF(#REF!="Yes",AD283,(AD283+W283*0.5))</f>
        <v>#REF!</v>
      </c>
    </row>
    <row r="284" spans="1:32">
      <c r="A284" s="57" t="str">
        <f t="shared" si="90"/>
        <v xml:space="preserve"> </v>
      </c>
      <c r="B284" s="57"/>
      <c r="C284" s="57"/>
      <c r="D284" s="30" t="str">
        <f>IFERROR((GETPIVOTDATA("Average of Certified Payroll Hourly Rate",'Pivot Table'!$X$3,"Firm Name",A284,"Class Round 3 (PSPO)",B284)),"")</f>
        <v/>
      </c>
      <c r="E284" s="34"/>
      <c r="F284" s="34"/>
      <c r="G284" s="151"/>
      <c r="H284" s="349">
        <f t="shared" si="91"/>
        <v>1.7500000000000002E-2</v>
      </c>
      <c r="I284" s="19">
        <f t="shared" si="92"/>
        <v>0</v>
      </c>
      <c r="J284" s="67">
        <f t="shared" si="93"/>
        <v>3.5000000000000003E-2</v>
      </c>
      <c r="K284" s="19">
        <f t="shared" si="94"/>
        <v>0</v>
      </c>
      <c r="L284" s="138">
        <f>IF(ISNUMBER(VLOOKUP('Rate Calculations'!$A284,#REF!,2,FALSE)),VLOOKUP('Rate Calculations'!$A284,#REF!,2,FALSE),0)</f>
        <v>0</v>
      </c>
      <c r="M284" s="89">
        <f>IF(ISNUMBER(VLOOKUP('Rate Calculations'!$A284,#REF!,4,FALSE)),VLOOKUP('Rate Calculations'!$A284,#REF!,4,FALSE),0)</f>
        <v>0</v>
      </c>
      <c r="N284" s="17">
        <f t="shared" si="95"/>
        <v>0</v>
      </c>
      <c r="O284" s="18">
        <f t="shared" si="96"/>
        <v>0</v>
      </c>
      <c r="P284" s="139">
        <f t="shared" si="97"/>
        <v>0</v>
      </c>
      <c r="Q284" s="66">
        <f t="shared" si="98"/>
        <v>0</v>
      </c>
      <c r="R284" s="66">
        <f t="shared" si="99"/>
        <v>0</v>
      </c>
      <c r="S284" s="9" t="e">
        <f>IF(#REF!="Yes",Q284,(Q284+I284*0.5))</f>
        <v>#REF!</v>
      </c>
      <c r="T284" s="9" t="e">
        <f>IF(#REF!="Yes",R284,(R284+K284*0.5))</f>
        <v>#REF!</v>
      </c>
      <c r="U284" s="151">
        <f t="shared" si="100"/>
        <v>0</v>
      </c>
      <c r="V284" s="16">
        <f t="shared" si="101"/>
        <v>0</v>
      </c>
      <c r="W284" s="16">
        <f t="shared" si="102"/>
        <v>0</v>
      </c>
      <c r="X284" s="138">
        <f>IF(ISNUMBER(VLOOKUP('Rate Calculations'!$A284,#REF!,5,FALSE)),VLOOKUP('Rate Calculations'!$A284,#REF!,5,FALSE),0)</f>
        <v>0</v>
      </c>
      <c r="Y284" s="89">
        <f>IF(ISNUMBER(VLOOKUP('Rate Calculations'!$A284,#REF!,6,FALSE)),VLOOKUP('Rate Calculations'!$A284,#REF!,6,FALSE),0)</f>
        <v>0</v>
      </c>
      <c r="Z284" s="17">
        <f t="shared" si="103"/>
        <v>0</v>
      </c>
      <c r="AA284" s="18">
        <f t="shared" si="104"/>
        <v>0</v>
      </c>
      <c r="AB284" s="46">
        <f t="shared" si="89"/>
        <v>0</v>
      </c>
      <c r="AC284" s="24">
        <f t="shared" si="105"/>
        <v>0</v>
      </c>
      <c r="AD284" s="24">
        <f t="shared" si="106"/>
        <v>0</v>
      </c>
      <c r="AE284" s="27" t="e">
        <f>IF(#REF!="Yes",AC284,(AC284+V284*0.5))</f>
        <v>#REF!</v>
      </c>
      <c r="AF284" s="27" t="e">
        <f>IF(#REF!="Yes",AD284,(AD284+W284*0.5))</f>
        <v>#REF!</v>
      </c>
    </row>
    <row r="285" spans="1:32">
      <c r="A285" s="57" t="str">
        <f t="shared" si="90"/>
        <v xml:space="preserve"> </v>
      </c>
      <c r="B285" s="57"/>
      <c r="C285" s="57"/>
      <c r="D285" s="30" t="str">
        <f>IFERROR((GETPIVOTDATA("Average of Certified Payroll Hourly Rate",'Pivot Table'!$X$3,"Firm Name",A285,"Class Round 3 (PSPO)",B285)),"")</f>
        <v/>
      </c>
      <c r="E285" s="34"/>
      <c r="F285" s="34"/>
      <c r="G285" s="151"/>
      <c r="H285" s="349">
        <f t="shared" si="91"/>
        <v>1.7500000000000002E-2</v>
      </c>
      <c r="I285" s="19">
        <f t="shared" si="92"/>
        <v>0</v>
      </c>
      <c r="J285" s="67">
        <f t="shared" si="93"/>
        <v>3.5000000000000003E-2</v>
      </c>
      <c r="K285" s="19">
        <f t="shared" si="94"/>
        <v>0</v>
      </c>
      <c r="L285" s="138">
        <f>IF(ISNUMBER(VLOOKUP('Rate Calculations'!$A285,#REF!,2,FALSE)),VLOOKUP('Rate Calculations'!$A285,#REF!,2,FALSE),0)</f>
        <v>0</v>
      </c>
      <c r="M285" s="89">
        <f>IF(ISNUMBER(VLOOKUP('Rate Calculations'!$A285,#REF!,4,FALSE)),VLOOKUP('Rate Calculations'!$A285,#REF!,4,FALSE),0)</f>
        <v>0</v>
      </c>
      <c r="N285" s="17">
        <f t="shared" si="95"/>
        <v>0</v>
      </c>
      <c r="O285" s="18">
        <f t="shared" si="96"/>
        <v>0</v>
      </c>
      <c r="P285" s="139">
        <f t="shared" si="97"/>
        <v>0</v>
      </c>
      <c r="Q285" s="66">
        <f t="shared" si="98"/>
        <v>0</v>
      </c>
      <c r="R285" s="66">
        <f t="shared" si="99"/>
        <v>0</v>
      </c>
      <c r="S285" s="9" t="e">
        <f>IF(#REF!="Yes",Q285,(Q285+I285*0.5))</f>
        <v>#REF!</v>
      </c>
      <c r="T285" s="9" t="e">
        <f>IF(#REF!="Yes",R285,(R285+K285*0.5))</f>
        <v>#REF!</v>
      </c>
      <c r="U285" s="151">
        <f t="shared" si="100"/>
        <v>0</v>
      </c>
      <c r="V285" s="16">
        <f t="shared" si="101"/>
        <v>0</v>
      </c>
      <c r="W285" s="16">
        <f t="shared" si="102"/>
        <v>0</v>
      </c>
      <c r="X285" s="138">
        <f>IF(ISNUMBER(VLOOKUP('Rate Calculations'!$A285,#REF!,5,FALSE)),VLOOKUP('Rate Calculations'!$A285,#REF!,5,FALSE),0)</f>
        <v>0</v>
      </c>
      <c r="Y285" s="89">
        <f>IF(ISNUMBER(VLOOKUP('Rate Calculations'!$A285,#REF!,6,FALSE)),VLOOKUP('Rate Calculations'!$A285,#REF!,6,FALSE),0)</f>
        <v>0</v>
      </c>
      <c r="Z285" s="17">
        <f t="shared" si="103"/>
        <v>0</v>
      </c>
      <c r="AA285" s="18">
        <f t="shared" si="104"/>
        <v>0</v>
      </c>
      <c r="AB285" s="46">
        <f t="shared" si="89"/>
        <v>0</v>
      </c>
      <c r="AC285" s="24">
        <f t="shared" si="105"/>
        <v>0</v>
      </c>
      <c r="AD285" s="24">
        <f t="shared" si="106"/>
        <v>0</v>
      </c>
      <c r="AE285" s="27" t="e">
        <f>IF(#REF!="Yes",AC285,(AC285+V285*0.5))</f>
        <v>#REF!</v>
      </c>
      <c r="AF285" s="27" t="e">
        <f>IF(#REF!="Yes",AD285,(AD285+W285*0.5))</f>
        <v>#REF!</v>
      </c>
    </row>
    <row r="286" spans="1:32">
      <c r="A286" s="57" t="str">
        <f t="shared" si="90"/>
        <v xml:space="preserve"> </v>
      </c>
      <c r="B286" s="57"/>
      <c r="C286" s="57"/>
      <c r="D286" s="30" t="str">
        <f>IFERROR((GETPIVOTDATA("Average of Certified Payroll Hourly Rate",'Pivot Table'!$X$3,"Firm Name",A286,"Class Round 3 (PSPO)",B286)),"")</f>
        <v/>
      </c>
      <c r="E286" s="34"/>
      <c r="F286" s="34"/>
      <c r="G286" s="151"/>
      <c r="H286" s="349">
        <f t="shared" si="91"/>
        <v>1.7500000000000002E-2</v>
      </c>
      <c r="I286" s="19">
        <f t="shared" si="92"/>
        <v>0</v>
      </c>
      <c r="J286" s="67">
        <f t="shared" si="93"/>
        <v>3.5000000000000003E-2</v>
      </c>
      <c r="K286" s="19">
        <f t="shared" si="94"/>
        <v>0</v>
      </c>
      <c r="L286" s="138">
        <f>IF(ISNUMBER(VLOOKUP('Rate Calculations'!$A286,#REF!,2,FALSE)),VLOOKUP('Rate Calculations'!$A286,#REF!,2,FALSE),0)</f>
        <v>0</v>
      </c>
      <c r="M286" s="89">
        <f>IF(ISNUMBER(VLOOKUP('Rate Calculations'!$A286,#REF!,4,FALSE)),VLOOKUP('Rate Calculations'!$A286,#REF!,4,FALSE),0)</f>
        <v>0</v>
      </c>
      <c r="N286" s="17">
        <f t="shared" si="95"/>
        <v>0</v>
      </c>
      <c r="O286" s="18">
        <f t="shared" si="96"/>
        <v>0</v>
      </c>
      <c r="P286" s="139">
        <f t="shared" si="97"/>
        <v>0</v>
      </c>
      <c r="Q286" s="66">
        <f t="shared" si="98"/>
        <v>0</v>
      </c>
      <c r="R286" s="66">
        <f t="shared" si="99"/>
        <v>0</v>
      </c>
      <c r="S286" s="9" t="e">
        <f>IF(#REF!="Yes",Q286,(Q286+I286*0.5))</f>
        <v>#REF!</v>
      </c>
      <c r="T286" s="9" t="e">
        <f>IF(#REF!="Yes",R286,(R286+K286*0.5))</f>
        <v>#REF!</v>
      </c>
      <c r="U286" s="151">
        <f t="shared" si="100"/>
        <v>0</v>
      </c>
      <c r="V286" s="16">
        <f t="shared" si="101"/>
        <v>0</v>
      </c>
      <c r="W286" s="16">
        <f t="shared" si="102"/>
        <v>0</v>
      </c>
      <c r="X286" s="138">
        <f>IF(ISNUMBER(VLOOKUP('Rate Calculations'!$A286,#REF!,5,FALSE)),VLOOKUP('Rate Calculations'!$A286,#REF!,5,FALSE),0)</f>
        <v>0</v>
      </c>
      <c r="Y286" s="89">
        <f>IF(ISNUMBER(VLOOKUP('Rate Calculations'!$A286,#REF!,6,FALSE)),VLOOKUP('Rate Calculations'!$A286,#REF!,6,FALSE),0)</f>
        <v>0</v>
      </c>
      <c r="Z286" s="17">
        <f t="shared" si="103"/>
        <v>0</v>
      </c>
      <c r="AA286" s="18">
        <f t="shared" si="104"/>
        <v>0</v>
      </c>
      <c r="AB286" s="46">
        <f t="shared" si="89"/>
        <v>0</v>
      </c>
      <c r="AC286" s="24">
        <f t="shared" si="105"/>
        <v>0</v>
      </c>
      <c r="AD286" s="24">
        <f t="shared" si="106"/>
        <v>0</v>
      </c>
      <c r="AE286" s="27" t="e">
        <f>IF(#REF!="Yes",AC286,(AC286+V286*0.5))</f>
        <v>#REF!</v>
      </c>
      <c r="AF286" s="27" t="e">
        <f>IF(#REF!="Yes",AD286,(AD286+W286*0.5))</f>
        <v>#REF!</v>
      </c>
    </row>
    <row r="287" spans="1:32">
      <c r="A287" s="57" t="str">
        <f t="shared" si="90"/>
        <v xml:space="preserve"> </v>
      </c>
      <c r="B287" s="57"/>
      <c r="C287" s="57"/>
      <c r="D287" s="30" t="str">
        <f>IFERROR((GETPIVOTDATA("Average of Certified Payroll Hourly Rate",'Pivot Table'!$X$3,"Firm Name",A287,"Class Round 3 (PSPO)",B287)),"")</f>
        <v/>
      </c>
      <c r="E287" s="34"/>
      <c r="F287" s="34"/>
      <c r="G287" s="151"/>
      <c r="H287" s="349">
        <f t="shared" si="91"/>
        <v>1.7500000000000002E-2</v>
      </c>
      <c r="I287" s="19">
        <f t="shared" si="92"/>
        <v>0</v>
      </c>
      <c r="J287" s="67">
        <f t="shared" si="93"/>
        <v>3.5000000000000003E-2</v>
      </c>
      <c r="K287" s="19">
        <f t="shared" si="94"/>
        <v>0</v>
      </c>
      <c r="L287" s="138">
        <f>IF(ISNUMBER(VLOOKUP('Rate Calculations'!$A287,#REF!,2,FALSE)),VLOOKUP('Rate Calculations'!$A287,#REF!,2,FALSE),0)</f>
        <v>0</v>
      </c>
      <c r="M287" s="89">
        <f>IF(ISNUMBER(VLOOKUP('Rate Calculations'!$A287,#REF!,4,FALSE)),VLOOKUP('Rate Calculations'!$A287,#REF!,4,FALSE),0)</f>
        <v>0</v>
      </c>
      <c r="N287" s="17">
        <f t="shared" si="95"/>
        <v>0</v>
      </c>
      <c r="O287" s="18">
        <f t="shared" si="96"/>
        <v>0</v>
      </c>
      <c r="P287" s="139">
        <f t="shared" si="97"/>
        <v>0</v>
      </c>
      <c r="Q287" s="66">
        <f t="shared" si="98"/>
        <v>0</v>
      </c>
      <c r="R287" s="66">
        <f t="shared" si="99"/>
        <v>0</v>
      </c>
      <c r="S287" s="9" t="e">
        <f>IF(#REF!="Yes",Q287,(Q287+I287*0.5))</f>
        <v>#REF!</v>
      </c>
      <c r="T287" s="9" t="e">
        <f>IF(#REF!="Yes",R287,(R287+K287*0.5))</f>
        <v>#REF!</v>
      </c>
      <c r="U287" s="151">
        <f t="shared" si="100"/>
        <v>0</v>
      </c>
      <c r="V287" s="16">
        <f t="shared" si="101"/>
        <v>0</v>
      </c>
      <c r="W287" s="16">
        <f t="shared" si="102"/>
        <v>0</v>
      </c>
      <c r="X287" s="138">
        <f>IF(ISNUMBER(VLOOKUP('Rate Calculations'!$A287,#REF!,5,FALSE)),VLOOKUP('Rate Calculations'!$A287,#REF!,5,FALSE),0)</f>
        <v>0</v>
      </c>
      <c r="Y287" s="89">
        <f>IF(ISNUMBER(VLOOKUP('Rate Calculations'!$A287,#REF!,6,FALSE)),VLOOKUP('Rate Calculations'!$A287,#REF!,6,FALSE),0)</f>
        <v>0</v>
      </c>
      <c r="Z287" s="17">
        <f t="shared" si="103"/>
        <v>0</v>
      </c>
      <c r="AA287" s="18">
        <f t="shared" si="104"/>
        <v>0</v>
      </c>
      <c r="AB287" s="46">
        <f t="shared" si="89"/>
        <v>0</v>
      </c>
      <c r="AC287" s="24">
        <f t="shared" si="105"/>
        <v>0</v>
      </c>
      <c r="AD287" s="24">
        <f t="shared" si="106"/>
        <v>0</v>
      </c>
      <c r="AE287" s="27" t="e">
        <f>IF(#REF!="Yes",AC287,(AC287+V287*0.5))</f>
        <v>#REF!</v>
      </c>
      <c r="AF287" s="27" t="e">
        <f>IF(#REF!="Yes",AD287,(AD287+W287*0.5))</f>
        <v>#REF!</v>
      </c>
    </row>
    <row r="288" spans="1:32">
      <c r="A288" s="57" t="str">
        <f t="shared" si="90"/>
        <v xml:space="preserve"> </v>
      </c>
      <c r="B288" s="57"/>
      <c r="C288" s="57"/>
      <c r="D288" s="30" t="str">
        <f>IFERROR((GETPIVOTDATA("Average of Certified Payroll Hourly Rate",'Pivot Table'!$X$3,"Firm Name",A288,"Class Round 3 (PSPO)",B288)),"")</f>
        <v/>
      </c>
      <c r="E288" s="34"/>
      <c r="F288" s="34"/>
      <c r="G288" s="151"/>
      <c r="H288" s="349">
        <f t="shared" si="91"/>
        <v>1.7500000000000002E-2</v>
      </c>
      <c r="I288" s="19">
        <f t="shared" si="92"/>
        <v>0</v>
      </c>
      <c r="J288" s="67">
        <f t="shared" si="93"/>
        <v>3.5000000000000003E-2</v>
      </c>
      <c r="K288" s="19">
        <f t="shared" si="94"/>
        <v>0</v>
      </c>
      <c r="L288" s="138">
        <f>IF(ISNUMBER(VLOOKUP('Rate Calculations'!$A288,#REF!,2,FALSE)),VLOOKUP('Rate Calculations'!$A288,#REF!,2,FALSE),0)</f>
        <v>0</v>
      </c>
      <c r="M288" s="89">
        <f>IF(ISNUMBER(VLOOKUP('Rate Calculations'!$A288,#REF!,4,FALSE)),VLOOKUP('Rate Calculations'!$A288,#REF!,4,FALSE),0)</f>
        <v>0</v>
      </c>
      <c r="N288" s="17">
        <f t="shared" si="95"/>
        <v>0</v>
      </c>
      <c r="O288" s="18">
        <f t="shared" si="96"/>
        <v>0</v>
      </c>
      <c r="P288" s="139">
        <f t="shared" si="97"/>
        <v>0</v>
      </c>
      <c r="Q288" s="66">
        <f t="shared" si="98"/>
        <v>0</v>
      </c>
      <c r="R288" s="66">
        <f t="shared" si="99"/>
        <v>0</v>
      </c>
      <c r="S288" s="9" t="e">
        <f>IF(#REF!="Yes",Q288,(Q288+I288*0.5))</f>
        <v>#REF!</v>
      </c>
      <c r="T288" s="9" t="e">
        <f>IF(#REF!="Yes",R288,(R288+K288*0.5))</f>
        <v>#REF!</v>
      </c>
      <c r="U288" s="151">
        <f t="shared" si="100"/>
        <v>0</v>
      </c>
      <c r="V288" s="16">
        <f t="shared" si="101"/>
        <v>0</v>
      </c>
      <c r="W288" s="16">
        <f t="shared" si="102"/>
        <v>0</v>
      </c>
      <c r="X288" s="138">
        <f>IF(ISNUMBER(VLOOKUP('Rate Calculations'!$A288,#REF!,5,FALSE)),VLOOKUP('Rate Calculations'!$A288,#REF!,5,FALSE),0)</f>
        <v>0</v>
      </c>
      <c r="Y288" s="89">
        <f>IF(ISNUMBER(VLOOKUP('Rate Calculations'!$A288,#REF!,6,FALSE)),VLOOKUP('Rate Calculations'!$A288,#REF!,6,FALSE),0)</f>
        <v>0</v>
      </c>
      <c r="Z288" s="17">
        <f t="shared" si="103"/>
        <v>0</v>
      </c>
      <c r="AA288" s="18">
        <f t="shared" si="104"/>
        <v>0</v>
      </c>
      <c r="AB288" s="46">
        <f t="shared" si="89"/>
        <v>0</v>
      </c>
      <c r="AC288" s="24">
        <f t="shared" si="105"/>
        <v>0</v>
      </c>
      <c r="AD288" s="24">
        <f t="shared" si="106"/>
        <v>0</v>
      </c>
      <c r="AE288" s="27" t="e">
        <f>IF(#REF!="Yes",AC288,(AC288+V288*0.5))</f>
        <v>#REF!</v>
      </c>
      <c r="AF288" s="27" t="e">
        <f>IF(#REF!="Yes",AD288,(AD288+W288*0.5))</f>
        <v>#REF!</v>
      </c>
    </row>
    <row r="289" spans="1:32">
      <c r="A289" s="57" t="str">
        <f t="shared" si="90"/>
        <v xml:space="preserve"> </v>
      </c>
      <c r="B289" s="57"/>
      <c r="C289" s="57"/>
      <c r="D289" s="30" t="str">
        <f>IFERROR((GETPIVOTDATA("Average of Certified Payroll Hourly Rate",'Pivot Table'!$X$3,"Firm Name",A289,"Class Round 3 (PSPO)",B289)),"")</f>
        <v/>
      </c>
      <c r="E289" s="34"/>
      <c r="F289" s="34"/>
      <c r="G289" s="151"/>
      <c r="H289" s="349">
        <f t="shared" si="91"/>
        <v>1.7500000000000002E-2</v>
      </c>
      <c r="I289" s="19">
        <f t="shared" si="92"/>
        <v>0</v>
      </c>
      <c r="J289" s="67">
        <f t="shared" si="93"/>
        <v>3.5000000000000003E-2</v>
      </c>
      <c r="K289" s="19">
        <f t="shared" si="94"/>
        <v>0</v>
      </c>
      <c r="L289" s="138">
        <f>IF(ISNUMBER(VLOOKUP('Rate Calculations'!$A289,#REF!,2,FALSE)),VLOOKUP('Rate Calculations'!$A289,#REF!,2,FALSE),0)</f>
        <v>0</v>
      </c>
      <c r="M289" s="89">
        <f>IF(ISNUMBER(VLOOKUP('Rate Calculations'!$A289,#REF!,4,FALSE)),VLOOKUP('Rate Calculations'!$A289,#REF!,4,FALSE),0)</f>
        <v>0</v>
      </c>
      <c r="N289" s="17">
        <f t="shared" si="95"/>
        <v>0</v>
      </c>
      <c r="O289" s="18">
        <f t="shared" si="96"/>
        <v>0</v>
      </c>
      <c r="P289" s="139">
        <f t="shared" si="97"/>
        <v>0</v>
      </c>
      <c r="Q289" s="66">
        <f t="shared" si="98"/>
        <v>0</v>
      </c>
      <c r="R289" s="66">
        <f t="shared" si="99"/>
        <v>0</v>
      </c>
      <c r="S289" s="9" t="e">
        <f>IF(#REF!="Yes",Q289,(Q289+I289*0.5))</f>
        <v>#REF!</v>
      </c>
      <c r="T289" s="9" t="e">
        <f>IF(#REF!="Yes",R289,(R289+K289*0.5))</f>
        <v>#REF!</v>
      </c>
      <c r="U289" s="151">
        <f t="shared" si="100"/>
        <v>0</v>
      </c>
      <c r="V289" s="16">
        <f t="shared" si="101"/>
        <v>0</v>
      </c>
      <c r="W289" s="16">
        <f t="shared" si="102"/>
        <v>0</v>
      </c>
      <c r="X289" s="138">
        <f>IF(ISNUMBER(VLOOKUP('Rate Calculations'!$A289,#REF!,5,FALSE)),VLOOKUP('Rate Calculations'!$A289,#REF!,5,FALSE),0)</f>
        <v>0</v>
      </c>
      <c r="Y289" s="89">
        <f>IF(ISNUMBER(VLOOKUP('Rate Calculations'!$A289,#REF!,6,FALSE)),VLOOKUP('Rate Calculations'!$A289,#REF!,6,FALSE),0)</f>
        <v>0</v>
      </c>
      <c r="Z289" s="17">
        <f t="shared" si="103"/>
        <v>0</v>
      </c>
      <c r="AA289" s="18">
        <f t="shared" si="104"/>
        <v>0</v>
      </c>
      <c r="AB289" s="46">
        <f t="shared" si="89"/>
        <v>0</v>
      </c>
      <c r="AC289" s="24">
        <f t="shared" si="105"/>
        <v>0</v>
      </c>
      <c r="AD289" s="24">
        <f t="shared" si="106"/>
        <v>0</v>
      </c>
      <c r="AE289" s="27" t="e">
        <f>IF(#REF!="Yes",AC289,(AC289+V289*0.5))</f>
        <v>#REF!</v>
      </c>
      <c r="AF289" s="27" t="e">
        <f>IF(#REF!="Yes",AD289,(AD289+W289*0.5))</f>
        <v>#REF!</v>
      </c>
    </row>
    <row r="290" spans="1:32">
      <c r="A290" s="57" t="str">
        <f t="shared" si="90"/>
        <v xml:space="preserve"> </v>
      </c>
      <c r="B290" s="57"/>
      <c r="C290" s="57"/>
      <c r="D290" s="30" t="str">
        <f>IFERROR((GETPIVOTDATA("Average of Certified Payroll Hourly Rate",'Pivot Table'!$X$3,"Firm Name",A290,"Class Round 3 (PSPO)",B290)),"")</f>
        <v/>
      </c>
      <c r="E290" s="34"/>
      <c r="F290" s="34"/>
      <c r="G290" s="151"/>
      <c r="H290" s="349">
        <f t="shared" si="91"/>
        <v>1.7500000000000002E-2</v>
      </c>
      <c r="I290" s="19">
        <f t="shared" si="92"/>
        <v>0</v>
      </c>
      <c r="J290" s="67">
        <f t="shared" si="93"/>
        <v>3.5000000000000003E-2</v>
      </c>
      <c r="K290" s="19">
        <f t="shared" si="94"/>
        <v>0</v>
      </c>
      <c r="L290" s="138">
        <f>IF(ISNUMBER(VLOOKUP('Rate Calculations'!$A290,#REF!,2,FALSE)),VLOOKUP('Rate Calculations'!$A290,#REF!,2,FALSE),0)</f>
        <v>0</v>
      </c>
      <c r="M290" s="89">
        <f>IF(ISNUMBER(VLOOKUP('Rate Calculations'!$A290,#REF!,4,FALSE)),VLOOKUP('Rate Calculations'!$A290,#REF!,4,FALSE),0)</f>
        <v>0</v>
      </c>
      <c r="N290" s="17">
        <f t="shared" si="95"/>
        <v>0</v>
      </c>
      <c r="O290" s="18">
        <f t="shared" si="96"/>
        <v>0</v>
      </c>
      <c r="P290" s="139">
        <f t="shared" si="97"/>
        <v>0</v>
      </c>
      <c r="Q290" s="66">
        <f t="shared" si="98"/>
        <v>0</v>
      </c>
      <c r="R290" s="66">
        <f t="shared" si="99"/>
        <v>0</v>
      </c>
      <c r="S290" s="9" t="e">
        <f>IF(#REF!="Yes",Q290,(Q290+I290*0.5))</f>
        <v>#REF!</v>
      </c>
      <c r="T290" s="9" t="e">
        <f>IF(#REF!="Yes",R290,(R290+K290*0.5))</f>
        <v>#REF!</v>
      </c>
      <c r="U290" s="151">
        <f t="shared" si="100"/>
        <v>0</v>
      </c>
      <c r="V290" s="16">
        <f t="shared" si="101"/>
        <v>0</v>
      </c>
      <c r="W290" s="16">
        <f t="shared" si="102"/>
        <v>0</v>
      </c>
      <c r="X290" s="138">
        <f>IF(ISNUMBER(VLOOKUP('Rate Calculations'!$A290,#REF!,5,FALSE)),VLOOKUP('Rate Calculations'!$A290,#REF!,5,FALSE),0)</f>
        <v>0</v>
      </c>
      <c r="Y290" s="89">
        <f>IF(ISNUMBER(VLOOKUP('Rate Calculations'!$A290,#REF!,6,FALSE)),VLOOKUP('Rate Calculations'!$A290,#REF!,6,FALSE),0)</f>
        <v>0</v>
      </c>
      <c r="Z290" s="17">
        <f t="shared" si="103"/>
        <v>0</v>
      </c>
      <c r="AA290" s="18">
        <f t="shared" si="104"/>
        <v>0</v>
      </c>
      <c r="AB290" s="46">
        <f t="shared" si="89"/>
        <v>0</v>
      </c>
      <c r="AC290" s="24">
        <f t="shared" si="105"/>
        <v>0</v>
      </c>
      <c r="AD290" s="24">
        <f t="shared" si="106"/>
        <v>0</v>
      </c>
      <c r="AE290" s="27" t="e">
        <f>IF(#REF!="Yes",AC290,(AC290+V290*0.5))</f>
        <v>#REF!</v>
      </c>
      <c r="AF290" s="27" t="e">
        <f>IF(#REF!="Yes",AD290,(AD290+W290*0.5))</f>
        <v>#REF!</v>
      </c>
    </row>
    <row r="291" spans="1:32">
      <c r="A291" s="57" t="str">
        <f t="shared" si="90"/>
        <v xml:space="preserve"> </v>
      </c>
      <c r="B291" s="57"/>
      <c r="C291" s="57"/>
      <c r="D291" s="30" t="str">
        <f>IFERROR((GETPIVOTDATA("Average of Certified Payroll Hourly Rate",'Pivot Table'!$X$3,"Firm Name",A291,"Class Round 3 (PSPO)",B291)),"")</f>
        <v/>
      </c>
      <c r="E291" s="34"/>
      <c r="F291" s="34"/>
      <c r="G291" s="151"/>
      <c r="H291" s="349">
        <f t="shared" si="91"/>
        <v>1.7500000000000002E-2</v>
      </c>
      <c r="I291" s="19">
        <f t="shared" si="92"/>
        <v>0</v>
      </c>
      <c r="J291" s="67">
        <f t="shared" si="93"/>
        <v>3.5000000000000003E-2</v>
      </c>
      <c r="K291" s="19">
        <f t="shared" si="94"/>
        <v>0</v>
      </c>
      <c r="L291" s="138">
        <f>IF(ISNUMBER(VLOOKUP('Rate Calculations'!$A291,#REF!,2,FALSE)),VLOOKUP('Rate Calculations'!$A291,#REF!,2,FALSE),0)</f>
        <v>0</v>
      </c>
      <c r="M291" s="89">
        <f>IF(ISNUMBER(VLOOKUP('Rate Calculations'!$A291,#REF!,4,FALSE)),VLOOKUP('Rate Calculations'!$A291,#REF!,4,FALSE),0)</f>
        <v>0</v>
      </c>
      <c r="N291" s="17">
        <f t="shared" si="95"/>
        <v>0</v>
      </c>
      <c r="O291" s="18">
        <f t="shared" si="96"/>
        <v>0</v>
      </c>
      <c r="P291" s="139">
        <f t="shared" si="97"/>
        <v>0</v>
      </c>
      <c r="Q291" s="66">
        <f t="shared" si="98"/>
        <v>0</v>
      </c>
      <c r="R291" s="66">
        <f t="shared" si="99"/>
        <v>0</v>
      </c>
      <c r="S291" s="9" t="e">
        <f>IF(#REF!="Yes",Q291,(Q291+I291*0.5))</f>
        <v>#REF!</v>
      </c>
      <c r="T291" s="9" t="e">
        <f>IF(#REF!="Yes",R291,(R291+K291*0.5))</f>
        <v>#REF!</v>
      </c>
      <c r="U291" s="151">
        <f t="shared" si="100"/>
        <v>0</v>
      </c>
      <c r="V291" s="16">
        <f t="shared" si="101"/>
        <v>0</v>
      </c>
      <c r="W291" s="16">
        <f t="shared" si="102"/>
        <v>0</v>
      </c>
      <c r="X291" s="138">
        <f>IF(ISNUMBER(VLOOKUP('Rate Calculations'!$A291,#REF!,5,FALSE)),VLOOKUP('Rate Calculations'!$A291,#REF!,5,FALSE),0)</f>
        <v>0</v>
      </c>
      <c r="Y291" s="89">
        <f>IF(ISNUMBER(VLOOKUP('Rate Calculations'!$A291,#REF!,6,FALSE)),VLOOKUP('Rate Calculations'!$A291,#REF!,6,FALSE),0)</f>
        <v>0</v>
      </c>
      <c r="Z291" s="17">
        <f t="shared" si="103"/>
        <v>0</v>
      </c>
      <c r="AA291" s="18">
        <f t="shared" si="104"/>
        <v>0</v>
      </c>
      <c r="AB291" s="46">
        <f t="shared" si="89"/>
        <v>0</v>
      </c>
      <c r="AC291" s="24">
        <f t="shared" si="105"/>
        <v>0</v>
      </c>
      <c r="AD291" s="24">
        <f t="shared" si="106"/>
        <v>0</v>
      </c>
      <c r="AE291" s="27" t="e">
        <f>IF(#REF!="Yes",AC291,(AC291+V291*0.5))</f>
        <v>#REF!</v>
      </c>
      <c r="AF291" s="27" t="e">
        <f>IF(#REF!="Yes",AD291,(AD291+W291*0.5))</f>
        <v>#REF!</v>
      </c>
    </row>
    <row r="292" spans="1:32">
      <c r="A292" s="57" t="str">
        <f t="shared" si="90"/>
        <v xml:space="preserve"> </v>
      </c>
      <c r="B292" s="57"/>
      <c r="C292" s="57"/>
      <c r="D292" s="30" t="str">
        <f>IFERROR((GETPIVOTDATA("Average of Certified Payroll Hourly Rate",'Pivot Table'!$X$3,"Firm Name",A292,"Class Round 3 (PSPO)",B292)),"")</f>
        <v/>
      </c>
      <c r="E292" s="34"/>
      <c r="F292" s="34"/>
      <c r="G292" s="151"/>
      <c r="H292" s="349">
        <f t="shared" si="91"/>
        <v>1.7500000000000002E-2</v>
      </c>
      <c r="I292" s="19">
        <f t="shared" si="92"/>
        <v>0</v>
      </c>
      <c r="J292" s="67">
        <f t="shared" si="93"/>
        <v>3.5000000000000003E-2</v>
      </c>
      <c r="K292" s="19">
        <f t="shared" si="94"/>
        <v>0</v>
      </c>
      <c r="L292" s="138">
        <f>IF(ISNUMBER(VLOOKUP('Rate Calculations'!$A292,#REF!,2,FALSE)),VLOOKUP('Rate Calculations'!$A292,#REF!,2,FALSE),0)</f>
        <v>0</v>
      </c>
      <c r="M292" s="89">
        <f>IF(ISNUMBER(VLOOKUP('Rate Calculations'!$A292,#REF!,4,FALSE)),VLOOKUP('Rate Calculations'!$A292,#REF!,4,FALSE),0)</f>
        <v>0</v>
      </c>
      <c r="N292" s="17">
        <f t="shared" si="95"/>
        <v>0</v>
      </c>
      <c r="O292" s="18">
        <f t="shared" si="96"/>
        <v>0</v>
      </c>
      <c r="P292" s="139">
        <f t="shared" si="97"/>
        <v>0</v>
      </c>
      <c r="Q292" s="66">
        <f t="shared" si="98"/>
        <v>0</v>
      </c>
      <c r="R292" s="66">
        <f t="shared" si="99"/>
        <v>0</v>
      </c>
      <c r="S292" s="9" t="e">
        <f>IF(#REF!="Yes",Q292,(Q292+I292*0.5))</f>
        <v>#REF!</v>
      </c>
      <c r="T292" s="9" t="e">
        <f>IF(#REF!="Yes",R292,(R292+K292*0.5))</f>
        <v>#REF!</v>
      </c>
      <c r="U292" s="151">
        <f t="shared" si="100"/>
        <v>0</v>
      </c>
      <c r="V292" s="16">
        <f t="shared" si="101"/>
        <v>0</v>
      </c>
      <c r="W292" s="16">
        <f t="shared" si="102"/>
        <v>0</v>
      </c>
      <c r="X292" s="138">
        <f>IF(ISNUMBER(VLOOKUP('Rate Calculations'!$A292,#REF!,5,FALSE)),VLOOKUP('Rate Calculations'!$A292,#REF!,5,FALSE),0)</f>
        <v>0</v>
      </c>
      <c r="Y292" s="89">
        <f>IF(ISNUMBER(VLOOKUP('Rate Calculations'!$A292,#REF!,6,FALSE)),VLOOKUP('Rate Calculations'!$A292,#REF!,6,FALSE),0)</f>
        <v>0</v>
      </c>
      <c r="Z292" s="17">
        <f t="shared" si="103"/>
        <v>0</v>
      </c>
      <c r="AA292" s="18">
        <f t="shared" si="104"/>
        <v>0</v>
      </c>
      <c r="AB292" s="46">
        <f t="shared" si="89"/>
        <v>0</v>
      </c>
      <c r="AC292" s="24">
        <f t="shared" si="105"/>
        <v>0</v>
      </c>
      <c r="AD292" s="24">
        <f t="shared" si="106"/>
        <v>0</v>
      </c>
      <c r="AE292" s="27" t="e">
        <f>IF(#REF!="Yes",AC292,(AC292+V292*0.5))</f>
        <v>#REF!</v>
      </c>
      <c r="AF292" s="27" t="e">
        <f>IF(#REF!="Yes",AD292,(AD292+W292*0.5))</f>
        <v>#REF!</v>
      </c>
    </row>
    <row r="293" spans="1:32">
      <c r="A293" s="57" t="str">
        <f t="shared" si="90"/>
        <v xml:space="preserve"> </v>
      </c>
      <c r="B293" s="57"/>
      <c r="C293" s="57"/>
      <c r="D293" s="30" t="str">
        <f>IFERROR((GETPIVOTDATA("Average of Certified Payroll Hourly Rate",'Pivot Table'!$X$3,"Firm Name",A293,"Class Round 3 (PSPO)",B293)),"")</f>
        <v/>
      </c>
      <c r="E293" s="34"/>
      <c r="F293" s="34"/>
      <c r="G293" s="151"/>
      <c r="H293" s="349">
        <f t="shared" si="91"/>
        <v>1.7500000000000002E-2</v>
      </c>
      <c r="I293" s="19">
        <f t="shared" si="92"/>
        <v>0</v>
      </c>
      <c r="J293" s="67">
        <f t="shared" si="93"/>
        <v>3.5000000000000003E-2</v>
      </c>
      <c r="K293" s="19">
        <f t="shared" si="94"/>
        <v>0</v>
      </c>
      <c r="L293" s="138">
        <f>IF(ISNUMBER(VLOOKUP('Rate Calculations'!$A293,#REF!,2,FALSE)),VLOOKUP('Rate Calculations'!$A293,#REF!,2,FALSE),0)</f>
        <v>0</v>
      </c>
      <c r="M293" s="89">
        <f>IF(ISNUMBER(VLOOKUP('Rate Calculations'!$A293,#REF!,4,FALSE)),VLOOKUP('Rate Calculations'!$A293,#REF!,4,FALSE),0)</f>
        <v>0</v>
      </c>
      <c r="N293" s="17">
        <f t="shared" si="95"/>
        <v>0</v>
      </c>
      <c r="O293" s="18">
        <f t="shared" si="96"/>
        <v>0</v>
      </c>
      <c r="P293" s="139">
        <f t="shared" si="97"/>
        <v>0</v>
      </c>
      <c r="Q293" s="66">
        <f t="shared" si="98"/>
        <v>0</v>
      </c>
      <c r="R293" s="66">
        <f t="shared" si="99"/>
        <v>0</v>
      </c>
      <c r="S293" s="9" t="e">
        <f>IF(#REF!="Yes",Q293,(Q293+I293*0.5))</f>
        <v>#REF!</v>
      </c>
      <c r="T293" s="9" t="e">
        <f>IF(#REF!="Yes",R293,(R293+K293*0.5))</f>
        <v>#REF!</v>
      </c>
      <c r="U293" s="151">
        <f t="shared" si="100"/>
        <v>0</v>
      </c>
      <c r="V293" s="16">
        <f t="shared" si="101"/>
        <v>0</v>
      </c>
      <c r="W293" s="16">
        <f t="shared" si="102"/>
        <v>0</v>
      </c>
      <c r="X293" s="138">
        <f>IF(ISNUMBER(VLOOKUP('Rate Calculations'!$A293,#REF!,5,FALSE)),VLOOKUP('Rate Calculations'!$A293,#REF!,5,FALSE),0)</f>
        <v>0</v>
      </c>
      <c r="Y293" s="89">
        <f>IF(ISNUMBER(VLOOKUP('Rate Calculations'!$A293,#REF!,6,FALSE)),VLOOKUP('Rate Calculations'!$A293,#REF!,6,FALSE),0)</f>
        <v>0</v>
      </c>
      <c r="Z293" s="17">
        <f t="shared" si="103"/>
        <v>0</v>
      </c>
      <c r="AA293" s="18">
        <f t="shared" si="104"/>
        <v>0</v>
      </c>
      <c r="AB293" s="46">
        <f t="shared" si="89"/>
        <v>0</v>
      </c>
      <c r="AC293" s="24">
        <f t="shared" si="105"/>
        <v>0</v>
      </c>
      <c r="AD293" s="24">
        <f t="shared" si="106"/>
        <v>0</v>
      </c>
      <c r="AE293" s="27" t="e">
        <f>IF(#REF!="Yes",AC293,(AC293+V293*0.5))</f>
        <v>#REF!</v>
      </c>
      <c r="AF293" s="27" t="e">
        <f>IF(#REF!="Yes",AD293,(AD293+W293*0.5))</f>
        <v>#REF!</v>
      </c>
    </row>
    <row r="294" spans="1:32">
      <c r="A294" s="57" t="str">
        <f t="shared" si="90"/>
        <v xml:space="preserve"> </v>
      </c>
      <c r="B294" s="57"/>
      <c r="C294" s="57"/>
      <c r="D294" s="30" t="str">
        <f>IFERROR((GETPIVOTDATA("Average of Certified Payroll Hourly Rate",'Pivot Table'!$X$3,"Firm Name",A294,"Class Round 3 (PSPO)",B294)),"")</f>
        <v/>
      </c>
      <c r="E294" s="34"/>
      <c r="F294" s="34"/>
      <c r="G294" s="151"/>
      <c r="H294" s="349">
        <f t="shared" si="91"/>
        <v>1.7500000000000002E-2</v>
      </c>
      <c r="I294" s="19">
        <f t="shared" si="92"/>
        <v>0</v>
      </c>
      <c r="J294" s="67">
        <f t="shared" si="93"/>
        <v>3.5000000000000003E-2</v>
      </c>
      <c r="K294" s="19">
        <f t="shared" si="94"/>
        <v>0</v>
      </c>
      <c r="L294" s="138">
        <f>IF(ISNUMBER(VLOOKUP('Rate Calculations'!$A294,#REF!,2,FALSE)),VLOOKUP('Rate Calculations'!$A294,#REF!,2,FALSE),0)</f>
        <v>0</v>
      </c>
      <c r="M294" s="89">
        <f>IF(ISNUMBER(VLOOKUP('Rate Calculations'!$A294,#REF!,4,FALSE)),VLOOKUP('Rate Calculations'!$A294,#REF!,4,FALSE),0)</f>
        <v>0</v>
      </c>
      <c r="N294" s="17">
        <f t="shared" si="95"/>
        <v>0</v>
      </c>
      <c r="O294" s="18">
        <f t="shared" si="96"/>
        <v>0</v>
      </c>
      <c r="P294" s="139">
        <f t="shared" si="97"/>
        <v>0</v>
      </c>
      <c r="Q294" s="66">
        <f t="shared" si="98"/>
        <v>0</v>
      </c>
      <c r="R294" s="66">
        <f t="shared" si="99"/>
        <v>0</v>
      </c>
      <c r="S294" s="9" t="e">
        <f>IF(#REF!="Yes",Q294,(Q294+I294*0.5))</f>
        <v>#REF!</v>
      </c>
      <c r="T294" s="9" t="e">
        <f>IF(#REF!="Yes",R294,(R294+K294*0.5))</f>
        <v>#REF!</v>
      </c>
      <c r="U294" s="151">
        <f t="shared" si="100"/>
        <v>0</v>
      </c>
      <c r="V294" s="16">
        <f t="shared" si="101"/>
        <v>0</v>
      </c>
      <c r="W294" s="16">
        <f t="shared" si="102"/>
        <v>0</v>
      </c>
      <c r="X294" s="138">
        <f>IF(ISNUMBER(VLOOKUP('Rate Calculations'!$A294,#REF!,5,FALSE)),VLOOKUP('Rate Calculations'!$A294,#REF!,5,FALSE),0)</f>
        <v>0</v>
      </c>
      <c r="Y294" s="89">
        <f>IF(ISNUMBER(VLOOKUP('Rate Calculations'!$A294,#REF!,6,FALSE)),VLOOKUP('Rate Calculations'!$A294,#REF!,6,FALSE),0)</f>
        <v>0</v>
      </c>
      <c r="Z294" s="17">
        <f t="shared" si="103"/>
        <v>0</v>
      </c>
      <c r="AA294" s="18">
        <f t="shared" si="104"/>
        <v>0</v>
      </c>
      <c r="AB294" s="46">
        <f t="shared" si="89"/>
        <v>0</v>
      </c>
      <c r="AC294" s="24">
        <f t="shared" si="105"/>
        <v>0</v>
      </c>
      <c r="AD294" s="24">
        <f t="shared" si="106"/>
        <v>0</v>
      </c>
      <c r="AE294" s="27" t="e">
        <f>IF(#REF!="Yes",AC294,(AC294+V294*0.5))</f>
        <v>#REF!</v>
      </c>
      <c r="AF294" s="27" t="e">
        <f>IF(#REF!="Yes",AD294,(AD294+W294*0.5))</f>
        <v>#REF!</v>
      </c>
    </row>
    <row r="295" spans="1:32">
      <c r="A295" s="57" t="str">
        <f t="shared" si="90"/>
        <v xml:space="preserve"> </v>
      </c>
      <c r="B295" s="57"/>
      <c r="C295" s="57"/>
      <c r="D295" s="30" t="str">
        <f>IFERROR((GETPIVOTDATA("Average of Certified Payroll Hourly Rate",'Pivot Table'!$X$3,"Firm Name",A295,"Class Round 3 (PSPO)",B295)),"")</f>
        <v/>
      </c>
      <c r="E295" s="34"/>
      <c r="F295" s="34"/>
      <c r="G295" s="151"/>
      <c r="H295" s="349">
        <f t="shared" si="91"/>
        <v>1.7500000000000002E-2</v>
      </c>
      <c r="I295" s="19">
        <f t="shared" si="92"/>
        <v>0</v>
      </c>
      <c r="J295" s="67">
        <f t="shared" si="93"/>
        <v>3.5000000000000003E-2</v>
      </c>
      <c r="K295" s="19">
        <f t="shared" si="94"/>
        <v>0</v>
      </c>
      <c r="L295" s="138">
        <f>IF(ISNUMBER(VLOOKUP('Rate Calculations'!$A295,#REF!,2,FALSE)),VLOOKUP('Rate Calculations'!$A295,#REF!,2,FALSE),0)</f>
        <v>0</v>
      </c>
      <c r="M295" s="89">
        <f>IF(ISNUMBER(VLOOKUP('Rate Calculations'!$A295,#REF!,4,FALSE)),VLOOKUP('Rate Calculations'!$A295,#REF!,4,FALSE),0)</f>
        <v>0</v>
      </c>
      <c r="N295" s="17">
        <f t="shared" si="95"/>
        <v>0</v>
      </c>
      <c r="O295" s="18">
        <f t="shared" si="96"/>
        <v>0</v>
      </c>
      <c r="P295" s="139">
        <f t="shared" si="97"/>
        <v>0</v>
      </c>
      <c r="Q295" s="66">
        <f t="shared" si="98"/>
        <v>0</v>
      </c>
      <c r="R295" s="66">
        <f t="shared" si="99"/>
        <v>0</v>
      </c>
      <c r="S295" s="9" t="e">
        <f>IF(#REF!="Yes",Q295,(Q295+I295*0.5))</f>
        <v>#REF!</v>
      </c>
      <c r="T295" s="9" t="e">
        <f>IF(#REF!="Yes",R295,(R295+K295*0.5))</f>
        <v>#REF!</v>
      </c>
      <c r="U295" s="151">
        <f t="shared" si="100"/>
        <v>0</v>
      </c>
      <c r="V295" s="16">
        <f t="shared" si="101"/>
        <v>0</v>
      </c>
      <c r="W295" s="16">
        <f t="shared" si="102"/>
        <v>0</v>
      </c>
      <c r="X295" s="138">
        <f>IF(ISNUMBER(VLOOKUP('Rate Calculations'!$A295,#REF!,5,FALSE)),VLOOKUP('Rate Calculations'!$A295,#REF!,5,FALSE),0)</f>
        <v>0</v>
      </c>
      <c r="Y295" s="89">
        <f>IF(ISNUMBER(VLOOKUP('Rate Calculations'!$A295,#REF!,6,FALSE)),VLOOKUP('Rate Calculations'!$A295,#REF!,6,FALSE),0)</f>
        <v>0</v>
      </c>
      <c r="Z295" s="17">
        <f t="shared" si="103"/>
        <v>0</v>
      </c>
      <c r="AA295" s="18">
        <f t="shared" si="104"/>
        <v>0</v>
      </c>
      <c r="AB295" s="46">
        <f t="shared" si="89"/>
        <v>0</v>
      </c>
      <c r="AC295" s="24">
        <f t="shared" si="105"/>
        <v>0</v>
      </c>
      <c r="AD295" s="24">
        <f t="shared" si="106"/>
        <v>0</v>
      </c>
      <c r="AE295" s="27" t="e">
        <f>IF(#REF!="Yes",AC295,(AC295+V295*0.5))</f>
        <v>#REF!</v>
      </c>
      <c r="AF295" s="27" t="e">
        <f>IF(#REF!="Yes",AD295,(AD295+W295*0.5))</f>
        <v>#REF!</v>
      </c>
    </row>
    <row r="296" spans="1:32">
      <c r="A296" s="57" t="str">
        <f t="shared" si="90"/>
        <v xml:space="preserve"> </v>
      </c>
      <c r="B296" s="57"/>
      <c r="C296" s="57"/>
      <c r="D296" s="30" t="str">
        <f>IFERROR((GETPIVOTDATA("Average of Certified Payroll Hourly Rate",'Pivot Table'!$X$3,"Firm Name",A296,"Class Round 3 (PSPO)",B296)),"")</f>
        <v/>
      </c>
      <c r="E296" s="34"/>
      <c r="F296" s="34"/>
      <c r="G296" s="151"/>
      <c r="H296" s="349">
        <f t="shared" si="91"/>
        <v>1.7500000000000002E-2</v>
      </c>
      <c r="I296" s="19">
        <f t="shared" si="92"/>
        <v>0</v>
      </c>
      <c r="J296" s="67">
        <f t="shared" si="93"/>
        <v>3.5000000000000003E-2</v>
      </c>
      <c r="K296" s="19">
        <f t="shared" si="94"/>
        <v>0</v>
      </c>
      <c r="L296" s="138">
        <f>IF(ISNUMBER(VLOOKUP('Rate Calculations'!$A296,#REF!,2,FALSE)),VLOOKUP('Rate Calculations'!$A296,#REF!,2,FALSE),0)</f>
        <v>0</v>
      </c>
      <c r="M296" s="89">
        <f>IF(ISNUMBER(VLOOKUP('Rate Calculations'!$A296,#REF!,4,FALSE)),VLOOKUP('Rate Calculations'!$A296,#REF!,4,FALSE),0)</f>
        <v>0</v>
      </c>
      <c r="N296" s="17">
        <f t="shared" si="95"/>
        <v>0</v>
      </c>
      <c r="O296" s="18">
        <f t="shared" si="96"/>
        <v>0</v>
      </c>
      <c r="P296" s="139">
        <f t="shared" si="97"/>
        <v>0</v>
      </c>
      <c r="Q296" s="66">
        <f t="shared" si="98"/>
        <v>0</v>
      </c>
      <c r="R296" s="66">
        <f t="shared" si="99"/>
        <v>0</v>
      </c>
      <c r="S296" s="9" t="e">
        <f>IF(#REF!="Yes",Q296,(Q296+I296*0.5))</f>
        <v>#REF!</v>
      </c>
      <c r="T296" s="9" t="e">
        <f>IF(#REF!="Yes",R296,(R296+K296*0.5))</f>
        <v>#REF!</v>
      </c>
      <c r="U296" s="151">
        <f t="shared" si="100"/>
        <v>0</v>
      </c>
      <c r="V296" s="16">
        <f t="shared" si="101"/>
        <v>0</v>
      </c>
      <c r="W296" s="16">
        <f t="shared" si="102"/>
        <v>0</v>
      </c>
      <c r="X296" s="138">
        <f>IF(ISNUMBER(VLOOKUP('Rate Calculations'!$A296,#REF!,5,FALSE)),VLOOKUP('Rate Calculations'!$A296,#REF!,5,FALSE),0)</f>
        <v>0</v>
      </c>
      <c r="Y296" s="89">
        <f>IF(ISNUMBER(VLOOKUP('Rate Calculations'!$A296,#REF!,6,FALSE)),VLOOKUP('Rate Calculations'!$A296,#REF!,6,FALSE),0)</f>
        <v>0</v>
      </c>
      <c r="Z296" s="17">
        <f t="shared" si="103"/>
        <v>0</v>
      </c>
      <c r="AA296" s="18">
        <f t="shared" si="104"/>
        <v>0</v>
      </c>
      <c r="AB296" s="46">
        <f t="shared" si="89"/>
        <v>0</v>
      </c>
      <c r="AC296" s="24">
        <f t="shared" si="105"/>
        <v>0</v>
      </c>
      <c r="AD296" s="24">
        <f t="shared" si="106"/>
        <v>0</v>
      </c>
      <c r="AE296" s="27" t="e">
        <f>IF(#REF!="Yes",AC296,(AC296+V296*0.5))</f>
        <v>#REF!</v>
      </c>
      <c r="AF296" s="27" t="e">
        <f>IF(#REF!="Yes",AD296,(AD296+W296*0.5))</f>
        <v>#REF!</v>
      </c>
    </row>
    <row r="297" spans="1:32">
      <c r="A297" s="57" t="str">
        <f t="shared" si="90"/>
        <v xml:space="preserve"> </v>
      </c>
      <c r="B297" s="57"/>
      <c r="C297" s="57"/>
      <c r="D297" s="30" t="str">
        <f>IFERROR((GETPIVOTDATA("Average of Certified Payroll Hourly Rate",'Pivot Table'!$X$3,"Firm Name",A297,"Class Round 3 (PSPO)",B297)),"")</f>
        <v/>
      </c>
      <c r="E297" s="34"/>
      <c r="F297" s="34"/>
      <c r="G297" s="151"/>
      <c r="H297" s="349">
        <f t="shared" si="91"/>
        <v>1.7500000000000002E-2</v>
      </c>
      <c r="I297" s="19">
        <f t="shared" si="92"/>
        <v>0</v>
      </c>
      <c r="J297" s="67">
        <f t="shared" si="93"/>
        <v>3.5000000000000003E-2</v>
      </c>
      <c r="K297" s="19">
        <f t="shared" si="94"/>
        <v>0</v>
      </c>
      <c r="L297" s="138">
        <f>IF(ISNUMBER(VLOOKUP('Rate Calculations'!$A297,#REF!,2,FALSE)),VLOOKUP('Rate Calculations'!$A297,#REF!,2,FALSE),0)</f>
        <v>0</v>
      </c>
      <c r="M297" s="89">
        <f>IF(ISNUMBER(VLOOKUP('Rate Calculations'!$A297,#REF!,4,FALSE)),VLOOKUP('Rate Calculations'!$A297,#REF!,4,FALSE),0)</f>
        <v>0</v>
      </c>
      <c r="N297" s="17">
        <f t="shared" si="95"/>
        <v>0</v>
      </c>
      <c r="O297" s="18">
        <f t="shared" si="96"/>
        <v>0</v>
      </c>
      <c r="P297" s="139">
        <f t="shared" si="97"/>
        <v>0</v>
      </c>
      <c r="Q297" s="66">
        <f t="shared" si="98"/>
        <v>0</v>
      </c>
      <c r="R297" s="66">
        <f t="shared" si="99"/>
        <v>0</v>
      </c>
      <c r="S297" s="9" t="e">
        <f>IF(#REF!="Yes",Q297,(Q297+I297*0.5))</f>
        <v>#REF!</v>
      </c>
      <c r="T297" s="9" t="e">
        <f>IF(#REF!="Yes",R297,(R297+K297*0.5))</f>
        <v>#REF!</v>
      </c>
      <c r="U297" s="151">
        <f t="shared" si="100"/>
        <v>0</v>
      </c>
      <c r="V297" s="16">
        <f t="shared" si="101"/>
        <v>0</v>
      </c>
      <c r="W297" s="16">
        <f t="shared" si="102"/>
        <v>0</v>
      </c>
      <c r="X297" s="138">
        <f>IF(ISNUMBER(VLOOKUP('Rate Calculations'!$A297,#REF!,5,FALSE)),VLOOKUP('Rate Calculations'!$A297,#REF!,5,FALSE),0)</f>
        <v>0</v>
      </c>
      <c r="Y297" s="89">
        <f>IF(ISNUMBER(VLOOKUP('Rate Calculations'!$A297,#REF!,6,FALSE)),VLOOKUP('Rate Calculations'!$A297,#REF!,6,FALSE),0)</f>
        <v>0</v>
      </c>
      <c r="Z297" s="17">
        <f t="shared" si="103"/>
        <v>0</v>
      </c>
      <c r="AA297" s="18">
        <f t="shared" si="104"/>
        <v>0</v>
      </c>
      <c r="AB297" s="46">
        <f t="shared" si="89"/>
        <v>0</v>
      </c>
      <c r="AC297" s="24">
        <f t="shared" si="105"/>
        <v>0</v>
      </c>
      <c r="AD297" s="24">
        <f t="shared" si="106"/>
        <v>0</v>
      </c>
      <c r="AE297" s="27" t="e">
        <f>IF(#REF!="Yes",AC297,(AC297+V297*0.5))</f>
        <v>#REF!</v>
      </c>
      <c r="AF297" s="27" t="e">
        <f>IF(#REF!="Yes",AD297,(AD297+W297*0.5))</f>
        <v>#REF!</v>
      </c>
    </row>
    <row r="298" spans="1:32">
      <c r="A298" s="57" t="str">
        <f t="shared" si="90"/>
        <v xml:space="preserve"> </v>
      </c>
      <c r="B298" s="57"/>
      <c r="C298" s="57"/>
      <c r="D298" s="30" t="str">
        <f>IFERROR((GETPIVOTDATA("Average of Certified Payroll Hourly Rate",'Pivot Table'!$X$3,"Firm Name",A298,"Class Round 3 (PSPO)",B298)),"")</f>
        <v/>
      </c>
      <c r="E298" s="34"/>
      <c r="F298" s="34"/>
      <c r="G298" s="151"/>
      <c r="H298" s="349">
        <f t="shared" si="91"/>
        <v>1.7500000000000002E-2</v>
      </c>
      <c r="I298" s="19">
        <f t="shared" si="92"/>
        <v>0</v>
      </c>
      <c r="J298" s="67">
        <f t="shared" si="93"/>
        <v>3.5000000000000003E-2</v>
      </c>
      <c r="K298" s="19">
        <f t="shared" si="94"/>
        <v>0</v>
      </c>
      <c r="L298" s="138">
        <f>IF(ISNUMBER(VLOOKUP('Rate Calculations'!$A298,#REF!,2,FALSE)),VLOOKUP('Rate Calculations'!$A298,#REF!,2,FALSE),0)</f>
        <v>0</v>
      </c>
      <c r="M298" s="89">
        <f>IF(ISNUMBER(VLOOKUP('Rate Calculations'!$A298,#REF!,4,FALSE)),VLOOKUP('Rate Calculations'!$A298,#REF!,4,FALSE),0)</f>
        <v>0</v>
      </c>
      <c r="N298" s="17">
        <f t="shared" si="95"/>
        <v>0</v>
      </c>
      <c r="O298" s="18">
        <f t="shared" si="96"/>
        <v>0</v>
      </c>
      <c r="P298" s="139">
        <f t="shared" si="97"/>
        <v>0</v>
      </c>
      <c r="Q298" s="66">
        <f t="shared" si="98"/>
        <v>0</v>
      </c>
      <c r="R298" s="66">
        <f t="shared" si="99"/>
        <v>0</v>
      </c>
      <c r="S298" s="9" t="e">
        <f>IF(#REF!="Yes",Q298,(Q298+I298*0.5))</f>
        <v>#REF!</v>
      </c>
      <c r="T298" s="9" t="e">
        <f>IF(#REF!="Yes",R298,(R298+K298*0.5))</f>
        <v>#REF!</v>
      </c>
      <c r="U298" s="151">
        <f t="shared" si="100"/>
        <v>0</v>
      </c>
      <c r="V298" s="16">
        <f t="shared" si="101"/>
        <v>0</v>
      </c>
      <c r="W298" s="16">
        <f t="shared" si="102"/>
        <v>0</v>
      </c>
      <c r="X298" s="138">
        <f>IF(ISNUMBER(VLOOKUP('Rate Calculations'!$A298,#REF!,5,FALSE)),VLOOKUP('Rate Calculations'!$A298,#REF!,5,FALSE),0)</f>
        <v>0</v>
      </c>
      <c r="Y298" s="89">
        <f>IF(ISNUMBER(VLOOKUP('Rate Calculations'!$A298,#REF!,6,FALSE)),VLOOKUP('Rate Calculations'!$A298,#REF!,6,FALSE),0)</f>
        <v>0</v>
      </c>
      <c r="Z298" s="17">
        <f t="shared" si="103"/>
        <v>0</v>
      </c>
      <c r="AA298" s="18">
        <f t="shared" si="104"/>
        <v>0</v>
      </c>
      <c r="AB298" s="46">
        <f t="shared" si="89"/>
        <v>0</v>
      </c>
      <c r="AC298" s="24">
        <f t="shared" si="105"/>
        <v>0</v>
      </c>
      <c r="AD298" s="24">
        <f t="shared" si="106"/>
        <v>0</v>
      </c>
      <c r="AE298" s="27" t="e">
        <f>IF(#REF!="Yes",AC298,(AC298+V298*0.5))</f>
        <v>#REF!</v>
      </c>
      <c r="AF298" s="27" t="e">
        <f>IF(#REF!="Yes",AD298,(AD298+W298*0.5))</f>
        <v>#REF!</v>
      </c>
    </row>
    <row r="299" spans="1:32">
      <c r="A299" s="57" t="str">
        <f t="shared" si="90"/>
        <v xml:space="preserve"> </v>
      </c>
      <c r="B299" s="57"/>
      <c r="C299" s="57"/>
      <c r="D299" s="30" t="str">
        <f>IFERROR((GETPIVOTDATA("Average of Certified Payroll Hourly Rate",'Pivot Table'!$X$3,"Firm Name",A299,"Class Round 3 (PSPO)",B299)),"")</f>
        <v/>
      </c>
      <c r="E299" s="34"/>
      <c r="F299" s="34"/>
      <c r="G299" s="151"/>
      <c r="H299" s="349">
        <f t="shared" si="91"/>
        <v>1.7500000000000002E-2</v>
      </c>
      <c r="I299" s="19">
        <f t="shared" si="92"/>
        <v>0</v>
      </c>
      <c r="J299" s="67">
        <f t="shared" si="93"/>
        <v>3.5000000000000003E-2</v>
      </c>
      <c r="K299" s="19">
        <f t="shared" si="94"/>
        <v>0</v>
      </c>
      <c r="L299" s="138">
        <f>IF(ISNUMBER(VLOOKUP('Rate Calculations'!$A299,#REF!,2,FALSE)),VLOOKUP('Rate Calculations'!$A299,#REF!,2,FALSE),0)</f>
        <v>0</v>
      </c>
      <c r="M299" s="89">
        <f>IF(ISNUMBER(VLOOKUP('Rate Calculations'!$A299,#REF!,4,FALSE)),VLOOKUP('Rate Calculations'!$A299,#REF!,4,FALSE),0)</f>
        <v>0</v>
      </c>
      <c r="N299" s="17">
        <f t="shared" si="95"/>
        <v>0</v>
      </c>
      <c r="O299" s="18">
        <f t="shared" si="96"/>
        <v>0</v>
      </c>
      <c r="P299" s="139">
        <f t="shared" si="97"/>
        <v>0</v>
      </c>
      <c r="Q299" s="66">
        <f t="shared" si="98"/>
        <v>0</v>
      </c>
      <c r="R299" s="66">
        <f t="shared" si="99"/>
        <v>0</v>
      </c>
      <c r="S299" s="9" t="e">
        <f>IF(#REF!="Yes",Q299,(Q299+I299*0.5))</f>
        <v>#REF!</v>
      </c>
      <c r="T299" s="9" t="e">
        <f>IF(#REF!="Yes",R299,(R299+K299*0.5))</f>
        <v>#REF!</v>
      </c>
      <c r="U299" s="151">
        <f t="shared" si="100"/>
        <v>0</v>
      </c>
      <c r="V299" s="16">
        <f t="shared" si="101"/>
        <v>0</v>
      </c>
      <c r="W299" s="16">
        <f t="shared" si="102"/>
        <v>0</v>
      </c>
      <c r="X299" s="138">
        <f>IF(ISNUMBER(VLOOKUP('Rate Calculations'!$A299,#REF!,5,FALSE)),VLOOKUP('Rate Calculations'!$A299,#REF!,5,FALSE),0)</f>
        <v>0</v>
      </c>
      <c r="Y299" s="89">
        <f>IF(ISNUMBER(VLOOKUP('Rate Calculations'!$A299,#REF!,6,FALSE)),VLOOKUP('Rate Calculations'!$A299,#REF!,6,FALSE),0)</f>
        <v>0</v>
      </c>
      <c r="Z299" s="17">
        <f t="shared" si="103"/>
        <v>0</v>
      </c>
      <c r="AA299" s="18">
        <f t="shared" si="104"/>
        <v>0</v>
      </c>
      <c r="AB299" s="46">
        <f t="shared" si="89"/>
        <v>0</v>
      </c>
      <c r="AC299" s="24">
        <f t="shared" si="105"/>
        <v>0</v>
      </c>
      <c r="AD299" s="24">
        <f t="shared" si="106"/>
        <v>0</v>
      </c>
      <c r="AE299" s="27" t="e">
        <f>IF(#REF!="Yes",AC299,(AC299+V299*0.5))</f>
        <v>#REF!</v>
      </c>
      <c r="AF299" s="27" t="e">
        <f>IF(#REF!="Yes",AD299,(AD299+W299*0.5))</f>
        <v>#REF!</v>
      </c>
    </row>
    <row r="300" spans="1:32">
      <c r="A300" s="57" t="str">
        <f t="shared" si="90"/>
        <v xml:space="preserve"> </v>
      </c>
      <c r="B300" s="57"/>
      <c r="C300" s="57"/>
      <c r="D300" s="30" t="str">
        <f>IFERROR((GETPIVOTDATA("Average of Certified Payroll Hourly Rate",'Pivot Table'!$X$3,"Firm Name",A300,"Class Round 3 (PSPO)",B300)),"")</f>
        <v/>
      </c>
      <c r="E300" s="34"/>
      <c r="F300" s="34"/>
      <c r="G300" s="151"/>
      <c r="H300" s="349">
        <f t="shared" si="91"/>
        <v>1.7500000000000002E-2</v>
      </c>
      <c r="I300" s="19">
        <f t="shared" si="92"/>
        <v>0</v>
      </c>
      <c r="J300" s="67">
        <f t="shared" si="93"/>
        <v>3.5000000000000003E-2</v>
      </c>
      <c r="K300" s="19">
        <f t="shared" si="94"/>
        <v>0</v>
      </c>
      <c r="L300" s="138">
        <f>IF(ISNUMBER(VLOOKUP('Rate Calculations'!$A300,#REF!,2,FALSE)),VLOOKUP('Rate Calculations'!$A300,#REF!,2,FALSE),0)</f>
        <v>0</v>
      </c>
      <c r="M300" s="89">
        <f>IF(ISNUMBER(VLOOKUP('Rate Calculations'!$A300,#REF!,4,FALSE)),VLOOKUP('Rate Calculations'!$A300,#REF!,4,FALSE),0)</f>
        <v>0</v>
      </c>
      <c r="N300" s="17">
        <f t="shared" si="95"/>
        <v>0</v>
      </c>
      <c r="O300" s="18">
        <f t="shared" si="96"/>
        <v>0</v>
      </c>
      <c r="P300" s="139">
        <f t="shared" si="97"/>
        <v>0</v>
      </c>
      <c r="Q300" s="66">
        <f t="shared" si="98"/>
        <v>0</v>
      </c>
      <c r="R300" s="66">
        <f t="shared" si="99"/>
        <v>0</v>
      </c>
      <c r="S300" s="9" t="e">
        <f>IF(#REF!="Yes",Q300,(Q300+I300*0.5))</f>
        <v>#REF!</v>
      </c>
      <c r="T300" s="9" t="e">
        <f>IF(#REF!="Yes",R300,(R300+K300*0.5))</f>
        <v>#REF!</v>
      </c>
      <c r="U300" s="151">
        <f t="shared" si="100"/>
        <v>0</v>
      </c>
      <c r="V300" s="16">
        <f t="shared" si="101"/>
        <v>0</v>
      </c>
      <c r="W300" s="16">
        <f t="shared" si="102"/>
        <v>0</v>
      </c>
      <c r="X300" s="138">
        <f>IF(ISNUMBER(VLOOKUP('Rate Calculations'!$A300,#REF!,5,FALSE)),VLOOKUP('Rate Calculations'!$A300,#REF!,5,FALSE),0)</f>
        <v>0</v>
      </c>
      <c r="Y300" s="89">
        <f>IF(ISNUMBER(VLOOKUP('Rate Calculations'!$A300,#REF!,6,FALSE)),VLOOKUP('Rate Calculations'!$A300,#REF!,6,FALSE),0)</f>
        <v>0</v>
      </c>
      <c r="Z300" s="17">
        <f t="shared" si="103"/>
        <v>0</v>
      </c>
      <c r="AA300" s="18">
        <f t="shared" si="104"/>
        <v>0</v>
      </c>
      <c r="AB300" s="46">
        <f t="shared" si="89"/>
        <v>0</v>
      </c>
      <c r="AC300" s="24">
        <f t="shared" si="105"/>
        <v>0</v>
      </c>
      <c r="AD300" s="24">
        <f t="shared" si="106"/>
        <v>0</v>
      </c>
      <c r="AE300" s="27" t="e">
        <f>IF(#REF!="Yes",AC300,(AC300+V300*0.5))</f>
        <v>#REF!</v>
      </c>
      <c r="AF300" s="27" t="e">
        <f>IF(#REF!="Yes",AD300,(AD300+W300*0.5))</f>
        <v>#REF!</v>
      </c>
    </row>
    <row r="301" spans="1:32">
      <c r="A301" s="57" t="str">
        <f t="shared" si="90"/>
        <v xml:space="preserve"> </v>
      </c>
      <c r="B301" s="57"/>
      <c r="C301" s="57"/>
      <c r="D301" s="30" t="str">
        <f>IFERROR((GETPIVOTDATA("Average of Certified Payroll Hourly Rate",'Pivot Table'!$X$3,"Firm Name",A301,"Class Round 3 (PSPO)",B301)),"")</f>
        <v/>
      </c>
      <c r="E301" s="34"/>
      <c r="F301" s="34"/>
      <c r="G301" s="151"/>
      <c r="H301" s="349">
        <f t="shared" si="91"/>
        <v>1.7500000000000002E-2</v>
      </c>
      <c r="I301" s="19">
        <f t="shared" si="92"/>
        <v>0</v>
      </c>
      <c r="J301" s="67">
        <f t="shared" si="93"/>
        <v>3.5000000000000003E-2</v>
      </c>
      <c r="K301" s="19">
        <f t="shared" si="94"/>
        <v>0</v>
      </c>
      <c r="L301" s="138">
        <f>IF(ISNUMBER(VLOOKUP('Rate Calculations'!$A301,#REF!,2,FALSE)),VLOOKUP('Rate Calculations'!$A301,#REF!,2,FALSE),0)</f>
        <v>0</v>
      </c>
      <c r="M301" s="89">
        <f>IF(ISNUMBER(VLOOKUP('Rate Calculations'!$A301,#REF!,4,FALSE)),VLOOKUP('Rate Calculations'!$A301,#REF!,4,FALSE),0)</f>
        <v>0</v>
      </c>
      <c r="N301" s="17">
        <f t="shared" si="95"/>
        <v>0</v>
      </c>
      <c r="O301" s="18">
        <f t="shared" si="96"/>
        <v>0</v>
      </c>
      <c r="P301" s="139">
        <f t="shared" si="97"/>
        <v>0</v>
      </c>
      <c r="Q301" s="66">
        <f t="shared" si="98"/>
        <v>0</v>
      </c>
      <c r="R301" s="66">
        <f t="shared" si="99"/>
        <v>0</v>
      </c>
      <c r="S301" s="9" t="e">
        <f>IF(#REF!="Yes",Q301,(Q301+I301*0.5))</f>
        <v>#REF!</v>
      </c>
      <c r="T301" s="9" t="e">
        <f>IF(#REF!="Yes",R301,(R301+K301*0.5))</f>
        <v>#REF!</v>
      </c>
      <c r="U301" s="151">
        <f t="shared" si="100"/>
        <v>0</v>
      </c>
      <c r="V301" s="16">
        <f t="shared" si="101"/>
        <v>0</v>
      </c>
      <c r="W301" s="16">
        <f t="shared" si="102"/>
        <v>0</v>
      </c>
      <c r="X301" s="138">
        <f>IF(ISNUMBER(VLOOKUP('Rate Calculations'!$A301,#REF!,5,FALSE)),VLOOKUP('Rate Calculations'!$A301,#REF!,5,FALSE),0)</f>
        <v>0</v>
      </c>
      <c r="Y301" s="89">
        <f>IF(ISNUMBER(VLOOKUP('Rate Calculations'!$A301,#REF!,6,FALSE)),VLOOKUP('Rate Calculations'!$A301,#REF!,6,FALSE),0)</f>
        <v>0</v>
      </c>
      <c r="Z301" s="17">
        <f t="shared" si="103"/>
        <v>0</v>
      </c>
      <c r="AA301" s="18">
        <f t="shared" si="104"/>
        <v>0</v>
      </c>
      <c r="AB301" s="46">
        <f t="shared" si="89"/>
        <v>0</v>
      </c>
      <c r="AC301" s="24">
        <f t="shared" si="105"/>
        <v>0</v>
      </c>
      <c r="AD301" s="24">
        <f t="shared" si="106"/>
        <v>0</v>
      </c>
      <c r="AE301" s="27" t="e">
        <f>IF(#REF!="Yes",AC301,(AC301+V301*0.5))</f>
        <v>#REF!</v>
      </c>
      <c r="AF301" s="27" t="e">
        <f>IF(#REF!="Yes",AD301,(AD301+W301*0.5))</f>
        <v>#REF!</v>
      </c>
    </row>
    <row r="302" spans="1:32">
      <c r="A302" s="57" t="str">
        <f t="shared" si="90"/>
        <v xml:space="preserve"> </v>
      </c>
      <c r="B302" s="57"/>
      <c r="C302" s="57"/>
      <c r="D302" s="30" t="str">
        <f>IFERROR((GETPIVOTDATA("Average of Certified Payroll Hourly Rate",'Pivot Table'!$X$3,"Firm Name",A302,"Class Round 3 (PSPO)",B302)),"")</f>
        <v/>
      </c>
      <c r="E302" s="34"/>
      <c r="F302" s="34"/>
      <c r="G302" s="151"/>
      <c r="H302" s="349">
        <f t="shared" si="91"/>
        <v>1.7500000000000002E-2</v>
      </c>
      <c r="I302" s="19">
        <f t="shared" si="92"/>
        <v>0</v>
      </c>
      <c r="J302" s="67">
        <f t="shared" si="93"/>
        <v>3.5000000000000003E-2</v>
      </c>
      <c r="K302" s="19">
        <f t="shared" si="94"/>
        <v>0</v>
      </c>
      <c r="L302" s="138">
        <f>IF(ISNUMBER(VLOOKUP('Rate Calculations'!$A302,#REF!,2,FALSE)),VLOOKUP('Rate Calculations'!$A302,#REF!,2,FALSE),0)</f>
        <v>0</v>
      </c>
      <c r="M302" s="89">
        <f>IF(ISNUMBER(VLOOKUP('Rate Calculations'!$A302,#REF!,4,FALSE)),VLOOKUP('Rate Calculations'!$A302,#REF!,4,FALSE),0)</f>
        <v>0</v>
      </c>
      <c r="N302" s="17">
        <f t="shared" si="95"/>
        <v>0</v>
      </c>
      <c r="O302" s="18">
        <f t="shared" si="96"/>
        <v>0</v>
      </c>
      <c r="P302" s="139">
        <f t="shared" si="97"/>
        <v>0</v>
      </c>
      <c r="Q302" s="66">
        <f t="shared" si="98"/>
        <v>0</v>
      </c>
      <c r="R302" s="66">
        <f t="shared" si="99"/>
        <v>0</v>
      </c>
      <c r="S302" s="9" t="e">
        <f>IF(#REF!="Yes",Q302,(Q302+I302*0.5))</f>
        <v>#REF!</v>
      </c>
      <c r="T302" s="9" t="e">
        <f>IF(#REF!="Yes",R302,(R302+K302*0.5))</f>
        <v>#REF!</v>
      </c>
      <c r="U302" s="151">
        <f t="shared" si="100"/>
        <v>0</v>
      </c>
      <c r="V302" s="16">
        <f t="shared" si="101"/>
        <v>0</v>
      </c>
      <c r="W302" s="16">
        <f t="shared" si="102"/>
        <v>0</v>
      </c>
      <c r="X302" s="138">
        <f>IF(ISNUMBER(VLOOKUP('Rate Calculations'!$A302,#REF!,5,FALSE)),VLOOKUP('Rate Calculations'!$A302,#REF!,5,FALSE),0)</f>
        <v>0</v>
      </c>
      <c r="Y302" s="89">
        <f>IF(ISNUMBER(VLOOKUP('Rate Calculations'!$A302,#REF!,6,FALSE)),VLOOKUP('Rate Calculations'!$A302,#REF!,6,FALSE),0)</f>
        <v>0</v>
      </c>
      <c r="Z302" s="17">
        <f t="shared" si="103"/>
        <v>0</v>
      </c>
      <c r="AA302" s="18">
        <f t="shared" si="104"/>
        <v>0</v>
      </c>
      <c r="AB302" s="46">
        <f t="shared" si="89"/>
        <v>0</v>
      </c>
      <c r="AC302" s="24">
        <f t="shared" si="105"/>
        <v>0</v>
      </c>
      <c r="AD302" s="24">
        <f t="shared" si="106"/>
        <v>0</v>
      </c>
      <c r="AE302" s="27" t="e">
        <f>IF(#REF!="Yes",AC302,(AC302+V302*0.5))</f>
        <v>#REF!</v>
      </c>
      <c r="AF302" s="27" t="e">
        <f>IF(#REF!="Yes",AD302,(AD302+W302*0.5))</f>
        <v>#REF!</v>
      </c>
    </row>
    <row r="303" spans="1:32">
      <c r="A303" s="57" t="str">
        <f t="shared" si="90"/>
        <v xml:space="preserve"> </v>
      </c>
      <c r="B303" s="57"/>
      <c r="C303" s="57"/>
      <c r="D303" s="30" t="str">
        <f>IFERROR((GETPIVOTDATA("Average of Certified Payroll Hourly Rate",'Pivot Table'!$X$3,"Firm Name",A303,"Class Round 3 (PSPO)",B303)),"")</f>
        <v/>
      </c>
      <c r="E303" s="34"/>
      <c r="F303" s="34"/>
      <c r="G303" s="151"/>
      <c r="H303" s="349">
        <f t="shared" si="91"/>
        <v>1.7500000000000002E-2</v>
      </c>
      <c r="I303" s="19">
        <f t="shared" si="92"/>
        <v>0</v>
      </c>
      <c r="J303" s="67">
        <f t="shared" si="93"/>
        <v>3.5000000000000003E-2</v>
      </c>
      <c r="K303" s="19">
        <f t="shared" si="94"/>
        <v>0</v>
      </c>
      <c r="L303" s="138">
        <f>IF(ISNUMBER(VLOOKUP('Rate Calculations'!$A303,#REF!,2,FALSE)),VLOOKUP('Rate Calculations'!$A303,#REF!,2,FALSE),0)</f>
        <v>0</v>
      </c>
      <c r="M303" s="89">
        <f>IF(ISNUMBER(VLOOKUP('Rate Calculations'!$A303,#REF!,4,FALSE)),VLOOKUP('Rate Calculations'!$A303,#REF!,4,FALSE),0)</f>
        <v>0</v>
      </c>
      <c r="N303" s="17">
        <f t="shared" si="95"/>
        <v>0</v>
      </c>
      <c r="O303" s="18">
        <f t="shared" si="96"/>
        <v>0</v>
      </c>
      <c r="P303" s="139">
        <f t="shared" si="97"/>
        <v>0</v>
      </c>
      <c r="Q303" s="66">
        <f t="shared" si="98"/>
        <v>0</v>
      </c>
      <c r="R303" s="66">
        <f t="shared" si="99"/>
        <v>0</v>
      </c>
      <c r="S303" s="9" t="e">
        <f>IF(#REF!="Yes",Q303,(Q303+I303*0.5))</f>
        <v>#REF!</v>
      </c>
      <c r="T303" s="9" t="e">
        <f>IF(#REF!="Yes",R303,(R303+K303*0.5))</f>
        <v>#REF!</v>
      </c>
      <c r="U303" s="151">
        <f t="shared" si="100"/>
        <v>0</v>
      </c>
      <c r="V303" s="16">
        <f t="shared" si="101"/>
        <v>0</v>
      </c>
      <c r="W303" s="16">
        <f t="shared" si="102"/>
        <v>0</v>
      </c>
      <c r="X303" s="138">
        <f>IF(ISNUMBER(VLOOKUP('Rate Calculations'!$A303,#REF!,5,FALSE)),VLOOKUP('Rate Calculations'!$A303,#REF!,5,FALSE),0)</f>
        <v>0</v>
      </c>
      <c r="Y303" s="89">
        <f>IF(ISNUMBER(VLOOKUP('Rate Calculations'!$A303,#REF!,6,FALSE)),VLOOKUP('Rate Calculations'!$A303,#REF!,6,FALSE),0)</f>
        <v>0</v>
      </c>
      <c r="Z303" s="17">
        <f t="shared" si="103"/>
        <v>0</v>
      </c>
      <c r="AA303" s="18">
        <f t="shared" si="104"/>
        <v>0</v>
      </c>
      <c r="AB303" s="46">
        <f t="shared" si="89"/>
        <v>0</v>
      </c>
      <c r="AC303" s="24">
        <f t="shared" si="105"/>
        <v>0</v>
      </c>
      <c r="AD303" s="24">
        <f t="shared" si="106"/>
        <v>0</v>
      </c>
      <c r="AE303" s="27" t="e">
        <f>IF(#REF!="Yes",AC303,(AC303+V303*0.5))</f>
        <v>#REF!</v>
      </c>
      <c r="AF303" s="27" t="e">
        <f>IF(#REF!="Yes",AD303,(AD303+W303*0.5))</f>
        <v>#REF!</v>
      </c>
    </row>
    <row r="304" spans="1:32">
      <c r="A304" s="57" t="str">
        <f t="shared" si="90"/>
        <v xml:space="preserve"> </v>
      </c>
      <c r="B304" s="57"/>
      <c r="C304" s="57"/>
      <c r="D304" s="30" t="str">
        <f>IFERROR((GETPIVOTDATA("Average of Certified Payroll Hourly Rate",'Pivot Table'!$X$3,"Firm Name",A304,"Class Round 3 (PSPO)",B304)),"")</f>
        <v/>
      </c>
      <c r="E304" s="34"/>
      <c r="F304" s="34"/>
      <c r="G304" s="151"/>
      <c r="H304" s="349">
        <f t="shared" si="91"/>
        <v>1.7500000000000002E-2</v>
      </c>
      <c r="I304" s="19">
        <f t="shared" si="92"/>
        <v>0</v>
      </c>
      <c r="J304" s="67">
        <f t="shared" si="93"/>
        <v>3.5000000000000003E-2</v>
      </c>
      <c r="K304" s="19">
        <f t="shared" si="94"/>
        <v>0</v>
      </c>
      <c r="L304" s="138">
        <f>IF(ISNUMBER(VLOOKUP('Rate Calculations'!$A304,#REF!,2,FALSE)),VLOOKUP('Rate Calculations'!$A304,#REF!,2,FALSE),0)</f>
        <v>0</v>
      </c>
      <c r="M304" s="89">
        <f>IF(ISNUMBER(VLOOKUP('Rate Calculations'!$A304,#REF!,4,FALSE)),VLOOKUP('Rate Calculations'!$A304,#REF!,4,FALSE),0)</f>
        <v>0</v>
      </c>
      <c r="N304" s="17">
        <f t="shared" si="95"/>
        <v>0</v>
      </c>
      <c r="O304" s="18">
        <f t="shared" si="96"/>
        <v>0</v>
      </c>
      <c r="P304" s="139">
        <f t="shared" si="97"/>
        <v>0</v>
      </c>
      <c r="Q304" s="66">
        <f t="shared" si="98"/>
        <v>0</v>
      </c>
      <c r="R304" s="66">
        <f t="shared" si="99"/>
        <v>0</v>
      </c>
      <c r="S304" s="9" t="e">
        <f>IF(#REF!="Yes",Q304,(Q304+I304*0.5))</f>
        <v>#REF!</v>
      </c>
      <c r="T304" s="9" t="e">
        <f>IF(#REF!="Yes",R304,(R304+K304*0.5))</f>
        <v>#REF!</v>
      </c>
      <c r="U304" s="151">
        <f t="shared" si="100"/>
        <v>0</v>
      </c>
      <c r="V304" s="16">
        <f t="shared" si="101"/>
        <v>0</v>
      </c>
      <c r="W304" s="16">
        <f t="shared" si="102"/>
        <v>0</v>
      </c>
      <c r="X304" s="138">
        <f>IF(ISNUMBER(VLOOKUP('Rate Calculations'!$A304,#REF!,5,FALSE)),VLOOKUP('Rate Calculations'!$A304,#REF!,5,FALSE),0)</f>
        <v>0</v>
      </c>
      <c r="Y304" s="89">
        <f>IF(ISNUMBER(VLOOKUP('Rate Calculations'!$A304,#REF!,6,FALSE)),VLOOKUP('Rate Calculations'!$A304,#REF!,6,FALSE),0)</f>
        <v>0</v>
      </c>
      <c r="Z304" s="17">
        <f t="shared" si="103"/>
        <v>0</v>
      </c>
      <c r="AA304" s="18">
        <f t="shared" si="104"/>
        <v>0</v>
      </c>
      <c r="AB304" s="46">
        <f t="shared" si="89"/>
        <v>0</v>
      </c>
      <c r="AC304" s="24">
        <f t="shared" si="105"/>
        <v>0</v>
      </c>
      <c r="AD304" s="24">
        <f t="shared" si="106"/>
        <v>0</v>
      </c>
      <c r="AE304" s="27" t="e">
        <f>IF(#REF!="Yes",AC304,(AC304+V304*0.5))</f>
        <v>#REF!</v>
      </c>
      <c r="AF304" s="27" t="e">
        <f>IF(#REF!="Yes",AD304,(AD304+W304*0.5))</f>
        <v>#REF!</v>
      </c>
    </row>
    <row r="305" spans="1:32">
      <c r="A305" s="57" t="str">
        <f t="shared" si="90"/>
        <v xml:space="preserve"> </v>
      </c>
      <c r="B305" s="57"/>
      <c r="C305" s="57"/>
      <c r="D305" s="30" t="str">
        <f>IFERROR((GETPIVOTDATA("Average of Certified Payroll Hourly Rate",'Pivot Table'!$X$3,"Firm Name",A305,"Class Round 3 (PSPO)",B305)),"")</f>
        <v/>
      </c>
      <c r="E305" s="34"/>
      <c r="F305" s="34"/>
      <c r="G305" s="151"/>
      <c r="H305" s="349">
        <f t="shared" si="91"/>
        <v>1.7500000000000002E-2</v>
      </c>
      <c r="I305" s="19">
        <f t="shared" si="92"/>
        <v>0</v>
      </c>
      <c r="J305" s="67">
        <f t="shared" si="93"/>
        <v>3.5000000000000003E-2</v>
      </c>
      <c r="K305" s="19">
        <f t="shared" si="94"/>
        <v>0</v>
      </c>
      <c r="L305" s="138">
        <f>IF(ISNUMBER(VLOOKUP('Rate Calculations'!$A305,#REF!,2,FALSE)),VLOOKUP('Rate Calculations'!$A305,#REF!,2,FALSE),0)</f>
        <v>0</v>
      </c>
      <c r="M305" s="89">
        <f>IF(ISNUMBER(VLOOKUP('Rate Calculations'!$A305,#REF!,4,FALSE)),VLOOKUP('Rate Calculations'!$A305,#REF!,4,FALSE),0)</f>
        <v>0</v>
      </c>
      <c r="N305" s="17">
        <f t="shared" si="95"/>
        <v>0</v>
      </c>
      <c r="O305" s="18">
        <f t="shared" si="96"/>
        <v>0</v>
      </c>
      <c r="P305" s="139">
        <f t="shared" si="97"/>
        <v>0</v>
      </c>
      <c r="Q305" s="66">
        <f t="shared" si="98"/>
        <v>0</v>
      </c>
      <c r="R305" s="66">
        <f t="shared" si="99"/>
        <v>0</v>
      </c>
      <c r="S305" s="9" t="e">
        <f>IF(#REF!="Yes",Q305,(Q305+I305*0.5))</f>
        <v>#REF!</v>
      </c>
      <c r="T305" s="9" t="e">
        <f>IF(#REF!="Yes",R305,(R305+K305*0.5))</f>
        <v>#REF!</v>
      </c>
      <c r="U305" s="151">
        <f t="shared" si="100"/>
        <v>0</v>
      </c>
      <c r="V305" s="16">
        <f t="shared" si="101"/>
        <v>0</v>
      </c>
      <c r="W305" s="16">
        <f t="shared" si="102"/>
        <v>0</v>
      </c>
      <c r="X305" s="138">
        <f>IF(ISNUMBER(VLOOKUP('Rate Calculations'!$A305,#REF!,5,FALSE)),VLOOKUP('Rate Calculations'!$A305,#REF!,5,FALSE),0)</f>
        <v>0</v>
      </c>
      <c r="Y305" s="89">
        <f>IF(ISNUMBER(VLOOKUP('Rate Calculations'!$A305,#REF!,6,FALSE)),VLOOKUP('Rate Calculations'!$A305,#REF!,6,FALSE),0)</f>
        <v>0</v>
      </c>
      <c r="Z305" s="17">
        <f t="shared" si="103"/>
        <v>0</v>
      </c>
      <c r="AA305" s="18">
        <f t="shared" si="104"/>
        <v>0</v>
      </c>
      <c r="AB305" s="46">
        <f t="shared" si="89"/>
        <v>0</v>
      </c>
      <c r="AC305" s="24">
        <f t="shared" si="105"/>
        <v>0</v>
      </c>
      <c r="AD305" s="24">
        <f t="shared" si="106"/>
        <v>0</v>
      </c>
      <c r="AE305" s="27" t="e">
        <f>IF(#REF!="Yes",AC305,(AC305+V305*0.5))</f>
        <v>#REF!</v>
      </c>
      <c r="AF305" s="27" t="e">
        <f>IF(#REF!="Yes",AD305,(AD305+W305*0.5))</f>
        <v>#REF!</v>
      </c>
    </row>
    <row r="306" spans="1:32">
      <c r="A306" s="57" t="str">
        <f t="shared" si="90"/>
        <v xml:space="preserve"> </v>
      </c>
      <c r="B306" s="57"/>
      <c r="C306" s="57"/>
      <c r="D306" s="30" t="str">
        <f>IFERROR((GETPIVOTDATA("Average of Certified Payroll Hourly Rate",'Pivot Table'!$X$3,"Firm Name",A306,"Class Round 3 (PSPO)",B306)),"")</f>
        <v/>
      </c>
      <c r="E306" s="34"/>
      <c r="F306" s="34"/>
      <c r="G306" s="151"/>
      <c r="H306" s="349">
        <f t="shared" si="91"/>
        <v>1.7500000000000002E-2</v>
      </c>
      <c r="I306" s="19">
        <f t="shared" si="92"/>
        <v>0</v>
      </c>
      <c r="J306" s="67">
        <f t="shared" si="93"/>
        <v>3.5000000000000003E-2</v>
      </c>
      <c r="K306" s="19">
        <f t="shared" si="94"/>
        <v>0</v>
      </c>
      <c r="L306" s="138">
        <f>IF(ISNUMBER(VLOOKUP('Rate Calculations'!$A306,#REF!,2,FALSE)),VLOOKUP('Rate Calculations'!$A306,#REF!,2,FALSE),0)</f>
        <v>0</v>
      </c>
      <c r="M306" s="89">
        <f>IF(ISNUMBER(VLOOKUP('Rate Calculations'!$A306,#REF!,4,FALSE)),VLOOKUP('Rate Calculations'!$A306,#REF!,4,FALSE),0)</f>
        <v>0</v>
      </c>
      <c r="N306" s="17">
        <f t="shared" si="95"/>
        <v>0</v>
      </c>
      <c r="O306" s="18">
        <f t="shared" si="96"/>
        <v>0</v>
      </c>
      <c r="P306" s="139">
        <f t="shared" si="97"/>
        <v>0</v>
      </c>
      <c r="Q306" s="66">
        <f t="shared" si="98"/>
        <v>0</v>
      </c>
      <c r="R306" s="66">
        <f t="shared" si="99"/>
        <v>0</v>
      </c>
      <c r="S306" s="9" t="e">
        <f>IF(#REF!="Yes",Q306,(Q306+I306*0.5))</f>
        <v>#REF!</v>
      </c>
      <c r="T306" s="9" t="e">
        <f>IF(#REF!="Yes",R306,(R306+K306*0.5))</f>
        <v>#REF!</v>
      </c>
      <c r="U306" s="151">
        <f t="shared" si="100"/>
        <v>0</v>
      </c>
      <c r="V306" s="16">
        <f t="shared" si="101"/>
        <v>0</v>
      </c>
      <c r="W306" s="16">
        <f t="shared" si="102"/>
        <v>0</v>
      </c>
      <c r="X306" s="138">
        <f>IF(ISNUMBER(VLOOKUP('Rate Calculations'!$A306,#REF!,5,FALSE)),VLOOKUP('Rate Calculations'!$A306,#REF!,5,FALSE),0)</f>
        <v>0</v>
      </c>
      <c r="Y306" s="89">
        <f>IF(ISNUMBER(VLOOKUP('Rate Calculations'!$A306,#REF!,6,FALSE)),VLOOKUP('Rate Calculations'!$A306,#REF!,6,FALSE),0)</f>
        <v>0</v>
      </c>
      <c r="Z306" s="17">
        <f t="shared" si="103"/>
        <v>0</v>
      </c>
      <c r="AA306" s="18">
        <f t="shared" si="104"/>
        <v>0</v>
      </c>
      <c r="AB306" s="46">
        <f t="shared" si="89"/>
        <v>0</v>
      </c>
      <c r="AC306" s="24">
        <f t="shared" si="105"/>
        <v>0</v>
      </c>
      <c r="AD306" s="24">
        <f t="shared" si="106"/>
        <v>0</v>
      </c>
      <c r="AE306" s="27" t="e">
        <f>IF(#REF!="Yes",AC306,(AC306+V306*0.5))</f>
        <v>#REF!</v>
      </c>
      <c r="AF306" s="27" t="e">
        <f>IF(#REF!="Yes",AD306,(AD306+W306*0.5))</f>
        <v>#REF!</v>
      </c>
    </row>
    <row r="307" spans="1:32">
      <c r="A307" s="57" t="str">
        <f t="shared" si="90"/>
        <v xml:space="preserve"> </v>
      </c>
      <c r="B307" s="57"/>
      <c r="C307" s="57"/>
      <c r="D307" s="30" t="str">
        <f>IFERROR((GETPIVOTDATA("Average of Certified Payroll Hourly Rate",'Pivot Table'!$X$3,"Firm Name",A307,"Class Round 3 (PSPO)",B307)),"")</f>
        <v/>
      </c>
      <c r="E307" s="34"/>
      <c r="F307" s="34"/>
      <c r="G307" s="151"/>
      <c r="H307" s="349">
        <f t="shared" si="91"/>
        <v>1.7500000000000002E-2</v>
      </c>
      <c r="I307" s="19">
        <f t="shared" si="92"/>
        <v>0</v>
      </c>
      <c r="J307" s="67">
        <f t="shared" si="93"/>
        <v>3.5000000000000003E-2</v>
      </c>
      <c r="K307" s="19">
        <f t="shared" si="94"/>
        <v>0</v>
      </c>
      <c r="L307" s="138">
        <f>IF(ISNUMBER(VLOOKUP('Rate Calculations'!$A307,#REF!,2,FALSE)),VLOOKUP('Rate Calculations'!$A307,#REF!,2,FALSE),0)</f>
        <v>0</v>
      </c>
      <c r="M307" s="89">
        <f>IF(ISNUMBER(VLOOKUP('Rate Calculations'!$A307,#REF!,4,FALSE)),VLOOKUP('Rate Calculations'!$A307,#REF!,4,FALSE),0)</f>
        <v>0</v>
      </c>
      <c r="N307" s="17">
        <f t="shared" si="95"/>
        <v>0</v>
      </c>
      <c r="O307" s="18">
        <f t="shared" si="96"/>
        <v>0</v>
      </c>
      <c r="P307" s="139">
        <f t="shared" si="97"/>
        <v>0</v>
      </c>
      <c r="Q307" s="66">
        <f t="shared" si="98"/>
        <v>0</v>
      </c>
      <c r="R307" s="66">
        <f t="shared" si="99"/>
        <v>0</v>
      </c>
      <c r="S307" s="9" t="e">
        <f>IF(#REF!="Yes",Q307,(Q307+I307*0.5))</f>
        <v>#REF!</v>
      </c>
      <c r="T307" s="9" t="e">
        <f>IF(#REF!="Yes",R307,(R307+K307*0.5))</f>
        <v>#REF!</v>
      </c>
      <c r="U307" s="151">
        <f t="shared" si="100"/>
        <v>0</v>
      </c>
      <c r="V307" s="16">
        <f t="shared" si="101"/>
        <v>0</v>
      </c>
      <c r="W307" s="16">
        <f t="shared" si="102"/>
        <v>0</v>
      </c>
      <c r="X307" s="138">
        <f>IF(ISNUMBER(VLOOKUP('Rate Calculations'!$A307,#REF!,5,FALSE)),VLOOKUP('Rate Calculations'!$A307,#REF!,5,FALSE),0)</f>
        <v>0</v>
      </c>
      <c r="Y307" s="89">
        <f>IF(ISNUMBER(VLOOKUP('Rate Calculations'!$A307,#REF!,6,FALSE)),VLOOKUP('Rate Calculations'!$A307,#REF!,6,FALSE),0)</f>
        <v>0</v>
      </c>
      <c r="Z307" s="17">
        <f t="shared" si="103"/>
        <v>0</v>
      </c>
      <c r="AA307" s="18">
        <f t="shared" si="104"/>
        <v>0</v>
      </c>
      <c r="AB307" s="46">
        <f t="shared" si="89"/>
        <v>0</v>
      </c>
      <c r="AC307" s="24">
        <f t="shared" si="105"/>
        <v>0</v>
      </c>
      <c r="AD307" s="24">
        <f t="shared" si="106"/>
        <v>0</v>
      </c>
      <c r="AE307" s="27" t="e">
        <f>IF(#REF!="Yes",AC307,(AC307+V307*0.5))</f>
        <v>#REF!</v>
      </c>
      <c r="AF307" s="27" t="e">
        <f>IF(#REF!="Yes",AD307,(AD307+W307*0.5))</f>
        <v>#REF!</v>
      </c>
    </row>
    <row r="308" spans="1:32">
      <c r="A308" s="57" t="str">
        <f t="shared" si="90"/>
        <v xml:space="preserve"> </v>
      </c>
      <c r="B308" s="57"/>
      <c r="C308" s="57"/>
      <c r="D308" s="30" t="str">
        <f>IFERROR((GETPIVOTDATA("Average of Certified Payroll Hourly Rate",'Pivot Table'!$X$3,"Firm Name",A308,"Class Round 3 (PSPO)",B308)),"")</f>
        <v/>
      </c>
      <c r="E308" s="34"/>
      <c r="F308" s="34"/>
      <c r="G308" s="151"/>
      <c r="H308" s="349">
        <f t="shared" si="91"/>
        <v>1.7500000000000002E-2</v>
      </c>
      <c r="I308" s="19">
        <f t="shared" si="92"/>
        <v>0</v>
      </c>
      <c r="J308" s="67">
        <f t="shared" si="93"/>
        <v>3.5000000000000003E-2</v>
      </c>
      <c r="K308" s="19">
        <f t="shared" si="94"/>
        <v>0</v>
      </c>
      <c r="L308" s="138">
        <f>IF(ISNUMBER(VLOOKUP('Rate Calculations'!$A308,#REF!,2,FALSE)),VLOOKUP('Rate Calculations'!$A308,#REF!,2,FALSE),0)</f>
        <v>0</v>
      </c>
      <c r="M308" s="89">
        <f>IF(ISNUMBER(VLOOKUP('Rate Calculations'!$A308,#REF!,4,FALSE)),VLOOKUP('Rate Calculations'!$A308,#REF!,4,FALSE),0)</f>
        <v>0</v>
      </c>
      <c r="N308" s="17">
        <f t="shared" si="95"/>
        <v>0</v>
      </c>
      <c r="O308" s="18">
        <f t="shared" si="96"/>
        <v>0</v>
      </c>
      <c r="P308" s="139">
        <f t="shared" si="97"/>
        <v>0</v>
      </c>
      <c r="Q308" s="66">
        <f t="shared" si="98"/>
        <v>0</v>
      </c>
      <c r="R308" s="66">
        <f t="shared" si="99"/>
        <v>0</v>
      </c>
      <c r="S308" s="9" t="e">
        <f>IF(#REF!="Yes",Q308,(Q308+I308*0.5))</f>
        <v>#REF!</v>
      </c>
      <c r="T308" s="9" t="e">
        <f>IF(#REF!="Yes",R308,(R308+K308*0.5))</f>
        <v>#REF!</v>
      </c>
      <c r="U308" s="151">
        <f t="shared" si="100"/>
        <v>0</v>
      </c>
      <c r="V308" s="16">
        <f t="shared" si="101"/>
        <v>0</v>
      </c>
      <c r="W308" s="16">
        <f t="shared" si="102"/>
        <v>0</v>
      </c>
      <c r="X308" s="138">
        <f>IF(ISNUMBER(VLOOKUP('Rate Calculations'!$A308,#REF!,5,FALSE)),VLOOKUP('Rate Calculations'!$A308,#REF!,5,FALSE),0)</f>
        <v>0</v>
      </c>
      <c r="Y308" s="89">
        <f>IF(ISNUMBER(VLOOKUP('Rate Calculations'!$A308,#REF!,6,FALSE)),VLOOKUP('Rate Calculations'!$A308,#REF!,6,FALSE),0)</f>
        <v>0</v>
      </c>
      <c r="Z308" s="17">
        <f t="shared" si="103"/>
        <v>0</v>
      </c>
      <c r="AA308" s="18">
        <f t="shared" si="104"/>
        <v>0</v>
      </c>
      <c r="AB308" s="46">
        <f t="shared" si="89"/>
        <v>0</v>
      </c>
      <c r="AC308" s="24">
        <f t="shared" si="105"/>
        <v>0</v>
      </c>
      <c r="AD308" s="24">
        <f t="shared" si="106"/>
        <v>0</v>
      </c>
      <c r="AE308" s="27" t="e">
        <f>IF(#REF!="Yes",AC308,(AC308+V308*0.5))</f>
        <v>#REF!</v>
      </c>
      <c r="AF308" s="27" t="e">
        <f>IF(#REF!="Yes",AD308,(AD308+W308*0.5))</f>
        <v>#REF!</v>
      </c>
    </row>
    <row r="309" spans="1:32">
      <c r="A309" s="57" t="str">
        <f t="shared" si="90"/>
        <v xml:space="preserve"> </v>
      </c>
      <c r="B309" s="57"/>
      <c r="C309" s="57"/>
      <c r="D309" s="30" t="str">
        <f>IFERROR((GETPIVOTDATA("Average of Certified Payroll Hourly Rate",'Pivot Table'!$X$3,"Firm Name",A309,"Class Round 3 (PSPO)",B309)),"")</f>
        <v/>
      </c>
      <c r="E309" s="34"/>
      <c r="F309" s="34"/>
      <c r="G309" s="151"/>
      <c r="H309" s="349">
        <f t="shared" si="91"/>
        <v>1.7500000000000002E-2</v>
      </c>
      <c r="I309" s="19">
        <f t="shared" si="92"/>
        <v>0</v>
      </c>
      <c r="J309" s="67">
        <f t="shared" si="93"/>
        <v>3.5000000000000003E-2</v>
      </c>
      <c r="K309" s="19">
        <f t="shared" si="94"/>
        <v>0</v>
      </c>
      <c r="L309" s="138">
        <f>IF(ISNUMBER(VLOOKUP('Rate Calculations'!$A309,#REF!,2,FALSE)),VLOOKUP('Rate Calculations'!$A309,#REF!,2,FALSE),0)</f>
        <v>0</v>
      </c>
      <c r="M309" s="89">
        <f>IF(ISNUMBER(VLOOKUP('Rate Calculations'!$A309,#REF!,4,FALSE)),VLOOKUP('Rate Calculations'!$A309,#REF!,4,FALSE),0)</f>
        <v>0</v>
      </c>
      <c r="N309" s="17">
        <f t="shared" si="95"/>
        <v>0</v>
      </c>
      <c r="O309" s="18">
        <f t="shared" si="96"/>
        <v>0</v>
      </c>
      <c r="P309" s="139">
        <f t="shared" si="97"/>
        <v>0</v>
      </c>
      <c r="Q309" s="66">
        <f t="shared" si="98"/>
        <v>0</v>
      </c>
      <c r="R309" s="66">
        <f t="shared" si="99"/>
        <v>0</v>
      </c>
      <c r="S309" s="9" t="e">
        <f>IF(#REF!="Yes",Q309,(Q309+I309*0.5))</f>
        <v>#REF!</v>
      </c>
      <c r="T309" s="9" t="e">
        <f>IF(#REF!="Yes",R309,(R309+K309*0.5))</f>
        <v>#REF!</v>
      </c>
      <c r="U309" s="151">
        <f t="shared" si="100"/>
        <v>0</v>
      </c>
      <c r="V309" s="16">
        <f t="shared" si="101"/>
        <v>0</v>
      </c>
      <c r="W309" s="16">
        <f t="shared" si="102"/>
        <v>0</v>
      </c>
      <c r="X309" s="138">
        <f>IF(ISNUMBER(VLOOKUP('Rate Calculations'!$A309,#REF!,5,FALSE)),VLOOKUP('Rate Calculations'!$A309,#REF!,5,FALSE),0)</f>
        <v>0</v>
      </c>
      <c r="Y309" s="89">
        <f>IF(ISNUMBER(VLOOKUP('Rate Calculations'!$A309,#REF!,6,FALSE)),VLOOKUP('Rate Calculations'!$A309,#REF!,6,FALSE),0)</f>
        <v>0</v>
      </c>
      <c r="Z309" s="17">
        <f t="shared" si="103"/>
        <v>0</v>
      </c>
      <c r="AA309" s="18">
        <f t="shared" si="104"/>
        <v>0</v>
      </c>
      <c r="AB309" s="46">
        <f t="shared" si="89"/>
        <v>0</v>
      </c>
      <c r="AC309" s="24">
        <f t="shared" si="105"/>
        <v>0</v>
      </c>
      <c r="AD309" s="24">
        <f t="shared" si="106"/>
        <v>0</v>
      </c>
      <c r="AE309" s="27" t="e">
        <f>IF(#REF!="Yes",AC309,(AC309+V309*0.5))</f>
        <v>#REF!</v>
      </c>
      <c r="AF309" s="27" t="e">
        <f>IF(#REF!="Yes",AD309,(AD309+W309*0.5))</f>
        <v>#REF!</v>
      </c>
    </row>
    <row r="310" spans="1:32">
      <c r="A310" s="57" t="str">
        <f t="shared" si="90"/>
        <v xml:space="preserve"> </v>
      </c>
      <c r="B310" s="57"/>
      <c r="C310" s="57"/>
      <c r="D310" s="30" t="str">
        <f>IFERROR((GETPIVOTDATA("Average of Certified Payroll Hourly Rate",'Pivot Table'!$X$3,"Firm Name",A310,"Class Round 3 (PSPO)",B310)),"")</f>
        <v/>
      </c>
      <c r="E310" s="34"/>
      <c r="F310" s="34"/>
      <c r="G310" s="151"/>
      <c r="H310" s="349">
        <f t="shared" si="91"/>
        <v>1.7500000000000002E-2</v>
      </c>
      <c r="I310" s="19">
        <f t="shared" si="92"/>
        <v>0</v>
      </c>
      <c r="J310" s="67">
        <f t="shared" si="93"/>
        <v>3.5000000000000003E-2</v>
      </c>
      <c r="K310" s="19">
        <f t="shared" si="94"/>
        <v>0</v>
      </c>
      <c r="L310" s="138">
        <f>IF(ISNUMBER(VLOOKUP('Rate Calculations'!$A310,#REF!,2,FALSE)),VLOOKUP('Rate Calculations'!$A310,#REF!,2,FALSE),0)</f>
        <v>0</v>
      </c>
      <c r="M310" s="89">
        <f>IF(ISNUMBER(VLOOKUP('Rate Calculations'!$A310,#REF!,4,FALSE)),VLOOKUP('Rate Calculations'!$A310,#REF!,4,FALSE),0)</f>
        <v>0</v>
      </c>
      <c r="N310" s="17">
        <f t="shared" si="95"/>
        <v>0</v>
      </c>
      <c r="O310" s="18">
        <f t="shared" si="96"/>
        <v>0</v>
      </c>
      <c r="P310" s="139">
        <f t="shared" si="97"/>
        <v>0</v>
      </c>
      <c r="Q310" s="66">
        <f t="shared" si="98"/>
        <v>0</v>
      </c>
      <c r="R310" s="66">
        <f t="shared" si="99"/>
        <v>0</v>
      </c>
      <c r="S310" s="9" t="e">
        <f>IF(#REF!="Yes",Q310,(Q310+I310*0.5))</f>
        <v>#REF!</v>
      </c>
      <c r="T310" s="9" t="e">
        <f>IF(#REF!="Yes",R310,(R310+K310*0.5))</f>
        <v>#REF!</v>
      </c>
      <c r="U310" s="151">
        <f t="shared" si="100"/>
        <v>0</v>
      </c>
      <c r="V310" s="16">
        <f t="shared" si="101"/>
        <v>0</v>
      </c>
      <c r="W310" s="16">
        <f t="shared" si="102"/>
        <v>0</v>
      </c>
      <c r="X310" s="138">
        <f>IF(ISNUMBER(VLOOKUP('Rate Calculations'!$A310,#REF!,5,FALSE)),VLOOKUP('Rate Calculations'!$A310,#REF!,5,FALSE),0)</f>
        <v>0</v>
      </c>
      <c r="Y310" s="89">
        <f>IF(ISNUMBER(VLOOKUP('Rate Calculations'!$A310,#REF!,6,FALSE)),VLOOKUP('Rate Calculations'!$A310,#REF!,6,FALSE),0)</f>
        <v>0</v>
      </c>
      <c r="Z310" s="17">
        <f t="shared" si="103"/>
        <v>0</v>
      </c>
      <c r="AA310" s="18">
        <f t="shared" si="104"/>
        <v>0</v>
      </c>
      <c r="AB310" s="46">
        <f t="shared" si="89"/>
        <v>0</v>
      </c>
      <c r="AC310" s="24">
        <f t="shared" si="105"/>
        <v>0</v>
      </c>
      <c r="AD310" s="24">
        <f t="shared" si="106"/>
        <v>0</v>
      </c>
      <c r="AE310" s="27" t="e">
        <f>IF(#REF!="Yes",AC310,(AC310+V310*0.5))</f>
        <v>#REF!</v>
      </c>
      <c r="AF310" s="27" t="e">
        <f>IF(#REF!="Yes",AD310,(AD310+W310*0.5))</f>
        <v>#REF!</v>
      </c>
    </row>
    <row r="311" spans="1:32">
      <c r="A311" s="57" t="str">
        <f t="shared" si="90"/>
        <v xml:space="preserve"> </v>
      </c>
      <c r="B311" s="57"/>
      <c r="C311" s="57"/>
      <c r="D311" s="30" t="str">
        <f>IFERROR((GETPIVOTDATA("Average of Certified Payroll Hourly Rate",'Pivot Table'!$X$3,"Firm Name",A311,"Class Round 3 (PSPO)",B311)),"")</f>
        <v/>
      </c>
      <c r="E311" s="34"/>
      <c r="F311" s="34"/>
      <c r="G311" s="151"/>
      <c r="H311" s="349">
        <f t="shared" si="91"/>
        <v>1.7500000000000002E-2</v>
      </c>
      <c r="I311" s="19">
        <f t="shared" si="92"/>
        <v>0</v>
      </c>
      <c r="J311" s="67">
        <f t="shared" si="93"/>
        <v>3.5000000000000003E-2</v>
      </c>
      <c r="K311" s="19">
        <f t="shared" si="94"/>
        <v>0</v>
      </c>
      <c r="L311" s="138">
        <f>IF(ISNUMBER(VLOOKUP('Rate Calculations'!$A311,#REF!,2,FALSE)),VLOOKUP('Rate Calculations'!$A311,#REF!,2,FALSE),0)</f>
        <v>0</v>
      </c>
      <c r="M311" s="89">
        <f>IF(ISNUMBER(VLOOKUP('Rate Calculations'!$A311,#REF!,4,FALSE)),VLOOKUP('Rate Calculations'!$A311,#REF!,4,FALSE),0)</f>
        <v>0</v>
      </c>
      <c r="N311" s="17">
        <f t="shared" si="95"/>
        <v>0</v>
      </c>
      <c r="O311" s="18">
        <f t="shared" si="96"/>
        <v>0</v>
      </c>
      <c r="P311" s="139">
        <f t="shared" si="97"/>
        <v>0</v>
      </c>
      <c r="Q311" s="66">
        <f t="shared" si="98"/>
        <v>0</v>
      </c>
      <c r="R311" s="66">
        <f t="shared" si="99"/>
        <v>0</v>
      </c>
      <c r="S311" s="9" t="e">
        <f>IF(#REF!="Yes",Q311,(Q311+I311*0.5))</f>
        <v>#REF!</v>
      </c>
      <c r="T311" s="9" t="e">
        <f>IF(#REF!="Yes",R311,(R311+K311*0.5))</f>
        <v>#REF!</v>
      </c>
      <c r="U311" s="151">
        <f t="shared" si="100"/>
        <v>0</v>
      </c>
      <c r="V311" s="16">
        <f t="shared" si="101"/>
        <v>0</v>
      </c>
      <c r="W311" s="16">
        <f t="shared" si="102"/>
        <v>0</v>
      </c>
      <c r="X311" s="138">
        <f>IF(ISNUMBER(VLOOKUP('Rate Calculations'!$A311,#REF!,5,FALSE)),VLOOKUP('Rate Calculations'!$A311,#REF!,5,FALSE),0)</f>
        <v>0</v>
      </c>
      <c r="Y311" s="89">
        <f>IF(ISNUMBER(VLOOKUP('Rate Calculations'!$A311,#REF!,6,FALSE)),VLOOKUP('Rate Calculations'!$A311,#REF!,6,FALSE),0)</f>
        <v>0</v>
      </c>
      <c r="Z311" s="17">
        <f t="shared" si="103"/>
        <v>0</v>
      </c>
      <c r="AA311" s="18">
        <f t="shared" si="104"/>
        <v>0</v>
      </c>
      <c r="AB311" s="46">
        <f t="shared" si="89"/>
        <v>0</v>
      </c>
      <c r="AC311" s="24">
        <f t="shared" si="105"/>
        <v>0</v>
      </c>
      <c r="AD311" s="24">
        <f t="shared" si="106"/>
        <v>0</v>
      </c>
      <c r="AE311" s="27" t="e">
        <f>IF(#REF!="Yes",AC311,(AC311+V311*0.5))</f>
        <v>#REF!</v>
      </c>
      <c r="AF311" s="27" t="e">
        <f>IF(#REF!="Yes",AD311,(AD311+W311*0.5))</f>
        <v>#REF!</v>
      </c>
    </row>
    <row r="312" spans="1:32">
      <c r="A312" s="57" t="str">
        <f t="shared" si="90"/>
        <v xml:space="preserve"> </v>
      </c>
      <c r="B312" s="57"/>
      <c r="C312" s="57"/>
      <c r="D312" s="30" t="str">
        <f>IFERROR((GETPIVOTDATA("Average of Certified Payroll Hourly Rate",'Pivot Table'!$X$3,"Firm Name",A312,"Class Round 3 (PSPO)",B312)),"")</f>
        <v/>
      </c>
      <c r="E312" s="34"/>
      <c r="F312" s="34"/>
      <c r="G312" s="151"/>
      <c r="H312" s="349">
        <f t="shared" si="91"/>
        <v>1.7500000000000002E-2</v>
      </c>
      <c r="I312" s="19">
        <f t="shared" si="92"/>
        <v>0</v>
      </c>
      <c r="J312" s="67">
        <f t="shared" si="93"/>
        <v>3.5000000000000003E-2</v>
      </c>
      <c r="K312" s="19">
        <f t="shared" si="94"/>
        <v>0</v>
      </c>
      <c r="L312" s="138">
        <f>IF(ISNUMBER(VLOOKUP('Rate Calculations'!$A312,#REF!,2,FALSE)),VLOOKUP('Rate Calculations'!$A312,#REF!,2,FALSE),0)</f>
        <v>0</v>
      </c>
      <c r="M312" s="89">
        <f>IF(ISNUMBER(VLOOKUP('Rate Calculations'!$A312,#REF!,4,FALSE)),VLOOKUP('Rate Calculations'!$A312,#REF!,4,FALSE),0)</f>
        <v>0</v>
      </c>
      <c r="N312" s="17">
        <f t="shared" si="95"/>
        <v>0</v>
      </c>
      <c r="O312" s="18">
        <f t="shared" si="96"/>
        <v>0</v>
      </c>
      <c r="P312" s="139">
        <f t="shared" si="97"/>
        <v>0</v>
      </c>
      <c r="Q312" s="66">
        <f t="shared" si="98"/>
        <v>0</v>
      </c>
      <c r="R312" s="66">
        <f t="shared" si="99"/>
        <v>0</v>
      </c>
      <c r="S312" s="9" t="e">
        <f>IF(#REF!="Yes",Q312,(Q312+I312*0.5))</f>
        <v>#REF!</v>
      </c>
      <c r="T312" s="9" t="e">
        <f>IF(#REF!="Yes",R312,(R312+K312*0.5))</f>
        <v>#REF!</v>
      </c>
      <c r="U312" s="151">
        <f t="shared" si="100"/>
        <v>0</v>
      </c>
      <c r="V312" s="16">
        <f t="shared" si="101"/>
        <v>0</v>
      </c>
      <c r="W312" s="16">
        <f t="shared" si="102"/>
        <v>0</v>
      </c>
      <c r="X312" s="138">
        <f>IF(ISNUMBER(VLOOKUP('Rate Calculations'!$A312,#REF!,5,FALSE)),VLOOKUP('Rate Calculations'!$A312,#REF!,5,FALSE),0)</f>
        <v>0</v>
      </c>
      <c r="Y312" s="89">
        <f>IF(ISNUMBER(VLOOKUP('Rate Calculations'!$A312,#REF!,6,FALSE)),VLOOKUP('Rate Calculations'!$A312,#REF!,6,FALSE),0)</f>
        <v>0</v>
      </c>
      <c r="Z312" s="17">
        <f t="shared" si="103"/>
        <v>0</v>
      </c>
      <c r="AA312" s="18">
        <f t="shared" si="104"/>
        <v>0</v>
      </c>
      <c r="AB312" s="46">
        <f t="shared" si="89"/>
        <v>0</v>
      </c>
      <c r="AC312" s="24">
        <f t="shared" si="105"/>
        <v>0</v>
      </c>
      <c r="AD312" s="24">
        <f t="shared" si="106"/>
        <v>0</v>
      </c>
      <c r="AE312" s="27" t="e">
        <f>IF(#REF!="Yes",AC312,(AC312+V312*0.5))</f>
        <v>#REF!</v>
      </c>
      <c r="AF312" s="27" t="e">
        <f>IF(#REF!="Yes",AD312,(AD312+W312*0.5))</f>
        <v>#REF!</v>
      </c>
    </row>
    <row r="313" spans="1:32">
      <c r="A313" s="57" t="str">
        <f t="shared" si="90"/>
        <v xml:space="preserve"> </v>
      </c>
      <c r="B313" s="57"/>
      <c r="C313" s="57"/>
      <c r="D313" s="30" t="str">
        <f>IFERROR((GETPIVOTDATA("Average of Certified Payroll Hourly Rate",'Pivot Table'!$X$3,"Firm Name",A313,"Class Round 3 (PSPO)",B313)),"")</f>
        <v/>
      </c>
      <c r="E313" s="34"/>
      <c r="F313" s="34"/>
      <c r="G313" s="151"/>
      <c r="H313" s="349">
        <f t="shared" si="91"/>
        <v>1.7500000000000002E-2</v>
      </c>
      <c r="I313" s="19">
        <f t="shared" si="92"/>
        <v>0</v>
      </c>
      <c r="J313" s="67">
        <f t="shared" si="93"/>
        <v>3.5000000000000003E-2</v>
      </c>
      <c r="K313" s="19">
        <f t="shared" si="94"/>
        <v>0</v>
      </c>
      <c r="L313" s="138">
        <f>IF(ISNUMBER(VLOOKUP('Rate Calculations'!$A313,#REF!,2,FALSE)),VLOOKUP('Rate Calculations'!$A313,#REF!,2,FALSE),0)</f>
        <v>0</v>
      </c>
      <c r="M313" s="89">
        <f>IF(ISNUMBER(VLOOKUP('Rate Calculations'!$A313,#REF!,4,FALSE)),VLOOKUP('Rate Calculations'!$A313,#REF!,4,FALSE),0)</f>
        <v>0</v>
      </c>
      <c r="N313" s="17">
        <f t="shared" si="95"/>
        <v>0</v>
      </c>
      <c r="O313" s="18">
        <f t="shared" si="96"/>
        <v>0</v>
      </c>
      <c r="P313" s="139">
        <f t="shared" si="97"/>
        <v>0</v>
      </c>
      <c r="Q313" s="66">
        <f t="shared" si="98"/>
        <v>0</v>
      </c>
      <c r="R313" s="66">
        <f t="shared" si="99"/>
        <v>0</v>
      </c>
      <c r="S313" s="9" t="e">
        <f>IF(#REF!="Yes",Q313,(Q313+I313*0.5))</f>
        <v>#REF!</v>
      </c>
      <c r="T313" s="9" t="e">
        <f>IF(#REF!="Yes",R313,(R313+K313*0.5))</f>
        <v>#REF!</v>
      </c>
      <c r="U313" s="151">
        <f t="shared" si="100"/>
        <v>0</v>
      </c>
      <c r="V313" s="16">
        <f t="shared" si="101"/>
        <v>0</v>
      </c>
      <c r="W313" s="16">
        <f t="shared" si="102"/>
        <v>0</v>
      </c>
      <c r="X313" s="138">
        <f>IF(ISNUMBER(VLOOKUP('Rate Calculations'!$A313,#REF!,5,FALSE)),VLOOKUP('Rate Calculations'!$A313,#REF!,5,FALSE),0)</f>
        <v>0</v>
      </c>
      <c r="Y313" s="89">
        <f>IF(ISNUMBER(VLOOKUP('Rate Calculations'!$A313,#REF!,6,FALSE)),VLOOKUP('Rate Calculations'!$A313,#REF!,6,FALSE),0)</f>
        <v>0</v>
      </c>
      <c r="Z313" s="17">
        <f t="shared" si="103"/>
        <v>0</v>
      </c>
      <c r="AA313" s="18">
        <f t="shared" si="104"/>
        <v>0</v>
      </c>
      <c r="AB313" s="46">
        <f t="shared" si="89"/>
        <v>0</v>
      </c>
      <c r="AC313" s="24">
        <f t="shared" si="105"/>
        <v>0</v>
      </c>
      <c r="AD313" s="24">
        <f t="shared" si="106"/>
        <v>0</v>
      </c>
      <c r="AE313" s="27" t="e">
        <f>IF(#REF!="Yes",AC313,(AC313+V313*0.5))</f>
        <v>#REF!</v>
      </c>
      <c r="AF313" s="27" t="e">
        <f>IF(#REF!="Yes",AD313,(AD313+W313*0.5))</f>
        <v>#REF!</v>
      </c>
    </row>
    <row r="314" spans="1:32">
      <c r="A314" s="57" t="str">
        <f t="shared" si="90"/>
        <v xml:space="preserve"> </v>
      </c>
      <c r="B314" s="57"/>
      <c r="C314" s="57"/>
      <c r="D314" s="30" t="str">
        <f>IFERROR((GETPIVOTDATA("Average of Certified Payroll Hourly Rate",'Pivot Table'!$X$3,"Firm Name",A314,"Class Round 3 (PSPO)",B314)),"")</f>
        <v/>
      </c>
      <c r="E314" s="34"/>
      <c r="F314" s="34"/>
      <c r="G314" s="151"/>
      <c r="H314" s="349">
        <f t="shared" si="91"/>
        <v>1.7500000000000002E-2</v>
      </c>
      <c r="I314" s="19">
        <f t="shared" si="92"/>
        <v>0</v>
      </c>
      <c r="J314" s="67">
        <f t="shared" si="93"/>
        <v>3.5000000000000003E-2</v>
      </c>
      <c r="K314" s="19">
        <f t="shared" si="94"/>
        <v>0</v>
      </c>
      <c r="L314" s="138">
        <f>IF(ISNUMBER(VLOOKUP('Rate Calculations'!$A314,#REF!,2,FALSE)),VLOOKUP('Rate Calculations'!$A314,#REF!,2,FALSE),0)</f>
        <v>0</v>
      </c>
      <c r="M314" s="89">
        <f>IF(ISNUMBER(VLOOKUP('Rate Calculations'!$A314,#REF!,4,FALSE)),VLOOKUP('Rate Calculations'!$A314,#REF!,4,FALSE),0)</f>
        <v>0</v>
      </c>
      <c r="N314" s="17">
        <f t="shared" si="95"/>
        <v>0</v>
      </c>
      <c r="O314" s="18">
        <f t="shared" si="96"/>
        <v>0</v>
      </c>
      <c r="P314" s="139">
        <f t="shared" si="97"/>
        <v>0</v>
      </c>
      <c r="Q314" s="66">
        <f t="shared" si="98"/>
        <v>0</v>
      </c>
      <c r="R314" s="66">
        <f t="shared" si="99"/>
        <v>0</v>
      </c>
      <c r="S314" s="9" t="e">
        <f>IF(#REF!="Yes",Q314,(Q314+I314*0.5))</f>
        <v>#REF!</v>
      </c>
      <c r="T314" s="9" t="e">
        <f>IF(#REF!="Yes",R314,(R314+K314*0.5))</f>
        <v>#REF!</v>
      </c>
      <c r="U314" s="151">
        <f t="shared" si="100"/>
        <v>0</v>
      </c>
      <c r="V314" s="16">
        <f t="shared" si="101"/>
        <v>0</v>
      </c>
      <c r="W314" s="16">
        <f t="shared" si="102"/>
        <v>0</v>
      </c>
      <c r="X314" s="138">
        <f>IF(ISNUMBER(VLOOKUP('Rate Calculations'!$A314,#REF!,5,FALSE)),VLOOKUP('Rate Calculations'!$A314,#REF!,5,FALSE),0)</f>
        <v>0</v>
      </c>
      <c r="Y314" s="89">
        <f>IF(ISNUMBER(VLOOKUP('Rate Calculations'!$A314,#REF!,6,FALSE)),VLOOKUP('Rate Calculations'!$A314,#REF!,6,FALSE),0)</f>
        <v>0</v>
      </c>
      <c r="Z314" s="17">
        <f t="shared" si="103"/>
        <v>0</v>
      </c>
      <c r="AA314" s="18">
        <f t="shared" si="104"/>
        <v>0</v>
      </c>
      <c r="AB314" s="46">
        <f t="shared" si="89"/>
        <v>0</v>
      </c>
      <c r="AC314" s="24">
        <f t="shared" si="105"/>
        <v>0</v>
      </c>
      <c r="AD314" s="24">
        <f t="shared" si="106"/>
        <v>0</v>
      </c>
      <c r="AE314" s="27" t="e">
        <f>IF(#REF!="Yes",AC314,(AC314+V314*0.5))</f>
        <v>#REF!</v>
      </c>
      <c r="AF314" s="27" t="e">
        <f>IF(#REF!="Yes",AD314,(AD314+W314*0.5))</f>
        <v>#REF!</v>
      </c>
    </row>
    <row r="315" spans="1:32">
      <c r="A315" s="57" t="str">
        <f t="shared" si="90"/>
        <v xml:space="preserve"> </v>
      </c>
      <c r="B315" s="57"/>
      <c r="C315" s="57"/>
      <c r="D315" s="30" t="str">
        <f>IFERROR((GETPIVOTDATA("Average of Certified Payroll Hourly Rate",'Pivot Table'!$X$3,"Firm Name",A315,"Class Round 3 (PSPO)",B315)),"")</f>
        <v/>
      </c>
      <c r="E315" s="34"/>
      <c r="F315" s="34"/>
      <c r="G315" s="151"/>
      <c r="H315" s="349">
        <f t="shared" si="91"/>
        <v>1.7500000000000002E-2</v>
      </c>
      <c r="I315" s="19">
        <f t="shared" si="92"/>
        <v>0</v>
      </c>
      <c r="J315" s="67">
        <f t="shared" si="93"/>
        <v>3.5000000000000003E-2</v>
      </c>
      <c r="K315" s="19">
        <f t="shared" si="94"/>
        <v>0</v>
      </c>
      <c r="L315" s="138">
        <f>IF(ISNUMBER(VLOOKUP('Rate Calculations'!$A315,#REF!,2,FALSE)),VLOOKUP('Rate Calculations'!$A315,#REF!,2,FALSE),0)</f>
        <v>0</v>
      </c>
      <c r="M315" s="89">
        <f>IF(ISNUMBER(VLOOKUP('Rate Calculations'!$A315,#REF!,4,FALSE)),VLOOKUP('Rate Calculations'!$A315,#REF!,4,FALSE),0)</f>
        <v>0</v>
      </c>
      <c r="N315" s="17">
        <f t="shared" si="95"/>
        <v>0</v>
      </c>
      <c r="O315" s="18">
        <f t="shared" si="96"/>
        <v>0</v>
      </c>
      <c r="P315" s="139">
        <f t="shared" si="97"/>
        <v>0</v>
      </c>
      <c r="Q315" s="66">
        <f t="shared" si="98"/>
        <v>0</v>
      </c>
      <c r="R315" s="66">
        <f t="shared" si="99"/>
        <v>0</v>
      </c>
      <c r="S315" s="9" t="e">
        <f>IF(#REF!="Yes",Q315,(Q315+I315*0.5))</f>
        <v>#REF!</v>
      </c>
      <c r="T315" s="9" t="e">
        <f>IF(#REF!="Yes",R315,(R315+K315*0.5))</f>
        <v>#REF!</v>
      </c>
      <c r="U315" s="151">
        <f t="shared" si="100"/>
        <v>0</v>
      </c>
      <c r="V315" s="16">
        <f t="shared" si="101"/>
        <v>0</v>
      </c>
      <c r="W315" s="16">
        <f t="shared" si="102"/>
        <v>0</v>
      </c>
      <c r="X315" s="138">
        <f>IF(ISNUMBER(VLOOKUP('Rate Calculations'!$A315,#REF!,5,FALSE)),VLOOKUP('Rate Calculations'!$A315,#REF!,5,FALSE),0)</f>
        <v>0</v>
      </c>
      <c r="Y315" s="89">
        <f>IF(ISNUMBER(VLOOKUP('Rate Calculations'!$A315,#REF!,6,FALSE)),VLOOKUP('Rate Calculations'!$A315,#REF!,6,FALSE),0)</f>
        <v>0</v>
      </c>
      <c r="Z315" s="17">
        <f t="shared" si="103"/>
        <v>0</v>
      </c>
      <c r="AA315" s="18">
        <f t="shared" si="104"/>
        <v>0</v>
      </c>
      <c r="AB315" s="46">
        <f t="shared" si="89"/>
        <v>0</v>
      </c>
      <c r="AC315" s="24">
        <f t="shared" si="105"/>
        <v>0</v>
      </c>
      <c r="AD315" s="24">
        <f t="shared" si="106"/>
        <v>0</v>
      </c>
      <c r="AE315" s="27" t="e">
        <f>IF(#REF!="Yes",AC315,(AC315+V315*0.5))</f>
        <v>#REF!</v>
      </c>
      <c r="AF315" s="27" t="e">
        <f>IF(#REF!="Yes",AD315,(AD315+W315*0.5))</f>
        <v>#REF!</v>
      </c>
    </row>
    <row r="316" spans="1:32">
      <c r="A316" s="57" t="str">
        <f t="shared" si="90"/>
        <v xml:space="preserve"> </v>
      </c>
      <c r="B316" s="57"/>
      <c r="C316" s="57"/>
      <c r="D316" s="30" t="str">
        <f>IFERROR((GETPIVOTDATA("Average of Certified Payroll Hourly Rate",'Pivot Table'!$X$3,"Firm Name",A316,"Class Round 3 (PSPO)",B316)),"")</f>
        <v/>
      </c>
      <c r="E316" s="34"/>
      <c r="F316" s="34"/>
      <c r="G316" s="151"/>
      <c r="H316" s="349">
        <f t="shared" si="91"/>
        <v>1.7500000000000002E-2</v>
      </c>
      <c r="I316" s="19">
        <f t="shared" si="92"/>
        <v>0</v>
      </c>
      <c r="J316" s="67">
        <f t="shared" si="93"/>
        <v>3.5000000000000003E-2</v>
      </c>
      <c r="K316" s="19">
        <f t="shared" si="94"/>
        <v>0</v>
      </c>
      <c r="L316" s="138">
        <f>IF(ISNUMBER(VLOOKUP('Rate Calculations'!$A316,#REF!,2,FALSE)),VLOOKUP('Rate Calculations'!$A316,#REF!,2,FALSE),0)</f>
        <v>0</v>
      </c>
      <c r="M316" s="89">
        <f>IF(ISNUMBER(VLOOKUP('Rate Calculations'!$A316,#REF!,4,FALSE)),VLOOKUP('Rate Calculations'!$A316,#REF!,4,FALSE),0)</f>
        <v>0</v>
      </c>
      <c r="N316" s="17">
        <f t="shared" si="95"/>
        <v>0</v>
      </c>
      <c r="O316" s="18">
        <f t="shared" si="96"/>
        <v>0</v>
      </c>
      <c r="P316" s="139">
        <f t="shared" si="97"/>
        <v>0</v>
      </c>
      <c r="Q316" s="66">
        <f t="shared" si="98"/>
        <v>0</v>
      </c>
      <c r="R316" s="66">
        <f t="shared" si="99"/>
        <v>0</v>
      </c>
      <c r="S316" s="9" t="e">
        <f>IF(#REF!="Yes",Q316,(Q316+I316*0.5))</f>
        <v>#REF!</v>
      </c>
      <c r="T316" s="9" t="e">
        <f>IF(#REF!="Yes",R316,(R316+K316*0.5))</f>
        <v>#REF!</v>
      </c>
      <c r="U316" s="151">
        <f t="shared" si="100"/>
        <v>0</v>
      </c>
      <c r="V316" s="16">
        <f t="shared" si="101"/>
        <v>0</v>
      </c>
      <c r="W316" s="16">
        <f t="shared" si="102"/>
        <v>0</v>
      </c>
      <c r="X316" s="138">
        <f>IF(ISNUMBER(VLOOKUP('Rate Calculations'!$A316,#REF!,5,FALSE)),VLOOKUP('Rate Calculations'!$A316,#REF!,5,FALSE),0)</f>
        <v>0</v>
      </c>
      <c r="Y316" s="89">
        <f>IF(ISNUMBER(VLOOKUP('Rate Calculations'!$A316,#REF!,6,FALSE)),VLOOKUP('Rate Calculations'!$A316,#REF!,6,FALSE),0)</f>
        <v>0</v>
      </c>
      <c r="Z316" s="17">
        <f t="shared" si="103"/>
        <v>0</v>
      </c>
      <c r="AA316" s="18">
        <f t="shared" si="104"/>
        <v>0</v>
      </c>
      <c r="AB316" s="46">
        <f t="shared" si="89"/>
        <v>0</v>
      </c>
      <c r="AC316" s="24">
        <f t="shared" si="105"/>
        <v>0</v>
      </c>
      <c r="AD316" s="24">
        <f t="shared" si="106"/>
        <v>0</v>
      </c>
      <c r="AE316" s="27" t="e">
        <f>IF(#REF!="Yes",AC316,(AC316+V316*0.5))</f>
        <v>#REF!</v>
      </c>
      <c r="AF316" s="27" t="e">
        <f>IF(#REF!="Yes",AD316,(AD316+W316*0.5))</f>
        <v>#REF!</v>
      </c>
    </row>
    <row r="317" spans="1:32">
      <c r="A317" s="57" t="str">
        <f t="shared" si="90"/>
        <v xml:space="preserve"> </v>
      </c>
      <c r="B317" s="57"/>
      <c r="C317" s="57"/>
      <c r="D317" s="30" t="str">
        <f>IFERROR((GETPIVOTDATA("Average of Certified Payroll Hourly Rate",'Pivot Table'!$X$3,"Firm Name",A317,"Class Round 3 (PSPO)",B317)),"")</f>
        <v/>
      </c>
      <c r="E317" s="34"/>
      <c r="F317" s="34"/>
      <c r="G317" s="151"/>
      <c r="H317" s="349">
        <f t="shared" si="91"/>
        <v>1.7500000000000002E-2</v>
      </c>
      <c r="I317" s="19">
        <f t="shared" si="92"/>
        <v>0</v>
      </c>
      <c r="J317" s="67">
        <f t="shared" si="93"/>
        <v>3.5000000000000003E-2</v>
      </c>
      <c r="K317" s="19">
        <f t="shared" si="94"/>
        <v>0</v>
      </c>
      <c r="L317" s="138">
        <f>IF(ISNUMBER(VLOOKUP('Rate Calculations'!$A317,#REF!,2,FALSE)),VLOOKUP('Rate Calculations'!$A317,#REF!,2,FALSE),0)</f>
        <v>0</v>
      </c>
      <c r="M317" s="89">
        <f>IF(ISNUMBER(VLOOKUP('Rate Calculations'!$A317,#REF!,4,FALSE)),VLOOKUP('Rate Calculations'!$A317,#REF!,4,FALSE),0)</f>
        <v>0</v>
      </c>
      <c r="N317" s="17">
        <f t="shared" si="95"/>
        <v>0</v>
      </c>
      <c r="O317" s="18">
        <f t="shared" si="96"/>
        <v>0</v>
      </c>
      <c r="P317" s="139">
        <f t="shared" si="97"/>
        <v>0</v>
      </c>
      <c r="Q317" s="66">
        <f t="shared" si="98"/>
        <v>0</v>
      </c>
      <c r="R317" s="66">
        <f t="shared" si="99"/>
        <v>0</v>
      </c>
      <c r="S317" s="9" t="e">
        <f>IF(#REF!="Yes",Q317,(Q317+I317*0.5))</f>
        <v>#REF!</v>
      </c>
      <c r="T317" s="9" t="e">
        <f>IF(#REF!="Yes",R317,(R317+K317*0.5))</f>
        <v>#REF!</v>
      </c>
      <c r="U317" s="151">
        <f t="shared" si="100"/>
        <v>0</v>
      </c>
      <c r="V317" s="16">
        <f t="shared" si="101"/>
        <v>0</v>
      </c>
      <c r="W317" s="16">
        <f t="shared" si="102"/>
        <v>0</v>
      </c>
      <c r="X317" s="138">
        <f>IF(ISNUMBER(VLOOKUP('Rate Calculations'!$A317,#REF!,5,FALSE)),VLOOKUP('Rate Calculations'!$A317,#REF!,5,FALSE),0)</f>
        <v>0</v>
      </c>
      <c r="Y317" s="89">
        <f>IF(ISNUMBER(VLOOKUP('Rate Calculations'!$A317,#REF!,6,FALSE)),VLOOKUP('Rate Calculations'!$A317,#REF!,6,FALSE),0)</f>
        <v>0</v>
      </c>
      <c r="Z317" s="17">
        <f t="shared" si="103"/>
        <v>0</v>
      </c>
      <c r="AA317" s="18">
        <f t="shared" si="104"/>
        <v>0</v>
      </c>
      <c r="AB317" s="46">
        <f t="shared" si="89"/>
        <v>0</v>
      </c>
      <c r="AC317" s="24">
        <f t="shared" si="105"/>
        <v>0</v>
      </c>
      <c r="AD317" s="24">
        <f t="shared" si="106"/>
        <v>0</v>
      </c>
      <c r="AE317" s="27" t="e">
        <f>IF(#REF!="Yes",AC317,(AC317+V317*0.5))</f>
        <v>#REF!</v>
      </c>
      <c r="AF317" s="27" t="e">
        <f>IF(#REF!="Yes",AD317,(AD317+W317*0.5))</f>
        <v>#REF!</v>
      </c>
    </row>
    <row r="318" spans="1:32">
      <c r="A318" s="57" t="str">
        <f t="shared" si="90"/>
        <v xml:space="preserve"> </v>
      </c>
      <c r="B318" s="57"/>
      <c r="C318" s="57"/>
      <c r="D318" s="30" t="str">
        <f>IFERROR((GETPIVOTDATA("Average of Certified Payroll Hourly Rate",'Pivot Table'!$X$3,"Firm Name",A318,"Class Round 3 (PSPO)",B318)),"")</f>
        <v/>
      </c>
      <c r="E318" s="34"/>
      <c r="F318" s="34"/>
      <c r="G318" s="151"/>
      <c r="H318" s="349">
        <f t="shared" si="91"/>
        <v>1.7500000000000002E-2</v>
      </c>
      <c r="I318" s="19">
        <f t="shared" si="92"/>
        <v>0</v>
      </c>
      <c r="J318" s="67">
        <f t="shared" si="93"/>
        <v>3.5000000000000003E-2</v>
      </c>
      <c r="K318" s="19">
        <f t="shared" si="94"/>
        <v>0</v>
      </c>
      <c r="L318" s="138">
        <f>IF(ISNUMBER(VLOOKUP('Rate Calculations'!$A318,#REF!,2,FALSE)),VLOOKUP('Rate Calculations'!$A318,#REF!,2,FALSE),0)</f>
        <v>0</v>
      </c>
      <c r="M318" s="89">
        <f>IF(ISNUMBER(VLOOKUP('Rate Calculations'!$A318,#REF!,4,FALSE)),VLOOKUP('Rate Calculations'!$A318,#REF!,4,FALSE),0)</f>
        <v>0</v>
      </c>
      <c r="N318" s="17">
        <f t="shared" si="95"/>
        <v>0</v>
      </c>
      <c r="O318" s="18">
        <f t="shared" si="96"/>
        <v>0</v>
      </c>
      <c r="P318" s="139">
        <f t="shared" si="97"/>
        <v>0</v>
      </c>
      <c r="Q318" s="66">
        <f t="shared" si="98"/>
        <v>0</v>
      </c>
      <c r="R318" s="66">
        <f t="shared" si="99"/>
        <v>0</v>
      </c>
      <c r="S318" s="9" t="e">
        <f>IF(#REF!="Yes",Q318,(Q318+I318*0.5))</f>
        <v>#REF!</v>
      </c>
      <c r="T318" s="9" t="e">
        <f>IF(#REF!="Yes",R318,(R318+K318*0.5))</f>
        <v>#REF!</v>
      </c>
      <c r="U318" s="151">
        <f t="shared" si="100"/>
        <v>0</v>
      </c>
      <c r="V318" s="16">
        <f t="shared" si="101"/>
        <v>0</v>
      </c>
      <c r="W318" s="16">
        <f t="shared" si="102"/>
        <v>0</v>
      </c>
      <c r="X318" s="138">
        <f>IF(ISNUMBER(VLOOKUP('Rate Calculations'!$A318,#REF!,5,FALSE)),VLOOKUP('Rate Calculations'!$A318,#REF!,5,FALSE),0)</f>
        <v>0</v>
      </c>
      <c r="Y318" s="89">
        <f>IF(ISNUMBER(VLOOKUP('Rate Calculations'!$A318,#REF!,6,FALSE)),VLOOKUP('Rate Calculations'!$A318,#REF!,6,FALSE),0)</f>
        <v>0</v>
      </c>
      <c r="Z318" s="17">
        <f t="shared" si="103"/>
        <v>0</v>
      </c>
      <c r="AA318" s="18">
        <f t="shared" si="104"/>
        <v>0</v>
      </c>
      <c r="AB318" s="46">
        <f t="shared" si="89"/>
        <v>0</v>
      </c>
      <c r="AC318" s="24">
        <f t="shared" si="105"/>
        <v>0</v>
      </c>
      <c r="AD318" s="24">
        <f t="shared" si="106"/>
        <v>0</v>
      </c>
      <c r="AE318" s="27" t="e">
        <f>IF(#REF!="Yes",AC318,(AC318+V318*0.5))</f>
        <v>#REF!</v>
      </c>
      <c r="AF318" s="27" t="e">
        <f>IF(#REF!="Yes",AD318,(AD318+W318*0.5))</f>
        <v>#REF!</v>
      </c>
    </row>
    <row r="319" spans="1:32">
      <c r="A319" s="57" t="str">
        <f t="shared" si="90"/>
        <v xml:space="preserve"> </v>
      </c>
      <c r="B319" s="57"/>
      <c r="C319" s="57"/>
      <c r="D319" s="30" t="str">
        <f>IFERROR((GETPIVOTDATA("Average of Certified Payroll Hourly Rate",'Pivot Table'!$X$3,"Firm Name",A319,"Class Round 3 (PSPO)",B319)),"")</f>
        <v/>
      </c>
      <c r="E319" s="34"/>
      <c r="F319" s="34"/>
      <c r="G319" s="151"/>
      <c r="H319" s="349">
        <f t="shared" si="91"/>
        <v>1.7500000000000002E-2</v>
      </c>
      <c r="I319" s="19">
        <f t="shared" si="92"/>
        <v>0</v>
      </c>
      <c r="J319" s="67">
        <f t="shared" si="93"/>
        <v>3.5000000000000003E-2</v>
      </c>
      <c r="K319" s="19">
        <f t="shared" si="94"/>
        <v>0</v>
      </c>
      <c r="L319" s="138">
        <f>IF(ISNUMBER(VLOOKUP('Rate Calculations'!$A319,#REF!,2,FALSE)),VLOOKUP('Rate Calculations'!$A319,#REF!,2,FALSE),0)</f>
        <v>0</v>
      </c>
      <c r="M319" s="89">
        <f>IF(ISNUMBER(VLOOKUP('Rate Calculations'!$A319,#REF!,4,FALSE)),VLOOKUP('Rate Calculations'!$A319,#REF!,4,FALSE),0)</f>
        <v>0</v>
      </c>
      <c r="N319" s="17">
        <f t="shared" si="95"/>
        <v>0</v>
      </c>
      <c r="O319" s="18">
        <f t="shared" si="96"/>
        <v>0</v>
      </c>
      <c r="P319" s="139">
        <f t="shared" si="97"/>
        <v>0</v>
      </c>
      <c r="Q319" s="66">
        <f t="shared" si="98"/>
        <v>0</v>
      </c>
      <c r="R319" s="66">
        <f t="shared" si="99"/>
        <v>0</v>
      </c>
      <c r="S319" s="9" t="e">
        <f>IF(#REF!="Yes",Q319,(Q319+I319*0.5))</f>
        <v>#REF!</v>
      </c>
      <c r="T319" s="9" t="e">
        <f>IF(#REF!="Yes",R319,(R319+K319*0.5))</f>
        <v>#REF!</v>
      </c>
      <c r="U319" s="151">
        <f t="shared" si="100"/>
        <v>0</v>
      </c>
      <c r="V319" s="16">
        <f t="shared" si="101"/>
        <v>0</v>
      </c>
      <c r="W319" s="16">
        <f t="shared" si="102"/>
        <v>0</v>
      </c>
      <c r="X319" s="138">
        <f>IF(ISNUMBER(VLOOKUP('Rate Calculations'!$A319,#REF!,5,FALSE)),VLOOKUP('Rate Calculations'!$A319,#REF!,5,FALSE),0)</f>
        <v>0</v>
      </c>
      <c r="Y319" s="89">
        <f>IF(ISNUMBER(VLOOKUP('Rate Calculations'!$A319,#REF!,6,FALSE)),VLOOKUP('Rate Calculations'!$A319,#REF!,6,FALSE),0)</f>
        <v>0</v>
      </c>
      <c r="Z319" s="17">
        <f t="shared" si="103"/>
        <v>0</v>
      </c>
      <c r="AA319" s="18">
        <f t="shared" si="104"/>
        <v>0</v>
      </c>
      <c r="AB319" s="46">
        <f t="shared" si="89"/>
        <v>0</v>
      </c>
      <c r="AC319" s="24">
        <f t="shared" si="105"/>
        <v>0</v>
      </c>
      <c r="AD319" s="24">
        <f t="shared" si="106"/>
        <v>0</v>
      </c>
      <c r="AE319" s="27" t="e">
        <f>IF(#REF!="Yes",AC319,(AC319+V319*0.5))</f>
        <v>#REF!</v>
      </c>
      <c r="AF319" s="27" t="e">
        <f>IF(#REF!="Yes",AD319,(AD319+W319*0.5))</f>
        <v>#REF!</v>
      </c>
    </row>
    <row r="320" spans="1:32">
      <c r="A320" s="57" t="str">
        <f t="shared" si="90"/>
        <v xml:space="preserve"> </v>
      </c>
      <c r="B320" s="57"/>
      <c r="C320" s="57"/>
      <c r="D320" s="30" t="str">
        <f>IFERROR((GETPIVOTDATA("Average of Certified Payroll Hourly Rate",'Pivot Table'!$X$3,"Firm Name",A320,"Class Round 3 (PSPO)",B320)),"")</f>
        <v/>
      </c>
      <c r="E320" s="34"/>
      <c r="F320" s="34"/>
      <c r="G320" s="151"/>
      <c r="H320" s="349">
        <f t="shared" si="91"/>
        <v>1.7500000000000002E-2</v>
      </c>
      <c r="I320" s="19">
        <f t="shared" si="92"/>
        <v>0</v>
      </c>
      <c r="J320" s="67">
        <f t="shared" si="93"/>
        <v>3.5000000000000003E-2</v>
      </c>
      <c r="K320" s="19">
        <f t="shared" si="94"/>
        <v>0</v>
      </c>
      <c r="L320" s="138">
        <f>IF(ISNUMBER(VLOOKUP('Rate Calculations'!$A320,#REF!,2,FALSE)),VLOOKUP('Rate Calculations'!$A320,#REF!,2,FALSE),0)</f>
        <v>0</v>
      </c>
      <c r="M320" s="89">
        <f>IF(ISNUMBER(VLOOKUP('Rate Calculations'!$A320,#REF!,4,FALSE)),VLOOKUP('Rate Calculations'!$A320,#REF!,4,FALSE),0)</f>
        <v>0</v>
      </c>
      <c r="N320" s="17">
        <f t="shared" si="95"/>
        <v>0</v>
      </c>
      <c r="O320" s="18">
        <f t="shared" si="96"/>
        <v>0</v>
      </c>
      <c r="P320" s="139">
        <f t="shared" si="97"/>
        <v>0</v>
      </c>
      <c r="Q320" s="66">
        <f t="shared" si="98"/>
        <v>0</v>
      </c>
      <c r="R320" s="66">
        <f t="shared" si="99"/>
        <v>0</v>
      </c>
      <c r="S320" s="9" t="e">
        <f>IF(#REF!="Yes",Q320,(Q320+I320*0.5))</f>
        <v>#REF!</v>
      </c>
      <c r="T320" s="9" t="e">
        <f>IF(#REF!="Yes",R320,(R320+K320*0.5))</f>
        <v>#REF!</v>
      </c>
      <c r="U320" s="151">
        <f t="shared" si="100"/>
        <v>0</v>
      </c>
      <c r="V320" s="16">
        <f t="shared" si="101"/>
        <v>0</v>
      </c>
      <c r="W320" s="16">
        <f t="shared" si="102"/>
        <v>0</v>
      </c>
      <c r="X320" s="138">
        <f>IF(ISNUMBER(VLOOKUP('Rate Calculations'!$A320,#REF!,5,FALSE)),VLOOKUP('Rate Calculations'!$A320,#REF!,5,FALSE),0)</f>
        <v>0</v>
      </c>
      <c r="Y320" s="89">
        <f>IF(ISNUMBER(VLOOKUP('Rate Calculations'!$A320,#REF!,6,FALSE)),VLOOKUP('Rate Calculations'!$A320,#REF!,6,FALSE),0)</f>
        <v>0</v>
      </c>
      <c r="Z320" s="17">
        <f t="shared" si="103"/>
        <v>0</v>
      </c>
      <c r="AA320" s="18">
        <f t="shared" si="104"/>
        <v>0</v>
      </c>
      <c r="AB320" s="46">
        <f t="shared" si="89"/>
        <v>0</v>
      </c>
      <c r="AC320" s="24">
        <f t="shared" si="105"/>
        <v>0</v>
      </c>
      <c r="AD320" s="24">
        <f t="shared" si="106"/>
        <v>0</v>
      </c>
      <c r="AE320" s="27" t="e">
        <f>IF(#REF!="Yes",AC320,(AC320+V320*0.5))</f>
        <v>#REF!</v>
      </c>
      <c r="AF320" s="27" t="e">
        <f>IF(#REF!="Yes",AD320,(AD320+W320*0.5))</f>
        <v>#REF!</v>
      </c>
    </row>
    <row r="321" spans="1:32">
      <c r="A321" s="57" t="str">
        <f t="shared" si="90"/>
        <v xml:space="preserve"> </v>
      </c>
      <c r="B321" s="57"/>
      <c r="C321" s="57"/>
      <c r="D321" s="30" t="str">
        <f>IFERROR((GETPIVOTDATA("Average of Certified Payroll Hourly Rate",'Pivot Table'!$X$3,"Firm Name",A321,"Class Round 3 (PSPO)",B321)),"")</f>
        <v/>
      </c>
      <c r="E321" s="34"/>
      <c r="F321" s="34"/>
      <c r="G321" s="151"/>
      <c r="H321" s="349">
        <f t="shared" si="91"/>
        <v>1.7500000000000002E-2</v>
      </c>
      <c r="I321" s="19">
        <f t="shared" si="92"/>
        <v>0</v>
      </c>
      <c r="J321" s="67">
        <f t="shared" si="93"/>
        <v>3.5000000000000003E-2</v>
      </c>
      <c r="K321" s="19">
        <f t="shared" si="94"/>
        <v>0</v>
      </c>
      <c r="L321" s="138">
        <f>IF(ISNUMBER(VLOOKUP('Rate Calculations'!$A321,#REF!,2,FALSE)),VLOOKUP('Rate Calculations'!$A321,#REF!,2,FALSE),0)</f>
        <v>0</v>
      </c>
      <c r="M321" s="89">
        <f>IF(ISNUMBER(VLOOKUP('Rate Calculations'!$A321,#REF!,4,FALSE)),VLOOKUP('Rate Calculations'!$A321,#REF!,4,FALSE),0)</f>
        <v>0</v>
      </c>
      <c r="N321" s="17">
        <f t="shared" si="95"/>
        <v>0</v>
      </c>
      <c r="O321" s="18">
        <f t="shared" si="96"/>
        <v>0</v>
      </c>
      <c r="P321" s="139">
        <f t="shared" si="97"/>
        <v>0</v>
      </c>
      <c r="Q321" s="66">
        <f t="shared" si="98"/>
        <v>0</v>
      </c>
      <c r="R321" s="66">
        <f t="shared" si="99"/>
        <v>0</v>
      </c>
      <c r="S321" s="9" t="e">
        <f>IF(#REF!="Yes",Q321,(Q321+I321*0.5))</f>
        <v>#REF!</v>
      </c>
      <c r="T321" s="9" t="e">
        <f>IF(#REF!="Yes",R321,(R321+K321*0.5))</f>
        <v>#REF!</v>
      </c>
      <c r="U321" s="151">
        <f t="shared" si="100"/>
        <v>0</v>
      </c>
      <c r="V321" s="16">
        <f t="shared" si="101"/>
        <v>0</v>
      </c>
      <c r="W321" s="16">
        <f t="shared" si="102"/>
        <v>0</v>
      </c>
      <c r="X321" s="138">
        <f>IF(ISNUMBER(VLOOKUP('Rate Calculations'!$A321,#REF!,5,FALSE)),VLOOKUP('Rate Calculations'!$A321,#REF!,5,FALSE),0)</f>
        <v>0</v>
      </c>
      <c r="Y321" s="89">
        <f>IF(ISNUMBER(VLOOKUP('Rate Calculations'!$A321,#REF!,6,FALSE)),VLOOKUP('Rate Calculations'!$A321,#REF!,6,FALSE),0)</f>
        <v>0</v>
      </c>
      <c r="Z321" s="17">
        <f t="shared" si="103"/>
        <v>0</v>
      </c>
      <c r="AA321" s="18">
        <f t="shared" si="104"/>
        <v>0</v>
      </c>
      <c r="AB321" s="46">
        <f t="shared" si="89"/>
        <v>0</v>
      </c>
      <c r="AC321" s="24">
        <f t="shared" si="105"/>
        <v>0</v>
      </c>
      <c r="AD321" s="24">
        <f t="shared" si="106"/>
        <v>0</v>
      </c>
      <c r="AE321" s="27" t="e">
        <f>IF(#REF!="Yes",AC321,(AC321+V321*0.5))</f>
        <v>#REF!</v>
      </c>
      <c r="AF321" s="27" t="e">
        <f>IF(#REF!="Yes",AD321,(AD321+W321*0.5))</f>
        <v>#REF!</v>
      </c>
    </row>
    <row r="322" spans="1:32">
      <c r="A322" s="57" t="str">
        <f t="shared" si="90"/>
        <v xml:space="preserve"> </v>
      </c>
      <c r="B322" s="57"/>
      <c r="C322" s="57"/>
      <c r="D322" s="30" t="str">
        <f>IFERROR((GETPIVOTDATA("Average of Certified Payroll Hourly Rate",'Pivot Table'!$X$3,"Firm Name",A322,"Class Round 3 (PSPO)",B322)),"")</f>
        <v/>
      </c>
      <c r="E322" s="34"/>
      <c r="F322" s="34"/>
      <c r="G322" s="151"/>
      <c r="H322" s="349">
        <f t="shared" si="91"/>
        <v>1.7500000000000002E-2</v>
      </c>
      <c r="I322" s="19">
        <f t="shared" si="92"/>
        <v>0</v>
      </c>
      <c r="J322" s="67">
        <f t="shared" si="93"/>
        <v>3.5000000000000003E-2</v>
      </c>
      <c r="K322" s="19">
        <f t="shared" si="94"/>
        <v>0</v>
      </c>
      <c r="L322" s="138">
        <f>IF(ISNUMBER(VLOOKUP('Rate Calculations'!$A322,#REF!,2,FALSE)),VLOOKUP('Rate Calculations'!$A322,#REF!,2,FALSE),0)</f>
        <v>0</v>
      </c>
      <c r="M322" s="89">
        <f>IF(ISNUMBER(VLOOKUP('Rate Calculations'!$A322,#REF!,4,FALSE)),VLOOKUP('Rate Calculations'!$A322,#REF!,4,FALSE),0)</f>
        <v>0</v>
      </c>
      <c r="N322" s="17">
        <f t="shared" si="95"/>
        <v>0</v>
      </c>
      <c r="O322" s="18">
        <f t="shared" si="96"/>
        <v>0</v>
      </c>
      <c r="P322" s="139">
        <f t="shared" si="97"/>
        <v>0</v>
      </c>
      <c r="Q322" s="66">
        <f t="shared" si="98"/>
        <v>0</v>
      </c>
      <c r="R322" s="66">
        <f t="shared" si="99"/>
        <v>0</v>
      </c>
      <c r="S322" s="9" t="e">
        <f>IF(#REF!="Yes",Q322,(Q322+I322*0.5))</f>
        <v>#REF!</v>
      </c>
      <c r="T322" s="9" t="e">
        <f>IF(#REF!="Yes",R322,(R322+K322*0.5))</f>
        <v>#REF!</v>
      </c>
      <c r="U322" s="151">
        <f t="shared" si="100"/>
        <v>0</v>
      </c>
      <c r="V322" s="16">
        <f t="shared" si="101"/>
        <v>0</v>
      </c>
      <c r="W322" s="16">
        <f t="shared" si="102"/>
        <v>0</v>
      </c>
      <c r="X322" s="138">
        <f>IF(ISNUMBER(VLOOKUP('Rate Calculations'!$A322,#REF!,5,FALSE)),VLOOKUP('Rate Calculations'!$A322,#REF!,5,FALSE),0)</f>
        <v>0</v>
      </c>
      <c r="Y322" s="89">
        <f>IF(ISNUMBER(VLOOKUP('Rate Calculations'!$A322,#REF!,6,FALSE)),VLOOKUP('Rate Calculations'!$A322,#REF!,6,FALSE),0)</f>
        <v>0</v>
      </c>
      <c r="Z322" s="17">
        <f t="shared" si="103"/>
        <v>0</v>
      </c>
      <c r="AA322" s="18">
        <f t="shared" si="104"/>
        <v>0</v>
      </c>
      <c r="AB322" s="46">
        <f t="shared" si="89"/>
        <v>0</v>
      </c>
      <c r="AC322" s="24">
        <f t="shared" si="105"/>
        <v>0</v>
      </c>
      <c r="AD322" s="24">
        <f t="shared" si="106"/>
        <v>0</v>
      </c>
      <c r="AE322" s="27" t="e">
        <f>IF(#REF!="Yes",AC322,(AC322+V322*0.5))</f>
        <v>#REF!</v>
      </c>
      <c r="AF322" s="27" t="e">
        <f>IF(#REF!="Yes",AD322,(AD322+W322*0.5))</f>
        <v>#REF!</v>
      </c>
    </row>
    <row r="323" spans="1:32">
      <c r="A323" s="57" t="str">
        <f t="shared" si="90"/>
        <v xml:space="preserve"> </v>
      </c>
      <c r="B323" s="57"/>
      <c r="C323" s="57"/>
      <c r="D323" s="30" t="str">
        <f>IFERROR((GETPIVOTDATA("Average of Certified Payroll Hourly Rate",'Pivot Table'!$X$3,"Firm Name",A323,"Class Round 3 (PSPO)",B323)),"")</f>
        <v/>
      </c>
      <c r="E323" s="34"/>
      <c r="F323" s="34"/>
      <c r="G323" s="151"/>
      <c r="H323" s="349">
        <f t="shared" si="91"/>
        <v>1.7500000000000002E-2</v>
      </c>
      <c r="I323" s="19">
        <f t="shared" si="92"/>
        <v>0</v>
      </c>
      <c r="J323" s="67">
        <f t="shared" si="93"/>
        <v>3.5000000000000003E-2</v>
      </c>
      <c r="K323" s="19">
        <f t="shared" si="94"/>
        <v>0</v>
      </c>
      <c r="L323" s="138">
        <f>IF(ISNUMBER(VLOOKUP('Rate Calculations'!$A323,#REF!,2,FALSE)),VLOOKUP('Rate Calculations'!$A323,#REF!,2,FALSE),0)</f>
        <v>0</v>
      </c>
      <c r="M323" s="89">
        <f>IF(ISNUMBER(VLOOKUP('Rate Calculations'!$A323,#REF!,4,FALSE)),VLOOKUP('Rate Calculations'!$A323,#REF!,4,FALSE),0)</f>
        <v>0</v>
      </c>
      <c r="N323" s="17">
        <f t="shared" si="95"/>
        <v>0</v>
      </c>
      <c r="O323" s="18">
        <f t="shared" si="96"/>
        <v>0</v>
      </c>
      <c r="P323" s="139">
        <f t="shared" si="97"/>
        <v>0</v>
      </c>
      <c r="Q323" s="66">
        <f t="shared" si="98"/>
        <v>0</v>
      </c>
      <c r="R323" s="66">
        <f t="shared" si="99"/>
        <v>0</v>
      </c>
      <c r="S323" s="9" t="e">
        <f>IF(#REF!="Yes",Q323,(Q323+I323*0.5))</f>
        <v>#REF!</v>
      </c>
      <c r="T323" s="9" t="e">
        <f>IF(#REF!="Yes",R323,(R323+K323*0.5))</f>
        <v>#REF!</v>
      </c>
      <c r="U323" s="151">
        <f t="shared" si="100"/>
        <v>0</v>
      </c>
      <c r="V323" s="16">
        <f t="shared" si="101"/>
        <v>0</v>
      </c>
      <c r="W323" s="16">
        <f t="shared" si="102"/>
        <v>0</v>
      </c>
      <c r="X323" s="138">
        <f>IF(ISNUMBER(VLOOKUP('Rate Calculations'!$A323,#REF!,5,FALSE)),VLOOKUP('Rate Calculations'!$A323,#REF!,5,FALSE),0)</f>
        <v>0</v>
      </c>
      <c r="Y323" s="89">
        <f>IF(ISNUMBER(VLOOKUP('Rate Calculations'!$A323,#REF!,6,FALSE)),VLOOKUP('Rate Calculations'!$A323,#REF!,6,FALSE),0)</f>
        <v>0</v>
      </c>
      <c r="Z323" s="17">
        <f t="shared" si="103"/>
        <v>0</v>
      </c>
      <c r="AA323" s="18">
        <f t="shared" si="104"/>
        <v>0</v>
      </c>
      <c r="AB323" s="46">
        <f t="shared" si="89"/>
        <v>0</v>
      </c>
      <c r="AC323" s="24">
        <f t="shared" si="105"/>
        <v>0</v>
      </c>
      <c r="AD323" s="24">
        <f t="shared" si="106"/>
        <v>0</v>
      </c>
      <c r="AE323" s="27" t="e">
        <f>IF(#REF!="Yes",AC323,(AC323+V323*0.5))</f>
        <v>#REF!</v>
      </c>
      <c r="AF323" s="27" t="e">
        <f>IF(#REF!="Yes",AD323,(AD323+W323*0.5))</f>
        <v>#REF!</v>
      </c>
    </row>
    <row r="324" spans="1:32">
      <c r="A324" s="57" t="str">
        <f t="shared" si="90"/>
        <v xml:space="preserve"> </v>
      </c>
      <c r="B324" s="57"/>
      <c r="C324" s="57"/>
      <c r="D324" s="30" t="str">
        <f>IFERROR((GETPIVOTDATA("Average of Certified Payroll Hourly Rate",'Pivot Table'!$X$3,"Firm Name",A324,"Class Round 3 (PSPO)",B324)),"")</f>
        <v/>
      </c>
      <c r="E324" s="34"/>
      <c r="F324" s="34"/>
      <c r="G324" s="151"/>
      <c r="H324" s="349">
        <f t="shared" si="91"/>
        <v>1.7500000000000002E-2</v>
      </c>
      <c r="I324" s="19">
        <f t="shared" si="92"/>
        <v>0</v>
      </c>
      <c r="J324" s="67">
        <f t="shared" si="93"/>
        <v>3.5000000000000003E-2</v>
      </c>
      <c r="K324" s="19">
        <f t="shared" si="94"/>
        <v>0</v>
      </c>
      <c r="L324" s="138">
        <f>IF(ISNUMBER(VLOOKUP('Rate Calculations'!$A324,#REF!,2,FALSE)),VLOOKUP('Rate Calculations'!$A324,#REF!,2,FALSE),0)</f>
        <v>0</v>
      </c>
      <c r="M324" s="89">
        <f>IF(ISNUMBER(VLOOKUP('Rate Calculations'!$A324,#REF!,4,FALSE)),VLOOKUP('Rate Calculations'!$A324,#REF!,4,FALSE),0)</f>
        <v>0</v>
      </c>
      <c r="N324" s="17">
        <f t="shared" si="95"/>
        <v>0</v>
      </c>
      <c r="O324" s="18">
        <f t="shared" si="96"/>
        <v>0</v>
      </c>
      <c r="P324" s="139">
        <f t="shared" si="97"/>
        <v>0</v>
      </c>
      <c r="Q324" s="66">
        <f t="shared" si="98"/>
        <v>0</v>
      </c>
      <c r="R324" s="66">
        <f t="shared" si="99"/>
        <v>0</v>
      </c>
      <c r="S324" s="9" t="e">
        <f>IF(#REF!="Yes",Q324,(Q324+I324*0.5))</f>
        <v>#REF!</v>
      </c>
      <c r="T324" s="9" t="e">
        <f>IF(#REF!="Yes",R324,(R324+K324*0.5))</f>
        <v>#REF!</v>
      </c>
      <c r="U324" s="151">
        <f t="shared" si="100"/>
        <v>0</v>
      </c>
      <c r="V324" s="16">
        <f t="shared" si="101"/>
        <v>0</v>
      </c>
      <c r="W324" s="16">
        <f t="shared" si="102"/>
        <v>0</v>
      </c>
      <c r="X324" s="138">
        <f>IF(ISNUMBER(VLOOKUP('Rate Calculations'!$A324,#REF!,5,FALSE)),VLOOKUP('Rate Calculations'!$A324,#REF!,5,FALSE),0)</f>
        <v>0</v>
      </c>
      <c r="Y324" s="89">
        <f>IF(ISNUMBER(VLOOKUP('Rate Calculations'!$A324,#REF!,6,FALSE)),VLOOKUP('Rate Calculations'!$A324,#REF!,6,FALSE),0)</f>
        <v>0</v>
      </c>
      <c r="Z324" s="17">
        <f t="shared" si="103"/>
        <v>0</v>
      </c>
      <c r="AA324" s="18">
        <f t="shared" si="104"/>
        <v>0</v>
      </c>
      <c r="AB324" s="46">
        <f t="shared" ref="AB324:AB387" si="107">$P$4</f>
        <v>0</v>
      </c>
      <c r="AC324" s="24">
        <f t="shared" si="105"/>
        <v>0</v>
      </c>
      <c r="AD324" s="24">
        <f t="shared" si="106"/>
        <v>0</v>
      </c>
      <c r="AE324" s="27" t="e">
        <f>IF(#REF!="Yes",AC324,(AC324+V324*0.5))</f>
        <v>#REF!</v>
      </c>
      <c r="AF324" s="27" t="e">
        <f>IF(#REF!="Yes",AD324,(AD324+W324*0.5))</f>
        <v>#REF!</v>
      </c>
    </row>
    <row r="325" spans="1:32">
      <c r="A325" s="57" t="str">
        <f t="shared" ref="A325:A388" si="108">IFERROR(TRIM(LEFT(C325,SEARCH(" : ",C325,1)))," ")</f>
        <v xml:space="preserve"> </v>
      </c>
      <c r="B325" s="57"/>
      <c r="C325" s="57"/>
      <c r="D325" s="30" t="str">
        <f>IFERROR((GETPIVOTDATA("Average of Certified Payroll Hourly Rate",'Pivot Table'!$X$3,"Firm Name",A325,"Class Round 3 (PSPO)",B325)),"")</f>
        <v/>
      </c>
      <c r="E325" s="34"/>
      <c r="F325" s="34"/>
      <c r="G325" s="151"/>
      <c r="H325" s="349">
        <f t="shared" si="91"/>
        <v>1.7500000000000002E-2</v>
      </c>
      <c r="I325" s="19">
        <f t="shared" si="92"/>
        <v>0</v>
      </c>
      <c r="J325" s="67">
        <f t="shared" si="93"/>
        <v>3.5000000000000003E-2</v>
      </c>
      <c r="K325" s="19">
        <f t="shared" si="94"/>
        <v>0</v>
      </c>
      <c r="L325" s="138">
        <f>IF(ISNUMBER(VLOOKUP('Rate Calculations'!$A325,#REF!,2,FALSE)),VLOOKUP('Rate Calculations'!$A325,#REF!,2,FALSE),0)</f>
        <v>0</v>
      </c>
      <c r="M325" s="89">
        <f>IF(ISNUMBER(VLOOKUP('Rate Calculations'!$A325,#REF!,4,FALSE)),VLOOKUP('Rate Calculations'!$A325,#REF!,4,FALSE),0)</f>
        <v>0</v>
      </c>
      <c r="N325" s="17">
        <f t="shared" si="95"/>
        <v>0</v>
      </c>
      <c r="O325" s="18">
        <f t="shared" si="96"/>
        <v>0</v>
      </c>
      <c r="P325" s="139">
        <f t="shared" si="97"/>
        <v>0</v>
      </c>
      <c r="Q325" s="66">
        <f t="shared" si="98"/>
        <v>0</v>
      </c>
      <c r="R325" s="66">
        <f t="shared" si="99"/>
        <v>0</v>
      </c>
      <c r="S325" s="9" t="e">
        <f>IF(#REF!="Yes",Q325,(Q325+I325*0.5))</f>
        <v>#REF!</v>
      </c>
      <c r="T325" s="9" t="e">
        <f>IF(#REF!="Yes",R325,(R325+K325*0.5))</f>
        <v>#REF!</v>
      </c>
      <c r="U325" s="151">
        <f t="shared" si="100"/>
        <v>0</v>
      </c>
      <c r="V325" s="16">
        <f t="shared" si="101"/>
        <v>0</v>
      </c>
      <c r="W325" s="16">
        <f t="shared" si="102"/>
        <v>0</v>
      </c>
      <c r="X325" s="138">
        <f>IF(ISNUMBER(VLOOKUP('Rate Calculations'!$A325,#REF!,5,FALSE)),VLOOKUP('Rate Calculations'!$A325,#REF!,5,FALSE),0)</f>
        <v>0</v>
      </c>
      <c r="Y325" s="89">
        <f>IF(ISNUMBER(VLOOKUP('Rate Calculations'!$A325,#REF!,6,FALSE)),VLOOKUP('Rate Calculations'!$A325,#REF!,6,FALSE),0)</f>
        <v>0</v>
      </c>
      <c r="Z325" s="17">
        <f t="shared" si="103"/>
        <v>0</v>
      </c>
      <c r="AA325" s="18">
        <f t="shared" si="104"/>
        <v>0</v>
      </c>
      <c r="AB325" s="46">
        <f t="shared" si="107"/>
        <v>0</v>
      </c>
      <c r="AC325" s="24">
        <f t="shared" si="105"/>
        <v>0</v>
      </c>
      <c r="AD325" s="24">
        <f t="shared" si="106"/>
        <v>0</v>
      </c>
      <c r="AE325" s="27" t="e">
        <f>IF(#REF!="Yes",AC325,(AC325+V325*0.5))</f>
        <v>#REF!</v>
      </c>
      <c r="AF325" s="27" t="e">
        <f>IF(#REF!="Yes",AD325,(AD325+W325*0.5))</f>
        <v>#REF!</v>
      </c>
    </row>
    <row r="326" spans="1:32">
      <c r="A326" s="57" t="str">
        <f t="shared" si="108"/>
        <v xml:space="preserve"> </v>
      </c>
      <c r="B326" s="57"/>
      <c r="C326" s="57"/>
      <c r="D326" s="30" t="str">
        <f>IFERROR((GETPIVOTDATA("Average of Certified Payroll Hourly Rate",'Pivot Table'!$X$3,"Firm Name",A326,"Class Round 3 (PSPO)",B326)),"")</f>
        <v/>
      </c>
      <c r="E326" s="34"/>
      <c r="F326" s="34"/>
      <c r="G326" s="151"/>
      <c r="H326" s="349">
        <f t="shared" ref="H326:H389" si="109">$H$4</f>
        <v>1.7500000000000002E-2</v>
      </c>
      <c r="I326" s="19">
        <f t="shared" ref="I326:I389" si="110">IFERROR(IF(ISBLANK(G326),IF(ISBLANK(F326),IF(ISBLANK(E326),D326*(1+H326),E326*(1+H326)),F326*(1+H326)),G326*(1+H326)),0)</f>
        <v>0</v>
      </c>
      <c r="J326" s="67">
        <f t="shared" ref="J326:J389" si="111">$J$4</f>
        <v>3.5000000000000003E-2</v>
      </c>
      <c r="K326" s="19">
        <f t="shared" ref="K326:K389" si="112">I326*(1+J326)</f>
        <v>0</v>
      </c>
      <c r="L326" s="138">
        <f>IF(ISNUMBER(VLOOKUP('Rate Calculations'!$A326,#REF!,2,FALSE)),VLOOKUP('Rate Calculations'!$A326,#REF!,2,FALSE),0)</f>
        <v>0</v>
      </c>
      <c r="M326" s="89">
        <f>IF(ISNUMBER(VLOOKUP('Rate Calculations'!$A326,#REF!,4,FALSE)),VLOOKUP('Rate Calculations'!$A326,#REF!,4,FALSE),0)</f>
        <v>0</v>
      </c>
      <c r="N326" s="17">
        <f t="shared" ref="N326:N389" si="113">(I326*L326)+(I326*M326)+I326</f>
        <v>0</v>
      </c>
      <c r="O326" s="18">
        <f t="shared" ref="O326:O389" si="114">(K326*L326)+(K326*M326)+K326</f>
        <v>0</v>
      </c>
      <c r="P326" s="139">
        <f t="shared" ref="P326:P389" si="115">$P$4</f>
        <v>0</v>
      </c>
      <c r="Q326" s="66">
        <f t="shared" ref="Q326:Q389" si="116">(IF(L326&gt;156%,(I326+(I326*1.56)),((I326+(I326*L326))))*P326)+N326</f>
        <v>0</v>
      </c>
      <c r="R326" s="66">
        <f t="shared" ref="R326:R389" si="117">(IF(L326&gt;156%,(K326+(K326*1.56)),((K326+(K326*L326))))*P326)+O326</f>
        <v>0</v>
      </c>
      <c r="S326" s="9" t="e">
        <f>IF(#REF!="Yes",Q326,(Q326+I326*0.5))</f>
        <v>#REF!</v>
      </c>
      <c r="T326" s="9" t="e">
        <f>IF(#REF!="Yes",R326,(R326+K326*0.5))</f>
        <v>#REF!</v>
      </c>
      <c r="U326" s="151">
        <f t="shared" ref="U326:U389" si="118">G326</f>
        <v>0</v>
      </c>
      <c r="V326" s="16">
        <f t="shared" ref="V326:V389" si="119">U326*(1+H326)</f>
        <v>0</v>
      </c>
      <c r="W326" s="16">
        <f t="shared" ref="W326:W389" si="120">V326*(1+J326)</f>
        <v>0</v>
      </c>
      <c r="X326" s="138">
        <f>IF(ISNUMBER(VLOOKUP('Rate Calculations'!$A326,#REF!,5,FALSE)),VLOOKUP('Rate Calculations'!$A326,#REF!,5,FALSE),0)</f>
        <v>0</v>
      </c>
      <c r="Y326" s="89">
        <f>IF(ISNUMBER(VLOOKUP('Rate Calculations'!$A326,#REF!,6,FALSE)),VLOOKUP('Rate Calculations'!$A326,#REF!,6,FALSE),0)</f>
        <v>0</v>
      </c>
      <c r="Z326" s="17">
        <f t="shared" ref="Z326:Z389" si="121">(V326*X326)+(V326*Y326)+V326</f>
        <v>0</v>
      </c>
      <c r="AA326" s="18">
        <f t="shared" ref="AA326:AA389" si="122">(W326*X326)+(W326*Y326)+W326</f>
        <v>0</v>
      </c>
      <c r="AB326" s="46">
        <f t="shared" si="107"/>
        <v>0</v>
      </c>
      <c r="AC326" s="24">
        <f t="shared" ref="AC326:AC389" si="123">(IF(X326&gt;156%,(V326+(V326*1.56)),((V326+(V326*X326))))*AB326)+Z326</f>
        <v>0</v>
      </c>
      <c r="AD326" s="24">
        <f t="shared" ref="AD326:AD389" si="124">(IF(X326&gt;156%,(W326+(W326*1.56)),((W326+(W326*X326))))*AB326)+AA326</f>
        <v>0</v>
      </c>
      <c r="AE326" s="27" t="e">
        <f>IF(#REF!="Yes",AC326,(AC326+V326*0.5))</f>
        <v>#REF!</v>
      </c>
      <c r="AF326" s="27" t="e">
        <f>IF(#REF!="Yes",AD326,(AD326+W326*0.5))</f>
        <v>#REF!</v>
      </c>
    </row>
    <row r="327" spans="1:32">
      <c r="A327" s="57" t="str">
        <f t="shared" si="108"/>
        <v xml:space="preserve"> </v>
      </c>
      <c r="B327" s="57"/>
      <c r="C327" s="57"/>
      <c r="D327" s="30" t="str">
        <f>IFERROR((GETPIVOTDATA("Average of Certified Payroll Hourly Rate",'Pivot Table'!$X$3,"Firm Name",A327,"Class Round 3 (PSPO)",B327)),"")</f>
        <v/>
      </c>
      <c r="E327" s="34"/>
      <c r="F327" s="34"/>
      <c r="G327" s="151"/>
      <c r="H327" s="349">
        <f t="shared" si="109"/>
        <v>1.7500000000000002E-2</v>
      </c>
      <c r="I327" s="19">
        <f t="shared" si="110"/>
        <v>0</v>
      </c>
      <c r="J327" s="67">
        <f t="shared" si="111"/>
        <v>3.5000000000000003E-2</v>
      </c>
      <c r="K327" s="19">
        <f t="shared" si="112"/>
        <v>0</v>
      </c>
      <c r="L327" s="138">
        <f>IF(ISNUMBER(VLOOKUP('Rate Calculations'!$A327,#REF!,2,FALSE)),VLOOKUP('Rate Calculations'!$A327,#REF!,2,FALSE),0)</f>
        <v>0</v>
      </c>
      <c r="M327" s="89">
        <f>IF(ISNUMBER(VLOOKUP('Rate Calculations'!$A327,#REF!,4,FALSE)),VLOOKUP('Rate Calculations'!$A327,#REF!,4,FALSE),0)</f>
        <v>0</v>
      </c>
      <c r="N327" s="17">
        <f t="shared" si="113"/>
        <v>0</v>
      </c>
      <c r="O327" s="18">
        <f t="shared" si="114"/>
        <v>0</v>
      </c>
      <c r="P327" s="139">
        <f t="shared" si="115"/>
        <v>0</v>
      </c>
      <c r="Q327" s="66">
        <f t="shared" si="116"/>
        <v>0</v>
      </c>
      <c r="R327" s="66">
        <f t="shared" si="117"/>
        <v>0</v>
      </c>
      <c r="S327" s="9" t="e">
        <f>IF(#REF!="Yes",Q327,(Q327+I327*0.5))</f>
        <v>#REF!</v>
      </c>
      <c r="T327" s="9" t="e">
        <f>IF(#REF!="Yes",R327,(R327+K327*0.5))</f>
        <v>#REF!</v>
      </c>
      <c r="U327" s="151">
        <f t="shared" si="118"/>
        <v>0</v>
      </c>
      <c r="V327" s="16">
        <f t="shared" si="119"/>
        <v>0</v>
      </c>
      <c r="W327" s="16">
        <f t="shared" si="120"/>
        <v>0</v>
      </c>
      <c r="X327" s="138">
        <f>IF(ISNUMBER(VLOOKUP('Rate Calculations'!$A327,#REF!,5,FALSE)),VLOOKUP('Rate Calculations'!$A327,#REF!,5,FALSE),0)</f>
        <v>0</v>
      </c>
      <c r="Y327" s="89">
        <f>IF(ISNUMBER(VLOOKUP('Rate Calculations'!$A327,#REF!,6,FALSE)),VLOOKUP('Rate Calculations'!$A327,#REF!,6,FALSE),0)</f>
        <v>0</v>
      </c>
      <c r="Z327" s="17">
        <f t="shared" si="121"/>
        <v>0</v>
      </c>
      <c r="AA327" s="18">
        <f t="shared" si="122"/>
        <v>0</v>
      </c>
      <c r="AB327" s="46">
        <f t="shared" si="107"/>
        <v>0</v>
      </c>
      <c r="AC327" s="24">
        <f t="shared" si="123"/>
        <v>0</v>
      </c>
      <c r="AD327" s="24">
        <f t="shared" si="124"/>
        <v>0</v>
      </c>
      <c r="AE327" s="27" t="e">
        <f>IF(#REF!="Yes",AC327,(AC327+V327*0.5))</f>
        <v>#REF!</v>
      </c>
      <c r="AF327" s="27" t="e">
        <f>IF(#REF!="Yes",AD327,(AD327+W327*0.5))</f>
        <v>#REF!</v>
      </c>
    </row>
    <row r="328" spans="1:32">
      <c r="A328" s="57" t="str">
        <f t="shared" si="108"/>
        <v xml:space="preserve"> </v>
      </c>
      <c r="B328" s="57"/>
      <c r="C328" s="57"/>
      <c r="D328" s="30" t="str">
        <f>IFERROR((GETPIVOTDATA("Average of Certified Payroll Hourly Rate",'Pivot Table'!$X$3,"Firm Name",A328,"Class Round 3 (PSPO)",B328)),"")</f>
        <v/>
      </c>
      <c r="E328" s="34"/>
      <c r="F328" s="34"/>
      <c r="G328" s="151"/>
      <c r="H328" s="349">
        <f t="shared" si="109"/>
        <v>1.7500000000000002E-2</v>
      </c>
      <c r="I328" s="19">
        <f t="shared" si="110"/>
        <v>0</v>
      </c>
      <c r="J328" s="67">
        <f t="shared" si="111"/>
        <v>3.5000000000000003E-2</v>
      </c>
      <c r="K328" s="19">
        <f t="shared" si="112"/>
        <v>0</v>
      </c>
      <c r="L328" s="138">
        <f>IF(ISNUMBER(VLOOKUP('Rate Calculations'!$A328,#REF!,2,FALSE)),VLOOKUP('Rate Calculations'!$A328,#REF!,2,FALSE),0)</f>
        <v>0</v>
      </c>
      <c r="M328" s="89">
        <f>IF(ISNUMBER(VLOOKUP('Rate Calculations'!$A328,#REF!,4,FALSE)),VLOOKUP('Rate Calculations'!$A328,#REF!,4,FALSE),0)</f>
        <v>0</v>
      </c>
      <c r="N328" s="17">
        <f t="shared" si="113"/>
        <v>0</v>
      </c>
      <c r="O328" s="18">
        <f t="shared" si="114"/>
        <v>0</v>
      </c>
      <c r="P328" s="139">
        <f t="shared" si="115"/>
        <v>0</v>
      </c>
      <c r="Q328" s="66">
        <f t="shared" si="116"/>
        <v>0</v>
      </c>
      <c r="R328" s="66">
        <f t="shared" si="117"/>
        <v>0</v>
      </c>
      <c r="S328" s="9" t="e">
        <f>IF(#REF!="Yes",Q328,(Q328+I328*0.5))</f>
        <v>#REF!</v>
      </c>
      <c r="T328" s="9" t="e">
        <f>IF(#REF!="Yes",R328,(R328+K328*0.5))</f>
        <v>#REF!</v>
      </c>
      <c r="U328" s="151">
        <f t="shared" si="118"/>
        <v>0</v>
      </c>
      <c r="V328" s="16">
        <f t="shared" si="119"/>
        <v>0</v>
      </c>
      <c r="W328" s="16">
        <f t="shared" si="120"/>
        <v>0</v>
      </c>
      <c r="X328" s="138">
        <f>IF(ISNUMBER(VLOOKUP('Rate Calculations'!$A328,#REF!,5,FALSE)),VLOOKUP('Rate Calculations'!$A328,#REF!,5,FALSE),0)</f>
        <v>0</v>
      </c>
      <c r="Y328" s="89">
        <f>IF(ISNUMBER(VLOOKUP('Rate Calculations'!$A328,#REF!,6,FALSE)),VLOOKUP('Rate Calculations'!$A328,#REF!,6,FALSE),0)</f>
        <v>0</v>
      </c>
      <c r="Z328" s="17">
        <f t="shared" si="121"/>
        <v>0</v>
      </c>
      <c r="AA328" s="18">
        <f t="shared" si="122"/>
        <v>0</v>
      </c>
      <c r="AB328" s="46">
        <f t="shared" si="107"/>
        <v>0</v>
      </c>
      <c r="AC328" s="24">
        <f t="shared" si="123"/>
        <v>0</v>
      </c>
      <c r="AD328" s="24">
        <f t="shared" si="124"/>
        <v>0</v>
      </c>
      <c r="AE328" s="27" t="e">
        <f>IF(#REF!="Yes",AC328,(AC328+V328*0.5))</f>
        <v>#REF!</v>
      </c>
      <c r="AF328" s="27" t="e">
        <f>IF(#REF!="Yes",AD328,(AD328+W328*0.5))</f>
        <v>#REF!</v>
      </c>
    </row>
    <row r="329" spans="1:32">
      <c r="A329" s="57" t="str">
        <f t="shared" si="108"/>
        <v xml:space="preserve"> </v>
      </c>
      <c r="B329" s="57"/>
      <c r="C329" s="57"/>
      <c r="D329" s="30" t="str">
        <f>IFERROR((GETPIVOTDATA("Average of Certified Payroll Hourly Rate",'Pivot Table'!$X$3,"Firm Name",A329,"Class Round 3 (PSPO)",B329)),"")</f>
        <v/>
      </c>
      <c r="E329" s="34"/>
      <c r="F329" s="34"/>
      <c r="G329" s="151"/>
      <c r="H329" s="349">
        <f t="shared" si="109"/>
        <v>1.7500000000000002E-2</v>
      </c>
      <c r="I329" s="19">
        <f t="shared" si="110"/>
        <v>0</v>
      </c>
      <c r="J329" s="67">
        <f t="shared" si="111"/>
        <v>3.5000000000000003E-2</v>
      </c>
      <c r="K329" s="19">
        <f t="shared" si="112"/>
        <v>0</v>
      </c>
      <c r="L329" s="138">
        <f>IF(ISNUMBER(VLOOKUP('Rate Calculations'!$A329,#REF!,2,FALSE)),VLOOKUP('Rate Calculations'!$A329,#REF!,2,FALSE),0)</f>
        <v>0</v>
      </c>
      <c r="M329" s="89">
        <f>IF(ISNUMBER(VLOOKUP('Rate Calculations'!$A329,#REF!,4,FALSE)),VLOOKUP('Rate Calculations'!$A329,#REF!,4,FALSE),0)</f>
        <v>0</v>
      </c>
      <c r="N329" s="17">
        <f t="shared" si="113"/>
        <v>0</v>
      </c>
      <c r="O329" s="18">
        <f t="shared" si="114"/>
        <v>0</v>
      </c>
      <c r="P329" s="139">
        <f t="shared" si="115"/>
        <v>0</v>
      </c>
      <c r="Q329" s="66">
        <f t="shared" si="116"/>
        <v>0</v>
      </c>
      <c r="R329" s="66">
        <f t="shared" si="117"/>
        <v>0</v>
      </c>
      <c r="S329" s="9" t="e">
        <f>IF(#REF!="Yes",Q329,(Q329+I329*0.5))</f>
        <v>#REF!</v>
      </c>
      <c r="T329" s="9" t="e">
        <f>IF(#REF!="Yes",R329,(R329+K329*0.5))</f>
        <v>#REF!</v>
      </c>
      <c r="U329" s="151">
        <f t="shared" si="118"/>
        <v>0</v>
      </c>
      <c r="V329" s="16">
        <f t="shared" si="119"/>
        <v>0</v>
      </c>
      <c r="W329" s="16">
        <f t="shared" si="120"/>
        <v>0</v>
      </c>
      <c r="X329" s="138">
        <f>IF(ISNUMBER(VLOOKUP('Rate Calculations'!$A329,#REF!,5,FALSE)),VLOOKUP('Rate Calculations'!$A329,#REF!,5,FALSE),0)</f>
        <v>0</v>
      </c>
      <c r="Y329" s="89">
        <f>IF(ISNUMBER(VLOOKUP('Rate Calculations'!$A329,#REF!,6,FALSE)),VLOOKUP('Rate Calculations'!$A329,#REF!,6,FALSE),0)</f>
        <v>0</v>
      </c>
      <c r="Z329" s="17">
        <f t="shared" si="121"/>
        <v>0</v>
      </c>
      <c r="AA329" s="18">
        <f t="shared" si="122"/>
        <v>0</v>
      </c>
      <c r="AB329" s="46">
        <f t="shared" si="107"/>
        <v>0</v>
      </c>
      <c r="AC329" s="24">
        <f t="shared" si="123"/>
        <v>0</v>
      </c>
      <c r="AD329" s="24">
        <f t="shared" si="124"/>
        <v>0</v>
      </c>
      <c r="AE329" s="27" t="e">
        <f>IF(#REF!="Yes",AC329,(AC329+V329*0.5))</f>
        <v>#REF!</v>
      </c>
      <c r="AF329" s="27" t="e">
        <f>IF(#REF!="Yes",AD329,(AD329+W329*0.5))</f>
        <v>#REF!</v>
      </c>
    </row>
    <row r="330" spans="1:32">
      <c r="A330" s="57" t="str">
        <f t="shared" si="108"/>
        <v xml:space="preserve"> </v>
      </c>
      <c r="B330" s="57"/>
      <c r="C330" s="57"/>
      <c r="D330" s="30" t="str">
        <f>IFERROR((GETPIVOTDATA("Average of Certified Payroll Hourly Rate",'Pivot Table'!$X$3,"Firm Name",A330,"Class Round 3 (PSPO)",B330)),"")</f>
        <v/>
      </c>
      <c r="E330" s="34"/>
      <c r="F330" s="34"/>
      <c r="G330" s="151"/>
      <c r="H330" s="349">
        <f t="shared" si="109"/>
        <v>1.7500000000000002E-2</v>
      </c>
      <c r="I330" s="19">
        <f t="shared" si="110"/>
        <v>0</v>
      </c>
      <c r="J330" s="67">
        <f t="shared" si="111"/>
        <v>3.5000000000000003E-2</v>
      </c>
      <c r="K330" s="19">
        <f t="shared" si="112"/>
        <v>0</v>
      </c>
      <c r="L330" s="138">
        <f>IF(ISNUMBER(VLOOKUP('Rate Calculations'!$A330,#REF!,2,FALSE)),VLOOKUP('Rate Calculations'!$A330,#REF!,2,FALSE),0)</f>
        <v>0</v>
      </c>
      <c r="M330" s="89">
        <f>IF(ISNUMBER(VLOOKUP('Rate Calculations'!$A330,#REF!,4,FALSE)),VLOOKUP('Rate Calculations'!$A330,#REF!,4,FALSE),0)</f>
        <v>0</v>
      </c>
      <c r="N330" s="17">
        <f t="shared" si="113"/>
        <v>0</v>
      </c>
      <c r="O330" s="18">
        <f t="shared" si="114"/>
        <v>0</v>
      </c>
      <c r="P330" s="139">
        <f t="shared" si="115"/>
        <v>0</v>
      </c>
      <c r="Q330" s="66">
        <f t="shared" si="116"/>
        <v>0</v>
      </c>
      <c r="R330" s="66">
        <f t="shared" si="117"/>
        <v>0</v>
      </c>
      <c r="S330" s="9" t="e">
        <f>IF(#REF!="Yes",Q330,(Q330+I330*0.5))</f>
        <v>#REF!</v>
      </c>
      <c r="T330" s="9" t="e">
        <f>IF(#REF!="Yes",R330,(R330+K330*0.5))</f>
        <v>#REF!</v>
      </c>
      <c r="U330" s="151">
        <f t="shared" si="118"/>
        <v>0</v>
      </c>
      <c r="V330" s="16">
        <f t="shared" si="119"/>
        <v>0</v>
      </c>
      <c r="W330" s="16">
        <f t="shared" si="120"/>
        <v>0</v>
      </c>
      <c r="X330" s="138">
        <f>IF(ISNUMBER(VLOOKUP('Rate Calculations'!$A330,#REF!,5,FALSE)),VLOOKUP('Rate Calculations'!$A330,#REF!,5,FALSE),0)</f>
        <v>0</v>
      </c>
      <c r="Y330" s="89">
        <f>IF(ISNUMBER(VLOOKUP('Rate Calculations'!$A330,#REF!,6,FALSE)),VLOOKUP('Rate Calculations'!$A330,#REF!,6,FALSE),0)</f>
        <v>0</v>
      </c>
      <c r="Z330" s="17">
        <f t="shared" si="121"/>
        <v>0</v>
      </c>
      <c r="AA330" s="18">
        <f t="shared" si="122"/>
        <v>0</v>
      </c>
      <c r="AB330" s="46">
        <f t="shared" si="107"/>
        <v>0</v>
      </c>
      <c r="AC330" s="24">
        <f t="shared" si="123"/>
        <v>0</v>
      </c>
      <c r="AD330" s="24">
        <f t="shared" si="124"/>
        <v>0</v>
      </c>
      <c r="AE330" s="27" t="e">
        <f>IF(#REF!="Yes",AC330,(AC330+V330*0.5))</f>
        <v>#REF!</v>
      </c>
      <c r="AF330" s="27" t="e">
        <f>IF(#REF!="Yes",AD330,(AD330+W330*0.5))</f>
        <v>#REF!</v>
      </c>
    </row>
    <row r="331" spans="1:32">
      <c r="A331" s="57" t="str">
        <f t="shared" si="108"/>
        <v xml:space="preserve"> </v>
      </c>
      <c r="B331" s="57"/>
      <c r="C331" s="57"/>
      <c r="D331" s="30" t="str">
        <f>IFERROR((GETPIVOTDATA("Average of Certified Payroll Hourly Rate",'Pivot Table'!$X$3,"Firm Name",A331,"Class Round 3 (PSPO)",B331)),"")</f>
        <v/>
      </c>
      <c r="E331" s="34"/>
      <c r="F331" s="34"/>
      <c r="G331" s="151"/>
      <c r="H331" s="349">
        <f t="shared" si="109"/>
        <v>1.7500000000000002E-2</v>
      </c>
      <c r="I331" s="19">
        <f t="shared" si="110"/>
        <v>0</v>
      </c>
      <c r="J331" s="67">
        <f t="shared" si="111"/>
        <v>3.5000000000000003E-2</v>
      </c>
      <c r="K331" s="19">
        <f t="shared" si="112"/>
        <v>0</v>
      </c>
      <c r="L331" s="138">
        <f>IF(ISNUMBER(VLOOKUP('Rate Calculations'!$A331,#REF!,2,FALSE)),VLOOKUP('Rate Calculations'!$A331,#REF!,2,FALSE),0)</f>
        <v>0</v>
      </c>
      <c r="M331" s="89">
        <f>IF(ISNUMBER(VLOOKUP('Rate Calculations'!$A331,#REF!,4,FALSE)),VLOOKUP('Rate Calculations'!$A331,#REF!,4,FALSE),0)</f>
        <v>0</v>
      </c>
      <c r="N331" s="17">
        <f t="shared" si="113"/>
        <v>0</v>
      </c>
      <c r="O331" s="18">
        <f t="shared" si="114"/>
        <v>0</v>
      </c>
      <c r="P331" s="139">
        <f t="shared" si="115"/>
        <v>0</v>
      </c>
      <c r="Q331" s="66">
        <f t="shared" si="116"/>
        <v>0</v>
      </c>
      <c r="R331" s="66">
        <f t="shared" si="117"/>
        <v>0</v>
      </c>
      <c r="S331" s="9" t="e">
        <f>IF(#REF!="Yes",Q331,(Q331+I331*0.5))</f>
        <v>#REF!</v>
      </c>
      <c r="T331" s="9" t="e">
        <f>IF(#REF!="Yes",R331,(R331+K331*0.5))</f>
        <v>#REF!</v>
      </c>
      <c r="U331" s="151">
        <f t="shared" si="118"/>
        <v>0</v>
      </c>
      <c r="V331" s="16">
        <f t="shared" si="119"/>
        <v>0</v>
      </c>
      <c r="W331" s="16">
        <f t="shared" si="120"/>
        <v>0</v>
      </c>
      <c r="X331" s="138">
        <f>IF(ISNUMBER(VLOOKUP('Rate Calculations'!$A331,#REF!,5,FALSE)),VLOOKUP('Rate Calculations'!$A331,#REF!,5,FALSE),0)</f>
        <v>0</v>
      </c>
      <c r="Y331" s="89">
        <f>IF(ISNUMBER(VLOOKUP('Rate Calculations'!$A331,#REF!,6,FALSE)),VLOOKUP('Rate Calculations'!$A331,#REF!,6,FALSE),0)</f>
        <v>0</v>
      </c>
      <c r="Z331" s="17">
        <f t="shared" si="121"/>
        <v>0</v>
      </c>
      <c r="AA331" s="18">
        <f t="shared" si="122"/>
        <v>0</v>
      </c>
      <c r="AB331" s="46">
        <f t="shared" si="107"/>
        <v>0</v>
      </c>
      <c r="AC331" s="24">
        <f t="shared" si="123"/>
        <v>0</v>
      </c>
      <c r="AD331" s="24">
        <f t="shared" si="124"/>
        <v>0</v>
      </c>
      <c r="AE331" s="27" t="e">
        <f>IF(#REF!="Yes",AC331,(AC331+V331*0.5))</f>
        <v>#REF!</v>
      </c>
      <c r="AF331" s="27" t="e">
        <f>IF(#REF!="Yes",AD331,(AD331+W331*0.5))</f>
        <v>#REF!</v>
      </c>
    </row>
    <row r="332" spans="1:32">
      <c r="A332" s="57" t="str">
        <f t="shared" si="108"/>
        <v xml:space="preserve"> </v>
      </c>
      <c r="B332" s="57"/>
      <c r="C332" s="57"/>
      <c r="D332" s="30" t="str">
        <f>IFERROR((GETPIVOTDATA("Average of Certified Payroll Hourly Rate",'Pivot Table'!$X$3,"Firm Name",A332,"Class Round 3 (PSPO)",B332)),"")</f>
        <v/>
      </c>
      <c r="E332" s="34"/>
      <c r="F332" s="34"/>
      <c r="G332" s="151"/>
      <c r="H332" s="349">
        <f t="shared" si="109"/>
        <v>1.7500000000000002E-2</v>
      </c>
      <c r="I332" s="19">
        <f t="shared" si="110"/>
        <v>0</v>
      </c>
      <c r="J332" s="67">
        <f t="shared" si="111"/>
        <v>3.5000000000000003E-2</v>
      </c>
      <c r="K332" s="19">
        <f t="shared" si="112"/>
        <v>0</v>
      </c>
      <c r="L332" s="138">
        <f>IF(ISNUMBER(VLOOKUP('Rate Calculations'!$A332,#REF!,2,FALSE)),VLOOKUP('Rate Calculations'!$A332,#REF!,2,FALSE),0)</f>
        <v>0</v>
      </c>
      <c r="M332" s="89">
        <f>IF(ISNUMBER(VLOOKUP('Rate Calculations'!$A332,#REF!,4,FALSE)),VLOOKUP('Rate Calculations'!$A332,#REF!,4,FALSE),0)</f>
        <v>0</v>
      </c>
      <c r="N332" s="17">
        <f t="shared" si="113"/>
        <v>0</v>
      </c>
      <c r="O332" s="18">
        <f t="shared" si="114"/>
        <v>0</v>
      </c>
      <c r="P332" s="139">
        <f t="shared" si="115"/>
        <v>0</v>
      </c>
      <c r="Q332" s="66">
        <f t="shared" si="116"/>
        <v>0</v>
      </c>
      <c r="R332" s="66">
        <f t="shared" si="117"/>
        <v>0</v>
      </c>
      <c r="S332" s="9" t="e">
        <f>IF(#REF!="Yes",Q332,(Q332+I332*0.5))</f>
        <v>#REF!</v>
      </c>
      <c r="T332" s="9" t="e">
        <f>IF(#REF!="Yes",R332,(R332+K332*0.5))</f>
        <v>#REF!</v>
      </c>
      <c r="U332" s="151">
        <f t="shared" si="118"/>
        <v>0</v>
      </c>
      <c r="V332" s="16">
        <f t="shared" si="119"/>
        <v>0</v>
      </c>
      <c r="W332" s="16">
        <f t="shared" si="120"/>
        <v>0</v>
      </c>
      <c r="X332" s="138">
        <f>IF(ISNUMBER(VLOOKUP('Rate Calculations'!$A332,#REF!,5,FALSE)),VLOOKUP('Rate Calculations'!$A332,#REF!,5,FALSE),0)</f>
        <v>0</v>
      </c>
      <c r="Y332" s="89">
        <f>IF(ISNUMBER(VLOOKUP('Rate Calculations'!$A332,#REF!,6,FALSE)),VLOOKUP('Rate Calculations'!$A332,#REF!,6,FALSE),0)</f>
        <v>0</v>
      </c>
      <c r="Z332" s="17">
        <f t="shared" si="121"/>
        <v>0</v>
      </c>
      <c r="AA332" s="18">
        <f t="shared" si="122"/>
        <v>0</v>
      </c>
      <c r="AB332" s="46">
        <f t="shared" si="107"/>
        <v>0</v>
      </c>
      <c r="AC332" s="24">
        <f t="shared" si="123"/>
        <v>0</v>
      </c>
      <c r="AD332" s="24">
        <f t="shared" si="124"/>
        <v>0</v>
      </c>
      <c r="AE332" s="27" t="e">
        <f>IF(#REF!="Yes",AC332,(AC332+V332*0.5))</f>
        <v>#REF!</v>
      </c>
      <c r="AF332" s="27" t="e">
        <f>IF(#REF!="Yes",AD332,(AD332+W332*0.5))</f>
        <v>#REF!</v>
      </c>
    </row>
    <row r="333" spans="1:32">
      <c r="A333" s="57" t="str">
        <f t="shared" si="108"/>
        <v xml:space="preserve"> </v>
      </c>
      <c r="B333" s="57"/>
      <c r="C333" s="57"/>
      <c r="D333" s="30" t="str">
        <f>IFERROR((GETPIVOTDATA("Average of Certified Payroll Hourly Rate",'Pivot Table'!$X$3,"Firm Name",A333,"Class Round 3 (PSPO)",B333)),"")</f>
        <v/>
      </c>
      <c r="E333" s="34"/>
      <c r="F333" s="34"/>
      <c r="G333" s="151"/>
      <c r="H333" s="349">
        <f t="shared" si="109"/>
        <v>1.7500000000000002E-2</v>
      </c>
      <c r="I333" s="19">
        <f t="shared" si="110"/>
        <v>0</v>
      </c>
      <c r="J333" s="67">
        <f t="shared" si="111"/>
        <v>3.5000000000000003E-2</v>
      </c>
      <c r="K333" s="19">
        <f t="shared" si="112"/>
        <v>0</v>
      </c>
      <c r="L333" s="138">
        <f>IF(ISNUMBER(VLOOKUP('Rate Calculations'!$A333,#REF!,2,FALSE)),VLOOKUP('Rate Calculations'!$A333,#REF!,2,FALSE),0)</f>
        <v>0</v>
      </c>
      <c r="M333" s="89">
        <f>IF(ISNUMBER(VLOOKUP('Rate Calculations'!$A333,#REF!,4,FALSE)),VLOOKUP('Rate Calculations'!$A333,#REF!,4,FALSE),0)</f>
        <v>0</v>
      </c>
      <c r="N333" s="17">
        <f t="shared" si="113"/>
        <v>0</v>
      </c>
      <c r="O333" s="18">
        <f t="shared" si="114"/>
        <v>0</v>
      </c>
      <c r="P333" s="139">
        <f t="shared" si="115"/>
        <v>0</v>
      </c>
      <c r="Q333" s="66">
        <f t="shared" si="116"/>
        <v>0</v>
      </c>
      <c r="R333" s="66">
        <f t="shared" si="117"/>
        <v>0</v>
      </c>
      <c r="S333" s="9" t="e">
        <f>IF(#REF!="Yes",Q333,(Q333+I333*0.5))</f>
        <v>#REF!</v>
      </c>
      <c r="T333" s="9" t="e">
        <f>IF(#REF!="Yes",R333,(R333+K333*0.5))</f>
        <v>#REF!</v>
      </c>
      <c r="U333" s="151">
        <f t="shared" si="118"/>
        <v>0</v>
      </c>
      <c r="V333" s="16">
        <f t="shared" si="119"/>
        <v>0</v>
      </c>
      <c r="W333" s="16">
        <f t="shared" si="120"/>
        <v>0</v>
      </c>
      <c r="X333" s="138">
        <f>IF(ISNUMBER(VLOOKUP('Rate Calculations'!$A333,#REF!,5,FALSE)),VLOOKUP('Rate Calculations'!$A333,#REF!,5,FALSE),0)</f>
        <v>0</v>
      </c>
      <c r="Y333" s="89">
        <f>IF(ISNUMBER(VLOOKUP('Rate Calculations'!$A333,#REF!,6,FALSE)),VLOOKUP('Rate Calculations'!$A333,#REF!,6,FALSE),0)</f>
        <v>0</v>
      </c>
      <c r="Z333" s="17">
        <f t="shared" si="121"/>
        <v>0</v>
      </c>
      <c r="AA333" s="18">
        <f t="shared" si="122"/>
        <v>0</v>
      </c>
      <c r="AB333" s="46">
        <f t="shared" si="107"/>
        <v>0</v>
      </c>
      <c r="AC333" s="24">
        <f t="shared" si="123"/>
        <v>0</v>
      </c>
      <c r="AD333" s="24">
        <f t="shared" si="124"/>
        <v>0</v>
      </c>
      <c r="AE333" s="27" t="e">
        <f>IF(#REF!="Yes",AC333,(AC333+V333*0.5))</f>
        <v>#REF!</v>
      </c>
      <c r="AF333" s="27" t="e">
        <f>IF(#REF!="Yes",AD333,(AD333+W333*0.5))</f>
        <v>#REF!</v>
      </c>
    </row>
    <row r="334" spans="1:32">
      <c r="A334" s="57" t="str">
        <f t="shared" si="108"/>
        <v xml:space="preserve"> </v>
      </c>
      <c r="B334" s="57"/>
      <c r="C334" s="57"/>
      <c r="D334" s="30" t="str">
        <f>IFERROR((GETPIVOTDATA("Average of Certified Payroll Hourly Rate",'Pivot Table'!$X$3,"Firm Name",A334,"Class Round 3 (PSPO)",B334)),"")</f>
        <v/>
      </c>
      <c r="E334" s="34"/>
      <c r="F334" s="34"/>
      <c r="G334" s="151"/>
      <c r="H334" s="349">
        <f t="shared" si="109"/>
        <v>1.7500000000000002E-2</v>
      </c>
      <c r="I334" s="19">
        <f t="shared" si="110"/>
        <v>0</v>
      </c>
      <c r="J334" s="67">
        <f t="shared" si="111"/>
        <v>3.5000000000000003E-2</v>
      </c>
      <c r="K334" s="19">
        <f t="shared" si="112"/>
        <v>0</v>
      </c>
      <c r="L334" s="138">
        <f>IF(ISNUMBER(VLOOKUP('Rate Calculations'!$A334,#REF!,2,FALSE)),VLOOKUP('Rate Calculations'!$A334,#REF!,2,FALSE),0)</f>
        <v>0</v>
      </c>
      <c r="M334" s="89">
        <f>IF(ISNUMBER(VLOOKUP('Rate Calculations'!$A334,#REF!,4,FALSE)),VLOOKUP('Rate Calculations'!$A334,#REF!,4,FALSE),0)</f>
        <v>0</v>
      </c>
      <c r="N334" s="17">
        <f t="shared" si="113"/>
        <v>0</v>
      </c>
      <c r="O334" s="18">
        <f t="shared" si="114"/>
        <v>0</v>
      </c>
      <c r="P334" s="139">
        <f t="shared" si="115"/>
        <v>0</v>
      </c>
      <c r="Q334" s="66">
        <f t="shared" si="116"/>
        <v>0</v>
      </c>
      <c r="R334" s="66">
        <f t="shared" si="117"/>
        <v>0</v>
      </c>
      <c r="S334" s="9" t="e">
        <f>IF(#REF!="Yes",Q334,(Q334+I334*0.5))</f>
        <v>#REF!</v>
      </c>
      <c r="T334" s="9" t="e">
        <f>IF(#REF!="Yes",R334,(R334+K334*0.5))</f>
        <v>#REF!</v>
      </c>
      <c r="U334" s="151">
        <f t="shared" si="118"/>
        <v>0</v>
      </c>
      <c r="V334" s="16">
        <f t="shared" si="119"/>
        <v>0</v>
      </c>
      <c r="W334" s="16">
        <f t="shared" si="120"/>
        <v>0</v>
      </c>
      <c r="X334" s="138">
        <f>IF(ISNUMBER(VLOOKUP('Rate Calculations'!$A334,#REF!,5,FALSE)),VLOOKUP('Rate Calculations'!$A334,#REF!,5,FALSE),0)</f>
        <v>0</v>
      </c>
      <c r="Y334" s="89">
        <f>IF(ISNUMBER(VLOOKUP('Rate Calculations'!$A334,#REF!,6,FALSE)),VLOOKUP('Rate Calculations'!$A334,#REF!,6,FALSE),0)</f>
        <v>0</v>
      </c>
      <c r="Z334" s="17">
        <f t="shared" si="121"/>
        <v>0</v>
      </c>
      <c r="AA334" s="18">
        <f t="shared" si="122"/>
        <v>0</v>
      </c>
      <c r="AB334" s="46">
        <f t="shared" si="107"/>
        <v>0</v>
      </c>
      <c r="AC334" s="24">
        <f t="shared" si="123"/>
        <v>0</v>
      </c>
      <c r="AD334" s="24">
        <f t="shared" si="124"/>
        <v>0</v>
      </c>
      <c r="AE334" s="27" t="e">
        <f>IF(#REF!="Yes",AC334,(AC334+V334*0.5))</f>
        <v>#REF!</v>
      </c>
      <c r="AF334" s="27" t="e">
        <f>IF(#REF!="Yes",AD334,(AD334+W334*0.5))</f>
        <v>#REF!</v>
      </c>
    </row>
    <row r="335" spans="1:32">
      <c r="A335" s="57" t="str">
        <f t="shared" si="108"/>
        <v xml:space="preserve"> </v>
      </c>
      <c r="B335" s="57"/>
      <c r="C335" s="57"/>
      <c r="D335" s="30" t="str">
        <f>IFERROR((GETPIVOTDATA("Average of Certified Payroll Hourly Rate",'Pivot Table'!$X$3,"Firm Name",A335,"Class Round 3 (PSPO)",B335)),"")</f>
        <v/>
      </c>
      <c r="E335" s="34"/>
      <c r="F335" s="34"/>
      <c r="G335" s="151"/>
      <c r="H335" s="349">
        <f t="shared" si="109"/>
        <v>1.7500000000000002E-2</v>
      </c>
      <c r="I335" s="19">
        <f t="shared" si="110"/>
        <v>0</v>
      </c>
      <c r="J335" s="67">
        <f t="shared" si="111"/>
        <v>3.5000000000000003E-2</v>
      </c>
      <c r="K335" s="19">
        <f t="shared" si="112"/>
        <v>0</v>
      </c>
      <c r="L335" s="138">
        <f>IF(ISNUMBER(VLOOKUP('Rate Calculations'!$A335,#REF!,2,FALSE)),VLOOKUP('Rate Calculations'!$A335,#REF!,2,FALSE),0)</f>
        <v>0</v>
      </c>
      <c r="M335" s="89">
        <f>IF(ISNUMBER(VLOOKUP('Rate Calculations'!$A335,#REF!,4,FALSE)),VLOOKUP('Rate Calculations'!$A335,#REF!,4,FALSE),0)</f>
        <v>0</v>
      </c>
      <c r="N335" s="17">
        <f t="shared" si="113"/>
        <v>0</v>
      </c>
      <c r="O335" s="18">
        <f t="shared" si="114"/>
        <v>0</v>
      </c>
      <c r="P335" s="139">
        <f t="shared" si="115"/>
        <v>0</v>
      </c>
      <c r="Q335" s="66">
        <f t="shared" si="116"/>
        <v>0</v>
      </c>
      <c r="R335" s="66">
        <f t="shared" si="117"/>
        <v>0</v>
      </c>
      <c r="S335" s="9" t="e">
        <f>IF(#REF!="Yes",Q335,(Q335+I335*0.5))</f>
        <v>#REF!</v>
      </c>
      <c r="T335" s="9" t="e">
        <f>IF(#REF!="Yes",R335,(R335+K335*0.5))</f>
        <v>#REF!</v>
      </c>
      <c r="U335" s="151">
        <f t="shared" si="118"/>
        <v>0</v>
      </c>
      <c r="V335" s="16">
        <f t="shared" si="119"/>
        <v>0</v>
      </c>
      <c r="W335" s="16">
        <f t="shared" si="120"/>
        <v>0</v>
      </c>
      <c r="X335" s="138">
        <f>IF(ISNUMBER(VLOOKUP('Rate Calculations'!$A335,#REF!,5,FALSE)),VLOOKUP('Rate Calculations'!$A335,#REF!,5,FALSE),0)</f>
        <v>0</v>
      </c>
      <c r="Y335" s="89">
        <f>IF(ISNUMBER(VLOOKUP('Rate Calculations'!$A335,#REF!,6,FALSE)),VLOOKUP('Rate Calculations'!$A335,#REF!,6,FALSE),0)</f>
        <v>0</v>
      </c>
      <c r="Z335" s="17">
        <f t="shared" si="121"/>
        <v>0</v>
      </c>
      <c r="AA335" s="18">
        <f t="shared" si="122"/>
        <v>0</v>
      </c>
      <c r="AB335" s="46">
        <f t="shared" si="107"/>
        <v>0</v>
      </c>
      <c r="AC335" s="24">
        <f t="shared" si="123"/>
        <v>0</v>
      </c>
      <c r="AD335" s="24">
        <f t="shared" si="124"/>
        <v>0</v>
      </c>
      <c r="AE335" s="27" t="e">
        <f>IF(#REF!="Yes",AC335,(AC335+V335*0.5))</f>
        <v>#REF!</v>
      </c>
      <c r="AF335" s="27" t="e">
        <f>IF(#REF!="Yes",AD335,(AD335+W335*0.5))</f>
        <v>#REF!</v>
      </c>
    </row>
    <row r="336" spans="1:32">
      <c r="A336" s="57" t="str">
        <f t="shared" si="108"/>
        <v xml:space="preserve"> </v>
      </c>
      <c r="B336" s="57"/>
      <c r="C336" s="57"/>
      <c r="D336" s="30" t="str">
        <f>IFERROR((GETPIVOTDATA("Average of Certified Payroll Hourly Rate",'Pivot Table'!$X$3,"Firm Name",A336,"Class Round 3 (PSPO)",B336)),"")</f>
        <v/>
      </c>
      <c r="E336" s="34"/>
      <c r="F336" s="34"/>
      <c r="G336" s="151"/>
      <c r="H336" s="349">
        <f t="shared" si="109"/>
        <v>1.7500000000000002E-2</v>
      </c>
      <c r="I336" s="19">
        <f t="shared" si="110"/>
        <v>0</v>
      </c>
      <c r="J336" s="67">
        <f t="shared" si="111"/>
        <v>3.5000000000000003E-2</v>
      </c>
      <c r="K336" s="19">
        <f t="shared" si="112"/>
        <v>0</v>
      </c>
      <c r="L336" s="138">
        <f>IF(ISNUMBER(VLOOKUP('Rate Calculations'!$A336,#REF!,2,FALSE)),VLOOKUP('Rate Calculations'!$A336,#REF!,2,FALSE),0)</f>
        <v>0</v>
      </c>
      <c r="M336" s="89">
        <f>IF(ISNUMBER(VLOOKUP('Rate Calculations'!$A336,#REF!,4,FALSE)),VLOOKUP('Rate Calculations'!$A336,#REF!,4,FALSE),0)</f>
        <v>0</v>
      </c>
      <c r="N336" s="17">
        <f t="shared" si="113"/>
        <v>0</v>
      </c>
      <c r="O336" s="18">
        <f t="shared" si="114"/>
        <v>0</v>
      </c>
      <c r="P336" s="139">
        <f t="shared" si="115"/>
        <v>0</v>
      </c>
      <c r="Q336" s="66">
        <f t="shared" si="116"/>
        <v>0</v>
      </c>
      <c r="R336" s="66">
        <f t="shared" si="117"/>
        <v>0</v>
      </c>
      <c r="S336" s="9" t="e">
        <f>IF(#REF!="Yes",Q336,(Q336+I336*0.5))</f>
        <v>#REF!</v>
      </c>
      <c r="T336" s="9" t="e">
        <f>IF(#REF!="Yes",R336,(R336+K336*0.5))</f>
        <v>#REF!</v>
      </c>
      <c r="U336" s="151">
        <f t="shared" si="118"/>
        <v>0</v>
      </c>
      <c r="V336" s="16">
        <f t="shared" si="119"/>
        <v>0</v>
      </c>
      <c r="W336" s="16">
        <f t="shared" si="120"/>
        <v>0</v>
      </c>
      <c r="X336" s="138">
        <f>IF(ISNUMBER(VLOOKUP('Rate Calculations'!$A336,#REF!,5,FALSE)),VLOOKUP('Rate Calculations'!$A336,#REF!,5,FALSE),0)</f>
        <v>0</v>
      </c>
      <c r="Y336" s="89">
        <f>IF(ISNUMBER(VLOOKUP('Rate Calculations'!$A336,#REF!,6,FALSE)),VLOOKUP('Rate Calculations'!$A336,#REF!,6,FALSE),0)</f>
        <v>0</v>
      </c>
      <c r="Z336" s="17">
        <f t="shared" si="121"/>
        <v>0</v>
      </c>
      <c r="AA336" s="18">
        <f t="shared" si="122"/>
        <v>0</v>
      </c>
      <c r="AB336" s="46">
        <f t="shared" si="107"/>
        <v>0</v>
      </c>
      <c r="AC336" s="24">
        <f t="shared" si="123"/>
        <v>0</v>
      </c>
      <c r="AD336" s="24">
        <f t="shared" si="124"/>
        <v>0</v>
      </c>
      <c r="AE336" s="27" t="e">
        <f>IF(#REF!="Yes",AC336,(AC336+V336*0.5))</f>
        <v>#REF!</v>
      </c>
      <c r="AF336" s="27" t="e">
        <f>IF(#REF!="Yes",AD336,(AD336+W336*0.5))</f>
        <v>#REF!</v>
      </c>
    </row>
    <row r="337" spans="1:32">
      <c r="A337" s="57" t="str">
        <f t="shared" si="108"/>
        <v xml:space="preserve"> </v>
      </c>
      <c r="B337" s="57"/>
      <c r="C337" s="57"/>
      <c r="D337" s="30" t="str">
        <f>IFERROR((GETPIVOTDATA("Average of Certified Payroll Hourly Rate",'Pivot Table'!$X$3,"Firm Name",A337,"Class Round 3 (PSPO)",B337)),"")</f>
        <v/>
      </c>
      <c r="E337" s="34"/>
      <c r="F337" s="34"/>
      <c r="G337" s="151"/>
      <c r="H337" s="349">
        <f t="shared" si="109"/>
        <v>1.7500000000000002E-2</v>
      </c>
      <c r="I337" s="19">
        <f t="shared" si="110"/>
        <v>0</v>
      </c>
      <c r="J337" s="67">
        <f t="shared" si="111"/>
        <v>3.5000000000000003E-2</v>
      </c>
      <c r="K337" s="19">
        <f t="shared" si="112"/>
        <v>0</v>
      </c>
      <c r="L337" s="138">
        <f>IF(ISNUMBER(VLOOKUP('Rate Calculations'!$A337,#REF!,2,FALSE)),VLOOKUP('Rate Calculations'!$A337,#REF!,2,FALSE),0)</f>
        <v>0</v>
      </c>
      <c r="M337" s="89">
        <f>IF(ISNUMBER(VLOOKUP('Rate Calculations'!$A337,#REF!,4,FALSE)),VLOOKUP('Rate Calculations'!$A337,#REF!,4,FALSE),0)</f>
        <v>0</v>
      </c>
      <c r="N337" s="17">
        <f t="shared" si="113"/>
        <v>0</v>
      </c>
      <c r="O337" s="18">
        <f t="shared" si="114"/>
        <v>0</v>
      </c>
      <c r="P337" s="139">
        <f t="shared" si="115"/>
        <v>0</v>
      </c>
      <c r="Q337" s="66">
        <f t="shared" si="116"/>
        <v>0</v>
      </c>
      <c r="R337" s="66">
        <f t="shared" si="117"/>
        <v>0</v>
      </c>
      <c r="S337" s="9" t="e">
        <f>IF(#REF!="Yes",Q337,(Q337+I337*0.5))</f>
        <v>#REF!</v>
      </c>
      <c r="T337" s="9" t="e">
        <f>IF(#REF!="Yes",R337,(R337+K337*0.5))</f>
        <v>#REF!</v>
      </c>
      <c r="U337" s="151">
        <f t="shared" si="118"/>
        <v>0</v>
      </c>
      <c r="V337" s="16">
        <f t="shared" si="119"/>
        <v>0</v>
      </c>
      <c r="W337" s="16">
        <f t="shared" si="120"/>
        <v>0</v>
      </c>
      <c r="X337" s="138">
        <f>IF(ISNUMBER(VLOOKUP('Rate Calculations'!$A337,#REF!,5,FALSE)),VLOOKUP('Rate Calculations'!$A337,#REF!,5,FALSE),0)</f>
        <v>0</v>
      </c>
      <c r="Y337" s="89">
        <f>IF(ISNUMBER(VLOOKUP('Rate Calculations'!$A337,#REF!,6,FALSE)),VLOOKUP('Rate Calculations'!$A337,#REF!,6,FALSE),0)</f>
        <v>0</v>
      </c>
      <c r="Z337" s="17">
        <f t="shared" si="121"/>
        <v>0</v>
      </c>
      <c r="AA337" s="18">
        <f t="shared" si="122"/>
        <v>0</v>
      </c>
      <c r="AB337" s="46">
        <f t="shared" si="107"/>
        <v>0</v>
      </c>
      <c r="AC337" s="24">
        <f t="shared" si="123"/>
        <v>0</v>
      </c>
      <c r="AD337" s="24">
        <f t="shared" si="124"/>
        <v>0</v>
      </c>
      <c r="AE337" s="27" t="e">
        <f>IF(#REF!="Yes",AC337,(AC337+V337*0.5))</f>
        <v>#REF!</v>
      </c>
      <c r="AF337" s="27" t="e">
        <f>IF(#REF!="Yes",AD337,(AD337+W337*0.5))</f>
        <v>#REF!</v>
      </c>
    </row>
    <row r="338" spans="1:32">
      <c r="A338" s="57" t="str">
        <f t="shared" si="108"/>
        <v xml:space="preserve"> </v>
      </c>
      <c r="B338" s="57"/>
      <c r="C338" s="57"/>
      <c r="D338" s="30" t="str">
        <f>IFERROR((GETPIVOTDATA("Average of Certified Payroll Hourly Rate",'Pivot Table'!$X$3,"Firm Name",A338,"Class Round 3 (PSPO)",B338)),"")</f>
        <v/>
      </c>
      <c r="E338" s="34"/>
      <c r="F338" s="34"/>
      <c r="G338" s="151"/>
      <c r="H338" s="349">
        <f t="shared" si="109"/>
        <v>1.7500000000000002E-2</v>
      </c>
      <c r="I338" s="19">
        <f t="shared" si="110"/>
        <v>0</v>
      </c>
      <c r="J338" s="67">
        <f t="shared" si="111"/>
        <v>3.5000000000000003E-2</v>
      </c>
      <c r="K338" s="19">
        <f t="shared" si="112"/>
        <v>0</v>
      </c>
      <c r="L338" s="138">
        <f>IF(ISNUMBER(VLOOKUP('Rate Calculations'!$A338,#REF!,2,FALSE)),VLOOKUP('Rate Calculations'!$A338,#REF!,2,FALSE),0)</f>
        <v>0</v>
      </c>
      <c r="M338" s="89">
        <f>IF(ISNUMBER(VLOOKUP('Rate Calculations'!$A338,#REF!,4,FALSE)),VLOOKUP('Rate Calculations'!$A338,#REF!,4,FALSE),0)</f>
        <v>0</v>
      </c>
      <c r="N338" s="17">
        <f t="shared" si="113"/>
        <v>0</v>
      </c>
      <c r="O338" s="18">
        <f t="shared" si="114"/>
        <v>0</v>
      </c>
      <c r="P338" s="139">
        <f t="shared" si="115"/>
        <v>0</v>
      </c>
      <c r="Q338" s="66">
        <f t="shared" si="116"/>
        <v>0</v>
      </c>
      <c r="R338" s="66">
        <f t="shared" si="117"/>
        <v>0</v>
      </c>
      <c r="S338" s="9" t="e">
        <f>IF(#REF!="Yes",Q338,(Q338+I338*0.5))</f>
        <v>#REF!</v>
      </c>
      <c r="T338" s="9" t="e">
        <f>IF(#REF!="Yes",R338,(R338+K338*0.5))</f>
        <v>#REF!</v>
      </c>
      <c r="U338" s="151">
        <f t="shared" si="118"/>
        <v>0</v>
      </c>
      <c r="V338" s="16">
        <f t="shared" si="119"/>
        <v>0</v>
      </c>
      <c r="W338" s="16">
        <f t="shared" si="120"/>
        <v>0</v>
      </c>
      <c r="X338" s="138">
        <f>IF(ISNUMBER(VLOOKUP('Rate Calculations'!$A338,#REF!,5,FALSE)),VLOOKUP('Rate Calculations'!$A338,#REF!,5,FALSE),0)</f>
        <v>0</v>
      </c>
      <c r="Y338" s="89">
        <f>IF(ISNUMBER(VLOOKUP('Rate Calculations'!$A338,#REF!,6,FALSE)),VLOOKUP('Rate Calculations'!$A338,#REF!,6,FALSE),0)</f>
        <v>0</v>
      </c>
      <c r="Z338" s="17">
        <f t="shared" si="121"/>
        <v>0</v>
      </c>
      <c r="AA338" s="18">
        <f t="shared" si="122"/>
        <v>0</v>
      </c>
      <c r="AB338" s="46">
        <f t="shared" si="107"/>
        <v>0</v>
      </c>
      <c r="AC338" s="24">
        <f t="shared" si="123"/>
        <v>0</v>
      </c>
      <c r="AD338" s="24">
        <f t="shared" si="124"/>
        <v>0</v>
      </c>
      <c r="AE338" s="27" t="e">
        <f>IF(#REF!="Yes",AC338,(AC338+V338*0.5))</f>
        <v>#REF!</v>
      </c>
      <c r="AF338" s="27" t="e">
        <f>IF(#REF!="Yes",AD338,(AD338+W338*0.5))</f>
        <v>#REF!</v>
      </c>
    </row>
    <row r="339" spans="1:32">
      <c r="A339" s="57" t="str">
        <f t="shared" si="108"/>
        <v xml:space="preserve"> </v>
      </c>
      <c r="B339" s="57"/>
      <c r="C339" s="57"/>
      <c r="D339" s="30" t="str">
        <f>IFERROR((GETPIVOTDATA("Average of Certified Payroll Hourly Rate",'Pivot Table'!$X$3,"Firm Name",A339,"Class Round 3 (PSPO)",B339)),"")</f>
        <v/>
      </c>
      <c r="E339" s="34"/>
      <c r="F339" s="34"/>
      <c r="G339" s="151"/>
      <c r="H339" s="349">
        <f t="shared" si="109"/>
        <v>1.7500000000000002E-2</v>
      </c>
      <c r="I339" s="19">
        <f t="shared" si="110"/>
        <v>0</v>
      </c>
      <c r="J339" s="67">
        <f t="shared" si="111"/>
        <v>3.5000000000000003E-2</v>
      </c>
      <c r="K339" s="19">
        <f t="shared" si="112"/>
        <v>0</v>
      </c>
      <c r="L339" s="138">
        <f>IF(ISNUMBER(VLOOKUP('Rate Calculations'!$A339,#REF!,2,FALSE)),VLOOKUP('Rate Calculations'!$A339,#REF!,2,FALSE),0)</f>
        <v>0</v>
      </c>
      <c r="M339" s="89">
        <f>IF(ISNUMBER(VLOOKUP('Rate Calculations'!$A339,#REF!,4,FALSE)),VLOOKUP('Rate Calculations'!$A339,#REF!,4,FALSE),0)</f>
        <v>0</v>
      </c>
      <c r="N339" s="17">
        <f t="shared" si="113"/>
        <v>0</v>
      </c>
      <c r="O339" s="18">
        <f t="shared" si="114"/>
        <v>0</v>
      </c>
      <c r="P339" s="139">
        <f t="shared" si="115"/>
        <v>0</v>
      </c>
      <c r="Q339" s="66">
        <f t="shared" si="116"/>
        <v>0</v>
      </c>
      <c r="R339" s="66">
        <f t="shared" si="117"/>
        <v>0</v>
      </c>
      <c r="S339" s="9" t="e">
        <f>IF(#REF!="Yes",Q339,(Q339+I339*0.5))</f>
        <v>#REF!</v>
      </c>
      <c r="T339" s="9" t="e">
        <f>IF(#REF!="Yes",R339,(R339+K339*0.5))</f>
        <v>#REF!</v>
      </c>
      <c r="U339" s="151">
        <f t="shared" si="118"/>
        <v>0</v>
      </c>
      <c r="V339" s="16">
        <f t="shared" si="119"/>
        <v>0</v>
      </c>
      <c r="W339" s="16">
        <f t="shared" si="120"/>
        <v>0</v>
      </c>
      <c r="X339" s="138">
        <f>IF(ISNUMBER(VLOOKUP('Rate Calculations'!$A339,#REF!,5,FALSE)),VLOOKUP('Rate Calculations'!$A339,#REF!,5,FALSE),0)</f>
        <v>0</v>
      </c>
      <c r="Y339" s="89">
        <f>IF(ISNUMBER(VLOOKUP('Rate Calculations'!$A339,#REF!,6,FALSE)),VLOOKUP('Rate Calculations'!$A339,#REF!,6,FALSE),0)</f>
        <v>0</v>
      </c>
      <c r="Z339" s="17">
        <f t="shared" si="121"/>
        <v>0</v>
      </c>
      <c r="AA339" s="18">
        <f t="shared" si="122"/>
        <v>0</v>
      </c>
      <c r="AB339" s="46">
        <f t="shared" si="107"/>
        <v>0</v>
      </c>
      <c r="AC339" s="24">
        <f t="shared" si="123"/>
        <v>0</v>
      </c>
      <c r="AD339" s="24">
        <f t="shared" si="124"/>
        <v>0</v>
      </c>
      <c r="AE339" s="27" t="e">
        <f>IF(#REF!="Yes",AC339,(AC339+V339*0.5))</f>
        <v>#REF!</v>
      </c>
      <c r="AF339" s="27" t="e">
        <f>IF(#REF!="Yes",AD339,(AD339+W339*0.5))</f>
        <v>#REF!</v>
      </c>
    </row>
    <row r="340" spans="1:32">
      <c r="A340" s="57" t="str">
        <f t="shared" si="108"/>
        <v xml:space="preserve"> </v>
      </c>
      <c r="B340" s="57"/>
      <c r="C340" s="57"/>
      <c r="D340" s="30" t="str">
        <f>IFERROR((GETPIVOTDATA("Average of Certified Payroll Hourly Rate",'Pivot Table'!$X$3,"Firm Name",A340,"Class Round 3 (PSPO)",B340)),"")</f>
        <v/>
      </c>
      <c r="E340" s="34"/>
      <c r="F340" s="34"/>
      <c r="G340" s="151"/>
      <c r="H340" s="349">
        <f t="shared" si="109"/>
        <v>1.7500000000000002E-2</v>
      </c>
      <c r="I340" s="19">
        <f t="shared" si="110"/>
        <v>0</v>
      </c>
      <c r="J340" s="67">
        <f t="shared" si="111"/>
        <v>3.5000000000000003E-2</v>
      </c>
      <c r="K340" s="19">
        <f t="shared" si="112"/>
        <v>0</v>
      </c>
      <c r="L340" s="138">
        <f>IF(ISNUMBER(VLOOKUP('Rate Calculations'!$A340,#REF!,2,FALSE)),VLOOKUP('Rate Calculations'!$A340,#REF!,2,FALSE),0)</f>
        <v>0</v>
      </c>
      <c r="M340" s="89">
        <f>IF(ISNUMBER(VLOOKUP('Rate Calculations'!$A340,#REF!,4,FALSE)),VLOOKUP('Rate Calculations'!$A340,#REF!,4,FALSE),0)</f>
        <v>0</v>
      </c>
      <c r="N340" s="17">
        <f t="shared" si="113"/>
        <v>0</v>
      </c>
      <c r="O340" s="18">
        <f t="shared" si="114"/>
        <v>0</v>
      </c>
      <c r="P340" s="139">
        <f t="shared" si="115"/>
        <v>0</v>
      </c>
      <c r="Q340" s="66">
        <f t="shared" si="116"/>
        <v>0</v>
      </c>
      <c r="R340" s="66">
        <f t="shared" si="117"/>
        <v>0</v>
      </c>
      <c r="S340" s="9" t="e">
        <f>IF(#REF!="Yes",Q340,(Q340+I340*0.5))</f>
        <v>#REF!</v>
      </c>
      <c r="T340" s="9" t="e">
        <f>IF(#REF!="Yes",R340,(R340+K340*0.5))</f>
        <v>#REF!</v>
      </c>
      <c r="U340" s="151">
        <f t="shared" si="118"/>
        <v>0</v>
      </c>
      <c r="V340" s="16">
        <f t="shared" si="119"/>
        <v>0</v>
      </c>
      <c r="W340" s="16">
        <f t="shared" si="120"/>
        <v>0</v>
      </c>
      <c r="X340" s="138">
        <f>IF(ISNUMBER(VLOOKUP('Rate Calculations'!$A340,#REF!,5,FALSE)),VLOOKUP('Rate Calculations'!$A340,#REF!,5,FALSE),0)</f>
        <v>0</v>
      </c>
      <c r="Y340" s="89">
        <f>IF(ISNUMBER(VLOOKUP('Rate Calculations'!$A340,#REF!,6,FALSE)),VLOOKUP('Rate Calculations'!$A340,#REF!,6,FALSE),0)</f>
        <v>0</v>
      </c>
      <c r="Z340" s="17">
        <f t="shared" si="121"/>
        <v>0</v>
      </c>
      <c r="AA340" s="18">
        <f t="shared" si="122"/>
        <v>0</v>
      </c>
      <c r="AB340" s="46">
        <f t="shared" si="107"/>
        <v>0</v>
      </c>
      <c r="AC340" s="24">
        <f t="shared" si="123"/>
        <v>0</v>
      </c>
      <c r="AD340" s="24">
        <f t="shared" si="124"/>
        <v>0</v>
      </c>
      <c r="AE340" s="27" t="e">
        <f>IF(#REF!="Yes",AC340,(AC340+V340*0.5))</f>
        <v>#REF!</v>
      </c>
      <c r="AF340" s="27" t="e">
        <f>IF(#REF!="Yes",AD340,(AD340+W340*0.5))</f>
        <v>#REF!</v>
      </c>
    </row>
    <row r="341" spans="1:32">
      <c r="A341" s="57" t="str">
        <f t="shared" si="108"/>
        <v xml:space="preserve"> </v>
      </c>
      <c r="B341" s="57"/>
      <c r="C341" s="57"/>
      <c r="D341" s="30" t="str">
        <f>IFERROR((GETPIVOTDATA("Average of Certified Payroll Hourly Rate",'Pivot Table'!$X$3,"Firm Name",A341,"Class Round 3 (PSPO)",B341)),"")</f>
        <v/>
      </c>
      <c r="E341" s="34"/>
      <c r="F341" s="34"/>
      <c r="G341" s="151"/>
      <c r="H341" s="349">
        <f t="shared" si="109"/>
        <v>1.7500000000000002E-2</v>
      </c>
      <c r="I341" s="19">
        <f t="shared" si="110"/>
        <v>0</v>
      </c>
      <c r="J341" s="67">
        <f t="shared" si="111"/>
        <v>3.5000000000000003E-2</v>
      </c>
      <c r="K341" s="19">
        <f t="shared" si="112"/>
        <v>0</v>
      </c>
      <c r="L341" s="138">
        <f>IF(ISNUMBER(VLOOKUP('Rate Calculations'!$A341,#REF!,2,FALSE)),VLOOKUP('Rate Calculations'!$A341,#REF!,2,FALSE),0)</f>
        <v>0</v>
      </c>
      <c r="M341" s="89">
        <f>IF(ISNUMBER(VLOOKUP('Rate Calculations'!$A341,#REF!,4,FALSE)),VLOOKUP('Rate Calculations'!$A341,#REF!,4,FALSE),0)</f>
        <v>0</v>
      </c>
      <c r="N341" s="17">
        <f t="shared" si="113"/>
        <v>0</v>
      </c>
      <c r="O341" s="18">
        <f t="shared" si="114"/>
        <v>0</v>
      </c>
      <c r="P341" s="139">
        <f t="shared" si="115"/>
        <v>0</v>
      </c>
      <c r="Q341" s="66">
        <f t="shared" si="116"/>
        <v>0</v>
      </c>
      <c r="R341" s="66">
        <f t="shared" si="117"/>
        <v>0</v>
      </c>
      <c r="S341" s="9" t="e">
        <f>IF(#REF!="Yes",Q341,(Q341+I341*0.5))</f>
        <v>#REF!</v>
      </c>
      <c r="T341" s="9" t="e">
        <f>IF(#REF!="Yes",R341,(R341+K341*0.5))</f>
        <v>#REF!</v>
      </c>
      <c r="U341" s="151">
        <f t="shared" si="118"/>
        <v>0</v>
      </c>
      <c r="V341" s="16">
        <f t="shared" si="119"/>
        <v>0</v>
      </c>
      <c r="W341" s="16">
        <f t="shared" si="120"/>
        <v>0</v>
      </c>
      <c r="X341" s="138">
        <f>IF(ISNUMBER(VLOOKUP('Rate Calculations'!$A341,#REF!,5,FALSE)),VLOOKUP('Rate Calculations'!$A341,#REF!,5,FALSE),0)</f>
        <v>0</v>
      </c>
      <c r="Y341" s="89">
        <f>IF(ISNUMBER(VLOOKUP('Rate Calculations'!$A341,#REF!,6,FALSE)),VLOOKUP('Rate Calculations'!$A341,#REF!,6,FALSE),0)</f>
        <v>0</v>
      </c>
      <c r="Z341" s="17">
        <f t="shared" si="121"/>
        <v>0</v>
      </c>
      <c r="AA341" s="18">
        <f t="shared" si="122"/>
        <v>0</v>
      </c>
      <c r="AB341" s="46">
        <f t="shared" si="107"/>
        <v>0</v>
      </c>
      <c r="AC341" s="24">
        <f t="shared" si="123"/>
        <v>0</v>
      </c>
      <c r="AD341" s="24">
        <f t="shared" si="124"/>
        <v>0</v>
      </c>
      <c r="AE341" s="27" t="e">
        <f>IF(#REF!="Yes",AC341,(AC341+V341*0.5))</f>
        <v>#REF!</v>
      </c>
      <c r="AF341" s="27" t="e">
        <f>IF(#REF!="Yes",AD341,(AD341+W341*0.5))</f>
        <v>#REF!</v>
      </c>
    </row>
    <row r="342" spans="1:32">
      <c r="A342" s="57" t="str">
        <f t="shared" si="108"/>
        <v xml:space="preserve"> </v>
      </c>
      <c r="B342" s="57"/>
      <c r="C342" s="57"/>
      <c r="D342" s="30" t="str">
        <f>IFERROR((GETPIVOTDATA("Average of Certified Payroll Hourly Rate",'Pivot Table'!$X$3,"Firm Name",A342,"Class Round 3 (PSPO)",B342)),"")</f>
        <v/>
      </c>
      <c r="E342" s="34"/>
      <c r="F342" s="34"/>
      <c r="G342" s="151"/>
      <c r="H342" s="349">
        <f t="shared" si="109"/>
        <v>1.7500000000000002E-2</v>
      </c>
      <c r="I342" s="19">
        <f t="shared" si="110"/>
        <v>0</v>
      </c>
      <c r="J342" s="67">
        <f t="shared" si="111"/>
        <v>3.5000000000000003E-2</v>
      </c>
      <c r="K342" s="19">
        <f t="shared" si="112"/>
        <v>0</v>
      </c>
      <c r="L342" s="138">
        <f>IF(ISNUMBER(VLOOKUP('Rate Calculations'!$A342,#REF!,2,FALSE)),VLOOKUP('Rate Calculations'!$A342,#REF!,2,FALSE),0)</f>
        <v>0</v>
      </c>
      <c r="M342" s="89">
        <f>IF(ISNUMBER(VLOOKUP('Rate Calculations'!$A342,#REF!,4,FALSE)),VLOOKUP('Rate Calculations'!$A342,#REF!,4,FALSE),0)</f>
        <v>0</v>
      </c>
      <c r="N342" s="17">
        <f t="shared" si="113"/>
        <v>0</v>
      </c>
      <c r="O342" s="18">
        <f t="shared" si="114"/>
        <v>0</v>
      </c>
      <c r="P342" s="139">
        <f t="shared" si="115"/>
        <v>0</v>
      </c>
      <c r="Q342" s="66">
        <f t="shared" si="116"/>
        <v>0</v>
      </c>
      <c r="R342" s="66">
        <f t="shared" si="117"/>
        <v>0</v>
      </c>
      <c r="S342" s="9" t="e">
        <f>IF(#REF!="Yes",Q342,(Q342+I342*0.5))</f>
        <v>#REF!</v>
      </c>
      <c r="T342" s="9" t="e">
        <f>IF(#REF!="Yes",R342,(R342+K342*0.5))</f>
        <v>#REF!</v>
      </c>
      <c r="U342" s="151">
        <f t="shared" si="118"/>
        <v>0</v>
      </c>
      <c r="V342" s="16">
        <f t="shared" si="119"/>
        <v>0</v>
      </c>
      <c r="W342" s="16">
        <f t="shared" si="120"/>
        <v>0</v>
      </c>
      <c r="X342" s="138">
        <f>IF(ISNUMBER(VLOOKUP('Rate Calculations'!$A342,#REF!,5,FALSE)),VLOOKUP('Rate Calculations'!$A342,#REF!,5,FALSE),0)</f>
        <v>0</v>
      </c>
      <c r="Y342" s="89">
        <f>IF(ISNUMBER(VLOOKUP('Rate Calculations'!$A342,#REF!,6,FALSE)),VLOOKUP('Rate Calculations'!$A342,#REF!,6,FALSE),0)</f>
        <v>0</v>
      </c>
      <c r="Z342" s="17">
        <f t="shared" si="121"/>
        <v>0</v>
      </c>
      <c r="AA342" s="18">
        <f t="shared" si="122"/>
        <v>0</v>
      </c>
      <c r="AB342" s="46">
        <f t="shared" si="107"/>
        <v>0</v>
      </c>
      <c r="AC342" s="24">
        <f t="shared" si="123"/>
        <v>0</v>
      </c>
      <c r="AD342" s="24">
        <f t="shared" si="124"/>
        <v>0</v>
      </c>
      <c r="AE342" s="27" t="e">
        <f>IF(#REF!="Yes",AC342,(AC342+V342*0.5))</f>
        <v>#REF!</v>
      </c>
      <c r="AF342" s="27" t="e">
        <f>IF(#REF!="Yes",AD342,(AD342+W342*0.5))</f>
        <v>#REF!</v>
      </c>
    </row>
    <row r="343" spans="1:32">
      <c r="A343" s="57" t="str">
        <f t="shared" si="108"/>
        <v xml:space="preserve"> </v>
      </c>
      <c r="B343" s="57"/>
      <c r="C343" s="57"/>
      <c r="D343" s="30" t="str">
        <f>IFERROR((GETPIVOTDATA("Average of Certified Payroll Hourly Rate",'Pivot Table'!$X$3,"Firm Name",A343,"Class Round 3 (PSPO)",B343)),"")</f>
        <v/>
      </c>
      <c r="E343" s="34"/>
      <c r="F343" s="34"/>
      <c r="G343" s="151"/>
      <c r="H343" s="349">
        <f t="shared" si="109"/>
        <v>1.7500000000000002E-2</v>
      </c>
      <c r="I343" s="19">
        <f t="shared" si="110"/>
        <v>0</v>
      </c>
      <c r="J343" s="67">
        <f t="shared" si="111"/>
        <v>3.5000000000000003E-2</v>
      </c>
      <c r="K343" s="19">
        <f t="shared" si="112"/>
        <v>0</v>
      </c>
      <c r="L343" s="138">
        <f>IF(ISNUMBER(VLOOKUP('Rate Calculations'!$A343,#REF!,2,FALSE)),VLOOKUP('Rate Calculations'!$A343,#REF!,2,FALSE),0)</f>
        <v>0</v>
      </c>
      <c r="M343" s="89">
        <f>IF(ISNUMBER(VLOOKUP('Rate Calculations'!$A343,#REF!,4,FALSE)),VLOOKUP('Rate Calculations'!$A343,#REF!,4,FALSE),0)</f>
        <v>0</v>
      </c>
      <c r="N343" s="17">
        <f t="shared" si="113"/>
        <v>0</v>
      </c>
      <c r="O343" s="18">
        <f t="shared" si="114"/>
        <v>0</v>
      </c>
      <c r="P343" s="139">
        <f t="shared" si="115"/>
        <v>0</v>
      </c>
      <c r="Q343" s="66">
        <f t="shared" si="116"/>
        <v>0</v>
      </c>
      <c r="R343" s="66">
        <f t="shared" si="117"/>
        <v>0</v>
      </c>
      <c r="S343" s="9" t="e">
        <f>IF(#REF!="Yes",Q343,(Q343+I343*0.5))</f>
        <v>#REF!</v>
      </c>
      <c r="T343" s="9" t="e">
        <f>IF(#REF!="Yes",R343,(R343+K343*0.5))</f>
        <v>#REF!</v>
      </c>
      <c r="U343" s="151">
        <f t="shared" si="118"/>
        <v>0</v>
      </c>
      <c r="V343" s="16">
        <f t="shared" si="119"/>
        <v>0</v>
      </c>
      <c r="W343" s="16">
        <f t="shared" si="120"/>
        <v>0</v>
      </c>
      <c r="X343" s="138">
        <f>IF(ISNUMBER(VLOOKUP('Rate Calculations'!$A343,#REF!,5,FALSE)),VLOOKUP('Rate Calculations'!$A343,#REF!,5,FALSE),0)</f>
        <v>0</v>
      </c>
      <c r="Y343" s="89">
        <f>IF(ISNUMBER(VLOOKUP('Rate Calculations'!$A343,#REF!,6,FALSE)),VLOOKUP('Rate Calculations'!$A343,#REF!,6,FALSE),0)</f>
        <v>0</v>
      </c>
      <c r="Z343" s="17">
        <f t="shared" si="121"/>
        <v>0</v>
      </c>
      <c r="AA343" s="18">
        <f t="shared" si="122"/>
        <v>0</v>
      </c>
      <c r="AB343" s="46">
        <f t="shared" si="107"/>
        <v>0</v>
      </c>
      <c r="AC343" s="24">
        <f t="shared" si="123"/>
        <v>0</v>
      </c>
      <c r="AD343" s="24">
        <f t="shared" si="124"/>
        <v>0</v>
      </c>
      <c r="AE343" s="27" t="e">
        <f>IF(#REF!="Yes",AC343,(AC343+V343*0.5))</f>
        <v>#REF!</v>
      </c>
      <c r="AF343" s="27" t="e">
        <f>IF(#REF!="Yes",AD343,(AD343+W343*0.5))</f>
        <v>#REF!</v>
      </c>
    </row>
    <row r="344" spans="1:32">
      <c r="A344" s="57" t="str">
        <f t="shared" si="108"/>
        <v xml:space="preserve"> </v>
      </c>
      <c r="B344" s="57"/>
      <c r="C344" s="57"/>
      <c r="D344" s="30" t="str">
        <f>IFERROR((GETPIVOTDATA("Average of Certified Payroll Hourly Rate",'Pivot Table'!$X$3,"Firm Name",A344,"Class Round 3 (PSPO)",B344)),"")</f>
        <v/>
      </c>
      <c r="E344" s="34"/>
      <c r="F344" s="34"/>
      <c r="G344" s="151"/>
      <c r="H344" s="349">
        <f t="shared" si="109"/>
        <v>1.7500000000000002E-2</v>
      </c>
      <c r="I344" s="19">
        <f t="shared" si="110"/>
        <v>0</v>
      </c>
      <c r="J344" s="67">
        <f t="shared" si="111"/>
        <v>3.5000000000000003E-2</v>
      </c>
      <c r="K344" s="19">
        <f t="shared" si="112"/>
        <v>0</v>
      </c>
      <c r="L344" s="138">
        <f>IF(ISNUMBER(VLOOKUP('Rate Calculations'!$A344,#REF!,2,FALSE)),VLOOKUP('Rate Calculations'!$A344,#REF!,2,FALSE),0)</f>
        <v>0</v>
      </c>
      <c r="M344" s="89">
        <f>IF(ISNUMBER(VLOOKUP('Rate Calculations'!$A344,#REF!,4,FALSE)),VLOOKUP('Rate Calculations'!$A344,#REF!,4,FALSE),0)</f>
        <v>0</v>
      </c>
      <c r="N344" s="17">
        <f t="shared" si="113"/>
        <v>0</v>
      </c>
      <c r="O344" s="18">
        <f t="shared" si="114"/>
        <v>0</v>
      </c>
      <c r="P344" s="139">
        <f t="shared" si="115"/>
        <v>0</v>
      </c>
      <c r="Q344" s="66">
        <f t="shared" si="116"/>
        <v>0</v>
      </c>
      <c r="R344" s="66">
        <f t="shared" si="117"/>
        <v>0</v>
      </c>
      <c r="S344" s="9" t="e">
        <f>IF(#REF!="Yes",Q344,(Q344+I344*0.5))</f>
        <v>#REF!</v>
      </c>
      <c r="T344" s="9" t="e">
        <f>IF(#REF!="Yes",R344,(R344+K344*0.5))</f>
        <v>#REF!</v>
      </c>
      <c r="U344" s="151">
        <f t="shared" si="118"/>
        <v>0</v>
      </c>
      <c r="V344" s="16">
        <f t="shared" si="119"/>
        <v>0</v>
      </c>
      <c r="W344" s="16">
        <f t="shared" si="120"/>
        <v>0</v>
      </c>
      <c r="X344" s="138">
        <f>IF(ISNUMBER(VLOOKUP('Rate Calculations'!$A344,#REF!,5,FALSE)),VLOOKUP('Rate Calculations'!$A344,#REF!,5,FALSE),0)</f>
        <v>0</v>
      </c>
      <c r="Y344" s="89">
        <f>IF(ISNUMBER(VLOOKUP('Rate Calculations'!$A344,#REF!,6,FALSE)),VLOOKUP('Rate Calculations'!$A344,#REF!,6,FALSE),0)</f>
        <v>0</v>
      </c>
      <c r="Z344" s="17">
        <f t="shared" si="121"/>
        <v>0</v>
      </c>
      <c r="AA344" s="18">
        <f t="shared" si="122"/>
        <v>0</v>
      </c>
      <c r="AB344" s="46">
        <f t="shared" si="107"/>
        <v>0</v>
      </c>
      <c r="AC344" s="24">
        <f t="shared" si="123"/>
        <v>0</v>
      </c>
      <c r="AD344" s="24">
        <f t="shared" si="124"/>
        <v>0</v>
      </c>
      <c r="AE344" s="27" t="e">
        <f>IF(#REF!="Yes",AC344,(AC344+V344*0.5))</f>
        <v>#REF!</v>
      </c>
      <c r="AF344" s="27" t="e">
        <f>IF(#REF!="Yes",AD344,(AD344+W344*0.5))</f>
        <v>#REF!</v>
      </c>
    </row>
    <row r="345" spans="1:32">
      <c r="A345" s="57" t="str">
        <f t="shared" si="108"/>
        <v xml:space="preserve"> </v>
      </c>
      <c r="B345" s="57"/>
      <c r="C345" s="57"/>
      <c r="D345" s="30" t="str">
        <f>IFERROR((GETPIVOTDATA("Average of Certified Payroll Hourly Rate",'Pivot Table'!$X$3,"Firm Name",A345,"Class Round 3 (PSPO)",B345)),"")</f>
        <v/>
      </c>
      <c r="E345" s="34"/>
      <c r="F345" s="34"/>
      <c r="G345" s="151"/>
      <c r="H345" s="349">
        <f t="shared" si="109"/>
        <v>1.7500000000000002E-2</v>
      </c>
      <c r="I345" s="19">
        <f t="shared" si="110"/>
        <v>0</v>
      </c>
      <c r="J345" s="67">
        <f t="shared" si="111"/>
        <v>3.5000000000000003E-2</v>
      </c>
      <c r="K345" s="19">
        <f t="shared" si="112"/>
        <v>0</v>
      </c>
      <c r="L345" s="138">
        <f>IF(ISNUMBER(VLOOKUP('Rate Calculations'!$A345,#REF!,2,FALSE)),VLOOKUP('Rate Calculations'!$A345,#REF!,2,FALSE),0)</f>
        <v>0</v>
      </c>
      <c r="M345" s="89">
        <f>IF(ISNUMBER(VLOOKUP('Rate Calculations'!$A345,#REF!,4,FALSE)),VLOOKUP('Rate Calculations'!$A345,#REF!,4,FALSE),0)</f>
        <v>0</v>
      </c>
      <c r="N345" s="17">
        <f t="shared" si="113"/>
        <v>0</v>
      </c>
      <c r="O345" s="18">
        <f t="shared" si="114"/>
        <v>0</v>
      </c>
      <c r="P345" s="139">
        <f t="shared" si="115"/>
        <v>0</v>
      </c>
      <c r="Q345" s="66">
        <f t="shared" si="116"/>
        <v>0</v>
      </c>
      <c r="R345" s="66">
        <f t="shared" si="117"/>
        <v>0</v>
      </c>
      <c r="S345" s="9" t="e">
        <f>IF(#REF!="Yes",Q345,(Q345+I345*0.5))</f>
        <v>#REF!</v>
      </c>
      <c r="T345" s="9" t="e">
        <f>IF(#REF!="Yes",R345,(R345+K345*0.5))</f>
        <v>#REF!</v>
      </c>
      <c r="U345" s="151">
        <f t="shared" si="118"/>
        <v>0</v>
      </c>
      <c r="V345" s="16">
        <f t="shared" si="119"/>
        <v>0</v>
      </c>
      <c r="W345" s="16">
        <f t="shared" si="120"/>
        <v>0</v>
      </c>
      <c r="X345" s="138">
        <f>IF(ISNUMBER(VLOOKUP('Rate Calculations'!$A345,#REF!,5,FALSE)),VLOOKUP('Rate Calculations'!$A345,#REF!,5,FALSE),0)</f>
        <v>0</v>
      </c>
      <c r="Y345" s="89">
        <f>IF(ISNUMBER(VLOOKUP('Rate Calculations'!$A345,#REF!,6,FALSE)),VLOOKUP('Rate Calculations'!$A345,#REF!,6,FALSE),0)</f>
        <v>0</v>
      </c>
      <c r="Z345" s="17">
        <f t="shared" si="121"/>
        <v>0</v>
      </c>
      <c r="AA345" s="18">
        <f t="shared" si="122"/>
        <v>0</v>
      </c>
      <c r="AB345" s="46">
        <f t="shared" si="107"/>
        <v>0</v>
      </c>
      <c r="AC345" s="24">
        <f t="shared" si="123"/>
        <v>0</v>
      </c>
      <c r="AD345" s="24">
        <f t="shared" si="124"/>
        <v>0</v>
      </c>
      <c r="AE345" s="27" t="e">
        <f>IF(#REF!="Yes",AC345,(AC345+V345*0.5))</f>
        <v>#REF!</v>
      </c>
      <c r="AF345" s="27" t="e">
        <f>IF(#REF!="Yes",AD345,(AD345+W345*0.5))</f>
        <v>#REF!</v>
      </c>
    </row>
    <row r="346" spans="1:32">
      <c r="A346" s="57" t="str">
        <f t="shared" si="108"/>
        <v xml:space="preserve"> </v>
      </c>
      <c r="B346" s="57"/>
      <c r="C346" s="57"/>
      <c r="D346" s="30" t="str">
        <f>IFERROR((GETPIVOTDATA("Average of Certified Payroll Hourly Rate",'Pivot Table'!$X$3,"Firm Name",A346,"Class Round 3 (PSPO)",B346)),"")</f>
        <v/>
      </c>
      <c r="E346" s="34"/>
      <c r="F346" s="34"/>
      <c r="G346" s="151"/>
      <c r="H346" s="349">
        <f t="shared" si="109"/>
        <v>1.7500000000000002E-2</v>
      </c>
      <c r="I346" s="19">
        <f t="shared" si="110"/>
        <v>0</v>
      </c>
      <c r="J346" s="67">
        <f t="shared" si="111"/>
        <v>3.5000000000000003E-2</v>
      </c>
      <c r="K346" s="19">
        <f t="shared" si="112"/>
        <v>0</v>
      </c>
      <c r="L346" s="138">
        <f>IF(ISNUMBER(VLOOKUP('Rate Calculations'!$A346,#REF!,2,FALSE)),VLOOKUP('Rate Calculations'!$A346,#REF!,2,FALSE),0)</f>
        <v>0</v>
      </c>
      <c r="M346" s="89">
        <f>IF(ISNUMBER(VLOOKUP('Rate Calculations'!$A346,#REF!,4,FALSE)),VLOOKUP('Rate Calculations'!$A346,#REF!,4,FALSE),0)</f>
        <v>0</v>
      </c>
      <c r="N346" s="17">
        <f t="shared" si="113"/>
        <v>0</v>
      </c>
      <c r="O346" s="18">
        <f t="shared" si="114"/>
        <v>0</v>
      </c>
      <c r="P346" s="139">
        <f t="shared" si="115"/>
        <v>0</v>
      </c>
      <c r="Q346" s="66">
        <f t="shared" si="116"/>
        <v>0</v>
      </c>
      <c r="R346" s="66">
        <f t="shared" si="117"/>
        <v>0</v>
      </c>
      <c r="S346" s="9" t="e">
        <f>IF(#REF!="Yes",Q346,(Q346+I346*0.5))</f>
        <v>#REF!</v>
      </c>
      <c r="T346" s="9" t="e">
        <f>IF(#REF!="Yes",R346,(R346+K346*0.5))</f>
        <v>#REF!</v>
      </c>
      <c r="U346" s="151">
        <f t="shared" si="118"/>
        <v>0</v>
      </c>
      <c r="V346" s="16">
        <f t="shared" si="119"/>
        <v>0</v>
      </c>
      <c r="W346" s="16">
        <f t="shared" si="120"/>
        <v>0</v>
      </c>
      <c r="X346" s="138">
        <f>IF(ISNUMBER(VLOOKUP('Rate Calculations'!$A346,#REF!,5,FALSE)),VLOOKUP('Rate Calculations'!$A346,#REF!,5,FALSE),0)</f>
        <v>0</v>
      </c>
      <c r="Y346" s="89">
        <f>IF(ISNUMBER(VLOOKUP('Rate Calculations'!$A346,#REF!,6,FALSE)),VLOOKUP('Rate Calculations'!$A346,#REF!,6,FALSE),0)</f>
        <v>0</v>
      </c>
      <c r="Z346" s="17">
        <f t="shared" si="121"/>
        <v>0</v>
      </c>
      <c r="AA346" s="18">
        <f t="shared" si="122"/>
        <v>0</v>
      </c>
      <c r="AB346" s="46">
        <f t="shared" si="107"/>
        <v>0</v>
      </c>
      <c r="AC346" s="24">
        <f t="shared" si="123"/>
        <v>0</v>
      </c>
      <c r="AD346" s="24">
        <f t="shared" si="124"/>
        <v>0</v>
      </c>
      <c r="AE346" s="27" t="e">
        <f>IF(#REF!="Yes",AC346,(AC346+V346*0.5))</f>
        <v>#REF!</v>
      </c>
      <c r="AF346" s="27" t="e">
        <f>IF(#REF!="Yes",AD346,(AD346+W346*0.5))</f>
        <v>#REF!</v>
      </c>
    </row>
    <row r="347" spans="1:32">
      <c r="A347" s="57" t="str">
        <f t="shared" si="108"/>
        <v xml:space="preserve"> </v>
      </c>
      <c r="B347" s="57"/>
      <c r="C347" s="57"/>
      <c r="D347" s="30" t="str">
        <f>IFERROR((GETPIVOTDATA("Average of Certified Payroll Hourly Rate",'Pivot Table'!$X$3,"Firm Name",A347,"Class Round 3 (PSPO)",B347)),"")</f>
        <v/>
      </c>
      <c r="E347" s="34"/>
      <c r="F347" s="34"/>
      <c r="G347" s="151"/>
      <c r="H347" s="349">
        <f t="shared" si="109"/>
        <v>1.7500000000000002E-2</v>
      </c>
      <c r="I347" s="19">
        <f t="shared" si="110"/>
        <v>0</v>
      </c>
      <c r="J347" s="67">
        <f t="shared" si="111"/>
        <v>3.5000000000000003E-2</v>
      </c>
      <c r="K347" s="19">
        <f t="shared" si="112"/>
        <v>0</v>
      </c>
      <c r="L347" s="138">
        <f>IF(ISNUMBER(VLOOKUP('Rate Calculations'!$A347,#REF!,2,FALSE)),VLOOKUP('Rate Calculations'!$A347,#REF!,2,FALSE),0)</f>
        <v>0</v>
      </c>
      <c r="M347" s="89">
        <f>IF(ISNUMBER(VLOOKUP('Rate Calculations'!$A347,#REF!,4,FALSE)),VLOOKUP('Rate Calculations'!$A347,#REF!,4,FALSE),0)</f>
        <v>0</v>
      </c>
      <c r="N347" s="17">
        <f t="shared" si="113"/>
        <v>0</v>
      </c>
      <c r="O347" s="18">
        <f t="shared" si="114"/>
        <v>0</v>
      </c>
      <c r="P347" s="139">
        <f t="shared" si="115"/>
        <v>0</v>
      </c>
      <c r="Q347" s="66">
        <f t="shared" si="116"/>
        <v>0</v>
      </c>
      <c r="R347" s="66">
        <f t="shared" si="117"/>
        <v>0</v>
      </c>
      <c r="S347" s="9" t="e">
        <f>IF(#REF!="Yes",Q347,(Q347+I347*0.5))</f>
        <v>#REF!</v>
      </c>
      <c r="T347" s="9" t="e">
        <f>IF(#REF!="Yes",R347,(R347+K347*0.5))</f>
        <v>#REF!</v>
      </c>
      <c r="U347" s="151">
        <f t="shared" si="118"/>
        <v>0</v>
      </c>
      <c r="V347" s="16">
        <f t="shared" si="119"/>
        <v>0</v>
      </c>
      <c r="W347" s="16">
        <f t="shared" si="120"/>
        <v>0</v>
      </c>
      <c r="X347" s="138">
        <f>IF(ISNUMBER(VLOOKUP('Rate Calculations'!$A347,#REF!,5,FALSE)),VLOOKUP('Rate Calculations'!$A347,#REF!,5,FALSE),0)</f>
        <v>0</v>
      </c>
      <c r="Y347" s="89">
        <f>IF(ISNUMBER(VLOOKUP('Rate Calculations'!$A347,#REF!,6,FALSE)),VLOOKUP('Rate Calculations'!$A347,#REF!,6,FALSE),0)</f>
        <v>0</v>
      </c>
      <c r="Z347" s="17">
        <f t="shared" si="121"/>
        <v>0</v>
      </c>
      <c r="AA347" s="18">
        <f t="shared" si="122"/>
        <v>0</v>
      </c>
      <c r="AB347" s="46">
        <f t="shared" si="107"/>
        <v>0</v>
      </c>
      <c r="AC347" s="24">
        <f t="shared" si="123"/>
        <v>0</v>
      </c>
      <c r="AD347" s="24">
        <f t="shared" si="124"/>
        <v>0</v>
      </c>
      <c r="AE347" s="27" t="e">
        <f>IF(#REF!="Yes",AC347,(AC347+V347*0.5))</f>
        <v>#REF!</v>
      </c>
      <c r="AF347" s="27" t="e">
        <f>IF(#REF!="Yes",AD347,(AD347+W347*0.5))</f>
        <v>#REF!</v>
      </c>
    </row>
    <row r="348" spans="1:32">
      <c r="A348" s="57" t="str">
        <f t="shared" si="108"/>
        <v xml:space="preserve"> </v>
      </c>
      <c r="B348" s="57"/>
      <c r="C348" s="57"/>
      <c r="D348" s="30" t="str">
        <f>IFERROR((GETPIVOTDATA("Average of Certified Payroll Hourly Rate",'Pivot Table'!$X$3,"Firm Name",A348,"Class Round 3 (PSPO)",B348)),"")</f>
        <v/>
      </c>
      <c r="E348" s="34"/>
      <c r="F348" s="34"/>
      <c r="G348" s="151"/>
      <c r="H348" s="349">
        <f t="shared" si="109"/>
        <v>1.7500000000000002E-2</v>
      </c>
      <c r="I348" s="19">
        <f t="shared" si="110"/>
        <v>0</v>
      </c>
      <c r="J348" s="67">
        <f t="shared" si="111"/>
        <v>3.5000000000000003E-2</v>
      </c>
      <c r="K348" s="19">
        <f t="shared" si="112"/>
        <v>0</v>
      </c>
      <c r="L348" s="138">
        <f>IF(ISNUMBER(VLOOKUP('Rate Calculations'!$A348,#REF!,2,FALSE)),VLOOKUP('Rate Calculations'!$A348,#REF!,2,FALSE),0)</f>
        <v>0</v>
      </c>
      <c r="M348" s="89">
        <f>IF(ISNUMBER(VLOOKUP('Rate Calculations'!$A348,#REF!,4,FALSE)),VLOOKUP('Rate Calculations'!$A348,#REF!,4,FALSE),0)</f>
        <v>0</v>
      </c>
      <c r="N348" s="17">
        <f t="shared" si="113"/>
        <v>0</v>
      </c>
      <c r="O348" s="18">
        <f t="shared" si="114"/>
        <v>0</v>
      </c>
      <c r="P348" s="139">
        <f t="shared" si="115"/>
        <v>0</v>
      </c>
      <c r="Q348" s="66">
        <f t="shared" si="116"/>
        <v>0</v>
      </c>
      <c r="R348" s="66">
        <f t="shared" si="117"/>
        <v>0</v>
      </c>
      <c r="S348" s="9" t="e">
        <f>IF(#REF!="Yes",Q348,(Q348+I348*0.5))</f>
        <v>#REF!</v>
      </c>
      <c r="T348" s="9" t="e">
        <f>IF(#REF!="Yes",R348,(R348+K348*0.5))</f>
        <v>#REF!</v>
      </c>
      <c r="U348" s="151">
        <f t="shared" si="118"/>
        <v>0</v>
      </c>
      <c r="V348" s="16">
        <f t="shared" si="119"/>
        <v>0</v>
      </c>
      <c r="W348" s="16">
        <f t="shared" si="120"/>
        <v>0</v>
      </c>
      <c r="X348" s="138">
        <f>IF(ISNUMBER(VLOOKUP('Rate Calculations'!$A348,#REF!,5,FALSE)),VLOOKUP('Rate Calculations'!$A348,#REF!,5,FALSE),0)</f>
        <v>0</v>
      </c>
      <c r="Y348" s="89">
        <f>IF(ISNUMBER(VLOOKUP('Rate Calculations'!$A348,#REF!,6,FALSE)),VLOOKUP('Rate Calculations'!$A348,#REF!,6,FALSE),0)</f>
        <v>0</v>
      </c>
      <c r="Z348" s="17">
        <f t="shared" si="121"/>
        <v>0</v>
      </c>
      <c r="AA348" s="18">
        <f t="shared" si="122"/>
        <v>0</v>
      </c>
      <c r="AB348" s="46">
        <f t="shared" si="107"/>
        <v>0</v>
      </c>
      <c r="AC348" s="24">
        <f t="shared" si="123"/>
        <v>0</v>
      </c>
      <c r="AD348" s="24">
        <f t="shared" si="124"/>
        <v>0</v>
      </c>
      <c r="AE348" s="27" t="e">
        <f>IF(#REF!="Yes",AC348,(AC348+V348*0.5))</f>
        <v>#REF!</v>
      </c>
      <c r="AF348" s="27" t="e">
        <f>IF(#REF!="Yes",AD348,(AD348+W348*0.5))</f>
        <v>#REF!</v>
      </c>
    </row>
    <row r="349" spans="1:32">
      <c r="A349" s="57" t="str">
        <f t="shared" si="108"/>
        <v xml:space="preserve"> </v>
      </c>
      <c r="B349" s="57"/>
      <c r="C349" s="57"/>
      <c r="D349" s="30" t="str">
        <f>IFERROR((GETPIVOTDATA("Average of Certified Payroll Hourly Rate",'Pivot Table'!$X$3,"Firm Name",A349,"Class Round 3 (PSPO)",B349)),"")</f>
        <v/>
      </c>
      <c r="E349" s="34"/>
      <c r="F349" s="34"/>
      <c r="G349" s="151"/>
      <c r="H349" s="349">
        <f t="shared" si="109"/>
        <v>1.7500000000000002E-2</v>
      </c>
      <c r="I349" s="19">
        <f t="shared" si="110"/>
        <v>0</v>
      </c>
      <c r="J349" s="67">
        <f t="shared" si="111"/>
        <v>3.5000000000000003E-2</v>
      </c>
      <c r="K349" s="19">
        <f t="shared" si="112"/>
        <v>0</v>
      </c>
      <c r="L349" s="138">
        <f>IF(ISNUMBER(VLOOKUP('Rate Calculations'!$A349,#REF!,2,FALSE)),VLOOKUP('Rate Calculations'!$A349,#REF!,2,FALSE),0)</f>
        <v>0</v>
      </c>
      <c r="M349" s="89">
        <f>IF(ISNUMBER(VLOOKUP('Rate Calculations'!$A349,#REF!,4,FALSE)),VLOOKUP('Rate Calculations'!$A349,#REF!,4,FALSE),0)</f>
        <v>0</v>
      </c>
      <c r="N349" s="17">
        <f t="shared" si="113"/>
        <v>0</v>
      </c>
      <c r="O349" s="18">
        <f t="shared" si="114"/>
        <v>0</v>
      </c>
      <c r="P349" s="139">
        <f t="shared" si="115"/>
        <v>0</v>
      </c>
      <c r="Q349" s="66">
        <f t="shared" si="116"/>
        <v>0</v>
      </c>
      <c r="R349" s="66">
        <f t="shared" si="117"/>
        <v>0</v>
      </c>
      <c r="S349" s="9" t="e">
        <f>IF(#REF!="Yes",Q349,(Q349+I349*0.5))</f>
        <v>#REF!</v>
      </c>
      <c r="T349" s="9" t="e">
        <f>IF(#REF!="Yes",R349,(R349+K349*0.5))</f>
        <v>#REF!</v>
      </c>
      <c r="U349" s="151">
        <f t="shared" si="118"/>
        <v>0</v>
      </c>
      <c r="V349" s="16">
        <f t="shared" si="119"/>
        <v>0</v>
      </c>
      <c r="W349" s="16">
        <f t="shared" si="120"/>
        <v>0</v>
      </c>
      <c r="X349" s="138">
        <f>IF(ISNUMBER(VLOOKUP('Rate Calculations'!$A349,#REF!,5,FALSE)),VLOOKUP('Rate Calculations'!$A349,#REF!,5,FALSE),0)</f>
        <v>0</v>
      </c>
      <c r="Y349" s="89">
        <f>IF(ISNUMBER(VLOOKUP('Rate Calculations'!$A349,#REF!,6,FALSE)),VLOOKUP('Rate Calculations'!$A349,#REF!,6,FALSE),0)</f>
        <v>0</v>
      </c>
      <c r="Z349" s="17">
        <f t="shared" si="121"/>
        <v>0</v>
      </c>
      <c r="AA349" s="18">
        <f t="shared" si="122"/>
        <v>0</v>
      </c>
      <c r="AB349" s="46">
        <f t="shared" si="107"/>
        <v>0</v>
      </c>
      <c r="AC349" s="24">
        <f t="shared" si="123"/>
        <v>0</v>
      </c>
      <c r="AD349" s="24">
        <f t="shared" si="124"/>
        <v>0</v>
      </c>
      <c r="AE349" s="27" t="e">
        <f>IF(#REF!="Yes",AC349,(AC349+V349*0.5))</f>
        <v>#REF!</v>
      </c>
      <c r="AF349" s="27" t="e">
        <f>IF(#REF!="Yes",AD349,(AD349+W349*0.5))</f>
        <v>#REF!</v>
      </c>
    </row>
    <row r="350" spans="1:32">
      <c r="A350" s="57" t="str">
        <f t="shared" si="108"/>
        <v xml:space="preserve"> </v>
      </c>
      <c r="B350" s="57"/>
      <c r="C350" s="57"/>
      <c r="D350" s="30" t="str">
        <f>IFERROR((GETPIVOTDATA("Average of Certified Payroll Hourly Rate",'Pivot Table'!$X$3,"Firm Name",A350,"Class Round 3 (PSPO)",B350)),"")</f>
        <v/>
      </c>
      <c r="E350" s="34"/>
      <c r="F350" s="34"/>
      <c r="G350" s="151"/>
      <c r="H350" s="349">
        <f t="shared" si="109"/>
        <v>1.7500000000000002E-2</v>
      </c>
      <c r="I350" s="19">
        <f t="shared" si="110"/>
        <v>0</v>
      </c>
      <c r="J350" s="67">
        <f t="shared" si="111"/>
        <v>3.5000000000000003E-2</v>
      </c>
      <c r="K350" s="19">
        <f t="shared" si="112"/>
        <v>0</v>
      </c>
      <c r="L350" s="138">
        <f>IF(ISNUMBER(VLOOKUP('Rate Calculations'!$A350,#REF!,2,FALSE)),VLOOKUP('Rate Calculations'!$A350,#REF!,2,FALSE),0)</f>
        <v>0</v>
      </c>
      <c r="M350" s="89">
        <f>IF(ISNUMBER(VLOOKUP('Rate Calculations'!$A350,#REF!,4,FALSE)),VLOOKUP('Rate Calculations'!$A350,#REF!,4,FALSE),0)</f>
        <v>0</v>
      </c>
      <c r="N350" s="17">
        <f t="shared" si="113"/>
        <v>0</v>
      </c>
      <c r="O350" s="18">
        <f t="shared" si="114"/>
        <v>0</v>
      </c>
      <c r="P350" s="139">
        <f t="shared" si="115"/>
        <v>0</v>
      </c>
      <c r="Q350" s="66">
        <f t="shared" si="116"/>
        <v>0</v>
      </c>
      <c r="R350" s="66">
        <f t="shared" si="117"/>
        <v>0</v>
      </c>
      <c r="S350" s="9" t="e">
        <f>IF(#REF!="Yes",Q350,(Q350+I350*0.5))</f>
        <v>#REF!</v>
      </c>
      <c r="T350" s="9" t="e">
        <f>IF(#REF!="Yes",R350,(R350+K350*0.5))</f>
        <v>#REF!</v>
      </c>
      <c r="U350" s="151">
        <f t="shared" si="118"/>
        <v>0</v>
      </c>
      <c r="V350" s="16">
        <f t="shared" si="119"/>
        <v>0</v>
      </c>
      <c r="W350" s="16">
        <f t="shared" si="120"/>
        <v>0</v>
      </c>
      <c r="X350" s="138">
        <f>IF(ISNUMBER(VLOOKUP('Rate Calculations'!$A350,#REF!,5,FALSE)),VLOOKUP('Rate Calculations'!$A350,#REF!,5,FALSE),0)</f>
        <v>0</v>
      </c>
      <c r="Y350" s="89">
        <f>IF(ISNUMBER(VLOOKUP('Rate Calculations'!$A350,#REF!,6,FALSE)),VLOOKUP('Rate Calculations'!$A350,#REF!,6,FALSE),0)</f>
        <v>0</v>
      </c>
      <c r="Z350" s="17">
        <f t="shared" si="121"/>
        <v>0</v>
      </c>
      <c r="AA350" s="18">
        <f t="shared" si="122"/>
        <v>0</v>
      </c>
      <c r="AB350" s="46">
        <f t="shared" si="107"/>
        <v>0</v>
      </c>
      <c r="AC350" s="24">
        <f t="shared" si="123"/>
        <v>0</v>
      </c>
      <c r="AD350" s="24">
        <f t="shared" si="124"/>
        <v>0</v>
      </c>
      <c r="AE350" s="27" t="e">
        <f>IF(#REF!="Yes",AC350,(AC350+V350*0.5))</f>
        <v>#REF!</v>
      </c>
      <c r="AF350" s="27" t="e">
        <f>IF(#REF!="Yes",AD350,(AD350+W350*0.5))</f>
        <v>#REF!</v>
      </c>
    </row>
    <row r="351" spans="1:32">
      <c r="A351" s="57" t="str">
        <f t="shared" si="108"/>
        <v xml:space="preserve"> </v>
      </c>
      <c r="B351" s="57"/>
      <c r="C351" s="57"/>
      <c r="D351" s="30" t="str">
        <f>IFERROR((GETPIVOTDATA("Average of Certified Payroll Hourly Rate",'Pivot Table'!$X$3,"Firm Name",A351,"Class Round 3 (PSPO)",B351)),"")</f>
        <v/>
      </c>
      <c r="E351" s="34"/>
      <c r="F351" s="34"/>
      <c r="G351" s="151"/>
      <c r="H351" s="349">
        <f t="shared" si="109"/>
        <v>1.7500000000000002E-2</v>
      </c>
      <c r="I351" s="19">
        <f t="shared" si="110"/>
        <v>0</v>
      </c>
      <c r="J351" s="67">
        <f t="shared" si="111"/>
        <v>3.5000000000000003E-2</v>
      </c>
      <c r="K351" s="19">
        <f t="shared" si="112"/>
        <v>0</v>
      </c>
      <c r="L351" s="138">
        <f>IF(ISNUMBER(VLOOKUP('Rate Calculations'!$A351,#REF!,2,FALSE)),VLOOKUP('Rate Calculations'!$A351,#REF!,2,FALSE),0)</f>
        <v>0</v>
      </c>
      <c r="M351" s="89">
        <f>IF(ISNUMBER(VLOOKUP('Rate Calculations'!$A351,#REF!,4,FALSE)),VLOOKUP('Rate Calculations'!$A351,#REF!,4,FALSE),0)</f>
        <v>0</v>
      </c>
      <c r="N351" s="17">
        <f t="shared" si="113"/>
        <v>0</v>
      </c>
      <c r="O351" s="18">
        <f t="shared" si="114"/>
        <v>0</v>
      </c>
      <c r="P351" s="139">
        <f t="shared" si="115"/>
        <v>0</v>
      </c>
      <c r="Q351" s="66">
        <f t="shared" si="116"/>
        <v>0</v>
      </c>
      <c r="R351" s="66">
        <f t="shared" si="117"/>
        <v>0</v>
      </c>
      <c r="S351" s="9" t="e">
        <f>IF(#REF!="Yes",Q351,(Q351+I351*0.5))</f>
        <v>#REF!</v>
      </c>
      <c r="T351" s="9" t="e">
        <f>IF(#REF!="Yes",R351,(R351+K351*0.5))</f>
        <v>#REF!</v>
      </c>
      <c r="U351" s="151">
        <f t="shared" si="118"/>
        <v>0</v>
      </c>
      <c r="V351" s="16">
        <f t="shared" si="119"/>
        <v>0</v>
      </c>
      <c r="W351" s="16">
        <f t="shared" si="120"/>
        <v>0</v>
      </c>
      <c r="X351" s="138">
        <f>IF(ISNUMBER(VLOOKUP('Rate Calculations'!$A351,#REF!,5,FALSE)),VLOOKUP('Rate Calculations'!$A351,#REF!,5,FALSE),0)</f>
        <v>0</v>
      </c>
      <c r="Y351" s="89">
        <f>IF(ISNUMBER(VLOOKUP('Rate Calculations'!$A351,#REF!,6,FALSE)),VLOOKUP('Rate Calculations'!$A351,#REF!,6,FALSE),0)</f>
        <v>0</v>
      </c>
      <c r="Z351" s="17">
        <f t="shared" si="121"/>
        <v>0</v>
      </c>
      <c r="AA351" s="18">
        <f t="shared" si="122"/>
        <v>0</v>
      </c>
      <c r="AB351" s="46">
        <f t="shared" si="107"/>
        <v>0</v>
      </c>
      <c r="AC351" s="24">
        <f t="shared" si="123"/>
        <v>0</v>
      </c>
      <c r="AD351" s="24">
        <f t="shared" si="124"/>
        <v>0</v>
      </c>
      <c r="AE351" s="27" t="e">
        <f>IF(#REF!="Yes",AC351,(AC351+V351*0.5))</f>
        <v>#REF!</v>
      </c>
      <c r="AF351" s="27" t="e">
        <f>IF(#REF!="Yes",AD351,(AD351+W351*0.5))</f>
        <v>#REF!</v>
      </c>
    </row>
    <row r="352" spans="1:32">
      <c r="A352" s="57" t="str">
        <f t="shared" si="108"/>
        <v xml:space="preserve"> </v>
      </c>
      <c r="B352" s="57"/>
      <c r="C352" s="57"/>
      <c r="D352" s="30" t="str">
        <f>IFERROR((GETPIVOTDATA("Average of Certified Payroll Hourly Rate",'Pivot Table'!$X$3,"Firm Name",A352,"Class Round 3 (PSPO)",B352)),"")</f>
        <v/>
      </c>
      <c r="E352" s="34"/>
      <c r="F352" s="34"/>
      <c r="G352" s="151"/>
      <c r="H352" s="349">
        <f t="shared" si="109"/>
        <v>1.7500000000000002E-2</v>
      </c>
      <c r="I352" s="19">
        <f t="shared" si="110"/>
        <v>0</v>
      </c>
      <c r="J352" s="67">
        <f t="shared" si="111"/>
        <v>3.5000000000000003E-2</v>
      </c>
      <c r="K352" s="19">
        <f t="shared" si="112"/>
        <v>0</v>
      </c>
      <c r="L352" s="138">
        <f>IF(ISNUMBER(VLOOKUP('Rate Calculations'!$A352,#REF!,2,FALSE)),VLOOKUP('Rate Calculations'!$A352,#REF!,2,FALSE),0)</f>
        <v>0</v>
      </c>
      <c r="M352" s="89">
        <f>IF(ISNUMBER(VLOOKUP('Rate Calculations'!$A352,#REF!,4,FALSE)),VLOOKUP('Rate Calculations'!$A352,#REF!,4,FALSE),0)</f>
        <v>0</v>
      </c>
      <c r="N352" s="17">
        <f t="shared" si="113"/>
        <v>0</v>
      </c>
      <c r="O352" s="18">
        <f t="shared" si="114"/>
        <v>0</v>
      </c>
      <c r="P352" s="139">
        <f t="shared" si="115"/>
        <v>0</v>
      </c>
      <c r="Q352" s="66">
        <f t="shared" si="116"/>
        <v>0</v>
      </c>
      <c r="R352" s="66">
        <f t="shared" si="117"/>
        <v>0</v>
      </c>
      <c r="S352" s="9" t="e">
        <f>IF(#REF!="Yes",Q352,(Q352+I352*0.5))</f>
        <v>#REF!</v>
      </c>
      <c r="T352" s="9" t="e">
        <f>IF(#REF!="Yes",R352,(R352+K352*0.5))</f>
        <v>#REF!</v>
      </c>
      <c r="U352" s="151">
        <f t="shared" si="118"/>
        <v>0</v>
      </c>
      <c r="V352" s="16">
        <f t="shared" si="119"/>
        <v>0</v>
      </c>
      <c r="W352" s="16">
        <f t="shared" si="120"/>
        <v>0</v>
      </c>
      <c r="X352" s="138">
        <f>IF(ISNUMBER(VLOOKUP('Rate Calculations'!$A352,#REF!,5,FALSE)),VLOOKUP('Rate Calculations'!$A352,#REF!,5,FALSE),0)</f>
        <v>0</v>
      </c>
      <c r="Y352" s="89">
        <f>IF(ISNUMBER(VLOOKUP('Rate Calculations'!$A352,#REF!,6,FALSE)),VLOOKUP('Rate Calculations'!$A352,#REF!,6,FALSE),0)</f>
        <v>0</v>
      </c>
      <c r="Z352" s="17">
        <f t="shared" si="121"/>
        <v>0</v>
      </c>
      <c r="AA352" s="18">
        <f t="shared" si="122"/>
        <v>0</v>
      </c>
      <c r="AB352" s="46">
        <f t="shared" si="107"/>
        <v>0</v>
      </c>
      <c r="AC352" s="24">
        <f t="shared" si="123"/>
        <v>0</v>
      </c>
      <c r="AD352" s="24">
        <f t="shared" si="124"/>
        <v>0</v>
      </c>
      <c r="AE352" s="27" t="e">
        <f>IF(#REF!="Yes",AC352,(AC352+V352*0.5))</f>
        <v>#REF!</v>
      </c>
      <c r="AF352" s="27" t="e">
        <f>IF(#REF!="Yes",AD352,(AD352+W352*0.5))</f>
        <v>#REF!</v>
      </c>
    </row>
    <row r="353" spans="1:32">
      <c r="A353" s="57" t="str">
        <f t="shared" si="108"/>
        <v xml:space="preserve"> </v>
      </c>
      <c r="B353" s="57"/>
      <c r="C353" s="57"/>
      <c r="D353" s="30" t="str">
        <f>IFERROR((GETPIVOTDATA("Average of Certified Payroll Hourly Rate",'Pivot Table'!$X$3,"Firm Name",A353,"Class Round 3 (PSPO)",B353)),"")</f>
        <v/>
      </c>
      <c r="E353" s="34"/>
      <c r="F353" s="34"/>
      <c r="G353" s="151"/>
      <c r="H353" s="349">
        <f t="shared" si="109"/>
        <v>1.7500000000000002E-2</v>
      </c>
      <c r="I353" s="19">
        <f t="shared" si="110"/>
        <v>0</v>
      </c>
      <c r="J353" s="67">
        <f t="shared" si="111"/>
        <v>3.5000000000000003E-2</v>
      </c>
      <c r="K353" s="19">
        <f t="shared" si="112"/>
        <v>0</v>
      </c>
      <c r="L353" s="138">
        <f>IF(ISNUMBER(VLOOKUP('Rate Calculations'!$A353,#REF!,2,FALSE)),VLOOKUP('Rate Calculations'!$A353,#REF!,2,FALSE),0)</f>
        <v>0</v>
      </c>
      <c r="M353" s="89">
        <f>IF(ISNUMBER(VLOOKUP('Rate Calculations'!$A353,#REF!,4,FALSE)),VLOOKUP('Rate Calculations'!$A353,#REF!,4,FALSE),0)</f>
        <v>0</v>
      </c>
      <c r="N353" s="17">
        <f t="shared" si="113"/>
        <v>0</v>
      </c>
      <c r="O353" s="18">
        <f t="shared" si="114"/>
        <v>0</v>
      </c>
      <c r="P353" s="139">
        <f t="shared" si="115"/>
        <v>0</v>
      </c>
      <c r="Q353" s="66">
        <f t="shared" si="116"/>
        <v>0</v>
      </c>
      <c r="R353" s="66">
        <f t="shared" si="117"/>
        <v>0</v>
      </c>
      <c r="S353" s="9" t="e">
        <f>IF(#REF!="Yes",Q353,(Q353+I353*0.5))</f>
        <v>#REF!</v>
      </c>
      <c r="T353" s="9" t="e">
        <f>IF(#REF!="Yes",R353,(R353+K353*0.5))</f>
        <v>#REF!</v>
      </c>
      <c r="U353" s="151">
        <f t="shared" si="118"/>
        <v>0</v>
      </c>
      <c r="V353" s="16">
        <f t="shared" si="119"/>
        <v>0</v>
      </c>
      <c r="W353" s="16">
        <f t="shared" si="120"/>
        <v>0</v>
      </c>
      <c r="X353" s="138">
        <f>IF(ISNUMBER(VLOOKUP('Rate Calculations'!$A353,#REF!,5,FALSE)),VLOOKUP('Rate Calculations'!$A353,#REF!,5,FALSE),0)</f>
        <v>0</v>
      </c>
      <c r="Y353" s="89">
        <f>IF(ISNUMBER(VLOOKUP('Rate Calculations'!$A353,#REF!,6,FALSE)),VLOOKUP('Rate Calculations'!$A353,#REF!,6,FALSE),0)</f>
        <v>0</v>
      </c>
      <c r="Z353" s="17">
        <f t="shared" si="121"/>
        <v>0</v>
      </c>
      <c r="AA353" s="18">
        <f t="shared" si="122"/>
        <v>0</v>
      </c>
      <c r="AB353" s="46">
        <f t="shared" si="107"/>
        <v>0</v>
      </c>
      <c r="AC353" s="24">
        <f t="shared" si="123"/>
        <v>0</v>
      </c>
      <c r="AD353" s="24">
        <f t="shared" si="124"/>
        <v>0</v>
      </c>
      <c r="AE353" s="27" t="e">
        <f>IF(#REF!="Yes",AC353,(AC353+V353*0.5))</f>
        <v>#REF!</v>
      </c>
      <c r="AF353" s="27" t="e">
        <f>IF(#REF!="Yes",AD353,(AD353+W353*0.5))</f>
        <v>#REF!</v>
      </c>
    </row>
    <row r="354" spans="1:32">
      <c r="A354" s="57" t="str">
        <f t="shared" si="108"/>
        <v xml:space="preserve"> </v>
      </c>
      <c r="B354" s="57"/>
      <c r="C354" s="57"/>
      <c r="D354" s="30" t="str">
        <f>IFERROR((GETPIVOTDATA("Average of Certified Payroll Hourly Rate",'Pivot Table'!$X$3,"Firm Name",A354,"Class Round 3 (PSPO)",B354)),"")</f>
        <v/>
      </c>
      <c r="E354" s="34"/>
      <c r="F354" s="34"/>
      <c r="G354" s="151"/>
      <c r="H354" s="349">
        <f t="shared" si="109"/>
        <v>1.7500000000000002E-2</v>
      </c>
      <c r="I354" s="19">
        <f t="shared" si="110"/>
        <v>0</v>
      </c>
      <c r="J354" s="67">
        <f t="shared" si="111"/>
        <v>3.5000000000000003E-2</v>
      </c>
      <c r="K354" s="19">
        <f t="shared" si="112"/>
        <v>0</v>
      </c>
      <c r="L354" s="138">
        <f>IF(ISNUMBER(VLOOKUP('Rate Calculations'!$A354,#REF!,2,FALSE)),VLOOKUP('Rate Calculations'!$A354,#REF!,2,FALSE),0)</f>
        <v>0</v>
      </c>
      <c r="M354" s="89">
        <f>IF(ISNUMBER(VLOOKUP('Rate Calculations'!$A354,#REF!,4,FALSE)),VLOOKUP('Rate Calculations'!$A354,#REF!,4,FALSE),0)</f>
        <v>0</v>
      </c>
      <c r="N354" s="17">
        <f t="shared" si="113"/>
        <v>0</v>
      </c>
      <c r="O354" s="18">
        <f t="shared" si="114"/>
        <v>0</v>
      </c>
      <c r="P354" s="139">
        <f t="shared" si="115"/>
        <v>0</v>
      </c>
      <c r="Q354" s="66">
        <f t="shared" si="116"/>
        <v>0</v>
      </c>
      <c r="R354" s="66">
        <f t="shared" si="117"/>
        <v>0</v>
      </c>
      <c r="S354" s="9" t="e">
        <f>IF(#REF!="Yes",Q354,(Q354+I354*0.5))</f>
        <v>#REF!</v>
      </c>
      <c r="T354" s="9" t="e">
        <f>IF(#REF!="Yes",R354,(R354+K354*0.5))</f>
        <v>#REF!</v>
      </c>
      <c r="U354" s="151">
        <f t="shared" si="118"/>
        <v>0</v>
      </c>
      <c r="V354" s="16">
        <f t="shared" si="119"/>
        <v>0</v>
      </c>
      <c r="W354" s="16">
        <f t="shared" si="120"/>
        <v>0</v>
      </c>
      <c r="X354" s="138">
        <f>IF(ISNUMBER(VLOOKUP('Rate Calculations'!$A354,#REF!,5,FALSE)),VLOOKUP('Rate Calculations'!$A354,#REF!,5,FALSE),0)</f>
        <v>0</v>
      </c>
      <c r="Y354" s="89">
        <f>IF(ISNUMBER(VLOOKUP('Rate Calculations'!$A354,#REF!,6,FALSE)),VLOOKUP('Rate Calculations'!$A354,#REF!,6,FALSE),0)</f>
        <v>0</v>
      </c>
      <c r="Z354" s="17">
        <f t="shared" si="121"/>
        <v>0</v>
      </c>
      <c r="AA354" s="18">
        <f t="shared" si="122"/>
        <v>0</v>
      </c>
      <c r="AB354" s="46">
        <f t="shared" si="107"/>
        <v>0</v>
      </c>
      <c r="AC354" s="24">
        <f t="shared" si="123"/>
        <v>0</v>
      </c>
      <c r="AD354" s="24">
        <f t="shared" si="124"/>
        <v>0</v>
      </c>
      <c r="AE354" s="27" t="e">
        <f>IF(#REF!="Yes",AC354,(AC354+V354*0.5))</f>
        <v>#REF!</v>
      </c>
      <c r="AF354" s="27" t="e">
        <f>IF(#REF!="Yes",AD354,(AD354+W354*0.5))</f>
        <v>#REF!</v>
      </c>
    </row>
    <row r="355" spans="1:32">
      <c r="A355" s="57" t="str">
        <f t="shared" si="108"/>
        <v xml:space="preserve"> </v>
      </c>
      <c r="B355" s="57"/>
      <c r="C355" s="57"/>
      <c r="D355" s="30" t="str">
        <f>IFERROR((GETPIVOTDATA("Average of Certified Payroll Hourly Rate",'Pivot Table'!$X$3,"Firm Name",A355,"Class Round 3 (PSPO)",B355)),"")</f>
        <v/>
      </c>
      <c r="E355" s="34"/>
      <c r="F355" s="34"/>
      <c r="G355" s="151"/>
      <c r="H355" s="349">
        <f t="shared" si="109"/>
        <v>1.7500000000000002E-2</v>
      </c>
      <c r="I355" s="19">
        <f t="shared" si="110"/>
        <v>0</v>
      </c>
      <c r="J355" s="67">
        <f t="shared" si="111"/>
        <v>3.5000000000000003E-2</v>
      </c>
      <c r="K355" s="19">
        <f t="shared" si="112"/>
        <v>0</v>
      </c>
      <c r="L355" s="138">
        <f>IF(ISNUMBER(VLOOKUP('Rate Calculations'!$A355,#REF!,2,FALSE)),VLOOKUP('Rate Calculations'!$A355,#REF!,2,FALSE),0)</f>
        <v>0</v>
      </c>
      <c r="M355" s="89">
        <f>IF(ISNUMBER(VLOOKUP('Rate Calculations'!$A355,#REF!,4,FALSE)),VLOOKUP('Rate Calculations'!$A355,#REF!,4,FALSE),0)</f>
        <v>0</v>
      </c>
      <c r="N355" s="17">
        <f t="shared" si="113"/>
        <v>0</v>
      </c>
      <c r="O355" s="18">
        <f t="shared" si="114"/>
        <v>0</v>
      </c>
      <c r="P355" s="139">
        <f t="shared" si="115"/>
        <v>0</v>
      </c>
      <c r="Q355" s="66">
        <f t="shared" si="116"/>
        <v>0</v>
      </c>
      <c r="R355" s="66">
        <f t="shared" si="117"/>
        <v>0</v>
      </c>
      <c r="S355" s="9" t="e">
        <f>IF(#REF!="Yes",Q355,(Q355+I355*0.5))</f>
        <v>#REF!</v>
      </c>
      <c r="T355" s="9" t="e">
        <f>IF(#REF!="Yes",R355,(R355+K355*0.5))</f>
        <v>#REF!</v>
      </c>
      <c r="U355" s="151">
        <f t="shared" si="118"/>
        <v>0</v>
      </c>
      <c r="V355" s="16">
        <f t="shared" si="119"/>
        <v>0</v>
      </c>
      <c r="W355" s="16">
        <f t="shared" si="120"/>
        <v>0</v>
      </c>
      <c r="X355" s="138">
        <f>IF(ISNUMBER(VLOOKUP('Rate Calculations'!$A355,#REF!,5,FALSE)),VLOOKUP('Rate Calculations'!$A355,#REF!,5,FALSE),0)</f>
        <v>0</v>
      </c>
      <c r="Y355" s="89">
        <f>IF(ISNUMBER(VLOOKUP('Rate Calculations'!$A355,#REF!,6,FALSE)),VLOOKUP('Rate Calculations'!$A355,#REF!,6,FALSE),0)</f>
        <v>0</v>
      </c>
      <c r="Z355" s="17">
        <f t="shared" si="121"/>
        <v>0</v>
      </c>
      <c r="AA355" s="18">
        <f t="shared" si="122"/>
        <v>0</v>
      </c>
      <c r="AB355" s="46">
        <f t="shared" si="107"/>
        <v>0</v>
      </c>
      <c r="AC355" s="24">
        <f t="shared" si="123"/>
        <v>0</v>
      </c>
      <c r="AD355" s="24">
        <f t="shared" si="124"/>
        <v>0</v>
      </c>
      <c r="AE355" s="27" t="e">
        <f>IF(#REF!="Yes",AC355,(AC355+V355*0.5))</f>
        <v>#REF!</v>
      </c>
      <c r="AF355" s="27" t="e">
        <f>IF(#REF!="Yes",AD355,(AD355+W355*0.5))</f>
        <v>#REF!</v>
      </c>
    </row>
    <row r="356" spans="1:32">
      <c r="A356" s="57" t="str">
        <f t="shared" si="108"/>
        <v xml:space="preserve"> </v>
      </c>
      <c r="B356" s="57"/>
      <c r="C356" s="57"/>
      <c r="D356" s="30" t="str">
        <f>IFERROR((GETPIVOTDATA("Average of Certified Payroll Hourly Rate",'Pivot Table'!$X$3,"Firm Name",A356,"Class Round 3 (PSPO)",B356)),"")</f>
        <v/>
      </c>
      <c r="E356" s="34"/>
      <c r="F356" s="34"/>
      <c r="G356" s="151"/>
      <c r="H356" s="349">
        <f t="shared" si="109"/>
        <v>1.7500000000000002E-2</v>
      </c>
      <c r="I356" s="19">
        <f t="shared" si="110"/>
        <v>0</v>
      </c>
      <c r="J356" s="67">
        <f t="shared" si="111"/>
        <v>3.5000000000000003E-2</v>
      </c>
      <c r="K356" s="19">
        <f t="shared" si="112"/>
        <v>0</v>
      </c>
      <c r="L356" s="138">
        <f>IF(ISNUMBER(VLOOKUP('Rate Calculations'!$A356,#REF!,2,FALSE)),VLOOKUP('Rate Calculations'!$A356,#REF!,2,FALSE),0)</f>
        <v>0</v>
      </c>
      <c r="M356" s="89">
        <f>IF(ISNUMBER(VLOOKUP('Rate Calculations'!$A356,#REF!,4,FALSE)),VLOOKUP('Rate Calculations'!$A356,#REF!,4,FALSE),0)</f>
        <v>0</v>
      </c>
      <c r="N356" s="17">
        <f t="shared" si="113"/>
        <v>0</v>
      </c>
      <c r="O356" s="18">
        <f t="shared" si="114"/>
        <v>0</v>
      </c>
      <c r="P356" s="139">
        <f t="shared" si="115"/>
        <v>0</v>
      </c>
      <c r="Q356" s="66">
        <f t="shared" si="116"/>
        <v>0</v>
      </c>
      <c r="R356" s="66">
        <f t="shared" si="117"/>
        <v>0</v>
      </c>
      <c r="S356" s="9" t="e">
        <f>IF(#REF!="Yes",Q356,(Q356+I356*0.5))</f>
        <v>#REF!</v>
      </c>
      <c r="T356" s="9" t="e">
        <f>IF(#REF!="Yes",R356,(R356+K356*0.5))</f>
        <v>#REF!</v>
      </c>
      <c r="U356" s="151">
        <f t="shared" si="118"/>
        <v>0</v>
      </c>
      <c r="V356" s="16">
        <f t="shared" si="119"/>
        <v>0</v>
      </c>
      <c r="W356" s="16">
        <f t="shared" si="120"/>
        <v>0</v>
      </c>
      <c r="X356" s="138">
        <f>IF(ISNUMBER(VLOOKUP('Rate Calculations'!$A356,#REF!,5,FALSE)),VLOOKUP('Rate Calculations'!$A356,#REF!,5,FALSE),0)</f>
        <v>0</v>
      </c>
      <c r="Y356" s="89">
        <f>IF(ISNUMBER(VLOOKUP('Rate Calculations'!$A356,#REF!,6,FALSE)),VLOOKUP('Rate Calculations'!$A356,#REF!,6,FALSE),0)</f>
        <v>0</v>
      </c>
      <c r="Z356" s="17">
        <f t="shared" si="121"/>
        <v>0</v>
      </c>
      <c r="AA356" s="18">
        <f t="shared" si="122"/>
        <v>0</v>
      </c>
      <c r="AB356" s="46">
        <f t="shared" si="107"/>
        <v>0</v>
      </c>
      <c r="AC356" s="24">
        <f t="shared" si="123"/>
        <v>0</v>
      </c>
      <c r="AD356" s="24">
        <f t="shared" si="124"/>
        <v>0</v>
      </c>
      <c r="AE356" s="27" t="e">
        <f>IF(#REF!="Yes",AC356,(AC356+V356*0.5))</f>
        <v>#REF!</v>
      </c>
      <c r="AF356" s="27" t="e">
        <f>IF(#REF!="Yes",AD356,(AD356+W356*0.5))</f>
        <v>#REF!</v>
      </c>
    </row>
    <row r="357" spans="1:32">
      <c r="A357" s="57" t="str">
        <f t="shared" si="108"/>
        <v xml:space="preserve"> </v>
      </c>
      <c r="B357" s="57"/>
      <c r="C357" s="57"/>
      <c r="D357" s="30" t="str">
        <f>IFERROR((GETPIVOTDATA("Average of Certified Payroll Hourly Rate",'Pivot Table'!$X$3,"Firm Name",A357,"Class Round 3 (PSPO)",B357)),"")</f>
        <v/>
      </c>
      <c r="E357" s="34"/>
      <c r="F357" s="34"/>
      <c r="G357" s="151"/>
      <c r="H357" s="349">
        <f t="shared" si="109"/>
        <v>1.7500000000000002E-2</v>
      </c>
      <c r="I357" s="19">
        <f t="shared" si="110"/>
        <v>0</v>
      </c>
      <c r="J357" s="67">
        <f t="shared" si="111"/>
        <v>3.5000000000000003E-2</v>
      </c>
      <c r="K357" s="19">
        <f t="shared" si="112"/>
        <v>0</v>
      </c>
      <c r="L357" s="138">
        <f>IF(ISNUMBER(VLOOKUP('Rate Calculations'!$A357,#REF!,2,FALSE)),VLOOKUP('Rate Calculations'!$A357,#REF!,2,FALSE),0)</f>
        <v>0</v>
      </c>
      <c r="M357" s="89">
        <f>IF(ISNUMBER(VLOOKUP('Rate Calculations'!$A357,#REF!,4,FALSE)),VLOOKUP('Rate Calculations'!$A357,#REF!,4,FALSE),0)</f>
        <v>0</v>
      </c>
      <c r="N357" s="17">
        <f t="shared" si="113"/>
        <v>0</v>
      </c>
      <c r="O357" s="18">
        <f t="shared" si="114"/>
        <v>0</v>
      </c>
      <c r="P357" s="139">
        <f t="shared" si="115"/>
        <v>0</v>
      </c>
      <c r="Q357" s="66">
        <f t="shared" si="116"/>
        <v>0</v>
      </c>
      <c r="R357" s="66">
        <f t="shared" si="117"/>
        <v>0</v>
      </c>
      <c r="S357" s="9" t="e">
        <f>IF(#REF!="Yes",Q357,(Q357+I357*0.5))</f>
        <v>#REF!</v>
      </c>
      <c r="T357" s="9" t="e">
        <f>IF(#REF!="Yes",R357,(R357+K357*0.5))</f>
        <v>#REF!</v>
      </c>
      <c r="U357" s="151">
        <f t="shared" si="118"/>
        <v>0</v>
      </c>
      <c r="V357" s="16">
        <f t="shared" si="119"/>
        <v>0</v>
      </c>
      <c r="W357" s="16">
        <f t="shared" si="120"/>
        <v>0</v>
      </c>
      <c r="X357" s="138">
        <f>IF(ISNUMBER(VLOOKUP('Rate Calculations'!$A357,#REF!,5,FALSE)),VLOOKUP('Rate Calculations'!$A357,#REF!,5,FALSE),0)</f>
        <v>0</v>
      </c>
      <c r="Y357" s="89">
        <f>IF(ISNUMBER(VLOOKUP('Rate Calculations'!$A357,#REF!,6,FALSE)),VLOOKUP('Rate Calculations'!$A357,#REF!,6,FALSE),0)</f>
        <v>0</v>
      </c>
      <c r="Z357" s="17">
        <f t="shared" si="121"/>
        <v>0</v>
      </c>
      <c r="AA357" s="18">
        <f t="shared" si="122"/>
        <v>0</v>
      </c>
      <c r="AB357" s="46">
        <f t="shared" si="107"/>
        <v>0</v>
      </c>
      <c r="AC357" s="24">
        <f t="shared" si="123"/>
        <v>0</v>
      </c>
      <c r="AD357" s="24">
        <f t="shared" si="124"/>
        <v>0</v>
      </c>
      <c r="AE357" s="27" t="e">
        <f>IF(#REF!="Yes",AC357,(AC357+V357*0.5))</f>
        <v>#REF!</v>
      </c>
      <c r="AF357" s="27" t="e">
        <f>IF(#REF!="Yes",AD357,(AD357+W357*0.5))</f>
        <v>#REF!</v>
      </c>
    </row>
    <row r="358" spans="1:32">
      <c r="A358" s="57" t="str">
        <f t="shared" si="108"/>
        <v xml:space="preserve"> </v>
      </c>
      <c r="B358" s="57"/>
      <c r="C358" s="57"/>
      <c r="D358" s="30" t="str">
        <f>IFERROR((GETPIVOTDATA("Average of Certified Payroll Hourly Rate",'Pivot Table'!$X$3,"Firm Name",A358,"Class Round 3 (PSPO)",B358)),"")</f>
        <v/>
      </c>
      <c r="E358" s="34"/>
      <c r="F358" s="34"/>
      <c r="G358" s="151"/>
      <c r="H358" s="349">
        <f t="shared" si="109"/>
        <v>1.7500000000000002E-2</v>
      </c>
      <c r="I358" s="19">
        <f t="shared" si="110"/>
        <v>0</v>
      </c>
      <c r="J358" s="67">
        <f t="shared" si="111"/>
        <v>3.5000000000000003E-2</v>
      </c>
      <c r="K358" s="19">
        <f t="shared" si="112"/>
        <v>0</v>
      </c>
      <c r="L358" s="138">
        <f>IF(ISNUMBER(VLOOKUP('Rate Calculations'!$A358,#REF!,2,FALSE)),VLOOKUP('Rate Calculations'!$A358,#REF!,2,FALSE),0)</f>
        <v>0</v>
      </c>
      <c r="M358" s="89">
        <f>IF(ISNUMBER(VLOOKUP('Rate Calculations'!$A358,#REF!,4,FALSE)),VLOOKUP('Rate Calculations'!$A358,#REF!,4,FALSE),0)</f>
        <v>0</v>
      </c>
      <c r="N358" s="17">
        <f t="shared" si="113"/>
        <v>0</v>
      </c>
      <c r="O358" s="18">
        <f t="shared" si="114"/>
        <v>0</v>
      </c>
      <c r="P358" s="139">
        <f t="shared" si="115"/>
        <v>0</v>
      </c>
      <c r="Q358" s="66">
        <f t="shared" si="116"/>
        <v>0</v>
      </c>
      <c r="R358" s="66">
        <f t="shared" si="117"/>
        <v>0</v>
      </c>
      <c r="S358" s="9" t="e">
        <f>IF(#REF!="Yes",Q358,(Q358+I358*0.5))</f>
        <v>#REF!</v>
      </c>
      <c r="T358" s="9" t="e">
        <f>IF(#REF!="Yes",R358,(R358+K358*0.5))</f>
        <v>#REF!</v>
      </c>
      <c r="U358" s="151">
        <f t="shared" si="118"/>
        <v>0</v>
      </c>
      <c r="V358" s="16">
        <f t="shared" si="119"/>
        <v>0</v>
      </c>
      <c r="W358" s="16">
        <f t="shared" si="120"/>
        <v>0</v>
      </c>
      <c r="X358" s="138">
        <f>IF(ISNUMBER(VLOOKUP('Rate Calculations'!$A358,#REF!,5,FALSE)),VLOOKUP('Rate Calculations'!$A358,#REF!,5,FALSE),0)</f>
        <v>0</v>
      </c>
      <c r="Y358" s="89">
        <f>IF(ISNUMBER(VLOOKUP('Rate Calculations'!$A358,#REF!,6,FALSE)),VLOOKUP('Rate Calculations'!$A358,#REF!,6,FALSE),0)</f>
        <v>0</v>
      </c>
      <c r="Z358" s="17">
        <f t="shared" si="121"/>
        <v>0</v>
      </c>
      <c r="AA358" s="18">
        <f t="shared" si="122"/>
        <v>0</v>
      </c>
      <c r="AB358" s="46">
        <f t="shared" si="107"/>
        <v>0</v>
      </c>
      <c r="AC358" s="24">
        <f t="shared" si="123"/>
        <v>0</v>
      </c>
      <c r="AD358" s="24">
        <f t="shared" si="124"/>
        <v>0</v>
      </c>
      <c r="AE358" s="27" t="e">
        <f>IF(#REF!="Yes",AC358,(AC358+V358*0.5))</f>
        <v>#REF!</v>
      </c>
      <c r="AF358" s="27" t="e">
        <f>IF(#REF!="Yes",AD358,(AD358+W358*0.5))</f>
        <v>#REF!</v>
      </c>
    </row>
    <row r="359" spans="1:32">
      <c r="A359" s="57" t="str">
        <f t="shared" si="108"/>
        <v xml:space="preserve"> </v>
      </c>
      <c r="B359" s="57"/>
      <c r="C359" s="57"/>
      <c r="D359" s="30" t="str">
        <f>IFERROR((GETPIVOTDATA("Average of Certified Payroll Hourly Rate",'Pivot Table'!$X$3,"Firm Name",A359,"Class Round 3 (PSPO)",B359)),"")</f>
        <v/>
      </c>
      <c r="E359" s="34"/>
      <c r="F359" s="34"/>
      <c r="G359" s="151"/>
      <c r="H359" s="349">
        <f t="shared" si="109"/>
        <v>1.7500000000000002E-2</v>
      </c>
      <c r="I359" s="19">
        <f t="shared" si="110"/>
        <v>0</v>
      </c>
      <c r="J359" s="67">
        <f t="shared" si="111"/>
        <v>3.5000000000000003E-2</v>
      </c>
      <c r="K359" s="19">
        <f t="shared" si="112"/>
        <v>0</v>
      </c>
      <c r="L359" s="138">
        <f>IF(ISNUMBER(VLOOKUP('Rate Calculations'!$A359,#REF!,2,FALSE)),VLOOKUP('Rate Calculations'!$A359,#REF!,2,FALSE),0)</f>
        <v>0</v>
      </c>
      <c r="M359" s="89">
        <f>IF(ISNUMBER(VLOOKUP('Rate Calculations'!$A359,#REF!,4,FALSE)),VLOOKUP('Rate Calculations'!$A359,#REF!,4,FALSE),0)</f>
        <v>0</v>
      </c>
      <c r="N359" s="17">
        <f t="shared" si="113"/>
        <v>0</v>
      </c>
      <c r="O359" s="18">
        <f t="shared" si="114"/>
        <v>0</v>
      </c>
      <c r="P359" s="139">
        <f t="shared" si="115"/>
        <v>0</v>
      </c>
      <c r="Q359" s="66">
        <f t="shared" si="116"/>
        <v>0</v>
      </c>
      <c r="R359" s="66">
        <f t="shared" si="117"/>
        <v>0</v>
      </c>
      <c r="S359" s="9" t="e">
        <f>IF(#REF!="Yes",Q359,(Q359+I359*0.5))</f>
        <v>#REF!</v>
      </c>
      <c r="T359" s="9" t="e">
        <f>IF(#REF!="Yes",R359,(R359+K359*0.5))</f>
        <v>#REF!</v>
      </c>
      <c r="U359" s="151">
        <f t="shared" si="118"/>
        <v>0</v>
      </c>
      <c r="V359" s="16">
        <f t="shared" si="119"/>
        <v>0</v>
      </c>
      <c r="W359" s="16">
        <f t="shared" si="120"/>
        <v>0</v>
      </c>
      <c r="X359" s="138">
        <f>IF(ISNUMBER(VLOOKUP('Rate Calculations'!$A359,#REF!,5,FALSE)),VLOOKUP('Rate Calculations'!$A359,#REF!,5,FALSE),0)</f>
        <v>0</v>
      </c>
      <c r="Y359" s="89">
        <f>IF(ISNUMBER(VLOOKUP('Rate Calculations'!$A359,#REF!,6,FALSE)),VLOOKUP('Rate Calculations'!$A359,#REF!,6,FALSE),0)</f>
        <v>0</v>
      </c>
      <c r="Z359" s="17">
        <f t="shared" si="121"/>
        <v>0</v>
      </c>
      <c r="AA359" s="18">
        <f t="shared" si="122"/>
        <v>0</v>
      </c>
      <c r="AB359" s="46">
        <f t="shared" si="107"/>
        <v>0</v>
      </c>
      <c r="AC359" s="24">
        <f t="shared" si="123"/>
        <v>0</v>
      </c>
      <c r="AD359" s="24">
        <f t="shared" si="124"/>
        <v>0</v>
      </c>
      <c r="AE359" s="27" t="e">
        <f>IF(#REF!="Yes",AC359,(AC359+V359*0.5))</f>
        <v>#REF!</v>
      </c>
      <c r="AF359" s="27" t="e">
        <f>IF(#REF!="Yes",AD359,(AD359+W359*0.5))</f>
        <v>#REF!</v>
      </c>
    </row>
    <row r="360" spans="1:32">
      <c r="A360" s="57" t="str">
        <f t="shared" si="108"/>
        <v xml:space="preserve"> </v>
      </c>
      <c r="B360" s="57"/>
      <c r="C360" s="57"/>
      <c r="D360" s="30" t="str">
        <f>IFERROR((GETPIVOTDATA("Average of Certified Payroll Hourly Rate",'Pivot Table'!$X$3,"Firm Name",A360,"Class Round 3 (PSPO)",B360)),"")</f>
        <v/>
      </c>
      <c r="E360" s="34"/>
      <c r="F360" s="34"/>
      <c r="G360" s="151"/>
      <c r="H360" s="349">
        <f t="shared" si="109"/>
        <v>1.7500000000000002E-2</v>
      </c>
      <c r="I360" s="19">
        <f t="shared" si="110"/>
        <v>0</v>
      </c>
      <c r="J360" s="67">
        <f t="shared" si="111"/>
        <v>3.5000000000000003E-2</v>
      </c>
      <c r="K360" s="19">
        <f t="shared" si="112"/>
        <v>0</v>
      </c>
      <c r="L360" s="138">
        <f>IF(ISNUMBER(VLOOKUP('Rate Calculations'!$A360,#REF!,2,FALSE)),VLOOKUP('Rate Calculations'!$A360,#REF!,2,FALSE),0)</f>
        <v>0</v>
      </c>
      <c r="M360" s="89">
        <f>IF(ISNUMBER(VLOOKUP('Rate Calculations'!$A360,#REF!,4,FALSE)),VLOOKUP('Rate Calculations'!$A360,#REF!,4,FALSE),0)</f>
        <v>0</v>
      </c>
      <c r="N360" s="17">
        <f t="shared" si="113"/>
        <v>0</v>
      </c>
      <c r="O360" s="18">
        <f t="shared" si="114"/>
        <v>0</v>
      </c>
      <c r="P360" s="139">
        <f t="shared" si="115"/>
        <v>0</v>
      </c>
      <c r="Q360" s="66">
        <f t="shared" si="116"/>
        <v>0</v>
      </c>
      <c r="R360" s="66">
        <f t="shared" si="117"/>
        <v>0</v>
      </c>
      <c r="S360" s="9" t="e">
        <f>IF(#REF!="Yes",Q360,(Q360+I360*0.5))</f>
        <v>#REF!</v>
      </c>
      <c r="T360" s="9" t="e">
        <f>IF(#REF!="Yes",R360,(R360+K360*0.5))</f>
        <v>#REF!</v>
      </c>
      <c r="U360" s="151">
        <f t="shared" si="118"/>
        <v>0</v>
      </c>
      <c r="V360" s="16">
        <f t="shared" si="119"/>
        <v>0</v>
      </c>
      <c r="W360" s="16">
        <f t="shared" si="120"/>
        <v>0</v>
      </c>
      <c r="X360" s="138">
        <f>IF(ISNUMBER(VLOOKUP('Rate Calculations'!$A360,#REF!,5,FALSE)),VLOOKUP('Rate Calculations'!$A360,#REF!,5,FALSE),0)</f>
        <v>0</v>
      </c>
      <c r="Y360" s="89">
        <f>IF(ISNUMBER(VLOOKUP('Rate Calculations'!$A360,#REF!,6,FALSE)),VLOOKUP('Rate Calculations'!$A360,#REF!,6,FALSE),0)</f>
        <v>0</v>
      </c>
      <c r="Z360" s="17">
        <f t="shared" si="121"/>
        <v>0</v>
      </c>
      <c r="AA360" s="18">
        <f t="shared" si="122"/>
        <v>0</v>
      </c>
      <c r="AB360" s="46">
        <f t="shared" si="107"/>
        <v>0</v>
      </c>
      <c r="AC360" s="24">
        <f t="shared" si="123"/>
        <v>0</v>
      </c>
      <c r="AD360" s="24">
        <f t="shared" si="124"/>
        <v>0</v>
      </c>
      <c r="AE360" s="27" t="e">
        <f>IF(#REF!="Yes",AC360,(AC360+V360*0.5))</f>
        <v>#REF!</v>
      </c>
      <c r="AF360" s="27" t="e">
        <f>IF(#REF!="Yes",AD360,(AD360+W360*0.5))</f>
        <v>#REF!</v>
      </c>
    </row>
    <row r="361" spans="1:32">
      <c r="A361" s="57" t="str">
        <f t="shared" si="108"/>
        <v xml:space="preserve"> </v>
      </c>
      <c r="B361" s="57"/>
      <c r="C361" s="57"/>
      <c r="D361" s="30" t="str">
        <f>IFERROR((GETPIVOTDATA("Average of Certified Payroll Hourly Rate",'Pivot Table'!$X$3,"Firm Name",A361,"Class Round 3 (PSPO)",B361)),"")</f>
        <v/>
      </c>
      <c r="E361" s="34"/>
      <c r="F361" s="34"/>
      <c r="G361" s="151"/>
      <c r="H361" s="349">
        <f t="shared" si="109"/>
        <v>1.7500000000000002E-2</v>
      </c>
      <c r="I361" s="19">
        <f t="shared" si="110"/>
        <v>0</v>
      </c>
      <c r="J361" s="67">
        <f t="shared" si="111"/>
        <v>3.5000000000000003E-2</v>
      </c>
      <c r="K361" s="19">
        <f t="shared" si="112"/>
        <v>0</v>
      </c>
      <c r="L361" s="138">
        <f>IF(ISNUMBER(VLOOKUP('Rate Calculations'!$A361,#REF!,2,FALSE)),VLOOKUP('Rate Calculations'!$A361,#REF!,2,FALSE),0)</f>
        <v>0</v>
      </c>
      <c r="M361" s="89">
        <f>IF(ISNUMBER(VLOOKUP('Rate Calculations'!$A361,#REF!,4,FALSE)),VLOOKUP('Rate Calculations'!$A361,#REF!,4,FALSE),0)</f>
        <v>0</v>
      </c>
      <c r="N361" s="17">
        <f t="shared" si="113"/>
        <v>0</v>
      </c>
      <c r="O361" s="18">
        <f t="shared" si="114"/>
        <v>0</v>
      </c>
      <c r="P361" s="139">
        <f t="shared" si="115"/>
        <v>0</v>
      </c>
      <c r="Q361" s="66">
        <f t="shared" si="116"/>
        <v>0</v>
      </c>
      <c r="R361" s="66">
        <f t="shared" si="117"/>
        <v>0</v>
      </c>
      <c r="S361" s="9" t="e">
        <f>IF(#REF!="Yes",Q361,(Q361+I361*0.5))</f>
        <v>#REF!</v>
      </c>
      <c r="T361" s="9" t="e">
        <f>IF(#REF!="Yes",R361,(R361+K361*0.5))</f>
        <v>#REF!</v>
      </c>
      <c r="U361" s="151">
        <f t="shared" si="118"/>
        <v>0</v>
      </c>
      <c r="V361" s="16">
        <f t="shared" si="119"/>
        <v>0</v>
      </c>
      <c r="W361" s="16">
        <f t="shared" si="120"/>
        <v>0</v>
      </c>
      <c r="X361" s="138">
        <f>IF(ISNUMBER(VLOOKUP('Rate Calculations'!$A361,#REF!,5,FALSE)),VLOOKUP('Rate Calculations'!$A361,#REF!,5,FALSE),0)</f>
        <v>0</v>
      </c>
      <c r="Y361" s="89">
        <f>IF(ISNUMBER(VLOOKUP('Rate Calculations'!$A361,#REF!,6,FALSE)),VLOOKUP('Rate Calculations'!$A361,#REF!,6,FALSE),0)</f>
        <v>0</v>
      </c>
      <c r="Z361" s="17">
        <f t="shared" si="121"/>
        <v>0</v>
      </c>
      <c r="AA361" s="18">
        <f t="shared" si="122"/>
        <v>0</v>
      </c>
      <c r="AB361" s="46">
        <f t="shared" si="107"/>
        <v>0</v>
      </c>
      <c r="AC361" s="24">
        <f t="shared" si="123"/>
        <v>0</v>
      </c>
      <c r="AD361" s="24">
        <f t="shared" si="124"/>
        <v>0</v>
      </c>
      <c r="AE361" s="27" t="e">
        <f>IF(#REF!="Yes",AC361,(AC361+V361*0.5))</f>
        <v>#REF!</v>
      </c>
      <c r="AF361" s="27" t="e">
        <f>IF(#REF!="Yes",AD361,(AD361+W361*0.5))</f>
        <v>#REF!</v>
      </c>
    </row>
    <row r="362" spans="1:32">
      <c r="A362" s="57" t="str">
        <f t="shared" si="108"/>
        <v xml:space="preserve"> </v>
      </c>
      <c r="B362" s="57"/>
      <c r="C362" s="57"/>
      <c r="D362" s="30" t="str">
        <f>IFERROR((GETPIVOTDATA("Average of Certified Payroll Hourly Rate",'Pivot Table'!$X$3,"Firm Name",A362,"Class Round 3 (PSPO)",B362)),"")</f>
        <v/>
      </c>
      <c r="E362" s="34"/>
      <c r="F362" s="34"/>
      <c r="G362" s="151"/>
      <c r="H362" s="349">
        <f t="shared" si="109"/>
        <v>1.7500000000000002E-2</v>
      </c>
      <c r="I362" s="19">
        <f t="shared" si="110"/>
        <v>0</v>
      </c>
      <c r="J362" s="67">
        <f t="shared" si="111"/>
        <v>3.5000000000000003E-2</v>
      </c>
      <c r="K362" s="19">
        <f t="shared" si="112"/>
        <v>0</v>
      </c>
      <c r="L362" s="138">
        <f>IF(ISNUMBER(VLOOKUP('Rate Calculations'!$A362,#REF!,2,FALSE)),VLOOKUP('Rate Calculations'!$A362,#REF!,2,FALSE),0)</f>
        <v>0</v>
      </c>
      <c r="M362" s="89">
        <f>IF(ISNUMBER(VLOOKUP('Rate Calculations'!$A362,#REF!,4,FALSE)),VLOOKUP('Rate Calculations'!$A362,#REF!,4,FALSE),0)</f>
        <v>0</v>
      </c>
      <c r="N362" s="17">
        <f t="shared" si="113"/>
        <v>0</v>
      </c>
      <c r="O362" s="18">
        <f t="shared" si="114"/>
        <v>0</v>
      </c>
      <c r="P362" s="139">
        <f t="shared" si="115"/>
        <v>0</v>
      </c>
      <c r="Q362" s="66">
        <f t="shared" si="116"/>
        <v>0</v>
      </c>
      <c r="R362" s="66">
        <f t="shared" si="117"/>
        <v>0</v>
      </c>
      <c r="S362" s="9" t="e">
        <f>IF(#REF!="Yes",Q362,(Q362+I362*0.5))</f>
        <v>#REF!</v>
      </c>
      <c r="T362" s="9" t="e">
        <f>IF(#REF!="Yes",R362,(R362+K362*0.5))</f>
        <v>#REF!</v>
      </c>
      <c r="U362" s="151">
        <f t="shared" si="118"/>
        <v>0</v>
      </c>
      <c r="V362" s="16">
        <f t="shared" si="119"/>
        <v>0</v>
      </c>
      <c r="W362" s="16">
        <f t="shared" si="120"/>
        <v>0</v>
      </c>
      <c r="X362" s="138">
        <f>IF(ISNUMBER(VLOOKUP('Rate Calculations'!$A362,#REF!,5,FALSE)),VLOOKUP('Rate Calculations'!$A362,#REF!,5,FALSE),0)</f>
        <v>0</v>
      </c>
      <c r="Y362" s="89">
        <f>IF(ISNUMBER(VLOOKUP('Rate Calculations'!$A362,#REF!,6,FALSE)),VLOOKUP('Rate Calculations'!$A362,#REF!,6,FALSE),0)</f>
        <v>0</v>
      </c>
      <c r="Z362" s="17">
        <f t="shared" si="121"/>
        <v>0</v>
      </c>
      <c r="AA362" s="18">
        <f t="shared" si="122"/>
        <v>0</v>
      </c>
      <c r="AB362" s="46">
        <f t="shared" si="107"/>
        <v>0</v>
      </c>
      <c r="AC362" s="24">
        <f t="shared" si="123"/>
        <v>0</v>
      </c>
      <c r="AD362" s="24">
        <f t="shared" si="124"/>
        <v>0</v>
      </c>
      <c r="AE362" s="27" t="e">
        <f>IF(#REF!="Yes",AC362,(AC362+V362*0.5))</f>
        <v>#REF!</v>
      </c>
      <c r="AF362" s="27" t="e">
        <f>IF(#REF!="Yes",AD362,(AD362+W362*0.5))</f>
        <v>#REF!</v>
      </c>
    </row>
    <row r="363" spans="1:32">
      <c r="A363" s="57" t="str">
        <f t="shared" si="108"/>
        <v xml:space="preserve"> </v>
      </c>
      <c r="B363" s="57"/>
      <c r="C363" s="57"/>
      <c r="D363" s="30" t="str">
        <f>IFERROR((GETPIVOTDATA("Average of Certified Payroll Hourly Rate",'Pivot Table'!$X$3,"Firm Name",A363,"Class Round 3 (PSPO)",B363)),"")</f>
        <v/>
      </c>
      <c r="E363" s="34"/>
      <c r="F363" s="34"/>
      <c r="G363" s="151"/>
      <c r="H363" s="349">
        <f t="shared" si="109"/>
        <v>1.7500000000000002E-2</v>
      </c>
      <c r="I363" s="19">
        <f t="shared" si="110"/>
        <v>0</v>
      </c>
      <c r="J363" s="67">
        <f t="shared" si="111"/>
        <v>3.5000000000000003E-2</v>
      </c>
      <c r="K363" s="19">
        <f t="shared" si="112"/>
        <v>0</v>
      </c>
      <c r="L363" s="138">
        <f>IF(ISNUMBER(VLOOKUP('Rate Calculations'!$A363,#REF!,2,FALSE)),VLOOKUP('Rate Calculations'!$A363,#REF!,2,FALSE),0)</f>
        <v>0</v>
      </c>
      <c r="M363" s="89">
        <f>IF(ISNUMBER(VLOOKUP('Rate Calculations'!$A363,#REF!,4,FALSE)),VLOOKUP('Rate Calculations'!$A363,#REF!,4,FALSE),0)</f>
        <v>0</v>
      </c>
      <c r="N363" s="17">
        <f t="shared" si="113"/>
        <v>0</v>
      </c>
      <c r="O363" s="18">
        <f t="shared" si="114"/>
        <v>0</v>
      </c>
      <c r="P363" s="139">
        <f t="shared" si="115"/>
        <v>0</v>
      </c>
      <c r="Q363" s="66">
        <f t="shared" si="116"/>
        <v>0</v>
      </c>
      <c r="R363" s="66">
        <f t="shared" si="117"/>
        <v>0</v>
      </c>
      <c r="S363" s="9" t="e">
        <f>IF(#REF!="Yes",Q363,(Q363+I363*0.5))</f>
        <v>#REF!</v>
      </c>
      <c r="T363" s="9" t="e">
        <f>IF(#REF!="Yes",R363,(R363+K363*0.5))</f>
        <v>#REF!</v>
      </c>
      <c r="U363" s="151">
        <f t="shared" si="118"/>
        <v>0</v>
      </c>
      <c r="V363" s="16">
        <f t="shared" si="119"/>
        <v>0</v>
      </c>
      <c r="W363" s="16">
        <f t="shared" si="120"/>
        <v>0</v>
      </c>
      <c r="X363" s="138">
        <f>IF(ISNUMBER(VLOOKUP('Rate Calculations'!$A363,#REF!,5,FALSE)),VLOOKUP('Rate Calculations'!$A363,#REF!,5,FALSE),0)</f>
        <v>0</v>
      </c>
      <c r="Y363" s="89">
        <f>IF(ISNUMBER(VLOOKUP('Rate Calculations'!$A363,#REF!,6,FALSE)),VLOOKUP('Rate Calculations'!$A363,#REF!,6,FALSE),0)</f>
        <v>0</v>
      </c>
      <c r="Z363" s="17">
        <f t="shared" si="121"/>
        <v>0</v>
      </c>
      <c r="AA363" s="18">
        <f t="shared" si="122"/>
        <v>0</v>
      </c>
      <c r="AB363" s="46">
        <f t="shared" si="107"/>
        <v>0</v>
      </c>
      <c r="AC363" s="24">
        <f t="shared" si="123"/>
        <v>0</v>
      </c>
      <c r="AD363" s="24">
        <f t="shared" si="124"/>
        <v>0</v>
      </c>
      <c r="AE363" s="27" t="e">
        <f>IF(#REF!="Yes",AC363,(AC363+V363*0.5))</f>
        <v>#REF!</v>
      </c>
      <c r="AF363" s="27" t="e">
        <f>IF(#REF!="Yes",AD363,(AD363+W363*0.5))</f>
        <v>#REF!</v>
      </c>
    </row>
    <row r="364" spans="1:32">
      <c r="A364" s="57" t="str">
        <f t="shared" si="108"/>
        <v xml:space="preserve"> </v>
      </c>
      <c r="B364" s="57"/>
      <c r="C364" s="57"/>
      <c r="D364" s="30" t="str">
        <f>IFERROR((GETPIVOTDATA("Average of Certified Payroll Hourly Rate",'Pivot Table'!$X$3,"Firm Name",A364,"Class Round 3 (PSPO)",B364)),"")</f>
        <v/>
      </c>
      <c r="E364" s="34"/>
      <c r="F364" s="34"/>
      <c r="G364" s="151"/>
      <c r="H364" s="349">
        <f t="shared" si="109"/>
        <v>1.7500000000000002E-2</v>
      </c>
      <c r="I364" s="19">
        <f t="shared" si="110"/>
        <v>0</v>
      </c>
      <c r="J364" s="67">
        <f t="shared" si="111"/>
        <v>3.5000000000000003E-2</v>
      </c>
      <c r="K364" s="19">
        <f t="shared" si="112"/>
        <v>0</v>
      </c>
      <c r="L364" s="138">
        <f>IF(ISNUMBER(VLOOKUP('Rate Calculations'!$A364,#REF!,2,FALSE)),VLOOKUP('Rate Calculations'!$A364,#REF!,2,FALSE),0)</f>
        <v>0</v>
      </c>
      <c r="M364" s="89">
        <f>IF(ISNUMBER(VLOOKUP('Rate Calculations'!$A364,#REF!,4,FALSE)),VLOOKUP('Rate Calculations'!$A364,#REF!,4,FALSE),0)</f>
        <v>0</v>
      </c>
      <c r="N364" s="17">
        <f t="shared" si="113"/>
        <v>0</v>
      </c>
      <c r="O364" s="18">
        <f t="shared" si="114"/>
        <v>0</v>
      </c>
      <c r="P364" s="139">
        <f t="shared" si="115"/>
        <v>0</v>
      </c>
      <c r="Q364" s="66">
        <f t="shared" si="116"/>
        <v>0</v>
      </c>
      <c r="R364" s="66">
        <f t="shared" si="117"/>
        <v>0</v>
      </c>
      <c r="S364" s="9" t="e">
        <f>IF(#REF!="Yes",Q364,(Q364+I364*0.5))</f>
        <v>#REF!</v>
      </c>
      <c r="T364" s="9" t="e">
        <f>IF(#REF!="Yes",R364,(R364+K364*0.5))</f>
        <v>#REF!</v>
      </c>
      <c r="U364" s="151">
        <f t="shared" si="118"/>
        <v>0</v>
      </c>
      <c r="V364" s="16">
        <f t="shared" si="119"/>
        <v>0</v>
      </c>
      <c r="W364" s="16">
        <f t="shared" si="120"/>
        <v>0</v>
      </c>
      <c r="X364" s="138">
        <f>IF(ISNUMBER(VLOOKUP('Rate Calculations'!$A364,#REF!,5,FALSE)),VLOOKUP('Rate Calculations'!$A364,#REF!,5,FALSE),0)</f>
        <v>0</v>
      </c>
      <c r="Y364" s="89">
        <f>IF(ISNUMBER(VLOOKUP('Rate Calculations'!$A364,#REF!,6,FALSE)),VLOOKUP('Rate Calculations'!$A364,#REF!,6,FALSE),0)</f>
        <v>0</v>
      </c>
      <c r="Z364" s="17">
        <f t="shared" si="121"/>
        <v>0</v>
      </c>
      <c r="AA364" s="18">
        <f t="shared" si="122"/>
        <v>0</v>
      </c>
      <c r="AB364" s="46">
        <f t="shared" si="107"/>
        <v>0</v>
      </c>
      <c r="AC364" s="24">
        <f t="shared" si="123"/>
        <v>0</v>
      </c>
      <c r="AD364" s="24">
        <f t="shared" si="124"/>
        <v>0</v>
      </c>
      <c r="AE364" s="27" t="e">
        <f>IF(#REF!="Yes",AC364,(AC364+V364*0.5))</f>
        <v>#REF!</v>
      </c>
      <c r="AF364" s="27" t="e">
        <f>IF(#REF!="Yes",AD364,(AD364+W364*0.5))</f>
        <v>#REF!</v>
      </c>
    </row>
    <row r="365" spans="1:32">
      <c r="A365" s="57" t="str">
        <f t="shared" si="108"/>
        <v xml:space="preserve"> </v>
      </c>
      <c r="B365" s="57"/>
      <c r="C365" s="57"/>
      <c r="D365" s="30" t="str">
        <f>IFERROR((GETPIVOTDATA("Average of Certified Payroll Hourly Rate",'Pivot Table'!$X$3,"Firm Name",A365,"Class Round 3 (PSPO)",B365)),"")</f>
        <v/>
      </c>
      <c r="E365" s="34"/>
      <c r="F365" s="34"/>
      <c r="G365" s="151"/>
      <c r="H365" s="349">
        <f t="shared" si="109"/>
        <v>1.7500000000000002E-2</v>
      </c>
      <c r="I365" s="19">
        <f t="shared" si="110"/>
        <v>0</v>
      </c>
      <c r="J365" s="67">
        <f t="shared" si="111"/>
        <v>3.5000000000000003E-2</v>
      </c>
      <c r="K365" s="19">
        <f t="shared" si="112"/>
        <v>0</v>
      </c>
      <c r="L365" s="138">
        <f>IF(ISNUMBER(VLOOKUP('Rate Calculations'!$A365,#REF!,2,FALSE)),VLOOKUP('Rate Calculations'!$A365,#REF!,2,FALSE),0)</f>
        <v>0</v>
      </c>
      <c r="M365" s="89">
        <f>IF(ISNUMBER(VLOOKUP('Rate Calculations'!$A365,#REF!,4,FALSE)),VLOOKUP('Rate Calculations'!$A365,#REF!,4,FALSE),0)</f>
        <v>0</v>
      </c>
      <c r="N365" s="17">
        <f t="shared" si="113"/>
        <v>0</v>
      </c>
      <c r="O365" s="18">
        <f t="shared" si="114"/>
        <v>0</v>
      </c>
      <c r="P365" s="139">
        <f t="shared" si="115"/>
        <v>0</v>
      </c>
      <c r="Q365" s="66">
        <f t="shared" si="116"/>
        <v>0</v>
      </c>
      <c r="R365" s="66">
        <f t="shared" si="117"/>
        <v>0</v>
      </c>
      <c r="S365" s="9" t="e">
        <f>IF(#REF!="Yes",Q365,(Q365+I365*0.5))</f>
        <v>#REF!</v>
      </c>
      <c r="T365" s="9" t="e">
        <f>IF(#REF!="Yes",R365,(R365+K365*0.5))</f>
        <v>#REF!</v>
      </c>
      <c r="U365" s="151">
        <f t="shared" si="118"/>
        <v>0</v>
      </c>
      <c r="V365" s="16">
        <f t="shared" si="119"/>
        <v>0</v>
      </c>
      <c r="W365" s="16">
        <f t="shared" si="120"/>
        <v>0</v>
      </c>
      <c r="X365" s="138">
        <f>IF(ISNUMBER(VLOOKUP('Rate Calculations'!$A365,#REF!,5,FALSE)),VLOOKUP('Rate Calculations'!$A365,#REF!,5,FALSE),0)</f>
        <v>0</v>
      </c>
      <c r="Y365" s="89">
        <f>IF(ISNUMBER(VLOOKUP('Rate Calculations'!$A365,#REF!,6,FALSE)),VLOOKUP('Rate Calculations'!$A365,#REF!,6,FALSE),0)</f>
        <v>0</v>
      </c>
      <c r="Z365" s="17">
        <f t="shared" si="121"/>
        <v>0</v>
      </c>
      <c r="AA365" s="18">
        <f t="shared" si="122"/>
        <v>0</v>
      </c>
      <c r="AB365" s="46">
        <f t="shared" si="107"/>
        <v>0</v>
      </c>
      <c r="AC365" s="24">
        <f t="shared" si="123"/>
        <v>0</v>
      </c>
      <c r="AD365" s="24">
        <f t="shared" si="124"/>
        <v>0</v>
      </c>
      <c r="AE365" s="27" t="e">
        <f>IF(#REF!="Yes",AC365,(AC365+V365*0.5))</f>
        <v>#REF!</v>
      </c>
      <c r="AF365" s="27" t="e">
        <f>IF(#REF!="Yes",AD365,(AD365+W365*0.5))</f>
        <v>#REF!</v>
      </c>
    </row>
    <row r="366" spans="1:32">
      <c r="A366" s="57" t="str">
        <f t="shared" si="108"/>
        <v xml:space="preserve"> </v>
      </c>
      <c r="B366" s="57"/>
      <c r="C366" s="57"/>
      <c r="D366" s="30" t="str">
        <f>IFERROR((GETPIVOTDATA("Average of Certified Payroll Hourly Rate",'Pivot Table'!$X$3,"Firm Name",A366,"Class Round 3 (PSPO)",B366)),"")</f>
        <v/>
      </c>
      <c r="E366" s="34"/>
      <c r="F366" s="34"/>
      <c r="G366" s="151"/>
      <c r="H366" s="349">
        <f t="shared" si="109"/>
        <v>1.7500000000000002E-2</v>
      </c>
      <c r="I366" s="19">
        <f t="shared" si="110"/>
        <v>0</v>
      </c>
      <c r="J366" s="67">
        <f t="shared" si="111"/>
        <v>3.5000000000000003E-2</v>
      </c>
      <c r="K366" s="19">
        <f t="shared" si="112"/>
        <v>0</v>
      </c>
      <c r="L366" s="138">
        <f>IF(ISNUMBER(VLOOKUP('Rate Calculations'!$A366,#REF!,2,FALSE)),VLOOKUP('Rate Calculations'!$A366,#REF!,2,FALSE),0)</f>
        <v>0</v>
      </c>
      <c r="M366" s="89">
        <f>IF(ISNUMBER(VLOOKUP('Rate Calculations'!$A366,#REF!,4,FALSE)),VLOOKUP('Rate Calculations'!$A366,#REF!,4,FALSE),0)</f>
        <v>0</v>
      </c>
      <c r="N366" s="17">
        <f t="shared" si="113"/>
        <v>0</v>
      </c>
      <c r="O366" s="18">
        <f t="shared" si="114"/>
        <v>0</v>
      </c>
      <c r="P366" s="139">
        <f t="shared" si="115"/>
        <v>0</v>
      </c>
      <c r="Q366" s="66">
        <f t="shared" si="116"/>
        <v>0</v>
      </c>
      <c r="R366" s="66">
        <f t="shared" si="117"/>
        <v>0</v>
      </c>
      <c r="S366" s="9" t="e">
        <f>IF(#REF!="Yes",Q366,(Q366+I366*0.5))</f>
        <v>#REF!</v>
      </c>
      <c r="T366" s="9" t="e">
        <f>IF(#REF!="Yes",R366,(R366+K366*0.5))</f>
        <v>#REF!</v>
      </c>
      <c r="U366" s="151">
        <f t="shared" si="118"/>
        <v>0</v>
      </c>
      <c r="V366" s="16">
        <f t="shared" si="119"/>
        <v>0</v>
      </c>
      <c r="W366" s="16">
        <f t="shared" si="120"/>
        <v>0</v>
      </c>
      <c r="X366" s="138">
        <f>IF(ISNUMBER(VLOOKUP('Rate Calculations'!$A366,#REF!,5,FALSE)),VLOOKUP('Rate Calculations'!$A366,#REF!,5,FALSE),0)</f>
        <v>0</v>
      </c>
      <c r="Y366" s="89">
        <f>IF(ISNUMBER(VLOOKUP('Rate Calculations'!$A366,#REF!,6,FALSE)),VLOOKUP('Rate Calculations'!$A366,#REF!,6,FALSE),0)</f>
        <v>0</v>
      </c>
      <c r="Z366" s="17">
        <f t="shared" si="121"/>
        <v>0</v>
      </c>
      <c r="AA366" s="18">
        <f t="shared" si="122"/>
        <v>0</v>
      </c>
      <c r="AB366" s="46">
        <f t="shared" si="107"/>
        <v>0</v>
      </c>
      <c r="AC366" s="24">
        <f t="shared" si="123"/>
        <v>0</v>
      </c>
      <c r="AD366" s="24">
        <f t="shared" si="124"/>
        <v>0</v>
      </c>
      <c r="AE366" s="27" t="e">
        <f>IF(#REF!="Yes",AC366,(AC366+V366*0.5))</f>
        <v>#REF!</v>
      </c>
      <c r="AF366" s="27" t="e">
        <f>IF(#REF!="Yes",AD366,(AD366+W366*0.5))</f>
        <v>#REF!</v>
      </c>
    </row>
    <row r="367" spans="1:32">
      <c r="A367" s="57" t="str">
        <f t="shared" si="108"/>
        <v xml:space="preserve"> </v>
      </c>
      <c r="B367" s="57"/>
      <c r="C367" s="57"/>
      <c r="D367" s="30" t="str">
        <f>IFERROR((GETPIVOTDATA("Average of Certified Payroll Hourly Rate",'Pivot Table'!$X$3,"Firm Name",A367,"Class Round 3 (PSPO)",B367)),"")</f>
        <v/>
      </c>
      <c r="E367" s="34"/>
      <c r="F367" s="34"/>
      <c r="G367" s="151"/>
      <c r="H367" s="349">
        <f t="shared" si="109"/>
        <v>1.7500000000000002E-2</v>
      </c>
      <c r="I367" s="19">
        <f t="shared" si="110"/>
        <v>0</v>
      </c>
      <c r="J367" s="67">
        <f t="shared" si="111"/>
        <v>3.5000000000000003E-2</v>
      </c>
      <c r="K367" s="19">
        <f t="shared" si="112"/>
        <v>0</v>
      </c>
      <c r="L367" s="138">
        <f>IF(ISNUMBER(VLOOKUP('Rate Calculations'!$A367,#REF!,2,FALSE)),VLOOKUP('Rate Calculations'!$A367,#REF!,2,FALSE),0)</f>
        <v>0</v>
      </c>
      <c r="M367" s="89">
        <f>IF(ISNUMBER(VLOOKUP('Rate Calculations'!$A367,#REF!,4,FALSE)),VLOOKUP('Rate Calculations'!$A367,#REF!,4,FALSE),0)</f>
        <v>0</v>
      </c>
      <c r="N367" s="17">
        <f t="shared" si="113"/>
        <v>0</v>
      </c>
      <c r="O367" s="18">
        <f t="shared" si="114"/>
        <v>0</v>
      </c>
      <c r="P367" s="139">
        <f t="shared" si="115"/>
        <v>0</v>
      </c>
      <c r="Q367" s="66">
        <f t="shared" si="116"/>
        <v>0</v>
      </c>
      <c r="R367" s="66">
        <f t="shared" si="117"/>
        <v>0</v>
      </c>
      <c r="S367" s="9" t="e">
        <f>IF(#REF!="Yes",Q367,(Q367+I367*0.5))</f>
        <v>#REF!</v>
      </c>
      <c r="T367" s="9" t="e">
        <f>IF(#REF!="Yes",R367,(R367+K367*0.5))</f>
        <v>#REF!</v>
      </c>
      <c r="U367" s="151">
        <f t="shared" si="118"/>
        <v>0</v>
      </c>
      <c r="V367" s="16">
        <f t="shared" si="119"/>
        <v>0</v>
      </c>
      <c r="W367" s="16">
        <f t="shared" si="120"/>
        <v>0</v>
      </c>
      <c r="X367" s="138">
        <f>IF(ISNUMBER(VLOOKUP('Rate Calculations'!$A367,#REF!,5,FALSE)),VLOOKUP('Rate Calculations'!$A367,#REF!,5,FALSE),0)</f>
        <v>0</v>
      </c>
      <c r="Y367" s="89">
        <f>IF(ISNUMBER(VLOOKUP('Rate Calculations'!$A367,#REF!,6,FALSE)),VLOOKUP('Rate Calculations'!$A367,#REF!,6,FALSE),0)</f>
        <v>0</v>
      </c>
      <c r="Z367" s="17">
        <f t="shared" si="121"/>
        <v>0</v>
      </c>
      <c r="AA367" s="18">
        <f t="shared" si="122"/>
        <v>0</v>
      </c>
      <c r="AB367" s="46">
        <f t="shared" si="107"/>
        <v>0</v>
      </c>
      <c r="AC367" s="24">
        <f t="shared" si="123"/>
        <v>0</v>
      </c>
      <c r="AD367" s="24">
        <f t="shared" si="124"/>
        <v>0</v>
      </c>
      <c r="AE367" s="27" t="e">
        <f>IF(#REF!="Yes",AC367,(AC367+V367*0.5))</f>
        <v>#REF!</v>
      </c>
      <c r="AF367" s="27" t="e">
        <f>IF(#REF!="Yes",AD367,(AD367+W367*0.5))</f>
        <v>#REF!</v>
      </c>
    </row>
    <row r="368" spans="1:32">
      <c r="A368" s="57" t="str">
        <f t="shared" si="108"/>
        <v xml:space="preserve"> </v>
      </c>
      <c r="B368" s="57"/>
      <c r="C368" s="57"/>
      <c r="D368" s="30" t="str">
        <f>IFERROR((GETPIVOTDATA("Average of Certified Payroll Hourly Rate",'Pivot Table'!$X$3,"Firm Name",A368,"Class Round 3 (PSPO)",B368)),"")</f>
        <v/>
      </c>
      <c r="E368" s="34"/>
      <c r="F368" s="34"/>
      <c r="G368" s="151"/>
      <c r="H368" s="349">
        <f t="shared" si="109"/>
        <v>1.7500000000000002E-2</v>
      </c>
      <c r="I368" s="19">
        <f t="shared" si="110"/>
        <v>0</v>
      </c>
      <c r="J368" s="67">
        <f t="shared" si="111"/>
        <v>3.5000000000000003E-2</v>
      </c>
      <c r="K368" s="19">
        <f t="shared" si="112"/>
        <v>0</v>
      </c>
      <c r="L368" s="138">
        <f>IF(ISNUMBER(VLOOKUP('Rate Calculations'!$A368,#REF!,2,FALSE)),VLOOKUP('Rate Calculations'!$A368,#REF!,2,FALSE),0)</f>
        <v>0</v>
      </c>
      <c r="M368" s="89">
        <f>IF(ISNUMBER(VLOOKUP('Rate Calculations'!$A368,#REF!,4,FALSE)),VLOOKUP('Rate Calculations'!$A368,#REF!,4,FALSE),0)</f>
        <v>0</v>
      </c>
      <c r="N368" s="17">
        <f t="shared" si="113"/>
        <v>0</v>
      </c>
      <c r="O368" s="18">
        <f t="shared" si="114"/>
        <v>0</v>
      </c>
      <c r="P368" s="139">
        <f t="shared" si="115"/>
        <v>0</v>
      </c>
      <c r="Q368" s="66">
        <f t="shared" si="116"/>
        <v>0</v>
      </c>
      <c r="R368" s="66">
        <f t="shared" si="117"/>
        <v>0</v>
      </c>
      <c r="S368" s="9" t="e">
        <f>IF(#REF!="Yes",Q368,(Q368+I368*0.5))</f>
        <v>#REF!</v>
      </c>
      <c r="T368" s="9" t="e">
        <f>IF(#REF!="Yes",R368,(R368+K368*0.5))</f>
        <v>#REF!</v>
      </c>
      <c r="U368" s="151">
        <f t="shared" si="118"/>
        <v>0</v>
      </c>
      <c r="V368" s="16">
        <f t="shared" si="119"/>
        <v>0</v>
      </c>
      <c r="W368" s="16">
        <f t="shared" si="120"/>
        <v>0</v>
      </c>
      <c r="X368" s="138">
        <f>IF(ISNUMBER(VLOOKUP('Rate Calculations'!$A368,#REF!,5,FALSE)),VLOOKUP('Rate Calculations'!$A368,#REF!,5,FALSE),0)</f>
        <v>0</v>
      </c>
      <c r="Y368" s="89">
        <f>IF(ISNUMBER(VLOOKUP('Rate Calculations'!$A368,#REF!,6,FALSE)),VLOOKUP('Rate Calculations'!$A368,#REF!,6,FALSE),0)</f>
        <v>0</v>
      </c>
      <c r="Z368" s="17">
        <f t="shared" si="121"/>
        <v>0</v>
      </c>
      <c r="AA368" s="18">
        <f t="shared" si="122"/>
        <v>0</v>
      </c>
      <c r="AB368" s="46">
        <f t="shared" si="107"/>
        <v>0</v>
      </c>
      <c r="AC368" s="24">
        <f t="shared" si="123"/>
        <v>0</v>
      </c>
      <c r="AD368" s="24">
        <f t="shared" si="124"/>
        <v>0</v>
      </c>
      <c r="AE368" s="27" t="e">
        <f>IF(#REF!="Yes",AC368,(AC368+V368*0.5))</f>
        <v>#REF!</v>
      </c>
      <c r="AF368" s="27" t="e">
        <f>IF(#REF!="Yes",AD368,(AD368+W368*0.5))</f>
        <v>#REF!</v>
      </c>
    </row>
    <row r="369" spans="1:32">
      <c r="A369" s="57" t="str">
        <f t="shared" si="108"/>
        <v xml:space="preserve"> </v>
      </c>
      <c r="B369" s="57"/>
      <c r="C369" s="57"/>
      <c r="D369" s="30" t="str">
        <f>IFERROR((GETPIVOTDATA("Average of Certified Payroll Hourly Rate",'Pivot Table'!$X$3,"Firm Name",A369,"Class Round 3 (PSPO)",B369)),"")</f>
        <v/>
      </c>
      <c r="E369" s="34"/>
      <c r="F369" s="34"/>
      <c r="G369" s="151"/>
      <c r="H369" s="349">
        <f t="shared" si="109"/>
        <v>1.7500000000000002E-2</v>
      </c>
      <c r="I369" s="19">
        <f t="shared" si="110"/>
        <v>0</v>
      </c>
      <c r="J369" s="67">
        <f t="shared" si="111"/>
        <v>3.5000000000000003E-2</v>
      </c>
      <c r="K369" s="19">
        <f t="shared" si="112"/>
        <v>0</v>
      </c>
      <c r="L369" s="138">
        <f>IF(ISNUMBER(VLOOKUP('Rate Calculations'!$A369,#REF!,2,FALSE)),VLOOKUP('Rate Calculations'!$A369,#REF!,2,FALSE),0)</f>
        <v>0</v>
      </c>
      <c r="M369" s="89">
        <f>IF(ISNUMBER(VLOOKUP('Rate Calculations'!$A369,#REF!,4,FALSE)),VLOOKUP('Rate Calculations'!$A369,#REF!,4,FALSE),0)</f>
        <v>0</v>
      </c>
      <c r="N369" s="17">
        <f t="shared" si="113"/>
        <v>0</v>
      </c>
      <c r="O369" s="18">
        <f t="shared" si="114"/>
        <v>0</v>
      </c>
      <c r="P369" s="139">
        <f t="shared" si="115"/>
        <v>0</v>
      </c>
      <c r="Q369" s="66">
        <f t="shared" si="116"/>
        <v>0</v>
      </c>
      <c r="R369" s="66">
        <f t="shared" si="117"/>
        <v>0</v>
      </c>
      <c r="S369" s="9" t="e">
        <f>IF(#REF!="Yes",Q369,(Q369+I369*0.5))</f>
        <v>#REF!</v>
      </c>
      <c r="T369" s="9" t="e">
        <f>IF(#REF!="Yes",R369,(R369+K369*0.5))</f>
        <v>#REF!</v>
      </c>
      <c r="U369" s="151">
        <f t="shared" si="118"/>
        <v>0</v>
      </c>
      <c r="V369" s="16">
        <f t="shared" si="119"/>
        <v>0</v>
      </c>
      <c r="W369" s="16">
        <f t="shared" si="120"/>
        <v>0</v>
      </c>
      <c r="X369" s="138">
        <f>IF(ISNUMBER(VLOOKUP('Rate Calculations'!$A369,#REF!,5,FALSE)),VLOOKUP('Rate Calculations'!$A369,#REF!,5,FALSE),0)</f>
        <v>0</v>
      </c>
      <c r="Y369" s="89">
        <f>IF(ISNUMBER(VLOOKUP('Rate Calculations'!$A369,#REF!,6,FALSE)),VLOOKUP('Rate Calculations'!$A369,#REF!,6,FALSE),0)</f>
        <v>0</v>
      </c>
      <c r="Z369" s="17">
        <f t="shared" si="121"/>
        <v>0</v>
      </c>
      <c r="AA369" s="18">
        <f t="shared" si="122"/>
        <v>0</v>
      </c>
      <c r="AB369" s="46">
        <f t="shared" si="107"/>
        <v>0</v>
      </c>
      <c r="AC369" s="24">
        <f t="shared" si="123"/>
        <v>0</v>
      </c>
      <c r="AD369" s="24">
        <f t="shared" si="124"/>
        <v>0</v>
      </c>
      <c r="AE369" s="27" t="e">
        <f>IF(#REF!="Yes",AC369,(AC369+V369*0.5))</f>
        <v>#REF!</v>
      </c>
      <c r="AF369" s="27" t="e">
        <f>IF(#REF!="Yes",AD369,(AD369+W369*0.5))</f>
        <v>#REF!</v>
      </c>
    </row>
    <row r="370" spans="1:32">
      <c r="A370" s="57" t="str">
        <f t="shared" si="108"/>
        <v xml:space="preserve"> </v>
      </c>
      <c r="B370" s="57"/>
      <c r="C370" s="57"/>
      <c r="D370" s="30" t="str">
        <f>IFERROR((GETPIVOTDATA("Average of Certified Payroll Hourly Rate",'Pivot Table'!$X$3,"Firm Name",A370,"Class Round 3 (PSPO)",B370)),"")</f>
        <v/>
      </c>
      <c r="E370" s="34"/>
      <c r="F370" s="34"/>
      <c r="G370" s="151"/>
      <c r="H370" s="349">
        <f t="shared" si="109"/>
        <v>1.7500000000000002E-2</v>
      </c>
      <c r="I370" s="19">
        <f t="shared" si="110"/>
        <v>0</v>
      </c>
      <c r="J370" s="67">
        <f t="shared" si="111"/>
        <v>3.5000000000000003E-2</v>
      </c>
      <c r="K370" s="19">
        <f t="shared" si="112"/>
        <v>0</v>
      </c>
      <c r="L370" s="138">
        <f>IF(ISNUMBER(VLOOKUP('Rate Calculations'!$A370,#REF!,2,FALSE)),VLOOKUP('Rate Calculations'!$A370,#REF!,2,FALSE),0)</f>
        <v>0</v>
      </c>
      <c r="M370" s="89">
        <f>IF(ISNUMBER(VLOOKUP('Rate Calculations'!$A370,#REF!,4,FALSE)),VLOOKUP('Rate Calculations'!$A370,#REF!,4,FALSE),0)</f>
        <v>0</v>
      </c>
      <c r="N370" s="17">
        <f t="shared" si="113"/>
        <v>0</v>
      </c>
      <c r="O370" s="18">
        <f t="shared" si="114"/>
        <v>0</v>
      </c>
      <c r="P370" s="139">
        <f t="shared" si="115"/>
        <v>0</v>
      </c>
      <c r="Q370" s="66">
        <f t="shared" si="116"/>
        <v>0</v>
      </c>
      <c r="R370" s="66">
        <f t="shared" si="117"/>
        <v>0</v>
      </c>
      <c r="S370" s="9" t="e">
        <f>IF(#REF!="Yes",Q370,(Q370+I370*0.5))</f>
        <v>#REF!</v>
      </c>
      <c r="T370" s="9" t="e">
        <f>IF(#REF!="Yes",R370,(R370+K370*0.5))</f>
        <v>#REF!</v>
      </c>
      <c r="U370" s="151">
        <f t="shared" si="118"/>
        <v>0</v>
      </c>
      <c r="V370" s="16">
        <f t="shared" si="119"/>
        <v>0</v>
      </c>
      <c r="W370" s="16">
        <f t="shared" si="120"/>
        <v>0</v>
      </c>
      <c r="X370" s="138">
        <f>IF(ISNUMBER(VLOOKUP('Rate Calculations'!$A370,#REF!,5,FALSE)),VLOOKUP('Rate Calculations'!$A370,#REF!,5,FALSE),0)</f>
        <v>0</v>
      </c>
      <c r="Y370" s="89">
        <f>IF(ISNUMBER(VLOOKUP('Rate Calculations'!$A370,#REF!,6,FALSE)),VLOOKUP('Rate Calculations'!$A370,#REF!,6,FALSE),0)</f>
        <v>0</v>
      </c>
      <c r="Z370" s="17">
        <f t="shared" si="121"/>
        <v>0</v>
      </c>
      <c r="AA370" s="18">
        <f t="shared" si="122"/>
        <v>0</v>
      </c>
      <c r="AB370" s="46">
        <f t="shared" si="107"/>
        <v>0</v>
      </c>
      <c r="AC370" s="24">
        <f t="shared" si="123"/>
        <v>0</v>
      </c>
      <c r="AD370" s="24">
        <f t="shared" si="124"/>
        <v>0</v>
      </c>
      <c r="AE370" s="27" t="e">
        <f>IF(#REF!="Yes",AC370,(AC370+V370*0.5))</f>
        <v>#REF!</v>
      </c>
      <c r="AF370" s="27" t="e">
        <f>IF(#REF!="Yes",AD370,(AD370+W370*0.5))</f>
        <v>#REF!</v>
      </c>
    </row>
    <row r="371" spans="1:32">
      <c r="A371" s="57" t="str">
        <f t="shared" si="108"/>
        <v xml:space="preserve"> </v>
      </c>
      <c r="B371" s="57"/>
      <c r="C371" s="57"/>
      <c r="D371" s="30" t="str">
        <f>IFERROR((GETPIVOTDATA("Average of Certified Payroll Hourly Rate",'Pivot Table'!$X$3,"Firm Name",A371,"Class Round 3 (PSPO)",B371)),"")</f>
        <v/>
      </c>
      <c r="E371" s="34"/>
      <c r="F371" s="34"/>
      <c r="G371" s="151"/>
      <c r="H371" s="349">
        <f t="shared" si="109"/>
        <v>1.7500000000000002E-2</v>
      </c>
      <c r="I371" s="19">
        <f t="shared" si="110"/>
        <v>0</v>
      </c>
      <c r="J371" s="67">
        <f t="shared" si="111"/>
        <v>3.5000000000000003E-2</v>
      </c>
      <c r="K371" s="19">
        <f t="shared" si="112"/>
        <v>0</v>
      </c>
      <c r="L371" s="138">
        <f>IF(ISNUMBER(VLOOKUP('Rate Calculations'!$A371,#REF!,2,FALSE)),VLOOKUP('Rate Calculations'!$A371,#REF!,2,FALSE),0)</f>
        <v>0</v>
      </c>
      <c r="M371" s="89">
        <f>IF(ISNUMBER(VLOOKUP('Rate Calculations'!$A371,#REF!,4,FALSE)),VLOOKUP('Rate Calculations'!$A371,#REF!,4,FALSE),0)</f>
        <v>0</v>
      </c>
      <c r="N371" s="17">
        <f t="shared" si="113"/>
        <v>0</v>
      </c>
      <c r="O371" s="18">
        <f t="shared" si="114"/>
        <v>0</v>
      </c>
      <c r="P371" s="139">
        <f t="shared" si="115"/>
        <v>0</v>
      </c>
      <c r="Q371" s="66">
        <f t="shared" si="116"/>
        <v>0</v>
      </c>
      <c r="R371" s="66">
        <f t="shared" si="117"/>
        <v>0</v>
      </c>
      <c r="S371" s="9" t="e">
        <f>IF(#REF!="Yes",Q371,(Q371+I371*0.5))</f>
        <v>#REF!</v>
      </c>
      <c r="T371" s="9" t="e">
        <f>IF(#REF!="Yes",R371,(R371+K371*0.5))</f>
        <v>#REF!</v>
      </c>
      <c r="U371" s="151">
        <f t="shared" si="118"/>
        <v>0</v>
      </c>
      <c r="V371" s="16">
        <f t="shared" si="119"/>
        <v>0</v>
      </c>
      <c r="W371" s="16">
        <f t="shared" si="120"/>
        <v>0</v>
      </c>
      <c r="X371" s="138">
        <f>IF(ISNUMBER(VLOOKUP('Rate Calculations'!$A371,#REF!,5,FALSE)),VLOOKUP('Rate Calculations'!$A371,#REF!,5,FALSE),0)</f>
        <v>0</v>
      </c>
      <c r="Y371" s="89">
        <f>IF(ISNUMBER(VLOOKUP('Rate Calculations'!$A371,#REF!,6,FALSE)),VLOOKUP('Rate Calculations'!$A371,#REF!,6,FALSE),0)</f>
        <v>0</v>
      </c>
      <c r="Z371" s="17">
        <f t="shared" si="121"/>
        <v>0</v>
      </c>
      <c r="AA371" s="18">
        <f t="shared" si="122"/>
        <v>0</v>
      </c>
      <c r="AB371" s="46">
        <f t="shared" si="107"/>
        <v>0</v>
      </c>
      <c r="AC371" s="24">
        <f t="shared" si="123"/>
        <v>0</v>
      </c>
      <c r="AD371" s="24">
        <f t="shared" si="124"/>
        <v>0</v>
      </c>
      <c r="AE371" s="27" t="e">
        <f>IF(#REF!="Yes",AC371,(AC371+V371*0.5))</f>
        <v>#REF!</v>
      </c>
      <c r="AF371" s="27" t="e">
        <f>IF(#REF!="Yes",AD371,(AD371+W371*0.5))</f>
        <v>#REF!</v>
      </c>
    </row>
    <row r="372" spans="1:32">
      <c r="A372" s="57" t="str">
        <f t="shared" si="108"/>
        <v xml:space="preserve"> </v>
      </c>
      <c r="B372" s="57"/>
      <c r="C372" s="57"/>
      <c r="D372" s="30" t="str">
        <f>IFERROR((GETPIVOTDATA("Average of Certified Payroll Hourly Rate",'Pivot Table'!$X$3,"Firm Name",A372,"Class Round 3 (PSPO)",B372)),"")</f>
        <v/>
      </c>
      <c r="E372" s="34"/>
      <c r="F372" s="34"/>
      <c r="G372" s="151"/>
      <c r="H372" s="349">
        <f t="shared" si="109"/>
        <v>1.7500000000000002E-2</v>
      </c>
      <c r="I372" s="19">
        <f t="shared" si="110"/>
        <v>0</v>
      </c>
      <c r="J372" s="67">
        <f t="shared" si="111"/>
        <v>3.5000000000000003E-2</v>
      </c>
      <c r="K372" s="19">
        <f t="shared" si="112"/>
        <v>0</v>
      </c>
      <c r="L372" s="138">
        <f>IF(ISNUMBER(VLOOKUP('Rate Calculations'!$A372,#REF!,2,FALSE)),VLOOKUP('Rate Calculations'!$A372,#REF!,2,FALSE),0)</f>
        <v>0</v>
      </c>
      <c r="M372" s="89">
        <f>IF(ISNUMBER(VLOOKUP('Rate Calculations'!$A372,#REF!,4,FALSE)),VLOOKUP('Rate Calculations'!$A372,#REF!,4,FALSE),0)</f>
        <v>0</v>
      </c>
      <c r="N372" s="17">
        <f t="shared" si="113"/>
        <v>0</v>
      </c>
      <c r="O372" s="18">
        <f t="shared" si="114"/>
        <v>0</v>
      </c>
      <c r="P372" s="139">
        <f t="shared" si="115"/>
        <v>0</v>
      </c>
      <c r="Q372" s="66">
        <f t="shared" si="116"/>
        <v>0</v>
      </c>
      <c r="R372" s="66">
        <f t="shared" si="117"/>
        <v>0</v>
      </c>
      <c r="S372" s="9" t="e">
        <f>IF(#REF!="Yes",Q372,(Q372+I372*0.5))</f>
        <v>#REF!</v>
      </c>
      <c r="T372" s="9" t="e">
        <f>IF(#REF!="Yes",R372,(R372+K372*0.5))</f>
        <v>#REF!</v>
      </c>
      <c r="U372" s="151">
        <f t="shared" si="118"/>
        <v>0</v>
      </c>
      <c r="V372" s="16">
        <f t="shared" si="119"/>
        <v>0</v>
      </c>
      <c r="W372" s="16">
        <f t="shared" si="120"/>
        <v>0</v>
      </c>
      <c r="X372" s="138">
        <f>IF(ISNUMBER(VLOOKUP('Rate Calculations'!$A372,#REF!,5,FALSE)),VLOOKUP('Rate Calculations'!$A372,#REF!,5,FALSE),0)</f>
        <v>0</v>
      </c>
      <c r="Y372" s="89">
        <f>IF(ISNUMBER(VLOOKUP('Rate Calculations'!$A372,#REF!,6,FALSE)),VLOOKUP('Rate Calculations'!$A372,#REF!,6,FALSE),0)</f>
        <v>0</v>
      </c>
      <c r="Z372" s="17">
        <f t="shared" si="121"/>
        <v>0</v>
      </c>
      <c r="AA372" s="18">
        <f t="shared" si="122"/>
        <v>0</v>
      </c>
      <c r="AB372" s="46">
        <f t="shared" si="107"/>
        <v>0</v>
      </c>
      <c r="AC372" s="24">
        <f t="shared" si="123"/>
        <v>0</v>
      </c>
      <c r="AD372" s="24">
        <f t="shared" si="124"/>
        <v>0</v>
      </c>
      <c r="AE372" s="27" t="e">
        <f>IF(#REF!="Yes",AC372,(AC372+V372*0.5))</f>
        <v>#REF!</v>
      </c>
      <c r="AF372" s="27" t="e">
        <f>IF(#REF!="Yes",AD372,(AD372+W372*0.5))</f>
        <v>#REF!</v>
      </c>
    </row>
    <row r="373" spans="1:32">
      <c r="A373" s="57" t="str">
        <f t="shared" si="108"/>
        <v xml:space="preserve"> </v>
      </c>
      <c r="B373" s="57"/>
      <c r="C373" s="57"/>
      <c r="D373" s="30" t="str">
        <f>IFERROR((GETPIVOTDATA("Average of Certified Payroll Hourly Rate",'Pivot Table'!$X$3,"Firm Name",A373,"Class Round 3 (PSPO)",B373)),"")</f>
        <v/>
      </c>
      <c r="E373" s="34"/>
      <c r="F373" s="34"/>
      <c r="G373" s="151"/>
      <c r="H373" s="349">
        <f t="shared" si="109"/>
        <v>1.7500000000000002E-2</v>
      </c>
      <c r="I373" s="19">
        <f t="shared" si="110"/>
        <v>0</v>
      </c>
      <c r="J373" s="67">
        <f t="shared" si="111"/>
        <v>3.5000000000000003E-2</v>
      </c>
      <c r="K373" s="19">
        <f t="shared" si="112"/>
        <v>0</v>
      </c>
      <c r="L373" s="138">
        <f>IF(ISNUMBER(VLOOKUP('Rate Calculations'!$A373,#REF!,2,FALSE)),VLOOKUP('Rate Calculations'!$A373,#REF!,2,FALSE),0)</f>
        <v>0</v>
      </c>
      <c r="M373" s="89">
        <f>IF(ISNUMBER(VLOOKUP('Rate Calculations'!$A373,#REF!,4,FALSE)),VLOOKUP('Rate Calculations'!$A373,#REF!,4,FALSE),0)</f>
        <v>0</v>
      </c>
      <c r="N373" s="17">
        <f t="shared" si="113"/>
        <v>0</v>
      </c>
      <c r="O373" s="18">
        <f t="shared" si="114"/>
        <v>0</v>
      </c>
      <c r="P373" s="139">
        <f t="shared" si="115"/>
        <v>0</v>
      </c>
      <c r="Q373" s="66">
        <f t="shared" si="116"/>
        <v>0</v>
      </c>
      <c r="R373" s="66">
        <f t="shared" si="117"/>
        <v>0</v>
      </c>
      <c r="S373" s="9" t="e">
        <f>IF(#REF!="Yes",Q373,(Q373+I373*0.5))</f>
        <v>#REF!</v>
      </c>
      <c r="T373" s="9" t="e">
        <f>IF(#REF!="Yes",R373,(R373+K373*0.5))</f>
        <v>#REF!</v>
      </c>
      <c r="U373" s="151">
        <f t="shared" si="118"/>
        <v>0</v>
      </c>
      <c r="V373" s="16">
        <f t="shared" si="119"/>
        <v>0</v>
      </c>
      <c r="W373" s="16">
        <f t="shared" si="120"/>
        <v>0</v>
      </c>
      <c r="X373" s="138">
        <f>IF(ISNUMBER(VLOOKUP('Rate Calculations'!$A373,#REF!,5,FALSE)),VLOOKUP('Rate Calculations'!$A373,#REF!,5,FALSE),0)</f>
        <v>0</v>
      </c>
      <c r="Y373" s="89">
        <f>IF(ISNUMBER(VLOOKUP('Rate Calculations'!$A373,#REF!,6,FALSE)),VLOOKUP('Rate Calculations'!$A373,#REF!,6,FALSE),0)</f>
        <v>0</v>
      </c>
      <c r="Z373" s="17">
        <f t="shared" si="121"/>
        <v>0</v>
      </c>
      <c r="AA373" s="18">
        <f t="shared" si="122"/>
        <v>0</v>
      </c>
      <c r="AB373" s="46">
        <f t="shared" si="107"/>
        <v>0</v>
      </c>
      <c r="AC373" s="24">
        <f t="shared" si="123"/>
        <v>0</v>
      </c>
      <c r="AD373" s="24">
        <f t="shared" si="124"/>
        <v>0</v>
      </c>
      <c r="AE373" s="27" t="e">
        <f>IF(#REF!="Yes",AC373,(AC373+V373*0.5))</f>
        <v>#REF!</v>
      </c>
      <c r="AF373" s="27" t="e">
        <f>IF(#REF!="Yes",AD373,(AD373+W373*0.5))</f>
        <v>#REF!</v>
      </c>
    </row>
    <row r="374" spans="1:32">
      <c r="A374" s="57" t="str">
        <f t="shared" si="108"/>
        <v xml:space="preserve"> </v>
      </c>
      <c r="B374" s="57"/>
      <c r="C374" s="57"/>
      <c r="D374" s="30" t="str">
        <f>IFERROR((GETPIVOTDATA("Average of Certified Payroll Hourly Rate",'Pivot Table'!$X$3,"Firm Name",A374,"Class Round 3 (PSPO)",B374)),"")</f>
        <v/>
      </c>
      <c r="E374" s="34"/>
      <c r="F374" s="34"/>
      <c r="G374" s="151"/>
      <c r="H374" s="349">
        <f t="shared" si="109"/>
        <v>1.7500000000000002E-2</v>
      </c>
      <c r="I374" s="19">
        <f t="shared" si="110"/>
        <v>0</v>
      </c>
      <c r="J374" s="67">
        <f t="shared" si="111"/>
        <v>3.5000000000000003E-2</v>
      </c>
      <c r="K374" s="19">
        <f t="shared" si="112"/>
        <v>0</v>
      </c>
      <c r="L374" s="138">
        <f>IF(ISNUMBER(VLOOKUP('Rate Calculations'!$A374,#REF!,2,FALSE)),VLOOKUP('Rate Calculations'!$A374,#REF!,2,FALSE),0)</f>
        <v>0</v>
      </c>
      <c r="M374" s="89">
        <f>IF(ISNUMBER(VLOOKUP('Rate Calculations'!$A374,#REF!,4,FALSE)),VLOOKUP('Rate Calculations'!$A374,#REF!,4,FALSE),0)</f>
        <v>0</v>
      </c>
      <c r="N374" s="17">
        <f t="shared" si="113"/>
        <v>0</v>
      </c>
      <c r="O374" s="18">
        <f t="shared" si="114"/>
        <v>0</v>
      </c>
      <c r="P374" s="139">
        <f t="shared" si="115"/>
        <v>0</v>
      </c>
      <c r="Q374" s="66">
        <f t="shared" si="116"/>
        <v>0</v>
      </c>
      <c r="R374" s="66">
        <f t="shared" si="117"/>
        <v>0</v>
      </c>
      <c r="S374" s="9" t="e">
        <f>IF(#REF!="Yes",Q374,(Q374+I374*0.5))</f>
        <v>#REF!</v>
      </c>
      <c r="T374" s="9" t="e">
        <f>IF(#REF!="Yes",R374,(R374+K374*0.5))</f>
        <v>#REF!</v>
      </c>
      <c r="U374" s="151">
        <f t="shared" si="118"/>
        <v>0</v>
      </c>
      <c r="V374" s="16">
        <f t="shared" si="119"/>
        <v>0</v>
      </c>
      <c r="W374" s="16">
        <f t="shared" si="120"/>
        <v>0</v>
      </c>
      <c r="X374" s="138">
        <f>IF(ISNUMBER(VLOOKUP('Rate Calculations'!$A374,#REF!,5,FALSE)),VLOOKUP('Rate Calculations'!$A374,#REF!,5,FALSE),0)</f>
        <v>0</v>
      </c>
      <c r="Y374" s="89">
        <f>IF(ISNUMBER(VLOOKUP('Rate Calculations'!$A374,#REF!,6,FALSE)),VLOOKUP('Rate Calculations'!$A374,#REF!,6,FALSE),0)</f>
        <v>0</v>
      </c>
      <c r="Z374" s="17">
        <f t="shared" si="121"/>
        <v>0</v>
      </c>
      <c r="AA374" s="18">
        <f t="shared" si="122"/>
        <v>0</v>
      </c>
      <c r="AB374" s="46">
        <f t="shared" si="107"/>
        <v>0</v>
      </c>
      <c r="AC374" s="24">
        <f t="shared" si="123"/>
        <v>0</v>
      </c>
      <c r="AD374" s="24">
        <f t="shared" si="124"/>
        <v>0</v>
      </c>
      <c r="AE374" s="27" t="e">
        <f>IF(#REF!="Yes",AC374,(AC374+V374*0.5))</f>
        <v>#REF!</v>
      </c>
      <c r="AF374" s="27" t="e">
        <f>IF(#REF!="Yes",AD374,(AD374+W374*0.5))</f>
        <v>#REF!</v>
      </c>
    </row>
    <row r="375" spans="1:32">
      <c r="A375" s="57" t="str">
        <f t="shared" si="108"/>
        <v xml:space="preserve"> </v>
      </c>
      <c r="B375" s="57"/>
      <c r="C375" s="57"/>
      <c r="D375" s="30" t="str">
        <f>IFERROR((GETPIVOTDATA("Average of Certified Payroll Hourly Rate",'Pivot Table'!$X$3,"Firm Name",A375,"Class Round 3 (PSPO)",B375)),"")</f>
        <v/>
      </c>
      <c r="E375" s="34"/>
      <c r="F375" s="34"/>
      <c r="G375" s="151"/>
      <c r="H375" s="349">
        <f t="shared" si="109"/>
        <v>1.7500000000000002E-2</v>
      </c>
      <c r="I375" s="19">
        <f t="shared" si="110"/>
        <v>0</v>
      </c>
      <c r="J375" s="67">
        <f t="shared" si="111"/>
        <v>3.5000000000000003E-2</v>
      </c>
      <c r="K375" s="19">
        <f t="shared" si="112"/>
        <v>0</v>
      </c>
      <c r="L375" s="138">
        <f>IF(ISNUMBER(VLOOKUP('Rate Calculations'!$A375,#REF!,2,FALSE)),VLOOKUP('Rate Calculations'!$A375,#REF!,2,FALSE),0)</f>
        <v>0</v>
      </c>
      <c r="M375" s="89">
        <f>IF(ISNUMBER(VLOOKUP('Rate Calculations'!$A375,#REF!,4,FALSE)),VLOOKUP('Rate Calculations'!$A375,#REF!,4,FALSE),0)</f>
        <v>0</v>
      </c>
      <c r="N375" s="17">
        <f t="shared" si="113"/>
        <v>0</v>
      </c>
      <c r="O375" s="18">
        <f t="shared" si="114"/>
        <v>0</v>
      </c>
      <c r="P375" s="139">
        <f t="shared" si="115"/>
        <v>0</v>
      </c>
      <c r="Q375" s="66">
        <f t="shared" si="116"/>
        <v>0</v>
      </c>
      <c r="R375" s="66">
        <f t="shared" si="117"/>
        <v>0</v>
      </c>
      <c r="S375" s="9" t="e">
        <f>IF(#REF!="Yes",Q375,(Q375+I375*0.5))</f>
        <v>#REF!</v>
      </c>
      <c r="T375" s="9" t="e">
        <f>IF(#REF!="Yes",R375,(R375+K375*0.5))</f>
        <v>#REF!</v>
      </c>
      <c r="U375" s="151">
        <f t="shared" si="118"/>
        <v>0</v>
      </c>
      <c r="V375" s="16">
        <f t="shared" si="119"/>
        <v>0</v>
      </c>
      <c r="W375" s="16">
        <f t="shared" si="120"/>
        <v>0</v>
      </c>
      <c r="X375" s="138">
        <f>IF(ISNUMBER(VLOOKUP('Rate Calculations'!$A375,#REF!,5,FALSE)),VLOOKUP('Rate Calculations'!$A375,#REF!,5,FALSE),0)</f>
        <v>0</v>
      </c>
      <c r="Y375" s="89">
        <f>IF(ISNUMBER(VLOOKUP('Rate Calculations'!$A375,#REF!,6,FALSE)),VLOOKUP('Rate Calculations'!$A375,#REF!,6,FALSE),0)</f>
        <v>0</v>
      </c>
      <c r="Z375" s="17">
        <f t="shared" si="121"/>
        <v>0</v>
      </c>
      <c r="AA375" s="18">
        <f t="shared" si="122"/>
        <v>0</v>
      </c>
      <c r="AB375" s="46">
        <f t="shared" si="107"/>
        <v>0</v>
      </c>
      <c r="AC375" s="24">
        <f t="shared" si="123"/>
        <v>0</v>
      </c>
      <c r="AD375" s="24">
        <f t="shared" si="124"/>
        <v>0</v>
      </c>
      <c r="AE375" s="27" t="e">
        <f>IF(#REF!="Yes",AC375,(AC375+V375*0.5))</f>
        <v>#REF!</v>
      </c>
      <c r="AF375" s="27" t="e">
        <f>IF(#REF!="Yes",AD375,(AD375+W375*0.5))</f>
        <v>#REF!</v>
      </c>
    </row>
    <row r="376" spans="1:32">
      <c r="A376" s="57" t="str">
        <f t="shared" si="108"/>
        <v xml:space="preserve"> </v>
      </c>
      <c r="B376" s="57"/>
      <c r="C376" s="57"/>
      <c r="D376" s="30" t="str">
        <f>IFERROR((GETPIVOTDATA("Average of Certified Payroll Hourly Rate",'Pivot Table'!$X$3,"Firm Name",A376,"Class Round 3 (PSPO)",B376)),"")</f>
        <v/>
      </c>
      <c r="E376" s="34"/>
      <c r="F376" s="34"/>
      <c r="G376" s="151"/>
      <c r="H376" s="349">
        <f t="shared" si="109"/>
        <v>1.7500000000000002E-2</v>
      </c>
      <c r="I376" s="19">
        <f t="shared" si="110"/>
        <v>0</v>
      </c>
      <c r="J376" s="67">
        <f t="shared" si="111"/>
        <v>3.5000000000000003E-2</v>
      </c>
      <c r="K376" s="19">
        <f t="shared" si="112"/>
        <v>0</v>
      </c>
      <c r="L376" s="138">
        <f>IF(ISNUMBER(VLOOKUP('Rate Calculations'!$A376,#REF!,2,FALSE)),VLOOKUP('Rate Calculations'!$A376,#REF!,2,FALSE),0)</f>
        <v>0</v>
      </c>
      <c r="M376" s="89">
        <f>IF(ISNUMBER(VLOOKUP('Rate Calculations'!$A376,#REF!,4,FALSE)),VLOOKUP('Rate Calculations'!$A376,#REF!,4,FALSE),0)</f>
        <v>0</v>
      </c>
      <c r="N376" s="17">
        <f t="shared" si="113"/>
        <v>0</v>
      </c>
      <c r="O376" s="18">
        <f t="shared" si="114"/>
        <v>0</v>
      </c>
      <c r="P376" s="139">
        <f t="shared" si="115"/>
        <v>0</v>
      </c>
      <c r="Q376" s="66">
        <f t="shared" si="116"/>
        <v>0</v>
      </c>
      <c r="R376" s="66">
        <f t="shared" si="117"/>
        <v>0</v>
      </c>
      <c r="S376" s="9" t="e">
        <f>IF(#REF!="Yes",Q376,(Q376+I376*0.5))</f>
        <v>#REF!</v>
      </c>
      <c r="T376" s="9" t="e">
        <f>IF(#REF!="Yes",R376,(R376+K376*0.5))</f>
        <v>#REF!</v>
      </c>
      <c r="U376" s="151">
        <f t="shared" si="118"/>
        <v>0</v>
      </c>
      <c r="V376" s="16">
        <f t="shared" si="119"/>
        <v>0</v>
      </c>
      <c r="W376" s="16">
        <f t="shared" si="120"/>
        <v>0</v>
      </c>
      <c r="X376" s="138">
        <f>IF(ISNUMBER(VLOOKUP('Rate Calculations'!$A376,#REF!,5,FALSE)),VLOOKUP('Rate Calculations'!$A376,#REF!,5,FALSE),0)</f>
        <v>0</v>
      </c>
      <c r="Y376" s="89">
        <f>IF(ISNUMBER(VLOOKUP('Rate Calculations'!$A376,#REF!,6,FALSE)),VLOOKUP('Rate Calculations'!$A376,#REF!,6,FALSE),0)</f>
        <v>0</v>
      </c>
      <c r="Z376" s="17">
        <f t="shared" si="121"/>
        <v>0</v>
      </c>
      <c r="AA376" s="18">
        <f t="shared" si="122"/>
        <v>0</v>
      </c>
      <c r="AB376" s="46">
        <f t="shared" si="107"/>
        <v>0</v>
      </c>
      <c r="AC376" s="24">
        <f t="shared" si="123"/>
        <v>0</v>
      </c>
      <c r="AD376" s="24">
        <f t="shared" si="124"/>
        <v>0</v>
      </c>
      <c r="AE376" s="27" t="e">
        <f>IF(#REF!="Yes",AC376,(AC376+V376*0.5))</f>
        <v>#REF!</v>
      </c>
      <c r="AF376" s="27" t="e">
        <f>IF(#REF!="Yes",AD376,(AD376+W376*0.5))</f>
        <v>#REF!</v>
      </c>
    </row>
    <row r="377" spans="1:32">
      <c r="A377" s="57" t="str">
        <f t="shared" si="108"/>
        <v xml:space="preserve"> </v>
      </c>
      <c r="B377" s="57"/>
      <c r="C377" s="57"/>
      <c r="D377" s="30" t="str">
        <f>IFERROR((GETPIVOTDATA("Average of Certified Payroll Hourly Rate",'Pivot Table'!$X$3,"Firm Name",A377,"Class Round 3 (PSPO)",B377)),"")</f>
        <v/>
      </c>
      <c r="E377" s="34"/>
      <c r="F377" s="34"/>
      <c r="G377" s="151"/>
      <c r="H377" s="349">
        <f t="shared" si="109"/>
        <v>1.7500000000000002E-2</v>
      </c>
      <c r="I377" s="19">
        <f t="shared" si="110"/>
        <v>0</v>
      </c>
      <c r="J377" s="67">
        <f t="shared" si="111"/>
        <v>3.5000000000000003E-2</v>
      </c>
      <c r="K377" s="19">
        <f t="shared" si="112"/>
        <v>0</v>
      </c>
      <c r="L377" s="138">
        <f>IF(ISNUMBER(VLOOKUP('Rate Calculations'!$A377,#REF!,2,FALSE)),VLOOKUP('Rate Calculations'!$A377,#REF!,2,FALSE),0)</f>
        <v>0</v>
      </c>
      <c r="M377" s="89">
        <f>IF(ISNUMBER(VLOOKUP('Rate Calculations'!$A377,#REF!,4,FALSE)),VLOOKUP('Rate Calculations'!$A377,#REF!,4,FALSE),0)</f>
        <v>0</v>
      </c>
      <c r="N377" s="17">
        <f t="shared" si="113"/>
        <v>0</v>
      </c>
      <c r="O377" s="18">
        <f t="shared" si="114"/>
        <v>0</v>
      </c>
      <c r="P377" s="139">
        <f t="shared" si="115"/>
        <v>0</v>
      </c>
      <c r="Q377" s="66">
        <f t="shared" si="116"/>
        <v>0</v>
      </c>
      <c r="R377" s="66">
        <f t="shared" si="117"/>
        <v>0</v>
      </c>
      <c r="S377" s="9" t="e">
        <f>IF(#REF!="Yes",Q377,(Q377+I377*0.5))</f>
        <v>#REF!</v>
      </c>
      <c r="T377" s="9" t="e">
        <f>IF(#REF!="Yes",R377,(R377+K377*0.5))</f>
        <v>#REF!</v>
      </c>
      <c r="U377" s="151">
        <f t="shared" si="118"/>
        <v>0</v>
      </c>
      <c r="V377" s="16">
        <f t="shared" si="119"/>
        <v>0</v>
      </c>
      <c r="W377" s="16">
        <f t="shared" si="120"/>
        <v>0</v>
      </c>
      <c r="X377" s="138">
        <f>IF(ISNUMBER(VLOOKUP('Rate Calculations'!$A377,#REF!,5,FALSE)),VLOOKUP('Rate Calculations'!$A377,#REF!,5,FALSE),0)</f>
        <v>0</v>
      </c>
      <c r="Y377" s="89">
        <f>IF(ISNUMBER(VLOOKUP('Rate Calculations'!$A377,#REF!,6,FALSE)),VLOOKUP('Rate Calculations'!$A377,#REF!,6,FALSE),0)</f>
        <v>0</v>
      </c>
      <c r="Z377" s="17">
        <f t="shared" si="121"/>
        <v>0</v>
      </c>
      <c r="AA377" s="18">
        <f t="shared" si="122"/>
        <v>0</v>
      </c>
      <c r="AB377" s="46">
        <f t="shared" si="107"/>
        <v>0</v>
      </c>
      <c r="AC377" s="24">
        <f t="shared" si="123"/>
        <v>0</v>
      </c>
      <c r="AD377" s="24">
        <f t="shared" si="124"/>
        <v>0</v>
      </c>
      <c r="AE377" s="27" t="e">
        <f>IF(#REF!="Yes",AC377,(AC377+V377*0.5))</f>
        <v>#REF!</v>
      </c>
      <c r="AF377" s="27" t="e">
        <f>IF(#REF!="Yes",AD377,(AD377+W377*0.5))</f>
        <v>#REF!</v>
      </c>
    </row>
    <row r="378" spans="1:32">
      <c r="A378" s="57" t="str">
        <f t="shared" si="108"/>
        <v xml:space="preserve"> </v>
      </c>
      <c r="B378" s="57"/>
      <c r="C378" s="57"/>
      <c r="D378" s="30" t="str">
        <f>IFERROR((GETPIVOTDATA("Average of Certified Payroll Hourly Rate",'Pivot Table'!$X$3,"Firm Name",A378,"Class Round 3 (PSPO)",B378)),"")</f>
        <v/>
      </c>
      <c r="E378" s="34"/>
      <c r="F378" s="34"/>
      <c r="G378" s="151"/>
      <c r="H378" s="349">
        <f t="shared" si="109"/>
        <v>1.7500000000000002E-2</v>
      </c>
      <c r="I378" s="19">
        <f t="shared" si="110"/>
        <v>0</v>
      </c>
      <c r="J378" s="67">
        <f t="shared" si="111"/>
        <v>3.5000000000000003E-2</v>
      </c>
      <c r="K378" s="19">
        <f t="shared" si="112"/>
        <v>0</v>
      </c>
      <c r="L378" s="138">
        <f>IF(ISNUMBER(VLOOKUP('Rate Calculations'!$A378,#REF!,2,FALSE)),VLOOKUP('Rate Calculations'!$A378,#REF!,2,FALSE),0)</f>
        <v>0</v>
      </c>
      <c r="M378" s="89">
        <f>IF(ISNUMBER(VLOOKUP('Rate Calculations'!$A378,#REF!,4,FALSE)),VLOOKUP('Rate Calculations'!$A378,#REF!,4,FALSE),0)</f>
        <v>0</v>
      </c>
      <c r="N378" s="17">
        <f t="shared" si="113"/>
        <v>0</v>
      </c>
      <c r="O378" s="18">
        <f t="shared" si="114"/>
        <v>0</v>
      </c>
      <c r="P378" s="139">
        <f t="shared" si="115"/>
        <v>0</v>
      </c>
      <c r="Q378" s="66">
        <f t="shared" si="116"/>
        <v>0</v>
      </c>
      <c r="R378" s="66">
        <f t="shared" si="117"/>
        <v>0</v>
      </c>
      <c r="S378" s="9" t="e">
        <f>IF(#REF!="Yes",Q378,(Q378+I378*0.5))</f>
        <v>#REF!</v>
      </c>
      <c r="T378" s="9" t="e">
        <f>IF(#REF!="Yes",R378,(R378+K378*0.5))</f>
        <v>#REF!</v>
      </c>
      <c r="U378" s="151">
        <f t="shared" si="118"/>
        <v>0</v>
      </c>
      <c r="V378" s="16">
        <f t="shared" si="119"/>
        <v>0</v>
      </c>
      <c r="W378" s="16">
        <f t="shared" si="120"/>
        <v>0</v>
      </c>
      <c r="X378" s="138">
        <f>IF(ISNUMBER(VLOOKUP('Rate Calculations'!$A378,#REF!,5,FALSE)),VLOOKUP('Rate Calculations'!$A378,#REF!,5,FALSE),0)</f>
        <v>0</v>
      </c>
      <c r="Y378" s="89">
        <f>IF(ISNUMBER(VLOOKUP('Rate Calculations'!$A378,#REF!,6,FALSE)),VLOOKUP('Rate Calculations'!$A378,#REF!,6,FALSE),0)</f>
        <v>0</v>
      </c>
      <c r="Z378" s="17">
        <f t="shared" si="121"/>
        <v>0</v>
      </c>
      <c r="AA378" s="18">
        <f t="shared" si="122"/>
        <v>0</v>
      </c>
      <c r="AB378" s="46">
        <f t="shared" si="107"/>
        <v>0</v>
      </c>
      <c r="AC378" s="24">
        <f t="shared" si="123"/>
        <v>0</v>
      </c>
      <c r="AD378" s="24">
        <f t="shared" si="124"/>
        <v>0</v>
      </c>
      <c r="AE378" s="27" t="e">
        <f>IF(#REF!="Yes",AC378,(AC378+V378*0.5))</f>
        <v>#REF!</v>
      </c>
      <c r="AF378" s="27" t="e">
        <f>IF(#REF!="Yes",AD378,(AD378+W378*0.5))</f>
        <v>#REF!</v>
      </c>
    </row>
    <row r="379" spans="1:32">
      <c r="A379" s="57" t="str">
        <f t="shared" si="108"/>
        <v xml:space="preserve"> </v>
      </c>
      <c r="B379" s="57"/>
      <c r="C379" s="57"/>
      <c r="D379" s="30" t="str">
        <f>IFERROR((GETPIVOTDATA("Average of Certified Payroll Hourly Rate",'Pivot Table'!$X$3,"Firm Name",A379,"Class Round 3 (PSPO)",B379)),"")</f>
        <v/>
      </c>
      <c r="E379" s="34"/>
      <c r="F379" s="34"/>
      <c r="G379" s="151"/>
      <c r="H379" s="349">
        <f t="shared" si="109"/>
        <v>1.7500000000000002E-2</v>
      </c>
      <c r="I379" s="19">
        <f t="shared" si="110"/>
        <v>0</v>
      </c>
      <c r="J379" s="67">
        <f t="shared" si="111"/>
        <v>3.5000000000000003E-2</v>
      </c>
      <c r="K379" s="19">
        <f t="shared" si="112"/>
        <v>0</v>
      </c>
      <c r="L379" s="138">
        <f>IF(ISNUMBER(VLOOKUP('Rate Calculations'!$A379,#REF!,2,FALSE)),VLOOKUP('Rate Calculations'!$A379,#REF!,2,FALSE),0)</f>
        <v>0</v>
      </c>
      <c r="M379" s="89">
        <f>IF(ISNUMBER(VLOOKUP('Rate Calculations'!$A379,#REF!,4,FALSE)),VLOOKUP('Rate Calculations'!$A379,#REF!,4,FALSE),0)</f>
        <v>0</v>
      </c>
      <c r="N379" s="17">
        <f t="shared" si="113"/>
        <v>0</v>
      </c>
      <c r="O379" s="18">
        <f t="shared" si="114"/>
        <v>0</v>
      </c>
      <c r="P379" s="139">
        <f t="shared" si="115"/>
        <v>0</v>
      </c>
      <c r="Q379" s="66">
        <f t="shared" si="116"/>
        <v>0</v>
      </c>
      <c r="R379" s="66">
        <f t="shared" si="117"/>
        <v>0</v>
      </c>
      <c r="S379" s="9" t="e">
        <f>IF(#REF!="Yes",Q379,(Q379+I379*0.5))</f>
        <v>#REF!</v>
      </c>
      <c r="T379" s="9" t="e">
        <f>IF(#REF!="Yes",R379,(R379+K379*0.5))</f>
        <v>#REF!</v>
      </c>
      <c r="U379" s="151">
        <f t="shared" si="118"/>
        <v>0</v>
      </c>
      <c r="V379" s="16">
        <f t="shared" si="119"/>
        <v>0</v>
      </c>
      <c r="W379" s="16">
        <f t="shared" si="120"/>
        <v>0</v>
      </c>
      <c r="X379" s="138">
        <f>IF(ISNUMBER(VLOOKUP('Rate Calculations'!$A379,#REF!,5,FALSE)),VLOOKUP('Rate Calculations'!$A379,#REF!,5,FALSE),0)</f>
        <v>0</v>
      </c>
      <c r="Y379" s="89">
        <f>IF(ISNUMBER(VLOOKUP('Rate Calculations'!$A379,#REF!,6,FALSE)),VLOOKUP('Rate Calculations'!$A379,#REF!,6,FALSE),0)</f>
        <v>0</v>
      </c>
      <c r="Z379" s="17">
        <f t="shared" si="121"/>
        <v>0</v>
      </c>
      <c r="AA379" s="18">
        <f t="shared" si="122"/>
        <v>0</v>
      </c>
      <c r="AB379" s="46">
        <f t="shared" si="107"/>
        <v>0</v>
      </c>
      <c r="AC379" s="24">
        <f t="shared" si="123"/>
        <v>0</v>
      </c>
      <c r="AD379" s="24">
        <f t="shared" si="124"/>
        <v>0</v>
      </c>
      <c r="AE379" s="27" t="e">
        <f>IF(#REF!="Yes",AC379,(AC379+V379*0.5))</f>
        <v>#REF!</v>
      </c>
      <c r="AF379" s="27" t="e">
        <f>IF(#REF!="Yes",AD379,(AD379+W379*0.5))</f>
        <v>#REF!</v>
      </c>
    </row>
    <row r="380" spans="1:32">
      <c r="A380" s="57" t="str">
        <f t="shared" si="108"/>
        <v xml:space="preserve"> </v>
      </c>
      <c r="B380" s="57"/>
      <c r="C380" s="57"/>
      <c r="D380" s="30" t="str">
        <f>IFERROR((GETPIVOTDATA("Average of Certified Payroll Hourly Rate",'Pivot Table'!$X$3,"Firm Name",A380,"Class Round 3 (PSPO)",B380)),"")</f>
        <v/>
      </c>
      <c r="E380" s="34"/>
      <c r="F380" s="34"/>
      <c r="G380" s="151"/>
      <c r="H380" s="349">
        <f t="shared" si="109"/>
        <v>1.7500000000000002E-2</v>
      </c>
      <c r="I380" s="19">
        <f t="shared" si="110"/>
        <v>0</v>
      </c>
      <c r="J380" s="67">
        <f t="shared" si="111"/>
        <v>3.5000000000000003E-2</v>
      </c>
      <c r="K380" s="19">
        <f t="shared" si="112"/>
        <v>0</v>
      </c>
      <c r="L380" s="138">
        <f>IF(ISNUMBER(VLOOKUP('Rate Calculations'!$A380,#REF!,2,FALSE)),VLOOKUP('Rate Calculations'!$A380,#REF!,2,FALSE),0)</f>
        <v>0</v>
      </c>
      <c r="M380" s="89">
        <f>IF(ISNUMBER(VLOOKUP('Rate Calculations'!$A380,#REF!,4,FALSE)),VLOOKUP('Rate Calculations'!$A380,#REF!,4,FALSE),0)</f>
        <v>0</v>
      </c>
      <c r="N380" s="17">
        <f t="shared" si="113"/>
        <v>0</v>
      </c>
      <c r="O380" s="18">
        <f t="shared" si="114"/>
        <v>0</v>
      </c>
      <c r="P380" s="139">
        <f t="shared" si="115"/>
        <v>0</v>
      </c>
      <c r="Q380" s="66">
        <f t="shared" si="116"/>
        <v>0</v>
      </c>
      <c r="R380" s="66">
        <f t="shared" si="117"/>
        <v>0</v>
      </c>
      <c r="S380" s="9" t="e">
        <f>IF(#REF!="Yes",Q380,(Q380+I380*0.5))</f>
        <v>#REF!</v>
      </c>
      <c r="T380" s="9" t="e">
        <f>IF(#REF!="Yes",R380,(R380+K380*0.5))</f>
        <v>#REF!</v>
      </c>
      <c r="U380" s="151">
        <f t="shared" si="118"/>
        <v>0</v>
      </c>
      <c r="V380" s="16">
        <f t="shared" si="119"/>
        <v>0</v>
      </c>
      <c r="W380" s="16">
        <f t="shared" si="120"/>
        <v>0</v>
      </c>
      <c r="X380" s="138">
        <f>IF(ISNUMBER(VLOOKUP('Rate Calculations'!$A380,#REF!,5,FALSE)),VLOOKUP('Rate Calculations'!$A380,#REF!,5,FALSE),0)</f>
        <v>0</v>
      </c>
      <c r="Y380" s="89">
        <f>IF(ISNUMBER(VLOOKUP('Rate Calculations'!$A380,#REF!,6,FALSE)),VLOOKUP('Rate Calculations'!$A380,#REF!,6,FALSE),0)</f>
        <v>0</v>
      </c>
      <c r="Z380" s="17">
        <f t="shared" si="121"/>
        <v>0</v>
      </c>
      <c r="AA380" s="18">
        <f t="shared" si="122"/>
        <v>0</v>
      </c>
      <c r="AB380" s="46">
        <f t="shared" si="107"/>
        <v>0</v>
      </c>
      <c r="AC380" s="24">
        <f t="shared" si="123"/>
        <v>0</v>
      </c>
      <c r="AD380" s="24">
        <f t="shared" si="124"/>
        <v>0</v>
      </c>
      <c r="AE380" s="27" t="e">
        <f>IF(#REF!="Yes",AC380,(AC380+V380*0.5))</f>
        <v>#REF!</v>
      </c>
      <c r="AF380" s="27" t="e">
        <f>IF(#REF!="Yes",AD380,(AD380+W380*0.5))</f>
        <v>#REF!</v>
      </c>
    </row>
    <row r="381" spans="1:32">
      <c r="A381" s="57" t="str">
        <f t="shared" si="108"/>
        <v xml:space="preserve"> </v>
      </c>
      <c r="B381" s="57"/>
      <c r="C381" s="57"/>
      <c r="D381" s="30" t="str">
        <f>IFERROR((GETPIVOTDATA("Average of Certified Payroll Hourly Rate",'Pivot Table'!$X$3,"Firm Name",A381,"Class Round 3 (PSPO)",B381)),"")</f>
        <v/>
      </c>
      <c r="E381" s="34"/>
      <c r="F381" s="34"/>
      <c r="G381" s="151"/>
      <c r="H381" s="349">
        <f t="shared" si="109"/>
        <v>1.7500000000000002E-2</v>
      </c>
      <c r="I381" s="19">
        <f t="shared" si="110"/>
        <v>0</v>
      </c>
      <c r="J381" s="67">
        <f t="shared" si="111"/>
        <v>3.5000000000000003E-2</v>
      </c>
      <c r="K381" s="19">
        <f t="shared" si="112"/>
        <v>0</v>
      </c>
      <c r="L381" s="138">
        <f>IF(ISNUMBER(VLOOKUP('Rate Calculations'!$A381,#REF!,2,FALSE)),VLOOKUP('Rate Calculations'!$A381,#REF!,2,FALSE),0)</f>
        <v>0</v>
      </c>
      <c r="M381" s="89">
        <f>IF(ISNUMBER(VLOOKUP('Rate Calculations'!$A381,#REF!,4,FALSE)),VLOOKUP('Rate Calculations'!$A381,#REF!,4,FALSE),0)</f>
        <v>0</v>
      </c>
      <c r="N381" s="17">
        <f t="shared" si="113"/>
        <v>0</v>
      </c>
      <c r="O381" s="18">
        <f t="shared" si="114"/>
        <v>0</v>
      </c>
      <c r="P381" s="139">
        <f t="shared" si="115"/>
        <v>0</v>
      </c>
      <c r="Q381" s="66">
        <f t="shared" si="116"/>
        <v>0</v>
      </c>
      <c r="R381" s="66">
        <f t="shared" si="117"/>
        <v>0</v>
      </c>
      <c r="S381" s="9" t="e">
        <f>IF(#REF!="Yes",Q381,(Q381+I381*0.5))</f>
        <v>#REF!</v>
      </c>
      <c r="T381" s="9" t="e">
        <f>IF(#REF!="Yes",R381,(R381+K381*0.5))</f>
        <v>#REF!</v>
      </c>
      <c r="U381" s="151">
        <f t="shared" si="118"/>
        <v>0</v>
      </c>
      <c r="V381" s="16">
        <f t="shared" si="119"/>
        <v>0</v>
      </c>
      <c r="W381" s="16">
        <f t="shared" si="120"/>
        <v>0</v>
      </c>
      <c r="X381" s="138">
        <f>IF(ISNUMBER(VLOOKUP('Rate Calculations'!$A381,#REF!,5,FALSE)),VLOOKUP('Rate Calculations'!$A381,#REF!,5,FALSE),0)</f>
        <v>0</v>
      </c>
      <c r="Y381" s="89">
        <f>IF(ISNUMBER(VLOOKUP('Rate Calculations'!$A381,#REF!,6,FALSE)),VLOOKUP('Rate Calculations'!$A381,#REF!,6,FALSE),0)</f>
        <v>0</v>
      </c>
      <c r="Z381" s="17">
        <f t="shared" si="121"/>
        <v>0</v>
      </c>
      <c r="AA381" s="18">
        <f t="shared" si="122"/>
        <v>0</v>
      </c>
      <c r="AB381" s="46">
        <f t="shared" si="107"/>
        <v>0</v>
      </c>
      <c r="AC381" s="24">
        <f t="shared" si="123"/>
        <v>0</v>
      </c>
      <c r="AD381" s="24">
        <f t="shared" si="124"/>
        <v>0</v>
      </c>
      <c r="AE381" s="27" t="e">
        <f>IF(#REF!="Yes",AC381,(AC381+V381*0.5))</f>
        <v>#REF!</v>
      </c>
      <c r="AF381" s="27" t="e">
        <f>IF(#REF!="Yes",AD381,(AD381+W381*0.5))</f>
        <v>#REF!</v>
      </c>
    </row>
    <row r="382" spans="1:32">
      <c r="A382" s="57" t="str">
        <f t="shared" si="108"/>
        <v xml:space="preserve"> </v>
      </c>
      <c r="B382" s="57"/>
      <c r="C382" s="57"/>
      <c r="D382" s="30" t="str">
        <f>IFERROR((GETPIVOTDATA("Average of Certified Payroll Hourly Rate",'Pivot Table'!$X$3,"Firm Name",A382,"Class Round 3 (PSPO)",B382)),"")</f>
        <v/>
      </c>
      <c r="E382" s="34"/>
      <c r="F382" s="34"/>
      <c r="G382" s="151"/>
      <c r="H382" s="349">
        <f t="shared" si="109"/>
        <v>1.7500000000000002E-2</v>
      </c>
      <c r="I382" s="19">
        <f t="shared" si="110"/>
        <v>0</v>
      </c>
      <c r="J382" s="67">
        <f t="shared" si="111"/>
        <v>3.5000000000000003E-2</v>
      </c>
      <c r="K382" s="19">
        <f t="shared" si="112"/>
        <v>0</v>
      </c>
      <c r="L382" s="138">
        <f>IF(ISNUMBER(VLOOKUP('Rate Calculations'!$A382,#REF!,2,FALSE)),VLOOKUP('Rate Calculations'!$A382,#REF!,2,FALSE),0)</f>
        <v>0</v>
      </c>
      <c r="M382" s="89">
        <f>IF(ISNUMBER(VLOOKUP('Rate Calculations'!$A382,#REF!,4,FALSE)),VLOOKUP('Rate Calculations'!$A382,#REF!,4,FALSE),0)</f>
        <v>0</v>
      </c>
      <c r="N382" s="17">
        <f t="shared" si="113"/>
        <v>0</v>
      </c>
      <c r="O382" s="18">
        <f t="shared" si="114"/>
        <v>0</v>
      </c>
      <c r="P382" s="139">
        <f t="shared" si="115"/>
        <v>0</v>
      </c>
      <c r="Q382" s="66">
        <f t="shared" si="116"/>
        <v>0</v>
      </c>
      <c r="R382" s="66">
        <f t="shared" si="117"/>
        <v>0</v>
      </c>
      <c r="S382" s="9" t="e">
        <f>IF(#REF!="Yes",Q382,(Q382+I382*0.5))</f>
        <v>#REF!</v>
      </c>
      <c r="T382" s="9" t="e">
        <f>IF(#REF!="Yes",R382,(R382+K382*0.5))</f>
        <v>#REF!</v>
      </c>
      <c r="U382" s="151">
        <f t="shared" si="118"/>
        <v>0</v>
      </c>
      <c r="V382" s="16">
        <f t="shared" si="119"/>
        <v>0</v>
      </c>
      <c r="W382" s="16">
        <f t="shared" si="120"/>
        <v>0</v>
      </c>
      <c r="X382" s="138">
        <f>IF(ISNUMBER(VLOOKUP('Rate Calculations'!$A382,#REF!,5,FALSE)),VLOOKUP('Rate Calculations'!$A382,#REF!,5,FALSE),0)</f>
        <v>0</v>
      </c>
      <c r="Y382" s="89">
        <f>IF(ISNUMBER(VLOOKUP('Rate Calculations'!$A382,#REF!,6,FALSE)),VLOOKUP('Rate Calculations'!$A382,#REF!,6,FALSE),0)</f>
        <v>0</v>
      </c>
      <c r="Z382" s="17">
        <f t="shared" si="121"/>
        <v>0</v>
      </c>
      <c r="AA382" s="18">
        <f t="shared" si="122"/>
        <v>0</v>
      </c>
      <c r="AB382" s="46">
        <f t="shared" si="107"/>
        <v>0</v>
      </c>
      <c r="AC382" s="24">
        <f t="shared" si="123"/>
        <v>0</v>
      </c>
      <c r="AD382" s="24">
        <f t="shared" si="124"/>
        <v>0</v>
      </c>
      <c r="AE382" s="27" t="e">
        <f>IF(#REF!="Yes",AC382,(AC382+V382*0.5))</f>
        <v>#REF!</v>
      </c>
      <c r="AF382" s="27" t="e">
        <f>IF(#REF!="Yes",AD382,(AD382+W382*0.5))</f>
        <v>#REF!</v>
      </c>
    </row>
    <row r="383" spans="1:32">
      <c r="A383" s="57" t="str">
        <f t="shared" si="108"/>
        <v xml:space="preserve"> </v>
      </c>
      <c r="B383" s="57"/>
      <c r="C383" s="57"/>
      <c r="D383" s="30" t="str">
        <f>IFERROR((GETPIVOTDATA("Average of Certified Payroll Hourly Rate",'Pivot Table'!$X$3,"Firm Name",A383,"Class Round 3 (PSPO)",B383)),"")</f>
        <v/>
      </c>
      <c r="E383" s="34"/>
      <c r="F383" s="34"/>
      <c r="G383" s="151"/>
      <c r="H383" s="349">
        <f t="shared" si="109"/>
        <v>1.7500000000000002E-2</v>
      </c>
      <c r="I383" s="19">
        <f t="shared" si="110"/>
        <v>0</v>
      </c>
      <c r="J383" s="67">
        <f t="shared" si="111"/>
        <v>3.5000000000000003E-2</v>
      </c>
      <c r="K383" s="19">
        <f t="shared" si="112"/>
        <v>0</v>
      </c>
      <c r="L383" s="138">
        <f>IF(ISNUMBER(VLOOKUP('Rate Calculations'!$A383,#REF!,2,FALSE)),VLOOKUP('Rate Calculations'!$A383,#REF!,2,FALSE),0)</f>
        <v>0</v>
      </c>
      <c r="M383" s="89">
        <f>IF(ISNUMBER(VLOOKUP('Rate Calculations'!$A383,#REF!,4,FALSE)),VLOOKUP('Rate Calculations'!$A383,#REF!,4,FALSE),0)</f>
        <v>0</v>
      </c>
      <c r="N383" s="17">
        <f t="shared" si="113"/>
        <v>0</v>
      </c>
      <c r="O383" s="18">
        <f t="shared" si="114"/>
        <v>0</v>
      </c>
      <c r="P383" s="139">
        <f t="shared" si="115"/>
        <v>0</v>
      </c>
      <c r="Q383" s="66">
        <f t="shared" si="116"/>
        <v>0</v>
      </c>
      <c r="R383" s="66">
        <f t="shared" si="117"/>
        <v>0</v>
      </c>
      <c r="S383" s="9" t="e">
        <f>IF(#REF!="Yes",Q383,(Q383+I383*0.5))</f>
        <v>#REF!</v>
      </c>
      <c r="T383" s="9" t="e">
        <f>IF(#REF!="Yes",R383,(R383+K383*0.5))</f>
        <v>#REF!</v>
      </c>
      <c r="U383" s="151">
        <f t="shared" si="118"/>
        <v>0</v>
      </c>
      <c r="V383" s="16">
        <f t="shared" si="119"/>
        <v>0</v>
      </c>
      <c r="W383" s="16">
        <f t="shared" si="120"/>
        <v>0</v>
      </c>
      <c r="X383" s="138">
        <f>IF(ISNUMBER(VLOOKUP('Rate Calculations'!$A383,#REF!,5,FALSE)),VLOOKUP('Rate Calculations'!$A383,#REF!,5,FALSE),0)</f>
        <v>0</v>
      </c>
      <c r="Y383" s="89">
        <f>IF(ISNUMBER(VLOOKUP('Rate Calculations'!$A383,#REF!,6,FALSE)),VLOOKUP('Rate Calculations'!$A383,#REF!,6,FALSE),0)</f>
        <v>0</v>
      </c>
      <c r="Z383" s="17">
        <f t="shared" si="121"/>
        <v>0</v>
      </c>
      <c r="AA383" s="18">
        <f t="shared" si="122"/>
        <v>0</v>
      </c>
      <c r="AB383" s="46">
        <f t="shared" si="107"/>
        <v>0</v>
      </c>
      <c r="AC383" s="24">
        <f t="shared" si="123"/>
        <v>0</v>
      </c>
      <c r="AD383" s="24">
        <f t="shared" si="124"/>
        <v>0</v>
      </c>
      <c r="AE383" s="27" t="e">
        <f>IF(#REF!="Yes",AC383,(AC383+V383*0.5))</f>
        <v>#REF!</v>
      </c>
      <c r="AF383" s="27" t="e">
        <f>IF(#REF!="Yes",AD383,(AD383+W383*0.5))</f>
        <v>#REF!</v>
      </c>
    </row>
    <row r="384" spans="1:32">
      <c r="A384" s="57" t="str">
        <f t="shared" si="108"/>
        <v xml:space="preserve"> </v>
      </c>
      <c r="B384" s="57"/>
      <c r="C384" s="57"/>
      <c r="D384" s="30" t="str">
        <f>IFERROR((GETPIVOTDATA("Average of Certified Payroll Hourly Rate",'Pivot Table'!$X$3,"Firm Name",A384,"Class Round 3 (PSPO)",B384)),"")</f>
        <v/>
      </c>
      <c r="E384" s="34"/>
      <c r="F384" s="34"/>
      <c r="G384" s="151"/>
      <c r="H384" s="349">
        <f t="shared" si="109"/>
        <v>1.7500000000000002E-2</v>
      </c>
      <c r="I384" s="19">
        <f t="shared" si="110"/>
        <v>0</v>
      </c>
      <c r="J384" s="67">
        <f t="shared" si="111"/>
        <v>3.5000000000000003E-2</v>
      </c>
      <c r="K384" s="19">
        <f t="shared" si="112"/>
        <v>0</v>
      </c>
      <c r="L384" s="138">
        <f>IF(ISNUMBER(VLOOKUP('Rate Calculations'!$A384,#REF!,2,FALSE)),VLOOKUP('Rate Calculations'!$A384,#REF!,2,FALSE),0)</f>
        <v>0</v>
      </c>
      <c r="M384" s="89">
        <f>IF(ISNUMBER(VLOOKUP('Rate Calculations'!$A384,#REF!,4,FALSE)),VLOOKUP('Rate Calculations'!$A384,#REF!,4,FALSE),0)</f>
        <v>0</v>
      </c>
      <c r="N384" s="17">
        <f t="shared" si="113"/>
        <v>0</v>
      </c>
      <c r="O384" s="18">
        <f t="shared" si="114"/>
        <v>0</v>
      </c>
      <c r="P384" s="139">
        <f t="shared" si="115"/>
        <v>0</v>
      </c>
      <c r="Q384" s="66">
        <f t="shared" si="116"/>
        <v>0</v>
      </c>
      <c r="R384" s="66">
        <f t="shared" si="117"/>
        <v>0</v>
      </c>
      <c r="S384" s="9" t="e">
        <f>IF(#REF!="Yes",Q384,(Q384+I384*0.5))</f>
        <v>#REF!</v>
      </c>
      <c r="T384" s="9" t="e">
        <f>IF(#REF!="Yes",R384,(R384+K384*0.5))</f>
        <v>#REF!</v>
      </c>
      <c r="U384" s="151">
        <f t="shared" si="118"/>
        <v>0</v>
      </c>
      <c r="V384" s="16">
        <f t="shared" si="119"/>
        <v>0</v>
      </c>
      <c r="W384" s="16">
        <f t="shared" si="120"/>
        <v>0</v>
      </c>
      <c r="X384" s="138">
        <f>IF(ISNUMBER(VLOOKUP('Rate Calculations'!$A384,#REF!,5,FALSE)),VLOOKUP('Rate Calculations'!$A384,#REF!,5,FALSE),0)</f>
        <v>0</v>
      </c>
      <c r="Y384" s="89">
        <f>IF(ISNUMBER(VLOOKUP('Rate Calculations'!$A384,#REF!,6,FALSE)),VLOOKUP('Rate Calculations'!$A384,#REF!,6,FALSE),0)</f>
        <v>0</v>
      </c>
      <c r="Z384" s="17">
        <f t="shared" si="121"/>
        <v>0</v>
      </c>
      <c r="AA384" s="18">
        <f t="shared" si="122"/>
        <v>0</v>
      </c>
      <c r="AB384" s="46">
        <f t="shared" si="107"/>
        <v>0</v>
      </c>
      <c r="AC384" s="24">
        <f t="shared" si="123"/>
        <v>0</v>
      </c>
      <c r="AD384" s="24">
        <f t="shared" si="124"/>
        <v>0</v>
      </c>
      <c r="AE384" s="27" t="e">
        <f>IF(#REF!="Yes",AC384,(AC384+V384*0.5))</f>
        <v>#REF!</v>
      </c>
      <c r="AF384" s="27" t="e">
        <f>IF(#REF!="Yes",AD384,(AD384+W384*0.5))</f>
        <v>#REF!</v>
      </c>
    </row>
    <row r="385" spans="1:32">
      <c r="A385" s="57" t="str">
        <f t="shared" si="108"/>
        <v xml:space="preserve"> </v>
      </c>
      <c r="B385" s="57"/>
      <c r="C385" s="57"/>
      <c r="D385" s="30" t="str">
        <f>IFERROR((GETPIVOTDATA("Average of Certified Payroll Hourly Rate",'Pivot Table'!$X$3,"Firm Name",A385,"Class Round 3 (PSPO)",B385)),"")</f>
        <v/>
      </c>
      <c r="E385" s="34"/>
      <c r="F385" s="34"/>
      <c r="G385" s="151"/>
      <c r="H385" s="349">
        <f t="shared" si="109"/>
        <v>1.7500000000000002E-2</v>
      </c>
      <c r="I385" s="19">
        <f t="shared" si="110"/>
        <v>0</v>
      </c>
      <c r="J385" s="67">
        <f t="shared" si="111"/>
        <v>3.5000000000000003E-2</v>
      </c>
      <c r="K385" s="19">
        <f t="shared" si="112"/>
        <v>0</v>
      </c>
      <c r="L385" s="138">
        <f>IF(ISNUMBER(VLOOKUP('Rate Calculations'!$A385,#REF!,2,FALSE)),VLOOKUP('Rate Calculations'!$A385,#REF!,2,FALSE),0)</f>
        <v>0</v>
      </c>
      <c r="M385" s="89">
        <f>IF(ISNUMBER(VLOOKUP('Rate Calculations'!$A385,#REF!,4,FALSE)),VLOOKUP('Rate Calculations'!$A385,#REF!,4,FALSE),0)</f>
        <v>0</v>
      </c>
      <c r="N385" s="17">
        <f t="shared" si="113"/>
        <v>0</v>
      </c>
      <c r="O385" s="18">
        <f t="shared" si="114"/>
        <v>0</v>
      </c>
      <c r="P385" s="139">
        <f t="shared" si="115"/>
        <v>0</v>
      </c>
      <c r="Q385" s="66">
        <f t="shared" si="116"/>
        <v>0</v>
      </c>
      <c r="R385" s="66">
        <f t="shared" si="117"/>
        <v>0</v>
      </c>
      <c r="S385" s="9" t="e">
        <f>IF(#REF!="Yes",Q385,(Q385+I385*0.5))</f>
        <v>#REF!</v>
      </c>
      <c r="T385" s="9" t="e">
        <f>IF(#REF!="Yes",R385,(R385+K385*0.5))</f>
        <v>#REF!</v>
      </c>
      <c r="U385" s="151">
        <f t="shared" si="118"/>
        <v>0</v>
      </c>
      <c r="V385" s="16">
        <f t="shared" si="119"/>
        <v>0</v>
      </c>
      <c r="W385" s="16">
        <f t="shared" si="120"/>
        <v>0</v>
      </c>
      <c r="X385" s="138">
        <f>IF(ISNUMBER(VLOOKUP('Rate Calculations'!$A385,#REF!,5,FALSE)),VLOOKUP('Rate Calculations'!$A385,#REF!,5,FALSE),0)</f>
        <v>0</v>
      </c>
      <c r="Y385" s="89">
        <f>IF(ISNUMBER(VLOOKUP('Rate Calculations'!$A385,#REF!,6,FALSE)),VLOOKUP('Rate Calculations'!$A385,#REF!,6,FALSE),0)</f>
        <v>0</v>
      </c>
      <c r="Z385" s="17">
        <f t="shared" si="121"/>
        <v>0</v>
      </c>
      <c r="AA385" s="18">
        <f t="shared" si="122"/>
        <v>0</v>
      </c>
      <c r="AB385" s="46">
        <f t="shared" si="107"/>
        <v>0</v>
      </c>
      <c r="AC385" s="24">
        <f t="shared" si="123"/>
        <v>0</v>
      </c>
      <c r="AD385" s="24">
        <f t="shared" si="124"/>
        <v>0</v>
      </c>
      <c r="AE385" s="27" t="e">
        <f>IF(#REF!="Yes",AC385,(AC385+V385*0.5))</f>
        <v>#REF!</v>
      </c>
      <c r="AF385" s="27" t="e">
        <f>IF(#REF!="Yes",AD385,(AD385+W385*0.5))</f>
        <v>#REF!</v>
      </c>
    </row>
    <row r="386" spans="1:32">
      <c r="A386" s="57" t="str">
        <f t="shared" si="108"/>
        <v xml:space="preserve"> </v>
      </c>
      <c r="B386" s="57"/>
      <c r="C386" s="57"/>
      <c r="D386" s="30" t="str">
        <f>IFERROR((GETPIVOTDATA("Average of Certified Payroll Hourly Rate",'Pivot Table'!$X$3,"Firm Name",A386,"Class Round 3 (PSPO)",B386)),"")</f>
        <v/>
      </c>
      <c r="E386" s="34"/>
      <c r="F386" s="34"/>
      <c r="G386" s="151"/>
      <c r="H386" s="349">
        <f t="shared" si="109"/>
        <v>1.7500000000000002E-2</v>
      </c>
      <c r="I386" s="19">
        <f t="shared" si="110"/>
        <v>0</v>
      </c>
      <c r="J386" s="67">
        <f t="shared" si="111"/>
        <v>3.5000000000000003E-2</v>
      </c>
      <c r="K386" s="19">
        <f t="shared" si="112"/>
        <v>0</v>
      </c>
      <c r="L386" s="138">
        <f>IF(ISNUMBER(VLOOKUP('Rate Calculations'!$A386,#REF!,2,FALSE)),VLOOKUP('Rate Calculations'!$A386,#REF!,2,FALSE),0)</f>
        <v>0</v>
      </c>
      <c r="M386" s="89">
        <f>IF(ISNUMBER(VLOOKUP('Rate Calculations'!$A386,#REF!,4,FALSE)),VLOOKUP('Rate Calculations'!$A386,#REF!,4,FALSE),0)</f>
        <v>0</v>
      </c>
      <c r="N386" s="17">
        <f t="shared" si="113"/>
        <v>0</v>
      </c>
      <c r="O386" s="18">
        <f t="shared" si="114"/>
        <v>0</v>
      </c>
      <c r="P386" s="139">
        <f t="shared" si="115"/>
        <v>0</v>
      </c>
      <c r="Q386" s="66">
        <f t="shared" si="116"/>
        <v>0</v>
      </c>
      <c r="R386" s="66">
        <f t="shared" si="117"/>
        <v>0</v>
      </c>
      <c r="S386" s="9" t="e">
        <f>IF(#REF!="Yes",Q386,(Q386+I386*0.5))</f>
        <v>#REF!</v>
      </c>
      <c r="T386" s="9" t="e">
        <f>IF(#REF!="Yes",R386,(R386+K386*0.5))</f>
        <v>#REF!</v>
      </c>
      <c r="U386" s="151">
        <f t="shared" si="118"/>
        <v>0</v>
      </c>
      <c r="V386" s="16">
        <f t="shared" si="119"/>
        <v>0</v>
      </c>
      <c r="W386" s="16">
        <f t="shared" si="120"/>
        <v>0</v>
      </c>
      <c r="X386" s="138">
        <f>IF(ISNUMBER(VLOOKUP('Rate Calculations'!$A386,#REF!,5,FALSE)),VLOOKUP('Rate Calculations'!$A386,#REF!,5,FALSE),0)</f>
        <v>0</v>
      </c>
      <c r="Y386" s="89">
        <f>IF(ISNUMBER(VLOOKUP('Rate Calculations'!$A386,#REF!,6,FALSE)),VLOOKUP('Rate Calculations'!$A386,#REF!,6,FALSE),0)</f>
        <v>0</v>
      </c>
      <c r="Z386" s="17">
        <f t="shared" si="121"/>
        <v>0</v>
      </c>
      <c r="AA386" s="18">
        <f t="shared" si="122"/>
        <v>0</v>
      </c>
      <c r="AB386" s="46">
        <f t="shared" si="107"/>
        <v>0</v>
      </c>
      <c r="AC386" s="24">
        <f t="shared" si="123"/>
        <v>0</v>
      </c>
      <c r="AD386" s="24">
        <f t="shared" si="124"/>
        <v>0</v>
      </c>
      <c r="AE386" s="27" t="e">
        <f>IF(#REF!="Yes",AC386,(AC386+V386*0.5))</f>
        <v>#REF!</v>
      </c>
      <c r="AF386" s="27" t="e">
        <f>IF(#REF!="Yes",AD386,(AD386+W386*0.5))</f>
        <v>#REF!</v>
      </c>
    </row>
    <row r="387" spans="1:32">
      <c r="A387" s="57" t="str">
        <f t="shared" si="108"/>
        <v xml:space="preserve"> </v>
      </c>
      <c r="B387" s="57"/>
      <c r="C387" s="57"/>
      <c r="D387" s="30" t="str">
        <f>IFERROR((GETPIVOTDATA("Average of Certified Payroll Hourly Rate",'Pivot Table'!$X$3,"Firm Name",A387,"Class Round 3 (PSPO)",B387)),"")</f>
        <v/>
      </c>
      <c r="E387" s="34"/>
      <c r="F387" s="34"/>
      <c r="G387" s="151"/>
      <c r="H387" s="349">
        <f t="shared" si="109"/>
        <v>1.7500000000000002E-2</v>
      </c>
      <c r="I387" s="19">
        <f t="shared" si="110"/>
        <v>0</v>
      </c>
      <c r="J387" s="67">
        <f t="shared" si="111"/>
        <v>3.5000000000000003E-2</v>
      </c>
      <c r="K387" s="19">
        <f t="shared" si="112"/>
        <v>0</v>
      </c>
      <c r="L387" s="138">
        <f>IF(ISNUMBER(VLOOKUP('Rate Calculations'!$A387,#REF!,2,FALSE)),VLOOKUP('Rate Calculations'!$A387,#REF!,2,FALSE),0)</f>
        <v>0</v>
      </c>
      <c r="M387" s="89">
        <f>IF(ISNUMBER(VLOOKUP('Rate Calculations'!$A387,#REF!,4,FALSE)),VLOOKUP('Rate Calculations'!$A387,#REF!,4,FALSE),0)</f>
        <v>0</v>
      </c>
      <c r="N387" s="17">
        <f t="shared" si="113"/>
        <v>0</v>
      </c>
      <c r="O387" s="18">
        <f t="shared" si="114"/>
        <v>0</v>
      </c>
      <c r="P387" s="139">
        <f t="shared" si="115"/>
        <v>0</v>
      </c>
      <c r="Q387" s="66">
        <f t="shared" si="116"/>
        <v>0</v>
      </c>
      <c r="R387" s="66">
        <f t="shared" si="117"/>
        <v>0</v>
      </c>
      <c r="S387" s="9" t="e">
        <f>IF(#REF!="Yes",Q387,(Q387+I387*0.5))</f>
        <v>#REF!</v>
      </c>
      <c r="T387" s="9" t="e">
        <f>IF(#REF!="Yes",R387,(R387+K387*0.5))</f>
        <v>#REF!</v>
      </c>
      <c r="U387" s="151">
        <f t="shared" si="118"/>
        <v>0</v>
      </c>
      <c r="V387" s="16">
        <f t="shared" si="119"/>
        <v>0</v>
      </c>
      <c r="W387" s="16">
        <f t="shared" si="120"/>
        <v>0</v>
      </c>
      <c r="X387" s="138">
        <f>IF(ISNUMBER(VLOOKUP('Rate Calculations'!$A387,#REF!,5,FALSE)),VLOOKUP('Rate Calculations'!$A387,#REF!,5,FALSE),0)</f>
        <v>0</v>
      </c>
      <c r="Y387" s="89">
        <f>IF(ISNUMBER(VLOOKUP('Rate Calculations'!$A387,#REF!,6,FALSE)),VLOOKUP('Rate Calculations'!$A387,#REF!,6,FALSE),0)</f>
        <v>0</v>
      </c>
      <c r="Z387" s="17">
        <f t="shared" si="121"/>
        <v>0</v>
      </c>
      <c r="AA387" s="18">
        <f t="shared" si="122"/>
        <v>0</v>
      </c>
      <c r="AB387" s="46">
        <f t="shared" si="107"/>
        <v>0</v>
      </c>
      <c r="AC387" s="24">
        <f t="shared" si="123"/>
        <v>0</v>
      </c>
      <c r="AD387" s="24">
        <f t="shared" si="124"/>
        <v>0</v>
      </c>
      <c r="AE387" s="27" t="e">
        <f>IF(#REF!="Yes",AC387,(AC387+V387*0.5))</f>
        <v>#REF!</v>
      </c>
      <c r="AF387" s="27" t="e">
        <f>IF(#REF!="Yes",AD387,(AD387+W387*0.5))</f>
        <v>#REF!</v>
      </c>
    </row>
    <row r="388" spans="1:32">
      <c r="A388" s="57" t="str">
        <f t="shared" si="108"/>
        <v xml:space="preserve"> </v>
      </c>
      <c r="B388" s="57"/>
      <c r="C388" s="57"/>
      <c r="D388" s="30" t="str">
        <f>IFERROR((GETPIVOTDATA("Average of Certified Payroll Hourly Rate",'Pivot Table'!$X$3,"Firm Name",A388,"Class Round 3 (PSPO)",B388)),"")</f>
        <v/>
      </c>
      <c r="E388" s="34"/>
      <c r="F388" s="34"/>
      <c r="G388" s="151"/>
      <c r="H388" s="349">
        <f t="shared" si="109"/>
        <v>1.7500000000000002E-2</v>
      </c>
      <c r="I388" s="19">
        <f t="shared" si="110"/>
        <v>0</v>
      </c>
      <c r="J388" s="67">
        <f t="shared" si="111"/>
        <v>3.5000000000000003E-2</v>
      </c>
      <c r="K388" s="19">
        <f t="shared" si="112"/>
        <v>0</v>
      </c>
      <c r="L388" s="138">
        <f>IF(ISNUMBER(VLOOKUP('Rate Calculations'!$A388,#REF!,2,FALSE)),VLOOKUP('Rate Calculations'!$A388,#REF!,2,FALSE),0)</f>
        <v>0</v>
      </c>
      <c r="M388" s="89">
        <f>IF(ISNUMBER(VLOOKUP('Rate Calculations'!$A388,#REF!,4,FALSE)),VLOOKUP('Rate Calculations'!$A388,#REF!,4,FALSE),0)</f>
        <v>0</v>
      </c>
      <c r="N388" s="17">
        <f t="shared" si="113"/>
        <v>0</v>
      </c>
      <c r="O388" s="18">
        <f t="shared" si="114"/>
        <v>0</v>
      </c>
      <c r="P388" s="139">
        <f t="shared" si="115"/>
        <v>0</v>
      </c>
      <c r="Q388" s="66">
        <f t="shared" si="116"/>
        <v>0</v>
      </c>
      <c r="R388" s="66">
        <f t="shared" si="117"/>
        <v>0</v>
      </c>
      <c r="S388" s="9" t="e">
        <f>IF(#REF!="Yes",Q388,(Q388+I388*0.5))</f>
        <v>#REF!</v>
      </c>
      <c r="T388" s="9" t="e">
        <f>IF(#REF!="Yes",R388,(R388+K388*0.5))</f>
        <v>#REF!</v>
      </c>
      <c r="U388" s="151">
        <f t="shared" si="118"/>
        <v>0</v>
      </c>
      <c r="V388" s="16">
        <f t="shared" si="119"/>
        <v>0</v>
      </c>
      <c r="W388" s="16">
        <f t="shared" si="120"/>
        <v>0</v>
      </c>
      <c r="X388" s="138">
        <f>IF(ISNUMBER(VLOOKUP('Rate Calculations'!$A388,#REF!,5,FALSE)),VLOOKUP('Rate Calculations'!$A388,#REF!,5,FALSE),0)</f>
        <v>0</v>
      </c>
      <c r="Y388" s="89">
        <f>IF(ISNUMBER(VLOOKUP('Rate Calculations'!$A388,#REF!,6,FALSE)),VLOOKUP('Rate Calculations'!$A388,#REF!,6,FALSE),0)</f>
        <v>0</v>
      </c>
      <c r="Z388" s="17">
        <f t="shared" si="121"/>
        <v>0</v>
      </c>
      <c r="AA388" s="18">
        <f t="shared" si="122"/>
        <v>0</v>
      </c>
      <c r="AB388" s="46">
        <f t="shared" ref="AB388:AB451" si="125">$P$4</f>
        <v>0</v>
      </c>
      <c r="AC388" s="24">
        <f t="shared" si="123"/>
        <v>0</v>
      </c>
      <c r="AD388" s="24">
        <f t="shared" si="124"/>
        <v>0</v>
      </c>
      <c r="AE388" s="27" t="e">
        <f>IF(#REF!="Yes",AC388,(AC388+V388*0.5))</f>
        <v>#REF!</v>
      </c>
      <c r="AF388" s="27" t="e">
        <f>IF(#REF!="Yes",AD388,(AD388+W388*0.5))</f>
        <v>#REF!</v>
      </c>
    </row>
    <row r="389" spans="1:32">
      <c r="A389" s="57" t="str">
        <f t="shared" ref="A389:A452" si="126">IFERROR(TRIM(LEFT(C389,SEARCH(" : ",C389,1)))," ")</f>
        <v xml:space="preserve"> </v>
      </c>
      <c r="B389" s="57"/>
      <c r="C389" s="57"/>
      <c r="D389" s="30" t="str">
        <f>IFERROR((GETPIVOTDATA("Average of Certified Payroll Hourly Rate",'Pivot Table'!$X$3,"Firm Name",A389,"Class Round 3 (PSPO)",B389)),"")</f>
        <v/>
      </c>
      <c r="E389" s="34"/>
      <c r="F389" s="34"/>
      <c r="G389" s="151"/>
      <c r="H389" s="349">
        <f t="shared" si="109"/>
        <v>1.7500000000000002E-2</v>
      </c>
      <c r="I389" s="19">
        <f t="shared" si="110"/>
        <v>0</v>
      </c>
      <c r="J389" s="67">
        <f t="shared" si="111"/>
        <v>3.5000000000000003E-2</v>
      </c>
      <c r="K389" s="19">
        <f t="shared" si="112"/>
        <v>0</v>
      </c>
      <c r="L389" s="138">
        <f>IF(ISNUMBER(VLOOKUP('Rate Calculations'!$A389,#REF!,2,FALSE)),VLOOKUP('Rate Calculations'!$A389,#REF!,2,FALSE),0)</f>
        <v>0</v>
      </c>
      <c r="M389" s="89">
        <f>IF(ISNUMBER(VLOOKUP('Rate Calculations'!$A389,#REF!,4,FALSE)),VLOOKUP('Rate Calculations'!$A389,#REF!,4,FALSE),0)</f>
        <v>0</v>
      </c>
      <c r="N389" s="17">
        <f t="shared" si="113"/>
        <v>0</v>
      </c>
      <c r="O389" s="18">
        <f t="shared" si="114"/>
        <v>0</v>
      </c>
      <c r="P389" s="139">
        <f t="shared" si="115"/>
        <v>0</v>
      </c>
      <c r="Q389" s="66">
        <f t="shared" si="116"/>
        <v>0</v>
      </c>
      <c r="R389" s="66">
        <f t="shared" si="117"/>
        <v>0</v>
      </c>
      <c r="S389" s="9" t="e">
        <f>IF(#REF!="Yes",Q389,(Q389+I389*0.5))</f>
        <v>#REF!</v>
      </c>
      <c r="T389" s="9" t="e">
        <f>IF(#REF!="Yes",R389,(R389+K389*0.5))</f>
        <v>#REF!</v>
      </c>
      <c r="U389" s="151">
        <f t="shared" si="118"/>
        <v>0</v>
      </c>
      <c r="V389" s="16">
        <f t="shared" si="119"/>
        <v>0</v>
      </c>
      <c r="W389" s="16">
        <f t="shared" si="120"/>
        <v>0</v>
      </c>
      <c r="X389" s="138">
        <f>IF(ISNUMBER(VLOOKUP('Rate Calculations'!$A389,#REF!,5,FALSE)),VLOOKUP('Rate Calculations'!$A389,#REF!,5,FALSE),0)</f>
        <v>0</v>
      </c>
      <c r="Y389" s="89">
        <f>IF(ISNUMBER(VLOOKUP('Rate Calculations'!$A389,#REF!,6,FALSE)),VLOOKUP('Rate Calculations'!$A389,#REF!,6,FALSE),0)</f>
        <v>0</v>
      </c>
      <c r="Z389" s="17">
        <f t="shared" si="121"/>
        <v>0</v>
      </c>
      <c r="AA389" s="18">
        <f t="shared" si="122"/>
        <v>0</v>
      </c>
      <c r="AB389" s="46">
        <f t="shared" si="125"/>
        <v>0</v>
      </c>
      <c r="AC389" s="24">
        <f t="shared" si="123"/>
        <v>0</v>
      </c>
      <c r="AD389" s="24">
        <f t="shared" si="124"/>
        <v>0</v>
      </c>
      <c r="AE389" s="27" t="e">
        <f>IF(#REF!="Yes",AC389,(AC389+V389*0.5))</f>
        <v>#REF!</v>
      </c>
      <c r="AF389" s="27" t="e">
        <f>IF(#REF!="Yes",AD389,(AD389+W389*0.5))</f>
        <v>#REF!</v>
      </c>
    </row>
    <row r="390" spans="1:32">
      <c r="A390" s="57" t="str">
        <f t="shared" si="126"/>
        <v xml:space="preserve"> </v>
      </c>
      <c r="B390" s="57"/>
      <c r="C390" s="57"/>
      <c r="D390" s="30" t="str">
        <f>IFERROR((GETPIVOTDATA("Average of Certified Payroll Hourly Rate",'Pivot Table'!$X$3,"Firm Name",A390,"Class Round 3 (PSPO)",B390)),"")</f>
        <v/>
      </c>
      <c r="E390" s="34"/>
      <c r="F390" s="34"/>
      <c r="G390" s="151"/>
      <c r="H390" s="349">
        <f t="shared" ref="H390:H453" si="127">$H$4</f>
        <v>1.7500000000000002E-2</v>
      </c>
      <c r="I390" s="19">
        <f t="shared" ref="I390:I453" si="128">IFERROR(IF(ISBLANK(G390),IF(ISBLANK(F390),IF(ISBLANK(E390),D390*(1+H390),E390*(1+H390)),F390*(1+H390)),G390*(1+H390)),0)</f>
        <v>0</v>
      </c>
      <c r="J390" s="67">
        <f t="shared" ref="J390:J453" si="129">$J$4</f>
        <v>3.5000000000000003E-2</v>
      </c>
      <c r="K390" s="19">
        <f t="shared" ref="K390:K453" si="130">I390*(1+J390)</f>
        <v>0</v>
      </c>
      <c r="L390" s="138">
        <f>IF(ISNUMBER(VLOOKUP('Rate Calculations'!$A390,#REF!,2,FALSE)),VLOOKUP('Rate Calculations'!$A390,#REF!,2,FALSE),0)</f>
        <v>0</v>
      </c>
      <c r="M390" s="89">
        <f>IF(ISNUMBER(VLOOKUP('Rate Calculations'!$A390,#REF!,4,FALSE)),VLOOKUP('Rate Calculations'!$A390,#REF!,4,FALSE),0)</f>
        <v>0</v>
      </c>
      <c r="N390" s="17">
        <f t="shared" ref="N390:N453" si="131">(I390*L390)+(I390*M390)+I390</f>
        <v>0</v>
      </c>
      <c r="O390" s="18">
        <f t="shared" ref="O390:O453" si="132">(K390*L390)+(K390*M390)+K390</f>
        <v>0</v>
      </c>
      <c r="P390" s="139">
        <f t="shared" ref="P390:P453" si="133">$P$4</f>
        <v>0</v>
      </c>
      <c r="Q390" s="66">
        <f t="shared" ref="Q390:Q453" si="134">(IF(L390&gt;156%,(I390+(I390*1.56)),((I390+(I390*L390))))*P390)+N390</f>
        <v>0</v>
      </c>
      <c r="R390" s="66">
        <f t="shared" ref="R390:R453" si="135">(IF(L390&gt;156%,(K390+(K390*1.56)),((K390+(K390*L390))))*P390)+O390</f>
        <v>0</v>
      </c>
      <c r="S390" s="9" t="e">
        <f>IF(#REF!="Yes",Q390,(Q390+I390*0.5))</f>
        <v>#REF!</v>
      </c>
      <c r="T390" s="9" t="e">
        <f>IF(#REF!="Yes",R390,(R390+K390*0.5))</f>
        <v>#REF!</v>
      </c>
      <c r="U390" s="151">
        <f t="shared" ref="U390:U453" si="136">G390</f>
        <v>0</v>
      </c>
      <c r="V390" s="16">
        <f t="shared" ref="V390:V453" si="137">U390*(1+H390)</f>
        <v>0</v>
      </c>
      <c r="W390" s="16">
        <f t="shared" ref="W390:W453" si="138">V390*(1+J390)</f>
        <v>0</v>
      </c>
      <c r="X390" s="138">
        <f>IF(ISNUMBER(VLOOKUP('Rate Calculations'!$A390,#REF!,5,FALSE)),VLOOKUP('Rate Calculations'!$A390,#REF!,5,FALSE),0)</f>
        <v>0</v>
      </c>
      <c r="Y390" s="89">
        <f>IF(ISNUMBER(VLOOKUP('Rate Calculations'!$A390,#REF!,6,FALSE)),VLOOKUP('Rate Calculations'!$A390,#REF!,6,FALSE),0)</f>
        <v>0</v>
      </c>
      <c r="Z390" s="17">
        <f t="shared" ref="Z390:Z453" si="139">(V390*X390)+(V390*Y390)+V390</f>
        <v>0</v>
      </c>
      <c r="AA390" s="18">
        <f t="shared" ref="AA390:AA453" si="140">(W390*X390)+(W390*Y390)+W390</f>
        <v>0</v>
      </c>
      <c r="AB390" s="46">
        <f t="shared" si="125"/>
        <v>0</v>
      </c>
      <c r="AC390" s="24">
        <f t="shared" ref="AC390:AC453" si="141">(IF(X390&gt;156%,(V390+(V390*1.56)),((V390+(V390*X390))))*AB390)+Z390</f>
        <v>0</v>
      </c>
      <c r="AD390" s="24">
        <f t="shared" ref="AD390:AD453" si="142">(IF(X390&gt;156%,(W390+(W390*1.56)),((W390+(W390*X390))))*AB390)+AA390</f>
        <v>0</v>
      </c>
      <c r="AE390" s="27" t="e">
        <f>IF(#REF!="Yes",AC390,(AC390+V390*0.5))</f>
        <v>#REF!</v>
      </c>
      <c r="AF390" s="27" t="e">
        <f>IF(#REF!="Yes",AD390,(AD390+W390*0.5))</f>
        <v>#REF!</v>
      </c>
    </row>
    <row r="391" spans="1:32">
      <c r="A391" s="57" t="str">
        <f t="shared" si="126"/>
        <v xml:space="preserve"> </v>
      </c>
      <c r="B391" s="57"/>
      <c r="C391" s="57"/>
      <c r="D391" s="30" t="str">
        <f>IFERROR((GETPIVOTDATA("Average of Certified Payroll Hourly Rate",'Pivot Table'!$X$3,"Firm Name",A391,"Class Round 3 (PSPO)",B391)),"")</f>
        <v/>
      </c>
      <c r="E391" s="34"/>
      <c r="F391" s="34"/>
      <c r="G391" s="151"/>
      <c r="H391" s="349">
        <f t="shared" si="127"/>
        <v>1.7500000000000002E-2</v>
      </c>
      <c r="I391" s="19">
        <f t="shared" si="128"/>
        <v>0</v>
      </c>
      <c r="J391" s="67">
        <f t="shared" si="129"/>
        <v>3.5000000000000003E-2</v>
      </c>
      <c r="K391" s="19">
        <f t="shared" si="130"/>
        <v>0</v>
      </c>
      <c r="L391" s="138">
        <f>IF(ISNUMBER(VLOOKUP('Rate Calculations'!$A391,#REF!,2,FALSE)),VLOOKUP('Rate Calculations'!$A391,#REF!,2,FALSE),0)</f>
        <v>0</v>
      </c>
      <c r="M391" s="89">
        <f>IF(ISNUMBER(VLOOKUP('Rate Calculations'!$A391,#REF!,4,FALSE)),VLOOKUP('Rate Calculations'!$A391,#REF!,4,FALSE),0)</f>
        <v>0</v>
      </c>
      <c r="N391" s="17">
        <f t="shared" si="131"/>
        <v>0</v>
      </c>
      <c r="O391" s="18">
        <f t="shared" si="132"/>
        <v>0</v>
      </c>
      <c r="P391" s="139">
        <f t="shared" si="133"/>
        <v>0</v>
      </c>
      <c r="Q391" s="66">
        <f t="shared" si="134"/>
        <v>0</v>
      </c>
      <c r="R391" s="66">
        <f t="shared" si="135"/>
        <v>0</v>
      </c>
      <c r="S391" s="9" t="e">
        <f>IF(#REF!="Yes",Q391,(Q391+I391*0.5))</f>
        <v>#REF!</v>
      </c>
      <c r="T391" s="9" t="e">
        <f>IF(#REF!="Yes",R391,(R391+K391*0.5))</f>
        <v>#REF!</v>
      </c>
      <c r="U391" s="151">
        <f t="shared" si="136"/>
        <v>0</v>
      </c>
      <c r="V391" s="16">
        <f t="shared" si="137"/>
        <v>0</v>
      </c>
      <c r="W391" s="16">
        <f t="shared" si="138"/>
        <v>0</v>
      </c>
      <c r="X391" s="138">
        <f>IF(ISNUMBER(VLOOKUP('Rate Calculations'!$A391,#REF!,5,FALSE)),VLOOKUP('Rate Calculations'!$A391,#REF!,5,FALSE),0)</f>
        <v>0</v>
      </c>
      <c r="Y391" s="89">
        <f>IF(ISNUMBER(VLOOKUP('Rate Calculations'!$A391,#REF!,6,FALSE)),VLOOKUP('Rate Calculations'!$A391,#REF!,6,FALSE),0)</f>
        <v>0</v>
      </c>
      <c r="Z391" s="17">
        <f t="shared" si="139"/>
        <v>0</v>
      </c>
      <c r="AA391" s="18">
        <f t="shared" si="140"/>
        <v>0</v>
      </c>
      <c r="AB391" s="46">
        <f t="shared" si="125"/>
        <v>0</v>
      </c>
      <c r="AC391" s="24">
        <f t="shared" si="141"/>
        <v>0</v>
      </c>
      <c r="AD391" s="24">
        <f t="shared" si="142"/>
        <v>0</v>
      </c>
      <c r="AE391" s="27" t="e">
        <f>IF(#REF!="Yes",AC391,(AC391+V391*0.5))</f>
        <v>#REF!</v>
      </c>
      <c r="AF391" s="27" t="e">
        <f>IF(#REF!="Yes",AD391,(AD391+W391*0.5))</f>
        <v>#REF!</v>
      </c>
    </row>
    <row r="392" spans="1:32">
      <c r="A392" s="57" t="str">
        <f t="shared" si="126"/>
        <v xml:space="preserve"> </v>
      </c>
      <c r="B392" s="57"/>
      <c r="C392" s="57"/>
      <c r="D392" s="30" t="str">
        <f>IFERROR((GETPIVOTDATA("Average of Certified Payroll Hourly Rate",'Pivot Table'!$X$3,"Firm Name",A392,"Class Round 3 (PSPO)",B392)),"")</f>
        <v/>
      </c>
      <c r="E392" s="34"/>
      <c r="F392" s="34"/>
      <c r="G392" s="151"/>
      <c r="H392" s="349">
        <f t="shared" si="127"/>
        <v>1.7500000000000002E-2</v>
      </c>
      <c r="I392" s="19">
        <f t="shared" si="128"/>
        <v>0</v>
      </c>
      <c r="J392" s="67">
        <f t="shared" si="129"/>
        <v>3.5000000000000003E-2</v>
      </c>
      <c r="K392" s="19">
        <f t="shared" si="130"/>
        <v>0</v>
      </c>
      <c r="L392" s="138">
        <f>IF(ISNUMBER(VLOOKUP('Rate Calculations'!$A392,#REF!,2,FALSE)),VLOOKUP('Rate Calculations'!$A392,#REF!,2,FALSE),0)</f>
        <v>0</v>
      </c>
      <c r="M392" s="89">
        <f>IF(ISNUMBER(VLOOKUP('Rate Calculations'!$A392,#REF!,4,FALSE)),VLOOKUP('Rate Calculations'!$A392,#REF!,4,FALSE),0)</f>
        <v>0</v>
      </c>
      <c r="N392" s="17">
        <f t="shared" si="131"/>
        <v>0</v>
      </c>
      <c r="O392" s="18">
        <f t="shared" si="132"/>
        <v>0</v>
      </c>
      <c r="P392" s="139">
        <f t="shared" si="133"/>
        <v>0</v>
      </c>
      <c r="Q392" s="66">
        <f t="shared" si="134"/>
        <v>0</v>
      </c>
      <c r="R392" s="66">
        <f t="shared" si="135"/>
        <v>0</v>
      </c>
      <c r="S392" s="9" t="e">
        <f>IF(#REF!="Yes",Q392,(Q392+I392*0.5))</f>
        <v>#REF!</v>
      </c>
      <c r="T392" s="9" t="e">
        <f>IF(#REF!="Yes",R392,(R392+K392*0.5))</f>
        <v>#REF!</v>
      </c>
      <c r="U392" s="151">
        <f t="shared" si="136"/>
        <v>0</v>
      </c>
      <c r="V392" s="16">
        <f t="shared" si="137"/>
        <v>0</v>
      </c>
      <c r="W392" s="16">
        <f t="shared" si="138"/>
        <v>0</v>
      </c>
      <c r="X392" s="138">
        <f>IF(ISNUMBER(VLOOKUP('Rate Calculations'!$A392,#REF!,5,FALSE)),VLOOKUP('Rate Calculations'!$A392,#REF!,5,FALSE),0)</f>
        <v>0</v>
      </c>
      <c r="Y392" s="89">
        <f>IF(ISNUMBER(VLOOKUP('Rate Calculations'!$A392,#REF!,6,FALSE)),VLOOKUP('Rate Calculations'!$A392,#REF!,6,FALSE),0)</f>
        <v>0</v>
      </c>
      <c r="Z392" s="17">
        <f t="shared" si="139"/>
        <v>0</v>
      </c>
      <c r="AA392" s="18">
        <f t="shared" si="140"/>
        <v>0</v>
      </c>
      <c r="AB392" s="46">
        <f t="shared" si="125"/>
        <v>0</v>
      </c>
      <c r="AC392" s="24">
        <f t="shared" si="141"/>
        <v>0</v>
      </c>
      <c r="AD392" s="24">
        <f t="shared" si="142"/>
        <v>0</v>
      </c>
      <c r="AE392" s="27" t="e">
        <f>IF(#REF!="Yes",AC392,(AC392+V392*0.5))</f>
        <v>#REF!</v>
      </c>
      <c r="AF392" s="27" t="e">
        <f>IF(#REF!="Yes",AD392,(AD392+W392*0.5))</f>
        <v>#REF!</v>
      </c>
    </row>
    <row r="393" spans="1:32">
      <c r="A393" s="57" t="str">
        <f t="shared" si="126"/>
        <v xml:space="preserve"> </v>
      </c>
      <c r="B393" s="57"/>
      <c r="C393" s="57"/>
      <c r="D393" s="30" t="str">
        <f>IFERROR((GETPIVOTDATA("Average of Certified Payroll Hourly Rate",'Pivot Table'!$X$3,"Firm Name",A393,"Class Round 3 (PSPO)",B393)),"")</f>
        <v/>
      </c>
      <c r="E393" s="34"/>
      <c r="F393" s="34"/>
      <c r="G393" s="151"/>
      <c r="H393" s="349">
        <f t="shared" si="127"/>
        <v>1.7500000000000002E-2</v>
      </c>
      <c r="I393" s="19">
        <f t="shared" si="128"/>
        <v>0</v>
      </c>
      <c r="J393" s="67">
        <f t="shared" si="129"/>
        <v>3.5000000000000003E-2</v>
      </c>
      <c r="K393" s="19">
        <f t="shared" si="130"/>
        <v>0</v>
      </c>
      <c r="L393" s="138">
        <f>IF(ISNUMBER(VLOOKUP('Rate Calculations'!$A393,#REF!,2,FALSE)),VLOOKUP('Rate Calculations'!$A393,#REF!,2,FALSE),0)</f>
        <v>0</v>
      </c>
      <c r="M393" s="89">
        <f>IF(ISNUMBER(VLOOKUP('Rate Calculations'!$A393,#REF!,4,FALSE)),VLOOKUP('Rate Calculations'!$A393,#REF!,4,FALSE),0)</f>
        <v>0</v>
      </c>
      <c r="N393" s="17">
        <f t="shared" si="131"/>
        <v>0</v>
      </c>
      <c r="O393" s="18">
        <f t="shared" si="132"/>
        <v>0</v>
      </c>
      <c r="P393" s="139">
        <f t="shared" si="133"/>
        <v>0</v>
      </c>
      <c r="Q393" s="66">
        <f t="shared" si="134"/>
        <v>0</v>
      </c>
      <c r="R393" s="66">
        <f t="shared" si="135"/>
        <v>0</v>
      </c>
      <c r="S393" s="9" t="e">
        <f>IF(#REF!="Yes",Q393,(Q393+I393*0.5))</f>
        <v>#REF!</v>
      </c>
      <c r="T393" s="9" t="e">
        <f>IF(#REF!="Yes",R393,(R393+K393*0.5))</f>
        <v>#REF!</v>
      </c>
      <c r="U393" s="151">
        <f t="shared" si="136"/>
        <v>0</v>
      </c>
      <c r="V393" s="16">
        <f t="shared" si="137"/>
        <v>0</v>
      </c>
      <c r="W393" s="16">
        <f t="shared" si="138"/>
        <v>0</v>
      </c>
      <c r="X393" s="138">
        <f>IF(ISNUMBER(VLOOKUP('Rate Calculations'!$A393,#REF!,5,FALSE)),VLOOKUP('Rate Calculations'!$A393,#REF!,5,FALSE),0)</f>
        <v>0</v>
      </c>
      <c r="Y393" s="89">
        <f>IF(ISNUMBER(VLOOKUP('Rate Calculations'!$A393,#REF!,6,FALSE)),VLOOKUP('Rate Calculations'!$A393,#REF!,6,FALSE),0)</f>
        <v>0</v>
      </c>
      <c r="Z393" s="17">
        <f t="shared" si="139"/>
        <v>0</v>
      </c>
      <c r="AA393" s="18">
        <f t="shared" si="140"/>
        <v>0</v>
      </c>
      <c r="AB393" s="46">
        <f t="shared" si="125"/>
        <v>0</v>
      </c>
      <c r="AC393" s="24">
        <f t="shared" si="141"/>
        <v>0</v>
      </c>
      <c r="AD393" s="24">
        <f t="shared" si="142"/>
        <v>0</v>
      </c>
      <c r="AE393" s="27" t="e">
        <f>IF(#REF!="Yes",AC393,(AC393+V393*0.5))</f>
        <v>#REF!</v>
      </c>
      <c r="AF393" s="27" t="e">
        <f>IF(#REF!="Yes",AD393,(AD393+W393*0.5))</f>
        <v>#REF!</v>
      </c>
    </row>
    <row r="394" spans="1:32">
      <c r="A394" s="57" t="str">
        <f t="shared" si="126"/>
        <v xml:space="preserve"> </v>
      </c>
      <c r="B394" s="57"/>
      <c r="C394" s="57"/>
      <c r="D394" s="30" t="str">
        <f>IFERROR((GETPIVOTDATA("Average of Certified Payroll Hourly Rate",'Pivot Table'!$X$3,"Firm Name",A394,"Class Round 3 (PSPO)",B394)),"")</f>
        <v/>
      </c>
      <c r="E394" s="34"/>
      <c r="F394" s="34"/>
      <c r="G394" s="151"/>
      <c r="H394" s="349">
        <f t="shared" si="127"/>
        <v>1.7500000000000002E-2</v>
      </c>
      <c r="I394" s="19">
        <f t="shared" si="128"/>
        <v>0</v>
      </c>
      <c r="J394" s="67">
        <f t="shared" si="129"/>
        <v>3.5000000000000003E-2</v>
      </c>
      <c r="K394" s="19">
        <f t="shared" si="130"/>
        <v>0</v>
      </c>
      <c r="L394" s="138">
        <f>IF(ISNUMBER(VLOOKUP('Rate Calculations'!$A394,#REF!,2,FALSE)),VLOOKUP('Rate Calculations'!$A394,#REF!,2,FALSE),0)</f>
        <v>0</v>
      </c>
      <c r="M394" s="89">
        <f>IF(ISNUMBER(VLOOKUP('Rate Calculations'!$A394,#REF!,4,FALSE)),VLOOKUP('Rate Calculations'!$A394,#REF!,4,FALSE),0)</f>
        <v>0</v>
      </c>
      <c r="N394" s="17">
        <f t="shared" si="131"/>
        <v>0</v>
      </c>
      <c r="O394" s="18">
        <f t="shared" si="132"/>
        <v>0</v>
      </c>
      <c r="P394" s="139">
        <f t="shared" si="133"/>
        <v>0</v>
      </c>
      <c r="Q394" s="66">
        <f t="shared" si="134"/>
        <v>0</v>
      </c>
      <c r="R394" s="66">
        <f t="shared" si="135"/>
        <v>0</v>
      </c>
      <c r="S394" s="9" t="e">
        <f>IF(#REF!="Yes",Q394,(Q394+I394*0.5))</f>
        <v>#REF!</v>
      </c>
      <c r="T394" s="9" t="e">
        <f>IF(#REF!="Yes",R394,(R394+K394*0.5))</f>
        <v>#REF!</v>
      </c>
      <c r="U394" s="151">
        <f t="shared" si="136"/>
        <v>0</v>
      </c>
      <c r="V394" s="16">
        <f t="shared" si="137"/>
        <v>0</v>
      </c>
      <c r="W394" s="16">
        <f t="shared" si="138"/>
        <v>0</v>
      </c>
      <c r="X394" s="138">
        <f>IF(ISNUMBER(VLOOKUP('Rate Calculations'!$A394,#REF!,5,FALSE)),VLOOKUP('Rate Calculations'!$A394,#REF!,5,FALSE),0)</f>
        <v>0</v>
      </c>
      <c r="Y394" s="89">
        <f>IF(ISNUMBER(VLOOKUP('Rate Calculations'!$A394,#REF!,6,FALSE)),VLOOKUP('Rate Calculations'!$A394,#REF!,6,FALSE),0)</f>
        <v>0</v>
      </c>
      <c r="Z394" s="17">
        <f t="shared" si="139"/>
        <v>0</v>
      </c>
      <c r="AA394" s="18">
        <f t="shared" si="140"/>
        <v>0</v>
      </c>
      <c r="AB394" s="46">
        <f t="shared" si="125"/>
        <v>0</v>
      </c>
      <c r="AC394" s="24">
        <f t="shared" si="141"/>
        <v>0</v>
      </c>
      <c r="AD394" s="24">
        <f t="shared" si="142"/>
        <v>0</v>
      </c>
      <c r="AE394" s="27" t="e">
        <f>IF(#REF!="Yes",AC394,(AC394+V394*0.5))</f>
        <v>#REF!</v>
      </c>
      <c r="AF394" s="27" t="e">
        <f>IF(#REF!="Yes",AD394,(AD394+W394*0.5))</f>
        <v>#REF!</v>
      </c>
    </row>
    <row r="395" spans="1:32">
      <c r="A395" s="57" t="str">
        <f t="shared" si="126"/>
        <v xml:space="preserve"> </v>
      </c>
      <c r="B395" s="57"/>
      <c r="C395" s="57"/>
      <c r="D395" s="30" t="str">
        <f>IFERROR((GETPIVOTDATA("Average of Certified Payroll Hourly Rate",'Pivot Table'!$X$3,"Firm Name",A395,"Class Round 3 (PSPO)",B395)),"")</f>
        <v/>
      </c>
      <c r="E395" s="34"/>
      <c r="F395" s="34"/>
      <c r="G395" s="151"/>
      <c r="H395" s="349">
        <f t="shared" si="127"/>
        <v>1.7500000000000002E-2</v>
      </c>
      <c r="I395" s="19">
        <f t="shared" si="128"/>
        <v>0</v>
      </c>
      <c r="J395" s="67">
        <f t="shared" si="129"/>
        <v>3.5000000000000003E-2</v>
      </c>
      <c r="K395" s="19">
        <f t="shared" si="130"/>
        <v>0</v>
      </c>
      <c r="L395" s="138">
        <f>IF(ISNUMBER(VLOOKUP('Rate Calculations'!$A395,#REF!,2,FALSE)),VLOOKUP('Rate Calculations'!$A395,#REF!,2,FALSE),0)</f>
        <v>0</v>
      </c>
      <c r="M395" s="89">
        <f>IF(ISNUMBER(VLOOKUP('Rate Calculations'!$A395,#REF!,4,FALSE)),VLOOKUP('Rate Calculations'!$A395,#REF!,4,FALSE),0)</f>
        <v>0</v>
      </c>
      <c r="N395" s="17">
        <f t="shared" si="131"/>
        <v>0</v>
      </c>
      <c r="O395" s="18">
        <f t="shared" si="132"/>
        <v>0</v>
      </c>
      <c r="P395" s="139">
        <f t="shared" si="133"/>
        <v>0</v>
      </c>
      <c r="Q395" s="66">
        <f t="shared" si="134"/>
        <v>0</v>
      </c>
      <c r="R395" s="66">
        <f t="shared" si="135"/>
        <v>0</v>
      </c>
      <c r="S395" s="9" t="e">
        <f>IF(#REF!="Yes",Q395,(Q395+I395*0.5))</f>
        <v>#REF!</v>
      </c>
      <c r="T395" s="9" t="e">
        <f>IF(#REF!="Yes",R395,(R395+K395*0.5))</f>
        <v>#REF!</v>
      </c>
      <c r="U395" s="151">
        <f t="shared" si="136"/>
        <v>0</v>
      </c>
      <c r="V395" s="16">
        <f t="shared" si="137"/>
        <v>0</v>
      </c>
      <c r="W395" s="16">
        <f t="shared" si="138"/>
        <v>0</v>
      </c>
      <c r="X395" s="138">
        <f>IF(ISNUMBER(VLOOKUP('Rate Calculations'!$A395,#REF!,5,FALSE)),VLOOKUP('Rate Calculations'!$A395,#REF!,5,FALSE),0)</f>
        <v>0</v>
      </c>
      <c r="Y395" s="89">
        <f>IF(ISNUMBER(VLOOKUP('Rate Calculations'!$A395,#REF!,6,FALSE)),VLOOKUP('Rate Calculations'!$A395,#REF!,6,FALSE),0)</f>
        <v>0</v>
      </c>
      <c r="Z395" s="17">
        <f t="shared" si="139"/>
        <v>0</v>
      </c>
      <c r="AA395" s="18">
        <f t="shared" si="140"/>
        <v>0</v>
      </c>
      <c r="AB395" s="46">
        <f t="shared" si="125"/>
        <v>0</v>
      </c>
      <c r="AC395" s="24">
        <f t="shared" si="141"/>
        <v>0</v>
      </c>
      <c r="AD395" s="24">
        <f t="shared" si="142"/>
        <v>0</v>
      </c>
      <c r="AE395" s="27" t="e">
        <f>IF(#REF!="Yes",AC395,(AC395+V395*0.5))</f>
        <v>#REF!</v>
      </c>
      <c r="AF395" s="27" t="e">
        <f>IF(#REF!="Yes",AD395,(AD395+W395*0.5))</f>
        <v>#REF!</v>
      </c>
    </row>
    <row r="396" spans="1:32">
      <c r="A396" s="57" t="str">
        <f t="shared" si="126"/>
        <v xml:space="preserve"> </v>
      </c>
      <c r="B396" s="57"/>
      <c r="C396" s="57"/>
      <c r="D396" s="30" t="str">
        <f>IFERROR((GETPIVOTDATA("Average of Certified Payroll Hourly Rate",'Pivot Table'!$X$3,"Firm Name",A396,"Class Round 3 (PSPO)",B396)),"")</f>
        <v/>
      </c>
      <c r="E396" s="34"/>
      <c r="F396" s="34"/>
      <c r="G396" s="151"/>
      <c r="H396" s="349">
        <f t="shared" si="127"/>
        <v>1.7500000000000002E-2</v>
      </c>
      <c r="I396" s="19">
        <f t="shared" si="128"/>
        <v>0</v>
      </c>
      <c r="J396" s="67">
        <f t="shared" si="129"/>
        <v>3.5000000000000003E-2</v>
      </c>
      <c r="K396" s="19">
        <f t="shared" si="130"/>
        <v>0</v>
      </c>
      <c r="L396" s="138">
        <f>IF(ISNUMBER(VLOOKUP('Rate Calculations'!$A396,#REF!,2,FALSE)),VLOOKUP('Rate Calculations'!$A396,#REF!,2,FALSE),0)</f>
        <v>0</v>
      </c>
      <c r="M396" s="89">
        <f>IF(ISNUMBER(VLOOKUP('Rate Calculations'!$A396,#REF!,4,FALSE)),VLOOKUP('Rate Calculations'!$A396,#REF!,4,FALSE),0)</f>
        <v>0</v>
      </c>
      <c r="N396" s="17">
        <f t="shared" si="131"/>
        <v>0</v>
      </c>
      <c r="O396" s="18">
        <f t="shared" si="132"/>
        <v>0</v>
      </c>
      <c r="P396" s="139">
        <f t="shared" si="133"/>
        <v>0</v>
      </c>
      <c r="Q396" s="66">
        <f t="shared" si="134"/>
        <v>0</v>
      </c>
      <c r="R396" s="66">
        <f t="shared" si="135"/>
        <v>0</v>
      </c>
      <c r="S396" s="9" t="e">
        <f>IF(#REF!="Yes",Q396,(Q396+I396*0.5))</f>
        <v>#REF!</v>
      </c>
      <c r="T396" s="9" t="e">
        <f>IF(#REF!="Yes",R396,(R396+K396*0.5))</f>
        <v>#REF!</v>
      </c>
      <c r="U396" s="151">
        <f t="shared" si="136"/>
        <v>0</v>
      </c>
      <c r="V396" s="16">
        <f t="shared" si="137"/>
        <v>0</v>
      </c>
      <c r="W396" s="16">
        <f t="shared" si="138"/>
        <v>0</v>
      </c>
      <c r="X396" s="138">
        <f>IF(ISNUMBER(VLOOKUP('Rate Calculations'!$A396,#REF!,5,FALSE)),VLOOKUP('Rate Calculations'!$A396,#REF!,5,FALSE),0)</f>
        <v>0</v>
      </c>
      <c r="Y396" s="89">
        <f>IF(ISNUMBER(VLOOKUP('Rate Calculations'!$A396,#REF!,6,FALSE)),VLOOKUP('Rate Calculations'!$A396,#REF!,6,FALSE),0)</f>
        <v>0</v>
      </c>
      <c r="Z396" s="17">
        <f t="shared" si="139"/>
        <v>0</v>
      </c>
      <c r="AA396" s="18">
        <f t="shared" si="140"/>
        <v>0</v>
      </c>
      <c r="AB396" s="46">
        <f t="shared" si="125"/>
        <v>0</v>
      </c>
      <c r="AC396" s="24">
        <f t="shared" si="141"/>
        <v>0</v>
      </c>
      <c r="AD396" s="24">
        <f t="shared" si="142"/>
        <v>0</v>
      </c>
      <c r="AE396" s="27" t="e">
        <f>IF(#REF!="Yes",AC396,(AC396+V396*0.5))</f>
        <v>#REF!</v>
      </c>
      <c r="AF396" s="27" t="e">
        <f>IF(#REF!="Yes",AD396,(AD396+W396*0.5))</f>
        <v>#REF!</v>
      </c>
    </row>
    <row r="397" spans="1:32">
      <c r="A397" s="57" t="str">
        <f t="shared" si="126"/>
        <v xml:space="preserve"> </v>
      </c>
      <c r="B397" s="57"/>
      <c r="C397" s="57"/>
      <c r="D397" s="30" t="str">
        <f>IFERROR((GETPIVOTDATA("Average of Certified Payroll Hourly Rate",'Pivot Table'!$X$3,"Firm Name",A397,"Class Round 3 (PSPO)",B397)),"")</f>
        <v/>
      </c>
      <c r="E397" s="34"/>
      <c r="F397" s="34"/>
      <c r="G397" s="151"/>
      <c r="H397" s="349">
        <f t="shared" si="127"/>
        <v>1.7500000000000002E-2</v>
      </c>
      <c r="I397" s="19">
        <f t="shared" si="128"/>
        <v>0</v>
      </c>
      <c r="J397" s="67">
        <f t="shared" si="129"/>
        <v>3.5000000000000003E-2</v>
      </c>
      <c r="K397" s="19">
        <f t="shared" si="130"/>
        <v>0</v>
      </c>
      <c r="L397" s="138">
        <f>IF(ISNUMBER(VLOOKUP('Rate Calculations'!$A397,#REF!,2,FALSE)),VLOOKUP('Rate Calculations'!$A397,#REF!,2,FALSE),0)</f>
        <v>0</v>
      </c>
      <c r="M397" s="89">
        <f>IF(ISNUMBER(VLOOKUP('Rate Calculations'!$A397,#REF!,4,FALSE)),VLOOKUP('Rate Calculations'!$A397,#REF!,4,FALSE),0)</f>
        <v>0</v>
      </c>
      <c r="N397" s="17">
        <f t="shared" si="131"/>
        <v>0</v>
      </c>
      <c r="O397" s="18">
        <f t="shared" si="132"/>
        <v>0</v>
      </c>
      <c r="P397" s="139">
        <f t="shared" si="133"/>
        <v>0</v>
      </c>
      <c r="Q397" s="66">
        <f t="shared" si="134"/>
        <v>0</v>
      </c>
      <c r="R397" s="66">
        <f t="shared" si="135"/>
        <v>0</v>
      </c>
      <c r="S397" s="9" t="e">
        <f>IF(#REF!="Yes",Q397,(Q397+I397*0.5))</f>
        <v>#REF!</v>
      </c>
      <c r="T397" s="9" t="e">
        <f>IF(#REF!="Yes",R397,(R397+K397*0.5))</f>
        <v>#REF!</v>
      </c>
      <c r="U397" s="151">
        <f t="shared" si="136"/>
        <v>0</v>
      </c>
      <c r="V397" s="16">
        <f t="shared" si="137"/>
        <v>0</v>
      </c>
      <c r="W397" s="16">
        <f t="shared" si="138"/>
        <v>0</v>
      </c>
      <c r="X397" s="138">
        <f>IF(ISNUMBER(VLOOKUP('Rate Calculations'!$A397,#REF!,5,FALSE)),VLOOKUP('Rate Calculations'!$A397,#REF!,5,FALSE),0)</f>
        <v>0</v>
      </c>
      <c r="Y397" s="89">
        <f>IF(ISNUMBER(VLOOKUP('Rate Calculations'!$A397,#REF!,6,FALSE)),VLOOKUP('Rate Calculations'!$A397,#REF!,6,FALSE),0)</f>
        <v>0</v>
      </c>
      <c r="Z397" s="17">
        <f t="shared" si="139"/>
        <v>0</v>
      </c>
      <c r="AA397" s="18">
        <f t="shared" si="140"/>
        <v>0</v>
      </c>
      <c r="AB397" s="46">
        <f t="shared" si="125"/>
        <v>0</v>
      </c>
      <c r="AC397" s="24">
        <f t="shared" si="141"/>
        <v>0</v>
      </c>
      <c r="AD397" s="24">
        <f t="shared" si="142"/>
        <v>0</v>
      </c>
      <c r="AE397" s="27" t="e">
        <f>IF(#REF!="Yes",AC397,(AC397+V397*0.5))</f>
        <v>#REF!</v>
      </c>
      <c r="AF397" s="27" t="e">
        <f>IF(#REF!="Yes",AD397,(AD397+W397*0.5))</f>
        <v>#REF!</v>
      </c>
    </row>
    <row r="398" spans="1:32">
      <c r="A398" s="57" t="str">
        <f t="shared" si="126"/>
        <v xml:space="preserve"> </v>
      </c>
      <c r="B398" s="57"/>
      <c r="C398" s="57"/>
      <c r="D398" s="30" t="str">
        <f>IFERROR((GETPIVOTDATA("Average of Certified Payroll Hourly Rate",'Pivot Table'!$X$3,"Firm Name",A398,"Class Round 3 (PSPO)",B398)),"")</f>
        <v/>
      </c>
      <c r="E398" s="34"/>
      <c r="F398" s="34"/>
      <c r="G398" s="151"/>
      <c r="H398" s="349">
        <f t="shared" si="127"/>
        <v>1.7500000000000002E-2</v>
      </c>
      <c r="I398" s="19">
        <f t="shared" si="128"/>
        <v>0</v>
      </c>
      <c r="J398" s="67">
        <f t="shared" si="129"/>
        <v>3.5000000000000003E-2</v>
      </c>
      <c r="K398" s="19">
        <f t="shared" si="130"/>
        <v>0</v>
      </c>
      <c r="L398" s="138">
        <f>IF(ISNUMBER(VLOOKUP('Rate Calculations'!$A398,#REF!,2,FALSE)),VLOOKUP('Rate Calculations'!$A398,#REF!,2,FALSE),0)</f>
        <v>0</v>
      </c>
      <c r="M398" s="89">
        <f>IF(ISNUMBER(VLOOKUP('Rate Calculations'!$A398,#REF!,4,FALSE)),VLOOKUP('Rate Calculations'!$A398,#REF!,4,FALSE),0)</f>
        <v>0</v>
      </c>
      <c r="N398" s="17">
        <f t="shared" si="131"/>
        <v>0</v>
      </c>
      <c r="O398" s="18">
        <f t="shared" si="132"/>
        <v>0</v>
      </c>
      <c r="P398" s="139">
        <f t="shared" si="133"/>
        <v>0</v>
      </c>
      <c r="Q398" s="66">
        <f t="shared" si="134"/>
        <v>0</v>
      </c>
      <c r="R398" s="66">
        <f t="shared" si="135"/>
        <v>0</v>
      </c>
      <c r="S398" s="9" t="e">
        <f>IF(#REF!="Yes",Q398,(Q398+I398*0.5))</f>
        <v>#REF!</v>
      </c>
      <c r="T398" s="9" t="e">
        <f>IF(#REF!="Yes",R398,(R398+K398*0.5))</f>
        <v>#REF!</v>
      </c>
      <c r="U398" s="151">
        <f t="shared" si="136"/>
        <v>0</v>
      </c>
      <c r="V398" s="16">
        <f t="shared" si="137"/>
        <v>0</v>
      </c>
      <c r="W398" s="16">
        <f t="shared" si="138"/>
        <v>0</v>
      </c>
      <c r="X398" s="138">
        <f>IF(ISNUMBER(VLOOKUP('Rate Calculations'!$A398,#REF!,5,FALSE)),VLOOKUP('Rate Calculations'!$A398,#REF!,5,FALSE),0)</f>
        <v>0</v>
      </c>
      <c r="Y398" s="89">
        <f>IF(ISNUMBER(VLOOKUP('Rate Calculations'!$A398,#REF!,6,FALSE)),VLOOKUP('Rate Calculations'!$A398,#REF!,6,FALSE),0)</f>
        <v>0</v>
      </c>
      <c r="Z398" s="17">
        <f t="shared" si="139"/>
        <v>0</v>
      </c>
      <c r="AA398" s="18">
        <f t="shared" si="140"/>
        <v>0</v>
      </c>
      <c r="AB398" s="46">
        <f t="shared" si="125"/>
        <v>0</v>
      </c>
      <c r="AC398" s="24">
        <f t="shared" si="141"/>
        <v>0</v>
      </c>
      <c r="AD398" s="24">
        <f t="shared" si="142"/>
        <v>0</v>
      </c>
      <c r="AE398" s="27" t="e">
        <f>IF(#REF!="Yes",AC398,(AC398+V398*0.5))</f>
        <v>#REF!</v>
      </c>
      <c r="AF398" s="27" t="e">
        <f>IF(#REF!="Yes",AD398,(AD398+W398*0.5))</f>
        <v>#REF!</v>
      </c>
    </row>
    <row r="399" spans="1:32">
      <c r="A399" s="57" t="str">
        <f t="shared" si="126"/>
        <v xml:space="preserve"> </v>
      </c>
      <c r="B399" s="57"/>
      <c r="C399" s="57"/>
      <c r="D399" s="30" t="str">
        <f>IFERROR((GETPIVOTDATA("Average of Certified Payroll Hourly Rate",'Pivot Table'!$X$3,"Firm Name",A399,"Class Round 3 (PSPO)",B399)),"")</f>
        <v/>
      </c>
      <c r="E399" s="34"/>
      <c r="F399" s="34"/>
      <c r="G399" s="151"/>
      <c r="H399" s="349">
        <f t="shared" si="127"/>
        <v>1.7500000000000002E-2</v>
      </c>
      <c r="I399" s="19">
        <f t="shared" si="128"/>
        <v>0</v>
      </c>
      <c r="J399" s="67">
        <f t="shared" si="129"/>
        <v>3.5000000000000003E-2</v>
      </c>
      <c r="K399" s="19">
        <f t="shared" si="130"/>
        <v>0</v>
      </c>
      <c r="L399" s="138">
        <f>IF(ISNUMBER(VLOOKUP('Rate Calculations'!$A399,#REF!,2,FALSE)),VLOOKUP('Rate Calculations'!$A399,#REF!,2,FALSE),0)</f>
        <v>0</v>
      </c>
      <c r="M399" s="89">
        <f>IF(ISNUMBER(VLOOKUP('Rate Calculations'!$A399,#REF!,4,FALSE)),VLOOKUP('Rate Calculations'!$A399,#REF!,4,FALSE),0)</f>
        <v>0</v>
      </c>
      <c r="N399" s="17">
        <f t="shared" si="131"/>
        <v>0</v>
      </c>
      <c r="O399" s="18">
        <f t="shared" si="132"/>
        <v>0</v>
      </c>
      <c r="P399" s="139">
        <f t="shared" si="133"/>
        <v>0</v>
      </c>
      <c r="Q399" s="66">
        <f t="shared" si="134"/>
        <v>0</v>
      </c>
      <c r="R399" s="66">
        <f t="shared" si="135"/>
        <v>0</v>
      </c>
      <c r="S399" s="9" t="e">
        <f>IF(#REF!="Yes",Q399,(Q399+I399*0.5))</f>
        <v>#REF!</v>
      </c>
      <c r="T399" s="9" t="e">
        <f>IF(#REF!="Yes",R399,(R399+K399*0.5))</f>
        <v>#REF!</v>
      </c>
      <c r="U399" s="151">
        <f t="shared" si="136"/>
        <v>0</v>
      </c>
      <c r="V399" s="16">
        <f t="shared" si="137"/>
        <v>0</v>
      </c>
      <c r="W399" s="16">
        <f t="shared" si="138"/>
        <v>0</v>
      </c>
      <c r="X399" s="138">
        <f>IF(ISNUMBER(VLOOKUP('Rate Calculations'!$A399,#REF!,5,FALSE)),VLOOKUP('Rate Calculations'!$A399,#REF!,5,FALSE),0)</f>
        <v>0</v>
      </c>
      <c r="Y399" s="89">
        <f>IF(ISNUMBER(VLOOKUP('Rate Calculations'!$A399,#REF!,6,FALSE)),VLOOKUP('Rate Calculations'!$A399,#REF!,6,FALSE),0)</f>
        <v>0</v>
      </c>
      <c r="Z399" s="17">
        <f t="shared" si="139"/>
        <v>0</v>
      </c>
      <c r="AA399" s="18">
        <f t="shared" si="140"/>
        <v>0</v>
      </c>
      <c r="AB399" s="46">
        <f t="shared" si="125"/>
        <v>0</v>
      </c>
      <c r="AC399" s="24">
        <f t="shared" si="141"/>
        <v>0</v>
      </c>
      <c r="AD399" s="24">
        <f t="shared" si="142"/>
        <v>0</v>
      </c>
      <c r="AE399" s="27" t="e">
        <f>IF(#REF!="Yes",AC399,(AC399+V399*0.5))</f>
        <v>#REF!</v>
      </c>
      <c r="AF399" s="27" t="e">
        <f>IF(#REF!="Yes",AD399,(AD399+W399*0.5))</f>
        <v>#REF!</v>
      </c>
    </row>
    <row r="400" spans="1:32">
      <c r="A400" s="57" t="str">
        <f t="shared" si="126"/>
        <v xml:space="preserve"> </v>
      </c>
      <c r="B400" s="57"/>
      <c r="C400" s="57"/>
      <c r="D400" s="30" t="str">
        <f>IFERROR((GETPIVOTDATA("Average of Certified Payroll Hourly Rate",'Pivot Table'!$X$3,"Firm Name",A400,"Class Round 3 (PSPO)",B400)),"")</f>
        <v/>
      </c>
      <c r="E400" s="34"/>
      <c r="F400" s="34"/>
      <c r="G400" s="151"/>
      <c r="H400" s="349">
        <f t="shared" si="127"/>
        <v>1.7500000000000002E-2</v>
      </c>
      <c r="I400" s="19">
        <f t="shared" si="128"/>
        <v>0</v>
      </c>
      <c r="J400" s="67">
        <f t="shared" si="129"/>
        <v>3.5000000000000003E-2</v>
      </c>
      <c r="K400" s="19">
        <f t="shared" si="130"/>
        <v>0</v>
      </c>
      <c r="L400" s="138">
        <f>IF(ISNUMBER(VLOOKUP('Rate Calculations'!$A400,#REF!,2,FALSE)),VLOOKUP('Rate Calculations'!$A400,#REF!,2,FALSE),0)</f>
        <v>0</v>
      </c>
      <c r="M400" s="89">
        <f>IF(ISNUMBER(VLOOKUP('Rate Calculations'!$A400,#REF!,4,FALSE)),VLOOKUP('Rate Calculations'!$A400,#REF!,4,FALSE),0)</f>
        <v>0</v>
      </c>
      <c r="N400" s="17">
        <f t="shared" si="131"/>
        <v>0</v>
      </c>
      <c r="O400" s="18">
        <f t="shared" si="132"/>
        <v>0</v>
      </c>
      <c r="P400" s="139">
        <f t="shared" si="133"/>
        <v>0</v>
      </c>
      <c r="Q400" s="66">
        <f t="shared" si="134"/>
        <v>0</v>
      </c>
      <c r="R400" s="66">
        <f t="shared" si="135"/>
        <v>0</v>
      </c>
      <c r="S400" s="9" t="e">
        <f>IF(#REF!="Yes",Q400,(Q400+I400*0.5))</f>
        <v>#REF!</v>
      </c>
      <c r="T400" s="9" t="e">
        <f>IF(#REF!="Yes",R400,(R400+K400*0.5))</f>
        <v>#REF!</v>
      </c>
      <c r="U400" s="151">
        <f t="shared" si="136"/>
        <v>0</v>
      </c>
      <c r="V400" s="16">
        <f t="shared" si="137"/>
        <v>0</v>
      </c>
      <c r="W400" s="16">
        <f t="shared" si="138"/>
        <v>0</v>
      </c>
      <c r="X400" s="138">
        <f>IF(ISNUMBER(VLOOKUP('Rate Calculations'!$A400,#REF!,5,FALSE)),VLOOKUP('Rate Calculations'!$A400,#REF!,5,FALSE),0)</f>
        <v>0</v>
      </c>
      <c r="Y400" s="89">
        <f>IF(ISNUMBER(VLOOKUP('Rate Calculations'!$A400,#REF!,6,FALSE)),VLOOKUP('Rate Calculations'!$A400,#REF!,6,FALSE),0)</f>
        <v>0</v>
      </c>
      <c r="Z400" s="17">
        <f t="shared" si="139"/>
        <v>0</v>
      </c>
      <c r="AA400" s="18">
        <f t="shared" si="140"/>
        <v>0</v>
      </c>
      <c r="AB400" s="46">
        <f t="shared" si="125"/>
        <v>0</v>
      </c>
      <c r="AC400" s="24">
        <f t="shared" si="141"/>
        <v>0</v>
      </c>
      <c r="AD400" s="24">
        <f t="shared" si="142"/>
        <v>0</v>
      </c>
      <c r="AE400" s="27" t="e">
        <f>IF(#REF!="Yes",AC400,(AC400+V400*0.5))</f>
        <v>#REF!</v>
      </c>
      <c r="AF400" s="27" t="e">
        <f>IF(#REF!="Yes",AD400,(AD400+W400*0.5))</f>
        <v>#REF!</v>
      </c>
    </row>
    <row r="401" spans="1:32">
      <c r="A401" s="57" t="str">
        <f t="shared" si="126"/>
        <v xml:space="preserve"> </v>
      </c>
      <c r="B401" s="57"/>
      <c r="C401" s="57"/>
      <c r="D401" s="30" t="str">
        <f>IFERROR((GETPIVOTDATA("Average of Certified Payroll Hourly Rate",'Pivot Table'!$X$3,"Firm Name",A401,"Class Round 3 (PSPO)",B401)),"")</f>
        <v/>
      </c>
      <c r="E401" s="34"/>
      <c r="F401" s="34"/>
      <c r="G401" s="151"/>
      <c r="H401" s="349">
        <f t="shared" si="127"/>
        <v>1.7500000000000002E-2</v>
      </c>
      <c r="I401" s="19">
        <f t="shared" si="128"/>
        <v>0</v>
      </c>
      <c r="J401" s="67">
        <f t="shared" si="129"/>
        <v>3.5000000000000003E-2</v>
      </c>
      <c r="K401" s="19">
        <f t="shared" si="130"/>
        <v>0</v>
      </c>
      <c r="L401" s="138">
        <f>IF(ISNUMBER(VLOOKUP('Rate Calculations'!$A401,#REF!,2,FALSE)),VLOOKUP('Rate Calculations'!$A401,#REF!,2,FALSE),0)</f>
        <v>0</v>
      </c>
      <c r="M401" s="89">
        <f>IF(ISNUMBER(VLOOKUP('Rate Calculations'!$A401,#REF!,4,FALSE)),VLOOKUP('Rate Calculations'!$A401,#REF!,4,FALSE),0)</f>
        <v>0</v>
      </c>
      <c r="N401" s="17">
        <f t="shared" si="131"/>
        <v>0</v>
      </c>
      <c r="O401" s="18">
        <f t="shared" si="132"/>
        <v>0</v>
      </c>
      <c r="P401" s="139">
        <f t="shared" si="133"/>
        <v>0</v>
      </c>
      <c r="Q401" s="66">
        <f t="shared" si="134"/>
        <v>0</v>
      </c>
      <c r="R401" s="66">
        <f t="shared" si="135"/>
        <v>0</v>
      </c>
      <c r="S401" s="9" t="e">
        <f>IF(#REF!="Yes",Q401,(Q401+I401*0.5))</f>
        <v>#REF!</v>
      </c>
      <c r="T401" s="9" t="e">
        <f>IF(#REF!="Yes",R401,(R401+K401*0.5))</f>
        <v>#REF!</v>
      </c>
      <c r="U401" s="151">
        <f t="shared" si="136"/>
        <v>0</v>
      </c>
      <c r="V401" s="16">
        <f t="shared" si="137"/>
        <v>0</v>
      </c>
      <c r="W401" s="16">
        <f t="shared" si="138"/>
        <v>0</v>
      </c>
      <c r="X401" s="138">
        <f>IF(ISNUMBER(VLOOKUP('Rate Calculations'!$A401,#REF!,5,FALSE)),VLOOKUP('Rate Calculations'!$A401,#REF!,5,FALSE),0)</f>
        <v>0</v>
      </c>
      <c r="Y401" s="89">
        <f>IF(ISNUMBER(VLOOKUP('Rate Calculations'!$A401,#REF!,6,FALSE)),VLOOKUP('Rate Calculations'!$A401,#REF!,6,FALSE),0)</f>
        <v>0</v>
      </c>
      <c r="Z401" s="17">
        <f t="shared" si="139"/>
        <v>0</v>
      </c>
      <c r="AA401" s="18">
        <f t="shared" si="140"/>
        <v>0</v>
      </c>
      <c r="AB401" s="46">
        <f t="shared" si="125"/>
        <v>0</v>
      </c>
      <c r="AC401" s="24">
        <f t="shared" si="141"/>
        <v>0</v>
      </c>
      <c r="AD401" s="24">
        <f t="shared" si="142"/>
        <v>0</v>
      </c>
      <c r="AE401" s="27" t="e">
        <f>IF(#REF!="Yes",AC401,(AC401+V401*0.5))</f>
        <v>#REF!</v>
      </c>
      <c r="AF401" s="27" t="e">
        <f>IF(#REF!="Yes",AD401,(AD401+W401*0.5))</f>
        <v>#REF!</v>
      </c>
    </row>
    <row r="402" spans="1:32">
      <c r="A402" s="57" t="str">
        <f t="shared" si="126"/>
        <v xml:space="preserve"> </v>
      </c>
      <c r="B402" s="57"/>
      <c r="C402" s="57"/>
      <c r="D402" s="30" t="str">
        <f>IFERROR((GETPIVOTDATA("Average of Certified Payroll Hourly Rate",'Pivot Table'!$X$3,"Firm Name",A402,"Class Round 3 (PSPO)",B402)),"")</f>
        <v/>
      </c>
      <c r="E402" s="34"/>
      <c r="F402" s="34"/>
      <c r="G402" s="151"/>
      <c r="H402" s="349">
        <f t="shared" si="127"/>
        <v>1.7500000000000002E-2</v>
      </c>
      <c r="I402" s="19">
        <f t="shared" si="128"/>
        <v>0</v>
      </c>
      <c r="J402" s="67">
        <f t="shared" si="129"/>
        <v>3.5000000000000003E-2</v>
      </c>
      <c r="K402" s="19">
        <f t="shared" si="130"/>
        <v>0</v>
      </c>
      <c r="L402" s="138">
        <f>IF(ISNUMBER(VLOOKUP('Rate Calculations'!$A402,#REF!,2,FALSE)),VLOOKUP('Rate Calculations'!$A402,#REF!,2,FALSE),0)</f>
        <v>0</v>
      </c>
      <c r="M402" s="89">
        <f>IF(ISNUMBER(VLOOKUP('Rate Calculations'!$A402,#REF!,4,FALSE)),VLOOKUP('Rate Calculations'!$A402,#REF!,4,FALSE),0)</f>
        <v>0</v>
      </c>
      <c r="N402" s="17">
        <f t="shared" si="131"/>
        <v>0</v>
      </c>
      <c r="O402" s="18">
        <f t="shared" si="132"/>
        <v>0</v>
      </c>
      <c r="P402" s="139">
        <f t="shared" si="133"/>
        <v>0</v>
      </c>
      <c r="Q402" s="66">
        <f t="shared" si="134"/>
        <v>0</v>
      </c>
      <c r="R402" s="66">
        <f t="shared" si="135"/>
        <v>0</v>
      </c>
      <c r="S402" s="9" t="e">
        <f>IF(#REF!="Yes",Q402,(Q402+I402*0.5))</f>
        <v>#REF!</v>
      </c>
      <c r="T402" s="9" t="e">
        <f>IF(#REF!="Yes",R402,(R402+K402*0.5))</f>
        <v>#REF!</v>
      </c>
      <c r="U402" s="151">
        <f t="shared" si="136"/>
        <v>0</v>
      </c>
      <c r="V402" s="16">
        <f t="shared" si="137"/>
        <v>0</v>
      </c>
      <c r="W402" s="16">
        <f t="shared" si="138"/>
        <v>0</v>
      </c>
      <c r="X402" s="138">
        <f>IF(ISNUMBER(VLOOKUP('Rate Calculations'!$A402,#REF!,5,FALSE)),VLOOKUP('Rate Calculations'!$A402,#REF!,5,FALSE),0)</f>
        <v>0</v>
      </c>
      <c r="Y402" s="89">
        <f>IF(ISNUMBER(VLOOKUP('Rate Calculations'!$A402,#REF!,6,FALSE)),VLOOKUP('Rate Calculations'!$A402,#REF!,6,FALSE),0)</f>
        <v>0</v>
      </c>
      <c r="Z402" s="17">
        <f t="shared" si="139"/>
        <v>0</v>
      </c>
      <c r="AA402" s="18">
        <f t="shared" si="140"/>
        <v>0</v>
      </c>
      <c r="AB402" s="46">
        <f t="shared" si="125"/>
        <v>0</v>
      </c>
      <c r="AC402" s="24">
        <f t="shared" si="141"/>
        <v>0</v>
      </c>
      <c r="AD402" s="24">
        <f t="shared" si="142"/>
        <v>0</v>
      </c>
      <c r="AE402" s="27" t="e">
        <f>IF(#REF!="Yes",AC402,(AC402+V402*0.5))</f>
        <v>#REF!</v>
      </c>
      <c r="AF402" s="27" t="e">
        <f>IF(#REF!="Yes",AD402,(AD402+W402*0.5))</f>
        <v>#REF!</v>
      </c>
    </row>
    <row r="403" spans="1:32">
      <c r="A403" s="57" t="str">
        <f t="shared" si="126"/>
        <v xml:space="preserve"> </v>
      </c>
      <c r="B403" s="57"/>
      <c r="C403" s="57"/>
      <c r="D403" s="30" t="str">
        <f>IFERROR((GETPIVOTDATA("Average of Certified Payroll Hourly Rate",'Pivot Table'!$X$3,"Firm Name",A403,"Class Round 3 (PSPO)",B403)),"")</f>
        <v/>
      </c>
      <c r="E403" s="34"/>
      <c r="F403" s="34"/>
      <c r="G403" s="151"/>
      <c r="H403" s="349">
        <f t="shared" si="127"/>
        <v>1.7500000000000002E-2</v>
      </c>
      <c r="I403" s="19">
        <f t="shared" si="128"/>
        <v>0</v>
      </c>
      <c r="J403" s="67">
        <f t="shared" si="129"/>
        <v>3.5000000000000003E-2</v>
      </c>
      <c r="K403" s="19">
        <f t="shared" si="130"/>
        <v>0</v>
      </c>
      <c r="L403" s="138">
        <f>IF(ISNUMBER(VLOOKUP('Rate Calculations'!$A403,#REF!,2,FALSE)),VLOOKUP('Rate Calculations'!$A403,#REF!,2,FALSE),0)</f>
        <v>0</v>
      </c>
      <c r="M403" s="89">
        <f>IF(ISNUMBER(VLOOKUP('Rate Calculations'!$A403,#REF!,4,FALSE)),VLOOKUP('Rate Calculations'!$A403,#REF!,4,FALSE),0)</f>
        <v>0</v>
      </c>
      <c r="N403" s="17">
        <f t="shared" si="131"/>
        <v>0</v>
      </c>
      <c r="O403" s="18">
        <f t="shared" si="132"/>
        <v>0</v>
      </c>
      <c r="P403" s="139">
        <f t="shared" si="133"/>
        <v>0</v>
      </c>
      <c r="Q403" s="66">
        <f t="shared" si="134"/>
        <v>0</v>
      </c>
      <c r="R403" s="66">
        <f t="shared" si="135"/>
        <v>0</v>
      </c>
      <c r="S403" s="9" t="e">
        <f>IF(#REF!="Yes",Q403,(Q403+I403*0.5))</f>
        <v>#REF!</v>
      </c>
      <c r="T403" s="9" t="e">
        <f>IF(#REF!="Yes",R403,(R403+K403*0.5))</f>
        <v>#REF!</v>
      </c>
      <c r="U403" s="151">
        <f t="shared" si="136"/>
        <v>0</v>
      </c>
      <c r="V403" s="16">
        <f t="shared" si="137"/>
        <v>0</v>
      </c>
      <c r="W403" s="16">
        <f t="shared" si="138"/>
        <v>0</v>
      </c>
      <c r="X403" s="138">
        <f>IF(ISNUMBER(VLOOKUP('Rate Calculations'!$A403,#REF!,5,FALSE)),VLOOKUP('Rate Calculations'!$A403,#REF!,5,FALSE),0)</f>
        <v>0</v>
      </c>
      <c r="Y403" s="89">
        <f>IF(ISNUMBER(VLOOKUP('Rate Calculations'!$A403,#REF!,6,FALSE)),VLOOKUP('Rate Calculations'!$A403,#REF!,6,FALSE),0)</f>
        <v>0</v>
      </c>
      <c r="Z403" s="17">
        <f t="shared" si="139"/>
        <v>0</v>
      </c>
      <c r="AA403" s="18">
        <f t="shared" si="140"/>
        <v>0</v>
      </c>
      <c r="AB403" s="46">
        <f t="shared" si="125"/>
        <v>0</v>
      </c>
      <c r="AC403" s="24">
        <f t="shared" si="141"/>
        <v>0</v>
      </c>
      <c r="AD403" s="24">
        <f t="shared" si="142"/>
        <v>0</v>
      </c>
      <c r="AE403" s="27" t="e">
        <f>IF(#REF!="Yes",AC403,(AC403+V403*0.5))</f>
        <v>#REF!</v>
      </c>
      <c r="AF403" s="27" t="e">
        <f>IF(#REF!="Yes",AD403,(AD403+W403*0.5))</f>
        <v>#REF!</v>
      </c>
    </row>
    <row r="404" spans="1:32">
      <c r="A404" s="57" t="str">
        <f t="shared" si="126"/>
        <v xml:space="preserve"> </v>
      </c>
      <c r="B404" s="57"/>
      <c r="C404" s="57"/>
      <c r="D404" s="30" t="str">
        <f>IFERROR((GETPIVOTDATA("Average of Certified Payroll Hourly Rate",'Pivot Table'!$X$3,"Firm Name",A404,"Class Round 3 (PSPO)",B404)),"")</f>
        <v/>
      </c>
      <c r="E404" s="34"/>
      <c r="F404" s="34"/>
      <c r="G404" s="151"/>
      <c r="H404" s="349">
        <f t="shared" si="127"/>
        <v>1.7500000000000002E-2</v>
      </c>
      <c r="I404" s="19">
        <f t="shared" si="128"/>
        <v>0</v>
      </c>
      <c r="J404" s="67">
        <f t="shared" si="129"/>
        <v>3.5000000000000003E-2</v>
      </c>
      <c r="K404" s="19">
        <f t="shared" si="130"/>
        <v>0</v>
      </c>
      <c r="L404" s="138">
        <f>IF(ISNUMBER(VLOOKUP('Rate Calculations'!$A404,#REF!,2,FALSE)),VLOOKUP('Rate Calculations'!$A404,#REF!,2,FALSE),0)</f>
        <v>0</v>
      </c>
      <c r="M404" s="89">
        <f>IF(ISNUMBER(VLOOKUP('Rate Calculations'!$A404,#REF!,4,FALSE)),VLOOKUP('Rate Calculations'!$A404,#REF!,4,FALSE),0)</f>
        <v>0</v>
      </c>
      <c r="N404" s="17">
        <f t="shared" si="131"/>
        <v>0</v>
      </c>
      <c r="O404" s="18">
        <f t="shared" si="132"/>
        <v>0</v>
      </c>
      <c r="P404" s="139">
        <f t="shared" si="133"/>
        <v>0</v>
      </c>
      <c r="Q404" s="66">
        <f t="shared" si="134"/>
        <v>0</v>
      </c>
      <c r="R404" s="66">
        <f t="shared" si="135"/>
        <v>0</v>
      </c>
      <c r="S404" s="9" t="e">
        <f>IF(#REF!="Yes",Q404,(Q404+I404*0.5))</f>
        <v>#REF!</v>
      </c>
      <c r="T404" s="9" t="e">
        <f>IF(#REF!="Yes",R404,(R404+K404*0.5))</f>
        <v>#REF!</v>
      </c>
      <c r="U404" s="151">
        <f t="shared" si="136"/>
        <v>0</v>
      </c>
      <c r="V404" s="16">
        <f t="shared" si="137"/>
        <v>0</v>
      </c>
      <c r="W404" s="16">
        <f t="shared" si="138"/>
        <v>0</v>
      </c>
      <c r="X404" s="138">
        <f>IF(ISNUMBER(VLOOKUP('Rate Calculations'!$A404,#REF!,5,FALSE)),VLOOKUP('Rate Calculations'!$A404,#REF!,5,FALSE),0)</f>
        <v>0</v>
      </c>
      <c r="Y404" s="89">
        <f>IF(ISNUMBER(VLOOKUP('Rate Calculations'!$A404,#REF!,6,FALSE)),VLOOKUP('Rate Calculations'!$A404,#REF!,6,FALSE),0)</f>
        <v>0</v>
      </c>
      <c r="Z404" s="17">
        <f t="shared" si="139"/>
        <v>0</v>
      </c>
      <c r="AA404" s="18">
        <f t="shared" si="140"/>
        <v>0</v>
      </c>
      <c r="AB404" s="46">
        <f t="shared" si="125"/>
        <v>0</v>
      </c>
      <c r="AC404" s="24">
        <f t="shared" si="141"/>
        <v>0</v>
      </c>
      <c r="AD404" s="24">
        <f t="shared" si="142"/>
        <v>0</v>
      </c>
      <c r="AE404" s="27" t="e">
        <f>IF(#REF!="Yes",AC404,(AC404+V404*0.5))</f>
        <v>#REF!</v>
      </c>
      <c r="AF404" s="27" t="e">
        <f>IF(#REF!="Yes",AD404,(AD404+W404*0.5))</f>
        <v>#REF!</v>
      </c>
    </row>
    <row r="405" spans="1:32">
      <c r="A405" s="57" t="str">
        <f t="shared" si="126"/>
        <v xml:space="preserve"> </v>
      </c>
      <c r="B405" s="57"/>
      <c r="C405" s="57"/>
      <c r="D405" s="30" t="str">
        <f>IFERROR((GETPIVOTDATA("Average of Certified Payroll Hourly Rate",'Pivot Table'!$X$3,"Firm Name",A405,"Class Round 3 (PSPO)",B405)),"")</f>
        <v/>
      </c>
      <c r="E405" s="34"/>
      <c r="F405" s="34"/>
      <c r="G405" s="151"/>
      <c r="H405" s="349">
        <f t="shared" si="127"/>
        <v>1.7500000000000002E-2</v>
      </c>
      <c r="I405" s="19">
        <f t="shared" si="128"/>
        <v>0</v>
      </c>
      <c r="J405" s="67">
        <f t="shared" si="129"/>
        <v>3.5000000000000003E-2</v>
      </c>
      <c r="K405" s="19">
        <f t="shared" si="130"/>
        <v>0</v>
      </c>
      <c r="L405" s="138">
        <f>IF(ISNUMBER(VLOOKUP('Rate Calculations'!$A405,#REF!,2,FALSE)),VLOOKUP('Rate Calculations'!$A405,#REF!,2,FALSE),0)</f>
        <v>0</v>
      </c>
      <c r="M405" s="89">
        <f>IF(ISNUMBER(VLOOKUP('Rate Calculations'!$A405,#REF!,4,FALSE)),VLOOKUP('Rate Calculations'!$A405,#REF!,4,FALSE),0)</f>
        <v>0</v>
      </c>
      <c r="N405" s="17">
        <f t="shared" si="131"/>
        <v>0</v>
      </c>
      <c r="O405" s="18">
        <f t="shared" si="132"/>
        <v>0</v>
      </c>
      <c r="P405" s="139">
        <f t="shared" si="133"/>
        <v>0</v>
      </c>
      <c r="Q405" s="66">
        <f t="shared" si="134"/>
        <v>0</v>
      </c>
      <c r="R405" s="66">
        <f t="shared" si="135"/>
        <v>0</v>
      </c>
      <c r="S405" s="9" t="e">
        <f>IF(#REF!="Yes",Q405,(Q405+I405*0.5))</f>
        <v>#REF!</v>
      </c>
      <c r="T405" s="9" t="e">
        <f>IF(#REF!="Yes",R405,(R405+K405*0.5))</f>
        <v>#REF!</v>
      </c>
      <c r="U405" s="151">
        <f t="shared" si="136"/>
        <v>0</v>
      </c>
      <c r="V405" s="16">
        <f t="shared" si="137"/>
        <v>0</v>
      </c>
      <c r="W405" s="16">
        <f t="shared" si="138"/>
        <v>0</v>
      </c>
      <c r="X405" s="138">
        <f>IF(ISNUMBER(VLOOKUP('Rate Calculations'!$A405,#REF!,5,FALSE)),VLOOKUP('Rate Calculations'!$A405,#REF!,5,FALSE),0)</f>
        <v>0</v>
      </c>
      <c r="Y405" s="89">
        <f>IF(ISNUMBER(VLOOKUP('Rate Calculations'!$A405,#REF!,6,FALSE)),VLOOKUP('Rate Calculations'!$A405,#REF!,6,FALSE),0)</f>
        <v>0</v>
      </c>
      <c r="Z405" s="17">
        <f t="shared" si="139"/>
        <v>0</v>
      </c>
      <c r="AA405" s="18">
        <f t="shared" si="140"/>
        <v>0</v>
      </c>
      <c r="AB405" s="46">
        <f t="shared" si="125"/>
        <v>0</v>
      </c>
      <c r="AC405" s="24">
        <f t="shared" si="141"/>
        <v>0</v>
      </c>
      <c r="AD405" s="24">
        <f t="shared" si="142"/>
        <v>0</v>
      </c>
      <c r="AE405" s="27" t="e">
        <f>IF(#REF!="Yes",AC405,(AC405+V405*0.5))</f>
        <v>#REF!</v>
      </c>
      <c r="AF405" s="27" t="e">
        <f>IF(#REF!="Yes",AD405,(AD405+W405*0.5))</f>
        <v>#REF!</v>
      </c>
    </row>
    <row r="406" spans="1:32">
      <c r="A406" s="57" t="str">
        <f t="shared" si="126"/>
        <v xml:space="preserve"> </v>
      </c>
      <c r="B406" s="57"/>
      <c r="C406" s="57"/>
      <c r="D406" s="30" t="str">
        <f>IFERROR((GETPIVOTDATA("Average of Certified Payroll Hourly Rate",'Pivot Table'!$X$3,"Firm Name",A406,"Class Round 3 (PSPO)",B406)),"")</f>
        <v/>
      </c>
      <c r="E406" s="34"/>
      <c r="F406" s="34"/>
      <c r="G406" s="151"/>
      <c r="H406" s="349">
        <f t="shared" si="127"/>
        <v>1.7500000000000002E-2</v>
      </c>
      <c r="I406" s="19">
        <f t="shared" si="128"/>
        <v>0</v>
      </c>
      <c r="J406" s="67">
        <f t="shared" si="129"/>
        <v>3.5000000000000003E-2</v>
      </c>
      <c r="K406" s="19">
        <f t="shared" si="130"/>
        <v>0</v>
      </c>
      <c r="L406" s="138">
        <f>IF(ISNUMBER(VLOOKUP('Rate Calculations'!$A406,#REF!,2,FALSE)),VLOOKUP('Rate Calculations'!$A406,#REF!,2,FALSE),0)</f>
        <v>0</v>
      </c>
      <c r="M406" s="89">
        <f>IF(ISNUMBER(VLOOKUP('Rate Calculations'!$A406,#REF!,4,FALSE)),VLOOKUP('Rate Calculations'!$A406,#REF!,4,FALSE),0)</f>
        <v>0</v>
      </c>
      <c r="N406" s="17">
        <f t="shared" si="131"/>
        <v>0</v>
      </c>
      <c r="O406" s="18">
        <f t="shared" si="132"/>
        <v>0</v>
      </c>
      <c r="P406" s="139">
        <f t="shared" si="133"/>
        <v>0</v>
      </c>
      <c r="Q406" s="66">
        <f t="shared" si="134"/>
        <v>0</v>
      </c>
      <c r="R406" s="66">
        <f t="shared" si="135"/>
        <v>0</v>
      </c>
      <c r="S406" s="9" t="e">
        <f>IF(#REF!="Yes",Q406,(Q406+I406*0.5))</f>
        <v>#REF!</v>
      </c>
      <c r="T406" s="9" t="e">
        <f>IF(#REF!="Yes",R406,(R406+K406*0.5))</f>
        <v>#REF!</v>
      </c>
      <c r="U406" s="151">
        <f t="shared" si="136"/>
        <v>0</v>
      </c>
      <c r="V406" s="16">
        <f t="shared" si="137"/>
        <v>0</v>
      </c>
      <c r="W406" s="16">
        <f t="shared" si="138"/>
        <v>0</v>
      </c>
      <c r="X406" s="138">
        <f>IF(ISNUMBER(VLOOKUP('Rate Calculations'!$A406,#REF!,5,FALSE)),VLOOKUP('Rate Calculations'!$A406,#REF!,5,FALSE),0)</f>
        <v>0</v>
      </c>
      <c r="Y406" s="89">
        <f>IF(ISNUMBER(VLOOKUP('Rate Calculations'!$A406,#REF!,6,FALSE)),VLOOKUP('Rate Calculations'!$A406,#REF!,6,FALSE),0)</f>
        <v>0</v>
      </c>
      <c r="Z406" s="17">
        <f t="shared" si="139"/>
        <v>0</v>
      </c>
      <c r="AA406" s="18">
        <f t="shared" si="140"/>
        <v>0</v>
      </c>
      <c r="AB406" s="46">
        <f t="shared" si="125"/>
        <v>0</v>
      </c>
      <c r="AC406" s="24">
        <f t="shared" si="141"/>
        <v>0</v>
      </c>
      <c r="AD406" s="24">
        <f t="shared" si="142"/>
        <v>0</v>
      </c>
      <c r="AE406" s="27" t="e">
        <f>IF(#REF!="Yes",AC406,(AC406+V406*0.5))</f>
        <v>#REF!</v>
      </c>
      <c r="AF406" s="27" t="e">
        <f>IF(#REF!="Yes",AD406,(AD406+W406*0.5))</f>
        <v>#REF!</v>
      </c>
    </row>
    <row r="407" spans="1:32">
      <c r="A407" s="57" t="str">
        <f t="shared" si="126"/>
        <v xml:space="preserve"> </v>
      </c>
      <c r="B407" s="57"/>
      <c r="C407" s="57"/>
      <c r="D407" s="30" t="str">
        <f>IFERROR((GETPIVOTDATA("Average of Certified Payroll Hourly Rate",'Pivot Table'!$X$3,"Firm Name",A407,"Class Round 3 (PSPO)",B407)),"")</f>
        <v/>
      </c>
      <c r="E407" s="34"/>
      <c r="F407" s="34"/>
      <c r="G407" s="151"/>
      <c r="H407" s="349">
        <f t="shared" si="127"/>
        <v>1.7500000000000002E-2</v>
      </c>
      <c r="I407" s="19">
        <f t="shared" si="128"/>
        <v>0</v>
      </c>
      <c r="J407" s="67">
        <f t="shared" si="129"/>
        <v>3.5000000000000003E-2</v>
      </c>
      <c r="K407" s="19">
        <f t="shared" si="130"/>
        <v>0</v>
      </c>
      <c r="L407" s="138">
        <f>IF(ISNUMBER(VLOOKUP('Rate Calculations'!$A407,#REF!,2,FALSE)),VLOOKUP('Rate Calculations'!$A407,#REF!,2,FALSE),0)</f>
        <v>0</v>
      </c>
      <c r="M407" s="89">
        <f>IF(ISNUMBER(VLOOKUP('Rate Calculations'!$A407,#REF!,4,FALSE)),VLOOKUP('Rate Calculations'!$A407,#REF!,4,FALSE),0)</f>
        <v>0</v>
      </c>
      <c r="N407" s="17">
        <f t="shared" si="131"/>
        <v>0</v>
      </c>
      <c r="O407" s="18">
        <f t="shared" si="132"/>
        <v>0</v>
      </c>
      <c r="P407" s="139">
        <f t="shared" si="133"/>
        <v>0</v>
      </c>
      <c r="Q407" s="66">
        <f t="shared" si="134"/>
        <v>0</v>
      </c>
      <c r="R407" s="66">
        <f t="shared" si="135"/>
        <v>0</v>
      </c>
      <c r="S407" s="9" t="e">
        <f>IF(#REF!="Yes",Q407,(Q407+I407*0.5))</f>
        <v>#REF!</v>
      </c>
      <c r="T407" s="9" t="e">
        <f>IF(#REF!="Yes",R407,(R407+K407*0.5))</f>
        <v>#REF!</v>
      </c>
      <c r="U407" s="151">
        <f t="shared" si="136"/>
        <v>0</v>
      </c>
      <c r="V407" s="16">
        <f t="shared" si="137"/>
        <v>0</v>
      </c>
      <c r="W407" s="16">
        <f t="shared" si="138"/>
        <v>0</v>
      </c>
      <c r="X407" s="138">
        <f>IF(ISNUMBER(VLOOKUP('Rate Calculations'!$A407,#REF!,5,FALSE)),VLOOKUP('Rate Calculations'!$A407,#REF!,5,FALSE),0)</f>
        <v>0</v>
      </c>
      <c r="Y407" s="89">
        <f>IF(ISNUMBER(VLOOKUP('Rate Calculations'!$A407,#REF!,6,FALSE)),VLOOKUP('Rate Calculations'!$A407,#REF!,6,FALSE),0)</f>
        <v>0</v>
      </c>
      <c r="Z407" s="17">
        <f t="shared" si="139"/>
        <v>0</v>
      </c>
      <c r="AA407" s="18">
        <f t="shared" si="140"/>
        <v>0</v>
      </c>
      <c r="AB407" s="46">
        <f t="shared" si="125"/>
        <v>0</v>
      </c>
      <c r="AC407" s="24">
        <f t="shared" si="141"/>
        <v>0</v>
      </c>
      <c r="AD407" s="24">
        <f t="shared" si="142"/>
        <v>0</v>
      </c>
      <c r="AE407" s="27" t="e">
        <f>IF(#REF!="Yes",AC407,(AC407+V407*0.5))</f>
        <v>#REF!</v>
      </c>
      <c r="AF407" s="27" t="e">
        <f>IF(#REF!="Yes",AD407,(AD407+W407*0.5))</f>
        <v>#REF!</v>
      </c>
    </row>
    <row r="408" spans="1:32">
      <c r="A408" s="57" t="str">
        <f t="shared" si="126"/>
        <v xml:space="preserve"> </v>
      </c>
      <c r="B408" s="57"/>
      <c r="C408" s="57"/>
      <c r="D408" s="30" t="str">
        <f>IFERROR((GETPIVOTDATA("Average of Certified Payroll Hourly Rate",'Pivot Table'!$X$3,"Firm Name",A408,"Class Round 3 (PSPO)",B408)),"")</f>
        <v/>
      </c>
      <c r="E408" s="34"/>
      <c r="F408" s="34"/>
      <c r="G408" s="151"/>
      <c r="H408" s="349">
        <f t="shared" si="127"/>
        <v>1.7500000000000002E-2</v>
      </c>
      <c r="I408" s="19">
        <f t="shared" si="128"/>
        <v>0</v>
      </c>
      <c r="J408" s="67">
        <f t="shared" si="129"/>
        <v>3.5000000000000003E-2</v>
      </c>
      <c r="K408" s="19">
        <f t="shared" si="130"/>
        <v>0</v>
      </c>
      <c r="L408" s="138">
        <f>IF(ISNUMBER(VLOOKUP('Rate Calculations'!$A408,#REF!,2,FALSE)),VLOOKUP('Rate Calculations'!$A408,#REF!,2,FALSE),0)</f>
        <v>0</v>
      </c>
      <c r="M408" s="89">
        <f>IF(ISNUMBER(VLOOKUP('Rate Calculations'!$A408,#REF!,4,FALSE)),VLOOKUP('Rate Calculations'!$A408,#REF!,4,FALSE),0)</f>
        <v>0</v>
      </c>
      <c r="N408" s="17">
        <f t="shared" si="131"/>
        <v>0</v>
      </c>
      <c r="O408" s="18">
        <f t="shared" si="132"/>
        <v>0</v>
      </c>
      <c r="P408" s="139">
        <f t="shared" si="133"/>
        <v>0</v>
      </c>
      <c r="Q408" s="66">
        <f t="shared" si="134"/>
        <v>0</v>
      </c>
      <c r="R408" s="66">
        <f t="shared" si="135"/>
        <v>0</v>
      </c>
      <c r="S408" s="9" t="e">
        <f>IF(#REF!="Yes",Q408,(Q408+I408*0.5))</f>
        <v>#REF!</v>
      </c>
      <c r="T408" s="9" t="e">
        <f>IF(#REF!="Yes",R408,(R408+K408*0.5))</f>
        <v>#REF!</v>
      </c>
      <c r="U408" s="151">
        <f t="shared" si="136"/>
        <v>0</v>
      </c>
      <c r="V408" s="16">
        <f t="shared" si="137"/>
        <v>0</v>
      </c>
      <c r="W408" s="16">
        <f t="shared" si="138"/>
        <v>0</v>
      </c>
      <c r="X408" s="138">
        <f>IF(ISNUMBER(VLOOKUP('Rate Calculations'!$A408,#REF!,5,FALSE)),VLOOKUP('Rate Calculations'!$A408,#REF!,5,FALSE),0)</f>
        <v>0</v>
      </c>
      <c r="Y408" s="89">
        <f>IF(ISNUMBER(VLOOKUP('Rate Calculations'!$A408,#REF!,6,FALSE)),VLOOKUP('Rate Calculations'!$A408,#REF!,6,FALSE),0)</f>
        <v>0</v>
      </c>
      <c r="Z408" s="17">
        <f t="shared" si="139"/>
        <v>0</v>
      </c>
      <c r="AA408" s="18">
        <f t="shared" si="140"/>
        <v>0</v>
      </c>
      <c r="AB408" s="46">
        <f t="shared" si="125"/>
        <v>0</v>
      </c>
      <c r="AC408" s="24">
        <f t="shared" si="141"/>
        <v>0</v>
      </c>
      <c r="AD408" s="24">
        <f t="shared" si="142"/>
        <v>0</v>
      </c>
      <c r="AE408" s="27" t="e">
        <f>IF(#REF!="Yes",AC408,(AC408+V408*0.5))</f>
        <v>#REF!</v>
      </c>
      <c r="AF408" s="27" t="e">
        <f>IF(#REF!="Yes",AD408,(AD408+W408*0.5))</f>
        <v>#REF!</v>
      </c>
    </row>
    <row r="409" spans="1:32">
      <c r="A409" s="57" t="str">
        <f t="shared" si="126"/>
        <v xml:space="preserve"> </v>
      </c>
      <c r="B409" s="57"/>
      <c r="C409" s="57"/>
      <c r="D409" s="30" t="str">
        <f>IFERROR((GETPIVOTDATA("Average of Certified Payroll Hourly Rate",'Pivot Table'!$X$3,"Firm Name",A409,"Class Round 3 (PSPO)",B409)),"")</f>
        <v/>
      </c>
      <c r="E409" s="34"/>
      <c r="F409" s="34"/>
      <c r="G409" s="151"/>
      <c r="H409" s="349">
        <f t="shared" si="127"/>
        <v>1.7500000000000002E-2</v>
      </c>
      <c r="I409" s="19">
        <f t="shared" si="128"/>
        <v>0</v>
      </c>
      <c r="J409" s="67">
        <f t="shared" si="129"/>
        <v>3.5000000000000003E-2</v>
      </c>
      <c r="K409" s="19">
        <f t="shared" si="130"/>
        <v>0</v>
      </c>
      <c r="L409" s="138">
        <f>IF(ISNUMBER(VLOOKUP('Rate Calculations'!$A409,#REF!,2,FALSE)),VLOOKUP('Rate Calculations'!$A409,#REF!,2,FALSE),0)</f>
        <v>0</v>
      </c>
      <c r="M409" s="89">
        <f>IF(ISNUMBER(VLOOKUP('Rate Calculations'!$A409,#REF!,4,FALSE)),VLOOKUP('Rate Calculations'!$A409,#REF!,4,FALSE),0)</f>
        <v>0</v>
      </c>
      <c r="N409" s="17">
        <f t="shared" si="131"/>
        <v>0</v>
      </c>
      <c r="O409" s="18">
        <f t="shared" si="132"/>
        <v>0</v>
      </c>
      <c r="P409" s="139">
        <f t="shared" si="133"/>
        <v>0</v>
      </c>
      <c r="Q409" s="66">
        <f t="shared" si="134"/>
        <v>0</v>
      </c>
      <c r="R409" s="66">
        <f t="shared" si="135"/>
        <v>0</v>
      </c>
      <c r="S409" s="9" t="e">
        <f>IF(#REF!="Yes",Q409,(Q409+I409*0.5))</f>
        <v>#REF!</v>
      </c>
      <c r="T409" s="9" t="e">
        <f>IF(#REF!="Yes",R409,(R409+K409*0.5))</f>
        <v>#REF!</v>
      </c>
      <c r="U409" s="151">
        <f t="shared" si="136"/>
        <v>0</v>
      </c>
      <c r="V409" s="16">
        <f t="shared" si="137"/>
        <v>0</v>
      </c>
      <c r="W409" s="16">
        <f t="shared" si="138"/>
        <v>0</v>
      </c>
      <c r="X409" s="138">
        <f>IF(ISNUMBER(VLOOKUP('Rate Calculations'!$A409,#REF!,5,FALSE)),VLOOKUP('Rate Calculations'!$A409,#REF!,5,FALSE),0)</f>
        <v>0</v>
      </c>
      <c r="Y409" s="89">
        <f>IF(ISNUMBER(VLOOKUP('Rate Calculations'!$A409,#REF!,6,FALSE)),VLOOKUP('Rate Calculations'!$A409,#REF!,6,FALSE),0)</f>
        <v>0</v>
      </c>
      <c r="Z409" s="17">
        <f t="shared" si="139"/>
        <v>0</v>
      </c>
      <c r="AA409" s="18">
        <f t="shared" si="140"/>
        <v>0</v>
      </c>
      <c r="AB409" s="46">
        <f t="shared" si="125"/>
        <v>0</v>
      </c>
      <c r="AC409" s="24">
        <f t="shared" si="141"/>
        <v>0</v>
      </c>
      <c r="AD409" s="24">
        <f t="shared" si="142"/>
        <v>0</v>
      </c>
      <c r="AE409" s="27" t="e">
        <f>IF(#REF!="Yes",AC409,(AC409+V409*0.5))</f>
        <v>#REF!</v>
      </c>
      <c r="AF409" s="27" t="e">
        <f>IF(#REF!="Yes",AD409,(AD409+W409*0.5))</f>
        <v>#REF!</v>
      </c>
    </row>
    <row r="410" spans="1:32">
      <c r="A410" s="57" t="str">
        <f t="shared" si="126"/>
        <v xml:space="preserve"> </v>
      </c>
      <c r="B410" s="57"/>
      <c r="C410" s="57"/>
      <c r="D410" s="30" t="str">
        <f>IFERROR((GETPIVOTDATA("Average of Certified Payroll Hourly Rate",'Pivot Table'!$X$3,"Firm Name",A410,"Class Round 3 (PSPO)",B410)),"")</f>
        <v/>
      </c>
      <c r="E410" s="34"/>
      <c r="F410" s="34"/>
      <c r="G410" s="151"/>
      <c r="H410" s="349">
        <f t="shared" si="127"/>
        <v>1.7500000000000002E-2</v>
      </c>
      <c r="I410" s="19">
        <f t="shared" si="128"/>
        <v>0</v>
      </c>
      <c r="J410" s="67">
        <f t="shared" si="129"/>
        <v>3.5000000000000003E-2</v>
      </c>
      <c r="K410" s="19">
        <f t="shared" si="130"/>
        <v>0</v>
      </c>
      <c r="L410" s="138">
        <f>IF(ISNUMBER(VLOOKUP('Rate Calculations'!$A410,#REF!,2,FALSE)),VLOOKUP('Rate Calculations'!$A410,#REF!,2,FALSE),0)</f>
        <v>0</v>
      </c>
      <c r="M410" s="89">
        <f>IF(ISNUMBER(VLOOKUP('Rate Calculations'!$A410,#REF!,4,FALSE)),VLOOKUP('Rate Calculations'!$A410,#REF!,4,FALSE),0)</f>
        <v>0</v>
      </c>
      <c r="N410" s="17">
        <f t="shared" si="131"/>
        <v>0</v>
      </c>
      <c r="O410" s="18">
        <f t="shared" si="132"/>
        <v>0</v>
      </c>
      <c r="P410" s="139">
        <f t="shared" si="133"/>
        <v>0</v>
      </c>
      <c r="Q410" s="66">
        <f t="shared" si="134"/>
        <v>0</v>
      </c>
      <c r="R410" s="66">
        <f t="shared" si="135"/>
        <v>0</v>
      </c>
      <c r="S410" s="9" t="e">
        <f>IF(#REF!="Yes",Q410,(Q410+I410*0.5))</f>
        <v>#REF!</v>
      </c>
      <c r="T410" s="9" t="e">
        <f>IF(#REF!="Yes",R410,(R410+K410*0.5))</f>
        <v>#REF!</v>
      </c>
      <c r="U410" s="151">
        <f t="shared" si="136"/>
        <v>0</v>
      </c>
      <c r="V410" s="16">
        <f t="shared" si="137"/>
        <v>0</v>
      </c>
      <c r="W410" s="16">
        <f t="shared" si="138"/>
        <v>0</v>
      </c>
      <c r="X410" s="138">
        <f>IF(ISNUMBER(VLOOKUP('Rate Calculations'!$A410,#REF!,5,FALSE)),VLOOKUP('Rate Calculations'!$A410,#REF!,5,FALSE),0)</f>
        <v>0</v>
      </c>
      <c r="Y410" s="89">
        <f>IF(ISNUMBER(VLOOKUP('Rate Calculations'!$A410,#REF!,6,FALSE)),VLOOKUP('Rate Calculations'!$A410,#REF!,6,FALSE),0)</f>
        <v>0</v>
      </c>
      <c r="Z410" s="17">
        <f t="shared" si="139"/>
        <v>0</v>
      </c>
      <c r="AA410" s="18">
        <f t="shared" si="140"/>
        <v>0</v>
      </c>
      <c r="AB410" s="46">
        <f t="shared" si="125"/>
        <v>0</v>
      </c>
      <c r="AC410" s="24">
        <f t="shared" si="141"/>
        <v>0</v>
      </c>
      <c r="AD410" s="24">
        <f t="shared" si="142"/>
        <v>0</v>
      </c>
      <c r="AE410" s="27" t="e">
        <f>IF(#REF!="Yes",AC410,(AC410+V410*0.5))</f>
        <v>#REF!</v>
      </c>
      <c r="AF410" s="27" t="e">
        <f>IF(#REF!="Yes",AD410,(AD410+W410*0.5))</f>
        <v>#REF!</v>
      </c>
    </row>
    <row r="411" spans="1:32">
      <c r="A411" s="57" t="str">
        <f t="shared" si="126"/>
        <v xml:space="preserve"> </v>
      </c>
      <c r="B411" s="57"/>
      <c r="C411" s="57"/>
      <c r="D411" s="30" t="str">
        <f>IFERROR((GETPIVOTDATA("Average of Certified Payroll Hourly Rate",'Pivot Table'!$X$3,"Firm Name",A411,"Class Round 3 (PSPO)",B411)),"")</f>
        <v/>
      </c>
      <c r="E411" s="34"/>
      <c r="F411" s="34"/>
      <c r="G411" s="151"/>
      <c r="H411" s="349">
        <f t="shared" si="127"/>
        <v>1.7500000000000002E-2</v>
      </c>
      <c r="I411" s="19">
        <f t="shared" si="128"/>
        <v>0</v>
      </c>
      <c r="J411" s="67">
        <f t="shared" si="129"/>
        <v>3.5000000000000003E-2</v>
      </c>
      <c r="K411" s="19">
        <f t="shared" si="130"/>
        <v>0</v>
      </c>
      <c r="L411" s="138">
        <f>IF(ISNUMBER(VLOOKUP('Rate Calculations'!$A411,#REF!,2,FALSE)),VLOOKUP('Rate Calculations'!$A411,#REF!,2,FALSE),0)</f>
        <v>0</v>
      </c>
      <c r="M411" s="89">
        <f>IF(ISNUMBER(VLOOKUP('Rate Calculations'!$A411,#REF!,4,FALSE)),VLOOKUP('Rate Calculations'!$A411,#REF!,4,FALSE),0)</f>
        <v>0</v>
      </c>
      <c r="N411" s="17">
        <f t="shared" si="131"/>
        <v>0</v>
      </c>
      <c r="O411" s="18">
        <f t="shared" si="132"/>
        <v>0</v>
      </c>
      <c r="P411" s="139">
        <f t="shared" si="133"/>
        <v>0</v>
      </c>
      <c r="Q411" s="66">
        <f t="shared" si="134"/>
        <v>0</v>
      </c>
      <c r="R411" s="66">
        <f t="shared" si="135"/>
        <v>0</v>
      </c>
      <c r="S411" s="9" t="e">
        <f>IF(#REF!="Yes",Q411,(Q411+I411*0.5))</f>
        <v>#REF!</v>
      </c>
      <c r="T411" s="9" t="e">
        <f>IF(#REF!="Yes",R411,(R411+K411*0.5))</f>
        <v>#REF!</v>
      </c>
      <c r="U411" s="151">
        <f t="shared" si="136"/>
        <v>0</v>
      </c>
      <c r="V411" s="16">
        <f t="shared" si="137"/>
        <v>0</v>
      </c>
      <c r="W411" s="16">
        <f t="shared" si="138"/>
        <v>0</v>
      </c>
      <c r="X411" s="138">
        <f>IF(ISNUMBER(VLOOKUP('Rate Calculations'!$A411,#REF!,5,FALSE)),VLOOKUP('Rate Calculations'!$A411,#REF!,5,FALSE),0)</f>
        <v>0</v>
      </c>
      <c r="Y411" s="89">
        <f>IF(ISNUMBER(VLOOKUP('Rate Calculations'!$A411,#REF!,6,FALSE)),VLOOKUP('Rate Calculations'!$A411,#REF!,6,FALSE),0)</f>
        <v>0</v>
      </c>
      <c r="Z411" s="17">
        <f t="shared" si="139"/>
        <v>0</v>
      </c>
      <c r="AA411" s="18">
        <f t="shared" si="140"/>
        <v>0</v>
      </c>
      <c r="AB411" s="46">
        <f t="shared" si="125"/>
        <v>0</v>
      </c>
      <c r="AC411" s="24">
        <f t="shared" si="141"/>
        <v>0</v>
      </c>
      <c r="AD411" s="24">
        <f t="shared" si="142"/>
        <v>0</v>
      </c>
      <c r="AE411" s="27" t="e">
        <f>IF(#REF!="Yes",AC411,(AC411+V411*0.5))</f>
        <v>#REF!</v>
      </c>
      <c r="AF411" s="27" t="e">
        <f>IF(#REF!="Yes",AD411,(AD411+W411*0.5))</f>
        <v>#REF!</v>
      </c>
    </row>
    <row r="412" spans="1:32">
      <c r="A412" s="57" t="str">
        <f t="shared" si="126"/>
        <v xml:space="preserve"> </v>
      </c>
      <c r="B412" s="57"/>
      <c r="C412" s="57"/>
      <c r="D412" s="30" t="str">
        <f>IFERROR((GETPIVOTDATA("Average of Certified Payroll Hourly Rate",'Pivot Table'!$X$3,"Firm Name",A412,"Class Round 3 (PSPO)",B412)),"")</f>
        <v/>
      </c>
      <c r="E412" s="34"/>
      <c r="F412" s="34"/>
      <c r="G412" s="151"/>
      <c r="H412" s="349">
        <f t="shared" si="127"/>
        <v>1.7500000000000002E-2</v>
      </c>
      <c r="I412" s="19">
        <f t="shared" si="128"/>
        <v>0</v>
      </c>
      <c r="J412" s="67">
        <f t="shared" si="129"/>
        <v>3.5000000000000003E-2</v>
      </c>
      <c r="K412" s="19">
        <f t="shared" si="130"/>
        <v>0</v>
      </c>
      <c r="L412" s="138">
        <f>IF(ISNUMBER(VLOOKUP('Rate Calculations'!$A412,#REF!,2,FALSE)),VLOOKUP('Rate Calculations'!$A412,#REF!,2,FALSE),0)</f>
        <v>0</v>
      </c>
      <c r="M412" s="89">
        <f>IF(ISNUMBER(VLOOKUP('Rate Calculations'!$A412,#REF!,4,FALSE)),VLOOKUP('Rate Calculations'!$A412,#REF!,4,FALSE),0)</f>
        <v>0</v>
      </c>
      <c r="N412" s="17">
        <f t="shared" si="131"/>
        <v>0</v>
      </c>
      <c r="O412" s="18">
        <f t="shared" si="132"/>
        <v>0</v>
      </c>
      <c r="P412" s="139">
        <f t="shared" si="133"/>
        <v>0</v>
      </c>
      <c r="Q412" s="66">
        <f t="shared" si="134"/>
        <v>0</v>
      </c>
      <c r="R412" s="66">
        <f t="shared" si="135"/>
        <v>0</v>
      </c>
      <c r="S412" s="9" t="e">
        <f>IF(#REF!="Yes",Q412,(Q412+I412*0.5))</f>
        <v>#REF!</v>
      </c>
      <c r="T412" s="9" t="e">
        <f>IF(#REF!="Yes",R412,(R412+K412*0.5))</f>
        <v>#REF!</v>
      </c>
      <c r="U412" s="151">
        <f t="shared" si="136"/>
        <v>0</v>
      </c>
      <c r="V412" s="16">
        <f t="shared" si="137"/>
        <v>0</v>
      </c>
      <c r="W412" s="16">
        <f t="shared" si="138"/>
        <v>0</v>
      </c>
      <c r="X412" s="138">
        <f>IF(ISNUMBER(VLOOKUP('Rate Calculations'!$A412,#REF!,5,FALSE)),VLOOKUP('Rate Calculations'!$A412,#REF!,5,FALSE),0)</f>
        <v>0</v>
      </c>
      <c r="Y412" s="89">
        <f>IF(ISNUMBER(VLOOKUP('Rate Calculations'!$A412,#REF!,6,FALSE)),VLOOKUP('Rate Calculations'!$A412,#REF!,6,FALSE),0)</f>
        <v>0</v>
      </c>
      <c r="Z412" s="17">
        <f t="shared" si="139"/>
        <v>0</v>
      </c>
      <c r="AA412" s="18">
        <f t="shared" si="140"/>
        <v>0</v>
      </c>
      <c r="AB412" s="46">
        <f t="shared" si="125"/>
        <v>0</v>
      </c>
      <c r="AC412" s="24">
        <f t="shared" si="141"/>
        <v>0</v>
      </c>
      <c r="AD412" s="24">
        <f t="shared" si="142"/>
        <v>0</v>
      </c>
      <c r="AE412" s="27" t="e">
        <f>IF(#REF!="Yes",AC412,(AC412+V412*0.5))</f>
        <v>#REF!</v>
      </c>
      <c r="AF412" s="27" t="e">
        <f>IF(#REF!="Yes",AD412,(AD412+W412*0.5))</f>
        <v>#REF!</v>
      </c>
    </row>
    <row r="413" spans="1:32">
      <c r="A413" s="57" t="str">
        <f t="shared" si="126"/>
        <v xml:space="preserve"> </v>
      </c>
      <c r="B413" s="57"/>
      <c r="C413" s="57"/>
      <c r="D413" s="30" t="str">
        <f>IFERROR((GETPIVOTDATA("Average of Certified Payroll Hourly Rate",'Pivot Table'!$X$3,"Firm Name",A413,"Class Round 3 (PSPO)",B413)),"")</f>
        <v/>
      </c>
      <c r="E413" s="34"/>
      <c r="F413" s="34"/>
      <c r="G413" s="151"/>
      <c r="H413" s="349">
        <f t="shared" si="127"/>
        <v>1.7500000000000002E-2</v>
      </c>
      <c r="I413" s="19">
        <f t="shared" si="128"/>
        <v>0</v>
      </c>
      <c r="J413" s="67">
        <f t="shared" si="129"/>
        <v>3.5000000000000003E-2</v>
      </c>
      <c r="K413" s="19">
        <f t="shared" si="130"/>
        <v>0</v>
      </c>
      <c r="L413" s="138">
        <f>IF(ISNUMBER(VLOOKUP('Rate Calculations'!$A413,#REF!,2,FALSE)),VLOOKUP('Rate Calculations'!$A413,#REF!,2,FALSE),0)</f>
        <v>0</v>
      </c>
      <c r="M413" s="89">
        <f>IF(ISNUMBER(VLOOKUP('Rate Calculations'!$A413,#REF!,4,FALSE)),VLOOKUP('Rate Calculations'!$A413,#REF!,4,FALSE),0)</f>
        <v>0</v>
      </c>
      <c r="N413" s="17">
        <f t="shared" si="131"/>
        <v>0</v>
      </c>
      <c r="O413" s="18">
        <f t="shared" si="132"/>
        <v>0</v>
      </c>
      <c r="P413" s="139">
        <f t="shared" si="133"/>
        <v>0</v>
      </c>
      <c r="Q413" s="66">
        <f t="shared" si="134"/>
        <v>0</v>
      </c>
      <c r="R413" s="66">
        <f t="shared" si="135"/>
        <v>0</v>
      </c>
      <c r="S413" s="9" t="e">
        <f>IF(#REF!="Yes",Q413,(Q413+I413*0.5))</f>
        <v>#REF!</v>
      </c>
      <c r="T413" s="9" t="e">
        <f>IF(#REF!="Yes",R413,(R413+K413*0.5))</f>
        <v>#REF!</v>
      </c>
      <c r="U413" s="151">
        <f t="shared" si="136"/>
        <v>0</v>
      </c>
      <c r="V413" s="16">
        <f t="shared" si="137"/>
        <v>0</v>
      </c>
      <c r="W413" s="16">
        <f t="shared" si="138"/>
        <v>0</v>
      </c>
      <c r="X413" s="138">
        <f>IF(ISNUMBER(VLOOKUP('Rate Calculations'!$A413,#REF!,5,FALSE)),VLOOKUP('Rate Calculations'!$A413,#REF!,5,FALSE),0)</f>
        <v>0</v>
      </c>
      <c r="Y413" s="89">
        <f>IF(ISNUMBER(VLOOKUP('Rate Calculations'!$A413,#REF!,6,FALSE)),VLOOKUP('Rate Calculations'!$A413,#REF!,6,FALSE),0)</f>
        <v>0</v>
      </c>
      <c r="Z413" s="17">
        <f t="shared" si="139"/>
        <v>0</v>
      </c>
      <c r="AA413" s="18">
        <f t="shared" si="140"/>
        <v>0</v>
      </c>
      <c r="AB413" s="46">
        <f t="shared" si="125"/>
        <v>0</v>
      </c>
      <c r="AC413" s="24">
        <f t="shared" si="141"/>
        <v>0</v>
      </c>
      <c r="AD413" s="24">
        <f t="shared" si="142"/>
        <v>0</v>
      </c>
      <c r="AE413" s="27" t="e">
        <f>IF(#REF!="Yes",AC413,(AC413+V413*0.5))</f>
        <v>#REF!</v>
      </c>
      <c r="AF413" s="27" t="e">
        <f>IF(#REF!="Yes",AD413,(AD413+W413*0.5))</f>
        <v>#REF!</v>
      </c>
    </row>
    <row r="414" spans="1:32">
      <c r="A414" s="57" t="str">
        <f t="shared" si="126"/>
        <v xml:space="preserve"> </v>
      </c>
      <c r="B414" s="57"/>
      <c r="C414" s="57"/>
      <c r="D414" s="30" t="str">
        <f>IFERROR((GETPIVOTDATA("Average of Certified Payroll Hourly Rate",'Pivot Table'!$X$3,"Firm Name",A414,"Class Round 3 (PSPO)",B414)),"")</f>
        <v/>
      </c>
      <c r="E414" s="34"/>
      <c r="F414" s="34"/>
      <c r="G414" s="151"/>
      <c r="H414" s="349">
        <f t="shared" si="127"/>
        <v>1.7500000000000002E-2</v>
      </c>
      <c r="I414" s="19">
        <f t="shared" si="128"/>
        <v>0</v>
      </c>
      <c r="J414" s="67">
        <f t="shared" si="129"/>
        <v>3.5000000000000003E-2</v>
      </c>
      <c r="K414" s="19">
        <f t="shared" si="130"/>
        <v>0</v>
      </c>
      <c r="L414" s="138">
        <f>IF(ISNUMBER(VLOOKUP('Rate Calculations'!$A414,#REF!,2,FALSE)),VLOOKUP('Rate Calculations'!$A414,#REF!,2,FALSE),0)</f>
        <v>0</v>
      </c>
      <c r="M414" s="89">
        <f>IF(ISNUMBER(VLOOKUP('Rate Calculations'!$A414,#REF!,4,FALSE)),VLOOKUP('Rate Calculations'!$A414,#REF!,4,FALSE),0)</f>
        <v>0</v>
      </c>
      <c r="N414" s="17">
        <f t="shared" si="131"/>
        <v>0</v>
      </c>
      <c r="O414" s="18">
        <f t="shared" si="132"/>
        <v>0</v>
      </c>
      <c r="P414" s="139">
        <f t="shared" si="133"/>
        <v>0</v>
      </c>
      <c r="Q414" s="66">
        <f t="shared" si="134"/>
        <v>0</v>
      </c>
      <c r="R414" s="66">
        <f t="shared" si="135"/>
        <v>0</v>
      </c>
      <c r="S414" s="9" t="e">
        <f>IF(#REF!="Yes",Q414,(Q414+I414*0.5))</f>
        <v>#REF!</v>
      </c>
      <c r="T414" s="9" t="e">
        <f>IF(#REF!="Yes",R414,(R414+K414*0.5))</f>
        <v>#REF!</v>
      </c>
      <c r="U414" s="151">
        <f t="shared" si="136"/>
        <v>0</v>
      </c>
      <c r="V414" s="16">
        <f t="shared" si="137"/>
        <v>0</v>
      </c>
      <c r="W414" s="16">
        <f t="shared" si="138"/>
        <v>0</v>
      </c>
      <c r="X414" s="138">
        <f>IF(ISNUMBER(VLOOKUP('Rate Calculations'!$A414,#REF!,5,FALSE)),VLOOKUP('Rate Calculations'!$A414,#REF!,5,FALSE),0)</f>
        <v>0</v>
      </c>
      <c r="Y414" s="89">
        <f>IF(ISNUMBER(VLOOKUP('Rate Calculations'!$A414,#REF!,6,FALSE)),VLOOKUP('Rate Calculations'!$A414,#REF!,6,FALSE),0)</f>
        <v>0</v>
      </c>
      <c r="Z414" s="17">
        <f t="shared" si="139"/>
        <v>0</v>
      </c>
      <c r="AA414" s="18">
        <f t="shared" si="140"/>
        <v>0</v>
      </c>
      <c r="AB414" s="46">
        <f t="shared" si="125"/>
        <v>0</v>
      </c>
      <c r="AC414" s="24">
        <f t="shared" si="141"/>
        <v>0</v>
      </c>
      <c r="AD414" s="24">
        <f t="shared" si="142"/>
        <v>0</v>
      </c>
      <c r="AE414" s="27" t="e">
        <f>IF(#REF!="Yes",AC414,(AC414+V414*0.5))</f>
        <v>#REF!</v>
      </c>
      <c r="AF414" s="27" t="e">
        <f>IF(#REF!="Yes",AD414,(AD414+W414*0.5))</f>
        <v>#REF!</v>
      </c>
    </row>
    <row r="415" spans="1:32">
      <c r="A415" s="57" t="str">
        <f t="shared" si="126"/>
        <v xml:space="preserve"> </v>
      </c>
      <c r="B415" s="57"/>
      <c r="C415" s="57"/>
      <c r="D415" s="30" t="str">
        <f>IFERROR((GETPIVOTDATA("Average of Certified Payroll Hourly Rate",'Pivot Table'!$X$3,"Firm Name",A415,"Class Round 3 (PSPO)",B415)),"")</f>
        <v/>
      </c>
      <c r="E415" s="34"/>
      <c r="F415" s="34"/>
      <c r="G415" s="151"/>
      <c r="H415" s="349">
        <f t="shared" si="127"/>
        <v>1.7500000000000002E-2</v>
      </c>
      <c r="I415" s="19">
        <f t="shared" si="128"/>
        <v>0</v>
      </c>
      <c r="J415" s="67">
        <f t="shared" si="129"/>
        <v>3.5000000000000003E-2</v>
      </c>
      <c r="K415" s="19">
        <f t="shared" si="130"/>
        <v>0</v>
      </c>
      <c r="L415" s="138">
        <f>IF(ISNUMBER(VLOOKUP('Rate Calculations'!$A415,#REF!,2,FALSE)),VLOOKUP('Rate Calculations'!$A415,#REF!,2,FALSE),0)</f>
        <v>0</v>
      </c>
      <c r="M415" s="89">
        <f>IF(ISNUMBER(VLOOKUP('Rate Calculations'!$A415,#REF!,4,FALSE)),VLOOKUP('Rate Calculations'!$A415,#REF!,4,FALSE),0)</f>
        <v>0</v>
      </c>
      <c r="N415" s="17">
        <f t="shared" si="131"/>
        <v>0</v>
      </c>
      <c r="O415" s="18">
        <f t="shared" si="132"/>
        <v>0</v>
      </c>
      <c r="P415" s="139">
        <f t="shared" si="133"/>
        <v>0</v>
      </c>
      <c r="Q415" s="66">
        <f t="shared" si="134"/>
        <v>0</v>
      </c>
      <c r="R415" s="66">
        <f t="shared" si="135"/>
        <v>0</v>
      </c>
      <c r="S415" s="9" t="e">
        <f>IF(#REF!="Yes",Q415,(Q415+I415*0.5))</f>
        <v>#REF!</v>
      </c>
      <c r="T415" s="9" t="e">
        <f>IF(#REF!="Yes",R415,(R415+K415*0.5))</f>
        <v>#REF!</v>
      </c>
      <c r="U415" s="151">
        <f t="shared" si="136"/>
        <v>0</v>
      </c>
      <c r="V415" s="16">
        <f t="shared" si="137"/>
        <v>0</v>
      </c>
      <c r="W415" s="16">
        <f t="shared" si="138"/>
        <v>0</v>
      </c>
      <c r="X415" s="138">
        <f>IF(ISNUMBER(VLOOKUP('Rate Calculations'!$A415,#REF!,5,FALSE)),VLOOKUP('Rate Calculations'!$A415,#REF!,5,FALSE),0)</f>
        <v>0</v>
      </c>
      <c r="Y415" s="89">
        <f>IF(ISNUMBER(VLOOKUP('Rate Calculations'!$A415,#REF!,6,FALSE)),VLOOKUP('Rate Calculations'!$A415,#REF!,6,FALSE),0)</f>
        <v>0</v>
      </c>
      <c r="Z415" s="17">
        <f t="shared" si="139"/>
        <v>0</v>
      </c>
      <c r="AA415" s="18">
        <f t="shared" si="140"/>
        <v>0</v>
      </c>
      <c r="AB415" s="46">
        <f t="shared" si="125"/>
        <v>0</v>
      </c>
      <c r="AC415" s="24">
        <f t="shared" si="141"/>
        <v>0</v>
      </c>
      <c r="AD415" s="24">
        <f t="shared" si="142"/>
        <v>0</v>
      </c>
      <c r="AE415" s="27" t="e">
        <f>IF(#REF!="Yes",AC415,(AC415+V415*0.5))</f>
        <v>#REF!</v>
      </c>
      <c r="AF415" s="27" t="e">
        <f>IF(#REF!="Yes",AD415,(AD415+W415*0.5))</f>
        <v>#REF!</v>
      </c>
    </row>
    <row r="416" spans="1:32">
      <c r="A416" s="57" t="str">
        <f t="shared" si="126"/>
        <v xml:space="preserve"> </v>
      </c>
      <c r="B416" s="57"/>
      <c r="C416" s="57"/>
      <c r="D416" s="30" t="str">
        <f>IFERROR((GETPIVOTDATA("Average of Certified Payroll Hourly Rate",'Pivot Table'!$X$3,"Firm Name",A416,"Class Round 3 (PSPO)",B416)),"")</f>
        <v/>
      </c>
      <c r="E416" s="34"/>
      <c r="F416" s="34"/>
      <c r="G416" s="151"/>
      <c r="H416" s="349">
        <f t="shared" si="127"/>
        <v>1.7500000000000002E-2</v>
      </c>
      <c r="I416" s="19">
        <f t="shared" si="128"/>
        <v>0</v>
      </c>
      <c r="J416" s="67">
        <f t="shared" si="129"/>
        <v>3.5000000000000003E-2</v>
      </c>
      <c r="K416" s="19">
        <f t="shared" si="130"/>
        <v>0</v>
      </c>
      <c r="L416" s="138">
        <f>IF(ISNUMBER(VLOOKUP('Rate Calculations'!$A416,#REF!,2,FALSE)),VLOOKUP('Rate Calculations'!$A416,#REF!,2,FALSE),0)</f>
        <v>0</v>
      </c>
      <c r="M416" s="89">
        <f>IF(ISNUMBER(VLOOKUP('Rate Calculations'!$A416,#REF!,4,FALSE)),VLOOKUP('Rate Calculations'!$A416,#REF!,4,FALSE),0)</f>
        <v>0</v>
      </c>
      <c r="N416" s="17">
        <f t="shared" si="131"/>
        <v>0</v>
      </c>
      <c r="O416" s="18">
        <f t="shared" si="132"/>
        <v>0</v>
      </c>
      <c r="P416" s="139">
        <f t="shared" si="133"/>
        <v>0</v>
      </c>
      <c r="Q416" s="66">
        <f t="shared" si="134"/>
        <v>0</v>
      </c>
      <c r="R416" s="66">
        <f t="shared" si="135"/>
        <v>0</v>
      </c>
      <c r="S416" s="9" t="e">
        <f>IF(#REF!="Yes",Q416,(Q416+I416*0.5))</f>
        <v>#REF!</v>
      </c>
      <c r="T416" s="9" t="e">
        <f>IF(#REF!="Yes",R416,(R416+K416*0.5))</f>
        <v>#REF!</v>
      </c>
      <c r="U416" s="151">
        <f t="shared" si="136"/>
        <v>0</v>
      </c>
      <c r="V416" s="16">
        <f t="shared" si="137"/>
        <v>0</v>
      </c>
      <c r="W416" s="16">
        <f t="shared" si="138"/>
        <v>0</v>
      </c>
      <c r="X416" s="138">
        <f>IF(ISNUMBER(VLOOKUP('Rate Calculations'!$A416,#REF!,5,FALSE)),VLOOKUP('Rate Calculations'!$A416,#REF!,5,FALSE),0)</f>
        <v>0</v>
      </c>
      <c r="Y416" s="89">
        <f>IF(ISNUMBER(VLOOKUP('Rate Calculations'!$A416,#REF!,6,FALSE)),VLOOKUP('Rate Calculations'!$A416,#REF!,6,FALSE),0)</f>
        <v>0</v>
      </c>
      <c r="Z416" s="17">
        <f t="shared" si="139"/>
        <v>0</v>
      </c>
      <c r="AA416" s="18">
        <f t="shared" si="140"/>
        <v>0</v>
      </c>
      <c r="AB416" s="46">
        <f t="shared" si="125"/>
        <v>0</v>
      </c>
      <c r="AC416" s="24">
        <f t="shared" si="141"/>
        <v>0</v>
      </c>
      <c r="AD416" s="24">
        <f t="shared" si="142"/>
        <v>0</v>
      </c>
      <c r="AE416" s="27" t="e">
        <f>IF(#REF!="Yes",AC416,(AC416+V416*0.5))</f>
        <v>#REF!</v>
      </c>
      <c r="AF416" s="27" t="e">
        <f>IF(#REF!="Yes",AD416,(AD416+W416*0.5))</f>
        <v>#REF!</v>
      </c>
    </row>
    <row r="417" spans="1:32">
      <c r="A417" s="57" t="str">
        <f t="shared" si="126"/>
        <v xml:space="preserve"> </v>
      </c>
      <c r="B417" s="57"/>
      <c r="C417" s="57"/>
      <c r="D417" s="30" t="str">
        <f>IFERROR((GETPIVOTDATA("Average of Certified Payroll Hourly Rate",'Pivot Table'!$X$3,"Firm Name",A417,"Class Round 3 (PSPO)",B417)),"")</f>
        <v/>
      </c>
      <c r="E417" s="34"/>
      <c r="F417" s="34"/>
      <c r="G417" s="151"/>
      <c r="H417" s="349">
        <f t="shared" si="127"/>
        <v>1.7500000000000002E-2</v>
      </c>
      <c r="I417" s="19">
        <f t="shared" si="128"/>
        <v>0</v>
      </c>
      <c r="J417" s="67">
        <f t="shared" si="129"/>
        <v>3.5000000000000003E-2</v>
      </c>
      <c r="K417" s="19">
        <f t="shared" si="130"/>
        <v>0</v>
      </c>
      <c r="L417" s="138">
        <f>IF(ISNUMBER(VLOOKUP('Rate Calculations'!$A417,#REF!,2,FALSE)),VLOOKUP('Rate Calculations'!$A417,#REF!,2,FALSE),0)</f>
        <v>0</v>
      </c>
      <c r="M417" s="89">
        <f>IF(ISNUMBER(VLOOKUP('Rate Calculations'!$A417,#REF!,4,FALSE)),VLOOKUP('Rate Calculations'!$A417,#REF!,4,FALSE),0)</f>
        <v>0</v>
      </c>
      <c r="N417" s="17">
        <f t="shared" si="131"/>
        <v>0</v>
      </c>
      <c r="O417" s="18">
        <f t="shared" si="132"/>
        <v>0</v>
      </c>
      <c r="P417" s="139">
        <f t="shared" si="133"/>
        <v>0</v>
      </c>
      <c r="Q417" s="66">
        <f t="shared" si="134"/>
        <v>0</v>
      </c>
      <c r="R417" s="66">
        <f t="shared" si="135"/>
        <v>0</v>
      </c>
      <c r="S417" s="9" t="e">
        <f>IF(#REF!="Yes",Q417,(Q417+I417*0.5))</f>
        <v>#REF!</v>
      </c>
      <c r="T417" s="9" t="e">
        <f>IF(#REF!="Yes",R417,(R417+K417*0.5))</f>
        <v>#REF!</v>
      </c>
      <c r="U417" s="151">
        <f t="shared" si="136"/>
        <v>0</v>
      </c>
      <c r="V417" s="16">
        <f t="shared" si="137"/>
        <v>0</v>
      </c>
      <c r="W417" s="16">
        <f t="shared" si="138"/>
        <v>0</v>
      </c>
      <c r="X417" s="138">
        <f>IF(ISNUMBER(VLOOKUP('Rate Calculations'!$A417,#REF!,5,FALSE)),VLOOKUP('Rate Calculations'!$A417,#REF!,5,FALSE),0)</f>
        <v>0</v>
      </c>
      <c r="Y417" s="89">
        <f>IF(ISNUMBER(VLOOKUP('Rate Calculations'!$A417,#REF!,6,FALSE)),VLOOKUP('Rate Calculations'!$A417,#REF!,6,FALSE),0)</f>
        <v>0</v>
      </c>
      <c r="Z417" s="17">
        <f t="shared" si="139"/>
        <v>0</v>
      </c>
      <c r="AA417" s="18">
        <f t="shared" si="140"/>
        <v>0</v>
      </c>
      <c r="AB417" s="46">
        <f t="shared" si="125"/>
        <v>0</v>
      </c>
      <c r="AC417" s="24">
        <f t="shared" si="141"/>
        <v>0</v>
      </c>
      <c r="AD417" s="24">
        <f t="shared" si="142"/>
        <v>0</v>
      </c>
      <c r="AE417" s="27" t="e">
        <f>IF(#REF!="Yes",AC417,(AC417+V417*0.5))</f>
        <v>#REF!</v>
      </c>
      <c r="AF417" s="27" t="e">
        <f>IF(#REF!="Yes",AD417,(AD417+W417*0.5))</f>
        <v>#REF!</v>
      </c>
    </row>
    <row r="418" spans="1:32">
      <c r="A418" s="57" t="str">
        <f t="shared" si="126"/>
        <v xml:space="preserve"> </v>
      </c>
      <c r="B418" s="57"/>
      <c r="C418" s="57"/>
      <c r="D418" s="30" t="str">
        <f>IFERROR((GETPIVOTDATA("Average of Certified Payroll Hourly Rate",'Pivot Table'!$X$3,"Firm Name",A418,"Class Round 3 (PSPO)",B418)),"")</f>
        <v/>
      </c>
      <c r="E418" s="34"/>
      <c r="F418" s="34"/>
      <c r="G418" s="151"/>
      <c r="H418" s="349">
        <f t="shared" si="127"/>
        <v>1.7500000000000002E-2</v>
      </c>
      <c r="I418" s="19">
        <f t="shared" si="128"/>
        <v>0</v>
      </c>
      <c r="J418" s="67">
        <f t="shared" si="129"/>
        <v>3.5000000000000003E-2</v>
      </c>
      <c r="K418" s="19">
        <f t="shared" si="130"/>
        <v>0</v>
      </c>
      <c r="L418" s="138">
        <f>IF(ISNUMBER(VLOOKUP('Rate Calculations'!$A418,#REF!,2,FALSE)),VLOOKUP('Rate Calculations'!$A418,#REF!,2,FALSE),0)</f>
        <v>0</v>
      </c>
      <c r="M418" s="89">
        <f>IF(ISNUMBER(VLOOKUP('Rate Calculations'!$A418,#REF!,4,FALSE)),VLOOKUP('Rate Calculations'!$A418,#REF!,4,FALSE),0)</f>
        <v>0</v>
      </c>
      <c r="N418" s="17">
        <f t="shared" si="131"/>
        <v>0</v>
      </c>
      <c r="O418" s="18">
        <f t="shared" si="132"/>
        <v>0</v>
      </c>
      <c r="P418" s="139">
        <f t="shared" si="133"/>
        <v>0</v>
      </c>
      <c r="Q418" s="66">
        <f t="shared" si="134"/>
        <v>0</v>
      </c>
      <c r="R418" s="66">
        <f t="shared" si="135"/>
        <v>0</v>
      </c>
      <c r="S418" s="9" t="e">
        <f>IF(#REF!="Yes",Q418,(Q418+I418*0.5))</f>
        <v>#REF!</v>
      </c>
      <c r="T418" s="9" t="e">
        <f>IF(#REF!="Yes",R418,(R418+K418*0.5))</f>
        <v>#REF!</v>
      </c>
      <c r="U418" s="151">
        <f t="shared" si="136"/>
        <v>0</v>
      </c>
      <c r="V418" s="16">
        <f t="shared" si="137"/>
        <v>0</v>
      </c>
      <c r="W418" s="16">
        <f t="shared" si="138"/>
        <v>0</v>
      </c>
      <c r="X418" s="138">
        <f>IF(ISNUMBER(VLOOKUP('Rate Calculations'!$A418,#REF!,5,FALSE)),VLOOKUP('Rate Calculations'!$A418,#REF!,5,FALSE),0)</f>
        <v>0</v>
      </c>
      <c r="Y418" s="89">
        <f>IF(ISNUMBER(VLOOKUP('Rate Calculations'!$A418,#REF!,6,FALSE)),VLOOKUP('Rate Calculations'!$A418,#REF!,6,FALSE),0)</f>
        <v>0</v>
      </c>
      <c r="Z418" s="17">
        <f t="shared" si="139"/>
        <v>0</v>
      </c>
      <c r="AA418" s="18">
        <f t="shared" si="140"/>
        <v>0</v>
      </c>
      <c r="AB418" s="46">
        <f t="shared" si="125"/>
        <v>0</v>
      </c>
      <c r="AC418" s="24">
        <f t="shared" si="141"/>
        <v>0</v>
      </c>
      <c r="AD418" s="24">
        <f t="shared" si="142"/>
        <v>0</v>
      </c>
      <c r="AE418" s="27" t="e">
        <f>IF(#REF!="Yes",AC418,(AC418+V418*0.5))</f>
        <v>#REF!</v>
      </c>
      <c r="AF418" s="27" t="e">
        <f>IF(#REF!="Yes",AD418,(AD418+W418*0.5))</f>
        <v>#REF!</v>
      </c>
    </row>
    <row r="419" spans="1:32">
      <c r="A419" s="57" t="str">
        <f t="shared" si="126"/>
        <v xml:space="preserve"> </v>
      </c>
      <c r="B419" s="57"/>
      <c r="C419" s="57"/>
      <c r="D419" s="30" t="str">
        <f>IFERROR((GETPIVOTDATA("Average of Certified Payroll Hourly Rate",'Pivot Table'!$X$3,"Firm Name",A419,"Class Round 3 (PSPO)",B419)),"")</f>
        <v/>
      </c>
      <c r="E419" s="34"/>
      <c r="F419" s="34"/>
      <c r="G419" s="151"/>
      <c r="H419" s="349">
        <f t="shared" si="127"/>
        <v>1.7500000000000002E-2</v>
      </c>
      <c r="I419" s="19">
        <f t="shared" si="128"/>
        <v>0</v>
      </c>
      <c r="J419" s="67">
        <f t="shared" si="129"/>
        <v>3.5000000000000003E-2</v>
      </c>
      <c r="K419" s="19">
        <f t="shared" si="130"/>
        <v>0</v>
      </c>
      <c r="L419" s="138">
        <f>IF(ISNUMBER(VLOOKUP('Rate Calculations'!$A419,#REF!,2,FALSE)),VLOOKUP('Rate Calculations'!$A419,#REF!,2,FALSE),0)</f>
        <v>0</v>
      </c>
      <c r="M419" s="89">
        <f>IF(ISNUMBER(VLOOKUP('Rate Calculations'!$A419,#REF!,4,FALSE)),VLOOKUP('Rate Calculations'!$A419,#REF!,4,FALSE),0)</f>
        <v>0</v>
      </c>
      <c r="N419" s="17">
        <f t="shared" si="131"/>
        <v>0</v>
      </c>
      <c r="O419" s="18">
        <f t="shared" si="132"/>
        <v>0</v>
      </c>
      <c r="P419" s="139">
        <f t="shared" si="133"/>
        <v>0</v>
      </c>
      <c r="Q419" s="66">
        <f t="shared" si="134"/>
        <v>0</v>
      </c>
      <c r="R419" s="66">
        <f t="shared" si="135"/>
        <v>0</v>
      </c>
      <c r="S419" s="9" t="e">
        <f>IF(#REF!="Yes",Q419,(Q419+I419*0.5))</f>
        <v>#REF!</v>
      </c>
      <c r="T419" s="9" t="e">
        <f>IF(#REF!="Yes",R419,(R419+K419*0.5))</f>
        <v>#REF!</v>
      </c>
      <c r="U419" s="151">
        <f t="shared" si="136"/>
        <v>0</v>
      </c>
      <c r="V419" s="16">
        <f t="shared" si="137"/>
        <v>0</v>
      </c>
      <c r="W419" s="16">
        <f t="shared" si="138"/>
        <v>0</v>
      </c>
      <c r="X419" s="138">
        <f>IF(ISNUMBER(VLOOKUP('Rate Calculations'!$A419,#REF!,5,FALSE)),VLOOKUP('Rate Calculations'!$A419,#REF!,5,FALSE),0)</f>
        <v>0</v>
      </c>
      <c r="Y419" s="89">
        <f>IF(ISNUMBER(VLOOKUP('Rate Calculations'!$A419,#REF!,6,FALSE)),VLOOKUP('Rate Calculations'!$A419,#REF!,6,FALSE),0)</f>
        <v>0</v>
      </c>
      <c r="Z419" s="17">
        <f t="shared" si="139"/>
        <v>0</v>
      </c>
      <c r="AA419" s="18">
        <f t="shared" si="140"/>
        <v>0</v>
      </c>
      <c r="AB419" s="46">
        <f t="shared" si="125"/>
        <v>0</v>
      </c>
      <c r="AC419" s="24">
        <f t="shared" si="141"/>
        <v>0</v>
      </c>
      <c r="AD419" s="24">
        <f t="shared" si="142"/>
        <v>0</v>
      </c>
      <c r="AE419" s="27" t="e">
        <f>IF(#REF!="Yes",AC419,(AC419+V419*0.5))</f>
        <v>#REF!</v>
      </c>
      <c r="AF419" s="27" t="e">
        <f>IF(#REF!="Yes",AD419,(AD419+W419*0.5))</f>
        <v>#REF!</v>
      </c>
    </row>
    <row r="420" spans="1:32">
      <c r="A420" s="57" t="str">
        <f t="shared" si="126"/>
        <v xml:space="preserve"> </v>
      </c>
      <c r="B420" s="57"/>
      <c r="C420" s="57"/>
      <c r="D420" s="30" t="str">
        <f>IFERROR((GETPIVOTDATA("Average of Certified Payroll Hourly Rate",'Pivot Table'!$X$3,"Firm Name",A420,"Class Round 3 (PSPO)",B420)),"")</f>
        <v/>
      </c>
      <c r="E420" s="34"/>
      <c r="F420" s="34"/>
      <c r="G420" s="151"/>
      <c r="H420" s="349">
        <f t="shared" si="127"/>
        <v>1.7500000000000002E-2</v>
      </c>
      <c r="I420" s="19">
        <f t="shared" si="128"/>
        <v>0</v>
      </c>
      <c r="J420" s="67">
        <f t="shared" si="129"/>
        <v>3.5000000000000003E-2</v>
      </c>
      <c r="K420" s="19">
        <f t="shared" si="130"/>
        <v>0</v>
      </c>
      <c r="L420" s="138">
        <f>IF(ISNUMBER(VLOOKUP('Rate Calculations'!$A420,#REF!,2,FALSE)),VLOOKUP('Rate Calculations'!$A420,#REF!,2,FALSE),0)</f>
        <v>0</v>
      </c>
      <c r="M420" s="89">
        <f>IF(ISNUMBER(VLOOKUP('Rate Calculations'!$A420,#REF!,4,FALSE)),VLOOKUP('Rate Calculations'!$A420,#REF!,4,FALSE),0)</f>
        <v>0</v>
      </c>
      <c r="N420" s="17">
        <f t="shared" si="131"/>
        <v>0</v>
      </c>
      <c r="O420" s="18">
        <f t="shared" si="132"/>
        <v>0</v>
      </c>
      <c r="P420" s="139">
        <f t="shared" si="133"/>
        <v>0</v>
      </c>
      <c r="Q420" s="66">
        <f t="shared" si="134"/>
        <v>0</v>
      </c>
      <c r="R420" s="66">
        <f t="shared" si="135"/>
        <v>0</v>
      </c>
      <c r="S420" s="9" t="e">
        <f>IF(#REF!="Yes",Q420,(Q420+I420*0.5))</f>
        <v>#REF!</v>
      </c>
      <c r="T420" s="9" t="e">
        <f>IF(#REF!="Yes",R420,(R420+K420*0.5))</f>
        <v>#REF!</v>
      </c>
      <c r="U420" s="151">
        <f t="shared" si="136"/>
        <v>0</v>
      </c>
      <c r="V420" s="16">
        <f t="shared" si="137"/>
        <v>0</v>
      </c>
      <c r="W420" s="16">
        <f t="shared" si="138"/>
        <v>0</v>
      </c>
      <c r="X420" s="138">
        <f>IF(ISNUMBER(VLOOKUP('Rate Calculations'!$A420,#REF!,5,FALSE)),VLOOKUP('Rate Calculations'!$A420,#REF!,5,FALSE),0)</f>
        <v>0</v>
      </c>
      <c r="Y420" s="89">
        <f>IF(ISNUMBER(VLOOKUP('Rate Calculations'!$A420,#REF!,6,FALSE)),VLOOKUP('Rate Calculations'!$A420,#REF!,6,FALSE),0)</f>
        <v>0</v>
      </c>
      <c r="Z420" s="17">
        <f t="shared" si="139"/>
        <v>0</v>
      </c>
      <c r="AA420" s="18">
        <f t="shared" si="140"/>
        <v>0</v>
      </c>
      <c r="AB420" s="46">
        <f t="shared" si="125"/>
        <v>0</v>
      </c>
      <c r="AC420" s="24">
        <f t="shared" si="141"/>
        <v>0</v>
      </c>
      <c r="AD420" s="24">
        <f t="shared" si="142"/>
        <v>0</v>
      </c>
      <c r="AE420" s="27" t="e">
        <f>IF(#REF!="Yes",AC420,(AC420+V420*0.5))</f>
        <v>#REF!</v>
      </c>
      <c r="AF420" s="27" t="e">
        <f>IF(#REF!="Yes",AD420,(AD420+W420*0.5))</f>
        <v>#REF!</v>
      </c>
    </row>
    <row r="421" spans="1:32">
      <c r="A421" s="57" t="str">
        <f t="shared" si="126"/>
        <v xml:space="preserve"> </v>
      </c>
      <c r="B421" s="57"/>
      <c r="C421" s="57"/>
      <c r="D421" s="30" t="str">
        <f>IFERROR((GETPIVOTDATA("Average of Certified Payroll Hourly Rate",'Pivot Table'!$X$3,"Firm Name",A421,"Class Round 3 (PSPO)",B421)),"")</f>
        <v/>
      </c>
      <c r="E421" s="34"/>
      <c r="F421" s="34"/>
      <c r="G421" s="151"/>
      <c r="H421" s="349">
        <f t="shared" si="127"/>
        <v>1.7500000000000002E-2</v>
      </c>
      <c r="I421" s="19">
        <f t="shared" si="128"/>
        <v>0</v>
      </c>
      <c r="J421" s="67">
        <f t="shared" si="129"/>
        <v>3.5000000000000003E-2</v>
      </c>
      <c r="K421" s="19">
        <f t="shared" si="130"/>
        <v>0</v>
      </c>
      <c r="L421" s="138">
        <f>IF(ISNUMBER(VLOOKUP('Rate Calculations'!$A421,#REF!,2,FALSE)),VLOOKUP('Rate Calculations'!$A421,#REF!,2,FALSE),0)</f>
        <v>0</v>
      </c>
      <c r="M421" s="89">
        <f>IF(ISNUMBER(VLOOKUP('Rate Calculations'!$A421,#REF!,4,FALSE)),VLOOKUP('Rate Calculations'!$A421,#REF!,4,FALSE),0)</f>
        <v>0</v>
      </c>
      <c r="N421" s="17">
        <f t="shared" si="131"/>
        <v>0</v>
      </c>
      <c r="O421" s="18">
        <f t="shared" si="132"/>
        <v>0</v>
      </c>
      <c r="P421" s="139">
        <f t="shared" si="133"/>
        <v>0</v>
      </c>
      <c r="Q421" s="66">
        <f t="shared" si="134"/>
        <v>0</v>
      </c>
      <c r="R421" s="66">
        <f t="shared" si="135"/>
        <v>0</v>
      </c>
      <c r="S421" s="9" t="e">
        <f>IF(#REF!="Yes",Q421,(Q421+I421*0.5))</f>
        <v>#REF!</v>
      </c>
      <c r="T421" s="9" t="e">
        <f>IF(#REF!="Yes",R421,(R421+K421*0.5))</f>
        <v>#REF!</v>
      </c>
      <c r="U421" s="151">
        <f t="shared" si="136"/>
        <v>0</v>
      </c>
      <c r="V421" s="16">
        <f t="shared" si="137"/>
        <v>0</v>
      </c>
      <c r="W421" s="16">
        <f t="shared" si="138"/>
        <v>0</v>
      </c>
      <c r="X421" s="138">
        <f>IF(ISNUMBER(VLOOKUP('Rate Calculations'!$A421,#REF!,5,FALSE)),VLOOKUP('Rate Calculations'!$A421,#REF!,5,FALSE),0)</f>
        <v>0</v>
      </c>
      <c r="Y421" s="89">
        <f>IF(ISNUMBER(VLOOKUP('Rate Calculations'!$A421,#REF!,6,FALSE)),VLOOKUP('Rate Calculations'!$A421,#REF!,6,FALSE),0)</f>
        <v>0</v>
      </c>
      <c r="Z421" s="17">
        <f t="shared" si="139"/>
        <v>0</v>
      </c>
      <c r="AA421" s="18">
        <f t="shared" si="140"/>
        <v>0</v>
      </c>
      <c r="AB421" s="46">
        <f t="shared" si="125"/>
        <v>0</v>
      </c>
      <c r="AC421" s="24">
        <f t="shared" si="141"/>
        <v>0</v>
      </c>
      <c r="AD421" s="24">
        <f t="shared" si="142"/>
        <v>0</v>
      </c>
      <c r="AE421" s="27" t="e">
        <f>IF(#REF!="Yes",AC421,(AC421+V421*0.5))</f>
        <v>#REF!</v>
      </c>
      <c r="AF421" s="27" t="e">
        <f>IF(#REF!="Yes",AD421,(AD421+W421*0.5))</f>
        <v>#REF!</v>
      </c>
    </row>
    <row r="422" spans="1:32">
      <c r="A422" s="57" t="str">
        <f t="shared" si="126"/>
        <v xml:space="preserve"> </v>
      </c>
      <c r="B422" s="57"/>
      <c r="C422" s="57"/>
      <c r="D422" s="30" t="str">
        <f>IFERROR((GETPIVOTDATA("Average of Certified Payroll Hourly Rate",'Pivot Table'!$X$3,"Firm Name",A422,"Class Round 3 (PSPO)",B422)),"")</f>
        <v/>
      </c>
      <c r="E422" s="34"/>
      <c r="F422" s="34"/>
      <c r="G422" s="151"/>
      <c r="H422" s="349">
        <f t="shared" si="127"/>
        <v>1.7500000000000002E-2</v>
      </c>
      <c r="I422" s="19">
        <f t="shared" si="128"/>
        <v>0</v>
      </c>
      <c r="J422" s="67">
        <f t="shared" si="129"/>
        <v>3.5000000000000003E-2</v>
      </c>
      <c r="K422" s="19">
        <f t="shared" si="130"/>
        <v>0</v>
      </c>
      <c r="L422" s="138">
        <f>IF(ISNUMBER(VLOOKUP('Rate Calculations'!$A422,#REF!,2,FALSE)),VLOOKUP('Rate Calculations'!$A422,#REF!,2,FALSE),0)</f>
        <v>0</v>
      </c>
      <c r="M422" s="89">
        <f>IF(ISNUMBER(VLOOKUP('Rate Calculations'!$A422,#REF!,4,FALSE)),VLOOKUP('Rate Calculations'!$A422,#REF!,4,FALSE),0)</f>
        <v>0</v>
      </c>
      <c r="N422" s="17">
        <f t="shared" si="131"/>
        <v>0</v>
      </c>
      <c r="O422" s="18">
        <f t="shared" si="132"/>
        <v>0</v>
      </c>
      <c r="P422" s="139">
        <f t="shared" si="133"/>
        <v>0</v>
      </c>
      <c r="Q422" s="66">
        <f t="shared" si="134"/>
        <v>0</v>
      </c>
      <c r="R422" s="66">
        <f t="shared" si="135"/>
        <v>0</v>
      </c>
      <c r="S422" s="9" t="e">
        <f>IF(#REF!="Yes",Q422,(Q422+I422*0.5))</f>
        <v>#REF!</v>
      </c>
      <c r="T422" s="9" t="e">
        <f>IF(#REF!="Yes",R422,(R422+K422*0.5))</f>
        <v>#REF!</v>
      </c>
      <c r="U422" s="151">
        <f t="shared" si="136"/>
        <v>0</v>
      </c>
      <c r="V422" s="16">
        <f t="shared" si="137"/>
        <v>0</v>
      </c>
      <c r="W422" s="16">
        <f t="shared" si="138"/>
        <v>0</v>
      </c>
      <c r="X422" s="138">
        <f>IF(ISNUMBER(VLOOKUP('Rate Calculations'!$A422,#REF!,5,FALSE)),VLOOKUP('Rate Calculations'!$A422,#REF!,5,FALSE),0)</f>
        <v>0</v>
      </c>
      <c r="Y422" s="89">
        <f>IF(ISNUMBER(VLOOKUP('Rate Calculations'!$A422,#REF!,6,FALSE)),VLOOKUP('Rate Calculations'!$A422,#REF!,6,FALSE),0)</f>
        <v>0</v>
      </c>
      <c r="Z422" s="17">
        <f t="shared" si="139"/>
        <v>0</v>
      </c>
      <c r="AA422" s="18">
        <f t="shared" si="140"/>
        <v>0</v>
      </c>
      <c r="AB422" s="46">
        <f t="shared" si="125"/>
        <v>0</v>
      </c>
      <c r="AC422" s="24">
        <f t="shared" si="141"/>
        <v>0</v>
      </c>
      <c r="AD422" s="24">
        <f t="shared" si="142"/>
        <v>0</v>
      </c>
      <c r="AE422" s="27" t="e">
        <f>IF(#REF!="Yes",AC422,(AC422+V422*0.5))</f>
        <v>#REF!</v>
      </c>
      <c r="AF422" s="27" t="e">
        <f>IF(#REF!="Yes",AD422,(AD422+W422*0.5))</f>
        <v>#REF!</v>
      </c>
    </row>
    <row r="423" spans="1:32">
      <c r="A423" s="57" t="str">
        <f t="shared" si="126"/>
        <v xml:space="preserve"> </v>
      </c>
      <c r="B423" s="57"/>
      <c r="C423" s="57"/>
      <c r="D423" s="30" t="str">
        <f>IFERROR((GETPIVOTDATA("Average of Certified Payroll Hourly Rate",'Pivot Table'!$X$3,"Firm Name",A423,"Class Round 3 (PSPO)",B423)),"")</f>
        <v/>
      </c>
      <c r="E423" s="34"/>
      <c r="F423" s="34"/>
      <c r="G423" s="151"/>
      <c r="H423" s="349">
        <f t="shared" si="127"/>
        <v>1.7500000000000002E-2</v>
      </c>
      <c r="I423" s="19">
        <f t="shared" si="128"/>
        <v>0</v>
      </c>
      <c r="J423" s="67">
        <f t="shared" si="129"/>
        <v>3.5000000000000003E-2</v>
      </c>
      <c r="K423" s="19">
        <f t="shared" si="130"/>
        <v>0</v>
      </c>
      <c r="L423" s="138">
        <f>IF(ISNUMBER(VLOOKUP('Rate Calculations'!$A423,#REF!,2,FALSE)),VLOOKUP('Rate Calculations'!$A423,#REF!,2,FALSE),0)</f>
        <v>0</v>
      </c>
      <c r="M423" s="89">
        <f>IF(ISNUMBER(VLOOKUP('Rate Calculations'!$A423,#REF!,4,FALSE)),VLOOKUP('Rate Calculations'!$A423,#REF!,4,FALSE),0)</f>
        <v>0</v>
      </c>
      <c r="N423" s="17">
        <f t="shared" si="131"/>
        <v>0</v>
      </c>
      <c r="O423" s="18">
        <f t="shared" si="132"/>
        <v>0</v>
      </c>
      <c r="P423" s="139">
        <f t="shared" si="133"/>
        <v>0</v>
      </c>
      <c r="Q423" s="66">
        <f t="shared" si="134"/>
        <v>0</v>
      </c>
      <c r="R423" s="66">
        <f t="shared" si="135"/>
        <v>0</v>
      </c>
      <c r="S423" s="9" t="e">
        <f>IF(#REF!="Yes",Q423,(Q423+I423*0.5))</f>
        <v>#REF!</v>
      </c>
      <c r="T423" s="9" t="e">
        <f>IF(#REF!="Yes",R423,(R423+K423*0.5))</f>
        <v>#REF!</v>
      </c>
      <c r="U423" s="151">
        <f t="shared" si="136"/>
        <v>0</v>
      </c>
      <c r="V423" s="16">
        <f t="shared" si="137"/>
        <v>0</v>
      </c>
      <c r="W423" s="16">
        <f t="shared" si="138"/>
        <v>0</v>
      </c>
      <c r="X423" s="138">
        <f>IF(ISNUMBER(VLOOKUP('Rate Calculations'!$A423,#REF!,5,FALSE)),VLOOKUP('Rate Calculations'!$A423,#REF!,5,FALSE),0)</f>
        <v>0</v>
      </c>
      <c r="Y423" s="89">
        <f>IF(ISNUMBER(VLOOKUP('Rate Calculations'!$A423,#REF!,6,FALSE)),VLOOKUP('Rate Calculations'!$A423,#REF!,6,FALSE),0)</f>
        <v>0</v>
      </c>
      <c r="Z423" s="17">
        <f t="shared" si="139"/>
        <v>0</v>
      </c>
      <c r="AA423" s="18">
        <f t="shared" si="140"/>
        <v>0</v>
      </c>
      <c r="AB423" s="46">
        <f t="shared" si="125"/>
        <v>0</v>
      </c>
      <c r="AC423" s="24">
        <f t="shared" si="141"/>
        <v>0</v>
      </c>
      <c r="AD423" s="24">
        <f t="shared" si="142"/>
        <v>0</v>
      </c>
      <c r="AE423" s="27" t="e">
        <f>IF(#REF!="Yes",AC423,(AC423+V423*0.5))</f>
        <v>#REF!</v>
      </c>
      <c r="AF423" s="27" t="e">
        <f>IF(#REF!="Yes",AD423,(AD423+W423*0.5))</f>
        <v>#REF!</v>
      </c>
    </row>
    <row r="424" spans="1:32">
      <c r="A424" s="57" t="str">
        <f t="shared" si="126"/>
        <v xml:space="preserve"> </v>
      </c>
      <c r="B424" s="57"/>
      <c r="C424" s="57"/>
      <c r="D424" s="30" t="str">
        <f>IFERROR((GETPIVOTDATA("Average of Certified Payroll Hourly Rate",'Pivot Table'!$X$3,"Firm Name",A424,"Class Round 3 (PSPO)",B424)),"")</f>
        <v/>
      </c>
      <c r="E424" s="34"/>
      <c r="F424" s="34"/>
      <c r="G424" s="151"/>
      <c r="H424" s="349">
        <f t="shared" si="127"/>
        <v>1.7500000000000002E-2</v>
      </c>
      <c r="I424" s="19">
        <f t="shared" si="128"/>
        <v>0</v>
      </c>
      <c r="J424" s="67">
        <f t="shared" si="129"/>
        <v>3.5000000000000003E-2</v>
      </c>
      <c r="K424" s="19">
        <f t="shared" si="130"/>
        <v>0</v>
      </c>
      <c r="L424" s="138">
        <f>IF(ISNUMBER(VLOOKUP('Rate Calculations'!$A424,#REF!,2,FALSE)),VLOOKUP('Rate Calculations'!$A424,#REF!,2,FALSE),0)</f>
        <v>0</v>
      </c>
      <c r="M424" s="89">
        <f>IF(ISNUMBER(VLOOKUP('Rate Calculations'!$A424,#REF!,4,FALSE)),VLOOKUP('Rate Calculations'!$A424,#REF!,4,FALSE),0)</f>
        <v>0</v>
      </c>
      <c r="N424" s="17">
        <f t="shared" si="131"/>
        <v>0</v>
      </c>
      <c r="O424" s="18">
        <f t="shared" si="132"/>
        <v>0</v>
      </c>
      <c r="P424" s="139">
        <f t="shared" si="133"/>
        <v>0</v>
      </c>
      <c r="Q424" s="66">
        <f t="shared" si="134"/>
        <v>0</v>
      </c>
      <c r="R424" s="66">
        <f t="shared" si="135"/>
        <v>0</v>
      </c>
      <c r="S424" s="9" t="e">
        <f>IF(#REF!="Yes",Q424,(Q424+I424*0.5))</f>
        <v>#REF!</v>
      </c>
      <c r="T424" s="9" t="e">
        <f>IF(#REF!="Yes",R424,(R424+K424*0.5))</f>
        <v>#REF!</v>
      </c>
      <c r="U424" s="151">
        <f t="shared" si="136"/>
        <v>0</v>
      </c>
      <c r="V424" s="16">
        <f t="shared" si="137"/>
        <v>0</v>
      </c>
      <c r="W424" s="16">
        <f t="shared" si="138"/>
        <v>0</v>
      </c>
      <c r="X424" s="138">
        <f>IF(ISNUMBER(VLOOKUP('Rate Calculations'!$A424,#REF!,5,FALSE)),VLOOKUP('Rate Calculations'!$A424,#REF!,5,FALSE),0)</f>
        <v>0</v>
      </c>
      <c r="Y424" s="89">
        <f>IF(ISNUMBER(VLOOKUP('Rate Calculations'!$A424,#REF!,6,FALSE)),VLOOKUP('Rate Calculations'!$A424,#REF!,6,FALSE),0)</f>
        <v>0</v>
      </c>
      <c r="Z424" s="17">
        <f t="shared" si="139"/>
        <v>0</v>
      </c>
      <c r="AA424" s="18">
        <f t="shared" si="140"/>
        <v>0</v>
      </c>
      <c r="AB424" s="46">
        <f t="shared" si="125"/>
        <v>0</v>
      </c>
      <c r="AC424" s="24">
        <f t="shared" si="141"/>
        <v>0</v>
      </c>
      <c r="AD424" s="24">
        <f t="shared" si="142"/>
        <v>0</v>
      </c>
      <c r="AE424" s="27" t="e">
        <f>IF(#REF!="Yes",AC424,(AC424+V424*0.5))</f>
        <v>#REF!</v>
      </c>
      <c r="AF424" s="27" t="e">
        <f>IF(#REF!="Yes",AD424,(AD424+W424*0.5))</f>
        <v>#REF!</v>
      </c>
    </row>
    <row r="425" spans="1:32">
      <c r="A425" s="57" t="str">
        <f t="shared" si="126"/>
        <v xml:space="preserve"> </v>
      </c>
      <c r="B425" s="57"/>
      <c r="C425" s="57"/>
      <c r="D425" s="30" t="str">
        <f>IFERROR((GETPIVOTDATA("Average of Certified Payroll Hourly Rate",'Pivot Table'!$X$3,"Firm Name",A425,"Class Round 3 (PSPO)",B425)),"")</f>
        <v/>
      </c>
      <c r="E425" s="34"/>
      <c r="F425" s="34"/>
      <c r="G425" s="151"/>
      <c r="H425" s="349">
        <f t="shared" si="127"/>
        <v>1.7500000000000002E-2</v>
      </c>
      <c r="I425" s="19">
        <f t="shared" si="128"/>
        <v>0</v>
      </c>
      <c r="J425" s="67">
        <f t="shared" si="129"/>
        <v>3.5000000000000003E-2</v>
      </c>
      <c r="K425" s="19">
        <f t="shared" si="130"/>
        <v>0</v>
      </c>
      <c r="L425" s="138">
        <f>IF(ISNUMBER(VLOOKUP('Rate Calculations'!$A425,#REF!,2,FALSE)),VLOOKUP('Rate Calculations'!$A425,#REF!,2,FALSE),0)</f>
        <v>0</v>
      </c>
      <c r="M425" s="89">
        <f>IF(ISNUMBER(VLOOKUP('Rate Calculations'!$A425,#REF!,4,FALSE)),VLOOKUP('Rate Calculations'!$A425,#REF!,4,FALSE),0)</f>
        <v>0</v>
      </c>
      <c r="N425" s="17">
        <f t="shared" si="131"/>
        <v>0</v>
      </c>
      <c r="O425" s="18">
        <f t="shared" si="132"/>
        <v>0</v>
      </c>
      <c r="P425" s="139">
        <f t="shared" si="133"/>
        <v>0</v>
      </c>
      <c r="Q425" s="66">
        <f t="shared" si="134"/>
        <v>0</v>
      </c>
      <c r="R425" s="66">
        <f t="shared" si="135"/>
        <v>0</v>
      </c>
      <c r="S425" s="9" t="e">
        <f>IF(#REF!="Yes",Q425,(Q425+I425*0.5))</f>
        <v>#REF!</v>
      </c>
      <c r="T425" s="9" t="e">
        <f>IF(#REF!="Yes",R425,(R425+K425*0.5))</f>
        <v>#REF!</v>
      </c>
      <c r="U425" s="151">
        <f t="shared" si="136"/>
        <v>0</v>
      </c>
      <c r="V425" s="16">
        <f t="shared" si="137"/>
        <v>0</v>
      </c>
      <c r="W425" s="16">
        <f t="shared" si="138"/>
        <v>0</v>
      </c>
      <c r="X425" s="138">
        <f>IF(ISNUMBER(VLOOKUP('Rate Calculations'!$A425,#REF!,5,FALSE)),VLOOKUP('Rate Calculations'!$A425,#REF!,5,FALSE),0)</f>
        <v>0</v>
      </c>
      <c r="Y425" s="89">
        <f>IF(ISNUMBER(VLOOKUP('Rate Calculations'!$A425,#REF!,6,FALSE)),VLOOKUP('Rate Calculations'!$A425,#REF!,6,FALSE),0)</f>
        <v>0</v>
      </c>
      <c r="Z425" s="17">
        <f t="shared" si="139"/>
        <v>0</v>
      </c>
      <c r="AA425" s="18">
        <f t="shared" si="140"/>
        <v>0</v>
      </c>
      <c r="AB425" s="46">
        <f t="shared" si="125"/>
        <v>0</v>
      </c>
      <c r="AC425" s="24">
        <f t="shared" si="141"/>
        <v>0</v>
      </c>
      <c r="AD425" s="24">
        <f t="shared" si="142"/>
        <v>0</v>
      </c>
      <c r="AE425" s="27" t="e">
        <f>IF(#REF!="Yes",AC425,(AC425+V425*0.5))</f>
        <v>#REF!</v>
      </c>
      <c r="AF425" s="27" t="e">
        <f>IF(#REF!="Yes",AD425,(AD425+W425*0.5))</f>
        <v>#REF!</v>
      </c>
    </row>
    <row r="426" spans="1:32">
      <c r="A426" s="57" t="str">
        <f t="shared" si="126"/>
        <v xml:space="preserve"> </v>
      </c>
      <c r="B426" s="57"/>
      <c r="C426" s="57"/>
      <c r="D426" s="30" t="str">
        <f>IFERROR((GETPIVOTDATA("Average of Certified Payroll Hourly Rate",'Pivot Table'!$X$3,"Firm Name",A426,"Class Round 3 (PSPO)",B426)),"")</f>
        <v/>
      </c>
      <c r="E426" s="34"/>
      <c r="F426" s="34"/>
      <c r="G426" s="151"/>
      <c r="H426" s="349">
        <f t="shared" si="127"/>
        <v>1.7500000000000002E-2</v>
      </c>
      <c r="I426" s="19">
        <f t="shared" si="128"/>
        <v>0</v>
      </c>
      <c r="J426" s="67">
        <f t="shared" si="129"/>
        <v>3.5000000000000003E-2</v>
      </c>
      <c r="K426" s="19">
        <f t="shared" si="130"/>
        <v>0</v>
      </c>
      <c r="L426" s="138">
        <f>IF(ISNUMBER(VLOOKUP('Rate Calculations'!$A426,#REF!,2,FALSE)),VLOOKUP('Rate Calculations'!$A426,#REF!,2,FALSE),0)</f>
        <v>0</v>
      </c>
      <c r="M426" s="89">
        <f>IF(ISNUMBER(VLOOKUP('Rate Calculations'!$A426,#REF!,4,FALSE)),VLOOKUP('Rate Calculations'!$A426,#REF!,4,FALSE),0)</f>
        <v>0</v>
      </c>
      <c r="N426" s="17">
        <f t="shared" si="131"/>
        <v>0</v>
      </c>
      <c r="O426" s="18">
        <f t="shared" si="132"/>
        <v>0</v>
      </c>
      <c r="P426" s="139">
        <f t="shared" si="133"/>
        <v>0</v>
      </c>
      <c r="Q426" s="66">
        <f t="shared" si="134"/>
        <v>0</v>
      </c>
      <c r="R426" s="66">
        <f t="shared" si="135"/>
        <v>0</v>
      </c>
      <c r="S426" s="9" t="e">
        <f>IF(#REF!="Yes",Q426,(Q426+I426*0.5))</f>
        <v>#REF!</v>
      </c>
      <c r="T426" s="9" t="e">
        <f>IF(#REF!="Yes",R426,(R426+K426*0.5))</f>
        <v>#REF!</v>
      </c>
      <c r="U426" s="151">
        <f t="shared" si="136"/>
        <v>0</v>
      </c>
      <c r="V426" s="16">
        <f t="shared" si="137"/>
        <v>0</v>
      </c>
      <c r="W426" s="16">
        <f t="shared" si="138"/>
        <v>0</v>
      </c>
      <c r="X426" s="138">
        <f>IF(ISNUMBER(VLOOKUP('Rate Calculations'!$A426,#REF!,5,FALSE)),VLOOKUP('Rate Calculations'!$A426,#REF!,5,FALSE),0)</f>
        <v>0</v>
      </c>
      <c r="Y426" s="89">
        <f>IF(ISNUMBER(VLOOKUP('Rate Calculations'!$A426,#REF!,6,FALSE)),VLOOKUP('Rate Calculations'!$A426,#REF!,6,FALSE),0)</f>
        <v>0</v>
      </c>
      <c r="Z426" s="17">
        <f t="shared" si="139"/>
        <v>0</v>
      </c>
      <c r="AA426" s="18">
        <f t="shared" si="140"/>
        <v>0</v>
      </c>
      <c r="AB426" s="46">
        <f t="shared" si="125"/>
        <v>0</v>
      </c>
      <c r="AC426" s="24">
        <f t="shared" si="141"/>
        <v>0</v>
      </c>
      <c r="AD426" s="24">
        <f t="shared" si="142"/>
        <v>0</v>
      </c>
      <c r="AE426" s="27" t="e">
        <f>IF(#REF!="Yes",AC426,(AC426+V426*0.5))</f>
        <v>#REF!</v>
      </c>
      <c r="AF426" s="27" t="e">
        <f>IF(#REF!="Yes",AD426,(AD426+W426*0.5))</f>
        <v>#REF!</v>
      </c>
    </row>
    <row r="427" spans="1:32">
      <c r="A427" s="57" t="str">
        <f t="shared" si="126"/>
        <v xml:space="preserve"> </v>
      </c>
      <c r="B427" s="57"/>
      <c r="C427" s="57"/>
      <c r="D427" s="30" t="str">
        <f>IFERROR((GETPIVOTDATA("Average of Certified Payroll Hourly Rate",'Pivot Table'!$X$3,"Firm Name",A427,"Class Round 3 (PSPO)",B427)),"")</f>
        <v/>
      </c>
      <c r="E427" s="34"/>
      <c r="F427" s="34"/>
      <c r="G427" s="151"/>
      <c r="H427" s="349">
        <f t="shared" si="127"/>
        <v>1.7500000000000002E-2</v>
      </c>
      <c r="I427" s="19">
        <f t="shared" si="128"/>
        <v>0</v>
      </c>
      <c r="J427" s="67">
        <f t="shared" si="129"/>
        <v>3.5000000000000003E-2</v>
      </c>
      <c r="K427" s="19">
        <f t="shared" si="130"/>
        <v>0</v>
      </c>
      <c r="L427" s="138">
        <f>IF(ISNUMBER(VLOOKUP('Rate Calculations'!$A427,#REF!,2,FALSE)),VLOOKUP('Rate Calculations'!$A427,#REF!,2,FALSE),0)</f>
        <v>0</v>
      </c>
      <c r="M427" s="89">
        <f>IF(ISNUMBER(VLOOKUP('Rate Calculations'!$A427,#REF!,4,FALSE)),VLOOKUP('Rate Calculations'!$A427,#REF!,4,FALSE),0)</f>
        <v>0</v>
      </c>
      <c r="N427" s="17">
        <f t="shared" si="131"/>
        <v>0</v>
      </c>
      <c r="O427" s="18">
        <f t="shared" si="132"/>
        <v>0</v>
      </c>
      <c r="P427" s="139">
        <f t="shared" si="133"/>
        <v>0</v>
      </c>
      <c r="Q427" s="66">
        <f t="shared" si="134"/>
        <v>0</v>
      </c>
      <c r="R427" s="66">
        <f t="shared" si="135"/>
        <v>0</v>
      </c>
      <c r="S427" s="9" t="e">
        <f>IF(#REF!="Yes",Q427,(Q427+I427*0.5))</f>
        <v>#REF!</v>
      </c>
      <c r="T427" s="9" t="e">
        <f>IF(#REF!="Yes",R427,(R427+K427*0.5))</f>
        <v>#REF!</v>
      </c>
      <c r="U427" s="151">
        <f t="shared" si="136"/>
        <v>0</v>
      </c>
      <c r="V427" s="16">
        <f t="shared" si="137"/>
        <v>0</v>
      </c>
      <c r="W427" s="16">
        <f t="shared" si="138"/>
        <v>0</v>
      </c>
      <c r="X427" s="138">
        <f>IF(ISNUMBER(VLOOKUP('Rate Calculations'!$A427,#REF!,5,FALSE)),VLOOKUP('Rate Calculations'!$A427,#REF!,5,FALSE),0)</f>
        <v>0</v>
      </c>
      <c r="Y427" s="89">
        <f>IF(ISNUMBER(VLOOKUP('Rate Calculations'!$A427,#REF!,6,FALSE)),VLOOKUP('Rate Calculations'!$A427,#REF!,6,FALSE),0)</f>
        <v>0</v>
      </c>
      <c r="Z427" s="17">
        <f t="shared" si="139"/>
        <v>0</v>
      </c>
      <c r="AA427" s="18">
        <f t="shared" si="140"/>
        <v>0</v>
      </c>
      <c r="AB427" s="46">
        <f t="shared" si="125"/>
        <v>0</v>
      </c>
      <c r="AC427" s="24">
        <f t="shared" si="141"/>
        <v>0</v>
      </c>
      <c r="AD427" s="24">
        <f t="shared" si="142"/>
        <v>0</v>
      </c>
      <c r="AE427" s="27" t="e">
        <f>IF(#REF!="Yes",AC427,(AC427+V427*0.5))</f>
        <v>#REF!</v>
      </c>
      <c r="AF427" s="27" t="e">
        <f>IF(#REF!="Yes",AD427,(AD427+W427*0.5))</f>
        <v>#REF!</v>
      </c>
    </row>
    <row r="428" spans="1:32">
      <c r="A428" s="57" t="str">
        <f t="shared" si="126"/>
        <v xml:space="preserve"> </v>
      </c>
      <c r="B428" s="57"/>
      <c r="C428" s="57"/>
      <c r="D428" s="30" t="str">
        <f>IFERROR((GETPIVOTDATA("Average of Certified Payroll Hourly Rate",'Pivot Table'!$X$3,"Firm Name",A428,"Class Round 3 (PSPO)",B428)),"")</f>
        <v/>
      </c>
      <c r="E428" s="34"/>
      <c r="F428" s="34"/>
      <c r="G428" s="151"/>
      <c r="H428" s="349">
        <f t="shared" si="127"/>
        <v>1.7500000000000002E-2</v>
      </c>
      <c r="I428" s="19">
        <f t="shared" si="128"/>
        <v>0</v>
      </c>
      <c r="J428" s="67">
        <f t="shared" si="129"/>
        <v>3.5000000000000003E-2</v>
      </c>
      <c r="K428" s="19">
        <f t="shared" si="130"/>
        <v>0</v>
      </c>
      <c r="L428" s="138">
        <f>IF(ISNUMBER(VLOOKUP('Rate Calculations'!$A428,#REF!,2,FALSE)),VLOOKUP('Rate Calculations'!$A428,#REF!,2,FALSE),0)</f>
        <v>0</v>
      </c>
      <c r="M428" s="89">
        <f>IF(ISNUMBER(VLOOKUP('Rate Calculations'!$A428,#REF!,4,FALSE)),VLOOKUP('Rate Calculations'!$A428,#REF!,4,FALSE),0)</f>
        <v>0</v>
      </c>
      <c r="N428" s="17">
        <f t="shared" si="131"/>
        <v>0</v>
      </c>
      <c r="O428" s="18">
        <f t="shared" si="132"/>
        <v>0</v>
      </c>
      <c r="P428" s="139">
        <f t="shared" si="133"/>
        <v>0</v>
      </c>
      <c r="Q428" s="66">
        <f t="shared" si="134"/>
        <v>0</v>
      </c>
      <c r="R428" s="66">
        <f t="shared" si="135"/>
        <v>0</v>
      </c>
      <c r="S428" s="9" t="e">
        <f>IF(#REF!="Yes",Q428,(Q428+I428*0.5))</f>
        <v>#REF!</v>
      </c>
      <c r="T428" s="9" t="e">
        <f>IF(#REF!="Yes",R428,(R428+K428*0.5))</f>
        <v>#REF!</v>
      </c>
      <c r="U428" s="151">
        <f t="shared" si="136"/>
        <v>0</v>
      </c>
      <c r="V428" s="16">
        <f t="shared" si="137"/>
        <v>0</v>
      </c>
      <c r="W428" s="16">
        <f t="shared" si="138"/>
        <v>0</v>
      </c>
      <c r="X428" s="138">
        <f>IF(ISNUMBER(VLOOKUP('Rate Calculations'!$A428,#REF!,5,FALSE)),VLOOKUP('Rate Calculations'!$A428,#REF!,5,FALSE),0)</f>
        <v>0</v>
      </c>
      <c r="Y428" s="89">
        <f>IF(ISNUMBER(VLOOKUP('Rate Calculations'!$A428,#REF!,6,FALSE)),VLOOKUP('Rate Calculations'!$A428,#REF!,6,FALSE),0)</f>
        <v>0</v>
      </c>
      <c r="Z428" s="17">
        <f t="shared" si="139"/>
        <v>0</v>
      </c>
      <c r="AA428" s="18">
        <f t="shared" si="140"/>
        <v>0</v>
      </c>
      <c r="AB428" s="46">
        <f t="shared" si="125"/>
        <v>0</v>
      </c>
      <c r="AC428" s="24">
        <f t="shared" si="141"/>
        <v>0</v>
      </c>
      <c r="AD428" s="24">
        <f t="shared" si="142"/>
        <v>0</v>
      </c>
      <c r="AE428" s="27" t="e">
        <f>IF(#REF!="Yes",AC428,(AC428+V428*0.5))</f>
        <v>#REF!</v>
      </c>
      <c r="AF428" s="27" t="e">
        <f>IF(#REF!="Yes",AD428,(AD428+W428*0.5))</f>
        <v>#REF!</v>
      </c>
    </row>
    <row r="429" spans="1:32">
      <c r="A429" s="57" t="str">
        <f t="shared" si="126"/>
        <v xml:space="preserve"> </v>
      </c>
      <c r="B429" s="57"/>
      <c r="C429" s="57"/>
      <c r="D429" s="30" t="str">
        <f>IFERROR((GETPIVOTDATA("Average of Certified Payroll Hourly Rate",'Pivot Table'!$X$3,"Firm Name",A429,"Class Round 3 (PSPO)",B429)),"")</f>
        <v/>
      </c>
      <c r="E429" s="34"/>
      <c r="F429" s="34"/>
      <c r="G429" s="151"/>
      <c r="H429" s="349">
        <f t="shared" si="127"/>
        <v>1.7500000000000002E-2</v>
      </c>
      <c r="I429" s="19">
        <f t="shared" si="128"/>
        <v>0</v>
      </c>
      <c r="J429" s="67">
        <f t="shared" si="129"/>
        <v>3.5000000000000003E-2</v>
      </c>
      <c r="K429" s="19">
        <f t="shared" si="130"/>
        <v>0</v>
      </c>
      <c r="L429" s="138">
        <f>IF(ISNUMBER(VLOOKUP('Rate Calculations'!$A429,#REF!,2,FALSE)),VLOOKUP('Rate Calculations'!$A429,#REF!,2,FALSE),0)</f>
        <v>0</v>
      </c>
      <c r="M429" s="89">
        <f>IF(ISNUMBER(VLOOKUP('Rate Calculations'!$A429,#REF!,4,FALSE)),VLOOKUP('Rate Calculations'!$A429,#REF!,4,FALSE),0)</f>
        <v>0</v>
      </c>
      <c r="N429" s="17">
        <f t="shared" si="131"/>
        <v>0</v>
      </c>
      <c r="O429" s="18">
        <f t="shared" si="132"/>
        <v>0</v>
      </c>
      <c r="P429" s="139">
        <f t="shared" si="133"/>
        <v>0</v>
      </c>
      <c r="Q429" s="66">
        <f t="shared" si="134"/>
        <v>0</v>
      </c>
      <c r="R429" s="66">
        <f t="shared" si="135"/>
        <v>0</v>
      </c>
      <c r="S429" s="9" t="e">
        <f>IF(#REF!="Yes",Q429,(Q429+I429*0.5))</f>
        <v>#REF!</v>
      </c>
      <c r="T429" s="9" t="e">
        <f>IF(#REF!="Yes",R429,(R429+K429*0.5))</f>
        <v>#REF!</v>
      </c>
      <c r="U429" s="151">
        <f t="shared" si="136"/>
        <v>0</v>
      </c>
      <c r="V429" s="16">
        <f t="shared" si="137"/>
        <v>0</v>
      </c>
      <c r="W429" s="16">
        <f t="shared" si="138"/>
        <v>0</v>
      </c>
      <c r="X429" s="138">
        <f>IF(ISNUMBER(VLOOKUP('Rate Calculations'!$A429,#REF!,5,FALSE)),VLOOKUP('Rate Calculations'!$A429,#REF!,5,FALSE),0)</f>
        <v>0</v>
      </c>
      <c r="Y429" s="89">
        <f>IF(ISNUMBER(VLOOKUP('Rate Calculations'!$A429,#REF!,6,FALSE)),VLOOKUP('Rate Calculations'!$A429,#REF!,6,FALSE),0)</f>
        <v>0</v>
      </c>
      <c r="Z429" s="17">
        <f t="shared" si="139"/>
        <v>0</v>
      </c>
      <c r="AA429" s="18">
        <f t="shared" si="140"/>
        <v>0</v>
      </c>
      <c r="AB429" s="46">
        <f t="shared" si="125"/>
        <v>0</v>
      </c>
      <c r="AC429" s="24">
        <f t="shared" si="141"/>
        <v>0</v>
      </c>
      <c r="AD429" s="24">
        <f t="shared" si="142"/>
        <v>0</v>
      </c>
      <c r="AE429" s="27" t="e">
        <f>IF(#REF!="Yes",AC429,(AC429+V429*0.5))</f>
        <v>#REF!</v>
      </c>
      <c r="AF429" s="27" t="e">
        <f>IF(#REF!="Yes",AD429,(AD429+W429*0.5))</f>
        <v>#REF!</v>
      </c>
    </row>
    <row r="430" spans="1:32">
      <c r="A430" s="57" t="str">
        <f t="shared" si="126"/>
        <v xml:space="preserve"> </v>
      </c>
      <c r="B430" s="57"/>
      <c r="C430" s="57"/>
      <c r="D430" s="30" t="str">
        <f>IFERROR((GETPIVOTDATA("Average of Certified Payroll Hourly Rate",'Pivot Table'!$X$3,"Firm Name",A430,"Class Round 3 (PSPO)",B430)),"")</f>
        <v/>
      </c>
      <c r="E430" s="34"/>
      <c r="F430" s="34"/>
      <c r="G430" s="151"/>
      <c r="H430" s="349">
        <f t="shared" si="127"/>
        <v>1.7500000000000002E-2</v>
      </c>
      <c r="I430" s="19">
        <f t="shared" si="128"/>
        <v>0</v>
      </c>
      <c r="J430" s="67">
        <f t="shared" si="129"/>
        <v>3.5000000000000003E-2</v>
      </c>
      <c r="K430" s="19">
        <f t="shared" si="130"/>
        <v>0</v>
      </c>
      <c r="L430" s="138">
        <f>IF(ISNUMBER(VLOOKUP('Rate Calculations'!$A430,#REF!,2,FALSE)),VLOOKUP('Rate Calculations'!$A430,#REF!,2,FALSE),0)</f>
        <v>0</v>
      </c>
      <c r="M430" s="89">
        <f>IF(ISNUMBER(VLOOKUP('Rate Calculations'!$A430,#REF!,4,FALSE)),VLOOKUP('Rate Calculations'!$A430,#REF!,4,FALSE),0)</f>
        <v>0</v>
      </c>
      <c r="N430" s="17">
        <f t="shared" si="131"/>
        <v>0</v>
      </c>
      <c r="O430" s="18">
        <f t="shared" si="132"/>
        <v>0</v>
      </c>
      <c r="P430" s="139">
        <f t="shared" si="133"/>
        <v>0</v>
      </c>
      <c r="Q430" s="66">
        <f t="shared" si="134"/>
        <v>0</v>
      </c>
      <c r="R430" s="66">
        <f t="shared" si="135"/>
        <v>0</v>
      </c>
      <c r="S430" s="9" t="e">
        <f>IF(#REF!="Yes",Q430,(Q430+I430*0.5))</f>
        <v>#REF!</v>
      </c>
      <c r="T430" s="9" t="e">
        <f>IF(#REF!="Yes",R430,(R430+K430*0.5))</f>
        <v>#REF!</v>
      </c>
      <c r="U430" s="151">
        <f t="shared" si="136"/>
        <v>0</v>
      </c>
      <c r="V430" s="16">
        <f t="shared" si="137"/>
        <v>0</v>
      </c>
      <c r="W430" s="16">
        <f t="shared" si="138"/>
        <v>0</v>
      </c>
      <c r="X430" s="138">
        <f>IF(ISNUMBER(VLOOKUP('Rate Calculations'!$A430,#REF!,5,FALSE)),VLOOKUP('Rate Calculations'!$A430,#REF!,5,FALSE),0)</f>
        <v>0</v>
      </c>
      <c r="Y430" s="89">
        <f>IF(ISNUMBER(VLOOKUP('Rate Calculations'!$A430,#REF!,6,FALSE)),VLOOKUP('Rate Calculations'!$A430,#REF!,6,FALSE),0)</f>
        <v>0</v>
      </c>
      <c r="Z430" s="17">
        <f t="shared" si="139"/>
        <v>0</v>
      </c>
      <c r="AA430" s="18">
        <f t="shared" si="140"/>
        <v>0</v>
      </c>
      <c r="AB430" s="46">
        <f t="shared" si="125"/>
        <v>0</v>
      </c>
      <c r="AC430" s="24">
        <f t="shared" si="141"/>
        <v>0</v>
      </c>
      <c r="AD430" s="24">
        <f t="shared" si="142"/>
        <v>0</v>
      </c>
      <c r="AE430" s="27" t="e">
        <f>IF(#REF!="Yes",AC430,(AC430+V430*0.5))</f>
        <v>#REF!</v>
      </c>
      <c r="AF430" s="27" t="e">
        <f>IF(#REF!="Yes",AD430,(AD430+W430*0.5))</f>
        <v>#REF!</v>
      </c>
    </row>
    <row r="431" spans="1:32">
      <c r="A431" s="57" t="str">
        <f t="shared" si="126"/>
        <v xml:space="preserve"> </v>
      </c>
      <c r="B431" s="57"/>
      <c r="C431" s="57"/>
      <c r="D431" s="30" t="str">
        <f>IFERROR((GETPIVOTDATA("Average of Certified Payroll Hourly Rate",'Pivot Table'!$X$3,"Firm Name",A431,"Class Round 3 (PSPO)",B431)),"")</f>
        <v/>
      </c>
      <c r="E431" s="34"/>
      <c r="F431" s="34"/>
      <c r="G431" s="151"/>
      <c r="H431" s="349">
        <f t="shared" si="127"/>
        <v>1.7500000000000002E-2</v>
      </c>
      <c r="I431" s="19">
        <f t="shared" si="128"/>
        <v>0</v>
      </c>
      <c r="J431" s="67">
        <f t="shared" si="129"/>
        <v>3.5000000000000003E-2</v>
      </c>
      <c r="K431" s="19">
        <f t="shared" si="130"/>
        <v>0</v>
      </c>
      <c r="L431" s="138">
        <f>IF(ISNUMBER(VLOOKUP('Rate Calculations'!$A431,#REF!,2,FALSE)),VLOOKUP('Rate Calculations'!$A431,#REF!,2,FALSE),0)</f>
        <v>0</v>
      </c>
      <c r="M431" s="89">
        <f>IF(ISNUMBER(VLOOKUP('Rate Calculations'!$A431,#REF!,4,FALSE)),VLOOKUP('Rate Calculations'!$A431,#REF!,4,FALSE),0)</f>
        <v>0</v>
      </c>
      <c r="N431" s="17">
        <f t="shared" si="131"/>
        <v>0</v>
      </c>
      <c r="O431" s="18">
        <f t="shared" si="132"/>
        <v>0</v>
      </c>
      <c r="P431" s="139">
        <f t="shared" si="133"/>
        <v>0</v>
      </c>
      <c r="Q431" s="66">
        <f t="shared" si="134"/>
        <v>0</v>
      </c>
      <c r="R431" s="66">
        <f t="shared" si="135"/>
        <v>0</v>
      </c>
      <c r="S431" s="9" t="e">
        <f>IF(#REF!="Yes",Q431,(Q431+I431*0.5))</f>
        <v>#REF!</v>
      </c>
      <c r="T431" s="9" t="e">
        <f>IF(#REF!="Yes",R431,(R431+K431*0.5))</f>
        <v>#REF!</v>
      </c>
      <c r="U431" s="151">
        <f t="shared" si="136"/>
        <v>0</v>
      </c>
      <c r="V431" s="16">
        <f t="shared" si="137"/>
        <v>0</v>
      </c>
      <c r="W431" s="16">
        <f t="shared" si="138"/>
        <v>0</v>
      </c>
      <c r="X431" s="138">
        <f>IF(ISNUMBER(VLOOKUP('Rate Calculations'!$A431,#REF!,5,FALSE)),VLOOKUP('Rate Calculations'!$A431,#REF!,5,FALSE),0)</f>
        <v>0</v>
      </c>
      <c r="Y431" s="89">
        <f>IF(ISNUMBER(VLOOKUP('Rate Calculations'!$A431,#REF!,6,FALSE)),VLOOKUP('Rate Calculations'!$A431,#REF!,6,FALSE),0)</f>
        <v>0</v>
      </c>
      <c r="Z431" s="17">
        <f t="shared" si="139"/>
        <v>0</v>
      </c>
      <c r="AA431" s="18">
        <f t="shared" si="140"/>
        <v>0</v>
      </c>
      <c r="AB431" s="46">
        <f t="shared" si="125"/>
        <v>0</v>
      </c>
      <c r="AC431" s="24">
        <f t="shared" si="141"/>
        <v>0</v>
      </c>
      <c r="AD431" s="24">
        <f t="shared" si="142"/>
        <v>0</v>
      </c>
      <c r="AE431" s="27" t="e">
        <f>IF(#REF!="Yes",AC431,(AC431+V431*0.5))</f>
        <v>#REF!</v>
      </c>
      <c r="AF431" s="27" t="e">
        <f>IF(#REF!="Yes",AD431,(AD431+W431*0.5))</f>
        <v>#REF!</v>
      </c>
    </row>
    <row r="432" spans="1:32">
      <c r="A432" s="57" t="str">
        <f t="shared" si="126"/>
        <v xml:space="preserve"> </v>
      </c>
      <c r="B432" s="57"/>
      <c r="C432" s="57"/>
      <c r="D432" s="30" t="str">
        <f>IFERROR((GETPIVOTDATA("Average of Certified Payroll Hourly Rate",'Pivot Table'!$X$3,"Firm Name",A432,"Class Round 3 (PSPO)",B432)),"")</f>
        <v/>
      </c>
      <c r="E432" s="34"/>
      <c r="F432" s="34"/>
      <c r="G432" s="151"/>
      <c r="H432" s="349">
        <f t="shared" si="127"/>
        <v>1.7500000000000002E-2</v>
      </c>
      <c r="I432" s="19">
        <f t="shared" si="128"/>
        <v>0</v>
      </c>
      <c r="J432" s="67">
        <f t="shared" si="129"/>
        <v>3.5000000000000003E-2</v>
      </c>
      <c r="K432" s="19">
        <f t="shared" si="130"/>
        <v>0</v>
      </c>
      <c r="L432" s="138">
        <f>IF(ISNUMBER(VLOOKUP('Rate Calculations'!$A432,#REF!,2,FALSE)),VLOOKUP('Rate Calculations'!$A432,#REF!,2,FALSE),0)</f>
        <v>0</v>
      </c>
      <c r="M432" s="89">
        <f>IF(ISNUMBER(VLOOKUP('Rate Calculations'!$A432,#REF!,4,FALSE)),VLOOKUP('Rate Calculations'!$A432,#REF!,4,FALSE),0)</f>
        <v>0</v>
      </c>
      <c r="N432" s="17">
        <f t="shared" si="131"/>
        <v>0</v>
      </c>
      <c r="O432" s="18">
        <f t="shared" si="132"/>
        <v>0</v>
      </c>
      <c r="P432" s="139">
        <f t="shared" si="133"/>
        <v>0</v>
      </c>
      <c r="Q432" s="66">
        <f t="shared" si="134"/>
        <v>0</v>
      </c>
      <c r="R432" s="66">
        <f t="shared" si="135"/>
        <v>0</v>
      </c>
      <c r="S432" s="9" t="e">
        <f>IF(#REF!="Yes",Q432,(Q432+I432*0.5))</f>
        <v>#REF!</v>
      </c>
      <c r="T432" s="9" t="e">
        <f>IF(#REF!="Yes",R432,(R432+K432*0.5))</f>
        <v>#REF!</v>
      </c>
      <c r="U432" s="151">
        <f t="shared" si="136"/>
        <v>0</v>
      </c>
      <c r="V432" s="16">
        <f t="shared" si="137"/>
        <v>0</v>
      </c>
      <c r="W432" s="16">
        <f t="shared" si="138"/>
        <v>0</v>
      </c>
      <c r="X432" s="138">
        <f>IF(ISNUMBER(VLOOKUP('Rate Calculations'!$A432,#REF!,5,FALSE)),VLOOKUP('Rate Calculations'!$A432,#REF!,5,FALSE),0)</f>
        <v>0</v>
      </c>
      <c r="Y432" s="89">
        <f>IF(ISNUMBER(VLOOKUP('Rate Calculations'!$A432,#REF!,6,FALSE)),VLOOKUP('Rate Calculations'!$A432,#REF!,6,FALSE),0)</f>
        <v>0</v>
      </c>
      <c r="Z432" s="17">
        <f t="shared" si="139"/>
        <v>0</v>
      </c>
      <c r="AA432" s="18">
        <f t="shared" si="140"/>
        <v>0</v>
      </c>
      <c r="AB432" s="46">
        <f t="shared" si="125"/>
        <v>0</v>
      </c>
      <c r="AC432" s="24">
        <f t="shared" si="141"/>
        <v>0</v>
      </c>
      <c r="AD432" s="24">
        <f t="shared" si="142"/>
        <v>0</v>
      </c>
      <c r="AE432" s="27" t="e">
        <f>IF(#REF!="Yes",AC432,(AC432+V432*0.5))</f>
        <v>#REF!</v>
      </c>
      <c r="AF432" s="27" t="e">
        <f>IF(#REF!="Yes",AD432,(AD432+W432*0.5))</f>
        <v>#REF!</v>
      </c>
    </row>
    <row r="433" spans="1:32">
      <c r="A433" s="57" t="str">
        <f t="shared" si="126"/>
        <v xml:space="preserve"> </v>
      </c>
      <c r="B433" s="57"/>
      <c r="C433" s="57"/>
      <c r="D433" s="30" t="str">
        <f>IFERROR((GETPIVOTDATA("Average of Certified Payroll Hourly Rate",'Pivot Table'!$X$3,"Firm Name",A433,"Class Round 3 (PSPO)",B433)),"")</f>
        <v/>
      </c>
      <c r="E433" s="34"/>
      <c r="F433" s="34"/>
      <c r="G433" s="151"/>
      <c r="H433" s="349">
        <f t="shared" si="127"/>
        <v>1.7500000000000002E-2</v>
      </c>
      <c r="I433" s="19">
        <f t="shared" si="128"/>
        <v>0</v>
      </c>
      <c r="J433" s="67">
        <f t="shared" si="129"/>
        <v>3.5000000000000003E-2</v>
      </c>
      <c r="K433" s="19">
        <f t="shared" si="130"/>
        <v>0</v>
      </c>
      <c r="L433" s="138">
        <f>IF(ISNUMBER(VLOOKUP('Rate Calculations'!$A433,#REF!,2,FALSE)),VLOOKUP('Rate Calculations'!$A433,#REF!,2,FALSE),0)</f>
        <v>0</v>
      </c>
      <c r="M433" s="89">
        <f>IF(ISNUMBER(VLOOKUP('Rate Calculations'!$A433,#REF!,4,FALSE)),VLOOKUP('Rate Calculations'!$A433,#REF!,4,FALSE),0)</f>
        <v>0</v>
      </c>
      <c r="N433" s="17">
        <f t="shared" si="131"/>
        <v>0</v>
      </c>
      <c r="O433" s="18">
        <f t="shared" si="132"/>
        <v>0</v>
      </c>
      <c r="P433" s="139">
        <f t="shared" si="133"/>
        <v>0</v>
      </c>
      <c r="Q433" s="66">
        <f t="shared" si="134"/>
        <v>0</v>
      </c>
      <c r="R433" s="66">
        <f t="shared" si="135"/>
        <v>0</v>
      </c>
      <c r="S433" s="9" t="e">
        <f>IF(#REF!="Yes",Q433,(Q433+I433*0.5))</f>
        <v>#REF!</v>
      </c>
      <c r="T433" s="9" t="e">
        <f>IF(#REF!="Yes",R433,(R433+K433*0.5))</f>
        <v>#REF!</v>
      </c>
      <c r="U433" s="151">
        <f t="shared" si="136"/>
        <v>0</v>
      </c>
      <c r="V433" s="16">
        <f t="shared" si="137"/>
        <v>0</v>
      </c>
      <c r="W433" s="16">
        <f t="shared" si="138"/>
        <v>0</v>
      </c>
      <c r="X433" s="138">
        <f>IF(ISNUMBER(VLOOKUP('Rate Calculations'!$A433,#REF!,5,FALSE)),VLOOKUP('Rate Calculations'!$A433,#REF!,5,FALSE),0)</f>
        <v>0</v>
      </c>
      <c r="Y433" s="89">
        <f>IF(ISNUMBER(VLOOKUP('Rate Calculations'!$A433,#REF!,6,FALSE)),VLOOKUP('Rate Calculations'!$A433,#REF!,6,FALSE),0)</f>
        <v>0</v>
      </c>
      <c r="Z433" s="17">
        <f t="shared" si="139"/>
        <v>0</v>
      </c>
      <c r="AA433" s="18">
        <f t="shared" si="140"/>
        <v>0</v>
      </c>
      <c r="AB433" s="46">
        <f t="shared" si="125"/>
        <v>0</v>
      </c>
      <c r="AC433" s="24">
        <f t="shared" si="141"/>
        <v>0</v>
      </c>
      <c r="AD433" s="24">
        <f t="shared" si="142"/>
        <v>0</v>
      </c>
      <c r="AE433" s="27" t="e">
        <f>IF(#REF!="Yes",AC433,(AC433+V433*0.5))</f>
        <v>#REF!</v>
      </c>
      <c r="AF433" s="27" t="e">
        <f>IF(#REF!="Yes",AD433,(AD433+W433*0.5))</f>
        <v>#REF!</v>
      </c>
    </row>
    <row r="434" spans="1:32">
      <c r="A434" s="57" t="str">
        <f t="shared" si="126"/>
        <v xml:space="preserve"> </v>
      </c>
      <c r="B434" s="57"/>
      <c r="C434" s="57"/>
      <c r="D434" s="30" t="str">
        <f>IFERROR((GETPIVOTDATA("Average of Certified Payroll Hourly Rate",'Pivot Table'!$X$3,"Firm Name",A434,"Class Round 3 (PSPO)",B434)),"")</f>
        <v/>
      </c>
      <c r="E434" s="34"/>
      <c r="F434" s="34"/>
      <c r="G434" s="151"/>
      <c r="H434" s="349">
        <f t="shared" si="127"/>
        <v>1.7500000000000002E-2</v>
      </c>
      <c r="I434" s="19">
        <f t="shared" si="128"/>
        <v>0</v>
      </c>
      <c r="J434" s="67">
        <f t="shared" si="129"/>
        <v>3.5000000000000003E-2</v>
      </c>
      <c r="K434" s="19">
        <f t="shared" si="130"/>
        <v>0</v>
      </c>
      <c r="L434" s="138">
        <f>IF(ISNUMBER(VLOOKUP('Rate Calculations'!$A434,#REF!,2,FALSE)),VLOOKUP('Rate Calculations'!$A434,#REF!,2,FALSE),0)</f>
        <v>0</v>
      </c>
      <c r="M434" s="89">
        <f>IF(ISNUMBER(VLOOKUP('Rate Calculations'!$A434,#REF!,4,FALSE)),VLOOKUP('Rate Calculations'!$A434,#REF!,4,FALSE),0)</f>
        <v>0</v>
      </c>
      <c r="N434" s="17">
        <f t="shared" si="131"/>
        <v>0</v>
      </c>
      <c r="O434" s="18">
        <f t="shared" si="132"/>
        <v>0</v>
      </c>
      <c r="P434" s="139">
        <f t="shared" si="133"/>
        <v>0</v>
      </c>
      <c r="Q434" s="66">
        <f t="shared" si="134"/>
        <v>0</v>
      </c>
      <c r="R434" s="66">
        <f t="shared" si="135"/>
        <v>0</v>
      </c>
      <c r="S434" s="9" t="e">
        <f>IF(#REF!="Yes",Q434,(Q434+I434*0.5))</f>
        <v>#REF!</v>
      </c>
      <c r="T434" s="9" t="e">
        <f>IF(#REF!="Yes",R434,(R434+K434*0.5))</f>
        <v>#REF!</v>
      </c>
      <c r="U434" s="151">
        <f t="shared" si="136"/>
        <v>0</v>
      </c>
      <c r="V434" s="16">
        <f t="shared" si="137"/>
        <v>0</v>
      </c>
      <c r="W434" s="16">
        <f t="shared" si="138"/>
        <v>0</v>
      </c>
      <c r="X434" s="138">
        <f>IF(ISNUMBER(VLOOKUP('Rate Calculations'!$A434,#REF!,5,FALSE)),VLOOKUP('Rate Calculations'!$A434,#REF!,5,FALSE),0)</f>
        <v>0</v>
      </c>
      <c r="Y434" s="89">
        <f>IF(ISNUMBER(VLOOKUP('Rate Calculations'!$A434,#REF!,6,FALSE)),VLOOKUP('Rate Calculations'!$A434,#REF!,6,FALSE),0)</f>
        <v>0</v>
      </c>
      <c r="Z434" s="17">
        <f t="shared" si="139"/>
        <v>0</v>
      </c>
      <c r="AA434" s="18">
        <f t="shared" si="140"/>
        <v>0</v>
      </c>
      <c r="AB434" s="46">
        <f t="shared" si="125"/>
        <v>0</v>
      </c>
      <c r="AC434" s="24">
        <f t="shared" si="141"/>
        <v>0</v>
      </c>
      <c r="AD434" s="24">
        <f t="shared" si="142"/>
        <v>0</v>
      </c>
      <c r="AE434" s="27" t="e">
        <f>IF(#REF!="Yes",AC434,(AC434+V434*0.5))</f>
        <v>#REF!</v>
      </c>
      <c r="AF434" s="27" t="e">
        <f>IF(#REF!="Yes",AD434,(AD434+W434*0.5))</f>
        <v>#REF!</v>
      </c>
    </row>
    <row r="435" spans="1:32">
      <c r="A435" s="57" t="str">
        <f t="shared" si="126"/>
        <v xml:space="preserve"> </v>
      </c>
      <c r="B435" s="57"/>
      <c r="C435" s="57"/>
      <c r="D435" s="30" t="str">
        <f>IFERROR((GETPIVOTDATA("Average of Certified Payroll Hourly Rate",'Pivot Table'!$X$3,"Firm Name",A435,"Class Round 3 (PSPO)",B435)),"")</f>
        <v/>
      </c>
      <c r="E435" s="34"/>
      <c r="F435" s="34"/>
      <c r="G435" s="151"/>
      <c r="H435" s="349">
        <f t="shared" si="127"/>
        <v>1.7500000000000002E-2</v>
      </c>
      <c r="I435" s="19">
        <f t="shared" si="128"/>
        <v>0</v>
      </c>
      <c r="J435" s="67">
        <f t="shared" si="129"/>
        <v>3.5000000000000003E-2</v>
      </c>
      <c r="K435" s="19">
        <f t="shared" si="130"/>
        <v>0</v>
      </c>
      <c r="L435" s="138">
        <f>IF(ISNUMBER(VLOOKUP('Rate Calculations'!$A435,#REF!,2,FALSE)),VLOOKUP('Rate Calculations'!$A435,#REF!,2,FALSE),0)</f>
        <v>0</v>
      </c>
      <c r="M435" s="89">
        <f>IF(ISNUMBER(VLOOKUP('Rate Calculations'!$A435,#REF!,4,FALSE)),VLOOKUP('Rate Calculations'!$A435,#REF!,4,FALSE),0)</f>
        <v>0</v>
      </c>
      <c r="N435" s="17">
        <f t="shared" si="131"/>
        <v>0</v>
      </c>
      <c r="O435" s="18">
        <f t="shared" si="132"/>
        <v>0</v>
      </c>
      <c r="P435" s="139">
        <f t="shared" si="133"/>
        <v>0</v>
      </c>
      <c r="Q435" s="66">
        <f t="shared" si="134"/>
        <v>0</v>
      </c>
      <c r="R435" s="66">
        <f t="shared" si="135"/>
        <v>0</v>
      </c>
      <c r="S435" s="9" t="e">
        <f>IF(#REF!="Yes",Q435,(Q435+I435*0.5))</f>
        <v>#REF!</v>
      </c>
      <c r="T435" s="9" t="e">
        <f>IF(#REF!="Yes",R435,(R435+K435*0.5))</f>
        <v>#REF!</v>
      </c>
      <c r="U435" s="151">
        <f t="shared" si="136"/>
        <v>0</v>
      </c>
      <c r="V435" s="16">
        <f t="shared" si="137"/>
        <v>0</v>
      </c>
      <c r="W435" s="16">
        <f t="shared" si="138"/>
        <v>0</v>
      </c>
      <c r="X435" s="138">
        <f>IF(ISNUMBER(VLOOKUP('Rate Calculations'!$A435,#REF!,5,FALSE)),VLOOKUP('Rate Calculations'!$A435,#REF!,5,FALSE),0)</f>
        <v>0</v>
      </c>
      <c r="Y435" s="89">
        <f>IF(ISNUMBER(VLOOKUP('Rate Calculations'!$A435,#REF!,6,FALSE)),VLOOKUP('Rate Calculations'!$A435,#REF!,6,FALSE),0)</f>
        <v>0</v>
      </c>
      <c r="Z435" s="17">
        <f t="shared" si="139"/>
        <v>0</v>
      </c>
      <c r="AA435" s="18">
        <f t="shared" si="140"/>
        <v>0</v>
      </c>
      <c r="AB435" s="46">
        <f t="shared" si="125"/>
        <v>0</v>
      </c>
      <c r="AC435" s="24">
        <f t="shared" si="141"/>
        <v>0</v>
      </c>
      <c r="AD435" s="24">
        <f t="shared" si="142"/>
        <v>0</v>
      </c>
      <c r="AE435" s="27" t="e">
        <f>IF(#REF!="Yes",AC435,(AC435+V435*0.5))</f>
        <v>#REF!</v>
      </c>
      <c r="AF435" s="27" t="e">
        <f>IF(#REF!="Yes",AD435,(AD435+W435*0.5))</f>
        <v>#REF!</v>
      </c>
    </row>
    <row r="436" spans="1:32">
      <c r="A436" s="57" t="str">
        <f t="shared" si="126"/>
        <v xml:space="preserve"> </v>
      </c>
      <c r="B436" s="57"/>
      <c r="C436" s="57"/>
      <c r="D436" s="30" t="str">
        <f>IFERROR((GETPIVOTDATA("Average of Certified Payroll Hourly Rate",'Pivot Table'!$X$3,"Firm Name",A436,"Class Round 3 (PSPO)",B436)),"")</f>
        <v/>
      </c>
      <c r="E436" s="34"/>
      <c r="F436" s="34"/>
      <c r="G436" s="151"/>
      <c r="H436" s="349">
        <f t="shared" si="127"/>
        <v>1.7500000000000002E-2</v>
      </c>
      <c r="I436" s="19">
        <f t="shared" si="128"/>
        <v>0</v>
      </c>
      <c r="J436" s="67">
        <f t="shared" si="129"/>
        <v>3.5000000000000003E-2</v>
      </c>
      <c r="K436" s="19">
        <f t="shared" si="130"/>
        <v>0</v>
      </c>
      <c r="L436" s="138">
        <f>IF(ISNUMBER(VLOOKUP('Rate Calculations'!$A436,#REF!,2,FALSE)),VLOOKUP('Rate Calculations'!$A436,#REF!,2,FALSE),0)</f>
        <v>0</v>
      </c>
      <c r="M436" s="89">
        <f>IF(ISNUMBER(VLOOKUP('Rate Calculations'!$A436,#REF!,4,FALSE)),VLOOKUP('Rate Calculations'!$A436,#REF!,4,FALSE),0)</f>
        <v>0</v>
      </c>
      <c r="N436" s="17">
        <f t="shared" si="131"/>
        <v>0</v>
      </c>
      <c r="O436" s="18">
        <f t="shared" si="132"/>
        <v>0</v>
      </c>
      <c r="P436" s="139">
        <f t="shared" si="133"/>
        <v>0</v>
      </c>
      <c r="Q436" s="66">
        <f t="shared" si="134"/>
        <v>0</v>
      </c>
      <c r="R436" s="66">
        <f t="shared" si="135"/>
        <v>0</v>
      </c>
      <c r="S436" s="9" t="e">
        <f>IF(#REF!="Yes",Q436,(Q436+I436*0.5))</f>
        <v>#REF!</v>
      </c>
      <c r="T436" s="9" t="e">
        <f>IF(#REF!="Yes",R436,(R436+K436*0.5))</f>
        <v>#REF!</v>
      </c>
      <c r="U436" s="151">
        <f t="shared" si="136"/>
        <v>0</v>
      </c>
      <c r="V436" s="16">
        <f t="shared" si="137"/>
        <v>0</v>
      </c>
      <c r="W436" s="16">
        <f t="shared" si="138"/>
        <v>0</v>
      </c>
      <c r="X436" s="138">
        <f>IF(ISNUMBER(VLOOKUP('Rate Calculations'!$A436,#REF!,5,FALSE)),VLOOKUP('Rate Calculations'!$A436,#REF!,5,FALSE),0)</f>
        <v>0</v>
      </c>
      <c r="Y436" s="89">
        <f>IF(ISNUMBER(VLOOKUP('Rate Calculations'!$A436,#REF!,6,FALSE)),VLOOKUP('Rate Calculations'!$A436,#REF!,6,FALSE),0)</f>
        <v>0</v>
      </c>
      <c r="Z436" s="17">
        <f t="shared" si="139"/>
        <v>0</v>
      </c>
      <c r="AA436" s="18">
        <f t="shared" si="140"/>
        <v>0</v>
      </c>
      <c r="AB436" s="46">
        <f t="shared" si="125"/>
        <v>0</v>
      </c>
      <c r="AC436" s="24">
        <f t="shared" si="141"/>
        <v>0</v>
      </c>
      <c r="AD436" s="24">
        <f t="shared" si="142"/>
        <v>0</v>
      </c>
      <c r="AE436" s="27" t="e">
        <f>IF(#REF!="Yes",AC436,(AC436+V436*0.5))</f>
        <v>#REF!</v>
      </c>
      <c r="AF436" s="27" t="e">
        <f>IF(#REF!="Yes",AD436,(AD436+W436*0.5))</f>
        <v>#REF!</v>
      </c>
    </row>
    <row r="437" spans="1:32">
      <c r="A437" s="57" t="str">
        <f t="shared" si="126"/>
        <v xml:space="preserve"> </v>
      </c>
      <c r="B437" s="57"/>
      <c r="C437" s="57"/>
      <c r="D437" s="30" t="str">
        <f>IFERROR((GETPIVOTDATA("Average of Certified Payroll Hourly Rate",'Pivot Table'!$X$3,"Firm Name",A437,"Class Round 3 (PSPO)",B437)),"")</f>
        <v/>
      </c>
      <c r="E437" s="34"/>
      <c r="F437" s="34"/>
      <c r="G437" s="151"/>
      <c r="H437" s="349">
        <f t="shared" si="127"/>
        <v>1.7500000000000002E-2</v>
      </c>
      <c r="I437" s="19">
        <f t="shared" si="128"/>
        <v>0</v>
      </c>
      <c r="J437" s="67">
        <f t="shared" si="129"/>
        <v>3.5000000000000003E-2</v>
      </c>
      <c r="K437" s="19">
        <f t="shared" si="130"/>
        <v>0</v>
      </c>
      <c r="L437" s="138">
        <f>IF(ISNUMBER(VLOOKUP('Rate Calculations'!$A437,#REF!,2,FALSE)),VLOOKUP('Rate Calculations'!$A437,#REF!,2,FALSE),0)</f>
        <v>0</v>
      </c>
      <c r="M437" s="89">
        <f>IF(ISNUMBER(VLOOKUP('Rate Calculations'!$A437,#REF!,4,FALSE)),VLOOKUP('Rate Calculations'!$A437,#REF!,4,FALSE),0)</f>
        <v>0</v>
      </c>
      <c r="N437" s="17">
        <f t="shared" si="131"/>
        <v>0</v>
      </c>
      <c r="O437" s="18">
        <f t="shared" si="132"/>
        <v>0</v>
      </c>
      <c r="P437" s="139">
        <f t="shared" si="133"/>
        <v>0</v>
      </c>
      <c r="Q437" s="66">
        <f t="shared" si="134"/>
        <v>0</v>
      </c>
      <c r="R437" s="66">
        <f t="shared" si="135"/>
        <v>0</v>
      </c>
      <c r="S437" s="9" t="e">
        <f>IF(#REF!="Yes",Q437,(Q437+I437*0.5))</f>
        <v>#REF!</v>
      </c>
      <c r="T437" s="9" t="e">
        <f>IF(#REF!="Yes",R437,(R437+K437*0.5))</f>
        <v>#REF!</v>
      </c>
      <c r="U437" s="151">
        <f t="shared" si="136"/>
        <v>0</v>
      </c>
      <c r="V437" s="16">
        <f t="shared" si="137"/>
        <v>0</v>
      </c>
      <c r="W437" s="16">
        <f t="shared" si="138"/>
        <v>0</v>
      </c>
      <c r="X437" s="138">
        <f>IF(ISNUMBER(VLOOKUP('Rate Calculations'!$A437,#REF!,5,FALSE)),VLOOKUP('Rate Calculations'!$A437,#REF!,5,FALSE),0)</f>
        <v>0</v>
      </c>
      <c r="Y437" s="89">
        <f>IF(ISNUMBER(VLOOKUP('Rate Calculations'!$A437,#REF!,6,FALSE)),VLOOKUP('Rate Calculations'!$A437,#REF!,6,FALSE),0)</f>
        <v>0</v>
      </c>
      <c r="Z437" s="17">
        <f t="shared" si="139"/>
        <v>0</v>
      </c>
      <c r="AA437" s="18">
        <f t="shared" si="140"/>
        <v>0</v>
      </c>
      <c r="AB437" s="46">
        <f t="shared" si="125"/>
        <v>0</v>
      </c>
      <c r="AC437" s="24">
        <f t="shared" si="141"/>
        <v>0</v>
      </c>
      <c r="AD437" s="24">
        <f t="shared" si="142"/>
        <v>0</v>
      </c>
      <c r="AE437" s="27" t="e">
        <f>IF(#REF!="Yes",AC437,(AC437+V437*0.5))</f>
        <v>#REF!</v>
      </c>
      <c r="AF437" s="27" t="e">
        <f>IF(#REF!="Yes",AD437,(AD437+W437*0.5))</f>
        <v>#REF!</v>
      </c>
    </row>
    <row r="438" spans="1:32">
      <c r="A438" s="57" t="str">
        <f t="shared" si="126"/>
        <v xml:space="preserve"> </v>
      </c>
      <c r="B438" s="57"/>
      <c r="C438" s="57"/>
      <c r="D438" s="30" t="str">
        <f>IFERROR((GETPIVOTDATA("Average of Certified Payroll Hourly Rate",'Pivot Table'!$X$3,"Firm Name",A438,"Class Round 3 (PSPO)",B438)),"")</f>
        <v/>
      </c>
      <c r="E438" s="34"/>
      <c r="F438" s="34"/>
      <c r="G438" s="151"/>
      <c r="H438" s="349">
        <f t="shared" si="127"/>
        <v>1.7500000000000002E-2</v>
      </c>
      <c r="I438" s="19">
        <f t="shared" si="128"/>
        <v>0</v>
      </c>
      <c r="J438" s="67">
        <f t="shared" si="129"/>
        <v>3.5000000000000003E-2</v>
      </c>
      <c r="K438" s="19">
        <f t="shared" si="130"/>
        <v>0</v>
      </c>
      <c r="L438" s="138">
        <f>IF(ISNUMBER(VLOOKUP('Rate Calculations'!$A438,#REF!,2,FALSE)),VLOOKUP('Rate Calculations'!$A438,#REF!,2,FALSE),0)</f>
        <v>0</v>
      </c>
      <c r="M438" s="89">
        <f>IF(ISNUMBER(VLOOKUP('Rate Calculations'!$A438,#REF!,4,FALSE)),VLOOKUP('Rate Calculations'!$A438,#REF!,4,FALSE),0)</f>
        <v>0</v>
      </c>
      <c r="N438" s="17">
        <f t="shared" si="131"/>
        <v>0</v>
      </c>
      <c r="O438" s="18">
        <f t="shared" si="132"/>
        <v>0</v>
      </c>
      <c r="P438" s="139">
        <f t="shared" si="133"/>
        <v>0</v>
      </c>
      <c r="Q438" s="66">
        <f t="shared" si="134"/>
        <v>0</v>
      </c>
      <c r="R438" s="66">
        <f t="shared" si="135"/>
        <v>0</v>
      </c>
      <c r="S438" s="9" t="e">
        <f>IF(#REF!="Yes",Q438,(Q438+I438*0.5))</f>
        <v>#REF!</v>
      </c>
      <c r="T438" s="9" t="e">
        <f>IF(#REF!="Yes",R438,(R438+K438*0.5))</f>
        <v>#REF!</v>
      </c>
      <c r="U438" s="151">
        <f t="shared" si="136"/>
        <v>0</v>
      </c>
      <c r="V438" s="16">
        <f t="shared" si="137"/>
        <v>0</v>
      </c>
      <c r="W438" s="16">
        <f t="shared" si="138"/>
        <v>0</v>
      </c>
      <c r="X438" s="138">
        <f>IF(ISNUMBER(VLOOKUP('Rate Calculations'!$A438,#REF!,5,FALSE)),VLOOKUP('Rate Calculations'!$A438,#REF!,5,FALSE),0)</f>
        <v>0</v>
      </c>
      <c r="Y438" s="89">
        <f>IF(ISNUMBER(VLOOKUP('Rate Calculations'!$A438,#REF!,6,FALSE)),VLOOKUP('Rate Calculations'!$A438,#REF!,6,FALSE),0)</f>
        <v>0</v>
      </c>
      <c r="Z438" s="17">
        <f t="shared" si="139"/>
        <v>0</v>
      </c>
      <c r="AA438" s="18">
        <f t="shared" si="140"/>
        <v>0</v>
      </c>
      <c r="AB438" s="46">
        <f t="shared" si="125"/>
        <v>0</v>
      </c>
      <c r="AC438" s="24">
        <f t="shared" si="141"/>
        <v>0</v>
      </c>
      <c r="AD438" s="24">
        <f t="shared" si="142"/>
        <v>0</v>
      </c>
      <c r="AE438" s="27" t="e">
        <f>IF(#REF!="Yes",AC438,(AC438+V438*0.5))</f>
        <v>#REF!</v>
      </c>
      <c r="AF438" s="27" t="e">
        <f>IF(#REF!="Yes",AD438,(AD438+W438*0.5))</f>
        <v>#REF!</v>
      </c>
    </row>
    <row r="439" spans="1:32">
      <c r="A439" s="57" t="str">
        <f t="shared" si="126"/>
        <v xml:space="preserve"> </v>
      </c>
      <c r="B439" s="57"/>
      <c r="C439" s="57"/>
      <c r="D439" s="30" t="str">
        <f>IFERROR((GETPIVOTDATA("Average of Certified Payroll Hourly Rate",'Pivot Table'!$X$3,"Firm Name",A439,"Class Round 3 (PSPO)",B439)),"")</f>
        <v/>
      </c>
      <c r="E439" s="34"/>
      <c r="F439" s="34"/>
      <c r="G439" s="151"/>
      <c r="H439" s="349">
        <f t="shared" si="127"/>
        <v>1.7500000000000002E-2</v>
      </c>
      <c r="I439" s="19">
        <f t="shared" si="128"/>
        <v>0</v>
      </c>
      <c r="J439" s="67">
        <f t="shared" si="129"/>
        <v>3.5000000000000003E-2</v>
      </c>
      <c r="K439" s="19">
        <f t="shared" si="130"/>
        <v>0</v>
      </c>
      <c r="L439" s="138">
        <f>IF(ISNUMBER(VLOOKUP('Rate Calculations'!$A439,#REF!,2,FALSE)),VLOOKUP('Rate Calculations'!$A439,#REF!,2,FALSE),0)</f>
        <v>0</v>
      </c>
      <c r="M439" s="89">
        <f>IF(ISNUMBER(VLOOKUP('Rate Calculations'!$A439,#REF!,4,FALSE)),VLOOKUP('Rate Calculations'!$A439,#REF!,4,FALSE),0)</f>
        <v>0</v>
      </c>
      <c r="N439" s="17">
        <f t="shared" si="131"/>
        <v>0</v>
      </c>
      <c r="O439" s="18">
        <f t="shared" si="132"/>
        <v>0</v>
      </c>
      <c r="P439" s="139">
        <f t="shared" si="133"/>
        <v>0</v>
      </c>
      <c r="Q439" s="66">
        <f t="shared" si="134"/>
        <v>0</v>
      </c>
      <c r="R439" s="66">
        <f t="shared" si="135"/>
        <v>0</v>
      </c>
      <c r="S439" s="9" t="e">
        <f>IF(#REF!="Yes",Q439,(Q439+I439*0.5))</f>
        <v>#REF!</v>
      </c>
      <c r="T439" s="9" t="e">
        <f>IF(#REF!="Yes",R439,(R439+K439*0.5))</f>
        <v>#REF!</v>
      </c>
      <c r="U439" s="151">
        <f t="shared" si="136"/>
        <v>0</v>
      </c>
      <c r="V439" s="16">
        <f t="shared" si="137"/>
        <v>0</v>
      </c>
      <c r="W439" s="16">
        <f t="shared" si="138"/>
        <v>0</v>
      </c>
      <c r="X439" s="138">
        <f>IF(ISNUMBER(VLOOKUP('Rate Calculations'!$A439,#REF!,5,FALSE)),VLOOKUP('Rate Calculations'!$A439,#REF!,5,FALSE),0)</f>
        <v>0</v>
      </c>
      <c r="Y439" s="89">
        <f>IF(ISNUMBER(VLOOKUP('Rate Calculations'!$A439,#REF!,6,FALSE)),VLOOKUP('Rate Calculations'!$A439,#REF!,6,FALSE),0)</f>
        <v>0</v>
      </c>
      <c r="Z439" s="17">
        <f t="shared" si="139"/>
        <v>0</v>
      </c>
      <c r="AA439" s="18">
        <f t="shared" si="140"/>
        <v>0</v>
      </c>
      <c r="AB439" s="46">
        <f t="shared" si="125"/>
        <v>0</v>
      </c>
      <c r="AC439" s="24">
        <f t="shared" si="141"/>
        <v>0</v>
      </c>
      <c r="AD439" s="24">
        <f t="shared" si="142"/>
        <v>0</v>
      </c>
      <c r="AE439" s="27" t="e">
        <f>IF(#REF!="Yes",AC439,(AC439+V439*0.5))</f>
        <v>#REF!</v>
      </c>
      <c r="AF439" s="27" t="e">
        <f>IF(#REF!="Yes",AD439,(AD439+W439*0.5))</f>
        <v>#REF!</v>
      </c>
    </row>
    <row r="440" spans="1:32">
      <c r="A440" s="57" t="str">
        <f t="shared" si="126"/>
        <v xml:space="preserve"> </v>
      </c>
      <c r="B440" s="57"/>
      <c r="C440" s="57"/>
      <c r="D440" s="30" t="str">
        <f>IFERROR((GETPIVOTDATA("Average of Certified Payroll Hourly Rate",'Pivot Table'!$X$3,"Firm Name",A440,"Class Round 3 (PSPO)",B440)),"")</f>
        <v/>
      </c>
      <c r="E440" s="34"/>
      <c r="F440" s="34"/>
      <c r="G440" s="151"/>
      <c r="H440" s="349">
        <f t="shared" si="127"/>
        <v>1.7500000000000002E-2</v>
      </c>
      <c r="I440" s="19">
        <f t="shared" si="128"/>
        <v>0</v>
      </c>
      <c r="J440" s="67">
        <f t="shared" si="129"/>
        <v>3.5000000000000003E-2</v>
      </c>
      <c r="K440" s="19">
        <f t="shared" si="130"/>
        <v>0</v>
      </c>
      <c r="L440" s="138">
        <f>IF(ISNUMBER(VLOOKUP('Rate Calculations'!$A440,#REF!,2,FALSE)),VLOOKUP('Rate Calculations'!$A440,#REF!,2,FALSE),0)</f>
        <v>0</v>
      </c>
      <c r="M440" s="89">
        <f>IF(ISNUMBER(VLOOKUP('Rate Calculations'!$A440,#REF!,4,FALSE)),VLOOKUP('Rate Calculations'!$A440,#REF!,4,FALSE),0)</f>
        <v>0</v>
      </c>
      <c r="N440" s="17">
        <f t="shared" si="131"/>
        <v>0</v>
      </c>
      <c r="O440" s="18">
        <f t="shared" si="132"/>
        <v>0</v>
      </c>
      <c r="P440" s="139">
        <f t="shared" si="133"/>
        <v>0</v>
      </c>
      <c r="Q440" s="66">
        <f t="shared" si="134"/>
        <v>0</v>
      </c>
      <c r="R440" s="66">
        <f t="shared" si="135"/>
        <v>0</v>
      </c>
      <c r="S440" s="9" t="e">
        <f>IF(#REF!="Yes",Q440,(Q440+I440*0.5))</f>
        <v>#REF!</v>
      </c>
      <c r="T440" s="9" t="e">
        <f>IF(#REF!="Yes",R440,(R440+K440*0.5))</f>
        <v>#REF!</v>
      </c>
      <c r="U440" s="151">
        <f t="shared" si="136"/>
        <v>0</v>
      </c>
      <c r="V440" s="16">
        <f t="shared" si="137"/>
        <v>0</v>
      </c>
      <c r="W440" s="16">
        <f t="shared" si="138"/>
        <v>0</v>
      </c>
      <c r="X440" s="138">
        <f>IF(ISNUMBER(VLOOKUP('Rate Calculations'!$A440,#REF!,5,FALSE)),VLOOKUP('Rate Calculations'!$A440,#REF!,5,FALSE),0)</f>
        <v>0</v>
      </c>
      <c r="Y440" s="89">
        <f>IF(ISNUMBER(VLOOKUP('Rate Calculations'!$A440,#REF!,6,FALSE)),VLOOKUP('Rate Calculations'!$A440,#REF!,6,FALSE),0)</f>
        <v>0</v>
      </c>
      <c r="Z440" s="17">
        <f t="shared" si="139"/>
        <v>0</v>
      </c>
      <c r="AA440" s="18">
        <f t="shared" si="140"/>
        <v>0</v>
      </c>
      <c r="AB440" s="46">
        <f t="shared" si="125"/>
        <v>0</v>
      </c>
      <c r="AC440" s="24">
        <f t="shared" si="141"/>
        <v>0</v>
      </c>
      <c r="AD440" s="24">
        <f t="shared" si="142"/>
        <v>0</v>
      </c>
      <c r="AE440" s="27" t="e">
        <f>IF(#REF!="Yes",AC440,(AC440+V440*0.5))</f>
        <v>#REF!</v>
      </c>
      <c r="AF440" s="27" t="e">
        <f>IF(#REF!="Yes",AD440,(AD440+W440*0.5))</f>
        <v>#REF!</v>
      </c>
    </row>
    <row r="441" spans="1:32">
      <c r="A441" s="57" t="str">
        <f t="shared" si="126"/>
        <v xml:space="preserve"> </v>
      </c>
      <c r="B441" s="57"/>
      <c r="C441" s="57"/>
      <c r="D441" s="30" t="str">
        <f>IFERROR((GETPIVOTDATA("Average of Certified Payroll Hourly Rate",'Pivot Table'!$X$3,"Firm Name",A441,"Class Round 3 (PSPO)",B441)),"")</f>
        <v/>
      </c>
      <c r="E441" s="34"/>
      <c r="F441" s="34"/>
      <c r="G441" s="151"/>
      <c r="H441" s="349">
        <f t="shared" si="127"/>
        <v>1.7500000000000002E-2</v>
      </c>
      <c r="I441" s="19">
        <f t="shared" si="128"/>
        <v>0</v>
      </c>
      <c r="J441" s="67">
        <f t="shared" si="129"/>
        <v>3.5000000000000003E-2</v>
      </c>
      <c r="K441" s="19">
        <f t="shared" si="130"/>
        <v>0</v>
      </c>
      <c r="L441" s="138">
        <f>IF(ISNUMBER(VLOOKUP('Rate Calculations'!$A441,#REF!,2,FALSE)),VLOOKUP('Rate Calculations'!$A441,#REF!,2,FALSE),0)</f>
        <v>0</v>
      </c>
      <c r="M441" s="89">
        <f>IF(ISNUMBER(VLOOKUP('Rate Calculations'!$A441,#REF!,4,FALSE)),VLOOKUP('Rate Calculations'!$A441,#REF!,4,FALSE),0)</f>
        <v>0</v>
      </c>
      <c r="N441" s="17">
        <f t="shared" si="131"/>
        <v>0</v>
      </c>
      <c r="O441" s="18">
        <f t="shared" si="132"/>
        <v>0</v>
      </c>
      <c r="P441" s="139">
        <f t="shared" si="133"/>
        <v>0</v>
      </c>
      <c r="Q441" s="66">
        <f t="shared" si="134"/>
        <v>0</v>
      </c>
      <c r="R441" s="66">
        <f t="shared" si="135"/>
        <v>0</v>
      </c>
      <c r="S441" s="9" t="e">
        <f>IF(#REF!="Yes",Q441,(Q441+I441*0.5))</f>
        <v>#REF!</v>
      </c>
      <c r="T441" s="9" t="e">
        <f>IF(#REF!="Yes",R441,(R441+K441*0.5))</f>
        <v>#REF!</v>
      </c>
      <c r="U441" s="151">
        <f t="shared" si="136"/>
        <v>0</v>
      </c>
      <c r="V441" s="16">
        <f t="shared" si="137"/>
        <v>0</v>
      </c>
      <c r="W441" s="16">
        <f t="shared" si="138"/>
        <v>0</v>
      </c>
      <c r="X441" s="138">
        <f>IF(ISNUMBER(VLOOKUP('Rate Calculations'!$A441,#REF!,5,FALSE)),VLOOKUP('Rate Calculations'!$A441,#REF!,5,FALSE),0)</f>
        <v>0</v>
      </c>
      <c r="Y441" s="89">
        <f>IF(ISNUMBER(VLOOKUP('Rate Calculations'!$A441,#REF!,6,FALSE)),VLOOKUP('Rate Calculations'!$A441,#REF!,6,FALSE),0)</f>
        <v>0</v>
      </c>
      <c r="Z441" s="17">
        <f t="shared" si="139"/>
        <v>0</v>
      </c>
      <c r="AA441" s="18">
        <f t="shared" si="140"/>
        <v>0</v>
      </c>
      <c r="AB441" s="46">
        <f t="shared" si="125"/>
        <v>0</v>
      </c>
      <c r="AC441" s="24">
        <f t="shared" si="141"/>
        <v>0</v>
      </c>
      <c r="AD441" s="24">
        <f t="shared" si="142"/>
        <v>0</v>
      </c>
      <c r="AE441" s="27" t="e">
        <f>IF(#REF!="Yes",AC441,(AC441+V441*0.5))</f>
        <v>#REF!</v>
      </c>
      <c r="AF441" s="27" t="e">
        <f>IF(#REF!="Yes",AD441,(AD441+W441*0.5))</f>
        <v>#REF!</v>
      </c>
    </row>
    <row r="442" spans="1:32">
      <c r="A442" s="57" t="str">
        <f t="shared" si="126"/>
        <v xml:space="preserve"> </v>
      </c>
      <c r="B442" s="57"/>
      <c r="C442" s="57"/>
      <c r="D442" s="30" t="str">
        <f>IFERROR((GETPIVOTDATA("Average of Certified Payroll Hourly Rate",'Pivot Table'!$X$3,"Firm Name",A442,"Class Round 3 (PSPO)",B442)),"")</f>
        <v/>
      </c>
      <c r="E442" s="34"/>
      <c r="F442" s="34"/>
      <c r="G442" s="151"/>
      <c r="H442" s="349">
        <f t="shared" si="127"/>
        <v>1.7500000000000002E-2</v>
      </c>
      <c r="I442" s="19">
        <f t="shared" si="128"/>
        <v>0</v>
      </c>
      <c r="J442" s="67">
        <f t="shared" si="129"/>
        <v>3.5000000000000003E-2</v>
      </c>
      <c r="K442" s="19">
        <f t="shared" si="130"/>
        <v>0</v>
      </c>
      <c r="L442" s="138">
        <f>IF(ISNUMBER(VLOOKUP('Rate Calculations'!$A442,#REF!,2,FALSE)),VLOOKUP('Rate Calculations'!$A442,#REF!,2,FALSE),0)</f>
        <v>0</v>
      </c>
      <c r="M442" s="89">
        <f>IF(ISNUMBER(VLOOKUP('Rate Calculations'!$A442,#REF!,4,FALSE)),VLOOKUP('Rate Calculations'!$A442,#REF!,4,FALSE),0)</f>
        <v>0</v>
      </c>
      <c r="N442" s="17">
        <f t="shared" si="131"/>
        <v>0</v>
      </c>
      <c r="O442" s="18">
        <f t="shared" si="132"/>
        <v>0</v>
      </c>
      <c r="P442" s="139">
        <f t="shared" si="133"/>
        <v>0</v>
      </c>
      <c r="Q442" s="66">
        <f t="shared" si="134"/>
        <v>0</v>
      </c>
      <c r="R442" s="66">
        <f t="shared" si="135"/>
        <v>0</v>
      </c>
      <c r="S442" s="9" t="e">
        <f>IF(#REF!="Yes",Q442,(Q442+I442*0.5))</f>
        <v>#REF!</v>
      </c>
      <c r="T442" s="9" t="e">
        <f>IF(#REF!="Yes",R442,(R442+K442*0.5))</f>
        <v>#REF!</v>
      </c>
      <c r="U442" s="151">
        <f t="shared" si="136"/>
        <v>0</v>
      </c>
      <c r="V442" s="16">
        <f t="shared" si="137"/>
        <v>0</v>
      </c>
      <c r="W442" s="16">
        <f t="shared" si="138"/>
        <v>0</v>
      </c>
      <c r="X442" s="138">
        <f>IF(ISNUMBER(VLOOKUP('Rate Calculations'!$A442,#REF!,5,FALSE)),VLOOKUP('Rate Calculations'!$A442,#REF!,5,FALSE),0)</f>
        <v>0</v>
      </c>
      <c r="Y442" s="89">
        <f>IF(ISNUMBER(VLOOKUP('Rate Calculations'!$A442,#REF!,6,FALSE)),VLOOKUP('Rate Calculations'!$A442,#REF!,6,FALSE),0)</f>
        <v>0</v>
      </c>
      <c r="Z442" s="17">
        <f t="shared" si="139"/>
        <v>0</v>
      </c>
      <c r="AA442" s="18">
        <f t="shared" si="140"/>
        <v>0</v>
      </c>
      <c r="AB442" s="46">
        <f t="shared" si="125"/>
        <v>0</v>
      </c>
      <c r="AC442" s="24">
        <f t="shared" si="141"/>
        <v>0</v>
      </c>
      <c r="AD442" s="24">
        <f t="shared" si="142"/>
        <v>0</v>
      </c>
      <c r="AE442" s="27" t="e">
        <f>IF(#REF!="Yes",AC442,(AC442+V442*0.5))</f>
        <v>#REF!</v>
      </c>
      <c r="AF442" s="27" t="e">
        <f>IF(#REF!="Yes",AD442,(AD442+W442*0.5))</f>
        <v>#REF!</v>
      </c>
    </row>
    <row r="443" spans="1:32">
      <c r="A443" s="57" t="str">
        <f t="shared" si="126"/>
        <v xml:space="preserve"> </v>
      </c>
      <c r="B443" s="57"/>
      <c r="C443" s="57"/>
      <c r="D443" s="30" t="str">
        <f>IFERROR((GETPIVOTDATA("Average of Certified Payroll Hourly Rate",'Pivot Table'!$X$3,"Firm Name",A443,"Class Round 3 (PSPO)",B443)),"")</f>
        <v/>
      </c>
      <c r="E443" s="34"/>
      <c r="F443" s="34"/>
      <c r="G443" s="151"/>
      <c r="H443" s="349">
        <f t="shared" si="127"/>
        <v>1.7500000000000002E-2</v>
      </c>
      <c r="I443" s="19">
        <f t="shared" si="128"/>
        <v>0</v>
      </c>
      <c r="J443" s="67">
        <f t="shared" si="129"/>
        <v>3.5000000000000003E-2</v>
      </c>
      <c r="K443" s="19">
        <f t="shared" si="130"/>
        <v>0</v>
      </c>
      <c r="L443" s="138">
        <f>IF(ISNUMBER(VLOOKUP('Rate Calculations'!$A443,#REF!,2,FALSE)),VLOOKUP('Rate Calculations'!$A443,#REF!,2,FALSE),0)</f>
        <v>0</v>
      </c>
      <c r="M443" s="89">
        <f>IF(ISNUMBER(VLOOKUP('Rate Calculations'!$A443,#REF!,4,FALSE)),VLOOKUP('Rate Calculations'!$A443,#REF!,4,FALSE),0)</f>
        <v>0</v>
      </c>
      <c r="N443" s="17">
        <f t="shared" si="131"/>
        <v>0</v>
      </c>
      <c r="O443" s="18">
        <f t="shared" si="132"/>
        <v>0</v>
      </c>
      <c r="P443" s="139">
        <f t="shared" si="133"/>
        <v>0</v>
      </c>
      <c r="Q443" s="66">
        <f t="shared" si="134"/>
        <v>0</v>
      </c>
      <c r="R443" s="66">
        <f t="shared" si="135"/>
        <v>0</v>
      </c>
      <c r="S443" s="9" t="e">
        <f>IF(#REF!="Yes",Q443,(Q443+I443*0.5))</f>
        <v>#REF!</v>
      </c>
      <c r="T443" s="9" t="e">
        <f>IF(#REF!="Yes",R443,(R443+K443*0.5))</f>
        <v>#REF!</v>
      </c>
      <c r="U443" s="151">
        <f t="shared" si="136"/>
        <v>0</v>
      </c>
      <c r="V443" s="16">
        <f t="shared" si="137"/>
        <v>0</v>
      </c>
      <c r="W443" s="16">
        <f t="shared" si="138"/>
        <v>0</v>
      </c>
      <c r="X443" s="138">
        <f>IF(ISNUMBER(VLOOKUP('Rate Calculations'!$A443,#REF!,5,FALSE)),VLOOKUP('Rate Calculations'!$A443,#REF!,5,FALSE),0)</f>
        <v>0</v>
      </c>
      <c r="Y443" s="89">
        <f>IF(ISNUMBER(VLOOKUP('Rate Calculations'!$A443,#REF!,6,FALSE)),VLOOKUP('Rate Calculations'!$A443,#REF!,6,FALSE),0)</f>
        <v>0</v>
      </c>
      <c r="Z443" s="17">
        <f t="shared" si="139"/>
        <v>0</v>
      </c>
      <c r="AA443" s="18">
        <f t="shared" si="140"/>
        <v>0</v>
      </c>
      <c r="AB443" s="46">
        <f t="shared" si="125"/>
        <v>0</v>
      </c>
      <c r="AC443" s="24">
        <f t="shared" si="141"/>
        <v>0</v>
      </c>
      <c r="AD443" s="24">
        <f t="shared" si="142"/>
        <v>0</v>
      </c>
      <c r="AE443" s="27" t="e">
        <f>IF(#REF!="Yes",AC443,(AC443+V443*0.5))</f>
        <v>#REF!</v>
      </c>
      <c r="AF443" s="27" t="e">
        <f>IF(#REF!="Yes",AD443,(AD443+W443*0.5))</f>
        <v>#REF!</v>
      </c>
    </row>
    <row r="444" spans="1:32">
      <c r="A444" s="57" t="str">
        <f t="shared" si="126"/>
        <v xml:space="preserve"> </v>
      </c>
      <c r="B444" s="57"/>
      <c r="C444" s="57"/>
      <c r="D444" s="30" t="str">
        <f>IFERROR((GETPIVOTDATA("Average of Certified Payroll Hourly Rate",'Pivot Table'!$X$3,"Firm Name",A444,"Class Round 3 (PSPO)",B444)),"")</f>
        <v/>
      </c>
      <c r="E444" s="34"/>
      <c r="F444" s="34"/>
      <c r="G444" s="151"/>
      <c r="H444" s="349">
        <f t="shared" si="127"/>
        <v>1.7500000000000002E-2</v>
      </c>
      <c r="I444" s="19">
        <f t="shared" si="128"/>
        <v>0</v>
      </c>
      <c r="J444" s="67">
        <f t="shared" si="129"/>
        <v>3.5000000000000003E-2</v>
      </c>
      <c r="K444" s="19">
        <f t="shared" si="130"/>
        <v>0</v>
      </c>
      <c r="L444" s="138">
        <f>IF(ISNUMBER(VLOOKUP('Rate Calculations'!$A444,#REF!,2,FALSE)),VLOOKUP('Rate Calculations'!$A444,#REF!,2,FALSE),0)</f>
        <v>0</v>
      </c>
      <c r="M444" s="89">
        <f>IF(ISNUMBER(VLOOKUP('Rate Calculations'!$A444,#REF!,4,FALSE)),VLOOKUP('Rate Calculations'!$A444,#REF!,4,FALSE),0)</f>
        <v>0</v>
      </c>
      <c r="N444" s="17">
        <f t="shared" si="131"/>
        <v>0</v>
      </c>
      <c r="O444" s="18">
        <f t="shared" si="132"/>
        <v>0</v>
      </c>
      <c r="P444" s="139">
        <f t="shared" si="133"/>
        <v>0</v>
      </c>
      <c r="Q444" s="66">
        <f t="shared" si="134"/>
        <v>0</v>
      </c>
      <c r="R444" s="66">
        <f t="shared" si="135"/>
        <v>0</v>
      </c>
      <c r="S444" s="9" t="e">
        <f>IF(#REF!="Yes",Q444,(Q444+I444*0.5))</f>
        <v>#REF!</v>
      </c>
      <c r="T444" s="9" t="e">
        <f>IF(#REF!="Yes",R444,(R444+K444*0.5))</f>
        <v>#REF!</v>
      </c>
      <c r="U444" s="151">
        <f t="shared" si="136"/>
        <v>0</v>
      </c>
      <c r="V444" s="16">
        <f t="shared" si="137"/>
        <v>0</v>
      </c>
      <c r="W444" s="16">
        <f t="shared" si="138"/>
        <v>0</v>
      </c>
      <c r="X444" s="138">
        <f>IF(ISNUMBER(VLOOKUP('Rate Calculations'!$A444,#REF!,5,FALSE)),VLOOKUP('Rate Calculations'!$A444,#REF!,5,FALSE),0)</f>
        <v>0</v>
      </c>
      <c r="Y444" s="89">
        <f>IF(ISNUMBER(VLOOKUP('Rate Calculations'!$A444,#REF!,6,FALSE)),VLOOKUP('Rate Calculations'!$A444,#REF!,6,FALSE),0)</f>
        <v>0</v>
      </c>
      <c r="Z444" s="17">
        <f t="shared" si="139"/>
        <v>0</v>
      </c>
      <c r="AA444" s="18">
        <f t="shared" si="140"/>
        <v>0</v>
      </c>
      <c r="AB444" s="46">
        <f t="shared" si="125"/>
        <v>0</v>
      </c>
      <c r="AC444" s="24">
        <f t="shared" si="141"/>
        <v>0</v>
      </c>
      <c r="AD444" s="24">
        <f t="shared" si="142"/>
        <v>0</v>
      </c>
      <c r="AE444" s="27" t="e">
        <f>IF(#REF!="Yes",AC444,(AC444+V444*0.5))</f>
        <v>#REF!</v>
      </c>
      <c r="AF444" s="27" t="e">
        <f>IF(#REF!="Yes",AD444,(AD444+W444*0.5))</f>
        <v>#REF!</v>
      </c>
    </row>
    <row r="445" spans="1:32">
      <c r="A445" s="57" t="str">
        <f t="shared" si="126"/>
        <v xml:space="preserve"> </v>
      </c>
      <c r="B445" s="57"/>
      <c r="C445" s="57"/>
      <c r="D445" s="30" t="str">
        <f>IFERROR((GETPIVOTDATA("Average of Certified Payroll Hourly Rate",'Pivot Table'!$X$3,"Firm Name",A445,"Class Round 3 (PSPO)",B445)),"")</f>
        <v/>
      </c>
      <c r="E445" s="34"/>
      <c r="F445" s="34"/>
      <c r="G445" s="151"/>
      <c r="H445" s="349">
        <f t="shared" si="127"/>
        <v>1.7500000000000002E-2</v>
      </c>
      <c r="I445" s="19">
        <f t="shared" si="128"/>
        <v>0</v>
      </c>
      <c r="J445" s="67">
        <f t="shared" si="129"/>
        <v>3.5000000000000003E-2</v>
      </c>
      <c r="K445" s="19">
        <f t="shared" si="130"/>
        <v>0</v>
      </c>
      <c r="L445" s="138">
        <f>IF(ISNUMBER(VLOOKUP('Rate Calculations'!$A445,#REF!,2,FALSE)),VLOOKUP('Rate Calculations'!$A445,#REF!,2,FALSE),0)</f>
        <v>0</v>
      </c>
      <c r="M445" s="89">
        <f>IF(ISNUMBER(VLOOKUP('Rate Calculations'!$A445,#REF!,4,FALSE)),VLOOKUP('Rate Calculations'!$A445,#REF!,4,FALSE),0)</f>
        <v>0</v>
      </c>
      <c r="N445" s="17">
        <f t="shared" si="131"/>
        <v>0</v>
      </c>
      <c r="O445" s="18">
        <f t="shared" si="132"/>
        <v>0</v>
      </c>
      <c r="P445" s="139">
        <f t="shared" si="133"/>
        <v>0</v>
      </c>
      <c r="Q445" s="66">
        <f t="shared" si="134"/>
        <v>0</v>
      </c>
      <c r="R445" s="66">
        <f t="shared" si="135"/>
        <v>0</v>
      </c>
      <c r="S445" s="9" t="e">
        <f>IF(#REF!="Yes",Q445,(Q445+I445*0.5))</f>
        <v>#REF!</v>
      </c>
      <c r="T445" s="9" t="e">
        <f>IF(#REF!="Yes",R445,(R445+K445*0.5))</f>
        <v>#REF!</v>
      </c>
      <c r="U445" s="151">
        <f t="shared" si="136"/>
        <v>0</v>
      </c>
      <c r="V445" s="16">
        <f t="shared" si="137"/>
        <v>0</v>
      </c>
      <c r="W445" s="16">
        <f t="shared" si="138"/>
        <v>0</v>
      </c>
      <c r="X445" s="138">
        <f>IF(ISNUMBER(VLOOKUP('Rate Calculations'!$A445,#REF!,5,FALSE)),VLOOKUP('Rate Calculations'!$A445,#REF!,5,FALSE),0)</f>
        <v>0</v>
      </c>
      <c r="Y445" s="89">
        <f>IF(ISNUMBER(VLOOKUP('Rate Calculations'!$A445,#REF!,6,FALSE)),VLOOKUP('Rate Calculations'!$A445,#REF!,6,FALSE),0)</f>
        <v>0</v>
      </c>
      <c r="Z445" s="17">
        <f t="shared" si="139"/>
        <v>0</v>
      </c>
      <c r="AA445" s="18">
        <f t="shared" si="140"/>
        <v>0</v>
      </c>
      <c r="AB445" s="46">
        <f t="shared" si="125"/>
        <v>0</v>
      </c>
      <c r="AC445" s="24">
        <f t="shared" si="141"/>
        <v>0</v>
      </c>
      <c r="AD445" s="24">
        <f t="shared" si="142"/>
        <v>0</v>
      </c>
      <c r="AE445" s="27" t="e">
        <f>IF(#REF!="Yes",AC445,(AC445+V445*0.5))</f>
        <v>#REF!</v>
      </c>
      <c r="AF445" s="27" t="e">
        <f>IF(#REF!="Yes",AD445,(AD445+W445*0.5))</f>
        <v>#REF!</v>
      </c>
    </row>
    <row r="446" spans="1:32">
      <c r="A446" s="57" t="str">
        <f t="shared" si="126"/>
        <v xml:space="preserve"> </v>
      </c>
      <c r="B446" s="57"/>
      <c r="C446" s="57"/>
      <c r="D446" s="30" t="str">
        <f>IFERROR((GETPIVOTDATA("Average of Certified Payroll Hourly Rate",'Pivot Table'!$X$3,"Firm Name",A446,"Class Round 3 (PSPO)",B446)),"")</f>
        <v/>
      </c>
      <c r="E446" s="34"/>
      <c r="F446" s="34"/>
      <c r="G446" s="151"/>
      <c r="H446" s="349">
        <f t="shared" si="127"/>
        <v>1.7500000000000002E-2</v>
      </c>
      <c r="I446" s="19">
        <f t="shared" si="128"/>
        <v>0</v>
      </c>
      <c r="J446" s="67">
        <f t="shared" si="129"/>
        <v>3.5000000000000003E-2</v>
      </c>
      <c r="K446" s="19">
        <f t="shared" si="130"/>
        <v>0</v>
      </c>
      <c r="L446" s="138">
        <f>IF(ISNUMBER(VLOOKUP('Rate Calculations'!$A446,#REF!,2,FALSE)),VLOOKUP('Rate Calculations'!$A446,#REF!,2,FALSE),0)</f>
        <v>0</v>
      </c>
      <c r="M446" s="89">
        <f>IF(ISNUMBER(VLOOKUP('Rate Calculations'!$A446,#REF!,4,FALSE)),VLOOKUP('Rate Calculations'!$A446,#REF!,4,FALSE),0)</f>
        <v>0</v>
      </c>
      <c r="N446" s="17">
        <f t="shared" si="131"/>
        <v>0</v>
      </c>
      <c r="O446" s="18">
        <f t="shared" si="132"/>
        <v>0</v>
      </c>
      <c r="P446" s="139">
        <f t="shared" si="133"/>
        <v>0</v>
      </c>
      <c r="Q446" s="66">
        <f t="shared" si="134"/>
        <v>0</v>
      </c>
      <c r="R446" s="66">
        <f t="shared" si="135"/>
        <v>0</v>
      </c>
      <c r="S446" s="9" t="e">
        <f>IF(#REF!="Yes",Q446,(Q446+I446*0.5))</f>
        <v>#REF!</v>
      </c>
      <c r="T446" s="9" t="e">
        <f>IF(#REF!="Yes",R446,(R446+K446*0.5))</f>
        <v>#REF!</v>
      </c>
      <c r="U446" s="151">
        <f t="shared" si="136"/>
        <v>0</v>
      </c>
      <c r="V446" s="16">
        <f t="shared" si="137"/>
        <v>0</v>
      </c>
      <c r="W446" s="16">
        <f t="shared" si="138"/>
        <v>0</v>
      </c>
      <c r="X446" s="138">
        <f>IF(ISNUMBER(VLOOKUP('Rate Calculations'!$A446,#REF!,5,FALSE)),VLOOKUP('Rate Calculations'!$A446,#REF!,5,FALSE),0)</f>
        <v>0</v>
      </c>
      <c r="Y446" s="89">
        <f>IF(ISNUMBER(VLOOKUP('Rate Calculations'!$A446,#REF!,6,FALSE)),VLOOKUP('Rate Calculations'!$A446,#REF!,6,FALSE),0)</f>
        <v>0</v>
      </c>
      <c r="Z446" s="17">
        <f t="shared" si="139"/>
        <v>0</v>
      </c>
      <c r="AA446" s="18">
        <f t="shared" si="140"/>
        <v>0</v>
      </c>
      <c r="AB446" s="46">
        <f t="shared" si="125"/>
        <v>0</v>
      </c>
      <c r="AC446" s="24">
        <f t="shared" si="141"/>
        <v>0</v>
      </c>
      <c r="AD446" s="24">
        <f t="shared" si="142"/>
        <v>0</v>
      </c>
      <c r="AE446" s="27" t="e">
        <f>IF(#REF!="Yes",AC446,(AC446+V446*0.5))</f>
        <v>#REF!</v>
      </c>
      <c r="AF446" s="27" t="e">
        <f>IF(#REF!="Yes",AD446,(AD446+W446*0.5))</f>
        <v>#REF!</v>
      </c>
    </row>
    <row r="447" spans="1:32">
      <c r="A447" s="57" t="str">
        <f t="shared" si="126"/>
        <v xml:space="preserve"> </v>
      </c>
      <c r="B447" s="57"/>
      <c r="C447" s="57"/>
      <c r="D447" s="30" t="str">
        <f>IFERROR((GETPIVOTDATA("Average of Certified Payroll Hourly Rate",'Pivot Table'!$X$3,"Firm Name",A447,"Class Round 3 (PSPO)",B447)),"")</f>
        <v/>
      </c>
      <c r="E447" s="34"/>
      <c r="F447" s="34"/>
      <c r="G447" s="151"/>
      <c r="H447" s="349">
        <f t="shared" si="127"/>
        <v>1.7500000000000002E-2</v>
      </c>
      <c r="I447" s="19">
        <f t="shared" si="128"/>
        <v>0</v>
      </c>
      <c r="J447" s="67">
        <f t="shared" si="129"/>
        <v>3.5000000000000003E-2</v>
      </c>
      <c r="K447" s="19">
        <f t="shared" si="130"/>
        <v>0</v>
      </c>
      <c r="L447" s="138">
        <f>IF(ISNUMBER(VLOOKUP('Rate Calculations'!$A447,#REF!,2,FALSE)),VLOOKUP('Rate Calculations'!$A447,#REF!,2,FALSE),0)</f>
        <v>0</v>
      </c>
      <c r="M447" s="89">
        <f>IF(ISNUMBER(VLOOKUP('Rate Calculations'!$A447,#REF!,4,FALSE)),VLOOKUP('Rate Calculations'!$A447,#REF!,4,FALSE),0)</f>
        <v>0</v>
      </c>
      <c r="N447" s="17">
        <f t="shared" si="131"/>
        <v>0</v>
      </c>
      <c r="O447" s="18">
        <f t="shared" si="132"/>
        <v>0</v>
      </c>
      <c r="P447" s="139">
        <f t="shared" si="133"/>
        <v>0</v>
      </c>
      <c r="Q447" s="66">
        <f t="shared" si="134"/>
        <v>0</v>
      </c>
      <c r="R447" s="66">
        <f t="shared" si="135"/>
        <v>0</v>
      </c>
      <c r="S447" s="9" t="e">
        <f>IF(#REF!="Yes",Q447,(Q447+I447*0.5))</f>
        <v>#REF!</v>
      </c>
      <c r="T447" s="9" t="e">
        <f>IF(#REF!="Yes",R447,(R447+K447*0.5))</f>
        <v>#REF!</v>
      </c>
      <c r="U447" s="151">
        <f t="shared" si="136"/>
        <v>0</v>
      </c>
      <c r="V447" s="16">
        <f t="shared" si="137"/>
        <v>0</v>
      </c>
      <c r="W447" s="16">
        <f t="shared" si="138"/>
        <v>0</v>
      </c>
      <c r="X447" s="138">
        <f>IF(ISNUMBER(VLOOKUP('Rate Calculations'!$A447,#REF!,5,FALSE)),VLOOKUP('Rate Calculations'!$A447,#REF!,5,FALSE),0)</f>
        <v>0</v>
      </c>
      <c r="Y447" s="89">
        <f>IF(ISNUMBER(VLOOKUP('Rate Calculations'!$A447,#REF!,6,FALSE)),VLOOKUP('Rate Calculations'!$A447,#REF!,6,FALSE),0)</f>
        <v>0</v>
      </c>
      <c r="Z447" s="17">
        <f t="shared" si="139"/>
        <v>0</v>
      </c>
      <c r="AA447" s="18">
        <f t="shared" si="140"/>
        <v>0</v>
      </c>
      <c r="AB447" s="46">
        <f t="shared" si="125"/>
        <v>0</v>
      </c>
      <c r="AC447" s="24">
        <f t="shared" si="141"/>
        <v>0</v>
      </c>
      <c r="AD447" s="24">
        <f t="shared" si="142"/>
        <v>0</v>
      </c>
      <c r="AE447" s="27" t="e">
        <f>IF(#REF!="Yes",AC447,(AC447+V447*0.5))</f>
        <v>#REF!</v>
      </c>
      <c r="AF447" s="27" t="e">
        <f>IF(#REF!="Yes",AD447,(AD447+W447*0.5))</f>
        <v>#REF!</v>
      </c>
    </row>
    <row r="448" spans="1:32">
      <c r="A448" s="57" t="str">
        <f t="shared" si="126"/>
        <v xml:space="preserve"> </v>
      </c>
      <c r="B448" s="57"/>
      <c r="C448" s="57"/>
      <c r="D448" s="30" t="str">
        <f>IFERROR((GETPIVOTDATA("Average of Certified Payroll Hourly Rate",'Pivot Table'!$X$3,"Firm Name",A448,"Class Round 3 (PSPO)",B448)),"")</f>
        <v/>
      </c>
      <c r="E448" s="34"/>
      <c r="F448" s="34"/>
      <c r="G448" s="151"/>
      <c r="H448" s="349">
        <f t="shared" si="127"/>
        <v>1.7500000000000002E-2</v>
      </c>
      <c r="I448" s="19">
        <f t="shared" si="128"/>
        <v>0</v>
      </c>
      <c r="J448" s="67">
        <f t="shared" si="129"/>
        <v>3.5000000000000003E-2</v>
      </c>
      <c r="K448" s="19">
        <f t="shared" si="130"/>
        <v>0</v>
      </c>
      <c r="L448" s="138">
        <f>IF(ISNUMBER(VLOOKUP('Rate Calculations'!$A448,#REF!,2,FALSE)),VLOOKUP('Rate Calculations'!$A448,#REF!,2,FALSE),0)</f>
        <v>0</v>
      </c>
      <c r="M448" s="89">
        <f>IF(ISNUMBER(VLOOKUP('Rate Calculations'!$A448,#REF!,4,FALSE)),VLOOKUP('Rate Calculations'!$A448,#REF!,4,FALSE),0)</f>
        <v>0</v>
      </c>
      <c r="N448" s="17">
        <f t="shared" si="131"/>
        <v>0</v>
      </c>
      <c r="O448" s="18">
        <f t="shared" si="132"/>
        <v>0</v>
      </c>
      <c r="P448" s="139">
        <f t="shared" si="133"/>
        <v>0</v>
      </c>
      <c r="Q448" s="66">
        <f t="shared" si="134"/>
        <v>0</v>
      </c>
      <c r="R448" s="66">
        <f t="shared" si="135"/>
        <v>0</v>
      </c>
      <c r="S448" s="9" t="e">
        <f>IF(#REF!="Yes",Q448,(Q448+I448*0.5))</f>
        <v>#REF!</v>
      </c>
      <c r="T448" s="9" t="e">
        <f>IF(#REF!="Yes",R448,(R448+K448*0.5))</f>
        <v>#REF!</v>
      </c>
      <c r="U448" s="151">
        <f t="shared" si="136"/>
        <v>0</v>
      </c>
      <c r="V448" s="16">
        <f t="shared" si="137"/>
        <v>0</v>
      </c>
      <c r="W448" s="16">
        <f t="shared" si="138"/>
        <v>0</v>
      </c>
      <c r="X448" s="138">
        <f>IF(ISNUMBER(VLOOKUP('Rate Calculations'!$A448,#REF!,5,FALSE)),VLOOKUP('Rate Calculations'!$A448,#REF!,5,FALSE),0)</f>
        <v>0</v>
      </c>
      <c r="Y448" s="89">
        <f>IF(ISNUMBER(VLOOKUP('Rate Calculations'!$A448,#REF!,6,FALSE)),VLOOKUP('Rate Calculations'!$A448,#REF!,6,FALSE),0)</f>
        <v>0</v>
      </c>
      <c r="Z448" s="17">
        <f t="shared" si="139"/>
        <v>0</v>
      </c>
      <c r="AA448" s="18">
        <f t="shared" si="140"/>
        <v>0</v>
      </c>
      <c r="AB448" s="46">
        <f t="shared" si="125"/>
        <v>0</v>
      </c>
      <c r="AC448" s="24">
        <f t="shared" si="141"/>
        <v>0</v>
      </c>
      <c r="AD448" s="24">
        <f t="shared" si="142"/>
        <v>0</v>
      </c>
      <c r="AE448" s="27" t="e">
        <f>IF(#REF!="Yes",AC448,(AC448+V448*0.5))</f>
        <v>#REF!</v>
      </c>
      <c r="AF448" s="27" t="e">
        <f>IF(#REF!="Yes",AD448,(AD448+W448*0.5))</f>
        <v>#REF!</v>
      </c>
    </row>
    <row r="449" spans="1:32">
      <c r="A449" s="57" t="str">
        <f t="shared" si="126"/>
        <v xml:space="preserve"> </v>
      </c>
      <c r="B449" s="57"/>
      <c r="C449" s="57"/>
      <c r="D449" s="30" t="str">
        <f>IFERROR((GETPIVOTDATA("Average of Certified Payroll Hourly Rate",'Pivot Table'!$X$3,"Firm Name",A449,"Class Round 3 (PSPO)",B449)),"")</f>
        <v/>
      </c>
      <c r="E449" s="34"/>
      <c r="F449" s="34"/>
      <c r="G449" s="151"/>
      <c r="H449" s="349">
        <f t="shared" si="127"/>
        <v>1.7500000000000002E-2</v>
      </c>
      <c r="I449" s="19">
        <f t="shared" si="128"/>
        <v>0</v>
      </c>
      <c r="J449" s="67">
        <f t="shared" si="129"/>
        <v>3.5000000000000003E-2</v>
      </c>
      <c r="K449" s="19">
        <f t="shared" si="130"/>
        <v>0</v>
      </c>
      <c r="L449" s="138">
        <f>IF(ISNUMBER(VLOOKUP('Rate Calculations'!$A449,#REF!,2,FALSE)),VLOOKUP('Rate Calculations'!$A449,#REF!,2,FALSE),0)</f>
        <v>0</v>
      </c>
      <c r="M449" s="89">
        <f>IF(ISNUMBER(VLOOKUP('Rate Calculations'!$A449,#REF!,4,FALSE)),VLOOKUP('Rate Calculations'!$A449,#REF!,4,FALSE),0)</f>
        <v>0</v>
      </c>
      <c r="N449" s="17">
        <f t="shared" si="131"/>
        <v>0</v>
      </c>
      <c r="O449" s="18">
        <f t="shared" si="132"/>
        <v>0</v>
      </c>
      <c r="P449" s="139">
        <f t="shared" si="133"/>
        <v>0</v>
      </c>
      <c r="Q449" s="66">
        <f t="shared" si="134"/>
        <v>0</v>
      </c>
      <c r="R449" s="66">
        <f t="shared" si="135"/>
        <v>0</v>
      </c>
      <c r="S449" s="9" t="e">
        <f>IF(#REF!="Yes",Q449,(Q449+I449*0.5))</f>
        <v>#REF!</v>
      </c>
      <c r="T449" s="9" t="e">
        <f>IF(#REF!="Yes",R449,(R449+K449*0.5))</f>
        <v>#REF!</v>
      </c>
      <c r="U449" s="151">
        <f t="shared" si="136"/>
        <v>0</v>
      </c>
      <c r="V449" s="16">
        <f t="shared" si="137"/>
        <v>0</v>
      </c>
      <c r="W449" s="16">
        <f t="shared" si="138"/>
        <v>0</v>
      </c>
      <c r="X449" s="138">
        <f>IF(ISNUMBER(VLOOKUP('Rate Calculations'!$A449,#REF!,5,FALSE)),VLOOKUP('Rate Calculations'!$A449,#REF!,5,FALSE),0)</f>
        <v>0</v>
      </c>
      <c r="Y449" s="89">
        <f>IF(ISNUMBER(VLOOKUP('Rate Calculations'!$A449,#REF!,6,FALSE)),VLOOKUP('Rate Calculations'!$A449,#REF!,6,FALSE),0)</f>
        <v>0</v>
      </c>
      <c r="Z449" s="17">
        <f t="shared" si="139"/>
        <v>0</v>
      </c>
      <c r="AA449" s="18">
        <f t="shared" si="140"/>
        <v>0</v>
      </c>
      <c r="AB449" s="46">
        <f t="shared" si="125"/>
        <v>0</v>
      </c>
      <c r="AC449" s="24">
        <f t="shared" si="141"/>
        <v>0</v>
      </c>
      <c r="AD449" s="24">
        <f t="shared" si="142"/>
        <v>0</v>
      </c>
      <c r="AE449" s="27" t="e">
        <f>IF(#REF!="Yes",AC449,(AC449+V449*0.5))</f>
        <v>#REF!</v>
      </c>
      <c r="AF449" s="27" t="e">
        <f>IF(#REF!="Yes",AD449,(AD449+W449*0.5))</f>
        <v>#REF!</v>
      </c>
    </row>
    <row r="450" spans="1:32">
      <c r="A450" s="57" t="str">
        <f t="shared" si="126"/>
        <v xml:space="preserve"> </v>
      </c>
      <c r="B450" s="57"/>
      <c r="C450" s="57"/>
      <c r="D450" s="30" t="str">
        <f>IFERROR((GETPIVOTDATA("Average of Certified Payroll Hourly Rate",'Pivot Table'!$X$3,"Firm Name",A450,"Class Round 3 (PSPO)",B450)),"")</f>
        <v/>
      </c>
      <c r="E450" s="34"/>
      <c r="F450" s="34"/>
      <c r="G450" s="151"/>
      <c r="H450" s="349">
        <f t="shared" si="127"/>
        <v>1.7500000000000002E-2</v>
      </c>
      <c r="I450" s="19">
        <f t="shared" si="128"/>
        <v>0</v>
      </c>
      <c r="J450" s="67">
        <f t="shared" si="129"/>
        <v>3.5000000000000003E-2</v>
      </c>
      <c r="K450" s="19">
        <f t="shared" si="130"/>
        <v>0</v>
      </c>
      <c r="L450" s="138">
        <f>IF(ISNUMBER(VLOOKUP('Rate Calculations'!$A450,#REF!,2,FALSE)),VLOOKUP('Rate Calculations'!$A450,#REF!,2,FALSE),0)</f>
        <v>0</v>
      </c>
      <c r="M450" s="89">
        <f>IF(ISNUMBER(VLOOKUP('Rate Calculations'!$A450,#REF!,4,FALSE)),VLOOKUP('Rate Calculations'!$A450,#REF!,4,FALSE),0)</f>
        <v>0</v>
      </c>
      <c r="N450" s="17">
        <f t="shared" si="131"/>
        <v>0</v>
      </c>
      <c r="O450" s="18">
        <f t="shared" si="132"/>
        <v>0</v>
      </c>
      <c r="P450" s="139">
        <f t="shared" si="133"/>
        <v>0</v>
      </c>
      <c r="Q450" s="66">
        <f t="shared" si="134"/>
        <v>0</v>
      </c>
      <c r="R450" s="66">
        <f t="shared" si="135"/>
        <v>0</v>
      </c>
      <c r="S450" s="9" t="e">
        <f>IF(#REF!="Yes",Q450,(Q450+I450*0.5))</f>
        <v>#REF!</v>
      </c>
      <c r="T450" s="9" t="e">
        <f>IF(#REF!="Yes",R450,(R450+K450*0.5))</f>
        <v>#REF!</v>
      </c>
      <c r="U450" s="151">
        <f t="shared" si="136"/>
        <v>0</v>
      </c>
      <c r="V450" s="16">
        <f t="shared" si="137"/>
        <v>0</v>
      </c>
      <c r="W450" s="16">
        <f t="shared" si="138"/>
        <v>0</v>
      </c>
      <c r="X450" s="138">
        <f>IF(ISNUMBER(VLOOKUP('Rate Calculations'!$A450,#REF!,5,FALSE)),VLOOKUP('Rate Calculations'!$A450,#REF!,5,FALSE),0)</f>
        <v>0</v>
      </c>
      <c r="Y450" s="89">
        <f>IF(ISNUMBER(VLOOKUP('Rate Calculations'!$A450,#REF!,6,FALSE)),VLOOKUP('Rate Calculations'!$A450,#REF!,6,FALSE),0)</f>
        <v>0</v>
      </c>
      <c r="Z450" s="17">
        <f t="shared" si="139"/>
        <v>0</v>
      </c>
      <c r="AA450" s="18">
        <f t="shared" si="140"/>
        <v>0</v>
      </c>
      <c r="AB450" s="46">
        <f t="shared" si="125"/>
        <v>0</v>
      </c>
      <c r="AC450" s="24">
        <f t="shared" si="141"/>
        <v>0</v>
      </c>
      <c r="AD450" s="24">
        <f t="shared" si="142"/>
        <v>0</v>
      </c>
      <c r="AE450" s="27" t="e">
        <f>IF(#REF!="Yes",AC450,(AC450+V450*0.5))</f>
        <v>#REF!</v>
      </c>
      <c r="AF450" s="27" t="e">
        <f>IF(#REF!="Yes",AD450,(AD450+W450*0.5))</f>
        <v>#REF!</v>
      </c>
    </row>
    <row r="451" spans="1:32">
      <c r="A451" s="57" t="str">
        <f t="shared" si="126"/>
        <v xml:space="preserve"> </v>
      </c>
      <c r="B451" s="57"/>
      <c r="C451" s="57"/>
      <c r="D451" s="30" t="str">
        <f>IFERROR((GETPIVOTDATA("Average of Certified Payroll Hourly Rate",'Pivot Table'!$X$3,"Firm Name",A451,"Class Round 3 (PSPO)",B451)),"")</f>
        <v/>
      </c>
      <c r="E451" s="34"/>
      <c r="F451" s="34"/>
      <c r="G451" s="151"/>
      <c r="H451" s="349">
        <f t="shared" si="127"/>
        <v>1.7500000000000002E-2</v>
      </c>
      <c r="I451" s="19">
        <f t="shared" si="128"/>
        <v>0</v>
      </c>
      <c r="J451" s="67">
        <f t="shared" si="129"/>
        <v>3.5000000000000003E-2</v>
      </c>
      <c r="K451" s="19">
        <f t="shared" si="130"/>
        <v>0</v>
      </c>
      <c r="L451" s="138">
        <f>IF(ISNUMBER(VLOOKUP('Rate Calculations'!$A451,#REF!,2,FALSE)),VLOOKUP('Rate Calculations'!$A451,#REF!,2,FALSE),0)</f>
        <v>0</v>
      </c>
      <c r="M451" s="89">
        <f>IF(ISNUMBER(VLOOKUP('Rate Calculations'!$A451,#REF!,4,FALSE)),VLOOKUP('Rate Calculations'!$A451,#REF!,4,FALSE),0)</f>
        <v>0</v>
      </c>
      <c r="N451" s="17">
        <f t="shared" si="131"/>
        <v>0</v>
      </c>
      <c r="O451" s="18">
        <f t="shared" si="132"/>
        <v>0</v>
      </c>
      <c r="P451" s="139">
        <f t="shared" si="133"/>
        <v>0</v>
      </c>
      <c r="Q451" s="66">
        <f t="shared" si="134"/>
        <v>0</v>
      </c>
      <c r="R451" s="66">
        <f t="shared" si="135"/>
        <v>0</v>
      </c>
      <c r="S451" s="9" t="e">
        <f>IF(#REF!="Yes",Q451,(Q451+I451*0.5))</f>
        <v>#REF!</v>
      </c>
      <c r="T451" s="9" t="e">
        <f>IF(#REF!="Yes",R451,(R451+K451*0.5))</f>
        <v>#REF!</v>
      </c>
      <c r="U451" s="151">
        <f t="shared" si="136"/>
        <v>0</v>
      </c>
      <c r="V451" s="16">
        <f t="shared" si="137"/>
        <v>0</v>
      </c>
      <c r="W451" s="16">
        <f t="shared" si="138"/>
        <v>0</v>
      </c>
      <c r="X451" s="138">
        <f>IF(ISNUMBER(VLOOKUP('Rate Calculations'!$A451,#REF!,5,FALSE)),VLOOKUP('Rate Calculations'!$A451,#REF!,5,FALSE),0)</f>
        <v>0</v>
      </c>
      <c r="Y451" s="89">
        <f>IF(ISNUMBER(VLOOKUP('Rate Calculations'!$A451,#REF!,6,FALSE)),VLOOKUP('Rate Calculations'!$A451,#REF!,6,FALSE),0)</f>
        <v>0</v>
      </c>
      <c r="Z451" s="17">
        <f t="shared" si="139"/>
        <v>0</v>
      </c>
      <c r="AA451" s="18">
        <f t="shared" si="140"/>
        <v>0</v>
      </c>
      <c r="AB451" s="46">
        <f t="shared" si="125"/>
        <v>0</v>
      </c>
      <c r="AC451" s="24">
        <f t="shared" si="141"/>
        <v>0</v>
      </c>
      <c r="AD451" s="24">
        <f t="shared" si="142"/>
        <v>0</v>
      </c>
      <c r="AE451" s="27" t="e">
        <f>IF(#REF!="Yes",AC451,(AC451+V451*0.5))</f>
        <v>#REF!</v>
      </c>
      <c r="AF451" s="27" t="e">
        <f>IF(#REF!="Yes",AD451,(AD451+W451*0.5))</f>
        <v>#REF!</v>
      </c>
    </row>
    <row r="452" spans="1:32">
      <c r="A452" s="57" t="str">
        <f t="shared" si="126"/>
        <v xml:space="preserve"> </v>
      </c>
      <c r="B452" s="57"/>
      <c r="C452" s="57"/>
      <c r="D452" s="30" t="str">
        <f>IFERROR((GETPIVOTDATA("Average of Certified Payroll Hourly Rate",'Pivot Table'!$X$3,"Firm Name",A452,"Class Round 3 (PSPO)",B452)),"")</f>
        <v/>
      </c>
      <c r="E452" s="34"/>
      <c r="F452" s="34"/>
      <c r="G452" s="151"/>
      <c r="H452" s="349">
        <f t="shared" si="127"/>
        <v>1.7500000000000002E-2</v>
      </c>
      <c r="I452" s="19">
        <f t="shared" si="128"/>
        <v>0</v>
      </c>
      <c r="J452" s="67">
        <f t="shared" si="129"/>
        <v>3.5000000000000003E-2</v>
      </c>
      <c r="K452" s="19">
        <f t="shared" si="130"/>
        <v>0</v>
      </c>
      <c r="L452" s="138">
        <f>IF(ISNUMBER(VLOOKUP('Rate Calculations'!$A452,#REF!,2,FALSE)),VLOOKUP('Rate Calculations'!$A452,#REF!,2,FALSE),0)</f>
        <v>0</v>
      </c>
      <c r="M452" s="89">
        <f>IF(ISNUMBER(VLOOKUP('Rate Calculations'!$A452,#REF!,4,FALSE)),VLOOKUP('Rate Calculations'!$A452,#REF!,4,FALSE),0)</f>
        <v>0</v>
      </c>
      <c r="N452" s="17">
        <f t="shared" si="131"/>
        <v>0</v>
      </c>
      <c r="O452" s="18">
        <f t="shared" si="132"/>
        <v>0</v>
      </c>
      <c r="P452" s="139">
        <f t="shared" si="133"/>
        <v>0</v>
      </c>
      <c r="Q452" s="66">
        <f t="shared" si="134"/>
        <v>0</v>
      </c>
      <c r="R452" s="66">
        <f t="shared" si="135"/>
        <v>0</v>
      </c>
      <c r="S452" s="9" t="e">
        <f>IF(#REF!="Yes",Q452,(Q452+I452*0.5))</f>
        <v>#REF!</v>
      </c>
      <c r="T452" s="9" t="e">
        <f>IF(#REF!="Yes",R452,(R452+K452*0.5))</f>
        <v>#REF!</v>
      </c>
      <c r="U452" s="151">
        <f t="shared" si="136"/>
        <v>0</v>
      </c>
      <c r="V452" s="16">
        <f t="shared" si="137"/>
        <v>0</v>
      </c>
      <c r="W452" s="16">
        <f t="shared" si="138"/>
        <v>0</v>
      </c>
      <c r="X452" s="138">
        <f>IF(ISNUMBER(VLOOKUP('Rate Calculations'!$A452,#REF!,5,FALSE)),VLOOKUP('Rate Calculations'!$A452,#REF!,5,FALSE),0)</f>
        <v>0</v>
      </c>
      <c r="Y452" s="89">
        <f>IF(ISNUMBER(VLOOKUP('Rate Calculations'!$A452,#REF!,6,FALSE)),VLOOKUP('Rate Calculations'!$A452,#REF!,6,FALSE),0)</f>
        <v>0</v>
      </c>
      <c r="Z452" s="17">
        <f t="shared" si="139"/>
        <v>0</v>
      </c>
      <c r="AA452" s="18">
        <f t="shared" si="140"/>
        <v>0</v>
      </c>
      <c r="AB452" s="46">
        <f t="shared" ref="AB452:AB515" si="143">$P$4</f>
        <v>0</v>
      </c>
      <c r="AC452" s="24">
        <f t="shared" si="141"/>
        <v>0</v>
      </c>
      <c r="AD452" s="24">
        <f t="shared" si="142"/>
        <v>0</v>
      </c>
      <c r="AE452" s="27" t="e">
        <f>IF(#REF!="Yes",AC452,(AC452+V452*0.5))</f>
        <v>#REF!</v>
      </c>
      <c r="AF452" s="27" t="e">
        <f>IF(#REF!="Yes",AD452,(AD452+W452*0.5))</f>
        <v>#REF!</v>
      </c>
    </row>
    <row r="453" spans="1:32">
      <c r="A453" s="57" t="str">
        <f t="shared" ref="A453:A516" si="144">IFERROR(TRIM(LEFT(C453,SEARCH(" : ",C453,1)))," ")</f>
        <v xml:space="preserve"> </v>
      </c>
      <c r="B453" s="57"/>
      <c r="C453" s="57"/>
      <c r="D453" s="30" t="str">
        <f>IFERROR((GETPIVOTDATA("Average of Certified Payroll Hourly Rate",'Pivot Table'!$X$3,"Firm Name",A453,"Class Round 3 (PSPO)",B453)),"")</f>
        <v/>
      </c>
      <c r="E453" s="34"/>
      <c r="F453" s="34"/>
      <c r="G453" s="151"/>
      <c r="H453" s="349">
        <f t="shared" si="127"/>
        <v>1.7500000000000002E-2</v>
      </c>
      <c r="I453" s="19">
        <f t="shared" si="128"/>
        <v>0</v>
      </c>
      <c r="J453" s="67">
        <f t="shared" si="129"/>
        <v>3.5000000000000003E-2</v>
      </c>
      <c r="K453" s="19">
        <f t="shared" si="130"/>
        <v>0</v>
      </c>
      <c r="L453" s="138">
        <f>IF(ISNUMBER(VLOOKUP('Rate Calculations'!$A453,#REF!,2,FALSE)),VLOOKUP('Rate Calculations'!$A453,#REF!,2,FALSE),0)</f>
        <v>0</v>
      </c>
      <c r="M453" s="89">
        <f>IF(ISNUMBER(VLOOKUP('Rate Calculations'!$A453,#REF!,4,FALSE)),VLOOKUP('Rate Calculations'!$A453,#REF!,4,FALSE),0)</f>
        <v>0</v>
      </c>
      <c r="N453" s="17">
        <f t="shared" si="131"/>
        <v>0</v>
      </c>
      <c r="O453" s="18">
        <f t="shared" si="132"/>
        <v>0</v>
      </c>
      <c r="P453" s="139">
        <f t="shared" si="133"/>
        <v>0</v>
      </c>
      <c r="Q453" s="66">
        <f t="shared" si="134"/>
        <v>0</v>
      </c>
      <c r="R453" s="66">
        <f t="shared" si="135"/>
        <v>0</v>
      </c>
      <c r="S453" s="9" t="e">
        <f>IF(#REF!="Yes",Q453,(Q453+I453*0.5))</f>
        <v>#REF!</v>
      </c>
      <c r="T453" s="9" t="e">
        <f>IF(#REF!="Yes",R453,(R453+K453*0.5))</f>
        <v>#REF!</v>
      </c>
      <c r="U453" s="151">
        <f t="shared" si="136"/>
        <v>0</v>
      </c>
      <c r="V453" s="16">
        <f t="shared" si="137"/>
        <v>0</v>
      </c>
      <c r="W453" s="16">
        <f t="shared" si="138"/>
        <v>0</v>
      </c>
      <c r="X453" s="138">
        <f>IF(ISNUMBER(VLOOKUP('Rate Calculations'!$A453,#REF!,5,FALSE)),VLOOKUP('Rate Calculations'!$A453,#REF!,5,FALSE),0)</f>
        <v>0</v>
      </c>
      <c r="Y453" s="89">
        <f>IF(ISNUMBER(VLOOKUP('Rate Calculations'!$A453,#REF!,6,FALSE)),VLOOKUP('Rate Calculations'!$A453,#REF!,6,FALSE),0)</f>
        <v>0</v>
      </c>
      <c r="Z453" s="17">
        <f t="shared" si="139"/>
        <v>0</v>
      </c>
      <c r="AA453" s="18">
        <f t="shared" si="140"/>
        <v>0</v>
      </c>
      <c r="AB453" s="46">
        <f t="shared" si="143"/>
        <v>0</v>
      </c>
      <c r="AC453" s="24">
        <f t="shared" si="141"/>
        <v>0</v>
      </c>
      <c r="AD453" s="24">
        <f t="shared" si="142"/>
        <v>0</v>
      </c>
      <c r="AE453" s="27" t="e">
        <f>IF(#REF!="Yes",AC453,(AC453+V453*0.5))</f>
        <v>#REF!</v>
      </c>
      <c r="AF453" s="27" t="e">
        <f>IF(#REF!="Yes",AD453,(AD453+W453*0.5))</f>
        <v>#REF!</v>
      </c>
    </row>
    <row r="454" spans="1:32">
      <c r="A454" s="57" t="str">
        <f t="shared" si="144"/>
        <v xml:space="preserve"> </v>
      </c>
      <c r="B454" s="57"/>
      <c r="C454" s="57"/>
      <c r="D454" s="30" t="str">
        <f>IFERROR((GETPIVOTDATA("Average of Certified Payroll Hourly Rate",'Pivot Table'!$X$3,"Firm Name",A454,"Class Round 3 (PSPO)",B454)),"")</f>
        <v/>
      </c>
      <c r="E454" s="34"/>
      <c r="F454" s="34"/>
      <c r="G454" s="151"/>
      <c r="H454" s="349">
        <f t="shared" ref="H454:H517" si="145">$H$4</f>
        <v>1.7500000000000002E-2</v>
      </c>
      <c r="I454" s="19">
        <f t="shared" ref="I454:I517" si="146">IFERROR(IF(ISBLANK(G454),IF(ISBLANK(F454),IF(ISBLANK(E454),D454*(1+H454),E454*(1+H454)),F454*(1+H454)),G454*(1+H454)),0)</f>
        <v>0</v>
      </c>
      <c r="J454" s="67">
        <f t="shared" ref="J454:J517" si="147">$J$4</f>
        <v>3.5000000000000003E-2</v>
      </c>
      <c r="K454" s="19">
        <f t="shared" ref="K454:K517" si="148">I454*(1+J454)</f>
        <v>0</v>
      </c>
      <c r="L454" s="138">
        <f>IF(ISNUMBER(VLOOKUP('Rate Calculations'!$A454,#REF!,2,FALSE)),VLOOKUP('Rate Calculations'!$A454,#REF!,2,FALSE),0)</f>
        <v>0</v>
      </c>
      <c r="M454" s="89">
        <f>IF(ISNUMBER(VLOOKUP('Rate Calculations'!$A454,#REF!,4,FALSE)),VLOOKUP('Rate Calculations'!$A454,#REF!,4,FALSE),0)</f>
        <v>0</v>
      </c>
      <c r="N454" s="17">
        <f t="shared" ref="N454:N517" si="149">(I454*L454)+(I454*M454)+I454</f>
        <v>0</v>
      </c>
      <c r="O454" s="18">
        <f t="shared" ref="O454:O517" si="150">(K454*L454)+(K454*M454)+K454</f>
        <v>0</v>
      </c>
      <c r="P454" s="139">
        <f t="shared" ref="P454:P517" si="151">$P$4</f>
        <v>0</v>
      </c>
      <c r="Q454" s="66">
        <f t="shared" ref="Q454:Q517" si="152">(IF(L454&gt;156%,(I454+(I454*1.56)),((I454+(I454*L454))))*P454)+N454</f>
        <v>0</v>
      </c>
      <c r="R454" s="66">
        <f t="shared" ref="R454:R517" si="153">(IF(L454&gt;156%,(K454+(K454*1.56)),((K454+(K454*L454))))*P454)+O454</f>
        <v>0</v>
      </c>
      <c r="S454" s="9" t="e">
        <f>IF(#REF!="Yes",Q454,(Q454+I454*0.5))</f>
        <v>#REF!</v>
      </c>
      <c r="T454" s="9" t="e">
        <f>IF(#REF!="Yes",R454,(R454+K454*0.5))</f>
        <v>#REF!</v>
      </c>
      <c r="U454" s="151">
        <f t="shared" ref="U454:U517" si="154">G454</f>
        <v>0</v>
      </c>
      <c r="V454" s="16">
        <f t="shared" ref="V454:V517" si="155">U454*(1+H454)</f>
        <v>0</v>
      </c>
      <c r="W454" s="16">
        <f t="shared" ref="W454:W517" si="156">V454*(1+J454)</f>
        <v>0</v>
      </c>
      <c r="X454" s="138">
        <f>IF(ISNUMBER(VLOOKUP('Rate Calculations'!$A454,#REF!,5,FALSE)),VLOOKUP('Rate Calculations'!$A454,#REF!,5,FALSE),0)</f>
        <v>0</v>
      </c>
      <c r="Y454" s="89">
        <f>IF(ISNUMBER(VLOOKUP('Rate Calculations'!$A454,#REF!,6,FALSE)),VLOOKUP('Rate Calculations'!$A454,#REF!,6,FALSE),0)</f>
        <v>0</v>
      </c>
      <c r="Z454" s="17">
        <f t="shared" ref="Z454:Z517" si="157">(V454*X454)+(V454*Y454)+V454</f>
        <v>0</v>
      </c>
      <c r="AA454" s="18">
        <f t="shared" ref="AA454:AA517" si="158">(W454*X454)+(W454*Y454)+W454</f>
        <v>0</v>
      </c>
      <c r="AB454" s="46">
        <f t="shared" si="143"/>
        <v>0</v>
      </c>
      <c r="AC454" s="24">
        <f t="shared" ref="AC454:AC517" si="159">(IF(X454&gt;156%,(V454+(V454*1.56)),((V454+(V454*X454))))*AB454)+Z454</f>
        <v>0</v>
      </c>
      <c r="AD454" s="24">
        <f t="shared" ref="AD454:AD517" si="160">(IF(X454&gt;156%,(W454+(W454*1.56)),((W454+(W454*X454))))*AB454)+AA454</f>
        <v>0</v>
      </c>
      <c r="AE454" s="27" t="e">
        <f>IF(#REF!="Yes",AC454,(AC454+V454*0.5))</f>
        <v>#REF!</v>
      </c>
      <c r="AF454" s="27" t="e">
        <f>IF(#REF!="Yes",AD454,(AD454+W454*0.5))</f>
        <v>#REF!</v>
      </c>
    </row>
    <row r="455" spans="1:32">
      <c r="A455" s="57" t="str">
        <f t="shared" si="144"/>
        <v xml:space="preserve"> </v>
      </c>
      <c r="B455" s="57"/>
      <c r="C455" s="57"/>
      <c r="D455" s="30" t="str">
        <f>IFERROR((GETPIVOTDATA("Average of Certified Payroll Hourly Rate",'Pivot Table'!$X$3,"Firm Name",A455,"Class Round 3 (PSPO)",B455)),"")</f>
        <v/>
      </c>
      <c r="E455" s="34"/>
      <c r="F455" s="34"/>
      <c r="G455" s="151"/>
      <c r="H455" s="349">
        <f t="shared" si="145"/>
        <v>1.7500000000000002E-2</v>
      </c>
      <c r="I455" s="19">
        <f t="shared" si="146"/>
        <v>0</v>
      </c>
      <c r="J455" s="67">
        <f t="shared" si="147"/>
        <v>3.5000000000000003E-2</v>
      </c>
      <c r="K455" s="19">
        <f t="shared" si="148"/>
        <v>0</v>
      </c>
      <c r="L455" s="138">
        <f>IF(ISNUMBER(VLOOKUP('Rate Calculations'!$A455,#REF!,2,FALSE)),VLOOKUP('Rate Calculations'!$A455,#REF!,2,FALSE),0)</f>
        <v>0</v>
      </c>
      <c r="M455" s="89">
        <f>IF(ISNUMBER(VLOOKUP('Rate Calculations'!$A455,#REF!,4,FALSE)),VLOOKUP('Rate Calculations'!$A455,#REF!,4,FALSE),0)</f>
        <v>0</v>
      </c>
      <c r="N455" s="17">
        <f t="shared" si="149"/>
        <v>0</v>
      </c>
      <c r="O455" s="18">
        <f t="shared" si="150"/>
        <v>0</v>
      </c>
      <c r="P455" s="139">
        <f t="shared" si="151"/>
        <v>0</v>
      </c>
      <c r="Q455" s="66">
        <f t="shared" si="152"/>
        <v>0</v>
      </c>
      <c r="R455" s="66">
        <f t="shared" si="153"/>
        <v>0</v>
      </c>
      <c r="S455" s="9" t="e">
        <f>IF(#REF!="Yes",Q455,(Q455+I455*0.5))</f>
        <v>#REF!</v>
      </c>
      <c r="T455" s="9" t="e">
        <f>IF(#REF!="Yes",R455,(R455+K455*0.5))</f>
        <v>#REF!</v>
      </c>
      <c r="U455" s="151">
        <f t="shared" si="154"/>
        <v>0</v>
      </c>
      <c r="V455" s="16">
        <f t="shared" si="155"/>
        <v>0</v>
      </c>
      <c r="W455" s="16">
        <f t="shared" si="156"/>
        <v>0</v>
      </c>
      <c r="X455" s="138">
        <f>IF(ISNUMBER(VLOOKUP('Rate Calculations'!$A455,#REF!,5,FALSE)),VLOOKUP('Rate Calculations'!$A455,#REF!,5,FALSE),0)</f>
        <v>0</v>
      </c>
      <c r="Y455" s="89">
        <f>IF(ISNUMBER(VLOOKUP('Rate Calculations'!$A455,#REF!,6,FALSE)),VLOOKUP('Rate Calculations'!$A455,#REF!,6,FALSE),0)</f>
        <v>0</v>
      </c>
      <c r="Z455" s="17">
        <f t="shared" si="157"/>
        <v>0</v>
      </c>
      <c r="AA455" s="18">
        <f t="shared" si="158"/>
        <v>0</v>
      </c>
      <c r="AB455" s="46">
        <f t="shared" si="143"/>
        <v>0</v>
      </c>
      <c r="AC455" s="24">
        <f t="shared" si="159"/>
        <v>0</v>
      </c>
      <c r="AD455" s="24">
        <f t="shared" si="160"/>
        <v>0</v>
      </c>
      <c r="AE455" s="27" t="e">
        <f>IF(#REF!="Yes",AC455,(AC455+V455*0.5))</f>
        <v>#REF!</v>
      </c>
      <c r="AF455" s="27" t="e">
        <f>IF(#REF!="Yes",AD455,(AD455+W455*0.5))</f>
        <v>#REF!</v>
      </c>
    </row>
    <row r="456" spans="1:32">
      <c r="A456" s="57" t="str">
        <f t="shared" si="144"/>
        <v xml:space="preserve"> </v>
      </c>
      <c r="B456" s="57"/>
      <c r="C456" s="57"/>
      <c r="D456" s="30" t="str">
        <f>IFERROR((GETPIVOTDATA("Average of Certified Payroll Hourly Rate",'Pivot Table'!$X$3,"Firm Name",A456,"Class Round 3 (PSPO)",B456)),"")</f>
        <v/>
      </c>
      <c r="E456" s="34"/>
      <c r="F456" s="34"/>
      <c r="G456" s="151"/>
      <c r="H456" s="349">
        <f t="shared" si="145"/>
        <v>1.7500000000000002E-2</v>
      </c>
      <c r="I456" s="19">
        <f t="shared" si="146"/>
        <v>0</v>
      </c>
      <c r="J456" s="67">
        <f t="shared" si="147"/>
        <v>3.5000000000000003E-2</v>
      </c>
      <c r="K456" s="19">
        <f t="shared" si="148"/>
        <v>0</v>
      </c>
      <c r="L456" s="138">
        <f>IF(ISNUMBER(VLOOKUP('Rate Calculations'!$A456,#REF!,2,FALSE)),VLOOKUP('Rate Calculations'!$A456,#REF!,2,FALSE),0)</f>
        <v>0</v>
      </c>
      <c r="M456" s="89">
        <f>IF(ISNUMBER(VLOOKUP('Rate Calculations'!$A456,#REF!,4,FALSE)),VLOOKUP('Rate Calculations'!$A456,#REF!,4,FALSE),0)</f>
        <v>0</v>
      </c>
      <c r="N456" s="17">
        <f t="shared" si="149"/>
        <v>0</v>
      </c>
      <c r="O456" s="18">
        <f t="shared" si="150"/>
        <v>0</v>
      </c>
      <c r="P456" s="139">
        <f t="shared" si="151"/>
        <v>0</v>
      </c>
      <c r="Q456" s="66">
        <f t="shared" si="152"/>
        <v>0</v>
      </c>
      <c r="R456" s="66">
        <f t="shared" si="153"/>
        <v>0</v>
      </c>
      <c r="S456" s="9" t="e">
        <f>IF(#REF!="Yes",Q456,(Q456+I456*0.5))</f>
        <v>#REF!</v>
      </c>
      <c r="T456" s="9" t="e">
        <f>IF(#REF!="Yes",R456,(R456+K456*0.5))</f>
        <v>#REF!</v>
      </c>
      <c r="U456" s="151">
        <f t="shared" si="154"/>
        <v>0</v>
      </c>
      <c r="V456" s="16">
        <f t="shared" si="155"/>
        <v>0</v>
      </c>
      <c r="W456" s="16">
        <f t="shared" si="156"/>
        <v>0</v>
      </c>
      <c r="X456" s="138">
        <f>IF(ISNUMBER(VLOOKUP('Rate Calculations'!$A456,#REF!,5,FALSE)),VLOOKUP('Rate Calculations'!$A456,#REF!,5,FALSE),0)</f>
        <v>0</v>
      </c>
      <c r="Y456" s="89">
        <f>IF(ISNUMBER(VLOOKUP('Rate Calculations'!$A456,#REF!,6,FALSE)),VLOOKUP('Rate Calculations'!$A456,#REF!,6,FALSE),0)</f>
        <v>0</v>
      </c>
      <c r="Z456" s="17">
        <f t="shared" si="157"/>
        <v>0</v>
      </c>
      <c r="AA456" s="18">
        <f t="shared" si="158"/>
        <v>0</v>
      </c>
      <c r="AB456" s="46">
        <f t="shared" si="143"/>
        <v>0</v>
      </c>
      <c r="AC456" s="24">
        <f t="shared" si="159"/>
        <v>0</v>
      </c>
      <c r="AD456" s="24">
        <f t="shared" si="160"/>
        <v>0</v>
      </c>
      <c r="AE456" s="27" t="e">
        <f>IF(#REF!="Yes",AC456,(AC456+V456*0.5))</f>
        <v>#REF!</v>
      </c>
      <c r="AF456" s="27" t="e">
        <f>IF(#REF!="Yes",AD456,(AD456+W456*0.5))</f>
        <v>#REF!</v>
      </c>
    </row>
    <row r="457" spans="1:32">
      <c r="A457" s="57" t="str">
        <f t="shared" si="144"/>
        <v xml:space="preserve"> </v>
      </c>
      <c r="B457" s="57"/>
      <c r="C457" s="57"/>
      <c r="D457" s="30" t="str">
        <f>IFERROR((GETPIVOTDATA("Average of Certified Payroll Hourly Rate",'Pivot Table'!$X$3,"Firm Name",A457,"Class Round 3 (PSPO)",B457)),"")</f>
        <v/>
      </c>
      <c r="E457" s="34"/>
      <c r="F457" s="34"/>
      <c r="G457" s="151"/>
      <c r="H457" s="349">
        <f t="shared" si="145"/>
        <v>1.7500000000000002E-2</v>
      </c>
      <c r="I457" s="19">
        <f t="shared" si="146"/>
        <v>0</v>
      </c>
      <c r="J457" s="67">
        <f t="shared" si="147"/>
        <v>3.5000000000000003E-2</v>
      </c>
      <c r="K457" s="19">
        <f t="shared" si="148"/>
        <v>0</v>
      </c>
      <c r="L457" s="138">
        <f>IF(ISNUMBER(VLOOKUP('Rate Calculations'!$A457,#REF!,2,FALSE)),VLOOKUP('Rate Calculations'!$A457,#REF!,2,FALSE),0)</f>
        <v>0</v>
      </c>
      <c r="M457" s="89">
        <f>IF(ISNUMBER(VLOOKUP('Rate Calculations'!$A457,#REF!,4,FALSE)),VLOOKUP('Rate Calculations'!$A457,#REF!,4,FALSE),0)</f>
        <v>0</v>
      </c>
      <c r="N457" s="17">
        <f t="shared" si="149"/>
        <v>0</v>
      </c>
      <c r="O457" s="18">
        <f t="shared" si="150"/>
        <v>0</v>
      </c>
      <c r="P457" s="139">
        <f t="shared" si="151"/>
        <v>0</v>
      </c>
      <c r="Q457" s="66">
        <f t="shared" si="152"/>
        <v>0</v>
      </c>
      <c r="R457" s="66">
        <f t="shared" si="153"/>
        <v>0</v>
      </c>
      <c r="S457" s="9" t="e">
        <f>IF(#REF!="Yes",Q457,(Q457+I457*0.5))</f>
        <v>#REF!</v>
      </c>
      <c r="T457" s="9" t="e">
        <f>IF(#REF!="Yes",R457,(R457+K457*0.5))</f>
        <v>#REF!</v>
      </c>
      <c r="U457" s="151">
        <f t="shared" si="154"/>
        <v>0</v>
      </c>
      <c r="V457" s="16">
        <f t="shared" si="155"/>
        <v>0</v>
      </c>
      <c r="W457" s="16">
        <f t="shared" si="156"/>
        <v>0</v>
      </c>
      <c r="X457" s="138">
        <f>IF(ISNUMBER(VLOOKUP('Rate Calculations'!$A457,#REF!,5,FALSE)),VLOOKUP('Rate Calculations'!$A457,#REF!,5,FALSE),0)</f>
        <v>0</v>
      </c>
      <c r="Y457" s="89">
        <f>IF(ISNUMBER(VLOOKUP('Rate Calculations'!$A457,#REF!,6,FALSE)),VLOOKUP('Rate Calculations'!$A457,#REF!,6,FALSE),0)</f>
        <v>0</v>
      </c>
      <c r="Z457" s="17">
        <f t="shared" si="157"/>
        <v>0</v>
      </c>
      <c r="AA457" s="18">
        <f t="shared" si="158"/>
        <v>0</v>
      </c>
      <c r="AB457" s="46">
        <f t="shared" si="143"/>
        <v>0</v>
      </c>
      <c r="AC457" s="24">
        <f t="shared" si="159"/>
        <v>0</v>
      </c>
      <c r="AD457" s="24">
        <f t="shared" si="160"/>
        <v>0</v>
      </c>
      <c r="AE457" s="27" t="e">
        <f>IF(#REF!="Yes",AC457,(AC457+V457*0.5))</f>
        <v>#REF!</v>
      </c>
      <c r="AF457" s="27" t="e">
        <f>IF(#REF!="Yes",AD457,(AD457+W457*0.5))</f>
        <v>#REF!</v>
      </c>
    </row>
    <row r="458" spans="1:32">
      <c r="A458" s="57" t="str">
        <f t="shared" si="144"/>
        <v xml:space="preserve"> </v>
      </c>
      <c r="B458" s="57"/>
      <c r="C458" s="57"/>
      <c r="D458" s="30" t="str">
        <f>IFERROR((GETPIVOTDATA("Average of Certified Payroll Hourly Rate",'Pivot Table'!$X$3,"Firm Name",A458,"Class Round 3 (PSPO)",B458)),"")</f>
        <v/>
      </c>
      <c r="E458" s="34"/>
      <c r="F458" s="34"/>
      <c r="G458" s="151"/>
      <c r="H458" s="349">
        <f t="shared" si="145"/>
        <v>1.7500000000000002E-2</v>
      </c>
      <c r="I458" s="19">
        <f t="shared" si="146"/>
        <v>0</v>
      </c>
      <c r="J458" s="67">
        <f t="shared" si="147"/>
        <v>3.5000000000000003E-2</v>
      </c>
      <c r="K458" s="19">
        <f t="shared" si="148"/>
        <v>0</v>
      </c>
      <c r="L458" s="138">
        <f>IF(ISNUMBER(VLOOKUP('Rate Calculations'!$A458,#REF!,2,FALSE)),VLOOKUP('Rate Calculations'!$A458,#REF!,2,FALSE),0)</f>
        <v>0</v>
      </c>
      <c r="M458" s="89">
        <f>IF(ISNUMBER(VLOOKUP('Rate Calculations'!$A458,#REF!,4,FALSE)),VLOOKUP('Rate Calculations'!$A458,#REF!,4,FALSE),0)</f>
        <v>0</v>
      </c>
      <c r="N458" s="17">
        <f t="shared" si="149"/>
        <v>0</v>
      </c>
      <c r="O458" s="18">
        <f t="shared" si="150"/>
        <v>0</v>
      </c>
      <c r="P458" s="139">
        <f t="shared" si="151"/>
        <v>0</v>
      </c>
      <c r="Q458" s="66">
        <f t="shared" si="152"/>
        <v>0</v>
      </c>
      <c r="R458" s="66">
        <f t="shared" si="153"/>
        <v>0</v>
      </c>
      <c r="S458" s="9" t="e">
        <f>IF(#REF!="Yes",Q458,(Q458+I458*0.5))</f>
        <v>#REF!</v>
      </c>
      <c r="T458" s="9" t="e">
        <f>IF(#REF!="Yes",R458,(R458+K458*0.5))</f>
        <v>#REF!</v>
      </c>
      <c r="U458" s="151">
        <f t="shared" si="154"/>
        <v>0</v>
      </c>
      <c r="V458" s="16">
        <f t="shared" si="155"/>
        <v>0</v>
      </c>
      <c r="W458" s="16">
        <f t="shared" si="156"/>
        <v>0</v>
      </c>
      <c r="X458" s="138">
        <f>IF(ISNUMBER(VLOOKUP('Rate Calculations'!$A458,#REF!,5,FALSE)),VLOOKUP('Rate Calculations'!$A458,#REF!,5,FALSE),0)</f>
        <v>0</v>
      </c>
      <c r="Y458" s="89">
        <f>IF(ISNUMBER(VLOOKUP('Rate Calculations'!$A458,#REF!,6,FALSE)),VLOOKUP('Rate Calculations'!$A458,#REF!,6,FALSE),0)</f>
        <v>0</v>
      </c>
      <c r="Z458" s="17">
        <f t="shared" si="157"/>
        <v>0</v>
      </c>
      <c r="AA458" s="18">
        <f t="shared" si="158"/>
        <v>0</v>
      </c>
      <c r="AB458" s="46">
        <f t="shared" si="143"/>
        <v>0</v>
      </c>
      <c r="AC458" s="24">
        <f t="shared" si="159"/>
        <v>0</v>
      </c>
      <c r="AD458" s="24">
        <f t="shared" si="160"/>
        <v>0</v>
      </c>
      <c r="AE458" s="27" t="e">
        <f>IF(#REF!="Yes",AC458,(AC458+V458*0.5))</f>
        <v>#REF!</v>
      </c>
      <c r="AF458" s="27" t="e">
        <f>IF(#REF!="Yes",AD458,(AD458+W458*0.5))</f>
        <v>#REF!</v>
      </c>
    </row>
    <row r="459" spans="1:32">
      <c r="A459" s="57" t="str">
        <f t="shared" si="144"/>
        <v xml:space="preserve"> </v>
      </c>
      <c r="B459" s="57"/>
      <c r="C459" s="57"/>
      <c r="D459" s="30" t="str">
        <f>IFERROR((GETPIVOTDATA("Average of Certified Payroll Hourly Rate",'Pivot Table'!$X$3,"Firm Name",A459,"Class Round 3 (PSPO)",B459)),"")</f>
        <v/>
      </c>
      <c r="E459" s="34"/>
      <c r="F459" s="34"/>
      <c r="G459" s="151"/>
      <c r="H459" s="349">
        <f t="shared" si="145"/>
        <v>1.7500000000000002E-2</v>
      </c>
      <c r="I459" s="19">
        <f t="shared" si="146"/>
        <v>0</v>
      </c>
      <c r="J459" s="67">
        <f t="shared" si="147"/>
        <v>3.5000000000000003E-2</v>
      </c>
      <c r="K459" s="19">
        <f t="shared" si="148"/>
        <v>0</v>
      </c>
      <c r="L459" s="138">
        <f>IF(ISNUMBER(VLOOKUP('Rate Calculations'!$A459,#REF!,2,FALSE)),VLOOKUP('Rate Calculations'!$A459,#REF!,2,FALSE),0)</f>
        <v>0</v>
      </c>
      <c r="M459" s="89">
        <f>IF(ISNUMBER(VLOOKUP('Rate Calculations'!$A459,#REF!,4,FALSE)),VLOOKUP('Rate Calculations'!$A459,#REF!,4,FALSE),0)</f>
        <v>0</v>
      </c>
      <c r="N459" s="17">
        <f t="shared" si="149"/>
        <v>0</v>
      </c>
      <c r="O459" s="18">
        <f t="shared" si="150"/>
        <v>0</v>
      </c>
      <c r="P459" s="139">
        <f t="shared" si="151"/>
        <v>0</v>
      </c>
      <c r="Q459" s="66">
        <f t="shared" si="152"/>
        <v>0</v>
      </c>
      <c r="R459" s="66">
        <f t="shared" si="153"/>
        <v>0</v>
      </c>
      <c r="S459" s="9" t="e">
        <f>IF(#REF!="Yes",Q459,(Q459+I459*0.5))</f>
        <v>#REF!</v>
      </c>
      <c r="T459" s="9" t="e">
        <f>IF(#REF!="Yes",R459,(R459+K459*0.5))</f>
        <v>#REF!</v>
      </c>
      <c r="U459" s="151">
        <f t="shared" si="154"/>
        <v>0</v>
      </c>
      <c r="V459" s="16">
        <f t="shared" si="155"/>
        <v>0</v>
      </c>
      <c r="W459" s="16">
        <f t="shared" si="156"/>
        <v>0</v>
      </c>
      <c r="X459" s="138">
        <f>IF(ISNUMBER(VLOOKUP('Rate Calculations'!$A459,#REF!,5,FALSE)),VLOOKUP('Rate Calculations'!$A459,#REF!,5,FALSE),0)</f>
        <v>0</v>
      </c>
      <c r="Y459" s="89">
        <f>IF(ISNUMBER(VLOOKUP('Rate Calculations'!$A459,#REF!,6,FALSE)),VLOOKUP('Rate Calculations'!$A459,#REF!,6,FALSE),0)</f>
        <v>0</v>
      </c>
      <c r="Z459" s="17">
        <f t="shared" si="157"/>
        <v>0</v>
      </c>
      <c r="AA459" s="18">
        <f t="shared" si="158"/>
        <v>0</v>
      </c>
      <c r="AB459" s="46">
        <f t="shared" si="143"/>
        <v>0</v>
      </c>
      <c r="AC459" s="24">
        <f t="shared" si="159"/>
        <v>0</v>
      </c>
      <c r="AD459" s="24">
        <f t="shared" si="160"/>
        <v>0</v>
      </c>
      <c r="AE459" s="27" t="e">
        <f>IF(#REF!="Yes",AC459,(AC459+V459*0.5))</f>
        <v>#REF!</v>
      </c>
      <c r="AF459" s="27" t="e">
        <f>IF(#REF!="Yes",AD459,(AD459+W459*0.5))</f>
        <v>#REF!</v>
      </c>
    </row>
    <row r="460" spans="1:32">
      <c r="A460" s="57" t="str">
        <f t="shared" si="144"/>
        <v xml:space="preserve"> </v>
      </c>
      <c r="B460" s="57"/>
      <c r="C460" s="57"/>
      <c r="D460" s="30" t="str">
        <f>IFERROR((GETPIVOTDATA("Average of Certified Payroll Hourly Rate",'Pivot Table'!$X$3,"Firm Name",A460,"Class Round 3 (PSPO)",B460)),"")</f>
        <v/>
      </c>
      <c r="E460" s="34"/>
      <c r="F460" s="34"/>
      <c r="G460" s="151"/>
      <c r="H460" s="349">
        <f t="shared" si="145"/>
        <v>1.7500000000000002E-2</v>
      </c>
      <c r="I460" s="19">
        <f t="shared" si="146"/>
        <v>0</v>
      </c>
      <c r="J460" s="67">
        <f t="shared" si="147"/>
        <v>3.5000000000000003E-2</v>
      </c>
      <c r="K460" s="19">
        <f t="shared" si="148"/>
        <v>0</v>
      </c>
      <c r="L460" s="138">
        <f>IF(ISNUMBER(VLOOKUP('Rate Calculations'!$A460,#REF!,2,FALSE)),VLOOKUP('Rate Calculations'!$A460,#REF!,2,FALSE),0)</f>
        <v>0</v>
      </c>
      <c r="M460" s="89">
        <f>IF(ISNUMBER(VLOOKUP('Rate Calculations'!$A460,#REF!,4,FALSE)),VLOOKUP('Rate Calculations'!$A460,#REF!,4,FALSE),0)</f>
        <v>0</v>
      </c>
      <c r="N460" s="17">
        <f t="shared" si="149"/>
        <v>0</v>
      </c>
      <c r="O460" s="18">
        <f t="shared" si="150"/>
        <v>0</v>
      </c>
      <c r="P460" s="139">
        <f t="shared" si="151"/>
        <v>0</v>
      </c>
      <c r="Q460" s="66">
        <f t="shared" si="152"/>
        <v>0</v>
      </c>
      <c r="R460" s="66">
        <f t="shared" si="153"/>
        <v>0</v>
      </c>
      <c r="S460" s="9" t="e">
        <f>IF(#REF!="Yes",Q460,(Q460+I460*0.5))</f>
        <v>#REF!</v>
      </c>
      <c r="T460" s="9" t="e">
        <f>IF(#REF!="Yes",R460,(R460+K460*0.5))</f>
        <v>#REF!</v>
      </c>
      <c r="U460" s="151">
        <f t="shared" si="154"/>
        <v>0</v>
      </c>
      <c r="V460" s="16">
        <f t="shared" si="155"/>
        <v>0</v>
      </c>
      <c r="W460" s="16">
        <f t="shared" si="156"/>
        <v>0</v>
      </c>
      <c r="X460" s="138">
        <f>IF(ISNUMBER(VLOOKUP('Rate Calculations'!$A460,#REF!,5,FALSE)),VLOOKUP('Rate Calculations'!$A460,#REF!,5,FALSE),0)</f>
        <v>0</v>
      </c>
      <c r="Y460" s="89">
        <f>IF(ISNUMBER(VLOOKUP('Rate Calculations'!$A460,#REF!,6,FALSE)),VLOOKUP('Rate Calculations'!$A460,#REF!,6,FALSE),0)</f>
        <v>0</v>
      </c>
      <c r="Z460" s="17">
        <f t="shared" si="157"/>
        <v>0</v>
      </c>
      <c r="AA460" s="18">
        <f t="shared" si="158"/>
        <v>0</v>
      </c>
      <c r="AB460" s="46">
        <f t="shared" si="143"/>
        <v>0</v>
      </c>
      <c r="AC460" s="24">
        <f t="shared" si="159"/>
        <v>0</v>
      </c>
      <c r="AD460" s="24">
        <f t="shared" si="160"/>
        <v>0</v>
      </c>
      <c r="AE460" s="27" t="e">
        <f>IF(#REF!="Yes",AC460,(AC460+V460*0.5))</f>
        <v>#REF!</v>
      </c>
      <c r="AF460" s="27" t="e">
        <f>IF(#REF!="Yes",AD460,(AD460+W460*0.5))</f>
        <v>#REF!</v>
      </c>
    </row>
    <row r="461" spans="1:32">
      <c r="A461" s="57" t="str">
        <f t="shared" si="144"/>
        <v xml:space="preserve"> </v>
      </c>
      <c r="B461" s="57"/>
      <c r="C461" s="57"/>
      <c r="D461" s="30" t="str">
        <f>IFERROR((GETPIVOTDATA("Average of Certified Payroll Hourly Rate",'Pivot Table'!$X$3,"Firm Name",A461,"Class Round 3 (PSPO)",B461)),"")</f>
        <v/>
      </c>
      <c r="E461" s="34"/>
      <c r="F461" s="34"/>
      <c r="G461" s="151"/>
      <c r="H461" s="349">
        <f t="shared" si="145"/>
        <v>1.7500000000000002E-2</v>
      </c>
      <c r="I461" s="19">
        <f t="shared" si="146"/>
        <v>0</v>
      </c>
      <c r="J461" s="67">
        <f t="shared" si="147"/>
        <v>3.5000000000000003E-2</v>
      </c>
      <c r="K461" s="19">
        <f t="shared" si="148"/>
        <v>0</v>
      </c>
      <c r="L461" s="138">
        <f>IF(ISNUMBER(VLOOKUP('Rate Calculations'!$A461,#REF!,2,FALSE)),VLOOKUP('Rate Calculations'!$A461,#REF!,2,FALSE),0)</f>
        <v>0</v>
      </c>
      <c r="M461" s="89">
        <f>IF(ISNUMBER(VLOOKUP('Rate Calculations'!$A461,#REF!,4,FALSE)),VLOOKUP('Rate Calculations'!$A461,#REF!,4,FALSE),0)</f>
        <v>0</v>
      </c>
      <c r="N461" s="17">
        <f t="shared" si="149"/>
        <v>0</v>
      </c>
      <c r="O461" s="18">
        <f t="shared" si="150"/>
        <v>0</v>
      </c>
      <c r="P461" s="139">
        <f t="shared" si="151"/>
        <v>0</v>
      </c>
      <c r="Q461" s="66">
        <f t="shared" si="152"/>
        <v>0</v>
      </c>
      <c r="R461" s="66">
        <f t="shared" si="153"/>
        <v>0</v>
      </c>
      <c r="S461" s="9" t="e">
        <f>IF(#REF!="Yes",Q461,(Q461+I461*0.5))</f>
        <v>#REF!</v>
      </c>
      <c r="T461" s="9" t="e">
        <f>IF(#REF!="Yes",R461,(R461+K461*0.5))</f>
        <v>#REF!</v>
      </c>
      <c r="U461" s="151">
        <f t="shared" si="154"/>
        <v>0</v>
      </c>
      <c r="V461" s="16">
        <f t="shared" si="155"/>
        <v>0</v>
      </c>
      <c r="W461" s="16">
        <f t="shared" si="156"/>
        <v>0</v>
      </c>
      <c r="X461" s="138">
        <f>IF(ISNUMBER(VLOOKUP('Rate Calculations'!$A461,#REF!,5,FALSE)),VLOOKUP('Rate Calculations'!$A461,#REF!,5,FALSE),0)</f>
        <v>0</v>
      </c>
      <c r="Y461" s="89">
        <f>IF(ISNUMBER(VLOOKUP('Rate Calculations'!$A461,#REF!,6,FALSE)),VLOOKUP('Rate Calculations'!$A461,#REF!,6,FALSE),0)</f>
        <v>0</v>
      </c>
      <c r="Z461" s="17">
        <f t="shared" si="157"/>
        <v>0</v>
      </c>
      <c r="AA461" s="18">
        <f t="shared" si="158"/>
        <v>0</v>
      </c>
      <c r="AB461" s="46">
        <f t="shared" si="143"/>
        <v>0</v>
      </c>
      <c r="AC461" s="24">
        <f t="shared" si="159"/>
        <v>0</v>
      </c>
      <c r="AD461" s="24">
        <f t="shared" si="160"/>
        <v>0</v>
      </c>
      <c r="AE461" s="27" t="e">
        <f>IF(#REF!="Yes",AC461,(AC461+V461*0.5))</f>
        <v>#REF!</v>
      </c>
      <c r="AF461" s="27" t="e">
        <f>IF(#REF!="Yes",AD461,(AD461+W461*0.5))</f>
        <v>#REF!</v>
      </c>
    </row>
    <row r="462" spans="1:32">
      <c r="A462" s="57" t="str">
        <f t="shared" si="144"/>
        <v xml:space="preserve"> </v>
      </c>
      <c r="B462" s="57"/>
      <c r="C462" s="57"/>
      <c r="D462" s="30" t="str">
        <f>IFERROR((GETPIVOTDATA("Average of Certified Payroll Hourly Rate",'Pivot Table'!$X$3,"Firm Name",A462,"Class Round 3 (PSPO)",B462)),"")</f>
        <v/>
      </c>
      <c r="E462" s="34"/>
      <c r="F462" s="34"/>
      <c r="G462" s="151"/>
      <c r="H462" s="349">
        <f t="shared" si="145"/>
        <v>1.7500000000000002E-2</v>
      </c>
      <c r="I462" s="19">
        <f t="shared" si="146"/>
        <v>0</v>
      </c>
      <c r="J462" s="67">
        <f t="shared" si="147"/>
        <v>3.5000000000000003E-2</v>
      </c>
      <c r="K462" s="19">
        <f t="shared" si="148"/>
        <v>0</v>
      </c>
      <c r="L462" s="138">
        <f>IF(ISNUMBER(VLOOKUP('Rate Calculations'!$A462,#REF!,2,FALSE)),VLOOKUP('Rate Calculations'!$A462,#REF!,2,FALSE),0)</f>
        <v>0</v>
      </c>
      <c r="M462" s="89">
        <f>IF(ISNUMBER(VLOOKUP('Rate Calculations'!$A462,#REF!,4,FALSE)),VLOOKUP('Rate Calculations'!$A462,#REF!,4,FALSE),0)</f>
        <v>0</v>
      </c>
      <c r="N462" s="17">
        <f t="shared" si="149"/>
        <v>0</v>
      </c>
      <c r="O462" s="18">
        <f t="shared" si="150"/>
        <v>0</v>
      </c>
      <c r="P462" s="139">
        <f t="shared" si="151"/>
        <v>0</v>
      </c>
      <c r="Q462" s="66">
        <f t="shared" si="152"/>
        <v>0</v>
      </c>
      <c r="R462" s="66">
        <f t="shared" si="153"/>
        <v>0</v>
      </c>
      <c r="S462" s="9" t="e">
        <f>IF(#REF!="Yes",Q462,(Q462+I462*0.5))</f>
        <v>#REF!</v>
      </c>
      <c r="T462" s="9" t="e">
        <f>IF(#REF!="Yes",R462,(R462+K462*0.5))</f>
        <v>#REF!</v>
      </c>
      <c r="U462" s="151">
        <f t="shared" si="154"/>
        <v>0</v>
      </c>
      <c r="V462" s="16">
        <f t="shared" si="155"/>
        <v>0</v>
      </c>
      <c r="W462" s="16">
        <f t="shared" si="156"/>
        <v>0</v>
      </c>
      <c r="X462" s="138">
        <f>IF(ISNUMBER(VLOOKUP('Rate Calculations'!$A462,#REF!,5,FALSE)),VLOOKUP('Rate Calculations'!$A462,#REF!,5,FALSE),0)</f>
        <v>0</v>
      </c>
      <c r="Y462" s="89">
        <f>IF(ISNUMBER(VLOOKUP('Rate Calculations'!$A462,#REF!,6,FALSE)),VLOOKUP('Rate Calculations'!$A462,#REF!,6,FALSE),0)</f>
        <v>0</v>
      </c>
      <c r="Z462" s="17">
        <f t="shared" si="157"/>
        <v>0</v>
      </c>
      <c r="AA462" s="18">
        <f t="shared" si="158"/>
        <v>0</v>
      </c>
      <c r="AB462" s="46">
        <f t="shared" si="143"/>
        <v>0</v>
      </c>
      <c r="AC462" s="24">
        <f t="shared" si="159"/>
        <v>0</v>
      </c>
      <c r="AD462" s="24">
        <f t="shared" si="160"/>
        <v>0</v>
      </c>
      <c r="AE462" s="27" t="e">
        <f>IF(#REF!="Yes",AC462,(AC462+V462*0.5))</f>
        <v>#REF!</v>
      </c>
      <c r="AF462" s="27" t="e">
        <f>IF(#REF!="Yes",AD462,(AD462+W462*0.5))</f>
        <v>#REF!</v>
      </c>
    </row>
    <row r="463" spans="1:32">
      <c r="A463" s="57" t="str">
        <f t="shared" si="144"/>
        <v xml:space="preserve"> </v>
      </c>
      <c r="B463" s="57"/>
      <c r="C463" s="57"/>
      <c r="D463" s="30" t="str">
        <f>IFERROR((GETPIVOTDATA("Average of Certified Payroll Hourly Rate",'Pivot Table'!$X$3,"Firm Name",A463,"Class Round 3 (PSPO)",B463)),"")</f>
        <v/>
      </c>
      <c r="E463" s="34"/>
      <c r="F463" s="34"/>
      <c r="G463" s="151"/>
      <c r="H463" s="349">
        <f t="shared" si="145"/>
        <v>1.7500000000000002E-2</v>
      </c>
      <c r="I463" s="19">
        <f t="shared" si="146"/>
        <v>0</v>
      </c>
      <c r="J463" s="67">
        <f t="shared" si="147"/>
        <v>3.5000000000000003E-2</v>
      </c>
      <c r="K463" s="19">
        <f t="shared" si="148"/>
        <v>0</v>
      </c>
      <c r="L463" s="138">
        <f>IF(ISNUMBER(VLOOKUP('Rate Calculations'!$A463,#REF!,2,FALSE)),VLOOKUP('Rate Calculations'!$A463,#REF!,2,FALSE),0)</f>
        <v>0</v>
      </c>
      <c r="M463" s="89">
        <f>IF(ISNUMBER(VLOOKUP('Rate Calculations'!$A463,#REF!,4,FALSE)),VLOOKUP('Rate Calculations'!$A463,#REF!,4,FALSE),0)</f>
        <v>0</v>
      </c>
      <c r="N463" s="17">
        <f t="shared" si="149"/>
        <v>0</v>
      </c>
      <c r="O463" s="18">
        <f t="shared" si="150"/>
        <v>0</v>
      </c>
      <c r="P463" s="139">
        <f t="shared" si="151"/>
        <v>0</v>
      </c>
      <c r="Q463" s="66">
        <f t="shared" si="152"/>
        <v>0</v>
      </c>
      <c r="R463" s="66">
        <f t="shared" si="153"/>
        <v>0</v>
      </c>
      <c r="S463" s="9" t="e">
        <f>IF(#REF!="Yes",Q463,(Q463+I463*0.5))</f>
        <v>#REF!</v>
      </c>
      <c r="T463" s="9" t="e">
        <f>IF(#REF!="Yes",R463,(R463+K463*0.5))</f>
        <v>#REF!</v>
      </c>
      <c r="U463" s="151">
        <f t="shared" si="154"/>
        <v>0</v>
      </c>
      <c r="V463" s="16">
        <f t="shared" si="155"/>
        <v>0</v>
      </c>
      <c r="W463" s="16">
        <f t="shared" si="156"/>
        <v>0</v>
      </c>
      <c r="X463" s="138">
        <f>IF(ISNUMBER(VLOOKUP('Rate Calculations'!$A463,#REF!,5,FALSE)),VLOOKUP('Rate Calculations'!$A463,#REF!,5,FALSE),0)</f>
        <v>0</v>
      </c>
      <c r="Y463" s="89">
        <f>IF(ISNUMBER(VLOOKUP('Rate Calculations'!$A463,#REF!,6,FALSE)),VLOOKUP('Rate Calculations'!$A463,#REF!,6,FALSE),0)</f>
        <v>0</v>
      </c>
      <c r="Z463" s="17">
        <f t="shared" si="157"/>
        <v>0</v>
      </c>
      <c r="AA463" s="18">
        <f t="shared" si="158"/>
        <v>0</v>
      </c>
      <c r="AB463" s="46">
        <f t="shared" si="143"/>
        <v>0</v>
      </c>
      <c r="AC463" s="24">
        <f t="shared" si="159"/>
        <v>0</v>
      </c>
      <c r="AD463" s="24">
        <f t="shared" si="160"/>
        <v>0</v>
      </c>
      <c r="AE463" s="27" t="e">
        <f>IF(#REF!="Yes",AC463,(AC463+V463*0.5))</f>
        <v>#REF!</v>
      </c>
      <c r="AF463" s="27" t="e">
        <f>IF(#REF!="Yes",AD463,(AD463+W463*0.5))</f>
        <v>#REF!</v>
      </c>
    </row>
    <row r="464" spans="1:32">
      <c r="A464" s="57" t="str">
        <f t="shared" si="144"/>
        <v xml:space="preserve"> </v>
      </c>
      <c r="B464" s="57"/>
      <c r="C464" s="57"/>
      <c r="D464" s="30" t="str">
        <f>IFERROR((GETPIVOTDATA("Average of Certified Payroll Hourly Rate",'Pivot Table'!$X$3,"Firm Name",A464,"Class Round 3 (PSPO)",B464)),"")</f>
        <v/>
      </c>
      <c r="E464" s="34"/>
      <c r="F464" s="34"/>
      <c r="G464" s="151"/>
      <c r="H464" s="349">
        <f t="shared" si="145"/>
        <v>1.7500000000000002E-2</v>
      </c>
      <c r="I464" s="19">
        <f t="shared" si="146"/>
        <v>0</v>
      </c>
      <c r="J464" s="67">
        <f t="shared" si="147"/>
        <v>3.5000000000000003E-2</v>
      </c>
      <c r="K464" s="19">
        <f t="shared" si="148"/>
        <v>0</v>
      </c>
      <c r="L464" s="138">
        <f>IF(ISNUMBER(VLOOKUP('Rate Calculations'!$A464,#REF!,2,FALSE)),VLOOKUP('Rate Calculations'!$A464,#REF!,2,FALSE),0)</f>
        <v>0</v>
      </c>
      <c r="M464" s="89">
        <f>IF(ISNUMBER(VLOOKUP('Rate Calculations'!$A464,#REF!,4,FALSE)),VLOOKUP('Rate Calculations'!$A464,#REF!,4,FALSE),0)</f>
        <v>0</v>
      </c>
      <c r="N464" s="17">
        <f t="shared" si="149"/>
        <v>0</v>
      </c>
      <c r="O464" s="18">
        <f t="shared" si="150"/>
        <v>0</v>
      </c>
      <c r="P464" s="139">
        <f t="shared" si="151"/>
        <v>0</v>
      </c>
      <c r="Q464" s="66">
        <f t="shared" si="152"/>
        <v>0</v>
      </c>
      <c r="R464" s="66">
        <f t="shared" si="153"/>
        <v>0</v>
      </c>
      <c r="S464" s="9" t="e">
        <f>IF(#REF!="Yes",Q464,(Q464+I464*0.5))</f>
        <v>#REF!</v>
      </c>
      <c r="T464" s="9" t="e">
        <f>IF(#REF!="Yes",R464,(R464+K464*0.5))</f>
        <v>#REF!</v>
      </c>
      <c r="U464" s="151">
        <f t="shared" si="154"/>
        <v>0</v>
      </c>
      <c r="V464" s="16">
        <f t="shared" si="155"/>
        <v>0</v>
      </c>
      <c r="W464" s="16">
        <f t="shared" si="156"/>
        <v>0</v>
      </c>
      <c r="X464" s="138">
        <f>IF(ISNUMBER(VLOOKUP('Rate Calculations'!$A464,#REF!,5,FALSE)),VLOOKUP('Rate Calculations'!$A464,#REF!,5,FALSE),0)</f>
        <v>0</v>
      </c>
      <c r="Y464" s="89">
        <f>IF(ISNUMBER(VLOOKUP('Rate Calculations'!$A464,#REF!,6,FALSE)),VLOOKUP('Rate Calculations'!$A464,#REF!,6,FALSE),0)</f>
        <v>0</v>
      </c>
      <c r="Z464" s="17">
        <f t="shared" si="157"/>
        <v>0</v>
      </c>
      <c r="AA464" s="18">
        <f t="shared" si="158"/>
        <v>0</v>
      </c>
      <c r="AB464" s="46">
        <f t="shared" si="143"/>
        <v>0</v>
      </c>
      <c r="AC464" s="24">
        <f t="shared" si="159"/>
        <v>0</v>
      </c>
      <c r="AD464" s="24">
        <f t="shared" si="160"/>
        <v>0</v>
      </c>
      <c r="AE464" s="27" t="e">
        <f>IF(#REF!="Yes",AC464,(AC464+V464*0.5))</f>
        <v>#REF!</v>
      </c>
      <c r="AF464" s="27" t="e">
        <f>IF(#REF!="Yes",AD464,(AD464+W464*0.5))</f>
        <v>#REF!</v>
      </c>
    </row>
    <row r="465" spans="1:32">
      <c r="A465" s="57" t="str">
        <f t="shared" si="144"/>
        <v xml:space="preserve"> </v>
      </c>
      <c r="B465" s="57"/>
      <c r="C465" s="57"/>
      <c r="D465" s="30" t="str">
        <f>IFERROR((GETPIVOTDATA("Average of Certified Payroll Hourly Rate",'Pivot Table'!$X$3,"Firm Name",A465,"Class Round 3 (PSPO)",B465)),"")</f>
        <v/>
      </c>
      <c r="E465" s="34"/>
      <c r="F465" s="34"/>
      <c r="G465" s="151"/>
      <c r="H465" s="349">
        <f t="shared" si="145"/>
        <v>1.7500000000000002E-2</v>
      </c>
      <c r="I465" s="19">
        <f t="shared" si="146"/>
        <v>0</v>
      </c>
      <c r="J465" s="67">
        <f t="shared" si="147"/>
        <v>3.5000000000000003E-2</v>
      </c>
      <c r="K465" s="19">
        <f t="shared" si="148"/>
        <v>0</v>
      </c>
      <c r="L465" s="138">
        <f>IF(ISNUMBER(VLOOKUP('Rate Calculations'!$A465,#REF!,2,FALSE)),VLOOKUP('Rate Calculations'!$A465,#REF!,2,FALSE),0)</f>
        <v>0</v>
      </c>
      <c r="M465" s="89">
        <f>IF(ISNUMBER(VLOOKUP('Rate Calculations'!$A465,#REF!,4,FALSE)),VLOOKUP('Rate Calculations'!$A465,#REF!,4,FALSE),0)</f>
        <v>0</v>
      </c>
      <c r="N465" s="17">
        <f t="shared" si="149"/>
        <v>0</v>
      </c>
      <c r="O465" s="18">
        <f t="shared" si="150"/>
        <v>0</v>
      </c>
      <c r="P465" s="139">
        <f t="shared" si="151"/>
        <v>0</v>
      </c>
      <c r="Q465" s="66">
        <f t="shared" si="152"/>
        <v>0</v>
      </c>
      <c r="R465" s="66">
        <f t="shared" si="153"/>
        <v>0</v>
      </c>
      <c r="S465" s="9" t="e">
        <f>IF(#REF!="Yes",Q465,(Q465+I465*0.5))</f>
        <v>#REF!</v>
      </c>
      <c r="T465" s="9" t="e">
        <f>IF(#REF!="Yes",R465,(R465+K465*0.5))</f>
        <v>#REF!</v>
      </c>
      <c r="U465" s="151">
        <f t="shared" si="154"/>
        <v>0</v>
      </c>
      <c r="V465" s="16">
        <f t="shared" si="155"/>
        <v>0</v>
      </c>
      <c r="W465" s="16">
        <f t="shared" si="156"/>
        <v>0</v>
      </c>
      <c r="X465" s="138">
        <f>IF(ISNUMBER(VLOOKUP('Rate Calculations'!$A465,#REF!,5,FALSE)),VLOOKUP('Rate Calculations'!$A465,#REF!,5,FALSE),0)</f>
        <v>0</v>
      </c>
      <c r="Y465" s="89">
        <f>IF(ISNUMBER(VLOOKUP('Rate Calculations'!$A465,#REF!,6,FALSE)),VLOOKUP('Rate Calculations'!$A465,#REF!,6,FALSE),0)</f>
        <v>0</v>
      </c>
      <c r="Z465" s="17">
        <f t="shared" si="157"/>
        <v>0</v>
      </c>
      <c r="AA465" s="18">
        <f t="shared" si="158"/>
        <v>0</v>
      </c>
      <c r="AB465" s="46">
        <f t="shared" si="143"/>
        <v>0</v>
      </c>
      <c r="AC465" s="24">
        <f t="shared" si="159"/>
        <v>0</v>
      </c>
      <c r="AD465" s="24">
        <f t="shared" si="160"/>
        <v>0</v>
      </c>
      <c r="AE465" s="27" t="e">
        <f>IF(#REF!="Yes",AC465,(AC465+V465*0.5))</f>
        <v>#REF!</v>
      </c>
      <c r="AF465" s="27" t="e">
        <f>IF(#REF!="Yes",AD465,(AD465+W465*0.5))</f>
        <v>#REF!</v>
      </c>
    </row>
    <row r="466" spans="1:32">
      <c r="A466" s="57" t="str">
        <f t="shared" si="144"/>
        <v xml:space="preserve"> </v>
      </c>
      <c r="B466" s="57"/>
      <c r="C466" s="57"/>
      <c r="D466" s="30" t="str">
        <f>IFERROR((GETPIVOTDATA("Average of Certified Payroll Hourly Rate",'Pivot Table'!$X$3,"Firm Name",A466,"Class Round 3 (PSPO)",B466)),"")</f>
        <v/>
      </c>
      <c r="E466" s="34"/>
      <c r="F466" s="34"/>
      <c r="G466" s="151"/>
      <c r="H466" s="349">
        <f t="shared" si="145"/>
        <v>1.7500000000000002E-2</v>
      </c>
      <c r="I466" s="19">
        <f t="shared" si="146"/>
        <v>0</v>
      </c>
      <c r="J466" s="67">
        <f t="shared" si="147"/>
        <v>3.5000000000000003E-2</v>
      </c>
      <c r="K466" s="19">
        <f t="shared" si="148"/>
        <v>0</v>
      </c>
      <c r="L466" s="138">
        <f>IF(ISNUMBER(VLOOKUP('Rate Calculations'!$A466,#REF!,2,FALSE)),VLOOKUP('Rate Calculations'!$A466,#REF!,2,FALSE),0)</f>
        <v>0</v>
      </c>
      <c r="M466" s="89">
        <f>IF(ISNUMBER(VLOOKUP('Rate Calculations'!$A466,#REF!,4,FALSE)),VLOOKUP('Rate Calculations'!$A466,#REF!,4,FALSE),0)</f>
        <v>0</v>
      </c>
      <c r="N466" s="17">
        <f t="shared" si="149"/>
        <v>0</v>
      </c>
      <c r="O466" s="18">
        <f t="shared" si="150"/>
        <v>0</v>
      </c>
      <c r="P466" s="139">
        <f t="shared" si="151"/>
        <v>0</v>
      </c>
      <c r="Q466" s="66">
        <f t="shared" si="152"/>
        <v>0</v>
      </c>
      <c r="R466" s="66">
        <f t="shared" si="153"/>
        <v>0</v>
      </c>
      <c r="S466" s="9" t="e">
        <f>IF(#REF!="Yes",Q466,(Q466+I466*0.5))</f>
        <v>#REF!</v>
      </c>
      <c r="T466" s="9" t="e">
        <f>IF(#REF!="Yes",R466,(R466+K466*0.5))</f>
        <v>#REF!</v>
      </c>
      <c r="U466" s="151">
        <f t="shared" si="154"/>
        <v>0</v>
      </c>
      <c r="V466" s="16">
        <f t="shared" si="155"/>
        <v>0</v>
      </c>
      <c r="W466" s="16">
        <f t="shared" si="156"/>
        <v>0</v>
      </c>
      <c r="X466" s="138">
        <f>IF(ISNUMBER(VLOOKUP('Rate Calculations'!$A466,#REF!,5,FALSE)),VLOOKUP('Rate Calculations'!$A466,#REF!,5,FALSE),0)</f>
        <v>0</v>
      </c>
      <c r="Y466" s="89">
        <f>IF(ISNUMBER(VLOOKUP('Rate Calculations'!$A466,#REF!,6,FALSE)),VLOOKUP('Rate Calculations'!$A466,#REF!,6,FALSE),0)</f>
        <v>0</v>
      </c>
      <c r="Z466" s="17">
        <f t="shared" si="157"/>
        <v>0</v>
      </c>
      <c r="AA466" s="18">
        <f t="shared" si="158"/>
        <v>0</v>
      </c>
      <c r="AB466" s="46">
        <f t="shared" si="143"/>
        <v>0</v>
      </c>
      <c r="AC466" s="24">
        <f t="shared" si="159"/>
        <v>0</v>
      </c>
      <c r="AD466" s="24">
        <f t="shared" si="160"/>
        <v>0</v>
      </c>
      <c r="AE466" s="27" t="e">
        <f>IF(#REF!="Yes",AC466,(AC466+V466*0.5))</f>
        <v>#REF!</v>
      </c>
      <c r="AF466" s="27" t="e">
        <f>IF(#REF!="Yes",AD466,(AD466+W466*0.5))</f>
        <v>#REF!</v>
      </c>
    </row>
    <row r="467" spans="1:32">
      <c r="A467" s="57" t="str">
        <f t="shared" si="144"/>
        <v xml:space="preserve"> </v>
      </c>
      <c r="B467" s="57"/>
      <c r="C467" s="57"/>
      <c r="D467" s="30" t="str">
        <f>IFERROR((GETPIVOTDATA("Average of Certified Payroll Hourly Rate",'Pivot Table'!$X$3,"Firm Name",A467,"Class Round 3 (PSPO)",B467)),"")</f>
        <v/>
      </c>
      <c r="E467" s="34"/>
      <c r="F467" s="34"/>
      <c r="G467" s="151"/>
      <c r="H467" s="349">
        <f t="shared" si="145"/>
        <v>1.7500000000000002E-2</v>
      </c>
      <c r="I467" s="19">
        <f t="shared" si="146"/>
        <v>0</v>
      </c>
      <c r="J467" s="67">
        <f t="shared" si="147"/>
        <v>3.5000000000000003E-2</v>
      </c>
      <c r="K467" s="19">
        <f t="shared" si="148"/>
        <v>0</v>
      </c>
      <c r="L467" s="138">
        <f>IF(ISNUMBER(VLOOKUP('Rate Calculations'!$A467,#REF!,2,FALSE)),VLOOKUP('Rate Calculations'!$A467,#REF!,2,FALSE),0)</f>
        <v>0</v>
      </c>
      <c r="M467" s="89">
        <f>IF(ISNUMBER(VLOOKUP('Rate Calculations'!$A467,#REF!,4,FALSE)),VLOOKUP('Rate Calculations'!$A467,#REF!,4,FALSE),0)</f>
        <v>0</v>
      </c>
      <c r="N467" s="17">
        <f t="shared" si="149"/>
        <v>0</v>
      </c>
      <c r="O467" s="18">
        <f t="shared" si="150"/>
        <v>0</v>
      </c>
      <c r="P467" s="139">
        <f t="shared" si="151"/>
        <v>0</v>
      </c>
      <c r="Q467" s="66">
        <f t="shared" si="152"/>
        <v>0</v>
      </c>
      <c r="R467" s="66">
        <f t="shared" si="153"/>
        <v>0</v>
      </c>
      <c r="S467" s="9" t="e">
        <f>IF(#REF!="Yes",Q467,(Q467+I467*0.5))</f>
        <v>#REF!</v>
      </c>
      <c r="T467" s="9" t="e">
        <f>IF(#REF!="Yes",R467,(R467+K467*0.5))</f>
        <v>#REF!</v>
      </c>
      <c r="U467" s="151">
        <f t="shared" si="154"/>
        <v>0</v>
      </c>
      <c r="V467" s="16">
        <f t="shared" si="155"/>
        <v>0</v>
      </c>
      <c r="W467" s="16">
        <f t="shared" si="156"/>
        <v>0</v>
      </c>
      <c r="X467" s="138">
        <f>IF(ISNUMBER(VLOOKUP('Rate Calculations'!$A467,#REF!,5,FALSE)),VLOOKUP('Rate Calculations'!$A467,#REF!,5,FALSE),0)</f>
        <v>0</v>
      </c>
      <c r="Y467" s="89">
        <f>IF(ISNUMBER(VLOOKUP('Rate Calculations'!$A467,#REF!,6,FALSE)),VLOOKUP('Rate Calculations'!$A467,#REF!,6,FALSE),0)</f>
        <v>0</v>
      </c>
      <c r="Z467" s="17">
        <f t="shared" si="157"/>
        <v>0</v>
      </c>
      <c r="AA467" s="18">
        <f t="shared" si="158"/>
        <v>0</v>
      </c>
      <c r="AB467" s="46">
        <f t="shared" si="143"/>
        <v>0</v>
      </c>
      <c r="AC467" s="24">
        <f t="shared" si="159"/>
        <v>0</v>
      </c>
      <c r="AD467" s="24">
        <f t="shared" si="160"/>
        <v>0</v>
      </c>
      <c r="AE467" s="27" t="e">
        <f>IF(#REF!="Yes",AC467,(AC467+V467*0.5))</f>
        <v>#REF!</v>
      </c>
      <c r="AF467" s="27" t="e">
        <f>IF(#REF!="Yes",AD467,(AD467+W467*0.5))</f>
        <v>#REF!</v>
      </c>
    </row>
    <row r="468" spans="1:32">
      <c r="A468" s="57" t="str">
        <f t="shared" si="144"/>
        <v xml:space="preserve"> </v>
      </c>
      <c r="B468" s="57"/>
      <c r="C468" s="57"/>
      <c r="D468" s="30" t="str">
        <f>IFERROR((GETPIVOTDATA("Average of Certified Payroll Hourly Rate",'Pivot Table'!$X$3,"Firm Name",A468,"Class Round 3 (PSPO)",B468)),"")</f>
        <v/>
      </c>
      <c r="E468" s="34"/>
      <c r="F468" s="34"/>
      <c r="G468" s="151"/>
      <c r="H468" s="349">
        <f t="shared" si="145"/>
        <v>1.7500000000000002E-2</v>
      </c>
      <c r="I468" s="19">
        <f t="shared" si="146"/>
        <v>0</v>
      </c>
      <c r="J468" s="67">
        <f t="shared" si="147"/>
        <v>3.5000000000000003E-2</v>
      </c>
      <c r="K468" s="19">
        <f t="shared" si="148"/>
        <v>0</v>
      </c>
      <c r="L468" s="138">
        <f>IF(ISNUMBER(VLOOKUP('Rate Calculations'!$A468,#REF!,2,FALSE)),VLOOKUP('Rate Calculations'!$A468,#REF!,2,FALSE),0)</f>
        <v>0</v>
      </c>
      <c r="M468" s="89">
        <f>IF(ISNUMBER(VLOOKUP('Rate Calculations'!$A468,#REF!,4,FALSE)),VLOOKUP('Rate Calculations'!$A468,#REF!,4,FALSE),0)</f>
        <v>0</v>
      </c>
      <c r="N468" s="17">
        <f t="shared" si="149"/>
        <v>0</v>
      </c>
      <c r="O468" s="18">
        <f t="shared" si="150"/>
        <v>0</v>
      </c>
      <c r="P468" s="139">
        <f t="shared" si="151"/>
        <v>0</v>
      </c>
      <c r="Q468" s="66">
        <f t="shared" si="152"/>
        <v>0</v>
      </c>
      <c r="R468" s="66">
        <f t="shared" si="153"/>
        <v>0</v>
      </c>
      <c r="S468" s="9" t="e">
        <f>IF(#REF!="Yes",Q468,(Q468+I468*0.5))</f>
        <v>#REF!</v>
      </c>
      <c r="T468" s="9" t="e">
        <f>IF(#REF!="Yes",R468,(R468+K468*0.5))</f>
        <v>#REF!</v>
      </c>
      <c r="U468" s="151">
        <f t="shared" si="154"/>
        <v>0</v>
      </c>
      <c r="V468" s="16">
        <f t="shared" si="155"/>
        <v>0</v>
      </c>
      <c r="W468" s="16">
        <f t="shared" si="156"/>
        <v>0</v>
      </c>
      <c r="X468" s="138">
        <f>IF(ISNUMBER(VLOOKUP('Rate Calculations'!$A468,#REF!,5,FALSE)),VLOOKUP('Rate Calculations'!$A468,#REF!,5,FALSE),0)</f>
        <v>0</v>
      </c>
      <c r="Y468" s="89">
        <f>IF(ISNUMBER(VLOOKUP('Rate Calculations'!$A468,#REF!,6,FALSE)),VLOOKUP('Rate Calculations'!$A468,#REF!,6,FALSE),0)</f>
        <v>0</v>
      </c>
      <c r="Z468" s="17">
        <f t="shared" si="157"/>
        <v>0</v>
      </c>
      <c r="AA468" s="18">
        <f t="shared" si="158"/>
        <v>0</v>
      </c>
      <c r="AB468" s="46">
        <f t="shared" si="143"/>
        <v>0</v>
      </c>
      <c r="AC468" s="24">
        <f t="shared" si="159"/>
        <v>0</v>
      </c>
      <c r="AD468" s="24">
        <f t="shared" si="160"/>
        <v>0</v>
      </c>
      <c r="AE468" s="27" t="e">
        <f>IF(#REF!="Yes",AC468,(AC468+V468*0.5))</f>
        <v>#REF!</v>
      </c>
      <c r="AF468" s="27" t="e">
        <f>IF(#REF!="Yes",AD468,(AD468+W468*0.5))</f>
        <v>#REF!</v>
      </c>
    </row>
    <row r="469" spans="1:32">
      <c r="A469" s="57" t="str">
        <f t="shared" si="144"/>
        <v xml:space="preserve"> </v>
      </c>
      <c r="B469" s="57"/>
      <c r="C469" s="57"/>
      <c r="D469" s="30" t="str">
        <f>IFERROR((GETPIVOTDATA("Average of Certified Payroll Hourly Rate",'Pivot Table'!$X$3,"Firm Name",A469,"Class Round 3 (PSPO)",B469)),"")</f>
        <v/>
      </c>
      <c r="E469" s="34"/>
      <c r="F469" s="34"/>
      <c r="G469" s="151"/>
      <c r="H469" s="349">
        <f t="shared" si="145"/>
        <v>1.7500000000000002E-2</v>
      </c>
      <c r="I469" s="19">
        <f t="shared" si="146"/>
        <v>0</v>
      </c>
      <c r="J469" s="67">
        <f t="shared" si="147"/>
        <v>3.5000000000000003E-2</v>
      </c>
      <c r="K469" s="19">
        <f t="shared" si="148"/>
        <v>0</v>
      </c>
      <c r="L469" s="138">
        <f>IF(ISNUMBER(VLOOKUP('Rate Calculations'!$A469,#REF!,2,FALSE)),VLOOKUP('Rate Calculations'!$A469,#REF!,2,FALSE),0)</f>
        <v>0</v>
      </c>
      <c r="M469" s="89">
        <f>IF(ISNUMBER(VLOOKUP('Rate Calculations'!$A469,#REF!,4,FALSE)),VLOOKUP('Rate Calculations'!$A469,#REF!,4,FALSE),0)</f>
        <v>0</v>
      </c>
      <c r="N469" s="17">
        <f t="shared" si="149"/>
        <v>0</v>
      </c>
      <c r="O469" s="18">
        <f t="shared" si="150"/>
        <v>0</v>
      </c>
      <c r="P469" s="139">
        <f t="shared" si="151"/>
        <v>0</v>
      </c>
      <c r="Q469" s="66">
        <f t="shared" si="152"/>
        <v>0</v>
      </c>
      <c r="R469" s="66">
        <f t="shared" si="153"/>
        <v>0</v>
      </c>
      <c r="S469" s="9" t="e">
        <f>IF(#REF!="Yes",Q469,(Q469+I469*0.5))</f>
        <v>#REF!</v>
      </c>
      <c r="T469" s="9" t="e">
        <f>IF(#REF!="Yes",R469,(R469+K469*0.5))</f>
        <v>#REF!</v>
      </c>
      <c r="U469" s="151">
        <f t="shared" si="154"/>
        <v>0</v>
      </c>
      <c r="V469" s="16">
        <f t="shared" si="155"/>
        <v>0</v>
      </c>
      <c r="W469" s="16">
        <f t="shared" si="156"/>
        <v>0</v>
      </c>
      <c r="X469" s="138">
        <f>IF(ISNUMBER(VLOOKUP('Rate Calculations'!$A469,#REF!,5,FALSE)),VLOOKUP('Rate Calculations'!$A469,#REF!,5,FALSE),0)</f>
        <v>0</v>
      </c>
      <c r="Y469" s="89">
        <f>IF(ISNUMBER(VLOOKUP('Rate Calculations'!$A469,#REF!,6,FALSE)),VLOOKUP('Rate Calculations'!$A469,#REF!,6,FALSE),0)</f>
        <v>0</v>
      </c>
      <c r="Z469" s="17">
        <f t="shared" si="157"/>
        <v>0</v>
      </c>
      <c r="AA469" s="18">
        <f t="shared" si="158"/>
        <v>0</v>
      </c>
      <c r="AB469" s="46">
        <f t="shared" si="143"/>
        <v>0</v>
      </c>
      <c r="AC469" s="24">
        <f t="shared" si="159"/>
        <v>0</v>
      </c>
      <c r="AD469" s="24">
        <f t="shared" si="160"/>
        <v>0</v>
      </c>
      <c r="AE469" s="27" t="e">
        <f>IF(#REF!="Yes",AC469,(AC469+V469*0.5))</f>
        <v>#REF!</v>
      </c>
      <c r="AF469" s="27" t="e">
        <f>IF(#REF!="Yes",AD469,(AD469+W469*0.5))</f>
        <v>#REF!</v>
      </c>
    </row>
    <row r="470" spans="1:32">
      <c r="A470" s="57" t="str">
        <f t="shared" si="144"/>
        <v xml:space="preserve"> </v>
      </c>
      <c r="B470" s="57"/>
      <c r="C470" s="57"/>
      <c r="D470" s="30" t="str">
        <f>IFERROR((GETPIVOTDATA("Average of Certified Payroll Hourly Rate",'Pivot Table'!$X$3,"Firm Name",A470,"Class Round 3 (PSPO)",B470)),"")</f>
        <v/>
      </c>
      <c r="E470" s="34"/>
      <c r="F470" s="34"/>
      <c r="G470" s="151"/>
      <c r="H470" s="349">
        <f t="shared" si="145"/>
        <v>1.7500000000000002E-2</v>
      </c>
      <c r="I470" s="19">
        <f t="shared" si="146"/>
        <v>0</v>
      </c>
      <c r="J470" s="67">
        <f t="shared" si="147"/>
        <v>3.5000000000000003E-2</v>
      </c>
      <c r="K470" s="19">
        <f t="shared" si="148"/>
        <v>0</v>
      </c>
      <c r="L470" s="138">
        <f>IF(ISNUMBER(VLOOKUP('Rate Calculations'!$A470,#REF!,2,FALSE)),VLOOKUP('Rate Calculations'!$A470,#REF!,2,FALSE),0)</f>
        <v>0</v>
      </c>
      <c r="M470" s="89">
        <f>IF(ISNUMBER(VLOOKUP('Rate Calculations'!$A470,#REF!,4,FALSE)),VLOOKUP('Rate Calculations'!$A470,#REF!,4,FALSE),0)</f>
        <v>0</v>
      </c>
      <c r="N470" s="17">
        <f t="shared" si="149"/>
        <v>0</v>
      </c>
      <c r="O470" s="18">
        <f t="shared" si="150"/>
        <v>0</v>
      </c>
      <c r="P470" s="139">
        <f t="shared" si="151"/>
        <v>0</v>
      </c>
      <c r="Q470" s="66">
        <f t="shared" si="152"/>
        <v>0</v>
      </c>
      <c r="R470" s="66">
        <f t="shared" si="153"/>
        <v>0</v>
      </c>
      <c r="S470" s="9" t="e">
        <f>IF(#REF!="Yes",Q470,(Q470+I470*0.5))</f>
        <v>#REF!</v>
      </c>
      <c r="T470" s="9" t="e">
        <f>IF(#REF!="Yes",R470,(R470+K470*0.5))</f>
        <v>#REF!</v>
      </c>
      <c r="U470" s="151">
        <f t="shared" si="154"/>
        <v>0</v>
      </c>
      <c r="V470" s="16">
        <f t="shared" si="155"/>
        <v>0</v>
      </c>
      <c r="W470" s="16">
        <f t="shared" si="156"/>
        <v>0</v>
      </c>
      <c r="X470" s="138">
        <f>IF(ISNUMBER(VLOOKUP('Rate Calculations'!$A470,#REF!,5,FALSE)),VLOOKUP('Rate Calculations'!$A470,#REF!,5,FALSE),0)</f>
        <v>0</v>
      </c>
      <c r="Y470" s="89">
        <f>IF(ISNUMBER(VLOOKUP('Rate Calculations'!$A470,#REF!,6,FALSE)),VLOOKUP('Rate Calculations'!$A470,#REF!,6,FALSE),0)</f>
        <v>0</v>
      </c>
      <c r="Z470" s="17">
        <f t="shared" si="157"/>
        <v>0</v>
      </c>
      <c r="AA470" s="18">
        <f t="shared" si="158"/>
        <v>0</v>
      </c>
      <c r="AB470" s="46">
        <f t="shared" si="143"/>
        <v>0</v>
      </c>
      <c r="AC470" s="24">
        <f t="shared" si="159"/>
        <v>0</v>
      </c>
      <c r="AD470" s="24">
        <f t="shared" si="160"/>
        <v>0</v>
      </c>
      <c r="AE470" s="27" t="e">
        <f>IF(#REF!="Yes",AC470,(AC470+V470*0.5))</f>
        <v>#REF!</v>
      </c>
      <c r="AF470" s="27" t="e">
        <f>IF(#REF!="Yes",AD470,(AD470+W470*0.5))</f>
        <v>#REF!</v>
      </c>
    </row>
    <row r="471" spans="1:32">
      <c r="A471" s="57" t="str">
        <f t="shared" si="144"/>
        <v xml:space="preserve"> </v>
      </c>
      <c r="B471" s="57"/>
      <c r="C471" s="57"/>
      <c r="D471" s="30" t="str">
        <f>IFERROR((GETPIVOTDATA("Average of Certified Payroll Hourly Rate",'Pivot Table'!$X$3,"Firm Name",A471,"Class Round 3 (PSPO)",B471)),"")</f>
        <v/>
      </c>
      <c r="E471" s="34"/>
      <c r="F471" s="34"/>
      <c r="G471" s="151"/>
      <c r="H471" s="349">
        <f t="shared" si="145"/>
        <v>1.7500000000000002E-2</v>
      </c>
      <c r="I471" s="19">
        <f t="shared" si="146"/>
        <v>0</v>
      </c>
      <c r="J471" s="67">
        <f t="shared" si="147"/>
        <v>3.5000000000000003E-2</v>
      </c>
      <c r="K471" s="19">
        <f t="shared" si="148"/>
        <v>0</v>
      </c>
      <c r="L471" s="138">
        <f>IF(ISNUMBER(VLOOKUP('Rate Calculations'!$A471,#REF!,2,FALSE)),VLOOKUP('Rate Calculations'!$A471,#REF!,2,FALSE),0)</f>
        <v>0</v>
      </c>
      <c r="M471" s="89">
        <f>IF(ISNUMBER(VLOOKUP('Rate Calculations'!$A471,#REF!,4,FALSE)),VLOOKUP('Rate Calculations'!$A471,#REF!,4,FALSE),0)</f>
        <v>0</v>
      </c>
      <c r="N471" s="17">
        <f t="shared" si="149"/>
        <v>0</v>
      </c>
      <c r="O471" s="18">
        <f t="shared" si="150"/>
        <v>0</v>
      </c>
      <c r="P471" s="139">
        <f t="shared" si="151"/>
        <v>0</v>
      </c>
      <c r="Q471" s="66">
        <f t="shared" si="152"/>
        <v>0</v>
      </c>
      <c r="R471" s="66">
        <f t="shared" si="153"/>
        <v>0</v>
      </c>
      <c r="S471" s="9" t="e">
        <f>IF(#REF!="Yes",Q471,(Q471+I471*0.5))</f>
        <v>#REF!</v>
      </c>
      <c r="T471" s="9" t="e">
        <f>IF(#REF!="Yes",R471,(R471+K471*0.5))</f>
        <v>#REF!</v>
      </c>
      <c r="U471" s="151">
        <f t="shared" si="154"/>
        <v>0</v>
      </c>
      <c r="V471" s="16">
        <f t="shared" si="155"/>
        <v>0</v>
      </c>
      <c r="W471" s="16">
        <f t="shared" si="156"/>
        <v>0</v>
      </c>
      <c r="X471" s="138">
        <f>IF(ISNUMBER(VLOOKUP('Rate Calculations'!$A471,#REF!,5,FALSE)),VLOOKUP('Rate Calculations'!$A471,#REF!,5,FALSE),0)</f>
        <v>0</v>
      </c>
      <c r="Y471" s="89">
        <f>IF(ISNUMBER(VLOOKUP('Rate Calculations'!$A471,#REF!,6,FALSE)),VLOOKUP('Rate Calculations'!$A471,#REF!,6,FALSE),0)</f>
        <v>0</v>
      </c>
      <c r="Z471" s="17">
        <f t="shared" si="157"/>
        <v>0</v>
      </c>
      <c r="AA471" s="18">
        <f t="shared" si="158"/>
        <v>0</v>
      </c>
      <c r="AB471" s="46">
        <f t="shared" si="143"/>
        <v>0</v>
      </c>
      <c r="AC471" s="24">
        <f t="shared" si="159"/>
        <v>0</v>
      </c>
      <c r="AD471" s="24">
        <f t="shared" si="160"/>
        <v>0</v>
      </c>
      <c r="AE471" s="27" t="e">
        <f>IF(#REF!="Yes",AC471,(AC471+V471*0.5))</f>
        <v>#REF!</v>
      </c>
      <c r="AF471" s="27" t="e">
        <f>IF(#REF!="Yes",AD471,(AD471+W471*0.5))</f>
        <v>#REF!</v>
      </c>
    </row>
    <row r="472" spans="1:32">
      <c r="A472" s="57" t="str">
        <f t="shared" si="144"/>
        <v xml:space="preserve"> </v>
      </c>
      <c r="B472" s="57"/>
      <c r="C472" s="57"/>
      <c r="D472" s="30" t="str">
        <f>IFERROR((GETPIVOTDATA("Average of Certified Payroll Hourly Rate",'Pivot Table'!$X$3,"Firm Name",A472,"Class Round 3 (PSPO)",B472)),"")</f>
        <v/>
      </c>
      <c r="E472" s="34"/>
      <c r="F472" s="34"/>
      <c r="G472" s="151"/>
      <c r="H472" s="349">
        <f t="shared" si="145"/>
        <v>1.7500000000000002E-2</v>
      </c>
      <c r="I472" s="19">
        <f t="shared" si="146"/>
        <v>0</v>
      </c>
      <c r="J472" s="67">
        <f t="shared" si="147"/>
        <v>3.5000000000000003E-2</v>
      </c>
      <c r="K472" s="19">
        <f t="shared" si="148"/>
        <v>0</v>
      </c>
      <c r="L472" s="138">
        <f>IF(ISNUMBER(VLOOKUP('Rate Calculations'!$A472,#REF!,2,FALSE)),VLOOKUP('Rate Calculations'!$A472,#REF!,2,FALSE),0)</f>
        <v>0</v>
      </c>
      <c r="M472" s="89">
        <f>IF(ISNUMBER(VLOOKUP('Rate Calculations'!$A472,#REF!,4,FALSE)),VLOOKUP('Rate Calculations'!$A472,#REF!,4,FALSE),0)</f>
        <v>0</v>
      </c>
      <c r="N472" s="17">
        <f t="shared" si="149"/>
        <v>0</v>
      </c>
      <c r="O472" s="18">
        <f t="shared" si="150"/>
        <v>0</v>
      </c>
      <c r="P472" s="139">
        <f t="shared" si="151"/>
        <v>0</v>
      </c>
      <c r="Q472" s="66">
        <f t="shared" si="152"/>
        <v>0</v>
      </c>
      <c r="R472" s="66">
        <f t="shared" si="153"/>
        <v>0</v>
      </c>
      <c r="S472" s="9" t="e">
        <f>IF(#REF!="Yes",Q472,(Q472+I472*0.5))</f>
        <v>#REF!</v>
      </c>
      <c r="T472" s="9" t="e">
        <f>IF(#REF!="Yes",R472,(R472+K472*0.5))</f>
        <v>#REF!</v>
      </c>
      <c r="U472" s="151">
        <f t="shared" si="154"/>
        <v>0</v>
      </c>
      <c r="V472" s="16">
        <f t="shared" si="155"/>
        <v>0</v>
      </c>
      <c r="W472" s="16">
        <f t="shared" si="156"/>
        <v>0</v>
      </c>
      <c r="X472" s="138">
        <f>IF(ISNUMBER(VLOOKUP('Rate Calculations'!$A472,#REF!,5,FALSE)),VLOOKUP('Rate Calculations'!$A472,#REF!,5,FALSE),0)</f>
        <v>0</v>
      </c>
      <c r="Y472" s="89">
        <f>IF(ISNUMBER(VLOOKUP('Rate Calculations'!$A472,#REF!,6,FALSE)),VLOOKUP('Rate Calculations'!$A472,#REF!,6,FALSE),0)</f>
        <v>0</v>
      </c>
      <c r="Z472" s="17">
        <f t="shared" si="157"/>
        <v>0</v>
      </c>
      <c r="AA472" s="18">
        <f t="shared" si="158"/>
        <v>0</v>
      </c>
      <c r="AB472" s="46">
        <f t="shared" si="143"/>
        <v>0</v>
      </c>
      <c r="AC472" s="24">
        <f t="shared" si="159"/>
        <v>0</v>
      </c>
      <c r="AD472" s="24">
        <f t="shared" si="160"/>
        <v>0</v>
      </c>
      <c r="AE472" s="27" t="e">
        <f>IF(#REF!="Yes",AC472,(AC472+V472*0.5))</f>
        <v>#REF!</v>
      </c>
      <c r="AF472" s="27" t="e">
        <f>IF(#REF!="Yes",AD472,(AD472+W472*0.5))</f>
        <v>#REF!</v>
      </c>
    </row>
    <row r="473" spans="1:32">
      <c r="A473" s="57" t="str">
        <f t="shared" si="144"/>
        <v xml:space="preserve"> </v>
      </c>
      <c r="B473" s="57"/>
      <c r="C473" s="57"/>
      <c r="D473" s="30" t="str">
        <f>IFERROR((GETPIVOTDATA("Average of Certified Payroll Hourly Rate",'Pivot Table'!$X$3,"Firm Name",A473,"Class Round 3 (PSPO)",B473)),"")</f>
        <v/>
      </c>
      <c r="E473" s="34"/>
      <c r="F473" s="34"/>
      <c r="G473" s="151"/>
      <c r="H473" s="349">
        <f t="shared" si="145"/>
        <v>1.7500000000000002E-2</v>
      </c>
      <c r="I473" s="19">
        <f t="shared" si="146"/>
        <v>0</v>
      </c>
      <c r="J473" s="67">
        <f t="shared" si="147"/>
        <v>3.5000000000000003E-2</v>
      </c>
      <c r="K473" s="19">
        <f t="shared" si="148"/>
        <v>0</v>
      </c>
      <c r="L473" s="138">
        <f>IF(ISNUMBER(VLOOKUP('Rate Calculations'!$A473,#REF!,2,FALSE)),VLOOKUP('Rate Calculations'!$A473,#REF!,2,FALSE),0)</f>
        <v>0</v>
      </c>
      <c r="M473" s="89">
        <f>IF(ISNUMBER(VLOOKUP('Rate Calculations'!$A473,#REF!,4,FALSE)),VLOOKUP('Rate Calculations'!$A473,#REF!,4,FALSE),0)</f>
        <v>0</v>
      </c>
      <c r="N473" s="17">
        <f t="shared" si="149"/>
        <v>0</v>
      </c>
      <c r="O473" s="18">
        <f t="shared" si="150"/>
        <v>0</v>
      </c>
      <c r="P473" s="139">
        <f t="shared" si="151"/>
        <v>0</v>
      </c>
      <c r="Q473" s="66">
        <f t="shared" si="152"/>
        <v>0</v>
      </c>
      <c r="R473" s="66">
        <f t="shared" si="153"/>
        <v>0</v>
      </c>
      <c r="S473" s="9" t="e">
        <f>IF(#REF!="Yes",Q473,(Q473+I473*0.5))</f>
        <v>#REF!</v>
      </c>
      <c r="T473" s="9" t="e">
        <f>IF(#REF!="Yes",R473,(R473+K473*0.5))</f>
        <v>#REF!</v>
      </c>
      <c r="U473" s="151">
        <f t="shared" si="154"/>
        <v>0</v>
      </c>
      <c r="V473" s="16">
        <f t="shared" si="155"/>
        <v>0</v>
      </c>
      <c r="W473" s="16">
        <f t="shared" si="156"/>
        <v>0</v>
      </c>
      <c r="X473" s="138">
        <f>IF(ISNUMBER(VLOOKUP('Rate Calculations'!$A473,#REF!,5,FALSE)),VLOOKUP('Rate Calculations'!$A473,#REF!,5,FALSE),0)</f>
        <v>0</v>
      </c>
      <c r="Y473" s="89">
        <f>IF(ISNUMBER(VLOOKUP('Rate Calculations'!$A473,#REF!,6,FALSE)),VLOOKUP('Rate Calculations'!$A473,#REF!,6,FALSE),0)</f>
        <v>0</v>
      </c>
      <c r="Z473" s="17">
        <f t="shared" si="157"/>
        <v>0</v>
      </c>
      <c r="AA473" s="18">
        <f t="shared" si="158"/>
        <v>0</v>
      </c>
      <c r="AB473" s="46">
        <f t="shared" si="143"/>
        <v>0</v>
      </c>
      <c r="AC473" s="24">
        <f t="shared" si="159"/>
        <v>0</v>
      </c>
      <c r="AD473" s="24">
        <f t="shared" si="160"/>
        <v>0</v>
      </c>
      <c r="AE473" s="27" t="e">
        <f>IF(#REF!="Yes",AC473,(AC473+V473*0.5))</f>
        <v>#REF!</v>
      </c>
      <c r="AF473" s="27" t="e">
        <f>IF(#REF!="Yes",AD473,(AD473+W473*0.5))</f>
        <v>#REF!</v>
      </c>
    </row>
    <row r="474" spans="1:32">
      <c r="A474" s="57" t="str">
        <f t="shared" si="144"/>
        <v xml:space="preserve"> </v>
      </c>
      <c r="B474" s="57"/>
      <c r="C474" s="57"/>
      <c r="D474" s="30" t="str">
        <f>IFERROR((GETPIVOTDATA("Average of Certified Payroll Hourly Rate",'Pivot Table'!$X$3,"Firm Name",A474,"Class Round 3 (PSPO)",B474)),"")</f>
        <v/>
      </c>
      <c r="E474" s="34"/>
      <c r="F474" s="34"/>
      <c r="G474" s="151"/>
      <c r="H474" s="349">
        <f t="shared" si="145"/>
        <v>1.7500000000000002E-2</v>
      </c>
      <c r="I474" s="19">
        <f t="shared" si="146"/>
        <v>0</v>
      </c>
      <c r="J474" s="67">
        <f t="shared" si="147"/>
        <v>3.5000000000000003E-2</v>
      </c>
      <c r="K474" s="19">
        <f t="shared" si="148"/>
        <v>0</v>
      </c>
      <c r="L474" s="138">
        <f>IF(ISNUMBER(VLOOKUP('Rate Calculations'!$A474,#REF!,2,FALSE)),VLOOKUP('Rate Calculations'!$A474,#REF!,2,FALSE),0)</f>
        <v>0</v>
      </c>
      <c r="M474" s="89">
        <f>IF(ISNUMBER(VLOOKUP('Rate Calculations'!$A474,#REF!,4,FALSE)),VLOOKUP('Rate Calculations'!$A474,#REF!,4,FALSE),0)</f>
        <v>0</v>
      </c>
      <c r="N474" s="17">
        <f t="shared" si="149"/>
        <v>0</v>
      </c>
      <c r="O474" s="18">
        <f t="shared" si="150"/>
        <v>0</v>
      </c>
      <c r="P474" s="139">
        <f t="shared" si="151"/>
        <v>0</v>
      </c>
      <c r="Q474" s="66">
        <f t="shared" si="152"/>
        <v>0</v>
      </c>
      <c r="R474" s="66">
        <f t="shared" si="153"/>
        <v>0</v>
      </c>
      <c r="S474" s="9" t="e">
        <f>IF(#REF!="Yes",Q474,(Q474+I474*0.5))</f>
        <v>#REF!</v>
      </c>
      <c r="T474" s="9" t="e">
        <f>IF(#REF!="Yes",R474,(R474+K474*0.5))</f>
        <v>#REF!</v>
      </c>
      <c r="U474" s="151">
        <f t="shared" si="154"/>
        <v>0</v>
      </c>
      <c r="V474" s="16">
        <f t="shared" si="155"/>
        <v>0</v>
      </c>
      <c r="W474" s="16">
        <f t="shared" si="156"/>
        <v>0</v>
      </c>
      <c r="X474" s="138">
        <f>IF(ISNUMBER(VLOOKUP('Rate Calculations'!$A474,#REF!,5,FALSE)),VLOOKUP('Rate Calculations'!$A474,#REF!,5,FALSE),0)</f>
        <v>0</v>
      </c>
      <c r="Y474" s="89">
        <f>IF(ISNUMBER(VLOOKUP('Rate Calculations'!$A474,#REF!,6,FALSE)),VLOOKUP('Rate Calculations'!$A474,#REF!,6,FALSE),0)</f>
        <v>0</v>
      </c>
      <c r="Z474" s="17">
        <f t="shared" si="157"/>
        <v>0</v>
      </c>
      <c r="AA474" s="18">
        <f t="shared" si="158"/>
        <v>0</v>
      </c>
      <c r="AB474" s="46">
        <f t="shared" si="143"/>
        <v>0</v>
      </c>
      <c r="AC474" s="24">
        <f t="shared" si="159"/>
        <v>0</v>
      </c>
      <c r="AD474" s="24">
        <f t="shared" si="160"/>
        <v>0</v>
      </c>
      <c r="AE474" s="27" t="e">
        <f>IF(#REF!="Yes",AC474,(AC474+V474*0.5))</f>
        <v>#REF!</v>
      </c>
      <c r="AF474" s="27" t="e">
        <f>IF(#REF!="Yes",AD474,(AD474+W474*0.5))</f>
        <v>#REF!</v>
      </c>
    </row>
    <row r="475" spans="1:32">
      <c r="A475" s="57" t="str">
        <f t="shared" si="144"/>
        <v xml:space="preserve"> </v>
      </c>
      <c r="B475" s="57"/>
      <c r="C475" s="57"/>
      <c r="D475" s="30" t="str">
        <f>IFERROR((GETPIVOTDATA("Average of Certified Payroll Hourly Rate",'Pivot Table'!$X$3,"Firm Name",A475,"Class Round 3 (PSPO)",B475)),"")</f>
        <v/>
      </c>
      <c r="E475" s="34"/>
      <c r="F475" s="34"/>
      <c r="G475" s="151"/>
      <c r="H475" s="349">
        <f t="shared" si="145"/>
        <v>1.7500000000000002E-2</v>
      </c>
      <c r="I475" s="19">
        <f t="shared" si="146"/>
        <v>0</v>
      </c>
      <c r="J475" s="67">
        <f t="shared" si="147"/>
        <v>3.5000000000000003E-2</v>
      </c>
      <c r="K475" s="19">
        <f t="shared" si="148"/>
        <v>0</v>
      </c>
      <c r="L475" s="138">
        <f>IF(ISNUMBER(VLOOKUP('Rate Calculations'!$A475,#REF!,2,FALSE)),VLOOKUP('Rate Calculations'!$A475,#REF!,2,FALSE),0)</f>
        <v>0</v>
      </c>
      <c r="M475" s="89">
        <f>IF(ISNUMBER(VLOOKUP('Rate Calculations'!$A475,#REF!,4,FALSE)),VLOOKUP('Rate Calculations'!$A475,#REF!,4,FALSE),0)</f>
        <v>0</v>
      </c>
      <c r="N475" s="17">
        <f t="shared" si="149"/>
        <v>0</v>
      </c>
      <c r="O475" s="18">
        <f t="shared" si="150"/>
        <v>0</v>
      </c>
      <c r="P475" s="139">
        <f t="shared" si="151"/>
        <v>0</v>
      </c>
      <c r="Q475" s="66">
        <f t="shared" si="152"/>
        <v>0</v>
      </c>
      <c r="R475" s="66">
        <f t="shared" si="153"/>
        <v>0</v>
      </c>
      <c r="S475" s="9" t="e">
        <f>IF(#REF!="Yes",Q475,(Q475+I475*0.5))</f>
        <v>#REF!</v>
      </c>
      <c r="T475" s="9" t="e">
        <f>IF(#REF!="Yes",R475,(R475+K475*0.5))</f>
        <v>#REF!</v>
      </c>
      <c r="U475" s="151">
        <f t="shared" si="154"/>
        <v>0</v>
      </c>
      <c r="V475" s="16">
        <f t="shared" si="155"/>
        <v>0</v>
      </c>
      <c r="W475" s="16">
        <f t="shared" si="156"/>
        <v>0</v>
      </c>
      <c r="X475" s="138">
        <f>IF(ISNUMBER(VLOOKUP('Rate Calculations'!$A475,#REF!,5,FALSE)),VLOOKUP('Rate Calculations'!$A475,#REF!,5,FALSE),0)</f>
        <v>0</v>
      </c>
      <c r="Y475" s="89">
        <f>IF(ISNUMBER(VLOOKUP('Rate Calculations'!$A475,#REF!,6,FALSE)),VLOOKUP('Rate Calculations'!$A475,#REF!,6,FALSE),0)</f>
        <v>0</v>
      </c>
      <c r="Z475" s="17">
        <f t="shared" si="157"/>
        <v>0</v>
      </c>
      <c r="AA475" s="18">
        <f t="shared" si="158"/>
        <v>0</v>
      </c>
      <c r="AB475" s="46">
        <f t="shared" si="143"/>
        <v>0</v>
      </c>
      <c r="AC475" s="24">
        <f t="shared" si="159"/>
        <v>0</v>
      </c>
      <c r="AD475" s="24">
        <f t="shared" si="160"/>
        <v>0</v>
      </c>
      <c r="AE475" s="27" t="e">
        <f>IF(#REF!="Yes",AC475,(AC475+V475*0.5))</f>
        <v>#REF!</v>
      </c>
      <c r="AF475" s="27" t="e">
        <f>IF(#REF!="Yes",AD475,(AD475+W475*0.5))</f>
        <v>#REF!</v>
      </c>
    </row>
    <row r="476" spans="1:32">
      <c r="A476" s="57" t="str">
        <f t="shared" si="144"/>
        <v xml:space="preserve"> </v>
      </c>
      <c r="B476" s="57"/>
      <c r="C476" s="57"/>
      <c r="D476" s="30" t="str">
        <f>IFERROR((GETPIVOTDATA("Average of Certified Payroll Hourly Rate",'Pivot Table'!$X$3,"Firm Name",A476,"Class Round 3 (PSPO)",B476)),"")</f>
        <v/>
      </c>
      <c r="E476" s="34"/>
      <c r="F476" s="34"/>
      <c r="G476" s="151"/>
      <c r="H476" s="349">
        <f t="shared" si="145"/>
        <v>1.7500000000000002E-2</v>
      </c>
      <c r="I476" s="19">
        <f t="shared" si="146"/>
        <v>0</v>
      </c>
      <c r="J476" s="67">
        <f t="shared" si="147"/>
        <v>3.5000000000000003E-2</v>
      </c>
      <c r="K476" s="19">
        <f t="shared" si="148"/>
        <v>0</v>
      </c>
      <c r="L476" s="138">
        <f>IF(ISNUMBER(VLOOKUP('Rate Calculations'!$A476,#REF!,2,FALSE)),VLOOKUP('Rate Calculations'!$A476,#REF!,2,FALSE),0)</f>
        <v>0</v>
      </c>
      <c r="M476" s="89">
        <f>IF(ISNUMBER(VLOOKUP('Rate Calculations'!$A476,#REF!,4,FALSE)),VLOOKUP('Rate Calculations'!$A476,#REF!,4,FALSE),0)</f>
        <v>0</v>
      </c>
      <c r="N476" s="17">
        <f t="shared" si="149"/>
        <v>0</v>
      </c>
      <c r="O476" s="18">
        <f t="shared" si="150"/>
        <v>0</v>
      </c>
      <c r="P476" s="139">
        <f t="shared" si="151"/>
        <v>0</v>
      </c>
      <c r="Q476" s="66">
        <f t="shared" si="152"/>
        <v>0</v>
      </c>
      <c r="R476" s="66">
        <f t="shared" si="153"/>
        <v>0</v>
      </c>
      <c r="S476" s="9" t="e">
        <f>IF(#REF!="Yes",Q476,(Q476+I476*0.5))</f>
        <v>#REF!</v>
      </c>
      <c r="T476" s="9" t="e">
        <f>IF(#REF!="Yes",R476,(R476+K476*0.5))</f>
        <v>#REF!</v>
      </c>
      <c r="U476" s="151">
        <f t="shared" si="154"/>
        <v>0</v>
      </c>
      <c r="V476" s="16">
        <f t="shared" si="155"/>
        <v>0</v>
      </c>
      <c r="W476" s="16">
        <f t="shared" si="156"/>
        <v>0</v>
      </c>
      <c r="X476" s="138">
        <f>IF(ISNUMBER(VLOOKUP('Rate Calculations'!$A476,#REF!,5,FALSE)),VLOOKUP('Rate Calculations'!$A476,#REF!,5,FALSE),0)</f>
        <v>0</v>
      </c>
      <c r="Y476" s="89">
        <f>IF(ISNUMBER(VLOOKUP('Rate Calculations'!$A476,#REF!,6,FALSE)),VLOOKUP('Rate Calculations'!$A476,#REF!,6,FALSE),0)</f>
        <v>0</v>
      </c>
      <c r="Z476" s="17">
        <f t="shared" si="157"/>
        <v>0</v>
      </c>
      <c r="AA476" s="18">
        <f t="shared" si="158"/>
        <v>0</v>
      </c>
      <c r="AB476" s="46">
        <f t="shared" si="143"/>
        <v>0</v>
      </c>
      <c r="AC476" s="24">
        <f t="shared" si="159"/>
        <v>0</v>
      </c>
      <c r="AD476" s="24">
        <f t="shared" si="160"/>
        <v>0</v>
      </c>
      <c r="AE476" s="27" t="e">
        <f>IF(#REF!="Yes",AC476,(AC476+V476*0.5))</f>
        <v>#REF!</v>
      </c>
      <c r="AF476" s="27" t="e">
        <f>IF(#REF!="Yes",AD476,(AD476+W476*0.5))</f>
        <v>#REF!</v>
      </c>
    </row>
    <row r="477" spans="1:32">
      <c r="A477" s="57" t="str">
        <f t="shared" si="144"/>
        <v xml:space="preserve"> </v>
      </c>
      <c r="B477" s="57"/>
      <c r="C477" s="57"/>
      <c r="D477" s="30" t="str">
        <f>IFERROR((GETPIVOTDATA("Average of Certified Payroll Hourly Rate",'Pivot Table'!$X$3,"Firm Name",A477,"Class Round 3 (PSPO)",B477)),"")</f>
        <v/>
      </c>
      <c r="E477" s="34"/>
      <c r="F477" s="34"/>
      <c r="G477" s="151"/>
      <c r="H477" s="349">
        <f t="shared" si="145"/>
        <v>1.7500000000000002E-2</v>
      </c>
      <c r="I477" s="19">
        <f t="shared" si="146"/>
        <v>0</v>
      </c>
      <c r="J477" s="67">
        <f t="shared" si="147"/>
        <v>3.5000000000000003E-2</v>
      </c>
      <c r="K477" s="19">
        <f t="shared" si="148"/>
        <v>0</v>
      </c>
      <c r="L477" s="138">
        <f>IF(ISNUMBER(VLOOKUP('Rate Calculations'!$A477,#REF!,2,FALSE)),VLOOKUP('Rate Calculations'!$A477,#REF!,2,FALSE),0)</f>
        <v>0</v>
      </c>
      <c r="M477" s="89">
        <f>IF(ISNUMBER(VLOOKUP('Rate Calculations'!$A477,#REF!,4,FALSE)),VLOOKUP('Rate Calculations'!$A477,#REF!,4,FALSE),0)</f>
        <v>0</v>
      </c>
      <c r="N477" s="17">
        <f t="shared" si="149"/>
        <v>0</v>
      </c>
      <c r="O477" s="18">
        <f t="shared" si="150"/>
        <v>0</v>
      </c>
      <c r="P477" s="139">
        <f t="shared" si="151"/>
        <v>0</v>
      </c>
      <c r="Q477" s="66">
        <f t="shared" si="152"/>
        <v>0</v>
      </c>
      <c r="R477" s="66">
        <f t="shared" si="153"/>
        <v>0</v>
      </c>
      <c r="S477" s="9" t="e">
        <f>IF(#REF!="Yes",Q477,(Q477+I477*0.5))</f>
        <v>#REF!</v>
      </c>
      <c r="T477" s="9" t="e">
        <f>IF(#REF!="Yes",R477,(R477+K477*0.5))</f>
        <v>#REF!</v>
      </c>
      <c r="U477" s="151">
        <f t="shared" si="154"/>
        <v>0</v>
      </c>
      <c r="V477" s="16">
        <f t="shared" si="155"/>
        <v>0</v>
      </c>
      <c r="W477" s="16">
        <f t="shared" si="156"/>
        <v>0</v>
      </c>
      <c r="X477" s="138">
        <f>IF(ISNUMBER(VLOOKUP('Rate Calculations'!$A477,#REF!,5,FALSE)),VLOOKUP('Rate Calculations'!$A477,#REF!,5,FALSE),0)</f>
        <v>0</v>
      </c>
      <c r="Y477" s="89">
        <f>IF(ISNUMBER(VLOOKUP('Rate Calculations'!$A477,#REF!,6,FALSE)),VLOOKUP('Rate Calculations'!$A477,#REF!,6,FALSE),0)</f>
        <v>0</v>
      </c>
      <c r="Z477" s="17">
        <f t="shared" si="157"/>
        <v>0</v>
      </c>
      <c r="AA477" s="18">
        <f t="shared" si="158"/>
        <v>0</v>
      </c>
      <c r="AB477" s="46">
        <f t="shared" si="143"/>
        <v>0</v>
      </c>
      <c r="AC477" s="24">
        <f t="shared" si="159"/>
        <v>0</v>
      </c>
      <c r="AD477" s="24">
        <f t="shared" si="160"/>
        <v>0</v>
      </c>
      <c r="AE477" s="27" t="e">
        <f>IF(#REF!="Yes",AC477,(AC477+V477*0.5))</f>
        <v>#REF!</v>
      </c>
      <c r="AF477" s="27" t="e">
        <f>IF(#REF!="Yes",AD477,(AD477+W477*0.5))</f>
        <v>#REF!</v>
      </c>
    </row>
    <row r="478" spans="1:32">
      <c r="A478" s="57" t="str">
        <f t="shared" si="144"/>
        <v xml:space="preserve"> </v>
      </c>
      <c r="B478" s="57"/>
      <c r="C478" s="57"/>
      <c r="D478" s="30" t="str">
        <f>IFERROR((GETPIVOTDATA("Average of Certified Payroll Hourly Rate",'Pivot Table'!$X$3,"Firm Name",A478,"Class Round 3 (PSPO)",B478)),"")</f>
        <v/>
      </c>
      <c r="E478" s="34"/>
      <c r="F478" s="34"/>
      <c r="G478" s="151"/>
      <c r="H478" s="349">
        <f t="shared" si="145"/>
        <v>1.7500000000000002E-2</v>
      </c>
      <c r="I478" s="19">
        <f t="shared" si="146"/>
        <v>0</v>
      </c>
      <c r="J478" s="67">
        <f t="shared" si="147"/>
        <v>3.5000000000000003E-2</v>
      </c>
      <c r="K478" s="19">
        <f t="shared" si="148"/>
        <v>0</v>
      </c>
      <c r="L478" s="138">
        <f>IF(ISNUMBER(VLOOKUP('Rate Calculations'!$A478,#REF!,2,FALSE)),VLOOKUP('Rate Calculations'!$A478,#REF!,2,FALSE),0)</f>
        <v>0</v>
      </c>
      <c r="M478" s="89">
        <f>IF(ISNUMBER(VLOOKUP('Rate Calculations'!$A478,#REF!,4,FALSE)),VLOOKUP('Rate Calculations'!$A478,#REF!,4,FALSE),0)</f>
        <v>0</v>
      </c>
      <c r="N478" s="17">
        <f t="shared" si="149"/>
        <v>0</v>
      </c>
      <c r="O478" s="18">
        <f t="shared" si="150"/>
        <v>0</v>
      </c>
      <c r="P478" s="139">
        <f t="shared" si="151"/>
        <v>0</v>
      </c>
      <c r="Q478" s="66">
        <f t="shared" si="152"/>
        <v>0</v>
      </c>
      <c r="R478" s="66">
        <f t="shared" si="153"/>
        <v>0</v>
      </c>
      <c r="S478" s="9" t="e">
        <f>IF(#REF!="Yes",Q478,(Q478+I478*0.5))</f>
        <v>#REF!</v>
      </c>
      <c r="T478" s="9" t="e">
        <f>IF(#REF!="Yes",R478,(R478+K478*0.5))</f>
        <v>#REF!</v>
      </c>
      <c r="U478" s="151">
        <f t="shared" si="154"/>
        <v>0</v>
      </c>
      <c r="V478" s="16">
        <f t="shared" si="155"/>
        <v>0</v>
      </c>
      <c r="W478" s="16">
        <f t="shared" si="156"/>
        <v>0</v>
      </c>
      <c r="X478" s="138">
        <f>IF(ISNUMBER(VLOOKUP('Rate Calculations'!$A478,#REF!,5,FALSE)),VLOOKUP('Rate Calculations'!$A478,#REF!,5,FALSE),0)</f>
        <v>0</v>
      </c>
      <c r="Y478" s="89">
        <f>IF(ISNUMBER(VLOOKUP('Rate Calculations'!$A478,#REF!,6,FALSE)),VLOOKUP('Rate Calculations'!$A478,#REF!,6,FALSE),0)</f>
        <v>0</v>
      </c>
      <c r="Z478" s="17">
        <f t="shared" si="157"/>
        <v>0</v>
      </c>
      <c r="AA478" s="18">
        <f t="shared" si="158"/>
        <v>0</v>
      </c>
      <c r="AB478" s="46">
        <f t="shared" si="143"/>
        <v>0</v>
      </c>
      <c r="AC478" s="24">
        <f t="shared" si="159"/>
        <v>0</v>
      </c>
      <c r="AD478" s="24">
        <f t="shared" si="160"/>
        <v>0</v>
      </c>
      <c r="AE478" s="27" t="e">
        <f>IF(#REF!="Yes",AC478,(AC478+V478*0.5))</f>
        <v>#REF!</v>
      </c>
      <c r="AF478" s="27" t="e">
        <f>IF(#REF!="Yes",AD478,(AD478+W478*0.5))</f>
        <v>#REF!</v>
      </c>
    </row>
    <row r="479" spans="1:32">
      <c r="A479" s="57" t="str">
        <f t="shared" si="144"/>
        <v xml:space="preserve"> </v>
      </c>
      <c r="B479" s="57"/>
      <c r="C479" s="57"/>
      <c r="D479" s="30" t="str">
        <f>IFERROR((GETPIVOTDATA("Average of Certified Payroll Hourly Rate",'Pivot Table'!$X$3,"Firm Name",A479,"Class Round 3 (PSPO)",B479)),"")</f>
        <v/>
      </c>
      <c r="E479" s="34"/>
      <c r="F479" s="34"/>
      <c r="G479" s="151"/>
      <c r="H479" s="349">
        <f t="shared" si="145"/>
        <v>1.7500000000000002E-2</v>
      </c>
      <c r="I479" s="19">
        <f t="shared" si="146"/>
        <v>0</v>
      </c>
      <c r="J479" s="67">
        <f t="shared" si="147"/>
        <v>3.5000000000000003E-2</v>
      </c>
      <c r="K479" s="19">
        <f t="shared" si="148"/>
        <v>0</v>
      </c>
      <c r="L479" s="138">
        <f>IF(ISNUMBER(VLOOKUP('Rate Calculations'!$A479,#REF!,2,FALSE)),VLOOKUP('Rate Calculations'!$A479,#REF!,2,FALSE),0)</f>
        <v>0</v>
      </c>
      <c r="M479" s="89">
        <f>IF(ISNUMBER(VLOOKUP('Rate Calculations'!$A479,#REF!,4,FALSE)),VLOOKUP('Rate Calculations'!$A479,#REF!,4,FALSE),0)</f>
        <v>0</v>
      </c>
      <c r="N479" s="17">
        <f t="shared" si="149"/>
        <v>0</v>
      </c>
      <c r="O479" s="18">
        <f t="shared" si="150"/>
        <v>0</v>
      </c>
      <c r="P479" s="139">
        <f t="shared" si="151"/>
        <v>0</v>
      </c>
      <c r="Q479" s="66">
        <f t="shared" si="152"/>
        <v>0</v>
      </c>
      <c r="R479" s="66">
        <f t="shared" si="153"/>
        <v>0</v>
      </c>
      <c r="S479" s="9" t="e">
        <f>IF(#REF!="Yes",Q479,(Q479+I479*0.5))</f>
        <v>#REF!</v>
      </c>
      <c r="T479" s="9" t="e">
        <f>IF(#REF!="Yes",R479,(R479+K479*0.5))</f>
        <v>#REF!</v>
      </c>
      <c r="U479" s="151">
        <f t="shared" si="154"/>
        <v>0</v>
      </c>
      <c r="V479" s="16">
        <f t="shared" si="155"/>
        <v>0</v>
      </c>
      <c r="W479" s="16">
        <f t="shared" si="156"/>
        <v>0</v>
      </c>
      <c r="X479" s="138">
        <f>IF(ISNUMBER(VLOOKUP('Rate Calculations'!$A479,#REF!,5,FALSE)),VLOOKUP('Rate Calculations'!$A479,#REF!,5,FALSE),0)</f>
        <v>0</v>
      </c>
      <c r="Y479" s="89">
        <f>IF(ISNUMBER(VLOOKUP('Rate Calculations'!$A479,#REF!,6,FALSE)),VLOOKUP('Rate Calculations'!$A479,#REF!,6,FALSE),0)</f>
        <v>0</v>
      </c>
      <c r="Z479" s="17">
        <f t="shared" si="157"/>
        <v>0</v>
      </c>
      <c r="AA479" s="18">
        <f t="shared" si="158"/>
        <v>0</v>
      </c>
      <c r="AB479" s="46">
        <f t="shared" si="143"/>
        <v>0</v>
      </c>
      <c r="AC479" s="24">
        <f t="shared" si="159"/>
        <v>0</v>
      </c>
      <c r="AD479" s="24">
        <f t="shared" si="160"/>
        <v>0</v>
      </c>
      <c r="AE479" s="27" t="e">
        <f>IF(#REF!="Yes",AC479,(AC479+V479*0.5))</f>
        <v>#REF!</v>
      </c>
      <c r="AF479" s="27" t="e">
        <f>IF(#REF!="Yes",AD479,(AD479+W479*0.5))</f>
        <v>#REF!</v>
      </c>
    </row>
    <row r="480" spans="1:32">
      <c r="A480" s="57" t="str">
        <f t="shared" si="144"/>
        <v xml:space="preserve"> </v>
      </c>
      <c r="B480" s="57"/>
      <c r="C480" s="57"/>
      <c r="D480" s="30" t="str">
        <f>IFERROR((GETPIVOTDATA("Average of Certified Payroll Hourly Rate",'Pivot Table'!$X$3,"Firm Name",A480,"Class Round 3 (PSPO)",B480)),"")</f>
        <v/>
      </c>
      <c r="E480" s="34"/>
      <c r="F480" s="34"/>
      <c r="G480" s="151"/>
      <c r="H480" s="349">
        <f t="shared" si="145"/>
        <v>1.7500000000000002E-2</v>
      </c>
      <c r="I480" s="19">
        <f t="shared" si="146"/>
        <v>0</v>
      </c>
      <c r="J480" s="67">
        <f t="shared" si="147"/>
        <v>3.5000000000000003E-2</v>
      </c>
      <c r="K480" s="19">
        <f t="shared" si="148"/>
        <v>0</v>
      </c>
      <c r="L480" s="138">
        <f>IF(ISNUMBER(VLOOKUP('Rate Calculations'!$A480,#REF!,2,FALSE)),VLOOKUP('Rate Calculations'!$A480,#REF!,2,FALSE),0)</f>
        <v>0</v>
      </c>
      <c r="M480" s="89">
        <f>IF(ISNUMBER(VLOOKUP('Rate Calculations'!$A480,#REF!,4,FALSE)),VLOOKUP('Rate Calculations'!$A480,#REF!,4,FALSE),0)</f>
        <v>0</v>
      </c>
      <c r="N480" s="17">
        <f t="shared" si="149"/>
        <v>0</v>
      </c>
      <c r="O480" s="18">
        <f t="shared" si="150"/>
        <v>0</v>
      </c>
      <c r="P480" s="139">
        <f t="shared" si="151"/>
        <v>0</v>
      </c>
      <c r="Q480" s="66">
        <f t="shared" si="152"/>
        <v>0</v>
      </c>
      <c r="R480" s="66">
        <f t="shared" si="153"/>
        <v>0</v>
      </c>
      <c r="S480" s="9" t="e">
        <f>IF(#REF!="Yes",Q480,(Q480+I480*0.5))</f>
        <v>#REF!</v>
      </c>
      <c r="T480" s="9" t="e">
        <f>IF(#REF!="Yes",R480,(R480+K480*0.5))</f>
        <v>#REF!</v>
      </c>
      <c r="U480" s="151">
        <f t="shared" si="154"/>
        <v>0</v>
      </c>
      <c r="V480" s="16">
        <f t="shared" si="155"/>
        <v>0</v>
      </c>
      <c r="W480" s="16">
        <f t="shared" si="156"/>
        <v>0</v>
      </c>
      <c r="X480" s="138">
        <f>IF(ISNUMBER(VLOOKUP('Rate Calculations'!$A480,#REF!,5,FALSE)),VLOOKUP('Rate Calculations'!$A480,#REF!,5,FALSE),0)</f>
        <v>0</v>
      </c>
      <c r="Y480" s="89">
        <f>IF(ISNUMBER(VLOOKUP('Rate Calculations'!$A480,#REF!,6,FALSE)),VLOOKUP('Rate Calculations'!$A480,#REF!,6,FALSE),0)</f>
        <v>0</v>
      </c>
      <c r="Z480" s="17">
        <f t="shared" si="157"/>
        <v>0</v>
      </c>
      <c r="AA480" s="18">
        <f t="shared" si="158"/>
        <v>0</v>
      </c>
      <c r="AB480" s="46">
        <f t="shared" si="143"/>
        <v>0</v>
      </c>
      <c r="AC480" s="24">
        <f t="shared" si="159"/>
        <v>0</v>
      </c>
      <c r="AD480" s="24">
        <f t="shared" si="160"/>
        <v>0</v>
      </c>
      <c r="AE480" s="27" t="e">
        <f>IF(#REF!="Yes",AC480,(AC480+V480*0.5))</f>
        <v>#REF!</v>
      </c>
      <c r="AF480" s="27" t="e">
        <f>IF(#REF!="Yes",AD480,(AD480+W480*0.5))</f>
        <v>#REF!</v>
      </c>
    </row>
    <row r="481" spans="1:32">
      <c r="A481" s="57" t="str">
        <f t="shared" si="144"/>
        <v xml:space="preserve"> </v>
      </c>
      <c r="B481" s="57"/>
      <c r="C481" s="57"/>
      <c r="D481" s="30" t="str">
        <f>IFERROR((GETPIVOTDATA("Average of Certified Payroll Hourly Rate",'Pivot Table'!$X$3,"Firm Name",A481,"Class Round 3 (PSPO)",B481)),"")</f>
        <v/>
      </c>
      <c r="E481" s="34"/>
      <c r="F481" s="34"/>
      <c r="G481" s="151"/>
      <c r="H481" s="349">
        <f t="shared" si="145"/>
        <v>1.7500000000000002E-2</v>
      </c>
      <c r="I481" s="19">
        <f t="shared" si="146"/>
        <v>0</v>
      </c>
      <c r="J481" s="67">
        <f t="shared" si="147"/>
        <v>3.5000000000000003E-2</v>
      </c>
      <c r="K481" s="19">
        <f t="shared" si="148"/>
        <v>0</v>
      </c>
      <c r="L481" s="138">
        <f>IF(ISNUMBER(VLOOKUP('Rate Calculations'!$A481,#REF!,2,FALSE)),VLOOKUP('Rate Calculations'!$A481,#REF!,2,FALSE),0)</f>
        <v>0</v>
      </c>
      <c r="M481" s="89">
        <f>IF(ISNUMBER(VLOOKUP('Rate Calculations'!$A481,#REF!,4,FALSE)),VLOOKUP('Rate Calculations'!$A481,#REF!,4,FALSE),0)</f>
        <v>0</v>
      </c>
      <c r="N481" s="17">
        <f t="shared" si="149"/>
        <v>0</v>
      </c>
      <c r="O481" s="18">
        <f t="shared" si="150"/>
        <v>0</v>
      </c>
      <c r="P481" s="139">
        <f t="shared" si="151"/>
        <v>0</v>
      </c>
      <c r="Q481" s="66">
        <f t="shared" si="152"/>
        <v>0</v>
      </c>
      <c r="R481" s="66">
        <f t="shared" si="153"/>
        <v>0</v>
      </c>
      <c r="S481" s="9" t="e">
        <f>IF(#REF!="Yes",Q481,(Q481+I481*0.5))</f>
        <v>#REF!</v>
      </c>
      <c r="T481" s="9" t="e">
        <f>IF(#REF!="Yes",R481,(R481+K481*0.5))</f>
        <v>#REF!</v>
      </c>
      <c r="U481" s="151">
        <f t="shared" si="154"/>
        <v>0</v>
      </c>
      <c r="V481" s="16">
        <f t="shared" si="155"/>
        <v>0</v>
      </c>
      <c r="W481" s="16">
        <f t="shared" si="156"/>
        <v>0</v>
      </c>
      <c r="X481" s="138">
        <f>IF(ISNUMBER(VLOOKUP('Rate Calculations'!$A481,#REF!,5,FALSE)),VLOOKUP('Rate Calculations'!$A481,#REF!,5,FALSE),0)</f>
        <v>0</v>
      </c>
      <c r="Y481" s="89">
        <f>IF(ISNUMBER(VLOOKUP('Rate Calculations'!$A481,#REF!,6,FALSE)),VLOOKUP('Rate Calculations'!$A481,#REF!,6,FALSE),0)</f>
        <v>0</v>
      </c>
      <c r="Z481" s="17">
        <f t="shared" si="157"/>
        <v>0</v>
      </c>
      <c r="AA481" s="18">
        <f t="shared" si="158"/>
        <v>0</v>
      </c>
      <c r="AB481" s="46">
        <f t="shared" si="143"/>
        <v>0</v>
      </c>
      <c r="AC481" s="24">
        <f t="shared" si="159"/>
        <v>0</v>
      </c>
      <c r="AD481" s="24">
        <f t="shared" si="160"/>
        <v>0</v>
      </c>
      <c r="AE481" s="27" t="e">
        <f>IF(#REF!="Yes",AC481,(AC481+V481*0.5))</f>
        <v>#REF!</v>
      </c>
      <c r="AF481" s="27" t="e">
        <f>IF(#REF!="Yes",AD481,(AD481+W481*0.5))</f>
        <v>#REF!</v>
      </c>
    </row>
    <row r="482" spans="1:32">
      <c r="A482" s="57" t="str">
        <f t="shared" si="144"/>
        <v xml:space="preserve"> </v>
      </c>
      <c r="B482" s="57"/>
      <c r="C482" s="57"/>
      <c r="D482" s="30" t="str">
        <f>IFERROR((GETPIVOTDATA("Average of Certified Payroll Hourly Rate",'Pivot Table'!$X$3,"Firm Name",A482,"Class Round 3 (PSPO)",B482)),"")</f>
        <v/>
      </c>
      <c r="E482" s="34"/>
      <c r="F482" s="34"/>
      <c r="G482" s="151"/>
      <c r="H482" s="349">
        <f t="shared" si="145"/>
        <v>1.7500000000000002E-2</v>
      </c>
      <c r="I482" s="19">
        <f t="shared" si="146"/>
        <v>0</v>
      </c>
      <c r="J482" s="67">
        <f t="shared" si="147"/>
        <v>3.5000000000000003E-2</v>
      </c>
      <c r="K482" s="19">
        <f t="shared" si="148"/>
        <v>0</v>
      </c>
      <c r="L482" s="138">
        <f>IF(ISNUMBER(VLOOKUP('Rate Calculations'!$A482,#REF!,2,FALSE)),VLOOKUP('Rate Calculations'!$A482,#REF!,2,FALSE),0)</f>
        <v>0</v>
      </c>
      <c r="M482" s="89">
        <f>IF(ISNUMBER(VLOOKUP('Rate Calculations'!$A482,#REF!,4,FALSE)),VLOOKUP('Rate Calculations'!$A482,#REF!,4,FALSE),0)</f>
        <v>0</v>
      </c>
      <c r="N482" s="17">
        <f t="shared" si="149"/>
        <v>0</v>
      </c>
      <c r="O482" s="18">
        <f t="shared" si="150"/>
        <v>0</v>
      </c>
      <c r="P482" s="139">
        <f t="shared" si="151"/>
        <v>0</v>
      </c>
      <c r="Q482" s="66">
        <f t="shared" si="152"/>
        <v>0</v>
      </c>
      <c r="R482" s="66">
        <f t="shared" si="153"/>
        <v>0</v>
      </c>
      <c r="S482" s="9" t="e">
        <f>IF(#REF!="Yes",Q482,(Q482+I482*0.5))</f>
        <v>#REF!</v>
      </c>
      <c r="T482" s="9" t="e">
        <f>IF(#REF!="Yes",R482,(R482+K482*0.5))</f>
        <v>#REF!</v>
      </c>
      <c r="U482" s="151">
        <f t="shared" si="154"/>
        <v>0</v>
      </c>
      <c r="V482" s="16">
        <f t="shared" si="155"/>
        <v>0</v>
      </c>
      <c r="W482" s="16">
        <f t="shared" si="156"/>
        <v>0</v>
      </c>
      <c r="X482" s="138">
        <f>IF(ISNUMBER(VLOOKUP('Rate Calculations'!$A482,#REF!,5,FALSE)),VLOOKUP('Rate Calculations'!$A482,#REF!,5,FALSE),0)</f>
        <v>0</v>
      </c>
      <c r="Y482" s="89">
        <f>IF(ISNUMBER(VLOOKUP('Rate Calculations'!$A482,#REF!,6,FALSE)),VLOOKUP('Rate Calculations'!$A482,#REF!,6,FALSE),0)</f>
        <v>0</v>
      </c>
      <c r="Z482" s="17">
        <f t="shared" si="157"/>
        <v>0</v>
      </c>
      <c r="AA482" s="18">
        <f t="shared" si="158"/>
        <v>0</v>
      </c>
      <c r="AB482" s="46">
        <f t="shared" si="143"/>
        <v>0</v>
      </c>
      <c r="AC482" s="24">
        <f t="shared" si="159"/>
        <v>0</v>
      </c>
      <c r="AD482" s="24">
        <f t="shared" si="160"/>
        <v>0</v>
      </c>
      <c r="AE482" s="27" t="e">
        <f>IF(#REF!="Yes",AC482,(AC482+V482*0.5))</f>
        <v>#REF!</v>
      </c>
      <c r="AF482" s="27" t="e">
        <f>IF(#REF!="Yes",AD482,(AD482+W482*0.5))</f>
        <v>#REF!</v>
      </c>
    </row>
    <row r="483" spans="1:32">
      <c r="A483" s="57" t="str">
        <f t="shared" si="144"/>
        <v xml:space="preserve"> </v>
      </c>
      <c r="B483" s="57"/>
      <c r="C483" s="57"/>
      <c r="D483" s="30" t="str">
        <f>IFERROR((GETPIVOTDATA("Average of Certified Payroll Hourly Rate",'Pivot Table'!$X$3,"Firm Name",A483,"Class Round 3 (PSPO)",B483)),"")</f>
        <v/>
      </c>
      <c r="E483" s="34"/>
      <c r="F483" s="34"/>
      <c r="G483" s="151"/>
      <c r="H483" s="349">
        <f t="shared" si="145"/>
        <v>1.7500000000000002E-2</v>
      </c>
      <c r="I483" s="19">
        <f t="shared" si="146"/>
        <v>0</v>
      </c>
      <c r="J483" s="67">
        <f t="shared" si="147"/>
        <v>3.5000000000000003E-2</v>
      </c>
      <c r="K483" s="19">
        <f t="shared" si="148"/>
        <v>0</v>
      </c>
      <c r="L483" s="138">
        <f>IF(ISNUMBER(VLOOKUP('Rate Calculations'!$A483,#REF!,2,FALSE)),VLOOKUP('Rate Calculations'!$A483,#REF!,2,FALSE),0)</f>
        <v>0</v>
      </c>
      <c r="M483" s="89">
        <f>IF(ISNUMBER(VLOOKUP('Rate Calculations'!$A483,#REF!,4,FALSE)),VLOOKUP('Rate Calculations'!$A483,#REF!,4,FALSE),0)</f>
        <v>0</v>
      </c>
      <c r="N483" s="17">
        <f t="shared" si="149"/>
        <v>0</v>
      </c>
      <c r="O483" s="18">
        <f t="shared" si="150"/>
        <v>0</v>
      </c>
      <c r="P483" s="139">
        <f t="shared" si="151"/>
        <v>0</v>
      </c>
      <c r="Q483" s="66">
        <f t="shared" si="152"/>
        <v>0</v>
      </c>
      <c r="R483" s="66">
        <f t="shared" si="153"/>
        <v>0</v>
      </c>
      <c r="S483" s="9" t="e">
        <f>IF(#REF!="Yes",Q483,(Q483+I483*0.5))</f>
        <v>#REF!</v>
      </c>
      <c r="T483" s="9" t="e">
        <f>IF(#REF!="Yes",R483,(R483+K483*0.5))</f>
        <v>#REF!</v>
      </c>
      <c r="U483" s="151">
        <f t="shared" si="154"/>
        <v>0</v>
      </c>
      <c r="V483" s="16">
        <f t="shared" si="155"/>
        <v>0</v>
      </c>
      <c r="W483" s="16">
        <f t="shared" si="156"/>
        <v>0</v>
      </c>
      <c r="X483" s="138">
        <f>IF(ISNUMBER(VLOOKUP('Rate Calculations'!$A483,#REF!,5,FALSE)),VLOOKUP('Rate Calculations'!$A483,#REF!,5,FALSE),0)</f>
        <v>0</v>
      </c>
      <c r="Y483" s="89">
        <f>IF(ISNUMBER(VLOOKUP('Rate Calculations'!$A483,#REF!,6,FALSE)),VLOOKUP('Rate Calculations'!$A483,#REF!,6,FALSE),0)</f>
        <v>0</v>
      </c>
      <c r="Z483" s="17">
        <f t="shared" si="157"/>
        <v>0</v>
      </c>
      <c r="AA483" s="18">
        <f t="shared" si="158"/>
        <v>0</v>
      </c>
      <c r="AB483" s="46">
        <f t="shared" si="143"/>
        <v>0</v>
      </c>
      <c r="AC483" s="24">
        <f t="shared" si="159"/>
        <v>0</v>
      </c>
      <c r="AD483" s="24">
        <f t="shared" si="160"/>
        <v>0</v>
      </c>
      <c r="AE483" s="27" t="e">
        <f>IF(#REF!="Yes",AC483,(AC483+V483*0.5))</f>
        <v>#REF!</v>
      </c>
      <c r="AF483" s="27" t="e">
        <f>IF(#REF!="Yes",AD483,(AD483+W483*0.5))</f>
        <v>#REF!</v>
      </c>
    </row>
    <row r="484" spans="1:32">
      <c r="A484" s="57" t="str">
        <f t="shared" si="144"/>
        <v xml:space="preserve"> </v>
      </c>
      <c r="B484" s="57"/>
      <c r="C484" s="57"/>
      <c r="D484" s="30" t="str">
        <f>IFERROR((GETPIVOTDATA("Average of Certified Payroll Hourly Rate",'Pivot Table'!$X$3,"Firm Name",A484,"Class Round 3 (PSPO)",B484)),"")</f>
        <v/>
      </c>
      <c r="E484" s="34"/>
      <c r="F484" s="34"/>
      <c r="G484" s="151"/>
      <c r="H484" s="349">
        <f t="shared" si="145"/>
        <v>1.7500000000000002E-2</v>
      </c>
      <c r="I484" s="19">
        <f t="shared" si="146"/>
        <v>0</v>
      </c>
      <c r="J484" s="67">
        <f t="shared" si="147"/>
        <v>3.5000000000000003E-2</v>
      </c>
      <c r="K484" s="19">
        <f t="shared" si="148"/>
        <v>0</v>
      </c>
      <c r="L484" s="138">
        <f>IF(ISNUMBER(VLOOKUP('Rate Calculations'!$A484,#REF!,2,FALSE)),VLOOKUP('Rate Calculations'!$A484,#REF!,2,FALSE),0)</f>
        <v>0</v>
      </c>
      <c r="M484" s="89">
        <f>IF(ISNUMBER(VLOOKUP('Rate Calculations'!$A484,#REF!,4,FALSE)),VLOOKUP('Rate Calculations'!$A484,#REF!,4,FALSE),0)</f>
        <v>0</v>
      </c>
      <c r="N484" s="17">
        <f t="shared" si="149"/>
        <v>0</v>
      </c>
      <c r="O484" s="18">
        <f t="shared" si="150"/>
        <v>0</v>
      </c>
      <c r="P484" s="139">
        <f t="shared" si="151"/>
        <v>0</v>
      </c>
      <c r="Q484" s="66">
        <f t="shared" si="152"/>
        <v>0</v>
      </c>
      <c r="R484" s="66">
        <f t="shared" si="153"/>
        <v>0</v>
      </c>
      <c r="S484" s="9" t="e">
        <f>IF(#REF!="Yes",Q484,(Q484+I484*0.5))</f>
        <v>#REF!</v>
      </c>
      <c r="T484" s="9" t="e">
        <f>IF(#REF!="Yes",R484,(R484+K484*0.5))</f>
        <v>#REF!</v>
      </c>
      <c r="U484" s="151">
        <f t="shared" si="154"/>
        <v>0</v>
      </c>
      <c r="V484" s="16">
        <f t="shared" si="155"/>
        <v>0</v>
      </c>
      <c r="W484" s="16">
        <f t="shared" si="156"/>
        <v>0</v>
      </c>
      <c r="X484" s="138">
        <f>IF(ISNUMBER(VLOOKUP('Rate Calculations'!$A484,#REF!,5,FALSE)),VLOOKUP('Rate Calculations'!$A484,#REF!,5,FALSE),0)</f>
        <v>0</v>
      </c>
      <c r="Y484" s="89">
        <f>IF(ISNUMBER(VLOOKUP('Rate Calculations'!$A484,#REF!,6,FALSE)),VLOOKUP('Rate Calculations'!$A484,#REF!,6,FALSE),0)</f>
        <v>0</v>
      </c>
      <c r="Z484" s="17">
        <f t="shared" si="157"/>
        <v>0</v>
      </c>
      <c r="AA484" s="18">
        <f t="shared" si="158"/>
        <v>0</v>
      </c>
      <c r="AB484" s="46">
        <f t="shared" si="143"/>
        <v>0</v>
      </c>
      <c r="AC484" s="24">
        <f t="shared" si="159"/>
        <v>0</v>
      </c>
      <c r="AD484" s="24">
        <f t="shared" si="160"/>
        <v>0</v>
      </c>
      <c r="AE484" s="27" t="e">
        <f>IF(#REF!="Yes",AC484,(AC484+V484*0.5))</f>
        <v>#REF!</v>
      </c>
      <c r="AF484" s="27" t="e">
        <f>IF(#REF!="Yes",AD484,(AD484+W484*0.5))</f>
        <v>#REF!</v>
      </c>
    </row>
    <row r="485" spans="1:32">
      <c r="A485" s="57" t="str">
        <f t="shared" si="144"/>
        <v xml:space="preserve"> </v>
      </c>
      <c r="B485" s="57"/>
      <c r="C485" s="57"/>
      <c r="D485" s="30" t="str">
        <f>IFERROR((GETPIVOTDATA("Average of Certified Payroll Hourly Rate",'Pivot Table'!$X$3,"Firm Name",A485,"Class Round 3 (PSPO)",B485)),"")</f>
        <v/>
      </c>
      <c r="E485" s="34"/>
      <c r="F485" s="34"/>
      <c r="G485" s="151"/>
      <c r="H485" s="349">
        <f t="shared" si="145"/>
        <v>1.7500000000000002E-2</v>
      </c>
      <c r="I485" s="19">
        <f t="shared" si="146"/>
        <v>0</v>
      </c>
      <c r="J485" s="67">
        <f t="shared" si="147"/>
        <v>3.5000000000000003E-2</v>
      </c>
      <c r="K485" s="19">
        <f t="shared" si="148"/>
        <v>0</v>
      </c>
      <c r="L485" s="138">
        <f>IF(ISNUMBER(VLOOKUP('Rate Calculations'!$A485,#REF!,2,FALSE)),VLOOKUP('Rate Calculations'!$A485,#REF!,2,FALSE),0)</f>
        <v>0</v>
      </c>
      <c r="M485" s="89">
        <f>IF(ISNUMBER(VLOOKUP('Rate Calculations'!$A485,#REF!,4,FALSE)),VLOOKUP('Rate Calculations'!$A485,#REF!,4,FALSE),0)</f>
        <v>0</v>
      </c>
      <c r="N485" s="17">
        <f t="shared" si="149"/>
        <v>0</v>
      </c>
      <c r="O485" s="18">
        <f t="shared" si="150"/>
        <v>0</v>
      </c>
      <c r="P485" s="139">
        <f t="shared" si="151"/>
        <v>0</v>
      </c>
      <c r="Q485" s="66">
        <f t="shared" si="152"/>
        <v>0</v>
      </c>
      <c r="R485" s="66">
        <f t="shared" si="153"/>
        <v>0</v>
      </c>
      <c r="S485" s="9" t="e">
        <f>IF(#REF!="Yes",Q485,(Q485+I485*0.5))</f>
        <v>#REF!</v>
      </c>
      <c r="T485" s="9" t="e">
        <f>IF(#REF!="Yes",R485,(R485+K485*0.5))</f>
        <v>#REF!</v>
      </c>
      <c r="U485" s="151">
        <f t="shared" si="154"/>
        <v>0</v>
      </c>
      <c r="V485" s="16">
        <f t="shared" si="155"/>
        <v>0</v>
      </c>
      <c r="W485" s="16">
        <f t="shared" si="156"/>
        <v>0</v>
      </c>
      <c r="X485" s="138">
        <f>IF(ISNUMBER(VLOOKUP('Rate Calculations'!$A485,#REF!,5,FALSE)),VLOOKUP('Rate Calculations'!$A485,#REF!,5,FALSE),0)</f>
        <v>0</v>
      </c>
      <c r="Y485" s="89">
        <f>IF(ISNUMBER(VLOOKUP('Rate Calculations'!$A485,#REF!,6,FALSE)),VLOOKUP('Rate Calculations'!$A485,#REF!,6,FALSE),0)</f>
        <v>0</v>
      </c>
      <c r="Z485" s="17">
        <f t="shared" si="157"/>
        <v>0</v>
      </c>
      <c r="AA485" s="18">
        <f t="shared" si="158"/>
        <v>0</v>
      </c>
      <c r="AB485" s="46">
        <f t="shared" si="143"/>
        <v>0</v>
      </c>
      <c r="AC485" s="24">
        <f t="shared" si="159"/>
        <v>0</v>
      </c>
      <c r="AD485" s="24">
        <f t="shared" si="160"/>
        <v>0</v>
      </c>
      <c r="AE485" s="27" t="e">
        <f>IF(#REF!="Yes",AC485,(AC485+V485*0.5))</f>
        <v>#REF!</v>
      </c>
      <c r="AF485" s="27" t="e">
        <f>IF(#REF!="Yes",AD485,(AD485+W485*0.5))</f>
        <v>#REF!</v>
      </c>
    </row>
    <row r="486" spans="1:32">
      <c r="A486" s="57" t="str">
        <f t="shared" si="144"/>
        <v xml:space="preserve"> </v>
      </c>
      <c r="B486" s="57"/>
      <c r="C486" s="57"/>
      <c r="D486" s="30" t="str">
        <f>IFERROR((GETPIVOTDATA("Average of Certified Payroll Hourly Rate",'Pivot Table'!$X$3,"Firm Name",A486,"Class Round 3 (PSPO)",B486)),"")</f>
        <v/>
      </c>
      <c r="E486" s="34"/>
      <c r="F486" s="34"/>
      <c r="G486" s="151"/>
      <c r="H486" s="349">
        <f t="shared" si="145"/>
        <v>1.7500000000000002E-2</v>
      </c>
      <c r="I486" s="19">
        <f t="shared" si="146"/>
        <v>0</v>
      </c>
      <c r="J486" s="67">
        <f t="shared" si="147"/>
        <v>3.5000000000000003E-2</v>
      </c>
      <c r="K486" s="19">
        <f t="shared" si="148"/>
        <v>0</v>
      </c>
      <c r="L486" s="138">
        <f>IF(ISNUMBER(VLOOKUP('Rate Calculations'!$A486,#REF!,2,FALSE)),VLOOKUP('Rate Calculations'!$A486,#REF!,2,FALSE),0)</f>
        <v>0</v>
      </c>
      <c r="M486" s="89">
        <f>IF(ISNUMBER(VLOOKUP('Rate Calculations'!$A486,#REF!,4,FALSE)),VLOOKUP('Rate Calculations'!$A486,#REF!,4,FALSE),0)</f>
        <v>0</v>
      </c>
      <c r="N486" s="17">
        <f t="shared" si="149"/>
        <v>0</v>
      </c>
      <c r="O486" s="18">
        <f t="shared" si="150"/>
        <v>0</v>
      </c>
      <c r="P486" s="139">
        <f t="shared" si="151"/>
        <v>0</v>
      </c>
      <c r="Q486" s="66">
        <f t="shared" si="152"/>
        <v>0</v>
      </c>
      <c r="R486" s="66">
        <f t="shared" si="153"/>
        <v>0</v>
      </c>
      <c r="S486" s="9" t="e">
        <f>IF(#REF!="Yes",Q486,(Q486+I486*0.5))</f>
        <v>#REF!</v>
      </c>
      <c r="T486" s="9" t="e">
        <f>IF(#REF!="Yes",R486,(R486+K486*0.5))</f>
        <v>#REF!</v>
      </c>
      <c r="U486" s="151">
        <f t="shared" si="154"/>
        <v>0</v>
      </c>
      <c r="V486" s="16">
        <f t="shared" si="155"/>
        <v>0</v>
      </c>
      <c r="W486" s="16">
        <f t="shared" si="156"/>
        <v>0</v>
      </c>
      <c r="X486" s="138">
        <f>IF(ISNUMBER(VLOOKUP('Rate Calculations'!$A486,#REF!,5,FALSE)),VLOOKUP('Rate Calculations'!$A486,#REF!,5,FALSE),0)</f>
        <v>0</v>
      </c>
      <c r="Y486" s="89">
        <f>IF(ISNUMBER(VLOOKUP('Rate Calculations'!$A486,#REF!,6,FALSE)),VLOOKUP('Rate Calculations'!$A486,#REF!,6,FALSE),0)</f>
        <v>0</v>
      </c>
      <c r="Z486" s="17">
        <f t="shared" si="157"/>
        <v>0</v>
      </c>
      <c r="AA486" s="18">
        <f t="shared" si="158"/>
        <v>0</v>
      </c>
      <c r="AB486" s="46">
        <f t="shared" si="143"/>
        <v>0</v>
      </c>
      <c r="AC486" s="24">
        <f t="shared" si="159"/>
        <v>0</v>
      </c>
      <c r="AD486" s="24">
        <f t="shared" si="160"/>
        <v>0</v>
      </c>
      <c r="AE486" s="27" t="e">
        <f>IF(#REF!="Yes",AC486,(AC486+V486*0.5))</f>
        <v>#REF!</v>
      </c>
      <c r="AF486" s="27" t="e">
        <f>IF(#REF!="Yes",AD486,(AD486+W486*0.5))</f>
        <v>#REF!</v>
      </c>
    </row>
    <row r="487" spans="1:32">
      <c r="A487" s="57" t="str">
        <f t="shared" si="144"/>
        <v xml:space="preserve"> </v>
      </c>
      <c r="B487" s="57"/>
      <c r="C487" s="57"/>
      <c r="D487" s="30" t="str">
        <f>IFERROR((GETPIVOTDATA("Average of Certified Payroll Hourly Rate",'Pivot Table'!$X$3,"Firm Name",A487,"Class Round 3 (PSPO)",B487)),"")</f>
        <v/>
      </c>
      <c r="E487" s="34"/>
      <c r="F487" s="34"/>
      <c r="G487" s="151"/>
      <c r="H487" s="349">
        <f t="shared" si="145"/>
        <v>1.7500000000000002E-2</v>
      </c>
      <c r="I487" s="19">
        <f t="shared" si="146"/>
        <v>0</v>
      </c>
      <c r="J487" s="67">
        <f t="shared" si="147"/>
        <v>3.5000000000000003E-2</v>
      </c>
      <c r="K487" s="19">
        <f t="shared" si="148"/>
        <v>0</v>
      </c>
      <c r="L487" s="138">
        <f>IF(ISNUMBER(VLOOKUP('Rate Calculations'!$A487,#REF!,2,FALSE)),VLOOKUP('Rate Calculations'!$A487,#REF!,2,FALSE),0)</f>
        <v>0</v>
      </c>
      <c r="M487" s="89">
        <f>IF(ISNUMBER(VLOOKUP('Rate Calculations'!$A487,#REF!,4,FALSE)),VLOOKUP('Rate Calculations'!$A487,#REF!,4,FALSE),0)</f>
        <v>0</v>
      </c>
      <c r="N487" s="17">
        <f t="shared" si="149"/>
        <v>0</v>
      </c>
      <c r="O487" s="18">
        <f t="shared" si="150"/>
        <v>0</v>
      </c>
      <c r="P487" s="139">
        <f t="shared" si="151"/>
        <v>0</v>
      </c>
      <c r="Q487" s="66">
        <f t="shared" si="152"/>
        <v>0</v>
      </c>
      <c r="R487" s="66">
        <f t="shared" si="153"/>
        <v>0</v>
      </c>
      <c r="S487" s="9" t="e">
        <f>IF(#REF!="Yes",Q487,(Q487+I487*0.5))</f>
        <v>#REF!</v>
      </c>
      <c r="T487" s="9" t="e">
        <f>IF(#REF!="Yes",R487,(R487+K487*0.5))</f>
        <v>#REF!</v>
      </c>
      <c r="U487" s="151">
        <f t="shared" si="154"/>
        <v>0</v>
      </c>
      <c r="V487" s="16">
        <f t="shared" si="155"/>
        <v>0</v>
      </c>
      <c r="W487" s="16">
        <f t="shared" si="156"/>
        <v>0</v>
      </c>
      <c r="X487" s="138">
        <f>IF(ISNUMBER(VLOOKUP('Rate Calculations'!$A487,#REF!,5,FALSE)),VLOOKUP('Rate Calculations'!$A487,#REF!,5,FALSE),0)</f>
        <v>0</v>
      </c>
      <c r="Y487" s="89">
        <f>IF(ISNUMBER(VLOOKUP('Rate Calculations'!$A487,#REF!,6,FALSE)),VLOOKUP('Rate Calculations'!$A487,#REF!,6,FALSE),0)</f>
        <v>0</v>
      </c>
      <c r="Z487" s="17">
        <f t="shared" si="157"/>
        <v>0</v>
      </c>
      <c r="AA487" s="18">
        <f t="shared" si="158"/>
        <v>0</v>
      </c>
      <c r="AB487" s="46">
        <f t="shared" si="143"/>
        <v>0</v>
      </c>
      <c r="AC487" s="24">
        <f t="shared" si="159"/>
        <v>0</v>
      </c>
      <c r="AD487" s="24">
        <f t="shared" si="160"/>
        <v>0</v>
      </c>
      <c r="AE487" s="27" t="e">
        <f>IF(#REF!="Yes",AC487,(AC487+V487*0.5))</f>
        <v>#REF!</v>
      </c>
      <c r="AF487" s="27" t="e">
        <f>IF(#REF!="Yes",AD487,(AD487+W487*0.5))</f>
        <v>#REF!</v>
      </c>
    </row>
    <row r="488" spans="1:32">
      <c r="A488" s="57" t="str">
        <f t="shared" si="144"/>
        <v xml:space="preserve"> </v>
      </c>
      <c r="B488" s="57"/>
      <c r="C488" s="57"/>
      <c r="D488" s="30" t="str">
        <f>IFERROR((GETPIVOTDATA("Average of Certified Payroll Hourly Rate",'Pivot Table'!$X$3,"Firm Name",A488,"Class Round 3 (PSPO)",B488)),"")</f>
        <v/>
      </c>
      <c r="E488" s="34"/>
      <c r="F488" s="34"/>
      <c r="G488" s="151"/>
      <c r="H488" s="349">
        <f t="shared" si="145"/>
        <v>1.7500000000000002E-2</v>
      </c>
      <c r="I488" s="19">
        <f t="shared" si="146"/>
        <v>0</v>
      </c>
      <c r="J488" s="67">
        <f t="shared" si="147"/>
        <v>3.5000000000000003E-2</v>
      </c>
      <c r="K488" s="19">
        <f t="shared" si="148"/>
        <v>0</v>
      </c>
      <c r="L488" s="138">
        <f>IF(ISNUMBER(VLOOKUP('Rate Calculations'!$A488,#REF!,2,FALSE)),VLOOKUP('Rate Calculations'!$A488,#REF!,2,FALSE),0)</f>
        <v>0</v>
      </c>
      <c r="M488" s="89">
        <f>IF(ISNUMBER(VLOOKUP('Rate Calculations'!$A488,#REF!,4,FALSE)),VLOOKUP('Rate Calculations'!$A488,#REF!,4,FALSE),0)</f>
        <v>0</v>
      </c>
      <c r="N488" s="17">
        <f t="shared" si="149"/>
        <v>0</v>
      </c>
      <c r="O488" s="18">
        <f t="shared" si="150"/>
        <v>0</v>
      </c>
      <c r="P488" s="139">
        <f t="shared" si="151"/>
        <v>0</v>
      </c>
      <c r="Q488" s="66">
        <f t="shared" si="152"/>
        <v>0</v>
      </c>
      <c r="R488" s="66">
        <f t="shared" si="153"/>
        <v>0</v>
      </c>
      <c r="S488" s="9" t="e">
        <f>IF(#REF!="Yes",Q488,(Q488+I488*0.5))</f>
        <v>#REF!</v>
      </c>
      <c r="T488" s="9" t="e">
        <f>IF(#REF!="Yes",R488,(R488+K488*0.5))</f>
        <v>#REF!</v>
      </c>
      <c r="U488" s="151">
        <f t="shared" si="154"/>
        <v>0</v>
      </c>
      <c r="V488" s="16">
        <f t="shared" si="155"/>
        <v>0</v>
      </c>
      <c r="W488" s="16">
        <f t="shared" si="156"/>
        <v>0</v>
      </c>
      <c r="X488" s="138">
        <f>IF(ISNUMBER(VLOOKUP('Rate Calculations'!$A488,#REF!,5,FALSE)),VLOOKUP('Rate Calculations'!$A488,#REF!,5,FALSE),0)</f>
        <v>0</v>
      </c>
      <c r="Y488" s="89">
        <f>IF(ISNUMBER(VLOOKUP('Rate Calculations'!$A488,#REF!,6,FALSE)),VLOOKUP('Rate Calculations'!$A488,#REF!,6,FALSE),0)</f>
        <v>0</v>
      </c>
      <c r="Z488" s="17">
        <f t="shared" si="157"/>
        <v>0</v>
      </c>
      <c r="AA488" s="18">
        <f t="shared" si="158"/>
        <v>0</v>
      </c>
      <c r="AB488" s="46">
        <f t="shared" si="143"/>
        <v>0</v>
      </c>
      <c r="AC488" s="24">
        <f t="shared" si="159"/>
        <v>0</v>
      </c>
      <c r="AD488" s="24">
        <f t="shared" si="160"/>
        <v>0</v>
      </c>
      <c r="AE488" s="27" t="e">
        <f>IF(#REF!="Yes",AC488,(AC488+V488*0.5))</f>
        <v>#REF!</v>
      </c>
      <c r="AF488" s="27" t="e">
        <f>IF(#REF!="Yes",AD488,(AD488+W488*0.5))</f>
        <v>#REF!</v>
      </c>
    </row>
    <row r="489" spans="1:32">
      <c r="A489" s="57" t="str">
        <f t="shared" si="144"/>
        <v xml:space="preserve"> </v>
      </c>
      <c r="B489" s="57"/>
      <c r="C489" s="57"/>
      <c r="D489" s="30" t="str">
        <f>IFERROR((GETPIVOTDATA("Average of Certified Payroll Hourly Rate",'Pivot Table'!$X$3,"Firm Name",A489,"Class Round 3 (PSPO)",B489)),"")</f>
        <v/>
      </c>
      <c r="E489" s="34"/>
      <c r="F489" s="34"/>
      <c r="G489" s="151"/>
      <c r="H489" s="349">
        <f t="shared" si="145"/>
        <v>1.7500000000000002E-2</v>
      </c>
      <c r="I489" s="19">
        <f t="shared" si="146"/>
        <v>0</v>
      </c>
      <c r="J489" s="67">
        <f t="shared" si="147"/>
        <v>3.5000000000000003E-2</v>
      </c>
      <c r="K489" s="19">
        <f t="shared" si="148"/>
        <v>0</v>
      </c>
      <c r="L489" s="138">
        <f>IF(ISNUMBER(VLOOKUP('Rate Calculations'!$A489,#REF!,2,FALSE)),VLOOKUP('Rate Calculations'!$A489,#REF!,2,FALSE),0)</f>
        <v>0</v>
      </c>
      <c r="M489" s="89">
        <f>IF(ISNUMBER(VLOOKUP('Rate Calculations'!$A489,#REF!,4,FALSE)),VLOOKUP('Rate Calculations'!$A489,#REF!,4,FALSE),0)</f>
        <v>0</v>
      </c>
      <c r="N489" s="17">
        <f t="shared" si="149"/>
        <v>0</v>
      </c>
      <c r="O489" s="18">
        <f t="shared" si="150"/>
        <v>0</v>
      </c>
      <c r="P489" s="139">
        <f t="shared" si="151"/>
        <v>0</v>
      </c>
      <c r="Q489" s="66">
        <f t="shared" si="152"/>
        <v>0</v>
      </c>
      <c r="R489" s="66">
        <f t="shared" si="153"/>
        <v>0</v>
      </c>
      <c r="S489" s="9" t="e">
        <f>IF(#REF!="Yes",Q489,(Q489+I489*0.5))</f>
        <v>#REF!</v>
      </c>
      <c r="T489" s="9" t="e">
        <f>IF(#REF!="Yes",R489,(R489+K489*0.5))</f>
        <v>#REF!</v>
      </c>
      <c r="U489" s="151">
        <f t="shared" si="154"/>
        <v>0</v>
      </c>
      <c r="V489" s="16">
        <f t="shared" si="155"/>
        <v>0</v>
      </c>
      <c r="W489" s="16">
        <f t="shared" si="156"/>
        <v>0</v>
      </c>
      <c r="X489" s="138">
        <f>IF(ISNUMBER(VLOOKUP('Rate Calculations'!$A489,#REF!,5,FALSE)),VLOOKUP('Rate Calculations'!$A489,#REF!,5,FALSE),0)</f>
        <v>0</v>
      </c>
      <c r="Y489" s="89">
        <f>IF(ISNUMBER(VLOOKUP('Rate Calculations'!$A489,#REF!,6,FALSE)),VLOOKUP('Rate Calculations'!$A489,#REF!,6,FALSE),0)</f>
        <v>0</v>
      </c>
      <c r="Z489" s="17">
        <f t="shared" si="157"/>
        <v>0</v>
      </c>
      <c r="AA489" s="18">
        <f t="shared" si="158"/>
        <v>0</v>
      </c>
      <c r="AB489" s="46">
        <f t="shared" si="143"/>
        <v>0</v>
      </c>
      <c r="AC489" s="24">
        <f t="shared" si="159"/>
        <v>0</v>
      </c>
      <c r="AD489" s="24">
        <f t="shared" si="160"/>
        <v>0</v>
      </c>
      <c r="AE489" s="27" t="e">
        <f>IF(#REF!="Yes",AC489,(AC489+V489*0.5))</f>
        <v>#REF!</v>
      </c>
      <c r="AF489" s="27" t="e">
        <f>IF(#REF!="Yes",AD489,(AD489+W489*0.5))</f>
        <v>#REF!</v>
      </c>
    </row>
    <row r="490" spans="1:32">
      <c r="A490" s="57" t="str">
        <f t="shared" si="144"/>
        <v xml:space="preserve"> </v>
      </c>
      <c r="B490" s="57"/>
      <c r="C490" s="57"/>
      <c r="D490" s="30" t="str">
        <f>IFERROR((GETPIVOTDATA("Average of Certified Payroll Hourly Rate",'Pivot Table'!$X$3,"Firm Name",A490,"Class Round 3 (PSPO)",B490)),"")</f>
        <v/>
      </c>
      <c r="E490" s="34"/>
      <c r="F490" s="34"/>
      <c r="G490" s="151"/>
      <c r="H490" s="349">
        <f t="shared" si="145"/>
        <v>1.7500000000000002E-2</v>
      </c>
      <c r="I490" s="19">
        <f t="shared" si="146"/>
        <v>0</v>
      </c>
      <c r="J490" s="67">
        <f t="shared" si="147"/>
        <v>3.5000000000000003E-2</v>
      </c>
      <c r="K490" s="19">
        <f t="shared" si="148"/>
        <v>0</v>
      </c>
      <c r="L490" s="138">
        <f>IF(ISNUMBER(VLOOKUP('Rate Calculations'!$A490,#REF!,2,FALSE)),VLOOKUP('Rate Calculations'!$A490,#REF!,2,FALSE),0)</f>
        <v>0</v>
      </c>
      <c r="M490" s="89">
        <f>IF(ISNUMBER(VLOOKUP('Rate Calculations'!$A490,#REF!,4,FALSE)),VLOOKUP('Rate Calculations'!$A490,#REF!,4,FALSE),0)</f>
        <v>0</v>
      </c>
      <c r="N490" s="17">
        <f t="shared" si="149"/>
        <v>0</v>
      </c>
      <c r="O490" s="18">
        <f t="shared" si="150"/>
        <v>0</v>
      </c>
      <c r="P490" s="139">
        <f t="shared" si="151"/>
        <v>0</v>
      </c>
      <c r="Q490" s="66">
        <f t="shared" si="152"/>
        <v>0</v>
      </c>
      <c r="R490" s="66">
        <f t="shared" si="153"/>
        <v>0</v>
      </c>
      <c r="S490" s="9" t="e">
        <f>IF(#REF!="Yes",Q490,(Q490+I490*0.5))</f>
        <v>#REF!</v>
      </c>
      <c r="T490" s="9" t="e">
        <f>IF(#REF!="Yes",R490,(R490+K490*0.5))</f>
        <v>#REF!</v>
      </c>
      <c r="U490" s="151">
        <f t="shared" si="154"/>
        <v>0</v>
      </c>
      <c r="V490" s="16">
        <f t="shared" si="155"/>
        <v>0</v>
      </c>
      <c r="W490" s="16">
        <f t="shared" si="156"/>
        <v>0</v>
      </c>
      <c r="X490" s="138">
        <f>IF(ISNUMBER(VLOOKUP('Rate Calculations'!$A490,#REF!,5,FALSE)),VLOOKUP('Rate Calculations'!$A490,#REF!,5,FALSE),0)</f>
        <v>0</v>
      </c>
      <c r="Y490" s="89">
        <f>IF(ISNUMBER(VLOOKUP('Rate Calculations'!$A490,#REF!,6,FALSE)),VLOOKUP('Rate Calculations'!$A490,#REF!,6,FALSE),0)</f>
        <v>0</v>
      </c>
      <c r="Z490" s="17">
        <f t="shared" si="157"/>
        <v>0</v>
      </c>
      <c r="AA490" s="18">
        <f t="shared" si="158"/>
        <v>0</v>
      </c>
      <c r="AB490" s="46">
        <f t="shared" si="143"/>
        <v>0</v>
      </c>
      <c r="AC490" s="24">
        <f t="shared" si="159"/>
        <v>0</v>
      </c>
      <c r="AD490" s="24">
        <f t="shared" si="160"/>
        <v>0</v>
      </c>
      <c r="AE490" s="27" t="e">
        <f>IF(#REF!="Yes",AC490,(AC490+V490*0.5))</f>
        <v>#REF!</v>
      </c>
      <c r="AF490" s="27" t="e">
        <f>IF(#REF!="Yes",AD490,(AD490+W490*0.5))</f>
        <v>#REF!</v>
      </c>
    </row>
    <row r="491" spans="1:32">
      <c r="A491" s="57" t="str">
        <f t="shared" si="144"/>
        <v xml:space="preserve"> </v>
      </c>
      <c r="B491" s="57"/>
      <c r="C491" s="57"/>
      <c r="D491" s="30" t="str">
        <f>IFERROR((GETPIVOTDATA("Average of Certified Payroll Hourly Rate",'Pivot Table'!$X$3,"Firm Name",A491,"Class Round 3 (PSPO)",B491)),"")</f>
        <v/>
      </c>
      <c r="E491" s="34"/>
      <c r="F491" s="34"/>
      <c r="G491" s="151"/>
      <c r="H491" s="349">
        <f t="shared" si="145"/>
        <v>1.7500000000000002E-2</v>
      </c>
      <c r="I491" s="19">
        <f t="shared" si="146"/>
        <v>0</v>
      </c>
      <c r="J491" s="67">
        <f t="shared" si="147"/>
        <v>3.5000000000000003E-2</v>
      </c>
      <c r="K491" s="19">
        <f t="shared" si="148"/>
        <v>0</v>
      </c>
      <c r="L491" s="138">
        <f>IF(ISNUMBER(VLOOKUP('Rate Calculations'!$A491,#REF!,2,FALSE)),VLOOKUP('Rate Calculations'!$A491,#REF!,2,FALSE),0)</f>
        <v>0</v>
      </c>
      <c r="M491" s="89">
        <f>IF(ISNUMBER(VLOOKUP('Rate Calculations'!$A491,#REF!,4,FALSE)),VLOOKUP('Rate Calculations'!$A491,#REF!,4,FALSE),0)</f>
        <v>0</v>
      </c>
      <c r="N491" s="17">
        <f t="shared" si="149"/>
        <v>0</v>
      </c>
      <c r="O491" s="18">
        <f t="shared" si="150"/>
        <v>0</v>
      </c>
      <c r="P491" s="139">
        <f t="shared" si="151"/>
        <v>0</v>
      </c>
      <c r="Q491" s="66">
        <f t="shared" si="152"/>
        <v>0</v>
      </c>
      <c r="R491" s="66">
        <f t="shared" si="153"/>
        <v>0</v>
      </c>
      <c r="S491" s="9" t="e">
        <f>IF(#REF!="Yes",Q491,(Q491+I491*0.5))</f>
        <v>#REF!</v>
      </c>
      <c r="T491" s="9" t="e">
        <f>IF(#REF!="Yes",R491,(R491+K491*0.5))</f>
        <v>#REF!</v>
      </c>
      <c r="U491" s="151">
        <f t="shared" si="154"/>
        <v>0</v>
      </c>
      <c r="V491" s="16">
        <f t="shared" si="155"/>
        <v>0</v>
      </c>
      <c r="W491" s="16">
        <f t="shared" si="156"/>
        <v>0</v>
      </c>
      <c r="X491" s="138">
        <f>IF(ISNUMBER(VLOOKUP('Rate Calculations'!$A491,#REF!,5,FALSE)),VLOOKUP('Rate Calculations'!$A491,#REF!,5,FALSE),0)</f>
        <v>0</v>
      </c>
      <c r="Y491" s="89">
        <f>IF(ISNUMBER(VLOOKUP('Rate Calculations'!$A491,#REF!,6,FALSE)),VLOOKUP('Rate Calculations'!$A491,#REF!,6,FALSE),0)</f>
        <v>0</v>
      </c>
      <c r="Z491" s="17">
        <f t="shared" si="157"/>
        <v>0</v>
      </c>
      <c r="AA491" s="18">
        <f t="shared" si="158"/>
        <v>0</v>
      </c>
      <c r="AB491" s="46">
        <f t="shared" si="143"/>
        <v>0</v>
      </c>
      <c r="AC491" s="24">
        <f t="shared" si="159"/>
        <v>0</v>
      </c>
      <c r="AD491" s="24">
        <f t="shared" si="160"/>
        <v>0</v>
      </c>
      <c r="AE491" s="27" t="e">
        <f>IF(#REF!="Yes",AC491,(AC491+V491*0.5))</f>
        <v>#REF!</v>
      </c>
      <c r="AF491" s="27" t="e">
        <f>IF(#REF!="Yes",AD491,(AD491+W491*0.5))</f>
        <v>#REF!</v>
      </c>
    </row>
    <row r="492" spans="1:32">
      <c r="A492" s="57" t="str">
        <f t="shared" si="144"/>
        <v xml:space="preserve"> </v>
      </c>
      <c r="B492" s="57"/>
      <c r="C492" s="57"/>
      <c r="D492" s="30" t="str">
        <f>IFERROR((GETPIVOTDATA("Average of Certified Payroll Hourly Rate",'Pivot Table'!$X$3,"Firm Name",A492,"Class Round 3 (PSPO)",B492)),"")</f>
        <v/>
      </c>
      <c r="E492" s="34"/>
      <c r="F492" s="34"/>
      <c r="G492" s="151"/>
      <c r="H492" s="349">
        <f t="shared" si="145"/>
        <v>1.7500000000000002E-2</v>
      </c>
      <c r="I492" s="19">
        <f t="shared" si="146"/>
        <v>0</v>
      </c>
      <c r="J492" s="67">
        <f t="shared" si="147"/>
        <v>3.5000000000000003E-2</v>
      </c>
      <c r="K492" s="19">
        <f t="shared" si="148"/>
        <v>0</v>
      </c>
      <c r="L492" s="138">
        <f>IF(ISNUMBER(VLOOKUP('Rate Calculations'!$A492,#REF!,2,FALSE)),VLOOKUP('Rate Calculations'!$A492,#REF!,2,FALSE),0)</f>
        <v>0</v>
      </c>
      <c r="M492" s="89">
        <f>IF(ISNUMBER(VLOOKUP('Rate Calculations'!$A492,#REF!,4,FALSE)),VLOOKUP('Rate Calculations'!$A492,#REF!,4,FALSE),0)</f>
        <v>0</v>
      </c>
      <c r="N492" s="17">
        <f t="shared" si="149"/>
        <v>0</v>
      </c>
      <c r="O492" s="18">
        <f t="shared" si="150"/>
        <v>0</v>
      </c>
      <c r="P492" s="139">
        <f t="shared" si="151"/>
        <v>0</v>
      </c>
      <c r="Q492" s="66">
        <f t="shared" si="152"/>
        <v>0</v>
      </c>
      <c r="R492" s="66">
        <f t="shared" si="153"/>
        <v>0</v>
      </c>
      <c r="S492" s="9" t="e">
        <f>IF(#REF!="Yes",Q492,(Q492+I492*0.5))</f>
        <v>#REF!</v>
      </c>
      <c r="T492" s="9" t="e">
        <f>IF(#REF!="Yes",R492,(R492+K492*0.5))</f>
        <v>#REF!</v>
      </c>
      <c r="U492" s="151">
        <f t="shared" si="154"/>
        <v>0</v>
      </c>
      <c r="V492" s="16">
        <f t="shared" si="155"/>
        <v>0</v>
      </c>
      <c r="W492" s="16">
        <f t="shared" si="156"/>
        <v>0</v>
      </c>
      <c r="X492" s="138">
        <f>IF(ISNUMBER(VLOOKUP('Rate Calculations'!$A492,#REF!,5,FALSE)),VLOOKUP('Rate Calculations'!$A492,#REF!,5,FALSE),0)</f>
        <v>0</v>
      </c>
      <c r="Y492" s="89">
        <f>IF(ISNUMBER(VLOOKUP('Rate Calculations'!$A492,#REF!,6,FALSE)),VLOOKUP('Rate Calculations'!$A492,#REF!,6,FALSE),0)</f>
        <v>0</v>
      </c>
      <c r="Z492" s="17">
        <f t="shared" si="157"/>
        <v>0</v>
      </c>
      <c r="AA492" s="18">
        <f t="shared" si="158"/>
        <v>0</v>
      </c>
      <c r="AB492" s="46">
        <f t="shared" si="143"/>
        <v>0</v>
      </c>
      <c r="AC492" s="24">
        <f t="shared" si="159"/>
        <v>0</v>
      </c>
      <c r="AD492" s="24">
        <f t="shared" si="160"/>
        <v>0</v>
      </c>
      <c r="AE492" s="27" t="e">
        <f>IF(#REF!="Yes",AC492,(AC492+V492*0.5))</f>
        <v>#REF!</v>
      </c>
      <c r="AF492" s="27" t="e">
        <f>IF(#REF!="Yes",AD492,(AD492+W492*0.5))</f>
        <v>#REF!</v>
      </c>
    </row>
    <row r="493" spans="1:32">
      <c r="A493" s="57" t="str">
        <f t="shared" si="144"/>
        <v xml:space="preserve"> </v>
      </c>
      <c r="B493" s="57"/>
      <c r="C493" s="57"/>
      <c r="D493" s="30" t="str">
        <f>IFERROR((GETPIVOTDATA("Average of Certified Payroll Hourly Rate",'Pivot Table'!$X$3,"Firm Name",A493,"Class Round 3 (PSPO)",B493)),"")</f>
        <v/>
      </c>
      <c r="E493" s="34"/>
      <c r="F493" s="34"/>
      <c r="G493" s="151"/>
      <c r="H493" s="349">
        <f t="shared" si="145"/>
        <v>1.7500000000000002E-2</v>
      </c>
      <c r="I493" s="19">
        <f t="shared" si="146"/>
        <v>0</v>
      </c>
      <c r="J493" s="67">
        <f t="shared" si="147"/>
        <v>3.5000000000000003E-2</v>
      </c>
      <c r="K493" s="19">
        <f t="shared" si="148"/>
        <v>0</v>
      </c>
      <c r="L493" s="138">
        <f>IF(ISNUMBER(VLOOKUP('Rate Calculations'!$A493,#REF!,2,FALSE)),VLOOKUP('Rate Calculations'!$A493,#REF!,2,FALSE),0)</f>
        <v>0</v>
      </c>
      <c r="M493" s="89">
        <f>IF(ISNUMBER(VLOOKUP('Rate Calculations'!$A493,#REF!,4,FALSE)),VLOOKUP('Rate Calculations'!$A493,#REF!,4,FALSE),0)</f>
        <v>0</v>
      </c>
      <c r="N493" s="17">
        <f t="shared" si="149"/>
        <v>0</v>
      </c>
      <c r="O493" s="18">
        <f t="shared" si="150"/>
        <v>0</v>
      </c>
      <c r="P493" s="139">
        <f t="shared" si="151"/>
        <v>0</v>
      </c>
      <c r="Q493" s="66">
        <f t="shared" si="152"/>
        <v>0</v>
      </c>
      <c r="R493" s="66">
        <f t="shared" si="153"/>
        <v>0</v>
      </c>
      <c r="S493" s="9" t="e">
        <f>IF(#REF!="Yes",Q493,(Q493+I493*0.5))</f>
        <v>#REF!</v>
      </c>
      <c r="T493" s="9" t="e">
        <f>IF(#REF!="Yes",R493,(R493+K493*0.5))</f>
        <v>#REF!</v>
      </c>
      <c r="U493" s="151">
        <f t="shared" si="154"/>
        <v>0</v>
      </c>
      <c r="V493" s="16">
        <f t="shared" si="155"/>
        <v>0</v>
      </c>
      <c r="W493" s="16">
        <f t="shared" si="156"/>
        <v>0</v>
      </c>
      <c r="X493" s="138">
        <f>IF(ISNUMBER(VLOOKUP('Rate Calculations'!$A493,#REF!,5,FALSE)),VLOOKUP('Rate Calculations'!$A493,#REF!,5,FALSE),0)</f>
        <v>0</v>
      </c>
      <c r="Y493" s="89">
        <f>IF(ISNUMBER(VLOOKUP('Rate Calculations'!$A493,#REF!,6,FALSE)),VLOOKUP('Rate Calculations'!$A493,#REF!,6,FALSE),0)</f>
        <v>0</v>
      </c>
      <c r="Z493" s="17">
        <f t="shared" si="157"/>
        <v>0</v>
      </c>
      <c r="AA493" s="18">
        <f t="shared" si="158"/>
        <v>0</v>
      </c>
      <c r="AB493" s="46">
        <f t="shared" si="143"/>
        <v>0</v>
      </c>
      <c r="AC493" s="24">
        <f t="shared" si="159"/>
        <v>0</v>
      </c>
      <c r="AD493" s="24">
        <f t="shared" si="160"/>
        <v>0</v>
      </c>
      <c r="AE493" s="27" t="e">
        <f>IF(#REF!="Yes",AC493,(AC493+V493*0.5))</f>
        <v>#REF!</v>
      </c>
      <c r="AF493" s="27" t="e">
        <f>IF(#REF!="Yes",AD493,(AD493+W493*0.5))</f>
        <v>#REF!</v>
      </c>
    </row>
    <row r="494" spans="1:32">
      <c r="A494" s="57" t="str">
        <f t="shared" si="144"/>
        <v xml:space="preserve"> </v>
      </c>
      <c r="B494" s="57"/>
      <c r="C494" s="57"/>
      <c r="D494" s="30" t="str">
        <f>IFERROR((GETPIVOTDATA("Average of Certified Payroll Hourly Rate",'Pivot Table'!$X$3,"Firm Name",A494,"Class Round 3 (PSPO)",B494)),"")</f>
        <v/>
      </c>
      <c r="E494" s="34"/>
      <c r="F494" s="34"/>
      <c r="G494" s="151"/>
      <c r="H494" s="349">
        <f t="shared" si="145"/>
        <v>1.7500000000000002E-2</v>
      </c>
      <c r="I494" s="19">
        <f t="shared" si="146"/>
        <v>0</v>
      </c>
      <c r="J494" s="67">
        <f t="shared" si="147"/>
        <v>3.5000000000000003E-2</v>
      </c>
      <c r="K494" s="19">
        <f t="shared" si="148"/>
        <v>0</v>
      </c>
      <c r="L494" s="138">
        <f>IF(ISNUMBER(VLOOKUP('Rate Calculations'!$A494,#REF!,2,FALSE)),VLOOKUP('Rate Calculations'!$A494,#REF!,2,FALSE),0)</f>
        <v>0</v>
      </c>
      <c r="M494" s="89">
        <f>IF(ISNUMBER(VLOOKUP('Rate Calculations'!$A494,#REF!,4,FALSE)),VLOOKUP('Rate Calculations'!$A494,#REF!,4,FALSE),0)</f>
        <v>0</v>
      </c>
      <c r="N494" s="17">
        <f t="shared" si="149"/>
        <v>0</v>
      </c>
      <c r="O494" s="18">
        <f t="shared" si="150"/>
        <v>0</v>
      </c>
      <c r="P494" s="139">
        <f t="shared" si="151"/>
        <v>0</v>
      </c>
      <c r="Q494" s="66">
        <f t="shared" si="152"/>
        <v>0</v>
      </c>
      <c r="R494" s="66">
        <f t="shared" si="153"/>
        <v>0</v>
      </c>
      <c r="S494" s="9" t="e">
        <f>IF(#REF!="Yes",Q494,(Q494+I494*0.5))</f>
        <v>#REF!</v>
      </c>
      <c r="T494" s="9" t="e">
        <f>IF(#REF!="Yes",R494,(R494+K494*0.5))</f>
        <v>#REF!</v>
      </c>
      <c r="U494" s="151">
        <f t="shared" si="154"/>
        <v>0</v>
      </c>
      <c r="V494" s="16">
        <f t="shared" si="155"/>
        <v>0</v>
      </c>
      <c r="W494" s="16">
        <f t="shared" si="156"/>
        <v>0</v>
      </c>
      <c r="X494" s="138">
        <f>IF(ISNUMBER(VLOOKUP('Rate Calculations'!$A494,#REF!,5,FALSE)),VLOOKUP('Rate Calculations'!$A494,#REF!,5,FALSE),0)</f>
        <v>0</v>
      </c>
      <c r="Y494" s="89">
        <f>IF(ISNUMBER(VLOOKUP('Rate Calculations'!$A494,#REF!,6,FALSE)),VLOOKUP('Rate Calculations'!$A494,#REF!,6,FALSE),0)</f>
        <v>0</v>
      </c>
      <c r="Z494" s="17">
        <f t="shared" si="157"/>
        <v>0</v>
      </c>
      <c r="AA494" s="18">
        <f t="shared" si="158"/>
        <v>0</v>
      </c>
      <c r="AB494" s="46">
        <f t="shared" si="143"/>
        <v>0</v>
      </c>
      <c r="AC494" s="24">
        <f t="shared" si="159"/>
        <v>0</v>
      </c>
      <c r="AD494" s="24">
        <f t="shared" si="160"/>
        <v>0</v>
      </c>
      <c r="AE494" s="27" t="e">
        <f>IF(#REF!="Yes",AC494,(AC494+V494*0.5))</f>
        <v>#REF!</v>
      </c>
      <c r="AF494" s="27" t="e">
        <f>IF(#REF!="Yes",AD494,(AD494+W494*0.5))</f>
        <v>#REF!</v>
      </c>
    </row>
    <row r="495" spans="1:32">
      <c r="A495" s="57" t="str">
        <f t="shared" si="144"/>
        <v xml:space="preserve"> </v>
      </c>
      <c r="B495" s="57"/>
      <c r="C495" s="57"/>
      <c r="D495" s="30" t="str">
        <f>IFERROR((GETPIVOTDATA("Average of Certified Payroll Hourly Rate",'Pivot Table'!$X$3,"Firm Name",A495,"Class Round 3 (PSPO)",B495)),"")</f>
        <v/>
      </c>
      <c r="E495" s="34"/>
      <c r="F495" s="34"/>
      <c r="G495" s="151"/>
      <c r="H495" s="349">
        <f t="shared" si="145"/>
        <v>1.7500000000000002E-2</v>
      </c>
      <c r="I495" s="19">
        <f t="shared" si="146"/>
        <v>0</v>
      </c>
      <c r="J495" s="67">
        <f t="shared" si="147"/>
        <v>3.5000000000000003E-2</v>
      </c>
      <c r="K495" s="19">
        <f t="shared" si="148"/>
        <v>0</v>
      </c>
      <c r="L495" s="138">
        <f>IF(ISNUMBER(VLOOKUP('Rate Calculations'!$A495,#REF!,2,FALSE)),VLOOKUP('Rate Calculations'!$A495,#REF!,2,FALSE),0)</f>
        <v>0</v>
      </c>
      <c r="M495" s="89">
        <f>IF(ISNUMBER(VLOOKUP('Rate Calculations'!$A495,#REF!,4,FALSE)),VLOOKUP('Rate Calculations'!$A495,#REF!,4,FALSE),0)</f>
        <v>0</v>
      </c>
      <c r="N495" s="17">
        <f t="shared" si="149"/>
        <v>0</v>
      </c>
      <c r="O495" s="18">
        <f t="shared" si="150"/>
        <v>0</v>
      </c>
      <c r="P495" s="139">
        <f t="shared" si="151"/>
        <v>0</v>
      </c>
      <c r="Q495" s="66">
        <f t="shared" si="152"/>
        <v>0</v>
      </c>
      <c r="R495" s="66">
        <f t="shared" si="153"/>
        <v>0</v>
      </c>
      <c r="S495" s="9" t="e">
        <f>IF(#REF!="Yes",Q495,(Q495+I495*0.5))</f>
        <v>#REF!</v>
      </c>
      <c r="T495" s="9" t="e">
        <f>IF(#REF!="Yes",R495,(R495+K495*0.5))</f>
        <v>#REF!</v>
      </c>
      <c r="U495" s="151">
        <f t="shared" si="154"/>
        <v>0</v>
      </c>
      <c r="V495" s="16">
        <f t="shared" si="155"/>
        <v>0</v>
      </c>
      <c r="W495" s="16">
        <f t="shared" si="156"/>
        <v>0</v>
      </c>
      <c r="X495" s="138">
        <f>IF(ISNUMBER(VLOOKUP('Rate Calculations'!$A495,#REF!,5,FALSE)),VLOOKUP('Rate Calculations'!$A495,#REF!,5,FALSE),0)</f>
        <v>0</v>
      </c>
      <c r="Y495" s="89">
        <f>IF(ISNUMBER(VLOOKUP('Rate Calculations'!$A495,#REF!,6,FALSE)),VLOOKUP('Rate Calculations'!$A495,#REF!,6,FALSE),0)</f>
        <v>0</v>
      </c>
      <c r="Z495" s="17">
        <f t="shared" si="157"/>
        <v>0</v>
      </c>
      <c r="AA495" s="18">
        <f t="shared" si="158"/>
        <v>0</v>
      </c>
      <c r="AB495" s="46">
        <f t="shared" si="143"/>
        <v>0</v>
      </c>
      <c r="AC495" s="24">
        <f t="shared" si="159"/>
        <v>0</v>
      </c>
      <c r="AD495" s="24">
        <f t="shared" si="160"/>
        <v>0</v>
      </c>
      <c r="AE495" s="27" t="e">
        <f>IF(#REF!="Yes",AC495,(AC495+V495*0.5))</f>
        <v>#REF!</v>
      </c>
      <c r="AF495" s="27" t="e">
        <f>IF(#REF!="Yes",AD495,(AD495+W495*0.5))</f>
        <v>#REF!</v>
      </c>
    </row>
    <row r="496" spans="1:32">
      <c r="A496" s="57" t="str">
        <f t="shared" si="144"/>
        <v xml:space="preserve"> </v>
      </c>
      <c r="B496" s="57"/>
      <c r="C496" s="57"/>
      <c r="D496" s="30" t="str">
        <f>IFERROR((GETPIVOTDATA("Average of Certified Payroll Hourly Rate",'Pivot Table'!$X$3,"Firm Name",A496,"Class Round 3 (PSPO)",B496)),"")</f>
        <v/>
      </c>
      <c r="E496" s="34"/>
      <c r="F496" s="34"/>
      <c r="G496" s="151"/>
      <c r="H496" s="349">
        <f t="shared" si="145"/>
        <v>1.7500000000000002E-2</v>
      </c>
      <c r="I496" s="19">
        <f t="shared" si="146"/>
        <v>0</v>
      </c>
      <c r="J496" s="67">
        <f t="shared" si="147"/>
        <v>3.5000000000000003E-2</v>
      </c>
      <c r="K496" s="19">
        <f t="shared" si="148"/>
        <v>0</v>
      </c>
      <c r="L496" s="138">
        <f>IF(ISNUMBER(VLOOKUP('Rate Calculations'!$A496,#REF!,2,FALSE)),VLOOKUP('Rate Calculations'!$A496,#REF!,2,FALSE),0)</f>
        <v>0</v>
      </c>
      <c r="M496" s="89">
        <f>IF(ISNUMBER(VLOOKUP('Rate Calculations'!$A496,#REF!,4,FALSE)),VLOOKUP('Rate Calculations'!$A496,#REF!,4,FALSE),0)</f>
        <v>0</v>
      </c>
      <c r="N496" s="17">
        <f t="shared" si="149"/>
        <v>0</v>
      </c>
      <c r="O496" s="18">
        <f t="shared" si="150"/>
        <v>0</v>
      </c>
      <c r="P496" s="139">
        <f t="shared" si="151"/>
        <v>0</v>
      </c>
      <c r="Q496" s="66">
        <f t="shared" si="152"/>
        <v>0</v>
      </c>
      <c r="R496" s="66">
        <f t="shared" si="153"/>
        <v>0</v>
      </c>
      <c r="S496" s="9" t="e">
        <f>IF(#REF!="Yes",Q496,(Q496+I496*0.5))</f>
        <v>#REF!</v>
      </c>
      <c r="T496" s="9" t="e">
        <f>IF(#REF!="Yes",R496,(R496+K496*0.5))</f>
        <v>#REF!</v>
      </c>
      <c r="U496" s="151">
        <f t="shared" si="154"/>
        <v>0</v>
      </c>
      <c r="V496" s="16">
        <f t="shared" si="155"/>
        <v>0</v>
      </c>
      <c r="W496" s="16">
        <f t="shared" si="156"/>
        <v>0</v>
      </c>
      <c r="X496" s="138">
        <f>IF(ISNUMBER(VLOOKUP('Rate Calculations'!$A496,#REF!,5,FALSE)),VLOOKUP('Rate Calculations'!$A496,#REF!,5,FALSE),0)</f>
        <v>0</v>
      </c>
      <c r="Y496" s="89">
        <f>IF(ISNUMBER(VLOOKUP('Rate Calculations'!$A496,#REF!,6,FALSE)),VLOOKUP('Rate Calculations'!$A496,#REF!,6,FALSE),0)</f>
        <v>0</v>
      </c>
      <c r="Z496" s="17">
        <f t="shared" si="157"/>
        <v>0</v>
      </c>
      <c r="AA496" s="18">
        <f t="shared" si="158"/>
        <v>0</v>
      </c>
      <c r="AB496" s="46">
        <f t="shared" si="143"/>
        <v>0</v>
      </c>
      <c r="AC496" s="24">
        <f t="shared" si="159"/>
        <v>0</v>
      </c>
      <c r="AD496" s="24">
        <f t="shared" si="160"/>
        <v>0</v>
      </c>
      <c r="AE496" s="27" t="e">
        <f>IF(#REF!="Yes",AC496,(AC496+V496*0.5))</f>
        <v>#REF!</v>
      </c>
      <c r="AF496" s="27" t="e">
        <f>IF(#REF!="Yes",AD496,(AD496+W496*0.5))</f>
        <v>#REF!</v>
      </c>
    </row>
    <row r="497" spans="1:32">
      <c r="A497" s="57" t="str">
        <f t="shared" si="144"/>
        <v xml:space="preserve"> </v>
      </c>
      <c r="B497" s="57"/>
      <c r="C497" s="57"/>
      <c r="D497" s="30" t="str">
        <f>IFERROR((GETPIVOTDATA("Average of Certified Payroll Hourly Rate",'Pivot Table'!$X$3,"Firm Name",A497,"Class Round 3 (PSPO)",B497)),"")</f>
        <v/>
      </c>
      <c r="E497" s="34"/>
      <c r="F497" s="34"/>
      <c r="G497" s="151"/>
      <c r="H497" s="349">
        <f t="shared" si="145"/>
        <v>1.7500000000000002E-2</v>
      </c>
      <c r="I497" s="19">
        <f t="shared" si="146"/>
        <v>0</v>
      </c>
      <c r="J497" s="67">
        <f t="shared" si="147"/>
        <v>3.5000000000000003E-2</v>
      </c>
      <c r="K497" s="19">
        <f t="shared" si="148"/>
        <v>0</v>
      </c>
      <c r="L497" s="138">
        <f>IF(ISNUMBER(VLOOKUP('Rate Calculations'!$A497,#REF!,2,FALSE)),VLOOKUP('Rate Calculations'!$A497,#REF!,2,FALSE),0)</f>
        <v>0</v>
      </c>
      <c r="M497" s="89">
        <f>IF(ISNUMBER(VLOOKUP('Rate Calculations'!$A497,#REF!,4,FALSE)),VLOOKUP('Rate Calculations'!$A497,#REF!,4,FALSE),0)</f>
        <v>0</v>
      </c>
      <c r="N497" s="17">
        <f t="shared" si="149"/>
        <v>0</v>
      </c>
      <c r="O497" s="18">
        <f t="shared" si="150"/>
        <v>0</v>
      </c>
      <c r="P497" s="139">
        <f t="shared" si="151"/>
        <v>0</v>
      </c>
      <c r="Q497" s="66">
        <f t="shared" si="152"/>
        <v>0</v>
      </c>
      <c r="R497" s="66">
        <f t="shared" si="153"/>
        <v>0</v>
      </c>
      <c r="S497" s="9" t="e">
        <f>IF(#REF!="Yes",Q497,(Q497+I497*0.5))</f>
        <v>#REF!</v>
      </c>
      <c r="T497" s="9" t="e">
        <f>IF(#REF!="Yes",R497,(R497+K497*0.5))</f>
        <v>#REF!</v>
      </c>
      <c r="U497" s="151">
        <f t="shared" si="154"/>
        <v>0</v>
      </c>
      <c r="V497" s="16">
        <f t="shared" si="155"/>
        <v>0</v>
      </c>
      <c r="W497" s="16">
        <f t="shared" si="156"/>
        <v>0</v>
      </c>
      <c r="X497" s="138">
        <f>IF(ISNUMBER(VLOOKUP('Rate Calculations'!$A497,#REF!,5,FALSE)),VLOOKUP('Rate Calculations'!$A497,#REF!,5,FALSE),0)</f>
        <v>0</v>
      </c>
      <c r="Y497" s="89">
        <f>IF(ISNUMBER(VLOOKUP('Rate Calculations'!$A497,#REF!,6,FALSE)),VLOOKUP('Rate Calculations'!$A497,#REF!,6,FALSE),0)</f>
        <v>0</v>
      </c>
      <c r="Z497" s="17">
        <f t="shared" si="157"/>
        <v>0</v>
      </c>
      <c r="AA497" s="18">
        <f t="shared" si="158"/>
        <v>0</v>
      </c>
      <c r="AB497" s="46">
        <f t="shared" si="143"/>
        <v>0</v>
      </c>
      <c r="AC497" s="24">
        <f t="shared" si="159"/>
        <v>0</v>
      </c>
      <c r="AD497" s="24">
        <f t="shared" si="160"/>
        <v>0</v>
      </c>
      <c r="AE497" s="27" t="e">
        <f>IF(#REF!="Yes",AC497,(AC497+V497*0.5))</f>
        <v>#REF!</v>
      </c>
      <c r="AF497" s="27" t="e">
        <f>IF(#REF!="Yes",AD497,(AD497+W497*0.5))</f>
        <v>#REF!</v>
      </c>
    </row>
    <row r="498" spans="1:32">
      <c r="A498" s="57" t="str">
        <f t="shared" si="144"/>
        <v xml:space="preserve"> </v>
      </c>
      <c r="B498" s="57"/>
      <c r="C498" s="57"/>
      <c r="D498" s="30" t="str">
        <f>IFERROR((GETPIVOTDATA("Average of Certified Payroll Hourly Rate",'Pivot Table'!$X$3,"Firm Name",A498,"Class Round 3 (PSPO)",B498)),"")</f>
        <v/>
      </c>
      <c r="E498" s="34"/>
      <c r="F498" s="34"/>
      <c r="G498" s="151"/>
      <c r="H498" s="349">
        <f t="shared" si="145"/>
        <v>1.7500000000000002E-2</v>
      </c>
      <c r="I498" s="19">
        <f t="shared" si="146"/>
        <v>0</v>
      </c>
      <c r="J498" s="67">
        <f t="shared" si="147"/>
        <v>3.5000000000000003E-2</v>
      </c>
      <c r="K498" s="19">
        <f t="shared" si="148"/>
        <v>0</v>
      </c>
      <c r="L498" s="138">
        <f>IF(ISNUMBER(VLOOKUP('Rate Calculations'!$A498,#REF!,2,FALSE)),VLOOKUP('Rate Calculations'!$A498,#REF!,2,FALSE),0)</f>
        <v>0</v>
      </c>
      <c r="M498" s="89">
        <f>IF(ISNUMBER(VLOOKUP('Rate Calculations'!$A498,#REF!,4,FALSE)),VLOOKUP('Rate Calculations'!$A498,#REF!,4,FALSE),0)</f>
        <v>0</v>
      </c>
      <c r="N498" s="17">
        <f t="shared" si="149"/>
        <v>0</v>
      </c>
      <c r="O498" s="18">
        <f t="shared" si="150"/>
        <v>0</v>
      </c>
      <c r="P498" s="139">
        <f t="shared" si="151"/>
        <v>0</v>
      </c>
      <c r="Q498" s="66">
        <f t="shared" si="152"/>
        <v>0</v>
      </c>
      <c r="R498" s="66">
        <f t="shared" si="153"/>
        <v>0</v>
      </c>
      <c r="S498" s="9" t="e">
        <f>IF(#REF!="Yes",Q498,(Q498+I498*0.5))</f>
        <v>#REF!</v>
      </c>
      <c r="T498" s="9" t="e">
        <f>IF(#REF!="Yes",R498,(R498+K498*0.5))</f>
        <v>#REF!</v>
      </c>
      <c r="U498" s="151">
        <f t="shared" si="154"/>
        <v>0</v>
      </c>
      <c r="V498" s="16">
        <f t="shared" si="155"/>
        <v>0</v>
      </c>
      <c r="W498" s="16">
        <f t="shared" si="156"/>
        <v>0</v>
      </c>
      <c r="X498" s="138">
        <f>IF(ISNUMBER(VLOOKUP('Rate Calculations'!$A498,#REF!,5,FALSE)),VLOOKUP('Rate Calculations'!$A498,#REF!,5,FALSE),0)</f>
        <v>0</v>
      </c>
      <c r="Y498" s="89">
        <f>IF(ISNUMBER(VLOOKUP('Rate Calculations'!$A498,#REF!,6,FALSE)),VLOOKUP('Rate Calculations'!$A498,#REF!,6,FALSE),0)</f>
        <v>0</v>
      </c>
      <c r="Z498" s="17">
        <f t="shared" si="157"/>
        <v>0</v>
      </c>
      <c r="AA498" s="18">
        <f t="shared" si="158"/>
        <v>0</v>
      </c>
      <c r="AB498" s="46">
        <f t="shared" si="143"/>
        <v>0</v>
      </c>
      <c r="AC498" s="24">
        <f t="shared" si="159"/>
        <v>0</v>
      </c>
      <c r="AD498" s="24">
        <f t="shared" si="160"/>
        <v>0</v>
      </c>
      <c r="AE498" s="27" t="e">
        <f>IF(#REF!="Yes",AC498,(AC498+V498*0.5))</f>
        <v>#REF!</v>
      </c>
      <c r="AF498" s="27" t="e">
        <f>IF(#REF!="Yes",AD498,(AD498+W498*0.5))</f>
        <v>#REF!</v>
      </c>
    </row>
    <row r="499" spans="1:32">
      <c r="A499" s="57" t="str">
        <f t="shared" si="144"/>
        <v xml:space="preserve"> </v>
      </c>
      <c r="B499" s="57"/>
      <c r="C499" s="57"/>
      <c r="D499" s="30" t="str">
        <f>IFERROR((GETPIVOTDATA("Average of Certified Payroll Hourly Rate",'Pivot Table'!$X$3,"Firm Name",A499,"Class Round 3 (PSPO)",B499)),"")</f>
        <v/>
      </c>
      <c r="E499" s="34"/>
      <c r="F499" s="34"/>
      <c r="G499" s="151"/>
      <c r="H499" s="349">
        <f t="shared" si="145"/>
        <v>1.7500000000000002E-2</v>
      </c>
      <c r="I499" s="19">
        <f t="shared" si="146"/>
        <v>0</v>
      </c>
      <c r="J499" s="67">
        <f t="shared" si="147"/>
        <v>3.5000000000000003E-2</v>
      </c>
      <c r="K499" s="19">
        <f t="shared" si="148"/>
        <v>0</v>
      </c>
      <c r="L499" s="138">
        <f>IF(ISNUMBER(VLOOKUP('Rate Calculations'!$A499,#REF!,2,FALSE)),VLOOKUP('Rate Calculations'!$A499,#REF!,2,FALSE),0)</f>
        <v>0</v>
      </c>
      <c r="M499" s="89">
        <f>IF(ISNUMBER(VLOOKUP('Rate Calculations'!$A499,#REF!,4,FALSE)),VLOOKUP('Rate Calculations'!$A499,#REF!,4,FALSE),0)</f>
        <v>0</v>
      </c>
      <c r="N499" s="17">
        <f t="shared" si="149"/>
        <v>0</v>
      </c>
      <c r="O499" s="18">
        <f t="shared" si="150"/>
        <v>0</v>
      </c>
      <c r="P499" s="139">
        <f t="shared" si="151"/>
        <v>0</v>
      </c>
      <c r="Q499" s="66">
        <f t="shared" si="152"/>
        <v>0</v>
      </c>
      <c r="R499" s="66">
        <f t="shared" si="153"/>
        <v>0</v>
      </c>
      <c r="S499" s="9" t="e">
        <f>IF(#REF!="Yes",Q499,(Q499+I499*0.5))</f>
        <v>#REF!</v>
      </c>
      <c r="T499" s="9" t="e">
        <f>IF(#REF!="Yes",R499,(R499+K499*0.5))</f>
        <v>#REF!</v>
      </c>
      <c r="U499" s="151">
        <f t="shared" si="154"/>
        <v>0</v>
      </c>
      <c r="V499" s="16">
        <f t="shared" si="155"/>
        <v>0</v>
      </c>
      <c r="W499" s="16">
        <f t="shared" si="156"/>
        <v>0</v>
      </c>
      <c r="X499" s="138">
        <f>IF(ISNUMBER(VLOOKUP('Rate Calculations'!$A499,#REF!,5,FALSE)),VLOOKUP('Rate Calculations'!$A499,#REF!,5,FALSE),0)</f>
        <v>0</v>
      </c>
      <c r="Y499" s="89">
        <f>IF(ISNUMBER(VLOOKUP('Rate Calculations'!$A499,#REF!,6,FALSE)),VLOOKUP('Rate Calculations'!$A499,#REF!,6,FALSE),0)</f>
        <v>0</v>
      </c>
      <c r="Z499" s="17">
        <f t="shared" si="157"/>
        <v>0</v>
      </c>
      <c r="AA499" s="18">
        <f t="shared" si="158"/>
        <v>0</v>
      </c>
      <c r="AB499" s="46">
        <f t="shared" si="143"/>
        <v>0</v>
      </c>
      <c r="AC499" s="24">
        <f t="shared" si="159"/>
        <v>0</v>
      </c>
      <c r="AD499" s="24">
        <f t="shared" si="160"/>
        <v>0</v>
      </c>
      <c r="AE499" s="27" t="e">
        <f>IF(#REF!="Yes",AC499,(AC499+V499*0.5))</f>
        <v>#REF!</v>
      </c>
      <c r="AF499" s="27" t="e">
        <f>IF(#REF!="Yes",AD499,(AD499+W499*0.5))</f>
        <v>#REF!</v>
      </c>
    </row>
    <row r="500" spans="1:32">
      <c r="A500" s="57" t="str">
        <f t="shared" si="144"/>
        <v xml:space="preserve"> </v>
      </c>
      <c r="B500" s="57"/>
      <c r="C500" s="57"/>
      <c r="D500" s="30" t="str">
        <f>IFERROR((GETPIVOTDATA("Average of Certified Payroll Hourly Rate",'Pivot Table'!$X$3,"Firm Name",A500,"Class Round 3 (PSPO)",B500)),"")</f>
        <v/>
      </c>
      <c r="E500" s="34"/>
      <c r="F500" s="34"/>
      <c r="G500" s="151"/>
      <c r="H500" s="349">
        <f t="shared" si="145"/>
        <v>1.7500000000000002E-2</v>
      </c>
      <c r="I500" s="19">
        <f t="shared" si="146"/>
        <v>0</v>
      </c>
      <c r="J500" s="67">
        <f t="shared" si="147"/>
        <v>3.5000000000000003E-2</v>
      </c>
      <c r="K500" s="19">
        <f t="shared" si="148"/>
        <v>0</v>
      </c>
      <c r="L500" s="138">
        <f>IF(ISNUMBER(VLOOKUP('Rate Calculations'!$A500,#REF!,2,FALSE)),VLOOKUP('Rate Calculations'!$A500,#REF!,2,FALSE),0)</f>
        <v>0</v>
      </c>
      <c r="M500" s="89">
        <f>IF(ISNUMBER(VLOOKUP('Rate Calculations'!$A500,#REF!,4,FALSE)),VLOOKUP('Rate Calculations'!$A500,#REF!,4,FALSE),0)</f>
        <v>0</v>
      </c>
      <c r="N500" s="17">
        <f t="shared" si="149"/>
        <v>0</v>
      </c>
      <c r="O500" s="18">
        <f t="shared" si="150"/>
        <v>0</v>
      </c>
      <c r="P500" s="139">
        <f t="shared" si="151"/>
        <v>0</v>
      </c>
      <c r="Q500" s="66">
        <f t="shared" si="152"/>
        <v>0</v>
      </c>
      <c r="R500" s="66">
        <f t="shared" si="153"/>
        <v>0</v>
      </c>
      <c r="S500" s="9" t="e">
        <f>IF(#REF!="Yes",Q500,(Q500+I500*0.5))</f>
        <v>#REF!</v>
      </c>
      <c r="T500" s="9" t="e">
        <f>IF(#REF!="Yes",R500,(R500+K500*0.5))</f>
        <v>#REF!</v>
      </c>
      <c r="U500" s="151">
        <f t="shared" si="154"/>
        <v>0</v>
      </c>
      <c r="V500" s="16">
        <f t="shared" si="155"/>
        <v>0</v>
      </c>
      <c r="W500" s="16">
        <f t="shared" si="156"/>
        <v>0</v>
      </c>
      <c r="X500" s="138">
        <f>IF(ISNUMBER(VLOOKUP('Rate Calculations'!$A500,#REF!,5,FALSE)),VLOOKUP('Rate Calculations'!$A500,#REF!,5,FALSE),0)</f>
        <v>0</v>
      </c>
      <c r="Y500" s="89">
        <f>IF(ISNUMBER(VLOOKUP('Rate Calculations'!$A500,#REF!,6,FALSE)),VLOOKUP('Rate Calculations'!$A500,#REF!,6,FALSE),0)</f>
        <v>0</v>
      </c>
      <c r="Z500" s="17">
        <f t="shared" si="157"/>
        <v>0</v>
      </c>
      <c r="AA500" s="18">
        <f t="shared" si="158"/>
        <v>0</v>
      </c>
      <c r="AB500" s="46">
        <f t="shared" si="143"/>
        <v>0</v>
      </c>
      <c r="AC500" s="24">
        <f t="shared" si="159"/>
        <v>0</v>
      </c>
      <c r="AD500" s="24">
        <f t="shared" si="160"/>
        <v>0</v>
      </c>
      <c r="AE500" s="27" t="e">
        <f>IF(#REF!="Yes",AC500,(AC500+V500*0.5))</f>
        <v>#REF!</v>
      </c>
      <c r="AF500" s="27" t="e">
        <f>IF(#REF!="Yes",AD500,(AD500+W500*0.5))</f>
        <v>#REF!</v>
      </c>
    </row>
    <row r="501" spans="1:32">
      <c r="A501" s="57" t="str">
        <f t="shared" si="144"/>
        <v xml:space="preserve"> </v>
      </c>
      <c r="B501" s="57"/>
      <c r="C501" s="57"/>
      <c r="D501" s="30" t="str">
        <f>IFERROR((GETPIVOTDATA("Average of Certified Payroll Hourly Rate",'Pivot Table'!$X$3,"Firm Name",A501,"Class Round 3 (PSPO)",B501)),"")</f>
        <v/>
      </c>
      <c r="E501" s="34"/>
      <c r="F501" s="34"/>
      <c r="G501" s="151"/>
      <c r="H501" s="349">
        <f t="shared" si="145"/>
        <v>1.7500000000000002E-2</v>
      </c>
      <c r="I501" s="19">
        <f t="shared" si="146"/>
        <v>0</v>
      </c>
      <c r="J501" s="67">
        <f t="shared" si="147"/>
        <v>3.5000000000000003E-2</v>
      </c>
      <c r="K501" s="19">
        <f t="shared" si="148"/>
        <v>0</v>
      </c>
      <c r="L501" s="138">
        <f>IF(ISNUMBER(VLOOKUP('Rate Calculations'!$A501,#REF!,2,FALSE)),VLOOKUP('Rate Calculations'!$A501,#REF!,2,FALSE),0)</f>
        <v>0</v>
      </c>
      <c r="M501" s="89">
        <f>IF(ISNUMBER(VLOOKUP('Rate Calculations'!$A501,#REF!,4,FALSE)),VLOOKUP('Rate Calculations'!$A501,#REF!,4,FALSE),0)</f>
        <v>0</v>
      </c>
      <c r="N501" s="17">
        <f t="shared" si="149"/>
        <v>0</v>
      </c>
      <c r="O501" s="18">
        <f t="shared" si="150"/>
        <v>0</v>
      </c>
      <c r="P501" s="139">
        <f t="shared" si="151"/>
        <v>0</v>
      </c>
      <c r="Q501" s="66">
        <f t="shared" si="152"/>
        <v>0</v>
      </c>
      <c r="R501" s="66">
        <f t="shared" si="153"/>
        <v>0</v>
      </c>
      <c r="S501" s="9" t="e">
        <f>IF(#REF!="Yes",Q501,(Q501+I501*0.5))</f>
        <v>#REF!</v>
      </c>
      <c r="T501" s="9" t="e">
        <f>IF(#REF!="Yes",R501,(R501+K501*0.5))</f>
        <v>#REF!</v>
      </c>
      <c r="U501" s="151">
        <f t="shared" si="154"/>
        <v>0</v>
      </c>
      <c r="V501" s="16">
        <f t="shared" si="155"/>
        <v>0</v>
      </c>
      <c r="W501" s="16">
        <f t="shared" si="156"/>
        <v>0</v>
      </c>
      <c r="X501" s="138">
        <f>IF(ISNUMBER(VLOOKUP('Rate Calculations'!$A501,#REF!,5,FALSE)),VLOOKUP('Rate Calculations'!$A501,#REF!,5,FALSE),0)</f>
        <v>0</v>
      </c>
      <c r="Y501" s="89">
        <f>IF(ISNUMBER(VLOOKUP('Rate Calculations'!$A501,#REF!,6,FALSE)),VLOOKUP('Rate Calculations'!$A501,#REF!,6,FALSE),0)</f>
        <v>0</v>
      </c>
      <c r="Z501" s="17">
        <f t="shared" si="157"/>
        <v>0</v>
      </c>
      <c r="AA501" s="18">
        <f t="shared" si="158"/>
        <v>0</v>
      </c>
      <c r="AB501" s="46">
        <f t="shared" si="143"/>
        <v>0</v>
      </c>
      <c r="AC501" s="24">
        <f t="shared" si="159"/>
        <v>0</v>
      </c>
      <c r="AD501" s="24">
        <f t="shared" si="160"/>
        <v>0</v>
      </c>
      <c r="AE501" s="27" t="e">
        <f>IF(#REF!="Yes",AC501,(AC501+V501*0.5))</f>
        <v>#REF!</v>
      </c>
      <c r="AF501" s="27" t="e">
        <f>IF(#REF!="Yes",AD501,(AD501+W501*0.5))</f>
        <v>#REF!</v>
      </c>
    </row>
    <row r="502" spans="1:32">
      <c r="A502" s="57" t="str">
        <f t="shared" si="144"/>
        <v xml:space="preserve"> </v>
      </c>
      <c r="B502" s="57"/>
      <c r="C502" s="57"/>
      <c r="D502" s="30" t="str">
        <f>IFERROR((GETPIVOTDATA("Average of Certified Payroll Hourly Rate",'Pivot Table'!$X$3,"Firm Name",A502,"Class Round 3 (PSPO)",B502)),"")</f>
        <v/>
      </c>
      <c r="E502" s="34"/>
      <c r="F502" s="34"/>
      <c r="G502" s="151"/>
      <c r="H502" s="349">
        <f t="shared" si="145"/>
        <v>1.7500000000000002E-2</v>
      </c>
      <c r="I502" s="19">
        <f t="shared" si="146"/>
        <v>0</v>
      </c>
      <c r="J502" s="67">
        <f t="shared" si="147"/>
        <v>3.5000000000000003E-2</v>
      </c>
      <c r="K502" s="19">
        <f t="shared" si="148"/>
        <v>0</v>
      </c>
      <c r="L502" s="138">
        <f>IF(ISNUMBER(VLOOKUP('Rate Calculations'!$A502,#REF!,2,FALSE)),VLOOKUP('Rate Calculations'!$A502,#REF!,2,FALSE),0)</f>
        <v>0</v>
      </c>
      <c r="M502" s="89">
        <f>IF(ISNUMBER(VLOOKUP('Rate Calculations'!$A502,#REF!,4,FALSE)),VLOOKUP('Rate Calculations'!$A502,#REF!,4,FALSE),0)</f>
        <v>0</v>
      </c>
      <c r="N502" s="17">
        <f t="shared" si="149"/>
        <v>0</v>
      </c>
      <c r="O502" s="18">
        <f t="shared" si="150"/>
        <v>0</v>
      </c>
      <c r="P502" s="139">
        <f t="shared" si="151"/>
        <v>0</v>
      </c>
      <c r="Q502" s="66">
        <f t="shared" si="152"/>
        <v>0</v>
      </c>
      <c r="R502" s="66">
        <f t="shared" si="153"/>
        <v>0</v>
      </c>
      <c r="S502" s="10" t="e">
        <f>IF(#REF!="Yes",Q502,(Q502+I502*0.5))</f>
        <v>#REF!</v>
      </c>
      <c r="T502" s="10" t="e">
        <f>IF(#REF!="Yes",R502,(R502+K502*0.5))</f>
        <v>#REF!</v>
      </c>
      <c r="U502" s="151">
        <f t="shared" si="154"/>
        <v>0</v>
      </c>
      <c r="V502" s="16">
        <f t="shared" si="155"/>
        <v>0</v>
      </c>
      <c r="W502" s="16">
        <f t="shared" si="156"/>
        <v>0</v>
      </c>
      <c r="X502" s="138">
        <f>IF(ISNUMBER(VLOOKUP('Rate Calculations'!$A502,#REF!,5,FALSE)),VLOOKUP('Rate Calculations'!$A502,#REF!,5,FALSE),0)</f>
        <v>0</v>
      </c>
      <c r="Y502" s="89">
        <f>IF(ISNUMBER(VLOOKUP('Rate Calculations'!$A502,#REF!,6,FALSE)),VLOOKUP('Rate Calculations'!$A502,#REF!,6,FALSE),0)</f>
        <v>0</v>
      </c>
      <c r="Z502" s="17">
        <f t="shared" si="157"/>
        <v>0</v>
      </c>
      <c r="AA502" s="18">
        <f t="shared" si="158"/>
        <v>0</v>
      </c>
      <c r="AB502" s="46">
        <f t="shared" si="143"/>
        <v>0</v>
      </c>
      <c r="AC502" s="24">
        <f t="shared" si="159"/>
        <v>0</v>
      </c>
      <c r="AD502" s="24">
        <f t="shared" si="160"/>
        <v>0</v>
      </c>
      <c r="AE502" s="27" t="e">
        <f>IF(#REF!="Yes",AC502,(AC502+V502*0.5))</f>
        <v>#REF!</v>
      </c>
      <c r="AF502" s="27" t="e">
        <f>IF(#REF!="Yes",AD502,(AD502+W502*0.5))</f>
        <v>#REF!</v>
      </c>
    </row>
    <row r="503" spans="1:32">
      <c r="A503" s="57" t="str">
        <f t="shared" si="144"/>
        <v xml:space="preserve"> </v>
      </c>
      <c r="B503" s="57"/>
      <c r="C503" s="57"/>
      <c r="D503" s="30" t="str">
        <f>IFERROR((GETPIVOTDATA("Average of Certified Payroll Hourly Rate",'Pivot Table'!$X$3,"Firm Name",A503,"Class Round 3 (PSPO)",B503)),"")</f>
        <v/>
      </c>
      <c r="E503" s="34"/>
      <c r="F503" s="34"/>
      <c r="G503" s="151"/>
      <c r="H503" s="349">
        <f t="shared" si="145"/>
        <v>1.7500000000000002E-2</v>
      </c>
      <c r="I503" s="19">
        <f t="shared" si="146"/>
        <v>0</v>
      </c>
      <c r="J503" s="67">
        <f t="shared" si="147"/>
        <v>3.5000000000000003E-2</v>
      </c>
      <c r="K503" s="19">
        <f t="shared" si="148"/>
        <v>0</v>
      </c>
      <c r="L503" s="138">
        <f>IF(ISNUMBER(VLOOKUP('Rate Calculations'!$A503,#REF!,2,FALSE)),VLOOKUP('Rate Calculations'!$A503,#REF!,2,FALSE),0)</f>
        <v>0</v>
      </c>
      <c r="M503" s="89">
        <f>IF(ISNUMBER(VLOOKUP('Rate Calculations'!$A503,#REF!,4,FALSE)),VLOOKUP('Rate Calculations'!$A503,#REF!,4,FALSE),0)</f>
        <v>0</v>
      </c>
      <c r="N503" s="17">
        <f t="shared" si="149"/>
        <v>0</v>
      </c>
      <c r="O503" s="18">
        <f t="shared" si="150"/>
        <v>0</v>
      </c>
      <c r="P503" s="139">
        <f t="shared" si="151"/>
        <v>0</v>
      </c>
      <c r="Q503" s="66">
        <f t="shared" si="152"/>
        <v>0</v>
      </c>
      <c r="R503" s="66">
        <f t="shared" si="153"/>
        <v>0</v>
      </c>
      <c r="S503" s="10" t="e">
        <f>IF(#REF!="Yes",Q503,(Q503+I503*0.5))</f>
        <v>#REF!</v>
      </c>
      <c r="T503" s="10" t="e">
        <f>IF(#REF!="Yes",R503,(R503+K503*0.5))</f>
        <v>#REF!</v>
      </c>
      <c r="U503" s="151">
        <f t="shared" si="154"/>
        <v>0</v>
      </c>
      <c r="V503" s="16">
        <f t="shared" si="155"/>
        <v>0</v>
      </c>
      <c r="W503" s="16">
        <f t="shared" si="156"/>
        <v>0</v>
      </c>
      <c r="X503" s="138">
        <f>IF(ISNUMBER(VLOOKUP('Rate Calculations'!$A503,#REF!,5,FALSE)),VLOOKUP('Rate Calculations'!$A503,#REF!,5,FALSE),0)</f>
        <v>0</v>
      </c>
      <c r="Y503" s="89">
        <f>IF(ISNUMBER(VLOOKUP('Rate Calculations'!$A503,#REF!,6,FALSE)),VLOOKUP('Rate Calculations'!$A503,#REF!,6,FALSE),0)</f>
        <v>0</v>
      </c>
      <c r="Z503" s="17">
        <f t="shared" si="157"/>
        <v>0</v>
      </c>
      <c r="AA503" s="18">
        <f t="shared" si="158"/>
        <v>0</v>
      </c>
      <c r="AB503" s="46">
        <f t="shared" si="143"/>
        <v>0</v>
      </c>
      <c r="AC503" s="24">
        <f t="shared" si="159"/>
        <v>0</v>
      </c>
      <c r="AD503" s="24">
        <f t="shared" si="160"/>
        <v>0</v>
      </c>
      <c r="AE503" s="27" t="e">
        <f>IF(#REF!="Yes",AC503,(AC503+V503*0.5))</f>
        <v>#REF!</v>
      </c>
      <c r="AF503" s="27" t="e">
        <f>IF(#REF!="Yes",AD503,(AD503+W503*0.5))</f>
        <v>#REF!</v>
      </c>
    </row>
    <row r="504" spans="1:32">
      <c r="A504" s="57" t="str">
        <f t="shared" si="144"/>
        <v xml:space="preserve"> </v>
      </c>
      <c r="B504" s="57"/>
      <c r="C504" s="57"/>
      <c r="D504" s="30" t="str">
        <f>IFERROR((GETPIVOTDATA("Average of Certified Payroll Hourly Rate",'Pivot Table'!$X$3,"Firm Name",A504,"Class Round 3 (PSPO)",B504)),"")</f>
        <v/>
      </c>
      <c r="E504" s="7"/>
      <c r="F504" s="7"/>
      <c r="G504" s="151"/>
      <c r="H504" s="349">
        <f t="shared" si="145"/>
        <v>1.7500000000000002E-2</v>
      </c>
      <c r="I504" s="19">
        <f t="shared" si="146"/>
        <v>0</v>
      </c>
      <c r="J504" s="67">
        <f t="shared" si="147"/>
        <v>3.5000000000000003E-2</v>
      </c>
      <c r="K504" s="19">
        <f t="shared" si="148"/>
        <v>0</v>
      </c>
      <c r="L504" s="138">
        <f>IF(ISNUMBER(VLOOKUP('Rate Calculations'!$A504,#REF!,2,FALSE)),VLOOKUP('Rate Calculations'!$A504,#REF!,2,FALSE),0)</f>
        <v>0</v>
      </c>
      <c r="M504" s="89">
        <f>IF(ISNUMBER(VLOOKUP('Rate Calculations'!$A504,#REF!,4,FALSE)),VLOOKUP('Rate Calculations'!$A504,#REF!,4,FALSE),0)</f>
        <v>0</v>
      </c>
      <c r="N504" s="17">
        <f t="shared" si="149"/>
        <v>0</v>
      </c>
      <c r="O504" s="18">
        <f t="shared" si="150"/>
        <v>0</v>
      </c>
      <c r="P504" s="139">
        <f t="shared" si="151"/>
        <v>0</v>
      </c>
      <c r="Q504" s="66">
        <f t="shared" si="152"/>
        <v>0</v>
      </c>
      <c r="R504" s="66">
        <f t="shared" si="153"/>
        <v>0</v>
      </c>
      <c r="S504" s="10" t="e">
        <f>IF(#REF!="Yes",Q504,(Q504+I504*0.5))</f>
        <v>#REF!</v>
      </c>
      <c r="T504" s="10" t="e">
        <f>IF(#REF!="Yes",R504,(R504+K504*0.5))</f>
        <v>#REF!</v>
      </c>
      <c r="U504" s="151">
        <f t="shared" si="154"/>
        <v>0</v>
      </c>
      <c r="V504" s="16">
        <f t="shared" si="155"/>
        <v>0</v>
      </c>
      <c r="W504" s="16">
        <f t="shared" si="156"/>
        <v>0</v>
      </c>
      <c r="X504" s="138">
        <f>IF(ISNUMBER(VLOOKUP('Rate Calculations'!$A504,#REF!,5,FALSE)),VLOOKUP('Rate Calculations'!$A504,#REF!,5,FALSE),0)</f>
        <v>0</v>
      </c>
      <c r="Y504" s="89">
        <f>IF(ISNUMBER(VLOOKUP('Rate Calculations'!$A504,#REF!,6,FALSE)),VLOOKUP('Rate Calculations'!$A504,#REF!,6,FALSE),0)</f>
        <v>0</v>
      </c>
      <c r="Z504" s="17">
        <f t="shared" si="157"/>
        <v>0</v>
      </c>
      <c r="AA504" s="18">
        <f t="shared" si="158"/>
        <v>0</v>
      </c>
      <c r="AB504" s="46">
        <f t="shared" si="143"/>
        <v>0</v>
      </c>
      <c r="AC504" s="24">
        <f t="shared" si="159"/>
        <v>0</v>
      </c>
      <c r="AD504" s="24">
        <f t="shared" si="160"/>
        <v>0</v>
      </c>
      <c r="AE504" s="27" t="e">
        <f>IF(#REF!="Yes",AC504,(AC504+V504*0.5))</f>
        <v>#REF!</v>
      </c>
      <c r="AF504" s="27" t="e">
        <f>IF(#REF!="Yes",AD504,(AD504+W504*0.5))</f>
        <v>#REF!</v>
      </c>
    </row>
    <row r="505" spans="1:32">
      <c r="A505" s="57" t="str">
        <f t="shared" si="144"/>
        <v xml:space="preserve"> </v>
      </c>
      <c r="B505" s="57"/>
      <c r="C505" s="57"/>
      <c r="D505" s="30" t="str">
        <f>IFERROR((GETPIVOTDATA("Average of Certified Payroll Hourly Rate",'Pivot Table'!$X$3,"Firm Name",A505,"Class Round 3 (PSPO)",B505)),"")</f>
        <v/>
      </c>
      <c r="E505" s="7"/>
      <c r="F505" s="7"/>
      <c r="G505" s="151"/>
      <c r="H505" s="349">
        <f t="shared" si="145"/>
        <v>1.7500000000000002E-2</v>
      </c>
      <c r="I505" s="19">
        <f t="shared" si="146"/>
        <v>0</v>
      </c>
      <c r="J505" s="67">
        <f t="shared" si="147"/>
        <v>3.5000000000000003E-2</v>
      </c>
      <c r="K505" s="19">
        <f t="shared" si="148"/>
        <v>0</v>
      </c>
      <c r="L505" s="138">
        <f>IF(ISNUMBER(VLOOKUP('Rate Calculations'!$A505,#REF!,2,FALSE)),VLOOKUP('Rate Calculations'!$A505,#REF!,2,FALSE),0)</f>
        <v>0</v>
      </c>
      <c r="M505" s="89">
        <f>IF(ISNUMBER(VLOOKUP('Rate Calculations'!$A505,#REF!,4,FALSE)),VLOOKUP('Rate Calculations'!$A505,#REF!,4,FALSE),0)</f>
        <v>0</v>
      </c>
      <c r="N505" s="17">
        <f t="shared" si="149"/>
        <v>0</v>
      </c>
      <c r="O505" s="18">
        <f t="shared" si="150"/>
        <v>0</v>
      </c>
      <c r="P505" s="139">
        <f t="shared" si="151"/>
        <v>0</v>
      </c>
      <c r="Q505" s="66">
        <f t="shared" si="152"/>
        <v>0</v>
      </c>
      <c r="R505" s="66">
        <f t="shared" si="153"/>
        <v>0</v>
      </c>
      <c r="S505" s="10" t="e">
        <f>IF(#REF!="Yes",Q505,(Q505+I505*0.5))</f>
        <v>#REF!</v>
      </c>
      <c r="T505" s="10" t="e">
        <f>IF(#REF!="Yes",R505,(R505+K505*0.5))</f>
        <v>#REF!</v>
      </c>
      <c r="U505" s="151">
        <f t="shared" si="154"/>
        <v>0</v>
      </c>
      <c r="V505" s="16">
        <f t="shared" si="155"/>
        <v>0</v>
      </c>
      <c r="W505" s="16">
        <f t="shared" si="156"/>
        <v>0</v>
      </c>
      <c r="X505" s="138">
        <f>IF(ISNUMBER(VLOOKUP('Rate Calculations'!$A505,#REF!,5,FALSE)),VLOOKUP('Rate Calculations'!$A505,#REF!,5,FALSE),0)</f>
        <v>0</v>
      </c>
      <c r="Y505" s="89">
        <f>IF(ISNUMBER(VLOOKUP('Rate Calculations'!$A505,#REF!,6,FALSE)),VLOOKUP('Rate Calculations'!$A505,#REF!,6,FALSE),0)</f>
        <v>0</v>
      </c>
      <c r="Z505" s="17">
        <f t="shared" si="157"/>
        <v>0</v>
      </c>
      <c r="AA505" s="18">
        <f t="shared" si="158"/>
        <v>0</v>
      </c>
      <c r="AB505" s="46">
        <f t="shared" si="143"/>
        <v>0</v>
      </c>
      <c r="AC505" s="24">
        <f t="shared" si="159"/>
        <v>0</v>
      </c>
      <c r="AD505" s="24">
        <f t="shared" si="160"/>
        <v>0</v>
      </c>
      <c r="AE505" s="27" t="e">
        <f>IF(#REF!="Yes",AC505,(AC505+V505*0.5))</f>
        <v>#REF!</v>
      </c>
      <c r="AF505" s="27" t="e">
        <f>IF(#REF!="Yes",AD505,(AD505+W505*0.5))</f>
        <v>#REF!</v>
      </c>
    </row>
    <row r="506" spans="1:32">
      <c r="A506" s="57" t="str">
        <f t="shared" si="144"/>
        <v xml:space="preserve"> </v>
      </c>
      <c r="B506" s="57"/>
      <c r="C506" s="57"/>
      <c r="D506" s="30" t="str">
        <f>IFERROR((GETPIVOTDATA("Average of Certified Payroll Hourly Rate",'Pivot Table'!$X$3,"Firm Name",A506,"Class Round 3 (PSPO)",B506)),"")</f>
        <v/>
      </c>
      <c r="E506" s="7"/>
      <c r="F506" s="7"/>
      <c r="G506" s="151"/>
      <c r="H506" s="349">
        <f t="shared" si="145"/>
        <v>1.7500000000000002E-2</v>
      </c>
      <c r="I506" s="19">
        <f t="shared" si="146"/>
        <v>0</v>
      </c>
      <c r="J506" s="67">
        <f t="shared" si="147"/>
        <v>3.5000000000000003E-2</v>
      </c>
      <c r="K506" s="19">
        <f t="shared" si="148"/>
        <v>0</v>
      </c>
      <c r="L506" s="138">
        <f>IF(ISNUMBER(VLOOKUP('Rate Calculations'!$A506,#REF!,2,FALSE)),VLOOKUP('Rate Calculations'!$A506,#REF!,2,FALSE),0)</f>
        <v>0</v>
      </c>
      <c r="M506" s="89">
        <f>IF(ISNUMBER(VLOOKUP('Rate Calculations'!$A506,#REF!,4,FALSE)),VLOOKUP('Rate Calculations'!$A506,#REF!,4,FALSE),0)</f>
        <v>0</v>
      </c>
      <c r="N506" s="17">
        <f t="shared" si="149"/>
        <v>0</v>
      </c>
      <c r="O506" s="18">
        <f t="shared" si="150"/>
        <v>0</v>
      </c>
      <c r="P506" s="139">
        <f t="shared" si="151"/>
        <v>0</v>
      </c>
      <c r="Q506" s="66">
        <f t="shared" si="152"/>
        <v>0</v>
      </c>
      <c r="R506" s="66">
        <f t="shared" si="153"/>
        <v>0</v>
      </c>
      <c r="S506" s="10" t="e">
        <f>IF(#REF!="Yes",Q506,(Q506+I506*0.5))</f>
        <v>#REF!</v>
      </c>
      <c r="T506" s="10" t="e">
        <f>IF(#REF!="Yes",R506,(R506+K506*0.5))</f>
        <v>#REF!</v>
      </c>
      <c r="U506" s="151">
        <f t="shared" si="154"/>
        <v>0</v>
      </c>
      <c r="V506" s="16">
        <f t="shared" si="155"/>
        <v>0</v>
      </c>
      <c r="W506" s="16">
        <f t="shared" si="156"/>
        <v>0</v>
      </c>
      <c r="X506" s="138">
        <f>IF(ISNUMBER(VLOOKUP('Rate Calculations'!$A506,#REF!,5,FALSE)),VLOOKUP('Rate Calculations'!$A506,#REF!,5,FALSE),0)</f>
        <v>0</v>
      </c>
      <c r="Y506" s="89">
        <f>IF(ISNUMBER(VLOOKUP('Rate Calculations'!$A506,#REF!,6,FALSE)),VLOOKUP('Rate Calculations'!$A506,#REF!,6,FALSE),0)</f>
        <v>0</v>
      </c>
      <c r="Z506" s="17">
        <f t="shared" si="157"/>
        <v>0</v>
      </c>
      <c r="AA506" s="18">
        <f t="shared" si="158"/>
        <v>0</v>
      </c>
      <c r="AB506" s="46">
        <f t="shared" si="143"/>
        <v>0</v>
      </c>
      <c r="AC506" s="24">
        <f t="shared" si="159"/>
        <v>0</v>
      </c>
      <c r="AD506" s="24">
        <f t="shared" si="160"/>
        <v>0</v>
      </c>
      <c r="AE506" s="27" t="e">
        <f>IF(#REF!="Yes",AC506,(AC506+V506*0.5))</f>
        <v>#REF!</v>
      </c>
      <c r="AF506" s="27" t="e">
        <f>IF(#REF!="Yes",AD506,(AD506+W506*0.5))</f>
        <v>#REF!</v>
      </c>
    </row>
    <row r="507" spans="1:32">
      <c r="A507" s="57" t="str">
        <f t="shared" si="144"/>
        <v xml:space="preserve"> </v>
      </c>
      <c r="B507" s="57"/>
      <c r="C507" s="57"/>
      <c r="D507" s="30" t="str">
        <f>IFERROR((GETPIVOTDATA("Average of Certified Payroll Hourly Rate",'Pivot Table'!$X$3,"Firm Name",A507,"Class Round 3 (PSPO)",B507)),"")</f>
        <v/>
      </c>
      <c r="E507" s="7"/>
      <c r="F507" s="7"/>
      <c r="G507" s="151"/>
      <c r="H507" s="349">
        <f t="shared" si="145"/>
        <v>1.7500000000000002E-2</v>
      </c>
      <c r="I507" s="19">
        <f t="shared" si="146"/>
        <v>0</v>
      </c>
      <c r="J507" s="67">
        <f t="shared" si="147"/>
        <v>3.5000000000000003E-2</v>
      </c>
      <c r="K507" s="19">
        <f t="shared" si="148"/>
        <v>0</v>
      </c>
      <c r="L507" s="138">
        <f>IF(ISNUMBER(VLOOKUP('Rate Calculations'!$A507,#REF!,2,FALSE)),VLOOKUP('Rate Calculations'!$A507,#REF!,2,FALSE),0)</f>
        <v>0</v>
      </c>
      <c r="M507" s="89">
        <f>IF(ISNUMBER(VLOOKUP('Rate Calculations'!$A507,#REF!,4,FALSE)),VLOOKUP('Rate Calculations'!$A507,#REF!,4,FALSE),0)</f>
        <v>0</v>
      </c>
      <c r="N507" s="17">
        <f t="shared" si="149"/>
        <v>0</v>
      </c>
      <c r="O507" s="18">
        <f t="shared" si="150"/>
        <v>0</v>
      </c>
      <c r="P507" s="139">
        <f t="shared" si="151"/>
        <v>0</v>
      </c>
      <c r="Q507" s="66">
        <f t="shared" si="152"/>
        <v>0</v>
      </c>
      <c r="R507" s="66">
        <f t="shared" si="153"/>
        <v>0</v>
      </c>
      <c r="S507" s="10" t="e">
        <f>IF(#REF!="Yes",Q507,(Q507+I507*0.5))</f>
        <v>#REF!</v>
      </c>
      <c r="T507" s="10" t="e">
        <f>IF(#REF!="Yes",R507,(R507+K507*0.5))</f>
        <v>#REF!</v>
      </c>
      <c r="U507" s="151">
        <f t="shared" si="154"/>
        <v>0</v>
      </c>
      <c r="V507" s="16">
        <f t="shared" si="155"/>
        <v>0</v>
      </c>
      <c r="W507" s="16">
        <f t="shared" si="156"/>
        <v>0</v>
      </c>
      <c r="X507" s="138">
        <f>IF(ISNUMBER(VLOOKUP('Rate Calculations'!$A507,#REF!,5,FALSE)),VLOOKUP('Rate Calculations'!$A507,#REF!,5,FALSE),0)</f>
        <v>0</v>
      </c>
      <c r="Y507" s="89">
        <f>IF(ISNUMBER(VLOOKUP('Rate Calculations'!$A507,#REF!,6,FALSE)),VLOOKUP('Rate Calculations'!$A507,#REF!,6,FALSE),0)</f>
        <v>0</v>
      </c>
      <c r="Z507" s="17">
        <f t="shared" si="157"/>
        <v>0</v>
      </c>
      <c r="AA507" s="18">
        <f t="shared" si="158"/>
        <v>0</v>
      </c>
      <c r="AB507" s="46">
        <f t="shared" si="143"/>
        <v>0</v>
      </c>
      <c r="AC507" s="24">
        <f t="shared" si="159"/>
        <v>0</v>
      </c>
      <c r="AD507" s="24">
        <f t="shared" si="160"/>
        <v>0</v>
      </c>
      <c r="AE507" s="27" t="e">
        <f>IF(#REF!="Yes",AC507,(AC507+V507*0.5))</f>
        <v>#REF!</v>
      </c>
      <c r="AF507" s="27" t="e">
        <f>IF(#REF!="Yes",AD507,(AD507+W507*0.5))</f>
        <v>#REF!</v>
      </c>
    </row>
    <row r="508" spans="1:32">
      <c r="A508" s="57" t="str">
        <f t="shared" si="144"/>
        <v xml:space="preserve"> </v>
      </c>
      <c r="B508" s="57"/>
      <c r="C508" s="57"/>
      <c r="D508" s="30" t="str">
        <f>IFERROR((GETPIVOTDATA("Average of Certified Payroll Hourly Rate",'Pivot Table'!$X$3,"Firm Name",A508,"Class Round 3 (PSPO)",B508)),"")</f>
        <v/>
      </c>
      <c r="E508" s="7"/>
      <c r="F508" s="7"/>
      <c r="G508" s="151"/>
      <c r="H508" s="349">
        <f t="shared" si="145"/>
        <v>1.7500000000000002E-2</v>
      </c>
      <c r="I508" s="19">
        <f t="shared" si="146"/>
        <v>0</v>
      </c>
      <c r="J508" s="67">
        <f t="shared" si="147"/>
        <v>3.5000000000000003E-2</v>
      </c>
      <c r="K508" s="19">
        <f t="shared" si="148"/>
        <v>0</v>
      </c>
      <c r="L508" s="138">
        <f>IF(ISNUMBER(VLOOKUP('Rate Calculations'!$A508,#REF!,2,FALSE)),VLOOKUP('Rate Calculations'!$A508,#REF!,2,FALSE),0)</f>
        <v>0</v>
      </c>
      <c r="M508" s="89">
        <f>IF(ISNUMBER(VLOOKUP('Rate Calculations'!$A508,#REF!,4,FALSE)),VLOOKUP('Rate Calculations'!$A508,#REF!,4,FALSE),0)</f>
        <v>0</v>
      </c>
      <c r="N508" s="17">
        <f t="shared" si="149"/>
        <v>0</v>
      </c>
      <c r="O508" s="18">
        <f t="shared" si="150"/>
        <v>0</v>
      </c>
      <c r="P508" s="139">
        <f t="shared" si="151"/>
        <v>0</v>
      </c>
      <c r="Q508" s="66">
        <f t="shared" si="152"/>
        <v>0</v>
      </c>
      <c r="R508" s="66">
        <f t="shared" si="153"/>
        <v>0</v>
      </c>
      <c r="S508" s="10" t="e">
        <f>IF(#REF!="Yes",Q508,(Q508+I508*0.5))</f>
        <v>#REF!</v>
      </c>
      <c r="T508" s="10" t="e">
        <f>IF(#REF!="Yes",R508,(R508+K508*0.5))</f>
        <v>#REF!</v>
      </c>
      <c r="U508" s="151">
        <f t="shared" si="154"/>
        <v>0</v>
      </c>
      <c r="V508" s="16">
        <f t="shared" si="155"/>
        <v>0</v>
      </c>
      <c r="W508" s="16">
        <f t="shared" si="156"/>
        <v>0</v>
      </c>
      <c r="X508" s="138">
        <f>IF(ISNUMBER(VLOOKUP('Rate Calculations'!$A508,#REF!,5,FALSE)),VLOOKUP('Rate Calculations'!$A508,#REF!,5,FALSE),0)</f>
        <v>0</v>
      </c>
      <c r="Y508" s="89">
        <f>IF(ISNUMBER(VLOOKUP('Rate Calculations'!$A508,#REF!,6,FALSE)),VLOOKUP('Rate Calculations'!$A508,#REF!,6,FALSE),0)</f>
        <v>0</v>
      </c>
      <c r="Z508" s="17">
        <f t="shared" si="157"/>
        <v>0</v>
      </c>
      <c r="AA508" s="18">
        <f t="shared" si="158"/>
        <v>0</v>
      </c>
      <c r="AB508" s="46">
        <f t="shared" si="143"/>
        <v>0</v>
      </c>
      <c r="AC508" s="24">
        <f t="shared" si="159"/>
        <v>0</v>
      </c>
      <c r="AD508" s="24">
        <f t="shared" si="160"/>
        <v>0</v>
      </c>
      <c r="AE508" s="27" t="e">
        <f>IF(#REF!="Yes",AC508,(AC508+V508*0.5))</f>
        <v>#REF!</v>
      </c>
      <c r="AF508" s="27" t="e">
        <f>IF(#REF!="Yes",AD508,(AD508+W508*0.5))</f>
        <v>#REF!</v>
      </c>
    </row>
    <row r="509" spans="1:32">
      <c r="A509" s="57" t="str">
        <f t="shared" si="144"/>
        <v xml:space="preserve"> </v>
      </c>
      <c r="B509" s="57"/>
      <c r="C509" s="57"/>
      <c r="D509" s="30" t="str">
        <f>IFERROR((GETPIVOTDATA("Average of Certified Payroll Hourly Rate",'Pivot Table'!$X$3,"Firm Name",A509,"Class Round 3 (PSPO)",B509)),"")</f>
        <v/>
      </c>
      <c r="E509" s="7"/>
      <c r="F509" s="7"/>
      <c r="G509" s="151"/>
      <c r="H509" s="349">
        <f t="shared" si="145"/>
        <v>1.7500000000000002E-2</v>
      </c>
      <c r="I509" s="19">
        <f t="shared" si="146"/>
        <v>0</v>
      </c>
      <c r="J509" s="67">
        <f t="shared" si="147"/>
        <v>3.5000000000000003E-2</v>
      </c>
      <c r="K509" s="19">
        <f t="shared" si="148"/>
        <v>0</v>
      </c>
      <c r="L509" s="138">
        <f>IF(ISNUMBER(VLOOKUP('Rate Calculations'!$A509,#REF!,2,FALSE)),VLOOKUP('Rate Calculations'!$A509,#REF!,2,FALSE),0)</f>
        <v>0</v>
      </c>
      <c r="M509" s="89">
        <f>IF(ISNUMBER(VLOOKUP('Rate Calculations'!$A509,#REF!,4,FALSE)),VLOOKUP('Rate Calculations'!$A509,#REF!,4,FALSE),0)</f>
        <v>0</v>
      </c>
      <c r="N509" s="17">
        <f t="shared" si="149"/>
        <v>0</v>
      </c>
      <c r="O509" s="18">
        <f t="shared" si="150"/>
        <v>0</v>
      </c>
      <c r="P509" s="139">
        <f t="shared" si="151"/>
        <v>0</v>
      </c>
      <c r="Q509" s="66">
        <f t="shared" si="152"/>
        <v>0</v>
      </c>
      <c r="R509" s="66">
        <f t="shared" si="153"/>
        <v>0</v>
      </c>
      <c r="S509" s="10" t="e">
        <f>IF(#REF!="Yes",Q509,(Q509+I509*0.5))</f>
        <v>#REF!</v>
      </c>
      <c r="T509" s="10" t="e">
        <f>IF(#REF!="Yes",R509,(R509+K509*0.5))</f>
        <v>#REF!</v>
      </c>
      <c r="U509" s="151">
        <f t="shared" si="154"/>
        <v>0</v>
      </c>
      <c r="V509" s="16">
        <f t="shared" si="155"/>
        <v>0</v>
      </c>
      <c r="W509" s="16">
        <f t="shared" si="156"/>
        <v>0</v>
      </c>
      <c r="X509" s="138">
        <f>IF(ISNUMBER(VLOOKUP('Rate Calculations'!$A509,#REF!,5,FALSE)),VLOOKUP('Rate Calculations'!$A509,#REF!,5,FALSE),0)</f>
        <v>0</v>
      </c>
      <c r="Y509" s="89">
        <f>IF(ISNUMBER(VLOOKUP('Rate Calculations'!$A509,#REF!,6,FALSE)),VLOOKUP('Rate Calculations'!$A509,#REF!,6,FALSE),0)</f>
        <v>0</v>
      </c>
      <c r="Z509" s="17">
        <f t="shared" si="157"/>
        <v>0</v>
      </c>
      <c r="AA509" s="18">
        <f t="shared" si="158"/>
        <v>0</v>
      </c>
      <c r="AB509" s="46">
        <f t="shared" si="143"/>
        <v>0</v>
      </c>
      <c r="AC509" s="24">
        <f t="shared" si="159"/>
        <v>0</v>
      </c>
      <c r="AD509" s="24">
        <f t="shared" si="160"/>
        <v>0</v>
      </c>
      <c r="AE509" s="27" t="e">
        <f>IF(#REF!="Yes",AC509,(AC509+V509*0.5))</f>
        <v>#REF!</v>
      </c>
      <c r="AF509" s="27" t="e">
        <f>IF(#REF!="Yes",AD509,(AD509+W509*0.5))</f>
        <v>#REF!</v>
      </c>
    </row>
    <row r="510" spans="1:32">
      <c r="A510" s="57" t="str">
        <f t="shared" si="144"/>
        <v xml:space="preserve"> </v>
      </c>
      <c r="B510" s="57"/>
      <c r="C510" s="57"/>
      <c r="D510" s="30" t="str">
        <f>IFERROR((GETPIVOTDATA("Average of Certified Payroll Hourly Rate",'Pivot Table'!$X$3,"Firm Name",A510,"Class Round 3 (PSPO)",B510)),"")</f>
        <v/>
      </c>
      <c r="E510" s="7"/>
      <c r="F510" s="7"/>
      <c r="G510" s="151"/>
      <c r="H510" s="349">
        <f t="shared" si="145"/>
        <v>1.7500000000000002E-2</v>
      </c>
      <c r="I510" s="19">
        <f t="shared" si="146"/>
        <v>0</v>
      </c>
      <c r="J510" s="67">
        <f t="shared" si="147"/>
        <v>3.5000000000000003E-2</v>
      </c>
      <c r="K510" s="19">
        <f t="shared" si="148"/>
        <v>0</v>
      </c>
      <c r="L510" s="138">
        <f>IF(ISNUMBER(VLOOKUP('Rate Calculations'!$A510,#REF!,2,FALSE)),VLOOKUP('Rate Calculations'!$A510,#REF!,2,FALSE),0)</f>
        <v>0</v>
      </c>
      <c r="M510" s="89">
        <f>IF(ISNUMBER(VLOOKUP('Rate Calculations'!$A510,#REF!,4,FALSE)),VLOOKUP('Rate Calculations'!$A510,#REF!,4,FALSE),0)</f>
        <v>0</v>
      </c>
      <c r="N510" s="17">
        <f t="shared" si="149"/>
        <v>0</v>
      </c>
      <c r="O510" s="18">
        <f t="shared" si="150"/>
        <v>0</v>
      </c>
      <c r="P510" s="139">
        <f t="shared" si="151"/>
        <v>0</v>
      </c>
      <c r="Q510" s="66">
        <f t="shared" si="152"/>
        <v>0</v>
      </c>
      <c r="R510" s="66">
        <f t="shared" si="153"/>
        <v>0</v>
      </c>
      <c r="S510" s="10" t="e">
        <f>IF(#REF!="Yes",Q510,(Q510+I510*0.5))</f>
        <v>#REF!</v>
      </c>
      <c r="T510" s="10" t="e">
        <f>IF(#REF!="Yes",R510,(R510+K510*0.5))</f>
        <v>#REF!</v>
      </c>
      <c r="U510" s="151">
        <f t="shared" si="154"/>
        <v>0</v>
      </c>
      <c r="V510" s="16">
        <f t="shared" si="155"/>
        <v>0</v>
      </c>
      <c r="W510" s="16">
        <f t="shared" si="156"/>
        <v>0</v>
      </c>
      <c r="X510" s="138">
        <f>IF(ISNUMBER(VLOOKUP('Rate Calculations'!$A510,#REF!,5,FALSE)),VLOOKUP('Rate Calculations'!$A510,#REF!,5,FALSE),0)</f>
        <v>0</v>
      </c>
      <c r="Y510" s="89">
        <f>IF(ISNUMBER(VLOOKUP('Rate Calculations'!$A510,#REF!,6,FALSE)),VLOOKUP('Rate Calculations'!$A510,#REF!,6,FALSE),0)</f>
        <v>0</v>
      </c>
      <c r="Z510" s="17">
        <f t="shared" si="157"/>
        <v>0</v>
      </c>
      <c r="AA510" s="18">
        <f t="shared" si="158"/>
        <v>0</v>
      </c>
      <c r="AB510" s="46">
        <f t="shared" si="143"/>
        <v>0</v>
      </c>
      <c r="AC510" s="24">
        <f t="shared" si="159"/>
        <v>0</v>
      </c>
      <c r="AD510" s="24">
        <f t="shared" si="160"/>
        <v>0</v>
      </c>
      <c r="AE510" s="27" t="e">
        <f>IF(#REF!="Yes",AC510,(AC510+V510*0.5))</f>
        <v>#REF!</v>
      </c>
      <c r="AF510" s="27" t="e">
        <f>IF(#REF!="Yes",AD510,(AD510+W510*0.5))</f>
        <v>#REF!</v>
      </c>
    </row>
    <row r="511" spans="1:32">
      <c r="A511" s="57" t="str">
        <f t="shared" si="144"/>
        <v xml:space="preserve"> </v>
      </c>
      <c r="B511" s="57"/>
      <c r="C511" s="57"/>
      <c r="D511" s="30" t="str">
        <f>IFERROR((GETPIVOTDATA("Average of Certified Payroll Hourly Rate",'Pivot Table'!$X$3,"Firm Name",A511,"Class Round 3 (PSPO)",B511)),"")</f>
        <v/>
      </c>
      <c r="E511" s="7"/>
      <c r="F511" s="7"/>
      <c r="G511" s="151"/>
      <c r="H511" s="349">
        <f t="shared" si="145"/>
        <v>1.7500000000000002E-2</v>
      </c>
      <c r="I511" s="19">
        <f t="shared" si="146"/>
        <v>0</v>
      </c>
      <c r="J511" s="67">
        <f t="shared" si="147"/>
        <v>3.5000000000000003E-2</v>
      </c>
      <c r="K511" s="19">
        <f t="shared" si="148"/>
        <v>0</v>
      </c>
      <c r="L511" s="138">
        <f>IF(ISNUMBER(VLOOKUP('Rate Calculations'!$A511,#REF!,2,FALSE)),VLOOKUP('Rate Calculations'!$A511,#REF!,2,FALSE),0)</f>
        <v>0</v>
      </c>
      <c r="M511" s="89">
        <f>IF(ISNUMBER(VLOOKUP('Rate Calculations'!$A511,#REF!,4,FALSE)),VLOOKUP('Rate Calculations'!$A511,#REF!,4,FALSE),0)</f>
        <v>0</v>
      </c>
      <c r="N511" s="17">
        <f t="shared" si="149"/>
        <v>0</v>
      </c>
      <c r="O511" s="18">
        <f t="shared" si="150"/>
        <v>0</v>
      </c>
      <c r="P511" s="139">
        <f t="shared" si="151"/>
        <v>0</v>
      </c>
      <c r="Q511" s="66">
        <f t="shared" si="152"/>
        <v>0</v>
      </c>
      <c r="R511" s="66">
        <f t="shared" si="153"/>
        <v>0</v>
      </c>
      <c r="S511" s="10" t="e">
        <f>IF(#REF!="Yes",Q511,(Q511+I511*0.5))</f>
        <v>#REF!</v>
      </c>
      <c r="T511" s="10" t="e">
        <f>IF(#REF!="Yes",R511,(R511+K511*0.5))</f>
        <v>#REF!</v>
      </c>
      <c r="U511" s="151">
        <f t="shared" si="154"/>
        <v>0</v>
      </c>
      <c r="V511" s="16">
        <f t="shared" si="155"/>
        <v>0</v>
      </c>
      <c r="W511" s="16">
        <f t="shared" si="156"/>
        <v>0</v>
      </c>
      <c r="X511" s="138">
        <f>IF(ISNUMBER(VLOOKUP('Rate Calculations'!$A511,#REF!,5,FALSE)),VLOOKUP('Rate Calculations'!$A511,#REF!,5,FALSE),0)</f>
        <v>0</v>
      </c>
      <c r="Y511" s="89">
        <f>IF(ISNUMBER(VLOOKUP('Rate Calculations'!$A511,#REF!,6,FALSE)),VLOOKUP('Rate Calculations'!$A511,#REF!,6,FALSE),0)</f>
        <v>0</v>
      </c>
      <c r="Z511" s="17">
        <f t="shared" si="157"/>
        <v>0</v>
      </c>
      <c r="AA511" s="18">
        <f t="shared" si="158"/>
        <v>0</v>
      </c>
      <c r="AB511" s="46">
        <f t="shared" si="143"/>
        <v>0</v>
      </c>
      <c r="AC511" s="24">
        <f t="shared" si="159"/>
        <v>0</v>
      </c>
      <c r="AD511" s="24">
        <f t="shared" si="160"/>
        <v>0</v>
      </c>
      <c r="AE511" s="27" t="e">
        <f>IF(#REF!="Yes",AC511,(AC511+V511*0.5))</f>
        <v>#REF!</v>
      </c>
      <c r="AF511" s="27" t="e">
        <f>IF(#REF!="Yes",AD511,(AD511+W511*0.5))</f>
        <v>#REF!</v>
      </c>
    </row>
    <row r="512" spans="1:32">
      <c r="A512" s="57" t="str">
        <f t="shared" si="144"/>
        <v xml:space="preserve"> </v>
      </c>
      <c r="B512" s="57"/>
      <c r="C512" s="57"/>
      <c r="D512" s="30" t="str">
        <f>IFERROR((GETPIVOTDATA("Average of Certified Payroll Hourly Rate",'Pivot Table'!$X$3,"Firm Name",A512,"Class Round 3 (PSPO)",B512)),"")</f>
        <v/>
      </c>
      <c r="E512" s="7"/>
      <c r="F512" s="7"/>
      <c r="G512" s="151"/>
      <c r="H512" s="349">
        <f t="shared" si="145"/>
        <v>1.7500000000000002E-2</v>
      </c>
      <c r="I512" s="19">
        <f t="shared" si="146"/>
        <v>0</v>
      </c>
      <c r="J512" s="67">
        <f t="shared" si="147"/>
        <v>3.5000000000000003E-2</v>
      </c>
      <c r="K512" s="19">
        <f t="shared" si="148"/>
        <v>0</v>
      </c>
      <c r="L512" s="138">
        <f>IF(ISNUMBER(VLOOKUP('Rate Calculations'!$A512,#REF!,2,FALSE)),VLOOKUP('Rate Calculations'!$A512,#REF!,2,FALSE),0)</f>
        <v>0</v>
      </c>
      <c r="M512" s="89">
        <f>IF(ISNUMBER(VLOOKUP('Rate Calculations'!$A512,#REF!,4,FALSE)),VLOOKUP('Rate Calculations'!$A512,#REF!,4,FALSE),0)</f>
        <v>0</v>
      </c>
      <c r="N512" s="17">
        <f t="shared" si="149"/>
        <v>0</v>
      </c>
      <c r="O512" s="18">
        <f t="shared" si="150"/>
        <v>0</v>
      </c>
      <c r="P512" s="139">
        <f t="shared" si="151"/>
        <v>0</v>
      </c>
      <c r="Q512" s="66">
        <f t="shared" si="152"/>
        <v>0</v>
      </c>
      <c r="R512" s="66">
        <f t="shared" si="153"/>
        <v>0</v>
      </c>
      <c r="S512" s="10" t="e">
        <f>IF(#REF!="Yes",Q512,(Q512+I512*0.5))</f>
        <v>#REF!</v>
      </c>
      <c r="T512" s="10" t="e">
        <f>IF(#REF!="Yes",R512,(R512+K512*0.5))</f>
        <v>#REF!</v>
      </c>
      <c r="U512" s="151">
        <f t="shared" si="154"/>
        <v>0</v>
      </c>
      <c r="V512" s="16">
        <f t="shared" si="155"/>
        <v>0</v>
      </c>
      <c r="W512" s="16">
        <f t="shared" si="156"/>
        <v>0</v>
      </c>
      <c r="X512" s="138">
        <f>IF(ISNUMBER(VLOOKUP('Rate Calculations'!$A512,#REF!,5,FALSE)),VLOOKUP('Rate Calculations'!$A512,#REF!,5,FALSE),0)</f>
        <v>0</v>
      </c>
      <c r="Y512" s="89">
        <f>IF(ISNUMBER(VLOOKUP('Rate Calculations'!$A512,#REF!,6,FALSE)),VLOOKUP('Rate Calculations'!$A512,#REF!,6,FALSE),0)</f>
        <v>0</v>
      </c>
      <c r="Z512" s="17">
        <f t="shared" si="157"/>
        <v>0</v>
      </c>
      <c r="AA512" s="18">
        <f t="shared" si="158"/>
        <v>0</v>
      </c>
      <c r="AB512" s="46">
        <f t="shared" si="143"/>
        <v>0</v>
      </c>
      <c r="AC512" s="24">
        <f t="shared" si="159"/>
        <v>0</v>
      </c>
      <c r="AD512" s="24">
        <f t="shared" si="160"/>
        <v>0</v>
      </c>
      <c r="AE512" s="27" t="e">
        <f>IF(#REF!="Yes",AC512,(AC512+V512*0.5))</f>
        <v>#REF!</v>
      </c>
      <c r="AF512" s="27" t="e">
        <f>IF(#REF!="Yes",AD512,(AD512+W512*0.5))</f>
        <v>#REF!</v>
      </c>
    </row>
    <row r="513" spans="1:32">
      <c r="A513" s="57" t="str">
        <f t="shared" si="144"/>
        <v xml:space="preserve"> </v>
      </c>
      <c r="B513" s="57"/>
      <c r="C513" s="57"/>
      <c r="D513" s="30" t="str">
        <f>IFERROR((GETPIVOTDATA("Average of Certified Payroll Hourly Rate",'Pivot Table'!$X$3,"Firm Name",A513,"Class Round 3 (PSPO)",B513)),"")</f>
        <v/>
      </c>
      <c r="E513" s="7"/>
      <c r="F513" s="7"/>
      <c r="G513" s="151"/>
      <c r="H513" s="349">
        <f t="shared" si="145"/>
        <v>1.7500000000000002E-2</v>
      </c>
      <c r="I513" s="19">
        <f t="shared" si="146"/>
        <v>0</v>
      </c>
      <c r="J513" s="67">
        <f t="shared" si="147"/>
        <v>3.5000000000000003E-2</v>
      </c>
      <c r="K513" s="19">
        <f t="shared" si="148"/>
        <v>0</v>
      </c>
      <c r="L513" s="138">
        <f>IF(ISNUMBER(VLOOKUP('Rate Calculations'!$A513,#REF!,2,FALSE)),VLOOKUP('Rate Calculations'!$A513,#REF!,2,FALSE),0)</f>
        <v>0</v>
      </c>
      <c r="M513" s="89">
        <f>IF(ISNUMBER(VLOOKUP('Rate Calculations'!$A513,#REF!,4,FALSE)),VLOOKUP('Rate Calculations'!$A513,#REF!,4,FALSE),0)</f>
        <v>0</v>
      </c>
      <c r="N513" s="17">
        <f t="shared" si="149"/>
        <v>0</v>
      </c>
      <c r="O513" s="18">
        <f t="shared" si="150"/>
        <v>0</v>
      </c>
      <c r="P513" s="139">
        <f t="shared" si="151"/>
        <v>0</v>
      </c>
      <c r="Q513" s="66">
        <f t="shared" si="152"/>
        <v>0</v>
      </c>
      <c r="R513" s="66">
        <f t="shared" si="153"/>
        <v>0</v>
      </c>
      <c r="S513" s="10" t="e">
        <f>IF(#REF!="Yes",Q513,(Q513+I513*0.5))</f>
        <v>#REF!</v>
      </c>
      <c r="T513" s="10" t="e">
        <f>IF(#REF!="Yes",R513,(R513+K513*0.5))</f>
        <v>#REF!</v>
      </c>
      <c r="U513" s="151">
        <f t="shared" si="154"/>
        <v>0</v>
      </c>
      <c r="V513" s="16">
        <f t="shared" si="155"/>
        <v>0</v>
      </c>
      <c r="W513" s="16">
        <f t="shared" si="156"/>
        <v>0</v>
      </c>
      <c r="X513" s="138">
        <f>IF(ISNUMBER(VLOOKUP('Rate Calculations'!$A513,#REF!,5,FALSE)),VLOOKUP('Rate Calculations'!$A513,#REF!,5,FALSE),0)</f>
        <v>0</v>
      </c>
      <c r="Y513" s="89">
        <f>IF(ISNUMBER(VLOOKUP('Rate Calculations'!$A513,#REF!,6,FALSE)),VLOOKUP('Rate Calculations'!$A513,#REF!,6,FALSE),0)</f>
        <v>0</v>
      </c>
      <c r="Z513" s="17">
        <f t="shared" si="157"/>
        <v>0</v>
      </c>
      <c r="AA513" s="18">
        <f t="shared" si="158"/>
        <v>0</v>
      </c>
      <c r="AB513" s="46">
        <f t="shared" si="143"/>
        <v>0</v>
      </c>
      <c r="AC513" s="24">
        <f t="shared" si="159"/>
        <v>0</v>
      </c>
      <c r="AD513" s="24">
        <f t="shared" si="160"/>
        <v>0</v>
      </c>
      <c r="AE513" s="27" t="e">
        <f>IF(#REF!="Yes",AC513,(AC513+V513*0.5))</f>
        <v>#REF!</v>
      </c>
      <c r="AF513" s="27" t="e">
        <f>IF(#REF!="Yes",AD513,(AD513+W513*0.5))</f>
        <v>#REF!</v>
      </c>
    </row>
    <row r="514" spans="1:32">
      <c r="A514" s="57" t="str">
        <f t="shared" si="144"/>
        <v xml:space="preserve"> </v>
      </c>
      <c r="B514" s="57"/>
      <c r="C514" s="57"/>
      <c r="D514" s="30" t="str">
        <f>IFERROR((GETPIVOTDATA("Average of Certified Payroll Hourly Rate",'Pivot Table'!$X$3,"Firm Name",A514,"Class Round 3 (PSPO)",B514)),"")</f>
        <v/>
      </c>
      <c r="E514" s="7"/>
      <c r="F514" s="7"/>
      <c r="G514" s="151"/>
      <c r="H514" s="349">
        <f t="shared" si="145"/>
        <v>1.7500000000000002E-2</v>
      </c>
      <c r="I514" s="19">
        <f t="shared" si="146"/>
        <v>0</v>
      </c>
      <c r="J514" s="67">
        <f t="shared" si="147"/>
        <v>3.5000000000000003E-2</v>
      </c>
      <c r="K514" s="19">
        <f t="shared" si="148"/>
        <v>0</v>
      </c>
      <c r="L514" s="138">
        <f>IF(ISNUMBER(VLOOKUP('Rate Calculations'!$A514,#REF!,2,FALSE)),VLOOKUP('Rate Calculations'!$A514,#REF!,2,FALSE),0)</f>
        <v>0</v>
      </c>
      <c r="M514" s="89">
        <f>IF(ISNUMBER(VLOOKUP('Rate Calculations'!$A514,#REF!,4,FALSE)),VLOOKUP('Rate Calculations'!$A514,#REF!,4,FALSE),0)</f>
        <v>0</v>
      </c>
      <c r="N514" s="17">
        <f t="shared" si="149"/>
        <v>0</v>
      </c>
      <c r="O514" s="18">
        <f t="shared" si="150"/>
        <v>0</v>
      </c>
      <c r="P514" s="139">
        <f t="shared" si="151"/>
        <v>0</v>
      </c>
      <c r="Q514" s="66">
        <f t="shared" si="152"/>
        <v>0</v>
      </c>
      <c r="R514" s="66">
        <f t="shared" si="153"/>
        <v>0</v>
      </c>
      <c r="S514" s="10" t="e">
        <f>IF(#REF!="Yes",Q514,(Q514+I514*0.5))</f>
        <v>#REF!</v>
      </c>
      <c r="T514" s="10" t="e">
        <f>IF(#REF!="Yes",R514,(R514+K514*0.5))</f>
        <v>#REF!</v>
      </c>
      <c r="U514" s="151">
        <f t="shared" si="154"/>
        <v>0</v>
      </c>
      <c r="V514" s="16">
        <f t="shared" si="155"/>
        <v>0</v>
      </c>
      <c r="W514" s="16">
        <f t="shared" si="156"/>
        <v>0</v>
      </c>
      <c r="X514" s="138">
        <f>IF(ISNUMBER(VLOOKUP('Rate Calculations'!$A514,#REF!,5,FALSE)),VLOOKUP('Rate Calculations'!$A514,#REF!,5,FALSE),0)</f>
        <v>0</v>
      </c>
      <c r="Y514" s="89">
        <f>IF(ISNUMBER(VLOOKUP('Rate Calculations'!$A514,#REF!,6,FALSE)),VLOOKUP('Rate Calculations'!$A514,#REF!,6,FALSE),0)</f>
        <v>0</v>
      </c>
      <c r="Z514" s="17">
        <f t="shared" si="157"/>
        <v>0</v>
      </c>
      <c r="AA514" s="18">
        <f t="shared" si="158"/>
        <v>0</v>
      </c>
      <c r="AB514" s="46">
        <f t="shared" si="143"/>
        <v>0</v>
      </c>
      <c r="AC514" s="24">
        <f t="shared" si="159"/>
        <v>0</v>
      </c>
      <c r="AD514" s="24">
        <f t="shared" si="160"/>
        <v>0</v>
      </c>
      <c r="AE514" s="27" t="e">
        <f>IF(#REF!="Yes",AC514,(AC514+V514*0.5))</f>
        <v>#REF!</v>
      </c>
      <c r="AF514" s="27" t="e">
        <f>IF(#REF!="Yes",AD514,(AD514+W514*0.5))</f>
        <v>#REF!</v>
      </c>
    </row>
    <row r="515" spans="1:32">
      <c r="A515" s="57" t="str">
        <f t="shared" si="144"/>
        <v xml:space="preserve"> </v>
      </c>
      <c r="B515" s="57"/>
      <c r="C515" s="57"/>
      <c r="D515" s="30" t="str">
        <f>IFERROR((GETPIVOTDATA("Average of Certified Payroll Hourly Rate",'Pivot Table'!$X$3,"Firm Name",A515,"Class Round 3 (PSPO)",B515)),"")</f>
        <v/>
      </c>
      <c r="E515" s="7"/>
      <c r="F515" s="7"/>
      <c r="G515" s="151"/>
      <c r="H515" s="349">
        <f t="shared" si="145"/>
        <v>1.7500000000000002E-2</v>
      </c>
      <c r="I515" s="19">
        <f t="shared" si="146"/>
        <v>0</v>
      </c>
      <c r="J515" s="67">
        <f t="shared" si="147"/>
        <v>3.5000000000000003E-2</v>
      </c>
      <c r="K515" s="19">
        <f t="shared" si="148"/>
        <v>0</v>
      </c>
      <c r="L515" s="138">
        <f>IF(ISNUMBER(VLOOKUP('Rate Calculations'!$A515,#REF!,2,FALSE)),VLOOKUP('Rate Calculations'!$A515,#REF!,2,FALSE),0)</f>
        <v>0</v>
      </c>
      <c r="M515" s="89">
        <f>IF(ISNUMBER(VLOOKUP('Rate Calculations'!$A515,#REF!,4,FALSE)),VLOOKUP('Rate Calculations'!$A515,#REF!,4,FALSE),0)</f>
        <v>0</v>
      </c>
      <c r="N515" s="17">
        <f t="shared" si="149"/>
        <v>0</v>
      </c>
      <c r="O515" s="18">
        <f t="shared" si="150"/>
        <v>0</v>
      </c>
      <c r="P515" s="139">
        <f t="shared" si="151"/>
        <v>0</v>
      </c>
      <c r="Q515" s="66">
        <f t="shared" si="152"/>
        <v>0</v>
      </c>
      <c r="R515" s="66">
        <f t="shared" si="153"/>
        <v>0</v>
      </c>
      <c r="S515" s="10" t="e">
        <f>IF(#REF!="Yes",Q515,(Q515+I515*0.5))</f>
        <v>#REF!</v>
      </c>
      <c r="T515" s="10" t="e">
        <f>IF(#REF!="Yes",R515,(R515+K515*0.5))</f>
        <v>#REF!</v>
      </c>
      <c r="U515" s="151">
        <f t="shared" si="154"/>
        <v>0</v>
      </c>
      <c r="V515" s="16">
        <f t="shared" si="155"/>
        <v>0</v>
      </c>
      <c r="W515" s="16">
        <f t="shared" si="156"/>
        <v>0</v>
      </c>
      <c r="X515" s="138">
        <f>IF(ISNUMBER(VLOOKUP('Rate Calculations'!$A515,#REF!,5,FALSE)),VLOOKUP('Rate Calculations'!$A515,#REF!,5,FALSE),0)</f>
        <v>0</v>
      </c>
      <c r="Y515" s="89">
        <f>IF(ISNUMBER(VLOOKUP('Rate Calculations'!$A515,#REF!,6,FALSE)),VLOOKUP('Rate Calculations'!$A515,#REF!,6,FALSE),0)</f>
        <v>0</v>
      </c>
      <c r="Z515" s="17">
        <f t="shared" si="157"/>
        <v>0</v>
      </c>
      <c r="AA515" s="18">
        <f t="shared" si="158"/>
        <v>0</v>
      </c>
      <c r="AB515" s="46">
        <f t="shared" si="143"/>
        <v>0</v>
      </c>
      <c r="AC515" s="24">
        <f t="shared" si="159"/>
        <v>0</v>
      </c>
      <c r="AD515" s="24">
        <f t="shared" si="160"/>
        <v>0</v>
      </c>
      <c r="AE515" s="27" t="e">
        <f>IF(#REF!="Yes",AC515,(AC515+V515*0.5))</f>
        <v>#REF!</v>
      </c>
      <c r="AF515" s="27" t="e">
        <f>IF(#REF!="Yes",AD515,(AD515+W515*0.5))</f>
        <v>#REF!</v>
      </c>
    </row>
    <row r="516" spans="1:32">
      <c r="A516" s="57" t="str">
        <f t="shared" si="144"/>
        <v xml:space="preserve"> </v>
      </c>
      <c r="B516" s="57"/>
      <c r="C516" s="57"/>
      <c r="D516" s="30" t="str">
        <f>IFERROR((GETPIVOTDATA("Average of Certified Payroll Hourly Rate",'Pivot Table'!$X$3,"Firm Name",A516,"Class Round 3 (PSPO)",B516)),"")</f>
        <v/>
      </c>
      <c r="E516" s="7"/>
      <c r="F516" s="7"/>
      <c r="G516" s="151"/>
      <c r="H516" s="349">
        <f t="shared" si="145"/>
        <v>1.7500000000000002E-2</v>
      </c>
      <c r="I516" s="19">
        <f t="shared" si="146"/>
        <v>0</v>
      </c>
      <c r="J516" s="67">
        <f t="shared" si="147"/>
        <v>3.5000000000000003E-2</v>
      </c>
      <c r="K516" s="19">
        <f t="shared" si="148"/>
        <v>0</v>
      </c>
      <c r="L516" s="138">
        <f>IF(ISNUMBER(VLOOKUP('Rate Calculations'!$A516,#REF!,2,FALSE)),VLOOKUP('Rate Calculations'!$A516,#REF!,2,FALSE),0)</f>
        <v>0</v>
      </c>
      <c r="M516" s="89">
        <f>IF(ISNUMBER(VLOOKUP('Rate Calculations'!$A516,#REF!,4,FALSE)),VLOOKUP('Rate Calculations'!$A516,#REF!,4,FALSE),0)</f>
        <v>0</v>
      </c>
      <c r="N516" s="17">
        <f t="shared" si="149"/>
        <v>0</v>
      </c>
      <c r="O516" s="18">
        <f t="shared" si="150"/>
        <v>0</v>
      </c>
      <c r="P516" s="139">
        <f t="shared" si="151"/>
        <v>0</v>
      </c>
      <c r="Q516" s="66">
        <f t="shared" si="152"/>
        <v>0</v>
      </c>
      <c r="R516" s="66">
        <f t="shared" si="153"/>
        <v>0</v>
      </c>
      <c r="S516" s="10" t="e">
        <f>IF(#REF!="Yes",Q516,(Q516+I516*0.5))</f>
        <v>#REF!</v>
      </c>
      <c r="T516" s="10" t="e">
        <f>IF(#REF!="Yes",R516,(R516+K516*0.5))</f>
        <v>#REF!</v>
      </c>
      <c r="U516" s="151">
        <f t="shared" si="154"/>
        <v>0</v>
      </c>
      <c r="V516" s="16">
        <f t="shared" si="155"/>
        <v>0</v>
      </c>
      <c r="W516" s="16">
        <f t="shared" si="156"/>
        <v>0</v>
      </c>
      <c r="X516" s="138">
        <f>IF(ISNUMBER(VLOOKUP('Rate Calculations'!$A516,#REF!,5,FALSE)),VLOOKUP('Rate Calculations'!$A516,#REF!,5,FALSE),0)</f>
        <v>0</v>
      </c>
      <c r="Y516" s="89">
        <f>IF(ISNUMBER(VLOOKUP('Rate Calculations'!$A516,#REF!,6,FALSE)),VLOOKUP('Rate Calculations'!$A516,#REF!,6,FALSE),0)</f>
        <v>0</v>
      </c>
      <c r="Z516" s="17">
        <f t="shared" si="157"/>
        <v>0</v>
      </c>
      <c r="AA516" s="18">
        <f t="shared" si="158"/>
        <v>0</v>
      </c>
      <c r="AB516" s="46">
        <f t="shared" ref="AB516:AB579" si="161">$P$4</f>
        <v>0</v>
      </c>
      <c r="AC516" s="24">
        <f t="shared" si="159"/>
        <v>0</v>
      </c>
      <c r="AD516" s="24">
        <f t="shared" si="160"/>
        <v>0</v>
      </c>
      <c r="AE516" s="27" t="e">
        <f>IF(#REF!="Yes",AC516,(AC516+V516*0.5))</f>
        <v>#REF!</v>
      </c>
      <c r="AF516" s="27" t="e">
        <f>IF(#REF!="Yes",AD516,(AD516+W516*0.5))</f>
        <v>#REF!</v>
      </c>
    </row>
    <row r="517" spans="1:32">
      <c r="A517" s="57" t="str">
        <f t="shared" ref="A517:A580" si="162">IFERROR(TRIM(LEFT(C517,SEARCH(" : ",C517,1)))," ")</f>
        <v xml:space="preserve"> </v>
      </c>
      <c r="B517" s="57"/>
      <c r="C517" s="57"/>
      <c r="D517" s="30" t="str">
        <f>IFERROR((GETPIVOTDATA("Average of Certified Payroll Hourly Rate",'Pivot Table'!$X$3,"Firm Name",A517,"Class Round 3 (PSPO)",B517)),"")</f>
        <v/>
      </c>
      <c r="E517" s="7"/>
      <c r="F517" s="7"/>
      <c r="G517" s="151"/>
      <c r="H517" s="349">
        <f t="shared" si="145"/>
        <v>1.7500000000000002E-2</v>
      </c>
      <c r="I517" s="19">
        <f t="shared" si="146"/>
        <v>0</v>
      </c>
      <c r="J517" s="67">
        <f t="shared" si="147"/>
        <v>3.5000000000000003E-2</v>
      </c>
      <c r="K517" s="19">
        <f t="shared" si="148"/>
        <v>0</v>
      </c>
      <c r="L517" s="138">
        <f>IF(ISNUMBER(VLOOKUP('Rate Calculations'!$A517,#REF!,2,FALSE)),VLOOKUP('Rate Calculations'!$A517,#REF!,2,FALSE),0)</f>
        <v>0</v>
      </c>
      <c r="M517" s="89">
        <f>IF(ISNUMBER(VLOOKUP('Rate Calculations'!$A517,#REF!,4,FALSE)),VLOOKUP('Rate Calculations'!$A517,#REF!,4,FALSE),0)</f>
        <v>0</v>
      </c>
      <c r="N517" s="17">
        <f t="shared" si="149"/>
        <v>0</v>
      </c>
      <c r="O517" s="18">
        <f t="shared" si="150"/>
        <v>0</v>
      </c>
      <c r="P517" s="139">
        <f t="shared" si="151"/>
        <v>0</v>
      </c>
      <c r="Q517" s="66">
        <f t="shared" si="152"/>
        <v>0</v>
      </c>
      <c r="R517" s="66">
        <f t="shared" si="153"/>
        <v>0</v>
      </c>
      <c r="S517" s="10" t="e">
        <f>IF(#REF!="Yes",Q517,(Q517+I517*0.5))</f>
        <v>#REF!</v>
      </c>
      <c r="T517" s="10" t="e">
        <f>IF(#REF!="Yes",R517,(R517+K517*0.5))</f>
        <v>#REF!</v>
      </c>
      <c r="U517" s="151">
        <f t="shared" si="154"/>
        <v>0</v>
      </c>
      <c r="V517" s="16">
        <f t="shared" si="155"/>
        <v>0</v>
      </c>
      <c r="W517" s="16">
        <f t="shared" si="156"/>
        <v>0</v>
      </c>
      <c r="X517" s="138">
        <f>IF(ISNUMBER(VLOOKUP('Rate Calculations'!$A517,#REF!,5,FALSE)),VLOOKUP('Rate Calculations'!$A517,#REF!,5,FALSE),0)</f>
        <v>0</v>
      </c>
      <c r="Y517" s="89">
        <f>IF(ISNUMBER(VLOOKUP('Rate Calculations'!$A517,#REF!,6,FALSE)),VLOOKUP('Rate Calculations'!$A517,#REF!,6,FALSE),0)</f>
        <v>0</v>
      </c>
      <c r="Z517" s="17">
        <f t="shared" si="157"/>
        <v>0</v>
      </c>
      <c r="AA517" s="18">
        <f t="shared" si="158"/>
        <v>0</v>
      </c>
      <c r="AB517" s="46">
        <f t="shared" si="161"/>
        <v>0</v>
      </c>
      <c r="AC517" s="24">
        <f t="shared" si="159"/>
        <v>0</v>
      </c>
      <c r="AD517" s="24">
        <f t="shared" si="160"/>
        <v>0</v>
      </c>
      <c r="AE517" s="27" t="e">
        <f>IF(#REF!="Yes",AC517,(AC517+V517*0.5))</f>
        <v>#REF!</v>
      </c>
      <c r="AF517" s="27" t="e">
        <f>IF(#REF!="Yes",AD517,(AD517+W517*0.5))</f>
        <v>#REF!</v>
      </c>
    </row>
    <row r="518" spans="1:32">
      <c r="A518" s="57" t="str">
        <f t="shared" si="162"/>
        <v xml:space="preserve"> </v>
      </c>
      <c r="B518" s="57"/>
      <c r="C518" s="57"/>
      <c r="D518" s="30" t="str">
        <f>IFERROR((GETPIVOTDATA("Average of Certified Payroll Hourly Rate",'Pivot Table'!$X$3,"Firm Name",A518,"Class Round 3 (PSPO)",B518)),"")</f>
        <v/>
      </c>
      <c r="E518" s="7"/>
      <c r="F518" s="7"/>
      <c r="G518" s="151"/>
      <c r="H518" s="349">
        <f t="shared" ref="H518:H581" si="163">$H$4</f>
        <v>1.7500000000000002E-2</v>
      </c>
      <c r="I518" s="19">
        <f t="shared" ref="I518:I581" si="164">IFERROR(IF(ISBLANK(G518),IF(ISBLANK(F518),IF(ISBLANK(E518),D518*(1+H518),E518*(1+H518)),F518*(1+H518)),G518*(1+H518)),0)</f>
        <v>0</v>
      </c>
      <c r="J518" s="67">
        <f t="shared" ref="J518:J581" si="165">$J$4</f>
        <v>3.5000000000000003E-2</v>
      </c>
      <c r="K518" s="19">
        <f t="shared" ref="K518:K581" si="166">I518*(1+J518)</f>
        <v>0</v>
      </c>
      <c r="L518" s="138">
        <f>IF(ISNUMBER(VLOOKUP('Rate Calculations'!$A518,#REF!,2,FALSE)),VLOOKUP('Rate Calculations'!$A518,#REF!,2,FALSE),0)</f>
        <v>0</v>
      </c>
      <c r="M518" s="89">
        <f>IF(ISNUMBER(VLOOKUP('Rate Calculations'!$A518,#REF!,4,FALSE)),VLOOKUP('Rate Calculations'!$A518,#REF!,4,FALSE),0)</f>
        <v>0</v>
      </c>
      <c r="N518" s="17">
        <f t="shared" ref="N518:N581" si="167">(I518*L518)+(I518*M518)+I518</f>
        <v>0</v>
      </c>
      <c r="O518" s="18">
        <f t="shared" ref="O518:O581" si="168">(K518*L518)+(K518*M518)+K518</f>
        <v>0</v>
      </c>
      <c r="P518" s="139">
        <f t="shared" ref="P518:P581" si="169">$P$4</f>
        <v>0</v>
      </c>
      <c r="Q518" s="66">
        <f t="shared" ref="Q518:Q581" si="170">(IF(L518&gt;156%,(I518+(I518*1.56)),((I518+(I518*L518))))*P518)+N518</f>
        <v>0</v>
      </c>
      <c r="R518" s="66">
        <f t="shared" ref="R518:R581" si="171">(IF(L518&gt;156%,(K518+(K518*1.56)),((K518+(K518*L518))))*P518)+O518</f>
        <v>0</v>
      </c>
      <c r="S518" s="10" t="e">
        <f>IF(#REF!="Yes",Q518,(Q518+I518*0.5))</f>
        <v>#REF!</v>
      </c>
      <c r="T518" s="10" t="e">
        <f>IF(#REF!="Yes",R518,(R518+K518*0.5))</f>
        <v>#REF!</v>
      </c>
      <c r="U518" s="151">
        <f t="shared" ref="U518:U581" si="172">G518</f>
        <v>0</v>
      </c>
      <c r="V518" s="16">
        <f t="shared" ref="V518:V581" si="173">U518*(1+H518)</f>
        <v>0</v>
      </c>
      <c r="W518" s="16">
        <f t="shared" ref="W518:W581" si="174">V518*(1+J518)</f>
        <v>0</v>
      </c>
      <c r="X518" s="138">
        <f>IF(ISNUMBER(VLOOKUP('Rate Calculations'!$A518,#REF!,5,FALSE)),VLOOKUP('Rate Calculations'!$A518,#REF!,5,FALSE),0)</f>
        <v>0</v>
      </c>
      <c r="Y518" s="89">
        <f>IF(ISNUMBER(VLOOKUP('Rate Calculations'!$A518,#REF!,6,FALSE)),VLOOKUP('Rate Calculations'!$A518,#REF!,6,FALSE),0)</f>
        <v>0</v>
      </c>
      <c r="Z518" s="17">
        <f t="shared" ref="Z518:Z581" si="175">(V518*X518)+(V518*Y518)+V518</f>
        <v>0</v>
      </c>
      <c r="AA518" s="18">
        <f t="shared" ref="AA518:AA581" si="176">(W518*X518)+(W518*Y518)+W518</f>
        <v>0</v>
      </c>
      <c r="AB518" s="46">
        <f t="shared" si="161"/>
        <v>0</v>
      </c>
      <c r="AC518" s="24">
        <f t="shared" ref="AC518:AC581" si="177">(IF(X518&gt;156%,(V518+(V518*1.56)),((V518+(V518*X518))))*AB518)+Z518</f>
        <v>0</v>
      </c>
      <c r="AD518" s="24">
        <f t="shared" ref="AD518:AD581" si="178">(IF(X518&gt;156%,(W518+(W518*1.56)),((W518+(W518*X518))))*AB518)+AA518</f>
        <v>0</v>
      </c>
      <c r="AE518" s="27" t="e">
        <f>IF(#REF!="Yes",AC518,(AC518+V518*0.5))</f>
        <v>#REF!</v>
      </c>
      <c r="AF518" s="27" t="e">
        <f>IF(#REF!="Yes",AD518,(AD518+W518*0.5))</f>
        <v>#REF!</v>
      </c>
    </row>
    <row r="519" spans="1:32">
      <c r="A519" s="57" t="str">
        <f t="shared" si="162"/>
        <v xml:space="preserve"> </v>
      </c>
      <c r="B519" s="57"/>
      <c r="C519" s="57"/>
      <c r="D519" s="30" t="str">
        <f>IFERROR((GETPIVOTDATA("Average of Certified Payroll Hourly Rate",'Pivot Table'!$X$3,"Firm Name",A519,"Class Round 3 (PSPO)",B519)),"")</f>
        <v/>
      </c>
      <c r="E519" s="7"/>
      <c r="F519" s="7"/>
      <c r="G519" s="151"/>
      <c r="H519" s="349">
        <f t="shared" si="163"/>
        <v>1.7500000000000002E-2</v>
      </c>
      <c r="I519" s="19">
        <f t="shared" si="164"/>
        <v>0</v>
      </c>
      <c r="J519" s="67">
        <f t="shared" si="165"/>
        <v>3.5000000000000003E-2</v>
      </c>
      <c r="K519" s="19">
        <f t="shared" si="166"/>
        <v>0</v>
      </c>
      <c r="L519" s="138">
        <f>IF(ISNUMBER(VLOOKUP('Rate Calculations'!$A519,#REF!,2,FALSE)),VLOOKUP('Rate Calculations'!$A519,#REF!,2,FALSE),0)</f>
        <v>0</v>
      </c>
      <c r="M519" s="89">
        <f>IF(ISNUMBER(VLOOKUP('Rate Calculations'!$A519,#REF!,4,FALSE)),VLOOKUP('Rate Calculations'!$A519,#REF!,4,FALSE),0)</f>
        <v>0</v>
      </c>
      <c r="N519" s="17">
        <f t="shared" si="167"/>
        <v>0</v>
      </c>
      <c r="O519" s="18">
        <f t="shared" si="168"/>
        <v>0</v>
      </c>
      <c r="P519" s="139">
        <f t="shared" si="169"/>
        <v>0</v>
      </c>
      <c r="Q519" s="66">
        <f t="shared" si="170"/>
        <v>0</v>
      </c>
      <c r="R519" s="66">
        <f t="shared" si="171"/>
        <v>0</v>
      </c>
      <c r="S519" s="10" t="e">
        <f>IF(#REF!="Yes",Q519,(Q519+I519*0.5))</f>
        <v>#REF!</v>
      </c>
      <c r="T519" s="10" t="e">
        <f>IF(#REF!="Yes",R519,(R519+K519*0.5))</f>
        <v>#REF!</v>
      </c>
      <c r="U519" s="151">
        <f t="shared" si="172"/>
        <v>0</v>
      </c>
      <c r="V519" s="16">
        <f t="shared" si="173"/>
        <v>0</v>
      </c>
      <c r="W519" s="16">
        <f t="shared" si="174"/>
        <v>0</v>
      </c>
      <c r="X519" s="138">
        <f>IF(ISNUMBER(VLOOKUP('Rate Calculations'!$A519,#REF!,5,FALSE)),VLOOKUP('Rate Calculations'!$A519,#REF!,5,FALSE),0)</f>
        <v>0</v>
      </c>
      <c r="Y519" s="89">
        <f>IF(ISNUMBER(VLOOKUP('Rate Calculations'!$A519,#REF!,6,FALSE)),VLOOKUP('Rate Calculations'!$A519,#REF!,6,FALSE),0)</f>
        <v>0</v>
      </c>
      <c r="Z519" s="17">
        <f t="shared" si="175"/>
        <v>0</v>
      </c>
      <c r="AA519" s="18">
        <f t="shared" si="176"/>
        <v>0</v>
      </c>
      <c r="AB519" s="46">
        <f t="shared" si="161"/>
        <v>0</v>
      </c>
      <c r="AC519" s="24">
        <f t="shared" si="177"/>
        <v>0</v>
      </c>
      <c r="AD519" s="24">
        <f t="shared" si="178"/>
        <v>0</v>
      </c>
      <c r="AE519" s="27" t="e">
        <f>IF(#REF!="Yes",AC519,(AC519+V519*0.5))</f>
        <v>#REF!</v>
      </c>
      <c r="AF519" s="27" t="e">
        <f>IF(#REF!="Yes",AD519,(AD519+W519*0.5))</f>
        <v>#REF!</v>
      </c>
    </row>
    <row r="520" spans="1:32">
      <c r="A520" s="57" t="str">
        <f t="shared" si="162"/>
        <v xml:space="preserve"> </v>
      </c>
      <c r="B520" s="57"/>
      <c r="C520" s="57"/>
      <c r="D520" s="30" t="str">
        <f>IFERROR((GETPIVOTDATA("Average of Certified Payroll Hourly Rate",'Pivot Table'!$X$3,"Firm Name",A520,"Class Round 3 (PSPO)",B520)),"")</f>
        <v/>
      </c>
      <c r="E520" s="7"/>
      <c r="F520" s="7"/>
      <c r="G520" s="151"/>
      <c r="H520" s="349">
        <f t="shared" si="163"/>
        <v>1.7500000000000002E-2</v>
      </c>
      <c r="I520" s="19">
        <f t="shared" si="164"/>
        <v>0</v>
      </c>
      <c r="J520" s="67">
        <f t="shared" si="165"/>
        <v>3.5000000000000003E-2</v>
      </c>
      <c r="K520" s="19">
        <f t="shared" si="166"/>
        <v>0</v>
      </c>
      <c r="L520" s="138">
        <f>IF(ISNUMBER(VLOOKUP('Rate Calculations'!$A520,#REF!,2,FALSE)),VLOOKUP('Rate Calculations'!$A520,#REF!,2,FALSE),0)</f>
        <v>0</v>
      </c>
      <c r="M520" s="89">
        <f>IF(ISNUMBER(VLOOKUP('Rate Calculations'!$A520,#REF!,4,FALSE)),VLOOKUP('Rate Calculations'!$A520,#REF!,4,FALSE),0)</f>
        <v>0</v>
      </c>
      <c r="N520" s="17">
        <f t="shared" si="167"/>
        <v>0</v>
      </c>
      <c r="O520" s="18">
        <f t="shared" si="168"/>
        <v>0</v>
      </c>
      <c r="P520" s="139">
        <f t="shared" si="169"/>
        <v>0</v>
      </c>
      <c r="Q520" s="66">
        <f t="shared" si="170"/>
        <v>0</v>
      </c>
      <c r="R520" s="66">
        <f t="shared" si="171"/>
        <v>0</v>
      </c>
      <c r="S520" s="10" t="e">
        <f>IF(#REF!="Yes",Q520,(Q520+I520*0.5))</f>
        <v>#REF!</v>
      </c>
      <c r="T520" s="10" t="e">
        <f>IF(#REF!="Yes",R520,(R520+K520*0.5))</f>
        <v>#REF!</v>
      </c>
      <c r="U520" s="151">
        <f t="shared" si="172"/>
        <v>0</v>
      </c>
      <c r="V520" s="16">
        <f t="shared" si="173"/>
        <v>0</v>
      </c>
      <c r="W520" s="16">
        <f t="shared" si="174"/>
        <v>0</v>
      </c>
      <c r="X520" s="138">
        <f>IF(ISNUMBER(VLOOKUP('Rate Calculations'!$A520,#REF!,5,FALSE)),VLOOKUP('Rate Calculations'!$A520,#REF!,5,FALSE),0)</f>
        <v>0</v>
      </c>
      <c r="Y520" s="89">
        <f>IF(ISNUMBER(VLOOKUP('Rate Calculations'!$A520,#REF!,6,FALSE)),VLOOKUP('Rate Calculations'!$A520,#REF!,6,FALSE),0)</f>
        <v>0</v>
      </c>
      <c r="Z520" s="17">
        <f t="shared" si="175"/>
        <v>0</v>
      </c>
      <c r="AA520" s="18">
        <f t="shared" si="176"/>
        <v>0</v>
      </c>
      <c r="AB520" s="46">
        <f t="shared" si="161"/>
        <v>0</v>
      </c>
      <c r="AC520" s="24">
        <f t="shared" si="177"/>
        <v>0</v>
      </c>
      <c r="AD520" s="24">
        <f t="shared" si="178"/>
        <v>0</v>
      </c>
      <c r="AE520" s="27" t="e">
        <f>IF(#REF!="Yes",AC520,(AC520+V520*0.5))</f>
        <v>#REF!</v>
      </c>
      <c r="AF520" s="27" t="e">
        <f>IF(#REF!="Yes",AD520,(AD520+W520*0.5))</f>
        <v>#REF!</v>
      </c>
    </row>
    <row r="521" spans="1:32">
      <c r="A521" s="57" t="str">
        <f t="shared" si="162"/>
        <v xml:space="preserve"> </v>
      </c>
      <c r="B521" s="57"/>
      <c r="C521" s="57"/>
      <c r="D521" s="30" t="str">
        <f>IFERROR((GETPIVOTDATA("Average of Certified Payroll Hourly Rate",'Pivot Table'!$X$3,"Firm Name",A521,"Class Round 3 (PSPO)",B521)),"")</f>
        <v/>
      </c>
      <c r="E521" s="7"/>
      <c r="F521" s="7"/>
      <c r="G521" s="151"/>
      <c r="H521" s="349">
        <f t="shared" si="163"/>
        <v>1.7500000000000002E-2</v>
      </c>
      <c r="I521" s="19">
        <f t="shared" si="164"/>
        <v>0</v>
      </c>
      <c r="J521" s="67">
        <f t="shared" si="165"/>
        <v>3.5000000000000003E-2</v>
      </c>
      <c r="K521" s="19">
        <f t="shared" si="166"/>
        <v>0</v>
      </c>
      <c r="L521" s="138">
        <f>IF(ISNUMBER(VLOOKUP('Rate Calculations'!$A521,#REF!,2,FALSE)),VLOOKUP('Rate Calculations'!$A521,#REF!,2,FALSE),0)</f>
        <v>0</v>
      </c>
      <c r="M521" s="89">
        <f>IF(ISNUMBER(VLOOKUP('Rate Calculations'!$A521,#REF!,4,FALSE)),VLOOKUP('Rate Calculations'!$A521,#REF!,4,FALSE),0)</f>
        <v>0</v>
      </c>
      <c r="N521" s="17">
        <f t="shared" si="167"/>
        <v>0</v>
      </c>
      <c r="O521" s="18">
        <f t="shared" si="168"/>
        <v>0</v>
      </c>
      <c r="P521" s="139">
        <f t="shared" si="169"/>
        <v>0</v>
      </c>
      <c r="Q521" s="66">
        <f t="shared" si="170"/>
        <v>0</v>
      </c>
      <c r="R521" s="66">
        <f t="shared" si="171"/>
        <v>0</v>
      </c>
      <c r="S521" s="10" t="e">
        <f>IF(#REF!="Yes",Q521,(Q521+I521*0.5))</f>
        <v>#REF!</v>
      </c>
      <c r="T521" s="10" t="e">
        <f>IF(#REF!="Yes",R521,(R521+K521*0.5))</f>
        <v>#REF!</v>
      </c>
      <c r="U521" s="151">
        <f t="shared" si="172"/>
        <v>0</v>
      </c>
      <c r="V521" s="16">
        <f t="shared" si="173"/>
        <v>0</v>
      </c>
      <c r="W521" s="16">
        <f t="shared" si="174"/>
        <v>0</v>
      </c>
      <c r="X521" s="138">
        <f>IF(ISNUMBER(VLOOKUP('Rate Calculations'!$A521,#REF!,5,FALSE)),VLOOKUP('Rate Calculations'!$A521,#REF!,5,FALSE),0)</f>
        <v>0</v>
      </c>
      <c r="Y521" s="89">
        <f>IF(ISNUMBER(VLOOKUP('Rate Calculations'!$A521,#REF!,6,FALSE)),VLOOKUP('Rate Calculations'!$A521,#REF!,6,FALSE),0)</f>
        <v>0</v>
      </c>
      <c r="Z521" s="17">
        <f t="shared" si="175"/>
        <v>0</v>
      </c>
      <c r="AA521" s="18">
        <f t="shared" si="176"/>
        <v>0</v>
      </c>
      <c r="AB521" s="46">
        <f t="shared" si="161"/>
        <v>0</v>
      </c>
      <c r="AC521" s="24">
        <f t="shared" si="177"/>
        <v>0</v>
      </c>
      <c r="AD521" s="24">
        <f t="shared" si="178"/>
        <v>0</v>
      </c>
      <c r="AE521" s="27" t="e">
        <f>IF(#REF!="Yes",AC521,(AC521+V521*0.5))</f>
        <v>#REF!</v>
      </c>
      <c r="AF521" s="27" t="e">
        <f>IF(#REF!="Yes",AD521,(AD521+W521*0.5))</f>
        <v>#REF!</v>
      </c>
    </row>
    <row r="522" spans="1:32">
      <c r="A522" s="57" t="str">
        <f t="shared" si="162"/>
        <v xml:space="preserve"> </v>
      </c>
      <c r="B522" s="57"/>
      <c r="C522" s="57"/>
      <c r="D522" s="30" t="str">
        <f>IFERROR((GETPIVOTDATA("Average of Certified Payroll Hourly Rate",'Pivot Table'!$X$3,"Firm Name",A522,"Class Round 3 (PSPO)",B522)),"")</f>
        <v/>
      </c>
      <c r="E522" s="7"/>
      <c r="F522" s="7"/>
      <c r="G522" s="151"/>
      <c r="H522" s="349">
        <f t="shared" si="163"/>
        <v>1.7500000000000002E-2</v>
      </c>
      <c r="I522" s="19">
        <f t="shared" si="164"/>
        <v>0</v>
      </c>
      <c r="J522" s="67">
        <f t="shared" si="165"/>
        <v>3.5000000000000003E-2</v>
      </c>
      <c r="K522" s="19">
        <f t="shared" si="166"/>
        <v>0</v>
      </c>
      <c r="L522" s="138">
        <f>IF(ISNUMBER(VLOOKUP('Rate Calculations'!$A522,#REF!,2,FALSE)),VLOOKUP('Rate Calculations'!$A522,#REF!,2,FALSE),0)</f>
        <v>0</v>
      </c>
      <c r="M522" s="89">
        <f>IF(ISNUMBER(VLOOKUP('Rate Calculations'!$A522,#REF!,4,FALSE)),VLOOKUP('Rate Calculations'!$A522,#REF!,4,FALSE),0)</f>
        <v>0</v>
      </c>
      <c r="N522" s="17">
        <f t="shared" si="167"/>
        <v>0</v>
      </c>
      <c r="O522" s="18">
        <f t="shared" si="168"/>
        <v>0</v>
      </c>
      <c r="P522" s="139">
        <f t="shared" si="169"/>
        <v>0</v>
      </c>
      <c r="Q522" s="66">
        <f t="shared" si="170"/>
        <v>0</v>
      </c>
      <c r="R522" s="66">
        <f t="shared" si="171"/>
        <v>0</v>
      </c>
      <c r="S522" s="10" t="e">
        <f>IF(#REF!="Yes",Q522,(Q522+I522*0.5))</f>
        <v>#REF!</v>
      </c>
      <c r="T522" s="10" t="e">
        <f>IF(#REF!="Yes",R522,(R522+K522*0.5))</f>
        <v>#REF!</v>
      </c>
      <c r="U522" s="151">
        <f t="shared" si="172"/>
        <v>0</v>
      </c>
      <c r="V522" s="16">
        <f t="shared" si="173"/>
        <v>0</v>
      </c>
      <c r="W522" s="16">
        <f t="shared" si="174"/>
        <v>0</v>
      </c>
      <c r="X522" s="138">
        <f>IF(ISNUMBER(VLOOKUP('Rate Calculations'!$A522,#REF!,5,FALSE)),VLOOKUP('Rate Calculations'!$A522,#REF!,5,FALSE),0)</f>
        <v>0</v>
      </c>
      <c r="Y522" s="89">
        <f>IF(ISNUMBER(VLOOKUP('Rate Calculations'!$A522,#REF!,6,FALSE)),VLOOKUP('Rate Calculations'!$A522,#REF!,6,FALSE),0)</f>
        <v>0</v>
      </c>
      <c r="Z522" s="17">
        <f t="shared" si="175"/>
        <v>0</v>
      </c>
      <c r="AA522" s="18">
        <f t="shared" si="176"/>
        <v>0</v>
      </c>
      <c r="AB522" s="46">
        <f t="shared" si="161"/>
        <v>0</v>
      </c>
      <c r="AC522" s="24">
        <f t="shared" si="177"/>
        <v>0</v>
      </c>
      <c r="AD522" s="24">
        <f t="shared" si="178"/>
        <v>0</v>
      </c>
      <c r="AE522" s="27" t="e">
        <f>IF(#REF!="Yes",AC522,(AC522+V522*0.5))</f>
        <v>#REF!</v>
      </c>
      <c r="AF522" s="27" t="e">
        <f>IF(#REF!="Yes",AD522,(AD522+W522*0.5))</f>
        <v>#REF!</v>
      </c>
    </row>
    <row r="523" spans="1:32">
      <c r="A523" s="57" t="str">
        <f t="shared" si="162"/>
        <v xml:space="preserve"> </v>
      </c>
      <c r="B523" s="57"/>
      <c r="C523" s="57"/>
      <c r="D523" s="30" t="str">
        <f>IFERROR((GETPIVOTDATA("Average of Certified Payroll Hourly Rate",'Pivot Table'!$X$3,"Firm Name",A523,"Class Round 3 (PSPO)",B523)),"")</f>
        <v/>
      </c>
      <c r="E523" s="7"/>
      <c r="F523" s="7"/>
      <c r="G523" s="151"/>
      <c r="H523" s="349">
        <f t="shared" si="163"/>
        <v>1.7500000000000002E-2</v>
      </c>
      <c r="I523" s="19">
        <f t="shared" si="164"/>
        <v>0</v>
      </c>
      <c r="J523" s="67">
        <f t="shared" si="165"/>
        <v>3.5000000000000003E-2</v>
      </c>
      <c r="K523" s="19">
        <f t="shared" si="166"/>
        <v>0</v>
      </c>
      <c r="L523" s="138">
        <f>IF(ISNUMBER(VLOOKUP('Rate Calculations'!$A523,#REF!,2,FALSE)),VLOOKUP('Rate Calculations'!$A523,#REF!,2,FALSE),0)</f>
        <v>0</v>
      </c>
      <c r="M523" s="89">
        <f>IF(ISNUMBER(VLOOKUP('Rate Calculations'!$A523,#REF!,4,FALSE)),VLOOKUP('Rate Calculations'!$A523,#REF!,4,FALSE),0)</f>
        <v>0</v>
      </c>
      <c r="N523" s="17">
        <f t="shared" si="167"/>
        <v>0</v>
      </c>
      <c r="O523" s="18">
        <f t="shared" si="168"/>
        <v>0</v>
      </c>
      <c r="P523" s="139">
        <f t="shared" si="169"/>
        <v>0</v>
      </c>
      <c r="Q523" s="66">
        <f t="shared" si="170"/>
        <v>0</v>
      </c>
      <c r="R523" s="66">
        <f t="shared" si="171"/>
        <v>0</v>
      </c>
      <c r="S523" s="10" t="e">
        <f>IF(#REF!="Yes",Q523,(Q523+I523*0.5))</f>
        <v>#REF!</v>
      </c>
      <c r="T523" s="10" t="e">
        <f>IF(#REF!="Yes",R523,(R523+K523*0.5))</f>
        <v>#REF!</v>
      </c>
      <c r="U523" s="151">
        <f t="shared" si="172"/>
        <v>0</v>
      </c>
      <c r="V523" s="16">
        <f t="shared" si="173"/>
        <v>0</v>
      </c>
      <c r="W523" s="16">
        <f t="shared" si="174"/>
        <v>0</v>
      </c>
      <c r="X523" s="138">
        <f>IF(ISNUMBER(VLOOKUP('Rate Calculations'!$A523,#REF!,5,FALSE)),VLOOKUP('Rate Calculations'!$A523,#REF!,5,FALSE),0)</f>
        <v>0</v>
      </c>
      <c r="Y523" s="89">
        <f>IF(ISNUMBER(VLOOKUP('Rate Calculations'!$A523,#REF!,6,FALSE)),VLOOKUP('Rate Calculations'!$A523,#REF!,6,FALSE),0)</f>
        <v>0</v>
      </c>
      <c r="Z523" s="17">
        <f t="shared" si="175"/>
        <v>0</v>
      </c>
      <c r="AA523" s="18">
        <f t="shared" si="176"/>
        <v>0</v>
      </c>
      <c r="AB523" s="46">
        <f t="shared" si="161"/>
        <v>0</v>
      </c>
      <c r="AC523" s="24">
        <f t="shared" si="177"/>
        <v>0</v>
      </c>
      <c r="AD523" s="24">
        <f t="shared" si="178"/>
        <v>0</v>
      </c>
      <c r="AE523" s="27" t="e">
        <f>IF(#REF!="Yes",AC523,(AC523+V523*0.5))</f>
        <v>#REF!</v>
      </c>
      <c r="AF523" s="27" t="e">
        <f>IF(#REF!="Yes",AD523,(AD523+W523*0.5))</f>
        <v>#REF!</v>
      </c>
    </row>
    <row r="524" spans="1:32">
      <c r="A524" s="57" t="str">
        <f t="shared" si="162"/>
        <v xml:space="preserve"> </v>
      </c>
      <c r="B524" s="57"/>
      <c r="C524" s="57"/>
      <c r="D524" s="30" t="str">
        <f>IFERROR((GETPIVOTDATA("Average of Certified Payroll Hourly Rate",'Pivot Table'!$X$3,"Firm Name",A524,"Class Round 3 (PSPO)",B524)),"")</f>
        <v/>
      </c>
      <c r="E524" s="7"/>
      <c r="F524" s="7"/>
      <c r="G524" s="151"/>
      <c r="H524" s="349">
        <f t="shared" si="163"/>
        <v>1.7500000000000002E-2</v>
      </c>
      <c r="I524" s="19">
        <f t="shared" si="164"/>
        <v>0</v>
      </c>
      <c r="J524" s="67">
        <f t="shared" si="165"/>
        <v>3.5000000000000003E-2</v>
      </c>
      <c r="K524" s="19">
        <f t="shared" si="166"/>
        <v>0</v>
      </c>
      <c r="L524" s="138">
        <f>IF(ISNUMBER(VLOOKUP('Rate Calculations'!$A524,#REF!,2,FALSE)),VLOOKUP('Rate Calculations'!$A524,#REF!,2,FALSE),0)</f>
        <v>0</v>
      </c>
      <c r="M524" s="89">
        <f>IF(ISNUMBER(VLOOKUP('Rate Calculations'!$A524,#REF!,4,FALSE)),VLOOKUP('Rate Calculations'!$A524,#REF!,4,FALSE),0)</f>
        <v>0</v>
      </c>
      <c r="N524" s="17">
        <f t="shared" si="167"/>
        <v>0</v>
      </c>
      <c r="O524" s="18">
        <f t="shared" si="168"/>
        <v>0</v>
      </c>
      <c r="P524" s="139">
        <f t="shared" si="169"/>
        <v>0</v>
      </c>
      <c r="Q524" s="66">
        <f t="shared" si="170"/>
        <v>0</v>
      </c>
      <c r="R524" s="66">
        <f t="shared" si="171"/>
        <v>0</v>
      </c>
      <c r="S524" s="10" t="e">
        <f>IF(#REF!="Yes",Q524,(Q524+I524*0.5))</f>
        <v>#REF!</v>
      </c>
      <c r="T524" s="10" t="e">
        <f>IF(#REF!="Yes",R524,(R524+K524*0.5))</f>
        <v>#REF!</v>
      </c>
      <c r="U524" s="151">
        <f t="shared" si="172"/>
        <v>0</v>
      </c>
      <c r="V524" s="16">
        <f t="shared" si="173"/>
        <v>0</v>
      </c>
      <c r="W524" s="16">
        <f t="shared" si="174"/>
        <v>0</v>
      </c>
      <c r="X524" s="138">
        <f>IF(ISNUMBER(VLOOKUP('Rate Calculations'!$A524,#REF!,5,FALSE)),VLOOKUP('Rate Calculations'!$A524,#REF!,5,FALSE),0)</f>
        <v>0</v>
      </c>
      <c r="Y524" s="89">
        <f>IF(ISNUMBER(VLOOKUP('Rate Calculations'!$A524,#REF!,6,FALSE)),VLOOKUP('Rate Calculations'!$A524,#REF!,6,FALSE),0)</f>
        <v>0</v>
      </c>
      <c r="Z524" s="17">
        <f t="shared" si="175"/>
        <v>0</v>
      </c>
      <c r="AA524" s="18">
        <f t="shared" si="176"/>
        <v>0</v>
      </c>
      <c r="AB524" s="46">
        <f t="shared" si="161"/>
        <v>0</v>
      </c>
      <c r="AC524" s="24">
        <f t="shared" si="177"/>
        <v>0</v>
      </c>
      <c r="AD524" s="24">
        <f t="shared" si="178"/>
        <v>0</v>
      </c>
      <c r="AE524" s="27" t="e">
        <f>IF(#REF!="Yes",AC524,(AC524+V524*0.5))</f>
        <v>#REF!</v>
      </c>
      <c r="AF524" s="27" t="e">
        <f>IF(#REF!="Yes",AD524,(AD524+W524*0.5))</f>
        <v>#REF!</v>
      </c>
    </row>
    <row r="525" spans="1:32">
      <c r="A525" s="57" t="str">
        <f t="shared" si="162"/>
        <v xml:space="preserve"> </v>
      </c>
      <c r="B525" s="57"/>
      <c r="C525" s="57"/>
      <c r="D525" s="30" t="str">
        <f>IFERROR((GETPIVOTDATA("Average of Certified Payroll Hourly Rate",'Pivot Table'!$X$3,"Firm Name",A525,"Class Round 3 (PSPO)",B525)),"")</f>
        <v/>
      </c>
      <c r="E525" s="7"/>
      <c r="F525" s="7"/>
      <c r="G525" s="151"/>
      <c r="H525" s="349">
        <f t="shared" si="163"/>
        <v>1.7500000000000002E-2</v>
      </c>
      <c r="I525" s="19">
        <f t="shared" si="164"/>
        <v>0</v>
      </c>
      <c r="J525" s="67">
        <f t="shared" si="165"/>
        <v>3.5000000000000003E-2</v>
      </c>
      <c r="K525" s="19">
        <f t="shared" si="166"/>
        <v>0</v>
      </c>
      <c r="L525" s="138">
        <f>IF(ISNUMBER(VLOOKUP('Rate Calculations'!$A525,#REF!,2,FALSE)),VLOOKUP('Rate Calculations'!$A525,#REF!,2,FALSE),0)</f>
        <v>0</v>
      </c>
      <c r="M525" s="89">
        <f>IF(ISNUMBER(VLOOKUP('Rate Calculations'!$A525,#REF!,4,FALSE)),VLOOKUP('Rate Calculations'!$A525,#REF!,4,FALSE),0)</f>
        <v>0</v>
      </c>
      <c r="N525" s="17">
        <f t="shared" si="167"/>
        <v>0</v>
      </c>
      <c r="O525" s="18">
        <f t="shared" si="168"/>
        <v>0</v>
      </c>
      <c r="P525" s="139">
        <f t="shared" si="169"/>
        <v>0</v>
      </c>
      <c r="Q525" s="66">
        <f t="shared" si="170"/>
        <v>0</v>
      </c>
      <c r="R525" s="66">
        <f t="shared" si="171"/>
        <v>0</v>
      </c>
      <c r="S525" s="10" t="e">
        <f>IF(#REF!="Yes",Q525,(Q525+I525*0.5))</f>
        <v>#REF!</v>
      </c>
      <c r="T525" s="10" t="e">
        <f>IF(#REF!="Yes",R525,(R525+K525*0.5))</f>
        <v>#REF!</v>
      </c>
      <c r="U525" s="151">
        <f t="shared" si="172"/>
        <v>0</v>
      </c>
      <c r="V525" s="16">
        <f t="shared" si="173"/>
        <v>0</v>
      </c>
      <c r="W525" s="16">
        <f t="shared" si="174"/>
        <v>0</v>
      </c>
      <c r="X525" s="138">
        <f>IF(ISNUMBER(VLOOKUP('Rate Calculations'!$A525,#REF!,5,FALSE)),VLOOKUP('Rate Calculations'!$A525,#REF!,5,FALSE),0)</f>
        <v>0</v>
      </c>
      <c r="Y525" s="89">
        <f>IF(ISNUMBER(VLOOKUP('Rate Calculations'!$A525,#REF!,6,FALSE)),VLOOKUP('Rate Calculations'!$A525,#REF!,6,FALSE),0)</f>
        <v>0</v>
      </c>
      <c r="Z525" s="17">
        <f t="shared" si="175"/>
        <v>0</v>
      </c>
      <c r="AA525" s="18">
        <f t="shared" si="176"/>
        <v>0</v>
      </c>
      <c r="AB525" s="46">
        <f t="shared" si="161"/>
        <v>0</v>
      </c>
      <c r="AC525" s="24">
        <f t="shared" si="177"/>
        <v>0</v>
      </c>
      <c r="AD525" s="24">
        <f t="shared" si="178"/>
        <v>0</v>
      </c>
      <c r="AE525" s="27" t="e">
        <f>IF(#REF!="Yes",AC525,(AC525+V525*0.5))</f>
        <v>#REF!</v>
      </c>
      <c r="AF525" s="27" t="e">
        <f>IF(#REF!="Yes",AD525,(AD525+W525*0.5))</f>
        <v>#REF!</v>
      </c>
    </row>
    <row r="526" spans="1:32">
      <c r="A526" s="57" t="str">
        <f t="shared" si="162"/>
        <v xml:space="preserve"> </v>
      </c>
      <c r="B526" s="57"/>
      <c r="C526" s="57"/>
      <c r="D526" s="30" t="str">
        <f>IFERROR((GETPIVOTDATA("Average of Certified Payroll Hourly Rate",'Pivot Table'!$X$3,"Firm Name",A526,"Class Round 3 (PSPO)",B526)),"")</f>
        <v/>
      </c>
      <c r="E526" s="7"/>
      <c r="F526" s="7"/>
      <c r="G526" s="151"/>
      <c r="H526" s="349">
        <f t="shared" si="163"/>
        <v>1.7500000000000002E-2</v>
      </c>
      <c r="I526" s="19">
        <f t="shared" si="164"/>
        <v>0</v>
      </c>
      <c r="J526" s="67">
        <f t="shared" si="165"/>
        <v>3.5000000000000003E-2</v>
      </c>
      <c r="K526" s="19">
        <f t="shared" si="166"/>
        <v>0</v>
      </c>
      <c r="L526" s="138">
        <f>IF(ISNUMBER(VLOOKUP('Rate Calculations'!$A526,#REF!,2,FALSE)),VLOOKUP('Rate Calculations'!$A526,#REF!,2,FALSE),0)</f>
        <v>0</v>
      </c>
      <c r="M526" s="89">
        <f>IF(ISNUMBER(VLOOKUP('Rate Calculations'!$A526,#REF!,4,FALSE)),VLOOKUP('Rate Calculations'!$A526,#REF!,4,FALSE),0)</f>
        <v>0</v>
      </c>
      <c r="N526" s="17">
        <f t="shared" si="167"/>
        <v>0</v>
      </c>
      <c r="O526" s="18">
        <f t="shared" si="168"/>
        <v>0</v>
      </c>
      <c r="P526" s="139">
        <f t="shared" si="169"/>
        <v>0</v>
      </c>
      <c r="Q526" s="66">
        <f t="shared" si="170"/>
        <v>0</v>
      </c>
      <c r="R526" s="66">
        <f t="shared" si="171"/>
        <v>0</v>
      </c>
      <c r="S526" s="10" t="e">
        <f>IF(#REF!="Yes",Q526,(Q526+I526*0.5))</f>
        <v>#REF!</v>
      </c>
      <c r="T526" s="10" t="e">
        <f>IF(#REF!="Yes",R526,(R526+K526*0.5))</f>
        <v>#REF!</v>
      </c>
      <c r="U526" s="151">
        <f t="shared" si="172"/>
        <v>0</v>
      </c>
      <c r="V526" s="16">
        <f t="shared" si="173"/>
        <v>0</v>
      </c>
      <c r="W526" s="16">
        <f t="shared" si="174"/>
        <v>0</v>
      </c>
      <c r="X526" s="138">
        <f>IF(ISNUMBER(VLOOKUP('Rate Calculations'!$A526,#REF!,5,FALSE)),VLOOKUP('Rate Calculations'!$A526,#REF!,5,FALSE),0)</f>
        <v>0</v>
      </c>
      <c r="Y526" s="89">
        <f>IF(ISNUMBER(VLOOKUP('Rate Calculations'!$A526,#REF!,6,FALSE)),VLOOKUP('Rate Calculations'!$A526,#REF!,6,FALSE),0)</f>
        <v>0</v>
      </c>
      <c r="Z526" s="17">
        <f t="shared" si="175"/>
        <v>0</v>
      </c>
      <c r="AA526" s="18">
        <f t="shared" si="176"/>
        <v>0</v>
      </c>
      <c r="AB526" s="46">
        <f t="shared" si="161"/>
        <v>0</v>
      </c>
      <c r="AC526" s="24">
        <f t="shared" si="177"/>
        <v>0</v>
      </c>
      <c r="AD526" s="24">
        <f t="shared" si="178"/>
        <v>0</v>
      </c>
      <c r="AE526" s="27" t="e">
        <f>IF(#REF!="Yes",AC526,(AC526+V526*0.5))</f>
        <v>#REF!</v>
      </c>
      <c r="AF526" s="27" t="e">
        <f>IF(#REF!="Yes",AD526,(AD526+W526*0.5))</f>
        <v>#REF!</v>
      </c>
    </row>
    <row r="527" spans="1:32">
      <c r="A527" s="57" t="str">
        <f t="shared" si="162"/>
        <v xml:space="preserve"> </v>
      </c>
      <c r="B527" s="57"/>
      <c r="C527" s="57"/>
      <c r="D527" s="30" t="str">
        <f>IFERROR((GETPIVOTDATA("Average of Certified Payroll Hourly Rate",'Pivot Table'!$X$3,"Firm Name",A527,"Class Round 3 (PSPO)",B527)),"")</f>
        <v/>
      </c>
      <c r="E527" s="7"/>
      <c r="F527" s="7"/>
      <c r="G527" s="151"/>
      <c r="H527" s="349">
        <f t="shared" si="163"/>
        <v>1.7500000000000002E-2</v>
      </c>
      <c r="I527" s="19">
        <f t="shared" si="164"/>
        <v>0</v>
      </c>
      <c r="J527" s="67">
        <f t="shared" si="165"/>
        <v>3.5000000000000003E-2</v>
      </c>
      <c r="K527" s="19">
        <f t="shared" si="166"/>
        <v>0</v>
      </c>
      <c r="L527" s="138">
        <f>IF(ISNUMBER(VLOOKUP('Rate Calculations'!$A527,#REF!,2,FALSE)),VLOOKUP('Rate Calculations'!$A527,#REF!,2,FALSE),0)</f>
        <v>0</v>
      </c>
      <c r="M527" s="89">
        <f>IF(ISNUMBER(VLOOKUP('Rate Calculations'!$A527,#REF!,4,FALSE)),VLOOKUP('Rate Calculations'!$A527,#REF!,4,FALSE),0)</f>
        <v>0</v>
      </c>
      <c r="N527" s="17">
        <f t="shared" si="167"/>
        <v>0</v>
      </c>
      <c r="O527" s="18">
        <f t="shared" si="168"/>
        <v>0</v>
      </c>
      <c r="P527" s="139">
        <f t="shared" si="169"/>
        <v>0</v>
      </c>
      <c r="Q527" s="66">
        <f t="shared" si="170"/>
        <v>0</v>
      </c>
      <c r="R527" s="66">
        <f t="shared" si="171"/>
        <v>0</v>
      </c>
      <c r="S527" s="10" t="e">
        <f>IF(#REF!="Yes",Q527,(Q527+I527*0.5))</f>
        <v>#REF!</v>
      </c>
      <c r="T527" s="10" t="e">
        <f>IF(#REF!="Yes",R527,(R527+K527*0.5))</f>
        <v>#REF!</v>
      </c>
      <c r="U527" s="151">
        <f t="shared" si="172"/>
        <v>0</v>
      </c>
      <c r="V527" s="16">
        <f t="shared" si="173"/>
        <v>0</v>
      </c>
      <c r="W527" s="16">
        <f t="shared" si="174"/>
        <v>0</v>
      </c>
      <c r="X527" s="138">
        <f>IF(ISNUMBER(VLOOKUP('Rate Calculations'!$A527,#REF!,5,FALSE)),VLOOKUP('Rate Calculations'!$A527,#REF!,5,FALSE),0)</f>
        <v>0</v>
      </c>
      <c r="Y527" s="89">
        <f>IF(ISNUMBER(VLOOKUP('Rate Calculations'!$A527,#REF!,6,FALSE)),VLOOKUP('Rate Calculations'!$A527,#REF!,6,FALSE),0)</f>
        <v>0</v>
      </c>
      <c r="Z527" s="17">
        <f t="shared" si="175"/>
        <v>0</v>
      </c>
      <c r="AA527" s="18">
        <f t="shared" si="176"/>
        <v>0</v>
      </c>
      <c r="AB527" s="46">
        <f t="shared" si="161"/>
        <v>0</v>
      </c>
      <c r="AC527" s="24">
        <f t="shared" si="177"/>
        <v>0</v>
      </c>
      <c r="AD527" s="24">
        <f t="shared" si="178"/>
        <v>0</v>
      </c>
      <c r="AE527" s="27" t="e">
        <f>IF(#REF!="Yes",AC527,(AC527+V527*0.5))</f>
        <v>#REF!</v>
      </c>
      <c r="AF527" s="27" t="e">
        <f>IF(#REF!="Yes",AD527,(AD527+W527*0.5))</f>
        <v>#REF!</v>
      </c>
    </row>
    <row r="528" spans="1:32">
      <c r="A528" s="57" t="str">
        <f t="shared" si="162"/>
        <v xml:space="preserve"> </v>
      </c>
      <c r="B528" s="57"/>
      <c r="C528" s="57"/>
      <c r="D528" s="30" t="str">
        <f>IFERROR((GETPIVOTDATA("Average of Certified Payroll Hourly Rate",'Pivot Table'!$X$3,"Firm Name",A528,"Class Round 3 (PSPO)",B528)),"")</f>
        <v/>
      </c>
      <c r="E528" s="7"/>
      <c r="F528" s="7"/>
      <c r="G528" s="151"/>
      <c r="H528" s="349">
        <f t="shared" si="163"/>
        <v>1.7500000000000002E-2</v>
      </c>
      <c r="I528" s="19">
        <f t="shared" si="164"/>
        <v>0</v>
      </c>
      <c r="J528" s="67">
        <f t="shared" si="165"/>
        <v>3.5000000000000003E-2</v>
      </c>
      <c r="K528" s="19">
        <f t="shared" si="166"/>
        <v>0</v>
      </c>
      <c r="L528" s="138">
        <f>IF(ISNUMBER(VLOOKUP('Rate Calculations'!$A528,#REF!,2,FALSE)),VLOOKUP('Rate Calculations'!$A528,#REF!,2,FALSE),0)</f>
        <v>0</v>
      </c>
      <c r="M528" s="89">
        <f>IF(ISNUMBER(VLOOKUP('Rate Calculations'!$A528,#REF!,4,FALSE)),VLOOKUP('Rate Calculations'!$A528,#REF!,4,FALSE),0)</f>
        <v>0</v>
      </c>
      <c r="N528" s="17">
        <f t="shared" si="167"/>
        <v>0</v>
      </c>
      <c r="O528" s="18">
        <f t="shared" si="168"/>
        <v>0</v>
      </c>
      <c r="P528" s="139">
        <f t="shared" si="169"/>
        <v>0</v>
      </c>
      <c r="Q528" s="66">
        <f t="shared" si="170"/>
        <v>0</v>
      </c>
      <c r="R528" s="66">
        <f t="shared" si="171"/>
        <v>0</v>
      </c>
      <c r="S528" s="10" t="e">
        <f>IF(#REF!="Yes",Q528,(Q528+I528*0.5))</f>
        <v>#REF!</v>
      </c>
      <c r="T528" s="10" t="e">
        <f>IF(#REF!="Yes",R528,(R528+K528*0.5))</f>
        <v>#REF!</v>
      </c>
      <c r="U528" s="151">
        <f t="shared" si="172"/>
        <v>0</v>
      </c>
      <c r="V528" s="16">
        <f t="shared" si="173"/>
        <v>0</v>
      </c>
      <c r="W528" s="16">
        <f t="shared" si="174"/>
        <v>0</v>
      </c>
      <c r="X528" s="138">
        <f>IF(ISNUMBER(VLOOKUP('Rate Calculations'!$A528,#REF!,5,FALSE)),VLOOKUP('Rate Calculations'!$A528,#REF!,5,FALSE),0)</f>
        <v>0</v>
      </c>
      <c r="Y528" s="89">
        <f>IF(ISNUMBER(VLOOKUP('Rate Calculations'!$A528,#REF!,6,FALSE)),VLOOKUP('Rate Calculations'!$A528,#REF!,6,FALSE),0)</f>
        <v>0</v>
      </c>
      <c r="Z528" s="17">
        <f t="shared" si="175"/>
        <v>0</v>
      </c>
      <c r="AA528" s="18">
        <f t="shared" si="176"/>
        <v>0</v>
      </c>
      <c r="AB528" s="46">
        <f t="shared" si="161"/>
        <v>0</v>
      </c>
      <c r="AC528" s="24">
        <f t="shared" si="177"/>
        <v>0</v>
      </c>
      <c r="AD528" s="24">
        <f t="shared" si="178"/>
        <v>0</v>
      </c>
      <c r="AE528" s="27" t="e">
        <f>IF(#REF!="Yes",AC528,(AC528+V528*0.5))</f>
        <v>#REF!</v>
      </c>
      <c r="AF528" s="27" t="e">
        <f>IF(#REF!="Yes",AD528,(AD528+W528*0.5))</f>
        <v>#REF!</v>
      </c>
    </row>
    <row r="529" spans="1:32">
      <c r="A529" s="57" t="str">
        <f t="shared" si="162"/>
        <v xml:space="preserve"> </v>
      </c>
      <c r="B529" s="57"/>
      <c r="C529" s="57"/>
      <c r="D529" s="30" t="str">
        <f>IFERROR((GETPIVOTDATA("Average of Certified Payroll Hourly Rate",'Pivot Table'!$X$3,"Firm Name",A529,"Class Round 3 (PSPO)",B529)),"")</f>
        <v/>
      </c>
      <c r="E529" s="7"/>
      <c r="F529" s="7"/>
      <c r="G529" s="151"/>
      <c r="H529" s="349">
        <f t="shared" si="163"/>
        <v>1.7500000000000002E-2</v>
      </c>
      <c r="I529" s="19">
        <f t="shared" si="164"/>
        <v>0</v>
      </c>
      <c r="J529" s="67">
        <f t="shared" si="165"/>
        <v>3.5000000000000003E-2</v>
      </c>
      <c r="K529" s="19">
        <f t="shared" si="166"/>
        <v>0</v>
      </c>
      <c r="L529" s="138">
        <f>IF(ISNUMBER(VLOOKUP('Rate Calculations'!$A529,#REF!,2,FALSE)),VLOOKUP('Rate Calculations'!$A529,#REF!,2,FALSE),0)</f>
        <v>0</v>
      </c>
      <c r="M529" s="89">
        <f>IF(ISNUMBER(VLOOKUP('Rate Calculations'!$A529,#REF!,4,FALSE)),VLOOKUP('Rate Calculations'!$A529,#REF!,4,FALSE),0)</f>
        <v>0</v>
      </c>
      <c r="N529" s="17">
        <f t="shared" si="167"/>
        <v>0</v>
      </c>
      <c r="O529" s="18">
        <f t="shared" si="168"/>
        <v>0</v>
      </c>
      <c r="P529" s="139">
        <f t="shared" si="169"/>
        <v>0</v>
      </c>
      <c r="Q529" s="66">
        <f t="shared" si="170"/>
        <v>0</v>
      </c>
      <c r="R529" s="66">
        <f t="shared" si="171"/>
        <v>0</v>
      </c>
      <c r="S529" s="10" t="e">
        <f>IF(#REF!="Yes",Q529,(Q529+I529*0.5))</f>
        <v>#REF!</v>
      </c>
      <c r="T529" s="10" t="e">
        <f>IF(#REF!="Yes",R529,(R529+K529*0.5))</f>
        <v>#REF!</v>
      </c>
      <c r="U529" s="151">
        <f t="shared" si="172"/>
        <v>0</v>
      </c>
      <c r="V529" s="16">
        <f t="shared" si="173"/>
        <v>0</v>
      </c>
      <c r="W529" s="16">
        <f t="shared" si="174"/>
        <v>0</v>
      </c>
      <c r="X529" s="138">
        <f>IF(ISNUMBER(VLOOKUP('Rate Calculations'!$A529,#REF!,5,FALSE)),VLOOKUP('Rate Calculations'!$A529,#REF!,5,FALSE),0)</f>
        <v>0</v>
      </c>
      <c r="Y529" s="89">
        <f>IF(ISNUMBER(VLOOKUP('Rate Calculations'!$A529,#REF!,6,FALSE)),VLOOKUP('Rate Calculations'!$A529,#REF!,6,FALSE),0)</f>
        <v>0</v>
      </c>
      <c r="Z529" s="17">
        <f t="shared" si="175"/>
        <v>0</v>
      </c>
      <c r="AA529" s="18">
        <f t="shared" si="176"/>
        <v>0</v>
      </c>
      <c r="AB529" s="46">
        <f t="shared" si="161"/>
        <v>0</v>
      </c>
      <c r="AC529" s="24">
        <f t="shared" si="177"/>
        <v>0</v>
      </c>
      <c r="AD529" s="24">
        <f t="shared" si="178"/>
        <v>0</v>
      </c>
      <c r="AE529" s="27" t="e">
        <f>IF(#REF!="Yes",AC529,(AC529+V529*0.5))</f>
        <v>#REF!</v>
      </c>
      <c r="AF529" s="27" t="e">
        <f>IF(#REF!="Yes",AD529,(AD529+W529*0.5))</f>
        <v>#REF!</v>
      </c>
    </row>
    <row r="530" spans="1:32">
      <c r="A530" s="57" t="str">
        <f t="shared" si="162"/>
        <v xml:space="preserve"> </v>
      </c>
      <c r="B530" s="57"/>
      <c r="C530" s="57"/>
      <c r="D530" s="30" t="str">
        <f>IFERROR((GETPIVOTDATA("Average of Certified Payroll Hourly Rate",'Pivot Table'!$X$3,"Firm Name",A530,"Class Round 3 (PSPO)",B530)),"")</f>
        <v/>
      </c>
      <c r="E530" s="7"/>
      <c r="F530" s="7"/>
      <c r="G530" s="151"/>
      <c r="H530" s="349">
        <f t="shared" si="163"/>
        <v>1.7500000000000002E-2</v>
      </c>
      <c r="I530" s="19">
        <f t="shared" si="164"/>
        <v>0</v>
      </c>
      <c r="J530" s="67">
        <f t="shared" si="165"/>
        <v>3.5000000000000003E-2</v>
      </c>
      <c r="K530" s="19">
        <f t="shared" si="166"/>
        <v>0</v>
      </c>
      <c r="L530" s="138">
        <f>IF(ISNUMBER(VLOOKUP('Rate Calculations'!$A530,#REF!,2,FALSE)),VLOOKUP('Rate Calculations'!$A530,#REF!,2,FALSE),0)</f>
        <v>0</v>
      </c>
      <c r="M530" s="89">
        <f>IF(ISNUMBER(VLOOKUP('Rate Calculations'!$A530,#REF!,4,FALSE)),VLOOKUP('Rate Calculations'!$A530,#REF!,4,FALSE),0)</f>
        <v>0</v>
      </c>
      <c r="N530" s="17">
        <f t="shared" si="167"/>
        <v>0</v>
      </c>
      <c r="O530" s="18">
        <f t="shared" si="168"/>
        <v>0</v>
      </c>
      <c r="P530" s="139">
        <f t="shared" si="169"/>
        <v>0</v>
      </c>
      <c r="Q530" s="66">
        <f t="shared" si="170"/>
        <v>0</v>
      </c>
      <c r="R530" s="66">
        <f t="shared" si="171"/>
        <v>0</v>
      </c>
      <c r="S530" s="10" t="e">
        <f>IF(#REF!="Yes",Q530,(Q530+I530*0.5))</f>
        <v>#REF!</v>
      </c>
      <c r="T530" s="10" t="e">
        <f>IF(#REF!="Yes",R530,(R530+K530*0.5))</f>
        <v>#REF!</v>
      </c>
      <c r="U530" s="151">
        <f t="shared" si="172"/>
        <v>0</v>
      </c>
      <c r="V530" s="16">
        <f t="shared" si="173"/>
        <v>0</v>
      </c>
      <c r="W530" s="16">
        <f t="shared" si="174"/>
        <v>0</v>
      </c>
      <c r="X530" s="138">
        <f>IF(ISNUMBER(VLOOKUP('Rate Calculations'!$A530,#REF!,5,FALSE)),VLOOKUP('Rate Calculations'!$A530,#REF!,5,FALSE),0)</f>
        <v>0</v>
      </c>
      <c r="Y530" s="89">
        <f>IF(ISNUMBER(VLOOKUP('Rate Calculations'!$A530,#REF!,6,FALSE)),VLOOKUP('Rate Calculations'!$A530,#REF!,6,FALSE),0)</f>
        <v>0</v>
      </c>
      <c r="Z530" s="17">
        <f t="shared" si="175"/>
        <v>0</v>
      </c>
      <c r="AA530" s="18">
        <f t="shared" si="176"/>
        <v>0</v>
      </c>
      <c r="AB530" s="46">
        <f t="shared" si="161"/>
        <v>0</v>
      </c>
      <c r="AC530" s="24">
        <f t="shared" si="177"/>
        <v>0</v>
      </c>
      <c r="AD530" s="24">
        <f t="shared" si="178"/>
        <v>0</v>
      </c>
      <c r="AE530" s="27" t="e">
        <f>IF(#REF!="Yes",AC530,(AC530+V530*0.5))</f>
        <v>#REF!</v>
      </c>
      <c r="AF530" s="27" t="e">
        <f>IF(#REF!="Yes",AD530,(AD530+W530*0.5))</f>
        <v>#REF!</v>
      </c>
    </row>
    <row r="531" spans="1:32">
      <c r="A531" s="57" t="str">
        <f t="shared" si="162"/>
        <v xml:space="preserve"> </v>
      </c>
      <c r="B531" s="57"/>
      <c r="C531" s="57"/>
      <c r="D531" s="30" t="str">
        <f>IFERROR((GETPIVOTDATA("Average of Certified Payroll Hourly Rate",'Pivot Table'!$X$3,"Firm Name",A531,"Class Round 3 (PSPO)",B531)),"")</f>
        <v/>
      </c>
      <c r="E531" s="7"/>
      <c r="F531" s="7"/>
      <c r="G531" s="151"/>
      <c r="H531" s="349">
        <f t="shared" si="163"/>
        <v>1.7500000000000002E-2</v>
      </c>
      <c r="I531" s="19">
        <f t="shared" si="164"/>
        <v>0</v>
      </c>
      <c r="J531" s="67">
        <f t="shared" si="165"/>
        <v>3.5000000000000003E-2</v>
      </c>
      <c r="K531" s="19">
        <f t="shared" si="166"/>
        <v>0</v>
      </c>
      <c r="L531" s="138">
        <f>IF(ISNUMBER(VLOOKUP('Rate Calculations'!$A531,#REF!,2,FALSE)),VLOOKUP('Rate Calculations'!$A531,#REF!,2,FALSE),0)</f>
        <v>0</v>
      </c>
      <c r="M531" s="89">
        <f>IF(ISNUMBER(VLOOKUP('Rate Calculations'!$A531,#REF!,4,FALSE)),VLOOKUP('Rate Calculations'!$A531,#REF!,4,FALSE),0)</f>
        <v>0</v>
      </c>
      <c r="N531" s="17">
        <f t="shared" si="167"/>
        <v>0</v>
      </c>
      <c r="O531" s="18">
        <f t="shared" si="168"/>
        <v>0</v>
      </c>
      <c r="P531" s="139">
        <f t="shared" si="169"/>
        <v>0</v>
      </c>
      <c r="Q531" s="66">
        <f t="shared" si="170"/>
        <v>0</v>
      </c>
      <c r="R531" s="66">
        <f t="shared" si="171"/>
        <v>0</v>
      </c>
      <c r="S531" s="10" t="e">
        <f>IF(#REF!="Yes",Q531,(Q531+I531*0.5))</f>
        <v>#REF!</v>
      </c>
      <c r="T531" s="10" t="e">
        <f>IF(#REF!="Yes",R531,(R531+K531*0.5))</f>
        <v>#REF!</v>
      </c>
      <c r="U531" s="151">
        <f t="shared" si="172"/>
        <v>0</v>
      </c>
      <c r="V531" s="16">
        <f t="shared" si="173"/>
        <v>0</v>
      </c>
      <c r="W531" s="16">
        <f t="shared" si="174"/>
        <v>0</v>
      </c>
      <c r="X531" s="138">
        <f>IF(ISNUMBER(VLOOKUP('Rate Calculations'!$A531,#REF!,5,FALSE)),VLOOKUP('Rate Calculations'!$A531,#REF!,5,FALSE),0)</f>
        <v>0</v>
      </c>
      <c r="Y531" s="89">
        <f>IF(ISNUMBER(VLOOKUP('Rate Calculations'!$A531,#REF!,6,FALSE)),VLOOKUP('Rate Calculations'!$A531,#REF!,6,FALSE),0)</f>
        <v>0</v>
      </c>
      <c r="Z531" s="17">
        <f t="shared" si="175"/>
        <v>0</v>
      </c>
      <c r="AA531" s="18">
        <f t="shared" si="176"/>
        <v>0</v>
      </c>
      <c r="AB531" s="46">
        <f t="shared" si="161"/>
        <v>0</v>
      </c>
      <c r="AC531" s="24">
        <f t="shared" si="177"/>
        <v>0</v>
      </c>
      <c r="AD531" s="24">
        <f t="shared" si="178"/>
        <v>0</v>
      </c>
      <c r="AE531" s="27" t="e">
        <f>IF(#REF!="Yes",AC531,(AC531+V531*0.5))</f>
        <v>#REF!</v>
      </c>
      <c r="AF531" s="27" t="e">
        <f>IF(#REF!="Yes",AD531,(AD531+W531*0.5))</f>
        <v>#REF!</v>
      </c>
    </row>
    <row r="532" spans="1:32">
      <c r="A532" s="57" t="str">
        <f t="shared" si="162"/>
        <v xml:space="preserve"> </v>
      </c>
      <c r="B532" s="57"/>
      <c r="C532" s="57"/>
      <c r="D532" s="30" t="str">
        <f>IFERROR((GETPIVOTDATA("Average of Certified Payroll Hourly Rate",'Pivot Table'!$X$3,"Firm Name",A532,"Class Round 3 (PSPO)",B532)),"")</f>
        <v/>
      </c>
      <c r="E532" s="7"/>
      <c r="F532" s="7"/>
      <c r="G532" s="151"/>
      <c r="H532" s="349">
        <f t="shared" si="163"/>
        <v>1.7500000000000002E-2</v>
      </c>
      <c r="I532" s="19">
        <f t="shared" si="164"/>
        <v>0</v>
      </c>
      <c r="J532" s="67">
        <f t="shared" si="165"/>
        <v>3.5000000000000003E-2</v>
      </c>
      <c r="K532" s="19">
        <f t="shared" si="166"/>
        <v>0</v>
      </c>
      <c r="L532" s="138">
        <f>IF(ISNUMBER(VLOOKUP('Rate Calculations'!$A532,#REF!,2,FALSE)),VLOOKUP('Rate Calculations'!$A532,#REF!,2,FALSE),0)</f>
        <v>0</v>
      </c>
      <c r="M532" s="89">
        <f>IF(ISNUMBER(VLOOKUP('Rate Calculations'!$A532,#REF!,4,FALSE)),VLOOKUP('Rate Calculations'!$A532,#REF!,4,FALSE),0)</f>
        <v>0</v>
      </c>
      <c r="N532" s="17">
        <f t="shared" si="167"/>
        <v>0</v>
      </c>
      <c r="O532" s="18">
        <f t="shared" si="168"/>
        <v>0</v>
      </c>
      <c r="P532" s="139">
        <f t="shared" si="169"/>
        <v>0</v>
      </c>
      <c r="Q532" s="66">
        <f t="shared" si="170"/>
        <v>0</v>
      </c>
      <c r="R532" s="66">
        <f t="shared" si="171"/>
        <v>0</v>
      </c>
      <c r="S532" s="10" t="e">
        <f>IF(#REF!="Yes",Q532,(Q532+I532*0.5))</f>
        <v>#REF!</v>
      </c>
      <c r="T532" s="10" t="e">
        <f>IF(#REF!="Yes",R532,(R532+K532*0.5))</f>
        <v>#REF!</v>
      </c>
      <c r="U532" s="151">
        <f t="shared" si="172"/>
        <v>0</v>
      </c>
      <c r="V532" s="16">
        <f t="shared" si="173"/>
        <v>0</v>
      </c>
      <c r="W532" s="16">
        <f t="shared" si="174"/>
        <v>0</v>
      </c>
      <c r="X532" s="138">
        <f>IF(ISNUMBER(VLOOKUP('Rate Calculations'!$A532,#REF!,5,FALSE)),VLOOKUP('Rate Calculations'!$A532,#REF!,5,FALSE),0)</f>
        <v>0</v>
      </c>
      <c r="Y532" s="89">
        <f>IF(ISNUMBER(VLOOKUP('Rate Calculations'!$A532,#REF!,6,FALSE)),VLOOKUP('Rate Calculations'!$A532,#REF!,6,FALSE),0)</f>
        <v>0</v>
      </c>
      <c r="Z532" s="17">
        <f t="shared" si="175"/>
        <v>0</v>
      </c>
      <c r="AA532" s="18">
        <f t="shared" si="176"/>
        <v>0</v>
      </c>
      <c r="AB532" s="46">
        <f t="shared" si="161"/>
        <v>0</v>
      </c>
      <c r="AC532" s="24">
        <f t="shared" si="177"/>
        <v>0</v>
      </c>
      <c r="AD532" s="24">
        <f t="shared" si="178"/>
        <v>0</v>
      </c>
      <c r="AE532" s="27" t="e">
        <f>IF(#REF!="Yes",AC532,(AC532+V532*0.5))</f>
        <v>#REF!</v>
      </c>
      <c r="AF532" s="27" t="e">
        <f>IF(#REF!="Yes",AD532,(AD532+W532*0.5))</f>
        <v>#REF!</v>
      </c>
    </row>
    <row r="533" spans="1:32">
      <c r="A533" s="57" t="str">
        <f t="shared" si="162"/>
        <v xml:space="preserve"> </v>
      </c>
      <c r="B533" s="57"/>
      <c r="C533" s="57"/>
      <c r="D533" s="30" t="str">
        <f>IFERROR((GETPIVOTDATA("Average of Certified Payroll Hourly Rate",'Pivot Table'!$X$3,"Firm Name",A533,"Class Round 3 (PSPO)",B533)),"")</f>
        <v/>
      </c>
      <c r="E533" s="7"/>
      <c r="F533" s="7"/>
      <c r="G533" s="151"/>
      <c r="H533" s="349">
        <f t="shared" si="163"/>
        <v>1.7500000000000002E-2</v>
      </c>
      <c r="I533" s="19">
        <f t="shared" si="164"/>
        <v>0</v>
      </c>
      <c r="J533" s="67">
        <f t="shared" si="165"/>
        <v>3.5000000000000003E-2</v>
      </c>
      <c r="K533" s="19">
        <f t="shared" si="166"/>
        <v>0</v>
      </c>
      <c r="L533" s="138">
        <f>IF(ISNUMBER(VLOOKUP('Rate Calculations'!$A533,#REF!,2,FALSE)),VLOOKUP('Rate Calculations'!$A533,#REF!,2,FALSE),0)</f>
        <v>0</v>
      </c>
      <c r="M533" s="89">
        <f>IF(ISNUMBER(VLOOKUP('Rate Calculations'!$A533,#REF!,4,FALSE)),VLOOKUP('Rate Calculations'!$A533,#REF!,4,FALSE),0)</f>
        <v>0</v>
      </c>
      <c r="N533" s="17">
        <f t="shared" si="167"/>
        <v>0</v>
      </c>
      <c r="O533" s="18">
        <f t="shared" si="168"/>
        <v>0</v>
      </c>
      <c r="P533" s="139">
        <f t="shared" si="169"/>
        <v>0</v>
      </c>
      <c r="Q533" s="66">
        <f t="shared" si="170"/>
        <v>0</v>
      </c>
      <c r="R533" s="66">
        <f t="shared" si="171"/>
        <v>0</v>
      </c>
      <c r="S533" s="10" t="e">
        <f>IF(#REF!="Yes",Q533,(Q533+I533*0.5))</f>
        <v>#REF!</v>
      </c>
      <c r="T533" s="10" t="e">
        <f>IF(#REF!="Yes",R533,(R533+K533*0.5))</f>
        <v>#REF!</v>
      </c>
      <c r="U533" s="151">
        <f t="shared" si="172"/>
        <v>0</v>
      </c>
      <c r="V533" s="16">
        <f t="shared" si="173"/>
        <v>0</v>
      </c>
      <c r="W533" s="16">
        <f t="shared" si="174"/>
        <v>0</v>
      </c>
      <c r="X533" s="138">
        <f>IF(ISNUMBER(VLOOKUP('Rate Calculations'!$A533,#REF!,5,FALSE)),VLOOKUP('Rate Calculations'!$A533,#REF!,5,FALSE),0)</f>
        <v>0</v>
      </c>
      <c r="Y533" s="89">
        <f>IF(ISNUMBER(VLOOKUP('Rate Calculations'!$A533,#REF!,6,FALSE)),VLOOKUP('Rate Calculations'!$A533,#REF!,6,FALSE),0)</f>
        <v>0</v>
      </c>
      <c r="Z533" s="17">
        <f t="shared" si="175"/>
        <v>0</v>
      </c>
      <c r="AA533" s="18">
        <f t="shared" si="176"/>
        <v>0</v>
      </c>
      <c r="AB533" s="46">
        <f t="shared" si="161"/>
        <v>0</v>
      </c>
      <c r="AC533" s="24">
        <f t="shared" si="177"/>
        <v>0</v>
      </c>
      <c r="AD533" s="24">
        <f t="shared" si="178"/>
        <v>0</v>
      </c>
      <c r="AE533" s="27" t="e">
        <f>IF(#REF!="Yes",AC533,(AC533+V533*0.5))</f>
        <v>#REF!</v>
      </c>
      <c r="AF533" s="27" t="e">
        <f>IF(#REF!="Yes",AD533,(AD533+W533*0.5))</f>
        <v>#REF!</v>
      </c>
    </row>
    <row r="534" spans="1:32">
      <c r="A534" s="57" t="str">
        <f t="shared" si="162"/>
        <v xml:space="preserve"> </v>
      </c>
      <c r="B534" s="57"/>
      <c r="C534" s="57"/>
      <c r="D534" s="30" t="str">
        <f>IFERROR((GETPIVOTDATA("Average of Certified Payroll Hourly Rate",'Pivot Table'!$X$3,"Firm Name",A534,"Class Round 3 (PSPO)",B534)),"")</f>
        <v/>
      </c>
      <c r="E534" s="7"/>
      <c r="F534" s="7"/>
      <c r="G534" s="151"/>
      <c r="H534" s="349">
        <f t="shared" si="163"/>
        <v>1.7500000000000002E-2</v>
      </c>
      <c r="I534" s="19">
        <f t="shared" si="164"/>
        <v>0</v>
      </c>
      <c r="J534" s="67">
        <f t="shared" si="165"/>
        <v>3.5000000000000003E-2</v>
      </c>
      <c r="K534" s="19">
        <f t="shared" si="166"/>
        <v>0</v>
      </c>
      <c r="L534" s="138">
        <f>IF(ISNUMBER(VLOOKUP('Rate Calculations'!$A534,#REF!,2,FALSE)),VLOOKUP('Rate Calculations'!$A534,#REF!,2,FALSE),0)</f>
        <v>0</v>
      </c>
      <c r="M534" s="89">
        <f>IF(ISNUMBER(VLOOKUP('Rate Calculations'!$A534,#REF!,4,FALSE)),VLOOKUP('Rate Calculations'!$A534,#REF!,4,FALSE),0)</f>
        <v>0</v>
      </c>
      <c r="N534" s="17">
        <f t="shared" si="167"/>
        <v>0</v>
      </c>
      <c r="O534" s="18">
        <f t="shared" si="168"/>
        <v>0</v>
      </c>
      <c r="P534" s="139">
        <f t="shared" si="169"/>
        <v>0</v>
      </c>
      <c r="Q534" s="66">
        <f t="shared" si="170"/>
        <v>0</v>
      </c>
      <c r="R534" s="66">
        <f t="shared" si="171"/>
        <v>0</v>
      </c>
      <c r="S534" s="10" t="e">
        <f>IF(#REF!="Yes",Q534,(Q534+I534*0.5))</f>
        <v>#REF!</v>
      </c>
      <c r="T534" s="10" t="e">
        <f>IF(#REF!="Yes",R534,(R534+K534*0.5))</f>
        <v>#REF!</v>
      </c>
      <c r="U534" s="151">
        <f t="shared" si="172"/>
        <v>0</v>
      </c>
      <c r="V534" s="16">
        <f t="shared" si="173"/>
        <v>0</v>
      </c>
      <c r="W534" s="16">
        <f t="shared" si="174"/>
        <v>0</v>
      </c>
      <c r="X534" s="138">
        <f>IF(ISNUMBER(VLOOKUP('Rate Calculations'!$A534,#REF!,5,FALSE)),VLOOKUP('Rate Calculations'!$A534,#REF!,5,FALSE),0)</f>
        <v>0</v>
      </c>
      <c r="Y534" s="89">
        <f>IF(ISNUMBER(VLOOKUP('Rate Calculations'!$A534,#REF!,6,FALSE)),VLOOKUP('Rate Calculations'!$A534,#REF!,6,FALSE),0)</f>
        <v>0</v>
      </c>
      <c r="Z534" s="17">
        <f t="shared" si="175"/>
        <v>0</v>
      </c>
      <c r="AA534" s="18">
        <f t="shared" si="176"/>
        <v>0</v>
      </c>
      <c r="AB534" s="46">
        <f t="shared" si="161"/>
        <v>0</v>
      </c>
      <c r="AC534" s="24">
        <f t="shared" si="177"/>
        <v>0</v>
      </c>
      <c r="AD534" s="24">
        <f t="shared" si="178"/>
        <v>0</v>
      </c>
      <c r="AE534" s="27" t="e">
        <f>IF(#REF!="Yes",AC534,(AC534+V534*0.5))</f>
        <v>#REF!</v>
      </c>
      <c r="AF534" s="27" t="e">
        <f>IF(#REF!="Yes",AD534,(AD534+W534*0.5))</f>
        <v>#REF!</v>
      </c>
    </row>
    <row r="535" spans="1:32">
      <c r="A535" s="57" t="str">
        <f t="shared" si="162"/>
        <v xml:space="preserve"> </v>
      </c>
      <c r="B535" s="57"/>
      <c r="C535" s="57"/>
      <c r="D535" s="30" t="str">
        <f>IFERROR((GETPIVOTDATA("Average of Certified Payroll Hourly Rate",'Pivot Table'!$X$3,"Firm Name",A535,"Class Round 3 (PSPO)",B535)),"")</f>
        <v/>
      </c>
      <c r="E535" s="7"/>
      <c r="F535" s="7"/>
      <c r="G535" s="151"/>
      <c r="H535" s="349">
        <f t="shared" si="163"/>
        <v>1.7500000000000002E-2</v>
      </c>
      <c r="I535" s="19">
        <f t="shared" si="164"/>
        <v>0</v>
      </c>
      <c r="J535" s="67">
        <f t="shared" si="165"/>
        <v>3.5000000000000003E-2</v>
      </c>
      <c r="K535" s="19">
        <f t="shared" si="166"/>
        <v>0</v>
      </c>
      <c r="L535" s="138">
        <f>IF(ISNUMBER(VLOOKUP('Rate Calculations'!$A535,#REF!,2,FALSE)),VLOOKUP('Rate Calculations'!$A535,#REF!,2,FALSE),0)</f>
        <v>0</v>
      </c>
      <c r="M535" s="89">
        <f>IF(ISNUMBER(VLOOKUP('Rate Calculations'!$A535,#REF!,4,FALSE)),VLOOKUP('Rate Calculations'!$A535,#REF!,4,FALSE),0)</f>
        <v>0</v>
      </c>
      <c r="N535" s="17">
        <f t="shared" si="167"/>
        <v>0</v>
      </c>
      <c r="O535" s="18">
        <f t="shared" si="168"/>
        <v>0</v>
      </c>
      <c r="P535" s="139">
        <f t="shared" si="169"/>
        <v>0</v>
      </c>
      <c r="Q535" s="66">
        <f t="shared" si="170"/>
        <v>0</v>
      </c>
      <c r="R535" s="66">
        <f t="shared" si="171"/>
        <v>0</v>
      </c>
      <c r="S535" s="10" t="e">
        <f>IF(#REF!="Yes",Q535,(Q535+I535*0.5))</f>
        <v>#REF!</v>
      </c>
      <c r="T535" s="10" t="e">
        <f>IF(#REF!="Yes",R535,(R535+K535*0.5))</f>
        <v>#REF!</v>
      </c>
      <c r="U535" s="151">
        <f t="shared" si="172"/>
        <v>0</v>
      </c>
      <c r="V535" s="16">
        <f t="shared" si="173"/>
        <v>0</v>
      </c>
      <c r="W535" s="16">
        <f t="shared" si="174"/>
        <v>0</v>
      </c>
      <c r="X535" s="138">
        <f>IF(ISNUMBER(VLOOKUP('Rate Calculations'!$A535,#REF!,5,FALSE)),VLOOKUP('Rate Calculations'!$A535,#REF!,5,FALSE),0)</f>
        <v>0</v>
      </c>
      <c r="Y535" s="89">
        <f>IF(ISNUMBER(VLOOKUP('Rate Calculations'!$A535,#REF!,6,FALSE)),VLOOKUP('Rate Calculations'!$A535,#REF!,6,FALSE),0)</f>
        <v>0</v>
      </c>
      <c r="Z535" s="17">
        <f t="shared" si="175"/>
        <v>0</v>
      </c>
      <c r="AA535" s="18">
        <f t="shared" si="176"/>
        <v>0</v>
      </c>
      <c r="AB535" s="46">
        <f t="shared" si="161"/>
        <v>0</v>
      </c>
      <c r="AC535" s="24">
        <f t="shared" si="177"/>
        <v>0</v>
      </c>
      <c r="AD535" s="24">
        <f t="shared" si="178"/>
        <v>0</v>
      </c>
      <c r="AE535" s="27" t="e">
        <f>IF(#REF!="Yes",AC535,(AC535+V535*0.5))</f>
        <v>#REF!</v>
      </c>
      <c r="AF535" s="27" t="e">
        <f>IF(#REF!="Yes",AD535,(AD535+W535*0.5))</f>
        <v>#REF!</v>
      </c>
    </row>
    <row r="536" spans="1:32">
      <c r="A536" s="57" t="str">
        <f t="shared" si="162"/>
        <v xml:space="preserve"> </v>
      </c>
      <c r="B536" s="57"/>
      <c r="C536" s="57"/>
      <c r="D536" s="30" t="str">
        <f>IFERROR((GETPIVOTDATA("Average of Certified Payroll Hourly Rate",'Pivot Table'!$X$3,"Firm Name",A536,"Class Round 3 (PSPO)",B536)),"")</f>
        <v/>
      </c>
      <c r="E536" s="7"/>
      <c r="F536" s="7"/>
      <c r="G536" s="151"/>
      <c r="H536" s="349">
        <f t="shared" si="163"/>
        <v>1.7500000000000002E-2</v>
      </c>
      <c r="I536" s="19">
        <f t="shared" si="164"/>
        <v>0</v>
      </c>
      <c r="J536" s="67">
        <f t="shared" si="165"/>
        <v>3.5000000000000003E-2</v>
      </c>
      <c r="K536" s="19">
        <f t="shared" si="166"/>
        <v>0</v>
      </c>
      <c r="L536" s="138">
        <f>IF(ISNUMBER(VLOOKUP('Rate Calculations'!$A536,#REF!,2,FALSE)),VLOOKUP('Rate Calculations'!$A536,#REF!,2,FALSE),0)</f>
        <v>0</v>
      </c>
      <c r="M536" s="89">
        <f>IF(ISNUMBER(VLOOKUP('Rate Calculations'!$A536,#REF!,4,FALSE)),VLOOKUP('Rate Calculations'!$A536,#REF!,4,FALSE),0)</f>
        <v>0</v>
      </c>
      <c r="N536" s="17">
        <f t="shared" si="167"/>
        <v>0</v>
      </c>
      <c r="O536" s="18">
        <f t="shared" si="168"/>
        <v>0</v>
      </c>
      <c r="P536" s="139">
        <f t="shared" si="169"/>
        <v>0</v>
      </c>
      <c r="Q536" s="66">
        <f t="shared" si="170"/>
        <v>0</v>
      </c>
      <c r="R536" s="66">
        <f t="shared" si="171"/>
        <v>0</v>
      </c>
      <c r="S536" s="10" t="e">
        <f>IF(#REF!="Yes",Q536,(Q536+I536*0.5))</f>
        <v>#REF!</v>
      </c>
      <c r="T536" s="10" t="e">
        <f>IF(#REF!="Yes",R536,(R536+K536*0.5))</f>
        <v>#REF!</v>
      </c>
      <c r="U536" s="151">
        <f t="shared" si="172"/>
        <v>0</v>
      </c>
      <c r="V536" s="16">
        <f t="shared" si="173"/>
        <v>0</v>
      </c>
      <c r="W536" s="16">
        <f t="shared" si="174"/>
        <v>0</v>
      </c>
      <c r="X536" s="138">
        <f>IF(ISNUMBER(VLOOKUP('Rate Calculations'!$A536,#REF!,5,FALSE)),VLOOKUP('Rate Calculations'!$A536,#REF!,5,FALSE),0)</f>
        <v>0</v>
      </c>
      <c r="Y536" s="89">
        <f>IF(ISNUMBER(VLOOKUP('Rate Calculations'!$A536,#REF!,6,FALSE)),VLOOKUP('Rate Calculations'!$A536,#REF!,6,FALSE),0)</f>
        <v>0</v>
      </c>
      <c r="Z536" s="17">
        <f t="shared" si="175"/>
        <v>0</v>
      </c>
      <c r="AA536" s="18">
        <f t="shared" si="176"/>
        <v>0</v>
      </c>
      <c r="AB536" s="46">
        <f t="shared" si="161"/>
        <v>0</v>
      </c>
      <c r="AC536" s="24">
        <f t="shared" si="177"/>
        <v>0</v>
      </c>
      <c r="AD536" s="24">
        <f t="shared" si="178"/>
        <v>0</v>
      </c>
      <c r="AE536" s="27" t="e">
        <f>IF(#REF!="Yes",AC536,(AC536+V536*0.5))</f>
        <v>#REF!</v>
      </c>
      <c r="AF536" s="27" t="e">
        <f>IF(#REF!="Yes",AD536,(AD536+W536*0.5))</f>
        <v>#REF!</v>
      </c>
    </row>
    <row r="537" spans="1:32">
      <c r="A537" s="57" t="str">
        <f t="shared" si="162"/>
        <v xml:space="preserve"> </v>
      </c>
      <c r="B537" s="57"/>
      <c r="C537" s="57"/>
      <c r="D537" s="30" t="str">
        <f>IFERROR((GETPIVOTDATA("Average of Certified Payroll Hourly Rate",'Pivot Table'!$X$3,"Firm Name",A537,"Class Round 3 (PSPO)",B537)),"")</f>
        <v/>
      </c>
      <c r="E537" s="7"/>
      <c r="F537" s="7"/>
      <c r="G537" s="151"/>
      <c r="H537" s="349">
        <f t="shared" si="163"/>
        <v>1.7500000000000002E-2</v>
      </c>
      <c r="I537" s="19">
        <f t="shared" si="164"/>
        <v>0</v>
      </c>
      <c r="J537" s="67">
        <f t="shared" si="165"/>
        <v>3.5000000000000003E-2</v>
      </c>
      <c r="K537" s="19">
        <f t="shared" si="166"/>
        <v>0</v>
      </c>
      <c r="L537" s="138">
        <f>IF(ISNUMBER(VLOOKUP('Rate Calculations'!$A537,#REF!,2,FALSE)),VLOOKUP('Rate Calculations'!$A537,#REF!,2,FALSE),0)</f>
        <v>0</v>
      </c>
      <c r="M537" s="89">
        <f>IF(ISNUMBER(VLOOKUP('Rate Calculations'!$A537,#REF!,4,FALSE)),VLOOKUP('Rate Calculations'!$A537,#REF!,4,FALSE),0)</f>
        <v>0</v>
      </c>
      <c r="N537" s="17">
        <f t="shared" si="167"/>
        <v>0</v>
      </c>
      <c r="O537" s="18">
        <f t="shared" si="168"/>
        <v>0</v>
      </c>
      <c r="P537" s="139">
        <f t="shared" si="169"/>
        <v>0</v>
      </c>
      <c r="Q537" s="66">
        <f t="shared" si="170"/>
        <v>0</v>
      </c>
      <c r="R537" s="66">
        <f t="shared" si="171"/>
        <v>0</v>
      </c>
      <c r="S537" s="10" t="e">
        <f>IF(#REF!="Yes",Q537,(Q537+I537*0.5))</f>
        <v>#REF!</v>
      </c>
      <c r="T537" s="10" t="e">
        <f>IF(#REF!="Yes",R537,(R537+K537*0.5))</f>
        <v>#REF!</v>
      </c>
      <c r="U537" s="151">
        <f t="shared" si="172"/>
        <v>0</v>
      </c>
      <c r="V537" s="16">
        <f t="shared" si="173"/>
        <v>0</v>
      </c>
      <c r="W537" s="16">
        <f t="shared" si="174"/>
        <v>0</v>
      </c>
      <c r="X537" s="138">
        <f>IF(ISNUMBER(VLOOKUP('Rate Calculations'!$A537,#REF!,5,FALSE)),VLOOKUP('Rate Calculations'!$A537,#REF!,5,FALSE),0)</f>
        <v>0</v>
      </c>
      <c r="Y537" s="89">
        <f>IF(ISNUMBER(VLOOKUP('Rate Calculations'!$A537,#REF!,6,FALSE)),VLOOKUP('Rate Calculations'!$A537,#REF!,6,FALSE),0)</f>
        <v>0</v>
      </c>
      <c r="Z537" s="17">
        <f t="shared" si="175"/>
        <v>0</v>
      </c>
      <c r="AA537" s="18">
        <f t="shared" si="176"/>
        <v>0</v>
      </c>
      <c r="AB537" s="46">
        <f t="shared" si="161"/>
        <v>0</v>
      </c>
      <c r="AC537" s="24">
        <f t="shared" si="177"/>
        <v>0</v>
      </c>
      <c r="AD537" s="24">
        <f t="shared" si="178"/>
        <v>0</v>
      </c>
      <c r="AE537" s="27" t="e">
        <f>IF(#REF!="Yes",AC537,(AC537+V537*0.5))</f>
        <v>#REF!</v>
      </c>
      <c r="AF537" s="27" t="e">
        <f>IF(#REF!="Yes",AD537,(AD537+W537*0.5))</f>
        <v>#REF!</v>
      </c>
    </row>
    <row r="538" spans="1:32">
      <c r="A538" s="57" t="str">
        <f t="shared" si="162"/>
        <v xml:space="preserve"> </v>
      </c>
      <c r="B538" s="57"/>
      <c r="C538" s="57"/>
      <c r="D538" s="30" t="str">
        <f>IFERROR((GETPIVOTDATA("Average of Certified Payroll Hourly Rate",'Pivot Table'!$X$3,"Firm Name",A538,"Class Round 3 (PSPO)",B538)),"")</f>
        <v/>
      </c>
      <c r="E538" s="7"/>
      <c r="F538" s="7"/>
      <c r="G538" s="151"/>
      <c r="H538" s="349">
        <f t="shared" si="163"/>
        <v>1.7500000000000002E-2</v>
      </c>
      <c r="I538" s="19">
        <f t="shared" si="164"/>
        <v>0</v>
      </c>
      <c r="J538" s="67">
        <f t="shared" si="165"/>
        <v>3.5000000000000003E-2</v>
      </c>
      <c r="K538" s="19">
        <f t="shared" si="166"/>
        <v>0</v>
      </c>
      <c r="L538" s="138">
        <f>IF(ISNUMBER(VLOOKUP('Rate Calculations'!$A538,#REF!,2,FALSE)),VLOOKUP('Rate Calculations'!$A538,#REF!,2,FALSE),0)</f>
        <v>0</v>
      </c>
      <c r="M538" s="89">
        <f>IF(ISNUMBER(VLOOKUP('Rate Calculations'!$A538,#REF!,4,FALSE)),VLOOKUP('Rate Calculations'!$A538,#REF!,4,FALSE),0)</f>
        <v>0</v>
      </c>
      <c r="N538" s="17">
        <f t="shared" si="167"/>
        <v>0</v>
      </c>
      <c r="O538" s="18">
        <f t="shared" si="168"/>
        <v>0</v>
      </c>
      <c r="P538" s="139">
        <f t="shared" si="169"/>
        <v>0</v>
      </c>
      <c r="Q538" s="66">
        <f t="shared" si="170"/>
        <v>0</v>
      </c>
      <c r="R538" s="66">
        <f t="shared" si="171"/>
        <v>0</v>
      </c>
      <c r="S538" s="10" t="e">
        <f>IF(#REF!="Yes",Q538,(Q538+I538*0.5))</f>
        <v>#REF!</v>
      </c>
      <c r="T538" s="10" t="e">
        <f>IF(#REF!="Yes",R538,(R538+K538*0.5))</f>
        <v>#REF!</v>
      </c>
      <c r="U538" s="151">
        <f t="shared" si="172"/>
        <v>0</v>
      </c>
      <c r="V538" s="16">
        <f t="shared" si="173"/>
        <v>0</v>
      </c>
      <c r="W538" s="16">
        <f t="shared" si="174"/>
        <v>0</v>
      </c>
      <c r="X538" s="138">
        <f>IF(ISNUMBER(VLOOKUP('Rate Calculations'!$A538,#REF!,5,FALSE)),VLOOKUP('Rate Calculations'!$A538,#REF!,5,FALSE),0)</f>
        <v>0</v>
      </c>
      <c r="Y538" s="89">
        <f>IF(ISNUMBER(VLOOKUP('Rate Calculations'!$A538,#REF!,6,FALSE)),VLOOKUP('Rate Calculations'!$A538,#REF!,6,FALSE),0)</f>
        <v>0</v>
      </c>
      <c r="Z538" s="17">
        <f t="shared" si="175"/>
        <v>0</v>
      </c>
      <c r="AA538" s="18">
        <f t="shared" si="176"/>
        <v>0</v>
      </c>
      <c r="AB538" s="46">
        <f t="shared" si="161"/>
        <v>0</v>
      </c>
      <c r="AC538" s="24">
        <f t="shared" si="177"/>
        <v>0</v>
      </c>
      <c r="AD538" s="24">
        <f t="shared" si="178"/>
        <v>0</v>
      </c>
      <c r="AE538" s="27" t="e">
        <f>IF(#REF!="Yes",AC538,(AC538+V538*0.5))</f>
        <v>#REF!</v>
      </c>
      <c r="AF538" s="27" t="e">
        <f>IF(#REF!="Yes",AD538,(AD538+W538*0.5))</f>
        <v>#REF!</v>
      </c>
    </row>
    <row r="539" spans="1:32">
      <c r="A539" s="57" t="str">
        <f t="shared" si="162"/>
        <v xml:space="preserve"> </v>
      </c>
      <c r="B539" s="57"/>
      <c r="C539" s="57"/>
      <c r="D539" s="30" t="str">
        <f>IFERROR((GETPIVOTDATA("Average of Certified Payroll Hourly Rate",'Pivot Table'!$X$3,"Firm Name",A539,"Class Round 3 (PSPO)",B539)),"")</f>
        <v/>
      </c>
      <c r="E539" s="7"/>
      <c r="F539" s="7"/>
      <c r="G539" s="151"/>
      <c r="H539" s="349">
        <f t="shared" si="163"/>
        <v>1.7500000000000002E-2</v>
      </c>
      <c r="I539" s="19">
        <f t="shared" si="164"/>
        <v>0</v>
      </c>
      <c r="J539" s="67">
        <f t="shared" si="165"/>
        <v>3.5000000000000003E-2</v>
      </c>
      <c r="K539" s="19">
        <f t="shared" si="166"/>
        <v>0</v>
      </c>
      <c r="L539" s="138">
        <f>IF(ISNUMBER(VLOOKUP('Rate Calculations'!$A539,#REF!,2,FALSE)),VLOOKUP('Rate Calculations'!$A539,#REF!,2,FALSE),0)</f>
        <v>0</v>
      </c>
      <c r="M539" s="89">
        <f>IF(ISNUMBER(VLOOKUP('Rate Calculations'!$A539,#REF!,4,FALSE)),VLOOKUP('Rate Calculations'!$A539,#REF!,4,FALSE),0)</f>
        <v>0</v>
      </c>
      <c r="N539" s="17">
        <f t="shared" si="167"/>
        <v>0</v>
      </c>
      <c r="O539" s="18">
        <f t="shared" si="168"/>
        <v>0</v>
      </c>
      <c r="P539" s="139">
        <f t="shared" si="169"/>
        <v>0</v>
      </c>
      <c r="Q539" s="66">
        <f t="shared" si="170"/>
        <v>0</v>
      </c>
      <c r="R539" s="66">
        <f t="shared" si="171"/>
        <v>0</v>
      </c>
      <c r="S539" s="10" t="e">
        <f>IF(#REF!="Yes",Q539,(Q539+I539*0.5))</f>
        <v>#REF!</v>
      </c>
      <c r="T539" s="10" t="e">
        <f>IF(#REF!="Yes",R539,(R539+K539*0.5))</f>
        <v>#REF!</v>
      </c>
      <c r="U539" s="151">
        <f t="shared" si="172"/>
        <v>0</v>
      </c>
      <c r="V539" s="16">
        <f t="shared" si="173"/>
        <v>0</v>
      </c>
      <c r="W539" s="16">
        <f t="shared" si="174"/>
        <v>0</v>
      </c>
      <c r="X539" s="138">
        <f>IF(ISNUMBER(VLOOKUP('Rate Calculations'!$A539,#REF!,5,FALSE)),VLOOKUP('Rate Calculations'!$A539,#REF!,5,FALSE),0)</f>
        <v>0</v>
      </c>
      <c r="Y539" s="89">
        <f>IF(ISNUMBER(VLOOKUP('Rate Calculations'!$A539,#REF!,6,FALSE)),VLOOKUP('Rate Calculations'!$A539,#REF!,6,FALSE),0)</f>
        <v>0</v>
      </c>
      <c r="Z539" s="17">
        <f t="shared" si="175"/>
        <v>0</v>
      </c>
      <c r="AA539" s="18">
        <f t="shared" si="176"/>
        <v>0</v>
      </c>
      <c r="AB539" s="46">
        <f t="shared" si="161"/>
        <v>0</v>
      </c>
      <c r="AC539" s="24">
        <f t="shared" si="177"/>
        <v>0</v>
      </c>
      <c r="AD539" s="24">
        <f t="shared" si="178"/>
        <v>0</v>
      </c>
      <c r="AE539" s="27" t="e">
        <f>IF(#REF!="Yes",AC539,(AC539+V539*0.5))</f>
        <v>#REF!</v>
      </c>
      <c r="AF539" s="27" t="e">
        <f>IF(#REF!="Yes",AD539,(AD539+W539*0.5))</f>
        <v>#REF!</v>
      </c>
    </row>
    <row r="540" spans="1:32">
      <c r="A540" s="57" t="str">
        <f t="shared" si="162"/>
        <v xml:space="preserve"> </v>
      </c>
      <c r="B540" s="57"/>
      <c r="C540" s="57"/>
      <c r="D540" s="30" t="str">
        <f>IFERROR((GETPIVOTDATA("Average of Certified Payroll Hourly Rate",'Pivot Table'!$X$3,"Firm Name",A540,"Class Round 3 (PSPO)",B540)),"")</f>
        <v/>
      </c>
      <c r="E540" s="7"/>
      <c r="F540" s="7"/>
      <c r="G540" s="151"/>
      <c r="H540" s="349">
        <f t="shared" si="163"/>
        <v>1.7500000000000002E-2</v>
      </c>
      <c r="I540" s="19">
        <f t="shared" si="164"/>
        <v>0</v>
      </c>
      <c r="J540" s="67">
        <f t="shared" si="165"/>
        <v>3.5000000000000003E-2</v>
      </c>
      <c r="K540" s="19">
        <f t="shared" si="166"/>
        <v>0</v>
      </c>
      <c r="L540" s="138">
        <f>IF(ISNUMBER(VLOOKUP('Rate Calculations'!$A540,#REF!,2,FALSE)),VLOOKUP('Rate Calculations'!$A540,#REF!,2,FALSE),0)</f>
        <v>0</v>
      </c>
      <c r="M540" s="89">
        <f>IF(ISNUMBER(VLOOKUP('Rate Calculations'!$A540,#REF!,4,FALSE)),VLOOKUP('Rate Calculations'!$A540,#REF!,4,FALSE),0)</f>
        <v>0</v>
      </c>
      <c r="N540" s="17">
        <f t="shared" si="167"/>
        <v>0</v>
      </c>
      <c r="O540" s="18">
        <f t="shared" si="168"/>
        <v>0</v>
      </c>
      <c r="P540" s="139">
        <f t="shared" si="169"/>
        <v>0</v>
      </c>
      <c r="Q540" s="66">
        <f t="shared" si="170"/>
        <v>0</v>
      </c>
      <c r="R540" s="66">
        <f t="shared" si="171"/>
        <v>0</v>
      </c>
      <c r="S540" s="10" t="e">
        <f>IF(#REF!="Yes",Q540,(Q540+I540*0.5))</f>
        <v>#REF!</v>
      </c>
      <c r="T540" s="10" t="e">
        <f>IF(#REF!="Yes",R540,(R540+K540*0.5))</f>
        <v>#REF!</v>
      </c>
      <c r="U540" s="151">
        <f t="shared" si="172"/>
        <v>0</v>
      </c>
      <c r="V540" s="16">
        <f t="shared" si="173"/>
        <v>0</v>
      </c>
      <c r="W540" s="16">
        <f t="shared" si="174"/>
        <v>0</v>
      </c>
      <c r="X540" s="138">
        <f>IF(ISNUMBER(VLOOKUP('Rate Calculations'!$A540,#REF!,5,FALSE)),VLOOKUP('Rate Calculations'!$A540,#REF!,5,FALSE),0)</f>
        <v>0</v>
      </c>
      <c r="Y540" s="89">
        <f>IF(ISNUMBER(VLOOKUP('Rate Calculations'!$A540,#REF!,6,FALSE)),VLOOKUP('Rate Calculations'!$A540,#REF!,6,FALSE),0)</f>
        <v>0</v>
      </c>
      <c r="Z540" s="17">
        <f t="shared" si="175"/>
        <v>0</v>
      </c>
      <c r="AA540" s="18">
        <f t="shared" si="176"/>
        <v>0</v>
      </c>
      <c r="AB540" s="46">
        <f t="shared" si="161"/>
        <v>0</v>
      </c>
      <c r="AC540" s="24">
        <f t="shared" si="177"/>
        <v>0</v>
      </c>
      <c r="AD540" s="24">
        <f t="shared" si="178"/>
        <v>0</v>
      </c>
      <c r="AE540" s="27" t="e">
        <f>IF(#REF!="Yes",AC540,(AC540+V540*0.5))</f>
        <v>#REF!</v>
      </c>
      <c r="AF540" s="27" t="e">
        <f>IF(#REF!="Yes",AD540,(AD540+W540*0.5))</f>
        <v>#REF!</v>
      </c>
    </row>
    <row r="541" spans="1:32">
      <c r="A541" s="57" t="str">
        <f t="shared" si="162"/>
        <v xml:space="preserve"> </v>
      </c>
      <c r="B541" s="57"/>
      <c r="C541" s="57"/>
      <c r="D541" s="30" t="str">
        <f>IFERROR((GETPIVOTDATA("Average of Certified Payroll Hourly Rate",'Pivot Table'!$X$3,"Firm Name",A541,"Class Round 3 (PSPO)",B541)),"")</f>
        <v/>
      </c>
      <c r="E541" s="7"/>
      <c r="F541" s="7"/>
      <c r="G541" s="151"/>
      <c r="H541" s="349">
        <f t="shared" si="163"/>
        <v>1.7500000000000002E-2</v>
      </c>
      <c r="I541" s="19">
        <f t="shared" si="164"/>
        <v>0</v>
      </c>
      <c r="J541" s="67">
        <f t="shared" si="165"/>
        <v>3.5000000000000003E-2</v>
      </c>
      <c r="K541" s="19">
        <f t="shared" si="166"/>
        <v>0</v>
      </c>
      <c r="L541" s="138">
        <f>IF(ISNUMBER(VLOOKUP('Rate Calculations'!$A541,#REF!,2,FALSE)),VLOOKUP('Rate Calculations'!$A541,#REF!,2,FALSE),0)</f>
        <v>0</v>
      </c>
      <c r="M541" s="89">
        <f>IF(ISNUMBER(VLOOKUP('Rate Calculations'!$A541,#REF!,4,FALSE)),VLOOKUP('Rate Calculations'!$A541,#REF!,4,FALSE),0)</f>
        <v>0</v>
      </c>
      <c r="N541" s="17">
        <f t="shared" si="167"/>
        <v>0</v>
      </c>
      <c r="O541" s="18">
        <f t="shared" si="168"/>
        <v>0</v>
      </c>
      <c r="P541" s="139">
        <f t="shared" si="169"/>
        <v>0</v>
      </c>
      <c r="Q541" s="66">
        <f t="shared" si="170"/>
        <v>0</v>
      </c>
      <c r="R541" s="66">
        <f t="shared" si="171"/>
        <v>0</v>
      </c>
      <c r="S541" s="10" t="e">
        <f>IF(#REF!="Yes",Q541,(Q541+I541*0.5))</f>
        <v>#REF!</v>
      </c>
      <c r="T541" s="10" t="e">
        <f>IF(#REF!="Yes",R541,(R541+K541*0.5))</f>
        <v>#REF!</v>
      </c>
      <c r="U541" s="151">
        <f t="shared" si="172"/>
        <v>0</v>
      </c>
      <c r="V541" s="16">
        <f t="shared" si="173"/>
        <v>0</v>
      </c>
      <c r="W541" s="16">
        <f t="shared" si="174"/>
        <v>0</v>
      </c>
      <c r="X541" s="138">
        <f>IF(ISNUMBER(VLOOKUP('Rate Calculations'!$A541,#REF!,5,FALSE)),VLOOKUP('Rate Calculations'!$A541,#REF!,5,FALSE),0)</f>
        <v>0</v>
      </c>
      <c r="Y541" s="89">
        <f>IF(ISNUMBER(VLOOKUP('Rate Calculations'!$A541,#REF!,6,FALSE)),VLOOKUP('Rate Calculations'!$A541,#REF!,6,FALSE),0)</f>
        <v>0</v>
      </c>
      <c r="Z541" s="17">
        <f t="shared" si="175"/>
        <v>0</v>
      </c>
      <c r="AA541" s="18">
        <f t="shared" si="176"/>
        <v>0</v>
      </c>
      <c r="AB541" s="46">
        <f t="shared" si="161"/>
        <v>0</v>
      </c>
      <c r="AC541" s="24">
        <f t="shared" si="177"/>
        <v>0</v>
      </c>
      <c r="AD541" s="24">
        <f t="shared" si="178"/>
        <v>0</v>
      </c>
      <c r="AE541" s="27" t="e">
        <f>IF(#REF!="Yes",AC541,(AC541+V541*0.5))</f>
        <v>#REF!</v>
      </c>
      <c r="AF541" s="27" t="e">
        <f>IF(#REF!="Yes",AD541,(AD541+W541*0.5))</f>
        <v>#REF!</v>
      </c>
    </row>
    <row r="542" spans="1:32">
      <c r="A542" s="57" t="str">
        <f t="shared" si="162"/>
        <v xml:space="preserve"> </v>
      </c>
      <c r="B542" s="57"/>
      <c r="C542" s="57"/>
      <c r="D542" s="30" t="str">
        <f>IFERROR((GETPIVOTDATA("Average of Certified Payroll Hourly Rate",'Pivot Table'!$X$3,"Firm Name",A542,"Class Round 3 (PSPO)",B542)),"")</f>
        <v/>
      </c>
      <c r="E542" s="7"/>
      <c r="F542" s="7"/>
      <c r="G542" s="151"/>
      <c r="H542" s="349">
        <f t="shared" si="163"/>
        <v>1.7500000000000002E-2</v>
      </c>
      <c r="I542" s="19">
        <f t="shared" si="164"/>
        <v>0</v>
      </c>
      <c r="J542" s="67">
        <f t="shared" si="165"/>
        <v>3.5000000000000003E-2</v>
      </c>
      <c r="K542" s="19">
        <f t="shared" si="166"/>
        <v>0</v>
      </c>
      <c r="L542" s="138">
        <f>IF(ISNUMBER(VLOOKUP('Rate Calculations'!$A542,#REF!,2,FALSE)),VLOOKUP('Rate Calculations'!$A542,#REF!,2,FALSE),0)</f>
        <v>0</v>
      </c>
      <c r="M542" s="89">
        <f>IF(ISNUMBER(VLOOKUP('Rate Calculations'!$A542,#REF!,4,FALSE)),VLOOKUP('Rate Calculations'!$A542,#REF!,4,FALSE),0)</f>
        <v>0</v>
      </c>
      <c r="N542" s="17">
        <f t="shared" si="167"/>
        <v>0</v>
      </c>
      <c r="O542" s="18">
        <f t="shared" si="168"/>
        <v>0</v>
      </c>
      <c r="P542" s="139">
        <f t="shared" si="169"/>
        <v>0</v>
      </c>
      <c r="Q542" s="66">
        <f t="shared" si="170"/>
        <v>0</v>
      </c>
      <c r="R542" s="66">
        <f t="shared" si="171"/>
        <v>0</v>
      </c>
      <c r="S542" s="10" t="e">
        <f>IF(#REF!="Yes",Q542,(Q542+I542*0.5))</f>
        <v>#REF!</v>
      </c>
      <c r="T542" s="10" t="e">
        <f>IF(#REF!="Yes",R542,(R542+K542*0.5))</f>
        <v>#REF!</v>
      </c>
      <c r="U542" s="151">
        <f t="shared" si="172"/>
        <v>0</v>
      </c>
      <c r="V542" s="16">
        <f t="shared" si="173"/>
        <v>0</v>
      </c>
      <c r="W542" s="16">
        <f t="shared" si="174"/>
        <v>0</v>
      </c>
      <c r="X542" s="138">
        <f>IF(ISNUMBER(VLOOKUP('Rate Calculations'!$A542,#REF!,5,FALSE)),VLOOKUP('Rate Calculations'!$A542,#REF!,5,FALSE),0)</f>
        <v>0</v>
      </c>
      <c r="Y542" s="89">
        <f>IF(ISNUMBER(VLOOKUP('Rate Calculations'!$A542,#REF!,6,FALSE)),VLOOKUP('Rate Calculations'!$A542,#REF!,6,FALSE),0)</f>
        <v>0</v>
      </c>
      <c r="Z542" s="17">
        <f t="shared" si="175"/>
        <v>0</v>
      </c>
      <c r="AA542" s="18">
        <f t="shared" si="176"/>
        <v>0</v>
      </c>
      <c r="AB542" s="46">
        <f t="shared" si="161"/>
        <v>0</v>
      </c>
      <c r="AC542" s="24">
        <f t="shared" si="177"/>
        <v>0</v>
      </c>
      <c r="AD542" s="24">
        <f t="shared" si="178"/>
        <v>0</v>
      </c>
      <c r="AE542" s="27" t="e">
        <f>IF(#REF!="Yes",AC542,(AC542+V542*0.5))</f>
        <v>#REF!</v>
      </c>
      <c r="AF542" s="27" t="e">
        <f>IF(#REF!="Yes",AD542,(AD542+W542*0.5))</f>
        <v>#REF!</v>
      </c>
    </row>
    <row r="543" spans="1:32">
      <c r="A543" s="57" t="str">
        <f t="shared" si="162"/>
        <v xml:space="preserve"> </v>
      </c>
      <c r="B543" s="57"/>
      <c r="C543" s="57"/>
      <c r="D543" s="30" t="str">
        <f>IFERROR((GETPIVOTDATA("Average of Certified Payroll Hourly Rate",'Pivot Table'!$X$3,"Firm Name",A543,"Class Round 3 (PSPO)",B543)),"")</f>
        <v/>
      </c>
      <c r="E543" s="7"/>
      <c r="F543" s="7"/>
      <c r="G543" s="151"/>
      <c r="H543" s="349">
        <f t="shared" si="163"/>
        <v>1.7500000000000002E-2</v>
      </c>
      <c r="I543" s="19">
        <f t="shared" si="164"/>
        <v>0</v>
      </c>
      <c r="J543" s="67">
        <f t="shared" si="165"/>
        <v>3.5000000000000003E-2</v>
      </c>
      <c r="K543" s="19">
        <f t="shared" si="166"/>
        <v>0</v>
      </c>
      <c r="L543" s="138">
        <f>IF(ISNUMBER(VLOOKUP('Rate Calculations'!$A543,#REF!,2,FALSE)),VLOOKUP('Rate Calculations'!$A543,#REF!,2,FALSE),0)</f>
        <v>0</v>
      </c>
      <c r="M543" s="89">
        <f>IF(ISNUMBER(VLOOKUP('Rate Calculations'!$A543,#REF!,4,FALSE)),VLOOKUP('Rate Calculations'!$A543,#REF!,4,FALSE),0)</f>
        <v>0</v>
      </c>
      <c r="N543" s="17">
        <f t="shared" si="167"/>
        <v>0</v>
      </c>
      <c r="O543" s="18">
        <f t="shared" si="168"/>
        <v>0</v>
      </c>
      <c r="P543" s="139">
        <f t="shared" si="169"/>
        <v>0</v>
      </c>
      <c r="Q543" s="66">
        <f t="shared" si="170"/>
        <v>0</v>
      </c>
      <c r="R543" s="66">
        <f t="shared" si="171"/>
        <v>0</v>
      </c>
      <c r="S543" s="10" t="e">
        <f>IF(#REF!="Yes",Q543,(Q543+I543*0.5))</f>
        <v>#REF!</v>
      </c>
      <c r="T543" s="10" t="e">
        <f>IF(#REF!="Yes",R543,(R543+K543*0.5))</f>
        <v>#REF!</v>
      </c>
      <c r="U543" s="151">
        <f t="shared" si="172"/>
        <v>0</v>
      </c>
      <c r="V543" s="16">
        <f t="shared" si="173"/>
        <v>0</v>
      </c>
      <c r="W543" s="16">
        <f t="shared" si="174"/>
        <v>0</v>
      </c>
      <c r="X543" s="138">
        <f>IF(ISNUMBER(VLOOKUP('Rate Calculations'!$A543,#REF!,5,FALSE)),VLOOKUP('Rate Calculations'!$A543,#REF!,5,FALSE),0)</f>
        <v>0</v>
      </c>
      <c r="Y543" s="89">
        <f>IF(ISNUMBER(VLOOKUP('Rate Calculations'!$A543,#REF!,6,FALSE)),VLOOKUP('Rate Calculations'!$A543,#REF!,6,FALSE),0)</f>
        <v>0</v>
      </c>
      <c r="Z543" s="17">
        <f t="shared" si="175"/>
        <v>0</v>
      </c>
      <c r="AA543" s="18">
        <f t="shared" si="176"/>
        <v>0</v>
      </c>
      <c r="AB543" s="46">
        <f t="shared" si="161"/>
        <v>0</v>
      </c>
      <c r="AC543" s="24">
        <f t="shared" si="177"/>
        <v>0</v>
      </c>
      <c r="AD543" s="24">
        <f t="shared" si="178"/>
        <v>0</v>
      </c>
      <c r="AE543" s="27" t="e">
        <f>IF(#REF!="Yes",AC543,(AC543+V543*0.5))</f>
        <v>#REF!</v>
      </c>
      <c r="AF543" s="27" t="e">
        <f>IF(#REF!="Yes",AD543,(AD543+W543*0.5))</f>
        <v>#REF!</v>
      </c>
    </row>
    <row r="544" spans="1:32">
      <c r="A544" s="57" t="str">
        <f t="shared" si="162"/>
        <v xml:space="preserve"> </v>
      </c>
      <c r="B544" s="57"/>
      <c r="C544" s="57"/>
      <c r="D544" s="30" t="str">
        <f>IFERROR((GETPIVOTDATA("Average of Certified Payroll Hourly Rate",'Pivot Table'!$X$3,"Firm Name",A544,"Class Round 3 (PSPO)",B544)),"")</f>
        <v/>
      </c>
      <c r="E544" s="7"/>
      <c r="F544" s="7"/>
      <c r="G544" s="151"/>
      <c r="H544" s="349">
        <f t="shared" si="163"/>
        <v>1.7500000000000002E-2</v>
      </c>
      <c r="I544" s="19">
        <f t="shared" si="164"/>
        <v>0</v>
      </c>
      <c r="J544" s="67">
        <f t="shared" si="165"/>
        <v>3.5000000000000003E-2</v>
      </c>
      <c r="K544" s="19">
        <f t="shared" si="166"/>
        <v>0</v>
      </c>
      <c r="L544" s="138">
        <f>IF(ISNUMBER(VLOOKUP('Rate Calculations'!$A544,#REF!,2,FALSE)),VLOOKUP('Rate Calculations'!$A544,#REF!,2,FALSE),0)</f>
        <v>0</v>
      </c>
      <c r="M544" s="89">
        <f>IF(ISNUMBER(VLOOKUP('Rate Calculations'!$A544,#REF!,4,FALSE)),VLOOKUP('Rate Calculations'!$A544,#REF!,4,FALSE),0)</f>
        <v>0</v>
      </c>
      <c r="N544" s="17">
        <f t="shared" si="167"/>
        <v>0</v>
      </c>
      <c r="O544" s="18">
        <f t="shared" si="168"/>
        <v>0</v>
      </c>
      <c r="P544" s="139">
        <f t="shared" si="169"/>
        <v>0</v>
      </c>
      <c r="Q544" s="66">
        <f t="shared" si="170"/>
        <v>0</v>
      </c>
      <c r="R544" s="66">
        <f t="shared" si="171"/>
        <v>0</v>
      </c>
      <c r="S544" s="10" t="e">
        <f>IF(#REF!="Yes",Q544,(Q544+I544*0.5))</f>
        <v>#REF!</v>
      </c>
      <c r="T544" s="10" t="e">
        <f>IF(#REF!="Yes",R544,(R544+K544*0.5))</f>
        <v>#REF!</v>
      </c>
      <c r="U544" s="151">
        <f t="shared" si="172"/>
        <v>0</v>
      </c>
      <c r="V544" s="16">
        <f t="shared" si="173"/>
        <v>0</v>
      </c>
      <c r="W544" s="16">
        <f t="shared" si="174"/>
        <v>0</v>
      </c>
      <c r="X544" s="138">
        <f>IF(ISNUMBER(VLOOKUP('Rate Calculations'!$A544,#REF!,5,FALSE)),VLOOKUP('Rate Calculations'!$A544,#REF!,5,FALSE),0)</f>
        <v>0</v>
      </c>
      <c r="Y544" s="89">
        <f>IF(ISNUMBER(VLOOKUP('Rate Calculations'!$A544,#REF!,6,FALSE)),VLOOKUP('Rate Calculations'!$A544,#REF!,6,FALSE),0)</f>
        <v>0</v>
      </c>
      <c r="Z544" s="17">
        <f t="shared" si="175"/>
        <v>0</v>
      </c>
      <c r="AA544" s="18">
        <f t="shared" si="176"/>
        <v>0</v>
      </c>
      <c r="AB544" s="46">
        <f t="shared" si="161"/>
        <v>0</v>
      </c>
      <c r="AC544" s="24">
        <f t="shared" si="177"/>
        <v>0</v>
      </c>
      <c r="AD544" s="24">
        <f t="shared" si="178"/>
        <v>0</v>
      </c>
      <c r="AE544" s="27" t="e">
        <f>IF(#REF!="Yes",AC544,(AC544+V544*0.5))</f>
        <v>#REF!</v>
      </c>
      <c r="AF544" s="27" t="e">
        <f>IF(#REF!="Yes",AD544,(AD544+W544*0.5))</f>
        <v>#REF!</v>
      </c>
    </row>
    <row r="545" spans="1:32">
      <c r="A545" s="57" t="str">
        <f t="shared" si="162"/>
        <v xml:space="preserve"> </v>
      </c>
      <c r="B545" s="57"/>
      <c r="C545" s="57"/>
      <c r="D545" s="30" t="str">
        <f>IFERROR((GETPIVOTDATA("Average of Certified Payroll Hourly Rate",'Pivot Table'!$X$3,"Firm Name",A545,"Class Round 3 (PSPO)",B545)),"")</f>
        <v/>
      </c>
      <c r="E545" s="7"/>
      <c r="F545" s="7"/>
      <c r="G545" s="151"/>
      <c r="H545" s="349">
        <f t="shared" si="163"/>
        <v>1.7500000000000002E-2</v>
      </c>
      <c r="I545" s="19">
        <f t="shared" si="164"/>
        <v>0</v>
      </c>
      <c r="J545" s="67">
        <f t="shared" si="165"/>
        <v>3.5000000000000003E-2</v>
      </c>
      <c r="K545" s="19">
        <f t="shared" si="166"/>
        <v>0</v>
      </c>
      <c r="L545" s="138">
        <f>IF(ISNUMBER(VLOOKUP('Rate Calculations'!$A545,#REF!,2,FALSE)),VLOOKUP('Rate Calculations'!$A545,#REF!,2,FALSE),0)</f>
        <v>0</v>
      </c>
      <c r="M545" s="89">
        <f>IF(ISNUMBER(VLOOKUP('Rate Calculations'!$A545,#REF!,4,FALSE)),VLOOKUP('Rate Calculations'!$A545,#REF!,4,FALSE),0)</f>
        <v>0</v>
      </c>
      <c r="N545" s="17">
        <f t="shared" si="167"/>
        <v>0</v>
      </c>
      <c r="O545" s="18">
        <f t="shared" si="168"/>
        <v>0</v>
      </c>
      <c r="P545" s="139">
        <f t="shared" si="169"/>
        <v>0</v>
      </c>
      <c r="Q545" s="66">
        <f t="shared" si="170"/>
        <v>0</v>
      </c>
      <c r="R545" s="66">
        <f t="shared" si="171"/>
        <v>0</v>
      </c>
      <c r="S545" s="10" t="e">
        <f>IF(#REF!="Yes",Q545,(Q545+I545*0.5))</f>
        <v>#REF!</v>
      </c>
      <c r="T545" s="10" t="e">
        <f>IF(#REF!="Yes",R545,(R545+K545*0.5))</f>
        <v>#REF!</v>
      </c>
      <c r="U545" s="151">
        <f t="shared" si="172"/>
        <v>0</v>
      </c>
      <c r="V545" s="16">
        <f t="shared" si="173"/>
        <v>0</v>
      </c>
      <c r="W545" s="16">
        <f t="shared" si="174"/>
        <v>0</v>
      </c>
      <c r="X545" s="138">
        <f>IF(ISNUMBER(VLOOKUP('Rate Calculations'!$A545,#REF!,5,FALSE)),VLOOKUP('Rate Calculations'!$A545,#REF!,5,FALSE),0)</f>
        <v>0</v>
      </c>
      <c r="Y545" s="89">
        <f>IF(ISNUMBER(VLOOKUP('Rate Calculations'!$A545,#REF!,6,FALSE)),VLOOKUP('Rate Calculations'!$A545,#REF!,6,FALSE),0)</f>
        <v>0</v>
      </c>
      <c r="Z545" s="17">
        <f t="shared" si="175"/>
        <v>0</v>
      </c>
      <c r="AA545" s="18">
        <f t="shared" si="176"/>
        <v>0</v>
      </c>
      <c r="AB545" s="46">
        <f t="shared" si="161"/>
        <v>0</v>
      </c>
      <c r="AC545" s="24">
        <f t="shared" si="177"/>
        <v>0</v>
      </c>
      <c r="AD545" s="24">
        <f t="shared" si="178"/>
        <v>0</v>
      </c>
      <c r="AE545" s="27" t="e">
        <f>IF(#REF!="Yes",AC545,(AC545+V545*0.5))</f>
        <v>#REF!</v>
      </c>
      <c r="AF545" s="27" t="e">
        <f>IF(#REF!="Yes",AD545,(AD545+W545*0.5))</f>
        <v>#REF!</v>
      </c>
    </row>
    <row r="546" spans="1:32">
      <c r="A546" s="57" t="str">
        <f t="shared" si="162"/>
        <v xml:space="preserve"> </v>
      </c>
      <c r="B546" s="57"/>
      <c r="C546" s="57"/>
      <c r="D546" s="30" t="str">
        <f>IFERROR((GETPIVOTDATA("Average of Certified Payroll Hourly Rate",'Pivot Table'!$X$3,"Firm Name",A546,"Class Round 3 (PSPO)",B546)),"")</f>
        <v/>
      </c>
      <c r="E546" s="7"/>
      <c r="F546" s="7"/>
      <c r="G546" s="151"/>
      <c r="H546" s="349">
        <f t="shared" si="163"/>
        <v>1.7500000000000002E-2</v>
      </c>
      <c r="I546" s="19">
        <f t="shared" si="164"/>
        <v>0</v>
      </c>
      <c r="J546" s="67">
        <f t="shared" si="165"/>
        <v>3.5000000000000003E-2</v>
      </c>
      <c r="K546" s="19">
        <f t="shared" si="166"/>
        <v>0</v>
      </c>
      <c r="L546" s="138">
        <f>IF(ISNUMBER(VLOOKUP('Rate Calculations'!$A546,#REF!,2,FALSE)),VLOOKUP('Rate Calculations'!$A546,#REF!,2,FALSE),0)</f>
        <v>0</v>
      </c>
      <c r="M546" s="89">
        <f>IF(ISNUMBER(VLOOKUP('Rate Calculations'!$A546,#REF!,4,FALSE)),VLOOKUP('Rate Calculations'!$A546,#REF!,4,FALSE),0)</f>
        <v>0</v>
      </c>
      <c r="N546" s="17">
        <f t="shared" si="167"/>
        <v>0</v>
      </c>
      <c r="O546" s="18">
        <f t="shared" si="168"/>
        <v>0</v>
      </c>
      <c r="P546" s="139">
        <f t="shared" si="169"/>
        <v>0</v>
      </c>
      <c r="Q546" s="66">
        <f t="shared" si="170"/>
        <v>0</v>
      </c>
      <c r="R546" s="66">
        <f t="shared" si="171"/>
        <v>0</v>
      </c>
      <c r="S546" s="10" t="e">
        <f>IF(#REF!="Yes",Q546,(Q546+I546*0.5))</f>
        <v>#REF!</v>
      </c>
      <c r="T546" s="10" t="e">
        <f>IF(#REF!="Yes",R546,(R546+K546*0.5))</f>
        <v>#REF!</v>
      </c>
      <c r="U546" s="151">
        <f t="shared" si="172"/>
        <v>0</v>
      </c>
      <c r="V546" s="16">
        <f t="shared" si="173"/>
        <v>0</v>
      </c>
      <c r="W546" s="16">
        <f t="shared" si="174"/>
        <v>0</v>
      </c>
      <c r="X546" s="138">
        <f>IF(ISNUMBER(VLOOKUP('Rate Calculations'!$A546,#REF!,5,FALSE)),VLOOKUP('Rate Calculations'!$A546,#REF!,5,FALSE),0)</f>
        <v>0</v>
      </c>
      <c r="Y546" s="89">
        <f>IF(ISNUMBER(VLOOKUP('Rate Calculations'!$A546,#REF!,6,FALSE)),VLOOKUP('Rate Calculations'!$A546,#REF!,6,FALSE),0)</f>
        <v>0</v>
      </c>
      <c r="Z546" s="17">
        <f t="shared" si="175"/>
        <v>0</v>
      </c>
      <c r="AA546" s="18">
        <f t="shared" si="176"/>
        <v>0</v>
      </c>
      <c r="AB546" s="46">
        <f t="shared" si="161"/>
        <v>0</v>
      </c>
      <c r="AC546" s="24">
        <f t="shared" si="177"/>
        <v>0</v>
      </c>
      <c r="AD546" s="24">
        <f t="shared" si="178"/>
        <v>0</v>
      </c>
      <c r="AE546" s="27" t="e">
        <f>IF(#REF!="Yes",AC546,(AC546+V546*0.5))</f>
        <v>#REF!</v>
      </c>
      <c r="AF546" s="27" t="e">
        <f>IF(#REF!="Yes",AD546,(AD546+W546*0.5))</f>
        <v>#REF!</v>
      </c>
    </row>
    <row r="547" spans="1:32">
      <c r="A547" s="57" t="str">
        <f t="shared" si="162"/>
        <v xml:space="preserve"> </v>
      </c>
      <c r="B547" s="57"/>
      <c r="C547" s="57"/>
      <c r="D547" s="30" t="str">
        <f>IFERROR((GETPIVOTDATA("Average of Certified Payroll Hourly Rate",'Pivot Table'!$X$3,"Firm Name",A547,"Class Round 3 (PSPO)",B547)),"")</f>
        <v/>
      </c>
      <c r="E547" s="7"/>
      <c r="F547" s="7"/>
      <c r="G547" s="151"/>
      <c r="H547" s="349">
        <f t="shared" si="163"/>
        <v>1.7500000000000002E-2</v>
      </c>
      <c r="I547" s="19">
        <f t="shared" si="164"/>
        <v>0</v>
      </c>
      <c r="J547" s="67">
        <f t="shared" si="165"/>
        <v>3.5000000000000003E-2</v>
      </c>
      <c r="K547" s="19">
        <f t="shared" si="166"/>
        <v>0</v>
      </c>
      <c r="L547" s="138">
        <f>IF(ISNUMBER(VLOOKUP('Rate Calculations'!$A547,#REF!,2,FALSE)),VLOOKUP('Rate Calculations'!$A547,#REF!,2,FALSE),0)</f>
        <v>0</v>
      </c>
      <c r="M547" s="89">
        <f>IF(ISNUMBER(VLOOKUP('Rate Calculations'!$A547,#REF!,4,FALSE)),VLOOKUP('Rate Calculations'!$A547,#REF!,4,FALSE),0)</f>
        <v>0</v>
      </c>
      <c r="N547" s="17">
        <f t="shared" si="167"/>
        <v>0</v>
      </c>
      <c r="O547" s="18">
        <f t="shared" si="168"/>
        <v>0</v>
      </c>
      <c r="P547" s="139">
        <f t="shared" si="169"/>
        <v>0</v>
      </c>
      <c r="Q547" s="66">
        <f t="shared" si="170"/>
        <v>0</v>
      </c>
      <c r="R547" s="66">
        <f t="shared" si="171"/>
        <v>0</v>
      </c>
      <c r="S547" s="10" t="e">
        <f>IF(#REF!="Yes",Q547,(Q547+I547*0.5))</f>
        <v>#REF!</v>
      </c>
      <c r="T547" s="10" t="e">
        <f>IF(#REF!="Yes",R547,(R547+K547*0.5))</f>
        <v>#REF!</v>
      </c>
      <c r="U547" s="151">
        <f t="shared" si="172"/>
        <v>0</v>
      </c>
      <c r="V547" s="16">
        <f t="shared" si="173"/>
        <v>0</v>
      </c>
      <c r="W547" s="16">
        <f t="shared" si="174"/>
        <v>0</v>
      </c>
      <c r="X547" s="138">
        <f>IF(ISNUMBER(VLOOKUP('Rate Calculations'!$A547,#REF!,5,FALSE)),VLOOKUP('Rate Calculations'!$A547,#REF!,5,FALSE),0)</f>
        <v>0</v>
      </c>
      <c r="Y547" s="89">
        <f>IF(ISNUMBER(VLOOKUP('Rate Calculations'!$A547,#REF!,6,FALSE)),VLOOKUP('Rate Calculations'!$A547,#REF!,6,FALSE),0)</f>
        <v>0</v>
      </c>
      <c r="Z547" s="17">
        <f t="shared" si="175"/>
        <v>0</v>
      </c>
      <c r="AA547" s="18">
        <f t="shared" si="176"/>
        <v>0</v>
      </c>
      <c r="AB547" s="46">
        <f t="shared" si="161"/>
        <v>0</v>
      </c>
      <c r="AC547" s="24">
        <f t="shared" si="177"/>
        <v>0</v>
      </c>
      <c r="AD547" s="24">
        <f t="shared" si="178"/>
        <v>0</v>
      </c>
      <c r="AE547" s="27" t="e">
        <f>IF(#REF!="Yes",AC547,(AC547+V547*0.5))</f>
        <v>#REF!</v>
      </c>
      <c r="AF547" s="27" t="e">
        <f>IF(#REF!="Yes",AD547,(AD547+W547*0.5))</f>
        <v>#REF!</v>
      </c>
    </row>
    <row r="548" spans="1:32">
      <c r="A548" s="57" t="str">
        <f t="shared" si="162"/>
        <v xml:space="preserve"> </v>
      </c>
      <c r="B548" s="57"/>
      <c r="C548" s="57"/>
      <c r="D548" s="30" t="str">
        <f>IFERROR((GETPIVOTDATA("Average of Certified Payroll Hourly Rate",'Pivot Table'!$X$3,"Firm Name",A548,"Class Round 3 (PSPO)",B548)),"")</f>
        <v/>
      </c>
      <c r="E548" s="7"/>
      <c r="F548" s="7"/>
      <c r="G548" s="151"/>
      <c r="H548" s="349">
        <f t="shared" si="163"/>
        <v>1.7500000000000002E-2</v>
      </c>
      <c r="I548" s="19">
        <f t="shared" si="164"/>
        <v>0</v>
      </c>
      <c r="J548" s="67">
        <f t="shared" si="165"/>
        <v>3.5000000000000003E-2</v>
      </c>
      <c r="K548" s="19">
        <f t="shared" si="166"/>
        <v>0</v>
      </c>
      <c r="L548" s="138">
        <f>IF(ISNUMBER(VLOOKUP('Rate Calculations'!$A548,#REF!,2,FALSE)),VLOOKUP('Rate Calculations'!$A548,#REF!,2,FALSE),0)</f>
        <v>0</v>
      </c>
      <c r="M548" s="89">
        <f>IF(ISNUMBER(VLOOKUP('Rate Calculations'!$A548,#REF!,4,FALSE)),VLOOKUP('Rate Calculations'!$A548,#REF!,4,FALSE),0)</f>
        <v>0</v>
      </c>
      <c r="N548" s="17">
        <f t="shared" si="167"/>
        <v>0</v>
      </c>
      <c r="O548" s="18">
        <f t="shared" si="168"/>
        <v>0</v>
      </c>
      <c r="P548" s="139">
        <f t="shared" si="169"/>
        <v>0</v>
      </c>
      <c r="Q548" s="66">
        <f t="shared" si="170"/>
        <v>0</v>
      </c>
      <c r="R548" s="66">
        <f t="shared" si="171"/>
        <v>0</v>
      </c>
      <c r="S548" s="10" t="e">
        <f>IF(#REF!="Yes",Q548,(Q548+I548*0.5))</f>
        <v>#REF!</v>
      </c>
      <c r="T548" s="10" t="e">
        <f>IF(#REF!="Yes",R548,(R548+K548*0.5))</f>
        <v>#REF!</v>
      </c>
      <c r="U548" s="151">
        <f t="shared" si="172"/>
        <v>0</v>
      </c>
      <c r="V548" s="16">
        <f t="shared" si="173"/>
        <v>0</v>
      </c>
      <c r="W548" s="16">
        <f t="shared" si="174"/>
        <v>0</v>
      </c>
      <c r="X548" s="138">
        <f>IF(ISNUMBER(VLOOKUP('Rate Calculations'!$A548,#REF!,5,FALSE)),VLOOKUP('Rate Calculations'!$A548,#REF!,5,FALSE),0)</f>
        <v>0</v>
      </c>
      <c r="Y548" s="89">
        <f>IF(ISNUMBER(VLOOKUP('Rate Calculations'!$A548,#REF!,6,FALSE)),VLOOKUP('Rate Calculations'!$A548,#REF!,6,FALSE),0)</f>
        <v>0</v>
      </c>
      <c r="Z548" s="17">
        <f t="shared" si="175"/>
        <v>0</v>
      </c>
      <c r="AA548" s="18">
        <f t="shared" si="176"/>
        <v>0</v>
      </c>
      <c r="AB548" s="46">
        <f t="shared" si="161"/>
        <v>0</v>
      </c>
      <c r="AC548" s="24">
        <f t="shared" si="177"/>
        <v>0</v>
      </c>
      <c r="AD548" s="24">
        <f t="shared" si="178"/>
        <v>0</v>
      </c>
      <c r="AE548" s="27" t="e">
        <f>IF(#REF!="Yes",AC548,(AC548+V548*0.5))</f>
        <v>#REF!</v>
      </c>
      <c r="AF548" s="27" t="e">
        <f>IF(#REF!="Yes",AD548,(AD548+W548*0.5))</f>
        <v>#REF!</v>
      </c>
    </row>
    <row r="549" spans="1:32">
      <c r="A549" s="57" t="str">
        <f t="shared" si="162"/>
        <v xml:space="preserve"> </v>
      </c>
      <c r="B549" s="57"/>
      <c r="C549" s="57"/>
      <c r="D549" s="30" t="str">
        <f>IFERROR((GETPIVOTDATA("Average of Certified Payroll Hourly Rate",'Pivot Table'!$X$3,"Firm Name",A549,"Class Round 3 (PSPO)",B549)),"")</f>
        <v/>
      </c>
      <c r="E549" s="7"/>
      <c r="F549" s="7"/>
      <c r="G549" s="151"/>
      <c r="H549" s="349">
        <f t="shared" si="163"/>
        <v>1.7500000000000002E-2</v>
      </c>
      <c r="I549" s="19">
        <f t="shared" si="164"/>
        <v>0</v>
      </c>
      <c r="J549" s="67">
        <f t="shared" si="165"/>
        <v>3.5000000000000003E-2</v>
      </c>
      <c r="K549" s="19">
        <f t="shared" si="166"/>
        <v>0</v>
      </c>
      <c r="L549" s="138">
        <f>IF(ISNUMBER(VLOOKUP('Rate Calculations'!$A549,#REF!,2,FALSE)),VLOOKUP('Rate Calculations'!$A549,#REF!,2,FALSE),0)</f>
        <v>0</v>
      </c>
      <c r="M549" s="89">
        <f>IF(ISNUMBER(VLOOKUP('Rate Calculations'!$A549,#REF!,4,FALSE)),VLOOKUP('Rate Calculations'!$A549,#REF!,4,FALSE),0)</f>
        <v>0</v>
      </c>
      <c r="N549" s="17">
        <f t="shared" si="167"/>
        <v>0</v>
      </c>
      <c r="O549" s="18">
        <f t="shared" si="168"/>
        <v>0</v>
      </c>
      <c r="P549" s="139">
        <f t="shared" si="169"/>
        <v>0</v>
      </c>
      <c r="Q549" s="66">
        <f t="shared" si="170"/>
        <v>0</v>
      </c>
      <c r="R549" s="66">
        <f t="shared" si="171"/>
        <v>0</v>
      </c>
      <c r="S549" s="10" t="e">
        <f>IF(#REF!="Yes",Q549,(Q549+I549*0.5))</f>
        <v>#REF!</v>
      </c>
      <c r="T549" s="10" t="e">
        <f>IF(#REF!="Yes",R549,(R549+K549*0.5))</f>
        <v>#REF!</v>
      </c>
      <c r="U549" s="151">
        <f t="shared" si="172"/>
        <v>0</v>
      </c>
      <c r="V549" s="16">
        <f t="shared" si="173"/>
        <v>0</v>
      </c>
      <c r="W549" s="16">
        <f t="shared" si="174"/>
        <v>0</v>
      </c>
      <c r="X549" s="138">
        <f>IF(ISNUMBER(VLOOKUP('Rate Calculations'!$A549,#REF!,5,FALSE)),VLOOKUP('Rate Calculations'!$A549,#REF!,5,FALSE),0)</f>
        <v>0</v>
      </c>
      <c r="Y549" s="89">
        <f>IF(ISNUMBER(VLOOKUP('Rate Calculations'!$A549,#REF!,6,FALSE)),VLOOKUP('Rate Calculations'!$A549,#REF!,6,FALSE),0)</f>
        <v>0</v>
      </c>
      <c r="Z549" s="17">
        <f t="shared" si="175"/>
        <v>0</v>
      </c>
      <c r="AA549" s="18">
        <f t="shared" si="176"/>
        <v>0</v>
      </c>
      <c r="AB549" s="46">
        <f t="shared" si="161"/>
        <v>0</v>
      </c>
      <c r="AC549" s="24">
        <f t="shared" si="177"/>
        <v>0</v>
      </c>
      <c r="AD549" s="24">
        <f t="shared" si="178"/>
        <v>0</v>
      </c>
      <c r="AE549" s="27" t="e">
        <f>IF(#REF!="Yes",AC549,(AC549+V549*0.5))</f>
        <v>#REF!</v>
      </c>
      <c r="AF549" s="27" t="e">
        <f>IF(#REF!="Yes",AD549,(AD549+W549*0.5))</f>
        <v>#REF!</v>
      </c>
    </row>
    <row r="550" spans="1:32">
      <c r="A550" s="57" t="str">
        <f t="shared" si="162"/>
        <v xml:space="preserve"> </v>
      </c>
      <c r="B550" s="57"/>
      <c r="C550" s="57"/>
      <c r="D550" s="30" t="str">
        <f>IFERROR((GETPIVOTDATA("Average of Certified Payroll Hourly Rate",'Pivot Table'!$X$3,"Firm Name",A550,"Class Round 3 (PSPO)",B550)),"")</f>
        <v/>
      </c>
      <c r="E550" s="7"/>
      <c r="F550" s="7"/>
      <c r="G550" s="151"/>
      <c r="H550" s="349">
        <f t="shared" si="163"/>
        <v>1.7500000000000002E-2</v>
      </c>
      <c r="I550" s="19">
        <f t="shared" si="164"/>
        <v>0</v>
      </c>
      <c r="J550" s="67">
        <f t="shared" si="165"/>
        <v>3.5000000000000003E-2</v>
      </c>
      <c r="K550" s="19">
        <f t="shared" si="166"/>
        <v>0</v>
      </c>
      <c r="L550" s="138">
        <f>IF(ISNUMBER(VLOOKUP('Rate Calculations'!$A550,#REF!,2,FALSE)),VLOOKUP('Rate Calculations'!$A550,#REF!,2,FALSE),0)</f>
        <v>0</v>
      </c>
      <c r="M550" s="89">
        <f>IF(ISNUMBER(VLOOKUP('Rate Calculations'!$A550,#REF!,4,FALSE)),VLOOKUP('Rate Calculations'!$A550,#REF!,4,FALSE),0)</f>
        <v>0</v>
      </c>
      <c r="N550" s="17">
        <f t="shared" si="167"/>
        <v>0</v>
      </c>
      <c r="O550" s="18">
        <f t="shared" si="168"/>
        <v>0</v>
      </c>
      <c r="P550" s="139">
        <f t="shared" si="169"/>
        <v>0</v>
      </c>
      <c r="Q550" s="66">
        <f t="shared" si="170"/>
        <v>0</v>
      </c>
      <c r="R550" s="66">
        <f t="shared" si="171"/>
        <v>0</v>
      </c>
      <c r="S550" s="10" t="e">
        <f>IF(#REF!="Yes",Q550,(Q550+I550*0.5))</f>
        <v>#REF!</v>
      </c>
      <c r="T550" s="10" t="e">
        <f>IF(#REF!="Yes",R550,(R550+K550*0.5))</f>
        <v>#REF!</v>
      </c>
      <c r="U550" s="151">
        <f t="shared" si="172"/>
        <v>0</v>
      </c>
      <c r="V550" s="16">
        <f t="shared" si="173"/>
        <v>0</v>
      </c>
      <c r="W550" s="16">
        <f t="shared" si="174"/>
        <v>0</v>
      </c>
      <c r="X550" s="138">
        <f>IF(ISNUMBER(VLOOKUP('Rate Calculations'!$A550,#REF!,5,FALSE)),VLOOKUP('Rate Calculations'!$A550,#REF!,5,FALSE),0)</f>
        <v>0</v>
      </c>
      <c r="Y550" s="89">
        <f>IF(ISNUMBER(VLOOKUP('Rate Calculations'!$A550,#REF!,6,FALSE)),VLOOKUP('Rate Calculations'!$A550,#REF!,6,FALSE),0)</f>
        <v>0</v>
      </c>
      <c r="Z550" s="17">
        <f t="shared" si="175"/>
        <v>0</v>
      </c>
      <c r="AA550" s="18">
        <f t="shared" si="176"/>
        <v>0</v>
      </c>
      <c r="AB550" s="46">
        <f t="shared" si="161"/>
        <v>0</v>
      </c>
      <c r="AC550" s="24">
        <f t="shared" si="177"/>
        <v>0</v>
      </c>
      <c r="AD550" s="24">
        <f t="shared" si="178"/>
        <v>0</v>
      </c>
      <c r="AE550" s="27" t="e">
        <f>IF(#REF!="Yes",AC550,(AC550+V550*0.5))</f>
        <v>#REF!</v>
      </c>
      <c r="AF550" s="27" t="e">
        <f>IF(#REF!="Yes",AD550,(AD550+W550*0.5))</f>
        <v>#REF!</v>
      </c>
    </row>
    <row r="551" spans="1:32">
      <c r="A551" s="57" t="str">
        <f t="shared" si="162"/>
        <v xml:space="preserve"> </v>
      </c>
      <c r="B551" s="57"/>
      <c r="C551" s="57"/>
      <c r="D551" s="30" t="str">
        <f>IFERROR((GETPIVOTDATA("Average of Certified Payroll Hourly Rate",'Pivot Table'!$X$3,"Firm Name",A551,"Class Round 3 (PSPO)",B551)),"")</f>
        <v/>
      </c>
      <c r="E551" s="7"/>
      <c r="F551" s="7"/>
      <c r="G551" s="151"/>
      <c r="H551" s="349">
        <f t="shared" si="163"/>
        <v>1.7500000000000002E-2</v>
      </c>
      <c r="I551" s="19">
        <f t="shared" si="164"/>
        <v>0</v>
      </c>
      <c r="J551" s="67">
        <f t="shared" si="165"/>
        <v>3.5000000000000003E-2</v>
      </c>
      <c r="K551" s="19">
        <f t="shared" si="166"/>
        <v>0</v>
      </c>
      <c r="L551" s="138">
        <f>IF(ISNUMBER(VLOOKUP('Rate Calculations'!$A551,#REF!,2,FALSE)),VLOOKUP('Rate Calculations'!$A551,#REF!,2,FALSE),0)</f>
        <v>0</v>
      </c>
      <c r="M551" s="89">
        <f>IF(ISNUMBER(VLOOKUP('Rate Calculations'!$A551,#REF!,4,FALSE)),VLOOKUP('Rate Calculations'!$A551,#REF!,4,FALSE),0)</f>
        <v>0</v>
      </c>
      <c r="N551" s="17">
        <f t="shared" si="167"/>
        <v>0</v>
      </c>
      <c r="O551" s="18">
        <f t="shared" si="168"/>
        <v>0</v>
      </c>
      <c r="P551" s="139">
        <f t="shared" si="169"/>
        <v>0</v>
      </c>
      <c r="Q551" s="66">
        <f t="shared" si="170"/>
        <v>0</v>
      </c>
      <c r="R551" s="66">
        <f t="shared" si="171"/>
        <v>0</v>
      </c>
      <c r="S551" s="10" t="e">
        <f>IF(#REF!="Yes",Q551,(Q551+I551*0.5))</f>
        <v>#REF!</v>
      </c>
      <c r="T551" s="10" t="e">
        <f>IF(#REF!="Yes",R551,(R551+K551*0.5))</f>
        <v>#REF!</v>
      </c>
      <c r="U551" s="151">
        <f t="shared" si="172"/>
        <v>0</v>
      </c>
      <c r="V551" s="16">
        <f t="shared" si="173"/>
        <v>0</v>
      </c>
      <c r="W551" s="16">
        <f t="shared" si="174"/>
        <v>0</v>
      </c>
      <c r="X551" s="138">
        <f>IF(ISNUMBER(VLOOKUP('Rate Calculations'!$A551,#REF!,5,FALSE)),VLOOKUP('Rate Calculations'!$A551,#REF!,5,FALSE),0)</f>
        <v>0</v>
      </c>
      <c r="Y551" s="89">
        <f>IF(ISNUMBER(VLOOKUP('Rate Calculations'!$A551,#REF!,6,FALSE)),VLOOKUP('Rate Calculations'!$A551,#REF!,6,FALSE),0)</f>
        <v>0</v>
      </c>
      <c r="Z551" s="17">
        <f t="shared" si="175"/>
        <v>0</v>
      </c>
      <c r="AA551" s="18">
        <f t="shared" si="176"/>
        <v>0</v>
      </c>
      <c r="AB551" s="46">
        <f t="shared" si="161"/>
        <v>0</v>
      </c>
      <c r="AC551" s="24">
        <f t="shared" si="177"/>
        <v>0</v>
      </c>
      <c r="AD551" s="24">
        <f t="shared" si="178"/>
        <v>0</v>
      </c>
      <c r="AE551" s="27" t="e">
        <f>IF(#REF!="Yes",AC551,(AC551+V551*0.5))</f>
        <v>#REF!</v>
      </c>
      <c r="AF551" s="27" t="e">
        <f>IF(#REF!="Yes",AD551,(AD551+W551*0.5))</f>
        <v>#REF!</v>
      </c>
    </row>
    <row r="552" spans="1:32">
      <c r="A552" s="57" t="str">
        <f t="shared" si="162"/>
        <v xml:space="preserve"> </v>
      </c>
      <c r="B552" s="57"/>
      <c r="C552" s="57"/>
      <c r="D552" s="30" t="str">
        <f>IFERROR((GETPIVOTDATA("Average of Certified Payroll Hourly Rate",'Pivot Table'!$X$3,"Firm Name",A552,"Class Round 3 (PSPO)",B552)),"")</f>
        <v/>
      </c>
      <c r="E552" s="7"/>
      <c r="F552" s="7"/>
      <c r="G552" s="151"/>
      <c r="H552" s="349">
        <f t="shared" si="163"/>
        <v>1.7500000000000002E-2</v>
      </c>
      <c r="I552" s="19">
        <f t="shared" si="164"/>
        <v>0</v>
      </c>
      <c r="J552" s="67">
        <f t="shared" si="165"/>
        <v>3.5000000000000003E-2</v>
      </c>
      <c r="K552" s="19">
        <f t="shared" si="166"/>
        <v>0</v>
      </c>
      <c r="L552" s="138">
        <f>IF(ISNUMBER(VLOOKUP('Rate Calculations'!$A552,#REF!,2,FALSE)),VLOOKUP('Rate Calculations'!$A552,#REF!,2,FALSE),0)</f>
        <v>0</v>
      </c>
      <c r="M552" s="89">
        <f>IF(ISNUMBER(VLOOKUP('Rate Calculations'!$A552,#REF!,4,FALSE)),VLOOKUP('Rate Calculations'!$A552,#REF!,4,FALSE),0)</f>
        <v>0</v>
      </c>
      <c r="N552" s="17">
        <f t="shared" si="167"/>
        <v>0</v>
      </c>
      <c r="O552" s="18">
        <f t="shared" si="168"/>
        <v>0</v>
      </c>
      <c r="P552" s="139">
        <f t="shared" si="169"/>
        <v>0</v>
      </c>
      <c r="Q552" s="66">
        <f t="shared" si="170"/>
        <v>0</v>
      </c>
      <c r="R552" s="66">
        <f t="shared" si="171"/>
        <v>0</v>
      </c>
      <c r="S552" s="10" t="e">
        <f>IF(#REF!="Yes",Q552,(Q552+I552*0.5))</f>
        <v>#REF!</v>
      </c>
      <c r="T552" s="10" t="e">
        <f>IF(#REF!="Yes",R552,(R552+K552*0.5))</f>
        <v>#REF!</v>
      </c>
      <c r="U552" s="151">
        <f t="shared" si="172"/>
        <v>0</v>
      </c>
      <c r="V552" s="16">
        <f t="shared" si="173"/>
        <v>0</v>
      </c>
      <c r="W552" s="16">
        <f t="shared" si="174"/>
        <v>0</v>
      </c>
      <c r="X552" s="138">
        <f>IF(ISNUMBER(VLOOKUP('Rate Calculations'!$A552,#REF!,5,FALSE)),VLOOKUP('Rate Calculations'!$A552,#REF!,5,FALSE),0)</f>
        <v>0</v>
      </c>
      <c r="Y552" s="89">
        <f>IF(ISNUMBER(VLOOKUP('Rate Calculations'!$A552,#REF!,6,FALSE)),VLOOKUP('Rate Calculations'!$A552,#REF!,6,FALSE),0)</f>
        <v>0</v>
      </c>
      <c r="Z552" s="17">
        <f t="shared" si="175"/>
        <v>0</v>
      </c>
      <c r="AA552" s="18">
        <f t="shared" si="176"/>
        <v>0</v>
      </c>
      <c r="AB552" s="46">
        <f t="shared" si="161"/>
        <v>0</v>
      </c>
      <c r="AC552" s="24">
        <f t="shared" si="177"/>
        <v>0</v>
      </c>
      <c r="AD552" s="24">
        <f t="shared" si="178"/>
        <v>0</v>
      </c>
      <c r="AE552" s="27" t="e">
        <f>IF(#REF!="Yes",AC552,(AC552+V552*0.5))</f>
        <v>#REF!</v>
      </c>
      <c r="AF552" s="27" t="e">
        <f>IF(#REF!="Yes",AD552,(AD552+W552*0.5))</f>
        <v>#REF!</v>
      </c>
    </row>
    <row r="553" spans="1:32">
      <c r="A553" s="57" t="str">
        <f t="shared" si="162"/>
        <v xml:space="preserve"> </v>
      </c>
      <c r="B553" s="57"/>
      <c r="C553" s="57"/>
      <c r="D553" s="30" t="str">
        <f>IFERROR((GETPIVOTDATA("Average of Certified Payroll Hourly Rate",'Pivot Table'!$X$3,"Firm Name",A553,"Class Round 3 (PSPO)",B553)),"")</f>
        <v/>
      </c>
      <c r="E553" s="7"/>
      <c r="F553" s="7"/>
      <c r="G553" s="151"/>
      <c r="H553" s="349">
        <f t="shared" si="163"/>
        <v>1.7500000000000002E-2</v>
      </c>
      <c r="I553" s="19">
        <f t="shared" si="164"/>
        <v>0</v>
      </c>
      <c r="J553" s="67">
        <f t="shared" si="165"/>
        <v>3.5000000000000003E-2</v>
      </c>
      <c r="K553" s="19">
        <f t="shared" si="166"/>
        <v>0</v>
      </c>
      <c r="L553" s="138">
        <f>IF(ISNUMBER(VLOOKUP('Rate Calculations'!$A553,#REF!,2,FALSE)),VLOOKUP('Rate Calculations'!$A553,#REF!,2,FALSE),0)</f>
        <v>0</v>
      </c>
      <c r="M553" s="89">
        <f>IF(ISNUMBER(VLOOKUP('Rate Calculations'!$A553,#REF!,4,FALSE)),VLOOKUP('Rate Calculations'!$A553,#REF!,4,FALSE),0)</f>
        <v>0</v>
      </c>
      <c r="N553" s="17">
        <f t="shared" si="167"/>
        <v>0</v>
      </c>
      <c r="O553" s="18">
        <f t="shared" si="168"/>
        <v>0</v>
      </c>
      <c r="P553" s="139">
        <f t="shared" si="169"/>
        <v>0</v>
      </c>
      <c r="Q553" s="66">
        <f t="shared" si="170"/>
        <v>0</v>
      </c>
      <c r="R553" s="66">
        <f t="shared" si="171"/>
        <v>0</v>
      </c>
      <c r="S553" s="10" t="e">
        <f>IF(#REF!="Yes",Q553,(Q553+I553*0.5))</f>
        <v>#REF!</v>
      </c>
      <c r="T553" s="10" t="e">
        <f>IF(#REF!="Yes",R553,(R553+K553*0.5))</f>
        <v>#REF!</v>
      </c>
      <c r="U553" s="151">
        <f t="shared" si="172"/>
        <v>0</v>
      </c>
      <c r="V553" s="16">
        <f t="shared" si="173"/>
        <v>0</v>
      </c>
      <c r="W553" s="16">
        <f t="shared" si="174"/>
        <v>0</v>
      </c>
      <c r="X553" s="138">
        <f>IF(ISNUMBER(VLOOKUP('Rate Calculations'!$A553,#REF!,5,FALSE)),VLOOKUP('Rate Calculations'!$A553,#REF!,5,FALSE),0)</f>
        <v>0</v>
      </c>
      <c r="Y553" s="89">
        <f>IF(ISNUMBER(VLOOKUP('Rate Calculations'!$A553,#REF!,6,FALSE)),VLOOKUP('Rate Calculations'!$A553,#REF!,6,FALSE),0)</f>
        <v>0</v>
      </c>
      <c r="Z553" s="17">
        <f t="shared" si="175"/>
        <v>0</v>
      </c>
      <c r="AA553" s="18">
        <f t="shared" si="176"/>
        <v>0</v>
      </c>
      <c r="AB553" s="46">
        <f t="shared" si="161"/>
        <v>0</v>
      </c>
      <c r="AC553" s="24">
        <f t="shared" si="177"/>
        <v>0</v>
      </c>
      <c r="AD553" s="24">
        <f t="shared" si="178"/>
        <v>0</v>
      </c>
      <c r="AE553" s="27" t="e">
        <f>IF(#REF!="Yes",AC553,(AC553+V553*0.5))</f>
        <v>#REF!</v>
      </c>
      <c r="AF553" s="27" t="e">
        <f>IF(#REF!="Yes",AD553,(AD553+W553*0.5))</f>
        <v>#REF!</v>
      </c>
    </row>
    <row r="554" spans="1:32">
      <c r="A554" s="57" t="str">
        <f t="shared" si="162"/>
        <v xml:space="preserve"> </v>
      </c>
      <c r="B554" s="57"/>
      <c r="C554" s="57"/>
      <c r="D554" s="30" t="str">
        <f>IFERROR((GETPIVOTDATA("Average of Certified Payroll Hourly Rate",'Pivot Table'!$X$3,"Firm Name",A554,"Class Round 3 (PSPO)",B554)),"")</f>
        <v/>
      </c>
      <c r="E554" s="7"/>
      <c r="F554" s="7"/>
      <c r="G554" s="151"/>
      <c r="H554" s="349">
        <f t="shared" si="163"/>
        <v>1.7500000000000002E-2</v>
      </c>
      <c r="I554" s="19">
        <f t="shared" si="164"/>
        <v>0</v>
      </c>
      <c r="J554" s="67">
        <f t="shared" si="165"/>
        <v>3.5000000000000003E-2</v>
      </c>
      <c r="K554" s="19">
        <f t="shared" si="166"/>
        <v>0</v>
      </c>
      <c r="L554" s="138">
        <f>IF(ISNUMBER(VLOOKUP('Rate Calculations'!$A554,#REF!,2,FALSE)),VLOOKUP('Rate Calculations'!$A554,#REF!,2,FALSE),0)</f>
        <v>0</v>
      </c>
      <c r="M554" s="89">
        <f>IF(ISNUMBER(VLOOKUP('Rate Calculations'!$A554,#REF!,4,FALSE)),VLOOKUP('Rate Calculations'!$A554,#REF!,4,FALSE),0)</f>
        <v>0</v>
      </c>
      <c r="N554" s="17">
        <f t="shared" si="167"/>
        <v>0</v>
      </c>
      <c r="O554" s="18">
        <f t="shared" si="168"/>
        <v>0</v>
      </c>
      <c r="P554" s="139">
        <f t="shared" si="169"/>
        <v>0</v>
      </c>
      <c r="Q554" s="66">
        <f t="shared" si="170"/>
        <v>0</v>
      </c>
      <c r="R554" s="66">
        <f t="shared" si="171"/>
        <v>0</v>
      </c>
      <c r="S554" s="10" t="e">
        <f>IF(#REF!="Yes",Q554,(Q554+I554*0.5))</f>
        <v>#REF!</v>
      </c>
      <c r="T554" s="10" t="e">
        <f>IF(#REF!="Yes",R554,(R554+K554*0.5))</f>
        <v>#REF!</v>
      </c>
      <c r="U554" s="151">
        <f t="shared" si="172"/>
        <v>0</v>
      </c>
      <c r="V554" s="16">
        <f t="shared" si="173"/>
        <v>0</v>
      </c>
      <c r="W554" s="16">
        <f t="shared" si="174"/>
        <v>0</v>
      </c>
      <c r="X554" s="138">
        <f>IF(ISNUMBER(VLOOKUP('Rate Calculations'!$A554,#REF!,5,FALSE)),VLOOKUP('Rate Calculations'!$A554,#REF!,5,FALSE),0)</f>
        <v>0</v>
      </c>
      <c r="Y554" s="89">
        <f>IF(ISNUMBER(VLOOKUP('Rate Calculations'!$A554,#REF!,6,FALSE)),VLOOKUP('Rate Calculations'!$A554,#REF!,6,FALSE),0)</f>
        <v>0</v>
      </c>
      <c r="Z554" s="17">
        <f t="shared" si="175"/>
        <v>0</v>
      </c>
      <c r="AA554" s="18">
        <f t="shared" si="176"/>
        <v>0</v>
      </c>
      <c r="AB554" s="46">
        <f t="shared" si="161"/>
        <v>0</v>
      </c>
      <c r="AC554" s="24">
        <f t="shared" si="177"/>
        <v>0</v>
      </c>
      <c r="AD554" s="24">
        <f t="shared" si="178"/>
        <v>0</v>
      </c>
      <c r="AE554" s="27" t="e">
        <f>IF(#REF!="Yes",AC554,(AC554+V554*0.5))</f>
        <v>#REF!</v>
      </c>
      <c r="AF554" s="27" t="e">
        <f>IF(#REF!="Yes",AD554,(AD554+W554*0.5))</f>
        <v>#REF!</v>
      </c>
    </row>
    <row r="555" spans="1:32">
      <c r="A555" s="57" t="str">
        <f t="shared" si="162"/>
        <v xml:space="preserve"> </v>
      </c>
      <c r="B555" s="57"/>
      <c r="C555" s="57"/>
      <c r="D555" s="30" t="str">
        <f>IFERROR((GETPIVOTDATA("Average of Certified Payroll Hourly Rate",'Pivot Table'!$X$3,"Firm Name",A555,"Class Round 3 (PSPO)",B555)),"")</f>
        <v/>
      </c>
      <c r="E555" s="7"/>
      <c r="F555" s="7"/>
      <c r="G555" s="151"/>
      <c r="H555" s="349">
        <f t="shared" si="163"/>
        <v>1.7500000000000002E-2</v>
      </c>
      <c r="I555" s="19">
        <f t="shared" si="164"/>
        <v>0</v>
      </c>
      <c r="J555" s="67">
        <f t="shared" si="165"/>
        <v>3.5000000000000003E-2</v>
      </c>
      <c r="K555" s="19">
        <f t="shared" si="166"/>
        <v>0</v>
      </c>
      <c r="L555" s="138">
        <f>IF(ISNUMBER(VLOOKUP('Rate Calculations'!$A555,#REF!,2,FALSE)),VLOOKUP('Rate Calculations'!$A555,#REF!,2,FALSE),0)</f>
        <v>0</v>
      </c>
      <c r="M555" s="89">
        <f>IF(ISNUMBER(VLOOKUP('Rate Calculations'!$A555,#REF!,4,FALSE)),VLOOKUP('Rate Calculations'!$A555,#REF!,4,FALSE),0)</f>
        <v>0</v>
      </c>
      <c r="N555" s="17">
        <f t="shared" si="167"/>
        <v>0</v>
      </c>
      <c r="O555" s="18">
        <f t="shared" si="168"/>
        <v>0</v>
      </c>
      <c r="P555" s="139">
        <f t="shared" si="169"/>
        <v>0</v>
      </c>
      <c r="Q555" s="66">
        <f t="shared" si="170"/>
        <v>0</v>
      </c>
      <c r="R555" s="66">
        <f t="shared" si="171"/>
        <v>0</v>
      </c>
      <c r="S555" s="10" t="e">
        <f>IF(#REF!="Yes",Q555,(Q555+I555*0.5))</f>
        <v>#REF!</v>
      </c>
      <c r="T555" s="10" t="e">
        <f>IF(#REF!="Yes",R555,(R555+K555*0.5))</f>
        <v>#REF!</v>
      </c>
      <c r="U555" s="151">
        <f t="shared" si="172"/>
        <v>0</v>
      </c>
      <c r="V555" s="16">
        <f t="shared" si="173"/>
        <v>0</v>
      </c>
      <c r="W555" s="16">
        <f t="shared" si="174"/>
        <v>0</v>
      </c>
      <c r="X555" s="138">
        <f>IF(ISNUMBER(VLOOKUP('Rate Calculations'!$A555,#REF!,5,FALSE)),VLOOKUP('Rate Calculations'!$A555,#REF!,5,FALSE),0)</f>
        <v>0</v>
      </c>
      <c r="Y555" s="89">
        <f>IF(ISNUMBER(VLOOKUP('Rate Calculations'!$A555,#REF!,6,FALSE)),VLOOKUP('Rate Calculations'!$A555,#REF!,6,FALSE),0)</f>
        <v>0</v>
      </c>
      <c r="Z555" s="17">
        <f t="shared" si="175"/>
        <v>0</v>
      </c>
      <c r="AA555" s="18">
        <f t="shared" si="176"/>
        <v>0</v>
      </c>
      <c r="AB555" s="46">
        <f t="shared" si="161"/>
        <v>0</v>
      </c>
      <c r="AC555" s="24">
        <f t="shared" si="177"/>
        <v>0</v>
      </c>
      <c r="AD555" s="24">
        <f t="shared" si="178"/>
        <v>0</v>
      </c>
      <c r="AE555" s="27" t="e">
        <f>IF(#REF!="Yes",AC555,(AC555+V555*0.5))</f>
        <v>#REF!</v>
      </c>
      <c r="AF555" s="27" t="e">
        <f>IF(#REF!="Yes",AD555,(AD555+W555*0.5))</f>
        <v>#REF!</v>
      </c>
    </row>
    <row r="556" spans="1:32">
      <c r="A556" s="57" t="str">
        <f t="shared" si="162"/>
        <v xml:space="preserve"> </v>
      </c>
      <c r="B556" s="57"/>
      <c r="C556" s="57"/>
      <c r="D556" s="30" t="str">
        <f>IFERROR((GETPIVOTDATA("Average of Certified Payroll Hourly Rate",'Pivot Table'!$X$3,"Firm Name",A556,"Class Round 3 (PSPO)",B556)),"")</f>
        <v/>
      </c>
      <c r="E556" s="7"/>
      <c r="F556" s="7"/>
      <c r="G556" s="151"/>
      <c r="H556" s="349">
        <f t="shared" si="163"/>
        <v>1.7500000000000002E-2</v>
      </c>
      <c r="I556" s="19">
        <f t="shared" si="164"/>
        <v>0</v>
      </c>
      <c r="J556" s="67">
        <f t="shared" si="165"/>
        <v>3.5000000000000003E-2</v>
      </c>
      <c r="K556" s="19">
        <f t="shared" si="166"/>
        <v>0</v>
      </c>
      <c r="L556" s="138">
        <f>IF(ISNUMBER(VLOOKUP('Rate Calculations'!$A556,#REF!,2,FALSE)),VLOOKUP('Rate Calculations'!$A556,#REF!,2,FALSE),0)</f>
        <v>0</v>
      </c>
      <c r="M556" s="89">
        <f>IF(ISNUMBER(VLOOKUP('Rate Calculations'!$A556,#REF!,4,FALSE)),VLOOKUP('Rate Calculations'!$A556,#REF!,4,FALSE),0)</f>
        <v>0</v>
      </c>
      <c r="N556" s="17">
        <f t="shared" si="167"/>
        <v>0</v>
      </c>
      <c r="O556" s="18">
        <f t="shared" si="168"/>
        <v>0</v>
      </c>
      <c r="P556" s="139">
        <f t="shared" si="169"/>
        <v>0</v>
      </c>
      <c r="Q556" s="66">
        <f t="shared" si="170"/>
        <v>0</v>
      </c>
      <c r="R556" s="66">
        <f t="shared" si="171"/>
        <v>0</v>
      </c>
      <c r="S556" s="10" t="e">
        <f>IF(#REF!="Yes",Q556,(Q556+I556*0.5))</f>
        <v>#REF!</v>
      </c>
      <c r="T556" s="10" t="e">
        <f>IF(#REF!="Yes",R556,(R556+K556*0.5))</f>
        <v>#REF!</v>
      </c>
      <c r="U556" s="151">
        <f t="shared" si="172"/>
        <v>0</v>
      </c>
      <c r="V556" s="16">
        <f t="shared" si="173"/>
        <v>0</v>
      </c>
      <c r="W556" s="16">
        <f t="shared" si="174"/>
        <v>0</v>
      </c>
      <c r="X556" s="138">
        <f>IF(ISNUMBER(VLOOKUP('Rate Calculations'!$A556,#REF!,5,FALSE)),VLOOKUP('Rate Calculations'!$A556,#REF!,5,FALSE),0)</f>
        <v>0</v>
      </c>
      <c r="Y556" s="89">
        <f>IF(ISNUMBER(VLOOKUP('Rate Calculations'!$A556,#REF!,6,FALSE)),VLOOKUP('Rate Calculations'!$A556,#REF!,6,FALSE),0)</f>
        <v>0</v>
      </c>
      <c r="Z556" s="17">
        <f t="shared" si="175"/>
        <v>0</v>
      </c>
      <c r="AA556" s="18">
        <f t="shared" si="176"/>
        <v>0</v>
      </c>
      <c r="AB556" s="46">
        <f t="shared" si="161"/>
        <v>0</v>
      </c>
      <c r="AC556" s="24">
        <f t="shared" si="177"/>
        <v>0</v>
      </c>
      <c r="AD556" s="24">
        <f t="shared" si="178"/>
        <v>0</v>
      </c>
      <c r="AE556" s="27" t="e">
        <f>IF(#REF!="Yes",AC556,(AC556+V556*0.5))</f>
        <v>#REF!</v>
      </c>
      <c r="AF556" s="27" t="e">
        <f>IF(#REF!="Yes",AD556,(AD556+W556*0.5))</f>
        <v>#REF!</v>
      </c>
    </row>
    <row r="557" spans="1:32">
      <c r="A557" s="57" t="str">
        <f t="shared" si="162"/>
        <v xml:space="preserve"> </v>
      </c>
      <c r="B557" s="57"/>
      <c r="C557" s="57"/>
      <c r="D557" s="30" t="str">
        <f>IFERROR((GETPIVOTDATA("Average of Certified Payroll Hourly Rate",'Pivot Table'!$X$3,"Firm Name",A557,"Class Round 3 (PSPO)",B557)),"")</f>
        <v/>
      </c>
      <c r="E557" s="7"/>
      <c r="F557" s="7"/>
      <c r="G557" s="151"/>
      <c r="H557" s="349">
        <f t="shared" si="163"/>
        <v>1.7500000000000002E-2</v>
      </c>
      <c r="I557" s="19">
        <f t="shared" si="164"/>
        <v>0</v>
      </c>
      <c r="J557" s="67">
        <f t="shared" si="165"/>
        <v>3.5000000000000003E-2</v>
      </c>
      <c r="K557" s="19">
        <f t="shared" si="166"/>
        <v>0</v>
      </c>
      <c r="L557" s="138">
        <f>IF(ISNUMBER(VLOOKUP('Rate Calculations'!$A557,#REF!,2,FALSE)),VLOOKUP('Rate Calculations'!$A557,#REF!,2,FALSE),0)</f>
        <v>0</v>
      </c>
      <c r="M557" s="89">
        <f>IF(ISNUMBER(VLOOKUP('Rate Calculations'!$A557,#REF!,4,FALSE)),VLOOKUP('Rate Calculations'!$A557,#REF!,4,FALSE),0)</f>
        <v>0</v>
      </c>
      <c r="N557" s="17">
        <f t="shared" si="167"/>
        <v>0</v>
      </c>
      <c r="O557" s="18">
        <f t="shared" si="168"/>
        <v>0</v>
      </c>
      <c r="P557" s="139">
        <f t="shared" si="169"/>
        <v>0</v>
      </c>
      <c r="Q557" s="66">
        <f t="shared" si="170"/>
        <v>0</v>
      </c>
      <c r="R557" s="66">
        <f t="shared" si="171"/>
        <v>0</v>
      </c>
      <c r="S557" s="10" t="e">
        <f>IF(#REF!="Yes",Q557,(Q557+I557*0.5))</f>
        <v>#REF!</v>
      </c>
      <c r="T557" s="10" t="e">
        <f>IF(#REF!="Yes",R557,(R557+K557*0.5))</f>
        <v>#REF!</v>
      </c>
      <c r="U557" s="151">
        <f t="shared" si="172"/>
        <v>0</v>
      </c>
      <c r="V557" s="16">
        <f t="shared" si="173"/>
        <v>0</v>
      </c>
      <c r="W557" s="16">
        <f t="shared" si="174"/>
        <v>0</v>
      </c>
      <c r="X557" s="138">
        <f>IF(ISNUMBER(VLOOKUP('Rate Calculations'!$A557,#REF!,5,FALSE)),VLOOKUP('Rate Calculations'!$A557,#REF!,5,FALSE),0)</f>
        <v>0</v>
      </c>
      <c r="Y557" s="89">
        <f>IF(ISNUMBER(VLOOKUP('Rate Calculations'!$A557,#REF!,6,FALSE)),VLOOKUP('Rate Calculations'!$A557,#REF!,6,FALSE),0)</f>
        <v>0</v>
      </c>
      <c r="Z557" s="17">
        <f t="shared" si="175"/>
        <v>0</v>
      </c>
      <c r="AA557" s="18">
        <f t="shared" si="176"/>
        <v>0</v>
      </c>
      <c r="AB557" s="46">
        <f t="shared" si="161"/>
        <v>0</v>
      </c>
      <c r="AC557" s="24">
        <f t="shared" si="177"/>
        <v>0</v>
      </c>
      <c r="AD557" s="24">
        <f t="shared" si="178"/>
        <v>0</v>
      </c>
      <c r="AE557" s="27" t="e">
        <f>IF(#REF!="Yes",AC557,(AC557+V557*0.5))</f>
        <v>#REF!</v>
      </c>
      <c r="AF557" s="27" t="e">
        <f>IF(#REF!="Yes",AD557,(AD557+W557*0.5))</f>
        <v>#REF!</v>
      </c>
    </row>
    <row r="558" spans="1:32">
      <c r="A558" s="57" t="str">
        <f t="shared" si="162"/>
        <v xml:space="preserve"> </v>
      </c>
      <c r="B558" s="57"/>
      <c r="C558" s="57"/>
      <c r="D558" s="30" t="str">
        <f>IFERROR((GETPIVOTDATA("Average of Certified Payroll Hourly Rate",'Pivot Table'!$X$3,"Firm Name",A558,"Class Round 3 (PSPO)",B558)),"")</f>
        <v/>
      </c>
      <c r="E558" s="7"/>
      <c r="F558" s="7"/>
      <c r="G558" s="151"/>
      <c r="H558" s="349">
        <f t="shared" si="163"/>
        <v>1.7500000000000002E-2</v>
      </c>
      <c r="I558" s="19">
        <f t="shared" si="164"/>
        <v>0</v>
      </c>
      <c r="J558" s="67">
        <f t="shared" si="165"/>
        <v>3.5000000000000003E-2</v>
      </c>
      <c r="K558" s="19">
        <f t="shared" si="166"/>
        <v>0</v>
      </c>
      <c r="L558" s="138">
        <f>IF(ISNUMBER(VLOOKUP('Rate Calculations'!$A558,#REF!,2,FALSE)),VLOOKUP('Rate Calculations'!$A558,#REF!,2,FALSE),0)</f>
        <v>0</v>
      </c>
      <c r="M558" s="89">
        <f>IF(ISNUMBER(VLOOKUP('Rate Calculations'!$A558,#REF!,4,FALSE)),VLOOKUP('Rate Calculations'!$A558,#REF!,4,FALSE),0)</f>
        <v>0</v>
      </c>
      <c r="N558" s="17">
        <f t="shared" si="167"/>
        <v>0</v>
      </c>
      <c r="O558" s="18">
        <f t="shared" si="168"/>
        <v>0</v>
      </c>
      <c r="P558" s="139">
        <f t="shared" si="169"/>
        <v>0</v>
      </c>
      <c r="Q558" s="66">
        <f t="shared" si="170"/>
        <v>0</v>
      </c>
      <c r="R558" s="66">
        <f t="shared" si="171"/>
        <v>0</v>
      </c>
      <c r="S558" s="10" t="e">
        <f>IF(#REF!="Yes",Q558,(Q558+I558*0.5))</f>
        <v>#REF!</v>
      </c>
      <c r="T558" s="10" t="e">
        <f>IF(#REF!="Yes",R558,(R558+K558*0.5))</f>
        <v>#REF!</v>
      </c>
      <c r="U558" s="151">
        <f t="shared" si="172"/>
        <v>0</v>
      </c>
      <c r="V558" s="16">
        <f t="shared" si="173"/>
        <v>0</v>
      </c>
      <c r="W558" s="16">
        <f t="shared" si="174"/>
        <v>0</v>
      </c>
      <c r="X558" s="138">
        <f>IF(ISNUMBER(VLOOKUP('Rate Calculations'!$A558,#REF!,5,FALSE)),VLOOKUP('Rate Calculations'!$A558,#REF!,5,FALSE),0)</f>
        <v>0</v>
      </c>
      <c r="Y558" s="89">
        <f>IF(ISNUMBER(VLOOKUP('Rate Calculations'!$A558,#REF!,6,FALSE)),VLOOKUP('Rate Calculations'!$A558,#REF!,6,FALSE),0)</f>
        <v>0</v>
      </c>
      <c r="Z558" s="17">
        <f t="shared" si="175"/>
        <v>0</v>
      </c>
      <c r="AA558" s="18">
        <f t="shared" si="176"/>
        <v>0</v>
      </c>
      <c r="AB558" s="46">
        <f t="shared" si="161"/>
        <v>0</v>
      </c>
      <c r="AC558" s="24">
        <f t="shared" si="177"/>
        <v>0</v>
      </c>
      <c r="AD558" s="24">
        <f t="shared" si="178"/>
        <v>0</v>
      </c>
      <c r="AE558" s="27" t="e">
        <f>IF(#REF!="Yes",AC558,(AC558+V558*0.5))</f>
        <v>#REF!</v>
      </c>
      <c r="AF558" s="27" t="e">
        <f>IF(#REF!="Yes",AD558,(AD558+W558*0.5))</f>
        <v>#REF!</v>
      </c>
    </row>
    <row r="559" spans="1:32">
      <c r="A559" s="57" t="str">
        <f t="shared" si="162"/>
        <v xml:space="preserve"> </v>
      </c>
      <c r="B559" s="57"/>
      <c r="C559" s="57"/>
      <c r="D559" s="30" t="str">
        <f>IFERROR((GETPIVOTDATA("Average of Certified Payroll Hourly Rate",'Pivot Table'!$X$3,"Firm Name",A559,"Class Round 3 (PSPO)",B559)),"")</f>
        <v/>
      </c>
      <c r="E559" s="7"/>
      <c r="F559" s="7"/>
      <c r="G559" s="151"/>
      <c r="H559" s="349">
        <f t="shared" si="163"/>
        <v>1.7500000000000002E-2</v>
      </c>
      <c r="I559" s="19">
        <f t="shared" si="164"/>
        <v>0</v>
      </c>
      <c r="J559" s="67">
        <f t="shared" si="165"/>
        <v>3.5000000000000003E-2</v>
      </c>
      <c r="K559" s="19">
        <f t="shared" si="166"/>
        <v>0</v>
      </c>
      <c r="L559" s="138">
        <f>IF(ISNUMBER(VLOOKUP('Rate Calculations'!$A559,#REF!,2,FALSE)),VLOOKUP('Rate Calculations'!$A559,#REF!,2,FALSE),0)</f>
        <v>0</v>
      </c>
      <c r="M559" s="89">
        <f>IF(ISNUMBER(VLOOKUP('Rate Calculations'!$A559,#REF!,4,FALSE)),VLOOKUP('Rate Calculations'!$A559,#REF!,4,FALSE),0)</f>
        <v>0</v>
      </c>
      <c r="N559" s="17">
        <f t="shared" si="167"/>
        <v>0</v>
      </c>
      <c r="O559" s="18">
        <f t="shared" si="168"/>
        <v>0</v>
      </c>
      <c r="P559" s="139">
        <f t="shared" si="169"/>
        <v>0</v>
      </c>
      <c r="Q559" s="66">
        <f t="shared" si="170"/>
        <v>0</v>
      </c>
      <c r="R559" s="66">
        <f t="shared" si="171"/>
        <v>0</v>
      </c>
      <c r="S559" s="10" t="e">
        <f>IF(#REF!="Yes",Q559,(Q559+I559*0.5))</f>
        <v>#REF!</v>
      </c>
      <c r="T559" s="10" t="e">
        <f>IF(#REF!="Yes",R559,(R559+K559*0.5))</f>
        <v>#REF!</v>
      </c>
      <c r="U559" s="151">
        <f t="shared" si="172"/>
        <v>0</v>
      </c>
      <c r="V559" s="16">
        <f t="shared" si="173"/>
        <v>0</v>
      </c>
      <c r="W559" s="16">
        <f t="shared" si="174"/>
        <v>0</v>
      </c>
      <c r="X559" s="138">
        <f>IF(ISNUMBER(VLOOKUP('Rate Calculations'!$A559,#REF!,5,FALSE)),VLOOKUP('Rate Calculations'!$A559,#REF!,5,FALSE),0)</f>
        <v>0</v>
      </c>
      <c r="Y559" s="89">
        <f>IF(ISNUMBER(VLOOKUP('Rate Calculations'!$A559,#REF!,6,FALSE)),VLOOKUP('Rate Calculations'!$A559,#REF!,6,FALSE),0)</f>
        <v>0</v>
      </c>
      <c r="Z559" s="17">
        <f t="shared" si="175"/>
        <v>0</v>
      </c>
      <c r="AA559" s="18">
        <f t="shared" si="176"/>
        <v>0</v>
      </c>
      <c r="AB559" s="46">
        <f t="shared" si="161"/>
        <v>0</v>
      </c>
      <c r="AC559" s="24">
        <f t="shared" si="177"/>
        <v>0</v>
      </c>
      <c r="AD559" s="24">
        <f t="shared" si="178"/>
        <v>0</v>
      </c>
      <c r="AE559" s="27" t="e">
        <f>IF(#REF!="Yes",AC559,(AC559+V559*0.5))</f>
        <v>#REF!</v>
      </c>
      <c r="AF559" s="27" t="e">
        <f>IF(#REF!="Yes",AD559,(AD559+W559*0.5))</f>
        <v>#REF!</v>
      </c>
    </row>
    <row r="560" spans="1:32">
      <c r="A560" s="57" t="str">
        <f t="shared" si="162"/>
        <v xml:space="preserve"> </v>
      </c>
      <c r="B560" s="57"/>
      <c r="C560" s="57"/>
      <c r="D560" s="30" t="str">
        <f>IFERROR((GETPIVOTDATA("Average of Certified Payroll Hourly Rate",'Pivot Table'!$X$3,"Firm Name",A560,"Class Round 3 (PSPO)",B560)),"")</f>
        <v/>
      </c>
      <c r="E560" s="7"/>
      <c r="F560" s="7"/>
      <c r="G560" s="151"/>
      <c r="H560" s="349">
        <f t="shared" si="163"/>
        <v>1.7500000000000002E-2</v>
      </c>
      <c r="I560" s="19">
        <f t="shared" si="164"/>
        <v>0</v>
      </c>
      <c r="J560" s="67">
        <f t="shared" si="165"/>
        <v>3.5000000000000003E-2</v>
      </c>
      <c r="K560" s="19">
        <f t="shared" si="166"/>
        <v>0</v>
      </c>
      <c r="L560" s="138">
        <f>IF(ISNUMBER(VLOOKUP('Rate Calculations'!$A560,#REF!,2,FALSE)),VLOOKUP('Rate Calculations'!$A560,#REF!,2,FALSE),0)</f>
        <v>0</v>
      </c>
      <c r="M560" s="89">
        <f>IF(ISNUMBER(VLOOKUP('Rate Calculations'!$A560,#REF!,4,FALSE)),VLOOKUP('Rate Calculations'!$A560,#REF!,4,FALSE),0)</f>
        <v>0</v>
      </c>
      <c r="N560" s="17">
        <f t="shared" si="167"/>
        <v>0</v>
      </c>
      <c r="O560" s="18">
        <f t="shared" si="168"/>
        <v>0</v>
      </c>
      <c r="P560" s="139">
        <f t="shared" si="169"/>
        <v>0</v>
      </c>
      <c r="Q560" s="66">
        <f t="shared" si="170"/>
        <v>0</v>
      </c>
      <c r="R560" s="66">
        <f t="shared" si="171"/>
        <v>0</v>
      </c>
      <c r="S560" s="10" t="e">
        <f>IF(#REF!="Yes",Q560,(Q560+I560*0.5))</f>
        <v>#REF!</v>
      </c>
      <c r="T560" s="10" t="e">
        <f>IF(#REF!="Yes",R560,(R560+K560*0.5))</f>
        <v>#REF!</v>
      </c>
      <c r="U560" s="151">
        <f t="shared" si="172"/>
        <v>0</v>
      </c>
      <c r="V560" s="16">
        <f t="shared" si="173"/>
        <v>0</v>
      </c>
      <c r="W560" s="16">
        <f t="shared" si="174"/>
        <v>0</v>
      </c>
      <c r="X560" s="138">
        <f>IF(ISNUMBER(VLOOKUP('Rate Calculations'!$A560,#REF!,5,FALSE)),VLOOKUP('Rate Calculations'!$A560,#REF!,5,FALSE),0)</f>
        <v>0</v>
      </c>
      <c r="Y560" s="89">
        <f>IF(ISNUMBER(VLOOKUP('Rate Calculations'!$A560,#REF!,6,FALSE)),VLOOKUP('Rate Calculations'!$A560,#REF!,6,FALSE),0)</f>
        <v>0</v>
      </c>
      <c r="Z560" s="17">
        <f t="shared" si="175"/>
        <v>0</v>
      </c>
      <c r="AA560" s="18">
        <f t="shared" si="176"/>
        <v>0</v>
      </c>
      <c r="AB560" s="46">
        <f t="shared" si="161"/>
        <v>0</v>
      </c>
      <c r="AC560" s="24">
        <f t="shared" si="177"/>
        <v>0</v>
      </c>
      <c r="AD560" s="24">
        <f t="shared" si="178"/>
        <v>0</v>
      </c>
      <c r="AE560" s="27" t="e">
        <f>IF(#REF!="Yes",AC560,(AC560+V560*0.5))</f>
        <v>#REF!</v>
      </c>
      <c r="AF560" s="27" t="e">
        <f>IF(#REF!="Yes",AD560,(AD560+W560*0.5))</f>
        <v>#REF!</v>
      </c>
    </row>
    <row r="561" spans="1:32">
      <c r="A561" s="57" t="str">
        <f t="shared" si="162"/>
        <v xml:space="preserve"> </v>
      </c>
      <c r="B561" s="57"/>
      <c r="C561" s="57"/>
      <c r="D561" s="30" t="str">
        <f>IFERROR((GETPIVOTDATA("Average of Certified Payroll Hourly Rate",'Pivot Table'!$X$3,"Firm Name",A561,"Class Round 3 (PSPO)",B561)),"")</f>
        <v/>
      </c>
      <c r="E561" s="7"/>
      <c r="F561" s="7"/>
      <c r="G561" s="151"/>
      <c r="H561" s="349">
        <f t="shared" si="163"/>
        <v>1.7500000000000002E-2</v>
      </c>
      <c r="I561" s="19">
        <f t="shared" si="164"/>
        <v>0</v>
      </c>
      <c r="J561" s="67">
        <f t="shared" si="165"/>
        <v>3.5000000000000003E-2</v>
      </c>
      <c r="K561" s="19">
        <f t="shared" si="166"/>
        <v>0</v>
      </c>
      <c r="L561" s="138">
        <f>IF(ISNUMBER(VLOOKUP('Rate Calculations'!$A561,#REF!,2,FALSE)),VLOOKUP('Rate Calculations'!$A561,#REF!,2,FALSE),0)</f>
        <v>0</v>
      </c>
      <c r="M561" s="89">
        <f>IF(ISNUMBER(VLOOKUP('Rate Calculations'!$A561,#REF!,4,FALSE)),VLOOKUP('Rate Calculations'!$A561,#REF!,4,FALSE),0)</f>
        <v>0</v>
      </c>
      <c r="N561" s="17">
        <f t="shared" si="167"/>
        <v>0</v>
      </c>
      <c r="O561" s="18">
        <f t="shared" si="168"/>
        <v>0</v>
      </c>
      <c r="P561" s="139">
        <f t="shared" si="169"/>
        <v>0</v>
      </c>
      <c r="Q561" s="66">
        <f t="shared" si="170"/>
        <v>0</v>
      </c>
      <c r="R561" s="66">
        <f t="shared" si="171"/>
        <v>0</v>
      </c>
      <c r="S561" s="10" t="e">
        <f>IF(#REF!="Yes",Q561,(Q561+I561*0.5))</f>
        <v>#REF!</v>
      </c>
      <c r="T561" s="10" t="e">
        <f>IF(#REF!="Yes",R561,(R561+K561*0.5))</f>
        <v>#REF!</v>
      </c>
      <c r="U561" s="151">
        <f t="shared" si="172"/>
        <v>0</v>
      </c>
      <c r="V561" s="16">
        <f t="shared" si="173"/>
        <v>0</v>
      </c>
      <c r="W561" s="16">
        <f t="shared" si="174"/>
        <v>0</v>
      </c>
      <c r="X561" s="138">
        <f>IF(ISNUMBER(VLOOKUP('Rate Calculations'!$A561,#REF!,5,FALSE)),VLOOKUP('Rate Calculations'!$A561,#REF!,5,FALSE),0)</f>
        <v>0</v>
      </c>
      <c r="Y561" s="89">
        <f>IF(ISNUMBER(VLOOKUP('Rate Calculations'!$A561,#REF!,6,FALSE)),VLOOKUP('Rate Calculations'!$A561,#REF!,6,FALSE),0)</f>
        <v>0</v>
      </c>
      <c r="Z561" s="17">
        <f t="shared" si="175"/>
        <v>0</v>
      </c>
      <c r="AA561" s="18">
        <f t="shared" si="176"/>
        <v>0</v>
      </c>
      <c r="AB561" s="46">
        <f t="shared" si="161"/>
        <v>0</v>
      </c>
      <c r="AC561" s="24">
        <f t="shared" si="177"/>
        <v>0</v>
      </c>
      <c r="AD561" s="24">
        <f t="shared" si="178"/>
        <v>0</v>
      </c>
      <c r="AE561" s="27" t="e">
        <f>IF(#REF!="Yes",AC561,(AC561+V561*0.5))</f>
        <v>#REF!</v>
      </c>
      <c r="AF561" s="27" t="e">
        <f>IF(#REF!="Yes",AD561,(AD561+W561*0.5))</f>
        <v>#REF!</v>
      </c>
    </row>
    <row r="562" spans="1:32">
      <c r="A562" s="57" t="str">
        <f t="shared" si="162"/>
        <v xml:space="preserve"> </v>
      </c>
      <c r="B562" s="57"/>
      <c r="C562" s="57"/>
      <c r="D562" s="30" t="str">
        <f>IFERROR((GETPIVOTDATA("Average of Certified Payroll Hourly Rate",'Pivot Table'!$X$3,"Firm Name",A562,"Class Round 3 (PSPO)",B562)),"")</f>
        <v/>
      </c>
      <c r="E562" s="7"/>
      <c r="F562" s="7"/>
      <c r="G562" s="151"/>
      <c r="H562" s="349">
        <f t="shared" si="163"/>
        <v>1.7500000000000002E-2</v>
      </c>
      <c r="I562" s="19">
        <f t="shared" si="164"/>
        <v>0</v>
      </c>
      <c r="J562" s="67">
        <f t="shared" si="165"/>
        <v>3.5000000000000003E-2</v>
      </c>
      <c r="K562" s="19">
        <f t="shared" si="166"/>
        <v>0</v>
      </c>
      <c r="L562" s="138">
        <f>IF(ISNUMBER(VLOOKUP('Rate Calculations'!$A562,#REF!,2,FALSE)),VLOOKUP('Rate Calculations'!$A562,#REF!,2,FALSE),0)</f>
        <v>0</v>
      </c>
      <c r="M562" s="89">
        <f>IF(ISNUMBER(VLOOKUP('Rate Calculations'!$A562,#REF!,4,FALSE)),VLOOKUP('Rate Calculations'!$A562,#REF!,4,FALSE),0)</f>
        <v>0</v>
      </c>
      <c r="N562" s="17">
        <f t="shared" si="167"/>
        <v>0</v>
      </c>
      <c r="O562" s="18">
        <f t="shared" si="168"/>
        <v>0</v>
      </c>
      <c r="P562" s="139">
        <f t="shared" si="169"/>
        <v>0</v>
      </c>
      <c r="Q562" s="66">
        <f t="shared" si="170"/>
        <v>0</v>
      </c>
      <c r="R562" s="66">
        <f t="shared" si="171"/>
        <v>0</v>
      </c>
      <c r="S562" s="10" t="e">
        <f>IF(#REF!="Yes",Q562,(Q562+I562*0.5))</f>
        <v>#REF!</v>
      </c>
      <c r="T562" s="10" t="e">
        <f>IF(#REF!="Yes",R562,(R562+K562*0.5))</f>
        <v>#REF!</v>
      </c>
      <c r="U562" s="151">
        <f t="shared" si="172"/>
        <v>0</v>
      </c>
      <c r="V562" s="16">
        <f t="shared" si="173"/>
        <v>0</v>
      </c>
      <c r="W562" s="16">
        <f t="shared" si="174"/>
        <v>0</v>
      </c>
      <c r="X562" s="138">
        <f>IF(ISNUMBER(VLOOKUP('Rate Calculations'!$A562,#REF!,5,FALSE)),VLOOKUP('Rate Calculations'!$A562,#REF!,5,FALSE),0)</f>
        <v>0</v>
      </c>
      <c r="Y562" s="89">
        <f>IF(ISNUMBER(VLOOKUP('Rate Calculations'!$A562,#REF!,6,FALSE)),VLOOKUP('Rate Calculations'!$A562,#REF!,6,FALSE),0)</f>
        <v>0</v>
      </c>
      <c r="Z562" s="17">
        <f t="shared" si="175"/>
        <v>0</v>
      </c>
      <c r="AA562" s="18">
        <f t="shared" si="176"/>
        <v>0</v>
      </c>
      <c r="AB562" s="46">
        <f t="shared" si="161"/>
        <v>0</v>
      </c>
      <c r="AC562" s="24">
        <f t="shared" si="177"/>
        <v>0</v>
      </c>
      <c r="AD562" s="24">
        <f t="shared" si="178"/>
        <v>0</v>
      </c>
      <c r="AE562" s="27" t="e">
        <f>IF(#REF!="Yes",AC562,(AC562+V562*0.5))</f>
        <v>#REF!</v>
      </c>
      <c r="AF562" s="27" t="e">
        <f>IF(#REF!="Yes",AD562,(AD562+W562*0.5))</f>
        <v>#REF!</v>
      </c>
    </row>
    <row r="563" spans="1:32">
      <c r="A563" s="57" t="str">
        <f t="shared" si="162"/>
        <v xml:space="preserve"> </v>
      </c>
      <c r="B563" s="57"/>
      <c r="C563" s="57"/>
      <c r="D563" s="30" t="str">
        <f>IFERROR((GETPIVOTDATA("Average of Certified Payroll Hourly Rate",'Pivot Table'!$X$3,"Firm Name",A563,"Class Round 3 (PSPO)",B563)),"")</f>
        <v/>
      </c>
      <c r="E563" s="7"/>
      <c r="F563" s="7"/>
      <c r="G563" s="151"/>
      <c r="H563" s="349">
        <f t="shared" si="163"/>
        <v>1.7500000000000002E-2</v>
      </c>
      <c r="I563" s="19">
        <f t="shared" si="164"/>
        <v>0</v>
      </c>
      <c r="J563" s="67">
        <f t="shared" si="165"/>
        <v>3.5000000000000003E-2</v>
      </c>
      <c r="K563" s="19">
        <f t="shared" si="166"/>
        <v>0</v>
      </c>
      <c r="L563" s="138">
        <f>IF(ISNUMBER(VLOOKUP('Rate Calculations'!$A563,#REF!,2,FALSE)),VLOOKUP('Rate Calculations'!$A563,#REF!,2,FALSE),0)</f>
        <v>0</v>
      </c>
      <c r="M563" s="89">
        <f>IF(ISNUMBER(VLOOKUP('Rate Calculations'!$A563,#REF!,4,FALSE)),VLOOKUP('Rate Calculations'!$A563,#REF!,4,FALSE),0)</f>
        <v>0</v>
      </c>
      <c r="N563" s="17">
        <f t="shared" si="167"/>
        <v>0</v>
      </c>
      <c r="O563" s="18">
        <f t="shared" si="168"/>
        <v>0</v>
      </c>
      <c r="P563" s="139">
        <f t="shared" si="169"/>
        <v>0</v>
      </c>
      <c r="Q563" s="66">
        <f t="shared" si="170"/>
        <v>0</v>
      </c>
      <c r="R563" s="66">
        <f t="shared" si="171"/>
        <v>0</v>
      </c>
      <c r="S563" s="10" t="e">
        <f>IF(#REF!="Yes",Q563,(Q563+I563*0.5))</f>
        <v>#REF!</v>
      </c>
      <c r="T563" s="10" t="e">
        <f>IF(#REF!="Yes",R563,(R563+K563*0.5))</f>
        <v>#REF!</v>
      </c>
      <c r="U563" s="151">
        <f t="shared" si="172"/>
        <v>0</v>
      </c>
      <c r="V563" s="16">
        <f t="shared" si="173"/>
        <v>0</v>
      </c>
      <c r="W563" s="16">
        <f t="shared" si="174"/>
        <v>0</v>
      </c>
      <c r="X563" s="138">
        <f>IF(ISNUMBER(VLOOKUP('Rate Calculations'!$A563,#REF!,5,FALSE)),VLOOKUP('Rate Calculations'!$A563,#REF!,5,FALSE),0)</f>
        <v>0</v>
      </c>
      <c r="Y563" s="89">
        <f>IF(ISNUMBER(VLOOKUP('Rate Calculations'!$A563,#REF!,6,FALSE)),VLOOKUP('Rate Calculations'!$A563,#REF!,6,FALSE),0)</f>
        <v>0</v>
      </c>
      <c r="Z563" s="17">
        <f t="shared" si="175"/>
        <v>0</v>
      </c>
      <c r="AA563" s="18">
        <f t="shared" si="176"/>
        <v>0</v>
      </c>
      <c r="AB563" s="46">
        <f t="shared" si="161"/>
        <v>0</v>
      </c>
      <c r="AC563" s="24">
        <f t="shared" si="177"/>
        <v>0</v>
      </c>
      <c r="AD563" s="24">
        <f t="shared" si="178"/>
        <v>0</v>
      </c>
      <c r="AE563" s="27" t="e">
        <f>IF(#REF!="Yes",AC563,(AC563+V563*0.5))</f>
        <v>#REF!</v>
      </c>
      <c r="AF563" s="27" t="e">
        <f>IF(#REF!="Yes",AD563,(AD563+W563*0.5))</f>
        <v>#REF!</v>
      </c>
    </row>
    <row r="564" spans="1:32">
      <c r="A564" s="57" t="str">
        <f t="shared" si="162"/>
        <v xml:space="preserve"> </v>
      </c>
      <c r="B564" s="57"/>
      <c r="C564" s="57"/>
      <c r="D564" s="30" t="str">
        <f>IFERROR((GETPIVOTDATA("Average of Certified Payroll Hourly Rate",'Pivot Table'!$X$3,"Firm Name",A564,"Class Round 3 (PSPO)",B564)),"")</f>
        <v/>
      </c>
      <c r="E564" s="7"/>
      <c r="F564" s="7"/>
      <c r="G564" s="151"/>
      <c r="H564" s="349">
        <f t="shared" si="163"/>
        <v>1.7500000000000002E-2</v>
      </c>
      <c r="I564" s="19">
        <f t="shared" si="164"/>
        <v>0</v>
      </c>
      <c r="J564" s="67">
        <f t="shared" si="165"/>
        <v>3.5000000000000003E-2</v>
      </c>
      <c r="K564" s="19">
        <f t="shared" si="166"/>
        <v>0</v>
      </c>
      <c r="L564" s="138">
        <f>IF(ISNUMBER(VLOOKUP('Rate Calculations'!$A564,#REF!,2,FALSE)),VLOOKUP('Rate Calculations'!$A564,#REF!,2,FALSE),0)</f>
        <v>0</v>
      </c>
      <c r="M564" s="89">
        <f>IF(ISNUMBER(VLOOKUP('Rate Calculations'!$A564,#REF!,4,FALSE)),VLOOKUP('Rate Calculations'!$A564,#REF!,4,FALSE),0)</f>
        <v>0</v>
      </c>
      <c r="N564" s="17">
        <f t="shared" si="167"/>
        <v>0</v>
      </c>
      <c r="O564" s="18">
        <f t="shared" si="168"/>
        <v>0</v>
      </c>
      <c r="P564" s="139">
        <f t="shared" si="169"/>
        <v>0</v>
      </c>
      <c r="Q564" s="66">
        <f t="shared" si="170"/>
        <v>0</v>
      </c>
      <c r="R564" s="66">
        <f t="shared" si="171"/>
        <v>0</v>
      </c>
      <c r="S564" s="10" t="e">
        <f>IF(#REF!="Yes",Q564,(Q564+I564*0.5))</f>
        <v>#REF!</v>
      </c>
      <c r="T564" s="10" t="e">
        <f>IF(#REF!="Yes",R564,(R564+K564*0.5))</f>
        <v>#REF!</v>
      </c>
      <c r="U564" s="151">
        <f t="shared" si="172"/>
        <v>0</v>
      </c>
      <c r="V564" s="16">
        <f t="shared" si="173"/>
        <v>0</v>
      </c>
      <c r="W564" s="16">
        <f t="shared" si="174"/>
        <v>0</v>
      </c>
      <c r="X564" s="138">
        <f>IF(ISNUMBER(VLOOKUP('Rate Calculations'!$A564,#REF!,5,FALSE)),VLOOKUP('Rate Calculations'!$A564,#REF!,5,FALSE),0)</f>
        <v>0</v>
      </c>
      <c r="Y564" s="89">
        <f>IF(ISNUMBER(VLOOKUP('Rate Calculations'!$A564,#REF!,6,FALSE)),VLOOKUP('Rate Calculations'!$A564,#REF!,6,FALSE),0)</f>
        <v>0</v>
      </c>
      <c r="Z564" s="17">
        <f t="shared" si="175"/>
        <v>0</v>
      </c>
      <c r="AA564" s="18">
        <f t="shared" si="176"/>
        <v>0</v>
      </c>
      <c r="AB564" s="46">
        <f t="shared" si="161"/>
        <v>0</v>
      </c>
      <c r="AC564" s="24">
        <f t="shared" si="177"/>
        <v>0</v>
      </c>
      <c r="AD564" s="24">
        <f t="shared" si="178"/>
        <v>0</v>
      </c>
      <c r="AE564" s="27" t="e">
        <f>IF(#REF!="Yes",AC564,(AC564+V564*0.5))</f>
        <v>#REF!</v>
      </c>
      <c r="AF564" s="27" t="e">
        <f>IF(#REF!="Yes",AD564,(AD564+W564*0.5))</f>
        <v>#REF!</v>
      </c>
    </row>
    <row r="565" spans="1:32">
      <c r="A565" s="57" t="str">
        <f t="shared" si="162"/>
        <v xml:space="preserve"> </v>
      </c>
      <c r="B565" s="57"/>
      <c r="C565" s="57"/>
      <c r="D565" s="30" t="str">
        <f>IFERROR((GETPIVOTDATA("Average of Certified Payroll Hourly Rate",'Pivot Table'!$X$3,"Firm Name",A565,"Class Round 3 (PSPO)",B565)),"")</f>
        <v/>
      </c>
      <c r="E565" s="7"/>
      <c r="F565" s="7"/>
      <c r="G565" s="151"/>
      <c r="H565" s="349">
        <f t="shared" si="163"/>
        <v>1.7500000000000002E-2</v>
      </c>
      <c r="I565" s="19">
        <f t="shared" si="164"/>
        <v>0</v>
      </c>
      <c r="J565" s="67">
        <f t="shared" si="165"/>
        <v>3.5000000000000003E-2</v>
      </c>
      <c r="K565" s="19">
        <f t="shared" si="166"/>
        <v>0</v>
      </c>
      <c r="L565" s="138">
        <f>IF(ISNUMBER(VLOOKUP('Rate Calculations'!$A565,#REF!,2,FALSE)),VLOOKUP('Rate Calculations'!$A565,#REF!,2,FALSE),0)</f>
        <v>0</v>
      </c>
      <c r="M565" s="89">
        <f>IF(ISNUMBER(VLOOKUP('Rate Calculations'!$A565,#REF!,4,FALSE)),VLOOKUP('Rate Calculations'!$A565,#REF!,4,FALSE),0)</f>
        <v>0</v>
      </c>
      <c r="N565" s="17">
        <f t="shared" si="167"/>
        <v>0</v>
      </c>
      <c r="O565" s="18">
        <f t="shared" si="168"/>
        <v>0</v>
      </c>
      <c r="P565" s="139">
        <f t="shared" si="169"/>
        <v>0</v>
      </c>
      <c r="Q565" s="66">
        <f t="shared" si="170"/>
        <v>0</v>
      </c>
      <c r="R565" s="66">
        <f t="shared" si="171"/>
        <v>0</v>
      </c>
      <c r="S565" s="10" t="e">
        <f>IF(#REF!="Yes",Q565,(Q565+I565*0.5))</f>
        <v>#REF!</v>
      </c>
      <c r="T565" s="10" t="e">
        <f>IF(#REF!="Yes",R565,(R565+K565*0.5))</f>
        <v>#REF!</v>
      </c>
      <c r="U565" s="151">
        <f t="shared" si="172"/>
        <v>0</v>
      </c>
      <c r="V565" s="16">
        <f t="shared" si="173"/>
        <v>0</v>
      </c>
      <c r="W565" s="16">
        <f t="shared" si="174"/>
        <v>0</v>
      </c>
      <c r="X565" s="138">
        <f>IF(ISNUMBER(VLOOKUP('Rate Calculations'!$A565,#REF!,5,FALSE)),VLOOKUP('Rate Calculations'!$A565,#REF!,5,FALSE),0)</f>
        <v>0</v>
      </c>
      <c r="Y565" s="89">
        <f>IF(ISNUMBER(VLOOKUP('Rate Calculations'!$A565,#REF!,6,FALSE)),VLOOKUP('Rate Calculations'!$A565,#REF!,6,FALSE),0)</f>
        <v>0</v>
      </c>
      <c r="Z565" s="17">
        <f t="shared" si="175"/>
        <v>0</v>
      </c>
      <c r="AA565" s="18">
        <f t="shared" si="176"/>
        <v>0</v>
      </c>
      <c r="AB565" s="46">
        <f t="shared" si="161"/>
        <v>0</v>
      </c>
      <c r="AC565" s="24">
        <f t="shared" si="177"/>
        <v>0</v>
      </c>
      <c r="AD565" s="24">
        <f t="shared" si="178"/>
        <v>0</v>
      </c>
      <c r="AE565" s="27" t="e">
        <f>IF(#REF!="Yes",AC565,(AC565+V565*0.5))</f>
        <v>#REF!</v>
      </c>
      <c r="AF565" s="27" t="e">
        <f>IF(#REF!="Yes",AD565,(AD565+W565*0.5))</f>
        <v>#REF!</v>
      </c>
    </row>
    <row r="566" spans="1:32">
      <c r="A566" s="57" t="str">
        <f t="shared" si="162"/>
        <v xml:space="preserve"> </v>
      </c>
      <c r="B566" s="57"/>
      <c r="C566" s="57"/>
      <c r="D566" s="30" t="str">
        <f>IFERROR((GETPIVOTDATA("Average of Certified Payroll Hourly Rate",'Pivot Table'!$X$3,"Firm Name",A566,"Class Round 3 (PSPO)",B566)),"")</f>
        <v/>
      </c>
      <c r="E566" s="7"/>
      <c r="F566" s="7"/>
      <c r="G566" s="151"/>
      <c r="H566" s="349">
        <f t="shared" si="163"/>
        <v>1.7500000000000002E-2</v>
      </c>
      <c r="I566" s="19">
        <f t="shared" si="164"/>
        <v>0</v>
      </c>
      <c r="J566" s="67">
        <f t="shared" si="165"/>
        <v>3.5000000000000003E-2</v>
      </c>
      <c r="K566" s="19">
        <f t="shared" si="166"/>
        <v>0</v>
      </c>
      <c r="L566" s="138">
        <f>IF(ISNUMBER(VLOOKUP('Rate Calculations'!$A566,#REF!,2,FALSE)),VLOOKUP('Rate Calculations'!$A566,#REF!,2,FALSE),0)</f>
        <v>0</v>
      </c>
      <c r="M566" s="89">
        <f>IF(ISNUMBER(VLOOKUP('Rate Calculations'!$A566,#REF!,4,FALSE)),VLOOKUP('Rate Calculations'!$A566,#REF!,4,FALSE),0)</f>
        <v>0</v>
      </c>
      <c r="N566" s="17">
        <f t="shared" si="167"/>
        <v>0</v>
      </c>
      <c r="O566" s="18">
        <f t="shared" si="168"/>
        <v>0</v>
      </c>
      <c r="P566" s="139">
        <f t="shared" si="169"/>
        <v>0</v>
      </c>
      <c r="Q566" s="66">
        <f t="shared" si="170"/>
        <v>0</v>
      </c>
      <c r="R566" s="66">
        <f t="shared" si="171"/>
        <v>0</v>
      </c>
      <c r="S566" s="10" t="e">
        <f>IF(#REF!="Yes",Q566,(Q566+I566*0.5))</f>
        <v>#REF!</v>
      </c>
      <c r="T566" s="10" t="e">
        <f>IF(#REF!="Yes",R566,(R566+K566*0.5))</f>
        <v>#REF!</v>
      </c>
      <c r="U566" s="151">
        <f t="shared" si="172"/>
        <v>0</v>
      </c>
      <c r="V566" s="16">
        <f t="shared" si="173"/>
        <v>0</v>
      </c>
      <c r="W566" s="16">
        <f t="shared" si="174"/>
        <v>0</v>
      </c>
      <c r="X566" s="138">
        <f>IF(ISNUMBER(VLOOKUP('Rate Calculations'!$A566,#REF!,5,FALSE)),VLOOKUP('Rate Calculations'!$A566,#REF!,5,FALSE),0)</f>
        <v>0</v>
      </c>
      <c r="Y566" s="89">
        <f>IF(ISNUMBER(VLOOKUP('Rate Calculations'!$A566,#REF!,6,FALSE)),VLOOKUP('Rate Calculations'!$A566,#REF!,6,FALSE),0)</f>
        <v>0</v>
      </c>
      <c r="Z566" s="17">
        <f t="shared" si="175"/>
        <v>0</v>
      </c>
      <c r="AA566" s="18">
        <f t="shared" si="176"/>
        <v>0</v>
      </c>
      <c r="AB566" s="46">
        <f t="shared" si="161"/>
        <v>0</v>
      </c>
      <c r="AC566" s="24">
        <f t="shared" si="177"/>
        <v>0</v>
      </c>
      <c r="AD566" s="24">
        <f t="shared" si="178"/>
        <v>0</v>
      </c>
      <c r="AE566" s="27" t="e">
        <f>IF(#REF!="Yes",AC566,(AC566+V566*0.5))</f>
        <v>#REF!</v>
      </c>
      <c r="AF566" s="27" t="e">
        <f>IF(#REF!="Yes",AD566,(AD566+W566*0.5))</f>
        <v>#REF!</v>
      </c>
    </row>
    <row r="567" spans="1:32">
      <c r="A567" s="57" t="str">
        <f t="shared" si="162"/>
        <v xml:space="preserve"> </v>
      </c>
      <c r="B567" s="57"/>
      <c r="C567" s="57"/>
      <c r="D567" s="30" t="str">
        <f>IFERROR((GETPIVOTDATA("Average of Certified Payroll Hourly Rate",'Pivot Table'!$X$3,"Firm Name",A567,"Class Round 3 (PSPO)",B567)),"")</f>
        <v/>
      </c>
      <c r="E567" s="7"/>
      <c r="F567" s="7"/>
      <c r="G567" s="151"/>
      <c r="H567" s="349">
        <f t="shared" si="163"/>
        <v>1.7500000000000002E-2</v>
      </c>
      <c r="I567" s="19">
        <f t="shared" si="164"/>
        <v>0</v>
      </c>
      <c r="J567" s="67">
        <f t="shared" si="165"/>
        <v>3.5000000000000003E-2</v>
      </c>
      <c r="K567" s="19">
        <f t="shared" si="166"/>
        <v>0</v>
      </c>
      <c r="L567" s="138">
        <f>IF(ISNUMBER(VLOOKUP('Rate Calculations'!$A567,#REF!,2,FALSE)),VLOOKUP('Rate Calculations'!$A567,#REF!,2,FALSE),0)</f>
        <v>0</v>
      </c>
      <c r="M567" s="89">
        <f>IF(ISNUMBER(VLOOKUP('Rate Calculations'!$A567,#REF!,4,FALSE)),VLOOKUP('Rate Calculations'!$A567,#REF!,4,FALSE),0)</f>
        <v>0</v>
      </c>
      <c r="N567" s="17">
        <f t="shared" si="167"/>
        <v>0</v>
      </c>
      <c r="O567" s="18">
        <f t="shared" si="168"/>
        <v>0</v>
      </c>
      <c r="P567" s="139">
        <f t="shared" si="169"/>
        <v>0</v>
      </c>
      <c r="Q567" s="66">
        <f t="shared" si="170"/>
        <v>0</v>
      </c>
      <c r="R567" s="66">
        <f t="shared" si="171"/>
        <v>0</v>
      </c>
      <c r="S567" s="10" t="e">
        <f>IF(#REF!="Yes",Q567,(Q567+I567*0.5))</f>
        <v>#REF!</v>
      </c>
      <c r="T567" s="10" t="e">
        <f>IF(#REF!="Yes",R567,(R567+K567*0.5))</f>
        <v>#REF!</v>
      </c>
      <c r="U567" s="151">
        <f t="shared" si="172"/>
        <v>0</v>
      </c>
      <c r="V567" s="16">
        <f t="shared" si="173"/>
        <v>0</v>
      </c>
      <c r="W567" s="16">
        <f t="shared" si="174"/>
        <v>0</v>
      </c>
      <c r="X567" s="138">
        <f>IF(ISNUMBER(VLOOKUP('Rate Calculations'!$A567,#REF!,5,FALSE)),VLOOKUP('Rate Calculations'!$A567,#REF!,5,FALSE),0)</f>
        <v>0</v>
      </c>
      <c r="Y567" s="89">
        <f>IF(ISNUMBER(VLOOKUP('Rate Calculations'!$A567,#REF!,6,FALSE)),VLOOKUP('Rate Calculations'!$A567,#REF!,6,FALSE),0)</f>
        <v>0</v>
      </c>
      <c r="Z567" s="17">
        <f t="shared" si="175"/>
        <v>0</v>
      </c>
      <c r="AA567" s="18">
        <f t="shared" si="176"/>
        <v>0</v>
      </c>
      <c r="AB567" s="46">
        <f t="shared" si="161"/>
        <v>0</v>
      </c>
      <c r="AC567" s="24">
        <f t="shared" si="177"/>
        <v>0</v>
      </c>
      <c r="AD567" s="24">
        <f t="shared" si="178"/>
        <v>0</v>
      </c>
      <c r="AE567" s="27" t="e">
        <f>IF(#REF!="Yes",AC567,(AC567+V567*0.5))</f>
        <v>#REF!</v>
      </c>
      <c r="AF567" s="27" t="e">
        <f>IF(#REF!="Yes",AD567,(AD567+W567*0.5))</f>
        <v>#REF!</v>
      </c>
    </row>
    <row r="568" spans="1:32">
      <c r="A568" s="57" t="str">
        <f t="shared" si="162"/>
        <v xml:space="preserve"> </v>
      </c>
      <c r="B568" s="57"/>
      <c r="C568" s="57"/>
      <c r="D568" s="30" t="str">
        <f>IFERROR((GETPIVOTDATA("Average of Certified Payroll Hourly Rate",'Pivot Table'!$X$3,"Firm Name",A568,"Class Round 3 (PSPO)",B568)),"")</f>
        <v/>
      </c>
      <c r="E568" s="7"/>
      <c r="F568" s="7"/>
      <c r="G568" s="151"/>
      <c r="H568" s="349">
        <f t="shared" si="163"/>
        <v>1.7500000000000002E-2</v>
      </c>
      <c r="I568" s="19">
        <f t="shared" si="164"/>
        <v>0</v>
      </c>
      <c r="J568" s="67">
        <f t="shared" si="165"/>
        <v>3.5000000000000003E-2</v>
      </c>
      <c r="K568" s="19">
        <f t="shared" si="166"/>
        <v>0</v>
      </c>
      <c r="L568" s="138">
        <f>IF(ISNUMBER(VLOOKUP('Rate Calculations'!$A568,#REF!,2,FALSE)),VLOOKUP('Rate Calculations'!$A568,#REF!,2,FALSE),0)</f>
        <v>0</v>
      </c>
      <c r="M568" s="89">
        <f>IF(ISNUMBER(VLOOKUP('Rate Calculations'!$A568,#REF!,4,FALSE)),VLOOKUP('Rate Calculations'!$A568,#REF!,4,FALSE),0)</f>
        <v>0</v>
      </c>
      <c r="N568" s="17">
        <f t="shared" si="167"/>
        <v>0</v>
      </c>
      <c r="O568" s="18">
        <f t="shared" si="168"/>
        <v>0</v>
      </c>
      <c r="P568" s="139">
        <f t="shared" si="169"/>
        <v>0</v>
      </c>
      <c r="Q568" s="66">
        <f t="shared" si="170"/>
        <v>0</v>
      </c>
      <c r="R568" s="66">
        <f t="shared" si="171"/>
        <v>0</v>
      </c>
      <c r="S568" s="10" t="e">
        <f>IF(#REF!="Yes",Q568,(Q568+I568*0.5))</f>
        <v>#REF!</v>
      </c>
      <c r="T568" s="10" t="e">
        <f>IF(#REF!="Yes",R568,(R568+K568*0.5))</f>
        <v>#REF!</v>
      </c>
      <c r="U568" s="151">
        <f t="shared" si="172"/>
        <v>0</v>
      </c>
      <c r="V568" s="16">
        <f t="shared" si="173"/>
        <v>0</v>
      </c>
      <c r="W568" s="16">
        <f t="shared" si="174"/>
        <v>0</v>
      </c>
      <c r="X568" s="138">
        <f>IF(ISNUMBER(VLOOKUP('Rate Calculations'!$A568,#REF!,5,FALSE)),VLOOKUP('Rate Calculations'!$A568,#REF!,5,FALSE),0)</f>
        <v>0</v>
      </c>
      <c r="Y568" s="89">
        <f>IF(ISNUMBER(VLOOKUP('Rate Calculations'!$A568,#REF!,6,FALSE)),VLOOKUP('Rate Calculations'!$A568,#REF!,6,FALSE),0)</f>
        <v>0</v>
      </c>
      <c r="Z568" s="17">
        <f t="shared" si="175"/>
        <v>0</v>
      </c>
      <c r="AA568" s="18">
        <f t="shared" si="176"/>
        <v>0</v>
      </c>
      <c r="AB568" s="46">
        <f t="shared" si="161"/>
        <v>0</v>
      </c>
      <c r="AC568" s="24">
        <f t="shared" si="177"/>
        <v>0</v>
      </c>
      <c r="AD568" s="24">
        <f t="shared" si="178"/>
        <v>0</v>
      </c>
      <c r="AE568" s="27" t="e">
        <f>IF(#REF!="Yes",AC568,(AC568+V568*0.5))</f>
        <v>#REF!</v>
      </c>
      <c r="AF568" s="27" t="e">
        <f>IF(#REF!="Yes",AD568,(AD568+W568*0.5))</f>
        <v>#REF!</v>
      </c>
    </row>
    <row r="569" spans="1:32">
      <c r="A569" s="57" t="str">
        <f t="shared" si="162"/>
        <v xml:space="preserve"> </v>
      </c>
      <c r="B569" s="57"/>
      <c r="C569" s="57"/>
      <c r="D569" s="30" t="str">
        <f>IFERROR((GETPIVOTDATA("Average of Certified Payroll Hourly Rate",'Pivot Table'!$X$3,"Firm Name",A569,"Class Round 3 (PSPO)",B569)),"")</f>
        <v/>
      </c>
      <c r="E569" s="7"/>
      <c r="F569" s="7"/>
      <c r="G569" s="151"/>
      <c r="H569" s="349">
        <f t="shared" si="163"/>
        <v>1.7500000000000002E-2</v>
      </c>
      <c r="I569" s="19">
        <f t="shared" si="164"/>
        <v>0</v>
      </c>
      <c r="J569" s="67">
        <f t="shared" si="165"/>
        <v>3.5000000000000003E-2</v>
      </c>
      <c r="K569" s="19">
        <f t="shared" si="166"/>
        <v>0</v>
      </c>
      <c r="L569" s="138">
        <f>IF(ISNUMBER(VLOOKUP('Rate Calculations'!$A569,#REF!,2,FALSE)),VLOOKUP('Rate Calculations'!$A569,#REF!,2,FALSE),0)</f>
        <v>0</v>
      </c>
      <c r="M569" s="89">
        <f>IF(ISNUMBER(VLOOKUP('Rate Calculations'!$A569,#REF!,4,FALSE)),VLOOKUP('Rate Calculations'!$A569,#REF!,4,FALSE),0)</f>
        <v>0</v>
      </c>
      <c r="N569" s="17">
        <f t="shared" si="167"/>
        <v>0</v>
      </c>
      <c r="O569" s="18">
        <f t="shared" si="168"/>
        <v>0</v>
      </c>
      <c r="P569" s="139">
        <f t="shared" si="169"/>
        <v>0</v>
      </c>
      <c r="Q569" s="66">
        <f t="shared" si="170"/>
        <v>0</v>
      </c>
      <c r="R569" s="66">
        <f t="shared" si="171"/>
        <v>0</v>
      </c>
      <c r="S569" s="10" t="e">
        <f>IF(#REF!="Yes",Q569,(Q569+I569*0.5))</f>
        <v>#REF!</v>
      </c>
      <c r="T569" s="10" t="e">
        <f>IF(#REF!="Yes",R569,(R569+K569*0.5))</f>
        <v>#REF!</v>
      </c>
      <c r="U569" s="151">
        <f t="shared" si="172"/>
        <v>0</v>
      </c>
      <c r="V569" s="16">
        <f t="shared" si="173"/>
        <v>0</v>
      </c>
      <c r="W569" s="16">
        <f t="shared" si="174"/>
        <v>0</v>
      </c>
      <c r="X569" s="138">
        <f>IF(ISNUMBER(VLOOKUP('Rate Calculations'!$A569,#REF!,5,FALSE)),VLOOKUP('Rate Calculations'!$A569,#REF!,5,FALSE),0)</f>
        <v>0</v>
      </c>
      <c r="Y569" s="89">
        <f>IF(ISNUMBER(VLOOKUP('Rate Calculations'!$A569,#REF!,6,FALSE)),VLOOKUP('Rate Calculations'!$A569,#REF!,6,FALSE),0)</f>
        <v>0</v>
      </c>
      <c r="Z569" s="17">
        <f t="shared" si="175"/>
        <v>0</v>
      </c>
      <c r="AA569" s="18">
        <f t="shared" si="176"/>
        <v>0</v>
      </c>
      <c r="AB569" s="46">
        <f t="shared" si="161"/>
        <v>0</v>
      </c>
      <c r="AC569" s="24">
        <f t="shared" si="177"/>
        <v>0</v>
      </c>
      <c r="AD569" s="24">
        <f t="shared" si="178"/>
        <v>0</v>
      </c>
      <c r="AE569" s="27" t="e">
        <f>IF(#REF!="Yes",AC569,(AC569+V569*0.5))</f>
        <v>#REF!</v>
      </c>
      <c r="AF569" s="27" t="e">
        <f>IF(#REF!="Yes",AD569,(AD569+W569*0.5))</f>
        <v>#REF!</v>
      </c>
    </row>
    <row r="570" spans="1:32">
      <c r="A570" s="57" t="str">
        <f t="shared" si="162"/>
        <v xml:space="preserve"> </v>
      </c>
      <c r="B570" s="57"/>
      <c r="C570" s="57"/>
      <c r="D570" s="30" t="str">
        <f>IFERROR((GETPIVOTDATA("Average of Certified Payroll Hourly Rate",'Pivot Table'!$X$3,"Firm Name",A570,"Class Round 3 (PSPO)",B570)),"")</f>
        <v/>
      </c>
      <c r="E570" s="7"/>
      <c r="F570" s="7"/>
      <c r="G570" s="151"/>
      <c r="H570" s="349">
        <f t="shared" si="163"/>
        <v>1.7500000000000002E-2</v>
      </c>
      <c r="I570" s="19">
        <f t="shared" si="164"/>
        <v>0</v>
      </c>
      <c r="J570" s="67">
        <f t="shared" si="165"/>
        <v>3.5000000000000003E-2</v>
      </c>
      <c r="K570" s="19">
        <f t="shared" si="166"/>
        <v>0</v>
      </c>
      <c r="L570" s="138">
        <f>IF(ISNUMBER(VLOOKUP('Rate Calculations'!$A570,#REF!,2,FALSE)),VLOOKUP('Rate Calculations'!$A570,#REF!,2,FALSE),0)</f>
        <v>0</v>
      </c>
      <c r="M570" s="89">
        <f>IF(ISNUMBER(VLOOKUP('Rate Calculations'!$A570,#REF!,4,FALSE)),VLOOKUP('Rate Calculations'!$A570,#REF!,4,FALSE),0)</f>
        <v>0</v>
      </c>
      <c r="N570" s="17">
        <f t="shared" si="167"/>
        <v>0</v>
      </c>
      <c r="O570" s="18">
        <f t="shared" si="168"/>
        <v>0</v>
      </c>
      <c r="P570" s="139">
        <f t="shared" si="169"/>
        <v>0</v>
      </c>
      <c r="Q570" s="66">
        <f t="shared" si="170"/>
        <v>0</v>
      </c>
      <c r="R570" s="66">
        <f t="shared" si="171"/>
        <v>0</v>
      </c>
      <c r="S570" s="10" t="e">
        <f>IF(#REF!="Yes",Q570,(Q570+I570*0.5))</f>
        <v>#REF!</v>
      </c>
      <c r="T570" s="10" t="e">
        <f>IF(#REF!="Yes",R570,(R570+K570*0.5))</f>
        <v>#REF!</v>
      </c>
      <c r="U570" s="151">
        <f t="shared" si="172"/>
        <v>0</v>
      </c>
      <c r="V570" s="16">
        <f t="shared" si="173"/>
        <v>0</v>
      </c>
      <c r="W570" s="16">
        <f t="shared" si="174"/>
        <v>0</v>
      </c>
      <c r="X570" s="138">
        <f>IF(ISNUMBER(VLOOKUP('Rate Calculations'!$A570,#REF!,5,FALSE)),VLOOKUP('Rate Calculations'!$A570,#REF!,5,FALSE),0)</f>
        <v>0</v>
      </c>
      <c r="Y570" s="89">
        <f>IF(ISNUMBER(VLOOKUP('Rate Calculations'!$A570,#REF!,6,FALSE)),VLOOKUP('Rate Calculations'!$A570,#REF!,6,FALSE),0)</f>
        <v>0</v>
      </c>
      <c r="Z570" s="17">
        <f t="shared" si="175"/>
        <v>0</v>
      </c>
      <c r="AA570" s="18">
        <f t="shared" si="176"/>
        <v>0</v>
      </c>
      <c r="AB570" s="46">
        <f t="shared" si="161"/>
        <v>0</v>
      </c>
      <c r="AC570" s="24">
        <f t="shared" si="177"/>
        <v>0</v>
      </c>
      <c r="AD570" s="24">
        <f t="shared" si="178"/>
        <v>0</v>
      </c>
      <c r="AE570" s="27" t="e">
        <f>IF(#REF!="Yes",AC570,(AC570+V570*0.5))</f>
        <v>#REF!</v>
      </c>
      <c r="AF570" s="27" t="e">
        <f>IF(#REF!="Yes",AD570,(AD570+W570*0.5))</f>
        <v>#REF!</v>
      </c>
    </row>
    <row r="571" spans="1:32">
      <c r="A571" s="57" t="str">
        <f t="shared" si="162"/>
        <v xml:space="preserve"> </v>
      </c>
      <c r="B571" s="57"/>
      <c r="C571" s="57"/>
      <c r="D571" s="30" t="str">
        <f>IFERROR((GETPIVOTDATA("Average of Certified Payroll Hourly Rate",'Pivot Table'!$X$3,"Firm Name",A571,"Class Round 3 (PSPO)",B571)),"")</f>
        <v/>
      </c>
      <c r="E571" s="7"/>
      <c r="F571" s="7"/>
      <c r="G571" s="151"/>
      <c r="H571" s="349">
        <f t="shared" si="163"/>
        <v>1.7500000000000002E-2</v>
      </c>
      <c r="I571" s="19">
        <f t="shared" si="164"/>
        <v>0</v>
      </c>
      <c r="J571" s="67">
        <f t="shared" si="165"/>
        <v>3.5000000000000003E-2</v>
      </c>
      <c r="K571" s="19">
        <f t="shared" si="166"/>
        <v>0</v>
      </c>
      <c r="L571" s="138">
        <f>IF(ISNUMBER(VLOOKUP('Rate Calculations'!$A571,#REF!,2,FALSE)),VLOOKUP('Rate Calculations'!$A571,#REF!,2,FALSE),0)</f>
        <v>0</v>
      </c>
      <c r="M571" s="89">
        <f>IF(ISNUMBER(VLOOKUP('Rate Calculations'!$A571,#REF!,4,FALSE)),VLOOKUP('Rate Calculations'!$A571,#REF!,4,FALSE),0)</f>
        <v>0</v>
      </c>
      <c r="N571" s="17">
        <f t="shared" si="167"/>
        <v>0</v>
      </c>
      <c r="O571" s="18">
        <f t="shared" si="168"/>
        <v>0</v>
      </c>
      <c r="P571" s="139">
        <f t="shared" si="169"/>
        <v>0</v>
      </c>
      <c r="Q571" s="66">
        <f t="shared" si="170"/>
        <v>0</v>
      </c>
      <c r="R571" s="66">
        <f t="shared" si="171"/>
        <v>0</v>
      </c>
      <c r="S571" s="10" t="e">
        <f>IF(#REF!="Yes",Q571,(Q571+I571*0.5))</f>
        <v>#REF!</v>
      </c>
      <c r="T571" s="10" t="e">
        <f>IF(#REF!="Yes",R571,(R571+K571*0.5))</f>
        <v>#REF!</v>
      </c>
      <c r="U571" s="151">
        <f t="shared" si="172"/>
        <v>0</v>
      </c>
      <c r="V571" s="16">
        <f t="shared" si="173"/>
        <v>0</v>
      </c>
      <c r="W571" s="16">
        <f t="shared" si="174"/>
        <v>0</v>
      </c>
      <c r="X571" s="138">
        <f>IF(ISNUMBER(VLOOKUP('Rate Calculations'!$A571,#REF!,5,FALSE)),VLOOKUP('Rate Calculations'!$A571,#REF!,5,FALSE),0)</f>
        <v>0</v>
      </c>
      <c r="Y571" s="89">
        <f>IF(ISNUMBER(VLOOKUP('Rate Calculations'!$A571,#REF!,6,FALSE)),VLOOKUP('Rate Calculations'!$A571,#REF!,6,FALSE),0)</f>
        <v>0</v>
      </c>
      <c r="Z571" s="17">
        <f t="shared" si="175"/>
        <v>0</v>
      </c>
      <c r="AA571" s="18">
        <f t="shared" si="176"/>
        <v>0</v>
      </c>
      <c r="AB571" s="46">
        <f t="shared" si="161"/>
        <v>0</v>
      </c>
      <c r="AC571" s="24">
        <f t="shared" si="177"/>
        <v>0</v>
      </c>
      <c r="AD571" s="24">
        <f t="shared" si="178"/>
        <v>0</v>
      </c>
      <c r="AE571" s="27" t="e">
        <f>IF(#REF!="Yes",AC571,(AC571+V571*0.5))</f>
        <v>#REF!</v>
      </c>
      <c r="AF571" s="27" t="e">
        <f>IF(#REF!="Yes",AD571,(AD571+W571*0.5))</f>
        <v>#REF!</v>
      </c>
    </row>
    <row r="572" spans="1:32">
      <c r="A572" s="57" t="str">
        <f t="shared" si="162"/>
        <v xml:space="preserve"> </v>
      </c>
      <c r="B572" s="57"/>
      <c r="C572" s="57"/>
      <c r="D572" s="30" t="str">
        <f>IFERROR((GETPIVOTDATA("Average of Certified Payroll Hourly Rate",'Pivot Table'!$X$3,"Firm Name",A572,"Class Round 3 (PSPO)",B572)),"")</f>
        <v/>
      </c>
      <c r="E572" s="7"/>
      <c r="F572" s="7"/>
      <c r="G572" s="151"/>
      <c r="H572" s="349">
        <f t="shared" si="163"/>
        <v>1.7500000000000002E-2</v>
      </c>
      <c r="I572" s="19">
        <f t="shared" si="164"/>
        <v>0</v>
      </c>
      <c r="J572" s="67">
        <f t="shared" si="165"/>
        <v>3.5000000000000003E-2</v>
      </c>
      <c r="K572" s="19">
        <f t="shared" si="166"/>
        <v>0</v>
      </c>
      <c r="L572" s="138">
        <f>IF(ISNUMBER(VLOOKUP('Rate Calculations'!$A572,#REF!,2,FALSE)),VLOOKUP('Rate Calculations'!$A572,#REF!,2,FALSE),0)</f>
        <v>0</v>
      </c>
      <c r="M572" s="89">
        <f>IF(ISNUMBER(VLOOKUP('Rate Calculations'!$A572,#REF!,4,FALSE)),VLOOKUP('Rate Calculations'!$A572,#REF!,4,FALSE),0)</f>
        <v>0</v>
      </c>
      <c r="N572" s="17">
        <f t="shared" si="167"/>
        <v>0</v>
      </c>
      <c r="O572" s="18">
        <f t="shared" si="168"/>
        <v>0</v>
      </c>
      <c r="P572" s="139">
        <f t="shared" si="169"/>
        <v>0</v>
      </c>
      <c r="Q572" s="66">
        <f t="shared" si="170"/>
        <v>0</v>
      </c>
      <c r="R572" s="66">
        <f t="shared" si="171"/>
        <v>0</v>
      </c>
      <c r="S572" s="10" t="e">
        <f>IF(#REF!="Yes",Q572,(Q572+I572*0.5))</f>
        <v>#REF!</v>
      </c>
      <c r="T572" s="10" t="e">
        <f>IF(#REF!="Yes",R572,(R572+K572*0.5))</f>
        <v>#REF!</v>
      </c>
      <c r="U572" s="151">
        <f t="shared" si="172"/>
        <v>0</v>
      </c>
      <c r="V572" s="16">
        <f t="shared" si="173"/>
        <v>0</v>
      </c>
      <c r="W572" s="16">
        <f t="shared" si="174"/>
        <v>0</v>
      </c>
      <c r="X572" s="138">
        <f>IF(ISNUMBER(VLOOKUP('Rate Calculations'!$A572,#REF!,5,FALSE)),VLOOKUP('Rate Calculations'!$A572,#REF!,5,FALSE),0)</f>
        <v>0</v>
      </c>
      <c r="Y572" s="89">
        <f>IF(ISNUMBER(VLOOKUP('Rate Calculations'!$A572,#REF!,6,FALSE)),VLOOKUP('Rate Calculations'!$A572,#REF!,6,FALSE),0)</f>
        <v>0</v>
      </c>
      <c r="Z572" s="17">
        <f t="shared" si="175"/>
        <v>0</v>
      </c>
      <c r="AA572" s="18">
        <f t="shared" si="176"/>
        <v>0</v>
      </c>
      <c r="AB572" s="46">
        <f t="shared" si="161"/>
        <v>0</v>
      </c>
      <c r="AC572" s="24">
        <f t="shared" si="177"/>
        <v>0</v>
      </c>
      <c r="AD572" s="24">
        <f t="shared" si="178"/>
        <v>0</v>
      </c>
      <c r="AE572" s="27" t="e">
        <f>IF(#REF!="Yes",AC572,(AC572+V572*0.5))</f>
        <v>#REF!</v>
      </c>
      <c r="AF572" s="27" t="e">
        <f>IF(#REF!="Yes",AD572,(AD572+W572*0.5))</f>
        <v>#REF!</v>
      </c>
    </row>
    <row r="573" spans="1:32">
      <c r="A573" s="57" t="str">
        <f t="shared" si="162"/>
        <v xml:space="preserve"> </v>
      </c>
      <c r="B573" s="57"/>
      <c r="C573" s="57"/>
      <c r="D573" s="30" t="str">
        <f>IFERROR((GETPIVOTDATA("Average of Certified Payroll Hourly Rate",'Pivot Table'!$X$3,"Firm Name",A573,"Class Round 3 (PSPO)",B573)),"")</f>
        <v/>
      </c>
      <c r="E573" s="7"/>
      <c r="F573" s="7"/>
      <c r="G573" s="151"/>
      <c r="H573" s="349">
        <f t="shared" si="163"/>
        <v>1.7500000000000002E-2</v>
      </c>
      <c r="I573" s="19">
        <f t="shared" si="164"/>
        <v>0</v>
      </c>
      <c r="J573" s="67">
        <f t="shared" si="165"/>
        <v>3.5000000000000003E-2</v>
      </c>
      <c r="K573" s="19">
        <f t="shared" si="166"/>
        <v>0</v>
      </c>
      <c r="L573" s="138">
        <f>IF(ISNUMBER(VLOOKUP('Rate Calculations'!$A573,#REF!,2,FALSE)),VLOOKUP('Rate Calculations'!$A573,#REF!,2,FALSE),0)</f>
        <v>0</v>
      </c>
      <c r="M573" s="89">
        <f>IF(ISNUMBER(VLOOKUP('Rate Calculations'!$A573,#REF!,4,FALSE)),VLOOKUP('Rate Calculations'!$A573,#REF!,4,FALSE),0)</f>
        <v>0</v>
      </c>
      <c r="N573" s="17">
        <f t="shared" si="167"/>
        <v>0</v>
      </c>
      <c r="O573" s="18">
        <f t="shared" si="168"/>
        <v>0</v>
      </c>
      <c r="P573" s="139">
        <f t="shared" si="169"/>
        <v>0</v>
      </c>
      <c r="Q573" s="66">
        <f t="shared" si="170"/>
        <v>0</v>
      </c>
      <c r="R573" s="66">
        <f t="shared" si="171"/>
        <v>0</v>
      </c>
      <c r="S573" s="10" t="e">
        <f>IF(#REF!="Yes",Q573,(Q573+I573*0.5))</f>
        <v>#REF!</v>
      </c>
      <c r="T573" s="10" t="e">
        <f>IF(#REF!="Yes",R573,(R573+K573*0.5))</f>
        <v>#REF!</v>
      </c>
      <c r="U573" s="151">
        <f t="shared" si="172"/>
        <v>0</v>
      </c>
      <c r="V573" s="16">
        <f t="shared" si="173"/>
        <v>0</v>
      </c>
      <c r="W573" s="16">
        <f t="shared" si="174"/>
        <v>0</v>
      </c>
      <c r="X573" s="138">
        <f>IF(ISNUMBER(VLOOKUP('Rate Calculations'!$A573,#REF!,5,FALSE)),VLOOKUP('Rate Calculations'!$A573,#REF!,5,FALSE),0)</f>
        <v>0</v>
      </c>
      <c r="Y573" s="89">
        <f>IF(ISNUMBER(VLOOKUP('Rate Calculations'!$A573,#REF!,6,FALSE)),VLOOKUP('Rate Calculations'!$A573,#REF!,6,FALSE),0)</f>
        <v>0</v>
      </c>
      <c r="Z573" s="17">
        <f t="shared" si="175"/>
        <v>0</v>
      </c>
      <c r="AA573" s="18">
        <f t="shared" si="176"/>
        <v>0</v>
      </c>
      <c r="AB573" s="46">
        <f t="shared" si="161"/>
        <v>0</v>
      </c>
      <c r="AC573" s="24">
        <f t="shared" si="177"/>
        <v>0</v>
      </c>
      <c r="AD573" s="24">
        <f t="shared" si="178"/>
        <v>0</v>
      </c>
      <c r="AE573" s="27" t="e">
        <f>IF(#REF!="Yes",AC573,(AC573+V573*0.5))</f>
        <v>#REF!</v>
      </c>
      <c r="AF573" s="27" t="e">
        <f>IF(#REF!="Yes",AD573,(AD573+W573*0.5))</f>
        <v>#REF!</v>
      </c>
    </row>
    <row r="574" spans="1:32">
      <c r="A574" s="57" t="str">
        <f t="shared" si="162"/>
        <v xml:space="preserve"> </v>
      </c>
      <c r="B574" s="57"/>
      <c r="C574" s="57"/>
      <c r="D574" s="30" t="str">
        <f>IFERROR((GETPIVOTDATA("Average of Certified Payroll Hourly Rate",'Pivot Table'!$X$3,"Firm Name",A574,"Class Round 3 (PSPO)",B574)),"")</f>
        <v/>
      </c>
      <c r="E574" s="7"/>
      <c r="F574" s="7"/>
      <c r="G574" s="151"/>
      <c r="H574" s="349">
        <f t="shared" si="163"/>
        <v>1.7500000000000002E-2</v>
      </c>
      <c r="I574" s="19">
        <f t="shared" si="164"/>
        <v>0</v>
      </c>
      <c r="J574" s="67">
        <f t="shared" si="165"/>
        <v>3.5000000000000003E-2</v>
      </c>
      <c r="K574" s="19">
        <f t="shared" si="166"/>
        <v>0</v>
      </c>
      <c r="L574" s="138">
        <f>IF(ISNUMBER(VLOOKUP('Rate Calculations'!$A574,#REF!,2,FALSE)),VLOOKUP('Rate Calculations'!$A574,#REF!,2,FALSE),0)</f>
        <v>0</v>
      </c>
      <c r="M574" s="89">
        <f>IF(ISNUMBER(VLOOKUP('Rate Calculations'!$A574,#REF!,4,FALSE)),VLOOKUP('Rate Calculations'!$A574,#REF!,4,FALSE),0)</f>
        <v>0</v>
      </c>
      <c r="N574" s="17">
        <f t="shared" si="167"/>
        <v>0</v>
      </c>
      <c r="O574" s="18">
        <f t="shared" si="168"/>
        <v>0</v>
      </c>
      <c r="P574" s="139">
        <f t="shared" si="169"/>
        <v>0</v>
      </c>
      <c r="Q574" s="66">
        <f t="shared" si="170"/>
        <v>0</v>
      </c>
      <c r="R574" s="66">
        <f t="shared" si="171"/>
        <v>0</v>
      </c>
      <c r="S574" s="10" t="e">
        <f>IF(#REF!="Yes",Q574,(Q574+I574*0.5))</f>
        <v>#REF!</v>
      </c>
      <c r="T574" s="10" t="e">
        <f>IF(#REF!="Yes",R574,(R574+K574*0.5))</f>
        <v>#REF!</v>
      </c>
      <c r="U574" s="151">
        <f t="shared" si="172"/>
        <v>0</v>
      </c>
      <c r="V574" s="16">
        <f t="shared" si="173"/>
        <v>0</v>
      </c>
      <c r="W574" s="16">
        <f t="shared" si="174"/>
        <v>0</v>
      </c>
      <c r="X574" s="138">
        <f>IF(ISNUMBER(VLOOKUP('Rate Calculations'!$A574,#REF!,5,FALSE)),VLOOKUP('Rate Calculations'!$A574,#REF!,5,FALSE),0)</f>
        <v>0</v>
      </c>
      <c r="Y574" s="89">
        <f>IF(ISNUMBER(VLOOKUP('Rate Calculations'!$A574,#REF!,6,FALSE)),VLOOKUP('Rate Calculations'!$A574,#REF!,6,FALSE),0)</f>
        <v>0</v>
      </c>
      <c r="Z574" s="17">
        <f t="shared" si="175"/>
        <v>0</v>
      </c>
      <c r="AA574" s="18">
        <f t="shared" si="176"/>
        <v>0</v>
      </c>
      <c r="AB574" s="46">
        <f t="shared" si="161"/>
        <v>0</v>
      </c>
      <c r="AC574" s="24">
        <f t="shared" si="177"/>
        <v>0</v>
      </c>
      <c r="AD574" s="24">
        <f t="shared" si="178"/>
        <v>0</v>
      </c>
      <c r="AE574" s="27" t="e">
        <f>IF(#REF!="Yes",AC574,(AC574+V574*0.5))</f>
        <v>#REF!</v>
      </c>
      <c r="AF574" s="27" t="e">
        <f>IF(#REF!="Yes",AD574,(AD574+W574*0.5))</f>
        <v>#REF!</v>
      </c>
    </row>
    <row r="575" spans="1:32">
      <c r="A575" s="57" t="str">
        <f t="shared" si="162"/>
        <v xml:space="preserve"> </v>
      </c>
      <c r="B575" s="57"/>
      <c r="C575" s="57"/>
      <c r="D575" s="30" t="str">
        <f>IFERROR((GETPIVOTDATA("Average of Certified Payroll Hourly Rate",'Pivot Table'!$X$3,"Firm Name",A575,"Class Round 3 (PSPO)",B575)),"")</f>
        <v/>
      </c>
      <c r="E575" s="7"/>
      <c r="F575" s="7"/>
      <c r="G575" s="151"/>
      <c r="H575" s="349">
        <f t="shared" si="163"/>
        <v>1.7500000000000002E-2</v>
      </c>
      <c r="I575" s="19">
        <f t="shared" si="164"/>
        <v>0</v>
      </c>
      <c r="J575" s="67">
        <f t="shared" si="165"/>
        <v>3.5000000000000003E-2</v>
      </c>
      <c r="K575" s="19">
        <f t="shared" si="166"/>
        <v>0</v>
      </c>
      <c r="L575" s="138">
        <f>IF(ISNUMBER(VLOOKUP('Rate Calculations'!$A575,#REF!,2,FALSE)),VLOOKUP('Rate Calculations'!$A575,#REF!,2,FALSE),0)</f>
        <v>0</v>
      </c>
      <c r="M575" s="89">
        <f>IF(ISNUMBER(VLOOKUP('Rate Calculations'!$A575,#REF!,4,FALSE)),VLOOKUP('Rate Calculations'!$A575,#REF!,4,FALSE),0)</f>
        <v>0</v>
      </c>
      <c r="N575" s="17">
        <f t="shared" si="167"/>
        <v>0</v>
      </c>
      <c r="O575" s="18">
        <f t="shared" si="168"/>
        <v>0</v>
      </c>
      <c r="P575" s="139">
        <f t="shared" si="169"/>
        <v>0</v>
      </c>
      <c r="Q575" s="66">
        <f t="shared" si="170"/>
        <v>0</v>
      </c>
      <c r="R575" s="66">
        <f t="shared" si="171"/>
        <v>0</v>
      </c>
      <c r="S575" s="10" t="e">
        <f>IF(#REF!="Yes",Q575,(Q575+I575*0.5))</f>
        <v>#REF!</v>
      </c>
      <c r="T575" s="10" t="e">
        <f>IF(#REF!="Yes",R575,(R575+K575*0.5))</f>
        <v>#REF!</v>
      </c>
      <c r="U575" s="151">
        <f t="shared" si="172"/>
        <v>0</v>
      </c>
      <c r="V575" s="16">
        <f t="shared" si="173"/>
        <v>0</v>
      </c>
      <c r="W575" s="16">
        <f t="shared" si="174"/>
        <v>0</v>
      </c>
      <c r="X575" s="138">
        <f>IF(ISNUMBER(VLOOKUP('Rate Calculations'!$A575,#REF!,5,FALSE)),VLOOKUP('Rate Calculations'!$A575,#REF!,5,FALSE),0)</f>
        <v>0</v>
      </c>
      <c r="Y575" s="89">
        <f>IF(ISNUMBER(VLOOKUP('Rate Calculations'!$A575,#REF!,6,FALSE)),VLOOKUP('Rate Calculations'!$A575,#REF!,6,FALSE),0)</f>
        <v>0</v>
      </c>
      <c r="Z575" s="17">
        <f t="shared" si="175"/>
        <v>0</v>
      </c>
      <c r="AA575" s="18">
        <f t="shared" si="176"/>
        <v>0</v>
      </c>
      <c r="AB575" s="46">
        <f t="shared" si="161"/>
        <v>0</v>
      </c>
      <c r="AC575" s="24">
        <f t="shared" si="177"/>
        <v>0</v>
      </c>
      <c r="AD575" s="24">
        <f t="shared" si="178"/>
        <v>0</v>
      </c>
      <c r="AE575" s="27" t="e">
        <f>IF(#REF!="Yes",AC575,(AC575+V575*0.5))</f>
        <v>#REF!</v>
      </c>
      <c r="AF575" s="27" t="e">
        <f>IF(#REF!="Yes",AD575,(AD575+W575*0.5))</f>
        <v>#REF!</v>
      </c>
    </row>
    <row r="576" spans="1:32">
      <c r="A576" s="57" t="str">
        <f t="shared" si="162"/>
        <v xml:space="preserve"> </v>
      </c>
      <c r="B576" s="57"/>
      <c r="C576" s="57"/>
      <c r="D576" s="30" t="str">
        <f>IFERROR((GETPIVOTDATA("Average of Certified Payroll Hourly Rate",'Pivot Table'!$X$3,"Firm Name",A576,"Class Round 3 (PSPO)",B576)),"")</f>
        <v/>
      </c>
      <c r="E576" s="7"/>
      <c r="F576" s="7"/>
      <c r="G576" s="151"/>
      <c r="H576" s="349">
        <f t="shared" si="163"/>
        <v>1.7500000000000002E-2</v>
      </c>
      <c r="I576" s="19">
        <f t="shared" si="164"/>
        <v>0</v>
      </c>
      <c r="J576" s="67">
        <f t="shared" si="165"/>
        <v>3.5000000000000003E-2</v>
      </c>
      <c r="K576" s="19">
        <f t="shared" si="166"/>
        <v>0</v>
      </c>
      <c r="L576" s="138">
        <f>IF(ISNUMBER(VLOOKUP('Rate Calculations'!$A576,#REF!,2,FALSE)),VLOOKUP('Rate Calculations'!$A576,#REF!,2,FALSE),0)</f>
        <v>0</v>
      </c>
      <c r="M576" s="89">
        <f>IF(ISNUMBER(VLOOKUP('Rate Calculations'!$A576,#REF!,4,FALSE)),VLOOKUP('Rate Calculations'!$A576,#REF!,4,FALSE),0)</f>
        <v>0</v>
      </c>
      <c r="N576" s="17">
        <f t="shared" si="167"/>
        <v>0</v>
      </c>
      <c r="O576" s="18">
        <f t="shared" si="168"/>
        <v>0</v>
      </c>
      <c r="P576" s="139">
        <f t="shared" si="169"/>
        <v>0</v>
      </c>
      <c r="Q576" s="66">
        <f t="shared" si="170"/>
        <v>0</v>
      </c>
      <c r="R576" s="66">
        <f t="shared" si="171"/>
        <v>0</v>
      </c>
      <c r="S576" s="10" t="e">
        <f>IF(#REF!="Yes",Q576,(Q576+I576*0.5))</f>
        <v>#REF!</v>
      </c>
      <c r="T576" s="10" t="e">
        <f>IF(#REF!="Yes",R576,(R576+K576*0.5))</f>
        <v>#REF!</v>
      </c>
      <c r="U576" s="151">
        <f t="shared" si="172"/>
        <v>0</v>
      </c>
      <c r="V576" s="16">
        <f t="shared" si="173"/>
        <v>0</v>
      </c>
      <c r="W576" s="16">
        <f t="shared" si="174"/>
        <v>0</v>
      </c>
      <c r="X576" s="138">
        <f>IF(ISNUMBER(VLOOKUP('Rate Calculations'!$A576,#REF!,5,FALSE)),VLOOKUP('Rate Calculations'!$A576,#REF!,5,FALSE),0)</f>
        <v>0</v>
      </c>
      <c r="Y576" s="89">
        <f>IF(ISNUMBER(VLOOKUP('Rate Calculations'!$A576,#REF!,6,FALSE)),VLOOKUP('Rate Calculations'!$A576,#REF!,6,FALSE),0)</f>
        <v>0</v>
      </c>
      <c r="Z576" s="17">
        <f t="shared" si="175"/>
        <v>0</v>
      </c>
      <c r="AA576" s="18">
        <f t="shared" si="176"/>
        <v>0</v>
      </c>
      <c r="AB576" s="46">
        <f t="shared" si="161"/>
        <v>0</v>
      </c>
      <c r="AC576" s="24">
        <f t="shared" si="177"/>
        <v>0</v>
      </c>
      <c r="AD576" s="24">
        <f t="shared" si="178"/>
        <v>0</v>
      </c>
      <c r="AE576" s="27" t="e">
        <f>IF(#REF!="Yes",AC576,(AC576+V576*0.5))</f>
        <v>#REF!</v>
      </c>
      <c r="AF576" s="27" t="e">
        <f>IF(#REF!="Yes",AD576,(AD576+W576*0.5))</f>
        <v>#REF!</v>
      </c>
    </row>
    <row r="577" spans="1:32">
      <c r="A577" s="57" t="str">
        <f t="shared" si="162"/>
        <v xml:space="preserve"> </v>
      </c>
      <c r="B577" s="57"/>
      <c r="C577" s="57"/>
      <c r="D577" s="30" t="str">
        <f>IFERROR((GETPIVOTDATA("Average of Certified Payroll Hourly Rate",'Pivot Table'!$X$3,"Firm Name",A577,"Class Round 3 (PSPO)",B577)),"")</f>
        <v/>
      </c>
      <c r="E577" s="7"/>
      <c r="F577" s="7"/>
      <c r="G577" s="151"/>
      <c r="H577" s="349">
        <f t="shared" si="163"/>
        <v>1.7500000000000002E-2</v>
      </c>
      <c r="I577" s="19">
        <f t="shared" si="164"/>
        <v>0</v>
      </c>
      <c r="J577" s="67">
        <f t="shared" si="165"/>
        <v>3.5000000000000003E-2</v>
      </c>
      <c r="K577" s="19">
        <f t="shared" si="166"/>
        <v>0</v>
      </c>
      <c r="L577" s="138">
        <f>IF(ISNUMBER(VLOOKUP('Rate Calculations'!$A577,#REF!,2,FALSE)),VLOOKUP('Rate Calculations'!$A577,#REF!,2,FALSE),0)</f>
        <v>0</v>
      </c>
      <c r="M577" s="89">
        <f>IF(ISNUMBER(VLOOKUP('Rate Calculations'!$A577,#REF!,4,FALSE)),VLOOKUP('Rate Calculations'!$A577,#REF!,4,FALSE),0)</f>
        <v>0</v>
      </c>
      <c r="N577" s="17">
        <f t="shared" si="167"/>
        <v>0</v>
      </c>
      <c r="O577" s="18">
        <f t="shared" si="168"/>
        <v>0</v>
      </c>
      <c r="P577" s="139">
        <f t="shared" si="169"/>
        <v>0</v>
      </c>
      <c r="Q577" s="66">
        <f t="shared" si="170"/>
        <v>0</v>
      </c>
      <c r="R577" s="66">
        <f t="shared" si="171"/>
        <v>0</v>
      </c>
      <c r="S577" s="10" t="e">
        <f>IF(#REF!="Yes",Q577,(Q577+I577*0.5))</f>
        <v>#REF!</v>
      </c>
      <c r="T577" s="10" t="e">
        <f>IF(#REF!="Yes",R577,(R577+K577*0.5))</f>
        <v>#REF!</v>
      </c>
      <c r="U577" s="151">
        <f t="shared" si="172"/>
        <v>0</v>
      </c>
      <c r="V577" s="16">
        <f t="shared" si="173"/>
        <v>0</v>
      </c>
      <c r="W577" s="16">
        <f t="shared" si="174"/>
        <v>0</v>
      </c>
      <c r="X577" s="138">
        <f>IF(ISNUMBER(VLOOKUP('Rate Calculations'!$A577,#REF!,5,FALSE)),VLOOKUP('Rate Calculations'!$A577,#REF!,5,FALSE),0)</f>
        <v>0</v>
      </c>
      <c r="Y577" s="89">
        <f>IF(ISNUMBER(VLOOKUP('Rate Calculations'!$A577,#REF!,6,FALSE)),VLOOKUP('Rate Calculations'!$A577,#REF!,6,FALSE),0)</f>
        <v>0</v>
      </c>
      <c r="Z577" s="17">
        <f t="shared" si="175"/>
        <v>0</v>
      </c>
      <c r="AA577" s="18">
        <f t="shared" si="176"/>
        <v>0</v>
      </c>
      <c r="AB577" s="46">
        <f t="shared" si="161"/>
        <v>0</v>
      </c>
      <c r="AC577" s="24">
        <f t="shared" si="177"/>
        <v>0</v>
      </c>
      <c r="AD577" s="24">
        <f t="shared" si="178"/>
        <v>0</v>
      </c>
      <c r="AE577" s="27" t="e">
        <f>IF(#REF!="Yes",AC577,(AC577+V577*0.5))</f>
        <v>#REF!</v>
      </c>
      <c r="AF577" s="27" t="e">
        <f>IF(#REF!="Yes",AD577,(AD577+W577*0.5))</f>
        <v>#REF!</v>
      </c>
    </row>
    <row r="578" spans="1:32">
      <c r="A578" s="57" t="str">
        <f t="shared" si="162"/>
        <v xml:space="preserve"> </v>
      </c>
      <c r="B578" s="57"/>
      <c r="C578" s="57"/>
      <c r="D578" s="30" t="str">
        <f>IFERROR((GETPIVOTDATA("Average of Certified Payroll Hourly Rate",'Pivot Table'!$X$3,"Firm Name",A578,"Class Round 3 (PSPO)",B578)),"")</f>
        <v/>
      </c>
      <c r="E578" s="7"/>
      <c r="F578" s="7"/>
      <c r="G578" s="151"/>
      <c r="H578" s="349">
        <f t="shared" si="163"/>
        <v>1.7500000000000002E-2</v>
      </c>
      <c r="I578" s="19">
        <f t="shared" si="164"/>
        <v>0</v>
      </c>
      <c r="J578" s="67">
        <f t="shared" si="165"/>
        <v>3.5000000000000003E-2</v>
      </c>
      <c r="K578" s="19">
        <f t="shared" si="166"/>
        <v>0</v>
      </c>
      <c r="L578" s="138">
        <f>IF(ISNUMBER(VLOOKUP('Rate Calculations'!$A578,#REF!,2,FALSE)),VLOOKUP('Rate Calculations'!$A578,#REF!,2,FALSE),0)</f>
        <v>0</v>
      </c>
      <c r="M578" s="89">
        <f>IF(ISNUMBER(VLOOKUP('Rate Calculations'!$A578,#REF!,4,FALSE)),VLOOKUP('Rate Calculations'!$A578,#REF!,4,FALSE),0)</f>
        <v>0</v>
      </c>
      <c r="N578" s="17">
        <f t="shared" si="167"/>
        <v>0</v>
      </c>
      <c r="O578" s="18">
        <f t="shared" si="168"/>
        <v>0</v>
      </c>
      <c r="P578" s="139">
        <f t="shared" si="169"/>
        <v>0</v>
      </c>
      <c r="Q578" s="66">
        <f t="shared" si="170"/>
        <v>0</v>
      </c>
      <c r="R578" s="66">
        <f t="shared" si="171"/>
        <v>0</v>
      </c>
      <c r="S578" s="10" t="e">
        <f>IF(#REF!="Yes",Q578,(Q578+I578*0.5))</f>
        <v>#REF!</v>
      </c>
      <c r="T578" s="10" t="e">
        <f>IF(#REF!="Yes",R578,(R578+K578*0.5))</f>
        <v>#REF!</v>
      </c>
      <c r="U578" s="151">
        <f t="shared" si="172"/>
        <v>0</v>
      </c>
      <c r="V578" s="16">
        <f t="shared" si="173"/>
        <v>0</v>
      </c>
      <c r="W578" s="16">
        <f t="shared" si="174"/>
        <v>0</v>
      </c>
      <c r="X578" s="138">
        <f>IF(ISNUMBER(VLOOKUP('Rate Calculations'!$A578,#REF!,5,FALSE)),VLOOKUP('Rate Calculations'!$A578,#REF!,5,FALSE),0)</f>
        <v>0</v>
      </c>
      <c r="Y578" s="89">
        <f>IF(ISNUMBER(VLOOKUP('Rate Calculations'!$A578,#REF!,6,FALSE)),VLOOKUP('Rate Calculations'!$A578,#REF!,6,FALSE),0)</f>
        <v>0</v>
      </c>
      <c r="Z578" s="17">
        <f t="shared" si="175"/>
        <v>0</v>
      </c>
      <c r="AA578" s="18">
        <f t="shared" si="176"/>
        <v>0</v>
      </c>
      <c r="AB578" s="46">
        <f t="shared" si="161"/>
        <v>0</v>
      </c>
      <c r="AC578" s="24">
        <f t="shared" si="177"/>
        <v>0</v>
      </c>
      <c r="AD578" s="24">
        <f t="shared" si="178"/>
        <v>0</v>
      </c>
      <c r="AE578" s="27" t="e">
        <f>IF(#REF!="Yes",AC578,(AC578+V578*0.5))</f>
        <v>#REF!</v>
      </c>
      <c r="AF578" s="27" t="e">
        <f>IF(#REF!="Yes",AD578,(AD578+W578*0.5))</f>
        <v>#REF!</v>
      </c>
    </row>
    <row r="579" spans="1:32">
      <c r="A579" s="57" t="str">
        <f t="shared" si="162"/>
        <v xml:space="preserve"> </v>
      </c>
      <c r="B579" s="57"/>
      <c r="C579" s="57"/>
      <c r="D579" s="30" t="str">
        <f>IFERROR((GETPIVOTDATA("Average of Certified Payroll Hourly Rate",'Pivot Table'!$X$3,"Firm Name",A579,"Class Round 3 (PSPO)",B579)),"")</f>
        <v/>
      </c>
      <c r="E579" s="7"/>
      <c r="F579" s="7"/>
      <c r="G579" s="151"/>
      <c r="H579" s="349">
        <f t="shared" si="163"/>
        <v>1.7500000000000002E-2</v>
      </c>
      <c r="I579" s="19">
        <f t="shared" si="164"/>
        <v>0</v>
      </c>
      <c r="J579" s="67">
        <f t="shared" si="165"/>
        <v>3.5000000000000003E-2</v>
      </c>
      <c r="K579" s="19">
        <f t="shared" si="166"/>
        <v>0</v>
      </c>
      <c r="L579" s="138">
        <f>IF(ISNUMBER(VLOOKUP('Rate Calculations'!$A579,#REF!,2,FALSE)),VLOOKUP('Rate Calculations'!$A579,#REF!,2,FALSE),0)</f>
        <v>0</v>
      </c>
      <c r="M579" s="89">
        <f>IF(ISNUMBER(VLOOKUP('Rate Calculations'!$A579,#REF!,4,FALSE)),VLOOKUP('Rate Calculations'!$A579,#REF!,4,FALSE),0)</f>
        <v>0</v>
      </c>
      <c r="N579" s="17">
        <f t="shared" si="167"/>
        <v>0</v>
      </c>
      <c r="O579" s="18">
        <f t="shared" si="168"/>
        <v>0</v>
      </c>
      <c r="P579" s="139">
        <f t="shared" si="169"/>
        <v>0</v>
      </c>
      <c r="Q579" s="66">
        <f t="shared" si="170"/>
        <v>0</v>
      </c>
      <c r="R579" s="66">
        <f t="shared" si="171"/>
        <v>0</v>
      </c>
      <c r="S579" s="10" t="e">
        <f>IF(#REF!="Yes",Q579,(Q579+I579*0.5))</f>
        <v>#REF!</v>
      </c>
      <c r="T579" s="10" t="e">
        <f>IF(#REF!="Yes",R579,(R579+K579*0.5))</f>
        <v>#REF!</v>
      </c>
      <c r="U579" s="151">
        <f t="shared" si="172"/>
        <v>0</v>
      </c>
      <c r="V579" s="16">
        <f t="shared" si="173"/>
        <v>0</v>
      </c>
      <c r="W579" s="16">
        <f t="shared" si="174"/>
        <v>0</v>
      </c>
      <c r="X579" s="138">
        <f>IF(ISNUMBER(VLOOKUP('Rate Calculations'!$A579,#REF!,5,FALSE)),VLOOKUP('Rate Calculations'!$A579,#REF!,5,FALSE),0)</f>
        <v>0</v>
      </c>
      <c r="Y579" s="89">
        <f>IF(ISNUMBER(VLOOKUP('Rate Calculations'!$A579,#REF!,6,FALSE)),VLOOKUP('Rate Calculations'!$A579,#REF!,6,FALSE),0)</f>
        <v>0</v>
      </c>
      <c r="Z579" s="17">
        <f t="shared" si="175"/>
        <v>0</v>
      </c>
      <c r="AA579" s="18">
        <f t="shared" si="176"/>
        <v>0</v>
      </c>
      <c r="AB579" s="46">
        <f t="shared" si="161"/>
        <v>0</v>
      </c>
      <c r="AC579" s="24">
        <f t="shared" si="177"/>
        <v>0</v>
      </c>
      <c r="AD579" s="24">
        <f t="shared" si="178"/>
        <v>0</v>
      </c>
      <c r="AE579" s="27" t="e">
        <f>IF(#REF!="Yes",AC579,(AC579+V579*0.5))</f>
        <v>#REF!</v>
      </c>
      <c r="AF579" s="27" t="e">
        <f>IF(#REF!="Yes",AD579,(AD579+W579*0.5))</f>
        <v>#REF!</v>
      </c>
    </row>
    <row r="580" spans="1:32">
      <c r="A580" s="57" t="str">
        <f t="shared" si="162"/>
        <v xml:space="preserve"> </v>
      </c>
      <c r="B580" s="57"/>
      <c r="C580" s="57"/>
      <c r="D580" s="30" t="str">
        <f>IFERROR((GETPIVOTDATA("Average of Certified Payroll Hourly Rate",'Pivot Table'!$X$3,"Firm Name",A580,"Class Round 3 (PSPO)",B580)),"")</f>
        <v/>
      </c>
      <c r="E580" s="7"/>
      <c r="F580" s="7"/>
      <c r="G580" s="151"/>
      <c r="H580" s="349">
        <f t="shared" si="163"/>
        <v>1.7500000000000002E-2</v>
      </c>
      <c r="I580" s="19">
        <f t="shared" si="164"/>
        <v>0</v>
      </c>
      <c r="J580" s="67">
        <f t="shared" si="165"/>
        <v>3.5000000000000003E-2</v>
      </c>
      <c r="K580" s="19">
        <f t="shared" si="166"/>
        <v>0</v>
      </c>
      <c r="L580" s="138">
        <f>IF(ISNUMBER(VLOOKUP('Rate Calculations'!$A580,#REF!,2,FALSE)),VLOOKUP('Rate Calculations'!$A580,#REF!,2,FALSE),0)</f>
        <v>0</v>
      </c>
      <c r="M580" s="89">
        <f>IF(ISNUMBER(VLOOKUP('Rate Calculations'!$A580,#REF!,4,FALSE)),VLOOKUP('Rate Calculations'!$A580,#REF!,4,FALSE),0)</f>
        <v>0</v>
      </c>
      <c r="N580" s="17">
        <f t="shared" si="167"/>
        <v>0</v>
      </c>
      <c r="O580" s="18">
        <f t="shared" si="168"/>
        <v>0</v>
      </c>
      <c r="P580" s="139">
        <f t="shared" si="169"/>
        <v>0</v>
      </c>
      <c r="Q580" s="66">
        <f t="shared" si="170"/>
        <v>0</v>
      </c>
      <c r="R580" s="66">
        <f t="shared" si="171"/>
        <v>0</v>
      </c>
      <c r="S580" s="10" t="e">
        <f>IF(#REF!="Yes",Q580,(Q580+I580*0.5))</f>
        <v>#REF!</v>
      </c>
      <c r="T580" s="10" t="e">
        <f>IF(#REF!="Yes",R580,(R580+K580*0.5))</f>
        <v>#REF!</v>
      </c>
      <c r="U580" s="151">
        <f t="shared" si="172"/>
        <v>0</v>
      </c>
      <c r="V580" s="16">
        <f t="shared" si="173"/>
        <v>0</v>
      </c>
      <c r="W580" s="16">
        <f t="shared" si="174"/>
        <v>0</v>
      </c>
      <c r="X580" s="138">
        <f>IF(ISNUMBER(VLOOKUP('Rate Calculations'!$A580,#REF!,5,FALSE)),VLOOKUP('Rate Calculations'!$A580,#REF!,5,FALSE),0)</f>
        <v>0</v>
      </c>
      <c r="Y580" s="89">
        <f>IF(ISNUMBER(VLOOKUP('Rate Calculations'!$A580,#REF!,6,FALSE)),VLOOKUP('Rate Calculations'!$A580,#REF!,6,FALSE),0)</f>
        <v>0</v>
      </c>
      <c r="Z580" s="17">
        <f t="shared" si="175"/>
        <v>0</v>
      </c>
      <c r="AA580" s="18">
        <f t="shared" si="176"/>
        <v>0</v>
      </c>
      <c r="AB580" s="46">
        <f t="shared" ref="AB580:AB643" si="179">$P$4</f>
        <v>0</v>
      </c>
      <c r="AC580" s="24">
        <f t="shared" si="177"/>
        <v>0</v>
      </c>
      <c r="AD580" s="24">
        <f t="shared" si="178"/>
        <v>0</v>
      </c>
      <c r="AE580" s="27" t="e">
        <f>IF(#REF!="Yes",AC580,(AC580+V580*0.5))</f>
        <v>#REF!</v>
      </c>
      <c r="AF580" s="27" t="e">
        <f>IF(#REF!="Yes",AD580,(AD580+W580*0.5))</f>
        <v>#REF!</v>
      </c>
    </row>
    <row r="581" spans="1:32">
      <c r="A581" s="57" t="str">
        <f t="shared" ref="A581:A644" si="180">IFERROR(TRIM(LEFT(C581,SEARCH(" : ",C581,1)))," ")</f>
        <v xml:space="preserve"> </v>
      </c>
      <c r="B581" s="57"/>
      <c r="C581" s="57"/>
      <c r="D581" s="30" t="str">
        <f>IFERROR((GETPIVOTDATA("Average of Certified Payroll Hourly Rate",'Pivot Table'!$X$3,"Firm Name",A581,"Class Round 3 (PSPO)",B581)),"")</f>
        <v/>
      </c>
      <c r="E581" s="7"/>
      <c r="F581" s="7"/>
      <c r="G581" s="151"/>
      <c r="H581" s="349">
        <f t="shared" si="163"/>
        <v>1.7500000000000002E-2</v>
      </c>
      <c r="I581" s="19">
        <f t="shared" si="164"/>
        <v>0</v>
      </c>
      <c r="J581" s="67">
        <f t="shared" si="165"/>
        <v>3.5000000000000003E-2</v>
      </c>
      <c r="K581" s="19">
        <f t="shared" si="166"/>
        <v>0</v>
      </c>
      <c r="L581" s="138">
        <f>IF(ISNUMBER(VLOOKUP('Rate Calculations'!$A581,#REF!,2,FALSE)),VLOOKUP('Rate Calculations'!$A581,#REF!,2,FALSE),0)</f>
        <v>0</v>
      </c>
      <c r="M581" s="89">
        <f>IF(ISNUMBER(VLOOKUP('Rate Calculations'!$A581,#REF!,4,FALSE)),VLOOKUP('Rate Calculations'!$A581,#REF!,4,FALSE),0)</f>
        <v>0</v>
      </c>
      <c r="N581" s="17">
        <f t="shared" si="167"/>
        <v>0</v>
      </c>
      <c r="O581" s="18">
        <f t="shared" si="168"/>
        <v>0</v>
      </c>
      <c r="P581" s="139">
        <f t="shared" si="169"/>
        <v>0</v>
      </c>
      <c r="Q581" s="66">
        <f t="shared" si="170"/>
        <v>0</v>
      </c>
      <c r="R581" s="66">
        <f t="shared" si="171"/>
        <v>0</v>
      </c>
      <c r="S581" s="10" t="e">
        <f>IF(#REF!="Yes",Q581,(Q581+I581*0.5))</f>
        <v>#REF!</v>
      </c>
      <c r="T581" s="10" t="e">
        <f>IF(#REF!="Yes",R581,(R581+K581*0.5))</f>
        <v>#REF!</v>
      </c>
      <c r="U581" s="151">
        <f t="shared" si="172"/>
        <v>0</v>
      </c>
      <c r="V581" s="16">
        <f t="shared" si="173"/>
        <v>0</v>
      </c>
      <c r="W581" s="16">
        <f t="shared" si="174"/>
        <v>0</v>
      </c>
      <c r="X581" s="138">
        <f>IF(ISNUMBER(VLOOKUP('Rate Calculations'!$A581,#REF!,5,FALSE)),VLOOKUP('Rate Calculations'!$A581,#REF!,5,FALSE),0)</f>
        <v>0</v>
      </c>
      <c r="Y581" s="89">
        <f>IF(ISNUMBER(VLOOKUP('Rate Calculations'!$A581,#REF!,6,FALSE)),VLOOKUP('Rate Calculations'!$A581,#REF!,6,FALSE),0)</f>
        <v>0</v>
      </c>
      <c r="Z581" s="17">
        <f t="shared" si="175"/>
        <v>0</v>
      </c>
      <c r="AA581" s="18">
        <f t="shared" si="176"/>
        <v>0</v>
      </c>
      <c r="AB581" s="46">
        <f t="shared" si="179"/>
        <v>0</v>
      </c>
      <c r="AC581" s="24">
        <f t="shared" si="177"/>
        <v>0</v>
      </c>
      <c r="AD581" s="24">
        <f t="shared" si="178"/>
        <v>0</v>
      </c>
      <c r="AE581" s="27" t="e">
        <f>IF(#REF!="Yes",AC581,(AC581+V581*0.5))</f>
        <v>#REF!</v>
      </c>
      <c r="AF581" s="27" t="e">
        <f>IF(#REF!="Yes",AD581,(AD581+W581*0.5))</f>
        <v>#REF!</v>
      </c>
    </row>
    <row r="582" spans="1:32">
      <c r="A582" s="57" t="str">
        <f t="shared" si="180"/>
        <v xml:space="preserve"> </v>
      </c>
      <c r="B582" s="57"/>
      <c r="C582" s="57"/>
      <c r="D582" s="30" t="str">
        <f>IFERROR((GETPIVOTDATA("Average of Certified Payroll Hourly Rate",'Pivot Table'!$X$3,"Firm Name",A582,"Class Round 3 (PSPO)",B582)),"")</f>
        <v/>
      </c>
      <c r="E582" s="7"/>
      <c r="F582" s="7"/>
      <c r="G582" s="151"/>
      <c r="H582" s="349">
        <f t="shared" ref="H582:H645" si="181">$H$4</f>
        <v>1.7500000000000002E-2</v>
      </c>
      <c r="I582" s="19">
        <f t="shared" ref="I582:I645" si="182">IFERROR(IF(ISBLANK(G582),IF(ISBLANK(F582),IF(ISBLANK(E582),D582*(1+H582),E582*(1+H582)),F582*(1+H582)),G582*(1+H582)),0)</f>
        <v>0</v>
      </c>
      <c r="J582" s="67">
        <f t="shared" ref="J582:J645" si="183">$J$4</f>
        <v>3.5000000000000003E-2</v>
      </c>
      <c r="K582" s="19">
        <f t="shared" ref="K582:K645" si="184">I582*(1+J582)</f>
        <v>0</v>
      </c>
      <c r="L582" s="138">
        <f>IF(ISNUMBER(VLOOKUP('Rate Calculations'!$A582,#REF!,2,FALSE)),VLOOKUP('Rate Calculations'!$A582,#REF!,2,FALSE),0)</f>
        <v>0</v>
      </c>
      <c r="M582" s="89">
        <f>IF(ISNUMBER(VLOOKUP('Rate Calculations'!$A582,#REF!,4,FALSE)),VLOOKUP('Rate Calculations'!$A582,#REF!,4,FALSE),0)</f>
        <v>0</v>
      </c>
      <c r="N582" s="17">
        <f t="shared" ref="N582:N645" si="185">(I582*L582)+(I582*M582)+I582</f>
        <v>0</v>
      </c>
      <c r="O582" s="18">
        <f t="shared" ref="O582:O645" si="186">(K582*L582)+(K582*M582)+K582</f>
        <v>0</v>
      </c>
      <c r="P582" s="139">
        <f t="shared" ref="P582:P645" si="187">$P$4</f>
        <v>0</v>
      </c>
      <c r="Q582" s="66">
        <f t="shared" ref="Q582:Q645" si="188">(IF(L582&gt;156%,(I582+(I582*1.56)),((I582+(I582*L582))))*P582)+N582</f>
        <v>0</v>
      </c>
      <c r="R582" s="66">
        <f t="shared" ref="R582:R645" si="189">(IF(L582&gt;156%,(K582+(K582*1.56)),((K582+(K582*L582))))*P582)+O582</f>
        <v>0</v>
      </c>
      <c r="S582" s="10" t="e">
        <f>IF(#REF!="Yes",Q582,(Q582+I582*0.5))</f>
        <v>#REF!</v>
      </c>
      <c r="T582" s="10" t="e">
        <f>IF(#REF!="Yes",R582,(R582+K582*0.5))</f>
        <v>#REF!</v>
      </c>
      <c r="U582" s="151">
        <f t="shared" ref="U582:U645" si="190">G582</f>
        <v>0</v>
      </c>
      <c r="V582" s="16">
        <f t="shared" ref="V582:V645" si="191">U582*(1+H582)</f>
        <v>0</v>
      </c>
      <c r="W582" s="16">
        <f t="shared" ref="W582:W645" si="192">V582*(1+J582)</f>
        <v>0</v>
      </c>
      <c r="X582" s="138">
        <f>IF(ISNUMBER(VLOOKUP('Rate Calculations'!$A582,#REF!,5,FALSE)),VLOOKUP('Rate Calculations'!$A582,#REF!,5,FALSE),0)</f>
        <v>0</v>
      </c>
      <c r="Y582" s="89">
        <f>IF(ISNUMBER(VLOOKUP('Rate Calculations'!$A582,#REF!,6,FALSE)),VLOOKUP('Rate Calculations'!$A582,#REF!,6,FALSE),0)</f>
        <v>0</v>
      </c>
      <c r="Z582" s="17">
        <f t="shared" ref="Z582:Z645" si="193">(V582*X582)+(V582*Y582)+V582</f>
        <v>0</v>
      </c>
      <c r="AA582" s="18">
        <f t="shared" ref="AA582:AA645" si="194">(W582*X582)+(W582*Y582)+W582</f>
        <v>0</v>
      </c>
      <c r="AB582" s="46">
        <f t="shared" si="179"/>
        <v>0</v>
      </c>
      <c r="AC582" s="24">
        <f t="shared" ref="AC582:AC645" si="195">(IF(X582&gt;156%,(V582+(V582*1.56)),((V582+(V582*X582))))*AB582)+Z582</f>
        <v>0</v>
      </c>
      <c r="AD582" s="24">
        <f t="shared" ref="AD582:AD645" si="196">(IF(X582&gt;156%,(W582+(W582*1.56)),((W582+(W582*X582))))*AB582)+AA582</f>
        <v>0</v>
      </c>
      <c r="AE582" s="27" t="e">
        <f>IF(#REF!="Yes",AC582,(AC582+V582*0.5))</f>
        <v>#REF!</v>
      </c>
      <c r="AF582" s="27" t="e">
        <f>IF(#REF!="Yes",AD582,(AD582+W582*0.5))</f>
        <v>#REF!</v>
      </c>
    </row>
    <row r="583" spans="1:32">
      <c r="A583" s="57" t="str">
        <f t="shared" si="180"/>
        <v xml:space="preserve"> </v>
      </c>
      <c r="B583" s="57"/>
      <c r="C583" s="57"/>
      <c r="D583" s="30" t="str">
        <f>IFERROR((GETPIVOTDATA("Average of Certified Payroll Hourly Rate",'Pivot Table'!$X$3,"Firm Name",A583,"Class Round 3 (PSPO)",B583)),"")</f>
        <v/>
      </c>
      <c r="E583" s="7"/>
      <c r="F583" s="7"/>
      <c r="G583" s="151"/>
      <c r="H583" s="349">
        <f t="shared" si="181"/>
        <v>1.7500000000000002E-2</v>
      </c>
      <c r="I583" s="19">
        <f t="shared" si="182"/>
        <v>0</v>
      </c>
      <c r="J583" s="67">
        <f t="shared" si="183"/>
        <v>3.5000000000000003E-2</v>
      </c>
      <c r="K583" s="19">
        <f t="shared" si="184"/>
        <v>0</v>
      </c>
      <c r="L583" s="138">
        <f>IF(ISNUMBER(VLOOKUP('Rate Calculations'!$A583,#REF!,2,FALSE)),VLOOKUP('Rate Calculations'!$A583,#REF!,2,FALSE),0)</f>
        <v>0</v>
      </c>
      <c r="M583" s="89">
        <f>IF(ISNUMBER(VLOOKUP('Rate Calculations'!$A583,#REF!,4,FALSE)),VLOOKUP('Rate Calculations'!$A583,#REF!,4,FALSE),0)</f>
        <v>0</v>
      </c>
      <c r="N583" s="17">
        <f t="shared" si="185"/>
        <v>0</v>
      </c>
      <c r="O583" s="18">
        <f t="shared" si="186"/>
        <v>0</v>
      </c>
      <c r="P583" s="139">
        <f t="shared" si="187"/>
        <v>0</v>
      </c>
      <c r="Q583" s="66">
        <f t="shared" si="188"/>
        <v>0</v>
      </c>
      <c r="R583" s="66">
        <f t="shared" si="189"/>
        <v>0</v>
      </c>
      <c r="S583" s="10" t="e">
        <f>IF(#REF!="Yes",Q583,(Q583+I583*0.5))</f>
        <v>#REF!</v>
      </c>
      <c r="T583" s="10" t="e">
        <f>IF(#REF!="Yes",R583,(R583+K583*0.5))</f>
        <v>#REF!</v>
      </c>
      <c r="U583" s="151">
        <f t="shared" si="190"/>
        <v>0</v>
      </c>
      <c r="V583" s="16">
        <f t="shared" si="191"/>
        <v>0</v>
      </c>
      <c r="W583" s="16">
        <f t="shared" si="192"/>
        <v>0</v>
      </c>
      <c r="X583" s="138">
        <f>IF(ISNUMBER(VLOOKUP('Rate Calculations'!$A583,#REF!,5,FALSE)),VLOOKUP('Rate Calculations'!$A583,#REF!,5,FALSE),0)</f>
        <v>0</v>
      </c>
      <c r="Y583" s="89">
        <f>IF(ISNUMBER(VLOOKUP('Rate Calculations'!$A583,#REF!,6,FALSE)),VLOOKUP('Rate Calculations'!$A583,#REF!,6,FALSE),0)</f>
        <v>0</v>
      </c>
      <c r="Z583" s="17">
        <f t="shared" si="193"/>
        <v>0</v>
      </c>
      <c r="AA583" s="18">
        <f t="shared" si="194"/>
        <v>0</v>
      </c>
      <c r="AB583" s="46">
        <f t="shared" si="179"/>
        <v>0</v>
      </c>
      <c r="AC583" s="24">
        <f t="shared" si="195"/>
        <v>0</v>
      </c>
      <c r="AD583" s="24">
        <f t="shared" si="196"/>
        <v>0</v>
      </c>
      <c r="AE583" s="27" t="e">
        <f>IF(#REF!="Yes",AC583,(AC583+V583*0.5))</f>
        <v>#REF!</v>
      </c>
      <c r="AF583" s="27" t="e">
        <f>IF(#REF!="Yes",AD583,(AD583+W583*0.5))</f>
        <v>#REF!</v>
      </c>
    </row>
    <row r="584" spans="1:32">
      <c r="A584" s="57" t="str">
        <f t="shared" si="180"/>
        <v xml:space="preserve"> </v>
      </c>
      <c r="B584" s="57"/>
      <c r="C584" s="57"/>
      <c r="D584" s="30" t="str">
        <f>IFERROR((GETPIVOTDATA("Average of Certified Payroll Hourly Rate",'Pivot Table'!$X$3,"Firm Name",A584,"Class Round 3 (PSPO)",B584)),"")</f>
        <v/>
      </c>
      <c r="E584" s="7"/>
      <c r="F584" s="7"/>
      <c r="G584" s="151"/>
      <c r="H584" s="349">
        <f t="shared" si="181"/>
        <v>1.7500000000000002E-2</v>
      </c>
      <c r="I584" s="19">
        <f t="shared" si="182"/>
        <v>0</v>
      </c>
      <c r="J584" s="67">
        <f t="shared" si="183"/>
        <v>3.5000000000000003E-2</v>
      </c>
      <c r="K584" s="19">
        <f t="shared" si="184"/>
        <v>0</v>
      </c>
      <c r="L584" s="138">
        <f>IF(ISNUMBER(VLOOKUP('Rate Calculations'!$A584,#REF!,2,FALSE)),VLOOKUP('Rate Calculations'!$A584,#REF!,2,FALSE),0)</f>
        <v>0</v>
      </c>
      <c r="M584" s="89">
        <f>IF(ISNUMBER(VLOOKUP('Rate Calculations'!$A584,#REF!,4,FALSE)),VLOOKUP('Rate Calculations'!$A584,#REF!,4,FALSE),0)</f>
        <v>0</v>
      </c>
      <c r="N584" s="17">
        <f t="shared" si="185"/>
        <v>0</v>
      </c>
      <c r="O584" s="18">
        <f t="shared" si="186"/>
        <v>0</v>
      </c>
      <c r="P584" s="139">
        <f t="shared" si="187"/>
        <v>0</v>
      </c>
      <c r="Q584" s="66">
        <f t="shared" si="188"/>
        <v>0</v>
      </c>
      <c r="R584" s="66">
        <f t="shared" si="189"/>
        <v>0</v>
      </c>
      <c r="S584" s="10" t="e">
        <f>IF(#REF!="Yes",Q584,(Q584+I584*0.5))</f>
        <v>#REF!</v>
      </c>
      <c r="T584" s="10" t="e">
        <f>IF(#REF!="Yes",R584,(R584+K584*0.5))</f>
        <v>#REF!</v>
      </c>
      <c r="U584" s="151">
        <f t="shared" si="190"/>
        <v>0</v>
      </c>
      <c r="V584" s="16">
        <f t="shared" si="191"/>
        <v>0</v>
      </c>
      <c r="W584" s="16">
        <f t="shared" si="192"/>
        <v>0</v>
      </c>
      <c r="X584" s="138">
        <f>IF(ISNUMBER(VLOOKUP('Rate Calculations'!$A584,#REF!,5,FALSE)),VLOOKUP('Rate Calculations'!$A584,#REF!,5,FALSE),0)</f>
        <v>0</v>
      </c>
      <c r="Y584" s="89">
        <f>IF(ISNUMBER(VLOOKUP('Rate Calculations'!$A584,#REF!,6,FALSE)),VLOOKUP('Rate Calculations'!$A584,#REF!,6,FALSE),0)</f>
        <v>0</v>
      </c>
      <c r="Z584" s="17">
        <f t="shared" si="193"/>
        <v>0</v>
      </c>
      <c r="AA584" s="18">
        <f t="shared" si="194"/>
        <v>0</v>
      </c>
      <c r="AB584" s="46">
        <f t="shared" si="179"/>
        <v>0</v>
      </c>
      <c r="AC584" s="24">
        <f t="shared" si="195"/>
        <v>0</v>
      </c>
      <c r="AD584" s="24">
        <f t="shared" si="196"/>
        <v>0</v>
      </c>
      <c r="AE584" s="27" t="e">
        <f>IF(#REF!="Yes",AC584,(AC584+V584*0.5))</f>
        <v>#REF!</v>
      </c>
      <c r="AF584" s="27" t="e">
        <f>IF(#REF!="Yes",AD584,(AD584+W584*0.5))</f>
        <v>#REF!</v>
      </c>
    </row>
    <row r="585" spans="1:32">
      <c r="A585" s="57" t="str">
        <f t="shared" si="180"/>
        <v xml:space="preserve"> </v>
      </c>
      <c r="B585" s="57"/>
      <c r="C585" s="57"/>
      <c r="D585" s="30" t="str">
        <f>IFERROR((GETPIVOTDATA("Average of Certified Payroll Hourly Rate",'Pivot Table'!$X$3,"Firm Name",A585,"Class Round 3 (PSPO)",B585)),"")</f>
        <v/>
      </c>
      <c r="E585" s="7"/>
      <c r="F585" s="7"/>
      <c r="G585" s="151"/>
      <c r="H585" s="349">
        <f t="shared" si="181"/>
        <v>1.7500000000000002E-2</v>
      </c>
      <c r="I585" s="19">
        <f t="shared" si="182"/>
        <v>0</v>
      </c>
      <c r="J585" s="67">
        <f t="shared" si="183"/>
        <v>3.5000000000000003E-2</v>
      </c>
      <c r="K585" s="19">
        <f t="shared" si="184"/>
        <v>0</v>
      </c>
      <c r="L585" s="138">
        <f>IF(ISNUMBER(VLOOKUP('Rate Calculations'!$A585,#REF!,2,FALSE)),VLOOKUP('Rate Calculations'!$A585,#REF!,2,FALSE),0)</f>
        <v>0</v>
      </c>
      <c r="M585" s="89">
        <f>IF(ISNUMBER(VLOOKUP('Rate Calculations'!$A585,#REF!,4,FALSE)),VLOOKUP('Rate Calculations'!$A585,#REF!,4,FALSE),0)</f>
        <v>0</v>
      </c>
      <c r="N585" s="17">
        <f t="shared" si="185"/>
        <v>0</v>
      </c>
      <c r="O585" s="18">
        <f t="shared" si="186"/>
        <v>0</v>
      </c>
      <c r="P585" s="139">
        <f t="shared" si="187"/>
        <v>0</v>
      </c>
      <c r="Q585" s="66">
        <f t="shared" si="188"/>
        <v>0</v>
      </c>
      <c r="R585" s="66">
        <f t="shared" si="189"/>
        <v>0</v>
      </c>
      <c r="S585" s="10" t="e">
        <f>IF(#REF!="Yes",Q585,(Q585+I585*0.5))</f>
        <v>#REF!</v>
      </c>
      <c r="T585" s="10" t="e">
        <f>IF(#REF!="Yes",R585,(R585+K585*0.5))</f>
        <v>#REF!</v>
      </c>
      <c r="U585" s="151">
        <f t="shared" si="190"/>
        <v>0</v>
      </c>
      <c r="V585" s="16">
        <f t="shared" si="191"/>
        <v>0</v>
      </c>
      <c r="W585" s="16">
        <f t="shared" si="192"/>
        <v>0</v>
      </c>
      <c r="X585" s="138">
        <f>IF(ISNUMBER(VLOOKUP('Rate Calculations'!$A585,#REF!,5,FALSE)),VLOOKUP('Rate Calculations'!$A585,#REF!,5,FALSE),0)</f>
        <v>0</v>
      </c>
      <c r="Y585" s="89">
        <f>IF(ISNUMBER(VLOOKUP('Rate Calculations'!$A585,#REF!,6,FALSE)),VLOOKUP('Rate Calculations'!$A585,#REF!,6,FALSE),0)</f>
        <v>0</v>
      </c>
      <c r="Z585" s="17">
        <f t="shared" si="193"/>
        <v>0</v>
      </c>
      <c r="AA585" s="18">
        <f t="shared" si="194"/>
        <v>0</v>
      </c>
      <c r="AB585" s="46">
        <f t="shared" si="179"/>
        <v>0</v>
      </c>
      <c r="AC585" s="24">
        <f t="shared" si="195"/>
        <v>0</v>
      </c>
      <c r="AD585" s="24">
        <f t="shared" si="196"/>
        <v>0</v>
      </c>
      <c r="AE585" s="27" t="e">
        <f>IF(#REF!="Yes",AC585,(AC585+V585*0.5))</f>
        <v>#REF!</v>
      </c>
      <c r="AF585" s="27" t="e">
        <f>IF(#REF!="Yes",AD585,(AD585+W585*0.5))</f>
        <v>#REF!</v>
      </c>
    </row>
    <row r="586" spans="1:32">
      <c r="A586" s="57" t="str">
        <f t="shared" si="180"/>
        <v xml:space="preserve"> </v>
      </c>
      <c r="B586" s="57"/>
      <c r="C586" s="57"/>
      <c r="D586" s="30" t="str">
        <f>IFERROR((GETPIVOTDATA("Average of Certified Payroll Hourly Rate",'Pivot Table'!$X$3,"Firm Name",A586,"Class Round 3 (PSPO)",B586)),"")</f>
        <v/>
      </c>
      <c r="E586" s="7"/>
      <c r="F586" s="7"/>
      <c r="G586" s="151"/>
      <c r="H586" s="349">
        <f t="shared" si="181"/>
        <v>1.7500000000000002E-2</v>
      </c>
      <c r="I586" s="19">
        <f t="shared" si="182"/>
        <v>0</v>
      </c>
      <c r="J586" s="67">
        <f t="shared" si="183"/>
        <v>3.5000000000000003E-2</v>
      </c>
      <c r="K586" s="19">
        <f t="shared" si="184"/>
        <v>0</v>
      </c>
      <c r="L586" s="138">
        <f>IF(ISNUMBER(VLOOKUP('Rate Calculations'!$A586,#REF!,2,FALSE)),VLOOKUP('Rate Calculations'!$A586,#REF!,2,FALSE),0)</f>
        <v>0</v>
      </c>
      <c r="M586" s="89">
        <f>IF(ISNUMBER(VLOOKUP('Rate Calculations'!$A586,#REF!,4,FALSE)),VLOOKUP('Rate Calculations'!$A586,#REF!,4,FALSE),0)</f>
        <v>0</v>
      </c>
      <c r="N586" s="17">
        <f t="shared" si="185"/>
        <v>0</v>
      </c>
      <c r="O586" s="18">
        <f t="shared" si="186"/>
        <v>0</v>
      </c>
      <c r="P586" s="139">
        <f t="shared" si="187"/>
        <v>0</v>
      </c>
      <c r="Q586" s="66">
        <f t="shared" si="188"/>
        <v>0</v>
      </c>
      <c r="R586" s="66">
        <f t="shared" si="189"/>
        <v>0</v>
      </c>
      <c r="S586" s="10" t="e">
        <f>IF(#REF!="Yes",Q586,(Q586+I586*0.5))</f>
        <v>#REF!</v>
      </c>
      <c r="T586" s="10" t="e">
        <f>IF(#REF!="Yes",R586,(R586+K586*0.5))</f>
        <v>#REF!</v>
      </c>
      <c r="U586" s="151">
        <f t="shared" si="190"/>
        <v>0</v>
      </c>
      <c r="V586" s="16">
        <f t="shared" si="191"/>
        <v>0</v>
      </c>
      <c r="W586" s="16">
        <f t="shared" si="192"/>
        <v>0</v>
      </c>
      <c r="X586" s="138">
        <f>IF(ISNUMBER(VLOOKUP('Rate Calculations'!$A586,#REF!,5,FALSE)),VLOOKUP('Rate Calculations'!$A586,#REF!,5,FALSE),0)</f>
        <v>0</v>
      </c>
      <c r="Y586" s="89">
        <f>IF(ISNUMBER(VLOOKUP('Rate Calculations'!$A586,#REF!,6,FALSE)),VLOOKUP('Rate Calculations'!$A586,#REF!,6,FALSE),0)</f>
        <v>0</v>
      </c>
      <c r="Z586" s="17">
        <f t="shared" si="193"/>
        <v>0</v>
      </c>
      <c r="AA586" s="18">
        <f t="shared" si="194"/>
        <v>0</v>
      </c>
      <c r="AB586" s="46">
        <f t="shared" si="179"/>
        <v>0</v>
      </c>
      <c r="AC586" s="24">
        <f t="shared" si="195"/>
        <v>0</v>
      </c>
      <c r="AD586" s="24">
        <f t="shared" si="196"/>
        <v>0</v>
      </c>
      <c r="AE586" s="27" t="e">
        <f>IF(#REF!="Yes",AC586,(AC586+V586*0.5))</f>
        <v>#REF!</v>
      </c>
      <c r="AF586" s="27" t="e">
        <f>IF(#REF!="Yes",AD586,(AD586+W586*0.5))</f>
        <v>#REF!</v>
      </c>
    </row>
    <row r="587" spans="1:32">
      <c r="A587" s="57" t="str">
        <f t="shared" si="180"/>
        <v xml:space="preserve"> </v>
      </c>
      <c r="B587" s="57"/>
      <c r="C587" s="57"/>
      <c r="D587" s="30" t="str">
        <f>IFERROR((GETPIVOTDATA("Average of Certified Payroll Hourly Rate",'Pivot Table'!$X$3,"Firm Name",A587,"Class Round 3 (PSPO)",B587)),"")</f>
        <v/>
      </c>
      <c r="E587" s="7"/>
      <c r="F587" s="7"/>
      <c r="G587" s="151"/>
      <c r="H587" s="349">
        <f t="shared" si="181"/>
        <v>1.7500000000000002E-2</v>
      </c>
      <c r="I587" s="19">
        <f t="shared" si="182"/>
        <v>0</v>
      </c>
      <c r="J587" s="67">
        <f t="shared" si="183"/>
        <v>3.5000000000000003E-2</v>
      </c>
      <c r="K587" s="19">
        <f t="shared" si="184"/>
        <v>0</v>
      </c>
      <c r="L587" s="138">
        <f>IF(ISNUMBER(VLOOKUP('Rate Calculations'!$A587,#REF!,2,FALSE)),VLOOKUP('Rate Calculations'!$A587,#REF!,2,FALSE),0)</f>
        <v>0</v>
      </c>
      <c r="M587" s="89">
        <f>IF(ISNUMBER(VLOOKUP('Rate Calculations'!$A587,#REF!,4,FALSE)),VLOOKUP('Rate Calculations'!$A587,#REF!,4,FALSE),0)</f>
        <v>0</v>
      </c>
      <c r="N587" s="17">
        <f t="shared" si="185"/>
        <v>0</v>
      </c>
      <c r="O587" s="18">
        <f t="shared" si="186"/>
        <v>0</v>
      </c>
      <c r="P587" s="139">
        <f t="shared" si="187"/>
        <v>0</v>
      </c>
      <c r="Q587" s="66">
        <f t="shared" si="188"/>
        <v>0</v>
      </c>
      <c r="R587" s="66">
        <f t="shared" si="189"/>
        <v>0</v>
      </c>
      <c r="S587" s="10" t="e">
        <f>IF(#REF!="Yes",Q587,(Q587+I587*0.5))</f>
        <v>#REF!</v>
      </c>
      <c r="T587" s="10" t="e">
        <f>IF(#REF!="Yes",R587,(R587+K587*0.5))</f>
        <v>#REF!</v>
      </c>
      <c r="U587" s="151">
        <f t="shared" si="190"/>
        <v>0</v>
      </c>
      <c r="V587" s="16">
        <f t="shared" si="191"/>
        <v>0</v>
      </c>
      <c r="W587" s="16">
        <f t="shared" si="192"/>
        <v>0</v>
      </c>
      <c r="X587" s="138">
        <f>IF(ISNUMBER(VLOOKUP('Rate Calculations'!$A587,#REF!,5,FALSE)),VLOOKUP('Rate Calculations'!$A587,#REF!,5,FALSE),0)</f>
        <v>0</v>
      </c>
      <c r="Y587" s="89">
        <f>IF(ISNUMBER(VLOOKUP('Rate Calculations'!$A587,#REF!,6,FALSE)),VLOOKUP('Rate Calculations'!$A587,#REF!,6,FALSE),0)</f>
        <v>0</v>
      </c>
      <c r="Z587" s="17">
        <f t="shared" si="193"/>
        <v>0</v>
      </c>
      <c r="AA587" s="18">
        <f t="shared" si="194"/>
        <v>0</v>
      </c>
      <c r="AB587" s="46">
        <f t="shared" si="179"/>
        <v>0</v>
      </c>
      <c r="AC587" s="24">
        <f t="shared" si="195"/>
        <v>0</v>
      </c>
      <c r="AD587" s="24">
        <f t="shared" si="196"/>
        <v>0</v>
      </c>
      <c r="AE587" s="27" t="e">
        <f>IF(#REF!="Yes",AC587,(AC587+V587*0.5))</f>
        <v>#REF!</v>
      </c>
      <c r="AF587" s="27" t="e">
        <f>IF(#REF!="Yes",AD587,(AD587+W587*0.5))</f>
        <v>#REF!</v>
      </c>
    </row>
    <row r="588" spans="1:32">
      <c r="A588" s="57" t="str">
        <f t="shared" si="180"/>
        <v xml:space="preserve"> </v>
      </c>
      <c r="B588" s="57"/>
      <c r="C588" s="57"/>
      <c r="D588" s="30" t="str">
        <f>IFERROR((GETPIVOTDATA("Average of Certified Payroll Hourly Rate",'Pivot Table'!$X$3,"Firm Name",A588,"Class Round 3 (PSPO)",B588)),"")</f>
        <v/>
      </c>
      <c r="E588" s="7"/>
      <c r="F588" s="7"/>
      <c r="G588" s="151"/>
      <c r="H588" s="349">
        <f t="shared" si="181"/>
        <v>1.7500000000000002E-2</v>
      </c>
      <c r="I588" s="19">
        <f t="shared" si="182"/>
        <v>0</v>
      </c>
      <c r="J588" s="67">
        <f t="shared" si="183"/>
        <v>3.5000000000000003E-2</v>
      </c>
      <c r="K588" s="19">
        <f t="shared" si="184"/>
        <v>0</v>
      </c>
      <c r="L588" s="138">
        <f>IF(ISNUMBER(VLOOKUP('Rate Calculations'!$A588,#REF!,2,FALSE)),VLOOKUP('Rate Calculations'!$A588,#REF!,2,FALSE),0)</f>
        <v>0</v>
      </c>
      <c r="M588" s="89">
        <f>IF(ISNUMBER(VLOOKUP('Rate Calculations'!$A588,#REF!,4,FALSE)),VLOOKUP('Rate Calculations'!$A588,#REF!,4,FALSE),0)</f>
        <v>0</v>
      </c>
      <c r="N588" s="17">
        <f t="shared" si="185"/>
        <v>0</v>
      </c>
      <c r="O588" s="18">
        <f t="shared" si="186"/>
        <v>0</v>
      </c>
      <c r="P588" s="139">
        <f t="shared" si="187"/>
        <v>0</v>
      </c>
      <c r="Q588" s="66">
        <f t="shared" si="188"/>
        <v>0</v>
      </c>
      <c r="R588" s="66">
        <f t="shared" si="189"/>
        <v>0</v>
      </c>
      <c r="S588" s="10" t="e">
        <f>IF(#REF!="Yes",Q588,(Q588+I588*0.5))</f>
        <v>#REF!</v>
      </c>
      <c r="T588" s="10" t="e">
        <f>IF(#REF!="Yes",R588,(R588+K588*0.5))</f>
        <v>#REF!</v>
      </c>
      <c r="U588" s="151">
        <f t="shared" si="190"/>
        <v>0</v>
      </c>
      <c r="V588" s="16">
        <f t="shared" si="191"/>
        <v>0</v>
      </c>
      <c r="W588" s="16">
        <f t="shared" si="192"/>
        <v>0</v>
      </c>
      <c r="X588" s="138">
        <f>IF(ISNUMBER(VLOOKUP('Rate Calculations'!$A588,#REF!,5,FALSE)),VLOOKUP('Rate Calculations'!$A588,#REF!,5,FALSE),0)</f>
        <v>0</v>
      </c>
      <c r="Y588" s="89">
        <f>IF(ISNUMBER(VLOOKUP('Rate Calculations'!$A588,#REF!,6,FALSE)),VLOOKUP('Rate Calculations'!$A588,#REF!,6,FALSE),0)</f>
        <v>0</v>
      </c>
      <c r="Z588" s="17">
        <f t="shared" si="193"/>
        <v>0</v>
      </c>
      <c r="AA588" s="18">
        <f t="shared" si="194"/>
        <v>0</v>
      </c>
      <c r="AB588" s="46">
        <f t="shared" si="179"/>
        <v>0</v>
      </c>
      <c r="AC588" s="24">
        <f t="shared" si="195"/>
        <v>0</v>
      </c>
      <c r="AD588" s="24">
        <f t="shared" si="196"/>
        <v>0</v>
      </c>
      <c r="AE588" s="27" t="e">
        <f>IF(#REF!="Yes",AC588,(AC588+V588*0.5))</f>
        <v>#REF!</v>
      </c>
      <c r="AF588" s="27" t="e">
        <f>IF(#REF!="Yes",AD588,(AD588+W588*0.5))</f>
        <v>#REF!</v>
      </c>
    </row>
    <row r="589" spans="1:32">
      <c r="A589" s="57" t="str">
        <f t="shared" si="180"/>
        <v xml:space="preserve"> </v>
      </c>
      <c r="B589" s="57"/>
      <c r="C589" s="57"/>
      <c r="D589" s="30" t="str">
        <f>IFERROR((GETPIVOTDATA("Average of Certified Payroll Hourly Rate",'Pivot Table'!$X$3,"Firm Name",A589,"Class Round 3 (PSPO)",B589)),"")</f>
        <v/>
      </c>
      <c r="E589" s="7"/>
      <c r="F589" s="7"/>
      <c r="G589" s="151"/>
      <c r="H589" s="349">
        <f t="shared" si="181"/>
        <v>1.7500000000000002E-2</v>
      </c>
      <c r="I589" s="19">
        <f t="shared" si="182"/>
        <v>0</v>
      </c>
      <c r="J589" s="67">
        <f t="shared" si="183"/>
        <v>3.5000000000000003E-2</v>
      </c>
      <c r="K589" s="19">
        <f t="shared" si="184"/>
        <v>0</v>
      </c>
      <c r="L589" s="138">
        <f>IF(ISNUMBER(VLOOKUP('Rate Calculations'!$A589,#REF!,2,FALSE)),VLOOKUP('Rate Calculations'!$A589,#REF!,2,FALSE),0)</f>
        <v>0</v>
      </c>
      <c r="M589" s="89">
        <f>IF(ISNUMBER(VLOOKUP('Rate Calculations'!$A589,#REF!,4,FALSE)),VLOOKUP('Rate Calculations'!$A589,#REF!,4,FALSE),0)</f>
        <v>0</v>
      </c>
      <c r="N589" s="17">
        <f t="shared" si="185"/>
        <v>0</v>
      </c>
      <c r="O589" s="18">
        <f t="shared" si="186"/>
        <v>0</v>
      </c>
      <c r="P589" s="139">
        <f t="shared" si="187"/>
        <v>0</v>
      </c>
      <c r="Q589" s="66">
        <f t="shared" si="188"/>
        <v>0</v>
      </c>
      <c r="R589" s="66">
        <f t="shared" si="189"/>
        <v>0</v>
      </c>
      <c r="S589" s="10" t="e">
        <f>IF(#REF!="Yes",Q589,(Q589+I589*0.5))</f>
        <v>#REF!</v>
      </c>
      <c r="T589" s="10" t="e">
        <f>IF(#REF!="Yes",R589,(R589+K589*0.5))</f>
        <v>#REF!</v>
      </c>
      <c r="U589" s="151">
        <f t="shared" si="190"/>
        <v>0</v>
      </c>
      <c r="V589" s="16">
        <f t="shared" si="191"/>
        <v>0</v>
      </c>
      <c r="W589" s="16">
        <f t="shared" si="192"/>
        <v>0</v>
      </c>
      <c r="X589" s="138">
        <f>IF(ISNUMBER(VLOOKUP('Rate Calculations'!$A589,#REF!,5,FALSE)),VLOOKUP('Rate Calculations'!$A589,#REF!,5,FALSE),0)</f>
        <v>0</v>
      </c>
      <c r="Y589" s="89">
        <f>IF(ISNUMBER(VLOOKUP('Rate Calculations'!$A589,#REF!,6,FALSE)),VLOOKUP('Rate Calculations'!$A589,#REF!,6,FALSE),0)</f>
        <v>0</v>
      </c>
      <c r="Z589" s="17">
        <f t="shared" si="193"/>
        <v>0</v>
      </c>
      <c r="AA589" s="18">
        <f t="shared" si="194"/>
        <v>0</v>
      </c>
      <c r="AB589" s="46">
        <f t="shared" si="179"/>
        <v>0</v>
      </c>
      <c r="AC589" s="24">
        <f t="shared" si="195"/>
        <v>0</v>
      </c>
      <c r="AD589" s="24">
        <f t="shared" si="196"/>
        <v>0</v>
      </c>
      <c r="AE589" s="27" t="e">
        <f>IF(#REF!="Yes",AC589,(AC589+V589*0.5))</f>
        <v>#REF!</v>
      </c>
      <c r="AF589" s="27" t="e">
        <f>IF(#REF!="Yes",AD589,(AD589+W589*0.5))</f>
        <v>#REF!</v>
      </c>
    </row>
    <row r="590" spans="1:32">
      <c r="A590" s="57" t="str">
        <f t="shared" si="180"/>
        <v xml:space="preserve"> </v>
      </c>
      <c r="B590" s="57"/>
      <c r="C590" s="57"/>
      <c r="D590" s="30" t="str">
        <f>IFERROR((GETPIVOTDATA("Average of Certified Payroll Hourly Rate",'Pivot Table'!$X$3,"Firm Name",A590,"Class Round 3 (PSPO)",B590)),"")</f>
        <v/>
      </c>
      <c r="E590" s="7"/>
      <c r="F590" s="7"/>
      <c r="G590" s="151"/>
      <c r="H590" s="349">
        <f t="shared" si="181"/>
        <v>1.7500000000000002E-2</v>
      </c>
      <c r="I590" s="19">
        <f t="shared" si="182"/>
        <v>0</v>
      </c>
      <c r="J590" s="67">
        <f t="shared" si="183"/>
        <v>3.5000000000000003E-2</v>
      </c>
      <c r="K590" s="19">
        <f t="shared" si="184"/>
        <v>0</v>
      </c>
      <c r="L590" s="138">
        <f>IF(ISNUMBER(VLOOKUP('Rate Calculations'!$A590,#REF!,2,FALSE)),VLOOKUP('Rate Calculations'!$A590,#REF!,2,FALSE),0)</f>
        <v>0</v>
      </c>
      <c r="M590" s="89">
        <f>IF(ISNUMBER(VLOOKUP('Rate Calculations'!$A590,#REF!,4,FALSE)),VLOOKUP('Rate Calculations'!$A590,#REF!,4,FALSE),0)</f>
        <v>0</v>
      </c>
      <c r="N590" s="17">
        <f t="shared" si="185"/>
        <v>0</v>
      </c>
      <c r="O590" s="18">
        <f t="shared" si="186"/>
        <v>0</v>
      </c>
      <c r="P590" s="139">
        <f t="shared" si="187"/>
        <v>0</v>
      </c>
      <c r="Q590" s="66">
        <f t="shared" si="188"/>
        <v>0</v>
      </c>
      <c r="R590" s="66">
        <f t="shared" si="189"/>
        <v>0</v>
      </c>
      <c r="S590" s="10" t="e">
        <f>IF(#REF!="Yes",Q590,(Q590+I590*0.5))</f>
        <v>#REF!</v>
      </c>
      <c r="T590" s="10" t="e">
        <f>IF(#REF!="Yes",R590,(R590+K590*0.5))</f>
        <v>#REF!</v>
      </c>
      <c r="U590" s="151">
        <f t="shared" si="190"/>
        <v>0</v>
      </c>
      <c r="V590" s="16">
        <f t="shared" si="191"/>
        <v>0</v>
      </c>
      <c r="W590" s="16">
        <f t="shared" si="192"/>
        <v>0</v>
      </c>
      <c r="X590" s="138">
        <f>IF(ISNUMBER(VLOOKUP('Rate Calculations'!$A590,#REF!,5,FALSE)),VLOOKUP('Rate Calculations'!$A590,#REF!,5,FALSE),0)</f>
        <v>0</v>
      </c>
      <c r="Y590" s="89">
        <f>IF(ISNUMBER(VLOOKUP('Rate Calculations'!$A590,#REF!,6,FALSE)),VLOOKUP('Rate Calculations'!$A590,#REF!,6,FALSE),0)</f>
        <v>0</v>
      </c>
      <c r="Z590" s="17">
        <f t="shared" si="193"/>
        <v>0</v>
      </c>
      <c r="AA590" s="18">
        <f t="shared" si="194"/>
        <v>0</v>
      </c>
      <c r="AB590" s="46">
        <f t="shared" si="179"/>
        <v>0</v>
      </c>
      <c r="AC590" s="24">
        <f t="shared" si="195"/>
        <v>0</v>
      </c>
      <c r="AD590" s="24">
        <f t="shared" si="196"/>
        <v>0</v>
      </c>
      <c r="AE590" s="27" t="e">
        <f>IF(#REF!="Yes",AC590,(AC590+V590*0.5))</f>
        <v>#REF!</v>
      </c>
      <c r="AF590" s="27" t="e">
        <f>IF(#REF!="Yes",AD590,(AD590+W590*0.5))</f>
        <v>#REF!</v>
      </c>
    </row>
    <row r="591" spans="1:32">
      <c r="A591" s="57" t="str">
        <f t="shared" si="180"/>
        <v xml:space="preserve"> </v>
      </c>
      <c r="B591" s="57"/>
      <c r="C591" s="57"/>
      <c r="D591" s="30" t="str">
        <f>IFERROR((GETPIVOTDATA("Average of Certified Payroll Hourly Rate",'Pivot Table'!$X$3,"Firm Name",A591,"Class Round 3 (PSPO)",B591)),"")</f>
        <v/>
      </c>
      <c r="E591" s="7"/>
      <c r="F591" s="7"/>
      <c r="G591" s="151"/>
      <c r="H591" s="349">
        <f t="shared" si="181"/>
        <v>1.7500000000000002E-2</v>
      </c>
      <c r="I591" s="19">
        <f t="shared" si="182"/>
        <v>0</v>
      </c>
      <c r="J591" s="67">
        <f t="shared" si="183"/>
        <v>3.5000000000000003E-2</v>
      </c>
      <c r="K591" s="19">
        <f t="shared" si="184"/>
        <v>0</v>
      </c>
      <c r="L591" s="138">
        <f>IF(ISNUMBER(VLOOKUP('Rate Calculations'!$A591,#REF!,2,FALSE)),VLOOKUP('Rate Calculations'!$A591,#REF!,2,FALSE),0)</f>
        <v>0</v>
      </c>
      <c r="M591" s="89">
        <f>IF(ISNUMBER(VLOOKUP('Rate Calculations'!$A591,#REF!,4,FALSE)),VLOOKUP('Rate Calculations'!$A591,#REF!,4,FALSE),0)</f>
        <v>0</v>
      </c>
      <c r="N591" s="17">
        <f t="shared" si="185"/>
        <v>0</v>
      </c>
      <c r="O591" s="18">
        <f t="shared" si="186"/>
        <v>0</v>
      </c>
      <c r="P591" s="139">
        <f t="shared" si="187"/>
        <v>0</v>
      </c>
      <c r="Q591" s="66">
        <f t="shared" si="188"/>
        <v>0</v>
      </c>
      <c r="R591" s="66">
        <f t="shared" si="189"/>
        <v>0</v>
      </c>
      <c r="S591" s="10" t="e">
        <f>IF(#REF!="Yes",Q591,(Q591+I591*0.5))</f>
        <v>#REF!</v>
      </c>
      <c r="T591" s="10" t="e">
        <f>IF(#REF!="Yes",R591,(R591+K591*0.5))</f>
        <v>#REF!</v>
      </c>
      <c r="U591" s="151">
        <f t="shared" si="190"/>
        <v>0</v>
      </c>
      <c r="V591" s="16">
        <f t="shared" si="191"/>
        <v>0</v>
      </c>
      <c r="W591" s="16">
        <f t="shared" si="192"/>
        <v>0</v>
      </c>
      <c r="X591" s="138">
        <f>IF(ISNUMBER(VLOOKUP('Rate Calculations'!$A591,#REF!,5,FALSE)),VLOOKUP('Rate Calculations'!$A591,#REF!,5,FALSE),0)</f>
        <v>0</v>
      </c>
      <c r="Y591" s="89">
        <f>IF(ISNUMBER(VLOOKUP('Rate Calculations'!$A591,#REF!,6,FALSE)),VLOOKUP('Rate Calculations'!$A591,#REF!,6,FALSE),0)</f>
        <v>0</v>
      </c>
      <c r="Z591" s="17">
        <f t="shared" si="193"/>
        <v>0</v>
      </c>
      <c r="AA591" s="18">
        <f t="shared" si="194"/>
        <v>0</v>
      </c>
      <c r="AB591" s="46">
        <f t="shared" si="179"/>
        <v>0</v>
      </c>
      <c r="AC591" s="24">
        <f t="shared" si="195"/>
        <v>0</v>
      </c>
      <c r="AD591" s="24">
        <f t="shared" si="196"/>
        <v>0</v>
      </c>
      <c r="AE591" s="27" t="e">
        <f>IF(#REF!="Yes",AC591,(AC591+V591*0.5))</f>
        <v>#REF!</v>
      </c>
      <c r="AF591" s="27" t="e">
        <f>IF(#REF!="Yes",AD591,(AD591+W591*0.5))</f>
        <v>#REF!</v>
      </c>
    </row>
    <row r="592" spans="1:32">
      <c r="A592" s="57" t="str">
        <f t="shared" si="180"/>
        <v xml:space="preserve"> </v>
      </c>
      <c r="B592" s="57"/>
      <c r="C592" s="57"/>
      <c r="D592" s="30" t="str">
        <f>IFERROR((GETPIVOTDATA("Average of Certified Payroll Hourly Rate",'Pivot Table'!$X$3,"Firm Name",A592,"Class Round 3 (PSPO)",B592)),"")</f>
        <v/>
      </c>
      <c r="E592" s="7"/>
      <c r="F592" s="7"/>
      <c r="G592" s="151"/>
      <c r="H592" s="349">
        <f t="shared" si="181"/>
        <v>1.7500000000000002E-2</v>
      </c>
      <c r="I592" s="19">
        <f t="shared" si="182"/>
        <v>0</v>
      </c>
      <c r="J592" s="67">
        <f t="shared" si="183"/>
        <v>3.5000000000000003E-2</v>
      </c>
      <c r="K592" s="19">
        <f t="shared" si="184"/>
        <v>0</v>
      </c>
      <c r="L592" s="138">
        <f>IF(ISNUMBER(VLOOKUP('Rate Calculations'!$A592,#REF!,2,FALSE)),VLOOKUP('Rate Calculations'!$A592,#REF!,2,FALSE),0)</f>
        <v>0</v>
      </c>
      <c r="M592" s="89">
        <f>IF(ISNUMBER(VLOOKUP('Rate Calculations'!$A592,#REF!,4,FALSE)),VLOOKUP('Rate Calculations'!$A592,#REF!,4,FALSE),0)</f>
        <v>0</v>
      </c>
      <c r="N592" s="17">
        <f t="shared" si="185"/>
        <v>0</v>
      </c>
      <c r="O592" s="18">
        <f t="shared" si="186"/>
        <v>0</v>
      </c>
      <c r="P592" s="139">
        <f t="shared" si="187"/>
        <v>0</v>
      </c>
      <c r="Q592" s="66">
        <f t="shared" si="188"/>
        <v>0</v>
      </c>
      <c r="R592" s="66">
        <f t="shared" si="189"/>
        <v>0</v>
      </c>
      <c r="S592" s="10" t="e">
        <f>IF(#REF!="Yes",Q592,(Q592+I592*0.5))</f>
        <v>#REF!</v>
      </c>
      <c r="T592" s="10" t="e">
        <f>IF(#REF!="Yes",R592,(R592+K592*0.5))</f>
        <v>#REF!</v>
      </c>
      <c r="U592" s="151">
        <f t="shared" si="190"/>
        <v>0</v>
      </c>
      <c r="V592" s="16">
        <f t="shared" si="191"/>
        <v>0</v>
      </c>
      <c r="W592" s="16">
        <f t="shared" si="192"/>
        <v>0</v>
      </c>
      <c r="X592" s="138">
        <f>IF(ISNUMBER(VLOOKUP('Rate Calculations'!$A592,#REF!,5,FALSE)),VLOOKUP('Rate Calculations'!$A592,#REF!,5,FALSE),0)</f>
        <v>0</v>
      </c>
      <c r="Y592" s="89">
        <f>IF(ISNUMBER(VLOOKUP('Rate Calculations'!$A592,#REF!,6,FALSE)),VLOOKUP('Rate Calculations'!$A592,#REF!,6,FALSE),0)</f>
        <v>0</v>
      </c>
      <c r="Z592" s="17">
        <f t="shared" si="193"/>
        <v>0</v>
      </c>
      <c r="AA592" s="18">
        <f t="shared" si="194"/>
        <v>0</v>
      </c>
      <c r="AB592" s="46">
        <f t="shared" si="179"/>
        <v>0</v>
      </c>
      <c r="AC592" s="24">
        <f t="shared" si="195"/>
        <v>0</v>
      </c>
      <c r="AD592" s="24">
        <f t="shared" si="196"/>
        <v>0</v>
      </c>
      <c r="AE592" s="27" t="e">
        <f>IF(#REF!="Yes",AC592,(AC592+V592*0.5))</f>
        <v>#REF!</v>
      </c>
      <c r="AF592" s="27" t="e">
        <f>IF(#REF!="Yes",AD592,(AD592+W592*0.5))</f>
        <v>#REF!</v>
      </c>
    </row>
    <row r="593" spans="1:32">
      <c r="A593" s="57" t="str">
        <f t="shared" si="180"/>
        <v xml:space="preserve"> </v>
      </c>
      <c r="B593" s="57"/>
      <c r="C593" s="57"/>
      <c r="D593" s="30" t="str">
        <f>IFERROR((GETPIVOTDATA("Average of Certified Payroll Hourly Rate",'Pivot Table'!$X$3,"Firm Name",A593,"Class Round 3 (PSPO)",B593)),"")</f>
        <v/>
      </c>
      <c r="E593" s="7"/>
      <c r="F593" s="7"/>
      <c r="G593" s="151"/>
      <c r="H593" s="349">
        <f t="shared" si="181"/>
        <v>1.7500000000000002E-2</v>
      </c>
      <c r="I593" s="19">
        <f t="shared" si="182"/>
        <v>0</v>
      </c>
      <c r="J593" s="67">
        <f t="shared" si="183"/>
        <v>3.5000000000000003E-2</v>
      </c>
      <c r="K593" s="19">
        <f t="shared" si="184"/>
        <v>0</v>
      </c>
      <c r="L593" s="138">
        <f>IF(ISNUMBER(VLOOKUP('Rate Calculations'!$A593,#REF!,2,FALSE)),VLOOKUP('Rate Calculations'!$A593,#REF!,2,FALSE),0)</f>
        <v>0</v>
      </c>
      <c r="M593" s="89">
        <f>IF(ISNUMBER(VLOOKUP('Rate Calculations'!$A593,#REF!,4,FALSE)),VLOOKUP('Rate Calculations'!$A593,#REF!,4,FALSE),0)</f>
        <v>0</v>
      </c>
      <c r="N593" s="17">
        <f t="shared" si="185"/>
        <v>0</v>
      </c>
      <c r="O593" s="18">
        <f t="shared" si="186"/>
        <v>0</v>
      </c>
      <c r="P593" s="139">
        <f t="shared" si="187"/>
        <v>0</v>
      </c>
      <c r="Q593" s="66">
        <f t="shared" si="188"/>
        <v>0</v>
      </c>
      <c r="R593" s="66">
        <f t="shared" si="189"/>
        <v>0</v>
      </c>
      <c r="S593" s="10" t="e">
        <f>IF(#REF!="Yes",Q593,(Q593+I593*0.5))</f>
        <v>#REF!</v>
      </c>
      <c r="T593" s="10" t="e">
        <f>IF(#REF!="Yes",R593,(R593+K593*0.5))</f>
        <v>#REF!</v>
      </c>
      <c r="U593" s="151">
        <f t="shared" si="190"/>
        <v>0</v>
      </c>
      <c r="V593" s="16">
        <f t="shared" si="191"/>
        <v>0</v>
      </c>
      <c r="W593" s="16">
        <f t="shared" si="192"/>
        <v>0</v>
      </c>
      <c r="X593" s="138">
        <f>IF(ISNUMBER(VLOOKUP('Rate Calculations'!$A593,#REF!,5,FALSE)),VLOOKUP('Rate Calculations'!$A593,#REF!,5,FALSE),0)</f>
        <v>0</v>
      </c>
      <c r="Y593" s="89">
        <f>IF(ISNUMBER(VLOOKUP('Rate Calculations'!$A593,#REF!,6,FALSE)),VLOOKUP('Rate Calculations'!$A593,#REF!,6,FALSE),0)</f>
        <v>0</v>
      </c>
      <c r="Z593" s="17">
        <f t="shared" si="193"/>
        <v>0</v>
      </c>
      <c r="AA593" s="18">
        <f t="shared" si="194"/>
        <v>0</v>
      </c>
      <c r="AB593" s="46">
        <f t="shared" si="179"/>
        <v>0</v>
      </c>
      <c r="AC593" s="24">
        <f t="shared" si="195"/>
        <v>0</v>
      </c>
      <c r="AD593" s="24">
        <f t="shared" si="196"/>
        <v>0</v>
      </c>
      <c r="AE593" s="27" t="e">
        <f>IF(#REF!="Yes",AC593,(AC593+V593*0.5))</f>
        <v>#REF!</v>
      </c>
      <c r="AF593" s="27" t="e">
        <f>IF(#REF!="Yes",AD593,(AD593+W593*0.5))</f>
        <v>#REF!</v>
      </c>
    </row>
    <row r="594" spans="1:32">
      <c r="A594" s="57" t="str">
        <f t="shared" si="180"/>
        <v xml:space="preserve"> </v>
      </c>
      <c r="B594" s="57"/>
      <c r="C594" s="57"/>
      <c r="D594" s="30" t="str">
        <f>IFERROR((GETPIVOTDATA("Average of Certified Payroll Hourly Rate",'Pivot Table'!$X$3,"Firm Name",A594,"Class Round 3 (PSPO)",B594)),"")</f>
        <v/>
      </c>
      <c r="E594" s="7"/>
      <c r="F594" s="7"/>
      <c r="G594" s="151"/>
      <c r="H594" s="349">
        <f t="shared" si="181"/>
        <v>1.7500000000000002E-2</v>
      </c>
      <c r="I594" s="19">
        <f t="shared" si="182"/>
        <v>0</v>
      </c>
      <c r="J594" s="67">
        <f t="shared" si="183"/>
        <v>3.5000000000000003E-2</v>
      </c>
      <c r="K594" s="19">
        <f t="shared" si="184"/>
        <v>0</v>
      </c>
      <c r="L594" s="138">
        <f>IF(ISNUMBER(VLOOKUP('Rate Calculations'!$A594,#REF!,2,FALSE)),VLOOKUP('Rate Calculations'!$A594,#REF!,2,FALSE),0)</f>
        <v>0</v>
      </c>
      <c r="M594" s="89">
        <f>IF(ISNUMBER(VLOOKUP('Rate Calculations'!$A594,#REF!,4,FALSE)),VLOOKUP('Rate Calculations'!$A594,#REF!,4,FALSE),0)</f>
        <v>0</v>
      </c>
      <c r="N594" s="17">
        <f t="shared" si="185"/>
        <v>0</v>
      </c>
      <c r="O594" s="18">
        <f t="shared" si="186"/>
        <v>0</v>
      </c>
      <c r="P594" s="139">
        <f t="shared" si="187"/>
        <v>0</v>
      </c>
      <c r="Q594" s="66">
        <f t="shared" si="188"/>
        <v>0</v>
      </c>
      <c r="R594" s="66">
        <f t="shared" si="189"/>
        <v>0</v>
      </c>
      <c r="S594" s="10" t="e">
        <f>IF(#REF!="Yes",Q594,(Q594+I594*0.5))</f>
        <v>#REF!</v>
      </c>
      <c r="T594" s="10" t="e">
        <f>IF(#REF!="Yes",R594,(R594+K594*0.5))</f>
        <v>#REF!</v>
      </c>
      <c r="U594" s="151">
        <f t="shared" si="190"/>
        <v>0</v>
      </c>
      <c r="V594" s="16">
        <f t="shared" si="191"/>
        <v>0</v>
      </c>
      <c r="W594" s="16">
        <f t="shared" si="192"/>
        <v>0</v>
      </c>
      <c r="X594" s="138">
        <f>IF(ISNUMBER(VLOOKUP('Rate Calculations'!$A594,#REF!,5,FALSE)),VLOOKUP('Rate Calculations'!$A594,#REF!,5,FALSE),0)</f>
        <v>0</v>
      </c>
      <c r="Y594" s="89">
        <f>IF(ISNUMBER(VLOOKUP('Rate Calculations'!$A594,#REF!,6,FALSE)),VLOOKUP('Rate Calculations'!$A594,#REF!,6,FALSE),0)</f>
        <v>0</v>
      </c>
      <c r="Z594" s="17">
        <f t="shared" si="193"/>
        <v>0</v>
      </c>
      <c r="AA594" s="18">
        <f t="shared" si="194"/>
        <v>0</v>
      </c>
      <c r="AB594" s="46">
        <f t="shared" si="179"/>
        <v>0</v>
      </c>
      <c r="AC594" s="24">
        <f t="shared" si="195"/>
        <v>0</v>
      </c>
      <c r="AD594" s="24">
        <f t="shared" si="196"/>
        <v>0</v>
      </c>
      <c r="AE594" s="27" t="e">
        <f>IF(#REF!="Yes",AC594,(AC594+V594*0.5))</f>
        <v>#REF!</v>
      </c>
      <c r="AF594" s="27" t="e">
        <f>IF(#REF!="Yes",AD594,(AD594+W594*0.5))</f>
        <v>#REF!</v>
      </c>
    </row>
    <row r="595" spans="1:32">
      <c r="A595" s="57" t="str">
        <f t="shared" si="180"/>
        <v xml:space="preserve"> </v>
      </c>
      <c r="B595" s="57"/>
      <c r="C595" s="57"/>
      <c r="D595" s="30" t="str">
        <f>IFERROR((GETPIVOTDATA("Average of Certified Payroll Hourly Rate",'Pivot Table'!$X$3,"Firm Name",A595,"Class Round 3 (PSPO)",B595)),"")</f>
        <v/>
      </c>
      <c r="E595" s="7"/>
      <c r="F595" s="7"/>
      <c r="G595" s="151"/>
      <c r="H595" s="349">
        <f t="shared" si="181"/>
        <v>1.7500000000000002E-2</v>
      </c>
      <c r="I595" s="19">
        <f t="shared" si="182"/>
        <v>0</v>
      </c>
      <c r="J595" s="67">
        <f t="shared" si="183"/>
        <v>3.5000000000000003E-2</v>
      </c>
      <c r="K595" s="19">
        <f t="shared" si="184"/>
        <v>0</v>
      </c>
      <c r="L595" s="138">
        <f>IF(ISNUMBER(VLOOKUP('Rate Calculations'!$A595,#REF!,2,FALSE)),VLOOKUP('Rate Calculations'!$A595,#REF!,2,FALSE),0)</f>
        <v>0</v>
      </c>
      <c r="M595" s="89">
        <f>IF(ISNUMBER(VLOOKUP('Rate Calculations'!$A595,#REF!,4,FALSE)),VLOOKUP('Rate Calculations'!$A595,#REF!,4,FALSE),0)</f>
        <v>0</v>
      </c>
      <c r="N595" s="17">
        <f t="shared" si="185"/>
        <v>0</v>
      </c>
      <c r="O595" s="18">
        <f t="shared" si="186"/>
        <v>0</v>
      </c>
      <c r="P595" s="139">
        <f t="shared" si="187"/>
        <v>0</v>
      </c>
      <c r="Q595" s="66">
        <f t="shared" si="188"/>
        <v>0</v>
      </c>
      <c r="R595" s="66">
        <f t="shared" si="189"/>
        <v>0</v>
      </c>
      <c r="S595" s="10" t="e">
        <f>IF(#REF!="Yes",Q595,(Q595+I595*0.5))</f>
        <v>#REF!</v>
      </c>
      <c r="T595" s="10" t="e">
        <f>IF(#REF!="Yes",R595,(R595+K595*0.5))</f>
        <v>#REF!</v>
      </c>
      <c r="U595" s="151">
        <f t="shared" si="190"/>
        <v>0</v>
      </c>
      <c r="V595" s="16">
        <f t="shared" si="191"/>
        <v>0</v>
      </c>
      <c r="W595" s="16">
        <f t="shared" si="192"/>
        <v>0</v>
      </c>
      <c r="X595" s="138">
        <f>IF(ISNUMBER(VLOOKUP('Rate Calculations'!$A595,#REF!,5,FALSE)),VLOOKUP('Rate Calculations'!$A595,#REF!,5,FALSE),0)</f>
        <v>0</v>
      </c>
      <c r="Y595" s="89">
        <f>IF(ISNUMBER(VLOOKUP('Rate Calculations'!$A595,#REF!,6,FALSE)),VLOOKUP('Rate Calculations'!$A595,#REF!,6,FALSE),0)</f>
        <v>0</v>
      </c>
      <c r="Z595" s="17">
        <f t="shared" si="193"/>
        <v>0</v>
      </c>
      <c r="AA595" s="18">
        <f t="shared" si="194"/>
        <v>0</v>
      </c>
      <c r="AB595" s="46">
        <f t="shared" si="179"/>
        <v>0</v>
      </c>
      <c r="AC595" s="24">
        <f t="shared" si="195"/>
        <v>0</v>
      </c>
      <c r="AD595" s="24">
        <f t="shared" si="196"/>
        <v>0</v>
      </c>
      <c r="AE595" s="27" t="e">
        <f>IF(#REF!="Yes",AC595,(AC595+V595*0.5))</f>
        <v>#REF!</v>
      </c>
      <c r="AF595" s="27" t="e">
        <f>IF(#REF!="Yes",AD595,(AD595+W595*0.5))</f>
        <v>#REF!</v>
      </c>
    </row>
    <row r="596" spans="1:32">
      <c r="A596" s="57" t="str">
        <f t="shared" si="180"/>
        <v xml:space="preserve"> </v>
      </c>
      <c r="B596" s="57"/>
      <c r="C596" s="57"/>
      <c r="D596" s="30" t="str">
        <f>IFERROR((GETPIVOTDATA("Average of Certified Payroll Hourly Rate",'Pivot Table'!$X$3,"Firm Name",A596,"Class Round 3 (PSPO)",B596)),"")</f>
        <v/>
      </c>
      <c r="E596" s="7"/>
      <c r="F596" s="7"/>
      <c r="G596" s="151"/>
      <c r="H596" s="349">
        <f t="shared" si="181"/>
        <v>1.7500000000000002E-2</v>
      </c>
      <c r="I596" s="19">
        <f t="shared" si="182"/>
        <v>0</v>
      </c>
      <c r="J596" s="67">
        <f t="shared" si="183"/>
        <v>3.5000000000000003E-2</v>
      </c>
      <c r="K596" s="19">
        <f t="shared" si="184"/>
        <v>0</v>
      </c>
      <c r="L596" s="138">
        <f>IF(ISNUMBER(VLOOKUP('Rate Calculations'!$A596,#REF!,2,FALSE)),VLOOKUP('Rate Calculations'!$A596,#REF!,2,FALSE),0)</f>
        <v>0</v>
      </c>
      <c r="M596" s="89">
        <f>IF(ISNUMBER(VLOOKUP('Rate Calculations'!$A596,#REF!,4,FALSE)),VLOOKUP('Rate Calculations'!$A596,#REF!,4,FALSE),0)</f>
        <v>0</v>
      </c>
      <c r="N596" s="17">
        <f t="shared" si="185"/>
        <v>0</v>
      </c>
      <c r="O596" s="18">
        <f t="shared" si="186"/>
        <v>0</v>
      </c>
      <c r="P596" s="139">
        <f t="shared" si="187"/>
        <v>0</v>
      </c>
      <c r="Q596" s="66">
        <f t="shared" si="188"/>
        <v>0</v>
      </c>
      <c r="R596" s="66">
        <f t="shared" si="189"/>
        <v>0</v>
      </c>
      <c r="S596" s="10" t="e">
        <f>IF(#REF!="Yes",Q596,(Q596+I596*0.5))</f>
        <v>#REF!</v>
      </c>
      <c r="T596" s="10" t="e">
        <f>IF(#REF!="Yes",R596,(R596+K596*0.5))</f>
        <v>#REF!</v>
      </c>
      <c r="U596" s="151">
        <f t="shared" si="190"/>
        <v>0</v>
      </c>
      <c r="V596" s="16">
        <f t="shared" si="191"/>
        <v>0</v>
      </c>
      <c r="W596" s="16">
        <f t="shared" si="192"/>
        <v>0</v>
      </c>
      <c r="X596" s="138">
        <f>IF(ISNUMBER(VLOOKUP('Rate Calculations'!$A596,#REF!,5,FALSE)),VLOOKUP('Rate Calculations'!$A596,#REF!,5,FALSE),0)</f>
        <v>0</v>
      </c>
      <c r="Y596" s="89">
        <f>IF(ISNUMBER(VLOOKUP('Rate Calculations'!$A596,#REF!,6,FALSE)),VLOOKUP('Rate Calculations'!$A596,#REF!,6,FALSE),0)</f>
        <v>0</v>
      </c>
      <c r="Z596" s="17">
        <f t="shared" si="193"/>
        <v>0</v>
      </c>
      <c r="AA596" s="18">
        <f t="shared" si="194"/>
        <v>0</v>
      </c>
      <c r="AB596" s="46">
        <f t="shared" si="179"/>
        <v>0</v>
      </c>
      <c r="AC596" s="24">
        <f t="shared" si="195"/>
        <v>0</v>
      </c>
      <c r="AD596" s="24">
        <f t="shared" si="196"/>
        <v>0</v>
      </c>
      <c r="AE596" s="27" t="e">
        <f>IF(#REF!="Yes",AC596,(AC596+V596*0.5))</f>
        <v>#REF!</v>
      </c>
      <c r="AF596" s="27" t="e">
        <f>IF(#REF!="Yes",AD596,(AD596+W596*0.5))</f>
        <v>#REF!</v>
      </c>
    </row>
    <row r="597" spans="1:32">
      <c r="A597" s="57" t="str">
        <f t="shared" si="180"/>
        <v xml:space="preserve"> </v>
      </c>
      <c r="B597" s="57"/>
      <c r="C597" s="57"/>
      <c r="D597" s="30" t="str">
        <f>IFERROR((GETPIVOTDATA("Average of Certified Payroll Hourly Rate",'Pivot Table'!$X$3,"Firm Name",A597,"Class Round 3 (PSPO)",B597)),"")</f>
        <v/>
      </c>
      <c r="E597" s="7"/>
      <c r="F597" s="7"/>
      <c r="G597" s="151"/>
      <c r="H597" s="349">
        <f t="shared" si="181"/>
        <v>1.7500000000000002E-2</v>
      </c>
      <c r="I597" s="19">
        <f t="shared" si="182"/>
        <v>0</v>
      </c>
      <c r="J597" s="67">
        <f t="shared" si="183"/>
        <v>3.5000000000000003E-2</v>
      </c>
      <c r="K597" s="19">
        <f t="shared" si="184"/>
        <v>0</v>
      </c>
      <c r="L597" s="138">
        <f>IF(ISNUMBER(VLOOKUP('Rate Calculations'!$A597,#REF!,2,FALSE)),VLOOKUP('Rate Calculations'!$A597,#REF!,2,FALSE),0)</f>
        <v>0</v>
      </c>
      <c r="M597" s="89">
        <f>IF(ISNUMBER(VLOOKUP('Rate Calculations'!$A597,#REF!,4,FALSE)),VLOOKUP('Rate Calculations'!$A597,#REF!,4,FALSE),0)</f>
        <v>0</v>
      </c>
      <c r="N597" s="17">
        <f t="shared" si="185"/>
        <v>0</v>
      </c>
      <c r="O597" s="18">
        <f t="shared" si="186"/>
        <v>0</v>
      </c>
      <c r="P597" s="139">
        <f t="shared" si="187"/>
        <v>0</v>
      </c>
      <c r="Q597" s="66">
        <f t="shared" si="188"/>
        <v>0</v>
      </c>
      <c r="R597" s="66">
        <f t="shared" si="189"/>
        <v>0</v>
      </c>
      <c r="S597" s="10" t="e">
        <f>IF(#REF!="Yes",Q597,(Q597+I597*0.5))</f>
        <v>#REF!</v>
      </c>
      <c r="T597" s="10" t="e">
        <f>IF(#REF!="Yes",R597,(R597+K597*0.5))</f>
        <v>#REF!</v>
      </c>
      <c r="U597" s="151">
        <f t="shared" si="190"/>
        <v>0</v>
      </c>
      <c r="V597" s="16">
        <f t="shared" si="191"/>
        <v>0</v>
      </c>
      <c r="W597" s="16">
        <f t="shared" si="192"/>
        <v>0</v>
      </c>
      <c r="X597" s="138">
        <f>IF(ISNUMBER(VLOOKUP('Rate Calculations'!$A597,#REF!,5,FALSE)),VLOOKUP('Rate Calculations'!$A597,#REF!,5,FALSE),0)</f>
        <v>0</v>
      </c>
      <c r="Y597" s="89">
        <f>IF(ISNUMBER(VLOOKUP('Rate Calculations'!$A597,#REF!,6,FALSE)),VLOOKUP('Rate Calculations'!$A597,#REF!,6,FALSE),0)</f>
        <v>0</v>
      </c>
      <c r="Z597" s="17">
        <f t="shared" si="193"/>
        <v>0</v>
      </c>
      <c r="AA597" s="18">
        <f t="shared" si="194"/>
        <v>0</v>
      </c>
      <c r="AB597" s="46">
        <f t="shared" si="179"/>
        <v>0</v>
      </c>
      <c r="AC597" s="24">
        <f t="shared" si="195"/>
        <v>0</v>
      </c>
      <c r="AD597" s="24">
        <f t="shared" si="196"/>
        <v>0</v>
      </c>
      <c r="AE597" s="27" t="e">
        <f>IF(#REF!="Yes",AC597,(AC597+V597*0.5))</f>
        <v>#REF!</v>
      </c>
      <c r="AF597" s="27" t="e">
        <f>IF(#REF!="Yes",AD597,(AD597+W597*0.5))</f>
        <v>#REF!</v>
      </c>
    </row>
    <row r="598" spans="1:32">
      <c r="A598" s="57" t="str">
        <f t="shared" si="180"/>
        <v xml:space="preserve"> </v>
      </c>
      <c r="B598" s="57"/>
      <c r="C598" s="57"/>
      <c r="D598" s="30" t="str">
        <f>IFERROR((GETPIVOTDATA("Average of Certified Payroll Hourly Rate",'Pivot Table'!$X$3,"Firm Name",A598,"Class Round 3 (PSPO)",B598)),"")</f>
        <v/>
      </c>
      <c r="E598" s="7"/>
      <c r="F598" s="7"/>
      <c r="G598" s="151"/>
      <c r="H598" s="349">
        <f t="shared" si="181"/>
        <v>1.7500000000000002E-2</v>
      </c>
      <c r="I598" s="19">
        <f t="shared" si="182"/>
        <v>0</v>
      </c>
      <c r="J598" s="67">
        <f t="shared" si="183"/>
        <v>3.5000000000000003E-2</v>
      </c>
      <c r="K598" s="19">
        <f t="shared" si="184"/>
        <v>0</v>
      </c>
      <c r="L598" s="138">
        <f>IF(ISNUMBER(VLOOKUP('Rate Calculations'!$A598,#REF!,2,FALSE)),VLOOKUP('Rate Calculations'!$A598,#REF!,2,FALSE),0)</f>
        <v>0</v>
      </c>
      <c r="M598" s="89">
        <f>IF(ISNUMBER(VLOOKUP('Rate Calculations'!$A598,#REF!,4,FALSE)),VLOOKUP('Rate Calculations'!$A598,#REF!,4,FALSE),0)</f>
        <v>0</v>
      </c>
      <c r="N598" s="17">
        <f t="shared" si="185"/>
        <v>0</v>
      </c>
      <c r="O598" s="18">
        <f t="shared" si="186"/>
        <v>0</v>
      </c>
      <c r="P598" s="139">
        <f t="shared" si="187"/>
        <v>0</v>
      </c>
      <c r="Q598" s="66">
        <f t="shared" si="188"/>
        <v>0</v>
      </c>
      <c r="R598" s="66">
        <f t="shared" si="189"/>
        <v>0</v>
      </c>
      <c r="S598" s="10" t="e">
        <f>IF(#REF!="Yes",Q598,(Q598+I598*0.5))</f>
        <v>#REF!</v>
      </c>
      <c r="T598" s="10" t="e">
        <f>IF(#REF!="Yes",R598,(R598+K598*0.5))</f>
        <v>#REF!</v>
      </c>
      <c r="U598" s="151">
        <f t="shared" si="190"/>
        <v>0</v>
      </c>
      <c r="V598" s="16">
        <f t="shared" si="191"/>
        <v>0</v>
      </c>
      <c r="W598" s="16">
        <f t="shared" si="192"/>
        <v>0</v>
      </c>
      <c r="X598" s="138">
        <f>IF(ISNUMBER(VLOOKUP('Rate Calculations'!$A598,#REF!,5,FALSE)),VLOOKUP('Rate Calculations'!$A598,#REF!,5,FALSE),0)</f>
        <v>0</v>
      </c>
      <c r="Y598" s="89">
        <f>IF(ISNUMBER(VLOOKUP('Rate Calculations'!$A598,#REF!,6,FALSE)),VLOOKUP('Rate Calculations'!$A598,#REF!,6,FALSE),0)</f>
        <v>0</v>
      </c>
      <c r="Z598" s="17">
        <f t="shared" si="193"/>
        <v>0</v>
      </c>
      <c r="AA598" s="18">
        <f t="shared" si="194"/>
        <v>0</v>
      </c>
      <c r="AB598" s="46">
        <f t="shared" si="179"/>
        <v>0</v>
      </c>
      <c r="AC598" s="24">
        <f t="shared" si="195"/>
        <v>0</v>
      </c>
      <c r="AD598" s="24">
        <f t="shared" si="196"/>
        <v>0</v>
      </c>
      <c r="AE598" s="27" t="e">
        <f>IF(#REF!="Yes",AC598,(AC598+V598*0.5))</f>
        <v>#REF!</v>
      </c>
      <c r="AF598" s="27" t="e">
        <f>IF(#REF!="Yes",AD598,(AD598+W598*0.5))</f>
        <v>#REF!</v>
      </c>
    </row>
    <row r="599" spans="1:32">
      <c r="A599" s="57" t="str">
        <f t="shared" si="180"/>
        <v xml:space="preserve"> </v>
      </c>
      <c r="B599" s="57"/>
      <c r="C599" s="57"/>
      <c r="D599" s="30" t="str">
        <f>IFERROR((GETPIVOTDATA("Average of Certified Payroll Hourly Rate",'Pivot Table'!$X$3,"Firm Name",A599,"Class Round 3 (PSPO)",B599)),"")</f>
        <v/>
      </c>
      <c r="E599" s="7"/>
      <c r="F599" s="7"/>
      <c r="G599" s="151"/>
      <c r="H599" s="349">
        <f t="shared" si="181"/>
        <v>1.7500000000000002E-2</v>
      </c>
      <c r="I599" s="19">
        <f t="shared" si="182"/>
        <v>0</v>
      </c>
      <c r="J599" s="67">
        <f t="shared" si="183"/>
        <v>3.5000000000000003E-2</v>
      </c>
      <c r="K599" s="19">
        <f t="shared" si="184"/>
        <v>0</v>
      </c>
      <c r="L599" s="138">
        <f>IF(ISNUMBER(VLOOKUP('Rate Calculations'!$A599,#REF!,2,FALSE)),VLOOKUP('Rate Calculations'!$A599,#REF!,2,FALSE),0)</f>
        <v>0</v>
      </c>
      <c r="M599" s="89">
        <f>IF(ISNUMBER(VLOOKUP('Rate Calculations'!$A599,#REF!,4,FALSE)),VLOOKUP('Rate Calculations'!$A599,#REF!,4,FALSE),0)</f>
        <v>0</v>
      </c>
      <c r="N599" s="17">
        <f t="shared" si="185"/>
        <v>0</v>
      </c>
      <c r="O599" s="18">
        <f t="shared" si="186"/>
        <v>0</v>
      </c>
      <c r="P599" s="139">
        <f t="shared" si="187"/>
        <v>0</v>
      </c>
      <c r="Q599" s="66">
        <f t="shared" si="188"/>
        <v>0</v>
      </c>
      <c r="R599" s="66">
        <f t="shared" si="189"/>
        <v>0</v>
      </c>
      <c r="S599" s="10" t="e">
        <f>IF(#REF!="Yes",Q599,(Q599+I599*0.5))</f>
        <v>#REF!</v>
      </c>
      <c r="T599" s="10" t="e">
        <f>IF(#REF!="Yes",R599,(R599+K599*0.5))</f>
        <v>#REF!</v>
      </c>
      <c r="U599" s="151">
        <f t="shared" si="190"/>
        <v>0</v>
      </c>
      <c r="V599" s="16">
        <f t="shared" si="191"/>
        <v>0</v>
      </c>
      <c r="W599" s="16">
        <f t="shared" si="192"/>
        <v>0</v>
      </c>
      <c r="X599" s="138">
        <f>IF(ISNUMBER(VLOOKUP('Rate Calculations'!$A599,#REF!,5,FALSE)),VLOOKUP('Rate Calculations'!$A599,#REF!,5,FALSE),0)</f>
        <v>0</v>
      </c>
      <c r="Y599" s="89">
        <f>IF(ISNUMBER(VLOOKUP('Rate Calculations'!$A599,#REF!,6,FALSE)),VLOOKUP('Rate Calculations'!$A599,#REF!,6,FALSE),0)</f>
        <v>0</v>
      </c>
      <c r="Z599" s="17">
        <f t="shared" si="193"/>
        <v>0</v>
      </c>
      <c r="AA599" s="18">
        <f t="shared" si="194"/>
        <v>0</v>
      </c>
      <c r="AB599" s="46">
        <f t="shared" si="179"/>
        <v>0</v>
      </c>
      <c r="AC599" s="24">
        <f t="shared" si="195"/>
        <v>0</v>
      </c>
      <c r="AD599" s="24">
        <f t="shared" si="196"/>
        <v>0</v>
      </c>
      <c r="AE599" s="27" t="e">
        <f>IF(#REF!="Yes",AC599,(AC599+V599*0.5))</f>
        <v>#REF!</v>
      </c>
      <c r="AF599" s="27" t="e">
        <f>IF(#REF!="Yes",AD599,(AD599+W599*0.5))</f>
        <v>#REF!</v>
      </c>
    </row>
    <row r="600" spans="1:32">
      <c r="A600" s="57" t="str">
        <f t="shared" si="180"/>
        <v xml:space="preserve"> </v>
      </c>
      <c r="B600" s="57"/>
      <c r="C600" s="57"/>
      <c r="D600" s="30" t="str">
        <f>IFERROR((GETPIVOTDATA("Average of Certified Payroll Hourly Rate",'Pivot Table'!$X$3,"Firm Name",A600,"Class Round 3 (PSPO)",B600)),"")</f>
        <v/>
      </c>
      <c r="E600" s="7"/>
      <c r="F600" s="7"/>
      <c r="G600" s="151"/>
      <c r="H600" s="349">
        <f t="shared" si="181"/>
        <v>1.7500000000000002E-2</v>
      </c>
      <c r="I600" s="19">
        <f t="shared" si="182"/>
        <v>0</v>
      </c>
      <c r="J600" s="67">
        <f t="shared" si="183"/>
        <v>3.5000000000000003E-2</v>
      </c>
      <c r="K600" s="19">
        <f t="shared" si="184"/>
        <v>0</v>
      </c>
      <c r="L600" s="138">
        <f>IF(ISNUMBER(VLOOKUP('Rate Calculations'!$A600,#REF!,2,FALSE)),VLOOKUP('Rate Calculations'!$A600,#REF!,2,FALSE),0)</f>
        <v>0</v>
      </c>
      <c r="M600" s="89">
        <f>IF(ISNUMBER(VLOOKUP('Rate Calculations'!$A600,#REF!,4,FALSE)),VLOOKUP('Rate Calculations'!$A600,#REF!,4,FALSE),0)</f>
        <v>0</v>
      </c>
      <c r="N600" s="17">
        <f t="shared" si="185"/>
        <v>0</v>
      </c>
      <c r="O600" s="18">
        <f t="shared" si="186"/>
        <v>0</v>
      </c>
      <c r="P600" s="139">
        <f t="shared" si="187"/>
        <v>0</v>
      </c>
      <c r="Q600" s="66">
        <f t="shared" si="188"/>
        <v>0</v>
      </c>
      <c r="R600" s="66">
        <f t="shared" si="189"/>
        <v>0</v>
      </c>
      <c r="S600" s="10" t="e">
        <f>IF(#REF!="Yes",Q600,(Q600+I600*0.5))</f>
        <v>#REF!</v>
      </c>
      <c r="T600" s="10" t="e">
        <f>IF(#REF!="Yes",R600,(R600+K600*0.5))</f>
        <v>#REF!</v>
      </c>
      <c r="U600" s="151">
        <f t="shared" si="190"/>
        <v>0</v>
      </c>
      <c r="V600" s="16">
        <f t="shared" si="191"/>
        <v>0</v>
      </c>
      <c r="W600" s="16">
        <f t="shared" si="192"/>
        <v>0</v>
      </c>
      <c r="X600" s="138">
        <f>IF(ISNUMBER(VLOOKUP('Rate Calculations'!$A600,#REF!,5,FALSE)),VLOOKUP('Rate Calculations'!$A600,#REF!,5,FALSE),0)</f>
        <v>0</v>
      </c>
      <c r="Y600" s="89">
        <f>IF(ISNUMBER(VLOOKUP('Rate Calculations'!$A600,#REF!,6,FALSE)),VLOOKUP('Rate Calculations'!$A600,#REF!,6,FALSE),0)</f>
        <v>0</v>
      </c>
      <c r="Z600" s="17">
        <f t="shared" si="193"/>
        <v>0</v>
      </c>
      <c r="AA600" s="18">
        <f t="shared" si="194"/>
        <v>0</v>
      </c>
      <c r="AB600" s="46">
        <f t="shared" si="179"/>
        <v>0</v>
      </c>
      <c r="AC600" s="24">
        <f t="shared" si="195"/>
        <v>0</v>
      </c>
      <c r="AD600" s="24">
        <f t="shared" si="196"/>
        <v>0</v>
      </c>
      <c r="AE600" s="27" t="e">
        <f>IF(#REF!="Yes",AC600,(AC600+V600*0.5))</f>
        <v>#REF!</v>
      </c>
      <c r="AF600" s="27" t="e">
        <f>IF(#REF!="Yes",AD600,(AD600+W600*0.5))</f>
        <v>#REF!</v>
      </c>
    </row>
    <row r="601" spans="1:32">
      <c r="A601" s="57" t="str">
        <f t="shared" si="180"/>
        <v xml:space="preserve"> </v>
      </c>
      <c r="B601" s="57"/>
      <c r="C601" s="57"/>
      <c r="D601" s="30" t="str">
        <f>IFERROR((GETPIVOTDATA("Average of Certified Payroll Hourly Rate",'Pivot Table'!$X$3,"Firm Name",A601,"Class Round 3 (PSPO)",B601)),"")</f>
        <v/>
      </c>
      <c r="E601" s="7"/>
      <c r="F601" s="7"/>
      <c r="G601" s="151"/>
      <c r="H601" s="349">
        <f t="shared" si="181"/>
        <v>1.7500000000000002E-2</v>
      </c>
      <c r="I601" s="19">
        <f t="shared" si="182"/>
        <v>0</v>
      </c>
      <c r="J601" s="67">
        <f t="shared" si="183"/>
        <v>3.5000000000000003E-2</v>
      </c>
      <c r="K601" s="19">
        <f t="shared" si="184"/>
        <v>0</v>
      </c>
      <c r="L601" s="138">
        <f>IF(ISNUMBER(VLOOKUP('Rate Calculations'!$A601,#REF!,2,FALSE)),VLOOKUP('Rate Calculations'!$A601,#REF!,2,FALSE),0)</f>
        <v>0</v>
      </c>
      <c r="M601" s="89">
        <f>IF(ISNUMBER(VLOOKUP('Rate Calculations'!$A601,#REF!,4,FALSE)),VLOOKUP('Rate Calculations'!$A601,#REF!,4,FALSE),0)</f>
        <v>0</v>
      </c>
      <c r="N601" s="17">
        <f t="shared" si="185"/>
        <v>0</v>
      </c>
      <c r="O601" s="18">
        <f t="shared" si="186"/>
        <v>0</v>
      </c>
      <c r="P601" s="139">
        <f t="shared" si="187"/>
        <v>0</v>
      </c>
      <c r="Q601" s="66">
        <f t="shared" si="188"/>
        <v>0</v>
      </c>
      <c r="R601" s="66">
        <f t="shared" si="189"/>
        <v>0</v>
      </c>
      <c r="S601" s="10" t="e">
        <f>IF(#REF!="Yes",Q601,(Q601+I601*0.5))</f>
        <v>#REF!</v>
      </c>
      <c r="T601" s="10" t="e">
        <f>IF(#REF!="Yes",R601,(R601+K601*0.5))</f>
        <v>#REF!</v>
      </c>
      <c r="U601" s="151">
        <f t="shared" si="190"/>
        <v>0</v>
      </c>
      <c r="V601" s="16">
        <f t="shared" si="191"/>
        <v>0</v>
      </c>
      <c r="W601" s="16">
        <f t="shared" si="192"/>
        <v>0</v>
      </c>
      <c r="X601" s="138">
        <f>IF(ISNUMBER(VLOOKUP('Rate Calculations'!$A601,#REF!,5,FALSE)),VLOOKUP('Rate Calculations'!$A601,#REF!,5,FALSE),0)</f>
        <v>0</v>
      </c>
      <c r="Y601" s="89">
        <f>IF(ISNUMBER(VLOOKUP('Rate Calculations'!$A601,#REF!,6,FALSE)),VLOOKUP('Rate Calculations'!$A601,#REF!,6,FALSE),0)</f>
        <v>0</v>
      </c>
      <c r="Z601" s="17">
        <f t="shared" si="193"/>
        <v>0</v>
      </c>
      <c r="AA601" s="18">
        <f t="shared" si="194"/>
        <v>0</v>
      </c>
      <c r="AB601" s="46">
        <f t="shared" si="179"/>
        <v>0</v>
      </c>
      <c r="AC601" s="24">
        <f t="shared" si="195"/>
        <v>0</v>
      </c>
      <c r="AD601" s="24">
        <f t="shared" si="196"/>
        <v>0</v>
      </c>
      <c r="AE601" s="27" t="e">
        <f>IF(#REF!="Yes",AC601,(AC601+V601*0.5))</f>
        <v>#REF!</v>
      </c>
      <c r="AF601" s="27" t="e">
        <f>IF(#REF!="Yes",AD601,(AD601+W601*0.5))</f>
        <v>#REF!</v>
      </c>
    </row>
    <row r="602" spans="1:32">
      <c r="A602" s="57" t="str">
        <f t="shared" si="180"/>
        <v xml:space="preserve"> </v>
      </c>
      <c r="B602" s="57"/>
      <c r="C602" s="57"/>
      <c r="D602" s="30" t="str">
        <f>IFERROR((GETPIVOTDATA("Average of Certified Payroll Hourly Rate",'Pivot Table'!$X$3,"Firm Name",A602,"Class Round 3 (PSPO)",B602)),"")</f>
        <v/>
      </c>
      <c r="E602" s="7"/>
      <c r="F602" s="7"/>
      <c r="G602" s="151"/>
      <c r="H602" s="349">
        <f t="shared" si="181"/>
        <v>1.7500000000000002E-2</v>
      </c>
      <c r="I602" s="19">
        <f t="shared" si="182"/>
        <v>0</v>
      </c>
      <c r="J602" s="67">
        <f t="shared" si="183"/>
        <v>3.5000000000000003E-2</v>
      </c>
      <c r="K602" s="19">
        <f t="shared" si="184"/>
        <v>0</v>
      </c>
      <c r="L602" s="138">
        <f>IF(ISNUMBER(VLOOKUP('Rate Calculations'!$A602,#REF!,2,FALSE)),VLOOKUP('Rate Calculations'!$A602,#REF!,2,FALSE),0)</f>
        <v>0</v>
      </c>
      <c r="M602" s="89">
        <f>IF(ISNUMBER(VLOOKUP('Rate Calculations'!$A602,#REF!,4,FALSE)),VLOOKUP('Rate Calculations'!$A602,#REF!,4,FALSE),0)</f>
        <v>0</v>
      </c>
      <c r="N602" s="17">
        <f t="shared" si="185"/>
        <v>0</v>
      </c>
      <c r="O602" s="18">
        <f t="shared" si="186"/>
        <v>0</v>
      </c>
      <c r="P602" s="139">
        <f t="shared" si="187"/>
        <v>0</v>
      </c>
      <c r="Q602" s="66">
        <f t="shared" si="188"/>
        <v>0</v>
      </c>
      <c r="R602" s="66">
        <f t="shared" si="189"/>
        <v>0</v>
      </c>
      <c r="S602" s="10" t="e">
        <f>IF(#REF!="Yes",Q602,(Q602+I602*0.5))</f>
        <v>#REF!</v>
      </c>
      <c r="T602" s="10" t="e">
        <f>IF(#REF!="Yes",R602,(R602+K602*0.5))</f>
        <v>#REF!</v>
      </c>
      <c r="U602" s="151">
        <f t="shared" si="190"/>
        <v>0</v>
      </c>
      <c r="V602" s="16">
        <f t="shared" si="191"/>
        <v>0</v>
      </c>
      <c r="W602" s="16">
        <f t="shared" si="192"/>
        <v>0</v>
      </c>
      <c r="X602" s="138">
        <f>IF(ISNUMBER(VLOOKUP('Rate Calculations'!$A602,#REF!,5,FALSE)),VLOOKUP('Rate Calculations'!$A602,#REF!,5,FALSE),0)</f>
        <v>0</v>
      </c>
      <c r="Y602" s="89">
        <f>IF(ISNUMBER(VLOOKUP('Rate Calculations'!$A602,#REF!,6,FALSE)),VLOOKUP('Rate Calculations'!$A602,#REF!,6,FALSE),0)</f>
        <v>0</v>
      </c>
      <c r="Z602" s="17">
        <f t="shared" si="193"/>
        <v>0</v>
      </c>
      <c r="AA602" s="18">
        <f t="shared" si="194"/>
        <v>0</v>
      </c>
      <c r="AB602" s="46">
        <f t="shared" si="179"/>
        <v>0</v>
      </c>
      <c r="AC602" s="24">
        <f t="shared" si="195"/>
        <v>0</v>
      </c>
      <c r="AD602" s="24">
        <f t="shared" si="196"/>
        <v>0</v>
      </c>
      <c r="AE602" s="27" t="e">
        <f>IF(#REF!="Yes",AC602,(AC602+V602*0.5))</f>
        <v>#REF!</v>
      </c>
      <c r="AF602" s="27" t="e">
        <f>IF(#REF!="Yes",AD602,(AD602+W602*0.5))</f>
        <v>#REF!</v>
      </c>
    </row>
    <row r="603" spans="1:32">
      <c r="A603" s="57" t="str">
        <f t="shared" si="180"/>
        <v xml:space="preserve"> </v>
      </c>
      <c r="B603" s="57"/>
      <c r="C603" s="57"/>
      <c r="D603" s="30" t="str">
        <f>IFERROR((GETPIVOTDATA("Average of Certified Payroll Hourly Rate",'Pivot Table'!$X$3,"Firm Name",A603,"Class Round 3 (PSPO)",B603)),"")</f>
        <v/>
      </c>
      <c r="E603" s="7"/>
      <c r="F603" s="7"/>
      <c r="G603" s="151"/>
      <c r="H603" s="349">
        <f t="shared" si="181"/>
        <v>1.7500000000000002E-2</v>
      </c>
      <c r="I603" s="19">
        <f t="shared" si="182"/>
        <v>0</v>
      </c>
      <c r="J603" s="67">
        <f t="shared" si="183"/>
        <v>3.5000000000000003E-2</v>
      </c>
      <c r="K603" s="19">
        <f t="shared" si="184"/>
        <v>0</v>
      </c>
      <c r="L603" s="138">
        <f>IF(ISNUMBER(VLOOKUP('Rate Calculations'!$A603,#REF!,2,FALSE)),VLOOKUP('Rate Calculations'!$A603,#REF!,2,FALSE),0)</f>
        <v>0</v>
      </c>
      <c r="M603" s="89">
        <f>IF(ISNUMBER(VLOOKUP('Rate Calculations'!$A603,#REF!,4,FALSE)),VLOOKUP('Rate Calculations'!$A603,#REF!,4,FALSE),0)</f>
        <v>0</v>
      </c>
      <c r="N603" s="17">
        <f t="shared" si="185"/>
        <v>0</v>
      </c>
      <c r="O603" s="18">
        <f t="shared" si="186"/>
        <v>0</v>
      </c>
      <c r="P603" s="139">
        <f t="shared" si="187"/>
        <v>0</v>
      </c>
      <c r="Q603" s="66">
        <f t="shared" si="188"/>
        <v>0</v>
      </c>
      <c r="R603" s="66">
        <f t="shared" si="189"/>
        <v>0</v>
      </c>
      <c r="S603" s="10" t="e">
        <f>IF(#REF!="Yes",Q603,(Q603+I603*0.5))</f>
        <v>#REF!</v>
      </c>
      <c r="T603" s="10" t="e">
        <f>IF(#REF!="Yes",R603,(R603+K603*0.5))</f>
        <v>#REF!</v>
      </c>
      <c r="U603" s="151">
        <f t="shared" si="190"/>
        <v>0</v>
      </c>
      <c r="V603" s="16">
        <f t="shared" si="191"/>
        <v>0</v>
      </c>
      <c r="W603" s="16">
        <f t="shared" si="192"/>
        <v>0</v>
      </c>
      <c r="X603" s="138">
        <f>IF(ISNUMBER(VLOOKUP('Rate Calculations'!$A603,#REF!,5,FALSE)),VLOOKUP('Rate Calculations'!$A603,#REF!,5,FALSE),0)</f>
        <v>0</v>
      </c>
      <c r="Y603" s="89">
        <f>IF(ISNUMBER(VLOOKUP('Rate Calculations'!$A603,#REF!,6,FALSE)),VLOOKUP('Rate Calculations'!$A603,#REF!,6,FALSE),0)</f>
        <v>0</v>
      </c>
      <c r="Z603" s="17">
        <f t="shared" si="193"/>
        <v>0</v>
      </c>
      <c r="AA603" s="18">
        <f t="shared" si="194"/>
        <v>0</v>
      </c>
      <c r="AB603" s="46">
        <f t="shared" si="179"/>
        <v>0</v>
      </c>
      <c r="AC603" s="24">
        <f t="shared" si="195"/>
        <v>0</v>
      </c>
      <c r="AD603" s="24">
        <f t="shared" si="196"/>
        <v>0</v>
      </c>
      <c r="AE603" s="27" t="e">
        <f>IF(#REF!="Yes",AC603,(AC603+V603*0.5))</f>
        <v>#REF!</v>
      </c>
      <c r="AF603" s="27" t="e">
        <f>IF(#REF!="Yes",AD603,(AD603+W603*0.5))</f>
        <v>#REF!</v>
      </c>
    </row>
    <row r="604" spans="1:32">
      <c r="A604" s="57" t="str">
        <f t="shared" si="180"/>
        <v xml:space="preserve"> </v>
      </c>
      <c r="B604" s="57"/>
      <c r="C604" s="57"/>
      <c r="D604" s="30" t="str">
        <f>IFERROR((GETPIVOTDATA("Average of Certified Payroll Hourly Rate",'Pivot Table'!$X$3,"Firm Name",A604,"Class Round 3 (PSPO)",B604)),"")</f>
        <v/>
      </c>
      <c r="E604" s="7"/>
      <c r="F604" s="7"/>
      <c r="G604" s="151"/>
      <c r="H604" s="349">
        <f t="shared" si="181"/>
        <v>1.7500000000000002E-2</v>
      </c>
      <c r="I604" s="19">
        <f t="shared" si="182"/>
        <v>0</v>
      </c>
      <c r="J604" s="67">
        <f t="shared" si="183"/>
        <v>3.5000000000000003E-2</v>
      </c>
      <c r="K604" s="19">
        <f t="shared" si="184"/>
        <v>0</v>
      </c>
      <c r="L604" s="138">
        <f>IF(ISNUMBER(VLOOKUP('Rate Calculations'!$A604,#REF!,2,FALSE)),VLOOKUP('Rate Calculations'!$A604,#REF!,2,FALSE),0)</f>
        <v>0</v>
      </c>
      <c r="M604" s="89">
        <f>IF(ISNUMBER(VLOOKUP('Rate Calculations'!$A604,#REF!,4,FALSE)),VLOOKUP('Rate Calculations'!$A604,#REF!,4,FALSE),0)</f>
        <v>0</v>
      </c>
      <c r="N604" s="17">
        <f t="shared" si="185"/>
        <v>0</v>
      </c>
      <c r="O604" s="18">
        <f t="shared" si="186"/>
        <v>0</v>
      </c>
      <c r="P604" s="139">
        <f t="shared" si="187"/>
        <v>0</v>
      </c>
      <c r="Q604" s="66">
        <f t="shared" si="188"/>
        <v>0</v>
      </c>
      <c r="R604" s="66">
        <f t="shared" si="189"/>
        <v>0</v>
      </c>
      <c r="S604" s="10" t="e">
        <f>IF(#REF!="Yes",Q604,(Q604+I604*0.5))</f>
        <v>#REF!</v>
      </c>
      <c r="T604" s="10" t="e">
        <f>IF(#REF!="Yes",R604,(R604+K604*0.5))</f>
        <v>#REF!</v>
      </c>
      <c r="U604" s="151">
        <f t="shared" si="190"/>
        <v>0</v>
      </c>
      <c r="V604" s="16">
        <f t="shared" si="191"/>
        <v>0</v>
      </c>
      <c r="W604" s="16">
        <f t="shared" si="192"/>
        <v>0</v>
      </c>
      <c r="X604" s="138">
        <f>IF(ISNUMBER(VLOOKUP('Rate Calculations'!$A604,#REF!,5,FALSE)),VLOOKUP('Rate Calculations'!$A604,#REF!,5,FALSE),0)</f>
        <v>0</v>
      </c>
      <c r="Y604" s="89">
        <f>IF(ISNUMBER(VLOOKUP('Rate Calculations'!$A604,#REF!,6,FALSE)),VLOOKUP('Rate Calculations'!$A604,#REF!,6,FALSE),0)</f>
        <v>0</v>
      </c>
      <c r="Z604" s="17">
        <f t="shared" si="193"/>
        <v>0</v>
      </c>
      <c r="AA604" s="18">
        <f t="shared" si="194"/>
        <v>0</v>
      </c>
      <c r="AB604" s="46">
        <f t="shared" si="179"/>
        <v>0</v>
      </c>
      <c r="AC604" s="24">
        <f t="shared" si="195"/>
        <v>0</v>
      </c>
      <c r="AD604" s="24">
        <f t="shared" si="196"/>
        <v>0</v>
      </c>
      <c r="AE604" s="27" t="e">
        <f>IF(#REF!="Yes",AC604,(AC604+V604*0.5))</f>
        <v>#REF!</v>
      </c>
      <c r="AF604" s="27" t="e">
        <f>IF(#REF!="Yes",AD604,(AD604+W604*0.5))</f>
        <v>#REF!</v>
      </c>
    </row>
    <row r="605" spans="1:32">
      <c r="A605" s="57" t="str">
        <f t="shared" si="180"/>
        <v xml:space="preserve"> </v>
      </c>
      <c r="B605" s="57"/>
      <c r="C605" s="57"/>
      <c r="D605" s="30" t="str">
        <f>IFERROR((GETPIVOTDATA("Average of Certified Payroll Hourly Rate",'Pivot Table'!$X$3,"Firm Name",A605,"Class Round 3 (PSPO)",B605)),"")</f>
        <v/>
      </c>
      <c r="E605" s="7"/>
      <c r="F605" s="7"/>
      <c r="G605" s="151"/>
      <c r="H605" s="349">
        <f t="shared" si="181"/>
        <v>1.7500000000000002E-2</v>
      </c>
      <c r="I605" s="19">
        <f t="shared" si="182"/>
        <v>0</v>
      </c>
      <c r="J605" s="67">
        <f t="shared" si="183"/>
        <v>3.5000000000000003E-2</v>
      </c>
      <c r="K605" s="19">
        <f t="shared" si="184"/>
        <v>0</v>
      </c>
      <c r="L605" s="138">
        <f>IF(ISNUMBER(VLOOKUP('Rate Calculations'!$A605,#REF!,2,FALSE)),VLOOKUP('Rate Calculations'!$A605,#REF!,2,FALSE),0)</f>
        <v>0</v>
      </c>
      <c r="M605" s="89">
        <f>IF(ISNUMBER(VLOOKUP('Rate Calculations'!$A605,#REF!,4,FALSE)),VLOOKUP('Rate Calculations'!$A605,#REF!,4,FALSE),0)</f>
        <v>0</v>
      </c>
      <c r="N605" s="17">
        <f t="shared" si="185"/>
        <v>0</v>
      </c>
      <c r="O605" s="18">
        <f t="shared" si="186"/>
        <v>0</v>
      </c>
      <c r="P605" s="139">
        <f t="shared" si="187"/>
        <v>0</v>
      </c>
      <c r="Q605" s="66">
        <f t="shared" si="188"/>
        <v>0</v>
      </c>
      <c r="R605" s="66">
        <f t="shared" si="189"/>
        <v>0</v>
      </c>
      <c r="S605" s="10" t="e">
        <f>IF(#REF!="Yes",Q605,(Q605+I605*0.5))</f>
        <v>#REF!</v>
      </c>
      <c r="T605" s="10" t="e">
        <f>IF(#REF!="Yes",R605,(R605+K605*0.5))</f>
        <v>#REF!</v>
      </c>
      <c r="U605" s="151">
        <f t="shared" si="190"/>
        <v>0</v>
      </c>
      <c r="V605" s="16">
        <f t="shared" si="191"/>
        <v>0</v>
      </c>
      <c r="W605" s="16">
        <f t="shared" si="192"/>
        <v>0</v>
      </c>
      <c r="X605" s="138">
        <f>IF(ISNUMBER(VLOOKUP('Rate Calculations'!$A605,#REF!,5,FALSE)),VLOOKUP('Rate Calculations'!$A605,#REF!,5,FALSE),0)</f>
        <v>0</v>
      </c>
      <c r="Y605" s="89">
        <f>IF(ISNUMBER(VLOOKUP('Rate Calculations'!$A605,#REF!,6,FALSE)),VLOOKUP('Rate Calculations'!$A605,#REF!,6,FALSE),0)</f>
        <v>0</v>
      </c>
      <c r="Z605" s="17">
        <f t="shared" si="193"/>
        <v>0</v>
      </c>
      <c r="AA605" s="18">
        <f t="shared" si="194"/>
        <v>0</v>
      </c>
      <c r="AB605" s="46">
        <f t="shared" si="179"/>
        <v>0</v>
      </c>
      <c r="AC605" s="24">
        <f t="shared" si="195"/>
        <v>0</v>
      </c>
      <c r="AD605" s="24">
        <f t="shared" si="196"/>
        <v>0</v>
      </c>
      <c r="AE605" s="27" t="e">
        <f>IF(#REF!="Yes",AC605,(AC605+V605*0.5))</f>
        <v>#REF!</v>
      </c>
      <c r="AF605" s="27" t="e">
        <f>IF(#REF!="Yes",AD605,(AD605+W605*0.5))</f>
        <v>#REF!</v>
      </c>
    </row>
    <row r="606" spans="1:32">
      <c r="A606" s="57" t="str">
        <f t="shared" si="180"/>
        <v xml:space="preserve"> </v>
      </c>
      <c r="B606" s="57"/>
      <c r="C606" s="57"/>
      <c r="D606" s="30" t="str">
        <f>IFERROR((GETPIVOTDATA("Average of Certified Payroll Hourly Rate",'Pivot Table'!$X$3,"Firm Name",A606,"Class Round 3 (PSPO)",B606)),"")</f>
        <v/>
      </c>
      <c r="E606" s="7"/>
      <c r="F606" s="7"/>
      <c r="G606" s="151"/>
      <c r="H606" s="349">
        <f t="shared" si="181"/>
        <v>1.7500000000000002E-2</v>
      </c>
      <c r="I606" s="19">
        <f t="shared" si="182"/>
        <v>0</v>
      </c>
      <c r="J606" s="67">
        <f t="shared" si="183"/>
        <v>3.5000000000000003E-2</v>
      </c>
      <c r="K606" s="19">
        <f t="shared" si="184"/>
        <v>0</v>
      </c>
      <c r="L606" s="138">
        <f>IF(ISNUMBER(VLOOKUP('Rate Calculations'!$A606,#REF!,2,FALSE)),VLOOKUP('Rate Calculations'!$A606,#REF!,2,FALSE),0)</f>
        <v>0</v>
      </c>
      <c r="M606" s="89">
        <f>IF(ISNUMBER(VLOOKUP('Rate Calculations'!$A606,#REF!,4,FALSE)),VLOOKUP('Rate Calculations'!$A606,#REF!,4,FALSE),0)</f>
        <v>0</v>
      </c>
      <c r="N606" s="17">
        <f t="shared" si="185"/>
        <v>0</v>
      </c>
      <c r="O606" s="18">
        <f t="shared" si="186"/>
        <v>0</v>
      </c>
      <c r="P606" s="139">
        <f t="shared" si="187"/>
        <v>0</v>
      </c>
      <c r="Q606" s="66">
        <f t="shared" si="188"/>
        <v>0</v>
      </c>
      <c r="R606" s="66">
        <f t="shared" si="189"/>
        <v>0</v>
      </c>
      <c r="S606" s="10" t="e">
        <f>IF(#REF!="Yes",Q606,(Q606+I606*0.5))</f>
        <v>#REF!</v>
      </c>
      <c r="T606" s="10" t="e">
        <f>IF(#REF!="Yes",R606,(R606+K606*0.5))</f>
        <v>#REF!</v>
      </c>
      <c r="U606" s="151">
        <f t="shared" si="190"/>
        <v>0</v>
      </c>
      <c r="V606" s="16">
        <f t="shared" si="191"/>
        <v>0</v>
      </c>
      <c r="W606" s="16">
        <f t="shared" si="192"/>
        <v>0</v>
      </c>
      <c r="X606" s="138">
        <f>IF(ISNUMBER(VLOOKUP('Rate Calculations'!$A606,#REF!,5,FALSE)),VLOOKUP('Rate Calculations'!$A606,#REF!,5,FALSE),0)</f>
        <v>0</v>
      </c>
      <c r="Y606" s="89">
        <f>IF(ISNUMBER(VLOOKUP('Rate Calculations'!$A606,#REF!,6,FALSE)),VLOOKUP('Rate Calculations'!$A606,#REF!,6,FALSE),0)</f>
        <v>0</v>
      </c>
      <c r="Z606" s="17">
        <f t="shared" si="193"/>
        <v>0</v>
      </c>
      <c r="AA606" s="18">
        <f t="shared" si="194"/>
        <v>0</v>
      </c>
      <c r="AB606" s="46">
        <f t="shared" si="179"/>
        <v>0</v>
      </c>
      <c r="AC606" s="24">
        <f t="shared" si="195"/>
        <v>0</v>
      </c>
      <c r="AD606" s="24">
        <f t="shared" si="196"/>
        <v>0</v>
      </c>
      <c r="AE606" s="27" t="e">
        <f>IF(#REF!="Yes",AC606,(AC606+V606*0.5))</f>
        <v>#REF!</v>
      </c>
      <c r="AF606" s="27" t="e">
        <f>IF(#REF!="Yes",AD606,(AD606+W606*0.5))</f>
        <v>#REF!</v>
      </c>
    </row>
    <row r="607" spans="1:32">
      <c r="A607" s="57" t="str">
        <f t="shared" si="180"/>
        <v xml:space="preserve"> </v>
      </c>
      <c r="B607" s="57"/>
      <c r="C607" s="57"/>
      <c r="D607" s="30" t="str">
        <f>IFERROR((GETPIVOTDATA("Average of Certified Payroll Hourly Rate",'Pivot Table'!$X$3,"Firm Name",A607,"Class Round 3 (PSPO)",B607)),"")</f>
        <v/>
      </c>
      <c r="E607" s="7"/>
      <c r="F607" s="7"/>
      <c r="G607" s="151"/>
      <c r="H607" s="349">
        <f t="shared" si="181"/>
        <v>1.7500000000000002E-2</v>
      </c>
      <c r="I607" s="19">
        <f t="shared" si="182"/>
        <v>0</v>
      </c>
      <c r="J607" s="67">
        <f t="shared" si="183"/>
        <v>3.5000000000000003E-2</v>
      </c>
      <c r="K607" s="19">
        <f t="shared" si="184"/>
        <v>0</v>
      </c>
      <c r="L607" s="138">
        <f>IF(ISNUMBER(VLOOKUP('Rate Calculations'!$A607,#REF!,2,FALSE)),VLOOKUP('Rate Calculations'!$A607,#REF!,2,FALSE),0)</f>
        <v>0</v>
      </c>
      <c r="M607" s="89">
        <f>IF(ISNUMBER(VLOOKUP('Rate Calculations'!$A607,#REF!,4,FALSE)),VLOOKUP('Rate Calculations'!$A607,#REF!,4,FALSE),0)</f>
        <v>0</v>
      </c>
      <c r="N607" s="17">
        <f t="shared" si="185"/>
        <v>0</v>
      </c>
      <c r="O607" s="18">
        <f t="shared" si="186"/>
        <v>0</v>
      </c>
      <c r="P607" s="139">
        <f t="shared" si="187"/>
        <v>0</v>
      </c>
      <c r="Q607" s="66">
        <f t="shared" si="188"/>
        <v>0</v>
      </c>
      <c r="R607" s="66">
        <f t="shared" si="189"/>
        <v>0</v>
      </c>
      <c r="S607" s="10" t="e">
        <f>IF(#REF!="Yes",Q607,(Q607+I607*0.5))</f>
        <v>#REF!</v>
      </c>
      <c r="T607" s="10" t="e">
        <f>IF(#REF!="Yes",R607,(R607+K607*0.5))</f>
        <v>#REF!</v>
      </c>
      <c r="U607" s="151">
        <f t="shared" si="190"/>
        <v>0</v>
      </c>
      <c r="V607" s="16">
        <f t="shared" si="191"/>
        <v>0</v>
      </c>
      <c r="W607" s="16">
        <f t="shared" si="192"/>
        <v>0</v>
      </c>
      <c r="X607" s="138">
        <f>IF(ISNUMBER(VLOOKUP('Rate Calculations'!$A607,#REF!,5,FALSE)),VLOOKUP('Rate Calculations'!$A607,#REF!,5,FALSE),0)</f>
        <v>0</v>
      </c>
      <c r="Y607" s="89">
        <f>IF(ISNUMBER(VLOOKUP('Rate Calculations'!$A607,#REF!,6,FALSE)),VLOOKUP('Rate Calculations'!$A607,#REF!,6,FALSE),0)</f>
        <v>0</v>
      </c>
      <c r="Z607" s="17">
        <f t="shared" si="193"/>
        <v>0</v>
      </c>
      <c r="AA607" s="18">
        <f t="shared" si="194"/>
        <v>0</v>
      </c>
      <c r="AB607" s="46">
        <f t="shared" si="179"/>
        <v>0</v>
      </c>
      <c r="AC607" s="24">
        <f t="shared" si="195"/>
        <v>0</v>
      </c>
      <c r="AD607" s="24">
        <f t="shared" si="196"/>
        <v>0</v>
      </c>
      <c r="AE607" s="27" t="e">
        <f>IF(#REF!="Yes",AC607,(AC607+V607*0.5))</f>
        <v>#REF!</v>
      </c>
      <c r="AF607" s="27" t="e">
        <f>IF(#REF!="Yes",AD607,(AD607+W607*0.5))</f>
        <v>#REF!</v>
      </c>
    </row>
    <row r="608" spans="1:32">
      <c r="A608" s="57" t="str">
        <f t="shared" si="180"/>
        <v xml:space="preserve"> </v>
      </c>
      <c r="B608" s="57"/>
      <c r="C608" s="57"/>
      <c r="D608" s="30" t="str">
        <f>IFERROR((GETPIVOTDATA("Average of Certified Payroll Hourly Rate",'Pivot Table'!$X$3,"Firm Name",A608,"Class Round 3 (PSPO)",B608)),"")</f>
        <v/>
      </c>
      <c r="E608" s="7"/>
      <c r="F608" s="7"/>
      <c r="G608" s="151"/>
      <c r="H608" s="349">
        <f t="shared" si="181"/>
        <v>1.7500000000000002E-2</v>
      </c>
      <c r="I608" s="19">
        <f t="shared" si="182"/>
        <v>0</v>
      </c>
      <c r="J608" s="67">
        <f t="shared" si="183"/>
        <v>3.5000000000000003E-2</v>
      </c>
      <c r="K608" s="19">
        <f t="shared" si="184"/>
        <v>0</v>
      </c>
      <c r="L608" s="138">
        <f>IF(ISNUMBER(VLOOKUP('Rate Calculations'!$A608,#REF!,2,FALSE)),VLOOKUP('Rate Calculations'!$A608,#REF!,2,FALSE),0)</f>
        <v>0</v>
      </c>
      <c r="M608" s="89">
        <f>IF(ISNUMBER(VLOOKUP('Rate Calculations'!$A608,#REF!,4,FALSE)),VLOOKUP('Rate Calculations'!$A608,#REF!,4,FALSE),0)</f>
        <v>0</v>
      </c>
      <c r="N608" s="17">
        <f t="shared" si="185"/>
        <v>0</v>
      </c>
      <c r="O608" s="18">
        <f t="shared" si="186"/>
        <v>0</v>
      </c>
      <c r="P608" s="139">
        <f t="shared" si="187"/>
        <v>0</v>
      </c>
      <c r="Q608" s="66">
        <f t="shared" si="188"/>
        <v>0</v>
      </c>
      <c r="R608" s="66">
        <f t="shared" si="189"/>
        <v>0</v>
      </c>
      <c r="S608" s="10" t="e">
        <f>IF(#REF!="Yes",Q608,(Q608+I608*0.5))</f>
        <v>#REF!</v>
      </c>
      <c r="T608" s="10" t="e">
        <f>IF(#REF!="Yes",R608,(R608+K608*0.5))</f>
        <v>#REF!</v>
      </c>
      <c r="U608" s="151">
        <f t="shared" si="190"/>
        <v>0</v>
      </c>
      <c r="V608" s="16">
        <f t="shared" si="191"/>
        <v>0</v>
      </c>
      <c r="W608" s="16">
        <f t="shared" si="192"/>
        <v>0</v>
      </c>
      <c r="X608" s="138">
        <f>IF(ISNUMBER(VLOOKUP('Rate Calculations'!$A608,#REF!,5,FALSE)),VLOOKUP('Rate Calculations'!$A608,#REF!,5,FALSE),0)</f>
        <v>0</v>
      </c>
      <c r="Y608" s="89">
        <f>IF(ISNUMBER(VLOOKUP('Rate Calculations'!$A608,#REF!,6,FALSE)),VLOOKUP('Rate Calculations'!$A608,#REF!,6,FALSE),0)</f>
        <v>0</v>
      </c>
      <c r="Z608" s="17">
        <f t="shared" si="193"/>
        <v>0</v>
      </c>
      <c r="AA608" s="18">
        <f t="shared" si="194"/>
        <v>0</v>
      </c>
      <c r="AB608" s="46">
        <f t="shared" si="179"/>
        <v>0</v>
      </c>
      <c r="AC608" s="24">
        <f t="shared" si="195"/>
        <v>0</v>
      </c>
      <c r="AD608" s="24">
        <f t="shared" si="196"/>
        <v>0</v>
      </c>
      <c r="AE608" s="27" t="e">
        <f>IF(#REF!="Yes",AC608,(AC608+V608*0.5))</f>
        <v>#REF!</v>
      </c>
      <c r="AF608" s="27" t="e">
        <f>IF(#REF!="Yes",AD608,(AD608+W608*0.5))</f>
        <v>#REF!</v>
      </c>
    </row>
    <row r="609" spans="1:32">
      <c r="A609" s="57" t="str">
        <f t="shared" si="180"/>
        <v xml:space="preserve"> </v>
      </c>
      <c r="B609" s="57"/>
      <c r="C609" s="57"/>
      <c r="D609" s="30" t="str">
        <f>IFERROR((GETPIVOTDATA("Average of Certified Payroll Hourly Rate",'Pivot Table'!$X$3,"Firm Name",A609,"Class Round 3 (PSPO)",B609)),"")</f>
        <v/>
      </c>
      <c r="E609" s="7"/>
      <c r="F609" s="7"/>
      <c r="G609" s="151"/>
      <c r="H609" s="349">
        <f t="shared" si="181"/>
        <v>1.7500000000000002E-2</v>
      </c>
      <c r="I609" s="19">
        <f t="shared" si="182"/>
        <v>0</v>
      </c>
      <c r="J609" s="67">
        <f t="shared" si="183"/>
        <v>3.5000000000000003E-2</v>
      </c>
      <c r="K609" s="19">
        <f t="shared" si="184"/>
        <v>0</v>
      </c>
      <c r="L609" s="138">
        <f>IF(ISNUMBER(VLOOKUP('Rate Calculations'!$A609,#REF!,2,FALSE)),VLOOKUP('Rate Calculations'!$A609,#REF!,2,FALSE),0)</f>
        <v>0</v>
      </c>
      <c r="M609" s="89">
        <f>IF(ISNUMBER(VLOOKUP('Rate Calculations'!$A609,#REF!,4,FALSE)),VLOOKUP('Rate Calculations'!$A609,#REF!,4,FALSE),0)</f>
        <v>0</v>
      </c>
      <c r="N609" s="17">
        <f t="shared" si="185"/>
        <v>0</v>
      </c>
      <c r="O609" s="18">
        <f t="shared" si="186"/>
        <v>0</v>
      </c>
      <c r="P609" s="139">
        <f t="shared" si="187"/>
        <v>0</v>
      </c>
      <c r="Q609" s="66">
        <f t="shared" si="188"/>
        <v>0</v>
      </c>
      <c r="R609" s="66">
        <f t="shared" si="189"/>
        <v>0</v>
      </c>
      <c r="S609" s="10" t="e">
        <f>IF(#REF!="Yes",Q609,(Q609+I609*0.5))</f>
        <v>#REF!</v>
      </c>
      <c r="T609" s="10" t="e">
        <f>IF(#REF!="Yes",R609,(R609+K609*0.5))</f>
        <v>#REF!</v>
      </c>
      <c r="U609" s="151">
        <f t="shared" si="190"/>
        <v>0</v>
      </c>
      <c r="V609" s="16">
        <f t="shared" si="191"/>
        <v>0</v>
      </c>
      <c r="W609" s="16">
        <f t="shared" si="192"/>
        <v>0</v>
      </c>
      <c r="X609" s="138">
        <f>IF(ISNUMBER(VLOOKUP('Rate Calculations'!$A609,#REF!,5,FALSE)),VLOOKUP('Rate Calculations'!$A609,#REF!,5,FALSE),0)</f>
        <v>0</v>
      </c>
      <c r="Y609" s="89">
        <f>IF(ISNUMBER(VLOOKUP('Rate Calculations'!$A609,#REF!,6,FALSE)),VLOOKUP('Rate Calculations'!$A609,#REF!,6,FALSE),0)</f>
        <v>0</v>
      </c>
      <c r="Z609" s="17">
        <f t="shared" si="193"/>
        <v>0</v>
      </c>
      <c r="AA609" s="18">
        <f t="shared" si="194"/>
        <v>0</v>
      </c>
      <c r="AB609" s="46">
        <f t="shared" si="179"/>
        <v>0</v>
      </c>
      <c r="AC609" s="24">
        <f t="shared" si="195"/>
        <v>0</v>
      </c>
      <c r="AD609" s="24">
        <f t="shared" si="196"/>
        <v>0</v>
      </c>
      <c r="AE609" s="27" t="e">
        <f>IF(#REF!="Yes",AC609,(AC609+V609*0.5))</f>
        <v>#REF!</v>
      </c>
      <c r="AF609" s="27" t="e">
        <f>IF(#REF!="Yes",AD609,(AD609+W609*0.5))</f>
        <v>#REF!</v>
      </c>
    </row>
    <row r="610" spans="1:32">
      <c r="A610" s="57" t="str">
        <f t="shared" si="180"/>
        <v xml:space="preserve"> </v>
      </c>
      <c r="B610" s="57"/>
      <c r="C610" s="57"/>
      <c r="D610" s="30" t="str">
        <f>IFERROR((GETPIVOTDATA("Average of Certified Payroll Hourly Rate",'Pivot Table'!$X$3,"Firm Name",A610,"Class Round 3 (PSPO)",B610)),"")</f>
        <v/>
      </c>
      <c r="E610" s="7"/>
      <c r="F610" s="7"/>
      <c r="G610" s="151"/>
      <c r="H610" s="349">
        <f t="shared" si="181"/>
        <v>1.7500000000000002E-2</v>
      </c>
      <c r="I610" s="19">
        <f t="shared" si="182"/>
        <v>0</v>
      </c>
      <c r="J610" s="67">
        <f t="shared" si="183"/>
        <v>3.5000000000000003E-2</v>
      </c>
      <c r="K610" s="19">
        <f t="shared" si="184"/>
        <v>0</v>
      </c>
      <c r="L610" s="138">
        <f>IF(ISNUMBER(VLOOKUP('Rate Calculations'!$A610,#REF!,2,FALSE)),VLOOKUP('Rate Calculations'!$A610,#REF!,2,FALSE),0)</f>
        <v>0</v>
      </c>
      <c r="M610" s="89">
        <f>IF(ISNUMBER(VLOOKUP('Rate Calculations'!$A610,#REF!,4,FALSE)),VLOOKUP('Rate Calculations'!$A610,#REF!,4,FALSE),0)</f>
        <v>0</v>
      </c>
      <c r="N610" s="17">
        <f t="shared" si="185"/>
        <v>0</v>
      </c>
      <c r="O610" s="18">
        <f t="shared" si="186"/>
        <v>0</v>
      </c>
      <c r="P610" s="139">
        <f t="shared" si="187"/>
        <v>0</v>
      </c>
      <c r="Q610" s="66">
        <f t="shared" si="188"/>
        <v>0</v>
      </c>
      <c r="R610" s="66">
        <f t="shared" si="189"/>
        <v>0</v>
      </c>
      <c r="S610" s="10" t="e">
        <f>IF(#REF!="Yes",Q610,(Q610+I610*0.5))</f>
        <v>#REF!</v>
      </c>
      <c r="T610" s="10" t="e">
        <f>IF(#REF!="Yes",R610,(R610+K610*0.5))</f>
        <v>#REF!</v>
      </c>
      <c r="U610" s="151">
        <f t="shared" si="190"/>
        <v>0</v>
      </c>
      <c r="V610" s="16">
        <f t="shared" si="191"/>
        <v>0</v>
      </c>
      <c r="W610" s="16">
        <f t="shared" si="192"/>
        <v>0</v>
      </c>
      <c r="X610" s="138">
        <f>IF(ISNUMBER(VLOOKUP('Rate Calculations'!$A610,#REF!,5,FALSE)),VLOOKUP('Rate Calculations'!$A610,#REF!,5,FALSE),0)</f>
        <v>0</v>
      </c>
      <c r="Y610" s="89">
        <f>IF(ISNUMBER(VLOOKUP('Rate Calculations'!$A610,#REF!,6,FALSE)),VLOOKUP('Rate Calculations'!$A610,#REF!,6,FALSE),0)</f>
        <v>0</v>
      </c>
      <c r="Z610" s="17">
        <f t="shared" si="193"/>
        <v>0</v>
      </c>
      <c r="AA610" s="18">
        <f t="shared" si="194"/>
        <v>0</v>
      </c>
      <c r="AB610" s="46">
        <f t="shared" si="179"/>
        <v>0</v>
      </c>
      <c r="AC610" s="24">
        <f t="shared" si="195"/>
        <v>0</v>
      </c>
      <c r="AD610" s="24">
        <f t="shared" si="196"/>
        <v>0</v>
      </c>
      <c r="AE610" s="27" t="e">
        <f>IF(#REF!="Yes",AC610,(AC610+V610*0.5))</f>
        <v>#REF!</v>
      </c>
      <c r="AF610" s="27" t="e">
        <f>IF(#REF!="Yes",AD610,(AD610+W610*0.5))</f>
        <v>#REF!</v>
      </c>
    </row>
    <row r="611" spans="1:32">
      <c r="A611" s="57" t="str">
        <f t="shared" si="180"/>
        <v xml:space="preserve"> </v>
      </c>
      <c r="B611" s="57"/>
      <c r="C611" s="57"/>
      <c r="D611" s="30" t="str">
        <f>IFERROR((GETPIVOTDATA("Average of Certified Payroll Hourly Rate",'Pivot Table'!$X$3,"Firm Name",A611,"Class Round 3 (PSPO)",B611)),"")</f>
        <v/>
      </c>
      <c r="E611" s="7"/>
      <c r="F611" s="7"/>
      <c r="G611" s="151"/>
      <c r="H611" s="349">
        <f t="shared" si="181"/>
        <v>1.7500000000000002E-2</v>
      </c>
      <c r="I611" s="19">
        <f t="shared" si="182"/>
        <v>0</v>
      </c>
      <c r="J611" s="67">
        <f t="shared" si="183"/>
        <v>3.5000000000000003E-2</v>
      </c>
      <c r="K611" s="19">
        <f t="shared" si="184"/>
        <v>0</v>
      </c>
      <c r="L611" s="138">
        <f>IF(ISNUMBER(VLOOKUP('Rate Calculations'!$A611,#REF!,2,FALSE)),VLOOKUP('Rate Calculations'!$A611,#REF!,2,FALSE),0)</f>
        <v>0</v>
      </c>
      <c r="M611" s="89">
        <f>IF(ISNUMBER(VLOOKUP('Rate Calculations'!$A611,#REF!,4,FALSE)),VLOOKUP('Rate Calculations'!$A611,#REF!,4,FALSE),0)</f>
        <v>0</v>
      </c>
      <c r="N611" s="17">
        <f t="shared" si="185"/>
        <v>0</v>
      </c>
      <c r="O611" s="18">
        <f t="shared" si="186"/>
        <v>0</v>
      </c>
      <c r="P611" s="139">
        <f t="shared" si="187"/>
        <v>0</v>
      </c>
      <c r="Q611" s="66">
        <f t="shared" si="188"/>
        <v>0</v>
      </c>
      <c r="R611" s="66">
        <f t="shared" si="189"/>
        <v>0</v>
      </c>
      <c r="S611" s="10" t="e">
        <f>IF(#REF!="Yes",Q611,(Q611+I611*0.5))</f>
        <v>#REF!</v>
      </c>
      <c r="T611" s="10" t="e">
        <f>IF(#REF!="Yes",R611,(R611+K611*0.5))</f>
        <v>#REF!</v>
      </c>
      <c r="U611" s="151">
        <f t="shared" si="190"/>
        <v>0</v>
      </c>
      <c r="V611" s="16">
        <f t="shared" si="191"/>
        <v>0</v>
      </c>
      <c r="W611" s="16">
        <f t="shared" si="192"/>
        <v>0</v>
      </c>
      <c r="X611" s="138">
        <f>IF(ISNUMBER(VLOOKUP('Rate Calculations'!$A611,#REF!,5,FALSE)),VLOOKUP('Rate Calculations'!$A611,#REF!,5,FALSE),0)</f>
        <v>0</v>
      </c>
      <c r="Y611" s="89">
        <f>IF(ISNUMBER(VLOOKUP('Rate Calculations'!$A611,#REF!,6,FALSE)),VLOOKUP('Rate Calculations'!$A611,#REF!,6,FALSE),0)</f>
        <v>0</v>
      </c>
      <c r="Z611" s="17">
        <f t="shared" si="193"/>
        <v>0</v>
      </c>
      <c r="AA611" s="18">
        <f t="shared" si="194"/>
        <v>0</v>
      </c>
      <c r="AB611" s="46">
        <f t="shared" si="179"/>
        <v>0</v>
      </c>
      <c r="AC611" s="24">
        <f t="shared" si="195"/>
        <v>0</v>
      </c>
      <c r="AD611" s="24">
        <f t="shared" si="196"/>
        <v>0</v>
      </c>
      <c r="AE611" s="27" t="e">
        <f>IF(#REF!="Yes",AC611,(AC611+V611*0.5))</f>
        <v>#REF!</v>
      </c>
      <c r="AF611" s="27" t="e">
        <f>IF(#REF!="Yes",AD611,(AD611+W611*0.5))</f>
        <v>#REF!</v>
      </c>
    </row>
    <row r="612" spans="1:32">
      <c r="A612" s="57" t="str">
        <f t="shared" si="180"/>
        <v xml:space="preserve"> </v>
      </c>
      <c r="B612" s="57"/>
      <c r="C612" s="57"/>
      <c r="D612" s="30" t="str">
        <f>IFERROR((GETPIVOTDATA("Average of Certified Payroll Hourly Rate",'Pivot Table'!$X$3,"Firm Name",A612,"Class Round 3 (PSPO)",B612)),"")</f>
        <v/>
      </c>
      <c r="E612" s="7"/>
      <c r="F612" s="7"/>
      <c r="G612" s="151"/>
      <c r="H612" s="349">
        <f t="shared" si="181"/>
        <v>1.7500000000000002E-2</v>
      </c>
      <c r="I612" s="19">
        <f t="shared" si="182"/>
        <v>0</v>
      </c>
      <c r="J612" s="67">
        <f t="shared" si="183"/>
        <v>3.5000000000000003E-2</v>
      </c>
      <c r="K612" s="19">
        <f t="shared" si="184"/>
        <v>0</v>
      </c>
      <c r="L612" s="138">
        <f>IF(ISNUMBER(VLOOKUP('Rate Calculations'!$A612,#REF!,2,FALSE)),VLOOKUP('Rate Calculations'!$A612,#REF!,2,FALSE),0)</f>
        <v>0</v>
      </c>
      <c r="M612" s="89">
        <f>IF(ISNUMBER(VLOOKUP('Rate Calculations'!$A612,#REF!,4,FALSE)),VLOOKUP('Rate Calculations'!$A612,#REF!,4,FALSE),0)</f>
        <v>0</v>
      </c>
      <c r="N612" s="17">
        <f t="shared" si="185"/>
        <v>0</v>
      </c>
      <c r="O612" s="18">
        <f t="shared" si="186"/>
        <v>0</v>
      </c>
      <c r="P612" s="139">
        <f t="shared" si="187"/>
        <v>0</v>
      </c>
      <c r="Q612" s="66">
        <f t="shared" si="188"/>
        <v>0</v>
      </c>
      <c r="R612" s="66">
        <f t="shared" si="189"/>
        <v>0</v>
      </c>
      <c r="S612" s="10" t="e">
        <f>IF(#REF!="Yes",Q612,(Q612+I612*0.5))</f>
        <v>#REF!</v>
      </c>
      <c r="T612" s="10" t="e">
        <f>IF(#REF!="Yes",R612,(R612+K612*0.5))</f>
        <v>#REF!</v>
      </c>
      <c r="U612" s="151">
        <f t="shared" si="190"/>
        <v>0</v>
      </c>
      <c r="V612" s="16">
        <f t="shared" si="191"/>
        <v>0</v>
      </c>
      <c r="W612" s="16">
        <f t="shared" si="192"/>
        <v>0</v>
      </c>
      <c r="X612" s="138">
        <f>IF(ISNUMBER(VLOOKUP('Rate Calculations'!$A612,#REF!,5,FALSE)),VLOOKUP('Rate Calculations'!$A612,#REF!,5,FALSE),0)</f>
        <v>0</v>
      </c>
      <c r="Y612" s="89">
        <f>IF(ISNUMBER(VLOOKUP('Rate Calculations'!$A612,#REF!,6,FALSE)),VLOOKUP('Rate Calculations'!$A612,#REF!,6,FALSE),0)</f>
        <v>0</v>
      </c>
      <c r="Z612" s="17">
        <f t="shared" si="193"/>
        <v>0</v>
      </c>
      <c r="AA612" s="18">
        <f t="shared" si="194"/>
        <v>0</v>
      </c>
      <c r="AB612" s="46">
        <f t="shared" si="179"/>
        <v>0</v>
      </c>
      <c r="AC612" s="24">
        <f t="shared" si="195"/>
        <v>0</v>
      </c>
      <c r="AD612" s="24">
        <f t="shared" si="196"/>
        <v>0</v>
      </c>
      <c r="AE612" s="27" t="e">
        <f>IF(#REF!="Yes",AC612,(AC612+V612*0.5))</f>
        <v>#REF!</v>
      </c>
      <c r="AF612" s="27" t="e">
        <f>IF(#REF!="Yes",AD612,(AD612+W612*0.5))</f>
        <v>#REF!</v>
      </c>
    </row>
    <row r="613" spans="1:32">
      <c r="A613" s="57" t="str">
        <f t="shared" si="180"/>
        <v xml:space="preserve"> </v>
      </c>
      <c r="B613" s="57"/>
      <c r="C613" s="57"/>
      <c r="D613" s="30" t="str">
        <f>IFERROR((GETPIVOTDATA("Average of Certified Payroll Hourly Rate",'Pivot Table'!$X$3,"Firm Name",A613,"Class Round 3 (PSPO)",B613)),"")</f>
        <v/>
      </c>
      <c r="E613" s="7"/>
      <c r="F613" s="7"/>
      <c r="G613" s="151"/>
      <c r="H613" s="349">
        <f t="shared" si="181"/>
        <v>1.7500000000000002E-2</v>
      </c>
      <c r="I613" s="19">
        <f t="shared" si="182"/>
        <v>0</v>
      </c>
      <c r="J613" s="67">
        <f t="shared" si="183"/>
        <v>3.5000000000000003E-2</v>
      </c>
      <c r="K613" s="19">
        <f t="shared" si="184"/>
        <v>0</v>
      </c>
      <c r="L613" s="138">
        <f>IF(ISNUMBER(VLOOKUP('Rate Calculations'!$A613,#REF!,2,FALSE)),VLOOKUP('Rate Calculations'!$A613,#REF!,2,FALSE),0)</f>
        <v>0</v>
      </c>
      <c r="M613" s="89">
        <f>IF(ISNUMBER(VLOOKUP('Rate Calculations'!$A613,#REF!,4,FALSE)),VLOOKUP('Rate Calculations'!$A613,#REF!,4,FALSE),0)</f>
        <v>0</v>
      </c>
      <c r="N613" s="17">
        <f t="shared" si="185"/>
        <v>0</v>
      </c>
      <c r="O613" s="18">
        <f t="shared" si="186"/>
        <v>0</v>
      </c>
      <c r="P613" s="139">
        <f t="shared" si="187"/>
        <v>0</v>
      </c>
      <c r="Q613" s="66">
        <f t="shared" si="188"/>
        <v>0</v>
      </c>
      <c r="R613" s="66">
        <f t="shared" si="189"/>
        <v>0</v>
      </c>
      <c r="S613" s="10" t="e">
        <f>IF(#REF!="Yes",Q613,(Q613+I613*0.5))</f>
        <v>#REF!</v>
      </c>
      <c r="T613" s="10" t="e">
        <f>IF(#REF!="Yes",R613,(R613+K613*0.5))</f>
        <v>#REF!</v>
      </c>
      <c r="U613" s="151">
        <f t="shared" si="190"/>
        <v>0</v>
      </c>
      <c r="V613" s="16">
        <f t="shared" si="191"/>
        <v>0</v>
      </c>
      <c r="W613" s="16">
        <f t="shared" si="192"/>
        <v>0</v>
      </c>
      <c r="X613" s="138">
        <f>IF(ISNUMBER(VLOOKUP('Rate Calculations'!$A613,#REF!,5,FALSE)),VLOOKUP('Rate Calculations'!$A613,#REF!,5,FALSE),0)</f>
        <v>0</v>
      </c>
      <c r="Y613" s="89">
        <f>IF(ISNUMBER(VLOOKUP('Rate Calculations'!$A613,#REF!,6,FALSE)),VLOOKUP('Rate Calculations'!$A613,#REF!,6,FALSE),0)</f>
        <v>0</v>
      </c>
      <c r="Z613" s="17">
        <f t="shared" si="193"/>
        <v>0</v>
      </c>
      <c r="AA613" s="18">
        <f t="shared" si="194"/>
        <v>0</v>
      </c>
      <c r="AB613" s="46">
        <f t="shared" si="179"/>
        <v>0</v>
      </c>
      <c r="AC613" s="24">
        <f t="shared" si="195"/>
        <v>0</v>
      </c>
      <c r="AD613" s="24">
        <f t="shared" si="196"/>
        <v>0</v>
      </c>
      <c r="AE613" s="27" t="e">
        <f>IF(#REF!="Yes",AC613,(AC613+V613*0.5))</f>
        <v>#REF!</v>
      </c>
      <c r="AF613" s="27" t="e">
        <f>IF(#REF!="Yes",AD613,(AD613+W613*0.5))</f>
        <v>#REF!</v>
      </c>
    </row>
    <row r="614" spans="1:32">
      <c r="A614" s="57" t="str">
        <f t="shared" si="180"/>
        <v xml:space="preserve"> </v>
      </c>
      <c r="B614" s="57"/>
      <c r="C614" s="57"/>
      <c r="D614" s="30" t="str">
        <f>IFERROR((GETPIVOTDATA("Average of Certified Payroll Hourly Rate",'Pivot Table'!$X$3,"Firm Name",A614,"Class Round 3 (PSPO)",B614)),"")</f>
        <v/>
      </c>
      <c r="E614" s="7"/>
      <c r="F614" s="7"/>
      <c r="G614" s="151"/>
      <c r="H614" s="349">
        <f t="shared" si="181"/>
        <v>1.7500000000000002E-2</v>
      </c>
      <c r="I614" s="19">
        <f t="shared" si="182"/>
        <v>0</v>
      </c>
      <c r="J614" s="67">
        <f t="shared" si="183"/>
        <v>3.5000000000000003E-2</v>
      </c>
      <c r="K614" s="19">
        <f t="shared" si="184"/>
        <v>0</v>
      </c>
      <c r="L614" s="138">
        <f>IF(ISNUMBER(VLOOKUP('Rate Calculations'!$A614,#REF!,2,FALSE)),VLOOKUP('Rate Calculations'!$A614,#REF!,2,FALSE),0)</f>
        <v>0</v>
      </c>
      <c r="M614" s="89">
        <f>IF(ISNUMBER(VLOOKUP('Rate Calculations'!$A614,#REF!,4,FALSE)),VLOOKUP('Rate Calculations'!$A614,#REF!,4,FALSE),0)</f>
        <v>0</v>
      </c>
      <c r="N614" s="17">
        <f t="shared" si="185"/>
        <v>0</v>
      </c>
      <c r="O614" s="18">
        <f t="shared" si="186"/>
        <v>0</v>
      </c>
      <c r="P614" s="139">
        <f t="shared" si="187"/>
        <v>0</v>
      </c>
      <c r="Q614" s="66">
        <f t="shared" si="188"/>
        <v>0</v>
      </c>
      <c r="R614" s="66">
        <f t="shared" si="189"/>
        <v>0</v>
      </c>
      <c r="S614" s="10" t="e">
        <f>IF(#REF!="Yes",Q614,(Q614+I614*0.5))</f>
        <v>#REF!</v>
      </c>
      <c r="T614" s="10" t="e">
        <f>IF(#REF!="Yes",R614,(R614+K614*0.5))</f>
        <v>#REF!</v>
      </c>
      <c r="U614" s="151">
        <f t="shared" si="190"/>
        <v>0</v>
      </c>
      <c r="V614" s="16">
        <f t="shared" si="191"/>
        <v>0</v>
      </c>
      <c r="W614" s="16">
        <f t="shared" si="192"/>
        <v>0</v>
      </c>
      <c r="X614" s="138">
        <f>IF(ISNUMBER(VLOOKUP('Rate Calculations'!$A614,#REF!,5,FALSE)),VLOOKUP('Rate Calculations'!$A614,#REF!,5,FALSE),0)</f>
        <v>0</v>
      </c>
      <c r="Y614" s="89">
        <f>IF(ISNUMBER(VLOOKUP('Rate Calculations'!$A614,#REF!,6,FALSE)),VLOOKUP('Rate Calculations'!$A614,#REF!,6,FALSE),0)</f>
        <v>0</v>
      </c>
      <c r="Z614" s="17">
        <f t="shared" si="193"/>
        <v>0</v>
      </c>
      <c r="AA614" s="18">
        <f t="shared" si="194"/>
        <v>0</v>
      </c>
      <c r="AB614" s="46">
        <f t="shared" si="179"/>
        <v>0</v>
      </c>
      <c r="AC614" s="24">
        <f t="shared" si="195"/>
        <v>0</v>
      </c>
      <c r="AD614" s="24">
        <f t="shared" si="196"/>
        <v>0</v>
      </c>
      <c r="AE614" s="27" t="e">
        <f>IF(#REF!="Yes",AC614,(AC614+V614*0.5))</f>
        <v>#REF!</v>
      </c>
      <c r="AF614" s="27" t="e">
        <f>IF(#REF!="Yes",AD614,(AD614+W614*0.5))</f>
        <v>#REF!</v>
      </c>
    </row>
    <row r="615" spans="1:32">
      <c r="A615" s="57" t="str">
        <f t="shared" si="180"/>
        <v xml:space="preserve"> </v>
      </c>
      <c r="B615" s="57"/>
      <c r="C615" s="57"/>
      <c r="D615" s="30" t="str">
        <f>IFERROR((GETPIVOTDATA("Average of Certified Payroll Hourly Rate",'Pivot Table'!$X$3,"Firm Name",A615,"Class Round 3 (PSPO)",B615)),"")</f>
        <v/>
      </c>
      <c r="E615" s="7"/>
      <c r="F615" s="7"/>
      <c r="G615" s="151"/>
      <c r="H615" s="349">
        <f t="shared" si="181"/>
        <v>1.7500000000000002E-2</v>
      </c>
      <c r="I615" s="19">
        <f t="shared" si="182"/>
        <v>0</v>
      </c>
      <c r="J615" s="67">
        <f t="shared" si="183"/>
        <v>3.5000000000000003E-2</v>
      </c>
      <c r="K615" s="19">
        <f t="shared" si="184"/>
        <v>0</v>
      </c>
      <c r="L615" s="138">
        <f>IF(ISNUMBER(VLOOKUP('Rate Calculations'!$A615,#REF!,2,FALSE)),VLOOKUP('Rate Calculations'!$A615,#REF!,2,FALSE),0)</f>
        <v>0</v>
      </c>
      <c r="M615" s="89">
        <f>IF(ISNUMBER(VLOOKUP('Rate Calculations'!$A615,#REF!,4,FALSE)),VLOOKUP('Rate Calculations'!$A615,#REF!,4,FALSE),0)</f>
        <v>0</v>
      </c>
      <c r="N615" s="17">
        <f t="shared" si="185"/>
        <v>0</v>
      </c>
      <c r="O615" s="18">
        <f t="shared" si="186"/>
        <v>0</v>
      </c>
      <c r="P615" s="139">
        <f t="shared" si="187"/>
        <v>0</v>
      </c>
      <c r="Q615" s="66">
        <f t="shared" si="188"/>
        <v>0</v>
      </c>
      <c r="R615" s="66">
        <f t="shared" si="189"/>
        <v>0</v>
      </c>
      <c r="S615" s="10" t="e">
        <f>IF(#REF!="Yes",Q615,(Q615+I615*0.5))</f>
        <v>#REF!</v>
      </c>
      <c r="T615" s="10" t="e">
        <f>IF(#REF!="Yes",R615,(R615+K615*0.5))</f>
        <v>#REF!</v>
      </c>
      <c r="U615" s="151">
        <f t="shared" si="190"/>
        <v>0</v>
      </c>
      <c r="V615" s="16">
        <f t="shared" si="191"/>
        <v>0</v>
      </c>
      <c r="W615" s="16">
        <f t="shared" si="192"/>
        <v>0</v>
      </c>
      <c r="X615" s="138">
        <f>IF(ISNUMBER(VLOOKUP('Rate Calculations'!$A615,#REF!,5,FALSE)),VLOOKUP('Rate Calculations'!$A615,#REF!,5,FALSE),0)</f>
        <v>0</v>
      </c>
      <c r="Y615" s="89">
        <f>IF(ISNUMBER(VLOOKUP('Rate Calculations'!$A615,#REF!,6,FALSE)),VLOOKUP('Rate Calculations'!$A615,#REF!,6,FALSE),0)</f>
        <v>0</v>
      </c>
      <c r="Z615" s="17">
        <f t="shared" si="193"/>
        <v>0</v>
      </c>
      <c r="AA615" s="18">
        <f t="shared" si="194"/>
        <v>0</v>
      </c>
      <c r="AB615" s="46">
        <f t="shared" si="179"/>
        <v>0</v>
      </c>
      <c r="AC615" s="24">
        <f t="shared" si="195"/>
        <v>0</v>
      </c>
      <c r="AD615" s="24">
        <f t="shared" si="196"/>
        <v>0</v>
      </c>
      <c r="AE615" s="27" t="e">
        <f>IF(#REF!="Yes",AC615,(AC615+V615*0.5))</f>
        <v>#REF!</v>
      </c>
      <c r="AF615" s="27" t="e">
        <f>IF(#REF!="Yes",AD615,(AD615+W615*0.5))</f>
        <v>#REF!</v>
      </c>
    </row>
    <row r="616" spans="1:32">
      <c r="A616" s="57" t="str">
        <f t="shared" si="180"/>
        <v xml:space="preserve"> </v>
      </c>
      <c r="B616" s="57"/>
      <c r="C616" s="57"/>
      <c r="D616" s="30" t="str">
        <f>IFERROR((GETPIVOTDATA("Average of Certified Payroll Hourly Rate",'Pivot Table'!$X$3,"Firm Name",A616,"Class Round 3 (PSPO)",B616)),"")</f>
        <v/>
      </c>
      <c r="E616" s="7"/>
      <c r="F616" s="7"/>
      <c r="G616" s="151"/>
      <c r="H616" s="349">
        <f t="shared" si="181"/>
        <v>1.7500000000000002E-2</v>
      </c>
      <c r="I616" s="19">
        <f t="shared" si="182"/>
        <v>0</v>
      </c>
      <c r="J616" s="67">
        <f t="shared" si="183"/>
        <v>3.5000000000000003E-2</v>
      </c>
      <c r="K616" s="19">
        <f t="shared" si="184"/>
        <v>0</v>
      </c>
      <c r="L616" s="138">
        <f>IF(ISNUMBER(VLOOKUP('Rate Calculations'!$A616,#REF!,2,FALSE)),VLOOKUP('Rate Calculations'!$A616,#REF!,2,FALSE),0)</f>
        <v>0</v>
      </c>
      <c r="M616" s="89">
        <f>IF(ISNUMBER(VLOOKUP('Rate Calculations'!$A616,#REF!,4,FALSE)),VLOOKUP('Rate Calculations'!$A616,#REF!,4,FALSE),0)</f>
        <v>0</v>
      </c>
      <c r="N616" s="17">
        <f t="shared" si="185"/>
        <v>0</v>
      </c>
      <c r="O616" s="18">
        <f t="shared" si="186"/>
        <v>0</v>
      </c>
      <c r="P616" s="139">
        <f t="shared" si="187"/>
        <v>0</v>
      </c>
      <c r="Q616" s="66">
        <f t="shared" si="188"/>
        <v>0</v>
      </c>
      <c r="R616" s="66">
        <f t="shared" si="189"/>
        <v>0</v>
      </c>
      <c r="S616" s="10" t="e">
        <f>IF(#REF!="Yes",Q616,(Q616+I616*0.5))</f>
        <v>#REF!</v>
      </c>
      <c r="T616" s="10" t="e">
        <f>IF(#REF!="Yes",R616,(R616+K616*0.5))</f>
        <v>#REF!</v>
      </c>
      <c r="U616" s="151">
        <f t="shared" si="190"/>
        <v>0</v>
      </c>
      <c r="V616" s="16">
        <f t="shared" si="191"/>
        <v>0</v>
      </c>
      <c r="W616" s="16">
        <f t="shared" si="192"/>
        <v>0</v>
      </c>
      <c r="X616" s="138">
        <f>IF(ISNUMBER(VLOOKUP('Rate Calculations'!$A616,#REF!,5,FALSE)),VLOOKUP('Rate Calculations'!$A616,#REF!,5,FALSE),0)</f>
        <v>0</v>
      </c>
      <c r="Y616" s="89">
        <f>IF(ISNUMBER(VLOOKUP('Rate Calculations'!$A616,#REF!,6,FALSE)),VLOOKUP('Rate Calculations'!$A616,#REF!,6,FALSE),0)</f>
        <v>0</v>
      </c>
      <c r="Z616" s="17">
        <f t="shared" si="193"/>
        <v>0</v>
      </c>
      <c r="AA616" s="18">
        <f t="shared" si="194"/>
        <v>0</v>
      </c>
      <c r="AB616" s="46">
        <f t="shared" si="179"/>
        <v>0</v>
      </c>
      <c r="AC616" s="24">
        <f t="shared" si="195"/>
        <v>0</v>
      </c>
      <c r="AD616" s="24">
        <f t="shared" si="196"/>
        <v>0</v>
      </c>
      <c r="AE616" s="27" t="e">
        <f>IF(#REF!="Yes",AC616,(AC616+V616*0.5))</f>
        <v>#REF!</v>
      </c>
      <c r="AF616" s="27" t="e">
        <f>IF(#REF!="Yes",AD616,(AD616+W616*0.5))</f>
        <v>#REF!</v>
      </c>
    </row>
    <row r="617" spans="1:32">
      <c r="A617" s="57" t="str">
        <f t="shared" si="180"/>
        <v xml:space="preserve"> </v>
      </c>
      <c r="B617" s="57"/>
      <c r="C617" s="57"/>
      <c r="D617" s="30" t="str">
        <f>IFERROR((GETPIVOTDATA("Average of Certified Payroll Hourly Rate",'Pivot Table'!$X$3,"Firm Name",A617,"Class Round 3 (PSPO)",B617)),"")</f>
        <v/>
      </c>
      <c r="E617" s="7"/>
      <c r="F617" s="7"/>
      <c r="G617" s="151"/>
      <c r="H617" s="349">
        <f t="shared" si="181"/>
        <v>1.7500000000000002E-2</v>
      </c>
      <c r="I617" s="19">
        <f t="shared" si="182"/>
        <v>0</v>
      </c>
      <c r="J617" s="67">
        <f t="shared" si="183"/>
        <v>3.5000000000000003E-2</v>
      </c>
      <c r="K617" s="19">
        <f t="shared" si="184"/>
        <v>0</v>
      </c>
      <c r="L617" s="138">
        <f>IF(ISNUMBER(VLOOKUP('Rate Calculations'!$A617,#REF!,2,FALSE)),VLOOKUP('Rate Calculations'!$A617,#REF!,2,FALSE),0)</f>
        <v>0</v>
      </c>
      <c r="M617" s="89">
        <f>IF(ISNUMBER(VLOOKUP('Rate Calculations'!$A617,#REF!,4,FALSE)),VLOOKUP('Rate Calculations'!$A617,#REF!,4,FALSE),0)</f>
        <v>0</v>
      </c>
      <c r="N617" s="17">
        <f t="shared" si="185"/>
        <v>0</v>
      </c>
      <c r="O617" s="18">
        <f t="shared" si="186"/>
        <v>0</v>
      </c>
      <c r="P617" s="139">
        <f t="shared" si="187"/>
        <v>0</v>
      </c>
      <c r="Q617" s="66">
        <f t="shared" si="188"/>
        <v>0</v>
      </c>
      <c r="R617" s="66">
        <f t="shared" si="189"/>
        <v>0</v>
      </c>
      <c r="S617" s="10" t="e">
        <f>IF(#REF!="Yes",Q617,(Q617+I617*0.5))</f>
        <v>#REF!</v>
      </c>
      <c r="T617" s="10" t="e">
        <f>IF(#REF!="Yes",R617,(R617+K617*0.5))</f>
        <v>#REF!</v>
      </c>
      <c r="U617" s="151">
        <f t="shared" si="190"/>
        <v>0</v>
      </c>
      <c r="V617" s="16">
        <f t="shared" si="191"/>
        <v>0</v>
      </c>
      <c r="W617" s="16">
        <f t="shared" si="192"/>
        <v>0</v>
      </c>
      <c r="X617" s="138">
        <f>IF(ISNUMBER(VLOOKUP('Rate Calculations'!$A617,#REF!,5,FALSE)),VLOOKUP('Rate Calculations'!$A617,#REF!,5,FALSE),0)</f>
        <v>0</v>
      </c>
      <c r="Y617" s="89">
        <f>IF(ISNUMBER(VLOOKUP('Rate Calculations'!$A617,#REF!,6,FALSE)),VLOOKUP('Rate Calculations'!$A617,#REF!,6,FALSE),0)</f>
        <v>0</v>
      </c>
      <c r="Z617" s="17">
        <f t="shared" si="193"/>
        <v>0</v>
      </c>
      <c r="AA617" s="18">
        <f t="shared" si="194"/>
        <v>0</v>
      </c>
      <c r="AB617" s="46">
        <f t="shared" si="179"/>
        <v>0</v>
      </c>
      <c r="AC617" s="24">
        <f t="shared" si="195"/>
        <v>0</v>
      </c>
      <c r="AD617" s="24">
        <f t="shared" si="196"/>
        <v>0</v>
      </c>
      <c r="AE617" s="27" t="e">
        <f>IF(#REF!="Yes",AC617,(AC617+V617*0.5))</f>
        <v>#REF!</v>
      </c>
      <c r="AF617" s="27" t="e">
        <f>IF(#REF!="Yes",AD617,(AD617+W617*0.5))</f>
        <v>#REF!</v>
      </c>
    </row>
    <row r="618" spans="1:32">
      <c r="A618" s="57" t="str">
        <f t="shared" si="180"/>
        <v xml:space="preserve"> </v>
      </c>
      <c r="B618" s="57"/>
      <c r="C618" s="57"/>
      <c r="D618" s="30" t="str">
        <f>IFERROR((GETPIVOTDATA("Average of Certified Payroll Hourly Rate",'Pivot Table'!$X$3,"Firm Name",A618,"Class Round 3 (PSPO)",B618)),"")</f>
        <v/>
      </c>
      <c r="E618" s="7"/>
      <c r="F618" s="7"/>
      <c r="G618" s="151"/>
      <c r="H618" s="349">
        <f t="shared" si="181"/>
        <v>1.7500000000000002E-2</v>
      </c>
      <c r="I618" s="19">
        <f t="shared" si="182"/>
        <v>0</v>
      </c>
      <c r="J618" s="67">
        <f t="shared" si="183"/>
        <v>3.5000000000000003E-2</v>
      </c>
      <c r="K618" s="19">
        <f t="shared" si="184"/>
        <v>0</v>
      </c>
      <c r="L618" s="138">
        <f>IF(ISNUMBER(VLOOKUP('Rate Calculations'!$A618,#REF!,2,FALSE)),VLOOKUP('Rate Calculations'!$A618,#REF!,2,FALSE),0)</f>
        <v>0</v>
      </c>
      <c r="M618" s="89">
        <f>IF(ISNUMBER(VLOOKUP('Rate Calculations'!$A618,#REF!,4,FALSE)),VLOOKUP('Rate Calculations'!$A618,#REF!,4,FALSE),0)</f>
        <v>0</v>
      </c>
      <c r="N618" s="17">
        <f t="shared" si="185"/>
        <v>0</v>
      </c>
      <c r="O618" s="18">
        <f t="shared" si="186"/>
        <v>0</v>
      </c>
      <c r="P618" s="139">
        <f t="shared" si="187"/>
        <v>0</v>
      </c>
      <c r="Q618" s="66">
        <f t="shared" si="188"/>
        <v>0</v>
      </c>
      <c r="R618" s="66">
        <f t="shared" si="189"/>
        <v>0</v>
      </c>
      <c r="S618" s="10" t="e">
        <f>IF(#REF!="Yes",Q618,(Q618+I618*0.5))</f>
        <v>#REF!</v>
      </c>
      <c r="T618" s="10" t="e">
        <f>IF(#REF!="Yes",R618,(R618+K618*0.5))</f>
        <v>#REF!</v>
      </c>
      <c r="U618" s="151">
        <f t="shared" si="190"/>
        <v>0</v>
      </c>
      <c r="V618" s="16">
        <f t="shared" si="191"/>
        <v>0</v>
      </c>
      <c r="W618" s="16">
        <f t="shared" si="192"/>
        <v>0</v>
      </c>
      <c r="X618" s="138">
        <f>IF(ISNUMBER(VLOOKUP('Rate Calculations'!$A618,#REF!,5,FALSE)),VLOOKUP('Rate Calculations'!$A618,#REF!,5,FALSE),0)</f>
        <v>0</v>
      </c>
      <c r="Y618" s="89">
        <f>IF(ISNUMBER(VLOOKUP('Rate Calculations'!$A618,#REF!,6,FALSE)),VLOOKUP('Rate Calculations'!$A618,#REF!,6,FALSE),0)</f>
        <v>0</v>
      </c>
      <c r="Z618" s="17">
        <f t="shared" si="193"/>
        <v>0</v>
      </c>
      <c r="AA618" s="18">
        <f t="shared" si="194"/>
        <v>0</v>
      </c>
      <c r="AB618" s="46">
        <f t="shared" si="179"/>
        <v>0</v>
      </c>
      <c r="AC618" s="24">
        <f t="shared" si="195"/>
        <v>0</v>
      </c>
      <c r="AD618" s="24">
        <f t="shared" si="196"/>
        <v>0</v>
      </c>
      <c r="AE618" s="27" t="e">
        <f>IF(#REF!="Yes",AC618,(AC618+V618*0.5))</f>
        <v>#REF!</v>
      </c>
      <c r="AF618" s="27" t="e">
        <f>IF(#REF!="Yes",AD618,(AD618+W618*0.5))</f>
        <v>#REF!</v>
      </c>
    </row>
    <row r="619" spans="1:32">
      <c r="A619" s="57" t="str">
        <f t="shared" si="180"/>
        <v xml:space="preserve"> </v>
      </c>
      <c r="B619" s="57"/>
      <c r="C619" s="57"/>
      <c r="D619" s="30" t="str">
        <f>IFERROR((GETPIVOTDATA("Average of Certified Payroll Hourly Rate",'Pivot Table'!$X$3,"Firm Name",A619,"Class Round 3 (PSPO)",B619)),"")</f>
        <v/>
      </c>
      <c r="E619" s="7"/>
      <c r="F619" s="7"/>
      <c r="G619" s="151"/>
      <c r="H619" s="349">
        <f t="shared" si="181"/>
        <v>1.7500000000000002E-2</v>
      </c>
      <c r="I619" s="19">
        <f t="shared" si="182"/>
        <v>0</v>
      </c>
      <c r="J619" s="67">
        <f t="shared" si="183"/>
        <v>3.5000000000000003E-2</v>
      </c>
      <c r="K619" s="19">
        <f t="shared" si="184"/>
        <v>0</v>
      </c>
      <c r="L619" s="138">
        <f>IF(ISNUMBER(VLOOKUP('Rate Calculations'!$A619,#REF!,2,FALSE)),VLOOKUP('Rate Calculations'!$A619,#REF!,2,FALSE),0)</f>
        <v>0</v>
      </c>
      <c r="M619" s="89">
        <f>IF(ISNUMBER(VLOOKUP('Rate Calculations'!$A619,#REF!,4,FALSE)),VLOOKUP('Rate Calculations'!$A619,#REF!,4,FALSE),0)</f>
        <v>0</v>
      </c>
      <c r="N619" s="17">
        <f t="shared" si="185"/>
        <v>0</v>
      </c>
      <c r="O619" s="18">
        <f t="shared" si="186"/>
        <v>0</v>
      </c>
      <c r="P619" s="139">
        <f t="shared" si="187"/>
        <v>0</v>
      </c>
      <c r="Q619" s="66">
        <f t="shared" si="188"/>
        <v>0</v>
      </c>
      <c r="R619" s="66">
        <f t="shared" si="189"/>
        <v>0</v>
      </c>
      <c r="S619" s="10" t="e">
        <f>IF(#REF!="Yes",Q619,(Q619+I619*0.5))</f>
        <v>#REF!</v>
      </c>
      <c r="T619" s="10" t="e">
        <f>IF(#REF!="Yes",R619,(R619+K619*0.5))</f>
        <v>#REF!</v>
      </c>
      <c r="U619" s="151">
        <f t="shared" si="190"/>
        <v>0</v>
      </c>
      <c r="V619" s="16">
        <f t="shared" si="191"/>
        <v>0</v>
      </c>
      <c r="W619" s="16">
        <f t="shared" si="192"/>
        <v>0</v>
      </c>
      <c r="X619" s="138">
        <f>IF(ISNUMBER(VLOOKUP('Rate Calculations'!$A619,#REF!,5,FALSE)),VLOOKUP('Rate Calculations'!$A619,#REF!,5,FALSE),0)</f>
        <v>0</v>
      </c>
      <c r="Y619" s="89">
        <f>IF(ISNUMBER(VLOOKUP('Rate Calculations'!$A619,#REF!,6,FALSE)),VLOOKUP('Rate Calculations'!$A619,#REF!,6,FALSE),0)</f>
        <v>0</v>
      </c>
      <c r="Z619" s="17">
        <f t="shared" si="193"/>
        <v>0</v>
      </c>
      <c r="AA619" s="18">
        <f t="shared" si="194"/>
        <v>0</v>
      </c>
      <c r="AB619" s="46">
        <f t="shared" si="179"/>
        <v>0</v>
      </c>
      <c r="AC619" s="24">
        <f t="shared" si="195"/>
        <v>0</v>
      </c>
      <c r="AD619" s="24">
        <f t="shared" si="196"/>
        <v>0</v>
      </c>
      <c r="AE619" s="27" t="e">
        <f>IF(#REF!="Yes",AC619,(AC619+V619*0.5))</f>
        <v>#REF!</v>
      </c>
      <c r="AF619" s="27" t="e">
        <f>IF(#REF!="Yes",AD619,(AD619+W619*0.5))</f>
        <v>#REF!</v>
      </c>
    </row>
    <row r="620" spans="1:32">
      <c r="A620" s="57" t="str">
        <f t="shared" si="180"/>
        <v xml:space="preserve"> </v>
      </c>
      <c r="B620" s="57"/>
      <c r="C620" s="57"/>
      <c r="D620" s="30" t="str">
        <f>IFERROR((GETPIVOTDATA("Average of Certified Payroll Hourly Rate",'Pivot Table'!$X$3,"Firm Name",A620,"Class Round 3 (PSPO)",B620)),"")</f>
        <v/>
      </c>
      <c r="E620" s="7"/>
      <c r="F620" s="7"/>
      <c r="G620" s="151"/>
      <c r="H620" s="349">
        <f t="shared" si="181"/>
        <v>1.7500000000000002E-2</v>
      </c>
      <c r="I620" s="19">
        <f t="shared" si="182"/>
        <v>0</v>
      </c>
      <c r="J620" s="67">
        <f t="shared" si="183"/>
        <v>3.5000000000000003E-2</v>
      </c>
      <c r="K620" s="19">
        <f t="shared" si="184"/>
        <v>0</v>
      </c>
      <c r="L620" s="138">
        <f>IF(ISNUMBER(VLOOKUP('Rate Calculations'!$A620,#REF!,2,FALSE)),VLOOKUP('Rate Calculations'!$A620,#REF!,2,FALSE),0)</f>
        <v>0</v>
      </c>
      <c r="M620" s="89">
        <f>IF(ISNUMBER(VLOOKUP('Rate Calculations'!$A620,#REF!,4,FALSE)),VLOOKUP('Rate Calculations'!$A620,#REF!,4,FALSE),0)</f>
        <v>0</v>
      </c>
      <c r="N620" s="17">
        <f t="shared" si="185"/>
        <v>0</v>
      </c>
      <c r="O620" s="18">
        <f t="shared" si="186"/>
        <v>0</v>
      </c>
      <c r="P620" s="139">
        <f t="shared" si="187"/>
        <v>0</v>
      </c>
      <c r="Q620" s="66">
        <f t="shared" si="188"/>
        <v>0</v>
      </c>
      <c r="R620" s="66">
        <f t="shared" si="189"/>
        <v>0</v>
      </c>
      <c r="S620" s="10" t="e">
        <f>IF(#REF!="Yes",Q620,(Q620+I620*0.5))</f>
        <v>#REF!</v>
      </c>
      <c r="T620" s="10" t="e">
        <f>IF(#REF!="Yes",R620,(R620+K620*0.5))</f>
        <v>#REF!</v>
      </c>
      <c r="U620" s="151">
        <f t="shared" si="190"/>
        <v>0</v>
      </c>
      <c r="V620" s="16">
        <f t="shared" si="191"/>
        <v>0</v>
      </c>
      <c r="W620" s="16">
        <f t="shared" si="192"/>
        <v>0</v>
      </c>
      <c r="X620" s="138">
        <f>IF(ISNUMBER(VLOOKUP('Rate Calculations'!$A620,#REF!,5,FALSE)),VLOOKUP('Rate Calculations'!$A620,#REF!,5,FALSE),0)</f>
        <v>0</v>
      </c>
      <c r="Y620" s="89">
        <f>IF(ISNUMBER(VLOOKUP('Rate Calculations'!$A620,#REF!,6,FALSE)),VLOOKUP('Rate Calculations'!$A620,#REF!,6,FALSE),0)</f>
        <v>0</v>
      </c>
      <c r="Z620" s="17">
        <f t="shared" si="193"/>
        <v>0</v>
      </c>
      <c r="AA620" s="18">
        <f t="shared" si="194"/>
        <v>0</v>
      </c>
      <c r="AB620" s="46">
        <f t="shared" si="179"/>
        <v>0</v>
      </c>
      <c r="AC620" s="24">
        <f t="shared" si="195"/>
        <v>0</v>
      </c>
      <c r="AD620" s="24">
        <f t="shared" si="196"/>
        <v>0</v>
      </c>
      <c r="AE620" s="27" t="e">
        <f>IF(#REF!="Yes",AC620,(AC620+V620*0.5))</f>
        <v>#REF!</v>
      </c>
      <c r="AF620" s="27" t="e">
        <f>IF(#REF!="Yes",AD620,(AD620+W620*0.5))</f>
        <v>#REF!</v>
      </c>
    </row>
    <row r="621" spans="1:32">
      <c r="A621" s="57" t="str">
        <f t="shared" si="180"/>
        <v xml:space="preserve"> </v>
      </c>
      <c r="B621" s="57"/>
      <c r="C621" s="57"/>
      <c r="D621" s="30" t="str">
        <f>IFERROR((GETPIVOTDATA("Average of Certified Payroll Hourly Rate",'Pivot Table'!$X$3,"Firm Name",A621,"Class Round 3 (PSPO)",B621)),"")</f>
        <v/>
      </c>
      <c r="E621" s="7"/>
      <c r="F621" s="7"/>
      <c r="G621" s="151"/>
      <c r="H621" s="349">
        <f t="shared" si="181"/>
        <v>1.7500000000000002E-2</v>
      </c>
      <c r="I621" s="19">
        <f t="shared" si="182"/>
        <v>0</v>
      </c>
      <c r="J621" s="67">
        <f t="shared" si="183"/>
        <v>3.5000000000000003E-2</v>
      </c>
      <c r="K621" s="19">
        <f t="shared" si="184"/>
        <v>0</v>
      </c>
      <c r="L621" s="138">
        <f>IF(ISNUMBER(VLOOKUP('Rate Calculations'!$A621,#REF!,2,FALSE)),VLOOKUP('Rate Calculations'!$A621,#REF!,2,FALSE),0)</f>
        <v>0</v>
      </c>
      <c r="M621" s="89">
        <f>IF(ISNUMBER(VLOOKUP('Rate Calculations'!$A621,#REF!,4,FALSE)),VLOOKUP('Rate Calculations'!$A621,#REF!,4,FALSE),0)</f>
        <v>0</v>
      </c>
      <c r="N621" s="17">
        <f t="shared" si="185"/>
        <v>0</v>
      </c>
      <c r="O621" s="18">
        <f t="shared" si="186"/>
        <v>0</v>
      </c>
      <c r="P621" s="139">
        <f t="shared" si="187"/>
        <v>0</v>
      </c>
      <c r="Q621" s="66">
        <f t="shared" si="188"/>
        <v>0</v>
      </c>
      <c r="R621" s="66">
        <f t="shared" si="189"/>
        <v>0</v>
      </c>
      <c r="S621" s="10" t="e">
        <f>IF(#REF!="Yes",Q621,(Q621+I621*0.5))</f>
        <v>#REF!</v>
      </c>
      <c r="T621" s="10" t="e">
        <f>IF(#REF!="Yes",R621,(R621+K621*0.5))</f>
        <v>#REF!</v>
      </c>
      <c r="U621" s="151">
        <f t="shared" si="190"/>
        <v>0</v>
      </c>
      <c r="V621" s="16">
        <f t="shared" si="191"/>
        <v>0</v>
      </c>
      <c r="W621" s="16">
        <f t="shared" si="192"/>
        <v>0</v>
      </c>
      <c r="X621" s="138">
        <f>IF(ISNUMBER(VLOOKUP('Rate Calculations'!$A621,#REF!,5,FALSE)),VLOOKUP('Rate Calculations'!$A621,#REF!,5,FALSE),0)</f>
        <v>0</v>
      </c>
      <c r="Y621" s="89">
        <f>IF(ISNUMBER(VLOOKUP('Rate Calculations'!$A621,#REF!,6,FALSE)),VLOOKUP('Rate Calculations'!$A621,#REF!,6,FALSE),0)</f>
        <v>0</v>
      </c>
      <c r="Z621" s="17">
        <f t="shared" si="193"/>
        <v>0</v>
      </c>
      <c r="AA621" s="18">
        <f t="shared" si="194"/>
        <v>0</v>
      </c>
      <c r="AB621" s="46">
        <f t="shared" si="179"/>
        <v>0</v>
      </c>
      <c r="AC621" s="24">
        <f t="shared" si="195"/>
        <v>0</v>
      </c>
      <c r="AD621" s="24">
        <f t="shared" si="196"/>
        <v>0</v>
      </c>
      <c r="AE621" s="27" t="e">
        <f>IF(#REF!="Yes",AC621,(AC621+V621*0.5))</f>
        <v>#REF!</v>
      </c>
      <c r="AF621" s="27" t="e">
        <f>IF(#REF!="Yes",AD621,(AD621+W621*0.5))</f>
        <v>#REF!</v>
      </c>
    </row>
    <row r="622" spans="1:32">
      <c r="A622" s="57" t="str">
        <f t="shared" si="180"/>
        <v xml:space="preserve"> </v>
      </c>
      <c r="B622" s="57"/>
      <c r="C622" s="57"/>
      <c r="D622" s="30" t="str">
        <f>IFERROR((GETPIVOTDATA("Average of Certified Payroll Hourly Rate",'Pivot Table'!$X$3,"Firm Name",A622,"Class Round 3 (PSPO)",B622)),"")</f>
        <v/>
      </c>
      <c r="E622" s="7"/>
      <c r="F622" s="7"/>
      <c r="G622" s="151"/>
      <c r="H622" s="349">
        <f t="shared" si="181"/>
        <v>1.7500000000000002E-2</v>
      </c>
      <c r="I622" s="19">
        <f t="shared" si="182"/>
        <v>0</v>
      </c>
      <c r="J622" s="67">
        <f t="shared" si="183"/>
        <v>3.5000000000000003E-2</v>
      </c>
      <c r="K622" s="19">
        <f t="shared" si="184"/>
        <v>0</v>
      </c>
      <c r="L622" s="138">
        <f>IF(ISNUMBER(VLOOKUP('Rate Calculations'!$A622,#REF!,2,FALSE)),VLOOKUP('Rate Calculations'!$A622,#REF!,2,FALSE),0)</f>
        <v>0</v>
      </c>
      <c r="M622" s="89">
        <f>IF(ISNUMBER(VLOOKUP('Rate Calculations'!$A622,#REF!,4,FALSE)),VLOOKUP('Rate Calculations'!$A622,#REF!,4,FALSE),0)</f>
        <v>0</v>
      </c>
      <c r="N622" s="17">
        <f t="shared" si="185"/>
        <v>0</v>
      </c>
      <c r="O622" s="18">
        <f t="shared" si="186"/>
        <v>0</v>
      </c>
      <c r="P622" s="139">
        <f t="shared" si="187"/>
        <v>0</v>
      </c>
      <c r="Q622" s="66">
        <f t="shared" si="188"/>
        <v>0</v>
      </c>
      <c r="R622" s="66">
        <f t="shared" si="189"/>
        <v>0</v>
      </c>
      <c r="S622" s="10" t="e">
        <f>IF(#REF!="Yes",Q622,(Q622+I622*0.5))</f>
        <v>#REF!</v>
      </c>
      <c r="T622" s="10" t="e">
        <f>IF(#REF!="Yes",R622,(R622+K622*0.5))</f>
        <v>#REF!</v>
      </c>
      <c r="U622" s="151">
        <f t="shared" si="190"/>
        <v>0</v>
      </c>
      <c r="V622" s="16">
        <f t="shared" si="191"/>
        <v>0</v>
      </c>
      <c r="W622" s="16">
        <f t="shared" si="192"/>
        <v>0</v>
      </c>
      <c r="X622" s="138">
        <f>IF(ISNUMBER(VLOOKUP('Rate Calculations'!$A622,#REF!,5,FALSE)),VLOOKUP('Rate Calculations'!$A622,#REF!,5,FALSE),0)</f>
        <v>0</v>
      </c>
      <c r="Y622" s="89">
        <f>IF(ISNUMBER(VLOOKUP('Rate Calculations'!$A622,#REF!,6,FALSE)),VLOOKUP('Rate Calculations'!$A622,#REF!,6,FALSE),0)</f>
        <v>0</v>
      </c>
      <c r="Z622" s="17">
        <f t="shared" si="193"/>
        <v>0</v>
      </c>
      <c r="AA622" s="18">
        <f t="shared" si="194"/>
        <v>0</v>
      </c>
      <c r="AB622" s="46">
        <f t="shared" si="179"/>
        <v>0</v>
      </c>
      <c r="AC622" s="24">
        <f t="shared" si="195"/>
        <v>0</v>
      </c>
      <c r="AD622" s="24">
        <f t="shared" si="196"/>
        <v>0</v>
      </c>
      <c r="AE622" s="27" t="e">
        <f>IF(#REF!="Yes",AC622,(AC622+V622*0.5))</f>
        <v>#REF!</v>
      </c>
      <c r="AF622" s="27" t="e">
        <f>IF(#REF!="Yes",AD622,(AD622+W622*0.5))</f>
        <v>#REF!</v>
      </c>
    </row>
    <row r="623" spans="1:32">
      <c r="A623" s="57" t="str">
        <f t="shared" si="180"/>
        <v xml:space="preserve"> </v>
      </c>
      <c r="B623" s="57"/>
      <c r="C623" s="57"/>
      <c r="D623" s="30" t="str">
        <f>IFERROR((GETPIVOTDATA("Average of Certified Payroll Hourly Rate",'Pivot Table'!$X$3,"Firm Name",A623,"Class Round 3 (PSPO)",B623)),"")</f>
        <v/>
      </c>
      <c r="E623" s="7"/>
      <c r="F623" s="7"/>
      <c r="G623" s="151"/>
      <c r="H623" s="349">
        <f t="shared" si="181"/>
        <v>1.7500000000000002E-2</v>
      </c>
      <c r="I623" s="19">
        <f t="shared" si="182"/>
        <v>0</v>
      </c>
      <c r="J623" s="67">
        <f t="shared" si="183"/>
        <v>3.5000000000000003E-2</v>
      </c>
      <c r="K623" s="19">
        <f t="shared" si="184"/>
        <v>0</v>
      </c>
      <c r="L623" s="138">
        <f>IF(ISNUMBER(VLOOKUP('Rate Calculations'!$A623,#REF!,2,FALSE)),VLOOKUP('Rate Calculations'!$A623,#REF!,2,FALSE),0)</f>
        <v>0</v>
      </c>
      <c r="M623" s="89">
        <f>IF(ISNUMBER(VLOOKUP('Rate Calculations'!$A623,#REF!,4,FALSE)),VLOOKUP('Rate Calculations'!$A623,#REF!,4,FALSE),0)</f>
        <v>0</v>
      </c>
      <c r="N623" s="17">
        <f t="shared" si="185"/>
        <v>0</v>
      </c>
      <c r="O623" s="18">
        <f t="shared" si="186"/>
        <v>0</v>
      </c>
      <c r="P623" s="139">
        <f t="shared" si="187"/>
        <v>0</v>
      </c>
      <c r="Q623" s="66">
        <f t="shared" si="188"/>
        <v>0</v>
      </c>
      <c r="R623" s="66">
        <f t="shared" si="189"/>
        <v>0</v>
      </c>
      <c r="S623" s="10" t="e">
        <f>IF(#REF!="Yes",Q623,(Q623+I623*0.5))</f>
        <v>#REF!</v>
      </c>
      <c r="T623" s="10" t="e">
        <f>IF(#REF!="Yes",R623,(R623+K623*0.5))</f>
        <v>#REF!</v>
      </c>
      <c r="U623" s="151">
        <f t="shared" si="190"/>
        <v>0</v>
      </c>
      <c r="V623" s="16">
        <f t="shared" si="191"/>
        <v>0</v>
      </c>
      <c r="W623" s="16">
        <f t="shared" si="192"/>
        <v>0</v>
      </c>
      <c r="X623" s="138">
        <f>IF(ISNUMBER(VLOOKUP('Rate Calculations'!$A623,#REF!,5,FALSE)),VLOOKUP('Rate Calculations'!$A623,#REF!,5,FALSE),0)</f>
        <v>0</v>
      </c>
      <c r="Y623" s="89">
        <f>IF(ISNUMBER(VLOOKUP('Rate Calculations'!$A623,#REF!,6,FALSE)),VLOOKUP('Rate Calculations'!$A623,#REF!,6,FALSE),0)</f>
        <v>0</v>
      </c>
      <c r="Z623" s="17">
        <f t="shared" si="193"/>
        <v>0</v>
      </c>
      <c r="AA623" s="18">
        <f t="shared" si="194"/>
        <v>0</v>
      </c>
      <c r="AB623" s="46">
        <f t="shared" si="179"/>
        <v>0</v>
      </c>
      <c r="AC623" s="24">
        <f t="shared" si="195"/>
        <v>0</v>
      </c>
      <c r="AD623" s="24">
        <f t="shared" si="196"/>
        <v>0</v>
      </c>
      <c r="AE623" s="27" t="e">
        <f>IF(#REF!="Yes",AC623,(AC623+V623*0.5))</f>
        <v>#REF!</v>
      </c>
      <c r="AF623" s="27" t="e">
        <f>IF(#REF!="Yes",AD623,(AD623+W623*0.5))</f>
        <v>#REF!</v>
      </c>
    </row>
    <row r="624" spans="1:32">
      <c r="A624" s="57" t="str">
        <f t="shared" si="180"/>
        <v xml:space="preserve"> </v>
      </c>
      <c r="B624" s="57"/>
      <c r="C624" s="57"/>
      <c r="D624" s="30" t="str">
        <f>IFERROR((GETPIVOTDATA("Average of Certified Payroll Hourly Rate",'Pivot Table'!$X$3,"Firm Name",A624,"Class Round 3 (PSPO)",B624)),"")</f>
        <v/>
      </c>
      <c r="E624" s="7"/>
      <c r="F624" s="7"/>
      <c r="G624" s="151"/>
      <c r="H624" s="349">
        <f t="shared" si="181"/>
        <v>1.7500000000000002E-2</v>
      </c>
      <c r="I624" s="19">
        <f t="shared" si="182"/>
        <v>0</v>
      </c>
      <c r="J624" s="67">
        <f t="shared" si="183"/>
        <v>3.5000000000000003E-2</v>
      </c>
      <c r="K624" s="19">
        <f t="shared" si="184"/>
        <v>0</v>
      </c>
      <c r="L624" s="138">
        <f>IF(ISNUMBER(VLOOKUP('Rate Calculations'!$A624,#REF!,2,FALSE)),VLOOKUP('Rate Calculations'!$A624,#REF!,2,FALSE),0)</f>
        <v>0</v>
      </c>
      <c r="M624" s="89">
        <f>IF(ISNUMBER(VLOOKUP('Rate Calculations'!$A624,#REF!,4,FALSE)),VLOOKUP('Rate Calculations'!$A624,#REF!,4,FALSE),0)</f>
        <v>0</v>
      </c>
      <c r="N624" s="17">
        <f t="shared" si="185"/>
        <v>0</v>
      </c>
      <c r="O624" s="18">
        <f t="shared" si="186"/>
        <v>0</v>
      </c>
      <c r="P624" s="139">
        <f t="shared" si="187"/>
        <v>0</v>
      </c>
      <c r="Q624" s="66">
        <f t="shared" si="188"/>
        <v>0</v>
      </c>
      <c r="R624" s="66">
        <f t="shared" si="189"/>
        <v>0</v>
      </c>
      <c r="S624" s="10" t="e">
        <f>IF(#REF!="Yes",Q624,(Q624+I624*0.5))</f>
        <v>#REF!</v>
      </c>
      <c r="T624" s="10" t="e">
        <f>IF(#REF!="Yes",R624,(R624+K624*0.5))</f>
        <v>#REF!</v>
      </c>
      <c r="U624" s="151">
        <f t="shared" si="190"/>
        <v>0</v>
      </c>
      <c r="V624" s="16">
        <f t="shared" si="191"/>
        <v>0</v>
      </c>
      <c r="W624" s="16">
        <f t="shared" si="192"/>
        <v>0</v>
      </c>
      <c r="X624" s="138">
        <f>IF(ISNUMBER(VLOOKUP('Rate Calculations'!$A624,#REF!,5,FALSE)),VLOOKUP('Rate Calculations'!$A624,#REF!,5,FALSE),0)</f>
        <v>0</v>
      </c>
      <c r="Y624" s="89">
        <f>IF(ISNUMBER(VLOOKUP('Rate Calculations'!$A624,#REF!,6,FALSE)),VLOOKUP('Rate Calculations'!$A624,#REF!,6,FALSE),0)</f>
        <v>0</v>
      </c>
      <c r="Z624" s="17">
        <f t="shared" si="193"/>
        <v>0</v>
      </c>
      <c r="AA624" s="18">
        <f t="shared" si="194"/>
        <v>0</v>
      </c>
      <c r="AB624" s="46">
        <f t="shared" si="179"/>
        <v>0</v>
      </c>
      <c r="AC624" s="24">
        <f t="shared" si="195"/>
        <v>0</v>
      </c>
      <c r="AD624" s="24">
        <f t="shared" si="196"/>
        <v>0</v>
      </c>
      <c r="AE624" s="27" t="e">
        <f>IF(#REF!="Yes",AC624,(AC624+V624*0.5))</f>
        <v>#REF!</v>
      </c>
      <c r="AF624" s="27" t="e">
        <f>IF(#REF!="Yes",AD624,(AD624+W624*0.5))</f>
        <v>#REF!</v>
      </c>
    </row>
    <row r="625" spans="1:32">
      <c r="A625" s="57" t="str">
        <f t="shared" si="180"/>
        <v xml:space="preserve"> </v>
      </c>
      <c r="B625" s="57"/>
      <c r="C625" s="57"/>
      <c r="D625" s="30" t="str">
        <f>IFERROR((GETPIVOTDATA("Average of Certified Payroll Hourly Rate",'Pivot Table'!$X$3,"Firm Name",A625,"Class Round 3 (PSPO)",B625)),"")</f>
        <v/>
      </c>
      <c r="E625" s="7"/>
      <c r="F625" s="7"/>
      <c r="G625" s="151"/>
      <c r="H625" s="349">
        <f t="shared" si="181"/>
        <v>1.7500000000000002E-2</v>
      </c>
      <c r="I625" s="19">
        <f t="shared" si="182"/>
        <v>0</v>
      </c>
      <c r="J625" s="67">
        <f t="shared" si="183"/>
        <v>3.5000000000000003E-2</v>
      </c>
      <c r="K625" s="19">
        <f t="shared" si="184"/>
        <v>0</v>
      </c>
      <c r="L625" s="138">
        <f>IF(ISNUMBER(VLOOKUP('Rate Calculations'!$A625,#REF!,2,FALSE)),VLOOKUP('Rate Calculations'!$A625,#REF!,2,FALSE),0)</f>
        <v>0</v>
      </c>
      <c r="M625" s="89">
        <f>IF(ISNUMBER(VLOOKUP('Rate Calculations'!$A625,#REF!,4,FALSE)),VLOOKUP('Rate Calculations'!$A625,#REF!,4,FALSE),0)</f>
        <v>0</v>
      </c>
      <c r="N625" s="17">
        <f t="shared" si="185"/>
        <v>0</v>
      </c>
      <c r="O625" s="18">
        <f t="shared" si="186"/>
        <v>0</v>
      </c>
      <c r="P625" s="139">
        <f t="shared" si="187"/>
        <v>0</v>
      </c>
      <c r="Q625" s="66">
        <f t="shared" si="188"/>
        <v>0</v>
      </c>
      <c r="R625" s="66">
        <f t="shared" si="189"/>
        <v>0</v>
      </c>
      <c r="S625" s="10" t="e">
        <f>IF(#REF!="Yes",Q625,(Q625+I625*0.5))</f>
        <v>#REF!</v>
      </c>
      <c r="T625" s="10" t="e">
        <f>IF(#REF!="Yes",R625,(R625+K625*0.5))</f>
        <v>#REF!</v>
      </c>
      <c r="U625" s="151">
        <f t="shared" si="190"/>
        <v>0</v>
      </c>
      <c r="V625" s="16">
        <f t="shared" si="191"/>
        <v>0</v>
      </c>
      <c r="W625" s="16">
        <f t="shared" si="192"/>
        <v>0</v>
      </c>
      <c r="X625" s="138">
        <f>IF(ISNUMBER(VLOOKUP('Rate Calculations'!$A625,#REF!,5,FALSE)),VLOOKUP('Rate Calculations'!$A625,#REF!,5,FALSE),0)</f>
        <v>0</v>
      </c>
      <c r="Y625" s="89">
        <f>IF(ISNUMBER(VLOOKUP('Rate Calculations'!$A625,#REF!,6,FALSE)),VLOOKUP('Rate Calculations'!$A625,#REF!,6,FALSE),0)</f>
        <v>0</v>
      </c>
      <c r="Z625" s="17">
        <f t="shared" si="193"/>
        <v>0</v>
      </c>
      <c r="AA625" s="18">
        <f t="shared" si="194"/>
        <v>0</v>
      </c>
      <c r="AB625" s="46">
        <f t="shared" si="179"/>
        <v>0</v>
      </c>
      <c r="AC625" s="24">
        <f t="shared" si="195"/>
        <v>0</v>
      </c>
      <c r="AD625" s="24">
        <f t="shared" si="196"/>
        <v>0</v>
      </c>
      <c r="AE625" s="27" t="e">
        <f>IF(#REF!="Yes",AC625,(AC625+V625*0.5))</f>
        <v>#REF!</v>
      </c>
      <c r="AF625" s="27" t="e">
        <f>IF(#REF!="Yes",AD625,(AD625+W625*0.5))</f>
        <v>#REF!</v>
      </c>
    </row>
    <row r="626" spans="1:32">
      <c r="A626" s="57" t="str">
        <f t="shared" si="180"/>
        <v xml:space="preserve"> </v>
      </c>
      <c r="B626" s="57"/>
      <c r="C626" s="57"/>
      <c r="D626" s="30" t="str">
        <f>IFERROR((GETPIVOTDATA("Average of Certified Payroll Hourly Rate",'Pivot Table'!$X$3,"Firm Name",A626,"Class Round 3 (PSPO)",B626)),"")</f>
        <v/>
      </c>
      <c r="E626" s="7"/>
      <c r="F626" s="7"/>
      <c r="G626" s="151"/>
      <c r="H626" s="349">
        <f t="shared" si="181"/>
        <v>1.7500000000000002E-2</v>
      </c>
      <c r="I626" s="19">
        <f t="shared" si="182"/>
        <v>0</v>
      </c>
      <c r="J626" s="67">
        <f t="shared" si="183"/>
        <v>3.5000000000000003E-2</v>
      </c>
      <c r="K626" s="19">
        <f t="shared" si="184"/>
        <v>0</v>
      </c>
      <c r="L626" s="138">
        <f>IF(ISNUMBER(VLOOKUP('Rate Calculations'!$A626,#REF!,2,FALSE)),VLOOKUP('Rate Calculations'!$A626,#REF!,2,FALSE),0)</f>
        <v>0</v>
      </c>
      <c r="M626" s="89">
        <f>IF(ISNUMBER(VLOOKUP('Rate Calculations'!$A626,#REF!,4,FALSE)),VLOOKUP('Rate Calculations'!$A626,#REF!,4,FALSE),0)</f>
        <v>0</v>
      </c>
      <c r="N626" s="17">
        <f t="shared" si="185"/>
        <v>0</v>
      </c>
      <c r="O626" s="18">
        <f t="shared" si="186"/>
        <v>0</v>
      </c>
      <c r="P626" s="139">
        <f t="shared" si="187"/>
        <v>0</v>
      </c>
      <c r="Q626" s="66">
        <f t="shared" si="188"/>
        <v>0</v>
      </c>
      <c r="R626" s="66">
        <f t="shared" si="189"/>
        <v>0</v>
      </c>
      <c r="S626" s="10" t="e">
        <f>IF(#REF!="Yes",Q626,(Q626+I626*0.5))</f>
        <v>#REF!</v>
      </c>
      <c r="T626" s="10" t="e">
        <f>IF(#REF!="Yes",R626,(R626+K626*0.5))</f>
        <v>#REF!</v>
      </c>
      <c r="U626" s="151">
        <f t="shared" si="190"/>
        <v>0</v>
      </c>
      <c r="V626" s="16">
        <f t="shared" si="191"/>
        <v>0</v>
      </c>
      <c r="W626" s="16">
        <f t="shared" si="192"/>
        <v>0</v>
      </c>
      <c r="X626" s="138">
        <f>IF(ISNUMBER(VLOOKUP('Rate Calculations'!$A626,#REF!,5,FALSE)),VLOOKUP('Rate Calculations'!$A626,#REF!,5,FALSE),0)</f>
        <v>0</v>
      </c>
      <c r="Y626" s="89">
        <f>IF(ISNUMBER(VLOOKUP('Rate Calculations'!$A626,#REF!,6,FALSE)),VLOOKUP('Rate Calculations'!$A626,#REF!,6,FALSE),0)</f>
        <v>0</v>
      </c>
      <c r="Z626" s="17">
        <f t="shared" si="193"/>
        <v>0</v>
      </c>
      <c r="AA626" s="18">
        <f t="shared" si="194"/>
        <v>0</v>
      </c>
      <c r="AB626" s="46">
        <f t="shared" si="179"/>
        <v>0</v>
      </c>
      <c r="AC626" s="24">
        <f t="shared" si="195"/>
        <v>0</v>
      </c>
      <c r="AD626" s="24">
        <f t="shared" si="196"/>
        <v>0</v>
      </c>
      <c r="AE626" s="27" t="e">
        <f>IF(#REF!="Yes",AC626,(AC626+V626*0.5))</f>
        <v>#REF!</v>
      </c>
      <c r="AF626" s="27" t="e">
        <f>IF(#REF!="Yes",AD626,(AD626+W626*0.5))</f>
        <v>#REF!</v>
      </c>
    </row>
    <row r="627" spans="1:32">
      <c r="A627" s="57" t="str">
        <f t="shared" si="180"/>
        <v xml:space="preserve"> </v>
      </c>
      <c r="B627" s="57"/>
      <c r="C627" s="57"/>
      <c r="D627" s="30" t="str">
        <f>IFERROR((GETPIVOTDATA("Average of Certified Payroll Hourly Rate",'Pivot Table'!$X$3,"Firm Name",A627,"Class Round 3 (PSPO)",B627)),"")</f>
        <v/>
      </c>
      <c r="E627" s="7"/>
      <c r="F627" s="7"/>
      <c r="G627" s="151"/>
      <c r="H627" s="349">
        <f t="shared" si="181"/>
        <v>1.7500000000000002E-2</v>
      </c>
      <c r="I627" s="19">
        <f t="shared" si="182"/>
        <v>0</v>
      </c>
      <c r="J627" s="67">
        <f t="shared" si="183"/>
        <v>3.5000000000000003E-2</v>
      </c>
      <c r="K627" s="19">
        <f t="shared" si="184"/>
        <v>0</v>
      </c>
      <c r="L627" s="138">
        <f>IF(ISNUMBER(VLOOKUP('Rate Calculations'!$A627,#REF!,2,FALSE)),VLOOKUP('Rate Calculations'!$A627,#REF!,2,FALSE),0)</f>
        <v>0</v>
      </c>
      <c r="M627" s="89">
        <f>IF(ISNUMBER(VLOOKUP('Rate Calculations'!$A627,#REF!,4,FALSE)),VLOOKUP('Rate Calculations'!$A627,#REF!,4,FALSE),0)</f>
        <v>0</v>
      </c>
      <c r="N627" s="17">
        <f t="shared" si="185"/>
        <v>0</v>
      </c>
      <c r="O627" s="18">
        <f t="shared" si="186"/>
        <v>0</v>
      </c>
      <c r="P627" s="139">
        <f t="shared" si="187"/>
        <v>0</v>
      </c>
      <c r="Q627" s="66">
        <f t="shared" si="188"/>
        <v>0</v>
      </c>
      <c r="R627" s="66">
        <f t="shared" si="189"/>
        <v>0</v>
      </c>
      <c r="S627" s="10" t="e">
        <f>IF(#REF!="Yes",Q627,(Q627+I627*0.5))</f>
        <v>#REF!</v>
      </c>
      <c r="T627" s="10" t="e">
        <f>IF(#REF!="Yes",R627,(R627+K627*0.5))</f>
        <v>#REF!</v>
      </c>
      <c r="U627" s="151">
        <f t="shared" si="190"/>
        <v>0</v>
      </c>
      <c r="V627" s="16">
        <f t="shared" si="191"/>
        <v>0</v>
      </c>
      <c r="W627" s="16">
        <f t="shared" si="192"/>
        <v>0</v>
      </c>
      <c r="X627" s="138">
        <f>IF(ISNUMBER(VLOOKUP('Rate Calculations'!$A627,#REF!,5,FALSE)),VLOOKUP('Rate Calculations'!$A627,#REF!,5,FALSE),0)</f>
        <v>0</v>
      </c>
      <c r="Y627" s="89">
        <f>IF(ISNUMBER(VLOOKUP('Rate Calculations'!$A627,#REF!,6,FALSE)),VLOOKUP('Rate Calculations'!$A627,#REF!,6,FALSE),0)</f>
        <v>0</v>
      </c>
      <c r="Z627" s="17">
        <f t="shared" si="193"/>
        <v>0</v>
      </c>
      <c r="AA627" s="18">
        <f t="shared" si="194"/>
        <v>0</v>
      </c>
      <c r="AB627" s="46">
        <f t="shared" si="179"/>
        <v>0</v>
      </c>
      <c r="AC627" s="24">
        <f t="shared" si="195"/>
        <v>0</v>
      </c>
      <c r="AD627" s="24">
        <f t="shared" si="196"/>
        <v>0</v>
      </c>
      <c r="AE627" s="27" t="e">
        <f>IF(#REF!="Yes",AC627,(AC627+V627*0.5))</f>
        <v>#REF!</v>
      </c>
      <c r="AF627" s="27" t="e">
        <f>IF(#REF!="Yes",AD627,(AD627+W627*0.5))</f>
        <v>#REF!</v>
      </c>
    </row>
    <row r="628" spans="1:32">
      <c r="A628" s="57" t="str">
        <f t="shared" si="180"/>
        <v xml:space="preserve"> </v>
      </c>
      <c r="B628" s="57"/>
      <c r="C628" s="57"/>
      <c r="D628" s="30" t="str">
        <f>IFERROR((GETPIVOTDATA("Average of Certified Payroll Hourly Rate",'Pivot Table'!$X$3,"Firm Name",A628,"Class Round 3 (PSPO)",B628)),"")</f>
        <v/>
      </c>
      <c r="E628" s="7"/>
      <c r="F628" s="7"/>
      <c r="G628" s="151"/>
      <c r="H628" s="349">
        <f t="shared" si="181"/>
        <v>1.7500000000000002E-2</v>
      </c>
      <c r="I628" s="19">
        <f t="shared" si="182"/>
        <v>0</v>
      </c>
      <c r="J628" s="67">
        <f t="shared" si="183"/>
        <v>3.5000000000000003E-2</v>
      </c>
      <c r="K628" s="19">
        <f t="shared" si="184"/>
        <v>0</v>
      </c>
      <c r="L628" s="138">
        <f>IF(ISNUMBER(VLOOKUP('Rate Calculations'!$A628,#REF!,2,FALSE)),VLOOKUP('Rate Calculations'!$A628,#REF!,2,FALSE),0)</f>
        <v>0</v>
      </c>
      <c r="M628" s="89">
        <f>IF(ISNUMBER(VLOOKUP('Rate Calculations'!$A628,#REF!,4,FALSE)),VLOOKUP('Rate Calculations'!$A628,#REF!,4,FALSE),0)</f>
        <v>0</v>
      </c>
      <c r="N628" s="17">
        <f t="shared" si="185"/>
        <v>0</v>
      </c>
      <c r="O628" s="18">
        <f t="shared" si="186"/>
        <v>0</v>
      </c>
      <c r="P628" s="139">
        <f t="shared" si="187"/>
        <v>0</v>
      </c>
      <c r="Q628" s="66">
        <f t="shared" si="188"/>
        <v>0</v>
      </c>
      <c r="R628" s="66">
        <f t="shared" si="189"/>
        <v>0</v>
      </c>
      <c r="S628" s="10" t="e">
        <f>IF(#REF!="Yes",Q628,(Q628+I628*0.5))</f>
        <v>#REF!</v>
      </c>
      <c r="T628" s="10" t="e">
        <f>IF(#REF!="Yes",R628,(R628+K628*0.5))</f>
        <v>#REF!</v>
      </c>
      <c r="U628" s="151">
        <f t="shared" si="190"/>
        <v>0</v>
      </c>
      <c r="V628" s="16">
        <f t="shared" si="191"/>
        <v>0</v>
      </c>
      <c r="W628" s="16">
        <f t="shared" si="192"/>
        <v>0</v>
      </c>
      <c r="X628" s="138">
        <f>IF(ISNUMBER(VLOOKUP('Rate Calculations'!$A628,#REF!,5,FALSE)),VLOOKUP('Rate Calculations'!$A628,#REF!,5,FALSE),0)</f>
        <v>0</v>
      </c>
      <c r="Y628" s="89">
        <f>IF(ISNUMBER(VLOOKUP('Rate Calculations'!$A628,#REF!,6,FALSE)),VLOOKUP('Rate Calculations'!$A628,#REF!,6,FALSE),0)</f>
        <v>0</v>
      </c>
      <c r="Z628" s="17">
        <f t="shared" si="193"/>
        <v>0</v>
      </c>
      <c r="AA628" s="18">
        <f t="shared" si="194"/>
        <v>0</v>
      </c>
      <c r="AB628" s="46">
        <f t="shared" si="179"/>
        <v>0</v>
      </c>
      <c r="AC628" s="24">
        <f t="shared" si="195"/>
        <v>0</v>
      </c>
      <c r="AD628" s="24">
        <f t="shared" si="196"/>
        <v>0</v>
      </c>
      <c r="AE628" s="27" t="e">
        <f>IF(#REF!="Yes",AC628,(AC628+V628*0.5))</f>
        <v>#REF!</v>
      </c>
      <c r="AF628" s="27" t="e">
        <f>IF(#REF!="Yes",AD628,(AD628+W628*0.5))</f>
        <v>#REF!</v>
      </c>
    </row>
    <row r="629" spans="1:32">
      <c r="A629" s="57" t="str">
        <f t="shared" si="180"/>
        <v xml:space="preserve"> </v>
      </c>
      <c r="B629" s="57"/>
      <c r="C629" s="57"/>
      <c r="D629" s="30" t="str">
        <f>IFERROR((GETPIVOTDATA("Average of Certified Payroll Hourly Rate",'Pivot Table'!$X$3,"Firm Name",A629,"Class Round 3 (PSPO)",B629)),"")</f>
        <v/>
      </c>
      <c r="E629" s="7"/>
      <c r="F629" s="7"/>
      <c r="G629" s="151"/>
      <c r="H629" s="349">
        <f t="shared" si="181"/>
        <v>1.7500000000000002E-2</v>
      </c>
      <c r="I629" s="19">
        <f t="shared" si="182"/>
        <v>0</v>
      </c>
      <c r="J629" s="67">
        <f t="shared" si="183"/>
        <v>3.5000000000000003E-2</v>
      </c>
      <c r="K629" s="19">
        <f t="shared" si="184"/>
        <v>0</v>
      </c>
      <c r="L629" s="138">
        <f>IF(ISNUMBER(VLOOKUP('Rate Calculations'!$A629,#REF!,2,FALSE)),VLOOKUP('Rate Calculations'!$A629,#REF!,2,FALSE),0)</f>
        <v>0</v>
      </c>
      <c r="M629" s="89">
        <f>IF(ISNUMBER(VLOOKUP('Rate Calculations'!$A629,#REF!,4,FALSE)),VLOOKUP('Rate Calculations'!$A629,#REF!,4,FALSE),0)</f>
        <v>0</v>
      </c>
      <c r="N629" s="17">
        <f t="shared" si="185"/>
        <v>0</v>
      </c>
      <c r="O629" s="18">
        <f t="shared" si="186"/>
        <v>0</v>
      </c>
      <c r="P629" s="139">
        <f t="shared" si="187"/>
        <v>0</v>
      </c>
      <c r="Q629" s="66">
        <f t="shared" si="188"/>
        <v>0</v>
      </c>
      <c r="R629" s="66">
        <f t="shared" si="189"/>
        <v>0</v>
      </c>
      <c r="S629" s="10" t="e">
        <f>IF(#REF!="Yes",Q629,(Q629+I629*0.5))</f>
        <v>#REF!</v>
      </c>
      <c r="T629" s="10" t="e">
        <f>IF(#REF!="Yes",R629,(R629+K629*0.5))</f>
        <v>#REF!</v>
      </c>
      <c r="U629" s="151">
        <f t="shared" si="190"/>
        <v>0</v>
      </c>
      <c r="V629" s="16">
        <f t="shared" si="191"/>
        <v>0</v>
      </c>
      <c r="W629" s="16">
        <f t="shared" si="192"/>
        <v>0</v>
      </c>
      <c r="X629" s="138">
        <f>IF(ISNUMBER(VLOOKUP('Rate Calculations'!$A629,#REF!,5,FALSE)),VLOOKUP('Rate Calculations'!$A629,#REF!,5,FALSE),0)</f>
        <v>0</v>
      </c>
      <c r="Y629" s="89">
        <f>IF(ISNUMBER(VLOOKUP('Rate Calculations'!$A629,#REF!,6,FALSE)),VLOOKUP('Rate Calculations'!$A629,#REF!,6,FALSE),0)</f>
        <v>0</v>
      </c>
      <c r="Z629" s="17">
        <f t="shared" si="193"/>
        <v>0</v>
      </c>
      <c r="AA629" s="18">
        <f t="shared" si="194"/>
        <v>0</v>
      </c>
      <c r="AB629" s="46">
        <f t="shared" si="179"/>
        <v>0</v>
      </c>
      <c r="AC629" s="24">
        <f t="shared" si="195"/>
        <v>0</v>
      </c>
      <c r="AD629" s="24">
        <f t="shared" si="196"/>
        <v>0</v>
      </c>
      <c r="AE629" s="27" t="e">
        <f>IF(#REF!="Yes",AC629,(AC629+V629*0.5))</f>
        <v>#REF!</v>
      </c>
      <c r="AF629" s="27" t="e">
        <f>IF(#REF!="Yes",AD629,(AD629+W629*0.5))</f>
        <v>#REF!</v>
      </c>
    </row>
    <row r="630" spans="1:32">
      <c r="A630" s="57" t="str">
        <f t="shared" si="180"/>
        <v xml:space="preserve"> </v>
      </c>
      <c r="B630" s="57"/>
      <c r="C630" s="57"/>
      <c r="D630" s="30" t="str">
        <f>IFERROR((GETPIVOTDATA("Average of Certified Payroll Hourly Rate",'Pivot Table'!$X$3,"Firm Name",A630,"Class Round 3 (PSPO)",B630)),"")</f>
        <v/>
      </c>
      <c r="E630" s="7"/>
      <c r="F630" s="7"/>
      <c r="G630" s="151"/>
      <c r="H630" s="349">
        <f t="shared" si="181"/>
        <v>1.7500000000000002E-2</v>
      </c>
      <c r="I630" s="19">
        <f t="shared" si="182"/>
        <v>0</v>
      </c>
      <c r="J630" s="67">
        <f t="shared" si="183"/>
        <v>3.5000000000000003E-2</v>
      </c>
      <c r="K630" s="19">
        <f t="shared" si="184"/>
        <v>0</v>
      </c>
      <c r="L630" s="138">
        <f>IF(ISNUMBER(VLOOKUP('Rate Calculations'!$A630,#REF!,2,FALSE)),VLOOKUP('Rate Calculations'!$A630,#REF!,2,FALSE),0)</f>
        <v>0</v>
      </c>
      <c r="M630" s="89">
        <f>IF(ISNUMBER(VLOOKUP('Rate Calculations'!$A630,#REF!,4,FALSE)),VLOOKUP('Rate Calculations'!$A630,#REF!,4,FALSE),0)</f>
        <v>0</v>
      </c>
      <c r="N630" s="17">
        <f t="shared" si="185"/>
        <v>0</v>
      </c>
      <c r="O630" s="18">
        <f t="shared" si="186"/>
        <v>0</v>
      </c>
      <c r="P630" s="139">
        <f t="shared" si="187"/>
        <v>0</v>
      </c>
      <c r="Q630" s="66">
        <f t="shared" si="188"/>
        <v>0</v>
      </c>
      <c r="R630" s="66">
        <f t="shared" si="189"/>
        <v>0</v>
      </c>
      <c r="S630" s="10" t="e">
        <f>IF(#REF!="Yes",Q630,(Q630+I630*0.5))</f>
        <v>#REF!</v>
      </c>
      <c r="T630" s="10" t="e">
        <f>IF(#REF!="Yes",R630,(R630+K630*0.5))</f>
        <v>#REF!</v>
      </c>
      <c r="U630" s="151">
        <f t="shared" si="190"/>
        <v>0</v>
      </c>
      <c r="V630" s="16">
        <f t="shared" si="191"/>
        <v>0</v>
      </c>
      <c r="W630" s="16">
        <f t="shared" si="192"/>
        <v>0</v>
      </c>
      <c r="X630" s="138">
        <f>IF(ISNUMBER(VLOOKUP('Rate Calculations'!$A630,#REF!,5,FALSE)),VLOOKUP('Rate Calculations'!$A630,#REF!,5,FALSE),0)</f>
        <v>0</v>
      </c>
      <c r="Y630" s="89">
        <f>IF(ISNUMBER(VLOOKUP('Rate Calculations'!$A630,#REF!,6,FALSE)),VLOOKUP('Rate Calculations'!$A630,#REF!,6,FALSE),0)</f>
        <v>0</v>
      </c>
      <c r="Z630" s="17">
        <f t="shared" si="193"/>
        <v>0</v>
      </c>
      <c r="AA630" s="18">
        <f t="shared" si="194"/>
        <v>0</v>
      </c>
      <c r="AB630" s="46">
        <f t="shared" si="179"/>
        <v>0</v>
      </c>
      <c r="AC630" s="24">
        <f t="shared" si="195"/>
        <v>0</v>
      </c>
      <c r="AD630" s="24">
        <f t="shared" si="196"/>
        <v>0</v>
      </c>
      <c r="AE630" s="27" t="e">
        <f>IF(#REF!="Yes",AC630,(AC630+V630*0.5))</f>
        <v>#REF!</v>
      </c>
      <c r="AF630" s="27" t="e">
        <f>IF(#REF!="Yes",AD630,(AD630+W630*0.5))</f>
        <v>#REF!</v>
      </c>
    </row>
    <row r="631" spans="1:32">
      <c r="A631" s="57" t="str">
        <f t="shared" si="180"/>
        <v xml:space="preserve"> </v>
      </c>
      <c r="B631" s="57"/>
      <c r="C631" s="57"/>
      <c r="D631" s="30" t="str">
        <f>IFERROR((GETPIVOTDATA("Average of Certified Payroll Hourly Rate",'Pivot Table'!$X$3,"Firm Name",A631,"Class Round 3 (PSPO)",B631)),"")</f>
        <v/>
      </c>
      <c r="E631" s="7"/>
      <c r="F631" s="7"/>
      <c r="G631" s="151"/>
      <c r="H631" s="349">
        <f t="shared" si="181"/>
        <v>1.7500000000000002E-2</v>
      </c>
      <c r="I631" s="19">
        <f t="shared" si="182"/>
        <v>0</v>
      </c>
      <c r="J631" s="67">
        <f t="shared" si="183"/>
        <v>3.5000000000000003E-2</v>
      </c>
      <c r="K631" s="19">
        <f t="shared" si="184"/>
        <v>0</v>
      </c>
      <c r="L631" s="138">
        <f>IF(ISNUMBER(VLOOKUP('Rate Calculations'!$A631,#REF!,2,FALSE)),VLOOKUP('Rate Calculations'!$A631,#REF!,2,FALSE),0)</f>
        <v>0</v>
      </c>
      <c r="M631" s="89">
        <f>IF(ISNUMBER(VLOOKUP('Rate Calculations'!$A631,#REF!,4,FALSE)),VLOOKUP('Rate Calculations'!$A631,#REF!,4,FALSE),0)</f>
        <v>0</v>
      </c>
      <c r="N631" s="17">
        <f t="shared" si="185"/>
        <v>0</v>
      </c>
      <c r="O631" s="18">
        <f t="shared" si="186"/>
        <v>0</v>
      </c>
      <c r="P631" s="139">
        <f t="shared" si="187"/>
        <v>0</v>
      </c>
      <c r="Q631" s="66">
        <f t="shared" si="188"/>
        <v>0</v>
      </c>
      <c r="R631" s="66">
        <f t="shared" si="189"/>
        <v>0</v>
      </c>
      <c r="S631" s="10" t="e">
        <f>IF(#REF!="Yes",Q631,(Q631+I631*0.5))</f>
        <v>#REF!</v>
      </c>
      <c r="T631" s="10" t="e">
        <f>IF(#REF!="Yes",R631,(R631+K631*0.5))</f>
        <v>#REF!</v>
      </c>
      <c r="U631" s="151">
        <f t="shared" si="190"/>
        <v>0</v>
      </c>
      <c r="V631" s="16">
        <f t="shared" si="191"/>
        <v>0</v>
      </c>
      <c r="W631" s="16">
        <f t="shared" si="192"/>
        <v>0</v>
      </c>
      <c r="X631" s="138">
        <f>IF(ISNUMBER(VLOOKUP('Rate Calculations'!$A631,#REF!,5,FALSE)),VLOOKUP('Rate Calculations'!$A631,#REF!,5,FALSE),0)</f>
        <v>0</v>
      </c>
      <c r="Y631" s="89">
        <f>IF(ISNUMBER(VLOOKUP('Rate Calculations'!$A631,#REF!,6,FALSE)),VLOOKUP('Rate Calculations'!$A631,#REF!,6,FALSE),0)</f>
        <v>0</v>
      </c>
      <c r="Z631" s="17">
        <f t="shared" si="193"/>
        <v>0</v>
      </c>
      <c r="AA631" s="18">
        <f t="shared" si="194"/>
        <v>0</v>
      </c>
      <c r="AB631" s="46">
        <f t="shared" si="179"/>
        <v>0</v>
      </c>
      <c r="AC631" s="24">
        <f t="shared" si="195"/>
        <v>0</v>
      </c>
      <c r="AD631" s="24">
        <f t="shared" si="196"/>
        <v>0</v>
      </c>
      <c r="AE631" s="27" t="e">
        <f>IF(#REF!="Yes",AC631,(AC631+V631*0.5))</f>
        <v>#REF!</v>
      </c>
      <c r="AF631" s="27" t="e">
        <f>IF(#REF!="Yes",AD631,(AD631+W631*0.5))</f>
        <v>#REF!</v>
      </c>
    </row>
    <row r="632" spans="1:32">
      <c r="A632" s="57" t="str">
        <f t="shared" si="180"/>
        <v xml:space="preserve"> </v>
      </c>
      <c r="B632" s="57"/>
      <c r="C632" s="57"/>
      <c r="D632" s="30" t="str">
        <f>IFERROR((GETPIVOTDATA("Average of Certified Payroll Hourly Rate",'Pivot Table'!$X$3,"Firm Name",A632,"Class Round 3 (PSPO)",B632)),"")</f>
        <v/>
      </c>
      <c r="E632" s="7"/>
      <c r="F632" s="7"/>
      <c r="G632" s="151"/>
      <c r="H632" s="349">
        <f t="shared" si="181"/>
        <v>1.7500000000000002E-2</v>
      </c>
      <c r="I632" s="19">
        <f t="shared" si="182"/>
        <v>0</v>
      </c>
      <c r="J632" s="67">
        <f t="shared" si="183"/>
        <v>3.5000000000000003E-2</v>
      </c>
      <c r="K632" s="19">
        <f t="shared" si="184"/>
        <v>0</v>
      </c>
      <c r="L632" s="138">
        <f>IF(ISNUMBER(VLOOKUP('Rate Calculations'!$A632,#REF!,2,FALSE)),VLOOKUP('Rate Calculations'!$A632,#REF!,2,FALSE),0)</f>
        <v>0</v>
      </c>
      <c r="M632" s="89">
        <f>IF(ISNUMBER(VLOOKUP('Rate Calculations'!$A632,#REF!,4,FALSE)),VLOOKUP('Rate Calculations'!$A632,#REF!,4,FALSE),0)</f>
        <v>0</v>
      </c>
      <c r="N632" s="17">
        <f t="shared" si="185"/>
        <v>0</v>
      </c>
      <c r="O632" s="18">
        <f t="shared" si="186"/>
        <v>0</v>
      </c>
      <c r="P632" s="139">
        <f t="shared" si="187"/>
        <v>0</v>
      </c>
      <c r="Q632" s="66">
        <f t="shared" si="188"/>
        <v>0</v>
      </c>
      <c r="R632" s="66">
        <f t="shared" si="189"/>
        <v>0</v>
      </c>
      <c r="S632" s="10" t="e">
        <f>IF(#REF!="Yes",Q632,(Q632+I632*0.5))</f>
        <v>#REF!</v>
      </c>
      <c r="T632" s="10" t="e">
        <f>IF(#REF!="Yes",R632,(R632+K632*0.5))</f>
        <v>#REF!</v>
      </c>
      <c r="U632" s="151">
        <f t="shared" si="190"/>
        <v>0</v>
      </c>
      <c r="V632" s="16">
        <f t="shared" si="191"/>
        <v>0</v>
      </c>
      <c r="W632" s="16">
        <f t="shared" si="192"/>
        <v>0</v>
      </c>
      <c r="X632" s="138">
        <f>IF(ISNUMBER(VLOOKUP('Rate Calculations'!$A632,#REF!,5,FALSE)),VLOOKUP('Rate Calculations'!$A632,#REF!,5,FALSE),0)</f>
        <v>0</v>
      </c>
      <c r="Y632" s="89">
        <f>IF(ISNUMBER(VLOOKUP('Rate Calculations'!$A632,#REF!,6,FALSE)),VLOOKUP('Rate Calculations'!$A632,#REF!,6,FALSE),0)</f>
        <v>0</v>
      </c>
      <c r="Z632" s="17">
        <f t="shared" si="193"/>
        <v>0</v>
      </c>
      <c r="AA632" s="18">
        <f t="shared" si="194"/>
        <v>0</v>
      </c>
      <c r="AB632" s="46">
        <f t="shared" si="179"/>
        <v>0</v>
      </c>
      <c r="AC632" s="24">
        <f t="shared" si="195"/>
        <v>0</v>
      </c>
      <c r="AD632" s="24">
        <f t="shared" si="196"/>
        <v>0</v>
      </c>
      <c r="AE632" s="27" t="e">
        <f>IF(#REF!="Yes",AC632,(AC632+V632*0.5))</f>
        <v>#REF!</v>
      </c>
      <c r="AF632" s="27" t="e">
        <f>IF(#REF!="Yes",AD632,(AD632+W632*0.5))</f>
        <v>#REF!</v>
      </c>
    </row>
    <row r="633" spans="1:32">
      <c r="A633" s="57" t="str">
        <f t="shared" si="180"/>
        <v xml:space="preserve"> </v>
      </c>
      <c r="B633" s="57"/>
      <c r="C633" s="57"/>
      <c r="D633" s="30" t="str">
        <f>IFERROR((GETPIVOTDATA("Average of Certified Payroll Hourly Rate",'Pivot Table'!$X$3,"Firm Name",A633,"Class Round 3 (PSPO)",B633)),"")</f>
        <v/>
      </c>
      <c r="E633" s="7"/>
      <c r="F633" s="7"/>
      <c r="G633" s="151"/>
      <c r="H633" s="349">
        <f t="shared" si="181"/>
        <v>1.7500000000000002E-2</v>
      </c>
      <c r="I633" s="19">
        <f t="shared" si="182"/>
        <v>0</v>
      </c>
      <c r="J633" s="67">
        <f t="shared" si="183"/>
        <v>3.5000000000000003E-2</v>
      </c>
      <c r="K633" s="19">
        <f t="shared" si="184"/>
        <v>0</v>
      </c>
      <c r="L633" s="138">
        <f>IF(ISNUMBER(VLOOKUP('Rate Calculations'!$A633,#REF!,2,FALSE)),VLOOKUP('Rate Calculations'!$A633,#REF!,2,FALSE),0)</f>
        <v>0</v>
      </c>
      <c r="M633" s="89">
        <f>IF(ISNUMBER(VLOOKUP('Rate Calculations'!$A633,#REF!,4,FALSE)),VLOOKUP('Rate Calculations'!$A633,#REF!,4,FALSE),0)</f>
        <v>0</v>
      </c>
      <c r="N633" s="17">
        <f t="shared" si="185"/>
        <v>0</v>
      </c>
      <c r="O633" s="18">
        <f t="shared" si="186"/>
        <v>0</v>
      </c>
      <c r="P633" s="139">
        <f t="shared" si="187"/>
        <v>0</v>
      </c>
      <c r="Q633" s="66">
        <f t="shared" si="188"/>
        <v>0</v>
      </c>
      <c r="R633" s="66">
        <f t="shared" si="189"/>
        <v>0</v>
      </c>
      <c r="S633" s="10" t="e">
        <f>IF(#REF!="Yes",Q633,(Q633+I633*0.5))</f>
        <v>#REF!</v>
      </c>
      <c r="T633" s="10" t="e">
        <f>IF(#REF!="Yes",R633,(R633+K633*0.5))</f>
        <v>#REF!</v>
      </c>
      <c r="U633" s="151">
        <f t="shared" si="190"/>
        <v>0</v>
      </c>
      <c r="V633" s="16">
        <f t="shared" si="191"/>
        <v>0</v>
      </c>
      <c r="W633" s="16">
        <f t="shared" si="192"/>
        <v>0</v>
      </c>
      <c r="X633" s="138">
        <f>IF(ISNUMBER(VLOOKUP('Rate Calculations'!$A633,#REF!,5,FALSE)),VLOOKUP('Rate Calculations'!$A633,#REF!,5,FALSE),0)</f>
        <v>0</v>
      </c>
      <c r="Y633" s="89">
        <f>IF(ISNUMBER(VLOOKUP('Rate Calculations'!$A633,#REF!,6,FALSE)),VLOOKUP('Rate Calculations'!$A633,#REF!,6,FALSE),0)</f>
        <v>0</v>
      </c>
      <c r="Z633" s="17">
        <f t="shared" si="193"/>
        <v>0</v>
      </c>
      <c r="AA633" s="18">
        <f t="shared" si="194"/>
        <v>0</v>
      </c>
      <c r="AB633" s="46">
        <f t="shared" si="179"/>
        <v>0</v>
      </c>
      <c r="AC633" s="24">
        <f t="shared" si="195"/>
        <v>0</v>
      </c>
      <c r="AD633" s="24">
        <f t="shared" si="196"/>
        <v>0</v>
      </c>
      <c r="AE633" s="27" t="e">
        <f>IF(#REF!="Yes",AC633,(AC633+V633*0.5))</f>
        <v>#REF!</v>
      </c>
      <c r="AF633" s="27" t="e">
        <f>IF(#REF!="Yes",AD633,(AD633+W633*0.5))</f>
        <v>#REF!</v>
      </c>
    </row>
    <row r="634" spans="1:32">
      <c r="A634" s="57" t="str">
        <f t="shared" si="180"/>
        <v xml:space="preserve"> </v>
      </c>
      <c r="B634" s="57"/>
      <c r="C634" s="57"/>
      <c r="D634" s="30" t="str">
        <f>IFERROR((GETPIVOTDATA("Average of Certified Payroll Hourly Rate",'Pivot Table'!$X$3,"Firm Name",A634,"Class Round 3 (PSPO)",B634)),"")</f>
        <v/>
      </c>
      <c r="E634" s="7"/>
      <c r="F634" s="7"/>
      <c r="G634" s="151"/>
      <c r="H634" s="349">
        <f t="shared" si="181"/>
        <v>1.7500000000000002E-2</v>
      </c>
      <c r="I634" s="19">
        <f t="shared" si="182"/>
        <v>0</v>
      </c>
      <c r="J634" s="67">
        <f t="shared" si="183"/>
        <v>3.5000000000000003E-2</v>
      </c>
      <c r="K634" s="19">
        <f t="shared" si="184"/>
        <v>0</v>
      </c>
      <c r="L634" s="138">
        <f>IF(ISNUMBER(VLOOKUP('Rate Calculations'!$A634,#REF!,2,FALSE)),VLOOKUP('Rate Calculations'!$A634,#REF!,2,FALSE),0)</f>
        <v>0</v>
      </c>
      <c r="M634" s="89">
        <f>IF(ISNUMBER(VLOOKUP('Rate Calculations'!$A634,#REF!,4,FALSE)),VLOOKUP('Rate Calculations'!$A634,#REF!,4,FALSE),0)</f>
        <v>0</v>
      </c>
      <c r="N634" s="17">
        <f t="shared" si="185"/>
        <v>0</v>
      </c>
      <c r="O634" s="18">
        <f t="shared" si="186"/>
        <v>0</v>
      </c>
      <c r="P634" s="139">
        <f t="shared" si="187"/>
        <v>0</v>
      </c>
      <c r="Q634" s="66">
        <f t="shared" si="188"/>
        <v>0</v>
      </c>
      <c r="R634" s="66">
        <f t="shared" si="189"/>
        <v>0</v>
      </c>
      <c r="S634" s="10" t="e">
        <f>IF(#REF!="Yes",Q634,(Q634+I634*0.5))</f>
        <v>#REF!</v>
      </c>
      <c r="T634" s="10" t="e">
        <f>IF(#REF!="Yes",R634,(R634+K634*0.5))</f>
        <v>#REF!</v>
      </c>
      <c r="U634" s="151">
        <f t="shared" si="190"/>
        <v>0</v>
      </c>
      <c r="V634" s="16">
        <f t="shared" si="191"/>
        <v>0</v>
      </c>
      <c r="W634" s="16">
        <f t="shared" si="192"/>
        <v>0</v>
      </c>
      <c r="X634" s="138">
        <f>IF(ISNUMBER(VLOOKUP('Rate Calculations'!$A634,#REF!,5,FALSE)),VLOOKUP('Rate Calculations'!$A634,#REF!,5,FALSE),0)</f>
        <v>0</v>
      </c>
      <c r="Y634" s="89">
        <f>IF(ISNUMBER(VLOOKUP('Rate Calculations'!$A634,#REF!,6,FALSE)),VLOOKUP('Rate Calculations'!$A634,#REF!,6,FALSE),0)</f>
        <v>0</v>
      </c>
      <c r="Z634" s="17">
        <f t="shared" si="193"/>
        <v>0</v>
      </c>
      <c r="AA634" s="18">
        <f t="shared" si="194"/>
        <v>0</v>
      </c>
      <c r="AB634" s="46">
        <f t="shared" si="179"/>
        <v>0</v>
      </c>
      <c r="AC634" s="24">
        <f t="shared" si="195"/>
        <v>0</v>
      </c>
      <c r="AD634" s="24">
        <f t="shared" si="196"/>
        <v>0</v>
      </c>
      <c r="AE634" s="27" t="e">
        <f>IF(#REF!="Yes",AC634,(AC634+V634*0.5))</f>
        <v>#REF!</v>
      </c>
      <c r="AF634" s="27" t="e">
        <f>IF(#REF!="Yes",AD634,(AD634+W634*0.5))</f>
        <v>#REF!</v>
      </c>
    </row>
    <row r="635" spans="1:32">
      <c r="A635" s="57" t="str">
        <f t="shared" si="180"/>
        <v xml:space="preserve"> </v>
      </c>
      <c r="B635" s="57"/>
      <c r="C635" s="57"/>
      <c r="D635" s="30" t="str">
        <f>IFERROR((GETPIVOTDATA("Average of Certified Payroll Hourly Rate",'Pivot Table'!$X$3,"Firm Name",A635,"Class Round 3 (PSPO)",B635)),"")</f>
        <v/>
      </c>
      <c r="E635" s="7"/>
      <c r="F635" s="7"/>
      <c r="G635" s="151"/>
      <c r="H635" s="349">
        <f t="shared" si="181"/>
        <v>1.7500000000000002E-2</v>
      </c>
      <c r="I635" s="19">
        <f t="shared" si="182"/>
        <v>0</v>
      </c>
      <c r="J635" s="67">
        <f t="shared" si="183"/>
        <v>3.5000000000000003E-2</v>
      </c>
      <c r="K635" s="19">
        <f t="shared" si="184"/>
        <v>0</v>
      </c>
      <c r="L635" s="138">
        <f>IF(ISNUMBER(VLOOKUP('Rate Calculations'!$A635,#REF!,2,FALSE)),VLOOKUP('Rate Calculations'!$A635,#REF!,2,FALSE),0)</f>
        <v>0</v>
      </c>
      <c r="M635" s="89">
        <f>IF(ISNUMBER(VLOOKUP('Rate Calculations'!$A635,#REF!,4,FALSE)),VLOOKUP('Rate Calculations'!$A635,#REF!,4,FALSE),0)</f>
        <v>0</v>
      </c>
      <c r="N635" s="17">
        <f t="shared" si="185"/>
        <v>0</v>
      </c>
      <c r="O635" s="18">
        <f t="shared" si="186"/>
        <v>0</v>
      </c>
      <c r="P635" s="139">
        <f t="shared" si="187"/>
        <v>0</v>
      </c>
      <c r="Q635" s="66">
        <f t="shared" si="188"/>
        <v>0</v>
      </c>
      <c r="R635" s="66">
        <f t="shared" si="189"/>
        <v>0</v>
      </c>
      <c r="S635" s="10" t="e">
        <f>IF(#REF!="Yes",Q635,(Q635+I635*0.5))</f>
        <v>#REF!</v>
      </c>
      <c r="T635" s="10" t="e">
        <f>IF(#REF!="Yes",R635,(R635+K635*0.5))</f>
        <v>#REF!</v>
      </c>
      <c r="U635" s="151">
        <f t="shared" si="190"/>
        <v>0</v>
      </c>
      <c r="V635" s="16">
        <f t="shared" si="191"/>
        <v>0</v>
      </c>
      <c r="W635" s="16">
        <f t="shared" si="192"/>
        <v>0</v>
      </c>
      <c r="X635" s="138">
        <f>IF(ISNUMBER(VLOOKUP('Rate Calculations'!$A635,#REF!,5,FALSE)),VLOOKUP('Rate Calculations'!$A635,#REF!,5,FALSE),0)</f>
        <v>0</v>
      </c>
      <c r="Y635" s="89">
        <f>IF(ISNUMBER(VLOOKUP('Rate Calculations'!$A635,#REF!,6,FALSE)),VLOOKUP('Rate Calculations'!$A635,#REF!,6,FALSE),0)</f>
        <v>0</v>
      </c>
      <c r="Z635" s="17">
        <f t="shared" si="193"/>
        <v>0</v>
      </c>
      <c r="AA635" s="18">
        <f t="shared" si="194"/>
        <v>0</v>
      </c>
      <c r="AB635" s="46">
        <f t="shared" si="179"/>
        <v>0</v>
      </c>
      <c r="AC635" s="24">
        <f t="shared" si="195"/>
        <v>0</v>
      </c>
      <c r="AD635" s="24">
        <f t="shared" si="196"/>
        <v>0</v>
      </c>
      <c r="AE635" s="27" t="e">
        <f>IF(#REF!="Yes",AC635,(AC635+V635*0.5))</f>
        <v>#REF!</v>
      </c>
      <c r="AF635" s="27" t="e">
        <f>IF(#REF!="Yes",AD635,(AD635+W635*0.5))</f>
        <v>#REF!</v>
      </c>
    </row>
    <row r="636" spans="1:32">
      <c r="A636" s="57" t="str">
        <f t="shared" si="180"/>
        <v xml:space="preserve"> </v>
      </c>
      <c r="B636" s="57"/>
      <c r="C636" s="57"/>
      <c r="D636" s="30" t="str">
        <f>IFERROR((GETPIVOTDATA("Average of Certified Payroll Hourly Rate",'Pivot Table'!$X$3,"Firm Name",A636,"Class Round 3 (PSPO)",B636)),"")</f>
        <v/>
      </c>
      <c r="E636" s="7"/>
      <c r="F636" s="7"/>
      <c r="G636" s="151"/>
      <c r="H636" s="349">
        <f t="shared" si="181"/>
        <v>1.7500000000000002E-2</v>
      </c>
      <c r="I636" s="19">
        <f t="shared" si="182"/>
        <v>0</v>
      </c>
      <c r="J636" s="67">
        <f t="shared" si="183"/>
        <v>3.5000000000000003E-2</v>
      </c>
      <c r="K636" s="19">
        <f t="shared" si="184"/>
        <v>0</v>
      </c>
      <c r="L636" s="138">
        <f>IF(ISNUMBER(VLOOKUP('Rate Calculations'!$A636,#REF!,2,FALSE)),VLOOKUP('Rate Calculations'!$A636,#REF!,2,FALSE),0)</f>
        <v>0</v>
      </c>
      <c r="M636" s="89">
        <f>IF(ISNUMBER(VLOOKUP('Rate Calculations'!$A636,#REF!,4,FALSE)),VLOOKUP('Rate Calculations'!$A636,#REF!,4,FALSE),0)</f>
        <v>0</v>
      </c>
      <c r="N636" s="17">
        <f t="shared" si="185"/>
        <v>0</v>
      </c>
      <c r="O636" s="18">
        <f t="shared" si="186"/>
        <v>0</v>
      </c>
      <c r="P636" s="139">
        <f t="shared" si="187"/>
        <v>0</v>
      </c>
      <c r="Q636" s="66">
        <f t="shared" si="188"/>
        <v>0</v>
      </c>
      <c r="R636" s="66">
        <f t="shared" si="189"/>
        <v>0</v>
      </c>
      <c r="S636" s="10" t="e">
        <f>IF(#REF!="Yes",Q636,(Q636+I636*0.5))</f>
        <v>#REF!</v>
      </c>
      <c r="T636" s="10" t="e">
        <f>IF(#REF!="Yes",R636,(R636+K636*0.5))</f>
        <v>#REF!</v>
      </c>
      <c r="U636" s="151">
        <f t="shared" si="190"/>
        <v>0</v>
      </c>
      <c r="V636" s="16">
        <f t="shared" si="191"/>
        <v>0</v>
      </c>
      <c r="W636" s="16">
        <f t="shared" si="192"/>
        <v>0</v>
      </c>
      <c r="X636" s="138">
        <f>IF(ISNUMBER(VLOOKUP('Rate Calculations'!$A636,#REF!,5,FALSE)),VLOOKUP('Rate Calculations'!$A636,#REF!,5,FALSE),0)</f>
        <v>0</v>
      </c>
      <c r="Y636" s="89">
        <f>IF(ISNUMBER(VLOOKUP('Rate Calculations'!$A636,#REF!,6,FALSE)),VLOOKUP('Rate Calculations'!$A636,#REF!,6,FALSE),0)</f>
        <v>0</v>
      </c>
      <c r="Z636" s="17">
        <f t="shared" si="193"/>
        <v>0</v>
      </c>
      <c r="AA636" s="18">
        <f t="shared" si="194"/>
        <v>0</v>
      </c>
      <c r="AB636" s="46">
        <f t="shared" si="179"/>
        <v>0</v>
      </c>
      <c r="AC636" s="24">
        <f t="shared" si="195"/>
        <v>0</v>
      </c>
      <c r="AD636" s="24">
        <f t="shared" si="196"/>
        <v>0</v>
      </c>
      <c r="AE636" s="27" t="e">
        <f>IF(#REF!="Yes",AC636,(AC636+V636*0.5))</f>
        <v>#REF!</v>
      </c>
      <c r="AF636" s="27" t="e">
        <f>IF(#REF!="Yes",AD636,(AD636+W636*0.5))</f>
        <v>#REF!</v>
      </c>
    </row>
    <row r="637" spans="1:32">
      <c r="A637" s="57" t="str">
        <f t="shared" si="180"/>
        <v xml:space="preserve"> </v>
      </c>
      <c r="B637" s="57"/>
      <c r="C637" s="57"/>
      <c r="D637" s="30" t="str">
        <f>IFERROR((GETPIVOTDATA("Average of Certified Payroll Hourly Rate",'Pivot Table'!$X$3,"Firm Name",A637,"Class Round 3 (PSPO)",B637)),"")</f>
        <v/>
      </c>
      <c r="E637" s="7"/>
      <c r="F637" s="7"/>
      <c r="G637" s="151"/>
      <c r="H637" s="349">
        <f t="shared" si="181"/>
        <v>1.7500000000000002E-2</v>
      </c>
      <c r="I637" s="19">
        <f t="shared" si="182"/>
        <v>0</v>
      </c>
      <c r="J637" s="67">
        <f t="shared" si="183"/>
        <v>3.5000000000000003E-2</v>
      </c>
      <c r="K637" s="19">
        <f t="shared" si="184"/>
        <v>0</v>
      </c>
      <c r="L637" s="138">
        <f>IF(ISNUMBER(VLOOKUP('Rate Calculations'!$A637,#REF!,2,FALSE)),VLOOKUP('Rate Calculations'!$A637,#REF!,2,FALSE),0)</f>
        <v>0</v>
      </c>
      <c r="M637" s="89">
        <f>IF(ISNUMBER(VLOOKUP('Rate Calculations'!$A637,#REF!,4,FALSE)),VLOOKUP('Rate Calculations'!$A637,#REF!,4,FALSE),0)</f>
        <v>0</v>
      </c>
      <c r="N637" s="17">
        <f t="shared" si="185"/>
        <v>0</v>
      </c>
      <c r="O637" s="18">
        <f t="shared" si="186"/>
        <v>0</v>
      </c>
      <c r="P637" s="139">
        <f t="shared" si="187"/>
        <v>0</v>
      </c>
      <c r="Q637" s="66">
        <f t="shared" si="188"/>
        <v>0</v>
      </c>
      <c r="R637" s="66">
        <f t="shared" si="189"/>
        <v>0</v>
      </c>
      <c r="S637" s="10" t="e">
        <f>IF(#REF!="Yes",Q637,(Q637+I637*0.5))</f>
        <v>#REF!</v>
      </c>
      <c r="T637" s="10" t="e">
        <f>IF(#REF!="Yes",R637,(R637+K637*0.5))</f>
        <v>#REF!</v>
      </c>
      <c r="U637" s="151">
        <f t="shared" si="190"/>
        <v>0</v>
      </c>
      <c r="V637" s="16">
        <f t="shared" si="191"/>
        <v>0</v>
      </c>
      <c r="W637" s="16">
        <f t="shared" si="192"/>
        <v>0</v>
      </c>
      <c r="X637" s="138">
        <f>IF(ISNUMBER(VLOOKUP('Rate Calculations'!$A637,#REF!,5,FALSE)),VLOOKUP('Rate Calculations'!$A637,#REF!,5,FALSE),0)</f>
        <v>0</v>
      </c>
      <c r="Y637" s="89">
        <f>IF(ISNUMBER(VLOOKUP('Rate Calculations'!$A637,#REF!,6,FALSE)),VLOOKUP('Rate Calculations'!$A637,#REF!,6,FALSE),0)</f>
        <v>0</v>
      </c>
      <c r="Z637" s="17">
        <f t="shared" si="193"/>
        <v>0</v>
      </c>
      <c r="AA637" s="18">
        <f t="shared" si="194"/>
        <v>0</v>
      </c>
      <c r="AB637" s="46">
        <f t="shared" si="179"/>
        <v>0</v>
      </c>
      <c r="AC637" s="24">
        <f t="shared" si="195"/>
        <v>0</v>
      </c>
      <c r="AD637" s="24">
        <f t="shared" si="196"/>
        <v>0</v>
      </c>
      <c r="AE637" s="27" t="e">
        <f>IF(#REF!="Yes",AC637,(AC637+V637*0.5))</f>
        <v>#REF!</v>
      </c>
      <c r="AF637" s="27" t="e">
        <f>IF(#REF!="Yes",AD637,(AD637+W637*0.5))</f>
        <v>#REF!</v>
      </c>
    </row>
    <row r="638" spans="1:32">
      <c r="A638" s="57" t="str">
        <f t="shared" si="180"/>
        <v xml:space="preserve"> </v>
      </c>
      <c r="B638" s="57"/>
      <c r="C638" s="57"/>
      <c r="D638" s="30" t="str">
        <f>IFERROR((GETPIVOTDATA("Average of Certified Payroll Hourly Rate",'Pivot Table'!$X$3,"Firm Name",A638,"Class Round 3 (PSPO)",B638)),"")</f>
        <v/>
      </c>
      <c r="E638" s="7"/>
      <c r="F638" s="7"/>
      <c r="G638" s="151"/>
      <c r="H638" s="349">
        <f t="shared" si="181"/>
        <v>1.7500000000000002E-2</v>
      </c>
      <c r="I638" s="19">
        <f t="shared" si="182"/>
        <v>0</v>
      </c>
      <c r="J638" s="67">
        <f t="shared" si="183"/>
        <v>3.5000000000000003E-2</v>
      </c>
      <c r="K638" s="19">
        <f t="shared" si="184"/>
        <v>0</v>
      </c>
      <c r="L638" s="138">
        <f>IF(ISNUMBER(VLOOKUP('Rate Calculations'!$A638,#REF!,2,FALSE)),VLOOKUP('Rate Calculations'!$A638,#REF!,2,FALSE),0)</f>
        <v>0</v>
      </c>
      <c r="M638" s="89">
        <f>IF(ISNUMBER(VLOOKUP('Rate Calculations'!$A638,#REF!,4,FALSE)),VLOOKUP('Rate Calculations'!$A638,#REF!,4,FALSE),0)</f>
        <v>0</v>
      </c>
      <c r="N638" s="17">
        <f t="shared" si="185"/>
        <v>0</v>
      </c>
      <c r="O638" s="18">
        <f t="shared" si="186"/>
        <v>0</v>
      </c>
      <c r="P638" s="139">
        <f t="shared" si="187"/>
        <v>0</v>
      </c>
      <c r="Q638" s="66">
        <f t="shared" si="188"/>
        <v>0</v>
      </c>
      <c r="R638" s="66">
        <f t="shared" si="189"/>
        <v>0</v>
      </c>
      <c r="S638" s="10" t="e">
        <f>IF(#REF!="Yes",Q638,(Q638+I638*0.5))</f>
        <v>#REF!</v>
      </c>
      <c r="T638" s="10" t="e">
        <f>IF(#REF!="Yes",R638,(R638+K638*0.5))</f>
        <v>#REF!</v>
      </c>
      <c r="U638" s="151">
        <f t="shared" si="190"/>
        <v>0</v>
      </c>
      <c r="V638" s="16">
        <f t="shared" si="191"/>
        <v>0</v>
      </c>
      <c r="W638" s="16">
        <f t="shared" si="192"/>
        <v>0</v>
      </c>
      <c r="X638" s="138">
        <f>IF(ISNUMBER(VLOOKUP('Rate Calculations'!$A638,#REF!,5,FALSE)),VLOOKUP('Rate Calculations'!$A638,#REF!,5,FALSE),0)</f>
        <v>0</v>
      </c>
      <c r="Y638" s="89">
        <f>IF(ISNUMBER(VLOOKUP('Rate Calculations'!$A638,#REF!,6,FALSE)),VLOOKUP('Rate Calculations'!$A638,#REF!,6,FALSE),0)</f>
        <v>0</v>
      </c>
      <c r="Z638" s="17">
        <f t="shared" si="193"/>
        <v>0</v>
      </c>
      <c r="AA638" s="18">
        <f t="shared" si="194"/>
        <v>0</v>
      </c>
      <c r="AB638" s="46">
        <f t="shared" si="179"/>
        <v>0</v>
      </c>
      <c r="AC638" s="24">
        <f t="shared" si="195"/>
        <v>0</v>
      </c>
      <c r="AD638" s="24">
        <f t="shared" si="196"/>
        <v>0</v>
      </c>
      <c r="AE638" s="27" t="e">
        <f>IF(#REF!="Yes",AC638,(AC638+V638*0.5))</f>
        <v>#REF!</v>
      </c>
      <c r="AF638" s="27" t="e">
        <f>IF(#REF!="Yes",AD638,(AD638+W638*0.5))</f>
        <v>#REF!</v>
      </c>
    </row>
    <row r="639" spans="1:32">
      <c r="A639" s="57" t="str">
        <f t="shared" si="180"/>
        <v xml:space="preserve"> </v>
      </c>
      <c r="B639" s="57"/>
      <c r="C639" s="57"/>
      <c r="D639" s="30" t="str">
        <f>IFERROR((GETPIVOTDATA("Average of Certified Payroll Hourly Rate",'Pivot Table'!$X$3,"Firm Name",A639,"Class Round 3 (PSPO)",B639)),"")</f>
        <v/>
      </c>
      <c r="E639" s="7"/>
      <c r="F639" s="7"/>
      <c r="G639" s="151"/>
      <c r="H639" s="349">
        <f t="shared" si="181"/>
        <v>1.7500000000000002E-2</v>
      </c>
      <c r="I639" s="19">
        <f t="shared" si="182"/>
        <v>0</v>
      </c>
      <c r="J639" s="67">
        <f t="shared" si="183"/>
        <v>3.5000000000000003E-2</v>
      </c>
      <c r="K639" s="19">
        <f t="shared" si="184"/>
        <v>0</v>
      </c>
      <c r="L639" s="138">
        <f>IF(ISNUMBER(VLOOKUP('Rate Calculations'!$A639,#REF!,2,FALSE)),VLOOKUP('Rate Calculations'!$A639,#REF!,2,FALSE),0)</f>
        <v>0</v>
      </c>
      <c r="M639" s="89">
        <f>IF(ISNUMBER(VLOOKUP('Rate Calculations'!$A639,#REF!,4,FALSE)),VLOOKUP('Rate Calculations'!$A639,#REF!,4,FALSE),0)</f>
        <v>0</v>
      </c>
      <c r="N639" s="17">
        <f t="shared" si="185"/>
        <v>0</v>
      </c>
      <c r="O639" s="18">
        <f t="shared" si="186"/>
        <v>0</v>
      </c>
      <c r="P639" s="139">
        <f t="shared" si="187"/>
        <v>0</v>
      </c>
      <c r="Q639" s="66">
        <f t="shared" si="188"/>
        <v>0</v>
      </c>
      <c r="R639" s="66">
        <f t="shared" si="189"/>
        <v>0</v>
      </c>
      <c r="S639" s="10" t="e">
        <f>IF(#REF!="Yes",Q639,(Q639+I639*0.5))</f>
        <v>#REF!</v>
      </c>
      <c r="T639" s="10" t="e">
        <f>IF(#REF!="Yes",R639,(R639+K639*0.5))</f>
        <v>#REF!</v>
      </c>
      <c r="U639" s="151">
        <f t="shared" si="190"/>
        <v>0</v>
      </c>
      <c r="V639" s="16">
        <f t="shared" si="191"/>
        <v>0</v>
      </c>
      <c r="W639" s="16">
        <f t="shared" si="192"/>
        <v>0</v>
      </c>
      <c r="X639" s="138">
        <f>IF(ISNUMBER(VLOOKUP('Rate Calculations'!$A639,#REF!,5,FALSE)),VLOOKUP('Rate Calculations'!$A639,#REF!,5,FALSE),0)</f>
        <v>0</v>
      </c>
      <c r="Y639" s="89">
        <f>IF(ISNUMBER(VLOOKUP('Rate Calculations'!$A639,#REF!,6,FALSE)),VLOOKUP('Rate Calculations'!$A639,#REF!,6,FALSE),0)</f>
        <v>0</v>
      </c>
      <c r="Z639" s="17">
        <f t="shared" si="193"/>
        <v>0</v>
      </c>
      <c r="AA639" s="18">
        <f t="shared" si="194"/>
        <v>0</v>
      </c>
      <c r="AB639" s="46">
        <f t="shared" si="179"/>
        <v>0</v>
      </c>
      <c r="AC639" s="24">
        <f t="shared" si="195"/>
        <v>0</v>
      </c>
      <c r="AD639" s="24">
        <f t="shared" si="196"/>
        <v>0</v>
      </c>
      <c r="AE639" s="27" t="e">
        <f>IF(#REF!="Yes",AC639,(AC639+V639*0.5))</f>
        <v>#REF!</v>
      </c>
      <c r="AF639" s="27" t="e">
        <f>IF(#REF!="Yes",AD639,(AD639+W639*0.5))</f>
        <v>#REF!</v>
      </c>
    </row>
    <row r="640" spans="1:32">
      <c r="A640" s="57" t="str">
        <f t="shared" si="180"/>
        <v xml:space="preserve"> </v>
      </c>
      <c r="B640" s="57"/>
      <c r="C640" s="57"/>
      <c r="D640" s="30" t="str">
        <f>IFERROR((GETPIVOTDATA("Average of Certified Payroll Hourly Rate",'Pivot Table'!$X$3,"Firm Name",A640,"Class Round 3 (PSPO)",B640)),"")</f>
        <v/>
      </c>
      <c r="E640" s="7"/>
      <c r="F640" s="7"/>
      <c r="G640" s="151"/>
      <c r="H640" s="349">
        <f t="shared" si="181"/>
        <v>1.7500000000000002E-2</v>
      </c>
      <c r="I640" s="19">
        <f t="shared" si="182"/>
        <v>0</v>
      </c>
      <c r="J640" s="67">
        <f t="shared" si="183"/>
        <v>3.5000000000000003E-2</v>
      </c>
      <c r="K640" s="19">
        <f t="shared" si="184"/>
        <v>0</v>
      </c>
      <c r="L640" s="138">
        <f>IF(ISNUMBER(VLOOKUP('Rate Calculations'!$A640,#REF!,2,FALSE)),VLOOKUP('Rate Calculations'!$A640,#REF!,2,FALSE),0)</f>
        <v>0</v>
      </c>
      <c r="M640" s="89">
        <f>IF(ISNUMBER(VLOOKUP('Rate Calculations'!$A640,#REF!,4,FALSE)),VLOOKUP('Rate Calculations'!$A640,#REF!,4,FALSE),0)</f>
        <v>0</v>
      </c>
      <c r="N640" s="17">
        <f t="shared" si="185"/>
        <v>0</v>
      </c>
      <c r="O640" s="18">
        <f t="shared" si="186"/>
        <v>0</v>
      </c>
      <c r="P640" s="139">
        <f t="shared" si="187"/>
        <v>0</v>
      </c>
      <c r="Q640" s="66">
        <f t="shared" si="188"/>
        <v>0</v>
      </c>
      <c r="R640" s="66">
        <f t="shared" si="189"/>
        <v>0</v>
      </c>
      <c r="S640" s="10" t="e">
        <f>IF(#REF!="Yes",Q640,(Q640+I640*0.5))</f>
        <v>#REF!</v>
      </c>
      <c r="T640" s="10" t="e">
        <f>IF(#REF!="Yes",R640,(R640+K640*0.5))</f>
        <v>#REF!</v>
      </c>
      <c r="U640" s="151">
        <f t="shared" si="190"/>
        <v>0</v>
      </c>
      <c r="V640" s="16">
        <f t="shared" si="191"/>
        <v>0</v>
      </c>
      <c r="W640" s="16">
        <f t="shared" si="192"/>
        <v>0</v>
      </c>
      <c r="X640" s="138">
        <f>IF(ISNUMBER(VLOOKUP('Rate Calculations'!$A640,#REF!,5,FALSE)),VLOOKUP('Rate Calculations'!$A640,#REF!,5,FALSE),0)</f>
        <v>0</v>
      </c>
      <c r="Y640" s="89">
        <f>IF(ISNUMBER(VLOOKUP('Rate Calculations'!$A640,#REF!,6,FALSE)),VLOOKUP('Rate Calculations'!$A640,#REF!,6,FALSE),0)</f>
        <v>0</v>
      </c>
      <c r="Z640" s="17">
        <f t="shared" si="193"/>
        <v>0</v>
      </c>
      <c r="AA640" s="18">
        <f t="shared" si="194"/>
        <v>0</v>
      </c>
      <c r="AB640" s="46">
        <f t="shared" si="179"/>
        <v>0</v>
      </c>
      <c r="AC640" s="24">
        <f t="shared" si="195"/>
        <v>0</v>
      </c>
      <c r="AD640" s="24">
        <f t="shared" si="196"/>
        <v>0</v>
      </c>
      <c r="AE640" s="27" t="e">
        <f>IF(#REF!="Yes",AC640,(AC640+V640*0.5))</f>
        <v>#REF!</v>
      </c>
      <c r="AF640" s="27" t="e">
        <f>IF(#REF!="Yes",AD640,(AD640+W640*0.5))</f>
        <v>#REF!</v>
      </c>
    </row>
    <row r="641" spans="1:32">
      <c r="A641" s="57" t="str">
        <f t="shared" si="180"/>
        <v xml:space="preserve"> </v>
      </c>
      <c r="B641" s="57"/>
      <c r="C641" s="57"/>
      <c r="D641" s="30" t="str">
        <f>IFERROR((GETPIVOTDATA("Average of Certified Payroll Hourly Rate",'Pivot Table'!$X$3,"Firm Name",A641,"Class Round 3 (PSPO)",B641)),"")</f>
        <v/>
      </c>
      <c r="E641" s="7"/>
      <c r="F641" s="7"/>
      <c r="G641" s="151"/>
      <c r="H641" s="349">
        <f t="shared" si="181"/>
        <v>1.7500000000000002E-2</v>
      </c>
      <c r="I641" s="19">
        <f t="shared" si="182"/>
        <v>0</v>
      </c>
      <c r="J641" s="67">
        <f t="shared" si="183"/>
        <v>3.5000000000000003E-2</v>
      </c>
      <c r="K641" s="19">
        <f t="shared" si="184"/>
        <v>0</v>
      </c>
      <c r="L641" s="138">
        <f>IF(ISNUMBER(VLOOKUP('Rate Calculations'!$A641,#REF!,2,FALSE)),VLOOKUP('Rate Calculations'!$A641,#REF!,2,FALSE),0)</f>
        <v>0</v>
      </c>
      <c r="M641" s="89">
        <f>IF(ISNUMBER(VLOOKUP('Rate Calculations'!$A641,#REF!,4,FALSE)),VLOOKUP('Rate Calculations'!$A641,#REF!,4,FALSE),0)</f>
        <v>0</v>
      </c>
      <c r="N641" s="17">
        <f t="shared" si="185"/>
        <v>0</v>
      </c>
      <c r="O641" s="18">
        <f t="shared" si="186"/>
        <v>0</v>
      </c>
      <c r="P641" s="139">
        <f t="shared" si="187"/>
        <v>0</v>
      </c>
      <c r="Q641" s="66">
        <f t="shared" si="188"/>
        <v>0</v>
      </c>
      <c r="R641" s="66">
        <f t="shared" si="189"/>
        <v>0</v>
      </c>
      <c r="S641" s="10" t="e">
        <f>IF(#REF!="Yes",Q641,(Q641+I641*0.5))</f>
        <v>#REF!</v>
      </c>
      <c r="T641" s="10" t="e">
        <f>IF(#REF!="Yes",R641,(R641+K641*0.5))</f>
        <v>#REF!</v>
      </c>
      <c r="U641" s="151">
        <f t="shared" si="190"/>
        <v>0</v>
      </c>
      <c r="V641" s="16">
        <f t="shared" si="191"/>
        <v>0</v>
      </c>
      <c r="W641" s="16">
        <f t="shared" si="192"/>
        <v>0</v>
      </c>
      <c r="X641" s="138">
        <f>IF(ISNUMBER(VLOOKUP('Rate Calculations'!$A641,#REF!,5,FALSE)),VLOOKUP('Rate Calculations'!$A641,#REF!,5,FALSE),0)</f>
        <v>0</v>
      </c>
      <c r="Y641" s="89">
        <f>IF(ISNUMBER(VLOOKUP('Rate Calculations'!$A641,#REF!,6,FALSE)),VLOOKUP('Rate Calculations'!$A641,#REF!,6,FALSE),0)</f>
        <v>0</v>
      </c>
      <c r="Z641" s="17">
        <f t="shared" si="193"/>
        <v>0</v>
      </c>
      <c r="AA641" s="18">
        <f t="shared" si="194"/>
        <v>0</v>
      </c>
      <c r="AB641" s="46">
        <f t="shared" si="179"/>
        <v>0</v>
      </c>
      <c r="AC641" s="24">
        <f t="shared" si="195"/>
        <v>0</v>
      </c>
      <c r="AD641" s="24">
        <f t="shared" si="196"/>
        <v>0</v>
      </c>
      <c r="AE641" s="27" t="e">
        <f>IF(#REF!="Yes",AC641,(AC641+V641*0.5))</f>
        <v>#REF!</v>
      </c>
      <c r="AF641" s="27" t="e">
        <f>IF(#REF!="Yes",AD641,(AD641+W641*0.5))</f>
        <v>#REF!</v>
      </c>
    </row>
    <row r="642" spans="1:32">
      <c r="A642" s="57" t="str">
        <f t="shared" si="180"/>
        <v xml:space="preserve"> </v>
      </c>
      <c r="B642" s="57"/>
      <c r="C642" s="57"/>
      <c r="D642" s="30" t="str">
        <f>IFERROR((GETPIVOTDATA("Average of Certified Payroll Hourly Rate",'Pivot Table'!$X$3,"Firm Name",A642,"Class Round 3 (PSPO)",B642)),"")</f>
        <v/>
      </c>
      <c r="E642" s="7"/>
      <c r="F642" s="7"/>
      <c r="G642" s="151"/>
      <c r="H642" s="349">
        <f t="shared" si="181"/>
        <v>1.7500000000000002E-2</v>
      </c>
      <c r="I642" s="19">
        <f t="shared" si="182"/>
        <v>0</v>
      </c>
      <c r="J642" s="67">
        <f t="shared" si="183"/>
        <v>3.5000000000000003E-2</v>
      </c>
      <c r="K642" s="19">
        <f t="shared" si="184"/>
        <v>0</v>
      </c>
      <c r="L642" s="138">
        <f>IF(ISNUMBER(VLOOKUP('Rate Calculations'!$A642,#REF!,2,FALSE)),VLOOKUP('Rate Calculations'!$A642,#REF!,2,FALSE),0)</f>
        <v>0</v>
      </c>
      <c r="M642" s="89">
        <f>IF(ISNUMBER(VLOOKUP('Rate Calculations'!$A642,#REF!,4,FALSE)),VLOOKUP('Rate Calculations'!$A642,#REF!,4,FALSE),0)</f>
        <v>0</v>
      </c>
      <c r="N642" s="17">
        <f t="shared" si="185"/>
        <v>0</v>
      </c>
      <c r="O642" s="18">
        <f t="shared" si="186"/>
        <v>0</v>
      </c>
      <c r="P642" s="139">
        <f t="shared" si="187"/>
        <v>0</v>
      </c>
      <c r="Q642" s="66">
        <f t="shared" si="188"/>
        <v>0</v>
      </c>
      <c r="R642" s="66">
        <f t="shared" si="189"/>
        <v>0</v>
      </c>
      <c r="S642" s="10" t="e">
        <f>IF(#REF!="Yes",Q642,(Q642+I642*0.5))</f>
        <v>#REF!</v>
      </c>
      <c r="T642" s="10" t="e">
        <f>IF(#REF!="Yes",R642,(R642+K642*0.5))</f>
        <v>#REF!</v>
      </c>
      <c r="U642" s="151">
        <f t="shared" si="190"/>
        <v>0</v>
      </c>
      <c r="V642" s="16">
        <f t="shared" si="191"/>
        <v>0</v>
      </c>
      <c r="W642" s="16">
        <f t="shared" si="192"/>
        <v>0</v>
      </c>
      <c r="X642" s="138">
        <f>IF(ISNUMBER(VLOOKUP('Rate Calculations'!$A642,#REF!,5,FALSE)),VLOOKUP('Rate Calculations'!$A642,#REF!,5,FALSE),0)</f>
        <v>0</v>
      </c>
      <c r="Y642" s="89">
        <f>IF(ISNUMBER(VLOOKUP('Rate Calculations'!$A642,#REF!,6,FALSE)),VLOOKUP('Rate Calculations'!$A642,#REF!,6,FALSE),0)</f>
        <v>0</v>
      </c>
      <c r="Z642" s="17">
        <f t="shared" si="193"/>
        <v>0</v>
      </c>
      <c r="AA642" s="18">
        <f t="shared" si="194"/>
        <v>0</v>
      </c>
      <c r="AB642" s="46">
        <f t="shared" si="179"/>
        <v>0</v>
      </c>
      <c r="AC642" s="24">
        <f t="shared" si="195"/>
        <v>0</v>
      </c>
      <c r="AD642" s="24">
        <f t="shared" si="196"/>
        <v>0</v>
      </c>
      <c r="AE642" s="27" t="e">
        <f>IF(#REF!="Yes",AC642,(AC642+V642*0.5))</f>
        <v>#REF!</v>
      </c>
      <c r="AF642" s="27" t="e">
        <f>IF(#REF!="Yes",AD642,(AD642+W642*0.5))</f>
        <v>#REF!</v>
      </c>
    </row>
    <row r="643" spans="1:32">
      <c r="A643" s="57" t="str">
        <f t="shared" si="180"/>
        <v xml:space="preserve"> </v>
      </c>
      <c r="B643" s="57"/>
      <c r="C643" s="57"/>
      <c r="D643" s="30" t="str">
        <f>IFERROR((GETPIVOTDATA("Average of Certified Payroll Hourly Rate",'Pivot Table'!$X$3,"Firm Name",A643,"Class Round 3 (PSPO)",B643)),"")</f>
        <v/>
      </c>
      <c r="E643" s="7"/>
      <c r="F643" s="7"/>
      <c r="G643" s="151"/>
      <c r="H643" s="349">
        <f t="shared" si="181"/>
        <v>1.7500000000000002E-2</v>
      </c>
      <c r="I643" s="19">
        <f t="shared" si="182"/>
        <v>0</v>
      </c>
      <c r="J643" s="67">
        <f t="shared" si="183"/>
        <v>3.5000000000000003E-2</v>
      </c>
      <c r="K643" s="19">
        <f t="shared" si="184"/>
        <v>0</v>
      </c>
      <c r="L643" s="138">
        <f>IF(ISNUMBER(VLOOKUP('Rate Calculations'!$A643,#REF!,2,FALSE)),VLOOKUP('Rate Calculations'!$A643,#REF!,2,FALSE),0)</f>
        <v>0</v>
      </c>
      <c r="M643" s="89">
        <f>IF(ISNUMBER(VLOOKUP('Rate Calculations'!$A643,#REF!,4,FALSE)),VLOOKUP('Rate Calculations'!$A643,#REF!,4,FALSE),0)</f>
        <v>0</v>
      </c>
      <c r="N643" s="17">
        <f t="shared" si="185"/>
        <v>0</v>
      </c>
      <c r="O643" s="18">
        <f t="shared" si="186"/>
        <v>0</v>
      </c>
      <c r="P643" s="139">
        <f t="shared" si="187"/>
        <v>0</v>
      </c>
      <c r="Q643" s="66">
        <f t="shared" si="188"/>
        <v>0</v>
      </c>
      <c r="R643" s="66">
        <f t="shared" si="189"/>
        <v>0</v>
      </c>
      <c r="S643" s="10" t="e">
        <f>IF(#REF!="Yes",Q643,(Q643+I643*0.5))</f>
        <v>#REF!</v>
      </c>
      <c r="T643" s="10" t="e">
        <f>IF(#REF!="Yes",R643,(R643+K643*0.5))</f>
        <v>#REF!</v>
      </c>
      <c r="U643" s="151">
        <f t="shared" si="190"/>
        <v>0</v>
      </c>
      <c r="V643" s="16">
        <f t="shared" si="191"/>
        <v>0</v>
      </c>
      <c r="W643" s="16">
        <f t="shared" si="192"/>
        <v>0</v>
      </c>
      <c r="X643" s="138">
        <f>IF(ISNUMBER(VLOOKUP('Rate Calculations'!$A643,#REF!,5,FALSE)),VLOOKUP('Rate Calculations'!$A643,#REF!,5,FALSE),0)</f>
        <v>0</v>
      </c>
      <c r="Y643" s="89">
        <f>IF(ISNUMBER(VLOOKUP('Rate Calculations'!$A643,#REF!,6,FALSE)),VLOOKUP('Rate Calculations'!$A643,#REF!,6,FALSE),0)</f>
        <v>0</v>
      </c>
      <c r="Z643" s="17">
        <f t="shared" si="193"/>
        <v>0</v>
      </c>
      <c r="AA643" s="18">
        <f t="shared" si="194"/>
        <v>0</v>
      </c>
      <c r="AB643" s="46">
        <f t="shared" si="179"/>
        <v>0</v>
      </c>
      <c r="AC643" s="24">
        <f t="shared" si="195"/>
        <v>0</v>
      </c>
      <c r="AD643" s="24">
        <f t="shared" si="196"/>
        <v>0</v>
      </c>
      <c r="AE643" s="27" t="e">
        <f>IF(#REF!="Yes",AC643,(AC643+V643*0.5))</f>
        <v>#REF!</v>
      </c>
      <c r="AF643" s="27" t="e">
        <f>IF(#REF!="Yes",AD643,(AD643+W643*0.5))</f>
        <v>#REF!</v>
      </c>
    </row>
    <row r="644" spans="1:32">
      <c r="A644" s="57" t="str">
        <f t="shared" si="180"/>
        <v xml:space="preserve"> </v>
      </c>
      <c r="B644" s="57"/>
      <c r="C644" s="57"/>
      <c r="D644" s="30" t="str">
        <f>IFERROR((GETPIVOTDATA("Average of Certified Payroll Hourly Rate",'Pivot Table'!$X$3,"Firm Name",A644,"Class Round 3 (PSPO)",B644)),"")</f>
        <v/>
      </c>
      <c r="E644" s="7"/>
      <c r="F644" s="7"/>
      <c r="G644" s="151"/>
      <c r="H644" s="349">
        <f t="shared" si="181"/>
        <v>1.7500000000000002E-2</v>
      </c>
      <c r="I644" s="19">
        <f t="shared" si="182"/>
        <v>0</v>
      </c>
      <c r="J644" s="67">
        <f t="shared" si="183"/>
        <v>3.5000000000000003E-2</v>
      </c>
      <c r="K644" s="19">
        <f t="shared" si="184"/>
        <v>0</v>
      </c>
      <c r="L644" s="138">
        <f>IF(ISNUMBER(VLOOKUP('Rate Calculations'!$A644,#REF!,2,FALSE)),VLOOKUP('Rate Calculations'!$A644,#REF!,2,FALSE),0)</f>
        <v>0</v>
      </c>
      <c r="M644" s="89">
        <f>IF(ISNUMBER(VLOOKUP('Rate Calculations'!$A644,#REF!,4,FALSE)),VLOOKUP('Rate Calculations'!$A644,#REF!,4,FALSE),0)</f>
        <v>0</v>
      </c>
      <c r="N644" s="17">
        <f t="shared" si="185"/>
        <v>0</v>
      </c>
      <c r="O644" s="18">
        <f t="shared" si="186"/>
        <v>0</v>
      </c>
      <c r="P644" s="139">
        <f t="shared" si="187"/>
        <v>0</v>
      </c>
      <c r="Q644" s="66">
        <f t="shared" si="188"/>
        <v>0</v>
      </c>
      <c r="R644" s="66">
        <f t="shared" si="189"/>
        <v>0</v>
      </c>
      <c r="S644" s="10" t="e">
        <f>IF(#REF!="Yes",Q644,(Q644+I644*0.5))</f>
        <v>#REF!</v>
      </c>
      <c r="T644" s="10" t="e">
        <f>IF(#REF!="Yes",R644,(R644+K644*0.5))</f>
        <v>#REF!</v>
      </c>
      <c r="U644" s="151">
        <f t="shared" si="190"/>
        <v>0</v>
      </c>
      <c r="V644" s="16">
        <f t="shared" si="191"/>
        <v>0</v>
      </c>
      <c r="W644" s="16">
        <f t="shared" si="192"/>
        <v>0</v>
      </c>
      <c r="X644" s="138">
        <f>IF(ISNUMBER(VLOOKUP('Rate Calculations'!$A644,#REF!,5,FALSE)),VLOOKUP('Rate Calculations'!$A644,#REF!,5,FALSE),0)</f>
        <v>0</v>
      </c>
      <c r="Y644" s="89">
        <f>IF(ISNUMBER(VLOOKUP('Rate Calculations'!$A644,#REF!,6,FALSE)),VLOOKUP('Rate Calculations'!$A644,#REF!,6,FALSE),0)</f>
        <v>0</v>
      </c>
      <c r="Z644" s="17">
        <f t="shared" si="193"/>
        <v>0</v>
      </c>
      <c r="AA644" s="18">
        <f t="shared" si="194"/>
        <v>0</v>
      </c>
      <c r="AB644" s="46">
        <f t="shared" ref="AB644:AB707" si="197">$P$4</f>
        <v>0</v>
      </c>
      <c r="AC644" s="24">
        <f t="shared" si="195"/>
        <v>0</v>
      </c>
      <c r="AD644" s="24">
        <f t="shared" si="196"/>
        <v>0</v>
      </c>
      <c r="AE644" s="27" t="e">
        <f>IF(#REF!="Yes",AC644,(AC644+V644*0.5))</f>
        <v>#REF!</v>
      </c>
      <c r="AF644" s="27" t="e">
        <f>IF(#REF!="Yes",AD644,(AD644+W644*0.5))</f>
        <v>#REF!</v>
      </c>
    </row>
    <row r="645" spans="1:32">
      <c r="A645" s="57" t="str">
        <f t="shared" ref="A645:A708" si="198">IFERROR(TRIM(LEFT(C645,SEARCH(" : ",C645,1)))," ")</f>
        <v xml:space="preserve"> </v>
      </c>
      <c r="B645" s="57"/>
      <c r="C645" s="57"/>
      <c r="D645" s="30" t="str">
        <f>IFERROR((GETPIVOTDATA("Average of Certified Payroll Hourly Rate",'Pivot Table'!$X$3,"Firm Name",A645,"Class Round 3 (PSPO)",B645)),"")</f>
        <v/>
      </c>
      <c r="E645" s="7"/>
      <c r="F645" s="7"/>
      <c r="G645" s="151"/>
      <c r="H645" s="349">
        <f t="shared" si="181"/>
        <v>1.7500000000000002E-2</v>
      </c>
      <c r="I645" s="19">
        <f t="shared" si="182"/>
        <v>0</v>
      </c>
      <c r="J645" s="67">
        <f t="shared" si="183"/>
        <v>3.5000000000000003E-2</v>
      </c>
      <c r="K645" s="19">
        <f t="shared" si="184"/>
        <v>0</v>
      </c>
      <c r="L645" s="138">
        <f>IF(ISNUMBER(VLOOKUP('Rate Calculations'!$A645,#REF!,2,FALSE)),VLOOKUP('Rate Calculations'!$A645,#REF!,2,FALSE),0)</f>
        <v>0</v>
      </c>
      <c r="M645" s="89">
        <f>IF(ISNUMBER(VLOOKUP('Rate Calculations'!$A645,#REF!,4,FALSE)),VLOOKUP('Rate Calculations'!$A645,#REF!,4,FALSE),0)</f>
        <v>0</v>
      </c>
      <c r="N645" s="17">
        <f t="shared" si="185"/>
        <v>0</v>
      </c>
      <c r="O645" s="18">
        <f t="shared" si="186"/>
        <v>0</v>
      </c>
      <c r="P645" s="139">
        <f t="shared" si="187"/>
        <v>0</v>
      </c>
      <c r="Q645" s="66">
        <f t="shared" si="188"/>
        <v>0</v>
      </c>
      <c r="R645" s="66">
        <f t="shared" si="189"/>
        <v>0</v>
      </c>
      <c r="S645" s="10" t="e">
        <f>IF(#REF!="Yes",Q645,(Q645+I645*0.5))</f>
        <v>#REF!</v>
      </c>
      <c r="T645" s="10" t="e">
        <f>IF(#REF!="Yes",R645,(R645+K645*0.5))</f>
        <v>#REF!</v>
      </c>
      <c r="U645" s="151">
        <f t="shared" si="190"/>
        <v>0</v>
      </c>
      <c r="V645" s="16">
        <f t="shared" si="191"/>
        <v>0</v>
      </c>
      <c r="W645" s="16">
        <f t="shared" si="192"/>
        <v>0</v>
      </c>
      <c r="X645" s="138">
        <f>IF(ISNUMBER(VLOOKUP('Rate Calculations'!$A645,#REF!,5,FALSE)),VLOOKUP('Rate Calculations'!$A645,#REF!,5,FALSE),0)</f>
        <v>0</v>
      </c>
      <c r="Y645" s="89">
        <f>IF(ISNUMBER(VLOOKUP('Rate Calculations'!$A645,#REF!,6,FALSE)),VLOOKUP('Rate Calculations'!$A645,#REF!,6,FALSE),0)</f>
        <v>0</v>
      </c>
      <c r="Z645" s="17">
        <f t="shared" si="193"/>
        <v>0</v>
      </c>
      <c r="AA645" s="18">
        <f t="shared" si="194"/>
        <v>0</v>
      </c>
      <c r="AB645" s="46">
        <f t="shared" si="197"/>
        <v>0</v>
      </c>
      <c r="AC645" s="24">
        <f t="shared" si="195"/>
        <v>0</v>
      </c>
      <c r="AD645" s="24">
        <f t="shared" si="196"/>
        <v>0</v>
      </c>
      <c r="AE645" s="27" t="e">
        <f>IF(#REF!="Yes",AC645,(AC645+V645*0.5))</f>
        <v>#REF!</v>
      </c>
      <c r="AF645" s="27" t="e">
        <f>IF(#REF!="Yes",AD645,(AD645+W645*0.5))</f>
        <v>#REF!</v>
      </c>
    </row>
    <row r="646" spans="1:32">
      <c r="A646" s="57" t="str">
        <f t="shared" si="198"/>
        <v xml:space="preserve"> </v>
      </c>
      <c r="B646" s="57"/>
      <c r="C646" s="57"/>
      <c r="D646" s="30" t="str">
        <f>IFERROR((GETPIVOTDATA("Average of Certified Payroll Hourly Rate",'Pivot Table'!$X$3,"Firm Name",A646,"Class Round 3 (PSPO)",B646)),"")</f>
        <v/>
      </c>
      <c r="E646" s="7"/>
      <c r="F646" s="7"/>
      <c r="G646" s="151"/>
      <c r="H646" s="349">
        <f t="shared" ref="H646:H709" si="199">$H$4</f>
        <v>1.7500000000000002E-2</v>
      </c>
      <c r="I646" s="19">
        <f t="shared" ref="I646:I709" si="200">IFERROR(IF(ISBLANK(G646),IF(ISBLANK(F646),IF(ISBLANK(E646),D646*(1+H646),E646*(1+H646)),F646*(1+H646)),G646*(1+H646)),0)</f>
        <v>0</v>
      </c>
      <c r="J646" s="67">
        <f t="shared" ref="J646:J709" si="201">$J$4</f>
        <v>3.5000000000000003E-2</v>
      </c>
      <c r="K646" s="19">
        <f t="shared" ref="K646:K709" si="202">I646*(1+J646)</f>
        <v>0</v>
      </c>
      <c r="L646" s="138">
        <f>IF(ISNUMBER(VLOOKUP('Rate Calculations'!$A646,#REF!,2,FALSE)),VLOOKUP('Rate Calculations'!$A646,#REF!,2,FALSE),0)</f>
        <v>0</v>
      </c>
      <c r="M646" s="89">
        <f>IF(ISNUMBER(VLOOKUP('Rate Calculations'!$A646,#REF!,4,FALSE)),VLOOKUP('Rate Calculations'!$A646,#REF!,4,FALSE),0)</f>
        <v>0</v>
      </c>
      <c r="N646" s="17">
        <f t="shared" ref="N646:N709" si="203">(I646*L646)+(I646*M646)+I646</f>
        <v>0</v>
      </c>
      <c r="O646" s="18">
        <f t="shared" ref="O646:O709" si="204">(K646*L646)+(K646*M646)+K646</f>
        <v>0</v>
      </c>
      <c r="P646" s="139">
        <f t="shared" ref="P646:P709" si="205">$P$4</f>
        <v>0</v>
      </c>
      <c r="Q646" s="66">
        <f t="shared" ref="Q646:Q709" si="206">(IF(L646&gt;156%,(I646+(I646*1.56)),((I646+(I646*L646))))*P646)+N646</f>
        <v>0</v>
      </c>
      <c r="R646" s="66">
        <f t="shared" ref="R646:R709" si="207">(IF(L646&gt;156%,(K646+(K646*1.56)),((K646+(K646*L646))))*P646)+O646</f>
        <v>0</v>
      </c>
      <c r="S646" s="10" t="e">
        <f>IF(#REF!="Yes",Q646,(Q646+I646*0.5))</f>
        <v>#REF!</v>
      </c>
      <c r="T646" s="10" t="e">
        <f>IF(#REF!="Yes",R646,(R646+K646*0.5))</f>
        <v>#REF!</v>
      </c>
      <c r="U646" s="151">
        <f t="shared" ref="U646:U709" si="208">G646</f>
        <v>0</v>
      </c>
      <c r="V646" s="16">
        <f t="shared" ref="V646:V709" si="209">U646*(1+H646)</f>
        <v>0</v>
      </c>
      <c r="W646" s="16">
        <f t="shared" ref="W646:W709" si="210">V646*(1+J646)</f>
        <v>0</v>
      </c>
      <c r="X646" s="138">
        <f>IF(ISNUMBER(VLOOKUP('Rate Calculations'!$A646,#REF!,5,FALSE)),VLOOKUP('Rate Calculations'!$A646,#REF!,5,FALSE),0)</f>
        <v>0</v>
      </c>
      <c r="Y646" s="89">
        <f>IF(ISNUMBER(VLOOKUP('Rate Calculations'!$A646,#REF!,6,FALSE)),VLOOKUP('Rate Calculations'!$A646,#REF!,6,FALSE),0)</f>
        <v>0</v>
      </c>
      <c r="Z646" s="17">
        <f t="shared" ref="Z646:Z709" si="211">(V646*X646)+(V646*Y646)+V646</f>
        <v>0</v>
      </c>
      <c r="AA646" s="18">
        <f t="shared" ref="AA646:AA709" si="212">(W646*X646)+(W646*Y646)+W646</f>
        <v>0</v>
      </c>
      <c r="AB646" s="46">
        <f t="shared" si="197"/>
        <v>0</v>
      </c>
      <c r="AC646" s="24">
        <f t="shared" ref="AC646:AC709" si="213">(IF(X646&gt;156%,(V646+(V646*1.56)),((V646+(V646*X646))))*AB646)+Z646</f>
        <v>0</v>
      </c>
      <c r="AD646" s="24">
        <f t="shared" ref="AD646:AD709" si="214">(IF(X646&gt;156%,(W646+(W646*1.56)),((W646+(W646*X646))))*AB646)+AA646</f>
        <v>0</v>
      </c>
      <c r="AE646" s="27" t="e">
        <f>IF(#REF!="Yes",AC646,(AC646+V646*0.5))</f>
        <v>#REF!</v>
      </c>
      <c r="AF646" s="27" t="e">
        <f>IF(#REF!="Yes",AD646,(AD646+W646*0.5))</f>
        <v>#REF!</v>
      </c>
    </row>
    <row r="647" spans="1:32">
      <c r="A647" s="57" t="str">
        <f t="shared" si="198"/>
        <v xml:space="preserve"> </v>
      </c>
      <c r="B647" s="57"/>
      <c r="C647" s="57"/>
      <c r="D647" s="30" t="str">
        <f>IFERROR((GETPIVOTDATA("Average of Certified Payroll Hourly Rate",'Pivot Table'!$X$3,"Firm Name",A647,"Class Round 3 (PSPO)",B647)),"")</f>
        <v/>
      </c>
      <c r="E647" s="7"/>
      <c r="F647" s="7"/>
      <c r="G647" s="151"/>
      <c r="H647" s="349">
        <f t="shared" si="199"/>
        <v>1.7500000000000002E-2</v>
      </c>
      <c r="I647" s="19">
        <f t="shared" si="200"/>
        <v>0</v>
      </c>
      <c r="J647" s="67">
        <f t="shared" si="201"/>
        <v>3.5000000000000003E-2</v>
      </c>
      <c r="K647" s="19">
        <f t="shared" si="202"/>
        <v>0</v>
      </c>
      <c r="L647" s="138">
        <f>IF(ISNUMBER(VLOOKUP('Rate Calculations'!$A647,#REF!,2,FALSE)),VLOOKUP('Rate Calculations'!$A647,#REF!,2,FALSE),0)</f>
        <v>0</v>
      </c>
      <c r="M647" s="89">
        <f>IF(ISNUMBER(VLOOKUP('Rate Calculations'!$A647,#REF!,4,FALSE)),VLOOKUP('Rate Calculations'!$A647,#REF!,4,FALSE),0)</f>
        <v>0</v>
      </c>
      <c r="N647" s="17">
        <f t="shared" si="203"/>
        <v>0</v>
      </c>
      <c r="O647" s="18">
        <f t="shared" si="204"/>
        <v>0</v>
      </c>
      <c r="P647" s="139">
        <f t="shared" si="205"/>
        <v>0</v>
      </c>
      <c r="Q647" s="66">
        <f t="shared" si="206"/>
        <v>0</v>
      </c>
      <c r="R647" s="66">
        <f t="shared" si="207"/>
        <v>0</v>
      </c>
      <c r="S647" s="10" t="e">
        <f>IF(#REF!="Yes",Q647,(Q647+I647*0.5))</f>
        <v>#REF!</v>
      </c>
      <c r="T647" s="10" t="e">
        <f>IF(#REF!="Yes",R647,(R647+K647*0.5))</f>
        <v>#REF!</v>
      </c>
      <c r="U647" s="151">
        <f t="shared" si="208"/>
        <v>0</v>
      </c>
      <c r="V647" s="16">
        <f t="shared" si="209"/>
        <v>0</v>
      </c>
      <c r="W647" s="16">
        <f t="shared" si="210"/>
        <v>0</v>
      </c>
      <c r="X647" s="138">
        <f>IF(ISNUMBER(VLOOKUP('Rate Calculations'!$A647,#REF!,5,FALSE)),VLOOKUP('Rate Calculations'!$A647,#REF!,5,FALSE),0)</f>
        <v>0</v>
      </c>
      <c r="Y647" s="89">
        <f>IF(ISNUMBER(VLOOKUP('Rate Calculations'!$A647,#REF!,6,FALSE)),VLOOKUP('Rate Calculations'!$A647,#REF!,6,FALSE),0)</f>
        <v>0</v>
      </c>
      <c r="Z647" s="17">
        <f t="shared" si="211"/>
        <v>0</v>
      </c>
      <c r="AA647" s="18">
        <f t="shared" si="212"/>
        <v>0</v>
      </c>
      <c r="AB647" s="46">
        <f t="shared" si="197"/>
        <v>0</v>
      </c>
      <c r="AC647" s="24">
        <f t="shared" si="213"/>
        <v>0</v>
      </c>
      <c r="AD647" s="24">
        <f t="shared" si="214"/>
        <v>0</v>
      </c>
      <c r="AE647" s="27" t="e">
        <f>IF(#REF!="Yes",AC647,(AC647+V647*0.5))</f>
        <v>#REF!</v>
      </c>
      <c r="AF647" s="27" t="e">
        <f>IF(#REF!="Yes",AD647,(AD647+W647*0.5))</f>
        <v>#REF!</v>
      </c>
    </row>
    <row r="648" spans="1:32">
      <c r="A648" s="57" t="str">
        <f t="shared" si="198"/>
        <v xml:space="preserve"> </v>
      </c>
      <c r="B648" s="57"/>
      <c r="C648" s="57"/>
      <c r="D648" s="30" t="str">
        <f>IFERROR((GETPIVOTDATA("Average of Certified Payroll Hourly Rate",'Pivot Table'!$X$3,"Firm Name",A648,"Class Round 3 (PSPO)",B648)),"")</f>
        <v/>
      </c>
      <c r="E648" s="7"/>
      <c r="F648" s="7"/>
      <c r="G648" s="151"/>
      <c r="H648" s="349">
        <f t="shared" si="199"/>
        <v>1.7500000000000002E-2</v>
      </c>
      <c r="I648" s="19">
        <f t="shared" si="200"/>
        <v>0</v>
      </c>
      <c r="J648" s="67">
        <f t="shared" si="201"/>
        <v>3.5000000000000003E-2</v>
      </c>
      <c r="K648" s="19">
        <f t="shared" si="202"/>
        <v>0</v>
      </c>
      <c r="L648" s="138">
        <f>IF(ISNUMBER(VLOOKUP('Rate Calculations'!$A648,#REF!,2,FALSE)),VLOOKUP('Rate Calculations'!$A648,#REF!,2,FALSE),0)</f>
        <v>0</v>
      </c>
      <c r="M648" s="89">
        <f>IF(ISNUMBER(VLOOKUP('Rate Calculations'!$A648,#REF!,4,FALSE)),VLOOKUP('Rate Calculations'!$A648,#REF!,4,FALSE),0)</f>
        <v>0</v>
      </c>
      <c r="N648" s="17">
        <f t="shared" si="203"/>
        <v>0</v>
      </c>
      <c r="O648" s="18">
        <f t="shared" si="204"/>
        <v>0</v>
      </c>
      <c r="P648" s="139">
        <f t="shared" si="205"/>
        <v>0</v>
      </c>
      <c r="Q648" s="66">
        <f t="shared" si="206"/>
        <v>0</v>
      </c>
      <c r="R648" s="66">
        <f t="shared" si="207"/>
        <v>0</v>
      </c>
      <c r="S648" s="10" t="e">
        <f>IF(#REF!="Yes",Q648,(Q648+I648*0.5))</f>
        <v>#REF!</v>
      </c>
      <c r="T648" s="10" t="e">
        <f>IF(#REF!="Yes",R648,(R648+K648*0.5))</f>
        <v>#REF!</v>
      </c>
      <c r="U648" s="151">
        <f t="shared" si="208"/>
        <v>0</v>
      </c>
      <c r="V648" s="16">
        <f t="shared" si="209"/>
        <v>0</v>
      </c>
      <c r="W648" s="16">
        <f t="shared" si="210"/>
        <v>0</v>
      </c>
      <c r="X648" s="138">
        <f>IF(ISNUMBER(VLOOKUP('Rate Calculations'!$A648,#REF!,5,FALSE)),VLOOKUP('Rate Calculations'!$A648,#REF!,5,FALSE),0)</f>
        <v>0</v>
      </c>
      <c r="Y648" s="89">
        <f>IF(ISNUMBER(VLOOKUP('Rate Calculations'!$A648,#REF!,6,FALSE)),VLOOKUP('Rate Calculations'!$A648,#REF!,6,FALSE),0)</f>
        <v>0</v>
      </c>
      <c r="Z648" s="17">
        <f t="shared" si="211"/>
        <v>0</v>
      </c>
      <c r="AA648" s="18">
        <f t="shared" si="212"/>
        <v>0</v>
      </c>
      <c r="AB648" s="46">
        <f t="shared" si="197"/>
        <v>0</v>
      </c>
      <c r="AC648" s="24">
        <f t="shared" si="213"/>
        <v>0</v>
      </c>
      <c r="AD648" s="24">
        <f t="shared" si="214"/>
        <v>0</v>
      </c>
      <c r="AE648" s="27" t="e">
        <f>IF(#REF!="Yes",AC648,(AC648+V648*0.5))</f>
        <v>#REF!</v>
      </c>
      <c r="AF648" s="27" t="e">
        <f>IF(#REF!="Yes",AD648,(AD648+W648*0.5))</f>
        <v>#REF!</v>
      </c>
    </row>
    <row r="649" spans="1:32">
      <c r="A649" s="57" t="str">
        <f t="shared" si="198"/>
        <v xml:space="preserve"> </v>
      </c>
      <c r="B649" s="57"/>
      <c r="C649" s="57"/>
      <c r="D649" s="30" t="str">
        <f>IFERROR((GETPIVOTDATA("Average of Certified Payroll Hourly Rate",'Pivot Table'!$X$3,"Firm Name",A649,"Class Round 3 (PSPO)",B649)),"")</f>
        <v/>
      </c>
      <c r="E649" s="7"/>
      <c r="F649" s="7"/>
      <c r="G649" s="151"/>
      <c r="H649" s="349">
        <f t="shared" si="199"/>
        <v>1.7500000000000002E-2</v>
      </c>
      <c r="I649" s="19">
        <f t="shared" si="200"/>
        <v>0</v>
      </c>
      <c r="J649" s="67">
        <f t="shared" si="201"/>
        <v>3.5000000000000003E-2</v>
      </c>
      <c r="K649" s="19">
        <f t="shared" si="202"/>
        <v>0</v>
      </c>
      <c r="L649" s="138">
        <f>IF(ISNUMBER(VLOOKUP('Rate Calculations'!$A649,#REF!,2,FALSE)),VLOOKUP('Rate Calculations'!$A649,#REF!,2,FALSE),0)</f>
        <v>0</v>
      </c>
      <c r="M649" s="89">
        <f>IF(ISNUMBER(VLOOKUP('Rate Calculations'!$A649,#REF!,4,FALSE)),VLOOKUP('Rate Calculations'!$A649,#REF!,4,FALSE),0)</f>
        <v>0</v>
      </c>
      <c r="N649" s="17">
        <f t="shared" si="203"/>
        <v>0</v>
      </c>
      <c r="O649" s="18">
        <f t="shared" si="204"/>
        <v>0</v>
      </c>
      <c r="P649" s="139">
        <f t="shared" si="205"/>
        <v>0</v>
      </c>
      <c r="Q649" s="66">
        <f t="shared" si="206"/>
        <v>0</v>
      </c>
      <c r="R649" s="66">
        <f t="shared" si="207"/>
        <v>0</v>
      </c>
      <c r="S649" s="10" t="e">
        <f>IF(#REF!="Yes",Q649,(Q649+I649*0.5))</f>
        <v>#REF!</v>
      </c>
      <c r="T649" s="10" t="e">
        <f>IF(#REF!="Yes",R649,(R649+K649*0.5))</f>
        <v>#REF!</v>
      </c>
      <c r="U649" s="151">
        <f t="shared" si="208"/>
        <v>0</v>
      </c>
      <c r="V649" s="16">
        <f t="shared" si="209"/>
        <v>0</v>
      </c>
      <c r="W649" s="16">
        <f t="shared" si="210"/>
        <v>0</v>
      </c>
      <c r="X649" s="138">
        <f>IF(ISNUMBER(VLOOKUP('Rate Calculations'!$A649,#REF!,5,FALSE)),VLOOKUP('Rate Calculations'!$A649,#REF!,5,FALSE),0)</f>
        <v>0</v>
      </c>
      <c r="Y649" s="89">
        <f>IF(ISNUMBER(VLOOKUP('Rate Calculations'!$A649,#REF!,6,FALSE)),VLOOKUP('Rate Calculations'!$A649,#REF!,6,FALSE),0)</f>
        <v>0</v>
      </c>
      <c r="Z649" s="17">
        <f t="shared" si="211"/>
        <v>0</v>
      </c>
      <c r="AA649" s="18">
        <f t="shared" si="212"/>
        <v>0</v>
      </c>
      <c r="AB649" s="46">
        <f t="shared" si="197"/>
        <v>0</v>
      </c>
      <c r="AC649" s="24">
        <f t="shared" si="213"/>
        <v>0</v>
      </c>
      <c r="AD649" s="24">
        <f t="shared" si="214"/>
        <v>0</v>
      </c>
      <c r="AE649" s="27" t="e">
        <f>IF(#REF!="Yes",AC649,(AC649+V649*0.5))</f>
        <v>#REF!</v>
      </c>
      <c r="AF649" s="27" t="e">
        <f>IF(#REF!="Yes",AD649,(AD649+W649*0.5))</f>
        <v>#REF!</v>
      </c>
    </row>
    <row r="650" spans="1:32">
      <c r="A650" s="57" t="str">
        <f t="shared" si="198"/>
        <v xml:space="preserve"> </v>
      </c>
      <c r="B650" s="57"/>
      <c r="C650" s="57"/>
      <c r="D650" s="30" t="str">
        <f>IFERROR((GETPIVOTDATA("Average of Certified Payroll Hourly Rate",'Pivot Table'!$X$3,"Firm Name",A650,"Class Round 3 (PSPO)",B650)),"")</f>
        <v/>
      </c>
      <c r="E650" s="7"/>
      <c r="F650" s="7"/>
      <c r="G650" s="151"/>
      <c r="H650" s="349">
        <f t="shared" si="199"/>
        <v>1.7500000000000002E-2</v>
      </c>
      <c r="I650" s="19">
        <f t="shared" si="200"/>
        <v>0</v>
      </c>
      <c r="J650" s="67">
        <f t="shared" si="201"/>
        <v>3.5000000000000003E-2</v>
      </c>
      <c r="K650" s="19">
        <f t="shared" si="202"/>
        <v>0</v>
      </c>
      <c r="L650" s="138">
        <f>IF(ISNUMBER(VLOOKUP('Rate Calculations'!$A650,#REF!,2,FALSE)),VLOOKUP('Rate Calculations'!$A650,#REF!,2,FALSE),0)</f>
        <v>0</v>
      </c>
      <c r="M650" s="89">
        <f>IF(ISNUMBER(VLOOKUP('Rate Calculations'!$A650,#REF!,4,FALSE)),VLOOKUP('Rate Calculations'!$A650,#REF!,4,FALSE),0)</f>
        <v>0</v>
      </c>
      <c r="N650" s="17">
        <f t="shared" si="203"/>
        <v>0</v>
      </c>
      <c r="O650" s="18">
        <f t="shared" si="204"/>
        <v>0</v>
      </c>
      <c r="P650" s="139">
        <f t="shared" si="205"/>
        <v>0</v>
      </c>
      <c r="Q650" s="66">
        <f t="shared" si="206"/>
        <v>0</v>
      </c>
      <c r="R650" s="66">
        <f t="shared" si="207"/>
        <v>0</v>
      </c>
      <c r="S650" s="10" t="e">
        <f>IF(#REF!="Yes",Q650,(Q650+I650*0.5))</f>
        <v>#REF!</v>
      </c>
      <c r="T650" s="10" t="e">
        <f>IF(#REF!="Yes",R650,(R650+K650*0.5))</f>
        <v>#REF!</v>
      </c>
      <c r="U650" s="151">
        <f t="shared" si="208"/>
        <v>0</v>
      </c>
      <c r="V650" s="16">
        <f t="shared" si="209"/>
        <v>0</v>
      </c>
      <c r="W650" s="16">
        <f t="shared" si="210"/>
        <v>0</v>
      </c>
      <c r="X650" s="138">
        <f>IF(ISNUMBER(VLOOKUP('Rate Calculations'!$A650,#REF!,5,FALSE)),VLOOKUP('Rate Calculations'!$A650,#REF!,5,FALSE),0)</f>
        <v>0</v>
      </c>
      <c r="Y650" s="89">
        <f>IF(ISNUMBER(VLOOKUP('Rate Calculations'!$A650,#REF!,6,FALSE)),VLOOKUP('Rate Calculations'!$A650,#REF!,6,FALSE),0)</f>
        <v>0</v>
      </c>
      <c r="Z650" s="17">
        <f t="shared" si="211"/>
        <v>0</v>
      </c>
      <c r="AA650" s="18">
        <f t="shared" si="212"/>
        <v>0</v>
      </c>
      <c r="AB650" s="46">
        <f t="shared" si="197"/>
        <v>0</v>
      </c>
      <c r="AC650" s="24">
        <f t="shared" si="213"/>
        <v>0</v>
      </c>
      <c r="AD650" s="24">
        <f t="shared" si="214"/>
        <v>0</v>
      </c>
      <c r="AE650" s="27" t="e">
        <f>IF(#REF!="Yes",AC650,(AC650+V650*0.5))</f>
        <v>#REF!</v>
      </c>
      <c r="AF650" s="27" t="e">
        <f>IF(#REF!="Yes",AD650,(AD650+W650*0.5))</f>
        <v>#REF!</v>
      </c>
    </row>
    <row r="651" spans="1:32">
      <c r="A651" s="57" t="str">
        <f t="shared" si="198"/>
        <v xml:space="preserve"> </v>
      </c>
      <c r="B651" s="57"/>
      <c r="C651" s="57"/>
      <c r="D651" s="30" t="str">
        <f>IFERROR((GETPIVOTDATA("Average of Certified Payroll Hourly Rate",'Pivot Table'!$X$3,"Firm Name",A651,"Class Round 3 (PSPO)",B651)),"")</f>
        <v/>
      </c>
      <c r="E651" s="7"/>
      <c r="F651" s="7"/>
      <c r="G651" s="151"/>
      <c r="H651" s="349">
        <f t="shared" si="199"/>
        <v>1.7500000000000002E-2</v>
      </c>
      <c r="I651" s="19">
        <f t="shared" si="200"/>
        <v>0</v>
      </c>
      <c r="J651" s="67">
        <f t="shared" si="201"/>
        <v>3.5000000000000003E-2</v>
      </c>
      <c r="K651" s="19">
        <f t="shared" si="202"/>
        <v>0</v>
      </c>
      <c r="L651" s="138">
        <f>IF(ISNUMBER(VLOOKUP('Rate Calculations'!$A651,#REF!,2,FALSE)),VLOOKUP('Rate Calculations'!$A651,#REF!,2,FALSE),0)</f>
        <v>0</v>
      </c>
      <c r="M651" s="89">
        <f>IF(ISNUMBER(VLOOKUP('Rate Calculations'!$A651,#REF!,4,FALSE)),VLOOKUP('Rate Calculations'!$A651,#REF!,4,FALSE),0)</f>
        <v>0</v>
      </c>
      <c r="N651" s="17">
        <f t="shared" si="203"/>
        <v>0</v>
      </c>
      <c r="O651" s="18">
        <f t="shared" si="204"/>
        <v>0</v>
      </c>
      <c r="P651" s="139">
        <f t="shared" si="205"/>
        <v>0</v>
      </c>
      <c r="Q651" s="66">
        <f t="shared" si="206"/>
        <v>0</v>
      </c>
      <c r="R651" s="66">
        <f t="shared" si="207"/>
        <v>0</v>
      </c>
      <c r="S651" s="10" t="e">
        <f>IF(#REF!="Yes",Q651,(Q651+I651*0.5))</f>
        <v>#REF!</v>
      </c>
      <c r="T651" s="10" t="e">
        <f>IF(#REF!="Yes",R651,(R651+K651*0.5))</f>
        <v>#REF!</v>
      </c>
      <c r="U651" s="151">
        <f t="shared" si="208"/>
        <v>0</v>
      </c>
      <c r="V651" s="16">
        <f t="shared" si="209"/>
        <v>0</v>
      </c>
      <c r="W651" s="16">
        <f t="shared" si="210"/>
        <v>0</v>
      </c>
      <c r="X651" s="138">
        <f>IF(ISNUMBER(VLOOKUP('Rate Calculations'!$A651,#REF!,5,FALSE)),VLOOKUP('Rate Calculations'!$A651,#REF!,5,FALSE),0)</f>
        <v>0</v>
      </c>
      <c r="Y651" s="89">
        <f>IF(ISNUMBER(VLOOKUP('Rate Calculations'!$A651,#REF!,6,FALSE)),VLOOKUP('Rate Calculations'!$A651,#REF!,6,FALSE),0)</f>
        <v>0</v>
      </c>
      <c r="Z651" s="17">
        <f t="shared" si="211"/>
        <v>0</v>
      </c>
      <c r="AA651" s="18">
        <f t="shared" si="212"/>
        <v>0</v>
      </c>
      <c r="AB651" s="46">
        <f t="shared" si="197"/>
        <v>0</v>
      </c>
      <c r="AC651" s="24">
        <f t="shared" si="213"/>
        <v>0</v>
      </c>
      <c r="AD651" s="24">
        <f t="shared" si="214"/>
        <v>0</v>
      </c>
      <c r="AE651" s="27" t="e">
        <f>IF(#REF!="Yes",AC651,(AC651+V651*0.5))</f>
        <v>#REF!</v>
      </c>
      <c r="AF651" s="27" t="e">
        <f>IF(#REF!="Yes",AD651,(AD651+W651*0.5))</f>
        <v>#REF!</v>
      </c>
    </row>
    <row r="652" spans="1:32">
      <c r="A652" s="57" t="str">
        <f t="shared" si="198"/>
        <v xml:space="preserve"> </v>
      </c>
      <c r="B652" s="57"/>
      <c r="C652" s="57"/>
      <c r="D652" s="30" t="str">
        <f>IFERROR((GETPIVOTDATA("Average of Certified Payroll Hourly Rate",'Pivot Table'!$X$3,"Firm Name",A652,"Class Round 3 (PSPO)",B652)),"")</f>
        <v/>
      </c>
      <c r="E652" s="7"/>
      <c r="F652" s="7"/>
      <c r="G652" s="151"/>
      <c r="H652" s="349">
        <f t="shared" si="199"/>
        <v>1.7500000000000002E-2</v>
      </c>
      <c r="I652" s="19">
        <f t="shared" si="200"/>
        <v>0</v>
      </c>
      <c r="J652" s="67">
        <f t="shared" si="201"/>
        <v>3.5000000000000003E-2</v>
      </c>
      <c r="K652" s="19">
        <f t="shared" si="202"/>
        <v>0</v>
      </c>
      <c r="L652" s="138">
        <f>IF(ISNUMBER(VLOOKUP('Rate Calculations'!$A652,#REF!,2,FALSE)),VLOOKUP('Rate Calculations'!$A652,#REF!,2,FALSE),0)</f>
        <v>0</v>
      </c>
      <c r="M652" s="89">
        <f>IF(ISNUMBER(VLOOKUP('Rate Calculations'!$A652,#REF!,4,FALSE)),VLOOKUP('Rate Calculations'!$A652,#REF!,4,FALSE),0)</f>
        <v>0</v>
      </c>
      <c r="N652" s="17">
        <f t="shared" si="203"/>
        <v>0</v>
      </c>
      <c r="O652" s="18">
        <f t="shared" si="204"/>
        <v>0</v>
      </c>
      <c r="P652" s="139">
        <f t="shared" si="205"/>
        <v>0</v>
      </c>
      <c r="Q652" s="66">
        <f t="shared" si="206"/>
        <v>0</v>
      </c>
      <c r="R652" s="66">
        <f t="shared" si="207"/>
        <v>0</v>
      </c>
      <c r="S652" s="10" t="e">
        <f>IF(#REF!="Yes",Q652,(Q652+I652*0.5))</f>
        <v>#REF!</v>
      </c>
      <c r="T652" s="10" t="e">
        <f>IF(#REF!="Yes",R652,(R652+K652*0.5))</f>
        <v>#REF!</v>
      </c>
      <c r="U652" s="151">
        <f t="shared" si="208"/>
        <v>0</v>
      </c>
      <c r="V652" s="16">
        <f t="shared" si="209"/>
        <v>0</v>
      </c>
      <c r="W652" s="16">
        <f t="shared" si="210"/>
        <v>0</v>
      </c>
      <c r="X652" s="138">
        <f>IF(ISNUMBER(VLOOKUP('Rate Calculations'!$A652,#REF!,5,FALSE)),VLOOKUP('Rate Calculations'!$A652,#REF!,5,FALSE),0)</f>
        <v>0</v>
      </c>
      <c r="Y652" s="89">
        <f>IF(ISNUMBER(VLOOKUP('Rate Calculations'!$A652,#REF!,6,FALSE)),VLOOKUP('Rate Calculations'!$A652,#REF!,6,FALSE),0)</f>
        <v>0</v>
      </c>
      <c r="Z652" s="17">
        <f t="shared" si="211"/>
        <v>0</v>
      </c>
      <c r="AA652" s="18">
        <f t="shared" si="212"/>
        <v>0</v>
      </c>
      <c r="AB652" s="46">
        <f t="shared" si="197"/>
        <v>0</v>
      </c>
      <c r="AC652" s="24">
        <f t="shared" si="213"/>
        <v>0</v>
      </c>
      <c r="AD652" s="24">
        <f t="shared" si="214"/>
        <v>0</v>
      </c>
      <c r="AE652" s="27" t="e">
        <f>IF(#REF!="Yes",AC652,(AC652+V652*0.5))</f>
        <v>#REF!</v>
      </c>
      <c r="AF652" s="27" t="e">
        <f>IF(#REF!="Yes",AD652,(AD652+W652*0.5))</f>
        <v>#REF!</v>
      </c>
    </row>
    <row r="653" spans="1:32">
      <c r="A653" s="57" t="str">
        <f t="shared" si="198"/>
        <v xml:space="preserve"> </v>
      </c>
      <c r="B653" s="57"/>
      <c r="C653" s="57"/>
      <c r="D653" s="30" t="str">
        <f>IFERROR((GETPIVOTDATA("Average of Certified Payroll Hourly Rate",'Pivot Table'!$X$3,"Firm Name",A653,"Class Round 3 (PSPO)",B653)),"")</f>
        <v/>
      </c>
      <c r="E653" s="7"/>
      <c r="F653" s="7"/>
      <c r="G653" s="151"/>
      <c r="H653" s="349">
        <f t="shared" si="199"/>
        <v>1.7500000000000002E-2</v>
      </c>
      <c r="I653" s="19">
        <f t="shared" si="200"/>
        <v>0</v>
      </c>
      <c r="J653" s="67">
        <f t="shared" si="201"/>
        <v>3.5000000000000003E-2</v>
      </c>
      <c r="K653" s="19">
        <f t="shared" si="202"/>
        <v>0</v>
      </c>
      <c r="L653" s="138">
        <f>IF(ISNUMBER(VLOOKUP('Rate Calculations'!$A653,#REF!,2,FALSE)),VLOOKUP('Rate Calculations'!$A653,#REF!,2,FALSE),0)</f>
        <v>0</v>
      </c>
      <c r="M653" s="89">
        <f>IF(ISNUMBER(VLOOKUP('Rate Calculations'!$A653,#REF!,4,FALSE)),VLOOKUP('Rate Calculations'!$A653,#REF!,4,FALSE),0)</f>
        <v>0</v>
      </c>
      <c r="N653" s="17">
        <f t="shared" si="203"/>
        <v>0</v>
      </c>
      <c r="O653" s="18">
        <f t="shared" si="204"/>
        <v>0</v>
      </c>
      <c r="P653" s="139">
        <f t="shared" si="205"/>
        <v>0</v>
      </c>
      <c r="Q653" s="66">
        <f t="shared" si="206"/>
        <v>0</v>
      </c>
      <c r="R653" s="66">
        <f t="shared" si="207"/>
        <v>0</v>
      </c>
      <c r="S653" s="10" t="e">
        <f>IF(#REF!="Yes",Q653,(Q653+I653*0.5))</f>
        <v>#REF!</v>
      </c>
      <c r="T653" s="10" t="e">
        <f>IF(#REF!="Yes",R653,(R653+K653*0.5))</f>
        <v>#REF!</v>
      </c>
      <c r="U653" s="151">
        <f t="shared" si="208"/>
        <v>0</v>
      </c>
      <c r="V653" s="16">
        <f t="shared" si="209"/>
        <v>0</v>
      </c>
      <c r="W653" s="16">
        <f t="shared" si="210"/>
        <v>0</v>
      </c>
      <c r="X653" s="138">
        <f>IF(ISNUMBER(VLOOKUP('Rate Calculations'!$A653,#REF!,5,FALSE)),VLOOKUP('Rate Calculations'!$A653,#REF!,5,FALSE),0)</f>
        <v>0</v>
      </c>
      <c r="Y653" s="89">
        <f>IF(ISNUMBER(VLOOKUP('Rate Calculations'!$A653,#REF!,6,FALSE)),VLOOKUP('Rate Calculations'!$A653,#REF!,6,FALSE),0)</f>
        <v>0</v>
      </c>
      <c r="Z653" s="17">
        <f t="shared" si="211"/>
        <v>0</v>
      </c>
      <c r="AA653" s="18">
        <f t="shared" si="212"/>
        <v>0</v>
      </c>
      <c r="AB653" s="46">
        <f t="shared" si="197"/>
        <v>0</v>
      </c>
      <c r="AC653" s="24">
        <f t="shared" si="213"/>
        <v>0</v>
      </c>
      <c r="AD653" s="24">
        <f t="shared" si="214"/>
        <v>0</v>
      </c>
      <c r="AE653" s="27" t="e">
        <f>IF(#REF!="Yes",AC653,(AC653+V653*0.5))</f>
        <v>#REF!</v>
      </c>
      <c r="AF653" s="27" t="e">
        <f>IF(#REF!="Yes",AD653,(AD653+W653*0.5))</f>
        <v>#REF!</v>
      </c>
    </row>
    <row r="654" spans="1:32">
      <c r="A654" s="57" t="str">
        <f t="shared" si="198"/>
        <v xml:space="preserve"> </v>
      </c>
      <c r="B654" s="57"/>
      <c r="C654" s="57"/>
      <c r="D654" s="30" t="str">
        <f>IFERROR((GETPIVOTDATA("Average of Certified Payroll Hourly Rate",'Pivot Table'!$X$3,"Firm Name",A654,"Class Round 3 (PSPO)",B654)),"")</f>
        <v/>
      </c>
      <c r="E654" s="7"/>
      <c r="F654" s="7"/>
      <c r="G654" s="151"/>
      <c r="H654" s="349">
        <f t="shared" si="199"/>
        <v>1.7500000000000002E-2</v>
      </c>
      <c r="I654" s="19">
        <f t="shared" si="200"/>
        <v>0</v>
      </c>
      <c r="J654" s="67">
        <f t="shared" si="201"/>
        <v>3.5000000000000003E-2</v>
      </c>
      <c r="K654" s="19">
        <f t="shared" si="202"/>
        <v>0</v>
      </c>
      <c r="L654" s="138">
        <f>IF(ISNUMBER(VLOOKUP('Rate Calculations'!$A654,#REF!,2,FALSE)),VLOOKUP('Rate Calculations'!$A654,#REF!,2,FALSE),0)</f>
        <v>0</v>
      </c>
      <c r="M654" s="89">
        <f>IF(ISNUMBER(VLOOKUP('Rate Calculations'!$A654,#REF!,4,FALSE)),VLOOKUP('Rate Calculations'!$A654,#REF!,4,FALSE),0)</f>
        <v>0</v>
      </c>
      <c r="N654" s="17">
        <f t="shared" si="203"/>
        <v>0</v>
      </c>
      <c r="O654" s="18">
        <f t="shared" si="204"/>
        <v>0</v>
      </c>
      <c r="P654" s="139">
        <f t="shared" si="205"/>
        <v>0</v>
      </c>
      <c r="Q654" s="66">
        <f t="shared" si="206"/>
        <v>0</v>
      </c>
      <c r="R654" s="66">
        <f t="shared" si="207"/>
        <v>0</v>
      </c>
      <c r="S654" s="10" t="e">
        <f>IF(#REF!="Yes",Q654,(Q654+I654*0.5))</f>
        <v>#REF!</v>
      </c>
      <c r="T654" s="10" t="e">
        <f>IF(#REF!="Yes",R654,(R654+K654*0.5))</f>
        <v>#REF!</v>
      </c>
      <c r="U654" s="151">
        <f t="shared" si="208"/>
        <v>0</v>
      </c>
      <c r="V654" s="16">
        <f t="shared" si="209"/>
        <v>0</v>
      </c>
      <c r="W654" s="16">
        <f t="shared" si="210"/>
        <v>0</v>
      </c>
      <c r="X654" s="138">
        <f>IF(ISNUMBER(VLOOKUP('Rate Calculations'!$A654,#REF!,5,FALSE)),VLOOKUP('Rate Calculations'!$A654,#REF!,5,FALSE),0)</f>
        <v>0</v>
      </c>
      <c r="Y654" s="89">
        <f>IF(ISNUMBER(VLOOKUP('Rate Calculations'!$A654,#REF!,6,FALSE)),VLOOKUP('Rate Calculations'!$A654,#REF!,6,FALSE),0)</f>
        <v>0</v>
      </c>
      <c r="Z654" s="17">
        <f t="shared" si="211"/>
        <v>0</v>
      </c>
      <c r="AA654" s="18">
        <f t="shared" si="212"/>
        <v>0</v>
      </c>
      <c r="AB654" s="46">
        <f t="shared" si="197"/>
        <v>0</v>
      </c>
      <c r="AC654" s="24">
        <f t="shared" si="213"/>
        <v>0</v>
      </c>
      <c r="AD654" s="24">
        <f t="shared" si="214"/>
        <v>0</v>
      </c>
      <c r="AE654" s="27" t="e">
        <f>IF(#REF!="Yes",AC654,(AC654+V654*0.5))</f>
        <v>#REF!</v>
      </c>
      <c r="AF654" s="27" t="e">
        <f>IF(#REF!="Yes",AD654,(AD654+W654*0.5))</f>
        <v>#REF!</v>
      </c>
    </row>
    <row r="655" spans="1:32">
      <c r="A655" s="57" t="str">
        <f t="shared" si="198"/>
        <v xml:space="preserve"> </v>
      </c>
      <c r="B655" s="57"/>
      <c r="C655" s="57"/>
      <c r="D655" s="30" t="str">
        <f>IFERROR((GETPIVOTDATA("Average of Certified Payroll Hourly Rate",'Pivot Table'!$X$3,"Firm Name",A655,"Class Round 3 (PSPO)",B655)),"")</f>
        <v/>
      </c>
      <c r="E655" s="7"/>
      <c r="F655" s="7"/>
      <c r="G655" s="151"/>
      <c r="H655" s="349">
        <f t="shared" si="199"/>
        <v>1.7500000000000002E-2</v>
      </c>
      <c r="I655" s="19">
        <f t="shared" si="200"/>
        <v>0</v>
      </c>
      <c r="J655" s="67">
        <f t="shared" si="201"/>
        <v>3.5000000000000003E-2</v>
      </c>
      <c r="K655" s="19">
        <f t="shared" si="202"/>
        <v>0</v>
      </c>
      <c r="L655" s="138">
        <f>IF(ISNUMBER(VLOOKUP('Rate Calculations'!$A655,#REF!,2,FALSE)),VLOOKUP('Rate Calculations'!$A655,#REF!,2,FALSE),0)</f>
        <v>0</v>
      </c>
      <c r="M655" s="89">
        <f>IF(ISNUMBER(VLOOKUP('Rate Calculations'!$A655,#REF!,4,FALSE)),VLOOKUP('Rate Calculations'!$A655,#REF!,4,FALSE),0)</f>
        <v>0</v>
      </c>
      <c r="N655" s="17">
        <f t="shared" si="203"/>
        <v>0</v>
      </c>
      <c r="O655" s="18">
        <f t="shared" si="204"/>
        <v>0</v>
      </c>
      <c r="P655" s="139">
        <f t="shared" si="205"/>
        <v>0</v>
      </c>
      <c r="Q655" s="66">
        <f t="shared" si="206"/>
        <v>0</v>
      </c>
      <c r="R655" s="66">
        <f t="shared" si="207"/>
        <v>0</v>
      </c>
      <c r="S655" s="10" t="e">
        <f>IF(#REF!="Yes",Q655,(Q655+I655*0.5))</f>
        <v>#REF!</v>
      </c>
      <c r="T655" s="10" t="e">
        <f>IF(#REF!="Yes",R655,(R655+K655*0.5))</f>
        <v>#REF!</v>
      </c>
      <c r="U655" s="151">
        <f t="shared" si="208"/>
        <v>0</v>
      </c>
      <c r="V655" s="16">
        <f t="shared" si="209"/>
        <v>0</v>
      </c>
      <c r="W655" s="16">
        <f t="shared" si="210"/>
        <v>0</v>
      </c>
      <c r="X655" s="138">
        <f>IF(ISNUMBER(VLOOKUP('Rate Calculations'!$A655,#REF!,5,FALSE)),VLOOKUP('Rate Calculations'!$A655,#REF!,5,FALSE),0)</f>
        <v>0</v>
      </c>
      <c r="Y655" s="89">
        <f>IF(ISNUMBER(VLOOKUP('Rate Calculations'!$A655,#REF!,6,FALSE)),VLOOKUP('Rate Calculations'!$A655,#REF!,6,FALSE),0)</f>
        <v>0</v>
      </c>
      <c r="Z655" s="17">
        <f t="shared" si="211"/>
        <v>0</v>
      </c>
      <c r="AA655" s="18">
        <f t="shared" si="212"/>
        <v>0</v>
      </c>
      <c r="AB655" s="46">
        <f t="shared" si="197"/>
        <v>0</v>
      </c>
      <c r="AC655" s="24">
        <f t="shared" si="213"/>
        <v>0</v>
      </c>
      <c r="AD655" s="24">
        <f t="shared" si="214"/>
        <v>0</v>
      </c>
      <c r="AE655" s="27" t="e">
        <f>IF(#REF!="Yes",AC655,(AC655+V655*0.5))</f>
        <v>#REF!</v>
      </c>
      <c r="AF655" s="27" t="e">
        <f>IF(#REF!="Yes",AD655,(AD655+W655*0.5))</f>
        <v>#REF!</v>
      </c>
    </row>
    <row r="656" spans="1:32">
      <c r="A656" s="57" t="str">
        <f t="shared" si="198"/>
        <v xml:space="preserve"> </v>
      </c>
      <c r="B656" s="57"/>
      <c r="C656" s="57"/>
      <c r="D656" s="30" t="str">
        <f>IFERROR((GETPIVOTDATA("Average of Certified Payroll Hourly Rate",'Pivot Table'!$X$3,"Firm Name",A656,"Class Round 3 (PSPO)",B656)),"")</f>
        <v/>
      </c>
      <c r="E656" s="7"/>
      <c r="F656" s="7"/>
      <c r="G656" s="151"/>
      <c r="H656" s="349">
        <f t="shared" si="199"/>
        <v>1.7500000000000002E-2</v>
      </c>
      <c r="I656" s="19">
        <f t="shared" si="200"/>
        <v>0</v>
      </c>
      <c r="J656" s="67">
        <f t="shared" si="201"/>
        <v>3.5000000000000003E-2</v>
      </c>
      <c r="K656" s="19">
        <f t="shared" si="202"/>
        <v>0</v>
      </c>
      <c r="L656" s="138">
        <f>IF(ISNUMBER(VLOOKUP('Rate Calculations'!$A656,#REF!,2,FALSE)),VLOOKUP('Rate Calculations'!$A656,#REF!,2,FALSE),0)</f>
        <v>0</v>
      </c>
      <c r="M656" s="89">
        <f>IF(ISNUMBER(VLOOKUP('Rate Calculations'!$A656,#REF!,4,FALSE)),VLOOKUP('Rate Calculations'!$A656,#REF!,4,FALSE),0)</f>
        <v>0</v>
      </c>
      <c r="N656" s="17">
        <f t="shared" si="203"/>
        <v>0</v>
      </c>
      <c r="O656" s="18">
        <f t="shared" si="204"/>
        <v>0</v>
      </c>
      <c r="P656" s="139">
        <f t="shared" si="205"/>
        <v>0</v>
      </c>
      <c r="Q656" s="66">
        <f t="shared" si="206"/>
        <v>0</v>
      </c>
      <c r="R656" s="66">
        <f t="shared" si="207"/>
        <v>0</v>
      </c>
      <c r="S656" s="10" t="e">
        <f>IF(#REF!="Yes",Q656,(Q656+I656*0.5))</f>
        <v>#REF!</v>
      </c>
      <c r="T656" s="10" t="e">
        <f>IF(#REF!="Yes",R656,(R656+K656*0.5))</f>
        <v>#REF!</v>
      </c>
      <c r="U656" s="151">
        <f t="shared" si="208"/>
        <v>0</v>
      </c>
      <c r="V656" s="16">
        <f t="shared" si="209"/>
        <v>0</v>
      </c>
      <c r="W656" s="16">
        <f t="shared" si="210"/>
        <v>0</v>
      </c>
      <c r="X656" s="138">
        <f>IF(ISNUMBER(VLOOKUP('Rate Calculations'!$A656,#REF!,5,FALSE)),VLOOKUP('Rate Calculations'!$A656,#REF!,5,FALSE),0)</f>
        <v>0</v>
      </c>
      <c r="Y656" s="89">
        <f>IF(ISNUMBER(VLOOKUP('Rate Calculations'!$A656,#REF!,6,FALSE)),VLOOKUP('Rate Calculations'!$A656,#REF!,6,FALSE),0)</f>
        <v>0</v>
      </c>
      <c r="Z656" s="17">
        <f t="shared" si="211"/>
        <v>0</v>
      </c>
      <c r="AA656" s="18">
        <f t="shared" si="212"/>
        <v>0</v>
      </c>
      <c r="AB656" s="46">
        <f t="shared" si="197"/>
        <v>0</v>
      </c>
      <c r="AC656" s="24">
        <f t="shared" si="213"/>
        <v>0</v>
      </c>
      <c r="AD656" s="24">
        <f t="shared" si="214"/>
        <v>0</v>
      </c>
      <c r="AE656" s="27" t="e">
        <f>IF(#REF!="Yes",AC656,(AC656+V656*0.5))</f>
        <v>#REF!</v>
      </c>
      <c r="AF656" s="27" t="e">
        <f>IF(#REF!="Yes",AD656,(AD656+W656*0.5))</f>
        <v>#REF!</v>
      </c>
    </row>
    <row r="657" spans="1:32">
      <c r="A657" s="57" t="str">
        <f t="shared" si="198"/>
        <v xml:space="preserve"> </v>
      </c>
      <c r="B657" s="57"/>
      <c r="C657" s="57"/>
      <c r="D657" s="30" t="str">
        <f>IFERROR((GETPIVOTDATA("Average of Certified Payroll Hourly Rate",'Pivot Table'!$X$3,"Firm Name",A657,"Class Round 3 (PSPO)",B657)),"")</f>
        <v/>
      </c>
      <c r="E657" s="7"/>
      <c r="F657" s="7"/>
      <c r="G657" s="151"/>
      <c r="H657" s="349">
        <f t="shared" si="199"/>
        <v>1.7500000000000002E-2</v>
      </c>
      <c r="I657" s="19">
        <f t="shared" si="200"/>
        <v>0</v>
      </c>
      <c r="J657" s="67">
        <f t="shared" si="201"/>
        <v>3.5000000000000003E-2</v>
      </c>
      <c r="K657" s="19">
        <f t="shared" si="202"/>
        <v>0</v>
      </c>
      <c r="L657" s="138">
        <f>IF(ISNUMBER(VLOOKUP('Rate Calculations'!$A657,#REF!,2,FALSE)),VLOOKUP('Rate Calculations'!$A657,#REF!,2,FALSE),0)</f>
        <v>0</v>
      </c>
      <c r="M657" s="89">
        <f>IF(ISNUMBER(VLOOKUP('Rate Calculations'!$A657,#REF!,4,FALSE)),VLOOKUP('Rate Calculations'!$A657,#REF!,4,FALSE),0)</f>
        <v>0</v>
      </c>
      <c r="N657" s="17">
        <f t="shared" si="203"/>
        <v>0</v>
      </c>
      <c r="O657" s="18">
        <f t="shared" si="204"/>
        <v>0</v>
      </c>
      <c r="P657" s="139">
        <f t="shared" si="205"/>
        <v>0</v>
      </c>
      <c r="Q657" s="66">
        <f t="shared" si="206"/>
        <v>0</v>
      </c>
      <c r="R657" s="66">
        <f t="shared" si="207"/>
        <v>0</v>
      </c>
      <c r="S657" s="10" t="e">
        <f>IF(#REF!="Yes",Q657,(Q657+I657*0.5))</f>
        <v>#REF!</v>
      </c>
      <c r="T657" s="10" t="e">
        <f>IF(#REF!="Yes",R657,(R657+K657*0.5))</f>
        <v>#REF!</v>
      </c>
      <c r="U657" s="151">
        <f t="shared" si="208"/>
        <v>0</v>
      </c>
      <c r="V657" s="16">
        <f t="shared" si="209"/>
        <v>0</v>
      </c>
      <c r="W657" s="16">
        <f t="shared" si="210"/>
        <v>0</v>
      </c>
      <c r="X657" s="138">
        <f>IF(ISNUMBER(VLOOKUP('Rate Calculations'!$A657,#REF!,5,FALSE)),VLOOKUP('Rate Calculations'!$A657,#REF!,5,FALSE),0)</f>
        <v>0</v>
      </c>
      <c r="Y657" s="89">
        <f>IF(ISNUMBER(VLOOKUP('Rate Calculations'!$A657,#REF!,6,FALSE)),VLOOKUP('Rate Calculations'!$A657,#REF!,6,FALSE),0)</f>
        <v>0</v>
      </c>
      <c r="Z657" s="17">
        <f t="shared" si="211"/>
        <v>0</v>
      </c>
      <c r="AA657" s="18">
        <f t="shared" si="212"/>
        <v>0</v>
      </c>
      <c r="AB657" s="46">
        <f t="shared" si="197"/>
        <v>0</v>
      </c>
      <c r="AC657" s="24">
        <f t="shared" si="213"/>
        <v>0</v>
      </c>
      <c r="AD657" s="24">
        <f t="shared" si="214"/>
        <v>0</v>
      </c>
      <c r="AE657" s="27" t="e">
        <f>IF(#REF!="Yes",AC657,(AC657+V657*0.5))</f>
        <v>#REF!</v>
      </c>
      <c r="AF657" s="27" t="e">
        <f>IF(#REF!="Yes",AD657,(AD657+W657*0.5))</f>
        <v>#REF!</v>
      </c>
    </row>
    <row r="658" spans="1:32">
      <c r="A658" s="57" t="str">
        <f t="shared" si="198"/>
        <v xml:space="preserve"> </v>
      </c>
      <c r="B658" s="57"/>
      <c r="C658" s="57"/>
      <c r="D658" s="30" t="str">
        <f>IFERROR((GETPIVOTDATA("Average of Certified Payroll Hourly Rate",'Pivot Table'!$X$3,"Firm Name",A658,"Class Round 3 (PSPO)",B658)),"")</f>
        <v/>
      </c>
      <c r="E658" s="7"/>
      <c r="F658" s="7"/>
      <c r="G658" s="151"/>
      <c r="H658" s="349">
        <f t="shared" si="199"/>
        <v>1.7500000000000002E-2</v>
      </c>
      <c r="I658" s="19">
        <f t="shared" si="200"/>
        <v>0</v>
      </c>
      <c r="J658" s="67">
        <f t="shared" si="201"/>
        <v>3.5000000000000003E-2</v>
      </c>
      <c r="K658" s="19">
        <f t="shared" si="202"/>
        <v>0</v>
      </c>
      <c r="L658" s="138">
        <f>IF(ISNUMBER(VLOOKUP('Rate Calculations'!$A658,#REF!,2,FALSE)),VLOOKUP('Rate Calculations'!$A658,#REF!,2,FALSE),0)</f>
        <v>0</v>
      </c>
      <c r="M658" s="89">
        <f>IF(ISNUMBER(VLOOKUP('Rate Calculations'!$A658,#REF!,4,FALSE)),VLOOKUP('Rate Calculations'!$A658,#REF!,4,FALSE),0)</f>
        <v>0</v>
      </c>
      <c r="N658" s="17">
        <f t="shared" si="203"/>
        <v>0</v>
      </c>
      <c r="O658" s="18">
        <f t="shared" si="204"/>
        <v>0</v>
      </c>
      <c r="P658" s="139">
        <f t="shared" si="205"/>
        <v>0</v>
      </c>
      <c r="Q658" s="66">
        <f t="shared" si="206"/>
        <v>0</v>
      </c>
      <c r="R658" s="66">
        <f t="shared" si="207"/>
        <v>0</v>
      </c>
      <c r="S658" s="10" t="e">
        <f>IF(#REF!="Yes",Q658,(Q658+I658*0.5))</f>
        <v>#REF!</v>
      </c>
      <c r="T658" s="10" t="e">
        <f>IF(#REF!="Yes",R658,(R658+K658*0.5))</f>
        <v>#REF!</v>
      </c>
      <c r="U658" s="151">
        <f t="shared" si="208"/>
        <v>0</v>
      </c>
      <c r="V658" s="16">
        <f t="shared" si="209"/>
        <v>0</v>
      </c>
      <c r="W658" s="16">
        <f t="shared" si="210"/>
        <v>0</v>
      </c>
      <c r="X658" s="138">
        <f>IF(ISNUMBER(VLOOKUP('Rate Calculations'!$A658,#REF!,5,FALSE)),VLOOKUP('Rate Calculations'!$A658,#REF!,5,FALSE),0)</f>
        <v>0</v>
      </c>
      <c r="Y658" s="89">
        <f>IF(ISNUMBER(VLOOKUP('Rate Calculations'!$A658,#REF!,6,FALSE)),VLOOKUP('Rate Calculations'!$A658,#REF!,6,FALSE),0)</f>
        <v>0</v>
      </c>
      <c r="Z658" s="17">
        <f t="shared" si="211"/>
        <v>0</v>
      </c>
      <c r="AA658" s="18">
        <f t="shared" si="212"/>
        <v>0</v>
      </c>
      <c r="AB658" s="46">
        <f t="shared" si="197"/>
        <v>0</v>
      </c>
      <c r="AC658" s="24">
        <f t="shared" si="213"/>
        <v>0</v>
      </c>
      <c r="AD658" s="24">
        <f t="shared" si="214"/>
        <v>0</v>
      </c>
      <c r="AE658" s="27" t="e">
        <f>IF(#REF!="Yes",AC658,(AC658+V658*0.5))</f>
        <v>#REF!</v>
      </c>
      <c r="AF658" s="27" t="e">
        <f>IF(#REF!="Yes",AD658,(AD658+W658*0.5))</f>
        <v>#REF!</v>
      </c>
    </row>
    <row r="659" spans="1:32">
      <c r="A659" s="57" t="str">
        <f t="shared" si="198"/>
        <v xml:space="preserve"> </v>
      </c>
      <c r="B659" s="57"/>
      <c r="C659" s="57"/>
      <c r="D659" s="30" t="str">
        <f>IFERROR((GETPIVOTDATA("Average of Certified Payroll Hourly Rate",'Pivot Table'!$X$3,"Firm Name",A659,"Class Round 3 (PSPO)",B659)),"")</f>
        <v/>
      </c>
      <c r="E659" s="7"/>
      <c r="F659" s="7"/>
      <c r="G659" s="151"/>
      <c r="H659" s="349">
        <f t="shared" si="199"/>
        <v>1.7500000000000002E-2</v>
      </c>
      <c r="I659" s="19">
        <f t="shared" si="200"/>
        <v>0</v>
      </c>
      <c r="J659" s="67">
        <f t="shared" si="201"/>
        <v>3.5000000000000003E-2</v>
      </c>
      <c r="K659" s="19">
        <f t="shared" si="202"/>
        <v>0</v>
      </c>
      <c r="L659" s="138">
        <f>IF(ISNUMBER(VLOOKUP('Rate Calculations'!$A659,#REF!,2,FALSE)),VLOOKUP('Rate Calculations'!$A659,#REF!,2,FALSE),0)</f>
        <v>0</v>
      </c>
      <c r="M659" s="89">
        <f>IF(ISNUMBER(VLOOKUP('Rate Calculations'!$A659,#REF!,4,FALSE)),VLOOKUP('Rate Calculations'!$A659,#REF!,4,FALSE),0)</f>
        <v>0</v>
      </c>
      <c r="N659" s="17">
        <f t="shared" si="203"/>
        <v>0</v>
      </c>
      <c r="O659" s="18">
        <f t="shared" si="204"/>
        <v>0</v>
      </c>
      <c r="P659" s="139">
        <f t="shared" si="205"/>
        <v>0</v>
      </c>
      <c r="Q659" s="66">
        <f t="shared" si="206"/>
        <v>0</v>
      </c>
      <c r="R659" s="66">
        <f t="shared" si="207"/>
        <v>0</v>
      </c>
      <c r="S659" s="10" t="e">
        <f>IF(#REF!="Yes",Q659,(Q659+I659*0.5))</f>
        <v>#REF!</v>
      </c>
      <c r="T659" s="10" t="e">
        <f>IF(#REF!="Yes",R659,(R659+K659*0.5))</f>
        <v>#REF!</v>
      </c>
      <c r="U659" s="151">
        <f t="shared" si="208"/>
        <v>0</v>
      </c>
      <c r="V659" s="16">
        <f t="shared" si="209"/>
        <v>0</v>
      </c>
      <c r="W659" s="16">
        <f t="shared" si="210"/>
        <v>0</v>
      </c>
      <c r="X659" s="138">
        <f>IF(ISNUMBER(VLOOKUP('Rate Calculations'!$A659,#REF!,5,FALSE)),VLOOKUP('Rate Calculations'!$A659,#REF!,5,FALSE),0)</f>
        <v>0</v>
      </c>
      <c r="Y659" s="89">
        <f>IF(ISNUMBER(VLOOKUP('Rate Calculations'!$A659,#REF!,6,FALSE)),VLOOKUP('Rate Calculations'!$A659,#REF!,6,FALSE),0)</f>
        <v>0</v>
      </c>
      <c r="Z659" s="17">
        <f t="shared" si="211"/>
        <v>0</v>
      </c>
      <c r="AA659" s="18">
        <f t="shared" si="212"/>
        <v>0</v>
      </c>
      <c r="AB659" s="46">
        <f t="shared" si="197"/>
        <v>0</v>
      </c>
      <c r="AC659" s="24">
        <f t="shared" si="213"/>
        <v>0</v>
      </c>
      <c r="AD659" s="24">
        <f t="shared" si="214"/>
        <v>0</v>
      </c>
      <c r="AE659" s="27" t="e">
        <f>IF(#REF!="Yes",AC659,(AC659+V659*0.5))</f>
        <v>#REF!</v>
      </c>
      <c r="AF659" s="27" t="e">
        <f>IF(#REF!="Yes",AD659,(AD659+W659*0.5))</f>
        <v>#REF!</v>
      </c>
    </row>
    <row r="660" spans="1:32">
      <c r="A660" s="57" t="str">
        <f t="shared" si="198"/>
        <v xml:space="preserve"> </v>
      </c>
      <c r="B660" s="57"/>
      <c r="C660" s="57"/>
      <c r="D660" s="30" t="str">
        <f>IFERROR((GETPIVOTDATA("Average of Certified Payroll Hourly Rate",'Pivot Table'!$X$3,"Firm Name",A660,"Class Round 3 (PSPO)",B660)),"")</f>
        <v/>
      </c>
      <c r="E660" s="7"/>
      <c r="F660" s="7"/>
      <c r="G660" s="151"/>
      <c r="H660" s="349">
        <f t="shared" si="199"/>
        <v>1.7500000000000002E-2</v>
      </c>
      <c r="I660" s="19">
        <f t="shared" si="200"/>
        <v>0</v>
      </c>
      <c r="J660" s="67">
        <f t="shared" si="201"/>
        <v>3.5000000000000003E-2</v>
      </c>
      <c r="K660" s="19">
        <f t="shared" si="202"/>
        <v>0</v>
      </c>
      <c r="L660" s="138">
        <f>IF(ISNUMBER(VLOOKUP('Rate Calculations'!$A660,#REF!,2,FALSE)),VLOOKUP('Rate Calculations'!$A660,#REF!,2,FALSE),0)</f>
        <v>0</v>
      </c>
      <c r="M660" s="89">
        <f>IF(ISNUMBER(VLOOKUP('Rate Calculations'!$A660,#REF!,4,FALSE)),VLOOKUP('Rate Calculations'!$A660,#REF!,4,FALSE),0)</f>
        <v>0</v>
      </c>
      <c r="N660" s="17">
        <f t="shared" si="203"/>
        <v>0</v>
      </c>
      <c r="O660" s="18">
        <f t="shared" si="204"/>
        <v>0</v>
      </c>
      <c r="P660" s="139">
        <f t="shared" si="205"/>
        <v>0</v>
      </c>
      <c r="Q660" s="66">
        <f t="shared" si="206"/>
        <v>0</v>
      </c>
      <c r="R660" s="66">
        <f t="shared" si="207"/>
        <v>0</v>
      </c>
      <c r="S660" s="10" t="e">
        <f>IF(#REF!="Yes",Q660,(Q660+I660*0.5))</f>
        <v>#REF!</v>
      </c>
      <c r="T660" s="10" t="e">
        <f>IF(#REF!="Yes",R660,(R660+K660*0.5))</f>
        <v>#REF!</v>
      </c>
      <c r="U660" s="151">
        <f t="shared" si="208"/>
        <v>0</v>
      </c>
      <c r="V660" s="16">
        <f t="shared" si="209"/>
        <v>0</v>
      </c>
      <c r="W660" s="16">
        <f t="shared" si="210"/>
        <v>0</v>
      </c>
      <c r="X660" s="138">
        <f>IF(ISNUMBER(VLOOKUP('Rate Calculations'!$A660,#REF!,5,FALSE)),VLOOKUP('Rate Calculations'!$A660,#REF!,5,FALSE),0)</f>
        <v>0</v>
      </c>
      <c r="Y660" s="89">
        <f>IF(ISNUMBER(VLOOKUP('Rate Calculations'!$A660,#REF!,6,FALSE)),VLOOKUP('Rate Calculations'!$A660,#REF!,6,FALSE),0)</f>
        <v>0</v>
      </c>
      <c r="Z660" s="17">
        <f t="shared" si="211"/>
        <v>0</v>
      </c>
      <c r="AA660" s="18">
        <f t="shared" si="212"/>
        <v>0</v>
      </c>
      <c r="AB660" s="46">
        <f t="shared" si="197"/>
        <v>0</v>
      </c>
      <c r="AC660" s="24">
        <f t="shared" si="213"/>
        <v>0</v>
      </c>
      <c r="AD660" s="24">
        <f t="shared" si="214"/>
        <v>0</v>
      </c>
      <c r="AE660" s="27" t="e">
        <f>IF(#REF!="Yes",AC660,(AC660+V660*0.5))</f>
        <v>#REF!</v>
      </c>
      <c r="AF660" s="27" t="e">
        <f>IF(#REF!="Yes",AD660,(AD660+W660*0.5))</f>
        <v>#REF!</v>
      </c>
    </row>
    <row r="661" spans="1:32">
      <c r="A661" s="57" t="str">
        <f t="shared" si="198"/>
        <v xml:space="preserve"> </v>
      </c>
      <c r="B661" s="57"/>
      <c r="C661" s="57"/>
      <c r="D661" s="30" t="str">
        <f>IFERROR((GETPIVOTDATA("Average of Certified Payroll Hourly Rate",'Pivot Table'!$X$3,"Firm Name",A661,"Class Round 3 (PSPO)",B661)),"")</f>
        <v/>
      </c>
      <c r="E661" s="7"/>
      <c r="F661" s="7"/>
      <c r="G661" s="151"/>
      <c r="H661" s="349">
        <f t="shared" si="199"/>
        <v>1.7500000000000002E-2</v>
      </c>
      <c r="I661" s="19">
        <f t="shared" si="200"/>
        <v>0</v>
      </c>
      <c r="J661" s="67">
        <f t="shared" si="201"/>
        <v>3.5000000000000003E-2</v>
      </c>
      <c r="K661" s="19">
        <f t="shared" si="202"/>
        <v>0</v>
      </c>
      <c r="L661" s="138">
        <f>IF(ISNUMBER(VLOOKUP('Rate Calculations'!$A661,#REF!,2,FALSE)),VLOOKUP('Rate Calculations'!$A661,#REF!,2,FALSE),0)</f>
        <v>0</v>
      </c>
      <c r="M661" s="89">
        <f>IF(ISNUMBER(VLOOKUP('Rate Calculations'!$A661,#REF!,4,FALSE)),VLOOKUP('Rate Calculations'!$A661,#REF!,4,FALSE),0)</f>
        <v>0</v>
      </c>
      <c r="N661" s="17">
        <f t="shared" si="203"/>
        <v>0</v>
      </c>
      <c r="O661" s="18">
        <f t="shared" si="204"/>
        <v>0</v>
      </c>
      <c r="P661" s="139">
        <f t="shared" si="205"/>
        <v>0</v>
      </c>
      <c r="Q661" s="66">
        <f t="shared" si="206"/>
        <v>0</v>
      </c>
      <c r="R661" s="66">
        <f t="shared" si="207"/>
        <v>0</v>
      </c>
      <c r="S661" s="10" t="e">
        <f>IF(#REF!="Yes",Q661,(Q661+I661*0.5))</f>
        <v>#REF!</v>
      </c>
      <c r="T661" s="10" t="e">
        <f>IF(#REF!="Yes",R661,(R661+K661*0.5))</f>
        <v>#REF!</v>
      </c>
      <c r="U661" s="151">
        <f t="shared" si="208"/>
        <v>0</v>
      </c>
      <c r="V661" s="16">
        <f t="shared" si="209"/>
        <v>0</v>
      </c>
      <c r="W661" s="16">
        <f t="shared" si="210"/>
        <v>0</v>
      </c>
      <c r="X661" s="138">
        <f>IF(ISNUMBER(VLOOKUP('Rate Calculations'!$A661,#REF!,5,FALSE)),VLOOKUP('Rate Calculations'!$A661,#REF!,5,FALSE),0)</f>
        <v>0</v>
      </c>
      <c r="Y661" s="89">
        <f>IF(ISNUMBER(VLOOKUP('Rate Calculations'!$A661,#REF!,6,FALSE)),VLOOKUP('Rate Calculations'!$A661,#REF!,6,FALSE),0)</f>
        <v>0</v>
      </c>
      <c r="Z661" s="17">
        <f t="shared" si="211"/>
        <v>0</v>
      </c>
      <c r="AA661" s="18">
        <f t="shared" si="212"/>
        <v>0</v>
      </c>
      <c r="AB661" s="46">
        <f t="shared" si="197"/>
        <v>0</v>
      </c>
      <c r="AC661" s="24">
        <f t="shared" si="213"/>
        <v>0</v>
      </c>
      <c r="AD661" s="24">
        <f t="shared" si="214"/>
        <v>0</v>
      </c>
      <c r="AE661" s="27" t="e">
        <f>IF(#REF!="Yes",AC661,(AC661+V661*0.5))</f>
        <v>#REF!</v>
      </c>
      <c r="AF661" s="27" t="e">
        <f>IF(#REF!="Yes",AD661,(AD661+W661*0.5))</f>
        <v>#REF!</v>
      </c>
    </row>
    <row r="662" spans="1:32">
      <c r="A662" s="57" t="str">
        <f t="shared" si="198"/>
        <v xml:space="preserve"> </v>
      </c>
      <c r="B662" s="57"/>
      <c r="C662" s="57"/>
      <c r="D662" s="30" t="str">
        <f>IFERROR((GETPIVOTDATA("Average of Certified Payroll Hourly Rate",'Pivot Table'!$X$3,"Firm Name",A662,"Class Round 3 (PSPO)",B662)),"")</f>
        <v/>
      </c>
      <c r="E662" s="7"/>
      <c r="F662" s="7"/>
      <c r="G662" s="151"/>
      <c r="H662" s="349">
        <f t="shared" si="199"/>
        <v>1.7500000000000002E-2</v>
      </c>
      <c r="I662" s="19">
        <f t="shared" si="200"/>
        <v>0</v>
      </c>
      <c r="J662" s="67">
        <f t="shared" si="201"/>
        <v>3.5000000000000003E-2</v>
      </c>
      <c r="K662" s="19">
        <f t="shared" si="202"/>
        <v>0</v>
      </c>
      <c r="L662" s="138">
        <f>IF(ISNUMBER(VLOOKUP('Rate Calculations'!$A662,#REF!,2,FALSE)),VLOOKUP('Rate Calculations'!$A662,#REF!,2,FALSE),0)</f>
        <v>0</v>
      </c>
      <c r="M662" s="89">
        <f>IF(ISNUMBER(VLOOKUP('Rate Calculations'!$A662,#REF!,4,FALSE)),VLOOKUP('Rate Calculations'!$A662,#REF!,4,FALSE),0)</f>
        <v>0</v>
      </c>
      <c r="N662" s="17">
        <f t="shared" si="203"/>
        <v>0</v>
      </c>
      <c r="O662" s="18">
        <f t="shared" si="204"/>
        <v>0</v>
      </c>
      <c r="P662" s="139">
        <f t="shared" si="205"/>
        <v>0</v>
      </c>
      <c r="Q662" s="66">
        <f t="shared" si="206"/>
        <v>0</v>
      </c>
      <c r="R662" s="66">
        <f t="shared" si="207"/>
        <v>0</v>
      </c>
      <c r="S662" s="10" t="e">
        <f>IF(#REF!="Yes",Q662,(Q662+I662*0.5))</f>
        <v>#REF!</v>
      </c>
      <c r="T662" s="10" t="e">
        <f>IF(#REF!="Yes",R662,(R662+K662*0.5))</f>
        <v>#REF!</v>
      </c>
      <c r="U662" s="151">
        <f t="shared" si="208"/>
        <v>0</v>
      </c>
      <c r="V662" s="16">
        <f t="shared" si="209"/>
        <v>0</v>
      </c>
      <c r="W662" s="16">
        <f t="shared" si="210"/>
        <v>0</v>
      </c>
      <c r="X662" s="138">
        <f>IF(ISNUMBER(VLOOKUP('Rate Calculations'!$A662,#REF!,5,FALSE)),VLOOKUP('Rate Calculations'!$A662,#REF!,5,FALSE),0)</f>
        <v>0</v>
      </c>
      <c r="Y662" s="89">
        <f>IF(ISNUMBER(VLOOKUP('Rate Calculations'!$A662,#REF!,6,FALSE)),VLOOKUP('Rate Calculations'!$A662,#REF!,6,FALSE),0)</f>
        <v>0</v>
      </c>
      <c r="Z662" s="17">
        <f t="shared" si="211"/>
        <v>0</v>
      </c>
      <c r="AA662" s="18">
        <f t="shared" si="212"/>
        <v>0</v>
      </c>
      <c r="AB662" s="46">
        <f t="shared" si="197"/>
        <v>0</v>
      </c>
      <c r="AC662" s="24">
        <f t="shared" si="213"/>
        <v>0</v>
      </c>
      <c r="AD662" s="24">
        <f t="shared" si="214"/>
        <v>0</v>
      </c>
      <c r="AE662" s="27" t="e">
        <f>IF(#REF!="Yes",AC662,(AC662+V662*0.5))</f>
        <v>#REF!</v>
      </c>
      <c r="AF662" s="27" t="e">
        <f>IF(#REF!="Yes",AD662,(AD662+W662*0.5))</f>
        <v>#REF!</v>
      </c>
    </row>
    <row r="663" spans="1:32">
      <c r="A663" s="57" t="str">
        <f t="shared" si="198"/>
        <v xml:space="preserve"> </v>
      </c>
      <c r="B663" s="57"/>
      <c r="C663" s="57"/>
      <c r="D663" s="30" t="str">
        <f>IFERROR((GETPIVOTDATA("Average of Certified Payroll Hourly Rate",'Pivot Table'!$X$3,"Firm Name",A663,"Class Round 3 (PSPO)",B663)),"")</f>
        <v/>
      </c>
      <c r="E663" s="7"/>
      <c r="F663" s="7"/>
      <c r="G663" s="151"/>
      <c r="H663" s="349">
        <f t="shared" si="199"/>
        <v>1.7500000000000002E-2</v>
      </c>
      <c r="I663" s="19">
        <f t="shared" si="200"/>
        <v>0</v>
      </c>
      <c r="J663" s="67">
        <f t="shared" si="201"/>
        <v>3.5000000000000003E-2</v>
      </c>
      <c r="K663" s="19">
        <f t="shared" si="202"/>
        <v>0</v>
      </c>
      <c r="L663" s="138">
        <f>IF(ISNUMBER(VLOOKUP('Rate Calculations'!$A663,#REF!,2,FALSE)),VLOOKUP('Rate Calculations'!$A663,#REF!,2,FALSE),0)</f>
        <v>0</v>
      </c>
      <c r="M663" s="89">
        <f>IF(ISNUMBER(VLOOKUP('Rate Calculations'!$A663,#REF!,4,FALSE)),VLOOKUP('Rate Calculations'!$A663,#REF!,4,FALSE),0)</f>
        <v>0</v>
      </c>
      <c r="N663" s="17">
        <f t="shared" si="203"/>
        <v>0</v>
      </c>
      <c r="O663" s="18">
        <f t="shared" si="204"/>
        <v>0</v>
      </c>
      <c r="P663" s="139">
        <f t="shared" si="205"/>
        <v>0</v>
      </c>
      <c r="Q663" s="66">
        <f t="shared" si="206"/>
        <v>0</v>
      </c>
      <c r="R663" s="66">
        <f t="shared" si="207"/>
        <v>0</v>
      </c>
      <c r="S663" s="10" t="e">
        <f>IF(#REF!="Yes",Q663,(Q663+I663*0.5))</f>
        <v>#REF!</v>
      </c>
      <c r="T663" s="10" t="e">
        <f>IF(#REF!="Yes",R663,(R663+K663*0.5))</f>
        <v>#REF!</v>
      </c>
      <c r="U663" s="151">
        <f t="shared" si="208"/>
        <v>0</v>
      </c>
      <c r="V663" s="16">
        <f t="shared" si="209"/>
        <v>0</v>
      </c>
      <c r="W663" s="16">
        <f t="shared" si="210"/>
        <v>0</v>
      </c>
      <c r="X663" s="138">
        <f>IF(ISNUMBER(VLOOKUP('Rate Calculations'!$A663,#REF!,5,FALSE)),VLOOKUP('Rate Calculations'!$A663,#REF!,5,FALSE),0)</f>
        <v>0</v>
      </c>
      <c r="Y663" s="89">
        <f>IF(ISNUMBER(VLOOKUP('Rate Calculations'!$A663,#REF!,6,FALSE)),VLOOKUP('Rate Calculations'!$A663,#REF!,6,FALSE),0)</f>
        <v>0</v>
      </c>
      <c r="Z663" s="17">
        <f t="shared" si="211"/>
        <v>0</v>
      </c>
      <c r="AA663" s="18">
        <f t="shared" si="212"/>
        <v>0</v>
      </c>
      <c r="AB663" s="46">
        <f t="shared" si="197"/>
        <v>0</v>
      </c>
      <c r="AC663" s="24">
        <f t="shared" si="213"/>
        <v>0</v>
      </c>
      <c r="AD663" s="24">
        <f t="shared" si="214"/>
        <v>0</v>
      </c>
      <c r="AE663" s="27" t="e">
        <f>IF(#REF!="Yes",AC663,(AC663+V663*0.5))</f>
        <v>#REF!</v>
      </c>
      <c r="AF663" s="27" t="e">
        <f>IF(#REF!="Yes",AD663,(AD663+W663*0.5))</f>
        <v>#REF!</v>
      </c>
    </row>
    <row r="664" spans="1:32">
      <c r="A664" s="57" t="str">
        <f t="shared" si="198"/>
        <v xml:space="preserve"> </v>
      </c>
      <c r="B664" s="57"/>
      <c r="C664" s="57"/>
      <c r="D664" s="30" t="str">
        <f>IFERROR((GETPIVOTDATA("Average of Certified Payroll Hourly Rate",'Pivot Table'!$X$3,"Firm Name",A664,"Class Round 3 (PSPO)",B664)),"")</f>
        <v/>
      </c>
      <c r="E664" s="7"/>
      <c r="F664" s="7"/>
      <c r="G664" s="151"/>
      <c r="H664" s="349">
        <f t="shared" si="199"/>
        <v>1.7500000000000002E-2</v>
      </c>
      <c r="I664" s="19">
        <f t="shared" si="200"/>
        <v>0</v>
      </c>
      <c r="J664" s="67">
        <f t="shared" si="201"/>
        <v>3.5000000000000003E-2</v>
      </c>
      <c r="K664" s="19">
        <f t="shared" si="202"/>
        <v>0</v>
      </c>
      <c r="L664" s="138">
        <f>IF(ISNUMBER(VLOOKUP('Rate Calculations'!$A664,#REF!,2,FALSE)),VLOOKUP('Rate Calculations'!$A664,#REF!,2,FALSE),0)</f>
        <v>0</v>
      </c>
      <c r="M664" s="89">
        <f>IF(ISNUMBER(VLOOKUP('Rate Calculations'!$A664,#REF!,4,FALSE)),VLOOKUP('Rate Calculations'!$A664,#REF!,4,FALSE),0)</f>
        <v>0</v>
      </c>
      <c r="N664" s="17">
        <f t="shared" si="203"/>
        <v>0</v>
      </c>
      <c r="O664" s="18">
        <f t="shared" si="204"/>
        <v>0</v>
      </c>
      <c r="P664" s="139">
        <f t="shared" si="205"/>
        <v>0</v>
      </c>
      <c r="Q664" s="66">
        <f t="shared" si="206"/>
        <v>0</v>
      </c>
      <c r="R664" s="66">
        <f t="shared" si="207"/>
        <v>0</v>
      </c>
      <c r="S664" s="10" t="e">
        <f>IF(#REF!="Yes",Q664,(Q664+I664*0.5))</f>
        <v>#REF!</v>
      </c>
      <c r="T664" s="10" t="e">
        <f>IF(#REF!="Yes",R664,(R664+K664*0.5))</f>
        <v>#REF!</v>
      </c>
      <c r="U664" s="151">
        <f t="shared" si="208"/>
        <v>0</v>
      </c>
      <c r="V664" s="16">
        <f t="shared" si="209"/>
        <v>0</v>
      </c>
      <c r="W664" s="16">
        <f t="shared" si="210"/>
        <v>0</v>
      </c>
      <c r="X664" s="138">
        <f>IF(ISNUMBER(VLOOKUP('Rate Calculations'!$A664,#REF!,5,FALSE)),VLOOKUP('Rate Calculations'!$A664,#REF!,5,FALSE),0)</f>
        <v>0</v>
      </c>
      <c r="Y664" s="89">
        <f>IF(ISNUMBER(VLOOKUP('Rate Calculations'!$A664,#REF!,6,FALSE)),VLOOKUP('Rate Calculations'!$A664,#REF!,6,FALSE),0)</f>
        <v>0</v>
      </c>
      <c r="Z664" s="17">
        <f t="shared" si="211"/>
        <v>0</v>
      </c>
      <c r="AA664" s="18">
        <f t="shared" si="212"/>
        <v>0</v>
      </c>
      <c r="AB664" s="46">
        <f t="shared" si="197"/>
        <v>0</v>
      </c>
      <c r="AC664" s="24">
        <f t="shared" si="213"/>
        <v>0</v>
      </c>
      <c r="AD664" s="24">
        <f t="shared" si="214"/>
        <v>0</v>
      </c>
      <c r="AE664" s="27" t="e">
        <f>IF(#REF!="Yes",AC664,(AC664+V664*0.5))</f>
        <v>#REF!</v>
      </c>
      <c r="AF664" s="27" t="e">
        <f>IF(#REF!="Yes",AD664,(AD664+W664*0.5))</f>
        <v>#REF!</v>
      </c>
    </row>
    <row r="665" spans="1:32">
      <c r="A665" s="57" t="str">
        <f t="shared" si="198"/>
        <v xml:space="preserve"> </v>
      </c>
      <c r="B665" s="57"/>
      <c r="C665" s="57"/>
      <c r="D665" s="30" t="str">
        <f>IFERROR((GETPIVOTDATA("Average of Certified Payroll Hourly Rate",'Pivot Table'!$X$3,"Firm Name",A665,"Class Round 3 (PSPO)",B665)),"")</f>
        <v/>
      </c>
      <c r="E665" s="7"/>
      <c r="F665" s="7"/>
      <c r="G665" s="151"/>
      <c r="H665" s="349">
        <f t="shared" si="199"/>
        <v>1.7500000000000002E-2</v>
      </c>
      <c r="I665" s="19">
        <f t="shared" si="200"/>
        <v>0</v>
      </c>
      <c r="J665" s="67">
        <f t="shared" si="201"/>
        <v>3.5000000000000003E-2</v>
      </c>
      <c r="K665" s="19">
        <f t="shared" si="202"/>
        <v>0</v>
      </c>
      <c r="L665" s="138">
        <f>IF(ISNUMBER(VLOOKUP('Rate Calculations'!$A665,#REF!,2,FALSE)),VLOOKUP('Rate Calculations'!$A665,#REF!,2,FALSE),0)</f>
        <v>0</v>
      </c>
      <c r="M665" s="89">
        <f>IF(ISNUMBER(VLOOKUP('Rate Calculations'!$A665,#REF!,4,FALSE)),VLOOKUP('Rate Calculations'!$A665,#REF!,4,FALSE),0)</f>
        <v>0</v>
      </c>
      <c r="N665" s="17">
        <f t="shared" si="203"/>
        <v>0</v>
      </c>
      <c r="O665" s="18">
        <f t="shared" si="204"/>
        <v>0</v>
      </c>
      <c r="P665" s="139">
        <f t="shared" si="205"/>
        <v>0</v>
      </c>
      <c r="Q665" s="66">
        <f t="shared" si="206"/>
        <v>0</v>
      </c>
      <c r="R665" s="66">
        <f t="shared" si="207"/>
        <v>0</v>
      </c>
      <c r="S665" s="10" t="e">
        <f>IF(#REF!="Yes",Q665,(Q665+I665*0.5))</f>
        <v>#REF!</v>
      </c>
      <c r="T665" s="10" t="e">
        <f>IF(#REF!="Yes",R665,(R665+K665*0.5))</f>
        <v>#REF!</v>
      </c>
      <c r="U665" s="151">
        <f t="shared" si="208"/>
        <v>0</v>
      </c>
      <c r="V665" s="16">
        <f t="shared" si="209"/>
        <v>0</v>
      </c>
      <c r="W665" s="16">
        <f t="shared" si="210"/>
        <v>0</v>
      </c>
      <c r="X665" s="138">
        <f>IF(ISNUMBER(VLOOKUP('Rate Calculations'!$A665,#REF!,5,FALSE)),VLOOKUP('Rate Calculations'!$A665,#REF!,5,FALSE),0)</f>
        <v>0</v>
      </c>
      <c r="Y665" s="89">
        <f>IF(ISNUMBER(VLOOKUP('Rate Calculations'!$A665,#REF!,6,FALSE)),VLOOKUP('Rate Calculations'!$A665,#REF!,6,FALSE),0)</f>
        <v>0</v>
      </c>
      <c r="Z665" s="17">
        <f t="shared" si="211"/>
        <v>0</v>
      </c>
      <c r="AA665" s="18">
        <f t="shared" si="212"/>
        <v>0</v>
      </c>
      <c r="AB665" s="46">
        <f t="shared" si="197"/>
        <v>0</v>
      </c>
      <c r="AC665" s="24">
        <f t="shared" si="213"/>
        <v>0</v>
      </c>
      <c r="AD665" s="24">
        <f t="shared" si="214"/>
        <v>0</v>
      </c>
      <c r="AE665" s="27" t="e">
        <f>IF(#REF!="Yes",AC665,(AC665+V665*0.5))</f>
        <v>#REF!</v>
      </c>
      <c r="AF665" s="27" t="e">
        <f>IF(#REF!="Yes",AD665,(AD665+W665*0.5))</f>
        <v>#REF!</v>
      </c>
    </row>
    <row r="666" spans="1:32">
      <c r="A666" s="57" t="str">
        <f t="shared" si="198"/>
        <v xml:space="preserve"> </v>
      </c>
      <c r="B666" s="57"/>
      <c r="C666" s="57"/>
      <c r="D666" s="30" t="str">
        <f>IFERROR((GETPIVOTDATA("Average of Certified Payroll Hourly Rate",'Pivot Table'!$X$3,"Firm Name",A666,"Class Round 3 (PSPO)",B666)),"")</f>
        <v/>
      </c>
      <c r="E666" s="7"/>
      <c r="F666" s="7"/>
      <c r="G666" s="151"/>
      <c r="H666" s="349">
        <f t="shared" si="199"/>
        <v>1.7500000000000002E-2</v>
      </c>
      <c r="I666" s="19">
        <f t="shared" si="200"/>
        <v>0</v>
      </c>
      <c r="J666" s="67">
        <f t="shared" si="201"/>
        <v>3.5000000000000003E-2</v>
      </c>
      <c r="K666" s="19">
        <f t="shared" si="202"/>
        <v>0</v>
      </c>
      <c r="L666" s="138">
        <f>IF(ISNUMBER(VLOOKUP('Rate Calculations'!$A666,#REF!,2,FALSE)),VLOOKUP('Rate Calculations'!$A666,#REF!,2,FALSE),0)</f>
        <v>0</v>
      </c>
      <c r="M666" s="89">
        <f>IF(ISNUMBER(VLOOKUP('Rate Calculations'!$A666,#REF!,4,FALSE)),VLOOKUP('Rate Calculations'!$A666,#REF!,4,FALSE),0)</f>
        <v>0</v>
      </c>
      <c r="N666" s="17">
        <f t="shared" si="203"/>
        <v>0</v>
      </c>
      <c r="O666" s="18">
        <f t="shared" si="204"/>
        <v>0</v>
      </c>
      <c r="P666" s="139">
        <f t="shared" si="205"/>
        <v>0</v>
      </c>
      <c r="Q666" s="66">
        <f t="shared" si="206"/>
        <v>0</v>
      </c>
      <c r="R666" s="66">
        <f t="shared" si="207"/>
        <v>0</v>
      </c>
      <c r="S666" s="10" t="e">
        <f>IF(#REF!="Yes",Q666,(Q666+I666*0.5))</f>
        <v>#REF!</v>
      </c>
      <c r="T666" s="10" t="e">
        <f>IF(#REF!="Yes",R666,(R666+K666*0.5))</f>
        <v>#REF!</v>
      </c>
      <c r="U666" s="151">
        <f t="shared" si="208"/>
        <v>0</v>
      </c>
      <c r="V666" s="16">
        <f t="shared" si="209"/>
        <v>0</v>
      </c>
      <c r="W666" s="16">
        <f t="shared" si="210"/>
        <v>0</v>
      </c>
      <c r="X666" s="138">
        <f>IF(ISNUMBER(VLOOKUP('Rate Calculations'!$A666,#REF!,5,FALSE)),VLOOKUP('Rate Calculations'!$A666,#REF!,5,FALSE),0)</f>
        <v>0</v>
      </c>
      <c r="Y666" s="89">
        <f>IF(ISNUMBER(VLOOKUP('Rate Calculations'!$A666,#REF!,6,FALSE)),VLOOKUP('Rate Calculations'!$A666,#REF!,6,FALSE),0)</f>
        <v>0</v>
      </c>
      <c r="Z666" s="17">
        <f t="shared" si="211"/>
        <v>0</v>
      </c>
      <c r="AA666" s="18">
        <f t="shared" si="212"/>
        <v>0</v>
      </c>
      <c r="AB666" s="46">
        <f t="shared" si="197"/>
        <v>0</v>
      </c>
      <c r="AC666" s="24">
        <f t="shared" si="213"/>
        <v>0</v>
      </c>
      <c r="AD666" s="24">
        <f t="shared" si="214"/>
        <v>0</v>
      </c>
      <c r="AE666" s="27" t="e">
        <f>IF(#REF!="Yes",AC666,(AC666+V666*0.5))</f>
        <v>#REF!</v>
      </c>
      <c r="AF666" s="27" t="e">
        <f>IF(#REF!="Yes",AD666,(AD666+W666*0.5))</f>
        <v>#REF!</v>
      </c>
    </row>
    <row r="667" spans="1:32">
      <c r="A667" s="57" t="str">
        <f t="shared" si="198"/>
        <v xml:space="preserve"> </v>
      </c>
      <c r="B667" s="57"/>
      <c r="C667" s="57"/>
      <c r="D667" s="30" t="str">
        <f>IFERROR((GETPIVOTDATA("Average of Certified Payroll Hourly Rate",'Pivot Table'!$X$3,"Firm Name",A667,"Class Round 3 (PSPO)",B667)),"")</f>
        <v/>
      </c>
      <c r="E667" s="7"/>
      <c r="F667" s="7"/>
      <c r="G667" s="151"/>
      <c r="H667" s="349">
        <f t="shared" si="199"/>
        <v>1.7500000000000002E-2</v>
      </c>
      <c r="I667" s="19">
        <f t="shared" si="200"/>
        <v>0</v>
      </c>
      <c r="J667" s="67">
        <f t="shared" si="201"/>
        <v>3.5000000000000003E-2</v>
      </c>
      <c r="K667" s="19">
        <f t="shared" si="202"/>
        <v>0</v>
      </c>
      <c r="L667" s="138">
        <f>IF(ISNUMBER(VLOOKUP('Rate Calculations'!$A667,#REF!,2,FALSE)),VLOOKUP('Rate Calculations'!$A667,#REF!,2,FALSE),0)</f>
        <v>0</v>
      </c>
      <c r="M667" s="89">
        <f>IF(ISNUMBER(VLOOKUP('Rate Calculations'!$A667,#REF!,4,FALSE)),VLOOKUP('Rate Calculations'!$A667,#REF!,4,FALSE),0)</f>
        <v>0</v>
      </c>
      <c r="N667" s="17">
        <f t="shared" si="203"/>
        <v>0</v>
      </c>
      <c r="O667" s="18">
        <f t="shared" si="204"/>
        <v>0</v>
      </c>
      <c r="P667" s="139">
        <f t="shared" si="205"/>
        <v>0</v>
      </c>
      <c r="Q667" s="66">
        <f t="shared" si="206"/>
        <v>0</v>
      </c>
      <c r="R667" s="66">
        <f t="shared" si="207"/>
        <v>0</v>
      </c>
      <c r="S667" s="10" t="e">
        <f>IF(#REF!="Yes",Q667,(Q667+I667*0.5))</f>
        <v>#REF!</v>
      </c>
      <c r="T667" s="10" t="e">
        <f>IF(#REF!="Yes",R667,(R667+K667*0.5))</f>
        <v>#REF!</v>
      </c>
      <c r="U667" s="151">
        <f t="shared" si="208"/>
        <v>0</v>
      </c>
      <c r="V667" s="16">
        <f t="shared" si="209"/>
        <v>0</v>
      </c>
      <c r="W667" s="16">
        <f t="shared" si="210"/>
        <v>0</v>
      </c>
      <c r="X667" s="138">
        <f>IF(ISNUMBER(VLOOKUP('Rate Calculations'!$A667,#REF!,5,FALSE)),VLOOKUP('Rate Calculations'!$A667,#REF!,5,FALSE),0)</f>
        <v>0</v>
      </c>
      <c r="Y667" s="89">
        <f>IF(ISNUMBER(VLOOKUP('Rate Calculations'!$A667,#REF!,6,FALSE)),VLOOKUP('Rate Calculations'!$A667,#REF!,6,FALSE),0)</f>
        <v>0</v>
      </c>
      <c r="Z667" s="17">
        <f t="shared" si="211"/>
        <v>0</v>
      </c>
      <c r="AA667" s="18">
        <f t="shared" si="212"/>
        <v>0</v>
      </c>
      <c r="AB667" s="46">
        <f t="shared" si="197"/>
        <v>0</v>
      </c>
      <c r="AC667" s="24">
        <f t="shared" si="213"/>
        <v>0</v>
      </c>
      <c r="AD667" s="24">
        <f t="shared" si="214"/>
        <v>0</v>
      </c>
      <c r="AE667" s="27" t="e">
        <f>IF(#REF!="Yes",AC667,(AC667+V667*0.5))</f>
        <v>#REF!</v>
      </c>
      <c r="AF667" s="27" t="e">
        <f>IF(#REF!="Yes",AD667,(AD667+W667*0.5))</f>
        <v>#REF!</v>
      </c>
    </row>
    <row r="668" spans="1:32">
      <c r="A668" s="57" t="str">
        <f t="shared" si="198"/>
        <v xml:space="preserve"> </v>
      </c>
      <c r="B668" s="57"/>
      <c r="C668" s="57"/>
      <c r="D668" s="30" t="str">
        <f>IFERROR((GETPIVOTDATA("Average of Certified Payroll Hourly Rate",'Pivot Table'!$X$3,"Firm Name",A668,"Class Round 3 (PSPO)",B668)),"")</f>
        <v/>
      </c>
      <c r="E668" s="7"/>
      <c r="F668" s="7"/>
      <c r="G668" s="151"/>
      <c r="H668" s="349">
        <f t="shared" si="199"/>
        <v>1.7500000000000002E-2</v>
      </c>
      <c r="I668" s="19">
        <f t="shared" si="200"/>
        <v>0</v>
      </c>
      <c r="J668" s="67">
        <f t="shared" si="201"/>
        <v>3.5000000000000003E-2</v>
      </c>
      <c r="K668" s="19">
        <f t="shared" si="202"/>
        <v>0</v>
      </c>
      <c r="L668" s="138">
        <f>IF(ISNUMBER(VLOOKUP('Rate Calculations'!$A668,#REF!,2,FALSE)),VLOOKUP('Rate Calculations'!$A668,#REF!,2,FALSE),0)</f>
        <v>0</v>
      </c>
      <c r="M668" s="89">
        <f>IF(ISNUMBER(VLOOKUP('Rate Calculations'!$A668,#REF!,4,FALSE)),VLOOKUP('Rate Calculations'!$A668,#REF!,4,FALSE),0)</f>
        <v>0</v>
      </c>
      <c r="N668" s="17">
        <f t="shared" si="203"/>
        <v>0</v>
      </c>
      <c r="O668" s="18">
        <f t="shared" si="204"/>
        <v>0</v>
      </c>
      <c r="P668" s="139">
        <f t="shared" si="205"/>
        <v>0</v>
      </c>
      <c r="Q668" s="66">
        <f t="shared" si="206"/>
        <v>0</v>
      </c>
      <c r="R668" s="66">
        <f t="shared" si="207"/>
        <v>0</v>
      </c>
      <c r="S668" s="10" t="e">
        <f>IF(#REF!="Yes",Q668,(Q668+I668*0.5))</f>
        <v>#REF!</v>
      </c>
      <c r="T668" s="10" t="e">
        <f>IF(#REF!="Yes",R668,(R668+K668*0.5))</f>
        <v>#REF!</v>
      </c>
      <c r="U668" s="151">
        <f t="shared" si="208"/>
        <v>0</v>
      </c>
      <c r="V668" s="16">
        <f t="shared" si="209"/>
        <v>0</v>
      </c>
      <c r="W668" s="16">
        <f t="shared" si="210"/>
        <v>0</v>
      </c>
      <c r="X668" s="138">
        <f>IF(ISNUMBER(VLOOKUP('Rate Calculations'!$A668,#REF!,5,FALSE)),VLOOKUP('Rate Calculations'!$A668,#REF!,5,FALSE),0)</f>
        <v>0</v>
      </c>
      <c r="Y668" s="89">
        <f>IF(ISNUMBER(VLOOKUP('Rate Calculations'!$A668,#REF!,6,FALSE)),VLOOKUP('Rate Calculations'!$A668,#REF!,6,FALSE),0)</f>
        <v>0</v>
      </c>
      <c r="Z668" s="17">
        <f t="shared" si="211"/>
        <v>0</v>
      </c>
      <c r="AA668" s="18">
        <f t="shared" si="212"/>
        <v>0</v>
      </c>
      <c r="AB668" s="46">
        <f t="shared" si="197"/>
        <v>0</v>
      </c>
      <c r="AC668" s="24">
        <f t="shared" si="213"/>
        <v>0</v>
      </c>
      <c r="AD668" s="24">
        <f t="shared" si="214"/>
        <v>0</v>
      </c>
      <c r="AE668" s="27" t="e">
        <f>IF(#REF!="Yes",AC668,(AC668+V668*0.5))</f>
        <v>#REF!</v>
      </c>
      <c r="AF668" s="27" t="e">
        <f>IF(#REF!="Yes",AD668,(AD668+W668*0.5))</f>
        <v>#REF!</v>
      </c>
    </row>
    <row r="669" spans="1:32">
      <c r="A669" s="57" t="str">
        <f t="shared" si="198"/>
        <v xml:space="preserve"> </v>
      </c>
      <c r="B669" s="57"/>
      <c r="C669" s="57"/>
      <c r="D669" s="30" t="str">
        <f>IFERROR((GETPIVOTDATA("Average of Certified Payroll Hourly Rate",'Pivot Table'!$X$3,"Firm Name",A669,"Class Round 3 (PSPO)",B669)),"")</f>
        <v/>
      </c>
      <c r="E669" s="7"/>
      <c r="F669" s="7"/>
      <c r="G669" s="151"/>
      <c r="H669" s="349">
        <f t="shared" si="199"/>
        <v>1.7500000000000002E-2</v>
      </c>
      <c r="I669" s="19">
        <f t="shared" si="200"/>
        <v>0</v>
      </c>
      <c r="J669" s="67">
        <f t="shared" si="201"/>
        <v>3.5000000000000003E-2</v>
      </c>
      <c r="K669" s="19">
        <f t="shared" si="202"/>
        <v>0</v>
      </c>
      <c r="L669" s="138">
        <f>IF(ISNUMBER(VLOOKUP('Rate Calculations'!$A669,#REF!,2,FALSE)),VLOOKUP('Rate Calculations'!$A669,#REF!,2,FALSE),0)</f>
        <v>0</v>
      </c>
      <c r="M669" s="89">
        <f>IF(ISNUMBER(VLOOKUP('Rate Calculations'!$A669,#REF!,4,FALSE)),VLOOKUP('Rate Calculations'!$A669,#REF!,4,FALSE),0)</f>
        <v>0</v>
      </c>
      <c r="N669" s="17">
        <f t="shared" si="203"/>
        <v>0</v>
      </c>
      <c r="O669" s="18">
        <f t="shared" si="204"/>
        <v>0</v>
      </c>
      <c r="P669" s="139">
        <f t="shared" si="205"/>
        <v>0</v>
      </c>
      <c r="Q669" s="66">
        <f t="shared" si="206"/>
        <v>0</v>
      </c>
      <c r="R669" s="66">
        <f t="shared" si="207"/>
        <v>0</v>
      </c>
      <c r="S669" s="10" t="e">
        <f>IF(#REF!="Yes",Q669,(Q669+I669*0.5))</f>
        <v>#REF!</v>
      </c>
      <c r="T669" s="10" t="e">
        <f>IF(#REF!="Yes",R669,(R669+K669*0.5))</f>
        <v>#REF!</v>
      </c>
      <c r="U669" s="151">
        <f t="shared" si="208"/>
        <v>0</v>
      </c>
      <c r="V669" s="16">
        <f t="shared" si="209"/>
        <v>0</v>
      </c>
      <c r="W669" s="16">
        <f t="shared" si="210"/>
        <v>0</v>
      </c>
      <c r="X669" s="138">
        <f>IF(ISNUMBER(VLOOKUP('Rate Calculations'!$A669,#REF!,5,FALSE)),VLOOKUP('Rate Calculations'!$A669,#REF!,5,FALSE),0)</f>
        <v>0</v>
      </c>
      <c r="Y669" s="89">
        <f>IF(ISNUMBER(VLOOKUP('Rate Calculations'!$A669,#REF!,6,FALSE)),VLOOKUP('Rate Calculations'!$A669,#REF!,6,FALSE),0)</f>
        <v>0</v>
      </c>
      <c r="Z669" s="17">
        <f t="shared" si="211"/>
        <v>0</v>
      </c>
      <c r="AA669" s="18">
        <f t="shared" si="212"/>
        <v>0</v>
      </c>
      <c r="AB669" s="46">
        <f t="shared" si="197"/>
        <v>0</v>
      </c>
      <c r="AC669" s="24">
        <f t="shared" si="213"/>
        <v>0</v>
      </c>
      <c r="AD669" s="24">
        <f t="shared" si="214"/>
        <v>0</v>
      </c>
      <c r="AE669" s="27" t="e">
        <f>IF(#REF!="Yes",AC669,(AC669+V669*0.5))</f>
        <v>#REF!</v>
      </c>
      <c r="AF669" s="27" t="e">
        <f>IF(#REF!="Yes",AD669,(AD669+W669*0.5))</f>
        <v>#REF!</v>
      </c>
    </row>
    <row r="670" spans="1:32">
      <c r="A670" s="57" t="str">
        <f t="shared" si="198"/>
        <v xml:space="preserve"> </v>
      </c>
      <c r="B670" s="57"/>
      <c r="C670" s="57"/>
      <c r="D670" s="30" t="str">
        <f>IFERROR((GETPIVOTDATA("Average of Certified Payroll Hourly Rate",'Pivot Table'!$X$3,"Firm Name",A670,"Class Round 3 (PSPO)",B670)),"")</f>
        <v/>
      </c>
      <c r="E670" s="7"/>
      <c r="F670" s="7"/>
      <c r="G670" s="151"/>
      <c r="H670" s="349">
        <f t="shared" si="199"/>
        <v>1.7500000000000002E-2</v>
      </c>
      <c r="I670" s="19">
        <f t="shared" si="200"/>
        <v>0</v>
      </c>
      <c r="J670" s="67">
        <f t="shared" si="201"/>
        <v>3.5000000000000003E-2</v>
      </c>
      <c r="K670" s="19">
        <f t="shared" si="202"/>
        <v>0</v>
      </c>
      <c r="L670" s="138">
        <f>IF(ISNUMBER(VLOOKUP('Rate Calculations'!$A670,#REF!,2,FALSE)),VLOOKUP('Rate Calculations'!$A670,#REF!,2,FALSE),0)</f>
        <v>0</v>
      </c>
      <c r="M670" s="89">
        <f>IF(ISNUMBER(VLOOKUP('Rate Calculations'!$A670,#REF!,4,FALSE)),VLOOKUP('Rate Calculations'!$A670,#REF!,4,FALSE),0)</f>
        <v>0</v>
      </c>
      <c r="N670" s="17">
        <f t="shared" si="203"/>
        <v>0</v>
      </c>
      <c r="O670" s="18">
        <f t="shared" si="204"/>
        <v>0</v>
      </c>
      <c r="P670" s="139">
        <f t="shared" si="205"/>
        <v>0</v>
      </c>
      <c r="Q670" s="66">
        <f t="shared" si="206"/>
        <v>0</v>
      </c>
      <c r="R670" s="66">
        <f t="shared" si="207"/>
        <v>0</v>
      </c>
      <c r="S670" s="10" t="e">
        <f>IF(#REF!="Yes",Q670,(Q670+I670*0.5))</f>
        <v>#REF!</v>
      </c>
      <c r="T670" s="10" t="e">
        <f>IF(#REF!="Yes",R670,(R670+K670*0.5))</f>
        <v>#REF!</v>
      </c>
      <c r="U670" s="151">
        <f t="shared" si="208"/>
        <v>0</v>
      </c>
      <c r="V670" s="16">
        <f t="shared" si="209"/>
        <v>0</v>
      </c>
      <c r="W670" s="16">
        <f t="shared" si="210"/>
        <v>0</v>
      </c>
      <c r="X670" s="138">
        <f>IF(ISNUMBER(VLOOKUP('Rate Calculations'!$A670,#REF!,5,FALSE)),VLOOKUP('Rate Calculations'!$A670,#REF!,5,FALSE),0)</f>
        <v>0</v>
      </c>
      <c r="Y670" s="89">
        <f>IF(ISNUMBER(VLOOKUP('Rate Calculations'!$A670,#REF!,6,FALSE)),VLOOKUP('Rate Calculations'!$A670,#REF!,6,FALSE),0)</f>
        <v>0</v>
      </c>
      <c r="Z670" s="17">
        <f t="shared" si="211"/>
        <v>0</v>
      </c>
      <c r="AA670" s="18">
        <f t="shared" si="212"/>
        <v>0</v>
      </c>
      <c r="AB670" s="46">
        <f t="shared" si="197"/>
        <v>0</v>
      </c>
      <c r="AC670" s="24">
        <f t="shared" si="213"/>
        <v>0</v>
      </c>
      <c r="AD670" s="24">
        <f t="shared" si="214"/>
        <v>0</v>
      </c>
      <c r="AE670" s="27" t="e">
        <f>IF(#REF!="Yes",AC670,(AC670+V670*0.5))</f>
        <v>#REF!</v>
      </c>
      <c r="AF670" s="27" t="e">
        <f>IF(#REF!="Yes",AD670,(AD670+W670*0.5))</f>
        <v>#REF!</v>
      </c>
    </row>
    <row r="671" spans="1:32">
      <c r="A671" s="57" t="str">
        <f t="shared" si="198"/>
        <v xml:space="preserve"> </v>
      </c>
      <c r="B671" s="57"/>
      <c r="C671" s="57"/>
      <c r="D671" s="30" t="str">
        <f>IFERROR((GETPIVOTDATA("Average of Certified Payroll Hourly Rate",'Pivot Table'!$X$3,"Firm Name",A671,"Class Round 3 (PSPO)",B671)),"")</f>
        <v/>
      </c>
      <c r="E671" s="7"/>
      <c r="F671" s="7"/>
      <c r="G671" s="151"/>
      <c r="H671" s="349">
        <f t="shared" si="199"/>
        <v>1.7500000000000002E-2</v>
      </c>
      <c r="I671" s="19">
        <f t="shared" si="200"/>
        <v>0</v>
      </c>
      <c r="J671" s="67">
        <f t="shared" si="201"/>
        <v>3.5000000000000003E-2</v>
      </c>
      <c r="K671" s="19">
        <f t="shared" si="202"/>
        <v>0</v>
      </c>
      <c r="L671" s="138">
        <f>IF(ISNUMBER(VLOOKUP('Rate Calculations'!$A671,#REF!,2,FALSE)),VLOOKUP('Rate Calculations'!$A671,#REF!,2,FALSE),0)</f>
        <v>0</v>
      </c>
      <c r="M671" s="89">
        <f>IF(ISNUMBER(VLOOKUP('Rate Calculations'!$A671,#REF!,4,FALSE)),VLOOKUP('Rate Calculations'!$A671,#REF!,4,FALSE),0)</f>
        <v>0</v>
      </c>
      <c r="N671" s="17">
        <f t="shared" si="203"/>
        <v>0</v>
      </c>
      <c r="O671" s="18">
        <f t="shared" si="204"/>
        <v>0</v>
      </c>
      <c r="P671" s="139">
        <f t="shared" si="205"/>
        <v>0</v>
      </c>
      <c r="Q671" s="66">
        <f t="shared" si="206"/>
        <v>0</v>
      </c>
      <c r="R671" s="66">
        <f t="shared" si="207"/>
        <v>0</v>
      </c>
      <c r="S671" s="10" t="e">
        <f>IF(#REF!="Yes",Q671,(Q671+I671*0.5))</f>
        <v>#REF!</v>
      </c>
      <c r="T671" s="10" t="e">
        <f>IF(#REF!="Yes",R671,(R671+K671*0.5))</f>
        <v>#REF!</v>
      </c>
      <c r="U671" s="151">
        <f t="shared" si="208"/>
        <v>0</v>
      </c>
      <c r="V671" s="16">
        <f t="shared" si="209"/>
        <v>0</v>
      </c>
      <c r="W671" s="16">
        <f t="shared" si="210"/>
        <v>0</v>
      </c>
      <c r="X671" s="138">
        <f>IF(ISNUMBER(VLOOKUP('Rate Calculations'!$A671,#REF!,5,FALSE)),VLOOKUP('Rate Calculations'!$A671,#REF!,5,FALSE),0)</f>
        <v>0</v>
      </c>
      <c r="Y671" s="89">
        <f>IF(ISNUMBER(VLOOKUP('Rate Calculations'!$A671,#REF!,6,FALSE)),VLOOKUP('Rate Calculations'!$A671,#REF!,6,FALSE),0)</f>
        <v>0</v>
      </c>
      <c r="Z671" s="17">
        <f t="shared" si="211"/>
        <v>0</v>
      </c>
      <c r="AA671" s="18">
        <f t="shared" si="212"/>
        <v>0</v>
      </c>
      <c r="AB671" s="46">
        <f t="shared" si="197"/>
        <v>0</v>
      </c>
      <c r="AC671" s="24">
        <f t="shared" si="213"/>
        <v>0</v>
      </c>
      <c r="AD671" s="24">
        <f t="shared" si="214"/>
        <v>0</v>
      </c>
      <c r="AE671" s="27" t="e">
        <f>IF(#REF!="Yes",AC671,(AC671+V671*0.5))</f>
        <v>#REF!</v>
      </c>
      <c r="AF671" s="27" t="e">
        <f>IF(#REF!="Yes",AD671,(AD671+W671*0.5))</f>
        <v>#REF!</v>
      </c>
    </row>
    <row r="672" spans="1:32">
      <c r="A672" s="57" t="str">
        <f t="shared" si="198"/>
        <v xml:space="preserve"> </v>
      </c>
      <c r="B672" s="57"/>
      <c r="C672" s="57"/>
      <c r="D672" s="30" t="str">
        <f>IFERROR((GETPIVOTDATA("Average of Certified Payroll Hourly Rate",'Pivot Table'!$X$3,"Firm Name",A672,"Class Round 3 (PSPO)",B672)),"")</f>
        <v/>
      </c>
      <c r="E672" s="7"/>
      <c r="F672" s="7"/>
      <c r="G672" s="151"/>
      <c r="H672" s="349">
        <f t="shared" si="199"/>
        <v>1.7500000000000002E-2</v>
      </c>
      <c r="I672" s="19">
        <f t="shared" si="200"/>
        <v>0</v>
      </c>
      <c r="J672" s="67">
        <f t="shared" si="201"/>
        <v>3.5000000000000003E-2</v>
      </c>
      <c r="K672" s="19">
        <f t="shared" si="202"/>
        <v>0</v>
      </c>
      <c r="L672" s="138">
        <f>IF(ISNUMBER(VLOOKUP('Rate Calculations'!$A672,#REF!,2,FALSE)),VLOOKUP('Rate Calculations'!$A672,#REF!,2,FALSE),0)</f>
        <v>0</v>
      </c>
      <c r="M672" s="89">
        <f>IF(ISNUMBER(VLOOKUP('Rate Calculations'!$A672,#REF!,4,FALSE)),VLOOKUP('Rate Calculations'!$A672,#REF!,4,FALSE),0)</f>
        <v>0</v>
      </c>
      <c r="N672" s="17">
        <f t="shared" si="203"/>
        <v>0</v>
      </c>
      <c r="O672" s="18">
        <f t="shared" si="204"/>
        <v>0</v>
      </c>
      <c r="P672" s="139">
        <f t="shared" si="205"/>
        <v>0</v>
      </c>
      <c r="Q672" s="66">
        <f t="shared" si="206"/>
        <v>0</v>
      </c>
      <c r="R672" s="66">
        <f t="shared" si="207"/>
        <v>0</v>
      </c>
      <c r="S672" s="10" t="e">
        <f>IF(#REF!="Yes",Q672,(Q672+I672*0.5))</f>
        <v>#REF!</v>
      </c>
      <c r="T672" s="10" t="e">
        <f>IF(#REF!="Yes",R672,(R672+K672*0.5))</f>
        <v>#REF!</v>
      </c>
      <c r="U672" s="151">
        <f t="shared" si="208"/>
        <v>0</v>
      </c>
      <c r="V672" s="16">
        <f t="shared" si="209"/>
        <v>0</v>
      </c>
      <c r="W672" s="16">
        <f t="shared" si="210"/>
        <v>0</v>
      </c>
      <c r="X672" s="138">
        <f>IF(ISNUMBER(VLOOKUP('Rate Calculations'!$A672,#REF!,5,FALSE)),VLOOKUP('Rate Calculations'!$A672,#REF!,5,FALSE),0)</f>
        <v>0</v>
      </c>
      <c r="Y672" s="89">
        <f>IF(ISNUMBER(VLOOKUP('Rate Calculations'!$A672,#REF!,6,FALSE)),VLOOKUP('Rate Calculations'!$A672,#REF!,6,FALSE),0)</f>
        <v>0</v>
      </c>
      <c r="Z672" s="17">
        <f t="shared" si="211"/>
        <v>0</v>
      </c>
      <c r="AA672" s="18">
        <f t="shared" si="212"/>
        <v>0</v>
      </c>
      <c r="AB672" s="46">
        <f t="shared" si="197"/>
        <v>0</v>
      </c>
      <c r="AC672" s="24">
        <f t="shared" si="213"/>
        <v>0</v>
      </c>
      <c r="AD672" s="24">
        <f t="shared" si="214"/>
        <v>0</v>
      </c>
      <c r="AE672" s="27" t="e">
        <f>IF(#REF!="Yes",AC672,(AC672+V672*0.5))</f>
        <v>#REF!</v>
      </c>
      <c r="AF672" s="27" t="e">
        <f>IF(#REF!="Yes",AD672,(AD672+W672*0.5))</f>
        <v>#REF!</v>
      </c>
    </row>
    <row r="673" spans="1:32">
      <c r="A673" s="57" t="str">
        <f t="shared" si="198"/>
        <v xml:space="preserve"> </v>
      </c>
      <c r="B673" s="57"/>
      <c r="C673" s="57"/>
      <c r="D673" s="30" t="str">
        <f>IFERROR((GETPIVOTDATA("Average of Certified Payroll Hourly Rate",'Pivot Table'!$X$3,"Firm Name",A673,"Class Round 3 (PSPO)",B673)),"")</f>
        <v/>
      </c>
      <c r="E673" s="7"/>
      <c r="F673" s="7"/>
      <c r="G673" s="151"/>
      <c r="H673" s="349">
        <f t="shared" si="199"/>
        <v>1.7500000000000002E-2</v>
      </c>
      <c r="I673" s="19">
        <f t="shared" si="200"/>
        <v>0</v>
      </c>
      <c r="J673" s="67">
        <f t="shared" si="201"/>
        <v>3.5000000000000003E-2</v>
      </c>
      <c r="K673" s="19">
        <f t="shared" si="202"/>
        <v>0</v>
      </c>
      <c r="L673" s="138">
        <f>IF(ISNUMBER(VLOOKUP('Rate Calculations'!$A673,#REF!,2,FALSE)),VLOOKUP('Rate Calculations'!$A673,#REF!,2,FALSE),0)</f>
        <v>0</v>
      </c>
      <c r="M673" s="89">
        <f>IF(ISNUMBER(VLOOKUP('Rate Calculations'!$A673,#REF!,4,FALSE)),VLOOKUP('Rate Calculations'!$A673,#REF!,4,FALSE),0)</f>
        <v>0</v>
      </c>
      <c r="N673" s="17">
        <f t="shared" si="203"/>
        <v>0</v>
      </c>
      <c r="O673" s="18">
        <f t="shared" si="204"/>
        <v>0</v>
      </c>
      <c r="P673" s="139">
        <f t="shared" si="205"/>
        <v>0</v>
      </c>
      <c r="Q673" s="66">
        <f t="shared" si="206"/>
        <v>0</v>
      </c>
      <c r="R673" s="66">
        <f t="shared" si="207"/>
        <v>0</v>
      </c>
      <c r="S673" s="10" t="e">
        <f>IF(#REF!="Yes",Q673,(Q673+I673*0.5))</f>
        <v>#REF!</v>
      </c>
      <c r="T673" s="10" t="e">
        <f>IF(#REF!="Yes",R673,(R673+K673*0.5))</f>
        <v>#REF!</v>
      </c>
      <c r="U673" s="151">
        <f t="shared" si="208"/>
        <v>0</v>
      </c>
      <c r="V673" s="16">
        <f t="shared" si="209"/>
        <v>0</v>
      </c>
      <c r="W673" s="16">
        <f t="shared" si="210"/>
        <v>0</v>
      </c>
      <c r="X673" s="138">
        <f>IF(ISNUMBER(VLOOKUP('Rate Calculations'!$A673,#REF!,5,FALSE)),VLOOKUP('Rate Calculations'!$A673,#REF!,5,FALSE),0)</f>
        <v>0</v>
      </c>
      <c r="Y673" s="89">
        <f>IF(ISNUMBER(VLOOKUP('Rate Calculations'!$A673,#REF!,6,FALSE)),VLOOKUP('Rate Calculations'!$A673,#REF!,6,FALSE),0)</f>
        <v>0</v>
      </c>
      <c r="Z673" s="17">
        <f t="shared" si="211"/>
        <v>0</v>
      </c>
      <c r="AA673" s="18">
        <f t="shared" si="212"/>
        <v>0</v>
      </c>
      <c r="AB673" s="46">
        <f t="shared" si="197"/>
        <v>0</v>
      </c>
      <c r="AC673" s="24">
        <f t="shared" si="213"/>
        <v>0</v>
      </c>
      <c r="AD673" s="24">
        <f t="shared" si="214"/>
        <v>0</v>
      </c>
      <c r="AE673" s="27" t="e">
        <f>IF(#REF!="Yes",AC673,(AC673+V673*0.5))</f>
        <v>#REF!</v>
      </c>
      <c r="AF673" s="27" t="e">
        <f>IF(#REF!="Yes",AD673,(AD673+W673*0.5))</f>
        <v>#REF!</v>
      </c>
    </row>
    <row r="674" spans="1:32">
      <c r="A674" s="57" t="str">
        <f t="shared" si="198"/>
        <v xml:space="preserve"> </v>
      </c>
      <c r="B674" s="57"/>
      <c r="C674" s="57"/>
      <c r="D674" s="30" t="str">
        <f>IFERROR((GETPIVOTDATA("Average of Certified Payroll Hourly Rate",'Pivot Table'!$X$3,"Firm Name",A674,"Class Round 3 (PSPO)",B674)),"")</f>
        <v/>
      </c>
      <c r="E674" s="7"/>
      <c r="F674" s="7"/>
      <c r="G674" s="151"/>
      <c r="H674" s="349">
        <f t="shared" si="199"/>
        <v>1.7500000000000002E-2</v>
      </c>
      <c r="I674" s="19">
        <f t="shared" si="200"/>
        <v>0</v>
      </c>
      <c r="J674" s="67">
        <f t="shared" si="201"/>
        <v>3.5000000000000003E-2</v>
      </c>
      <c r="K674" s="19">
        <f t="shared" si="202"/>
        <v>0</v>
      </c>
      <c r="L674" s="138">
        <f>IF(ISNUMBER(VLOOKUP('Rate Calculations'!$A674,#REF!,2,FALSE)),VLOOKUP('Rate Calculations'!$A674,#REF!,2,FALSE),0)</f>
        <v>0</v>
      </c>
      <c r="M674" s="89">
        <f>IF(ISNUMBER(VLOOKUP('Rate Calculations'!$A674,#REF!,4,FALSE)),VLOOKUP('Rate Calculations'!$A674,#REF!,4,FALSE),0)</f>
        <v>0</v>
      </c>
      <c r="N674" s="17">
        <f t="shared" si="203"/>
        <v>0</v>
      </c>
      <c r="O674" s="18">
        <f t="shared" si="204"/>
        <v>0</v>
      </c>
      <c r="P674" s="139">
        <f t="shared" si="205"/>
        <v>0</v>
      </c>
      <c r="Q674" s="66">
        <f t="shared" si="206"/>
        <v>0</v>
      </c>
      <c r="R674" s="66">
        <f t="shared" si="207"/>
        <v>0</v>
      </c>
      <c r="S674" s="10" t="e">
        <f>IF(#REF!="Yes",Q674,(Q674+I674*0.5))</f>
        <v>#REF!</v>
      </c>
      <c r="T674" s="10" t="e">
        <f>IF(#REF!="Yes",R674,(R674+K674*0.5))</f>
        <v>#REF!</v>
      </c>
      <c r="U674" s="151">
        <f t="shared" si="208"/>
        <v>0</v>
      </c>
      <c r="V674" s="16">
        <f t="shared" si="209"/>
        <v>0</v>
      </c>
      <c r="W674" s="16">
        <f t="shared" si="210"/>
        <v>0</v>
      </c>
      <c r="X674" s="138">
        <f>IF(ISNUMBER(VLOOKUP('Rate Calculations'!$A674,#REF!,5,FALSE)),VLOOKUP('Rate Calculations'!$A674,#REF!,5,FALSE),0)</f>
        <v>0</v>
      </c>
      <c r="Y674" s="89">
        <f>IF(ISNUMBER(VLOOKUP('Rate Calculations'!$A674,#REF!,6,FALSE)),VLOOKUP('Rate Calculations'!$A674,#REF!,6,FALSE),0)</f>
        <v>0</v>
      </c>
      <c r="Z674" s="17">
        <f t="shared" si="211"/>
        <v>0</v>
      </c>
      <c r="AA674" s="18">
        <f t="shared" si="212"/>
        <v>0</v>
      </c>
      <c r="AB674" s="46">
        <f t="shared" si="197"/>
        <v>0</v>
      </c>
      <c r="AC674" s="24">
        <f t="shared" si="213"/>
        <v>0</v>
      </c>
      <c r="AD674" s="24">
        <f t="shared" si="214"/>
        <v>0</v>
      </c>
      <c r="AE674" s="27" t="e">
        <f>IF(#REF!="Yes",AC674,(AC674+V674*0.5))</f>
        <v>#REF!</v>
      </c>
      <c r="AF674" s="27" t="e">
        <f>IF(#REF!="Yes",AD674,(AD674+W674*0.5))</f>
        <v>#REF!</v>
      </c>
    </row>
    <row r="675" spans="1:32">
      <c r="A675" s="57" t="str">
        <f t="shared" si="198"/>
        <v xml:space="preserve"> </v>
      </c>
      <c r="B675" s="57"/>
      <c r="C675" s="57"/>
      <c r="D675" s="30" t="str">
        <f>IFERROR((GETPIVOTDATA("Average of Certified Payroll Hourly Rate",'Pivot Table'!$X$3,"Firm Name",A675,"Class Round 3 (PSPO)",B675)),"")</f>
        <v/>
      </c>
      <c r="E675" s="7"/>
      <c r="F675" s="7"/>
      <c r="G675" s="151"/>
      <c r="H675" s="349">
        <f t="shared" si="199"/>
        <v>1.7500000000000002E-2</v>
      </c>
      <c r="I675" s="19">
        <f t="shared" si="200"/>
        <v>0</v>
      </c>
      <c r="J675" s="67">
        <f t="shared" si="201"/>
        <v>3.5000000000000003E-2</v>
      </c>
      <c r="K675" s="19">
        <f t="shared" si="202"/>
        <v>0</v>
      </c>
      <c r="L675" s="138">
        <f>IF(ISNUMBER(VLOOKUP('Rate Calculations'!$A675,#REF!,2,FALSE)),VLOOKUP('Rate Calculations'!$A675,#REF!,2,FALSE),0)</f>
        <v>0</v>
      </c>
      <c r="M675" s="89">
        <f>IF(ISNUMBER(VLOOKUP('Rate Calculations'!$A675,#REF!,4,FALSE)),VLOOKUP('Rate Calculations'!$A675,#REF!,4,FALSE),0)</f>
        <v>0</v>
      </c>
      <c r="N675" s="17">
        <f t="shared" si="203"/>
        <v>0</v>
      </c>
      <c r="O675" s="18">
        <f t="shared" si="204"/>
        <v>0</v>
      </c>
      <c r="P675" s="139">
        <f t="shared" si="205"/>
        <v>0</v>
      </c>
      <c r="Q675" s="66">
        <f t="shared" si="206"/>
        <v>0</v>
      </c>
      <c r="R675" s="66">
        <f t="shared" si="207"/>
        <v>0</v>
      </c>
      <c r="S675" s="10" t="e">
        <f>IF(#REF!="Yes",Q675,(Q675+I675*0.5))</f>
        <v>#REF!</v>
      </c>
      <c r="T675" s="10" t="e">
        <f>IF(#REF!="Yes",R675,(R675+K675*0.5))</f>
        <v>#REF!</v>
      </c>
      <c r="U675" s="151">
        <f t="shared" si="208"/>
        <v>0</v>
      </c>
      <c r="V675" s="16">
        <f t="shared" si="209"/>
        <v>0</v>
      </c>
      <c r="W675" s="16">
        <f t="shared" si="210"/>
        <v>0</v>
      </c>
      <c r="X675" s="138">
        <f>IF(ISNUMBER(VLOOKUP('Rate Calculations'!$A675,#REF!,5,FALSE)),VLOOKUP('Rate Calculations'!$A675,#REF!,5,FALSE),0)</f>
        <v>0</v>
      </c>
      <c r="Y675" s="89">
        <f>IF(ISNUMBER(VLOOKUP('Rate Calculations'!$A675,#REF!,6,FALSE)),VLOOKUP('Rate Calculations'!$A675,#REF!,6,FALSE),0)</f>
        <v>0</v>
      </c>
      <c r="Z675" s="17">
        <f t="shared" si="211"/>
        <v>0</v>
      </c>
      <c r="AA675" s="18">
        <f t="shared" si="212"/>
        <v>0</v>
      </c>
      <c r="AB675" s="46">
        <f t="shared" si="197"/>
        <v>0</v>
      </c>
      <c r="AC675" s="24">
        <f t="shared" si="213"/>
        <v>0</v>
      </c>
      <c r="AD675" s="24">
        <f t="shared" si="214"/>
        <v>0</v>
      </c>
      <c r="AE675" s="27" t="e">
        <f>IF(#REF!="Yes",AC675,(AC675+V675*0.5))</f>
        <v>#REF!</v>
      </c>
      <c r="AF675" s="27" t="e">
        <f>IF(#REF!="Yes",AD675,(AD675+W675*0.5))</f>
        <v>#REF!</v>
      </c>
    </row>
    <row r="676" spans="1:32">
      <c r="A676" s="57" t="str">
        <f t="shared" si="198"/>
        <v xml:space="preserve"> </v>
      </c>
      <c r="B676" s="57"/>
      <c r="C676" s="57"/>
      <c r="D676" s="30" t="str">
        <f>IFERROR((GETPIVOTDATA("Average of Certified Payroll Hourly Rate",'Pivot Table'!$X$3,"Firm Name",A676,"Class Round 3 (PSPO)",B676)),"")</f>
        <v/>
      </c>
      <c r="E676" s="7"/>
      <c r="F676" s="7"/>
      <c r="G676" s="151"/>
      <c r="H676" s="349">
        <f t="shared" si="199"/>
        <v>1.7500000000000002E-2</v>
      </c>
      <c r="I676" s="19">
        <f t="shared" si="200"/>
        <v>0</v>
      </c>
      <c r="J676" s="67">
        <f t="shared" si="201"/>
        <v>3.5000000000000003E-2</v>
      </c>
      <c r="K676" s="19">
        <f t="shared" si="202"/>
        <v>0</v>
      </c>
      <c r="L676" s="138">
        <f>IF(ISNUMBER(VLOOKUP('Rate Calculations'!$A676,#REF!,2,FALSE)),VLOOKUP('Rate Calculations'!$A676,#REF!,2,FALSE),0)</f>
        <v>0</v>
      </c>
      <c r="M676" s="89">
        <f>IF(ISNUMBER(VLOOKUP('Rate Calculations'!$A676,#REF!,4,FALSE)),VLOOKUP('Rate Calculations'!$A676,#REF!,4,FALSE),0)</f>
        <v>0</v>
      </c>
      <c r="N676" s="17">
        <f t="shared" si="203"/>
        <v>0</v>
      </c>
      <c r="O676" s="18">
        <f t="shared" si="204"/>
        <v>0</v>
      </c>
      <c r="P676" s="139">
        <f t="shared" si="205"/>
        <v>0</v>
      </c>
      <c r="Q676" s="66">
        <f t="shared" si="206"/>
        <v>0</v>
      </c>
      <c r="R676" s="66">
        <f t="shared" si="207"/>
        <v>0</v>
      </c>
      <c r="S676" s="10" t="e">
        <f>IF(#REF!="Yes",Q676,(Q676+I676*0.5))</f>
        <v>#REF!</v>
      </c>
      <c r="T676" s="10" t="e">
        <f>IF(#REF!="Yes",R676,(R676+K676*0.5))</f>
        <v>#REF!</v>
      </c>
      <c r="U676" s="151">
        <f t="shared" si="208"/>
        <v>0</v>
      </c>
      <c r="V676" s="16">
        <f t="shared" si="209"/>
        <v>0</v>
      </c>
      <c r="W676" s="16">
        <f t="shared" si="210"/>
        <v>0</v>
      </c>
      <c r="X676" s="138">
        <f>IF(ISNUMBER(VLOOKUP('Rate Calculations'!$A676,#REF!,5,FALSE)),VLOOKUP('Rate Calculations'!$A676,#REF!,5,FALSE),0)</f>
        <v>0</v>
      </c>
      <c r="Y676" s="89">
        <f>IF(ISNUMBER(VLOOKUP('Rate Calculations'!$A676,#REF!,6,FALSE)),VLOOKUP('Rate Calculations'!$A676,#REF!,6,FALSE),0)</f>
        <v>0</v>
      </c>
      <c r="Z676" s="17">
        <f t="shared" si="211"/>
        <v>0</v>
      </c>
      <c r="AA676" s="18">
        <f t="shared" si="212"/>
        <v>0</v>
      </c>
      <c r="AB676" s="46">
        <f t="shared" si="197"/>
        <v>0</v>
      </c>
      <c r="AC676" s="24">
        <f t="shared" si="213"/>
        <v>0</v>
      </c>
      <c r="AD676" s="24">
        <f t="shared" si="214"/>
        <v>0</v>
      </c>
      <c r="AE676" s="27" t="e">
        <f>IF(#REF!="Yes",AC676,(AC676+V676*0.5))</f>
        <v>#REF!</v>
      </c>
      <c r="AF676" s="27" t="e">
        <f>IF(#REF!="Yes",AD676,(AD676+W676*0.5))</f>
        <v>#REF!</v>
      </c>
    </row>
    <row r="677" spans="1:32">
      <c r="A677" s="57" t="str">
        <f t="shared" si="198"/>
        <v xml:space="preserve"> </v>
      </c>
      <c r="B677" s="57"/>
      <c r="C677" s="57"/>
      <c r="D677" s="30" t="str">
        <f>IFERROR((GETPIVOTDATA("Average of Certified Payroll Hourly Rate",'Pivot Table'!$X$3,"Firm Name",A677,"Class Round 3 (PSPO)",B677)),"")</f>
        <v/>
      </c>
      <c r="E677" s="7"/>
      <c r="F677" s="7"/>
      <c r="G677" s="151"/>
      <c r="H677" s="349">
        <f t="shared" si="199"/>
        <v>1.7500000000000002E-2</v>
      </c>
      <c r="I677" s="19">
        <f t="shared" si="200"/>
        <v>0</v>
      </c>
      <c r="J677" s="67">
        <f t="shared" si="201"/>
        <v>3.5000000000000003E-2</v>
      </c>
      <c r="K677" s="19">
        <f t="shared" si="202"/>
        <v>0</v>
      </c>
      <c r="L677" s="138">
        <f>IF(ISNUMBER(VLOOKUP('Rate Calculations'!$A677,#REF!,2,FALSE)),VLOOKUP('Rate Calculations'!$A677,#REF!,2,FALSE),0)</f>
        <v>0</v>
      </c>
      <c r="M677" s="89">
        <f>IF(ISNUMBER(VLOOKUP('Rate Calculations'!$A677,#REF!,4,FALSE)),VLOOKUP('Rate Calculations'!$A677,#REF!,4,FALSE),0)</f>
        <v>0</v>
      </c>
      <c r="N677" s="17">
        <f t="shared" si="203"/>
        <v>0</v>
      </c>
      <c r="O677" s="18">
        <f t="shared" si="204"/>
        <v>0</v>
      </c>
      <c r="P677" s="139">
        <f t="shared" si="205"/>
        <v>0</v>
      </c>
      <c r="Q677" s="66">
        <f t="shared" si="206"/>
        <v>0</v>
      </c>
      <c r="R677" s="66">
        <f t="shared" si="207"/>
        <v>0</v>
      </c>
      <c r="S677" s="10" t="e">
        <f>IF(#REF!="Yes",Q677,(Q677+I677*0.5))</f>
        <v>#REF!</v>
      </c>
      <c r="T677" s="10" t="e">
        <f>IF(#REF!="Yes",R677,(R677+K677*0.5))</f>
        <v>#REF!</v>
      </c>
      <c r="U677" s="151">
        <f t="shared" si="208"/>
        <v>0</v>
      </c>
      <c r="V677" s="16">
        <f t="shared" si="209"/>
        <v>0</v>
      </c>
      <c r="W677" s="16">
        <f t="shared" si="210"/>
        <v>0</v>
      </c>
      <c r="X677" s="138">
        <f>IF(ISNUMBER(VLOOKUP('Rate Calculations'!$A677,#REF!,5,FALSE)),VLOOKUP('Rate Calculations'!$A677,#REF!,5,FALSE),0)</f>
        <v>0</v>
      </c>
      <c r="Y677" s="89">
        <f>IF(ISNUMBER(VLOOKUP('Rate Calculations'!$A677,#REF!,6,FALSE)),VLOOKUP('Rate Calculations'!$A677,#REF!,6,FALSE),0)</f>
        <v>0</v>
      </c>
      <c r="Z677" s="17">
        <f t="shared" si="211"/>
        <v>0</v>
      </c>
      <c r="AA677" s="18">
        <f t="shared" si="212"/>
        <v>0</v>
      </c>
      <c r="AB677" s="46">
        <f t="shared" si="197"/>
        <v>0</v>
      </c>
      <c r="AC677" s="24">
        <f t="shared" si="213"/>
        <v>0</v>
      </c>
      <c r="AD677" s="24">
        <f t="shared" si="214"/>
        <v>0</v>
      </c>
      <c r="AE677" s="27" t="e">
        <f>IF(#REF!="Yes",AC677,(AC677+V677*0.5))</f>
        <v>#REF!</v>
      </c>
      <c r="AF677" s="27" t="e">
        <f>IF(#REF!="Yes",AD677,(AD677+W677*0.5))</f>
        <v>#REF!</v>
      </c>
    </row>
    <row r="678" spans="1:32">
      <c r="A678" s="57" t="str">
        <f t="shared" si="198"/>
        <v xml:space="preserve"> </v>
      </c>
      <c r="B678" s="57"/>
      <c r="C678" s="57"/>
      <c r="D678" s="30" t="str">
        <f>IFERROR((GETPIVOTDATA("Average of Certified Payroll Hourly Rate",'Pivot Table'!$X$3,"Firm Name",A678,"Class Round 3 (PSPO)",B678)),"")</f>
        <v/>
      </c>
      <c r="E678" s="7"/>
      <c r="F678" s="7"/>
      <c r="G678" s="151"/>
      <c r="H678" s="349">
        <f t="shared" si="199"/>
        <v>1.7500000000000002E-2</v>
      </c>
      <c r="I678" s="19">
        <f t="shared" si="200"/>
        <v>0</v>
      </c>
      <c r="J678" s="67">
        <f t="shared" si="201"/>
        <v>3.5000000000000003E-2</v>
      </c>
      <c r="K678" s="19">
        <f t="shared" si="202"/>
        <v>0</v>
      </c>
      <c r="L678" s="138">
        <f>IF(ISNUMBER(VLOOKUP('Rate Calculations'!$A678,#REF!,2,FALSE)),VLOOKUP('Rate Calculations'!$A678,#REF!,2,FALSE),0)</f>
        <v>0</v>
      </c>
      <c r="M678" s="89">
        <f>IF(ISNUMBER(VLOOKUP('Rate Calculations'!$A678,#REF!,4,FALSE)),VLOOKUP('Rate Calculations'!$A678,#REF!,4,FALSE),0)</f>
        <v>0</v>
      </c>
      <c r="N678" s="17">
        <f t="shared" si="203"/>
        <v>0</v>
      </c>
      <c r="O678" s="18">
        <f t="shared" si="204"/>
        <v>0</v>
      </c>
      <c r="P678" s="139">
        <f t="shared" si="205"/>
        <v>0</v>
      </c>
      <c r="Q678" s="66">
        <f t="shared" si="206"/>
        <v>0</v>
      </c>
      <c r="R678" s="66">
        <f t="shared" si="207"/>
        <v>0</v>
      </c>
      <c r="S678" s="10" t="e">
        <f>IF(#REF!="Yes",Q678,(Q678+I678*0.5))</f>
        <v>#REF!</v>
      </c>
      <c r="T678" s="10" t="e">
        <f>IF(#REF!="Yes",R678,(R678+K678*0.5))</f>
        <v>#REF!</v>
      </c>
      <c r="U678" s="151">
        <f t="shared" si="208"/>
        <v>0</v>
      </c>
      <c r="V678" s="16">
        <f t="shared" si="209"/>
        <v>0</v>
      </c>
      <c r="W678" s="16">
        <f t="shared" si="210"/>
        <v>0</v>
      </c>
      <c r="X678" s="138">
        <f>IF(ISNUMBER(VLOOKUP('Rate Calculations'!$A678,#REF!,5,FALSE)),VLOOKUP('Rate Calculations'!$A678,#REF!,5,FALSE),0)</f>
        <v>0</v>
      </c>
      <c r="Y678" s="89">
        <f>IF(ISNUMBER(VLOOKUP('Rate Calculations'!$A678,#REF!,6,FALSE)),VLOOKUP('Rate Calculations'!$A678,#REF!,6,FALSE),0)</f>
        <v>0</v>
      </c>
      <c r="Z678" s="17">
        <f t="shared" si="211"/>
        <v>0</v>
      </c>
      <c r="AA678" s="18">
        <f t="shared" si="212"/>
        <v>0</v>
      </c>
      <c r="AB678" s="46">
        <f t="shared" si="197"/>
        <v>0</v>
      </c>
      <c r="AC678" s="24">
        <f t="shared" si="213"/>
        <v>0</v>
      </c>
      <c r="AD678" s="24">
        <f t="shared" si="214"/>
        <v>0</v>
      </c>
      <c r="AE678" s="27" t="e">
        <f>IF(#REF!="Yes",AC678,(AC678+V678*0.5))</f>
        <v>#REF!</v>
      </c>
      <c r="AF678" s="27" t="e">
        <f>IF(#REF!="Yes",AD678,(AD678+W678*0.5))</f>
        <v>#REF!</v>
      </c>
    </row>
    <row r="679" spans="1:32">
      <c r="A679" s="57" t="str">
        <f t="shared" si="198"/>
        <v xml:space="preserve"> </v>
      </c>
      <c r="B679" s="57"/>
      <c r="C679" s="57"/>
      <c r="D679" s="30" t="str">
        <f>IFERROR((GETPIVOTDATA("Average of Certified Payroll Hourly Rate",'Pivot Table'!$X$3,"Firm Name",A679,"Class Round 3 (PSPO)",B679)),"")</f>
        <v/>
      </c>
      <c r="E679" s="7"/>
      <c r="F679" s="7"/>
      <c r="G679" s="151"/>
      <c r="H679" s="349">
        <f t="shared" si="199"/>
        <v>1.7500000000000002E-2</v>
      </c>
      <c r="I679" s="19">
        <f t="shared" si="200"/>
        <v>0</v>
      </c>
      <c r="J679" s="67">
        <f t="shared" si="201"/>
        <v>3.5000000000000003E-2</v>
      </c>
      <c r="K679" s="19">
        <f t="shared" si="202"/>
        <v>0</v>
      </c>
      <c r="L679" s="138">
        <f>IF(ISNUMBER(VLOOKUP('Rate Calculations'!$A679,#REF!,2,FALSE)),VLOOKUP('Rate Calculations'!$A679,#REF!,2,FALSE),0)</f>
        <v>0</v>
      </c>
      <c r="M679" s="89">
        <f>IF(ISNUMBER(VLOOKUP('Rate Calculations'!$A679,#REF!,4,FALSE)),VLOOKUP('Rate Calculations'!$A679,#REF!,4,FALSE),0)</f>
        <v>0</v>
      </c>
      <c r="N679" s="17">
        <f t="shared" si="203"/>
        <v>0</v>
      </c>
      <c r="O679" s="18">
        <f t="shared" si="204"/>
        <v>0</v>
      </c>
      <c r="P679" s="139">
        <f t="shared" si="205"/>
        <v>0</v>
      </c>
      <c r="Q679" s="66">
        <f t="shared" si="206"/>
        <v>0</v>
      </c>
      <c r="R679" s="66">
        <f t="shared" si="207"/>
        <v>0</v>
      </c>
      <c r="S679" s="10" t="e">
        <f>IF(#REF!="Yes",Q679,(Q679+I679*0.5))</f>
        <v>#REF!</v>
      </c>
      <c r="T679" s="10" t="e">
        <f>IF(#REF!="Yes",R679,(R679+K679*0.5))</f>
        <v>#REF!</v>
      </c>
      <c r="U679" s="151">
        <f t="shared" si="208"/>
        <v>0</v>
      </c>
      <c r="V679" s="16">
        <f t="shared" si="209"/>
        <v>0</v>
      </c>
      <c r="W679" s="16">
        <f t="shared" si="210"/>
        <v>0</v>
      </c>
      <c r="X679" s="138">
        <f>IF(ISNUMBER(VLOOKUP('Rate Calculations'!$A679,#REF!,5,FALSE)),VLOOKUP('Rate Calculations'!$A679,#REF!,5,FALSE),0)</f>
        <v>0</v>
      </c>
      <c r="Y679" s="89">
        <f>IF(ISNUMBER(VLOOKUP('Rate Calculations'!$A679,#REF!,6,FALSE)),VLOOKUP('Rate Calculations'!$A679,#REF!,6,FALSE),0)</f>
        <v>0</v>
      </c>
      <c r="Z679" s="17">
        <f t="shared" si="211"/>
        <v>0</v>
      </c>
      <c r="AA679" s="18">
        <f t="shared" si="212"/>
        <v>0</v>
      </c>
      <c r="AB679" s="46">
        <f t="shared" si="197"/>
        <v>0</v>
      </c>
      <c r="AC679" s="24">
        <f t="shared" si="213"/>
        <v>0</v>
      </c>
      <c r="AD679" s="24">
        <f t="shared" si="214"/>
        <v>0</v>
      </c>
      <c r="AE679" s="27" t="e">
        <f>IF(#REF!="Yes",AC679,(AC679+V679*0.5))</f>
        <v>#REF!</v>
      </c>
      <c r="AF679" s="27" t="e">
        <f>IF(#REF!="Yes",AD679,(AD679+W679*0.5))</f>
        <v>#REF!</v>
      </c>
    </row>
    <row r="680" spans="1:32">
      <c r="A680" s="57" t="str">
        <f t="shared" si="198"/>
        <v xml:space="preserve"> </v>
      </c>
      <c r="B680" s="57"/>
      <c r="C680" s="57"/>
      <c r="D680" s="30" t="str">
        <f>IFERROR((GETPIVOTDATA("Average of Certified Payroll Hourly Rate",'Pivot Table'!$X$3,"Firm Name",A680,"Class Round 3 (PSPO)",B680)),"")</f>
        <v/>
      </c>
      <c r="E680" s="7"/>
      <c r="F680" s="7"/>
      <c r="G680" s="151"/>
      <c r="H680" s="349">
        <f t="shared" si="199"/>
        <v>1.7500000000000002E-2</v>
      </c>
      <c r="I680" s="19">
        <f t="shared" si="200"/>
        <v>0</v>
      </c>
      <c r="J680" s="67">
        <f t="shared" si="201"/>
        <v>3.5000000000000003E-2</v>
      </c>
      <c r="K680" s="19">
        <f t="shared" si="202"/>
        <v>0</v>
      </c>
      <c r="L680" s="138">
        <f>IF(ISNUMBER(VLOOKUP('Rate Calculations'!$A680,#REF!,2,FALSE)),VLOOKUP('Rate Calculations'!$A680,#REF!,2,FALSE),0)</f>
        <v>0</v>
      </c>
      <c r="M680" s="89">
        <f>IF(ISNUMBER(VLOOKUP('Rate Calculations'!$A680,#REF!,4,FALSE)),VLOOKUP('Rate Calculations'!$A680,#REF!,4,FALSE),0)</f>
        <v>0</v>
      </c>
      <c r="N680" s="17">
        <f t="shared" si="203"/>
        <v>0</v>
      </c>
      <c r="O680" s="18">
        <f t="shared" si="204"/>
        <v>0</v>
      </c>
      <c r="P680" s="139">
        <f t="shared" si="205"/>
        <v>0</v>
      </c>
      <c r="Q680" s="66">
        <f t="shared" si="206"/>
        <v>0</v>
      </c>
      <c r="R680" s="66">
        <f t="shared" si="207"/>
        <v>0</v>
      </c>
      <c r="S680" s="10" t="e">
        <f>IF(#REF!="Yes",Q680,(Q680+I680*0.5))</f>
        <v>#REF!</v>
      </c>
      <c r="T680" s="10" t="e">
        <f>IF(#REF!="Yes",R680,(R680+K680*0.5))</f>
        <v>#REF!</v>
      </c>
      <c r="U680" s="151">
        <f t="shared" si="208"/>
        <v>0</v>
      </c>
      <c r="V680" s="16">
        <f t="shared" si="209"/>
        <v>0</v>
      </c>
      <c r="W680" s="16">
        <f t="shared" si="210"/>
        <v>0</v>
      </c>
      <c r="X680" s="138">
        <f>IF(ISNUMBER(VLOOKUP('Rate Calculations'!$A680,#REF!,5,FALSE)),VLOOKUP('Rate Calculations'!$A680,#REF!,5,FALSE),0)</f>
        <v>0</v>
      </c>
      <c r="Y680" s="89">
        <f>IF(ISNUMBER(VLOOKUP('Rate Calculations'!$A680,#REF!,6,FALSE)),VLOOKUP('Rate Calculations'!$A680,#REF!,6,FALSE),0)</f>
        <v>0</v>
      </c>
      <c r="Z680" s="17">
        <f t="shared" si="211"/>
        <v>0</v>
      </c>
      <c r="AA680" s="18">
        <f t="shared" si="212"/>
        <v>0</v>
      </c>
      <c r="AB680" s="46">
        <f t="shared" si="197"/>
        <v>0</v>
      </c>
      <c r="AC680" s="24">
        <f t="shared" si="213"/>
        <v>0</v>
      </c>
      <c r="AD680" s="24">
        <f t="shared" si="214"/>
        <v>0</v>
      </c>
      <c r="AE680" s="27" t="e">
        <f>IF(#REF!="Yes",AC680,(AC680+V680*0.5))</f>
        <v>#REF!</v>
      </c>
      <c r="AF680" s="27" t="e">
        <f>IF(#REF!="Yes",AD680,(AD680+W680*0.5))</f>
        <v>#REF!</v>
      </c>
    </row>
    <row r="681" spans="1:32">
      <c r="A681" s="57" t="str">
        <f t="shared" si="198"/>
        <v xml:space="preserve"> </v>
      </c>
      <c r="B681" s="57"/>
      <c r="C681" s="57"/>
      <c r="D681" s="30" t="str">
        <f>IFERROR((GETPIVOTDATA("Average of Certified Payroll Hourly Rate",'Pivot Table'!$X$3,"Firm Name",A681,"Class Round 3 (PSPO)",B681)),"")</f>
        <v/>
      </c>
      <c r="E681" s="7"/>
      <c r="F681" s="7"/>
      <c r="G681" s="151"/>
      <c r="H681" s="349">
        <f t="shared" si="199"/>
        <v>1.7500000000000002E-2</v>
      </c>
      <c r="I681" s="19">
        <f t="shared" si="200"/>
        <v>0</v>
      </c>
      <c r="J681" s="67">
        <f t="shared" si="201"/>
        <v>3.5000000000000003E-2</v>
      </c>
      <c r="K681" s="19">
        <f t="shared" si="202"/>
        <v>0</v>
      </c>
      <c r="L681" s="138">
        <f>IF(ISNUMBER(VLOOKUP('Rate Calculations'!$A681,#REF!,2,FALSE)),VLOOKUP('Rate Calculations'!$A681,#REF!,2,FALSE),0)</f>
        <v>0</v>
      </c>
      <c r="M681" s="89">
        <f>IF(ISNUMBER(VLOOKUP('Rate Calculations'!$A681,#REF!,4,FALSE)),VLOOKUP('Rate Calculations'!$A681,#REF!,4,FALSE),0)</f>
        <v>0</v>
      </c>
      <c r="N681" s="17">
        <f t="shared" si="203"/>
        <v>0</v>
      </c>
      <c r="O681" s="18">
        <f t="shared" si="204"/>
        <v>0</v>
      </c>
      <c r="P681" s="139">
        <f t="shared" si="205"/>
        <v>0</v>
      </c>
      <c r="Q681" s="66">
        <f t="shared" si="206"/>
        <v>0</v>
      </c>
      <c r="R681" s="66">
        <f t="shared" si="207"/>
        <v>0</v>
      </c>
      <c r="S681" s="10" t="e">
        <f>IF(#REF!="Yes",Q681,(Q681+I681*0.5))</f>
        <v>#REF!</v>
      </c>
      <c r="T681" s="10" t="e">
        <f>IF(#REF!="Yes",R681,(R681+K681*0.5))</f>
        <v>#REF!</v>
      </c>
      <c r="U681" s="151">
        <f t="shared" si="208"/>
        <v>0</v>
      </c>
      <c r="V681" s="16">
        <f t="shared" si="209"/>
        <v>0</v>
      </c>
      <c r="W681" s="16">
        <f t="shared" si="210"/>
        <v>0</v>
      </c>
      <c r="X681" s="138">
        <f>IF(ISNUMBER(VLOOKUP('Rate Calculations'!$A681,#REF!,5,FALSE)),VLOOKUP('Rate Calculations'!$A681,#REF!,5,FALSE),0)</f>
        <v>0</v>
      </c>
      <c r="Y681" s="89">
        <f>IF(ISNUMBER(VLOOKUP('Rate Calculations'!$A681,#REF!,6,FALSE)),VLOOKUP('Rate Calculations'!$A681,#REF!,6,FALSE),0)</f>
        <v>0</v>
      </c>
      <c r="Z681" s="17">
        <f t="shared" si="211"/>
        <v>0</v>
      </c>
      <c r="AA681" s="18">
        <f t="shared" si="212"/>
        <v>0</v>
      </c>
      <c r="AB681" s="46">
        <f t="shared" si="197"/>
        <v>0</v>
      </c>
      <c r="AC681" s="24">
        <f t="shared" si="213"/>
        <v>0</v>
      </c>
      <c r="AD681" s="24">
        <f t="shared" si="214"/>
        <v>0</v>
      </c>
      <c r="AE681" s="27" t="e">
        <f>IF(#REF!="Yes",AC681,(AC681+V681*0.5))</f>
        <v>#REF!</v>
      </c>
      <c r="AF681" s="27" t="e">
        <f>IF(#REF!="Yes",AD681,(AD681+W681*0.5))</f>
        <v>#REF!</v>
      </c>
    </row>
    <row r="682" spans="1:32">
      <c r="A682" s="57" t="str">
        <f t="shared" si="198"/>
        <v xml:space="preserve"> </v>
      </c>
      <c r="B682" s="57"/>
      <c r="C682" s="57"/>
      <c r="D682" s="30" t="str">
        <f>IFERROR((GETPIVOTDATA("Average of Certified Payroll Hourly Rate",'Pivot Table'!$X$3,"Firm Name",A682,"Class Round 3 (PSPO)",B682)),"")</f>
        <v/>
      </c>
      <c r="E682" s="7"/>
      <c r="F682" s="7"/>
      <c r="G682" s="151"/>
      <c r="H682" s="349">
        <f t="shared" si="199"/>
        <v>1.7500000000000002E-2</v>
      </c>
      <c r="I682" s="19">
        <f t="shared" si="200"/>
        <v>0</v>
      </c>
      <c r="J682" s="67">
        <f t="shared" si="201"/>
        <v>3.5000000000000003E-2</v>
      </c>
      <c r="K682" s="19">
        <f t="shared" si="202"/>
        <v>0</v>
      </c>
      <c r="L682" s="138">
        <f>IF(ISNUMBER(VLOOKUP('Rate Calculations'!$A682,#REF!,2,FALSE)),VLOOKUP('Rate Calculations'!$A682,#REF!,2,FALSE),0)</f>
        <v>0</v>
      </c>
      <c r="M682" s="89">
        <f>IF(ISNUMBER(VLOOKUP('Rate Calculations'!$A682,#REF!,4,FALSE)),VLOOKUP('Rate Calculations'!$A682,#REF!,4,FALSE),0)</f>
        <v>0</v>
      </c>
      <c r="N682" s="17">
        <f t="shared" si="203"/>
        <v>0</v>
      </c>
      <c r="O682" s="18">
        <f t="shared" si="204"/>
        <v>0</v>
      </c>
      <c r="P682" s="139">
        <f t="shared" si="205"/>
        <v>0</v>
      </c>
      <c r="Q682" s="66">
        <f t="shared" si="206"/>
        <v>0</v>
      </c>
      <c r="R682" s="66">
        <f t="shared" si="207"/>
        <v>0</v>
      </c>
      <c r="S682" s="10" t="e">
        <f>IF(#REF!="Yes",Q682,(Q682+I682*0.5))</f>
        <v>#REF!</v>
      </c>
      <c r="T682" s="10" t="e">
        <f>IF(#REF!="Yes",R682,(R682+K682*0.5))</f>
        <v>#REF!</v>
      </c>
      <c r="U682" s="151">
        <f t="shared" si="208"/>
        <v>0</v>
      </c>
      <c r="V682" s="16">
        <f t="shared" si="209"/>
        <v>0</v>
      </c>
      <c r="W682" s="16">
        <f t="shared" si="210"/>
        <v>0</v>
      </c>
      <c r="X682" s="138">
        <f>IF(ISNUMBER(VLOOKUP('Rate Calculations'!$A682,#REF!,5,FALSE)),VLOOKUP('Rate Calculations'!$A682,#REF!,5,FALSE),0)</f>
        <v>0</v>
      </c>
      <c r="Y682" s="89">
        <f>IF(ISNUMBER(VLOOKUP('Rate Calculations'!$A682,#REF!,6,FALSE)),VLOOKUP('Rate Calculations'!$A682,#REF!,6,FALSE),0)</f>
        <v>0</v>
      </c>
      <c r="Z682" s="17">
        <f t="shared" si="211"/>
        <v>0</v>
      </c>
      <c r="AA682" s="18">
        <f t="shared" si="212"/>
        <v>0</v>
      </c>
      <c r="AB682" s="46">
        <f t="shared" si="197"/>
        <v>0</v>
      </c>
      <c r="AC682" s="24">
        <f t="shared" si="213"/>
        <v>0</v>
      </c>
      <c r="AD682" s="24">
        <f t="shared" si="214"/>
        <v>0</v>
      </c>
      <c r="AE682" s="27" t="e">
        <f>IF(#REF!="Yes",AC682,(AC682+V682*0.5))</f>
        <v>#REF!</v>
      </c>
      <c r="AF682" s="27" t="e">
        <f>IF(#REF!="Yes",AD682,(AD682+W682*0.5))</f>
        <v>#REF!</v>
      </c>
    </row>
    <row r="683" spans="1:32">
      <c r="A683" s="57" t="str">
        <f t="shared" si="198"/>
        <v xml:space="preserve"> </v>
      </c>
      <c r="B683" s="57"/>
      <c r="C683" s="57"/>
      <c r="D683" s="30" t="str">
        <f>IFERROR((GETPIVOTDATA("Average of Certified Payroll Hourly Rate",'Pivot Table'!$X$3,"Firm Name",A683,"Class Round 3 (PSPO)",B683)),"")</f>
        <v/>
      </c>
      <c r="E683" s="7"/>
      <c r="F683" s="7"/>
      <c r="G683" s="151"/>
      <c r="H683" s="349">
        <f t="shared" si="199"/>
        <v>1.7500000000000002E-2</v>
      </c>
      <c r="I683" s="19">
        <f t="shared" si="200"/>
        <v>0</v>
      </c>
      <c r="J683" s="67">
        <f t="shared" si="201"/>
        <v>3.5000000000000003E-2</v>
      </c>
      <c r="K683" s="19">
        <f t="shared" si="202"/>
        <v>0</v>
      </c>
      <c r="L683" s="138">
        <f>IF(ISNUMBER(VLOOKUP('Rate Calculations'!$A683,#REF!,2,FALSE)),VLOOKUP('Rate Calculations'!$A683,#REF!,2,FALSE),0)</f>
        <v>0</v>
      </c>
      <c r="M683" s="89">
        <f>IF(ISNUMBER(VLOOKUP('Rate Calculations'!$A683,#REF!,4,FALSE)),VLOOKUP('Rate Calculations'!$A683,#REF!,4,FALSE),0)</f>
        <v>0</v>
      </c>
      <c r="N683" s="17">
        <f t="shared" si="203"/>
        <v>0</v>
      </c>
      <c r="O683" s="18">
        <f t="shared" si="204"/>
        <v>0</v>
      </c>
      <c r="P683" s="139">
        <f t="shared" si="205"/>
        <v>0</v>
      </c>
      <c r="Q683" s="66">
        <f t="shared" si="206"/>
        <v>0</v>
      </c>
      <c r="R683" s="66">
        <f t="shared" si="207"/>
        <v>0</v>
      </c>
      <c r="S683" s="10" t="e">
        <f>IF(#REF!="Yes",Q683,(Q683+I683*0.5))</f>
        <v>#REF!</v>
      </c>
      <c r="T683" s="10" t="e">
        <f>IF(#REF!="Yes",R683,(R683+K683*0.5))</f>
        <v>#REF!</v>
      </c>
      <c r="U683" s="151">
        <f t="shared" si="208"/>
        <v>0</v>
      </c>
      <c r="V683" s="16">
        <f t="shared" si="209"/>
        <v>0</v>
      </c>
      <c r="W683" s="16">
        <f t="shared" si="210"/>
        <v>0</v>
      </c>
      <c r="X683" s="138">
        <f>IF(ISNUMBER(VLOOKUP('Rate Calculations'!$A683,#REF!,5,FALSE)),VLOOKUP('Rate Calculations'!$A683,#REF!,5,FALSE),0)</f>
        <v>0</v>
      </c>
      <c r="Y683" s="89">
        <f>IF(ISNUMBER(VLOOKUP('Rate Calculations'!$A683,#REF!,6,FALSE)),VLOOKUP('Rate Calculations'!$A683,#REF!,6,FALSE),0)</f>
        <v>0</v>
      </c>
      <c r="Z683" s="17">
        <f t="shared" si="211"/>
        <v>0</v>
      </c>
      <c r="AA683" s="18">
        <f t="shared" si="212"/>
        <v>0</v>
      </c>
      <c r="AB683" s="46">
        <f t="shared" si="197"/>
        <v>0</v>
      </c>
      <c r="AC683" s="24">
        <f t="shared" si="213"/>
        <v>0</v>
      </c>
      <c r="AD683" s="24">
        <f t="shared" si="214"/>
        <v>0</v>
      </c>
      <c r="AE683" s="27" t="e">
        <f>IF(#REF!="Yes",AC683,(AC683+V683*0.5))</f>
        <v>#REF!</v>
      </c>
      <c r="AF683" s="27" t="e">
        <f>IF(#REF!="Yes",AD683,(AD683+W683*0.5))</f>
        <v>#REF!</v>
      </c>
    </row>
    <row r="684" spans="1:32">
      <c r="A684" s="57" t="str">
        <f t="shared" si="198"/>
        <v xml:space="preserve"> </v>
      </c>
      <c r="B684" s="57"/>
      <c r="C684" s="57"/>
      <c r="D684" s="30" t="str">
        <f>IFERROR((GETPIVOTDATA("Average of Certified Payroll Hourly Rate",'Pivot Table'!$X$3,"Firm Name",A684,"Class Round 3 (PSPO)",B684)),"")</f>
        <v/>
      </c>
      <c r="E684" s="7"/>
      <c r="F684" s="7"/>
      <c r="G684" s="151"/>
      <c r="H684" s="349">
        <f t="shared" si="199"/>
        <v>1.7500000000000002E-2</v>
      </c>
      <c r="I684" s="19">
        <f t="shared" si="200"/>
        <v>0</v>
      </c>
      <c r="J684" s="67">
        <f t="shared" si="201"/>
        <v>3.5000000000000003E-2</v>
      </c>
      <c r="K684" s="19">
        <f t="shared" si="202"/>
        <v>0</v>
      </c>
      <c r="L684" s="138">
        <f>IF(ISNUMBER(VLOOKUP('Rate Calculations'!$A684,#REF!,2,FALSE)),VLOOKUP('Rate Calculations'!$A684,#REF!,2,FALSE),0)</f>
        <v>0</v>
      </c>
      <c r="M684" s="89">
        <f>IF(ISNUMBER(VLOOKUP('Rate Calculations'!$A684,#REF!,4,FALSE)),VLOOKUP('Rate Calculations'!$A684,#REF!,4,FALSE),0)</f>
        <v>0</v>
      </c>
      <c r="N684" s="17">
        <f t="shared" si="203"/>
        <v>0</v>
      </c>
      <c r="O684" s="18">
        <f t="shared" si="204"/>
        <v>0</v>
      </c>
      <c r="P684" s="139">
        <f t="shared" si="205"/>
        <v>0</v>
      </c>
      <c r="Q684" s="66">
        <f t="shared" si="206"/>
        <v>0</v>
      </c>
      <c r="R684" s="66">
        <f t="shared" si="207"/>
        <v>0</v>
      </c>
      <c r="S684" s="10" t="e">
        <f>IF(#REF!="Yes",Q684,(Q684+I684*0.5))</f>
        <v>#REF!</v>
      </c>
      <c r="T684" s="10" t="e">
        <f>IF(#REF!="Yes",R684,(R684+K684*0.5))</f>
        <v>#REF!</v>
      </c>
      <c r="U684" s="151">
        <f t="shared" si="208"/>
        <v>0</v>
      </c>
      <c r="V684" s="16">
        <f t="shared" si="209"/>
        <v>0</v>
      </c>
      <c r="W684" s="16">
        <f t="shared" si="210"/>
        <v>0</v>
      </c>
      <c r="X684" s="138">
        <f>IF(ISNUMBER(VLOOKUP('Rate Calculations'!$A684,#REF!,5,FALSE)),VLOOKUP('Rate Calculations'!$A684,#REF!,5,FALSE),0)</f>
        <v>0</v>
      </c>
      <c r="Y684" s="89">
        <f>IF(ISNUMBER(VLOOKUP('Rate Calculations'!$A684,#REF!,6,FALSE)),VLOOKUP('Rate Calculations'!$A684,#REF!,6,FALSE),0)</f>
        <v>0</v>
      </c>
      <c r="Z684" s="17">
        <f t="shared" si="211"/>
        <v>0</v>
      </c>
      <c r="AA684" s="18">
        <f t="shared" si="212"/>
        <v>0</v>
      </c>
      <c r="AB684" s="46">
        <f t="shared" si="197"/>
        <v>0</v>
      </c>
      <c r="AC684" s="24">
        <f t="shared" si="213"/>
        <v>0</v>
      </c>
      <c r="AD684" s="24">
        <f t="shared" si="214"/>
        <v>0</v>
      </c>
      <c r="AE684" s="27" t="e">
        <f>IF(#REF!="Yes",AC684,(AC684+V684*0.5))</f>
        <v>#REF!</v>
      </c>
      <c r="AF684" s="27" t="e">
        <f>IF(#REF!="Yes",AD684,(AD684+W684*0.5))</f>
        <v>#REF!</v>
      </c>
    </row>
    <row r="685" spans="1:32">
      <c r="A685" s="57" t="str">
        <f t="shared" si="198"/>
        <v xml:space="preserve"> </v>
      </c>
      <c r="B685" s="57"/>
      <c r="C685" s="57"/>
      <c r="D685" s="30" t="str">
        <f>IFERROR((GETPIVOTDATA("Average of Certified Payroll Hourly Rate",'Pivot Table'!$X$3,"Firm Name",A685,"Class Round 3 (PSPO)",B685)),"")</f>
        <v/>
      </c>
      <c r="E685" s="7"/>
      <c r="F685" s="7"/>
      <c r="G685" s="151"/>
      <c r="H685" s="349">
        <f t="shared" si="199"/>
        <v>1.7500000000000002E-2</v>
      </c>
      <c r="I685" s="19">
        <f t="shared" si="200"/>
        <v>0</v>
      </c>
      <c r="J685" s="67">
        <f t="shared" si="201"/>
        <v>3.5000000000000003E-2</v>
      </c>
      <c r="K685" s="19">
        <f t="shared" si="202"/>
        <v>0</v>
      </c>
      <c r="L685" s="138">
        <f>IF(ISNUMBER(VLOOKUP('Rate Calculations'!$A685,#REF!,2,FALSE)),VLOOKUP('Rate Calculations'!$A685,#REF!,2,FALSE),0)</f>
        <v>0</v>
      </c>
      <c r="M685" s="89">
        <f>IF(ISNUMBER(VLOOKUP('Rate Calculations'!$A685,#REF!,4,FALSE)),VLOOKUP('Rate Calculations'!$A685,#REF!,4,FALSE),0)</f>
        <v>0</v>
      </c>
      <c r="N685" s="17">
        <f t="shared" si="203"/>
        <v>0</v>
      </c>
      <c r="O685" s="18">
        <f t="shared" si="204"/>
        <v>0</v>
      </c>
      <c r="P685" s="139">
        <f t="shared" si="205"/>
        <v>0</v>
      </c>
      <c r="Q685" s="66">
        <f t="shared" si="206"/>
        <v>0</v>
      </c>
      <c r="R685" s="66">
        <f t="shared" si="207"/>
        <v>0</v>
      </c>
      <c r="S685" s="10" t="e">
        <f>IF(#REF!="Yes",Q685,(Q685+I685*0.5))</f>
        <v>#REF!</v>
      </c>
      <c r="T685" s="10" t="e">
        <f>IF(#REF!="Yes",R685,(R685+K685*0.5))</f>
        <v>#REF!</v>
      </c>
      <c r="U685" s="151">
        <f t="shared" si="208"/>
        <v>0</v>
      </c>
      <c r="V685" s="16">
        <f t="shared" si="209"/>
        <v>0</v>
      </c>
      <c r="W685" s="16">
        <f t="shared" si="210"/>
        <v>0</v>
      </c>
      <c r="X685" s="138">
        <f>IF(ISNUMBER(VLOOKUP('Rate Calculations'!$A685,#REF!,5,FALSE)),VLOOKUP('Rate Calculations'!$A685,#REF!,5,FALSE),0)</f>
        <v>0</v>
      </c>
      <c r="Y685" s="89">
        <f>IF(ISNUMBER(VLOOKUP('Rate Calculations'!$A685,#REF!,6,FALSE)),VLOOKUP('Rate Calculations'!$A685,#REF!,6,FALSE),0)</f>
        <v>0</v>
      </c>
      <c r="Z685" s="17">
        <f t="shared" si="211"/>
        <v>0</v>
      </c>
      <c r="AA685" s="18">
        <f t="shared" si="212"/>
        <v>0</v>
      </c>
      <c r="AB685" s="46">
        <f t="shared" si="197"/>
        <v>0</v>
      </c>
      <c r="AC685" s="24">
        <f t="shared" si="213"/>
        <v>0</v>
      </c>
      <c r="AD685" s="24">
        <f t="shared" si="214"/>
        <v>0</v>
      </c>
      <c r="AE685" s="27" t="e">
        <f>IF(#REF!="Yes",AC685,(AC685+V685*0.5))</f>
        <v>#REF!</v>
      </c>
      <c r="AF685" s="27" t="e">
        <f>IF(#REF!="Yes",AD685,(AD685+W685*0.5))</f>
        <v>#REF!</v>
      </c>
    </row>
    <row r="686" spans="1:32">
      <c r="A686" s="57" t="str">
        <f t="shared" si="198"/>
        <v xml:space="preserve"> </v>
      </c>
      <c r="B686" s="57"/>
      <c r="C686" s="57"/>
      <c r="D686" s="30" t="str">
        <f>IFERROR((GETPIVOTDATA("Average of Certified Payroll Hourly Rate",'Pivot Table'!$X$3,"Firm Name",A686,"Class Round 3 (PSPO)",B686)),"")</f>
        <v/>
      </c>
      <c r="E686" s="7"/>
      <c r="F686" s="7"/>
      <c r="G686" s="151"/>
      <c r="H686" s="349">
        <f t="shared" si="199"/>
        <v>1.7500000000000002E-2</v>
      </c>
      <c r="I686" s="19">
        <f t="shared" si="200"/>
        <v>0</v>
      </c>
      <c r="J686" s="67">
        <f t="shared" si="201"/>
        <v>3.5000000000000003E-2</v>
      </c>
      <c r="K686" s="19">
        <f t="shared" si="202"/>
        <v>0</v>
      </c>
      <c r="L686" s="138">
        <f>IF(ISNUMBER(VLOOKUP('Rate Calculations'!$A686,#REF!,2,FALSE)),VLOOKUP('Rate Calculations'!$A686,#REF!,2,FALSE),0)</f>
        <v>0</v>
      </c>
      <c r="M686" s="89">
        <f>IF(ISNUMBER(VLOOKUP('Rate Calculations'!$A686,#REF!,4,FALSE)),VLOOKUP('Rate Calculations'!$A686,#REF!,4,FALSE),0)</f>
        <v>0</v>
      </c>
      <c r="N686" s="17">
        <f t="shared" si="203"/>
        <v>0</v>
      </c>
      <c r="O686" s="18">
        <f t="shared" si="204"/>
        <v>0</v>
      </c>
      <c r="P686" s="139">
        <f t="shared" si="205"/>
        <v>0</v>
      </c>
      <c r="Q686" s="66">
        <f t="shared" si="206"/>
        <v>0</v>
      </c>
      <c r="R686" s="66">
        <f t="shared" si="207"/>
        <v>0</v>
      </c>
      <c r="S686" s="10" t="e">
        <f>IF(#REF!="Yes",Q686,(Q686+I686*0.5))</f>
        <v>#REF!</v>
      </c>
      <c r="T686" s="10" t="e">
        <f>IF(#REF!="Yes",R686,(R686+K686*0.5))</f>
        <v>#REF!</v>
      </c>
      <c r="U686" s="151">
        <f t="shared" si="208"/>
        <v>0</v>
      </c>
      <c r="V686" s="16">
        <f t="shared" si="209"/>
        <v>0</v>
      </c>
      <c r="W686" s="16">
        <f t="shared" si="210"/>
        <v>0</v>
      </c>
      <c r="X686" s="138">
        <f>IF(ISNUMBER(VLOOKUP('Rate Calculations'!$A686,#REF!,5,FALSE)),VLOOKUP('Rate Calculations'!$A686,#REF!,5,FALSE),0)</f>
        <v>0</v>
      </c>
      <c r="Y686" s="89">
        <f>IF(ISNUMBER(VLOOKUP('Rate Calculations'!$A686,#REF!,6,FALSE)),VLOOKUP('Rate Calculations'!$A686,#REF!,6,FALSE),0)</f>
        <v>0</v>
      </c>
      <c r="Z686" s="17">
        <f t="shared" si="211"/>
        <v>0</v>
      </c>
      <c r="AA686" s="18">
        <f t="shared" si="212"/>
        <v>0</v>
      </c>
      <c r="AB686" s="46">
        <f t="shared" si="197"/>
        <v>0</v>
      </c>
      <c r="AC686" s="24">
        <f t="shared" si="213"/>
        <v>0</v>
      </c>
      <c r="AD686" s="24">
        <f t="shared" si="214"/>
        <v>0</v>
      </c>
      <c r="AE686" s="27" t="e">
        <f>IF(#REF!="Yes",AC686,(AC686+V686*0.5))</f>
        <v>#REF!</v>
      </c>
      <c r="AF686" s="27" t="e">
        <f>IF(#REF!="Yes",AD686,(AD686+W686*0.5))</f>
        <v>#REF!</v>
      </c>
    </row>
    <row r="687" spans="1:32">
      <c r="A687" s="57" t="str">
        <f t="shared" si="198"/>
        <v xml:space="preserve"> </v>
      </c>
      <c r="B687" s="57"/>
      <c r="C687" s="57"/>
      <c r="D687" s="30" t="str">
        <f>IFERROR((GETPIVOTDATA("Average of Certified Payroll Hourly Rate",'Pivot Table'!$X$3,"Firm Name",A687,"Class Round 3 (PSPO)",B687)),"")</f>
        <v/>
      </c>
      <c r="E687" s="7"/>
      <c r="F687" s="7"/>
      <c r="G687" s="151"/>
      <c r="H687" s="349">
        <f t="shared" si="199"/>
        <v>1.7500000000000002E-2</v>
      </c>
      <c r="I687" s="19">
        <f t="shared" si="200"/>
        <v>0</v>
      </c>
      <c r="J687" s="67">
        <f t="shared" si="201"/>
        <v>3.5000000000000003E-2</v>
      </c>
      <c r="K687" s="19">
        <f t="shared" si="202"/>
        <v>0</v>
      </c>
      <c r="L687" s="138">
        <f>IF(ISNUMBER(VLOOKUP('Rate Calculations'!$A687,#REF!,2,FALSE)),VLOOKUP('Rate Calculations'!$A687,#REF!,2,FALSE),0)</f>
        <v>0</v>
      </c>
      <c r="M687" s="89">
        <f>IF(ISNUMBER(VLOOKUP('Rate Calculations'!$A687,#REF!,4,FALSE)),VLOOKUP('Rate Calculations'!$A687,#REF!,4,FALSE),0)</f>
        <v>0</v>
      </c>
      <c r="N687" s="17">
        <f t="shared" si="203"/>
        <v>0</v>
      </c>
      <c r="O687" s="18">
        <f t="shared" si="204"/>
        <v>0</v>
      </c>
      <c r="P687" s="139">
        <f t="shared" si="205"/>
        <v>0</v>
      </c>
      <c r="Q687" s="66">
        <f t="shared" si="206"/>
        <v>0</v>
      </c>
      <c r="R687" s="66">
        <f t="shared" si="207"/>
        <v>0</v>
      </c>
      <c r="S687" s="10" t="e">
        <f>IF(#REF!="Yes",Q687,(Q687+I687*0.5))</f>
        <v>#REF!</v>
      </c>
      <c r="T687" s="10" t="e">
        <f>IF(#REF!="Yes",R687,(R687+K687*0.5))</f>
        <v>#REF!</v>
      </c>
      <c r="U687" s="151">
        <f t="shared" si="208"/>
        <v>0</v>
      </c>
      <c r="V687" s="16">
        <f t="shared" si="209"/>
        <v>0</v>
      </c>
      <c r="W687" s="16">
        <f t="shared" si="210"/>
        <v>0</v>
      </c>
      <c r="X687" s="138">
        <f>IF(ISNUMBER(VLOOKUP('Rate Calculations'!$A687,#REF!,5,FALSE)),VLOOKUP('Rate Calculations'!$A687,#REF!,5,FALSE),0)</f>
        <v>0</v>
      </c>
      <c r="Y687" s="89">
        <f>IF(ISNUMBER(VLOOKUP('Rate Calculations'!$A687,#REF!,6,FALSE)),VLOOKUP('Rate Calculations'!$A687,#REF!,6,FALSE),0)</f>
        <v>0</v>
      </c>
      <c r="Z687" s="17">
        <f t="shared" si="211"/>
        <v>0</v>
      </c>
      <c r="AA687" s="18">
        <f t="shared" si="212"/>
        <v>0</v>
      </c>
      <c r="AB687" s="46">
        <f t="shared" si="197"/>
        <v>0</v>
      </c>
      <c r="AC687" s="24">
        <f t="shared" si="213"/>
        <v>0</v>
      </c>
      <c r="AD687" s="24">
        <f t="shared" si="214"/>
        <v>0</v>
      </c>
      <c r="AE687" s="27" t="e">
        <f>IF(#REF!="Yes",AC687,(AC687+V687*0.5))</f>
        <v>#REF!</v>
      </c>
      <c r="AF687" s="27" t="e">
        <f>IF(#REF!="Yes",AD687,(AD687+W687*0.5))</f>
        <v>#REF!</v>
      </c>
    </row>
    <row r="688" spans="1:32">
      <c r="A688" s="57" t="str">
        <f t="shared" si="198"/>
        <v xml:space="preserve"> </v>
      </c>
      <c r="B688" s="57"/>
      <c r="C688" s="57"/>
      <c r="D688" s="30" t="str">
        <f>IFERROR((GETPIVOTDATA("Average of Certified Payroll Hourly Rate",'Pivot Table'!$X$3,"Firm Name",A688,"Class Round 3 (PSPO)",B688)),"")</f>
        <v/>
      </c>
      <c r="E688" s="7"/>
      <c r="F688" s="7"/>
      <c r="G688" s="151"/>
      <c r="H688" s="349">
        <f t="shared" si="199"/>
        <v>1.7500000000000002E-2</v>
      </c>
      <c r="I688" s="19">
        <f t="shared" si="200"/>
        <v>0</v>
      </c>
      <c r="J688" s="67">
        <f t="shared" si="201"/>
        <v>3.5000000000000003E-2</v>
      </c>
      <c r="K688" s="19">
        <f t="shared" si="202"/>
        <v>0</v>
      </c>
      <c r="L688" s="138">
        <f>IF(ISNUMBER(VLOOKUP('Rate Calculations'!$A688,#REF!,2,FALSE)),VLOOKUP('Rate Calculations'!$A688,#REF!,2,FALSE),0)</f>
        <v>0</v>
      </c>
      <c r="M688" s="89">
        <f>IF(ISNUMBER(VLOOKUP('Rate Calculations'!$A688,#REF!,4,FALSE)),VLOOKUP('Rate Calculations'!$A688,#REF!,4,FALSE),0)</f>
        <v>0</v>
      </c>
      <c r="N688" s="17">
        <f t="shared" si="203"/>
        <v>0</v>
      </c>
      <c r="O688" s="18">
        <f t="shared" si="204"/>
        <v>0</v>
      </c>
      <c r="P688" s="139">
        <f t="shared" si="205"/>
        <v>0</v>
      </c>
      <c r="Q688" s="66">
        <f t="shared" si="206"/>
        <v>0</v>
      </c>
      <c r="R688" s="66">
        <f t="shared" si="207"/>
        <v>0</v>
      </c>
      <c r="S688" s="10" t="e">
        <f>IF(#REF!="Yes",Q688,(Q688+I688*0.5))</f>
        <v>#REF!</v>
      </c>
      <c r="T688" s="10" t="e">
        <f>IF(#REF!="Yes",R688,(R688+K688*0.5))</f>
        <v>#REF!</v>
      </c>
      <c r="U688" s="151">
        <f t="shared" si="208"/>
        <v>0</v>
      </c>
      <c r="V688" s="16">
        <f t="shared" si="209"/>
        <v>0</v>
      </c>
      <c r="W688" s="16">
        <f t="shared" si="210"/>
        <v>0</v>
      </c>
      <c r="X688" s="138">
        <f>IF(ISNUMBER(VLOOKUP('Rate Calculations'!$A688,#REF!,5,FALSE)),VLOOKUP('Rate Calculations'!$A688,#REF!,5,FALSE),0)</f>
        <v>0</v>
      </c>
      <c r="Y688" s="89">
        <f>IF(ISNUMBER(VLOOKUP('Rate Calculations'!$A688,#REF!,6,FALSE)),VLOOKUP('Rate Calculations'!$A688,#REF!,6,FALSE),0)</f>
        <v>0</v>
      </c>
      <c r="Z688" s="17">
        <f t="shared" si="211"/>
        <v>0</v>
      </c>
      <c r="AA688" s="18">
        <f t="shared" si="212"/>
        <v>0</v>
      </c>
      <c r="AB688" s="46">
        <f t="shared" si="197"/>
        <v>0</v>
      </c>
      <c r="AC688" s="24">
        <f t="shared" si="213"/>
        <v>0</v>
      </c>
      <c r="AD688" s="24">
        <f t="shared" si="214"/>
        <v>0</v>
      </c>
      <c r="AE688" s="27" t="e">
        <f>IF(#REF!="Yes",AC688,(AC688+V688*0.5))</f>
        <v>#REF!</v>
      </c>
      <c r="AF688" s="27" t="e">
        <f>IF(#REF!="Yes",AD688,(AD688+W688*0.5))</f>
        <v>#REF!</v>
      </c>
    </row>
    <row r="689" spans="1:32">
      <c r="A689" s="57" t="str">
        <f t="shared" si="198"/>
        <v xml:space="preserve"> </v>
      </c>
      <c r="B689" s="57"/>
      <c r="C689" s="57"/>
      <c r="D689" s="30" t="str">
        <f>IFERROR((GETPIVOTDATA("Average of Certified Payroll Hourly Rate",'Pivot Table'!$X$3,"Firm Name",A689,"Class Round 3 (PSPO)",B689)),"")</f>
        <v/>
      </c>
      <c r="E689" s="7"/>
      <c r="F689" s="7"/>
      <c r="G689" s="151"/>
      <c r="H689" s="349">
        <f t="shared" si="199"/>
        <v>1.7500000000000002E-2</v>
      </c>
      <c r="I689" s="19">
        <f t="shared" si="200"/>
        <v>0</v>
      </c>
      <c r="J689" s="67">
        <f t="shared" si="201"/>
        <v>3.5000000000000003E-2</v>
      </c>
      <c r="K689" s="19">
        <f t="shared" si="202"/>
        <v>0</v>
      </c>
      <c r="L689" s="138">
        <f>IF(ISNUMBER(VLOOKUP('Rate Calculations'!$A689,#REF!,2,FALSE)),VLOOKUP('Rate Calculations'!$A689,#REF!,2,FALSE),0)</f>
        <v>0</v>
      </c>
      <c r="M689" s="89">
        <f>IF(ISNUMBER(VLOOKUP('Rate Calculations'!$A689,#REF!,4,FALSE)),VLOOKUP('Rate Calculations'!$A689,#REF!,4,FALSE),0)</f>
        <v>0</v>
      </c>
      <c r="N689" s="17">
        <f t="shared" si="203"/>
        <v>0</v>
      </c>
      <c r="O689" s="18">
        <f t="shared" si="204"/>
        <v>0</v>
      </c>
      <c r="P689" s="139">
        <f t="shared" si="205"/>
        <v>0</v>
      </c>
      <c r="Q689" s="66">
        <f t="shared" si="206"/>
        <v>0</v>
      </c>
      <c r="R689" s="66">
        <f t="shared" si="207"/>
        <v>0</v>
      </c>
      <c r="S689" s="10" t="e">
        <f>IF(#REF!="Yes",Q689,(Q689+I689*0.5))</f>
        <v>#REF!</v>
      </c>
      <c r="T689" s="10" t="e">
        <f>IF(#REF!="Yes",R689,(R689+K689*0.5))</f>
        <v>#REF!</v>
      </c>
      <c r="U689" s="151">
        <f t="shared" si="208"/>
        <v>0</v>
      </c>
      <c r="V689" s="16">
        <f t="shared" si="209"/>
        <v>0</v>
      </c>
      <c r="W689" s="16">
        <f t="shared" si="210"/>
        <v>0</v>
      </c>
      <c r="X689" s="138">
        <f>IF(ISNUMBER(VLOOKUP('Rate Calculations'!$A689,#REF!,5,FALSE)),VLOOKUP('Rate Calculations'!$A689,#REF!,5,FALSE),0)</f>
        <v>0</v>
      </c>
      <c r="Y689" s="89">
        <f>IF(ISNUMBER(VLOOKUP('Rate Calculations'!$A689,#REF!,6,FALSE)),VLOOKUP('Rate Calculations'!$A689,#REF!,6,FALSE),0)</f>
        <v>0</v>
      </c>
      <c r="Z689" s="17">
        <f t="shared" si="211"/>
        <v>0</v>
      </c>
      <c r="AA689" s="18">
        <f t="shared" si="212"/>
        <v>0</v>
      </c>
      <c r="AB689" s="46">
        <f t="shared" si="197"/>
        <v>0</v>
      </c>
      <c r="AC689" s="24">
        <f t="shared" si="213"/>
        <v>0</v>
      </c>
      <c r="AD689" s="24">
        <f t="shared" si="214"/>
        <v>0</v>
      </c>
      <c r="AE689" s="27" t="e">
        <f>IF(#REF!="Yes",AC689,(AC689+V689*0.5))</f>
        <v>#REF!</v>
      </c>
      <c r="AF689" s="27" t="e">
        <f>IF(#REF!="Yes",AD689,(AD689+W689*0.5))</f>
        <v>#REF!</v>
      </c>
    </row>
    <row r="690" spans="1:32">
      <c r="A690" s="57" t="str">
        <f t="shared" si="198"/>
        <v xml:space="preserve"> </v>
      </c>
      <c r="B690" s="57"/>
      <c r="C690" s="57"/>
      <c r="D690" s="30" t="str">
        <f>IFERROR((GETPIVOTDATA("Average of Certified Payroll Hourly Rate",'Pivot Table'!$X$3,"Firm Name",A690,"Class Round 3 (PSPO)",B690)),"")</f>
        <v/>
      </c>
      <c r="E690" s="7"/>
      <c r="F690" s="7"/>
      <c r="G690" s="151"/>
      <c r="H690" s="349">
        <f t="shared" si="199"/>
        <v>1.7500000000000002E-2</v>
      </c>
      <c r="I690" s="19">
        <f t="shared" si="200"/>
        <v>0</v>
      </c>
      <c r="J690" s="67">
        <f t="shared" si="201"/>
        <v>3.5000000000000003E-2</v>
      </c>
      <c r="K690" s="19">
        <f t="shared" si="202"/>
        <v>0</v>
      </c>
      <c r="L690" s="138">
        <f>IF(ISNUMBER(VLOOKUP('Rate Calculations'!$A690,#REF!,2,FALSE)),VLOOKUP('Rate Calculations'!$A690,#REF!,2,FALSE),0)</f>
        <v>0</v>
      </c>
      <c r="M690" s="89">
        <f>IF(ISNUMBER(VLOOKUP('Rate Calculations'!$A690,#REF!,4,FALSE)),VLOOKUP('Rate Calculations'!$A690,#REF!,4,FALSE),0)</f>
        <v>0</v>
      </c>
      <c r="N690" s="17">
        <f t="shared" si="203"/>
        <v>0</v>
      </c>
      <c r="O690" s="18">
        <f t="shared" si="204"/>
        <v>0</v>
      </c>
      <c r="P690" s="139">
        <f t="shared" si="205"/>
        <v>0</v>
      </c>
      <c r="Q690" s="66">
        <f t="shared" si="206"/>
        <v>0</v>
      </c>
      <c r="R690" s="66">
        <f t="shared" si="207"/>
        <v>0</v>
      </c>
      <c r="S690" s="10" t="e">
        <f>IF(#REF!="Yes",Q690,(Q690+I690*0.5))</f>
        <v>#REF!</v>
      </c>
      <c r="T690" s="10" t="e">
        <f>IF(#REF!="Yes",R690,(R690+K690*0.5))</f>
        <v>#REF!</v>
      </c>
      <c r="U690" s="151">
        <f t="shared" si="208"/>
        <v>0</v>
      </c>
      <c r="V690" s="16">
        <f t="shared" si="209"/>
        <v>0</v>
      </c>
      <c r="W690" s="16">
        <f t="shared" si="210"/>
        <v>0</v>
      </c>
      <c r="X690" s="138">
        <f>IF(ISNUMBER(VLOOKUP('Rate Calculations'!$A690,#REF!,5,FALSE)),VLOOKUP('Rate Calculations'!$A690,#REF!,5,FALSE),0)</f>
        <v>0</v>
      </c>
      <c r="Y690" s="89">
        <f>IF(ISNUMBER(VLOOKUP('Rate Calculations'!$A690,#REF!,6,FALSE)),VLOOKUP('Rate Calculations'!$A690,#REF!,6,FALSE),0)</f>
        <v>0</v>
      </c>
      <c r="Z690" s="17">
        <f t="shared" si="211"/>
        <v>0</v>
      </c>
      <c r="AA690" s="18">
        <f t="shared" si="212"/>
        <v>0</v>
      </c>
      <c r="AB690" s="46">
        <f t="shared" si="197"/>
        <v>0</v>
      </c>
      <c r="AC690" s="24">
        <f t="shared" si="213"/>
        <v>0</v>
      </c>
      <c r="AD690" s="24">
        <f t="shared" si="214"/>
        <v>0</v>
      </c>
      <c r="AE690" s="27" t="e">
        <f>IF(#REF!="Yes",AC690,(AC690+V690*0.5))</f>
        <v>#REF!</v>
      </c>
      <c r="AF690" s="27" t="e">
        <f>IF(#REF!="Yes",AD690,(AD690+W690*0.5))</f>
        <v>#REF!</v>
      </c>
    </row>
    <row r="691" spans="1:32">
      <c r="A691" s="57" t="str">
        <f t="shared" si="198"/>
        <v xml:space="preserve"> </v>
      </c>
      <c r="B691" s="57"/>
      <c r="C691" s="57"/>
      <c r="D691" s="30" t="str">
        <f>IFERROR((GETPIVOTDATA("Average of Certified Payroll Hourly Rate",'Pivot Table'!$X$3,"Firm Name",A691,"Class Round 3 (PSPO)",B691)),"")</f>
        <v/>
      </c>
      <c r="E691" s="7"/>
      <c r="F691" s="7"/>
      <c r="G691" s="151"/>
      <c r="H691" s="349">
        <f t="shared" si="199"/>
        <v>1.7500000000000002E-2</v>
      </c>
      <c r="I691" s="19">
        <f t="shared" si="200"/>
        <v>0</v>
      </c>
      <c r="J691" s="67">
        <f t="shared" si="201"/>
        <v>3.5000000000000003E-2</v>
      </c>
      <c r="K691" s="19">
        <f t="shared" si="202"/>
        <v>0</v>
      </c>
      <c r="L691" s="138">
        <f>IF(ISNUMBER(VLOOKUP('Rate Calculations'!$A691,#REF!,2,FALSE)),VLOOKUP('Rate Calculations'!$A691,#REF!,2,FALSE),0)</f>
        <v>0</v>
      </c>
      <c r="M691" s="89">
        <f>IF(ISNUMBER(VLOOKUP('Rate Calculations'!$A691,#REF!,4,FALSE)),VLOOKUP('Rate Calculations'!$A691,#REF!,4,FALSE),0)</f>
        <v>0</v>
      </c>
      <c r="N691" s="17">
        <f t="shared" si="203"/>
        <v>0</v>
      </c>
      <c r="O691" s="18">
        <f t="shared" si="204"/>
        <v>0</v>
      </c>
      <c r="P691" s="139">
        <f t="shared" si="205"/>
        <v>0</v>
      </c>
      <c r="Q691" s="66">
        <f t="shared" si="206"/>
        <v>0</v>
      </c>
      <c r="R691" s="66">
        <f t="shared" si="207"/>
        <v>0</v>
      </c>
      <c r="S691" s="10" t="e">
        <f>IF(#REF!="Yes",Q691,(Q691+I691*0.5))</f>
        <v>#REF!</v>
      </c>
      <c r="T691" s="10" t="e">
        <f>IF(#REF!="Yes",R691,(R691+K691*0.5))</f>
        <v>#REF!</v>
      </c>
      <c r="U691" s="151">
        <f t="shared" si="208"/>
        <v>0</v>
      </c>
      <c r="V691" s="16">
        <f t="shared" si="209"/>
        <v>0</v>
      </c>
      <c r="W691" s="16">
        <f t="shared" si="210"/>
        <v>0</v>
      </c>
      <c r="X691" s="138">
        <f>IF(ISNUMBER(VLOOKUP('Rate Calculations'!$A691,#REF!,5,FALSE)),VLOOKUP('Rate Calculations'!$A691,#REF!,5,FALSE),0)</f>
        <v>0</v>
      </c>
      <c r="Y691" s="89">
        <f>IF(ISNUMBER(VLOOKUP('Rate Calculations'!$A691,#REF!,6,FALSE)),VLOOKUP('Rate Calculations'!$A691,#REF!,6,FALSE),0)</f>
        <v>0</v>
      </c>
      <c r="Z691" s="17">
        <f t="shared" si="211"/>
        <v>0</v>
      </c>
      <c r="AA691" s="18">
        <f t="shared" si="212"/>
        <v>0</v>
      </c>
      <c r="AB691" s="46">
        <f t="shared" si="197"/>
        <v>0</v>
      </c>
      <c r="AC691" s="24">
        <f t="shared" si="213"/>
        <v>0</v>
      </c>
      <c r="AD691" s="24">
        <f t="shared" si="214"/>
        <v>0</v>
      </c>
      <c r="AE691" s="27" t="e">
        <f>IF(#REF!="Yes",AC691,(AC691+V691*0.5))</f>
        <v>#REF!</v>
      </c>
      <c r="AF691" s="27" t="e">
        <f>IF(#REF!="Yes",AD691,(AD691+W691*0.5))</f>
        <v>#REF!</v>
      </c>
    </row>
    <row r="692" spans="1:32">
      <c r="A692" s="57" t="str">
        <f t="shared" si="198"/>
        <v xml:space="preserve"> </v>
      </c>
      <c r="B692" s="57"/>
      <c r="C692" s="57"/>
      <c r="D692" s="30" t="str">
        <f>IFERROR((GETPIVOTDATA("Average of Certified Payroll Hourly Rate",'Pivot Table'!$X$3,"Firm Name",A692,"Class Round 3 (PSPO)",B692)),"")</f>
        <v/>
      </c>
      <c r="E692" s="7"/>
      <c r="F692" s="7"/>
      <c r="G692" s="151"/>
      <c r="H692" s="349">
        <f t="shared" si="199"/>
        <v>1.7500000000000002E-2</v>
      </c>
      <c r="I692" s="19">
        <f t="shared" si="200"/>
        <v>0</v>
      </c>
      <c r="J692" s="67">
        <f t="shared" si="201"/>
        <v>3.5000000000000003E-2</v>
      </c>
      <c r="K692" s="19">
        <f t="shared" si="202"/>
        <v>0</v>
      </c>
      <c r="L692" s="138">
        <f>IF(ISNUMBER(VLOOKUP('Rate Calculations'!$A692,#REF!,2,FALSE)),VLOOKUP('Rate Calculations'!$A692,#REF!,2,FALSE),0)</f>
        <v>0</v>
      </c>
      <c r="M692" s="89">
        <f>IF(ISNUMBER(VLOOKUP('Rate Calculations'!$A692,#REF!,4,FALSE)),VLOOKUP('Rate Calculations'!$A692,#REF!,4,FALSE),0)</f>
        <v>0</v>
      </c>
      <c r="N692" s="17">
        <f t="shared" si="203"/>
        <v>0</v>
      </c>
      <c r="O692" s="18">
        <f t="shared" si="204"/>
        <v>0</v>
      </c>
      <c r="P692" s="139">
        <f t="shared" si="205"/>
        <v>0</v>
      </c>
      <c r="Q692" s="66">
        <f t="shared" si="206"/>
        <v>0</v>
      </c>
      <c r="R692" s="66">
        <f t="shared" si="207"/>
        <v>0</v>
      </c>
      <c r="S692" s="10" t="e">
        <f>IF(#REF!="Yes",Q692,(Q692+I692*0.5))</f>
        <v>#REF!</v>
      </c>
      <c r="T692" s="10" t="e">
        <f>IF(#REF!="Yes",R692,(R692+K692*0.5))</f>
        <v>#REF!</v>
      </c>
      <c r="U692" s="151">
        <f t="shared" si="208"/>
        <v>0</v>
      </c>
      <c r="V692" s="16">
        <f t="shared" si="209"/>
        <v>0</v>
      </c>
      <c r="W692" s="16">
        <f t="shared" si="210"/>
        <v>0</v>
      </c>
      <c r="X692" s="138">
        <f>IF(ISNUMBER(VLOOKUP('Rate Calculations'!$A692,#REF!,5,FALSE)),VLOOKUP('Rate Calculations'!$A692,#REF!,5,FALSE),0)</f>
        <v>0</v>
      </c>
      <c r="Y692" s="89">
        <f>IF(ISNUMBER(VLOOKUP('Rate Calculations'!$A692,#REF!,6,FALSE)),VLOOKUP('Rate Calculations'!$A692,#REF!,6,FALSE),0)</f>
        <v>0</v>
      </c>
      <c r="Z692" s="17">
        <f t="shared" si="211"/>
        <v>0</v>
      </c>
      <c r="AA692" s="18">
        <f t="shared" si="212"/>
        <v>0</v>
      </c>
      <c r="AB692" s="46">
        <f t="shared" si="197"/>
        <v>0</v>
      </c>
      <c r="AC692" s="24">
        <f t="shared" si="213"/>
        <v>0</v>
      </c>
      <c r="AD692" s="24">
        <f t="shared" si="214"/>
        <v>0</v>
      </c>
      <c r="AE692" s="27" t="e">
        <f>IF(#REF!="Yes",AC692,(AC692+V692*0.5))</f>
        <v>#REF!</v>
      </c>
      <c r="AF692" s="27" t="e">
        <f>IF(#REF!="Yes",AD692,(AD692+W692*0.5))</f>
        <v>#REF!</v>
      </c>
    </row>
    <row r="693" spans="1:32">
      <c r="A693" s="57" t="str">
        <f t="shared" si="198"/>
        <v xml:space="preserve"> </v>
      </c>
      <c r="B693" s="57"/>
      <c r="C693" s="57"/>
      <c r="D693" s="30" t="str">
        <f>IFERROR((GETPIVOTDATA("Average of Certified Payroll Hourly Rate",'Pivot Table'!$X$3,"Firm Name",A693,"Class Round 3 (PSPO)",B693)),"")</f>
        <v/>
      </c>
      <c r="E693" s="7"/>
      <c r="F693" s="7"/>
      <c r="G693" s="151"/>
      <c r="H693" s="349">
        <f t="shared" si="199"/>
        <v>1.7500000000000002E-2</v>
      </c>
      <c r="I693" s="19">
        <f t="shared" si="200"/>
        <v>0</v>
      </c>
      <c r="J693" s="67">
        <f t="shared" si="201"/>
        <v>3.5000000000000003E-2</v>
      </c>
      <c r="K693" s="19">
        <f t="shared" si="202"/>
        <v>0</v>
      </c>
      <c r="L693" s="138">
        <f>IF(ISNUMBER(VLOOKUP('Rate Calculations'!$A693,#REF!,2,FALSE)),VLOOKUP('Rate Calculations'!$A693,#REF!,2,FALSE),0)</f>
        <v>0</v>
      </c>
      <c r="M693" s="89">
        <f>IF(ISNUMBER(VLOOKUP('Rate Calculations'!$A693,#REF!,4,FALSE)),VLOOKUP('Rate Calculations'!$A693,#REF!,4,FALSE),0)</f>
        <v>0</v>
      </c>
      <c r="N693" s="17">
        <f t="shared" si="203"/>
        <v>0</v>
      </c>
      <c r="O693" s="18">
        <f t="shared" si="204"/>
        <v>0</v>
      </c>
      <c r="P693" s="139">
        <f t="shared" si="205"/>
        <v>0</v>
      </c>
      <c r="Q693" s="66">
        <f t="shared" si="206"/>
        <v>0</v>
      </c>
      <c r="R693" s="66">
        <f t="shared" si="207"/>
        <v>0</v>
      </c>
      <c r="S693" s="10" t="e">
        <f>IF(#REF!="Yes",Q693,(Q693+I693*0.5))</f>
        <v>#REF!</v>
      </c>
      <c r="T693" s="10" t="e">
        <f>IF(#REF!="Yes",R693,(R693+K693*0.5))</f>
        <v>#REF!</v>
      </c>
      <c r="U693" s="151">
        <f t="shared" si="208"/>
        <v>0</v>
      </c>
      <c r="V693" s="16">
        <f t="shared" si="209"/>
        <v>0</v>
      </c>
      <c r="W693" s="16">
        <f t="shared" si="210"/>
        <v>0</v>
      </c>
      <c r="X693" s="138">
        <f>IF(ISNUMBER(VLOOKUP('Rate Calculations'!$A693,#REF!,5,FALSE)),VLOOKUP('Rate Calculations'!$A693,#REF!,5,FALSE),0)</f>
        <v>0</v>
      </c>
      <c r="Y693" s="89">
        <f>IF(ISNUMBER(VLOOKUP('Rate Calculations'!$A693,#REF!,6,FALSE)),VLOOKUP('Rate Calculations'!$A693,#REF!,6,FALSE),0)</f>
        <v>0</v>
      </c>
      <c r="Z693" s="17">
        <f t="shared" si="211"/>
        <v>0</v>
      </c>
      <c r="AA693" s="18">
        <f t="shared" si="212"/>
        <v>0</v>
      </c>
      <c r="AB693" s="46">
        <f t="shared" si="197"/>
        <v>0</v>
      </c>
      <c r="AC693" s="24">
        <f t="shared" si="213"/>
        <v>0</v>
      </c>
      <c r="AD693" s="24">
        <f t="shared" si="214"/>
        <v>0</v>
      </c>
      <c r="AE693" s="27" t="e">
        <f>IF(#REF!="Yes",AC693,(AC693+V693*0.5))</f>
        <v>#REF!</v>
      </c>
      <c r="AF693" s="27" t="e">
        <f>IF(#REF!="Yes",AD693,(AD693+W693*0.5))</f>
        <v>#REF!</v>
      </c>
    </row>
    <row r="694" spans="1:32">
      <c r="A694" s="57" t="str">
        <f t="shared" si="198"/>
        <v xml:space="preserve"> </v>
      </c>
      <c r="B694" s="57"/>
      <c r="C694" s="57"/>
      <c r="D694" s="30" t="str">
        <f>IFERROR((GETPIVOTDATA("Average of Certified Payroll Hourly Rate",'Pivot Table'!$X$3,"Firm Name",A694,"Class Round 3 (PSPO)",B694)),"")</f>
        <v/>
      </c>
      <c r="E694" s="7"/>
      <c r="F694" s="7"/>
      <c r="G694" s="151"/>
      <c r="H694" s="349">
        <f t="shared" si="199"/>
        <v>1.7500000000000002E-2</v>
      </c>
      <c r="I694" s="19">
        <f t="shared" si="200"/>
        <v>0</v>
      </c>
      <c r="J694" s="67">
        <f t="shared" si="201"/>
        <v>3.5000000000000003E-2</v>
      </c>
      <c r="K694" s="19">
        <f t="shared" si="202"/>
        <v>0</v>
      </c>
      <c r="L694" s="138">
        <f>IF(ISNUMBER(VLOOKUP('Rate Calculations'!$A694,#REF!,2,FALSE)),VLOOKUP('Rate Calculations'!$A694,#REF!,2,FALSE),0)</f>
        <v>0</v>
      </c>
      <c r="M694" s="89">
        <f>IF(ISNUMBER(VLOOKUP('Rate Calculations'!$A694,#REF!,4,FALSE)),VLOOKUP('Rate Calculations'!$A694,#REF!,4,FALSE),0)</f>
        <v>0</v>
      </c>
      <c r="N694" s="17">
        <f t="shared" si="203"/>
        <v>0</v>
      </c>
      <c r="O694" s="18">
        <f t="shared" si="204"/>
        <v>0</v>
      </c>
      <c r="P694" s="139">
        <f t="shared" si="205"/>
        <v>0</v>
      </c>
      <c r="Q694" s="66">
        <f t="shared" si="206"/>
        <v>0</v>
      </c>
      <c r="R694" s="66">
        <f t="shared" si="207"/>
        <v>0</v>
      </c>
      <c r="S694" s="10" t="e">
        <f>IF(#REF!="Yes",Q694,(Q694+I694*0.5))</f>
        <v>#REF!</v>
      </c>
      <c r="T694" s="10" t="e">
        <f>IF(#REF!="Yes",R694,(R694+K694*0.5))</f>
        <v>#REF!</v>
      </c>
      <c r="U694" s="151">
        <f t="shared" si="208"/>
        <v>0</v>
      </c>
      <c r="V694" s="16">
        <f t="shared" si="209"/>
        <v>0</v>
      </c>
      <c r="W694" s="16">
        <f t="shared" si="210"/>
        <v>0</v>
      </c>
      <c r="X694" s="138">
        <f>IF(ISNUMBER(VLOOKUP('Rate Calculations'!$A694,#REF!,5,FALSE)),VLOOKUP('Rate Calculations'!$A694,#REF!,5,FALSE),0)</f>
        <v>0</v>
      </c>
      <c r="Y694" s="89">
        <f>IF(ISNUMBER(VLOOKUP('Rate Calculations'!$A694,#REF!,6,FALSE)),VLOOKUP('Rate Calculations'!$A694,#REF!,6,FALSE),0)</f>
        <v>0</v>
      </c>
      <c r="Z694" s="17">
        <f t="shared" si="211"/>
        <v>0</v>
      </c>
      <c r="AA694" s="18">
        <f t="shared" si="212"/>
        <v>0</v>
      </c>
      <c r="AB694" s="46">
        <f t="shared" si="197"/>
        <v>0</v>
      </c>
      <c r="AC694" s="24">
        <f t="shared" si="213"/>
        <v>0</v>
      </c>
      <c r="AD694" s="24">
        <f t="shared" si="214"/>
        <v>0</v>
      </c>
      <c r="AE694" s="27" t="e">
        <f>IF(#REF!="Yes",AC694,(AC694+V694*0.5))</f>
        <v>#REF!</v>
      </c>
      <c r="AF694" s="27" t="e">
        <f>IF(#REF!="Yes",AD694,(AD694+W694*0.5))</f>
        <v>#REF!</v>
      </c>
    </row>
    <row r="695" spans="1:32">
      <c r="A695" s="57" t="str">
        <f t="shared" si="198"/>
        <v xml:space="preserve"> </v>
      </c>
      <c r="B695" s="57"/>
      <c r="C695" s="57"/>
      <c r="D695" s="30" t="str">
        <f>IFERROR((GETPIVOTDATA("Average of Certified Payroll Hourly Rate",'Pivot Table'!$X$3,"Firm Name",A695,"Class Round 3 (PSPO)",B695)),"")</f>
        <v/>
      </c>
      <c r="E695" s="7"/>
      <c r="F695" s="7"/>
      <c r="G695" s="151"/>
      <c r="H695" s="349">
        <f t="shared" si="199"/>
        <v>1.7500000000000002E-2</v>
      </c>
      <c r="I695" s="19">
        <f t="shared" si="200"/>
        <v>0</v>
      </c>
      <c r="J695" s="67">
        <f t="shared" si="201"/>
        <v>3.5000000000000003E-2</v>
      </c>
      <c r="K695" s="19">
        <f t="shared" si="202"/>
        <v>0</v>
      </c>
      <c r="L695" s="138">
        <f>IF(ISNUMBER(VLOOKUP('Rate Calculations'!$A695,#REF!,2,FALSE)),VLOOKUP('Rate Calculations'!$A695,#REF!,2,FALSE),0)</f>
        <v>0</v>
      </c>
      <c r="M695" s="89">
        <f>IF(ISNUMBER(VLOOKUP('Rate Calculations'!$A695,#REF!,4,FALSE)),VLOOKUP('Rate Calculations'!$A695,#REF!,4,FALSE),0)</f>
        <v>0</v>
      </c>
      <c r="N695" s="17">
        <f t="shared" si="203"/>
        <v>0</v>
      </c>
      <c r="O695" s="18">
        <f t="shared" si="204"/>
        <v>0</v>
      </c>
      <c r="P695" s="139">
        <f t="shared" si="205"/>
        <v>0</v>
      </c>
      <c r="Q695" s="66">
        <f t="shared" si="206"/>
        <v>0</v>
      </c>
      <c r="R695" s="66">
        <f t="shared" si="207"/>
        <v>0</v>
      </c>
      <c r="S695" s="10" t="e">
        <f>IF(#REF!="Yes",Q695,(Q695+I695*0.5))</f>
        <v>#REF!</v>
      </c>
      <c r="T695" s="10" t="e">
        <f>IF(#REF!="Yes",R695,(R695+K695*0.5))</f>
        <v>#REF!</v>
      </c>
      <c r="U695" s="151">
        <f t="shared" si="208"/>
        <v>0</v>
      </c>
      <c r="V695" s="16">
        <f t="shared" si="209"/>
        <v>0</v>
      </c>
      <c r="W695" s="16">
        <f t="shared" si="210"/>
        <v>0</v>
      </c>
      <c r="X695" s="138">
        <f>IF(ISNUMBER(VLOOKUP('Rate Calculations'!$A695,#REF!,5,FALSE)),VLOOKUP('Rate Calculations'!$A695,#REF!,5,FALSE),0)</f>
        <v>0</v>
      </c>
      <c r="Y695" s="89">
        <f>IF(ISNUMBER(VLOOKUP('Rate Calculations'!$A695,#REF!,6,FALSE)),VLOOKUP('Rate Calculations'!$A695,#REF!,6,FALSE),0)</f>
        <v>0</v>
      </c>
      <c r="Z695" s="17">
        <f t="shared" si="211"/>
        <v>0</v>
      </c>
      <c r="AA695" s="18">
        <f t="shared" si="212"/>
        <v>0</v>
      </c>
      <c r="AB695" s="46">
        <f t="shared" si="197"/>
        <v>0</v>
      </c>
      <c r="AC695" s="24">
        <f t="shared" si="213"/>
        <v>0</v>
      </c>
      <c r="AD695" s="24">
        <f t="shared" si="214"/>
        <v>0</v>
      </c>
      <c r="AE695" s="27" t="e">
        <f>IF(#REF!="Yes",AC695,(AC695+V695*0.5))</f>
        <v>#REF!</v>
      </c>
      <c r="AF695" s="27" t="e">
        <f>IF(#REF!="Yes",AD695,(AD695+W695*0.5))</f>
        <v>#REF!</v>
      </c>
    </row>
    <row r="696" spans="1:32">
      <c r="A696" s="57" t="str">
        <f t="shared" si="198"/>
        <v xml:space="preserve"> </v>
      </c>
      <c r="B696" s="57"/>
      <c r="C696" s="57"/>
      <c r="D696" s="30" t="str">
        <f>IFERROR((GETPIVOTDATA("Average of Certified Payroll Hourly Rate",'Pivot Table'!$X$3,"Firm Name",A696,"Class Round 3 (PSPO)",B696)),"")</f>
        <v/>
      </c>
      <c r="E696" s="7"/>
      <c r="F696" s="7"/>
      <c r="G696" s="151"/>
      <c r="H696" s="349">
        <f t="shared" si="199"/>
        <v>1.7500000000000002E-2</v>
      </c>
      <c r="I696" s="19">
        <f t="shared" si="200"/>
        <v>0</v>
      </c>
      <c r="J696" s="67">
        <f t="shared" si="201"/>
        <v>3.5000000000000003E-2</v>
      </c>
      <c r="K696" s="19">
        <f t="shared" si="202"/>
        <v>0</v>
      </c>
      <c r="L696" s="138">
        <f>IF(ISNUMBER(VLOOKUP('Rate Calculations'!$A696,#REF!,2,FALSE)),VLOOKUP('Rate Calculations'!$A696,#REF!,2,FALSE),0)</f>
        <v>0</v>
      </c>
      <c r="M696" s="89">
        <f>IF(ISNUMBER(VLOOKUP('Rate Calculations'!$A696,#REF!,4,FALSE)),VLOOKUP('Rate Calculations'!$A696,#REF!,4,FALSE),0)</f>
        <v>0</v>
      </c>
      <c r="N696" s="17">
        <f t="shared" si="203"/>
        <v>0</v>
      </c>
      <c r="O696" s="18">
        <f t="shared" si="204"/>
        <v>0</v>
      </c>
      <c r="P696" s="139">
        <f t="shared" si="205"/>
        <v>0</v>
      </c>
      <c r="Q696" s="66">
        <f t="shared" si="206"/>
        <v>0</v>
      </c>
      <c r="R696" s="66">
        <f t="shared" si="207"/>
        <v>0</v>
      </c>
      <c r="S696" s="10" t="e">
        <f>IF(#REF!="Yes",Q696,(Q696+I696*0.5))</f>
        <v>#REF!</v>
      </c>
      <c r="T696" s="10" t="e">
        <f>IF(#REF!="Yes",R696,(R696+K696*0.5))</f>
        <v>#REF!</v>
      </c>
      <c r="U696" s="151">
        <f t="shared" si="208"/>
        <v>0</v>
      </c>
      <c r="V696" s="16">
        <f t="shared" si="209"/>
        <v>0</v>
      </c>
      <c r="W696" s="16">
        <f t="shared" si="210"/>
        <v>0</v>
      </c>
      <c r="X696" s="138">
        <f>IF(ISNUMBER(VLOOKUP('Rate Calculations'!$A696,#REF!,5,FALSE)),VLOOKUP('Rate Calculations'!$A696,#REF!,5,FALSE),0)</f>
        <v>0</v>
      </c>
      <c r="Y696" s="89">
        <f>IF(ISNUMBER(VLOOKUP('Rate Calculations'!$A696,#REF!,6,FALSE)),VLOOKUP('Rate Calculations'!$A696,#REF!,6,FALSE),0)</f>
        <v>0</v>
      </c>
      <c r="Z696" s="17">
        <f t="shared" si="211"/>
        <v>0</v>
      </c>
      <c r="AA696" s="18">
        <f t="shared" si="212"/>
        <v>0</v>
      </c>
      <c r="AB696" s="46">
        <f t="shared" si="197"/>
        <v>0</v>
      </c>
      <c r="AC696" s="24">
        <f t="shared" si="213"/>
        <v>0</v>
      </c>
      <c r="AD696" s="24">
        <f t="shared" si="214"/>
        <v>0</v>
      </c>
      <c r="AE696" s="27" t="e">
        <f>IF(#REF!="Yes",AC696,(AC696+V696*0.5))</f>
        <v>#REF!</v>
      </c>
      <c r="AF696" s="27" t="e">
        <f>IF(#REF!="Yes",AD696,(AD696+W696*0.5))</f>
        <v>#REF!</v>
      </c>
    </row>
    <row r="697" spans="1:32">
      <c r="A697" s="57" t="str">
        <f t="shared" si="198"/>
        <v xml:space="preserve"> </v>
      </c>
      <c r="B697" s="57"/>
      <c r="C697" s="57"/>
      <c r="D697" s="30" t="str">
        <f>IFERROR((GETPIVOTDATA("Average of Certified Payroll Hourly Rate",'Pivot Table'!$X$3,"Firm Name",A697,"Class Round 3 (PSPO)",B697)),"")</f>
        <v/>
      </c>
      <c r="E697" s="7"/>
      <c r="F697" s="7"/>
      <c r="G697" s="151"/>
      <c r="H697" s="349">
        <f t="shared" si="199"/>
        <v>1.7500000000000002E-2</v>
      </c>
      <c r="I697" s="19">
        <f t="shared" si="200"/>
        <v>0</v>
      </c>
      <c r="J697" s="67">
        <f t="shared" si="201"/>
        <v>3.5000000000000003E-2</v>
      </c>
      <c r="K697" s="19">
        <f t="shared" si="202"/>
        <v>0</v>
      </c>
      <c r="L697" s="138">
        <f>IF(ISNUMBER(VLOOKUP('Rate Calculations'!$A697,#REF!,2,FALSE)),VLOOKUP('Rate Calculations'!$A697,#REF!,2,FALSE),0)</f>
        <v>0</v>
      </c>
      <c r="M697" s="89">
        <f>IF(ISNUMBER(VLOOKUP('Rate Calculations'!$A697,#REF!,4,FALSE)),VLOOKUP('Rate Calculations'!$A697,#REF!,4,FALSE),0)</f>
        <v>0</v>
      </c>
      <c r="N697" s="17">
        <f t="shared" si="203"/>
        <v>0</v>
      </c>
      <c r="O697" s="18">
        <f t="shared" si="204"/>
        <v>0</v>
      </c>
      <c r="P697" s="139">
        <f t="shared" si="205"/>
        <v>0</v>
      </c>
      <c r="Q697" s="66">
        <f t="shared" si="206"/>
        <v>0</v>
      </c>
      <c r="R697" s="66">
        <f t="shared" si="207"/>
        <v>0</v>
      </c>
      <c r="S697" s="10" t="e">
        <f>IF(#REF!="Yes",Q697,(Q697+I697*0.5))</f>
        <v>#REF!</v>
      </c>
      <c r="T697" s="10" t="e">
        <f>IF(#REF!="Yes",R697,(R697+K697*0.5))</f>
        <v>#REF!</v>
      </c>
      <c r="U697" s="151">
        <f t="shared" si="208"/>
        <v>0</v>
      </c>
      <c r="V697" s="16">
        <f t="shared" si="209"/>
        <v>0</v>
      </c>
      <c r="W697" s="16">
        <f t="shared" si="210"/>
        <v>0</v>
      </c>
      <c r="X697" s="138">
        <f>IF(ISNUMBER(VLOOKUP('Rate Calculations'!$A697,#REF!,5,FALSE)),VLOOKUP('Rate Calculations'!$A697,#REF!,5,FALSE),0)</f>
        <v>0</v>
      </c>
      <c r="Y697" s="89">
        <f>IF(ISNUMBER(VLOOKUP('Rate Calculations'!$A697,#REF!,6,FALSE)),VLOOKUP('Rate Calculations'!$A697,#REF!,6,FALSE),0)</f>
        <v>0</v>
      </c>
      <c r="Z697" s="17">
        <f t="shared" si="211"/>
        <v>0</v>
      </c>
      <c r="AA697" s="18">
        <f t="shared" si="212"/>
        <v>0</v>
      </c>
      <c r="AB697" s="46">
        <f t="shared" si="197"/>
        <v>0</v>
      </c>
      <c r="AC697" s="24">
        <f t="shared" si="213"/>
        <v>0</v>
      </c>
      <c r="AD697" s="24">
        <f t="shared" si="214"/>
        <v>0</v>
      </c>
      <c r="AE697" s="27" t="e">
        <f>IF(#REF!="Yes",AC697,(AC697+V697*0.5))</f>
        <v>#REF!</v>
      </c>
      <c r="AF697" s="27" t="e">
        <f>IF(#REF!="Yes",AD697,(AD697+W697*0.5))</f>
        <v>#REF!</v>
      </c>
    </row>
    <row r="698" spans="1:32">
      <c r="A698" s="57" t="str">
        <f t="shared" si="198"/>
        <v xml:space="preserve"> </v>
      </c>
      <c r="B698" s="57"/>
      <c r="C698" s="57"/>
      <c r="D698" s="30" t="str">
        <f>IFERROR((GETPIVOTDATA("Average of Certified Payroll Hourly Rate",'Pivot Table'!$X$3,"Firm Name",A698,"Class Round 3 (PSPO)",B698)),"")</f>
        <v/>
      </c>
      <c r="E698" s="7"/>
      <c r="F698" s="7"/>
      <c r="G698" s="151"/>
      <c r="H698" s="349">
        <f t="shared" si="199"/>
        <v>1.7500000000000002E-2</v>
      </c>
      <c r="I698" s="19">
        <f t="shared" si="200"/>
        <v>0</v>
      </c>
      <c r="J698" s="67">
        <f t="shared" si="201"/>
        <v>3.5000000000000003E-2</v>
      </c>
      <c r="K698" s="19">
        <f t="shared" si="202"/>
        <v>0</v>
      </c>
      <c r="L698" s="138">
        <f>IF(ISNUMBER(VLOOKUP('Rate Calculations'!$A698,#REF!,2,FALSE)),VLOOKUP('Rate Calculations'!$A698,#REF!,2,FALSE),0)</f>
        <v>0</v>
      </c>
      <c r="M698" s="89">
        <f>IF(ISNUMBER(VLOOKUP('Rate Calculations'!$A698,#REF!,4,FALSE)),VLOOKUP('Rate Calculations'!$A698,#REF!,4,FALSE),0)</f>
        <v>0</v>
      </c>
      <c r="N698" s="17">
        <f t="shared" si="203"/>
        <v>0</v>
      </c>
      <c r="O698" s="18">
        <f t="shared" si="204"/>
        <v>0</v>
      </c>
      <c r="P698" s="139">
        <f t="shared" si="205"/>
        <v>0</v>
      </c>
      <c r="Q698" s="66">
        <f t="shared" si="206"/>
        <v>0</v>
      </c>
      <c r="R698" s="66">
        <f t="shared" si="207"/>
        <v>0</v>
      </c>
      <c r="S698" s="10" t="e">
        <f>IF(#REF!="Yes",Q698,(Q698+I698*0.5))</f>
        <v>#REF!</v>
      </c>
      <c r="T698" s="10" t="e">
        <f>IF(#REF!="Yes",R698,(R698+K698*0.5))</f>
        <v>#REF!</v>
      </c>
      <c r="U698" s="151">
        <f t="shared" si="208"/>
        <v>0</v>
      </c>
      <c r="V698" s="16">
        <f t="shared" si="209"/>
        <v>0</v>
      </c>
      <c r="W698" s="16">
        <f t="shared" si="210"/>
        <v>0</v>
      </c>
      <c r="X698" s="138">
        <f>IF(ISNUMBER(VLOOKUP('Rate Calculations'!$A698,#REF!,5,FALSE)),VLOOKUP('Rate Calculations'!$A698,#REF!,5,FALSE),0)</f>
        <v>0</v>
      </c>
      <c r="Y698" s="89">
        <f>IF(ISNUMBER(VLOOKUP('Rate Calculations'!$A698,#REF!,6,FALSE)),VLOOKUP('Rate Calculations'!$A698,#REF!,6,FALSE),0)</f>
        <v>0</v>
      </c>
      <c r="Z698" s="17">
        <f t="shared" si="211"/>
        <v>0</v>
      </c>
      <c r="AA698" s="18">
        <f t="shared" si="212"/>
        <v>0</v>
      </c>
      <c r="AB698" s="46">
        <f t="shared" si="197"/>
        <v>0</v>
      </c>
      <c r="AC698" s="24">
        <f t="shared" si="213"/>
        <v>0</v>
      </c>
      <c r="AD698" s="24">
        <f t="shared" si="214"/>
        <v>0</v>
      </c>
      <c r="AE698" s="27" t="e">
        <f>IF(#REF!="Yes",AC698,(AC698+V698*0.5))</f>
        <v>#REF!</v>
      </c>
      <c r="AF698" s="27" t="e">
        <f>IF(#REF!="Yes",AD698,(AD698+W698*0.5))</f>
        <v>#REF!</v>
      </c>
    </row>
    <row r="699" spans="1:32">
      <c r="A699" s="57" t="str">
        <f t="shared" si="198"/>
        <v xml:space="preserve"> </v>
      </c>
      <c r="B699" s="57"/>
      <c r="C699" s="57"/>
      <c r="D699" s="30" t="str">
        <f>IFERROR((GETPIVOTDATA("Average of Certified Payroll Hourly Rate",'Pivot Table'!$X$3,"Firm Name",A699,"Class Round 3 (PSPO)",B699)),"")</f>
        <v/>
      </c>
      <c r="E699" s="7"/>
      <c r="F699" s="7"/>
      <c r="G699" s="151"/>
      <c r="H699" s="349">
        <f t="shared" si="199"/>
        <v>1.7500000000000002E-2</v>
      </c>
      <c r="I699" s="19">
        <f t="shared" si="200"/>
        <v>0</v>
      </c>
      <c r="J699" s="67">
        <f t="shared" si="201"/>
        <v>3.5000000000000003E-2</v>
      </c>
      <c r="K699" s="19">
        <f t="shared" si="202"/>
        <v>0</v>
      </c>
      <c r="L699" s="138">
        <f>IF(ISNUMBER(VLOOKUP('Rate Calculations'!$A699,#REF!,2,FALSE)),VLOOKUP('Rate Calculations'!$A699,#REF!,2,FALSE),0)</f>
        <v>0</v>
      </c>
      <c r="M699" s="89">
        <f>IF(ISNUMBER(VLOOKUP('Rate Calculations'!$A699,#REF!,4,FALSE)),VLOOKUP('Rate Calculations'!$A699,#REF!,4,FALSE),0)</f>
        <v>0</v>
      </c>
      <c r="N699" s="17">
        <f t="shared" si="203"/>
        <v>0</v>
      </c>
      <c r="O699" s="18">
        <f t="shared" si="204"/>
        <v>0</v>
      </c>
      <c r="P699" s="139">
        <f t="shared" si="205"/>
        <v>0</v>
      </c>
      <c r="Q699" s="66">
        <f t="shared" si="206"/>
        <v>0</v>
      </c>
      <c r="R699" s="66">
        <f t="shared" si="207"/>
        <v>0</v>
      </c>
      <c r="S699" s="10" t="e">
        <f>IF(#REF!="Yes",Q699,(Q699+I699*0.5))</f>
        <v>#REF!</v>
      </c>
      <c r="T699" s="10" t="e">
        <f>IF(#REF!="Yes",R699,(R699+K699*0.5))</f>
        <v>#REF!</v>
      </c>
      <c r="U699" s="151">
        <f t="shared" si="208"/>
        <v>0</v>
      </c>
      <c r="V699" s="16">
        <f t="shared" si="209"/>
        <v>0</v>
      </c>
      <c r="W699" s="16">
        <f t="shared" si="210"/>
        <v>0</v>
      </c>
      <c r="X699" s="138">
        <f>IF(ISNUMBER(VLOOKUP('Rate Calculations'!$A699,#REF!,5,FALSE)),VLOOKUP('Rate Calculations'!$A699,#REF!,5,FALSE),0)</f>
        <v>0</v>
      </c>
      <c r="Y699" s="89">
        <f>IF(ISNUMBER(VLOOKUP('Rate Calculations'!$A699,#REF!,6,FALSE)),VLOOKUP('Rate Calculations'!$A699,#REF!,6,FALSE),0)</f>
        <v>0</v>
      </c>
      <c r="Z699" s="17">
        <f t="shared" si="211"/>
        <v>0</v>
      </c>
      <c r="AA699" s="18">
        <f t="shared" si="212"/>
        <v>0</v>
      </c>
      <c r="AB699" s="46">
        <f t="shared" si="197"/>
        <v>0</v>
      </c>
      <c r="AC699" s="24">
        <f t="shared" si="213"/>
        <v>0</v>
      </c>
      <c r="AD699" s="24">
        <f t="shared" si="214"/>
        <v>0</v>
      </c>
      <c r="AE699" s="27" t="e">
        <f>IF(#REF!="Yes",AC699,(AC699+V699*0.5))</f>
        <v>#REF!</v>
      </c>
      <c r="AF699" s="27" t="e">
        <f>IF(#REF!="Yes",AD699,(AD699+W699*0.5))</f>
        <v>#REF!</v>
      </c>
    </row>
    <row r="700" spans="1:32">
      <c r="A700" s="57" t="str">
        <f t="shared" si="198"/>
        <v xml:space="preserve"> </v>
      </c>
      <c r="B700" s="57"/>
      <c r="C700" s="57"/>
      <c r="D700" s="30" t="str">
        <f>IFERROR((GETPIVOTDATA("Average of Certified Payroll Hourly Rate",'Pivot Table'!$X$3,"Firm Name",A700,"Class Round 3 (PSPO)",B700)),"")</f>
        <v/>
      </c>
      <c r="E700" s="7"/>
      <c r="F700" s="7"/>
      <c r="G700" s="151"/>
      <c r="H700" s="349">
        <f t="shared" si="199"/>
        <v>1.7500000000000002E-2</v>
      </c>
      <c r="I700" s="19">
        <f t="shared" si="200"/>
        <v>0</v>
      </c>
      <c r="J700" s="67">
        <f t="shared" si="201"/>
        <v>3.5000000000000003E-2</v>
      </c>
      <c r="K700" s="19">
        <f t="shared" si="202"/>
        <v>0</v>
      </c>
      <c r="L700" s="138">
        <f>IF(ISNUMBER(VLOOKUP('Rate Calculations'!$A700,#REF!,2,FALSE)),VLOOKUP('Rate Calculations'!$A700,#REF!,2,FALSE),0)</f>
        <v>0</v>
      </c>
      <c r="M700" s="89">
        <f>IF(ISNUMBER(VLOOKUP('Rate Calculations'!$A700,#REF!,4,FALSE)),VLOOKUP('Rate Calculations'!$A700,#REF!,4,FALSE),0)</f>
        <v>0</v>
      </c>
      <c r="N700" s="17">
        <f t="shared" si="203"/>
        <v>0</v>
      </c>
      <c r="O700" s="18">
        <f t="shared" si="204"/>
        <v>0</v>
      </c>
      <c r="P700" s="139">
        <f t="shared" si="205"/>
        <v>0</v>
      </c>
      <c r="Q700" s="66">
        <f t="shared" si="206"/>
        <v>0</v>
      </c>
      <c r="R700" s="66">
        <f t="shared" si="207"/>
        <v>0</v>
      </c>
      <c r="S700" s="10" t="e">
        <f>IF(#REF!="Yes",Q700,(Q700+I700*0.5))</f>
        <v>#REF!</v>
      </c>
      <c r="T700" s="10" t="e">
        <f>IF(#REF!="Yes",R700,(R700+K700*0.5))</f>
        <v>#REF!</v>
      </c>
      <c r="U700" s="151">
        <f t="shared" si="208"/>
        <v>0</v>
      </c>
      <c r="V700" s="16">
        <f t="shared" si="209"/>
        <v>0</v>
      </c>
      <c r="W700" s="16">
        <f t="shared" si="210"/>
        <v>0</v>
      </c>
      <c r="X700" s="138">
        <f>IF(ISNUMBER(VLOOKUP('Rate Calculations'!$A700,#REF!,5,FALSE)),VLOOKUP('Rate Calculations'!$A700,#REF!,5,FALSE),0)</f>
        <v>0</v>
      </c>
      <c r="Y700" s="89">
        <f>IF(ISNUMBER(VLOOKUP('Rate Calculations'!$A700,#REF!,6,FALSE)),VLOOKUP('Rate Calculations'!$A700,#REF!,6,FALSE),0)</f>
        <v>0</v>
      </c>
      <c r="Z700" s="17">
        <f t="shared" si="211"/>
        <v>0</v>
      </c>
      <c r="AA700" s="18">
        <f t="shared" si="212"/>
        <v>0</v>
      </c>
      <c r="AB700" s="46">
        <f t="shared" si="197"/>
        <v>0</v>
      </c>
      <c r="AC700" s="24">
        <f t="shared" si="213"/>
        <v>0</v>
      </c>
      <c r="AD700" s="24">
        <f t="shared" si="214"/>
        <v>0</v>
      </c>
      <c r="AE700" s="27" t="e">
        <f>IF(#REF!="Yes",AC700,(AC700+V700*0.5))</f>
        <v>#REF!</v>
      </c>
      <c r="AF700" s="27" t="e">
        <f>IF(#REF!="Yes",AD700,(AD700+W700*0.5))</f>
        <v>#REF!</v>
      </c>
    </row>
    <row r="701" spans="1:32">
      <c r="A701" s="57" t="str">
        <f t="shared" si="198"/>
        <v xml:space="preserve"> </v>
      </c>
      <c r="B701" s="57"/>
      <c r="C701" s="57"/>
      <c r="D701" s="30" t="str">
        <f>IFERROR((GETPIVOTDATA("Average of Certified Payroll Hourly Rate",'Pivot Table'!$X$3,"Firm Name",A701,"Class Round 3 (PSPO)",B701)),"")</f>
        <v/>
      </c>
      <c r="E701" s="7"/>
      <c r="F701" s="7"/>
      <c r="G701" s="151"/>
      <c r="H701" s="349">
        <f t="shared" si="199"/>
        <v>1.7500000000000002E-2</v>
      </c>
      <c r="I701" s="19">
        <f t="shared" si="200"/>
        <v>0</v>
      </c>
      <c r="J701" s="67">
        <f t="shared" si="201"/>
        <v>3.5000000000000003E-2</v>
      </c>
      <c r="K701" s="19">
        <f t="shared" si="202"/>
        <v>0</v>
      </c>
      <c r="L701" s="138">
        <f>IF(ISNUMBER(VLOOKUP('Rate Calculations'!$A701,#REF!,2,FALSE)),VLOOKUP('Rate Calculations'!$A701,#REF!,2,FALSE),0)</f>
        <v>0</v>
      </c>
      <c r="M701" s="89">
        <f>IF(ISNUMBER(VLOOKUP('Rate Calculations'!$A701,#REF!,4,FALSE)),VLOOKUP('Rate Calculations'!$A701,#REF!,4,FALSE),0)</f>
        <v>0</v>
      </c>
      <c r="N701" s="17">
        <f t="shared" si="203"/>
        <v>0</v>
      </c>
      <c r="O701" s="18">
        <f t="shared" si="204"/>
        <v>0</v>
      </c>
      <c r="P701" s="139">
        <f t="shared" si="205"/>
        <v>0</v>
      </c>
      <c r="Q701" s="66">
        <f t="shared" si="206"/>
        <v>0</v>
      </c>
      <c r="R701" s="66">
        <f t="shared" si="207"/>
        <v>0</v>
      </c>
      <c r="S701" s="10" t="e">
        <f>IF(#REF!="Yes",Q701,(Q701+I701*0.5))</f>
        <v>#REF!</v>
      </c>
      <c r="T701" s="10" t="e">
        <f>IF(#REF!="Yes",R701,(R701+K701*0.5))</f>
        <v>#REF!</v>
      </c>
      <c r="U701" s="151">
        <f t="shared" si="208"/>
        <v>0</v>
      </c>
      <c r="V701" s="16">
        <f t="shared" si="209"/>
        <v>0</v>
      </c>
      <c r="W701" s="16">
        <f t="shared" si="210"/>
        <v>0</v>
      </c>
      <c r="X701" s="138">
        <f>IF(ISNUMBER(VLOOKUP('Rate Calculations'!$A701,#REF!,5,FALSE)),VLOOKUP('Rate Calculations'!$A701,#REF!,5,FALSE),0)</f>
        <v>0</v>
      </c>
      <c r="Y701" s="89">
        <f>IF(ISNUMBER(VLOOKUP('Rate Calculations'!$A701,#REF!,6,FALSE)),VLOOKUP('Rate Calculations'!$A701,#REF!,6,FALSE),0)</f>
        <v>0</v>
      </c>
      <c r="Z701" s="17">
        <f t="shared" si="211"/>
        <v>0</v>
      </c>
      <c r="AA701" s="18">
        <f t="shared" si="212"/>
        <v>0</v>
      </c>
      <c r="AB701" s="46">
        <f t="shared" si="197"/>
        <v>0</v>
      </c>
      <c r="AC701" s="24">
        <f t="shared" si="213"/>
        <v>0</v>
      </c>
      <c r="AD701" s="24">
        <f t="shared" si="214"/>
        <v>0</v>
      </c>
      <c r="AE701" s="27" t="e">
        <f>IF(#REF!="Yes",AC701,(AC701+V701*0.5))</f>
        <v>#REF!</v>
      </c>
      <c r="AF701" s="27" t="e">
        <f>IF(#REF!="Yes",AD701,(AD701+W701*0.5))</f>
        <v>#REF!</v>
      </c>
    </row>
    <row r="702" spans="1:32">
      <c r="A702" s="57" t="str">
        <f t="shared" si="198"/>
        <v xml:space="preserve"> </v>
      </c>
      <c r="B702" s="57"/>
      <c r="C702" s="57"/>
      <c r="D702" s="30" t="str">
        <f>IFERROR((GETPIVOTDATA("Average of Certified Payroll Hourly Rate",'Pivot Table'!$X$3,"Firm Name",A702,"Class Round 3 (PSPO)",B702)),"")</f>
        <v/>
      </c>
      <c r="E702" s="7"/>
      <c r="F702" s="7"/>
      <c r="G702" s="151"/>
      <c r="H702" s="349">
        <f t="shared" si="199"/>
        <v>1.7500000000000002E-2</v>
      </c>
      <c r="I702" s="19">
        <f t="shared" si="200"/>
        <v>0</v>
      </c>
      <c r="J702" s="67">
        <f t="shared" si="201"/>
        <v>3.5000000000000003E-2</v>
      </c>
      <c r="K702" s="19">
        <f t="shared" si="202"/>
        <v>0</v>
      </c>
      <c r="L702" s="138">
        <f>IF(ISNUMBER(VLOOKUP('Rate Calculations'!$A702,#REF!,2,FALSE)),VLOOKUP('Rate Calculations'!$A702,#REF!,2,FALSE),0)</f>
        <v>0</v>
      </c>
      <c r="M702" s="89">
        <f>IF(ISNUMBER(VLOOKUP('Rate Calculations'!$A702,#REF!,4,FALSE)),VLOOKUP('Rate Calculations'!$A702,#REF!,4,FALSE),0)</f>
        <v>0</v>
      </c>
      <c r="N702" s="17">
        <f t="shared" si="203"/>
        <v>0</v>
      </c>
      <c r="O702" s="18">
        <f t="shared" si="204"/>
        <v>0</v>
      </c>
      <c r="P702" s="139">
        <f t="shared" si="205"/>
        <v>0</v>
      </c>
      <c r="Q702" s="66">
        <f t="shared" si="206"/>
        <v>0</v>
      </c>
      <c r="R702" s="66">
        <f t="shared" si="207"/>
        <v>0</v>
      </c>
      <c r="S702" s="10" t="e">
        <f>IF(#REF!="Yes",Q702,(Q702+I702*0.5))</f>
        <v>#REF!</v>
      </c>
      <c r="T702" s="10" t="e">
        <f>IF(#REF!="Yes",R702,(R702+K702*0.5))</f>
        <v>#REF!</v>
      </c>
      <c r="U702" s="151">
        <f t="shared" si="208"/>
        <v>0</v>
      </c>
      <c r="V702" s="16">
        <f t="shared" si="209"/>
        <v>0</v>
      </c>
      <c r="W702" s="16">
        <f t="shared" si="210"/>
        <v>0</v>
      </c>
      <c r="X702" s="138">
        <f>IF(ISNUMBER(VLOOKUP('Rate Calculations'!$A702,#REF!,5,FALSE)),VLOOKUP('Rate Calculations'!$A702,#REF!,5,FALSE),0)</f>
        <v>0</v>
      </c>
      <c r="Y702" s="89">
        <f>IF(ISNUMBER(VLOOKUP('Rate Calculations'!$A702,#REF!,6,FALSE)),VLOOKUP('Rate Calculations'!$A702,#REF!,6,FALSE),0)</f>
        <v>0</v>
      </c>
      <c r="Z702" s="17">
        <f t="shared" si="211"/>
        <v>0</v>
      </c>
      <c r="AA702" s="18">
        <f t="shared" si="212"/>
        <v>0</v>
      </c>
      <c r="AB702" s="46">
        <f t="shared" si="197"/>
        <v>0</v>
      </c>
      <c r="AC702" s="24">
        <f t="shared" si="213"/>
        <v>0</v>
      </c>
      <c r="AD702" s="24">
        <f t="shared" si="214"/>
        <v>0</v>
      </c>
      <c r="AE702" s="27" t="e">
        <f>IF(#REF!="Yes",AC702,(AC702+V702*0.5))</f>
        <v>#REF!</v>
      </c>
      <c r="AF702" s="27" t="e">
        <f>IF(#REF!="Yes",AD702,(AD702+W702*0.5))</f>
        <v>#REF!</v>
      </c>
    </row>
    <row r="703" spans="1:32">
      <c r="A703" s="57" t="str">
        <f t="shared" si="198"/>
        <v xml:space="preserve"> </v>
      </c>
      <c r="B703" s="57"/>
      <c r="C703" s="57"/>
      <c r="D703" s="30" t="str">
        <f>IFERROR((GETPIVOTDATA("Average of Certified Payroll Hourly Rate",'Pivot Table'!$X$3,"Firm Name",A703,"Class Round 3 (PSPO)",B703)),"")</f>
        <v/>
      </c>
      <c r="E703" s="7"/>
      <c r="F703" s="7"/>
      <c r="G703" s="151"/>
      <c r="H703" s="349">
        <f t="shared" si="199"/>
        <v>1.7500000000000002E-2</v>
      </c>
      <c r="I703" s="19">
        <f t="shared" si="200"/>
        <v>0</v>
      </c>
      <c r="J703" s="67">
        <f t="shared" si="201"/>
        <v>3.5000000000000003E-2</v>
      </c>
      <c r="K703" s="19">
        <f t="shared" si="202"/>
        <v>0</v>
      </c>
      <c r="L703" s="138">
        <f>IF(ISNUMBER(VLOOKUP('Rate Calculations'!$A703,#REF!,2,FALSE)),VLOOKUP('Rate Calculations'!$A703,#REF!,2,FALSE),0)</f>
        <v>0</v>
      </c>
      <c r="M703" s="89">
        <f>IF(ISNUMBER(VLOOKUP('Rate Calculations'!$A703,#REF!,4,FALSE)),VLOOKUP('Rate Calculations'!$A703,#REF!,4,FALSE),0)</f>
        <v>0</v>
      </c>
      <c r="N703" s="17">
        <f t="shared" si="203"/>
        <v>0</v>
      </c>
      <c r="O703" s="18">
        <f t="shared" si="204"/>
        <v>0</v>
      </c>
      <c r="P703" s="139">
        <f t="shared" si="205"/>
        <v>0</v>
      </c>
      <c r="Q703" s="66">
        <f t="shared" si="206"/>
        <v>0</v>
      </c>
      <c r="R703" s="66">
        <f t="shared" si="207"/>
        <v>0</v>
      </c>
      <c r="S703" s="10" t="e">
        <f>IF(#REF!="Yes",Q703,(Q703+I703*0.5))</f>
        <v>#REF!</v>
      </c>
      <c r="T703" s="10" t="e">
        <f>IF(#REF!="Yes",R703,(R703+K703*0.5))</f>
        <v>#REF!</v>
      </c>
      <c r="U703" s="151">
        <f t="shared" si="208"/>
        <v>0</v>
      </c>
      <c r="V703" s="16">
        <f t="shared" si="209"/>
        <v>0</v>
      </c>
      <c r="W703" s="16">
        <f t="shared" si="210"/>
        <v>0</v>
      </c>
      <c r="X703" s="138">
        <f>IF(ISNUMBER(VLOOKUP('Rate Calculations'!$A703,#REF!,5,FALSE)),VLOOKUP('Rate Calculations'!$A703,#REF!,5,FALSE),0)</f>
        <v>0</v>
      </c>
      <c r="Y703" s="89">
        <f>IF(ISNUMBER(VLOOKUP('Rate Calculations'!$A703,#REF!,6,FALSE)),VLOOKUP('Rate Calculations'!$A703,#REF!,6,FALSE),0)</f>
        <v>0</v>
      </c>
      <c r="Z703" s="17">
        <f t="shared" si="211"/>
        <v>0</v>
      </c>
      <c r="AA703" s="18">
        <f t="shared" si="212"/>
        <v>0</v>
      </c>
      <c r="AB703" s="46">
        <f t="shared" si="197"/>
        <v>0</v>
      </c>
      <c r="AC703" s="24">
        <f t="shared" si="213"/>
        <v>0</v>
      </c>
      <c r="AD703" s="24">
        <f t="shared" si="214"/>
        <v>0</v>
      </c>
      <c r="AE703" s="27" t="e">
        <f>IF(#REF!="Yes",AC703,(AC703+V703*0.5))</f>
        <v>#REF!</v>
      </c>
      <c r="AF703" s="27" t="e">
        <f>IF(#REF!="Yes",AD703,(AD703+W703*0.5))</f>
        <v>#REF!</v>
      </c>
    </row>
    <row r="704" spans="1:32">
      <c r="A704" s="57" t="str">
        <f t="shared" si="198"/>
        <v xml:space="preserve"> </v>
      </c>
      <c r="B704" s="57"/>
      <c r="C704" s="57"/>
      <c r="D704" s="30" t="str">
        <f>IFERROR((GETPIVOTDATA("Average of Certified Payroll Hourly Rate",'Pivot Table'!$X$3,"Firm Name",A704,"Class Round 3 (PSPO)",B704)),"")</f>
        <v/>
      </c>
      <c r="E704" s="7"/>
      <c r="F704" s="7"/>
      <c r="G704" s="151"/>
      <c r="H704" s="349">
        <f t="shared" si="199"/>
        <v>1.7500000000000002E-2</v>
      </c>
      <c r="I704" s="19">
        <f t="shared" si="200"/>
        <v>0</v>
      </c>
      <c r="J704" s="67">
        <f t="shared" si="201"/>
        <v>3.5000000000000003E-2</v>
      </c>
      <c r="K704" s="19">
        <f t="shared" si="202"/>
        <v>0</v>
      </c>
      <c r="L704" s="138">
        <f>IF(ISNUMBER(VLOOKUP('Rate Calculations'!$A704,#REF!,2,FALSE)),VLOOKUP('Rate Calculations'!$A704,#REF!,2,FALSE),0)</f>
        <v>0</v>
      </c>
      <c r="M704" s="89">
        <f>IF(ISNUMBER(VLOOKUP('Rate Calculations'!$A704,#REF!,4,FALSE)),VLOOKUP('Rate Calculations'!$A704,#REF!,4,FALSE),0)</f>
        <v>0</v>
      </c>
      <c r="N704" s="17">
        <f t="shared" si="203"/>
        <v>0</v>
      </c>
      <c r="O704" s="18">
        <f t="shared" si="204"/>
        <v>0</v>
      </c>
      <c r="P704" s="139">
        <f t="shared" si="205"/>
        <v>0</v>
      </c>
      <c r="Q704" s="66">
        <f t="shared" si="206"/>
        <v>0</v>
      </c>
      <c r="R704" s="66">
        <f t="shared" si="207"/>
        <v>0</v>
      </c>
      <c r="S704" s="10" t="e">
        <f>IF(#REF!="Yes",Q704,(Q704+I704*0.5))</f>
        <v>#REF!</v>
      </c>
      <c r="T704" s="10" t="e">
        <f>IF(#REF!="Yes",R704,(R704+K704*0.5))</f>
        <v>#REF!</v>
      </c>
      <c r="U704" s="151">
        <f t="shared" si="208"/>
        <v>0</v>
      </c>
      <c r="V704" s="16">
        <f t="shared" si="209"/>
        <v>0</v>
      </c>
      <c r="W704" s="16">
        <f t="shared" si="210"/>
        <v>0</v>
      </c>
      <c r="X704" s="138">
        <f>IF(ISNUMBER(VLOOKUP('Rate Calculations'!$A704,#REF!,5,FALSE)),VLOOKUP('Rate Calculations'!$A704,#REF!,5,FALSE),0)</f>
        <v>0</v>
      </c>
      <c r="Y704" s="89">
        <f>IF(ISNUMBER(VLOOKUP('Rate Calculations'!$A704,#REF!,6,FALSE)),VLOOKUP('Rate Calculations'!$A704,#REF!,6,FALSE),0)</f>
        <v>0</v>
      </c>
      <c r="Z704" s="17">
        <f t="shared" si="211"/>
        <v>0</v>
      </c>
      <c r="AA704" s="18">
        <f t="shared" si="212"/>
        <v>0</v>
      </c>
      <c r="AB704" s="46">
        <f t="shared" si="197"/>
        <v>0</v>
      </c>
      <c r="AC704" s="24">
        <f t="shared" si="213"/>
        <v>0</v>
      </c>
      <c r="AD704" s="24">
        <f t="shared" si="214"/>
        <v>0</v>
      </c>
      <c r="AE704" s="27" t="e">
        <f>IF(#REF!="Yes",AC704,(AC704+V704*0.5))</f>
        <v>#REF!</v>
      </c>
      <c r="AF704" s="27" t="e">
        <f>IF(#REF!="Yes",AD704,(AD704+W704*0.5))</f>
        <v>#REF!</v>
      </c>
    </row>
    <row r="705" spans="1:32">
      <c r="A705" s="57" t="str">
        <f t="shared" si="198"/>
        <v xml:space="preserve"> </v>
      </c>
      <c r="B705" s="57"/>
      <c r="C705" s="57"/>
      <c r="D705" s="30" t="str">
        <f>IFERROR((GETPIVOTDATA("Average of Certified Payroll Hourly Rate",'Pivot Table'!$X$3,"Firm Name",A705,"Class Round 3 (PSPO)",B705)),"")</f>
        <v/>
      </c>
      <c r="E705" s="7"/>
      <c r="F705" s="7"/>
      <c r="G705" s="151"/>
      <c r="H705" s="349">
        <f t="shared" si="199"/>
        <v>1.7500000000000002E-2</v>
      </c>
      <c r="I705" s="19">
        <f t="shared" si="200"/>
        <v>0</v>
      </c>
      <c r="J705" s="67">
        <f t="shared" si="201"/>
        <v>3.5000000000000003E-2</v>
      </c>
      <c r="K705" s="19">
        <f t="shared" si="202"/>
        <v>0</v>
      </c>
      <c r="L705" s="138">
        <f>IF(ISNUMBER(VLOOKUP('Rate Calculations'!$A705,#REF!,2,FALSE)),VLOOKUP('Rate Calculations'!$A705,#REF!,2,FALSE),0)</f>
        <v>0</v>
      </c>
      <c r="M705" s="89">
        <f>IF(ISNUMBER(VLOOKUP('Rate Calculations'!$A705,#REF!,4,FALSE)),VLOOKUP('Rate Calculations'!$A705,#REF!,4,FALSE),0)</f>
        <v>0</v>
      </c>
      <c r="N705" s="17">
        <f t="shared" si="203"/>
        <v>0</v>
      </c>
      <c r="O705" s="18">
        <f t="shared" si="204"/>
        <v>0</v>
      </c>
      <c r="P705" s="139">
        <f t="shared" si="205"/>
        <v>0</v>
      </c>
      <c r="Q705" s="66">
        <f t="shared" si="206"/>
        <v>0</v>
      </c>
      <c r="R705" s="66">
        <f t="shared" si="207"/>
        <v>0</v>
      </c>
      <c r="S705" s="10" t="e">
        <f>IF(#REF!="Yes",Q705,(Q705+I705*0.5))</f>
        <v>#REF!</v>
      </c>
      <c r="T705" s="10" t="e">
        <f>IF(#REF!="Yes",R705,(R705+K705*0.5))</f>
        <v>#REF!</v>
      </c>
      <c r="U705" s="151">
        <f t="shared" si="208"/>
        <v>0</v>
      </c>
      <c r="V705" s="16">
        <f t="shared" si="209"/>
        <v>0</v>
      </c>
      <c r="W705" s="16">
        <f t="shared" si="210"/>
        <v>0</v>
      </c>
      <c r="X705" s="138">
        <f>IF(ISNUMBER(VLOOKUP('Rate Calculations'!$A705,#REF!,5,FALSE)),VLOOKUP('Rate Calculations'!$A705,#REF!,5,FALSE),0)</f>
        <v>0</v>
      </c>
      <c r="Y705" s="89">
        <f>IF(ISNUMBER(VLOOKUP('Rate Calculations'!$A705,#REF!,6,FALSE)),VLOOKUP('Rate Calculations'!$A705,#REF!,6,FALSE),0)</f>
        <v>0</v>
      </c>
      <c r="Z705" s="17">
        <f t="shared" si="211"/>
        <v>0</v>
      </c>
      <c r="AA705" s="18">
        <f t="shared" si="212"/>
        <v>0</v>
      </c>
      <c r="AB705" s="46">
        <f t="shared" si="197"/>
        <v>0</v>
      </c>
      <c r="AC705" s="24">
        <f t="shared" si="213"/>
        <v>0</v>
      </c>
      <c r="AD705" s="24">
        <f t="shared" si="214"/>
        <v>0</v>
      </c>
      <c r="AE705" s="27" t="e">
        <f>IF(#REF!="Yes",AC705,(AC705+V705*0.5))</f>
        <v>#REF!</v>
      </c>
      <c r="AF705" s="27" t="e">
        <f>IF(#REF!="Yes",AD705,(AD705+W705*0.5))</f>
        <v>#REF!</v>
      </c>
    </row>
    <row r="706" spans="1:32">
      <c r="A706" s="57" t="str">
        <f t="shared" si="198"/>
        <v xml:space="preserve"> </v>
      </c>
      <c r="B706" s="57"/>
      <c r="C706" s="57"/>
      <c r="D706" s="30" t="str">
        <f>IFERROR((GETPIVOTDATA("Average of Certified Payroll Hourly Rate",'Pivot Table'!$X$3,"Firm Name",A706,"Class Round 3 (PSPO)",B706)),"")</f>
        <v/>
      </c>
      <c r="E706" s="7"/>
      <c r="F706" s="7"/>
      <c r="G706" s="151"/>
      <c r="H706" s="349">
        <f t="shared" si="199"/>
        <v>1.7500000000000002E-2</v>
      </c>
      <c r="I706" s="19">
        <f t="shared" si="200"/>
        <v>0</v>
      </c>
      <c r="J706" s="67">
        <f t="shared" si="201"/>
        <v>3.5000000000000003E-2</v>
      </c>
      <c r="K706" s="19">
        <f t="shared" si="202"/>
        <v>0</v>
      </c>
      <c r="L706" s="138">
        <f>IF(ISNUMBER(VLOOKUP('Rate Calculations'!$A706,#REF!,2,FALSE)),VLOOKUP('Rate Calculations'!$A706,#REF!,2,FALSE),0)</f>
        <v>0</v>
      </c>
      <c r="M706" s="89">
        <f>IF(ISNUMBER(VLOOKUP('Rate Calculations'!$A706,#REF!,4,FALSE)),VLOOKUP('Rate Calculations'!$A706,#REF!,4,FALSE),0)</f>
        <v>0</v>
      </c>
      <c r="N706" s="17">
        <f t="shared" si="203"/>
        <v>0</v>
      </c>
      <c r="O706" s="18">
        <f t="shared" si="204"/>
        <v>0</v>
      </c>
      <c r="P706" s="139">
        <f t="shared" si="205"/>
        <v>0</v>
      </c>
      <c r="Q706" s="66">
        <f t="shared" si="206"/>
        <v>0</v>
      </c>
      <c r="R706" s="66">
        <f t="shared" si="207"/>
        <v>0</v>
      </c>
      <c r="S706" s="10" t="e">
        <f>IF(#REF!="Yes",Q706,(Q706+I706*0.5))</f>
        <v>#REF!</v>
      </c>
      <c r="T706" s="10" t="e">
        <f>IF(#REF!="Yes",R706,(R706+K706*0.5))</f>
        <v>#REF!</v>
      </c>
      <c r="U706" s="151">
        <f t="shared" si="208"/>
        <v>0</v>
      </c>
      <c r="V706" s="16">
        <f t="shared" si="209"/>
        <v>0</v>
      </c>
      <c r="W706" s="16">
        <f t="shared" si="210"/>
        <v>0</v>
      </c>
      <c r="X706" s="138">
        <f>IF(ISNUMBER(VLOOKUP('Rate Calculations'!$A706,#REF!,5,FALSE)),VLOOKUP('Rate Calculations'!$A706,#REF!,5,FALSE),0)</f>
        <v>0</v>
      </c>
      <c r="Y706" s="89">
        <f>IF(ISNUMBER(VLOOKUP('Rate Calculations'!$A706,#REF!,6,FALSE)),VLOOKUP('Rate Calculations'!$A706,#REF!,6,FALSE),0)</f>
        <v>0</v>
      </c>
      <c r="Z706" s="17">
        <f t="shared" si="211"/>
        <v>0</v>
      </c>
      <c r="AA706" s="18">
        <f t="shared" si="212"/>
        <v>0</v>
      </c>
      <c r="AB706" s="46">
        <f t="shared" si="197"/>
        <v>0</v>
      </c>
      <c r="AC706" s="24">
        <f t="shared" si="213"/>
        <v>0</v>
      </c>
      <c r="AD706" s="24">
        <f t="shared" si="214"/>
        <v>0</v>
      </c>
      <c r="AE706" s="27" t="e">
        <f>IF(#REF!="Yes",AC706,(AC706+V706*0.5))</f>
        <v>#REF!</v>
      </c>
      <c r="AF706" s="27" t="e">
        <f>IF(#REF!="Yes",AD706,(AD706+W706*0.5))</f>
        <v>#REF!</v>
      </c>
    </row>
    <row r="707" spans="1:32">
      <c r="A707" s="57" t="str">
        <f t="shared" si="198"/>
        <v xml:space="preserve"> </v>
      </c>
      <c r="B707" s="57"/>
      <c r="C707" s="57"/>
      <c r="D707" s="30" t="str">
        <f>IFERROR((GETPIVOTDATA("Average of Certified Payroll Hourly Rate",'Pivot Table'!$X$3,"Firm Name",A707,"Class Round 3 (PSPO)",B707)),"")</f>
        <v/>
      </c>
      <c r="E707" s="7"/>
      <c r="F707" s="7"/>
      <c r="G707" s="151"/>
      <c r="H707" s="349">
        <f t="shared" si="199"/>
        <v>1.7500000000000002E-2</v>
      </c>
      <c r="I707" s="19">
        <f t="shared" si="200"/>
        <v>0</v>
      </c>
      <c r="J707" s="67">
        <f t="shared" si="201"/>
        <v>3.5000000000000003E-2</v>
      </c>
      <c r="K707" s="19">
        <f t="shared" si="202"/>
        <v>0</v>
      </c>
      <c r="L707" s="138">
        <f>IF(ISNUMBER(VLOOKUP('Rate Calculations'!$A707,#REF!,2,FALSE)),VLOOKUP('Rate Calculations'!$A707,#REF!,2,FALSE),0)</f>
        <v>0</v>
      </c>
      <c r="M707" s="89">
        <f>IF(ISNUMBER(VLOOKUP('Rate Calculations'!$A707,#REF!,4,FALSE)),VLOOKUP('Rate Calculations'!$A707,#REF!,4,FALSE),0)</f>
        <v>0</v>
      </c>
      <c r="N707" s="17">
        <f t="shared" si="203"/>
        <v>0</v>
      </c>
      <c r="O707" s="18">
        <f t="shared" si="204"/>
        <v>0</v>
      </c>
      <c r="P707" s="139">
        <f t="shared" si="205"/>
        <v>0</v>
      </c>
      <c r="Q707" s="66">
        <f t="shared" si="206"/>
        <v>0</v>
      </c>
      <c r="R707" s="66">
        <f t="shared" si="207"/>
        <v>0</v>
      </c>
      <c r="S707" s="10" t="e">
        <f>IF(#REF!="Yes",Q707,(Q707+I707*0.5))</f>
        <v>#REF!</v>
      </c>
      <c r="T707" s="10" t="e">
        <f>IF(#REF!="Yes",R707,(R707+K707*0.5))</f>
        <v>#REF!</v>
      </c>
      <c r="U707" s="151">
        <f t="shared" si="208"/>
        <v>0</v>
      </c>
      <c r="V707" s="16">
        <f t="shared" si="209"/>
        <v>0</v>
      </c>
      <c r="W707" s="16">
        <f t="shared" si="210"/>
        <v>0</v>
      </c>
      <c r="X707" s="138">
        <f>IF(ISNUMBER(VLOOKUP('Rate Calculations'!$A707,#REF!,5,FALSE)),VLOOKUP('Rate Calculations'!$A707,#REF!,5,FALSE),0)</f>
        <v>0</v>
      </c>
      <c r="Y707" s="89">
        <f>IF(ISNUMBER(VLOOKUP('Rate Calculations'!$A707,#REF!,6,FALSE)),VLOOKUP('Rate Calculations'!$A707,#REF!,6,FALSE),0)</f>
        <v>0</v>
      </c>
      <c r="Z707" s="17">
        <f t="shared" si="211"/>
        <v>0</v>
      </c>
      <c r="AA707" s="18">
        <f t="shared" si="212"/>
        <v>0</v>
      </c>
      <c r="AB707" s="46">
        <f t="shared" si="197"/>
        <v>0</v>
      </c>
      <c r="AC707" s="24">
        <f t="shared" si="213"/>
        <v>0</v>
      </c>
      <c r="AD707" s="24">
        <f t="shared" si="214"/>
        <v>0</v>
      </c>
      <c r="AE707" s="27" t="e">
        <f>IF(#REF!="Yes",AC707,(AC707+V707*0.5))</f>
        <v>#REF!</v>
      </c>
      <c r="AF707" s="27" t="e">
        <f>IF(#REF!="Yes",AD707,(AD707+W707*0.5))</f>
        <v>#REF!</v>
      </c>
    </row>
    <row r="708" spans="1:32">
      <c r="A708" s="57" t="str">
        <f t="shared" si="198"/>
        <v xml:space="preserve"> </v>
      </c>
      <c r="B708" s="57"/>
      <c r="C708" s="57"/>
      <c r="D708" s="30" t="str">
        <f>IFERROR((GETPIVOTDATA("Average of Certified Payroll Hourly Rate",'Pivot Table'!$X$3,"Firm Name",A708,"Class Round 3 (PSPO)",B708)),"")</f>
        <v/>
      </c>
      <c r="E708" s="7"/>
      <c r="F708" s="7"/>
      <c r="G708" s="151"/>
      <c r="H708" s="349">
        <f t="shared" si="199"/>
        <v>1.7500000000000002E-2</v>
      </c>
      <c r="I708" s="19">
        <f t="shared" si="200"/>
        <v>0</v>
      </c>
      <c r="J708" s="67">
        <f t="shared" si="201"/>
        <v>3.5000000000000003E-2</v>
      </c>
      <c r="K708" s="19">
        <f t="shared" si="202"/>
        <v>0</v>
      </c>
      <c r="L708" s="138">
        <f>IF(ISNUMBER(VLOOKUP('Rate Calculations'!$A708,#REF!,2,FALSE)),VLOOKUP('Rate Calculations'!$A708,#REF!,2,FALSE),0)</f>
        <v>0</v>
      </c>
      <c r="M708" s="89">
        <f>IF(ISNUMBER(VLOOKUP('Rate Calculations'!$A708,#REF!,4,FALSE)),VLOOKUP('Rate Calculations'!$A708,#REF!,4,FALSE),0)</f>
        <v>0</v>
      </c>
      <c r="N708" s="17">
        <f t="shared" si="203"/>
        <v>0</v>
      </c>
      <c r="O708" s="18">
        <f t="shared" si="204"/>
        <v>0</v>
      </c>
      <c r="P708" s="139">
        <f t="shared" si="205"/>
        <v>0</v>
      </c>
      <c r="Q708" s="66">
        <f t="shared" si="206"/>
        <v>0</v>
      </c>
      <c r="R708" s="66">
        <f t="shared" si="207"/>
        <v>0</v>
      </c>
      <c r="S708" s="10" t="e">
        <f>IF(#REF!="Yes",Q708,(Q708+I708*0.5))</f>
        <v>#REF!</v>
      </c>
      <c r="T708" s="10" t="e">
        <f>IF(#REF!="Yes",R708,(R708+K708*0.5))</f>
        <v>#REF!</v>
      </c>
      <c r="U708" s="151">
        <f t="shared" si="208"/>
        <v>0</v>
      </c>
      <c r="V708" s="16">
        <f t="shared" si="209"/>
        <v>0</v>
      </c>
      <c r="W708" s="16">
        <f t="shared" si="210"/>
        <v>0</v>
      </c>
      <c r="X708" s="138">
        <f>IF(ISNUMBER(VLOOKUP('Rate Calculations'!$A708,#REF!,5,FALSE)),VLOOKUP('Rate Calculations'!$A708,#REF!,5,FALSE),0)</f>
        <v>0</v>
      </c>
      <c r="Y708" s="89">
        <f>IF(ISNUMBER(VLOOKUP('Rate Calculations'!$A708,#REF!,6,FALSE)),VLOOKUP('Rate Calculations'!$A708,#REF!,6,FALSE),0)</f>
        <v>0</v>
      </c>
      <c r="Z708" s="17">
        <f t="shared" si="211"/>
        <v>0</v>
      </c>
      <c r="AA708" s="18">
        <f t="shared" si="212"/>
        <v>0</v>
      </c>
      <c r="AB708" s="46">
        <f t="shared" ref="AB708:AB771" si="215">$P$4</f>
        <v>0</v>
      </c>
      <c r="AC708" s="24">
        <f t="shared" si="213"/>
        <v>0</v>
      </c>
      <c r="AD708" s="24">
        <f t="shared" si="214"/>
        <v>0</v>
      </c>
      <c r="AE708" s="27" t="e">
        <f>IF(#REF!="Yes",AC708,(AC708+V708*0.5))</f>
        <v>#REF!</v>
      </c>
      <c r="AF708" s="27" t="e">
        <f>IF(#REF!="Yes",AD708,(AD708+W708*0.5))</f>
        <v>#REF!</v>
      </c>
    </row>
    <row r="709" spans="1:32">
      <c r="A709" s="57" t="str">
        <f t="shared" ref="A709:A772" si="216">IFERROR(TRIM(LEFT(C709,SEARCH(" : ",C709,1)))," ")</f>
        <v xml:space="preserve"> </v>
      </c>
      <c r="B709" s="57"/>
      <c r="C709" s="57"/>
      <c r="D709" s="30" t="str">
        <f>IFERROR((GETPIVOTDATA("Average of Certified Payroll Hourly Rate",'Pivot Table'!$X$3,"Firm Name",A709,"Class Round 3 (PSPO)",B709)),"")</f>
        <v/>
      </c>
      <c r="E709" s="7"/>
      <c r="F709" s="7"/>
      <c r="G709" s="151"/>
      <c r="H709" s="349">
        <f t="shared" si="199"/>
        <v>1.7500000000000002E-2</v>
      </c>
      <c r="I709" s="19">
        <f t="shared" si="200"/>
        <v>0</v>
      </c>
      <c r="J709" s="67">
        <f t="shared" si="201"/>
        <v>3.5000000000000003E-2</v>
      </c>
      <c r="K709" s="19">
        <f t="shared" si="202"/>
        <v>0</v>
      </c>
      <c r="L709" s="138">
        <f>IF(ISNUMBER(VLOOKUP('Rate Calculations'!$A709,#REF!,2,FALSE)),VLOOKUP('Rate Calculations'!$A709,#REF!,2,FALSE),0)</f>
        <v>0</v>
      </c>
      <c r="M709" s="89">
        <f>IF(ISNUMBER(VLOOKUP('Rate Calculations'!$A709,#REF!,4,FALSE)),VLOOKUP('Rate Calculations'!$A709,#REF!,4,FALSE),0)</f>
        <v>0</v>
      </c>
      <c r="N709" s="17">
        <f t="shared" si="203"/>
        <v>0</v>
      </c>
      <c r="O709" s="18">
        <f t="shared" si="204"/>
        <v>0</v>
      </c>
      <c r="P709" s="139">
        <f t="shared" si="205"/>
        <v>0</v>
      </c>
      <c r="Q709" s="66">
        <f t="shared" si="206"/>
        <v>0</v>
      </c>
      <c r="R709" s="66">
        <f t="shared" si="207"/>
        <v>0</v>
      </c>
      <c r="S709" s="10" t="e">
        <f>IF(#REF!="Yes",Q709,(Q709+I709*0.5))</f>
        <v>#REF!</v>
      </c>
      <c r="T709" s="10" t="e">
        <f>IF(#REF!="Yes",R709,(R709+K709*0.5))</f>
        <v>#REF!</v>
      </c>
      <c r="U709" s="151">
        <f t="shared" si="208"/>
        <v>0</v>
      </c>
      <c r="V709" s="16">
        <f t="shared" si="209"/>
        <v>0</v>
      </c>
      <c r="W709" s="16">
        <f t="shared" si="210"/>
        <v>0</v>
      </c>
      <c r="X709" s="138">
        <f>IF(ISNUMBER(VLOOKUP('Rate Calculations'!$A709,#REF!,5,FALSE)),VLOOKUP('Rate Calculations'!$A709,#REF!,5,FALSE),0)</f>
        <v>0</v>
      </c>
      <c r="Y709" s="89">
        <f>IF(ISNUMBER(VLOOKUP('Rate Calculations'!$A709,#REF!,6,FALSE)),VLOOKUP('Rate Calculations'!$A709,#REF!,6,FALSE),0)</f>
        <v>0</v>
      </c>
      <c r="Z709" s="17">
        <f t="shared" si="211"/>
        <v>0</v>
      </c>
      <c r="AA709" s="18">
        <f t="shared" si="212"/>
        <v>0</v>
      </c>
      <c r="AB709" s="46">
        <f t="shared" si="215"/>
        <v>0</v>
      </c>
      <c r="AC709" s="24">
        <f t="shared" si="213"/>
        <v>0</v>
      </c>
      <c r="AD709" s="24">
        <f t="shared" si="214"/>
        <v>0</v>
      </c>
      <c r="AE709" s="27" t="e">
        <f>IF(#REF!="Yes",AC709,(AC709+V709*0.5))</f>
        <v>#REF!</v>
      </c>
      <c r="AF709" s="27" t="e">
        <f>IF(#REF!="Yes",AD709,(AD709+W709*0.5))</f>
        <v>#REF!</v>
      </c>
    </row>
    <row r="710" spans="1:32">
      <c r="A710" s="57" t="str">
        <f t="shared" si="216"/>
        <v xml:space="preserve"> </v>
      </c>
      <c r="B710" s="57"/>
      <c r="C710" s="57"/>
      <c r="D710" s="30" t="str">
        <f>IFERROR((GETPIVOTDATA("Average of Certified Payroll Hourly Rate",'Pivot Table'!$X$3,"Firm Name",A710,"Class Round 3 (PSPO)",B710)),"")</f>
        <v/>
      </c>
      <c r="E710" s="7"/>
      <c r="F710" s="7"/>
      <c r="G710" s="151"/>
      <c r="H710" s="349">
        <f t="shared" ref="H710:H773" si="217">$H$4</f>
        <v>1.7500000000000002E-2</v>
      </c>
      <c r="I710" s="19">
        <f t="shared" ref="I710:I773" si="218">IFERROR(IF(ISBLANK(G710),IF(ISBLANK(F710),IF(ISBLANK(E710),D710*(1+H710),E710*(1+H710)),F710*(1+H710)),G710*(1+H710)),0)</f>
        <v>0</v>
      </c>
      <c r="J710" s="67">
        <f t="shared" ref="J710:J773" si="219">$J$4</f>
        <v>3.5000000000000003E-2</v>
      </c>
      <c r="K710" s="19">
        <f t="shared" ref="K710:K773" si="220">I710*(1+J710)</f>
        <v>0</v>
      </c>
      <c r="L710" s="138">
        <f>IF(ISNUMBER(VLOOKUP('Rate Calculations'!$A710,#REF!,2,FALSE)),VLOOKUP('Rate Calculations'!$A710,#REF!,2,FALSE),0)</f>
        <v>0</v>
      </c>
      <c r="M710" s="89">
        <f>IF(ISNUMBER(VLOOKUP('Rate Calculations'!$A710,#REF!,4,FALSE)),VLOOKUP('Rate Calculations'!$A710,#REF!,4,FALSE),0)</f>
        <v>0</v>
      </c>
      <c r="N710" s="17">
        <f t="shared" ref="N710:N773" si="221">(I710*L710)+(I710*M710)+I710</f>
        <v>0</v>
      </c>
      <c r="O710" s="18">
        <f t="shared" ref="O710:O773" si="222">(K710*L710)+(K710*M710)+K710</f>
        <v>0</v>
      </c>
      <c r="P710" s="139">
        <f t="shared" ref="P710:P773" si="223">$P$4</f>
        <v>0</v>
      </c>
      <c r="Q710" s="66">
        <f t="shared" ref="Q710:Q773" si="224">(IF(L710&gt;156%,(I710+(I710*1.56)),((I710+(I710*L710))))*P710)+N710</f>
        <v>0</v>
      </c>
      <c r="R710" s="66">
        <f t="shared" ref="R710:R773" si="225">(IF(L710&gt;156%,(K710+(K710*1.56)),((K710+(K710*L710))))*P710)+O710</f>
        <v>0</v>
      </c>
      <c r="S710" s="10" t="e">
        <f>IF(#REF!="Yes",Q710,(Q710+I710*0.5))</f>
        <v>#REF!</v>
      </c>
      <c r="T710" s="10" t="e">
        <f>IF(#REF!="Yes",R710,(R710+K710*0.5))</f>
        <v>#REF!</v>
      </c>
      <c r="U710" s="151">
        <f t="shared" ref="U710:U773" si="226">G710</f>
        <v>0</v>
      </c>
      <c r="V710" s="16">
        <f t="shared" ref="V710:V773" si="227">U710*(1+H710)</f>
        <v>0</v>
      </c>
      <c r="W710" s="16">
        <f t="shared" ref="W710:W773" si="228">V710*(1+J710)</f>
        <v>0</v>
      </c>
      <c r="X710" s="138">
        <f>IF(ISNUMBER(VLOOKUP('Rate Calculations'!$A710,#REF!,5,FALSE)),VLOOKUP('Rate Calculations'!$A710,#REF!,5,FALSE),0)</f>
        <v>0</v>
      </c>
      <c r="Y710" s="89">
        <f>IF(ISNUMBER(VLOOKUP('Rate Calculations'!$A710,#REF!,6,FALSE)),VLOOKUP('Rate Calculations'!$A710,#REF!,6,FALSE),0)</f>
        <v>0</v>
      </c>
      <c r="Z710" s="17">
        <f t="shared" ref="Z710:Z773" si="229">(V710*X710)+(V710*Y710)+V710</f>
        <v>0</v>
      </c>
      <c r="AA710" s="18">
        <f t="shared" ref="AA710:AA773" si="230">(W710*X710)+(W710*Y710)+W710</f>
        <v>0</v>
      </c>
      <c r="AB710" s="46">
        <f t="shared" si="215"/>
        <v>0</v>
      </c>
      <c r="AC710" s="24">
        <f t="shared" ref="AC710:AC773" si="231">(IF(X710&gt;156%,(V710+(V710*1.56)),((V710+(V710*X710))))*AB710)+Z710</f>
        <v>0</v>
      </c>
      <c r="AD710" s="24">
        <f t="shared" ref="AD710:AD773" si="232">(IF(X710&gt;156%,(W710+(W710*1.56)),((W710+(W710*X710))))*AB710)+AA710</f>
        <v>0</v>
      </c>
      <c r="AE710" s="27" t="e">
        <f>IF(#REF!="Yes",AC710,(AC710+V710*0.5))</f>
        <v>#REF!</v>
      </c>
      <c r="AF710" s="27" t="e">
        <f>IF(#REF!="Yes",AD710,(AD710+W710*0.5))</f>
        <v>#REF!</v>
      </c>
    </row>
    <row r="711" spans="1:32">
      <c r="A711" s="57" t="str">
        <f t="shared" si="216"/>
        <v xml:space="preserve"> </v>
      </c>
      <c r="B711" s="57"/>
      <c r="C711" s="57"/>
      <c r="D711" s="30" t="str">
        <f>IFERROR((GETPIVOTDATA("Average of Certified Payroll Hourly Rate",'Pivot Table'!$X$3,"Firm Name",A711,"Class Round 3 (PSPO)",B711)),"")</f>
        <v/>
      </c>
      <c r="E711" s="7"/>
      <c r="F711" s="7"/>
      <c r="G711" s="151"/>
      <c r="H711" s="349">
        <f t="shared" si="217"/>
        <v>1.7500000000000002E-2</v>
      </c>
      <c r="I711" s="19">
        <f t="shared" si="218"/>
        <v>0</v>
      </c>
      <c r="J711" s="67">
        <f t="shared" si="219"/>
        <v>3.5000000000000003E-2</v>
      </c>
      <c r="K711" s="19">
        <f t="shared" si="220"/>
        <v>0</v>
      </c>
      <c r="L711" s="138">
        <f>IF(ISNUMBER(VLOOKUP('Rate Calculations'!$A711,#REF!,2,FALSE)),VLOOKUP('Rate Calculations'!$A711,#REF!,2,FALSE),0)</f>
        <v>0</v>
      </c>
      <c r="M711" s="89">
        <f>IF(ISNUMBER(VLOOKUP('Rate Calculations'!$A711,#REF!,4,FALSE)),VLOOKUP('Rate Calculations'!$A711,#REF!,4,FALSE),0)</f>
        <v>0</v>
      </c>
      <c r="N711" s="17">
        <f t="shared" si="221"/>
        <v>0</v>
      </c>
      <c r="O711" s="18">
        <f t="shared" si="222"/>
        <v>0</v>
      </c>
      <c r="P711" s="139">
        <f t="shared" si="223"/>
        <v>0</v>
      </c>
      <c r="Q711" s="66">
        <f t="shared" si="224"/>
        <v>0</v>
      </c>
      <c r="R711" s="66">
        <f t="shared" si="225"/>
        <v>0</v>
      </c>
      <c r="S711" s="10" t="e">
        <f>IF(#REF!="Yes",Q711,(Q711+I711*0.5))</f>
        <v>#REF!</v>
      </c>
      <c r="T711" s="10" t="e">
        <f>IF(#REF!="Yes",R711,(R711+K711*0.5))</f>
        <v>#REF!</v>
      </c>
      <c r="U711" s="151">
        <f t="shared" si="226"/>
        <v>0</v>
      </c>
      <c r="V711" s="16">
        <f t="shared" si="227"/>
        <v>0</v>
      </c>
      <c r="W711" s="16">
        <f t="shared" si="228"/>
        <v>0</v>
      </c>
      <c r="X711" s="138">
        <f>IF(ISNUMBER(VLOOKUP('Rate Calculations'!$A711,#REF!,5,FALSE)),VLOOKUP('Rate Calculations'!$A711,#REF!,5,FALSE),0)</f>
        <v>0</v>
      </c>
      <c r="Y711" s="89">
        <f>IF(ISNUMBER(VLOOKUP('Rate Calculations'!$A711,#REF!,6,FALSE)),VLOOKUP('Rate Calculations'!$A711,#REF!,6,FALSE),0)</f>
        <v>0</v>
      </c>
      <c r="Z711" s="17">
        <f t="shared" si="229"/>
        <v>0</v>
      </c>
      <c r="AA711" s="18">
        <f t="shared" si="230"/>
        <v>0</v>
      </c>
      <c r="AB711" s="46">
        <f t="shared" si="215"/>
        <v>0</v>
      </c>
      <c r="AC711" s="24">
        <f t="shared" si="231"/>
        <v>0</v>
      </c>
      <c r="AD711" s="24">
        <f t="shared" si="232"/>
        <v>0</v>
      </c>
      <c r="AE711" s="27" t="e">
        <f>IF(#REF!="Yes",AC711,(AC711+V711*0.5))</f>
        <v>#REF!</v>
      </c>
      <c r="AF711" s="27" t="e">
        <f>IF(#REF!="Yes",AD711,(AD711+W711*0.5))</f>
        <v>#REF!</v>
      </c>
    </row>
    <row r="712" spans="1:32">
      <c r="A712" s="57" t="str">
        <f t="shared" si="216"/>
        <v xml:space="preserve"> </v>
      </c>
      <c r="B712" s="57"/>
      <c r="C712" s="57"/>
      <c r="D712" s="30" t="str">
        <f>IFERROR((GETPIVOTDATA("Average of Certified Payroll Hourly Rate",'Pivot Table'!$X$3,"Firm Name",A712,"Class Round 3 (PSPO)",B712)),"")</f>
        <v/>
      </c>
      <c r="E712" s="7"/>
      <c r="F712" s="7"/>
      <c r="G712" s="151"/>
      <c r="H712" s="349">
        <f t="shared" si="217"/>
        <v>1.7500000000000002E-2</v>
      </c>
      <c r="I712" s="19">
        <f t="shared" si="218"/>
        <v>0</v>
      </c>
      <c r="J712" s="67">
        <f t="shared" si="219"/>
        <v>3.5000000000000003E-2</v>
      </c>
      <c r="K712" s="19">
        <f t="shared" si="220"/>
        <v>0</v>
      </c>
      <c r="L712" s="138">
        <f>IF(ISNUMBER(VLOOKUP('Rate Calculations'!$A712,#REF!,2,FALSE)),VLOOKUP('Rate Calculations'!$A712,#REF!,2,FALSE),0)</f>
        <v>0</v>
      </c>
      <c r="M712" s="89">
        <f>IF(ISNUMBER(VLOOKUP('Rate Calculations'!$A712,#REF!,4,FALSE)),VLOOKUP('Rate Calculations'!$A712,#REF!,4,FALSE),0)</f>
        <v>0</v>
      </c>
      <c r="N712" s="17">
        <f t="shared" si="221"/>
        <v>0</v>
      </c>
      <c r="O712" s="18">
        <f t="shared" si="222"/>
        <v>0</v>
      </c>
      <c r="P712" s="139">
        <f t="shared" si="223"/>
        <v>0</v>
      </c>
      <c r="Q712" s="66">
        <f t="shared" si="224"/>
        <v>0</v>
      </c>
      <c r="R712" s="66">
        <f t="shared" si="225"/>
        <v>0</v>
      </c>
      <c r="S712" s="10" t="e">
        <f>IF(#REF!="Yes",Q712,(Q712+I712*0.5))</f>
        <v>#REF!</v>
      </c>
      <c r="T712" s="10" t="e">
        <f>IF(#REF!="Yes",R712,(R712+K712*0.5))</f>
        <v>#REF!</v>
      </c>
      <c r="U712" s="151">
        <f t="shared" si="226"/>
        <v>0</v>
      </c>
      <c r="V712" s="16">
        <f t="shared" si="227"/>
        <v>0</v>
      </c>
      <c r="W712" s="16">
        <f t="shared" si="228"/>
        <v>0</v>
      </c>
      <c r="X712" s="138">
        <f>IF(ISNUMBER(VLOOKUP('Rate Calculations'!$A712,#REF!,5,FALSE)),VLOOKUP('Rate Calculations'!$A712,#REF!,5,FALSE),0)</f>
        <v>0</v>
      </c>
      <c r="Y712" s="89">
        <f>IF(ISNUMBER(VLOOKUP('Rate Calculations'!$A712,#REF!,6,FALSE)),VLOOKUP('Rate Calculations'!$A712,#REF!,6,FALSE),0)</f>
        <v>0</v>
      </c>
      <c r="Z712" s="17">
        <f t="shared" si="229"/>
        <v>0</v>
      </c>
      <c r="AA712" s="18">
        <f t="shared" si="230"/>
        <v>0</v>
      </c>
      <c r="AB712" s="46">
        <f t="shared" si="215"/>
        <v>0</v>
      </c>
      <c r="AC712" s="24">
        <f t="shared" si="231"/>
        <v>0</v>
      </c>
      <c r="AD712" s="24">
        <f t="shared" si="232"/>
        <v>0</v>
      </c>
      <c r="AE712" s="27" t="e">
        <f>IF(#REF!="Yes",AC712,(AC712+V712*0.5))</f>
        <v>#REF!</v>
      </c>
      <c r="AF712" s="27" t="e">
        <f>IF(#REF!="Yes",AD712,(AD712+W712*0.5))</f>
        <v>#REF!</v>
      </c>
    </row>
    <row r="713" spans="1:32">
      <c r="A713" s="57" t="str">
        <f t="shared" si="216"/>
        <v xml:space="preserve"> </v>
      </c>
      <c r="B713" s="57"/>
      <c r="C713" s="57"/>
      <c r="D713" s="30" t="str">
        <f>IFERROR((GETPIVOTDATA("Average of Certified Payroll Hourly Rate",'Pivot Table'!$X$3,"Firm Name",A713,"Class Round 3 (PSPO)",B713)),"")</f>
        <v/>
      </c>
      <c r="E713" s="7"/>
      <c r="F713" s="7"/>
      <c r="G713" s="151"/>
      <c r="H713" s="349">
        <f t="shared" si="217"/>
        <v>1.7500000000000002E-2</v>
      </c>
      <c r="I713" s="19">
        <f t="shared" si="218"/>
        <v>0</v>
      </c>
      <c r="J713" s="67">
        <f t="shared" si="219"/>
        <v>3.5000000000000003E-2</v>
      </c>
      <c r="K713" s="19">
        <f t="shared" si="220"/>
        <v>0</v>
      </c>
      <c r="L713" s="138">
        <f>IF(ISNUMBER(VLOOKUP('Rate Calculations'!$A713,#REF!,2,FALSE)),VLOOKUP('Rate Calculations'!$A713,#REF!,2,FALSE),0)</f>
        <v>0</v>
      </c>
      <c r="M713" s="89">
        <f>IF(ISNUMBER(VLOOKUP('Rate Calculations'!$A713,#REF!,4,FALSE)),VLOOKUP('Rate Calculations'!$A713,#REF!,4,FALSE),0)</f>
        <v>0</v>
      </c>
      <c r="N713" s="17">
        <f t="shared" si="221"/>
        <v>0</v>
      </c>
      <c r="O713" s="18">
        <f t="shared" si="222"/>
        <v>0</v>
      </c>
      <c r="P713" s="139">
        <f t="shared" si="223"/>
        <v>0</v>
      </c>
      <c r="Q713" s="66">
        <f t="shared" si="224"/>
        <v>0</v>
      </c>
      <c r="R713" s="66">
        <f t="shared" si="225"/>
        <v>0</v>
      </c>
      <c r="S713" s="10" t="e">
        <f>IF(#REF!="Yes",Q713,(Q713+I713*0.5))</f>
        <v>#REF!</v>
      </c>
      <c r="T713" s="10" t="e">
        <f>IF(#REF!="Yes",R713,(R713+K713*0.5))</f>
        <v>#REF!</v>
      </c>
      <c r="U713" s="151">
        <f t="shared" si="226"/>
        <v>0</v>
      </c>
      <c r="V713" s="16">
        <f t="shared" si="227"/>
        <v>0</v>
      </c>
      <c r="W713" s="16">
        <f t="shared" si="228"/>
        <v>0</v>
      </c>
      <c r="X713" s="138">
        <f>IF(ISNUMBER(VLOOKUP('Rate Calculations'!$A713,#REF!,5,FALSE)),VLOOKUP('Rate Calculations'!$A713,#REF!,5,FALSE),0)</f>
        <v>0</v>
      </c>
      <c r="Y713" s="89">
        <f>IF(ISNUMBER(VLOOKUP('Rate Calculations'!$A713,#REF!,6,FALSE)),VLOOKUP('Rate Calculations'!$A713,#REF!,6,FALSE),0)</f>
        <v>0</v>
      </c>
      <c r="Z713" s="17">
        <f t="shared" si="229"/>
        <v>0</v>
      </c>
      <c r="AA713" s="18">
        <f t="shared" si="230"/>
        <v>0</v>
      </c>
      <c r="AB713" s="46">
        <f t="shared" si="215"/>
        <v>0</v>
      </c>
      <c r="AC713" s="24">
        <f t="shared" si="231"/>
        <v>0</v>
      </c>
      <c r="AD713" s="24">
        <f t="shared" si="232"/>
        <v>0</v>
      </c>
      <c r="AE713" s="27" t="e">
        <f>IF(#REF!="Yes",AC713,(AC713+V713*0.5))</f>
        <v>#REF!</v>
      </c>
      <c r="AF713" s="27" t="e">
        <f>IF(#REF!="Yes",AD713,(AD713+W713*0.5))</f>
        <v>#REF!</v>
      </c>
    </row>
    <row r="714" spans="1:32">
      <c r="A714" s="57" t="str">
        <f t="shared" si="216"/>
        <v xml:space="preserve"> </v>
      </c>
      <c r="B714" s="57"/>
      <c r="C714" s="57"/>
      <c r="D714" s="30" t="str">
        <f>IFERROR((GETPIVOTDATA("Average of Certified Payroll Hourly Rate",'Pivot Table'!$X$3,"Firm Name",A714,"Class Round 3 (PSPO)",B714)),"")</f>
        <v/>
      </c>
      <c r="E714" s="7"/>
      <c r="F714" s="7"/>
      <c r="G714" s="151"/>
      <c r="H714" s="349">
        <f t="shared" si="217"/>
        <v>1.7500000000000002E-2</v>
      </c>
      <c r="I714" s="19">
        <f t="shared" si="218"/>
        <v>0</v>
      </c>
      <c r="J714" s="67">
        <f t="shared" si="219"/>
        <v>3.5000000000000003E-2</v>
      </c>
      <c r="K714" s="19">
        <f t="shared" si="220"/>
        <v>0</v>
      </c>
      <c r="L714" s="138">
        <f>IF(ISNUMBER(VLOOKUP('Rate Calculations'!$A714,#REF!,2,FALSE)),VLOOKUP('Rate Calculations'!$A714,#REF!,2,FALSE),0)</f>
        <v>0</v>
      </c>
      <c r="M714" s="89">
        <f>IF(ISNUMBER(VLOOKUP('Rate Calculations'!$A714,#REF!,4,FALSE)),VLOOKUP('Rate Calculations'!$A714,#REF!,4,FALSE),0)</f>
        <v>0</v>
      </c>
      <c r="N714" s="17">
        <f t="shared" si="221"/>
        <v>0</v>
      </c>
      <c r="O714" s="18">
        <f t="shared" si="222"/>
        <v>0</v>
      </c>
      <c r="P714" s="139">
        <f t="shared" si="223"/>
        <v>0</v>
      </c>
      <c r="Q714" s="66">
        <f t="shared" si="224"/>
        <v>0</v>
      </c>
      <c r="R714" s="66">
        <f t="shared" si="225"/>
        <v>0</v>
      </c>
      <c r="S714" s="10" t="e">
        <f>IF(#REF!="Yes",Q714,(Q714+I714*0.5))</f>
        <v>#REF!</v>
      </c>
      <c r="T714" s="10" t="e">
        <f>IF(#REF!="Yes",R714,(R714+K714*0.5))</f>
        <v>#REF!</v>
      </c>
      <c r="U714" s="151">
        <f t="shared" si="226"/>
        <v>0</v>
      </c>
      <c r="V714" s="16">
        <f t="shared" si="227"/>
        <v>0</v>
      </c>
      <c r="W714" s="16">
        <f t="shared" si="228"/>
        <v>0</v>
      </c>
      <c r="X714" s="138">
        <f>IF(ISNUMBER(VLOOKUP('Rate Calculations'!$A714,#REF!,5,FALSE)),VLOOKUP('Rate Calculations'!$A714,#REF!,5,FALSE),0)</f>
        <v>0</v>
      </c>
      <c r="Y714" s="89">
        <f>IF(ISNUMBER(VLOOKUP('Rate Calculations'!$A714,#REF!,6,FALSE)),VLOOKUP('Rate Calculations'!$A714,#REF!,6,FALSE),0)</f>
        <v>0</v>
      </c>
      <c r="Z714" s="17">
        <f t="shared" si="229"/>
        <v>0</v>
      </c>
      <c r="AA714" s="18">
        <f t="shared" si="230"/>
        <v>0</v>
      </c>
      <c r="AB714" s="46">
        <f t="shared" si="215"/>
        <v>0</v>
      </c>
      <c r="AC714" s="24">
        <f t="shared" si="231"/>
        <v>0</v>
      </c>
      <c r="AD714" s="24">
        <f t="shared" si="232"/>
        <v>0</v>
      </c>
      <c r="AE714" s="27" t="e">
        <f>IF(#REF!="Yes",AC714,(AC714+V714*0.5))</f>
        <v>#REF!</v>
      </c>
      <c r="AF714" s="27" t="e">
        <f>IF(#REF!="Yes",AD714,(AD714+W714*0.5))</f>
        <v>#REF!</v>
      </c>
    </row>
    <row r="715" spans="1:32">
      <c r="A715" s="57" t="str">
        <f t="shared" si="216"/>
        <v xml:space="preserve"> </v>
      </c>
      <c r="B715" s="57"/>
      <c r="C715" s="57"/>
      <c r="D715" s="30" t="str">
        <f>IFERROR((GETPIVOTDATA("Average of Certified Payroll Hourly Rate",'Pivot Table'!$X$3,"Firm Name",A715,"Class Round 3 (PSPO)",B715)),"")</f>
        <v/>
      </c>
      <c r="E715" s="7"/>
      <c r="F715" s="7"/>
      <c r="G715" s="151"/>
      <c r="H715" s="349">
        <f t="shared" si="217"/>
        <v>1.7500000000000002E-2</v>
      </c>
      <c r="I715" s="19">
        <f t="shared" si="218"/>
        <v>0</v>
      </c>
      <c r="J715" s="67">
        <f t="shared" si="219"/>
        <v>3.5000000000000003E-2</v>
      </c>
      <c r="K715" s="19">
        <f t="shared" si="220"/>
        <v>0</v>
      </c>
      <c r="L715" s="138">
        <f>IF(ISNUMBER(VLOOKUP('Rate Calculations'!$A715,#REF!,2,FALSE)),VLOOKUP('Rate Calculations'!$A715,#REF!,2,FALSE),0)</f>
        <v>0</v>
      </c>
      <c r="M715" s="89">
        <f>IF(ISNUMBER(VLOOKUP('Rate Calculations'!$A715,#REF!,4,FALSE)),VLOOKUP('Rate Calculations'!$A715,#REF!,4,FALSE),0)</f>
        <v>0</v>
      </c>
      <c r="N715" s="17">
        <f t="shared" si="221"/>
        <v>0</v>
      </c>
      <c r="O715" s="18">
        <f t="shared" si="222"/>
        <v>0</v>
      </c>
      <c r="P715" s="139">
        <f t="shared" si="223"/>
        <v>0</v>
      </c>
      <c r="Q715" s="66">
        <f t="shared" si="224"/>
        <v>0</v>
      </c>
      <c r="R715" s="66">
        <f t="shared" si="225"/>
        <v>0</v>
      </c>
      <c r="S715" s="10" t="e">
        <f>IF(#REF!="Yes",Q715,(Q715+I715*0.5))</f>
        <v>#REF!</v>
      </c>
      <c r="T715" s="10" t="e">
        <f>IF(#REF!="Yes",R715,(R715+K715*0.5))</f>
        <v>#REF!</v>
      </c>
      <c r="U715" s="151">
        <f t="shared" si="226"/>
        <v>0</v>
      </c>
      <c r="V715" s="16">
        <f t="shared" si="227"/>
        <v>0</v>
      </c>
      <c r="W715" s="16">
        <f t="shared" si="228"/>
        <v>0</v>
      </c>
      <c r="X715" s="138">
        <f>IF(ISNUMBER(VLOOKUP('Rate Calculations'!$A715,#REF!,5,FALSE)),VLOOKUP('Rate Calculations'!$A715,#REF!,5,FALSE),0)</f>
        <v>0</v>
      </c>
      <c r="Y715" s="89">
        <f>IF(ISNUMBER(VLOOKUP('Rate Calculations'!$A715,#REF!,6,FALSE)),VLOOKUP('Rate Calculations'!$A715,#REF!,6,FALSE),0)</f>
        <v>0</v>
      </c>
      <c r="Z715" s="17">
        <f t="shared" si="229"/>
        <v>0</v>
      </c>
      <c r="AA715" s="18">
        <f t="shared" si="230"/>
        <v>0</v>
      </c>
      <c r="AB715" s="46">
        <f t="shared" si="215"/>
        <v>0</v>
      </c>
      <c r="AC715" s="24">
        <f t="shared" si="231"/>
        <v>0</v>
      </c>
      <c r="AD715" s="24">
        <f t="shared" si="232"/>
        <v>0</v>
      </c>
      <c r="AE715" s="27" t="e">
        <f>IF(#REF!="Yes",AC715,(AC715+V715*0.5))</f>
        <v>#REF!</v>
      </c>
      <c r="AF715" s="27" t="e">
        <f>IF(#REF!="Yes",AD715,(AD715+W715*0.5))</f>
        <v>#REF!</v>
      </c>
    </row>
    <row r="716" spans="1:32">
      <c r="A716" s="57" t="str">
        <f t="shared" si="216"/>
        <v xml:space="preserve"> </v>
      </c>
      <c r="B716" s="57"/>
      <c r="C716" s="57"/>
      <c r="D716" s="30" t="str">
        <f>IFERROR((GETPIVOTDATA("Average of Certified Payroll Hourly Rate",'Pivot Table'!$X$3,"Firm Name",A716,"Class Round 3 (PSPO)",B716)),"")</f>
        <v/>
      </c>
      <c r="E716" s="7"/>
      <c r="F716" s="7"/>
      <c r="G716" s="151"/>
      <c r="H716" s="349">
        <f t="shared" si="217"/>
        <v>1.7500000000000002E-2</v>
      </c>
      <c r="I716" s="19">
        <f t="shared" si="218"/>
        <v>0</v>
      </c>
      <c r="J716" s="67">
        <f t="shared" si="219"/>
        <v>3.5000000000000003E-2</v>
      </c>
      <c r="K716" s="19">
        <f t="shared" si="220"/>
        <v>0</v>
      </c>
      <c r="L716" s="138">
        <f>IF(ISNUMBER(VLOOKUP('Rate Calculations'!$A716,#REF!,2,FALSE)),VLOOKUP('Rate Calculations'!$A716,#REF!,2,FALSE),0)</f>
        <v>0</v>
      </c>
      <c r="M716" s="89">
        <f>IF(ISNUMBER(VLOOKUP('Rate Calculations'!$A716,#REF!,4,FALSE)),VLOOKUP('Rate Calculations'!$A716,#REF!,4,FALSE),0)</f>
        <v>0</v>
      </c>
      <c r="N716" s="17">
        <f t="shared" si="221"/>
        <v>0</v>
      </c>
      <c r="O716" s="18">
        <f t="shared" si="222"/>
        <v>0</v>
      </c>
      <c r="P716" s="139">
        <f t="shared" si="223"/>
        <v>0</v>
      </c>
      <c r="Q716" s="66">
        <f t="shared" si="224"/>
        <v>0</v>
      </c>
      <c r="R716" s="66">
        <f t="shared" si="225"/>
        <v>0</v>
      </c>
      <c r="S716" s="10" t="e">
        <f>IF(#REF!="Yes",Q716,(Q716+I716*0.5))</f>
        <v>#REF!</v>
      </c>
      <c r="T716" s="10" t="e">
        <f>IF(#REF!="Yes",R716,(R716+K716*0.5))</f>
        <v>#REF!</v>
      </c>
      <c r="U716" s="151">
        <f t="shared" si="226"/>
        <v>0</v>
      </c>
      <c r="V716" s="16">
        <f t="shared" si="227"/>
        <v>0</v>
      </c>
      <c r="W716" s="16">
        <f t="shared" si="228"/>
        <v>0</v>
      </c>
      <c r="X716" s="138">
        <f>IF(ISNUMBER(VLOOKUP('Rate Calculations'!$A716,#REF!,5,FALSE)),VLOOKUP('Rate Calculations'!$A716,#REF!,5,FALSE),0)</f>
        <v>0</v>
      </c>
      <c r="Y716" s="89">
        <f>IF(ISNUMBER(VLOOKUP('Rate Calculations'!$A716,#REF!,6,FALSE)),VLOOKUP('Rate Calculations'!$A716,#REF!,6,FALSE),0)</f>
        <v>0</v>
      </c>
      <c r="Z716" s="17">
        <f t="shared" si="229"/>
        <v>0</v>
      </c>
      <c r="AA716" s="18">
        <f t="shared" si="230"/>
        <v>0</v>
      </c>
      <c r="AB716" s="46">
        <f t="shared" si="215"/>
        <v>0</v>
      </c>
      <c r="AC716" s="24">
        <f t="shared" si="231"/>
        <v>0</v>
      </c>
      <c r="AD716" s="24">
        <f t="shared" si="232"/>
        <v>0</v>
      </c>
      <c r="AE716" s="27" t="e">
        <f>IF(#REF!="Yes",AC716,(AC716+V716*0.5))</f>
        <v>#REF!</v>
      </c>
      <c r="AF716" s="27" t="e">
        <f>IF(#REF!="Yes",AD716,(AD716+W716*0.5))</f>
        <v>#REF!</v>
      </c>
    </row>
    <row r="717" spans="1:32">
      <c r="A717" s="57" t="str">
        <f t="shared" si="216"/>
        <v xml:space="preserve"> </v>
      </c>
      <c r="B717" s="57"/>
      <c r="C717" s="57"/>
      <c r="D717" s="30" t="str">
        <f>IFERROR((GETPIVOTDATA("Average of Certified Payroll Hourly Rate",'Pivot Table'!$X$3,"Firm Name",A717,"Class Round 3 (PSPO)",B717)),"")</f>
        <v/>
      </c>
      <c r="E717" s="7"/>
      <c r="F717" s="7"/>
      <c r="G717" s="151"/>
      <c r="H717" s="349">
        <f t="shared" si="217"/>
        <v>1.7500000000000002E-2</v>
      </c>
      <c r="I717" s="19">
        <f t="shared" si="218"/>
        <v>0</v>
      </c>
      <c r="J717" s="67">
        <f t="shared" si="219"/>
        <v>3.5000000000000003E-2</v>
      </c>
      <c r="K717" s="19">
        <f t="shared" si="220"/>
        <v>0</v>
      </c>
      <c r="L717" s="138">
        <f>IF(ISNUMBER(VLOOKUP('Rate Calculations'!$A717,#REF!,2,FALSE)),VLOOKUP('Rate Calculations'!$A717,#REF!,2,FALSE),0)</f>
        <v>0</v>
      </c>
      <c r="M717" s="89">
        <f>IF(ISNUMBER(VLOOKUP('Rate Calculations'!$A717,#REF!,4,FALSE)),VLOOKUP('Rate Calculations'!$A717,#REF!,4,FALSE),0)</f>
        <v>0</v>
      </c>
      <c r="N717" s="17">
        <f t="shared" si="221"/>
        <v>0</v>
      </c>
      <c r="O717" s="18">
        <f t="shared" si="222"/>
        <v>0</v>
      </c>
      <c r="P717" s="139">
        <f t="shared" si="223"/>
        <v>0</v>
      </c>
      <c r="Q717" s="66">
        <f t="shared" si="224"/>
        <v>0</v>
      </c>
      <c r="R717" s="66">
        <f t="shared" si="225"/>
        <v>0</v>
      </c>
      <c r="S717" s="10" t="e">
        <f>IF(#REF!="Yes",Q717,(Q717+I717*0.5))</f>
        <v>#REF!</v>
      </c>
      <c r="T717" s="10" t="e">
        <f>IF(#REF!="Yes",R717,(R717+K717*0.5))</f>
        <v>#REF!</v>
      </c>
      <c r="U717" s="151">
        <f t="shared" si="226"/>
        <v>0</v>
      </c>
      <c r="V717" s="16">
        <f t="shared" si="227"/>
        <v>0</v>
      </c>
      <c r="W717" s="16">
        <f t="shared" si="228"/>
        <v>0</v>
      </c>
      <c r="X717" s="138">
        <f>IF(ISNUMBER(VLOOKUP('Rate Calculations'!$A717,#REF!,5,FALSE)),VLOOKUP('Rate Calculations'!$A717,#REF!,5,FALSE),0)</f>
        <v>0</v>
      </c>
      <c r="Y717" s="89">
        <f>IF(ISNUMBER(VLOOKUP('Rate Calculations'!$A717,#REF!,6,FALSE)),VLOOKUP('Rate Calculations'!$A717,#REF!,6,FALSE),0)</f>
        <v>0</v>
      </c>
      <c r="Z717" s="17">
        <f t="shared" si="229"/>
        <v>0</v>
      </c>
      <c r="AA717" s="18">
        <f t="shared" si="230"/>
        <v>0</v>
      </c>
      <c r="AB717" s="46">
        <f t="shared" si="215"/>
        <v>0</v>
      </c>
      <c r="AC717" s="24">
        <f t="shared" si="231"/>
        <v>0</v>
      </c>
      <c r="AD717" s="24">
        <f t="shared" si="232"/>
        <v>0</v>
      </c>
      <c r="AE717" s="27" t="e">
        <f>IF(#REF!="Yes",AC717,(AC717+V717*0.5))</f>
        <v>#REF!</v>
      </c>
      <c r="AF717" s="27" t="e">
        <f>IF(#REF!="Yes",AD717,(AD717+W717*0.5))</f>
        <v>#REF!</v>
      </c>
    </row>
    <row r="718" spans="1:32">
      <c r="A718" s="57" t="str">
        <f t="shared" si="216"/>
        <v xml:space="preserve"> </v>
      </c>
      <c r="B718" s="57"/>
      <c r="C718" s="57"/>
      <c r="D718" s="30" t="str">
        <f>IFERROR((GETPIVOTDATA("Average of Certified Payroll Hourly Rate",'Pivot Table'!$X$3,"Firm Name",A718,"Class Round 3 (PSPO)",B718)),"")</f>
        <v/>
      </c>
      <c r="E718" s="7"/>
      <c r="F718" s="7"/>
      <c r="G718" s="151"/>
      <c r="H718" s="349">
        <f t="shared" si="217"/>
        <v>1.7500000000000002E-2</v>
      </c>
      <c r="I718" s="19">
        <f t="shared" si="218"/>
        <v>0</v>
      </c>
      <c r="J718" s="67">
        <f t="shared" si="219"/>
        <v>3.5000000000000003E-2</v>
      </c>
      <c r="K718" s="19">
        <f t="shared" si="220"/>
        <v>0</v>
      </c>
      <c r="L718" s="138">
        <f>IF(ISNUMBER(VLOOKUP('Rate Calculations'!$A718,#REF!,2,FALSE)),VLOOKUP('Rate Calculations'!$A718,#REF!,2,FALSE),0)</f>
        <v>0</v>
      </c>
      <c r="M718" s="89">
        <f>IF(ISNUMBER(VLOOKUP('Rate Calculations'!$A718,#REF!,4,FALSE)),VLOOKUP('Rate Calculations'!$A718,#REF!,4,FALSE),0)</f>
        <v>0</v>
      </c>
      <c r="N718" s="17">
        <f t="shared" si="221"/>
        <v>0</v>
      </c>
      <c r="O718" s="18">
        <f t="shared" si="222"/>
        <v>0</v>
      </c>
      <c r="P718" s="139">
        <f t="shared" si="223"/>
        <v>0</v>
      </c>
      <c r="Q718" s="66">
        <f t="shared" si="224"/>
        <v>0</v>
      </c>
      <c r="R718" s="66">
        <f t="shared" si="225"/>
        <v>0</v>
      </c>
      <c r="S718" s="10" t="e">
        <f>IF(#REF!="Yes",Q718,(Q718+I718*0.5))</f>
        <v>#REF!</v>
      </c>
      <c r="T718" s="10" t="e">
        <f>IF(#REF!="Yes",R718,(R718+K718*0.5))</f>
        <v>#REF!</v>
      </c>
      <c r="U718" s="151">
        <f t="shared" si="226"/>
        <v>0</v>
      </c>
      <c r="V718" s="16">
        <f t="shared" si="227"/>
        <v>0</v>
      </c>
      <c r="W718" s="16">
        <f t="shared" si="228"/>
        <v>0</v>
      </c>
      <c r="X718" s="138">
        <f>IF(ISNUMBER(VLOOKUP('Rate Calculations'!$A718,#REF!,5,FALSE)),VLOOKUP('Rate Calculations'!$A718,#REF!,5,FALSE),0)</f>
        <v>0</v>
      </c>
      <c r="Y718" s="89">
        <f>IF(ISNUMBER(VLOOKUP('Rate Calculations'!$A718,#REF!,6,FALSE)),VLOOKUP('Rate Calculations'!$A718,#REF!,6,FALSE),0)</f>
        <v>0</v>
      </c>
      <c r="Z718" s="17">
        <f t="shared" si="229"/>
        <v>0</v>
      </c>
      <c r="AA718" s="18">
        <f t="shared" si="230"/>
        <v>0</v>
      </c>
      <c r="AB718" s="46">
        <f t="shared" si="215"/>
        <v>0</v>
      </c>
      <c r="AC718" s="24">
        <f t="shared" si="231"/>
        <v>0</v>
      </c>
      <c r="AD718" s="24">
        <f t="shared" si="232"/>
        <v>0</v>
      </c>
      <c r="AE718" s="27" t="e">
        <f>IF(#REF!="Yes",AC718,(AC718+V718*0.5))</f>
        <v>#REF!</v>
      </c>
      <c r="AF718" s="27" t="e">
        <f>IF(#REF!="Yes",AD718,(AD718+W718*0.5))</f>
        <v>#REF!</v>
      </c>
    </row>
    <row r="719" spans="1:32">
      <c r="A719" s="57" t="str">
        <f t="shared" si="216"/>
        <v xml:space="preserve"> </v>
      </c>
      <c r="B719" s="57"/>
      <c r="C719" s="57"/>
      <c r="D719" s="30" t="str">
        <f>IFERROR((GETPIVOTDATA("Average of Certified Payroll Hourly Rate",'Pivot Table'!$X$3,"Firm Name",A719,"Class Round 3 (PSPO)",B719)),"")</f>
        <v/>
      </c>
      <c r="E719" s="7"/>
      <c r="F719" s="7"/>
      <c r="G719" s="151"/>
      <c r="H719" s="349">
        <f t="shared" si="217"/>
        <v>1.7500000000000002E-2</v>
      </c>
      <c r="I719" s="19">
        <f t="shared" si="218"/>
        <v>0</v>
      </c>
      <c r="J719" s="67">
        <f t="shared" si="219"/>
        <v>3.5000000000000003E-2</v>
      </c>
      <c r="K719" s="19">
        <f t="shared" si="220"/>
        <v>0</v>
      </c>
      <c r="L719" s="138">
        <f>IF(ISNUMBER(VLOOKUP('Rate Calculations'!$A719,#REF!,2,FALSE)),VLOOKUP('Rate Calculations'!$A719,#REF!,2,FALSE),0)</f>
        <v>0</v>
      </c>
      <c r="M719" s="89">
        <f>IF(ISNUMBER(VLOOKUP('Rate Calculations'!$A719,#REF!,4,FALSE)),VLOOKUP('Rate Calculations'!$A719,#REF!,4,FALSE),0)</f>
        <v>0</v>
      </c>
      <c r="N719" s="17">
        <f t="shared" si="221"/>
        <v>0</v>
      </c>
      <c r="O719" s="18">
        <f t="shared" si="222"/>
        <v>0</v>
      </c>
      <c r="P719" s="139">
        <f t="shared" si="223"/>
        <v>0</v>
      </c>
      <c r="Q719" s="66">
        <f t="shared" si="224"/>
        <v>0</v>
      </c>
      <c r="R719" s="66">
        <f t="shared" si="225"/>
        <v>0</v>
      </c>
      <c r="S719" s="10" t="e">
        <f>IF(#REF!="Yes",Q719,(Q719+I719*0.5))</f>
        <v>#REF!</v>
      </c>
      <c r="T719" s="10" t="e">
        <f>IF(#REF!="Yes",R719,(R719+K719*0.5))</f>
        <v>#REF!</v>
      </c>
      <c r="U719" s="151">
        <f t="shared" si="226"/>
        <v>0</v>
      </c>
      <c r="V719" s="16">
        <f t="shared" si="227"/>
        <v>0</v>
      </c>
      <c r="W719" s="16">
        <f t="shared" si="228"/>
        <v>0</v>
      </c>
      <c r="X719" s="138">
        <f>IF(ISNUMBER(VLOOKUP('Rate Calculations'!$A719,#REF!,5,FALSE)),VLOOKUP('Rate Calculations'!$A719,#REF!,5,FALSE),0)</f>
        <v>0</v>
      </c>
      <c r="Y719" s="89">
        <f>IF(ISNUMBER(VLOOKUP('Rate Calculations'!$A719,#REF!,6,FALSE)),VLOOKUP('Rate Calculations'!$A719,#REF!,6,FALSE),0)</f>
        <v>0</v>
      </c>
      <c r="Z719" s="17">
        <f t="shared" si="229"/>
        <v>0</v>
      </c>
      <c r="AA719" s="18">
        <f t="shared" si="230"/>
        <v>0</v>
      </c>
      <c r="AB719" s="46">
        <f t="shared" si="215"/>
        <v>0</v>
      </c>
      <c r="AC719" s="24">
        <f t="shared" si="231"/>
        <v>0</v>
      </c>
      <c r="AD719" s="24">
        <f t="shared" si="232"/>
        <v>0</v>
      </c>
      <c r="AE719" s="27" t="e">
        <f>IF(#REF!="Yes",AC719,(AC719+V719*0.5))</f>
        <v>#REF!</v>
      </c>
      <c r="AF719" s="27" t="e">
        <f>IF(#REF!="Yes",AD719,(AD719+W719*0.5))</f>
        <v>#REF!</v>
      </c>
    </row>
    <row r="720" spans="1:32">
      <c r="A720" s="57" t="str">
        <f t="shared" si="216"/>
        <v xml:space="preserve"> </v>
      </c>
      <c r="B720" s="57"/>
      <c r="C720" s="57"/>
      <c r="D720" s="30" t="str">
        <f>IFERROR((GETPIVOTDATA("Average of Certified Payroll Hourly Rate",'Pivot Table'!$X$3,"Firm Name",A720,"Class Round 3 (PSPO)",B720)),"")</f>
        <v/>
      </c>
      <c r="E720" s="7"/>
      <c r="F720" s="7"/>
      <c r="G720" s="151"/>
      <c r="H720" s="349">
        <f t="shared" si="217"/>
        <v>1.7500000000000002E-2</v>
      </c>
      <c r="I720" s="19">
        <f t="shared" si="218"/>
        <v>0</v>
      </c>
      <c r="J720" s="67">
        <f t="shared" si="219"/>
        <v>3.5000000000000003E-2</v>
      </c>
      <c r="K720" s="19">
        <f t="shared" si="220"/>
        <v>0</v>
      </c>
      <c r="L720" s="138">
        <f>IF(ISNUMBER(VLOOKUP('Rate Calculations'!$A720,#REF!,2,FALSE)),VLOOKUP('Rate Calculations'!$A720,#REF!,2,FALSE),0)</f>
        <v>0</v>
      </c>
      <c r="M720" s="89">
        <f>IF(ISNUMBER(VLOOKUP('Rate Calculations'!$A720,#REF!,4,FALSE)),VLOOKUP('Rate Calculations'!$A720,#REF!,4,FALSE),0)</f>
        <v>0</v>
      </c>
      <c r="N720" s="17">
        <f t="shared" si="221"/>
        <v>0</v>
      </c>
      <c r="O720" s="18">
        <f t="shared" si="222"/>
        <v>0</v>
      </c>
      <c r="P720" s="139">
        <f t="shared" si="223"/>
        <v>0</v>
      </c>
      <c r="Q720" s="66">
        <f t="shared" si="224"/>
        <v>0</v>
      </c>
      <c r="R720" s="66">
        <f t="shared" si="225"/>
        <v>0</v>
      </c>
      <c r="S720" s="10" t="e">
        <f>IF(#REF!="Yes",Q720,(Q720+I720*0.5))</f>
        <v>#REF!</v>
      </c>
      <c r="T720" s="10" t="e">
        <f>IF(#REF!="Yes",R720,(R720+K720*0.5))</f>
        <v>#REF!</v>
      </c>
      <c r="U720" s="151">
        <f t="shared" si="226"/>
        <v>0</v>
      </c>
      <c r="V720" s="16">
        <f t="shared" si="227"/>
        <v>0</v>
      </c>
      <c r="W720" s="16">
        <f t="shared" si="228"/>
        <v>0</v>
      </c>
      <c r="X720" s="138">
        <f>IF(ISNUMBER(VLOOKUP('Rate Calculations'!$A720,#REF!,5,FALSE)),VLOOKUP('Rate Calculations'!$A720,#REF!,5,FALSE),0)</f>
        <v>0</v>
      </c>
      <c r="Y720" s="89">
        <f>IF(ISNUMBER(VLOOKUP('Rate Calculations'!$A720,#REF!,6,FALSE)),VLOOKUP('Rate Calculations'!$A720,#REF!,6,FALSE),0)</f>
        <v>0</v>
      </c>
      <c r="Z720" s="17">
        <f t="shared" si="229"/>
        <v>0</v>
      </c>
      <c r="AA720" s="18">
        <f t="shared" si="230"/>
        <v>0</v>
      </c>
      <c r="AB720" s="46">
        <f t="shared" si="215"/>
        <v>0</v>
      </c>
      <c r="AC720" s="24">
        <f t="shared" si="231"/>
        <v>0</v>
      </c>
      <c r="AD720" s="24">
        <f t="shared" si="232"/>
        <v>0</v>
      </c>
      <c r="AE720" s="27" t="e">
        <f>IF(#REF!="Yes",AC720,(AC720+V720*0.5))</f>
        <v>#REF!</v>
      </c>
      <c r="AF720" s="27" t="e">
        <f>IF(#REF!="Yes",AD720,(AD720+W720*0.5))</f>
        <v>#REF!</v>
      </c>
    </row>
    <row r="721" spans="1:32">
      <c r="A721" s="57" t="str">
        <f t="shared" si="216"/>
        <v xml:space="preserve"> </v>
      </c>
      <c r="B721" s="57"/>
      <c r="C721" s="57"/>
      <c r="D721" s="30" t="str">
        <f>IFERROR((GETPIVOTDATA("Average of Certified Payroll Hourly Rate",'Pivot Table'!$X$3,"Firm Name",A721,"Class Round 3 (PSPO)",B721)),"")</f>
        <v/>
      </c>
      <c r="E721" s="7"/>
      <c r="F721" s="7"/>
      <c r="G721" s="151"/>
      <c r="H721" s="349">
        <f t="shared" si="217"/>
        <v>1.7500000000000002E-2</v>
      </c>
      <c r="I721" s="19">
        <f t="shared" si="218"/>
        <v>0</v>
      </c>
      <c r="J721" s="67">
        <f t="shared" si="219"/>
        <v>3.5000000000000003E-2</v>
      </c>
      <c r="K721" s="19">
        <f t="shared" si="220"/>
        <v>0</v>
      </c>
      <c r="L721" s="138">
        <f>IF(ISNUMBER(VLOOKUP('Rate Calculations'!$A721,#REF!,2,FALSE)),VLOOKUP('Rate Calculations'!$A721,#REF!,2,FALSE),0)</f>
        <v>0</v>
      </c>
      <c r="M721" s="89">
        <f>IF(ISNUMBER(VLOOKUP('Rate Calculations'!$A721,#REF!,4,FALSE)),VLOOKUP('Rate Calculations'!$A721,#REF!,4,FALSE),0)</f>
        <v>0</v>
      </c>
      <c r="N721" s="17">
        <f t="shared" si="221"/>
        <v>0</v>
      </c>
      <c r="O721" s="18">
        <f t="shared" si="222"/>
        <v>0</v>
      </c>
      <c r="P721" s="139">
        <f t="shared" si="223"/>
        <v>0</v>
      </c>
      <c r="Q721" s="66">
        <f t="shared" si="224"/>
        <v>0</v>
      </c>
      <c r="R721" s="66">
        <f t="shared" si="225"/>
        <v>0</v>
      </c>
      <c r="S721" s="10" t="e">
        <f>IF(#REF!="Yes",Q721,(Q721+I721*0.5))</f>
        <v>#REF!</v>
      </c>
      <c r="T721" s="10" t="e">
        <f>IF(#REF!="Yes",R721,(R721+K721*0.5))</f>
        <v>#REF!</v>
      </c>
      <c r="U721" s="151">
        <f t="shared" si="226"/>
        <v>0</v>
      </c>
      <c r="V721" s="16">
        <f t="shared" si="227"/>
        <v>0</v>
      </c>
      <c r="W721" s="16">
        <f t="shared" si="228"/>
        <v>0</v>
      </c>
      <c r="X721" s="138">
        <f>IF(ISNUMBER(VLOOKUP('Rate Calculations'!$A721,#REF!,5,FALSE)),VLOOKUP('Rate Calculations'!$A721,#REF!,5,FALSE),0)</f>
        <v>0</v>
      </c>
      <c r="Y721" s="89">
        <f>IF(ISNUMBER(VLOOKUP('Rate Calculations'!$A721,#REF!,6,FALSE)),VLOOKUP('Rate Calculations'!$A721,#REF!,6,FALSE),0)</f>
        <v>0</v>
      </c>
      <c r="Z721" s="17">
        <f t="shared" si="229"/>
        <v>0</v>
      </c>
      <c r="AA721" s="18">
        <f t="shared" si="230"/>
        <v>0</v>
      </c>
      <c r="AB721" s="46">
        <f t="shared" si="215"/>
        <v>0</v>
      </c>
      <c r="AC721" s="24">
        <f t="shared" si="231"/>
        <v>0</v>
      </c>
      <c r="AD721" s="24">
        <f t="shared" si="232"/>
        <v>0</v>
      </c>
      <c r="AE721" s="27" t="e">
        <f>IF(#REF!="Yes",AC721,(AC721+V721*0.5))</f>
        <v>#REF!</v>
      </c>
      <c r="AF721" s="27" t="e">
        <f>IF(#REF!="Yes",AD721,(AD721+W721*0.5))</f>
        <v>#REF!</v>
      </c>
    </row>
    <row r="722" spans="1:32">
      <c r="A722" s="57" t="str">
        <f t="shared" si="216"/>
        <v xml:space="preserve"> </v>
      </c>
      <c r="B722" s="57"/>
      <c r="C722" s="57"/>
      <c r="D722" s="30" t="str">
        <f>IFERROR((GETPIVOTDATA("Average of Certified Payroll Hourly Rate",'Pivot Table'!$X$3,"Firm Name",A722,"Class Round 3 (PSPO)",B722)),"")</f>
        <v/>
      </c>
      <c r="E722" s="7"/>
      <c r="F722" s="7"/>
      <c r="G722" s="151"/>
      <c r="H722" s="349">
        <f t="shared" si="217"/>
        <v>1.7500000000000002E-2</v>
      </c>
      <c r="I722" s="19">
        <f t="shared" si="218"/>
        <v>0</v>
      </c>
      <c r="J722" s="67">
        <f t="shared" si="219"/>
        <v>3.5000000000000003E-2</v>
      </c>
      <c r="K722" s="19">
        <f t="shared" si="220"/>
        <v>0</v>
      </c>
      <c r="L722" s="138">
        <f>IF(ISNUMBER(VLOOKUP('Rate Calculations'!$A722,#REF!,2,FALSE)),VLOOKUP('Rate Calculations'!$A722,#REF!,2,FALSE),0)</f>
        <v>0</v>
      </c>
      <c r="M722" s="89">
        <f>IF(ISNUMBER(VLOOKUP('Rate Calculations'!$A722,#REF!,4,FALSE)),VLOOKUP('Rate Calculations'!$A722,#REF!,4,FALSE),0)</f>
        <v>0</v>
      </c>
      <c r="N722" s="17">
        <f t="shared" si="221"/>
        <v>0</v>
      </c>
      <c r="O722" s="18">
        <f t="shared" si="222"/>
        <v>0</v>
      </c>
      <c r="P722" s="139">
        <f t="shared" si="223"/>
        <v>0</v>
      </c>
      <c r="Q722" s="66">
        <f t="shared" si="224"/>
        <v>0</v>
      </c>
      <c r="R722" s="66">
        <f t="shared" si="225"/>
        <v>0</v>
      </c>
      <c r="S722" s="10" t="e">
        <f>IF(#REF!="Yes",Q722,(Q722+I722*0.5))</f>
        <v>#REF!</v>
      </c>
      <c r="T722" s="10" t="e">
        <f>IF(#REF!="Yes",R722,(R722+K722*0.5))</f>
        <v>#REF!</v>
      </c>
      <c r="U722" s="151">
        <f t="shared" si="226"/>
        <v>0</v>
      </c>
      <c r="V722" s="16">
        <f t="shared" si="227"/>
        <v>0</v>
      </c>
      <c r="W722" s="16">
        <f t="shared" si="228"/>
        <v>0</v>
      </c>
      <c r="X722" s="138">
        <f>IF(ISNUMBER(VLOOKUP('Rate Calculations'!$A722,#REF!,5,FALSE)),VLOOKUP('Rate Calculations'!$A722,#REF!,5,FALSE),0)</f>
        <v>0</v>
      </c>
      <c r="Y722" s="89">
        <f>IF(ISNUMBER(VLOOKUP('Rate Calculations'!$A722,#REF!,6,FALSE)),VLOOKUP('Rate Calculations'!$A722,#REF!,6,FALSE),0)</f>
        <v>0</v>
      </c>
      <c r="Z722" s="17">
        <f t="shared" si="229"/>
        <v>0</v>
      </c>
      <c r="AA722" s="18">
        <f t="shared" si="230"/>
        <v>0</v>
      </c>
      <c r="AB722" s="46">
        <f t="shared" si="215"/>
        <v>0</v>
      </c>
      <c r="AC722" s="24">
        <f t="shared" si="231"/>
        <v>0</v>
      </c>
      <c r="AD722" s="24">
        <f t="shared" si="232"/>
        <v>0</v>
      </c>
      <c r="AE722" s="27" t="e">
        <f>IF(#REF!="Yes",AC722,(AC722+V722*0.5))</f>
        <v>#REF!</v>
      </c>
      <c r="AF722" s="27" t="e">
        <f>IF(#REF!="Yes",AD722,(AD722+W722*0.5))</f>
        <v>#REF!</v>
      </c>
    </row>
    <row r="723" spans="1:32">
      <c r="A723" s="57" t="str">
        <f t="shared" si="216"/>
        <v xml:space="preserve"> </v>
      </c>
      <c r="B723" s="57"/>
      <c r="C723" s="57"/>
      <c r="D723" s="30" t="str">
        <f>IFERROR((GETPIVOTDATA("Average of Certified Payroll Hourly Rate",'Pivot Table'!$X$3,"Firm Name",A723,"Class Round 3 (PSPO)",B723)),"")</f>
        <v/>
      </c>
      <c r="E723" s="7"/>
      <c r="F723" s="7"/>
      <c r="G723" s="151"/>
      <c r="H723" s="349">
        <f t="shared" si="217"/>
        <v>1.7500000000000002E-2</v>
      </c>
      <c r="I723" s="19">
        <f t="shared" si="218"/>
        <v>0</v>
      </c>
      <c r="J723" s="67">
        <f t="shared" si="219"/>
        <v>3.5000000000000003E-2</v>
      </c>
      <c r="K723" s="19">
        <f t="shared" si="220"/>
        <v>0</v>
      </c>
      <c r="L723" s="138">
        <f>IF(ISNUMBER(VLOOKUP('Rate Calculations'!$A723,#REF!,2,FALSE)),VLOOKUP('Rate Calculations'!$A723,#REF!,2,FALSE),0)</f>
        <v>0</v>
      </c>
      <c r="M723" s="89">
        <f>IF(ISNUMBER(VLOOKUP('Rate Calculations'!$A723,#REF!,4,FALSE)),VLOOKUP('Rate Calculations'!$A723,#REF!,4,FALSE),0)</f>
        <v>0</v>
      </c>
      <c r="N723" s="17">
        <f t="shared" si="221"/>
        <v>0</v>
      </c>
      <c r="O723" s="18">
        <f t="shared" si="222"/>
        <v>0</v>
      </c>
      <c r="P723" s="139">
        <f t="shared" si="223"/>
        <v>0</v>
      </c>
      <c r="Q723" s="66">
        <f t="shared" si="224"/>
        <v>0</v>
      </c>
      <c r="R723" s="66">
        <f t="shared" si="225"/>
        <v>0</v>
      </c>
      <c r="S723" s="10" t="e">
        <f>IF(#REF!="Yes",Q723,(Q723+I723*0.5))</f>
        <v>#REF!</v>
      </c>
      <c r="T723" s="10" t="e">
        <f>IF(#REF!="Yes",R723,(R723+K723*0.5))</f>
        <v>#REF!</v>
      </c>
      <c r="U723" s="151">
        <f t="shared" si="226"/>
        <v>0</v>
      </c>
      <c r="V723" s="16">
        <f t="shared" si="227"/>
        <v>0</v>
      </c>
      <c r="W723" s="16">
        <f t="shared" si="228"/>
        <v>0</v>
      </c>
      <c r="X723" s="138">
        <f>IF(ISNUMBER(VLOOKUP('Rate Calculations'!$A723,#REF!,5,FALSE)),VLOOKUP('Rate Calculations'!$A723,#REF!,5,FALSE),0)</f>
        <v>0</v>
      </c>
      <c r="Y723" s="89">
        <f>IF(ISNUMBER(VLOOKUP('Rate Calculations'!$A723,#REF!,6,FALSE)),VLOOKUP('Rate Calculations'!$A723,#REF!,6,FALSE),0)</f>
        <v>0</v>
      </c>
      <c r="Z723" s="17">
        <f t="shared" si="229"/>
        <v>0</v>
      </c>
      <c r="AA723" s="18">
        <f t="shared" si="230"/>
        <v>0</v>
      </c>
      <c r="AB723" s="46">
        <f t="shared" si="215"/>
        <v>0</v>
      </c>
      <c r="AC723" s="24">
        <f t="shared" si="231"/>
        <v>0</v>
      </c>
      <c r="AD723" s="24">
        <f t="shared" si="232"/>
        <v>0</v>
      </c>
      <c r="AE723" s="27" t="e">
        <f>IF(#REF!="Yes",AC723,(AC723+V723*0.5))</f>
        <v>#REF!</v>
      </c>
      <c r="AF723" s="27" t="e">
        <f>IF(#REF!="Yes",AD723,(AD723+W723*0.5))</f>
        <v>#REF!</v>
      </c>
    </row>
    <row r="724" spans="1:32">
      <c r="A724" s="57" t="str">
        <f t="shared" si="216"/>
        <v xml:space="preserve"> </v>
      </c>
      <c r="B724" s="57"/>
      <c r="C724" s="57"/>
      <c r="D724" s="30" t="str">
        <f>IFERROR((GETPIVOTDATA("Average of Certified Payroll Hourly Rate",'Pivot Table'!$X$3,"Firm Name",A724,"Class Round 3 (PSPO)",B724)),"")</f>
        <v/>
      </c>
      <c r="E724" s="7"/>
      <c r="F724" s="7"/>
      <c r="G724" s="151"/>
      <c r="H724" s="349">
        <f t="shared" si="217"/>
        <v>1.7500000000000002E-2</v>
      </c>
      <c r="I724" s="19">
        <f t="shared" si="218"/>
        <v>0</v>
      </c>
      <c r="J724" s="67">
        <f t="shared" si="219"/>
        <v>3.5000000000000003E-2</v>
      </c>
      <c r="K724" s="19">
        <f t="shared" si="220"/>
        <v>0</v>
      </c>
      <c r="L724" s="138">
        <f>IF(ISNUMBER(VLOOKUP('Rate Calculations'!$A724,#REF!,2,FALSE)),VLOOKUP('Rate Calculations'!$A724,#REF!,2,FALSE),0)</f>
        <v>0</v>
      </c>
      <c r="M724" s="89">
        <f>IF(ISNUMBER(VLOOKUP('Rate Calculations'!$A724,#REF!,4,FALSE)),VLOOKUP('Rate Calculations'!$A724,#REF!,4,FALSE),0)</f>
        <v>0</v>
      </c>
      <c r="N724" s="17">
        <f t="shared" si="221"/>
        <v>0</v>
      </c>
      <c r="O724" s="18">
        <f t="shared" si="222"/>
        <v>0</v>
      </c>
      <c r="P724" s="139">
        <f t="shared" si="223"/>
        <v>0</v>
      </c>
      <c r="Q724" s="66">
        <f t="shared" si="224"/>
        <v>0</v>
      </c>
      <c r="R724" s="66">
        <f t="shared" si="225"/>
        <v>0</v>
      </c>
      <c r="S724" s="10" t="e">
        <f>IF(#REF!="Yes",Q724,(Q724+I724*0.5))</f>
        <v>#REF!</v>
      </c>
      <c r="T724" s="10" t="e">
        <f>IF(#REF!="Yes",R724,(R724+K724*0.5))</f>
        <v>#REF!</v>
      </c>
      <c r="U724" s="151">
        <f t="shared" si="226"/>
        <v>0</v>
      </c>
      <c r="V724" s="16">
        <f t="shared" si="227"/>
        <v>0</v>
      </c>
      <c r="W724" s="16">
        <f t="shared" si="228"/>
        <v>0</v>
      </c>
      <c r="X724" s="138">
        <f>IF(ISNUMBER(VLOOKUP('Rate Calculations'!$A724,#REF!,5,FALSE)),VLOOKUP('Rate Calculations'!$A724,#REF!,5,FALSE),0)</f>
        <v>0</v>
      </c>
      <c r="Y724" s="89">
        <f>IF(ISNUMBER(VLOOKUP('Rate Calculations'!$A724,#REF!,6,FALSE)),VLOOKUP('Rate Calculations'!$A724,#REF!,6,FALSE),0)</f>
        <v>0</v>
      </c>
      <c r="Z724" s="17">
        <f t="shared" si="229"/>
        <v>0</v>
      </c>
      <c r="AA724" s="18">
        <f t="shared" si="230"/>
        <v>0</v>
      </c>
      <c r="AB724" s="46">
        <f t="shared" si="215"/>
        <v>0</v>
      </c>
      <c r="AC724" s="24">
        <f t="shared" si="231"/>
        <v>0</v>
      </c>
      <c r="AD724" s="24">
        <f t="shared" si="232"/>
        <v>0</v>
      </c>
      <c r="AE724" s="27" t="e">
        <f>IF(#REF!="Yes",AC724,(AC724+V724*0.5))</f>
        <v>#REF!</v>
      </c>
      <c r="AF724" s="27" t="e">
        <f>IF(#REF!="Yes",AD724,(AD724+W724*0.5))</f>
        <v>#REF!</v>
      </c>
    </row>
    <row r="725" spans="1:32">
      <c r="A725" s="57" t="str">
        <f t="shared" si="216"/>
        <v xml:space="preserve"> </v>
      </c>
      <c r="B725" s="57"/>
      <c r="C725" s="57"/>
      <c r="D725" s="30" t="str">
        <f>IFERROR((GETPIVOTDATA("Average of Certified Payroll Hourly Rate",'Pivot Table'!$X$3,"Firm Name",A725,"Class Round 3 (PSPO)",B725)),"")</f>
        <v/>
      </c>
      <c r="E725" s="7"/>
      <c r="F725" s="7"/>
      <c r="G725" s="151"/>
      <c r="H725" s="349">
        <f t="shared" si="217"/>
        <v>1.7500000000000002E-2</v>
      </c>
      <c r="I725" s="19">
        <f t="shared" si="218"/>
        <v>0</v>
      </c>
      <c r="J725" s="67">
        <f t="shared" si="219"/>
        <v>3.5000000000000003E-2</v>
      </c>
      <c r="K725" s="19">
        <f t="shared" si="220"/>
        <v>0</v>
      </c>
      <c r="L725" s="138">
        <f>IF(ISNUMBER(VLOOKUP('Rate Calculations'!$A725,#REF!,2,FALSE)),VLOOKUP('Rate Calculations'!$A725,#REF!,2,FALSE),0)</f>
        <v>0</v>
      </c>
      <c r="M725" s="89">
        <f>IF(ISNUMBER(VLOOKUP('Rate Calculations'!$A725,#REF!,4,FALSE)),VLOOKUP('Rate Calculations'!$A725,#REF!,4,FALSE),0)</f>
        <v>0</v>
      </c>
      <c r="N725" s="17">
        <f t="shared" si="221"/>
        <v>0</v>
      </c>
      <c r="O725" s="18">
        <f t="shared" si="222"/>
        <v>0</v>
      </c>
      <c r="P725" s="139">
        <f t="shared" si="223"/>
        <v>0</v>
      </c>
      <c r="Q725" s="66">
        <f t="shared" si="224"/>
        <v>0</v>
      </c>
      <c r="R725" s="66">
        <f t="shared" si="225"/>
        <v>0</v>
      </c>
      <c r="S725" s="10" t="e">
        <f>IF(#REF!="Yes",Q725,(Q725+I725*0.5))</f>
        <v>#REF!</v>
      </c>
      <c r="T725" s="10" t="e">
        <f>IF(#REF!="Yes",R725,(R725+K725*0.5))</f>
        <v>#REF!</v>
      </c>
      <c r="U725" s="151">
        <f t="shared" si="226"/>
        <v>0</v>
      </c>
      <c r="V725" s="16">
        <f t="shared" si="227"/>
        <v>0</v>
      </c>
      <c r="W725" s="16">
        <f t="shared" si="228"/>
        <v>0</v>
      </c>
      <c r="X725" s="138">
        <f>IF(ISNUMBER(VLOOKUP('Rate Calculations'!$A725,#REF!,5,FALSE)),VLOOKUP('Rate Calculations'!$A725,#REF!,5,FALSE),0)</f>
        <v>0</v>
      </c>
      <c r="Y725" s="89">
        <f>IF(ISNUMBER(VLOOKUP('Rate Calculations'!$A725,#REF!,6,FALSE)),VLOOKUP('Rate Calculations'!$A725,#REF!,6,FALSE),0)</f>
        <v>0</v>
      </c>
      <c r="Z725" s="17">
        <f t="shared" si="229"/>
        <v>0</v>
      </c>
      <c r="AA725" s="18">
        <f t="shared" si="230"/>
        <v>0</v>
      </c>
      <c r="AB725" s="46">
        <f t="shared" si="215"/>
        <v>0</v>
      </c>
      <c r="AC725" s="24">
        <f t="shared" si="231"/>
        <v>0</v>
      </c>
      <c r="AD725" s="24">
        <f t="shared" si="232"/>
        <v>0</v>
      </c>
      <c r="AE725" s="27" t="e">
        <f>IF(#REF!="Yes",AC725,(AC725+V725*0.5))</f>
        <v>#REF!</v>
      </c>
      <c r="AF725" s="27" t="e">
        <f>IF(#REF!="Yes",AD725,(AD725+W725*0.5))</f>
        <v>#REF!</v>
      </c>
    </row>
    <row r="726" spans="1:32">
      <c r="A726" s="57" t="str">
        <f t="shared" si="216"/>
        <v xml:space="preserve"> </v>
      </c>
      <c r="B726" s="57"/>
      <c r="C726" s="57"/>
      <c r="D726" s="30" t="str">
        <f>IFERROR((GETPIVOTDATA("Average of Certified Payroll Hourly Rate",'Pivot Table'!$X$3,"Firm Name",A726,"Class Round 3 (PSPO)",B726)),"")</f>
        <v/>
      </c>
      <c r="E726" s="7"/>
      <c r="F726" s="7"/>
      <c r="G726" s="151"/>
      <c r="H726" s="349">
        <f t="shared" si="217"/>
        <v>1.7500000000000002E-2</v>
      </c>
      <c r="I726" s="19">
        <f t="shared" si="218"/>
        <v>0</v>
      </c>
      <c r="J726" s="67">
        <f t="shared" si="219"/>
        <v>3.5000000000000003E-2</v>
      </c>
      <c r="K726" s="19">
        <f t="shared" si="220"/>
        <v>0</v>
      </c>
      <c r="L726" s="138">
        <f>IF(ISNUMBER(VLOOKUP('Rate Calculations'!$A726,#REF!,2,FALSE)),VLOOKUP('Rate Calculations'!$A726,#REF!,2,FALSE),0)</f>
        <v>0</v>
      </c>
      <c r="M726" s="89">
        <f>IF(ISNUMBER(VLOOKUP('Rate Calculations'!$A726,#REF!,4,FALSE)),VLOOKUP('Rate Calculations'!$A726,#REF!,4,FALSE),0)</f>
        <v>0</v>
      </c>
      <c r="N726" s="17">
        <f t="shared" si="221"/>
        <v>0</v>
      </c>
      <c r="O726" s="18">
        <f t="shared" si="222"/>
        <v>0</v>
      </c>
      <c r="P726" s="139">
        <f t="shared" si="223"/>
        <v>0</v>
      </c>
      <c r="Q726" s="66">
        <f t="shared" si="224"/>
        <v>0</v>
      </c>
      <c r="R726" s="66">
        <f t="shared" si="225"/>
        <v>0</v>
      </c>
      <c r="S726" s="10" t="e">
        <f>IF(#REF!="Yes",Q726,(Q726+I726*0.5))</f>
        <v>#REF!</v>
      </c>
      <c r="T726" s="10" t="e">
        <f>IF(#REF!="Yes",R726,(R726+K726*0.5))</f>
        <v>#REF!</v>
      </c>
      <c r="U726" s="151">
        <f t="shared" si="226"/>
        <v>0</v>
      </c>
      <c r="V726" s="16">
        <f t="shared" si="227"/>
        <v>0</v>
      </c>
      <c r="W726" s="16">
        <f t="shared" si="228"/>
        <v>0</v>
      </c>
      <c r="X726" s="138">
        <f>IF(ISNUMBER(VLOOKUP('Rate Calculations'!$A726,#REF!,5,FALSE)),VLOOKUP('Rate Calculations'!$A726,#REF!,5,FALSE),0)</f>
        <v>0</v>
      </c>
      <c r="Y726" s="89">
        <f>IF(ISNUMBER(VLOOKUP('Rate Calculations'!$A726,#REF!,6,FALSE)),VLOOKUP('Rate Calculations'!$A726,#REF!,6,FALSE),0)</f>
        <v>0</v>
      </c>
      <c r="Z726" s="17">
        <f t="shared" si="229"/>
        <v>0</v>
      </c>
      <c r="AA726" s="18">
        <f t="shared" si="230"/>
        <v>0</v>
      </c>
      <c r="AB726" s="46">
        <f t="shared" si="215"/>
        <v>0</v>
      </c>
      <c r="AC726" s="24">
        <f t="shared" si="231"/>
        <v>0</v>
      </c>
      <c r="AD726" s="24">
        <f t="shared" si="232"/>
        <v>0</v>
      </c>
      <c r="AE726" s="27" t="e">
        <f>IF(#REF!="Yes",AC726,(AC726+V726*0.5))</f>
        <v>#REF!</v>
      </c>
      <c r="AF726" s="27" t="e">
        <f>IF(#REF!="Yes",AD726,(AD726+W726*0.5))</f>
        <v>#REF!</v>
      </c>
    </row>
    <row r="727" spans="1:32">
      <c r="A727" s="57" t="str">
        <f t="shared" si="216"/>
        <v xml:space="preserve"> </v>
      </c>
      <c r="B727" s="57"/>
      <c r="C727" s="57"/>
      <c r="D727" s="30" t="str">
        <f>IFERROR((GETPIVOTDATA("Average of Certified Payroll Hourly Rate",'Pivot Table'!$X$3,"Firm Name",A727,"Class Round 3 (PSPO)",B727)),"")</f>
        <v/>
      </c>
      <c r="E727" s="7"/>
      <c r="F727" s="7"/>
      <c r="G727" s="151"/>
      <c r="H727" s="349">
        <f t="shared" si="217"/>
        <v>1.7500000000000002E-2</v>
      </c>
      <c r="I727" s="19">
        <f t="shared" si="218"/>
        <v>0</v>
      </c>
      <c r="J727" s="67">
        <f t="shared" si="219"/>
        <v>3.5000000000000003E-2</v>
      </c>
      <c r="K727" s="19">
        <f t="shared" si="220"/>
        <v>0</v>
      </c>
      <c r="L727" s="138">
        <f>IF(ISNUMBER(VLOOKUP('Rate Calculations'!$A727,#REF!,2,FALSE)),VLOOKUP('Rate Calculations'!$A727,#REF!,2,FALSE),0)</f>
        <v>0</v>
      </c>
      <c r="M727" s="89">
        <f>IF(ISNUMBER(VLOOKUP('Rate Calculations'!$A727,#REF!,4,FALSE)),VLOOKUP('Rate Calculations'!$A727,#REF!,4,FALSE),0)</f>
        <v>0</v>
      </c>
      <c r="N727" s="17">
        <f t="shared" si="221"/>
        <v>0</v>
      </c>
      <c r="O727" s="18">
        <f t="shared" si="222"/>
        <v>0</v>
      </c>
      <c r="P727" s="139">
        <f t="shared" si="223"/>
        <v>0</v>
      </c>
      <c r="Q727" s="66">
        <f t="shared" si="224"/>
        <v>0</v>
      </c>
      <c r="R727" s="66">
        <f t="shared" si="225"/>
        <v>0</v>
      </c>
      <c r="S727" s="10" t="e">
        <f>IF(#REF!="Yes",Q727,(Q727+I727*0.5))</f>
        <v>#REF!</v>
      </c>
      <c r="T727" s="10" t="e">
        <f>IF(#REF!="Yes",R727,(R727+K727*0.5))</f>
        <v>#REF!</v>
      </c>
      <c r="U727" s="151">
        <f t="shared" si="226"/>
        <v>0</v>
      </c>
      <c r="V727" s="16">
        <f t="shared" si="227"/>
        <v>0</v>
      </c>
      <c r="W727" s="16">
        <f t="shared" si="228"/>
        <v>0</v>
      </c>
      <c r="X727" s="138">
        <f>IF(ISNUMBER(VLOOKUP('Rate Calculations'!$A727,#REF!,5,FALSE)),VLOOKUP('Rate Calculations'!$A727,#REF!,5,FALSE),0)</f>
        <v>0</v>
      </c>
      <c r="Y727" s="89">
        <f>IF(ISNUMBER(VLOOKUP('Rate Calculations'!$A727,#REF!,6,FALSE)),VLOOKUP('Rate Calculations'!$A727,#REF!,6,FALSE),0)</f>
        <v>0</v>
      </c>
      <c r="Z727" s="17">
        <f t="shared" si="229"/>
        <v>0</v>
      </c>
      <c r="AA727" s="18">
        <f t="shared" si="230"/>
        <v>0</v>
      </c>
      <c r="AB727" s="46">
        <f t="shared" si="215"/>
        <v>0</v>
      </c>
      <c r="AC727" s="24">
        <f t="shared" si="231"/>
        <v>0</v>
      </c>
      <c r="AD727" s="24">
        <f t="shared" si="232"/>
        <v>0</v>
      </c>
      <c r="AE727" s="27" t="e">
        <f>IF(#REF!="Yes",AC727,(AC727+V727*0.5))</f>
        <v>#REF!</v>
      </c>
      <c r="AF727" s="27" t="e">
        <f>IF(#REF!="Yes",AD727,(AD727+W727*0.5))</f>
        <v>#REF!</v>
      </c>
    </row>
    <row r="728" spans="1:32">
      <c r="A728" s="57" t="str">
        <f t="shared" si="216"/>
        <v xml:space="preserve"> </v>
      </c>
      <c r="B728" s="57"/>
      <c r="C728" s="57"/>
      <c r="D728" s="30" t="str">
        <f>IFERROR((GETPIVOTDATA("Average of Certified Payroll Hourly Rate",'Pivot Table'!$X$3,"Firm Name",A728,"Class Round 3 (PSPO)",B728)),"")</f>
        <v/>
      </c>
      <c r="E728" s="7"/>
      <c r="F728" s="7"/>
      <c r="G728" s="151"/>
      <c r="H728" s="349">
        <f t="shared" si="217"/>
        <v>1.7500000000000002E-2</v>
      </c>
      <c r="I728" s="19">
        <f t="shared" si="218"/>
        <v>0</v>
      </c>
      <c r="J728" s="67">
        <f t="shared" si="219"/>
        <v>3.5000000000000003E-2</v>
      </c>
      <c r="K728" s="19">
        <f t="shared" si="220"/>
        <v>0</v>
      </c>
      <c r="L728" s="138">
        <f>IF(ISNUMBER(VLOOKUP('Rate Calculations'!$A728,#REF!,2,FALSE)),VLOOKUP('Rate Calculations'!$A728,#REF!,2,FALSE),0)</f>
        <v>0</v>
      </c>
      <c r="M728" s="89">
        <f>IF(ISNUMBER(VLOOKUP('Rate Calculations'!$A728,#REF!,4,FALSE)),VLOOKUP('Rate Calculations'!$A728,#REF!,4,FALSE),0)</f>
        <v>0</v>
      </c>
      <c r="N728" s="17">
        <f t="shared" si="221"/>
        <v>0</v>
      </c>
      <c r="O728" s="18">
        <f t="shared" si="222"/>
        <v>0</v>
      </c>
      <c r="P728" s="139">
        <f t="shared" si="223"/>
        <v>0</v>
      </c>
      <c r="Q728" s="66">
        <f t="shared" si="224"/>
        <v>0</v>
      </c>
      <c r="R728" s="66">
        <f t="shared" si="225"/>
        <v>0</v>
      </c>
      <c r="S728" s="10" t="e">
        <f>IF(#REF!="Yes",Q728,(Q728+I728*0.5))</f>
        <v>#REF!</v>
      </c>
      <c r="T728" s="10" t="e">
        <f>IF(#REF!="Yes",R728,(R728+K728*0.5))</f>
        <v>#REF!</v>
      </c>
      <c r="U728" s="151">
        <f t="shared" si="226"/>
        <v>0</v>
      </c>
      <c r="V728" s="16">
        <f t="shared" si="227"/>
        <v>0</v>
      </c>
      <c r="W728" s="16">
        <f t="shared" si="228"/>
        <v>0</v>
      </c>
      <c r="X728" s="138">
        <f>IF(ISNUMBER(VLOOKUP('Rate Calculations'!$A728,#REF!,5,FALSE)),VLOOKUP('Rate Calculations'!$A728,#REF!,5,FALSE),0)</f>
        <v>0</v>
      </c>
      <c r="Y728" s="89">
        <f>IF(ISNUMBER(VLOOKUP('Rate Calculations'!$A728,#REF!,6,FALSE)),VLOOKUP('Rate Calculations'!$A728,#REF!,6,FALSE),0)</f>
        <v>0</v>
      </c>
      <c r="Z728" s="17">
        <f t="shared" si="229"/>
        <v>0</v>
      </c>
      <c r="AA728" s="18">
        <f t="shared" si="230"/>
        <v>0</v>
      </c>
      <c r="AB728" s="46">
        <f t="shared" si="215"/>
        <v>0</v>
      </c>
      <c r="AC728" s="24">
        <f t="shared" si="231"/>
        <v>0</v>
      </c>
      <c r="AD728" s="24">
        <f t="shared" si="232"/>
        <v>0</v>
      </c>
      <c r="AE728" s="27" t="e">
        <f>IF(#REF!="Yes",AC728,(AC728+V728*0.5))</f>
        <v>#REF!</v>
      </c>
      <c r="AF728" s="27" t="e">
        <f>IF(#REF!="Yes",AD728,(AD728+W728*0.5))</f>
        <v>#REF!</v>
      </c>
    </row>
    <row r="729" spans="1:32">
      <c r="A729" s="57" t="str">
        <f t="shared" si="216"/>
        <v xml:space="preserve"> </v>
      </c>
      <c r="B729" s="57"/>
      <c r="C729" s="57"/>
      <c r="D729" s="30" t="str">
        <f>IFERROR((GETPIVOTDATA("Average of Certified Payroll Hourly Rate",'Pivot Table'!$X$3,"Firm Name",A729,"Class Round 3 (PSPO)",B729)),"")</f>
        <v/>
      </c>
      <c r="E729" s="7"/>
      <c r="F729" s="7"/>
      <c r="G729" s="151"/>
      <c r="H729" s="349">
        <f t="shared" si="217"/>
        <v>1.7500000000000002E-2</v>
      </c>
      <c r="I729" s="19">
        <f t="shared" si="218"/>
        <v>0</v>
      </c>
      <c r="J729" s="67">
        <f t="shared" si="219"/>
        <v>3.5000000000000003E-2</v>
      </c>
      <c r="K729" s="19">
        <f t="shared" si="220"/>
        <v>0</v>
      </c>
      <c r="L729" s="138">
        <f>IF(ISNUMBER(VLOOKUP('Rate Calculations'!$A729,#REF!,2,FALSE)),VLOOKUP('Rate Calculations'!$A729,#REF!,2,FALSE),0)</f>
        <v>0</v>
      </c>
      <c r="M729" s="89">
        <f>IF(ISNUMBER(VLOOKUP('Rate Calculations'!$A729,#REF!,4,FALSE)),VLOOKUP('Rate Calculations'!$A729,#REF!,4,FALSE),0)</f>
        <v>0</v>
      </c>
      <c r="N729" s="17">
        <f t="shared" si="221"/>
        <v>0</v>
      </c>
      <c r="O729" s="18">
        <f t="shared" si="222"/>
        <v>0</v>
      </c>
      <c r="P729" s="139">
        <f t="shared" si="223"/>
        <v>0</v>
      </c>
      <c r="Q729" s="66">
        <f t="shared" si="224"/>
        <v>0</v>
      </c>
      <c r="R729" s="66">
        <f t="shared" si="225"/>
        <v>0</v>
      </c>
      <c r="S729" s="10" t="e">
        <f>IF(#REF!="Yes",Q729,(Q729+I729*0.5))</f>
        <v>#REF!</v>
      </c>
      <c r="T729" s="10" t="e">
        <f>IF(#REF!="Yes",R729,(R729+K729*0.5))</f>
        <v>#REF!</v>
      </c>
      <c r="U729" s="151">
        <f t="shared" si="226"/>
        <v>0</v>
      </c>
      <c r="V729" s="16">
        <f t="shared" si="227"/>
        <v>0</v>
      </c>
      <c r="W729" s="16">
        <f t="shared" si="228"/>
        <v>0</v>
      </c>
      <c r="X729" s="138">
        <f>IF(ISNUMBER(VLOOKUP('Rate Calculations'!$A729,#REF!,5,FALSE)),VLOOKUP('Rate Calculations'!$A729,#REF!,5,FALSE),0)</f>
        <v>0</v>
      </c>
      <c r="Y729" s="89">
        <f>IF(ISNUMBER(VLOOKUP('Rate Calculations'!$A729,#REF!,6,FALSE)),VLOOKUP('Rate Calculations'!$A729,#REF!,6,FALSE),0)</f>
        <v>0</v>
      </c>
      <c r="Z729" s="17">
        <f t="shared" si="229"/>
        <v>0</v>
      </c>
      <c r="AA729" s="18">
        <f t="shared" si="230"/>
        <v>0</v>
      </c>
      <c r="AB729" s="46">
        <f t="shared" si="215"/>
        <v>0</v>
      </c>
      <c r="AC729" s="24">
        <f t="shared" si="231"/>
        <v>0</v>
      </c>
      <c r="AD729" s="24">
        <f t="shared" si="232"/>
        <v>0</v>
      </c>
      <c r="AE729" s="27" t="e">
        <f>IF(#REF!="Yes",AC729,(AC729+V729*0.5))</f>
        <v>#REF!</v>
      </c>
      <c r="AF729" s="27" t="e">
        <f>IF(#REF!="Yes",AD729,(AD729+W729*0.5))</f>
        <v>#REF!</v>
      </c>
    </row>
    <row r="730" spans="1:32">
      <c r="A730" s="57" t="str">
        <f t="shared" si="216"/>
        <v xml:space="preserve"> </v>
      </c>
      <c r="B730" s="57"/>
      <c r="C730" s="57"/>
      <c r="D730" s="30" t="str">
        <f>IFERROR((GETPIVOTDATA("Average of Certified Payroll Hourly Rate",'Pivot Table'!$X$3,"Firm Name",A730,"Class Round 3 (PSPO)",B730)),"")</f>
        <v/>
      </c>
      <c r="E730" s="7"/>
      <c r="F730" s="7"/>
      <c r="G730" s="151"/>
      <c r="H730" s="349">
        <f t="shared" si="217"/>
        <v>1.7500000000000002E-2</v>
      </c>
      <c r="I730" s="19">
        <f t="shared" si="218"/>
        <v>0</v>
      </c>
      <c r="J730" s="67">
        <f t="shared" si="219"/>
        <v>3.5000000000000003E-2</v>
      </c>
      <c r="K730" s="19">
        <f t="shared" si="220"/>
        <v>0</v>
      </c>
      <c r="L730" s="138">
        <f>IF(ISNUMBER(VLOOKUP('Rate Calculations'!$A730,#REF!,2,FALSE)),VLOOKUP('Rate Calculations'!$A730,#REF!,2,FALSE),0)</f>
        <v>0</v>
      </c>
      <c r="M730" s="89">
        <f>IF(ISNUMBER(VLOOKUP('Rate Calculations'!$A730,#REF!,4,FALSE)),VLOOKUP('Rate Calculations'!$A730,#REF!,4,FALSE),0)</f>
        <v>0</v>
      </c>
      <c r="N730" s="17">
        <f t="shared" si="221"/>
        <v>0</v>
      </c>
      <c r="O730" s="18">
        <f t="shared" si="222"/>
        <v>0</v>
      </c>
      <c r="P730" s="139">
        <f t="shared" si="223"/>
        <v>0</v>
      </c>
      <c r="Q730" s="66">
        <f t="shared" si="224"/>
        <v>0</v>
      </c>
      <c r="R730" s="66">
        <f t="shared" si="225"/>
        <v>0</v>
      </c>
      <c r="S730" s="10" t="e">
        <f>IF(#REF!="Yes",Q730,(Q730+I730*0.5))</f>
        <v>#REF!</v>
      </c>
      <c r="T730" s="10" t="e">
        <f>IF(#REF!="Yes",R730,(R730+K730*0.5))</f>
        <v>#REF!</v>
      </c>
      <c r="U730" s="151">
        <f t="shared" si="226"/>
        <v>0</v>
      </c>
      <c r="V730" s="16">
        <f t="shared" si="227"/>
        <v>0</v>
      </c>
      <c r="W730" s="16">
        <f t="shared" si="228"/>
        <v>0</v>
      </c>
      <c r="X730" s="138">
        <f>IF(ISNUMBER(VLOOKUP('Rate Calculations'!$A730,#REF!,5,FALSE)),VLOOKUP('Rate Calculations'!$A730,#REF!,5,FALSE),0)</f>
        <v>0</v>
      </c>
      <c r="Y730" s="89">
        <f>IF(ISNUMBER(VLOOKUP('Rate Calculations'!$A730,#REF!,6,FALSE)),VLOOKUP('Rate Calculations'!$A730,#REF!,6,FALSE),0)</f>
        <v>0</v>
      </c>
      <c r="Z730" s="17">
        <f t="shared" si="229"/>
        <v>0</v>
      </c>
      <c r="AA730" s="18">
        <f t="shared" si="230"/>
        <v>0</v>
      </c>
      <c r="AB730" s="46">
        <f t="shared" si="215"/>
        <v>0</v>
      </c>
      <c r="AC730" s="24">
        <f t="shared" si="231"/>
        <v>0</v>
      </c>
      <c r="AD730" s="24">
        <f t="shared" si="232"/>
        <v>0</v>
      </c>
      <c r="AE730" s="27" t="e">
        <f>IF(#REF!="Yes",AC730,(AC730+V730*0.5))</f>
        <v>#REF!</v>
      </c>
      <c r="AF730" s="27" t="e">
        <f>IF(#REF!="Yes",AD730,(AD730+W730*0.5))</f>
        <v>#REF!</v>
      </c>
    </row>
    <row r="731" spans="1:32">
      <c r="A731" s="57" t="str">
        <f t="shared" si="216"/>
        <v xml:space="preserve"> </v>
      </c>
      <c r="B731" s="57"/>
      <c r="C731" s="57"/>
      <c r="D731" s="30" t="str">
        <f>IFERROR((GETPIVOTDATA("Average of Certified Payroll Hourly Rate",'Pivot Table'!$X$3,"Firm Name",A731,"Class Round 3 (PSPO)",B731)),"")</f>
        <v/>
      </c>
      <c r="E731" s="7"/>
      <c r="F731" s="7"/>
      <c r="G731" s="151"/>
      <c r="H731" s="349">
        <f t="shared" si="217"/>
        <v>1.7500000000000002E-2</v>
      </c>
      <c r="I731" s="19">
        <f t="shared" si="218"/>
        <v>0</v>
      </c>
      <c r="J731" s="67">
        <f t="shared" si="219"/>
        <v>3.5000000000000003E-2</v>
      </c>
      <c r="K731" s="19">
        <f t="shared" si="220"/>
        <v>0</v>
      </c>
      <c r="L731" s="138">
        <f>IF(ISNUMBER(VLOOKUP('Rate Calculations'!$A731,#REF!,2,FALSE)),VLOOKUP('Rate Calculations'!$A731,#REF!,2,FALSE),0)</f>
        <v>0</v>
      </c>
      <c r="M731" s="89">
        <f>IF(ISNUMBER(VLOOKUP('Rate Calculations'!$A731,#REF!,4,FALSE)),VLOOKUP('Rate Calculations'!$A731,#REF!,4,FALSE),0)</f>
        <v>0</v>
      </c>
      <c r="N731" s="17">
        <f t="shared" si="221"/>
        <v>0</v>
      </c>
      <c r="O731" s="18">
        <f t="shared" si="222"/>
        <v>0</v>
      </c>
      <c r="P731" s="139">
        <f t="shared" si="223"/>
        <v>0</v>
      </c>
      <c r="Q731" s="66">
        <f t="shared" si="224"/>
        <v>0</v>
      </c>
      <c r="R731" s="66">
        <f t="shared" si="225"/>
        <v>0</v>
      </c>
      <c r="S731" s="10" t="e">
        <f>IF(#REF!="Yes",Q731,(Q731+I731*0.5))</f>
        <v>#REF!</v>
      </c>
      <c r="T731" s="10" t="e">
        <f>IF(#REF!="Yes",R731,(R731+K731*0.5))</f>
        <v>#REF!</v>
      </c>
      <c r="U731" s="151">
        <f t="shared" si="226"/>
        <v>0</v>
      </c>
      <c r="V731" s="16">
        <f t="shared" si="227"/>
        <v>0</v>
      </c>
      <c r="W731" s="16">
        <f t="shared" si="228"/>
        <v>0</v>
      </c>
      <c r="X731" s="138">
        <f>IF(ISNUMBER(VLOOKUP('Rate Calculations'!$A731,#REF!,5,FALSE)),VLOOKUP('Rate Calculations'!$A731,#REF!,5,FALSE),0)</f>
        <v>0</v>
      </c>
      <c r="Y731" s="89">
        <f>IF(ISNUMBER(VLOOKUP('Rate Calculations'!$A731,#REF!,6,FALSE)),VLOOKUP('Rate Calculations'!$A731,#REF!,6,FALSE),0)</f>
        <v>0</v>
      </c>
      <c r="Z731" s="17">
        <f t="shared" si="229"/>
        <v>0</v>
      </c>
      <c r="AA731" s="18">
        <f t="shared" si="230"/>
        <v>0</v>
      </c>
      <c r="AB731" s="46">
        <f t="shared" si="215"/>
        <v>0</v>
      </c>
      <c r="AC731" s="24">
        <f t="shared" si="231"/>
        <v>0</v>
      </c>
      <c r="AD731" s="24">
        <f t="shared" si="232"/>
        <v>0</v>
      </c>
      <c r="AE731" s="27" t="e">
        <f>IF(#REF!="Yes",AC731,(AC731+V731*0.5))</f>
        <v>#REF!</v>
      </c>
      <c r="AF731" s="27" t="e">
        <f>IF(#REF!="Yes",AD731,(AD731+W731*0.5))</f>
        <v>#REF!</v>
      </c>
    </row>
    <row r="732" spans="1:32">
      <c r="A732" s="57" t="str">
        <f t="shared" si="216"/>
        <v xml:space="preserve"> </v>
      </c>
      <c r="B732" s="57"/>
      <c r="C732" s="57"/>
      <c r="D732" s="30" t="str">
        <f>IFERROR((GETPIVOTDATA("Average of Certified Payroll Hourly Rate",'Pivot Table'!$X$3,"Firm Name",A732,"Class Round 3 (PSPO)",B732)),"")</f>
        <v/>
      </c>
      <c r="E732" s="7"/>
      <c r="F732" s="7"/>
      <c r="G732" s="151"/>
      <c r="H732" s="349">
        <f t="shared" si="217"/>
        <v>1.7500000000000002E-2</v>
      </c>
      <c r="I732" s="19">
        <f t="shared" si="218"/>
        <v>0</v>
      </c>
      <c r="J732" s="67">
        <f t="shared" si="219"/>
        <v>3.5000000000000003E-2</v>
      </c>
      <c r="K732" s="19">
        <f t="shared" si="220"/>
        <v>0</v>
      </c>
      <c r="L732" s="138">
        <f>IF(ISNUMBER(VLOOKUP('Rate Calculations'!$A732,#REF!,2,FALSE)),VLOOKUP('Rate Calculations'!$A732,#REF!,2,FALSE),0)</f>
        <v>0</v>
      </c>
      <c r="M732" s="89">
        <f>IF(ISNUMBER(VLOOKUP('Rate Calculations'!$A732,#REF!,4,FALSE)),VLOOKUP('Rate Calculations'!$A732,#REF!,4,FALSE),0)</f>
        <v>0</v>
      </c>
      <c r="N732" s="17">
        <f t="shared" si="221"/>
        <v>0</v>
      </c>
      <c r="O732" s="18">
        <f t="shared" si="222"/>
        <v>0</v>
      </c>
      <c r="P732" s="139">
        <f t="shared" si="223"/>
        <v>0</v>
      </c>
      <c r="Q732" s="66">
        <f t="shared" si="224"/>
        <v>0</v>
      </c>
      <c r="R732" s="66">
        <f t="shared" si="225"/>
        <v>0</v>
      </c>
      <c r="S732" s="10" t="e">
        <f>IF(#REF!="Yes",Q732,(Q732+I732*0.5))</f>
        <v>#REF!</v>
      </c>
      <c r="T732" s="10" t="e">
        <f>IF(#REF!="Yes",R732,(R732+K732*0.5))</f>
        <v>#REF!</v>
      </c>
      <c r="U732" s="151">
        <f t="shared" si="226"/>
        <v>0</v>
      </c>
      <c r="V732" s="16">
        <f t="shared" si="227"/>
        <v>0</v>
      </c>
      <c r="W732" s="16">
        <f t="shared" si="228"/>
        <v>0</v>
      </c>
      <c r="X732" s="138">
        <f>IF(ISNUMBER(VLOOKUP('Rate Calculations'!$A732,#REF!,5,FALSE)),VLOOKUP('Rate Calculations'!$A732,#REF!,5,FALSE),0)</f>
        <v>0</v>
      </c>
      <c r="Y732" s="89">
        <f>IF(ISNUMBER(VLOOKUP('Rate Calculations'!$A732,#REF!,6,FALSE)),VLOOKUP('Rate Calculations'!$A732,#REF!,6,FALSE),0)</f>
        <v>0</v>
      </c>
      <c r="Z732" s="17">
        <f t="shared" si="229"/>
        <v>0</v>
      </c>
      <c r="AA732" s="18">
        <f t="shared" si="230"/>
        <v>0</v>
      </c>
      <c r="AB732" s="46">
        <f t="shared" si="215"/>
        <v>0</v>
      </c>
      <c r="AC732" s="24">
        <f t="shared" si="231"/>
        <v>0</v>
      </c>
      <c r="AD732" s="24">
        <f t="shared" si="232"/>
        <v>0</v>
      </c>
      <c r="AE732" s="27" t="e">
        <f>IF(#REF!="Yes",AC732,(AC732+V732*0.5))</f>
        <v>#REF!</v>
      </c>
      <c r="AF732" s="27" t="e">
        <f>IF(#REF!="Yes",AD732,(AD732+W732*0.5))</f>
        <v>#REF!</v>
      </c>
    </row>
    <row r="733" spans="1:32">
      <c r="A733" s="57" t="str">
        <f t="shared" si="216"/>
        <v xml:space="preserve"> </v>
      </c>
      <c r="B733" s="57"/>
      <c r="C733" s="57"/>
      <c r="D733" s="30" t="str">
        <f>IFERROR((GETPIVOTDATA("Average of Certified Payroll Hourly Rate",'Pivot Table'!$X$3,"Firm Name",A733,"Class Round 3 (PSPO)",B733)),"")</f>
        <v/>
      </c>
      <c r="E733" s="7"/>
      <c r="F733" s="7"/>
      <c r="G733" s="151"/>
      <c r="H733" s="349">
        <f t="shared" si="217"/>
        <v>1.7500000000000002E-2</v>
      </c>
      <c r="I733" s="19">
        <f t="shared" si="218"/>
        <v>0</v>
      </c>
      <c r="J733" s="67">
        <f t="shared" si="219"/>
        <v>3.5000000000000003E-2</v>
      </c>
      <c r="K733" s="19">
        <f t="shared" si="220"/>
        <v>0</v>
      </c>
      <c r="L733" s="138">
        <f>IF(ISNUMBER(VLOOKUP('Rate Calculations'!$A733,#REF!,2,FALSE)),VLOOKUP('Rate Calculations'!$A733,#REF!,2,FALSE),0)</f>
        <v>0</v>
      </c>
      <c r="M733" s="89">
        <f>IF(ISNUMBER(VLOOKUP('Rate Calculations'!$A733,#REF!,4,FALSE)),VLOOKUP('Rate Calculations'!$A733,#REF!,4,FALSE),0)</f>
        <v>0</v>
      </c>
      <c r="N733" s="17">
        <f t="shared" si="221"/>
        <v>0</v>
      </c>
      <c r="O733" s="18">
        <f t="shared" si="222"/>
        <v>0</v>
      </c>
      <c r="P733" s="139">
        <f t="shared" si="223"/>
        <v>0</v>
      </c>
      <c r="Q733" s="66">
        <f t="shared" si="224"/>
        <v>0</v>
      </c>
      <c r="R733" s="66">
        <f t="shared" si="225"/>
        <v>0</v>
      </c>
      <c r="S733" s="10" t="e">
        <f>IF(#REF!="Yes",Q733,(Q733+I733*0.5))</f>
        <v>#REF!</v>
      </c>
      <c r="T733" s="10" t="e">
        <f>IF(#REF!="Yes",R733,(R733+K733*0.5))</f>
        <v>#REF!</v>
      </c>
      <c r="U733" s="151">
        <f t="shared" si="226"/>
        <v>0</v>
      </c>
      <c r="V733" s="16">
        <f t="shared" si="227"/>
        <v>0</v>
      </c>
      <c r="W733" s="16">
        <f t="shared" si="228"/>
        <v>0</v>
      </c>
      <c r="X733" s="138">
        <f>IF(ISNUMBER(VLOOKUP('Rate Calculations'!$A733,#REF!,5,FALSE)),VLOOKUP('Rate Calculations'!$A733,#REF!,5,FALSE),0)</f>
        <v>0</v>
      </c>
      <c r="Y733" s="89">
        <f>IF(ISNUMBER(VLOOKUP('Rate Calculations'!$A733,#REF!,6,FALSE)),VLOOKUP('Rate Calculations'!$A733,#REF!,6,FALSE),0)</f>
        <v>0</v>
      </c>
      <c r="Z733" s="17">
        <f t="shared" si="229"/>
        <v>0</v>
      </c>
      <c r="AA733" s="18">
        <f t="shared" si="230"/>
        <v>0</v>
      </c>
      <c r="AB733" s="46">
        <f t="shared" si="215"/>
        <v>0</v>
      </c>
      <c r="AC733" s="24">
        <f t="shared" si="231"/>
        <v>0</v>
      </c>
      <c r="AD733" s="24">
        <f t="shared" si="232"/>
        <v>0</v>
      </c>
      <c r="AE733" s="27" t="e">
        <f>IF(#REF!="Yes",AC733,(AC733+V733*0.5))</f>
        <v>#REF!</v>
      </c>
      <c r="AF733" s="27" t="e">
        <f>IF(#REF!="Yes",AD733,(AD733+W733*0.5))</f>
        <v>#REF!</v>
      </c>
    </row>
    <row r="734" spans="1:32">
      <c r="A734" s="57" t="str">
        <f t="shared" si="216"/>
        <v xml:space="preserve"> </v>
      </c>
      <c r="B734" s="57"/>
      <c r="C734" s="57"/>
      <c r="D734" s="30" t="str">
        <f>IFERROR((GETPIVOTDATA("Average of Certified Payroll Hourly Rate",'Pivot Table'!$X$3,"Firm Name",A734,"Class Round 3 (PSPO)",B734)),"")</f>
        <v/>
      </c>
      <c r="E734" s="7"/>
      <c r="F734" s="7"/>
      <c r="G734" s="151"/>
      <c r="H734" s="349">
        <f t="shared" si="217"/>
        <v>1.7500000000000002E-2</v>
      </c>
      <c r="I734" s="19">
        <f t="shared" si="218"/>
        <v>0</v>
      </c>
      <c r="J734" s="67">
        <f t="shared" si="219"/>
        <v>3.5000000000000003E-2</v>
      </c>
      <c r="K734" s="19">
        <f t="shared" si="220"/>
        <v>0</v>
      </c>
      <c r="L734" s="138">
        <f>IF(ISNUMBER(VLOOKUP('Rate Calculations'!$A734,#REF!,2,FALSE)),VLOOKUP('Rate Calculations'!$A734,#REF!,2,FALSE),0)</f>
        <v>0</v>
      </c>
      <c r="M734" s="89">
        <f>IF(ISNUMBER(VLOOKUP('Rate Calculations'!$A734,#REF!,4,FALSE)),VLOOKUP('Rate Calculations'!$A734,#REF!,4,FALSE),0)</f>
        <v>0</v>
      </c>
      <c r="N734" s="17">
        <f t="shared" si="221"/>
        <v>0</v>
      </c>
      <c r="O734" s="18">
        <f t="shared" si="222"/>
        <v>0</v>
      </c>
      <c r="P734" s="139">
        <f t="shared" si="223"/>
        <v>0</v>
      </c>
      <c r="Q734" s="66">
        <f t="shared" si="224"/>
        <v>0</v>
      </c>
      <c r="R734" s="66">
        <f t="shared" si="225"/>
        <v>0</v>
      </c>
      <c r="S734" s="10" t="e">
        <f>IF(#REF!="Yes",Q734,(Q734+I734*0.5))</f>
        <v>#REF!</v>
      </c>
      <c r="T734" s="10" t="e">
        <f>IF(#REF!="Yes",R734,(R734+K734*0.5))</f>
        <v>#REF!</v>
      </c>
      <c r="U734" s="151">
        <f t="shared" si="226"/>
        <v>0</v>
      </c>
      <c r="V734" s="16">
        <f t="shared" si="227"/>
        <v>0</v>
      </c>
      <c r="W734" s="16">
        <f t="shared" si="228"/>
        <v>0</v>
      </c>
      <c r="X734" s="138">
        <f>IF(ISNUMBER(VLOOKUP('Rate Calculations'!$A734,#REF!,5,FALSE)),VLOOKUP('Rate Calculations'!$A734,#REF!,5,FALSE),0)</f>
        <v>0</v>
      </c>
      <c r="Y734" s="89">
        <f>IF(ISNUMBER(VLOOKUP('Rate Calculations'!$A734,#REF!,6,FALSE)),VLOOKUP('Rate Calculations'!$A734,#REF!,6,FALSE),0)</f>
        <v>0</v>
      </c>
      <c r="Z734" s="17">
        <f t="shared" si="229"/>
        <v>0</v>
      </c>
      <c r="AA734" s="18">
        <f t="shared" si="230"/>
        <v>0</v>
      </c>
      <c r="AB734" s="46">
        <f t="shared" si="215"/>
        <v>0</v>
      </c>
      <c r="AC734" s="24">
        <f t="shared" si="231"/>
        <v>0</v>
      </c>
      <c r="AD734" s="24">
        <f t="shared" si="232"/>
        <v>0</v>
      </c>
      <c r="AE734" s="27" t="e">
        <f>IF(#REF!="Yes",AC734,(AC734+V734*0.5))</f>
        <v>#REF!</v>
      </c>
      <c r="AF734" s="27" t="e">
        <f>IF(#REF!="Yes",AD734,(AD734+W734*0.5))</f>
        <v>#REF!</v>
      </c>
    </row>
    <row r="735" spans="1:32">
      <c r="A735" s="57" t="str">
        <f t="shared" si="216"/>
        <v xml:space="preserve"> </v>
      </c>
      <c r="B735" s="57"/>
      <c r="C735" s="57"/>
      <c r="D735" s="30" t="str">
        <f>IFERROR((GETPIVOTDATA("Average of Certified Payroll Hourly Rate",'Pivot Table'!$X$3,"Firm Name",A735,"Class Round 3 (PSPO)",B735)),"")</f>
        <v/>
      </c>
      <c r="E735" s="7"/>
      <c r="F735" s="7"/>
      <c r="G735" s="151"/>
      <c r="H735" s="349">
        <f t="shared" si="217"/>
        <v>1.7500000000000002E-2</v>
      </c>
      <c r="I735" s="19">
        <f t="shared" si="218"/>
        <v>0</v>
      </c>
      <c r="J735" s="67">
        <f t="shared" si="219"/>
        <v>3.5000000000000003E-2</v>
      </c>
      <c r="K735" s="19">
        <f t="shared" si="220"/>
        <v>0</v>
      </c>
      <c r="L735" s="138">
        <f>IF(ISNUMBER(VLOOKUP('Rate Calculations'!$A735,#REF!,2,FALSE)),VLOOKUP('Rate Calculations'!$A735,#REF!,2,FALSE),0)</f>
        <v>0</v>
      </c>
      <c r="M735" s="89">
        <f>IF(ISNUMBER(VLOOKUP('Rate Calculations'!$A735,#REF!,4,FALSE)),VLOOKUP('Rate Calculations'!$A735,#REF!,4,FALSE),0)</f>
        <v>0</v>
      </c>
      <c r="N735" s="17">
        <f t="shared" si="221"/>
        <v>0</v>
      </c>
      <c r="O735" s="18">
        <f t="shared" si="222"/>
        <v>0</v>
      </c>
      <c r="P735" s="139">
        <f t="shared" si="223"/>
        <v>0</v>
      </c>
      <c r="Q735" s="66">
        <f t="shared" si="224"/>
        <v>0</v>
      </c>
      <c r="R735" s="66">
        <f t="shared" si="225"/>
        <v>0</v>
      </c>
      <c r="S735" s="10" t="e">
        <f>IF(#REF!="Yes",Q735,(Q735+I735*0.5))</f>
        <v>#REF!</v>
      </c>
      <c r="T735" s="10" t="e">
        <f>IF(#REF!="Yes",R735,(R735+K735*0.5))</f>
        <v>#REF!</v>
      </c>
      <c r="U735" s="151">
        <f t="shared" si="226"/>
        <v>0</v>
      </c>
      <c r="V735" s="16">
        <f t="shared" si="227"/>
        <v>0</v>
      </c>
      <c r="W735" s="16">
        <f t="shared" si="228"/>
        <v>0</v>
      </c>
      <c r="X735" s="138">
        <f>IF(ISNUMBER(VLOOKUP('Rate Calculations'!$A735,#REF!,5,FALSE)),VLOOKUP('Rate Calculations'!$A735,#REF!,5,FALSE),0)</f>
        <v>0</v>
      </c>
      <c r="Y735" s="89">
        <f>IF(ISNUMBER(VLOOKUP('Rate Calculations'!$A735,#REF!,6,FALSE)),VLOOKUP('Rate Calculations'!$A735,#REF!,6,FALSE),0)</f>
        <v>0</v>
      </c>
      <c r="Z735" s="17">
        <f t="shared" si="229"/>
        <v>0</v>
      </c>
      <c r="AA735" s="18">
        <f t="shared" si="230"/>
        <v>0</v>
      </c>
      <c r="AB735" s="46">
        <f t="shared" si="215"/>
        <v>0</v>
      </c>
      <c r="AC735" s="24">
        <f t="shared" si="231"/>
        <v>0</v>
      </c>
      <c r="AD735" s="24">
        <f t="shared" si="232"/>
        <v>0</v>
      </c>
      <c r="AE735" s="27" t="e">
        <f>IF(#REF!="Yes",AC735,(AC735+V735*0.5))</f>
        <v>#REF!</v>
      </c>
      <c r="AF735" s="27" t="e">
        <f>IF(#REF!="Yes",AD735,(AD735+W735*0.5))</f>
        <v>#REF!</v>
      </c>
    </row>
    <row r="736" spans="1:32">
      <c r="A736" s="57" t="str">
        <f t="shared" si="216"/>
        <v xml:space="preserve"> </v>
      </c>
      <c r="B736" s="57"/>
      <c r="C736" s="57"/>
      <c r="D736" s="30" t="str">
        <f>IFERROR((GETPIVOTDATA("Average of Certified Payroll Hourly Rate",'Pivot Table'!$X$3,"Firm Name",A736,"Class Round 3 (PSPO)",B736)),"")</f>
        <v/>
      </c>
      <c r="E736" s="7"/>
      <c r="F736" s="7"/>
      <c r="G736" s="151"/>
      <c r="H736" s="349">
        <f t="shared" si="217"/>
        <v>1.7500000000000002E-2</v>
      </c>
      <c r="I736" s="19">
        <f t="shared" si="218"/>
        <v>0</v>
      </c>
      <c r="J736" s="67">
        <f t="shared" si="219"/>
        <v>3.5000000000000003E-2</v>
      </c>
      <c r="K736" s="19">
        <f t="shared" si="220"/>
        <v>0</v>
      </c>
      <c r="L736" s="138">
        <f>IF(ISNUMBER(VLOOKUP('Rate Calculations'!$A736,#REF!,2,FALSE)),VLOOKUP('Rate Calculations'!$A736,#REF!,2,FALSE),0)</f>
        <v>0</v>
      </c>
      <c r="M736" s="89">
        <f>IF(ISNUMBER(VLOOKUP('Rate Calculations'!$A736,#REF!,4,FALSE)),VLOOKUP('Rate Calculations'!$A736,#REF!,4,FALSE),0)</f>
        <v>0</v>
      </c>
      <c r="N736" s="17">
        <f t="shared" si="221"/>
        <v>0</v>
      </c>
      <c r="O736" s="18">
        <f t="shared" si="222"/>
        <v>0</v>
      </c>
      <c r="P736" s="139">
        <f t="shared" si="223"/>
        <v>0</v>
      </c>
      <c r="Q736" s="66">
        <f t="shared" si="224"/>
        <v>0</v>
      </c>
      <c r="R736" s="66">
        <f t="shared" si="225"/>
        <v>0</v>
      </c>
      <c r="S736" s="10" t="e">
        <f>IF(#REF!="Yes",Q736,(Q736+I736*0.5))</f>
        <v>#REF!</v>
      </c>
      <c r="T736" s="10" t="e">
        <f>IF(#REF!="Yes",R736,(R736+K736*0.5))</f>
        <v>#REF!</v>
      </c>
      <c r="U736" s="151">
        <f t="shared" si="226"/>
        <v>0</v>
      </c>
      <c r="V736" s="16">
        <f t="shared" si="227"/>
        <v>0</v>
      </c>
      <c r="W736" s="16">
        <f t="shared" si="228"/>
        <v>0</v>
      </c>
      <c r="X736" s="138">
        <f>IF(ISNUMBER(VLOOKUP('Rate Calculations'!$A736,#REF!,5,FALSE)),VLOOKUP('Rate Calculations'!$A736,#REF!,5,FALSE),0)</f>
        <v>0</v>
      </c>
      <c r="Y736" s="89">
        <f>IF(ISNUMBER(VLOOKUP('Rate Calculations'!$A736,#REF!,6,FALSE)),VLOOKUP('Rate Calculations'!$A736,#REF!,6,FALSE),0)</f>
        <v>0</v>
      </c>
      <c r="Z736" s="17">
        <f t="shared" si="229"/>
        <v>0</v>
      </c>
      <c r="AA736" s="18">
        <f t="shared" si="230"/>
        <v>0</v>
      </c>
      <c r="AB736" s="46">
        <f t="shared" si="215"/>
        <v>0</v>
      </c>
      <c r="AC736" s="24">
        <f t="shared" si="231"/>
        <v>0</v>
      </c>
      <c r="AD736" s="24">
        <f t="shared" si="232"/>
        <v>0</v>
      </c>
      <c r="AE736" s="27" t="e">
        <f>IF(#REF!="Yes",AC736,(AC736+V736*0.5))</f>
        <v>#REF!</v>
      </c>
      <c r="AF736" s="27" t="e">
        <f>IF(#REF!="Yes",AD736,(AD736+W736*0.5))</f>
        <v>#REF!</v>
      </c>
    </row>
    <row r="737" spans="1:32">
      <c r="A737" s="57" t="str">
        <f t="shared" si="216"/>
        <v xml:space="preserve"> </v>
      </c>
      <c r="B737" s="57"/>
      <c r="C737" s="57"/>
      <c r="D737" s="30" t="str">
        <f>IFERROR((GETPIVOTDATA("Average of Certified Payroll Hourly Rate",'Pivot Table'!$X$3,"Firm Name",A737,"Class Round 3 (PSPO)",B737)),"")</f>
        <v/>
      </c>
      <c r="E737" s="7"/>
      <c r="F737" s="7"/>
      <c r="G737" s="151"/>
      <c r="H737" s="349">
        <f t="shared" si="217"/>
        <v>1.7500000000000002E-2</v>
      </c>
      <c r="I737" s="19">
        <f t="shared" si="218"/>
        <v>0</v>
      </c>
      <c r="J737" s="67">
        <f t="shared" si="219"/>
        <v>3.5000000000000003E-2</v>
      </c>
      <c r="K737" s="19">
        <f t="shared" si="220"/>
        <v>0</v>
      </c>
      <c r="L737" s="138">
        <f>IF(ISNUMBER(VLOOKUP('Rate Calculations'!$A737,#REF!,2,FALSE)),VLOOKUP('Rate Calculations'!$A737,#REF!,2,FALSE),0)</f>
        <v>0</v>
      </c>
      <c r="M737" s="89">
        <f>IF(ISNUMBER(VLOOKUP('Rate Calculations'!$A737,#REF!,4,FALSE)),VLOOKUP('Rate Calculations'!$A737,#REF!,4,FALSE),0)</f>
        <v>0</v>
      </c>
      <c r="N737" s="17">
        <f t="shared" si="221"/>
        <v>0</v>
      </c>
      <c r="O737" s="18">
        <f t="shared" si="222"/>
        <v>0</v>
      </c>
      <c r="P737" s="139">
        <f t="shared" si="223"/>
        <v>0</v>
      </c>
      <c r="Q737" s="66">
        <f t="shared" si="224"/>
        <v>0</v>
      </c>
      <c r="R737" s="66">
        <f t="shared" si="225"/>
        <v>0</v>
      </c>
      <c r="S737" s="10" t="e">
        <f>IF(#REF!="Yes",Q737,(Q737+I737*0.5))</f>
        <v>#REF!</v>
      </c>
      <c r="T737" s="10" t="e">
        <f>IF(#REF!="Yes",R737,(R737+K737*0.5))</f>
        <v>#REF!</v>
      </c>
      <c r="U737" s="151">
        <f t="shared" si="226"/>
        <v>0</v>
      </c>
      <c r="V737" s="16">
        <f t="shared" si="227"/>
        <v>0</v>
      </c>
      <c r="W737" s="16">
        <f t="shared" si="228"/>
        <v>0</v>
      </c>
      <c r="X737" s="138">
        <f>IF(ISNUMBER(VLOOKUP('Rate Calculations'!$A737,#REF!,5,FALSE)),VLOOKUP('Rate Calculations'!$A737,#REF!,5,FALSE),0)</f>
        <v>0</v>
      </c>
      <c r="Y737" s="89">
        <f>IF(ISNUMBER(VLOOKUP('Rate Calculations'!$A737,#REF!,6,FALSE)),VLOOKUP('Rate Calculations'!$A737,#REF!,6,FALSE),0)</f>
        <v>0</v>
      </c>
      <c r="Z737" s="17">
        <f t="shared" si="229"/>
        <v>0</v>
      </c>
      <c r="AA737" s="18">
        <f t="shared" si="230"/>
        <v>0</v>
      </c>
      <c r="AB737" s="46">
        <f t="shared" si="215"/>
        <v>0</v>
      </c>
      <c r="AC737" s="24">
        <f t="shared" si="231"/>
        <v>0</v>
      </c>
      <c r="AD737" s="24">
        <f t="shared" si="232"/>
        <v>0</v>
      </c>
      <c r="AE737" s="27" t="e">
        <f>IF(#REF!="Yes",AC737,(AC737+V737*0.5))</f>
        <v>#REF!</v>
      </c>
      <c r="AF737" s="27" t="e">
        <f>IF(#REF!="Yes",AD737,(AD737+W737*0.5))</f>
        <v>#REF!</v>
      </c>
    </row>
    <row r="738" spans="1:32">
      <c r="A738" s="57" t="str">
        <f t="shared" si="216"/>
        <v xml:space="preserve"> </v>
      </c>
      <c r="B738" s="57"/>
      <c r="C738" s="57"/>
      <c r="D738" s="30" t="str">
        <f>IFERROR((GETPIVOTDATA("Average of Certified Payroll Hourly Rate",'Pivot Table'!$X$3,"Firm Name",A738,"Class Round 3 (PSPO)",B738)),"")</f>
        <v/>
      </c>
      <c r="E738" s="7"/>
      <c r="F738" s="7"/>
      <c r="G738" s="151"/>
      <c r="H738" s="349">
        <f t="shared" si="217"/>
        <v>1.7500000000000002E-2</v>
      </c>
      <c r="I738" s="19">
        <f t="shared" si="218"/>
        <v>0</v>
      </c>
      <c r="J738" s="67">
        <f t="shared" si="219"/>
        <v>3.5000000000000003E-2</v>
      </c>
      <c r="K738" s="19">
        <f t="shared" si="220"/>
        <v>0</v>
      </c>
      <c r="L738" s="138">
        <f>IF(ISNUMBER(VLOOKUP('Rate Calculations'!$A738,#REF!,2,FALSE)),VLOOKUP('Rate Calculations'!$A738,#REF!,2,FALSE),0)</f>
        <v>0</v>
      </c>
      <c r="M738" s="89">
        <f>IF(ISNUMBER(VLOOKUP('Rate Calculations'!$A738,#REF!,4,FALSE)),VLOOKUP('Rate Calculations'!$A738,#REF!,4,FALSE),0)</f>
        <v>0</v>
      </c>
      <c r="N738" s="17">
        <f t="shared" si="221"/>
        <v>0</v>
      </c>
      <c r="O738" s="18">
        <f t="shared" si="222"/>
        <v>0</v>
      </c>
      <c r="P738" s="139">
        <f t="shared" si="223"/>
        <v>0</v>
      </c>
      <c r="Q738" s="66">
        <f t="shared" si="224"/>
        <v>0</v>
      </c>
      <c r="R738" s="66">
        <f t="shared" si="225"/>
        <v>0</v>
      </c>
      <c r="S738" s="10" t="e">
        <f>IF(#REF!="Yes",Q738,(Q738+I738*0.5))</f>
        <v>#REF!</v>
      </c>
      <c r="T738" s="10" t="e">
        <f>IF(#REF!="Yes",R738,(R738+K738*0.5))</f>
        <v>#REF!</v>
      </c>
      <c r="U738" s="151">
        <f t="shared" si="226"/>
        <v>0</v>
      </c>
      <c r="V738" s="16">
        <f t="shared" si="227"/>
        <v>0</v>
      </c>
      <c r="W738" s="16">
        <f t="shared" si="228"/>
        <v>0</v>
      </c>
      <c r="X738" s="138">
        <f>IF(ISNUMBER(VLOOKUP('Rate Calculations'!$A738,#REF!,5,FALSE)),VLOOKUP('Rate Calculations'!$A738,#REF!,5,FALSE),0)</f>
        <v>0</v>
      </c>
      <c r="Y738" s="89">
        <f>IF(ISNUMBER(VLOOKUP('Rate Calculations'!$A738,#REF!,6,FALSE)),VLOOKUP('Rate Calculations'!$A738,#REF!,6,FALSE),0)</f>
        <v>0</v>
      </c>
      <c r="Z738" s="17">
        <f t="shared" si="229"/>
        <v>0</v>
      </c>
      <c r="AA738" s="18">
        <f t="shared" si="230"/>
        <v>0</v>
      </c>
      <c r="AB738" s="46">
        <f t="shared" si="215"/>
        <v>0</v>
      </c>
      <c r="AC738" s="24">
        <f t="shared" si="231"/>
        <v>0</v>
      </c>
      <c r="AD738" s="24">
        <f t="shared" si="232"/>
        <v>0</v>
      </c>
      <c r="AE738" s="27" t="e">
        <f>IF(#REF!="Yes",AC738,(AC738+V738*0.5))</f>
        <v>#REF!</v>
      </c>
      <c r="AF738" s="27" t="e">
        <f>IF(#REF!="Yes",AD738,(AD738+W738*0.5))</f>
        <v>#REF!</v>
      </c>
    </row>
    <row r="739" spans="1:32">
      <c r="A739" s="57" t="str">
        <f t="shared" si="216"/>
        <v xml:space="preserve"> </v>
      </c>
      <c r="B739" s="57"/>
      <c r="C739" s="57"/>
      <c r="D739" s="30" t="str">
        <f>IFERROR((GETPIVOTDATA("Average of Certified Payroll Hourly Rate",'Pivot Table'!$X$3,"Firm Name",A739,"Class Round 3 (PSPO)",B739)),"")</f>
        <v/>
      </c>
      <c r="E739" s="7"/>
      <c r="F739" s="7"/>
      <c r="G739" s="151"/>
      <c r="H739" s="349">
        <f t="shared" si="217"/>
        <v>1.7500000000000002E-2</v>
      </c>
      <c r="I739" s="19">
        <f t="shared" si="218"/>
        <v>0</v>
      </c>
      <c r="J739" s="67">
        <f t="shared" si="219"/>
        <v>3.5000000000000003E-2</v>
      </c>
      <c r="K739" s="19">
        <f t="shared" si="220"/>
        <v>0</v>
      </c>
      <c r="L739" s="138">
        <f>IF(ISNUMBER(VLOOKUP('Rate Calculations'!$A739,#REF!,2,FALSE)),VLOOKUP('Rate Calculations'!$A739,#REF!,2,FALSE),0)</f>
        <v>0</v>
      </c>
      <c r="M739" s="89">
        <f>IF(ISNUMBER(VLOOKUP('Rate Calculations'!$A739,#REF!,4,FALSE)),VLOOKUP('Rate Calculations'!$A739,#REF!,4,FALSE),0)</f>
        <v>0</v>
      </c>
      <c r="N739" s="17">
        <f t="shared" si="221"/>
        <v>0</v>
      </c>
      <c r="O739" s="18">
        <f t="shared" si="222"/>
        <v>0</v>
      </c>
      <c r="P739" s="139">
        <f t="shared" si="223"/>
        <v>0</v>
      </c>
      <c r="Q739" s="66">
        <f t="shared" si="224"/>
        <v>0</v>
      </c>
      <c r="R739" s="66">
        <f t="shared" si="225"/>
        <v>0</v>
      </c>
      <c r="S739" s="10" t="e">
        <f>IF(#REF!="Yes",Q739,(Q739+I739*0.5))</f>
        <v>#REF!</v>
      </c>
      <c r="T739" s="10" t="e">
        <f>IF(#REF!="Yes",R739,(R739+K739*0.5))</f>
        <v>#REF!</v>
      </c>
      <c r="U739" s="151">
        <f t="shared" si="226"/>
        <v>0</v>
      </c>
      <c r="V739" s="16">
        <f t="shared" si="227"/>
        <v>0</v>
      </c>
      <c r="W739" s="16">
        <f t="shared" si="228"/>
        <v>0</v>
      </c>
      <c r="X739" s="138">
        <f>IF(ISNUMBER(VLOOKUP('Rate Calculations'!$A739,#REF!,5,FALSE)),VLOOKUP('Rate Calculations'!$A739,#REF!,5,FALSE),0)</f>
        <v>0</v>
      </c>
      <c r="Y739" s="89">
        <f>IF(ISNUMBER(VLOOKUP('Rate Calculations'!$A739,#REF!,6,FALSE)),VLOOKUP('Rate Calculations'!$A739,#REF!,6,FALSE),0)</f>
        <v>0</v>
      </c>
      <c r="Z739" s="17">
        <f t="shared" si="229"/>
        <v>0</v>
      </c>
      <c r="AA739" s="18">
        <f t="shared" si="230"/>
        <v>0</v>
      </c>
      <c r="AB739" s="46">
        <f t="shared" si="215"/>
        <v>0</v>
      </c>
      <c r="AC739" s="24">
        <f t="shared" si="231"/>
        <v>0</v>
      </c>
      <c r="AD739" s="24">
        <f t="shared" si="232"/>
        <v>0</v>
      </c>
      <c r="AE739" s="27" t="e">
        <f>IF(#REF!="Yes",AC739,(AC739+V739*0.5))</f>
        <v>#REF!</v>
      </c>
      <c r="AF739" s="27" t="e">
        <f>IF(#REF!="Yes",AD739,(AD739+W739*0.5))</f>
        <v>#REF!</v>
      </c>
    </row>
    <row r="740" spans="1:32">
      <c r="A740" s="57" t="str">
        <f t="shared" si="216"/>
        <v xml:space="preserve"> </v>
      </c>
      <c r="B740" s="57"/>
      <c r="C740" s="57"/>
      <c r="D740" s="30" t="str">
        <f>IFERROR((GETPIVOTDATA("Average of Certified Payroll Hourly Rate",'Pivot Table'!$X$3,"Firm Name",A740,"Class Round 3 (PSPO)",B740)),"")</f>
        <v/>
      </c>
      <c r="E740" s="7"/>
      <c r="F740" s="7"/>
      <c r="G740" s="151"/>
      <c r="H740" s="349">
        <f t="shared" si="217"/>
        <v>1.7500000000000002E-2</v>
      </c>
      <c r="I740" s="19">
        <f t="shared" si="218"/>
        <v>0</v>
      </c>
      <c r="J740" s="67">
        <f t="shared" si="219"/>
        <v>3.5000000000000003E-2</v>
      </c>
      <c r="K740" s="19">
        <f t="shared" si="220"/>
        <v>0</v>
      </c>
      <c r="L740" s="138">
        <f>IF(ISNUMBER(VLOOKUP('Rate Calculations'!$A740,#REF!,2,FALSE)),VLOOKUP('Rate Calculations'!$A740,#REF!,2,FALSE),0)</f>
        <v>0</v>
      </c>
      <c r="M740" s="89">
        <f>IF(ISNUMBER(VLOOKUP('Rate Calculations'!$A740,#REF!,4,FALSE)),VLOOKUP('Rate Calculations'!$A740,#REF!,4,FALSE),0)</f>
        <v>0</v>
      </c>
      <c r="N740" s="17">
        <f t="shared" si="221"/>
        <v>0</v>
      </c>
      <c r="O740" s="18">
        <f t="shared" si="222"/>
        <v>0</v>
      </c>
      <c r="P740" s="139">
        <f t="shared" si="223"/>
        <v>0</v>
      </c>
      <c r="Q740" s="66">
        <f t="shared" si="224"/>
        <v>0</v>
      </c>
      <c r="R740" s="66">
        <f t="shared" si="225"/>
        <v>0</v>
      </c>
      <c r="S740" s="10" t="e">
        <f>IF(#REF!="Yes",Q740,(Q740+I740*0.5))</f>
        <v>#REF!</v>
      </c>
      <c r="T740" s="10" t="e">
        <f>IF(#REF!="Yes",R740,(R740+K740*0.5))</f>
        <v>#REF!</v>
      </c>
      <c r="U740" s="151">
        <f t="shared" si="226"/>
        <v>0</v>
      </c>
      <c r="V740" s="16">
        <f t="shared" si="227"/>
        <v>0</v>
      </c>
      <c r="W740" s="16">
        <f t="shared" si="228"/>
        <v>0</v>
      </c>
      <c r="X740" s="138">
        <f>IF(ISNUMBER(VLOOKUP('Rate Calculations'!$A740,#REF!,5,FALSE)),VLOOKUP('Rate Calculations'!$A740,#REF!,5,FALSE),0)</f>
        <v>0</v>
      </c>
      <c r="Y740" s="89">
        <f>IF(ISNUMBER(VLOOKUP('Rate Calculations'!$A740,#REF!,6,FALSE)),VLOOKUP('Rate Calculations'!$A740,#REF!,6,FALSE),0)</f>
        <v>0</v>
      </c>
      <c r="Z740" s="17">
        <f t="shared" si="229"/>
        <v>0</v>
      </c>
      <c r="AA740" s="18">
        <f t="shared" si="230"/>
        <v>0</v>
      </c>
      <c r="AB740" s="46">
        <f t="shared" si="215"/>
        <v>0</v>
      </c>
      <c r="AC740" s="24">
        <f t="shared" si="231"/>
        <v>0</v>
      </c>
      <c r="AD740" s="24">
        <f t="shared" si="232"/>
        <v>0</v>
      </c>
      <c r="AE740" s="27" t="e">
        <f>IF(#REF!="Yes",AC740,(AC740+V740*0.5))</f>
        <v>#REF!</v>
      </c>
      <c r="AF740" s="27" t="e">
        <f>IF(#REF!="Yes",AD740,(AD740+W740*0.5))</f>
        <v>#REF!</v>
      </c>
    </row>
    <row r="741" spans="1:32">
      <c r="A741" s="57" t="str">
        <f t="shared" si="216"/>
        <v xml:space="preserve"> </v>
      </c>
      <c r="B741" s="57"/>
      <c r="C741" s="57"/>
      <c r="D741" s="30" t="str">
        <f>IFERROR((GETPIVOTDATA("Average of Certified Payroll Hourly Rate",'Pivot Table'!$X$3,"Firm Name",A741,"Class Round 3 (PSPO)",B741)),"")</f>
        <v/>
      </c>
      <c r="E741" s="7"/>
      <c r="F741" s="7"/>
      <c r="G741" s="151"/>
      <c r="H741" s="349">
        <f t="shared" si="217"/>
        <v>1.7500000000000002E-2</v>
      </c>
      <c r="I741" s="19">
        <f t="shared" si="218"/>
        <v>0</v>
      </c>
      <c r="J741" s="67">
        <f t="shared" si="219"/>
        <v>3.5000000000000003E-2</v>
      </c>
      <c r="K741" s="19">
        <f t="shared" si="220"/>
        <v>0</v>
      </c>
      <c r="L741" s="138">
        <f>IF(ISNUMBER(VLOOKUP('Rate Calculations'!$A741,#REF!,2,FALSE)),VLOOKUP('Rate Calculations'!$A741,#REF!,2,FALSE),0)</f>
        <v>0</v>
      </c>
      <c r="M741" s="89">
        <f>IF(ISNUMBER(VLOOKUP('Rate Calculations'!$A741,#REF!,4,FALSE)),VLOOKUP('Rate Calculations'!$A741,#REF!,4,FALSE),0)</f>
        <v>0</v>
      </c>
      <c r="N741" s="17">
        <f t="shared" si="221"/>
        <v>0</v>
      </c>
      <c r="O741" s="18">
        <f t="shared" si="222"/>
        <v>0</v>
      </c>
      <c r="P741" s="139">
        <f t="shared" si="223"/>
        <v>0</v>
      </c>
      <c r="Q741" s="66">
        <f t="shared" si="224"/>
        <v>0</v>
      </c>
      <c r="R741" s="66">
        <f t="shared" si="225"/>
        <v>0</v>
      </c>
      <c r="S741" s="10" t="e">
        <f>IF(#REF!="Yes",Q741,(Q741+I741*0.5))</f>
        <v>#REF!</v>
      </c>
      <c r="T741" s="10" t="e">
        <f>IF(#REF!="Yes",R741,(R741+K741*0.5))</f>
        <v>#REF!</v>
      </c>
      <c r="U741" s="151">
        <f t="shared" si="226"/>
        <v>0</v>
      </c>
      <c r="V741" s="16">
        <f t="shared" si="227"/>
        <v>0</v>
      </c>
      <c r="W741" s="16">
        <f t="shared" si="228"/>
        <v>0</v>
      </c>
      <c r="X741" s="138">
        <f>IF(ISNUMBER(VLOOKUP('Rate Calculations'!$A741,#REF!,5,FALSE)),VLOOKUP('Rate Calculations'!$A741,#REF!,5,FALSE),0)</f>
        <v>0</v>
      </c>
      <c r="Y741" s="89">
        <f>IF(ISNUMBER(VLOOKUP('Rate Calculations'!$A741,#REF!,6,FALSE)),VLOOKUP('Rate Calculations'!$A741,#REF!,6,FALSE),0)</f>
        <v>0</v>
      </c>
      <c r="Z741" s="17">
        <f t="shared" si="229"/>
        <v>0</v>
      </c>
      <c r="AA741" s="18">
        <f t="shared" si="230"/>
        <v>0</v>
      </c>
      <c r="AB741" s="46">
        <f t="shared" si="215"/>
        <v>0</v>
      </c>
      <c r="AC741" s="24">
        <f t="shared" si="231"/>
        <v>0</v>
      </c>
      <c r="AD741" s="24">
        <f t="shared" si="232"/>
        <v>0</v>
      </c>
      <c r="AE741" s="27" t="e">
        <f>IF(#REF!="Yes",AC741,(AC741+V741*0.5))</f>
        <v>#REF!</v>
      </c>
      <c r="AF741" s="27" t="e">
        <f>IF(#REF!="Yes",AD741,(AD741+W741*0.5))</f>
        <v>#REF!</v>
      </c>
    </row>
    <row r="742" spans="1:32">
      <c r="A742" s="57" t="str">
        <f t="shared" si="216"/>
        <v xml:space="preserve"> </v>
      </c>
      <c r="B742" s="57"/>
      <c r="C742" s="57"/>
      <c r="D742" s="30" t="str">
        <f>IFERROR((GETPIVOTDATA("Average of Certified Payroll Hourly Rate",'Pivot Table'!$X$3,"Firm Name",A742,"Class Round 3 (PSPO)",B742)),"")</f>
        <v/>
      </c>
      <c r="E742" s="7"/>
      <c r="F742" s="7"/>
      <c r="G742" s="151"/>
      <c r="H742" s="349">
        <f t="shared" si="217"/>
        <v>1.7500000000000002E-2</v>
      </c>
      <c r="I742" s="19">
        <f t="shared" si="218"/>
        <v>0</v>
      </c>
      <c r="J742" s="67">
        <f t="shared" si="219"/>
        <v>3.5000000000000003E-2</v>
      </c>
      <c r="K742" s="19">
        <f t="shared" si="220"/>
        <v>0</v>
      </c>
      <c r="L742" s="138">
        <f>IF(ISNUMBER(VLOOKUP('Rate Calculations'!$A742,#REF!,2,FALSE)),VLOOKUP('Rate Calculations'!$A742,#REF!,2,FALSE),0)</f>
        <v>0</v>
      </c>
      <c r="M742" s="89">
        <f>IF(ISNUMBER(VLOOKUP('Rate Calculations'!$A742,#REF!,4,FALSE)),VLOOKUP('Rate Calculations'!$A742,#REF!,4,FALSE),0)</f>
        <v>0</v>
      </c>
      <c r="N742" s="17">
        <f t="shared" si="221"/>
        <v>0</v>
      </c>
      <c r="O742" s="18">
        <f t="shared" si="222"/>
        <v>0</v>
      </c>
      <c r="P742" s="139">
        <f t="shared" si="223"/>
        <v>0</v>
      </c>
      <c r="Q742" s="66">
        <f t="shared" si="224"/>
        <v>0</v>
      </c>
      <c r="R742" s="66">
        <f t="shared" si="225"/>
        <v>0</v>
      </c>
      <c r="S742" s="10" t="e">
        <f>IF(#REF!="Yes",Q742,(Q742+I742*0.5))</f>
        <v>#REF!</v>
      </c>
      <c r="T742" s="10" t="e">
        <f>IF(#REF!="Yes",R742,(R742+K742*0.5))</f>
        <v>#REF!</v>
      </c>
      <c r="U742" s="151">
        <f t="shared" si="226"/>
        <v>0</v>
      </c>
      <c r="V742" s="16">
        <f t="shared" si="227"/>
        <v>0</v>
      </c>
      <c r="W742" s="16">
        <f t="shared" si="228"/>
        <v>0</v>
      </c>
      <c r="X742" s="138">
        <f>IF(ISNUMBER(VLOOKUP('Rate Calculations'!$A742,#REF!,5,FALSE)),VLOOKUP('Rate Calculations'!$A742,#REF!,5,FALSE),0)</f>
        <v>0</v>
      </c>
      <c r="Y742" s="89">
        <f>IF(ISNUMBER(VLOOKUP('Rate Calculations'!$A742,#REF!,6,FALSE)),VLOOKUP('Rate Calculations'!$A742,#REF!,6,FALSE),0)</f>
        <v>0</v>
      </c>
      <c r="Z742" s="17">
        <f t="shared" si="229"/>
        <v>0</v>
      </c>
      <c r="AA742" s="18">
        <f t="shared" si="230"/>
        <v>0</v>
      </c>
      <c r="AB742" s="46">
        <f t="shared" si="215"/>
        <v>0</v>
      </c>
      <c r="AC742" s="24">
        <f t="shared" si="231"/>
        <v>0</v>
      </c>
      <c r="AD742" s="24">
        <f t="shared" si="232"/>
        <v>0</v>
      </c>
      <c r="AE742" s="27" t="e">
        <f>IF(#REF!="Yes",AC742,(AC742+V742*0.5))</f>
        <v>#REF!</v>
      </c>
      <c r="AF742" s="27" t="e">
        <f>IF(#REF!="Yes",AD742,(AD742+W742*0.5))</f>
        <v>#REF!</v>
      </c>
    </row>
    <row r="743" spans="1:32">
      <c r="A743" s="57" t="str">
        <f t="shared" si="216"/>
        <v xml:space="preserve"> </v>
      </c>
      <c r="B743" s="57"/>
      <c r="C743" s="57"/>
      <c r="D743" s="30" t="str">
        <f>IFERROR((GETPIVOTDATA("Average of Certified Payroll Hourly Rate",'Pivot Table'!$X$3,"Firm Name",A743,"Class Round 3 (PSPO)",B743)),"")</f>
        <v/>
      </c>
      <c r="E743" s="7"/>
      <c r="F743" s="7"/>
      <c r="G743" s="151"/>
      <c r="H743" s="349">
        <f t="shared" si="217"/>
        <v>1.7500000000000002E-2</v>
      </c>
      <c r="I743" s="19">
        <f t="shared" si="218"/>
        <v>0</v>
      </c>
      <c r="J743" s="67">
        <f t="shared" si="219"/>
        <v>3.5000000000000003E-2</v>
      </c>
      <c r="K743" s="19">
        <f t="shared" si="220"/>
        <v>0</v>
      </c>
      <c r="L743" s="138">
        <f>IF(ISNUMBER(VLOOKUP('Rate Calculations'!$A743,#REF!,2,FALSE)),VLOOKUP('Rate Calculations'!$A743,#REF!,2,FALSE),0)</f>
        <v>0</v>
      </c>
      <c r="M743" s="89">
        <f>IF(ISNUMBER(VLOOKUP('Rate Calculations'!$A743,#REF!,4,FALSE)),VLOOKUP('Rate Calculations'!$A743,#REF!,4,FALSE),0)</f>
        <v>0</v>
      </c>
      <c r="N743" s="17">
        <f t="shared" si="221"/>
        <v>0</v>
      </c>
      <c r="O743" s="18">
        <f t="shared" si="222"/>
        <v>0</v>
      </c>
      <c r="P743" s="139">
        <f t="shared" si="223"/>
        <v>0</v>
      </c>
      <c r="Q743" s="66">
        <f t="shared" si="224"/>
        <v>0</v>
      </c>
      <c r="R743" s="66">
        <f t="shared" si="225"/>
        <v>0</v>
      </c>
      <c r="S743" s="10" t="e">
        <f>IF(#REF!="Yes",Q743,(Q743+I743*0.5))</f>
        <v>#REF!</v>
      </c>
      <c r="T743" s="10" t="e">
        <f>IF(#REF!="Yes",R743,(R743+K743*0.5))</f>
        <v>#REF!</v>
      </c>
      <c r="U743" s="151">
        <f t="shared" si="226"/>
        <v>0</v>
      </c>
      <c r="V743" s="16">
        <f t="shared" si="227"/>
        <v>0</v>
      </c>
      <c r="W743" s="16">
        <f t="shared" si="228"/>
        <v>0</v>
      </c>
      <c r="X743" s="138">
        <f>IF(ISNUMBER(VLOOKUP('Rate Calculations'!$A743,#REF!,5,FALSE)),VLOOKUP('Rate Calculations'!$A743,#REF!,5,FALSE),0)</f>
        <v>0</v>
      </c>
      <c r="Y743" s="89">
        <f>IF(ISNUMBER(VLOOKUP('Rate Calculations'!$A743,#REF!,6,FALSE)),VLOOKUP('Rate Calculations'!$A743,#REF!,6,FALSE),0)</f>
        <v>0</v>
      </c>
      <c r="Z743" s="17">
        <f t="shared" si="229"/>
        <v>0</v>
      </c>
      <c r="AA743" s="18">
        <f t="shared" si="230"/>
        <v>0</v>
      </c>
      <c r="AB743" s="46">
        <f t="shared" si="215"/>
        <v>0</v>
      </c>
      <c r="AC743" s="24">
        <f t="shared" si="231"/>
        <v>0</v>
      </c>
      <c r="AD743" s="24">
        <f t="shared" si="232"/>
        <v>0</v>
      </c>
      <c r="AE743" s="27" t="e">
        <f>IF(#REF!="Yes",AC743,(AC743+V743*0.5))</f>
        <v>#REF!</v>
      </c>
      <c r="AF743" s="27" t="e">
        <f>IF(#REF!="Yes",AD743,(AD743+W743*0.5))</f>
        <v>#REF!</v>
      </c>
    </row>
    <row r="744" spans="1:32">
      <c r="A744" s="57" t="str">
        <f t="shared" si="216"/>
        <v xml:space="preserve"> </v>
      </c>
      <c r="B744" s="57"/>
      <c r="C744" s="57"/>
      <c r="D744" s="30" t="str">
        <f>IFERROR((GETPIVOTDATA("Average of Certified Payroll Hourly Rate",'Pivot Table'!$X$3,"Firm Name",A744,"Class Round 3 (PSPO)",B744)),"")</f>
        <v/>
      </c>
      <c r="E744" s="7"/>
      <c r="F744" s="7"/>
      <c r="G744" s="151"/>
      <c r="H744" s="349">
        <f t="shared" si="217"/>
        <v>1.7500000000000002E-2</v>
      </c>
      <c r="I744" s="19">
        <f t="shared" si="218"/>
        <v>0</v>
      </c>
      <c r="J744" s="67">
        <f t="shared" si="219"/>
        <v>3.5000000000000003E-2</v>
      </c>
      <c r="K744" s="19">
        <f t="shared" si="220"/>
        <v>0</v>
      </c>
      <c r="L744" s="138">
        <f>IF(ISNUMBER(VLOOKUP('Rate Calculations'!$A744,#REF!,2,FALSE)),VLOOKUP('Rate Calculations'!$A744,#REF!,2,FALSE),0)</f>
        <v>0</v>
      </c>
      <c r="M744" s="89">
        <f>IF(ISNUMBER(VLOOKUP('Rate Calculations'!$A744,#REF!,4,FALSE)),VLOOKUP('Rate Calculations'!$A744,#REF!,4,FALSE),0)</f>
        <v>0</v>
      </c>
      <c r="N744" s="17">
        <f t="shared" si="221"/>
        <v>0</v>
      </c>
      <c r="O744" s="18">
        <f t="shared" si="222"/>
        <v>0</v>
      </c>
      <c r="P744" s="139">
        <f t="shared" si="223"/>
        <v>0</v>
      </c>
      <c r="Q744" s="66">
        <f t="shared" si="224"/>
        <v>0</v>
      </c>
      <c r="R744" s="66">
        <f t="shared" si="225"/>
        <v>0</v>
      </c>
      <c r="S744" s="10" t="e">
        <f>IF(#REF!="Yes",Q744,(Q744+I744*0.5))</f>
        <v>#REF!</v>
      </c>
      <c r="T744" s="10" t="e">
        <f>IF(#REF!="Yes",R744,(R744+K744*0.5))</f>
        <v>#REF!</v>
      </c>
      <c r="U744" s="151">
        <f t="shared" si="226"/>
        <v>0</v>
      </c>
      <c r="V744" s="16">
        <f t="shared" si="227"/>
        <v>0</v>
      </c>
      <c r="W744" s="16">
        <f t="shared" si="228"/>
        <v>0</v>
      </c>
      <c r="X744" s="138">
        <f>IF(ISNUMBER(VLOOKUP('Rate Calculations'!$A744,#REF!,5,FALSE)),VLOOKUP('Rate Calculations'!$A744,#REF!,5,FALSE),0)</f>
        <v>0</v>
      </c>
      <c r="Y744" s="89">
        <f>IF(ISNUMBER(VLOOKUP('Rate Calculations'!$A744,#REF!,6,FALSE)),VLOOKUP('Rate Calculations'!$A744,#REF!,6,FALSE),0)</f>
        <v>0</v>
      </c>
      <c r="Z744" s="17">
        <f t="shared" si="229"/>
        <v>0</v>
      </c>
      <c r="AA744" s="18">
        <f t="shared" si="230"/>
        <v>0</v>
      </c>
      <c r="AB744" s="46">
        <f t="shared" si="215"/>
        <v>0</v>
      </c>
      <c r="AC744" s="24">
        <f t="shared" si="231"/>
        <v>0</v>
      </c>
      <c r="AD744" s="24">
        <f t="shared" si="232"/>
        <v>0</v>
      </c>
      <c r="AE744" s="27" t="e">
        <f>IF(#REF!="Yes",AC744,(AC744+V744*0.5))</f>
        <v>#REF!</v>
      </c>
      <c r="AF744" s="27" t="e">
        <f>IF(#REF!="Yes",AD744,(AD744+W744*0.5))</f>
        <v>#REF!</v>
      </c>
    </row>
    <row r="745" spans="1:32">
      <c r="A745" s="57" t="str">
        <f t="shared" si="216"/>
        <v xml:space="preserve"> </v>
      </c>
      <c r="B745" s="57"/>
      <c r="C745" s="57"/>
      <c r="D745" s="30" t="str">
        <f>IFERROR((GETPIVOTDATA("Average of Certified Payroll Hourly Rate",'Pivot Table'!$X$3,"Firm Name",A745,"Class Round 3 (PSPO)",B745)),"")</f>
        <v/>
      </c>
      <c r="E745" s="7"/>
      <c r="F745" s="7"/>
      <c r="G745" s="151"/>
      <c r="H745" s="349">
        <f t="shared" si="217"/>
        <v>1.7500000000000002E-2</v>
      </c>
      <c r="I745" s="19">
        <f t="shared" si="218"/>
        <v>0</v>
      </c>
      <c r="J745" s="67">
        <f t="shared" si="219"/>
        <v>3.5000000000000003E-2</v>
      </c>
      <c r="K745" s="19">
        <f t="shared" si="220"/>
        <v>0</v>
      </c>
      <c r="L745" s="138">
        <f>IF(ISNUMBER(VLOOKUP('Rate Calculations'!$A745,#REF!,2,FALSE)),VLOOKUP('Rate Calculations'!$A745,#REF!,2,FALSE),0)</f>
        <v>0</v>
      </c>
      <c r="M745" s="89">
        <f>IF(ISNUMBER(VLOOKUP('Rate Calculations'!$A745,#REF!,4,FALSE)),VLOOKUP('Rate Calculations'!$A745,#REF!,4,FALSE),0)</f>
        <v>0</v>
      </c>
      <c r="N745" s="17">
        <f t="shared" si="221"/>
        <v>0</v>
      </c>
      <c r="O745" s="18">
        <f t="shared" si="222"/>
        <v>0</v>
      </c>
      <c r="P745" s="139">
        <f t="shared" si="223"/>
        <v>0</v>
      </c>
      <c r="Q745" s="66">
        <f t="shared" si="224"/>
        <v>0</v>
      </c>
      <c r="R745" s="66">
        <f t="shared" si="225"/>
        <v>0</v>
      </c>
      <c r="S745" s="10" t="e">
        <f>IF(#REF!="Yes",Q745,(Q745+I745*0.5))</f>
        <v>#REF!</v>
      </c>
      <c r="T745" s="10" t="e">
        <f>IF(#REF!="Yes",R745,(R745+K745*0.5))</f>
        <v>#REF!</v>
      </c>
      <c r="U745" s="151">
        <f t="shared" si="226"/>
        <v>0</v>
      </c>
      <c r="V745" s="16">
        <f t="shared" si="227"/>
        <v>0</v>
      </c>
      <c r="W745" s="16">
        <f t="shared" si="228"/>
        <v>0</v>
      </c>
      <c r="X745" s="138">
        <f>IF(ISNUMBER(VLOOKUP('Rate Calculations'!$A745,#REF!,5,FALSE)),VLOOKUP('Rate Calculations'!$A745,#REF!,5,FALSE),0)</f>
        <v>0</v>
      </c>
      <c r="Y745" s="89">
        <f>IF(ISNUMBER(VLOOKUP('Rate Calculations'!$A745,#REF!,6,FALSE)),VLOOKUP('Rate Calculations'!$A745,#REF!,6,FALSE),0)</f>
        <v>0</v>
      </c>
      <c r="Z745" s="17">
        <f t="shared" si="229"/>
        <v>0</v>
      </c>
      <c r="AA745" s="18">
        <f t="shared" si="230"/>
        <v>0</v>
      </c>
      <c r="AB745" s="46">
        <f t="shared" si="215"/>
        <v>0</v>
      </c>
      <c r="AC745" s="24">
        <f t="shared" si="231"/>
        <v>0</v>
      </c>
      <c r="AD745" s="24">
        <f t="shared" si="232"/>
        <v>0</v>
      </c>
      <c r="AE745" s="27" t="e">
        <f>IF(#REF!="Yes",AC745,(AC745+V745*0.5))</f>
        <v>#REF!</v>
      </c>
      <c r="AF745" s="27" t="e">
        <f>IF(#REF!="Yes",AD745,(AD745+W745*0.5))</f>
        <v>#REF!</v>
      </c>
    </row>
    <row r="746" spans="1:32">
      <c r="A746" s="57" t="str">
        <f t="shared" si="216"/>
        <v xml:space="preserve"> </v>
      </c>
      <c r="B746" s="57"/>
      <c r="C746" s="57"/>
      <c r="D746" s="30" t="str">
        <f>IFERROR((GETPIVOTDATA("Average of Certified Payroll Hourly Rate",'Pivot Table'!$X$3,"Firm Name",A746,"Class Round 3 (PSPO)",B746)),"")</f>
        <v/>
      </c>
      <c r="E746" s="7"/>
      <c r="F746" s="7"/>
      <c r="G746" s="151"/>
      <c r="H746" s="349">
        <f t="shared" si="217"/>
        <v>1.7500000000000002E-2</v>
      </c>
      <c r="I746" s="19">
        <f t="shared" si="218"/>
        <v>0</v>
      </c>
      <c r="J746" s="67">
        <f t="shared" si="219"/>
        <v>3.5000000000000003E-2</v>
      </c>
      <c r="K746" s="19">
        <f t="shared" si="220"/>
        <v>0</v>
      </c>
      <c r="L746" s="138">
        <f>IF(ISNUMBER(VLOOKUP('Rate Calculations'!$A746,#REF!,2,FALSE)),VLOOKUP('Rate Calculations'!$A746,#REF!,2,FALSE),0)</f>
        <v>0</v>
      </c>
      <c r="M746" s="89">
        <f>IF(ISNUMBER(VLOOKUP('Rate Calculations'!$A746,#REF!,4,FALSE)),VLOOKUP('Rate Calculations'!$A746,#REF!,4,FALSE),0)</f>
        <v>0</v>
      </c>
      <c r="N746" s="17">
        <f t="shared" si="221"/>
        <v>0</v>
      </c>
      <c r="O746" s="18">
        <f t="shared" si="222"/>
        <v>0</v>
      </c>
      <c r="P746" s="139">
        <f t="shared" si="223"/>
        <v>0</v>
      </c>
      <c r="Q746" s="66">
        <f t="shared" si="224"/>
        <v>0</v>
      </c>
      <c r="R746" s="66">
        <f t="shared" si="225"/>
        <v>0</v>
      </c>
      <c r="S746" s="10" t="e">
        <f>IF(#REF!="Yes",Q746,(Q746+I746*0.5))</f>
        <v>#REF!</v>
      </c>
      <c r="T746" s="10" t="e">
        <f>IF(#REF!="Yes",R746,(R746+K746*0.5))</f>
        <v>#REF!</v>
      </c>
      <c r="U746" s="151">
        <f t="shared" si="226"/>
        <v>0</v>
      </c>
      <c r="V746" s="16">
        <f t="shared" si="227"/>
        <v>0</v>
      </c>
      <c r="W746" s="16">
        <f t="shared" si="228"/>
        <v>0</v>
      </c>
      <c r="X746" s="138">
        <f>IF(ISNUMBER(VLOOKUP('Rate Calculations'!$A746,#REF!,5,FALSE)),VLOOKUP('Rate Calculations'!$A746,#REF!,5,FALSE),0)</f>
        <v>0</v>
      </c>
      <c r="Y746" s="89">
        <f>IF(ISNUMBER(VLOOKUP('Rate Calculations'!$A746,#REF!,6,FALSE)),VLOOKUP('Rate Calculations'!$A746,#REF!,6,FALSE),0)</f>
        <v>0</v>
      </c>
      <c r="Z746" s="17">
        <f t="shared" si="229"/>
        <v>0</v>
      </c>
      <c r="AA746" s="18">
        <f t="shared" si="230"/>
        <v>0</v>
      </c>
      <c r="AB746" s="46">
        <f t="shared" si="215"/>
        <v>0</v>
      </c>
      <c r="AC746" s="24">
        <f t="shared" si="231"/>
        <v>0</v>
      </c>
      <c r="AD746" s="24">
        <f t="shared" si="232"/>
        <v>0</v>
      </c>
      <c r="AE746" s="27" t="e">
        <f>IF(#REF!="Yes",AC746,(AC746+V746*0.5))</f>
        <v>#REF!</v>
      </c>
      <c r="AF746" s="27" t="e">
        <f>IF(#REF!="Yes",AD746,(AD746+W746*0.5))</f>
        <v>#REF!</v>
      </c>
    </row>
    <row r="747" spans="1:32">
      <c r="A747" s="57" t="str">
        <f t="shared" si="216"/>
        <v xml:space="preserve"> </v>
      </c>
      <c r="B747" s="57"/>
      <c r="C747" s="57"/>
      <c r="D747" s="30" t="str">
        <f>IFERROR((GETPIVOTDATA("Average of Certified Payroll Hourly Rate",'Pivot Table'!$X$3,"Firm Name",A747,"Class Round 3 (PSPO)",B747)),"")</f>
        <v/>
      </c>
      <c r="E747" s="7"/>
      <c r="F747" s="7"/>
      <c r="G747" s="151"/>
      <c r="H747" s="349">
        <f t="shared" si="217"/>
        <v>1.7500000000000002E-2</v>
      </c>
      <c r="I747" s="19">
        <f t="shared" si="218"/>
        <v>0</v>
      </c>
      <c r="J747" s="67">
        <f t="shared" si="219"/>
        <v>3.5000000000000003E-2</v>
      </c>
      <c r="K747" s="19">
        <f t="shared" si="220"/>
        <v>0</v>
      </c>
      <c r="L747" s="138">
        <f>IF(ISNUMBER(VLOOKUP('Rate Calculations'!$A747,#REF!,2,FALSE)),VLOOKUP('Rate Calculations'!$A747,#REF!,2,FALSE),0)</f>
        <v>0</v>
      </c>
      <c r="M747" s="89">
        <f>IF(ISNUMBER(VLOOKUP('Rate Calculations'!$A747,#REF!,4,FALSE)),VLOOKUP('Rate Calculations'!$A747,#REF!,4,FALSE),0)</f>
        <v>0</v>
      </c>
      <c r="N747" s="17">
        <f t="shared" si="221"/>
        <v>0</v>
      </c>
      <c r="O747" s="18">
        <f t="shared" si="222"/>
        <v>0</v>
      </c>
      <c r="P747" s="139">
        <f t="shared" si="223"/>
        <v>0</v>
      </c>
      <c r="Q747" s="66">
        <f t="shared" si="224"/>
        <v>0</v>
      </c>
      <c r="R747" s="66">
        <f t="shared" si="225"/>
        <v>0</v>
      </c>
      <c r="S747" s="10" t="e">
        <f>IF(#REF!="Yes",Q747,(Q747+I747*0.5))</f>
        <v>#REF!</v>
      </c>
      <c r="T747" s="10" t="e">
        <f>IF(#REF!="Yes",R747,(R747+K747*0.5))</f>
        <v>#REF!</v>
      </c>
      <c r="U747" s="151">
        <f t="shared" si="226"/>
        <v>0</v>
      </c>
      <c r="V747" s="16">
        <f t="shared" si="227"/>
        <v>0</v>
      </c>
      <c r="W747" s="16">
        <f t="shared" si="228"/>
        <v>0</v>
      </c>
      <c r="X747" s="138">
        <f>IF(ISNUMBER(VLOOKUP('Rate Calculations'!$A747,#REF!,5,FALSE)),VLOOKUP('Rate Calculations'!$A747,#REF!,5,FALSE),0)</f>
        <v>0</v>
      </c>
      <c r="Y747" s="89">
        <f>IF(ISNUMBER(VLOOKUP('Rate Calculations'!$A747,#REF!,6,FALSE)),VLOOKUP('Rate Calculations'!$A747,#REF!,6,FALSE),0)</f>
        <v>0</v>
      </c>
      <c r="Z747" s="17">
        <f t="shared" si="229"/>
        <v>0</v>
      </c>
      <c r="AA747" s="18">
        <f t="shared" si="230"/>
        <v>0</v>
      </c>
      <c r="AB747" s="46">
        <f t="shared" si="215"/>
        <v>0</v>
      </c>
      <c r="AC747" s="24">
        <f t="shared" si="231"/>
        <v>0</v>
      </c>
      <c r="AD747" s="24">
        <f t="shared" si="232"/>
        <v>0</v>
      </c>
      <c r="AE747" s="27" t="e">
        <f>IF(#REF!="Yes",AC747,(AC747+V747*0.5))</f>
        <v>#REF!</v>
      </c>
      <c r="AF747" s="27" t="e">
        <f>IF(#REF!="Yes",AD747,(AD747+W747*0.5))</f>
        <v>#REF!</v>
      </c>
    </row>
    <row r="748" spans="1:32">
      <c r="A748" s="57" t="str">
        <f t="shared" si="216"/>
        <v xml:space="preserve"> </v>
      </c>
      <c r="B748" s="57"/>
      <c r="C748" s="57"/>
      <c r="D748" s="30" t="str">
        <f>IFERROR((GETPIVOTDATA("Average of Certified Payroll Hourly Rate",'Pivot Table'!$X$3,"Firm Name",A748,"Class Round 3 (PSPO)",B748)),"")</f>
        <v/>
      </c>
      <c r="E748" s="7"/>
      <c r="F748" s="7"/>
      <c r="G748" s="151"/>
      <c r="H748" s="349">
        <f t="shared" si="217"/>
        <v>1.7500000000000002E-2</v>
      </c>
      <c r="I748" s="19">
        <f t="shared" si="218"/>
        <v>0</v>
      </c>
      <c r="J748" s="67">
        <f t="shared" si="219"/>
        <v>3.5000000000000003E-2</v>
      </c>
      <c r="K748" s="19">
        <f t="shared" si="220"/>
        <v>0</v>
      </c>
      <c r="L748" s="138">
        <f>IF(ISNUMBER(VLOOKUP('Rate Calculations'!$A748,#REF!,2,FALSE)),VLOOKUP('Rate Calculations'!$A748,#REF!,2,FALSE),0)</f>
        <v>0</v>
      </c>
      <c r="M748" s="89">
        <f>IF(ISNUMBER(VLOOKUP('Rate Calculations'!$A748,#REF!,4,FALSE)),VLOOKUP('Rate Calculations'!$A748,#REF!,4,FALSE),0)</f>
        <v>0</v>
      </c>
      <c r="N748" s="17">
        <f t="shared" si="221"/>
        <v>0</v>
      </c>
      <c r="O748" s="18">
        <f t="shared" si="222"/>
        <v>0</v>
      </c>
      <c r="P748" s="139">
        <f t="shared" si="223"/>
        <v>0</v>
      </c>
      <c r="Q748" s="66">
        <f t="shared" si="224"/>
        <v>0</v>
      </c>
      <c r="R748" s="66">
        <f t="shared" si="225"/>
        <v>0</v>
      </c>
      <c r="S748" s="10" t="e">
        <f>IF(#REF!="Yes",Q748,(Q748+I748*0.5))</f>
        <v>#REF!</v>
      </c>
      <c r="T748" s="10" t="e">
        <f>IF(#REF!="Yes",R748,(R748+K748*0.5))</f>
        <v>#REF!</v>
      </c>
      <c r="U748" s="151">
        <f t="shared" si="226"/>
        <v>0</v>
      </c>
      <c r="V748" s="16">
        <f t="shared" si="227"/>
        <v>0</v>
      </c>
      <c r="W748" s="16">
        <f t="shared" si="228"/>
        <v>0</v>
      </c>
      <c r="X748" s="138">
        <f>IF(ISNUMBER(VLOOKUP('Rate Calculations'!$A748,#REF!,5,FALSE)),VLOOKUP('Rate Calculations'!$A748,#REF!,5,FALSE),0)</f>
        <v>0</v>
      </c>
      <c r="Y748" s="89">
        <f>IF(ISNUMBER(VLOOKUP('Rate Calculations'!$A748,#REF!,6,FALSE)),VLOOKUP('Rate Calculations'!$A748,#REF!,6,FALSE),0)</f>
        <v>0</v>
      </c>
      <c r="Z748" s="17">
        <f t="shared" si="229"/>
        <v>0</v>
      </c>
      <c r="AA748" s="18">
        <f t="shared" si="230"/>
        <v>0</v>
      </c>
      <c r="AB748" s="46">
        <f t="shared" si="215"/>
        <v>0</v>
      </c>
      <c r="AC748" s="24">
        <f t="shared" si="231"/>
        <v>0</v>
      </c>
      <c r="AD748" s="24">
        <f t="shared" si="232"/>
        <v>0</v>
      </c>
      <c r="AE748" s="27" t="e">
        <f>IF(#REF!="Yes",AC748,(AC748+V748*0.5))</f>
        <v>#REF!</v>
      </c>
      <c r="AF748" s="27" t="e">
        <f>IF(#REF!="Yes",AD748,(AD748+W748*0.5))</f>
        <v>#REF!</v>
      </c>
    </row>
    <row r="749" spans="1:32">
      <c r="A749" s="57" t="str">
        <f t="shared" si="216"/>
        <v xml:space="preserve"> </v>
      </c>
      <c r="B749" s="57"/>
      <c r="C749" s="57"/>
      <c r="D749" s="30" t="str">
        <f>IFERROR((GETPIVOTDATA("Average of Certified Payroll Hourly Rate",'Pivot Table'!$X$3,"Firm Name",A749,"Class Round 3 (PSPO)",B749)),"")</f>
        <v/>
      </c>
      <c r="E749" s="7"/>
      <c r="F749" s="7"/>
      <c r="G749" s="151"/>
      <c r="H749" s="349">
        <f t="shared" si="217"/>
        <v>1.7500000000000002E-2</v>
      </c>
      <c r="I749" s="19">
        <f t="shared" si="218"/>
        <v>0</v>
      </c>
      <c r="J749" s="67">
        <f t="shared" si="219"/>
        <v>3.5000000000000003E-2</v>
      </c>
      <c r="K749" s="19">
        <f t="shared" si="220"/>
        <v>0</v>
      </c>
      <c r="L749" s="138">
        <f>IF(ISNUMBER(VLOOKUP('Rate Calculations'!$A749,#REF!,2,FALSE)),VLOOKUP('Rate Calculations'!$A749,#REF!,2,FALSE),0)</f>
        <v>0</v>
      </c>
      <c r="M749" s="89">
        <f>IF(ISNUMBER(VLOOKUP('Rate Calculations'!$A749,#REF!,4,FALSE)),VLOOKUP('Rate Calculations'!$A749,#REF!,4,FALSE),0)</f>
        <v>0</v>
      </c>
      <c r="N749" s="17">
        <f t="shared" si="221"/>
        <v>0</v>
      </c>
      <c r="O749" s="18">
        <f t="shared" si="222"/>
        <v>0</v>
      </c>
      <c r="P749" s="139">
        <f t="shared" si="223"/>
        <v>0</v>
      </c>
      <c r="Q749" s="66">
        <f t="shared" si="224"/>
        <v>0</v>
      </c>
      <c r="R749" s="66">
        <f t="shared" si="225"/>
        <v>0</v>
      </c>
      <c r="S749" s="10" t="e">
        <f>IF(#REF!="Yes",Q749,(Q749+I749*0.5))</f>
        <v>#REF!</v>
      </c>
      <c r="T749" s="10" t="e">
        <f>IF(#REF!="Yes",R749,(R749+K749*0.5))</f>
        <v>#REF!</v>
      </c>
      <c r="U749" s="151">
        <f t="shared" si="226"/>
        <v>0</v>
      </c>
      <c r="V749" s="16">
        <f t="shared" si="227"/>
        <v>0</v>
      </c>
      <c r="W749" s="16">
        <f t="shared" si="228"/>
        <v>0</v>
      </c>
      <c r="X749" s="138">
        <f>IF(ISNUMBER(VLOOKUP('Rate Calculations'!$A749,#REF!,5,FALSE)),VLOOKUP('Rate Calculations'!$A749,#REF!,5,FALSE),0)</f>
        <v>0</v>
      </c>
      <c r="Y749" s="89">
        <f>IF(ISNUMBER(VLOOKUP('Rate Calculations'!$A749,#REF!,6,FALSE)),VLOOKUP('Rate Calculations'!$A749,#REF!,6,FALSE),0)</f>
        <v>0</v>
      </c>
      <c r="Z749" s="17">
        <f t="shared" si="229"/>
        <v>0</v>
      </c>
      <c r="AA749" s="18">
        <f t="shared" si="230"/>
        <v>0</v>
      </c>
      <c r="AB749" s="46">
        <f t="shared" si="215"/>
        <v>0</v>
      </c>
      <c r="AC749" s="24">
        <f t="shared" si="231"/>
        <v>0</v>
      </c>
      <c r="AD749" s="24">
        <f t="shared" si="232"/>
        <v>0</v>
      </c>
      <c r="AE749" s="27" t="e">
        <f>IF(#REF!="Yes",AC749,(AC749+V749*0.5))</f>
        <v>#REF!</v>
      </c>
      <c r="AF749" s="27" t="e">
        <f>IF(#REF!="Yes",AD749,(AD749+W749*0.5))</f>
        <v>#REF!</v>
      </c>
    </row>
    <row r="750" spans="1:32">
      <c r="A750" s="57" t="str">
        <f t="shared" si="216"/>
        <v xml:space="preserve"> </v>
      </c>
      <c r="B750" s="57"/>
      <c r="C750" s="57"/>
      <c r="D750" s="30" t="str">
        <f>IFERROR((GETPIVOTDATA("Average of Certified Payroll Hourly Rate",'Pivot Table'!$X$3,"Firm Name",A750,"Class Round 3 (PSPO)",B750)),"")</f>
        <v/>
      </c>
      <c r="E750" s="7"/>
      <c r="F750" s="7"/>
      <c r="G750" s="151"/>
      <c r="H750" s="349">
        <f t="shared" si="217"/>
        <v>1.7500000000000002E-2</v>
      </c>
      <c r="I750" s="19">
        <f t="shared" si="218"/>
        <v>0</v>
      </c>
      <c r="J750" s="67">
        <f t="shared" si="219"/>
        <v>3.5000000000000003E-2</v>
      </c>
      <c r="K750" s="19">
        <f t="shared" si="220"/>
        <v>0</v>
      </c>
      <c r="L750" s="138">
        <f>IF(ISNUMBER(VLOOKUP('Rate Calculations'!$A750,#REF!,2,FALSE)),VLOOKUP('Rate Calculations'!$A750,#REF!,2,FALSE),0)</f>
        <v>0</v>
      </c>
      <c r="M750" s="89">
        <f>IF(ISNUMBER(VLOOKUP('Rate Calculations'!$A750,#REF!,4,FALSE)),VLOOKUP('Rate Calculations'!$A750,#REF!,4,FALSE),0)</f>
        <v>0</v>
      </c>
      <c r="N750" s="17">
        <f t="shared" si="221"/>
        <v>0</v>
      </c>
      <c r="O750" s="18">
        <f t="shared" si="222"/>
        <v>0</v>
      </c>
      <c r="P750" s="139">
        <f t="shared" si="223"/>
        <v>0</v>
      </c>
      <c r="Q750" s="66">
        <f t="shared" si="224"/>
        <v>0</v>
      </c>
      <c r="R750" s="66">
        <f t="shared" si="225"/>
        <v>0</v>
      </c>
      <c r="S750" s="10" t="e">
        <f>IF(#REF!="Yes",Q750,(Q750+I750*0.5))</f>
        <v>#REF!</v>
      </c>
      <c r="T750" s="10" t="e">
        <f>IF(#REF!="Yes",R750,(R750+K750*0.5))</f>
        <v>#REF!</v>
      </c>
      <c r="U750" s="151">
        <f t="shared" si="226"/>
        <v>0</v>
      </c>
      <c r="V750" s="16">
        <f t="shared" si="227"/>
        <v>0</v>
      </c>
      <c r="W750" s="16">
        <f t="shared" si="228"/>
        <v>0</v>
      </c>
      <c r="X750" s="138">
        <f>IF(ISNUMBER(VLOOKUP('Rate Calculations'!$A750,#REF!,5,FALSE)),VLOOKUP('Rate Calculations'!$A750,#REF!,5,FALSE),0)</f>
        <v>0</v>
      </c>
      <c r="Y750" s="89">
        <f>IF(ISNUMBER(VLOOKUP('Rate Calculations'!$A750,#REF!,6,FALSE)),VLOOKUP('Rate Calculations'!$A750,#REF!,6,FALSE),0)</f>
        <v>0</v>
      </c>
      <c r="Z750" s="17">
        <f t="shared" si="229"/>
        <v>0</v>
      </c>
      <c r="AA750" s="18">
        <f t="shared" si="230"/>
        <v>0</v>
      </c>
      <c r="AB750" s="46">
        <f t="shared" si="215"/>
        <v>0</v>
      </c>
      <c r="AC750" s="24">
        <f t="shared" si="231"/>
        <v>0</v>
      </c>
      <c r="AD750" s="24">
        <f t="shared" si="232"/>
        <v>0</v>
      </c>
      <c r="AE750" s="27" t="e">
        <f>IF(#REF!="Yes",AC750,(AC750+V750*0.5))</f>
        <v>#REF!</v>
      </c>
      <c r="AF750" s="27" t="e">
        <f>IF(#REF!="Yes",AD750,(AD750+W750*0.5))</f>
        <v>#REF!</v>
      </c>
    </row>
    <row r="751" spans="1:32">
      <c r="A751" s="57" t="str">
        <f t="shared" si="216"/>
        <v xml:space="preserve"> </v>
      </c>
      <c r="B751" s="57"/>
      <c r="C751" s="57"/>
      <c r="D751" s="30" t="str">
        <f>IFERROR((GETPIVOTDATA("Average of Certified Payroll Hourly Rate",'Pivot Table'!$X$3,"Firm Name",A751,"Class Round 3 (PSPO)",B751)),"")</f>
        <v/>
      </c>
      <c r="E751" s="7"/>
      <c r="F751" s="7"/>
      <c r="G751" s="151"/>
      <c r="H751" s="349">
        <f t="shared" si="217"/>
        <v>1.7500000000000002E-2</v>
      </c>
      <c r="I751" s="19">
        <f t="shared" si="218"/>
        <v>0</v>
      </c>
      <c r="J751" s="67">
        <f t="shared" si="219"/>
        <v>3.5000000000000003E-2</v>
      </c>
      <c r="K751" s="19">
        <f t="shared" si="220"/>
        <v>0</v>
      </c>
      <c r="L751" s="138">
        <f>IF(ISNUMBER(VLOOKUP('Rate Calculations'!$A751,#REF!,2,FALSE)),VLOOKUP('Rate Calculations'!$A751,#REF!,2,FALSE),0)</f>
        <v>0</v>
      </c>
      <c r="M751" s="89">
        <f>IF(ISNUMBER(VLOOKUP('Rate Calculations'!$A751,#REF!,4,FALSE)),VLOOKUP('Rate Calculations'!$A751,#REF!,4,FALSE),0)</f>
        <v>0</v>
      </c>
      <c r="N751" s="17">
        <f t="shared" si="221"/>
        <v>0</v>
      </c>
      <c r="O751" s="18">
        <f t="shared" si="222"/>
        <v>0</v>
      </c>
      <c r="P751" s="139">
        <f t="shared" si="223"/>
        <v>0</v>
      </c>
      <c r="Q751" s="66">
        <f t="shared" si="224"/>
        <v>0</v>
      </c>
      <c r="R751" s="66">
        <f t="shared" si="225"/>
        <v>0</v>
      </c>
      <c r="S751" s="10" t="e">
        <f>IF(#REF!="Yes",Q751,(Q751+I751*0.5))</f>
        <v>#REF!</v>
      </c>
      <c r="T751" s="10" t="e">
        <f>IF(#REF!="Yes",R751,(R751+K751*0.5))</f>
        <v>#REF!</v>
      </c>
      <c r="U751" s="151">
        <f t="shared" si="226"/>
        <v>0</v>
      </c>
      <c r="V751" s="16">
        <f t="shared" si="227"/>
        <v>0</v>
      </c>
      <c r="W751" s="16">
        <f t="shared" si="228"/>
        <v>0</v>
      </c>
      <c r="X751" s="138">
        <f>IF(ISNUMBER(VLOOKUP('Rate Calculations'!$A751,#REF!,5,FALSE)),VLOOKUP('Rate Calculations'!$A751,#REF!,5,FALSE),0)</f>
        <v>0</v>
      </c>
      <c r="Y751" s="89">
        <f>IF(ISNUMBER(VLOOKUP('Rate Calculations'!$A751,#REF!,6,FALSE)),VLOOKUP('Rate Calculations'!$A751,#REF!,6,FALSE),0)</f>
        <v>0</v>
      </c>
      <c r="Z751" s="17">
        <f t="shared" si="229"/>
        <v>0</v>
      </c>
      <c r="AA751" s="18">
        <f t="shared" si="230"/>
        <v>0</v>
      </c>
      <c r="AB751" s="46">
        <f t="shared" si="215"/>
        <v>0</v>
      </c>
      <c r="AC751" s="24">
        <f t="shared" si="231"/>
        <v>0</v>
      </c>
      <c r="AD751" s="24">
        <f t="shared" si="232"/>
        <v>0</v>
      </c>
      <c r="AE751" s="27" t="e">
        <f>IF(#REF!="Yes",AC751,(AC751+V751*0.5))</f>
        <v>#REF!</v>
      </c>
      <c r="AF751" s="27" t="e">
        <f>IF(#REF!="Yes",AD751,(AD751+W751*0.5))</f>
        <v>#REF!</v>
      </c>
    </row>
    <row r="752" spans="1:32">
      <c r="A752" s="57" t="str">
        <f t="shared" si="216"/>
        <v xml:space="preserve"> </v>
      </c>
      <c r="B752" s="57"/>
      <c r="C752" s="57"/>
      <c r="D752" s="30" t="str">
        <f>IFERROR((GETPIVOTDATA("Average of Certified Payroll Hourly Rate",'Pivot Table'!$X$3,"Firm Name",A752,"Class Round 3 (PSPO)",B752)),"")</f>
        <v/>
      </c>
      <c r="E752" s="7"/>
      <c r="F752" s="7"/>
      <c r="G752" s="151"/>
      <c r="H752" s="349">
        <f t="shared" si="217"/>
        <v>1.7500000000000002E-2</v>
      </c>
      <c r="I752" s="19">
        <f t="shared" si="218"/>
        <v>0</v>
      </c>
      <c r="J752" s="67">
        <f t="shared" si="219"/>
        <v>3.5000000000000003E-2</v>
      </c>
      <c r="K752" s="19">
        <f t="shared" si="220"/>
        <v>0</v>
      </c>
      <c r="L752" s="138">
        <f>IF(ISNUMBER(VLOOKUP('Rate Calculations'!$A752,#REF!,2,FALSE)),VLOOKUP('Rate Calculations'!$A752,#REF!,2,FALSE),0)</f>
        <v>0</v>
      </c>
      <c r="M752" s="89">
        <f>IF(ISNUMBER(VLOOKUP('Rate Calculations'!$A752,#REF!,4,FALSE)),VLOOKUP('Rate Calculations'!$A752,#REF!,4,FALSE),0)</f>
        <v>0</v>
      </c>
      <c r="N752" s="17">
        <f t="shared" si="221"/>
        <v>0</v>
      </c>
      <c r="O752" s="18">
        <f t="shared" si="222"/>
        <v>0</v>
      </c>
      <c r="P752" s="139">
        <f t="shared" si="223"/>
        <v>0</v>
      </c>
      <c r="Q752" s="66">
        <f t="shared" si="224"/>
        <v>0</v>
      </c>
      <c r="R752" s="66">
        <f t="shared" si="225"/>
        <v>0</v>
      </c>
      <c r="S752" s="10" t="e">
        <f>IF(#REF!="Yes",Q752,(Q752+I752*0.5))</f>
        <v>#REF!</v>
      </c>
      <c r="T752" s="10" t="e">
        <f>IF(#REF!="Yes",R752,(R752+K752*0.5))</f>
        <v>#REF!</v>
      </c>
      <c r="U752" s="151">
        <f t="shared" si="226"/>
        <v>0</v>
      </c>
      <c r="V752" s="16">
        <f t="shared" si="227"/>
        <v>0</v>
      </c>
      <c r="W752" s="16">
        <f t="shared" si="228"/>
        <v>0</v>
      </c>
      <c r="X752" s="138">
        <f>IF(ISNUMBER(VLOOKUP('Rate Calculations'!$A752,#REF!,5,FALSE)),VLOOKUP('Rate Calculations'!$A752,#REF!,5,FALSE),0)</f>
        <v>0</v>
      </c>
      <c r="Y752" s="89">
        <f>IF(ISNUMBER(VLOOKUP('Rate Calculations'!$A752,#REF!,6,FALSE)),VLOOKUP('Rate Calculations'!$A752,#REF!,6,FALSE),0)</f>
        <v>0</v>
      </c>
      <c r="Z752" s="17">
        <f t="shared" si="229"/>
        <v>0</v>
      </c>
      <c r="AA752" s="18">
        <f t="shared" si="230"/>
        <v>0</v>
      </c>
      <c r="AB752" s="46">
        <f t="shared" si="215"/>
        <v>0</v>
      </c>
      <c r="AC752" s="24">
        <f t="shared" si="231"/>
        <v>0</v>
      </c>
      <c r="AD752" s="24">
        <f t="shared" si="232"/>
        <v>0</v>
      </c>
      <c r="AE752" s="27" t="e">
        <f>IF(#REF!="Yes",AC752,(AC752+V752*0.5))</f>
        <v>#REF!</v>
      </c>
      <c r="AF752" s="27" t="e">
        <f>IF(#REF!="Yes",AD752,(AD752+W752*0.5))</f>
        <v>#REF!</v>
      </c>
    </row>
    <row r="753" spans="1:32">
      <c r="A753" s="57" t="str">
        <f t="shared" si="216"/>
        <v xml:space="preserve"> </v>
      </c>
      <c r="B753" s="57"/>
      <c r="C753" s="57"/>
      <c r="D753" s="30" t="str">
        <f>IFERROR((GETPIVOTDATA("Average of Certified Payroll Hourly Rate",'Pivot Table'!$X$3,"Firm Name",A753,"Class Round 3 (PSPO)",B753)),"")</f>
        <v/>
      </c>
      <c r="E753" s="7"/>
      <c r="F753" s="7"/>
      <c r="G753" s="151"/>
      <c r="H753" s="349">
        <f t="shared" si="217"/>
        <v>1.7500000000000002E-2</v>
      </c>
      <c r="I753" s="19">
        <f t="shared" si="218"/>
        <v>0</v>
      </c>
      <c r="J753" s="67">
        <f t="shared" si="219"/>
        <v>3.5000000000000003E-2</v>
      </c>
      <c r="K753" s="19">
        <f t="shared" si="220"/>
        <v>0</v>
      </c>
      <c r="L753" s="138">
        <f>IF(ISNUMBER(VLOOKUP('Rate Calculations'!$A753,#REF!,2,FALSE)),VLOOKUP('Rate Calculations'!$A753,#REF!,2,FALSE),0)</f>
        <v>0</v>
      </c>
      <c r="M753" s="89">
        <f>IF(ISNUMBER(VLOOKUP('Rate Calculations'!$A753,#REF!,4,FALSE)),VLOOKUP('Rate Calculations'!$A753,#REF!,4,FALSE),0)</f>
        <v>0</v>
      </c>
      <c r="N753" s="17">
        <f t="shared" si="221"/>
        <v>0</v>
      </c>
      <c r="O753" s="18">
        <f t="shared" si="222"/>
        <v>0</v>
      </c>
      <c r="P753" s="139">
        <f t="shared" si="223"/>
        <v>0</v>
      </c>
      <c r="Q753" s="66">
        <f t="shared" si="224"/>
        <v>0</v>
      </c>
      <c r="R753" s="66">
        <f t="shared" si="225"/>
        <v>0</v>
      </c>
      <c r="S753" s="10" t="e">
        <f>IF(#REF!="Yes",Q753,(Q753+I753*0.5))</f>
        <v>#REF!</v>
      </c>
      <c r="T753" s="10" t="e">
        <f>IF(#REF!="Yes",R753,(R753+K753*0.5))</f>
        <v>#REF!</v>
      </c>
      <c r="U753" s="151">
        <f t="shared" si="226"/>
        <v>0</v>
      </c>
      <c r="V753" s="16">
        <f t="shared" si="227"/>
        <v>0</v>
      </c>
      <c r="W753" s="16">
        <f t="shared" si="228"/>
        <v>0</v>
      </c>
      <c r="X753" s="138">
        <f>IF(ISNUMBER(VLOOKUP('Rate Calculations'!$A753,#REF!,5,FALSE)),VLOOKUP('Rate Calculations'!$A753,#REF!,5,FALSE),0)</f>
        <v>0</v>
      </c>
      <c r="Y753" s="89">
        <f>IF(ISNUMBER(VLOOKUP('Rate Calculations'!$A753,#REF!,6,FALSE)),VLOOKUP('Rate Calculations'!$A753,#REF!,6,FALSE),0)</f>
        <v>0</v>
      </c>
      <c r="Z753" s="17">
        <f t="shared" si="229"/>
        <v>0</v>
      </c>
      <c r="AA753" s="18">
        <f t="shared" si="230"/>
        <v>0</v>
      </c>
      <c r="AB753" s="46">
        <f t="shared" si="215"/>
        <v>0</v>
      </c>
      <c r="AC753" s="24">
        <f t="shared" si="231"/>
        <v>0</v>
      </c>
      <c r="AD753" s="24">
        <f t="shared" si="232"/>
        <v>0</v>
      </c>
      <c r="AE753" s="27" t="e">
        <f>IF(#REF!="Yes",AC753,(AC753+V753*0.5))</f>
        <v>#REF!</v>
      </c>
      <c r="AF753" s="27" t="e">
        <f>IF(#REF!="Yes",AD753,(AD753+W753*0.5))</f>
        <v>#REF!</v>
      </c>
    </row>
    <row r="754" spans="1:32">
      <c r="A754" s="57" t="str">
        <f t="shared" si="216"/>
        <v xml:space="preserve"> </v>
      </c>
      <c r="B754" s="57"/>
      <c r="C754" s="57"/>
      <c r="D754" s="30" t="str">
        <f>IFERROR((GETPIVOTDATA("Average of Certified Payroll Hourly Rate",'Pivot Table'!$X$3,"Firm Name",A754,"Class Round 3 (PSPO)",B754)),"")</f>
        <v/>
      </c>
      <c r="E754" s="7"/>
      <c r="F754" s="7"/>
      <c r="G754" s="151"/>
      <c r="H754" s="349">
        <f t="shared" si="217"/>
        <v>1.7500000000000002E-2</v>
      </c>
      <c r="I754" s="19">
        <f t="shared" si="218"/>
        <v>0</v>
      </c>
      <c r="J754" s="67">
        <f t="shared" si="219"/>
        <v>3.5000000000000003E-2</v>
      </c>
      <c r="K754" s="19">
        <f t="shared" si="220"/>
        <v>0</v>
      </c>
      <c r="L754" s="138">
        <f>IF(ISNUMBER(VLOOKUP('Rate Calculations'!$A754,#REF!,2,FALSE)),VLOOKUP('Rate Calculations'!$A754,#REF!,2,FALSE),0)</f>
        <v>0</v>
      </c>
      <c r="M754" s="89">
        <f>IF(ISNUMBER(VLOOKUP('Rate Calculations'!$A754,#REF!,4,FALSE)),VLOOKUP('Rate Calculations'!$A754,#REF!,4,FALSE),0)</f>
        <v>0</v>
      </c>
      <c r="N754" s="17">
        <f t="shared" si="221"/>
        <v>0</v>
      </c>
      <c r="O754" s="18">
        <f t="shared" si="222"/>
        <v>0</v>
      </c>
      <c r="P754" s="139">
        <f t="shared" si="223"/>
        <v>0</v>
      </c>
      <c r="Q754" s="66">
        <f t="shared" si="224"/>
        <v>0</v>
      </c>
      <c r="R754" s="66">
        <f t="shared" si="225"/>
        <v>0</v>
      </c>
      <c r="S754" s="10" t="e">
        <f>IF(#REF!="Yes",Q754,(Q754+I754*0.5))</f>
        <v>#REF!</v>
      </c>
      <c r="T754" s="10" t="e">
        <f>IF(#REF!="Yes",R754,(R754+K754*0.5))</f>
        <v>#REF!</v>
      </c>
      <c r="U754" s="151">
        <f t="shared" si="226"/>
        <v>0</v>
      </c>
      <c r="V754" s="16">
        <f t="shared" si="227"/>
        <v>0</v>
      </c>
      <c r="W754" s="16">
        <f t="shared" si="228"/>
        <v>0</v>
      </c>
      <c r="X754" s="138">
        <f>IF(ISNUMBER(VLOOKUP('Rate Calculations'!$A754,#REF!,5,FALSE)),VLOOKUP('Rate Calculations'!$A754,#REF!,5,FALSE),0)</f>
        <v>0</v>
      </c>
      <c r="Y754" s="89">
        <f>IF(ISNUMBER(VLOOKUP('Rate Calculations'!$A754,#REF!,6,FALSE)),VLOOKUP('Rate Calculations'!$A754,#REF!,6,FALSE),0)</f>
        <v>0</v>
      </c>
      <c r="Z754" s="17">
        <f t="shared" si="229"/>
        <v>0</v>
      </c>
      <c r="AA754" s="18">
        <f t="shared" si="230"/>
        <v>0</v>
      </c>
      <c r="AB754" s="46">
        <f t="shared" si="215"/>
        <v>0</v>
      </c>
      <c r="AC754" s="24">
        <f t="shared" si="231"/>
        <v>0</v>
      </c>
      <c r="AD754" s="24">
        <f t="shared" si="232"/>
        <v>0</v>
      </c>
      <c r="AE754" s="27" t="e">
        <f>IF(#REF!="Yes",AC754,(AC754+V754*0.5))</f>
        <v>#REF!</v>
      </c>
      <c r="AF754" s="27" t="e">
        <f>IF(#REF!="Yes",AD754,(AD754+W754*0.5))</f>
        <v>#REF!</v>
      </c>
    </row>
    <row r="755" spans="1:32">
      <c r="A755" s="57" t="str">
        <f t="shared" si="216"/>
        <v xml:space="preserve"> </v>
      </c>
      <c r="B755" s="57"/>
      <c r="C755" s="57"/>
      <c r="D755" s="30" t="str">
        <f>IFERROR((GETPIVOTDATA("Average of Certified Payroll Hourly Rate",'Pivot Table'!$X$3,"Firm Name",A755,"Class Round 3 (PSPO)",B755)),"")</f>
        <v/>
      </c>
      <c r="E755" s="7"/>
      <c r="F755" s="7"/>
      <c r="G755" s="151"/>
      <c r="H755" s="349">
        <f t="shared" si="217"/>
        <v>1.7500000000000002E-2</v>
      </c>
      <c r="I755" s="19">
        <f t="shared" si="218"/>
        <v>0</v>
      </c>
      <c r="J755" s="67">
        <f t="shared" si="219"/>
        <v>3.5000000000000003E-2</v>
      </c>
      <c r="K755" s="19">
        <f t="shared" si="220"/>
        <v>0</v>
      </c>
      <c r="L755" s="138">
        <f>IF(ISNUMBER(VLOOKUP('Rate Calculations'!$A755,#REF!,2,FALSE)),VLOOKUP('Rate Calculations'!$A755,#REF!,2,FALSE),0)</f>
        <v>0</v>
      </c>
      <c r="M755" s="89">
        <f>IF(ISNUMBER(VLOOKUP('Rate Calculations'!$A755,#REF!,4,FALSE)),VLOOKUP('Rate Calculations'!$A755,#REF!,4,FALSE),0)</f>
        <v>0</v>
      </c>
      <c r="N755" s="17">
        <f t="shared" si="221"/>
        <v>0</v>
      </c>
      <c r="O755" s="18">
        <f t="shared" si="222"/>
        <v>0</v>
      </c>
      <c r="P755" s="139">
        <f t="shared" si="223"/>
        <v>0</v>
      </c>
      <c r="Q755" s="66">
        <f t="shared" si="224"/>
        <v>0</v>
      </c>
      <c r="R755" s="66">
        <f t="shared" si="225"/>
        <v>0</v>
      </c>
      <c r="S755" s="10" t="e">
        <f>IF(#REF!="Yes",Q755,(Q755+I755*0.5))</f>
        <v>#REF!</v>
      </c>
      <c r="T755" s="10" t="e">
        <f>IF(#REF!="Yes",R755,(R755+K755*0.5))</f>
        <v>#REF!</v>
      </c>
      <c r="U755" s="151">
        <f t="shared" si="226"/>
        <v>0</v>
      </c>
      <c r="V755" s="16">
        <f t="shared" si="227"/>
        <v>0</v>
      </c>
      <c r="W755" s="16">
        <f t="shared" si="228"/>
        <v>0</v>
      </c>
      <c r="X755" s="138">
        <f>IF(ISNUMBER(VLOOKUP('Rate Calculations'!$A755,#REF!,5,FALSE)),VLOOKUP('Rate Calculations'!$A755,#REF!,5,FALSE),0)</f>
        <v>0</v>
      </c>
      <c r="Y755" s="89">
        <f>IF(ISNUMBER(VLOOKUP('Rate Calculations'!$A755,#REF!,6,FALSE)),VLOOKUP('Rate Calculations'!$A755,#REF!,6,FALSE),0)</f>
        <v>0</v>
      </c>
      <c r="Z755" s="17">
        <f t="shared" si="229"/>
        <v>0</v>
      </c>
      <c r="AA755" s="18">
        <f t="shared" si="230"/>
        <v>0</v>
      </c>
      <c r="AB755" s="46">
        <f t="shared" si="215"/>
        <v>0</v>
      </c>
      <c r="AC755" s="24">
        <f t="shared" si="231"/>
        <v>0</v>
      </c>
      <c r="AD755" s="24">
        <f t="shared" si="232"/>
        <v>0</v>
      </c>
      <c r="AE755" s="27" t="e">
        <f>IF(#REF!="Yes",AC755,(AC755+V755*0.5))</f>
        <v>#REF!</v>
      </c>
      <c r="AF755" s="27" t="e">
        <f>IF(#REF!="Yes",AD755,(AD755+W755*0.5))</f>
        <v>#REF!</v>
      </c>
    </row>
    <row r="756" spans="1:32">
      <c r="A756" s="57" t="str">
        <f t="shared" si="216"/>
        <v xml:space="preserve"> </v>
      </c>
      <c r="B756" s="57"/>
      <c r="C756" s="57"/>
      <c r="D756" s="30" t="str">
        <f>IFERROR((GETPIVOTDATA("Average of Certified Payroll Hourly Rate",'Pivot Table'!$X$3,"Firm Name",A756,"Class Round 3 (PSPO)",B756)),"")</f>
        <v/>
      </c>
      <c r="E756" s="7"/>
      <c r="F756" s="7"/>
      <c r="G756" s="151"/>
      <c r="H756" s="349">
        <f t="shared" si="217"/>
        <v>1.7500000000000002E-2</v>
      </c>
      <c r="I756" s="19">
        <f t="shared" si="218"/>
        <v>0</v>
      </c>
      <c r="J756" s="67">
        <f t="shared" si="219"/>
        <v>3.5000000000000003E-2</v>
      </c>
      <c r="K756" s="19">
        <f t="shared" si="220"/>
        <v>0</v>
      </c>
      <c r="L756" s="138">
        <f>IF(ISNUMBER(VLOOKUP('Rate Calculations'!$A756,#REF!,2,FALSE)),VLOOKUP('Rate Calculations'!$A756,#REF!,2,FALSE),0)</f>
        <v>0</v>
      </c>
      <c r="M756" s="89">
        <f>IF(ISNUMBER(VLOOKUP('Rate Calculations'!$A756,#REF!,4,FALSE)),VLOOKUP('Rate Calculations'!$A756,#REF!,4,FALSE),0)</f>
        <v>0</v>
      </c>
      <c r="N756" s="17">
        <f t="shared" si="221"/>
        <v>0</v>
      </c>
      <c r="O756" s="18">
        <f t="shared" si="222"/>
        <v>0</v>
      </c>
      <c r="P756" s="139">
        <f t="shared" si="223"/>
        <v>0</v>
      </c>
      <c r="Q756" s="66">
        <f t="shared" si="224"/>
        <v>0</v>
      </c>
      <c r="R756" s="66">
        <f t="shared" si="225"/>
        <v>0</v>
      </c>
      <c r="S756" s="10" t="e">
        <f>IF(#REF!="Yes",Q756,(Q756+I756*0.5))</f>
        <v>#REF!</v>
      </c>
      <c r="T756" s="10" t="e">
        <f>IF(#REF!="Yes",R756,(R756+K756*0.5))</f>
        <v>#REF!</v>
      </c>
      <c r="U756" s="151">
        <f t="shared" si="226"/>
        <v>0</v>
      </c>
      <c r="V756" s="16">
        <f t="shared" si="227"/>
        <v>0</v>
      </c>
      <c r="W756" s="16">
        <f t="shared" si="228"/>
        <v>0</v>
      </c>
      <c r="X756" s="138">
        <f>IF(ISNUMBER(VLOOKUP('Rate Calculations'!$A756,#REF!,5,FALSE)),VLOOKUP('Rate Calculations'!$A756,#REF!,5,FALSE),0)</f>
        <v>0</v>
      </c>
      <c r="Y756" s="89">
        <f>IF(ISNUMBER(VLOOKUP('Rate Calculations'!$A756,#REF!,6,FALSE)),VLOOKUP('Rate Calculations'!$A756,#REF!,6,FALSE),0)</f>
        <v>0</v>
      </c>
      <c r="Z756" s="17">
        <f t="shared" si="229"/>
        <v>0</v>
      </c>
      <c r="AA756" s="18">
        <f t="shared" si="230"/>
        <v>0</v>
      </c>
      <c r="AB756" s="46">
        <f t="shared" si="215"/>
        <v>0</v>
      </c>
      <c r="AC756" s="24">
        <f t="shared" si="231"/>
        <v>0</v>
      </c>
      <c r="AD756" s="24">
        <f t="shared" si="232"/>
        <v>0</v>
      </c>
      <c r="AE756" s="27" t="e">
        <f>IF(#REF!="Yes",AC756,(AC756+V756*0.5))</f>
        <v>#REF!</v>
      </c>
      <c r="AF756" s="27" t="e">
        <f>IF(#REF!="Yes",AD756,(AD756+W756*0.5))</f>
        <v>#REF!</v>
      </c>
    </row>
    <row r="757" spans="1:32">
      <c r="A757" s="57" t="str">
        <f t="shared" si="216"/>
        <v xml:space="preserve"> </v>
      </c>
      <c r="B757" s="57"/>
      <c r="C757" s="57"/>
      <c r="D757" s="30" t="str">
        <f>IFERROR((GETPIVOTDATA("Average of Certified Payroll Hourly Rate",'Pivot Table'!$X$3,"Firm Name",A757,"Class Round 3 (PSPO)",B757)),"")</f>
        <v/>
      </c>
      <c r="E757" s="7"/>
      <c r="F757" s="7"/>
      <c r="G757" s="151"/>
      <c r="H757" s="349">
        <f t="shared" si="217"/>
        <v>1.7500000000000002E-2</v>
      </c>
      <c r="I757" s="19">
        <f t="shared" si="218"/>
        <v>0</v>
      </c>
      <c r="J757" s="67">
        <f t="shared" si="219"/>
        <v>3.5000000000000003E-2</v>
      </c>
      <c r="K757" s="19">
        <f t="shared" si="220"/>
        <v>0</v>
      </c>
      <c r="L757" s="138">
        <f>IF(ISNUMBER(VLOOKUP('Rate Calculations'!$A757,#REF!,2,FALSE)),VLOOKUP('Rate Calculations'!$A757,#REF!,2,FALSE),0)</f>
        <v>0</v>
      </c>
      <c r="M757" s="89">
        <f>IF(ISNUMBER(VLOOKUP('Rate Calculations'!$A757,#REF!,4,FALSE)),VLOOKUP('Rate Calculations'!$A757,#REF!,4,FALSE),0)</f>
        <v>0</v>
      </c>
      <c r="N757" s="17">
        <f t="shared" si="221"/>
        <v>0</v>
      </c>
      <c r="O757" s="18">
        <f t="shared" si="222"/>
        <v>0</v>
      </c>
      <c r="P757" s="139">
        <f t="shared" si="223"/>
        <v>0</v>
      </c>
      <c r="Q757" s="66">
        <f t="shared" si="224"/>
        <v>0</v>
      </c>
      <c r="R757" s="66">
        <f t="shared" si="225"/>
        <v>0</v>
      </c>
      <c r="S757" s="10" t="e">
        <f>IF(#REF!="Yes",Q757,(Q757+I757*0.5))</f>
        <v>#REF!</v>
      </c>
      <c r="T757" s="10" t="e">
        <f>IF(#REF!="Yes",R757,(R757+K757*0.5))</f>
        <v>#REF!</v>
      </c>
      <c r="U757" s="151">
        <f t="shared" si="226"/>
        <v>0</v>
      </c>
      <c r="V757" s="16">
        <f t="shared" si="227"/>
        <v>0</v>
      </c>
      <c r="W757" s="16">
        <f t="shared" si="228"/>
        <v>0</v>
      </c>
      <c r="X757" s="138">
        <f>IF(ISNUMBER(VLOOKUP('Rate Calculations'!$A757,#REF!,5,FALSE)),VLOOKUP('Rate Calculations'!$A757,#REF!,5,FALSE),0)</f>
        <v>0</v>
      </c>
      <c r="Y757" s="89">
        <f>IF(ISNUMBER(VLOOKUP('Rate Calculations'!$A757,#REF!,6,FALSE)),VLOOKUP('Rate Calculations'!$A757,#REF!,6,FALSE),0)</f>
        <v>0</v>
      </c>
      <c r="Z757" s="17">
        <f t="shared" si="229"/>
        <v>0</v>
      </c>
      <c r="AA757" s="18">
        <f t="shared" si="230"/>
        <v>0</v>
      </c>
      <c r="AB757" s="46">
        <f t="shared" si="215"/>
        <v>0</v>
      </c>
      <c r="AC757" s="24">
        <f t="shared" si="231"/>
        <v>0</v>
      </c>
      <c r="AD757" s="24">
        <f t="shared" si="232"/>
        <v>0</v>
      </c>
      <c r="AE757" s="27" t="e">
        <f>IF(#REF!="Yes",AC757,(AC757+V757*0.5))</f>
        <v>#REF!</v>
      </c>
      <c r="AF757" s="27" t="e">
        <f>IF(#REF!="Yes",AD757,(AD757+W757*0.5))</f>
        <v>#REF!</v>
      </c>
    </row>
    <row r="758" spans="1:32">
      <c r="A758" s="57" t="str">
        <f t="shared" si="216"/>
        <v xml:space="preserve"> </v>
      </c>
      <c r="B758" s="57"/>
      <c r="C758" s="57"/>
      <c r="D758" s="30" t="str">
        <f>IFERROR((GETPIVOTDATA("Average of Certified Payroll Hourly Rate",'Pivot Table'!$X$3,"Firm Name",A758,"Class Round 3 (PSPO)",B758)),"")</f>
        <v/>
      </c>
      <c r="E758" s="7"/>
      <c r="F758" s="7"/>
      <c r="G758" s="151"/>
      <c r="H758" s="349">
        <f t="shared" si="217"/>
        <v>1.7500000000000002E-2</v>
      </c>
      <c r="I758" s="19">
        <f t="shared" si="218"/>
        <v>0</v>
      </c>
      <c r="J758" s="67">
        <f t="shared" si="219"/>
        <v>3.5000000000000003E-2</v>
      </c>
      <c r="K758" s="19">
        <f t="shared" si="220"/>
        <v>0</v>
      </c>
      <c r="L758" s="138">
        <f>IF(ISNUMBER(VLOOKUP('Rate Calculations'!$A758,#REF!,2,FALSE)),VLOOKUP('Rate Calculations'!$A758,#REF!,2,FALSE),0)</f>
        <v>0</v>
      </c>
      <c r="M758" s="89">
        <f>IF(ISNUMBER(VLOOKUP('Rate Calculations'!$A758,#REF!,4,FALSE)),VLOOKUP('Rate Calculations'!$A758,#REF!,4,FALSE),0)</f>
        <v>0</v>
      </c>
      <c r="N758" s="17">
        <f t="shared" si="221"/>
        <v>0</v>
      </c>
      <c r="O758" s="18">
        <f t="shared" si="222"/>
        <v>0</v>
      </c>
      <c r="P758" s="139">
        <f t="shared" si="223"/>
        <v>0</v>
      </c>
      <c r="Q758" s="66">
        <f t="shared" si="224"/>
        <v>0</v>
      </c>
      <c r="R758" s="66">
        <f t="shared" si="225"/>
        <v>0</v>
      </c>
      <c r="S758" s="10" t="e">
        <f>IF(#REF!="Yes",Q758,(Q758+I758*0.5))</f>
        <v>#REF!</v>
      </c>
      <c r="T758" s="10" t="e">
        <f>IF(#REF!="Yes",R758,(R758+K758*0.5))</f>
        <v>#REF!</v>
      </c>
      <c r="U758" s="151">
        <f t="shared" si="226"/>
        <v>0</v>
      </c>
      <c r="V758" s="16">
        <f t="shared" si="227"/>
        <v>0</v>
      </c>
      <c r="W758" s="16">
        <f t="shared" si="228"/>
        <v>0</v>
      </c>
      <c r="X758" s="138">
        <f>IF(ISNUMBER(VLOOKUP('Rate Calculations'!$A758,#REF!,5,FALSE)),VLOOKUP('Rate Calculations'!$A758,#REF!,5,FALSE),0)</f>
        <v>0</v>
      </c>
      <c r="Y758" s="89">
        <f>IF(ISNUMBER(VLOOKUP('Rate Calculations'!$A758,#REF!,6,FALSE)),VLOOKUP('Rate Calculations'!$A758,#REF!,6,FALSE),0)</f>
        <v>0</v>
      </c>
      <c r="Z758" s="17">
        <f t="shared" si="229"/>
        <v>0</v>
      </c>
      <c r="AA758" s="18">
        <f t="shared" si="230"/>
        <v>0</v>
      </c>
      <c r="AB758" s="46">
        <f t="shared" si="215"/>
        <v>0</v>
      </c>
      <c r="AC758" s="24">
        <f t="shared" si="231"/>
        <v>0</v>
      </c>
      <c r="AD758" s="24">
        <f t="shared" si="232"/>
        <v>0</v>
      </c>
      <c r="AE758" s="27" t="e">
        <f>IF(#REF!="Yes",AC758,(AC758+V758*0.5))</f>
        <v>#REF!</v>
      </c>
      <c r="AF758" s="27" t="e">
        <f>IF(#REF!="Yes",AD758,(AD758+W758*0.5))</f>
        <v>#REF!</v>
      </c>
    </row>
    <row r="759" spans="1:32">
      <c r="A759" s="57" t="str">
        <f t="shared" si="216"/>
        <v xml:space="preserve"> </v>
      </c>
      <c r="B759" s="57"/>
      <c r="C759" s="57"/>
      <c r="D759" s="30" t="str">
        <f>IFERROR((GETPIVOTDATA("Average of Certified Payroll Hourly Rate",'Pivot Table'!$X$3,"Firm Name",A759,"Class Round 3 (PSPO)",B759)),"")</f>
        <v/>
      </c>
      <c r="E759" s="7"/>
      <c r="F759" s="7"/>
      <c r="G759" s="151"/>
      <c r="H759" s="349">
        <f t="shared" si="217"/>
        <v>1.7500000000000002E-2</v>
      </c>
      <c r="I759" s="19">
        <f t="shared" si="218"/>
        <v>0</v>
      </c>
      <c r="J759" s="67">
        <f t="shared" si="219"/>
        <v>3.5000000000000003E-2</v>
      </c>
      <c r="K759" s="19">
        <f t="shared" si="220"/>
        <v>0</v>
      </c>
      <c r="L759" s="138">
        <f>IF(ISNUMBER(VLOOKUP('Rate Calculations'!$A759,#REF!,2,FALSE)),VLOOKUP('Rate Calculations'!$A759,#REF!,2,FALSE),0)</f>
        <v>0</v>
      </c>
      <c r="M759" s="89">
        <f>IF(ISNUMBER(VLOOKUP('Rate Calculations'!$A759,#REF!,4,FALSE)),VLOOKUP('Rate Calculations'!$A759,#REF!,4,FALSE),0)</f>
        <v>0</v>
      </c>
      <c r="N759" s="17">
        <f t="shared" si="221"/>
        <v>0</v>
      </c>
      <c r="O759" s="18">
        <f t="shared" si="222"/>
        <v>0</v>
      </c>
      <c r="P759" s="139">
        <f t="shared" si="223"/>
        <v>0</v>
      </c>
      <c r="Q759" s="66">
        <f t="shared" si="224"/>
        <v>0</v>
      </c>
      <c r="R759" s="66">
        <f t="shared" si="225"/>
        <v>0</v>
      </c>
      <c r="S759" s="10" t="e">
        <f>IF(#REF!="Yes",Q759,(Q759+I759*0.5))</f>
        <v>#REF!</v>
      </c>
      <c r="T759" s="10" t="e">
        <f>IF(#REF!="Yes",R759,(R759+K759*0.5))</f>
        <v>#REF!</v>
      </c>
      <c r="U759" s="151">
        <f t="shared" si="226"/>
        <v>0</v>
      </c>
      <c r="V759" s="16">
        <f t="shared" si="227"/>
        <v>0</v>
      </c>
      <c r="W759" s="16">
        <f t="shared" si="228"/>
        <v>0</v>
      </c>
      <c r="X759" s="138">
        <f>IF(ISNUMBER(VLOOKUP('Rate Calculations'!$A759,#REF!,5,FALSE)),VLOOKUP('Rate Calculations'!$A759,#REF!,5,FALSE),0)</f>
        <v>0</v>
      </c>
      <c r="Y759" s="89">
        <f>IF(ISNUMBER(VLOOKUP('Rate Calculations'!$A759,#REF!,6,FALSE)),VLOOKUP('Rate Calculations'!$A759,#REF!,6,FALSE),0)</f>
        <v>0</v>
      </c>
      <c r="Z759" s="17">
        <f t="shared" si="229"/>
        <v>0</v>
      </c>
      <c r="AA759" s="18">
        <f t="shared" si="230"/>
        <v>0</v>
      </c>
      <c r="AB759" s="46">
        <f t="shared" si="215"/>
        <v>0</v>
      </c>
      <c r="AC759" s="24">
        <f t="shared" si="231"/>
        <v>0</v>
      </c>
      <c r="AD759" s="24">
        <f t="shared" si="232"/>
        <v>0</v>
      </c>
      <c r="AE759" s="27" t="e">
        <f>IF(#REF!="Yes",AC759,(AC759+V759*0.5))</f>
        <v>#REF!</v>
      </c>
      <c r="AF759" s="27" t="e">
        <f>IF(#REF!="Yes",AD759,(AD759+W759*0.5))</f>
        <v>#REF!</v>
      </c>
    </row>
    <row r="760" spans="1:32">
      <c r="A760" s="57" t="str">
        <f t="shared" si="216"/>
        <v xml:space="preserve"> </v>
      </c>
      <c r="B760" s="57"/>
      <c r="C760" s="57"/>
      <c r="D760" s="30" t="str">
        <f>IFERROR((GETPIVOTDATA("Average of Certified Payroll Hourly Rate",'Pivot Table'!$X$3,"Firm Name",A760,"Class Round 3 (PSPO)",B760)),"")</f>
        <v/>
      </c>
      <c r="E760" s="7"/>
      <c r="F760" s="7"/>
      <c r="G760" s="151"/>
      <c r="H760" s="349">
        <f t="shared" si="217"/>
        <v>1.7500000000000002E-2</v>
      </c>
      <c r="I760" s="19">
        <f t="shared" si="218"/>
        <v>0</v>
      </c>
      <c r="J760" s="67">
        <f t="shared" si="219"/>
        <v>3.5000000000000003E-2</v>
      </c>
      <c r="K760" s="19">
        <f t="shared" si="220"/>
        <v>0</v>
      </c>
      <c r="L760" s="138">
        <f>IF(ISNUMBER(VLOOKUP('Rate Calculations'!$A760,#REF!,2,FALSE)),VLOOKUP('Rate Calculations'!$A760,#REF!,2,FALSE),0)</f>
        <v>0</v>
      </c>
      <c r="M760" s="89">
        <f>IF(ISNUMBER(VLOOKUP('Rate Calculations'!$A760,#REF!,4,FALSE)),VLOOKUP('Rate Calculations'!$A760,#REF!,4,FALSE),0)</f>
        <v>0</v>
      </c>
      <c r="N760" s="17">
        <f t="shared" si="221"/>
        <v>0</v>
      </c>
      <c r="O760" s="18">
        <f t="shared" si="222"/>
        <v>0</v>
      </c>
      <c r="P760" s="139">
        <f t="shared" si="223"/>
        <v>0</v>
      </c>
      <c r="Q760" s="66">
        <f t="shared" si="224"/>
        <v>0</v>
      </c>
      <c r="R760" s="66">
        <f t="shared" si="225"/>
        <v>0</v>
      </c>
      <c r="S760" s="10" t="e">
        <f>IF(#REF!="Yes",Q760,(Q760+I760*0.5))</f>
        <v>#REF!</v>
      </c>
      <c r="T760" s="10" t="e">
        <f>IF(#REF!="Yes",R760,(R760+K760*0.5))</f>
        <v>#REF!</v>
      </c>
      <c r="U760" s="151">
        <f t="shared" si="226"/>
        <v>0</v>
      </c>
      <c r="V760" s="16">
        <f t="shared" si="227"/>
        <v>0</v>
      </c>
      <c r="W760" s="16">
        <f t="shared" si="228"/>
        <v>0</v>
      </c>
      <c r="X760" s="138">
        <f>IF(ISNUMBER(VLOOKUP('Rate Calculations'!$A760,#REF!,5,FALSE)),VLOOKUP('Rate Calculations'!$A760,#REF!,5,FALSE),0)</f>
        <v>0</v>
      </c>
      <c r="Y760" s="89">
        <f>IF(ISNUMBER(VLOOKUP('Rate Calculations'!$A760,#REF!,6,FALSE)),VLOOKUP('Rate Calculations'!$A760,#REF!,6,FALSE),0)</f>
        <v>0</v>
      </c>
      <c r="Z760" s="17">
        <f t="shared" si="229"/>
        <v>0</v>
      </c>
      <c r="AA760" s="18">
        <f t="shared" si="230"/>
        <v>0</v>
      </c>
      <c r="AB760" s="46">
        <f t="shared" si="215"/>
        <v>0</v>
      </c>
      <c r="AC760" s="24">
        <f t="shared" si="231"/>
        <v>0</v>
      </c>
      <c r="AD760" s="24">
        <f t="shared" si="232"/>
        <v>0</v>
      </c>
      <c r="AE760" s="27" t="e">
        <f>IF(#REF!="Yes",AC760,(AC760+V760*0.5))</f>
        <v>#REF!</v>
      </c>
      <c r="AF760" s="27" t="e">
        <f>IF(#REF!="Yes",AD760,(AD760+W760*0.5))</f>
        <v>#REF!</v>
      </c>
    </row>
    <row r="761" spans="1:32">
      <c r="A761" s="57" t="str">
        <f t="shared" si="216"/>
        <v xml:space="preserve"> </v>
      </c>
      <c r="B761" s="57"/>
      <c r="C761" s="57"/>
      <c r="D761" s="30" t="str">
        <f>IFERROR((GETPIVOTDATA("Average of Certified Payroll Hourly Rate",'Pivot Table'!$X$3,"Firm Name",A761,"Class Round 3 (PSPO)",B761)),"")</f>
        <v/>
      </c>
      <c r="E761" s="7"/>
      <c r="F761" s="7"/>
      <c r="G761" s="151"/>
      <c r="H761" s="349">
        <f t="shared" si="217"/>
        <v>1.7500000000000002E-2</v>
      </c>
      <c r="I761" s="19">
        <f t="shared" si="218"/>
        <v>0</v>
      </c>
      <c r="J761" s="67">
        <f t="shared" si="219"/>
        <v>3.5000000000000003E-2</v>
      </c>
      <c r="K761" s="19">
        <f t="shared" si="220"/>
        <v>0</v>
      </c>
      <c r="L761" s="138">
        <f>IF(ISNUMBER(VLOOKUP('Rate Calculations'!$A761,#REF!,2,FALSE)),VLOOKUP('Rate Calculations'!$A761,#REF!,2,FALSE),0)</f>
        <v>0</v>
      </c>
      <c r="M761" s="89">
        <f>IF(ISNUMBER(VLOOKUP('Rate Calculations'!$A761,#REF!,4,FALSE)),VLOOKUP('Rate Calculations'!$A761,#REF!,4,FALSE),0)</f>
        <v>0</v>
      </c>
      <c r="N761" s="17">
        <f t="shared" si="221"/>
        <v>0</v>
      </c>
      <c r="O761" s="18">
        <f t="shared" si="222"/>
        <v>0</v>
      </c>
      <c r="P761" s="139">
        <f t="shared" si="223"/>
        <v>0</v>
      </c>
      <c r="Q761" s="66">
        <f t="shared" si="224"/>
        <v>0</v>
      </c>
      <c r="R761" s="66">
        <f t="shared" si="225"/>
        <v>0</v>
      </c>
      <c r="S761" s="10" t="e">
        <f>IF(#REF!="Yes",Q761,(Q761+I761*0.5))</f>
        <v>#REF!</v>
      </c>
      <c r="T761" s="10" t="e">
        <f>IF(#REF!="Yes",R761,(R761+K761*0.5))</f>
        <v>#REF!</v>
      </c>
      <c r="U761" s="151">
        <f t="shared" si="226"/>
        <v>0</v>
      </c>
      <c r="V761" s="16">
        <f t="shared" si="227"/>
        <v>0</v>
      </c>
      <c r="W761" s="16">
        <f t="shared" si="228"/>
        <v>0</v>
      </c>
      <c r="X761" s="138">
        <f>IF(ISNUMBER(VLOOKUP('Rate Calculations'!$A761,#REF!,5,FALSE)),VLOOKUP('Rate Calculations'!$A761,#REF!,5,FALSE),0)</f>
        <v>0</v>
      </c>
      <c r="Y761" s="89">
        <f>IF(ISNUMBER(VLOOKUP('Rate Calculations'!$A761,#REF!,6,FALSE)),VLOOKUP('Rate Calculations'!$A761,#REF!,6,FALSE),0)</f>
        <v>0</v>
      </c>
      <c r="Z761" s="17">
        <f t="shared" si="229"/>
        <v>0</v>
      </c>
      <c r="AA761" s="18">
        <f t="shared" si="230"/>
        <v>0</v>
      </c>
      <c r="AB761" s="46">
        <f t="shared" si="215"/>
        <v>0</v>
      </c>
      <c r="AC761" s="24">
        <f t="shared" si="231"/>
        <v>0</v>
      </c>
      <c r="AD761" s="24">
        <f t="shared" si="232"/>
        <v>0</v>
      </c>
      <c r="AE761" s="27" t="e">
        <f>IF(#REF!="Yes",AC761,(AC761+V761*0.5))</f>
        <v>#REF!</v>
      </c>
      <c r="AF761" s="27" t="e">
        <f>IF(#REF!="Yes",AD761,(AD761+W761*0.5))</f>
        <v>#REF!</v>
      </c>
    </row>
    <row r="762" spans="1:32">
      <c r="A762" s="57" t="str">
        <f t="shared" si="216"/>
        <v xml:space="preserve"> </v>
      </c>
      <c r="B762" s="57"/>
      <c r="C762" s="57"/>
      <c r="D762" s="30" t="str">
        <f>IFERROR((GETPIVOTDATA("Average of Certified Payroll Hourly Rate",'Pivot Table'!$X$3,"Firm Name",A762,"Class Round 3 (PSPO)",B762)),"")</f>
        <v/>
      </c>
      <c r="E762" s="7"/>
      <c r="F762" s="7"/>
      <c r="G762" s="151"/>
      <c r="H762" s="349">
        <f t="shared" si="217"/>
        <v>1.7500000000000002E-2</v>
      </c>
      <c r="I762" s="19">
        <f t="shared" si="218"/>
        <v>0</v>
      </c>
      <c r="J762" s="67">
        <f t="shared" si="219"/>
        <v>3.5000000000000003E-2</v>
      </c>
      <c r="K762" s="19">
        <f t="shared" si="220"/>
        <v>0</v>
      </c>
      <c r="L762" s="138">
        <f>IF(ISNUMBER(VLOOKUP('Rate Calculations'!$A762,#REF!,2,FALSE)),VLOOKUP('Rate Calculations'!$A762,#REF!,2,FALSE),0)</f>
        <v>0</v>
      </c>
      <c r="M762" s="89">
        <f>IF(ISNUMBER(VLOOKUP('Rate Calculations'!$A762,#REF!,4,FALSE)),VLOOKUP('Rate Calculations'!$A762,#REF!,4,FALSE),0)</f>
        <v>0</v>
      </c>
      <c r="N762" s="17">
        <f t="shared" si="221"/>
        <v>0</v>
      </c>
      <c r="O762" s="18">
        <f t="shared" si="222"/>
        <v>0</v>
      </c>
      <c r="P762" s="139">
        <f t="shared" si="223"/>
        <v>0</v>
      </c>
      <c r="Q762" s="66">
        <f t="shared" si="224"/>
        <v>0</v>
      </c>
      <c r="R762" s="66">
        <f t="shared" si="225"/>
        <v>0</v>
      </c>
      <c r="S762" s="10" t="e">
        <f>IF(#REF!="Yes",Q762,(Q762+I762*0.5))</f>
        <v>#REF!</v>
      </c>
      <c r="T762" s="10" t="e">
        <f>IF(#REF!="Yes",R762,(R762+K762*0.5))</f>
        <v>#REF!</v>
      </c>
      <c r="U762" s="151">
        <f t="shared" si="226"/>
        <v>0</v>
      </c>
      <c r="V762" s="16">
        <f t="shared" si="227"/>
        <v>0</v>
      </c>
      <c r="W762" s="16">
        <f t="shared" si="228"/>
        <v>0</v>
      </c>
      <c r="X762" s="138">
        <f>IF(ISNUMBER(VLOOKUP('Rate Calculations'!$A762,#REF!,5,FALSE)),VLOOKUP('Rate Calculations'!$A762,#REF!,5,FALSE),0)</f>
        <v>0</v>
      </c>
      <c r="Y762" s="89">
        <f>IF(ISNUMBER(VLOOKUP('Rate Calculations'!$A762,#REF!,6,FALSE)),VLOOKUP('Rate Calculations'!$A762,#REF!,6,FALSE),0)</f>
        <v>0</v>
      </c>
      <c r="Z762" s="17">
        <f t="shared" si="229"/>
        <v>0</v>
      </c>
      <c r="AA762" s="18">
        <f t="shared" si="230"/>
        <v>0</v>
      </c>
      <c r="AB762" s="46">
        <f t="shared" si="215"/>
        <v>0</v>
      </c>
      <c r="AC762" s="24">
        <f t="shared" si="231"/>
        <v>0</v>
      </c>
      <c r="AD762" s="24">
        <f t="shared" si="232"/>
        <v>0</v>
      </c>
      <c r="AE762" s="27" t="e">
        <f>IF(#REF!="Yes",AC762,(AC762+V762*0.5))</f>
        <v>#REF!</v>
      </c>
      <c r="AF762" s="27" t="e">
        <f>IF(#REF!="Yes",AD762,(AD762+W762*0.5))</f>
        <v>#REF!</v>
      </c>
    </row>
    <row r="763" spans="1:32">
      <c r="A763" s="57" t="str">
        <f t="shared" si="216"/>
        <v xml:space="preserve"> </v>
      </c>
      <c r="B763" s="57"/>
      <c r="C763" s="57"/>
      <c r="D763" s="30" t="str">
        <f>IFERROR((GETPIVOTDATA("Average of Certified Payroll Hourly Rate",'Pivot Table'!$X$3,"Firm Name",A763,"Class Round 3 (PSPO)",B763)),"")</f>
        <v/>
      </c>
      <c r="E763" s="7"/>
      <c r="F763" s="7"/>
      <c r="G763" s="151"/>
      <c r="H763" s="349">
        <f t="shared" si="217"/>
        <v>1.7500000000000002E-2</v>
      </c>
      <c r="I763" s="19">
        <f t="shared" si="218"/>
        <v>0</v>
      </c>
      <c r="J763" s="67">
        <f t="shared" si="219"/>
        <v>3.5000000000000003E-2</v>
      </c>
      <c r="K763" s="19">
        <f t="shared" si="220"/>
        <v>0</v>
      </c>
      <c r="L763" s="138">
        <f>IF(ISNUMBER(VLOOKUP('Rate Calculations'!$A763,#REF!,2,FALSE)),VLOOKUP('Rate Calculations'!$A763,#REF!,2,FALSE),0)</f>
        <v>0</v>
      </c>
      <c r="M763" s="89">
        <f>IF(ISNUMBER(VLOOKUP('Rate Calculations'!$A763,#REF!,4,FALSE)),VLOOKUP('Rate Calculations'!$A763,#REF!,4,FALSE),0)</f>
        <v>0</v>
      </c>
      <c r="N763" s="17">
        <f t="shared" si="221"/>
        <v>0</v>
      </c>
      <c r="O763" s="18">
        <f t="shared" si="222"/>
        <v>0</v>
      </c>
      <c r="P763" s="139">
        <f t="shared" si="223"/>
        <v>0</v>
      </c>
      <c r="Q763" s="66">
        <f t="shared" si="224"/>
        <v>0</v>
      </c>
      <c r="R763" s="66">
        <f t="shared" si="225"/>
        <v>0</v>
      </c>
      <c r="S763" s="10" t="e">
        <f>IF(#REF!="Yes",Q763,(Q763+I763*0.5))</f>
        <v>#REF!</v>
      </c>
      <c r="T763" s="10" t="e">
        <f>IF(#REF!="Yes",R763,(R763+K763*0.5))</f>
        <v>#REF!</v>
      </c>
      <c r="U763" s="151">
        <f t="shared" si="226"/>
        <v>0</v>
      </c>
      <c r="V763" s="16">
        <f t="shared" si="227"/>
        <v>0</v>
      </c>
      <c r="W763" s="16">
        <f t="shared" si="228"/>
        <v>0</v>
      </c>
      <c r="X763" s="138">
        <f>IF(ISNUMBER(VLOOKUP('Rate Calculations'!$A763,#REF!,5,FALSE)),VLOOKUP('Rate Calculations'!$A763,#REF!,5,FALSE),0)</f>
        <v>0</v>
      </c>
      <c r="Y763" s="89">
        <f>IF(ISNUMBER(VLOOKUP('Rate Calculations'!$A763,#REF!,6,FALSE)),VLOOKUP('Rate Calculations'!$A763,#REF!,6,FALSE),0)</f>
        <v>0</v>
      </c>
      <c r="Z763" s="17">
        <f t="shared" si="229"/>
        <v>0</v>
      </c>
      <c r="AA763" s="18">
        <f t="shared" si="230"/>
        <v>0</v>
      </c>
      <c r="AB763" s="46">
        <f t="shared" si="215"/>
        <v>0</v>
      </c>
      <c r="AC763" s="24">
        <f t="shared" si="231"/>
        <v>0</v>
      </c>
      <c r="AD763" s="24">
        <f t="shared" si="232"/>
        <v>0</v>
      </c>
      <c r="AE763" s="27" t="e">
        <f>IF(#REF!="Yes",AC763,(AC763+V763*0.5))</f>
        <v>#REF!</v>
      </c>
      <c r="AF763" s="27" t="e">
        <f>IF(#REF!="Yes",AD763,(AD763+W763*0.5))</f>
        <v>#REF!</v>
      </c>
    </row>
    <row r="764" spans="1:32">
      <c r="A764" s="57" t="str">
        <f t="shared" si="216"/>
        <v xml:space="preserve"> </v>
      </c>
      <c r="B764" s="57"/>
      <c r="C764" s="57"/>
      <c r="D764" s="30" t="str">
        <f>IFERROR((GETPIVOTDATA("Average of Certified Payroll Hourly Rate",'Pivot Table'!$X$3,"Firm Name",A764,"Class Round 3 (PSPO)",B764)),"")</f>
        <v/>
      </c>
      <c r="E764" s="7"/>
      <c r="F764" s="7"/>
      <c r="G764" s="151"/>
      <c r="H764" s="349">
        <f t="shared" si="217"/>
        <v>1.7500000000000002E-2</v>
      </c>
      <c r="I764" s="19">
        <f t="shared" si="218"/>
        <v>0</v>
      </c>
      <c r="J764" s="67">
        <f t="shared" si="219"/>
        <v>3.5000000000000003E-2</v>
      </c>
      <c r="K764" s="19">
        <f t="shared" si="220"/>
        <v>0</v>
      </c>
      <c r="L764" s="138">
        <f>IF(ISNUMBER(VLOOKUP('Rate Calculations'!$A764,#REF!,2,FALSE)),VLOOKUP('Rate Calculations'!$A764,#REF!,2,FALSE),0)</f>
        <v>0</v>
      </c>
      <c r="M764" s="89">
        <f>IF(ISNUMBER(VLOOKUP('Rate Calculations'!$A764,#REF!,4,FALSE)),VLOOKUP('Rate Calculations'!$A764,#REF!,4,FALSE),0)</f>
        <v>0</v>
      </c>
      <c r="N764" s="17">
        <f t="shared" si="221"/>
        <v>0</v>
      </c>
      <c r="O764" s="18">
        <f t="shared" si="222"/>
        <v>0</v>
      </c>
      <c r="P764" s="139">
        <f t="shared" si="223"/>
        <v>0</v>
      </c>
      <c r="Q764" s="66">
        <f t="shared" si="224"/>
        <v>0</v>
      </c>
      <c r="R764" s="66">
        <f t="shared" si="225"/>
        <v>0</v>
      </c>
      <c r="S764" s="10" t="e">
        <f>IF(#REF!="Yes",Q764,(Q764+I764*0.5))</f>
        <v>#REF!</v>
      </c>
      <c r="T764" s="10" t="e">
        <f>IF(#REF!="Yes",R764,(R764+K764*0.5))</f>
        <v>#REF!</v>
      </c>
      <c r="U764" s="151">
        <f t="shared" si="226"/>
        <v>0</v>
      </c>
      <c r="V764" s="16">
        <f t="shared" si="227"/>
        <v>0</v>
      </c>
      <c r="W764" s="16">
        <f t="shared" si="228"/>
        <v>0</v>
      </c>
      <c r="X764" s="138">
        <f>IF(ISNUMBER(VLOOKUP('Rate Calculations'!$A764,#REF!,5,FALSE)),VLOOKUP('Rate Calculations'!$A764,#REF!,5,FALSE),0)</f>
        <v>0</v>
      </c>
      <c r="Y764" s="89">
        <f>IF(ISNUMBER(VLOOKUP('Rate Calculations'!$A764,#REF!,6,FALSE)),VLOOKUP('Rate Calculations'!$A764,#REF!,6,FALSE),0)</f>
        <v>0</v>
      </c>
      <c r="Z764" s="17">
        <f t="shared" si="229"/>
        <v>0</v>
      </c>
      <c r="AA764" s="18">
        <f t="shared" si="230"/>
        <v>0</v>
      </c>
      <c r="AB764" s="46">
        <f t="shared" si="215"/>
        <v>0</v>
      </c>
      <c r="AC764" s="24">
        <f t="shared" si="231"/>
        <v>0</v>
      </c>
      <c r="AD764" s="24">
        <f t="shared" si="232"/>
        <v>0</v>
      </c>
      <c r="AE764" s="27" t="e">
        <f>IF(#REF!="Yes",AC764,(AC764+V764*0.5))</f>
        <v>#REF!</v>
      </c>
      <c r="AF764" s="27" t="e">
        <f>IF(#REF!="Yes",AD764,(AD764+W764*0.5))</f>
        <v>#REF!</v>
      </c>
    </row>
    <row r="765" spans="1:32">
      <c r="A765" s="57" t="str">
        <f t="shared" si="216"/>
        <v xml:space="preserve"> </v>
      </c>
      <c r="B765" s="57"/>
      <c r="C765" s="57"/>
      <c r="D765" s="30" t="str">
        <f>IFERROR((GETPIVOTDATA("Average of Certified Payroll Hourly Rate",'Pivot Table'!$X$3,"Firm Name",A765,"Class Round 3 (PSPO)",B765)),"")</f>
        <v/>
      </c>
      <c r="E765" s="7"/>
      <c r="F765" s="7"/>
      <c r="G765" s="151"/>
      <c r="H765" s="349">
        <f t="shared" si="217"/>
        <v>1.7500000000000002E-2</v>
      </c>
      <c r="I765" s="19">
        <f t="shared" si="218"/>
        <v>0</v>
      </c>
      <c r="J765" s="67">
        <f t="shared" si="219"/>
        <v>3.5000000000000003E-2</v>
      </c>
      <c r="K765" s="19">
        <f t="shared" si="220"/>
        <v>0</v>
      </c>
      <c r="L765" s="138">
        <f>IF(ISNUMBER(VLOOKUP('Rate Calculations'!$A765,#REF!,2,FALSE)),VLOOKUP('Rate Calculations'!$A765,#REF!,2,FALSE),0)</f>
        <v>0</v>
      </c>
      <c r="M765" s="89">
        <f>IF(ISNUMBER(VLOOKUP('Rate Calculations'!$A765,#REF!,4,FALSE)),VLOOKUP('Rate Calculations'!$A765,#REF!,4,FALSE),0)</f>
        <v>0</v>
      </c>
      <c r="N765" s="17">
        <f t="shared" si="221"/>
        <v>0</v>
      </c>
      <c r="O765" s="18">
        <f t="shared" si="222"/>
        <v>0</v>
      </c>
      <c r="P765" s="139">
        <f t="shared" si="223"/>
        <v>0</v>
      </c>
      <c r="Q765" s="66">
        <f t="shared" si="224"/>
        <v>0</v>
      </c>
      <c r="R765" s="66">
        <f t="shared" si="225"/>
        <v>0</v>
      </c>
      <c r="S765" s="10" t="e">
        <f>IF(#REF!="Yes",Q765,(Q765+I765*0.5))</f>
        <v>#REF!</v>
      </c>
      <c r="T765" s="10" t="e">
        <f>IF(#REF!="Yes",R765,(R765+K765*0.5))</f>
        <v>#REF!</v>
      </c>
      <c r="U765" s="151">
        <f t="shared" si="226"/>
        <v>0</v>
      </c>
      <c r="V765" s="16">
        <f t="shared" si="227"/>
        <v>0</v>
      </c>
      <c r="W765" s="16">
        <f t="shared" si="228"/>
        <v>0</v>
      </c>
      <c r="X765" s="138">
        <f>IF(ISNUMBER(VLOOKUP('Rate Calculations'!$A765,#REF!,5,FALSE)),VLOOKUP('Rate Calculations'!$A765,#REF!,5,FALSE),0)</f>
        <v>0</v>
      </c>
      <c r="Y765" s="89">
        <f>IF(ISNUMBER(VLOOKUP('Rate Calculations'!$A765,#REF!,6,FALSE)),VLOOKUP('Rate Calculations'!$A765,#REF!,6,FALSE),0)</f>
        <v>0</v>
      </c>
      <c r="Z765" s="17">
        <f t="shared" si="229"/>
        <v>0</v>
      </c>
      <c r="AA765" s="18">
        <f t="shared" si="230"/>
        <v>0</v>
      </c>
      <c r="AB765" s="46">
        <f t="shared" si="215"/>
        <v>0</v>
      </c>
      <c r="AC765" s="24">
        <f t="shared" si="231"/>
        <v>0</v>
      </c>
      <c r="AD765" s="24">
        <f t="shared" si="232"/>
        <v>0</v>
      </c>
      <c r="AE765" s="27" t="e">
        <f>IF(#REF!="Yes",AC765,(AC765+V765*0.5))</f>
        <v>#REF!</v>
      </c>
      <c r="AF765" s="27" t="e">
        <f>IF(#REF!="Yes",AD765,(AD765+W765*0.5))</f>
        <v>#REF!</v>
      </c>
    </row>
    <row r="766" spans="1:32">
      <c r="A766" s="57" t="str">
        <f t="shared" si="216"/>
        <v xml:space="preserve"> </v>
      </c>
      <c r="B766" s="57"/>
      <c r="C766" s="57"/>
      <c r="D766" s="30" t="str">
        <f>IFERROR((GETPIVOTDATA("Average of Certified Payroll Hourly Rate",'Pivot Table'!$X$3,"Firm Name",A766,"Class Round 3 (PSPO)",B766)),"")</f>
        <v/>
      </c>
      <c r="E766" s="7"/>
      <c r="F766" s="7"/>
      <c r="G766" s="151"/>
      <c r="H766" s="349">
        <f t="shared" si="217"/>
        <v>1.7500000000000002E-2</v>
      </c>
      <c r="I766" s="19">
        <f t="shared" si="218"/>
        <v>0</v>
      </c>
      <c r="J766" s="67">
        <f t="shared" si="219"/>
        <v>3.5000000000000003E-2</v>
      </c>
      <c r="K766" s="19">
        <f t="shared" si="220"/>
        <v>0</v>
      </c>
      <c r="L766" s="138">
        <f>IF(ISNUMBER(VLOOKUP('Rate Calculations'!$A766,#REF!,2,FALSE)),VLOOKUP('Rate Calculations'!$A766,#REF!,2,FALSE),0)</f>
        <v>0</v>
      </c>
      <c r="M766" s="89">
        <f>IF(ISNUMBER(VLOOKUP('Rate Calculations'!$A766,#REF!,4,FALSE)),VLOOKUP('Rate Calculations'!$A766,#REF!,4,FALSE),0)</f>
        <v>0</v>
      </c>
      <c r="N766" s="17">
        <f t="shared" si="221"/>
        <v>0</v>
      </c>
      <c r="O766" s="18">
        <f t="shared" si="222"/>
        <v>0</v>
      </c>
      <c r="P766" s="139">
        <f t="shared" si="223"/>
        <v>0</v>
      </c>
      <c r="Q766" s="66">
        <f t="shared" si="224"/>
        <v>0</v>
      </c>
      <c r="R766" s="66">
        <f t="shared" si="225"/>
        <v>0</v>
      </c>
      <c r="S766" s="10" t="e">
        <f>IF(#REF!="Yes",Q766,(Q766+I766*0.5))</f>
        <v>#REF!</v>
      </c>
      <c r="T766" s="10" t="e">
        <f>IF(#REF!="Yes",R766,(R766+K766*0.5))</f>
        <v>#REF!</v>
      </c>
      <c r="U766" s="151">
        <f t="shared" si="226"/>
        <v>0</v>
      </c>
      <c r="V766" s="16">
        <f t="shared" si="227"/>
        <v>0</v>
      </c>
      <c r="W766" s="16">
        <f t="shared" si="228"/>
        <v>0</v>
      </c>
      <c r="X766" s="138">
        <f>IF(ISNUMBER(VLOOKUP('Rate Calculations'!$A766,#REF!,5,FALSE)),VLOOKUP('Rate Calculations'!$A766,#REF!,5,FALSE),0)</f>
        <v>0</v>
      </c>
      <c r="Y766" s="89">
        <f>IF(ISNUMBER(VLOOKUP('Rate Calculations'!$A766,#REF!,6,FALSE)),VLOOKUP('Rate Calculations'!$A766,#REF!,6,FALSE),0)</f>
        <v>0</v>
      </c>
      <c r="Z766" s="17">
        <f t="shared" si="229"/>
        <v>0</v>
      </c>
      <c r="AA766" s="18">
        <f t="shared" si="230"/>
        <v>0</v>
      </c>
      <c r="AB766" s="46">
        <f t="shared" si="215"/>
        <v>0</v>
      </c>
      <c r="AC766" s="24">
        <f t="shared" si="231"/>
        <v>0</v>
      </c>
      <c r="AD766" s="24">
        <f t="shared" si="232"/>
        <v>0</v>
      </c>
      <c r="AE766" s="27" t="e">
        <f>IF(#REF!="Yes",AC766,(AC766+V766*0.5))</f>
        <v>#REF!</v>
      </c>
      <c r="AF766" s="27" t="e">
        <f>IF(#REF!="Yes",AD766,(AD766+W766*0.5))</f>
        <v>#REF!</v>
      </c>
    </row>
    <row r="767" spans="1:32">
      <c r="A767" s="57" t="str">
        <f t="shared" si="216"/>
        <v xml:space="preserve"> </v>
      </c>
      <c r="B767" s="57"/>
      <c r="C767" s="57"/>
      <c r="D767" s="30" t="str">
        <f>IFERROR((GETPIVOTDATA("Average of Certified Payroll Hourly Rate",'Pivot Table'!$X$3,"Firm Name",A767,"Class Round 3 (PSPO)",B767)),"")</f>
        <v/>
      </c>
      <c r="E767" s="7"/>
      <c r="F767" s="7"/>
      <c r="G767" s="151"/>
      <c r="H767" s="349">
        <f t="shared" si="217"/>
        <v>1.7500000000000002E-2</v>
      </c>
      <c r="I767" s="19">
        <f t="shared" si="218"/>
        <v>0</v>
      </c>
      <c r="J767" s="67">
        <f t="shared" si="219"/>
        <v>3.5000000000000003E-2</v>
      </c>
      <c r="K767" s="19">
        <f t="shared" si="220"/>
        <v>0</v>
      </c>
      <c r="L767" s="138">
        <f>IF(ISNUMBER(VLOOKUP('Rate Calculations'!$A767,#REF!,2,FALSE)),VLOOKUP('Rate Calculations'!$A767,#REF!,2,FALSE),0)</f>
        <v>0</v>
      </c>
      <c r="M767" s="89">
        <f>IF(ISNUMBER(VLOOKUP('Rate Calculations'!$A767,#REF!,4,FALSE)),VLOOKUP('Rate Calculations'!$A767,#REF!,4,FALSE),0)</f>
        <v>0</v>
      </c>
      <c r="N767" s="17">
        <f t="shared" si="221"/>
        <v>0</v>
      </c>
      <c r="O767" s="18">
        <f t="shared" si="222"/>
        <v>0</v>
      </c>
      <c r="P767" s="139">
        <f t="shared" si="223"/>
        <v>0</v>
      </c>
      <c r="Q767" s="66">
        <f t="shared" si="224"/>
        <v>0</v>
      </c>
      <c r="R767" s="66">
        <f t="shared" si="225"/>
        <v>0</v>
      </c>
      <c r="S767" s="10" t="e">
        <f>IF(#REF!="Yes",Q767,(Q767+I767*0.5))</f>
        <v>#REF!</v>
      </c>
      <c r="T767" s="10" t="e">
        <f>IF(#REF!="Yes",R767,(R767+K767*0.5))</f>
        <v>#REF!</v>
      </c>
      <c r="U767" s="151">
        <f t="shared" si="226"/>
        <v>0</v>
      </c>
      <c r="V767" s="16">
        <f t="shared" si="227"/>
        <v>0</v>
      </c>
      <c r="W767" s="16">
        <f t="shared" si="228"/>
        <v>0</v>
      </c>
      <c r="X767" s="138">
        <f>IF(ISNUMBER(VLOOKUP('Rate Calculations'!$A767,#REF!,5,FALSE)),VLOOKUP('Rate Calculations'!$A767,#REF!,5,FALSE),0)</f>
        <v>0</v>
      </c>
      <c r="Y767" s="89">
        <f>IF(ISNUMBER(VLOOKUP('Rate Calculations'!$A767,#REF!,6,FALSE)),VLOOKUP('Rate Calculations'!$A767,#REF!,6,FALSE),0)</f>
        <v>0</v>
      </c>
      <c r="Z767" s="17">
        <f t="shared" si="229"/>
        <v>0</v>
      </c>
      <c r="AA767" s="18">
        <f t="shared" si="230"/>
        <v>0</v>
      </c>
      <c r="AB767" s="46">
        <f t="shared" si="215"/>
        <v>0</v>
      </c>
      <c r="AC767" s="24">
        <f t="shared" si="231"/>
        <v>0</v>
      </c>
      <c r="AD767" s="24">
        <f t="shared" si="232"/>
        <v>0</v>
      </c>
      <c r="AE767" s="27" t="e">
        <f>IF(#REF!="Yes",AC767,(AC767+V767*0.5))</f>
        <v>#REF!</v>
      </c>
      <c r="AF767" s="27" t="e">
        <f>IF(#REF!="Yes",AD767,(AD767+W767*0.5))</f>
        <v>#REF!</v>
      </c>
    </row>
    <row r="768" spans="1:32">
      <c r="A768" s="57" t="str">
        <f t="shared" si="216"/>
        <v xml:space="preserve"> </v>
      </c>
      <c r="B768" s="57"/>
      <c r="C768" s="57"/>
      <c r="D768" s="30" t="str">
        <f>IFERROR((GETPIVOTDATA("Average of Certified Payroll Hourly Rate",'Pivot Table'!$X$3,"Firm Name",A768,"Class Round 3 (PSPO)",B768)),"")</f>
        <v/>
      </c>
      <c r="E768" s="7"/>
      <c r="F768" s="7"/>
      <c r="G768" s="151"/>
      <c r="H768" s="349">
        <f t="shared" si="217"/>
        <v>1.7500000000000002E-2</v>
      </c>
      <c r="I768" s="19">
        <f t="shared" si="218"/>
        <v>0</v>
      </c>
      <c r="J768" s="67">
        <f t="shared" si="219"/>
        <v>3.5000000000000003E-2</v>
      </c>
      <c r="K768" s="19">
        <f t="shared" si="220"/>
        <v>0</v>
      </c>
      <c r="L768" s="138">
        <f>IF(ISNUMBER(VLOOKUP('Rate Calculations'!$A768,#REF!,2,FALSE)),VLOOKUP('Rate Calculations'!$A768,#REF!,2,FALSE),0)</f>
        <v>0</v>
      </c>
      <c r="M768" s="89">
        <f>IF(ISNUMBER(VLOOKUP('Rate Calculations'!$A768,#REF!,4,FALSE)),VLOOKUP('Rate Calculations'!$A768,#REF!,4,FALSE),0)</f>
        <v>0</v>
      </c>
      <c r="N768" s="17">
        <f t="shared" si="221"/>
        <v>0</v>
      </c>
      <c r="O768" s="18">
        <f t="shared" si="222"/>
        <v>0</v>
      </c>
      <c r="P768" s="139">
        <f t="shared" si="223"/>
        <v>0</v>
      </c>
      <c r="Q768" s="66">
        <f t="shared" si="224"/>
        <v>0</v>
      </c>
      <c r="R768" s="66">
        <f t="shared" si="225"/>
        <v>0</v>
      </c>
      <c r="S768" s="10" t="e">
        <f>IF(#REF!="Yes",Q768,(Q768+I768*0.5))</f>
        <v>#REF!</v>
      </c>
      <c r="T768" s="10" t="e">
        <f>IF(#REF!="Yes",R768,(R768+K768*0.5))</f>
        <v>#REF!</v>
      </c>
      <c r="U768" s="151">
        <f t="shared" si="226"/>
        <v>0</v>
      </c>
      <c r="V768" s="16">
        <f t="shared" si="227"/>
        <v>0</v>
      </c>
      <c r="W768" s="16">
        <f t="shared" si="228"/>
        <v>0</v>
      </c>
      <c r="X768" s="138">
        <f>IF(ISNUMBER(VLOOKUP('Rate Calculations'!$A768,#REF!,5,FALSE)),VLOOKUP('Rate Calculations'!$A768,#REF!,5,FALSE),0)</f>
        <v>0</v>
      </c>
      <c r="Y768" s="89">
        <f>IF(ISNUMBER(VLOOKUP('Rate Calculations'!$A768,#REF!,6,FALSE)),VLOOKUP('Rate Calculations'!$A768,#REF!,6,FALSE),0)</f>
        <v>0</v>
      </c>
      <c r="Z768" s="17">
        <f t="shared" si="229"/>
        <v>0</v>
      </c>
      <c r="AA768" s="18">
        <f t="shared" si="230"/>
        <v>0</v>
      </c>
      <c r="AB768" s="46">
        <f t="shared" si="215"/>
        <v>0</v>
      </c>
      <c r="AC768" s="24">
        <f t="shared" si="231"/>
        <v>0</v>
      </c>
      <c r="AD768" s="24">
        <f t="shared" si="232"/>
        <v>0</v>
      </c>
      <c r="AE768" s="27" t="e">
        <f>IF(#REF!="Yes",AC768,(AC768+V768*0.5))</f>
        <v>#REF!</v>
      </c>
      <c r="AF768" s="27" t="e">
        <f>IF(#REF!="Yes",AD768,(AD768+W768*0.5))</f>
        <v>#REF!</v>
      </c>
    </row>
    <row r="769" spans="1:32">
      <c r="A769" s="57" t="str">
        <f t="shared" si="216"/>
        <v xml:space="preserve"> </v>
      </c>
      <c r="B769" s="57"/>
      <c r="C769" s="57"/>
      <c r="D769" s="30" t="str">
        <f>IFERROR((GETPIVOTDATA("Average of Certified Payroll Hourly Rate",'Pivot Table'!$X$3,"Firm Name",A769,"Class Round 3 (PSPO)",B769)),"")</f>
        <v/>
      </c>
      <c r="E769" s="7"/>
      <c r="F769" s="7"/>
      <c r="G769" s="151"/>
      <c r="H769" s="349">
        <f t="shared" si="217"/>
        <v>1.7500000000000002E-2</v>
      </c>
      <c r="I769" s="19">
        <f t="shared" si="218"/>
        <v>0</v>
      </c>
      <c r="J769" s="67">
        <f t="shared" si="219"/>
        <v>3.5000000000000003E-2</v>
      </c>
      <c r="K769" s="19">
        <f t="shared" si="220"/>
        <v>0</v>
      </c>
      <c r="L769" s="138">
        <f>IF(ISNUMBER(VLOOKUP('Rate Calculations'!$A769,#REF!,2,FALSE)),VLOOKUP('Rate Calculations'!$A769,#REF!,2,FALSE),0)</f>
        <v>0</v>
      </c>
      <c r="M769" s="89">
        <f>IF(ISNUMBER(VLOOKUP('Rate Calculations'!$A769,#REF!,4,FALSE)),VLOOKUP('Rate Calculations'!$A769,#REF!,4,FALSE),0)</f>
        <v>0</v>
      </c>
      <c r="N769" s="17">
        <f t="shared" si="221"/>
        <v>0</v>
      </c>
      <c r="O769" s="18">
        <f t="shared" si="222"/>
        <v>0</v>
      </c>
      <c r="P769" s="139">
        <f t="shared" si="223"/>
        <v>0</v>
      </c>
      <c r="Q769" s="66">
        <f t="shared" si="224"/>
        <v>0</v>
      </c>
      <c r="R769" s="66">
        <f t="shared" si="225"/>
        <v>0</v>
      </c>
      <c r="S769" s="10" t="e">
        <f>IF(#REF!="Yes",Q769,(Q769+I769*0.5))</f>
        <v>#REF!</v>
      </c>
      <c r="T769" s="10" t="e">
        <f>IF(#REF!="Yes",R769,(R769+K769*0.5))</f>
        <v>#REF!</v>
      </c>
      <c r="U769" s="151">
        <f t="shared" si="226"/>
        <v>0</v>
      </c>
      <c r="V769" s="16">
        <f t="shared" si="227"/>
        <v>0</v>
      </c>
      <c r="W769" s="16">
        <f t="shared" si="228"/>
        <v>0</v>
      </c>
      <c r="X769" s="138">
        <f>IF(ISNUMBER(VLOOKUP('Rate Calculations'!$A769,#REF!,5,FALSE)),VLOOKUP('Rate Calculations'!$A769,#REF!,5,FALSE),0)</f>
        <v>0</v>
      </c>
      <c r="Y769" s="89">
        <f>IF(ISNUMBER(VLOOKUP('Rate Calculations'!$A769,#REF!,6,FALSE)),VLOOKUP('Rate Calculations'!$A769,#REF!,6,FALSE),0)</f>
        <v>0</v>
      </c>
      <c r="Z769" s="17">
        <f t="shared" si="229"/>
        <v>0</v>
      </c>
      <c r="AA769" s="18">
        <f t="shared" si="230"/>
        <v>0</v>
      </c>
      <c r="AB769" s="46">
        <f t="shared" si="215"/>
        <v>0</v>
      </c>
      <c r="AC769" s="24">
        <f t="shared" si="231"/>
        <v>0</v>
      </c>
      <c r="AD769" s="24">
        <f t="shared" si="232"/>
        <v>0</v>
      </c>
      <c r="AE769" s="27" t="e">
        <f>IF(#REF!="Yes",AC769,(AC769+V769*0.5))</f>
        <v>#REF!</v>
      </c>
      <c r="AF769" s="27" t="e">
        <f>IF(#REF!="Yes",AD769,(AD769+W769*0.5))</f>
        <v>#REF!</v>
      </c>
    </row>
    <row r="770" spans="1:32">
      <c r="A770" s="57" t="str">
        <f t="shared" si="216"/>
        <v xml:space="preserve"> </v>
      </c>
      <c r="B770" s="57"/>
      <c r="C770" s="57"/>
      <c r="D770" s="30" t="str">
        <f>IFERROR((GETPIVOTDATA("Average of Certified Payroll Hourly Rate",'Pivot Table'!$X$3,"Firm Name",A770,"Class Round 3 (PSPO)",B770)),"")</f>
        <v/>
      </c>
      <c r="E770" s="7"/>
      <c r="F770" s="7"/>
      <c r="G770" s="151"/>
      <c r="H770" s="349">
        <f t="shared" si="217"/>
        <v>1.7500000000000002E-2</v>
      </c>
      <c r="I770" s="19">
        <f t="shared" si="218"/>
        <v>0</v>
      </c>
      <c r="J770" s="67">
        <f t="shared" si="219"/>
        <v>3.5000000000000003E-2</v>
      </c>
      <c r="K770" s="19">
        <f t="shared" si="220"/>
        <v>0</v>
      </c>
      <c r="L770" s="138">
        <f>IF(ISNUMBER(VLOOKUP('Rate Calculations'!$A770,#REF!,2,FALSE)),VLOOKUP('Rate Calculations'!$A770,#REF!,2,FALSE),0)</f>
        <v>0</v>
      </c>
      <c r="M770" s="89">
        <f>IF(ISNUMBER(VLOOKUP('Rate Calculations'!$A770,#REF!,4,FALSE)),VLOOKUP('Rate Calculations'!$A770,#REF!,4,FALSE),0)</f>
        <v>0</v>
      </c>
      <c r="N770" s="17">
        <f t="shared" si="221"/>
        <v>0</v>
      </c>
      <c r="O770" s="18">
        <f t="shared" si="222"/>
        <v>0</v>
      </c>
      <c r="P770" s="139">
        <f t="shared" si="223"/>
        <v>0</v>
      </c>
      <c r="Q770" s="66">
        <f t="shared" si="224"/>
        <v>0</v>
      </c>
      <c r="R770" s="66">
        <f t="shared" si="225"/>
        <v>0</v>
      </c>
      <c r="S770" s="10" t="e">
        <f>IF(#REF!="Yes",Q770,(Q770+I770*0.5))</f>
        <v>#REF!</v>
      </c>
      <c r="T770" s="10" t="e">
        <f>IF(#REF!="Yes",R770,(R770+K770*0.5))</f>
        <v>#REF!</v>
      </c>
      <c r="U770" s="151">
        <f t="shared" si="226"/>
        <v>0</v>
      </c>
      <c r="V770" s="16">
        <f t="shared" si="227"/>
        <v>0</v>
      </c>
      <c r="W770" s="16">
        <f t="shared" si="228"/>
        <v>0</v>
      </c>
      <c r="X770" s="138">
        <f>IF(ISNUMBER(VLOOKUP('Rate Calculations'!$A770,#REF!,5,FALSE)),VLOOKUP('Rate Calculations'!$A770,#REF!,5,FALSE),0)</f>
        <v>0</v>
      </c>
      <c r="Y770" s="89">
        <f>IF(ISNUMBER(VLOOKUP('Rate Calculations'!$A770,#REF!,6,FALSE)),VLOOKUP('Rate Calculations'!$A770,#REF!,6,FALSE),0)</f>
        <v>0</v>
      </c>
      <c r="Z770" s="17">
        <f t="shared" si="229"/>
        <v>0</v>
      </c>
      <c r="AA770" s="18">
        <f t="shared" si="230"/>
        <v>0</v>
      </c>
      <c r="AB770" s="46">
        <f t="shared" si="215"/>
        <v>0</v>
      </c>
      <c r="AC770" s="24">
        <f t="shared" si="231"/>
        <v>0</v>
      </c>
      <c r="AD770" s="24">
        <f t="shared" si="232"/>
        <v>0</v>
      </c>
      <c r="AE770" s="27" t="e">
        <f>IF(#REF!="Yes",AC770,(AC770+V770*0.5))</f>
        <v>#REF!</v>
      </c>
      <c r="AF770" s="27" t="e">
        <f>IF(#REF!="Yes",AD770,(AD770+W770*0.5))</f>
        <v>#REF!</v>
      </c>
    </row>
    <row r="771" spans="1:32">
      <c r="A771" s="57" t="str">
        <f t="shared" si="216"/>
        <v xml:space="preserve"> </v>
      </c>
      <c r="B771" s="57"/>
      <c r="C771" s="57"/>
      <c r="D771" s="30" t="str">
        <f>IFERROR((GETPIVOTDATA("Average of Certified Payroll Hourly Rate",'Pivot Table'!$X$3,"Firm Name",A771,"Class Round 3 (PSPO)",B771)),"")</f>
        <v/>
      </c>
      <c r="E771" s="7"/>
      <c r="F771" s="7"/>
      <c r="G771" s="151"/>
      <c r="H771" s="349">
        <f t="shared" si="217"/>
        <v>1.7500000000000002E-2</v>
      </c>
      <c r="I771" s="19">
        <f t="shared" si="218"/>
        <v>0</v>
      </c>
      <c r="J771" s="67">
        <f t="shared" si="219"/>
        <v>3.5000000000000003E-2</v>
      </c>
      <c r="K771" s="19">
        <f t="shared" si="220"/>
        <v>0</v>
      </c>
      <c r="L771" s="138">
        <f>IF(ISNUMBER(VLOOKUP('Rate Calculations'!$A771,#REF!,2,FALSE)),VLOOKUP('Rate Calculations'!$A771,#REF!,2,FALSE),0)</f>
        <v>0</v>
      </c>
      <c r="M771" s="89">
        <f>IF(ISNUMBER(VLOOKUP('Rate Calculations'!$A771,#REF!,4,FALSE)),VLOOKUP('Rate Calculations'!$A771,#REF!,4,FALSE),0)</f>
        <v>0</v>
      </c>
      <c r="N771" s="17">
        <f t="shared" si="221"/>
        <v>0</v>
      </c>
      <c r="O771" s="18">
        <f t="shared" si="222"/>
        <v>0</v>
      </c>
      <c r="P771" s="139">
        <f t="shared" si="223"/>
        <v>0</v>
      </c>
      <c r="Q771" s="66">
        <f t="shared" si="224"/>
        <v>0</v>
      </c>
      <c r="R771" s="66">
        <f t="shared" si="225"/>
        <v>0</v>
      </c>
      <c r="S771" s="10" t="e">
        <f>IF(#REF!="Yes",Q771,(Q771+I771*0.5))</f>
        <v>#REF!</v>
      </c>
      <c r="T771" s="10" t="e">
        <f>IF(#REF!="Yes",R771,(R771+K771*0.5))</f>
        <v>#REF!</v>
      </c>
      <c r="U771" s="151">
        <f t="shared" si="226"/>
        <v>0</v>
      </c>
      <c r="V771" s="16">
        <f t="shared" si="227"/>
        <v>0</v>
      </c>
      <c r="W771" s="16">
        <f t="shared" si="228"/>
        <v>0</v>
      </c>
      <c r="X771" s="138">
        <f>IF(ISNUMBER(VLOOKUP('Rate Calculations'!$A771,#REF!,5,FALSE)),VLOOKUP('Rate Calculations'!$A771,#REF!,5,FALSE),0)</f>
        <v>0</v>
      </c>
      <c r="Y771" s="89">
        <f>IF(ISNUMBER(VLOOKUP('Rate Calculations'!$A771,#REF!,6,FALSE)),VLOOKUP('Rate Calculations'!$A771,#REF!,6,FALSE),0)</f>
        <v>0</v>
      </c>
      <c r="Z771" s="17">
        <f t="shared" si="229"/>
        <v>0</v>
      </c>
      <c r="AA771" s="18">
        <f t="shared" si="230"/>
        <v>0</v>
      </c>
      <c r="AB771" s="46">
        <f t="shared" si="215"/>
        <v>0</v>
      </c>
      <c r="AC771" s="24">
        <f t="shared" si="231"/>
        <v>0</v>
      </c>
      <c r="AD771" s="24">
        <f t="shared" si="232"/>
        <v>0</v>
      </c>
      <c r="AE771" s="27" t="e">
        <f>IF(#REF!="Yes",AC771,(AC771+V771*0.5))</f>
        <v>#REF!</v>
      </c>
      <c r="AF771" s="27" t="e">
        <f>IF(#REF!="Yes",AD771,(AD771+W771*0.5))</f>
        <v>#REF!</v>
      </c>
    </row>
    <row r="772" spans="1:32">
      <c r="A772" s="57" t="str">
        <f t="shared" si="216"/>
        <v xml:space="preserve"> </v>
      </c>
      <c r="B772" s="57"/>
      <c r="C772" s="57"/>
      <c r="D772" s="30" t="str">
        <f>IFERROR((GETPIVOTDATA("Average of Certified Payroll Hourly Rate",'Pivot Table'!$X$3,"Firm Name",A772,"Class Round 3 (PSPO)",B772)),"")</f>
        <v/>
      </c>
      <c r="E772" s="7"/>
      <c r="F772" s="7"/>
      <c r="G772" s="151"/>
      <c r="H772" s="349">
        <f t="shared" si="217"/>
        <v>1.7500000000000002E-2</v>
      </c>
      <c r="I772" s="19">
        <f t="shared" si="218"/>
        <v>0</v>
      </c>
      <c r="J772" s="67">
        <f t="shared" si="219"/>
        <v>3.5000000000000003E-2</v>
      </c>
      <c r="K772" s="19">
        <f t="shared" si="220"/>
        <v>0</v>
      </c>
      <c r="L772" s="138">
        <f>IF(ISNUMBER(VLOOKUP('Rate Calculations'!$A772,#REF!,2,FALSE)),VLOOKUP('Rate Calculations'!$A772,#REF!,2,FALSE),0)</f>
        <v>0</v>
      </c>
      <c r="M772" s="89">
        <f>IF(ISNUMBER(VLOOKUP('Rate Calculations'!$A772,#REF!,4,FALSE)),VLOOKUP('Rate Calculations'!$A772,#REF!,4,FALSE),0)</f>
        <v>0</v>
      </c>
      <c r="N772" s="17">
        <f t="shared" si="221"/>
        <v>0</v>
      </c>
      <c r="O772" s="18">
        <f t="shared" si="222"/>
        <v>0</v>
      </c>
      <c r="P772" s="139">
        <f t="shared" si="223"/>
        <v>0</v>
      </c>
      <c r="Q772" s="66">
        <f t="shared" si="224"/>
        <v>0</v>
      </c>
      <c r="R772" s="66">
        <f t="shared" si="225"/>
        <v>0</v>
      </c>
      <c r="S772" s="10" t="e">
        <f>IF(#REF!="Yes",Q772,(Q772+I772*0.5))</f>
        <v>#REF!</v>
      </c>
      <c r="T772" s="10" t="e">
        <f>IF(#REF!="Yes",R772,(R772+K772*0.5))</f>
        <v>#REF!</v>
      </c>
      <c r="U772" s="151">
        <f t="shared" si="226"/>
        <v>0</v>
      </c>
      <c r="V772" s="16">
        <f t="shared" si="227"/>
        <v>0</v>
      </c>
      <c r="W772" s="16">
        <f t="shared" si="228"/>
        <v>0</v>
      </c>
      <c r="X772" s="138">
        <f>IF(ISNUMBER(VLOOKUP('Rate Calculations'!$A772,#REF!,5,FALSE)),VLOOKUP('Rate Calculations'!$A772,#REF!,5,FALSE),0)</f>
        <v>0</v>
      </c>
      <c r="Y772" s="89">
        <f>IF(ISNUMBER(VLOOKUP('Rate Calculations'!$A772,#REF!,6,FALSE)),VLOOKUP('Rate Calculations'!$A772,#REF!,6,FALSE),0)</f>
        <v>0</v>
      </c>
      <c r="Z772" s="17">
        <f t="shared" si="229"/>
        <v>0</v>
      </c>
      <c r="AA772" s="18">
        <f t="shared" si="230"/>
        <v>0</v>
      </c>
      <c r="AB772" s="46">
        <f t="shared" ref="AB772:AB835" si="233">$P$4</f>
        <v>0</v>
      </c>
      <c r="AC772" s="24">
        <f t="shared" si="231"/>
        <v>0</v>
      </c>
      <c r="AD772" s="24">
        <f t="shared" si="232"/>
        <v>0</v>
      </c>
      <c r="AE772" s="27" t="e">
        <f>IF(#REF!="Yes",AC772,(AC772+V772*0.5))</f>
        <v>#REF!</v>
      </c>
      <c r="AF772" s="27" t="e">
        <f>IF(#REF!="Yes",AD772,(AD772+W772*0.5))</f>
        <v>#REF!</v>
      </c>
    </row>
    <row r="773" spans="1:32">
      <c r="A773" s="57" t="str">
        <f t="shared" ref="A773:A836" si="234">IFERROR(TRIM(LEFT(C773,SEARCH(" : ",C773,1)))," ")</f>
        <v xml:space="preserve"> </v>
      </c>
      <c r="B773" s="57"/>
      <c r="C773" s="57"/>
      <c r="D773" s="30" t="str">
        <f>IFERROR((GETPIVOTDATA("Average of Certified Payroll Hourly Rate",'Pivot Table'!$X$3,"Firm Name",A773,"Class Round 3 (PSPO)",B773)),"")</f>
        <v/>
      </c>
      <c r="E773" s="7"/>
      <c r="F773" s="7"/>
      <c r="G773" s="151"/>
      <c r="H773" s="349">
        <f t="shared" si="217"/>
        <v>1.7500000000000002E-2</v>
      </c>
      <c r="I773" s="19">
        <f t="shared" si="218"/>
        <v>0</v>
      </c>
      <c r="J773" s="67">
        <f t="shared" si="219"/>
        <v>3.5000000000000003E-2</v>
      </c>
      <c r="K773" s="19">
        <f t="shared" si="220"/>
        <v>0</v>
      </c>
      <c r="L773" s="138">
        <f>IF(ISNUMBER(VLOOKUP('Rate Calculations'!$A773,#REF!,2,FALSE)),VLOOKUP('Rate Calculations'!$A773,#REF!,2,FALSE),0)</f>
        <v>0</v>
      </c>
      <c r="M773" s="89">
        <f>IF(ISNUMBER(VLOOKUP('Rate Calculations'!$A773,#REF!,4,FALSE)),VLOOKUP('Rate Calculations'!$A773,#REF!,4,FALSE),0)</f>
        <v>0</v>
      </c>
      <c r="N773" s="17">
        <f t="shared" si="221"/>
        <v>0</v>
      </c>
      <c r="O773" s="18">
        <f t="shared" si="222"/>
        <v>0</v>
      </c>
      <c r="P773" s="139">
        <f t="shared" si="223"/>
        <v>0</v>
      </c>
      <c r="Q773" s="66">
        <f t="shared" si="224"/>
        <v>0</v>
      </c>
      <c r="R773" s="66">
        <f t="shared" si="225"/>
        <v>0</v>
      </c>
      <c r="S773" s="10" t="e">
        <f>IF(#REF!="Yes",Q773,(Q773+I773*0.5))</f>
        <v>#REF!</v>
      </c>
      <c r="T773" s="10" t="e">
        <f>IF(#REF!="Yes",R773,(R773+K773*0.5))</f>
        <v>#REF!</v>
      </c>
      <c r="U773" s="151">
        <f t="shared" si="226"/>
        <v>0</v>
      </c>
      <c r="V773" s="16">
        <f t="shared" si="227"/>
        <v>0</v>
      </c>
      <c r="W773" s="16">
        <f t="shared" si="228"/>
        <v>0</v>
      </c>
      <c r="X773" s="138">
        <f>IF(ISNUMBER(VLOOKUP('Rate Calculations'!$A773,#REF!,5,FALSE)),VLOOKUP('Rate Calculations'!$A773,#REF!,5,FALSE),0)</f>
        <v>0</v>
      </c>
      <c r="Y773" s="89">
        <f>IF(ISNUMBER(VLOOKUP('Rate Calculations'!$A773,#REF!,6,FALSE)),VLOOKUP('Rate Calculations'!$A773,#REF!,6,FALSE),0)</f>
        <v>0</v>
      </c>
      <c r="Z773" s="17">
        <f t="shared" si="229"/>
        <v>0</v>
      </c>
      <c r="AA773" s="18">
        <f t="shared" si="230"/>
        <v>0</v>
      </c>
      <c r="AB773" s="46">
        <f t="shared" si="233"/>
        <v>0</v>
      </c>
      <c r="AC773" s="24">
        <f t="shared" si="231"/>
        <v>0</v>
      </c>
      <c r="AD773" s="24">
        <f t="shared" si="232"/>
        <v>0</v>
      </c>
      <c r="AE773" s="27" t="e">
        <f>IF(#REF!="Yes",AC773,(AC773+V773*0.5))</f>
        <v>#REF!</v>
      </c>
      <c r="AF773" s="27" t="e">
        <f>IF(#REF!="Yes",AD773,(AD773+W773*0.5))</f>
        <v>#REF!</v>
      </c>
    </row>
    <row r="774" spans="1:32">
      <c r="A774" s="57" t="str">
        <f t="shared" si="234"/>
        <v xml:space="preserve"> </v>
      </c>
      <c r="B774" s="57"/>
      <c r="C774" s="57"/>
      <c r="D774" s="30" t="str">
        <f>IFERROR((GETPIVOTDATA("Average of Certified Payroll Hourly Rate",'Pivot Table'!$X$3,"Firm Name",A774,"Class Round 3 (PSPO)",B774)),"")</f>
        <v/>
      </c>
      <c r="E774" s="7"/>
      <c r="F774" s="7"/>
      <c r="G774" s="151"/>
      <c r="H774" s="349">
        <f t="shared" ref="H774:H837" si="235">$H$4</f>
        <v>1.7500000000000002E-2</v>
      </c>
      <c r="I774" s="19">
        <f t="shared" ref="I774:I837" si="236">IFERROR(IF(ISBLANK(G774),IF(ISBLANK(F774),IF(ISBLANK(E774),D774*(1+H774),E774*(1+H774)),F774*(1+H774)),G774*(1+H774)),0)</f>
        <v>0</v>
      </c>
      <c r="J774" s="67">
        <f t="shared" ref="J774:J837" si="237">$J$4</f>
        <v>3.5000000000000003E-2</v>
      </c>
      <c r="K774" s="19">
        <f t="shared" ref="K774:K837" si="238">I774*(1+J774)</f>
        <v>0</v>
      </c>
      <c r="L774" s="138">
        <f>IF(ISNUMBER(VLOOKUP('Rate Calculations'!$A774,#REF!,2,FALSE)),VLOOKUP('Rate Calculations'!$A774,#REF!,2,FALSE),0)</f>
        <v>0</v>
      </c>
      <c r="M774" s="89">
        <f>IF(ISNUMBER(VLOOKUP('Rate Calculations'!$A774,#REF!,4,FALSE)),VLOOKUP('Rate Calculations'!$A774,#REF!,4,FALSE),0)</f>
        <v>0</v>
      </c>
      <c r="N774" s="17">
        <f t="shared" ref="N774:N837" si="239">(I774*L774)+(I774*M774)+I774</f>
        <v>0</v>
      </c>
      <c r="O774" s="18">
        <f t="shared" ref="O774:O837" si="240">(K774*L774)+(K774*M774)+K774</f>
        <v>0</v>
      </c>
      <c r="P774" s="139">
        <f t="shared" ref="P774:P837" si="241">$P$4</f>
        <v>0</v>
      </c>
      <c r="Q774" s="66">
        <f t="shared" ref="Q774:Q837" si="242">(IF(L774&gt;156%,(I774+(I774*1.56)),((I774+(I774*L774))))*P774)+N774</f>
        <v>0</v>
      </c>
      <c r="R774" s="66">
        <f t="shared" ref="R774:R837" si="243">(IF(L774&gt;156%,(K774+(K774*1.56)),((K774+(K774*L774))))*P774)+O774</f>
        <v>0</v>
      </c>
      <c r="S774" s="10" t="e">
        <f>IF(#REF!="Yes",Q774,(Q774+I774*0.5))</f>
        <v>#REF!</v>
      </c>
      <c r="T774" s="10" t="e">
        <f>IF(#REF!="Yes",R774,(R774+K774*0.5))</f>
        <v>#REF!</v>
      </c>
      <c r="U774" s="151">
        <f t="shared" ref="U774:U837" si="244">G774</f>
        <v>0</v>
      </c>
      <c r="V774" s="16">
        <f t="shared" ref="V774:V837" si="245">U774*(1+H774)</f>
        <v>0</v>
      </c>
      <c r="W774" s="16">
        <f t="shared" ref="W774:W837" si="246">V774*(1+J774)</f>
        <v>0</v>
      </c>
      <c r="X774" s="138">
        <f>IF(ISNUMBER(VLOOKUP('Rate Calculations'!$A774,#REF!,5,FALSE)),VLOOKUP('Rate Calculations'!$A774,#REF!,5,FALSE),0)</f>
        <v>0</v>
      </c>
      <c r="Y774" s="89">
        <f>IF(ISNUMBER(VLOOKUP('Rate Calculations'!$A774,#REF!,6,FALSE)),VLOOKUP('Rate Calculations'!$A774,#REF!,6,FALSE),0)</f>
        <v>0</v>
      </c>
      <c r="Z774" s="17">
        <f t="shared" ref="Z774:Z837" si="247">(V774*X774)+(V774*Y774)+V774</f>
        <v>0</v>
      </c>
      <c r="AA774" s="18">
        <f t="shared" ref="AA774:AA837" si="248">(W774*X774)+(W774*Y774)+W774</f>
        <v>0</v>
      </c>
      <c r="AB774" s="46">
        <f t="shared" si="233"/>
        <v>0</v>
      </c>
      <c r="AC774" s="24">
        <f t="shared" ref="AC774:AC837" si="249">(IF(X774&gt;156%,(V774+(V774*1.56)),((V774+(V774*X774))))*AB774)+Z774</f>
        <v>0</v>
      </c>
      <c r="AD774" s="24">
        <f t="shared" ref="AD774:AD837" si="250">(IF(X774&gt;156%,(W774+(W774*1.56)),((W774+(W774*X774))))*AB774)+AA774</f>
        <v>0</v>
      </c>
      <c r="AE774" s="27" t="e">
        <f>IF(#REF!="Yes",AC774,(AC774+V774*0.5))</f>
        <v>#REF!</v>
      </c>
      <c r="AF774" s="27" t="e">
        <f>IF(#REF!="Yes",AD774,(AD774+W774*0.5))</f>
        <v>#REF!</v>
      </c>
    </row>
    <row r="775" spans="1:32">
      <c r="A775" s="57" t="str">
        <f t="shared" si="234"/>
        <v xml:space="preserve"> </v>
      </c>
      <c r="B775" s="57"/>
      <c r="C775" s="57"/>
      <c r="D775" s="30" t="str">
        <f>IFERROR((GETPIVOTDATA("Average of Certified Payroll Hourly Rate",'Pivot Table'!$X$3,"Firm Name",A775,"Class Round 3 (PSPO)",B775)),"")</f>
        <v/>
      </c>
      <c r="E775" s="7"/>
      <c r="F775" s="7"/>
      <c r="G775" s="151"/>
      <c r="H775" s="349">
        <f t="shared" si="235"/>
        <v>1.7500000000000002E-2</v>
      </c>
      <c r="I775" s="19">
        <f t="shared" si="236"/>
        <v>0</v>
      </c>
      <c r="J775" s="67">
        <f t="shared" si="237"/>
        <v>3.5000000000000003E-2</v>
      </c>
      <c r="K775" s="19">
        <f t="shared" si="238"/>
        <v>0</v>
      </c>
      <c r="L775" s="138">
        <f>IF(ISNUMBER(VLOOKUP('Rate Calculations'!$A775,#REF!,2,FALSE)),VLOOKUP('Rate Calculations'!$A775,#REF!,2,FALSE),0)</f>
        <v>0</v>
      </c>
      <c r="M775" s="89">
        <f>IF(ISNUMBER(VLOOKUP('Rate Calculations'!$A775,#REF!,4,FALSE)),VLOOKUP('Rate Calculations'!$A775,#REF!,4,FALSE),0)</f>
        <v>0</v>
      </c>
      <c r="N775" s="17">
        <f t="shared" si="239"/>
        <v>0</v>
      </c>
      <c r="O775" s="18">
        <f t="shared" si="240"/>
        <v>0</v>
      </c>
      <c r="P775" s="139">
        <f t="shared" si="241"/>
        <v>0</v>
      </c>
      <c r="Q775" s="66">
        <f t="shared" si="242"/>
        <v>0</v>
      </c>
      <c r="R775" s="66">
        <f t="shared" si="243"/>
        <v>0</v>
      </c>
      <c r="S775" s="10" t="e">
        <f>IF(#REF!="Yes",Q775,(Q775+I775*0.5))</f>
        <v>#REF!</v>
      </c>
      <c r="T775" s="10" t="e">
        <f>IF(#REF!="Yes",R775,(R775+K775*0.5))</f>
        <v>#REF!</v>
      </c>
      <c r="U775" s="151">
        <f t="shared" si="244"/>
        <v>0</v>
      </c>
      <c r="V775" s="16">
        <f t="shared" si="245"/>
        <v>0</v>
      </c>
      <c r="W775" s="16">
        <f t="shared" si="246"/>
        <v>0</v>
      </c>
      <c r="X775" s="138">
        <f>IF(ISNUMBER(VLOOKUP('Rate Calculations'!$A775,#REF!,5,FALSE)),VLOOKUP('Rate Calculations'!$A775,#REF!,5,FALSE),0)</f>
        <v>0</v>
      </c>
      <c r="Y775" s="89">
        <f>IF(ISNUMBER(VLOOKUP('Rate Calculations'!$A775,#REF!,6,FALSE)),VLOOKUP('Rate Calculations'!$A775,#REF!,6,FALSE),0)</f>
        <v>0</v>
      </c>
      <c r="Z775" s="17">
        <f t="shared" si="247"/>
        <v>0</v>
      </c>
      <c r="AA775" s="18">
        <f t="shared" si="248"/>
        <v>0</v>
      </c>
      <c r="AB775" s="46">
        <f t="shared" si="233"/>
        <v>0</v>
      </c>
      <c r="AC775" s="24">
        <f t="shared" si="249"/>
        <v>0</v>
      </c>
      <c r="AD775" s="24">
        <f t="shared" si="250"/>
        <v>0</v>
      </c>
      <c r="AE775" s="27" t="e">
        <f>IF(#REF!="Yes",AC775,(AC775+V775*0.5))</f>
        <v>#REF!</v>
      </c>
      <c r="AF775" s="27" t="e">
        <f>IF(#REF!="Yes",AD775,(AD775+W775*0.5))</f>
        <v>#REF!</v>
      </c>
    </row>
    <row r="776" spans="1:32">
      <c r="A776" s="57" t="str">
        <f t="shared" si="234"/>
        <v xml:space="preserve"> </v>
      </c>
      <c r="B776" s="57"/>
      <c r="C776" s="57"/>
      <c r="D776" s="30" t="str">
        <f>IFERROR((GETPIVOTDATA("Average of Certified Payroll Hourly Rate",'Pivot Table'!$X$3,"Firm Name",A776,"Class Round 3 (PSPO)",B776)),"")</f>
        <v/>
      </c>
      <c r="E776" s="7"/>
      <c r="F776" s="7"/>
      <c r="G776" s="151"/>
      <c r="H776" s="349">
        <f t="shared" si="235"/>
        <v>1.7500000000000002E-2</v>
      </c>
      <c r="I776" s="19">
        <f t="shared" si="236"/>
        <v>0</v>
      </c>
      <c r="J776" s="67">
        <f t="shared" si="237"/>
        <v>3.5000000000000003E-2</v>
      </c>
      <c r="K776" s="19">
        <f t="shared" si="238"/>
        <v>0</v>
      </c>
      <c r="L776" s="138">
        <f>IF(ISNUMBER(VLOOKUP('Rate Calculations'!$A776,#REF!,2,FALSE)),VLOOKUP('Rate Calculations'!$A776,#REF!,2,FALSE),0)</f>
        <v>0</v>
      </c>
      <c r="M776" s="89">
        <f>IF(ISNUMBER(VLOOKUP('Rate Calculations'!$A776,#REF!,4,FALSE)),VLOOKUP('Rate Calculations'!$A776,#REF!,4,FALSE),0)</f>
        <v>0</v>
      </c>
      <c r="N776" s="17">
        <f t="shared" si="239"/>
        <v>0</v>
      </c>
      <c r="O776" s="18">
        <f t="shared" si="240"/>
        <v>0</v>
      </c>
      <c r="P776" s="139">
        <f t="shared" si="241"/>
        <v>0</v>
      </c>
      <c r="Q776" s="66">
        <f t="shared" si="242"/>
        <v>0</v>
      </c>
      <c r="R776" s="66">
        <f t="shared" si="243"/>
        <v>0</v>
      </c>
      <c r="S776" s="10" t="e">
        <f>IF(#REF!="Yes",Q776,(Q776+I776*0.5))</f>
        <v>#REF!</v>
      </c>
      <c r="T776" s="10" t="e">
        <f>IF(#REF!="Yes",R776,(R776+K776*0.5))</f>
        <v>#REF!</v>
      </c>
      <c r="U776" s="151">
        <f t="shared" si="244"/>
        <v>0</v>
      </c>
      <c r="V776" s="16">
        <f t="shared" si="245"/>
        <v>0</v>
      </c>
      <c r="W776" s="16">
        <f t="shared" si="246"/>
        <v>0</v>
      </c>
      <c r="X776" s="138">
        <f>IF(ISNUMBER(VLOOKUP('Rate Calculations'!$A776,#REF!,5,FALSE)),VLOOKUP('Rate Calculations'!$A776,#REF!,5,FALSE),0)</f>
        <v>0</v>
      </c>
      <c r="Y776" s="89">
        <f>IF(ISNUMBER(VLOOKUP('Rate Calculations'!$A776,#REF!,6,FALSE)),VLOOKUP('Rate Calculations'!$A776,#REF!,6,FALSE),0)</f>
        <v>0</v>
      </c>
      <c r="Z776" s="17">
        <f t="shared" si="247"/>
        <v>0</v>
      </c>
      <c r="AA776" s="18">
        <f t="shared" si="248"/>
        <v>0</v>
      </c>
      <c r="AB776" s="46">
        <f t="shared" si="233"/>
        <v>0</v>
      </c>
      <c r="AC776" s="24">
        <f t="shared" si="249"/>
        <v>0</v>
      </c>
      <c r="AD776" s="24">
        <f t="shared" si="250"/>
        <v>0</v>
      </c>
      <c r="AE776" s="27" t="e">
        <f>IF(#REF!="Yes",AC776,(AC776+V776*0.5))</f>
        <v>#REF!</v>
      </c>
      <c r="AF776" s="27" t="e">
        <f>IF(#REF!="Yes",AD776,(AD776+W776*0.5))</f>
        <v>#REF!</v>
      </c>
    </row>
    <row r="777" spans="1:32">
      <c r="A777" s="57" t="str">
        <f t="shared" si="234"/>
        <v xml:space="preserve"> </v>
      </c>
      <c r="B777" s="57"/>
      <c r="C777" s="57"/>
      <c r="D777" s="30" t="str">
        <f>IFERROR((GETPIVOTDATA("Average of Certified Payroll Hourly Rate",'Pivot Table'!$X$3,"Firm Name",A777,"Class Round 3 (PSPO)",B777)),"")</f>
        <v/>
      </c>
      <c r="E777" s="7"/>
      <c r="F777" s="7"/>
      <c r="G777" s="151"/>
      <c r="H777" s="349">
        <f t="shared" si="235"/>
        <v>1.7500000000000002E-2</v>
      </c>
      <c r="I777" s="19">
        <f t="shared" si="236"/>
        <v>0</v>
      </c>
      <c r="J777" s="67">
        <f t="shared" si="237"/>
        <v>3.5000000000000003E-2</v>
      </c>
      <c r="K777" s="19">
        <f t="shared" si="238"/>
        <v>0</v>
      </c>
      <c r="L777" s="138">
        <f>IF(ISNUMBER(VLOOKUP('Rate Calculations'!$A777,#REF!,2,FALSE)),VLOOKUP('Rate Calculations'!$A777,#REF!,2,FALSE),0)</f>
        <v>0</v>
      </c>
      <c r="M777" s="89">
        <f>IF(ISNUMBER(VLOOKUP('Rate Calculations'!$A777,#REF!,4,FALSE)),VLOOKUP('Rate Calculations'!$A777,#REF!,4,FALSE),0)</f>
        <v>0</v>
      </c>
      <c r="N777" s="17">
        <f t="shared" si="239"/>
        <v>0</v>
      </c>
      <c r="O777" s="18">
        <f t="shared" si="240"/>
        <v>0</v>
      </c>
      <c r="P777" s="139">
        <f t="shared" si="241"/>
        <v>0</v>
      </c>
      <c r="Q777" s="66">
        <f t="shared" si="242"/>
        <v>0</v>
      </c>
      <c r="R777" s="66">
        <f t="shared" si="243"/>
        <v>0</v>
      </c>
      <c r="S777" s="10" t="e">
        <f>IF(#REF!="Yes",Q777,(Q777+I777*0.5))</f>
        <v>#REF!</v>
      </c>
      <c r="T777" s="10" t="e">
        <f>IF(#REF!="Yes",R777,(R777+K777*0.5))</f>
        <v>#REF!</v>
      </c>
      <c r="U777" s="151">
        <f t="shared" si="244"/>
        <v>0</v>
      </c>
      <c r="V777" s="16">
        <f t="shared" si="245"/>
        <v>0</v>
      </c>
      <c r="W777" s="16">
        <f t="shared" si="246"/>
        <v>0</v>
      </c>
      <c r="X777" s="138">
        <f>IF(ISNUMBER(VLOOKUP('Rate Calculations'!$A777,#REF!,5,FALSE)),VLOOKUP('Rate Calculations'!$A777,#REF!,5,FALSE),0)</f>
        <v>0</v>
      </c>
      <c r="Y777" s="89">
        <f>IF(ISNUMBER(VLOOKUP('Rate Calculations'!$A777,#REF!,6,FALSE)),VLOOKUP('Rate Calculations'!$A777,#REF!,6,FALSE),0)</f>
        <v>0</v>
      </c>
      <c r="Z777" s="17">
        <f t="shared" si="247"/>
        <v>0</v>
      </c>
      <c r="AA777" s="18">
        <f t="shared" si="248"/>
        <v>0</v>
      </c>
      <c r="AB777" s="46">
        <f t="shared" si="233"/>
        <v>0</v>
      </c>
      <c r="AC777" s="24">
        <f t="shared" si="249"/>
        <v>0</v>
      </c>
      <c r="AD777" s="24">
        <f t="shared" si="250"/>
        <v>0</v>
      </c>
      <c r="AE777" s="27" t="e">
        <f>IF(#REF!="Yes",AC777,(AC777+V777*0.5))</f>
        <v>#REF!</v>
      </c>
      <c r="AF777" s="27" t="e">
        <f>IF(#REF!="Yes",AD777,(AD777+W777*0.5))</f>
        <v>#REF!</v>
      </c>
    </row>
    <row r="778" spans="1:32">
      <c r="A778" s="57" t="str">
        <f t="shared" si="234"/>
        <v xml:space="preserve"> </v>
      </c>
      <c r="B778" s="57"/>
      <c r="C778" s="57"/>
      <c r="D778" s="30" t="str">
        <f>IFERROR((GETPIVOTDATA("Average of Certified Payroll Hourly Rate",'Pivot Table'!$X$3,"Firm Name",A778,"Class Round 3 (PSPO)",B778)),"")</f>
        <v/>
      </c>
      <c r="E778" s="7"/>
      <c r="F778" s="7"/>
      <c r="G778" s="151"/>
      <c r="H778" s="349">
        <f t="shared" si="235"/>
        <v>1.7500000000000002E-2</v>
      </c>
      <c r="I778" s="19">
        <f t="shared" si="236"/>
        <v>0</v>
      </c>
      <c r="J778" s="67">
        <f t="shared" si="237"/>
        <v>3.5000000000000003E-2</v>
      </c>
      <c r="K778" s="19">
        <f t="shared" si="238"/>
        <v>0</v>
      </c>
      <c r="L778" s="138">
        <f>IF(ISNUMBER(VLOOKUP('Rate Calculations'!$A778,#REF!,2,FALSE)),VLOOKUP('Rate Calculations'!$A778,#REF!,2,FALSE),0)</f>
        <v>0</v>
      </c>
      <c r="M778" s="89">
        <f>IF(ISNUMBER(VLOOKUP('Rate Calculations'!$A778,#REF!,4,FALSE)),VLOOKUP('Rate Calculations'!$A778,#REF!,4,FALSE),0)</f>
        <v>0</v>
      </c>
      <c r="N778" s="17">
        <f t="shared" si="239"/>
        <v>0</v>
      </c>
      <c r="O778" s="18">
        <f t="shared" si="240"/>
        <v>0</v>
      </c>
      <c r="P778" s="139">
        <f t="shared" si="241"/>
        <v>0</v>
      </c>
      <c r="Q778" s="66">
        <f t="shared" si="242"/>
        <v>0</v>
      </c>
      <c r="R778" s="66">
        <f t="shared" si="243"/>
        <v>0</v>
      </c>
      <c r="S778" s="10" t="e">
        <f>IF(#REF!="Yes",Q778,(Q778+I778*0.5))</f>
        <v>#REF!</v>
      </c>
      <c r="T778" s="10" t="e">
        <f>IF(#REF!="Yes",R778,(R778+K778*0.5))</f>
        <v>#REF!</v>
      </c>
      <c r="U778" s="151">
        <f t="shared" si="244"/>
        <v>0</v>
      </c>
      <c r="V778" s="16">
        <f t="shared" si="245"/>
        <v>0</v>
      </c>
      <c r="W778" s="16">
        <f t="shared" si="246"/>
        <v>0</v>
      </c>
      <c r="X778" s="138">
        <f>IF(ISNUMBER(VLOOKUP('Rate Calculations'!$A778,#REF!,5,FALSE)),VLOOKUP('Rate Calculations'!$A778,#REF!,5,FALSE),0)</f>
        <v>0</v>
      </c>
      <c r="Y778" s="89">
        <f>IF(ISNUMBER(VLOOKUP('Rate Calculations'!$A778,#REF!,6,FALSE)),VLOOKUP('Rate Calculations'!$A778,#REF!,6,FALSE),0)</f>
        <v>0</v>
      </c>
      <c r="Z778" s="17">
        <f t="shared" si="247"/>
        <v>0</v>
      </c>
      <c r="AA778" s="18">
        <f t="shared" si="248"/>
        <v>0</v>
      </c>
      <c r="AB778" s="46">
        <f t="shared" si="233"/>
        <v>0</v>
      </c>
      <c r="AC778" s="24">
        <f t="shared" si="249"/>
        <v>0</v>
      </c>
      <c r="AD778" s="24">
        <f t="shared" si="250"/>
        <v>0</v>
      </c>
      <c r="AE778" s="27" t="e">
        <f>IF(#REF!="Yes",AC778,(AC778+V778*0.5))</f>
        <v>#REF!</v>
      </c>
      <c r="AF778" s="27" t="e">
        <f>IF(#REF!="Yes",AD778,(AD778+W778*0.5))</f>
        <v>#REF!</v>
      </c>
    </row>
    <row r="779" spans="1:32">
      <c r="A779" s="57" t="str">
        <f t="shared" si="234"/>
        <v xml:space="preserve"> </v>
      </c>
      <c r="B779" s="57"/>
      <c r="C779" s="57"/>
      <c r="D779" s="30" t="str">
        <f>IFERROR((GETPIVOTDATA("Average of Certified Payroll Hourly Rate",'Pivot Table'!$X$3,"Firm Name",A779,"Class Round 3 (PSPO)",B779)),"")</f>
        <v/>
      </c>
      <c r="E779" s="7"/>
      <c r="F779" s="7"/>
      <c r="G779" s="151"/>
      <c r="H779" s="349">
        <f t="shared" si="235"/>
        <v>1.7500000000000002E-2</v>
      </c>
      <c r="I779" s="19">
        <f t="shared" si="236"/>
        <v>0</v>
      </c>
      <c r="J779" s="67">
        <f t="shared" si="237"/>
        <v>3.5000000000000003E-2</v>
      </c>
      <c r="K779" s="19">
        <f t="shared" si="238"/>
        <v>0</v>
      </c>
      <c r="L779" s="138">
        <f>IF(ISNUMBER(VLOOKUP('Rate Calculations'!$A779,#REF!,2,FALSE)),VLOOKUP('Rate Calculations'!$A779,#REF!,2,FALSE),0)</f>
        <v>0</v>
      </c>
      <c r="M779" s="89">
        <f>IF(ISNUMBER(VLOOKUP('Rate Calculations'!$A779,#REF!,4,FALSE)),VLOOKUP('Rate Calculations'!$A779,#REF!,4,FALSE),0)</f>
        <v>0</v>
      </c>
      <c r="N779" s="17">
        <f t="shared" si="239"/>
        <v>0</v>
      </c>
      <c r="O779" s="18">
        <f t="shared" si="240"/>
        <v>0</v>
      </c>
      <c r="P779" s="139">
        <f t="shared" si="241"/>
        <v>0</v>
      </c>
      <c r="Q779" s="66">
        <f t="shared" si="242"/>
        <v>0</v>
      </c>
      <c r="R779" s="66">
        <f t="shared" si="243"/>
        <v>0</v>
      </c>
      <c r="S779" s="10" t="e">
        <f>IF(#REF!="Yes",Q779,(Q779+I779*0.5))</f>
        <v>#REF!</v>
      </c>
      <c r="T779" s="10" t="e">
        <f>IF(#REF!="Yes",R779,(R779+K779*0.5))</f>
        <v>#REF!</v>
      </c>
      <c r="U779" s="151">
        <f t="shared" si="244"/>
        <v>0</v>
      </c>
      <c r="V779" s="16">
        <f t="shared" si="245"/>
        <v>0</v>
      </c>
      <c r="W779" s="16">
        <f t="shared" si="246"/>
        <v>0</v>
      </c>
      <c r="X779" s="138">
        <f>IF(ISNUMBER(VLOOKUP('Rate Calculations'!$A779,#REF!,5,FALSE)),VLOOKUP('Rate Calculations'!$A779,#REF!,5,FALSE),0)</f>
        <v>0</v>
      </c>
      <c r="Y779" s="89">
        <f>IF(ISNUMBER(VLOOKUP('Rate Calculations'!$A779,#REF!,6,FALSE)),VLOOKUP('Rate Calculations'!$A779,#REF!,6,FALSE),0)</f>
        <v>0</v>
      </c>
      <c r="Z779" s="17">
        <f t="shared" si="247"/>
        <v>0</v>
      </c>
      <c r="AA779" s="18">
        <f t="shared" si="248"/>
        <v>0</v>
      </c>
      <c r="AB779" s="46">
        <f t="shared" si="233"/>
        <v>0</v>
      </c>
      <c r="AC779" s="24">
        <f t="shared" si="249"/>
        <v>0</v>
      </c>
      <c r="AD779" s="24">
        <f t="shared" si="250"/>
        <v>0</v>
      </c>
      <c r="AE779" s="27" t="e">
        <f>IF(#REF!="Yes",AC779,(AC779+V779*0.5))</f>
        <v>#REF!</v>
      </c>
      <c r="AF779" s="27" t="e">
        <f>IF(#REF!="Yes",AD779,(AD779+W779*0.5))</f>
        <v>#REF!</v>
      </c>
    </row>
    <row r="780" spans="1:32">
      <c r="A780" s="57" t="str">
        <f t="shared" si="234"/>
        <v xml:space="preserve"> </v>
      </c>
      <c r="B780" s="57"/>
      <c r="C780" s="57"/>
      <c r="D780" s="30" t="str">
        <f>IFERROR((GETPIVOTDATA("Average of Certified Payroll Hourly Rate",'Pivot Table'!$X$3,"Firm Name",A780,"Class Round 3 (PSPO)",B780)),"")</f>
        <v/>
      </c>
      <c r="E780" s="7"/>
      <c r="F780" s="7"/>
      <c r="G780" s="151"/>
      <c r="H780" s="349">
        <f t="shared" si="235"/>
        <v>1.7500000000000002E-2</v>
      </c>
      <c r="I780" s="19">
        <f t="shared" si="236"/>
        <v>0</v>
      </c>
      <c r="J780" s="67">
        <f t="shared" si="237"/>
        <v>3.5000000000000003E-2</v>
      </c>
      <c r="K780" s="19">
        <f t="shared" si="238"/>
        <v>0</v>
      </c>
      <c r="L780" s="138">
        <f>IF(ISNUMBER(VLOOKUP('Rate Calculations'!$A780,#REF!,2,FALSE)),VLOOKUP('Rate Calculations'!$A780,#REF!,2,FALSE),0)</f>
        <v>0</v>
      </c>
      <c r="M780" s="89">
        <f>IF(ISNUMBER(VLOOKUP('Rate Calculations'!$A780,#REF!,4,FALSE)),VLOOKUP('Rate Calculations'!$A780,#REF!,4,FALSE),0)</f>
        <v>0</v>
      </c>
      <c r="N780" s="17">
        <f t="shared" si="239"/>
        <v>0</v>
      </c>
      <c r="O780" s="18">
        <f t="shared" si="240"/>
        <v>0</v>
      </c>
      <c r="P780" s="139">
        <f t="shared" si="241"/>
        <v>0</v>
      </c>
      <c r="Q780" s="66">
        <f t="shared" si="242"/>
        <v>0</v>
      </c>
      <c r="R780" s="66">
        <f t="shared" si="243"/>
        <v>0</v>
      </c>
      <c r="S780" s="10" t="e">
        <f>IF(#REF!="Yes",Q780,(Q780+I780*0.5))</f>
        <v>#REF!</v>
      </c>
      <c r="T780" s="10" t="e">
        <f>IF(#REF!="Yes",R780,(R780+K780*0.5))</f>
        <v>#REF!</v>
      </c>
      <c r="U780" s="151">
        <f t="shared" si="244"/>
        <v>0</v>
      </c>
      <c r="V780" s="16">
        <f t="shared" si="245"/>
        <v>0</v>
      </c>
      <c r="W780" s="16">
        <f t="shared" si="246"/>
        <v>0</v>
      </c>
      <c r="X780" s="138">
        <f>IF(ISNUMBER(VLOOKUP('Rate Calculations'!$A780,#REF!,5,FALSE)),VLOOKUP('Rate Calculations'!$A780,#REF!,5,FALSE),0)</f>
        <v>0</v>
      </c>
      <c r="Y780" s="89">
        <f>IF(ISNUMBER(VLOOKUP('Rate Calculations'!$A780,#REF!,6,FALSE)),VLOOKUP('Rate Calculations'!$A780,#REF!,6,FALSE),0)</f>
        <v>0</v>
      </c>
      <c r="Z780" s="17">
        <f t="shared" si="247"/>
        <v>0</v>
      </c>
      <c r="AA780" s="18">
        <f t="shared" si="248"/>
        <v>0</v>
      </c>
      <c r="AB780" s="46">
        <f t="shared" si="233"/>
        <v>0</v>
      </c>
      <c r="AC780" s="24">
        <f t="shared" si="249"/>
        <v>0</v>
      </c>
      <c r="AD780" s="24">
        <f t="shared" si="250"/>
        <v>0</v>
      </c>
      <c r="AE780" s="27" t="e">
        <f>IF(#REF!="Yes",AC780,(AC780+V780*0.5))</f>
        <v>#REF!</v>
      </c>
      <c r="AF780" s="27" t="e">
        <f>IF(#REF!="Yes",AD780,(AD780+W780*0.5))</f>
        <v>#REF!</v>
      </c>
    </row>
    <row r="781" spans="1:32">
      <c r="A781" s="57" t="str">
        <f t="shared" si="234"/>
        <v xml:space="preserve"> </v>
      </c>
      <c r="B781" s="57"/>
      <c r="C781" s="57"/>
      <c r="D781" s="30" t="str">
        <f>IFERROR((GETPIVOTDATA("Average of Certified Payroll Hourly Rate",'Pivot Table'!$X$3,"Firm Name",A781,"Class Round 3 (PSPO)",B781)),"")</f>
        <v/>
      </c>
      <c r="E781" s="7"/>
      <c r="F781" s="7"/>
      <c r="G781" s="151"/>
      <c r="H781" s="349">
        <f t="shared" si="235"/>
        <v>1.7500000000000002E-2</v>
      </c>
      <c r="I781" s="19">
        <f t="shared" si="236"/>
        <v>0</v>
      </c>
      <c r="J781" s="67">
        <f t="shared" si="237"/>
        <v>3.5000000000000003E-2</v>
      </c>
      <c r="K781" s="19">
        <f t="shared" si="238"/>
        <v>0</v>
      </c>
      <c r="L781" s="138">
        <f>IF(ISNUMBER(VLOOKUP('Rate Calculations'!$A781,#REF!,2,FALSE)),VLOOKUP('Rate Calculations'!$A781,#REF!,2,FALSE),0)</f>
        <v>0</v>
      </c>
      <c r="M781" s="89">
        <f>IF(ISNUMBER(VLOOKUP('Rate Calculations'!$A781,#REF!,4,FALSE)),VLOOKUP('Rate Calculations'!$A781,#REF!,4,FALSE),0)</f>
        <v>0</v>
      </c>
      <c r="N781" s="17">
        <f t="shared" si="239"/>
        <v>0</v>
      </c>
      <c r="O781" s="18">
        <f t="shared" si="240"/>
        <v>0</v>
      </c>
      <c r="P781" s="139">
        <f t="shared" si="241"/>
        <v>0</v>
      </c>
      <c r="Q781" s="66">
        <f t="shared" si="242"/>
        <v>0</v>
      </c>
      <c r="R781" s="66">
        <f t="shared" si="243"/>
        <v>0</v>
      </c>
      <c r="S781" s="10" t="e">
        <f>IF(#REF!="Yes",Q781,(Q781+I781*0.5))</f>
        <v>#REF!</v>
      </c>
      <c r="T781" s="10" t="e">
        <f>IF(#REF!="Yes",R781,(R781+K781*0.5))</f>
        <v>#REF!</v>
      </c>
      <c r="U781" s="151">
        <f t="shared" si="244"/>
        <v>0</v>
      </c>
      <c r="V781" s="16">
        <f t="shared" si="245"/>
        <v>0</v>
      </c>
      <c r="W781" s="16">
        <f t="shared" si="246"/>
        <v>0</v>
      </c>
      <c r="X781" s="138">
        <f>IF(ISNUMBER(VLOOKUP('Rate Calculations'!$A781,#REF!,5,FALSE)),VLOOKUP('Rate Calculations'!$A781,#REF!,5,FALSE),0)</f>
        <v>0</v>
      </c>
      <c r="Y781" s="89">
        <f>IF(ISNUMBER(VLOOKUP('Rate Calculations'!$A781,#REF!,6,FALSE)),VLOOKUP('Rate Calculations'!$A781,#REF!,6,FALSE),0)</f>
        <v>0</v>
      </c>
      <c r="Z781" s="17">
        <f t="shared" si="247"/>
        <v>0</v>
      </c>
      <c r="AA781" s="18">
        <f t="shared" si="248"/>
        <v>0</v>
      </c>
      <c r="AB781" s="46">
        <f t="shared" si="233"/>
        <v>0</v>
      </c>
      <c r="AC781" s="24">
        <f t="shared" si="249"/>
        <v>0</v>
      </c>
      <c r="AD781" s="24">
        <f t="shared" si="250"/>
        <v>0</v>
      </c>
      <c r="AE781" s="27" t="e">
        <f>IF(#REF!="Yes",AC781,(AC781+V781*0.5))</f>
        <v>#REF!</v>
      </c>
      <c r="AF781" s="27" t="e">
        <f>IF(#REF!="Yes",AD781,(AD781+W781*0.5))</f>
        <v>#REF!</v>
      </c>
    </row>
    <row r="782" spans="1:32">
      <c r="A782" s="57" t="str">
        <f t="shared" si="234"/>
        <v xml:space="preserve"> </v>
      </c>
      <c r="B782" s="57"/>
      <c r="C782" s="57"/>
      <c r="D782" s="30" t="str">
        <f>IFERROR((GETPIVOTDATA("Average of Certified Payroll Hourly Rate",'Pivot Table'!$X$3,"Firm Name",A782,"Class Round 3 (PSPO)",B782)),"")</f>
        <v/>
      </c>
      <c r="E782" s="7"/>
      <c r="F782" s="7"/>
      <c r="G782" s="151"/>
      <c r="H782" s="349">
        <f t="shared" si="235"/>
        <v>1.7500000000000002E-2</v>
      </c>
      <c r="I782" s="19">
        <f t="shared" si="236"/>
        <v>0</v>
      </c>
      <c r="J782" s="67">
        <f t="shared" si="237"/>
        <v>3.5000000000000003E-2</v>
      </c>
      <c r="K782" s="19">
        <f t="shared" si="238"/>
        <v>0</v>
      </c>
      <c r="L782" s="138">
        <f>IF(ISNUMBER(VLOOKUP('Rate Calculations'!$A782,#REF!,2,FALSE)),VLOOKUP('Rate Calculations'!$A782,#REF!,2,FALSE),0)</f>
        <v>0</v>
      </c>
      <c r="M782" s="89">
        <f>IF(ISNUMBER(VLOOKUP('Rate Calculations'!$A782,#REF!,4,FALSE)),VLOOKUP('Rate Calculations'!$A782,#REF!,4,FALSE),0)</f>
        <v>0</v>
      </c>
      <c r="N782" s="17">
        <f t="shared" si="239"/>
        <v>0</v>
      </c>
      <c r="O782" s="18">
        <f t="shared" si="240"/>
        <v>0</v>
      </c>
      <c r="P782" s="139">
        <f t="shared" si="241"/>
        <v>0</v>
      </c>
      <c r="Q782" s="66">
        <f t="shared" si="242"/>
        <v>0</v>
      </c>
      <c r="R782" s="66">
        <f t="shared" si="243"/>
        <v>0</v>
      </c>
      <c r="S782" s="10" t="e">
        <f>IF(#REF!="Yes",Q782,(Q782+I782*0.5))</f>
        <v>#REF!</v>
      </c>
      <c r="T782" s="10" t="e">
        <f>IF(#REF!="Yes",R782,(R782+K782*0.5))</f>
        <v>#REF!</v>
      </c>
      <c r="U782" s="151">
        <f t="shared" si="244"/>
        <v>0</v>
      </c>
      <c r="V782" s="16">
        <f t="shared" si="245"/>
        <v>0</v>
      </c>
      <c r="W782" s="16">
        <f t="shared" si="246"/>
        <v>0</v>
      </c>
      <c r="X782" s="138">
        <f>IF(ISNUMBER(VLOOKUP('Rate Calculations'!$A782,#REF!,5,FALSE)),VLOOKUP('Rate Calculations'!$A782,#REF!,5,FALSE),0)</f>
        <v>0</v>
      </c>
      <c r="Y782" s="89">
        <f>IF(ISNUMBER(VLOOKUP('Rate Calculations'!$A782,#REF!,6,FALSE)),VLOOKUP('Rate Calculations'!$A782,#REF!,6,FALSE),0)</f>
        <v>0</v>
      </c>
      <c r="Z782" s="17">
        <f t="shared" si="247"/>
        <v>0</v>
      </c>
      <c r="AA782" s="18">
        <f t="shared" si="248"/>
        <v>0</v>
      </c>
      <c r="AB782" s="46">
        <f t="shared" si="233"/>
        <v>0</v>
      </c>
      <c r="AC782" s="24">
        <f t="shared" si="249"/>
        <v>0</v>
      </c>
      <c r="AD782" s="24">
        <f t="shared" si="250"/>
        <v>0</v>
      </c>
      <c r="AE782" s="27" t="e">
        <f>IF(#REF!="Yes",AC782,(AC782+V782*0.5))</f>
        <v>#REF!</v>
      </c>
      <c r="AF782" s="27" t="e">
        <f>IF(#REF!="Yes",AD782,(AD782+W782*0.5))</f>
        <v>#REF!</v>
      </c>
    </row>
    <row r="783" spans="1:32">
      <c r="A783" s="57" t="str">
        <f t="shared" si="234"/>
        <v xml:space="preserve"> </v>
      </c>
      <c r="B783" s="57"/>
      <c r="C783" s="57"/>
      <c r="D783" s="30" t="str">
        <f>IFERROR((GETPIVOTDATA("Average of Certified Payroll Hourly Rate",'Pivot Table'!$X$3,"Firm Name",A783,"Class Round 3 (PSPO)",B783)),"")</f>
        <v/>
      </c>
      <c r="E783" s="7"/>
      <c r="F783" s="7"/>
      <c r="G783" s="151"/>
      <c r="H783" s="349">
        <f t="shared" si="235"/>
        <v>1.7500000000000002E-2</v>
      </c>
      <c r="I783" s="19">
        <f t="shared" si="236"/>
        <v>0</v>
      </c>
      <c r="J783" s="67">
        <f t="shared" si="237"/>
        <v>3.5000000000000003E-2</v>
      </c>
      <c r="K783" s="19">
        <f t="shared" si="238"/>
        <v>0</v>
      </c>
      <c r="L783" s="138">
        <f>IF(ISNUMBER(VLOOKUP('Rate Calculations'!$A783,#REF!,2,FALSE)),VLOOKUP('Rate Calculations'!$A783,#REF!,2,FALSE),0)</f>
        <v>0</v>
      </c>
      <c r="M783" s="89">
        <f>IF(ISNUMBER(VLOOKUP('Rate Calculations'!$A783,#REF!,4,FALSE)),VLOOKUP('Rate Calculations'!$A783,#REF!,4,FALSE),0)</f>
        <v>0</v>
      </c>
      <c r="N783" s="17">
        <f t="shared" si="239"/>
        <v>0</v>
      </c>
      <c r="O783" s="18">
        <f t="shared" si="240"/>
        <v>0</v>
      </c>
      <c r="P783" s="139">
        <f t="shared" si="241"/>
        <v>0</v>
      </c>
      <c r="Q783" s="66">
        <f t="shared" si="242"/>
        <v>0</v>
      </c>
      <c r="R783" s="66">
        <f t="shared" si="243"/>
        <v>0</v>
      </c>
      <c r="S783" s="10" t="e">
        <f>IF(#REF!="Yes",Q783,(Q783+I783*0.5))</f>
        <v>#REF!</v>
      </c>
      <c r="T783" s="10" t="e">
        <f>IF(#REF!="Yes",R783,(R783+K783*0.5))</f>
        <v>#REF!</v>
      </c>
      <c r="U783" s="151">
        <f t="shared" si="244"/>
        <v>0</v>
      </c>
      <c r="V783" s="16">
        <f t="shared" si="245"/>
        <v>0</v>
      </c>
      <c r="W783" s="16">
        <f t="shared" si="246"/>
        <v>0</v>
      </c>
      <c r="X783" s="138">
        <f>IF(ISNUMBER(VLOOKUP('Rate Calculations'!$A783,#REF!,5,FALSE)),VLOOKUP('Rate Calculations'!$A783,#REF!,5,FALSE),0)</f>
        <v>0</v>
      </c>
      <c r="Y783" s="89">
        <f>IF(ISNUMBER(VLOOKUP('Rate Calculations'!$A783,#REF!,6,FALSE)),VLOOKUP('Rate Calculations'!$A783,#REF!,6,FALSE),0)</f>
        <v>0</v>
      </c>
      <c r="Z783" s="17">
        <f t="shared" si="247"/>
        <v>0</v>
      </c>
      <c r="AA783" s="18">
        <f t="shared" si="248"/>
        <v>0</v>
      </c>
      <c r="AB783" s="46">
        <f t="shared" si="233"/>
        <v>0</v>
      </c>
      <c r="AC783" s="24">
        <f t="shared" si="249"/>
        <v>0</v>
      </c>
      <c r="AD783" s="24">
        <f t="shared" si="250"/>
        <v>0</v>
      </c>
      <c r="AE783" s="27" t="e">
        <f>IF(#REF!="Yes",AC783,(AC783+V783*0.5))</f>
        <v>#REF!</v>
      </c>
      <c r="AF783" s="27" t="e">
        <f>IF(#REF!="Yes",AD783,(AD783+W783*0.5))</f>
        <v>#REF!</v>
      </c>
    </row>
    <row r="784" spans="1:32">
      <c r="A784" s="57" t="str">
        <f t="shared" si="234"/>
        <v xml:space="preserve"> </v>
      </c>
      <c r="B784" s="57"/>
      <c r="C784" s="57"/>
      <c r="D784" s="30" t="str">
        <f>IFERROR((GETPIVOTDATA("Average of Certified Payroll Hourly Rate",'Pivot Table'!$X$3,"Firm Name",A784,"Class Round 3 (PSPO)",B784)),"")</f>
        <v/>
      </c>
      <c r="E784" s="7"/>
      <c r="F784" s="7"/>
      <c r="G784" s="151"/>
      <c r="H784" s="349">
        <f t="shared" si="235"/>
        <v>1.7500000000000002E-2</v>
      </c>
      <c r="I784" s="19">
        <f t="shared" si="236"/>
        <v>0</v>
      </c>
      <c r="J784" s="67">
        <f t="shared" si="237"/>
        <v>3.5000000000000003E-2</v>
      </c>
      <c r="K784" s="19">
        <f t="shared" si="238"/>
        <v>0</v>
      </c>
      <c r="L784" s="138">
        <f>IF(ISNUMBER(VLOOKUP('Rate Calculations'!$A784,#REF!,2,FALSE)),VLOOKUP('Rate Calculations'!$A784,#REF!,2,FALSE),0)</f>
        <v>0</v>
      </c>
      <c r="M784" s="89">
        <f>IF(ISNUMBER(VLOOKUP('Rate Calculations'!$A784,#REF!,4,FALSE)),VLOOKUP('Rate Calculations'!$A784,#REF!,4,FALSE),0)</f>
        <v>0</v>
      </c>
      <c r="N784" s="17">
        <f t="shared" si="239"/>
        <v>0</v>
      </c>
      <c r="O784" s="18">
        <f t="shared" si="240"/>
        <v>0</v>
      </c>
      <c r="P784" s="139">
        <f t="shared" si="241"/>
        <v>0</v>
      </c>
      <c r="Q784" s="66">
        <f t="shared" si="242"/>
        <v>0</v>
      </c>
      <c r="R784" s="66">
        <f t="shared" si="243"/>
        <v>0</v>
      </c>
      <c r="S784" s="10" t="e">
        <f>IF(#REF!="Yes",Q784,(Q784+I784*0.5))</f>
        <v>#REF!</v>
      </c>
      <c r="T784" s="10" t="e">
        <f>IF(#REF!="Yes",R784,(R784+K784*0.5))</f>
        <v>#REF!</v>
      </c>
      <c r="U784" s="151">
        <f t="shared" si="244"/>
        <v>0</v>
      </c>
      <c r="V784" s="16">
        <f t="shared" si="245"/>
        <v>0</v>
      </c>
      <c r="W784" s="16">
        <f t="shared" si="246"/>
        <v>0</v>
      </c>
      <c r="X784" s="138">
        <f>IF(ISNUMBER(VLOOKUP('Rate Calculations'!$A784,#REF!,5,FALSE)),VLOOKUP('Rate Calculations'!$A784,#REF!,5,FALSE),0)</f>
        <v>0</v>
      </c>
      <c r="Y784" s="89">
        <f>IF(ISNUMBER(VLOOKUP('Rate Calculations'!$A784,#REF!,6,FALSE)),VLOOKUP('Rate Calculations'!$A784,#REF!,6,FALSE),0)</f>
        <v>0</v>
      </c>
      <c r="Z784" s="17">
        <f t="shared" si="247"/>
        <v>0</v>
      </c>
      <c r="AA784" s="18">
        <f t="shared" si="248"/>
        <v>0</v>
      </c>
      <c r="AB784" s="46">
        <f t="shared" si="233"/>
        <v>0</v>
      </c>
      <c r="AC784" s="24">
        <f t="shared" si="249"/>
        <v>0</v>
      </c>
      <c r="AD784" s="24">
        <f t="shared" si="250"/>
        <v>0</v>
      </c>
      <c r="AE784" s="27" t="e">
        <f>IF(#REF!="Yes",AC784,(AC784+V784*0.5))</f>
        <v>#REF!</v>
      </c>
      <c r="AF784" s="27" t="e">
        <f>IF(#REF!="Yes",AD784,(AD784+W784*0.5))</f>
        <v>#REF!</v>
      </c>
    </row>
    <row r="785" spans="1:32">
      <c r="A785" s="57" t="str">
        <f t="shared" si="234"/>
        <v xml:space="preserve"> </v>
      </c>
      <c r="B785" s="57"/>
      <c r="C785" s="57"/>
      <c r="D785" s="30" t="str">
        <f>IFERROR((GETPIVOTDATA("Average of Certified Payroll Hourly Rate",'Pivot Table'!$X$3,"Firm Name",A785,"Class Round 3 (PSPO)",B785)),"")</f>
        <v/>
      </c>
      <c r="E785" s="7"/>
      <c r="F785" s="7"/>
      <c r="G785" s="151"/>
      <c r="H785" s="349">
        <f t="shared" si="235"/>
        <v>1.7500000000000002E-2</v>
      </c>
      <c r="I785" s="19">
        <f t="shared" si="236"/>
        <v>0</v>
      </c>
      <c r="J785" s="67">
        <f t="shared" si="237"/>
        <v>3.5000000000000003E-2</v>
      </c>
      <c r="K785" s="19">
        <f t="shared" si="238"/>
        <v>0</v>
      </c>
      <c r="L785" s="138">
        <f>IF(ISNUMBER(VLOOKUP('Rate Calculations'!$A785,#REF!,2,FALSE)),VLOOKUP('Rate Calculations'!$A785,#REF!,2,FALSE),0)</f>
        <v>0</v>
      </c>
      <c r="M785" s="89">
        <f>IF(ISNUMBER(VLOOKUP('Rate Calculations'!$A785,#REF!,4,FALSE)),VLOOKUP('Rate Calculations'!$A785,#REF!,4,FALSE),0)</f>
        <v>0</v>
      </c>
      <c r="N785" s="17">
        <f t="shared" si="239"/>
        <v>0</v>
      </c>
      <c r="O785" s="18">
        <f t="shared" si="240"/>
        <v>0</v>
      </c>
      <c r="P785" s="139">
        <f t="shared" si="241"/>
        <v>0</v>
      </c>
      <c r="Q785" s="66">
        <f t="shared" si="242"/>
        <v>0</v>
      </c>
      <c r="R785" s="66">
        <f t="shared" si="243"/>
        <v>0</v>
      </c>
      <c r="S785" s="10" t="e">
        <f>IF(#REF!="Yes",Q785,(Q785+I785*0.5))</f>
        <v>#REF!</v>
      </c>
      <c r="T785" s="10" t="e">
        <f>IF(#REF!="Yes",R785,(R785+K785*0.5))</f>
        <v>#REF!</v>
      </c>
      <c r="U785" s="151">
        <f t="shared" si="244"/>
        <v>0</v>
      </c>
      <c r="V785" s="16">
        <f t="shared" si="245"/>
        <v>0</v>
      </c>
      <c r="W785" s="16">
        <f t="shared" si="246"/>
        <v>0</v>
      </c>
      <c r="X785" s="138">
        <f>IF(ISNUMBER(VLOOKUP('Rate Calculations'!$A785,#REF!,5,FALSE)),VLOOKUP('Rate Calculations'!$A785,#REF!,5,FALSE),0)</f>
        <v>0</v>
      </c>
      <c r="Y785" s="89">
        <f>IF(ISNUMBER(VLOOKUP('Rate Calculations'!$A785,#REF!,6,FALSE)),VLOOKUP('Rate Calculations'!$A785,#REF!,6,FALSE),0)</f>
        <v>0</v>
      </c>
      <c r="Z785" s="17">
        <f t="shared" si="247"/>
        <v>0</v>
      </c>
      <c r="AA785" s="18">
        <f t="shared" si="248"/>
        <v>0</v>
      </c>
      <c r="AB785" s="46">
        <f t="shared" si="233"/>
        <v>0</v>
      </c>
      <c r="AC785" s="24">
        <f t="shared" si="249"/>
        <v>0</v>
      </c>
      <c r="AD785" s="24">
        <f t="shared" si="250"/>
        <v>0</v>
      </c>
      <c r="AE785" s="27" t="e">
        <f>IF(#REF!="Yes",AC785,(AC785+V785*0.5))</f>
        <v>#REF!</v>
      </c>
      <c r="AF785" s="27" t="e">
        <f>IF(#REF!="Yes",AD785,(AD785+W785*0.5))</f>
        <v>#REF!</v>
      </c>
    </row>
    <row r="786" spans="1:32">
      <c r="A786" s="57" t="str">
        <f t="shared" si="234"/>
        <v xml:space="preserve"> </v>
      </c>
      <c r="B786" s="57"/>
      <c r="C786" s="57"/>
      <c r="D786" s="30" t="str">
        <f>IFERROR((GETPIVOTDATA("Average of Certified Payroll Hourly Rate",'Pivot Table'!$X$3,"Firm Name",A786,"Class Round 3 (PSPO)",B786)),"")</f>
        <v/>
      </c>
      <c r="E786" s="7"/>
      <c r="F786" s="7"/>
      <c r="G786" s="151"/>
      <c r="H786" s="349">
        <f t="shared" si="235"/>
        <v>1.7500000000000002E-2</v>
      </c>
      <c r="I786" s="19">
        <f t="shared" si="236"/>
        <v>0</v>
      </c>
      <c r="J786" s="67">
        <f t="shared" si="237"/>
        <v>3.5000000000000003E-2</v>
      </c>
      <c r="K786" s="19">
        <f t="shared" si="238"/>
        <v>0</v>
      </c>
      <c r="L786" s="138">
        <f>IF(ISNUMBER(VLOOKUP('Rate Calculations'!$A786,#REF!,2,FALSE)),VLOOKUP('Rate Calculations'!$A786,#REF!,2,FALSE),0)</f>
        <v>0</v>
      </c>
      <c r="M786" s="89">
        <f>IF(ISNUMBER(VLOOKUP('Rate Calculations'!$A786,#REF!,4,FALSE)),VLOOKUP('Rate Calculations'!$A786,#REF!,4,FALSE),0)</f>
        <v>0</v>
      </c>
      <c r="N786" s="17">
        <f t="shared" si="239"/>
        <v>0</v>
      </c>
      <c r="O786" s="18">
        <f t="shared" si="240"/>
        <v>0</v>
      </c>
      <c r="P786" s="139">
        <f t="shared" si="241"/>
        <v>0</v>
      </c>
      <c r="Q786" s="66">
        <f t="shared" si="242"/>
        <v>0</v>
      </c>
      <c r="R786" s="66">
        <f t="shared" si="243"/>
        <v>0</v>
      </c>
      <c r="S786" s="10" t="e">
        <f>IF(#REF!="Yes",Q786,(Q786+I786*0.5))</f>
        <v>#REF!</v>
      </c>
      <c r="T786" s="10" t="e">
        <f>IF(#REF!="Yes",R786,(R786+K786*0.5))</f>
        <v>#REF!</v>
      </c>
      <c r="U786" s="151">
        <f t="shared" si="244"/>
        <v>0</v>
      </c>
      <c r="V786" s="16">
        <f t="shared" si="245"/>
        <v>0</v>
      </c>
      <c r="W786" s="16">
        <f t="shared" si="246"/>
        <v>0</v>
      </c>
      <c r="X786" s="138">
        <f>IF(ISNUMBER(VLOOKUP('Rate Calculations'!$A786,#REF!,5,FALSE)),VLOOKUP('Rate Calculations'!$A786,#REF!,5,FALSE),0)</f>
        <v>0</v>
      </c>
      <c r="Y786" s="89">
        <f>IF(ISNUMBER(VLOOKUP('Rate Calculations'!$A786,#REF!,6,FALSE)),VLOOKUP('Rate Calculations'!$A786,#REF!,6,FALSE),0)</f>
        <v>0</v>
      </c>
      <c r="Z786" s="17">
        <f t="shared" si="247"/>
        <v>0</v>
      </c>
      <c r="AA786" s="18">
        <f t="shared" si="248"/>
        <v>0</v>
      </c>
      <c r="AB786" s="46">
        <f t="shared" si="233"/>
        <v>0</v>
      </c>
      <c r="AC786" s="24">
        <f t="shared" si="249"/>
        <v>0</v>
      </c>
      <c r="AD786" s="24">
        <f t="shared" si="250"/>
        <v>0</v>
      </c>
      <c r="AE786" s="27" t="e">
        <f>IF(#REF!="Yes",AC786,(AC786+V786*0.5))</f>
        <v>#REF!</v>
      </c>
      <c r="AF786" s="27" t="e">
        <f>IF(#REF!="Yes",AD786,(AD786+W786*0.5))</f>
        <v>#REF!</v>
      </c>
    </row>
    <row r="787" spans="1:32">
      <c r="A787" s="57" t="str">
        <f t="shared" si="234"/>
        <v xml:space="preserve"> </v>
      </c>
      <c r="B787" s="57"/>
      <c r="C787" s="57"/>
      <c r="D787" s="30" t="str">
        <f>IFERROR((GETPIVOTDATA("Average of Certified Payroll Hourly Rate",'Pivot Table'!$X$3,"Firm Name",A787,"Class Round 3 (PSPO)",B787)),"")</f>
        <v/>
      </c>
      <c r="E787" s="7"/>
      <c r="F787" s="7"/>
      <c r="G787" s="151"/>
      <c r="H787" s="349">
        <f t="shared" si="235"/>
        <v>1.7500000000000002E-2</v>
      </c>
      <c r="I787" s="19">
        <f t="shared" si="236"/>
        <v>0</v>
      </c>
      <c r="J787" s="67">
        <f t="shared" si="237"/>
        <v>3.5000000000000003E-2</v>
      </c>
      <c r="K787" s="19">
        <f t="shared" si="238"/>
        <v>0</v>
      </c>
      <c r="L787" s="138">
        <f>IF(ISNUMBER(VLOOKUP('Rate Calculations'!$A787,#REF!,2,FALSE)),VLOOKUP('Rate Calculations'!$A787,#REF!,2,FALSE),0)</f>
        <v>0</v>
      </c>
      <c r="M787" s="89">
        <f>IF(ISNUMBER(VLOOKUP('Rate Calculations'!$A787,#REF!,4,FALSE)),VLOOKUP('Rate Calculations'!$A787,#REF!,4,FALSE),0)</f>
        <v>0</v>
      </c>
      <c r="N787" s="17">
        <f t="shared" si="239"/>
        <v>0</v>
      </c>
      <c r="O787" s="18">
        <f t="shared" si="240"/>
        <v>0</v>
      </c>
      <c r="P787" s="139">
        <f t="shared" si="241"/>
        <v>0</v>
      </c>
      <c r="Q787" s="66">
        <f t="shared" si="242"/>
        <v>0</v>
      </c>
      <c r="R787" s="66">
        <f t="shared" si="243"/>
        <v>0</v>
      </c>
      <c r="S787" s="10" t="e">
        <f>IF(#REF!="Yes",Q787,(Q787+I787*0.5))</f>
        <v>#REF!</v>
      </c>
      <c r="T787" s="10" t="e">
        <f>IF(#REF!="Yes",R787,(R787+K787*0.5))</f>
        <v>#REF!</v>
      </c>
      <c r="U787" s="151">
        <f t="shared" si="244"/>
        <v>0</v>
      </c>
      <c r="V787" s="16">
        <f t="shared" si="245"/>
        <v>0</v>
      </c>
      <c r="W787" s="16">
        <f t="shared" si="246"/>
        <v>0</v>
      </c>
      <c r="X787" s="138">
        <f>IF(ISNUMBER(VLOOKUP('Rate Calculations'!$A787,#REF!,5,FALSE)),VLOOKUP('Rate Calculations'!$A787,#REF!,5,FALSE),0)</f>
        <v>0</v>
      </c>
      <c r="Y787" s="89">
        <f>IF(ISNUMBER(VLOOKUP('Rate Calculations'!$A787,#REF!,6,FALSE)),VLOOKUP('Rate Calculations'!$A787,#REF!,6,FALSE),0)</f>
        <v>0</v>
      </c>
      <c r="Z787" s="17">
        <f t="shared" si="247"/>
        <v>0</v>
      </c>
      <c r="AA787" s="18">
        <f t="shared" si="248"/>
        <v>0</v>
      </c>
      <c r="AB787" s="46">
        <f t="shared" si="233"/>
        <v>0</v>
      </c>
      <c r="AC787" s="24">
        <f t="shared" si="249"/>
        <v>0</v>
      </c>
      <c r="AD787" s="24">
        <f t="shared" si="250"/>
        <v>0</v>
      </c>
      <c r="AE787" s="27" t="e">
        <f>IF(#REF!="Yes",AC787,(AC787+V787*0.5))</f>
        <v>#REF!</v>
      </c>
      <c r="AF787" s="27" t="e">
        <f>IF(#REF!="Yes",AD787,(AD787+W787*0.5))</f>
        <v>#REF!</v>
      </c>
    </row>
    <row r="788" spans="1:32">
      <c r="A788" s="57" t="str">
        <f t="shared" si="234"/>
        <v xml:space="preserve"> </v>
      </c>
      <c r="B788" s="57"/>
      <c r="C788" s="57"/>
      <c r="D788" s="30" t="str">
        <f>IFERROR((GETPIVOTDATA("Average of Certified Payroll Hourly Rate",'Pivot Table'!$X$3,"Firm Name",A788,"Class Round 3 (PSPO)",B788)),"")</f>
        <v/>
      </c>
      <c r="E788" s="7"/>
      <c r="F788" s="7"/>
      <c r="G788" s="151"/>
      <c r="H788" s="349">
        <f t="shared" si="235"/>
        <v>1.7500000000000002E-2</v>
      </c>
      <c r="I788" s="19">
        <f t="shared" si="236"/>
        <v>0</v>
      </c>
      <c r="J788" s="67">
        <f t="shared" si="237"/>
        <v>3.5000000000000003E-2</v>
      </c>
      <c r="K788" s="19">
        <f t="shared" si="238"/>
        <v>0</v>
      </c>
      <c r="L788" s="138">
        <f>IF(ISNUMBER(VLOOKUP('Rate Calculations'!$A788,#REF!,2,FALSE)),VLOOKUP('Rate Calculations'!$A788,#REF!,2,FALSE),0)</f>
        <v>0</v>
      </c>
      <c r="M788" s="89">
        <f>IF(ISNUMBER(VLOOKUP('Rate Calculations'!$A788,#REF!,4,FALSE)),VLOOKUP('Rate Calculations'!$A788,#REF!,4,FALSE),0)</f>
        <v>0</v>
      </c>
      <c r="N788" s="17">
        <f t="shared" si="239"/>
        <v>0</v>
      </c>
      <c r="O788" s="18">
        <f t="shared" si="240"/>
        <v>0</v>
      </c>
      <c r="P788" s="139">
        <f t="shared" si="241"/>
        <v>0</v>
      </c>
      <c r="Q788" s="66">
        <f t="shared" si="242"/>
        <v>0</v>
      </c>
      <c r="R788" s="66">
        <f t="shared" si="243"/>
        <v>0</v>
      </c>
      <c r="S788" s="10" t="e">
        <f>IF(#REF!="Yes",Q788,(Q788+I788*0.5))</f>
        <v>#REF!</v>
      </c>
      <c r="T788" s="10" t="e">
        <f>IF(#REF!="Yes",R788,(R788+K788*0.5))</f>
        <v>#REF!</v>
      </c>
      <c r="U788" s="151">
        <f t="shared" si="244"/>
        <v>0</v>
      </c>
      <c r="V788" s="16">
        <f t="shared" si="245"/>
        <v>0</v>
      </c>
      <c r="W788" s="16">
        <f t="shared" si="246"/>
        <v>0</v>
      </c>
      <c r="X788" s="138">
        <f>IF(ISNUMBER(VLOOKUP('Rate Calculations'!$A788,#REF!,5,FALSE)),VLOOKUP('Rate Calculations'!$A788,#REF!,5,FALSE),0)</f>
        <v>0</v>
      </c>
      <c r="Y788" s="89">
        <f>IF(ISNUMBER(VLOOKUP('Rate Calculations'!$A788,#REF!,6,FALSE)),VLOOKUP('Rate Calculations'!$A788,#REF!,6,FALSE),0)</f>
        <v>0</v>
      </c>
      <c r="Z788" s="17">
        <f t="shared" si="247"/>
        <v>0</v>
      </c>
      <c r="AA788" s="18">
        <f t="shared" si="248"/>
        <v>0</v>
      </c>
      <c r="AB788" s="46">
        <f t="shared" si="233"/>
        <v>0</v>
      </c>
      <c r="AC788" s="24">
        <f t="shared" si="249"/>
        <v>0</v>
      </c>
      <c r="AD788" s="24">
        <f t="shared" si="250"/>
        <v>0</v>
      </c>
      <c r="AE788" s="27" t="e">
        <f>IF(#REF!="Yes",AC788,(AC788+V788*0.5))</f>
        <v>#REF!</v>
      </c>
      <c r="AF788" s="27" t="e">
        <f>IF(#REF!="Yes",AD788,(AD788+W788*0.5))</f>
        <v>#REF!</v>
      </c>
    </row>
    <row r="789" spans="1:32">
      <c r="A789" s="57" t="str">
        <f t="shared" si="234"/>
        <v xml:space="preserve"> </v>
      </c>
      <c r="B789" s="57"/>
      <c r="C789" s="57"/>
      <c r="D789" s="30" t="str">
        <f>IFERROR((GETPIVOTDATA("Average of Certified Payroll Hourly Rate",'Pivot Table'!$X$3,"Firm Name",A789,"Class Round 3 (PSPO)",B789)),"")</f>
        <v/>
      </c>
      <c r="E789" s="7"/>
      <c r="F789" s="7"/>
      <c r="G789" s="151"/>
      <c r="H789" s="349">
        <f t="shared" si="235"/>
        <v>1.7500000000000002E-2</v>
      </c>
      <c r="I789" s="19">
        <f t="shared" si="236"/>
        <v>0</v>
      </c>
      <c r="J789" s="67">
        <f t="shared" si="237"/>
        <v>3.5000000000000003E-2</v>
      </c>
      <c r="K789" s="19">
        <f t="shared" si="238"/>
        <v>0</v>
      </c>
      <c r="L789" s="138">
        <f>IF(ISNUMBER(VLOOKUP('Rate Calculations'!$A789,#REF!,2,FALSE)),VLOOKUP('Rate Calculations'!$A789,#REF!,2,FALSE),0)</f>
        <v>0</v>
      </c>
      <c r="M789" s="89">
        <f>IF(ISNUMBER(VLOOKUP('Rate Calculations'!$A789,#REF!,4,FALSE)),VLOOKUP('Rate Calculations'!$A789,#REF!,4,FALSE),0)</f>
        <v>0</v>
      </c>
      <c r="N789" s="17">
        <f t="shared" si="239"/>
        <v>0</v>
      </c>
      <c r="O789" s="18">
        <f t="shared" si="240"/>
        <v>0</v>
      </c>
      <c r="P789" s="139">
        <f t="shared" si="241"/>
        <v>0</v>
      </c>
      <c r="Q789" s="66">
        <f t="shared" si="242"/>
        <v>0</v>
      </c>
      <c r="R789" s="66">
        <f t="shared" si="243"/>
        <v>0</v>
      </c>
      <c r="S789" s="10" t="e">
        <f>IF(#REF!="Yes",Q789,(Q789+I789*0.5))</f>
        <v>#REF!</v>
      </c>
      <c r="T789" s="10" t="e">
        <f>IF(#REF!="Yes",R789,(R789+K789*0.5))</f>
        <v>#REF!</v>
      </c>
      <c r="U789" s="151">
        <f t="shared" si="244"/>
        <v>0</v>
      </c>
      <c r="V789" s="16">
        <f t="shared" si="245"/>
        <v>0</v>
      </c>
      <c r="W789" s="16">
        <f t="shared" si="246"/>
        <v>0</v>
      </c>
      <c r="X789" s="138">
        <f>IF(ISNUMBER(VLOOKUP('Rate Calculations'!$A789,#REF!,5,FALSE)),VLOOKUP('Rate Calculations'!$A789,#REF!,5,FALSE),0)</f>
        <v>0</v>
      </c>
      <c r="Y789" s="89">
        <f>IF(ISNUMBER(VLOOKUP('Rate Calculations'!$A789,#REF!,6,FALSE)),VLOOKUP('Rate Calculations'!$A789,#REF!,6,FALSE),0)</f>
        <v>0</v>
      </c>
      <c r="Z789" s="17">
        <f t="shared" si="247"/>
        <v>0</v>
      </c>
      <c r="AA789" s="18">
        <f t="shared" si="248"/>
        <v>0</v>
      </c>
      <c r="AB789" s="46">
        <f t="shared" si="233"/>
        <v>0</v>
      </c>
      <c r="AC789" s="24">
        <f t="shared" si="249"/>
        <v>0</v>
      </c>
      <c r="AD789" s="24">
        <f t="shared" si="250"/>
        <v>0</v>
      </c>
      <c r="AE789" s="27" t="e">
        <f>IF(#REF!="Yes",AC789,(AC789+V789*0.5))</f>
        <v>#REF!</v>
      </c>
      <c r="AF789" s="27" t="e">
        <f>IF(#REF!="Yes",AD789,(AD789+W789*0.5))</f>
        <v>#REF!</v>
      </c>
    </row>
    <row r="790" spans="1:32">
      <c r="A790" s="57" t="str">
        <f t="shared" si="234"/>
        <v xml:space="preserve"> </v>
      </c>
      <c r="B790" s="57"/>
      <c r="C790" s="57"/>
      <c r="D790" s="30" t="str">
        <f>IFERROR((GETPIVOTDATA("Average of Certified Payroll Hourly Rate",'Pivot Table'!$X$3,"Firm Name",A790,"Class Round 3 (PSPO)",B790)),"")</f>
        <v/>
      </c>
      <c r="E790" s="7"/>
      <c r="F790" s="7"/>
      <c r="G790" s="151"/>
      <c r="H790" s="349">
        <f t="shared" si="235"/>
        <v>1.7500000000000002E-2</v>
      </c>
      <c r="I790" s="19">
        <f t="shared" si="236"/>
        <v>0</v>
      </c>
      <c r="J790" s="67">
        <f t="shared" si="237"/>
        <v>3.5000000000000003E-2</v>
      </c>
      <c r="K790" s="19">
        <f t="shared" si="238"/>
        <v>0</v>
      </c>
      <c r="L790" s="138">
        <f>IF(ISNUMBER(VLOOKUP('Rate Calculations'!$A790,#REF!,2,FALSE)),VLOOKUP('Rate Calculations'!$A790,#REF!,2,FALSE),0)</f>
        <v>0</v>
      </c>
      <c r="M790" s="89">
        <f>IF(ISNUMBER(VLOOKUP('Rate Calculations'!$A790,#REF!,4,FALSE)),VLOOKUP('Rate Calculations'!$A790,#REF!,4,FALSE),0)</f>
        <v>0</v>
      </c>
      <c r="N790" s="17">
        <f t="shared" si="239"/>
        <v>0</v>
      </c>
      <c r="O790" s="18">
        <f t="shared" si="240"/>
        <v>0</v>
      </c>
      <c r="P790" s="139">
        <f t="shared" si="241"/>
        <v>0</v>
      </c>
      <c r="Q790" s="66">
        <f t="shared" si="242"/>
        <v>0</v>
      </c>
      <c r="R790" s="66">
        <f t="shared" si="243"/>
        <v>0</v>
      </c>
      <c r="S790" s="10" t="e">
        <f>IF(#REF!="Yes",Q790,(Q790+I790*0.5))</f>
        <v>#REF!</v>
      </c>
      <c r="T790" s="10" t="e">
        <f>IF(#REF!="Yes",R790,(R790+K790*0.5))</f>
        <v>#REF!</v>
      </c>
      <c r="U790" s="151">
        <f t="shared" si="244"/>
        <v>0</v>
      </c>
      <c r="V790" s="16">
        <f t="shared" si="245"/>
        <v>0</v>
      </c>
      <c r="W790" s="16">
        <f t="shared" si="246"/>
        <v>0</v>
      </c>
      <c r="X790" s="138">
        <f>IF(ISNUMBER(VLOOKUP('Rate Calculations'!$A790,#REF!,5,FALSE)),VLOOKUP('Rate Calculations'!$A790,#REF!,5,FALSE),0)</f>
        <v>0</v>
      </c>
      <c r="Y790" s="89">
        <f>IF(ISNUMBER(VLOOKUP('Rate Calculations'!$A790,#REF!,6,FALSE)),VLOOKUP('Rate Calculations'!$A790,#REF!,6,FALSE),0)</f>
        <v>0</v>
      </c>
      <c r="Z790" s="17">
        <f t="shared" si="247"/>
        <v>0</v>
      </c>
      <c r="AA790" s="18">
        <f t="shared" si="248"/>
        <v>0</v>
      </c>
      <c r="AB790" s="46">
        <f t="shared" si="233"/>
        <v>0</v>
      </c>
      <c r="AC790" s="24">
        <f t="shared" si="249"/>
        <v>0</v>
      </c>
      <c r="AD790" s="24">
        <f t="shared" si="250"/>
        <v>0</v>
      </c>
      <c r="AE790" s="27" t="e">
        <f>IF(#REF!="Yes",AC790,(AC790+V790*0.5))</f>
        <v>#REF!</v>
      </c>
      <c r="AF790" s="27" t="e">
        <f>IF(#REF!="Yes",AD790,(AD790+W790*0.5))</f>
        <v>#REF!</v>
      </c>
    </row>
    <row r="791" spans="1:32">
      <c r="A791" s="57" t="str">
        <f t="shared" si="234"/>
        <v xml:space="preserve"> </v>
      </c>
      <c r="B791" s="57"/>
      <c r="C791" s="57"/>
      <c r="D791" s="30" t="str">
        <f>IFERROR((GETPIVOTDATA("Average of Certified Payroll Hourly Rate",'Pivot Table'!$X$3,"Firm Name",A791,"Class Round 3 (PSPO)",B791)),"")</f>
        <v/>
      </c>
      <c r="E791" s="7"/>
      <c r="F791" s="7"/>
      <c r="G791" s="151"/>
      <c r="H791" s="349">
        <f t="shared" si="235"/>
        <v>1.7500000000000002E-2</v>
      </c>
      <c r="I791" s="19">
        <f t="shared" si="236"/>
        <v>0</v>
      </c>
      <c r="J791" s="67">
        <f t="shared" si="237"/>
        <v>3.5000000000000003E-2</v>
      </c>
      <c r="K791" s="19">
        <f t="shared" si="238"/>
        <v>0</v>
      </c>
      <c r="L791" s="138">
        <f>IF(ISNUMBER(VLOOKUP('Rate Calculations'!$A791,#REF!,2,FALSE)),VLOOKUP('Rate Calculations'!$A791,#REF!,2,FALSE),0)</f>
        <v>0</v>
      </c>
      <c r="M791" s="89">
        <f>IF(ISNUMBER(VLOOKUP('Rate Calculations'!$A791,#REF!,4,FALSE)),VLOOKUP('Rate Calculations'!$A791,#REF!,4,FALSE),0)</f>
        <v>0</v>
      </c>
      <c r="N791" s="17">
        <f t="shared" si="239"/>
        <v>0</v>
      </c>
      <c r="O791" s="18">
        <f t="shared" si="240"/>
        <v>0</v>
      </c>
      <c r="P791" s="139">
        <f t="shared" si="241"/>
        <v>0</v>
      </c>
      <c r="Q791" s="66">
        <f t="shared" si="242"/>
        <v>0</v>
      </c>
      <c r="R791" s="66">
        <f t="shared" si="243"/>
        <v>0</v>
      </c>
      <c r="S791" s="10" t="e">
        <f>IF(#REF!="Yes",Q791,(Q791+I791*0.5))</f>
        <v>#REF!</v>
      </c>
      <c r="T791" s="10" t="e">
        <f>IF(#REF!="Yes",R791,(R791+K791*0.5))</f>
        <v>#REF!</v>
      </c>
      <c r="U791" s="151">
        <f t="shared" si="244"/>
        <v>0</v>
      </c>
      <c r="V791" s="16">
        <f t="shared" si="245"/>
        <v>0</v>
      </c>
      <c r="W791" s="16">
        <f t="shared" si="246"/>
        <v>0</v>
      </c>
      <c r="X791" s="138">
        <f>IF(ISNUMBER(VLOOKUP('Rate Calculations'!$A791,#REF!,5,FALSE)),VLOOKUP('Rate Calculations'!$A791,#REF!,5,FALSE),0)</f>
        <v>0</v>
      </c>
      <c r="Y791" s="89">
        <f>IF(ISNUMBER(VLOOKUP('Rate Calculations'!$A791,#REF!,6,FALSE)),VLOOKUP('Rate Calculations'!$A791,#REF!,6,FALSE),0)</f>
        <v>0</v>
      </c>
      <c r="Z791" s="17">
        <f t="shared" si="247"/>
        <v>0</v>
      </c>
      <c r="AA791" s="18">
        <f t="shared" si="248"/>
        <v>0</v>
      </c>
      <c r="AB791" s="46">
        <f t="shared" si="233"/>
        <v>0</v>
      </c>
      <c r="AC791" s="24">
        <f t="shared" si="249"/>
        <v>0</v>
      </c>
      <c r="AD791" s="24">
        <f t="shared" si="250"/>
        <v>0</v>
      </c>
      <c r="AE791" s="27" t="e">
        <f>IF(#REF!="Yes",AC791,(AC791+V791*0.5))</f>
        <v>#REF!</v>
      </c>
      <c r="AF791" s="27" t="e">
        <f>IF(#REF!="Yes",AD791,(AD791+W791*0.5))</f>
        <v>#REF!</v>
      </c>
    </row>
    <row r="792" spans="1:32">
      <c r="A792" s="57" t="str">
        <f t="shared" si="234"/>
        <v xml:space="preserve"> </v>
      </c>
      <c r="B792" s="57"/>
      <c r="C792" s="57"/>
      <c r="D792" s="30" t="str">
        <f>IFERROR((GETPIVOTDATA("Average of Certified Payroll Hourly Rate",'Pivot Table'!$X$3,"Firm Name",A792,"Class Round 3 (PSPO)",B792)),"")</f>
        <v/>
      </c>
      <c r="E792" s="7"/>
      <c r="F792" s="7"/>
      <c r="G792" s="151"/>
      <c r="H792" s="349">
        <f t="shared" si="235"/>
        <v>1.7500000000000002E-2</v>
      </c>
      <c r="I792" s="19">
        <f t="shared" si="236"/>
        <v>0</v>
      </c>
      <c r="J792" s="67">
        <f t="shared" si="237"/>
        <v>3.5000000000000003E-2</v>
      </c>
      <c r="K792" s="19">
        <f t="shared" si="238"/>
        <v>0</v>
      </c>
      <c r="L792" s="138">
        <f>IF(ISNUMBER(VLOOKUP('Rate Calculations'!$A792,#REF!,2,FALSE)),VLOOKUP('Rate Calculations'!$A792,#REF!,2,FALSE),0)</f>
        <v>0</v>
      </c>
      <c r="M792" s="89">
        <f>IF(ISNUMBER(VLOOKUP('Rate Calculations'!$A792,#REF!,4,FALSE)),VLOOKUP('Rate Calculations'!$A792,#REF!,4,FALSE),0)</f>
        <v>0</v>
      </c>
      <c r="N792" s="17">
        <f t="shared" si="239"/>
        <v>0</v>
      </c>
      <c r="O792" s="18">
        <f t="shared" si="240"/>
        <v>0</v>
      </c>
      <c r="P792" s="139">
        <f t="shared" si="241"/>
        <v>0</v>
      </c>
      <c r="Q792" s="66">
        <f t="shared" si="242"/>
        <v>0</v>
      </c>
      <c r="R792" s="66">
        <f t="shared" si="243"/>
        <v>0</v>
      </c>
      <c r="S792" s="10" t="e">
        <f>IF(#REF!="Yes",Q792,(Q792+I792*0.5))</f>
        <v>#REF!</v>
      </c>
      <c r="T792" s="10" t="e">
        <f>IF(#REF!="Yes",R792,(R792+K792*0.5))</f>
        <v>#REF!</v>
      </c>
      <c r="U792" s="151">
        <f t="shared" si="244"/>
        <v>0</v>
      </c>
      <c r="V792" s="16">
        <f t="shared" si="245"/>
        <v>0</v>
      </c>
      <c r="W792" s="16">
        <f t="shared" si="246"/>
        <v>0</v>
      </c>
      <c r="X792" s="138">
        <f>IF(ISNUMBER(VLOOKUP('Rate Calculations'!$A792,#REF!,5,FALSE)),VLOOKUP('Rate Calculations'!$A792,#REF!,5,FALSE),0)</f>
        <v>0</v>
      </c>
      <c r="Y792" s="89">
        <f>IF(ISNUMBER(VLOOKUP('Rate Calculations'!$A792,#REF!,6,FALSE)),VLOOKUP('Rate Calculations'!$A792,#REF!,6,FALSE),0)</f>
        <v>0</v>
      </c>
      <c r="Z792" s="17">
        <f t="shared" si="247"/>
        <v>0</v>
      </c>
      <c r="AA792" s="18">
        <f t="shared" si="248"/>
        <v>0</v>
      </c>
      <c r="AB792" s="46">
        <f t="shared" si="233"/>
        <v>0</v>
      </c>
      <c r="AC792" s="24">
        <f t="shared" si="249"/>
        <v>0</v>
      </c>
      <c r="AD792" s="24">
        <f t="shared" si="250"/>
        <v>0</v>
      </c>
      <c r="AE792" s="27" t="e">
        <f>IF(#REF!="Yes",AC792,(AC792+V792*0.5))</f>
        <v>#REF!</v>
      </c>
      <c r="AF792" s="27" t="e">
        <f>IF(#REF!="Yes",AD792,(AD792+W792*0.5))</f>
        <v>#REF!</v>
      </c>
    </row>
    <row r="793" spans="1:32">
      <c r="A793" s="57" t="str">
        <f t="shared" si="234"/>
        <v xml:space="preserve"> </v>
      </c>
      <c r="B793" s="57"/>
      <c r="C793" s="57"/>
      <c r="D793" s="30" t="str">
        <f>IFERROR((GETPIVOTDATA("Average of Certified Payroll Hourly Rate",'Pivot Table'!$X$3,"Firm Name",A793,"Class Round 3 (PSPO)",B793)),"")</f>
        <v/>
      </c>
      <c r="E793" s="7"/>
      <c r="F793" s="7"/>
      <c r="G793" s="151"/>
      <c r="H793" s="349">
        <f t="shared" si="235"/>
        <v>1.7500000000000002E-2</v>
      </c>
      <c r="I793" s="19">
        <f t="shared" si="236"/>
        <v>0</v>
      </c>
      <c r="J793" s="67">
        <f t="shared" si="237"/>
        <v>3.5000000000000003E-2</v>
      </c>
      <c r="K793" s="19">
        <f t="shared" si="238"/>
        <v>0</v>
      </c>
      <c r="L793" s="138">
        <f>IF(ISNUMBER(VLOOKUP('Rate Calculations'!$A793,#REF!,2,FALSE)),VLOOKUP('Rate Calculations'!$A793,#REF!,2,FALSE),0)</f>
        <v>0</v>
      </c>
      <c r="M793" s="89">
        <f>IF(ISNUMBER(VLOOKUP('Rate Calculations'!$A793,#REF!,4,FALSE)),VLOOKUP('Rate Calculations'!$A793,#REF!,4,FALSE),0)</f>
        <v>0</v>
      </c>
      <c r="N793" s="17">
        <f t="shared" si="239"/>
        <v>0</v>
      </c>
      <c r="O793" s="18">
        <f t="shared" si="240"/>
        <v>0</v>
      </c>
      <c r="P793" s="139">
        <f t="shared" si="241"/>
        <v>0</v>
      </c>
      <c r="Q793" s="66">
        <f t="shared" si="242"/>
        <v>0</v>
      </c>
      <c r="R793" s="66">
        <f t="shared" si="243"/>
        <v>0</v>
      </c>
      <c r="S793" s="10" t="e">
        <f>IF(#REF!="Yes",Q793,(Q793+I793*0.5))</f>
        <v>#REF!</v>
      </c>
      <c r="T793" s="10" t="e">
        <f>IF(#REF!="Yes",R793,(R793+K793*0.5))</f>
        <v>#REF!</v>
      </c>
      <c r="U793" s="151">
        <f t="shared" si="244"/>
        <v>0</v>
      </c>
      <c r="V793" s="16">
        <f t="shared" si="245"/>
        <v>0</v>
      </c>
      <c r="W793" s="16">
        <f t="shared" si="246"/>
        <v>0</v>
      </c>
      <c r="X793" s="138">
        <f>IF(ISNUMBER(VLOOKUP('Rate Calculations'!$A793,#REF!,5,FALSE)),VLOOKUP('Rate Calculations'!$A793,#REF!,5,FALSE),0)</f>
        <v>0</v>
      </c>
      <c r="Y793" s="89">
        <f>IF(ISNUMBER(VLOOKUP('Rate Calculations'!$A793,#REF!,6,FALSE)),VLOOKUP('Rate Calculations'!$A793,#REF!,6,FALSE),0)</f>
        <v>0</v>
      </c>
      <c r="Z793" s="17">
        <f t="shared" si="247"/>
        <v>0</v>
      </c>
      <c r="AA793" s="18">
        <f t="shared" si="248"/>
        <v>0</v>
      </c>
      <c r="AB793" s="46">
        <f t="shared" si="233"/>
        <v>0</v>
      </c>
      <c r="AC793" s="24">
        <f t="shared" si="249"/>
        <v>0</v>
      </c>
      <c r="AD793" s="24">
        <f t="shared" si="250"/>
        <v>0</v>
      </c>
      <c r="AE793" s="27" t="e">
        <f>IF(#REF!="Yes",AC793,(AC793+V793*0.5))</f>
        <v>#REF!</v>
      </c>
      <c r="AF793" s="27" t="e">
        <f>IF(#REF!="Yes",AD793,(AD793+W793*0.5))</f>
        <v>#REF!</v>
      </c>
    </row>
    <row r="794" spans="1:32">
      <c r="A794" s="57" t="str">
        <f t="shared" si="234"/>
        <v xml:space="preserve"> </v>
      </c>
      <c r="B794" s="57"/>
      <c r="C794" s="57"/>
      <c r="D794" s="30" t="str">
        <f>IFERROR((GETPIVOTDATA("Average of Certified Payroll Hourly Rate",'Pivot Table'!$X$3,"Firm Name",A794,"Class Round 3 (PSPO)",B794)),"")</f>
        <v/>
      </c>
      <c r="E794" s="7"/>
      <c r="F794" s="7"/>
      <c r="G794" s="151"/>
      <c r="H794" s="349">
        <f t="shared" si="235"/>
        <v>1.7500000000000002E-2</v>
      </c>
      <c r="I794" s="19">
        <f t="shared" si="236"/>
        <v>0</v>
      </c>
      <c r="J794" s="67">
        <f t="shared" si="237"/>
        <v>3.5000000000000003E-2</v>
      </c>
      <c r="K794" s="19">
        <f t="shared" si="238"/>
        <v>0</v>
      </c>
      <c r="L794" s="138">
        <f>IF(ISNUMBER(VLOOKUP('Rate Calculations'!$A794,#REF!,2,FALSE)),VLOOKUP('Rate Calculations'!$A794,#REF!,2,FALSE),0)</f>
        <v>0</v>
      </c>
      <c r="M794" s="89">
        <f>IF(ISNUMBER(VLOOKUP('Rate Calculations'!$A794,#REF!,4,FALSE)),VLOOKUP('Rate Calculations'!$A794,#REF!,4,FALSE),0)</f>
        <v>0</v>
      </c>
      <c r="N794" s="17">
        <f t="shared" si="239"/>
        <v>0</v>
      </c>
      <c r="O794" s="18">
        <f t="shared" si="240"/>
        <v>0</v>
      </c>
      <c r="P794" s="139">
        <f t="shared" si="241"/>
        <v>0</v>
      </c>
      <c r="Q794" s="66">
        <f t="shared" si="242"/>
        <v>0</v>
      </c>
      <c r="R794" s="66">
        <f t="shared" si="243"/>
        <v>0</v>
      </c>
      <c r="S794" s="10" t="e">
        <f>IF(#REF!="Yes",Q794,(Q794+I794*0.5))</f>
        <v>#REF!</v>
      </c>
      <c r="T794" s="10" t="e">
        <f>IF(#REF!="Yes",R794,(R794+K794*0.5))</f>
        <v>#REF!</v>
      </c>
      <c r="U794" s="151">
        <f t="shared" si="244"/>
        <v>0</v>
      </c>
      <c r="V794" s="16">
        <f t="shared" si="245"/>
        <v>0</v>
      </c>
      <c r="W794" s="16">
        <f t="shared" si="246"/>
        <v>0</v>
      </c>
      <c r="X794" s="138">
        <f>IF(ISNUMBER(VLOOKUP('Rate Calculations'!$A794,#REF!,5,FALSE)),VLOOKUP('Rate Calculations'!$A794,#REF!,5,FALSE),0)</f>
        <v>0</v>
      </c>
      <c r="Y794" s="89">
        <f>IF(ISNUMBER(VLOOKUP('Rate Calculations'!$A794,#REF!,6,FALSE)),VLOOKUP('Rate Calculations'!$A794,#REF!,6,FALSE),0)</f>
        <v>0</v>
      </c>
      <c r="Z794" s="17">
        <f t="shared" si="247"/>
        <v>0</v>
      </c>
      <c r="AA794" s="18">
        <f t="shared" si="248"/>
        <v>0</v>
      </c>
      <c r="AB794" s="46">
        <f t="shared" si="233"/>
        <v>0</v>
      </c>
      <c r="AC794" s="24">
        <f t="shared" si="249"/>
        <v>0</v>
      </c>
      <c r="AD794" s="24">
        <f t="shared" si="250"/>
        <v>0</v>
      </c>
      <c r="AE794" s="27" t="e">
        <f>IF(#REF!="Yes",AC794,(AC794+V794*0.5))</f>
        <v>#REF!</v>
      </c>
      <c r="AF794" s="27" t="e">
        <f>IF(#REF!="Yes",AD794,(AD794+W794*0.5))</f>
        <v>#REF!</v>
      </c>
    </row>
    <row r="795" spans="1:32">
      <c r="A795" s="57" t="str">
        <f t="shared" si="234"/>
        <v xml:space="preserve"> </v>
      </c>
      <c r="B795" s="57"/>
      <c r="C795" s="57"/>
      <c r="D795" s="30" t="str">
        <f>IFERROR((GETPIVOTDATA("Average of Certified Payroll Hourly Rate",'Pivot Table'!$X$3,"Firm Name",A795,"Class Round 3 (PSPO)",B795)),"")</f>
        <v/>
      </c>
      <c r="E795" s="7"/>
      <c r="F795" s="7"/>
      <c r="G795" s="151"/>
      <c r="H795" s="349">
        <f t="shared" si="235"/>
        <v>1.7500000000000002E-2</v>
      </c>
      <c r="I795" s="19">
        <f t="shared" si="236"/>
        <v>0</v>
      </c>
      <c r="J795" s="67">
        <f t="shared" si="237"/>
        <v>3.5000000000000003E-2</v>
      </c>
      <c r="K795" s="19">
        <f t="shared" si="238"/>
        <v>0</v>
      </c>
      <c r="L795" s="138">
        <f>IF(ISNUMBER(VLOOKUP('Rate Calculations'!$A795,#REF!,2,FALSE)),VLOOKUP('Rate Calculations'!$A795,#REF!,2,FALSE),0)</f>
        <v>0</v>
      </c>
      <c r="M795" s="89">
        <f>IF(ISNUMBER(VLOOKUP('Rate Calculations'!$A795,#REF!,4,FALSE)),VLOOKUP('Rate Calculations'!$A795,#REF!,4,FALSE),0)</f>
        <v>0</v>
      </c>
      <c r="N795" s="17">
        <f t="shared" si="239"/>
        <v>0</v>
      </c>
      <c r="O795" s="18">
        <f t="shared" si="240"/>
        <v>0</v>
      </c>
      <c r="P795" s="139">
        <f t="shared" si="241"/>
        <v>0</v>
      </c>
      <c r="Q795" s="66">
        <f t="shared" si="242"/>
        <v>0</v>
      </c>
      <c r="R795" s="66">
        <f t="shared" si="243"/>
        <v>0</v>
      </c>
      <c r="S795" s="10" t="e">
        <f>IF(#REF!="Yes",Q795,(Q795+I795*0.5))</f>
        <v>#REF!</v>
      </c>
      <c r="T795" s="10" t="e">
        <f>IF(#REF!="Yes",R795,(R795+K795*0.5))</f>
        <v>#REF!</v>
      </c>
      <c r="U795" s="151">
        <f t="shared" si="244"/>
        <v>0</v>
      </c>
      <c r="V795" s="16">
        <f t="shared" si="245"/>
        <v>0</v>
      </c>
      <c r="W795" s="16">
        <f t="shared" si="246"/>
        <v>0</v>
      </c>
      <c r="X795" s="138">
        <f>IF(ISNUMBER(VLOOKUP('Rate Calculations'!$A795,#REF!,5,FALSE)),VLOOKUP('Rate Calculations'!$A795,#REF!,5,FALSE),0)</f>
        <v>0</v>
      </c>
      <c r="Y795" s="89">
        <f>IF(ISNUMBER(VLOOKUP('Rate Calculations'!$A795,#REF!,6,FALSE)),VLOOKUP('Rate Calculations'!$A795,#REF!,6,FALSE),0)</f>
        <v>0</v>
      </c>
      <c r="Z795" s="17">
        <f t="shared" si="247"/>
        <v>0</v>
      </c>
      <c r="AA795" s="18">
        <f t="shared" si="248"/>
        <v>0</v>
      </c>
      <c r="AB795" s="46">
        <f t="shared" si="233"/>
        <v>0</v>
      </c>
      <c r="AC795" s="24">
        <f t="shared" si="249"/>
        <v>0</v>
      </c>
      <c r="AD795" s="24">
        <f t="shared" si="250"/>
        <v>0</v>
      </c>
      <c r="AE795" s="27" t="e">
        <f>IF(#REF!="Yes",AC795,(AC795+V795*0.5))</f>
        <v>#REF!</v>
      </c>
      <c r="AF795" s="27" t="e">
        <f>IF(#REF!="Yes",AD795,(AD795+W795*0.5))</f>
        <v>#REF!</v>
      </c>
    </row>
    <row r="796" spans="1:32">
      <c r="A796" s="57" t="str">
        <f t="shared" si="234"/>
        <v xml:space="preserve"> </v>
      </c>
      <c r="B796" s="57"/>
      <c r="C796" s="57"/>
      <c r="D796" s="30" t="str">
        <f>IFERROR((GETPIVOTDATA("Average of Certified Payroll Hourly Rate",'Pivot Table'!$X$3,"Firm Name",A796,"Class Round 3 (PSPO)",B796)),"")</f>
        <v/>
      </c>
      <c r="E796" s="7"/>
      <c r="F796" s="7"/>
      <c r="G796" s="151"/>
      <c r="H796" s="349">
        <f t="shared" si="235"/>
        <v>1.7500000000000002E-2</v>
      </c>
      <c r="I796" s="19">
        <f t="shared" si="236"/>
        <v>0</v>
      </c>
      <c r="J796" s="67">
        <f t="shared" si="237"/>
        <v>3.5000000000000003E-2</v>
      </c>
      <c r="K796" s="19">
        <f t="shared" si="238"/>
        <v>0</v>
      </c>
      <c r="L796" s="138">
        <f>IF(ISNUMBER(VLOOKUP('Rate Calculations'!$A796,#REF!,2,FALSE)),VLOOKUP('Rate Calculations'!$A796,#REF!,2,FALSE),0)</f>
        <v>0</v>
      </c>
      <c r="M796" s="89">
        <f>IF(ISNUMBER(VLOOKUP('Rate Calculations'!$A796,#REF!,4,FALSE)),VLOOKUP('Rate Calculations'!$A796,#REF!,4,FALSE),0)</f>
        <v>0</v>
      </c>
      <c r="N796" s="17">
        <f t="shared" si="239"/>
        <v>0</v>
      </c>
      <c r="O796" s="18">
        <f t="shared" si="240"/>
        <v>0</v>
      </c>
      <c r="P796" s="139">
        <f t="shared" si="241"/>
        <v>0</v>
      </c>
      <c r="Q796" s="66">
        <f t="shared" si="242"/>
        <v>0</v>
      </c>
      <c r="R796" s="66">
        <f t="shared" si="243"/>
        <v>0</v>
      </c>
      <c r="S796" s="10" t="e">
        <f>IF(#REF!="Yes",Q796,(Q796+I796*0.5))</f>
        <v>#REF!</v>
      </c>
      <c r="T796" s="10" t="e">
        <f>IF(#REF!="Yes",R796,(R796+K796*0.5))</f>
        <v>#REF!</v>
      </c>
      <c r="U796" s="151">
        <f t="shared" si="244"/>
        <v>0</v>
      </c>
      <c r="V796" s="16">
        <f t="shared" si="245"/>
        <v>0</v>
      </c>
      <c r="W796" s="16">
        <f t="shared" si="246"/>
        <v>0</v>
      </c>
      <c r="X796" s="138">
        <f>IF(ISNUMBER(VLOOKUP('Rate Calculations'!$A796,#REF!,5,FALSE)),VLOOKUP('Rate Calculations'!$A796,#REF!,5,FALSE),0)</f>
        <v>0</v>
      </c>
      <c r="Y796" s="89">
        <f>IF(ISNUMBER(VLOOKUP('Rate Calculations'!$A796,#REF!,6,FALSE)),VLOOKUP('Rate Calculations'!$A796,#REF!,6,FALSE),0)</f>
        <v>0</v>
      </c>
      <c r="Z796" s="17">
        <f t="shared" si="247"/>
        <v>0</v>
      </c>
      <c r="AA796" s="18">
        <f t="shared" si="248"/>
        <v>0</v>
      </c>
      <c r="AB796" s="46">
        <f t="shared" si="233"/>
        <v>0</v>
      </c>
      <c r="AC796" s="24">
        <f t="shared" si="249"/>
        <v>0</v>
      </c>
      <c r="AD796" s="24">
        <f t="shared" si="250"/>
        <v>0</v>
      </c>
      <c r="AE796" s="27" t="e">
        <f>IF(#REF!="Yes",AC796,(AC796+V796*0.5))</f>
        <v>#REF!</v>
      </c>
      <c r="AF796" s="27" t="e">
        <f>IF(#REF!="Yes",AD796,(AD796+W796*0.5))</f>
        <v>#REF!</v>
      </c>
    </row>
    <row r="797" spans="1:32">
      <c r="A797" s="57" t="str">
        <f t="shared" si="234"/>
        <v xml:space="preserve"> </v>
      </c>
      <c r="B797" s="57"/>
      <c r="C797" s="57"/>
      <c r="D797" s="30" t="str">
        <f>IFERROR((GETPIVOTDATA("Average of Certified Payroll Hourly Rate",'Pivot Table'!$X$3,"Firm Name",A797,"Class Round 3 (PSPO)",B797)),"")</f>
        <v/>
      </c>
      <c r="E797" s="7"/>
      <c r="F797" s="7"/>
      <c r="G797" s="151"/>
      <c r="H797" s="349">
        <f t="shared" si="235"/>
        <v>1.7500000000000002E-2</v>
      </c>
      <c r="I797" s="19">
        <f t="shared" si="236"/>
        <v>0</v>
      </c>
      <c r="J797" s="67">
        <f t="shared" si="237"/>
        <v>3.5000000000000003E-2</v>
      </c>
      <c r="K797" s="19">
        <f t="shared" si="238"/>
        <v>0</v>
      </c>
      <c r="L797" s="138">
        <f>IF(ISNUMBER(VLOOKUP('Rate Calculations'!$A797,#REF!,2,FALSE)),VLOOKUP('Rate Calculations'!$A797,#REF!,2,FALSE),0)</f>
        <v>0</v>
      </c>
      <c r="M797" s="89">
        <f>IF(ISNUMBER(VLOOKUP('Rate Calculations'!$A797,#REF!,4,FALSE)),VLOOKUP('Rate Calculations'!$A797,#REF!,4,FALSE),0)</f>
        <v>0</v>
      </c>
      <c r="N797" s="17">
        <f t="shared" si="239"/>
        <v>0</v>
      </c>
      <c r="O797" s="18">
        <f t="shared" si="240"/>
        <v>0</v>
      </c>
      <c r="P797" s="139">
        <f t="shared" si="241"/>
        <v>0</v>
      </c>
      <c r="Q797" s="66">
        <f t="shared" si="242"/>
        <v>0</v>
      </c>
      <c r="R797" s="66">
        <f t="shared" si="243"/>
        <v>0</v>
      </c>
      <c r="S797" s="10" t="e">
        <f>IF(#REF!="Yes",Q797,(Q797+I797*0.5))</f>
        <v>#REF!</v>
      </c>
      <c r="T797" s="10" t="e">
        <f>IF(#REF!="Yes",R797,(R797+K797*0.5))</f>
        <v>#REF!</v>
      </c>
      <c r="U797" s="151">
        <f t="shared" si="244"/>
        <v>0</v>
      </c>
      <c r="V797" s="16">
        <f t="shared" si="245"/>
        <v>0</v>
      </c>
      <c r="W797" s="16">
        <f t="shared" si="246"/>
        <v>0</v>
      </c>
      <c r="X797" s="138">
        <f>IF(ISNUMBER(VLOOKUP('Rate Calculations'!$A797,#REF!,5,FALSE)),VLOOKUP('Rate Calculations'!$A797,#REF!,5,FALSE),0)</f>
        <v>0</v>
      </c>
      <c r="Y797" s="89">
        <f>IF(ISNUMBER(VLOOKUP('Rate Calculations'!$A797,#REF!,6,FALSE)),VLOOKUP('Rate Calculations'!$A797,#REF!,6,FALSE),0)</f>
        <v>0</v>
      </c>
      <c r="Z797" s="17">
        <f t="shared" si="247"/>
        <v>0</v>
      </c>
      <c r="AA797" s="18">
        <f t="shared" si="248"/>
        <v>0</v>
      </c>
      <c r="AB797" s="46">
        <f t="shared" si="233"/>
        <v>0</v>
      </c>
      <c r="AC797" s="24">
        <f t="shared" si="249"/>
        <v>0</v>
      </c>
      <c r="AD797" s="24">
        <f t="shared" si="250"/>
        <v>0</v>
      </c>
      <c r="AE797" s="27" t="e">
        <f>IF(#REF!="Yes",AC797,(AC797+V797*0.5))</f>
        <v>#REF!</v>
      </c>
      <c r="AF797" s="27" t="e">
        <f>IF(#REF!="Yes",AD797,(AD797+W797*0.5))</f>
        <v>#REF!</v>
      </c>
    </row>
    <row r="798" spans="1:32">
      <c r="A798" s="57" t="str">
        <f t="shared" si="234"/>
        <v xml:space="preserve"> </v>
      </c>
      <c r="B798" s="57"/>
      <c r="C798" s="57"/>
      <c r="D798" s="30" t="str">
        <f>IFERROR((GETPIVOTDATA("Average of Certified Payroll Hourly Rate",'Pivot Table'!$X$3,"Firm Name",A798,"Class Round 3 (PSPO)",B798)),"")</f>
        <v/>
      </c>
      <c r="E798" s="7"/>
      <c r="F798" s="7"/>
      <c r="G798" s="151"/>
      <c r="H798" s="349">
        <f t="shared" si="235"/>
        <v>1.7500000000000002E-2</v>
      </c>
      <c r="I798" s="19">
        <f t="shared" si="236"/>
        <v>0</v>
      </c>
      <c r="J798" s="67">
        <f t="shared" si="237"/>
        <v>3.5000000000000003E-2</v>
      </c>
      <c r="K798" s="19">
        <f t="shared" si="238"/>
        <v>0</v>
      </c>
      <c r="L798" s="138">
        <f>IF(ISNUMBER(VLOOKUP('Rate Calculations'!$A798,#REF!,2,FALSE)),VLOOKUP('Rate Calculations'!$A798,#REF!,2,FALSE),0)</f>
        <v>0</v>
      </c>
      <c r="M798" s="89">
        <f>IF(ISNUMBER(VLOOKUP('Rate Calculations'!$A798,#REF!,4,FALSE)),VLOOKUP('Rate Calculations'!$A798,#REF!,4,FALSE),0)</f>
        <v>0</v>
      </c>
      <c r="N798" s="17">
        <f t="shared" si="239"/>
        <v>0</v>
      </c>
      <c r="O798" s="18">
        <f t="shared" si="240"/>
        <v>0</v>
      </c>
      <c r="P798" s="139">
        <f t="shared" si="241"/>
        <v>0</v>
      </c>
      <c r="Q798" s="66">
        <f t="shared" si="242"/>
        <v>0</v>
      </c>
      <c r="R798" s="66">
        <f t="shared" si="243"/>
        <v>0</v>
      </c>
      <c r="S798" s="10" t="e">
        <f>IF(#REF!="Yes",Q798,(Q798+I798*0.5))</f>
        <v>#REF!</v>
      </c>
      <c r="T798" s="10" t="e">
        <f>IF(#REF!="Yes",R798,(R798+K798*0.5))</f>
        <v>#REF!</v>
      </c>
      <c r="U798" s="151">
        <f t="shared" si="244"/>
        <v>0</v>
      </c>
      <c r="V798" s="16">
        <f t="shared" si="245"/>
        <v>0</v>
      </c>
      <c r="W798" s="16">
        <f t="shared" si="246"/>
        <v>0</v>
      </c>
      <c r="X798" s="138">
        <f>IF(ISNUMBER(VLOOKUP('Rate Calculations'!$A798,#REF!,5,FALSE)),VLOOKUP('Rate Calculations'!$A798,#REF!,5,FALSE),0)</f>
        <v>0</v>
      </c>
      <c r="Y798" s="89">
        <f>IF(ISNUMBER(VLOOKUP('Rate Calculations'!$A798,#REF!,6,FALSE)),VLOOKUP('Rate Calculations'!$A798,#REF!,6,FALSE),0)</f>
        <v>0</v>
      </c>
      <c r="Z798" s="17">
        <f t="shared" si="247"/>
        <v>0</v>
      </c>
      <c r="AA798" s="18">
        <f t="shared" si="248"/>
        <v>0</v>
      </c>
      <c r="AB798" s="46">
        <f t="shared" si="233"/>
        <v>0</v>
      </c>
      <c r="AC798" s="24">
        <f t="shared" si="249"/>
        <v>0</v>
      </c>
      <c r="AD798" s="24">
        <f t="shared" si="250"/>
        <v>0</v>
      </c>
      <c r="AE798" s="27" t="e">
        <f>IF(#REF!="Yes",AC798,(AC798+V798*0.5))</f>
        <v>#REF!</v>
      </c>
      <c r="AF798" s="27" t="e">
        <f>IF(#REF!="Yes",AD798,(AD798+W798*0.5))</f>
        <v>#REF!</v>
      </c>
    </row>
    <row r="799" spans="1:32">
      <c r="A799" s="57" t="str">
        <f t="shared" si="234"/>
        <v xml:space="preserve"> </v>
      </c>
      <c r="B799" s="57"/>
      <c r="C799" s="57"/>
      <c r="D799" s="30" t="str">
        <f>IFERROR((GETPIVOTDATA("Average of Certified Payroll Hourly Rate",'Pivot Table'!$X$3,"Firm Name",A799,"Class Round 3 (PSPO)",B799)),"")</f>
        <v/>
      </c>
      <c r="E799" s="7"/>
      <c r="F799" s="7"/>
      <c r="G799" s="151"/>
      <c r="H799" s="349">
        <f t="shared" si="235"/>
        <v>1.7500000000000002E-2</v>
      </c>
      <c r="I799" s="19">
        <f t="shared" si="236"/>
        <v>0</v>
      </c>
      <c r="J799" s="67">
        <f t="shared" si="237"/>
        <v>3.5000000000000003E-2</v>
      </c>
      <c r="K799" s="19">
        <f t="shared" si="238"/>
        <v>0</v>
      </c>
      <c r="L799" s="138">
        <f>IF(ISNUMBER(VLOOKUP('Rate Calculations'!$A799,#REF!,2,FALSE)),VLOOKUP('Rate Calculations'!$A799,#REF!,2,FALSE),0)</f>
        <v>0</v>
      </c>
      <c r="M799" s="89">
        <f>IF(ISNUMBER(VLOOKUP('Rate Calculations'!$A799,#REF!,4,FALSE)),VLOOKUP('Rate Calculations'!$A799,#REF!,4,FALSE),0)</f>
        <v>0</v>
      </c>
      <c r="N799" s="17">
        <f t="shared" si="239"/>
        <v>0</v>
      </c>
      <c r="O799" s="18">
        <f t="shared" si="240"/>
        <v>0</v>
      </c>
      <c r="P799" s="139">
        <f t="shared" si="241"/>
        <v>0</v>
      </c>
      <c r="Q799" s="66">
        <f t="shared" si="242"/>
        <v>0</v>
      </c>
      <c r="R799" s="66">
        <f t="shared" si="243"/>
        <v>0</v>
      </c>
      <c r="S799" s="10" t="e">
        <f>IF(#REF!="Yes",Q799,(Q799+I799*0.5))</f>
        <v>#REF!</v>
      </c>
      <c r="T799" s="10" t="e">
        <f>IF(#REF!="Yes",R799,(R799+K799*0.5))</f>
        <v>#REF!</v>
      </c>
      <c r="U799" s="151">
        <f t="shared" si="244"/>
        <v>0</v>
      </c>
      <c r="V799" s="16">
        <f t="shared" si="245"/>
        <v>0</v>
      </c>
      <c r="W799" s="16">
        <f t="shared" si="246"/>
        <v>0</v>
      </c>
      <c r="X799" s="138">
        <f>IF(ISNUMBER(VLOOKUP('Rate Calculations'!$A799,#REF!,5,FALSE)),VLOOKUP('Rate Calculations'!$A799,#REF!,5,FALSE),0)</f>
        <v>0</v>
      </c>
      <c r="Y799" s="89">
        <f>IF(ISNUMBER(VLOOKUP('Rate Calculations'!$A799,#REF!,6,FALSE)),VLOOKUP('Rate Calculations'!$A799,#REF!,6,FALSE),0)</f>
        <v>0</v>
      </c>
      <c r="Z799" s="17">
        <f t="shared" si="247"/>
        <v>0</v>
      </c>
      <c r="AA799" s="18">
        <f t="shared" si="248"/>
        <v>0</v>
      </c>
      <c r="AB799" s="46">
        <f t="shared" si="233"/>
        <v>0</v>
      </c>
      <c r="AC799" s="24">
        <f t="shared" si="249"/>
        <v>0</v>
      </c>
      <c r="AD799" s="24">
        <f t="shared" si="250"/>
        <v>0</v>
      </c>
      <c r="AE799" s="27" t="e">
        <f>IF(#REF!="Yes",AC799,(AC799+V799*0.5))</f>
        <v>#REF!</v>
      </c>
      <c r="AF799" s="27" t="e">
        <f>IF(#REF!="Yes",AD799,(AD799+W799*0.5))</f>
        <v>#REF!</v>
      </c>
    </row>
    <row r="800" spans="1:32">
      <c r="A800" s="57" t="str">
        <f t="shared" si="234"/>
        <v xml:space="preserve"> </v>
      </c>
      <c r="B800" s="57"/>
      <c r="C800" s="57"/>
      <c r="D800" s="30" t="str">
        <f>IFERROR((GETPIVOTDATA("Average of Certified Payroll Hourly Rate",'Pivot Table'!$X$3,"Firm Name",A800,"Class Round 3 (PSPO)",B800)),"")</f>
        <v/>
      </c>
      <c r="E800" s="7"/>
      <c r="F800" s="7"/>
      <c r="G800" s="151"/>
      <c r="H800" s="349">
        <f t="shared" si="235"/>
        <v>1.7500000000000002E-2</v>
      </c>
      <c r="I800" s="19">
        <f t="shared" si="236"/>
        <v>0</v>
      </c>
      <c r="J800" s="67">
        <f t="shared" si="237"/>
        <v>3.5000000000000003E-2</v>
      </c>
      <c r="K800" s="19">
        <f t="shared" si="238"/>
        <v>0</v>
      </c>
      <c r="L800" s="138">
        <f>IF(ISNUMBER(VLOOKUP('Rate Calculations'!$A800,#REF!,2,FALSE)),VLOOKUP('Rate Calculations'!$A800,#REF!,2,FALSE),0)</f>
        <v>0</v>
      </c>
      <c r="M800" s="89">
        <f>IF(ISNUMBER(VLOOKUP('Rate Calculations'!$A800,#REF!,4,FALSE)),VLOOKUP('Rate Calculations'!$A800,#REF!,4,FALSE),0)</f>
        <v>0</v>
      </c>
      <c r="N800" s="17">
        <f t="shared" si="239"/>
        <v>0</v>
      </c>
      <c r="O800" s="18">
        <f t="shared" si="240"/>
        <v>0</v>
      </c>
      <c r="P800" s="139">
        <f t="shared" si="241"/>
        <v>0</v>
      </c>
      <c r="Q800" s="66">
        <f t="shared" si="242"/>
        <v>0</v>
      </c>
      <c r="R800" s="66">
        <f t="shared" si="243"/>
        <v>0</v>
      </c>
      <c r="S800" s="10" t="e">
        <f>IF(#REF!="Yes",Q800,(Q800+I800*0.5))</f>
        <v>#REF!</v>
      </c>
      <c r="T800" s="10" t="e">
        <f>IF(#REF!="Yes",R800,(R800+K800*0.5))</f>
        <v>#REF!</v>
      </c>
      <c r="U800" s="151">
        <f t="shared" si="244"/>
        <v>0</v>
      </c>
      <c r="V800" s="16">
        <f t="shared" si="245"/>
        <v>0</v>
      </c>
      <c r="W800" s="16">
        <f t="shared" si="246"/>
        <v>0</v>
      </c>
      <c r="X800" s="138">
        <f>IF(ISNUMBER(VLOOKUP('Rate Calculations'!$A800,#REF!,5,FALSE)),VLOOKUP('Rate Calculations'!$A800,#REF!,5,FALSE),0)</f>
        <v>0</v>
      </c>
      <c r="Y800" s="89">
        <f>IF(ISNUMBER(VLOOKUP('Rate Calculations'!$A800,#REF!,6,FALSE)),VLOOKUP('Rate Calculations'!$A800,#REF!,6,FALSE),0)</f>
        <v>0</v>
      </c>
      <c r="Z800" s="17">
        <f t="shared" si="247"/>
        <v>0</v>
      </c>
      <c r="AA800" s="18">
        <f t="shared" si="248"/>
        <v>0</v>
      </c>
      <c r="AB800" s="46">
        <f t="shared" si="233"/>
        <v>0</v>
      </c>
      <c r="AC800" s="24">
        <f t="shared" si="249"/>
        <v>0</v>
      </c>
      <c r="AD800" s="24">
        <f t="shared" si="250"/>
        <v>0</v>
      </c>
      <c r="AE800" s="27" t="e">
        <f>IF(#REF!="Yes",AC800,(AC800+V800*0.5))</f>
        <v>#REF!</v>
      </c>
      <c r="AF800" s="27" t="e">
        <f>IF(#REF!="Yes",AD800,(AD800+W800*0.5))</f>
        <v>#REF!</v>
      </c>
    </row>
    <row r="801" spans="1:32">
      <c r="A801" s="57" t="str">
        <f t="shared" si="234"/>
        <v xml:space="preserve"> </v>
      </c>
      <c r="B801" s="57"/>
      <c r="C801" s="57"/>
      <c r="D801" s="30" t="str">
        <f>IFERROR((GETPIVOTDATA("Average of Certified Payroll Hourly Rate",'Pivot Table'!$X$3,"Firm Name",A801,"Class Round 3 (PSPO)",B801)),"")</f>
        <v/>
      </c>
      <c r="E801" s="7"/>
      <c r="F801" s="7"/>
      <c r="G801" s="151"/>
      <c r="H801" s="349">
        <f t="shared" si="235"/>
        <v>1.7500000000000002E-2</v>
      </c>
      <c r="I801" s="19">
        <f t="shared" si="236"/>
        <v>0</v>
      </c>
      <c r="J801" s="67">
        <f t="shared" si="237"/>
        <v>3.5000000000000003E-2</v>
      </c>
      <c r="K801" s="19">
        <f t="shared" si="238"/>
        <v>0</v>
      </c>
      <c r="L801" s="138">
        <f>IF(ISNUMBER(VLOOKUP('Rate Calculations'!$A801,#REF!,2,FALSE)),VLOOKUP('Rate Calculations'!$A801,#REF!,2,FALSE),0)</f>
        <v>0</v>
      </c>
      <c r="M801" s="89">
        <f>IF(ISNUMBER(VLOOKUP('Rate Calculations'!$A801,#REF!,4,FALSE)),VLOOKUP('Rate Calculations'!$A801,#REF!,4,FALSE),0)</f>
        <v>0</v>
      </c>
      <c r="N801" s="17">
        <f t="shared" si="239"/>
        <v>0</v>
      </c>
      <c r="O801" s="18">
        <f t="shared" si="240"/>
        <v>0</v>
      </c>
      <c r="P801" s="139">
        <f t="shared" si="241"/>
        <v>0</v>
      </c>
      <c r="Q801" s="66">
        <f t="shared" si="242"/>
        <v>0</v>
      </c>
      <c r="R801" s="66">
        <f t="shared" si="243"/>
        <v>0</v>
      </c>
      <c r="S801" s="10" t="e">
        <f>IF(#REF!="Yes",Q801,(Q801+I801*0.5))</f>
        <v>#REF!</v>
      </c>
      <c r="T801" s="10" t="e">
        <f>IF(#REF!="Yes",R801,(R801+K801*0.5))</f>
        <v>#REF!</v>
      </c>
      <c r="U801" s="151">
        <f t="shared" si="244"/>
        <v>0</v>
      </c>
      <c r="V801" s="16">
        <f t="shared" si="245"/>
        <v>0</v>
      </c>
      <c r="W801" s="16">
        <f t="shared" si="246"/>
        <v>0</v>
      </c>
      <c r="X801" s="138">
        <f>IF(ISNUMBER(VLOOKUP('Rate Calculations'!$A801,#REF!,5,FALSE)),VLOOKUP('Rate Calculations'!$A801,#REF!,5,FALSE),0)</f>
        <v>0</v>
      </c>
      <c r="Y801" s="89">
        <f>IF(ISNUMBER(VLOOKUP('Rate Calculations'!$A801,#REF!,6,FALSE)),VLOOKUP('Rate Calculations'!$A801,#REF!,6,FALSE),0)</f>
        <v>0</v>
      </c>
      <c r="Z801" s="17">
        <f t="shared" si="247"/>
        <v>0</v>
      </c>
      <c r="AA801" s="18">
        <f t="shared" si="248"/>
        <v>0</v>
      </c>
      <c r="AB801" s="46">
        <f t="shared" si="233"/>
        <v>0</v>
      </c>
      <c r="AC801" s="24">
        <f t="shared" si="249"/>
        <v>0</v>
      </c>
      <c r="AD801" s="24">
        <f t="shared" si="250"/>
        <v>0</v>
      </c>
      <c r="AE801" s="27" t="e">
        <f>IF(#REF!="Yes",AC801,(AC801+V801*0.5))</f>
        <v>#REF!</v>
      </c>
      <c r="AF801" s="27" t="e">
        <f>IF(#REF!="Yes",AD801,(AD801+W801*0.5))</f>
        <v>#REF!</v>
      </c>
    </row>
    <row r="802" spans="1:32">
      <c r="A802" s="57" t="str">
        <f t="shared" si="234"/>
        <v xml:space="preserve"> </v>
      </c>
      <c r="B802" s="57"/>
      <c r="C802" s="57"/>
      <c r="D802" s="30" t="str">
        <f>IFERROR((GETPIVOTDATA("Average of Certified Payroll Hourly Rate",'Pivot Table'!$X$3,"Firm Name",A802,"Class Round 3 (PSPO)",B802)),"")</f>
        <v/>
      </c>
      <c r="E802" s="7"/>
      <c r="F802" s="7"/>
      <c r="G802" s="151"/>
      <c r="H802" s="349">
        <f t="shared" si="235"/>
        <v>1.7500000000000002E-2</v>
      </c>
      <c r="I802" s="19">
        <f t="shared" si="236"/>
        <v>0</v>
      </c>
      <c r="J802" s="67">
        <f t="shared" si="237"/>
        <v>3.5000000000000003E-2</v>
      </c>
      <c r="K802" s="19">
        <f t="shared" si="238"/>
        <v>0</v>
      </c>
      <c r="L802" s="138">
        <f>IF(ISNUMBER(VLOOKUP('Rate Calculations'!$A802,#REF!,2,FALSE)),VLOOKUP('Rate Calculations'!$A802,#REF!,2,FALSE),0)</f>
        <v>0</v>
      </c>
      <c r="M802" s="89">
        <f>IF(ISNUMBER(VLOOKUP('Rate Calculations'!$A802,#REF!,4,FALSE)),VLOOKUP('Rate Calculations'!$A802,#REF!,4,FALSE),0)</f>
        <v>0</v>
      </c>
      <c r="N802" s="17">
        <f t="shared" si="239"/>
        <v>0</v>
      </c>
      <c r="O802" s="18">
        <f t="shared" si="240"/>
        <v>0</v>
      </c>
      <c r="P802" s="139">
        <f t="shared" si="241"/>
        <v>0</v>
      </c>
      <c r="Q802" s="66">
        <f t="shared" si="242"/>
        <v>0</v>
      </c>
      <c r="R802" s="66">
        <f t="shared" si="243"/>
        <v>0</v>
      </c>
      <c r="S802" s="10" t="e">
        <f>IF(#REF!="Yes",Q802,(Q802+I802*0.5))</f>
        <v>#REF!</v>
      </c>
      <c r="T802" s="10" t="e">
        <f>IF(#REF!="Yes",R802,(R802+K802*0.5))</f>
        <v>#REF!</v>
      </c>
      <c r="U802" s="151">
        <f t="shared" si="244"/>
        <v>0</v>
      </c>
      <c r="V802" s="16">
        <f t="shared" si="245"/>
        <v>0</v>
      </c>
      <c r="W802" s="16">
        <f t="shared" si="246"/>
        <v>0</v>
      </c>
      <c r="X802" s="138">
        <f>IF(ISNUMBER(VLOOKUP('Rate Calculations'!$A802,#REF!,5,FALSE)),VLOOKUP('Rate Calculations'!$A802,#REF!,5,FALSE),0)</f>
        <v>0</v>
      </c>
      <c r="Y802" s="89">
        <f>IF(ISNUMBER(VLOOKUP('Rate Calculations'!$A802,#REF!,6,FALSE)),VLOOKUP('Rate Calculations'!$A802,#REF!,6,FALSE),0)</f>
        <v>0</v>
      </c>
      <c r="Z802" s="17">
        <f t="shared" si="247"/>
        <v>0</v>
      </c>
      <c r="AA802" s="18">
        <f t="shared" si="248"/>
        <v>0</v>
      </c>
      <c r="AB802" s="46">
        <f t="shared" si="233"/>
        <v>0</v>
      </c>
      <c r="AC802" s="24">
        <f t="shared" si="249"/>
        <v>0</v>
      </c>
      <c r="AD802" s="24">
        <f t="shared" si="250"/>
        <v>0</v>
      </c>
      <c r="AE802" s="27" t="e">
        <f>IF(#REF!="Yes",AC802,(AC802+V802*0.5))</f>
        <v>#REF!</v>
      </c>
      <c r="AF802" s="27" t="e">
        <f>IF(#REF!="Yes",AD802,(AD802+W802*0.5))</f>
        <v>#REF!</v>
      </c>
    </row>
    <row r="803" spans="1:32">
      <c r="A803" s="57" t="str">
        <f t="shared" si="234"/>
        <v xml:space="preserve"> </v>
      </c>
      <c r="B803" s="57"/>
      <c r="C803" s="57"/>
      <c r="D803" s="30" t="str">
        <f>IFERROR((GETPIVOTDATA("Average of Certified Payroll Hourly Rate",'Pivot Table'!$X$3,"Firm Name",A803,"Class Round 3 (PSPO)",B803)),"")</f>
        <v/>
      </c>
      <c r="E803" s="7"/>
      <c r="F803" s="7"/>
      <c r="G803" s="151"/>
      <c r="H803" s="349">
        <f t="shared" si="235"/>
        <v>1.7500000000000002E-2</v>
      </c>
      <c r="I803" s="19">
        <f t="shared" si="236"/>
        <v>0</v>
      </c>
      <c r="J803" s="67">
        <f t="shared" si="237"/>
        <v>3.5000000000000003E-2</v>
      </c>
      <c r="K803" s="19">
        <f t="shared" si="238"/>
        <v>0</v>
      </c>
      <c r="L803" s="138">
        <f>IF(ISNUMBER(VLOOKUP('Rate Calculations'!$A803,#REF!,2,FALSE)),VLOOKUP('Rate Calculations'!$A803,#REF!,2,FALSE),0)</f>
        <v>0</v>
      </c>
      <c r="M803" s="89">
        <f>IF(ISNUMBER(VLOOKUP('Rate Calculations'!$A803,#REF!,4,FALSE)),VLOOKUP('Rate Calculations'!$A803,#REF!,4,FALSE),0)</f>
        <v>0</v>
      </c>
      <c r="N803" s="17">
        <f t="shared" si="239"/>
        <v>0</v>
      </c>
      <c r="O803" s="18">
        <f t="shared" si="240"/>
        <v>0</v>
      </c>
      <c r="P803" s="139">
        <f t="shared" si="241"/>
        <v>0</v>
      </c>
      <c r="Q803" s="66">
        <f t="shared" si="242"/>
        <v>0</v>
      </c>
      <c r="R803" s="66">
        <f t="shared" si="243"/>
        <v>0</v>
      </c>
      <c r="S803" s="10" t="e">
        <f>IF(#REF!="Yes",Q803,(Q803+I803*0.5))</f>
        <v>#REF!</v>
      </c>
      <c r="T803" s="10" t="e">
        <f>IF(#REF!="Yes",R803,(R803+K803*0.5))</f>
        <v>#REF!</v>
      </c>
      <c r="U803" s="151">
        <f t="shared" si="244"/>
        <v>0</v>
      </c>
      <c r="V803" s="16">
        <f t="shared" si="245"/>
        <v>0</v>
      </c>
      <c r="W803" s="16">
        <f t="shared" si="246"/>
        <v>0</v>
      </c>
      <c r="X803" s="138">
        <f>IF(ISNUMBER(VLOOKUP('Rate Calculations'!$A803,#REF!,5,FALSE)),VLOOKUP('Rate Calculations'!$A803,#REF!,5,FALSE),0)</f>
        <v>0</v>
      </c>
      <c r="Y803" s="89">
        <f>IF(ISNUMBER(VLOOKUP('Rate Calculations'!$A803,#REF!,6,FALSE)),VLOOKUP('Rate Calculations'!$A803,#REF!,6,FALSE),0)</f>
        <v>0</v>
      </c>
      <c r="Z803" s="17">
        <f t="shared" si="247"/>
        <v>0</v>
      </c>
      <c r="AA803" s="18">
        <f t="shared" si="248"/>
        <v>0</v>
      </c>
      <c r="AB803" s="46">
        <f t="shared" si="233"/>
        <v>0</v>
      </c>
      <c r="AC803" s="24">
        <f t="shared" si="249"/>
        <v>0</v>
      </c>
      <c r="AD803" s="24">
        <f t="shared" si="250"/>
        <v>0</v>
      </c>
      <c r="AE803" s="27" t="e">
        <f>IF(#REF!="Yes",AC803,(AC803+V803*0.5))</f>
        <v>#REF!</v>
      </c>
      <c r="AF803" s="27" t="e">
        <f>IF(#REF!="Yes",AD803,(AD803+W803*0.5))</f>
        <v>#REF!</v>
      </c>
    </row>
    <row r="804" spans="1:32">
      <c r="A804" s="57" t="str">
        <f t="shared" si="234"/>
        <v xml:space="preserve"> </v>
      </c>
      <c r="B804" s="57"/>
      <c r="C804" s="57"/>
      <c r="D804" s="30" t="str">
        <f>IFERROR((GETPIVOTDATA("Average of Certified Payroll Hourly Rate",'Pivot Table'!$X$3,"Firm Name",A804,"Class Round 3 (PSPO)",B804)),"")</f>
        <v/>
      </c>
      <c r="E804" s="7"/>
      <c r="F804" s="7"/>
      <c r="G804" s="151"/>
      <c r="H804" s="349">
        <f t="shared" si="235"/>
        <v>1.7500000000000002E-2</v>
      </c>
      <c r="I804" s="19">
        <f t="shared" si="236"/>
        <v>0</v>
      </c>
      <c r="J804" s="67">
        <f t="shared" si="237"/>
        <v>3.5000000000000003E-2</v>
      </c>
      <c r="K804" s="19">
        <f t="shared" si="238"/>
        <v>0</v>
      </c>
      <c r="L804" s="138">
        <f>IF(ISNUMBER(VLOOKUP('Rate Calculations'!$A804,#REF!,2,FALSE)),VLOOKUP('Rate Calculations'!$A804,#REF!,2,FALSE),0)</f>
        <v>0</v>
      </c>
      <c r="M804" s="89">
        <f>IF(ISNUMBER(VLOOKUP('Rate Calculations'!$A804,#REF!,4,FALSE)),VLOOKUP('Rate Calculations'!$A804,#REF!,4,FALSE),0)</f>
        <v>0</v>
      </c>
      <c r="N804" s="17">
        <f t="shared" si="239"/>
        <v>0</v>
      </c>
      <c r="O804" s="18">
        <f t="shared" si="240"/>
        <v>0</v>
      </c>
      <c r="P804" s="139">
        <f t="shared" si="241"/>
        <v>0</v>
      </c>
      <c r="Q804" s="66">
        <f t="shared" si="242"/>
        <v>0</v>
      </c>
      <c r="R804" s="66">
        <f t="shared" si="243"/>
        <v>0</v>
      </c>
      <c r="S804" s="10" t="e">
        <f>IF(#REF!="Yes",Q804,(Q804+I804*0.5))</f>
        <v>#REF!</v>
      </c>
      <c r="T804" s="10" t="e">
        <f>IF(#REF!="Yes",R804,(R804+K804*0.5))</f>
        <v>#REF!</v>
      </c>
      <c r="U804" s="151">
        <f t="shared" si="244"/>
        <v>0</v>
      </c>
      <c r="V804" s="16">
        <f t="shared" si="245"/>
        <v>0</v>
      </c>
      <c r="W804" s="16">
        <f t="shared" si="246"/>
        <v>0</v>
      </c>
      <c r="X804" s="138">
        <f>IF(ISNUMBER(VLOOKUP('Rate Calculations'!$A804,#REF!,5,FALSE)),VLOOKUP('Rate Calculations'!$A804,#REF!,5,FALSE),0)</f>
        <v>0</v>
      </c>
      <c r="Y804" s="89">
        <f>IF(ISNUMBER(VLOOKUP('Rate Calculations'!$A804,#REF!,6,FALSE)),VLOOKUP('Rate Calculations'!$A804,#REF!,6,FALSE),0)</f>
        <v>0</v>
      </c>
      <c r="Z804" s="17">
        <f t="shared" si="247"/>
        <v>0</v>
      </c>
      <c r="AA804" s="18">
        <f t="shared" si="248"/>
        <v>0</v>
      </c>
      <c r="AB804" s="46">
        <f t="shared" si="233"/>
        <v>0</v>
      </c>
      <c r="AC804" s="24">
        <f t="shared" si="249"/>
        <v>0</v>
      </c>
      <c r="AD804" s="24">
        <f t="shared" si="250"/>
        <v>0</v>
      </c>
      <c r="AE804" s="27" t="e">
        <f>IF(#REF!="Yes",AC804,(AC804+V804*0.5))</f>
        <v>#REF!</v>
      </c>
      <c r="AF804" s="27" t="e">
        <f>IF(#REF!="Yes",AD804,(AD804+W804*0.5))</f>
        <v>#REF!</v>
      </c>
    </row>
    <row r="805" spans="1:32">
      <c r="A805" s="57" t="str">
        <f t="shared" si="234"/>
        <v xml:space="preserve"> </v>
      </c>
      <c r="B805" s="57"/>
      <c r="C805" s="57"/>
      <c r="D805" s="30" t="str">
        <f>IFERROR((GETPIVOTDATA("Average of Certified Payroll Hourly Rate",'Pivot Table'!$X$3,"Firm Name",A805,"Class Round 3 (PSPO)",B805)),"")</f>
        <v/>
      </c>
      <c r="E805" s="7"/>
      <c r="F805" s="7"/>
      <c r="G805" s="151"/>
      <c r="H805" s="349">
        <f t="shared" si="235"/>
        <v>1.7500000000000002E-2</v>
      </c>
      <c r="I805" s="19">
        <f t="shared" si="236"/>
        <v>0</v>
      </c>
      <c r="J805" s="67">
        <f t="shared" si="237"/>
        <v>3.5000000000000003E-2</v>
      </c>
      <c r="K805" s="19">
        <f t="shared" si="238"/>
        <v>0</v>
      </c>
      <c r="L805" s="138">
        <f>IF(ISNUMBER(VLOOKUP('Rate Calculations'!$A805,#REF!,2,FALSE)),VLOOKUP('Rate Calculations'!$A805,#REF!,2,FALSE),0)</f>
        <v>0</v>
      </c>
      <c r="M805" s="89">
        <f>IF(ISNUMBER(VLOOKUP('Rate Calculations'!$A805,#REF!,4,FALSE)),VLOOKUP('Rate Calculations'!$A805,#REF!,4,FALSE),0)</f>
        <v>0</v>
      </c>
      <c r="N805" s="17">
        <f t="shared" si="239"/>
        <v>0</v>
      </c>
      <c r="O805" s="18">
        <f t="shared" si="240"/>
        <v>0</v>
      </c>
      <c r="P805" s="139">
        <f t="shared" si="241"/>
        <v>0</v>
      </c>
      <c r="Q805" s="66">
        <f t="shared" si="242"/>
        <v>0</v>
      </c>
      <c r="R805" s="66">
        <f t="shared" si="243"/>
        <v>0</v>
      </c>
      <c r="S805" s="10" t="e">
        <f>IF(#REF!="Yes",Q805,(Q805+I805*0.5))</f>
        <v>#REF!</v>
      </c>
      <c r="T805" s="10" t="e">
        <f>IF(#REF!="Yes",R805,(R805+K805*0.5))</f>
        <v>#REF!</v>
      </c>
      <c r="U805" s="151">
        <f t="shared" si="244"/>
        <v>0</v>
      </c>
      <c r="V805" s="16">
        <f t="shared" si="245"/>
        <v>0</v>
      </c>
      <c r="W805" s="16">
        <f t="shared" si="246"/>
        <v>0</v>
      </c>
      <c r="X805" s="138">
        <f>IF(ISNUMBER(VLOOKUP('Rate Calculations'!$A805,#REF!,5,FALSE)),VLOOKUP('Rate Calculations'!$A805,#REF!,5,FALSE),0)</f>
        <v>0</v>
      </c>
      <c r="Y805" s="89">
        <f>IF(ISNUMBER(VLOOKUP('Rate Calculations'!$A805,#REF!,6,FALSE)),VLOOKUP('Rate Calculations'!$A805,#REF!,6,FALSE),0)</f>
        <v>0</v>
      </c>
      <c r="Z805" s="17">
        <f t="shared" si="247"/>
        <v>0</v>
      </c>
      <c r="AA805" s="18">
        <f t="shared" si="248"/>
        <v>0</v>
      </c>
      <c r="AB805" s="46">
        <f t="shared" si="233"/>
        <v>0</v>
      </c>
      <c r="AC805" s="24">
        <f t="shared" si="249"/>
        <v>0</v>
      </c>
      <c r="AD805" s="24">
        <f t="shared" si="250"/>
        <v>0</v>
      </c>
      <c r="AE805" s="27" t="e">
        <f>IF(#REF!="Yes",AC805,(AC805+V805*0.5))</f>
        <v>#REF!</v>
      </c>
      <c r="AF805" s="27" t="e">
        <f>IF(#REF!="Yes",AD805,(AD805+W805*0.5))</f>
        <v>#REF!</v>
      </c>
    </row>
    <row r="806" spans="1:32">
      <c r="A806" s="57" t="str">
        <f t="shared" si="234"/>
        <v xml:space="preserve"> </v>
      </c>
      <c r="B806" s="57"/>
      <c r="C806" s="57"/>
      <c r="D806" s="30" t="str">
        <f>IFERROR((GETPIVOTDATA("Average of Certified Payroll Hourly Rate",'Pivot Table'!$X$3,"Firm Name",A806,"Class Round 3 (PSPO)",B806)),"")</f>
        <v/>
      </c>
      <c r="E806" s="7"/>
      <c r="F806" s="7"/>
      <c r="G806" s="151"/>
      <c r="H806" s="349">
        <f t="shared" si="235"/>
        <v>1.7500000000000002E-2</v>
      </c>
      <c r="I806" s="19">
        <f t="shared" si="236"/>
        <v>0</v>
      </c>
      <c r="J806" s="67">
        <f t="shared" si="237"/>
        <v>3.5000000000000003E-2</v>
      </c>
      <c r="K806" s="19">
        <f t="shared" si="238"/>
        <v>0</v>
      </c>
      <c r="L806" s="138">
        <f>IF(ISNUMBER(VLOOKUP('Rate Calculations'!$A806,#REF!,2,FALSE)),VLOOKUP('Rate Calculations'!$A806,#REF!,2,FALSE),0)</f>
        <v>0</v>
      </c>
      <c r="M806" s="89">
        <f>IF(ISNUMBER(VLOOKUP('Rate Calculations'!$A806,#REF!,4,FALSE)),VLOOKUP('Rate Calculations'!$A806,#REF!,4,FALSE),0)</f>
        <v>0</v>
      </c>
      <c r="N806" s="17">
        <f t="shared" si="239"/>
        <v>0</v>
      </c>
      <c r="O806" s="18">
        <f t="shared" si="240"/>
        <v>0</v>
      </c>
      <c r="P806" s="139">
        <f t="shared" si="241"/>
        <v>0</v>
      </c>
      <c r="Q806" s="66">
        <f t="shared" si="242"/>
        <v>0</v>
      </c>
      <c r="R806" s="66">
        <f t="shared" si="243"/>
        <v>0</v>
      </c>
      <c r="S806" s="10" t="e">
        <f>IF(#REF!="Yes",Q806,(Q806+I806*0.5))</f>
        <v>#REF!</v>
      </c>
      <c r="T806" s="10" t="e">
        <f>IF(#REF!="Yes",R806,(R806+K806*0.5))</f>
        <v>#REF!</v>
      </c>
      <c r="U806" s="151">
        <f t="shared" si="244"/>
        <v>0</v>
      </c>
      <c r="V806" s="16">
        <f t="shared" si="245"/>
        <v>0</v>
      </c>
      <c r="W806" s="16">
        <f t="shared" si="246"/>
        <v>0</v>
      </c>
      <c r="X806" s="138">
        <f>IF(ISNUMBER(VLOOKUP('Rate Calculations'!$A806,#REF!,5,FALSE)),VLOOKUP('Rate Calculations'!$A806,#REF!,5,FALSE),0)</f>
        <v>0</v>
      </c>
      <c r="Y806" s="89">
        <f>IF(ISNUMBER(VLOOKUP('Rate Calculations'!$A806,#REF!,6,FALSE)),VLOOKUP('Rate Calculations'!$A806,#REF!,6,FALSE),0)</f>
        <v>0</v>
      </c>
      <c r="Z806" s="17">
        <f t="shared" si="247"/>
        <v>0</v>
      </c>
      <c r="AA806" s="18">
        <f t="shared" si="248"/>
        <v>0</v>
      </c>
      <c r="AB806" s="46">
        <f t="shared" si="233"/>
        <v>0</v>
      </c>
      <c r="AC806" s="24">
        <f t="shared" si="249"/>
        <v>0</v>
      </c>
      <c r="AD806" s="24">
        <f t="shared" si="250"/>
        <v>0</v>
      </c>
      <c r="AE806" s="27" t="e">
        <f>IF(#REF!="Yes",AC806,(AC806+V806*0.5))</f>
        <v>#REF!</v>
      </c>
      <c r="AF806" s="27" t="e">
        <f>IF(#REF!="Yes",AD806,(AD806+W806*0.5))</f>
        <v>#REF!</v>
      </c>
    </row>
    <row r="807" spans="1:32">
      <c r="A807" s="57" t="str">
        <f t="shared" si="234"/>
        <v xml:space="preserve"> </v>
      </c>
      <c r="B807" s="57"/>
      <c r="C807" s="57"/>
      <c r="D807" s="30" t="str">
        <f>IFERROR((GETPIVOTDATA("Average of Certified Payroll Hourly Rate",'Pivot Table'!$X$3,"Firm Name",A807,"Class Round 3 (PSPO)",B807)),"")</f>
        <v/>
      </c>
      <c r="E807" s="7"/>
      <c r="F807" s="7"/>
      <c r="G807" s="151"/>
      <c r="H807" s="349">
        <f t="shared" si="235"/>
        <v>1.7500000000000002E-2</v>
      </c>
      <c r="I807" s="19">
        <f t="shared" si="236"/>
        <v>0</v>
      </c>
      <c r="J807" s="67">
        <f t="shared" si="237"/>
        <v>3.5000000000000003E-2</v>
      </c>
      <c r="K807" s="19">
        <f t="shared" si="238"/>
        <v>0</v>
      </c>
      <c r="L807" s="138">
        <f>IF(ISNUMBER(VLOOKUP('Rate Calculations'!$A807,#REF!,2,FALSE)),VLOOKUP('Rate Calculations'!$A807,#REF!,2,FALSE),0)</f>
        <v>0</v>
      </c>
      <c r="M807" s="89">
        <f>IF(ISNUMBER(VLOOKUP('Rate Calculations'!$A807,#REF!,4,FALSE)),VLOOKUP('Rate Calculations'!$A807,#REF!,4,FALSE),0)</f>
        <v>0</v>
      </c>
      <c r="N807" s="17">
        <f t="shared" si="239"/>
        <v>0</v>
      </c>
      <c r="O807" s="18">
        <f t="shared" si="240"/>
        <v>0</v>
      </c>
      <c r="P807" s="139">
        <f t="shared" si="241"/>
        <v>0</v>
      </c>
      <c r="Q807" s="66">
        <f t="shared" si="242"/>
        <v>0</v>
      </c>
      <c r="R807" s="66">
        <f t="shared" si="243"/>
        <v>0</v>
      </c>
      <c r="S807" s="10" t="e">
        <f>IF(#REF!="Yes",Q807,(Q807+I807*0.5))</f>
        <v>#REF!</v>
      </c>
      <c r="T807" s="10" t="e">
        <f>IF(#REF!="Yes",R807,(R807+K807*0.5))</f>
        <v>#REF!</v>
      </c>
      <c r="U807" s="151">
        <f t="shared" si="244"/>
        <v>0</v>
      </c>
      <c r="V807" s="16">
        <f t="shared" si="245"/>
        <v>0</v>
      </c>
      <c r="W807" s="16">
        <f t="shared" si="246"/>
        <v>0</v>
      </c>
      <c r="X807" s="138">
        <f>IF(ISNUMBER(VLOOKUP('Rate Calculations'!$A807,#REF!,5,FALSE)),VLOOKUP('Rate Calculations'!$A807,#REF!,5,FALSE),0)</f>
        <v>0</v>
      </c>
      <c r="Y807" s="89">
        <f>IF(ISNUMBER(VLOOKUP('Rate Calculations'!$A807,#REF!,6,FALSE)),VLOOKUP('Rate Calculations'!$A807,#REF!,6,FALSE),0)</f>
        <v>0</v>
      </c>
      <c r="Z807" s="17">
        <f t="shared" si="247"/>
        <v>0</v>
      </c>
      <c r="AA807" s="18">
        <f t="shared" si="248"/>
        <v>0</v>
      </c>
      <c r="AB807" s="46">
        <f t="shared" si="233"/>
        <v>0</v>
      </c>
      <c r="AC807" s="24">
        <f t="shared" si="249"/>
        <v>0</v>
      </c>
      <c r="AD807" s="24">
        <f t="shared" si="250"/>
        <v>0</v>
      </c>
      <c r="AE807" s="27" t="e">
        <f>IF(#REF!="Yes",AC807,(AC807+V807*0.5))</f>
        <v>#REF!</v>
      </c>
      <c r="AF807" s="27" t="e">
        <f>IF(#REF!="Yes",AD807,(AD807+W807*0.5))</f>
        <v>#REF!</v>
      </c>
    </row>
    <row r="808" spans="1:32">
      <c r="A808" s="57" t="str">
        <f t="shared" si="234"/>
        <v xml:space="preserve"> </v>
      </c>
      <c r="B808" s="57"/>
      <c r="C808" s="57"/>
      <c r="D808" s="30" t="str">
        <f>IFERROR((GETPIVOTDATA("Average of Certified Payroll Hourly Rate",'Pivot Table'!$X$3,"Firm Name",A808,"Class Round 3 (PSPO)",B808)),"")</f>
        <v/>
      </c>
      <c r="E808" s="7"/>
      <c r="F808" s="7"/>
      <c r="G808" s="151"/>
      <c r="H808" s="349">
        <f t="shared" si="235"/>
        <v>1.7500000000000002E-2</v>
      </c>
      <c r="I808" s="19">
        <f t="shared" si="236"/>
        <v>0</v>
      </c>
      <c r="J808" s="67">
        <f t="shared" si="237"/>
        <v>3.5000000000000003E-2</v>
      </c>
      <c r="K808" s="19">
        <f t="shared" si="238"/>
        <v>0</v>
      </c>
      <c r="L808" s="138">
        <f>IF(ISNUMBER(VLOOKUP('Rate Calculations'!$A808,#REF!,2,FALSE)),VLOOKUP('Rate Calculations'!$A808,#REF!,2,FALSE),0)</f>
        <v>0</v>
      </c>
      <c r="M808" s="89">
        <f>IF(ISNUMBER(VLOOKUP('Rate Calculations'!$A808,#REF!,4,FALSE)),VLOOKUP('Rate Calculations'!$A808,#REF!,4,FALSE),0)</f>
        <v>0</v>
      </c>
      <c r="N808" s="17">
        <f t="shared" si="239"/>
        <v>0</v>
      </c>
      <c r="O808" s="18">
        <f t="shared" si="240"/>
        <v>0</v>
      </c>
      <c r="P808" s="139">
        <f t="shared" si="241"/>
        <v>0</v>
      </c>
      <c r="Q808" s="66">
        <f t="shared" si="242"/>
        <v>0</v>
      </c>
      <c r="R808" s="66">
        <f t="shared" si="243"/>
        <v>0</v>
      </c>
      <c r="S808" s="10" t="e">
        <f>IF(#REF!="Yes",Q808,(Q808+I808*0.5))</f>
        <v>#REF!</v>
      </c>
      <c r="T808" s="10" t="e">
        <f>IF(#REF!="Yes",R808,(R808+K808*0.5))</f>
        <v>#REF!</v>
      </c>
      <c r="U808" s="151">
        <f t="shared" si="244"/>
        <v>0</v>
      </c>
      <c r="V808" s="16">
        <f t="shared" si="245"/>
        <v>0</v>
      </c>
      <c r="W808" s="16">
        <f t="shared" si="246"/>
        <v>0</v>
      </c>
      <c r="X808" s="138">
        <f>IF(ISNUMBER(VLOOKUP('Rate Calculations'!$A808,#REF!,5,FALSE)),VLOOKUP('Rate Calculations'!$A808,#REF!,5,FALSE),0)</f>
        <v>0</v>
      </c>
      <c r="Y808" s="89">
        <f>IF(ISNUMBER(VLOOKUP('Rate Calculations'!$A808,#REF!,6,FALSE)),VLOOKUP('Rate Calculations'!$A808,#REF!,6,FALSE),0)</f>
        <v>0</v>
      </c>
      <c r="Z808" s="17">
        <f t="shared" si="247"/>
        <v>0</v>
      </c>
      <c r="AA808" s="18">
        <f t="shared" si="248"/>
        <v>0</v>
      </c>
      <c r="AB808" s="46">
        <f t="shared" si="233"/>
        <v>0</v>
      </c>
      <c r="AC808" s="24">
        <f t="shared" si="249"/>
        <v>0</v>
      </c>
      <c r="AD808" s="24">
        <f t="shared" si="250"/>
        <v>0</v>
      </c>
      <c r="AE808" s="27" t="e">
        <f>IF(#REF!="Yes",AC808,(AC808+V808*0.5))</f>
        <v>#REF!</v>
      </c>
      <c r="AF808" s="27" t="e">
        <f>IF(#REF!="Yes",AD808,(AD808+W808*0.5))</f>
        <v>#REF!</v>
      </c>
    </row>
    <row r="809" spans="1:32">
      <c r="A809" s="57" t="str">
        <f t="shared" si="234"/>
        <v xml:space="preserve"> </v>
      </c>
      <c r="B809" s="57"/>
      <c r="C809" s="57"/>
      <c r="D809" s="30" t="str">
        <f>IFERROR((GETPIVOTDATA("Average of Certified Payroll Hourly Rate",'Pivot Table'!$X$3,"Firm Name",A809,"Class Round 3 (PSPO)",B809)),"")</f>
        <v/>
      </c>
      <c r="E809" s="7"/>
      <c r="F809" s="7"/>
      <c r="G809" s="151"/>
      <c r="H809" s="349">
        <f t="shared" si="235"/>
        <v>1.7500000000000002E-2</v>
      </c>
      <c r="I809" s="19">
        <f t="shared" si="236"/>
        <v>0</v>
      </c>
      <c r="J809" s="67">
        <f t="shared" si="237"/>
        <v>3.5000000000000003E-2</v>
      </c>
      <c r="K809" s="19">
        <f t="shared" si="238"/>
        <v>0</v>
      </c>
      <c r="L809" s="138">
        <f>IF(ISNUMBER(VLOOKUP('Rate Calculations'!$A809,#REF!,2,FALSE)),VLOOKUP('Rate Calculations'!$A809,#REF!,2,FALSE),0)</f>
        <v>0</v>
      </c>
      <c r="M809" s="89">
        <f>IF(ISNUMBER(VLOOKUP('Rate Calculations'!$A809,#REF!,4,FALSE)),VLOOKUP('Rate Calculations'!$A809,#REF!,4,FALSE),0)</f>
        <v>0</v>
      </c>
      <c r="N809" s="17">
        <f t="shared" si="239"/>
        <v>0</v>
      </c>
      <c r="O809" s="18">
        <f t="shared" si="240"/>
        <v>0</v>
      </c>
      <c r="P809" s="139">
        <f t="shared" si="241"/>
        <v>0</v>
      </c>
      <c r="Q809" s="66">
        <f t="shared" si="242"/>
        <v>0</v>
      </c>
      <c r="R809" s="66">
        <f t="shared" si="243"/>
        <v>0</v>
      </c>
      <c r="S809" s="10" t="e">
        <f>IF(#REF!="Yes",Q809,(Q809+I809*0.5))</f>
        <v>#REF!</v>
      </c>
      <c r="T809" s="10" t="e">
        <f>IF(#REF!="Yes",R809,(R809+K809*0.5))</f>
        <v>#REF!</v>
      </c>
      <c r="U809" s="151">
        <f t="shared" si="244"/>
        <v>0</v>
      </c>
      <c r="V809" s="16">
        <f t="shared" si="245"/>
        <v>0</v>
      </c>
      <c r="W809" s="16">
        <f t="shared" si="246"/>
        <v>0</v>
      </c>
      <c r="X809" s="138">
        <f>IF(ISNUMBER(VLOOKUP('Rate Calculations'!$A809,#REF!,5,FALSE)),VLOOKUP('Rate Calculations'!$A809,#REF!,5,FALSE),0)</f>
        <v>0</v>
      </c>
      <c r="Y809" s="89">
        <f>IF(ISNUMBER(VLOOKUP('Rate Calculations'!$A809,#REF!,6,FALSE)),VLOOKUP('Rate Calculations'!$A809,#REF!,6,FALSE),0)</f>
        <v>0</v>
      </c>
      <c r="Z809" s="17">
        <f t="shared" si="247"/>
        <v>0</v>
      </c>
      <c r="AA809" s="18">
        <f t="shared" si="248"/>
        <v>0</v>
      </c>
      <c r="AB809" s="46">
        <f t="shared" si="233"/>
        <v>0</v>
      </c>
      <c r="AC809" s="24">
        <f t="shared" si="249"/>
        <v>0</v>
      </c>
      <c r="AD809" s="24">
        <f t="shared" si="250"/>
        <v>0</v>
      </c>
      <c r="AE809" s="27" t="e">
        <f>IF(#REF!="Yes",AC809,(AC809+V809*0.5))</f>
        <v>#REF!</v>
      </c>
      <c r="AF809" s="27" t="e">
        <f>IF(#REF!="Yes",AD809,(AD809+W809*0.5))</f>
        <v>#REF!</v>
      </c>
    </row>
    <row r="810" spans="1:32">
      <c r="A810" s="57" t="str">
        <f t="shared" si="234"/>
        <v xml:space="preserve"> </v>
      </c>
      <c r="B810" s="57"/>
      <c r="C810" s="57"/>
      <c r="D810" s="30" t="str">
        <f>IFERROR((GETPIVOTDATA("Average of Certified Payroll Hourly Rate",'Pivot Table'!$X$3,"Firm Name",A810,"Class Round 3 (PSPO)",B810)),"")</f>
        <v/>
      </c>
      <c r="E810" s="7"/>
      <c r="F810" s="7"/>
      <c r="G810" s="151"/>
      <c r="H810" s="349">
        <f t="shared" si="235"/>
        <v>1.7500000000000002E-2</v>
      </c>
      <c r="I810" s="19">
        <f t="shared" si="236"/>
        <v>0</v>
      </c>
      <c r="J810" s="67">
        <f t="shared" si="237"/>
        <v>3.5000000000000003E-2</v>
      </c>
      <c r="K810" s="19">
        <f t="shared" si="238"/>
        <v>0</v>
      </c>
      <c r="L810" s="138">
        <f>IF(ISNUMBER(VLOOKUP('Rate Calculations'!$A810,#REF!,2,FALSE)),VLOOKUP('Rate Calculations'!$A810,#REF!,2,FALSE),0)</f>
        <v>0</v>
      </c>
      <c r="M810" s="89">
        <f>IF(ISNUMBER(VLOOKUP('Rate Calculations'!$A810,#REF!,4,FALSE)),VLOOKUP('Rate Calculations'!$A810,#REF!,4,FALSE),0)</f>
        <v>0</v>
      </c>
      <c r="N810" s="17">
        <f t="shared" si="239"/>
        <v>0</v>
      </c>
      <c r="O810" s="18">
        <f t="shared" si="240"/>
        <v>0</v>
      </c>
      <c r="P810" s="139">
        <f t="shared" si="241"/>
        <v>0</v>
      </c>
      <c r="Q810" s="66">
        <f t="shared" si="242"/>
        <v>0</v>
      </c>
      <c r="R810" s="66">
        <f t="shared" si="243"/>
        <v>0</v>
      </c>
      <c r="S810" s="10" t="e">
        <f>IF(#REF!="Yes",Q810,(Q810+I810*0.5))</f>
        <v>#REF!</v>
      </c>
      <c r="T810" s="10" t="e">
        <f>IF(#REF!="Yes",R810,(R810+K810*0.5))</f>
        <v>#REF!</v>
      </c>
      <c r="U810" s="151">
        <f t="shared" si="244"/>
        <v>0</v>
      </c>
      <c r="V810" s="16">
        <f t="shared" si="245"/>
        <v>0</v>
      </c>
      <c r="W810" s="16">
        <f t="shared" si="246"/>
        <v>0</v>
      </c>
      <c r="X810" s="138">
        <f>IF(ISNUMBER(VLOOKUP('Rate Calculations'!$A810,#REF!,5,FALSE)),VLOOKUP('Rate Calculations'!$A810,#REF!,5,FALSE),0)</f>
        <v>0</v>
      </c>
      <c r="Y810" s="89">
        <f>IF(ISNUMBER(VLOOKUP('Rate Calculations'!$A810,#REF!,6,FALSE)),VLOOKUP('Rate Calculations'!$A810,#REF!,6,FALSE),0)</f>
        <v>0</v>
      </c>
      <c r="Z810" s="17">
        <f t="shared" si="247"/>
        <v>0</v>
      </c>
      <c r="AA810" s="18">
        <f t="shared" si="248"/>
        <v>0</v>
      </c>
      <c r="AB810" s="46">
        <f t="shared" si="233"/>
        <v>0</v>
      </c>
      <c r="AC810" s="24">
        <f t="shared" si="249"/>
        <v>0</v>
      </c>
      <c r="AD810" s="24">
        <f t="shared" si="250"/>
        <v>0</v>
      </c>
      <c r="AE810" s="27" t="e">
        <f>IF(#REF!="Yes",AC810,(AC810+V810*0.5))</f>
        <v>#REF!</v>
      </c>
      <c r="AF810" s="27" t="e">
        <f>IF(#REF!="Yes",AD810,(AD810+W810*0.5))</f>
        <v>#REF!</v>
      </c>
    </row>
    <row r="811" spans="1:32">
      <c r="A811" s="57" t="str">
        <f t="shared" si="234"/>
        <v xml:space="preserve"> </v>
      </c>
      <c r="B811" s="57"/>
      <c r="C811" s="57"/>
      <c r="D811" s="30" t="str">
        <f>IFERROR((GETPIVOTDATA("Average of Certified Payroll Hourly Rate",'Pivot Table'!$X$3,"Firm Name",A811,"Class Round 3 (PSPO)",B811)),"")</f>
        <v/>
      </c>
      <c r="E811" s="7"/>
      <c r="F811" s="7"/>
      <c r="G811" s="151"/>
      <c r="H811" s="349">
        <f t="shared" si="235"/>
        <v>1.7500000000000002E-2</v>
      </c>
      <c r="I811" s="19">
        <f t="shared" si="236"/>
        <v>0</v>
      </c>
      <c r="J811" s="67">
        <f t="shared" si="237"/>
        <v>3.5000000000000003E-2</v>
      </c>
      <c r="K811" s="19">
        <f t="shared" si="238"/>
        <v>0</v>
      </c>
      <c r="L811" s="138">
        <f>IF(ISNUMBER(VLOOKUP('Rate Calculations'!$A811,#REF!,2,FALSE)),VLOOKUP('Rate Calculations'!$A811,#REF!,2,FALSE),0)</f>
        <v>0</v>
      </c>
      <c r="M811" s="89">
        <f>IF(ISNUMBER(VLOOKUP('Rate Calculations'!$A811,#REF!,4,FALSE)),VLOOKUP('Rate Calculations'!$A811,#REF!,4,FALSE),0)</f>
        <v>0</v>
      </c>
      <c r="N811" s="17">
        <f t="shared" si="239"/>
        <v>0</v>
      </c>
      <c r="O811" s="18">
        <f t="shared" si="240"/>
        <v>0</v>
      </c>
      <c r="P811" s="139">
        <f t="shared" si="241"/>
        <v>0</v>
      </c>
      <c r="Q811" s="66">
        <f t="shared" si="242"/>
        <v>0</v>
      </c>
      <c r="R811" s="66">
        <f t="shared" si="243"/>
        <v>0</v>
      </c>
      <c r="S811" s="10" t="e">
        <f>IF(#REF!="Yes",Q811,(Q811+I811*0.5))</f>
        <v>#REF!</v>
      </c>
      <c r="T811" s="10" t="e">
        <f>IF(#REF!="Yes",R811,(R811+K811*0.5))</f>
        <v>#REF!</v>
      </c>
      <c r="U811" s="151">
        <f t="shared" si="244"/>
        <v>0</v>
      </c>
      <c r="V811" s="16">
        <f t="shared" si="245"/>
        <v>0</v>
      </c>
      <c r="W811" s="16">
        <f t="shared" si="246"/>
        <v>0</v>
      </c>
      <c r="X811" s="138">
        <f>IF(ISNUMBER(VLOOKUP('Rate Calculations'!$A811,#REF!,5,FALSE)),VLOOKUP('Rate Calculations'!$A811,#REF!,5,FALSE),0)</f>
        <v>0</v>
      </c>
      <c r="Y811" s="89">
        <f>IF(ISNUMBER(VLOOKUP('Rate Calculations'!$A811,#REF!,6,FALSE)),VLOOKUP('Rate Calculations'!$A811,#REF!,6,FALSE),0)</f>
        <v>0</v>
      </c>
      <c r="Z811" s="17">
        <f t="shared" si="247"/>
        <v>0</v>
      </c>
      <c r="AA811" s="18">
        <f t="shared" si="248"/>
        <v>0</v>
      </c>
      <c r="AB811" s="46">
        <f t="shared" si="233"/>
        <v>0</v>
      </c>
      <c r="AC811" s="24">
        <f t="shared" si="249"/>
        <v>0</v>
      </c>
      <c r="AD811" s="24">
        <f t="shared" si="250"/>
        <v>0</v>
      </c>
      <c r="AE811" s="27" t="e">
        <f>IF(#REF!="Yes",AC811,(AC811+V811*0.5))</f>
        <v>#REF!</v>
      </c>
      <c r="AF811" s="27" t="e">
        <f>IF(#REF!="Yes",AD811,(AD811+W811*0.5))</f>
        <v>#REF!</v>
      </c>
    </row>
    <row r="812" spans="1:32">
      <c r="A812" s="57" t="str">
        <f t="shared" si="234"/>
        <v xml:space="preserve"> </v>
      </c>
      <c r="B812" s="57"/>
      <c r="C812" s="57"/>
      <c r="D812" s="30" t="str">
        <f>IFERROR((GETPIVOTDATA("Average of Certified Payroll Hourly Rate",'Pivot Table'!$X$3,"Firm Name",A812,"Class Round 3 (PSPO)",B812)),"")</f>
        <v/>
      </c>
      <c r="E812" s="7"/>
      <c r="F812" s="7"/>
      <c r="G812" s="151"/>
      <c r="H812" s="349">
        <f t="shared" si="235"/>
        <v>1.7500000000000002E-2</v>
      </c>
      <c r="I812" s="19">
        <f t="shared" si="236"/>
        <v>0</v>
      </c>
      <c r="J812" s="67">
        <f t="shared" si="237"/>
        <v>3.5000000000000003E-2</v>
      </c>
      <c r="K812" s="19">
        <f t="shared" si="238"/>
        <v>0</v>
      </c>
      <c r="L812" s="138">
        <f>IF(ISNUMBER(VLOOKUP('Rate Calculations'!$A812,#REF!,2,FALSE)),VLOOKUP('Rate Calculations'!$A812,#REF!,2,FALSE),0)</f>
        <v>0</v>
      </c>
      <c r="M812" s="89">
        <f>IF(ISNUMBER(VLOOKUP('Rate Calculations'!$A812,#REF!,4,FALSE)),VLOOKUP('Rate Calculations'!$A812,#REF!,4,FALSE),0)</f>
        <v>0</v>
      </c>
      <c r="N812" s="17">
        <f t="shared" si="239"/>
        <v>0</v>
      </c>
      <c r="O812" s="18">
        <f t="shared" si="240"/>
        <v>0</v>
      </c>
      <c r="P812" s="139">
        <f t="shared" si="241"/>
        <v>0</v>
      </c>
      <c r="Q812" s="66">
        <f t="shared" si="242"/>
        <v>0</v>
      </c>
      <c r="R812" s="66">
        <f t="shared" si="243"/>
        <v>0</v>
      </c>
      <c r="S812" s="10" t="e">
        <f>IF(#REF!="Yes",Q812,(Q812+I812*0.5))</f>
        <v>#REF!</v>
      </c>
      <c r="T812" s="10" t="e">
        <f>IF(#REF!="Yes",R812,(R812+K812*0.5))</f>
        <v>#REF!</v>
      </c>
      <c r="U812" s="151">
        <f t="shared" si="244"/>
        <v>0</v>
      </c>
      <c r="V812" s="16">
        <f t="shared" si="245"/>
        <v>0</v>
      </c>
      <c r="W812" s="16">
        <f t="shared" si="246"/>
        <v>0</v>
      </c>
      <c r="X812" s="138">
        <f>IF(ISNUMBER(VLOOKUP('Rate Calculations'!$A812,#REF!,5,FALSE)),VLOOKUP('Rate Calculations'!$A812,#REF!,5,FALSE),0)</f>
        <v>0</v>
      </c>
      <c r="Y812" s="89">
        <f>IF(ISNUMBER(VLOOKUP('Rate Calculations'!$A812,#REF!,6,FALSE)),VLOOKUP('Rate Calculations'!$A812,#REF!,6,FALSE),0)</f>
        <v>0</v>
      </c>
      <c r="Z812" s="17">
        <f t="shared" si="247"/>
        <v>0</v>
      </c>
      <c r="AA812" s="18">
        <f t="shared" si="248"/>
        <v>0</v>
      </c>
      <c r="AB812" s="46">
        <f t="shared" si="233"/>
        <v>0</v>
      </c>
      <c r="AC812" s="24">
        <f t="shared" si="249"/>
        <v>0</v>
      </c>
      <c r="AD812" s="24">
        <f t="shared" si="250"/>
        <v>0</v>
      </c>
      <c r="AE812" s="27" t="e">
        <f>IF(#REF!="Yes",AC812,(AC812+V812*0.5))</f>
        <v>#REF!</v>
      </c>
      <c r="AF812" s="27" t="e">
        <f>IF(#REF!="Yes",AD812,(AD812+W812*0.5))</f>
        <v>#REF!</v>
      </c>
    </row>
    <row r="813" spans="1:32">
      <c r="A813" s="57" t="str">
        <f t="shared" si="234"/>
        <v xml:space="preserve"> </v>
      </c>
      <c r="B813" s="57"/>
      <c r="C813" s="57"/>
      <c r="D813" s="30" t="str">
        <f>IFERROR((GETPIVOTDATA("Average of Certified Payroll Hourly Rate",'Pivot Table'!$X$3,"Firm Name",A813,"Class Round 3 (PSPO)",B813)),"")</f>
        <v/>
      </c>
      <c r="E813" s="7"/>
      <c r="F813" s="7"/>
      <c r="G813" s="151"/>
      <c r="H813" s="349">
        <f t="shared" si="235"/>
        <v>1.7500000000000002E-2</v>
      </c>
      <c r="I813" s="19">
        <f t="shared" si="236"/>
        <v>0</v>
      </c>
      <c r="J813" s="67">
        <f t="shared" si="237"/>
        <v>3.5000000000000003E-2</v>
      </c>
      <c r="K813" s="19">
        <f t="shared" si="238"/>
        <v>0</v>
      </c>
      <c r="L813" s="138">
        <f>IF(ISNUMBER(VLOOKUP('Rate Calculations'!$A813,#REF!,2,FALSE)),VLOOKUP('Rate Calculations'!$A813,#REF!,2,FALSE),0)</f>
        <v>0</v>
      </c>
      <c r="M813" s="89">
        <f>IF(ISNUMBER(VLOOKUP('Rate Calculations'!$A813,#REF!,4,FALSE)),VLOOKUP('Rate Calculations'!$A813,#REF!,4,FALSE),0)</f>
        <v>0</v>
      </c>
      <c r="N813" s="17">
        <f t="shared" si="239"/>
        <v>0</v>
      </c>
      <c r="O813" s="18">
        <f t="shared" si="240"/>
        <v>0</v>
      </c>
      <c r="P813" s="139">
        <f t="shared" si="241"/>
        <v>0</v>
      </c>
      <c r="Q813" s="66">
        <f t="shared" si="242"/>
        <v>0</v>
      </c>
      <c r="R813" s="66">
        <f t="shared" si="243"/>
        <v>0</v>
      </c>
      <c r="S813" s="10" t="e">
        <f>IF(#REF!="Yes",Q813,(Q813+I813*0.5))</f>
        <v>#REF!</v>
      </c>
      <c r="T813" s="10" t="e">
        <f>IF(#REF!="Yes",R813,(R813+K813*0.5))</f>
        <v>#REF!</v>
      </c>
      <c r="U813" s="151">
        <f t="shared" si="244"/>
        <v>0</v>
      </c>
      <c r="V813" s="16">
        <f t="shared" si="245"/>
        <v>0</v>
      </c>
      <c r="W813" s="16">
        <f t="shared" si="246"/>
        <v>0</v>
      </c>
      <c r="X813" s="138">
        <f>IF(ISNUMBER(VLOOKUP('Rate Calculations'!$A813,#REF!,5,FALSE)),VLOOKUP('Rate Calculations'!$A813,#REF!,5,FALSE),0)</f>
        <v>0</v>
      </c>
      <c r="Y813" s="89">
        <f>IF(ISNUMBER(VLOOKUP('Rate Calculations'!$A813,#REF!,6,FALSE)),VLOOKUP('Rate Calculations'!$A813,#REF!,6,FALSE),0)</f>
        <v>0</v>
      </c>
      <c r="Z813" s="17">
        <f t="shared" si="247"/>
        <v>0</v>
      </c>
      <c r="AA813" s="18">
        <f t="shared" si="248"/>
        <v>0</v>
      </c>
      <c r="AB813" s="46">
        <f t="shared" si="233"/>
        <v>0</v>
      </c>
      <c r="AC813" s="24">
        <f t="shared" si="249"/>
        <v>0</v>
      </c>
      <c r="AD813" s="24">
        <f t="shared" si="250"/>
        <v>0</v>
      </c>
      <c r="AE813" s="27" t="e">
        <f>IF(#REF!="Yes",AC813,(AC813+V813*0.5))</f>
        <v>#REF!</v>
      </c>
      <c r="AF813" s="27" t="e">
        <f>IF(#REF!="Yes",AD813,(AD813+W813*0.5))</f>
        <v>#REF!</v>
      </c>
    </row>
    <row r="814" spans="1:32">
      <c r="A814" s="57" t="str">
        <f t="shared" si="234"/>
        <v xml:space="preserve"> </v>
      </c>
      <c r="B814" s="57"/>
      <c r="C814" s="57"/>
      <c r="D814" s="30" t="str">
        <f>IFERROR((GETPIVOTDATA("Average of Certified Payroll Hourly Rate",'Pivot Table'!$X$3,"Firm Name",A814,"Class Round 3 (PSPO)",B814)),"")</f>
        <v/>
      </c>
      <c r="E814" s="7"/>
      <c r="F814" s="7"/>
      <c r="G814" s="151"/>
      <c r="H814" s="349">
        <f t="shared" si="235"/>
        <v>1.7500000000000002E-2</v>
      </c>
      <c r="I814" s="19">
        <f t="shared" si="236"/>
        <v>0</v>
      </c>
      <c r="J814" s="67">
        <f t="shared" si="237"/>
        <v>3.5000000000000003E-2</v>
      </c>
      <c r="K814" s="19">
        <f t="shared" si="238"/>
        <v>0</v>
      </c>
      <c r="L814" s="138">
        <f>IF(ISNUMBER(VLOOKUP('Rate Calculations'!$A814,#REF!,2,FALSE)),VLOOKUP('Rate Calculations'!$A814,#REF!,2,FALSE),0)</f>
        <v>0</v>
      </c>
      <c r="M814" s="89">
        <f>IF(ISNUMBER(VLOOKUP('Rate Calculations'!$A814,#REF!,4,FALSE)),VLOOKUP('Rate Calculations'!$A814,#REF!,4,FALSE),0)</f>
        <v>0</v>
      </c>
      <c r="N814" s="17">
        <f t="shared" si="239"/>
        <v>0</v>
      </c>
      <c r="O814" s="18">
        <f t="shared" si="240"/>
        <v>0</v>
      </c>
      <c r="P814" s="139">
        <f t="shared" si="241"/>
        <v>0</v>
      </c>
      <c r="Q814" s="66">
        <f t="shared" si="242"/>
        <v>0</v>
      </c>
      <c r="R814" s="66">
        <f t="shared" si="243"/>
        <v>0</v>
      </c>
      <c r="S814" s="10" t="e">
        <f>IF(#REF!="Yes",Q814,(Q814+I814*0.5))</f>
        <v>#REF!</v>
      </c>
      <c r="T814" s="10" t="e">
        <f>IF(#REF!="Yes",R814,(R814+K814*0.5))</f>
        <v>#REF!</v>
      </c>
      <c r="U814" s="151">
        <f t="shared" si="244"/>
        <v>0</v>
      </c>
      <c r="V814" s="16">
        <f t="shared" si="245"/>
        <v>0</v>
      </c>
      <c r="W814" s="16">
        <f t="shared" si="246"/>
        <v>0</v>
      </c>
      <c r="X814" s="138">
        <f>IF(ISNUMBER(VLOOKUP('Rate Calculations'!$A814,#REF!,5,FALSE)),VLOOKUP('Rate Calculations'!$A814,#REF!,5,FALSE),0)</f>
        <v>0</v>
      </c>
      <c r="Y814" s="89">
        <f>IF(ISNUMBER(VLOOKUP('Rate Calculations'!$A814,#REF!,6,FALSE)),VLOOKUP('Rate Calculations'!$A814,#REF!,6,FALSE),0)</f>
        <v>0</v>
      </c>
      <c r="Z814" s="17">
        <f t="shared" si="247"/>
        <v>0</v>
      </c>
      <c r="AA814" s="18">
        <f t="shared" si="248"/>
        <v>0</v>
      </c>
      <c r="AB814" s="46">
        <f t="shared" si="233"/>
        <v>0</v>
      </c>
      <c r="AC814" s="24">
        <f t="shared" si="249"/>
        <v>0</v>
      </c>
      <c r="AD814" s="24">
        <f t="shared" si="250"/>
        <v>0</v>
      </c>
      <c r="AE814" s="27" t="e">
        <f>IF(#REF!="Yes",AC814,(AC814+V814*0.5))</f>
        <v>#REF!</v>
      </c>
      <c r="AF814" s="27" t="e">
        <f>IF(#REF!="Yes",AD814,(AD814+W814*0.5))</f>
        <v>#REF!</v>
      </c>
    </row>
    <row r="815" spans="1:32">
      <c r="A815" s="57" t="str">
        <f t="shared" si="234"/>
        <v xml:space="preserve"> </v>
      </c>
      <c r="B815" s="57"/>
      <c r="C815" s="57"/>
      <c r="D815" s="30" t="str">
        <f>IFERROR((GETPIVOTDATA("Average of Certified Payroll Hourly Rate",'Pivot Table'!$X$3,"Firm Name",A815,"Class Round 3 (PSPO)",B815)),"")</f>
        <v/>
      </c>
      <c r="E815" s="7"/>
      <c r="F815" s="7"/>
      <c r="G815" s="151"/>
      <c r="H815" s="349">
        <f t="shared" si="235"/>
        <v>1.7500000000000002E-2</v>
      </c>
      <c r="I815" s="19">
        <f t="shared" si="236"/>
        <v>0</v>
      </c>
      <c r="J815" s="67">
        <f t="shared" si="237"/>
        <v>3.5000000000000003E-2</v>
      </c>
      <c r="K815" s="19">
        <f t="shared" si="238"/>
        <v>0</v>
      </c>
      <c r="L815" s="138">
        <f>IF(ISNUMBER(VLOOKUP('Rate Calculations'!$A815,#REF!,2,FALSE)),VLOOKUP('Rate Calculations'!$A815,#REF!,2,FALSE),0)</f>
        <v>0</v>
      </c>
      <c r="M815" s="89">
        <f>IF(ISNUMBER(VLOOKUP('Rate Calculations'!$A815,#REF!,4,FALSE)),VLOOKUP('Rate Calculations'!$A815,#REF!,4,FALSE),0)</f>
        <v>0</v>
      </c>
      <c r="N815" s="17">
        <f t="shared" si="239"/>
        <v>0</v>
      </c>
      <c r="O815" s="18">
        <f t="shared" si="240"/>
        <v>0</v>
      </c>
      <c r="P815" s="139">
        <f t="shared" si="241"/>
        <v>0</v>
      </c>
      <c r="Q815" s="66">
        <f t="shared" si="242"/>
        <v>0</v>
      </c>
      <c r="R815" s="66">
        <f t="shared" si="243"/>
        <v>0</v>
      </c>
      <c r="S815" s="10" t="e">
        <f>IF(#REF!="Yes",Q815,(Q815+I815*0.5))</f>
        <v>#REF!</v>
      </c>
      <c r="T815" s="10" t="e">
        <f>IF(#REF!="Yes",R815,(R815+K815*0.5))</f>
        <v>#REF!</v>
      </c>
      <c r="U815" s="151">
        <f t="shared" si="244"/>
        <v>0</v>
      </c>
      <c r="V815" s="16">
        <f t="shared" si="245"/>
        <v>0</v>
      </c>
      <c r="W815" s="16">
        <f t="shared" si="246"/>
        <v>0</v>
      </c>
      <c r="X815" s="138">
        <f>IF(ISNUMBER(VLOOKUP('Rate Calculations'!$A815,#REF!,5,FALSE)),VLOOKUP('Rate Calculations'!$A815,#REF!,5,FALSE),0)</f>
        <v>0</v>
      </c>
      <c r="Y815" s="89">
        <f>IF(ISNUMBER(VLOOKUP('Rate Calculations'!$A815,#REF!,6,FALSE)),VLOOKUP('Rate Calculations'!$A815,#REF!,6,FALSE),0)</f>
        <v>0</v>
      </c>
      <c r="Z815" s="17">
        <f t="shared" si="247"/>
        <v>0</v>
      </c>
      <c r="AA815" s="18">
        <f t="shared" si="248"/>
        <v>0</v>
      </c>
      <c r="AB815" s="46">
        <f t="shared" si="233"/>
        <v>0</v>
      </c>
      <c r="AC815" s="24">
        <f t="shared" si="249"/>
        <v>0</v>
      </c>
      <c r="AD815" s="24">
        <f t="shared" si="250"/>
        <v>0</v>
      </c>
      <c r="AE815" s="27" t="e">
        <f>IF(#REF!="Yes",AC815,(AC815+V815*0.5))</f>
        <v>#REF!</v>
      </c>
      <c r="AF815" s="27" t="e">
        <f>IF(#REF!="Yes",AD815,(AD815+W815*0.5))</f>
        <v>#REF!</v>
      </c>
    </row>
    <row r="816" spans="1:32">
      <c r="A816" s="57" t="str">
        <f t="shared" si="234"/>
        <v xml:space="preserve"> </v>
      </c>
      <c r="B816" s="57"/>
      <c r="C816" s="57"/>
      <c r="D816" s="30" t="str">
        <f>IFERROR((GETPIVOTDATA("Average of Certified Payroll Hourly Rate",'Pivot Table'!$X$3,"Firm Name",A816,"Class Round 3 (PSPO)",B816)),"")</f>
        <v/>
      </c>
      <c r="E816" s="7"/>
      <c r="F816" s="7"/>
      <c r="G816" s="151"/>
      <c r="H816" s="349">
        <f t="shared" si="235"/>
        <v>1.7500000000000002E-2</v>
      </c>
      <c r="I816" s="19">
        <f t="shared" si="236"/>
        <v>0</v>
      </c>
      <c r="J816" s="67">
        <f t="shared" si="237"/>
        <v>3.5000000000000003E-2</v>
      </c>
      <c r="K816" s="19">
        <f t="shared" si="238"/>
        <v>0</v>
      </c>
      <c r="L816" s="138">
        <f>IF(ISNUMBER(VLOOKUP('Rate Calculations'!$A816,#REF!,2,FALSE)),VLOOKUP('Rate Calculations'!$A816,#REF!,2,FALSE),0)</f>
        <v>0</v>
      </c>
      <c r="M816" s="89">
        <f>IF(ISNUMBER(VLOOKUP('Rate Calculations'!$A816,#REF!,4,FALSE)),VLOOKUP('Rate Calculations'!$A816,#REF!,4,FALSE),0)</f>
        <v>0</v>
      </c>
      <c r="N816" s="17">
        <f t="shared" si="239"/>
        <v>0</v>
      </c>
      <c r="O816" s="18">
        <f t="shared" si="240"/>
        <v>0</v>
      </c>
      <c r="P816" s="139">
        <f t="shared" si="241"/>
        <v>0</v>
      </c>
      <c r="Q816" s="66">
        <f t="shared" si="242"/>
        <v>0</v>
      </c>
      <c r="R816" s="66">
        <f t="shared" si="243"/>
        <v>0</v>
      </c>
      <c r="S816" s="10" t="e">
        <f>IF(#REF!="Yes",Q816,(Q816+I816*0.5))</f>
        <v>#REF!</v>
      </c>
      <c r="T816" s="10" t="e">
        <f>IF(#REF!="Yes",R816,(R816+K816*0.5))</f>
        <v>#REF!</v>
      </c>
      <c r="U816" s="151">
        <f t="shared" si="244"/>
        <v>0</v>
      </c>
      <c r="V816" s="16">
        <f t="shared" si="245"/>
        <v>0</v>
      </c>
      <c r="W816" s="16">
        <f t="shared" si="246"/>
        <v>0</v>
      </c>
      <c r="X816" s="138">
        <f>IF(ISNUMBER(VLOOKUP('Rate Calculations'!$A816,#REF!,5,FALSE)),VLOOKUP('Rate Calculations'!$A816,#REF!,5,FALSE),0)</f>
        <v>0</v>
      </c>
      <c r="Y816" s="89">
        <f>IF(ISNUMBER(VLOOKUP('Rate Calculations'!$A816,#REF!,6,FALSE)),VLOOKUP('Rate Calculations'!$A816,#REF!,6,FALSE),0)</f>
        <v>0</v>
      </c>
      <c r="Z816" s="17">
        <f t="shared" si="247"/>
        <v>0</v>
      </c>
      <c r="AA816" s="18">
        <f t="shared" si="248"/>
        <v>0</v>
      </c>
      <c r="AB816" s="46">
        <f t="shared" si="233"/>
        <v>0</v>
      </c>
      <c r="AC816" s="24">
        <f t="shared" si="249"/>
        <v>0</v>
      </c>
      <c r="AD816" s="24">
        <f t="shared" si="250"/>
        <v>0</v>
      </c>
      <c r="AE816" s="27" t="e">
        <f>IF(#REF!="Yes",AC816,(AC816+V816*0.5))</f>
        <v>#REF!</v>
      </c>
      <c r="AF816" s="27" t="e">
        <f>IF(#REF!="Yes",AD816,(AD816+W816*0.5))</f>
        <v>#REF!</v>
      </c>
    </row>
    <row r="817" spans="1:32">
      <c r="A817" s="57" t="str">
        <f t="shared" si="234"/>
        <v xml:space="preserve"> </v>
      </c>
      <c r="B817" s="57"/>
      <c r="C817" s="57"/>
      <c r="D817" s="30" t="str">
        <f>IFERROR((GETPIVOTDATA("Average of Certified Payroll Hourly Rate",'Pivot Table'!$X$3,"Firm Name",A817,"Class Round 3 (PSPO)",B817)),"")</f>
        <v/>
      </c>
      <c r="E817" s="7"/>
      <c r="F817" s="7"/>
      <c r="G817" s="151"/>
      <c r="H817" s="349">
        <f t="shared" si="235"/>
        <v>1.7500000000000002E-2</v>
      </c>
      <c r="I817" s="19">
        <f t="shared" si="236"/>
        <v>0</v>
      </c>
      <c r="J817" s="67">
        <f t="shared" si="237"/>
        <v>3.5000000000000003E-2</v>
      </c>
      <c r="K817" s="19">
        <f t="shared" si="238"/>
        <v>0</v>
      </c>
      <c r="L817" s="138">
        <f>IF(ISNUMBER(VLOOKUP('Rate Calculations'!$A817,#REF!,2,FALSE)),VLOOKUP('Rate Calculations'!$A817,#REF!,2,FALSE),0)</f>
        <v>0</v>
      </c>
      <c r="M817" s="89">
        <f>IF(ISNUMBER(VLOOKUP('Rate Calculations'!$A817,#REF!,4,FALSE)),VLOOKUP('Rate Calculations'!$A817,#REF!,4,FALSE),0)</f>
        <v>0</v>
      </c>
      <c r="N817" s="17">
        <f t="shared" si="239"/>
        <v>0</v>
      </c>
      <c r="O817" s="18">
        <f t="shared" si="240"/>
        <v>0</v>
      </c>
      <c r="P817" s="139">
        <f t="shared" si="241"/>
        <v>0</v>
      </c>
      <c r="Q817" s="66">
        <f t="shared" si="242"/>
        <v>0</v>
      </c>
      <c r="R817" s="66">
        <f t="shared" si="243"/>
        <v>0</v>
      </c>
      <c r="S817" s="10" t="e">
        <f>IF(#REF!="Yes",Q817,(Q817+I817*0.5))</f>
        <v>#REF!</v>
      </c>
      <c r="T817" s="10" t="e">
        <f>IF(#REF!="Yes",R817,(R817+K817*0.5))</f>
        <v>#REF!</v>
      </c>
      <c r="U817" s="151">
        <f t="shared" si="244"/>
        <v>0</v>
      </c>
      <c r="V817" s="16">
        <f t="shared" si="245"/>
        <v>0</v>
      </c>
      <c r="W817" s="16">
        <f t="shared" si="246"/>
        <v>0</v>
      </c>
      <c r="X817" s="138">
        <f>IF(ISNUMBER(VLOOKUP('Rate Calculations'!$A817,#REF!,5,FALSE)),VLOOKUP('Rate Calculations'!$A817,#REF!,5,FALSE),0)</f>
        <v>0</v>
      </c>
      <c r="Y817" s="89">
        <f>IF(ISNUMBER(VLOOKUP('Rate Calculations'!$A817,#REF!,6,FALSE)),VLOOKUP('Rate Calculations'!$A817,#REF!,6,FALSE),0)</f>
        <v>0</v>
      </c>
      <c r="Z817" s="17">
        <f t="shared" si="247"/>
        <v>0</v>
      </c>
      <c r="AA817" s="18">
        <f t="shared" si="248"/>
        <v>0</v>
      </c>
      <c r="AB817" s="46">
        <f t="shared" si="233"/>
        <v>0</v>
      </c>
      <c r="AC817" s="24">
        <f t="shared" si="249"/>
        <v>0</v>
      </c>
      <c r="AD817" s="24">
        <f t="shared" si="250"/>
        <v>0</v>
      </c>
      <c r="AE817" s="27" t="e">
        <f>IF(#REF!="Yes",AC817,(AC817+V817*0.5))</f>
        <v>#REF!</v>
      </c>
      <c r="AF817" s="27" t="e">
        <f>IF(#REF!="Yes",AD817,(AD817+W817*0.5))</f>
        <v>#REF!</v>
      </c>
    </row>
    <row r="818" spans="1:32">
      <c r="A818" s="57" t="str">
        <f t="shared" si="234"/>
        <v xml:space="preserve"> </v>
      </c>
      <c r="B818" s="57"/>
      <c r="C818" s="57"/>
      <c r="D818" s="30" t="str">
        <f>IFERROR((GETPIVOTDATA("Average of Certified Payroll Hourly Rate",'Pivot Table'!$X$3,"Firm Name",A818,"Class Round 3 (PSPO)",B818)),"")</f>
        <v/>
      </c>
      <c r="E818" s="7"/>
      <c r="F818" s="7"/>
      <c r="G818" s="151"/>
      <c r="H818" s="349">
        <f t="shared" si="235"/>
        <v>1.7500000000000002E-2</v>
      </c>
      <c r="I818" s="19">
        <f t="shared" si="236"/>
        <v>0</v>
      </c>
      <c r="J818" s="67">
        <f t="shared" si="237"/>
        <v>3.5000000000000003E-2</v>
      </c>
      <c r="K818" s="19">
        <f t="shared" si="238"/>
        <v>0</v>
      </c>
      <c r="L818" s="138">
        <f>IF(ISNUMBER(VLOOKUP('Rate Calculations'!$A818,#REF!,2,FALSE)),VLOOKUP('Rate Calculations'!$A818,#REF!,2,FALSE),0)</f>
        <v>0</v>
      </c>
      <c r="M818" s="89">
        <f>IF(ISNUMBER(VLOOKUP('Rate Calculations'!$A818,#REF!,4,FALSE)),VLOOKUP('Rate Calculations'!$A818,#REF!,4,FALSE),0)</f>
        <v>0</v>
      </c>
      <c r="N818" s="17">
        <f t="shared" si="239"/>
        <v>0</v>
      </c>
      <c r="O818" s="18">
        <f t="shared" si="240"/>
        <v>0</v>
      </c>
      <c r="P818" s="139">
        <f t="shared" si="241"/>
        <v>0</v>
      </c>
      <c r="Q818" s="66">
        <f t="shared" si="242"/>
        <v>0</v>
      </c>
      <c r="R818" s="66">
        <f t="shared" si="243"/>
        <v>0</v>
      </c>
      <c r="S818" s="10" t="e">
        <f>IF(#REF!="Yes",Q818,(Q818+I818*0.5))</f>
        <v>#REF!</v>
      </c>
      <c r="T818" s="10" t="e">
        <f>IF(#REF!="Yes",R818,(R818+K818*0.5))</f>
        <v>#REF!</v>
      </c>
      <c r="U818" s="151">
        <f t="shared" si="244"/>
        <v>0</v>
      </c>
      <c r="V818" s="16">
        <f t="shared" si="245"/>
        <v>0</v>
      </c>
      <c r="W818" s="16">
        <f t="shared" si="246"/>
        <v>0</v>
      </c>
      <c r="X818" s="138">
        <f>IF(ISNUMBER(VLOOKUP('Rate Calculations'!$A818,#REF!,5,FALSE)),VLOOKUP('Rate Calculations'!$A818,#REF!,5,FALSE),0)</f>
        <v>0</v>
      </c>
      <c r="Y818" s="89">
        <f>IF(ISNUMBER(VLOOKUP('Rate Calculations'!$A818,#REF!,6,FALSE)),VLOOKUP('Rate Calculations'!$A818,#REF!,6,FALSE),0)</f>
        <v>0</v>
      </c>
      <c r="Z818" s="17">
        <f t="shared" si="247"/>
        <v>0</v>
      </c>
      <c r="AA818" s="18">
        <f t="shared" si="248"/>
        <v>0</v>
      </c>
      <c r="AB818" s="46">
        <f t="shared" si="233"/>
        <v>0</v>
      </c>
      <c r="AC818" s="24">
        <f t="shared" si="249"/>
        <v>0</v>
      </c>
      <c r="AD818" s="24">
        <f t="shared" si="250"/>
        <v>0</v>
      </c>
      <c r="AE818" s="27" t="e">
        <f>IF(#REF!="Yes",AC818,(AC818+V818*0.5))</f>
        <v>#REF!</v>
      </c>
      <c r="AF818" s="27" t="e">
        <f>IF(#REF!="Yes",AD818,(AD818+W818*0.5))</f>
        <v>#REF!</v>
      </c>
    </row>
    <row r="819" spans="1:32">
      <c r="A819" s="57" t="str">
        <f t="shared" si="234"/>
        <v xml:space="preserve"> </v>
      </c>
      <c r="B819" s="57"/>
      <c r="C819" s="57"/>
      <c r="D819" s="30" t="str">
        <f>IFERROR((GETPIVOTDATA("Average of Certified Payroll Hourly Rate",'Pivot Table'!$X$3,"Firm Name",A819,"Class Round 3 (PSPO)",B819)),"")</f>
        <v/>
      </c>
      <c r="E819" s="7"/>
      <c r="F819" s="7"/>
      <c r="G819" s="151"/>
      <c r="H819" s="349">
        <f t="shared" si="235"/>
        <v>1.7500000000000002E-2</v>
      </c>
      <c r="I819" s="19">
        <f t="shared" si="236"/>
        <v>0</v>
      </c>
      <c r="J819" s="67">
        <f t="shared" si="237"/>
        <v>3.5000000000000003E-2</v>
      </c>
      <c r="K819" s="19">
        <f t="shared" si="238"/>
        <v>0</v>
      </c>
      <c r="L819" s="138">
        <f>IF(ISNUMBER(VLOOKUP('Rate Calculations'!$A819,#REF!,2,FALSE)),VLOOKUP('Rate Calculations'!$A819,#REF!,2,FALSE),0)</f>
        <v>0</v>
      </c>
      <c r="M819" s="89">
        <f>IF(ISNUMBER(VLOOKUP('Rate Calculations'!$A819,#REF!,4,FALSE)),VLOOKUP('Rate Calculations'!$A819,#REF!,4,FALSE),0)</f>
        <v>0</v>
      </c>
      <c r="N819" s="17">
        <f t="shared" si="239"/>
        <v>0</v>
      </c>
      <c r="O819" s="18">
        <f t="shared" si="240"/>
        <v>0</v>
      </c>
      <c r="P819" s="139">
        <f t="shared" si="241"/>
        <v>0</v>
      </c>
      <c r="Q819" s="66">
        <f t="shared" si="242"/>
        <v>0</v>
      </c>
      <c r="R819" s="66">
        <f t="shared" si="243"/>
        <v>0</v>
      </c>
      <c r="S819" s="10" t="e">
        <f>IF(#REF!="Yes",Q819,(Q819+I819*0.5))</f>
        <v>#REF!</v>
      </c>
      <c r="T819" s="10" t="e">
        <f>IF(#REF!="Yes",R819,(R819+K819*0.5))</f>
        <v>#REF!</v>
      </c>
      <c r="U819" s="151">
        <f t="shared" si="244"/>
        <v>0</v>
      </c>
      <c r="V819" s="16">
        <f t="shared" si="245"/>
        <v>0</v>
      </c>
      <c r="W819" s="16">
        <f t="shared" si="246"/>
        <v>0</v>
      </c>
      <c r="X819" s="138">
        <f>IF(ISNUMBER(VLOOKUP('Rate Calculations'!$A819,#REF!,5,FALSE)),VLOOKUP('Rate Calculations'!$A819,#REF!,5,FALSE),0)</f>
        <v>0</v>
      </c>
      <c r="Y819" s="89">
        <f>IF(ISNUMBER(VLOOKUP('Rate Calculations'!$A819,#REF!,6,FALSE)),VLOOKUP('Rate Calculations'!$A819,#REF!,6,FALSE),0)</f>
        <v>0</v>
      </c>
      <c r="Z819" s="17">
        <f t="shared" si="247"/>
        <v>0</v>
      </c>
      <c r="AA819" s="18">
        <f t="shared" si="248"/>
        <v>0</v>
      </c>
      <c r="AB819" s="46">
        <f t="shared" si="233"/>
        <v>0</v>
      </c>
      <c r="AC819" s="24">
        <f t="shared" si="249"/>
        <v>0</v>
      </c>
      <c r="AD819" s="24">
        <f t="shared" si="250"/>
        <v>0</v>
      </c>
      <c r="AE819" s="27" t="e">
        <f>IF(#REF!="Yes",AC819,(AC819+V819*0.5))</f>
        <v>#REF!</v>
      </c>
      <c r="AF819" s="27" t="e">
        <f>IF(#REF!="Yes",AD819,(AD819+W819*0.5))</f>
        <v>#REF!</v>
      </c>
    </row>
    <row r="820" spans="1:32">
      <c r="A820" s="57" t="str">
        <f t="shared" si="234"/>
        <v xml:space="preserve"> </v>
      </c>
      <c r="B820" s="57"/>
      <c r="C820" s="57"/>
      <c r="D820" s="30" t="str">
        <f>IFERROR((GETPIVOTDATA("Average of Certified Payroll Hourly Rate",'Pivot Table'!$X$3,"Firm Name",A820,"Class Round 3 (PSPO)",B820)),"")</f>
        <v/>
      </c>
      <c r="E820" s="7"/>
      <c r="F820" s="7"/>
      <c r="G820" s="151"/>
      <c r="H820" s="349">
        <f t="shared" si="235"/>
        <v>1.7500000000000002E-2</v>
      </c>
      <c r="I820" s="19">
        <f t="shared" si="236"/>
        <v>0</v>
      </c>
      <c r="J820" s="67">
        <f t="shared" si="237"/>
        <v>3.5000000000000003E-2</v>
      </c>
      <c r="K820" s="19">
        <f t="shared" si="238"/>
        <v>0</v>
      </c>
      <c r="L820" s="138">
        <f>IF(ISNUMBER(VLOOKUP('Rate Calculations'!$A820,#REF!,2,FALSE)),VLOOKUP('Rate Calculations'!$A820,#REF!,2,FALSE),0)</f>
        <v>0</v>
      </c>
      <c r="M820" s="89">
        <f>IF(ISNUMBER(VLOOKUP('Rate Calculations'!$A820,#REF!,4,FALSE)),VLOOKUP('Rate Calculations'!$A820,#REF!,4,FALSE),0)</f>
        <v>0</v>
      </c>
      <c r="N820" s="17">
        <f t="shared" si="239"/>
        <v>0</v>
      </c>
      <c r="O820" s="18">
        <f t="shared" si="240"/>
        <v>0</v>
      </c>
      <c r="P820" s="139">
        <f t="shared" si="241"/>
        <v>0</v>
      </c>
      <c r="Q820" s="66">
        <f t="shared" si="242"/>
        <v>0</v>
      </c>
      <c r="R820" s="66">
        <f t="shared" si="243"/>
        <v>0</v>
      </c>
      <c r="S820" s="10" t="e">
        <f>IF(#REF!="Yes",Q820,(Q820+I820*0.5))</f>
        <v>#REF!</v>
      </c>
      <c r="T820" s="10" t="e">
        <f>IF(#REF!="Yes",R820,(R820+K820*0.5))</f>
        <v>#REF!</v>
      </c>
      <c r="U820" s="151">
        <f t="shared" si="244"/>
        <v>0</v>
      </c>
      <c r="V820" s="16">
        <f t="shared" si="245"/>
        <v>0</v>
      </c>
      <c r="W820" s="16">
        <f t="shared" si="246"/>
        <v>0</v>
      </c>
      <c r="X820" s="138">
        <f>IF(ISNUMBER(VLOOKUP('Rate Calculations'!$A820,#REF!,5,FALSE)),VLOOKUP('Rate Calculations'!$A820,#REF!,5,FALSE),0)</f>
        <v>0</v>
      </c>
      <c r="Y820" s="89">
        <f>IF(ISNUMBER(VLOOKUP('Rate Calculations'!$A820,#REF!,6,FALSE)),VLOOKUP('Rate Calculations'!$A820,#REF!,6,FALSE),0)</f>
        <v>0</v>
      </c>
      <c r="Z820" s="17">
        <f t="shared" si="247"/>
        <v>0</v>
      </c>
      <c r="AA820" s="18">
        <f t="shared" si="248"/>
        <v>0</v>
      </c>
      <c r="AB820" s="46">
        <f t="shared" si="233"/>
        <v>0</v>
      </c>
      <c r="AC820" s="24">
        <f t="shared" si="249"/>
        <v>0</v>
      </c>
      <c r="AD820" s="24">
        <f t="shared" si="250"/>
        <v>0</v>
      </c>
      <c r="AE820" s="27" t="e">
        <f>IF(#REF!="Yes",AC820,(AC820+V820*0.5))</f>
        <v>#REF!</v>
      </c>
      <c r="AF820" s="27" t="e">
        <f>IF(#REF!="Yes",AD820,(AD820+W820*0.5))</f>
        <v>#REF!</v>
      </c>
    </row>
    <row r="821" spans="1:32">
      <c r="A821" s="57" t="str">
        <f t="shared" si="234"/>
        <v xml:space="preserve"> </v>
      </c>
      <c r="B821" s="57"/>
      <c r="C821" s="57"/>
      <c r="D821" s="30" t="str">
        <f>IFERROR((GETPIVOTDATA("Average of Certified Payroll Hourly Rate",'Pivot Table'!$X$3,"Firm Name",A821,"Class Round 3 (PSPO)",B821)),"")</f>
        <v/>
      </c>
      <c r="E821" s="7"/>
      <c r="F821" s="7"/>
      <c r="G821" s="151"/>
      <c r="H821" s="349">
        <f t="shared" si="235"/>
        <v>1.7500000000000002E-2</v>
      </c>
      <c r="I821" s="19">
        <f t="shared" si="236"/>
        <v>0</v>
      </c>
      <c r="J821" s="67">
        <f t="shared" si="237"/>
        <v>3.5000000000000003E-2</v>
      </c>
      <c r="K821" s="19">
        <f t="shared" si="238"/>
        <v>0</v>
      </c>
      <c r="L821" s="138">
        <f>IF(ISNUMBER(VLOOKUP('Rate Calculations'!$A821,#REF!,2,FALSE)),VLOOKUP('Rate Calculations'!$A821,#REF!,2,FALSE),0)</f>
        <v>0</v>
      </c>
      <c r="M821" s="89">
        <f>IF(ISNUMBER(VLOOKUP('Rate Calculations'!$A821,#REF!,4,FALSE)),VLOOKUP('Rate Calculations'!$A821,#REF!,4,FALSE),0)</f>
        <v>0</v>
      </c>
      <c r="N821" s="17">
        <f t="shared" si="239"/>
        <v>0</v>
      </c>
      <c r="O821" s="18">
        <f t="shared" si="240"/>
        <v>0</v>
      </c>
      <c r="P821" s="139">
        <f t="shared" si="241"/>
        <v>0</v>
      </c>
      <c r="Q821" s="66">
        <f t="shared" si="242"/>
        <v>0</v>
      </c>
      <c r="R821" s="66">
        <f t="shared" si="243"/>
        <v>0</v>
      </c>
      <c r="S821" s="10" t="e">
        <f>IF(#REF!="Yes",Q821,(Q821+I821*0.5))</f>
        <v>#REF!</v>
      </c>
      <c r="T821" s="10" t="e">
        <f>IF(#REF!="Yes",R821,(R821+K821*0.5))</f>
        <v>#REF!</v>
      </c>
      <c r="U821" s="151">
        <f t="shared" si="244"/>
        <v>0</v>
      </c>
      <c r="V821" s="16">
        <f t="shared" si="245"/>
        <v>0</v>
      </c>
      <c r="W821" s="16">
        <f t="shared" si="246"/>
        <v>0</v>
      </c>
      <c r="X821" s="138">
        <f>IF(ISNUMBER(VLOOKUP('Rate Calculations'!$A821,#REF!,5,FALSE)),VLOOKUP('Rate Calculations'!$A821,#REF!,5,FALSE),0)</f>
        <v>0</v>
      </c>
      <c r="Y821" s="89">
        <f>IF(ISNUMBER(VLOOKUP('Rate Calculations'!$A821,#REF!,6,FALSE)),VLOOKUP('Rate Calculations'!$A821,#REF!,6,FALSE),0)</f>
        <v>0</v>
      </c>
      <c r="Z821" s="17">
        <f t="shared" si="247"/>
        <v>0</v>
      </c>
      <c r="AA821" s="18">
        <f t="shared" si="248"/>
        <v>0</v>
      </c>
      <c r="AB821" s="46">
        <f t="shared" si="233"/>
        <v>0</v>
      </c>
      <c r="AC821" s="24">
        <f t="shared" si="249"/>
        <v>0</v>
      </c>
      <c r="AD821" s="24">
        <f t="shared" si="250"/>
        <v>0</v>
      </c>
      <c r="AE821" s="27" t="e">
        <f>IF(#REF!="Yes",AC821,(AC821+V821*0.5))</f>
        <v>#REF!</v>
      </c>
      <c r="AF821" s="27" t="e">
        <f>IF(#REF!="Yes",AD821,(AD821+W821*0.5))</f>
        <v>#REF!</v>
      </c>
    </row>
    <row r="822" spans="1:32">
      <c r="A822" s="57" t="str">
        <f t="shared" si="234"/>
        <v xml:space="preserve"> </v>
      </c>
      <c r="B822" s="57"/>
      <c r="C822" s="57"/>
      <c r="D822" s="30" t="str">
        <f>IFERROR((GETPIVOTDATA("Average of Certified Payroll Hourly Rate",'Pivot Table'!$X$3,"Firm Name",A822,"Class Round 3 (PSPO)",B822)),"")</f>
        <v/>
      </c>
      <c r="E822" s="7"/>
      <c r="F822" s="7"/>
      <c r="G822" s="151"/>
      <c r="H822" s="349">
        <f t="shared" si="235"/>
        <v>1.7500000000000002E-2</v>
      </c>
      <c r="I822" s="19">
        <f t="shared" si="236"/>
        <v>0</v>
      </c>
      <c r="J822" s="67">
        <f t="shared" si="237"/>
        <v>3.5000000000000003E-2</v>
      </c>
      <c r="K822" s="19">
        <f t="shared" si="238"/>
        <v>0</v>
      </c>
      <c r="L822" s="138">
        <f>IF(ISNUMBER(VLOOKUP('Rate Calculations'!$A822,#REF!,2,FALSE)),VLOOKUP('Rate Calculations'!$A822,#REF!,2,FALSE),0)</f>
        <v>0</v>
      </c>
      <c r="M822" s="89">
        <f>IF(ISNUMBER(VLOOKUP('Rate Calculations'!$A822,#REF!,4,FALSE)),VLOOKUP('Rate Calculations'!$A822,#REF!,4,FALSE),0)</f>
        <v>0</v>
      </c>
      <c r="N822" s="17">
        <f t="shared" si="239"/>
        <v>0</v>
      </c>
      <c r="O822" s="18">
        <f t="shared" si="240"/>
        <v>0</v>
      </c>
      <c r="P822" s="139">
        <f t="shared" si="241"/>
        <v>0</v>
      </c>
      <c r="Q822" s="66">
        <f t="shared" si="242"/>
        <v>0</v>
      </c>
      <c r="R822" s="66">
        <f t="shared" si="243"/>
        <v>0</v>
      </c>
      <c r="S822" s="10" t="e">
        <f>IF(#REF!="Yes",Q822,(Q822+I822*0.5))</f>
        <v>#REF!</v>
      </c>
      <c r="T822" s="10" t="e">
        <f>IF(#REF!="Yes",R822,(R822+K822*0.5))</f>
        <v>#REF!</v>
      </c>
      <c r="U822" s="151">
        <f t="shared" si="244"/>
        <v>0</v>
      </c>
      <c r="V822" s="16">
        <f t="shared" si="245"/>
        <v>0</v>
      </c>
      <c r="W822" s="16">
        <f t="shared" si="246"/>
        <v>0</v>
      </c>
      <c r="X822" s="138">
        <f>IF(ISNUMBER(VLOOKUP('Rate Calculations'!$A822,#REF!,5,FALSE)),VLOOKUP('Rate Calculations'!$A822,#REF!,5,FALSE),0)</f>
        <v>0</v>
      </c>
      <c r="Y822" s="89">
        <f>IF(ISNUMBER(VLOOKUP('Rate Calculations'!$A822,#REF!,6,FALSE)),VLOOKUP('Rate Calculations'!$A822,#REF!,6,FALSE),0)</f>
        <v>0</v>
      </c>
      <c r="Z822" s="17">
        <f t="shared" si="247"/>
        <v>0</v>
      </c>
      <c r="AA822" s="18">
        <f t="shared" si="248"/>
        <v>0</v>
      </c>
      <c r="AB822" s="46">
        <f t="shared" si="233"/>
        <v>0</v>
      </c>
      <c r="AC822" s="24">
        <f t="shared" si="249"/>
        <v>0</v>
      </c>
      <c r="AD822" s="24">
        <f t="shared" si="250"/>
        <v>0</v>
      </c>
      <c r="AE822" s="27" t="e">
        <f>IF(#REF!="Yes",AC822,(AC822+V822*0.5))</f>
        <v>#REF!</v>
      </c>
      <c r="AF822" s="27" t="e">
        <f>IF(#REF!="Yes",AD822,(AD822+W822*0.5))</f>
        <v>#REF!</v>
      </c>
    </row>
    <row r="823" spans="1:32">
      <c r="A823" s="57" t="str">
        <f t="shared" si="234"/>
        <v xml:space="preserve"> </v>
      </c>
      <c r="B823" s="57"/>
      <c r="C823" s="57"/>
      <c r="D823" s="30" t="str">
        <f>IFERROR((GETPIVOTDATA("Average of Certified Payroll Hourly Rate",'Pivot Table'!$X$3,"Firm Name",A823,"Class Round 3 (PSPO)",B823)),"")</f>
        <v/>
      </c>
      <c r="E823" s="7"/>
      <c r="F823" s="7"/>
      <c r="G823" s="151"/>
      <c r="H823" s="349">
        <f t="shared" si="235"/>
        <v>1.7500000000000002E-2</v>
      </c>
      <c r="I823" s="19">
        <f t="shared" si="236"/>
        <v>0</v>
      </c>
      <c r="J823" s="67">
        <f t="shared" si="237"/>
        <v>3.5000000000000003E-2</v>
      </c>
      <c r="K823" s="19">
        <f t="shared" si="238"/>
        <v>0</v>
      </c>
      <c r="L823" s="138">
        <f>IF(ISNUMBER(VLOOKUP('Rate Calculations'!$A823,#REF!,2,FALSE)),VLOOKUP('Rate Calculations'!$A823,#REF!,2,FALSE),0)</f>
        <v>0</v>
      </c>
      <c r="M823" s="89">
        <f>IF(ISNUMBER(VLOOKUP('Rate Calculations'!$A823,#REF!,4,FALSE)),VLOOKUP('Rate Calculations'!$A823,#REF!,4,FALSE),0)</f>
        <v>0</v>
      </c>
      <c r="N823" s="17">
        <f t="shared" si="239"/>
        <v>0</v>
      </c>
      <c r="O823" s="18">
        <f t="shared" si="240"/>
        <v>0</v>
      </c>
      <c r="P823" s="139">
        <f t="shared" si="241"/>
        <v>0</v>
      </c>
      <c r="Q823" s="66">
        <f t="shared" si="242"/>
        <v>0</v>
      </c>
      <c r="R823" s="66">
        <f t="shared" si="243"/>
        <v>0</v>
      </c>
      <c r="S823" s="10" t="e">
        <f>IF(#REF!="Yes",Q823,(Q823+I823*0.5))</f>
        <v>#REF!</v>
      </c>
      <c r="T823" s="10" t="e">
        <f>IF(#REF!="Yes",R823,(R823+K823*0.5))</f>
        <v>#REF!</v>
      </c>
      <c r="U823" s="151">
        <f t="shared" si="244"/>
        <v>0</v>
      </c>
      <c r="V823" s="16">
        <f t="shared" si="245"/>
        <v>0</v>
      </c>
      <c r="W823" s="16">
        <f t="shared" si="246"/>
        <v>0</v>
      </c>
      <c r="X823" s="138">
        <f>IF(ISNUMBER(VLOOKUP('Rate Calculations'!$A823,#REF!,5,FALSE)),VLOOKUP('Rate Calculations'!$A823,#REF!,5,FALSE),0)</f>
        <v>0</v>
      </c>
      <c r="Y823" s="89">
        <f>IF(ISNUMBER(VLOOKUP('Rate Calculations'!$A823,#REF!,6,FALSE)),VLOOKUP('Rate Calculations'!$A823,#REF!,6,FALSE),0)</f>
        <v>0</v>
      </c>
      <c r="Z823" s="17">
        <f t="shared" si="247"/>
        <v>0</v>
      </c>
      <c r="AA823" s="18">
        <f t="shared" si="248"/>
        <v>0</v>
      </c>
      <c r="AB823" s="46">
        <f t="shared" si="233"/>
        <v>0</v>
      </c>
      <c r="AC823" s="24">
        <f t="shared" si="249"/>
        <v>0</v>
      </c>
      <c r="AD823" s="24">
        <f t="shared" si="250"/>
        <v>0</v>
      </c>
      <c r="AE823" s="27" t="e">
        <f>IF(#REF!="Yes",AC823,(AC823+V823*0.5))</f>
        <v>#REF!</v>
      </c>
      <c r="AF823" s="27" t="e">
        <f>IF(#REF!="Yes",AD823,(AD823+W823*0.5))</f>
        <v>#REF!</v>
      </c>
    </row>
    <row r="824" spans="1:32">
      <c r="A824" s="57" t="str">
        <f t="shared" si="234"/>
        <v xml:space="preserve"> </v>
      </c>
      <c r="B824" s="57"/>
      <c r="C824" s="57"/>
      <c r="D824" s="30" t="str">
        <f>IFERROR((GETPIVOTDATA("Average of Certified Payroll Hourly Rate",'Pivot Table'!$X$3,"Firm Name",A824,"Class Round 3 (PSPO)",B824)),"")</f>
        <v/>
      </c>
      <c r="E824" s="7"/>
      <c r="F824" s="7"/>
      <c r="G824" s="151"/>
      <c r="H824" s="349">
        <f t="shared" si="235"/>
        <v>1.7500000000000002E-2</v>
      </c>
      <c r="I824" s="19">
        <f t="shared" si="236"/>
        <v>0</v>
      </c>
      <c r="J824" s="67">
        <f t="shared" si="237"/>
        <v>3.5000000000000003E-2</v>
      </c>
      <c r="K824" s="19">
        <f t="shared" si="238"/>
        <v>0</v>
      </c>
      <c r="L824" s="138">
        <f>IF(ISNUMBER(VLOOKUP('Rate Calculations'!$A824,#REF!,2,FALSE)),VLOOKUP('Rate Calculations'!$A824,#REF!,2,FALSE),0)</f>
        <v>0</v>
      </c>
      <c r="M824" s="89">
        <f>IF(ISNUMBER(VLOOKUP('Rate Calculations'!$A824,#REF!,4,FALSE)),VLOOKUP('Rate Calculations'!$A824,#REF!,4,FALSE),0)</f>
        <v>0</v>
      </c>
      <c r="N824" s="17">
        <f t="shared" si="239"/>
        <v>0</v>
      </c>
      <c r="O824" s="18">
        <f t="shared" si="240"/>
        <v>0</v>
      </c>
      <c r="P824" s="139">
        <f t="shared" si="241"/>
        <v>0</v>
      </c>
      <c r="Q824" s="66">
        <f t="shared" si="242"/>
        <v>0</v>
      </c>
      <c r="R824" s="66">
        <f t="shared" si="243"/>
        <v>0</v>
      </c>
      <c r="S824" s="10" t="e">
        <f>IF(#REF!="Yes",Q824,(Q824+I824*0.5))</f>
        <v>#REF!</v>
      </c>
      <c r="T824" s="10" t="e">
        <f>IF(#REF!="Yes",R824,(R824+K824*0.5))</f>
        <v>#REF!</v>
      </c>
      <c r="U824" s="151">
        <f t="shared" si="244"/>
        <v>0</v>
      </c>
      <c r="V824" s="16">
        <f t="shared" si="245"/>
        <v>0</v>
      </c>
      <c r="W824" s="16">
        <f t="shared" si="246"/>
        <v>0</v>
      </c>
      <c r="X824" s="138">
        <f>IF(ISNUMBER(VLOOKUP('Rate Calculations'!$A824,#REF!,5,FALSE)),VLOOKUP('Rate Calculations'!$A824,#REF!,5,FALSE),0)</f>
        <v>0</v>
      </c>
      <c r="Y824" s="89">
        <f>IF(ISNUMBER(VLOOKUP('Rate Calculations'!$A824,#REF!,6,FALSE)),VLOOKUP('Rate Calculations'!$A824,#REF!,6,FALSE),0)</f>
        <v>0</v>
      </c>
      <c r="Z824" s="17">
        <f t="shared" si="247"/>
        <v>0</v>
      </c>
      <c r="AA824" s="18">
        <f t="shared" si="248"/>
        <v>0</v>
      </c>
      <c r="AB824" s="46">
        <f t="shared" si="233"/>
        <v>0</v>
      </c>
      <c r="AC824" s="24">
        <f t="shared" si="249"/>
        <v>0</v>
      </c>
      <c r="AD824" s="24">
        <f t="shared" si="250"/>
        <v>0</v>
      </c>
      <c r="AE824" s="27" t="e">
        <f>IF(#REF!="Yes",AC824,(AC824+V824*0.5))</f>
        <v>#REF!</v>
      </c>
      <c r="AF824" s="27" t="e">
        <f>IF(#REF!="Yes",AD824,(AD824+W824*0.5))</f>
        <v>#REF!</v>
      </c>
    </row>
    <row r="825" spans="1:32">
      <c r="A825" s="57" t="str">
        <f t="shared" si="234"/>
        <v xml:space="preserve"> </v>
      </c>
      <c r="B825" s="57"/>
      <c r="C825" s="57"/>
      <c r="D825" s="30" t="str">
        <f>IFERROR((GETPIVOTDATA("Average of Certified Payroll Hourly Rate",'Pivot Table'!$X$3,"Firm Name",A825,"Class Round 3 (PSPO)",B825)),"")</f>
        <v/>
      </c>
      <c r="E825" s="7"/>
      <c r="F825" s="7"/>
      <c r="G825" s="151"/>
      <c r="H825" s="349">
        <f t="shared" si="235"/>
        <v>1.7500000000000002E-2</v>
      </c>
      <c r="I825" s="19">
        <f t="shared" si="236"/>
        <v>0</v>
      </c>
      <c r="J825" s="67">
        <f t="shared" si="237"/>
        <v>3.5000000000000003E-2</v>
      </c>
      <c r="K825" s="19">
        <f t="shared" si="238"/>
        <v>0</v>
      </c>
      <c r="L825" s="138">
        <f>IF(ISNUMBER(VLOOKUP('Rate Calculations'!$A825,#REF!,2,FALSE)),VLOOKUP('Rate Calculations'!$A825,#REF!,2,FALSE),0)</f>
        <v>0</v>
      </c>
      <c r="M825" s="89">
        <f>IF(ISNUMBER(VLOOKUP('Rate Calculations'!$A825,#REF!,4,FALSE)),VLOOKUP('Rate Calculations'!$A825,#REF!,4,FALSE),0)</f>
        <v>0</v>
      </c>
      <c r="N825" s="17">
        <f t="shared" si="239"/>
        <v>0</v>
      </c>
      <c r="O825" s="18">
        <f t="shared" si="240"/>
        <v>0</v>
      </c>
      <c r="P825" s="139">
        <f t="shared" si="241"/>
        <v>0</v>
      </c>
      <c r="Q825" s="66">
        <f t="shared" si="242"/>
        <v>0</v>
      </c>
      <c r="R825" s="66">
        <f t="shared" si="243"/>
        <v>0</v>
      </c>
      <c r="S825" s="10" t="e">
        <f>IF(#REF!="Yes",Q825,(Q825+I825*0.5))</f>
        <v>#REF!</v>
      </c>
      <c r="T825" s="10" t="e">
        <f>IF(#REF!="Yes",R825,(R825+K825*0.5))</f>
        <v>#REF!</v>
      </c>
      <c r="U825" s="151">
        <f t="shared" si="244"/>
        <v>0</v>
      </c>
      <c r="V825" s="16">
        <f t="shared" si="245"/>
        <v>0</v>
      </c>
      <c r="W825" s="16">
        <f t="shared" si="246"/>
        <v>0</v>
      </c>
      <c r="X825" s="138">
        <f>IF(ISNUMBER(VLOOKUP('Rate Calculations'!$A825,#REF!,5,FALSE)),VLOOKUP('Rate Calculations'!$A825,#REF!,5,FALSE),0)</f>
        <v>0</v>
      </c>
      <c r="Y825" s="89">
        <f>IF(ISNUMBER(VLOOKUP('Rate Calculations'!$A825,#REF!,6,FALSE)),VLOOKUP('Rate Calculations'!$A825,#REF!,6,FALSE),0)</f>
        <v>0</v>
      </c>
      <c r="Z825" s="17">
        <f t="shared" si="247"/>
        <v>0</v>
      </c>
      <c r="AA825" s="18">
        <f t="shared" si="248"/>
        <v>0</v>
      </c>
      <c r="AB825" s="46">
        <f t="shared" si="233"/>
        <v>0</v>
      </c>
      <c r="AC825" s="24">
        <f t="shared" si="249"/>
        <v>0</v>
      </c>
      <c r="AD825" s="24">
        <f t="shared" si="250"/>
        <v>0</v>
      </c>
      <c r="AE825" s="27" t="e">
        <f>IF(#REF!="Yes",AC825,(AC825+V825*0.5))</f>
        <v>#REF!</v>
      </c>
      <c r="AF825" s="27" t="e">
        <f>IF(#REF!="Yes",AD825,(AD825+W825*0.5))</f>
        <v>#REF!</v>
      </c>
    </row>
    <row r="826" spans="1:32">
      <c r="A826" s="57" t="str">
        <f t="shared" si="234"/>
        <v xml:space="preserve"> </v>
      </c>
      <c r="B826" s="57"/>
      <c r="C826" s="57"/>
      <c r="D826" s="30" t="str">
        <f>IFERROR((GETPIVOTDATA("Average of Certified Payroll Hourly Rate",'Pivot Table'!$X$3,"Firm Name",A826,"Class Round 3 (PSPO)",B826)),"")</f>
        <v/>
      </c>
      <c r="E826" s="7"/>
      <c r="F826" s="7"/>
      <c r="G826" s="151"/>
      <c r="H826" s="349">
        <f t="shared" si="235"/>
        <v>1.7500000000000002E-2</v>
      </c>
      <c r="I826" s="19">
        <f t="shared" si="236"/>
        <v>0</v>
      </c>
      <c r="J826" s="67">
        <f t="shared" si="237"/>
        <v>3.5000000000000003E-2</v>
      </c>
      <c r="K826" s="19">
        <f t="shared" si="238"/>
        <v>0</v>
      </c>
      <c r="L826" s="138">
        <f>IF(ISNUMBER(VLOOKUP('Rate Calculations'!$A826,#REF!,2,FALSE)),VLOOKUP('Rate Calculations'!$A826,#REF!,2,FALSE),0)</f>
        <v>0</v>
      </c>
      <c r="M826" s="89">
        <f>IF(ISNUMBER(VLOOKUP('Rate Calculations'!$A826,#REF!,4,FALSE)),VLOOKUP('Rate Calculations'!$A826,#REF!,4,FALSE),0)</f>
        <v>0</v>
      </c>
      <c r="N826" s="17">
        <f t="shared" si="239"/>
        <v>0</v>
      </c>
      <c r="O826" s="18">
        <f t="shared" si="240"/>
        <v>0</v>
      </c>
      <c r="P826" s="139">
        <f t="shared" si="241"/>
        <v>0</v>
      </c>
      <c r="Q826" s="66">
        <f t="shared" si="242"/>
        <v>0</v>
      </c>
      <c r="R826" s="66">
        <f t="shared" si="243"/>
        <v>0</v>
      </c>
      <c r="S826" s="10" t="e">
        <f>IF(#REF!="Yes",Q826,(Q826+I826*0.5))</f>
        <v>#REF!</v>
      </c>
      <c r="T826" s="10" t="e">
        <f>IF(#REF!="Yes",R826,(R826+K826*0.5))</f>
        <v>#REF!</v>
      </c>
      <c r="U826" s="151">
        <f t="shared" si="244"/>
        <v>0</v>
      </c>
      <c r="V826" s="16">
        <f t="shared" si="245"/>
        <v>0</v>
      </c>
      <c r="W826" s="16">
        <f t="shared" si="246"/>
        <v>0</v>
      </c>
      <c r="X826" s="138">
        <f>IF(ISNUMBER(VLOOKUP('Rate Calculations'!$A826,#REF!,5,FALSE)),VLOOKUP('Rate Calculations'!$A826,#REF!,5,FALSE),0)</f>
        <v>0</v>
      </c>
      <c r="Y826" s="89">
        <f>IF(ISNUMBER(VLOOKUP('Rate Calculations'!$A826,#REF!,6,FALSE)),VLOOKUP('Rate Calculations'!$A826,#REF!,6,FALSE),0)</f>
        <v>0</v>
      </c>
      <c r="Z826" s="17">
        <f t="shared" si="247"/>
        <v>0</v>
      </c>
      <c r="AA826" s="18">
        <f t="shared" si="248"/>
        <v>0</v>
      </c>
      <c r="AB826" s="46">
        <f t="shared" si="233"/>
        <v>0</v>
      </c>
      <c r="AC826" s="24">
        <f t="shared" si="249"/>
        <v>0</v>
      </c>
      <c r="AD826" s="24">
        <f t="shared" si="250"/>
        <v>0</v>
      </c>
      <c r="AE826" s="27" t="e">
        <f>IF(#REF!="Yes",AC826,(AC826+V826*0.5))</f>
        <v>#REF!</v>
      </c>
      <c r="AF826" s="27" t="e">
        <f>IF(#REF!="Yes",AD826,(AD826+W826*0.5))</f>
        <v>#REF!</v>
      </c>
    </row>
    <row r="827" spans="1:32">
      <c r="A827" s="57" t="str">
        <f t="shared" si="234"/>
        <v xml:space="preserve"> </v>
      </c>
      <c r="B827" s="57"/>
      <c r="C827" s="57"/>
      <c r="D827" s="30" t="str">
        <f>IFERROR((GETPIVOTDATA("Average of Certified Payroll Hourly Rate",'Pivot Table'!$X$3,"Firm Name",A827,"Class Round 3 (PSPO)",B827)),"")</f>
        <v/>
      </c>
      <c r="E827" s="7"/>
      <c r="F827" s="7"/>
      <c r="G827" s="151"/>
      <c r="H827" s="349">
        <f t="shared" si="235"/>
        <v>1.7500000000000002E-2</v>
      </c>
      <c r="I827" s="19">
        <f t="shared" si="236"/>
        <v>0</v>
      </c>
      <c r="J827" s="67">
        <f t="shared" si="237"/>
        <v>3.5000000000000003E-2</v>
      </c>
      <c r="K827" s="19">
        <f t="shared" si="238"/>
        <v>0</v>
      </c>
      <c r="L827" s="138">
        <f>IF(ISNUMBER(VLOOKUP('Rate Calculations'!$A827,#REF!,2,FALSE)),VLOOKUP('Rate Calculations'!$A827,#REF!,2,FALSE),0)</f>
        <v>0</v>
      </c>
      <c r="M827" s="89">
        <f>IF(ISNUMBER(VLOOKUP('Rate Calculations'!$A827,#REF!,4,FALSE)),VLOOKUP('Rate Calculations'!$A827,#REF!,4,FALSE),0)</f>
        <v>0</v>
      </c>
      <c r="N827" s="17">
        <f t="shared" si="239"/>
        <v>0</v>
      </c>
      <c r="O827" s="18">
        <f t="shared" si="240"/>
        <v>0</v>
      </c>
      <c r="P827" s="139">
        <f t="shared" si="241"/>
        <v>0</v>
      </c>
      <c r="Q827" s="66">
        <f t="shared" si="242"/>
        <v>0</v>
      </c>
      <c r="R827" s="66">
        <f t="shared" si="243"/>
        <v>0</v>
      </c>
      <c r="S827" s="10" t="e">
        <f>IF(#REF!="Yes",Q827,(Q827+I827*0.5))</f>
        <v>#REF!</v>
      </c>
      <c r="T827" s="10" t="e">
        <f>IF(#REF!="Yes",R827,(R827+K827*0.5))</f>
        <v>#REF!</v>
      </c>
      <c r="U827" s="151">
        <f t="shared" si="244"/>
        <v>0</v>
      </c>
      <c r="V827" s="16">
        <f t="shared" si="245"/>
        <v>0</v>
      </c>
      <c r="W827" s="16">
        <f t="shared" si="246"/>
        <v>0</v>
      </c>
      <c r="X827" s="138">
        <f>IF(ISNUMBER(VLOOKUP('Rate Calculations'!$A827,#REF!,5,FALSE)),VLOOKUP('Rate Calculations'!$A827,#REF!,5,FALSE),0)</f>
        <v>0</v>
      </c>
      <c r="Y827" s="89">
        <f>IF(ISNUMBER(VLOOKUP('Rate Calculations'!$A827,#REF!,6,FALSE)),VLOOKUP('Rate Calculations'!$A827,#REF!,6,FALSE),0)</f>
        <v>0</v>
      </c>
      <c r="Z827" s="17">
        <f t="shared" si="247"/>
        <v>0</v>
      </c>
      <c r="AA827" s="18">
        <f t="shared" si="248"/>
        <v>0</v>
      </c>
      <c r="AB827" s="46">
        <f t="shared" si="233"/>
        <v>0</v>
      </c>
      <c r="AC827" s="24">
        <f t="shared" si="249"/>
        <v>0</v>
      </c>
      <c r="AD827" s="24">
        <f t="shared" si="250"/>
        <v>0</v>
      </c>
      <c r="AE827" s="27" t="e">
        <f>IF(#REF!="Yes",AC827,(AC827+V827*0.5))</f>
        <v>#REF!</v>
      </c>
      <c r="AF827" s="27" t="e">
        <f>IF(#REF!="Yes",AD827,(AD827+W827*0.5))</f>
        <v>#REF!</v>
      </c>
    </row>
    <row r="828" spans="1:32">
      <c r="A828" s="57" t="str">
        <f t="shared" si="234"/>
        <v xml:space="preserve"> </v>
      </c>
      <c r="B828" s="57"/>
      <c r="C828" s="57"/>
      <c r="D828" s="30" t="str">
        <f>IFERROR((GETPIVOTDATA("Average of Certified Payroll Hourly Rate",'Pivot Table'!$X$3,"Firm Name",A828,"Class Round 3 (PSPO)",B828)),"")</f>
        <v/>
      </c>
      <c r="E828" s="7"/>
      <c r="F828" s="7"/>
      <c r="G828" s="151"/>
      <c r="H828" s="349">
        <f t="shared" si="235"/>
        <v>1.7500000000000002E-2</v>
      </c>
      <c r="I828" s="19">
        <f t="shared" si="236"/>
        <v>0</v>
      </c>
      <c r="J828" s="67">
        <f t="shared" si="237"/>
        <v>3.5000000000000003E-2</v>
      </c>
      <c r="K828" s="19">
        <f t="shared" si="238"/>
        <v>0</v>
      </c>
      <c r="L828" s="138">
        <f>IF(ISNUMBER(VLOOKUP('Rate Calculations'!$A828,#REF!,2,FALSE)),VLOOKUP('Rate Calculations'!$A828,#REF!,2,FALSE),0)</f>
        <v>0</v>
      </c>
      <c r="M828" s="89">
        <f>IF(ISNUMBER(VLOOKUP('Rate Calculations'!$A828,#REF!,4,FALSE)),VLOOKUP('Rate Calculations'!$A828,#REF!,4,FALSE),0)</f>
        <v>0</v>
      </c>
      <c r="N828" s="17">
        <f t="shared" si="239"/>
        <v>0</v>
      </c>
      <c r="O828" s="18">
        <f t="shared" si="240"/>
        <v>0</v>
      </c>
      <c r="P828" s="139">
        <f t="shared" si="241"/>
        <v>0</v>
      </c>
      <c r="Q828" s="66">
        <f t="shared" si="242"/>
        <v>0</v>
      </c>
      <c r="R828" s="66">
        <f t="shared" si="243"/>
        <v>0</v>
      </c>
      <c r="S828" s="10" t="e">
        <f>IF(#REF!="Yes",Q828,(Q828+I828*0.5))</f>
        <v>#REF!</v>
      </c>
      <c r="T828" s="10" t="e">
        <f>IF(#REF!="Yes",R828,(R828+K828*0.5))</f>
        <v>#REF!</v>
      </c>
      <c r="U828" s="151">
        <f t="shared" si="244"/>
        <v>0</v>
      </c>
      <c r="V828" s="16">
        <f t="shared" si="245"/>
        <v>0</v>
      </c>
      <c r="W828" s="16">
        <f t="shared" si="246"/>
        <v>0</v>
      </c>
      <c r="X828" s="138">
        <f>IF(ISNUMBER(VLOOKUP('Rate Calculations'!$A828,#REF!,5,FALSE)),VLOOKUP('Rate Calculations'!$A828,#REF!,5,FALSE),0)</f>
        <v>0</v>
      </c>
      <c r="Y828" s="89">
        <f>IF(ISNUMBER(VLOOKUP('Rate Calculations'!$A828,#REF!,6,FALSE)),VLOOKUP('Rate Calculations'!$A828,#REF!,6,FALSE),0)</f>
        <v>0</v>
      </c>
      <c r="Z828" s="17">
        <f t="shared" si="247"/>
        <v>0</v>
      </c>
      <c r="AA828" s="18">
        <f t="shared" si="248"/>
        <v>0</v>
      </c>
      <c r="AB828" s="46">
        <f t="shared" si="233"/>
        <v>0</v>
      </c>
      <c r="AC828" s="24">
        <f t="shared" si="249"/>
        <v>0</v>
      </c>
      <c r="AD828" s="24">
        <f t="shared" si="250"/>
        <v>0</v>
      </c>
      <c r="AE828" s="27" t="e">
        <f>IF(#REF!="Yes",AC828,(AC828+V828*0.5))</f>
        <v>#REF!</v>
      </c>
      <c r="AF828" s="27" t="e">
        <f>IF(#REF!="Yes",AD828,(AD828+W828*0.5))</f>
        <v>#REF!</v>
      </c>
    </row>
    <row r="829" spans="1:32">
      <c r="A829" s="57" t="str">
        <f t="shared" si="234"/>
        <v xml:space="preserve"> </v>
      </c>
      <c r="B829" s="57"/>
      <c r="C829" s="57"/>
      <c r="D829" s="30" t="str">
        <f>IFERROR((GETPIVOTDATA("Average of Certified Payroll Hourly Rate",'Pivot Table'!$X$3,"Firm Name",A829,"Class Round 3 (PSPO)",B829)),"")</f>
        <v/>
      </c>
      <c r="E829" s="7"/>
      <c r="F829" s="7"/>
      <c r="G829" s="151"/>
      <c r="H829" s="349">
        <f t="shared" si="235"/>
        <v>1.7500000000000002E-2</v>
      </c>
      <c r="I829" s="19">
        <f t="shared" si="236"/>
        <v>0</v>
      </c>
      <c r="J829" s="67">
        <f t="shared" si="237"/>
        <v>3.5000000000000003E-2</v>
      </c>
      <c r="K829" s="19">
        <f t="shared" si="238"/>
        <v>0</v>
      </c>
      <c r="L829" s="138">
        <f>IF(ISNUMBER(VLOOKUP('Rate Calculations'!$A829,#REF!,2,FALSE)),VLOOKUP('Rate Calculations'!$A829,#REF!,2,FALSE),0)</f>
        <v>0</v>
      </c>
      <c r="M829" s="89">
        <f>IF(ISNUMBER(VLOOKUP('Rate Calculations'!$A829,#REF!,4,FALSE)),VLOOKUP('Rate Calculations'!$A829,#REF!,4,FALSE),0)</f>
        <v>0</v>
      </c>
      <c r="N829" s="17">
        <f t="shared" si="239"/>
        <v>0</v>
      </c>
      <c r="O829" s="18">
        <f t="shared" si="240"/>
        <v>0</v>
      </c>
      <c r="P829" s="139">
        <f t="shared" si="241"/>
        <v>0</v>
      </c>
      <c r="Q829" s="66">
        <f t="shared" si="242"/>
        <v>0</v>
      </c>
      <c r="R829" s="66">
        <f t="shared" si="243"/>
        <v>0</v>
      </c>
      <c r="S829" s="10" t="e">
        <f>IF(#REF!="Yes",Q829,(Q829+I829*0.5))</f>
        <v>#REF!</v>
      </c>
      <c r="T829" s="10" t="e">
        <f>IF(#REF!="Yes",R829,(R829+K829*0.5))</f>
        <v>#REF!</v>
      </c>
      <c r="U829" s="151">
        <f t="shared" si="244"/>
        <v>0</v>
      </c>
      <c r="V829" s="16">
        <f t="shared" si="245"/>
        <v>0</v>
      </c>
      <c r="W829" s="16">
        <f t="shared" si="246"/>
        <v>0</v>
      </c>
      <c r="X829" s="138">
        <f>IF(ISNUMBER(VLOOKUP('Rate Calculations'!$A829,#REF!,5,FALSE)),VLOOKUP('Rate Calculations'!$A829,#REF!,5,FALSE),0)</f>
        <v>0</v>
      </c>
      <c r="Y829" s="89">
        <f>IF(ISNUMBER(VLOOKUP('Rate Calculations'!$A829,#REF!,6,FALSE)),VLOOKUP('Rate Calculations'!$A829,#REF!,6,FALSE),0)</f>
        <v>0</v>
      </c>
      <c r="Z829" s="17">
        <f t="shared" si="247"/>
        <v>0</v>
      </c>
      <c r="AA829" s="18">
        <f t="shared" si="248"/>
        <v>0</v>
      </c>
      <c r="AB829" s="46">
        <f t="shared" si="233"/>
        <v>0</v>
      </c>
      <c r="AC829" s="24">
        <f t="shared" si="249"/>
        <v>0</v>
      </c>
      <c r="AD829" s="24">
        <f t="shared" si="250"/>
        <v>0</v>
      </c>
      <c r="AE829" s="27" t="e">
        <f>IF(#REF!="Yes",AC829,(AC829+V829*0.5))</f>
        <v>#REF!</v>
      </c>
      <c r="AF829" s="27" t="e">
        <f>IF(#REF!="Yes",AD829,(AD829+W829*0.5))</f>
        <v>#REF!</v>
      </c>
    </row>
    <row r="830" spans="1:32">
      <c r="A830" s="57" t="str">
        <f t="shared" si="234"/>
        <v xml:space="preserve"> </v>
      </c>
      <c r="B830" s="57"/>
      <c r="C830" s="57"/>
      <c r="D830" s="30" t="str">
        <f>IFERROR((GETPIVOTDATA("Average of Certified Payroll Hourly Rate",'Pivot Table'!$X$3,"Firm Name",A830,"Class Round 3 (PSPO)",B830)),"")</f>
        <v/>
      </c>
      <c r="E830" s="7"/>
      <c r="F830" s="7"/>
      <c r="G830" s="151"/>
      <c r="H830" s="349">
        <f t="shared" si="235"/>
        <v>1.7500000000000002E-2</v>
      </c>
      <c r="I830" s="19">
        <f t="shared" si="236"/>
        <v>0</v>
      </c>
      <c r="J830" s="67">
        <f t="shared" si="237"/>
        <v>3.5000000000000003E-2</v>
      </c>
      <c r="K830" s="19">
        <f t="shared" si="238"/>
        <v>0</v>
      </c>
      <c r="L830" s="138">
        <f>IF(ISNUMBER(VLOOKUP('Rate Calculations'!$A830,#REF!,2,FALSE)),VLOOKUP('Rate Calculations'!$A830,#REF!,2,FALSE),0)</f>
        <v>0</v>
      </c>
      <c r="M830" s="89">
        <f>IF(ISNUMBER(VLOOKUP('Rate Calculations'!$A830,#REF!,4,FALSE)),VLOOKUP('Rate Calculations'!$A830,#REF!,4,FALSE),0)</f>
        <v>0</v>
      </c>
      <c r="N830" s="17">
        <f t="shared" si="239"/>
        <v>0</v>
      </c>
      <c r="O830" s="18">
        <f t="shared" si="240"/>
        <v>0</v>
      </c>
      <c r="P830" s="139">
        <f t="shared" si="241"/>
        <v>0</v>
      </c>
      <c r="Q830" s="66">
        <f t="shared" si="242"/>
        <v>0</v>
      </c>
      <c r="R830" s="66">
        <f t="shared" si="243"/>
        <v>0</v>
      </c>
      <c r="S830" s="10" t="e">
        <f>IF(#REF!="Yes",Q830,(Q830+I830*0.5))</f>
        <v>#REF!</v>
      </c>
      <c r="T830" s="10" t="e">
        <f>IF(#REF!="Yes",R830,(R830+K830*0.5))</f>
        <v>#REF!</v>
      </c>
      <c r="U830" s="151">
        <f t="shared" si="244"/>
        <v>0</v>
      </c>
      <c r="V830" s="16">
        <f t="shared" si="245"/>
        <v>0</v>
      </c>
      <c r="W830" s="16">
        <f t="shared" si="246"/>
        <v>0</v>
      </c>
      <c r="X830" s="138">
        <f>IF(ISNUMBER(VLOOKUP('Rate Calculations'!$A830,#REF!,5,FALSE)),VLOOKUP('Rate Calculations'!$A830,#REF!,5,FALSE),0)</f>
        <v>0</v>
      </c>
      <c r="Y830" s="89">
        <f>IF(ISNUMBER(VLOOKUP('Rate Calculations'!$A830,#REF!,6,FALSE)),VLOOKUP('Rate Calculations'!$A830,#REF!,6,FALSE),0)</f>
        <v>0</v>
      </c>
      <c r="Z830" s="17">
        <f t="shared" si="247"/>
        <v>0</v>
      </c>
      <c r="AA830" s="18">
        <f t="shared" si="248"/>
        <v>0</v>
      </c>
      <c r="AB830" s="46">
        <f t="shared" si="233"/>
        <v>0</v>
      </c>
      <c r="AC830" s="24">
        <f t="shared" si="249"/>
        <v>0</v>
      </c>
      <c r="AD830" s="24">
        <f t="shared" si="250"/>
        <v>0</v>
      </c>
      <c r="AE830" s="27" t="e">
        <f>IF(#REF!="Yes",AC830,(AC830+V830*0.5))</f>
        <v>#REF!</v>
      </c>
      <c r="AF830" s="27" t="e">
        <f>IF(#REF!="Yes",AD830,(AD830+W830*0.5))</f>
        <v>#REF!</v>
      </c>
    </row>
    <row r="831" spans="1:32">
      <c r="A831" s="57" t="str">
        <f t="shared" si="234"/>
        <v xml:space="preserve"> </v>
      </c>
      <c r="B831" s="57"/>
      <c r="C831" s="57"/>
      <c r="D831" s="30" t="str">
        <f>IFERROR((GETPIVOTDATA("Average of Certified Payroll Hourly Rate",'Pivot Table'!$X$3,"Firm Name",A831,"Class Round 3 (PSPO)",B831)),"")</f>
        <v/>
      </c>
      <c r="E831" s="7"/>
      <c r="F831" s="7"/>
      <c r="G831" s="151"/>
      <c r="H831" s="349">
        <f t="shared" si="235"/>
        <v>1.7500000000000002E-2</v>
      </c>
      <c r="I831" s="19">
        <f t="shared" si="236"/>
        <v>0</v>
      </c>
      <c r="J831" s="67">
        <f t="shared" si="237"/>
        <v>3.5000000000000003E-2</v>
      </c>
      <c r="K831" s="19">
        <f t="shared" si="238"/>
        <v>0</v>
      </c>
      <c r="L831" s="138">
        <f>IF(ISNUMBER(VLOOKUP('Rate Calculations'!$A831,#REF!,2,FALSE)),VLOOKUP('Rate Calculations'!$A831,#REF!,2,FALSE),0)</f>
        <v>0</v>
      </c>
      <c r="M831" s="89">
        <f>IF(ISNUMBER(VLOOKUP('Rate Calculations'!$A831,#REF!,4,FALSE)),VLOOKUP('Rate Calculations'!$A831,#REF!,4,FALSE),0)</f>
        <v>0</v>
      </c>
      <c r="N831" s="17">
        <f t="shared" si="239"/>
        <v>0</v>
      </c>
      <c r="O831" s="18">
        <f t="shared" si="240"/>
        <v>0</v>
      </c>
      <c r="P831" s="139">
        <f t="shared" si="241"/>
        <v>0</v>
      </c>
      <c r="Q831" s="66">
        <f t="shared" si="242"/>
        <v>0</v>
      </c>
      <c r="R831" s="66">
        <f t="shared" si="243"/>
        <v>0</v>
      </c>
      <c r="S831" s="10" t="e">
        <f>IF(#REF!="Yes",Q831,(Q831+I831*0.5))</f>
        <v>#REF!</v>
      </c>
      <c r="T831" s="10" t="e">
        <f>IF(#REF!="Yes",R831,(R831+K831*0.5))</f>
        <v>#REF!</v>
      </c>
      <c r="U831" s="151">
        <f t="shared" si="244"/>
        <v>0</v>
      </c>
      <c r="V831" s="16">
        <f t="shared" si="245"/>
        <v>0</v>
      </c>
      <c r="W831" s="16">
        <f t="shared" si="246"/>
        <v>0</v>
      </c>
      <c r="X831" s="138">
        <f>IF(ISNUMBER(VLOOKUP('Rate Calculations'!$A831,#REF!,5,FALSE)),VLOOKUP('Rate Calculations'!$A831,#REF!,5,FALSE),0)</f>
        <v>0</v>
      </c>
      <c r="Y831" s="89">
        <f>IF(ISNUMBER(VLOOKUP('Rate Calculations'!$A831,#REF!,6,FALSE)),VLOOKUP('Rate Calculations'!$A831,#REF!,6,FALSE),0)</f>
        <v>0</v>
      </c>
      <c r="Z831" s="17">
        <f t="shared" si="247"/>
        <v>0</v>
      </c>
      <c r="AA831" s="18">
        <f t="shared" si="248"/>
        <v>0</v>
      </c>
      <c r="AB831" s="46">
        <f t="shared" si="233"/>
        <v>0</v>
      </c>
      <c r="AC831" s="24">
        <f t="shared" si="249"/>
        <v>0</v>
      </c>
      <c r="AD831" s="24">
        <f t="shared" si="250"/>
        <v>0</v>
      </c>
      <c r="AE831" s="27" t="e">
        <f>IF(#REF!="Yes",AC831,(AC831+V831*0.5))</f>
        <v>#REF!</v>
      </c>
      <c r="AF831" s="27" t="e">
        <f>IF(#REF!="Yes",AD831,(AD831+W831*0.5))</f>
        <v>#REF!</v>
      </c>
    </row>
    <row r="832" spans="1:32">
      <c r="A832" s="57" t="str">
        <f t="shared" si="234"/>
        <v xml:space="preserve"> </v>
      </c>
      <c r="B832" s="57"/>
      <c r="C832" s="57"/>
      <c r="D832" s="30" t="str">
        <f>IFERROR((GETPIVOTDATA("Average of Certified Payroll Hourly Rate",'Pivot Table'!$X$3,"Firm Name",A832,"Class Round 3 (PSPO)",B832)),"")</f>
        <v/>
      </c>
      <c r="E832" s="7"/>
      <c r="F832" s="7"/>
      <c r="G832" s="151"/>
      <c r="H832" s="349">
        <f t="shared" si="235"/>
        <v>1.7500000000000002E-2</v>
      </c>
      <c r="I832" s="19">
        <f t="shared" si="236"/>
        <v>0</v>
      </c>
      <c r="J832" s="67">
        <f t="shared" si="237"/>
        <v>3.5000000000000003E-2</v>
      </c>
      <c r="K832" s="19">
        <f t="shared" si="238"/>
        <v>0</v>
      </c>
      <c r="L832" s="138">
        <f>IF(ISNUMBER(VLOOKUP('Rate Calculations'!$A832,#REF!,2,FALSE)),VLOOKUP('Rate Calculations'!$A832,#REF!,2,FALSE),0)</f>
        <v>0</v>
      </c>
      <c r="M832" s="89">
        <f>IF(ISNUMBER(VLOOKUP('Rate Calculations'!$A832,#REF!,4,FALSE)),VLOOKUP('Rate Calculations'!$A832,#REF!,4,FALSE),0)</f>
        <v>0</v>
      </c>
      <c r="N832" s="17">
        <f t="shared" si="239"/>
        <v>0</v>
      </c>
      <c r="O832" s="18">
        <f t="shared" si="240"/>
        <v>0</v>
      </c>
      <c r="P832" s="139">
        <f t="shared" si="241"/>
        <v>0</v>
      </c>
      <c r="Q832" s="66">
        <f t="shared" si="242"/>
        <v>0</v>
      </c>
      <c r="R832" s="66">
        <f t="shared" si="243"/>
        <v>0</v>
      </c>
      <c r="S832" s="10" t="e">
        <f>IF(#REF!="Yes",Q832,(Q832+I832*0.5))</f>
        <v>#REF!</v>
      </c>
      <c r="T832" s="10" t="e">
        <f>IF(#REF!="Yes",R832,(R832+K832*0.5))</f>
        <v>#REF!</v>
      </c>
      <c r="U832" s="151">
        <f t="shared" si="244"/>
        <v>0</v>
      </c>
      <c r="V832" s="16">
        <f t="shared" si="245"/>
        <v>0</v>
      </c>
      <c r="W832" s="16">
        <f t="shared" si="246"/>
        <v>0</v>
      </c>
      <c r="X832" s="138">
        <f>IF(ISNUMBER(VLOOKUP('Rate Calculations'!$A832,#REF!,5,FALSE)),VLOOKUP('Rate Calculations'!$A832,#REF!,5,FALSE),0)</f>
        <v>0</v>
      </c>
      <c r="Y832" s="89">
        <f>IF(ISNUMBER(VLOOKUP('Rate Calculations'!$A832,#REF!,6,FALSE)),VLOOKUP('Rate Calculations'!$A832,#REF!,6,FALSE),0)</f>
        <v>0</v>
      </c>
      <c r="Z832" s="17">
        <f t="shared" si="247"/>
        <v>0</v>
      </c>
      <c r="AA832" s="18">
        <f t="shared" si="248"/>
        <v>0</v>
      </c>
      <c r="AB832" s="46">
        <f t="shared" si="233"/>
        <v>0</v>
      </c>
      <c r="AC832" s="24">
        <f t="shared" si="249"/>
        <v>0</v>
      </c>
      <c r="AD832" s="24">
        <f t="shared" si="250"/>
        <v>0</v>
      </c>
      <c r="AE832" s="27" t="e">
        <f>IF(#REF!="Yes",AC832,(AC832+V832*0.5))</f>
        <v>#REF!</v>
      </c>
      <c r="AF832" s="27" t="e">
        <f>IF(#REF!="Yes",AD832,(AD832+W832*0.5))</f>
        <v>#REF!</v>
      </c>
    </row>
    <row r="833" spans="1:32">
      <c r="A833" s="57" t="str">
        <f t="shared" si="234"/>
        <v xml:space="preserve"> </v>
      </c>
      <c r="B833" s="57"/>
      <c r="C833" s="57"/>
      <c r="D833" s="30" t="str">
        <f>IFERROR((GETPIVOTDATA("Average of Certified Payroll Hourly Rate",'Pivot Table'!$X$3,"Firm Name",A833,"Class Round 3 (PSPO)",B833)),"")</f>
        <v/>
      </c>
      <c r="E833" s="7"/>
      <c r="F833" s="7"/>
      <c r="G833" s="151"/>
      <c r="H833" s="349">
        <f t="shared" si="235"/>
        <v>1.7500000000000002E-2</v>
      </c>
      <c r="I833" s="19">
        <f t="shared" si="236"/>
        <v>0</v>
      </c>
      <c r="J833" s="67">
        <f t="shared" si="237"/>
        <v>3.5000000000000003E-2</v>
      </c>
      <c r="K833" s="19">
        <f t="shared" si="238"/>
        <v>0</v>
      </c>
      <c r="L833" s="138">
        <f>IF(ISNUMBER(VLOOKUP('Rate Calculations'!$A833,#REF!,2,FALSE)),VLOOKUP('Rate Calculations'!$A833,#REF!,2,FALSE),0)</f>
        <v>0</v>
      </c>
      <c r="M833" s="89">
        <f>IF(ISNUMBER(VLOOKUP('Rate Calculations'!$A833,#REF!,4,FALSE)),VLOOKUP('Rate Calculations'!$A833,#REF!,4,FALSE),0)</f>
        <v>0</v>
      </c>
      <c r="N833" s="17">
        <f t="shared" si="239"/>
        <v>0</v>
      </c>
      <c r="O833" s="18">
        <f t="shared" si="240"/>
        <v>0</v>
      </c>
      <c r="P833" s="139">
        <f t="shared" si="241"/>
        <v>0</v>
      </c>
      <c r="Q833" s="66">
        <f t="shared" si="242"/>
        <v>0</v>
      </c>
      <c r="R833" s="66">
        <f t="shared" si="243"/>
        <v>0</v>
      </c>
      <c r="S833" s="10" t="e">
        <f>IF(#REF!="Yes",Q833,(Q833+I833*0.5))</f>
        <v>#REF!</v>
      </c>
      <c r="T833" s="10" t="e">
        <f>IF(#REF!="Yes",R833,(R833+K833*0.5))</f>
        <v>#REF!</v>
      </c>
      <c r="U833" s="151">
        <f t="shared" si="244"/>
        <v>0</v>
      </c>
      <c r="V833" s="16">
        <f t="shared" si="245"/>
        <v>0</v>
      </c>
      <c r="W833" s="16">
        <f t="shared" si="246"/>
        <v>0</v>
      </c>
      <c r="X833" s="138">
        <f>IF(ISNUMBER(VLOOKUP('Rate Calculations'!$A833,#REF!,5,FALSE)),VLOOKUP('Rate Calculations'!$A833,#REF!,5,FALSE),0)</f>
        <v>0</v>
      </c>
      <c r="Y833" s="89">
        <f>IF(ISNUMBER(VLOOKUP('Rate Calculations'!$A833,#REF!,6,FALSE)),VLOOKUP('Rate Calculations'!$A833,#REF!,6,FALSE),0)</f>
        <v>0</v>
      </c>
      <c r="Z833" s="17">
        <f t="shared" si="247"/>
        <v>0</v>
      </c>
      <c r="AA833" s="18">
        <f t="shared" si="248"/>
        <v>0</v>
      </c>
      <c r="AB833" s="46">
        <f t="shared" si="233"/>
        <v>0</v>
      </c>
      <c r="AC833" s="24">
        <f t="shared" si="249"/>
        <v>0</v>
      </c>
      <c r="AD833" s="24">
        <f t="shared" si="250"/>
        <v>0</v>
      </c>
      <c r="AE833" s="27" t="e">
        <f>IF(#REF!="Yes",AC833,(AC833+V833*0.5))</f>
        <v>#REF!</v>
      </c>
      <c r="AF833" s="27" t="e">
        <f>IF(#REF!="Yes",AD833,(AD833+W833*0.5))</f>
        <v>#REF!</v>
      </c>
    </row>
    <row r="834" spans="1:32">
      <c r="A834" s="57" t="str">
        <f t="shared" si="234"/>
        <v xml:space="preserve"> </v>
      </c>
      <c r="B834" s="57"/>
      <c r="C834" s="57"/>
      <c r="D834" s="30" t="str">
        <f>IFERROR((GETPIVOTDATA("Average of Certified Payroll Hourly Rate",'Pivot Table'!$X$3,"Firm Name",A834,"Class Round 3 (PSPO)",B834)),"")</f>
        <v/>
      </c>
      <c r="E834" s="7"/>
      <c r="F834" s="7"/>
      <c r="G834" s="151"/>
      <c r="H834" s="349">
        <f t="shared" si="235"/>
        <v>1.7500000000000002E-2</v>
      </c>
      <c r="I834" s="19">
        <f t="shared" si="236"/>
        <v>0</v>
      </c>
      <c r="J834" s="67">
        <f t="shared" si="237"/>
        <v>3.5000000000000003E-2</v>
      </c>
      <c r="K834" s="19">
        <f t="shared" si="238"/>
        <v>0</v>
      </c>
      <c r="L834" s="138">
        <f>IF(ISNUMBER(VLOOKUP('Rate Calculations'!$A834,#REF!,2,FALSE)),VLOOKUP('Rate Calculations'!$A834,#REF!,2,FALSE),0)</f>
        <v>0</v>
      </c>
      <c r="M834" s="89">
        <f>IF(ISNUMBER(VLOOKUP('Rate Calculations'!$A834,#REF!,4,FALSE)),VLOOKUP('Rate Calculations'!$A834,#REF!,4,FALSE),0)</f>
        <v>0</v>
      </c>
      <c r="N834" s="17">
        <f t="shared" si="239"/>
        <v>0</v>
      </c>
      <c r="O834" s="18">
        <f t="shared" si="240"/>
        <v>0</v>
      </c>
      <c r="P834" s="139">
        <f t="shared" si="241"/>
        <v>0</v>
      </c>
      <c r="Q834" s="66">
        <f t="shared" si="242"/>
        <v>0</v>
      </c>
      <c r="R834" s="66">
        <f t="shared" si="243"/>
        <v>0</v>
      </c>
      <c r="S834" s="10" t="e">
        <f>IF(#REF!="Yes",Q834,(Q834+I834*0.5))</f>
        <v>#REF!</v>
      </c>
      <c r="T834" s="10" t="e">
        <f>IF(#REF!="Yes",R834,(R834+K834*0.5))</f>
        <v>#REF!</v>
      </c>
      <c r="U834" s="151">
        <f t="shared" si="244"/>
        <v>0</v>
      </c>
      <c r="V834" s="16">
        <f t="shared" si="245"/>
        <v>0</v>
      </c>
      <c r="W834" s="16">
        <f t="shared" si="246"/>
        <v>0</v>
      </c>
      <c r="X834" s="138">
        <f>IF(ISNUMBER(VLOOKUP('Rate Calculations'!$A834,#REF!,5,FALSE)),VLOOKUP('Rate Calculations'!$A834,#REF!,5,FALSE),0)</f>
        <v>0</v>
      </c>
      <c r="Y834" s="89">
        <f>IF(ISNUMBER(VLOOKUP('Rate Calculations'!$A834,#REF!,6,FALSE)),VLOOKUP('Rate Calculations'!$A834,#REF!,6,FALSE),0)</f>
        <v>0</v>
      </c>
      <c r="Z834" s="17">
        <f t="shared" si="247"/>
        <v>0</v>
      </c>
      <c r="AA834" s="18">
        <f t="shared" si="248"/>
        <v>0</v>
      </c>
      <c r="AB834" s="46">
        <f t="shared" si="233"/>
        <v>0</v>
      </c>
      <c r="AC834" s="24">
        <f t="shared" si="249"/>
        <v>0</v>
      </c>
      <c r="AD834" s="24">
        <f t="shared" si="250"/>
        <v>0</v>
      </c>
      <c r="AE834" s="27" t="e">
        <f>IF(#REF!="Yes",AC834,(AC834+V834*0.5))</f>
        <v>#REF!</v>
      </c>
      <c r="AF834" s="27" t="e">
        <f>IF(#REF!="Yes",AD834,(AD834+W834*0.5))</f>
        <v>#REF!</v>
      </c>
    </row>
    <row r="835" spans="1:32">
      <c r="A835" s="57" t="str">
        <f t="shared" si="234"/>
        <v xml:space="preserve"> </v>
      </c>
      <c r="B835" s="57"/>
      <c r="C835" s="57"/>
      <c r="D835" s="30" t="str">
        <f>IFERROR((GETPIVOTDATA("Average of Certified Payroll Hourly Rate",'Pivot Table'!$X$3,"Firm Name",A835,"Class Round 3 (PSPO)",B835)),"")</f>
        <v/>
      </c>
      <c r="E835" s="7"/>
      <c r="F835" s="7"/>
      <c r="G835" s="151"/>
      <c r="H835" s="349">
        <f t="shared" si="235"/>
        <v>1.7500000000000002E-2</v>
      </c>
      <c r="I835" s="19">
        <f t="shared" si="236"/>
        <v>0</v>
      </c>
      <c r="J835" s="67">
        <f t="shared" si="237"/>
        <v>3.5000000000000003E-2</v>
      </c>
      <c r="K835" s="19">
        <f t="shared" si="238"/>
        <v>0</v>
      </c>
      <c r="L835" s="138">
        <f>IF(ISNUMBER(VLOOKUP('Rate Calculations'!$A835,#REF!,2,FALSE)),VLOOKUP('Rate Calculations'!$A835,#REF!,2,FALSE),0)</f>
        <v>0</v>
      </c>
      <c r="M835" s="89">
        <f>IF(ISNUMBER(VLOOKUP('Rate Calculations'!$A835,#REF!,4,FALSE)),VLOOKUP('Rate Calculations'!$A835,#REF!,4,FALSE),0)</f>
        <v>0</v>
      </c>
      <c r="N835" s="17">
        <f t="shared" si="239"/>
        <v>0</v>
      </c>
      <c r="O835" s="18">
        <f t="shared" si="240"/>
        <v>0</v>
      </c>
      <c r="P835" s="139">
        <f t="shared" si="241"/>
        <v>0</v>
      </c>
      <c r="Q835" s="66">
        <f t="shared" si="242"/>
        <v>0</v>
      </c>
      <c r="R835" s="66">
        <f t="shared" si="243"/>
        <v>0</v>
      </c>
      <c r="S835" s="10" t="e">
        <f>IF(#REF!="Yes",Q835,(Q835+I835*0.5))</f>
        <v>#REF!</v>
      </c>
      <c r="T835" s="10" t="e">
        <f>IF(#REF!="Yes",R835,(R835+K835*0.5))</f>
        <v>#REF!</v>
      </c>
      <c r="U835" s="151">
        <f t="shared" si="244"/>
        <v>0</v>
      </c>
      <c r="V835" s="16">
        <f t="shared" si="245"/>
        <v>0</v>
      </c>
      <c r="W835" s="16">
        <f t="shared" si="246"/>
        <v>0</v>
      </c>
      <c r="X835" s="138">
        <f>IF(ISNUMBER(VLOOKUP('Rate Calculations'!$A835,#REF!,5,FALSE)),VLOOKUP('Rate Calculations'!$A835,#REF!,5,FALSE),0)</f>
        <v>0</v>
      </c>
      <c r="Y835" s="89">
        <f>IF(ISNUMBER(VLOOKUP('Rate Calculations'!$A835,#REF!,6,FALSE)),VLOOKUP('Rate Calculations'!$A835,#REF!,6,FALSE),0)</f>
        <v>0</v>
      </c>
      <c r="Z835" s="17">
        <f t="shared" si="247"/>
        <v>0</v>
      </c>
      <c r="AA835" s="18">
        <f t="shared" si="248"/>
        <v>0</v>
      </c>
      <c r="AB835" s="46">
        <f t="shared" si="233"/>
        <v>0</v>
      </c>
      <c r="AC835" s="24">
        <f t="shared" si="249"/>
        <v>0</v>
      </c>
      <c r="AD835" s="24">
        <f t="shared" si="250"/>
        <v>0</v>
      </c>
      <c r="AE835" s="27" t="e">
        <f>IF(#REF!="Yes",AC835,(AC835+V835*0.5))</f>
        <v>#REF!</v>
      </c>
      <c r="AF835" s="27" t="e">
        <f>IF(#REF!="Yes",AD835,(AD835+W835*0.5))</f>
        <v>#REF!</v>
      </c>
    </row>
    <row r="836" spans="1:32">
      <c r="A836" s="57" t="str">
        <f t="shared" si="234"/>
        <v xml:space="preserve"> </v>
      </c>
      <c r="B836" s="57"/>
      <c r="C836" s="57"/>
      <c r="D836" s="30" t="str">
        <f>IFERROR((GETPIVOTDATA("Average of Certified Payroll Hourly Rate",'Pivot Table'!$X$3,"Firm Name",A836,"Class Round 3 (PSPO)",B836)),"")</f>
        <v/>
      </c>
      <c r="E836" s="7"/>
      <c r="F836" s="7"/>
      <c r="G836" s="151"/>
      <c r="H836" s="349">
        <f t="shared" si="235"/>
        <v>1.7500000000000002E-2</v>
      </c>
      <c r="I836" s="19">
        <f t="shared" si="236"/>
        <v>0</v>
      </c>
      <c r="J836" s="67">
        <f t="shared" si="237"/>
        <v>3.5000000000000003E-2</v>
      </c>
      <c r="K836" s="19">
        <f t="shared" si="238"/>
        <v>0</v>
      </c>
      <c r="L836" s="138">
        <f>IF(ISNUMBER(VLOOKUP('Rate Calculations'!$A836,#REF!,2,FALSE)),VLOOKUP('Rate Calculations'!$A836,#REF!,2,FALSE),0)</f>
        <v>0</v>
      </c>
      <c r="M836" s="89">
        <f>IF(ISNUMBER(VLOOKUP('Rate Calculations'!$A836,#REF!,4,FALSE)),VLOOKUP('Rate Calculations'!$A836,#REF!,4,FALSE),0)</f>
        <v>0</v>
      </c>
      <c r="N836" s="17">
        <f t="shared" si="239"/>
        <v>0</v>
      </c>
      <c r="O836" s="18">
        <f t="shared" si="240"/>
        <v>0</v>
      </c>
      <c r="P836" s="139">
        <f t="shared" si="241"/>
        <v>0</v>
      </c>
      <c r="Q836" s="66">
        <f t="shared" si="242"/>
        <v>0</v>
      </c>
      <c r="R836" s="66">
        <f t="shared" si="243"/>
        <v>0</v>
      </c>
      <c r="S836" s="10" t="e">
        <f>IF(#REF!="Yes",Q836,(Q836+I836*0.5))</f>
        <v>#REF!</v>
      </c>
      <c r="T836" s="10" t="e">
        <f>IF(#REF!="Yes",R836,(R836+K836*0.5))</f>
        <v>#REF!</v>
      </c>
      <c r="U836" s="151">
        <f t="shared" si="244"/>
        <v>0</v>
      </c>
      <c r="V836" s="16">
        <f t="shared" si="245"/>
        <v>0</v>
      </c>
      <c r="W836" s="16">
        <f t="shared" si="246"/>
        <v>0</v>
      </c>
      <c r="X836" s="138">
        <f>IF(ISNUMBER(VLOOKUP('Rate Calculations'!$A836,#REF!,5,FALSE)),VLOOKUP('Rate Calculations'!$A836,#REF!,5,FALSE),0)</f>
        <v>0</v>
      </c>
      <c r="Y836" s="89">
        <f>IF(ISNUMBER(VLOOKUP('Rate Calculations'!$A836,#REF!,6,FALSE)),VLOOKUP('Rate Calculations'!$A836,#REF!,6,FALSE),0)</f>
        <v>0</v>
      </c>
      <c r="Z836" s="17">
        <f t="shared" si="247"/>
        <v>0</v>
      </c>
      <c r="AA836" s="18">
        <f t="shared" si="248"/>
        <v>0</v>
      </c>
      <c r="AB836" s="46">
        <f t="shared" ref="AB836:AB899" si="251">$P$4</f>
        <v>0</v>
      </c>
      <c r="AC836" s="24">
        <f t="shared" si="249"/>
        <v>0</v>
      </c>
      <c r="AD836" s="24">
        <f t="shared" si="250"/>
        <v>0</v>
      </c>
      <c r="AE836" s="27" t="e">
        <f>IF(#REF!="Yes",AC836,(AC836+V836*0.5))</f>
        <v>#REF!</v>
      </c>
      <c r="AF836" s="27" t="e">
        <f>IF(#REF!="Yes",AD836,(AD836+W836*0.5))</f>
        <v>#REF!</v>
      </c>
    </row>
    <row r="837" spans="1:32">
      <c r="A837" s="57" t="str">
        <f t="shared" ref="A837:A900" si="252">IFERROR(TRIM(LEFT(C837,SEARCH(" : ",C837,1)))," ")</f>
        <v xml:space="preserve"> </v>
      </c>
      <c r="B837" s="57"/>
      <c r="C837" s="57"/>
      <c r="D837" s="30" t="str">
        <f>IFERROR((GETPIVOTDATA("Average of Certified Payroll Hourly Rate",'Pivot Table'!$X$3,"Firm Name",A837,"Class Round 3 (PSPO)",B837)),"")</f>
        <v/>
      </c>
      <c r="E837" s="7"/>
      <c r="F837" s="7"/>
      <c r="G837" s="151"/>
      <c r="H837" s="349">
        <f t="shared" si="235"/>
        <v>1.7500000000000002E-2</v>
      </c>
      <c r="I837" s="19">
        <f t="shared" si="236"/>
        <v>0</v>
      </c>
      <c r="J837" s="67">
        <f t="shared" si="237"/>
        <v>3.5000000000000003E-2</v>
      </c>
      <c r="K837" s="19">
        <f t="shared" si="238"/>
        <v>0</v>
      </c>
      <c r="L837" s="138">
        <f>IF(ISNUMBER(VLOOKUP('Rate Calculations'!$A837,#REF!,2,FALSE)),VLOOKUP('Rate Calculations'!$A837,#REF!,2,FALSE),0)</f>
        <v>0</v>
      </c>
      <c r="M837" s="89">
        <f>IF(ISNUMBER(VLOOKUP('Rate Calculations'!$A837,#REF!,4,FALSE)),VLOOKUP('Rate Calculations'!$A837,#REF!,4,FALSE),0)</f>
        <v>0</v>
      </c>
      <c r="N837" s="17">
        <f t="shared" si="239"/>
        <v>0</v>
      </c>
      <c r="O837" s="18">
        <f t="shared" si="240"/>
        <v>0</v>
      </c>
      <c r="P837" s="139">
        <f t="shared" si="241"/>
        <v>0</v>
      </c>
      <c r="Q837" s="66">
        <f t="shared" si="242"/>
        <v>0</v>
      </c>
      <c r="R837" s="66">
        <f t="shared" si="243"/>
        <v>0</v>
      </c>
      <c r="S837" s="10" t="e">
        <f>IF(#REF!="Yes",Q837,(Q837+I837*0.5))</f>
        <v>#REF!</v>
      </c>
      <c r="T837" s="10" t="e">
        <f>IF(#REF!="Yes",R837,(R837+K837*0.5))</f>
        <v>#REF!</v>
      </c>
      <c r="U837" s="151">
        <f t="shared" si="244"/>
        <v>0</v>
      </c>
      <c r="V837" s="16">
        <f t="shared" si="245"/>
        <v>0</v>
      </c>
      <c r="W837" s="16">
        <f t="shared" si="246"/>
        <v>0</v>
      </c>
      <c r="X837" s="138">
        <f>IF(ISNUMBER(VLOOKUP('Rate Calculations'!$A837,#REF!,5,FALSE)),VLOOKUP('Rate Calculations'!$A837,#REF!,5,FALSE),0)</f>
        <v>0</v>
      </c>
      <c r="Y837" s="89">
        <f>IF(ISNUMBER(VLOOKUP('Rate Calculations'!$A837,#REF!,6,FALSE)),VLOOKUP('Rate Calculations'!$A837,#REF!,6,FALSE),0)</f>
        <v>0</v>
      </c>
      <c r="Z837" s="17">
        <f t="shared" si="247"/>
        <v>0</v>
      </c>
      <c r="AA837" s="18">
        <f t="shared" si="248"/>
        <v>0</v>
      </c>
      <c r="AB837" s="46">
        <f t="shared" si="251"/>
        <v>0</v>
      </c>
      <c r="AC837" s="24">
        <f t="shared" si="249"/>
        <v>0</v>
      </c>
      <c r="AD837" s="24">
        <f t="shared" si="250"/>
        <v>0</v>
      </c>
      <c r="AE837" s="27" t="e">
        <f>IF(#REF!="Yes",AC837,(AC837+V837*0.5))</f>
        <v>#REF!</v>
      </c>
      <c r="AF837" s="27" t="e">
        <f>IF(#REF!="Yes",AD837,(AD837+W837*0.5))</f>
        <v>#REF!</v>
      </c>
    </row>
    <row r="838" spans="1:32">
      <c r="A838" s="57" t="str">
        <f t="shared" si="252"/>
        <v xml:space="preserve"> </v>
      </c>
      <c r="B838" s="57"/>
      <c r="C838" s="57"/>
      <c r="D838" s="30" t="str">
        <f>IFERROR((GETPIVOTDATA("Average of Certified Payroll Hourly Rate",'Pivot Table'!$X$3,"Firm Name",A838,"Class Round 3 (PSPO)",B838)),"")</f>
        <v/>
      </c>
      <c r="E838" s="7"/>
      <c r="F838" s="7"/>
      <c r="G838" s="151"/>
      <c r="H838" s="349">
        <f t="shared" ref="H838:H901" si="253">$H$4</f>
        <v>1.7500000000000002E-2</v>
      </c>
      <c r="I838" s="19">
        <f t="shared" ref="I838:I901" si="254">IFERROR(IF(ISBLANK(G838),IF(ISBLANK(F838),IF(ISBLANK(E838),D838*(1+H838),E838*(1+H838)),F838*(1+H838)),G838*(1+H838)),0)</f>
        <v>0</v>
      </c>
      <c r="J838" s="67">
        <f t="shared" ref="J838:J901" si="255">$J$4</f>
        <v>3.5000000000000003E-2</v>
      </c>
      <c r="K838" s="19">
        <f t="shared" ref="K838:K901" si="256">I838*(1+J838)</f>
        <v>0</v>
      </c>
      <c r="L838" s="138">
        <f>IF(ISNUMBER(VLOOKUP('Rate Calculations'!$A838,#REF!,2,FALSE)),VLOOKUP('Rate Calculations'!$A838,#REF!,2,FALSE),0)</f>
        <v>0</v>
      </c>
      <c r="M838" s="89">
        <f>IF(ISNUMBER(VLOOKUP('Rate Calculations'!$A838,#REF!,4,FALSE)),VLOOKUP('Rate Calculations'!$A838,#REF!,4,FALSE),0)</f>
        <v>0</v>
      </c>
      <c r="N838" s="17">
        <f t="shared" ref="N838:N901" si="257">(I838*L838)+(I838*M838)+I838</f>
        <v>0</v>
      </c>
      <c r="O838" s="18">
        <f t="shared" ref="O838:O901" si="258">(K838*L838)+(K838*M838)+K838</f>
        <v>0</v>
      </c>
      <c r="P838" s="139">
        <f t="shared" ref="P838:P901" si="259">$P$4</f>
        <v>0</v>
      </c>
      <c r="Q838" s="66">
        <f t="shared" ref="Q838:Q901" si="260">(IF(L838&gt;156%,(I838+(I838*1.56)),((I838+(I838*L838))))*P838)+N838</f>
        <v>0</v>
      </c>
      <c r="R838" s="66">
        <f t="shared" ref="R838:R901" si="261">(IF(L838&gt;156%,(K838+(K838*1.56)),((K838+(K838*L838))))*P838)+O838</f>
        <v>0</v>
      </c>
      <c r="S838" s="10" t="e">
        <f>IF(#REF!="Yes",Q838,(Q838+I838*0.5))</f>
        <v>#REF!</v>
      </c>
      <c r="T838" s="10" t="e">
        <f>IF(#REF!="Yes",R838,(R838+K838*0.5))</f>
        <v>#REF!</v>
      </c>
      <c r="U838" s="151">
        <f t="shared" ref="U838:U901" si="262">G838</f>
        <v>0</v>
      </c>
      <c r="V838" s="16">
        <f t="shared" ref="V838:V901" si="263">U838*(1+H838)</f>
        <v>0</v>
      </c>
      <c r="W838" s="16">
        <f t="shared" ref="W838:W901" si="264">V838*(1+J838)</f>
        <v>0</v>
      </c>
      <c r="X838" s="138">
        <f>IF(ISNUMBER(VLOOKUP('Rate Calculations'!$A838,#REF!,5,FALSE)),VLOOKUP('Rate Calculations'!$A838,#REF!,5,FALSE),0)</f>
        <v>0</v>
      </c>
      <c r="Y838" s="89">
        <f>IF(ISNUMBER(VLOOKUP('Rate Calculations'!$A838,#REF!,6,FALSE)),VLOOKUP('Rate Calculations'!$A838,#REF!,6,FALSE),0)</f>
        <v>0</v>
      </c>
      <c r="Z838" s="17">
        <f t="shared" ref="Z838:Z901" si="265">(V838*X838)+(V838*Y838)+V838</f>
        <v>0</v>
      </c>
      <c r="AA838" s="18">
        <f t="shared" ref="AA838:AA901" si="266">(W838*X838)+(W838*Y838)+W838</f>
        <v>0</v>
      </c>
      <c r="AB838" s="46">
        <f t="shared" si="251"/>
        <v>0</v>
      </c>
      <c r="AC838" s="24">
        <f t="shared" ref="AC838:AC901" si="267">(IF(X838&gt;156%,(V838+(V838*1.56)),((V838+(V838*X838))))*AB838)+Z838</f>
        <v>0</v>
      </c>
      <c r="AD838" s="24">
        <f t="shared" ref="AD838:AD901" si="268">(IF(X838&gt;156%,(W838+(W838*1.56)),((W838+(W838*X838))))*AB838)+AA838</f>
        <v>0</v>
      </c>
      <c r="AE838" s="27" t="e">
        <f>IF(#REF!="Yes",AC838,(AC838+V838*0.5))</f>
        <v>#REF!</v>
      </c>
      <c r="AF838" s="27" t="e">
        <f>IF(#REF!="Yes",AD838,(AD838+W838*0.5))</f>
        <v>#REF!</v>
      </c>
    </row>
    <row r="839" spans="1:32">
      <c r="A839" s="57" t="str">
        <f t="shared" si="252"/>
        <v xml:space="preserve"> </v>
      </c>
      <c r="B839" s="57"/>
      <c r="C839" s="57"/>
      <c r="D839" s="30" t="str">
        <f>IFERROR((GETPIVOTDATA("Average of Certified Payroll Hourly Rate",'Pivot Table'!$X$3,"Firm Name",A839,"Class Round 3 (PSPO)",B839)),"")</f>
        <v/>
      </c>
      <c r="E839" s="7"/>
      <c r="F839" s="7"/>
      <c r="G839" s="151"/>
      <c r="H839" s="349">
        <f t="shared" si="253"/>
        <v>1.7500000000000002E-2</v>
      </c>
      <c r="I839" s="19">
        <f t="shared" si="254"/>
        <v>0</v>
      </c>
      <c r="J839" s="67">
        <f t="shared" si="255"/>
        <v>3.5000000000000003E-2</v>
      </c>
      <c r="K839" s="19">
        <f t="shared" si="256"/>
        <v>0</v>
      </c>
      <c r="L839" s="138">
        <f>IF(ISNUMBER(VLOOKUP('Rate Calculations'!$A839,#REF!,2,FALSE)),VLOOKUP('Rate Calculations'!$A839,#REF!,2,FALSE),0)</f>
        <v>0</v>
      </c>
      <c r="M839" s="89">
        <f>IF(ISNUMBER(VLOOKUP('Rate Calculations'!$A839,#REF!,4,FALSE)),VLOOKUP('Rate Calculations'!$A839,#REF!,4,FALSE),0)</f>
        <v>0</v>
      </c>
      <c r="N839" s="17">
        <f t="shared" si="257"/>
        <v>0</v>
      </c>
      <c r="O839" s="18">
        <f t="shared" si="258"/>
        <v>0</v>
      </c>
      <c r="P839" s="139">
        <f t="shared" si="259"/>
        <v>0</v>
      </c>
      <c r="Q839" s="66">
        <f t="shared" si="260"/>
        <v>0</v>
      </c>
      <c r="R839" s="66">
        <f t="shared" si="261"/>
        <v>0</v>
      </c>
      <c r="S839" s="10" t="e">
        <f>IF(#REF!="Yes",Q839,(Q839+I839*0.5))</f>
        <v>#REF!</v>
      </c>
      <c r="T839" s="10" t="e">
        <f>IF(#REF!="Yes",R839,(R839+K839*0.5))</f>
        <v>#REF!</v>
      </c>
      <c r="U839" s="151">
        <f t="shared" si="262"/>
        <v>0</v>
      </c>
      <c r="V839" s="16">
        <f t="shared" si="263"/>
        <v>0</v>
      </c>
      <c r="W839" s="16">
        <f t="shared" si="264"/>
        <v>0</v>
      </c>
      <c r="X839" s="138">
        <f>IF(ISNUMBER(VLOOKUP('Rate Calculations'!$A839,#REF!,5,FALSE)),VLOOKUP('Rate Calculations'!$A839,#REF!,5,FALSE),0)</f>
        <v>0</v>
      </c>
      <c r="Y839" s="89">
        <f>IF(ISNUMBER(VLOOKUP('Rate Calculations'!$A839,#REF!,6,FALSE)),VLOOKUP('Rate Calculations'!$A839,#REF!,6,FALSE),0)</f>
        <v>0</v>
      </c>
      <c r="Z839" s="17">
        <f t="shared" si="265"/>
        <v>0</v>
      </c>
      <c r="AA839" s="18">
        <f t="shared" si="266"/>
        <v>0</v>
      </c>
      <c r="AB839" s="46">
        <f t="shared" si="251"/>
        <v>0</v>
      </c>
      <c r="AC839" s="24">
        <f t="shared" si="267"/>
        <v>0</v>
      </c>
      <c r="AD839" s="24">
        <f t="shared" si="268"/>
        <v>0</v>
      </c>
      <c r="AE839" s="27" t="e">
        <f>IF(#REF!="Yes",AC839,(AC839+V839*0.5))</f>
        <v>#REF!</v>
      </c>
      <c r="AF839" s="27" t="e">
        <f>IF(#REF!="Yes",AD839,(AD839+W839*0.5))</f>
        <v>#REF!</v>
      </c>
    </row>
    <row r="840" spans="1:32">
      <c r="A840" s="57" t="str">
        <f t="shared" si="252"/>
        <v xml:space="preserve"> </v>
      </c>
      <c r="B840" s="57"/>
      <c r="C840" s="57"/>
      <c r="D840" s="30" t="str">
        <f>IFERROR((GETPIVOTDATA("Average of Certified Payroll Hourly Rate",'Pivot Table'!$X$3,"Firm Name",A840,"Class Round 3 (PSPO)",B840)),"")</f>
        <v/>
      </c>
      <c r="E840" s="7"/>
      <c r="F840" s="7"/>
      <c r="G840" s="151"/>
      <c r="H840" s="349">
        <f t="shared" si="253"/>
        <v>1.7500000000000002E-2</v>
      </c>
      <c r="I840" s="19">
        <f t="shared" si="254"/>
        <v>0</v>
      </c>
      <c r="J840" s="67">
        <f t="shared" si="255"/>
        <v>3.5000000000000003E-2</v>
      </c>
      <c r="K840" s="19">
        <f t="shared" si="256"/>
        <v>0</v>
      </c>
      <c r="L840" s="138">
        <f>IF(ISNUMBER(VLOOKUP('Rate Calculations'!$A840,#REF!,2,FALSE)),VLOOKUP('Rate Calculations'!$A840,#REF!,2,FALSE),0)</f>
        <v>0</v>
      </c>
      <c r="M840" s="89">
        <f>IF(ISNUMBER(VLOOKUP('Rate Calculations'!$A840,#REF!,4,FALSE)),VLOOKUP('Rate Calculations'!$A840,#REF!,4,FALSE),0)</f>
        <v>0</v>
      </c>
      <c r="N840" s="17">
        <f t="shared" si="257"/>
        <v>0</v>
      </c>
      <c r="O840" s="18">
        <f t="shared" si="258"/>
        <v>0</v>
      </c>
      <c r="P840" s="139">
        <f t="shared" si="259"/>
        <v>0</v>
      </c>
      <c r="Q840" s="66">
        <f t="shared" si="260"/>
        <v>0</v>
      </c>
      <c r="R840" s="66">
        <f t="shared" si="261"/>
        <v>0</v>
      </c>
      <c r="S840" s="10" t="e">
        <f>IF(#REF!="Yes",Q840,(Q840+I840*0.5))</f>
        <v>#REF!</v>
      </c>
      <c r="T840" s="10" t="e">
        <f>IF(#REF!="Yes",R840,(R840+K840*0.5))</f>
        <v>#REF!</v>
      </c>
      <c r="U840" s="151">
        <f t="shared" si="262"/>
        <v>0</v>
      </c>
      <c r="V840" s="16">
        <f t="shared" si="263"/>
        <v>0</v>
      </c>
      <c r="W840" s="16">
        <f t="shared" si="264"/>
        <v>0</v>
      </c>
      <c r="X840" s="138">
        <f>IF(ISNUMBER(VLOOKUP('Rate Calculations'!$A840,#REF!,5,FALSE)),VLOOKUP('Rate Calculations'!$A840,#REF!,5,FALSE),0)</f>
        <v>0</v>
      </c>
      <c r="Y840" s="89">
        <f>IF(ISNUMBER(VLOOKUP('Rate Calculations'!$A840,#REF!,6,FALSE)),VLOOKUP('Rate Calculations'!$A840,#REF!,6,FALSE),0)</f>
        <v>0</v>
      </c>
      <c r="Z840" s="17">
        <f t="shared" si="265"/>
        <v>0</v>
      </c>
      <c r="AA840" s="18">
        <f t="shared" si="266"/>
        <v>0</v>
      </c>
      <c r="AB840" s="46">
        <f t="shared" si="251"/>
        <v>0</v>
      </c>
      <c r="AC840" s="24">
        <f t="shared" si="267"/>
        <v>0</v>
      </c>
      <c r="AD840" s="24">
        <f t="shared" si="268"/>
        <v>0</v>
      </c>
      <c r="AE840" s="27" t="e">
        <f>IF(#REF!="Yes",AC840,(AC840+V840*0.5))</f>
        <v>#REF!</v>
      </c>
      <c r="AF840" s="27" t="e">
        <f>IF(#REF!="Yes",AD840,(AD840+W840*0.5))</f>
        <v>#REF!</v>
      </c>
    </row>
    <row r="841" spans="1:32">
      <c r="A841" s="57" t="str">
        <f t="shared" si="252"/>
        <v xml:space="preserve"> </v>
      </c>
      <c r="B841" s="57"/>
      <c r="C841" s="57"/>
      <c r="D841" s="30" t="str">
        <f>IFERROR((GETPIVOTDATA("Average of Certified Payroll Hourly Rate",'Pivot Table'!$X$3,"Firm Name",A841,"Class Round 3 (PSPO)",B841)),"")</f>
        <v/>
      </c>
      <c r="E841" s="7"/>
      <c r="F841" s="7"/>
      <c r="G841" s="151"/>
      <c r="H841" s="349">
        <f t="shared" si="253"/>
        <v>1.7500000000000002E-2</v>
      </c>
      <c r="I841" s="19">
        <f t="shared" si="254"/>
        <v>0</v>
      </c>
      <c r="J841" s="67">
        <f t="shared" si="255"/>
        <v>3.5000000000000003E-2</v>
      </c>
      <c r="K841" s="19">
        <f t="shared" si="256"/>
        <v>0</v>
      </c>
      <c r="L841" s="138">
        <f>IF(ISNUMBER(VLOOKUP('Rate Calculations'!$A841,#REF!,2,FALSE)),VLOOKUP('Rate Calculations'!$A841,#REF!,2,FALSE),0)</f>
        <v>0</v>
      </c>
      <c r="M841" s="89">
        <f>IF(ISNUMBER(VLOOKUP('Rate Calculations'!$A841,#REF!,4,FALSE)),VLOOKUP('Rate Calculations'!$A841,#REF!,4,FALSE),0)</f>
        <v>0</v>
      </c>
      <c r="N841" s="17">
        <f t="shared" si="257"/>
        <v>0</v>
      </c>
      <c r="O841" s="18">
        <f t="shared" si="258"/>
        <v>0</v>
      </c>
      <c r="P841" s="139">
        <f t="shared" si="259"/>
        <v>0</v>
      </c>
      <c r="Q841" s="66">
        <f t="shared" si="260"/>
        <v>0</v>
      </c>
      <c r="R841" s="66">
        <f t="shared" si="261"/>
        <v>0</v>
      </c>
      <c r="S841" s="10" t="e">
        <f>IF(#REF!="Yes",Q841,(Q841+I841*0.5))</f>
        <v>#REF!</v>
      </c>
      <c r="T841" s="10" t="e">
        <f>IF(#REF!="Yes",R841,(R841+K841*0.5))</f>
        <v>#REF!</v>
      </c>
      <c r="U841" s="151">
        <f t="shared" si="262"/>
        <v>0</v>
      </c>
      <c r="V841" s="16">
        <f t="shared" si="263"/>
        <v>0</v>
      </c>
      <c r="W841" s="16">
        <f t="shared" si="264"/>
        <v>0</v>
      </c>
      <c r="X841" s="138">
        <f>IF(ISNUMBER(VLOOKUP('Rate Calculations'!$A841,#REF!,5,FALSE)),VLOOKUP('Rate Calculations'!$A841,#REF!,5,FALSE),0)</f>
        <v>0</v>
      </c>
      <c r="Y841" s="89">
        <f>IF(ISNUMBER(VLOOKUP('Rate Calculations'!$A841,#REF!,6,FALSE)),VLOOKUP('Rate Calculations'!$A841,#REF!,6,FALSE),0)</f>
        <v>0</v>
      </c>
      <c r="Z841" s="17">
        <f t="shared" si="265"/>
        <v>0</v>
      </c>
      <c r="AA841" s="18">
        <f t="shared" si="266"/>
        <v>0</v>
      </c>
      <c r="AB841" s="46">
        <f t="shared" si="251"/>
        <v>0</v>
      </c>
      <c r="AC841" s="24">
        <f t="shared" si="267"/>
        <v>0</v>
      </c>
      <c r="AD841" s="24">
        <f t="shared" si="268"/>
        <v>0</v>
      </c>
      <c r="AE841" s="27" t="e">
        <f>IF(#REF!="Yes",AC841,(AC841+V841*0.5))</f>
        <v>#REF!</v>
      </c>
      <c r="AF841" s="27" t="e">
        <f>IF(#REF!="Yes",AD841,(AD841+W841*0.5))</f>
        <v>#REF!</v>
      </c>
    </row>
    <row r="842" spans="1:32">
      <c r="A842" s="57" t="str">
        <f t="shared" si="252"/>
        <v xml:space="preserve"> </v>
      </c>
      <c r="B842" s="57"/>
      <c r="C842" s="57"/>
      <c r="D842" s="30" t="str">
        <f>IFERROR((GETPIVOTDATA("Average of Certified Payroll Hourly Rate",'Pivot Table'!$X$3,"Firm Name",A842,"Class Round 3 (PSPO)",B842)),"")</f>
        <v/>
      </c>
      <c r="E842" s="7"/>
      <c r="F842" s="7"/>
      <c r="G842" s="151"/>
      <c r="H842" s="349">
        <f t="shared" si="253"/>
        <v>1.7500000000000002E-2</v>
      </c>
      <c r="I842" s="19">
        <f t="shared" si="254"/>
        <v>0</v>
      </c>
      <c r="J842" s="67">
        <f t="shared" si="255"/>
        <v>3.5000000000000003E-2</v>
      </c>
      <c r="K842" s="19">
        <f t="shared" si="256"/>
        <v>0</v>
      </c>
      <c r="L842" s="138">
        <f>IF(ISNUMBER(VLOOKUP('Rate Calculations'!$A842,#REF!,2,FALSE)),VLOOKUP('Rate Calculations'!$A842,#REF!,2,FALSE),0)</f>
        <v>0</v>
      </c>
      <c r="M842" s="89">
        <f>IF(ISNUMBER(VLOOKUP('Rate Calculations'!$A842,#REF!,4,FALSE)),VLOOKUP('Rate Calculations'!$A842,#REF!,4,FALSE),0)</f>
        <v>0</v>
      </c>
      <c r="N842" s="17">
        <f t="shared" si="257"/>
        <v>0</v>
      </c>
      <c r="O842" s="18">
        <f t="shared" si="258"/>
        <v>0</v>
      </c>
      <c r="P842" s="139">
        <f t="shared" si="259"/>
        <v>0</v>
      </c>
      <c r="Q842" s="66">
        <f t="shared" si="260"/>
        <v>0</v>
      </c>
      <c r="R842" s="66">
        <f t="shared" si="261"/>
        <v>0</v>
      </c>
      <c r="S842" s="10" t="e">
        <f>IF(#REF!="Yes",Q842,(Q842+I842*0.5))</f>
        <v>#REF!</v>
      </c>
      <c r="T842" s="10" t="e">
        <f>IF(#REF!="Yes",R842,(R842+K842*0.5))</f>
        <v>#REF!</v>
      </c>
      <c r="U842" s="151">
        <f t="shared" si="262"/>
        <v>0</v>
      </c>
      <c r="V842" s="16">
        <f t="shared" si="263"/>
        <v>0</v>
      </c>
      <c r="W842" s="16">
        <f t="shared" si="264"/>
        <v>0</v>
      </c>
      <c r="X842" s="138">
        <f>IF(ISNUMBER(VLOOKUP('Rate Calculations'!$A842,#REF!,5,FALSE)),VLOOKUP('Rate Calculations'!$A842,#REF!,5,FALSE),0)</f>
        <v>0</v>
      </c>
      <c r="Y842" s="89">
        <f>IF(ISNUMBER(VLOOKUP('Rate Calculations'!$A842,#REF!,6,FALSE)),VLOOKUP('Rate Calculations'!$A842,#REF!,6,FALSE),0)</f>
        <v>0</v>
      </c>
      <c r="Z842" s="17">
        <f t="shared" si="265"/>
        <v>0</v>
      </c>
      <c r="AA842" s="18">
        <f t="shared" si="266"/>
        <v>0</v>
      </c>
      <c r="AB842" s="46">
        <f t="shared" si="251"/>
        <v>0</v>
      </c>
      <c r="AC842" s="24">
        <f t="shared" si="267"/>
        <v>0</v>
      </c>
      <c r="AD842" s="24">
        <f t="shared" si="268"/>
        <v>0</v>
      </c>
      <c r="AE842" s="27" t="e">
        <f>IF(#REF!="Yes",AC842,(AC842+V842*0.5))</f>
        <v>#REF!</v>
      </c>
      <c r="AF842" s="27" t="e">
        <f>IF(#REF!="Yes",AD842,(AD842+W842*0.5))</f>
        <v>#REF!</v>
      </c>
    </row>
    <row r="843" spans="1:32">
      <c r="A843" s="57" t="str">
        <f t="shared" si="252"/>
        <v xml:space="preserve"> </v>
      </c>
      <c r="B843" s="57"/>
      <c r="C843" s="57"/>
      <c r="D843" s="30" t="str">
        <f>IFERROR((GETPIVOTDATA("Average of Certified Payroll Hourly Rate",'Pivot Table'!$X$3,"Firm Name",A843,"Class Round 3 (PSPO)",B843)),"")</f>
        <v/>
      </c>
      <c r="E843" s="7"/>
      <c r="F843" s="7"/>
      <c r="G843" s="151"/>
      <c r="H843" s="349">
        <f t="shared" si="253"/>
        <v>1.7500000000000002E-2</v>
      </c>
      <c r="I843" s="19">
        <f t="shared" si="254"/>
        <v>0</v>
      </c>
      <c r="J843" s="67">
        <f t="shared" si="255"/>
        <v>3.5000000000000003E-2</v>
      </c>
      <c r="K843" s="19">
        <f t="shared" si="256"/>
        <v>0</v>
      </c>
      <c r="L843" s="138">
        <f>IF(ISNUMBER(VLOOKUP('Rate Calculations'!$A843,#REF!,2,FALSE)),VLOOKUP('Rate Calculations'!$A843,#REF!,2,FALSE),0)</f>
        <v>0</v>
      </c>
      <c r="M843" s="89">
        <f>IF(ISNUMBER(VLOOKUP('Rate Calculations'!$A843,#REF!,4,FALSE)),VLOOKUP('Rate Calculations'!$A843,#REF!,4,FALSE),0)</f>
        <v>0</v>
      </c>
      <c r="N843" s="17">
        <f t="shared" si="257"/>
        <v>0</v>
      </c>
      <c r="O843" s="18">
        <f t="shared" si="258"/>
        <v>0</v>
      </c>
      <c r="P843" s="139">
        <f t="shared" si="259"/>
        <v>0</v>
      </c>
      <c r="Q843" s="66">
        <f t="shared" si="260"/>
        <v>0</v>
      </c>
      <c r="R843" s="66">
        <f t="shared" si="261"/>
        <v>0</v>
      </c>
      <c r="S843" s="10" t="e">
        <f>IF(#REF!="Yes",Q843,(Q843+I843*0.5))</f>
        <v>#REF!</v>
      </c>
      <c r="T843" s="10" t="e">
        <f>IF(#REF!="Yes",R843,(R843+K843*0.5))</f>
        <v>#REF!</v>
      </c>
      <c r="U843" s="151">
        <f t="shared" si="262"/>
        <v>0</v>
      </c>
      <c r="V843" s="16">
        <f t="shared" si="263"/>
        <v>0</v>
      </c>
      <c r="W843" s="16">
        <f t="shared" si="264"/>
        <v>0</v>
      </c>
      <c r="X843" s="138">
        <f>IF(ISNUMBER(VLOOKUP('Rate Calculations'!$A843,#REF!,5,FALSE)),VLOOKUP('Rate Calculations'!$A843,#REF!,5,FALSE),0)</f>
        <v>0</v>
      </c>
      <c r="Y843" s="89">
        <f>IF(ISNUMBER(VLOOKUP('Rate Calculations'!$A843,#REF!,6,FALSE)),VLOOKUP('Rate Calculations'!$A843,#REF!,6,FALSE),0)</f>
        <v>0</v>
      </c>
      <c r="Z843" s="17">
        <f t="shared" si="265"/>
        <v>0</v>
      </c>
      <c r="AA843" s="18">
        <f t="shared" si="266"/>
        <v>0</v>
      </c>
      <c r="AB843" s="46">
        <f t="shared" si="251"/>
        <v>0</v>
      </c>
      <c r="AC843" s="24">
        <f t="shared" si="267"/>
        <v>0</v>
      </c>
      <c r="AD843" s="24">
        <f t="shared" si="268"/>
        <v>0</v>
      </c>
      <c r="AE843" s="27" t="e">
        <f>IF(#REF!="Yes",AC843,(AC843+V843*0.5))</f>
        <v>#REF!</v>
      </c>
      <c r="AF843" s="27" t="e">
        <f>IF(#REF!="Yes",AD843,(AD843+W843*0.5))</f>
        <v>#REF!</v>
      </c>
    </row>
    <row r="844" spans="1:32">
      <c r="A844" s="57" t="str">
        <f t="shared" si="252"/>
        <v xml:space="preserve"> </v>
      </c>
      <c r="B844" s="57"/>
      <c r="C844" s="57"/>
      <c r="D844" s="30" t="str">
        <f>IFERROR((GETPIVOTDATA("Average of Certified Payroll Hourly Rate",'Pivot Table'!$X$3,"Firm Name",A844,"Class Round 3 (PSPO)",B844)),"")</f>
        <v/>
      </c>
      <c r="E844" s="7"/>
      <c r="F844" s="7"/>
      <c r="G844" s="151"/>
      <c r="H844" s="349">
        <f t="shared" si="253"/>
        <v>1.7500000000000002E-2</v>
      </c>
      <c r="I844" s="19">
        <f t="shared" si="254"/>
        <v>0</v>
      </c>
      <c r="J844" s="67">
        <f t="shared" si="255"/>
        <v>3.5000000000000003E-2</v>
      </c>
      <c r="K844" s="19">
        <f t="shared" si="256"/>
        <v>0</v>
      </c>
      <c r="L844" s="138">
        <f>IF(ISNUMBER(VLOOKUP('Rate Calculations'!$A844,#REF!,2,FALSE)),VLOOKUP('Rate Calculations'!$A844,#REF!,2,FALSE),0)</f>
        <v>0</v>
      </c>
      <c r="M844" s="89">
        <f>IF(ISNUMBER(VLOOKUP('Rate Calculations'!$A844,#REF!,4,FALSE)),VLOOKUP('Rate Calculations'!$A844,#REF!,4,FALSE),0)</f>
        <v>0</v>
      </c>
      <c r="N844" s="17">
        <f t="shared" si="257"/>
        <v>0</v>
      </c>
      <c r="O844" s="18">
        <f t="shared" si="258"/>
        <v>0</v>
      </c>
      <c r="P844" s="139">
        <f t="shared" si="259"/>
        <v>0</v>
      </c>
      <c r="Q844" s="66">
        <f t="shared" si="260"/>
        <v>0</v>
      </c>
      <c r="R844" s="66">
        <f t="shared" si="261"/>
        <v>0</v>
      </c>
      <c r="S844" s="10" t="e">
        <f>IF(#REF!="Yes",Q844,(Q844+I844*0.5))</f>
        <v>#REF!</v>
      </c>
      <c r="T844" s="10" t="e">
        <f>IF(#REF!="Yes",R844,(R844+K844*0.5))</f>
        <v>#REF!</v>
      </c>
      <c r="U844" s="151">
        <f t="shared" si="262"/>
        <v>0</v>
      </c>
      <c r="V844" s="16">
        <f t="shared" si="263"/>
        <v>0</v>
      </c>
      <c r="W844" s="16">
        <f t="shared" si="264"/>
        <v>0</v>
      </c>
      <c r="X844" s="138">
        <f>IF(ISNUMBER(VLOOKUP('Rate Calculations'!$A844,#REF!,5,FALSE)),VLOOKUP('Rate Calculations'!$A844,#REF!,5,FALSE),0)</f>
        <v>0</v>
      </c>
      <c r="Y844" s="89">
        <f>IF(ISNUMBER(VLOOKUP('Rate Calculations'!$A844,#REF!,6,FALSE)),VLOOKUP('Rate Calculations'!$A844,#REF!,6,FALSE),0)</f>
        <v>0</v>
      </c>
      <c r="Z844" s="17">
        <f t="shared" si="265"/>
        <v>0</v>
      </c>
      <c r="AA844" s="18">
        <f t="shared" si="266"/>
        <v>0</v>
      </c>
      <c r="AB844" s="46">
        <f t="shared" si="251"/>
        <v>0</v>
      </c>
      <c r="AC844" s="24">
        <f t="shared" si="267"/>
        <v>0</v>
      </c>
      <c r="AD844" s="24">
        <f t="shared" si="268"/>
        <v>0</v>
      </c>
      <c r="AE844" s="27" t="e">
        <f>IF(#REF!="Yes",AC844,(AC844+V844*0.5))</f>
        <v>#REF!</v>
      </c>
      <c r="AF844" s="27" t="e">
        <f>IF(#REF!="Yes",AD844,(AD844+W844*0.5))</f>
        <v>#REF!</v>
      </c>
    </row>
    <row r="845" spans="1:32">
      <c r="A845" s="57" t="str">
        <f t="shared" si="252"/>
        <v xml:space="preserve"> </v>
      </c>
      <c r="B845" s="57"/>
      <c r="C845" s="57"/>
      <c r="D845" s="30" t="str">
        <f>IFERROR((GETPIVOTDATA("Average of Certified Payroll Hourly Rate",'Pivot Table'!$X$3,"Firm Name",A845,"Class Round 3 (PSPO)",B845)),"")</f>
        <v/>
      </c>
      <c r="E845" s="7"/>
      <c r="F845" s="7"/>
      <c r="G845" s="151"/>
      <c r="H845" s="349">
        <f t="shared" si="253"/>
        <v>1.7500000000000002E-2</v>
      </c>
      <c r="I845" s="19">
        <f t="shared" si="254"/>
        <v>0</v>
      </c>
      <c r="J845" s="67">
        <f t="shared" si="255"/>
        <v>3.5000000000000003E-2</v>
      </c>
      <c r="K845" s="19">
        <f t="shared" si="256"/>
        <v>0</v>
      </c>
      <c r="L845" s="138">
        <f>IF(ISNUMBER(VLOOKUP('Rate Calculations'!$A845,#REF!,2,FALSE)),VLOOKUP('Rate Calculations'!$A845,#REF!,2,FALSE),0)</f>
        <v>0</v>
      </c>
      <c r="M845" s="89">
        <f>IF(ISNUMBER(VLOOKUP('Rate Calculations'!$A845,#REF!,4,FALSE)),VLOOKUP('Rate Calculations'!$A845,#REF!,4,FALSE),0)</f>
        <v>0</v>
      </c>
      <c r="N845" s="17">
        <f t="shared" si="257"/>
        <v>0</v>
      </c>
      <c r="O845" s="18">
        <f t="shared" si="258"/>
        <v>0</v>
      </c>
      <c r="P845" s="139">
        <f t="shared" si="259"/>
        <v>0</v>
      </c>
      <c r="Q845" s="66">
        <f t="shared" si="260"/>
        <v>0</v>
      </c>
      <c r="R845" s="66">
        <f t="shared" si="261"/>
        <v>0</v>
      </c>
      <c r="S845" s="10" t="e">
        <f>IF(#REF!="Yes",Q845,(Q845+I845*0.5))</f>
        <v>#REF!</v>
      </c>
      <c r="T845" s="10" t="e">
        <f>IF(#REF!="Yes",R845,(R845+K845*0.5))</f>
        <v>#REF!</v>
      </c>
      <c r="U845" s="151">
        <f t="shared" si="262"/>
        <v>0</v>
      </c>
      <c r="V845" s="16">
        <f t="shared" si="263"/>
        <v>0</v>
      </c>
      <c r="W845" s="16">
        <f t="shared" si="264"/>
        <v>0</v>
      </c>
      <c r="X845" s="138">
        <f>IF(ISNUMBER(VLOOKUP('Rate Calculations'!$A845,#REF!,5,FALSE)),VLOOKUP('Rate Calculations'!$A845,#REF!,5,FALSE),0)</f>
        <v>0</v>
      </c>
      <c r="Y845" s="89">
        <f>IF(ISNUMBER(VLOOKUP('Rate Calculations'!$A845,#REF!,6,FALSE)),VLOOKUP('Rate Calculations'!$A845,#REF!,6,FALSE),0)</f>
        <v>0</v>
      </c>
      <c r="Z845" s="17">
        <f t="shared" si="265"/>
        <v>0</v>
      </c>
      <c r="AA845" s="18">
        <f t="shared" si="266"/>
        <v>0</v>
      </c>
      <c r="AB845" s="46">
        <f t="shared" si="251"/>
        <v>0</v>
      </c>
      <c r="AC845" s="24">
        <f t="shared" si="267"/>
        <v>0</v>
      </c>
      <c r="AD845" s="24">
        <f t="shared" si="268"/>
        <v>0</v>
      </c>
      <c r="AE845" s="27" t="e">
        <f>IF(#REF!="Yes",AC845,(AC845+V845*0.5))</f>
        <v>#REF!</v>
      </c>
      <c r="AF845" s="27" t="e">
        <f>IF(#REF!="Yes",AD845,(AD845+W845*0.5))</f>
        <v>#REF!</v>
      </c>
    </row>
    <row r="846" spans="1:32">
      <c r="A846" s="57" t="str">
        <f t="shared" si="252"/>
        <v xml:space="preserve"> </v>
      </c>
      <c r="B846" s="57"/>
      <c r="C846" s="57"/>
      <c r="D846" s="30" t="str">
        <f>IFERROR((GETPIVOTDATA("Average of Certified Payroll Hourly Rate",'Pivot Table'!$X$3,"Firm Name",A846,"Class Round 3 (PSPO)",B846)),"")</f>
        <v/>
      </c>
      <c r="E846" s="7"/>
      <c r="F846" s="7"/>
      <c r="G846" s="151"/>
      <c r="H846" s="349">
        <f t="shared" si="253"/>
        <v>1.7500000000000002E-2</v>
      </c>
      <c r="I846" s="19">
        <f t="shared" si="254"/>
        <v>0</v>
      </c>
      <c r="J846" s="67">
        <f t="shared" si="255"/>
        <v>3.5000000000000003E-2</v>
      </c>
      <c r="K846" s="19">
        <f t="shared" si="256"/>
        <v>0</v>
      </c>
      <c r="L846" s="138">
        <f>IF(ISNUMBER(VLOOKUP('Rate Calculations'!$A846,#REF!,2,FALSE)),VLOOKUP('Rate Calculations'!$A846,#REF!,2,FALSE),0)</f>
        <v>0</v>
      </c>
      <c r="M846" s="89">
        <f>IF(ISNUMBER(VLOOKUP('Rate Calculations'!$A846,#REF!,4,FALSE)),VLOOKUP('Rate Calculations'!$A846,#REF!,4,FALSE),0)</f>
        <v>0</v>
      </c>
      <c r="N846" s="17">
        <f t="shared" si="257"/>
        <v>0</v>
      </c>
      <c r="O846" s="18">
        <f t="shared" si="258"/>
        <v>0</v>
      </c>
      <c r="P846" s="139">
        <f t="shared" si="259"/>
        <v>0</v>
      </c>
      <c r="Q846" s="66">
        <f t="shared" si="260"/>
        <v>0</v>
      </c>
      <c r="R846" s="66">
        <f t="shared" si="261"/>
        <v>0</v>
      </c>
      <c r="S846" s="10" t="e">
        <f>IF(#REF!="Yes",Q846,(Q846+I846*0.5))</f>
        <v>#REF!</v>
      </c>
      <c r="T846" s="10" t="e">
        <f>IF(#REF!="Yes",R846,(R846+K846*0.5))</f>
        <v>#REF!</v>
      </c>
      <c r="U846" s="151">
        <f t="shared" si="262"/>
        <v>0</v>
      </c>
      <c r="V846" s="16">
        <f t="shared" si="263"/>
        <v>0</v>
      </c>
      <c r="W846" s="16">
        <f t="shared" si="264"/>
        <v>0</v>
      </c>
      <c r="X846" s="138">
        <f>IF(ISNUMBER(VLOOKUP('Rate Calculations'!$A846,#REF!,5,FALSE)),VLOOKUP('Rate Calculations'!$A846,#REF!,5,FALSE),0)</f>
        <v>0</v>
      </c>
      <c r="Y846" s="89">
        <f>IF(ISNUMBER(VLOOKUP('Rate Calculations'!$A846,#REF!,6,FALSE)),VLOOKUP('Rate Calculations'!$A846,#REF!,6,FALSE),0)</f>
        <v>0</v>
      </c>
      <c r="Z846" s="17">
        <f t="shared" si="265"/>
        <v>0</v>
      </c>
      <c r="AA846" s="18">
        <f t="shared" si="266"/>
        <v>0</v>
      </c>
      <c r="AB846" s="46">
        <f t="shared" si="251"/>
        <v>0</v>
      </c>
      <c r="AC846" s="24">
        <f t="shared" si="267"/>
        <v>0</v>
      </c>
      <c r="AD846" s="24">
        <f t="shared" si="268"/>
        <v>0</v>
      </c>
      <c r="AE846" s="27" t="e">
        <f>IF(#REF!="Yes",AC846,(AC846+V846*0.5))</f>
        <v>#REF!</v>
      </c>
      <c r="AF846" s="27" t="e">
        <f>IF(#REF!="Yes",AD846,(AD846+W846*0.5))</f>
        <v>#REF!</v>
      </c>
    </row>
    <row r="847" spans="1:32">
      <c r="A847" s="57" t="str">
        <f t="shared" si="252"/>
        <v xml:space="preserve"> </v>
      </c>
      <c r="B847" s="57"/>
      <c r="C847" s="57"/>
      <c r="D847" s="30" t="str">
        <f>IFERROR((GETPIVOTDATA("Average of Certified Payroll Hourly Rate",'Pivot Table'!$X$3,"Firm Name",A847,"Class Round 3 (PSPO)",B847)),"")</f>
        <v/>
      </c>
      <c r="E847" s="7"/>
      <c r="F847" s="7"/>
      <c r="G847" s="151"/>
      <c r="H847" s="349">
        <f t="shared" si="253"/>
        <v>1.7500000000000002E-2</v>
      </c>
      <c r="I847" s="19">
        <f t="shared" si="254"/>
        <v>0</v>
      </c>
      <c r="J847" s="67">
        <f t="shared" si="255"/>
        <v>3.5000000000000003E-2</v>
      </c>
      <c r="K847" s="19">
        <f t="shared" si="256"/>
        <v>0</v>
      </c>
      <c r="L847" s="138">
        <f>IF(ISNUMBER(VLOOKUP('Rate Calculations'!$A847,#REF!,2,FALSE)),VLOOKUP('Rate Calculations'!$A847,#REF!,2,FALSE),0)</f>
        <v>0</v>
      </c>
      <c r="M847" s="89">
        <f>IF(ISNUMBER(VLOOKUP('Rate Calculations'!$A847,#REF!,4,FALSE)),VLOOKUP('Rate Calculations'!$A847,#REF!,4,FALSE),0)</f>
        <v>0</v>
      </c>
      <c r="N847" s="17">
        <f t="shared" si="257"/>
        <v>0</v>
      </c>
      <c r="O847" s="18">
        <f t="shared" si="258"/>
        <v>0</v>
      </c>
      <c r="P847" s="139">
        <f t="shared" si="259"/>
        <v>0</v>
      </c>
      <c r="Q847" s="66">
        <f t="shared" si="260"/>
        <v>0</v>
      </c>
      <c r="R847" s="66">
        <f t="shared" si="261"/>
        <v>0</v>
      </c>
      <c r="S847" s="10" t="e">
        <f>IF(#REF!="Yes",Q847,(Q847+I847*0.5))</f>
        <v>#REF!</v>
      </c>
      <c r="T847" s="10" t="e">
        <f>IF(#REF!="Yes",R847,(R847+K847*0.5))</f>
        <v>#REF!</v>
      </c>
      <c r="U847" s="151">
        <f t="shared" si="262"/>
        <v>0</v>
      </c>
      <c r="V847" s="16">
        <f t="shared" si="263"/>
        <v>0</v>
      </c>
      <c r="W847" s="16">
        <f t="shared" si="264"/>
        <v>0</v>
      </c>
      <c r="X847" s="138">
        <f>IF(ISNUMBER(VLOOKUP('Rate Calculations'!$A847,#REF!,5,FALSE)),VLOOKUP('Rate Calculations'!$A847,#REF!,5,FALSE),0)</f>
        <v>0</v>
      </c>
      <c r="Y847" s="89">
        <f>IF(ISNUMBER(VLOOKUP('Rate Calculations'!$A847,#REF!,6,FALSE)),VLOOKUP('Rate Calculations'!$A847,#REF!,6,FALSE),0)</f>
        <v>0</v>
      </c>
      <c r="Z847" s="17">
        <f t="shared" si="265"/>
        <v>0</v>
      </c>
      <c r="AA847" s="18">
        <f t="shared" si="266"/>
        <v>0</v>
      </c>
      <c r="AB847" s="46">
        <f t="shared" si="251"/>
        <v>0</v>
      </c>
      <c r="AC847" s="24">
        <f t="shared" si="267"/>
        <v>0</v>
      </c>
      <c r="AD847" s="24">
        <f t="shared" si="268"/>
        <v>0</v>
      </c>
      <c r="AE847" s="27" t="e">
        <f>IF(#REF!="Yes",AC847,(AC847+V847*0.5))</f>
        <v>#REF!</v>
      </c>
      <c r="AF847" s="27" t="e">
        <f>IF(#REF!="Yes",AD847,(AD847+W847*0.5))</f>
        <v>#REF!</v>
      </c>
    </row>
    <row r="848" spans="1:32">
      <c r="A848" s="57" t="str">
        <f t="shared" si="252"/>
        <v xml:space="preserve"> </v>
      </c>
      <c r="B848" s="57"/>
      <c r="C848" s="57"/>
      <c r="D848" s="30" t="str">
        <f>IFERROR((GETPIVOTDATA("Average of Certified Payroll Hourly Rate",'Pivot Table'!$X$3,"Firm Name",A848,"Class Round 3 (PSPO)",B848)),"")</f>
        <v/>
      </c>
      <c r="E848" s="7"/>
      <c r="F848" s="7"/>
      <c r="G848" s="151"/>
      <c r="H848" s="349">
        <f t="shared" si="253"/>
        <v>1.7500000000000002E-2</v>
      </c>
      <c r="I848" s="19">
        <f t="shared" si="254"/>
        <v>0</v>
      </c>
      <c r="J848" s="67">
        <f t="shared" si="255"/>
        <v>3.5000000000000003E-2</v>
      </c>
      <c r="K848" s="19">
        <f t="shared" si="256"/>
        <v>0</v>
      </c>
      <c r="L848" s="138">
        <f>IF(ISNUMBER(VLOOKUP('Rate Calculations'!$A848,#REF!,2,FALSE)),VLOOKUP('Rate Calculations'!$A848,#REF!,2,FALSE),0)</f>
        <v>0</v>
      </c>
      <c r="M848" s="89">
        <f>IF(ISNUMBER(VLOOKUP('Rate Calculations'!$A848,#REF!,4,FALSE)),VLOOKUP('Rate Calculations'!$A848,#REF!,4,FALSE),0)</f>
        <v>0</v>
      </c>
      <c r="N848" s="17">
        <f t="shared" si="257"/>
        <v>0</v>
      </c>
      <c r="O848" s="18">
        <f t="shared" si="258"/>
        <v>0</v>
      </c>
      <c r="P848" s="139">
        <f t="shared" si="259"/>
        <v>0</v>
      </c>
      <c r="Q848" s="66">
        <f t="shared" si="260"/>
        <v>0</v>
      </c>
      <c r="R848" s="66">
        <f t="shared" si="261"/>
        <v>0</v>
      </c>
      <c r="S848" s="10" t="e">
        <f>IF(#REF!="Yes",Q848,(Q848+I848*0.5))</f>
        <v>#REF!</v>
      </c>
      <c r="T848" s="10" t="e">
        <f>IF(#REF!="Yes",R848,(R848+K848*0.5))</f>
        <v>#REF!</v>
      </c>
      <c r="U848" s="151">
        <f t="shared" si="262"/>
        <v>0</v>
      </c>
      <c r="V848" s="16">
        <f t="shared" si="263"/>
        <v>0</v>
      </c>
      <c r="W848" s="16">
        <f t="shared" si="264"/>
        <v>0</v>
      </c>
      <c r="X848" s="138">
        <f>IF(ISNUMBER(VLOOKUP('Rate Calculations'!$A848,#REF!,5,FALSE)),VLOOKUP('Rate Calculations'!$A848,#REF!,5,FALSE),0)</f>
        <v>0</v>
      </c>
      <c r="Y848" s="89">
        <f>IF(ISNUMBER(VLOOKUP('Rate Calculations'!$A848,#REF!,6,FALSE)),VLOOKUP('Rate Calculations'!$A848,#REF!,6,FALSE),0)</f>
        <v>0</v>
      </c>
      <c r="Z848" s="17">
        <f t="shared" si="265"/>
        <v>0</v>
      </c>
      <c r="AA848" s="18">
        <f t="shared" si="266"/>
        <v>0</v>
      </c>
      <c r="AB848" s="46">
        <f t="shared" si="251"/>
        <v>0</v>
      </c>
      <c r="AC848" s="24">
        <f t="shared" si="267"/>
        <v>0</v>
      </c>
      <c r="AD848" s="24">
        <f t="shared" si="268"/>
        <v>0</v>
      </c>
      <c r="AE848" s="27" t="e">
        <f>IF(#REF!="Yes",AC848,(AC848+V848*0.5))</f>
        <v>#REF!</v>
      </c>
      <c r="AF848" s="27" t="e">
        <f>IF(#REF!="Yes",AD848,(AD848+W848*0.5))</f>
        <v>#REF!</v>
      </c>
    </row>
    <row r="849" spans="1:32">
      <c r="A849" s="57" t="str">
        <f t="shared" si="252"/>
        <v xml:space="preserve"> </v>
      </c>
      <c r="B849" s="57"/>
      <c r="C849" s="57"/>
      <c r="D849" s="30" t="str">
        <f>IFERROR((GETPIVOTDATA("Average of Certified Payroll Hourly Rate",'Pivot Table'!$X$3,"Firm Name",A849,"Class Round 3 (PSPO)",B849)),"")</f>
        <v/>
      </c>
      <c r="E849" s="7"/>
      <c r="F849" s="7"/>
      <c r="G849" s="151"/>
      <c r="H849" s="349">
        <f t="shared" si="253"/>
        <v>1.7500000000000002E-2</v>
      </c>
      <c r="I849" s="19">
        <f t="shared" si="254"/>
        <v>0</v>
      </c>
      <c r="J849" s="67">
        <f t="shared" si="255"/>
        <v>3.5000000000000003E-2</v>
      </c>
      <c r="K849" s="19">
        <f t="shared" si="256"/>
        <v>0</v>
      </c>
      <c r="L849" s="138">
        <f>IF(ISNUMBER(VLOOKUP('Rate Calculations'!$A849,#REF!,2,FALSE)),VLOOKUP('Rate Calculations'!$A849,#REF!,2,FALSE),0)</f>
        <v>0</v>
      </c>
      <c r="M849" s="89">
        <f>IF(ISNUMBER(VLOOKUP('Rate Calculations'!$A849,#REF!,4,FALSE)),VLOOKUP('Rate Calculations'!$A849,#REF!,4,FALSE),0)</f>
        <v>0</v>
      </c>
      <c r="N849" s="17">
        <f t="shared" si="257"/>
        <v>0</v>
      </c>
      <c r="O849" s="18">
        <f t="shared" si="258"/>
        <v>0</v>
      </c>
      <c r="P849" s="139">
        <f t="shared" si="259"/>
        <v>0</v>
      </c>
      <c r="Q849" s="66">
        <f t="shared" si="260"/>
        <v>0</v>
      </c>
      <c r="R849" s="66">
        <f t="shared" si="261"/>
        <v>0</v>
      </c>
      <c r="S849" s="10" t="e">
        <f>IF(#REF!="Yes",Q849,(Q849+I849*0.5))</f>
        <v>#REF!</v>
      </c>
      <c r="T849" s="10" t="e">
        <f>IF(#REF!="Yes",R849,(R849+K849*0.5))</f>
        <v>#REF!</v>
      </c>
      <c r="U849" s="151">
        <f t="shared" si="262"/>
        <v>0</v>
      </c>
      <c r="V849" s="16">
        <f t="shared" si="263"/>
        <v>0</v>
      </c>
      <c r="W849" s="16">
        <f t="shared" si="264"/>
        <v>0</v>
      </c>
      <c r="X849" s="138">
        <f>IF(ISNUMBER(VLOOKUP('Rate Calculations'!$A849,#REF!,5,FALSE)),VLOOKUP('Rate Calculations'!$A849,#REF!,5,FALSE),0)</f>
        <v>0</v>
      </c>
      <c r="Y849" s="89">
        <f>IF(ISNUMBER(VLOOKUP('Rate Calculations'!$A849,#REF!,6,FALSE)),VLOOKUP('Rate Calculations'!$A849,#REF!,6,FALSE),0)</f>
        <v>0</v>
      </c>
      <c r="Z849" s="17">
        <f t="shared" si="265"/>
        <v>0</v>
      </c>
      <c r="AA849" s="18">
        <f t="shared" si="266"/>
        <v>0</v>
      </c>
      <c r="AB849" s="46">
        <f t="shared" si="251"/>
        <v>0</v>
      </c>
      <c r="AC849" s="24">
        <f t="shared" si="267"/>
        <v>0</v>
      </c>
      <c r="AD849" s="24">
        <f t="shared" si="268"/>
        <v>0</v>
      </c>
      <c r="AE849" s="27" t="e">
        <f>IF(#REF!="Yes",AC849,(AC849+V849*0.5))</f>
        <v>#REF!</v>
      </c>
      <c r="AF849" s="27" t="e">
        <f>IF(#REF!="Yes",AD849,(AD849+W849*0.5))</f>
        <v>#REF!</v>
      </c>
    </row>
    <row r="850" spans="1:32">
      <c r="A850" s="57" t="str">
        <f t="shared" si="252"/>
        <v xml:space="preserve"> </v>
      </c>
      <c r="B850" s="57"/>
      <c r="C850" s="57"/>
      <c r="D850" s="30" t="str">
        <f>IFERROR((GETPIVOTDATA("Average of Certified Payroll Hourly Rate",'Pivot Table'!$X$3,"Firm Name",A850,"Class Round 3 (PSPO)",B850)),"")</f>
        <v/>
      </c>
      <c r="E850" s="7"/>
      <c r="F850" s="7"/>
      <c r="G850" s="151"/>
      <c r="H850" s="349">
        <f t="shared" si="253"/>
        <v>1.7500000000000002E-2</v>
      </c>
      <c r="I850" s="19">
        <f t="shared" si="254"/>
        <v>0</v>
      </c>
      <c r="J850" s="67">
        <f t="shared" si="255"/>
        <v>3.5000000000000003E-2</v>
      </c>
      <c r="K850" s="19">
        <f t="shared" si="256"/>
        <v>0</v>
      </c>
      <c r="L850" s="138">
        <f>IF(ISNUMBER(VLOOKUP('Rate Calculations'!$A850,#REF!,2,FALSE)),VLOOKUP('Rate Calculations'!$A850,#REF!,2,FALSE),0)</f>
        <v>0</v>
      </c>
      <c r="M850" s="89">
        <f>IF(ISNUMBER(VLOOKUP('Rate Calculations'!$A850,#REF!,4,FALSE)),VLOOKUP('Rate Calculations'!$A850,#REF!,4,FALSE),0)</f>
        <v>0</v>
      </c>
      <c r="N850" s="17">
        <f t="shared" si="257"/>
        <v>0</v>
      </c>
      <c r="O850" s="18">
        <f t="shared" si="258"/>
        <v>0</v>
      </c>
      <c r="P850" s="139">
        <f t="shared" si="259"/>
        <v>0</v>
      </c>
      <c r="Q850" s="66">
        <f t="shared" si="260"/>
        <v>0</v>
      </c>
      <c r="R850" s="66">
        <f t="shared" si="261"/>
        <v>0</v>
      </c>
      <c r="S850" s="10" t="e">
        <f>IF(#REF!="Yes",Q850,(Q850+I850*0.5))</f>
        <v>#REF!</v>
      </c>
      <c r="T850" s="10" t="e">
        <f>IF(#REF!="Yes",R850,(R850+K850*0.5))</f>
        <v>#REF!</v>
      </c>
      <c r="U850" s="151">
        <f t="shared" si="262"/>
        <v>0</v>
      </c>
      <c r="V850" s="16">
        <f t="shared" si="263"/>
        <v>0</v>
      </c>
      <c r="W850" s="16">
        <f t="shared" si="264"/>
        <v>0</v>
      </c>
      <c r="X850" s="138">
        <f>IF(ISNUMBER(VLOOKUP('Rate Calculations'!$A850,#REF!,5,FALSE)),VLOOKUP('Rate Calculations'!$A850,#REF!,5,FALSE),0)</f>
        <v>0</v>
      </c>
      <c r="Y850" s="89">
        <f>IF(ISNUMBER(VLOOKUP('Rate Calculations'!$A850,#REF!,6,FALSE)),VLOOKUP('Rate Calculations'!$A850,#REF!,6,FALSE),0)</f>
        <v>0</v>
      </c>
      <c r="Z850" s="17">
        <f t="shared" si="265"/>
        <v>0</v>
      </c>
      <c r="AA850" s="18">
        <f t="shared" si="266"/>
        <v>0</v>
      </c>
      <c r="AB850" s="46">
        <f t="shared" si="251"/>
        <v>0</v>
      </c>
      <c r="AC850" s="24">
        <f t="shared" si="267"/>
        <v>0</v>
      </c>
      <c r="AD850" s="24">
        <f t="shared" si="268"/>
        <v>0</v>
      </c>
      <c r="AE850" s="27" t="e">
        <f>IF(#REF!="Yes",AC850,(AC850+V850*0.5))</f>
        <v>#REF!</v>
      </c>
      <c r="AF850" s="27" t="e">
        <f>IF(#REF!="Yes",AD850,(AD850+W850*0.5))</f>
        <v>#REF!</v>
      </c>
    </row>
    <row r="851" spans="1:32">
      <c r="A851" s="57" t="str">
        <f t="shared" si="252"/>
        <v xml:space="preserve"> </v>
      </c>
      <c r="B851" s="57"/>
      <c r="C851" s="57"/>
      <c r="D851" s="30" t="str">
        <f>IFERROR((GETPIVOTDATA("Average of Certified Payroll Hourly Rate",'Pivot Table'!$X$3,"Firm Name",A851,"Class Round 3 (PSPO)",B851)),"")</f>
        <v/>
      </c>
      <c r="E851" s="7"/>
      <c r="F851" s="7"/>
      <c r="G851" s="151"/>
      <c r="H851" s="349">
        <f t="shared" si="253"/>
        <v>1.7500000000000002E-2</v>
      </c>
      <c r="I851" s="19">
        <f t="shared" si="254"/>
        <v>0</v>
      </c>
      <c r="J851" s="67">
        <f t="shared" si="255"/>
        <v>3.5000000000000003E-2</v>
      </c>
      <c r="K851" s="19">
        <f t="shared" si="256"/>
        <v>0</v>
      </c>
      <c r="L851" s="138">
        <f>IF(ISNUMBER(VLOOKUP('Rate Calculations'!$A851,#REF!,2,FALSE)),VLOOKUP('Rate Calculations'!$A851,#REF!,2,FALSE),0)</f>
        <v>0</v>
      </c>
      <c r="M851" s="89">
        <f>IF(ISNUMBER(VLOOKUP('Rate Calculations'!$A851,#REF!,4,FALSE)),VLOOKUP('Rate Calculations'!$A851,#REF!,4,FALSE),0)</f>
        <v>0</v>
      </c>
      <c r="N851" s="17">
        <f t="shared" si="257"/>
        <v>0</v>
      </c>
      <c r="O851" s="18">
        <f t="shared" si="258"/>
        <v>0</v>
      </c>
      <c r="P851" s="139">
        <f t="shared" si="259"/>
        <v>0</v>
      </c>
      <c r="Q851" s="66">
        <f t="shared" si="260"/>
        <v>0</v>
      </c>
      <c r="R851" s="66">
        <f t="shared" si="261"/>
        <v>0</v>
      </c>
      <c r="S851" s="10" t="e">
        <f>IF(#REF!="Yes",Q851,(Q851+I851*0.5))</f>
        <v>#REF!</v>
      </c>
      <c r="T851" s="10" t="e">
        <f>IF(#REF!="Yes",R851,(R851+K851*0.5))</f>
        <v>#REF!</v>
      </c>
      <c r="U851" s="151">
        <f t="shared" si="262"/>
        <v>0</v>
      </c>
      <c r="V851" s="16">
        <f t="shared" si="263"/>
        <v>0</v>
      </c>
      <c r="W851" s="16">
        <f t="shared" si="264"/>
        <v>0</v>
      </c>
      <c r="X851" s="138">
        <f>IF(ISNUMBER(VLOOKUP('Rate Calculations'!$A851,#REF!,5,FALSE)),VLOOKUP('Rate Calculations'!$A851,#REF!,5,FALSE),0)</f>
        <v>0</v>
      </c>
      <c r="Y851" s="89">
        <f>IF(ISNUMBER(VLOOKUP('Rate Calculations'!$A851,#REF!,6,FALSE)),VLOOKUP('Rate Calculations'!$A851,#REF!,6,FALSE),0)</f>
        <v>0</v>
      </c>
      <c r="Z851" s="17">
        <f t="shared" si="265"/>
        <v>0</v>
      </c>
      <c r="AA851" s="18">
        <f t="shared" si="266"/>
        <v>0</v>
      </c>
      <c r="AB851" s="46">
        <f t="shared" si="251"/>
        <v>0</v>
      </c>
      <c r="AC851" s="24">
        <f t="shared" si="267"/>
        <v>0</v>
      </c>
      <c r="AD851" s="24">
        <f t="shared" si="268"/>
        <v>0</v>
      </c>
      <c r="AE851" s="27" t="e">
        <f>IF(#REF!="Yes",AC851,(AC851+V851*0.5))</f>
        <v>#REF!</v>
      </c>
      <c r="AF851" s="27" t="e">
        <f>IF(#REF!="Yes",AD851,(AD851+W851*0.5))</f>
        <v>#REF!</v>
      </c>
    </row>
    <row r="852" spans="1:32">
      <c r="A852" s="57" t="str">
        <f t="shared" si="252"/>
        <v xml:space="preserve"> </v>
      </c>
      <c r="B852" s="57"/>
      <c r="C852" s="57"/>
      <c r="D852" s="30" t="str">
        <f>IFERROR((GETPIVOTDATA("Average of Certified Payroll Hourly Rate",'Pivot Table'!$X$3,"Firm Name",A852,"Class Round 3 (PSPO)",B852)),"")</f>
        <v/>
      </c>
      <c r="E852" s="7"/>
      <c r="F852" s="7"/>
      <c r="G852" s="151"/>
      <c r="H852" s="349">
        <f t="shared" si="253"/>
        <v>1.7500000000000002E-2</v>
      </c>
      <c r="I852" s="19">
        <f t="shared" si="254"/>
        <v>0</v>
      </c>
      <c r="J852" s="67">
        <f t="shared" si="255"/>
        <v>3.5000000000000003E-2</v>
      </c>
      <c r="K852" s="19">
        <f t="shared" si="256"/>
        <v>0</v>
      </c>
      <c r="L852" s="138">
        <f>IF(ISNUMBER(VLOOKUP('Rate Calculations'!$A852,#REF!,2,FALSE)),VLOOKUP('Rate Calculations'!$A852,#REF!,2,FALSE),0)</f>
        <v>0</v>
      </c>
      <c r="M852" s="89">
        <f>IF(ISNUMBER(VLOOKUP('Rate Calculations'!$A852,#REF!,4,FALSE)),VLOOKUP('Rate Calculations'!$A852,#REF!,4,FALSE),0)</f>
        <v>0</v>
      </c>
      <c r="N852" s="17">
        <f t="shared" si="257"/>
        <v>0</v>
      </c>
      <c r="O852" s="18">
        <f t="shared" si="258"/>
        <v>0</v>
      </c>
      <c r="P852" s="139">
        <f t="shared" si="259"/>
        <v>0</v>
      </c>
      <c r="Q852" s="66">
        <f t="shared" si="260"/>
        <v>0</v>
      </c>
      <c r="R852" s="66">
        <f t="shared" si="261"/>
        <v>0</v>
      </c>
      <c r="S852" s="10" t="e">
        <f>IF(#REF!="Yes",Q852,(Q852+I852*0.5))</f>
        <v>#REF!</v>
      </c>
      <c r="T852" s="10" t="e">
        <f>IF(#REF!="Yes",R852,(R852+K852*0.5))</f>
        <v>#REF!</v>
      </c>
      <c r="U852" s="151">
        <f t="shared" si="262"/>
        <v>0</v>
      </c>
      <c r="V852" s="16">
        <f t="shared" si="263"/>
        <v>0</v>
      </c>
      <c r="W852" s="16">
        <f t="shared" si="264"/>
        <v>0</v>
      </c>
      <c r="X852" s="138">
        <f>IF(ISNUMBER(VLOOKUP('Rate Calculations'!$A852,#REF!,5,FALSE)),VLOOKUP('Rate Calculations'!$A852,#REF!,5,FALSE),0)</f>
        <v>0</v>
      </c>
      <c r="Y852" s="89">
        <f>IF(ISNUMBER(VLOOKUP('Rate Calculations'!$A852,#REF!,6,FALSE)),VLOOKUP('Rate Calculations'!$A852,#REF!,6,FALSE),0)</f>
        <v>0</v>
      </c>
      <c r="Z852" s="17">
        <f t="shared" si="265"/>
        <v>0</v>
      </c>
      <c r="AA852" s="18">
        <f t="shared" si="266"/>
        <v>0</v>
      </c>
      <c r="AB852" s="46">
        <f t="shared" si="251"/>
        <v>0</v>
      </c>
      <c r="AC852" s="24">
        <f t="shared" si="267"/>
        <v>0</v>
      </c>
      <c r="AD852" s="24">
        <f t="shared" si="268"/>
        <v>0</v>
      </c>
      <c r="AE852" s="27" t="e">
        <f>IF(#REF!="Yes",AC852,(AC852+V852*0.5))</f>
        <v>#REF!</v>
      </c>
      <c r="AF852" s="27" t="e">
        <f>IF(#REF!="Yes",AD852,(AD852+W852*0.5))</f>
        <v>#REF!</v>
      </c>
    </row>
    <row r="853" spans="1:32">
      <c r="A853" s="57" t="str">
        <f t="shared" si="252"/>
        <v xml:space="preserve"> </v>
      </c>
      <c r="B853" s="57"/>
      <c r="C853" s="57"/>
      <c r="D853" s="30" t="str">
        <f>IFERROR((GETPIVOTDATA("Average of Certified Payroll Hourly Rate",'Pivot Table'!$X$3,"Firm Name",A853,"Class Round 3 (PSPO)",B853)),"")</f>
        <v/>
      </c>
      <c r="E853" s="7"/>
      <c r="F853" s="7"/>
      <c r="G853" s="151"/>
      <c r="H853" s="349">
        <f t="shared" si="253"/>
        <v>1.7500000000000002E-2</v>
      </c>
      <c r="I853" s="19">
        <f t="shared" si="254"/>
        <v>0</v>
      </c>
      <c r="J853" s="67">
        <f t="shared" si="255"/>
        <v>3.5000000000000003E-2</v>
      </c>
      <c r="K853" s="19">
        <f t="shared" si="256"/>
        <v>0</v>
      </c>
      <c r="L853" s="138">
        <f>IF(ISNUMBER(VLOOKUP('Rate Calculations'!$A853,#REF!,2,FALSE)),VLOOKUP('Rate Calculations'!$A853,#REF!,2,FALSE),0)</f>
        <v>0</v>
      </c>
      <c r="M853" s="89">
        <f>IF(ISNUMBER(VLOOKUP('Rate Calculations'!$A853,#REF!,4,FALSE)),VLOOKUP('Rate Calculations'!$A853,#REF!,4,FALSE),0)</f>
        <v>0</v>
      </c>
      <c r="N853" s="17">
        <f t="shared" si="257"/>
        <v>0</v>
      </c>
      <c r="O853" s="18">
        <f t="shared" si="258"/>
        <v>0</v>
      </c>
      <c r="P853" s="139">
        <f t="shared" si="259"/>
        <v>0</v>
      </c>
      <c r="Q853" s="66">
        <f t="shared" si="260"/>
        <v>0</v>
      </c>
      <c r="R853" s="66">
        <f t="shared" si="261"/>
        <v>0</v>
      </c>
      <c r="S853" s="10" t="e">
        <f>IF(#REF!="Yes",Q853,(Q853+I853*0.5))</f>
        <v>#REF!</v>
      </c>
      <c r="T853" s="10" t="e">
        <f>IF(#REF!="Yes",R853,(R853+K853*0.5))</f>
        <v>#REF!</v>
      </c>
      <c r="U853" s="151">
        <f t="shared" si="262"/>
        <v>0</v>
      </c>
      <c r="V853" s="16">
        <f t="shared" si="263"/>
        <v>0</v>
      </c>
      <c r="W853" s="16">
        <f t="shared" si="264"/>
        <v>0</v>
      </c>
      <c r="X853" s="138">
        <f>IF(ISNUMBER(VLOOKUP('Rate Calculations'!$A853,#REF!,5,FALSE)),VLOOKUP('Rate Calculations'!$A853,#REF!,5,FALSE),0)</f>
        <v>0</v>
      </c>
      <c r="Y853" s="89">
        <f>IF(ISNUMBER(VLOOKUP('Rate Calculations'!$A853,#REF!,6,FALSE)),VLOOKUP('Rate Calculations'!$A853,#REF!,6,FALSE),0)</f>
        <v>0</v>
      </c>
      <c r="Z853" s="17">
        <f t="shared" si="265"/>
        <v>0</v>
      </c>
      <c r="AA853" s="18">
        <f t="shared" si="266"/>
        <v>0</v>
      </c>
      <c r="AB853" s="46">
        <f t="shared" si="251"/>
        <v>0</v>
      </c>
      <c r="AC853" s="24">
        <f t="shared" si="267"/>
        <v>0</v>
      </c>
      <c r="AD853" s="24">
        <f t="shared" si="268"/>
        <v>0</v>
      </c>
      <c r="AE853" s="27" t="e">
        <f>IF(#REF!="Yes",AC853,(AC853+V853*0.5))</f>
        <v>#REF!</v>
      </c>
      <c r="AF853" s="27" t="e">
        <f>IF(#REF!="Yes",AD853,(AD853+W853*0.5))</f>
        <v>#REF!</v>
      </c>
    </row>
    <row r="854" spans="1:32">
      <c r="A854" s="57" t="str">
        <f t="shared" si="252"/>
        <v xml:space="preserve"> </v>
      </c>
      <c r="B854" s="57"/>
      <c r="C854" s="57"/>
      <c r="D854" s="30" t="str">
        <f>IFERROR((GETPIVOTDATA("Average of Certified Payroll Hourly Rate",'Pivot Table'!$X$3,"Firm Name",A854,"Class Round 3 (PSPO)",B854)),"")</f>
        <v/>
      </c>
      <c r="E854" s="7"/>
      <c r="F854" s="7"/>
      <c r="G854" s="151"/>
      <c r="H854" s="349">
        <f t="shared" si="253"/>
        <v>1.7500000000000002E-2</v>
      </c>
      <c r="I854" s="19">
        <f t="shared" si="254"/>
        <v>0</v>
      </c>
      <c r="J854" s="67">
        <f t="shared" si="255"/>
        <v>3.5000000000000003E-2</v>
      </c>
      <c r="K854" s="19">
        <f t="shared" si="256"/>
        <v>0</v>
      </c>
      <c r="L854" s="138">
        <f>IF(ISNUMBER(VLOOKUP('Rate Calculations'!$A854,#REF!,2,FALSE)),VLOOKUP('Rate Calculations'!$A854,#REF!,2,FALSE),0)</f>
        <v>0</v>
      </c>
      <c r="M854" s="89">
        <f>IF(ISNUMBER(VLOOKUP('Rate Calculations'!$A854,#REF!,4,FALSE)),VLOOKUP('Rate Calculations'!$A854,#REF!,4,FALSE),0)</f>
        <v>0</v>
      </c>
      <c r="N854" s="17">
        <f t="shared" si="257"/>
        <v>0</v>
      </c>
      <c r="O854" s="18">
        <f t="shared" si="258"/>
        <v>0</v>
      </c>
      <c r="P854" s="139">
        <f t="shared" si="259"/>
        <v>0</v>
      </c>
      <c r="Q854" s="66">
        <f t="shared" si="260"/>
        <v>0</v>
      </c>
      <c r="R854" s="66">
        <f t="shared" si="261"/>
        <v>0</v>
      </c>
      <c r="S854" s="10" t="e">
        <f>IF(#REF!="Yes",Q854,(Q854+I854*0.5))</f>
        <v>#REF!</v>
      </c>
      <c r="T854" s="10" t="e">
        <f>IF(#REF!="Yes",R854,(R854+K854*0.5))</f>
        <v>#REF!</v>
      </c>
      <c r="U854" s="151">
        <f t="shared" si="262"/>
        <v>0</v>
      </c>
      <c r="V854" s="16">
        <f t="shared" si="263"/>
        <v>0</v>
      </c>
      <c r="W854" s="16">
        <f t="shared" si="264"/>
        <v>0</v>
      </c>
      <c r="X854" s="138">
        <f>IF(ISNUMBER(VLOOKUP('Rate Calculations'!$A854,#REF!,5,FALSE)),VLOOKUP('Rate Calculations'!$A854,#REF!,5,FALSE),0)</f>
        <v>0</v>
      </c>
      <c r="Y854" s="89">
        <f>IF(ISNUMBER(VLOOKUP('Rate Calculations'!$A854,#REF!,6,FALSE)),VLOOKUP('Rate Calculations'!$A854,#REF!,6,FALSE),0)</f>
        <v>0</v>
      </c>
      <c r="Z854" s="17">
        <f t="shared" si="265"/>
        <v>0</v>
      </c>
      <c r="AA854" s="18">
        <f t="shared" si="266"/>
        <v>0</v>
      </c>
      <c r="AB854" s="46">
        <f t="shared" si="251"/>
        <v>0</v>
      </c>
      <c r="AC854" s="24">
        <f t="shared" si="267"/>
        <v>0</v>
      </c>
      <c r="AD854" s="24">
        <f t="shared" si="268"/>
        <v>0</v>
      </c>
      <c r="AE854" s="27" t="e">
        <f>IF(#REF!="Yes",AC854,(AC854+V854*0.5))</f>
        <v>#REF!</v>
      </c>
      <c r="AF854" s="27" t="e">
        <f>IF(#REF!="Yes",AD854,(AD854+W854*0.5))</f>
        <v>#REF!</v>
      </c>
    </row>
    <row r="855" spans="1:32">
      <c r="A855" s="57" t="str">
        <f t="shared" si="252"/>
        <v xml:space="preserve"> </v>
      </c>
      <c r="B855" s="57"/>
      <c r="C855" s="57"/>
      <c r="D855" s="30" t="str">
        <f>IFERROR((GETPIVOTDATA("Average of Certified Payroll Hourly Rate",'Pivot Table'!$X$3,"Firm Name",A855,"Class Round 3 (PSPO)",B855)),"")</f>
        <v/>
      </c>
      <c r="E855" s="7"/>
      <c r="F855" s="7"/>
      <c r="G855" s="151"/>
      <c r="H855" s="349">
        <f t="shared" si="253"/>
        <v>1.7500000000000002E-2</v>
      </c>
      <c r="I855" s="19">
        <f t="shared" si="254"/>
        <v>0</v>
      </c>
      <c r="J855" s="67">
        <f t="shared" si="255"/>
        <v>3.5000000000000003E-2</v>
      </c>
      <c r="K855" s="19">
        <f t="shared" si="256"/>
        <v>0</v>
      </c>
      <c r="L855" s="138">
        <f>IF(ISNUMBER(VLOOKUP('Rate Calculations'!$A855,#REF!,2,FALSE)),VLOOKUP('Rate Calculations'!$A855,#REF!,2,FALSE),0)</f>
        <v>0</v>
      </c>
      <c r="M855" s="89">
        <f>IF(ISNUMBER(VLOOKUP('Rate Calculations'!$A855,#REF!,4,FALSE)),VLOOKUP('Rate Calculations'!$A855,#REF!,4,FALSE),0)</f>
        <v>0</v>
      </c>
      <c r="N855" s="17">
        <f t="shared" si="257"/>
        <v>0</v>
      </c>
      <c r="O855" s="18">
        <f t="shared" si="258"/>
        <v>0</v>
      </c>
      <c r="P855" s="139">
        <f t="shared" si="259"/>
        <v>0</v>
      </c>
      <c r="Q855" s="66">
        <f t="shared" si="260"/>
        <v>0</v>
      </c>
      <c r="R855" s="66">
        <f t="shared" si="261"/>
        <v>0</v>
      </c>
      <c r="S855" s="10" t="e">
        <f>IF(#REF!="Yes",Q855,(Q855+I855*0.5))</f>
        <v>#REF!</v>
      </c>
      <c r="T855" s="10" t="e">
        <f>IF(#REF!="Yes",R855,(R855+K855*0.5))</f>
        <v>#REF!</v>
      </c>
      <c r="U855" s="151">
        <f t="shared" si="262"/>
        <v>0</v>
      </c>
      <c r="V855" s="16">
        <f t="shared" si="263"/>
        <v>0</v>
      </c>
      <c r="W855" s="16">
        <f t="shared" si="264"/>
        <v>0</v>
      </c>
      <c r="X855" s="138">
        <f>IF(ISNUMBER(VLOOKUP('Rate Calculations'!$A855,#REF!,5,FALSE)),VLOOKUP('Rate Calculations'!$A855,#REF!,5,FALSE),0)</f>
        <v>0</v>
      </c>
      <c r="Y855" s="89">
        <f>IF(ISNUMBER(VLOOKUP('Rate Calculations'!$A855,#REF!,6,FALSE)),VLOOKUP('Rate Calculations'!$A855,#REF!,6,FALSE),0)</f>
        <v>0</v>
      </c>
      <c r="Z855" s="17">
        <f t="shared" si="265"/>
        <v>0</v>
      </c>
      <c r="AA855" s="18">
        <f t="shared" si="266"/>
        <v>0</v>
      </c>
      <c r="AB855" s="46">
        <f t="shared" si="251"/>
        <v>0</v>
      </c>
      <c r="AC855" s="24">
        <f t="shared" si="267"/>
        <v>0</v>
      </c>
      <c r="AD855" s="24">
        <f t="shared" si="268"/>
        <v>0</v>
      </c>
      <c r="AE855" s="27" t="e">
        <f>IF(#REF!="Yes",AC855,(AC855+V855*0.5))</f>
        <v>#REF!</v>
      </c>
      <c r="AF855" s="27" t="e">
        <f>IF(#REF!="Yes",AD855,(AD855+W855*0.5))</f>
        <v>#REF!</v>
      </c>
    </row>
    <row r="856" spans="1:32">
      <c r="A856" s="57" t="str">
        <f t="shared" si="252"/>
        <v xml:space="preserve"> </v>
      </c>
      <c r="B856" s="57"/>
      <c r="C856" s="57"/>
      <c r="D856" s="30" t="str">
        <f>IFERROR((GETPIVOTDATA("Average of Certified Payroll Hourly Rate",'Pivot Table'!$X$3,"Firm Name",A856,"Class Round 3 (PSPO)",B856)),"")</f>
        <v/>
      </c>
      <c r="E856" s="7"/>
      <c r="F856" s="7"/>
      <c r="G856" s="151"/>
      <c r="H856" s="349">
        <f t="shared" si="253"/>
        <v>1.7500000000000002E-2</v>
      </c>
      <c r="I856" s="19">
        <f t="shared" si="254"/>
        <v>0</v>
      </c>
      <c r="J856" s="67">
        <f t="shared" si="255"/>
        <v>3.5000000000000003E-2</v>
      </c>
      <c r="K856" s="19">
        <f t="shared" si="256"/>
        <v>0</v>
      </c>
      <c r="L856" s="138">
        <f>IF(ISNUMBER(VLOOKUP('Rate Calculations'!$A856,#REF!,2,FALSE)),VLOOKUP('Rate Calculations'!$A856,#REF!,2,FALSE),0)</f>
        <v>0</v>
      </c>
      <c r="M856" s="89">
        <f>IF(ISNUMBER(VLOOKUP('Rate Calculations'!$A856,#REF!,4,FALSE)),VLOOKUP('Rate Calculations'!$A856,#REF!,4,FALSE),0)</f>
        <v>0</v>
      </c>
      <c r="N856" s="17">
        <f t="shared" si="257"/>
        <v>0</v>
      </c>
      <c r="O856" s="18">
        <f t="shared" si="258"/>
        <v>0</v>
      </c>
      <c r="P856" s="139">
        <f t="shared" si="259"/>
        <v>0</v>
      </c>
      <c r="Q856" s="66">
        <f t="shared" si="260"/>
        <v>0</v>
      </c>
      <c r="R856" s="66">
        <f t="shared" si="261"/>
        <v>0</v>
      </c>
      <c r="S856" s="10" t="e">
        <f>IF(#REF!="Yes",Q856,(Q856+I856*0.5))</f>
        <v>#REF!</v>
      </c>
      <c r="T856" s="10" t="e">
        <f>IF(#REF!="Yes",R856,(R856+K856*0.5))</f>
        <v>#REF!</v>
      </c>
      <c r="U856" s="151">
        <f t="shared" si="262"/>
        <v>0</v>
      </c>
      <c r="V856" s="16">
        <f t="shared" si="263"/>
        <v>0</v>
      </c>
      <c r="W856" s="16">
        <f t="shared" si="264"/>
        <v>0</v>
      </c>
      <c r="X856" s="138">
        <f>IF(ISNUMBER(VLOOKUP('Rate Calculations'!$A856,#REF!,5,FALSE)),VLOOKUP('Rate Calculations'!$A856,#REF!,5,FALSE),0)</f>
        <v>0</v>
      </c>
      <c r="Y856" s="89">
        <f>IF(ISNUMBER(VLOOKUP('Rate Calculations'!$A856,#REF!,6,FALSE)),VLOOKUP('Rate Calculations'!$A856,#REF!,6,FALSE),0)</f>
        <v>0</v>
      </c>
      <c r="Z856" s="17">
        <f t="shared" si="265"/>
        <v>0</v>
      </c>
      <c r="AA856" s="18">
        <f t="shared" si="266"/>
        <v>0</v>
      </c>
      <c r="AB856" s="46">
        <f t="shared" si="251"/>
        <v>0</v>
      </c>
      <c r="AC856" s="24">
        <f t="shared" si="267"/>
        <v>0</v>
      </c>
      <c r="AD856" s="24">
        <f t="shared" si="268"/>
        <v>0</v>
      </c>
      <c r="AE856" s="27" t="e">
        <f>IF(#REF!="Yes",AC856,(AC856+V856*0.5))</f>
        <v>#REF!</v>
      </c>
      <c r="AF856" s="27" t="e">
        <f>IF(#REF!="Yes",AD856,(AD856+W856*0.5))</f>
        <v>#REF!</v>
      </c>
    </row>
    <row r="857" spans="1:32">
      <c r="A857" s="57" t="str">
        <f t="shared" si="252"/>
        <v xml:space="preserve"> </v>
      </c>
      <c r="B857" s="57"/>
      <c r="C857" s="57"/>
      <c r="D857" s="30" t="str">
        <f>IFERROR((GETPIVOTDATA("Average of Certified Payroll Hourly Rate",'Pivot Table'!$X$3,"Firm Name",A857,"Class Round 3 (PSPO)",B857)),"")</f>
        <v/>
      </c>
      <c r="E857" s="7"/>
      <c r="F857" s="7"/>
      <c r="G857" s="151"/>
      <c r="H857" s="349">
        <f t="shared" si="253"/>
        <v>1.7500000000000002E-2</v>
      </c>
      <c r="I857" s="19">
        <f t="shared" si="254"/>
        <v>0</v>
      </c>
      <c r="J857" s="67">
        <f t="shared" si="255"/>
        <v>3.5000000000000003E-2</v>
      </c>
      <c r="K857" s="19">
        <f t="shared" si="256"/>
        <v>0</v>
      </c>
      <c r="L857" s="138">
        <f>IF(ISNUMBER(VLOOKUP('Rate Calculations'!$A857,#REF!,2,FALSE)),VLOOKUP('Rate Calculations'!$A857,#REF!,2,FALSE),0)</f>
        <v>0</v>
      </c>
      <c r="M857" s="89">
        <f>IF(ISNUMBER(VLOOKUP('Rate Calculations'!$A857,#REF!,4,FALSE)),VLOOKUP('Rate Calculations'!$A857,#REF!,4,FALSE),0)</f>
        <v>0</v>
      </c>
      <c r="N857" s="17">
        <f t="shared" si="257"/>
        <v>0</v>
      </c>
      <c r="O857" s="18">
        <f t="shared" si="258"/>
        <v>0</v>
      </c>
      <c r="P857" s="139">
        <f t="shared" si="259"/>
        <v>0</v>
      </c>
      <c r="Q857" s="66">
        <f t="shared" si="260"/>
        <v>0</v>
      </c>
      <c r="R857" s="66">
        <f t="shared" si="261"/>
        <v>0</v>
      </c>
      <c r="S857" s="10" t="e">
        <f>IF(#REF!="Yes",Q857,(Q857+I857*0.5))</f>
        <v>#REF!</v>
      </c>
      <c r="T857" s="10" t="e">
        <f>IF(#REF!="Yes",R857,(R857+K857*0.5))</f>
        <v>#REF!</v>
      </c>
      <c r="U857" s="151">
        <f t="shared" si="262"/>
        <v>0</v>
      </c>
      <c r="V857" s="16">
        <f t="shared" si="263"/>
        <v>0</v>
      </c>
      <c r="W857" s="16">
        <f t="shared" si="264"/>
        <v>0</v>
      </c>
      <c r="X857" s="138">
        <f>IF(ISNUMBER(VLOOKUP('Rate Calculations'!$A857,#REF!,5,FALSE)),VLOOKUP('Rate Calculations'!$A857,#REF!,5,FALSE),0)</f>
        <v>0</v>
      </c>
      <c r="Y857" s="89">
        <f>IF(ISNUMBER(VLOOKUP('Rate Calculations'!$A857,#REF!,6,FALSE)),VLOOKUP('Rate Calculations'!$A857,#REF!,6,FALSE),0)</f>
        <v>0</v>
      </c>
      <c r="Z857" s="17">
        <f t="shared" si="265"/>
        <v>0</v>
      </c>
      <c r="AA857" s="18">
        <f t="shared" si="266"/>
        <v>0</v>
      </c>
      <c r="AB857" s="46">
        <f t="shared" si="251"/>
        <v>0</v>
      </c>
      <c r="AC857" s="24">
        <f t="shared" si="267"/>
        <v>0</v>
      </c>
      <c r="AD857" s="24">
        <f t="shared" si="268"/>
        <v>0</v>
      </c>
      <c r="AE857" s="27" t="e">
        <f>IF(#REF!="Yes",AC857,(AC857+V857*0.5))</f>
        <v>#REF!</v>
      </c>
      <c r="AF857" s="27" t="e">
        <f>IF(#REF!="Yes",AD857,(AD857+W857*0.5))</f>
        <v>#REF!</v>
      </c>
    </row>
    <row r="858" spans="1:32">
      <c r="A858" s="57" t="str">
        <f t="shared" si="252"/>
        <v xml:space="preserve"> </v>
      </c>
      <c r="B858" s="57"/>
      <c r="C858" s="57"/>
      <c r="D858" s="30" t="str">
        <f>IFERROR((GETPIVOTDATA("Average of Certified Payroll Hourly Rate",'Pivot Table'!$X$3,"Firm Name",A858,"Class Round 3 (PSPO)",B858)),"")</f>
        <v/>
      </c>
      <c r="E858" s="7"/>
      <c r="F858" s="7"/>
      <c r="G858" s="151"/>
      <c r="H858" s="349">
        <f t="shared" si="253"/>
        <v>1.7500000000000002E-2</v>
      </c>
      <c r="I858" s="19">
        <f t="shared" si="254"/>
        <v>0</v>
      </c>
      <c r="J858" s="67">
        <f t="shared" si="255"/>
        <v>3.5000000000000003E-2</v>
      </c>
      <c r="K858" s="19">
        <f t="shared" si="256"/>
        <v>0</v>
      </c>
      <c r="L858" s="138">
        <f>IF(ISNUMBER(VLOOKUP('Rate Calculations'!$A858,#REF!,2,FALSE)),VLOOKUP('Rate Calculations'!$A858,#REF!,2,FALSE),0)</f>
        <v>0</v>
      </c>
      <c r="M858" s="89">
        <f>IF(ISNUMBER(VLOOKUP('Rate Calculations'!$A858,#REF!,4,FALSE)),VLOOKUP('Rate Calculations'!$A858,#REF!,4,FALSE),0)</f>
        <v>0</v>
      </c>
      <c r="N858" s="17">
        <f t="shared" si="257"/>
        <v>0</v>
      </c>
      <c r="O858" s="18">
        <f t="shared" si="258"/>
        <v>0</v>
      </c>
      <c r="P858" s="139">
        <f t="shared" si="259"/>
        <v>0</v>
      </c>
      <c r="Q858" s="66">
        <f t="shared" si="260"/>
        <v>0</v>
      </c>
      <c r="R858" s="66">
        <f t="shared" si="261"/>
        <v>0</v>
      </c>
      <c r="S858" s="10" t="e">
        <f>IF(#REF!="Yes",Q858,(Q858+I858*0.5))</f>
        <v>#REF!</v>
      </c>
      <c r="T858" s="10" t="e">
        <f>IF(#REF!="Yes",R858,(R858+K858*0.5))</f>
        <v>#REF!</v>
      </c>
      <c r="U858" s="151">
        <f t="shared" si="262"/>
        <v>0</v>
      </c>
      <c r="V858" s="16">
        <f t="shared" si="263"/>
        <v>0</v>
      </c>
      <c r="W858" s="16">
        <f t="shared" si="264"/>
        <v>0</v>
      </c>
      <c r="X858" s="138">
        <f>IF(ISNUMBER(VLOOKUP('Rate Calculations'!$A858,#REF!,5,FALSE)),VLOOKUP('Rate Calculations'!$A858,#REF!,5,FALSE),0)</f>
        <v>0</v>
      </c>
      <c r="Y858" s="89">
        <f>IF(ISNUMBER(VLOOKUP('Rate Calculations'!$A858,#REF!,6,FALSE)),VLOOKUP('Rate Calculations'!$A858,#REF!,6,FALSE),0)</f>
        <v>0</v>
      </c>
      <c r="Z858" s="17">
        <f t="shared" si="265"/>
        <v>0</v>
      </c>
      <c r="AA858" s="18">
        <f t="shared" si="266"/>
        <v>0</v>
      </c>
      <c r="AB858" s="46">
        <f t="shared" si="251"/>
        <v>0</v>
      </c>
      <c r="AC858" s="24">
        <f t="shared" si="267"/>
        <v>0</v>
      </c>
      <c r="AD858" s="24">
        <f t="shared" si="268"/>
        <v>0</v>
      </c>
      <c r="AE858" s="27" t="e">
        <f>IF(#REF!="Yes",AC858,(AC858+V858*0.5))</f>
        <v>#REF!</v>
      </c>
      <c r="AF858" s="27" t="e">
        <f>IF(#REF!="Yes",AD858,(AD858+W858*0.5))</f>
        <v>#REF!</v>
      </c>
    </row>
    <row r="859" spans="1:32">
      <c r="A859" s="57" t="str">
        <f t="shared" si="252"/>
        <v xml:space="preserve"> </v>
      </c>
      <c r="B859" s="57"/>
      <c r="C859" s="57"/>
      <c r="D859" s="30" t="str">
        <f>IFERROR((GETPIVOTDATA("Average of Certified Payroll Hourly Rate",'Pivot Table'!$X$3,"Firm Name",A859,"Class Round 3 (PSPO)",B859)),"")</f>
        <v/>
      </c>
      <c r="E859" s="7"/>
      <c r="F859" s="7"/>
      <c r="G859" s="151"/>
      <c r="H859" s="349">
        <f t="shared" si="253"/>
        <v>1.7500000000000002E-2</v>
      </c>
      <c r="I859" s="19">
        <f t="shared" si="254"/>
        <v>0</v>
      </c>
      <c r="J859" s="67">
        <f t="shared" si="255"/>
        <v>3.5000000000000003E-2</v>
      </c>
      <c r="K859" s="19">
        <f t="shared" si="256"/>
        <v>0</v>
      </c>
      <c r="L859" s="138">
        <f>IF(ISNUMBER(VLOOKUP('Rate Calculations'!$A859,#REF!,2,FALSE)),VLOOKUP('Rate Calculations'!$A859,#REF!,2,FALSE),0)</f>
        <v>0</v>
      </c>
      <c r="M859" s="89">
        <f>IF(ISNUMBER(VLOOKUP('Rate Calculations'!$A859,#REF!,4,FALSE)),VLOOKUP('Rate Calculations'!$A859,#REF!,4,FALSE),0)</f>
        <v>0</v>
      </c>
      <c r="N859" s="17">
        <f t="shared" si="257"/>
        <v>0</v>
      </c>
      <c r="O859" s="18">
        <f t="shared" si="258"/>
        <v>0</v>
      </c>
      <c r="P859" s="139">
        <f t="shared" si="259"/>
        <v>0</v>
      </c>
      <c r="Q859" s="66">
        <f t="shared" si="260"/>
        <v>0</v>
      </c>
      <c r="R859" s="66">
        <f t="shared" si="261"/>
        <v>0</v>
      </c>
      <c r="S859" s="10" t="e">
        <f>IF(#REF!="Yes",Q859,(Q859+I859*0.5))</f>
        <v>#REF!</v>
      </c>
      <c r="T859" s="10" t="e">
        <f>IF(#REF!="Yes",R859,(R859+K859*0.5))</f>
        <v>#REF!</v>
      </c>
      <c r="U859" s="151">
        <f t="shared" si="262"/>
        <v>0</v>
      </c>
      <c r="V859" s="16">
        <f t="shared" si="263"/>
        <v>0</v>
      </c>
      <c r="W859" s="16">
        <f t="shared" si="264"/>
        <v>0</v>
      </c>
      <c r="X859" s="138">
        <f>IF(ISNUMBER(VLOOKUP('Rate Calculations'!$A859,#REF!,5,FALSE)),VLOOKUP('Rate Calculations'!$A859,#REF!,5,FALSE),0)</f>
        <v>0</v>
      </c>
      <c r="Y859" s="89">
        <f>IF(ISNUMBER(VLOOKUP('Rate Calculations'!$A859,#REF!,6,FALSE)),VLOOKUP('Rate Calculations'!$A859,#REF!,6,FALSE),0)</f>
        <v>0</v>
      </c>
      <c r="Z859" s="17">
        <f t="shared" si="265"/>
        <v>0</v>
      </c>
      <c r="AA859" s="18">
        <f t="shared" si="266"/>
        <v>0</v>
      </c>
      <c r="AB859" s="46">
        <f t="shared" si="251"/>
        <v>0</v>
      </c>
      <c r="AC859" s="24">
        <f t="shared" si="267"/>
        <v>0</v>
      </c>
      <c r="AD859" s="24">
        <f t="shared" si="268"/>
        <v>0</v>
      </c>
      <c r="AE859" s="27" t="e">
        <f>IF(#REF!="Yes",AC859,(AC859+V859*0.5))</f>
        <v>#REF!</v>
      </c>
      <c r="AF859" s="27" t="e">
        <f>IF(#REF!="Yes",AD859,(AD859+W859*0.5))</f>
        <v>#REF!</v>
      </c>
    </row>
    <row r="860" spans="1:32">
      <c r="A860" s="57" t="str">
        <f t="shared" si="252"/>
        <v xml:space="preserve"> </v>
      </c>
      <c r="B860" s="57"/>
      <c r="C860" s="57"/>
      <c r="D860" s="30" t="str">
        <f>IFERROR((GETPIVOTDATA("Average of Certified Payroll Hourly Rate",'Pivot Table'!$X$3,"Firm Name",A860,"Class Round 3 (PSPO)",B860)),"")</f>
        <v/>
      </c>
      <c r="E860" s="7"/>
      <c r="F860" s="7"/>
      <c r="G860" s="151"/>
      <c r="H860" s="349">
        <f t="shared" si="253"/>
        <v>1.7500000000000002E-2</v>
      </c>
      <c r="I860" s="19">
        <f t="shared" si="254"/>
        <v>0</v>
      </c>
      <c r="J860" s="67">
        <f t="shared" si="255"/>
        <v>3.5000000000000003E-2</v>
      </c>
      <c r="K860" s="19">
        <f t="shared" si="256"/>
        <v>0</v>
      </c>
      <c r="L860" s="138">
        <f>IF(ISNUMBER(VLOOKUP('Rate Calculations'!$A860,#REF!,2,FALSE)),VLOOKUP('Rate Calculations'!$A860,#REF!,2,FALSE),0)</f>
        <v>0</v>
      </c>
      <c r="M860" s="89">
        <f>IF(ISNUMBER(VLOOKUP('Rate Calculations'!$A860,#REF!,4,FALSE)),VLOOKUP('Rate Calculations'!$A860,#REF!,4,FALSE),0)</f>
        <v>0</v>
      </c>
      <c r="N860" s="17">
        <f t="shared" si="257"/>
        <v>0</v>
      </c>
      <c r="O860" s="18">
        <f t="shared" si="258"/>
        <v>0</v>
      </c>
      <c r="P860" s="139">
        <f t="shared" si="259"/>
        <v>0</v>
      </c>
      <c r="Q860" s="66">
        <f t="shared" si="260"/>
        <v>0</v>
      </c>
      <c r="R860" s="66">
        <f t="shared" si="261"/>
        <v>0</v>
      </c>
      <c r="S860" s="10" t="e">
        <f>IF(#REF!="Yes",Q860,(Q860+I860*0.5))</f>
        <v>#REF!</v>
      </c>
      <c r="T860" s="10" t="e">
        <f>IF(#REF!="Yes",R860,(R860+K860*0.5))</f>
        <v>#REF!</v>
      </c>
      <c r="U860" s="151">
        <f t="shared" si="262"/>
        <v>0</v>
      </c>
      <c r="V860" s="16">
        <f t="shared" si="263"/>
        <v>0</v>
      </c>
      <c r="W860" s="16">
        <f t="shared" si="264"/>
        <v>0</v>
      </c>
      <c r="X860" s="138">
        <f>IF(ISNUMBER(VLOOKUP('Rate Calculations'!$A860,#REF!,5,FALSE)),VLOOKUP('Rate Calculations'!$A860,#REF!,5,FALSE),0)</f>
        <v>0</v>
      </c>
      <c r="Y860" s="89">
        <f>IF(ISNUMBER(VLOOKUP('Rate Calculations'!$A860,#REF!,6,FALSE)),VLOOKUP('Rate Calculations'!$A860,#REF!,6,FALSE),0)</f>
        <v>0</v>
      </c>
      <c r="Z860" s="17">
        <f t="shared" si="265"/>
        <v>0</v>
      </c>
      <c r="AA860" s="18">
        <f t="shared" si="266"/>
        <v>0</v>
      </c>
      <c r="AB860" s="46">
        <f t="shared" si="251"/>
        <v>0</v>
      </c>
      <c r="AC860" s="24">
        <f t="shared" si="267"/>
        <v>0</v>
      </c>
      <c r="AD860" s="24">
        <f t="shared" si="268"/>
        <v>0</v>
      </c>
      <c r="AE860" s="27" t="e">
        <f>IF(#REF!="Yes",AC860,(AC860+V860*0.5))</f>
        <v>#REF!</v>
      </c>
      <c r="AF860" s="27" t="e">
        <f>IF(#REF!="Yes",AD860,(AD860+W860*0.5))</f>
        <v>#REF!</v>
      </c>
    </row>
    <row r="861" spans="1:32">
      <c r="A861" s="57" t="str">
        <f t="shared" si="252"/>
        <v xml:space="preserve"> </v>
      </c>
      <c r="B861" s="57"/>
      <c r="C861" s="57"/>
      <c r="D861" s="30" t="str">
        <f>IFERROR((GETPIVOTDATA("Average of Certified Payroll Hourly Rate",'Pivot Table'!$X$3,"Firm Name",A861,"Class Round 3 (PSPO)",B861)),"")</f>
        <v/>
      </c>
      <c r="E861" s="7"/>
      <c r="F861" s="7"/>
      <c r="G861" s="151"/>
      <c r="H861" s="349">
        <f t="shared" si="253"/>
        <v>1.7500000000000002E-2</v>
      </c>
      <c r="I861" s="19">
        <f t="shared" si="254"/>
        <v>0</v>
      </c>
      <c r="J861" s="67">
        <f t="shared" si="255"/>
        <v>3.5000000000000003E-2</v>
      </c>
      <c r="K861" s="19">
        <f t="shared" si="256"/>
        <v>0</v>
      </c>
      <c r="L861" s="138">
        <f>IF(ISNUMBER(VLOOKUP('Rate Calculations'!$A861,#REF!,2,FALSE)),VLOOKUP('Rate Calculations'!$A861,#REF!,2,FALSE),0)</f>
        <v>0</v>
      </c>
      <c r="M861" s="89">
        <f>IF(ISNUMBER(VLOOKUP('Rate Calculations'!$A861,#REF!,4,FALSE)),VLOOKUP('Rate Calculations'!$A861,#REF!,4,FALSE),0)</f>
        <v>0</v>
      </c>
      <c r="N861" s="17">
        <f t="shared" si="257"/>
        <v>0</v>
      </c>
      <c r="O861" s="18">
        <f t="shared" si="258"/>
        <v>0</v>
      </c>
      <c r="P861" s="139">
        <f t="shared" si="259"/>
        <v>0</v>
      </c>
      <c r="Q861" s="66">
        <f t="shared" si="260"/>
        <v>0</v>
      </c>
      <c r="R861" s="66">
        <f t="shared" si="261"/>
        <v>0</v>
      </c>
      <c r="S861" s="10" t="e">
        <f>IF(#REF!="Yes",Q861,(Q861+I861*0.5))</f>
        <v>#REF!</v>
      </c>
      <c r="T861" s="10" t="e">
        <f>IF(#REF!="Yes",R861,(R861+K861*0.5))</f>
        <v>#REF!</v>
      </c>
      <c r="U861" s="151">
        <f t="shared" si="262"/>
        <v>0</v>
      </c>
      <c r="V861" s="16">
        <f t="shared" si="263"/>
        <v>0</v>
      </c>
      <c r="W861" s="16">
        <f t="shared" si="264"/>
        <v>0</v>
      </c>
      <c r="X861" s="138">
        <f>IF(ISNUMBER(VLOOKUP('Rate Calculations'!$A861,#REF!,5,FALSE)),VLOOKUP('Rate Calculations'!$A861,#REF!,5,FALSE),0)</f>
        <v>0</v>
      </c>
      <c r="Y861" s="89">
        <f>IF(ISNUMBER(VLOOKUP('Rate Calculations'!$A861,#REF!,6,FALSE)),VLOOKUP('Rate Calculations'!$A861,#REF!,6,FALSE),0)</f>
        <v>0</v>
      </c>
      <c r="Z861" s="17">
        <f t="shared" si="265"/>
        <v>0</v>
      </c>
      <c r="AA861" s="18">
        <f t="shared" si="266"/>
        <v>0</v>
      </c>
      <c r="AB861" s="46">
        <f t="shared" si="251"/>
        <v>0</v>
      </c>
      <c r="AC861" s="24">
        <f t="shared" si="267"/>
        <v>0</v>
      </c>
      <c r="AD861" s="24">
        <f t="shared" si="268"/>
        <v>0</v>
      </c>
      <c r="AE861" s="27" t="e">
        <f>IF(#REF!="Yes",AC861,(AC861+V861*0.5))</f>
        <v>#REF!</v>
      </c>
      <c r="AF861" s="27" t="e">
        <f>IF(#REF!="Yes",AD861,(AD861+W861*0.5))</f>
        <v>#REF!</v>
      </c>
    </row>
    <row r="862" spans="1:32">
      <c r="A862" s="57" t="str">
        <f t="shared" si="252"/>
        <v xml:space="preserve"> </v>
      </c>
      <c r="B862" s="57"/>
      <c r="C862" s="57"/>
      <c r="D862" s="30" t="str">
        <f>IFERROR((GETPIVOTDATA("Average of Certified Payroll Hourly Rate",'Pivot Table'!$X$3,"Firm Name",A862,"Class Round 3 (PSPO)",B862)),"")</f>
        <v/>
      </c>
      <c r="E862" s="7"/>
      <c r="F862" s="7"/>
      <c r="G862" s="151"/>
      <c r="H862" s="349">
        <f t="shared" si="253"/>
        <v>1.7500000000000002E-2</v>
      </c>
      <c r="I862" s="19">
        <f t="shared" si="254"/>
        <v>0</v>
      </c>
      <c r="J862" s="67">
        <f t="shared" si="255"/>
        <v>3.5000000000000003E-2</v>
      </c>
      <c r="K862" s="19">
        <f t="shared" si="256"/>
        <v>0</v>
      </c>
      <c r="L862" s="138">
        <f>IF(ISNUMBER(VLOOKUP('Rate Calculations'!$A862,#REF!,2,FALSE)),VLOOKUP('Rate Calculations'!$A862,#REF!,2,FALSE),0)</f>
        <v>0</v>
      </c>
      <c r="M862" s="89">
        <f>IF(ISNUMBER(VLOOKUP('Rate Calculations'!$A862,#REF!,4,FALSE)),VLOOKUP('Rate Calculations'!$A862,#REF!,4,FALSE),0)</f>
        <v>0</v>
      </c>
      <c r="N862" s="17">
        <f t="shared" si="257"/>
        <v>0</v>
      </c>
      <c r="O862" s="18">
        <f t="shared" si="258"/>
        <v>0</v>
      </c>
      <c r="P862" s="139">
        <f t="shared" si="259"/>
        <v>0</v>
      </c>
      <c r="Q862" s="66">
        <f t="shared" si="260"/>
        <v>0</v>
      </c>
      <c r="R862" s="66">
        <f t="shared" si="261"/>
        <v>0</v>
      </c>
      <c r="S862" s="10" t="e">
        <f>IF(#REF!="Yes",Q862,(Q862+I862*0.5))</f>
        <v>#REF!</v>
      </c>
      <c r="T862" s="10" t="e">
        <f>IF(#REF!="Yes",R862,(R862+K862*0.5))</f>
        <v>#REF!</v>
      </c>
      <c r="U862" s="151">
        <f t="shared" si="262"/>
        <v>0</v>
      </c>
      <c r="V862" s="16">
        <f t="shared" si="263"/>
        <v>0</v>
      </c>
      <c r="W862" s="16">
        <f t="shared" si="264"/>
        <v>0</v>
      </c>
      <c r="X862" s="138">
        <f>IF(ISNUMBER(VLOOKUP('Rate Calculations'!$A862,#REF!,5,FALSE)),VLOOKUP('Rate Calculations'!$A862,#REF!,5,FALSE),0)</f>
        <v>0</v>
      </c>
      <c r="Y862" s="89">
        <f>IF(ISNUMBER(VLOOKUP('Rate Calculations'!$A862,#REF!,6,FALSE)),VLOOKUP('Rate Calculations'!$A862,#REF!,6,FALSE),0)</f>
        <v>0</v>
      </c>
      <c r="Z862" s="17">
        <f t="shared" si="265"/>
        <v>0</v>
      </c>
      <c r="AA862" s="18">
        <f t="shared" si="266"/>
        <v>0</v>
      </c>
      <c r="AB862" s="46">
        <f t="shared" si="251"/>
        <v>0</v>
      </c>
      <c r="AC862" s="24">
        <f t="shared" si="267"/>
        <v>0</v>
      </c>
      <c r="AD862" s="24">
        <f t="shared" si="268"/>
        <v>0</v>
      </c>
      <c r="AE862" s="27" t="e">
        <f>IF(#REF!="Yes",AC862,(AC862+V862*0.5))</f>
        <v>#REF!</v>
      </c>
      <c r="AF862" s="27" t="e">
        <f>IF(#REF!="Yes",AD862,(AD862+W862*0.5))</f>
        <v>#REF!</v>
      </c>
    </row>
    <row r="863" spans="1:32">
      <c r="A863" s="57" t="str">
        <f t="shared" si="252"/>
        <v xml:space="preserve"> </v>
      </c>
      <c r="B863" s="57"/>
      <c r="C863" s="57"/>
      <c r="D863" s="30" t="str">
        <f>IFERROR((GETPIVOTDATA("Average of Certified Payroll Hourly Rate",'Pivot Table'!$X$3,"Firm Name",A863,"Class Round 3 (PSPO)",B863)),"")</f>
        <v/>
      </c>
      <c r="E863" s="7"/>
      <c r="F863" s="7"/>
      <c r="G863" s="151"/>
      <c r="H863" s="349">
        <f t="shared" si="253"/>
        <v>1.7500000000000002E-2</v>
      </c>
      <c r="I863" s="19">
        <f t="shared" si="254"/>
        <v>0</v>
      </c>
      <c r="J863" s="67">
        <f t="shared" si="255"/>
        <v>3.5000000000000003E-2</v>
      </c>
      <c r="K863" s="19">
        <f t="shared" si="256"/>
        <v>0</v>
      </c>
      <c r="L863" s="138">
        <f>IF(ISNUMBER(VLOOKUP('Rate Calculations'!$A863,#REF!,2,FALSE)),VLOOKUP('Rate Calculations'!$A863,#REF!,2,FALSE),0)</f>
        <v>0</v>
      </c>
      <c r="M863" s="89">
        <f>IF(ISNUMBER(VLOOKUP('Rate Calculations'!$A863,#REF!,4,FALSE)),VLOOKUP('Rate Calculations'!$A863,#REF!,4,FALSE),0)</f>
        <v>0</v>
      </c>
      <c r="N863" s="17">
        <f t="shared" si="257"/>
        <v>0</v>
      </c>
      <c r="O863" s="18">
        <f t="shared" si="258"/>
        <v>0</v>
      </c>
      <c r="P863" s="139">
        <f t="shared" si="259"/>
        <v>0</v>
      </c>
      <c r="Q863" s="66">
        <f t="shared" si="260"/>
        <v>0</v>
      </c>
      <c r="R863" s="66">
        <f t="shared" si="261"/>
        <v>0</v>
      </c>
      <c r="S863" s="10" t="e">
        <f>IF(#REF!="Yes",Q863,(Q863+I863*0.5))</f>
        <v>#REF!</v>
      </c>
      <c r="T863" s="10" t="e">
        <f>IF(#REF!="Yes",R863,(R863+K863*0.5))</f>
        <v>#REF!</v>
      </c>
      <c r="U863" s="151">
        <f t="shared" si="262"/>
        <v>0</v>
      </c>
      <c r="V863" s="16">
        <f t="shared" si="263"/>
        <v>0</v>
      </c>
      <c r="W863" s="16">
        <f t="shared" si="264"/>
        <v>0</v>
      </c>
      <c r="X863" s="138">
        <f>IF(ISNUMBER(VLOOKUP('Rate Calculations'!$A863,#REF!,5,FALSE)),VLOOKUP('Rate Calculations'!$A863,#REF!,5,FALSE),0)</f>
        <v>0</v>
      </c>
      <c r="Y863" s="89">
        <f>IF(ISNUMBER(VLOOKUP('Rate Calculations'!$A863,#REF!,6,FALSE)),VLOOKUP('Rate Calculations'!$A863,#REF!,6,FALSE),0)</f>
        <v>0</v>
      </c>
      <c r="Z863" s="17">
        <f t="shared" si="265"/>
        <v>0</v>
      </c>
      <c r="AA863" s="18">
        <f t="shared" si="266"/>
        <v>0</v>
      </c>
      <c r="AB863" s="46">
        <f t="shared" si="251"/>
        <v>0</v>
      </c>
      <c r="AC863" s="24">
        <f t="shared" si="267"/>
        <v>0</v>
      </c>
      <c r="AD863" s="24">
        <f t="shared" si="268"/>
        <v>0</v>
      </c>
      <c r="AE863" s="27" t="e">
        <f>IF(#REF!="Yes",AC863,(AC863+V863*0.5))</f>
        <v>#REF!</v>
      </c>
      <c r="AF863" s="27" t="e">
        <f>IF(#REF!="Yes",AD863,(AD863+W863*0.5))</f>
        <v>#REF!</v>
      </c>
    </row>
    <row r="864" spans="1:32">
      <c r="A864" s="57" t="str">
        <f t="shared" si="252"/>
        <v xml:space="preserve"> </v>
      </c>
      <c r="B864" s="57"/>
      <c r="C864" s="57"/>
      <c r="D864" s="30" t="str">
        <f>IFERROR((GETPIVOTDATA("Average of Certified Payroll Hourly Rate",'Pivot Table'!$X$3,"Firm Name",A864,"Class Round 3 (PSPO)",B864)),"")</f>
        <v/>
      </c>
      <c r="E864" s="7"/>
      <c r="F864" s="7"/>
      <c r="G864" s="151"/>
      <c r="H864" s="349">
        <f t="shared" si="253"/>
        <v>1.7500000000000002E-2</v>
      </c>
      <c r="I864" s="19">
        <f t="shared" si="254"/>
        <v>0</v>
      </c>
      <c r="J864" s="67">
        <f t="shared" si="255"/>
        <v>3.5000000000000003E-2</v>
      </c>
      <c r="K864" s="19">
        <f t="shared" si="256"/>
        <v>0</v>
      </c>
      <c r="L864" s="138">
        <f>IF(ISNUMBER(VLOOKUP('Rate Calculations'!$A864,#REF!,2,FALSE)),VLOOKUP('Rate Calculations'!$A864,#REF!,2,FALSE),0)</f>
        <v>0</v>
      </c>
      <c r="M864" s="89">
        <f>IF(ISNUMBER(VLOOKUP('Rate Calculations'!$A864,#REF!,4,FALSE)),VLOOKUP('Rate Calculations'!$A864,#REF!,4,FALSE),0)</f>
        <v>0</v>
      </c>
      <c r="N864" s="17">
        <f t="shared" si="257"/>
        <v>0</v>
      </c>
      <c r="O864" s="18">
        <f t="shared" si="258"/>
        <v>0</v>
      </c>
      <c r="P864" s="139">
        <f t="shared" si="259"/>
        <v>0</v>
      </c>
      <c r="Q864" s="66">
        <f t="shared" si="260"/>
        <v>0</v>
      </c>
      <c r="R864" s="66">
        <f t="shared" si="261"/>
        <v>0</v>
      </c>
      <c r="S864" s="10" t="e">
        <f>IF(#REF!="Yes",Q864,(Q864+I864*0.5))</f>
        <v>#REF!</v>
      </c>
      <c r="T864" s="10" t="e">
        <f>IF(#REF!="Yes",R864,(R864+K864*0.5))</f>
        <v>#REF!</v>
      </c>
      <c r="U864" s="151">
        <f t="shared" si="262"/>
        <v>0</v>
      </c>
      <c r="V864" s="16">
        <f t="shared" si="263"/>
        <v>0</v>
      </c>
      <c r="W864" s="16">
        <f t="shared" si="264"/>
        <v>0</v>
      </c>
      <c r="X864" s="138">
        <f>IF(ISNUMBER(VLOOKUP('Rate Calculations'!$A864,#REF!,5,FALSE)),VLOOKUP('Rate Calculations'!$A864,#REF!,5,FALSE),0)</f>
        <v>0</v>
      </c>
      <c r="Y864" s="89">
        <f>IF(ISNUMBER(VLOOKUP('Rate Calculations'!$A864,#REF!,6,FALSE)),VLOOKUP('Rate Calculations'!$A864,#REF!,6,FALSE),0)</f>
        <v>0</v>
      </c>
      <c r="Z864" s="17">
        <f t="shared" si="265"/>
        <v>0</v>
      </c>
      <c r="AA864" s="18">
        <f t="shared" si="266"/>
        <v>0</v>
      </c>
      <c r="AB864" s="46">
        <f t="shared" si="251"/>
        <v>0</v>
      </c>
      <c r="AC864" s="24">
        <f t="shared" si="267"/>
        <v>0</v>
      </c>
      <c r="AD864" s="24">
        <f t="shared" si="268"/>
        <v>0</v>
      </c>
      <c r="AE864" s="27" t="e">
        <f>IF(#REF!="Yes",AC864,(AC864+V864*0.5))</f>
        <v>#REF!</v>
      </c>
      <c r="AF864" s="27" t="e">
        <f>IF(#REF!="Yes",AD864,(AD864+W864*0.5))</f>
        <v>#REF!</v>
      </c>
    </row>
    <row r="865" spans="1:32">
      <c r="A865" s="57" t="str">
        <f t="shared" si="252"/>
        <v xml:space="preserve"> </v>
      </c>
      <c r="B865" s="57"/>
      <c r="C865" s="57"/>
      <c r="D865" s="30" t="str">
        <f>IFERROR((GETPIVOTDATA("Average of Certified Payroll Hourly Rate",'Pivot Table'!$X$3,"Firm Name",A865,"Class Round 3 (PSPO)",B865)),"")</f>
        <v/>
      </c>
      <c r="E865" s="7"/>
      <c r="F865" s="7"/>
      <c r="G865" s="151"/>
      <c r="H865" s="349">
        <f t="shared" si="253"/>
        <v>1.7500000000000002E-2</v>
      </c>
      <c r="I865" s="19">
        <f t="shared" si="254"/>
        <v>0</v>
      </c>
      <c r="J865" s="67">
        <f t="shared" si="255"/>
        <v>3.5000000000000003E-2</v>
      </c>
      <c r="K865" s="19">
        <f t="shared" si="256"/>
        <v>0</v>
      </c>
      <c r="L865" s="138">
        <f>IF(ISNUMBER(VLOOKUP('Rate Calculations'!$A865,#REF!,2,FALSE)),VLOOKUP('Rate Calculations'!$A865,#REF!,2,FALSE),0)</f>
        <v>0</v>
      </c>
      <c r="M865" s="89">
        <f>IF(ISNUMBER(VLOOKUP('Rate Calculations'!$A865,#REF!,4,FALSE)),VLOOKUP('Rate Calculations'!$A865,#REF!,4,FALSE),0)</f>
        <v>0</v>
      </c>
      <c r="N865" s="17">
        <f t="shared" si="257"/>
        <v>0</v>
      </c>
      <c r="O865" s="18">
        <f t="shared" si="258"/>
        <v>0</v>
      </c>
      <c r="P865" s="139">
        <f t="shared" si="259"/>
        <v>0</v>
      </c>
      <c r="Q865" s="66">
        <f t="shared" si="260"/>
        <v>0</v>
      </c>
      <c r="R865" s="66">
        <f t="shared" si="261"/>
        <v>0</v>
      </c>
      <c r="S865" s="10" t="e">
        <f>IF(#REF!="Yes",Q865,(Q865+I865*0.5))</f>
        <v>#REF!</v>
      </c>
      <c r="T865" s="10" t="e">
        <f>IF(#REF!="Yes",R865,(R865+K865*0.5))</f>
        <v>#REF!</v>
      </c>
      <c r="U865" s="151">
        <f t="shared" si="262"/>
        <v>0</v>
      </c>
      <c r="V865" s="16">
        <f t="shared" si="263"/>
        <v>0</v>
      </c>
      <c r="W865" s="16">
        <f t="shared" si="264"/>
        <v>0</v>
      </c>
      <c r="X865" s="138">
        <f>IF(ISNUMBER(VLOOKUP('Rate Calculations'!$A865,#REF!,5,FALSE)),VLOOKUP('Rate Calculations'!$A865,#REF!,5,FALSE),0)</f>
        <v>0</v>
      </c>
      <c r="Y865" s="89">
        <f>IF(ISNUMBER(VLOOKUP('Rate Calculations'!$A865,#REF!,6,FALSE)),VLOOKUP('Rate Calculations'!$A865,#REF!,6,FALSE),0)</f>
        <v>0</v>
      </c>
      <c r="Z865" s="17">
        <f t="shared" si="265"/>
        <v>0</v>
      </c>
      <c r="AA865" s="18">
        <f t="shared" si="266"/>
        <v>0</v>
      </c>
      <c r="AB865" s="46">
        <f t="shared" si="251"/>
        <v>0</v>
      </c>
      <c r="AC865" s="24">
        <f t="shared" si="267"/>
        <v>0</v>
      </c>
      <c r="AD865" s="24">
        <f t="shared" si="268"/>
        <v>0</v>
      </c>
      <c r="AE865" s="27" t="e">
        <f>IF(#REF!="Yes",AC865,(AC865+V865*0.5))</f>
        <v>#REF!</v>
      </c>
      <c r="AF865" s="27" t="e">
        <f>IF(#REF!="Yes",AD865,(AD865+W865*0.5))</f>
        <v>#REF!</v>
      </c>
    </row>
    <row r="866" spans="1:32">
      <c r="A866" s="57" t="str">
        <f t="shared" si="252"/>
        <v xml:space="preserve"> </v>
      </c>
      <c r="B866" s="57"/>
      <c r="C866" s="57"/>
      <c r="D866" s="30" t="str">
        <f>IFERROR((GETPIVOTDATA("Average of Certified Payroll Hourly Rate",'Pivot Table'!$X$3,"Firm Name",A866,"Class Round 3 (PSPO)",B866)),"")</f>
        <v/>
      </c>
      <c r="E866" s="7"/>
      <c r="F866" s="7"/>
      <c r="G866" s="151"/>
      <c r="H866" s="349">
        <f t="shared" si="253"/>
        <v>1.7500000000000002E-2</v>
      </c>
      <c r="I866" s="19">
        <f t="shared" si="254"/>
        <v>0</v>
      </c>
      <c r="J866" s="67">
        <f t="shared" si="255"/>
        <v>3.5000000000000003E-2</v>
      </c>
      <c r="K866" s="19">
        <f t="shared" si="256"/>
        <v>0</v>
      </c>
      <c r="L866" s="138">
        <f>IF(ISNUMBER(VLOOKUP('Rate Calculations'!$A866,#REF!,2,FALSE)),VLOOKUP('Rate Calculations'!$A866,#REF!,2,FALSE),0)</f>
        <v>0</v>
      </c>
      <c r="M866" s="89">
        <f>IF(ISNUMBER(VLOOKUP('Rate Calculations'!$A866,#REF!,4,FALSE)),VLOOKUP('Rate Calculations'!$A866,#REF!,4,FALSE),0)</f>
        <v>0</v>
      </c>
      <c r="N866" s="17">
        <f t="shared" si="257"/>
        <v>0</v>
      </c>
      <c r="O866" s="18">
        <f t="shared" si="258"/>
        <v>0</v>
      </c>
      <c r="P866" s="139">
        <f t="shared" si="259"/>
        <v>0</v>
      </c>
      <c r="Q866" s="66">
        <f t="shared" si="260"/>
        <v>0</v>
      </c>
      <c r="R866" s="66">
        <f t="shared" si="261"/>
        <v>0</v>
      </c>
      <c r="S866" s="10" t="e">
        <f>IF(#REF!="Yes",Q866,(Q866+I866*0.5))</f>
        <v>#REF!</v>
      </c>
      <c r="T866" s="10" t="e">
        <f>IF(#REF!="Yes",R866,(R866+K866*0.5))</f>
        <v>#REF!</v>
      </c>
      <c r="U866" s="151">
        <f t="shared" si="262"/>
        <v>0</v>
      </c>
      <c r="V866" s="16">
        <f t="shared" si="263"/>
        <v>0</v>
      </c>
      <c r="W866" s="16">
        <f t="shared" si="264"/>
        <v>0</v>
      </c>
      <c r="X866" s="138">
        <f>IF(ISNUMBER(VLOOKUP('Rate Calculations'!$A866,#REF!,5,FALSE)),VLOOKUP('Rate Calculations'!$A866,#REF!,5,FALSE),0)</f>
        <v>0</v>
      </c>
      <c r="Y866" s="89">
        <f>IF(ISNUMBER(VLOOKUP('Rate Calculations'!$A866,#REF!,6,FALSE)),VLOOKUP('Rate Calculations'!$A866,#REF!,6,FALSE),0)</f>
        <v>0</v>
      </c>
      <c r="Z866" s="17">
        <f t="shared" si="265"/>
        <v>0</v>
      </c>
      <c r="AA866" s="18">
        <f t="shared" si="266"/>
        <v>0</v>
      </c>
      <c r="AB866" s="46">
        <f t="shared" si="251"/>
        <v>0</v>
      </c>
      <c r="AC866" s="24">
        <f t="shared" si="267"/>
        <v>0</v>
      </c>
      <c r="AD866" s="24">
        <f t="shared" si="268"/>
        <v>0</v>
      </c>
      <c r="AE866" s="27" t="e">
        <f>IF(#REF!="Yes",AC866,(AC866+V866*0.5))</f>
        <v>#REF!</v>
      </c>
      <c r="AF866" s="27" t="e">
        <f>IF(#REF!="Yes",AD866,(AD866+W866*0.5))</f>
        <v>#REF!</v>
      </c>
    </row>
    <row r="867" spans="1:32">
      <c r="A867" s="57" t="str">
        <f t="shared" si="252"/>
        <v xml:space="preserve"> </v>
      </c>
      <c r="B867" s="57"/>
      <c r="C867" s="57"/>
      <c r="D867" s="30" t="str">
        <f>IFERROR((GETPIVOTDATA("Average of Certified Payroll Hourly Rate",'Pivot Table'!$X$3,"Firm Name",A867,"Class Round 3 (PSPO)",B867)),"")</f>
        <v/>
      </c>
      <c r="E867" s="7"/>
      <c r="F867" s="7"/>
      <c r="G867" s="151"/>
      <c r="H867" s="349">
        <f t="shared" si="253"/>
        <v>1.7500000000000002E-2</v>
      </c>
      <c r="I867" s="19">
        <f t="shared" si="254"/>
        <v>0</v>
      </c>
      <c r="J867" s="67">
        <f t="shared" si="255"/>
        <v>3.5000000000000003E-2</v>
      </c>
      <c r="K867" s="19">
        <f t="shared" si="256"/>
        <v>0</v>
      </c>
      <c r="L867" s="138">
        <f>IF(ISNUMBER(VLOOKUP('Rate Calculations'!$A867,#REF!,2,FALSE)),VLOOKUP('Rate Calculations'!$A867,#REF!,2,FALSE),0)</f>
        <v>0</v>
      </c>
      <c r="M867" s="89">
        <f>IF(ISNUMBER(VLOOKUP('Rate Calculations'!$A867,#REF!,4,FALSE)),VLOOKUP('Rate Calculations'!$A867,#REF!,4,FALSE),0)</f>
        <v>0</v>
      </c>
      <c r="N867" s="17">
        <f t="shared" si="257"/>
        <v>0</v>
      </c>
      <c r="O867" s="18">
        <f t="shared" si="258"/>
        <v>0</v>
      </c>
      <c r="P867" s="139">
        <f t="shared" si="259"/>
        <v>0</v>
      </c>
      <c r="Q867" s="66">
        <f t="shared" si="260"/>
        <v>0</v>
      </c>
      <c r="R867" s="66">
        <f t="shared" si="261"/>
        <v>0</v>
      </c>
      <c r="S867" s="10" t="e">
        <f>IF(#REF!="Yes",Q867,(Q867+I867*0.5))</f>
        <v>#REF!</v>
      </c>
      <c r="T867" s="10" t="e">
        <f>IF(#REF!="Yes",R867,(R867+K867*0.5))</f>
        <v>#REF!</v>
      </c>
      <c r="U867" s="151">
        <f t="shared" si="262"/>
        <v>0</v>
      </c>
      <c r="V867" s="16">
        <f t="shared" si="263"/>
        <v>0</v>
      </c>
      <c r="W867" s="16">
        <f t="shared" si="264"/>
        <v>0</v>
      </c>
      <c r="X867" s="138">
        <f>IF(ISNUMBER(VLOOKUP('Rate Calculations'!$A867,#REF!,5,FALSE)),VLOOKUP('Rate Calculations'!$A867,#REF!,5,FALSE),0)</f>
        <v>0</v>
      </c>
      <c r="Y867" s="89">
        <f>IF(ISNUMBER(VLOOKUP('Rate Calculations'!$A867,#REF!,6,FALSE)),VLOOKUP('Rate Calculations'!$A867,#REF!,6,FALSE),0)</f>
        <v>0</v>
      </c>
      <c r="Z867" s="17">
        <f t="shared" si="265"/>
        <v>0</v>
      </c>
      <c r="AA867" s="18">
        <f t="shared" si="266"/>
        <v>0</v>
      </c>
      <c r="AB867" s="46">
        <f t="shared" si="251"/>
        <v>0</v>
      </c>
      <c r="AC867" s="24">
        <f t="shared" si="267"/>
        <v>0</v>
      </c>
      <c r="AD867" s="24">
        <f t="shared" si="268"/>
        <v>0</v>
      </c>
      <c r="AE867" s="27" t="e">
        <f>IF(#REF!="Yes",AC867,(AC867+V867*0.5))</f>
        <v>#REF!</v>
      </c>
      <c r="AF867" s="27" t="e">
        <f>IF(#REF!="Yes",AD867,(AD867+W867*0.5))</f>
        <v>#REF!</v>
      </c>
    </row>
    <row r="868" spans="1:32">
      <c r="A868" s="57" t="str">
        <f t="shared" si="252"/>
        <v xml:space="preserve"> </v>
      </c>
      <c r="B868" s="57"/>
      <c r="C868" s="57"/>
      <c r="D868" s="30" t="str">
        <f>IFERROR((GETPIVOTDATA("Average of Certified Payroll Hourly Rate",'Pivot Table'!$X$3,"Firm Name",A868,"Class Round 3 (PSPO)",B868)),"")</f>
        <v/>
      </c>
      <c r="E868" s="7"/>
      <c r="F868" s="7"/>
      <c r="G868" s="151"/>
      <c r="H868" s="349">
        <f t="shared" si="253"/>
        <v>1.7500000000000002E-2</v>
      </c>
      <c r="I868" s="19">
        <f t="shared" si="254"/>
        <v>0</v>
      </c>
      <c r="J868" s="67">
        <f t="shared" si="255"/>
        <v>3.5000000000000003E-2</v>
      </c>
      <c r="K868" s="19">
        <f t="shared" si="256"/>
        <v>0</v>
      </c>
      <c r="L868" s="138">
        <f>IF(ISNUMBER(VLOOKUP('Rate Calculations'!$A868,#REF!,2,FALSE)),VLOOKUP('Rate Calculations'!$A868,#REF!,2,FALSE),0)</f>
        <v>0</v>
      </c>
      <c r="M868" s="89">
        <f>IF(ISNUMBER(VLOOKUP('Rate Calculations'!$A868,#REF!,4,FALSE)),VLOOKUP('Rate Calculations'!$A868,#REF!,4,FALSE),0)</f>
        <v>0</v>
      </c>
      <c r="N868" s="17">
        <f t="shared" si="257"/>
        <v>0</v>
      </c>
      <c r="O868" s="18">
        <f t="shared" si="258"/>
        <v>0</v>
      </c>
      <c r="P868" s="139">
        <f t="shared" si="259"/>
        <v>0</v>
      </c>
      <c r="Q868" s="66">
        <f t="shared" si="260"/>
        <v>0</v>
      </c>
      <c r="R868" s="66">
        <f t="shared" si="261"/>
        <v>0</v>
      </c>
      <c r="S868" s="10" t="e">
        <f>IF(#REF!="Yes",Q868,(Q868+I868*0.5))</f>
        <v>#REF!</v>
      </c>
      <c r="T868" s="10" t="e">
        <f>IF(#REF!="Yes",R868,(R868+K868*0.5))</f>
        <v>#REF!</v>
      </c>
      <c r="U868" s="151">
        <f t="shared" si="262"/>
        <v>0</v>
      </c>
      <c r="V868" s="16">
        <f t="shared" si="263"/>
        <v>0</v>
      </c>
      <c r="W868" s="16">
        <f t="shared" si="264"/>
        <v>0</v>
      </c>
      <c r="X868" s="138">
        <f>IF(ISNUMBER(VLOOKUP('Rate Calculations'!$A868,#REF!,5,FALSE)),VLOOKUP('Rate Calculations'!$A868,#REF!,5,FALSE),0)</f>
        <v>0</v>
      </c>
      <c r="Y868" s="89">
        <f>IF(ISNUMBER(VLOOKUP('Rate Calculations'!$A868,#REF!,6,FALSE)),VLOOKUP('Rate Calculations'!$A868,#REF!,6,FALSE),0)</f>
        <v>0</v>
      </c>
      <c r="Z868" s="17">
        <f t="shared" si="265"/>
        <v>0</v>
      </c>
      <c r="AA868" s="18">
        <f t="shared" si="266"/>
        <v>0</v>
      </c>
      <c r="AB868" s="46">
        <f t="shared" si="251"/>
        <v>0</v>
      </c>
      <c r="AC868" s="24">
        <f t="shared" si="267"/>
        <v>0</v>
      </c>
      <c r="AD868" s="24">
        <f t="shared" si="268"/>
        <v>0</v>
      </c>
      <c r="AE868" s="27" t="e">
        <f>IF(#REF!="Yes",AC868,(AC868+V868*0.5))</f>
        <v>#REF!</v>
      </c>
      <c r="AF868" s="27" t="e">
        <f>IF(#REF!="Yes",AD868,(AD868+W868*0.5))</f>
        <v>#REF!</v>
      </c>
    </row>
    <row r="869" spans="1:32">
      <c r="A869" s="57" t="str">
        <f t="shared" si="252"/>
        <v xml:space="preserve"> </v>
      </c>
      <c r="B869" s="57"/>
      <c r="C869" s="57"/>
      <c r="D869" s="30" t="str">
        <f>IFERROR((GETPIVOTDATA("Average of Certified Payroll Hourly Rate",'Pivot Table'!$X$3,"Firm Name",A869,"Class Round 3 (PSPO)",B869)),"")</f>
        <v/>
      </c>
      <c r="E869" s="7"/>
      <c r="F869" s="7"/>
      <c r="G869" s="151"/>
      <c r="H869" s="349">
        <f t="shared" si="253"/>
        <v>1.7500000000000002E-2</v>
      </c>
      <c r="I869" s="19">
        <f t="shared" si="254"/>
        <v>0</v>
      </c>
      <c r="J869" s="67">
        <f t="shared" si="255"/>
        <v>3.5000000000000003E-2</v>
      </c>
      <c r="K869" s="19">
        <f t="shared" si="256"/>
        <v>0</v>
      </c>
      <c r="L869" s="138">
        <f>IF(ISNUMBER(VLOOKUP('Rate Calculations'!$A869,#REF!,2,FALSE)),VLOOKUP('Rate Calculations'!$A869,#REF!,2,FALSE),0)</f>
        <v>0</v>
      </c>
      <c r="M869" s="89">
        <f>IF(ISNUMBER(VLOOKUP('Rate Calculations'!$A869,#REF!,4,FALSE)),VLOOKUP('Rate Calculations'!$A869,#REF!,4,FALSE),0)</f>
        <v>0</v>
      </c>
      <c r="N869" s="17">
        <f t="shared" si="257"/>
        <v>0</v>
      </c>
      <c r="O869" s="18">
        <f t="shared" si="258"/>
        <v>0</v>
      </c>
      <c r="P869" s="139">
        <f t="shared" si="259"/>
        <v>0</v>
      </c>
      <c r="Q869" s="66">
        <f t="shared" si="260"/>
        <v>0</v>
      </c>
      <c r="R869" s="66">
        <f t="shared" si="261"/>
        <v>0</v>
      </c>
      <c r="S869" s="10" t="e">
        <f>IF(#REF!="Yes",Q869,(Q869+I869*0.5))</f>
        <v>#REF!</v>
      </c>
      <c r="T869" s="10" t="e">
        <f>IF(#REF!="Yes",R869,(R869+K869*0.5))</f>
        <v>#REF!</v>
      </c>
      <c r="U869" s="151">
        <f t="shared" si="262"/>
        <v>0</v>
      </c>
      <c r="V869" s="16">
        <f t="shared" si="263"/>
        <v>0</v>
      </c>
      <c r="W869" s="16">
        <f t="shared" si="264"/>
        <v>0</v>
      </c>
      <c r="X869" s="138">
        <f>IF(ISNUMBER(VLOOKUP('Rate Calculations'!$A869,#REF!,5,FALSE)),VLOOKUP('Rate Calculations'!$A869,#REF!,5,FALSE),0)</f>
        <v>0</v>
      </c>
      <c r="Y869" s="89">
        <f>IF(ISNUMBER(VLOOKUP('Rate Calculations'!$A869,#REF!,6,FALSE)),VLOOKUP('Rate Calculations'!$A869,#REF!,6,FALSE),0)</f>
        <v>0</v>
      </c>
      <c r="Z869" s="17">
        <f t="shared" si="265"/>
        <v>0</v>
      </c>
      <c r="AA869" s="18">
        <f t="shared" si="266"/>
        <v>0</v>
      </c>
      <c r="AB869" s="46">
        <f t="shared" si="251"/>
        <v>0</v>
      </c>
      <c r="AC869" s="24">
        <f t="shared" si="267"/>
        <v>0</v>
      </c>
      <c r="AD869" s="24">
        <f t="shared" si="268"/>
        <v>0</v>
      </c>
      <c r="AE869" s="27" t="e">
        <f>IF(#REF!="Yes",AC869,(AC869+V869*0.5))</f>
        <v>#REF!</v>
      </c>
      <c r="AF869" s="27" t="e">
        <f>IF(#REF!="Yes",AD869,(AD869+W869*0.5))</f>
        <v>#REF!</v>
      </c>
    </row>
    <row r="870" spans="1:32">
      <c r="A870" s="57" t="str">
        <f t="shared" si="252"/>
        <v xml:space="preserve"> </v>
      </c>
      <c r="B870" s="57"/>
      <c r="C870" s="57"/>
      <c r="D870" s="30" t="str">
        <f>IFERROR((GETPIVOTDATA("Average of Certified Payroll Hourly Rate",'Pivot Table'!$X$3,"Firm Name",A870,"Class Round 3 (PSPO)",B870)),"")</f>
        <v/>
      </c>
      <c r="E870" s="7"/>
      <c r="F870" s="7"/>
      <c r="G870" s="151"/>
      <c r="H870" s="349">
        <f t="shared" si="253"/>
        <v>1.7500000000000002E-2</v>
      </c>
      <c r="I870" s="19">
        <f t="shared" si="254"/>
        <v>0</v>
      </c>
      <c r="J870" s="67">
        <f t="shared" si="255"/>
        <v>3.5000000000000003E-2</v>
      </c>
      <c r="K870" s="19">
        <f t="shared" si="256"/>
        <v>0</v>
      </c>
      <c r="L870" s="138">
        <f>IF(ISNUMBER(VLOOKUP('Rate Calculations'!$A870,#REF!,2,FALSE)),VLOOKUP('Rate Calculations'!$A870,#REF!,2,FALSE),0)</f>
        <v>0</v>
      </c>
      <c r="M870" s="89">
        <f>IF(ISNUMBER(VLOOKUP('Rate Calculations'!$A870,#REF!,4,FALSE)),VLOOKUP('Rate Calculations'!$A870,#REF!,4,FALSE),0)</f>
        <v>0</v>
      </c>
      <c r="N870" s="17">
        <f t="shared" si="257"/>
        <v>0</v>
      </c>
      <c r="O870" s="18">
        <f t="shared" si="258"/>
        <v>0</v>
      </c>
      <c r="P870" s="139">
        <f t="shared" si="259"/>
        <v>0</v>
      </c>
      <c r="Q870" s="66">
        <f t="shared" si="260"/>
        <v>0</v>
      </c>
      <c r="R870" s="66">
        <f t="shared" si="261"/>
        <v>0</v>
      </c>
      <c r="S870" s="10" t="e">
        <f>IF(#REF!="Yes",Q870,(Q870+I870*0.5))</f>
        <v>#REF!</v>
      </c>
      <c r="T870" s="10" t="e">
        <f>IF(#REF!="Yes",R870,(R870+K870*0.5))</f>
        <v>#REF!</v>
      </c>
      <c r="U870" s="151">
        <f t="shared" si="262"/>
        <v>0</v>
      </c>
      <c r="V870" s="16">
        <f t="shared" si="263"/>
        <v>0</v>
      </c>
      <c r="W870" s="16">
        <f t="shared" si="264"/>
        <v>0</v>
      </c>
      <c r="X870" s="138">
        <f>IF(ISNUMBER(VLOOKUP('Rate Calculations'!$A870,#REF!,5,FALSE)),VLOOKUP('Rate Calculations'!$A870,#REF!,5,FALSE),0)</f>
        <v>0</v>
      </c>
      <c r="Y870" s="89">
        <f>IF(ISNUMBER(VLOOKUP('Rate Calculations'!$A870,#REF!,6,FALSE)),VLOOKUP('Rate Calculations'!$A870,#REF!,6,FALSE),0)</f>
        <v>0</v>
      </c>
      <c r="Z870" s="17">
        <f t="shared" si="265"/>
        <v>0</v>
      </c>
      <c r="AA870" s="18">
        <f t="shared" si="266"/>
        <v>0</v>
      </c>
      <c r="AB870" s="46">
        <f t="shared" si="251"/>
        <v>0</v>
      </c>
      <c r="AC870" s="24">
        <f t="shared" si="267"/>
        <v>0</v>
      </c>
      <c r="AD870" s="24">
        <f t="shared" si="268"/>
        <v>0</v>
      </c>
      <c r="AE870" s="27" t="e">
        <f>IF(#REF!="Yes",AC870,(AC870+V870*0.5))</f>
        <v>#REF!</v>
      </c>
      <c r="AF870" s="27" t="e">
        <f>IF(#REF!="Yes",AD870,(AD870+W870*0.5))</f>
        <v>#REF!</v>
      </c>
    </row>
    <row r="871" spans="1:32">
      <c r="A871" s="57" t="str">
        <f t="shared" si="252"/>
        <v xml:space="preserve"> </v>
      </c>
      <c r="B871" s="57"/>
      <c r="C871" s="57"/>
      <c r="D871" s="30" t="str">
        <f>IFERROR((GETPIVOTDATA("Average of Certified Payroll Hourly Rate",'Pivot Table'!$X$3,"Firm Name",A871,"Class Round 3 (PSPO)",B871)),"")</f>
        <v/>
      </c>
      <c r="E871" s="7"/>
      <c r="F871" s="7"/>
      <c r="G871" s="151"/>
      <c r="H871" s="349">
        <f t="shared" si="253"/>
        <v>1.7500000000000002E-2</v>
      </c>
      <c r="I871" s="19">
        <f t="shared" si="254"/>
        <v>0</v>
      </c>
      <c r="J871" s="67">
        <f t="shared" si="255"/>
        <v>3.5000000000000003E-2</v>
      </c>
      <c r="K871" s="19">
        <f t="shared" si="256"/>
        <v>0</v>
      </c>
      <c r="L871" s="138">
        <f>IF(ISNUMBER(VLOOKUP('Rate Calculations'!$A871,#REF!,2,FALSE)),VLOOKUP('Rate Calculations'!$A871,#REF!,2,FALSE),0)</f>
        <v>0</v>
      </c>
      <c r="M871" s="89">
        <f>IF(ISNUMBER(VLOOKUP('Rate Calculations'!$A871,#REF!,4,FALSE)),VLOOKUP('Rate Calculations'!$A871,#REF!,4,FALSE),0)</f>
        <v>0</v>
      </c>
      <c r="N871" s="17">
        <f t="shared" si="257"/>
        <v>0</v>
      </c>
      <c r="O871" s="18">
        <f t="shared" si="258"/>
        <v>0</v>
      </c>
      <c r="P871" s="139">
        <f t="shared" si="259"/>
        <v>0</v>
      </c>
      <c r="Q871" s="66">
        <f t="shared" si="260"/>
        <v>0</v>
      </c>
      <c r="R871" s="66">
        <f t="shared" si="261"/>
        <v>0</v>
      </c>
      <c r="S871" s="10" t="e">
        <f>IF(#REF!="Yes",Q871,(Q871+I871*0.5))</f>
        <v>#REF!</v>
      </c>
      <c r="T871" s="10" t="e">
        <f>IF(#REF!="Yes",R871,(R871+K871*0.5))</f>
        <v>#REF!</v>
      </c>
      <c r="U871" s="151">
        <f t="shared" si="262"/>
        <v>0</v>
      </c>
      <c r="V871" s="16">
        <f t="shared" si="263"/>
        <v>0</v>
      </c>
      <c r="W871" s="16">
        <f t="shared" si="264"/>
        <v>0</v>
      </c>
      <c r="X871" s="138">
        <f>IF(ISNUMBER(VLOOKUP('Rate Calculations'!$A871,#REF!,5,FALSE)),VLOOKUP('Rate Calculations'!$A871,#REF!,5,FALSE),0)</f>
        <v>0</v>
      </c>
      <c r="Y871" s="89">
        <f>IF(ISNUMBER(VLOOKUP('Rate Calculations'!$A871,#REF!,6,FALSE)),VLOOKUP('Rate Calculations'!$A871,#REF!,6,FALSE),0)</f>
        <v>0</v>
      </c>
      <c r="Z871" s="17">
        <f t="shared" si="265"/>
        <v>0</v>
      </c>
      <c r="AA871" s="18">
        <f t="shared" si="266"/>
        <v>0</v>
      </c>
      <c r="AB871" s="46">
        <f t="shared" si="251"/>
        <v>0</v>
      </c>
      <c r="AC871" s="24">
        <f t="shared" si="267"/>
        <v>0</v>
      </c>
      <c r="AD871" s="24">
        <f t="shared" si="268"/>
        <v>0</v>
      </c>
      <c r="AE871" s="27" t="e">
        <f>IF(#REF!="Yes",AC871,(AC871+V871*0.5))</f>
        <v>#REF!</v>
      </c>
      <c r="AF871" s="27" t="e">
        <f>IF(#REF!="Yes",AD871,(AD871+W871*0.5))</f>
        <v>#REF!</v>
      </c>
    </row>
    <row r="872" spans="1:32">
      <c r="A872" s="57" t="str">
        <f t="shared" si="252"/>
        <v xml:space="preserve"> </v>
      </c>
      <c r="B872" s="57"/>
      <c r="C872" s="57"/>
      <c r="D872" s="30" t="str">
        <f>IFERROR((GETPIVOTDATA("Average of Certified Payroll Hourly Rate",'Pivot Table'!$X$3,"Firm Name",A872,"Class Round 3 (PSPO)",B872)),"")</f>
        <v/>
      </c>
      <c r="E872" s="7"/>
      <c r="F872" s="7"/>
      <c r="G872" s="151"/>
      <c r="H872" s="349">
        <f t="shared" si="253"/>
        <v>1.7500000000000002E-2</v>
      </c>
      <c r="I872" s="19">
        <f t="shared" si="254"/>
        <v>0</v>
      </c>
      <c r="J872" s="67">
        <f t="shared" si="255"/>
        <v>3.5000000000000003E-2</v>
      </c>
      <c r="K872" s="19">
        <f t="shared" si="256"/>
        <v>0</v>
      </c>
      <c r="L872" s="138">
        <f>IF(ISNUMBER(VLOOKUP('Rate Calculations'!$A872,#REF!,2,FALSE)),VLOOKUP('Rate Calculations'!$A872,#REF!,2,FALSE),0)</f>
        <v>0</v>
      </c>
      <c r="M872" s="89">
        <f>IF(ISNUMBER(VLOOKUP('Rate Calculations'!$A872,#REF!,4,FALSE)),VLOOKUP('Rate Calculations'!$A872,#REF!,4,FALSE),0)</f>
        <v>0</v>
      </c>
      <c r="N872" s="17">
        <f t="shared" si="257"/>
        <v>0</v>
      </c>
      <c r="O872" s="18">
        <f t="shared" si="258"/>
        <v>0</v>
      </c>
      <c r="P872" s="139">
        <f t="shared" si="259"/>
        <v>0</v>
      </c>
      <c r="Q872" s="66">
        <f t="shared" si="260"/>
        <v>0</v>
      </c>
      <c r="R872" s="66">
        <f t="shared" si="261"/>
        <v>0</v>
      </c>
      <c r="S872" s="10" t="e">
        <f>IF(#REF!="Yes",Q872,(Q872+I872*0.5))</f>
        <v>#REF!</v>
      </c>
      <c r="T872" s="10" t="e">
        <f>IF(#REF!="Yes",R872,(R872+K872*0.5))</f>
        <v>#REF!</v>
      </c>
      <c r="U872" s="151">
        <f t="shared" si="262"/>
        <v>0</v>
      </c>
      <c r="V872" s="16">
        <f t="shared" si="263"/>
        <v>0</v>
      </c>
      <c r="W872" s="16">
        <f t="shared" si="264"/>
        <v>0</v>
      </c>
      <c r="X872" s="138">
        <f>IF(ISNUMBER(VLOOKUP('Rate Calculations'!$A872,#REF!,5,FALSE)),VLOOKUP('Rate Calculations'!$A872,#REF!,5,FALSE),0)</f>
        <v>0</v>
      </c>
      <c r="Y872" s="89">
        <f>IF(ISNUMBER(VLOOKUP('Rate Calculations'!$A872,#REF!,6,FALSE)),VLOOKUP('Rate Calculations'!$A872,#REF!,6,FALSE),0)</f>
        <v>0</v>
      </c>
      <c r="Z872" s="17">
        <f t="shared" si="265"/>
        <v>0</v>
      </c>
      <c r="AA872" s="18">
        <f t="shared" si="266"/>
        <v>0</v>
      </c>
      <c r="AB872" s="46">
        <f t="shared" si="251"/>
        <v>0</v>
      </c>
      <c r="AC872" s="24">
        <f t="shared" si="267"/>
        <v>0</v>
      </c>
      <c r="AD872" s="24">
        <f t="shared" si="268"/>
        <v>0</v>
      </c>
      <c r="AE872" s="27" t="e">
        <f>IF(#REF!="Yes",AC872,(AC872+V872*0.5))</f>
        <v>#REF!</v>
      </c>
      <c r="AF872" s="27" t="e">
        <f>IF(#REF!="Yes",AD872,(AD872+W872*0.5))</f>
        <v>#REF!</v>
      </c>
    </row>
    <row r="873" spans="1:32">
      <c r="A873" s="57" t="str">
        <f t="shared" si="252"/>
        <v xml:space="preserve"> </v>
      </c>
      <c r="B873" s="57"/>
      <c r="C873" s="57"/>
      <c r="D873" s="30" t="str">
        <f>IFERROR((GETPIVOTDATA("Average of Certified Payroll Hourly Rate",'Pivot Table'!$X$3,"Firm Name",A873,"Class Round 3 (PSPO)",B873)),"")</f>
        <v/>
      </c>
      <c r="E873" s="7"/>
      <c r="F873" s="7"/>
      <c r="G873" s="151"/>
      <c r="H873" s="349">
        <f t="shared" si="253"/>
        <v>1.7500000000000002E-2</v>
      </c>
      <c r="I873" s="19">
        <f t="shared" si="254"/>
        <v>0</v>
      </c>
      <c r="J873" s="67">
        <f t="shared" si="255"/>
        <v>3.5000000000000003E-2</v>
      </c>
      <c r="K873" s="19">
        <f t="shared" si="256"/>
        <v>0</v>
      </c>
      <c r="L873" s="138">
        <f>IF(ISNUMBER(VLOOKUP('Rate Calculations'!$A873,#REF!,2,FALSE)),VLOOKUP('Rate Calculations'!$A873,#REF!,2,FALSE),0)</f>
        <v>0</v>
      </c>
      <c r="M873" s="89">
        <f>IF(ISNUMBER(VLOOKUP('Rate Calculations'!$A873,#REF!,4,FALSE)),VLOOKUP('Rate Calculations'!$A873,#REF!,4,FALSE),0)</f>
        <v>0</v>
      </c>
      <c r="N873" s="17">
        <f t="shared" si="257"/>
        <v>0</v>
      </c>
      <c r="O873" s="18">
        <f t="shared" si="258"/>
        <v>0</v>
      </c>
      <c r="P873" s="139">
        <f t="shared" si="259"/>
        <v>0</v>
      </c>
      <c r="Q873" s="66">
        <f t="shared" si="260"/>
        <v>0</v>
      </c>
      <c r="R873" s="66">
        <f t="shared" si="261"/>
        <v>0</v>
      </c>
      <c r="S873" s="10" t="e">
        <f>IF(#REF!="Yes",Q873,(Q873+I873*0.5))</f>
        <v>#REF!</v>
      </c>
      <c r="T873" s="10" t="e">
        <f>IF(#REF!="Yes",R873,(R873+K873*0.5))</f>
        <v>#REF!</v>
      </c>
      <c r="U873" s="151">
        <f t="shared" si="262"/>
        <v>0</v>
      </c>
      <c r="V873" s="16">
        <f t="shared" si="263"/>
        <v>0</v>
      </c>
      <c r="W873" s="16">
        <f t="shared" si="264"/>
        <v>0</v>
      </c>
      <c r="X873" s="138">
        <f>IF(ISNUMBER(VLOOKUP('Rate Calculations'!$A873,#REF!,5,FALSE)),VLOOKUP('Rate Calculations'!$A873,#REF!,5,FALSE),0)</f>
        <v>0</v>
      </c>
      <c r="Y873" s="89">
        <f>IF(ISNUMBER(VLOOKUP('Rate Calculations'!$A873,#REF!,6,FALSE)),VLOOKUP('Rate Calculations'!$A873,#REF!,6,FALSE),0)</f>
        <v>0</v>
      </c>
      <c r="Z873" s="17">
        <f t="shared" si="265"/>
        <v>0</v>
      </c>
      <c r="AA873" s="18">
        <f t="shared" si="266"/>
        <v>0</v>
      </c>
      <c r="AB873" s="46">
        <f t="shared" si="251"/>
        <v>0</v>
      </c>
      <c r="AC873" s="24">
        <f t="shared" si="267"/>
        <v>0</v>
      </c>
      <c r="AD873" s="24">
        <f t="shared" si="268"/>
        <v>0</v>
      </c>
      <c r="AE873" s="27" t="e">
        <f>IF(#REF!="Yes",AC873,(AC873+V873*0.5))</f>
        <v>#REF!</v>
      </c>
      <c r="AF873" s="27" t="e">
        <f>IF(#REF!="Yes",AD873,(AD873+W873*0.5))</f>
        <v>#REF!</v>
      </c>
    </row>
    <row r="874" spans="1:32">
      <c r="A874" s="57" t="str">
        <f t="shared" si="252"/>
        <v xml:space="preserve"> </v>
      </c>
      <c r="B874" s="57"/>
      <c r="C874" s="57"/>
      <c r="D874" s="30" t="str">
        <f>IFERROR((GETPIVOTDATA("Average of Certified Payroll Hourly Rate",'Pivot Table'!$X$3,"Firm Name",A874,"Class Round 3 (PSPO)",B874)),"")</f>
        <v/>
      </c>
      <c r="E874" s="7"/>
      <c r="F874" s="7"/>
      <c r="G874" s="151"/>
      <c r="H874" s="349">
        <f t="shared" si="253"/>
        <v>1.7500000000000002E-2</v>
      </c>
      <c r="I874" s="19">
        <f t="shared" si="254"/>
        <v>0</v>
      </c>
      <c r="J874" s="67">
        <f t="shared" si="255"/>
        <v>3.5000000000000003E-2</v>
      </c>
      <c r="K874" s="19">
        <f t="shared" si="256"/>
        <v>0</v>
      </c>
      <c r="L874" s="138">
        <f>IF(ISNUMBER(VLOOKUP('Rate Calculations'!$A874,#REF!,2,FALSE)),VLOOKUP('Rate Calculations'!$A874,#REF!,2,FALSE),0)</f>
        <v>0</v>
      </c>
      <c r="M874" s="89">
        <f>IF(ISNUMBER(VLOOKUP('Rate Calculations'!$A874,#REF!,4,FALSE)),VLOOKUP('Rate Calculations'!$A874,#REF!,4,FALSE),0)</f>
        <v>0</v>
      </c>
      <c r="N874" s="17">
        <f t="shared" si="257"/>
        <v>0</v>
      </c>
      <c r="O874" s="18">
        <f t="shared" si="258"/>
        <v>0</v>
      </c>
      <c r="P874" s="139">
        <f t="shared" si="259"/>
        <v>0</v>
      </c>
      <c r="Q874" s="66">
        <f t="shared" si="260"/>
        <v>0</v>
      </c>
      <c r="R874" s="66">
        <f t="shared" si="261"/>
        <v>0</v>
      </c>
      <c r="S874" s="10" t="e">
        <f>IF(#REF!="Yes",Q874,(Q874+I874*0.5))</f>
        <v>#REF!</v>
      </c>
      <c r="T874" s="10" t="e">
        <f>IF(#REF!="Yes",R874,(R874+K874*0.5))</f>
        <v>#REF!</v>
      </c>
      <c r="U874" s="151">
        <f t="shared" si="262"/>
        <v>0</v>
      </c>
      <c r="V874" s="16">
        <f t="shared" si="263"/>
        <v>0</v>
      </c>
      <c r="W874" s="16">
        <f t="shared" si="264"/>
        <v>0</v>
      </c>
      <c r="X874" s="138">
        <f>IF(ISNUMBER(VLOOKUP('Rate Calculations'!$A874,#REF!,5,FALSE)),VLOOKUP('Rate Calculations'!$A874,#REF!,5,FALSE),0)</f>
        <v>0</v>
      </c>
      <c r="Y874" s="89">
        <f>IF(ISNUMBER(VLOOKUP('Rate Calculations'!$A874,#REF!,6,FALSE)),VLOOKUP('Rate Calculations'!$A874,#REF!,6,FALSE),0)</f>
        <v>0</v>
      </c>
      <c r="Z874" s="17">
        <f t="shared" si="265"/>
        <v>0</v>
      </c>
      <c r="AA874" s="18">
        <f t="shared" si="266"/>
        <v>0</v>
      </c>
      <c r="AB874" s="46">
        <f t="shared" si="251"/>
        <v>0</v>
      </c>
      <c r="AC874" s="24">
        <f t="shared" si="267"/>
        <v>0</v>
      </c>
      <c r="AD874" s="24">
        <f t="shared" si="268"/>
        <v>0</v>
      </c>
      <c r="AE874" s="27" t="e">
        <f>IF(#REF!="Yes",AC874,(AC874+V874*0.5))</f>
        <v>#REF!</v>
      </c>
      <c r="AF874" s="27" t="e">
        <f>IF(#REF!="Yes",AD874,(AD874+W874*0.5))</f>
        <v>#REF!</v>
      </c>
    </row>
    <row r="875" spans="1:32">
      <c r="A875" s="57" t="str">
        <f t="shared" si="252"/>
        <v xml:space="preserve"> </v>
      </c>
      <c r="B875" s="57"/>
      <c r="C875" s="57"/>
      <c r="D875" s="30" t="str">
        <f>IFERROR((GETPIVOTDATA("Average of Certified Payroll Hourly Rate",'Pivot Table'!$X$3,"Firm Name",A875,"Class Round 3 (PSPO)",B875)),"")</f>
        <v/>
      </c>
      <c r="E875" s="7"/>
      <c r="F875" s="7"/>
      <c r="G875" s="151"/>
      <c r="H875" s="349">
        <f t="shared" si="253"/>
        <v>1.7500000000000002E-2</v>
      </c>
      <c r="I875" s="19">
        <f t="shared" si="254"/>
        <v>0</v>
      </c>
      <c r="J875" s="67">
        <f t="shared" si="255"/>
        <v>3.5000000000000003E-2</v>
      </c>
      <c r="K875" s="19">
        <f t="shared" si="256"/>
        <v>0</v>
      </c>
      <c r="L875" s="138">
        <f>IF(ISNUMBER(VLOOKUP('Rate Calculations'!$A875,#REF!,2,FALSE)),VLOOKUP('Rate Calculations'!$A875,#REF!,2,FALSE),0)</f>
        <v>0</v>
      </c>
      <c r="M875" s="89">
        <f>IF(ISNUMBER(VLOOKUP('Rate Calculations'!$A875,#REF!,4,FALSE)),VLOOKUP('Rate Calculations'!$A875,#REF!,4,FALSE),0)</f>
        <v>0</v>
      </c>
      <c r="N875" s="17">
        <f t="shared" si="257"/>
        <v>0</v>
      </c>
      <c r="O875" s="18">
        <f t="shared" si="258"/>
        <v>0</v>
      </c>
      <c r="P875" s="139">
        <f t="shared" si="259"/>
        <v>0</v>
      </c>
      <c r="Q875" s="66">
        <f t="shared" si="260"/>
        <v>0</v>
      </c>
      <c r="R875" s="66">
        <f t="shared" si="261"/>
        <v>0</v>
      </c>
      <c r="S875" s="10" t="e">
        <f>IF(#REF!="Yes",Q875,(Q875+I875*0.5))</f>
        <v>#REF!</v>
      </c>
      <c r="T875" s="10" t="e">
        <f>IF(#REF!="Yes",R875,(R875+K875*0.5))</f>
        <v>#REF!</v>
      </c>
      <c r="U875" s="151">
        <f t="shared" si="262"/>
        <v>0</v>
      </c>
      <c r="V875" s="16">
        <f t="shared" si="263"/>
        <v>0</v>
      </c>
      <c r="W875" s="16">
        <f t="shared" si="264"/>
        <v>0</v>
      </c>
      <c r="X875" s="138">
        <f>IF(ISNUMBER(VLOOKUP('Rate Calculations'!$A875,#REF!,5,FALSE)),VLOOKUP('Rate Calculations'!$A875,#REF!,5,FALSE),0)</f>
        <v>0</v>
      </c>
      <c r="Y875" s="89">
        <f>IF(ISNUMBER(VLOOKUP('Rate Calculations'!$A875,#REF!,6,FALSE)),VLOOKUP('Rate Calculations'!$A875,#REF!,6,FALSE),0)</f>
        <v>0</v>
      </c>
      <c r="Z875" s="17">
        <f t="shared" si="265"/>
        <v>0</v>
      </c>
      <c r="AA875" s="18">
        <f t="shared" si="266"/>
        <v>0</v>
      </c>
      <c r="AB875" s="46">
        <f t="shared" si="251"/>
        <v>0</v>
      </c>
      <c r="AC875" s="24">
        <f t="shared" si="267"/>
        <v>0</v>
      </c>
      <c r="AD875" s="24">
        <f t="shared" si="268"/>
        <v>0</v>
      </c>
      <c r="AE875" s="27" t="e">
        <f>IF(#REF!="Yes",AC875,(AC875+V875*0.5))</f>
        <v>#REF!</v>
      </c>
      <c r="AF875" s="27" t="e">
        <f>IF(#REF!="Yes",AD875,(AD875+W875*0.5))</f>
        <v>#REF!</v>
      </c>
    </row>
    <row r="876" spans="1:32">
      <c r="A876" s="57" t="str">
        <f t="shared" si="252"/>
        <v xml:space="preserve"> </v>
      </c>
      <c r="B876" s="57"/>
      <c r="C876" s="57"/>
      <c r="D876" s="30" t="str">
        <f>IFERROR((GETPIVOTDATA("Average of Certified Payroll Hourly Rate",'Pivot Table'!$X$3,"Firm Name",A876,"Class Round 3 (PSPO)",B876)),"")</f>
        <v/>
      </c>
      <c r="E876" s="7"/>
      <c r="F876" s="7"/>
      <c r="G876" s="151"/>
      <c r="H876" s="349">
        <f t="shared" si="253"/>
        <v>1.7500000000000002E-2</v>
      </c>
      <c r="I876" s="19">
        <f t="shared" si="254"/>
        <v>0</v>
      </c>
      <c r="J876" s="67">
        <f t="shared" si="255"/>
        <v>3.5000000000000003E-2</v>
      </c>
      <c r="K876" s="19">
        <f t="shared" si="256"/>
        <v>0</v>
      </c>
      <c r="L876" s="138">
        <f>IF(ISNUMBER(VLOOKUP('Rate Calculations'!$A876,#REF!,2,FALSE)),VLOOKUP('Rate Calculations'!$A876,#REF!,2,FALSE),0)</f>
        <v>0</v>
      </c>
      <c r="M876" s="89">
        <f>IF(ISNUMBER(VLOOKUP('Rate Calculations'!$A876,#REF!,4,FALSE)),VLOOKUP('Rate Calculations'!$A876,#REF!,4,FALSE),0)</f>
        <v>0</v>
      </c>
      <c r="N876" s="17">
        <f t="shared" si="257"/>
        <v>0</v>
      </c>
      <c r="O876" s="18">
        <f t="shared" si="258"/>
        <v>0</v>
      </c>
      <c r="P876" s="139">
        <f t="shared" si="259"/>
        <v>0</v>
      </c>
      <c r="Q876" s="66">
        <f t="shared" si="260"/>
        <v>0</v>
      </c>
      <c r="R876" s="66">
        <f t="shared" si="261"/>
        <v>0</v>
      </c>
      <c r="S876" s="10" t="e">
        <f>IF(#REF!="Yes",Q876,(Q876+I876*0.5))</f>
        <v>#REF!</v>
      </c>
      <c r="T876" s="10" t="e">
        <f>IF(#REF!="Yes",R876,(R876+K876*0.5))</f>
        <v>#REF!</v>
      </c>
      <c r="U876" s="151">
        <f t="shared" si="262"/>
        <v>0</v>
      </c>
      <c r="V876" s="16">
        <f t="shared" si="263"/>
        <v>0</v>
      </c>
      <c r="W876" s="16">
        <f t="shared" si="264"/>
        <v>0</v>
      </c>
      <c r="X876" s="138">
        <f>IF(ISNUMBER(VLOOKUP('Rate Calculations'!$A876,#REF!,5,FALSE)),VLOOKUP('Rate Calculations'!$A876,#REF!,5,FALSE),0)</f>
        <v>0</v>
      </c>
      <c r="Y876" s="89">
        <f>IF(ISNUMBER(VLOOKUP('Rate Calculations'!$A876,#REF!,6,FALSE)),VLOOKUP('Rate Calculations'!$A876,#REF!,6,FALSE),0)</f>
        <v>0</v>
      </c>
      <c r="Z876" s="17">
        <f t="shared" si="265"/>
        <v>0</v>
      </c>
      <c r="AA876" s="18">
        <f t="shared" si="266"/>
        <v>0</v>
      </c>
      <c r="AB876" s="46">
        <f t="shared" si="251"/>
        <v>0</v>
      </c>
      <c r="AC876" s="24">
        <f t="shared" si="267"/>
        <v>0</v>
      </c>
      <c r="AD876" s="24">
        <f t="shared" si="268"/>
        <v>0</v>
      </c>
      <c r="AE876" s="27" t="e">
        <f>IF(#REF!="Yes",AC876,(AC876+V876*0.5))</f>
        <v>#REF!</v>
      </c>
      <c r="AF876" s="27" t="e">
        <f>IF(#REF!="Yes",AD876,(AD876+W876*0.5))</f>
        <v>#REF!</v>
      </c>
    </row>
    <row r="877" spans="1:32">
      <c r="A877" s="57" t="str">
        <f t="shared" si="252"/>
        <v xml:space="preserve"> </v>
      </c>
      <c r="B877" s="57"/>
      <c r="C877" s="57"/>
      <c r="D877" s="30" t="str">
        <f>IFERROR((GETPIVOTDATA("Average of Certified Payroll Hourly Rate",'Pivot Table'!$X$3,"Firm Name",A877,"Class Round 3 (PSPO)",B877)),"")</f>
        <v/>
      </c>
      <c r="E877" s="7"/>
      <c r="F877" s="7"/>
      <c r="G877" s="151"/>
      <c r="H877" s="349">
        <f t="shared" si="253"/>
        <v>1.7500000000000002E-2</v>
      </c>
      <c r="I877" s="19">
        <f t="shared" si="254"/>
        <v>0</v>
      </c>
      <c r="J877" s="67">
        <f t="shared" si="255"/>
        <v>3.5000000000000003E-2</v>
      </c>
      <c r="K877" s="19">
        <f t="shared" si="256"/>
        <v>0</v>
      </c>
      <c r="L877" s="138">
        <f>IF(ISNUMBER(VLOOKUP('Rate Calculations'!$A877,#REF!,2,FALSE)),VLOOKUP('Rate Calculations'!$A877,#REF!,2,FALSE),0)</f>
        <v>0</v>
      </c>
      <c r="M877" s="89">
        <f>IF(ISNUMBER(VLOOKUP('Rate Calculations'!$A877,#REF!,4,FALSE)),VLOOKUP('Rate Calculations'!$A877,#REF!,4,FALSE),0)</f>
        <v>0</v>
      </c>
      <c r="N877" s="17">
        <f t="shared" si="257"/>
        <v>0</v>
      </c>
      <c r="O877" s="18">
        <f t="shared" si="258"/>
        <v>0</v>
      </c>
      <c r="P877" s="139">
        <f t="shared" si="259"/>
        <v>0</v>
      </c>
      <c r="Q877" s="66">
        <f t="shared" si="260"/>
        <v>0</v>
      </c>
      <c r="R877" s="66">
        <f t="shared" si="261"/>
        <v>0</v>
      </c>
      <c r="S877" s="10" t="e">
        <f>IF(#REF!="Yes",Q877,(Q877+I877*0.5))</f>
        <v>#REF!</v>
      </c>
      <c r="T877" s="10" t="e">
        <f>IF(#REF!="Yes",R877,(R877+K877*0.5))</f>
        <v>#REF!</v>
      </c>
      <c r="U877" s="151">
        <f t="shared" si="262"/>
        <v>0</v>
      </c>
      <c r="V877" s="16">
        <f t="shared" si="263"/>
        <v>0</v>
      </c>
      <c r="W877" s="16">
        <f t="shared" si="264"/>
        <v>0</v>
      </c>
      <c r="X877" s="138">
        <f>IF(ISNUMBER(VLOOKUP('Rate Calculations'!$A877,#REF!,5,FALSE)),VLOOKUP('Rate Calculations'!$A877,#REF!,5,FALSE),0)</f>
        <v>0</v>
      </c>
      <c r="Y877" s="89">
        <f>IF(ISNUMBER(VLOOKUP('Rate Calculations'!$A877,#REF!,6,FALSE)),VLOOKUP('Rate Calculations'!$A877,#REF!,6,FALSE),0)</f>
        <v>0</v>
      </c>
      <c r="Z877" s="17">
        <f t="shared" si="265"/>
        <v>0</v>
      </c>
      <c r="AA877" s="18">
        <f t="shared" si="266"/>
        <v>0</v>
      </c>
      <c r="AB877" s="46">
        <f t="shared" si="251"/>
        <v>0</v>
      </c>
      <c r="AC877" s="24">
        <f t="shared" si="267"/>
        <v>0</v>
      </c>
      <c r="AD877" s="24">
        <f t="shared" si="268"/>
        <v>0</v>
      </c>
      <c r="AE877" s="27" t="e">
        <f>IF(#REF!="Yes",AC877,(AC877+V877*0.5))</f>
        <v>#REF!</v>
      </c>
      <c r="AF877" s="27" t="e">
        <f>IF(#REF!="Yes",AD877,(AD877+W877*0.5))</f>
        <v>#REF!</v>
      </c>
    </row>
    <row r="878" spans="1:32">
      <c r="A878" s="57" t="str">
        <f t="shared" si="252"/>
        <v xml:space="preserve"> </v>
      </c>
      <c r="B878" s="57"/>
      <c r="C878" s="57"/>
      <c r="D878" s="30" t="str">
        <f>IFERROR((GETPIVOTDATA("Average of Certified Payroll Hourly Rate",'Pivot Table'!$X$3,"Firm Name",A878,"Class Round 3 (PSPO)",B878)),"")</f>
        <v/>
      </c>
      <c r="E878" s="7"/>
      <c r="F878" s="7"/>
      <c r="G878" s="151"/>
      <c r="H878" s="349">
        <f t="shared" si="253"/>
        <v>1.7500000000000002E-2</v>
      </c>
      <c r="I878" s="19">
        <f t="shared" si="254"/>
        <v>0</v>
      </c>
      <c r="J878" s="67">
        <f t="shared" si="255"/>
        <v>3.5000000000000003E-2</v>
      </c>
      <c r="K878" s="19">
        <f t="shared" si="256"/>
        <v>0</v>
      </c>
      <c r="L878" s="138">
        <f>IF(ISNUMBER(VLOOKUP('Rate Calculations'!$A878,#REF!,2,FALSE)),VLOOKUP('Rate Calculations'!$A878,#REF!,2,FALSE),0)</f>
        <v>0</v>
      </c>
      <c r="M878" s="89">
        <f>IF(ISNUMBER(VLOOKUP('Rate Calculations'!$A878,#REF!,4,FALSE)),VLOOKUP('Rate Calculations'!$A878,#REF!,4,FALSE),0)</f>
        <v>0</v>
      </c>
      <c r="N878" s="17">
        <f t="shared" si="257"/>
        <v>0</v>
      </c>
      <c r="O878" s="18">
        <f t="shared" si="258"/>
        <v>0</v>
      </c>
      <c r="P878" s="139">
        <f t="shared" si="259"/>
        <v>0</v>
      </c>
      <c r="Q878" s="66">
        <f t="shared" si="260"/>
        <v>0</v>
      </c>
      <c r="R878" s="66">
        <f t="shared" si="261"/>
        <v>0</v>
      </c>
      <c r="S878" s="10" t="e">
        <f>IF(#REF!="Yes",Q878,(Q878+I878*0.5))</f>
        <v>#REF!</v>
      </c>
      <c r="T878" s="10" t="e">
        <f>IF(#REF!="Yes",R878,(R878+K878*0.5))</f>
        <v>#REF!</v>
      </c>
      <c r="U878" s="151">
        <f t="shared" si="262"/>
        <v>0</v>
      </c>
      <c r="V878" s="16">
        <f t="shared" si="263"/>
        <v>0</v>
      </c>
      <c r="W878" s="16">
        <f t="shared" si="264"/>
        <v>0</v>
      </c>
      <c r="X878" s="138">
        <f>IF(ISNUMBER(VLOOKUP('Rate Calculations'!$A878,#REF!,5,FALSE)),VLOOKUP('Rate Calculations'!$A878,#REF!,5,FALSE),0)</f>
        <v>0</v>
      </c>
      <c r="Y878" s="89">
        <f>IF(ISNUMBER(VLOOKUP('Rate Calculations'!$A878,#REF!,6,FALSE)),VLOOKUP('Rate Calculations'!$A878,#REF!,6,FALSE),0)</f>
        <v>0</v>
      </c>
      <c r="Z878" s="17">
        <f t="shared" si="265"/>
        <v>0</v>
      </c>
      <c r="AA878" s="18">
        <f t="shared" si="266"/>
        <v>0</v>
      </c>
      <c r="AB878" s="46">
        <f t="shared" si="251"/>
        <v>0</v>
      </c>
      <c r="AC878" s="24">
        <f t="shared" si="267"/>
        <v>0</v>
      </c>
      <c r="AD878" s="24">
        <f t="shared" si="268"/>
        <v>0</v>
      </c>
      <c r="AE878" s="27" t="e">
        <f>IF(#REF!="Yes",AC878,(AC878+V878*0.5))</f>
        <v>#REF!</v>
      </c>
      <c r="AF878" s="27" t="e">
        <f>IF(#REF!="Yes",AD878,(AD878+W878*0.5))</f>
        <v>#REF!</v>
      </c>
    </row>
    <row r="879" spans="1:32">
      <c r="A879" s="57" t="str">
        <f t="shared" si="252"/>
        <v xml:space="preserve"> </v>
      </c>
      <c r="B879" s="57"/>
      <c r="C879" s="57"/>
      <c r="D879" s="30" t="str">
        <f>IFERROR((GETPIVOTDATA("Average of Certified Payroll Hourly Rate",'Pivot Table'!$X$3,"Firm Name",A879,"Class Round 3 (PSPO)",B879)),"")</f>
        <v/>
      </c>
      <c r="E879" s="7"/>
      <c r="F879" s="7"/>
      <c r="G879" s="151"/>
      <c r="H879" s="349">
        <f t="shared" si="253"/>
        <v>1.7500000000000002E-2</v>
      </c>
      <c r="I879" s="19">
        <f t="shared" si="254"/>
        <v>0</v>
      </c>
      <c r="J879" s="67">
        <f t="shared" si="255"/>
        <v>3.5000000000000003E-2</v>
      </c>
      <c r="K879" s="19">
        <f t="shared" si="256"/>
        <v>0</v>
      </c>
      <c r="L879" s="138">
        <f>IF(ISNUMBER(VLOOKUP('Rate Calculations'!$A879,#REF!,2,FALSE)),VLOOKUP('Rate Calculations'!$A879,#REF!,2,FALSE),0)</f>
        <v>0</v>
      </c>
      <c r="M879" s="89">
        <f>IF(ISNUMBER(VLOOKUP('Rate Calculations'!$A879,#REF!,4,FALSE)),VLOOKUP('Rate Calculations'!$A879,#REF!,4,FALSE),0)</f>
        <v>0</v>
      </c>
      <c r="N879" s="17">
        <f t="shared" si="257"/>
        <v>0</v>
      </c>
      <c r="O879" s="18">
        <f t="shared" si="258"/>
        <v>0</v>
      </c>
      <c r="P879" s="139">
        <f t="shared" si="259"/>
        <v>0</v>
      </c>
      <c r="Q879" s="66">
        <f t="shared" si="260"/>
        <v>0</v>
      </c>
      <c r="R879" s="66">
        <f t="shared" si="261"/>
        <v>0</v>
      </c>
      <c r="S879" s="10" t="e">
        <f>IF(#REF!="Yes",Q879,(Q879+I879*0.5))</f>
        <v>#REF!</v>
      </c>
      <c r="T879" s="10" t="e">
        <f>IF(#REF!="Yes",R879,(R879+K879*0.5))</f>
        <v>#REF!</v>
      </c>
      <c r="U879" s="151">
        <f t="shared" si="262"/>
        <v>0</v>
      </c>
      <c r="V879" s="16">
        <f t="shared" si="263"/>
        <v>0</v>
      </c>
      <c r="W879" s="16">
        <f t="shared" si="264"/>
        <v>0</v>
      </c>
      <c r="X879" s="138">
        <f>IF(ISNUMBER(VLOOKUP('Rate Calculations'!$A879,#REF!,5,FALSE)),VLOOKUP('Rate Calculations'!$A879,#REF!,5,FALSE),0)</f>
        <v>0</v>
      </c>
      <c r="Y879" s="89">
        <f>IF(ISNUMBER(VLOOKUP('Rate Calculations'!$A879,#REF!,6,FALSE)),VLOOKUP('Rate Calculations'!$A879,#REF!,6,FALSE),0)</f>
        <v>0</v>
      </c>
      <c r="Z879" s="17">
        <f t="shared" si="265"/>
        <v>0</v>
      </c>
      <c r="AA879" s="18">
        <f t="shared" si="266"/>
        <v>0</v>
      </c>
      <c r="AB879" s="46">
        <f t="shared" si="251"/>
        <v>0</v>
      </c>
      <c r="AC879" s="24">
        <f t="shared" si="267"/>
        <v>0</v>
      </c>
      <c r="AD879" s="24">
        <f t="shared" si="268"/>
        <v>0</v>
      </c>
      <c r="AE879" s="27" t="e">
        <f>IF(#REF!="Yes",AC879,(AC879+V879*0.5))</f>
        <v>#REF!</v>
      </c>
      <c r="AF879" s="27" t="e">
        <f>IF(#REF!="Yes",AD879,(AD879+W879*0.5))</f>
        <v>#REF!</v>
      </c>
    </row>
    <row r="880" spans="1:32">
      <c r="A880" s="57" t="str">
        <f t="shared" si="252"/>
        <v xml:space="preserve"> </v>
      </c>
      <c r="B880" s="57"/>
      <c r="C880" s="57"/>
      <c r="D880" s="30" t="str">
        <f>IFERROR((GETPIVOTDATA("Average of Certified Payroll Hourly Rate",'Pivot Table'!$X$3,"Firm Name",A880,"Class Round 3 (PSPO)",B880)),"")</f>
        <v/>
      </c>
      <c r="E880" s="7"/>
      <c r="F880" s="7"/>
      <c r="G880" s="151"/>
      <c r="H880" s="349">
        <f t="shared" si="253"/>
        <v>1.7500000000000002E-2</v>
      </c>
      <c r="I880" s="19">
        <f t="shared" si="254"/>
        <v>0</v>
      </c>
      <c r="J880" s="67">
        <f t="shared" si="255"/>
        <v>3.5000000000000003E-2</v>
      </c>
      <c r="K880" s="19">
        <f t="shared" si="256"/>
        <v>0</v>
      </c>
      <c r="L880" s="138">
        <f>IF(ISNUMBER(VLOOKUP('Rate Calculations'!$A880,#REF!,2,FALSE)),VLOOKUP('Rate Calculations'!$A880,#REF!,2,FALSE),0)</f>
        <v>0</v>
      </c>
      <c r="M880" s="89">
        <f>IF(ISNUMBER(VLOOKUP('Rate Calculations'!$A880,#REF!,4,FALSE)),VLOOKUP('Rate Calculations'!$A880,#REF!,4,FALSE),0)</f>
        <v>0</v>
      </c>
      <c r="N880" s="17">
        <f t="shared" si="257"/>
        <v>0</v>
      </c>
      <c r="O880" s="18">
        <f t="shared" si="258"/>
        <v>0</v>
      </c>
      <c r="P880" s="139">
        <f t="shared" si="259"/>
        <v>0</v>
      </c>
      <c r="Q880" s="66">
        <f t="shared" si="260"/>
        <v>0</v>
      </c>
      <c r="R880" s="66">
        <f t="shared" si="261"/>
        <v>0</v>
      </c>
      <c r="S880" s="10" t="e">
        <f>IF(#REF!="Yes",Q880,(Q880+I880*0.5))</f>
        <v>#REF!</v>
      </c>
      <c r="T880" s="10" t="e">
        <f>IF(#REF!="Yes",R880,(R880+K880*0.5))</f>
        <v>#REF!</v>
      </c>
      <c r="U880" s="151">
        <f t="shared" si="262"/>
        <v>0</v>
      </c>
      <c r="V880" s="16">
        <f t="shared" si="263"/>
        <v>0</v>
      </c>
      <c r="W880" s="16">
        <f t="shared" si="264"/>
        <v>0</v>
      </c>
      <c r="X880" s="138">
        <f>IF(ISNUMBER(VLOOKUP('Rate Calculations'!$A880,#REF!,5,FALSE)),VLOOKUP('Rate Calculations'!$A880,#REF!,5,FALSE),0)</f>
        <v>0</v>
      </c>
      <c r="Y880" s="89">
        <f>IF(ISNUMBER(VLOOKUP('Rate Calculations'!$A880,#REF!,6,FALSE)),VLOOKUP('Rate Calculations'!$A880,#REF!,6,FALSE),0)</f>
        <v>0</v>
      </c>
      <c r="Z880" s="17">
        <f t="shared" si="265"/>
        <v>0</v>
      </c>
      <c r="AA880" s="18">
        <f t="shared" si="266"/>
        <v>0</v>
      </c>
      <c r="AB880" s="46">
        <f t="shared" si="251"/>
        <v>0</v>
      </c>
      <c r="AC880" s="24">
        <f t="shared" si="267"/>
        <v>0</v>
      </c>
      <c r="AD880" s="24">
        <f t="shared" si="268"/>
        <v>0</v>
      </c>
      <c r="AE880" s="27" t="e">
        <f>IF(#REF!="Yes",AC880,(AC880+V880*0.5))</f>
        <v>#REF!</v>
      </c>
      <c r="AF880" s="27" t="e">
        <f>IF(#REF!="Yes",AD880,(AD880+W880*0.5))</f>
        <v>#REF!</v>
      </c>
    </row>
    <row r="881" spans="1:32">
      <c r="A881" s="57" t="str">
        <f t="shared" si="252"/>
        <v xml:space="preserve"> </v>
      </c>
      <c r="B881" s="57"/>
      <c r="C881" s="57"/>
      <c r="D881" s="30" t="str">
        <f>IFERROR((GETPIVOTDATA("Average of Certified Payroll Hourly Rate",'Pivot Table'!$X$3,"Firm Name",A881,"Class Round 3 (PSPO)",B881)),"")</f>
        <v/>
      </c>
      <c r="E881" s="7"/>
      <c r="F881" s="7"/>
      <c r="G881" s="151"/>
      <c r="H881" s="349">
        <f t="shared" si="253"/>
        <v>1.7500000000000002E-2</v>
      </c>
      <c r="I881" s="19">
        <f t="shared" si="254"/>
        <v>0</v>
      </c>
      <c r="J881" s="67">
        <f t="shared" si="255"/>
        <v>3.5000000000000003E-2</v>
      </c>
      <c r="K881" s="19">
        <f t="shared" si="256"/>
        <v>0</v>
      </c>
      <c r="L881" s="138">
        <f>IF(ISNUMBER(VLOOKUP('Rate Calculations'!$A881,#REF!,2,FALSE)),VLOOKUP('Rate Calculations'!$A881,#REF!,2,FALSE),0)</f>
        <v>0</v>
      </c>
      <c r="M881" s="89">
        <f>IF(ISNUMBER(VLOOKUP('Rate Calculations'!$A881,#REF!,4,FALSE)),VLOOKUP('Rate Calculations'!$A881,#REF!,4,FALSE),0)</f>
        <v>0</v>
      </c>
      <c r="N881" s="17">
        <f t="shared" si="257"/>
        <v>0</v>
      </c>
      <c r="O881" s="18">
        <f t="shared" si="258"/>
        <v>0</v>
      </c>
      <c r="P881" s="139">
        <f t="shared" si="259"/>
        <v>0</v>
      </c>
      <c r="Q881" s="66">
        <f t="shared" si="260"/>
        <v>0</v>
      </c>
      <c r="R881" s="66">
        <f t="shared" si="261"/>
        <v>0</v>
      </c>
      <c r="S881" s="10" t="e">
        <f>IF(#REF!="Yes",Q881,(Q881+I881*0.5))</f>
        <v>#REF!</v>
      </c>
      <c r="T881" s="10" t="e">
        <f>IF(#REF!="Yes",R881,(R881+K881*0.5))</f>
        <v>#REF!</v>
      </c>
      <c r="U881" s="151">
        <f t="shared" si="262"/>
        <v>0</v>
      </c>
      <c r="V881" s="16">
        <f t="shared" si="263"/>
        <v>0</v>
      </c>
      <c r="W881" s="16">
        <f t="shared" si="264"/>
        <v>0</v>
      </c>
      <c r="X881" s="138">
        <f>IF(ISNUMBER(VLOOKUP('Rate Calculations'!$A881,#REF!,5,FALSE)),VLOOKUP('Rate Calculations'!$A881,#REF!,5,FALSE),0)</f>
        <v>0</v>
      </c>
      <c r="Y881" s="89">
        <f>IF(ISNUMBER(VLOOKUP('Rate Calculations'!$A881,#REF!,6,FALSE)),VLOOKUP('Rate Calculations'!$A881,#REF!,6,FALSE),0)</f>
        <v>0</v>
      </c>
      <c r="Z881" s="17">
        <f t="shared" si="265"/>
        <v>0</v>
      </c>
      <c r="AA881" s="18">
        <f t="shared" si="266"/>
        <v>0</v>
      </c>
      <c r="AB881" s="46">
        <f t="shared" si="251"/>
        <v>0</v>
      </c>
      <c r="AC881" s="24">
        <f t="shared" si="267"/>
        <v>0</v>
      </c>
      <c r="AD881" s="24">
        <f t="shared" si="268"/>
        <v>0</v>
      </c>
      <c r="AE881" s="27" t="e">
        <f>IF(#REF!="Yes",AC881,(AC881+V881*0.5))</f>
        <v>#REF!</v>
      </c>
      <c r="AF881" s="27" t="e">
        <f>IF(#REF!="Yes",AD881,(AD881+W881*0.5))</f>
        <v>#REF!</v>
      </c>
    </row>
    <row r="882" spans="1:32">
      <c r="A882" s="57" t="str">
        <f t="shared" si="252"/>
        <v xml:space="preserve"> </v>
      </c>
      <c r="B882" s="57"/>
      <c r="C882" s="57"/>
      <c r="D882" s="30" t="str">
        <f>IFERROR((GETPIVOTDATA("Average of Certified Payroll Hourly Rate",'Pivot Table'!$X$3,"Firm Name",A882,"Class Round 3 (PSPO)",B882)),"")</f>
        <v/>
      </c>
      <c r="E882" s="7"/>
      <c r="F882" s="7"/>
      <c r="G882" s="151"/>
      <c r="H882" s="349">
        <f t="shared" si="253"/>
        <v>1.7500000000000002E-2</v>
      </c>
      <c r="I882" s="19">
        <f t="shared" si="254"/>
        <v>0</v>
      </c>
      <c r="J882" s="67">
        <f t="shared" si="255"/>
        <v>3.5000000000000003E-2</v>
      </c>
      <c r="K882" s="19">
        <f t="shared" si="256"/>
        <v>0</v>
      </c>
      <c r="L882" s="138">
        <f>IF(ISNUMBER(VLOOKUP('Rate Calculations'!$A882,#REF!,2,FALSE)),VLOOKUP('Rate Calculations'!$A882,#REF!,2,FALSE),0)</f>
        <v>0</v>
      </c>
      <c r="M882" s="89">
        <f>IF(ISNUMBER(VLOOKUP('Rate Calculations'!$A882,#REF!,4,FALSE)),VLOOKUP('Rate Calculations'!$A882,#REF!,4,FALSE),0)</f>
        <v>0</v>
      </c>
      <c r="N882" s="17">
        <f t="shared" si="257"/>
        <v>0</v>
      </c>
      <c r="O882" s="18">
        <f t="shared" si="258"/>
        <v>0</v>
      </c>
      <c r="P882" s="139">
        <f t="shared" si="259"/>
        <v>0</v>
      </c>
      <c r="Q882" s="66">
        <f t="shared" si="260"/>
        <v>0</v>
      </c>
      <c r="R882" s="66">
        <f t="shared" si="261"/>
        <v>0</v>
      </c>
      <c r="S882" s="10" t="e">
        <f>IF(#REF!="Yes",Q882,(Q882+I882*0.5))</f>
        <v>#REF!</v>
      </c>
      <c r="T882" s="10" t="e">
        <f>IF(#REF!="Yes",R882,(R882+K882*0.5))</f>
        <v>#REF!</v>
      </c>
      <c r="U882" s="151">
        <f t="shared" si="262"/>
        <v>0</v>
      </c>
      <c r="V882" s="16">
        <f t="shared" si="263"/>
        <v>0</v>
      </c>
      <c r="W882" s="16">
        <f t="shared" si="264"/>
        <v>0</v>
      </c>
      <c r="X882" s="138">
        <f>IF(ISNUMBER(VLOOKUP('Rate Calculations'!$A882,#REF!,5,FALSE)),VLOOKUP('Rate Calculations'!$A882,#REF!,5,FALSE),0)</f>
        <v>0</v>
      </c>
      <c r="Y882" s="89">
        <f>IF(ISNUMBER(VLOOKUP('Rate Calculations'!$A882,#REF!,6,FALSE)),VLOOKUP('Rate Calculations'!$A882,#REF!,6,FALSE),0)</f>
        <v>0</v>
      </c>
      <c r="Z882" s="17">
        <f t="shared" si="265"/>
        <v>0</v>
      </c>
      <c r="AA882" s="18">
        <f t="shared" si="266"/>
        <v>0</v>
      </c>
      <c r="AB882" s="46">
        <f t="shared" si="251"/>
        <v>0</v>
      </c>
      <c r="AC882" s="24">
        <f t="shared" si="267"/>
        <v>0</v>
      </c>
      <c r="AD882" s="24">
        <f t="shared" si="268"/>
        <v>0</v>
      </c>
      <c r="AE882" s="27" t="e">
        <f>IF(#REF!="Yes",AC882,(AC882+V882*0.5))</f>
        <v>#REF!</v>
      </c>
      <c r="AF882" s="27" t="e">
        <f>IF(#REF!="Yes",AD882,(AD882+W882*0.5))</f>
        <v>#REF!</v>
      </c>
    </row>
    <row r="883" spans="1:32">
      <c r="A883" s="57" t="str">
        <f t="shared" si="252"/>
        <v xml:space="preserve"> </v>
      </c>
      <c r="B883" s="57"/>
      <c r="C883" s="57"/>
      <c r="D883" s="30" t="str">
        <f>IFERROR((GETPIVOTDATA("Average of Certified Payroll Hourly Rate",'Pivot Table'!$X$3,"Firm Name",A883,"Class Round 3 (PSPO)",B883)),"")</f>
        <v/>
      </c>
      <c r="E883" s="7"/>
      <c r="F883" s="7"/>
      <c r="G883" s="151"/>
      <c r="H883" s="349">
        <f t="shared" si="253"/>
        <v>1.7500000000000002E-2</v>
      </c>
      <c r="I883" s="19">
        <f t="shared" si="254"/>
        <v>0</v>
      </c>
      <c r="J883" s="67">
        <f t="shared" si="255"/>
        <v>3.5000000000000003E-2</v>
      </c>
      <c r="K883" s="19">
        <f t="shared" si="256"/>
        <v>0</v>
      </c>
      <c r="L883" s="138">
        <f>IF(ISNUMBER(VLOOKUP('Rate Calculations'!$A883,#REF!,2,FALSE)),VLOOKUP('Rate Calculations'!$A883,#REF!,2,FALSE),0)</f>
        <v>0</v>
      </c>
      <c r="M883" s="89">
        <f>IF(ISNUMBER(VLOOKUP('Rate Calculations'!$A883,#REF!,4,FALSE)),VLOOKUP('Rate Calculations'!$A883,#REF!,4,FALSE),0)</f>
        <v>0</v>
      </c>
      <c r="N883" s="17">
        <f t="shared" si="257"/>
        <v>0</v>
      </c>
      <c r="O883" s="18">
        <f t="shared" si="258"/>
        <v>0</v>
      </c>
      <c r="P883" s="139">
        <f t="shared" si="259"/>
        <v>0</v>
      </c>
      <c r="Q883" s="66">
        <f t="shared" si="260"/>
        <v>0</v>
      </c>
      <c r="R883" s="66">
        <f t="shared" si="261"/>
        <v>0</v>
      </c>
      <c r="S883" s="10" t="e">
        <f>IF(#REF!="Yes",Q883,(Q883+I883*0.5))</f>
        <v>#REF!</v>
      </c>
      <c r="T883" s="10" t="e">
        <f>IF(#REF!="Yes",R883,(R883+K883*0.5))</f>
        <v>#REF!</v>
      </c>
      <c r="U883" s="151">
        <f t="shared" si="262"/>
        <v>0</v>
      </c>
      <c r="V883" s="16">
        <f t="shared" si="263"/>
        <v>0</v>
      </c>
      <c r="W883" s="16">
        <f t="shared" si="264"/>
        <v>0</v>
      </c>
      <c r="X883" s="138">
        <f>IF(ISNUMBER(VLOOKUP('Rate Calculations'!$A883,#REF!,5,FALSE)),VLOOKUP('Rate Calculations'!$A883,#REF!,5,FALSE),0)</f>
        <v>0</v>
      </c>
      <c r="Y883" s="89">
        <f>IF(ISNUMBER(VLOOKUP('Rate Calculations'!$A883,#REF!,6,FALSE)),VLOOKUP('Rate Calculations'!$A883,#REF!,6,FALSE),0)</f>
        <v>0</v>
      </c>
      <c r="Z883" s="17">
        <f t="shared" si="265"/>
        <v>0</v>
      </c>
      <c r="AA883" s="18">
        <f t="shared" si="266"/>
        <v>0</v>
      </c>
      <c r="AB883" s="46">
        <f t="shared" si="251"/>
        <v>0</v>
      </c>
      <c r="AC883" s="24">
        <f t="shared" si="267"/>
        <v>0</v>
      </c>
      <c r="AD883" s="24">
        <f t="shared" si="268"/>
        <v>0</v>
      </c>
      <c r="AE883" s="27" t="e">
        <f>IF(#REF!="Yes",AC883,(AC883+V883*0.5))</f>
        <v>#REF!</v>
      </c>
      <c r="AF883" s="27" t="e">
        <f>IF(#REF!="Yes",AD883,(AD883+W883*0.5))</f>
        <v>#REF!</v>
      </c>
    </row>
    <row r="884" spans="1:32">
      <c r="A884" s="57" t="str">
        <f t="shared" si="252"/>
        <v xml:space="preserve"> </v>
      </c>
      <c r="B884" s="57"/>
      <c r="C884" s="57"/>
      <c r="D884" s="30" t="str">
        <f>IFERROR((GETPIVOTDATA("Average of Certified Payroll Hourly Rate",'Pivot Table'!$X$3,"Firm Name",A884,"Class Round 3 (PSPO)",B884)),"")</f>
        <v/>
      </c>
      <c r="E884" s="7"/>
      <c r="F884" s="7"/>
      <c r="G884" s="151"/>
      <c r="H884" s="349">
        <f t="shared" si="253"/>
        <v>1.7500000000000002E-2</v>
      </c>
      <c r="I884" s="19">
        <f t="shared" si="254"/>
        <v>0</v>
      </c>
      <c r="J884" s="67">
        <f t="shared" si="255"/>
        <v>3.5000000000000003E-2</v>
      </c>
      <c r="K884" s="19">
        <f t="shared" si="256"/>
        <v>0</v>
      </c>
      <c r="L884" s="138">
        <f>IF(ISNUMBER(VLOOKUP('Rate Calculations'!$A884,#REF!,2,FALSE)),VLOOKUP('Rate Calculations'!$A884,#REF!,2,FALSE),0)</f>
        <v>0</v>
      </c>
      <c r="M884" s="89">
        <f>IF(ISNUMBER(VLOOKUP('Rate Calculations'!$A884,#REF!,4,FALSE)),VLOOKUP('Rate Calculations'!$A884,#REF!,4,FALSE),0)</f>
        <v>0</v>
      </c>
      <c r="N884" s="17">
        <f t="shared" si="257"/>
        <v>0</v>
      </c>
      <c r="O884" s="18">
        <f t="shared" si="258"/>
        <v>0</v>
      </c>
      <c r="P884" s="139">
        <f t="shared" si="259"/>
        <v>0</v>
      </c>
      <c r="Q884" s="66">
        <f t="shared" si="260"/>
        <v>0</v>
      </c>
      <c r="R884" s="66">
        <f t="shared" si="261"/>
        <v>0</v>
      </c>
      <c r="S884" s="10" t="e">
        <f>IF(#REF!="Yes",Q884,(Q884+I884*0.5))</f>
        <v>#REF!</v>
      </c>
      <c r="T884" s="10" t="e">
        <f>IF(#REF!="Yes",R884,(R884+K884*0.5))</f>
        <v>#REF!</v>
      </c>
      <c r="U884" s="151">
        <f t="shared" si="262"/>
        <v>0</v>
      </c>
      <c r="V884" s="16">
        <f t="shared" si="263"/>
        <v>0</v>
      </c>
      <c r="W884" s="16">
        <f t="shared" si="264"/>
        <v>0</v>
      </c>
      <c r="X884" s="138">
        <f>IF(ISNUMBER(VLOOKUP('Rate Calculations'!$A884,#REF!,5,FALSE)),VLOOKUP('Rate Calculations'!$A884,#REF!,5,FALSE),0)</f>
        <v>0</v>
      </c>
      <c r="Y884" s="89">
        <f>IF(ISNUMBER(VLOOKUP('Rate Calculations'!$A884,#REF!,6,FALSE)),VLOOKUP('Rate Calculations'!$A884,#REF!,6,FALSE),0)</f>
        <v>0</v>
      </c>
      <c r="Z884" s="17">
        <f t="shared" si="265"/>
        <v>0</v>
      </c>
      <c r="AA884" s="18">
        <f t="shared" si="266"/>
        <v>0</v>
      </c>
      <c r="AB884" s="46">
        <f t="shared" si="251"/>
        <v>0</v>
      </c>
      <c r="AC884" s="24">
        <f t="shared" si="267"/>
        <v>0</v>
      </c>
      <c r="AD884" s="24">
        <f t="shared" si="268"/>
        <v>0</v>
      </c>
      <c r="AE884" s="27" t="e">
        <f>IF(#REF!="Yes",AC884,(AC884+V884*0.5))</f>
        <v>#REF!</v>
      </c>
      <c r="AF884" s="27" t="e">
        <f>IF(#REF!="Yes",AD884,(AD884+W884*0.5))</f>
        <v>#REF!</v>
      </c>
    </row>
    <row r="885" spans="1:32">
      <c r="A885" s="57" t="str">
        <f t="shared" si="252"/>
        <v xml:space="preserve"> </v>
      </c>
      <c r="B885" s="57"/>
      <c r="C885" s="57"/>
      <c r="D885" s="30" t="str">
        <f>IFERROR((GETPIVOTDATA("Average of Certified Payroll Hourly Rate",'Pivot Table'!$X$3,"Firm Name",A885,"Class Round 3 (PSPO)",B885)),"")</f>
        <v/>
      </c>
      <c r="E885" s="7"/>
      <c r="F885" s="7"/>
      <c r="G885" s="151"/>
      <c r="H885" s="349">
        <f t="shared" si="253"/>
        <v>1.7500000000000002E-2</v>
      </c>
      <c r="I885" s="19">
        <f t="shared" si="254"/>
        <v>0</v>
      </c>
      <c r="J885" s="67">
        <f t="shared" si="255"/>
        <v>3.5000000000000003E-2</v>
      </c>
      <c r="K885" s="19">
        <f t="shared" si="256"/>
        <v>0</v>
      </c>
      <c r="L885" s="138">
        <f>IF(ISNUMBER(VLOOKUP('Rate Calculations'!$A885,#REF!,2,FALSE)),VLOOKUP('Rate Calculations'!$A885,#REF!,2,FALSE),0)</f>
        <v>0</v>
      </c>
      <c r="M885" s="89">
        <f>IF(ISNUMBER(VLOOKUP('Rate Calculations'!$A885,#REF!,4,FALSE)),VLOOKUP('Rate Calculations'!$A885,#REF!,4,FALSE),0)</f>
        <v>0</v>
      </c>
      <c r="N885" s="17">
        <f t="shared" si="257"/>
        <v>0</v>
      </c>
      <c r="O885" s="18">
        <f t="shared" si="258"/>
        <v>0</v>
      </c>
      <c r="P885" s="139">
        <f t="shared" si="259"/>
        <v>0</v>
      </c>
      <c r="Q885" s="66">
        <f t="shared" si="260"/>
        <v>0</v>
      </c>
      <c r="R885" s="66">
        <f t="shared" si="261"/>
        <v>0</v>
      </c>
      <c r="S885" s="10" t="e">
        <f>IF(#REF!="Yes",Q885,(Q885+I885*0.5))</f>
        <v>#REF!</v>
      </c>
      <c r="T885" s="10" t="e">
        <f>IF(#REF!="Yes",R885,(R885+K885*0.5))</f>
        <v>#REF!</v>
      </c>
      <c r="U885" s="151">
        <f t="shared" si="262"/>
        <v>0</v>
      </c>
      <c r="V885" s="16">
        <f t="shared" si="263"/>
        <v>0</v>
      </c>
      <c r="W885" s="16">
        <f t="shared" si="264"/>
        <v>0</v>
      </c>
      <c r="X885" s="138">
        <f>IF(ISNUMBER(VLOOKUP('Rate Calculations'!$A885,#REF!,5,FALSE)),VLOOKUP('Rate Calculations'!$A885,#REF!,5,FALSE),0)</f>
        <v>0</v>
      </c>
      <c r="Y885" s="89">
        <f>IF(ISNUMBER(VLOOKUP('Rate Calculations'!$A885,#REF!,6,FALSE)),VLOOKUP('Rate Calculations'!$A885,#REF!,6,FALSE),0)</f>
        <v>0</v>
      </c>
      <c r="Z885" s="17">
        <f t="shared" si="265"/>
        <v>0</v>
      </c>
      <c r="AA885" s="18">
        <f t="shared" si="266"/>
        <v>0</v>
      </c>
      <c r="AB885" s="46">
        <f t="shared" si="251"/>
        <v>0</v>
      </c>
      <c r="AC885" s="24">
        <f t="shared" si="267"/>
        <v>0</v>
      </c>
      <c r="AD885" s="24">
        <f t="shared" si="268"/>
        <v>0</v>
      </c>
      <c r="AE885" s="27" t="e">
        <f>IF(#REF!="Yes",AC885,(AC885+V885*0.5))</f>
        <v>#REF!</v>
      </c>
      <c r="AF885" s="27" t="e">
        <f>IF(#REF!="Yes",AD885,(AD885+W885*0.5))</f>
        <v>#REF!</v>
      </c>
    </row>
    <row r="886" spans="1:32">
      <c r="A886" s="57" t="str">
        <f t="shared" si="252"/>
        <v xml:space="preserve"> </v>
      </c>
      <c r="B886" s="57"/>
      <c r="C886" s="57"/>
      <c r="D886" s="30" t="str">
        <f>IFERROR((GETPIVOTDATA("Average of Certified Payroll Hourly Rate",'Pivot Table'!$X$3,"Firm Name",A886,"Class Round 3 (PSPO)",B886)),"")</f>
        <v/>
      </c>
      <c r="E886" s="7"/>
      <c r="F886" s="7"/>
      <c r="G886" s="151"/>
      <c r="H886" s="349">
        <f t="shared" si="253"/>
        <v>1.7500000000000002E-2</v>
      </c>
      <c r="I886" s="19">
        <f t="shared" si="254"/>
        <v>0</v>
      </c>
      <c r="J886" s="67">
        <f t="shared" si="255"/>
        <v>3.5000000000000003E-2</v>
      </c>
      <c r="K886" s="19">
        <f t="shared" si="256"/>
        <v>0</v>
      </c>
      <c r="L886" s="138">
        <f>IF(ISNUMBER(VLOOKUP('Rate Calculations'!$A886,#REF!,2,FALSE)),VLOOKUP('Rate Calculations'!$A886,#REF!,2,FALSE),0)</f>
        <v>0</v>
      </c>
      <c r="M886" s="89">
        <f>IF(ISNUMBER(VLOOKUP('Rate Calculations'!$A886,#REF!,4,FALSE)),VLOOKUP('Rate Calculations'!$A886,#REF!,4,FALSE),0)</f>
        <v>0</v>
      </c>
      <c r="N886" s="17">
        <f t="shared" si="257"/>
        <v>0</v>
      </c>
      <c r="O886" s="18">
        <f t="shared" si="258"/>
        <v>0</v>
      </c>
      <c r="P886" s="139">
        <f t="shared" si="259"/>
        <v>0</v>
      </c>
      <c r="Q886" s="66">
        <f t="shared" si="260"/>
        <v>0</v>
      </c>
      <c r="R886" s="66">
        <f t="shared" si="261"/>
        <v>0</v>
      </c>
      <c r="S886" s="10" t="e">
        <f>IF(#REF!="Yes",Q886,(Q886+I886*0.5))</f>
        <v>#REF!</v>
      </c>
      <c r="T886" s="10" t="e">
        <f>IF(#REF!="Yes",R886,(R886+K886*0.5))</f>
        <v>#REF!</v>
      </c>
      <c r="U886" s="151">
        <f t="shared" si="262"/>
        <v>0</v>
      </c>
      <c r="V886" s="16">
        <f t="shared" si="263"/>
        <v>0</v>
      </c>
      <c r="W886" s="16">
        <f t="shared" si="264"/>
        <v>0</v>
      </c>
      <c r="X886" s="138">
        <f>IF(ISNUMBER(VLOOKUP('Rate Calculations'!$A886,#REF!,5,FALSE)),VLOOKUP('Rate Calculations'!$A886,#REF!,5,FALSE),0)</f>
        <v>0</v>
      </c>
      <c r="Y886" s="89">
        <f>IF(ISNUMBER(VLOOKUP('Rate Calculations'!$A886,#REF!,6,FALSE)),VLOOKUP('Rate Calculations'!$A886,#REF!,6,FALSE),0)</f>
        <v>0</v>
      </c>
      <c r="Z886" s="17">
        <f t="shared" si="265"/>
        <v>0</v>
      </c>
      <c r="AA886" s="18">
        <f t="shared" si="266"/>
        <v>0</v>
      </c>
      <c r="AB886" s="46">
        <f t="shared" si="251"/>
        <v>0</v>
      </c>
      <c r="AC886" s="24">
        <f t="shared" si="267"/>
        <v>0</v>
      </c>
      <c r="AD886" s="24">
        <f t="shared" si="268"/>
        <v>0</v>
      </c>
      <c r="AE886" s="27" t="e">
        <f>IF(#REF!="Yes",AC886,(AC886+V886*0.5))</f>
        <v>#REF!</v>
      </c>
      <c r="AF886" s="27" t="e">
        <f>IF(#REF!="Yes",AD886,(AD886+W886*0.5))</f>
        <v>#REF!</v>
      </c>
    </row>
    <row r="887" spans="1:32">
      <c r="A887" s="57" t="str">
        <f t="shared" si="252"/>
        <v xml:space="preserve"> </v>
      </c>
      <c r="B887" s="57"/>
      <c r="C887" s="57"/>
      <c r="D887" s="30" t="str">
        <f>IFERROR((GETPIVOTDATA("Average of Certified Payroll Hourly Rate",'Pivot Table'!$X$3,"Firm Name",A887,"Class Round 3 (PSPO)",B887)),"")</f>
        <v/>
      </c>
      <c r="E887" s="7"/>
      <c r="F887" s="7"/>
      <c r="G887" s="151"/>
      <c r="H887" s="349">
        <f t="shared" si="253"/>
        <v>1.7500000000000002E-2</v>
      </c>
      <c r="I887" s="19">
        <f t="shared" si="254"/>
        <v>0</v>
      </c>
      <c r="J887" s="67">
        <f t="shared" si="255"/>
        <v>3.5000000000000003E-2</v>
      </c>
      <c r="K887" s="19">
        <f t="shared" si="256"/>
        <v>0</v>
      </c>
      <c r="L887" s="138">
        <f>IF(ISNUMBER(VLOOKUP('Rate Calculations'!$A887,#REF!,2,FALSE)),VLOOKUP('Rate Calculations'!$A887,#REF!,2,FALSE),0)</f>
        <v>0</v>
      </c>
      <c r="M887" s="89">
        <f>IF(ISNUMBER(VLOOKUP('Rate Calculations'!$A887,#REF!,4,FALSE)),VLOOKUP('Rate Calculations'!$A887,#REF!,4,FALSE),0)</f>
        <v>0</v>
      </c>
      <c r="N887" s="17">
        <f t="shared" si="257"/>
        <v>0</v>
      </c>
      <c r="O887" s="18">
        <f t="shared" si="258"/>
        <v>0</v>
      </c>
      <c r="P887" s="139">
        <f t="shared" si="259"/>
        <v>0</v>
      </c>
      <c r="Q887" s="66">
        <f t="shared" si="260"/>
        <v>0</v>
      </c>
      <c r="R887" s="66">
        <f t="shared" si="261"/>
        <v>0</v>
      </c>
      <c r="S887" s="10" t="e">
        <f>IF(#REF!="Yes",Q887,(Q887+I887*0.5))</f>
        <v>#REF!</v>
      </c>
      <c r="T887" s="10" t="e">
        <f>IF(#REF!="Yes",R887,(R887+K887*0.5))</f>
        <v>#REF!</v>
      </c>
      <c r="U887" s="151">
        <f t="shared" si="262"/>
        <v>0</v>
      </c>
      <c r="V887" s="16">
        <f t="shared" si="263"/>
        <v>0</v>
      </c>
      <c r="W887" s="16">
        <f t="shared" si="264"/>
        <v>0</v>
      </c>
      <c r="X887" s="138">
        <f>IF(ISNUMBER(VLOOKUP('Rate Calculations'!$A887,#REF!,5,FALSE)),VLOOKUP('Rate Calculations'!$A887,#REF!,5,FALSE),0)</f>
        <v>0</v>
      </c>
      <c r="Y887" s="89">
        <f>IF(ISNUMBER(VLOOKUP('Rate Calculations'!$A887,#REF!,6,FALSE)),VLOOKUP('Rate Calculations'!$A887,#REF!,6,FALSE),0)</f>
        <v>0</v>
      </c>
      <c r="Z887" s="17">
        <f t="shared" si="265"/>
        <v>0</v>
      </c>
      <c r="AA887" s="18">
        <f t="shared" si="266"/>
        <v>0</v>
      </c>
      <c r="AB887" s="46">
        <f t="shared" si="251"/>
        <v>0</v>
      </c>
      <c r="AC887" s="24">
        <f t="shared" si="267"/>
        <v>0</v>
      </c>
      <c r="AD887" s="24">
        <f t="shared" si="268"/>
        <v>0</v>
      </c>
      <c r="AE887" s="27" t="e">
        <f>IF(#REF!="Yes",AC887,(AC887+V887*0.5))</f>
        <v>#REF!</v>
      </c>
      <c r="AF887" s="27" t="e">
        <f>IF(#REF!="Yes",AD887,(AD887+W887*0.5))</f>
        <v>#REF!</v>
      </c>
    </row>
    <row r="888" spans="1:32">
      <c r="A888" s="57" t="str">
        <f t="shared" si="252"/>
        <v xml:space="preserve"> </v>
      </c>
      <c r="B888" s="57"/>
      <c r="C888" s="57"/>
      <c r="D888" s="30" t="str">
        <f>IFERROR((GETPIVOTDATA("Average of Certified Payroll Hourly Rate",'Pivot Table'!$X$3,"Firm Name",A888,"Class Round 3 (PSPO)",B888)),"")</f>
        <v/>
      </c>
      <c r="E888" s="7"/>
      <c r="F888" s="7"/>
      <c r="G888" s="151"/>
      <c r="H888" s="349">
        <f t="shared" si="253"/>
        <v>1.7500000000000002E-2</v>
      </c>
      <c r="I888" s="19">
        <f t="shared" si="254"/>
        <v>0</v>
      </c>
      <c r="J888" s="67">
        <f t="shared" si="255"/>
        <v>3.5000000000000003E-2</v>
      </c>
      <c r="K888" s="19">
        <f t="shared" si="256"/>
        <v>0</v>
      </c>
      <c r="L888" s="138">
        <f>IF(ISNUMBER(VLOOKUP('Rate Calculations'!$A888,#REF!,2,FALSE)),VLOOKUP('Rate Calculations'!$A888,#REF!,2,FALSE),0)</f>
        <v>0</v>
      </c>
      <c r="M888" s="89">
        <f>IF(ISNUMBER(VLOOKUP('Rate Calculations'!$A888,#REF!,4,FALSE)),VLOOKUP('Rate Calculations'!$A888,#REF!,4,FALSE),0)</f>
        <v>0</v>
      </c>
      <c r="N888" s="17">
        <f t="shared" si="257"/>
        <v>0</v>
      </c>
      <c r="O888" s="18">
        <f t="shared" si="258"/>
        <v>0</v>
      </c>
      <c r="P888" s="139">
        <f t="shared" si="259"/>
        <v>0</v>
      </c>
      <c r="Q888" s="66">
        <f t="shared" si="260"/>
        <v>0</v>
      </c>
      <c r="R888" s="66">
        <f t="shared" si="261"/>
        <v>0</v>
      </c>
      <c r="S888" s="10" t="e">
        <f>IF(#REF!="Yes",Q888,(Q888+I888*0.5))</f>
        <v>#REF!</v>
      </c>
      <c r="T888" s="10" t="e">
        <f>IF(#REF!="Yes",R888,(R888+K888*0.5))</f>
        <v>#REF!</v>
      </c>
      <c r="U888" s="151">
        <f t="shared" si="262"/>
        <v>0</v>
      </c>
      <c r="V888" s="16">
        <f t="shared" si="263"/>
        <v>0</v>
      </c>
      <c r="W888" s="16">
        <f t="shared" si="264"/>
        <v>0</v>
      </c>
      <c r="X888" s="138">
        <f>IF(ISNUMBER(VLOOKUP('Rate Calculations'!$A888,#REF!,5,FALSE)),VLOOKUP('Rate Calculations'!$A888,#REF!,5,FALSE),0)</f>
        <v>0</v>
      </c>
      <c r="Y888" s="89">
        <f>IF(ISNUMBER(VLOOKUP('Rate Calculations'!$A888,#REF!,6,FALSE)),VLOOKUP('Rate Calculations'!$A888,#REF!,6,FALSE),0)</f>
        <v>0</v>
      </c>
      <c r="Z888" s="17">
        <f t="shared" si="265"/>
        <v>0</v>
      </c>
      <c r="AA888" s="18">
        <f t="shared" si="266"/>
        <v>0</v>
      </c>
      <c r="AB888" s="46">
        <f t="shared" si="251"/>
        <v>0</v>
      </c>
      <c r="AC888" s="24">
        <f t="shared" si="267"/>
        <v>0</v>
      </c>
      <c r="AD888" s="24">
        <f t="shared" si="268"/>
        <v>0</v>
      </c>
      <c r="AE888" s="27" t="e">
        <f>IF(#REF!="Yes",AC888,(AC888+V888*0.5))</f>
        <v>#REF!</v>
      </c>
      <c r="AF888" s="27" t="e">
        <f>IF(#REF!="Yes",AD888,(AD888+W888*0.5))</f>
        <v>#REF!</v>
      </c>
    </row>
    <row r="889" spans="1:32">
      <c r="A889" s="57" t="str">
        <f t="shared" si="252"/>
        <v xml:space="preserve"> </v>
      </c>
      <c r="B889" s="57"/>
      <c r="C889" s="57"/>
      <c r="D889" s="30" t="str">
        <f>IFERROR((GETPIVOTDATA("Average of Certified Payroll Hourly Rate",'Pivot Table'!$X$3,"Firm Name",A889,"Class Round 3 (PSPO)",B889)),"")</f>
        <v/>
      </c>
      <c r="E889" s="7"/>
      <c r="F889" s="7"/>
      <c r="G889" s="151"/>
      <c r="H889" s="349">
        <f t="shared" si="253"/>
        <v>1.7500000000000002E-2</v>
      </c>
      <c r="I889" s="19">
        <f t="shared" si="254"/>
        <v>0</v>
      </c>
      <c r="J889" s="67">
        <f t="shared" si="255"/>
        <v>3.5000000000000003E-2</v>
      </c>
      <c r="K889" s="19">
        <f t="shared" si="256"/>
        <v>0</v>
      </c>
      <c r="L889" s="138">
        <f>IF(ISNUMBER(VLOOKUP('Rate Calculations'!$A889,#REF!,2,FALSE)),VLOOKUP('Rate Calculations'!$A889,#REF!,2,FALSE),0)</f>
        <v>0</v>
      </c>
      <c r="M889" s="89">
        <f>IF(ISNUMBER(VLOOKUP('Rate Calculations'!$A889,#REF!,4,FALSE)),VLOOKUP('Rate Calculations'!$A889,#REF!,4,FALSE),0)</f>
        <v>0</v>
      </c>
      <c r="N889" s="17">
        <f t="shared" si="257"/>
        <v>0</v>
      </c>
      <c r="O889" s="18">
        <f t="shared" si="258"/>
        <v>0</v>
      </c>
      <c r="P889" s="139">
        <f t="shared" si="259"/>
        <v>0</v>
      </c>
      <c r="Q889" s="66">
        <f t="shared" si="260"/>
        <v>0</v>
      </c>
      <c r="R889" s="66">
        <f t="shared" si="261"/>
        <v>0</v>
      </c>
      <c r="S889" s="10" t="e">
        <f>IF(#REF!="Yes",Q889,(Q889+I889*0.5))</f>
        <v>#REF!</v>
      </c>
      <c r="T889" s="10" t="e">
        <f>IF(#REF!="Yes",R889,(R889+K889*0.5))</f>
        <v>#REF!</v>
      </c>
      <c r="U889" s="151">
        <f t="shared" si="262"/>
        <v>0</v>
      </c>
      <c r="V889" s="16">
        <f t="shared" si="263"/>
        <v>0</v>
      </c>
      <c r="W889" s="16">
        <f t="shared" si="264"/>
        <v>0</v>
      </c>
      <c r="X889" s="138">
        <f>IF(ISNUMBER(VLOOKUP('Rate Calculations'!$A889,#REF!,5,FALSE)),VLOOKUP('Rate Calculations'!$A889,#REF!,5,FALSE),0)</f>
        <v>0</v>
      </c>
      <c r="Y889" s="89">
        <f>IF(ISNUMBER(VLOOKUP('Rate Calculations'!$A889,#REF!,6,FALSE)),VLOOKUP('Rate Calculations'!$A889,#REF!,6,FALSE),0)</f>
        <v>0</v>
      </c>
      <c r="Z889" s="17">
        <f t="shared" si="265"/>
        <v>0</v>
      </c>
      <c r="AA889" s="18">
        <f t="shared" si="266"/>
        <v>0</v>
      </c>
      <c r="AB889" s="46">
        <f t="shared" si="251"/>
        <v>0</v>
      </c>
      <c r="AC889" s="24">
        <f t="shared" si="267"/>
        <v>0</v>
      </c>
      <c r="AD889" s="24">
        <f t="shared" si="268"/>
        <v>0</v>
      </c>
      <c r="AE889" s="27" t="e">
        <f>IF(#REF!="Yes",AC889,(AC889+V889*0.5))</f>
        <v>#REF!</v>
      </c>
      <c r="AF889" s="27" t="e">
        <f>IF(#REF!="Yes",AD889,(AD889+W889*0.5))</f>
        <v>#REF!</v>
      </c>
    </row>
    <row r="890" spans="1:32">
      <c r="A890" s="57" t="str">
        <f t="shared" si="252"/>
        <v xml:space="preserve"> </v>
      </c>
      <c r="B890" s="57"/>
      <c r="C890" s="57"/>
      <c r="D890" s="30" t="str">
        <f>IFERROR((GETPIVOTDATA("Average of Certified Payroll Hourly Rate",'Pivot Table'!$X$3,"Firm Name",A890,"Class Round 3 (PSPO)",B890)),"")</f>
        <v/>
      </c>
      <c r="E890" s="7"/>
      <c r="F890" s="7"/>
      <c r="G890" s="151"/>
      <c r="H890" s="349">
        <f t="shared" si="253"/>
        <v>1.7500000000000002E-2</v>
      </c>
      <c r="I890" s="19">
        <f t="shared" si="254"/>
        <v>0</v>
      </c>
      <c r="J890" s="67">
        <f t="shared" si="255"/>
        <v>3.5000000000000003E-2</v>
      </c>
      <c r="K890" s="19">
        <f t="shared" si="256"/>
        <v>0</v>
      </c>
      <c r="L890" s="138">
        <f>IF(ISNUMBER(VLOOKUP('Rate Calculations'!$A890,#REF!,2,FALSE)),VLOOKUP('Rate Calculations'!$A890,#REF!,2,FALSE),0)</f>
        <v>0</v>
      </c>
      <c r="M890" s="89">
        <f>IF(ISNUMBER(VLOOKUP('Rate Calculations'!$A890,#REF!,4,FALSE)),VLOOKUP('Rate Calculations'!$A890,#REF!,4,FALSE),0)</f>
        <v>0</v>
      </c>
      <c r="N890" s="17">
        <f t="shared" si="257"/>
        <v>0</v>
      </c>
      <c r="O890" s="18">
        <f t="shared" si="258"/>
        <v>0</v>
      </c>
      <c r="P890" s="139">
        <f t="shared" si="259"/>
        <v>0</v>
      </c>
      <c r="Q890" s="66">
        <f t="shared" si="260"/>
        <v>0</v>
      </c>
      <c r="R890" s="66">
        <f t="shared" si="261"/>
        <v>0</v>
      </c>
      <c r="S890" s="10" t="e">
        <f>IF(#REF!="Yes",Q890,(Q890+I890*0.5))</f>
        <v>#REF!</v>
      </c>
      <c r="T890" s="10" t="e">
        <f>IF(#REF!="Yes",R890,(R890+K890*0.5))</f>
        <v>#REF!</v>
      </c>
      <c r="U890" s="151">
        <f t="shared" si="262"/>
        <v>0</v>
      </c>
      <c r="V890" s="16">
        <f t="shared" si="263"/>
        <v>0</v>
      </c>
      <c r="W890" s="16">
        <f t="shared" si="264"/>
        <v>0</v>
      </c>
      <c r="X890" s="138">
        <f>IF(ISNUMBER(VLOOKUP('Rate Calculations'!$A890,#REF!,5,FALSE)),VLOOKUP('Rate Calculations'!$A890,#REF!,5,FALSE),0)</f>
        <v>0</v>
      </c>
      <c r="Y890" s="89">
        <f>IF(ISNUMBER(VLOOKUP('Rate Calculations'!$A890,#REF!,6,FALSE)),VLOOKUP('Rate Calculations'!$A890,#REF!,6,FALSE),0)</f>
        <v>0</v>
      </c>
      <c r="Z890" s="17">
        <f t="shared" si="265"/>
        <v>0</v>
      </c>
      <c r="AA890" s="18">
        <f t="shared" si="266"/>
        <v>0</v>
      </c>
      <c r="AB890" s="46">
        <f t="shared" si="251"/>
        <v>0</v>
      </c>
      <c r="AC890" s="24">
        <f t="shared" si="267"/>
        <v>0</v>
      </c>
      <c r="AD890" s="24">
        <f t="shared" si="268"/>
        <v>0</v>
      </c>
      <c r="AE890" s="27" t="e">
        <f>IF(#REF!="Yes",AC890,(AC890+V890*0.5))</f>
        <v>#REF!</v>
      </c>
      <c r="AF890" s="27" t="e">
        <f>IF(#REF!="Yes",AD890,(AD890+W890*0.5))</f>
        <v>#REF!</v>
      </c>
    </row>
    <row r="891" spans="1:32">
      <c r="A891" s="57" t="str">
        <f t="shared" si="252"/>
        <v xml:space="preserve"> </v>
      </c>
      <c r="B891" s="57"/>
      <c r="C891" s="57"/>
      <c r="D891" s="30" t="str">
        <f>IFERROR((GETPIVOTDATA("Average of Certified Payroll Hourly Rate",'Pivot Table'!$X$3,"Firm Name",A891,"Class Round 3 (PSPO)",B891)),"")</f>
        <v/>
      </c>
      <c r="E891" s="7"/>
      <c r="F891" s="7"/>
      <c r="G891" s="151"/>
      <c r="H891" s="349">
        <f t="shared" si="253"/>
        <v>1.7500000000000002E-2</v>
      </c>
      <c r="I891" s="19">
        <f t="shared" si="254"/>
        <v>0</v>
      </c>
      <c r="J891" s="67">
        <f t="shared" si="255"/>
        <v>3.5000000000000003E-2</v>
      </c>
      <c r="K891" s="19">
        <f t="shared" si="256"/>
        <v>0</v>
      </c>
      <c r="L891" s="138">
        <f>IF(ISNUMBER(VLOOKUP('Rate Calculations'!$A891,#REF!,2,FALSE)),VLOOKUP('Rate Calculations'!$A891,#REF!,2,FALSE),0)</f>
        <v>0</v>
      </c>
      <c r="M891" s="89">
        <f>IF(ISNUMBER(VLOOKUP('Rate Calculations'!$A891,#REF!,4,FALSE)),VLOOKUP('Rate Calculations'!$A891,#REF!,4,FALSE),0)</f>
        <v>0</v>
      </c>
      <c r="N891" s="17">
        <f t="shared" si="257"/>
        <v>0</v>
      </c>
      <c r="O891" s="18">
        <f t="shared" si="258"/>
        <v>0</v>
      </c>
      <c r="P891" s="139">
        <f t="shared" si="259"/>
        <v>0</v>
      </c>
      <c r="Q891" s="66">
        <f t="shared" si="260"/>
        <v>0</v>
      </c>
      <c r="R891" s="66">
        <f t="shared" si="261"/>
        <v>0</v>
      </c>
      <c r="S891" s="10" t="e">
        <f>IF(#REF!="Yes",Q891,(Q891+I891*0.5))</f>
        <v>#REF!</v>
      </c>
      <c r="T891" s="10" t="e">
        <f>IF(#REF!="Yes",R891,(R891+K891*0.5))</f>
        <v>#REF!</v>
      </c>
      <c r="U891" s="151">
        <f t="shared" si="262"/>
        <v>0</v>
      </c>
      <c r="V891" s="16">
        <f t="shared" si="263"/>
        <v>0</v>
      </c>
      <c r="W891" s="16">
        <f t="shared" si="264"/>
        <v>0</v>
      </c>
      <c r="X891" s="138">
        <f>IF(ISNUMBER(VLOOKUP('Rate Calculations'!$A891,#REF!,5,FALSE)),VLOOKUP('Rate Calculations'!$A891,#REF!,5,FALSE),0)</f>
        <v>0</v>
      </c>
      <c r="Y891" s="89">
        <f>IF(ISNUMBER(VLOOKUP('Rate Calculations'!$A891,#REF!,6,FALSE)),VLOOKUP('Rate Calculations'!$A891,#REF!,6,FALSE),0)</f>
        <v>0</v>
      </c>
      <c r="Z891" s="17">
        <f t="shared" si="265"/>
        <v>0</v>
      </c>
      <c r="AA891" s="18">
        <f t="shared" si="266"/>
        <v>0</v>
      </c>
      <c r="AB891" s="46">
        <f t="shared" si="251"/>
        <v>0</v>
      </c>
      <c r="AC891" s="24">
        <f t="shared" si="267"/>
        <v>0</v>
      </c>
      <c r="AD891" s="24">
        <f t="shared" si="268"/>
        <v>0</v>
      </c>
      <c r="AE891" s="27" t="e">
        <f>IF(#REF!="Yes",AC891,(AC891+V891*0.5))</f>
        <v>#REF!</v>
      </c>
      <c r="AF891" s="27" t="e">
        <f>IF(#REF!="Yes",AD891,(AD891+W891*0.5))</f>
        <v>#REF!</v>
      </c>
    </row>
    <row r="892" spans="1:32">
      <c r="A892" s="57" t="str">
        <f t="shared" si="252"/>
        <v xml:space="preserve"> </v>
      </c>
      <c r="B892" s="57"/>
      <c r="C892" s="57"/>
      <c r="D892" s="30" t="str">
        <f>IFERROR((GETPIVOTDATA("Average of Certified Payroll Hourly Rate",'Pivot Table'!$X$3,"Firm Name",A892,"Class Round 3 (PSPO)",B892)),"")</f>
        <v/>
      </c>
      <c r="E892" s="7"/>
      <c r="F892" s="7"/>
      <c r="G892" s="151"/>
      <c r="H892" s="349">
        <f t="shared" si="253"/>
        <v>1.7500000000000002E-2</v>
      </c>
      <c r="I892" s="19">
        <f t="shared" si="254"/>
        <v>0</v>
      </c>
      <c r="J892" s="67">
        <f t="shared" si="255"/>
        <v>3.5000000000000003E-2</v>
      </c>
      <c r="K892" s="19">
        <f t="shared" si="256"/>
        <v>0</v>
      </c>
      <c r="L892" s="138">
        <f>IF(ISNUMBER(VLOOKUP('Rate Calculations'!$A892,#REF!,2,FALSE)),VLOOKUP('Rate Calculations'!$A892,#REF!,2,FALSE),0)</f>
        <v>0</v>
      </c>
      <c r="M892" s="89">
        <f>IF(ISNUMBER(VLOOKUP('Rate Calculations'!$A892,#REF!,4,FALSE)),VLOOKUP('Rate Calculations'!$A892,#REF!,4,FALSE),0)</f>
        <v>0</v>
      </c>
      <c r="N892" s="17">
        <f t="shared" si="257"/>
        <v>0</v>
      </c>
      <c r="O892" s="18">
        <f t="shared" si="258"/>
        <v>0</v>
      </c>
      <c r="P892" s="139">
        <f t="shared" si="259"/>
        <v>0</v>
      </c>
      <c r="Q892" s="66">
        <f t="shared" si="260"/>
        <v>0</v>
      </c>
      <c r="R892" s="66">
        <f t="shared" si="261"/>
        <v>0</v>
      </c>
      <c r="S892" s="10" t="e">
        <f>IF(#REF!="Yes",Q892,(Q892+I892*0.5))</f>
        <v>#REF!</v>
      </c>
      <c r="T892" s="10" t="e">
        <f>IF(#REF!="Yes",R892,(R892+K892*0.5))</f>
        <v>#REF!</v>
      </c>
      <c r="U892" s="151">
        <f t="shared" si="262"/>
        <v>0</v>
      </c>
      <c r="V892" s="16">
        <f t="shared" si="263"/>
        <v>0</v>
      </c>
      <c r="W892" s="16">
        <f t="shared" si="264"/>
        <v>0</v>
      </c>
      <c r="X892" s="138">
        <f>IF(ISNUMBER(VLOOKUP('Rate Calculations'!$A892,#REF!,5,FALSE)),VLOOKUP('Rate Calculations'!$A892,#REF!,5,FALSE),0)</f>
        <v>0</v>
      </c>
      <c r="Y892" s="89">
        <f>IF(ISNUMBER(VLOOKUP('Rate Calculations'!$A892,#REF!,6,FALSE)),VLOOKUP('Rate Calculations'!$A892,#REF!,6,FALSE),0)</f>
        <v>0</v>
      </c>
      <c r="Z892" s="17">
        <f t="shared" si="265"/>
        <v>0</v>
      </c>
      <c r="AA892" s="18">
        <f t="shared" si="266"/>
        <v>0</v>
      </c>
      <c r="AB892" s="46">
        <f t="shared" si="251"/>
        <v>0</v>
      </c>
      <c r="AC892" s="24">
        <f t="shared" si="267"/>
        <v>0</v>
      </c>
      <c r="AD892" s="24">
        <f t="shared" si="268"/>
        <v>0</v>
      </c>
      <c r="AE892" s="27" t="e">
        <f>IF(#REF!="Yes",AC892,(AC892+V892*0.5))</f>
        <v>#REF!</v>
      </c>
      <c r="AF892" s="27" t="e">
        <f>IF(#REF!="Yes",AD892,(AD892+W892*0.5))</f>
        <v>#REF!</v>
      </c>
    </row>
    <row r="893" spans="1:32">
      <c r="A893" s="57" t="str">
        <f t="shared" si="252"/>
        <v xml:space="preserve"> </v>
      </c>
      <c r="B893" s="57"/>
      <c r="C893" s="57"/>
      <c r="D893" s="30" t="str">
        <f>IFERROR((GETPIVOTDATA("Average of Certified Payroll Hourly Rate",'Pivot Table'!$X$3,"Firm Name",A893,"Class Round 3 (PSPO)",B893)),"")</f>
        <v/>
      </c>
      <c r="E893" s="7"/>
      <c r="F893" s="7"/>
      <c r="G893" s="151"/>
      <c r="H893" s="349">
        <f t="shared" si="253"/>
        <v>1.7500000000000002E-2</v>
      </c>
      <c r="I893" s="19">
        <f t="shared" si="254"/>
        <v>0</v>
      </c>
      <c r="J893" s="67">
        <f t="shared" si="255"/>
        <v>3.5000000000000003E-2</v>
      </c>
      <c r="K893" s="19">
        <f t="shared" si="256"/>
        <v>0</v>
      </c>
      <c r="L893" s="138">
        <f>IF(ISNUMBER(VLOOKUP('Rate Calculations'!$A893,#REF!,2,FALSE)),VLOOKUP('Rate Calculations'!$A893,#REF!,2,FALSE),0)</f>
        <v>0</v>
      </c>
      <c r="M893" s="89">
        <f>IF(ISNUMBER(VLOOKUP('Rate Calculations'!$A893,#REF!,4,FALSE)),VLOOKUP('Rate Calculations'!$A893,#REF!,4,FALSE),0)</f>
        <v>0</v>
      </c>
      <c r="N893" s="17">
        <f t="shared" si="257"/>
        <v>0</v>
      </c>
      <c r="O893" s="18">
        <f t="shared" si="258"/>
        <v>0</v>
      </c>
      <c r="P893" s="139">
        <f t="shared" si="259"/>
        <v>0</v>
      </c>
      <c r="Q893" s="66">
        <f t="shared" si="260"/>
        <v>0</v>
      </c>
      <c r="R893" s="66">
        <f t="shared" si="261"/>
        <v>0</v>
      </c>
      <c r="S893" s="10" t="e">
        <f>IF(#REF!="Yes",Q893,(Q893+I893*0.5))</f>
        <v>#REF!</v>
      </c>
      <c r="T893" s="10" t="e">
        <f>IF(#REF!="Yes",R893,(R893+K893*0.5))</f>
        <v>#REF!</v>
      </c>
      <c r="U893" s="151">
        <f t="shared" si="262"/>
        <v>0</v>
      </c>
      <c r="V893" s="16">
        <f t="shared" si="263"/>
        <v>0</v>
      </c>
      <c r="W893" s="16">
        <f t="shared" si="264"/>
        <v>0</v>
      </c>
      <c r="X893" s="138">
        <f>IF(ISNUMBER(VLOOKUP('Rate Calculations'!$A893,#REF!,5,FALSE)),VLOOKUP('Rate Calculations'!$A893,#REF!,5,FALSE),0)</f>
        <v>0</v>
      </c>
      <c r="Y893" s="89">
        <f>IF(ISNUMBER(VLOOKUP('Rate Calculations'!$A893,#REF!,6,FALSE)),VLOOKUP('Rate Calculations'!$A893,#REF!,6,FALSE),0)</f>
        <v>0</v>
      </c>
      <c r="Z893" s="17">
        <f t="shared" si="265"/>
        <v>0</v>
      </c>
      <c r="AA893" s="18">
        <f t="shared" si="266"/>
        <v>0</v>
      </c>
      <c r="AB893" s="46">
        <f t="shared" si="251"/>
        <v>0</v>
      </c>
      <c r="AC893" s="24">
        <f t="shared" si="267"/>
        <v>0</v>
      </c>
      <c r="AD893" s="24">
        <f t="shared" si="268"/>
        <v>0</v>
      </c>
      <c r="AE893" s="27" t="e">
        <f>IF(#REF!="Yes",AC893,(AC893+V893*0.5))</f>
        <v>#REF!</v>
      </c>
      <c r="AF893" s="27" t="e">
        <f>IF(#REF!="Yes",AD893,(AD893+W893*0.5))</f>
        <v>#REF!</v>
      </c>
    </row>
    <row r="894" spans="1:32">
      <c r="A894" s="57" t="str">
        <f t="shared" si="252"/>
        <v xml:space="preserve"> </v>
      </c>
      <c r="B894" s="57"/>
      <c r="C894" s="57"/>
      <c r="D894" s="30" t="str">
        <f>IFERROR((GETPIVOTDATA("Average of Certified Payroll Hourly Rate",'Pivot Table'!$X$3,"Firm Name",A894,"Class Round 3 (PSPO)",B894)),"")</f>
        <v/>
      </c>
      <c r="E894" s="7"/>
      <c r="F894" s="7"/>
      <c r="G894" s="151"/>
      <c r="H894" s="349">
        <f t="shared" si="253"/>
        <v>1.7500000000000002E-2</v>
      </c>
      <c r="I894" s="19">
        <f t="shared" si="254"/>
        <v>0</v>
      </c>
      <c r="J894" s="67">
        <f t="shared" si="255"/>
        <v>3.5000000000000003E-2</v>
      </c>
      <c r="K894" s="19">
        <f t="shared" si="256"/>
        <v>0</v>
      </c>
      <c r="L894" s="138">
        <f>IF(ISNUMBER(VLOOKUP('Rate Calculations'!$A894,#REF!,2,FALSE)),VLOOKUP('Rate Calculations'!$A894,#REF!,2,FALSE),0)</f>
        <v>0</v>
      </c>
      <c r="M894" s="89">
        <f>IF(ISNUMBER(VLOOKUP('Rate Calculations'!$A894,#REF!,4,FALSE)),VLOOKUP('Rate Calculations'!$A894,#REF!,4,FALSE),0)</f>
        <v>0</v>
      </c>
      <c r="N894" s="17">
        <f t="shared" si="257"/>
        <v>0</v>
      </c>
      <c r="O894" s="18">
        <f t="shared" si="258"/>
        <v>0</v>
      </c>
      <c r="P894" s="139">
        <f t="shared" si="259"/>
        <v>0</v>
      </c>
      <c r="Q894" s="66">
        <f t="shared" si="260"/>
        <v>0</v>
      </c>
      <c r="R894" s="66">
        <f t="shared" si="261"/>
        <v>0</v>
      </c>
      <c r="S894" s="10" t="e">
        <f>IF(#REF!="Yes",Q894,(Q894+I894*0.5))</f>
        <v>#REF!</v>
      </c>
      <c r="T894" s="10" t="e">
        <f>IF(#REF!="Yes",R894,(R894+K894*0.5))</f>
        <v>#REF!</v>
      </c>
      <c r="U894" s="151">
        <f t="shared" si="262"/>
        <v>0</v>
      </c>
      <c r="V894" s="16">
        <f t="shared" si="263"/>
        <v>0</v>
      </c>
      <c r="W894" s="16">
        <f t="shared" si="264"/>
        <v>0</v>
      </c>
      <c r="X894" s="138">
        <f>IF(ISNUMBER(VLOOKUP('Rate Calculations'!$A894,#REF!,5,FALSE)),VLOOKUP('Rate Calculations'!$A894,#REF!,5,FALSE),0)</f>
        <v>0</v>
      </c>
      <c r="Y894" s="89">
        <f>IF(ISNUMBER(VLOOKUP('Rate Calculations'!$A894,#REF!,6,FALSE)),VLOOKUP('Rate Calculations'!$A894,#REF!,6,FALSE),0)</f>
        <v>0</v>
      </c>
      <c r="Z894" s="17">
        <f t="shared" si="265"/>
        <v>0</v>
      </c>
      <c r="AA894" s="18">
        <f t="shared" si="266"/>
        <v>0</v>
      </c>
      <c r="AB894" s="46">
        <f t="shared" si="251"/>
        <v>0</v>
      </c>
      <c r="AC894" s="24">
        <f t="shared" si="267"/>
        <v>0</v>
      </c>
      <c r="AD894" s="24">
        <f t="shared" si="268"/>
        <v>0</v>
      </c>
      <c r="AE894" s="27" t="e">
        <f>IF(#REF!="Yes",AC894,(AC894+V894*0.5))</f>
        <v>#REF!</v>
      </c>
      <c r="AF894" s="27" t="e">
        <f>IF(#REF!="Yes",AD894,(AD894+W894*0.5))</f>
        <v>#REF!</v>
      </c>
    </row>
    <row r="895" spans="1:32">
      <c r="A895" s="57" t="str">
        <f t="shared" si="252"/>
        <v xml:space="preserve"> </v>
      </c>
      <c r="B895" s="57"/>
      <c r="C895" s="57"/>
      <c r="D895" s="30" t="str">
        <f>IFERROR((GETPIVOTDATA("Average of Certified Payroll Hourly Rate",'Pivot Table'!$X$3,"Firm Name",A895,"Class Round 3 (PSPO)",B895)),"")</f>
        <v/>
      </c>
      <c r="E895" s="7"/>
      <c r="F895" s="7"/>
      <c r="G895" s="151"/>
      <c r="H895" s="349">
        <f t="shared" si="253"/>
        <v>1.7500000000000002E-2</v>
      </c>
      <c r="I895" s="19">
        <f t="shared" si="254"/>
        <v>0</v>
      </c>
      <c r="J895" s="67">
        <f t="shared" si="255"/>
        <v>3.5000000000000003E-2</v>
      </c>
      <c r="K895" s="19">
        <f t="shared" si="256"/>
        <v>0</v>
      </c>
      <c r="L895" s="138">
        <f>IF(ISNUMBER(VLOOKUP('Rate Calculations'!$A895,#REF!,2,FALSE)),VLOOKUP('Rate Calculations'!$A895,#REF!,2,FALSE),0)</f>
        <v>0</v>
      </c>
      <c r="M895" s="89">
        <f>IF(ISNUMBER(VLOOKUP('Rate Calculations'!$A895,#REF!,4,FALSE)),VLOOKUP('Rate Calculations'!$A895,#REF!,4,FALSE),0)</f>
        <v>0</v>
      </c>
      <c r="N895" s="17">
        <f t="shared" si="257"/>
        <v>0</v>
      </c>
      <c r="O895" s="18">
        <f t="shared" si="258"/>
        <v>0</v>
      </c>
      <c r="P895" s="139">
        <f t="shared" si="259"/>
        <v>0</v>
      </c>
      <c r="Q895" s="66">
        <f t="shared" si="260"/>
        <v>0</v>
      </c>
      <c r="R895" s="66">
        <f t="shared" si="261"/>
        <v>0</v>
      </c>
      <c r="S895" s="10" t="e">
        <f>IF(#REF!="Yes",Q895,(Q895+I895*0.5))</f>
        <v>#REF!</v>
      </c>
      <c r="T895" s="10" t="e">
        <f>IF(#REF!="Yes",R895,(R895+K895*0.5))</f>
        <v>#REF!</v>
      </c>
      <c r="U895" s="151">
        <f t="shared" si="262"/>
        <v>0</v>
      </c>
      <c r="V895" s="16">
        <f t="shared" si="263"/>
        <v>0</v>
      </c>
      <c r="W895" s="16">
        <f t="shared" si="264"/>
        <v>0</v>
      </c>
      <c r="X895" s="138">
        <f>IF(ISNUMBER(VLOOKUP('Rate Calculations'!$A895,#REF!,5,FALSE)),VLOOKUP('Rate Calculations'!$A895,#REF!,5,FALSE),0)</f>
        <v>0</v>
      </c>
      <c r="Y895" s="89">
        <f>IF(ISNUMBER(VLOOKUP('Rate Calculations'!$A895,#REF!,6,FALSE)),VLOOKUP('Rate Calculations'!$A895,#REF!,6,FALSE),0)</f>
        <v>0</v>
      </c>
      <c r="Z895" s="17">
        <f t="shared" si="265"/>
        <v>0</v>
      </c>
      <c r="AA895" s="18">
        <f t="shared" si="266"/>
        <v>0</v>
      </c>
      <c r="AB895" s="46">
        <f t="shared" si="251"/>
        <v>0</v>
      </c>
      <c r="AC895" s="24">
        <f t="shared" si="267"/>
        <v>0</v>
      </c>
      <c r="AD895" s="24">
        <f t="shared" si="268"/>
        <v>0</v>
      </c>
      <c r="AE895" s="27" t="e">
        <f>IF(#REF!="Yes",AC895,(AC895+V895*0.5))</f>
        <v>#REF!</v>
      </c>
      <c r="AF895" s="27" t="e">
        <f>IF(#REF!="Yes",AD895,(AD895+W895*0.5))</f>
        <v>#REF!</v>
      </c>
    </row>
    <row r="896" spans="1:32">
      <c r="A896" s="57" t="str">
        <f t="shared" si="252"/>
        <v xml:space="preserve"> </v>
      </c>
      <c r="B896" s="57"/>
      <c r="C896" s="57"/>
      <c r="D896" s="30" t="str">
        <f>IFERROR((GETPIVOTDATA("Average of Certified Payroll Hourly Rate",'Pivot Table'!$X$3,"Firm Name",A896,"Class Round 3 (PSPO)",B896)),"")</f>
        <v/>
      </c>
      <c r="E896" s="7"/>
      <c r="F896" s="7"/>
      <c r="G896" s="151"/>
      <c r="H896" s="349">
        <f t="shared" si="253"/>
        <v>1.7500000000000002E-2</v>
      </c>
      <c r="I896" s="19">
        <f t="shared" si="254"/>
        <v>0</v>
      </c>
      <c r="J896" s="67">
        <f t="shared" si="255"/>
        <v>3.5000000000000003E-2</v>
      </c>
      <c r="K896" s="19">
        <f t="shared" si="256"/>
        <v>0</v>
      </c>
      <c r="L896" s="138">
        <f>IF(ISNUMBER(VLOOKUP('Rate Calculations'!$A896,#REF!,2,FALSE)),VLOOKUP('Rate Calculations'!$A896,#REF!,2,FALSE),0)</f>
        <v>0</v>
      </c>
      <c r="M896" s="89">
        <f>IF(ISNUMBER(VLOOKUP('Rate Calculations'!$A896,#REF!,4,FALSE)),VLOOKUP('Rate Calculations'!$A896,#REF!,4,FALSE),0)</f>
        <v>0</v>
      </c>
      <c r="N896" s="17">
        <f t="shared" si="257"/>
        <v>0</v>
      </c>
      <c r="O896" s="18">
        <f t="shared" si="258"/>
        <v>0</v>
      </c>
      <c r="P896" s="139">
        <f t="shared" si="259"/>
        <v>0</v>
      </c>
      <c r="Q896" s="66">
        <f t="shared" si="260"/>
        <v>0</v>
      </c>
      <c r="R896" s="66">
        <f t="shared" si="261"/>
        <v>0</v>
      </c>
      <c r="S896" s="10" t="e">
        <f>IF(#REF!="Yes",Q896,(Q896+I896*0.5))</f>
        <v>#REF!</v>
      </c>
      <c r="T896" s="10" t="e">
        <f>IF(#REF!="Yes",R896,(R896+K896*0.5))</f>
        <v>#REF!</v>
      </c>
      <c r="U896" s="151">
        <f t="shared" si="262"/>
        <v>0</v>
      </c>
      <c r="V896" s="16">
        <f t="shared" si="263"/>
        <v>0</v>
      </c>
      <c r="W896" s="16">
        <f t="shared" si="264"/>
        <v>0</v>
      </c>
      <c r="X896" s="138">
        <f>IF(ISNUMBER(VLOOKUP('Rate Calculations'!$A896,#REF!,5,FALSE)),VLOOKUP('Rate Calculations'!$A896,#REF!,5,FALSE),0)</f>
        <v>0</v>
      </c>
      <c r="Y896" s="89">
        <f>IF(ISNUMBER(VLOOKUP('Rate Calculations'!$A896,#REF!,6,FALSE)),VLOOKUP('Rate Calculations'!$A896,#REF!,6,FALSE),0)</f>
        <v>0</v>
      </c>
      <c r="Z896" s="17">
        <f t="shared" si="265"/>
        <v>0</v>
      </c>
      <c r="AA896" s="18">
        <f t="shared" si="266"/>
        <v>0</v>
      </c>
      <c r="AB896" s="46">
        <f t="shared" si="251"/>
        <v>0</v>
      </c>
      <c r="AC896" s="24">
        <f t="shared" si="267"/>
        <v>0</v>
      </c>
      <c r="AD896" s="24">
        <f t="shared" si="268"/>
        <v>0</v>
      </c>
      <c r="AE896" s="27" t="e">
        <f>IF(#REF!="Yes",AC896,(AC896+V896*0.5))</f>
        <v>#REF!</v>
      </c>
      <c r="AF896" s="27" t="e">
        <f>IF(#REF!="Yes",AD896,(AD896+W896*0.5))</f>
        <v>#REF!</v>
      </c>
    </row>
    <row r="897" spans="1:32">
      <c r="A897" s="57" t="str">
        <f t="shared" si="252"/>
        <v xml:space="preserve"> </v>
      </c>
      <c r="B897" s="57"/>
      <c r="C897" s="57"/>
      <c r="D897" s="30" t="str">
        <f>IFERROR((GETPIVOTDATA("Average of Certified Payroll Hourly Rate",'Pivot Table'!$X$3,"Firm Name",A897,"Class Round 3 (PSPO)",B897)),"")</f>
        <v/>
      </c>
      <c r="E897" s="7"/>
      <c r="F897" s="7"/>
      <c r="G897" s="151"/>
      <c r="H897" s="349">
        <f t="shared" si="253"/>
        <v>1.7500000000000002E-2</v>
      </c>
      <c r="I897" s="19">
        <f t="shared" si="254"/>
        <v>0</v>
      </c>
      <c r="J897" s="67">
        <f t="shared" si="255"/>
        <v>3.5000000000000003E-2</v>
      </c>
      <c r="K897" s="19">
        <f t="shared" si="256"/>
        <v>0</v>
      </c>
      <c r="L897" s="138">
        <f>IF(ISNUMBER(VLOOKUP('Rate Calculations'!$A897,#REF!,2,FALSE)),VLOOKUP('Rate Calculations'!$A897,#REF!,2,FALSE),0)</f>
        <v>0</v>
      </c>
      <c r="M897" s="89">
        <f>IF(ISNUMBER(VLOOKUP('Rate Calculations'!$A897,#REF!,4,FALSE)),VLOOKUP('Rate Calculations'!$A897,#REF!,4,FALSE),0)</f>
        <v>0</v>
      </c>
      <c r="N897" s="17">
        <f t="shared" si="257"/>
        <v>0</v>
      </c>
      <c r="O897" s="18">
        <f t="shared" si="258"/>
        <v>0</v>
      </c>
      <c r="P897" s="139">
        <f t="shared" si="259"/>
        <v>0</v>
      </c>
      <c r="Q897" s="66">
        <f t="shared" si="260"/>
        <v>0</v>
      </c>
      <c r="R897" s="66">
        <f t="shared" si="261"/>
        <v>0</v>
      </c>
      <c r="S897" s="10" t="e">
        <f>IF(#REF!="Yes",Q897,(Q897+I897*0.5))</f>
        <v>#REF!</v>
      </c>
      <c r="T897" s="10" t="e">
        <f>IF(#REF!="Yes",R897,(R897+K897*0.5))</f>
        <v>#REF!</v>
      </c>
      <c r="U897" s="151">
        <f t="shared" si="262"/>
        <v>0</v>
      </c>
      <c r="V897" s="16">
        <f t="shared" si="263"/>
        <v>0</v>
      </c>
      <c r="W897" s="16">
        <f t="shared" si="264"/>
        <v>0</v>
      </c>
      <c r="X897" s="138">
        <f>IF(ISNUMBER(VLOOKUP('Rate Calculations'!$A897,#REF!,5,FALSE)),VLOOKUP('Rate Calculations'!$A897,#REF!,5,FALSE),0)</f>
        <v>0</v>
      </c>
      <c r="Y897" s="89">
        <f>IF(ISNUMBER(VLOOKUP('Rate Calculations'!$A897,#REF!,6,FALSE)),VLOOKUP('Rate Calculations'!$A897,#REF!,6,FALSE),0)</f>
        <v>0</v>
      </c>
      <c r="Z897" s="17">
        <f t="shared" si="265"/>
        <v>0</v>
      </c>
      <c r="AA897" s="18">
        <f t="shared" si="266"/>
        <v>0</v>
      </c>
      <c r="AB897" s="46">
        <f t="shared" si="251"/>
        <v>0</v>
      </c>
      <c r="AC897" s="24">
        <f t="shared" si="267"/>
        <v>0</v>
      </c>
      <c r="AD897" s="24">
        <f t="shared" si="268"/>
        <v>0</v>
      </c>
      <c r="AE897" s="27" t="e">
        <f>IF(#REF!="Yes",AC897,(AC897+V897*0.5))</f>
        <v>#REF!</v>
      </c>
      <c r="AF897" s="27" t="e">
        <f>IF(#REF!="Yes",AD897,(AD897+W897*0.5))</f>
        <v>#REF!</v>
      </c>
    </row>
    <row r="898" spans="1:32">
      <c r="A898" s="57" t="str">
        <f t="shared" si="252"/>
        <v xml:space="preserve"> </v>
      </c>
      <c r="B898" s="57"/>
      <c r="C898" s="57"/>
      <c r="D898" s="30" t="str">
        <f>IFERROR((GETPIVOTDATA("Average of Certified Payroll Hourly Rate",'Pivot Table'!$X$3,"Firm Name",A898,"Class Round 3 (PSPO)",B898)),"")</f>
        <v/>
      </c>
      <c r="E898" s="7"/>
      <c r="F898" s="7"/>
      <c r="G898" s="151"/>
      <c r="H898" s="349">
        <f t="shared" si="253"/>
        <v>1.7500000000000002E-2</v>
      </c>
      <c r="I898" s="19">
        <f t="shared" si="254"/>
        <v>0</v>
      </c>
      <c r="J898" s="67">
        <f t="shared" si="255"/>
        <v>3.5000000000000003E-2</v>
      </c>
      <c r="K898" s="19">
        <f t="shared" si="256"/>
        <v>0</v>
      </c>
      <c r="L898" s="138">
        <f>IF(ISNUMBER(VLOOKUP('Rate Calculations'!$A898,#REF!,2,FALSE)),VLOOKUP('Rate Calculations'!$A898,#REF!,2,FALSE),0)</f>
        <v>0</v>
      </c>
      <c r="M898" s="89">
        <f>IF(ISNUMBER(VLOOKUP('Rate Calculations'!$A898,#REF!,4,FALSE)),VLOOKUP('Rate Calculations'!$A898,#REF!,4,FALSE),0)</f>
        <v>0</v>
      </c>
      <c r="N898" s="17">
        <f t="shared" si="257"/>
        <v>0</v>
      </c>
      <c r="O898" s="18">
        <f t="shared" si="258"/>
        <v>0</v>
      </c>
      <c r="P898" s="139">
        <f t="shared" si="259"/>
        <v>0</v>
      </c>
      <c r="Q898" s="66">
        <f t="shared" si="260"/>
        <v>0</v>
      </c>
      <c r="R898" s="66">
        <f t="shared" si="261"/>
        <v>0</v>
      </c>
      <c r="S898" s="10" t="e">
        <f>IF(#REF!="Yes",Q898,(Q898+I898*0.5))</f>
        <v>#REF!</v>
      </c>
      <c r="T898" s="10" t="e">
        <f>IF(#REF!="Yes",R898,(R898+K898*0.5))</f>
        <v>#REF!</v>
      </c>
      <c r="U898" s="151">
        <f t="shared" si="262"/>
        <v>0</v>
      </c>
      <c r="V898" s="16">
        <f t="shared" si="263"/>
        <v>0</v>
      </c>
      <c r="W898" s="16">
        <f t="shared" si="264"/>
        <v>0</v>
      </c>
      <c r="X898" s="138">
        <f>IF(ISNUMBER(VLOOKUP('Rate Calculations'!$A898,#REF!,5,FALSE)),VLOOKUP('Rate Calculations'!$A898,#REF!,5,FALSE),0)</f>
        <v>0</v>
      </c>
      <c r="Y898" s="89">
        <f>IF(ISNUMBER(VLOOKUP('Rate Calculations'!$A898,#REF!,6,FALSE)),VLOOKUP('Rate Calculations'!$A898,#REF!,6,FALSE),0)</f>
        <v>0</v>
      </c>
      <c r="Z898" s="17">
        <f t="shared" si="265"/>
        <v>0</v>
      </c>
      <c r="AA898" s="18">
        <f t="shared" si="266"/>
        <v>0</v>
      </c>
      <c r="AB898" s="46">
        <f t="shared" si="251"/>
        <v>0</v>
      </c>
      <c r="AC898" s="24">
        <f t="shared" si="267"/>
        <v>0</v>
      </c>
      <c r="AD898" s="24">
        <f t="shared" si="268"/>
        <v>0</v>
      </c>
      <c r="AE898" s="27" t="e">
        <f>IF(#REF!="Yes",AC898,(AC898+V898*0.5))</f>
        <v>#REF!</v>
      </c>
      <c r="AF898" s="27" t="e">
        <f>IF(#REF!="Yes",AD898,(AD898+W898*0.5))</f>
        <v>#REF!</v>
      </c>
    </row>
    <row r="899" spans="1:32">
      <c r="A899" s="57" t="str">
        <f t="shared" si="252"/>
        <v xml:space="preserve"> </v>
      </c>
      <c r="B899" s="57"/>
      <c r="C899" s="57"/>
      <c r="D899" s="30" t="str">
        <f>IFERROR((GETPIVOTDATA("Average of Certified Payroll Hourly Rate",'Pivot Table'!$X$3,"Firm Name",A899,"Class Round 3 (PSPO)",B899)),"")</f>
        <v/>
      </c>
      <c r="E899" s="7"/>
      <c r="F899" s="7"/>
      <c r="G899" s="151"/>
      <c r="H899" s="349">
        <f t="shared" si="253"/>
        <v>1.7500000000000002E-2</v>
      </c>
      <c r="I899" s="19">
        <f t="shared" si="254"/>
        <v>0</v>
      </c>
      <c r="J899" s="67">
        <f t="shared" si="255"/>
        <v>3.5000000000000003E-2</v>
      </c>
      <c r="K899" s="19">
        <f t="shared" si="256"/>
        <v>0</v>
      </c>
      <c r="L899" s="138">
        <f>IF(ISNUMBER(VLOOKUP('Rate Calculations'!$A899,#REF!,2,FALSE)),VLOOKUP('Rate Calculations'!$A899,#REF!,2,FALSE),0)</f>
        <v>0</v>
      </c>
      <c r="M899" s="89">
        <f>IF(ISNUMBER(VLOOKUP('Rate Calculations'!$A899,#REF!,4,FALSE)),VLOOKUP('Rate Calculations'!$A899,#REF!,4,FALSE),0)</f>
        <v>0</v>
      </c>
      <c r="N899" s="17">
        <f t="shared" si="257"/>
        <v>0</v>
      </c>
      <c r="O899" s="18">
        <f t="shared" si="258"/>
        <v>0</v>
      </c>
      <c r="P899" s="139">
        <f t="shared" si="259"/>
        <v>0</v>
      </c>
      <c r="Q899" s="66">
        <f t="shared" si="260"/>
        <v>0</v>
      </c>
      <c r="R899" s="66">
        <f t="shared" si="261"/>
        <v>0</v>
      </c>
      <c r="S899" s="10" t="e">
        <f>IF(#REF!="Yes",Q899,(Q899+I899*0.5))</f>
        <v>#REF!</v>
      </c>
      <c r="T899" s="10" t="e">
        <f>IF(#REF!="Yes",R899,(R899+K899*0.5))</f>
        <v>#REF!</v>
      </c>
      <c r="U899" s="151">
        <f t="shared" si="262"/>
        <v>0</v>
      </c>
      <c r="V899" s="16">
        <f t="shared" si="263"/>
        <v>0</v>
      </c>
      <c r="W899" s="16">
        <f t="shared" si="264"/>
        <v>0</v>
      </c>
      <c r="X899" s="138">
        <f>IF(ISNUMBER(VLOOKUP('Rate Calculations'!$A899,#REF!,5,FALSE)),VLOOKUP('Rate Calculations'!$A899,#REF!,5,FALSE),0)</f>
        <v>0</v>
      </c>
      <c r="Y899" s="89">
        <f>IF(ISNUMBER(VLOOKUP('Rate Calculations'!$A899,#REF!,6,FALSE)),VLOOKUP('Rate Calculations'!$A899,#REF!,6,FALSE),0)</f>
        <v>0</v>
      </c>
      <c r="Z899" s="17">
        <f t="shared" si="265"/>
        <v>0</v>
      </c>
      <c r="AA899" s="18">
        <f t="shared" si="266"/>
        <v>0</v>
      </c>
      <c r="AB899" s="46">
        <f t="shared" si="251"/>
        <v>0</v>
      </c>
      <c r="AC899" s="24">
        <f t="shared" si="267"/>
        <v>0</v>
      </c>
      <c r="AD899" s="24">
        <f t="shared" si="268"/>
        <v>0</v>
      </c>
      <c r="AE899" s="27" t="e">
        <f>IF(#REF!="Yes",AC899,(AC899+V899*0.5))</f>
        <v>#REF!</v>
      </c>
      <c r="AF899" s="27" t="e">
        <f>IF(#REF!="Yes",AD899,(AD899+W899*0.5))</f>
        <v>#REF!</v>
      </c>
    </row>
    <row r="900" spans="1:32">
      <c r="A900" s="57" t="str">
        <f t="shared" si="252"/>
        <v xml:space="preserve"> </v>
      </c>
      <c r="B900" s="57"/>
      <c r="C900" s="57"/>
      <c r="D900" s="30" t="str">
        <f>IFERROR((GETPIVOTDATA("Average of Certified Payroll Hourly Rate",'Pivot Table'!$X$3,"Firm Name",A900,"Class Round 3 (PSPO)",B900)),"")</f>
        <v/>
      </c>
      <c r="E900" s="7"/>
      <c r="F900" s="7"/>
      <c r="G900" s="151"/>
      <c r="H900" s="349">
        <f t="shared" si="253"/>
        <v>1.7500000000000002E-2</v>
      </c>
      <c r="I900" s="19">
        <f t="shared" si="254"/>
        <v>0</v>
      </c>
      <c r="J900" s="67">
        <f t="shared" si="255"/>
        <v>3.5000000000000003E-2</v>
      </c>
      <c r="K900" s="19">
        <f t="shared" si="256"/>
        <v>0</v>
      </c>
      <c r="L900" s="138">
        <f>IF(ISNUMBER(VLOOKUP('Rate Calculations'!$A900,#REF!,2,FALSE)),VLOOKUP('Rate Calculations'!$A900,#REF!,2,FALSE),0)</f>
        <v>0</v>
      </c>
      <c r="M900" s="89">
        <f>IF(ISNUMBER(VLOOKUP('Rate Calculations'!$A900,#REF!,4,FALSE)),VLOOKUP('Rate Calculations'!$A900,#REF!,4,FALSE),0)</f>
        <v>0</v>
      </c>
      <c r="N900" s="17">
        <f t="shared" si="257"/>
        <v>0</v>
      </c>
      <c r="O900" s="18">
        <f t="shared" si="258"/>
        <v>0</v>
      </c>
      <c r="P900" s="139">
        <f t="shared" si="259"/>
        <v>0</v>
      </c>
      <c r="Q900" s="66">
        <f t="shared" si="260"/>
        <v>0</v>
      </c>
      <c r="R900" s="66">
        <f t="shared" si="261"/>
        <v>0</v>
      </c>
      <c r="S900" s="10" t="e">
        <f>IF(#REF!="Yes",Q900,(Q900+I900*0.5))</f>
        <v>#REF!</v>
      </c>
      <c r="T900" s="10" t="e">
        <f>IF(#REF!="Yes",R900,(R900+K900*0.5))</f>
        <v>#REF!</v>
      </c>
      <c r="U900" s="151">
        <f t="shared" si="262"/>
        <v>0</v>
      </c>
      <c r="V900" s="16">
        <f t="shared" si="263"/>
        <v>0</v>
      </c>
      <c r="W900" s="16">
        <f t="shared" si="264"/>
        <v>0</v>
      </c>
      <c r="X900" s="138">
        <f>IF(ISNUMBER(VLOOKUP('Rate Calculations'!$A900,#REF!,5,FALSE)),VLOOKUP('Rate Calculations'!$A900,#REF!,5,FALSE),0)</f>
        <v>0</v>
      </c>
      <c r="Y900" s="89">
        <f>IF(ISNUMBER(VLOOKUP('Rate Calculations'!$A900,#REF!,6,FALSE)),VLOOKUP('Rate Calculations'!$A900,#REF!,6,FALSE),0)</f>
        <v>0</v>
      </c>
      <c r="Z900" s="17">
        <f t="shared" si="265"/>
        <v>0</v>
      </c>
      <c r="AA900" s="18">
        <f t="shared" si="266"/>
        <v>0</v>
      </c>
      <c r="AB900" s="46">
        <f t="shared" ref="AB900:AB963" si="269">$P$4</f>
        <v>0</v>
      </c>
      <c r="AC900" s="24">
        <f t="shared" si="267"/>
        <v>0</v>
      </c>
      <c r="AD900" s="24">
        <f t="shared" si="268"/>
        <v>0</v>
      </c>
      <c r="AE900" s="27" t="e">
        <f>IF(#REF!="Yes",AC900,(AC900+V900*0.5))</f>
        <v>#REF!</v>
      </c>
      <c r="AF900" s="27" t="e">
        <f>IF(#REF!="Yes",AD900,(AD900+W900*0.5))</f>
        <v>#REF!</v>
      </c>
    </row>
    <row r="901" spans="1:32">
      <c r="A901" s="57" t="str">
        <f t="shared" ref="A901:A964" si="270">IFERROR(TRIM(LEFT(C901,SEARCH(" : ",C901,1)))," ")</f>
        <v xml:space="preserve"> </v>
      </c>
      <c r="B901" s="57"/>
      <c r="C901" s="57"/>
      <c r="D901" s="30" t="str">
        <f>IFERROR((GETPIVOTDATA("Average of Certified Payroll Hourly Rate",'Pivot Table'!$X$3,"Firm Name",A901,"Class Round 3 (PSPO)",B901)),"")</f>
        <v/>
      </c>
      <c r="E901" s="7"/>
      <c r="F901" s="7"/>
      <c r="G901" s="151"/>
      <c r="H901" s="349">
        <f t="shared" si="253"/>
        <v>1.7500000000000002E-2</v>
      </c>
      <c r="I901" s="19">
        <f t="shared" si="254"/>
        <v>0</v>
      </c>
      <c r="J901" s="67">
        <f t="shared" si="255"/>
        <v>3.5000000000000003E-2</v>
      </c>
      <c r="K901" s="19">
        <f t="shared" si="256"/>
        <v>0</v>
      </c>
      <c r="L901" s="138">
        <f>IF(ISNUMBER(VLOOKUP('Rate Calculations'!$A901,#REF!,2,FALSE)),VLOOKUP('Rate Calculations'!$A901,#REF!,2,FALSE),0)</f>
        <v>0</v>
      </c>
      <c r="M901" s="89">
        <f>IF(ISNUMBER(VLOOKUP('Rate Calculations'!$A901,#REF!,4,FALSE)),VLOOKUP('Rate Calculations'!$A901,#REF!,4,FALSE),0)</f>
        <v>0</v>
      </c>
      <c r="N901" s="17">
        <f t="shared" si="257"/>
        <v>0</v>
      </c>
      <c r="O901" s="18">
        <f t="shared" si="258"/>
        <v>0</v>
      </c>
      <c r="P901" s="139">
        <f t="shared" si="259"/>
        <v>0</v>
      </c>
      <c r="Q901" s="66">
        <f t="shared" si="260"/>
        <v>0</v>
      </c>
      <c r="R901" s="66">
        <f t="shared" si="261"/>
        <v>0</v>
      </c>
      <c r="S901" s="10" t="e">
        <f>IF(#REF!="Yes",Q901,(Q901+I901*0.5))</f>
        <v>#REF!</v>
      </c>
      <c r="T901" s="10" t="e">
        <f>IF(#REF!="Yes",R901,(R901+K901*0.5))</f>
        <v>#REF!</v>
      </c>
      <c r="U901" s="151">
        <f t="shared" si="262"/>
        <v>0</v>
      </c>
      <c r="V901" s="16">
        <f t="shared" si="263"/>
        <v>0</v>
      </c>
      <c r="W901" s="16">
        <f t="shared" si="264"/>
        <v>0</v>
      </c>
      <c r="X901" s="138">
        <f>IF(ISNUMBER(VLOOKUP('Rate Calculations'!$A901,#REF!,5,FALSE)),VLOOKUP('Rate Calculations'!$A901,#REF!,5,FALSE),0)</f>
        <v>0</v>
      </c>
      <c r="Y901" s="89">
        <f>IF(ISNUMBER(VLOOKUP('Rate Calculations'!$A901,#REF!,6,FALSE)),VLOOKUP('Rate Calculations'!$A901,#REF!,6,FALSE),0)</f>
        <v>0</v>
      </c>
      <c r="Z901" s="17">
        <f t="shared" si="265"/>
        <v>0</v>
      </c>
      <c r="AA901" s="18">
        <f t="shared" si="266"/>
        <v>0</v>
      </c>
      <c r="AB901" s="46">
        <f t="shared" si="269"/>
        <v>0</v>
      </c>
      <c r="AC901" s="24">
        <f t="shared" si="267"/>
        <v>0</v>
      </c>
      <c r="AD901" s="24">
        <f t="shared" si="268"/>
        <v>0</v>
      </c>
      <c r="AE901" s="27" t="e">
        <f>IF(#REF!="Yes",AC901,(AC901+V901*0.5))</f>
        <v>#REF!</v>
      </c>
      <c r="AF901" s="27" t="e">
        <f>IF(#REF!="Yes",AD901,(AD901+W901*0.5))</f>
        <v>#REF!</v>
      </c>
    </row>
    <row r="902" spans="1:32">
      <c r="A902" s="57" t="str">
        <f t="shared" si="270"/>
        <v xml:space="preserve"> </v>
      </c>
      <c r="B902" s="57"/>
      <c r="C902" s="57"/>
      <c r="D902" s="30" t="str">
        <f>IFERROR((GETPIVOTDATA("Average of Certified Payroll Hourly Rate",'Pivot Table'!$X$3,"Firm Name",A902,"Class Round 3 (PSPO)",B902)),"")</f>
        <v/>
      </c>
      <c r="E902" s="7"/>
      <c r="F902" s="7"/>
      <c r="G902" s="151"/>
      <c r="H902" s="349">
        <f t="shared" ref="H902:H965" si="271">$H$4</f>
        <v>1.7500000000000002E-2</v>
      </c>
      <c r="I902" s="19">
        <f t="shared" ref="I902:I965" si="272">IFERROR(IF(ISBLANK(G902),IF(ISBLANK(F902),IF(ISBLANK(E902),D902*(1+H902),E902*(1+H902)),F902*(1+H902)),G902*(1+H902)),0)</f>
        <v>0</v>
      </c>
      <c r="J902" s="67">
        <f t="shared" ref="J902:J965" si="273">$J$4</f>
        <v>3.5000000000000003E-2</v>
      </c>
      <c r="K902" s="19">
        <f t="shared" ref="K902:K965" si="274">I902*(1+J902)</f>
        <v>0</v>
      </c>
      <c r="L902" s="138">
        <f>IF(ISNUMBER(VLOOKUP('Rate Calculations'!$A902,#REF!,2,FALSE)),VLOOKUP('Rate Calculations'!$A902,#REF!,2,FALSE),0)</f>
        <v>0</v>
      </c>
      <c r="M902" s="89">
        <f>IF(ISNUMBER(VLOOKUP('Rate Calculations'!$A902,#REF!,4,FALSE)),VLOOKUP('Rate Calculations'!$A902,#REF!,4,FALSE),0)</f>
        <v>0</v>
      </c>
      <c r="N902" s="17">
        <f t="shared" ref="N902:N965" si="275">(I902*L902)+(I902*M902)+I902</f>
        <v>0</v>
      </c>
      <c r="O902" s="18">
        <f t="shared" ref="O902:O965" si="276">(K902*L902)+(K902*M902)+K902</f>
        <v>0</v>
      </c>
      <c r="P902" s="139">
        <f t="shared" ref="P902:P965" si="277">$P$4</f>
        <v>0</v>
      </c>
      <c r="Q902" s="66">
        <f t="shared" ref="Q902:Q965" si="278">(IF(L902&gt;156%,(I902+(I902*1.56)),((I902+(I902*L902))))*P902)+N902</f>
        <v>0</v>
      </c>
      <c r="R902" s="66">
        <f t="shared" ref="R902:R965" si="279">(IF(L902&gt;156%,(K902+(K902*1.56)),((K902+(K902*L902))))*P902)+O902</f>
        <v>0</v>
      </c>
      <c r="S902" s="10" t="e">
        <f>IF(#REF!="Yes",Q902,(Q902+I902*0.5))</f>
        <v>#REF!</v>
      </c>
      <c r="T902" s="10" t="e">
        <f>IF(#REF!="Yes",R902,(R902+K902*0.5))</f>
        <v>#REF!</v>
      </c>
      <c r="U902" s="151">
        <f t="shared" ref="U902:U965" si="280">G902</f>
        <v>0</v>
      </c>
      <c r="V902" s="16">
        <f t="shared" ref="V902:V965" si="281">U902*(1+H902)</f>
        <v>0</v>
      </c>
      <c r="W902" s="16">
        <f t="shared" ref="W902:W965" si="282">V902*(1+J902)</f>
        <v>0</v>
      </c>
      <c r="X902" s="138">
        <f>IF(ISNUMBER(VLOOKUP('Rate Calculations'!$A902,#REF!,5,FALSE)),VLOOKUP('Rate Calculations'!$A902,#REF!,5,FALSE),0)</f>
        <v>0</v>
      </c>
      <c r="Y902" s="89">
        <f>IF(ISNUMBER(VLOOKUP('Rate Calculations'!$A902,#REF!,6,FALSE)),VLOOKUP('Rate Calculations'!$A902,#REF!,6,FALSE),0)</f>
        <v>0</v>
      </c>
      <c r="Z902" s="17">
        <f t="shared" ref="Z902:Z965" si="283">(V902*X902)+(V902*Y902)+V902</f>
        <v>0</v>
      </c>
      <c r="AA902" s="18">
        <f t="shared" ref="AA902:AA965" si="284">(W902*X902)+(W902*Y902)+W902</f>
        <v>0</v>
      </c>
      <c r="AB902" s="46">
        <f t="shared" si="269"/>
        <v>0</v>
      </c>
      <c r="AC902" s="24">
        <f t="shared" ref="AC902:AC965" si="285">(IF(X902&gt;156%,(V902+(V902*1.56)),((V902+(V902*X902))))*AB902)+Z902</f>
        <v>0</v>
      </c>
      <c r="AD902" s="24">
        <f t="shared" ref="AD902:AD965" si="286">(IF(X902&gt;156%,(W902+(W902*1.56)),((W902+(W902*X902))))*AB902)+AA902</f>
        <v>0</v>
      </c>
      <c r="AE902" s="27" t="e">
        <f>IF(#REF!="Yes",AC902,(AC902+V902*0.5))</f>
        <v>#REF!</v>
      </c>
      <c r="AF902" s="27" t="e">
        <f>IF(#REF!="Yes",AD902,(AD902+W902*0.5))</f>
        <v>#REF!</v>
      </c>
    </row>
    <row r="903" spans="1:32">
      <c r="A903" s="57" t="str">
        <f t="shared" si="270"/>
        <v xml:space="preserve"> </v>
      </c>
      <c r="B903" s="57"/>
      <c r="C903" s="57"/>
      <c r="D903" s="30" t="str">
        <f>IFERROR((GETPIVOTDATA("Average of Certified Payroll Hourly Rate",'Pivot Table'!$X$3,"Firm Name",A903,"Class Round 3 (PSPO)",B903)),"")</f>
        <v/>
      </c>
      <c r="E903" s="7"/>
      <c r="F903" s="7"/>
      <c r="G903" s="151"/>
      <c r="H903" s="349">
        <f t="shared" si="271"/>
        <v>1.7500000000000002E-2</v>
      </c>
      <c r="I903" s="19">
        <f t="shared" si="272"/>
        <v>0</v>
      </c>
      <c r="J903" s="67">
        <f t="shared" si="273"/>
        <v>3.5000000000000003E-2</v>
      </c>
      <c r="K903" s="19">
        <f t="shared" si="274"/>
        <v>0</v>
      </c>
      <c r="L903" s="138">
        <f>IF(ISNUMBER(VLOOKUP('Rate Calculations'!$A903,#REF!,2,FALSE)),VLOOKUP('Rate Calculations'!$A903,#REF!,2,FALSE),0)</f>
        <v>0</v>
      </c>
      <c r="M903" s="89">
        <f>IF(ISNUMBER(VLOOKUP('Rate Calculations'!$A903,#REF!,4,FALSE)),VLOOKUP('Rate Calculations'!$A903,#REF!,4,FALSE),0)</f>
        <v>0</v>
      </c>
      <c r="N903" s="17">
        <f t="shared" si="275"/>
        <v>0</v>
      </c>
      <c r="O903" s="18">
        <f t="shared" si="276"/>
        <v>0</v>
      </c>
      <c r="P903" s="139">
        <f t="shared" si="277"/>
        <v>0</v>
      </c>
      <c r="Q903" s="66">
        <f t="shared" si="278"/>
        <v>0</v>
      </c>
      <c r="R903" s="66">
        <f t="shared" si="279"/>
        <v>0</v>
      </c>
      <c r="S903" s="10" t="e">
        <f>IF(#REF!="Yes",Q903,(Q903+I903*0.5))</f>
        <v>#REF!</v>
      </c>
      <c r="T903" s="10" t="e">
        <f>IF(#REF!="Yes",R903,(R903+K903*0.5))</f>
        <v>#REF!</v>
      </c>
      <c r="U903" s="151">
        <f t="shared" si="280"/>
        <v>0</v>
      </c>
      <c r="V903" s="16">
        <f t="shared" si="281"/>
        <v>0</v>
      </c>
      <c r="W903" s="16">
        <f t="shared" si="282"/>
        <v>0</v>
      </c>
      <c r="X903" s="138">
        <f>IF(ISNUMBER(VLOOKUP('Rate Calculations'!$A903,#REF!,5,FALSE)),VLOOKUP('Rate Calculations'!$A903,#REF!,5,FALSE),0)</f>
        <v>0</v>
      </c>
      <c r="Y903" s="89">
        <f>IF(ISNUMBER(VLOOKUP('Rate Calculations'!$A903,#REF!,6,FALSE)),VLOOKUP('Rate Calculations'!$A903,#REF!,6,FALSE),0)</f>
        <v>0</v>
      </c>
      <c r="Z903" s="17">
        <f t="shared" si="283"/>
        <v>0</v>
      </c>
      <c r="AA903" s="18">
        <f t="shared" si="284"/>
        <v>0</v>
      </c>
      <c r="AB903" s="46">
        <f t="shared" si="269"/>
        <v>0</v>
      </c>
      <c r="AC903" s="24">
        <f t="shared" si="285"/>
        <v>0</v>
      </c>
      <c r="AD903" s="24">
        <f t="shared" si="286"/>
        <v>0</v>
      </c>
      <c r="AE903" s="27" t="e">
        <f>IF(#REF!="Yes",AC903,(AC903+V903*0.5))</f>
        <v>#REF!</v>
      </c>
      <c r="AF903" s="27" t="e">
        <f>IF(#REF!="Yes",AD903,(AD903+W903*0.5))</f>
        <v>#REF!</v>
      </c>
    </row>
    <row r="904" spans="1:32">
      <c r="A904" s="57" t="str">
        <f t="shared" si="270"/>
        <v xml:space="preserve"> </v>
      </c>
      <c r="B904" s="57"/>
      <c r="C904" s="57"/>
      <c r="D904" s="30" t="str">
        <f>IFERROR((GETPIVOTDATA("Average of Certified Payroll Hourly Rate",'Pivot Table'!$X$3,"Firm Name",A904,"Class Round 3 (PSPO)",B904)),"")</f>
        <v/>
      </c>
      <c r="E904" s="7"/>
      <c r="F904" s="7"/>
      <c r="G904" s="151"/>
      <c r="H904" s="349">
        <f t="shared" si="271"/>
        <v>1.7500000000000002E-2</v>
      </c>
      <c r="I904" s="19">
        <f t="shared" si="272"/>
        <v>0</v>
      </c>
      <c r="J904" s="67">
        <f t="shared" si="273"/>
        <v>3.5000000000000003E-2</v>
      </c>
      <c r="K904" s="19">
        <f t="shared" si="274"/>
        <v>0</v>
      </c>
      <c r="L904" s="138">
        <f>IF(ISNUMBER(VLOOKUP('Rate Calculations'!$A904,#REF!,2,FALSE)),VLOOKUP('Rate Calculations'!$A904,#REF!,2,FALSE),0)</f>
        <v>0</v>
      </c>
      <c r="M904" s="89">
        <f>IF(ISNUMBER(VLOOKUP('Rate Calculations'!$A904,#REF!,4,FALSE)),VLOOKUP('Rate Calculations'!$A904,#REF!,4,FALSE),0)</f>
        <v>0</v>
      </c>
      <c r="N904" s="17">
        <f t="shared" si="275"/>
        <v>0</v>
      </c>
      <c r="O904" s="18">
        <f t="shared" si="276"/>
        <v>0</v>
      </c>
      <c r="P904" s="139">
        <f t="shared" si="277"/>
        <v>0</v>
      </c>
      <c r="Q904" s="66">
        <f t="shared" si="278"/>
        <v>0</v>
      </c>
      <c r="R904" s="66">
        <f t="shared" si="279"/>
        <v>0</v>
      </c>
      <c r="S904" s="10" t="e">
        <f>IF(#REF!="Yes",Q904,(Q904+I904*0.5))</f>
        <v>#REF!</v>
      </c>
      <c r="T904" s="10" t="e">
        <f>IF(#REF!="Yes",R904,(R904+K904*0.5))</f>
        <v>#REF!</v>
      </c>
      <c r="U904" s="151">
        <f t="shared" si="280"/>
        <v>0</v>
      </c>
      <c r="V904" s="16">
        <f t="shared" si="281"/>
        <v>0</v>
      </c>
      <c r="W904" s="16">
        <f t="shared" si="282"/>
        <v>0</v>
      </c>
      <c r="X904" s="138">
        <f>IF(ISNUMBER(VLOOKUP('Rate Calculations'!$A904,#REF!,5,FALSE)),VLOOKUP('Rate Calculations'!$A904,#REF!,5,FALSE),0)</f>
        <v>0</v>
      </c>
      <c r="Y904" s="89">
        <f>IF(ISNUMBER(VLOOKUP('Rate Calculations'!$A904,#REF!,6,FALSE)),VLOOKUP('Rate Calculations'!$A904,#REF!,6,FALSE),0)</f>
        <v>0</v>
      </c>
      <c r="Z904" s="17">
        <f t="shared" si="283"/>
        <v>0</v>
      </c>
      <c r="AA904" s="18">
        <f t="shared" si="284"/>
        <v>0</v>
      </c>
      <c r="AB904" s="46">
        <f t="shared" si="269"/>
        <v>0</v>
      </c>
      <c r="AC904" s="24">
        <f t="shared" si="285"/>
        <v>0</v>
      </c>
      <c r="AD904" s="24">
        <f t="shared" si="286"/>
        <v>0</v>
      </c>
      <c r="AE904" s="27" t="e">
        <f>IF(#REF!="Yes",AC904,(AC904+V904*0.5))</f>
        <v>#REF!</v>
      </c>
      <c r="AF904" s="27" t="e">
        <f>IF(#REF!="Yes",AD904,(AD904+W904*0.5))</f>
        <v>#REF!</v>
      </c>
    </row>
    <row r="905" spans="1:32">
      <c r="A905" s="57" t="str">
        <f t="shared" si="270"/>
        <v xml:space="preserve"> </v>
      </c>
      <c r="B905" s="57"/>
      <c r="C905" s="57"/>
      <c r="D905" s="30" t="str">
        <f>IFERROR((GETPIVOTDATA("Average of Certified Payroll Hourly Rate",'Pivot Table'!$X$3,"Firm Name",A905,"Class Round 3 (PSPO)",B905)),"")</f>
        <v/>
      </c>
      <c r="E905" s="7"/>
      <c r="F905" s="7"/>
      <c r="G905" s="151"/>
      <c r="H905" s="349">
        <f t="shared" si="271"/>
        <v>1.7500000000000002E-2</v>
      </c>
      <c r="I905" s="19">
        <f t="shared" si="272"/>
        <v>0</v>
      </c>
      <c r="J905" s="67">
        <f t="shared" si="273"/>
        <v>3.5000000000000003E-2</v>
      </c>
      <c r="K905" s="19">
        <f t="shared" si="274"/>
        <v>0</v>
      </c>
      <c r="L905" s="138">
        <f>IF(ISNUMBER(VLOOKUP('Rate Calculations'!$A905,#REF!,2,FALSE)),VLOOKUP('Rate Calculations'!$A905,#REF!,2,FALSE),0)</f>
        <v>0</v>
      </c>
      <c r="M905" s="89">
        <f>IF(ISNUMBER(VLOOKUP('Rate Calculations'!$A905,#REF!,4,FALSE)),VLOOKUP('Rate Calculations'!$A905,#REF!,4,FALSE),0)</f>
        <v>0</v>
      </c>
      <c r="N905" s="17">
        <f t="shared" si="275"/>
        <v>0</v>
      </c>
      <c r="O905" s="18">
        <f t="shared" si="276"/>
        <v>0</v>
      </c>
      <c r="P905" s="139">
        <f t="shared" si="277"/>
        <v>0</v>
      </c>
      <c r="Q905" s="66">
        <f t="shared" si="278"/>
        <v>0</v>
      </c>
      <c r="R905" s="66">
        <f t="shared" si="279"/>
        <v>0</v>
      </c>
      <c r="S905" s="10" t="e">
        <f>IF(#REF!="Yes",Q905,(Q905+I905*0.5))</f>
        <v>#REF!</v>
      </c>
      <c r="T905" s="10" t="e">
        <f>IF(#REF!="Yes",R905,(R905+K905*0.5))</f>
        <v>#REF!</v>
      </c>
      <c r="U905" s="151">
        <f t="shared" si="280"/>
        <v>0</v>
      </c>
      <c r="V905" s="16">
        <f t="shared" si="281"/>
        <v>0</v>
      </c>
      <c r="W905" s="16">
        <f t="shared" si="282"/>
        <v>0</v>
      </c>
      <c r="X905" s="138">
        <f>IF(ISNUMBER(VLOOKUP('Rate Calculations'!$A905,#REF!,5,FALSE)),VLOOKUP('Rate Calculations'!$A905,#REF!,5,FALSE),0)</f>
        <v>0</v>
      </c>
      <c r="Y905" s="89">
        <f>IF(ISNUMBER(VLOOKUP('Rate Calculations'!$A905,#REF!,6,FALSE)),VLOOKUP('Rate Calculations'!$A905,#REF!,6,FALSE),0)</f>
        <v>0</v>
      </c>
      <c r="Z905" s="17">
        <f t="shared" si="283"/>
        <v>0</v>
      </c>
      <c r="AA905" s="18">
        <f t="shared" si="284"/>
        <v>0</v>
      </c>
      <c r="AB905" s="46">
        <f t="shared" si="269"/>
        <v>0</v>
      </c>
      <c r="AC905" s="24">
        <f t="shared" si="285"/>
        <v>0</v>
      </c>
      <c r="AD905" s="24">
        <f t="shared" si="286"/>
        <v>0</v>
      </c>
      <c r="AE905" s="27" t="e">
        <f>IF(#REF!="Yes",AC905,(AC905+V905*0.5))</f>
        <v>#REF!</v>
      </c>
      <c r="AF905" s="27" t="e">
        <f>IF(#REF!="Yes",AD905,(AD905+W905*0.5))</f>
        <v>#REF!</v>
      </c>
    </row>
    <row r="906" spans="1:32">
      <c r="A906" s="57" t="str">
        <f t="shared" si="270"/>
        <v xml:space="preserve"> </v>
      </c>
      <c r="B906" s="57"/>
      <c r="C906" s="57"/>
      <c r="D906" s="30" t="str">
        <f>IFERROR((GETPIVOTDATA("Average of Certified Payroll Hourly Rate",'Pivot Table'!$X$3,"Firm Name",A906,"Class Round 3 (PSPO)",B906)),"")</f>
        <v/>
      </c>
      <c r="E906" s="7"/>
      <c r="F906" s="7"/>
      <c r="G906" s="151"/>
      <c r="H906" s="349">
        <f t="shared" si="271"/>
        <v>1.7500000000000002E-2</v>
      </c>
      <c r="I906" s="19">
        <f t="shared" si="272"/>
        <v>0</v>
      </c>
      <c r="J906" s="67">
        <f t="shared" si="273"/>
        <v>3.5000000000000003E-2</v>
      </c>
      <c r="K906" s="19">
        <f t="shared" si="274"/>
        <v>0</v>
      </c>
      <c r="L906" s="138">
        <f>IF(ISNUMBER(VLOOKUP('Rate Calculations'!$A906,#REF!,2,FALSE)),VLOOKUP('Rate Calculations'!$A906,#REF!,2,FALSE),0)</f>
        <v>0</v>
      </c>
      <c r="M906" s="89">
        <f>IF(ISNUMBER(VLOOKUP('Rate Calculations'!$A906,#REF!,4,FALSE)),VLOOKUP('Rate Calculations'!$A906,#REF!,4,FALSE),0)</f>
        <v>0</v>
      </c>
      <c r="N906" s="17">
        <f t="shared" si="275"/>
        <v>0</v>
      </c>
      <c r="O906" s="18">
        <f t="shared" si="276"/>
        <v>0</v>
      </c>
      <c r="P906" s="139">
        <f t="shared" si="277"/>
        <v>0</v>
      </c>
      <c r="Q906" s="66">
        <f t="shared" si="278"/>
        <v>0</v>
      </c>
      <c r="R906" s="66">
        <f t="shared" si="279"/>
        <v>0</v>
      </c>
      <c r="S906" s="10" t="e">
        <f>IF(#REF!="Yes",Q906,(Q906+I906*0.5))</f>
        <v>#REF!</v>
      </c>
      <c r="T906" s="10" t="e">
        <f>IF(#REF!="Yes",R906,(R906+K906*0.5))</f>
        <v>#REF!</v>
      </c>
      <c r="U906" s="151">
        <f t="shared" si="280"/>
        <v>0</v>
      </c>
      <c r="V906" s="16">
        <f t="shared" si="281"/>
        <v>0</v>
      </c>
      <c r="W906" s="16">
        <f t="shared" si="282"/>
        <v>0</v>
      </c>
      <c r="X906" s="138">
        <f>IF(ISNUMBER(VLOOKUP('Rate Calculations'!$A906,#REF!,5,FALSE)),VLOOKUP('Rate Calculations'!$A906,#REF!,5,FALSE),0)</f>
        <v>0</v>
      </c>
      <c r="Y906" s="89">
        <f>IF(ISNUMBER(VLOOKUP('Rate Calculations'!$A906,#REF!,6,FALSE)),VLOOKUP('Rate Calculations'!$A906,#REF!,6,FALSE),0)</f>
        <v>0</v>
      </c>
      <c r="Z906" s="17">
        <f t="shared" si="283"/>
        <v>0</v>
      </c>
      <c r="AA906" s="18">
        <f t="shared" si="284"/>
        <v>0</v>
      </c>
      <c r="AB906" s="46">
        <f t="shared" si="269"/>
        <v>0</v>
      </c>
      <c r="AC906" s="24">
        <f t="shared" si="285"/>
        <v>0</v>
      </c>
      <c r="AD906" s="24">
        <f t="shared" si="286"/>
        <v>0</v>
      </c>
      <c r="AE906" s="27" t="e">
        <f>IF(#REF!="Yes",AC906,(AC906+V906*0.5))</f>
        <v>#REF!</v>
      </c>
      <c r="AF906" s="27" t="e">
        <f>IF(#REF!="Yes",AD906,(AD906+W906*0.5))</f>
        <v>#REF!</v>
      </c>
    </row>
    <row r="907" spans="1:32">
      <c r="A907" s="57" t="str">
        <f t="shared" si="270"/>
        <v xml:space="preserve"> </v>
      </c>
      <c r="B907" s="57"/>
      <c r="C907" s="57"/>
      <c r="D907" s="30" t="str">
        <f>IFERROR((GETPIVOTDATA("Average of Certified Payroll Hourly Rate",'Pivot Table'!$X$3,"Firm Name",A907,"Class Round 3 (PSPO)",B907)),"")</f>
        <v/>
      </c>
      <c r="E907" s="7"/>
      <c r="F907" s="7"/>
      <c r="G907" s="151"/>
      <c r="H907" s="349">
        <f t="shared" si="271"/>
        <v>1.7500000000000002E-2</v>
      </c>
      <c r="I907" s="19">
        <f t="shared" si="272"/>
        <v>0</v>
      </c>
      <c r="J907" s="67">
        <f t="shared" si="273"/>
        <v>3.5000000000000003E-2</v>
      </c>
      <c r="K907" s="19">
        <f t="shared" si="274"/>
        <v>0</v>
      </c>
      <c r="L907" s="138">
        <f>IF(ISNUMBER(VLOOKUP('Rate Calculations'!$A907,#REF!,2,FALSE)),VLOOKUP('Rate Calculations'!$A907,#REF!,2,FALSE),0)</f>
        <v>0</v>
      </c>
      <c r="M907" s="89">
        <f>IF(ISNUMBER(VLOOKUP('Rate Calculations'!$A907,#REF!,4,FALSE)),VLOOKUP('Rate Calculations'!$A907,#REF!,4,FALSE),0)</f>
        <v>0</v>
      </c>
      <c r="N907" s="17">
        <f t="shared" si="275"/>
        <v>0</v>
      </c>
      <c r="O907" s="18">
        <f t="shared" si="276"/>
        <v>0</v>
      </c>
      <c r="P907" s="139">
        <f t="shared" si="277"/>
        <v>0</v>
      </c>
      <c r="Q907" s="66">
        <f t="shared" si="278"/>
        <v>0</v>
      </c>
      <c r="R907" s="66">
        <f t="shared" si="279"/>
        <v>0</v>
      </c>
      <c r="S907" s="10" t="e">
        <f>IF(#REF!="Yes",Q907,(Q907+I907*0.5))</f>
        <v>#REF!</v>
      </c>
      <c r="T907" s="10" t="e">
        <f>IF(#REF!="Yes",R907,(R907+K907*0.5))</f>
        <v>#REF!</v>
      </c>
      <c r="U907" s="151">
        <f t="shared" si="280"/>
        <v>0</v>
      </c>
      <c r="V907" s="16">
        <f t="shared" si="281"/>
        <v>0</v>
      </c>
      <c r="W907" s="16">
        <f t="shared" si="282"/>
        <v>0</v>
      </c>
      <c r="X907" s="138">
        <f>IF(ISNUMBER(VLOOKUP('Rate Calculations'!$A907,#REF!,5,FALSE)),VLOOKUP('Rate Calculations'!$A907,#REF!,5,FALSE),0)</f>
        <v>0</v>
      </c>
      <c r="Y907" s="89">
        <f>IF(ISNUMBER(VLOOKUP('Rate Calculations'!$A907,#REF!,6,FALSE)),VLOOKUP('Rate Calculations'!$A907,#REF!,6,FALSE),0)</f>
        <v>0</v>
      </c>
      <c r="Z907" s="17">
        <f t="shared" si="283"/>
        <v>0</v>
      </c>
      <c r="AA907" s="18">
        <f t="shared" si="284"/>
        <v>0</v>
      </c>
      <c r="AB907" s="46">
        <f t="shared" si="269"/>
        <v>0</v>
      </c>
      <c r="AC907" s="24">
        <f t="shared" si="285"/>
        <v>0</v>
      </c>
      <c r="AD907" s="24">
        <f t="shared" si="286"/>
        <v>0</v>
      </c>
      <c r="AE907" s="27" t="e">
        <f>IF(#REF!="Yes",AC907,(AC907+V907*0.5))</f>
        <v>#REF!</v>
      </c>
      <c r="AF907" s="27" t="e">
        <f>IF(#REF!="Yes",AD907,(AD907+W907*0.5))</f>
        <v>#REF!</v>
      </c>
    </row>
    <row r="908" spans="1:32">
      <c r="A908" s="57" t="str">
        <f t="shared" si="270"/>
        <v xml:space="preserve"> </v>
      </c>
      <c r="B908" s="57"/>
      <c r="C908" s="57"/>
      <c r="D908" s="30" t="str">
        <f>IFERROR((GETPIVOTDATA("Average of Certified Payroll Hourly Rate",'Pivot Table'!$X$3,"Firm Name",A908,"Class Round 3 (PSPO)",B908)),"")</f>
        <v/>
      </c>
      <c r="E908" s="7"/>
      <c r="F908" s="7"/>
      <c r="G908" s="151"/>
      <c r="H908" s="349">
        <f t="shared" si="271"/>
        <v>1.7500000000000002E-2</v>
      </c>
      <c r="I908" s="19">
        <f t="shared" si="272"/>
        <v>0</v>
      </c>
      <c r="J908" s="67">
        <f t="shared" si="273"/>
        <v>3.5000000000000003E-2</v>
      </c>
      <c r="K908" s="19">
        <f t="shared" si="274"/>
        <v>0</v>
      </c>
      <c r="L908" s="138">
        <f>IF(ISNUMBER(VLOOKUP('Rate Calculations'!$A908,#REF!,2,FALSE)),VLOOKUP('Rate Calculations'!$A908,#REF!,2,FALSE),0)</f>
        <v>0</v>
      </c>
      <c r="M908" s="89">
        <f>IF(ISNUMBER(VLOOKUP('Rate Calculations'!$A908,#REF!,4,FALSE)),VLOOKUP('Rate Calculations'!$A908,#REF!,4,FALSE),0)</f>
        <v>0</v>
      </c>
      <c r="N908" s="17">
        <f t="shared" si="275"/>
        <v>0</v>
      </c>
      <c r="O908" s="18">
        <f t="shared" si="276"/>
        <v>0</v>
      </c>
      <c r="P908" s="139">
        <f t="shared" si="277"/>
        <v>0</v>
      </c>
      <c r="Q908" s="66">
        <f t="shared" si="278"/>
        <v>0</v>
      </c>
      <c r="R908" s="66">
        <f t="shared" si="279"/>
        <v>0</v>
      </c>
      <c r="S908" s="10" t="e">
        <f>IF(#REF!="Yes",Q908,(Q908+I908*0.5))</f>
        <v>#REF!</v>
      </c>
      <c r="T908" s="10" t="e">
        <f>IF(#REF!="Yes",R908,(R908+K908*0.5))</f>
        <v>#REF!</v>
      </c>
      <c r="U908" s="151">
        <f t="shared" si="280"/>
        <v>0</v>
      </c>
      <c r="V908" s="16">
        <f t="shared" si="281"/>
        <v>0</v>
      </c>
      <c r="W908" s="16">
        <f t="shared" si="282"/>
        <v>0</v>
      </c>
      <c r="X908" s="138">
        <f>IF(ISNUMBER(VLOOKUP('Rate Calculations'!$A908,#REF!,5,FALSE)),VLOOKUP('Rate Calculations'!$A908,#REF!,5,FALSE),0)</f>
        <v>0</v>
      </c>
      <c r="Y908" s="89">
        <f>IF(ISNUMBER(VLOOKUP('Rate Calculations'!$A908,#REF!,6,FALSE)),VLOOKUP('Rate Calculations'!$A908,#REF!,6,FALSE),0)</f>
        <v>0</v>
      </c>
      <c r="Z908" s="17">
        <f t="shared" si="283"/>
        <v>0</v>
      </c>
      <c r="AA908" s="18">
        <f t="shared" si="284"/>
        <v>0</v>
      </c>
      <c r="AB908" s="46">
        <f t="shared" si="269"/>
        <v>0</v>
      </c>
      <c r="AC908" s="24">
        <f t="shared" si="285"/>
        <v>0</v>
      </c>
      <c r="AD908" s="24">
        <f t="shared" si="286"/>
        <v>0</v>
      </c>
      <c r="AE908" s="27" t="e">
        <f>IF(#REF!="Yes",AC908,(AC908+V908*0.5))</f>
        <v>#REF!</v>
      </c>
      <c r="AF908" s="27" t="e">
        <f>IF(#REF!="Yes",AD908,(AD908+W908*0.5))</f>
        <v>#REF!</v>
      </c>
    </row>
    <row r="909" spans="1:32">
      <c r="A909" s="57" t="str">
        <f t="shared" si="270"/>
        <v xml:space="preserve"> </v>
      </c>
      <c r="B909" s="57"/>
      <c r="C909" s="57"/>
      <c r="D909" s="30" t="str">
        <f>IFERROR((GETPIVOTDATA("Average of Certified Payroll Hourly Rate",'Pivot Table'!$X$3,"Firm Name",A909,"Class Round 3 (PSPO)",B909)),"")</f>
        <v/>
      </c>
      <c r="E909" s="7"/>
      <c r="F909" s="7"/>
      <c r="G909" s="151"/>
      <c r="H909" s="349">
        <f t="shared" si="271"/>
        <v>1.7500000000000002E-2</v>
      </c>
      <c r="I909" s="19">
        <f t="shared" si="272"/>
        <v>0</v>
      </c>
      <c r="J909" s="67">
        <f t="shared" si="273"/>
        <v>3.5000000000000003E-2</v>
      </c>
      <c r="K909" s="19">
        <f t="shared" si="274"/>
        <v>0</v>
      </c>
      <c r="L909" s="138">
        <f>IF(ISNUMBER(VLOOKUP('Rate Calculations'!$A909,#REF!,2,FALSE)),VLOOKUP('Rate Calculations'!$A909,#REF!,2,FALSE),0)</f>
        <v>0</v>
      </c>
      <c r="M909" s="89">
        <f>IF(ISNUMBER(VLOOKUP('Rate Calculations'!$A909,#REF!,4,FALSE)),VLOOKUP('Rate Calculations'!$A909,#REF!,4,FALSE),0)</f>
        <v>0</v>
      </c>
      <c r="N909" s="17">
        <f t="shared" si="275"/>
        <v>0</v>
      </c>
      <c r="O909" s="18">
        <f t="shared" si="276"/>
        <v>0</v>
      </c>
      <c r="P909" s="139">
        <f t="shared" si="277"/>
        <v>0</v>
      </c>
      <c r="Q909" s="66">
        <f t="shared" si="278"/>
        <v>0</v>
      </c>
      <c r="R909" s="66">
        <f t="shared" si="279"/>
        <v>0</v>
      </c>
      <c r="S909" s="10" t="e">
        <f>IF(#REF!="Yes",Q909,(Q909+I909*0.5))</f>
        <v>#REF!</v>
      </c>
      <c r="T909" s="10" t="e">
        <f>IF(#REF!="Yes",R909,(R909+K909*0.5))</f>
        <v>#REF!</v>
      </c>
      <c r="U909" s="151">
        <f t="shared" si="280"/>
        <v>0</v>
      </c>
      <c r="V909" s="16">
        <f t="shared" si="281"/>
        <v>0</v>
      </c>
      <c r="W909" s="16">
        <f t="shared" si="282"/>
        <v>0</v>
      </c>
      <c r="X909" s="138">
        <f>IF(ISNUMBER(VLOOKUP('Rate Calculations'!$A909,#REF!,5,FALSE)),VLOOKUP('Rate Calculations'!$A909,#REF!,5,FALSE),0)</f>
        <v>0</v>
      </c>
      <c r="Y909" s="89">
        <f>IF(ISNUMBER(VLOOKUP('Rate Calculations'!$A909,#REF!,6,FALSE)),VLOOKUP('Rate Calculations'!$A909,#REF!,6,FALSE),0)</f>
        <v>0</v>
      </c>
      <c r="Z909" s="17">
        <f t="shared" si="283"/>
        <v>0</v>
      </c>
      <c r="AA909" s="18">
        <f t="shared" si="284"/>
        <v>0</v>
      </c>
      <c r="AB909" s="46">
        <f t="shared" si="269"/>
        <v>0</v>
      </c>
      <c r="AC909" s="24">
        <f t="shared" si="285"/>
        <v>0</v>
      </c>
      <c r="AD909" s="24">
        <f t="shared" si="286"/>
        <v>0</v>
      </c>
      <c r="AE909" s="27" t="e">
        <f>IF(#REF!="Yes",AC909,(AC909+V909*0.5))</f>
        <v>#REF!</v>
      </c>
      <c r="AF909" s="27" t="e">
        <f>IF(#REF!="Yes",AD909,(AD909+W909*0.5))</f>
        <v>#REF!</v>
      </c>
    </row>
    <row r="910" spans="1:32">
      <c r="A910" s="57" t="str">
        <f t="shared" si="270"/>
        <v xml:space="preserve"> </v>
      </c>
      <c r="B910" s="57"/>
      <c r="C910" s="57"/>
      <c r="D910" s="30" t="str">
        <f>IFERROR((GETPIVOTDATA("Average of Certified Payroll Hourly Rate",'Pivot Table'!$X$3,"Firm Name",A910,"Class Round 3 (PSPO)",B910)),"")</f>
        <v/>
      </c>
      <c r="E910" s="7"/>
      <c r="F910" s="7"/>
      <c r="G910" s="151"/>
      <c r="H910" s="349">
        <f t="shared" si="271"/>
        <v>1.7500000000000002E-2</v>
      </c>
      <c r="I910" s="19">
        <f t="shared" si="272"/>
        <v>0</v>
      </c>
      <c r="J910" s="67">
        <f t="shared" si="273"/>
        <v>3.5000000000000003E-2</v>
      </c>
      <c r="K910" s="19">
        <f t="shared" si="274"/>
        <v>0</v>
      </c>
      <c r="L910" s="138">
        <f>IF(ISNUMBER(VLOOKUP('Rate Calculations'!$A910,#REF!,2,FALSE)),VLOOKUP('Rate Calculations'!$A910,#REF!,2,FALSE),0)</f>
        <v>0</v>
      </c>
      <c r="M910" s="89">
        <f>IF(ISNUMBER(VLOOKUP('Rate Calculations'!$A910,#REF!,4,FALSE)),VLOOKUP('Rate Calculations'!$A910,#REF!,4,FALSE),0)</f>
        <v>0</v>
      </c>
      <c r="N910" s="17">
        <f t="shared" si="275"/>
        <v>0</v>
      </c>
      <c r="O910" s="18">
        <f t="shared" si="276"/>
        <v>0</v>
      </c>
      <c r="P910" s="139">
        <f t="shared" si="277"/>
        <v>0</v>
      </c>
      <c r="Q910" s="66">
        <f t="shared" si="278"/>
        <v>0</v>
      </c>
      <c r="R910" s="66">
        <f t="shared" si="279"/>
        <v>0</v>
      </c>
      <c r="S910" s="10" t="e">
        <f>IF(#REF!="Yes",Q910,(Q910+I910*0.5))</f>
        <v>#REF!</v>
      </c>
      <c r="T910" s="10" t="e">
        <f>IF(#REF!="Yes",R910,(R910+K910*0.5))</f>
        <v>#REF!</v>
      </c>
      <c r="U910" s="151">
        <f t="shared" si="280"/>
        <v>0</v>
      </c>
      <c r="V910" s="16">
        <f t="shared" si="281"/>
        <v>0</v>
      </c>
      <c r="W910" s="16">
        <f t="shared" si="282"/>
        <v>0</v>
      </c>
      <c r="X910" s="138">
        <f>IF(ISNUMBER(VLOOKUP('Rate Calculations'!$A910,#REF!,5,FALSE)),VLOOKUP('Rate Calculations'!$A910,#REF!,5,FALSE),0)</f>
        <v>0</v>
      </c>
      <c r="Y910" s="89">
        <f>IF(ISNUMBER(VLOOKUP('Rate Calculations'!$A910,#REF!,6,FALSE)),VLOOKUP('Rate Calculations'!$A910,#REF!,6,FALSE),0)</f>
        <v>0</v>
      </c>
      <c r="Z910" s="17">
        <f t="shared" si="283"/>
        <v>0</v>
      </c>
      <c r="AA910" s="18">
        <f t="shared" si="284"/>
        <v>0</v>
      </c>
      <c r="AB910" s="46">
        <f t="shared" si="269"/>
        <v>0</v>
      </c>
      <c r="AC910" s="24">
        <f t="shared" si="285"/>
        <v>0</v>
      </c>
      <c r="AD910" s="24">
        <f t="shared" si="286"/>
        <v>0</v>
      </c>
      <c r="AE910" s="27" t="e">
        <f>IF(#REF!="Yes",AC910,(AC910+V910*0.5))</f>
        <v>#REF!</v>
      </c>
      <c r="AF910" s="27" t="e">
        <f>IF(#REF!="Yes",AD910,(AD910+W910*0.5))</f>
        <v>#REF!</v>
      </c>
    </row>
    <row r="911" spans="1:32">
      <c r="A911" s="57" t="str">
        <f t="shared" si="270"/>
        <v xml:space="preserve"> </v>
      </c>
      <c r="B911" s="57"/>
      <c r="C911" s="57"/>
      <c r="D911" s="30" t="str">
        <f>IFERROR((GETPIVOTDATA("Average of Certified Payroll Hourly Rate",'Pivot Table'!$X$3,"Firm Name",A911,"Class Round 3 (PSPO)",B911)),"")</f>
        <v/>
      </c>
      <c r="E911" s="7"/>
      <c r="F911" s="7"/>
      <c r="G911" s="151"/>
      <c r="H911" s="349">
        <f t="shared" si="271"/>
        <v>1.7500000000000002E-2</v>
      </c>
      <c r="I911" s="19">
        <f t="shared" si="272"/>
        <v>0</v>
      </c>
      <c r="J911" s="67">
        <f t="shared" si="273"/>
        <v>3.5000000000000003E-2</v>
      </c>
      <c r="K911" s="19">
        <f t="shared" si="274"/>
        <v>0</v>
      </c>
      <c r="L911" s="138">
        <f>IF(ISNUMBER(VLOOKUP('Rate Calculations'!$A911,#REF!,2,FALSE)),VLOOKUP('Rate Calculations'!$A911,#REF!,2,FALSE),0)</f>
        <v>0</v>
      </c>
      <c r="M911" s="89">
        <f>IF(ISNUMBER(VLOOKUP('Rate Calculations'!$A911,#REF!,4,FALSE)),VLOOKUP('Rate Calculations'!$A911,#REF!,4,FALSE),0)</f>
        <v>0</v>
      </c>
      <c r="N911" s="17">
        <f t="shared" si="275"/>
        <v>0</v>
      </c>
      <c r="O911" s="18">
        <f t="shared" si="276"/>
        <v>0</v>
      </c>
      <c r="P911" s="139">
        <f t="shared" si="277"/>
        <v>0</v>
      </c>
      <c r="Q911" s="66">
        <f t="shared" si="278"/>
        <v>0</v>
      </c>
      <c r="R911" s="66">
        <f t="shared" si="279"/>
        <v>0</v>
      </c>
      <c r="S911" s="10" t="e">
        <f>IF(#REF!="Yes",Q911,(Q911+I911*0.5))</f>
        <v>#REF!</v>
      </c>
      <c r="T911" s="10" t="e">
        <f>IF(#REF!="Yes",R911,(R911+K911*0.5))</f>
        <v>#REF!</v>
      </c>
      <c r="U911" s="151">
        <f t="shared" si="280"/>
        <v>0</v>
      </c>
      <c r="V911" s="16">
        <f t="shared" si="281"/>
        <v>0</v>
      </c>
      <c r="W911" s="16">
        <f t="shared" si="282"/>
        <v>0</v>
      </c>
      <c r="X911" s="138">
        <f>IF(ISNUMBER(VLOOKUP('Rate Calculations'!$A911,#REF!,5,FALSE)),VLOOKUP('Rate Calculations'!$A911,#REF!,5,FALSE),0)</f>
        <v>0</v>
      </c>
      <c r="Y911" s="89">
        <f>IF(ISNUMBER(VLOOKUP('Rate Calculations'!$A911,#REF!,6,FALSE)),VLOOKUP('Rate Calculations'!$A911,#REF!,6,FALSE),0)</f>
        <v>0</v>
      </c>
      <c r="Z911" s="17">
        <f t="shared" si="283"/>
        <v>0</v>
      </c>
      <c r="AA911" s="18">
        <f t="shared" si="284"/>
        <v>0</v>
      </c>
      <c r="AB911" s="46">
        <f t="shared" si="269"/>
        <v>0</v>
      </c>
      <c r="AC911" s="24">
        <f t="shared" si="285"/>
        <v>0</v>
      </c>
      <c r="AD911" s="24">
        <f t="shared" si="286"/>
        <v>0</v>
      </c>
      <c r="AE911" s="27" t="e">
        <f>IF(#REF!="Yes",AC911,(AC911+V911*0.5))</f>
        <v>#REF!</v>
      </c>
      <c r="AF911" s="27" t="e">
        <f>IF(#REF!="Yes",AD911,(AD911+W911*0.5))</f>
        <v>#REF!</v>
      </c>
    </row>
    <row r="912" spans="1:32">
      <c r="A912" s="57" t="str">
        <f t="shared" si="270"/>
        <v xml:space="preserve"> </v>
      </c>
      <c r="B912" s="57"/>
      <c r="C912" s="57"/>
      <c r="D912" s="30" t="str">
        <f>IFERROR((GETPIVOTDATA("Average of Certified Payroll Hourly Rate",'Pivot Table'!$X$3,"Firm Name",A912,"Class Round 3 (PSPO)",B912)),"")</f>
        <v/>
      </c>
      <c r="E912" s="7"/>
      <c r="F912" s="7"/>
      <c r="G912" s="151"/>
      <c r="H912" s="349">
        <f t="shared" si="271"/>
        <v>1.7500000000000002E-2</v>
      </c>
      <c r="I912" s="19">
        <f t="shared" si="272"/>
        <v>0</v>
      </c>
      <c r="J912" s="67">
        <f t="shared" si="273"/>
        <v>3.5000000000000003E-2</v>
      </c>
      <c r="K912" s="19">
        <f t="shared" si="274"/>
        <v>0</v>
      </c>
      <c r="L912" s="138">
        <f>IF(ISNUMBER(VLOOKUP('Rate Calculations'!$A912,#REF!,2,FALSE)),VLOOKUP('Rate Calculations'!$A912,#REF!,2,FALSE),0)</f>
        <v>0</v>
      </c>
      <c r="M912" s="89">
        <f>IF(ISNUMBER(VLOOKUP('Rate Calculations'!$A912,#REF!,4,FALSE)),VLOOKUP('Rate Calculations'!$A912,#REF!,4,FALSE),0)</f>
        <v>0</v>
      </c>
      <c r="N912" s="17">
        <f t="shared" si="275"/>
        <v>0</v>
      </c>
      <c r="O912" s="18">
        <f t="shared" si="276"/>
        <v>0</v>
      </c>
      <c r="P912" s="139">
        <f t="shared" si="277"/>
        <v>0</v>
      </c>
      <c r="Q912" s="66">
        <f t="shared" si="278"/>
        <v>0</v>
      </c>
      <c r="R912" s="66">
        <f t="shared" si="279"/>
        <v>0</v>
      </c>
      <c r="S912" s="10" t="e">
        <f>IF(#REF!="Yes",Q912,(Q912+I912*0.5))</f>
        <v>#REF!</v>
      </c>
      <c r="T912" s="10" t="e">
        <f>IF(#REF!="Yes",R912,(R912+K912*0.5))</f>
        <v>#REF!</v>
      </c>
      <c r="U912" s="151">
        <f t="shared" si="280"/>
        <v>0</v>
      </c>
      <c r="V912" s="16">
        <f t="shared" si="281"/>
        <v>0</v>
      </c>
      <c r="W912" s="16">
        <f t="shared" si="282"/>
        <v>0</v>
      </c>
      <c r="X912" s="138">
        <f>IF(ISNUMBER(VLOOKUP('Rate Calculations'!$A912,#REF!,5,FALSE)),VLOOKUP('Rate Calculations'!$A912,#REF!,5,FALSE),0)</f>
        <v>0</v>
      </c>
      <c r="Y912" s="89">
        <f>IF(ISNUMBER(VLOOKUP('Rate Calculations'!$A912,#REF!,6,FALSE)),VLOOKUP('Rate Calculations'!$A912,#REF!,6,FALSE),0)</f>
        <v>0</v>
      </c>
      <c r="Z912" s="17">
        <f t="shared" si="283"/>
        <v>0</v>
      </c>
      <c r="AA912" s="18">
        <f t="shared" si="284"/>
        <v>0</v>
      </c>
      <c r="AB912" s="46">
        <f t="shared" si="269"/>
        <v>0</v>
      </c>
      <c r="AC912" s="24">
        <f t="shared" si="285"/>
        <v>0</v>
      </c>
      <c r="AD912" s="24">
        <f t="shared" si="286"/>
        <v>0</v>
      </c>
      <c r="AE912" s="27" t="e">
        <f>IF(#REF!="Yes",AC912,(AC912+V912*0.5))</f>
        <v>#REF!</v>
      </c>
      <c r="AF912" s="27" t="e">
        <f>IF(#REF!="Yes",AD912,(AD912+W912*0.5))</f>
        <v>#REF!</v>
      </c>
    </row>
    <row r="913" spans="1:32">
      <c r="A913" s="57" t="str">
        <f t="shared" si="270"/>
        <v xml:space="preserve"> </v>
      </c>
      <c r="B913" s="57"/>
      <c r="C913" s="57"/>
      <c r="D913" s="30" t="str">
        <f>IFERROR((GETPIVOTDATA("Average of Certified Payroll Hourly Rate",'Pivot Table'!$X$3,"Firm Name",A913,"Class Round 3 (PSPO)",B913)),"")</f>
        <v/>
      </c>
      <c r="E913" s="7"/>
      <c r="F913" s="7"/>
      <c r="G913" s="151"/>
      <c r="H913" s="349">
        <f t="shared" si="271"/>
        <v>1.7500000000000002E-2</v>
      </c>
      <c r="I913" s="19">
        <f t="shared" si="272"/>
        <v>0</v>
      </c>
      <c r="J913" s="67">
        <f t="shared" si="273"/>
        <v>3.5000000000000003E-2</v>
      </c>
      <c r="K913" s="19">
        <f t="shared" si="274"/>
        <v>0</v>
      </c>
      <c r="L913" s="138">
        <f>IF(ISNUMBER(VLOOKUP('Rate Calculations'!$A913,#REF!,2,FALSE)),VLOOKUP('Rate Calculations'!$A913,#REF!,2,FALSE),0)</f>
        <v>0</v>
      </c>
      <c r="M913" s="89">
        <f>IF(ISNUMBER(VLOOKUP('Rate Calculations'!$A913,#REF!,4,FALSE)),VLOOKUP('Rate Calculations'!$A913,#REF!,4,FALSE),0)</f>
        <v>0</v>
      </c>
      <c r="N913" s="17">
        <f t="shared" si="275"/>
        <v>0</v>
      </c>
      <c r="O913" s="18">
        <f t="shared" si="276"/>
        <v>0</v>
      </c>
      <c r="P913" s="139">
        <f t="shared" si="277"/>
        <v>0</v>
      </c>
      <c r="Q913" s="66">
        <f t="shared" si="278"/>
        <v>0</v>
      </c>
      <c r="R913" s="66">
        <f t="shared" si="279"/>
        <v>0</v>
      </c>
      <c r="S913" s="10" t="e">
        <f>IF(#REF!="Yes",Q913,(Q913+I913*0.5))</f>
        <v>#REF!</v>
      </c>
      <c r="T913" s="10" t="e">
        <f>IF(#REF!="Yes",R913,(R913+K913*0.5))</f>
        <v>#REF!</v>
      </c>
      <c r="U913" s="151">
        <f t="shared" si="280"/>
        <v>0</v>
      </c>
      <c r="V913" s="16">
        <f t="shared" si="281"/>
        <v>0</v>
      </c>
      <c r="W913" s="16">
        <f t="shared" si="282"/>
        <v>0</v>
      </c>
      <c r="X913" s="138">
        <f>IF(ISNUMBER(VLOOKUP('Rate Calculations'!$A913,#REF!,5,FALSE)),VLOOKUP('Rate Calculations'!$A913,#REF!,5,FALSE),0)</f>
        <v>0</v>
      </c>
      <c r="Y913" s="89">
        <f>IF(ISNUMBER(VLOOKUP('Rate Calculations'!$A913,#REF!,6,FALSE)),VLOOKUP('Rate Calculations'!$A913,#REF!,6,FALSE),0)</f>
        <v>0</v>
      </c>
      <c r="Z913" s="17">
        <f t="shared" si="283"/>
        <v>0</v>
      </c>
      <c r="AA913" s="18">
        <f t="shared" si="284"/>
        <v>0</v>
      </c>
      <c r="AB913" s="46">
        <f t="shared" si="269"/>
        <v>0</v>
      </c>
      <c r="AC913" s="24">
        <f t="shared" si="285"/>
        <v>0</v>
      </c>
      <c r="AD913" s="24">
        <f t="shared" si="286"/>
        <v>0</v>
      </c>
      <c r="AE913" s="27" t="e">
        <f>IF(#REF!="Yes",AC913,(AC913+V913*0.5))</f>
        <v>#REF!</v>
      </c>
      <c r="AF913" s="27" t="e">
        <f>IF(#REF!="Yes",AD913,(AD913+W913*0.5))</f>
        <v>#REF!</v>
      </c>
    </row>
    <row r="914" spans="1:32">
      <c r="A914" s="57" t="str">
        <f t="shared" si="270"/>
        <v xml:space="preserve"> </v>
      </c>
      <c r="B914" s="57"/>
      <c r="C914" s="57"/>
      <c r="D914" s="30" t="str">
        <f>IFERROR((GETPIVOTDATA("Average of Certified Payroll Hourly Rate",'Pivot Table'!$X$3,"Firm Name",A914,"Class Round 3 (PSPO)",B914)),"")</f>
        <v/>
      </c>
      <c r="E914" s="7"/>
      <c r="F914" s="7"/>
      <c r="G914" s="151"/>
      <c r="H914" s="349">
        <f t="shared" si="271"/>
        <v>1.7500000000000002E-2</v>
      </c>
      <c r="I914" s="19">
        <f t="shared" si="272"/>
        <v>0</v>
      </c>
      <c r="J914" s="67">
        <f t="shared" si="273"/>
        <v>3.5000000000000003E-2</v>
      </c>
      <c r="K914" s="19">
        <f t="shared" si="274"/>
        <v>0</v>
      </c>
      <c r="L914" s="138">
        <f>IF(ISNUMBER(VLOOKUP('Rate Calculations'!$A914,#REF!,2,FALSE)),VLOOKUP('Rate Calculations'!$A914,#REF!,2,FALSE),0)</f>
        <v>0</v>
      </c>
      <c r="M914" s="89">
        <f>IF(ISNUMBER(VLOOKUP('Rate Calculations'!$A914,#REF!,4,FALSE)),VLOOKUP('Rate Calculations'!$A914,#REF!,4,FALSE),0)</f>
        <v>0</v>
      </c>
      <c r="N914" s="17">
        <f t="shared" si="275"/>
        <v>0</v>
      </c>
      <c r="O914" s="18">
        <f t="shared" si="276"/>
        <v>0</v>
      </c>
      <c r="P914" s="139">
        <f t="shared" si="277"/>
        <v>0</v>
      </c>
      <c r="Q914" s="66">
        <f t="shared" si="278"/>
        <v>0</v>
      </c>
      <c r="R914" s="66">
        <f t="shared" si="279"/>
        <v>0</v>
      </c>
      <c r="S914" s="10" t="e">
        <f>IF(#REF!="Yes",Q914,(Q914+I914*0.5))</f>
        <v>#REF!</v>
      </c>
      <c r="T914" s="10" t="e">
        <f>IF(#REF!="Yes",R914,(R914+K914*0.5))</f>
        <v>#REF!</v>
      </c>
      <c r="U914" s="151">
        <f t="shared" si="280"/>
        <v>0</v>
      </c>
      <c r="V914" s="16">
        <f t="shared" si="281"/>
        <v>0</v>
      </c>
      <c r="W914" s="16">
        <f t="shared" si="282"/>
        <v>0</v>
      </c>
      <c r="X914" s="138">
        <f>IF(ISNUMBER(VLOOKUP('Rate Calculations'!$A914,#REF!,5,FALSE)),VLOOKUP('Rate Calculations'!$A914,#REF!,5,FALSE),0)</f>
        <v>0</v>
      </c>
      <c r="Y914" s="89">
        <f>IF(ISNUMBER(VLOOKUP('Rate Calculations'!$A914,#REF!,6,FALSE)),VLOOKUP('Rate Calculations'!$A914,#REF!,6,FALSE),0)</f>
        <v>0</v>
      </c>
      <c r="Z914" s="17">
        <f t="shared" si="283"/>
        <v>0</v>
      </c>
      <c r="AA914" s="18">
        <f t="shared" si="284"/>
        <v>0</v>
      </c>
      <c r="AB914" s="46">
        <f t="shared" si="269"/>
        <v>0</v>
      </c>
      <c r="AC914" s="24">
        <f t="shared" si="285"/>
        <v>0</v>
      </c>
      <c r="AD914" s="24">
        <f t="shared" si="286"/>
        <v>0</v>
      </c>
      <c r="AE914" s="27" t="e">
        <f>IF(#REF!="Yes",AC914,(AC914+V914*0.5))</f>
        <v>#REF!</v>
      </c>
      <c r="AF914" s="27" t="e">
        <f>IF(#REF!="Yes",AD914,(AD914+W914*0.5))</f>
        <v>#REF!</v>
      </c>
    </row>
    <row r="915" spans="1:32">
      <c r="A915" s="57" t="str">
        <f t="shared" si="270"/>
        <v xml:space="preserve"> </v>
      </c>
      <c r="B915" s="57"/>
      <c r="C915" s="57"/>
      <c r="D915" s="30" t="str">
        <f>IFERROR((GETPIVOTDATA("Average of Certified Payroll Hourly Rate",'Pivot Table'!$X$3,"Firm Name",A915,"Class Round 3 (PSPO)",B915)),"")</f>
        <v/>
      </c>
      <c r="E915" s="7"/>
      <c r="F915" s="7"/>
      <c r="G915" s="151"/>
      <c r="H915" s="349">
        <f t="shared" si="271"/>
        <v>1.7500000000000002E-2</v>
      </c>
      <c r="I915" s="19">
        <f t="shared" si="272"/>
        <v>0</v>
      </c>
      <c r="J915" s="67">
        <f t="shared" si="273"/>
        <v>3.5000000000000003E-2</v>
      </c>
      <c r="K915" s="19">
        <f t="shared" si="274"/>
        <v>0</v>
      </c>
      <c r="L915" s="138">
        <f>IF(ISNUMBER(VLOOKUP('Rate Calculations'!$A915,#REF!,2,FALSE)),VLOOKUP('Rate Calculations'!$A915,#REF!,2,FALSE),0)</f>
        <v>0</v>
      </c>
      <c r="M915" s="89">
        <f>IF(ISNUMBER(VLOOKUP('Rate Calculations'!$A915,#REF!,4,FALSE)),VLOOKUP('Rate Calculations'!$A915,#REF!,4,FALSE),0)</f>
        <v>0</v>
      </c>
      <c r="N915" s="17">
        <f t="shared" si="275"/>
        <v>0</v>
      </c>
      <c r="O915" s="18">
        <f t="shared" si="276"/>
        <v>0</v>
      </c>
      <c r="P915" s="139">
        <f t="shared" si="277"/>
        <v>0</v>
      </c>
      <c r="Q915" s="66">
        <f t="shared" si="278"/>
        <v>0</v>
      </c>
      <c r="R915" s="66">
        <f t="shared" si="279"/>
        <v>0</v>
      </c>
      <c r="S915" s="10" t="e">
        <f>IF(#REF!="Yes",Q915,(Q915+I915*0.5))</f>
        <v>#REF!</v>
      </c>
      <c r="T915" s="10" t="e">
        <f>IF(#REF!="Yes",R915,(R915+K915*0.5))</f>
        <v>#REF!</v>
      </c>
      <c r="U915" s="151">
        <f t="shared" si="280"/>
        <v>0</v>
      </c>
      <c r="V915" s="16">
        <f t="shared" si="281"/>
        <v>0</v>
      </c>
      <c r="W915" s="16">
        <f t="shared" si="282"/>
        <v>0</v>
      </c>
      <c r="X915" s="138">
        <f>IF(ISNUMBER(VLOOKUP('Rate Calculations'!$A915,#REF!,5,FALSE)),VLOOKUP('Rate Calculations'!$A915,#REF!,5,FALSE),0)</f>
        <v>0</v>
      </c>
      <c r="Y915" s="89">
        <f>IF(ISNUMBER(VLOOKUP('Rate Calculations'!$A915,#REF!,6,FALSE)),VLOOKUP('Rate Calculations'!$A915,#REF!,6,FALSE),0)</f>
        <v>0</v>
      </c>
      <c r="Z915" s="17">
        <f t="shared" si="283"/>
        <v>0</v>
      </c>
      <c r="AA915" s="18">
        <f t="shared" si="284"/>
        <v>0</v>
      </c>
      <c r="AB915" s="46">
        <f t="shared" si="269"/>
        <v>0</v>
      </c>
      <c r="AC915" s="24">
        <f t="shared" si="285"/>
        <v>0</v>
      </c>
      <c r="AD915" s="24">
        <f t="shared" si="286"/>
        <v>0</v>
      </c>
      <c r="AE915" s="27" t="e">
        <f>IF(#REF!="Yes",AC915,(AC915+V915*0.5))</f>
        <v>#REF!</v>
      </c>
      <c r="AF915" s="27" t="e">
        <f>IF(#REF!="Yes",AD915,(AD915+W915*0.5))</f>
        <v>#REF!</v>
      </c>
    </row>
    <row r="916" spans="1:32">
      <c r="A916" s="57" t="str">
        <f t="shared" si="270"/>
        <v xml:space="preserve"> </v>
      </c>
      <c r="B916" s="57"/>
      <c r="C916" s="57"/>
      <c r="D916" s="30" t="str">
        <f>IFERROR((GETPIVOTDATA("Average of Certified Payroll Hourly Rate",'Pivot Table'!$X$3,"Firm Name",A916,"Class Round 3 (PSPO)",B916)),"")</f>
        <v/>
      </c>
      <c r="E916" s="7"/>
      <c r="F916" s="7"/>
      <c r="G916" s="151"/>
      <c r="H916" s="349">
        <f t="shared" si="271"/>
        <v>1.7500000000000002E-2</v>
      </c>
      <c r="I916" s="19">
        <f t="shared" si="272"/>
        <v>0</v>
      </c>
      <c r="J916" s="67">
        <f t="shared" si="273"/>
        <v>3.5000000000000003E-2</v>
      </c>
      <c r="K916" s="19">
        <f t="shared" si="274"/>
        <v>0</v>
      </c>
      <c r="L916" s="138">
        <f>IF(ISNUMBER(VLOOKUP('Rate Calculations'!$A916,#REF!,2,FALSE)),VLOOKUP('Rate Calculations'!$A916,#REF!,2,FALSE),0)</f>
        <v>0</v>
      </c>
      <c r="M916" s="89">
        <f>IF(ISNUMBER(VLOOKUP('Rate Calculations'!$A916,#REF!,4,FALSE)),VLOOKUP('Rate Calculations'!$A916,#REF!,4,FALSE),0)</f>
        <v>0</v>
      </c>
      <c r="N916" s="17">
        <f t="shared" si="275"/>
        <v>0</v>
      </c>
      <c r="O916" s="18">
        <f t="shared" si="276"/>
        <v>0</v>
      </c>
      <c r="P916" s="139">
        <f t="shared" si="277"/>
        <v>0</v>
      </c>
      <c r="Q916" s="66">
        <f t="shared" si="278"/>
        <v>0</v>
      </c>
      <c r="R916" s="66">
        <f t="shared" si="279"/>
        <v>0</v>
      </c>
      <c r="S916" s="10" t="e">
        <f>IF(#REF!="Yes",Q916,(Q916+I916*0.5))</f>
        <v>#REF!</v>
      </c>
      <c r="T916" s="10" t="e">
        <f>IF(#REF!="Yes",R916,(R916+K916*0.5))</f>
        <v>#REF!</v>
      </c>
      <c r="U916" s="151">
        <f t="shared" si="280"/>
        <v>0</v>
      </c>
      <c r="V916" s="16">
        <f t="shared" si="281"/>
        <v>0</v>
      </c>
      <c r="W916" s="16">
        <f t="shared" si="282"/>
        <v>0</v>
      </c>
      <c r="X916" s="138">
        <f>IF(ISNUMBER(VLOOKUP('Rate Calculations'!$A916,#REF!,5,FALSE)),VLOOKUP('Rate Calculations'!$A916,#REF!,5,FALSE),0)</f>
        <v>0</v>
      </c>
      <c r="Y916" s="89">
        <f>IF(ISNUMBER(VLOOKUP('Rate Calculations'!$A916,#REF!,6,FALSE)),VLOOKUP('Rate Calculations'!$A916,#REF!,6,FALSE),0)</f>
        <v>0</v>
      </c>
      <c r="Z916" s="17">
        <f t="shared" si="283"/>
        <v>0</v>
      </c>
      <c r="AA916" s="18">
        <f t="shared" si="284"/>
        <v>0</v>
      </c>
      <c r="AB916" s="46">
        <f t="shared" si="269"/>
        <v>0</v>
      </c>
      <c r="AC916" s="24">
        <f t="shared" si="285"/>
        <v>0</v>
      </c>
      <c r="AD916" s="24">
        <f t="shared" si="286"/>
        <v>0</v>
      </c>
      <c r="AE916" s="27" t="e">
        <f>IF(#REF!="Yes",AC916,(AC916+V916*0.5))</f>
        <v>#REF!</v>
      </c>
      <c r="AF916" s="27" t="e">
        <f>IF(#REF!="Yes",AD916,(AD916+W916*0.5))</f>
        <v>#REF!</v>
      </c>
    </row>
    <row r="917" spans="1:32">
      <c r="A917" s="57" t="str">
        <f t="shared" si="270"/>
        <v xml:space="preserve"> </v>
      </c>
      <c r="B917" s="57"/>
      <c r="C917" s="57"/>
      <c r="D917" s="30" t="str">
        <f>IFERROR((GETPIVOTDATA("Average of Certified Payroll Hourly Rate",'Pivot Table'!$X$3,"Firm Name",A917,"Class Round 3 (PSPO)",B917)),"")</f>
        <v/>
      </c>
      <c r="E917" s="7"/>
      <c r="F917" s="7"/>
      <c r="G917" s="151"/>
      <c r="H917" s="349">
        <f t="shared" si="271"/>
        <v>1.7500000000000002E-2</v>
      </c>
      <c r="I917" s="19">
        <f t="shared" si="272"/>
        <v>0</v>
      </c>
      <c r="J917" s="67">
        <f t="shared" si="273"/>
        <v>3.5000000000000003E-2</v>
      </c>
      <c r="K917" s="19">
        <f t="shared" si="274"/>
        <v>0</v>
      </c>
      <c r="L917" s="138">
        <f>IF(ISNUMBER(VLOOKUP('Rate Calculations'!$A917,#REF!,2,FALSE)),VLOOKUP('Rate Calculations'!$A917,#REF!,2,FALSE),0)</f>
        <v>0</v>
      </c>
      <c r="M917" s="89">
        <f>IF(ISNUMBER(VLOOKUP('Rate Calculations'!$A917,#REF!,4,FALSE)),VLOOKUP('Rate Calculations'!$A917,#REF!,4,FALSE),0)</f>
        <v>0</v>
      </c>
      <c r="N917" s="17">
        <f t="shared" si="275"/>
        <v>0</v>
      </c>
      <c r="O917" s="18">
        <f t="shared" si="276"/>
        <v>0</v>
      </c>
      <c r="P917" s="139">
        <f t="shared" si="277"/>
        <v>0</v>
      </c>
      <c r="Q917" s="66">
        <f t="shared" si="278"/>
        <v>0</v>
      </c>
      <c r="R917" s="66">
        <f t="shared" si="279"/>
        <v>0</v>
      </c>
      <c r="S917" s="10" t="e">
        <f>IF(#REF!="Yes",Q917,(Q917+I917*0.5))</f>
        <v>#REF!</v>
      </c>
      <c r="T917" s="10" t="e">
        <f>IF(#REF!="Yes",R917,(R917+K917*0.5))</f>
        <v>#REF!</v>
      </c>
      <c r="U917" s="151">
        <f t="shared" si="280"/>
        <v>0</v>
      </c>
      <c r="V917" s="16">
        <f t="shared" si="281"/>
        <v>0</v>
      </c>
      <c r="W917" s="16">
        <f t="shared" si="282"/>
        <v>0</v>
      </c>
      <c r="X917" s="138">
        <f>IF(ISNUMBER(VLOOKUP('Rate Calculations'!$A917,#REF!,5,FALSE)),VLOOKUP('Rate Calculations'!$A917,#REF!,5,FALSE),0)</f>
        <v>0</v>
      </c>
      <c r="Y917" s="89">
        <f>IF(ISNUMBER(VLOOKUP('Rate Calculations'!$A917,#REF!,6,FALSE)),VLOOKUP('Rate Calculations'!$A917,#REF!,6,FALSE),0)</f>
        <v>0</v>
      </c>
      <c r="Z917" s="17">
        <f t="shared" si="283"/>
        <v>0</v>
      </c>
      <c r="AA917" s="18">
        <f t="shared" si="284"/>
        <v>0</v>
      </c>
      <c r="AB917" s="46">
        <f t="shared" si="269"/>
        <v>0</v>
      </c>
      <c r="AC917" s="24">
        <f t="shared" si="285"/>
        <v>0</v>
      </c>
      <c r="AD917" s="24">
        <f t="shared" si="286"/>
        <v>0</v>
      </c>
      <c r="AE917" s="27" t="e">
        <f>IF(#REF!="Yes",AC917,(AC917+V917*0.5))</f>
        <v>#REF!</v>
      </c>
      <c r="AF917" s="27" t="e">
        <f>IF(#REF!="Yes",AD917,(AD917+W917*0.5))</f>
        <v>#REF!</v>
      </c>
    </row>
    <row r="918" spans="1:32">
      <c r="A918" s="57" t="str">
        <f t="shared" si="270"/>
        <v xml:space="preserve"> </v>
      </c>
      <c r="B918" s="57"/>
      <c r="C918" s="57"/>
      <c r="D918" s="30" t="str">
        <f>IFERROR((GETPIVOTDATA("Average of Certified Payroll Hourly Rate",'Pivot Table'!$X$3,"Firm Name",A918,"Class Round 3 (PSPO)",B918)),"")</f>
        <v/>
      </c>
      <c r="E918" s="7"/>
      <c r="F918" s="7"/>
      <c r="G918" s="151"/>
      <c r="H918" s="349">
        <f t="shared" si="271"/>
        <v>1.7500000000000002E-2</v>
      </c>
      <c r="I918" s="19">
        <f t="shared" si="272"/>
        <v>0</v>
      </c>
      <c r="J918" s="67">
        <f t="shared" si="273"/>
        <v>3.5000000000000003E-2</v>
      </c>
      <c r="K918" s="19">
        <f t="shared" si="274"/>
        <v>0</v>
      </c>
      <c r="L918" s="138">
        <f>IF(ISNUMBER(VLOOKUP('Rate Calculations'!$A918,#REF!,2,FALSE)),VLOOKUP('Rate Calculations'!$A918,#REF!,2,FALSE),0)</f>
        <v>0</v>
      </c>
      <c r="M918" s="89">
        <f>IF(ISNUMBER(VLOOKUP('Rate Calculations'!$A918,#REF!,4,FALSE)),VLOOKUP('Rate Calculations'!$A918,#REF!,4,FALSE),0)</f>
        <v>0</v>
      </c>
      <c r="N918" s="17">
        <f t="shared" si="275"/>
        <v>0</v>
      </c>
      <c r="O918" s="18">
        <f t="shared" si="276"/>
        <v>0</v>
      </c>
      <c r="P918" s="139">
        <f t="shared" si="277"/>
        <v>0</v>
      </c>
      <c r="Q918" s="66">
        <f t="shared" si="278"/>
        <v>0</v>
      </c>
      <c r="R918" s="66">
        <f t="shared" si="279"/>
        <v>0</v>
      </c>
      <c r="S918" s="10" t="e">
        <f>IF(#REF!="Yes",Q918,(Q918+I918*0.5))</f>
        <v>#REF!</v>
      </c>
      <c r="T918" s="10" t="e">
        <f>IF(#REF!="Yes",R918,(R918+K918*0.5))</f>
        <v>#REF!</v>
      </c>
      <c r="U918" s="151">
        <f t="shared" si="280"/>
        <v>0</v>
      </c>
      <c r="V918" s="16">
        <f t="shared" si="281"/>
        <v>0</v>
      </c>
      <c r="W918" s="16">
        <f t="shared" si="282"/>
        <v>0</v>
      </c>
      <c r="X918" s="138">
        <f>IF(ISNUMBER(VLOOKUP('Rate Calculations'!$A918,#REF!,5,FALSE)),VLOOKUP('Rate Calculations'!$A918,#REF!,5,FALSE),0)</f>
        <v>0</v>
      </c>
      <c r="Y918" s="89">
        <f>IF(ISNUMBER(VLOOKUP('Rate Calculations'!$A918,#REF!,6,FALSE)),VLOOKUP('Rate Calculations'!$A918,#REF!,6,FALSE),0)</f>
        <v>0</v>
      </c>
      <c r="Z918" s="17">
        <f t="shared" si="283"/>
        <v>0</v>
      </c>
      <c r="AA918" s="18">
        <f t="shared" si="284"/>
        <v>0</v>
      </c>
      <c r="AB918" s="46">
        <f t="shared" si="269"/>
        <v>0</v>
      </c>
      <c r="AC918" s="24">
        <f t="shared" si="285"/>
        <v>0</v>
      </c>
      <c r="AD918" s="24">
        <f t="shared" si="286"/>
        <v>0</v>
      </c>
      <c r="AE918" s="27" t="e">
        <f>IF(#REF!="Yes",AC918,(AC918+V918*0.5))</f>
        <v>#REF!</v>
      </c>
      <c r="AF918" s="27" t="e">
        <f>IF(#REF!="Yes",AD918,(AD918+W918*0.5))</f>
        <v>#REF!</v>
      </c>
    </row>
    <row r="919" spans="1:32">
      <c r="A919" s="57" t="str">
        <f t="shared" si="270"/>
        <v xml:space="preserve"> </v>
      </c>
      <c r="B919" s="57"/>
      <c r="C919" s="57"/>
      <c r="D919" s="30" t="str">
        <f>IFERROR((GETPIVOTDATA("Average of Certified Payroll Hourly Rate",'Pivot Table'!$X$3,"Firm Name",A919,"Class Round 3 (PSPO)",B919)),"")</f>
        <v/>
      </c>
      <c r="E919" s="7"/>
      <c r="F919" s="7"/>
      <c r="G919" s="151"/>
      <c r="H919" s="349">
        <f t="shared" si="271"/>
        <v>1.7500000000000002E-2</v>
      </c>
      <c r="I919" s="19">
        <f t="shared" si="272"/>
        <v>0</v>
      </c>
      <c r="J919" s="67">
        <f t="shared" si="273"/>
        <v>3.5000000000000003E-2</v>
      </c>
      <c r="K919" s="19">
        <f t="shared" si="274"/>
        <v>0</v>
      </c>
      <c r="L919" s="138">
        <f>IF(ISNUMBER(VLOOKUP('Rate Calculations'!$A919,#REF!,2,FALSE)),VLOOKUP('Rate Calculations'!$A919,#REF!,2,FALSE),0)</f>
        <v>0</v>
      </c>
      <c r="M919" s="89">
        <f>IF(ISNUMBER(VLOOKUP('Rate Calculations'!$A919,#REF!,4,FALSE)),VLOOKUP('Rate Calculations'!$A919,#REF!,4,FALSE),0)</f>
        <v>0</v>
      </c>
      <c r="N919" s="17">
        <f t="shared" si="275"/>
        <v>0</v>
      </c>
      <c r="O919" s="18">
        <f t="shared" si="276"/>
        <v>0</v>
      </c>
      <c r="P919" s="139">
        <f t="shared" si="277"/>
        <v>0</v>
      </c>
      <c r="Q919" s="66">
        <f t="shared" si="278"/>
        <v>0</v>
      </c>
      <c r="R919" s="66">
        <f t="shared" si="279"/>
        <v>0</v>
      </c>
      <c r="S919" s="10" t="e">
        <f>IF(#REF!="Yes",Q919,(Q919+I919*0.5))</f>
        <v>#REF!</v>
      </c>
      <c r="T919" s="10" t="e">
        <f>IF(#REF!="Yes",R919,(R919+K919*0.5))</f>
        <v>#REF!</v>
      </c>
      <c r="U919" s="151">
        <f t="shared" si="280"/>
        <v>0</v>
      </c>
      <c r="V919" s="16">
        <f t="shared" si="281"/>
        <v>0</v>
      </c>
      <c r="W919" s="16">
        <f t="shared" si="282"/>
        <v>0</v>
      </c>
      <c r="X919" s="138">
        <f>IF(ISNUMBER(VLOOKUP('Rate Calculations'!$A919,#REF!,5,FALSE)),VLOOKUP('Rate Calculations'!$A919,#REF!,5,FALSE),0)</f>
        <v>0</v>
      </c>
      <c r="Y919" s="89">
        <f>IF(ISNUMBER(VLOOKUP('Rate Calculations'!$A919,#REF!,6,FALSE)),VLOOKUP('Rate Calculations'!$A919,#REF!,6,FALSE),0)</f>
        <v>0</v>
      </c>
      <c r="Z919" s="17">
        <f t="shared" si="283"/>
        <v>0</v>
      </c>
      <c r="AA919" s="18">
        <f t="shared" si="284"/>
        <v>0</v>
      </c>
      <c r="AB919" s="46">
        <f t="shared" si="269"/>
        <v>0</v>
      </c>
      <c r="AC919" s="24">
        <f t="shared" si="285"/>
        <v>0</v>
      </c>
      <c r="AD919" s="24">
        <f t="shared" si="286"/>
        <v>0</v>
      </c>
      <c r="AE919" s="27" t="e">
        <f>IF(#REF!="Yes",AC919,(AC919+V919*0.5))</f>
        <v>#REF!</v>
      </c>
      <c r="AF919" s="27" t="e">
        <f>IF(#REF!="Yes",AD919,(AD919+W919*0.5))</f>
        <v>#REF!</v>
      </c>
    </row>
    <row r="920" spans="1:32">
      <c r="A920" s="57" t="str">
        <f t="shared" si="270"/>
        <v xml:space="preserve"> </v>
      </c>
      <c r="B920" s="57"/>
      <c r="C920" s="57"/>
      <c r="D920" s="30" t="str">
        <f>IFERROR((GETPIVOTDATA("Average of Certified Payroll Hourly Rate",'Pivot Table'!$X$3,"Firm Name",A920,"Class Round 3 (PSPO)",B920)),"")</f>
        <v/>
      </c>
      <c r="E920" s="7"/>
      <c r="F920" s="7"/>
      <c r="G920" s="151"/>
      <c r="H920" s="349">
        <f t="shared" si="271"/>
        <v>1.7500000000000002E-2</v>
      </c>
      <c r="I920" s="19">
        <f t="shared" si="272"/>
        <v>0</v>
      </c>
      <c r="J920" s="67">
        <f t="shared" si="273"/>
        <v>3.5000000000000003E-2</v>
      </c>
      <c r="K920" s="19">
        <f t="shared" si="274"/>
        <v>0</v>
      </c>
      <c r="L920" s="138">
        <f>IF(ISNUMBER(VLOOKUP('Rate Calculations'!$A920,#REF!,2,FALSE)),VLOOKUP('Rate Calculations'!$A920,#REF!,2,FALSE),0)</f>
        <v>0</v>
      </c>
      <c r="M920" s="89">
        <f>IF(ISNUMBER(VLOOKUP('Rate Calculations'!$A920,#REF!,4,FALSE)),VLOOKUP('Rate Calculations'!$A920,#REF!,4,FALSE),0)</f>
        <v>0</v>
      </c>
      <c r="N920" s="17">
        <f t="shared" si="275"/>
        <v>0</v>
      </c>
      <c r="O920" s="18">
        <f t="shared" si="276"/>
        <v>0</v>
      </c>
      <c r="P920" s="139">
        <f t="shared" si="277"/>
        <v>0</v>
      </c>
      <c r="Q920" s="66">
        <f t="shared" si="278"/>
        <v>0</v>
      </c>
      <c r="R920" s="66">
        <f t="shared" si="279"/>
        <v>0</v>
      </c>
      <c r="S920" s="10" t="e">
        <f>IF(#REF!="Yes",Q920,(Q920+I920*0.5))</f>
        <v>#REF!</v>
      </c>
      <c r="T920" s="10" t="e">
        <f>IF(#REF!="Yes",R920,(R920+K920*0.5))</f>
        <v>#REF!</v>
      </c>
      <c r="U920" s="151">
        <f t="shared" si="280"/>
        <v>0</v>
      </c>
      <c r="V920" s="16">
        <f t="shared" si="281"/>
        <v>0</v>
      </c>
      <c r="W920" s="16">
        <f t="shared" si="282"/>
        <v>0</v>
      </c>
      <c r="X920" s="138">
        <f>IF(ISNUMBER(VLOOKUP('Rate Calculations'!$A920,#REF!,5,FALSE)),VLOOKUP('Rate Calculations'!$A920,#REF!,5,FALSE),0)</f>
        <v>0</v>
      </c>
      <c r="Y920" s="89">
        <f>IF(ISNUMBER(VLOOKUP('Rate Calculations'!$A920,#REF!,6,FALSE)),VLOOKUP('Rate Calculations'!$A920,#REF!,6,FALSE),0)</f>
        <v>0</v>
      </c>
      <c r="Z920" s="17">
        <f t="shared" si="283"/>
        <v>0</v>
      </c>
      <c r="AA920" s="18">
        <f t="shared" si="284"/>
        <v>0</v>
      </c>
      <c r="AB920" s="46">
        <f t="shared" si="269"/>
        <v>0</v>
      </c>
      <c r="AC920" s="24">
        <f t="shared" si="285"/>
        <v>0</v>
      </c>
      <c r="AD920" s="24">
        <f t="shared" si="286"/>
        <v>0</v>
      </c>
      <c r="AE920" s="27" t="e">
        <f>IF(#REF!="Yes",AC920,(AC920+V920*0.5))</f>
        <v>#REF!</v>
      </c>
      <c r="AF920" s="27" t="e">
        <f>IF(#REF!="Yes",AD920,(AD920+W920*0.5))</f>
        <v>#REF!</v>
      </c>
    </row>
    <row r="921" spans="1:32">
      <c r="A921" s="57" t="str">
        <f t="shared" si="270"/>
        <v xml:space="preserve"> </v>
      </c>
      <c r="B921" s="57"/>
      <c r="C921" s="57"/>
      <c r="D921" s="30" t="str">
        <f>IFERROR((GETPIVOTDATA("Average of Certified Payroll Hourly Rate",'Pivot Table'!$X$3,"Firm Name",A921,"Class Round 3 (PSPO)",B921)),"")</f>
        <v/>
      </c>
      <c r="E921" s="7"/>
      <c r="F921" s="7"/>
      <c r="G921" s="151"/>
      <c r="H921" s="349">
        <f t="shared" si="271"/>
        <v>1.7500000000000002E-2</v>
      </c>
      <c r="I921" s="19">
        <f t="shared" si="272"/>
        <v>0</v>
      </c>
      <c r="J921" s="67">
        <f t="shared" si="273"/>
        <v>3.5000000000000003E-2</v>
      </c>
      <c r="K921" s="19">
        <f t="shared" si="274"/>
        <v>0</v>
      </c>
      <c r="L921" s="138">
        <f>IF(ISNUMBER(VLOOKUP('Rate Calculations'!$A921,#REF!,2,FALSE)),VLOOKUP('Rate Calculations'!$A921,#REF!,2,FALSE),0)</f>
        <v>0</v>
      </c>
      <c r="M921" s="89">
        <f>IF(ISNUMBER(VLOOKUP('Rate Calculations'!$A921,#REF!,4,FALSE)),VLOOKUP('Rate Calculations'!$A921,#REF!,4,FALSE),0)</f>
        <v>0</v>
      </c>
      <c r="N921" s="17">
        <f t="shared" si="275"/>
        <v>0</v>
      </c>
      <c r="O921" s="18">
        <f t="shared" si="276"/>
        <v>0</v>
      </c>
      <c r="P921" s="139">
        <f t="shared" si="277"/>
        <v>0</v>
      </c>
      <c r="Q921" s="66">
        <f t="shared" si="278"/>
        <v>0</v>
      </c>
      <c r="R921" s="66">
        <f t="shared" si="279"/>
        <v>0</v>
      </c>
      <c r="S921" s="10" t="e">
        <f>IF(#REF!="Yes",Q921,(Q921+I921*0.5))</f>
        <v>#REF!</v>
      </c>
      <c r="T921" s="10" t="e">
        <f>IF(#REF!="Yes",R921,(R921+K921*0.5))</f>
        <v>#REF!</v>
      </c>
      <c r="U921" s="151">
        <f t="shared" si="280"/>
        <v>0</v>
      </c>
      <c r="V921" s="16">
        <f t="shared" si="281"/>
        <v>0</v>
      </c>
      <c r="W921" s="16">
        <f t="shared" si="282"/>
        <v>0</v>
      </c>
      <c r="X921" s="138">
        <f>IF(ISNUMBER(VLOOKUP('Rate Calculations'!$A921,#REF!,5,FALSE)),VLOOKUP('Rate Calculations'!$A921,#REF!,5,FALSE),0)</f>
        <v>0</v>
      </c>
      <c r="Y921" s="89">
        <f>IF(ISNUMBER(VLOOKUP('Rate Calculations'!$A921,#REF!,6,FALSE)),VLOOKUP('Rate Calculations'!$A921,#REF!,6,FALSE),0)</f>
        <v>0</v>
      </c>
      <c r="Z921" s="17">
        <f t="shared" si="283"/>
        <v>0</v>
      </c>
      <c r="AA921" s="18">
        <f t="shared" si="284"/>
        <v>0</v>
      </c>
      <c r="AB921" s="46">
        <f t="shared" si="269"/>
        <v>0</v>
      </c>
      <c r="AC921" s="24">
        <f t="shared" si="285"/>
        <v>0</v>
      </c>
      <c r="AD921" s="24">
        <f t="shared" si="286"/>
        <v>0</v>
      </c>
      <c r="AE921" s="27" t="e">
        <f>IF(#REF!="Yes",AC921,(AC921+V921*0.5))</f>
        <v>#REF!</v>
      </c>
      <c r="AF921" s="27" t="e">
        <f>IF(#REF!="Yes",AD921,(AD921+W921*0.5))</f>
        <v>#REF!</v>
      </c>
    </row>
    <row r="922" spans="1:32">
      <c r="A922" s="57" t="str">
        <f t="shared" si="270"/>
        <v xml:space="preserve"> </v>
      </c>
      <c r="B922" s="57"/>
      <c r="C922" s="57"/>
      <c r="D922" s="30" t="str">
        <f>IFERROR((GETPIVOTDATA("Average of Certified Payroll Hourly Rate",'Pivot Table'!$X$3,"Firm Name",A922,"Class Round 3 (PSPO)",B922)),"")</f>
        <v/>
      </c>
      <c r="E922" s="7"/>
      <c r="F922" s="7"/>
      <c r="G922" s="151"/>
      <c r="H922" s="349">
        <f t="shared" si="271"/>
        <v>1.7500000000000002E-2</v>
      </c>
      <c r="I922" s="19">
        <f t="shared" si="272"/>
        <v>0</v>
      </c>
      <c r="J922" s="67">
        <f t="shared" si="273"/>
        <v>3.5000000000000003E-2</v>
      </c>
      <c r="K922" s="19">
        <f t="shared" si="274"/>
        <v>0</v>
      </c>
      <c r="L922" s="138">
        <f>IF(ISNUMBER(VLOOKUP('Rate Calculations'!$A922,#REF!,2,FALSE)),VLOOKUP('Rate Calculations'!$A922,#REF!,2,FALSE),0)</f>
        <v>0</v>
      </c>
      <c r="M922" s="89">
        <f>IF(ISNUMBER(VLOOKUP('Rate Calculations'!$A922,#REF!,4,FALSE)),VLOOKUP('Rate Calculations'!$A922,#REF!,4,FALSE),0)</f>
        <v>0</v>
      </c>
      <c r="N922" s="17">
        <f t="shared" si="275"/>
        <v>0</v>
      </c>
      <c r="O922" s="18">
        <f t="shared" si="276"/>
        <v>0</v>
      </c>
      <c r="P922" s="139">
        <f t="shared" si="277"/>
        <v>0</v>
      </c>
      <c r="Q922" s="66">
        <f t="shared" si="278"/>
        <v>0</v>
      </c>
      <c r="R922" s="66">
        <f t="shared" si="279"/>
        <v>0</v>
      </c>
      <c r="S922" s="10" t="e">
        <f>IF(#REF!="Yes",Q922,(Q922+I922*0.5))</f>
        <v>#REF!</v>
      </c>
      <c r="T922" s="10" t="e">
        <f>IF(#REF!="Yes",R922,(R922+K922*0.5))</f>
        <v>#REF!</v>
      </c>
      <c r="U922" s="151">
        <f t="shared" si="280"/>
        <v>0</v>
      </c>
      <c r="V922" s="16">
        <f t="shared" si="281"/>
        <v>0</v>
      </c>
      <c r="W922" s="16">
        <f t="shared" si="282"/>
        <v>0</v>
      </c>
      <c r="X922" s="138">
        <f>IF(ISNUMBER(VLOOKUP('Rate Calculations'!$A922,#REF!,5,FALSE)),VLOOKUP('Rate Calculations'!$A922,#REF!,5,FALSE),0)</f>
        <v>0</v>
      </c>
      <c r="Y922" s="89">
        <f>IF(ISNUMBER(VLOOKUP('Rate Calculations'!$A922,#REF!,6,FALSE)),VLOOKUP('Rate Calculations'!$A922,#REF!,6,FALSE),0)</f>
        <v>0</v>
      </c>
      <c r="Z922" s="17">
        <f t="shared" si="283"/>
        <v>0</v>
      </c>
      <c r="AA922" s="18">
        <f t="shared" si="284"/>
        <v>0</v>
      </c>
      <c r="AB922" s="46">
        <f t="shared" si="269"/>
        <v>0</v>
      </c>
      <c r="AC922" s="24">
        <f t="shared" si="285"/>
        <v>0</v>
      </c>
      <c r="AD922" s="24">
        <f t="shared" si="286"/>
        <v>0</v>
      </c>
      <c r="AE922" s="27" t="e">
        <f>IF(#REF!="Yes",AC922,(AC922+V922*0.5))</f>
        <v>#REF!</v>
      </c>
      <c r="AF922" s="27" t="e">
        <f>IF(#REF!="Yes",AD922,(AD922+W922*0.5))</f>
        <v>#REF!</v>
      </c>
    </row>
    <row r="923" spans="1:32">
      <c r="A923" s="57" t="str">
        <f t="shared" si="270"/>
        <v xml:space="preserve"> </v>
      </c>
      <c r="B923" s="57"/>
      <c r="C923" s="57"/>
      <c r="D923" s="30" t="str">
        <f>IFERROR((GETPIVOTDATA("Average of Certified Payroll Hourly Rate",'Pivot Table'!$X$3,"Firm Name",A923,"Class Round 3 (PSPO)",B923)),"")</f>
        <v/>
      </c>
      <c r="E923" s="7"/>
      <c r="F923" s="7"/>
      <c r="G923" s="151"/>
      <c r="H923" s="349">
        <f t="shared" si="271"/>
        <v>1.7500000000000002E-2</v>
      </c>
      <c r="I923" s="19">
        <f t="shared" si="272"/>
        <v>0</v>
      </c>
      <c r="J923" s="67">
        <f t="shared" si="273"/>
        <v>3.5000000000000003E-2</v>
      </c>
      <c r="K923" s="19">
        <f t="shared" si="274"/>
        <v>0</v>
      </c>
      <c r="L923" s="138">
        <f>IF(ISNUMBER(VLOOKUP('Rate Calculations'!$A923,#REF!,2,FALSE)),VLOOKUP('Rate Calculations'!$A923,#REF!,2,FALSE),0)</f>
        <v>0</v>
      </c>
      <c r="M923" s="89">
        <f>IF(ISNUMBER(VLOOKUP('Rate Calculations'!$A923,#REF!,4,FALSE)),VLOOKUP('Rate Calculations'!$A923,#REF!,4,FALSE),0)</f>
        <v>0</v>
      </c>
      <c r="N923" s="17">
        <f t="shared" si="275"/>
        <v>0</v>
      </c>
      <c r="O923" s="18">
        <f t="shared" si="276"/>
        <v>0</v>
      </c>
      <c r="P923" s="139">
        <f t="shared" si="277"/>
        <v>0</v>
      </c>
      <c r="Q923" s="66">
        <f t="shared" si="278"/>
        <v>0</v>
      </c>
      <c r="R923" s="66">
        <f t="shared" si="279"/>
        <v>0</v>
      </c>
      <c r="S923" s="10" t="e">
        <f>IF(#REF!="Yes",Q923,(Q923+I923*0.5))</f>
        <v>#REF!</v>
      </c>
      <c r="T923" s="10" t="e">
        <f>IF(#REF!="Yes",R923,(R923+K923*0.5))</f>
        <v>#REF!</v>
      </c>
      <c r="U923" s="151">
        <f t="shared" si="280"/>
        <v>0</v>
      </c>
      <c r="V923" s="16">
        <f t="shared" si="281"/>
        <v>0</v>
      </c>
      <c r="W923" s="16">
        <f t="shared" si="282"/>
        <v>0</v>
      </c>
      <c r="X923" s="138">
        <f>IF(ISNUMBER(VLOOKUP('Rate Calculations'!$A923,#REF!,5,FALSE)),VLOOKUP('Rate Calculations'!$A923,#REF!,5,FALSE),0)</f>
        <v>0</v>
      </c>
      <c r="Y923" s="89">
        <f>IF(ISNUMBER(VLOOKUP('Rate Calculations'!$A923,#REF!,6,FALSE)),VLOOKUP('Rate Calculations'!$A923,#REF!,6,FALSE),0)</f>
        <v>0</v>
      </c>
      <c r="Z923" s="17">
        <f t="shared" si="283"/>
        <v>0</v>
      </c>
      <c r="AA923" s="18">
        <f t="shared" si="284"/>
        <v>0</v>
      </c>
      <c r="AB923" s="46">
        <f t="shared" si="269"/>
        <v>0</v>
      </c>
      <c r="AC923" s="24">
        <f t="shared" si="285"/>
        <v>0</v>
      </c>
      <c r="AD923" s="24">
        <f t="shared" si="286"/>
        <v>0</v>
      </c>
      <c r="AE923" s="27" t="e">
        <f>IF(#REF!="Yes",AC923,(AC923+V923*0.5))</f>
        <v>#REF!</v>
      </c>
      <c r="AF923" s="27" t="e">
        <f>IF(#REF!="Yes",AD923,(AD923+W923*0.5))</f>
        <v>#REF!</v>
      </c>
    </row>
    <row r="924" spans="1:32">
      <c r="A924" s="57" t="str">
        <f t="shared" si="270"/>
        <v xml:space="preserve"> </v>
      </c>
      <c r="B924" s="57"/>
      <c r="C924" s="57"/>
      <c r="D924" s="30" t="str">
        <f>IFERROR((GETPIVOTDATA("Average of Certified Payroll Hourly Rate",'Pivot Table'!$X$3,"Firm Name",A924,"Class Round 3 (PSPO)",B924)),"")</f>
        <v/>
      </c>
      <c r="E924" s="7"/>
      <c r="F924" s="7"/>
      <c r="G924" s="151"/>
      <c r="H924" s="349">
        <f t="shared" si="271"/>
        <v>1.7500000000000002E-2</v>
      </c>
      <c r="I924" s="19">
        <f t="shared" si="272"/>
        <v>0</v>
      </c>
      <c r="J924" s="67">
        <f t="shared" si="273"/>
        <v>3.5000000000000003E-2</v>
      </c>
      <c r="K924" s="19">
        <f t="shared" si="274"/>
        <v>0</v>
      </c>
      <c r="L924" s="138">
        <f>IF(ISNUMBER(VLOOKUP('Rate Calculations'!$A924,#REF!,2,FALSE)),VLOOKUP('Rate Calculations'!$A924,#REF!,2,FALSE),0)</f>
        <v>0</v>
      </c>
      <c r="M924" s="89">
        <f>IF(ISNUMBER(VLOOKUP('Rate Calculations'!$A924,#REF!,4,FALSE)),VLOOKUP('Rate Calculations'!$A924,#REF!,4,FALSE),0)</f>
        <v>0</v>
      </c>
      <c r="N924" s="17">
        <f t="shared" si="275"/>
        <v>0</v>
      </c>
      <c r="O924" s="18">
        <f t="shared" si="276"/>
        <v>0</v>
      </c>
      <c r="P924" s="139">
        <f t="shared" si="277"/>
        <v>0</v>
      </c>
      <c r="Q924" s="66">
        <f t="shared" si="278"/>
        <v>0</v>
      </c>
      <c r="R924" s="66">
        <f t="shared" si="279"/>
        <v>0</v>
      </c>
      <c r="S924" s="10" t="e">
        <f>IF(#REF!="Yes",Q924,(Q924+I924*0.5))</f>
        <v>#REF!</v>
      </c>
      <c r="T924" s="10" t="e">
        <f>IF(#REF!="Yes",R924,(R924+K924*0.5))</f>
        <v>#REF!</v>
      </c>
      <c r="U924" s="151">
        <f t="shared" si="280"/>
        <v>0</v>
      </c>
      <c r="V924" s="16">
        <f t="shared" si="281"/>
        <v>0</v>
      </c>
      <c r="W924" s="16">
        <f t="shared" si="282"/>
        <v>0</v>
      </c>
      <c r="X924" s="138">
        <f>IF(ISNUMBER(VLOOKUP('Rate Calculations'!$A924,#REF!,5,FALSE)),VLOOKUP('Rate Calculations'!$A924,#REF!,5,FALSE),0)</f>
        <v>0</v>
      </c>
      <c r="Y924" s="89">
        <f>IF(ISNUMBER(VLOOKUP('Rate Calculations'!$A924,#REF!,6,FALSE)),VLOOKUP('Rate Calculations'!$A924,#REF!,6,FALSE),0)</f>
        <v>0</v>
      </c>
      <c r="Z924" s="17">
        <f t="shared" si="283"/>
        <v>0</v>
      </c>
      <c r="AA924" s="18">
        <f t="shared" si="284"/>
        <v>0</v>
      </c>
      <c r="AB924" s="46">
        <f t="shared" si="269"/>
        <v>0</v>
      </c>
      <c r="AC924" s="24">
        <f t="shared" si="285"/>
        <v>0</v>
      </c>
      <c r="AD924" s="24">
        <f t="shared" si="286"/>
        <v>0</v>
      </c>
      <c r="AE924" s="27" t="e">
        <f>IF(#REF!="Yes",AC924,(AC924+V924*0.5))</f>
        <v>#REF!</v>
      </c>
      <c r="AF924" s="27" t="e">
        <f>IF(#REF!="Yes",AD924,(AD924+W924*0.5))</f>
        <v>#REF!</v>
      </c>
    </row>
    <row r="925" spans="1:32">
      <c r="A925" s="57" t="str">
        <f t="shared" si="270"/>
        <v xml:space="preserve"> </v>
      </c>
      <c r="B925" s="57"/>
      <c r="C925" s="57"/>
      <c r="D925" s="30" t="str">
        <f>IFERROR((GETPIVOTDATA("Average of Certified Payroll Hourly Rate",'Pivot Table'!$X$3,"Firm Name",A925,"Class Round 3 (PSPO)",B925)),"")</f>
        <v/>
      </c>
      <c r="E925" s="7"/>
      <c r="F925" s="7"/>
      <c r="G925" s="151"/>
      <c r="H925" s="349">
        <f t="shared" si="271"/>
        <v>1.7500000000000002E-2</v>
      </c>
      <c r="I925" s="19">
        <f t="shared" si="272"/>
        <v>0</v>
      </c>
      <c r="J925" s="67">
        <f t="shared" si="273"/>
        <v>3.5000000000000003E-2</v>
      </c>
      <c r="K925" s="19">
        <f t="shared" si="274"/>
        <v>0</v>
      </c>
      <c r="L925" s="138">
        <f>IF(ISNUMBER(VLOOKUP('Rate Calculations'!$A925,#REF!,2,FALSE)),VLOOKUP('Rate Calculations'!$A925,#REF!,2,FALSE),0)</f>
        <v>0</v>
      </c>
      <c r="M925" s="89">
        <f>IF(ISNUMBER(VLOOKUP('Rate Calculations'!$A925,#REF!,4,FALSE)),VLOOKUP('Rate Calculations'!$A925,#REF!,4,FALSE),0)</f>
        <v>0</v>
      </c>
      <c r="N925" s="17">
        <f t="shared" si="275"/>
        <v>0</v>
      </c>
      <c r="O925" s="18">
        <f t="shared" si="276"/>
        <v>0</v>
      </c>
      <c r="P925" s="139">
        <f t="shared" si="277"/>
        <v>0</v>
      </c>
      <c r="Q925" s="66">
        <f t="shared" si="278"/>
        <v>0</v>
      </c>
      <c r="R925" s="66">
        <f t="shared" si="279"/>
        <v>0</v>
      </c>
      <c r="S925" s="10" t="e">
        <f>IF(#REF!="Yes",Q925,(Q925+I925*0.5))</f>
        <v>#REF!</v>
      </c>
      <c r="T925" s="10" t="e">
        <f>IF(#REF!="Yes",R925,(R925+K925*0.5))</f>
        <v>#REF!</v>
      </c>
      <c r="U925" s="151">
        <f t="shared" si="280"/>
        <v>0</v>
      </c>
      <c r="V925" s="16">
        <f t="shared" si="281"/>
        <v>0</v>
      </c>
      <c r="W925" s="16">
        <f t="shared" si="282"/>
        <v>0</v>
      </c>
      <c r="X925" s="138">
        <f>IF(ISNUMBER(VLOOKUP('Rate Calculations'!$A925,#REF!,5,FALSE)),VLOOKUP('Rate Calculations'!$A925,#REF!,5,FALSE),0)</f>
        <v>0</v>
      </c>
      <c r="Y925" s="89">
        <f>IF(ISNUMBER(VLOOKUP('Rate Calculations'!$A925,#REF!,6,FALSE)),VLOOKUP('Rate Calculations'!$A925,#REF!,6,FALSE),0)</f>
        <v>0</v>
      </c>
      <c r="Z925" s="17">
        <f t="shared" si="283"/>
        <v>0</v>
      </c>
      <c r="AA925" s="18">
        <f t="shared" si="284"/>
        <v>0</v>
      </c>
      <c r="AB925" s="46">
        <f t="shared" si="269"/>
        <v>0</v>
      </c>
      <c r="AC925" s="24">
        <f t="shared" si="285"/>
        <v>0</v>
      </c>
      <c r="AD925" s="24">
        <f t="shared" si="286"/>
        <v>0</v>
      </c>
      <c r="AE925" s="27" t="e">
        <f>IF(#REF!="Yes",AC925,(AC925+V925*0.5))</f>
        <v>#REF!</v>
      </c>
      <c r="AF925" s="27" t="e">
        <f>IF(#REF!="Yes",AD925,(AD925+W925*0.5))</f>
        <v>#REF!</v>
      </c>
    </row>
    <row r="926" spans="1:32">
      <c r="A926" s="57" t="str">
        <f t="shared" si="270"/>
        <v xml:space="preserve"> </v>
      </c>
      <c r="B926" s="57"/>
      <c r="C926" s="57"/>
      <c r="D926" s="30" t="str">
        <f>IFERROR((GETPIVOTDATA("Average of Certified Payroll Hourly Rate",'Pivot Table'!$X$3,"Firm Name",A926,"Class Round 3 (PSPO)",B926)),"")</f>
        <v/>
      </c>
      <c r="E926" s="7"/>
      <c r="F926" s="7"/>
      <c r="G926" s="151"/>
      <c r="H926" s="349">
        <f t="shared" si="271"/>
        <v>1.7500000000000002E-2</v>
      </c>
      <c r="I926" s="19">
        <f t="shared" si="272"/>
        <v>0</v>
      </c>
      <c r="J926" s="67">
        <f t="shared" si="273"/>
        <v>3.5000000000000003E-2</v>
      </c>
      <c r="K926" s="19">
        <f t="shared" si="274"/>
        <v>0</v>
      </c>
      <c r="L926" s="138">
        <f>IF(ISNUMBER(VLOOKUP('Rate Calculations'!$A926,#REF!,2,FALSE)),VLOOKUP('Rate Calculations'!$A926,#REF!,2,FALSE),0)</f>
        <v>0</v>
      </c>
      <c r="M926" s="89">
        <f>IF(ISNUMBER(VLOOKUP('Rate Calculations'!$A926,#REF!,4,FALSE)),VLOOKUP('Rate Calculations'!$A926,#REF!,4,FALSE),0)</f>
        <v>0</v>
      </c>
      <c r="N926" s="17">
        <f t="shared" si="275"/>
        <v>0</v>
      </c>
      <c r="O926" s="18">
        <f t="shared" si="276"/>
        <v>0</v>
      </c>
      <c r="P926" s="139">
        <f t="shared" si="277"/>
        <v>0</v>
      </c>
      <c r="Q926" s="66">
        <f t="shared" si="278"/>
        <v>0</v>
      </c>
      <c r="R926" s="66">
        <f t="shared" si="279"/>
        <v>0</v>
      </c>
      <c r="S926" s="10" t="e">
        <f>IF(#REF!="Yes",Q926,(Q926+I926*0.5))</f>
        <v>#REF!</v>
      </c>
      <c r="T926" s="10" t="e">
        <f>IF(#REF!="Yes",R926,(R926+K926*0.5))</f>
        <v>#REF!</v>
      </c>
      <c r="U926" s="151">
        <f t="shared" si="280"/>
        <v>0</v>
      </c>
      <c r="V926" s="16">
        <f t="shared" si="281"/>
        <v>0</v>
      </c>
      <c r="W926" s="16">
        <f t="shared" si="282"/>
        <v>0</v>
      </c>
      <c r="X926" s="138">
        <f>IF(ISNUMBER(VLOOKUP('Rate Calculations'!$A926,#REF!,5,FALSE)),VLOOKUP('Rate Calculations'!$A926,#REF!,5,FALSE),0)</f>
        <v>0</v>
      </c>
      <c r="Y926" s="89">
        <f>IF(ISNUMBER(VLOOKUP('Rate Calculations'!$A926,#REF!,6,FALSE)),VLOOKUP('Rate Calculations'!$A926,#REF!,6,FALSE),0)</f>
        <v>0</v>
      </c>
      <c r="Z926" s="17">
        <f t="shared" si="283"/>
        <v>0</v>
      </c>
      <c r="AA926" s="18">
        <f t="shared" si="284"/>
        <v>0</v>
      </c>
      <c r="AB926" s="46">
        <f t="shared" si="269"/>
        <v>0</v>
      </c>
      <c r="AC926" s="24">
        <f t="shared" si="285"/>
        <v>0</v>
      </c>
      <c r="AD926" s="24">
        <f t="shared" si="286"/>
        <v>0</v>
      </c>
      <c r="AE926" s="27" t="e">
        <f>IF(#REF!="Yes",AC926,(AC926+V926*0.5))</f>
        <v>#REF!</v>
      </c>
      <c r="AF926" s="27" t="e">
        <f>IF(#REF!="Yes",AD926,(AD926+W926*0.5))</f>
        <v>#REF!</v>
      </c>
    </row>
    <row r="927" spans="1:32">
      <c r="A927" s="57" t="str">
        <f t="shared" si="270"/>
        <v xml:space="preserve"> </v>
      </c>
      <c r="B927" s="57"/>
      <c r="C927" s="57"/>
      <c r="D927" s="30" t="str">
        <f>IFERROR((GETPIVOTDATA("Average of Certified Payroll Hourly Rate",'Pivot Table'!$X$3,"Firm Name",A927,"Class Round 3 (PSPO)",B927)),"")</f>
        <v/>
      </c>
      <c r="E927" s="7"/>
      <c r="F927" s="7"/>
      <c r="G927" s="151"/>
      <c r="H927" s="349">
        <f t="shared" si="271"/>
        <v>1.7500000000000002E-2</v>
      </c>
      <c r="I927" s="19">
        <f t="shared" si="272"/>
        <v>0</v>
      </c>
      <c r="J927" s="67">
        <f t="shared" si="273"/>
        <v>3.5000000000000003E-2</v>
      </c>
      <c r="K927" s="19">
        <f t="shared" si="274"/>
        <v>0</v>
      </c>
      <c r="L927" s="138">
        <f>IF(ISNUMBER(VLOOKUP('Rate Calculations'!$A927,#REF!,2,FALSE)),VLOOKUP('Rate Calculations'!$A927,#REF!,2,FALSE),0)</f>
        <v>0</v>
      </c>
      <c r="M927" s="89">
        <f>IF(ISNUMBER(VLOOKUP('Rate Calculations'!$A927,#REF!,4,FALSE)),VLOOKUP('Rate Calculations'!$A927,#REF!,4,FALSE),0)</f>
        <v>0</v>
      </c>
      <c r="N927" s="17">
        <f t="shared" si="275"/>
        <v>0</v>
      </c>
      <c r="O927" s="18">
        <f t="shared" si="276"/>
        <v>0</v>
      </c>
      <c r="P927" s="139">
        <f t="shared" si="277"/>
        <v>0</v>
      </c>
      <c r="Q927" s="66">
        <f t="shared" si="278"/>
        <v>0</v>
      </c>
      <c r="R927" s="66">
        <f t="shared" si="279"/>
        <v>0</v>
      </c>
      <c r="S927" s="10" t="e">
        <f>IF(#REF!="Yes",Q927,(Q927+I927*0.5))</f>
        <v>#REF!</v>
      </c>
      <c r="T927" s="10" t="e">
        <f>IF(#REF!="Yes",R927,(R927+K927*0.5))</f>
        <v>#REF!</v>
      </c>
      <c r="U927" s="151">
        <f t="shared" si="280"/>
        <v>0</v>
      </c>
      <c r="V927" s="16">
        <f t="shared" si="281"/>
        <v>0</v>
      </c>
      <c r="W927" s="16">
        <f t="shared" si="282"/>
        <v>0</v>
      </c>
      <c r="X927" s="138">
        <f>IF(ISNUMBER(VLOOKUP('Rate Calculations'!$A927,#REF!,5,FALSE)),VLOOKUP('Rate Calculations'!$A927,#REF!,5,FALSE),0)</f>
        <v>0</v>
      </c>
      <c r="Y927" s="89">
        <f>IF(ISNUMBER(VLOOKUP('Rate Calculations'!$A927,#REF!,6,FALSE)),VLOOKUP('Rate Calculations'!$A927,#REF!,6,FALSE),0)</f>
        <v>0</v>
      </c>
      <c r="Z927" s="17">
        <f t="shared" si="283"/>
        <v>0</v>
      </c>
      <c r="AA927" s="18">
        <f t="shared" si="284"/>
        <v>0</v>
      </c>
      <c r="AB927" s="46">
        <f t="shared" si="269"/>
        <v>0</v>
      </c>
      <c r="AC927" s="24">
        <f t="shared" si="285"/>
        <v>0</v>
      </c>
      <c r="AD927" s="24">
        <f t="shared" si="286"/>
        <v>0</v>
      </c>
      <c r="AE927" s="27" t="e">
        <f>IF(#REF!="Yes",AC927,(AC927+V927*0.5))</f>
        <v>#REF!</v>
      </c>
      <c r="AF927" s="27" t="e">
        <f>IF(#REF!="Yes",AD927,(AD927+W927*0.5))</f>
        <v>#REF!</v>
      </c>
    </row>
    <row r="928" spans="1:32">
      <c r="A928" s="57" t="str">
        <f t="shared" si="270"/>
        <v xml:space="preserve"> </v>
      </c>
      <c r="B928" s="57"/>
      <c r="C928" s="57"/>
      <c r="D928" s="30" t="str">
        <f>IFERROR((GETPIVOTDATA("Average of Certified Payroll Hourly Rate",'Pivot Table'!$X$3,"Firm Name",A928,"Class Round 3 (PSPO)",B928)),"")</f>
        <v/>
      </c>
      <c r="E928" s="7"/>
      <c r="F928" s="7"/>
      <c r="G928" s="151"/>
      <c r="H928" s="349">
        <f t="shared" si="271"/>
        <v>1.7500000000000002E-2</v>
      </c>
      <c r="I928" s="19">
        <f t="shared" si="272"/>
        <v>0</v>
      </c>
      <c r="J928" s="67">
        <f t="shared" si="273"/>
        <v>3.5000000000000003E-2</v>
      </c>
      <c r="K928" s="19">
        <f t="shared" si="274"/>
        <v>0</v>
      </c>
      <c r="L928" s="138">
        <f>IF(ISNUMBER(VLOOKUP('Rate Calculations'!$A928,#REF!,2,FALSE)),VLOOKUP('Rate Calculations'!$A928,#REF!,2,FALSE),0)</f>
        <v>0</v>
      </c>
      <c r="M928" s="89">
        <f>IF(ISNUMBER(VLOOKUP('Rate Calculations'!$A928,#REF!,4,FALSE)),VLOOKUP('Rate Calculations'!$A928,#REF!,4,FALSE),0)</f>
        <v>0</v>
      </c>
      <c r="N928" s="17">
        <f t="shared" si="275"/>
        <v>0</v>
      </c>
      <c r="O928" s="18">
        <f t="shared" si="276"/>
        <v>0</v>
      </c>
      <c r="P928" s="139">
        <f t="shared" si="277"/>
        <v>0</v>
      </c>
      <c r="Q928" s="66">
        <f t="shared" si="278"/>
        <v>0</v>
      </c>
      <c r="R928" s="66">
        <f t="shared" si="279"/>
        <v>0</v>
      </c>
      <c r="S928" s="10" t="e">
        <f>IF(#REF!="Yes",Q928,(Q928+I928*0.5))</f>
        <v>#REF!</v>
      </c>
      <c r="T928" s="10" t="e">
        <f>IF(#REF!="Yes",R928,(R928+K928*0.5))</f>
        <v>#REF!</v>
      </c>
      <c r="U928" s="151">
        <f t="shared" si="280"/>
        <v>0</v>
      </c>
      <c r="V928" s="16">
        <f t="shared" si="281"/>
        <v>0</v>
      </c>
      <c r="W928" s="16">
        <f t="shared" si="282"/>
        <v>0</v>
      </c>
      <c r="X928" s="138">
        <f>IF(ISNUMBER(VLOOKUP('Rate Calculations'!$A928,#REF!,5,FALSE)),VLOOKUP('Rate Calculations'!$A928,#REF!,5,FALSE),0)</f>
        <v>0</v>
      </c>
      <c r="Y928" s="89">
        <f>IF(ISNUMBER(VLOOKUP('Rate Calculations'!$A928,#REF!,6,FALSE)),VLOOKUP('Rate Calculations'!$A928,#REF!,6,FALSE),0)</f>
        <v>0</v>
      </c>
      <c r="Z928" s="17">
        <f t="shared" si="283"/>
        <v>0</v>
      </c>
      <c r="AA928" s="18">
        <f t="shared" si="284"/>
        <v>0</v>
      </c>
      <c r="AB928" s="46">
        <f t="shared" si="269"/>
        <v>0</v>
      </c>
      <c r="AC928" s="24">
        <f t="shared" si="285"/>
        <v>0</v>
      </c>
      <c r="AD928" s="24">
        <f t="shared" si="286"/>
        <v>0</v>
      </c>
      <c r="AE928" s="27" t="e">
        <f>IF(#REF!="Yes",AC928,(AC928+V928*0.5))</f>
        <v>#REF!</v>
      </c>
      <c r="AF928" s="27" t="e">
        <f>IF(#REF!="Yes",AD928,(AD928+W928*0.5))</f>
        <v>#REF!</v>
      </c>
    </row>
    <row r="929" spans="1:32">
      <c r="A929" s="57" t="str">
        <f t="shared" si="270"/>
        <v xml:space="preserve"> </v>
      </c>
      <c r="B929" s="57"/>
      <c r="C929" s="57"/>
      <c r="D929" s="30" t="str">
        <f>IFERROR((GETPIVOTDATA("Average of Certified Payroll Hourly Rate",'Pivot Table'!$X$3,"Firm Name",A929,"Class Round 3 (PSPO)",B929)),"")</f>
        <v/>
      </c>
      <c r="E929" s="7"/>
      <c r="F929" s="7"/>
      <c r="G929" s="151"/>
      <c r="H929" s="349">
        <f t="shared" si="271"/>
        <v>1.7500000000000002E-2</v>
      </c>
      <c r="I929" s="19">
        <f t="shared" si="272"/>
        <v>0</v>
      </c>
      <c r="J929" s="67">
        <f t="shared" si="273"/>
        <v>3.5000000000000003E-2</v>
      </c>
      <c r="K929" s="19">
        <f t="shared" si="274"/>
        <v>0</v>
      </c>
      <c r="L929" s="138">
        <f>IF(ISNUMBER(VLOOKUP('Rate Calculations'!$A929,#REF!,2,FALSE)),VLOOKUP('Rate Calculations'!$A929,#REF!,2,FALSE),0)</f>
        <v>0</v>
      </c>
      <c r="M929" s="89">
        <f>IF(ISNUMBER(VLOOKUP('Rate Calculations'!$A929,#REF!,4,FALSE)),VLOOKUP('Rate Calculations'!$A929,#REF!,4,FALSE),0)</f>
        <v>0</v>
      </c>
      <c r="N929" s="17">
        <f t="shared" si="275"/>
        <v>0</v>
      </c>
      <c r="O929" s="18">
        <f t="shared" si="276"/>
        <v>0</v>
      </c>
      <c r="P929" s="139">
        <f t="shared" si="277"/>
        <v>0</v>
      </c>
      <c r="Q929" s="66">
        <f t="shared" si="278"/>
        <v>0</v>
      </c>
      <c r="R929" s="66">
        <f t="shared" si="279"/>
        <v>0</v>
      </c>
      <c r="S929" s="10" t="e">
        <f>IF(#REF!="Yes",Q929,(Q929+I929*0.5))</f>
        <v>#REF!</v>
      </c>
      <c r="T929" s="10" t="e">
        <f>IF(#REF!="Yes",R929,(R929+K929*0.5))</f>
        <v>#REF!</v>
      </c>
      <c r="U929" s="151">
        <f t="shared" si="280"/>
        <v>0</v>
      </c>
      <c r="V929" s="16">
        <f t="shared" si="281"/>
        <v>0</v>
      </c>
      <c r="W929" s="16">
        <f t="shared" si="282"/>
        <v>0</v>
      </c>
      <c r="X929" s="138">
        <f>IF(ISNUMBER(VLOOKUP('Rate Calculations'!$A929,#REF!,5,FALSE)),VLOOKUP('Rate Calculations'!$A929,#REF!,5,FALSE),0)</f>
        <v>0</v>
      </c>
      <c r="Y929" s="89">
        <f>IF(ISNUMBER(VLOOKUP('Rate Calculations'!$A929,#REF!,6,FALSE)),VLOOKUP('Rate Calculations'!$A929,#REF!,6,FALSE),0)</f>
        <v>0</v>
      </c>
      <c r="Z929" s="17">
        <f t="shared" si="283"/>
        <v>0</v>
      </c>
      <c r="AA929" s="18">
        <f t="shared" si="284"/>
        <v>0</v>
      </c>
      <c r="AB929" s="46">
        <f t="shared" si="269"/>
        <v>0</v>
      </c>
      <c r="AC929" s="24">
        <f t="shared" si="285"/>
        <v>0</v>
      </c>
      <c r="AD929" s="24">
        <f t="shared" si="286"/>
        <v>0</v>
      </c>
      <c r="AE929" s="27" t="e">
        <f>IF(#REF!="Yes",AC929,(AC929+V929*0.5))</f>
        <v>#REF!</v>
      </c>
      <c r="AF929" s="27" t="e">
        <f>IF(#REF!="Yes",AD929,(AD929+W929*0.5))</f>
        <v>#REF!</v>
      </c>
    </row>
    <row r="930" spans="1:32">
      <c r="A930" s="57" t="str">
        <f t="shared" si="270"/>
        <v xml:space="preserve"> </v>
      </c>
      <c r="B930" s="57"/>
      <c r="C930" s="57"/>
      <c r="D930" s="30" t="str">
        <f>IFERROR((GETPIVOTDATA("Average of Certified Payroll Hourly Rate",'Pivot Table'!$X$3,"Firm Name",A930,"Class Round 3 (PSPO)",B930)),"")</f>
        <v/>
      </c>
      <c r="E930" s="7"/>
      <c r="F930" s="7"/>
      <c r="G930" s="151"/>
      <c r="H930" s="349">
        <f t="shared" si="271"/>
        <v>1.7500000000000002E-2</v>
      </c>
      <c r="I930" s="19">
        <f t="shared" si="272"/>
        <v>0</v>
      </c>
      <c r="J930" s="67">
        <f t="shared" si="273"/>
        <v>3.5000000000000003E-2</v>
      </c>
      <c r="K930" s="19">
        <f t="shared" si="274"/>
        <v>0</v>
      </c>
      <c r="L930" s="138">
        <f>IF(ISNUMBER(VLOOKUP('Rate Calculations'!$A930,#REF!,2,FALSE)),VLOOKUP('Rate Calculations'!$A930,#REF!,2,FALSE),0)</f>
        <v>0</v>
      </c>
      <c r="M930" s="89">
        <f>IF(ISNUMBER(VLOOKUP('Rate Calculations'!$A930,#REF!,4,FALSE)),VLOOKUP('Rate Calculations'!$A930,#REF!,4,FALSE),0)</f>
        <v>0</v>
      </c>
      <c r="N930" s="17">
        <f t="shared" si="275"/>
        <v>0</v>
      </c>
      <c r="O930" s="18">
        <f t="shared" si="276"/>
        <v>0</v>
      </c>
      <c r="P930" s="139">
        <f t="shared" si="277"/>
        <v>0</v>
      </c>
      <c r="Q930" s="66">
        <f t="shared" si="278"/>
        <v>0</v>
      </c>
      <c r="R930" s="66">
        <f t="shared" si="279"/>
        <v>0</v>
      </c>
      <c r="S930" s="10" t="e">
        <f>IF(#REF!="Yes",Q930,(Q930+I930*0.5))</f>
        <v>#REF!</v>
      </c>
      <c r="T930" s="10" t="e">
        <f>IF(#REF!="Yes",R930,(R930+K930*0.5))</f>
        <v>#REF!</v>
      </c>
      <c r="U930" s="151">
        <f t="shared" si="280"/>
        <v>0</v>
      </c>
      <c r="V930" s="16">
        <f t="shared" si="281"/>
        <v>0</v>
      </c>
      <c r="W930" s="16">
        <f t="shared" si="282"/>
        <v>0</v>
      </c>
      <c r="X930" s="138">
        <f>IF(ISNUMBER(VLOOKUP('Rate Calculations'!$A930,#REF!,5,FALSE)),VLOOKUP('Rate Calculations'!$A930,#REF!,5,FALSE),0)</f>
        <v>0</v>
      </c>
      <c r="Y930" s="89">
        <f>IF(ISNUMBER(VLOOKUP('Rate Calculations'!$A930,#REF!,6,FALSE)),VLOOKUP('Rate Calculations'!$A930,#REF!,6,FALSE),0)</f>
        <v>0</v>
      </c>
      <c r="Z930" s="17">
        <f t="shared" si="283"/>
        <v>0</v>
      </c>
      <c r="AA930" s="18">
        <f t="shared" si="284"/>
        <v>0</v>
      </c>
      <c r="AB930" s="46">
        <f t="shared" si="269"/>
        <v>0</v>
      </c>
      <c r="AC930" s="24">
        <f t="shared" si="285"/>
        <v>0</v>
      </c>
      <c r="AD930" s="24">
        <f t="shared" si="286"/>
        <v>0</v>
      </c>
      <c r="AE930" s="27" t="e">
        <f>IF(#REF!="Yes",AC930,(AC930+V930*0.5))</f>
        <v>#REF!</v>
      </c>
      <c r="AF930" s="27" t="e">
        <f>IF(#REF!="Yes",AD930,(AD930+W930*0.5))</f>
        <v>#REF!</v>
      </c>
    </row>
    <row r="931" spans="1:32">
      <c r="A931" s="57" t="str">
        <f t="shared" si="270"/>
        <v xml:space="preserve"> </v>
      </c>
      <c r="B931" s="57"/>
      <c r="C931" s="57"/>
      <c r="D931" s="30" t="str">
        <f>IFERROR((GETPIVOTDATA("Average of Certified Payroll Hourly Rate",'Pivot Table'!$X$3,"Firm Name",A931,"Class Round 3 (PSPO)",B931)),"")</f>
        <v/>
      </c>
      <c r="E931" s="7"/>
      <c r="F931" s="7"/>
      <c r="G931" s="151"/>
      <c r="H931" s="349">
        <f t="shared" si="271"/>
        <v>1.7500000000000002E-2</v>
      </c>
      <c r="I931" s="19">
        <f t="shared" si="272"/>
        <v>0</v>
      </c>
      <c r="J931" s="67">
        <f t="shared" si="273"/>
        <v>3.5000000000000003E-2</v>
      </c>
      <c r="K931" s="19">
        <f t="shared" si="274"/>
        <v>0</v>
      </c>
      <c r="L931" s="138">
        <f>IF(ISNUMBER(VLOOKUP('Rate Calculations'!$A931,#REF!,2,FALSE)),VLOOKUP('Rate Calculations'!$A931,#REF!,2,FALSE),0)</f>
        <v>0</v>
      </c>
      <c r="M931" s="89">
        <f>IF(ISNUMBER(VLOOKUP('Rate Calculations'!$A931,#REF!,4,FALSE)),VLOOKUP('Rate Calculations'!$A931,#REF!,4,FALSE),0)</f>
        <v>0</v>
      </c>
      <c r="N931" s="17">
        <f t="shared" si="275"/>
        <v>0</v>
      </c>
      <c r="O931" s="18">
        <f t="shared" si="276"/>
        <v>0</v>
      </c>
      <c r="P931" s="139">
        <f t="shared" si="277"/>
        <v>0</v>
      </c>
      <c r="Q931" s="66">
        <f t="shared" si="278"/>
        <v>0</v>
      </c>
      <c r="R931" s="66">
        <f t="shared" si="279"/>
        <v>0</v>
      </c>
      <c r="S931" s="10" t="e">
        <f>IF(#REF!="Yes",Q931,(Q931+I931*0.5))</f>
        <v>#REF!</v>
      </c>
      <c r="T931" s="10" t="e">
        <f>IF(#REF!="Yes",R931,(R931+K931*0.5))</f>
        <v>#REF!</v>
      </c>
      <c r="U931" s="151">
        <f t="shared" si="280"/>
        <v>0</v>
      </c>
      <c r="V931" s="16">
        <f t="shared" si="281"/>
        <v>0</v>
      </c>
      <c r="W931" s="16">
        <f t="shared" si="282"/>
        <v>0</v>
      </c>
      <c r="X931" s="138">
        <f>IF(ISNUMBER(VLOOKUP('Rate Calculations'!$A931,#REF!,5,FALSE)),VLOOKUP('Rate Calculations'!$A931,#REF!,5,FALSE),0)</f>
        <v>0</v>
      </c>
      <c r="Y931" s="89">
        <f>IF(ISNUMBER(VLOOKUP('Rate Calculations'!$A931,#REF!,6,FALSE)),VLOOKUP('Rate Calculations'!$A931,#REF!,6,FALSE),0)</f>
        <v>0</v>
      </c>
      <c r="Z931" s="17">
        <f t="shared" si="283"/>
        <v>0</v>
      </c>
      <c r="AA931" s="18">
        <f t="shared" si="284"/>
        <v>0</v>
      </c>
      <c r="AB931" s="46">
        <f t="shared" si="269"/>
        <v>0</v>
      </c>
      <c r="AC931" s="24">
        <f t="shared" si="285"/>
        <v>0</v>
      </c>
      <c r="AD931" s="24">
        <f t="shared" si="286"/>
        <v>0</v>
      </c>
      <c r="AE931" s="27" t="e">
        <f>IF(#REF!="Yes",AC931,(AC931+V931*0.5))</f>
        <v>#REF!</v>
      </c>
      <c r="AF931" s="27" t="e">
        <f>IF(#REF!="Yes",AD931,(AD931+W931*0.5))</f>
        <v>#REF!</v>
      </c>
    </row>
    <row r="932" spans="1:32">
      <c r="A932" s="57" t="str">
        <f t="shared" si="270"/>
        <v xml:space="preserve"> </v>
      </c>
      <c r="B932" s="57"/>
      <c r="C932" s="57"/>
      <c r="D932" s="30" t="str">
        <f>IFERROR((GETPIVOTDATA("Average of Certified Payroll Hourly Rate",'Pivot Table'!$X$3,"Firm Name",A932,"Class Round 3 (PSPO)",B932)),"")</f>
        <v/>
      </c>
      <c r="E932" s="7"/>
      <c r="F932" s="7"/>
      <c r="G932" s="151"/>
      <c r="H932" s="349">
        <f t="shared" si="271"/>
        <v>1.7500000000000002E-2</v>
      </c>
      <c r="I932" s="19">
        <f t="shared" si="272"/>
        <v>0</v>
      </c>
      <c r="J932" s="67">
        <f t="shared" si="273"/>
        <v>3.5000000000000003E-2</v>
      </c>
      <c r="K932" s="19">
        <f t="shared" si="274"/>
        <v>0</v>
      </c>
      <c r="L932" s="138">
        <f>IF(ISNUMBER(VLOOKUP('Rate Calculations'!$A932,#REF!,2,FALSE)),VLOOKUP('Rate Calculations'!$A932,#REF!,2,FALSE),0)</f>
        <v>0</v>
      </c>
      <c r="M932" s="89">
        <f>IF(ISNUMBER(VLOOKUP('Rate Calculations'!$A932,#REF!,4,FALSE)),VLOOKUP('Rate Calculations'!$A932,#REF!,4,FALSE),0)</f>
        <v>0</v>
      </c>
      <c r="N932" s="17">
        <f t="shared" si="275"/>
        <v>0</v>
      </c>
      <c r="O932" s="18">
        <f t="shared" si="276"/>
        <v>0</v>
      </c>
      <c r="P932" s="139">
        <f t="shared" si="277"/>
        <v>0</v>
      </c>
      <c r="Q932" s="66">
        <f t="shared" si="278"/>
        <v>0</v>
      </c>
      <c r="R932" s="66">
        <f t="shared" si="279"/>
        <v>0</v>
      </c>
      <c r="S932" s="10" t="e">
        <f>IF(#REF!="Yes",Q932,(Q932+I932*0.5))</f>
        <v>#REF!</v>
      </c>
      <c r="T932" s="10" t="e">
        <f>IF(#REF!="Yes",R932,(R932+K932*0.5))</f>
        <v>#REF!</v>
      </c>
      <c r="U932" s="151">
        <f t="shared" si="280"/>
        <v>0</v>
      </c>
      <c r="V932" s="16">
        <f t="shared" si="281"/>
        <v>0</v>
      </c>
      <c r="W932" s="16">
        <f t="shared" si="282"/>
        <v>0</v>
      </c>
      <c r="X932" s="138">
        <f>IF(ISNUMBER(VLOOKUP('Rate Calculations'!$A932,#REF!,5,FALSE)),VLOOKUP('Rate Calculations'!$A932,#REF!,5,FALSE),0)</f>
        <v>0</v>
      </c>
      <c r="Y932" s="89">
        <f>IF(ISNUMBER(VLOOKUP('Rate Calculations'!$A932,#REF!,6,FALSE)),VLOOKUP('Rate Calculations'!$A932,#REF!,6,FALSE),0)</f>
        <v>0</v>
      </c>
      <c r="Z932" s="17">
        <f t="shared" si="283"/>
        <v>0</v>
      </c>
      <c r="AA932" s="18">
        <f t="shared" si="284"/>
        <v>0</v>
      </c>
      <c r="AB932" s="46">
        <f t="shared" si="269"/>
        <v>0</v>
      </c>
      <c r="AC932" s="24">
        <f t="shared" si="285"/>
        <v>0</v>
      </c>
      <c r="AD932" s="24">
        <f t="shared" si="286"/>
        <v>0</v>
      </c>
      <c r="AE932" s="27" t="e">
        <f>IF(#REF!="Yes",AC932,(AC932+V932*0.5))</f>
        <v>#REF!</v>
      </c>
      <c r="AF932" s="27" t="e">
        <f>IF(#REF!="Yes",AD932,(AD932+W932*0.5))</f>
        <v>#REF!</v>
      </c>
    </row>
    <row r="933" spans="1:32">
      <c r="A933" s="57" t="str">
        <f t="shared" si="270"/>
        <v xml:space="preserve"> </v>
      </c>
      <c r="B933" s="57"/>
      <c r="C933" s="57"/>
      <c r="D933" s="30" t="str">
        <f>IFERROR((GETPIVOTDATA("Average of Certified Payroll Hourly Rate",'Pivot Table'!$X$3,"Firm Name",A933,"Class Round 3 (PSPO)",B933)),"")</f>
        <v/>
      </c>
      <c r="E933" s="7"/>
      <c r="F933" s="7"/>
      <c r="G933" s="151"/>
      <c r="H933" s="349">
        <f t="shared" si="271"/>
        <v>1.7500000000000002E-2</v>
      </c>
      <c r="I933" s="19">
        <f t="shared" si="272"/>
        <v>0</v>
      </c>
      <c r="J933" s="67">
        <f t="shared" si="273"/>
        <v>3.5000000000000003E-2</v>
      </c>
      <c r="K933" s="19">
        <f t="shared" si="274"/>
        <v>0</v>
      </c>
      <c r="L933" s="138">
        <f>IF(ISNUMBER(VLOOKUP('Rate Calculations'!$A933,#REF!,2,FALSE)),VLOOKUP('Rate Calculations'!$A933,#REF!,2,FALSE),0)</f>
        <v>0</v>
      </c>
      <c r="M933" s="89">
        <f>IF(ISNUMBER(VLOOKUP('Rate Calculations'!$A933,#REF!,4,FALSE)),VLOOKUP('Rate Calculations'!$A933,#REF!,4,FALSE),0)</f>
        <v>0</v>
      </c>
      <c r="N933" s="17">
        <f t="shared" si="275"/>
        <v>0</v>
      </c>
      <c r="O933" s="18">
        <f t="shared" si="276"/>
        <v>0</v>
      </c>
      <c r="P933" s="139">
        <f t="shared" si="277"/>
        <v>0</v>
      </c>
      <c r="Q933" s="66">
        <f t="shared" si="278"/>
        <v>0</v>
      </c>
      <c r="R933" s="66">
        <f t="shared" si="279"/>
        <v>0</v>
      </c>
      <c r="S933" s="10" t="e">
        <f>IF(#REF!="Yes",Q933,(Q933+I933*0.5))</f>
        <v>#REF!</v>
      </c>
      <c r="T933" s="10" t="e">
        <f>IF(#REF!="Yes",R933,(R933+K933*0.5))</f>
        <v>#REF!</v>
      </c>
      <c r="U933" s="151">
        <f t="shared" si="280"/>
        <v>0</v>
      </c>
      <c r="V933" s="16">
        <f t="shared" si="281"/>
        <v>0</v>
      </c>
      <c r="W933" s="16">
        <f t="shared" si="282"/>
        <v>0</v>
      </c>
      <c r="X933" s="138">
        <f>IF(ISNUMBER(VLOOKUP('Rate Calculations'!$A933,#REF!,5,FALSE)),VLOOKUP('Rate Calculations'!$A933,#REF!,5,FALSE),0)</f>
        <v>0</v>
      </c>
      <c r="Y933" s="89">
        <f>IF(ISNUMBER(VLOOKUP('Rate Calculations'!$A933,#REF!,6,FALSE)),VLOOKUP('Rate Calculations'!$A933,#REF!,6,FALSE),0)</f>
        <v>0</v>
      </c>
      <c r="Z933" s="17">
        <f t="shared" si="283"/>
        <v>0</v>
      </c>
      <c r="AA933" s="18">
        <f t="shared" si="284"/>
        <v>0</v>
      </c>
      <c r="AB933" s="46">
        <f t="shared" si="269"/>
        <v>0</v>
      </c>
      <c r="AC933" s="24">
        <f t="shared" si="285"/>
        <v>0</v>
      </c>
      <c r="AD933" s="24">
        <f t="shared" si="286"/>
        <v>0</v>
      </c>
      <c r="AE933" s="27" t="e">
        <f>IF(#REF!="Yes",AC933,(AC933+V933*0.5))</f>
        <v>#REF!</v>
      </c>
      <c r="AF933" s="27" t="e">
        <f>IF(#REF!="Yes",AD933,(AD933+W933*0.5))</f>
        <v>#REF!</v>
      </c>
    </row>
    <row r="934" spans="1:32">
      <c r="A934" s="57" t="str">
        <f t="shared" si="270"/>
        <v xml:space="preserve"> </v>
      </c>
      <c r="B934" s="57"/>
      <c r="C934" s="57"/>
      <c r="D934" s="30" t="str">
        <f>IFERROR((GETPIVOTDATA("Average of Certified Payroll Hourly Rate",'Pivot Table'!$X$3,"Firm Name",A934,"Class Round 3 (PSPO)",B934)),"")</f>
        <v/>
      </c>
      <c r="E934" s="7"/>
      <c r="F934" s="7"/>
      <c r="G934" s="151"/>
      <c r="H934" s="349">
        <f t="shared" si="271"/>
        <v>1.7500000000000002E-2</v>
      </c>
      <c r="I934" s="19">
        <f t="shared" si="272"/>
        <v>0</v>
      </c>
      <c r="J934" s="67">
        <f t="shared" si="273"/>
        <v>3.5000000000000003E-2</v>
      </c>
      <c r="K934" s="19">
        <f t="shared" si="274"/>
        <v>0</v>
      </c>
      <c r="L934" s="138">
        <f>IF(ISNUMBER(VLOOKUP('Rate Calculations'!$A934,#REF!,2,FALSE)),VLOOKUP('Rate Calculations'!$A934,#REF!,2,FALSE),0)</f>
        <v>0</v>
      </c>
      <c r="M934" s="89">
        <f>IF(ISNUMBER(VLOOKUP('Rate Calculations'!$A934,#REF!,4,FALSE)),VLOOKUP('Rate Calculations'!$A934,#REF!,4,FALSE),0)</f>
        <v>0</v>
      </c>
      <c r="N934" s="17">
        <f t="shared" si="275"/>
        <v>0</v>
      </c>
      <c r="O934" s="18">
        <f t="shared" si="276"/>
        <v>0</v>
      </c>
      <c r="P934" s="139">
        <f t="shared" si="277"/>
        <v>0</v>
      </c>
      <c r="Q934" s="66">
        <f t="shared" si="278"/>
        <v>0</v>
      </c>
      <c r="R934" s="66">
        <f t="shared" si="279"/>
        <v>0</v>
      </c>
      <c r="S934" s="10" t="e">
        <f>IF(#REF!="Yes",Q934,(Q934+I934*0.5))</f>
        <v>#REF!</v>
      </c>
      <c r="T934" s="10" t="e">
        <f>IF(#REF!="Yes",R934,(R934+K934*0.5))</f>
        <v>#REF!</v>
      </c>
      <c r="U934" s="151">
        <f t="shared" si="280"/>
        <v>0</v>
      </c>
      <c r="V934" s="16">
        <f t="shared" si="281"/>
        <v>0</v>
      </c>
      <c r="W934" s="16">
        <f t="shared" si="282"/>
        <v>0</v>
      </c>
      <c r="X934" s="138">
        <f>IF(ISNUMBER(VLOOKUP('Rate Calculations'!$A934,#REF!,5,FALSE)),VLOOKUP('Rate Calculations'!$A934,#REF!,5,FALSE),0)</f>
        <v>0</v>
      </c>
      <c r="Y934" s="89">
        <f>IF(ISNUMBER(VLOOKUP('Rate Calculations'!$A934,#REF!,6,FALSE)),VLOOKUP('Rate Calculations'!$A934,#REF!,6,FALSE),0)</f>
        <v>0</v>
      </c>
      <c r="Z934" s="17">
        <f t="shared" si="283"/>
        <v>0</v>
      </c>
      <c r="AA934" s="18">
        <f t="shared" si="284"/>
        <v>0</v>
      </c>
      <c r="AB934" s="46">
        <f t="shared" si="269"/>
        <v>0</v>
      </c>
      <c r="AC934" s="24">
        <f t="shared" si="285"/>
        <v>0</v>
      </c>
      <c r="AD934" s="24">
        <f t="shared" si="286"/>
        <v>0</v>
      </c>
      <c r="AE934" s="27" t="e">
        <f>IF(#REF!="Yes",AC934,(AC934+V934*0.5))</f>
        <v>#REF!</v>
      </c>
      <c r="AF934" s="27" t="e">
        <f>IF(#REF!="Yes",AD934,(AD934+W934*0.5))</f>
        <v>#REF!</v>
      </c>
    </row>
    <row r="935" spans="1:32">
      <c r="A935" s="57" t="str">
        <f t="shared" si="270"/>
        <v xml:space="preserve"> </v>
      </c>
      <c r="B935" s="57"/>
      <c r="C935" s="57"/>
      <c r="D935" s="30" t="str">
        <f>IFERROR((GETPIVOTDATA("Average of Certified Payroll Hourly Rate",'Pivot Table'!$X$3,"Firm Name",A935,"Class Round 3 (PSPO)",B935)),"")</f>
        <v/>
      </c>
      <c r="E935" s="7"/>
      <c r="F935" s="7"/>
      <c r="G935" s="151"/>
      <c r="H935" s="349">
        <f t="shared" si="271"/>
        <v>1.7500000000000002E-2</v>
      </c>
      <c r="I935" s="19">
        <f t="shared" si="272"/>
        <v>0</v>
      </c>
      <c r="J935" s="67">
        <f t="shared" si="273"/>
        <v>3.5000000000000003E-2</v>
      </c>
      <c r="K935" s="19">
        <f t="shared" si="274"/>
        <v>0</v>
      </c>
      <c r="L935" s="138">
        <f>IF(ISNUMBER(VLOOKUP('Rate Calculations'!$A935,#REF!,2,FALSE)),VLOOKUP('Rate Calculations'!$A935,#REF!,2,FALSE),0)</f>
        <v>0</v>
      </c>
      <c r="M935" s="89">
        <f>IF(ISNUMBER(VLOOKUP('Rate Calculations'!$A935,#REF!,4,FALSE)),VLOOKUP('Rate Calculations'!$A935,#REF!,4,FALSE),0)</f>
        <v>0</v>
      </c>
      <c r="N935" s="17">
        <f t="shared" si="275"/>
        <v>0</v>
      </c>
      <c r="O935" s="18">
        <f t="shared" si="276"/>
        <v>0</v>
      </c>
      <c r="P935" s="139">
        <f t="shared" si="277"/>
        <v>0</v>
      </c>
      <c r="Q935" s="66">
        <f t="shared" si="278"/>
        <v>0</v>
      </c>
      <c r="R935" s="66">
        <f t="shared" si="279"/>
        <v>0</v>
      </c>
      <c r="S935" s="10" t="e">
        <f>IF(#REF!="Yes",Q935,(Q935+I935*0.5))</f>
        <v>#REF!</v>
      </c>
      <c r="T935" s="10" t="e">
        <f>IF(#REF!="Yes",R935,(R935+K935*0.5))</f>
        <v>#REF!</v>
      </c>
      <c r="U935" s="151">
        <f t="shared" si="280"/>
        <v>0</v>
      </c>
      <c r="V935" s="16">
        <f t="shared" si="281"/>
        <v>0</v>
      </c>
      <c r="W935" s="16">
        <f t="shared" si="282"/>
        <v>0</v>
      </c>
      <c r="X935" s="138">
        <f>IF(ISNUMBER(VLOOKUP('Rate Calculations'!$A935,#REF!,5,FALSE)),VLOOKUP('Rate Calculations'!$A935,#REF!,5,FALSE),0)</f>
        <v>0</v>
      </c>
      <c r="Y935" s="89">
        <f>IF(ISNUMBER(VLOOKUP('Rate Calculations'!$A935,#REF!,6,FALSE)),VLOOKUP('Rate Calculations'!$A935,#REF!,6,FALSE),0)</f>
        <v>0</v>
      </c>
      <c r="Z935" s="17">
        <f t="shared" si="283"/>
        <v>0</v>
      </c>
      <c r="AA935" s="18">
        <f t="shared" si="284"/>
        <v>0</v>
      </c>
      <c r="AB935" s="46">
        <f t="shared" si="269"/>
        <v>0</v>
      </c>
      <c r="AC935" s="24">
        <f t="shared" si="285"/>
        <v>0</v>
      </c>
      <c r="AD935" s="24">
        <f t="shared" si="286"/>
        <v>0</v>
      </c>
      <c r="AE935" s="27" t="e">
        <f>IF(#REF!="Yes",AC935,(AC935+V935*0.5))</f>
        <v>#REF!</v>
      </c>
      <c r="AF935" s="27" t="e">
        <f>IF(#REF!="Yes",AD935,(AD935+W935*0.5))</f>
        <v>#REF!</v>
      </c>
    </row>
    <row r="936" spans="1:32">
      <c r="A936" s="57" t="str">
        <f t="shared" si="270"/>
        <v xml:space="preserve"> </v>
      </c>
      <c r="B936" s="57"/>
      <c r="C936" s="57"/>
      <c r="D936" s="30" t="str">
        <f>IFERROR((GETPIVOTDATA("Average of Certified Payroll Hourly Rate",'Pivot Table'!$X$3,"Firm Name",A936,"Class Round 3 (PSPO)",B936)),"")</f>
        <v/>
      </c>
      <c r="E936" s="7"/>
      <c r="F936" s="7"/>
      <c r="G936" s="151"/>
      <c r="H936" s="349">
        <f t="shared" si="271"/>
        <v>1.7500000000000002E-2</v>
      </c>
      <c r="I936" s="19">
        <f t="shared" si="272"/>
        <v>0</v>
      </c>
      <c r="J936" s="67">
        <f t="shared" si="273"/>
        <v>3.5000000000000003E-2</v>
      </c>
      <c r="K936" s="19">
        <f t="shared" si="274"/>
        <v>0</v>
      </c>
      <c r="L936" s="138">
        <f>IF(ISNUMBER(VLOOKUP('Rate Calculations'!$A936,#REF!,2,FALSE)),VLOOKUP('Rate Calculations'!$A936,#REF!,2,FALSE),0)</f>
        <v>0</v>
      </c>
      <c r="M936" s="89">
        <f>IF(ISNUMBER(VLOOKUP('Rate Calculations'!$A936,#REF!,4,FALSE)),VLOOKUP('Rate Calculations'!$A936,#REF!,4,FALSE),0)</f>
        <v>0</v>
      </c>
      <c r="N936" s="17">
        <f t="shared" si="275"/>
        <v>0</v>
      </c>
      <c r="O936" s="18">
        <f t="shared" si="276"/>
        <v>0</v>
      </c>
      <c r="P936" s="139">
        <f t="shared" si="277"/>
        <v>0</v>
      </c>
      <c r="Q936" s="66">
        <f t="shared" si="278"/>
        <v>0</v>
      </c>
      <c r="R936" s="66">
        <f t="shared" si="279"/>
        <v>0</v>
      </c>
      <c r="S936" s="10" t="e">
        <f>IF(#REF!="Yes",Q936,(Q936+I936*0.5))</f>
        <v>#REF!</v>
      </c>
      <c r="T936" s="10" t="e">
        <f>IF(#REF!="Yes",R936,(R936+K936*0.5))</f>
        <v>#REF!</v>
      </c>
      <c r="U936" s="151">
        <f t="shared" si="280"/>
        <v>0</v>
      </c>
      <c r="V936" s="16">
        <f t="shared" si="281"/>
        <v>0</v>
      </c>
      <c r="W936" s="16">
        <f t="shared" si="282"/>
        <v>0</v>
      </c>
      <c r="X936" s="138">
        <f>IF(ISNUMBER(VLOOKUP('Rate Calculations'!$A936,#REF!,5,FALSE)),VLOOKUP('Rate Calculations'!$A936,#REF!,5,FALSE),0)</f>
        <v>0</v>
      </c>
      <c r="Y936" s="89">
        <f>IF(ISNUMBER(VLOOKUP('Rate Calculations'!$A936,#REF!,6,FALSE)),VLOOKUP('Rate Calculations'!$A936,#REF!,6,FALSE),0)</f>
        <v>0</v>
      </c>
      <c r="Z936" s="17">
        <f t="shared" si="283"/>
        <v>0</v>
      </c>
      <c r="AA936" s="18">
        <f t="shared" si="284"/>
        <v>0</v>
      </c>
      <c r="AB936" s="46">
        <f t="shared" si="269"/>
        <v>0</v>
      </c>
      <c r="AC936" s="24">
        <f t="shared" si="285"/>
        <v>0</v>
      </c>
      <c r="AD936" s="24">
        <f t="shared" si="286"/>
        <v>0</v>
      </c>
      <c r="AE936" s="27" t="e">
        <f>IF(#REF!="Yes",AC936,(AC936+V936*0.5))</f>
        <v>#REF!</v>
      </c>
      <c r="AF936" s="27" t="e">
        <f>IF(#REF!="Yes",AD936,(AD936+W936*0.5))</f>
        <v>#REF!</v>
      </c>
    </row>
    <row r="937" spans="1:32">
      <c r="A937" s="57" t="str">
        <f t="shared" si="270"/>
        <v xml:space="preserve"> </v>
      </c>
      <c r="B937" s="57"/>
      <c r="C937" s="57"/>
      <c r="D937" s="30" t="str">
        <f>IFERROR((GETPIVOTDATA("Average of Certified Payroll Hourly Rate",'Pivot Table'!$X$3,"Firm Name",A937,"Class Round 3 (PSPO)",B937)),"")</f>
        <v/>
      </c>
      <c r="E937" s="7"/>
      <c r="F937" s="7"/>
      <c r="G937" s="151"/>
      <c r="H937" s="349">
        <f t="shared" si="271"/>
        <v>1.7500000000000002E-2</v>
      </c>
      <c r="I937" s="19">
        <f t="shared" si="272"/>
        <v>0</v>
      </c>
      <c r="J937" s="67">
        <f t="shared" si="273"/>
        <v>3.5000000000000003E-2</v>
      </c>
      <c r="K937" s="19">
        <f t="shared" si="274"/>
        <v>0</v>
      </c>
      <c r="L937" s="138">
        <f>IF(ISNUMBER(VLOOKUP('Rate Calculations'!$A937,#REF!,2,FALSE)),VLOOKUP('Rate Calculations'!$A937,#REF!,2,FALSE),0)</f>
        <v>0</v>
      </c>
      <c r="M937" s="89">
        <f>IF(ISNUMBER(VLOOKUP('Rate Calculations'!$A937,#REF!,4,FALSE)),VLOOKUP('Rate Calculations'!$A937,#REF!,4,FALSE),0)</f>
        <v>0</v>
      </c>
      <c r="N937" s="17">
        <f t="shared" si="275"/>
        <v>0</v>
      </c>
      <c r="O937" s="18">
        <f t="shared" si="276"/>
        <v>0</v>
      </c>
      <c r="P937" s="139">
        <f t="shared" si="277"/>
        <v>0</v>
      </c>
      <c r="Q937" s="66">
        <f t="shared" si="278"/>
        <v>0</v>
      </c>
      <c r="R937" s="66">
        <f t="shared" si="279"/>
        <v>0</v>
      </c>
      <c r="S937" s="10" t="e">
        <f>IF(#REF!="Yes",Q937,(Q937+I937*0.5))</f>
        <v>#REF!</v>
      </c>
      <c r="T937" s="10" t="e">
        <f>IF(#REF!="Yes",R937,(R937+K937*0.5))</f>
        <v>#REF!</v>
      </c>
      <c r="U937" s="151">
        <f t="shared" si="280"/>
        <v>0</v>
      </c>
      <c r="V937" s="16">
        <f t="shared" si="281"/>
        <v>0</v>
      </c>
      <c r="W937" s="16">
        <f t="shared" si="282"/>
        <v>0</v>
      </c>
      <c r="X937" s="138">
        <f>IF(ISNUMBER(VLOOKUP('Rate Calculations'!$A937,#REF!,5,FALSE)),VLOOKUP('Rate Calculations'!$A937,#REF!,5,FALSE),0)</f>
        <v>0</v>
      </c>
      <c r="Y937" s="89">
        <f>IF(ISNUMBER(VLOOKUP('Rate Calculations'!$A937,#REF!,6,FALSE)),VLOOKUP('Rate Calculations'!$A937,#REF!,6,FALSE),0)</f>
        <v>0</v>
      </c>
      <c r="Z937" s="17">
        <f t="shared" si="283"/>
        <v>0</v>
      </c>
      <c r="AA937" s="18">
        <f t="shared" si="284"/>
        <v>0</v>
      </c>
      <c r="AB937" s="46">
        <f t="shared" si="269"/>
        <v>0</v>
      </c>
      <c r="AC937" s="24">
        <f t="shared" si="285"/>
        <v>0</v>
      </c>
      <c r="AD937" s="24">
        <f t="shared" si="286"/>
        <v>0</v>
      </c>
      <c r="AE937" s="27" t="e">
        <f>IF(#REF!="Yes",AC937,(AC937+V937*0.5))</f>
        <v>#REF!</v>
      </c>
      <c r="AF937" s="27" t="e">
        <f>IF(#REF!="Yes",AD937,(AD937+W937*0.5))</f>
        <v>#REF!</v>
      </c>
    </row>
    <row r="938" spans="1:32">
      <c r="A938" s="57" t="str">
        <f t="shared" si="270"/>
        <v xml:space="preserve"> </v>
      </c>
      <c r="B938" s="57"/>
      <c r="C938" s="57"/>
      <c r="D938" s="30" t="str">
        <f>IFERROR((GETPIVOTDATA("Average of Certified Payroll Hourly Rate",'Pivot Table'!$X$3,"Firm Name",A938,"Class Round 3 (PSPO)",B938)),"")</f>
        <v/>
      </c>
      <c r="E938" s="7"/>
      <c r="F938" s="7"/>
      <c r="G938" s="151"/>
      <c r="H938" s="349">
        <f t="shared" si="271"/>
        <v>1.7500000000000002E-2</v>
      </c>
      <c r="I938" s="19">
        <f t="shared" si="272"/>
        <v>0</v>
      </c>
      <c r="J938" s="67">
        <f t="shared" si="273"/>
        <v>3.5000000000000003E-2</v>
      </c>
      <c r="K938" s="19">
        <f t="shared" si="274"/>
        <v>0</v>
      </c>
      <c r="L938" s="138">
        <f>IF(ISNUMBER(VLOOKUP('Rate Calculations'!$A938,#REF!,2,FALSE)),VLOOKUP('Rate Calculations'!$A938,#REF!,2,FALSE),0)</f>
        <v>0</v>
      </c>
      <c r="M938" s="89">
        <f>IF(ISNUMBER(VLOOKUP('Rate Calculations'!$A938,#REF!,4,FALSE)),VLOOKUP('Rate Calculations'!$A938,#REF!,4,FALSE),0)</f>
        <v>0</v>
      </c>
      <c r="N938" s="17">
        <f t="shared" si="275"/>
        <v>0</v>
      </c>
      <c r="O938" s="18">
        <f t="shared" si="276"/>
        <v>0</v>
      </c>
      <c r="P938" s="139">
        <f t="shared" si="277"/>
        <v>0</v>
      </c>
      <c r="Q938" s="66">
        <f t="shared" si="278"/>
        <v>0</v>
      </c>
      <c r="R938" s="66">
        <f t="shared" si="279"/>
        <v>0</v>
      </c>
      <c r="S938" s="10" t="e">
        <f>IF(#REF!="Yes",Q938,(Q938+I938*0.5))</f>
        <v>#REF!</v>
      </c>
      <c r="T938" s="10" t="e">
        <f>IF(#REF!="Yes",R938,(R938+K938*0.5))</f>
        <v>#REF!</v>
      </c>
      <c r="U938" s="151">
        <f t="shared" si="280"/>
        <v>0</v>
      </c>
      <c r="V938" s="16">
        <f t="shared" si="281"/>
        <v>0</v>
      </c>
      <c r="W938" s="16">
        <f t="shared" si="282"/>
        <v>0</v>
      </c>
      <c r="X938" s="138">
        <f>IF(ISNUMBER(VLOOKUP('Rate Calculations'!$A938,#REF!,5,FALSE)),VLOOKUP('Rate Calculations'!$A938,#REF!,5,FALSE),0)</f>
        <v>0</v>
      </c>
      <c r="Y938" s="89">
        <f>IF(ISNUMBER(VLOOKUP('Rate Calculations'!$A938,#REF!,6,FALSE)),VLOOKUP('Rate Calculations'!$A938,#REF!,6,FALSE),0)</f>
        <v>0</v>
      </c>
      <c r="Z938" s="17">
        <f t="shared" si="283"/>
        <v>0</v>
      </c>
      <c r="AA938" s="18">
        <f t="shared" si="284"/>
        <v>0</v>
      </c>
      <c r="AB938" s="46">
        <f t="shared" si="269"/>
        <v>0</v>
      </c>
      <c r="AC938" s="24">
        <f t="shared" si="285"/>
        <v>0</v>
      </c>
      <c r="AD938" s="24">
        <f t="shared" si="286"/>
        <v>0</v>
      </c>
      <c r="AE938" s="27" t="e">
        <f>IF(#REF!="Yes",AC938,(AC938+V938*0.5))</f>
        <v>#REF!</v>
      </c>
      <c r="AF938" s="27" t="e">
        <f>IF(#REF!="Yes",AD938,(AD938+W938*0.5))</f>
        <v>#REF!</v>
      </c>
    </row>
    <row r="939" spans="1:32">
      <c r="A939" s="57" t="str">
        <f t="shared" si="270"/>
        <v xml:space="preserve"> </v>
      </c>
      <c r="B939" s="57"/>
      <c r="C939" s="57"/>
      <c r="D939" s="30" t="str">
        <f>IFERROR((GETPIVOTDATA("Average of Certified Payroll Hourly Rate",'Pivot Table'!$X$3,"Firm Name",A939,"Class Round 3 (PSPO)",B939)),"")</f>
        <v/>
      </c>
      <c r="E939" s="7"/>
      <c r="F939" s="7"/>
      <c r="G939" s="151"/>
      <c r="H939" s="349">
        <f t="shared" si="271"/>
        <v>1.7500000000000002E-2</v>
      </c>
      <c r="I939" s="19">
        <f t="shared" si="272"/>
        <v>0</v>
      </c>
      <c r="J939" s="67">
        <f t="shared" si="273"/>
        <v>3.5000000000000003E-2</v>
      </c>
      <c r="K939" s="19">
        <f t="shared" si="274"/>
        <v>0</v>
      </c>
      <c r="L939" s="138">
        <f>IF(ISNUMBER(VLOOKUP('Rate Calculations'!$A939,#REF!,2,FALSE)),VLOOKUP('Rate Calculations'!$A939,#REF!,2,FALSE),0)</f>
        <v>0</v>
      </c>
      <c r="M939" s="89">
        <f>IF(ISNUMBER(VLOOKUP('Rate Calculations'!$A939,#REF!,4,FALSE)),VLOOKUP('Rate Calculations'!$A939,#REF!,4,FALSE),0)</f>
        <v>0</v>
      </c>
      <c r="N939" s="17">
        <f t="shared" si="275"/>
        <v>0</v>
      </c>
      <c r="O939" s="18">
        <f t="shared" si="276"/>
        <v>0</v>
      </c>
      <c r="P939" s="139">
        <f t="shared" si="277"/>
        <v>0</v>
      </c>
      <c r="Q939" s="66">
        <f t="shared" si="278"/>
        <v>0</v>
      </c>
      <c r="R939" s="66">
        <f t="shared" si="279"/>
        <v>0</v>
      </c>
      <c r="S939" s="10" t="e">
        <f>IF(#REF!="Yes",Q939,(Q939+I939*0.5))</f>
        <v>#REF!</v>
      </c>
      <c r="T939" s="10" t="e">
        <f>IF(#REF!="Yes",R939,(R939+K939*0.5))</f>
        <v>#REF!</v>
      </c>
      <c r="U939" s="151">
        <f t="shared" si="280"/>
        <v>0</v>
      </c>
      <c r="V939" s="16">
        <f t="shared" si="281"/>
        <v>0</v>
      </c>
      <c r="W939" s="16">
        <f t="shared" si="282"/>
        <v>0</v>
      </c>
      <c r="X939" s="138">
        <f>IF(ISNUMBER(VLOOKUP('Rate Calculations'!$A939,#REF!,5,FALSE)),VLOOKUP('Rate Calculations'!$A939,#REF!,5,FALSE),0)</f>
        <v>0</v>
      </c>
      <c r="Y939" s="89">
        <f>IF(ISNUMBER(VLOOKUP('Rate Calculations'!$A939,#REF!,6,FALSE)),VLOOKUP('Rate Calculations'!$A939,#REF!,6,FALSE),0)</f>
        <v>0</v>
      </c>
      <c r="Z939" s="17">
        <f t="shared" si="283"/>
        <v>0</v>
      </c>
      <c r="AA939" s="18">
        <f t="shared" si="284"/>
        <v>0</v>
      </c>
      <c r="AB939" s="46">
        <f t="shared" si="269"/>
        <v>0</v>
      </c>
      <c r="AC939" s="24">
        <f t="shared" si="285"/>
        <v>0</v>
      </c>
      <c r="AD939" s="24">
        <f t="shared" si="286"/>
        <v>0</v>
      </c>
      <c r="AE939" s="27" t="e">
        <f>IF(#REF!="Yes",AC939,(AC939+V939*0.5))</f>
        <v>#REF!</v>
      </c>
      <c r="AF939" s="27" t="e">
        <f>IF(#REF!="Yes",AD939,(AD939+W939*0.5))</f>
        <v>#REF!</v>
      </c>
    </row>
    <row r="940" spans="1:32">
      <c r="A940" s="57" t="str">
        <f t="shared" si="270"/>
        <v xml:space="preserve"> </v>
      </c>
      <c r="B940" s="57"/>
      <c r="C940" s="57"/>
      <c r="D940" s="30" t="str">
        <f>IFERROR((GETPIVOTDATA("Average of Certified Payroll Hourly Rate",'Pivot Table'!$X$3,"Firm Name",A940,"Class Round 3 (PSPO)",B940)),"")</f>
        <v/>
      </c>
      <c r="E940" s="7"/>
      <c r="F940" s="7"/>
      <c r="G940" s="151"/>
      <c r="H940" s="349">
        <f t="shared" si="271"/>
        <v>1.7500000000000002E-2</v>
      </c>
      <c r="I940" s="19">
        <f t="shared" si="272"/>
        <v>0</v>
      </c>
      <c r="J940" s="67">
        <f t="shared" si="273"/>
        <v>3.5000000000000003E-2</v>
      </c>
      <c r="K940" s="19">
        <f t="shared" si="274"/>
        <v>0</v>
      </c>
      <c r="L940" s="138">
        <f>IF(ISNUMBER(VLOOKUP('Rate Calculations'!$A940,#REF!,2,FALSE)),VLOOKUP('Rate Calculations'!$A940,#REF!,2,FALSE),0)</f>
        <v>0</v>
      </c>
      <c r="M940" s="89">
        <f>IF(ISNUMBER(VLOOKUP('Rate Calculations'!$A940,#REF!,4,FALSE)),VLOOKUP('Rate Calculations'!$A940,#REF!,4,FALSE),0)</f>
        <v>0</v>
      </c>
      <c r="N940" s="17">
        <f t="shared" si="275"/>
        <v>0</v>
      </c>
      <c r="O940" s="18">
        <f t="shared" si="276"/>
        <v>0</v>
      </c>
      <c r="P940" s="139">
        <f t="shared" si="277"/>
        <v>0</v>
      </c>
      <c r="Q940" s="66">
        <f t="shared" si="278"/>
        <v>0</v>
      </c>
      <c r="R940" s="66">
        <f t="shared" si="279"/>
        <v>0</v>
      </c>
      <c r="S940" s="10" t="e">
        <f>IF(#REF!="Yes",Q940,(Q940+I940*0.5))</f>
        <v>#REF!</v>
      </c>
      <c r="T940" s="10" t="e">
        <f>IF(#REF!="Yes",R940,(R940+K940*0.5))</f>
        <v>#REF!</v>
      </c>
      <c r="U940" s="151">
        <f t="shared" si="280"/>
        <v>0</v>
      </c>
      <c r="V940" s="16">
        <f t="shared" si="281"/>
        <v>0</v>
      </c>
      <c r="W940" s="16">
        <f t="shared" si="282"/>
        <v>0</v>
      </c>
      <c r="X940" s="138">
        <f>IF(ISNUMBER(VLOOKUP('Rate Calculations'!$A940,#REF!,5,FALSE)),VLOOKUP('Rate Calculations'!$A940,#REF!,5,FALSE),0)</f>
        <v>0</v>
      </c>
      <c r="Y940" s="89">
        <f>IF(ISNUMBER(VLOOKUP('Rate Calculations'!$A940,#REF!,6,FALSE)),VLOOKUP('Rate Calculations'!$A940,#REF!,6,FALSE),0)</f>
        <v>0</v>
      </c>
      <c r="Z940" s="17">
        <f t="shared" si="283"/>
        <v>0</v>
      </c>
      <c r="AA940" s="18">
        <f t="shared" si="284"/>
        <v>0</v>
      </c>
      <c r="AB940" s="46">
        <f t="shared" si="269"/>
        <v>0</v>
      </c>
      <c r="AC940" s="24">
        <f t="shared" si="285"/>
        <v>0</v>
      </c>
      <c r="AD940" s="24">
        <f t="shared" si="286"/>
        <v>0</v>
      </c>
      <c r="AE940" s="27" t="e">
        <f>IF(#REF!="Yes",AC940,(AC940+V940*0.5))</f>
        <v>#REF!</v>
      </c>
      <c r="AF940" s="27" t="e">
        <f>IF(#REF!="Yes",AD940,(AD940+W940*0.5))</f>
        <v>#REF!</v>
      </c>
    </row>
    <row r="941" spans="1:32">
      <c r="A941" s="57" t="str">
        <f t="shared" si="270"/>
        <v xml:space="preserve"> </v>
      </c>
      <c r="B941" s="57"/>
      <c r="C941" s="57"/>
      <c r="D941" s="30" t="str">
        <f>IFERROR((GETPIVOTDATA("Average of Certified Payroll Hourly Rate",'Pivot Table'!$X$3,"Firm Name",A941,"Class Round 3 (PSPO)",B941)),"")</f>
        <v/>
      </c>
      <c r="E941" s="7"/>
      <c r="F941" s="7"/>
      <c r="G941" s="151"/>
      <c r="H941" s="349">
        <f t="shared" si="271"/>
        <v>1.7500000000000002E-2</v>
      </c>
      <c r="I941" s="19">
        <f t="shared" si="272"/>
        <v>0</v>
      </c>
      <c r="J941" s="67">
        <f t="shared" si="273"/>
        <v>3.5000000000000003E-2</v>
      </c>
      <c r="K941" s="19">
        <f t="shared" si="274"/>
        <v>0</v>
      </c>
      <c r="L941" s="138">
        <f>IF(ISNUMBER(VLOOKUP('Rate Calculations'!$A941,#REF!,2,FALSE)),VLOOKUP('Rate Calculations'!$A941,#REF!,2,FALSE),0)</f>
        <v>0</v>
      </c>
      <c r="M941" s="89">
        <f>IF(ISNUMBER(VLOOKUP('Rate Calculations'!$A941,#REF!,4,FALSE)),VLOOKUP('Rate Calculations'!$A941,#REF!,4,FALSE),0)</f>
        <v>0</v>
      </c>
      <c r="N941" s="17">
        <f t="shared" si="275"/>
        <v>0</v>
      </c>
      <c r="O941" s="18">
        <f t="shared" si="276"/>
        <v>0</v>
      </c>
      <c r="P941" s="139">
        <f t="shared" si="277"/>
        <v>0</v>
      </c>
      <c r="Q941" s="66">
        <f t="shared" si="278"/>
        <v>0</v>
      </c>
      <c r="R941" s="66">
        <f t="shared" si="279"/>
        <v>0</v>
      </c>
      <c r="S941" s="10" t="e">
        <f>IF(#REF!="Yes",Q941,(Q941+I941*0.5))</f>
        <v>#REF!</v>
      </c>
      <c r="T941" s="10" t="e">
        <f>IF(#REF!="Yes",R941,(R941+K941*0.5))</f>
        <v>#REF!</v>
      </c>
      <c r="U941" s="151">
        <f t="shared" si="280"/>
        <v>0</v>
      </c>
      <c r="V941" s="16">
        <f t="shared" si="281"/>
        <v>0</v>
      </c>
      <c r="W941" s="16">
        <f t="shared" si="282"/>
        <v>0</v>
      </c>
      <c r="X941" s="138">
        <f>IF(ISNUMBER(VLOOKUP('Rate Calculations'!$A941,#REF!,5,FALSE)),VLOOKUP('Rate Calculations'!$A941,#REF!,5,FALSE),0)</f>
        <v>0</v>
      </c>
      <c r="Y941" s="89">
        <f>IF(ISNUMBER(VLOOKUP('Rate Calculations'!$A941,#REF!,6,FALSE)),VLOOKUP('Rate Calculations'!$A941,#REF!,6,FALSE),0)</f>
        <v>0</v>
      </c>
      <c r="Z941" s="17">
        <f t="shared" si="283"/>
        <v>0</v>
      </c>
      <c r="AA941" s="18">
        <f t="shared" si="284"/>
        <v>0</v>
      </c>
      <c r="AB941" s="46">
        <f t="shared" si="269"/>
        <v>0</v>
      </c>
      <c r="AC941" s="24">
        <f t="shared" si="285"/>
        <v>0</v>
      </c>
      <c r="AD941" s="24">
        <f t="shared" si="286"/>
        <v>0</v>
      </c>
      <c r="AE941" s="27" t="e">
        <f>IF(#REF!="Yes",AC941,(AC941+V941*0.5))</f>
        <v>#REF!</v>
      </c>
      <c r="AF941" s="27" t="e">
        <f>IF(#REF!="Yes",AD941,(AD941+W941*0.5))</f>
        <v>#REF!</v>
      </c>
    </row>
    <row r="942" spans="1:32">
      <c r="A942" s="57" t="str">
        <f t="shared" si="270"/>
        <v xml:space="preserve"> </v>
      </c>
      <c r="B942" s="57"/>
      <c r="C942" s="57"/>
      <c r="D942" s="30" t="str">
        <f>IFERROR((GETPIVOTDATA("Average of Certified Payroll Hourly Rate",'Pivot Table'!$X$3,"Firm Name",A942,"Class Round 3 (PSPO)",B942)),"")</f>
        <v/>
      </c>
      <c r="E942" s="7"/>
      <c r="F942" s="7"/>
      <c r="G942" s="151"/>
      <c r="H942" s="349">
        <f t="shared" si="271"/>
        <v>1.7500000000000002E-2</v>
      </c>
      <c r="I942" s="19">
        <f t="shared" si="272"/>
        <v>0</v>
      </c>
      <c r="J942" s="67">
        <f t="shared" si="273"/>
        <v>3.5000000000000003E-2</v>
      </c>
      <c r="K942" s="19">
        <f t="shared" si="274"/>
        <v>0</v>
      </c>
      <c r="L942" s="138">
        <f>IF(ISNUMBER(VLOOKUP('Rate Calculations'!$A942,#REF!,2,FALSE)),VLOOKUP('Rate Calculations'!$A942,#REF!,2,FALSE),0)</f>
        <v>0</v>
      </c>
      <c r="M942" s="89">
        <f>IF(ISNUMBER(VLOOKUP('Rate Calculations'!$A942,#REF!,4,FALSE)),VLOOKUP('Rate Calculations'!$A942,#REF!,4,FALSE),0)</f>
        <v>0</v>
      </c>
      <c r="N942" s="17">
        <f t="shared" si="275"/>
        <v>0</v>
      </c>
      <c r="O942" s="18">
        <f t="shared" si="276"/>
        <v>0</v>
      </c>
      <c r="P942" s="139">
        <f t="shared" si="277"/>
        <v>0</v>
      </c>
      <c r="Q942" s="66">
        <f t="shared" si="278"/>
        <v>0</v>
      </c>
      <c r="R942" s="66">
        <f t="shared" si="279"/>
        <v>0</v>
      </c>
      <c r="S942" s="10" t="e">
        <f>IF(#REF!="Yes",Q942,(Q942+I942*0.5))</f>
        <v>#REF!</v>
      </c>
      <c r="T942" s="10" t="e">
        <f>IF(#REF!="Yes",R942,(R942+K942*0.5))</f>
        <v>#REF!</v>
      </c>
      <c r="U942" s="151">
        <f t="shared" si="280"/>
        <v>0</v>
      </c>
      <c r="V942" s="16">
        <f t="shared" si="281"/>
        <v>0</v>
      </c>
      <c r="W942" s="16">
        <f t="shared" si="282"/>
        <v>0</v>
      </c>
      <c r="X942" s="138">
        <f>IF(ISNUMBER(VLOOKUP('Rate Calculations'!$A942,#REF!,5,FALSE)),VLOOKUP('Rate Calculations'!$A942,#REF!,5,FALSE),0)</f>
        <v>0</v>
      </c>
      <c r="Y942" s="89">
        <f>IF(ISNUMBER(VLOOKUP('Rate Calculations'!$A942,#REF!,6,FALSE)),VLOOKUP('Rate Calculations'!$A942,#REF!,6,FALSE),0)</f>
        <v>0</v>
      </c>
      <c r="Z942" s="17">
        <f t="shared" si="283"/>
        <v>0</v>
      </c>
      <c r="AA942" s="18">
        <f t="shared" si="284"/>
        <v>0</v>
      </c>
      <c r="AB942" s="46">
        <f t="shared" si="269"/>
        <v>0</v>
      </c>
      <c r="AC942" s="24">
        <f t="shared" si="285"/>
        <v>0</v>
      </c>
      <c r="AD942" s="24">
        <f t="shared" si="286"/>
        <v>0</v>
      </c>
      <c r="AE942" s="27" t="e">
        <f>IF(#REF!="Yes",AC942,(AC942+V942*0.5))</f>
        <v>#REF!</v>
      </c>
      <c r="AF942" s="27" t="e">
        <f>IF(#REF!="Yes",AD942,(AD942+W942*0.5))</f>
        <v>#REF!</v>
      </c>
    </row>
    <row r="943" spans="1:32">
      <c r="A943" s="57" t="str">
        <f t="shared" si="270"/>
        <v xml:space="preserve"> </v>
      </c>
      <c r="B943" s="57"/>
      <c r="C943" s="57"/>
      <c r="D943" s="30" t="str">
        <f>IFERROR((GETPIVOTDATA("Average of Certified Payroll Hourly Rate",'Pivot Table'!$X$3,"Firm Name",A943,"Class Round 3 (PSPO)",B943)),"")</f>
        <v/>
      </c>
      <c r="E943" s="7"/>
      <c r="F943" s="7"/>
      <c r="G943" s="151"/>
      <c r="H943" s="349">
        <f t="shared" si="271"/>
        <v>1.7500000000000002E-2</v>
      </c>
      <c r="I943" s="19">
        <f t="shared" si="272"/>
        <v>0</v>
      </c>
      <c r="J943" s="67">
        <f t="shared" si="273"/>
        <v>3.5000000000000003E-2</v>
      </c>
      <c r="K943" s="19">
        <f t="shared" si="274"/>
        <v>0</v>
      </c>
      <c r="L943" s="138">
        <f>IF(ISNUMBER(VLOOKUP('Rate Calculations'!$A943,#REF!,2,FALSE)),VLOOKUP('Rate Calculations'!$A943,#REF!,2,FALSE),0)</f>
        <v>0</v>
      </c>
      <c r="M943" s="89">
        <f>IF(ISNUMBER(VLOOKUP('Rate Calculations'!$A943,#REF!,4,FALSE)),VLOOKUP('Rate Calculations'!$A943,#REF!,4,FALSE),0)</f>
        <v>0</v>
      </c>
      <c r="N943" s="17">
        <f t="shared" si="275"/>
        <v>0</v>
      </c>
      <c r="O943" s="18">
        <f t="shared" si="276"/>
        <v>0</v>
      </c>
      <c r="P943" s="139">
        <f t="shared" si="277"/>
        <v>0</v>
      </c>
      <c r="Q943" s="66">
        <f t="shared" si="278"/>
        <v>0</v>
      </c>
      <c r="R943" s="66">
        <f t="shared" si="279"/>
        <v>0</v>
      </c>
      <c r="S943" s="10" t="e">
        <f>IF(#REF!="Yes",Q943,(Q943+I943*0.5))</f>
        <v>#REF!</v>
      </c>
      <c r="T943" s="10" t="e">
        <f>IF(#REF!="Yes",R943,(R943+K943*0.5))</f>
        <v>#REF!</v>
      </c>
      <c r="U943" s="151">
        <f t="shared" si="280"/>
        <v>0</v>
      </c>
      <c r="V943" s="16">
        <f t="shared" si="281"/>
        <v>0</v>
      </c>
      <c r="W943" s="16">
        <f t="shared" si="282"/>
        <v>0</v>
      </c>
      <c r="X943" s="138">
        <f>IF(ISNUMBER(VLOOKUP('Rate Calculations'!$A943,#REF!,5,FALSE)),VLOOKUP('Rate Calculations'!$A943,#REF!,5,FALSE),0)</f>
        <v>0</v>
      </c>
      <c r="Y943" s="89">
        <f>IF(ISNUMBER(VLOOKUP('Rate Calculations'!$A943,#REF!,6,FALSE)),VLOOKUP('Rate Calculations'!$A943,#REF!,6,FALSE),0)</f>
        <v>0</v>
      </c>
      <c r="Z943" s="17">
        <f t="shared" si="283"/>
        <v>0</v>
      </c>
      <c r="AA943" s="18">
        <f t="shared" si="284"/>
        <v>0</v>
      </c>
      <c r="AB943" s="46">
        <f t="shared" si="269"/>
        <v>0</v>
      </c>
      <c r="AC943" s="24">
        <f t="shared" si="285"/>
        <v>0</v>
      </c>
      <c r="AD943" s="24">
        <f t="shared" si="286"/>
        <v>0</v>
      </c>
      <c r="AE943" s="27" t="e">
        <f>IF(#REF!="Yes",AC943,(AC943+V943*0.5))</f>
        <v>#REF!</v>
      </c>
      <c r="AF943" s="27" t="e">
        <f>IF(#REF!="Yes",AD943,(AD943+W943*0.5))</f>
        <v>#REF!</v>
      </c>
    </row>
    <row r="944" spans="1:32">
      <c r="A944" s="57" t="str">
        <f t="shared" si="270"/>
        <v xml:space="preserve"> </v>
      </c>
      <c r="B944" s="57"/>
      <c r="C944" s="57"/>
      <c r="D944" s="30" t="str">
        <f>IFERROR((GETPIVOTDATA("Average of Certified Payroll Hourly Rate",'Pivot Table'!$X$3,"Firm Name",A944,"Class Round 3 (PSPO)",B944)),"")</f>
        <v/>
      </c>
      <c r="E944" s="7"/>
      <c r="F944" s="7"/>
      <c r="G944" s="151"/>
      <c r="H944" s="349">
        <f t="shared" si="271"/>
        <v>1.7500000000000002E-2</v>
      </c>
      <c r="I944" s="19">
        <f t="shared" si="272"/>
        <v>0</v>
      </c>
      <c r="J944" s="67">
        <f t="shared" si="273"/>
        <v>3.5000000000000003E-2</v>
      </c>
      <c r="K944" s="19">
        <f t="shared" si="274"/>
        <v>0</v>
      </c>
      <c r="L944" s="138">
        <f>IF(ISNUMBER(VLOOKUP('Rate Calculations'!$A944,#REF!,2,FALSE)),VLOOKUP('Rate Calculations'!$A944,#REF!,2,FALSE),0)</f>
        <v>0</v>
      </c>
      <c r="M944" s="89">
        <f>IF(ISNUMBER(VLOOKUP('Rate Calculations'!$A944,#REF!,4,FALSE)),VLOOKUP('Rate Calculations'!$A944,#REF!,4,FALSE),0)</f>
        <v>0</v>
      </c>
      <c r="N944" s="17">
        <f t="shared" si="275"/>
        <v>0</v>
      </c>
      <c r="O944" s="18">
        <f t="shared" si="276"/>
        <v>0</v>
      </c>
      <c r="P944" s="139">
        <f t="shared" si="277"/>
        <v>0</v>
      </c>
      <c r="Q944" s="66">
        <f t="shared" si="278"/>
        <v>0</v>
      </c>
      <c r="R944" s="66">
        <f t="shared" si="279"/>
        <v>0</v>
      </c>
      <c r="S944" s="10" t="e">
        <f>IF(#REF!="Yes",Q944,(Q944+I944*0.5))</f>
        <v>#REF!</v>
      </c>
      <c r="T944" s="10" t="e">
        <f>IF(#REF!="Yes",R944,(R944+K944*0.5))</f>
        <v>#REF!</v>
      </c>
      <c r="U944" s="151">
        <f t="shared" si="280"/>
        <v>0</v>
      </c>
      <c r="V944" s="16">
        <f t="shared" si="281"/>
        <v>0</v>
      </c>
      <c r="W944" s="16">
        <f t="shared" si="282"/>
        <v>0</v>
      </c>
      <c r="X944" s="138">
        <f>IF(ISNUMBER(VLOOKUP('Rate Calculations'!$A944,#REF!,5,FALSE)),VLOOKUP('Rate Calculations'!$A944,#REF!,5,FALSE),0)</f>
        <v>0</v>
      </c>
      <c r="Y944" s="89">
        <f>IF(ISNUMBER(VLOOKUP('Rate Calculations'!$A944,#REF!,6,FALSE)),VLOOKUP('Rate Calculations'!$A944,#REF!,6,FALSE),0)</f>
        <v>0</v>
      </c>
      <c r="Z944" s="17">
        <f t="shared" si="283"/>
        <v>0</v>
      </c>
      <c r="AA944" s="18">
        <f t="shared" si="284"/>
        <v>0</v>
      </c>
      <c r="AB944" s="46">
        <f t="shared" si="269"/>
        <v>0</v>
      </c>
      <c r="AC944" s="24">
        <f t="shared" si="285"/>
        <v>0</v>
      </c>
      <c r="AD944" s="24">
        <f t="shared" si="286"/>
        <v>0</v>
      </c>
      <c r="AE944" s="27" t="e">
        <f>IF(#REF!="Yes",AC944,(AC944+V944*0.5))</f>
        <v>#REF!</v>
      </c>
      <c r="AF944" s="27" t="e">
        <f>IF(#REF!="Yes",AD944,(AD944+W944*0.5))</f>
        <v>#REF!</v>
      </c>
    </row>
    <row r="945" spans="1:32">
      <c r="A945" s="57" t="str">
        <f t="shared" si="270"/>
        <v xml:space="preserve"> </v>
      </c>
      <c r="B945" s="57"/>
      <c r="C945" s="57"/>
      <c r="D945" s="30" t="str">
        <f>IFERROR((GETPIVOTDATA("Average of Certified Payroll Hourly Rate",'Pivot Table'!$X$3,"Firm Name",A945,"Class Round 3 (PSPO)",B945)),"")</f>
        <v/>
      </c>
      <c r="E945" s="7"/>
      <c r="F945" s="7"/>
      <c r="G945" s="151"/>
      <c r="H945" s="349">
        <f t="shared" si="271"/>
        <v>1.7500000000000002E-2</v>
      </c>
      <c r="I945" s="19">
        <f t="shared" si="272"/>
        <v>0</v>
      </c>
      <c r="J945" s="67">
        <f t="shared" si="273"/>
        <v>3.5000000000000003E-2</v>
      </c>
      <c r="K945" s="19">
        <f t="shared" si="274"/>
        <v>0</v>
      </c>
      <c r="L945" s="138">
        <f>IF(ISNUMBER(VLOOKUP('Rate Calculations'!$A945,#REF!,2,FALSE)),VLOOKUP('Rate Calculations'!$A945,#REF!,2,FALSE),0)</f>
        <v>0</v>
      </c>
      <c r="M945" s="89">
        <f>IF(ISNUMBER(VLOOKUP('Rate Calculations'!$A945,#REF!,4,FALSE)),VLOOKUP('Rate Calculations'!$A945,#REF!,4,FALSE),0)</f>
        <v>0</v>
      </c>
      <c r="N945" s="17">
        <f t="shared" si="275"/>
        <v>0</v>
      </c>
      <c r="O945" s="18">
        <f t="shared" si="276"/>
        <v>0</v>
      </c>
      <c r="P945" s="139">
        <f t="shared" si="277"/>
        <v>0</v>
      </c>
      <c r="Q945" s="66">
        <f t="shared" si="278"/>
        <v>0</v>
      </c>
      <c r="R945" s="66">
        <f t="shared" si="279"/>
        <v>0</v>
      </c>
      <c r="S945" s="10" t="e">
        <f>IF(#REF!="Yes",Q945,(Q945+I945*0.5))</f>
        <v>#REF!</v>
      </c>
      <c r="T945" s="10" t="e">
        <f>IF(#REF!="Yes",R945,(R945+K945*0.5))</f>
        <v>#REF!</v>
      </c>
      <c r="U945" s="151">
        <f t="shared" si="280"/>
        <v>0</v>
      </c>
      <c r="V945" s="16">
        <f t="shared" si="281"/>
        <v>0</v>
      </c>
      <c r="W945" s="16">
        <f t="shared" si="282"/>
        <v>0</v>
      </c>
      <c r="X945" s="138">
        <f>IF(ISNUMBER(VLOOKUP('Rate Calculations'!$A945,#REF!,5,FALSE)),VLOOKUP('Rate Calculations'!$A945,#REF!,5,FALSE),0)</f>
        <v>0</v>
      </c>
      <c r="Y945" s="89">
        <f>IF(ISNUMBER(VLOOKUP('Rate Calculations'!$A945,#REF!,6,FALSE)),VLOOKUP('Rate Calculations'!$A945,#REF!,6,FALSE),0)</f>
        <v>0</v>
      </c>
      <c r="Z945" s="17">
        <f t="shared" si="283"/>
        <v>0</v>
      </c>
      <c r="AA945" s="18">
        <f t="shared" si="284"/>
        <v>0</v>
      </c>
      <c r="AB945" s="46">
        <f t="shared" si="269"/>
        <v>0</v>
      </c>
      <c r="AC945" s="24">
        <f t="shared" si="285"/>
        <v>0</v>
      </c>
      <c r="AD945" s="24">
        <f t="shared" si="286"/>
        <v>0</v>
      </c>
      <c r="AE945" s="27" t="e">
        <f>IF(#REF!="Yes",AC945,(AC945+V945*0.5))</f>
        <v>#REF!</v>
      </c>
      <c r="AF945" s="27" t="e">
        <f>IF(#REF!="Yes",AD945,(AD945+W945*0.5))</f>
        <v>#REF!</v>
      </c>
    </row>
    <row r="946" spans="1:32">
      <c r="A946" s="57" t="str">
        <f t="shared" si="270"/>
        <v xml:space="preserve"> </v>
      </c>
      <c r="B946" s="57"/>
      <c r="C946" s="57"/>
      <c r="D946" s="30" t="str">
        <f>IFERROR((GETPIVOTDATA("Average of Certified Payroll Hourly Rate",'Pivot Table'!$X$3,"Firm Name",A946,"Class Round 3 (PSPO)",B946)),"")</f>
        <v/>
      </c>
      <c r="E946" s="7"/>
      <c r="F946" s="7"/>
      <c r="G946" s="151"/>
      <c r="H946" s="349">
        <f t="shared" si="271"/>
        <v>1.7500000000000002E-2</v>
      </c>
      <c r="I946" s="19">
        <f t="shared" si="272"/>
        <v>0</v>
      </c>
      <c r="J946" s="67">
        <f t="shared" si="273"/>
        <v>3.5000000000000003E-2</v>
      </c>
      <c r="K946" s="19">
        <f t="shared" si="274"/>
        <v>0</v>
      </c>
      <c r="L946" s="138">
        <f>IF(ISNUMBER(VLOOKUP('Rate Calculations'!$A946,#REF!,2,FALSE)),VLOOKUP('Rate Calculations'!$A946,#REF!,2,FALSE),0)</f>
        <v>0</v>
      </c>
      <c r="M946" s="89">
        <f>IF(ISNUMBER(VLOOKUP('Rate Calculations'!$A946,#REF!,4,FALSE)),VLOOKUP('Rate Calculations'!$A946,#REF!,4,FALSE),0)</f>
        <v>0</v>
      </c>
      <c r="N946" s="17">
        <f t="shared" si="275"/>
        <v>0</v>
      </c>
      <c r="O946" s="18">
        <f t="shared" si="276"/>
        <v>0</v>
      </c>
      <c r="P946" s="139">
        <f t="shared" si="277"/>
        <v>0</v>
      </c>
      <c r="Q946" s="66">
        <f t="shared" si="278"/>
        <v>0</v>
      </c>
      <c r="R946" s="66">
        <f t="shared" si="279"/>
        <v>0</v>
      </c>
      <c r="S946" s="10" t="e">
        <f>IF(#REF!="Yes",Q946,(Q946+I946*0.5))</f>
        <v>#REF!</v>
      </c>
      <c r="T946" s="10" t="e">
        <f>IF(#REF!="Yes",R946,(R946+K946*0.5))</f>
        <v>#REF!</v>
      </c>
      <c r="U946" s="151">
        <f t="shared" si="280"/>
        <v>0</v>
      </c>
      <c r="V946" s="16">
        <f t="shared" si="281"/>
        <v>0</v>
      </c>
      <c r="W946" s="16">
        <f t="shared" si="282"/>
        <v>0</v>
      </c>
      <c r="X946" s="138">
        <f>IF(ISNUMBER(VLOOKUP('Rate Calculations'!$A946,#REF!,5,FALSE)),VLOOKUP('Rate Calculations'!$A946,#REF!,5,FALSE),0)</f>
        <v>0</v>
      </c>
      <c r="Y946" s="89">
        <f>IF(ISNUMBER(VLOOKUP('Rate Calculations'!$A946,#REF!,6,FALSE)),VLOOKUP('Rate Calculations'!$A946,#REF!,6,FALSE),0)</f>
        <v>0</v>
      </c>
      <c r="Z946" s="17">
        <f t="shared" si="283"/>
        <v>0</v>
      </c>
      <c r="AA946" s="18">
        <f t="shared" si="284"/>
        <v>0</v>
      </c>
      <c r="AB946" s="46">
        <f t="shared" si="269"/>
        <v>0</v>
      </c>
      <c r="AC946" s="24">
        <f t="shared" si="285"/>
        <v>0</v>
      </c>
      <c r="AD946" s="24">
        <f t="shared" si="286"/>
        <v>0</v>
      </c>
      <c r="AE946" s="27" t="e">
        <f>IF(#REF!="Yes",AC946,(AC946+V946*0.5))</f>
        <v>#REF!</v>
      </c>
      <c r="AF946" s="27" t="e">
        <f>IF(#REF!="Yes",AD946,(AD946+W946*0.5))</f>
        <v>#REF!</v>
      </c>
    </row>
    <row r="947" spans="1:32">
      <c r="A947" s="57" t="str">
        <f t="shared" si="270"/>
        <v xml:space="preserve"> </v>
      </c>
      <c r="B947" s="57"/>
      <c r="C947" s="57"/>
      <c r="D947" s="30" t="str">
        <f>IFERROR((GETPIVOTDATA("Average of Certified Payroll Hourly Rate",'Pivot Table'!$X$3,"Firm Name",A947,"Class Round 3 (PSPO)",B947)),"")</f>
        <v/>
      </c>
      <c r="E947" s="7"/>
      <c r="F947" s="7"/>
      <c r="G947" s="151"/>
      <c r="H947" s="349">
        <f t="shared" si="271"/>
        <v>1.7500000000000002E-2</v>
      </c>
      <c r="I947" s="19">
        <f t="shared" si="272"/>
        <v>0</v>
      </c>
      <c r="J947" s="67">
        <f t="shared" si="273"/>
        <v>3.5000000000000003E-2</v>
      </c>
      <c r="K947" s="19">
        <f t="shared" si="274"/>
        <v>0</v>
      </c>
      <c r="L947" s="138">
        <f>IF(ISNUMBER(VLOOKUP('Rate Calculations'!$A947,#REF!,2,FALSE)),VLOOKUP('Rate Calculations'!$A947,#REF!,2,FALSE),0)</f>
        <v>0</v>
      </c>
      <c r="M947" s="89">
        <f>IF(ISNUMBER(VLOOKUP('Rate Calculations'!$A947,#REF!,4,FALSE)),VLOOKUP('Rate Calculations'!$A947,#REF!,4,FALSE),0)</f>
        <v>0</v>
      </c>
      <c r="N947" s="17">
        <f t="shared" si="275"/>
        <v>0</v>
      </c>
      <c r="O947" s="18">
        <f t="shared" si="276"/>
        <v>0</v>
      </c>
      <c r="P947" s="139">
        <f t="shared" si="277"/>
        <v>0</v>
      </c>
      <c r="Q947" s="66">
        <f t="shared" si="278"/>
        <v>0</v>
      </c>
      <c r="R947" s="66">
        <f t="shared" si="279"/>
        <v>0</v>
      </c>
      <c r="S947" s="10" t="e">
        <f>IF(#REF!="Yes",Q947,(Q947+I947*0.5))</f>
        <v>#REF!</v>
      </c>
      <c r="T947" s="10" t="e">
        <f>IF(#REF!="Yes",R947,(R947+K947*0.5))</f>
        <v>#REF!</v>
      </c>
      <c r="U947" s="151">
        <f t="shared" si="280"/>
        <v>0</v>
      </c>
      <c r="V947" s="16">
        <f t="shared" si="281"/>
        <v>0</v>
      </c>
      <c r="W947" s="16">
        <f t="shared" si="282"/>
        <v>0</v>
      </c>
      <c r="X947" s="138">
        <f>IF(ISNUMBER(VLOOKUP('Rate Calculations'!$A947,#REF!,5,FALSE)),VLOOKUP('Rate Calculations'!$A947,#REF!,5,FALSE),0)</f>
        <v>0</v>
      </c>
      <c r="Y947" s="89">
        <f>IF(ISNUMBER(VLOOKUP('Rate Calculations'!$A947,#REF!,6,FALSE)),VLOOKUP('Rate Calculations'!$A947,#REF!,6,FALSE),0)</f>
        <v>0</v>
      </c>
      <c r="Z947" s="17">
        <f t="shared" si="283"/>
        <v>0</v>
      </c>
      <c r="AA947" s="18">
        <f t="shared" si="284"/>
        <v>0</v>
      </c>
      <c r="AB947" s="46">
        <f t="shared" si="269"/>
        <v>0</v>
      </c>
      <c r="AC947" s="24">
        <f t="shared" si="285"/>
        <v>0</v>
      </c>
      <c r="AD947" s="24">
        <f t="shared" si="286"/>
        <v>0</v>
      </c>
      <c r="AE947" s="27" t="e">
        <f>IF(#REF!="Yes",AC947,(AC947+V947*0.5))</f>
        <v>#REF!</v>
      </c>
      <c r="AF947" s="27" t="e">
        <f>IF(#REF!="Yes",AD947,(AD947+W947*0.5))</f>
        <v>#REF!</v>
      </c>
    </row>
    <row r="948" spans="1:32">
      <c r="A948" s="57" t="str">
        <f t="shared" si="270"/>
        <v xml:space="preserve"> </v>
      </c>
      <c r="B948" s="57"/>
      <c r="C948" s="57"/>
      <c r="D948" s="30" t="str">
        <f>IFERROR((GETPIVOTDATA("Average of Certified Payroll Hourly Rate",'Pivot Table'!$X$3,"Firm Name",A948,"Class Round 3 (PSPO)",B948)),"")</f>
        <v/>
      </c>
      <c r="E948" s="7"/>
      <c r="F948" s="7"/>
      <c r="G948" s="151"/>
      <c r="H948" s="349">
        <f t="shared" si="271"/>
        <v>1.7500000000000002E-2</v>
      </c>
      <c r="I948" s="19">
        <f t="shared" si="272"/>
        <v>0</v>
      </c>
      <c r="J948" s="67">
        <f t="shared" si="273"/>
        <v>3.5000000000000003E-2</v>
      </c>
      <c r="K948" s="19">
        <f t="shared" si="274"/>
        <v>0</v>
      </c>
      <c r="L948" s="138">
        <f>IF(ISNUMBER(VLOOKUP('Rate Calculations'!$A948,#REF!,2,FALSE)),VLOOKUP('Rate Calculations'!$A948,#REF!,2,FALSE),0)</f>
        <v>0</v>
      </c>
      <c r="M948" s="89">
        <f>IF(ISNUMBER(VLOOKUP('Rate Calculations'!$A948,#REF!,4,FALSE)),VLOOKUP('Rate Calculations'!$A948,#REF!,4,FALSE),0)</f>
        <v>0</v>
      </c>
      <c r="N948" s="17">
        <f t="shared" si="275"/>
        <v>0</v>
      </c>
      <c r="O948" s="18">
        <f t="shared" si="276"/>
        <v>0</v>
      </c>
      <c r="P948" s="139">
        <f t="shared" si="277"/>
        <v>0</v>
      </c>
      <c r="Q948" s="66">
        <f t="shared" si="278"/>
        <v>0</v>
      </c>
      <c r="R948" s="66">
        <f t="shared" si="279"/>
        <v>0</v>
      </c>
      <c r="S948" s="10" t="e">
        <f>IF(#REF!="Yes",Q948,(Q948+I948*0.5))</f>
        <v>#REF!</v>
      </c>
      <c r="T948" s="10" t="e">
        <f>IF(#REF!="Yes",R948,(R948+K948*0.5))</f>
        <v>#REF!</v>
      </c>
      <c r="U948" s="151">
        <f t="shared" si="280"/>
        <v>0</v>
      </c>
      <c r="V948" s="16">
        <f t="shared" si="281"/>
        <v>0</v>
      </c>
      <c r="W948" s="16">
        <f t="shared" si="282"/>
        <v>0</v>
      </c>
      <c r="X948" s="138">
        <f>IF(ISNUMBER(VLOOKUP('Rate Calculations'!$A948,#REF!,5,FALSE)),VLOOKUP('Rate Calculations'!$A948,#REF!,5,FALSE),0)</f>
        <v>0</v>
      </c>
      <c r="Y948" s="89">
        <f>IF(ISNUMBER(VLOOKUP('Rate Calculations'!$A948,#REF!,6,FALSE)),VLOOKUP('Rate Calculations'!$A948,#REF!,6,FALSE),0)</f>
        <v>0</v>
      </c>
      <c r="Z948" s="17">
        <f t="shared" si="283"/>
        <v>0</v>
      </c>
      <c r="AA948" s="18">
        <f t="shared" si="284"/>
        <v>0</v>
      </c>
      <c r="AB948" s="46">
        <f t="shared" si="269"/>
        <v>0</v>
      </c>
      <c r="AC948" s="24">
        <f t="shared" si="285"/>
        <v>0</v>
      </c>
      <c r="AD948" s="24">
        <f t="shared" si="286"/>
        <v>0</v>
      </c>
      <c r="AE948" s="27" t="e">
        <f>IF(#REF!="Yes",AC948,(AC948+V948*0.5))</f>
        <v>#REF!</v>
      </c>
      <c r="AF948" s="27" t="e">
        <f>IF(#REF!="Yes",AD948,(AD948+W948*0.5))</f>
        <v>#REF!</v>
      </c>
    </row>
    <row r="949" spans="1:32">
      <c r="A949" s="57" t="str">
        <f t="shared" si="270"/>
        <v xml:space="preserve"> </v>
      </c>
      <c r="B949" s="57"/>
      <c r="C949" s="57"/>
      <c r="D949" s="30" t="str">
        <f>IFERROR((GETPIVOTDATA("Average of Certified Payroll Hourly Rate",'Pivot Table'!$X$3,"Firm Name",A949,"Class Round 3 (PSPO)",B949)),"")</f>
        <v/>
      </c>
      <c r="E949" s="7"/>
      <c r="F949" s="7"/>
      <c r="G949" s="151"/>
      <c r="H949" s="349">
        <f t="shared" si="271"/>
        <v>1.7500000000000002E-2</v>
      </c>
      <c r="I949" s="19">
        <f t="shared" si="272"/>
        <v>0</v>
      </c>
      <c r="J949" s="67">
        <f t="shared" si="273"/>
        <v>3.5000000000000003E-2</v>
      </c>
      <c r="K949" s="19">
        <f t="shared" si="274"/>
        <v>0</v>
      </c>
      <c r="L949" s="138">
        <f>IF(ISNUMBER(VLOOKUP('Rate Calculations'!$A949,#REF!,2,FALSE)),VLOOKUP('Rate Calculations'!$A949,#REF!,2,FALSE),0)</f>
        <v>0</v>
      </c>
      <c r="M949" s="89">
        <f>IF(ISNUMBER(VLOOKUP('Rate Calculations'!$A949,#REF!,4,FALSE)),VLOOKUP('Rate Calculations'!$A949,#REF!,4,FALSE),0)</f>
        <v>0</v>
      </c>
      <c r="N949" s="17">
        <f t="shared" si="275"/>
        <v>0</v>
      </c>
      <c r="O949" s="18">
        <f t="shared" si="276"/>
        <v>0</v>
      </c>
      <c r="P949" s="139">
        <f t="shared" si="277"/>
        <v>0</v>
      </c>
      <c r="Q949" s="66">
        <f t="shared" si="278"/>
        <v>0</v>
      </c>
      <c r="R949" s="66">
        <f t="shared" si="279"/>
        <v>0</v>
      </c>
      <c r="S949" s="10" t="e">
        <f>IF(#REF!="Yes",Q949,(Q949+I949*0.5))</f>
        <v>#REF!</v>
      </c>
      <c r="T949" s="10" t="e">
        <f>IF(#REF!="Yes",R949,(R949+K949*0.5))</f>
        <v>#REF!</v>
      </c>
      <c r="U949" s="151">
        <f t="shared" si="280"/>
        <v>0</v>
      </c>
      <c r="V949" s="16">
        <f t="shared" si="281"/>
        <v>0</v>
      </c>
      <c r="W949" s="16">
        <f t="shared" si="282"/>
        <v>0</v>
      </c>
      <c r="X949" s="138">
        <f>IF(ISNUMBER(VLOOKUP('Rate Calculations'!$A949,#REF!,5,FALSE)),VLOOKUP('Rate Calculations'!$A949,#REF!,5,FALSE),0)</f>
        <v>0</v>
      </c>
      <c r="Y949" s="89">
        <f>IF(ISNUMBER(VLOOKUP('Rate Calculations'!$A949,#REF!,6,FALSE)),VLOOKUP('Rate Calculations'!$A949,#REF!,6,FALSE),0)</f>
        <v>0</v>
      </c>
      <c r="Z949" s="17">
        <f t="shared" si="283"/>
        <v>0</v>
      </c>
      <c r="AA949" s="18">
        <f t="shared" si="284"/>
        <v>0</v>
      </c>
      <c r="AB949" s="46">
        <f t="shared" si="269"/>
        <v>0</v>
      </c>
      <c r="AC949" s="24">
        <f t="shared" si="285"/>
        <v>0</v>
      </c>
      <c r="AD949" s="24">
        <f t="shared" si="286"/>
        <v>0</v>
      </c>
      <c r="AE949" s="27" t="e">
        <f>IF(#REF!="Yes",AC949,(AC949+V949*0.5))</f>
        <v>#REF!</v>
      </c>
      <c r="AF949" s="27" t="e">
        <f>IF(#REF!="Yes",AD949,(AD949+W949*0.5))</f>
        <v>#REF!</v>
      </c>
    </row>
    <row r="950" spans="1:32">
      <c r="A950" s="57" t="str">
        <f t="shared" si="270"/>
        <v xml:space="preserve"> </v>
      </c>
      <c r="B950" s="57"/>
      <c r="C950" s="57"/>
      <c r="D950" s="30" t="str">
        <f>IFERROR((GETPIVOTDATA("Average of Certified Payroll Hourly Rate",'Pivot Table'!$X$3,"Firm Name",A950,"Class Round 3 (PSPO)",B950)),"")</f>
        <v/>
      </c>
      <c r="E950" s="7"/>
      <c r="F950" s="7"/>
      <c r="G950" s="151"/>
      <c r="H950" s="349">
        <f t="shared" si="271"/>
        <v>1.7500000000000002E-2</v>
      </c>
      <c r="I950" s="19">
        <f t="shared" si="272"/>
        <v>0</v>
      </c>
      <c r="J950" s="67">
        <f t="shared" si="273"/>
        <v>3.5000000000000003E-2</v>
      </c>
      <c r="K950" s="19">
        <f t="shared" si="274"/>
        <v>0</v>
      </c>
      <c r="L950" s="138">
        <f>IF(ISNUMBER(VLOOKUP('Rate Calculations'!$A950,#REF!,2,FALSE)),VLOOKUP('Rate Calculations'!$A950,#REF!,2,FALSE),0)</f>
        <v>0</v>
      </c>
      <c r="M950" s="89">
        <f>IF(ISNUMBER(VLOOKUP('Rate Calculations'!$A950,#REF!,4,FALSE)),VLOOKUP('Rate Calculations'!$A950,#REF!,4,FALSE),0)</f>
        <v>0</v>
      </c>
      <c r="N950" s="17">
        <f t="shared" si="275"/>
        <v>0</v>
      </c>
      <c r="O950" s="18">
        <f t="shared" si="276"/>
        <v>0</v>
      </c>
      <c r="P950" s="139">
        <f t="shared" si="277"/>
        <v>0</v>
      </c>
      <c r="Q950" s="66">
        <f t="shared" si="278"/>
        <v>0</v>
      </c>
      <c r="R950" s="66">
        <f t="shared" si="279"/>
        <v>0</v>
      </c>
      <c r="S950" s="10" t="e">
        <f>IF(#REF!="Yes",Q950,(Q950+I950*0.5))</f>
        <v>#REF!</v>
      </c>
      <c r="T950" s="10" t="e">
        <f>IF(#REF!="Yes",R950,(R950+K950*0.5))</f>
        <v>#REF!</v>
      </c>
      <c r="U950" s="151">
        <f t="shared" si="280"/>
        <v>0</v>
      </c>
      <c r="V950" s="16">
        <f t="shared" si="281"/>
        <v>0</v>
      </c>
      <c r="W950" s="16">
        <f t="shared" si="282"/>
        <v>0</v>
      </c>
      <c r="X950" s="138">
        <f>IF(ISNUMBER(VLOOKUP('Rate Calculations'!$A950,#REF!,5,FALSE)),VLOOKUP('Rate Calculations'!$A950,#REF!,5,FALSE),0)</f>
        <v>0</v>
      </c>
      <c r="Y950" s="89">
        <f>IF(ISNUMBER(VLOOKUP('Rate Calculations'!$A950,#REF!,6,FALSE)),VLOOKUP('Rate Calculations'!$A950,#REF!,6,FALSE),0)</f>
        <v>0</v>
      </c>
      <c r="Z950" s="17">
        <f t="shared" si="283"/>
        <v>0</v>
      </c>
      <c r="AA950" s="18">
        <f t="shared" si="284"/>
        <v>0</v>
      </c>
      <c r="AB950" s="46">
        <f t="shared" si="269"/>
        <v>0</v>
      </c>
      <c r="AC950" s="24">
        <f t="shared" si="285"/>
        <v>0</v>
      </c>
      <c r="AD950" s="24">
        <f t="shared" si="286"/>
        <v>0</v>
      </c>
      <c r="AE950" s="27" t="e">
        <f>IF(#REF!="Yes",AC950,(AC950+V950*0.5))</f>
        <v>#REF!</v>
      </c>
      <c r="AF950" s="27" t="e">
        <f>IF(#REF!="Yes",AD950,(AD950+W950*0.5))</f>
        <v>#REF!</v>
      </c>
    </row>
    <row r="951" spans="1:32">
      <c r="A951" s="57" t="str">
        <f t="shared" si="270"/>
        <v xml:space="preserve"> </v>
      </c>
      <c r="B951" s="57"/>
      <c r="C951" s="57"/>
      <c r="D951" s="30" t="str">
        <f>IFERROR((GETPIVOTDATA("Average of Certified Payroll Hourly Rate",'Pivot Table'!$X$3,"Firm Name",A951,"Class Round 3 (PSPO)",B951)),"")</f>
        <v/>
      </c>
      <c r="E951" s="7"/>
      <c r="F951" s="7"/>
      <c r="G951" s="151"/>
      <c r="H951" s="349">
        <f t="shared" si="271"/>
        <v>1.7500000000000002E-2</v>
      </c>
      <c r="I951" s="19">
        <f t="shared" si="272"/>
        <v>0</v>
      </c>
      <c r="J951" s="67">
        <f t="shared" si="273"/>
        <v>3.5000000000000003E-2</v>
      </c>
      <c r="K951" s="19">
        <f t="shared" si="274"/>
        <v>0</v>
      </c>
      <c r="L951" s="138">
        <f>IF(ISNUMBER(VLOOKUP('Rate Calculations'!$A951,#REF!,2,FALSE)),VLOOKUP('Rate Calculations'!$A951,#REF!,2,FALSE),0)</f>
        <v>0</v>
      </c>
      <c r="M951" s="89">
        <f>IF(ISNUMBER(VLOOKUP('Rate Calculations'!$A951,#REF!,4,FALSE)),VLOOKUP('Rate Calculations'!$A951,#REF!,4,FALSE),0)</f>
        <v>0</v>
      </c>
      <c r="N951" s="17">
        <f t="shared" si="275"/>
        <v>0</v>
      </c>
      <c r="O951" s="18">
        <f t="shared" si="276"/>
        <v>0</v>
      </c>
      <c r="P951" s="139">
        <f t="shared" si="277"/>
        <v>0</v>
      </c>
      <c r="Q951" s="66">
        <f t="shared" si="278"/>
        <v>0</v>
      </c>
      <c r="R951" s="66">
        <f t="shared" si="279"/>
        <v>0</v>
      </c>
      <c r="S951" s="10" t="e">
        <f>IF(#REF!="Yes",Q951,(Q951+I951*0.5))</f>
        <v>#REF!</v>
      </c>
      <c r="T951" s="10" t="e">
        <f>IF(#REF!="Yes",R951,(R951+K951*0.5))</f>
        <v>#REF!</v>
      </c>
      <c r="U951" s="151">
        <f t="shared" si="280"/>
        <v>0</v>
      </c>
      <c r="V951" s="16">
        <f t="shared" si="281"/>
        <v>0</v>
      </c>
      <c r="W951" s="16">
        <f t="shared" si="282"/>
        <v>0</v>
      </c>
      <c r="X951" s="138">
        <f>IF(ISNUMBER(VLOOKUP('Rate Calculations'!$A951,#REF!,5,FALSE)),VLOOKUP('Rate Calculations'!$A951,#REF!,5,FALSE),0)</f>
        <v>0</v>
      </c>
      <c r="Y951" s="89">
        <f>IF(ISNUMBER(VLOOKUP('Rate Calculations'!$A951,#REF!,6,FALSE)),VLOOKUP('Rate Calculations'!$A951,#REF!,6,FALSE),0)</f>
        <v>0</v>
      </c>
      <c r="Z951" s="17">
        <f t="shared" si="283"/>
        <v>0</v>
      </c>
      <c r="AA951" s="18">
        <f t="shared" si="284"/>
        <v>0</v>
      </c>
      <c r="AB951" s="46">
        <f t="shared" si="269"/>
        <v>0</v>
      </c>
      <c r="AC951" s="24">
        <f t="shared" si="285"/>
        <v>0</v>
      </c>
      <c r="AD951" s="24">
        <f t="shared" si="286"/>
        <v>0</v>
      </c>
      <c r="AE951" s="27" t="e">
        <f>IF(#REF!="Yes",AC951,(AC951+V951*0.5))</f>
        <v>#REF!</v>
      </c>
      <c r="AF951" s="27" t="e">
        <f>IF(#REF!="Yes",AD951,(AD951+W951*0.5))</f>
        <v>#REF!</v>
      </c>
    </row>
    <row r="952" spans="1:32">
      <c r="A952" s="57" t="str">
        <f t="shared" si="270"/>
        <v xml:space="preserve"> </v>
      </c>
      <c r="B952" s="57"/>
      <c r="C952" s="57"/>
      <c r="D952" s="30" t="str">
        <f>IFERROR((GETPIVOTDATA("Average of Certified Payroll Hourly Rate",'Pivot Table'!$X$3,"Firm Name",A952,"Class Round 3 (PSPO)",B952)),"")</f>
        <v/>
      </c>
      <c r="E952" s="7"/>
      <c r="F952" s="7"/>
      <c r="G952" s="151"/>
      <c r="H952" s="349">
        <f t="shared" si="271"/>
        <v>1.7500000000000002E-2</v>
      </c>
      <c r="I952" s="19">
        <f t="shared" si="272"/>
        <v>0</v>
      </c>
      <c r="J952" s="67">
        <f t="shared" si="273"/>
        <v>3.5000000000000003E-2</v>
      </c>
      <c r="K952" s="19">
        <f t="shared" si="274"/>
        <v>0</v>
      </c>
      <c r="L952" s="138">
        <f>IF(ISNUMBER(VLOOKUP('Rate Calculations'!$A952,#REF!,2,FALSE)),VLOOKUP('Rate Calculations'!$A952,#REF!,2,FALSE),0)</f>
        <v>0</v>
      </c>
      <c r="M952" s="89">
        <f>IF(ISNUMBER(VLOOKUP('Rate Calculations'!$A952,#REF!,4,FALSE)),VLOOKUP('Rate Calculations'!$A952,#REF!,4,FALSE),0)</f>
        <v>0</v>
      </c>
      <c r="N952" s="17">
        <f t="shared" si="275"/>
        <v>0</v>
      </c>
      <c r="O952" s="18">
        <f t="shared" si="276"/>
        <v>0</v>
      </c>
      <c r="P952" s="139">
        <f t="shared" si="277"/>
        <v>0</v>
      </c>
      <c r="Q952" s="66">
        <f t="shared" si="278"/>
        <v>0</v>
      </c>
      <c r="R952" s="66">
        <f t="shared" si="279"/>
        <v>0</v>
      </c>
      <c r="S952" s="10" t="e">
        <f>IF(#REF!="Yes",Q952,(Q952+I952*0.5))</f>
        <v>#REF!</v>
      </c>
      <c r="T952" s="10" t="e">
        <f>IF(#REF!="Yes",R952,(R952+K952*0.5))</f>
        <v>#REF!</v>
      </c>
      <c r="U952" s="151">
        <f t="shared" si="280"/>
        <v>0</v>
      </c>
      <c r="V952" s="16">
        <f t="shared" si="281"/>
        <v>0</v>
      </c>
      <c r="W952" s="16">
        <f t="shared" si="282"/>
        <v>0</v>
      </c>
      <c r="X952" s="138">
        <f>IF(ISNUMBER(VLOOKUP('Rate Calculations'!$A952,#REF!,5,FALSE)),VLOOKUP('Rate Calculations'!$A952,#REF!,5,FALSE),0)</f>
        <v>0</v>
      </c>
      <c r="Y952" s="89">
        <f>IF(ISNUMBER(VLOOKUP('Rate Calculations'!$A952,#REF!,6,FALSE)),VLOOKUP('Rate Calculations'!$A952,#REF!,6,FALSE),0)</f>
        <v>0</v>
      </c>
      <c r="Z952" s="17">
        <f t="shared" si="283"/>
        <v>0</v>
      </c>
      <c r="AA952" s="18">
        <f t="shared" si="284"/>
        <v>0</v>
      </c>
      <c r="AB952" s="46">
        <f t="shared" si="269"/>
        <v>0</v>
      </c>
      <c r="AC952" s="24">
        <f t="shared" si="285"/>
        <v>0</v>
      </c>
      <c r="AD952" s="24">
        <f t="shared" si="286"/>
        <v>0</v>
      </c>
      <c r="AE952" s="27" t="e">
        <f>IF(#REF!="Yes",AC952,(AC952+V952*0.5))</f>
        <v>#REF!</v>
      </c>
      <c r="AF952" s="27" t="e">
        <f>IF(#REF!="Yes",AD952,(AD952+W952*0.5))</f>
        <v>#REF!</v>
      </c>
    </row>
    <row r="953" spans="1:32">
      <c r="A953" s="57" t="str">
        <f t="shared" si="270"/>
        <v xml:space="preserve"> </v>
      </c>
      <c r="B953" s="57"/>
      <c r="C953" s="57"/>
      <c r="D953" s="30" t="str">
        <f>IFERROR((GETPIVOTDATA("Average of Certified Payroll Hourly Rate",'Pivot Table'!$X$3,"Firm Name",A953,"Class Round 3 (PSPO)",B953)),"")</f>
        <v/>
      </c>
      <c r="E953" s="7"/>
      <c r="F953" s="7"/>
      <c r="G953" s="151"/>
      <c r="H953" s="349">
        <f t="shared" si="271"/>
        <v>1.7500000000000002E-2</v>
      </c>
      <c r="I953" s="19">
        <f t="shared" si="272"/>
        <v>0</v>
      </c>
      <c r="J953" s="67">
        <f t="shared" si="273"/>
        <v>3.5000000000000003E-2</v>
      </c>
      <c r="K953" s="19">
        <f t="shared" si="274"/>
        <v>0</v>
      </c>
      <c r="L953" s="138">
        <f>IF(ISNUMBER(VLOOKUP('Rate Calculations'!$A953,#REF!,2,FALSE)),VLOOKUP('Rate Calculations'!$A953,#REF!,2,FALSE),0)</f>
        <v>0</v>
      </c>
      <c r="M953" s="89">
        <f>IF(ISNUMBER(VLOOKUP('Rate Calculations'!$A953,#REF!,4,FALSE)),VLOOKUP('Rate Calculations'!$A953,#REF!,4,FALSE),0)</f>
        <v>0</v>
      </c>
      <c r="N953" s="17">
        <f t="shared" si="275"/>
        <v>0</v>
      </c>
      <c r="O953" s="18">
        <f t="shared" si="276"/>
        <v>0</v>
      </c>
      <c r="P953" s="139">
        <f t="shared" si="277"/>
        <v>0</v>
      </c>
      <c r="Q953" s="66">
        <f t="shared" si="278"/>
        <v>0</v>
      </c>
      <c r="R953" s="66">
        <f t="shared" si="279"/>
        <v>0</v>
      </c>
      <c r="S953" s="10" t="e">
        <f>IF(#REF!="Yes",Q953,(Q953+I953*0.5))</f>
        <v>#REF!</v>
      </c>
      <c r="T953" s="10" t="e">
        <f>IF(#REF!="Yes",R953,(R953+K953*0.5))</f>
        <v>#REF!</v>
      </c>
      <c r="U953" s="151">
        <f t="shared" si="280"/>
        <v>0</v>
      </c>
      <c r="V953" s="16">
        <f t="shared" si="281"/>
        <v>0</v>
      </c>
      <c r="W953" s="16">
        <f t="shared" si="282"/>
        <v>0</v>
      </c>
      <c r="X953" s="138">
        <f>IF(ISNUMBER(VLOOKUP('Rate Calculations'!$A953,#REF!,5,FALSE)),VLOOKUP('Rate Calculations'!$A953,#REF!,5,FALSE),0)</f>
        <v>0</v>
      </c>
      <c r="Y953" s="89">
        <f>IF(ISNUMBER(VLOOKUP('Rate Calculations'!$A953,#REF!,6,FALSE)),VLOOKUP('Rate Calculations'!$A953,#REF!,6,FALSE),0)</f>
        <v>0</v>
      </c>
      <c r="Z953" s="17">
        <f t="shared" si="283"/>
        <v>0</v>
      </c>
      <c r="AA953" s="18">
        <f t="shared" si="284"/>
        <v>0</v>
      </c>
      <c r="AB953" s="46">
        <f t="shared" si="269"/>
        <v>0</v>
      </c>
      <c r="AC953" s="24">
        <f t="shared" si="285"/>
        <v>0</v>
      </c>
      <c r="AD953" s="24">
        <f t="shared" si="286"/>
        <v>0</v>
      </c>
      <c r="AE953" s="27" t="e">
        <f>IF(#REF!="Yes",AC953,(AC953+V953*0.5))</f>
        <v>#REF!</v>
      </c>
      <c r="AF953" s="27" t="e">
        <f>IF(#REF!="Yes",AD953,(AD953+W953*0.5))</f>
        <v>#REF!</v>
      </c>
    </row>
    <row r="954" spans="1:32">
      <c r="A954" s="57" t="str">
        <f t="shared" si="270"/>
        <v xml:space="preserve"> </v>
      </c>
      <c r="B954" s="57"/>
      <c r="C954" s="57"/>
      <c r="D954" s="30" t="str">
        <f>IFERROR((GETPIVOTDATA("Average of Certified Payroll Hourly Rate",'Pivot Table'!$X$3,"Firm Name",A954,"Class Round 3 (PSPO)",B954)),"")</f>
        <v/>
      </c>
      <c r="E954" s="7"/>
      <c r="F954" s="7"/>
      <c r="G954" s="151"/>
      <c r="H954" s="349">
        <f t="shared" si="271"/>
        <v>1.7500000000000002E-2</v>
      </c>
      <c r="I954" s="19">
        <f t="shared" si="272"/>
        <v>0</v>
      </c>
      <c r="J954" s="67">
        <f t="shared" si="273"/>
        <v>3.5000000000000003E-2</v>
      </c>
      <c r="K954" s="19">
        <f t="shared" si="274"/>
        <v>0</v>
      </c>
      <c r="L954" s="138">
        <f>IF(ISNUMBER(VLOOKUP('Rate Calculations'!$A954,#REF!,2,FALSE)),VLOOKUP('Rate Calculations'!$A954,#REF!,2,FALSE),0)</f>
        <v>0</v>
      </c>
      <c r="M954" s="89">
        <f>IF(ISNUMBER(VLOOKUP('Rate Calculations'!$A954,#REF!,4,FALSE)),VLOOKUP('Rate Calculations'!$A954,#REF!,4,FALSE),0)</f>
        <v>0</v>
      </c>
      <c r="N954" s="17">
        <f t="shared" si="275"/>
        <v>0</v>
      </c>
      <c r="O954" s="18">
        <f t="shared" si="276"/>
        <v>0</v>
      </c>
      <c r="P954" s="139">
        <f t="shared" si="277"/>
        <v>0</v>
      </c>
      <c r="Q954" s="66">
        <f t="shared" si="278"/>
        <v>0</v>
      </c>
      <c r="R954" s="66">
        <f t="shared" si="279"/>
        <v>0</v>
      </c>
      <c r="S954" s="10" t="e">
        <f>IF(#REF!="Yes",Q954,(Q954+I954*0.5))</f>
        <v>#REF!</v>
      </c>
      <c r="T954" s="10" t="e">
        <f>IF(#REF!="Yes",R954,(R954+K954*0.5))</f>
        <v>#REF!</v>
      </c>
      <c r="U954" s="151">
        <f t="shared" si="280"/>
        <v>0</v>
      </c>
      <c r="V954" s="16">
        <f t="shared" si="281"/>
        <v>0</v>
      </c>
      <c r="W954" s="16">
        <f t="shared" si="282"/>
        <v>0</v>
      </c>
      <c r="X954" s="138">
        <f>IF(ISNUMBER(VLOOKUP('Rate Calculations'!$A954,#REF!,5,FALSE)),VLOOKUP('Rate Calculations'!$A954,#REF!,5,FALSE),0)</f>
        <v>0</v>
      </c>
      <c r="Y954" s="89">
        <f>IF(ISNUMBER(VLOOKUP('Rate Calculations'!$A954,#REF!,6,FALSE)),VLOOKUP('Rate Calculations'!$A954,#REF!,6,FALSE),0)</f>
        <v>0</v>
      </c>
      <c r="Z954" s="17">
        <f t="shared" si="283"/>
        <v>0</v>
      </c>
      <c r="AA954" s="18">
        <f t="shared" si="284"/>
        <v>0</v>
      </c>
      <c r="AB954" s="46">
        <f t="shared" si="269"/>
        <v>0</v>
      </c>
      <c r="AC954" s="24">
        <f t="shared" si="285"/>
        <v>0</v>
      </c>
      <c r="AD954" s="24">
        <f t="shared" si="286"/>
        <v>0</v>
      </c>
      <c r="AE954" s="27" t="e">
        <f>IF(#REF!="Yes",AC954,(AC954+V954*0.5))</f>
        <v>#REF!</v>
      </c>
      <c r="AF954" s="27" t="e">
        <f>IF(#REF!="Yes",AD954,(AD954+W954*0.5))</f>
        <v>#REF!</v>
      </c>
    </row>
    <row r="955" spans="1:32">
      <c r="A955" s="57" t="str">
        <f t="shared" si="270"/>
        <v xml:space="preserve"> </v>
      </c>
      <c r="B955" s="57"/>
      <c r="C955" s="57"/>
      <c r="D955" s="30" t="str">
        <f>IFERROR((GETPIVOTDATA("Average of Certified Payroll Hourly Rate",'Pivot Table'!$X$3,"Firm Name",A955,"Class Round 3 (PSPO)",B955)),"")</f>
        <v/>
      </c>
      <c r="E955" s="7"/>
      <c r="F955" s="7"/>
      <c r="G955" s="151"/>
      <c r="H955" s="349">
        <f t="shared" si="271"/>
        <v>1.7500000000000002E-2</v>
      </c>
      <c r="I955" s="19">
        <f t="shared" si="272"/>
        <v>0</v>
      </c>
      <c r="J955" s="67">
        <f t="shared" si="273"/>
        <v>3.5000000000000003E-2</v>
      </c>
      <c r="K955" s="19">
        <f t="shared" si="274"/>
        <v>0</v>
      </c>
      <c r="L955" s="138">
        <f>IF(ISNUMBER(VLOOKUP('Rate Calculations'!$A955,#REF!,2,FALSE)),VLOOKUP('Rate Calculations'!$A955,#REF!,2,FALSE),0)</f>
        <v>0</v>
      </c>
      <c r="M955" s="89">
        <f>IF(ISNUMBER(VLOOKUP('Rate Calculations'!$A955,#REF!,4,FALSE)),VLOOKUP('Rate Calculations'!$A955,#REF!,4,FALSE),0)</f>
        <v>0</v>
      </c>
      <c r="N955" s="17">
        <f t="shared" si="275"/>
        <v>0</v>
      </c>
      <c r="O955" s="18">
        <f t="shared" si="276"/>
        <v>0</v>
      </c>
      <c r="P955" s="139">
        <f t="shared" si="277"/>
        <v>0</v>
      </c>
      <c r="Q955" s="66">
        <f t="shared" si="278"/>
        <v>0</v>
      </c>
      <c r="R955" s="66">
        <f t="shared" si="279"/>
        <v>0</v>
      </c>
      <c r="S955" s="10" t="e">
        <f>IF(#REF!="Yes",Q955,(Q955+I955*0.5))</f>
        <v>#REF!</v>
      </c>
      <c r="T955" s="10" t="e">
        <f>IF(#REF!="Yes",R955,(R955+K955*0.5))</f>
        <v>#REF!</v>
      </c>
      <c r="U955" s="151">
        <f t="shared" si="280"/>
        <v>0</v>
      </c>
      <c r="V955" s="16">
        <f t="shared" si="281"/>
        <v>0</v>
      </c>
      <c r="W955" s="16">
        <f t="shared" si="282"/>
        <v>0</v>
      </c>
      <c r="X955" s="138">
        <f>IF(ISNUMBER(VLOOKUP('Rate Calculations'!$A955,#REF!,5,FALSE)),VLOOKUP('Rate Calculations'!$A955,#REF!,5,FALSE),0)</f>
        <v>0</v>
      </c>
      <c r="Y955" s="89">
        <f>IF(ISNUMBER(VLOOKUP('Rate Calculations'!$A955,#REF!,6,FALSE)),VLOOKUP('Rate Calculations'!$A955,#REF!,6,FALSE),0)</f>
        <v>0</v>
      </c>
      <c r="Z955" s="17">
        <f t="shared" si="283"/>
        <v>0</v>
      </c>
      <c r="AA955" s="18">
        <f t="shared" si="284"/>
        <v>0</v>
      </c>
      <c r="AB955" s="46">
        <f t="shared" si="269"/>
        <v>0</v>
      </c>
      <c r="AC955" s="24">
        <f t="shared" si="285"/>
        <v>0</v>
      </c>
      <c r="AD955" s="24">
        <f t="shared" si="286"/>
        <v>0</v>
      </c>
      <c r="AE955" s="27" t="e">
        <f>IF(#REF!="Yes",AC955,(AC955+V955*0.5))</f>
        <v>#REF!</v>
      </c>
      <c r="AF955" s="27" t="e">
        <f>IF(#REF!="Yes",AD955,(AD955+W955*0.5))</f>
        <v>#REF!</v>
      </c>
    </row>
    <row r="956" spans="1:32">
      <c r="A956" s="57" t="str">
        <f t="shared" si="270"/>
        <v xml:space="preserve"> </v>
      </c>
      <c r="B956" s="57"/>
      <c r="C956" s="57"/>
      <c r="D956" s="30" t="str">
        <f>IFERROR((GETPIVOTDATA("Average of Certified Payroll Hourly Rate",'Pivot Table'!$X$3,"Firm Name",A956,"Class Round 3 (PSPO)",B956)),"")</f>
        <v/>
      </c>
      <c r="E956" s="7"/>
      <c r="F956" s="7"/>
      <c r="G956" s="151"/>
      <c r="H956" s="349">
        <f t="shared" si="271"/>
        <v>1.7500000000000002E-2</v>
      </c>
      <c r="I956" s="19">
        <f t="shared" si="272"/>
        <v>0</v>
      </c>
      <c r="J956" s="67">
        <f t="shared" si="273"/>
        <v>3.5000000000000003E-2</v>
      </c>
      <c r="K956" s="19">
        <f t="shared" si="274"/>
        <v>0</v>
      </c>
      <c r="L956" s="138">
        <f>IF(ISNUMBER(VLOOKUP('Rate Calculations'!$A956,#REF!,2,FALSE)),VLOOKUP('Rate Calculations'!$A956,#REF!,2,FALSE),0)</f>
        <v>0</v>
      </c>
      <c r="M956" s="89">
        <f>IF(ISNUMBER(VLOOKUP('Rate Calculations'!$A956,#REF!,4,FALSE)),VLOOKUP('Rate Calculations'!$A956,#REF!,4,FALSE),0)</f>
        <v>0</v>
      </c>
      <c r="N956" s="17">
        <f t="shared" si="275"/>
        <v>0</v>
      </c>
      <c r="O956" s="18">
        <f t="shared" si="276"/>
        <v>0</v>
      </c>
      <c r="P956" s="139">
        <f t="shared" si="277"/>
        <v>0</v>
      </c>
      <c r="Q956" s="66">
        <f t="shared" si="278"/>
        <v>0</v>
      </c>
      <c r="R956" s="66">
        <f t="shared" si="279"/>
        <v>0</v>
      </c>
      <c r="S956" s="10" t="e">
        <f>IF(#REF!="Yes",Q956,(Q956+I956*0.5))</f>
        <v>#REF!</v>
      </c>
      <c r="T956" s="10" t="e">
        <f>IF(#REF!="Yes",R956,(R956+K956*0.5))</f>
        <v>#REF!</v>
      </c>
      <c r="U956" s="151">
        <f t="shared" si="280"/>
        <v>0</v>
      </c>
      <c r="V956" s="16">
        <f t="shared" si="281"/>
        <v>0</v>
      </c>
      <c r="W956" s="16">
        <f t="shared" si="282"/>
        <v>0</v>
      </c>
      <c r="X956" s="138">
        <f>IF(ISNUMBER(VLOOKUP('Rate Calculations'!$A956,#REF!,5,FALSE)),VLOOKUP('Rate Calculations'!$A956,#REF!,5,FALSE),0)</f>
        <v>0</v>
      </c>
      <c r="Y956" s="89">
        <f>IF(ISNUMBER(VLOOKUP('Rate Calculations'!$A956,#REF!,6,FALSE)),VLOOKUP('Rate Calculations'!$A956,#REF!,6,FALSE),0)</f>
        <v>0</v>
      </c>
      <c r="Z956" s="17">
        <f t="shared" si="283"/>
        <v>0</v>
      </c>
      <c r="AA956" s="18">
        <f t="shared" si="284"/>
        <v>0</v>
      </c>
      <c r="AB956" s="46">
        <f t="shared" si="269"/>
        <v>0</v>
      </c>
      <c r="AC956" s="24">
        <f t="shared" si="285"/>
        <v>0</v>
      </c>
      <c r="AD956" s="24">
        <f t="shared" si="286"/>
        <v>0</v>
      </c>
      <c r="AE956" s="27" t="e">
        <f>IF(#REF!="Yes",AC956,(AC956+V956*0.5))</f>
        <v>#REF!</v>
      </c>
      <c r="AF956" s="27" t="e">
        <f>IF(#REF!="Yes",AD956,(AD956+W956*0.5))</f>
        <v>#REF!</v>
      </c>
    </row>
    <row r="957" spans="1:32">
      <c r="A957" s="57" t="str">
        <f t="shared" si="270"/>
        <v xml:space="preserve"> </v>
      </c>
      <c r="B957" s="57"/>
      <c r="C957" s="57"/>
      <c r="D957" s="30" t="str">
        <f>IFERROR((GETPIVOTDATA("Average of Certified Payroll Hourly Rate",'Pivot Table'!$X$3,"Firm Name",A957,"Class Round 3 (PSPO)",B957)),"")</f>
        <v/>
      </c>
      <c r="E957" s="7"/>
      <c r="F957" s="7"/>
      <c r="G957" s="151"/>
      <c r="H957" s="349">
        <f t="shared" si="271"/>
        <v>1.7500000000000002E-2</v>
      </c>
      <c r="I957" s="19">
        <f t="shared" si="272"/>
        <v>0</v>
      </c>
      <c r="J957" s="67">
        <f t="shared" si="273"/>
        <v>3.5000000000000003E-2</v>
      </c>
      <c r="K957" s="19">
        <f t="shared" si="274"/>
        <v>0</v>
      </c>
      <c r="L957" s="138">
        <f>IF(ISNUMBER(VLOOKUP('Rate Calculations'!$A957,#REF!,2,FALSE)),VLOOKUP('Rate Calculations'!$A957,#REF!,2,FALSE),0)</f>
        <v>0</v>
      </c>
      <c r="M957" s="89">
        <f>IF(ISNUMBER(VLOOKUP('Rate Calculations'!$A957,#REF!,4,FALSE)),VLOOKUP('Rate Calculations'!$A957,#REF!,4,FALSE),0)</f>
        <v>0</v>
      </c>
      <c r="N957" s="17">
        <f t="shared" si="275"/>
        <v>0</v>
      </c>
      <c r="O957" s="18">
        <f t="shared" si="276"/>
        <v>0</v>
      </c>
      <c r="P957" s="139">
        <f t="shared" si="277"/>
        <v>0</v>
      </c>
      <c r="Q957" s="66">
        <f t="shared" si="278"/>
        <v>0</v>
      </c>
      <c r="R957" s="66">
        <f t="shared" si="279"/>
        <v>0</v>
      </c>
      <c r="S957" s="10" t="e">
        <f>IF(#REF!="Yes",Q957,(Q957+I957*0.5))</f>
        <v>#REF!</v>
      </c>
      <c r="T957" s="10" t="e">
        <f>IF(#REF!="Yes",R957,(R957+K957*0.5))</f>
        <v>#REF!</v>
      </c>
      <c r="U957" s="151">
        <f t="shared" si="280"/>
        <v>0</v>
      </c>
      <c r="V957" s="16">
        <f t="shared" si="281"/>
        <v>0</v>
      </c>
      <c r="W957" s="16">
        <f t="shared" si="282"/>
        <v>0</v>
      </c>
      <c r="X957" s="138">
        <f>IF(ISNUMBER(VLOOKUP('Rate Calculations'!$A957,#REF!,5,FALSE)),VLOOKUP('Rate Calculations'!$A957,#REF!,5,FALSE),0)</f>
        <v>0</v>
      </c>
      <c r="Y957" s="89">
        <f>IF(ISNUMBER(VLOOKUP('Rate Calculations'!$A957,#REF!,6,FALSE)),VLOOKUP('Rate Calculations'!$A957,#REF!,6,FALSE),0)</f>
        <v>0</v>
      </c>
      <c r="Z957" s="17">
        <f t="shared" si="283"/>
        <v>0</v>
      </c>
      <c r="AA957" s="18">
        <f t="shared" si="284"/>
        <v>0</v>
      </c>
      <c r="AB957" s="46">
        <f t="shared" si="269"/>
        <v>0</v>
      </c>
      <c r="AC957" s="24">
        <f t="shared" si="285"/>
        <v>0</v>
      </c>
      <c r="AD957" s="24">
        <f t="shared" si="286"/>
        <v>0</v>
      </c>
      <c r="AE957" s="27" t="e">
        <f>IF(#REF!="Yes",AC957,(AC957+V957*0.5))</f>
        <v>#REF!</v>
      </c>
      <c r="AF957" s="27" t="e">
        <f>IF(#REF!="Yes",AD957,(AD957+W957*0.5))</f>
        <v>#REF!</v>
      </c>
    </row>
    <row r="958" spans="1:32">
      <c r="A958" s="57" t="str">
        <f t="shared" si="270"/>
        <v xml:space="preserve"> </v>
      </c>
      <c r="B958" s="57"/>
      <c r="C958" s="57"/>
      <c r="D958" s="30" t="str">
        <f>IFERROR((GETPIVOTDATA("Average of Certified Payroll Hourly Rate",'Pivot Table'!$X$3,"Firm Name",A958,"Class Round 3 (PSPO)",B958)),"")</f>
        <v/>
      </c>
      <c r="E958" s="7"/>
      <c r="F958" s="7"/>
      <c r="G958" s="151"/>
      <c r="H958" s="349">
        <f t="shared" si="271"/>
        <v>1.7500000000000002E-2</v>
      </c>
      <c r="I958" s="19">
        <f t="shared" si="272"/>
        <v>0</v>
      </c>
      <c r="J958" s="67">
        <f t="shared" si="273"/>
        <v>3.5000000000000003E-2</v>
      </c>
      <c r="K958" s="19">
        <f t="shared" si="274"/>
        <v>0</v>
      </c>
      <c r="L958" s="138">
        <f>IF(ISNUMBER(VLOOKUP('Rate Calculations'!$A958,#REF!,2,FALSE)),VLOOKUP('Rate Calculations'!$A958,#REF!,2,FALSE),0)</f>
        <v>0</v>
      </c>
      <c r="M958" s="89">
        <f>IF(ISNUMBER(VLOOKUP('Rate Calculations'!$A958,#REF!,4,FALSE)),VLOOKUP('Rate Calculations'!$A958,#REF!,4,FALSE),0)</f>
        <v>0</v>
      </c>
      <c r="N958" s="17">
        <f t="shared" si="275"/>
        <v>0</v>
      </c>
      <c r="O958" s="18">
        <f t="shared" si="276"/>
        <v>0</v>
      </c>
      <c r="P958" s="139">
        <f t="shared" si="277"/>
        <v>0</v>
      </c>
      <c r="Q958" s="66">
        <f t="shared" si="278"/>
        <v>0</v>
      </c>
      <c r="R958" s="66">
        <f t="shared" si="279"/>
        <v>0</v>
      </c>
      <c r="S958" s="10" t="e">
        <f>IF(#REF!="Yes",Q958,(Q958+I958*0.5))</f>
        <v>#REF!</v>
      </c>
      <c r="T958" s="10" t="e">
        <f>IF(#REF!="Yes",R958,(R958+K958*0.5))</f>
        <v>#REF!</v>
      </c>
      <c r="U958" s="151">
        <f t="shared" si="280"/>
        <v>0</v>
      </c>
      <c r="V958" s="16">
        <f t="shared" si="281"/>
        <v>0</v>
      </c>
      <c r="W958" s="16">
        <f t="shared" si="282"/>
        <v>0</v>
      </c>
      <c r="X958" s="138">
        <f>IF(ISNUMBER(VLOOKUP('Rate Calculations'!$A958,#REF!,5,FALSE)),VLOOKUP('Rate Calculations'!$A958,#REF!,5,FALSE),0)</f>
        <v>0</v>
      </c>
      <c r="Y958" s="89">
        <f>IF(ISNUMBER(VLOOKUP('Rate Calculations'!$A958,#REF!,6,FALSE)),VLOOKUP('Rate Calculations'!$A958,#REF!,6,FALSE),0)</f>
        <v>0</v>
      </c>
      <c r="Z958" s="17">
        <f t="shared" si="283"/>
        <v>0</v>
      </c>
      <c r="AA958" s="18">
        <f t="shared" si="284"/>
        <v>0</v>
      </c>
      <c r="AB958" s="46">
        <f t="shared" si="269"/>
        <v>0</v>
      </c>
      <c r="AC958" s="24">
        <f t="shared" si="285"/>
        <v>0</v>
      </c>
      <c r="AD958" s="24">
        <f t="shared" si="286"/>
        <v>0</v>
      </c>
      <c r="AE958" s="27" t="e">
        <f>IF(#REF!="Yes",AC958,(AC958+V958*0.5))</f>
        <v>#REF!</v>
      </c>
      <c r="AF958" s="27" t="e">
        <f>IF(#REF!="Yes",AD958,(AD958+W958*0.5))</f>
        <v>#REF!</v>
      </c>
    </row>
    <row r="959" spans="1:32">
      <c r="A959" s="57" t="str">
        <f t="shared" si="270"/>
        <v xml:space="preserve"> </v>
      </c>
      <c r="B959" s="57"/>
      <c r="C959" s="57"/>
      <c r="D959" s="30" t="str">
        <f>IFERROR((GETPIVOTDATA("Average of Certified Payroll Hourly Rate",'Pivot Table'!$X$3,"Firm Name",A959,"Class Round 3 (PSPO)",B959)),"")</f>
        <v/>
      </c>
      <c r="E959" s="7"/>
      <c r="F959" s="7"/>
      <c r="G959" s="151"/>
      <c r="H959" s="349">
        <f t="shared" si="271"/>
        <v>1.7500000000000002E-2</v>
      </c>
      <c r="I959" s="19">
        <f t="shared" si="272"/>
        <v>0</v>
      </c>
      <c r="J959" s="67">
        <f t="shared" si="273"/>
        <v>3.5000000000000003E-2</v>
      </c>
      <c r="K959" s="19">
        <f t="shared" si="274"/>
        <v>0</v>
      </c>
      <c r="L959" s="138">
        <f>IF(ISNUMBER(VLOOKUP('Rate Calculations'!$A959,#REF!,2,FALSE)),VLOOKUP('Rate Calculations'!$A959,#REF!,2,FALSE),0)</f>
        <v>0</v>
      </c>
      <c r="M959" s="89">
        <f>IF(ISNUMBER(VLOOKUP('Rate Calculations'!$A959,#REF!,4,FALSE)),VLOOKUP('Rate Calculations'!$A959,#REF!,4,FALSE),0)</f>
        <v>0</v>
      </c>
      <c r="N959" s="17">
        <f t="shared" si="275"/>
        <v>0</v>
      </c>
      <c r="O959" s="18">
        <f t="shared" si="276"/>
        <v>0</v>
      </c>
      <c r="P959" s="139">
        <f t="shared" si="277"/>
        <v>0</v>
      </c>
      <c r="Q959" s="66">
        <f t="shared" si="278"/>
        <v>0</v>
      </c>
      <c r="R959" s="66">
        <f t="shared" si="279"/>
        <v>0</v>
      </c>
      <c r="S959" s="10" t="e">
        <f>IF(#REF!="Yes",Q959,(Q959+I959*0.5))</f>
        <v>#REF!</v>
      </c>
      <c r="T959" s="10" t="e">
        <f>IF(#REF!="Yes",R959,(R959+K959*0.5))</f>
        <v>#REF!</v>
      </c>
      <c r="U959" s="151">
        <f t="shared" si="280"/>
        <v>0</v>
      </c>
      <c r="V959" s="16">
        <f t="shared" si="281"/>
        <v>0</v>
      </c>
      <c r="W959" s="16">
        <f t="shared" si="282"/>
        <v>0</v>
      </c>
      <c r="X959" s="138">
        <f>IF(ISNUMBER(VLOOKUP('Rate Calculations'!$A959,#REF!,5,FALSE)),VLOOKUP('Rate Calculations'!$A959,#REF!,5,FALSE),0)</f>
        <v>0</v>
      </c>
      <c r="Y959" s="89">
        <f>IF(ISNUMBER(VLOOKUP('Rate Calculations'!$A959,#REF!,6,FALSE)),VLOOKUP('Rate Calculations'!$A959,#REF!,6,FALSE),0)</f>
        <v>0</v>
      </c>
      <c r="Z959" s="17">
        <f t="shared" si="283"/>
        <v>0</v>
      </c>
      <c r="AA959" s="18">
        <f t="shared" si="284"/>
        <v>0</v>
      </c>
      <c r="AB959" s="46">
        <f t="shared" si="269"/>
        <v>0</v>
      </c>
      <c r="AC959" s="24">
        <f t="shared" si="285"/>
        <v>0</v>
      </c>
      <c r="AD959" s="24">
        <f t="shared" si="286"/>
        <v>0</v>
      </c>
      <c r="AE959" s="27" t="e">
        <f>IF(#REF!="Yes",AC959,(AC959+V959*0.5))</f>
        <v>#REF!</v>
      </c>
      <c r="AF959" s="27" t="e">
        <f>IF(#REF!="Yes",AD959,(AD959+W959*0.5))</f>
        <v>#REF!</v>
      </c>
    </row>
    <row r="960" spans="1:32">
      <c r="A960" s="57" t="str">
        <f t="shared" si="270"/>
        <v xml:space="preserve"> </v>
      </c>
      <c r="B960" s="57"/>
      <c r="C960" s="57"/>
      <c r="D960" s="30" t="str">
        <f>IFERROR((GETPIVOTDATA("Average of Certified Payroll Hourly Rate",'Pivot Table'!$X$3,"Firm Name",A960,"Class Round 3 (PSPO)",B960)),"")</f>
        <v/>
      </c>
      <c r="E960" s="7"/>
      <c r="F960" s="7"/>
      <c r="G960" s="151"/>
      <c r="H960" s="349">
        <f t="shared" si="271"/>
        <v>1.7500000000000002E-2</v>
      </c>
      <c r="I960" s="19">
        <f t="shared" si="272"/>
        <v>0</v>
      </c>
      <c r="J960" s="67">
        <f t="shared" si="273"/>
        <v>3.5000000000000003E-2</v>
      </c>
      <c r="K960" s="19">
        <f t="shared" si="274"/>
        <v>0</v>
      </c>
      <c r="L960" s="138">
        <f>IF(ISNUMBER(VLOOKUP('Rate Calculations'!$A960,#REF!,2,FALSE)),VLOOKUP('Rate Calculations'!$A960,#REF!,2,FALSE),0)</f>
        <v>0</v>
      </c>
      <c r="M960" s="89">
        <f>IF(ISNUMBER(VLOOKUP('Rate Calculations'!$A960,#REF!,4,FALSE)),VLOOKUP('Rate Calculations'!$A960,#REF!,4,FALSE),0)</f>
        <v>0</v>
      </c>
      <c r="N960" s="17">
        <f t="shared" si="275"/>
        <v>0</v>
      </c>
      <c r="O960" s="18">
        <f t="shared" si="276"/>
        <v>0</v>
      </c>
      <c r="P960" s="139">
        <f t="shared" si="277"/>
        <v>0</v>
      </c>
      <c r="Q960" s="66">
        <f t="shared" si="278"/>
        <v>0</v>
      </c>
      <c r="R960" s="66">
        <f t="shared" si="279"/>
        <v>0</v>
      </c>
      <c r="S960" s="10" t="e">
        <f>IF(#REF!="Yes",Q960,(Q960+I960*0.5))</f>
        <v>#REF!</v>
      </c>
      <c r="T960" s="10" t="e">
        <f>IF(#REF!="Yes",R960,(R960+K960*0.5))</f>
        <v>#REF!</v>
      </c>
      <c r="U960" s="151">
        <f t="shared" si="280"/>
        <v>0</v>
      </c>
      <c r="V960" s="16">
        <f t="shared" si="281"/>
        <v>0</v>
      </c>
      <c r="W960" s="16">
        <f t="shared" si="282"/>
        <v>0</v>
      </c>
      <c r="X960" s="138">
        <f>IF(ISNUMBER(VLOOKUP('Rate Calculations'!$A960,#REF!,5,FALSE)),VLOOKUP('Rate Calculations'!$A960,#REF!,5,FALSE),0)</f>
        <v>0</v>
      </c>
      <c r="Y960" s="89">
        <f>IF(ISNUMBER(VLOOKUP('Rate Calculations'!$A960,#REF!,6,FALSE)),VLOOKUP('Rate Calculations'!$A960,#REF!,6,FALSE),0)</f>
        <v>0</v>
      </c>
      <c r="Z960" s="17">
        <f t="shared" si="283"/>
        <v>0</v>
      </c>
      <c r="AA960" s="18">
        <f t="shared" si="284"/>
        <v>0</v>
      </c>
      <c r="AB960" s="46">
        <f t="shared" si="269"/>
        <v>0</v>
      </c>
      <c r="AC960" s="24">
        <f t="shared" si="285"/>
        <v>0</v>
      </c>
      <c r="AD960" s="24">
        <f t="shared" si="286"/>
        <v>0</v>
      </c>
      <c r="AE960" s="27" t="e">
        <f>IF(#REF!="Yes",AC960,(AC960+V960*0.5))</f>
        <v>#REF!</v>
      </c>
      <c r="AF960" s="27" t="e">
        <f>IF(#REF!="Yes",AD960,(AD960+W960*0.5))</f>
        <v>#REF!</v>
      </c>
    </row>
    <row r="961" spans="1:32">
      <c r="A961" s="57" t="str">
        <f t="shared" si="270"/>
        <v xml:space="preserve"> </v>
      </c>
      <c r="B961" s="57"/>
      <c r="C961" s="57"/>
      <c r="D961" s="30" t="str">
        <f>IFERROR((GETPIVOTDATA("Average of Certified Payroll Hourly Rate",'Pivot Table'!$X$3,"Firm Name",A961,"Class Round 3 (PSPO)",B961)),"")</f>
        <v/>
      </c>
      <c r="E961" s="7"/>
      <c r="F961" s="7"/>
      <c r="G961" s="151"/>
      <c r="H961" s="349">
        <f t="shared" si="271"/>
        <v>1.7500000000000002E-2</v>
      </c>
      <c r="I961" s="19">
        <f t="shared" si="272"/>
        <v>0</v>
      </c>
      <c r="J961" s="67">
        <f t="shared" si="273"/>
        <v>3.5000000000000003E-2</v>
      </c>
      <c r="K961" s="19">
        <f t="shared" si="274"/>
        <v>0</v>
      </c>
      <c r="L961" s="138">
        <f>IF(ISNUMBER(VLOOKUP('Rate Calculations'!$A961,#REF!,2,FALSE)),VLOOKUP('Rate Calculations'!$A961,#REF!,2,FALSE),0)</f>
        <v>0</v>
      </c>
      <c r="M961" s="89">
        <f>IF(ISNUMBER(VLOOKUP('Rate Calculations'!$A961,#REF!,4,FALSE)),VLOOKUP('Rate Calculations'!$A961,#REF!,4,FALSE),0)</f>
        <v>0</v>
      </c>
      <c r="N961" s="17">
        <f t="shared" si="275"/>
        <v>0</v>
      </c>
      <c r="O961" s="18">
        <f t="shared" si="276"/>
        <v>0</v>
      </c>
      <c r="P961" s="139">
        <f t="shared" si="277"/>
        <v>0</v>
      </c>
      <c r="Q961" s="66">
        <f t="shared" si="278"/>
        <v>0</v>
      </c>
      <c r="R961" s="66">
        <f t="shared" si="279"/>
        <v>0</v>
      </c>
      <c r="S961" s="10" t="e">
        <f>IF(#REF!="Yes",Q961,(Q961+I961*0.5))</f>
        <v>#REF!</v>
      </c>
      <c r="T961" s="10" t="e">
        <f>IF(#REF!="Yes",R961,(R961+K961*0.5))</f>
        <v>#REF!</v>
      </c>
      <c r="U961" s="151">
        <f t="shared" si="280"/>
        <v>0</v>
      </c>
      <c r="V961" s="16">
        <f t="shared" si="281"/>
        <v>0</v>
      </c>
      <c r="W961" s="16">
        <f t="shared" si="282"/>
        <v>0</v>
      </c>
      <c r="X961" s="138">
        <f>IF(ISNUMBER(VLOOKUP('Rate Calculations'!$A961,#REF!,5,FALSE)),VLOOKUP('Rate Calculations'!$A961,#REF!,5,FALSE),0)</f>
        <v>0</v>
      </c>
      <c r="Y961" s="89">
        <f>IF(ISNUMBER(VLOOKUP('Rate Calculations'!$A961,#REF!,6,FALSE)),VLOOKUP('Rate Calculations'!$A961,#REF!,6,FALSE),0)</f>
        <v>0</v>
      </c>
      <c r="Z961" s="17">
        <f t="shared" si="283"/>
        <v>0</v>
      </c>
      <c r="AA961" s="18">
        <f t="shared" si="284"/>
        <v>0</v>
      </c>
      <c r="AB961" s="46">
        <f t="shared" si="269"/>
        <v>0</v>
      </c>
      <c r="AC961" s="24">
        <f t="shared" si="285"/>
        <v>0</v>
      </c>
      <c r="AD961" s="24">
        <f t="shared" si="286"/>
        <v>0</v>
      </c>
      <c r="AE961" s="27" t="e">
        <f>IF(#REF!="Yes",AC961,(AC961+V961*0.5))</f>
        <v>#REF!</v>
      </c>
      <c r="AF961" s="27" t="e">
        <f>IF(#REF!="Yes",AD961,(AD961+W961*0.5))</f>
        <v>#REF!</v>
      </c>
    </row>
    <row r="962" spans="1:32">
      <c r="A962" s="57" t="str">
        <f t="shared" si="270"/>
        <v xml:space="preserve"> </v>
      </c>
      <c r="B962" s="57"/>
      <c r="C962" s="57"/>
      <c r="D962" s="30" t="str">
        <f>IFERROR((GETPIVOTDATA("Average of Certified Payroll Hourly Rate",'Pivot Table'!$X$3,"Firm Name",A962,"Class Round 3 (PSPO)",B962)),"")</f>
        <v/>
      </c>
      <c r="E962" s="7"/>
      <c r="F962" s="7"/>
      <c r="G962" s="151"/>
      <c r="H962" s="349">
        <f t="shared" si="271"/>
        <v>1.7500000000000002E-2</v>
      </c>
      <c r="I962" s="19">
        <f t="shared" si="272"/>
        <v>0</v>
      </c>
      <c r="J962" s="67">
        <f t="shared" si="273"/>
        <v>3.5000000000000003E-2</v>
      </c>
      <c r="K962" s="19">
        <f t="shared" si="274"/>
        <v>0</v>
      </c>
      <c r="L962" s="138">
        <f>IF(ISNUMBER(VLOOKUP('Rate Calculations'!$A962,#REF!,2,FALSE)),VLOOKUP('Rate Calculations'!$A962,#REF!,2,FALSE),0)</f>
        <v>0</v>
      </c>
      <c r="M962" s="89">
        <f>IF(ISNUMBER(VLOOKUP('Rate Calculations'!$A962,#REF!,4,FALSE)),VLOOKUP('Rate Calculations'!$A962,#REF!,4,FALSE),0)</f>
        <v>0</v>
      </c>
      <c r="N962" s="17">
        <f t="shared" si="275"/>
        <v>0</v>
      </c>
      <c r="O962" s="18">
        <f t="shared" si="276"/>
        <v>0</v>
      </c>
      <c r="P962" s="139">
        <f t="shared" si="277"/>
        <v>0</v>
      </c>
      <c r="Q962" s="66">
        <f t="shared" si="278"/>
        <v>0</v>
      </c>
      <c r="R962" s="66">
        <f t="shared" si="279"/>
        <v>0</v>
      </c>
      <c r="S962" s="10" t="e">
        <f>IF(#REF!="Yes",Q962,(Q962+I962*0.5))</f>
        <v>#REF!</v>
      </c>
      <c r="T962" s="10" t="e">
        <f>IF(#REF!="Yes",R962,(R962+K962*0.5))</f>
        <v>#REF!</v>
      </c>
      <c r="U962" s="151">
        <f t="shared" si="280"/>
        <v>0</v>
      </c>
      <c r="V962" s="16">
        <f t="shared" si="281"/>
        <v>0</v>
      </c>
      <c r="W962" s="16">
        <f t="shared" si="282"/>
        <v>0</v>
      </c>
      <c r="X962" s="138">
        <f>IF(ISNUMBER(VLOOKUP('Rate Calculations'!$A962,#REF!,5,FALSE)),VLOOKUP('Rate Calculations'!$A962,#REF!,5,FALSE),0)</f>
        <v>0</v>
      </c>
      <c r="Y962" s="89">
        <f>IF(ISNUMBER(VLOOKUP('Rate Calculations'!$A962,#REF!,6,FALSE)),VLOOKUP('Rate Calculations'!$A962,#REF!,6,FALSE),0)</f>
        <v>0</v>
      </c>
      <c r="Z962" s="17">
        <f t="shared" si="283"/>
        <v>0</v>
      </c>
      <c r="AA962" s="18">
        <f t="shared" si="284"/>
        <v>0</v>
      </c>
      <c r="AB962" s="46">
        <f t="shared" si="269"/>
        <v>0</v>
      </c>
      <c r="AC962" s="24">
        <f t="shared" si="285"/>
        <v>0</v>
      </c>
      <c r="AD962" s="24">
        <f t="shared" si="286"/>
        <v>0</v>
      </c>
      <c r="AE962" s="27" t="e">
        <f>IF(#REF!="Yes",AC962,(AC962+V962*0.5))</f>
        <v>#REF!</v>
      </c>
      <c r="AF962" s="27" t="e">
        <f>IF(#REF!="Yes",AD962,(AD962+W962*0.5))</f>
        <v>#REF!</v>
      </c>
    </row>
    <row r="963" spans="1:32">
      <c r="A963" s="57" t="str">
        <f t="shared" si="270"/>
        <v xml:space="preserve"> </v>
      </c>
      <c r="B963" s="57"/>
      <c r="C963" s="57"/>
      <c r="D963" s="30" t="str">
        <f>IFERROR((GETPIVOTDATA("Average of Certified Payroll Hourly Rate",'Pivot Table'!$X$3,"Firm Name",A963,"Class Round 3 (PSPO)",B963)),"")</f>
        <v/>
      </c>
      <c r="E963" s="7"/>
      <c r="F963" s="7"/>
      <c r="G963" s="151"/>
      <c r="H963" s="349">
        <f t="shared" si="271"/>
        <v>1.7500000000000002E-2</v>
      </c>
      <c r="I963" s="19">
        <f t="shared" si="272"/>
        <v>0</v>
      </c>
      <c r="J963" s="67">
        <f t="shared" si="273"/>
        <v>3.5000000000000003E-2</v>
      </c>
      <c r="K963" s="19">
        <f t="shared" si="274"/>
        <v>0</v>
      </c>
      <c r="L963" s="138">
        <f>IF(ISNUMBER(VLOOKUP('Rate Calculations'!$A963,#REF!,2,FALSE)),VLOOKUP('Rate Calculations'!$A963,#REF!,2,FALSE),0)</f>
        <v>0</v>
      </c>
      <c r="M963" s="89">
        <f>IF(ISNUMBER(VLOOKUP('Rate Calculations'!$A963,#REF!,4,FALSE)),VLOOKUP('Rate Calculations'!$A963,#REF!,4,FALSE),0)</f>
        <v>0</v>
      </c>
      <c r="N963" s="17">
        <f t="shared" si="275"/>
        <v>0</v>
      </c>
      <c r="O963" s="18">
        <f t="shared" si="276"/>
        <v>0</v>
      </c>
      <c r="P963" s="139">
        <f t="shared" si="277"/>
        <v>0</v>
      </c>
      <c r="Q963" s="66">
        <f t="shared" si="278"/>
        <v>0</v>
      </c>
      <c r="R963" s="66">
        <f t="shared" si="279"/>
        <v>0</v>
      </c>
      <c r="S963" s="10" t="e">
        <f>IF(#REF!="Yes",Q963,(Q963+I963*0.5))</f>
        <v>#REF!</v>
      </c>
      <c r="T963" s="10" t="e">
        <f>IF(#REF!="Yes",R963,(R963+K963*0.5))</f>
        <v>#REF!</v>
      </c>
      <c r="U963" s="151">
        <f t="shared" si="280"/>
        <v>0</v>
      </c>
      <c r="V963" s="16">
        <f t="shared" si="281"/>
        <v>0</v>
      </c>
      <c r="W963" s="16">
        <f t="shared" si="282"/>
        <v>0</v>
      </c>
      <c r="X963" s="138">
        <f>IF(ISNUMBER(VLOOKUP('Rate Calculations'!$A963,#REF!,5,FALSE)),VLOOKUP('Rate Calculations'!$A963,#REF!,5,FALSE),0)</f>
        <v>0</v>
      </c>
      <c r="Y963" s="89">
        <f>IF(ISNUMBER(VLOOKUP('Rate Calculations'!$A963,#REF!,6,FALSE)),VLOOKUP('Rate Calculations'!$A963,#REF!,6,FALSE),0)</f>
        <v>0</v>
      </c>
      <c r="Z963" s="17">
        <f t="shared" si="283"/>
        <v>0</v>
      </c>
      <c r="AA963" s="18">
        <f t="shared" si="284"/>
        <v>0</v>
      </c>
      <c r="AB963" s="46">
        <f t="shared" si="269"/>
        <v>0</v>
      </c>
      <c r="AC963" s="24">
        <f t="shared" si="285"/>
        <v>0</v>
      </c>
      <c r="AD963" s="24">
        <f t="shared" si="286"/>
        <v>0</v>
      </c>
      <c r="AE963" s="27" t="e">
        <f>IF(#REF!="Yes",AC963,(AC963+V963*0.5))</f>
        <v>#REF!</v>
      </c>
      <c r="AF963" s="27" t="e">
        <f>IF(#REF!="Yes",AD963,(AD963+W963*0.5))</f>
        <v>#REF!</v>
      </c>
    </row>
    <row r="964" spans="1:32">
      <c r="A964" s="57" t="str">
        <f t="shared" si="270"/>
        <v xml:space="preserve"> </v>
      </c>
      <c r="B964" s="57"/>
      <c r="C964" s="57"/>
      <c r="D964" s="30" t="str">
        <f>IFERROR((GETPIVOTDATA("Average of Certified Payroll Hourly Rate",'Pivot Table'!$X$3,"Firm Name",A964,"Class Round 3 (PSPO)",B964)),"")</f>
        <v/>
      </c>
      <c r="E964" s="7"/>
      <c r="F964" s="7"/>
      <c r="G964" s="151"/>
      <c r="H964" s="349">
        <f t="shared" si="271"/>
        <v>1.7500000000000002E-2</v>
      </c>
      <c r="I964" s="19">
        <f t="shared" si="272"/>
        <v>0</v>
      </c>
      <c r="J964" s="67">
        <f t="shared" si="273"/>
        <v>3.5000000000000003E-2</v>
      </c>
      <c r="K964" s="19">
        <f t="shared" si="274"/>
        <v>0</v>
      </c>
      <c r="L964" s="138">
        <f>IF(ISNUMBER(VLOOKUP('Rate Calculations'!$A964,#REF!,2,FALSE)),VLOOKUP('Rate Calculations'!$A964,#REF!,2,FALSE),0)</f>
        <v>0</v>
      </c>
      <c r="M964" s="89">
        <f>IF(ISNUMBER(VLOOKUP('Rate Calculations'!$A964,#REF!,4,FALSE)),VLOOKUP('Rate Calculations'!$A964,#REF!,4,FALSE),0)</f>
        <v>0</v>
      </c>
      <c r="N964" s="17">
        <f t="shared" si="275"/>
        <v>0</v>
      </c>
      <c r="O964" s="18">
        <f t="shared" si="276"/>
        <v>0</v>
      </c>
      <c r="P964" s="139">
        <f t="shared" si="277"/>
        <v>0</v>
      </c>
      <c r="Q964" s="66">
        <f t="shared" si="278"/>
        <v>0</v>
      </c>
      <c r="R964" s="66">
        <f t="shared" si="279"/>
        <v>0</v>
      </c>
      <c r="S964" s="10" t="e">
        <f>IF(#REF!="Yes",Q964,(Q964+I964*0.5))</f>
        <v>#REF!</v>
      </c>
      <c r="T964" s="10" t="e">
        <f>IF(#REF!="Yes",R964,(R964+K964*0.5))</f>
        <v>#REF!</v>
      </c>
      <c r="U964" s="151">
        <f t="shared" si="280"/>
        <v>0</v>
      </c>
      <c r="V964" s="16">
        <f t="shared" si="281"/>
        <v>0</v>
      </c>
      <c r="W964" s="16">
        <f t="shared" si="282"/>
        <v>0</v>
      </c>
      <c r="X964" s="138">
        <f>IF(ISNUMBER(VLOOKUP('Rate Calculations'!$A964,#REF!,5,FALSE)),VLOOKUP('Rate Calculations'!$A964,#REF!,5,FALSE),0)</f>
        <v>0</v>
      </c>
      <c r="Y964" s="89">
        <f>IF(ISNUMBER(VLOOKUP('Rate Calculations'!$A964,#REF!,6,FALSE)),VLOOKUP('Rate Calculations'!$A964,#REF!,6,FALSE),0)</f>
        <v>0</v>
      </c>
      <c r="Z964" s="17">
        <f t="shared" si="283"/>
        <v>0</v>
      </c>
      <c r="AA964" s="18">
        <f t="shared" si="284"/>
        <v>0</v>
      </c>
      <c r="AB964" s="46">
        <f t="shared" ref="AB964:AB1027" si="287">$P$4</f>
        <v>0</v>
      </c>
      <c r="AC964" s="24">
        <f t="shared" si="285"/>
        <v>0</v>
      </c>
      <c r="AD964" s="24">
        <f t="shared" si="286"/>
        <v>0</v>
      </c>
      <c r="AE964" s="27" t="e">
        <f>IF(#REF!="Yes",AC964,(AC964+V964*0.5))</f>
        <v>#REF!</v>
      </c>
      <c r="AF964" s="27" t="e">
        <f>IF(#REF!="Yes",AD964,(AD964+W964*0.5))</f>
        <v>#REF!</v>
      </c>
    </row>
    <row r="965" spans="1:32">
      <c r="A965" s="57" t="str">
        <f t="shared" ref="A965:A1028" si="288">IFERROR(TRIM(LEFT(C965,SEARCH(" : ",C965,1)))," ")</f>
        <v xml:space="preserve"> </v>
      </c>
      <c r="B965" s="57"/>
      <c r="C965" s="57"/>
      <c r="D965" s="30" t="str">
        <f>IFERROR((GETPIVOTDATA("Average of Certified Payroll Hourly Rate",'Pivot Table'!$X$3,"Firm Name",A965,"Class Round 3 (PSPO)",B965)),"")</f>
        <v/>
      </c>
      <c r="E965" s="7"/>
      <c r="F965" s="7"/>
      <c r="G965" s="151"/>
      <c r="H965" s="349">
        <f t="shared" si="271"/>
        <v>1.7500000000000002E-2</v>
      </c>
      <c r="I965" s="19">
        <f t="shared" si="272"/>
        <v>0</v>
      </c>
      <c r="J965" s="67">
        <f t="shared" si="273"/>
        <v>3.5000000000000003E-2</v>
      </c>
      <c r="K965" s="19">
        <f t="shared" si="274"/>
        <v>0</v>
      </c>
      <c r="L965" s="138">
        <f>IF(ISNUMBER(VLOOKUP('Rate Calculations'!$A965,#REF!,2,FALSE)),VLOOKUP('Rate Calculations'!$A965,#REF!,2,FALSE),0)</f>
        <v>0</v>
      </c>
      <c r="M965" s="89">
        <f>IF(ISNUMBER(VLOOKUP('Rate Calculations'!$A965,#REF!,4,FALSE)),VLOOKUP('Rate Calculations'!$A965,#REF!,4,FALSE),0)</f>
        <v>0</v>
      </c>
      <c r="N965" s="17">
        <f t="shared" si="275"/>
        <v>0</v>
      </c>
      <c r="O965" s="18">
        <f t="shared" si="276"/>
        <v>0</v>
      </c>
      <c r="P965" s="139">
        <f t="shared" si="277"/>
        <v>0</v>
      </c>
      <c r="Q965" s="66">
        <f t="shared" si="278"/>
        <v>0</v>
      </c>
      <c r="R965" s="66">
        <f t="shared" si="279"/>
        <v>0</v>
      </c>
      <c r="S965" s="10" t="e">
        <f>IF(#REF!="Yes",Q965,(Q965+I965*0.5))</f>
        <v>#REF!</v>
      </c>
      <c r="T965" s="10" t="e">
        <f>IF(#REF!="Yes",R965,(R965+K965*0.5))</f>
        <v>#REF!</v>
      </c>
      <c r="U965" s="151">
        <f t="shared" si="280"/>
        <v>0</v>
      </c>
      <c r="V965" s="16">
        <f t="shared" si="281"/>
        <v>0</v>
      </c>
      <c r="W965" s="16">
        <f t="shared" si="282"/>
        <v>0</v>
      </c>
      <c r="X965" s="138">
        <f>IF(ISNUMBER(VLOOKUP('Rate Calculations'!$A965,#REF!,5,FALSE)),VLOOKUP('Rate Calculations'!$A965,#REF!,5,FALSE),0)</f>
        <v>0</v>
      </c>
      <c r="Y965" s="89">
        <f>IF(ISNUMBER(VLOOKUP('Rate Calculations'!$A965,#REF!,6,FALSE)),VLOOKUP('Rate Calculations'!$A965,#REF!,6,FALSE),0)</f>
        <v>0</v>
      </c>
      <c r="Z965" s="17">
        <f t="shared" si="283"/>
        <v>0</v>
      </c>
      <c r="AA965" s="18">
        <f t="shared" si="284"/>
        <v>0</v>
      </c>
      <c r="AB965" s="46">
        <f t="shared" si="287"/>
        <v>0</v>
      </c>
      <c r="AC965" s="24">
        <f t="shared" si="285"/>
        <v>0</v>
      </c>
      <c r="AD965" s="24">
        <f t="shared" si="286"/>
        <v>0</v>
      </c>
      <c r="AE965" s="27" t="e">
        <f>IF(#REF!="Yes",AC965,(AC965+V965*0.5))</f>
        <v>#REF!</v>
      </c>
      <c r="AF965" s="27" t="e">
        <f>IF(#REF!="Yes",AD965,(AD965+W965*0.5))</f>
        <v>#REF!</v>
      </c>
    </row>
    <row r="966" spans="1:32">
      <c r="A966" s="57" t="str">
        <f t="shared" si="288"/>
        <v xml:space="preserve"> </v>
      </c>
      <c r="B966" s="57"/>
      <c r="C966" s="57"/>
      <c r="D966" s="30" t="str">
        <f>IFERROR((GETPIVOTDATA("Average of Certified Payroll Hourly Rate",'Pivot Table'!$X$3,"Firm Name",A966,"Class Round 3 (PSPO)",B966)),"")</f>
        <v/>
      </c>
      <c r="E966" s="7"/>
      <c r="F966" s="7"/>
      <c r="G966" s="151"/>
      <c r="H966" s="349">
        <f t="shared" ref="H966:H1029" si="289">$H$4</f>
        <v>1.7500000000000002E-2</v>
      </c>
      <c r="I966" s="19">
        <f t="shared" ref="I966:I1029" si="290">IFERROR(IF(ISBLANK(G966),IF(ISBLANK(F966),IF(ISBLANK(E966),D966*(1+H966),E966*(1+H966)),F966*(1+H966)),G966*(1+H966)),0)</f>
        <v>0</v>
      </c>
      <c r="J966" s="67">
        <f t="shared" ref="J966:J1029" si="291">$J$4</f>
        <v>3.5000000000000003E-2</v>
      </c>
      <c r="K966" s="19">
        <f t="shared" ref="K966:K1029" si="292">I966*(1+J966)</f>
        <v>0</v>
      </c>
      <c r="L966" s="138">
        <f>IF(ISNUMBER(VLOOKUP('Rate Calculations'!$A966,#REF!,2,FALSE)),VLOOKUP('Rate Calculations'!$A966,#REF!,2,FALSE),0)</f>
        <v>0</v>
      </c>
      <c r="M966" s="89">
        <f>IF(ISNUMBER(VLOOKUP('Rate Calculations'!$A966,#REF!,4,FALSE)),VLOOKUP('Rate Calculations'!$A966,#REF!,4,FALSE),0)</f>
        <v>0</v>
      </c>
      <c r="N966" s="17">
        <f t="shared" ref="N966:N1029" si="293">(I966*L966)+(I966*M966)+I966</f>
        <v>0</v>
      </c>
      <c r="O966" s="18">
        <f t="shared" ref="O966:O1029" si="294">(K966*L966)+(K966*M966)+K966</f>
        <v>0</v>
      </c>
      <c r="P966" s="139">
        <f t="shared" ref="P966:P1029" si="295">$P$4</f>
        <v>0</v>
      </c>
      <c r="Q966" s="66">
        <f t="shared" ref="Q966:Q1029" si="296">(IF(L966&gt;156%,(I966+(I966*1.56)),((I966+(I966*L966))))*P966)+N966</f>
        <v>0</v>
      </c>
      <c r="R966" s="66">
        <f t="shared" ref="R966:R1029" si="297">(IF(L966&gt;156%,(K966+(K966*1.56)),((K966+(K966*L966))))*P966)+O966</f>
        <v>0</v>
      </c>
      <c r="S966" s="10" t="e">
        <f>IF(#REF!="Yes",Q966,(Q966+I966*0.5))</f>
        <v>#REF!</v>
      </c>
      <c r="T966" s="10" t="e">
        <f>IF(#REF!="Yes",R966,(R966+K966*0.5))</f>
        <v>#REF!</v>
      </c>
      <c r="U966" s="151">
        <f t="shared" ref="U966:U1029" si="298">G966</f>
        <v>0</v>
      </c>
      <c r="V966" s="16">
        <f t="shared" ref="V966:V1029" si="299">U966*(1+H966)</f>
        <v>0</v>
      </c>
      <c r="W966" s="16">
        <f t="shared" ref="W966:W1029" si="300">V966*(1+J966)</f>
        <v>0</v>
      </c>
      <c r="X966" s="138">
        <f>IF(ISNUMBER(VLOOKUP('Rate Calculations'!$A966,#REF!,5,FALSE)),VLOOKUP('Rate Calculations'!$A966,#REF!,5,FALSE),0)</f>
        <v>0</v>
      </c>
      <c r="Y966" s="89">
        <f>IF(ISNUMBER(VLOOKUP('Rate Calculations'!$A966,#REF!,6,FALSE)),VLOOKUP('Rate Calculations'!$A966,#REF!,6,FALSE),0)</f>
        <v>0</v>
      </c>
      <c r="Z966" s="17">
        <f t="shared" ref="Z966:Z1029" si="301">(V966*X966)+(V966*Y966)+V966</f>
        <v>0</v>
      </c>
      <c r="AA966" s="18">
        <f t="shared" ref="AA966:AA1029" si="302">(W966*X966)+(W966*Y966)+W966</f>
        <v>0</v>
      </c>
      <c r="AB966" s="46">
        <f t="shared" si="287"/>
        <v>0</v>
      </c>
      <c r="AC966" s="24">
        <f t="shared" ref="AC966:AC1029" si="303">(IF(X966&gt;156%,(V966+(V966*1.56)),((V966+(V966*X966))))*AB966)+Z966</f>
        <v>0</v>
      </c>
      <c r="AD966" s="24">
        <f t="shared" ref="AD966:AD1029" si="304">(IF(X966&gt;156%,(W966+(W966*1.56)),((W966+(W966*X966))))*AB966)+AA966</f>
        <v>0</v>
      </c>
      <c r="AE966" s="27" t="e">
        <f>IF(#REF!="Yes",AC966,(AC966+V966*0.5))</f>
        <v>#REF!</v>
      </c>
      <c r="AF966" s="27" t="e">
        <f>IF(#REF!="Yes",AD966,(AD966+W966*0.5))</f>
        <v>#REF!</v>
      </c>
    </row>
    <row r="967" spans="1:32">
      <c r="A967" s="57" t="str">
        <f t="shared" si="288"/>
        <v xml:space="preserve"> </v>
      </c>
      <c r="B967" s="57"/>
      <c r="C967" s="57"/>
      <c r="D967" s="30" t="str">
        <f>IFERROR((GETPIVOTDATA("Average of Certified Payroll Hourly Rate",'Pivot Table'!$X$3,"Firm Name",A967,"Class Round 3 (PSPO)",B967)),"")</f>
        <v/>
      </c>
      <c r="E967" s="7"/>
      <c r="F967" s="7"/>
      <c r="G967" s="151"/>
      <c r="H967" s="349">
        <f t="shared" si="289"/>
        <v>1.7500000000000002E-2</v>
      </c>
      <c r="I967" s="19">
        <f t="shared" si="290"/>
        <v>0</v>
      </c>
      <c r="J967" s="67">
        <f t="shared" si="291"/>
        <v>3.5000000000000003E-2</v>
      </c>
      <c r="K967" s="19">
        <f t="shared" si="292"/>
        <v>0</v>
      </c>
      <c r="L967" s="138">
        <f>IF(ISNUMBER(VLOOKUP('Rate Calculations'!$A967,#REF!,2,FALSE)),VLOOKUP('Rate Calculations'!$A967,#REF!,2,FALSE),0)</f>
        <v>0</v>
      </c>
      <c r="M967" s="89">
        <f>IF(ISNUMBER(VLOOKUP('Rate Calculations'!$A967,#REF!,4,FALSE)),VLOOKUP('Rate Calculations'!$A967,#REF!,4,FALSE),0)</f>
        <v>0</v>
      </c>
      <c r="N967" s="17">
        <f t="shared" si="293"/>
        <v>0</v>
      </c>
      <c r="O967" s="18">
        <f t="shared" si="294"/>
        <v>0</v>
      </c>
      <c r="P967" s="139">
        <f t="shared" si="295"/>
        <v>0</v>
      </c>
      <c r="Q967" s="66">
        <f t="shared" si="296"/>
        <v>0</v>
      </c>
      <c r="R967" s="66">
        <f t="shared" si="297"/>
        <v>0</v>
      </c>
      <c r="S967" s="10" t="e">
        <f>IF(#REF!="Yes",Q967,(Q967+I967*0.5))</f>
        <v>#REF!</v>
      </c>
      <c r="T967" s="10" t="e">
        <f>IF(#REF!="Yes",R967,(R967+K967*0.5))</f>
        <v>#REF!</v>
      </c>
      <c r="U967" s="151">
        <f t="shared" si="298"/>
        <v>0</v>
      </c>
      <c r="V967" s="16">
        <f t="shared" si="299"/>
        <v>0</v>
      </c>
      <c r="W967" s="16">
        <f t="shared" si="300"/>
        <v>0</v>
      </c>
      <c r="X967" s="138">
        <f>IF(ISNUMBER(VLOOKUP('Rate Calculations'!$A967,#REF!,5,FALSE)),VLOOKUP('Rate Calculations'!$A967,#REF!,5,FALSE),0)</f>
        <v>0</v>
      </c>
      <c r="Y967" s="89">
        <f>IF(ISNUMBER(VLOOKUP('Rate Calculations'!$A967,#REF!,6,FALSE)),VLOOKUP('Rate Calculations'!$A967,#REF!,6,FALSE),0)</f>
        <v>0</v>
      </c>
      <c r="Z967" s="17">
        <f t="shared" si="301"/>
        <v>0</v>
      </c>
      <c r="AA967" s="18">
        <f t="shared" si="302"/>
        <v>0</v>
      </c>
      <c r="AB967" s="46">
        <f t="shared" si="287"/>
        <v>0</v>
      </c>
      <c r="AC967" s="24">
        <f t="shared" si="303"/>
        <v>0</v>
      </c>
      <c r="AD967" s="24">
        <f t="shared" si="304"/>
        <v>0</v>
      </c>
      <c r="AE967" s="27" t="e">
        <f>IF(#REF!="Yes",AC967,(AC967+V967*0.5))</f>
        <v>#REF!</v>
      </c>
      <c r="AF967" s="27" t="e">
        <f>IF(#REF!="Yes",AD967,(AD967+W967*0.5))</f>
        <v>#REF!</v>
      </c>
    </row>
    <row r="968" spans="1:32">
      <c r="A968" s="57" t="str">
        <f t="shared" si="288"/>
        <v xml:space="preserve"> </v>
      </c>
      <c r="B968" s="57"/>
      <c r="C968" s="57"/>
      <c r="D968" s="30" t="str">
        <f>IFERROR((GETPIVOTDATA("Average of Certified Payroll Hourly Rate",'Pivot Table'!$X$3,"Firm Name",A968,"Class Round 3 (PSPO)",B968)),"")</f>
        <v/>
      </c>
      <c r="E968" s="7"/>
      <c r="F968" s="7"/>
      <c r="G968" s="151"/>
      <c r="H968" s="349">
        <f t="shared" si="289"/>
        <v>1.7500000000000002E-2</v>
      </c>
      <c r="I968" s="19">
        <f t="shared" si="290"/>
        <v>0</v>
      </c>
      <c r="J968" s="67">
        <f t="shared" si="291"/>
        <v>3.5000000000000003E-2</v>
      </c>
      <c r="K968" s="19">
        <f t="shared" si="292"/>
        <v>0</v>
      </c>
      <c r="L968" s="138">
        <f>IF(ISNUMBER(VLOOKUP('Rate Calculations'!$A968,#REF!,2,FALSE)),VLOOKUP('Rate Calculations'!$A968,#REF!,2,FALSE),0)</f>
        <v>0</v>
      </c>
      <c r="M968" s="89">
        <f>IF(ISNUMBER(VLOOKUP('Rate Calculations'!$A968,#REF!,4,FALSE)),VLOOKUP('Rate Calculations'!$A968,#REF!,4,FALSE),0)</f>
        <v>0</v>
      </c>
      <c r="N968" s="17">
        <f t="shared" si="293"/>
        <v>0</v>
      </c>
      <c r="O968" s="18">
        <f t="shared" si="294"/>
        <v>0</v>
      </c>
      <c r="P968" s="139">
        <f t="shared" si="295"/>
        <v>0</v>
      </c>
      <c r="Q968" s="66">
        <f t="shared" si="296"/>
        <v>0</v>
      </c>
      <c r="R968" s="66">
        <f t="shared" si="297"/>
        <v>0</v>
      </c>
      <c r="S968" s="10" t="e">
        <f>IF(#REF!="Yes",Q968,(Q968+I968*0.5))</f>
        <v>#REF!</v>
      </c>
      <c r="T968" s="10" t="e">
        <f>IF(#REF!="Yes",R968,(R968+K968*0.5))</f>
        <v>#REF!</v>
      </c>
      <c r="U968" s="151">
        <f t="shared" si="298"/>
        <v>0</v>
      </c>
      <c r="V968" s="16">
        <f t="shared" si="299"/>
        <v>0</v>
      </c>
      <c r="W968" s="16">
        <f t="shared" si="300"/>
        <v>0</v>
      </c>
      <c r="X968" s="138">
        <f>IF(ISNUMBER(VLOOKUP('Rate Calculations'!$A968,#REF!,5,FALSE)),VLOOKUP('Rate Calculations'!$A968,#REF!,5,FALSE),0)</f>
        <v>0</v>
      </c>
      <c r="Y968" s="89">
        <f>IF(ISNUMBER(VLOOKUP('Rate Calculations'!$A968,#REF!,6,FALSE)),VLOOKUP('Rate Calculations'!$A968,#REF!,6,FALSE),0)</f>
        <v>0</v>
      </c>
      <c r="Z968" s="17">
        <f t="shared" si="301"/>
        <v>0</v>
      </c>
      <c r="AA968" s="18">
        <f t="shared" si="302"/>
        <v>0</v>
      </c>
      <c r="AB968" s="46">
        <f t="shared" si="287"/>
        <v>0</v>
      </c>
      <c r="AC968" s="24">
        <f t="shared" si="303"/>
        <v>0</v>
      </c>
      <c r="AD968" s="24">
        <f t="shared" si="304"/>
        <v>0</v>
      </c>
      <c r="AE968" s="27" t="e">
        <f>IF(#REF!="Yes",AC968,(AC968+V968*0.5))</f>
        <v>#REF!</v>
      </c>
      <c r="AF968" s="27" t="e">
        <f>IF(#REF!="Yes",AD968,(AD968+W968*0.5))</f>
        <v>#REF!</v>
      </c>
    </row>
    <row r="969" spans="1:32">
      <c r="A969" s="57" t="str">
        <f t="shared" si="288"/>
        <v xml:space="preserve"> </v>
      </c>
      <c r="B969" s="57"/>
      <c r="C969" s="57"/>
      <c r="D969" s="30" t="str">
        <f>IFERROR((GETPIVOTDATA("Average of Certified Payroll Hourly Rate",'Pivot Table'!$X$3,"Firm Name",A969,"Class Round 3 (PSPO)",B969)),"")</f>
        <v/>
      </c>
      <c r="E969" s="7"/>
      <c r="F969" s="7"/>
      <c r="G969" s="151"/>
      <c r="H969" s="349">
        <f t="shared" si="289"/>
        <v>1.7500000000000002E-2</v>
      </c>
      <c r="I969" s="19">
        <f t="shared" si="290"/>
        <v>0</v>
      </c>
      <c r="J969" s="67">
        <f t="shared" si="291"/>
        <v>3.5000000000000003E-2</v>
      </c>
      <c r="K969" s="19">
        <f t="shared" si="292"/>
        <v>0</v>
      </c>
      <c r="L969" s="138">
        <f>IF(ISNUMBER(VLOOKUP('Rate Calculations'!$A969,#REF!,2,FALSE)),VLOOKUP('Rate Calculations'!$A969,#REF!,2,FALSE),0)</f>
        <v>0</v>
      </c>
      <c r="M969" s="89">
        <f>IF(ISNUMBER(VLOOKUP('Rate Calculations'!$A969,#REF!,4,FALSE)),VLOOKUP('Rate Calculations'!$A969,#REF!,4,FALSE),0)</f>
        <v>0</v>
      </c>
      <c r="N969" s="17">
        <f t="shared" si="293"/>
        <v>0</v>
      </c>
      <c r="O969" s="18">
        <f t="shared" si="294"/>
        <v>0</v>
      </c>
      <c r="P969" s="139">
        <f t="shared" si="295"/>
        <v>0</v>
      </c>
      <c r="Q969" s="66">
        <f t="shared" si="296"/>
        <v>0</v>
      </c>
      <c r="R969" s="66">
        <f t="shared" si="297"/>
        <v>0</v>
      </c>
      <c r="S969" s="10" t="e">
        <f>IF(#REF!="Yes",Q969,(Q969+I969*0.5))</f>
        <v>#REF!</v>
      </c>
      <c r="T969" s="10" t="e">
        <f>IF(#REF!="Yes",R969,(R969+K969*0.5))</f>
        <v>#REF!</v>
      </c>
      <c r="U969" s="151">
        <f t="shared" si="298"/>
        <v>0</v>
      </c>
      <c r="V969" s="16">
        <f t="shared" si="299"/>
        <v>0</v>
      </c>
      <c r="W969" s="16">
        <f t="shared" si="300"/>
        <v>0</v>
      </c>
      <c r="X969" s="138">
        <f>IF(ISNUMBER(VLOOKUP('Rate Calculations'!$A969,#REF!,5,FALSE)),VLOOKUP('Rate Calculations'!$A969,#REF!,5,FALSE),0)</f>
        <v>0</v>
      </c>
      <c r="Y969" s="89">
        <f>IF(ISNUMBER(VLOOKUP('Rate Calculations'!$A969,#REF!,6,FALSE)),VLOOKUP('Rate Calculations'!$A969,#REF!,6,FALSE),0)</f>
        <v>0</v>
      </c>
      <c r="Z969" s="17">
        <f t="shared" si="301"/>
        <v>0</v>
      </c>
      <c r="AA969" s="18">
        <f t="shared" si="302"/>
        <v>0</v>
      </c>
      <c r="AB969" s="46">
        <f t="shared" si="287"/>
        <v>0</v>
      </c>
      <c r="AC969" s="24">
        <f t="shared" si="303"/>
        <v>0</v>
      </c>
      <c r="AD969" s="24">
        <f t="shared" si="304"/>
        <v>0</v>
      </c>
      <c r="AE969" s="27" t="e">
        <f>IF(#REF!="Yes",AC969,(AC969+V969*0.5))</f>
        <v>#REF!</v>
      </c>
      <c r="AF969" s="27" t="e">
        <f>IF(#REF!="Yes",AD969,(AD969+W969*0.5))</f>
        <v>#REF!</v>
      </c>
    </row>
    <row r="970" spans="1:32">
      <c r="A970" s="57" t="str">
        <f t="shared" si="288"/>
        <v xml:space="preserve"> </v>
      </c>
      <c r="B970" s="57"/>
      <c r="C970" s="57"/>
      <c r="D970" s="30" t="str">
        <f>IFERROR((GETPIVOTDATA("Average of Certified Payroll Hourly Rate",'Pivot Table'!$X$3,"Firm Name",A970,"Class Round 3 (PSPO)",B970)),"")</f>
        <v/>
      </c>
      <c r="E970" s="7"/>
      <c r="F970" s="7"/>
      <c r="G970" s="151"/>
      <c r="H970" s="349">
        <f t="shared" si="289"/>
        <v>1.7500000000000002E-2</v>
      </c>
      <c r="I970" s="19">
        <f t="shared" si="290"/>
        <v>0</v>
      </c>
      <c r="J970" s="67">
        <f t="shared" si="291"/>
        <v>3.5000000000000003E-2</v>
      </c>
      <c r="K970" s="19">
        <f t="shared" si="292"/>
        <v>0</v>
      </c>
      <c r="L970" s="138">
        <f>IF(ISNUMBER(VLOOKUP('Rate Calculations'!$A970,#REF!,2,FALSE)),VLOOKUP('Rate Calculations'!$A970,#REF!,2,FALSE),0)</f>
        <v>0</v>
      </c>
      <c r="M970" s="89">
        <f>IF(ISNUMBER(VLOOKUP('Rate Calculations'!$A970,#REF!,4,FALSE)),VLOOKUP('Rate Calculations'!$A970,#REF!,4,FALSE),0)</f>
        <v>0</v>
      </c>
      <c r="N970" s="17">
        <f t="shared" si="293"/>
        <v>0</v>
      </c>
      <c r="O970" s="18">
        <f t="shared" si="294"/>
        <v>0</v>
      </c>
      <c r="P970" s="139">
        <f t="shared" si="295"/>
        <v>0</v>
      </c>
      <c r="Q970" s="66">
        <f t="shared" si="296"/>
        <v>0</v>
      </c>
      <c r="R970" s="66">
        <f t="shared" si="297"/>
        <v>0</v>
      </c>
      <c r="S970" s="10" t="e">
        <f>IF(#REF!="Yes",Q970,(Q970+I970*0.5))</f>
        <v>#REF!</v>
      </c>
      <c r="T970" s="10" t="e">
        <f>IF(#REF!="Yes",R970,(R970+K970*0.5))</f>
        <v>#REF!</v>
      </c>
      <c r="U970" s="151">
        <f t="shared" si="298"/>
        <v>0</v>
      </c>
      <c r="V970" s="16">
        <f t="shared" si="299"/>
        <v>0</v>
      </c>
      <c r="W970" s="16">
        <f t="shared" si="300"/>
        <v>0</v>
      </c>
      <c r="X970" s="138">
        <f>IF(ISNUMBER(VLOOKUP('Rate Calculations'!$A970,#REF!,5,FALSE)),VLOOKUP('Rate Calculations'!$A970,#REF!,5,FALSE),0)</f>
        <v>0</v>
      </c>
      <c r="Y970" s="89">
        <f>IF(ISNUMBER(VLOOKUP('Rate Calculations'!$A970,#REF!,6,FALSE)),VLOOKUP('Rate Calculations'!$A970,#REF!,6,FALSE),0)</f>
        <v>0</v>
      </c>
      <c r="Z970" s="17">
        <f t="shared" si="301"/>
        <v>0</v>
      </c>
      <c r="AA970" s="18">
        <f t="shared" si="302"/>
        <v>0</v>
      </c>
      <c r="AB970" s="46">
        <f t="shared" si="287"/>
        <v>0</v>
      </c>
      <c r="AC970" s="24">
        <f t="shared" si="303"/>
        <v>0</v>
      </c>
      <c r="AD970" s="24">
        <f t="shared" si="304"/>
        <v>0</v>
      </c>
      <c r="AE970" s="27" t="e">
        <f>IF(#REF!="Yes",AC970,(AC970+V970*0.5))</f>
        <v>#REF!</v>
      </c>
      <c r="AF970" s="27" t="e">
        <f>IF(#REF!="Yes",AD970,(AD970+W970*0.5))</f>
        <v>#REF!</v>
      </c>
    </row>
    <row r="971" spans="1:32">
      <c r="A971" s="57" t="str">
        <f t="shared" si="288"/>
        <v xml:space="preserve"> </v>
      </c>
      <c r="B971" s="57"/>
      <c r="C971" s="57"/>
      <c r="D971" s="30" t="str">
        <f>IFERROR((GETPIVOTDATA("Average of Certified Payroll Hourly Rate",'Pivot Table'!$X$3,"Firm Name",A971,"Class Round 3 (PSPO)",B971)),"")</f>
        <v/>
      </c>
      <c r="E971" s="7"/>
      <c r="F971" s="7"/>
      <c r="G971" s="151"/>
      <c r="H971" s="349">
        <f t="shared" si="289"/>
        <v>1.7500000000000002E-2</v>
      </c>
      <c r="I971" s="19">
        <f t="shared" si="290"/>
        <v>0</v>
      </c>
      <c r="J971" s="67">
        <f t="shared" si="291"/>
        <v>3.5000000000000003E-2</v>
      </c>
      <c r="K971" s="19">
        <f t="shared" si="292"/>
        <v>0</v>
      </c>
      <c r="L971" s="138">
        <f>IF(ISNUMBER(VLOOKUP('Rate Calculations'!$A971,#REF!,2,FALSE)),VLOOKUP('Rate Calculations'!$A971,#REF!,2,FALSE),0)</f>
        <v>0</v>
      </c>
      <c r="M971" s="89">
        <f>IF(ISNUMBER(VLOOKUP('Rate Calculations'!$A971,#REF!,4,FALSE)),VLOOKUP('Rate Calculations'!$A971,#REF!,4,FALSE),0)</f>
        <v>0</v>
      </c>
      <c r="N971" s="17">
        <f t="shared" si="293"/>
        <v>0</v>
      </c>
      <c r="O971" s="18">
        <f t="shared" si="294"/>
        <v>0</v>
      </c>
      <c r="P971" s="139">
        <f t="shared" si="295"/>
        <v>0</v>
      </c>
      <c r="Q971" s="66">
        <f t="shared" si="296"/>
        <v>0</v>
      </c>
      <c r="R971" s="66">
        <f t="shared" si="297"/>
        <v>0</v>
      </c>
      <c r="S971" s="10" t="e">
        <f>IF(#REF!="Yes",Q971,(Q971+I971*0.5))</f>
        <v>#REF!</v>
      </c>
      <c r="T971" s="10" t="e">
        <f>IF(#REF!="Yes",R971,(R971+K971*0.5))</f>
        <v>#REF!</v>
      </c>
      <c r="U971" s="151">
        <f t="shared" si="298"/>
        <v>0</v>
      </c>
      <c r="V971" s="16">
        <f t="shared" si="299"/>
        <v>0</v>
      </c>
      <c r="W971" s="16">
        <f t="shared" si="300"/>
        <v>0</v>
      </c>
      <c r="X971" s="138">
        <f>IF(ISNUMBER(VLOOKUP('Rate Calculations'!$A971,#REF!,5,FALSE)),VLOOKUP('Rate Calculations'!$A971,#REF!,5,FALSE),0)</f>
        <v>0</v>
      </c>
      <c r="Y971" s="89">
        <f>IF(ISNUMBER(VLOOKUP('Rate Calculations'!$A971,#REF!,6,FALSE)),VLOOKUP('Rate Calculations'!$A971,#REF!,6,FALSE),0)</f>
        <v>0</v>
      </c>
      <c r="Z971" s="17">
        <f t="shared" si="301"/>
        <v>0</v>
      </c>
      <c r="AA971" s="18">
        <f t="shared" si="302"/>
        <v>0</v>
      </c>
      <c r="AB971" s="46">
        <f t="shared" si="287"/>
        <v>0</v>
      </c>
      <c r="AC971" s="24">
        <f t="shared" si="303"/>
        <v>0</v>
      </c>
      <c r="AD971" s="24">
        <f t="shared" si="304"/>
        <v>0</v>
      </c>
      <c r="AE971" s="27" t="e">
        <f>IF(#REF!="Yes",AC971,(AC971+V971*0.5))</f>
        <v>#REF!</v>
      </c>
      <c r="AF971" s="27" t="e">
        <f>IF(#REF!="Yes",AD971,(AD971+W971*0.5))</f>
        <v>#REF!</v>
      </c>
    </row>
    <row r="972" spans="1:32">
      <c r="A972" s="57" t="str">
        <f t="shared" si="288"/>
        <v xml:space="preserve"> </v>
      </c>
      <c r="B972" s="57"/>
      <c r="C972" s="57"/>
      <c r="D972" s="30" t="str">
        <f>IFERROR((GETPIVOTDATA("Average of Certified Payroll Hourly Rate",'Pivot Table'!$X$3,"Firm Name",A972,"Class Round 3 (PSPO)",B972)),"")</f>
        <v/>
      </c>
      <c r="E972" s="7"/>
      <c r="F972" s="7"/>
      <c r="G972" s="151"/>
      <c r="H972" s="349">
        <f t="shared" si="289"/>
        <v>1.7500000000000002E-2</v>
      </c>
      <c r="I972" s="19">
        <f t="shared" si="290"/>
        <v>0</v>
      </c>
      <c r="J972" s="67">
        <f t="shared" si="291"/>
        <v>3.5000000000000003E-2</v>
      </c>
      <c r="K972" s="19">
        <f t="shared" si="292"/>
        <v>0</v>
      </c>
      <c r="L972" s="138">
        <f>IF(ISNUMBER(VLOOKUP('Rate Calculations'!$A972,#REF!,2,FALSE)),VLOOKUP('Rate Calculations'!$A972,#REF!,2,FALSE),0)</f>
        <v>0</v>
      </c>
      <c r="M972" s="89">
        <f>IF(ISNUMBER(VLOOKUP('Rate Calculations'!$A972,#REF!,4,FALSE)),VLOOKUP('Rate Calculations'!$A972,#REF!,4,FALSE),0)</f>
        <v>0</v>
      </c>
      <c r="N972" s="17">
        <f t="shared" si="293"/>
        <v>0</v>
      </c>
      <c r="O972" s="18">
        <f t="shared" si="294"/>
        <v>0</v>
      </c>
      <c r="P972" s="139">
        <f t="shared" si="295"/>
        <v>0</v>
      </c>
      <c r="Q972" s="66">
        <f t="shared" si="296"/>
        <v>0</v>
      </c>
      <c r="R972" s="66">
        <f t="shared" si="297"/>
        <v>0</v>
      </c>
      <c r="S972" s="10" t="e">
        <f>IF(#REF!="Yes",Q972,(Q972+I972*0.5))</f>
        <v>#REF!</v>
      </c>
      <c r="T972" s="10" t="e">
        <f>IF(#REF!="Yes",R972,(R972+K972*0.5))</f>
        <v>#REF!</v>
      </c>
      <c r="U972" s="151">
        <f t="shared" si="298"/>
        <v>0</v>
      </c>
      <c r="V972" s="16">
        <f t="shared" si="299"/>
        <v>0</v>
      </c>
      <c r="W972" s="16">
        <f t="shared" si="300"/>
        <v>0</v>
      </c>
      <c r="X972" s="138">
        <f>IF(ISNUMBER(VLOOKUP('Rate Calculations'!$A972,#REF!,5,FALSE)),VLOOKUP('Rate Calculations'!$A972,#REF!,5,FALSE),0)</f>
        <v>0</v>
      </c>
      <c r="Y972" s="89">
        <f>IF(ISNUMBER(VLOOKUP('Rate Calculations'!$A972,#REF!,6,FALSE)),VLOOKUP('Rate Calculations'!$A972,#REF!,6,FALSE),0)</f>
        <v>0</v>
      </c>
      <c r="Z972" s="17">
        <f t="shared" si="301"/>
        <v>0</v>
      </c>
      <c r="AA972" s="18">
        <f t="shared" si="302"/>
        <v>0</v>
      </c>
      <c r="AB972" s="46">
        <f t="shared" si="287"/>
        <v>0</v>
      </c>
      <c r="AC972" s="24">
        <f t="shared" si="303"/>
        <v>0</v>
      </c>
      <c r="AD972" s="24">
        <f t="shared" si="304"/>
        <v>0</v>
      </c>
      <c r="AE972" s="27" t="e">
        <f>IF(#REF!="Yes",AC972,(AC972+V972*0.5))</f>
        <v>#REF!</v>
      </c>
      <c r="AF972" s="27" t="e">
        <f>IF(#REF!="Yes",AD972,(AD972+W972*0.5))</f>
        <v>#REF!</v>
      </c>
    </row>
    <row r="973" spans="1:32">
      <c r="A973" s="57" t="str">
        <f t="shared" si="288"/>
        <v xml:space="preserve"> </v>
      </c>
      <c r="B973" s="57"/>
      <c r="C973" s="57"/>
      <c r="D973" s="30" t="str">
        <f>IFERROR((GETPIVOTDATA("Average of Certified Payroll Hourly Rate",'Pivot Table'!$X$3,"Firm Name",A973,"Class Round 3 (PSPO)",B973)),"")</f>
        <v/>
      </c>
      <c r="E973" s="7"/>
      <c r="F973" s="7"/>
      <c r="G973" s="151"/>
      <c r="H973" s="349">
        <f t="shared" si="289"/>
        <v>1.7500000000000002E-2</v>
      </c>
      <c r="I973" s="19">
        <f t="shared" si="290"/>
        <v>0</v>
      </c>
      <c r="J973" s="67">
        <f t="shared" si="291"/>
        <v>3.5000000000000003E-2</v>
      </c>
      <c r="K973" s="19">
        <f t="shared" si="292"/>
        <v>0</v>
      </c>
      <c r="L973" s="138">
        <f>IF(ISNUMBER(VLOOKUP('Rate Calculations'!$A973,#REF!,2,FALSE)),VLOOKUP('Rate Calculations'!$A973,#REF!,2,FALSE),0)</f>
        <v>0</v>
      </c>
      <c r="M973" s="89">
        <f>IF(ISNUMBER(VLOOKUP('Rate Calculations'!$A973,#REF!,4,FALSE)),VLOOKUP('Rate Calculations'!$A973,#REF!,4,FALSE),0)</f>
        <v>0</v>
      </c>
      <c r="N973" s="17">
        <f t="shared" si="293"/>
        <v>0</v>
      </c>
      <c r="O973" s="18">
        <f t="shared" si="294"/>
        <v>0</v>
      </c>
      <c r="P973" s="139">
        <f t="shared" si="295"/>
        <v>0</v>
      </c>
      <c r="Q973" s="66">
        <f t="shared" si="296"/>
        <v>0</v>
      </c>
      <c r="R973" s="66">
        <f t="shared" si="297"/>
        <v>0</v>
      </c>
      <c r="S973" s="10" t="e">
        <f>IF(#REF!="Yes",Q973,(Q973+I973*0.5))</f>
        <v>#REF!</v>
      </c>
      <c r="T973" s="10" t="e">
        <f>IF(#REF!="Yes",R973,(R973+K973*0.5))</f>
        <v>#REF!</v>
      </c>
      <c r="U973" s="151">
        <f t="shared" si="298"/>
        <v>0</v>
      </c>
      <c r="V973" s="16">
        <f t="shared" si="299"/>
        <v>0</v>
      </c>
      <c r="W973" s="16">
        <f t="shared" si="300"/>
        <v>0</v>
      </c>
      <c r="X973" s="138">
        <f>IF(ISNUMBER(VLOOKUP('Rate Calculations'!$A973,#REF!,5,FALSE)),VLOOKUP('Rate Calculations'!$A973,#REF!,5,FALSE),0)</f>
        <v>0</v>
      </c>
      <c r="Y973" s="89">
        <f>IF(ISNUMBER(VLOOKUP('Rate Calculations'!$A973,#REF!,6,FALSE)),VLOOKUP('Rate Calculations'!$A973,#REF!,6,FALSE),0)</f>
        <v>0</v>
      </c>
      <c r="Z973" s="17">
        <f t="shared" si="301"/>
        <v>0</v>
      </c>
      <c r="AA973" s="18">
        <f t="shared" si="302"/>
        <v>0</v>
      </c>
      <c r="AB973" s="46">
        <f t="shared" si="287"/>
        <v>0</v>
      </c>
      <c r="AC973" s="24">
        <f t="shared" si="303"/>
        <v>0</v>
      </c>
      <c r="AD973" s="24">
        <f t="shared" si="304"/>
        <v>0</v>
      </c>
      <c r="AE973" s="27" t="e">
        <f>IF(#REF!="Yes",AC973,(AC973+V973*0.5))</f>
        <v>#REF!</v>
      </c>
      <c r="AF973" s="27" t="e">
        <f>IF(#REF!="Yes",AD973,(AD973+W973*0.5))</f>
        <v>#REF!</v>
      </c>
    </row>
    <row r="974" spans="1:32">
      <c r="A974" s="57" t="str">
        <f t="shared" si="288"/>
        <v xml:space="preserve"> </v>
      </c>
      <c r="B974" s="57"/>
      <c r="C974" s="57"/>
      <c r="D974" s="30" t="str">
        <f>IFERROR((GETPIVOTDATA("Average of Certified Payroll Hourly Rate",'Pivot Table'!$X$3,"Firm Name",A974,"Class Round 3 (PSPO)",B974)),"")</f>
        <v/>
      </c>
      <c r="E974" s="7"/>
      <c r="F974" s="7"/>
      <c r="G974" s="151"/>
      <c r="H974" s="349">
        <f t="shared" si="289"/>
        <v>1.7500000000000002E-2</v>
      </c>
      <c r="I974" s="19">
        <f t="shared" si="290"/>
        <v>0</v>
      </c>
      <c r="J974" s="67">
        <f t="shared" si="291"/>
        <v>3.5000000000000003E-2</v>
      </c>
      <c r="K974" s="19">
        <f t="shared" si="292"/>
        <v>0</v>
      </c>
      <c r="L974" s="138">
        <f>IF(ISNUMBER(VLOOKUP('Rate Calculations'!$A974,#REF!,2,FALSE)),VLOOKUP('Rate Calculations'!$A974,#REF!,2,FALSE),0)</f>
        <v>0</v>
      </c>
      <c r="M974" s="89">
        <f>IF(ISNUMBER(VLOOKUP('Rate Calculations'!$A974,#REF!,4,FALSE)),VLOOKUP('Rate Calculations'!$A974,#REF!,4,FALSE),0)</f>
        <v>0</v>
      </c>
      <c r="N974" s="17">
        <f t="shared" si="293"/>
        <v>0</v>
      </c>
      <c r="O974" s="18">
        <f t="shared" si="294"/>
        <v>0</v>
      </c>
      <c r="P974" s="139">
        <f t="shared" si="295"/>
        <v>0</v>
      </c>
      <c r="Q974" s="66">
        <f t="shared" si="296"/>
        <v>0</v>
      </c>
      <c r="R974" s="66">
        <f t="shared" si="297"/>
        <v>0</v>
      </c>
      <c r="S974" s="10" t="e">
        <f>IF(#REF!="Yes",Q974,(Q974+I974*0.5))</f>
        <v>#REF!</v>
      </c>
      <c r="T974" s="10" t="e">
        <f>IF(#REF!="Yes",R974,(R974+K974*0.5))</f>
        <v>#REF!</v>
      </c>
      <c r="U974" s="151">
        <f t="shared" si="298"/>
        <v>0</v>
      </c>
      <c r="V974" s="16">
        <f t="shared" si="299"/>
        <v>0</v>
      </c>
      <c r="W974" s="16">
        <f t="shared" si="300"/>
        <v>0</v>
      </c>
      <c r="X974" s="138">
        <f>IF(ISNUMBER(VLOOKUP('Rate Calculations'!$A974,#REF!,5,FALSE)),VLOOKUP('Rate Calculations'!$A974,#REF!,5,FALSE),0)</f>
        <v>0</v>
      </c>
      <c r="Y974" s="89">
        <f>IF(ISNUMBER(VLOOKUP('Rate Calculations'!$A974,#REF!,6,FALSE)),VLOOKUP('Rate Calculations'!$A974,#REF!,6,FALSE),0)</f>
        <v>0</v>
      </c>
      <c r="Z974" s="17">
        <f t="shared" si="301"/>
        <v>0</v>
      </c>
      <c r="AA974" s="18">
        <f t="shared" si="302"/>
        <v>0</v>
      </c>
      <c r="AB974" s="46">
        <f t="shared" si="287"/>
        <v>0</v>
      </c>
      <c r="AC974" s="24">
        <f t="shared" si="303"/>
        <v>0</v>
      </c>
      <c r="AD974" s="24">
        <f t="shared" si="304"/>
        <v>0</v>
      </c>
      <c r="AE974" s="27" t="e">
        <f>IF(#REF!="Yes",AC974,(AC974+V974*0.5))</f>
        <v>#REF!</v>
      </c>
      <c r="AF974" s="27" t="e">
        <f>IF(#REF!="Yes",AD974,(AD974+W974*0.5))</f>
        <v>#REF!</v>
      </c>
    </row>
    <row r="975" spans="1:32">
      <c r="A975" s="57" t="str">
        <f t="shared" si="288"/>
        <v xml:space="preserve"> </v>
      </c>
      <c r="B975" s="57"/>
      <c r="C975" s="57"/>
      <c r="D975" s="30" t="str">
        <f>IFERROR((GETPIVOTDATA("Average of Certified Payroll Hourly Rate",'Pivot Table'!$X$3,"Firm Name",A975,"Class Round 3 (PSPO)",B975)),"")</f>
        <v/>
      </c>
      <c r="E975" s="7"/>
      <c r="F975" s="7"/>
      <c r="G975" s="151"/>
      <c r="H975" s="349">
        <f t="shared" si="289"/>
        <v>1.7500000000000002E-2</v>
      </c>
      <c r="I975" s="19">
        <f t="shared" si="290"/>
        <v>0</v>
      </c>
      <c r="J975" s="67">
        <f t="shared" si="291"/>
        <v>3.5000000000000003E-2</v>
      </c>
      <c r="K975" s="19">
        <f t="shared" si="292"/>
        <v>0</v>
      </c>
      <c r="L975" s="138">
        <f>IF(ISNUMBER(VLOOKUP('Rate Calculations'!$A975,#REF!,2,FALSE)),VLOOKUP('Rate Calculations'!$A975,#REF!,2,FALSE),0)</f>
        <v>0</v>
      </c>
      <c r="M975" s="89">
        <f>IF(ISNUMBER(VLOOKUP('Rate Calculations'!$A975,#REF!,4,FALSE)),VLOOKUP('Rate Calculations'!$A975,#REF!,4,FALSE),0)</f>
        <v>0</v>
      </c>
      <c r="N975" s="17">
        <f t="shared" si="293"/>
        <v>0</v>
      </c>
      <c r="O975" s="18">
        <f t="shared" si="294"/>
        <v>0</v>
      </c>
      <c r="P975" s="139">
        <f t="shared" si="295"/>
        <v>0</v>
      </c>
      <c r="Q975" s="66">
        <f t="shared" si="296"/>
        <v>0</v>
      </c>
      <c r="R975" s="66">
        <f t="shared" si="297"/>
        <v>0</v>
      </c>
      <c r="S975" s="10" t="e">
        <f>IF(#REF!="Yes",Q975,(Q975+I975*0.5))</f>
        <v>#REF!</v>
      </c>
      <c r="T975" s="10" t="e">
        <f>IF(#REF!="Yes",R975,(R975+K975*0.5))</f>
        <v>#REF!</v>
      </c>
      <c r="U975" s="151">
        <f t="shared" si="298"/>
        <v>0</v>
      </c>
      <c r="V975" s="16">
        <f t="shared" si="299"/>
        <v>0</v>
      </c>
      <c r="W975" s="16">
        <f t="shared" si="300"/>
        <v>0</v>
      </c>
      <c r="X975" s="138">
        <f>IF(ISNUMBER(VLOOKUP('Rate Calculations'!$A975,#REF!,5,FALSE)),VLOOKUP('Rate Calculations'!$A975,#REF!,5,FALSE),0)</f>
        <v>0</v>
      </c>
      <c r="Y975" s="89">
        <f>IF(ISNUMBER(VLOOKUP('Rate Calculations'!$A975,#REF!,6,FALSE)),VLOOKUP('Rate Calculations'!$A975,#REF!,6,FALSE),0)</f>
        <v>0</v>
      </c>
      <c r="Z975" s="17">
        <f t="shared" si="301"/>
        <v>0</v>
      </c>
      <c r="AA975" s="18">
        <f t="shared" si="302"/>
        <v>0</v>
      </c>
      <c r="AB975" s="46">
        <f t="shared" si="287"/>
        <v>0</v>
      </c>
      <c r="AC975" s="24">
        <f t="shared" si="303"/>
        <v>0</v>
      </c>
      <c r="AD975" s="24">
        <f t="shared" si="304"/>
        <v>0</v>
      </c>
      <c r="AE975" s="27" t="e">
        <f>IF(#REF!="Yes",AC975,(AC975+V975*0.5))</f>
        <v>#REF!</v>
      </c>
      <c r="AF975" s="27" t="e">
        <f>IF(#REF!="Yes",AD975,(AD975+W975*0.5))</f>
        <v>#REF!</v>
      </c>
    </row>
    <row r="976" spans="1:32">
      <c r="A976" s="57" t="str">
        <f t="shared" si="288"/>
        <v xml:space="preserve"> </v>
      </c>
      <c r="B976" s="57"/>
      <c r="C976" s="57"/>
      <c r="D976" s="30" t="str">
        <f>IFERROR((GETPIVOTDATA("Average of Certified Payroll Hourly Rate",'Pivot Table'!$X$3,"Firm Name",A976,"Class Round 3 (PSPO)",B976)),"")</f>
        <v/>
      </c>
      <c r="E976" s="7"/>
      <c r="F976" s="7"/>
      <c r="G976" s="151"/>
      <c r="H976" s="349">
        <f t="shared" si="289"/>
        <v>1.7500000000000002E-2</v>
      </c>
      <c r="I976" s="19">
        <f t="shared" si="290"/>
        <v>0</v>
      </c>
      <c r="J976" s="67">
        <f t="shared" si="291"/>
        <v>3.5000000000000003E-2</v>
      </c>
      <c r="K976" s="19">
        <f t="shared" si="292"/>
        <v>0</v>
      </c>
      <c r="L976" s="138">
        <f>IF(ISNUMBER(VLOOKUP('Rate Calculations'!$A976,#REF!,2,FALSE)),VLOOKUP('Rate Calculations'!$A976,#REF!,2,FALSE),0)</f>
        <v>0</v>
      </c>
      <c r="M976" s="89">
        <f>IF(ISNUMBER(VLOOKUP('Rate Calculations'!$A976,#REF!,4,FALSE)),VLOOKUP('Rate Calculations'!$A976,#REF!,4,FALSE),0)</f>
        <v>0</v>
      </c>
      <c r="N976" s="17">
        <f t="shared" si="293"/>
        <v>0</v>
      </c>
      <c r="O976" s="18">
        <f t="shared" si="294"/>
        <v>0</v>
      </c>
      <c r="P976" s="139">
        <f t="shared" si="295"/>
        <v>0</v>
      </c>
      <c r="Q976" s="66">
        <f t="shared" si="296"/>
        <v>0</v>
      </c>
      <c r="R976" s="66">
        <f t="shared" si="297"/>
        <v>0</v>
      </c>
      <c r="S976" s="10" t="e">
        <f>IF(#REF!="Yes",Q976,(Q976+I976*0.5))</f>
        <v>#REF!</v>
      </c>
      <c r="T976" s="10" t="e">
        <f>IF(#REF!="Yes",R976,(R976+K976*0.5))</f>
        <v>#REF!</v>
      </c>
      <c r="U976" s="151">
        <f t="shared" si="298"/>
        <v>0</v>
      </c>
      <c r="V976" s="16">
        <f t="shared" si="299"/>
        <v>0</v>
      </c>
      <c r="W976" s="16">
        <f t="shared" si="300"/>
        <v>0</v>
      </c>
      <c r="X976" s="138">
        <f>IF(ISNUMBER(VLOOKUP('Rate Calculations'!$A976,#REF!,5,FALSE)),VLOOKUP('Rate Calculations'!$A976,#REF!,5,FALSE),0)</f>
        <v>0</v>
      </c>
      <c r="Y976" s="89">
        <f>IF(ISNUMBER(VLOOKUP('Rate Calculations'!$A976,#REF!,6,FALSE)),VLOOKUP('Rate Calculations'!$A976,#REF!,6,FALSE),0)</f>
        <v>0</v>
      </c>
      <c r="Z976" s="17">
        <f t="shared" si="301"/>
        <v>0</v>
      </c>
      <c r="AA976" s="18">
        <f t="shared" si="302"/>
        <v>0</v>
      </c>
      <c r="AB976" s="46">
        <f t="shared" si="287"/>
        <v>0</v>
      </c>
      <c r="AC976" s="24">
        <f t="shared" si="303"/>
        <v>0</v>
      </c>
      <c r="AD976" s="24">
        <f t="shared" si="304"/>
        <v>0</v>
      </c>
      <c r="AE976" s="27" t="e">
        <f>IF(#REF!="Yes",AC976,(AC976+V976*0.5))</f>
        <v>#REF!</v>
      </c>
      <c r="AF976" s="27" t="e">
        <f>IF(#REF!="Yes",AD976,(AD976+W976*0.5))</f>
        <v>#REF!</v>
      </c>
    </row>
    <row r="977" spans="1:32">
      <c r="A977" s="57" t="str">
        <f t="shared" si="288"/>
        <v xml:space="preserve"> </v>
      </c>
      <c r="B977" s="57"/>
      <c r="C977" s="57"/>
      <c r="D977" s="30" t="str">
        <f>IFERROR((GETPIVOTDATA("Average of Certified Payroll Hourly Rate",'Pivot Table'!$X$3,"Firm Name",A977,"Class Round 3 (PSPO)",B977)),"")</f>
        <v/>
      </c>
      <c r="E977" s="7"/>
      <c r="F977" s="7"/>
      <c r="G977" s="151"/>
      <c r="H977" s="349">
        <f t="shared" si="289"/>
        <v>1.7500000000000002E-2</v>
      </c>
      <c r="I977" s="19">
        <f t="shared" si="290"/>
        <v>0</v>
      </c>
      <c r="J977" s="67">
        <f t="shared" si="291"/>
        <v>3.5000000000000003E-2</v>
      </c>
      <c r="K977" s="19">
        <f t="shared" si="292"/>
        <v>0</v>
      </c>
      <c r="L977" s="138">
        <f>IF(ISNUMBER(VLOOKUP('Rate Calculations'!$A977,#REF!,2,FALSE)),VLOOKUP('Rate Calculations'!$A977,#REF!,2,FALSE),0)</f>
        <v>0</v>
      </c>
      <c r="M977" s="89">
        <f>IF(ISNUMBER(VLOOKUP('Rate Calculations'!$A977,#REF!,4,FALSE)),VLOOKUP('Rate Calculations'!$A977,#REF!,4,FALSE),0)</f>
        <v>0</v>
      </c>
      <c r="N977" s="17">
        <f t="shared" si="293"/>
        <v>0</v>
      </c>
      <c r="O977" s="18">
        <f t="shared" si="294"/>
        <v>0</v>
      </c>
      <c r="P977" s="139">
        <f t="shared" si="295"/>
        <v>0</v>
      </c>
      <c r="Q977" s="66">
        <f t="shared" si="296"/>
        <v>0</v>
      </c>
      <c r="R977" s="66">
        <f t="shared" si="297"/>
        <v>0</v>
      </c>
      <c r="S977" s="10" t="e">
        <f>IF(#REF!="Yes",Q977,(Q977+I977*0.5))</f>
        <v>#REF!</v>
      </c>
      <c r="T977" s="10" t="e">
        <f>IF(#REF!="Yes",R977,(R977+K977*0.5))</f>
        <v>#REF!</v>
      </c>
      <c r="U977" s="151">
        <f t="shared" si="298"/>
        <v>0</v>
      </c>
      <c r="V977" s="16">
        <f t="shared" si="299"/>
        <v>0</v>
      </c>
      <c r="W977" s="16">
        <f t="shared" si="300"/>
        <v>0</v>
      </c>
      <c r="X977" s="138">
        <f>IF(ISNUMBER(VLOOKUP('Rate Calculations'!$A977,#REF!,5,FALSE)),VLOOKUP('Rate Calculations'!$A977,#REF!,5,FALSE),0)</f>
        <v>0</v>
      </c>
      <c r="Y977" s="89">
        <f>IF(ISNUMBER(VLOOKUP('Rate Calculations'!$A977,#REF!,6,FALSE)),VLOOKUP('Rate Calculations'!$A977,#REF!,6,FALSE),0)</f>
        <v>0</v>
      </c>
      <c r="Z977" s="17">
        <f t="shared" si="301"/>
        <v>0</v>
      </c>
      <c r="AA977" s="18">
        <f t="shared" si="302"/>
        <v>0</v>
      </c>
      <c r="AB977" s="46">
        <f t="shared" si="287"/>
        <v>0</v>
      </c>
      <c r="AC977" s="24">
        <f t="shared" si="303"/>
        <v>0</v>
      </c>
      <c r="AD977" s="24">
        <f t="shared" si="304"/>
        <v>0</v>
      </c>
      <c r="AE977" s="27" t="e">
        <f>IF(#REF!="Yes",AC977,(AC977+V977*0.5))</f>
        <v>#REF!</v>
      </c>
      <c r="AF977" s="27" t="e">
        <f>IF(#REF!="Yes",AD977,(AD977+W977*0.5))</f>
        <v>#REF!</v>
      </c>
    </row>
    <row r="978" spans="1:32">
      <c r="A978" s="57" t="str">
        <f t="shared" si="288"/>
        <v xml:space="preserve"> </v>
      </c>
      <c r="B978" s="57"/>
      <c r="C978" s="57"/>
      <c r="D978" s="30" t="str">
        <f>IFERROR((GETPIVOTDATA("Average of Certified Payroll Hourly Rate",'Pivot Table'!$X$3,"Firm Name",A978,"Class Round 3 (PSPO)",B978)),"")</f>
        <v/>
      </c>
      <c r="E978" s="7"/>
      <c r="F978" s="7"/>
      <c r="G978" s="151"/>
      <c r="H978" s="349">
        <f t="shared" si="289"/>
        <v>1.7500000000000002E-2</v>
      </c>
      <c r="I978" s="19">
        <f t="shared" si="290"/>
        <v>0</v>
      </c>
      <c r="J978" s="67">
        <f t="shared" si="291"/>
        <v>3.5000000000000003E-2</v>
      </c>
      <c r="K978" s="19">
        <f t="shared" si="292"/>
        <v>0</v>
      </c>
      <c r="L978" s="138">
        <f>IF(ISNUMBER(VLOOKUP('Rate Calculations'!$A978,#REF!,2,FALSE)),VLOOKUP('Rate Calculations'!$A978,#REF!,2,FALSE),0)</f>
        <v>0</v>
      </c>
      <c r="M978" s="89">
        <f>IF(ISNUMBER(VLOOKUP('Rate Calculations'!$A978,#REF!,4,FALSE)),VLOOKUP('Rate Calculations'!$A978,#REF!,4,FALSE),0)</f>
        <v>0</v>
      </c>
      <c r="N978" s="17">
        <f t="shared" si="293"/>
        <v>0</v>
      </c>
      <c r="O978" s="18">
        <f t="shared" si="294"/>
        <v>0</v>
      </c>
      <c r="P978" s="139">
        <f t="shared" si="295"/>
        <v>0</v>
      </c>
      <c r="Q978" s="66">
        <f t="shared" si="296"/>
        <v>0</v>
      </c>
      <c r="R978" s="66">
        <f t="shared" si="297"/>
        <v>0</v>
      </c>
      <c r="S978" s="10" t="e">
        <f>IF(#REF!="Yes",Q978,(Q978+I978*0.5))</f>
        <v>#REF!</v>
      </c>
      <c r="T978" s="10" t="e">
        <f>IF(#REF!="Yes",R978,(R978+K978*0.5))</f>
        <v>#REF!</v>
      </c>
      <c r="U978" s="151">
        <f t="shared" si="298"/>
        <v>0</v>
      </c>
      <c r="V978" s="16">
        <f t="shared" si="299"/>
        <v>0</v>
      </c>
      <c r="W978" s="16">
        <f t="shared" si="300"/>
        <v>0</v>
      </c>
      <c r="X978" s="138">
        <f>IF(ISNUMBER(VLOOKUP('Rate Calculations'!$A978,#REF!,5,FALSE)),VLOOKUP('Rate Calculations'!$A978,#REF!,5,FALSE),0)</f>
        <v>0</v>
      </c>
      <c r="Y978" s="89">
        <f>IF(ISNUMBER(VLOOKUP('Rate Calculations'!$A978,#REF!,6,FALSE)),VLOOKUP('Rate Calculations'!$A978,#REF!,6,FALSE),0)</f>
        <v>0</v>
      </c>
      <c r="Z978" s="17">
        <f t="shared" si="301"/>
        <v>0</v>
      </c>
      <c r="AA978" s="18">
        <f t="shared" si="302"/>
        <v>0</v>
      </c>
      <c r="AB978" s="46">
        <f t="shared" si="287"/>
        <v>0</v>
      </c>
      <c r="AC978" s="24">
        <f t="shared" si="303"/>
        <v>0</v>
      </c>
      <c r="AD978" s="24">
        <f t="shared" si="304"/>
        <v>0</v>
      </c>
      <c r="AE978" s="27" t="e">
        <f>IF(#REF!="Yes",AC978,(AC978+V978*0.5))</f>
        <v>#REF!</v>
      </c>
      <c r="AF978" s="27" t="e">
        <f>IF(#REF!="Yes",AD978,(AD978+W978*0.5))</f>
        <v>#REF!</v>
      </c>
    </row>
    <row r="979" spans="1:32">
      <c r="A979" s="57" t="str">
        <f t="shared" si="288"/>
        <v xml:space="preserve"> </v>
      </c>
      <c r="B979" s="57"/>
      <c r="C979" s="57"/>
      <c r="D979" s="30" t="str">
        <f>IFERROR((GETPIVOTDATA("Average of Certified Payroll Hourly Rate",'Pivot Table'!$X$3,"Firm Name",A979,"Class Round 3 (PSPO)",B979)),"")</f>
        <v/>
      </c>
      <c r="E979" s="7"/>
      <c r="F979" s="7"/>
      <c r="G979" s="151"/>
      <c r="H979" s="349">
        <f t="shared" si="289"/>
        <v>1.7500000000000002E-2</v>
      </c>
      <c r="I979" s="19">
        <f t="shared" si="290"/>
        <v>0</v>
      </c>
      <c r="J979" s="67">
        <f t="shared" si="291"/>
        <v>3.5000000000000003E-2</v>
      </c>
      <c r="K979" s="19">
        <f t="shared" si="292"/>
        <v>0</v>
      </c>
      <c r="L979" s="138">
        <f>IF(ISNUMBER(VLOOKUP('Rate Calculations'!$A979,#REF!,2,FALSE)),VLOOKUP('Rate Calculations'!$A979,#REF!,2,FALSE),0)</f>
        <v>0</v>
      </c>
      <c r="M979" s="89">
        <f>IF(ISNUMBER(VLOOKUP('Rate Calculations'!$A979,#REF!,4,FALSE)),VLOOKUP('Rate Calculations'!$A979,#REF!,4,FALSE),0)</f>
        <v>0</v>
      </c>
      <c r="N979" s="17">
        <f t="shared" si="293"/>
        <v>0</v>
      </c>
      <c r="O979" s="18">
        <f t="shared" si="294"/>
        <v>0</v>
      </c>
      <c r="P979" s="139">
        <f t="shared" si="295"/>
        <v>0</v>
      </c>
      <c r="Q979" s="66">
        <f t="shared" si="296"/>
        <v>0</v>
      </c>
      <c r="R979" s="66">
        <f t="shared" si="297"/>
        <v>0</v>
      </c>
      <c r="S979" s="10" t="e">
        <f>IF(#REF!="Yes",Q979,(Q979+I979*0.5))</f>
        <v>#REF!</v>
      </c>
      <c r="T979" s="10" t="e">
        <f>IF(#REF!="Yes",R979,(R979+K979*0.5))</f>
        <v>#REF!</v>
      </c>
      <c r="U979" s="151">
        <f t="shared" si="298"/>
        <v>0</v>
      </c>
      <c r="V979" s="16">
        <f t="shared" si="299"/>
        <v>0</v>
      </c>
      <c r="W979" s="16">
        <f t="shared" si="300"/>
        <v>0</v>
      </c>
      <c r="X979" s="138">
        <f>IF(ISNUMBER(VLOOKUP('Rate Calculations'!$A979,#REF!,5,FALSE)),VLOOKUP('Rate Calculations'!$A979,#REF!,5,FALSE),0)</f>
        <v>0</v>
      </c>
      <c r="Y979" s="89">
        <f>IF(ISNUMBER(VLOOKUP('Rate Calculations'!$A979,#REF!,6,FALSE)),VLOOKUP('Rate Calculations'!$A979,#REF!,6,FALSE),0)</f>
        <v>0</v>
      </c>
      <c r="Z979" s="17">
        <f t="shared" si="301"/>
        <v>0</v>
      </c>
      <c r="AA979" s="18">
        <f t="shared" si="302"/>
        <v>0</v>
      </c>
      <c r="AB979" s="46">
        <f t="shared" si="287"/>
        <v>0</v>
      </c>
      <c r="AC979" s="24">
        <f t="shared" si="303"/>
        <v>0</v>
      </c>
      <c r="AD979" s="24">
        <f t="shared" si="304"/>
        <v>0</v>
      </c>
      <c r="AE979" s="27" t="e">
        <f>IF(#REF!="Yes",AC979,(AC979+V979*0.5))</f>
        <v>#REF!</v>
      </c>
      <c r="AF979" s="27" t="e">
        <f>IF(#REF!="Yes",AD979,(AD979+W979*0.5))</f>
        <v>#REF!</v>
      </c>
    </row>
    <row r="980" spans="1:32">
      <c r="A980" s="57" t="str">
        <f t="shared" si="288"/>
        <v xml:space="preserve"> </v>
      </c>
      <c r="B980" s="57"/>
      <c r="C980" s="57"/>
      <c r="D980" s="30" t="str">
        <f>IFERROR((GETPIVOTDATA("Average of Certified Payroll Hourly Rate",'Pivot Table'!$X$3,"Firm Name",A980,"Class Round 3 (PSPO)",B980)),"")</f>
        <v/>
      </c>
      <c r="E980" s="7"/>
      <c r="F980" s="7"/>
      <c r="G980" s="151"/>
      <c r="H980" s="349">
        <f t="shared" si="289"/>
        <v>1.7500000000000002E-2</v>
      </c>
      <c r="I980" s="19">
        <f t="shared" si="290"/>
        <v>0</v>
      </c>
      <c r="J980" s="67">
        <f t="shared" si="291"/>
        <v>3.5000000000000003E-2</v>
      </c>
      <c r="K980" s="19">
        <f t="shared" si="292"/>
        <v>0</v>
      </c>
      <c r="L980" s="138">
        <f>IF(ISNUMBER(VLOOKUP('Rate Calculations'!$A980,#REF!,2,FALSE)),VLOOKUP('Rate Calculations'!$A980,#REF!,2,FALSE),0)</f>
        <v>0</v>
      </c>
      <c r="M980" s="89">
        <f>IF(ISNUMBER(VLOOKUP('Rate Calculations'!$A980,#REF!,4,FALSE)),VLOOKUP('Rate Calculations'!$A980,#REF!,4,FALSE),0)</f>
        <v>0</v>
      </c>
      <c r="N980" s="17">
        <f t="shared" si="293"/>
        <v>0</v>
      </c>
      <c r="O980" s="18">
        <f t="shared" si="294"/>
        <v>0</v>
      </c>
      <c r="P980" s="139">
        <f t="shared" si="295"/>
        <v>0</v>
      </c>
      <c r="Q980" s="66">
        <f t="shared" si="296"/>
        <v>0</v>
      </c>
      <c r="R980" s="66">
        <f t="shared" si="297"/>
        <v>0</v>
      </c>
      <c r="S980" s="10" t="e">
        <f>IF(#REF!="Yes",Q980,(Q980+I980*0.5))</f>
        <v>#REF!</v>
      </c>
      <c r="T980" s="10" t="e">
        <f>IF(#REF!="Yes",R980,(R980+K980*0.5))</f>
        <v>#REF!</v>
      </c>
      <c r="U980" s="151">
        <f t="shared" si="298"/>
        <v>0</v>
      </c>
      <c r="V980" s="16">
        <f t="shared" si="299"/>
        <v>0</v>
      </c>
      <c r="W980" s="16">
        <f t="shared" si="300"/>
        <v>0</v>
      </c>
      <c r="X980" s="138">
        <f>IF(ISNUMBER(VLOOKUP('Rate Calculations'!$A980,#REF!,5,FALSE)),VLOOKUP('Rate Calculations'!$A980,#REF!,5,FALSE),0)</f>
        <v>0</v>
      </c>
      <c r="Y980" s="89">
        <f>IF(ISNUMBER(VLOOKUP('Rate Calculations'!$A980,#REF!,6,FALSE)),VLOOKUP('Rate Calculations'!$A980,#REF!,6,FALSE),0)</f>
        <v>0</v>
      </c>
      <c r="Z980" s="17">
        <f t="shared" si="301"/>
        <v>0</v>
      </c>
      <c r="AA980" s="18">
        <f t="shared" si="302"/>
        <v>0</v>
      </c>
      <c r="AB980" s="46">
        <f t="shared" si="287"/>
        <v>0</v>
      </c>
      <c r="AC980" s="24">
        <f t="shared" si="303"/>
        <v>0</v>
      </c>
      <c r="AD980" s="24">
        <f t="shared" si="304"/>
        <v>0</v>
      </c>
      <c r="AE980" s="27" t="e">
        <f>IF(#REF!="Yes",AC980,(AC980+V980*0.5))</f>
        <v>#REF!</v>
      </c>
      <c r="AF980" s="27" t="e">
        <f>IF(#REF!="Yes",AD980,(AD980+W980*0.5))</f>
        <v>#REF!</v>
      </c>
    </row>
    <row r="981" spans="1:32">
      <c r="A981" s="57" t="str">
        <f t="shared" si="288"/>
        <v xml:space="preserve"> </v>
      </c>
      <c r="B981" s="57"/>
      <c r="C981" s="57"/>
      <c r="D981" s="30" t="str">
        <f>IFERROR((GETPIVOTDATA("Average of Certified Payroll Hourly Rate",'Pivot Table'!$X$3,"Firm Name",A981,"Class Round 3 (PSPO)",B981)),"")</f>
        <v/>
      </c>
      <c r="E981" s="7"/>
      <c r="F981" s="7"/>
      <c r="G981" s="151"/>
      <c r="H981" s="349">
        <f t="shared" si="289"/>
        <v>1.7500000000000002E-2</v>
      </c>
      <c r="I981" s="19">
        <f t="shared" si="290"/>
        <v>0</v>
      </c>
      <c r="J981" s="67">
        <f t="shared" si="291"/>
        <v>3.5000000000000003E-2</v>
      </c>
      <c r="K981" s="19">
        <f t="shared" si="292"/>
        <v>0</v>
      </c>
      <c r="L981" s="138">
        <f>IF(ISNUMBER(VLOOKUP('Rate Calculations'!$A981,#REF!,2,FALSE)),VLOOKUP('Rate Calculations'!$A981,#REF!,2,FALSE),0)</f>
        <v>0</v>
      </c>
      <c r="M981" s="89">
        <f>IF(ISNUMBER(VLOOKUP('Rate Calculations'!$A981,#REF!,4,FALSE)),VLOOKUP('Rate Calculations'!$A981,#REF!,4,FALSE),0)</f>
        <v>0</v>
      </c>
      <c r="N981" s="17">
        <f t="shared" si="293"/>
        <v>0</v>
      </c>
      <c r="O981" s="18">
        <f t="shared" si="294"/>
        <v>0</v>
      </c>
      <c r="P981" s="139">
        <f t="shared" si="295"/>
        <v>0</v>
      </c>
      <c r="Q981" s="66">
        <f t="shared" si="296"/>
        <v>0</v>
      </c>
      <c r="R981" s="66">
        <f t="shared" si="297"/>
        <v>0</v>
      </c>
      <c r="S981" s="10" t="e">
        <f>IF(#REF!="Yes",Q981,(Q981+I981*0.5))</f>
        <v>#REF!</v>
      </c>
      <c r="T981" s="10" t="e">
        <f>IF(#REF!="Yes",R981,(R981+K981*0.5))</f>
        <v>#REF!</v>
      </c>
      <c r="U981" s="151">
        <f t="shared" si="298"/>
        <v>0</v>
      </c>
      <c r="V981" s="16">
        <f t="shared" si="299"/>
        <v>0</v>
      </c>
      <c r="W981" s="16">
        <f t="shared" si="300"/>
        <v>0</v>
      </c>
      <c r="X981" s="138">
        <f>IF(ISNUMBER(VLOOKUP('Rate Calculations'!$A981,#REF!,5,FALSE)),VLOOKUP('Rate Calculations'!$A981,#REF!,5,FALSE),0)</f>
        <v>0</v>
      </c>
      <c r="Y981" s="89">
        <f>IF(ISNUMBER(VLOOKUP('Rate Calculations'!$A981,#REF!,6,FALSE)),VLOOKUP('Rate Calculations'!$A981,#REF!,6,FALSE),0)</f>
        <v>0</v>
      </c>
      <c r="Z981" s="17">
        <f t="shared" si="301"/>
        <v>0</v>
      </c>
      <c r="AA981" s="18">
        <f t="shared" si="302"/>
        <v>0</v>
      </c>
      <c r="AB981" s="46">
        <f t="shared" si="287"/>
        <v>0</v>
      </c>
      <c r="AC981" s="24">
        <f t="shared" si="303"/>
        <v>0</v>
      </c>
      <c r="AD981" s="24">
        <f t="shared" si="304"/>
        <v>0</v>
      </c>
      <c r="AE981" s="27" t="e">
        <f>IF(#REF!="Yes",AC981,(AC981+V981*0.5))</f>
        <v>#REF!</v>
      </c>
      <c r="AF981" s="27" t="e">
        <f>IF(#REF!="Yes",AD981,(AD981+W981*0.5))</f>
        <v>#REF!</v>
      </c>
    </row>
    <row r="982" spans="1:32">
      <c r="A982" s="57" t="str">
        <f t="shared" si="288"/>
        <v xml:space="preserve"> </v>
      </c>
      <c r="B982" s="57"/>
      <c r="C982" s="57"/>
      <c r="D982" s="30" t="str">
        <f>IFERROR((GETPIVOTDATA("Average of Certified Payroll Hourly Rate",'Pivot Table'!$X$3,"Firm Name",A982,"Class Round 3 (PSPO)",B982)),"")</f>
        <v/>
      </c>
      <c r="E982" s="7"/>
      <c r="F982" s="7"/>
      <c r="G982" s="151"/>
      <c r="H982" s="349">
        <f t="shared" si="289"/>
        <v>1.7500000000000002E-2</v>
      </c>
      <c r="I982" s="19">
        <f t="shared" si="290"/>
        <v>0</v>
      </c>
      <c r="J982" s="67">
        <f t="shared" si="291"/>
        <v>3.5000000000000003E-2</v>
      </c>
      <c r="K982" s="19">
        <f t="shared" si="292"/>
        <v>0</v>
      </c>
      <c r="L982" s="138">
        <f>IF(ISNUMBER(VLOOKUP('Rate Calculations'!$A982,#REF!,2,FALSE)),VLOOKUP('Rate Calculations'!$A982,#REF!,2,FALSE),0)</f>
        <v>0</v>
      </c>
      <c r="M982" s="89">
        <f>IF(ISNUMBER(VLOOKUP('Rate Calculations'!$A982,#REF!,4,FALSE)),VLOOKUP('Rate Calculations'!$A982,#REF!,4,FALSE),0)</f>
        <v>0</v>
      </c>
      <c r="N982" s="17">
        <f t="shared" si="293"/>
        <v>0</v>
      </c>
      <c r="O982" s="18">
        <f t="shared" si="294"/>
        <v>0</v>
      </c>
      <c r="P982" s="139">
        <f t="shared" si="295"/>
        <v>0</v>
      </c>
      <c r="Q982" s="66">
        <f t="shared" si="296"/>
        <v>0</v>
      </c>
      <c r="R982" s="66">
        <f t="shared" si="297"/>
        <v>0</v>
      </c>
      <c r="S982" s="10" t="e">
        <f>IF(#REF!="Yes",Q982,(Q982+I982*0.5))</f>
        <v>#REF!</v>
      </c>
      <c r="T982" s="10" t="e">
        <f>IF(#REF!="Yes",R982,(R982+K982*0.5))</f>
        <v>#REF!</v>
      </c>
      <c r="U982" s="151">
        <f t="shared" si="298"/>
        <v>0</v>
      </c>
      <c r="V982" s="16">
        <f t="shared" si="299"/>
        <v>0</v>
      </c>
      <c r="W982" s="16">
        <f t="shared" si="300"/>
        <v>0</v>
      </c>
      <c r="X982" s="138">
        <f>IF(ISNUMBER(VLOOKUP('Rate Calculations'!$A982,#REF!,5,FALSE)),VLOOKUP('Rate Calculations'!$A982,#REF!,5,FALSE),0)</f>
        <v>0</v>
      </c>
      <c r="Y982" s="89">
        <f>IF(ISNUMBER(VLOOKUP('Rate Calculations'!$A982,#REF!,6,FALSE)),VLOOKUP('Rate Calculations'!$A982,#REF!,6,FALSE),0)</f>
        <v>0</v>
      </c>
      <c r="Z982" s="17">
        <f t="shared" si="301"/>
        <v>0</v>
      </c>
      <c r="AA982" s="18">
        <f t="shared" si="302"/>
        <v>0</v>
      </c>
      <c r="AB982" s="46">
        <f t="shared" si="287"/>
        <v>0</v>
      </c>
      <c r="AC982" s="24">
        <f t="shared" si="303"/>
        <v>0</v>
      </c>
      <c r="AD982" s="24">
        <f t="shared" si="304"/>
        <v>0</v>
      </c>
      <c r="AE982" s="27" t="e">
        <f>IF(#REF!="Yes",AC982,(AC982+V982*0.5))</f>
        <v>#REF!</v>
      </c>
      <c r="AF982" s="27" t="e">
        <f>IF(#REF!="Yes",AD982,(AD982+W982*0.5))</f>
        <v>#REF!</v>
      </c>
    </row>
    <row r="983" spans="1:32">
      <c r="A983" s="57" t="str">
        <f t="shared" si="288"/>
        <v xml:space="preserve"> </v>
      </c>
      <c r="B983" s="57"/>
      <c r="C983" s="57"/>
      <c r="D983" s="30" t="str">
        <f>IFERROR((GETPIVOTDATA("Average of Certified Payroll Hourly Rate",'Pivot Table'!$X$3,"Firm Name",A983,"Class Round 3 (PSPO)",B983)),"")</f>
        <v/>
      </c>
      <c r="E983" s="7"/>
      <c r="F983" s="7"/>
      <c r="G983" s="151"/>
      <c r="H983" s="349">
        <f t="shared" si="289"/>
        <v>1.7500000000000002E-2</v>
      </c>
      <c r="I983" s="19">
        <f t="shared" si="290"/>
        <v>0</v>
      </c>
      <c r="J983" s="67">
        <f t="shared" si="291"/>
        <v>3.5000000000000003E-2</v>
      </c>
      <c r="K983" s="19">
        <f t="shared" si="292"/>
        <v>0</v>
      </c>
      <c r="L983" s="138">
        <f>IF(ISNUMBER(VLOOKUP('Rate Calculations'!$A983,#REF!,2,FALSE)),VLOOKUP('Rate Calculations'!$A983,#REF!,2,FALSE),0)</f>
        <v>0</v>
      </c>
      <c r="M983" s="89">
        <f>IF(ISNUMBER(VLOOKUP('Rate Calculations'!$A983,#REF!,4,FALSE)),VLOOKUP('Rate Calculations'!$A983,#REF!,4,FALSE),0)</f>
        <v>0</v>
      </c>
      <c r="N983" s="17">
        <f t="shared" si="293"/>
        <v>0</v>
      </c>
      <c r="O983" s="18">
        <f t="shared" si="294"/>
        <v>0</v>
      </c>
      <c r="P983" s="139">
        <f t="shared" si="295"/>
        <v>0</v>
      </c>
      <c r="Q983" s="66">
        <f t="shared" si="296"/>
        <v>0</v>
      </c>
      <c r="R983" s="66">
        <f t="shared" si="297"/>
        <v>0</v>
      </c>
      <c r="S983" s="10" t="e">
        <f>IF(#REF!="Yes",Q983,(Q983+I983*0.5))</f>
        <v>#REF!</v>
      </c>
      <c r="T983" s="10" t="e">
        <f>IF(#REF!="Yes",R983,(R983+K983*0.5))</f>
        <v>#REF!</v>
      </c>
      <c r="U983" s="151">
        <f t="shared" si="298"/>
        <v>0</v>
      </c>
      <c r="V983" s="16">
        <f t="shared" si="299"/>
        <v>0</v>
      </c>
      <c r="W983" s="16">
        <f t="shared" si="300"/>
        <v>0</v>
      </c>
      <c r="X983" s="138">
        <f>IF(ISNUMBER(VLOOKUP('Rate Calculations'!$A983,#REF!,5,FALSE)),VLOOKUP('Rate Calculations'!$A983,#REF!,5,FALSE),0)</f>
        <v>0</v>
      </c>
      <c r="Y983" s="89">
        <f>IF(ISNUMBER(VLOOKUP('Rate Calculations'!$A983,#REF!,6,FALSE)),VLOOKUP('Rate Calculations'!$A983,#REF!,6,FALSE),0)</f>
        <v>0</v>
      </c>
      <c r="Z983" s="17">
        <f t="shared" si="301"/>
        <v>0</v>
      </c>
      <c r="AA983" s="18">
        <f t="shared" si="302"/>
        <v>0</v>
      </c>
      <c r="AB983" s="46">
        <f t="shared" si="287"/>
        <v>0</v>
      </c>
      <c r="AC983" s="24">
        <f t="shared" si="303"/>
        <v>0</v>
      </c>
      <c r="AD983" s="24">
        <f t="shared" si="304"/>
        <v>0</v>
      </c>
      <c r="AE983" s="27" t="e">
        <f>IF(#REF!="Yes",AC983,(AC983+V983*0.5))</f>
        <v>#REF!</v>
      </c>
      <c r="AF983" s="27" t="e">
        <f>IF(#REF!="Yes",AD983,(AD983+W983*0.5))</f>
        <v>#REF!</v>
      </c>
    </row>
    <row r="984" spans="1:32">
      <c r="A984" s="57" t="str">
        <f t="shared" si="288"/>
        <v xml:space="preserve"> </v>
      </c>
      <c r="B984" s="57"/>
      <c r="C984" s="57"/>
      <c r="D984" s="30" t="str">
        <f>IFERROR((GETPIVOTDATA("Average of Certified Payroll Hourly Rate",'Pivot Table'!$X$3,"Firm Name",A984,"Class Round 3 (PSPO)",B984)),"")</f>
        <v/>
      </c>
      <c r="E984" s="7"/>
      <c r="F984" s="7"/>
      <c r="G984" s="151"/>
      <c r="H984" s="349">
        <f t="shared" si="289"/>
        <v>1.7500000000000002E-2</v>
      </c>
      <c r="I984" s="19">
        <f t="shared" si="290"/>
        <v>0</v>
      </c>
      <c r="J984" s="67">
        <f t="shared" si="291"/>
        <v>3.5000000000000003E-2</v>
      </c>
      <c r="K984" s="19">
        <f t="shared" si="292"/>
        <v>0</v>
      </c>
      <c r="L984" s="138">
        <f>IF(ISNUMBER(VLOOKUP('Rate Calculations'!$A984,#REF!,2,FALSE)),VLOOKUP('Rate Calculations'!$A984,#REF!,2,FALSE),0)</f>
        <v>0</v>
      </c>
      <c r="M984" s="89">
        <f>IF(ISNUMBER(VLOOKUP('Rate Calculations'!$A984,#REF!,4,FALSE)),VLOOKUP('Rate Calculations'!$A984,#REF!,4,FALSE),0)</f>
        <v>0</v>
      </c>
      <c r="N984" s="17">
        <f t="shared" si="293"/>
        <v>0</v>
      </c>
      <c r="O984" s="18">
        <f t="shared" si="294"/>
        <v>0</v>
      </c>
      <c r="P984" s="139">
        <f t="shared" si="295"/>
        <v>0</v>
      </c>
      <c r="Q984" s="66">
        <f t="shared" si="296"/>
        <v>0</v>
      </c>
      <c r="R984" s="66">
        <f t="shared" si="297"/>
        <v>0</v>
      </c>
      <c r="S984" s="10" t="e">
        <f>IF(#REF!="Yes",Q984,(Q984+I984*0.5))</f>
        <v>#REF!</v>
      </c>
      <c r="T984" s="10" t="e">
        <f>IF(#REF!="Yes",R984,(R984+K984*0.5))</f>
        <v>#REF!</v>
      </c>
      <c r="U984" s="151">
        <f t="shared" si="298"/>
        <v>0</v>
      </c>
      <c r="V984" s="16">
        <f t="shared" si="299"/>
        <v>0</v>
      </c>
      <c r="W984" s="16">
        <f t="shared" si="300"/>
        <v>0</v>
      </c>
      <c r="X984" s="138">
        <f>IF(ISNUMBER(VLOOKUP('Rate Calculations'!$A984,#REF!,5,FALSE)),VLOOKUP('Rate Calculations'!$A984,#REF!,5,FALSE),0)</f>
        <v>0</v>
      </c>
      <c r="Y984" s="89">
        <f>IF(ISNUMBER(VLOOKUP('Rate Calculations'!$A984,#REF!,6,FALSE)),VLOOKUP('Rate Calculations'!$A984,#REF!,6,FALSE),0)</f>
        <v>0</v>
      </c>
      <c r="Z984" s="17">
        <f t="shared" si="301"/>
        <v>0</v>
      </c>
      <c r="AA984" s="18">
        <f t="shared" si="302"/>
        <v>0</v>
      </c>
      <c r="AB984" s="46">
        <f t="shared" si="287"/>
        <v>0</v>
      </c>
      <c r="AC984" s="24">
        <f t="shared" si="303"/>
        <v>0</v>
      </c>
      <c r="AD984" s="24">
        <f t="shared" si="304"/>
        <v>0</v>
      </c>
      <c r="AE984" s="27" t="e">
        <f>IF(#REF!="Yes",AC984,(AC984+V984*0.5))</f>
        <v>#REF!</v>
      </c>
      <c r="AF984" s="27" t="e">
        <f>IF(#REF!="Yes",AD984,(AD984+W984*0.5))</f>
        <v>#REF!</v>
      </c>
    </row>
    <row r="985" spans="1:32">
      <c r="A985" s="57" t="str">
        <f t="shared" si="288"/>
        <v xml:space="preserve"> </v>
      </c>
      <c r="B985" s="57"/>
      <c r="C985" s="57"/>
      <c r="D985" s="30" t="str">
        <f>IFERROR((GETPIVOTDATA("Average of Certified Payroll Hourly Rate",'Pivot Table'!$X$3,"Firm Name",A985,"Class Round 3 (PSPO)",B985)),"")</f>
        <v/>
      </c>
      <c r="E985" s="7"/>
      <c r="F985" s="7"/>
      <c r="G985" s="151"/>
      <c r="H985" s="349">
        <f t="shared" si="289"/>
        <v>1.7500000000000002E-2</v>
      </c>
      <c r="I985" s="19">
        <f t="shared" si="290"/>
        <v>0</v>
      </c>
      <c r="J985" s="67">
        <f t="shared" si="291"/>
        <v>3.5000000000000003E-2</v>
      </c>
      <c r="K985" s="19">
        <f t="shared" si="292"/>
        <v>0</v>
      </c>
      <c r="L985" s="138">
        <f>IF(ISNUMBER(VLOOKUP('Rate Calculations'!$A985,#REF!,2,FALSE)),VLOOKUP('Rate Calculations'!$A985,#REF!,2,FALSE),0)</f>
        <v>0</v>
      </c>
      <c r="M985" s="89">
        <f>IF(ISNUMBER(VLOOKUP('Rate Calculations'!$A985,#REF!,4,FALSE)),VLOOKUP('Rate Calculations'!$A985,#REF!,4,FALSE),0)</f>
        <v>0</v>
      </c>
      <c r="N985" s="17">
        <f t="shared" si="293"/>
        <v>0</v>
      </c>
      <c r="O985" s="18">
        <f t="shared" si="294"/>
        <v>0</v>
      </c>
      <c r="P985" s="139">
        <f t="shared" si="295"/>
        <v>0</v>
      </c>
      <c r="Q985" s="66">
        <f t="shared" si="296"/>
        <v>0</v>
      </c>
      <c r="R985" s="66">
        <f t="shared" si="297"/>
        <v>0</v>
      </c>
      <c r="S985" s="10" t="e">
        <f>IF(#REF!="Yes",Q985,(Q985+I985*0.5))</f>
        <v>#REF!</v>
      </c>
      <c r="T985" s="10" t="e">
        <f>IF(#REF!="Yes",R985,(R985+K985*0.5))</f>
        <v>#REF!</v>
      </c>
      <c r="U985" s="151">
        <f t="shared" si="298"/>
        <v>0</v>
      </c>
      <c r="V985" s="16">
        <f t="shared" si="299"/>
        <v>0</v>
      </c>
      <c r="W985" s="16">
        <f t="shared" si="300"/>
        <v>0</v>
      </c>
      <c r="X985" s="138">
        <f>IF(ISNUMBER(VLOOKUP('Rate Calculations'!$A985,#REF!,5,FALSE)),VLOOKUP('Rate Calculations'!$A985,#REF!,5,FALSE),0)</f>
        <v>0</v>
      </c>
      <c r="Y985" s="89">
        <f>IF(ISNUMBER(VLOOKUP('Rate Calculations'!$A985,#REF!,6,FALSE)),VLOOKUP('Rate Calculations'!$A985,#REF!,6,FALSE),0)</f>
        <v>0</v>
      </c>
      <c r="Z985" s="17">
        <f t="shared" si="301"/>
        <v>0</v>
      </c>
      <c r="AA985" s="18">
        <f t="shared" si="302"/>
        <v>0</v>
      </c>
      <c r="AB985" s="46">
        <f t="shared" si="287"/>
        <v>0</v>
      </c>
      <c r="AC985" s="24">
        <f t="shared" si="303"/>
        <v>0</v>
      </c>
      <c r="AD985" s="24">
        <f t="shared" si="304"/>
        <v>0</v>
      </c>
      <c r="AE985" s="27" t="e">
        <f>IF(#REF!="Yes",AC985,(AC985+V985*0.5))</f>
        <v>#REF!</v>
      </c>
      <c r="AF985" s="27" t="e">
        <f>IF(#REF!="Yes",AD985,(AD985+W985*0.5))</f>
        <v>#REF!</v>
      </c>
    </row>
    <row r="986" spans="1:32">
      <c r="A986" s="57" t="str">
        <f t="shared" si="288"/>
        <v xml:space="preserve"> </v>
      </c>
      <c r="B986" s="57"/>
      <c r="C986" s="57"/>
      <c r="D986" s="30" t="str">
        <f>IFERROR((GETPIVOTDATA("Average of Certified Payroll Hourly Rate",'Pivot Table'!$X$3,"Firm Name",A986,"Class Round 3 (PSPO)",B986)),"")</f>
        <v/>
      </c>
      <c r="E986" s="7"/>
      <c r="F986" s="7"/>
      <c r="G986" s="151"/>
      <c r="H986" s="349">
        <f t="shared" si="289"/>
        <v>1.7500000000000002E-2</v>
      </c>
      <c r="I986" s="19">
        <f t="shared" si="290"/>
        <v>0</v>
      </c>
      <c r="J986" s="67">
        <f t="shared" si="291"/>
        <v>3.5000000000000003E-2</v>
      </c>
      <c r="K986" s="19">
        <f t="shared" si="292"/>
        <v>0</v>
      </c>
      <c r="L986" s="138">
        <f>IF(ISNUMBER(VLOOKUP('Rate Calculations'!$A986,#REF!,2,FALSE)),VLOOKUP('Rate Calculations'!$A986,#REF!,2,FALSE),0)</f>
        <v>0</v>
      </c>
      <c r="M986" s="89">
        <f>IF(ISNUMBER(VLOOKUP('Rate Calculations'!$A986,#REF!,4,FALSE)),VLOOKUP('Rate Calculations'!$A986,#REF!,4,FALSE),0)</f>
        <v>0</v>
      </c>
      <c r="N986" s="17">
        <f t="shared" si="293"/>
        <v>0</v>
      </c>
      <c r="O986" s="18">
        <f t="shared" si="294"/>
        <v>0</v>
      </c>
      <c r="P986" s="139">
        <f t="shared" si="295"/>
        <v>0</v>
      </c>
      <c r="Q986" s="66">
        <f t="shared" si="296"/>
        <v>0</v>
      </c>
      <c r="R986" s="66">
        <f t="shared" si="297"/>
        <v>0</v>
      </c>
      <c r="S986" s="10" t="e">
        <f>IF(#REF!="Yes",Q986,(Q986+I986*0.5))</f>
        <v>#REF!</v>
      </c>
      <c r="T986" s="10" t="e">
        <f>IF(#REF!="Yes",R986,(R986+K986*0.5))</f>
        <v>#REF!</v>
      </c>
      <c r="U986" s="151">
        <f t="shared" si="298"/>
        <v>0</v>
      </c>
      <c r="V986" s="16">
        <f t="shared" si="299"/>
        <v>0</v>
      </c>
      <c r="W986" s="16">
        <f t="shared" si="300"/>
        <v>0</v>
      </c>
      <c r="X986" s="138">
        <f>IF(ISNUMBER(VLOOKUP('Rate Calculations'!$A986,#REF!,5,FALSE)),VLOOKUP('Rate Calculations'!$A986,#REF!,5,FALSE),0)</f>
        <v>0</v>
      </c>
      <c r="Y986" s="89">
        <f>IF(ISNUMBER(VLOOKUP('Rate Calculations'!$A986,#REF!,6,FALSE)),VLOOKUP('Rate Calculations'!$A986,#REF!,6,FALSE),0)</f>
        <v>0</v>
      </c>
      <c r="Z986" s="17">
        <f t="shared" si="301"/>
        <v>0</v>
      </c>
      <c r="AA986" s="18">
        <f t="shared" si="302"/>
        <v>0</v>
      </c>
      <c r="AB986" s="46">
        <f t="shared" si="287"/>
        <v>0</v>
      </c>
      <c r="AC986" s="24">
        <f t="shared" si="303"/>
        <v>0</v>
      </c>
      <c r="AD986" s="24">
        <f t="shared" si="304"/>
        <v>0</v>
      </c>
      <c r="AE986" s="27" t="e">
        <f>IF(#REF!="Yes",AC986,(AC986+V986*0.5))</f>
        <v>#REF!</v>
      </c>
      <c r="AF986" s="27" t="e">
        <f>IF(#REF!="Yes",AD986,(AD986+W986*0.5))</f>
        <v>#REF!</v>
      </c>
    </row>
    <row r="987" spans="1:32">
      <c r="A987" s="57" t="str">
        <f t="shared" si="288"/>
        <v xml:space="preserve"> </v>
      </c>
      <c r="B987" s="57"/>
      <c r="C987" s="57"/>
      <c r="D987" s="30" t="str">
        <f>IFERROR((GETPIVOTDATA("Average of Certified Payroll Hourly Rate",'Pivot Table'!$X$3,"Firm Name",A987,"Class Round 3 (PSPO)",B987)),"")</f>
        <v/>
      </c>
      <c r="E987" s="7"/>
      <c r="F987" s="7"/>
      <c r="G987" s="151"/>
      <c r="H987" s="349">
        <f t="shared" si="289"/>
        <v>1.7500000000000002E-2</v>
      </c>
      <c r="I987" s="19">
        <f t="shared" si="290"/>
        <v>0</v>
      </c>
      <c r="J987" s="67">
        <f t="shared" si="291"/>
        <v>3.5000000000000003E-2</v>
      </c>
      <c r="K987" s="19">
        <f t="shared" si="292"/>
        <v>0</v>
      </c>
      <c r="L987" s="138">
        <f>IF(ISNUMBER(VLOOKUP('Rate Calculations'!$A987,#REF!,2,FALSE)),VLOOKUP('Rate Calculations'!$A987,#REF!,2,FALSE),0)</f>
        <v>0</v>
      </c>
      <c r="M987" s="89">
        <f>IF(ISNUMBER(VLOOKUP('Rate Calculations'!$A987,#REF!,4,FALSE)),VLOOKUP('Rate Calculations'!$A987,#REF!,4,FALSE),0)</f>
        <v>0</v>
      </c>
      <c r="N987" s="17">
        <f t="shared" si="293"/>
        <v>0</v>
      </c>
      <c r="O987" s="18">
        <f t="shared" si="294"/>
        <v>0</v>
      </c>
      <c r="P987" s="139">
        <f t="shared" si="295"/>
        <v>0</v>
      </c>
      <c r="Q987" s="66">
        <f t="shared" si="296"/>
        <v>0</v>
      </c>
      <c r="R987" s="66">
        <f t="shared" si="297"/>
        <v>0</v>
      </c>
      <c r="S987" s="10" t="e">
        <f>IF(#REF!="Yes",Q987,(Q987+I987*0.5))</f>
        <v>#REF!</v>
      </c>
      <c r="T987" s="10" t="e">
        <f>IF(#REF!="Yes",R987,(R987+K987*0.5))</f>
        <v>#REF!</v>
      </c>
      <c r="U987" s="151">
        <f t="shared" si="298"/>
        <v>0</v>
      </c>
      <c r="V987" s="16">
        <f t="shared" si="299"/>
        <v>0</v>
      </c>
      <c r="W987" s="16">
        <f t="shared" si="300"/>
        <v>0</v>
      </c>
      <c r="X987" s="138">
        <f>IF(ISNUMBER(VLOOKUP('Rate Calculations'!$A987,#REF!,5,FALSE)),VLOOKUP('Rate Calculations'!$A987,#REF!,5,FALSE),0)</f>
        <v>0</v>
      </c>
      <c r="Y987" s="89">
        <f>IF(ISNUMBER(VLOOKUP('Rate Calculations'!$A987,#REF!,6,FALSE)),VLOOKUP('Rate Calculations'!$A987,#REF!,6,FALSE),0)</f>
        <v>0</v>
      </c>
      <c r="Z987" s="17">
        <f t="shared" si="301"/>
        <v>0</v>
      </c>
      <c r="AA987" s="18">
        <f t="shared" si="302"/>
        <v>0</v>
      </c>
      <c r="AB987" s="46">
        <f t="shared" si="287"/>
        <v>0</v>
      </c>
      <c r="AC987" s="24">
        <f t="shared" si="303"/>
        <v>0</v>
      </c>
      <c r="AD987" s="24">
        <f t="shared" si="304"/>
        <v>0</v>
      </c>
      <c r="AE987" s="27" t="e">
        <f>IF(#REF!="Yes",AC987,(AC987+V987*0.5))</f>
        <v>#REF!</v>
      </c>
      <c r="AF987" s="27" t="e">
        <f>IF(#REF!="Yes",AD987,(AD987+W987*0.5))</f>
        <v>#REF!</v>
      </c>
    </row>
    <row r="988" spans="1:32">
      <c r="A988" s="57" t="str">
        <f t="shared" si="288"/>
        <v xml:space="preserve"> </v>
      </c>
      <c r="B988" s="57"/>
      <c r="C988" s="57"/>
      <c r="D988" s="30" t="str">
        <f>IFERROR((GETPIVOTDATA("Average of Certified Payroll Hourly Rate",'Pivot Table'!$X$3,"Firm Name",A988,"Class Round 3 (PSPO)",B988)),"")</f>
        <v/>
      </c>
      <c r="E988" s="7"/>
      <c r="F988" s="7"/>
      <c r="G988" s="151"/>
      <c r="H988" s="349">
        <f t="shared" si="289"/>
        <v>1.7500000000000002E-2</v>
      </c>
      <c r="I988" s="19">
        <f t="shared" si="290"/>
        <v>0</v>
      </c>
      <c r="J988" s="67">
        <f t="shared" si="291"/>
        <v>3.5000000000000003E-2</v>
      </c>
      <c r="K988" s="19">
        <f t="shared" si="292"/>
        <v>0</v>
      </c>
      <c r="L988" s="138">
        <f>IF(ISNUMBER(VLOOKUP('Rate Calculations'!$A988,#REF!,2,FALSE)),VLOOKUP('Rate Calculations'!$A988,#REF!,2,FALSE),0)</f>
        <v>0</v>
      </c>
      <c r="M988" s="89">
        <f>IF(ISNUMBER(VLOOKUP('Rate Calculations'!$A988,#REF!,4,FALSE)),VLOOKUP('Rate Calculations'!$A988,#REF!,4,FALSE),0)</f>
        <v>0</v>
      </c>
      <c r="N988" s="17">
        <f t="shared" si="293"/>
        <v>0</v>
      </c>
      <c r="O988" s="18">
        <f t="shared" si="294"/>
        <v>0</v>
      </c>
      <c r="P988" s="139">
        <f t="shared" si="295"/>
        <v>0</v>
      </c>
      <c r="Q988" s="66">
        <f t="shared" si="296"/>
        <v>0</v>
      </c>
      <c r="R988" s="66">
        <f t="shared" si="297"/>
        <v>0</v>
      </c>
      <c r="S988" s="10" t="e">
        <f>IF(#REF!="Yes",Q988,(Q988+I988*0.5))</f>
        <v>#REF!</v>
      </c>
      <c r="T988" s="10" t="e">
        <f>IF(#REF!="Yes",R988,(R988+K988*0.5))</f>
        <v>#REF!</v>
      </c>
      <c r="U988" s="151">
        <f t="shared" si="298"/>
        <v>0</v>
      </c>
      <c r="V988" s="16">
        <f t="shared" si="299"/>
        <v>0</v>
      </c>
      <c r="W988" s="16">
        <f t="shared" si="300"/>
        <v>0</v>
      </c>
      <c r="X988" s="138">
        <f>IF(ISNUMBER(VLOOKUP('Rate Calculations'!$A988,#REF!,5,FALSE)),VLOOKUP('Rate Calculations'!$A988,#REF!,5,FALSE),0)</f>
        <v>0</v>
      </c>
      <c r="Y988" s="89">
        <f>IF(ISNUMBER(VLOOKUP('Rate Calculations'!$A988,#REF!,6,FALSE)),VLOOKUP('Rate Calculations'!$A988,#REF!,6,FALSE),0)</f>
        <v>0</v>
      </c>
      <c r="Z988" s="17">
        <f t="shared" si="301"/>
        <v>0</v>
      </c>
      <c r="AA988" s="18">
        <f t="shared" si="302"/>
        <v>0</v>
      </c>
      <c r="AB988" s="46">
        <f t="shared" si="287"/>
        <v>0</v>
      </c>
      <c r="AC988" s="24">
        <f t="shared" si="303"/>
        <v>0</v>
      </c>
      <c r="AD988" s="24">
        <f t="shared" si="304"/>
        <v>0</v>
      </c>
      <c r="AE988" s="27" t="e">
        <f>IF(#REF!="Yes",AC988,(AC988+V988*0.5))</f>
        <v>#REF!</v>
      </c>
      <c r="AF988" s="27" t="e">
        <f>IF(#REF!="Yes",AD988,(AD988+W988*0.5))</f>
        <v>#REF!</v>
      </c>
    </row>
    <row r="989" spans="1:32">
      <c r="A989" s="57" t="str">
        <f t="shared" si="288"/>
        <v xml:space="preserve"> </v>
      </c>
      <c r="B989" s="57"/>
      <c r="C989" s="57"/>
      <c r="D989" s="30" t="str">
        <f>IFERROR((GETPIVOTDATA("Average of Certified Payroll Hourly Rate",'Pivot Table'!$X$3,"Firm Name",A989,"Class Round 3 (PSPO)",B989)),"")</f>
        <v/>
      </c>
      <c r="E989" s="7"/>
      <c r="F989" s="7"/>
      <c r="G989" s="151"/>
      <c r="H989" s="349">
        <f t="shared" si="289"/>
        <v>1.7500000000000002E-2</v>
      </c>
      <c r="I989" s="19">
        <f t="shared" si="290"/>
        <v>0</v>
      </c>
      <c r="J989" s="67">
        <f t="shared" si="291"/>
        <v>3.5000000000000003E-2</v>
      </c>
      <c r="K989" s="19">
        <f t="shared" si="292"/>
        <v>0</v>
      </c>
      <c r="L989" s="138">
        <f>IF(ISNUMBER(VLOOKUP('Rate Calculations'!$A989,#REF!,2,FALSE)),VLOOKUP('Rate Calculations'!$A989,#REF!,2,FALSE),0)</f>
        <v>0</v>
      </c>
      <c r="M989" s="89">
        <f>IF(ISNUMBER(VLOOKUP('Rate Calculations'!$A989,#REF!,4,FALSE)),VLOOKUP('Rate Calculations'!$A989,#REF!,4,FALSE),0)</f>
        <v>0</v>
      </c>
      <c r="N989" s="17">
        <f t="shared" si="293"/>
        <v>0</v>
      </c>
      <c r="O989" s="18">
        <f t="shared" si="294"/>
        <v>0</v>
      </c>
      <c r="P989" s="139">
        <f t="shared" si="295"/>
        <v>0</v>
      </c>
      <c r="Q989" s="66">
        <f t="shared" si="296"/>
        <v>0</v>
      </c>
      <c r="R989" s="66">
        <f t="shared" si="297"/>
        <v>0</v>
      </c>
      <c r="S989" s="10" t="e">
        <f>IF(#REF!="Yes",Q989,(Q989+I989*0.5))</f>
        <v>#REF!</v>
      </c>
      <c r="T989" s="10" t="e">
        <f>IF(#REF!="Yes",R989,(R989+K989*0.5))</f>
        <v>#REF!</v>
      </c>
      <c r="U989" s="151">
        <f t="shared" si="298"/>
        <v>0</v>
      </c>
      <c r="V989" s="16">
        <f t="shared" si="299"/>
        <v>0</v>
      </c>
      <c r="W989" s="16">
        <f t="shared" si="300"/>
        <v>0</v>
      </c>
      <c r="X989" s="138">
        <f>IF(ISNUMBER(VLOOKUP('Rate Calculations'!$A989,#REF!,5,FALSE)),VLOOKUP('Rate Calculations'!$A989,#REF!,5,FALSE),0)</f>
        <v>0</v>
      </c>
      <c r="Y989" s="89">
        <f>IF(ISNUMBER(VLOOKUP('Rate Calculations'!$A989,#REF!,6,FALSE)),VLOOKUP('Rate Calculations'!$A989,#REF!,6,FALSE),0)</f>
        <v>0</v>
      </c>
      <c r="Z989" s="17">
        <f t="shared" si="301"/>
        <v>0</v>
      </c>
      <c r="AA989" s="18">
        <f t="shared" si="302"/>
        <v>0</v>
      </c>
      <c r="AB989" s="46">
        <f t="shared" si="287"/>
        <v>0</v>
      </c>
      <c r="AC989" s="24">
        <f t="shared" si="303"/>
        <v>0</v>
      </c>
      <c r="AD989" s="24">
        <f t="shared" si="304"/>
        <v>0</v>
      </c>
      <c r="AE989" s="27" t="e">
        <f>IF(#REF!="Yes",AC989,(AC989+V989*0.5))</f>
        <v>#REF!</v>
      </c>
      <c r="AF989" s="27" t="e">
        <f>IF(#REF!="Yes",AD989,(AD989+W989*0.5))</f>
        <v>#REF!</v>
      </c>
    </row>
    <row r="990" spans="1:32">
      <c r="A990" s="57" t="str">
        <f t="shared" si="288"/>
        <v xml:space="preserve"> </v>
      </c>
      <c r="B990" s="57"/>
      <c r="C990" s="57"/>
      <c r="D990" s="30" t="str">
        <f>IFERROR((GETPIVOTDATA("Average of Certified Payroll Hourly Rate",'Pivot Table'!$X$3,"Firm Name",A990,"Class Round 3 (PSPO)",B990)),"")</f>
        <v/>
      </c>
      <c r="E990" s="7"/>
      <c r="F990" s="7"/>
      <c r="G990" s="151"/>
      <c r="H990" s="349">
        <f t="shared" si="289"/>
        <v>1.7500000000000002E-2</v>
      </c>
      <c r="I990" s="19">
        <f t="shared" si="290"/>
        <v>0</v>
      </c>
      <c r="J990" s="67">
        <f t="shared" si="291"/>
        <v>3.5000000000000003E-2</v>
      </c>
      <c r="K990" s="19">
        <f t="shared" si="292"/>
        <v>0</v>
      </c>
      <c r="L990" s="138">
        <f>IF(ISNUMBER(VLOOKUP('Rate Calculations'!$A990,#REF!,2,FALSE)),VLOOKUP('Rate Calculations'!$A990,#REF!,2,FALSE),0)</f>
        <v>0</v>
      </c>
      <c r="M990" s="89">
        <f>IF(ISNUMBER(VLOOKUP('Rate Calculations'!$A990,#REF!,4,FALSE)),VLOOKUP('Rate Calculations'!$A990,#REF!,4,FALSE),0)</f>
        <v>0</v>
      </c>
      <c r="N990" s="17">
        <f t="shared" si="293"/>
        <v>0</v>
      </c>
      <c r="O990" s="18">
        <f t="shared" si="294"/>
        <v>0</v>
      </c>
      <c r="P990" s="139">
        <f t="shared" si="295"/>
        <v>0</v>
      </c>
      <c r="Q990" s="66">
        <f t="shared" si="296"/>
        <v>0</v>
      </c>
      <c r="R990" s="66">
        <f t="shared" si="297"/>
        <v>0</v>
      </c>
      <c r="S990" s="10" t="e">
        <f>IF(#REF!="Yes",Q990,(Q990+I990*0.5))</f>
        <v>#REF!</v>
      </c>
      <c r="T990" s="10" t="e">
        <f>IF(#REF!="Yes",R990,(R990+K990*0.5))</f>
        <v>#REF!</v>
      </c>
      <c r="U990" s="151">
        <f t="shared" si="298"/>
        <v>0</v>
      </c>
      <c r="V990" s="16">
        <f t="shared" si="299"/>
        <v>0</v>
      </c>
      <c r="W990" s="16">
        <f t="shared" si="300"/>
        <v>0</v>
      </c>
      <c r="X990" s="138">
        <f>IF(ISNUMBER(VLOOKUP('Rate Calculations'!$A990,#REF!,5,FALSE)),VLOOKUP('Rate Calculations'!$A990,#REF!,5,FALSE),0)</f>
        <v>0</v>
      </c>
      <c r="Y990" s="89">
        <f>IF(ISNUMBER(VLOOKUP('Rate Calculations'!$A990,#REF!,6,FALSE)),VLOOKUP('Rate Calculations'!$A990,#REF!,6,FALSE),0)</f>
        <v>0</v>
      </c>
      <c r="Z990" s="17">
        <f t="shared" si="301"/>
        <v>0</v>
      </c>
      <c r="AA990" s="18">
        <f t="shared" si="302"/>
        <v>0</v>
      </c>
      <c r="AB990" s="46">
        <f t="shared" si="287"/>
        <v>0</v>
      </c>
      <c r="AC990" s="24">
        <f t="shared" si="303"/>
        <v>0</v>
      </c>
      <c r="AD990" s="24">
        <f t="shared" si="304"/>
        <v>0</v>
      </c>
      <c r="AE990" s="27" t="e">
        <f>IF(#REF!="Yes",AC990,(AC990+V990*0.5))</f>
        <v>#REF!</v>
      </c>
      <c r="AF990" s="27" t="e">
        <f>IF(#REF!="Yes",AD990,(AD990+W990*0.5))</f>
        <v>#REF!</v>
      </c>
    </row>
    <row r="991" spans="1:32">
      <c r="A991" s="57" t="str">
        <f t="shared" si="288"/>
        <v xml:space="preserve"> </v>
      </c>
      <c r="B991" s="57"/>
      <c r="C991" s="57"/>
      <c r="D991" s="30" t="str">
        <f>IFERROR((GETPIVOTDATA("Average of Certified Payroll Hourly Rate",'Pivot Table'!$X$3,"Firm Name",A991,"Class Round 3 (PSPO)",B991)),"")</f>
        <v/>
      </c>
      <c r="E991" s="7"/>
      <c r="F991" s="7"/>
      <c r="G991" s="151"/>
      <c r="H991" s="349">
        <f t="shared" si="289"/>
        <v>1.7500000000000002E-2</v>
      </c>
      <c r="I991" s="19">
        <f t="shared" si="290"/>
        <v>0</v>
      </c>
      <c r="J991" s="67">
        <f t="shared" si="291"/>
        <v>3.5000000000000003E-2</v>
      </c>
      <c r="K991" s="19">
        <f t="shared" si="292"/>
        <v>0</v>
      </c>
      <c r="L991" s="138">
        <f>IF(ISNUMBER(VLOOKUP('Rate Calculations'!$A991,#REF!,2,FALSE)),VLOOKUP('Rate Calculations'!$A991,#REF!,2,FALSE),0)</f>
        <v>0</v>
      </c>
      <c r="M991" s="89">
        <f>IF(ISNUMBER(VLOOKUP('Rate Calculations'!$A991,#REF!,4,FALSE)),VLOOKUP('Rate Calculations'!$A991,#REF!,4,FALSE),0)</f>
        <v>0</v>
      </c>
      <c r="N991" s="17">
        <f t="shared" si="293"/>
        <v>0</v>
      </c>
      <c r="O991" s="18">
        <f t="shared" si="294"/>
        <v>0</v>
      </c>
      <c r="P991" s="139">
        <f t="shared" si="295"/>
        <v>0</v>
      </c>
      <c r="Q991" s="66">
        <f t="shared" si="296"/>
        <v>0</v>
      </c>
      <c r="R991" s="66">
        <f t="shared" si="297"/>
        <v>0</v>
      </c>
      <c r="S991" s="10" t="e">
        <f>IF(#REF!="Yes",Q991,(Q991+I991*0.5))</f>
        <v>#REF!</v>
      </c>
      <c r="T991" s="10" t="e">
        <f>IF(#REF!="Yes",R991,(R991+K991*0.5))</f>
        <v>#REF!</v>
      </c>
      <c r="U991" s="151">
        <f t="shared" si="298"/>
        <v>0</v>
      </c>
      <c r="V991" s="16">
        <f t="shared" si="299"/>
        <v>0</v>
      </c>
      <c r="W991" s="16">
        <f t="shared" si="300"/>
        <v>0</v>
      </c>
      <c r="X991" s="138">
        <f>IF(ISNUMBER(VLOOKUP('Rate Calculations'!$A991,#REF!,5,FALSE)),VLOOKUP('Rate Calculations'!$A991,#REF!,5,FALSE),0)</f>
        <v>0</v>
      </c>
      <c r="Y991" s="89">
        <f>IF(ISNUMBER(VLOOKUP('Rate Calculations'!$A991,#REF!,6,FALSE)),VLOOKUP('Rate Calculations'!$A991,#REF!,6,FALSE),0)</f>
        <v>0</v>
      </c>
      <c r="Z991" s="17">
        <f t="shared" si="301"/>
        <v>0</v>
      </c>
      <c r="AA991" s="18">
        <f t="shared" si="302"/>
        <v>0</v>
      </c>
      <c r="AB991" s="46">
        <f t="shared" si="287"/>
        <v>0</v>
      </c>
      <c r="AC991" s="24">
        <f t="shared" si="303"/>
        <v>0</v>
      </c>
      <c r="AD991" s="24">
        <f t="shared" si="304"/>
        <v>0</v>
      </c>
      <c r="AE991" s="27" t="e">
        <f>IF(#REF!="Yes",AC991,(AC991+V991*0.5))</f>
        <v>#REF!</v>
      </c>
      <c r="AF991" s="27" t="e">
        <f>IF(#REF!="Yes",AD991,(AD991+W991*0.5))</f>
        <v>#REF!</v>
      </c>
    </row>
    <row r="992" spans="1:32">
      <c r="A992" s="57" t="str">
        <f t="shared" si="288"/>
        <v xml:space="preserve"> </v>
      </c>
      <c r="B992" s="57"/>
      <c r="C992" s="57"/>
      <c r="D992" s="30" t="str">
        <f>IFERROR((GETPIVOTDATA("Average of Certified Payroll Hourly Rate",'Pivot Table'!$X$3,"Firm Name",A992,"Class Round 3 (PSPO)",B992)),"")</f>
        <v/>
      </c>
      <c r="E992" s="7"/>
      <c r="F992" s="7"/>
      <c r="G992" s="151"/>
      <c r="H992" s="349">
        <f t="shared" si="289"/>
        <v>1.7500000000000002E-2</v>
      </c>
      <c r="I992" s="19">
        <f t="shared" si="290"/>
        <v>0</v>
      </c>
      <c r="J992" s="67">
        <f t="shared" si="291"/>
        <v>3.5000000000000003E-2</v>
      </c>
      <c r="K992" s="19">
        <f t="shared" si="292"/>
        <v>0</v>
      </c>
      <c r="L992" s="138">
        <f>IF(ISNUMBER(VLOOKUP('Rate Calculations'!$A992,#REF!,2,FALSE)),VLOOKUP('Rate Calculations'!$A992,#REF!,2,FALSE),0)</f>
        <v>0</v>
      </c>
      <c r="M992" s="89">
        <f>IF(ISNUMBER(VLOOKUP('Rate Calculations'!$A992,#REF!,4,FALSE)),VLOOKUP('Rate Calculations'!$A992,#REF!,4,FALSE),0)</f>
        <v>0</v>
      </c>
      <c r="N992" s="17">
        <f t="shared" si="293"/>
        <v>0</v>
      </c>
      <c r="O992" s="18">
        <f t="shared" si="294"/>
        <v>0</v>
      </c>
      <c r="P992" s="139">
        <f t="shared" si="295"/>
        <v>0</v>
      </c>
      <c r="Q992" s="66">
        <f t="shared" si="296"/>
        <v>0</v>
      </c>
      <c r="R992" s="66">
        <f t="shared" si="297"/>
        <v>0</v>
      </c>
      <c r="S992" s="10" t="e">
        <f>IF(#REF!="Yes",Q992,(Q992+I992*0.5))</f>
        <v>#REF!</v>
      </c>
      <c r="T992" s="10" t="e">
        <f>IF(#REF!="Yes",R992,(R992+K992*0.5))</f>
        <v>#REF!</v>
      </c>
      <c r="U992" s="151">
        <f t="shared" si="298"/>
        <v>0</v>
      </c>
      <c r="V992" s="16">
        <f t="shared" si="299"/>
        <v>0</v>
      </c>
      <c r="W992" s="16">
        <f t="shared" si="300"/>
        <v>0</v>
      </c>
      <c r="X992" s="138">
        <f>IF(ISNUMBER(VLOOKUP('Rate Calculations'!$A992,#REF!,5,FALSE)),VLOOKUP('Rate Calculations'!$A992,#REF!,5,FALSE),0)</f>
        <v>0</v>
      </c>
      <c r="Y992" s="89">
        <f>IF(ISNUMBER(VLOOKUP('Rate Calculations'!$A992,#REF!,6,FALSE)),VLOOKUP('Rate Calculations'!$A992,#REF!,6,FALSE),0)</f>
        <v>0</v>
      </c>
      <c r="Z992" s="17">
        <f t="shared" si="301"/>
        <v>0</v>
      </c>
      <c r="AA992" s="18">
        <f t="shared" si="302"/>
        <v>0</v>
      </c>
      <c r="AB992" s="46">
        <f t="shared" si="287"/>
        <v>0</v>
      </c>
      <c r="AC992" s="24">
        <f t="shared" si="303"/>
        <v>0</v>
      </c>
      <c r="AD992" s="24">
        <f t="shared" si="304"/>
        <v>0</v>
      </c>
      <c r="AE992" s="27" t="e">
        <f>IF(#REF!="Yes",AC992,(AC992+V992*0.5))</f>
        <v>#REF!</v>
      </c>
      <c r="AF992" s="27" t="e">
        <f>IF(#REF!="Yes",AD992,(AD992+W992*0.5))</f>
        <v>#REF!</v>
      </c>
    </row>
    <row r="993" spans="1:32">
      <c r="A993" s="57" t="str">
        <f t="shared" si="288"/>
        <v xml:space="preserve"> </v>
      </c>
      <c r="B993" s="57"/>
      <c r="C993" s="57"/>
      <c r="D993" s="30" t="str">
        <f>IFERROR((GETPIVOTDATA("Average of Certified Payroll Hourly Rate",'Pivot Table'!$X$3,"Firm Name",A993,"Class Round 3 (PSPO)",B993)),"")</f>
        <v/>
      </c>
      <c r="E993" s="7"/>
      <c r="F993" s="7"/>
      <c r="G993" s="151"/>
      <c r="H993" s="349">
        <f t="shared" si="289"/>
        <v>1.7500000000000002E-2</v>
      </c>
      <c r="I993" s="19">
        <f t="shared" si="290"/>
        <v>0</v>
      </c>
      <c r="J993" s="67">
        <f t="shared" si="291"/>
        <v>3.5000000000000003E-2</v>
      </c>
      <c r="K993" s="19">
        <f t="shared" si="292"/>
        <v>0</v>
      </c>
      <c r="L993" s="138">
        <f>IF(ISNUMBER(VLOOKUP('Rate Calculations'!$A993,#REF!,2,FALSE)),VLOOKUP('Rate Calculations'!$A993,#REF!,2,FALSE),0)</f>
        <v>0</v>
      </c>
      <c r="M993" s="89">
        <f>IF(ISNUMBER(VLOOKUP('Rate Calculations'!$A993,#REF!,4,FALSE)),VLOOKUP('Rate Calculations'!$A993,#REF!,4,FALSE),0)</f>
        <v>0</v>
      </c>
      <c r="N993" s="17">
        <f t="shared" si="293"/>
        <v>0</v>
      </c>
      <c r="O993" s="18">
        <f t="shared" si="294"/>
        <v>0</v>
      </c>
      <c r="P993" s="139">
        <f t="shared" si="295"/>
        <v>0</v>
      </c>
      <c r="Q993" s="66">
        <f t="shared" si="296"/>
        <v>0</v>
      </c>
      <c r="R993" s="66">
        <f t="shared" si="297"/>
        <v>0</v>
      </c>
      <c r="S993" s="10" t="e">
        <f>IF(#REF!="Yes",Q993,(Q993+I993*0.5))</f>
        <v>#REF!</v>
      </c>
      <c r="T993" s="10" t="e">
        <f>IF(#REF!="Yes",R993,(R993+K993*0.5))</f>
        <v>#REF!</v>
      </c>
      <c r="U993" s="151">
        <f t="shared" si="298"/>
        <v>0</v>
      </c>
      <c r="V993" s="16">
        <f t="shared" si="299"/>
        <v>0</v>
      </c>
      <c r="W993" s="16">
        <f t="shared" si="300"/>
        <v>0</v>
      </c>
      <c r="X993" s="138">
        <f>IF(ISNUMBER(VLOOKUP('Rate Calculations'!$A993,#REF!,5,FALSE)),VLOOKUP('Rate Calculations'!$A993,#REF!,5,FALSE),0)</f>
        <v>0</v>
      </c>
      <c r="Y993" s="89">
        <f>IF(ISNUMBER(VLOOKUP('Rate Calculations'!$A993,#REF!,6,FALSE)),VLOOKUP('Rate Calculations'!$A993,#REF!,6,FALSE),0)</f>
        <v>0</v>
      </c>
      <c r="Z993" s="17">
        <f t="shared" si="301"/>
        <v>0</v>
      </c>
      <c r="AA993" s="18">
        <f t="shared" si="302"/>
        <v>0</v>
      </c>
      <c r="AB993" s="46">
        <f t="shared" si="287"/>
        <v>0</v>
      </c>
      <c r="AC993" s="24">
        <f t="shared" si="303"/>
        <v>0</v>
      </c>
      <c r="AD993" s="24">
        <f t="shared" si="304"/>
        <v>0</v>
      </c>
      <c r="AE993" s="27" t="e">
        <f>IF(#REF!="Yes",AC993,(AC993+V993*0.5))</f>
        <v>#REF!</v>
      </c>
      <c r="AF993" s="27" t="e">
        <f>IF(#REF!="Yes",AD993,(AD993+W993*0.5))</f>
        <v>#REF!</v>
      </c>
    </row>
    <row r="994" spans="1:32">
      <c r="A994" s="57" t="str">
        <f t="shared" si="288"/>
        <v xml:space="preserve"> </v>
      </c>
      <c r="B994" s="57"/>
      <c r="C994" s="57"/>
      <c r="D994" s="30" t="str">
        <f>IFERROR((GETPIVOTDATA("Average of Certified Payroll Hourly Rate",'Pivot Table'!$X$3,"Firm Name",A994,"Class Round 3 (PSPO)",B994)),"")</f>
        <v/>
      </c>
      <c r="E994" s="7"/>
      <c r="F994" s="7"/>
      <c r="G994" s="151"/>
      <c r="H994" s="349">
        <f t="shared" si="289"/>
        <v>1.7500000000000002E-2</v>
      </c>
      <c r="I994" s="19">
        <f t="shared" si="290"/>
        <v>0</v>
      </c>
      <c r="J994" s="67">
        <f t="shared" si="291"/>
        <v>3.5000000000000003E-2</v>
      </c>
      <c r="K994" s="19">
        <f t="shared" si="292"/>
        <v>0</v>
      </c>
      <c r="L994" s="138">
        <f>IF(ISNUMBER(VLOOKUP('Rate Calculations'!$A994,#REF!,2,FALSE)),VLOOKUP('Rate Calculations'!$A994,#REF!,2,FALSE),0)</f>
        <v>0</v>
      </c>
      <c r="M994" s="89">
        <f>IF(ISNUMBER(VLOOKUP('Rate Calculations'!$A994,#REF!,4,FALSE)),VLOOKUP('Rate Calculations'!$A994,#REF!,4,FALSE),0)</f>
        <v>0</v>
      </c>
      <c r="N994" s="17">
        <f t="shared" si="293"/>
        <v>0</v>
      </c>
      <c r="O994" s="18">
        <f t="shared" si="294"/>
        <v>0</v>
      </c>
      <c r="P994" s="139">
        <f t="shared" si="295"/>
        <v>0</v>
      </c>
      <c r="Q994" s="66">
        <f t="shared" si="296"/>
        <v>0</v>
      </c>
      <c r="R994" s="66">
        <f t="shared" si="297"/>
        <v>0</v>
      </c>
      <c r="S994" s="10" t="e">
        <f>IF(#REF!="Yes",Q994,(Q994+I994*0.5))</f>
        <v>#REF!</v>
      </c>
      <c r="T994" s="10" t="e">
        <f>IF(#REF!="Yes",R994,(R994+K994*0.5))</f>
        <v>#REF!</v>
      </c>
      <c r="U994" s="151">
        <f t="shared" si="298"/>
        <v>0</v>
      </c>
      <c r="V994" s="16">
        <f t="shared" si="299"/>
        <v>0</v>
      </c>
      <c r="W994" s="16">
        <f t="shared" si="300"/>
        <v>0</v>
      </c>
      <c r="X994" s="138">
        <f>IF(ISNUMBER(VLOOKUP('Rate Calculations'!$A994,#REF!,5,FALSE)),VLOOKUP('Rate Calculations'!$A994,#REF!,5,FALSE),0)</f>
        <v>0</v>
      </c>
      <c r="Y994" s="89">
        <f>IF(ISNUMBER(VLOOKUP('Rate Calculations'!$A994,#REF!,6,FALSE)),VLOOKUP('Rate Calculations'!$A994,#REF!,6,FALSE),0)</f>
        <v>0</v>
      </c>
      <c r="Z994" s="17">
        <f t="shared" si="301"/>
        <v>0</v>
      </c>
      <c r="AA994" s="18">
        <f t="shared" si="302"/>
        <v>0</v>
      </c>
      <c r="AB994" s="46">
        <f t="shared" si="287"/>
        <v>0</v>
      </c>
      <c r="AC994" s="24">
        <f t="shared" si="303"/>
        <v>0</v>
      </c>
      <c r="AD994" s="24">
        <f t="shared" si="304"/>
        <v>0</v>
      </c>
      <c r="AE994" s="27" t="e">
        <f>IF(#REF!="Yes",AC994,(AC994+V994*0.5))</f>
        <v>#REF!</v>
      </c>
      <c r="AF994" s="27" t="e">
        <f>IF(#REF!="Yes",AD994,(AD994+W994*0.5))</f>
        <v>#REF!</v>
      </c>
    </row>
    <row r="995" spans="1:32">
      <c r="A995" s="57" t="str">
        <f t="shared" si="288"/>
        <v xml:space="preserve"> </v>
      </c>
      <c r="B995" s="57"/>
      <c r="C995" s="57"/>
      <c r="D995" s="30" t="str">
        <f>IFERROR((GETPIVOTDATA("Average of Certified Payroll Hourly Rate",'Pivot Table'!$X$3,"Firm Name",A995,"Class Round 3 (PSPO)",B995)),"")</f>
        <v/>
      </c>
      <c r="E995" s="7"/>
      <c r="F995" s="7"/>
      <c r="G995" s="151"/>
      <c r="H995" s="349">
        <f t="shared" si="289"/>
        <v>1.7500000000000002E-2</v>
      </c>
      <c r="I995" s="19">
        <f t="shared" si="290"/>
        <v>0</v>
      </c>
      <c r="J995" s="67">
        <f t="shared" si="291"/>
        <v>3.5000000000000003E-2</v>
      </c>
      <c r="K995" s="19">
        <f t="shared" si="292"/>
        <v>0</v>
      </c>
      <c r="L995" s="138">
        <f>IF(ISNUMBER(VLOOKUP('Rate Calculations'!$A995,#REF!,2,FALSE)),VLOOKUP('Rate Calculations'!$A995,#REF!,2,FALSE),0)</f>
        <v>0</v>
      </c>
      <c r="M995" s="89">
        <f>IF(ISNUMBER(VLOOKUP('Rate Calculations'!$A995,#REF!,4,FALSE)),VLOOKUP('Rate Calculations'!$A995,#REF!,4,FALSE),0)</f>
        <v>0</v>
      </c>
      <c r="N995" s="17">
        <f t="shared" si="293"/>
        <v>0</v>
      </c>
      <c r="O995" s="18">
        <f t="shared" si="294"/>
        <v>0</v>
      </c>
      <c r="P995" s="139">
        <f t="shared" si="295"/>
        <v>0</v>
      </c>
      <c r="Q995" s="66">
        <f t="shared" si="296"/>
        <v>0</v>
      </c>
      <c r="R995" s="66">
        <f t="shared" si="297"/>
        <v>0</v>
      </c>
      <c r="S995" s="10" t="e">
        <f>IF(#REF!="Yes",Q995,(Q995+I995*0.5))</f>
        <v>#REF!</v>
      </c>
      <c r="T995" s="10" t="e">
        <f>IF(#REF!="Yes",R995,(R995+K995*0.5))</f>
        <v>#REF!</v>
      </c>
      <c r="U995" s="151">
        <f t="shared" si="298"/>
        <v>0</v>
      </c>
      <c r="V995" s="16">
        <f t="shared" si="299"/>
        <v>0</v>
      </c>
      <c r="W995" s="16">
        <f t="shared" si="300"/>
        <v>0</v>
      </c>
      <c r="X995" s="138">
        <f>IF(ISNUMBER(VLOOKUP('Rate Calculations'!$A995,#REF!,5,FALSE)),VLOOKUP('Rate Calculations'!$A995,#REF!,5,FALSE),0)</f>
        <v>0</v>
      </c>
      <c r="Y995" s="89">
        <f>IF(ISNUMBER(VLOOKUP('Rate Calculations'!$A995,#REF!,6,FALSE)),VLOOKUP('Rate Calculations'!$A995,#REF!,6,FALSE),0)</f>
        <v>0</v>
      </c>
      <c r="Z995" s="17">
        <f t="shared" si="301"/>
        <v>0</v>
      </c>
      <c r="AA995" s="18">
        <f t="shared" si="302"/>
        <v>0</v>
      </c>
      <c r="AB995" s="46">
        <f t="shared" si="287"/>
        <v>0</v>
      </c>
      <c r="AC995" s="24">
        <f t="shared" si="303"/>
        <v>0</v>
      </c>
      <c r="AD995" s="24">
        <f t="shared" si="304"/>
        <v>0</v>
      </c>
      <c r="AE995" s="27" t="e">
        <f>IF(#REF!="Yes",AC995,(AC995+V995*0.5))</f>
        <v>#REF!</v>
      </c>
      <c r="AF995" s="27" t="e">
        <f>IF(#REF!="Yes",AD995,(AD995+W995*0.5))</f>
        <v>#REF!</v>
      </c>
    </row>
    <row r="996" spans="1:32">
      <c r="A996" s="57" t="str">
        <f t="shared" si="288"/>
        <v xml:space="preserve"> </v>
      </c>
      <c r="B996" s="57"/>
      <c r="C996" s="57"/>
      <c r="D996" s="30" t="str">
        <f>IFERROR((GETPIVOTDATA("Average of Certified Payroll Hourly Rate",'Pivot Table'!$X$3,"Firm Name",A996,"Class Round 3 (PSPO)",B996)),"")</f>
        <v/>
      </c>
      <c r="E996" s="7"/>
      <c r="F996" s="7"/>
      <c r="G996" s="151"/>
      <c r="H996" s="349">
        <f t="shared" si="289"/>
        <v>1.7500000000000002E-2</v>
      </c>
      <c r="I996" s="19">
        <f t="shared" si="290"/>
        <v>0</v>
      </c>
      <c r="J996" s="67">
        <f t="shared" si="291"/>
        <v>3.5000000000000003E-2</v>
      </c>
      <c r="K996" s="19">
        <f t="shared" si="292"/>
        <v>0</v>
      </c>
      <c r="L996" s="138">
        <f>IF(ISNUMBER(VLOOKUP('Rate Calculations'!$A996,#REF!,2,FALSE)),VLOOKUP('Rate Calculations'!$A996,#REF!,2,FALSE),0)</f>
        <v>0</v>
      </c>
      <c r="M996" s="89">
        <f>IF(ISNUMBER(VLOOKUP('Rate Calculations'!$A996,#REF!,4,FALSE)),VLOOKUP('Rate Calculations'!$A996,#REF!,4,FALSE),0)</f>
        <v>0</v>
      </c>
      <c r="N996" s="17">
        <f t="shared" si="293"/>
        <v>0</v>
      </c>
      <c r="O996" s="18">
        <f t="shared" si="294"/>
        <v>0</v>
      </c>
      <c r="P996" s="139">
        <f t="shared" si="295"/>
        <v>0</v>
      </c>
      <c r="Q996" s="66">
        <f t="shared" si="296"/>
        <v>0</v>
      </c>
      <c r="R996" s="66">
        <f t="shared" si="297"/>
        <v>0</v>
      </c>
      <c r="S996" s="10" t="e">
        <f>IF(#REF!="Yes",Q996,(Q996+I996*0.5))</f>
        <v>#REF!</v>
      </c>
      <c r="T996" s="10" t="e">
        <f>IF(#REF!="Yes",R996,(R996+K996*0.5))</f>
        <v>#REF!</v>
      </c>
      <c r="U996" s="151">
        <f t="shared" si="298"/>
        <v>0</v>
      </c>
      <c r="V996" s="16">
        <f t="shared" si="299"/>
        <v>0</v>
      </c>
      <c r="W996" s="16">
        <f t="shared" si="300"/>
        <v>0</v>
      </c>
      <c r="X996" s="138">
        <f>IF(ISNUMBER(VLOOKUP('Rate Calculations'!$A996,#REF!,5,FALSE)),VLOOKUP('Rate Calculations'!$A996,#REF!,5,FALSE),0)</f>
        <v>0</v>
      </c>
      <c r="Y996" s="89">
        <f>IF(ISNUMBER(VLOOKUP('Rate Calculations'!$A996,#REF!,6,FALSE)),VLOOKUP('Rate Calculations'!$A996,#REF!,6,FALSE),0)</f>
        <v>0</v>
      </c>
      <c r="Z996" s="17">
        <f t="shared" si="301"/>
        <v>0</v>
      </c>
      <c r="AA996" s="18">
        <f t="shared" si="302"/>
        <v>0</v>
      </c>
      <c r="AB996" s="46">
        <f t="shared" si="287"/>
        <v>0</v>
      </c>
      <c r="AC996" s="24">
        <f t="shared" si="303"/>
        <v>0</v>
      </c>
      <c r="AD996" s="24">
        <f t="shared" si="304"/>
        <v>0</v>
      </c>
      <c r="AE996" s="27" t="e">
        <f>IF(#REF!="Yes",AC996,(AC996+V996*0.5))</f>
        <v>#REF!</v>
      </c>
      <c r="AF996" s="27" t="e">
        <f>IF(#REF!="Yes",AD996,(AD996+W996*0.5))</f>
        <v>#REF!</v>
      </c>
    </row>
    <row r="997" spans="1:32">
      <c r="A997" s="57" t="str">
        <f t="shared" si="288"/>
        <v xml:space="preserve"> </v>
      </c>
      <c r="B997" s="57"/>
      <c r="C997" s="57"/>
      <c r="D997" s="30" t="str">
        <f>IFERROR((GETPIVOTDATA("Average of Certified Payroll Hourly Rate",'Pivot Table'!$X$3,"Firm Name",A997,"Class Round 3 (PSPO)",B997)),"")</f>
        <v/>
      </c>
      <c r="E997" s="7"/>
      <c r="F997" s="7"/>
      <c r="G997" s="151"/>
      <c r="H997" s="349">
        <f t="shared" si="289"/>
        <v>1.7500000000000002E-2</v>
      </c>
      <c r="I997" s="19">
        <f t="shared" si="290"/>
        <v>0</v>
      </c>
      <c r="J997" s="67">
        <f t="shared" si="291"/>
        <v>3.5000000000000003E-2</v>
      </c>
      <c r="K997" s="19">
        <f t="shared" si="292"/>
        <v>0</v>
      </c>
      <c r="L997" s="138">
        <f>IF(ISNUMBER(VLOOKUP('Rate Calculations'!$A997,#REF!,2,FALSE)),VLOOKUP('Rate Calculations'!$A997,#REF!,2,FALSE),0)</f>
        <v>0</v>
      </c>
      <c r="M997" s="89">
        <f>IF(ISNUMBER(VLOOKUP('Rate Calculations'!$A997,#REF!,4,FALSE)),VLOOKUP('Rate Calculations'!$A997,#REF!,4,FALSE),0)</f>
        <v>0</v>
      </c>
      <c r="N997" s="17">
        <f t="shared" si="293"/>
        <v>0</v>
      </c>
      <c r="O997" s="18">
        <f t="shared" si="294"/>
        <v>0</v>
      </c>
      <c r="P997" s="139">
        <f t="shared" si="295"/>
        <v>0</v>
      </c>
      <c r="Q997" s="66">
        <f t="shared" si="296"/>
        <v>0</v>
      </c>
      <c r="R997" s="66">
        <f t="shared" si="297"/>
        <v>0</v>
      </c>
      <c r="S997" s="10" t="e">
        <f>IF(#REF!="Yes",Q997,(Q997+I997*0.5))</f>
        <v>#REF!</v>
      </c>
      <c r="T997" s="10" t="e">
        <f>IF(#REF!="Yes",R997,(R997+K997*0.5))</f>
        <v>#REF!</v>
      </c>
      <c r="U997" s="151">
        <f t="shared" si="298"/>
        <v>0</v>
      </c>
      <c r="V997" s="16">
        <f t="shared" si="299"/>
        <v>0</v>
      </c>
      <c r="W997" s="16">
        <f t="shared" si="300"/>
        <v>0</v>
      </c>
      <c r="X997" s="138">
        <f>IF(ISNUMBER(VLOOKUP('Rate Calculations'!$A997,#REF!,5,FALSE)),VLOOKUP('Rate Calculations'!$A997,#REF!,5,FALSE),0)</f>
        <v>0</v>
      </c>
      <c r="Y997" s="89">
        <f>IF(ISNUMBER(VLOOKUP('Rate Calculations'!$A997,#REF!,6,FALSE)),VLOOKUP('Rate Calculations'!$A997,#REF!,6,FALSE),0)</f>
        <v>0</v>
      </c>
      <c r="Z997" s="17">
        <f t="shared" si="301"/>
        <v>0</v>
      </c>
      <c r="AA997" s="18">
        <f t="shared" si="302"/>
        <v>0</v>
      </c>
      <c r="AB997" s="46">
        <f t="shared" si="287"/>
        <v>0</v>
      </c>
      <c r="AC997" s="24">
        <f t="shared" si="303"/>
        <v>0</v>
      </c>
      <c r="AD997" s="24">
        <f t="shared" si="304"/>
        <v>0</v>
      </c>
      <c r="AE997" s="27" t="e">
        <f>IF(#REF!="Yes",AC997,(AC997+V997*0.5))</f>
        <v>#REF!</v>
      </c>
      <c r="AF997" s="27" t="e">
        <f>IF(#REF!="Yes",AD997,(AD997+W997*0.5))</f>
        <v>#REF!</v>
      </c>
    </row>
    <row r="998" spans="1:32">
      <c r="A998" s="57" t="str">
        <f t="shared" si="288"/>
        <v xml:space="preserve"> </v>
      </c>
      <c r="B998" s="57"/>
      <c r="C998" s="57"/>
      <c r="D998" s="30" t="str">
        <f>IFERROR((GETPIVOTDATA("Average of Certified Payroll Hourly Rate",'Pivot Table'!$X$3,"Firm Name",A998,"Class Round 3 (PSPO)",B998)),"")</f>
        <v/>
      </c>
      <c r="E998" s="7"/>
      <c r="F998" s="7"/>
      <c r="G998" s="151"/>
      <c r="H998" s="349">
        <f t="shared" si="289"/>
        <v>1.7500000000000002E-2</v>
      </c>
      <c r="I998" s="19">
        <f t="shared" si="290"/>
        <v>0</v>
      </c>
      <c r="J998" s="67">
        <f t="shared" si="291"/>
        <v>3.5000000000000003E-2</v>
      </c>
      <c r="K998" s="19">
        <f t="shared" si="292"/>
        <v>0</v>
      </c>
      <c r="L998" s="138">
        <f>IF(ISNUMBER(VLOOKUP('Rate Calculations'!$A998,#REF!,2,FALSE)),VLOOKUP('Rate Calculations'!$A998,#REF!,2,FALSE),0)</f>
        <v>0</v>
      </c>
      <c r="M998" s="89">
        <f>IF(ISNUMBER(VLOOKUP('Rate Calculations'!$A998,#REF!,4,FALSE)),VLOOKUP('Rate Calculations'!$A998,#REF!,4,FALSE),0)</f>
        <v>0</v>
      </c>
      <c r="N998" s="17">
        <f t="shared" si="293"/>
        <v>0</v>
      </c>
      <c r="O998" s="18">
        <f t="shared" si="294"/>
        <v>0</v>
      </c>
      <c r="P998" s="139">
        <f t="shared" si="295"/>
        <v>0</v>
      </c>
      <c r="Q998" s="66">
        <f t="shared" si="296"/>
        <v>0</v>
      </c>
      <c r="R998" s="66">
        <f t="shared" si="297"/>
        <v>0</v>
      </c>
      <c r="S998" s="10" t="e">
        <f>IF(#REF!="Yes",Q998,(Q998+I998*0.5))</f>
        <v>#REF!</v>
      </c>
      <c r="T998" s="10" t="e">
        <f>IF(#REF!="Yes",R998,(R998+K998*0.5))</f>
        <v>#REF!</v>
      </c>
      <c r="U998" s="151">
        <f t="shared" si="298"/>
        <v>0</v>
      </c>
      <c r="V998" s="16">
        <f t="shared" si="299"/>
        <v>0</v>
      </c>
      <c r="W998" s="16">
        <f t="shared" si="300"/>
        <v>0</v>
      </c>
      <c r="X998" s="138">
        <f>IF(ISNUMBER(VLOOKUP('Rate Calculations'!$A998,#REF!,5,FALSE)),VLOOKUP('Rate Calculations'!$A998,#REF!,5,FALSE),0)</f>
        <v>0</v>
      </c>
      <c r="Y998" s="89">
        <f>IF(ISNUMBER(VLOOKUP('Rate Calculations'!$A998,#REF!,6,FALSE)),VLOOKUP('Rate Calculations'!$A998,#REF!,6,FALSE),0)</f>
        <v>0</v>
      </c>
      <c r="Z998" s="17">
        <f t="shared" si="301"/>
        <v>0</v>
      </c>
      <c r="AA998" s="18">
        <f t="shared" si="302"/>
        <v>0</v>
      </c>
      <c r="AB998" s="46">
        <f t="shared" si="287"/>
        <v>0</v>
      </c>
      <c r="AC998" s="24">
        <f t="shared" si="303"/>
        <v>0</v>
      </c>
      <c r="AD998" s="24">
        <f t="shared" si="304"/>
        <v>0</v>
      </c>
      <c r="AE998" s="27" t="e">
        <f>IF(#REF!="Yes",AC998,(AC998+V998*0.5))</f>
        <v>#REF!</v>
      </c>
      <c r="AF998" s="27" t="e">
        <f>IF(#REF!="Yes",AD998,(AD998+W998*0.5))</f>
        <v>#REF!</v>
      </c>
    </row>
    <row r="999" spans="1:32">
      <c r="A999" s="57" t="str">
        <f t="shared" si="288"/>
        <v xml:space="preserve"> </v>
      </c>
      <c r="B999" s="57"/>
      <c r="C999" s="57"/>
      <c r="D999" s="30" t="str">
        <f>IFERROR((GETPIVOTDATA("Average of Certified Payroll Hourly Rate",'Pivot Table'!$X$3,"Firm Name",A999,"Class Round 3 (PSPO)",B999)),"")</f>
        <v/>
      </c>
      <c r="E999" s="7"/>
      <c r="F999" s="7"/>
      <c r="G999" s="151"/>
      <c r="H999" s="349">
        <f t="shared" si="289"/>
        <v>1.7500000000000002E-2</v>
      </c>
      <c r="I999" s="19">
        <f t="shared" si="290"/>
        <v>0</v>
      </c>
      <c r="J999" s="67">
        <f t="shared" si="291"/>
        <v>3.5000000000000003E-2</v>
      </c>
      <c r="K999" s="19">
        <f t="shared" si="292"/>
        <v>0</v>
      </c>
      <c r="L999" s="138">
        <f>IF(ISNUMBER(VLOOKUP('Rate Calculations'!$A999,#REF!,2,FALSE)),VLOOKUP('Rate Calculations'!$A999,#REF!,2,FALSE),0)</f>
        <v>0</v>
      </c>
      <c r="M999" s="89">
        <f>IF(ISNUMBER(VLOOKUP('Rate Calculations'!$A999,#REF!,4,FALSE)),VLOOKUP('Rate Calculations'!$A999,#REF!,4,FALSE),0)</f>
        <v>0</v>
      </c>
      <c r="N999" s="17">
        <f t="shared" si="293"/>
        <v>0</v>
      </c>
      <c r="O999" s="18">
        <f t="shared" si="294"/>
        <v>0</v>
      </c>
      <c r="P999" s="139">
        <f t="shared" si="295"/>
        <v>0</v>
      </c>
      <c r="Q999" s="66">
        <f t="shared" si="296"/>
        <v>0</v>
      </c>
      <c r="R999" s="66">
        <f t="shared" si="297"/>
        <v>0</v>
      </c>
      <c r="S999" s="10" t="e">
        <f>IF(#REF!="Yes",Q999,(Q999+I999*0.5))</f>
        <v>#REF!</v>
      </c>
      <c r="T999" s="10" t="e">
        <f>IF(#REF!="Yes",R999,(R999+K999*0.5))</f>
        <v>#REF!</v>
      </c>
      <c r="U999" s="151">
        <f t="shared" si="298"/>
        <v>0</v>
      </c>
      <c r="V999" s="16">
        <f t="shared" si="299"/>
        <v>0</v>
      </c>
      <c r="W999" s="16">
        <f t="shared" si="300"/>
        <v>0</v>
      </c>
      <c r="X999" s="138">
        <f>IF(ISNUMBER(VLOOKUP('Rate Calculations'!$A999,#REF!,5,FALSE)),VLOOKUP('Rate Calculations'!$A999,#REF!,5,FALSE),0)</f>
        <v>0</v>
      </c>
      <c r="Y999" s="89">
        <f>IF(ISNUMBER(VLOOKUP('Rate Calculations'!$A999,#REF!,6,FALSE)),VLOOKUP('Rate Calculations'!$A999,#REF!,6,FALSE),0)</f>
        <v>0</v>
      </c>
      <c r="Z999" s="17">
        <f t="shared" si="301"/>
        <v>0</v>
      </c>
      <c r="AA999" s="18">
        <f t="shared" si="302"/>
        <v>0</v>
      </c>
      <c r="AB999" s="46">
        <f t="shared" si="287"/>
        <v>0</v>
      </c>
      <c r="AC999" s="24">
        <f t="shared" si="303"/>
        <v>0</v>
      </c>
      <c r="AD999" s="24">
        <f t="shared" si="304"/>
        <v>0</v>
      </c>
      <c r="AE999" s="27" t="e">
        <f>IF(#REF!="Yes",AC999,(AC999+V999*0.5))</f>
        <v>#REF!</v>
      </c>
      <c r="AF999" s="27" t="e">
        <f>IF(#REF!="Yes",AD999,(AD999+W999*0.5))</f>
        <v>#REF!</v>
      </c>
    </row>
    <row r="1000" spans="1:32">
      <c r="A1000" s="57" t="str">
        <f t="shared" si="288"/>
        <v xml:space="preserve"> </v>
      </c>
      <c r="B1000" s="57"/>
      <c r="C1000" s="57"/>
      <c r="D1000" s="30" t="str">
        <f>IFERROR((GETPIVOTDATA("Average of Certified Payroll Hourly Rate",'Pivot Table'!$X$3,"Firm Name",A1000,"Class Round 3 (PSPO)",B1000)),"")</f>
        <v/>
      </c>
      <c r="E1000" s="7"/>
      <c r="F1000" s="7"/>
      <c r="G1000" s="151"/>
      <c r="H1000" s="349">
        <f t="shared" si="289"/>
        <v>1.7500000000000002E-2</v>
      </c>
      <c r="I1000" s="19">
        <f t="shared" si="290"/>
        <v>0</v>
      </c>
      <c r="J1000" s="67">
        <f t="shared" si="291"/>
        <v>3.5000000000000003E-2</v>
      </c>
      <c r="K1000" s="19">
        <f t="shared" si="292"/>
        <v>0</v>
      </c>
      <c r="L1000" s="138">
        <f>IF(ISNUMBER(VLOOKUP('Rate Calculations'!$A1000,#REF!,2,FALSE)),VLOOKUP('Rate Calculations'!$A1000,#REF!,2,FALSE),0)</f>
        <v>0</v>
      </c>
      <c r="M1000" s="89">
        <f>IF(ISNUMBER(VLOOKUP('Rate Calculations'!$A1000,#REF!,4,FALSE)),VLOOKUP('Rate Calculations'!$A1000,#REF!,4,FALSE),0)</f>
        <v>0</v>
      </c>
      <c r="N1000" s="17">
        <f t="shared" si="293"/>
        <v>0</v>
      </c>
      <c r="O1000" s="18">
        <f t="shared" si="294"/>
        <v>0</v>
      </c>
      <c r="P1000" s="139">
        <f t="shared" si="295"/>
        <v>0</v>
      </c>
      <c r="Q1000" s="66">
        <f t="shared" si="296"/>
        <v>0</v>
      </c>
      <c r="R1000" s="66">
        <f t="shared" si="297"/>
        <v>0</v>
      </c>
      <c r="S1000" s="10" t="e">
        <f>IF(#REF!="Yes",Q1000,(Q1000+I1000*0.5))</f>
        <v>#REF!</v>
      </c>
      <c r="T1000" s="10" t="e">
        <f>IF(#REF!="Yes",R1000,(R1000+K1000*0.5))</f>
        <v>#REF!</v>
      </c>
      <c r="U1000" s="151">
        <f t="shared" si="298"/>
        <v>0</v>
      </c>
      <c r="V1000" s="16">
        <f t="shared" si="299"/>
        <v>0</v>
      </c>
      <c r="W1000" s="16">
        <f t="shared" si="300"/>
        <v>0</v>
      </c>
      <c r="X1000" s="138">
        <f>IF(ISNUMBER(VLOOKUP('Rate Calculations'!$A1000,#REF!,5,FALSE)),VLOOKUP('Rate Calculations'!$A1000,#REF!,5,FALSE),0)</f>
        <v>0</v>
      </c>
      <c r="Y1000" s="89">
        <f>IF(ISNUMBER(VLOOKUP('Rate Calculations'!$A1000,#REF!,6,FALSE)),VLOOKUP('Rate Calculations'!$A1000,#REF!,6,FALSE),0)</f>
        <v>0</v>
      </c>
      <c r="Z1000" s="17">
        <f t="shared" si="301"/>
        <v>0</v>
      </c>
      <c r="AA1000" s="18">
        <f t="shared" si="302"/>
        <v>0</v>
      </c>
      <c r="AB1000" s="46">
        <f t="shared" si="287"/>
        <v>0</v>
      </c>
      <c r="AC1000" s="24">
        <f t="shared" si="303"/>
        <v>0</v>
      </c>
      <c r="AD1000" s="24">
        <f t="shared" si="304"/>
        <v>0</v>
      </c>
      <c r="AE1000" s="27" t="e">
        <f>IF(#REF!="Yes",AC1000,(AC1000+V1000*0.5))</f>
        <v>#REF!</v>
      </c>
      <c r="AF1000" s="27" t="e">
        <f>IF(#REF!="Yes",AD1000,(AD1000+W1000*0.5))</f>
        <v>#REF!</v>
      </c>
    </row>
    <row r="1001" spans="1:32">
      <c r="A1001" s="57" t="str">
        <f t="shared" si="288"/>
        <v xml:space="preserve"> </v>
      </c>
      <c r="B1001" s="57"/>
      <c r="C1001" s="57"/>
      <c r="D1001" s="30" t="str">
        <f>IFERROR((GETPIVOTDATA("Average of Certified Payroll Hourly Rate",'Pivot Table'!$X$3,"Firm Name",A1001,"Class Round 3 (PSPO)",B1001)),"")</f>
        <v/>
      </c>
      <c r="E1001" s="7"/>
      <c r="F1001" s="7"/>
      <c r="G1001" s="151"/>
      <c r="H1001" s="349">
        <f t="shared" si="289"/>
        <v>1.7500000000000002E-2</v>
      </c>
      <c r="I1001" s="19">
        <f t="shared" si="290"/>
        <v>0</v>
      </c>
      <c r="J1001" s="67">
        <f t="shared" si="291"/>
        <v>3.5000000000000003E-2</v>
      </c>
      <c r="K1001" s="19">
        <f t="shared" si="292"/>
        <v>0</v>
      </c>
      <c r="L1001" s="138">
        <f>IF(ISNUMBER(VLOOKUP('Rate Calculations'!$A1001,#REF!,2,FALSE)),VLOOKUP('Rate Calculations'!$A1001,#REF!,2,FALSE),0)</f>
        <v>0</v>
      </c>
      <c r="M1001" s="89">
        <f>IF(ISNUMBER(VLOOKUP('Rate Calculations'!$A1001,#REF!,4,FALSE)),VLOOKUP('Rate Calculations'!$A1001,#REF!,4,FALSE),0)</f>
        <v>0</v>
      </c>
      <c r="N1001" s="17">
        <f t="shared" si="293"/>
        <v>0</v>
      </c>
      <c r="O1001" s="18">
        <f t="shared" si="294"/>
        <v>0</v>
      </c>
      <c r="P1001" s="139">
        <f t="shared" si="295"/>
        <v>0</v>
      </c>
      <c r="Q1001" s="66">
        <f t="shared" si="296"/>
        <v>0</v>
      </c>
      <c r="R1001" s="66">
        <f t="shared" si="297"/>
        <v>0</v>
      </c>
      <c r="S1001" s="10" t="e">
        <f>IF(#REF!="Yes",Q1001,(Q1001+I1001*0.5))</f>
        <v>#REF!</v>
      </c>
      <c r="T1001" s="10" t="e">
        <f>IF(#REF!="Yes",R1001,(R1001+K1001*0.5))</f>
        <v>#REF!</v>
      </c>
      <c r="U1001" s="151">
        <f t="shared" si="298"/>
        <v>0</v>
      </c>
      <c r="V1001" s="16">
        <f t="shared" si="299"/>
        <v>0</v>
      </c>
      <c r="W1001" s="16">
        <f t="shared" si="300"/>
        <v>0</v>
      </c>
      <c r="X1001" s="138">
        <f>IF(ISNUMBER(VLOOKUP('Rate Calculations'!$A1001,#REF!,5,FALSE)),VLOOKUP('Rate Calculations'!$A1001,#REF!,5,FALSE),0)</f>
        <v>0</v>
      </c>
      <c r="Y1001" s="89">
        <f>IF(ISNUMBER(VLOOKUP('Rate Calculations'!$A1001,#REF!,6,FALSE)),VLOOKUP('Rate Calculations'!$A1001,#REF!,6,FALSE),0)</f>
        <v>0</v>
      </c>
      <c r="Z1001" s="17">
        <f t="shared" si="301"/>
        <v>0</v>
      </c>
      <c r="AA1001" s="18">
        <f t="shared" si="302"/>
        <v>0</v>
      </c>
      <c r="AB1001" s="46">
        <f t="shared" si="287"/>
        <v>0</v>
      </c>
      <c r="AC1001" s="24">
        <f t="shared" si="303"/>
        <v>0</v>
      </c>
      <c r="AD1001" s="24">
        <f t="shared" si="304"/>
        <v>0</v>
      </c>
      <c r="AE1001" s="27" t="e">
        <f>IF(#REF!="Yes",AC1001,(AC1001+V1001*0.5))</f>
        <v>#REF!</v>
      </c>
      <c r="AF1001" s="27" t="e">
        <f>IF(#REF!="Yes",AD1001,(AD1001+W1001*0.5))</f>
        <v>#REF!</v>
      </c>
    </row>
    <row r="1002" spans="1:32">
      <c r="A1002" s="57" t="str">
        <f t="shared" si="288"/>
        <v xml:space="preserve"> </v>
      </c>
      <c r="B1002" s="57"/>
      <c r="C1002" s="57"/>
      <c r="D1002" s="30" t="str">
        <f>IFERROR((GETPIVOTDATA("Average of Certified Payroll Hourly Rate",'Pivot Table'!$X$3,"Firm Name",A1002,"Class Round 3 (PSPO)",B1002)),"")</f>
        <v/>
      </c>
      <c r="E1002" s="7"/>
      <c r="F1002" s="7"/>
      <c r="G1002" s="151"/>
      <c r="H1002" s="349">
        <f t="shared" si="289"/>
        <v>1.7500000000000002E-2</v>
      </c>
      <c r="I1002" s="19">
        <f t="shared" si="290"/>
        <v>0</v>
      </c>
      <c r="J1002" s="67">
        <f t="shared" si="291"/>
        <v>3.5000000000000003E-2</v>
      </c>
      <c r="K1002" s="19">
        <f t="shared" si="292"/>
        <v>0</v>
      </c>
      <c r="L1002" s="138">
        <f>IF(ISNUMBER(VLOOKUP('Rate Calculations'!$A1002,#REF!,2,FALSE)),VLOOKUP('Rate Calculations'!$A1002,#REF!,2,FALSE),0)</f>
        <v>0</v>
      </c>
      <c r="M1002" s="89">
        <f>IF(ISNUMBER(VLOOKUP('Rate Calculations'!$A1002,#REF!,4,FALSE)),VLOOKUP('Rate Calculations'!$A1002,#REF!,4,FALSE),0)</f>
        <v>0</v>
      </c>
      <c r="N1002" s="17">
        <f t="shared" si="293"/>
        <v>0</v>
      </c>
      <c r="O1002" s="18">
        <f t="shared" si="294"/>
        <v>0</v>
      </c>
      <c r="P1002" s="139">
        <f t="shared" si="295"/>
        <v>0</v>
      </c>
      <c r="Q1002" s="66">
        <f t="shared" si="296"/>
        <v>0</v>
      </c>
      <c r="R1002" s="66">
        <f t="shared" si="297"/>
        <v>0</v>
      </c>
      <c r="S1002" s="10" t="e">
        <f>IF(#REF!="Yes",Q1002,(Q1002+I1002*0.5))</f>
        <v>#REF!</v>
      </c>
      <c r="T1002" s="10" t="e">
        <f>IF(#REF!="Yes",R1002,(R1002+K1002*0.5))</f>
        <v>#REF!</v>
      </c>
      <c r="U1002" s="151">
        <f t="shared" si="298"/>
        <v>0</v>
      </c>
      <c r="V1002" s="16">
        <f t="shared" si="299"/>
        <v>0</v>
      </c>
      <c r="W1002" s="16">
        <f t="shared" si="300"/>
        <v>0</v>
      </c>
      <c r="X1002" s="138">
        <f>IF(ISNUMBER(VLOOKUP('Rate Calculations'!$A1002,#REF!,5,FALSE)),VLOOKUP('Rate Calculations'!$A1002,#REF!,5,FALSE),0)</f>
        <v>0</v>
      </c>
      <c r="Y1002" s="89">
        <f>IF(ISNUMBER(VLOOKUP('Rate Calculations'!$A1002,#REF!,6,FALSE)),VLOOKUP('Rate Calculations'!$A1002,#REF!,6,FALSE),0)</f>
        <v>0</v>
      </c>
      <c r="Z1002" s="17">
        <f t="shared" si="301"/>
        <v>0</v>
      </c>
      <c r="AA1002" s="18">
        <f t="shared" si="302"/>
        <v>0</v>
      </c>
      <c r="AB1002" s="46">
        <f t="shared" si="287"/>
        <v>0</v>
      </c>
      <c r="AC1002" s="24">
        <f t="shared" si="303"/>
        <v>0</v>
      </c>
      <c r="AD1002" s="24">
        <f t="shared" si="304"/>
        <v>0</v>
      </c>
      <c r="AE1002" s="27" t="e">
        <f>IF(#REF!="Yes",AC1002,(AC1002+V1002*0.5))</f>
        <v>#REF!</v>
      </c>
      <c r="AF1002" s="27" t="e">
        <f>IF(#REF!="Yes",AD1002,(AD1002+W1002*0.5))</f>
        <v>#REF!</v>
      </c>
    </row>
    <row r="1003" spans="1:32">
      <c r="A1003" s="57" t="str">
        <f t="shared" si="288"/>
        <v xml:space="preserve"> </v>
      </c>
      <c r="B1003" s="57"/>
      <c r="C1003" s="57"/>
      <c r="D1003" s="30" t="str">
        <f>IFERROR((GETPIVOTDATA("Average of Certified Payroll Hourly Rate",'Pivot Table'!$X$3,"Firm Name",A1003,"Class Round 3 (PSPO)",B1003)),"")</f>
        <v/>
      </c>
      <c r="E1003" s="7"/>
      <c r="F1003" s="7"/>
      <c r="G1003" s="151"/>
      <c r="H1003" s="349">
        <f t="shared" si="289"/>
        <v>1.7500000000000002E-2</v>
      </c>
      <c r="I1003" s="19">
        <f t="shared" si="290"/>
        <v>0</v>
      </c>
      <c r="J1003" s="67">
        <f t="shared" si="291"/>
        <v>3.5000000000000003E-2</v>
      </c>
      <c r="K1003" s="19">
        <f t="shared" si="292"/>
        <v>0</v>
      </c>
      <c r="L1003" s="138">
        <f>IF(ISNUMBER(VLOOKUP('Rate Calculations'!$A1003,#REF!,2,FALSE)),VLOOKUP('Rate Calculations'!$A1003,#REF!,2,FALSE),0)</f>
        <v>0</v>
      </c>
      <c r="M1003" s="89">
        <f>IF(ISNUMBER(VLOOKUP('Rate Calculations'!$A1003,#REF!,4,FALSE)),VLOOKUP('Rate Calculations'!$A1003,#REF!,4,FALSE),0)</f>
        <v>0</v>
      </c>
      <c r="N1003" s="17">
        <f t="shared" si="293"/>
        <v>0</v>
      </c>
      <c r="O1003" s="18">
        <f t="shared" si="294"/>
        <v>0</v>
      </c>
      <c r="P1003" s="139">
        <f t="shared" si="295"/>
        <v>0</v>
      </c>
      <c r="Q1003" s="66">
        <f t="shared" si="296"/>
        <v>0</v>
      </c>
      <c r="R1003" s="66">
        <f t="shared" si="297"/>
        <v>0</v>
      </c>
      <c r="S1003" s="10" t="e">
        <f>IF(#REF!="Yes",Q1003,(Q1003+I1003*0.5))</f>
        <v>#REF!</v>
      </c>
      <c r="T1003" s="10" t="e">
        <f>IF(#REF!="Yes",R1003,(R1003+K1003*0.5))</f>
        <v>#REF!</v>
      </c>
      <c r="U1003" s="151">
        <f t="shared" si="298"/>
        <v>0</v>
      </c>
      <c r="V1003" s="16">
        <f t="shared" si="299"/>
        <v>0</v>
      </c>
      <c r="W1003" s="16">
        <f t="shared" si="300"/>
        <v>0</v>
      </c>
      <c r="X1003" s="138">
        <f>IF(ISNUMBER(VLOOKUP('Rate Calculations'!$A1003,#REF!,5,FALSE)),VLOOKUP('Rate Calculations'!$A1003,#REF!,5,FALSE),0)</f>
        <v>0</v>
      </c>
      <c r="Y1003" s="89">
        <f>IF(ISNUMBER(VLOOKUP('Rate Calculations'!$A1003,#REF!,6,FALSE)),VLOOKUP('Rate Calculations'!$A1003,#REF!,6,FALSE),0)</f>
        <v>0</v>
      </c>
      <c r="Z1003" s="17">
        <f t="shared" si="301"/>
        <v>0</v>
      </c>
      <c r="AA1003" s="18">
        <f t="shared" si="302"/>
        <v>0</v>
      </c>
      <c r="AB1003" s="46">
        <f t="shared" si="287"/>
        <v>0</v>
      </c>
      <c r="AC1003" s="24">
        <f t="shared" si="303"/>
        <v>0</v>
      </c>
      <c r="AD1003" s="24">
        <f t="shared" si="304"/>
        <v>0</v>
      </c>
      <c r="AE1003" s="27" t="e">
        <f>IF(#REF!="Yes",AC1003,(AC1003+V1003*0.5))</f>
        <v>#REF!</v>
      </c>
      <c r="AF1003" s="27" t="e">
        <f>IF(#REF!="Yes",AD1003,(AD1003+W1003*0.5))</f>
        <v>#REF!</v>
      </c>
    </row>
    <row r="1004" spans="1:32">
      <c r="A1004" s="57" t="str">
        <f t="shared" si="288"/>
        <v xml:space="preserve"> </v>
      </c>
      <c r="B1004" s="57"/>
      <c r="C1004" s="57"/>
      <c r="D1004" s="30" t="str">
        <f>IFERROR((GETPIVOTDATA("Average of Certified Payroll Hourly Rate",'Pivot Table'!$X$3,"Firm Name",A1004,"Class Round 3 (PSPO)",B1004)),"")</f>
        <v/>
      </c>
      <c r="E1004" s="7"/>
      <c r="F1004" s="7"/>
      <c r="G1004" s="151"/>
      <c r="H1004" s="349">
        <f t="shared" si="289"/>
        <v>1.7500000000000002E-2</v>
      </c>
      <c r="I1004" s="19">
        <f t="shared" si="290"/>
        <v>0</v>
      </c>
      <c r="J1004" s="67">
        <f t="shared" si="291"/>
        <v>3.5000000000000003E-2</v>
      </c>
      <c r="K1004" s="19">
        <f t="shared" si="292"/>
        <v>0</v>
      </c>
      <c r="L1004" s="138">
        <f>IF(ISNUMBER(VLOOKUP('Rate Calculations'!$A1004,#REF!,2,FALSE)),VLOOKUP('Rate Calculations'!$A1004,#REF!,2,FALSE),0)</f>
        <v>0</v>
      </c>
      <c r="M1004" s="89">
        <f>IF(ISNUMBER(VLOOKUP('Rate Calculations'!$A1004,#REF!,4,FALSE)),VLOOKUP('Rate Calculations'!$A1004,#REF!,4,FALSE),0)</f>
        <v>0</v>
      </c>
      <c r="N1004" s="17">
        <f t="shared" si="293"/>
        <v>0</v>
      </c>
      <c r="O1004" s="18">
        <f t="shared" si="294"/>
        <v>0</v>
      </c>
      <c r="P1004" s="139">
        <f t="shared" si="295"/>
        <v>0</v>
      </c>
      <c r="Q1004" s="66">
        <f t="shared" si="296"/>
        <v>0</v>
      </c>
      <c r="R1004" s="66">
        <f t="shared" si="297"/>
        <v>0</v>
      </c>
      <c r="S1004" s="10" t="e">
        <f>IF(#REF!="Yes",Q1004,(Q1004+I1004*0.5))</f>
        <v>#REF!</v>
      </c>
      <c r="T1004" s="10" t="e">
        <f>IF(#REF!="Yes",R1004,(R1004+K1004*0.5))</f>
        <v>#REF!</v>
      </c>
      <c r="U1004" s="151">
        <f t="shared" si="298"/>
        <v>0</v>
      </c>
      <c r="V1004" s="16">
        <f t="shared" si="299"/>
        <v>0</v>
      </c>
      <c r="W1004" s="16">
        <f t="shared" si="300"/>
        <v>0</v>
      </c>
      <c r="X1004" s="138">
        <f>IF(ISNUMBER(VLOOKUP('Rate Calculations'!$A1004,#REF!,5,FALSE)),VLOOKUP('Rate Calculations'!$A1004,#REF!,5,FALSE),0)</f>
        <v>0</v>
      </c>
      <c r="Y1004" s="89">
        <f>IF(ISNUMBER(VLOOKUP('Rate Calculations'!$A1004,#REF!,6,FALSE)),VLOOKUP('Rate Calculations'!$A1004,#REF!,6,FALSE),0)</f>
        <v>0</v>
      </c>
      <c r="Z1004" s="17">
        <f t="shared" si="301"/>
        <v>0</v>
      </c>
      <c r="AA1004" s="18">
        <f t="shared" si="302"/>
        <v>0</v>
      </c>
      <c r="AB1004" s="46">
        <f t="shared" si="287"/>
        <v>0</v>
      </c>
      <c r="AC1004" s="24">
        <f t="shared" si="303"/>
        <v>0</v>
      </c>
      <c r="AD1004" s="24">
        <f t="shared" si="304"/>
        <v>0</v>
      </c>
      <c r="AE1004" s="27" t="e">
        <f>IF(#REF!="Yes",AC1004,(AC1004+V1004*0.5))</f>
        <v>#REF!</v>
      </c>
      <c r="AF1004" s="27" t="e">
        <f>IF(#REF!="Yes",AD1004,(AD1004+W1004*0.5))</f>
        <v>#REF!</v>
      </c>
    </row>
    <row r="1005" spans="1:32">
      <c r="A1005" s="57" t="str">
        <f t="shared" si="288"/>
        <v xml:space="preserve"> </v>
      </c>
      <c r="B1005" s="57"/>
      <c r="C1005" s="57"/>
      <c r="D1005" s="30" t="str">
        <f>IFERROR((GETPIVOTDATA("Average of Certified Payroll Hourly Rate",'Pivot Table'!$X$3,"Firm Name",A1005,"Class Round 3 (PSPO)",B1005)),"")</f>
        <v/>
      </c>
      <c r="E1005" s="7"/>
      <c r="F1005" s="7"/>
      <c r="G1005" s="151"/>
      <c r="H1005" s="349">
        <f t="shared" si="289"/>
        <v>1.7500000000000002E-2</v>
      </c>
      <c r="I1005" s="19">
        <f t="shared" si="290"/>
        <v>0</v>
      </c>
      <c r="J1005" s="67">
        <f t="shared" si="291"/>
        <v>3.5000000000000003E-2</v>
      </c>
      <c r="K1005" s="19">
        <f t="shared" si="292"/>
        <v>0</v>
      </c>
      <c r="L1005" s="138">
        <f>IF(ISNUMBER(VLOOKUP('Rate Calculations'!$A1005,#REF!,2,FALSE)),VLOOKUP('Rate Calculations'!$A1005,#REF!,2,FALSE),0)</f>
        <v>0</v>
      </c>
      <c r="M1005" s="89">
        <f>IF(ISNUMBER(VLOOKUP('Rate Calculations'!$A1005,#REF!,4,FALSE)),VLOOKUP('Rate Calculations'!$A1005,#REF!,4,FALSE),0)</f>
        <v>0</v>
      </c>
      <c r="N1005" s="17">
        <f t="shared" si="293"/>
        <v>0</v>
      </c>
      <c r="O1005" s="18">
        <f t="shared" si="294"/>
        <v>0</v>
      </c>
      <c r="P1005" s="139">
        <f t="shared" si="295"/>
        <v>0</v>
      </c>
      <c r="Q1005" s="66">
        <f t="shared" si="296"/>
        <v>0</v>
      </c>
      <c r="R1005" s="66">
        <f t="shared" si="297"/>
        <v>0</v>
      </c>
      <c r="S1005" s="10" t="e">
        <f>IF(#REF!="Yes",Q1005,(Q1005+I1005*0.5))</f>
        <v>#REF!</v>
      </c>
      <c r="T1005" s="10" t="e">
        <f>IF(#REF!="Yes",R1005,(R1005+K1005*0.5))</f>
        <v>#REF!</v>
      </c>
      <c r="U1005" s="151">
        <f t="shared" si="298"/>
        <v>0</v>
      </c>
      <c r="V1005" s="16">
        <f t="shared" si="299"/>
        <v>0</v>
      </c>
      <c r="W1005" s="16">
        <f t="shared" si="300"/>
        <v>0</v>
      </c>
      <c r="X1005" s="138">
        <f>IF(ISNUMBER(VLOOKUP('Rate Calculations'!$A1005,#REF!,5,FALSE)),VLOOKUP('Rate Calculations'!$A1005,#REF!,5,FALSE),0)</f>
        <v>0</v>
      </c>
      <c r="Y1005" s="89">
        <f>IF(ISNUMBER(VLOOKUP('Rate Calculations'!$A1005,#REF!,6,FALSE)),VLOOKUP('Rate Calculations'!$A1005,#REF!,6,FALSE),0)</f>
        <v>0</v>
      </c>
      <c r="Z1005" s="17">
        <f t="shared" si="301"/>
        <v>0</v>
      </c>
      <c r="AA1005" s="18">
        <f t="shared" si="302"/>
        <v>0</v>
      </c>
      <c r="AB1005" s="46">
        <f t="shared" si="287"/>
        <v>0</v>
      </c>
      <c r="AC1005" s="24">
        <f t="shared" si="303"/>
        <v>0</v>
      </c>
      <c r="AD1005" s="24">
        <f t="shared" si="304"/>
        <v>0</v>
      </c>
      <c r="AE1005" s="27" t="e">
        <f>IF(#REF!="Yes",AC1005,(AC1005+V1005*0.5))</f>
        <v>#REF!</v>
      </c>
      <c r="AF1005" s="27" t="e">
        <f>IF(#REF!="Yes",AD1005,(AD1005+W1005*0.5))</f>
        <v>#REF!</v>
      </c>
    </row>
    <row r="1006" spans="1:32">
      <c r="A1006" s="57" t="str">
        <f t="shared" si="288"/>
        <v xml:space="preserve"> </v>
      </c>
      <c r="B1006" s="57"/>
      <c r="C1006" s="57"/>
      <c r="D1006" s="30" t="str">
        <f>IFERROR((GETPIVOTDATA("Average of Certified Payroll Hourly Rate",'Pivot Table'!$X$3,"Firm Name",A1006,"Class Round 3 (PSPO)",B1006)),"")</f>
        <v/>
      </c>
      <c r="E1006" s="7"/>
      <c r="F1006" s="7"/>
      <c r="G1006" s="151"/>
      <c r="H1006" s="349">
        <f t="shared" si="289"/>
        <v>1.7500000000000002E-2</v>
      </c>
      <c r="I1006" s="19">
        <f t="shared" si="290"/>
        <v>0</v>
      </c>
      <c r="J1006" s="67">
        <f t="shared" si="291"/>
        <v>3.5000000000000003E-2</v>
      </c>
      <c r="K1006" s="19">
        <f t="shared" si="292"/>
        <v>0</v>
      </c>
      <c r="L1006" s="138">
        <f>IF(ISNUMBER(VLOOKUP('Rate Calculations'!$A1006,#REF!,2,FALSE)),VLOOKUP('Rate Calculations'!$A1006,#REF!,2,FALSE),0)</f>
        <v>0</v>
      </c>
      <c r="M1006" s="89">
        <f>IF(ISNUMBER(VLOOKUP('Rate Calculations'!$A1006,#REF!,4,FALSE)),VLOOKUP('Rate Calculations'!$A1006,#REF!,4,FALSE),0)</f>
        <v>0</v>
      </c>
      <c r="N1006" s="17">
        <f t="shared" si="293"/>
        <v>0</v>
      </c>
      <c r="O1006" s="18">
        <f t="shared" si="294"/>
        <v>0</v>
      </c>
      <c r="P1006" s="139">
        <f t="shared" si="295"/>
        <v>0</v>
      </c>
      <c r="Q1006" s="66">
        <f t="shared" si="296"/>
        <v>0</v>
      </c>
      <c r="R1006" s="66">
        <f t="shared" si="297"/>
        <v>0</v>
      </c>
      <c r="S1006" s="10" t="e">
        <f>IF(#REF!="Yes",Q1006,(Q1006+I1006*0.5))</f>
        <v>#REF!</v>
      </c>
      <c r="T1006" s="10" t="e">
        <f>IF(#REF!="Yes",R1006,(R1006+K1006*0.5))</f>
        <v>#REF!</v>
      </c>
      <c r="U1006" s="151">
        <f t="shared" si="298"/>
        <v>0</v>
      </c>
      <c r="V1006" s="16">
        <f t="shared" si="299"/>
        <v>0</v>
      </c>
      <c r="W1006" s="16">
        <f t="shared" si="300"/>
        <v>0</v>
      </c>
      <c r="X1006" s="138">
        <f>IF(ISNUMBER(VLOOKUP('Rate Calculations'!$A1006,#REF!,5,FALSE)),VLOOKUP('Rate Calculations'!$A1006,#REF!,5,FALSE),0)</f>
        <v>0</v>
      </c>
      <c r="Y1006" s="89">
        <f>IF(ISNUMBER(VLOOKUP('Rate Calculations'!$A1006,#REF!,6,FALSE)),VLOOKUP('Rate Calculations'!$A1006,#REF!,6,FALSE),0)</f>
        <v>0</v>
      </c>
      <c r="Z1006" s="17">
        <f t="shared" si="301"/>
        <v>0</v>
      </c>
      <c r="AA1006" s="18">
        <f t="shared" si="302"/>
        <v>0</v>
      </c>
      <c r="AB1006" s="46">
        <f t="shared" si="287"/>
        <v>0</v>
      </c>
      <c r="AC1006" s="24">
        <f t="shared" si="303"/>
        <v>0</v>
      </c>
      <c r="AD1006" s="24">
        <f t="shared" si="304"/>
        <v>0</v>
      </c>
      <c r="AE1006" s="27" t="e">
        <f>IF(#REF!="Yes",AC1006,(AC1006+V1006*0.5))</f>
        <v>#REF!</v>
      </c>
      <c r="AF1006" s="27" t="e">
        <f>IF(#REF!="Yes",AD1006,(AD1006+W1006*0.5))</f>
        <v>#REF!</v>
      </c>
    </row>
    <row r="1007" spans="1:32">
      <c r="A1007" s="57" t="str">
        <f t="shared" si="288"/>
        <v xml:space="preserve"> </v>
      </c>
      <c r="B1007" s="57"/>
      <c r="C1007" s="57"/>
      <c r="D1007" s="30" t="str">
        <f>IFERROR((GETPIVOTDATA("Average of Certified Payroll Hourly Rate",'Pivot Table'!$X$3,"Firm Name",A1007,"Class Round 3 (PSPO)",B1007)),"")</f>
        <v/>
      </c>
      <c r="E1007" s="7"/>
      <c r="F1007" s="7"/>
      <c r="G1007" s="151"/>
      <c r="H1007" s="349">
        <f t="shared" si="289"/>
        <v>1.7500000000000002E-2</v>
      </c>
      <c r="I1007" s="19">
        <f t="shared" si="290"/>
        <v>0</v>
      </c>
      <c r="J1007" s="67">
        <f t="shared" si="291"/>
        <v>3.5000000000000003E-2</v>
      </c>
      <c r="K1007" s="19">
        <f t="shared" si="292"/>
        <v>0</v>
      </c>
      <c r="L1007" s="138">
        <f>IF(ISNUMBER(VLOOKUP('Rate Calculations'!$A1007,#REF!,2,FALSE)),VLOOKUP('Rate Calculations'!$A1007,#REF!,2,FALSE),0)</f>
        <v>0</v>
      </c>
      <c r="M1007" s="89">
        <f>IF(ISNUMBER(VLOOKUP('Rate Calculations'!$A1007,#REF!,4,FALSE)),VLOOKUP('Rate Calculations'!$A1007,#REF!,4,FALSE),0)</f>
        <v>0</v>
      </c>
      <c r="N1007" s="17">
        <f t="shared" si="293"/>
        <v>0</v>
      </c>
      <c r="O1007" s="18">
        <f t="shared" si="294"/>
        <v>0</v>
      </c>
      <c r="P1007" s="139">
        <f t="shared" si="295"/>
        <v>0</v>
      </c>
      <c r="Q1007" s="66">
        <f t="shared" si="296"/>
        <v>0</v>
      </c>
      <c r="R1007" s="66">
        <f t="shared" si="297"/>
        <v>0</v>
      </c>
      <c r="S1007" s="10" t="e">
        <f>IF(#REF!="Yes",Q1007,(Q1007+I1007*0.5))</f>
        <v>#REF!</v>
      </c>
      <c r="T1007" s="10" t="e">
        <f>IF(#REF!="Yes",R1007,(R1007+K1007*0.5))</f>
        <v>#REF!</v>
      </c>
      <c r="U1007" s="151">
        <f t="shared" si="298"/>
        <v>0</v>
      </c>
      <c r="V1007" s="16">
        <f t="shared" si="299"/>
        <v>0</v>
      </c>
      <c r="W1007" s="16">
        <f t="shared" si="300"/>
        <v>0</v>
      </c>
      <c r="X1007" s="138">
        <f>IF(ISNUMBER(VLOOKUP('Rate Calculations'!$A1007,#REF!,5,FALSE)),VLOOKUP('Rate Calculations'!$A1007,#REF!,5,FALSE),0)</f>
        <v>0</v>
      </c>
      <c r="Y1007" s="89">
        <f>IF(ISNUMBER(VLOOKUP('Rate Calculations'!$A1007,#REF!,6,FALSE)),VLOOKUP('Rate Calculations'!$A1007,#REF!,6,FALSE),0)</f>
        <v>0</v>
      </c>
      <c r="Z1007" s="17">
        <f t="shared" si="301"/>
        <v>0</v>
      </c>
      <c r="AA1007" s="18">
        <f t="shared" si="302"/>
        <v>0</v>
      </c>
      <c r="AB1007" s="46">
        <f t="shared" si="287"/>
        <v>0</v>
      </c>
      <c r="AC1007" s="24">
        <f t="shared" si="303"/>
        <v>0</v>
      </c>
      <c r="AD1007" s="24">
        <f t="shared" si="304"/>
        <v>0</v>
      </c>
      <c r="AE1007" s="27" t="e">
        <f>IF(#REF!="Yes",AC1007,(AC1007+V1007*0.5))</f>
        <v>#REF!</v>
      </c>
      <c r="AF1007" s="27" t="e">
        <f>IF(#REF!="Yes",AD1007,(AD1007+W1007*0.5))</f>
        <v>#REF!</v>
      </c>
    </row>
    <row r="1008" spans="1:32">
      <c r="A1008" s="57" t="str">
        <f t="shared" si="288"/>
        <v xml:space="preserve"> </v>
      </c>
      <c r="B1008" s="57"/>
      <c r="C1008" s="57"/>
      <c r="D1008" s="30" t="str">
        <f>IFERROR((GETPIVOTDATA("Average of Certified Payroll Hourly Rate",'Pivot Table'!$X$3,"Firm Name",A1008,"Class Round 3 (PSPO)",B1008)),"")</f>
        <v/>
      </c>
      <c r="E1008" s="7"/>
      <c r="F1008" s="7"/>
      <c r="G1008" s="151"/>
      <c r="H1008" s="349">
        <f t="shared" si="289"/>
        <v>1.7500000000000002E-2</v>
      </c>
      <c r="I1008" s="19">
        <f t="shared" si="290"/>
        <v>0</v>
      </c>
      <c r="J1008" s="67">
        <f t="shared" si="291"/>
        <v>3.5000000000000003E-2</v>
      </c>
      <c r="K1008" s="19">
        <f t="shared" si="292"/>
        <v>0</v>
      </c>
      <c r="L1008" s="138">
        <f>IF(ISNUMBER(VLOOKUP('Rate Calculations'!$A1008,#REF!,2,FALSE)),VLOOKUP('Rate Calculations'!$A1008,#REF!,2,FALSE),0)</f>
        <v>0</v>
      </c>
      <c r="M1008" s="89">
        <f>IF(ISNUMBER(VLOOKUP('Rate Calculations'!$A1008,#REF!,4,FALSE)),VLOOKUP('Rate Calculations'!$A1008,#REF!,4,FALSE),0)</f>
        <v>0</v>
      </c>
      <c r="N1008" s="17">
        <f t="shared" si="293"/>
        <v>0</v>
      </c>
      <c r="O1008" s="18">
        <f t="shared" si="294"/>
        <v>0</v>
      </c>
      <c r="P1008" s="139">
        <f t="shared" si="295"/>
        <v>0</v>
      </c>
      <c r="Q1008" s="66">
        <f t="shared" si="296"/>
        <v>0</v>
      </c>
      <c r="R1008" s="66">
        <f t="shared" si="297"/>
        <v>0</v>
      </c>
      <c r="S1008" s="10" t="e">
        <f>IF(#REF!="Yes",Q1008,(Q1008+I1008*0.5))</f>
        <v>#REF!</v>
      </c>
      <c r="T1008" s="10" t="e">
        <f>IF(#REF!="Yes",R1008,(R1008+K1008*0.5))</f>
        <v>#REF!</v>
      </c>
      <c r="U1008" s="151">
        <f t="shared" si="298"/>
        <v>0</v>
      </c>
      <c r="V1008" s="16">
        <f t="shared" si="299"/>
        <v>0</v>
      </c>
      <c r="W1008" s="16">
        <f t="shared" si="300"/>
        <v>0</v>
      </c>
      <c r="X1008" s="138">
        <f>IF(ISNUMBER(VLOOKUP('Rate Calculations'!$A1008,#REF!,5,FALSE)),VLOOKUP('Rate Calculations'!$A1008,#REF!,5,FALSE),0)</f>
        <v>0</v>
      </c>
      <c r="Y1008" s="89">
        <f>IF(ISNUMBER(VLOOKUP('Rate Calculations'!$A1008,#REF!,6,FALSE)),VLOOKUP('Rate Calculations'!$A1008,#REF!,6,FALSE),0)</f>
        <v>0</v>
      </c>
      <c r="Z1008" s="17">
        <f t="shared" si="301"/>
        <v>0</v>
      </c>
      <c r="AA1008" s="18">
        <f t="shared" si="302"/>
        <v>0</v>
      </c>
      <c r="AB1008" s="46">
        <f t="shared" si="287"/>
        <v>0</v>
      </c>
      <c r="AC1008" s="24">
        <f t="shared" si="303"/>
        <v>0</v>
      </c>
      <c r="AD1008" s="24">
        <f t="shared" si="304"/>
        <v>0</v>
      </c>
      <c r="AE1008" s="27" t="e">
        <f>IF(#REF!="Yes",AC1008,(AC1008+V1008*0.5))</f>
        <v>#REF!</v>
      </c>
      <c r="AF1008" s="27" t="e">
        <f>IF(#REF!="Yes",AD1008,(AD1008+W1008*0.5))</f>
        <v>#REF!</v>
      </c>
    </row>
    <row r="1009" spans="1:32">
      <c r="A1009" s="57" t="str">
        <f t="shared" si="288"/>
        <v xml:space="preserve"> </v>
      </c>
      <c r="B1009" s="57"/>
      <c r="C1009" s="57"/>
      <c r="D1009" s="30" t="str">
        <f>IFERROR((GETPIVOTDATA("Average of Certified Payroll Hourly Rate",'Pivot Table'!$X$3,"Firm Name",A1009,"Class Round 3 (PSPO)",B1009)),"")</f>
        <v/>
      </c>
      <c r="E1009" s="7"/>
      <c r="F1009" s="7"/>
      <c r="G1009" s="151"/>
      <c r="H1009" s="349">
        <f t="shared" si="289"/>
        <v>1.7500000000000002E-2</v>
      </c>
      <c r="I1009" s="19">
        <f t="shared" si="290"/>
        <v>0</v>
      </c>
      <c r="J1009" s="67">
        <f t="shared" si="291"/>
        <v>3.5000000000000003E-2</v>
      </c>
      <c r="K1009" s="19">
        <f t="shared" si="292"/>
        <v>0</v>
      </c>
      <c r="L1009" s="138">
        <f>IF(ISNUMBER(VLOOKUP('Rate Calculations'!$A1009,#REF!,2,FALSE)),VLOOKUP('Rate Calculations'!$A1009,#REF!,2,FALSE),0)</f>
        <v>0</v>
      </c>
      <c r="M1009" s="89">
        <f>IF(ISNUMBER(VLOOKUP('Rate Calculations'!$A1009,#REF!,4,FALSE)),VLOOKUP('Rate Calculations'!$A1009,#REF!,4,FALSE),0)</f>
        <v>0</v>
      </c>
      <c r="N1009" s="17">
        <f t="shared" si="293"/>
        <v>0</v>
      </c>
      <c r="O1009" s="18">
        <f t="shared" si="294"/>
        <v>0</v>
      </c>
      <c r="P1009" s="139">
        <f t="shared" si="295"/>
        <v>0</v>
      </c>
      <c r="Q1009" s="66">
        <f t="shared" si="296"/>
        <v>0</v>
      </c>
      <c r="R1009" s="66">
        <f t="shared" si="297"/>
        <v>0</v>
      </c>
      <c r="S1009" s="10" t="e">
        <f>IF(#REF!="Yes",Q1009,(Q1009+I1009*0.5))</f>
        <v>#REF!</v>
      </c>
      <c r="T1009" s="10" t="e">
        <f>IF(#REF!="Yes",R1009,(R1009+K1009*0.5))</f>
        <v>#REF!</v>
      </c>
      <c r="U1009" s="151">
        <f t="shared" si="298"/>
        <v>0</v>
      </c>
      <c r="V1009" s="16">
        <f t="shared" si="299"/>
        <v>0</v>
      </c>
      <c r="W1009" s="16">
        <f t="shared" si="300"/>
        <v>0</v>
      </c>
      <c r="X1009" s="138">
        <f>IF(ISNUMBER(VLOOKUP('Rate Calculations'!$A1009,#REF!,5,FALSE)),VLOOKUP('Rate Calculations'!$A1009,#REF!,5,FALSE),0)</f>
        <v>0</v>
      </c>
      <c r="Y1009" s="89">
        <f>IF(ISNUMBER(VLOOKUP('Rate Calculations'!$A1009,#REF!,6,FALSE)),VLOOKUP('Rate Calculations'!$A1009,#REF!,6,FALSE),0)</f>
        <v>0</v>
      </c>
      <c r="Z1009" s="17">
        <f t="shared" si="301"/>
        <v>0</v>
      </c>
      <c r="AA1009" s="18">
        <f t="shared" si="302"/>
        <v>0</v>
      </c>
      <c r="AB1009" s="46">
        <f t="shared" si="287"/>
        <v>0</v>
      </c>
      <c r="AC1009" s="24">
        <f t="shared" si="303"/>
        <v>0</v>
      </c>
      <c r="AD1009" s="24">
        <f t="shared" si="304"/>
        <v>0</v>
      </c>
      <c r="AE1009" s="27" t="e">
        <f>IF(#REF!="Yes",AC1009,(AC1009+V1009*0.5))</f>
        <v>#REF!</v>
      </c>
      <c r="AF1009" s="27" t="e">
        <f>IF(#REF!="Yes",AD1009,(AD1009+W1009*0.5))</f>
        <v>#REF!</v>
      </c>
    </row>
    <row r="1010" spans="1:32">
      <c r="A1010" s="57" t="str">
        <f t="shared" si="288"/>
        <v xml:space="preserve"> </v>
      </c>
      <c r="B1010" s="57"/>
      <c r="C1010" s="57"/>
      <c r="D1010" s="30" t="str">
        <f>IFERROR((GETPIVOTDATA("Average of Certified Payroll Hourly Rate",'Pivot Table'!$X$3,"Firm Name",A1010,"Class Round 3 (PSPO)",B1010)),"")</f>
        <v/>
      </c>
      <c r="E1010" s="7"/>
      <c r="F1010" s="7"/>
      <c r="G1010" s="151"/>
      <c r="H1010" s="349">
        <f t="shared" si="289"/>
        <v>1.7500000000000002E-2</v>
      </c>
      <c r="I1010" s="19">
        <f t="shared" si="290"/>
        <v>0</v>
      </c>
      <c r="J1010" s="67">
        <f t="shared" si="291"/>
        <v>3.5000000000000003E-2</v>
      </c>
      <c r="K1010" s="19">
        <f t="shared" si="292"/>
        <v>0</v>
      </c>
      <c r="L1010" s="138">
        <f>IF(ISNUMBER(VLOOKUP('Rate Calculations'!$A1010,#REF!,2,FALSE)),VLOOKUP('Rate Calculations'!$A1010,#REF!,2,FALSE),0)</f>
        <v>0</v>
      </c>
      <c r="M1010" s="89">
        <f>IF(ISNUMBER(VLOOKUP('Rate Calculations'!$A1010,#REF!,4,FALSE)),VLOOKUP('Rate Calculations'!$A1010,#REF!,4,FALSE),0)</f>
        <v>0</v>
      </c>
      <c r="N1010" s="17">
        <f t="shared" si="293"/>
        <v>0</v>
      </c>
      <c r="O1010" s="18">
        <f t="shared" si="294"/>
        <v>0</v>
      </c>
      <c r="P1010" s="139">
        <f t="shared" si="295"/>
        <v>0</v>
      </c>
      <c r="Q1010" s="66">
        <f t="shared" si="296"/>
        <v>0</v>
      </c>
      <c r="R1010" s="66">
        <f t="shared" si="297"/>
        <v>0</v>
      </c>
      <c r="S1010" s="10" t="e">
        <f>IF(#REF!="Yes",Q1010,(Q1010+I1010*0.5))</f>
        <v>#REF!</v>
      </c>
      <c r="T1010" s="10" t="e">
        <f>IF(#REF!="Yes",R1010,(R1010+K1010*0.5))</f>
        <v>#REF!</v>
      </c>
      <c r="U1010" s="151">
        <f t="shared" si="298"/>
        <v>0</v>
      </c>
      <c r="V1010" s="16">
        <f t="shared" si="299"/>
        <v>0</v>
      </c>
      <c r="W1010" s="16">
        <f t="shared" si="300"/>
        <v>0</v>
      </c>
      <c r="X1010" s="138">
        <f>IF(ISNUMBER(VLOOKUP('Rate Calculations'!$A1010,#REF!,5,FALSE)),VLOOKUP('Rate Calculations'!$A1010,#REF!,5,FALSE),0)</f>
        <v>0</v>
      </c>
      <c r="Y1010" s="89">
        <f>IF(ISNUMBER(VLOOKUP('Rate Calculations'!$A1010,#REF!,6,FALSE)),VLOOKUP('Rate Calculations'!$A1010,#REF!,6,FALSE),0)</f>
        <v>0</v>
      </c>
      <c r="Z1010" s="17">
        <f t="shared" si="301"/>
        <v>0</v>
      </c>
      <c r="AA1010" s="18">
        <f t="shared" si="302"/>
        <v>0</v>
      </c>
      <c r="AB1010" s="46">
        <f t="shared" si="287"/>
        <v>0</v>
      </c>
      <c r="AC1010" s="24">
        <f t="shared" si="303"/>
        <v>0</v>
      </c>
      <c r="AD1010" s="24">
        <f t="shared" si="304"/>
        <v>0</v>
      </c>
      <c r="AE1010" s="27" t="e">
        <f>IF(#REF!="Yes",AC1010,(AC1010+V1010*0.5))</f>
        <v>#REF!</v>
      </c>
      <c r="AF1010" s="27" t="e">
        <f>IF(#REF!="Yes",AD1010,(AD1010+W1010*0.5))</f>
        <v>#REF!</v>
      </c>
    </row>
    <row r="1011" spans="1:32">
      <c r="A1011" s="57" t="str">
        <f t="shared" si="288"/>
        <v xml:space="preserve"> </v>
      </c>
      <c r="B1011" s="57"/>
      <c r="C1011" s="57"/>
      <c r="D1011" s="30" t="str">
        <f>IFERROR((GETPIVOTDATA("Average of Certified Payroll Hourly Rate",'Pivot Table'!$X$3,"Firm Name",A1011,"Class Round 3 (PSPO)",B1011)),"")</f>
        <v/>
      </c>
      <c r="E1011" s="7"/>
      <c r="F1011" s="7"/>
      <c r="G1011" s="151"/>
      <c r="H1011" s="349">
        <f t="shared" si="289"/>
        <v>1.7500000000000002E-2</v>
      </c>
      <c r="I1011" s="19">
        <f t="shared" si="290"/>
        <v>0</v>
      </c>
      <c r="J1011" s="67">
        <f t="shared" si="291"/>
        <v>3.5000000000000003E-2</v>
      </c>
      <c r="K1011" s="19">
        <f t="shared" si="292"/>
        <v>0</v>
      </c>
      <c r="L1011" s="138">
        <f>IF(ISNUMBER(VLOOKUP('Rate Calculations'!$A1011,#REF!,2,FALSE)),VLOOKUP('Rate Calculations'!$A1011,#REF!,2,FALSE),0)</f>
        <v>0</v>
      </c>
      <c r="M1011" s="89">
        <f>IF(ISNUMBER(VLOOKUP('Rate Calculations'!$A1011,#REF!,4,FALSE)),VLOOKUP('Rate Calculations'!$A1011,#REF!,4,FALSE),0)</f>
        <v>0</v>
      </c>
      <c r="N1011" s="17">
        <f t="shared" si="293"/>
        <v>0</v>
      </c>
      <c r="O1011" s="18">
        <f t="shared" si="294"/>
        <v>0</v>
      </c>
      <c r="P1011" s="139">
        <f t="shared" si="295"/>
        <v>0</v>
      </c>
      <c r="Q1011" s="66">
        <f t="shared" si="296"/>
        <v>0</v>
      </c>
      <c r="R1011" s="66">
        <f t="shared" si="297"/>
        <v>0</v>
      </c>
      <c r="S1011" s="10" t="e">
        <f>IF(#REF!="Yes",Q1011,(Q1011+I1011*0.5))</f>
        <v>#REF!</v>
      </c>
      <c r="T1011" s="10" t="e">
        <f>IF(#REF!="Yes",R1011,(R1011+K1011*0.5))</f>
        <v>#REF!</v>
      </c>
      <c r="U1011" s="151">
        <f t="shared" si="298"/>
        <v>0</v>
      </c>
      <c r="V1011" s="16">
        <f t="shared" si="299"/>
        <v>0</v>
      </c>
      <c r="W1011" s="16">
        <f t="shared" si="300"/>
        <v>0</v>
      </c>
      <c r="X1011" s="138">
        <f>IF(ISNUMBER(VLOOKUP('Rate Calculations'!$A1011,#REF!,5,FALSE)),VLOOKUP('Rate Calculations'!$A1011,#REF!,5,FALSE),0)</f>
        <v>0</v>
      </c>
      <c r="Y1011" s="89">
        <f>IF(ISNUMBER(VLOOKUP('Rate Calculations'!$A1011,#REF!,6,FALSE)),VLOOKUP('Rate Calculations'!$A1011,#REF!,6,FALSE),0)</f>
        <v>0</v>
      </c>
      <c r="Z1011" s="17">
        <f t="shared" si="301"/>
        <v>0</v>
      </c>
      <c r="AA1011" s="18">
        <f t="shared" si="302"/>
        <v>0</v>
      </c>
      <c r="AB1011" s="46">
        <f t="shared" si="287"/>
        <v>0</v>
      </c>
      <c r="AC1011" s="24">
        <f t="shared" si="303"/>
        <v>0</v>
      </c>
      <c r="AD1011" s="24">
        <f t="shared" si="304"/>
        <v>0</v>
      </c>
      <c r="AE1011" s="27" t="e">
        <f>IF(#REF!="Yes",AC1011,(AC1011+V1011*0.5))</f>
        <v>#REF!</v>
      </c>
      <c r="AF1011" s="27" t="e">
        <f>IF(#REF!="Yes",AD1011,(AD1011+W1011*0.5))</f>
        <v>#REF!</v>
      </c>
    </row>
    <row r="1012" spans="1:32">
      <c r="A1012" s="57" t="str">
        <f t="shared" si="288"/>
        <v xml:space="preserve"> </v>
      </c>
      <c r="B1012" s="57"/>
      <c r="C1012" s="57"/>
      <c r="D1012" s="30" t="str">
        <f>IFERROR((GETPIVOTDATA("Average of Certified Payroll Hourly Rate",'Pivot Table'!$X$3,"Firm Name",A1012,"Class Round 3 (PSPO)",B1012)),"")</f>
        <v/>
      </c>
      <c r="E1012" s="7"/>
      <c r="F1012" s="7"/>
      <c r="G1012" s="151"/>
      <c r="H1012" s="349">
        <f t="shared" si="289"/>
        <v>1.7500000000000002E-2</v>
      </c>
      <c r="I1012" s="19">
        <f t="shared" si="290"/>
        <v>0</v>
      </c>
      <c r="J1012" s="67">
        <f t="shared" si="291"/>
        <v>3.5000000000000003E-2</v>
      </c>
      <c r="K1012" s="19">
        <f t="shared" si="292"/>
        <v>0</v>
      </c>
      <c r="L1012" s="138">
        <f>IF(ISNUMBER(VLOOKUP('Rate Calculations'!$A1012,#REF!,2,FALSE)),VLOOKUP('Rate Calculations'!$A1012,#REF!,2,FALSE),0)</f>
        <v>0</v>
      </c>
      <c r="M1012" s="89">
        <f>IF(ISNUMBER(VLOOKUP('Rate Calculations'!$A1012,#REF!,4,FALSE)),VLOOKUP('Rate Calculations'!$A1012,#REF!,4,FALSE),0)</f>
        <v>0</v>
      </c>
      <c r="N1012" s="17">
        <f t="shared" si="293"/>
        <v>0</v>
      </c>
      <c r="O1012" s="18">
        <f t="shared" si="294"/>
        <v>0</v>
      </c>
      <c r="P1012" s="139">
        <f t="shared" si="295"/>
        <v>0</v>
      </c>
      <c r="Q1012" s="66">
        <f t="shared" si="296"/>
        <v>0</v>
      </c>
      <c r="R1012" s="66">
        <f t="shared" si="297"/>
        <v>0</v>
      </c>
      <c r="S1012" s="10" t="e">
        <f>IF(#REF!="Yes",Q1012,(Q1012+I1012*0.5))</f>
        <v>#REF!</v>
      </c>
      <c r="T1012" s="10" t="e">
        <f>IF(#REF!="Yes",R1012,(R1012+K1012*0.5))</f>
        <v>#REF!</v>
      </c>
      <c r="U1012" s="151">
        <f t="shared" si="298"/>
        <v>0</v>
      </c>
      <c r="V1012" s="16">
        <f t="shared" si="299"/>
        <v>0</v>
      </c>
      <c r="W1012" s="16">
        <f t="shared" si="300"/>
        <v>0</v>
      </c>
      <c r="X1012" s="138">
        <f>IF(ISNUMBER(VLOOKUP('Rate Calculations'!$A1012,#REF!,5,FALSE)),VLOOKUP('Rate Calculations'!$A1012,#REF!,5,FALSE),0)</f>
        <v>0</v>
      </c>
      <c r="Y1012" s="89">
        <f>IF(ISNUMBER(VLOOKUP('Rate Calculations'!$A1012,#REF!,6,FALSE)),VLOOKUP('Rate Calculations'!$A1012,#REF!,6,FALSE),0)</f>
        <v>0</v>
      </c>
      <c r="Z1012" s="17">
        <f t="shared" si="301"/>
        <v>0</v>
      </c>
      <c r="AA1012" s="18">
        <f t="shared" si="302"/>
        <v>0</v>
      </c>
      <c r="AB1012" s="46">
        <f t="shared" si="287"/>
        <v>0</v>
      </c>
      <c r="AC1012" s="24">
        <f t="shared" si="303"/>
        <v>0</v>
      </c>
      <c r="AD1012" s="24">
        <f t="shared" si="304"/>
        <v>0</v>
      </c>
      <c r="AE1012" s="27" t="e">
        <f>IF(#REF!="Yes",AC1012,(AC1012+V1012*0.5))</f>
        <v>#REF!</v>
      </c>
      <c r="AF1012" s="27" t="e">
        <f>IF(#REF!="Yes",AD1012,(AD1012+W1012*0.5))</f>
        <v>#REF!</v>
      </c>
    </row>
    <row r="1013" spans="1:32">
      <c r="A1013" s="57" t="str">
        <f t="shared" si="288"/>
        <v xml:space="preserve"> </v>
      </c>
      <c r="B1013" s="57"/>
      <c r="C1013" s="57"/>
      <c r="D1013" s="30" t="str">
        <f>IFERROR((GETPIVOTDATA("Average of Certified Payroll Hourly Rate",'Pivot Table'!$X$3,"Firm Name",A1013,"Class Round 3 (PSPO)",B1013)),"")</f>
        <v/>
      </c>
      <c r="E1013" s="7"/>
      <c r="F1013" s="7"/>
      <c r="G1013" s="151"/>
      <c r="H1013" s="349">
        <f t="shared" si="289"/>
        <v>1.7500000000000002E-2</v>
      </c>
      <c r="I1013" s="19">
        <f t="shared" si="290"/>
        <v>0</v>
      </c>
      <c r="J1013" s="67">
        <f t="shared" si="291"/>
        <v>3.5000000000000003E-2</v>
      </c>
      <c r="K1013" s="19">
        <f t="shared" si="292"/>
        <v>0</v>
      </c>
      <c r="L1013" s="138">
        <f>IF(ISNUMBER(VLOOKUP('Rate Calculations'!$A1013,#REF!,2,FALSE)),VLOOKUP('Rate Calculations'!$A1013,#REF!,2,FALSE),0)</f>
        <v>0</v>
      </c>
      <c r="M1013" s="89">
        <f>IF(ISNUMBER(VLOOKUP('Rate Calculations'!$A1013,#REF!,4,FALSE)),VLOOKUP('Rate Calculations'!$A1013,#REF!,4,FALSE),0)</f>
        <v>0</v>
      </c>
      <c r="N1013" s="17">
        <f t="shared" si="293"/>
        <v>0</v>
      </c>
      <c r="O1013" s="18">
        <f t="shared" si="294"/>
        <v>0</v>
      </c>
      <c r="P1013" s="139">
        <f t="shared" si="295"/>
        <v>0</v>
      </c>
      <c r="Q1013" s="66">
        <f t="shared" si="296"/>
        <v>0</v>
      </c>
      <c r="R1013" s="66">
        <f t="shared" si="297"/>
        <v>0</v>
      </c>
      <c r="S1013" s="10" t="e">
        <f>IF(#REF!="Yes",Q1013,(Q1013+I1013*0.5))</f>
        <v>#REF!</v>
      </c>
      <c r="T1013" s="10" t="e">
        <f>IF(#REF!="Yes",R1013,(R1013+K1013*0.5))</f>
        <v>#REF!</v>
      </c>
      <c r="U1013" s="151">
        <f t="shared" si="298"/>
        <v>0</v>
      </c>
      <c r="V1013" s="16">
        <f t="shared" si="299"/>
        <v>0</v>
      </c>
      <c r="W1013" s="16">
        <f t="shared" si="300"/>
        <v>0</v>
      </c>
      <c r="X1013" s="138">
        <f>IF(ISNUMBER(VLOOKUP('Rate Calculations'!$A1013,#REF!,5,FALSE)),VLOOKUP('Rate Calculations'!$A1013,#REF!,5,FALSE),0)</f>
        <v>0</v>
      </c>
      <c r="Y1013" s="89">
        <f>IF(ISNUMBER(VLOOKUP('Rate Calculations'!$A1013,#REF!,6,FALSE)),VLOOKUP('Rate Calculations'!$A1013,#REF!,6,FALSE),0)</f>
        <v>0</v>
      </c>
      <c r="Z1013" s="17">
        <f t="shared" si="301"/>
        <v>0</v>
      </c>
      <c r="AA1013" s="18">
        <f t="shared" si="302"/>
        <v>0</v>
      </c>
      <c r="AB1013" s="46">
        <f t="shared" si="287"/>
        <v>0</v>
      </c>
      <c r="AC1013" s="24">
        <f t="shared" si="303"/>
        <v>0</v>
      </c>
      <c r="AD1013" s="24">
        <f t="shared" si="304"/>
        <v>0</v>
      </c>
      <c r="AE1013" s="27" t="e">
        <f>IF(#REF!="Yes",AC1013,(AC1013+V1013*0.5))</f>
        <v>#REF!</v>
      </c>
      <c r="AF1013" s="27" t="e">
        <f>IF(#REF!="Yes",AD1013,(AD1013+W1013*0.5))</f>
        <v>#REF!</v>
      </c>
    </row>
    <row r="1014" spans="1:32">
      <c r="A1014" s="57" t="str">
        <f t="shared" si="288"/>
        <v xml:space="preserve"> </v>
      </c>
      <c r="B1014" s="57"/>
      <c r="C1014" s="57"/>
      <c r="D1014" s="30" t="str">
        <f>IFERROR((GETPIVOTDATA("Average of Certified Payroll Hourly Rate",'Pivot Table'!$X$3,"Firm Name",A1014,"Class Round 3 (PSPO)",B1014)),"")</f>
        <v/>
      </c>
      <c r="E1014" s="7"/>
      <c r="F1014" s="7"/>
      <c r="G1014" s="151"/>
      <c r="H1014" s="349">
        <f t="shared" si="289"/>
        <v>1.7500000000000002E-2</v>
      </c>
      <c r="I1014" s="19">
        <f t="shared" si="290"/>
        <v>0</v>
      </c>
      <c r="J1014" s="67">
        <f t="shared" si="291"/>
        <v>3.5000000000000003E-2</v>
      </c>
      <c r="K1014" s="19">
        <f t="shared" si="292"/>
        <v>0</v>
      </c>
      <c r="L1014" s="138">
        <f>IF(ISNUMBER(VLOOKUP('Rate Calculations'!$A1014,#REF!,2,FALSE)),VLOOKUP('Rate Calculations'!$A1014,#REF!,2,FALSE),0)</f>
        <v>0</v>
      </c>
      <c r="M1014" s="89">
        <f>IF(ISNUMBER(VLOOKUP('Rate Calculations'!$A1014,#REF!,4,FALSE)),VLOOKUP('Rate Calculations'!$A1014,#REF!,4,FALSE),0)</f>
        <v>0</v>
      </c>
      <c r="N1014" s="17">
        <f t="shared" si="293"/>
        <v>0</v>
      </c>
      <c r="O1014" s="18">
        <f t="shared" si="294"/>
        <v>0</v>
      </c>
      <c r="P1014" s="139">
        <f t="shared" si="295"/>
        <v>0</v>
      </c>
      <c r="Q1014" s="66">
        <f t="shared" si="296"/>
        <v>0</v>
      </c>
      <c r="R1014" s="66">
        <f t="shared" si="297"/>
        <v>0</v>
      </c>
      <c r="S1014" s="10" t="e">
        <f>IF(#REF!="Yes",Q1014,(Q1014+I1014*0.5))</f>
        <v>#REF!</v>
      </c>
      <c r="T1014" s="10" t="e">
        <f>IF(#REF!="Yes",R1014,(R1014+K1014*0.5))</f>
        <v>#REF!</v>
      </c>
      <c r="U1014" s="151">
        <f t="shared" si="298"/>
        <v>0</v>
      </c>
      <c r="V1014" s="16">
        <f t="shared" si="299"/>
        <v>0</v>
      </c>
      <c r="W1014" s="16">
        <f t="shared" si="300"/>
        <v>0</v>
      </c>
      <c r="X1014" s="138">
        <f>IF(ISNUMBER(VLOOKUP('Rate Calculations'!$A1014,#REF!,5,FALSE)),VLOOKUP('Rate Calculations'!$A1014,#REF!,5,FALSE),0)</f>
        <v>0</v>
      </c>
      <c r="Y1014" s="89">
        <f>IF(ISNUMBER(VLOOKUP('Rate Calculations'!$A1014,#REF!,6,FALSE)),VLOOKUP('Rate Calculations'!$A1014,#REF!,6,FALSE),0)</f>
        <v>0</v>
      </c>
      <c r="Z1014" s="17">
        <f t="shared" si="301"/>
        <v>0</v>
      </c>
      <c r="AA1014" s="18">
        <f t="shared" si="302"/>
        <v>0</v>
      </c>
      <c r="AB1014" s="46">
        <f t="shared" si="287"/>
        <v>0</v>
      </c>
      <c r="AC1014" s="24">
        <f t="shared" si="303"/>
        <v>0</v>
      </c>
      <c r="AD1014" s="24">
        <f t="shared" si="304"/>
        <v>0</v>
      </c>
      <c r="AE1014" s="27" t="e">
        <f>IF(#REF!="Yes",AC1014,(AC1014+V1014*0.5))</f>
        <v>#REF!</v>
      </c>
      <c r="AF1014" s="27" t="e">
        <f>IF(#REF!="Yes",AD1014,(AD1014+W1014*0.5))</f>
        <v>#REF!</v>
      </c>
    </row>
    <row r="1015" spans="1:32">
      <c r="A1015" s="57" t="str">
        <f t="shared" si="288"/>
        <v xml:space="preserve"> </v>
      </c>
      <c r="B1015" s="57"/>
      <c r="C1015" s="57"/>
      <c r="D1015" s="30" t="str">
        <f>IFERROR((GETPIVOTDATA("Average of Certified Payroll Hourly Rate",'Pivot Table'!$X$3,"Firm Name",A1015,"Class Round 3 (PSPO)",B1015)),"")</f>
        <v/>
      </c>
      <c r="E1015" s="7"/>
      <c r="F1015" s="7"/>
      <c r="G1015" s="151"/>
      <c r="H1015" s="349">
        <f t="shared" si="289"/>
        <v>1.7500000000000002E-2</v>
      </c>
      <c r="I1015" s="19">
        <f t="shared" si="290"/>
        <v>0</v>
      </c>
      <c r="J1015" s="67">
        <f t="shared" si="291"/>
        <v>3.5000000000000003E-2</v>
      </c>
      <c r="K1015" s="19">
        <f t="shared" si="292"/>
        <v>0</v>
      </c>
      <c r="L1015" s="138">
        <f>IF(ISNUMBER(VLOOKUP('Rate Calculations'!$A1015,#REF!,2,FALSE)),VLOOKUP('Rate Calculations'!$A1015,#REF!,2,FALSE),0)</f>
        <v>0</v>
      </c>
      <c r="M1015" s="89">
        <f>IF(ISNUMBER(VLOOKUP('Rate Calculations'!$A1015,#REF!,4,FALSE)),VLOOKUP('Rate Calculations'!$A1015,#REF!,4,FALSE),0)</f>
        <v>0</v>
      </c>
      <c r="N1015" s="17">
        <f t="shared" si="293"/>
        <v>0</v>
      </c>
      <c r="O1015" s="18">
        <f t="shared" si="294"/>
        <v>0</v>
      </c>
      <c r="P1015" s="139">
        <f t="shared" si="295"/>
        <v>0</v>
      </c>
      <c r="Q1015" s="66">
        <f t="shared" si="296"/>
        <v>0</v>
      </c>
      <c r="R1015" s="66">
        <f t="shared" si="297"/>
        <v>0</v>
      </c>
      <c r="S1015" s="10" t="e">
        <f>IF(#REF!="Yes",Q1015,(Q1015+I1015*0.5))</f>
        <v>#REF!</v>
      </c>
      <c r="T1015" s="10" t="e">
        <f>IF(#REF!="Yes",R1015,(R1015+K1015*0.5))</f>
        <v>#REF!</v>
      </c>
      <c r="U1015" s="151">
        <f t="shared" si="298"/>
        <v>0</v>
      </c>
      <c r="V1015" s="16">
        <f t="shared" si="299"/>
        <v>0</v>
      </c>
      <c r="W1015" s="16">
        <f t="shared" si="300"/>
        <v>0</v>
      </c>
      <c r="X1015" s="138">
        <f>IF(ISNUMBER(VLOOKUP('Rate Calculations'!$A1015,#REF!,5,FALSE)),VLOOKUP('Rate Calculations'!$A1015,#REF!,5,FALSE),0)</f>
        <v>0</v>
      </c>
      <c r="Y1015" s="89">
        <f>IF(ISNUMBER(VLOOKUP('Rate Calculations'!$A1015,#REF!,6,FALSE)),VLOOKUP('Rate Calculations'!$A1015,#REF!,6,FALSE),0)</f>
        <v>0</v>
      </c>
      <c r="Z1015" s="17">
        <f t="shared" si="301"/>
        <v>0</v>
      </c>
      <c r="AA1015" s="18">
        <f t="shared" si="302"/>
        <v>0</v>
      </c>
      <c r="AB1015" s="46">
        <f t="shared" si="287"/>
        <v>0</v>
      </c>
      <c r="AC1015" s="24">
        <f t="shared" si="303"/>
        <v>0</v>
      </c>
      <c r="AD1015" s="24">
        <f t="shared" si="304"/>
        <v>0</v>
      </c>
      <c r="AE1015" s="27" t="e">
        <f>IF(#REF!="Yes",AC1015,(AC1015+V1015*0.5))</f>
        <v>#REF!</v>
      </c>
      <c r="AF1015" s="27" t="e">
        <f>IF(#REF!="Yes",AD1015,(AD1015+W1015*0.5))</f>
        <v>#REF!</v>
      </c>
    </row>
    <row r="1016" spans="1:32">
      <c r="A1016" s="57" t="str">
        <f t="shared" si="288"/>
        <v xml:space="preserve"> </v>
      </c>
      <c r="B1016" s="57"/>
      <c r="C1016" s="57"/>
      <c r="D1016" s="30" t="str">
        <f>IFERROR((GETPIVOTDATA("Average of Certified Payroll Hourly Rate",'Pivot Table'!$X$3,"Firm Name",A1016,"Class Round 3 (PSPO)",B1016)),"")</f>
        <v/>
      </c>
      <c r="E1016" s="7"/>
      <c r="F1016" s="7"/>
      <c r="G1016" s="151"/>
      <c r="H1016" s="349">
        <f t="shared" si="289"/>
        <v>1.7500000000000002E-2</v>
      </c>
      <c r="I1016" s="19">
        <f t="shared" si="290"/>
        <v>0</v>
      </c>
      <c r="J1016" s="67">
        <f t="shared" si="291"/>
        <v>3.5000000000000003E-2</v>
      </c>
      <c r="K1016" s="19">
        <f t="shared" si="292"/>
        <v>0</v>
      </c>
      <c r="L1016" s="138">
        <f>IF(ISNUMBER(VLOOKUP('Rate Calculations'!$A1016,#REF!,2,FALSE)),VLOOKUP('Rate Calculations'!$A1016,#REF!,2,FALSE),0)</f>
        <v>0</v>
      </c>
      <c r="M1016" s="89">
        <f>IF(ISNUMBER(VLOOKUP('Rate Calculations'!$A1016,#REF!,4,FALSE)),VLOOKUP('Rate Calculations'!$A1016,#REF!,4,FALSE),0)</f>
        <v>0</v>
      </c>
      <c r="N1016" s="17">
        <f t="shared" si="293"/>
        <v>0</v>
      </c>
      <c r="O1016" s="18">
        <f t="shared" si="294"/>
        <v>0</v>
      </c>
      <c r="P1016" s="139">
        <f t="shared" si="295"/>
        <v>0</v>
      </c>
      <c r="Q1016" s="66">
        <f t="shared" si="296"/>
        <v>0</v>
      </c>
      <c r="R1016" s="66">
        <f t="shared" si="297"/>
        <v>0</v>
      </c>
      <c r="S1016" s="10" t="e">
        <f>IF(#REF!="Yes",Q1016,(Q1016+I1016*0.5))</f>
        <v>#REF!</v>
      </c>
      <c r="T1016" s="10" t="e">
        <f>IF(#REF!="Yes",R1016,(R1016+K1016*0.5))</f>
        <v>#REF!</v>
      </c>
      <c r="U1016" s="151">
        <f t="shared" si="298"/>
        <v>0</v>
      </c>
      <c r="V1016" s="16">
        <f t="shared" si="299"/>
        <v>0</v>
      </c>
      <c r="W1016" s="16">
        <f t="shared" si="300"/>
        <v>0</v>
      </c>
      <c r="X1016" s="138">
        <f>IF(ISNUMBER(VLOOKUP('Rate Calculations'!$A1016,#REF!,5,FALSE)),VLOOKUP('Rate Calculations'!$A1016,#REF!,5,FALSE),0)</f>
        <v>0</v>
      </c>
      <c r="Y1016" s="89">
        <f>IF(ISNUMBER(VLOOKUP('Rate Calculations'!$A1016,#REF!,6,FALSE)),VLOOKUP('Rate Calculations'!$A1016,#REF!,6,FALSE),0)</f>
        <v>0</v>
      </c>
      <c r="Z1016" s="17">
        <f t="shared" si="301"/>
        <v>0</v>
      </c>
      <c r="AA1016" s="18">
        <f t="shared" si="302"/>
        <v>0</v>
      </c>
      <c r="AB1016" s="46">
        <f t="shared" si="287"/>
        <v>0</v>
      </c>
      <c r="AC1016" s="24">
        <f t="shared" si="303"/>
        <v>0</v>
      </c>
      <c r="AD1016" s="24">
        <f t="shared" si="304"/>
        <v>0</v>
      </c>
      <c r="AE1016" s="27" t="e">
        <f>IF(#REF!="Yes",AC1016,(AC1016+V1016*0.5))</f>
        <v>#REF!</v>
      </c>
      <c r="AF1016" s="27" t="e">
        <f>IF(#REF!="Yes",AD1016,(AD1016+W1016*0.5))</f>
        <v>#REF!</v>
      </c>
    </row>
    <row r="1017" spans="1:32">
      <c r="A1017" s="57" t="str">
        <f t="shared" si="288"/>
        <v xml:space="preserve"> </v>
      </c>
      <c r="B1017" s="57"/>
      <c r="C1017" s="57"/>
      <c r="D1017" s="30" t="str">
        <f>IFERROR((GETPIVOTDATA("Average of Certified Payroll Hourly Rate",'Pivot Table'!$X$3,"Firm Name",A1017,"Class Round 3 (PSPO)",B1017)),"")</f>
        <v/>
      </c>
      <c r="E1017" s="7"/>
      <c r="F1017" s="7"/>
      <c r="G1017" s="151"/>
      <c r="H1017" s="349">
        <f t="shared" si="289"/>
        <v>1.7500000000000002E-2</v>
      </c>
      <c r="I1017" s="19">
        <f t="shared" si="290"/>
        <v>0</v>
      </c>
      <c r="J1017" s="67">
        <f t="shared" si="291"/>
        <v>3.5000000000000003E-2</v>
      </c>
      <c r="K1017" s="19">
        <f t="shared" si="292"/>
        <v>0</v>
      </c>
      <c r="L1017" s="138">
        <f>IF(ISNUMBER(VLOOKUP('Rate Calculations'!$A1017,#REF!,2,FALSE)),VLOOKUP('Rate Calculations'!$A1017,#REF!,2,FALSE),0)</f>
        <v>0</v>
      </c>
      <c r="M1017" s="89">
        <f>IF(ISNUMBER(VLOOKUP('Rate Calculations'!$A1017,#REF!,4,FALSE)),VLOOKUP('Rate Calculations'!$A1017,#REF!,4,FALSE),0)</f>
        <v>0</v>
      </c>
      <c r="N1017" s="17">
        <f t="shared" si="293"/>
        <v>0</v>
      </c>
      <c r="O1017" s="18">
        <f t="shared" si="294"/>
        <v>0</v>
      </c>
      <c r="P1017" s="139">
        <f t="shared" si="295"/>
        <v>0</v>
      </c>
      <c r="Q1017" s="66">
        <f t="shared" si="296"/>
        <v>0</v>
      </c>
      <c r="R1017" s="66">
        <f t="shared" si="297"/>
        <v>0</v>
      </c>
      <c r="S1017" s="10" t="e">
        <f>IF(#REF!="Yes",Q1017,(Q1017+I1017*0.5))</f>
        <v>#REF!</v>
      </c>
      <c r="T1017" s="10" t="e">
        <f>IF(#REF!="Yes",R1017,(R1017+K1017*0.5))</f>
        <v>#REF!</v>
      </c>
      <c r="U1017" s="151">
        <f t="shared" si="298"/>
        <v>0</v>
      </c>
      <c r="V1017" s="16">
        <f t="shared" si="299"/>
        <v>0</v>
      </c>
      <c r="W1017" s="16">
        <f t="shared" si="300"/>
        <v>0</v>
      </c>
      <c r="X1017" s="138">
        <f>IF(ISNUMBER(VLOOKUP('Rate Calculations'!$A1017,#REF!,5,FALSE)),VLOOKUP('Rate Calculations'!$A1017,#REF!,5,FALSE),0)</f>
        <v>0</v>
      </c>
      <c r="Y1017" s="89">
        <f>IF(ISNUMBER(VLOOKUP('Rate Calculations'!$A1017,#REF!,6,FALSE)),VLOOKUP('Rate Calculations'!$A1017,#REF!,6,FALSE),0)</f>
        <v>0</v>
      </c>
      <c r="Z1017" s="17">
        <f t="shared" si="301"/>
        <v>0</v>
      </c>
      <c r="AA1017" s="18">
        <f t="shared" si="302"/>
        <v>0</v>
      </c>
      <c r="AB1017" s="46">
        <f t="shared" si="287"/>
        <v>0</v>
      </c>
      <c r="AC1017" s="24">
        <f t="shared" si="303"/>
        <v>0</v>
      </c>
      <c r="AD1017" s="24">
        <f t="shared" si="304"/>
        <v>0</v>
      </c>
      <c r="AE1017" s="27" t="e">
        <f>IF(#REF!="Yes",AC1017,(AC1017+V1017*0.5))</f>
        <v>#REF!</v>
      </c>
      <c r="AF1017" s="27" t="e">
        <f>IF(#REF!="Yes",AD1017,(AD1017+W1017*0.5))</f>
        <v>#REF!</v>
      </c>
    </row>
    <row r="1018" spans="1:32">
      <c r="A1018" s="57" t="str">
        <f t="shared" si="288"/>
        <v xml:space="preserve"> </v>
      </c>
      <c r="B1018" s="57"/>
      <c r="C1018" s="57"/>
      <c r="D1018" s="30" t="str">
        <f>IFERROR((GETPIVOTDATA("Average of Certified Payroll Hourly Rate",'Pivot Table'!$X$3,"Firm Name",A1018,"Class Round 3 (PSPO)",B1018)),"")</f>
        <v/>
      </c>
      <c r="E1018" s="7"/>
      <c r="F1018" s="7"/>
      <c r="G1018" s="151"/>
      <c r="H1018" s="349">
        <f t="shared" si="289"/>
        <v>1.7500000000000002E-2</v>
      </c>
      <c r="I1018" s="19">
        <f t="shared" si="290"/>
        <v>0</v>
      </c>
      <c r="J1018" s="67">
        <f t="shared" si="291"/>
        <v>3.5000000000000003E-2</v>
      </c>
      <c r="K1018" s="19">
        <f t="shared" si="292"/>
        <v>0</v>
      </c>
      <c r="L1018" s="138">
        <f>IF(ISNUMBER(VLOOKUP('Rate Calculations'!$A1018,#REF!,2,FALSE)),VLOOKUP('Rate Calculations'!$A1018,#REF!,2,FALSE),0)</f>
        <v>0</v>
      </c>
      <c r="M1018" s="89">
        <f>IF(ISNUMBER(VLOOKUP('Rate Calculations'!$A1018,#REF!,4,FALSE)),VLOOKUP('Rate Calculations'!$A1018,#REF!,4,FALSE),0)</f>
        <v>0</v>
      </c>
      <c r="N1018" s="17">
        <f t="shared" si="293"/>
        <v>0</v>
      </c>
      <c r="O1018" s="18">
        <f t="shared" si="294"/>
        <v>0</v>
      </c>
      <c r="P1018" s="139">
        <f t="shared" si="295"/>
        <v>0</v>
      </c>
      <c r="Q1018" s="66">
        <f t="shared" si="296"/>
        <v>0</v>
      </c>
      <c r="R1018" s="66">
        <f t="shared" si="297"/>
        <v>0</v>
      </c>
      <c r="S1018" s="10" t="e">
        <f>IF(#REF!="Yes",Q1018,(Q1018+I1018*0.5))</f>
        <v>#REF!</v>
      </c>
      <c r="T1018" s="10" t="e">
        <f>IF(#REF!="Yes",R1018,(R1018+K1018*0.5))</f>
        <v>#REF!</v>
      </c>
      <c r="U1018" s="151">
        <f t="shared" si="298"/>
        <v>0</v>
      </c>
      <c r="V1018" s="16">
        <f t="shared" si="299"/>
        <v>0</v>
      </c>
      <c r="W1018" s="16">
        <f t="shared" si="300"/>
        <v>0</v>
      </c>
      <c r="X1018" s="138">
        <f>IF(ISNUMBER(VLOOKUP('Rate Calculations'!$A1018,#REF!,5,FALSE)),VLOOKUP('Rate Calculations'!$A1018,#REF!,5,FALSE),0)</f>
        <v>0</v>
      </c>
      <c r="Y1018" s="89">
        <f>IF(ISNUMBER(VLOOKUP('Rate Calculations'!$A1018,#REF!,6,FALSE)),VLOOKUP('Rate Calculations'!$A1018,#REF!,6,FALSE),0)</f>
        <v>0</v>
      </c>
      <c r="Z1018" s="17">
        <f t="shared" si="301"/>
        <v>0</v>
      </c>
      <c r="AA1018" s="18">
        <f t="shared" si="302"/>
        <v>0</v>
      </c>
      <c r="AB1018" s="46">
        <f t="shared" si="287"/>
        <v>0</v>
      </c>
      <c r="AC1018" s="24">
        <f t="shared" si="303"/>
        <v>0</v>
      </c>
      <c r="AD1018" s="24">
        <f t="shared" si="304"/>
        <v>0</v>
      </c>
      <c r="AE1018" s="27" t="e">
        <f>IF(#REF!="Yes",AC1018,(AC1018+V1018*0.5))</f>
        <v>#REF!</v>
      </c>
      <c r="AF1018" s="27" t="e">
        <f>IF(#REF!="Yes",AD1018,(AD1018+W1018*0.5))</f>
        <v>#REF!</v>
      </c>
    </row>
    <row r="1019" spans="1:32">
      <c r="A1019" s="57" t="str">
        <f t="shared" si="288"/>
        <v xml:space="preserve"> </v>
      </c>
      <c r="B1019" s="57"/>
      <c r="C1019" s="57"/>
      <c r="D1019" s="30" t="str">
        <f>IFERROR((GETPIVOTDATA("Average of Certified Payroll Hourly Rate",'Pivot Table'!$X$3,"Firm Name",A1019,"Class Round 3 (PSPO)",B1019)),"")</f>
        <v/>
      </c>
      <c r="E1019" s="7"/>
      <c r="F1019" s="7"/>
      <c r="G1019" s="151"/>
      <c r="H1019" s="349">
        <f t="shared" si="289"/>
        <v>1.7500000000000002E-2</v>
      </c>
      <c r="I1019" s="19">
        <f t="shared" si="290"/>
        <v>0</v>
      </c>
      <c r="J1019" s="67">
        <f t="shared" si="291"/>
        <v>3.5000000000000003E-2</v>
      </c>
      <c r="K1019" s="19">
        <f t="shared" si="292"/>
        <v>0</v>
      </c>
      <c r="L1019" s="138">
        <f>IF(ISNUMBER(VLOOKUP('Rate Calculations'!$A1019,#REF!,2,FALSE)),VLOOKUP('Rate Calculations'!$A1019,#REF!,2,FALSE),0)</f>
        <v>0</v>
      </c>
      <c r="M1019" s="89">
        <f>IF(ISNUMBER(VLOOKUP('Rate Calculations'!$A1019,#REF!,4,FALSE)),VLOOKUP('Rate Calculations'!$A1019,#REF!,4,FALSE),0)</f>
        <v>0</v>
      </c>
      <c r="N1019" s="17">
        <f t="shared" si="293"/>
        <v>0</v>
      </c>
      <c r="O1019" s="18">
        <f t="shared" si="294"/>
        <v>0</v>
      </c>
      <c r="P1019" s="139">
        <f t="shared" si="295"/>
        <v>0</v>
      </c>
      <c r="Q1019" s="66">
        <f t="shared" si="296"/>
        <v>0</v>
      </c>
      <c r="R1019" s="66">
        <f t="shared" si="297"/>
        <v>0</v>
      </c>
      <c r="S1019" s="10" t="e">
        <f>IF(#REF!="Yes",Q1019,(Q1019+I1019*0.5))</f>
        <v>#REF!</v>
      </c>
      <c r="T1019" s="10" t="e">
        <f>IF(#REF!="Yes",R1019,(R1019+K1019*0.5))</f>
        <v>#REF!</v>
      </c>
      <c r="U1019" s="151">
        <f t="shared" si="298"/>
        <v>0</v>
      </c>
      <c r="V1019" s="16">
        <f t="shared" si="299"/>
        <v>0</v>
      </c>
      <c r="W1019" s="16">
        <f t="shared" si="300"/>
        <v>0</v>
      </c>
      <c r="X1019" s="138">
        <f>IF(ISNUMBER(VLOOKUP('Rate Calculations'!$A1019,#REF!,5,FALSE)),VLOOKUP('Rate Calculations'!$A1019,#REF!,5,FALSE),0)</f>
        <v>0</v>
      </c>
      <c r="Y1019" s="89">
        <f>IF(ISNUMBER(VLOOKUP('Rate Calculations'!$A1019,#REF!,6,FALSE)),VLOOKUP('Rate Calculations'!$A1019,#REF!,6,FALSE),0)</f>
        <v>0</v>
      </c>
      <c r="Z1019" s="17">
        <f t="shared" si="301"/>
        <v>0</v>
      </c>
      <c r="AA1019" s="18">
        <f t="shared" si="302"/>
        <v>0</v>
      </c>
      <c r="AB1019" s="46">
        <f t="shared" si="287"/>
        <v>0</v>
      </c>
      <c r="AC1019" s="24">
        <f t="shared" si="303"/>
        <v>0</v>
      </c>
      <c r="AD1019" s="24">
        <f t="shared" si="304"/>
        <v>0</v>
      </c>
      <c r="AE1019" s="27" t="e">
        <f>IF(#REF!="Yes",AC1019,(AC1019+V1019*0.5))</f>
        <v>#REF!</v>
      </c>
      <c r="AF1019" s="27" t="e">
        <f>IF(#REF!="Yes",AD1019,(AD1019+W1019*0.5))</f>
        <v>#REF!</v>
      </c>
    </row>
    <row r="1020" spans="1:32">
      <c r="A1020" s="57" t="str">
        <f t="shared" si="288"/>
        <v xml:space="preserve"> </v>
      </c>
      <c r="B1020" s="57"/>
      <c r="C1020" s="57"/>
      <c r="D1020" s="30" t="str">
        <f>IFERROR((GETPIVOTDATA("Average of Certified Payroll Hourly Rate",'Pivot Table'!$X$3,"Firm Name",A1020,"Class Round 3 (PSPO)",B1020)),"")</f>
        <v/>
      </c>
      <c r="E1020" s="7"/>
      <c r="F1020" s="7"/>
      <c r="G1020" s="151"/>
      <c r="H1020" s="349">
        <f t="shared" si="289"/>
        <v>1.7500000000000002E-2</v>
      </c>
      <c r="I1020" s="19">
        <f t="shared" si="290"/>
        <v>0</v>
      </c>
      <c r="J1020" s="67">
        <f t="shared" si="291"/>
        <v>3.5000000000000003E-2</v>
      </c>
      <c r="K1020" s="19">
        <f t="shared" si="292"/>
        <v>0</v>
      </c>
      <c r="L1020" s="138">
        <f>IF(ISNUMBER(VLOOKUP('Rate Calculations'!$A1020,#REF!,2,FALSE)),VLOOKUP('Rate Calculations'!$A1020,#REF!,2,FALSE),0)</f>
        <v>0</v>
      </c>
      <c r="M1020" s="89">
        <f>IF(ISNUMBER(VLOOKUP('Rate Calculations'!$A1020,#REF!,4,FALSE)),VLOOKUP('Rate Calculations'!$A1020,#REF!,4,FALSE),0)</f>
        <v>0</v>
      </c>
      <c r="N1020" s="17">
        <f t="shared" si="293"/>
        <v>0</v>
      </c>
      <c r="O1020" s="18">
        <f t="shared" si="294"/>
        <v>0</v>
      </c>
      <c r="P1020" s="139">
        <f t="shared" si="295"/>
        <v>0</v>
      </c>
      <c r="Q1020" s="66">
        <f t="shared" si="296"/>
        <v>0</v>
      </c>
      <c r="R1020" s="66">
        <f t="shared" si="297"/>
        <v>0</v>
      </c>
      <c r="S1020" s="10" t="e">
        <f>IF(#REF!="Yes",Q1020,(Q1020+I1020*0.5))</f>
        <v>#REF!</v>
      </c>
      <c r="T1020" s="10" t="e">
        <f>IF(#REF!="Yes",R1020,(R1020+K1020*0.5))</f>
        <v>#REF!</v>
      </c>
      <c r="U1020" s="151">
        <f t="shared" si="298"/>
        <v>0</v>
      </c>
      <c r="V1020" s="16">
        <f t="shared" si="299"/>
        <v>0</v>
      </c>
      <c r="W1020" s="16">
        <f t="shared" si="300"/>
        <v>0</v>
      </c>
      <c r="X1020" s="138">
        <f>IF(ISNUMBER(VLOOKUP('Rate Calculations'!$A1020,#REF!,5,FALSE)),VLOOKUP('Rate Calculations'!$A1020,#REF!,5,FALSE),0)</f>
        <v>0</v>
      </c>
      <c r="Y1020" s="89">
        <f>IF(ISNUMBER(VLOOKUP('Rate Calculations'!$A1020,#REF!,6,FALSE)),VLOOKUP('Rate Calculations'!$A1020,#REF!,6,FALSE),0)</f>
        <v>0</v>
      </c>
      <c r="Z1020" s="17">
        <f t="shared" si="301"/>
        <v>0</v>
      </c>
      <c r="AA1020" s="18">
        <f t="shared" si="302"/>
        <v>0</v>
      </c>
      <c r="AB1020" s="46">
        <f t="shared" si="287"/>
        <v>0</v>
      </c>
      <c r="AC1020" s="24">
        <f t="shared" si="303"/>
        <v>0</v>
      </c>
      <c r="AD1020" s="24">
        <f t="shared" si="304"/>
        <v>0</v>
      </c>
      <c r="AE1020" s="27" t="e">
        <f>IF(#REF!="Yes",AC1020,(AC1020+V1020*0.5))</f>
        <v>#REF!</v>
      </c>
      <c r="AF1020" s="27" t="e">
        <f>IF(#REF!="Yes",AD1020,(AD1020+W1020*0.5))</f>
        <v>#REF!</v>
      </c>
    </row>
    <row r="1021" spans="1:32">
      <c r="A1021" s="57" t="str">
        <f t="shared" si="288"/>
        <v xml:space="preserve"> </v>
      </c>
      <c r="B1021" s="57"/>
      <c r="C1021" s="57"/>
      <c r="D1021" s="30" t="str">
        <f>IFERROR((GETPIVOTDATA("Average of Certified Payroll Hourly Rate",'Pivot Table'!$X$3,"Firm Name",A1021,"Class Round 3 (PSPO)",B1021)),"")</f>
        <v/>
      </c>
      <c r="E1021" s="7"/>
      <c r="F1021" s="7"/>
      <c r="G1021" s="151"/>
      <c r="H1021" s="349">
        <f t="shared" si="289"/>
        <v>1.7500000000000002E-2</v>
      </c>
      <c r="I1021" s="19">
        <f t="shared" si="290"/>
        <v>0</v>
      </c>
      <c r="J1021" s="67">
        <f t="shared" si="291"/>
        <v>3.5000000000000003E-2</v>
      </c>
      <c r="K1021" s="19">
        <f t="shared" si="292"/>
        <v>0</v>
      </c>
      <c r="L1021" s="138">
        <f>IF(ISNUMBER(VLOOKUP('Rate Calculations'!$A1021,#REF!,2,FALSE)),VLOOKUP('Rate Calculations'!$A1021,#REF!,2,FALSE),0)</f>
        <v>0</v>
      </c>
      <c r="M1021" s="89">
        <f>IF(ISNUMBER(VLOOKUP('Rate Calculations'!$A1021,#REF!,4,FALSE)),VLOOKUP('Rate Calculations'!$A1021,#REF!,4,FALSE),0)</f>
        <v>0</v>
      </c>
      <c r="N1021" s="17">
        <f t="shared" si="293"/>
        <v>0</v>
      </c>
      <c r="O1021" s="18">
        <f t="shared" si="294"/>
        <v>0</v>
      </c>
      <c r="P1021" s="139">
        <f t="shared" si="295"/>
        <v>0</v>
      </c>
      <c r="Q1021" s="66">
        <f t="shared" si="296"/>
        <v>0</v>
      </c>
      <c r="R1021" s="66">
        <f t="shared" si="297"/>
        <v>0</v>
      </c>
      <c r="S1021" s="10" t="e">
        <f>IF(#REF!="Yes",Q1021,(Q1021+I1021*0.5))</f>
        <v>#REF!</v>
      </c>
      <c r="T1021" s="10" t="e">
        <f>IF(#REF!="Yes",R1021,(R1021+K1021*0.5))</f>
        <v>#REF!</v>
      </c>
      <c r="U1021" s="151">
        <f t="shared" si="298"/>
        <v>0</v>
      </c>
      <c r="V1021" s="16">
        <f t="shared" si="299"/>
        <v>0</v>
      </c>
      <c r="W1021" s="16">
        <f t="shared" si="300"/>
        <v>0</v>
      </c>
      <c r="X1021" s="138">
        <f>IF(ISNUMBER(VLOOKUP('Rate Calculations'!$A1021,#REF!,5,FALSE)),VLOOKUP('Rate Calculations'!$A1021,#REF!,5,FALSE),0)</f>
        <v>0</v>
      </c>
      <c r="Y1021" s="89">
        <f>IF(ISNUMBER(VLOOKUP('Rate Calculations'!$A1021,#REF!,6,FALSE)),VLOOKUP('Rate Calculations'!$A1021,#REF!,6,FALSE),0)</f>
        <v>0</v>
      </c>
      <c r="Z1021" s="17">
        <f t="shared" si="301"/>
        <v>0</v>
      </c>
      <c r="AA1021" s="18">
        <f t="shared" si="302"/>
        <v>0</v>
      </c>
      <c r="AB1021" s="46">
        <f t="shared" si="287"/>
        <v>0</v>
      </c>
      <c r="AC1021" s="24">
        <f t="shared" si="303"/>
        <v>0</v>
      </c>
      <c r="AD1021" s="24">
        <f t="shared" si="304"/>
        <v>0</v>
      </c>
      <c r="AE1021" s="27" t="e">
        <f>IF(#REF!="Yes",AC1021,(AC1021+V1021*0.5))</f>
        <v>#REF!</v>
      </c>
      <c r="AF1021" s="27" t="e">
        <f>IF(#REF!="Yes",AD1021,(AD1021+W1021*0.5))</f>
        <v>#REF!</v>
      </c>
    </row>
    <row r="1022" spans="1:32">
      <c r="A1022" s="57" t="str">
        <f t="shared" si="288"/>
        <v xml:space="preserve"> </v>
      </c>
      <c r="B1022" s="57"/>
      <c r="C1022" s="57"/>
      <c r="D1022" s="30" t="str">
        <f>IFERROR((GETPIVOTDATA("Average of Certified Payroll Hourly Rate",'Pivot Table'!$X$3,"Firm Name",A1022,"Class Round 3 (PSPO)",B1022)),"")</f>
        <v/>
      </c>
      <c r="E1022" s="7"/>
      <c r="F1022" s="7"/>
      <c r="G1022" s="151"/>
      <c r="H1022" s="349">
        <f t="shared" si="289"/>
        <v>1.7500000000000002E-2</v>
      </c>
      <c r="I1022" s="19">
        <f t="shared" si="290"/>
        <v>0</v>
      </c>
      <c r="J1022" s="67">
        <f t="shared" si="291"/>
        <v>3.5000000000000003E-2</v>
      </c>
      <c r="K1022" s="19">
        <f t="shared" si="292"/>
        <v>0</v>
      </c>
      <c r="L1022" s="138">
        <f>IF(ISNUMBER(VLOOKUP('Rate Calculations'!$A1022,#REF!,2,FALSE)),VLOOKUP('Rate Calculations'!$A1022,#REF!,2,FALSE),0)</f>
        <v>0</v>
      </c>
      <c r="M1022" s="89">
        <f>IF(ISNUMBER(VLOOKUP('Rate Calculations'!$A1022,#REF!,4,FALSE)),VLOOKUP('Rate Calculations'!$A1022,#REF!,4,FALSE),0)</f>
        <v>0</v>
      </c>
      <c r="N1022" s="17">
        <f t="shared" si="293"/>
        <v>0</v>
      </c>
      <c r="O1022" s="18">
        <f t="shared" si="294"/>
        <v>0</v>
      </c>
      <c r="P1022" s="139">
        <f t="shared" si="295"/>
        <v>0</v>
      </c>
      <c r="Q1022" s="66">
        <f t="shared" si="296"/>
        <v>0</v>
      </c>
      <c r="R1022" s="66">
        <f t="shared" si="297"/>
        <v>0</v>
      </c>
      <c r="S1022" s="10" t="e">
        <f>IF(#REF!="Yes",Q1022,(Q1022+I1022*0.5))</f>
        <v>#REF!</v>
      </c>
      <c r="T1022" s="10" t="e">
        <f>IF(#REF!="Yes",R1022,(R1022+K1022*0.5))</f>
        <v>#REF!</v>
      </c>
      <c r="U1022" s="151">
        <f t="shared" si="298"/>
        <v>0</v>
      </c>
      <c r="V1022" s="16">
        <f t="shared" si="299"/>
        <v>0</v>
      </c>
      <c r="W1022" s="16">
        <f t="shared" si="300"/>
        <v>0</v>
      </c>
      <c r="X1022" s="138">
        <f>IF(ISNUMBER(VLOOKUP('Rate Calculations'!$A1022,#REF!,5,FALSE)),VLOOKUP('Rate Calculations'!$A1022,#REF!,5,FALSE),0)</f>
        <v>0</v>
      </c>
      <c r="Y1022" s="89">
        <f>IF(ISNUMBER(VLOOKUP('Rate Calculations'!$A1022,#REF!,6,FALSE)),VLOOKUP('Rate Calculations'!$A1022,#REF!,6,FALSE),0)</f>
        <v>0</v>
      </c>
      <c r="Z1022" s="17">
        <f t="shared" si="301"/>
        <v>0</v>
      </c>
      <c r="AA1022" s="18">
        <f t="shared" si="302"/>
        <v>0</v>
      </c>
      <c r="AB1022" s="46">
        <f t="shared" si="287"/>
        <v>0</v>
      </c>
      <c r="AC1022" s="24">
        <f t="shared" si="303"/>
        <v>0</v>
      </c>
      <c r="AD1022" s="24">
        <f t="shared" si="304"/>
        <v>0</v>
      </c>
      <c r="AE1022" s="27" t="e">
        <f>IF(#REF!="Yes",AC1022,(AC1022+V1022*0.5))</f>
        <v>#REF!</v>
      </c>
      <c r="AF1022" s="27" t="e">
        <f>IF(#REF!="Yes",AD1022,(AD1022+W1022*0.5))</f>
        <v>#REF!</v>
      </c>
    </row>
    <row r="1023" spans="1:32">
      <c r="A1023" s="57" t="str">
        <f t="shared" si="288"/>
        <v xml:space="preserve"> </v>
      </c>
      <c r="B1023" s="57"/>
      <c r="C1023" s="57"/>
      <c r="D1023" s="30" t="str">
        <f>IFERROR((GETPIVOTDATA("Average of Certified Payroll Hourly Rate",'Pivot Table'!$X$3,"Firm Name",A1023,"Class Round 3 (PSPO)",B1023)),"")</f>
        <v/>
      </c>
      <c r="E1023" s="7"/>
      <c r="F1023" s="7"/>
      <c r="G1023" s="151"/>
      <c r="H1023" s="349">
        <f t="shared" si="289"/>
        <v>1.7500000000000002E-2</v>
      </c>
      <c r="I1023" s="19">
        <f t="shared" si="290"/>
        <v>0</v>
      </c>
      <c r="J1023" s="67">
        <f t="shared" si="291"/>
        <v>3.5000000000000003E-2</v>
      </c>
      <c r="K1023" s="19">
        <f t="shared" si="292"/>
        <v>0</v>
      </c>
      <c r="L1023" s="138">
        <f>IF(ISNUMBER(VLOOKUP('Rate Calculations'!$A1023,#REF!,2,FALSE)),VLOOKUP('Rate Calculations'!$A1023,#REF!,2,FALSE),0)</f>
        <v>0</v>
      </c>
      <c r="M1023" s="89">
        <f>IF(ISNUMBER(VLOOKUP('Rate Calculations'!$A1023,#REF!,4,FALSE)),VLOOKUP('Rate Calculations'!$A1023,#REF!,4,FALSE),0)</f>
        <v>0</v>
      </c>
      <c r="N1023" s="17">
        <f t="shared" si="293"/>
        <v>0</v>
      </c>
      <c r="O1023" s="18">
        <f t="shared" si="294"/>
        <v>0</v>
      </c>
      <c r="P1023" s="139">
        <f t="shared" si="295"/>
        <v>0</v>
      </c>
      <c r="Q1023" s="66">
        <f t="shared" si="296"/>
        <v>0</v>
      </c>
      <c r="R1023" s="66">
        <f t="shared" si="297"/>
        <v>0</v>
      </c>
      <c r="S1023" s="10" t="e">
        <f>IF(#REF!="Yes",Q1023,(Q1023+I1023*0.5))</f>
        <v>#REF!</v>
      </c>
      <c r="T1023" s="10" t="e">
        <f>IF(#REF!="Yes",R1023,(R1023+K1023*0.5))</f>
        <v>#REF!</v>
      </c>
      <c r="U1023" s="151">
        <f t="shared" si="298"/>
        <v>0</v>
      </c>
      <c r="V1023" s="16">
        <f t="shared" si="299"/>
        <v>0</v>
      </c>
      <c r="W1023" s="16">
        <f t="shared" si="300"/>
        <v>0</v>
      </c>
      <c r="X1023" s="138">
        <f>IF(ISNUMBER(VLOOKUP('Rate Calculations'!$A1023,#REF!,5,FALSE)),VLOOKUP('Rate Calculations'!$A1023,#REF!,5,FALSE),0)</f>
        <v>0</v>
      </c>
      <c r="Y1023" s="89">
        <f>IF(ISNUMBER(VLOOKUP('Rate Calculations'!$A1023,#REF!,6,FALSE)),VLOOKUP('Rate Calculations'!$A1023,#REF!,6,FALSE),0)</f>
        <v>0</v>
      </c>
      <c r="Z1023" s="17">
        <f t="shared" si="301"/>
        <v>0</v>
      </c>
      <c r="AA1023" s="18">
        <f t="shared" si="302"/>
        <v>0</v>
      </c>
      <c r="AB1023" s="46">
        <f t="shared" si="287"/>
        <v>0</v>
      </c>
      <c r="AC1023" s="24">
        <f t="shared" si="303"/>
        <v>0</v>
      </c>
      <c r="AD1023" s="24">
        <f t="shared" si="304"/>
        <v>0</v>
      </c>
      <c r="AE1023" s="27" t="e">
        <f>IF(#REF!="Yes",AC1023,(AC1023+V1023*0.5))</f>
        <v>#REF!</v>
      </c>
      <c r="AF1023" s="27" t="e">
        <f>IF(#REF!="Yes",AD1023,(AD1023+W1023*0.5))</f>
        <v>#REF!</v>
      </c>
    </row>
    <row r="1024" spans="1:32">
      <c r="A1024" s="57" t="str">
        <f t="shared" si="288"/>
        <v xml:space="preserve"> </v>
      </c>
      <c r="B1024" s="57"/>
      <c r="C1024" s="57"/>
      <c r="D1024" s="30" t="str">
        <f>IFERROR((GETPIVOTDATA("Average of Certified Payroll Hourly Rate",'Pivot Table'!$X$3,"Firm Name",A1024,"Class Round 3 (PSPO)",B1024)),"")</f>
        <v/>
      </c>
      <c r="E1024" s="7"/>
      <c r="F1024" s="7"/>
      <c r="G1024" s="151"/>
      <c r="H1024" s="349">
        <f t="shared" si="289"/>
        <v>1.7500000000000002E-2</v>
      </c>
      <c r="I1024" s="19">
        <f t="shared" si="290"/>
        <v>0</v>
      </c>
      <c r="J1024" s="67">
        <f t="shared" si="291"/>
        <v>3.5000000000000003E-2</v>
      </c>
      <c r="K1024" s="19">
        <f t="shared" si="292"/>
        <v>0</v>
      </c>
      <c r="L1024" s="138">
        <f>IF(ISNUMBER(VLOOKUP('Rate Calculations'!$A1024,#REF!,2,FALSE)),VLOOKUP('Rate Calculations'!$A1024,#REF!,2,FALSE),0)</f>
        <v>0</v>
      </c>
      <c r="M1024" s="89">
        <f>IF(ISNUMBER(VLOOKUP('Rate Calculations'!$A1024,#REF!,4,FALSE)),VLOOKUP('Rate Calculations'!$A1024,#REF!,4,FALSE),0)</f>
        <v>0</v>
      </c>
      <c r="N1024" s="17">
        <f t="shared" si="293"/>
        <v>0</v>
      </c>
      <c r="O1024" s="18">
        <f t="shared" si="294"/>
        <v>0</v>
      </c>
      <c r="P1024" s="139">
        <f t="shared" si="295"/>
        <v>0</v>
      </c>
      <c r="Q1024" s="66">
        <f t="shared" si="296"/>
        <v>0</v>
      </c>
      <c r="R1024" s="66">
        <f t="shared" si="297"/>
        <v>0</v>
      </c>
      <c r="S1024" s="10" t="e">
        <f>IF(#REF!="Yes",Q1024,(Q1024+I1024*0.5))</f>
        <v>#REF!</v>
      </c>
      <c r="T1024" s="10" t="e">
        <f>IF(#REF!="Yes",R1024,(R1024+K1024*0.5))</f>
        <v>#REF!</v>
      </c>
      <c r="U1024" s="151">
        <f t="shared" si="298"/>
        <v>0</v>
      </c>
      <c r="V1024" s="16">
        <f t="shared" si="299"/>
        <v>0</v>
      </c>
      <c r="W1024" s="16">
        <f t="shared" si="300"/>
        <v>0</v>
      </c>
      <c r="X1024" s="138">
        <f>IF(ISNUMBER(VLOOKUP('Rate Calculations'!$A1024,#REF!,5,FALSE)),VLOOKUP('Rate Calculations'!$A1024,#REF!,5,FALSE),0)</f>
        <v>0</v>
      </c>
      <c r="Y1024" s="89">
        <f>IF(ISNUMBER(VLOOKUP('Rate Calculations'!$A1024,#REF!,6,FALSE)),VLOOKUP('Rate Calculations'!$A1024,#REF!,6,FALSE),0)</f>
        <v>0</v>
      </c>
      <c r="Z1024" s="17">
        <f t="shared" si="301"/>
        <v>0</v>
      </c>
      <c r="AA1024" s="18">
        <f t="shared" si="302"/>
        <v>0</v>
      </c>
      <c r="AB1024" s="46">
        <f t="shared" si="287"/>
        <v>0</v>
      </c>
      <c r="AC1024" s="24">
        <f t="shared" si="303"/>
        <v>0</v>
      </c>
      <c r="AD1024" s="24">
        <f t="shared" si="304"/>
        <v>0</v>
      </c>
      <c r="AE1024" s="27" t="e">
        <f>IF(#REF!="Yes",AC1024,(AC1024+V1024*0.5))</f>
        <v>#REF!</v>
      </c>
      <c r="AF1024" s="27" t="e">
        <f>IF(#REF!="Yes",AD1024,(AD1024+W1024*0.5))</f>
        <v>#REF!</v>
      </c>
    </row>
    <row r="1025" spans="1:32">
      <c r="A1025" s="57" t="str">
        <f t="shared" si="288"/>
        <v xml:space="preserve"> </v>
      </c>
      <c r="B1025" s="57"/>
      <c r="C1025" s="57"/>
      <c r="D1025" s="30" t="str">
        <f>IFERROR((GETPIVOTDATA("Average of Certified Payroll Hourly Rate",'Pivot Table'!$X$3,"Firm Name",A1025,"Class Round 3 (PSPO)",B1025)),"")</f>
        <v/>
      </c>
      <c r="E1025" s="7"/>
      <c r="F1025" s="7"/>
      <c r="G1025" s="151"/>
      <c r="H1025" s="349">
        <f t="shared" si="289"/>
        <v>1.7500000000000002E-2</v>
      </c>
      <c r="I1025" s="19">
        <f t="shared" si="290"/>
        <v>0</v>
      </c>
      <c r="J1025" s="67">
        <f t="shared" si="291"/>
        <v>3.5000000000000003E-2</v>
      </c>
      <c r="K1025" s="19">
        <f t="shared" si="292"/>
        <v>0</v>
      </c>
      <c r="L1025" s="138">
        <f>IF(ISNUMBER(VLOOKUP('Rate Calculations'!$A1025,#REF!,2,FALSE)),VLOOKUP('Rate Calculations'!$A1025,#REF!,2,FALSE),0)</f>
        <v>0</v>
      </c>
      <c r="M1025" s="89">
        <f>IF(ISNUMBER(VLOOKUP('Rate Calculations'!$A1025,#REF!,4,FALSE)),VLOOKUP('Rate Calculations'!$A1025,#REF!,4,FALSE),0)</f>
        <v>0</v>
      </c>
      <c r="N1025" s="17">
        <f t="shared" si="293"/>
        <v>0</v>
      </c>
      <c r="O1025" s="18">
        <f t="shared" si="294"/>
        <v>0</v>
      </c>
      <c r="P1025" s="139">
        <f t="shared" si="295"/>
        <v>0</v>
      </c>
      <c r="Q1025" s="66">
        <f t="shared" si="296"/>
        <v>0</v>
      </c>
      <c r="R1025" s="66">
        <f t="shared" si="297"/>
        <v>0</v>
      </c>
      <c r="S1025" s="10" t="e">
        <f>IF(#REF!="Yes",Q1025,(Q1025+I1025*0.5))</f>
        <v>#REF!</v>
      </c>
      <c r="T1025" s="10" t="e">
        <f>IF(#REF!="Yes",R1025,(R1025+K1025*0.5))</f>
        <v>#REF!</v>
      </c>
      <c r="U1025" s="151">
        <f t="shared" si="298"/>
        <v>0</v>
      </c>
      <c r="V1025" s="16">
        <f t="shared" si="299"/>
        <v>0</v>
      </c>
      <c r="W1025" s="16">
        <f t="shared" si="300"/>
        <v>0</v>
      </c>
      <c r="X1025" s="138">
        <f>IF(ISNUMBER(VLOOKUP('Rate Calculations'!$A1025,#REF!,5,FALSE)),VLOOKUP('Rate Calculations'!$A1025,#REF!,5,FALSE),0)</f>
        <v>0</v>
      </c>
      <c r="Y1025" s="89">
        <f>IF(ISNUMBER(VLOOKUP('Rate Calculations'!$A1025,#REF!,6,FALSE)),VLOOKUP('Rate Calculations'!$A1025,#REF!,6,FALSE),0)</f>
        <v>0</v>
      </c>
      <c r="Z1025" s="17">
        <f t="shared" si="301"/>
        <v>0</v>
      </c>
      <c r="AA1025" s="18">
        <f t="shared" si="302"/>
        <v>0</v>
      </c>
      <c r="AB1025" s="46">
        <f t="shared" si="287"/>
        <v>0</v>
      </c>
      <c r="AC1025" s="24">
        <f t="shared" si="303"/>
        <v>0</v>
      </c>
      <c r="AD1025" s="24">
        <f t="shared" si="304"/>
        <v>0</v>
      </c>
      <c r="AE1025" s="27" t="e">
        <f>IF(#REF!="Yes",AC1025,(AC1025+V1025*0.5))</f>
        <v>#REF!</v>
      </c>
      <c r="AF1025" s="27" t="e">
        <f>IF(#REF!="Yes",AD1025,(AD1025+W1025*0.5))</f>
        <v>#REF!</v>
      </c>
    </row>
    <row r="1026" spans="1:32">
      <c r="A1026" s="57" t="str">
        <f t="shared" si="288"/>
        <v xml:space="preserve"> </v>
      </c>
      <c r="B1026" s="57"/>
      <c r="C1026" s="57"/>
      <c r="D1026" s="30" t="str">
        <f>IFERROR((GETPIVOTDATA("Average of Certified Payroll Hourly Rate",'Pivot Table'!$X$3,"Firm Name",A1026,"Class Round 3 (PSPO)",B1026)),"")</f>
        <v/>
      </c>
      <c r="E1026" s="7"/>
      <c r="F1026" s="7"/>
      <c r="G1026" s="151"/>
      <c r="H1026" s="349">
        <f t="shared" si="289"/>
        <v>1.7500000000000002E-2</v>
      </c>
      <c r="I1026" s="19">
        <f t="shared" si="290"/>
        <v>0</v>
      </c>
      <c r="J1026" s="67">
        <f t="shared" si="291"/>
        <v>3.5000000000000003E-2</v>
      </c>
      <c r="K1026" s="19">
        <f t="shared" si="292"/>
        <v>0</v>
      </c>
      <c r="L1026" s="138">
        <f>IF(ISNUMBER(VLOOKUP('Rate Calculations'!$A1026,#REF!,2,FALSE)),VLOOKUP('Rate Calculations'!$A1026,#REF!,2,FALSE),0)</f>
        <v>0</v>
      </c>
      <c r="M1026" s="89">
        <f>IF(ISNUMBER(VLOOKUP('Rate Calculations'!$A1026,#REF!,4,FALSE)),VLOOKUP('Rate Calculations'!$A1026,#REF!,4,FALSE),0)</f>
        <v>0</v>
      </c>
      <c r="N1026" s="17">
        <f t="shared" si="293"/>
        <v>0</v>
      </c>
      <c r="O1026" s="18">
        <f t="shared" si="294"/>
        <v>0</v>
      </c>
      <c r="P1026" s="139">
        <f t="shared" si="295"/>
        <v>0</v>
      </c>
      <c r="Q1026" s="66">
        <f t="shared" si="296"/>
        <v>0</v>
      </c>
      <c r="R1026" s="66">
        <f t="shared" si="297"/>
        <v>0</v>
      </c>
      <c r="S1026" s="10" t="e">
        <f>IF(#REF!="Yes",Q1026,(Q1026+I1026*0.5))</f>
        <v>#REF!</v>
      </c>
      <c r="T1026" s="10" t="e">
        <f>IF(#REF!="Yes",R1026,(R1026+K1026*0.5))</f>
        <v>#REF!</v>
      </c>
      <c r="U1026" s="151">
        <f t="shared" si="298"/>
        <v>0</v>
      </c>
      <c r="V1026" s="16">
        <f t="shared" si="299"/>
        <v>0</v>
      </c>
      <c r="W1026" s="16">
        <f t="shared" si="300"/>
        <v>0</v>
      </c>
      <c r="X1026" s="138">
        <f>IF(ISNUMBER(VLOOKUP('Rate Calculations'!$A1026,#REF!,5,FALSE)),VLOOKUP('Rate Calculations'!$A1026,#REF!,5,FALSE),0)</f>
        <v>0</v>
      </c>
      <c r="Y1026" s="89">
        <f>IF(ISNUMBER(VLOOKUP('Rate Calculations'!$A1026,#REF!,6,FALSE)),VLOOKUP('Rate Calculations'!$A1026,#REF!,6,FALSE),0)</f>
        <v>0</v>
      </c>
      <c r="Z1026" s="17">
        <f t="shared" si="301"/>
        <v>0</v>
      </c>
      <c r="AA1026" s="18">
        <f t="shared" si="302"/>
        <v>0</v>
      </c>
      <c r="AB1026" s="46">
        <f t="shared" si="287"/>
        <v>0</v>
      </c>
      <c r="AC1026" s="24">
        <f t="shared" si="303"/>
        <v>0</v>
      </c>
      <c r="AD1026" s="24">
        <f t="shared" si="304"/>
        <v>0</v>
      </c>
      <c r="AE1026" s="27" t="e">
        <f>IF(#REF!="Yes",AC1026,(AC1026+V1026*0.5))</f>
        <v>#REF!</v>
      </c>
      <c r="AF1026" s="27" t="e">
        <f>IF(#REF!="Yes",AD1026,(AD1026+W1026*0.5))</f>
        <v>#REF!</v>
      </c>
    </row>
    <row r="1027" spans="1:32">
      <c r="A1027" s="57" t="str">
        <f t="shared" si="288"/>
        <v xml:space="preserve"> </v>
      </c>
      <c r="B1027" s="57"/>
      <c r="C1027" s="57"/>
      <c r="D1027" s="30" t="str">
        <f>IFERROR((GETPIVOTDATA("Average of Certified Payroll Hourly Rate",'Pivot Table'!$X$3,"Firm Name",A1027,"Class Round 3 (PSPO)",B1027)),"")</f>
        <v/>
      </c>
      <c r="E1027" s="7"/>
      <c r="F1027" s="7"/>
      <c r="G1027" s="151"/>
      <c r="H1027" s="349">
        <f t="shared" si="289"/>
        <v>1.7500000000000002E-2</v>
      </c>
      <c r="I1027" s="19">
        <f t="shared" si="290"/>
        <v>0</v>
      </c>
      <c r="J1027" s="67">
        <f t="shared" si="291"/>
        <v>3.5000000000000003E-2</v>
      </c>
      <c r="K1027" s="19">
        <f t="shared" si="292"/>
        <v>0</v>
      </c>
      <c r="L1027" s="138">
        <f>IF(ISNUMBER(VLOOKUP('Rate Calculations'!$A1027,#REF!,2,FALSE)),VLOOKUP('Rate Calculations'!$A1027,#REF!,2,FALSE),0)</f>
        <v>0</v>
      </c>
      <c r="M1027" s="89">
        <f>IF(ISNUMBER(VLOOKUP('Rate Calculations'!$A1027,#REF!,4,FALSE)),VLOOKUP('Rate Calculations'!$A1027,#REF!,4,FALSE),0)</f>
        <v>0</v>
      </c>
      <c r="N1027" s="17">
        <f t="shared" si="293"/>
        <v>0</v>
      </c>
      <c r="O1027" s="18">
        <f t="shared" si="294"/>
        <v>0</v>
      </c>
      <c r="P1027" s="139">
        <f t="shared" si="295"/>
        <v>0</v>
      </c>
      <c r="Q1027" s="66">
        <f t="shared" si="296"/>
        <v>0</v>
      </c>
      <c r="R1027" s="66">
        <f t="shared" si="297"/>
        <v>0</v>
      </c>
      <c r="S1027" s="10" t="e">
        <f>IF(#REF!="Yes",Q1027,(Q1027+I1027*0.5))</f>
        <v>#REF!</v>
      </c>
      <c r="T1027" s="10" t="e">
        <f>IF(#REF!="Yes",R1027,(R1027+K1027*0.5))</f>
        <v>#REF!</v>
      </c>
      <c r="U1027" s="151">
        <f t="shared" si="298"/>
        <v>0</v>
      </c>
      <c r="V1027" s="16">
        <f t="shared" si="299"/>
        <v>0</v>
      </c>
      <c r="W1027" s="16">
        <f t="shared" si="300"/>
        <v>0</v>
      </c>
      <c r="X1027" s="138">
        <f>IF(ISNUMBER(VLOOKUP('Rate Calculations'!$A1027,#REF!,5,FALSE)),VLOOKUP('Rate Calculations'!$A1027,#REF!,5,FALSE),0)</f>
        <v>0</v>
      </c>
      <c r="Y1027" s="89">
        <f>IF(ISNUMBER(VLOOKUP('Rate Calculations'!$A1027,#REF!,6,FALSE)),VLOOKUP('Rate Calculations'!$A1027,#REF!,6,FALSE),0)</f>
        <v>0</v>
      </c>
      <c r="Z1027" s="17">
        <f t="shared" si="301"/>
        <v>0</v>
      </c>
      <c r="AA1027" s="18">
        <f t="shared" si="302"/>
        <v>0</v>
      </c>
      <c r="AB1027" s="46">
        <f t="shared" si="287"/>
        <v>0</v>
      </c>
      <c r="AC1027" s="24">
        <f t="shared" si="303"/>
        <v>0</v>
      </c>
      <c r="AD1027" s="24">
        <f t="shared" si="304"/>
        <v>0</v>
      </c>
      <c r="AE1027" s="27" t="e">
        <f>IF(#REF!="Yes",AC1027,(AC1027+V1027*0.5))</f>
        <v>#REF!</v>
      </c>
      <c r="AF1027" s="27" t="e">
        <f>IF(#REF!="Yes",AD1027,(AD1027+W1027*0.5))</f>
        <v>#REF!</v>
      </c>
    </row>
    <row r="1028" spans="1:32">
      <c r="A1028" s="57" t="str">
        <f t="shared" si="288"/>
        <v xml:space="preserve"> </v>
      </c>
      <c r="B1028" s="57"/>
      <c r="C1028" s="57"/>
      <c r="D1028" s="30" t="str">
        <f>IFERROR((GETPIVOTDATA("Average of Certified Payroll Hourly Rate",'Pivot Table'!$X$3,"Firm Name",A1028,"Class Round 3 (PSPO)",B1028)),"")</f>
        <v/>
      </c>
      <c r="E1028" s="7"/>
      <c r="F1028" s="7"/>
      <c r="G1028" s="151"/>
      <c r="H1028" s="349">
        <f t="shared" si="289"/>
        <v>1.7500000000000002E-2</v>
      </c>
      <c r="I1028" s="19">
        <f t="shared" si="290"/>
        <v>0</v>
      </c>
      <c r="J1028" s="67">
        <f t="shared" si="291"/>
        <v>3.5000000000000003E-2</v>
      </c>
      <c r="K1028" s="19">
        <f t="shared" si="292"/>
        <v>0</v>
      </c>
      <c r="L1028" s="138">
        <f>IF(ISNUMBER(VLOOKUP('Rate Calculations'!$A1028,#REF!,2,FALSE)),VLOOKUP('Rate Calculations'!$A1028,#REF!,2,FALSE),0)</f>
        <v>0</v>
      </c>
      <c r="M1028" s="89">
        <f>IF(ISNUMBER(VLOOKUP('Rate Calculations'!$A1028,#REF!,4,FALSE)),VLOOKUP('Rate Calculations'!$A1028,#REF!,4,FALSE),0)</f>
        <v>0</v>
      </c>
      <c r="N1028" s="17">
        <f t="shared" si="293"/>
        <v>0</v>
      </c>
      <c r="O1028" s="18">
        <f t="shared" si="294"/>
        <v>0</v>
      </c>
      <c r="P1028" s="139">
        <f t="shared" si="295"/>
        <v>0</v>
      </c>
      <c r="Q1028" s="66">
        <f t="shared" si="296"/>
        <v>0</v>
      </c>
      <c r="R1028" s="66">
        <f t="shared" si="297"/>
        <v>0</v>
      </c>
      <c r="S1028" s="10" t="e">
        <f>IF(#REF!="Yes",Q1028,(Q1028+I1028*0.5))</f>
        <v>#REF!</v>
      </c>
      <c r="T1028" s="10" t="e">
        <f>IF(#REF!="Yes",R1028,(R1028+K1028*0.5))</f>
        <v>#REF!</v>
      </c>
      <c r="U1028" s="151">
        <f t="shared" si="298"/>
        <v>0</v>
      </c>
      <c r="V1028" s="16">
        <f t="shared" si="299"/>
        <v>0</v>
      </c>
      <c r="W1028" s="16">
        <f t="shared" si="300"/>
        <v>0</v>
      </c>
      <c r="X1028" s="138">
        <f>IF(ISNUMBER(VLOOKUP('Rate Calculations'!$A1028,#REF!,5,FALSE)),VLOOKUP('Rate Calculations'!$A1028,#REF!,5,FALSE),0)</f>
        <v>0</v>
      </c>
      <c r="Y1028" s="89">
        <f>IF(ISNUMBER(VLOOKUP('Rate Calculations'!$A1028,#REF!,6,FALSE)),VLOOKUP('Rate Calculations'!$A1028,#REF!,6,FALSE),0)</f>
        <v>0</v>
      </c>
      <c r="Z1028" s="17">
        <f t="shared" si="301"/>
        <v>0</v>
      </c>
      <c r="AA1028" s="18">
        <f t="shared" si="302"/>
        <v>0</v>
      </c>
      <c r="AB1028" s="46">
        <f t="shared" ref="AB1028:AB1091" si="305">$P$4</f>
        <v>0</v>
      </c>
      <c r="AC1028" s="24">
        <f t="shared" si="303"/>
        <v>0</v>
      </c>
      <c r="AD1028" s="24">
        <f t="shared" si="304"/>
        <v>0</v>
      </c>
      <c r="AE1028" s="27" t="e">
        <f>IF(#REF!="Yes",AC1028,(AC1028+V1028*0.5))</f>
        <v>#REF!</v>
      </c>
      <c r="AF1028" s="27" t="e">
        <f>IF(#REF!="Yes",AD1028,(AD1028+W1028*0.5))</f>
        <v>#REF!</v>
      </c>
    </row>
    <row r="1029" spans="1:32">
      <c r="A1029" s="57" t="str">
        <f t="shared" ref="A1029:A1092" si="306">IFERROR(TRIM(LEFT(C1029,SEARCH(" : ",C1029,1)))," ")</f>
        <v xml:space="preserve"> </v>
      </c>
      <c r="B1029" s="57"/>
      <c r="C1029" s="57"/>
      <c r="D1029" s="30" t="str">
        <f>IFERROR((GETPIVOTDATA("Average of Certified Payroll Hourly Rate",'Pivot Table'!$X$3,"Firm Name",A1029,"Class Round 3 (PSPO)",B1029)),"")</f>
        <v/>
      </c>
      <c r="E1029" s="7"/>
      <c r="F1029" s="7"/>
      <c r="G1029" s="151"/>
      <c r="H1029" s="349">
        <f t="shared" si="289"/>
        <v>1.7500000000000002E-2</v>
      </c>
      <c r="I1029" s="19">
        <f t="shared" si="290"/>
        <v>0</v>
      </c>
      <c r="J1029" s="67">
        <f t="shared" si="291"/>
        <v>3.5000000000000003E-2</v>
      </c>
      <c r="K1029" s="19">
        <f t="shared" si="292"/>
        <v>0</v>
      </c>
      <c r="L1029" s="138">
        <f>IF(ISNUMBER(VLOOKUP('Rate Calculations'!$A1029,#REF!,2,FALSE)),VLOOKUP('Rate Calculations'!$A1029,#REF!,2,FALSE),0)</f>
        <v>0</v>
      </c>
      <c r="M1029" s="89">
        <f>IF(ISNUMBER(VLOOKUP('Rate Calculations'!$A1029,#REF!,4,FALSE)),VLOOKUP('Rate Calculations'!$A1029,#REF!,4,FALSE),0)</f>
        <v>0</v>
      </c>
      <c r="N1029" s="17">
        <f t="shared" si="293"/>
        <v>0</v>
      </c>
      <c r="O1029" s="18">
        <f t="shared" si="294"/>
        <v>0</v>
      </c>
      <c r="P1029" s="139">
        <f t="shared" si="295"/>
        <v>0</v>
      </c>
      <c r="Q1029" s="66">
        <f t="shared" si="296"/>
        <v>0</v>
      </c>
      <c r="R1029" s="66">
        <f t="shared" si="297"/>
        <v>0</v>
      </c>
      <c r="S1029" s="10" t="e">
        <f>IF(#REF!="Yes",Q1029,(Q1029+I1029*0.5))</f>
        <v>#REF!</v>
      </c>
      <c r="T1029" s="10" t="e">
        <f>IF(#REF!="Yes",R1029,(R1029+K1029*0.5))</f>
        <v>#REF!</v>
      </c>
      <c r="U1029" s="151">
        <f t="shared" si="298"/>
        <v>0</v>
      </c>
      <c r="V1029" s="16">
        <f t="shared" si="299"/>
        <v>0</v>
      </c>
      <c r="W1029" s="16">
        <f t="shared" si="300"/>
        <v>0</v>
      </c>
      <c r="X1029" s="138">
        <f>IF(ISNUMBER(VLOOKUP('Rate Calculations'!$A1029,#REF!,5,FALSE)),VLOOKUP('Rate Calculations'!$A1029,#REF!,5,FALSE),0)</f>
        <v>0</v>
      </c>
      <c r="Y1029" s="89">
        <f>IF(ISNUMBER(VLOOKUP('Rate Calculations'!$A1029,#REF!,6,FALSE)),VLOOKUP('Rate Calculations'!$A1029,#REF!,6,FALSE),0)</f>
        <v>0</v>
      </c>
      <c r="Z1029" s="17">
        <f t="shared" si="301"/>
        <v>0</v>
      </c>
      <c r="AA1029" s="18">
        <f t="shared" si="302"/>
        <v>0</v>
      </c>
      <c r="AB1029" s="46">
        <f t="shared" si="305"/>
        <v>0</v>
      </c>
      <c r="AC1029" s="24">
        <f t="shared" si="303"/>
        <v>0</v>
      </c>
      <c r="AD1029" s="24">
        <f t="shared" si="304"/>
        <v>0</v>
      </c>
      <c r="AE1029" s="27" t="e">
        <f>IF(#REF!="Yes",AC1029,(AC1029+V1029*0.5))</f>
        <v>#REF!</v>
      </c>
      <c r="AF1029" s="27" t="e">
        <f>IF(#REF!="Yes",AD1029,(AD1029+W1029*0.5))</f>
        <v>#REF!</v>
      </c>
    </row>
    <row r="1030" spans="1:32">
      <c r="A1030" s="57" t="str">
        <f t="shared" si="306"/>
        <v xml:space="preserve"> </v>
      </c>
      <c r="B1030" s="57"/>
      <c r="C1030" s="57"/>
      <c r="D1030" s="30" t="str">
        <f>IFERROR((GETPIVOTDATA("Average of Certified Payroll Hourly Rate",'Pivot Table'!$X$3,"Firm Name",A1030,"Class Round 3 (PSPO)",B1030)),"")</f>
        <v/>
      </c>
      <c r="E1030" s="7"/>
      <c r="F1030" s="7"/>
      <c r="G1030" s="151"/>
      <c r="H1030" s="349">
        <f t="shared" ref="H1030:H1093" si="307">$H$4</f>
        <v>1.7500000000000002E-2</v>
      </c>
      <c r="I1030" s="19">
        <f t="shared" ref="I1030:I1093" si="308">IFERROR(IF(ISBLANK(G1030),IF(ISBLANK(F1030),IF(ISBLANK(E1030),D1030*(1+H1030),E1030*(1+H1030)),F1030*(1+H1030)),G1030*(1+H1030)),0)</f>
        <v>0</v>
      </c>
      <c r="J1030" s="67">
        <f t="shared" ref="J1030:J1093" si="309">$J$4</f>
        <v>3.5000000000000003E-2</v>
      </c>
      <c r="K1030" s="19">
        <f t="shared" ref="K1030:K1093" si="310">I1030*(1+J1030)</f>
        <v>0</v>
      </c>
      <c r="L1030" s="138">
        <f>IF(ISNUMBER(VLOOKUP('Rate Calculations'!$A1030,#REF!,2,FALSE)),VLOOKUP('Rate Calculations'!$A1030,#REF!,2,FALSE),0)</f>
        <v>0</v>
      </c>
      <c r="M1030" s="89">
        <f>IF(ISNUMBER(VLOOKUP('Rate Calculations'!$A1030,#REF!,4,FALSE)),VLOOKUP('Rate Calculations'!$A1030,#REF!,4,FALSE),0)</f>
        <v>0</v>
      </c>
      <c r="N1030" s="17">
        <f t="shared" ref="N1030:N1093" si="311">(I1030*L1030)+(I1030*M1030)+I1030</f>
        <v>0</v>
      </c>
      <c r="O1030" s="18">
        <f t="shared" ref="O1030:O1093" si="312">(K1030*L1030)+(K1030*M1030)+K1030</f>
        <v>0</v>
      </c>
      <c r="P1030" s="139">
        <f t="shared" ref="P1030:P1093" si="313">$P$4</f>
        <v>0</v>
      </c>
      <c r="Q1030" s="66">
        <f t="shared" ref="Q1030:Q1093" si="314">(IF(L1030&gt;156%,(I1030+(I1030*1.56)),((I1030+(I1030*L1030))))*P1030)+N1030</f>
        <v>0</v>
      </c>
      <c r="R1030" s="66">
        <f t="shared" ref="R1030:R1093" si="315">(IF(L1030&gt;156%,(K1030+(K1030*1.56)),((K1030+(K1030*L1030))))*P1030)+O1030</f>
        <v>0</v>
      </c>
      <c r="S1030" s="10" t="e">
        <f>IF(#REF!="Yes",Q1030,(Q1030+I1030*0.5))</f>
        <v>#REF!</v>
      </c>
      <c r="T1030" s="10" t="e">
        <f>IF(#REF!="Yes",R1030,(R1030+K1030*0.5))</f>
        <v>#REF!</v>
      </c>
      <c r="U1030" s="151">
        <f t="shared" ref="U1030:U1093" si="316">G1030</f>
        <v>0</v>
      </c>
      <c r="V1030" s="16">
        <f t="shared" ref="V1030:V1093" si="317">U1030*(1+H1030)</f>
        <v>0</v>
      </c>
      <c r="W1030" s="16">
        <f t="shared" ref="W1030:W1093" si="318">V1030*(1+J1030)</f>
        <v>0</v>
      </c>
      <c r="X1030" s="138">
        <f>IF(ISNUMBER(VLOOKUP('Rate Calculations'!$A1030,#REF!,5,FALSE)),VLOOKUP('Rate Calculations'!$A1030,#REF!,5,FALSE),0)</f>
        <v>0</v>
      </c>
      <c r="Y1030" s="89">
        <f>IF(ISNUMBER(VLOOKUP('Rate Calculations'!$A1030,#REF!,6,FALSE)),VLOOKUP('Rate Calculations'!$A1030,#REF!,6,FALSE),0)</f>
        <v>0</v>
      </c>
      <c r="Z1030" s="17">
        <f t="shared" ref="Z1030:Z1093" si="319">(V1030*X1030)+(V1030*Y1030)+V1030</f>
        <v>0</v>
      </c>
      <c r="AA1030" s="18">
        <f t="shared" ref="AA1030:AA1093" si="320">(W1030*X1030)+(W1030*Y1030)+W1030</f>
        <v>0</v>
      </c>
      <c r="AB1030" s="46">
        <f t="shared" si="305"/>
        <v>0</v>
      </c>
      <c r="AC1030" s="24">
        <f t="shared" ref="AC1030:AC1093" si="321">(IF(X1030&gt;156%,(V1030+(V1030*1.56)),((V1030+(V1030*X1030))))*AB1030)+Z1030</f>
        <v>0</v>
      </c>
      <c r="AD1030" s="24">
        <f t="shared" ref="AD1030:AD1093" si="322">(IF(X1030&gt;156%,(W1030+(W1030*1.56)),((W1030+(W1030*X1030))))*AB1030)+AA1030</f>
        <v>0</v>
      </c>
      <c r="AE1030" s="27" t="e">
        <f>IF(#REF!="Yes",AC1030,(AC1030+V1030*0.5))</f>
        <v>#REF!</v>
      </c>
      <c r="AF1030" s="27" t="e">
        <f>IF(#REF!="Yes",AD1030,(AD1030+W1030*0.5))</f>
        <v>#REF!</v>
      </c>
    </row>
    <row r="1031" spans="1:32">
      <c r="A1031" s="57" t="str">
        <f t="shared" si="306"/>
        <v xml:space="preserve"> </v>
      </c>
      <c r="B1031" s="57"/>
      <c r="C1031" s="57"/>
      <c r="D1031" s="30" t="str">
        <f>IFERROR((GETPIVOTDATA("Average of Certified Payroll Hourly Rate",'Pivot Table'!$X$3,"Firm Name",A1031,"Class Round 3 (PSPO)",B1031)),"")</f>
        <v/>
      </c>
      <c r="E1031" s="7"/>
      <c r="F1031" s="7"/>
      <c r="G1031" s="151"/>
      <c r="H1031" s="349">
        <f t="shared" si="307"/>
        <v>1.7500000000000002E-2</v>
      </c>
      <c r="I1031" s="19">
        <f t="shared" si="308"/>
        <v>0</v>
      </c>
      <c r="J1031" s="67">
        <f t="shared" si="309"/>
        <v>3.5000000000000003E-2</v>
      </c>
      <c r="K1031" s="19">
        <f t="shared" si="310"/>
        <v>0</v>
      </c>
      <c r="L1031" s="138">
        <f>IF(ISNUMBER(VLOOKUP('Rate Calculations'!$A1031,#REF!,2,FALSE)),VLOOKUP('Rate Calculations'!$A1031,#REF!,2,FALSE),0)</f>
        <v>0</v>
      </c>
      <c r="M1031" s="89">
        <f>IF(ISNUMBER(VLOOKUP('Rate Calculations'!$A1031,#REF!,4,FALSE)),VLOOKUP('Rate Calculations'!$A1031,#REF!,4,FALSE),0)</f>
        <v>0</v>
      </c>
      <c r="N1031" s="17">
        <f t="shared" si="311"/>
        <v>0</v>
      </c>
      <c r="O1031" s="18">
        <f t="shared" si="312"/>
        <v>0</v>
      </c>
      <c r="P1031" s="139">
        <f t="shared" si="313"/>
        <v>0</v>
      </c>
      <c r="Q1031" s="66">
        <f t="shared" si="314"/>
        <v>0</v>
      </c>
      <c r="R1031" s="66">
        <f t="shared" si="315"/>
        <v>0</v>
      </c>
      <c r="S1031" s="10" t="e">
        <f>IF(#REF!="Yes",Q1031,(Q1031+I1031*0.5))</f>
        <v>#REF!</v>
      </c>
      <c r="T1031" s="10" t="e">
        <f>IF(#REF!="Yes",R1031,(R1031+K1031*0.5))</f>
        <v>#REF!</v>
      </c>
      <c r="U1031" s="151">
        <f t="shared" si="316"/>
        <v>0</v>
      </c>
      <c r="V1031" s="16">
        <f t="shared" si="317"/>
        <v>0</v>
      </c>
      <c r="W1031" s="16">
        <f t="shared" si="318"/>
        <v>0</v>
      </c>
      <c r="X1031" s="138">
        <f>IF(ISNUMBER(VLOOKUP('Rate Calculations'!$A1031,#REF!,5,FALSE)),VLOOKUP('Rate Calculations'!$A1031,#REF!,5,FALSE),0)</f>
        <v>0</v>
      </c>
      <c r="Y1031" s="89">
        <f>IF(ISNUMBER(VLOOKUP('Rate Calculations'!$A1031,#REF!,6,FALSE)),VLOOKUP('Rate Calculations'!$A1031,#REF!,6,FALSE),0)</f>
        <v>0</v>
      </c>
      <c r="Z1031" s="17">
        <f t="shared" si="319"/>
        <v>0</v>
      </c>
      <c r="AA1031" s="18">
        <f t="shared" si="320"/>
        <v>0</v>
      </c>
      <c r="AB1031" s="46">
        <f t="shared" si="305"/>
        <v>0</v>
      </c>
      <c r="AC1031" s="24">
        <f t="shared" si="321"/>
        <v>0</v>
      </c>
      <c r="AD1031" s="24">
        <f t="shared" si="322"/>
        <v>0</v>
      </c>
      <c r="AE1031" s="27" t="e">
        <f>IF(#REF!="Yes",AC1031,(AC1031+V1031*0.5))</f>
        <v>#REF!</v>
      </c>
      <c r="AF1031" s="27" t="e">
        <f>IF(#REF!="Yes",AD1031,(AD1031+W1031*0.5))</f>
        <v>#REF!</v>
      </c>
    </row>
    <row r="1032" spans="1:32">
      <c r="A1032" s="57" t="str">
        <f t="shared" si="306"/>
        <v xml:space="preserve"> </v>
      </c>
      <c r="B1032" s="57"/>
      <c r="C1032" s="57"/>
      <c r="D1032" s="30" t="str">
        <f>IFERROR((GETPIVOTDATA("Average of Certified Payroll Hourly Rate",'Pivot Table'!$X$3,"Firm Name",A1032,"Class Round 3 (PSPO)",B1032)),"")</f>
        <v/>
      </c>
      <c r="E1032" s="7"/>
      <c r="F1032" s="7"/>
      <c r="G1032" s="151"/>
      <c r="H1032" s="349">
        <f t="shared" si="307"/>
        <v>1.7500000000000002E-2</v>
      </c>
      <c r="I1032" s="19">
        <f t="shared" si="308"/>
        <v>0</v>
      </c>
      <c r="J1032" s="67">
        <f t="shared" si="309"/>
        <v>3.5000000000000003E-2</v>
      </c>
      <c r="K1032" s="19">
        <f t="shared" si="310"/>
        <v>0</v>
      </c>
      <c r="L1032" s="138">
        <f>IF(ISNUMBER(VLOOKUP('Rate Calculations'!$A1032,#REF!,2,FALSE)),VLOOKUP('Rate Calculations'!$A1032,#REF!,2,FALSE),0)</f>
        <v>0</v>
      </c>
      <c r="M1032" s="89">
        <f>IF(ISNUMBER(VLOOKUP('Rate Calculations'!$A1032,#REF!,4,FALSE)),VLOOKUP('Rate Calculations'!$A1032,#REF!,4,FALSE),0)</f>
        <v>0</v>
      </c>
      <c r="N1032" s="17">
        <f t="shared" si="311"/>
        <v>0</v>
      </c>
      <c r="O1032" s="18">
        <f t="shared" si="312"/>
        <v>0</v>
      </c>
      <c r="P1032" s="139">
        <f t="shared" si="313"/>
        <v>0</v>
      </c>
      <c r="Q1032" s="66">
        <f t="shared" si="314"/>
        <v>0</v>
      </c>
      <c r="R1032" s="66">
        <f t="shared" si="315"/>
        <v>0</v>
      </c>
      <c r="S1032" s="10" t="e">
        <f>IF(#REF!="Yes",Q1032,(Q1032+I1032*0.5))</f>
        <v>#REF!</v>
      </c>
      <c r="T1032" s="10" t="e">
        <f>IF(#REF!="Yes",R1032,(R1032+K1032*0.5))</f>
        <v>#REF!</v>
      </c>
      <c r="U1032" s="151">
        <f t="shared" si="316"/>
        <v>0</v>
      </c>
      <c r="V1032" s="16">
        <f t="shared" si="317"/>
        <v>0</v>
      </c>
      <c r="W1032" s="16">
        <f t="shared" si="318"/>
        <v>0</v>
      </c>
      <c r="X1032" s="138">
        <f>IF(ISNUMBER(VLOOKUP('Rate Calculations'!$A1032,#REF!,5,FALSE)),VLOOKUP('Rate Calculations'!$A1032,#REF!,5,FALSE),0)</f>
        <v>0</v>
      </c>
      <c r="Y1032" s="89">
        <f>IF(ISNUMBER(VLOOKUP('Rate Calculations'!$A1032,#REF!,6,FALSE)),VLOOKUP('Rate Calculations'!$A1032,#REF!,6,FALSE),0)</f>
        <v>0</v>
      </c>
      <c r="Z1032" s="17">
        <f t="shared" si="319"/>
        <v>0</v>
      </c>
      <c r="AA1032" s="18">
        <f t="shared" si="320"/>
        <v>0</v>
      </c>
      <c r="AB1032" s="46">
        <f t="shared" si="305"/>
        <v>0</v>
      </c>
      <c r="AC1032" s="24">
        <f t="shared" si="321"/>
        <v>0</v>
      </c>
      <c r="AD1032" s="24">
        <f t="shared" si="322"/>
        <v>0</v>
      </c>
      <c r="AE1032" s="27" t="e">
        <f>IF(#REF!="Yes",AC1032,(AC1032+V1032*0.5))</f>
        <v>#REF!</v>
      </c>
      <c r="AF1032" s="27" t="e">
        <f>IF(#REF!="Yes",AD1032,(AD1032+W1032*0.5))</f>
        <v>#REF!</v>
      </c>
    </row>
    <row r="1033" spans="1:32">
      <c r="A1033" s="57" t="str">
        <f t="shared" si="306"/>
        <v xml:space="preserve"> </v>
      </c>
      <c r="B1033" s="57"/>
      <c r="C1033" s="57"/>
      <c r="D1033" s="30" t="str">
        <f>IFERROR((GETPIVOTDATA("Average of Certified Payroll Hourly Rate",'Pivot Table'!$X$3,"Firm Name",A1033,"Class Round 3 (PSPO)",B1033)),"")</f>
        <v/>
      </c>
      <c r="E1033" s="7"/>
      <c r="F1033" s="7"/>
      <c r="G1033" s="151"/>
      <c r="H1033" s="349">
        <f t="shared" si="307"/>
        <v>1.7500000000000002E-2</v>
      </c>
      <c r="I1033" s="19">
        <f t="shared" si="308"/>
        <v>0</v>
      </c>
      <c r="J1033" s="67">
        <f t="shared" si="309"/>
        <v>3.5000000000000003E-2</v>
      </c>
      <c r="K1033" s="19">
        <f t="shared" si="310"/>
        <v>0</v>
      </c>
      <c r="L1033" s="138">
        <f>IF(ISNUMBER(VLOOKUP('Rate Calculations'!$A1033,#REF!,2,FALSE)),VLOOKUP('Rate Calculations'!$A1033,#REF!,2,FALSE),0)</f>
        <v>0</v>
      </c>
      <c r="M1033" s="89">
        <f>IF(ISNUMBER(VLOOKUP('Rate Calculations'!$A1033,#REF!,4,FALSE)),VLOOKUP('Rate Calculations'!$A1033,#REF!,4,FALSE),0)</f>
        <v>0</v>
      </c>
      <c r="N1033" s="17">
        <f t="shared" si="311"/>
        <v>0</v>
      </c>
      <c r="O1033" s="18">
        <f t="shared" si="312"/>
        <v>0</v>
      </c>
      <c r="P1033" s="139">
        <f t="shared" si="313"/>
        <v>0</v>
      </c>
      <c r="Q1033" s="66">
        <f t="shared" si="314"/>
        <v>0</v>
      </c>
      <c r="R1033" s="66">
        <f t="shared" si="315"/>
        <v>0</v>
      </c>
      <c r="S1033" s="10" t="e">
        <f>IF(#REF!="Yes",Q1033,(Q1033+I1033*0.5))</f>
        <v>#REF!</v>
      </c>
      <c r="T1033" s="10" t="e">
        <f>IF(#REF!="Yes",R1033,(R1033+K1033*0.5))</f>
        <v>#REF!</v>
      </c>
      <c r="U1033" s="151">
        <f t="shared" si="316"/>
        <v>0</v>
      </c>
      <c r="V1033" s="16">
        <f t="shared" si="317"/>
        <v>0</v>
      </c>
      <c r="W1033" s="16">
        <f t="shared" si="318"/>
        <v>0</v>
      </c>
      <c r="X1033" s="138">
        <f>IF(ISNUMBER(VLOOKUP('Rate Calculations'!$A1033,#REF!,5,FALSE)),VLOOKUP('Rate Calculations'!$A1033,#REF!,5,FALSE),0)</f>
        <v>0</v>
      </c>
      <c r="Y1033" s="89">
        <f>IF(ISNUMBER(VLOOKUP('Rate Calculations'!$A1033,#REF!,6,FALSE)),VLOOKUP('Rate Calculations'!$A1033,#REF!,6,FALSE),0)</f>
        <v>0</v>
      </c>
      <c r="Z1033" s="17">
        <f t="shared" si="319"/>
        <v>0</v>
      </c>
      <c r="AA1033" s="18">
        <f t="shared" si="320"/>
        <v>0</v>
      </c>
      <c r="AB1033" s="46">
        <f t="shared" si="305"/>
        <v>0</v>
      </c>
      <c r="AC1033" s="24">
        <f t="shared" si="321"/>
        <v>0</v>
      </c>
      <c r="AD1033" s="24">
        <f t="shared" si="322"/>
        <v>0</v>
      </c>
      <c r="AE1033" s="27" t="e">
        <f>IF(#REF!="Yes",AC1033,(AC1033+V1033*0.5))</f>
        <v>#REF!</v>
      </c>
      <c r="AF1033" s="27" t="e">
        <f>IF(#REF!="Yes",AD1033,(AD1033+W1033*0.5))</f>
        <v>#REF!</v>
      </c>
    </row>
    <row r="1034" spans="1:32">
      <c r="A1034" s="57" t="str">
        <f t="shared" si="306"/>
        <v xml:space="preserve"> </v>
      </c>
      <c r="B1034" s="57"/>
      <c r="C1034" s="57"/>
      <c r="D1034" s="30" t="str">
        <f>IFERROR((GETPIVOTDATA("Average of Certified Payroll Hourly Rate",'Pivot Table'!$X$3,"Firm Name",A1034,"Class Round 3 (PSPO)",B1034)),"")</f>
        <v/>
      </c>
      <c r="E1034" s="7"/>
      <c r="F1034" s="7"/>
      <c r="G1034" s="151"/>
      <c r="H1034" s="349">
        <f t="shared" si="307"/>
        <v>1.7500000000000002E-2</v>
      </c>
      <c r="I1034" s="19">
        <f t="shared" si="308"/>
        <v>0</v>
      </c>
      <c r="J1034" s="67">
        <f t="shared" si="309"/>
        <v>3.5000000000000003E-2</v>
      </c>
      <c r="K1034" s="19">
        <f t="shared" si="310"/>
        <v>0</v>
      </c>
      <c r="L1034" s="138">
        <f>IF(ISNUMBER(VLOOKUP('Rate Calculations'!$A1034,#REF!,2,FALSE)),VLOOKUP('Rate Calculations'!$A1034,#REF!,2,FALSE),0)</f>
        <v>0</v>
      </c>
      <c r="M1034" s="89">
        <f>IF(ISNUMBER(VLOOKUP('Rate Calculations'!$A1034,#REF!,4,FALSE)),VLOOKUP('Rate Calculations'!$A1034,#REF!,4,FALSE),0)</f>
        <v>0</v>
      </c>
      <c r="N1034" s="17">
        <f t="shared" si="311"/>
        <v>0</v>
      </c>
      <c r="O1034" s="18">
        <f t="shared" si="312"/>
        <v>0</v>
      </c>
      <c r="P1034" s="139">
        <f t="shared" si="313"/>
        <v>0</v>
      </c>
      <c r="Q1034" s="66">
        <f t="shared" si="314"/>
        <v>0</v>
      </c>
      <c r="R1034" s="66">
        <f t="shared" si="315"/>
        <v>0</v>
      </c>
      <c r="S1034" s="10" t="e">
        <f>IF(#REF!="Yes",Q1034,(Q1034+I1034*0.5))</f>
        <v>#REF!</v>
      </c>
      <c r="T1034" s="10" t="e">
        <f>IF(#REF!="Yes",R1034,(R1034+K1034*0.5))</f>
        <v>#REF!</v>
      </c>
      <c r="U1034" s="151">
        <f t="shared" si="316"/>
        <v>0</v>
      </c>
      <c r="V1034" s="16">
        <f t="shared" si="317"/>
        <v>0</v>
      </c>
      <c r="W1034" s="16">
        <f t="shared" si="318"/>
        <v>0</v>
      </c>
      <c r="X1034" s="138">
        <f>IF(ISNUMBER(VLOOKUP('Rate Calculations'!$A1034,#REF!,5,FALSE)),VLOOKUP('Rate Calculations'!$A1034,#REF!,5,FALSE),0)</f>
        <v>0</v>
      </c>
      <c r="Y1034" s="89">
        <f>IF(ISNUMBER(VLOOKUP('Rate Calculations'!$A1034,#REF!,6,FALSE)),VLOOKUP('Rate Calculations'!$A1034,#REF!,6,FALSE),0)</f>
        <v>0</v>
      </c>
      <c r="Z1034" s="17">
        <f t="shared" si="319"/>
        <v>0</v>
      </c>
      <c r="AA1034" s="18">
        <f t="shared" si="320"/>
        <v>0</v>
      </c>
      <c r="AB1034" s="46">
        <f t="shared" si="305"/>
        <v>0</v>
      </c>
      <c r="AC1034" s="24">
        <f t="shared" si="321"/>
        <v>0</v>
      </c>
      <c r="AD1034" s="24">
        <f t="shared" si="322"/>
        <v>0</v>
      </c>
      <c r="AE1034" s="27" t="e">
        <f>IF(#REF!="Yes",AC1034,(AC1034+V1034*0.5))</f>
        <v>#REF!</v>
      </c>
      <c r="AF1034" s="27" t="e">
        <f>IF(#REF!="Yes",AD1034,(AD1034+W1034*0.5))</f>
        <v>#REF!</v>
      </c>
    </row>
    <row r="1035" spans="1:32">
      <c r="A1035" s="57" t="str">
        <f t="shared" si="306"/>
        <v xml:space="preserve"> </v>
      </c>
      <c r="B1035" s="57"/>
      <c r="C1035" s="57"/>
      <c r="D1035" s="30" t="str">
        <f>IFERROR((GETPIVOTDATA("Average of Certified Payroll Hourly Rate",'Pivot Table'!$X$3,"Firm Name",A1035,"Class Round 3 (PSPO)",B1035)),"")</f>
        <v/>
      </c>
      <c r="E1035" s="7"/>
      <c r="F1035" s="7"/>
      <c r="G1035" s="151"/>
      <c r="H1035" s="349">
        <f t="shared" si="307"/>
        <v>1.7500000000000002E-2</v>
      </c>
      <c r="I1035" s="19">
        <f t="shared" si="308"/>
        <v>0</v>
      </c>
      <c r="J1035" s="67">
        <f t="shared" si="309"/>
        <v>3.5000000000000003E-2</v>
      </c>
      <c r="K1035" s="19">
        <f t="shared" si="310"/>
        <v>0</v>
      </c>
      <c r="L1035" s="138">
        <f>IF(ISNUMBER(VLOOKUP('Rate Calculations'!$A1035,#REF!,2,FALSE)),VLOOKUP('Rate Calculations'!$A1035,#REF!,2,FALSE),0)</f>
        <v>0</v>
      </c>
      <c r="M1035" s="89">
        <f>IF(ISNUMBER(VLOOKUP('Rate Calculations'!$A1035,#REF!,4,FALSE)),VLOOKUP('Rate Calculations'!$A1035,#REF!,4,FALSE),0)</f>
        <v>0</v>
      </c>
      <c r="N1035" s="17">
        <f t="shared" si="311"/>
        <v>0</v>
      </c>
      <c r="O1035" s="18">
        <f t="shared" si="312"/>
        <v>0</v>
      </c>
      <c r="P1035" s="139">
        <f t="shared" si="313"/>
        <v>0</v>
      </c>
      <c r="Q1035" s="66">
        <f t="shared" si="314"/>
        <v>0</v>
      </c>
      <c r="R1035" s="66">
        <f t="shared" si="315"/>
        <v>0</v>
      </c>
      <c r="S1035" s="10" t="e">
        <f>IF(#REF!="Yes",Q1035,(Q1035+I1035*0.5))</f>
        <v>#REF!</v>
      </c>
      <c r="T1035" s="10" t="e">
        <f>IF(#REF!="Yes",R1035,(R1035+K1035*0.5))</f>
        <v>#REF!</v>
      </c>
      <c r="U1035" s="151">
        <f t="shared" si="316"/>
        <v>0</v>
      </c>
      <c r="V1035" s="16">
        <f t="shared" si="317"/>
        <v>0</v>
      </c>
      <c r="W1035" s="16">
        <f t="shared" si="318"/>
        <v>0</v>
      </c>
      <c r="X1035" s="138">
        <f>IF(ISNUMBER(VLOOKUP('Rate Calculations'!$A1035,#REF!,5,FALSE)),VLOOKUP('Rate Calculations'!$A1035,#REF!,5,FALSE),0)</f>
        <v>0</v>
      </c>
      <c r="Y1035" s="89">
        <f>IF(ISNUMBER(VLOOKUP('Rate Calculations'!$A1035,#REF!,6,FALSE)),VLOOKUP('Rate Calculations'!$A1035,#REF!,6,FALSE),0)</f>
        <v>0</v>
      </c>
      <c r="Z1035" s="17">
        <f t="shared" si="319"/>
        <v>0</v>
      </c>
      <c r="AA1035" s="18">
        <f t="shared" si="320"/>
        <v>0</v>
      </c>
      <c r="AB1035" s="46">
        <f t="shared" si="305"/>
        <v>0</v>
      </c>
      <c r="AC1035" s="24">
        <f t="shared" si="321"/>
        <v>0</v>
      </c>
      <c r="AD1035" s="24">
        <f t="shared" si="322"/>
        <v>0</v>
      </c>
      <c r="AE1035" s="27" t="e">
        <f>IF(#REF!="Yes",AC1035,(AC1035+V1035*0.5))</f>
        <v>#REF!</v>
      </c>
      <c r="AF1035" s="27" t="e">
        <f>IF(#REF!="Yes",AD1035,(AD1035+W1035*0.5))</f>
        <v>#REF!</v>
      </c>
    </row>
    <row r="1036" spans="1:32">
      <c r="A1036" s="57" t="str">
        <f t="shared" si="306"/>
        <v xml:space="preserve"> </v>
      </c>
      <c r="B1036" s="57"/>
      <c r="C1036" s="57"/>
      <c r="D1036" s="30" t="str">
        <f>IFERROR((GETPIVOTDATA("Average of Certified Payroll Hourly Rate",'Pivot Table'!$X$3,"Firm Name",A1036,"Class Round 3 (PSPO)",B1036)),"")</f>
        <v/>
      </c>
      <c r="E1036" s="7"/>
      <c r="F1036" s="7"/>
      <c r="G1036" s="151"/>
      <c r="H1036" s="349">
        <f t="shared" si="307"/>
        <v>1.7500000000000002E-2</v>
      </c>
      <c r="I1036" s="19">
        <f t="shared" si="308"/>
        <v>0</v>
      </c>
      <c r="J1036" s="67">
        <f t="shared" si="309"/>
        <v>3.5000000000000003E-2</v>
      </c>
      <c r="K1036" s="19">
        <f t="shared" si="310"/>
        <v>0</v>
      </c>
      <c r="L1036" s="138">
        <f>IF(ISNUMBER(VLOOKUP('Rate Calculations'!$A1036,#REF!,2,FALSE)),VLOOKUP('Rate Calculations'!$A1036,#REF!,2,FALSE),0)</f>
        <v>0</v>
      </c>
      <c r="M1036" s="89">
        <f>IF(ISNUMBER(VLOOKUP('Rate Calculations'!$A1036,#REF!,4,FALSE)),VLOOKUP('Rate Calculations'!$A1036,#REF!,4,FALSE),0)</f>
        <v>0</v>
      </c>
      <c r="N1036" s="17">
        <f t="shared" si="311"/>
        <v>0</v>
      </c>
      <c r="O1036" s="18">
        <f t="shared" si="312"/>
        <v>0</v>
      </c>
      <c r="P1036" s="139">
        <f t="shared" si="313"/>
        <v>0</v>
      </c>
      <c r="Q1036" s="66">
        <f t="shared" si="314"/>
        <v>0</v>
      </c>
      <c r="R1036" s="66">
        <f t="shared" si="315"/>
        <v>0</v>
      </c>
      <c r="S1036" s="10" t="e">
        <f>IF(#REF!="Yes",Q1036,(Q1036+I1036*0.5))</f>
        <v>#REF!</v>
      </c>
      <c r="T1036" s="10" t="e">
        <f>IF(#REF!="Yes",R1036,(R1036+K1036*0.5))</f>
        <v>#REF!</v>
      </c>
      <c r="U1036" s="151">
        <f t="shared" si="316"/>
        <v>0</v>
      </c>
      <c r="V1036" s="16">
        <f t="shared" si="317"/>
        <v>0</v>
      </c>
      <c r="W1036" s="16">
        <f t="shared" si="318"/>
        <v>0</v>
      </c>
      <c r="X1036" s="138">
        <f>IF(ISNUMBER(VLOOKUP('Rate Calculations'!$A1036,#REF!,5,FALSE)),VLOOKUP('Rate Calculations'!$A1036,#REF!,5,FALSE),0)</f>
        <v>0</v>
      </c>
      <c r="Y1036" s="89">
        <f>IF(ISNUMBER(VLOOKUP('Rate Calculations'!$A1036,#REF!,6,FALSE)),VLOOKUP('Rate Calculations'!$A1036,#REF!,6,FALSE),0)</f>
        <v>0</v>
      </c>
      <c r="Z1036" s="17">
        <f t="shared" si="319"/>
        <v>0</v>
      </c>
      <c r="AA1036" s="18">
        <f t="shared" si="320"/>
        <v>0</v>
      </c>
      <c r="AB1036" s="46">
        <f t="shared" si="305"/>
        <v>0</v>
      </c>
      <c r="AC1036" s="24">
        <f t="shared" si="321"/>
        <v>0</v>
      </c>
      <c r="AD1036" s="24">
        <f t="shared" si="322"/>
        <v>0</v>
      </c>
      <c r="AE1036" s="27" t="e">
        <f>IF(#REF!="Yes",AC1036,(AC1036+V1036*0.5))</f>
        <v>#REF!</v>
      </c>
      <c r="AF1036" s="27" t="e">
        <f>IF(#REF!="Yes",AD1036,(AD1036+W1036*0.5))</f>
        <v>#REF!</v>
      </c>
    </row>
    <row r="1037" spans="1:32">
      <c r="A1037" s="57" t="str">
        <f t="shared" si="306"/>
        <v xml:space="preserve"> </v>
      </c>
      <c r="B1037" s="57"/>
      <c r="C1037" s="57"/>
      <c r="D1037" s="30" t="str">
        <f>IFERROR((GETPIVOTDATA("Average of Certified Payroll Hourly Rate",'Pivot Table'!$X$3,"Firm Name",A1037,"Class Round 3 (PSPO)",B1037)),"")</f>
        <v/>
      </c>
      <c r="E1037" s="7"/>
      <c r="F1037" s="7"/>
      <c r="G1037" s="151"/>
      <c r="H1037" s="349">
        <f t="shared" si="307"/>
        <v>1.7500000000000002E-2</v>
      </c>
      <c r="I1037" s="19">
        <f t="shared" si="308"/>
        <v>0</v>
      </c>
      <c r="J1037" s="67">
        <f t="shared" si="309"/>
        <v>3.5000000000000003E-2</v>
      </c>
      <c r="K1037" s="19">
        <f t="shared" si="310"/>
        <v>0</v>
      </c>
      <c r="L1037" s="138">
        <f>IF(ISNUMBER(VLOOKUP('Rate Calculations'!$A1037,#REF!,2,FALSE)),VLOOKUP('Rate Calculations'!$A1037,#REF!,2,FALSE),0)</f>
        <v>0</v>
      </c>
      <c r="M1037" s="89">
        <f>IF(ISNUMBER(VLOOKUP('Rate Calculations'!$A1037,#REF!,4,FALSE)),VLOOKUP('Rate Calculations'!$A1037,#REF!,4,FALSE),0)</f>
        <v>0</v>
      </c>
      <c r="N1037" s="17">
        <f t="shared" si="311"/>
        <v>0</v>
      </c>
      <c r="O1037" s="18">
        <f t="shared" si="312"/>
        <v>0</v>
      </c>
      <c r="P1037" s="139">
        <f t="shared" si="313"/>
        <v>0</v>
      </c>
      <c r="Q1037" s="66">
        <f t="shared" si="314"/>
        <v>0</v>
      </c>
      <c r="R1037" s="66">
        <f t="shared" si="315"/>
        <v>0</v>
      </c>
      <c r="S1037" s="10" t="e">
        <f>IF(#REF!="Yes",Q1037,(Q1037+I1037*0.5))</f>
        <v>#REF!</v>
      </c>
      <c r="T1037" s="10" t="e">
        <f>IF(#REF!="Yes",R1037,(R1037+K1037*0.5))</f>
        <v>#REF!</v>
      </c>
      <c r="U1037" s="151">
        <f t="shared" si="316"/>
        <v>0</v>
      </c>
      <c r="V1037" s="16">
        <f t="shared" si="317"/>
        <v>0</v>
      </c>
      <c r="W1037" s="16">
        <f t="shared" si="318"/>
        <v>0</v>
      </c>
      <c r="X1037" s="138">
        <f>IF(ISNUMBER(VLOOKUP('Rate Calculations'!$A1037,#REF!,5,FALSE)),VLOOKUP('Rate Calculations'!$A1037,#REF!,5,FALSE),0)</f>
        <v>0</v>
      </c>
      <c r="Y1037" s="89">
        <f>IF(ISNUMBER(VLOOKUP('Rate Calculations'!$A1037,#REF!,6,FALSE)),VLOOKUP('Rate Calculations'!$A1037,#REF!,6,FALSE),0)</f>
        <v>0</v>
      </c>
      <c r="Z1037" s="17">
        <f t="shared" si="319"/>
        <v>0</v>
      </c>
      <c r="AA1037" s="18">
        <f t="shared" si="320"/>
        <v>0</v>
      </c>
      <c r="AB1037" s="46">
        <f t="shared" si="305"/>
        <v>0</v>
      </c>
      <c r="AC1037" s="24">
        <f t="shared" si="321"/>
        <v>0</v>
      </c>
      <c r="AD1037" s="24">
        <f t="shared" si="322"/>
        <v>0</v>
      </c>
      <c r="AE1037" s="27" t="e">
        <f>IF(#REF!="Yes",AC1037,(AC1037+V1037*0.5))</f>
        <v>#REF!</v>
      </c>
      <c r="AF1037" s="27" t="e">
        <f>IF(#REF!="Yes",AD1037,(AD1037+W1037*0.5))</f>
        <v>#REF!</v>
      </c>
    </row>
    <row r="1038" spans="1:32">
      <c r="A1038" s="57" t="str">
        <f t="shared" si="306"/>
        <v xml:space="preserve"> </v>
      </c>
      <c r="B1038" s="57"/>
      <c r="C1038" s="57"/>
      <c r="D1038" s="30" t="str">
        <f>IFERROR((GETPIVOTDATA("Average of Certified Payroll Hourly Rate",'Pivot Table'!$X$3,"Firm Name",A1038,"Class Round 3 (PSPO)",B1038)),"")</f>
        <v/>
      </c>
      <c r="E1038" s="7"/>
      <c r="F1038" s="7"/>
      <c r="G1038" s="151"/>
      <c r="H1038" s="349">
        <f t="shared" si="307"/>
        <v>1.7500000000000002E-2</v>
      </c>
      <c r="I1038" s="19">
        <f t="shared" si="308"/>
        <v>0</v>
      </c>
      <c r="J1038" s="67">
        <f t="shared" si="309"/>
        <v>3.5000000000000003E-2</v>
      </c>
      <c r="K1038" s="19">
        <f t="shared" si="310"/>
        <v>0</v>
      </c>
      <c r="L1038" s="138">
        <f>IF(ISNUMBER(VLOOKUP('Rate Calculations'!$A1038,#REF!,2,FALSE)),VLOOKUP('Rate Calculations'!$A1038,#REF!,2,FALSE),0)</f>
        <v>0</v>
      </c>
      <c r="M1038" s="89">
        <f>IF(ISNUMBER(VLOOKUP('Rate Calculations'!$A1038,#REF!,4,FALSE)),VLOOKUP('Rate Calculations'!$A1038,#REF!,4,FALSE),0)</f>
        <v>0</v>
      </c>
      <c r="N1038" s="17">
        <f t="shared" si="311"/>
        <v>0</v>
      </c>
      <c r="O1038" s="18">
        <f t="shared" si="312"/>
        <v>0</v>
      </c>
      <c r="P1038" s="139">
        <f t="shared" si="313"/>
        <v>0</v>
      </c>
      <c r="Q1038" s="66">
        <f t="shared" si="314"/>
        <v>0</v>
      </c>
      <c r="R1038" s="66">
        <f t="shared" si="315"/>
        <v>0</v>
      </c>
      <c r="S1038" s="10" t="e">
        <f>IF(#REF!="Yes",Q1038,(Q1038+I1038*0.5))</f>
        <v>#REF!</v>
      </c>
      <c r="T1038" s="10" t="e">
        <f>IF(#REF!="Yes",R1038,(R1038+K1038*0.5))</f>
        <v>#REF!</v>
      </c>
      <c r="U1038" s="151">
        <f t="shared" si="316"/>
        <v>0</v>
      </c>
      <c r="V1038" s="16">
        <f t="shared" si="317"/>
        <v>0</v>
      </c>
      <c r="W1038" s="16">
        <f t="shared" si="318"/>
        <v>0</v>
      </c>
      <c r="X1038" s="138">
        <f>IF(ISNUMBER(VLOOKUP('Rate Calculations'!$A1038,#REF!,5,FALSE)),VLOOKUP('Rate Calculations'!$A1038,#REF!,5,FALSE),0)</f>
        <v>0</v>
      </c>
      <c r="Y1038" s="89">
        <f>IF(ISNUMBER(VLOOKUP('Rate Calculations'!$A1038,#REF!,6,FALSE)),VLOOKUP('Rate Calculations'!$A1038,#REF!,6,FALSE),0)</f>
        <v>0</v>
      </c>
      <c r="Z1038" s="17">
        <f t="shared" si="319"/>
        <v>0</v>
      </c>
      <c r="AA1038" s="18">
        <f t="shared" si="320"/>
        <v>0</v>
      </c>
      <c r="AB1038" s="46">
        <f t="shared" si="305"/>
        <v>0</v>
      </c>
      <c r="AC1038" s="24">
        <f t="shared" si="321"/>
        <v>0</v>
      </c>
      <c r="AD1038" s="24">
        <f t="shared" si="322"/>
        <v>0</v>
      </c>
      <c r="AE1038" s="27" t="e">
        <f>IF(#REF!="Yes",AC1038,(AC1038+V1038*0.5))</f>
        <v>#REF!</v>
      </c>
      <c r="AF1038" s="27" t="e">
        <f>IF(#REF!="Yes",AD1038,(AD1038+W1038*0.5))</f>
        <v>#REF!</v>
      </c>
    </row>
    <row r="1039" spans="1:32">
      <c r="A1039" s="57" t="str">
        <f t="shared" si="306"/>
        <v xml:space="preserve"> </v>
      </c>
      <c r="B1039" s="57"/>
      <c r="C1039" s="57"/>
      <c r="D1039" s="30" t="str">
        <f>IFERROR((GETPIVOTDATA("Average of Certified Payroll Hourly Rate",'Pivot Table'!$X$3,"Firm Name",A1039,"Class Round 3 (PSPO)",B1039)),"")</f>
        <v/>
      </c>
      <c r="E1039" s="7"/>
      <c r="F1039" s="7"/>
      <c r="G1039" s="151"/>
      <c r="H1039" s="349">
        <f t="shared" si="307"/>
        <v>1.7500000000000002E-2</v>
      </c>
      <c r="I1039" s="19">
        <f t="shared" si="308"/>
        <v>0</v>
      </c>
      <c r="J1039" s="67">
        <f t="shared" si="309"/>
        <v>3.5000000000000003E-2</v>
      </c>
      <c r="K1039" s="19">
        <f t="shared" si="310"/>
        <v>0</v>
      </c>
      <c r="L1039" s="138">
        <f>IF(ISNUMBER(VLOOKUP('Rate Calculations'!$A1039,#REF!,2,FALSE)),VLOOKUP('Rate Calculations'!$A1039,#REF!,2,FALSE),0)</f>
        <v>0</v>
      </c>
      <c r="M1039" s="89">
        <f>IF(ISNUMBER(VLOOKUP('Rate Calculations'!$A1039,#REF!,4,FALSE)),VLOOKUP('Rate Calculations'!$A1039,#REF!,4,FALSE),0)</f>
        <v>0</v>
      </c>
      <c r="N1039" s="17">
        <f t="shared" si="311"/>
        <v>0</v>
      </c>
      <c r="O1039" s="18">
        <f t="shared" si="312"/>
        <v>0</v>
      </c>
      <c r="P1039" s="139">
        <f t="shared" si="313"/>
        <v>0</v>
      </c>
      <c r="Q1039" s="66">
        <f t="shared" si="314"/>
        <v>0</v>
      </c>
      <c r="R1039" s="66">
        <f t="shared" si="315"/>
        <v>0</v>
      </c>
      <c r="S1039" s="10" t="e">
        <f>IF(#REF!="Yes",Q1039,(Q1039+I1039*0.5))</f>
        <v>#REF!</v>
      </c>
      <c r="T1039" s="10" t="e">
        <f>IF(#REF!="Yes",R1039,(R1039+K1039*0.5))</f>
        <v>#REF!</v>
      </c>
      <c r="U1039" s="151">
        <f t="shared" si="316"/>
        <v>0</v>
      </c>
      <c r="V1039" s="16">
        <f t="shared" si="317"/>
        <v>0</v>
      </c>
      <c r="W1039" s="16">
        <f t="shared" si="318"/>
        <v>0</v>
      </c>
      <c r="X1039" s="138">
        <f>IF(ISNUMBER(VLOOKUP('Rate Calculations'!$A1039,#REF!,5,FALSE)),VLOOKUP('Rate Calculations'!$A1039,#REF!,5,FALSE),0)</f>
        <v>0</v>
      </c>
      <c r="Y1039" s="89">
        <f>IF(ISNUMBER(VLOOKUP('Rate Calculations'!$A1039,#REF!,6,FALSE)),VLOOKUP('Rate Calculations'!$A1039,#REF!,6,FALSE),0)</f>
        <v>0</v>
      </c>
      <c r="Z1039" s="17">
        <f t="shared" si="319"/>
        <v>0</v>
      </c>
      <c r="AA1039" s="18">
        <f t="shared" si="320"/>
        <v>0</v>
      </c>
      <c r="AB1039" s="46">
        <f t="shared" si="305"/>
        <v>0</v>
      </c>
      <c r="AC1039" s="24">
        <f t="shared" si="321"/>
        <v>0</v>
      </c>
      <c r="AD1039" s="24">
        <f t="shared" si="322"/>
        <v>0</v>
      </c>
      <c r="AE1039" s="27" t="e">
        <f>IF(#REF!="Yes",AC1039,(AC1039+V1039*0.5))</f>
        <v>#REF!</v>
      </c>
      <c r="AF1039" s="27" t="e">
        <f>IF(#REF!="Yes",AD1039,(AD1039+W1039*0.5))</f>
        <v>#REF!</v>
      </c>
    </row>
    <row r="1040" spans="1:32">
      <c r="A1040" s="57" t="str">
        <f t="shared" si="306"/>
        <v xml:space="preserve"> </v>
      </c>
      <c r="B1040" s="57"/>
      <c r="C1040" s="57"/>
      <c r="D1040" s="30" t="str">
        <f>IFERROR((GETPIVOTDATA("Average of Certified Payroll Hourly Rate",'Pivot Table'!$X$3,"Firm Name",A1040,"Class Round 3 (PSPO)",B1040)),"")</f>
        <v/>
      </c>
      <c r="E1040" s="7"/>
      <c r="F1040" s="7"/>
      <c r="G1040" s="151"/>
      <c r="H1040" s="349">
        <f t="shared" si="307"/>
        <v>1.7500000000000002E-2</v>
      </c>
      <c r="I1040" s="19">
        <f t="shared" si="308"/>
        <v>0</v>
      </c>
      <c r="J1040" s="67">
        <f t="shared" si="309"/>
        <v>3.5000000000000003E-2</v>
      </c>
      <c r="K1040" s="19">
        <f t="shared" si="310"/>
        <v>0</v>
      </c>
      <c r="L1040" s="138">
        <f>IF(ISNUMBER(VLOOKUP('Rate Calculations'!$A1040,#REF!,2,FALSE)),VLOOKUP('Rate Calculations'!$A1040,#REF!,2,FALSE),0)</f>
        <v>0</v>
      </c>
      <c r="M1040" s="89">
        <f>IF(ISNUMBER(VLOOKUP('Rate Calculations'!$A1040,#REF!,4,FALSE)),VLOOKUP('Rate Calculations'!$A1040,#REF!,4,FALSE),0)</f>
        <v>0</v>
      </c>
      <c r="N1040" s="17">
        <f t="shared" si="311"/>
        <v>0</v>
      </c>
      <c r="O1040" s="18">
        <f t="shared" si="312"/>
        <v>0</v>
      </c>
      <c r="P1040" s="139">
        <f t="shared" si="313"/>
        <v>0</v>
      </c>
      <c r="Q1040" s="66">
        <f t="shared" si="314"/>
        <v>0</v>
      </c>
      <c r="R1040" s="66">
        <f t="shared" si="315"/>
        <v>0</v>
      </c>
      <c r="S1040" s="10" t="e">
        <f>IF(#REF!="Yes",Q1040,(Q1040+I1040*0.5))</f>
        <v>#REF!</v>
      </c>
      <c r="T1040" s="10" t="e">
        <f>IF(#REF!="Yes",R1040,(R1040+K1040*0.5))</f>
        <v>#REF!</v>
      </c>
      <c r="U1040" s="151">
        <f t="shared" si="316"/>
        <v>0</v>
      </c>
      <c r="V1040" s="16">
        <f t="shared" si="317"/>
        <v>0</v>
      </c>
      <c r="W1040" s="16">
        <f t="shared" si="318"/>
        <v>0</v>
      </c>
      <c r="X1040" s="138">
        <f>IF(ISNUMBER(VLOOKUP('Rate Calculations'!$A1040,#REF!,5,FALSE)),VLOOKUP('Rate Calculations'!$A1040,#REF!,5,FALSE),0)</f>
        <v>0</v>
      </c>
      <c r="Y1040" s="89">
        <f>IF(ISNUMBER(VLOOKUP('Rate Calculations'!$A1040,#REF!,6,FALSE)),VLOOKUP('Rate Calculations'!$A1040,#REF!,6,FALSE),0)</f>
        <v>0</v>
      </c>
      <c r="Z1040" s="17">
        <f t="shared" si="319"/>
        <v>0</v>
      </c>
      <c r="AA1040" s="18">
        <f t="shared" si="320"/>
        <v>0</v>
      </c>
      <c r="AB1040" s="46">
        <f t="shared" si="305"/>
        <v>0</v>
      </c>
      <c r="AC1040" s="24">
        <f t="shared" si="321"/>
        <v>0</v>
      </c>
      <c r="AD1040" s="24">
        <f t="shared" si="322"/>
        <v>0</v>
      </c>
      <c r="AE1040" s="27" t="e">
        <f>IF(#REF!="Yes",AC1040,(AC1040+V1040*0.5))</f>
        <v>#REF!</v>
      </c>
      <c r="AF1040" s="27" t="e">
        <f>IF(#REF!="Yes",AD1040,(AD1040+W1040*0.5))</f>
        <v>#REF!</v>
      </c>
    </row>
    <row r="1041" spans="1:32">
      <c r="A1041" s="57" t="str">
        <f t="shared" si="306"/>
        <v xml:space="preserve"> </v>
      </c>
      <c r="B1041" s="57"/>
      <c r="C1041" s="57"/>
      <c r="D1041" s="30" t="str">
        <f>IFERROR((GETPIVOTDATA("Average of Certified Payroll Hourly Rate",'Pivot Table'!$X$3,"Firm Name",A1041,"Class Round 3 (PSPO)",B1041)),"")</f>
        <v/>
      </c>
      <c r="E1041" s="7"/>
      <c r="F1041" s="7"/>
      <c r="G1041" s="151"/>
      <c r="H1041" s="349">
        <f t="shared" si="307"/>
        <v>1.7500000000000002E-2</v>
      </c>
      <c r="I1041" s="19">
        <f t="shared" si="308"/>
        <v>0</v>
      </c>
      <c r="J1041" s="67">
        <f t="shared" si="309"/>
        <v>3.5000000000000003E-2</v>
      </c>
      <c r="K1041" s="19">
        <f t="shared" si="310"/>
        <v>0</v>
      </c>
      <c r="L1041" s="138">
        <f>IF(ISNUMBER(VLOOKUP('Rate Calculations'!$A1041,#REF!,2,FALSE)),VLOOKUP('Rate Calculations'!$A1041,#REF!,2,FALSE),0)</f>
        <v>0</v>
      </c>
      <c r="M1041" s="89">
        <f>IF(ISNUMBER(VLOOKUP('Rate Calculations'!$A1041,#REF!,4,FALSE)),VLOOKUP('Rate Calculations'!$A1041,#REF!,4,FALSE),0)</f>
        <v>0</v>
      </c>
      <c r="N1041" s="17">
        <f t="shared" si="311"/>
        <v>0</v>
      </c>
      <c r="O1041" s="18">
        <f t="shared" si="312"/>
        <v>0</v>
      </c>
      <c r="P1041" s="139">
        <f t="shared" si="313"/>
        <v>0</v>
      </c>
      <c r="Q1041" s="66">
        <f t="shared" si="314"/>
        <v>0</v>
      </c>
      <c r="R1041" s="66">
        <f t="shared" si="315"/>
        <v>0</v>
      </c>
      <c r="S1041" s="10" t="e">
        <f>IF(#REF!="Yes",Q1041,(Q1041+I1041*0.5))</f>
        <v>#REF!</v>
      </c>
      <c r="T1041" s="10" t="e">
        <f>IF(#REF!="Yes",R1041,(R1041+K1041*0.5))</f>
        <v>#REF!</v>
      </c>
      <c r="U1041" s="151">
        <f t="shared" si="316"/>
        <v>0</v>
      </c>
      <c r="V1041" s="16">
        <f t="shared" si="317"/>
        <v>0</v>
      </c>
      <c r="W1041" s="16">
        <f t="shared" si="318"/>
        <v>0</v>
      </c>
      <c r="X1041" s="138">
        <f>IF(ISNUMBER(VLOOKUP('Rate Calculations'!$A1041,#REF!,5,FALSE)),VLOOKUP('Rate Calculations'!$A1041,#REF!,5,FALSE),0)</f>
        <v>0</v>
      </c>
      <c r="Y1041" s="89">
        <f>IF(ISNUMBER(VLOOKUP('Rate Calculations'!$A1041,#REF!,6,FALSE)),VLOOKUP('Rate Calculations'!$A1041,#REF!,6,FALSE),0)</f>
        <v>0</v>
      </c>
      <c r="Z1041" s="17">
        <f t="shared" si="319"/>
        <v>0</v>
      </c>
      <c r="AA1041" s="18">
        <f t="shared" si="320"/>
        <v>0</v>
      </c>
      <c r="AB1041" s="46">
        <f t="shared" si="305"/>
        <v>0</v>
      </c>
      <c r="AC1041" s="24">
        <f t="shared" si="321"/>
        <v>0</v>
      </c>
      <c r="AD1041" s="24">
        <f t="shared" si="322"/>
        <v>0</v>
      </c>
      <c r="AE1041" s="27" t="e">
        <f>IF(#REF!="Yes",AC1041,(AC1041+V1041*0.5))</f>
        <v>#REF!</v>
      </c>
      <c r="AF1041" s="27" t="e">
        <f>IF(#REF!="Yes",AD1041,(AD1041+W1041*0.5))</f>
        <v>#REF!</v>
      </c>
    </row>
    <row r="1042" spans="1:32">
      <c r="A1042" s="57" t="str">
        <f t="shared" si="306"/>
        <v xml:space="preserve"> </v>
      </c>
      <c r="B1042" s="57"/>
      <c r="C1042" s="57"/>
      <c r="D1042" s="30" t="str">
        <f>IFERROR((GETPIVOTDATA("Average of Certified Payroll Hourly Rate",'Pivot Table'!$X$3,"Firm Name",A1042,"Class Round 3 (PSPO)",B1042)),"")</f>
        <v/>
      </c>
      <c r="E1042" s="7"/>
      <c r="F1042" s="7"/>
      <c r="G1042" s="151"/>
      <c r="H1042" s="349">
        <f t="shared" si="307"/>
        <v>1.7500000000000002E-2</v>
      </c>
      <c r="I1042" s="19">
        <f t="shared" si="308"/>
        <v>0</v>
      </c>
      <c r="J1042" s="67">
        <f t="shared" si="309"/>
        <v>3.5000000000000003E-2</v>
      </c>
      <c r="K1042" s="19">
        <f t="shared" si="310"/>
        <v>0</v>
      </c>
      <c r="L1042" s="138">
        <f>IF(ISNUMBER(VLOOKUP('Rate Calculations'!$A1042,#REF!,2,FALSE)),VLOOKUP('Rate Calculations'!$A1042,#REF!,2,FALSE),0)</f>
        <v>0</v>
      </c>
      <c r="M1042" s="89">
        <f>IF(ISNUMBER(VLOOKUP('Rate Calculations'!$A1042,#REF!,4,FALSE)),VLOOKUP('Rate Calculations'!$A1042,#REF!,4,FALSE),0)</f>
        <v>0</v>
      </c>
      <c r="N1042" s="17">
        <f t="shared" si="311"/>
        <v>0</v>
      </c>
      <c r="O1042" s="18">
        <f t="shared" si="312"/>
        <v>0</v>
      </c>
      <c r="P1042" s="139">
        <f t="shared" si="313"/>
        <v>0</v>
      </c>
      <c r="Q1042" s="66">
        <f t="shared" si="314"/>
        <v>0</v>
      </c>
      <c r="R1042" s="66">
        <f t="shared" si="315"/>
        <v>0</v>
      </c>
      <c r="S1042" s="10" t="e">
        <f>IF(#REF!="Yes",Q1042,(Q1042+I1042*0.5))</f>
        <v>#REF!</v>
      </c>
      <c r="T1042" s="10" t="e">
        <f>IF(#REF!="Yes",R1042,(R1042+K1042*0.5))</f>
        <v>#REF!</v>
      </c>
      <c r="U1042" s="151">
        <f t="shared" si="316"/>
        <v>0</v>
      </c>
      <c r="V1042" s="16">
        <f t="shared" si="317"/>
        <v>0</v>
      </c>
      <c r="W1042" s="16">
        <f t="shared" si="318"/>
        <v>0</v>
      </c>
      <c r="X1042" s="138">
        <f>IF(ISNUMBER(VLOOKUP('Rate Calculations'!$A1042,#REF!,5,FALSE)),VLOOKUP('Rate Calculations'!$A1042,#REF!,5,FALSE),0)</f>
        <v>0</v>
      </c>
      <c r="Y1042" s="89">
        <f>IF(ISNUMBER(VLOOKUP('Rate Calculations'!$A1042,#REF!,6,FALSE)),VLOOKUP('Rate Calculations'!$A1042,#REF!,6,FALSE),0)</f>
        <v>0</v>
      </c>
      <c r="Z1042" s="17">
        <f t="shared" si="319"/>
        <v>0</v>
      </c>
      <c r="AA1042" s="18">
        <f t="shared" si="320"/>
        <v>0</v>
      </c>
      <c r="AB1042" s="46">
        <f t="shared" si="305"/>
        <v>0</v>
      </c>
      <c r="AC1042" s="24">
        <f t="shared" si="321"/>
        <v>0</v>
      </c>
      <c r="AD1042" s="24">
        <f t="shared" si="322"/>
        <v>0</v>
      </c>
      <c r="AE1042" s="27" t="e">
        <f>IF(#REF!="Yes",AC1042,(AC1042+V1042*0.5))</f>
        <v>#REF!</v>
      </c>
      <c r="AF1042" s="27" t="e">
        <f>IF(#REF!="Yes",AD1042,(AD1042+W1042*0.5))</f>
        <v>#REF!</v>
      </c>
    </row>
    <row r="1043" spans="1:32">
      <c r="A1043" s="57" t="str">
        <f t="shared" si="306"/>
        <v xml:space="preserve"> </v>
      </c>
      <c r="B1043" s="57"/>
      <c r="C1043" s="57"/>
      <c r="D1043" s="30" t="str">
        <f>IFERROR((GETPIVOTDATA("Average of Certified Payroll Hourly Rate",'Pivot Table'!$X$3,"Firm Name",A1043,"Class Round 3 (PSPO)",B1043)),"")</f>
        <v/>
      </c>
      <c r="E1043" s="7"/>
      <c r="F1043" s="7"/>
      <c r="G1043" s="151"/>
      <c r="H1043" s="349">
        <f t="shared" si="307"/>
        <v>1.7500000000000002E-2</v>
      </c>
      <c r="I1043" s="19">
        <f t="shared" si="308"/>
        <v>0</v>
      </c>
      <c r="J1043" s="67">
        <f t="shared" si="309"/>
        <v>3.5000000000000003E-2</v>
      </c>
      <c r="K1043" s="19">
        <f t="shared" si="310"/>
        <v>0</v>
      </c>
      <c r="L1043" s="138">
        <f>IF(ISNUMBER(VLOOKUP('Rate Calculations'!$A1043,#REF!,2,FALSE)),VLOOKUP('Rate Calculations'!$A1043,#REF!,2,FALSE),0)</f>
        <v>0</v>
      </c>
      <c r="M1043" s="89">
        <f>IF(ISNUMBER(VLOOKUP('Rate Calculations'!$A1043,#REF!,4,FALSE)),VLOOKUP('Rate Calculations'!$A1043,#REF!,4,FALSE),0)</f>
        <v>0</v>
      </c>
      <c r="N1043" s="17">
        <f t="shared" si="311"/>
        <v>0</v>
      </c>
      <c r="O1043" s="18">
        <f t="shared" si="312"/>
        <v>0</v>
      </c>
      <c r="P1043" s="139">
        <f t="shared" si="313"/>
        <v>0</v>
      </c>
      <c r="Q1043" s="66">
        <f t="shared" si="314"/>
        <v>0</v>
      </c>
      <c r="R1043" s="66">
        <f t="shared" si="315"/>
        <v>0</v>
      </c>
      <c r="S1043" s="10" t="e">
        <f>IF(#REF!="Yes",Q1043,(Q1043+I1043*0.5))</f>
        <v>#REF!</v>
      </c>
      <c r="T1043" s="10" t="e">
        <f>IF(#REF!="Yes",R1043,(R1043+K1043*0.5))</f>
        <v>#REF!</v>
      </c>
      <c r="U1043" s="151">
        <f t="shared" si="316"/>
        <v>0</v>
      </c>
      <c r="V1043" s="16">
        <f t="shared" si="317"/>
        <v>0</v>
      </c>
      <c r="W1043" s="16">
        <f t="shared" si="318"/>
        <v>0</v>
      </c>
      <c r="X1043" s="138">
        <f>IF(ISNUMBER(VLOOKUP('Rate Calculations'!$A1043,#REF!,5,FALSE)),VLOOKUP('Rate Calculations'!$A1043,#REF!,5,FALSE),0)</f>
        <v>0</v>
      </c>
      <c r="Y1043" s="89">
        <f>IF(ISNUMBER(VLOOKUP('Rate Calculations'!$A1043,#REF!,6,FALSE)),VLOOKUP('Rate Calculations'!$A1043,#REF!,6,FALSE),0)</f>
        <v>0</v>
      </c>
      <c r="Z1043" s="17">
        <f t="shared" si="319"/>
        <v>0</v>
      </c>
      <c r="AA1043" s="18">
        <f t="shared" si="320"/>
        <v>0</v>
      </c>
      <c r="AB1043" s="46">
        <f t="shared" si="305"/>
        <v>0</v>
      </c>
      <c r="AC1043" s="24">
        <f t="shared" si="321"/>
        <v>0</v>
      </c>
      <c r="AD1043" s="24">
        <f t="shared" si="322"/>
        <v>0</v>
      </c>
      <c r="AE1043" s="27" t="e">
        <f>IF(#REF!="Yes",AC1043,(AC1043+V1043*0.5))</f>
        <v>#REF!</v>
      </c>
      <c r="AF1043" s="27" t="e">
        <f>IF(#REF!="Yes",AD1043,(AD1043+W1043*0.5))</f>
        <v>#REF!</v>
      </c>
    </row>
    <row r="1044" spans="1:32">
      <c r="A1044" s="57" t="str">
        <f t="shared" si="306"/>
        <v xml:space="preserve"> </v>
      </c>
      <c r="B1044" s="57"/>
      <c r="C1044" s="57"/>
      <c r="D1044" s="30" t="str">
        <f>IFERROR((GETPIVOTDATA("Average of Certified Payroll Hourly Rate",'Pivot Table'!$X$3,"Firm Name",A1044,"Class Round 3 (PSPO)",B1044)),"")</f>
        <v/>
      </c>
      <c r="E1044" s="7"/>
      <c r="F1044" s="7"/>
      <c r="G1044" s="151"/>
      <c r="H1044" s="349">
        <f t="shared" si="307"/>
        <v>1.7500000000000002E-2</v>
      </c>
      <c r="I1044" s="19">
        <f t="shared" si="308"/>
        <v>0</v>
      </c>
      <c r="J1044" s="67">
        <f t="shared" si="309"/>
        <v>3.5000000000000003E-2</v>
      </c>
      <c r="K1044" s="19">
        <f t="shared" si="310"/>
        <v>0</v>
      </c>
      <c r="L1044" s="138">
        <f>IF(ISNUMBER(VLOOKUP('Rate Calculations'!$A1044,#REF!,2,FALSE)),VLOOKUP('Rate Calculations'!$A1044,#REF!,2,FALSE),0)</f>
        <v>0</v>
      </c>
      <c r="M1044" s="89">
        <f>IF(ISNUMBER(VLOOKUP('Rate Calculations'!$A1044,#REF!,4,FALSE)),VLOOKUP('Rate Calculations'!$A1044,#REF!,4,FALSE),0)</f>
        <v>0</v>
      </c>
      <c r="N1044" s="17">
        <f t="shared" si="311"/>
        <v>0</v>
      </c>
      <c r="O1044" s="18">
        <f t="shared" si="312"/>
        <v>0</v>
      </c>
      <c r="P1044" s="139">
        <f t="shared" si="313"/>
        <v>0</v>
      </c>
      <c r="Q1044" s="66">
        <f t="shared" si="314"/>
        <v>0</v>
      </c>
      <c r="R1044" s="66">
        <f t="shared" si="315"/>
        <v>0</v>
      </c>
      <c r="S1044" s="10" t="e">
        <f>IF(#REF!="Yes",Q1044,(Q1044+I1044*0.5))</f>
        <v>#REF!</v>
      </c>
      <c r="T1044" s="10" t="e">
        <f>IF(#REF!="Yes",R1044,(R1044+K1044*0.5))</f>
        <v>#REF!</v>
      </c>
      <c r="U1044" s="151">
        <f t="shared" si="316"/>
        <v>0</v>
      </c>
      <c r="V1044" s="16">
        <f t="shared" si="317"/>
        <v>0</v>
      </c>
      <c r="W1044" s="16">
        <f t="shared" si="318"/>
        <v>0</v>
      </c>
      <c r="X1044" s="138">
        <f>IF(ISNUMBER(VLOOKUP('Rate Calculations'!$A1044,#REF!,5,FALSE)),VLOOKUP('Rate Calculations'!$A1044,#REF!,5,FALSE),0)</f>
        <v>0</v>
      </c>
      <c r="Y1044" s="89">
        <f>IF(ISNUMBER(VLOOKUP('Rate Calculations'!$A1044,#REF!,6,FALSE)),VLOOKUP('Rate Calculations'!$A1044,#REF!,6,FALSE),0)</f>
        <v>0</v>
      </c>
      <c r="Z1044" s="17">
        <f t="shared" si="319"/>
        <v>0</v>
      </c>
      <c r="AA1044" s="18">
        <f t="shared" si="320"/>
        <v>0</v>
      </c>
      <c r="AB1044" s="46">
        <f t="shared" si="305"/>
        <v>0</v>
      </c>
      <c r="AC1044" s="24">
        <f t="shared" si="321"/>
        <v>0</v>
      </c>
      <c r="AD1044" s="24">
        <f t="shared" si="322"/>
        <v>0</v>
      </c>
      <c r="AE1044" s="27" t="e">
        <f>IF(#REF!="Yes",AC1044,(AC1044+V1044*0.5))</f>
        <v>#REF!</v>
      </c>
      <c r="AF1044" s="27" t="e">
        <f>IF(#REF!="Yes",AD1044,(AD1044+W1044*0.5))</f>
        <v>#REF!</v>
      </c>
    </row>
    <row r="1045" spans="1:32">
      <c r="A1045" s="57" t="str">
        <f t="shared" si="306"/>
        <v xml:space="preserve"> </v>
      </c>
      <c r="B1045" s="57"/>
      <c r="C1045" s="57"/>
      <c r="D1045" s="30" t="str">
        <f>IFERROR((GETPIVOTDATA("Average of Certified Payroll Hourly Rate",'Pivot Table'!$X$3,"Firm Name",A1045,"Class Round 3 (PSPO)",B1045)),"")</f>
        <v/>
      </c>
      <c r="E1045" s="7"/>
      <c r="F1045" s="7"/>
      <c r="G1045" s="151"/>
      <c r="H1045" s="349">
        <f t="shared" si="307"/>
        <v>1.7500000000000002E-2</v>
      </c>
      <c r="I1045" s="19">
        <f t="shared" si="308"/>
        <v>0</v>
      </c>
      <c r="J1045" s="67">
        <f t="shared" si="309"/>
        <v>3.5000000000000003E-2</v>
      </c>
      <c r="K1045" s="19">
        <f t="shared" si="310"/>
        <v>0</v>
      </c>
      <c r="L1045" s="138">
        <f>IF(ISNUMBER(VLOOKUP('Rate Calculations'!$A1045,#REF!,2,FALSE)),VLOOKUP('Rate Calculations'!$A1045,#REF!,2,FALSE),0)</f>
        <v>0</v>
      </c>
      <c r="M1045" s="89">
        <f>IF(ISNUMBER(VLOOKUP('Rate Calculations'!$A1045,#REF!,4,FALSE)),VLOOKUP('Rate Calculations'!$A1045,#REF!,4,FALSE),0)</f>
        <v>0</v>
      </c>
      <c r="N1045" s="17">
        <f t="shared" si="311"/>
        <v>0</v>
      </c>
      <c r="O1045" s="18">
        <f t="shared" si="312"/>
        <v>0</v>
      </c>
      <c r="P1045" s="139">
        <f t="shared" si="313"/>
        <v>0</v>
      </c>
      <c r="Q1045" s="66">
        <f t="shared" si="314"/>
        <v>0</v>
      </c>
      <c r="R1045" s="66">
        <f t="shared" si="315"/>
        <v>0</v>
      </c>
      <c r="S1045" s="10" t="e">
        <f>IF(#REF!="Yes",Q1045,(Q1045+I1045*0.5))</f>
        <v>#REF!</v>
      </c>
      <c r="T1045" s="10" t="e">
        <f>IF(#REF!="Yes",R1045,(R1045+K1045*0.5))</f>
        <v>#REF!</v>
      </c>
      <c r="U1045" s="151">
        <f t="shared" si="316"/>
        <v>0</v>
      </c>
      <c r="V1045" s="16">
        <f t="shared" si="317"/>
        <v>0</v>
      </c>
      <c r="W1045" s="16">
        <f t="shared" si="318"/>
        <v>0</v>
      </c>
      <c r="X1045" s="138">
        <f>IF(ISNUMBER(VLOOKUP('Rate Calculations'!$A1045,#REF!,5,FALSE)),VLOOKUP('Rate Calculations'!$A1045,#REF!,5,FALSE),0)</f>
        <v>0</v>
      </c>
      <c r="Y1045" s="89">
        <f>IF(ISNUMBER(VLOOKUP('Rate Calculations'!$A1045,#REF!,6,FALSE)),VLOOKUP('Rate Calculations'!$A1045,#REF!,6,FALSE),0)</f>
        <v>0</v>
      </c>
      <c r="Z1045" s="17">
        <f t="shared" si="319"/>
        <v>0</v>
      </c>
      <c r="AA1045" s="18">
        <f t="shared" si="320"/>
        <v>0</v>
      </c>
      <c r="AB1045" s="46">
        <f t="shared" si="305"/>
        <v>0</v>
      </c>
      <c r="AC1045" s="24">
        <f t="shared" si="321"/>
        <v>0</v>
      </c>
      <c r="AD1045" s="24">
        <f t="shared" si="322"/>
        <v>0</v>
      </c>
      <c r="AE1045" s="27" t="e">
        <f>IF(#REF!="Yes",AC1045,(AC1045+V1045*0.5))</f>
        <v>#REF!</v>
      </c>
      <c r="AF1045" s="27" t="e">
        <f>IF(#REF!="Yes",AD1045,(AD1045+W1045*0.5))</f>
        <v>#REF!</v>
      </c>
    </row>
    <row r="1046" spans="1:32">
      <c r="A1046" s="57" t="str">
        <f t="shared" si="306"/>
        <v xml:space="preserve"> </v>
      </c>
      <c r="B1046" s="57"/>
      <c r="C1046" s="57"/>
      <c r="D1046" s="30" t="str">
        <f>IFERROR((GETPIVOTDATA("Average of Certified Payroll Hourly Rate",'Pivot Table'!$X$3,"Firm Name",A1046,"Class Round 3 (PSPO)",B1046)),"")</f>
        <v/>
      </c>
      <c r="E1046" s="7"/>
      <c r="F1046" s="7"/>
      <c r="G1046" s="151"/>
      <c r="H1046" s="349">
        <f t="shared" si="307"/>
        <v>1.7500000000000002E-2</v>
      </c>
      <c r="I1046" s="19">
        <f t="shared" si="308"/>
        <v>0</v>
      </c>
      <c r="J1046" s="67">
        <f t="shared" si="309"/>
        <v>3.5000000000000003E-2</v>
      </c>
      <c r="K1046" s="19">
        <f t="shared" si="310"/>
        <v>0</v>
      </c>
      <c r="L1046" s="138">
        <f>IF(ISNUMBER(VLOOKUP('Rate Calculations'!$A1046,#REF!,2,FALSE)),VLOOKUP('Rate Calculations'!$A1046,#REF!,2,FALSE),0)</f>
        <v>0</v>
      </c>
      <c r="M1046" s="89">
        <f>IF(ISNUMBER(VLOOKUP('Rate Calculations'!$A1046,#REF!,4,FALSE)),VLOOKUP('Rate Calculations'!$A1046,#REF!,4,FALSE),0)</f>
        <v>0</v>
      </c>
      <c r="N1046" s="17">
        <f t="shared" si="311"/>
        <v>0</v>
      </c>
      <c r="O1046" s="18">
        <f t="shared" si="312"/>
        <v>0</v>
      </c>
      <c r="P1046" s="139">
        <f t="shared" si="313"/>
        <v>0</v>
      </c>
      <c r="Q1046" s="66">
        <f t="shared" si="314"/>
        <v>0</v>
      </c>
      <c r="R1046" s="66">
        <f t="shared" si="315"/>
        <v>0</v>
      </c>
      <c r="S1046" s="10" t="e">
        <f>IF(#REF!="Yes",Q1046,(Q1046+I1046*0.5))</f>
        <v>#REF!</v>
      </c>
      <c r="T1046" s="10" t="e">
        <f>IF(#REF!="Yes",R1046,(R1046+K1046*0.5))</f>
        <v>#REF!</v>
      </c>
      <c r="U1046" s="151">
        <f t="shared" si="316"/>
        <v>0</v>
      </c>
      <c r="V1046" s="16">
        <f t="shared" si="317"/>
        <v>0</v>
      </c>
      <c r="W1046" s="16">
        <f t="shared" si="318"/>
        <v>0</v>
      </c>
      <c r="X1046" s="138">
        <f>IF(ISNUMBER(VLOOKUP('Rate Calculations'!$A1046,#REF!,5,FALSE)),VLOOKUP('Rate Calculations'!$A1046,#REF!,5,FALSE),0)</f>
        <v>0</v>
      </c>
      <c r="Y1046" s="89">
        <f>IF(ISNUMBER(VLOOKUP('Rate Calculations'!$A1046,#REF!,6,FALSE)),VLOOKUP('Rate Calculations'!$A1046,#REF!,6,FALSE),0)</f>
        <v>0</v>
      </c>
      <c r="Z1046" s="17">
        <f t="shared" si="319"/>
        <v>0</v>
      </c>
      <c r="AA1046" s="18">
        <f t="shared" si="320"/>
        <v>0</v>
      </c>
      <c r="AB1046" s="46">
        <f t="shared" si="305"/>
        <v>0</v>
      </c>
      <c r="AC1046" s="24">
        <f t="shared" si="321"/>
        <v>0</v>
      </c>
      <c r="AD1046" s="24">
        <f t="shared" si="322"/>
        <v>0</v>
      </c>
      <c r="AE1046" s="27" t="e">
        <f>IF(#REF!="Yes",AC1046,(AC1046+V1046*0.5))</f>
        <v>#REF!</v>
      </c>
      <c r="AF1046" s="27" t="e">
        <f>IF(#REF!="Yes",AD1046,(AD1046+W1046*0.5))</f>
        <v>#REF!</v>
      </c>
    </row>
    <row r="1047" spans="1:32">
      <c r="A1047" s="57" t="str">
        <f t="shared" si="306"/>
        <v xml:space="preserve"> </v>
      </c>
      <c r="B1047" s="57"/>
      <c r="C1047" s="57"/>
      <c r="D1047" s="30" t="str">
        <f>IFERROR((GETPIVOTDATA("Average of Certified Payroll Hourly Rate",'Pivot Table'!$X$3,"Firm Name",A1047,"Class Round 3 (PSPO)",B1047)),"")</f>
        <v/>
      </c>
      <c r="E1047" s="7"/>
      <c r="F1047" s="7"/>
      <c r="G1047" s="151"/>
      <c r="H1047" s="349">
        <f t="shared" si="307"/>
        <v>1.7500000000000002E-2</v>
      </c>
      <c r="I1047" s="19">
        <f t="shared" si="308"/>
        <v>0</v>
      </c>
      <c r="J1047" s="67">
        <f t="shared" si="309"/>
        <v>3.5000000000000003E-2</v>
      </c>
      <c r="K1047" s="19">
        <f t="shared" si="310"/>
        <v>0</v>
      </c>
      <c r="L1047" s="138">
        <f>IF(ISNUMBER(VLOOKUP('Rate Calculations'!$A1047,#REF!,2,FALSE)),VLOOKUP('Rate Calculations'!$A1047,#REF!,2,FALSE),0)</f>
        <v>0</v>
      </c>
      <c r="M1047" s="89">
        <f>IF(ISNUMBER(VLOOKUP('Rate Calculations'!$A1047,#REF!,4,FALSE)),VLOOKUP('Rate Calculations'!$A1047,#REF!,4,FALSE),0)</f>
        <v>0</v>
      </c>
      <c r="N1047" s="17">
        <f t="shared" si="311"/>
        <v>0</v>
      </c>
      <c r="O1047" s="18">
        <f t="shared" si="312"/>
        <v>0</v>
      </c>
      <c r="P1047" s="139">
        <f t="shared" si="313"/>
        <v>0</v>
      </c>
      <c r="Q1047" s="66">
        <f t="shared" si="314"/>
        <v>0</v>
      </c>
      <c r="R1047" s="66">
        <f t="shared" si="315"/>
        <v>0</v>
      </c>
      <c r="S1047" s="10" t="e">
        <f>IF(#REF!="Yes",Q1047,(Q1047+I1047*0.5))</f>
        <v>#REF!</v>
      </c>
      <c r="T1047" s="10" t="e">
        <f>IF(#REF!="Yes",R1047,(R1047+K1047*0.5))</f>
        <v>#REF!</v>
      </c>
      <c r="U1047" s="151">
        <f t="shared" si="316"/>
        <v>0</v>
      </c>
      <c r="V1047" s="16">
        <f t="shared" si="317"/>
        <v>0</v>
      </c>
      <c r="W1047" s="16">
        <f t="shared" si="318"/>
        <v>0</v>
      </c>
      <c r="X1047" s="138">
        <f>IF(ISNUMBER(VLOOKUP('Rate Calculations'!$A1047,#REF!,5,FALSE)),VLOOKUP('Rate Calculations'!$A1047,#REF!,5,FALSE),0)</f>
        <v>0</v>
      </c>
      <c r="Y1047" s="89">
        <f>IF(ISNUMBER(VLOOKUP('Rate Calculations'!$A1047,#REF!,6,FALSE)),VLOOKUP('Rate Calculations'!$A1047,#REF!,6,FALSE),0)</f>
        <v>0</v>
      </c>
      <c r="Z1047" s="17">
        <f t="shared" si="319"/>
        <v>0</v>
      </c>
      <c r="AA1047" s="18">
        <f t="shared" si="320"/>
        <v>0</v>
      </c>
      <c r="AB1047" s="46">
        <f t="shared" si="305"/>
        <v>0</v>
      </c>
      <c r="AC1047" s="24">
        <f t="shared" si="321"/>
        <v>0</v>
      </c>
      <c r="AD1047" s="24">
        <f t="shared" si="322"/>
        <v>0</v>
      </c>
      <c r="AE1047" s="27" t="e">
        <f>IF(#REF!="Yes",AC1047,(AC1047+V1047*0.5))</f>
        <v>#REF!</v>
      </c>
      <c r="AF1047" s="27" t="e">
        <f>IF(#REF!="Yes",AD1047,(AD1047+W1047*0.5))</f>
        <v>#REF!</v>
      </c>
    </row>
    <row r="1048" spans="1:32">
      <c r="A1048" s="57" t="str">
        <f t="shared" si="306"/>
        <v xml:space="preserve"> </v>
      </c>
      <c r="B1048" s="57"/>
      <c r="C1048" s="57"/>
      <c r="D1048" s="30" t="str">
        <f>IFERROR((GETPIVOTDATA("Average of Certified Payroll Hourly Rate",'Pivot Table'!$X$3,"Firm Name",A1048,"Class Round 3 (PSPO)",B1048)),"")</f>
        <v/>
      </c>
      <c r="E1048" s="7"/>
      <c r="F1048" s="7"/>
      <c r="G1048" s="151"/>
      <c r="H1048" s="349">
        <f t="shared" si="307"/>
        <v>1.7500000000000002E-2</v>
      </c>
      <c r="I1048" s="19">
        <f t="shared" si="308"/>
        <v>0</v>
      </c>
      <c r="J1048" s="67">
        <f t="shared" si="309"/>
        <v>3.5000000000000003E-2</v>
      </c>
      <c r="K1048" s="19">
        <f t="shared" si="310"/>
        <v>0</v>
      </c>
      <c r="L1048" s="138">
        <f>IF(ISNUMBER(VLOOKUP('Rate Calculations'!$A1048,#REF!,2,FALSE)),VLOOKUP('Rate Calculations'!$A1048,#REF!,2,FALSE),0)</f>
        <v>0</v>
      </c>
      <c r="M1048" s="89">
        <f>IF(ISNUMBER(VLOOKUP('Rate Calculations'!$A1048,#REF!,4,FALSE)),VLOOKUP('Rate Calculations'!$A1048,#REF!,4,FALSE),0)</f>
        <v>0</v>
      </c>
      <c r="N1048" s="17">
        <f t="shared" si="311"/>
        <v>0</v>
      </c>
      <c r="O1048" s="18">
        <f t="shared" si="312"/>
        <v>0</v>
      </c>
      <c r="P1048" s="139">
        <f t="shared" si="313"/>
        <v>0</v>
      </c>
      <c r="Q1048" s="66">
        <f t="shared" si="314"/>
        <v>0</v>
      </c>
      <c r="R1048" s="66">
        <f t="shared" si="315"/>
        <v>0</v>
      </c>
      <c r="S1048" s="10" t="e">
        <f>IF(#REF!="Yes",Q1048,(Q1048+I1048*0.5))</f>
        <v>#REF!</v>
      </c>
      <c r="T1048" s="10" t="e">
        <f>IF(#REF!="Yes",R1048,(R1048+K1048*0.5))</f>
        <v>#REF!</v>
      </c>
      <c r="U1048" s="151">
        <f t="shared" si="316"/>
        <v>0</v>
      </c>
      <c r="V1048" s="16">
        <f t="shared" si="317"/>
        <v>0</v>
      </c>
      <c r="W1048" s="16">
        <f t="shared" si="318"/>
        <v>0</v>
      </c>
      <c r="X1048" s="138">
        <f>IF(ISNUMBER(VLOOKUP('Rate Calculations'!$A1048,#REF!,5,FALSE)),VLOOKUP('Rate Calculations'!$A1048,#REF!,5,FALSE),0)</f>
        <v>0</v>
      </c>
      <c r="Y1048" s="89">
        <f>IF(ISNUMBER(VLOOKUP('Rate Calculations'!$A1048,#REF!,6,FALSE)),VLOOKUP('Rate Calculations'!$A1048,#REF!,6,FALSE),0)</f>
        <v>0</v>
      </c>
      <c r="Z1048" s="17">
        <f t="shared" si="319"/>
        <v>0</v>
      </c>
      <c r="AA1048" s="18">
        <f t="shared" si="320"/>
        <v>0</v>
      </c>
      <c r="AB1048" s="46">
        <f t="shared" si="305"/>
        <v>0</v>
      </c>
      <c r="AC1048" s="24">
        <f t="shared" si="321"/>
        <v>0</v>
      </c>
      <c r="AD1048" s="24">
        <f t="shared" si="322"/>
        <v>0</v>
      </c>
      <c r="AE1048" s="27" t="e">
        <f>IF(#REF!="Yes",AC1048,(AC1048+V1048*0.5))</f>
        <v>#REF!</v>
      </c>
      <c r="AF1048" s="27" t="e">
        <f>IF(#REF!="Yes",AD1048,(AD1048+W1048*0.5))</f>
        <v>#REF!</v>
      </c>
    </row>
    <row r="1049" spans="1:32">
      <c r="A1049" s="57" t="str">
        <f t="shared" si="306"/>
        <v xml:space="preserve"> </v>
      </c>
      <c r="B1049" s="57"/>
      <c r="C1049" s="57"/>
      <c r="D1049" s="30" t="str">
        <f>IFERROR((GETPIVOTDATA("Average of Certified Payroll Hourly Rate",'Pivot Table'!$X$3,"Firm Name",A1049,"Class Round 3 (PSPO)",B1049)),"")</f>
        <v/>
      </c>
      <c r="E1049" s="7"/>
      <c r="F1049" s="7"/>
      <c r="G1049" s="151"/>
      <c r="H1049" s="349">
        <f t="shared" si="307"/>
        <v>1.7500000000000002E-2</v>
      </c>
      <c r="I1049" s="19">
        <f t="shared" si="308"/>
        <v>0</v>
      </c>
      <c r="J1049" s="67">
        <f t="shared" si="309"/>
        <v>3.5000000000000003E-2</v>
      </c>
      <c r="K1049" s="19">
        <f t="shared" si="310"/>
        <v>0</v>
      </c>
      <c r="L1049" s="138">
        <f>IF(ISNUMBER(VLOOKUP('Rate Calculations'!$A1049,#REF!,2,FALSE)),VLOOKUP('Rate Calculations'!$A1049,#REF!,2,FALSE),0)</f>
        <v>0</v>
      </c>
      <c r="M1049" s="89">
        <f>IF(ISNUMBER(VLOOKUP('Rate Calculations'!$A1049,#REF!,4,FALSE)),VLOOKUP('Rate Calculations'!$A1049,#REF!,4,FALSE),0)</f>
        <v>0</v>
      </c>
      <c r="N1049" s="17">
        <f t="shared" si="311"/>
        <v>0</v>
      </c>
      <c r="O1049" s="18">
        <f t="shared" si="312"/>
        <v>0</v>
      </c>
      <c r="P1049" s="139">
        <f t="shared" si="313"/>
        <v>0</v>
      </c>
      <c r="Q1049" s="66">
        <f t="shared" si="314"/>
        <v>0</v>
      </c>
      <c r="R1049" s="66">
        <f t="shared" si="315"/>
        <v>0</v>
      </c>
      <c r="S1049" s="10" t="e">
        <f>IF(#REF!="Yes",Q1049,(Q1049+I1049*0.5))</f>
        <v>#REF!</v>
      </c>
      <c r="T1049" s="10" t="e">
        <f>IF(#REF!="Yes",R1049,(R1049+K1049*0.5))</f>
        <v>#REF!</v>
      </c>
      <c r="U1049" s="151">
        <f t="shared" si="316"/>
        <v>0</v>
      </c>
      <c r="V1049" s="16">
        <f t="shared" si="317"/>
        <v>0</v>
      </c>
      <c r="W1049" s="16">
        <f t="shared" si="318"/>
        <v>0</v>
      </c>
      <c r="X1049" s="138">
        <f>IF(ISNUMBER(VLOOKUP('Rate Calculations'!$A1049,#REF!,5,FALSE)),VLOOKUP('Rate Calculations'!$A1049,#REF!,5,FALSE),0)</f>
        <v>0</v>
      </c>
      <c r="Y1049" s="89">
        <f>IF(ISNUMBER(VLOOKUP('Rate Calculations'!$A1049,#REF!,6,FALSE)),VLOOKUP('Rate Calculations'!$A1049,#REF!,6,FALSE),0)</f>
        <v>0</v>
      </c>
      <c r="Z1049" s="17">
        <f t="shared" si="319"/>
        <v>0</v>
      </c>
      <c r="AA1049" s="18">
        <f t="shared" si="320"/>
        <v>0</v>
      </c>
      <c r="AB1049" s="46">
        <f t="shared" si="305"/>
        <v>0</v>
      </c>
      <c r="AC1049" s="24">
        <f t="shared" si="321"/>
        <v>0</v>
      </c>
      <c r="AD1049" s="24">
        <f t="shared" si="322"/>
        <v>0</v>
      </c>
      <c r="AE1049" s="27" t="e">
        <f>IF(#REF!="Yes",AC1049,(AC1049+V1049*0.5))</f>
        <v>#REF!</v>
      </c>
      <c r="AF1049" s="27" t="e">
        <f>IF(#REF!="Yes",AD1049,(AD1049+W1049*0.5))</f>
        <v>#REF!</v>
      </c>
    </row>
    <row r="1050" spans="1:32">
      <c r="A1050" s="57" t="str">
        <f t="shared" si="306"/>
        <v xml:space="preserve"> </v>
      </c>
      <c r="B1050" s="57"/>
      <c r="C1050" s="57"/>
      <c r="D1050" s="30" t="str">
        <f>IFERROR((GETPIVOTDATA("Average of Certified Payroll Hourly Rate",'Pivot Table'!$X$3,"Firm Name",A1050,"Class Round 3 (PSPO)",B1050)),"")</f>
        <v/>
      </c>
      <c r="E1050" s="7"/>
      <c r="F1050" s="7"/>
      <c r="G1050" s="151"/>
      <c r="H1050" s="349">
        <f t="shared" si="307"/>
        <v>1.7500000000000002E-2</v>
      </c>
      <c r="I1050" s="19">
        <f t="shared" si="308"/>
        <v>0</v>
      </c>
      <c r="J1050" s="67">
        <f t="shared" si="309"/>
        <v>3.5000000000000003E-2</v>
      </c>
      <c r="K1050" s="19">
        <f t="shared" si="310"/>
        <v>0</v>
      </c>
      <c r="L1050" s="138">
        <f>IF(ISNUMBER(VLOOKUP('Rate Calculations'!$A1050,#REF!,2,FALSE)),VLOOKUP('Rate Calculations'!$A1050,#REF!,2,FALSE),0)</f>
        <v>0</v>
      </c>
      <c r="M1050" s="89">
        <f>IF(ISNUMBER(VLOOKUP('Rate Calculations'!$A1050,#REF!,4,FALSE)),VLOOKUP('Rate Calculations'!$A1050,#REF!,4,FALSE),0)</f>
        <v>0</v>
      </c>
      <c r="N1050" s="17">
        <f t="shared" si="311"/>
        <v>0</v>
      </c>
      <c r="O1050" s="18">
        <f t="shared" si="312"/>
        <v>0</v>
      </c>
      <c r="P1050" s="139">
        <f t="shared" si="313"/>
        <v>0</v>
      </c>
      <c r="Q1050" s="66">
        <f t="shared" si="314"/>
        <v>0</v>
      </c>
      <c r="R1050" s="66">
        <f t="shared" si="315"/>
        <v>0</v>
      </c>
      <c r="S1050" s="10" t="e">
        <f>IF(#REF!="Yes",Q1050,(Q1050+I1050*0.5))</f>
        <v>#REF!</v>
      </c>
      <c r="T1050" s="10" t="e">
        <f>IF(#REF!="Yes",R1050,(R1050+K1050*0.5))</f>
        <v>#REF!</v>
      </c>
      <c r="U1050" s="151">
        <f t="shared" si="316"/>
        <v>0</v>
      </c>
      <c r="V1050" s="16">
        <f t="shared" si="317"/>
        <v>0</v>
      </c>
      <c r="W1050" s="16">
        <f t="shared" si="318"/>
        <v>0</v>
      </c>
      <c r="X1050" s="138">
        <f>IF(ISNUMBER(VLOOKUP('Rate Calculations'!$A1050,#REF!,5,FALSE)),VLOOKUP('Rate Calculations'!$A1050,#REF!,5,FALSE),0)</f>
        <v>0</v>
      </c>
      <c r="Y1050" s="89">
        <f>IF(ISNUMBER(VLOOKUP('Rate Calculations'!$A1050,#REF!,6,FALSE)),VLOOKUP('Rate Calculations'!$A1050,#REF!,6,FALSE),0)</f>
        <v>0</v>
      </c>
      <c r="Z1050" s="17">
        <f t="shared" si="319"/>
        <v>0</v>
      </c>
      <c r="AA1050" s="18">
        <f t="shared" si="320"/>
        <v>0</v>
      </c>
      <c r="AB1050" s="46">
        <f t="shared" si="305"/>
        <v>0</v>
      </c>
      <c r="AC1050" s="24">
        <f t="shared" si="321"/>
        <v>0</v>
      </c>
      <c r="AD1050" s="24">
        <f t="shared" si="322"/>
        <v>0</v>
      </c>
      <c r="AE1050" s="27" t="e">
        <f>IF(#REF!="Yes",AC1050,(AC1050+V1050*0.5))</f>
        <v>#REF!</v>
      </c>
      <c r="AF1050" s="27" t="e">
        <f>IF(#REF!="Yes",AD1050,(AD1050+W1050*0.5))</f>
        <v>#REF!</v>
      </c>
    </row>
    <row r="1051" spans="1:32">
      <c r="A1051" s="57" t="str">
        <f t="shared" si="306"/>
        <v xml:space="preserve"> </v>
      </c>
      <c r="B1051" s="57"/>
      <c r="C1051" s="57"/>
      <c r="D1051" s="30" t="str">
        <f>IFERROR((GETPIVOTDATA("Average of Certified Payroll Hourly Rate",'Pivot Table'!$X$3,"Firm Name",A1051,"Class Round 3 (PSPO)",B1051)),"")</f>
        <v/>
      </c>
      <c r="E1051" s="7"/>
      <c r="F1051" s="7"/>
      <c r="G1051" s="151"/>
      <c r="H1051" s="349">
        <f t="shared" si="307"/>
        <v>1.7500000000000002E-2</v>
      </c>
      <c r="I1051" s="19">
        <f t="shared" si="308"/>
        <v>0</v>
      </c>
      <c r="J1051" s="67">
        <f t="shared" si="309"/>
        <v>3.5000000000000003E-2</v>
      </c>
      <c r="K1051" s="19">
        <f t="shared" si="310"/>
        <v>0</v>
      </c>
      <c r="L1051" s="138">
        <f>IF(ISNUMBER(VLOOKUP('Rate Calculations'!$A1051,#REF!,2,FALSE)),VLOOKUP('Rate Calculations'!$A1051,#REF!,2,FALSE),0)</f>
        <v>0</v>
      </c>
      <c r="M1051" s="89">
        <f>IF(ISNUMBER(VLOOKUP('Rate Calculations'!$A1051,#REF!,4,FALSE)),VLOOKUP('Rate Calculations'!$A1051,#REF!,4,FALSE),0)</f>
        <v>0</v>
      </c>
      <c r="N1051" s="17">
        <f t="shared" si="311"/>
        <v>0</v>
      </c>
      <c r="O1051" s="18">
        <f t="shared" si="312"/>
        <v>0</v>
      </c>
      <c r="P1051" s="139">
        <f t="shared" si="313"/>
        <v>0</v>
      </c>
      <c r="Q1051" s="66">
        <f t="shared" si="314"/>
        <v>0</v>
      </c>
      <c r="R1051" s="66">
        <f t="shared" si="315"/>
        <v>0</v>
      </c>
      <c r="S1051" s="10" t="e">
        <f>IF(#REF!="Yes",Q1051,(Q1051+I1051*0.5))</f>
        <v>#REF!</v>
      </c>
      <c r="T1051" s="10" t="e">
        <f>IF(#REF!="Yes",R1051,(R1051+K1051*0.5))</f>
        <v>#REF!</v>
      </c>
      <c r="U1051" s="151">
        <f t="shared" si="316"/>
        <v>0</v>
      </c>
      <c r="V1051" s="16">
        <f t="shared" si="317"/>
        <v>0</v>
      </c>
      <c r="W1051" s="16">
        <f t="shared" si="318"/>
        <v>0</v>
      </c>
      <c r="X1051" s="138">
        <f>IF(ISNUMBER(VLOOKUP('Rate Calculations'!$A1051,#REF!,5,FALSE)),VLOOKUP('Rate Calculations'!$A1051,#REF!,5,FALSE),0)</f>
        <v>0</v>
      </c>
      <c r="Y1051" s="89">
        <f>IF(ISNUMBER(VLOOKUP('Rate Calculations'!$A1051,#REF!,6,FALSE)),VLOOKUP('Rate Calculations'!$A1051,#REF!,6,FALSE),0)</f>
        <v>0</v>
      </c>
      <c r="Z1051" s="17">
        <f t="shared" si="319"/>
        <v>0</v>
      </c>
      <c r="AA1051" s="18">
        <f t="shared" si="320"/>
        <v>0</v>
      </c>
      <c r="AB1051" s="46">
        <f t="shared" si="305"/>
        <v>0</v>
      </c>
      <c r="AC1051" s="24">
        <f t="shared" si="321"/>
        <v>0</v>
      </c>
      <c r="AD1051" s="24">
        <f t="shared" si="322"/>
        <v>0</v>
      </c>
      <c r="AE1051" s="27" t="e">
        <f>IF(#REF!="Yes",AC1051,(AC1051+V1051*0.5))</f>
        <v>#REF!</v>
      </c>
      <c r="AF1051" s="27" t="e">
        <f>IF(#REF!="Yes",AD1051,(AD1051+W1051*0.5))</f>
        <v>#REF!</v>
      </c>
    </row>
    <row r="1052" spans="1:32">
      <c r="A1052" s="57" t="str">
        <f t="shared" si="306"/>
        <v xml:space="preserve"> </v>
      </c>
      <c r="B1052" s="57"/>
      <c r="C1052" s="57"/>
      <c r="D1052" s="30" t="str">
        <f>IFERROR((GETPIVOTDATA("Average of Certified Payroll Hourly Rate",'Pivot Table'!$X$3,"Firm Name",A1052,"Class Round 3 (PSPO)",B1052)),"")</f>
        <v/>
      </c>
      <c r="E1052" s="7"/>
      <c r="F1052" s="7"/>
      <c r="G1052" s="151"/>
      <c r="H1052" s="349">
        <f t="shared" si="307"/>
        <v>1.7500000000000002E-2</v>
      </c>
      <c r="I1052" s="19">
        <f t="shared" si="308"/>
        <v>0</v>
      </c>
      <c r="J1052" s="67">
        <f t="shared" si="309"/>
        <v>3.5000000000000003E-2</v>
      </c>
      <c r="K1052" s="19">
        <f t="shared" si="310"/>
        <v>0</v>
      </c>
      <c r="L1052" s="138">
        <f>IF(ISNUMBER(VLOOKUP('Rate Calculations'!$A1052,#REF!,2,FALSE)),VLOOKUP('Rate Calculations'!$A1052,#REF!,2,FALSE),0)</f>
        <v>0</v>
      </c>
      <c r="M1052" s="89">
        <f>IF(ISNUMBER(VLOOKUP('Rate Calculations'!$A1052,#REF!,4,FALSE)),VLOOKUP('Rate Calculations'!$A1052,#REF!,4,FALSE),0)</f>
        <v>0</v>
      </c>
      <c r="N1052" s="17">
        <f t="shared" si="311"/>
        <v>0</v>
      </c>
      <c r="O1052" s="18">
        <f t="shared" si="312"/>
        <v>0</v>
      </c>
      <c r="P1052" s="139">
        <f t="shared" si="313"/>
        <v>0</v>
      </c>
      <c r="Q1052" s="66">
        <f t="shared" si="314"/>
        <v>0</v>
      </c>
      <c r="R1052" s="66">
        <f t="shared" si="315"/>
        <v>0</v>
      </c>
      <c r="S1052" s="10" t="e">
        <f>IF(#REF!="Yes",Q1052,(Q1052+I1052*0.5))</f>
        <v>#REF!</v>
      </c>
      <c r="T1052" s="10" t="e">
        <f>IF(#REF!="Yes",R1052,(R1052+K1052*0.5))</f>
        <v>#REF!</v>
      </c>
      <c r="U1052" s="151">
        <f t="shared" si="316"/>
        <v>0</v>
      </c>
      <c r="V1052" s="16">
        <f t="shared" si="317"/>
        <v>0</v>
      </c>
      <c r="W1052" s="16">
        <f t="shared" si="318"/>
        <v>0</v>
      </c>
      <c r="X1052" s="138">
        <f>IF(ISNUMBER(VLOOKUP('Rate Calculations'!$A1052,#REF!,5,FALSE)),VLOOKUP('Rate Calculations'!$A1052,#REF!,5,FALSE),0)</f>
        <v>0</v>
      </c>
      <c r="Y1052" s="89">
        <f>IF(ISNUMBER(VLOOKUP('Rate Calculations'!$A1052,#REF!,6,FALSE)),VLOOKUP('Rate Calculations'!$A1052,#REF!,6,FALSE),0)</f>
        <v>0</v>
      </c>
      <c r="Z1052" s="17">
        <f t="shared" si="319"/>
        <v>0</v>
      </c>
      <c r="AA1052" s="18">
        <f t="shared" si="320"/>
        <v>0</v>
      </c>
      <c r="AB1052" s="46">
        <f t="shared" si="305"/>
        <v>0</v>
      </c>
      <c r="AC1052" s="24">
        <f t="shared" si="321"/>
        <v>0</v>
      </c>
      <c r="AD1052" s="24">
        <f t="shared" si="322"/>
        <v>0</v>
      </c>
      <c r="AE1052" s="27" t="e">
        <f>IF(#REF!="Yes",AC1052,(AC1052+V1052*0.5))</f>
        <v>#REF!</v>
      </c>
      <c r="AF1052" s="27" t="e">
        <f>IF(#REF!="Yes",AD1052,(AD1052+W1052*0.5))</f>
        <v>#REF!</v>
      </c>
    </row>
    <row r="1053" spans="1:32">
      <c r="A1053" s="57" t="str">
        <f t="shared" si="306"/>
        <v xml:space="preserve"> </v>
      </c>
      <c r="B1053" s="57"/>
      <c r="C1053" s="57"/>
      <c r="D1053" s="30" t="str">
        <f>IFERROR((GETPIVOTDATA("Average of Certified Payroll Hourly Rate",'Pivot Table'!$X$3,"Firm Name",A1053,"Class Round 3 (PSPO)",B1053)),"")</f>
        <v/>
      </c>
      <c r="E1053" s="7"/>
      <c r="F1053" s="7"/>
      <c r="G1053" s="151"/>
      <c r="H1053" s="349">
        <f t="shared" si="307"/>
        <v>1.7500000000000002E-2</v>
      </c>
      <c r="I1053" s="19">
        <f t="shared" si="308"/>
        <v>0</v>
      </c>
      <c r="J1053" s="67">
        <f t="shared" si="309"/>
        <v>3.5000000000000003E-2</v>
      </c>
      <c r="K1053" s="19">
        <f t="shared" si="310"/>
        <v>0</v>
      </c>
      <c r="L1053" s="138">
        <f>IF(ISNUMBER(VLOOKUP('Rate Calculations'!$A1053,#REF!,2,FALSE)),VLOOKUP('Rate Calculations'!$A1053,#REF!,2,FALSE),0)</f>
        <v>0</v>
      </c>
      <c r="M1053" s="89">
        <f>IF(ISNUMBER(VLOOKUP('Rate Calculations'!$A1053,#REF!,4,FALSE)),VLOOKUP('Rate Calculations'!$A1053,#REF!,4,FALSE),0)</f>
        <v>0</v>
      </c>
      <c r="N1053" s="17">
        <f t="shared" si="311"/>
        <v>0</v>
      </c>
      <c r="O1053" s="18">
        <f t="shared" si="312"/>
        <v>0</v>
      </c>
      <c r="P1053" s="139">
        <f t="shared" si="313"/>
        <v>0</v>
      </c>
      <c r="Q1053" s="66">
        <f t="shared" si="314"/>
        <v>0</v>
      </c>
      <c r="R1053" s="66">
        <f t="shared" si="315"/>
        <v>0</v>
      </c>
      <c r="S1053" s="10" t="e">
        <f>IF(#REF!="Yes",Q1053,(Q1053+I1053*0.5))</f>
        <v>#REF!</v>
      </c>
      <c r="T1053" s="10" t="e">
        <f>IF(#REF!="Yes",R1053,(R1053+K1053*0.5))</f>
        <v>#REF!</v>
      </c>
      <c r="U1053" s="151">
        <f t="shared" si="316"/>
        <v>0</v>
      </c>
      <c r="V1053" s="16">
        <f t="shared" si="317"/>
        <v>0</v>
      </c>
      <c r="W1053" s="16">
        <f t="shared" si="318"/>
        <v>0</v>
      </c>
      <c r="X1053" s="138">
        <f>IF(ISNUMBER(VLOOKUP('Rate Calculations'!$A1053,#REF!,5,FALSE)),VLOOKUP('Rate Calculations'!$A1053,#REF!,5,FALSE),0)</f>
        <v>0</v>
      </c>
      <c r="Y1053" s="89">
        <f>IF(ISNUMBER(VLOOKUP('Rate Calculations'!$A1053,#REF!,6,FALSE)),VLOOKUP('Rate Calculations'!$A1053,#REF!,6,FALSE),0)</f>
        <v>0</v>
      </c>
      <c r="Z1053" s="17">
        <f t="shared" si="319"/>
        <v>0</v>
      </c>
      <c r="AA1053" s="18">
        <f t="shared" si="320"/>
        <v>0</v>
      </c>
      <c r="AB1053" s="46">
        <f t="shared" si="305"/>
        <v>0</v>
      </c>
      <c r="AC1053" s="24">
        <f t="shared" si="321"/>
        <v>0</v>
      </c>
      <c r="AD1053" s="24">
        <f t="shared" si="322"/>
        <v>0</v>
      </c>
      <c r="AE1053" s="27" t="e">
        <f>IF(#REF!="Yes",AC1053,(AC1053+V1053*0.5))</f>
        <v>#REF!</v>
      </c>
      <c r="AF1053" s="27" t="e">
        <f>IF(#REF!="Yes",AD1053,(AD1053+W1053*0.5))</f>
        <v>#REF!</v>
      </c>
    </row>
    <row r="1054" spans="1:32">
      <c r="A1054" s="57" t="str">
        <f t="shared" si="306"/>
        <v xml:space="preserve"> </v>
      </c>
      <c r="B1054" s="57"/>
      <c r="C1054" s="57"/>
      <c r="D1054" s="30" t="str">
        <f>IFERROR((GETPIVOTDATA("Average of Certified Payroll Hourly Rate",'Pivot Table'!$X$3,"Firm Name",A1054,"Class Round 3 (PSPO)",B1054)),"")</f>
        <v/>
      </c>
      <c r="E1054" s="7"/>
      <c r="F1054" s="7"/>
      <c r="G1054" s="151"/>
      <c r="H1054" s="349">
        <f t="shared" si="307"/>
        <v>1.7500000000000002E-2</v>
      </c>
      <c r="I1054" s="19">
        <f t="shared" si="308"/>
        <v>0</v>
      </c>
      <c r="J1054" s="67">
        <f t="shared" si="309"/>
        <v>3.5000000000000003E-2</v>
      </c>
      <c r="K1054" s="19">
        <f t="shared" si="310"/>
        <v>0</v>
      </c>
      <c r="L1054" s="138">
        <f>IF(ISNUMBER(VLOOKUP('Rate Calculations'!$A1054,#REF!,2,FALSE)),VLOOKUP('Rate Calculations'!$A1054,#REF!,2,FALSE),0)</f>
        <v>0</v>
      </c>
      <c r="M1054" s="89">
        <f>IF(ISNUMBER(VLOOKUP('Rate Calculations'!$A1054,#REF!,4,FALSE)),VLOOKUP('Rate Calculations'!$A1054,#REF!,4,FALSE),0)</f>
        <v>0</v>
      </c>
      <c r="N1054" s="17">
        <f t="shared" si="311"/>
        <v>0</v>
      </c>
      <c r="O1054" s="18">
        <f t="shared" si="312"/>
        <v>0</v>
      </c>
      <c r="P1054" s="139">
        <f t="shared" si="313"/>
        <v>0</v>
      </c>
      <c r="Q1054" s="66">
        <f t="shared" si="314"/>
        <v>0</v>
      </c>
      <c r="R1054" s="66">
        <f t="shared" si="315"/>
        <v>0</v>
      </c>
      <c r="S1054" s="10" t="e">
        <f>IF(#REF!="Yes",Q1054,(Q1054+I1054*0.5))</f>
        <v>#REF!</v>
      </c>
      <c r="T1054" s="10" t="e">
        <f>IF(#REF!="Yes",R1054,(R1054+K1054*0.5))</f>
        <v>#REF!</v>
      </c>
      <c r="U1054" s="151">
        <f t="shared" si="316"/>
        <v>0</v>
      </c>
      <c r="V1054" s="16">
        <f t="shared" si="317"/>
        <v>0</v>
      </c>
      <c r="W1054" s="16">
        <f t="shared" si="318"/>
        <v>0</v>
      </c>
      <c r="X1054" s="138">
        <f>IF(ISNUMBER(VLOOKUP('Rate Calculations'!$A1054,#REF!,5,FALSE)),VLOOKUP('Rate Calculations'!$A1054,#REF!,5,FALSE),0)</f>
        <v>0</v>
      </c>
      <c r="Y1054" s="89">
        <f>IF(ISNUMBER(VLOOKUP('Rate Calculations'!$A1054,#REF!,6,FALSE)),VLOOKUP('Rate Calculations'!$A1054,#REF!,6,FALSE),0)</f>
        <v>0</v>
      </c>
      <c r="Z1054" s="17">
        <f t="shared" si="319"/>
        <v>0</v>
      </c>
      <c r="AA1054" s="18">
        <f t="shared" si="320"/>
        <v>0</v>
      </c>
      <c r="AB1054" s="46">
        <f t="shared" si="305"/>
        <v>0</v>
      </c>
      <c r="AC1054" s="24">
        <f t="shared" si="321"/>
        <v>0</v>
      </c>
      <c r="AD1054" s="24">
        <f t="shared" si="322"/>
        <v>0</v>
      </c>
      <c r="AE1054" s="27" t="e">
        <f>IF(#REF!="Yes",AC1054,(AC1054+V1054*0.5))</f>
        <v>#REF!</v>
      </c>
      <c r="AF1054" s="27" t="e">
        <f>IF(#REF!="Yes",AD1054,(AD1054+W1054*0.5))</f>
        <v>#REF!</v>
      </c>
    </row>
    <row r="1055" spans="1:32">
      <c r="A1055" s="57" t="str">
        <f t="shared" si="306"/>
        <v xml:space="preserve"> </v>
      </c>
      <c r="B1055" s="57"/>
      <c r="C1055" s="57"/>
      <c r="D1055" s="30" t="str">
        <f>IFERROR((GETPIVOTDATA("Average of Certified Payroll Hourly Rate",'Pivot Table'!$X$3,"Firm Name",A1055,"Class Round 3 (PSPO)",B1055)),"")</f>
        <v/>
      </c>
      <c r="E1055" s="7"/>
      <c r="F1055" s="7"/>
      <c r="G1055" s="151"/>
      <c r="H1055" s="349">
        <f t="shared" si="307"/>
        <v>1.7500000000000002E-2</v>
      </c>
      <c r="I1055" s="19">
        <f t="shared" si="308"/>
        <v>0</v>
      </c>
      <c r="J1055" s="67">
        <f t="shared" si="309"/>
        <v>3.5000000000000003E-2</v>
      </c>
      <c r="K1055" s="19">
        <f t="shared" si="310"/>
        <v>0</v>
      </c>
      <c r="L1055" s="138">
        <f>IF(ISNUMBER(VLOOKUP('Rate Calculations'!$A1055,#REF!,2,FALSE)),VLOOKUP('Rate Calculations'!$A1055,#REF!,2,FALSE),0)</f>
        <v>0</v>
      </c>
      <c r="M1055" s="89">
        <f>IF(ISNUMBER(VLOOKUP('Rate Calculations'!$A1055,#REF!,4,FALSE)),VLOOKUP('Rate Calculations'!$A1055,#REF!,4,FALSE),0)</f>
        <v>0</v>
      </c>
      <c r="N1055" s="17">
        <f t="shared" si="311"/>
        <v>0</v>
      </c>
      <c r="O1055" s="18">
        <f t="shared" si="312"/>
        <v>0</v>
      </c>
      <c r="P1055" s="139">
        <f t="shared" si="313"/>
        <v>0</v>
      </c>
      <c r="Q1055" s="66">
        <f t="shared" si="314"/>
        <v>0</v>
      </c>
      <c r="R1055" s="66">
        <f t="shared" si="315"/>
        <v>0</v>
      </c>
      <c r="S1055" s="10" t="e">
        <f>IF(#REF!="Yes",Q1055,(Q1055+I1055*0.5))</f>
        <v>#REF!</v>
      </c>
      <c r="T1055" s="10" t="e">
        <f>IF(#REF!="Yes",R1055,(R1055+K1055*0.5))</f>
        <v>#REF!</v>
      </c>
      <c r="U1055" s="151">
        <f t="shared" si="316"/>
        <v>0</v>
      </c>
      <c r="V1055" s="16">
        <f t="shared" si="317"/>
        <v>0</v>
      </c>
      <c r="W1055" s="16">
        <f t="shared" si="318"/>
        <v>0</v>
      </c>
      <c r="X1055" s="138">
        <f>IF(ISNUMBER(VLOOKUP('Rate Calculations'!$A1055,#REF!,5,FALSE)),VLOOKUP('Rate Calculations'!$A1055,#REF!,5,FALSE),0)</f>
        <v>0</v>
      </c>
      <c r="Y1055" s="89">
        <f>IF(ISNUMBER(VLOOKUP('Rate Calculations'!$A1055,#REF!,6,FALSE)),VLOOKUP('Rate Calculations'!$A1055,#REF!,6,FALSE),0)</f>
        <v>0</v>
      </c>
      <c r="Z1055" s="17">
        <f t="shared" si="319"/>
        <v>0</v>
      </c>
      <c r="AA1055" s="18">
        <f t="shared" si="320"/>
        <v>0</v>
      </c>
      <c r="AB1055" s="46">
        <f t="shared" si="305"/>
        <v>0</v>
      </c>
      <c r="AC1055" s="24">
        <f t="shared" si="321"/>
        <v>0</v>
      </c>
      <c r="AD1055" s="24">
        <f t="shared" si="322"/>
        <v>0</v>
      </c>
      <c r="AE1055" s="27" t="e">
        <f>IF(#REF!="Yes",AC1055,(AC1055+V1055*0.5))</f>
        <v>#REF!</v>
      </c>
      <c r="AF1055" s="27" t="e">
        <f>IF(#REF!="Yes",AD1055,(AD1055+W1055*0.5))</f>
        <v>#REF!</v>
      </c>
    </row>
    <row r="1056" spans="1:32">
      <c r="A1056" s="57" t="str">
        <f t="shared" si="306"/>
        <v xml:space="preserve"> </v>
      </c>
      <c r="B1056" s="57"/>
      <c r="C1056" s="57"/>
      <c r="D1056" s="30" t="str">
        <f>IFERROR((GETPIVOTDATA("Average of Certified Payroll Hourly Rate",'Pivot Table'!$X$3,"Firm Name",A1056,"Class Round 3 (PSPO)",B1056)),"")</f>
        <v/>
      </c>
      <c r="E1056" s="7"/>
      <c r="F1056" s="7"/>
      <c r="G1056" s="151"/>
      <c r="H1056" s="349">
        <f t="shared" si="307"/>
        <v>1.7500000000000002E-2</v>
      </c>
      <c r="I1056" s="19">
        <f t="shared" si="308"/>
        <v>0</v>
      </c>
      <c r="J1056" s="67">
        <f t="shared" si="309"/>
        <v>3.5000000000000003E-2</v>
      </c>
      <c r="K1056" s="19">
        <f t="shared" si="310"/>
        <v>0</v>
      </c>
      <c r="L1056" s="138">
        <f>IF(ISNUMBER(VLOOKUP('Rate Calculations'!$A1056,#REF!,2,FALSE)),VLOOKUP('Rate Calculations'!$A1056,#REF!,2,FALSE),0)</f>
        <v>0</v>
      </c>
      <c r="M1056" s="89">
        <f>IF(ISNUMBER(VLOOKUP('Rate Calculations'!$A1056,#REF!,4,FALSE)),VLOOKUP('Rate Calculations'!$A1056,#REF!,4,FALSE),0)</f>
        <v>0</v>
      </c>
      <c r="N1056" s="17">
        <f t="shared" si="311"/>
        <v>0</v>
      </c>
      <c r="O1056" s="18">
        <f t="shared" si="312"/>
        <v>0</v>
      </c>
      <c r="P1056" s="139">
        <f t="shared" si="313"/>
        <v>0</v>
      </c>
      <c r="Q1056" s="66">
        <f t="shared" si="314"/>
        <v>0</v>
      </c>
      <c r="R1056" s="66">
        <f t="shared" si="315"/>
        <v>0</v>
      </c>
      <c r="S1056" s="10" t="e">
        <f>IF(#REF!="Yes",Q1056,(Q1056+I1056*0.5))</f>
        <v>#REF!</v>
      </c>
      <c r="T1056" s="10" t="e">
        <f>IF(#REF!="Yes",R1056,(R1056+K1056*0.5))</f>
        <v>#REF!</v>
      </c>
      <c r="U1056" s="151">
        <f t="shared" si="316"/>
        <v>0</v>
      </c>
      <c r="V1056" s="16">
        <f t="shared" si="317"/>
        <v>0</v>
      </c>
      <c r="W1056" s="16">
        <f t="shared" si="318"/>
        <v>0</v>
      </c>
      <c r="X1056" s="138">
        <f>IF(ISNUMBER(VLOOKUP('Rate Calculations'!$A1056,#REF!,5,FALSE)),VLOOKUP('Rate Calculations'!$A1056,#REF!,5,FALSE),0)</f>
        <v>0</v>
      </c>
      <c r="Y1056" s="89">
        <f>IF(ISNUMBER(VLOOKUP('Rate Calculations'!$A1056,#REF!,6,FALSE)),VLOOKUP('Rate Calculations'!$A1056,#REF!,6,FALSE),0)</f>
        <v>0</v>
      </c>
      <c r="Z1056" s="17">
        <f t="shared" si="319"/>
        <v>0</v>
      </c>
      <c r="AA1056" s="18">
        <f t="shared" si="320"/>
        <v>0</v>
      </c>
      <c r="AB1056" s="46">
        <f t="shared" si="305"/>
        <v>0</v>
      </c>
      <c r="AC1056" s="24">
        <f t="shared" si="321"/>
        <v>0</v>
      </c>
      <c r="AD1056" s="24">
        <f t="shared" si="322"/>
        <v>0</v>
      </c>
      <c r="AE1056" s="27" t="e">
        <f>IF(#REF!="Yes",AC1056,(AC1056+V1056*0.5))</f>
        <v>#REF!</v>
      </c>
      <c r="AF1056" s="27" t="e">
        <f>IF(#REF!="Yes",AD1056,(AD1056+W1056*0.5))</f>
        <v>#REF!</v>
      </c>
    </row>
    <row r="1057" spans="1:32">
      <c r="A1057" s="57" t="str">
        <f t="shared" si="306"/>
        <v xml:space="preserve"> </v>
      </c>
      <c r="B1057" s="57"/>
      <c r="C1057" s="57"/>
      <c r="D1057" s="30" t="str">
        <f>IFERROR((GETPIVOTDATA("Average of Certified Payroll Hourly Rate",'Pivot Table'!$X$3,"Firm Name",A1057,"Class Round 3 (PSPO)",B1057)),"")</f>
        <v/>
      </c>
      <c r="E1057" s="7"/>
      <c r="F1057" s="7"/>
      <c r="G1057" s="151"/>
      <c r="H1057" s="349">
        <f t="shared" si="307"/>
        <v>1.7500000000000002E-2</v>
      </c>
      <c r="I1057" s="19">
        <f t="shared" si="308"/>
        <v>0</v>
      </c>
      <c r="J1057" s="67">
        <f t="shared" si="309"/>
        <v>3.5000000000000003E-2</v>
      </c>
      <c r="K1057" s="19">
        <f t="shared" si="310"/>
        <v>0</v>
      </c>
      <c r="L1057" s="138">
        <f>IF(ISNUMBER(VLOOKUP('Rate Calculations'!$A1057,#REF!,2,FALSE)),VLOOKUP('Rate Calculations'!$A1057,#REF!,2,FALSE),0)</f>
        <v>0</v>
      </c>
      <c r="M1057" s="89">
        <f>IF(ISNUMBER(VLOOKUP('Rate Calculations'!$A1057,#REF!,4,FALSE)),VLOOKUP('Rate Calculations'!$A1057,#REF!,4,FALSE),0)</f>
        <v>0</v>
      </c>
      <c r="N1057" s="17">
        <f t="shared" si="311"/>
        <v>0</v>
      </c>
      <c r="O1057" s="18">
        <f t="shared" si="312"/>
        <v>0</v>
      </c>
      <c r="P1057" s="139">
        <f t="shared" si="313"/>
        <v>0</v>
      </c>
      <c r="Q1057" s="66">
        <f t="shared" si="314"/>
        <v>0</v>
      </c>
      <c r="R1057" s="66">
        <f t="shared" si="315"/>
        <v>0</v>
      </c>
      <c r="S1057" s="10" t="e">
        <f>IF(#REF!="Yes",Q1057,(Q1057+I1057*0.5))</f>
        <v>#REF!</v>
      </c>
      <c r="T1057" s="10" t="e">
        <f>IF(#REF!="Yes",R1057,(R1057+K1057*0.5))</f>
        <v>#REF!</v>
      </c>
      <c r="U1057" s="151">
        <f t="shared" si="316"/>
        <v>0</v>
      </c>
      <c r="V1057" s="16">
        <f t="shared" si="317"/>
        <v>0</v>
      </c>
      <c r="W1057" s="16">
        <f t="shared" si="318"/>
        <v>0</v>
      </c>
      <c r="X1057" s="138">
        <f>IF(ISNUMBER(VLOOKUP('Rate Calculations'!$A1057,#REF!,5,FALSE)),VLOOKUP('Rate Calculations'!$A1057,#REF!,5,FALSE),0)</f>
        <v>0</v>
      </c>
      <c r="Y1057" s="89">
        <f>IF(ISNUMBER(VLOOKUP('Rate Calculations'!$A1057,#REF!,6,FALSE)),VLOOKUP('Rate Calculations'!$A1057,#REF!,6,FALSE),0)</f>
        <v>0</v>
      </c>
      <c r="Z1057" s="17">
        <f t="shared" si="319"/>
        <v>0</v>
      </c>
      <c r="AA1057" s="18">
        <f t="shared" si="320"/>
        <v>0</v>
      </c>
      <c r="AB1057" s="46">
        <f t="shared" si="305"/>
        <v>0</v>
      </c>
      <c r="AC1057" s="24">
        <f t="shared" si="321"/>
        <v>0</v>
      </c>
      <c r="AD1057" s="24">
        <f t="shared" si="322"/>
        <v>0</v>
      </c>
      <c r="AE1057" s="27" t="e">
        <f>IF(#REF!="Yes",AC1057,(AC1057+V1057*0.5))</f>
        <v>#REF!</v>
      </c>
      <c r="AF1057" s="27" t="e">
        <f>IF(#REF!="Yes",AD1057,(AD1057+W1057*0.5))</f>
        <v>#REF!</v>
      </c>
    </row>
    <row r="1058" spans="1:32">
      <c r="A1058" s="57" t="str">
        <f t="shared" si="306"/>
        <v xml:space="preserve"> </v>
      </c>
      <c r="B1058" s="57"/>
      <c r="C1058" s="57"/>
      <c r="D1058" s="30" t="str">
        <f>IFERROR((GETPIVOTDATA("Average of Certified Payroll Hourly Rate",'Pivot Table'!$X$3,"Firm Name",A1058,"Class Round 3 (PSPO)",B1058)),"")</f>
        <v/>
      </c>
      <c r="E1058" s="7"/>
      <c r="F1058" s="7"/>
      <c r="G1058" s="151"/>
      <c r="H1058" s="349">
        <f t="shared" si="307"/>
        <v>1.7500000000000002E-2</v>
      </c>
      <c r="I1058" s="19">
        <f t="shared" si="308"/>
        <v>0</v>
      </c>
      <c r="J1058" s="67">
        <f t="shared" si="309"/>
        <v>3.5000000000000003E-2</v>
      </c>
      <c r="K1058" s="19">
        <f t="shared" si="310"/>
        <v>0</v>
      </c>
      <c r="L1058" s="138">
        <f>IF(ISNUMBER(VLOOKUP('Rate Calculations'!$A1058,#REF!,2,FALSE)),VLOOKUP('Rate Calculations'!$A1058,#REF!,2,FALSE),0)</f>
        <v>0</v>
      </c>
      <c r="M1058" s="89">
        <f>IF(ISNUMBER(VLOOKUP('Rate Calculations'!$A1058,#REF!,4,FALSE)),VLOOKUP('Rate Calculations'!$A1058,#REF!,4,FALSE),0)</f>
        <v>0</v>
      </c>
      <c r="N1058" s="17">
        <f t="shared" si="311"/>
        <v>0</v>
      </c>
      <c r="O1058" s="18">
        <f t="shared" si="312"/>
        <v>0</v>
      </c>
      <c r="P1058" s="139">
        <f t="shared" si="313"/>
        <v>0</v>
      </c>
      <c r="Q1058" s="66">
        <f t="shared" si="314"/>
        <v>0</v>
      </c>
      <c r="R1058" s="66">
        <f t="shared" si="315"/>
        <v>0</v>
      </c>
      <c r="S1058" s="10" t="e">
        <f>IF(#REF!="Yes",Q1058,(Q1058+I1058*0.5))</f>
        <v>#REF!</v>
      </c>
      <c r="T1058" s="10" t="e">
        <f>IF(#REF!="Yes",R1058,(R1058+K1058*0.5))</f>
        <v>#REF!</v>
      </c>
      <c r="U1058" s="151">
        <f t="shared" si="316"/>
        <v>0</v>
      </c>
      <c r="V1058" s="16">
        <f t="shared" si="317"/>
        <v>0</v>
      </c>
      <c r="W1058" s="16">
        <f t="shared" si="318"/>
        <v>0</v>
      </c>
      <c r="X1058" s="138">
        <f>IF(ISNUMBER(VLOOKUP('Rate Calculations'!$A1058,#REF!,5,FALSE)),VLOOKUP('Rate Calculations'!$A1058,#REF!,5,FALSE),0)</f>
        <v>0</v>
      </c>
      <c r="Y1058" s="89">
        <f>IF(ISNUMBER(VLOOKUP('Rate Calculations'!$A1058,#REF!,6,FALSE)),VLOOKUP('Rate Calculations'!$A1058,#REF!,6,FALSE),0)</f>
        <v>0</v>
      </c>
      <c r="Z1058" s="17">
        <f t="shared" si="319"/>
        <v>0</v>
      </c>
      <c r="AA1058" s="18">
        <f t="shared" si="320"/>
        <v>0</v>
      </c>
      <c r="AB1058" s="46">
        <f t="shared" si="305"/>
        <v>0</v>
      </c>
      <c r="AC1058" s="24">
        <f t="shared" si="321"/>
        <v>0</v>
      </c>
      <c r="AD1058" s="24">
        <f t="shared" si="322"/>
        <v>0</v>
      </c>
      <c r="AE1058" s="27" t="e">
        <f>IF(#REF!="Yes",AC1058,(AC1058+V1058*0.5))</f>
        <v>#REF!</v>
      </c>
      <c r="AF1058" s="27" t="e">
        <f>IF(#REF!="Yes",AD1058,(AD1058+W1058*0.5))</f>
        <v>#REF!</v>
      </c>
    </row>
    <row r="1059" spans="1:32">
      <c r="A1059" s="57" t="str">
        <f t="shared" si="306"/>
        <v xml:space="preserve"> </v>
      </c>
      <c r="B1059" s="57"/>
      <c r="C1059" s="57"/>
      <c r="D1059" s="30" t="str">
        <f>IFERROR((GETPIVOTDATA("Average of Certified Payroll Hourly Rate",'Pivot Table'!$X$3,"Firm Name",A1059,"Class Round 3 (PSPO)",B1059)),"")</f>
        <v/>
      </c>
      <c r="E1059" s="7"/>
      <c r="F1059" s="7"/>
      <c r="G1059" s="151"/>
      <c r="H1059" s="349">
        <f t="shared" si="307"/>
        <v>1.7500000000000002E-2</v>
      </c>
      <c r="I1059" s="19">
        <f t="shared" si="308"/>
        <v>0</v>
      </c>
      <c r="J1059" s="67">
        <f t="shared" si="309"/>
        <v>3.5000000000000003E-2</v>
      </c>
      <c r="K1059" s="19">
        <f t="shared" si="310"/>
        <v>0</v>
      </c>
      <c r="L1059" s="138">
        <f>IF(ISNUMBER(VLOOKUP('Rate Calculations'!$A1059,#REF!,2,FALSE)),VLOOKUP('Rate Calculations'!$A1059,#REF!,2,FALSE),0)</f>
        <v>0</v>
      </c>
      <c r="M1059" s="89">
        <f>IF(ISNUMBER(VLOOKUP('Rate Calculations'!$A1059,#REF!,4,FALSE)),VLOOKUP('Rate Calculations'!$A1059,#REF!,4,FALSE),0)</f>
        <v>0</v>
      </c>
      <c r="N1059" s="17">
        <f t="shared" si="311"/>
        <v>0</v>
      </c>
      <c r="O1059" s="18">
        <f t="shared" si="312"/>
        <v>0</v>
      </c>
      <c r="P1059" s="139">
        <f t="shared" si="313"/>
        <v>0</v>
      </c>
      <c r="Q1059" s="66">
        <f t="shared" si="314"/>
        <v>0</v>
      </c>
      <c r="R1059" s="66">
        <f t="shared" si="315"/>
        <v>0</v>
      </c>
      <c r="S1059" s="10" t="e">
        <f>IF(#REF!="Yes",Q1059,(Q1059+I1059*0.5))</f>
        <v>#REF!</v>
      </c>
      <c r="T1059" s="10" t="e">
        <f>IF(#REF!="Yes",R1059,(R1059+K1059*0.5))</f>
        <v>#REF!</v>
      </c>
      <c r="U1059" s="151">
        <f t="shared" si="316"/>
        <v>0</v>
      </c>
      <c r="V1059" s="16">
        <f t="shared" si="317"/>
        <v>0</v>
      </c>
      <c r="W1059" s="16">
        <f t="shared" si="318"/>
        <v>0</v>
      </c>
      <c r="X1059" s="138">
        <f>IF(ISNUMBER(VLOOKUP('Rate Calculations'!$A1059,#REF!,5,FALSE)),VLOOKUP('Rate Calculations'!$A1059,#REF!,5,FALSE),0)</f>
        <v>0</v>
      </c>
      <c r="Y1059" s="89">
        <f>IF(ISNUMBER(VLOOKUP('Rate Calculations'!$A1059,#REF!,6,FALSE)),VLOOKUP('Rate Calculations'!$A1059,#REF!,6,FALSE),0)</f>
        <v>0</v>
      </c>
      <c r="Z1059" s="17">
        <f t="shared" si="319"/>
        <v>0</v>
      </c>
      <c r="AA1059" s="18">
        <f t="shared" si="320"/>
        <v>0</v>
      </c>
      <c r="AB1059" s="46">
        <f t="shared" si="305"/>
        <v>0</v>
      </c>
      <c r="AC1059" s="24">
        <f t="shared" si="321"/>
        <v>0</v>
      </c>
      <c r="AD1059" s="24">
        <f t="shared" si="322"/>
        <v>0</v>
      </c>
      <c r="AE1059" s="27" t="e">
        <f>IF(#REF!="Yes",AC1059,(AC1059+V1059*0.5))</f>
        <v>#REF!</v>
      </c>
      <c r="AF1059" s="27" t="e">
        <f>IF(#REF!="Yes",AD1059,(AD1059+W1059*0.5))</f>
        <v>#REF!</v>
      </c>
    </row>
    <row r="1060" spans="1:32">
      <c r="A1060" s="57" t="str">
        <f t="shared" si="306"/>
        <v xml:space="preserve"> </v>
      </c>
      <c r="B1060" s="57"/>
      <c r="C1060" s="57"/>
      <c r="D1060" s="30" t="str">
        <f>IFERROR((GETPIVOTDATA("Average of Certified Payroll Hourly Rate",'Pivot Table'!$X$3,"Firm Name",A1060,"Class Round 3 (PSPO)",B1060)),"")</f>
        <v/>
      </c>
      <c r="E1060" s="7"/>
      <c r="F1060" s="7"/>
      <c r="G1060" s="151"/>
      <c r="H1060" s="349">
        <f t="shared" si="307"/>
        <v>1.7500000000000002E-2</v>
      </c>
      <c r="I1060" s="19">
        <f t="shared" si="308"/>
        <v>0</v>
      </c>
      <c r="J1060" s="67">
        <f t="shared" si="309"/>
        <v>3.5000000000000003E-2</v>
      </c>
      <c r="K1060" s="19">
        <f t="shared" si="310"/>
        <v>0</v>
      </c>
      <c r="L1060" s="138">
        <f>IF(ISNUMBER(VLOOKUP('Rate Calculations'!$A1060,#REF!,2,FALSE)),VLOOKUP('Rate Calculations'!$A1060,#REF!,2,FALSE),0)</f>
        <v>0</v>
      </c>
      <c r="M1060" s="89">
        <f>IF(ISNUMBER(VLOOKUP('Rate Calculations'!$A1060,#REF!,4,FALSE)),VLOOKUP('Rate Calculations'!$A1060,#REF!,4,FALSE),0)</f>
        <v>0</v>
      </c>
      <c r="N1060" s="17">
        <f t="shared" si="311"/>
        <v>0</v>
      </c>
      <c r="O1060" s="18">
        <f t="shared" si="312"/>
        <v>0</v>
      </c>
      <c r="P1060" s="139">
        <f t="shared" si="313"/>
        <v>0</v>
      </c>
      <c r="Q1060" s="66">
        <f t="shared" si="314"/>
        <v>0</v>
      </c>
      <c r="R1060" s="66">
        <f t="shared" si="315"/>
        <v>0</v>
      </c>
      <c r="S1060" s="10" t="e">
        <f>IF(#REF!="Yes",Q1060,(Q1060+I1060*0.5))</f>
        <v>#REF!</v>
      </c>
      <c r="T1060" s="10" t="e">
        <f>IF(#REF!="Yes",R1060,(R1060+K1060*0.5))</f>
        <v>#REF!</v>
      </c>
      <c r="U1060" s="151">
        <f t="shared" si="316"/>
        <v>0</v>
      </c>
      <c r="V1060" s="16">
        <f t="shared" si="317"/>
        <v>0</v>
      </c>
      <c r="W1060" s="16">
        <f t="shared" si="318"/>
        <v>0</v>
      </c>
      <c r="X1060" s="138">
        <f>IF(ISNUMBER(VLOOKUP('Rate Calculations'!$A1060,#REF!,5,FALSE)),VLOOKUP('Rate Calculations'!$A1060,#REF!,5,FALSE),0)</f>
        <v>0</v>
      </c>
      <c r="Y1060" s="89">
        <f>IF(ISNUMBER(VLOOKUP('Rate Calculations'!$A1060,#REF!,6,FALSE)),VLOOKUP('Rate Calculations'!$A1060,#REF!,6,FALSE),0)</f>
        <v>0</v>
      </c>
      <c r="Z1060" s="17">
        <f t="shared" si="319"/>
        <v>0</v>
      </c>
      <c r="AA1060" s="18">
        <f t="shared" si="320"/>
        <v>0</v>
      </c>
      <c r="AB1060" s="46">
        <f t="shared" si="305"/>
        <v>0</v>
      </c>
      <c r="AC1060" s="24">
        <f t="shared" si="321"/>
        <v>0</v>
      </c>
      <c r="AD1060" s="24">
        <f t="shared" si="322"/>
        <v>0</v>
      </c>
      <c r="AE1060" s="27" t="e">
        <f>IF(#REF!="Yes",AC1060,(AC1060+V1060*0.5))</f>
        <v>#REF!</v>
      </c>
      <c r="AF1060" s="27" t="e">
        <f>IF(#REF!="Yes",AD1060,(AD1060+W1060*0.5))</f>
        <v>#REF!</v>
      </c>
    </row>
    <row r="1061" spans="1:32">
      <c r="A1061" s="57" t="str">
        <f t="shared" si="306"/>
        <v xml:space="preserve"> </v>
      </c>
      <c r="B1061" s="57"/>
      <c r="C1061" s="57"/>
      <c r="D1061" s="30" t="str">
        <f>IFERROR((GETPIVOTDATA("Average of Certified Payroll Hourly Rate",'Pivot Table'!$X$3,"Firm Name",A1061,"Class Round 3 (PSPO)",B1061)),"")</f>
        <v/>
      </c>
      <c r="E1061" s="7"/>
      <c r="F1061" s="7"/>
      <c r="G1061" s="151"/>
      <c r="H1061" s="349">
        <f t="shared" si="307"/>
        <v>1.7500000000000002E-2</v>
      </c>
      <c r="I1061" s="19">
        <f t="shared" si="308"/>
        <v>0</v>
      </c>
      <c r="J1061" s="67">
        <f t="shared" si="309"/>
        <v>3.5000000000000003E-2</v>
      </c>
      <c r="K1061" s="19">
        <f t="shared" si="310"/>
        <v>0</v>
      </c>
      <c r="L1061" s="138">
        <f>IF(ISNUMBER(VLOOKUP('Rate Calculations'!$A1061,#REF!,2,FALSE)),VLOOKUP('Rate Calculations'!$A1061,#REF!,2,FALSE),0)</f>
        <v>0</v>
      </c>
      <c r="M1061" s="89">
        <f>IF(ISNUMBER(VLOOKUP('Rate Calculations'!$A1061,#REF!,4,FALSE)),VLOOKUP('Rate Calculations'!$A1061,#REF!,4,FALSE),0)</f>
        <v>0</v>
      </c>
      <c r="N1061" s="17">
        <f t="shared" si="311"/>
        <v>0</v>
      </c>
      <c r="O1061" s="18">
        <f t="shared" si="312"/>
        <v>0</v>
      </c>
      <c r="P1061" s="139">
        <f t="shared" si="313"/>
        <v>0</v>
      </c>
      <c r="Q1061" s="66">
        <f t="shared" si="314"/>
        <v>0</v>
      </c>
      <c r="R1061" s="66">
        <f t="shared" si="315"/>
        <v>0</v>
      </c>
      <c r="S1061" s="10" t="e">
        <f>IF(#REF!="Yes",Q1061,(Q1061+I1061*0.5))</f>
        <v>#REF!</v>
      </c>
      <c r="T1061" s="10" t="e">
        <f>IF(#REF!="Yes",R1061,(R1061+K1061*0.5))</f>
        <v>#REF!</v>
      </c>
      <c r="U1061" s="151">
        <f t="shared" si="316"/>
        <v>0</v>
      </c>
      <c r="V1061" s="16">
        <f t="shared" si="317"/>
        <v>0</v>
      </c>
      <c r="W1061" s="16">
        <f t="shared" si="318"/>
        <v>0</v>
      </c>
      <c r="X1061" s="138">
        <f>IF(ISNUMBER(VLOOKUP('Rate Calculations'!$A1061,#REF!,5,FALSE)),VLOOKUP('Rate Calculations'!$A1061,#REF!,5,FALSE),0)</f>
        <v>0</v>
      </c>
      <c r="Y1061" s="89">
        <f>IF(ISNUMBER(VLOOKUP('Rate Calculations'!$A1061,#REF!,6,FALSE)),VLOOKUP('Rate Calculations'!$A1061,#REF!,6,FALSE),0)</f>
        <v>0</v>
      </c>
      <c r="Z1061" s="17">
        <f t="shared" si="319"/>
        <v>0</v>
      </c>
      <c r="AA1061" s="18">
        <f t="shared" si="320"/>
        <v>0</v>
      </c>
      <c r="AB1061" s="46">
        <f t="shared" si="305"/>
        <v>0</v>
      </c>
      <c r="AC1061" s="24">
        <f t="shared" si="321"/>
        <v>0</v>
      </c>
      <c r="AD1061" s="24">
        <f t="shared" si="322"/>
        <v>0</v>
      </c>
      <c r="AE1061" s="27" t="e">
        <f>IF(#REF!="Yes",AC1061,(AC1061+V1061*0.5))</f>
        <v>#REF!</v>
      </c>
      <c r="AF1061" s="27" t="e">
        <f>IF(#REF!="Yes",AD1061,(AD1061+W1061*0.5))</f>
        <v>#REF!</v>
      </c>
    </row>
    <row r="1062" spans="1:32">
      <c r="A1062" s="57" t="str">
        <f t="shared" si="306"/>
        <v xml:space="preserve"> </v>
      </c>
      <c r="B1062" s="57"/>
      <c r="C1062" s="57"/>
      <c r="D1062" s="30" t="str">
        <f>IFERROR((GETPIVOTDATA("Average of Certified Payroll Hourly Rate",'Pivot Table'!$X$3,"Firm Name",A1062,"Class Round 3 (PSPO)",B1062)),"")</f>
        <v/>
      </c>
      <c r="E1062" s="7"/>
      <c r="F1062" s="7"/>
      <c r="G1062" s="151"/>
      <c r="H1062" s="349">
        <f t="shared" si="307"/>
        <v>1.7500000000000002E-2</v>
      </c>
      <c r="I1062" s="19">
        <f t="shared" si="308"/>
        <v>0</v>
      </c>
      <c r="J1062" s="67">
        <f t="shared" si="309"/>
        <v>3.5000000000000003E-2</v>
      </c>
      <c r="K1062" s="19">
        <f t="shared" si="310"/>
        <v>0</v>
      </c>
      <c r="L1062" s="138">
        <f>IF(ISNUMBER(VLOOKUP('Rate Calculations'!$A1062,#REF!,2,FALSE)),VLOOKUP('Rate Calculations'!$A1062,#REF!,2,FALSE),0)</f>
        <v>0</v>
      </c>
      <c r="M1062" s="89">
        <f>IF(ISNUMBER(VLOOKUP('Rate Calculations'!$A1062,#REF!,4,FALSE)),VLOOKUP('Rate Calculations'!$A1062,#REF!,4,FALSE),0)</f>
        <v>0</v>
      </c>
      <c r="N1062" s="17">
        <f t="shared" si="311"/>
        <v>0</v>
      </c>
      <c r="O1062" s="18">
        <f t="shared" si="312"/>
        <v>0</v>
      </c>
      <c r="P1062" s="139">
        <f t="shared" si="313"/>
        <v>0</v>
      </c>
      <c r="Q1062" s="66">
        <f t="shared" si="314"/>
        <v>0</v>
      </c>
      <c r="R1062" s="66">
        <f t="shared" si="315"/>
        <v>0</v>
      </c>
      <c r="S1062" s="10" t="e">
        <f>IF(#REF!="Yes",Q1062,(Q1062+I1062*0.5))</f>
        <v>#REF!</v>
      </c>
      <c r="T1062" s="10" t="e">
        <f>IF(#REF!="Yes",R1062,(R1062+K1062*0.5))</f>
        <v>#REF!</v>
      </c>
      <c r="U1062" s="151">
        <f t="shared" si="316"/>
        <v>0</v>
      </c>
      <c r="V1062" s="16">
        <f t="shared" si="317"/>
        <v>0</v>
      </c>
      <c r="W1062" s="16">
        <f t="shared" si="318"/>
        <v>0</v>
      </c>
      <c r="X1062" s="138">
        <f>IF(ISNUMBER(VLOOKUP('Rate Calculations'!$A1062,#REF!,5,FALSE)),VLOOKUP('Rate Calculations'!$A1062,#REF!,5,FALSE),0)</f>
        <v>0</v>
      </c>
      <c r="Y1062" s="89">
        <f>IF(ISNUMBER(VLOOKUP('Rate Calculations'!$A1062,#REF!,6,FALSE)),VLOOKUP('Rate Calculations'!$A1062,#REF!,6,FALSE),0)</f>
        <v>0</v>
      </c>
      <c r="Z1062" s="17">
        <f t="shared" si="319"/>
        <v>0</v>
      </c>
      <c r="AA1062" s="18">
        <f t="shared" si="320"/>
        <v>0</v>
      </c>
      <c r="AB1062" s="46">
        <f t="shared" si="305"/>
        <v>0</v>
      </c>
      <c r="AC1062" s="24">
        <f t="shared" si="321"/>
        <v>0</v>
      </c>
      <c r="AD1062" s="24">
        <f t="shared" si="322"/>
        <v>0</v>
      </c>
      <c r="AE1062" s="27" t="e">
        <f>IF(#REF!="Yes",AC1062,(AC1062+V1062*0.5))</f>
        <v>#REF!</v>
      </c>
      <c r="AF1062" s="27" t="e">
        <f>IF(#REF!="Yes",AD1062,(AD1062+W1062*0.5))</f>
        <v>#REF!</v>
      </c>
    </row>
    <row r="1063" spans="1:32">
      <c r="A1063" s="57" t="str">
        <f t="shared" si="306"/>
        <v xml:space="preserve"> </v>
      </c>
      <c r="B1063" s="57"/>
      <c r="C1063" s="57"/>
      <c r="D1063" s="30" t="str">
        <f>IFERROR((GETPIVOTDATA("Average of Certified Payroll Hourly Rate",'Pivot Table'!$X$3,"Firm Name",A1063,"Class Round 3 (PSPO)",B1063)),"")</f>
        <v/>
      </c>
      <c r="E1063" s="7"/>
      <c r="F1063" s="7"/>
      <c r="G1063" s="151"/>
      <c r="H1063" s="349">
        <f t="shared" si="307"/>
        <v>1.7500000000000002E-2</v>
      </c>
      <c r="I1063" s="19">
        <f t="shared" si="308"/>
        <v>0</v>
      </c>
      <c r="J1063" s="67">
        <f t="shared" si="309"/>
        <v>3.5000000000000003E-2</v>
      </c>
      <c r="K1063" s="19">
        <f t="shared" si="310"/>
        <v>0</v>
      </c>
      <c r="L1063" s="138">
        <f>IF(ISNUMBER(VLOOKUP('Rate Calculations'!$A1063,#REF!,2,FALSE)),VLOOKUP('Rate Calculations'!$A1063,#REF!,2,FALSE),0)</f>
        <v>0</v>
      </c>
      <c r="M1063" s="89">
        <f>IF(ISNUMBER(VLOOKUP('Rate Calculations'!$A1063,#REF!,4,FALSE)),VLOOKUP('Rate Calculations'!$A1063,#REF!,4,FALSE),0)</f>
        <v>0</v>
      </c>
      <c r="N1063" s="17">
        <f t="shared" si="311"/>
        <v>0</v>
      </c>
      <c r="O1063" s="18">
        <f t="shared" si="312"/>
        <v>0</v>
      </c>
      <c r="P1063" s="139">
        <f t="shared" si="313"/>
        <v>0</v>
      </c>
      <c r="Q1063" s="66">
        <f t="shared" si="314"/>
        <v>0</v>
      </c>
      <c r="R1063" s="66">
        <f t="shared" si="315"/>
        <v>0</v>
      </c>
      <c r="S1063" s="10" t="e">
        <f>IF(#REF!="Yes",Q1063,(Q1063+I1063*0.5))</f>
        <v>#REF!</v>
      </c>
      <c r="T1063" s="10" t="e">
        <f>IF(#REF!="Yes",R1063,(R1063+K1063*0.5))</f>
        <v>#REF!</v>
      </c>
      <c r="U1063" s="151">
        <f t="shared" si="316"/>
        <v>0</v>
      </c>
      <c r="V1063" s="16">
        <f t="shared" si="317"/>
        <v>0</v>
      </c>
      <c r="W1063" s="16">
        <f t="shared" si="318"/>
        <v>0</v>
      </c>
      <c r="X1063" s="138">
        <f>IF(ISNUMBER(VLOOKUP('Rate Calculations'!$A1063,#REF!,5,FALSE)),VLOOKUP('Rate Calculations'!$A1063,#REF!,5,FALSE),0)</f>
        <v>0</v>
      </c>
      <c r="Y1063" s="89">
        <f>IF(ISNUMBER(VLOOKUP('Rate Calculations'!$A1063,#REF!,6,FALSE)),VLOOKUP('Rate Calculations'!$A1063,#REF!,6,FALSE),0)</f>
        <v>0</v>
      </c>
      <c r="Z1063" s="17">
        <f t="shared" si="319"/>
        <v>0</v>
      </c>
      <c r="AA1063" s="18">
        <f t="shared" si="320"/>
        <v>0</v>
      </c>
      <c r="AB1063" s="46">
        <f t="shared" si="305"/>
        <v>0</v>
      </c>
      <c r="AC1063" s="24">
        <f t="shared" si="321"/>
        <v>0</v>
      </c>
      <c r="AD1063" s="24">
        <f t="shared" si="322"/>
        <v>0</v>
      </c>
      <c r="AE1063" s="27" t="e">
        <f>IF(#REF!="Yes",AC1063,(AC1063+V1063*0.5))</f>
        <v>#REF!</v>
      </c>
      <c r="AF1063" s="27" t="e">
        <f>IF(#REF!="Yes",AD1063,(AD1063+W1063*0.5))</f>
        <v>#REF!</v>
      </c>
    </row>
    <row r="1064" spans="1:32">
      <c r="A1064" s="57" t="str">
        <f t="shared" si="306"/>
        <v xml:space="preserve"> </v>
      </c>
      <c r="B1064" s="57"/>
      <c r="C1064" s="57"/>
      <c r="D1064" s="30" t="str">
        <f>IFERROR((GETPIVOTDATA("Average of Certified Payroll Hourly Rate",'Pivot Table'!$X$3,"Firm Name",A1064,"Class Round 3 (PSPO)",B1064)),"")</f>
        <v/>
      </c>
      <c r="E1064" s="7"/>
      <c r="F1064" s="7"/>
      <c r="G1064" s="151"/>
      <c r="H1064" s="349">
        <f t="shared" si="307"/>
        <v>1.7500000000000002E-2</v>
      </c>
      <c r="I1064" s="19">
        <f t="shared" si="308"/>
        <v>0</v>
      </c>
      <c r="J1064" s="67">
        <f t="shared" si="309"/>
        <v>3.5000000000000003E-2</v>
      </c>
      <c r="K1064" s="19">
        <f t="shared" si="310"/>
        <v>0</v>
      </c>
      <c r="L1064" s="138">
        <f>IF(ISNUMBER(VLOOKUP('Rate Calculations'!$A1064,#REF!,2,FALSE)),VLOOKUP('Rate Calculations'!$A1064,#REF!,2,FALSE),0)</f>
        <v>0</v>
      </c>
      <c r="M1064" s="89">
        <f>IF(ISNUMBER(VLOOKUP('Rate Calculations'!$A1064,#REF!,4,FALSE)),VLOOKUP('Rate Calculations'!$A1064,#REF!,4,FALSE),0)</f>
        <v>0</v>
      </c>
      <c r="N1064" s="17">
        <f t="shared" si="311"/>
        <v>0</v>
      </c>
      <c r="O1064" s="18">
        <f t="shared" si="312"/>
        <v>0</v>
      </c>
      <c r="P1064" s="139">
        <f t="shared" si="313"/>
        <v>0</v>
      </c>
      <c r="Q1064" s="66">
        <f t="shared" si="314"/>
        <v>0</v>
      </c>
      <c r="R1064" s="66">
        <f t="shared" si="315"/>
        <v>0</v>
      </c>
      <c r="S1064" s="10" t="e">
        <f>IF(#REF!="Yes",Q1064,(Q1064+I1064*0.5))</f>
        <v>#REF!</v>
      </c>
      <c r="T1064" s="10" t="e">
        <f>IF(#REF!="Yes",R1064,(R1064+K1064*0.5))</f>
        <v>#REF!</v>
      </c>
      <c r="U1064" s="151">
        <f t="shared" si="316"/>
        <v>0</v>
      </c>
      <c r="V1064" s="16">
        <f t="shared" si="317"/>
        <v>0</v>
      </c>
      <c r="W1064" s="16">
        <f t="shared" si="318"/>
        <v>0</v>
      </c>
      <c r="X1064" s="138">
        <f>IF(ISNUMBER(VLOOKUP('Rate Calculations'!$A1064,#REF!,5,FALSE)),VLOOKUP('Rate Calculations'!$A1064,#REF!,5,FALSE),0)</f>
        <v>0</v>
      </c>
      <c r="Y1064" s="89">
        <f>IF(ISNUMBER(VLOOKUP('Rate Calculations'!$A1064,#REF!,6,FALSE)),VLOOKUP('Rate Calculations'!$A1064,#REF!,6,FALSE),0)</f>
        <v>0</v>
      </c>
      <c r="Z1064" s="17">
        <f t="shared" si="319"/>
        <v>0</v>
      </c>
      <c r="AA1064" s="18">
        <f t="shared" si="320"/>
        <v>0</v>
      </c>
      <c r="AB1064" s="46">
        <f t="shared" si="305"/>
        <v>0</v>
      </c>
      <c r="AC1064" s="24">
        <f t="shared" si="321"/>
        <v>0</v>
      </c>
      <c r="AD1064" s="24">
        <f t="shared" si="322"/>
        <v>0</v>
      </c>
      <c r="AE1064" s="27" t="e">
        <f>IF(#REF!="Yes",AC1064,(AC1064+V1064*0.5))</f>
        <v>#REF!</v>
      </c>
      <c r="AF1064" s="27" t="e">
        <f>IF(#REF!="Yes",AD1064,(AD1064+W1064*0.5))</f>
        <v>#REF!</v>
      </c>
    </row>
    <row r="1065" spans="1:32">
      <c r="A1065" s="57" t="str">
        <f t="shared" si="306"/>
        <v xml:space="preserve"> </v>
      </c>
      <c r="B1065" s="57"/>
      <c r="C1065" s="57"/>
      <c r="D1065" s="30" t="str">
        <f>IFERROR((GETPIVOTDATA("Average of Certified Payroll Hourly Rate",'Pivot Table'!$X$3,"Firm Name",A1065,"Class Round 3 (PSPO)",B1065)),"")</f>
        <v/>
      </c>
      <c r="E1065" s="7"/>
      <c r="F1065" s="7"/>
      <c r="G1065" s="151"/>
      <c r="H1065" s="349">
        <f t="shared" si="307"/>
        <v>1.7500000000000002E-2</v>
      </c>
      <c r="I1065" s="19">
        <f t="shared" si="308"/>
        <v>0</v>
      </c>
      <c r="J1065" s="67">
        <f t="shared" si="309"/>
        <v>3.5000000000000003E-2</v>
      </c>
      <c r="K1065" s="19">
        <f t="shared" si="310"/>
        <v>0</v>
      </c>
      <c r="L1065" s="138">
        <f>IF(ISNUMBER(VLOOKUP('Rate Calculations'!$A1065,#REF!,2,FALSE)),VLOOKUP('Rate Calculations'!$A1065,#REF!,2,FALSE),0)</f>
        <v>0</v>
      </c>
      <c r="M1065" s="89">
        <f>IF(ISNUMBER(VLOOKUP('Rate Calculations'!$A1065,#REF!,4,FALSE)),VLOOKUP('Rate Calculations'!$A1065,#REF!,4,FALSE),0)</f>
        <v>0</v>
      </c>
      <c r="N1065" s="17">
        <f t="shared" si="311"/>
        <v>0</v>
      </c>
      <c r="O1065" s="18">
        <f t="shared" si="312"/>
        <v>0</v>
      </c>
      <c r="P1065" s="139">
        <f t="shared" si="313"/>
        <v>0</v>
      </c>
      <c r="Q1065" s="66">
        <f t="shared" si="314"/>
        <v>0</v>
      </c>
      <c r="R1065" s="66">
        <f t="shared" si="315"/>
        <v>0</v>
      </c>
      <c r="S1065" s="10" t="e">
        <f>IF(#REF!="Yes",Q1065,(Q1065+I1065*0.5))</f>
        <v>#REF!</v>
      </c>
      <c r="T1065" s="10" t="e">
        <f>IF(#REF!="Yes",R1065,(R1065+K1065*0.5))</f>
        <v>#REF!</v>
      </c>
      <c r="U1065" s="151">
        <f t="shared" si="316"/>
        <v>0</v>
      </c>
      <c r="V1065" s="16">
        <f t="shared" si="317"/>
        <v>0</v>
      </c>
      <c r="W1065" s="16">
        <f t="shared" si="318"/>
        <v>0</v>
      </c>
      <c r="X1065" s="138">
        <f>IF(ISNUMBER(VLOOKUP('Rate Calculations'!$A1065,#REF!,5,FALSE)),VLOOKUP('Rate Calculations'!$A1065,#REF!,5,FALSE),0)</f>
        <v>0</v>
      </c>
      <c r="Y1065" s="89">
        <f>IF(ISNUMBER(VLOOKUP('Rate Calculations'!$A1065,#REF!,6,FALSE)),VLOOKUP('Rate Calculations'!$A1065,#REF!,6,FALSE),0)</f>
        <v>0</v>
      </c>
      <c r="Z1065" s="17">
        <f t="shared" si="319"/>
        <v>0</v>
      </c>
      <c r="AA1065" s="18">
        <f t="shared" si="320"/>
        <v>0</v>
      </c>
      <c r="AB1065" s="46">
        <f t="shared" si="305"/>
        <v>0</v>
      </c>
      <c r="AC1065" s="24">
        <f t="shared" si="321"/>
        <v>0</v>
      </c>
      <c r="AD1065" s="24">
        <f t="shared" si="322"/>
        <v>0</v>
      </c>
      <c r="AE1065" s="27" t="e">
        <f>IF(#REF!="Yes",AC1065,(AC1065+V1065*0.5))</f>
        <v>#REF!</v>
      </c>
      <c r="AF1065" s="27" t="e">
        <f>IF(#REF!="Yes",AD1065,(AD1065+W1065*0.5))</f>
        <v>#REF!</v>
      </c>
    </row>
    <row r="1066" spans="1:32">
      <c r="A1066" s="57" t="str">
        <f t="shared" si="306"/>
        <v xml:space="preserve"> </v>
      </c>
      <c r="B1066" s="57"/>
      <c r="C1066" s="57"/>
      <c r="D1066" s="30" t="str">
        <f>IFERROR((GETPIVOTDATA("Average of Certified Payroll Hourly Rate",'Pivot Table'!$X$3,"Firm Name",A1066,"Class Round 3 (PSPO)",B1066)),"")</f>
        <v/>
      </c>
      <c r="E1066" s="7"/>
      <c r="F1066" s="7"/>
      <c r="G1066" s="151"/>
      <c r="H1066" s="349">
        <f t="shared" si="307"/>
        <v>1.7500000000000002E-2</v>
      </c>
      <c r="I1066" s="19">
        <f t="shared" si="308"/>
        <v>0</v>
      </c>
      <c r="J1066" s="67">
        <f t="shared" si="309"/>
        <v>3.5000000000000003E-2</v>
      </c>
      <c r="K1066" s="19">
        <f t="shared" si="310"/>
        <v>0</v>
      </c>
      <c r="L1066" s="138">
        <f>IF(ISNUMBER(VLOOKUP('Rate Calculations'!$A1066,#REF!,2,FALSE)),VLOOKUP('Rate Calculations'!$A1066,#REF!,2,FALSE),0)</f>
        <v>0</v>
      </c>
      <c r="M1066" s="89">
        <f>IF(ISNUMBER(VLOOKUP('Rate Calculations'!$A1066,#REF!,4,FALSE)),VLOOKUP('Rate Calculations'!$A1066,#REF!,4,FALSE),0)</f>
        <v>0</v>
      </c>
      <c r="N1066" s="17">
        <f t="shared" si="311"/>
        <v>0</v>
      </c>
      <c r="O1066" s="18">
        <f t="shared" si="312"/>
        <v>0</v>
      </c>
      <c r="P1066" s="139">
        <f t="shared" si="313"/>
        <v>0</v>
      </c>
      <c r="Q1066" s="66">
        <f t="shared" si="314"/>
        <v>0</v>
      </c>
      <c r="R1066" s="66">
        <f t="shared" si="315"/>
        <v>0</v>
      </c>
      <c r="S1066" s="10" t="e">
        <f>IF(#REF!="Yes",Q1066,(Q1066+I1066*0.5))</f>
        <v>#REF!</v>
      </c>
      <c r="T1066" s="10" t="e">
        <f>IF(#REF!="Yes",R1066,(R1066+K1066*0.5))</f>
        <v>#REF!</v>
      </c>
      <c r="U1066" s="151">
        <f t="shared" si="316"/>
        <v>0</v>
      </c>
      <c r="V1066" s="16">
        <f t="shared" si="317"/>
        <v>0</v>
      </c>
      <c r="W1066" s="16">
        <f t="shared" si="318"/>
        <v>0</v>
      </c>
      <c r="X1066" s="138">
        <f>IF(ISNUMBER(VLOOKUP('Rate Calculations'!$A1066,#REF!,5,FALSE)),VLOOKUP('Rate Calculations'!$A1066,#REF!,5,FALSE),0)</f>
        <v>0</v>
      </c>
      <c r="Y1066" s="89">
        <f>IF(ISNUMBER(VLOOKUP('Rate Calculations'!$A1066,#REF!,6,FALSE)),VLOOKUP('Rate Calculations'!$A1066,#REF!,6,FALSE),0)</f>
        <v>0</v>
      </c>
      <c r="Z1066" s="17">
        <f t="shared" si="319"/>
        <v>0</v>
      </c>
      <c r="AA1066" s="18">
        <f t="shared" si="320"/>
        <v>0</v>
      </c>
      <c r="AB1066" s="46">
        <f t="shared" si="305"/>
        <v>0</v>
      </c>
      <c r="AC1066" s="24">
        <f t="shared" si="321"/>
        <v>0</v>
      </c>
      <c r="AD1066" s="24">
        <f t="shared" si="322"/>
        <v>0</v>
      </c>
      <c r="AE1066" s="27" t="e">
        <f>IF(#REF!="Yes",AC1066,(AC1066+V1066*0.5))</f>
        <v>#REF!</v>
      </c>
      <c r="AF1066" s="27" t="e">
        <f>IF(#REF!="Yes",AD1066,(AD1066+W1066*0.5))</f>
        <v>#REF!</v>
      </c>
    </row>
    <row r="1067" spans="1:32">
      <c r="A1067" s="57" t="str">
        <f t="shared" si="306"/>
        <v xml:space="preserve"> </v>
      </c>
      <c r="B1067" s="57"/>
      <c r="C1067" s="57"/>
      <c r="D1067" s="30" t="str">
        <f>IFERROR((GETPIVOTDATA("Average of Certified Payroll Hourly Rate",'Pivot Table'!$X$3,"Firm Name",A1067,"Class Round 3 (PSPO)",B1067)),"")</f>
        <v/>
      </c>
      <c r="E1067" s="7"/>
      <c r="F1067" s="7"/>
      <c r="G1067" s="151"/>
      <c r="H1067" s="349">
        <f t="shared" si="307"/>
        <v>1.7500000000000002E-2</v>
      </c>
      <c r="I1067" s="19">
        <f t="shared" si="308"/>
        <v>0</v>
      </c>
      <c r="J1067" s="67">
        <f t="shared" si="309"/>
        <v>3.5000000000000003E-2</v>
      </c>
      <c r="K1067" s="19">
        <f t="shared" si="310"/>
        <v>0</v>
      </c>
      <c r="L1067" s="138">
        <f>IF(ISNUMBER(VLOOKUP('Rate Calculations'!$A1067,#REF!,2,FALSE)),VLOOKUP('Rate Calculations'!$A1067,#REF!,2,FALSE),0)</f>
        <v>0</v>
      </c>
      <c r="M1067" s="89">
        <f>IF(ISNUMBER(VLOOKUP('Rate Calculations'!$A1067,#REF!,4,FALSE)),VLOOKUP('Rate Calculations'!$A1067,#REF!,4,FALSE),0)</f>
        <v>0</v>
      </c>
      <c r="N1067" s="17">
        <f t="shared" si="311"/>
        <v>0</v>
      </c>
      <c r="O1067" s="18">
        <f t="shared" si="312"/>
        <v>0</v>
      </c>
      <c r="P1067" s="139">
        <f t="shared" si="313"/>
        <v>0</v>
      </c>
      <c r="Q1067" s="66">
        <f t="shared" si="314"/>
        <v>0</v>
      </c>
      <c r="R1067" s="66">
        <f t="shared" si="315"/>
        <v>0</v>
      </c>
      <c r="S1067" s="10" t="e">
        <f>IF(#REF!="Yes",Q1067,(Q1067+I1067*0.5))</f>
        <v>#REF!</v>
      </c>
      <c r="T1067" s="10" t="e">
        <f>IF(#REF!="Yes",R1067,(R1067+K1067*0.5))</f>
        <v>#REF!</v>
      </c>
      <c r="U1067" s="151">
        <f t="shared" si="316"/>
        <v>0</v>
      </c>
      <c r="V1067" s="16">
        <f t="shared" si="317"/>
        <v>0</v>
      </c>
      <c r="W1067" s="16">
        <f t="shared" si="318"/>
        <v>0</v>
      </c>
      <c r="X1067" s="138">
        <f>IF(ISNUMBER(VLOOKUP('Rate Calculations'!$A1067,#REF!,5,FALSE)),VLOOKUP('Rate Calculations'!$A1067,#REF!,5,FALSE),0)</f>
        <v>0</v>
      </c>
      <c r="Y1067" s="89">
        <f>IF(ISNUMBER(VLOOKUP('Rate Calculations'!$A1067,#REF!,6,FALSE)),VLOOKUP('Rate Calculations'!$A1067,#REF!,6,FALSE),0)</f>
        <v>0</v>
      </c>
      <c r="Z1067" s="17">
        <f t="shared" si="319"/>
        <v>0</v>
      </c>
      <c r="AA1067" s="18">
        <f t="shared" si="320"/>
        <v>0</v>
      </c>
      <c r="AB1067" s="46">
        <f t="shared" si="305"/>
        <v>0</v>
      </c>
      <c r="AC1067" s="24">
        <f t="shared" si="321"/>
        <v>0</v>
      </c>
      <c r="AD1067" s="24">
        <f t="shared" si="322"/>
        <v>0</v>
      </c>
      <c r="AE1067" s="27" t="e">
        <f>IF(#REF!="Yes",AC1067,(AC1067+V1067*0.5))</f>
        <v>#REF!</v>
      </c>
      <c r="AF1067" s="27" t="e">
        <f>IF(#REF!="Yes",AD1067,(AD1067+W1067*0.5))</f>
        <v>#REF!</v>
      </c>
    </row>
    <row r="1068" spans="1:32">
      <c r="A1068" s="57" t="str">
        <f t="shared" si="306"/>
        <v xml:space="preserve"> </v>
      </c>
      <c r="B1068" s="57"/>
      <c r="C1068" s="57"/>
      <c r="D1068" s="30" t="str">
        <f>IFERROR((GETPIVOTDATA("Average of Certified Payroll Hourly Rate",'Pivot Table'!$X$3,"Firm Name",A1068,"Class Round 3 (PSPO)",B1068)),"")</f>
        <v/>
      </c>
      <c r="E1068" s="7"/>
      <c r="F1068" s="7"/>
      <c r="G1068" s="151"/>
      <c r="H1068" s="349">
        <f t="shared" si="307"/>
        <v>1.7500000000000002E-2</v>
      </c>
      <c r="I1068" s="19">
        <f t="shared" si="308"/>
        <v>0</v>
      </c>
      <c r="J1068" s="67">
        <f t="shared" si="309"/>
        <v>3.5000000000000003E-2</v>
      </c>
      <c r="K1068" s="19">
        <f t="shared" si="310"/>
        <v>0</v>
      </c>
      <c r="L1068" s="138">
        <f>IF(ISNUMBER(VLOOKUP('Rate Calculations'!$A1068,#REF!,2,FALSE)),VLOOKUP('Rate Calculations'!$A1068,#REF!,2,FALSE),0)</f>
        <v>0</v>
      </c>
      <c r="M1068" s="89">
        <f>IF(ISNUMBER(VLOOKUP('Rate Calculations'!$A1068,#REF!,4,FALSE)),VLOOKUP('Rate Calculations'!$A1068,#REF!,4,FALSE),0)</f>
        <v>0</v>
      </c>
      <c r="N1068" s="17">
        <f t="shared" si="311"/>
        <v>0</v>
      </c>
      <c r="O1068" s="18">
        <f t="shared" si="312"/>
        <v>0</v>
      </c>
      <c r="P1068" s="139">
        <f t="shared" si="313"/>
        <v>0</v>
      </c>
      <c r="Q1068" s="66">
        <f t="shared" si="314"/>
        <v>0</v>
      </c>
      <c r="R1068" s="66">
        <f t="shared" si="315"/>
        <v>0</v>
      </c>
      <c r="S1068" s="10" t="e">
        <f>IF(#REF!="Yes",Q1068,(Q1068+I1068*0.5))</f>
        <v>#REF!</v>
      </c>
      <c r="T1068" s="10" t="e">
        <f>IF(#REF!="Yes",R1068,(R1068+K1068*0.5))</f>
        <v>#REF!</v>
      </c>
      <c r="U1068" s="151">
        <f t="shared" si="316"/>
        <v>0</v>
      </c>
      <c r="V1068" s="16">
        <f t="shared" si="317"/>
        <v>0</v>
      </c>
      <c r="W1068" s="16">
        <f t="shared" si="318"/>
        <v>0</v>
      </c>
      <c r="X1068" s="138">
        <f>IF(ISNUMBER(VLOOKUP('Rate Calculations'!$A1068,#REF!,5,FALSE)),VLOOKUP('Rate Calculations'!$A1068,#REF!,5,FALSE),0)</f>
        <v>0</v>
      </c>
      <c r="Y1068" s="89">
        <f>IF(ISNUMBER(VLOOKUP('Rate Calculations'!$A1068,#REF!,6,FALSE)),VLOOKUP('Rate Calculations'!$A1068,#REF!,6,FALSE),0)</f>
        <v>0</v>
      </c>
      <c r="Z1068" s="17">
        <f t="shared" si="319"/>
        <v>0</v>
      </c>
      <c r="AA1068" s="18">
        <f t="shared" si="320"/>
        <v>0</v>
      </c>
      <c r="AB1068" s="46">
        <f t="shared" si="305"/>
        <v>0</v>
      </c>
      <c r="AC1068" s="24">
        <f t="shared" si="321"/>
        <v>0</v>
      </c>
      <c r="AD1068" s="24">
        <f t="shared" si="322"/>
        <v>0</v>
      </c>
      <c r="AE1068" s="27" t="e">
        <f>IF(#REF!="Yes",AC1068,(AC1068+V1068*0.5))</f>
        <v>#REF!</v>
      </c>
      <c r="AF1068" s="27" t="e">
        <f>IF(#REF!="Yes",AD1068,(AD1068+W1068*0.5))</f>
        <v>#REF!</v>
      </c>
    </row>
    <row r="1069" spans="1:32">
      <c r="A1069" s="57" t="str">
        <f t="shared" si="306"/>
        <v xml:space="preserve"> </v>
      </c>
      <c r="B1069" s="57"/>
      <c r="C1069" s="57"/>
      <c r="D1069" s="30" t="str">
        <f>IFERROR((GETPIVOTDATA("Average of Certified Payroll Hourly Rate",'Pivot Table'!$X$3,"Firm Name",A1069,"Class Round 3 (PSPO)",B1069)),"")</f>
        <v/>
      </c>
      <c r="E1069" s="7"/>
      <c r="F1069" s="7"/>
      <c r="G1069" s="151"/>
      <c r="H1069" s="349">
        <f t="shared" si="307"/>
        <v>1.7500000000000002E-2</v>
      </c>
      <c r="I1069" s="19">
        <f t="shared" si="308"/>
        <v>0</v>
      </c>
      <c r="J1069" s="67">
        <f t="shared" si="309"/>
        <v>3.5000000000000003E-2</v>
      </c>
      <c r="K1069" s="19">
        <f t="shared" si="310"/>
        <v>0</v>
      </c>
      <c r="L1069" s="138">
        <f>IF(ISNUMBER(VLOOKUP('Rate Calculations'!$A1069,#REF!,2,FALSE)),VLOOKUP('Rate Calculations'!$A1069,#REF!,2,FALSE),0)</f>
        <v>0</v>
      </c>
      <c r="M1069" s="89">
        <f>IF(ISNUMBER(VLOOKUP('Rate Calculations'!$A1069,#REF!,4,FALSE)),VLOOKUP('Rate Calculations'!$A1069,#REF!,4,FALSE),0)</f>
        <v>0</v>
      </c>
      <c r="N1069" s="17">
        <f t="shared" si="311"/>
        <v>0</v>
      </c>
      <c r="O1069" s="18">
        <f t="shared" si="312"/>
        <v>0</v>
      </c>
      <c r="P1069" s="139">
        <f t="shared" si="313"/>
        <v>0</v>
      </c>
      <c r="Q1069" s="66">
        <f t="shared" si="314"/>
        <v>0</v>
      </c>
      <c r="R1069" s="66">
        <f t="shared" si="315"/>
        <v>0</v>
      </c>
      <c r="S1069" s="10" t="e">
        <f>IF(#REF!="Yes",Q1069,(Q1069+I1069*0.5))</f>
        <v>#REF!</v>
      </c>
      <c r="T1069" s="10" t="e">
        <f>IF(#REF!="Yes",R1069,(R1069+K1069*0.5))</f>
        <v>#REF!</v>
      </c>
      <c r="U1069" s="151">
        <f t="shared" si="316"/>
        <v>0</v>
      </c>
      <c r="V1069" s="16">
        <f t="shared" si="317"/>
        <v>0</v>
      </c>
      <c r="W1069" s="16">
        <f t="shared" si="318"/>
        <v>0</v>
      </c>
      <c r="X1069" s="138">
        <f>IF(ISNUMBER(VLOOKUP('Rate Calculations'!$A1069,#REF!,5,FALSE)),VLOOKUP('Rate Calculations'!$A1069,#REF!,5,FALSE),0)</f>
        <v>0</v>
      </c>
      <c r="Y1069" s="89">
        <f>IF(ISNUMBER(VLOOKUP('Rate Calculations'!$A1069,#REF!,6,FALSE)),VLOOKUP('Rate Calculations'!$A1069,#REF!,6,FALSE),0)</f>
        <v>0</v>
      </c>
      <c r="Z1069" s="17">
        <f t="shared" si="319"/>
        <v>0</v>
      </c>
      <c r="AA1069" s="18">
        <f t="shared" si="320"/>
        <v>0</v>
      </c>
      <c r="AB1069" s="46">
        <f t="shared" si="305"/>
        <v>0</v>
      </c>
      <c r="AC1069" s="24">
        <f t="shared" si="321"/>
        <v>0</v>
      </c>
      <c r="AD1069" s="24">
        <f t="shared" si="322"/>
        <v>0</v>
      </c>
      <c r="AE1069" s="27" t="e">
        <f>IF(#REF!="Yes",AC1069,(AC1069+V1069*0.5))</f>
        <v>#REF!</v>
      </c>
      <c r="AF1069" s="27" t="e">
        <f>IF(#REF!="Yes",AD1069,(AD1069+W1069*0.5))</f>
        <v>#REF!</v>
      </c>
    </row>
    <row r="1070" spans="1:32">
      <c r="A1070" s="57" t="str">
        <f t="shared" si="306"/>
        <v xml:space="preserve"> </v>
      </c>
      <c r="B1070" s="57"/>
      <c r="C1070" s="57"/>
      <c r="D1070" s="30" t="str">
        <f>IFERROR((GETPIVOTDATA("Average of Certified Payroll Hourly Rate",'Pivot Table'!$X$3,"Firm Name",A1070,"Class Round 3 (PSPO)",B1070)),"")</f>
        <v/>
      </c>
      <c r="E1070" s="7"/>
      <c r="F1070" s="7"/>
      <c r="G1070" s="151"/>
      <c r="H1070" s="349">
        <f t="shared" si="307"/>
        <v>1.7500000000000002E-2</v>
      </c>
      <c r="I1070" s="19">
        <f t="shared" si="308"/>
        <v>0</v>
      </c>
      <c r="J1070" s="67">
        <f t="shared" si="309"/>
        <v>3.5000000000000003E-2</v>
      </c>
      <c r="K1070" s="19">
        <f t="shared" si="310"/>
        <v>0</v>
      </c>
      <c r="L1070" s="138">
        <f>IF(ISNUMBER(VLOOKUP('Rate Calculations'!$A1070,#REF!,2,FALSE)),VLOOKUP('Rate Calculations'!$A1070,#REF!,2,FALSE),0)</f>
        <v>0</v>
      </c>
      <c r="M1070" s="89">
        <f>IF(ISNUMBER(VLOOKUP('Rate Calculations'!$A1070,#REF!,4,FALSE)),VLOOKUP('Rate Calculations'!$A1070,#REF!,4,FALSE),0)</f>
        <v>0</v>
      </c>
      <c r="N1070" s="17">
        <f t="shared" si="311"/>
        <v>0</v>
      </c>
      <c r="O1070" s="18">
        <f t="shared" si="312"/>
        <v>0</v>
      </c>
      <c r="P1070" s="139">
        <f t="shared" si="313"/>
        <v>0</v>
      </c>
      <c r="Q1070" s="66">
        <f t="shared" si="314"/>
        <v>0</v>
      </c>
      <c r="R1070" s="66">
        <f t="shared" si="315"/>
        <v>0</v>
      </c>
      <c r="S1070" s="10" t="e">
        <f>IF(#REF!="Yes",Q1070,(Q1070+I1070*0.5))</f>
        <v>#REF!</v>
      </c>
      <c r="T1070" s="10" t="e">
        <f>IF(#REF!="Yes",R1070,(R1070+K1070*0.5))</f>
        <v>#REF!</v>
      </c>
      <c r="U1070" s="151">
        <f t="shared" si="316"/>
        <v>0</v>
      </c>
      <c r="V1070" s="16">
        <f t="shared" si="317"/>
        <v>0</v>
      </c>
      <c r="W1070" s="16">
        <f t="shared" si="318"/>
        <v>0</v>
      </c>
      <c r="X1070" s="138">
        <f>IF(ISNUMBER(VLOOKUP('Rate Calculations'!$A1070,#REF!,5,FALSE)),VLOOKUP('Rate Calculations'!$A1070,#REF!,5,FALSE),0)</f>
        <v>0</v>
      </c>
      <c r="Y1070" s="89">
        <f>IF(ISNUMBER(VLOOKUP('Rate Calculations'!$A1070,#REF!,6,FALSE)),VLOOKUP('Rate Calculations'!$A1070,#REF!,6,FALSE),0)</f>
        <v>0</v>
      </c>
      <c r="Z1070" s="17">
        <f t="shared" si="319"/>
        <v>0</v>
      </c>
      <c r="AA1070" s="18">
        <f t="shared" si="320"/>
        <v>0</v>
      </c>
      <c r="AB1070" s="46">
        <f t="shared" si="305"/>
        <v>0</v>
      </c>
      <c r="AC1070" s="24">
        <f t="shared" si="321"/>
        <v>0</v>
      </c>
      <c r="AD1070" s="24">
        <f t="shared" si="322"/>
        <v>0</v>
      </c>
      <c r="AE1070" s="27" t="e">
        <f>IF(#REF!="Yes",AC1070,(AC1070+V1070*0.5))</f>
        <v>#REF!</v>
      </c>
      <c r="AF1070" s="27" t="e">
        <f>IF(#REF!="Yes",AD1070,(AD1070+W1070*0.5))</f>
        <v>#REF!</v>
      </c>
    </row>
    <row r="1071" spans="1:32">
      <c r="A1071" s="57" t="str">
        <f t="shared" si="306"/>
        <v xml:space="preserve"> </v>
      </c>
      <c r="B1071" s="57"/>
      <c r="C1071" s="57"/>
      <c r="D1071" s="30" t="str">
        <f>IFERROR((GETPIVOTDATA("Average of Certified Payroll Hourly Rate",'Pivot Table'!$X$3,"Firm Name",A1071,"Class Round 3 (PSPO)",B1071)),"")</f>
        <v/>
      </c>
      <c r="E1071" s="7"/>
      <c r="F1071" s="7"/>
      <c r="G1071" s="151"/>
      <c r="H1071" s="349">
        <f t="shared" si="307"/>
        <v>1.7500000000000002E-2</v>
      </c>
      <c r="I1071" s="19">
        <f t="shared" si="308"/>
        <v>0</v>
      </c>
      <c r="J1071" s="67">
        <f t="shared" si="309"/>
        <v>3.5000000000000003E-2</v>
      </c>
      <c r="K1071" s="19">
        <f t="shared" si="310"/>
        <v>0</v>
      </c>
      <c r="L1071" s="138">
        <f>IF(ISNUMBER(VLOOKUP('Rate Calculations'!$A1071,#REF!,2,FALSE)),VLOOKUP('Rate Calculations'!$A1071,#REF!,2,FALSE),0)</f>
        <v>0</v>
      </c>
      <c r="M1071" s="89">
        <f>IF(ISNUMBER(VLOOKUP('Rate Calculations'!$A1071,#REF!,4,FALSE)),VLOOKUP('Rate Calculations'!$A1071,#REF!,4,FALSE),0)</f>
        <v>0</v>
      </c>
      <c r="N1071" s="17">
        <f t="shared" si="311"/>
        <v>0</v>
      </c>
      <c r="O1071" s="18">
        <f t="shared" si="312"/>
        <v>0</v>
      </c>
      <c r="P1071" s="139">
        <f t="shared" si="313"/>
        <v>0</v>
      </c>
      <c r="Q1071" s="66">
        <f t="shared" si="314"/>
        <v>0</v>
      </c>
      <c r="R1071" s="66">
        <f t="shared" si="315"/>
        <v>0</v>
      </c>
      <c r="S1071" s="10" t="e">
        <f>IF(#REF!="Yes",Q1071,(Q1071+I1071*0.5))</f>
        <v>#REF!</v>
      </c>
      <c r="T1071" s="10" t="e">
        <f>IF(#REF!="Yes",R1071,(R1071+K1071*0.5))</f>
        <v>#REF!</v>
      </c>
      <c r="U1071" s="151">
        <f t="shared" si="316"/>
        <v>0</v>
      </c>
      <c r="V1071" s="16">
        <f t="shared" si="317"/>
        <v>0</v>
      </c>
      <c r="W1071" s="16">
        <f t="shared" si="318"/>
        <v>0</v>
      </c>
      <c r="X1071" s="138">
        <f>IF(ISNUMBER(VLOOKUP('Rate Calculations'!$A1071,#REF!,5,FALSE)),VLOOKUP('Rate Calculations'!$A1071,#REF!,5,FALSE),0)</f>
        <v>0</v>
      </c>
      <c r="Y1071" s="89">
        <f>IF(ISNUMBER(VLOOKUP('Rate Calculations'!$A1071,#REF!,6,FALSE)),VLOOKUP('Rate Calculations'!$A1071,#REF!,6,FALSE),0)</f>
        <v>0</v>
      </c>
      <c r="Z1071" s="17">
        <f t="shared" si="319"/>
        <v>0</v>
      </c>
      <c r="AA1071" s="18">
        <f t="shared" si="320"/>
        <v>0</v>
      </c>
      <c r="AB1071" s="46">
        <f t="shared" si="305"/>
        <v>0</v>
      </c>
      <c r="AC1071" s="24">
        <f t="shared" si="321"/>
        <v>0</v>
      </c>
      <c r="AD1071" s="24">
        <f t="shared" si="322"/>
        <v>0</v>
      </c>
      <c r="AE1071" s="27" t="e">
        <f>IF(#REF!="Yes",AC1071,(AC1071+V1071*0.5))</f>
        <v>#REF!</v>
      </c>
      <c r="AF1071" s="27" t="e">
        <f>IF(#REF!="Yes",AD1071,(AD1071+W1071*0.5))</f>
        <v>#REF!</v>
      </c>
    </row>
    <row r="1072" spans="1:32">
      <c r="A1072" s="57" t="str">
        <f t="shared" si="306"/>
        <v xml:space="preserve"> </v>
      </c>
      <c r="B1072" s="57"/>
      <c r="C1072" s="57"/>
      <c r="D1072" s="30" t="str">
        <f>IFERROR((GETPIVOTDATA("Average of Certified Payroll Hourly Rate",'Pivot Table'!$X$3,"Firm Name",A1072,"Class Round 3 (PSPO)",B1072)),"")</f>
        <v/>
      </c>
      <c r="E1072" s="7"/>
      <c r="F1072" s="7"/>
      <c r="G1072" s="151"/>
      <c r="H1072" s="349">
        <f t="shared" si="307"/>
        <v>1.7500000000000002E-2</v>
      </c>
      <c r="I1072" s="19">
        <f t="shared" si="308"/>
        <v>0</v>
      </c>
      <c r="J1072" s="67">
        <f t="shared" si="309"/>
        <v>3.5000000000000003E-2</v>
      </c>
      <c r="K1072" s="19">
        <f t="shared" si="310"/>
        <v>0</v>
      </c>
      <c r="L1072" s="138">
        <f>IF(ISNUMBER(VLOOKUP('Rate Calculations'!$A1072,#REF!,2,FALSE)),VLOOKUP('Rate Calculations'!$A1072,#REF!,2,FALSE),0)</f>
        <v>0</v>
      </c>
      <c r="M1072" s="89">
        <f>IF(ISNUMBER(VLOOKUP('Rate Calculations'!$A1072,#REF!,4,FALSE)),VLOOKUP('Rate Calculations'!$A1072,#REF!,4,FALSE),0)</f>
        <v>0</v>
      </c>
      <c r="N1072" s="17">
        <f t="shared" si="311"/>
        <v>0</v>
      </c>
      <c r="O1072" s="18">
        <f t="shared" si="312"/>
        <v>0</v>
      </c>
      <c r="P1072" s="139">
        <f t="shared" si="313"/>
        <v>0</v>
      </c>
      <c r="Q1072" s="66">
        <f t="shared" si="314"/>
        <v>0</v>
      </c>
      <c r="R1072" s="66">
        <f t="shared" si="315"/>
        <v>0</v>
      </c>
      <c r="S1072" s="10" t="e">
        <f>IF(#REF!="Yes",Q1072,(Q1072+I1072*0.5))</f>
        <v>#REF!</v>
      </c>
      <c r="T1072" s="10" t="e">
        <f>IF(#REF!="Yes",R1072,(R1072+K1072*0.5))</f>
        <v>#REF!</v>
      </c>
      <c r="U1072" s="151">
        <f t="shared" si="316"/>
        <v>0</v>
      </c>
      <c r="V1072" s="16">
        <f t="shared" si="317"/>
        <v>0</v>
      </c>
      <c r="W1072" s="16">
        <f t="shared" si="318"/>
        <v>0</v>
      </c>
      <c r="X1072" s="138">
        <f>IF(ISNUMBER(VLOOKUP('Rate Calculations'!$A1072,#REF!,5,FALSE)),VLOOKUP('Rate Calculations'!$A1072,#REF!,5,FALSE),0)</f>
        <v>0</v>
      </c>
      <c r="Y1072" s="89">
        <f>IF(ISNUMBER(VLOOKUP('Rate Calculations'!$A1072,#REF!,6,FALSE)),VLOOKUP('Rate Calculations'!$A1072,#REF!,6,FALSE),0)</f>
        <v>0</v>
      </c>
      <c r="Z1072" s="17">
        <f t="shared" si="319"/>
        <v>0</v>
      </c>
      <c r="AA1072" s="18">
        <f t="shared" si="320"/>
        <v>0</v>
      </c>
      <c r="AB1072" s="46">
        <f t="shared" si="305"/>
        <v>0</v>
      </c>
      <c r="AC1072" s="24">
        <f t="shared" si="321"/>
        <v>0</v>
      </c>
      <c r="AD1072" s="24">
        <f t="shared" si="322"/>
        <v>0</v>
      </c>
      <c r="AE1072" s="27" t="e">
        <f>IF(#REF!="Yes",AC1072,(AC1072+V1072*0.5))</f>
        <v>#REF!</v>
      </c>
      <c r="AF1072" s="27" t="e">
        <f>IF(#REF!="Yes",AD1072,(AD1072+W1072*0.5))</f>
        <v>#REF!</v>
      </c>
    </row>
    <row r="1073" spans="1:32">
      <c r="A1073" s="57" t="str">
        <f t="shared" si="306"/>
        <v xml:space="preserve"> </v>
      </c>
      <c r="B1073" s="57"/>
      <c r="C1073" s="57"/>
      <c r="D1073" s="30" t="str">
        <f>IFERROR((GETPIVOTDATA("Average of Certified Payroll Hourly Rate",'Pivot Table'!$X$3,"Firm Name",A1073,"Class Round 3 (PSPO)",B1073)),"")</f>
        <v/>
      </c>
      <c r="E1073" s="7"/>
      <c r="F1073" s="7"/>
      <c r="G1073" s="151"/>
      <c r="H1073" s="349">
        <f t="shared" si="307"/>
        <v>1.7500000000000002E-2</v>
      </c>
      <c r="I1073" s="19">
        <f t="shared" si="308"/>
        <v>0</v>
      </c>
      <c r="J1073" s="67">
        <f t="shared" si="309"/>
        <v>3.5000000000000003E-2</v>
      </c>
      <c r="K1073" s="19">
        <f t="shared" si="310"/>
        <v>0</v>
      </c>
      <c r="L1073" s="138">
        <f>IF(ISNUMBER(VLOOKUP('Rate Calculations'!$A1073,#REF!,2,FALSE)),VLOOKUP('Rate Calculations'!$A1073,#REF!,2,FALSE),0)</f>
        <v>0</v>
      </c>
      <c r="M1073" s="89">
        <f>IF(ISNUMBER(VLOOKUP('Rate Calculations'!$A1073,#REF!,4,FALSE)),VLOOKUP('Rate Calculations'!$A1073,#REF!,4,FALSE),0)</f>
        <v>0</v>
      </c>
      <c r="N1073" s="17">
        <f t="shared" si="311"/>
        <v>0</v>
      </c>
      <c r="O1073" s="18">
        <f t="shared" si="312"/>
        <v>0</v>
      </c>
      <c r="P1073" s="139">
        <f t="shared" si="313"/>
        <v>0</v>
      </c>
      <c r="Q1073" s="66">
        <f t="shared" si="314"/>
        <v>0</v>
      </c>
      <c r="R1073" s="66">
        <f t="shared" si="315"/>
        <v>0</v>
      </c>
      <c r="S1073" s="10" t="e">
        <f>IF(#REF!="Yes",Q1073,(Q1073+I1073*0.5))</f>
        <v>#REF!</v>
      </c>
      <c r="T1073" s="10" t="e">
        <f>IF(#REF!="Yes",R1073,(R1073+K1073*0.5))</f>
        <v>#REF!</v>
      </c>
      <c r="U1073" s="151">
        <f t="shared" si="316"/>
        <v>0</v>
      </c>
      <c r="V1073" s="16">
        <f t="shared" si="317"/>
        <v>0</v>
      </c>
      <c r="W1073" s="16">
        <f t="shared" si="318"/>
        <v>0</v>
      </c>
      <c r="X1073" s="138">
        <f>IF(ISNUMBER(VLOOKUP('Rate Calculations'!$A1073,#REF!,5,FALSE)),VLOOKUP('Rate Calculations'!$A1073,#REF!,5,FALSE),0)</f>
        <v>0</v>
      </c>
      <c r="Y1073" s="89">
        <f>IF(ISNUMBER(VLOOKUP('Rate Calculations'!$A1073,#REF!,6,FALSE)),VLOOKUP('Rate Calculations'!$A1073,#REF!,6,FALSE),0)</f>
        <v>0</v>
      </c>
      <c r="Z1073" s="17">
        <f t="shared" si="319"/>
        <v>0</v>
      </c>
      <c r="AA1073" s="18">
        <f t="shared" si="320"/>
        <v>0</v>
      </c>
      <c r="AB1073" s="46">
        <f t="shared" si="305"/>
        <v>0</v>
      </c>
      <c r="AC1073" s="24">
        <f t="shared" si="321"/>
        <v>0</v>
      </c>
      <c r="AD1073" s="24">
        <f t="shared" si="322"/>
        <v>0</v>
      </c>
      <c r="AE1073" s="27" t="e">
        <f>IF(#REF!="Yes",AC1073,(AC1073+V1073*0.5))</f>
        <v>#REF!</v>
      </c>
      <c r="AF1073" s="27" t="e">
        <f>IF(#REF!="Yes",AD1073,(AD1073+W1073*0.5))</f>
        <v>#REF!</v>
      </c>
    </row>
    <row r="1074" spans="1:32">
      <c r="A1074" s="57" t="str">
        <f t="shared" si="306"/>
        <v xml:space="preserve"> </v>
      </c>
      <c r="B1074" s="57"/>
      <c r="C1074" s="57"/>
      <c r="D1074" s="30" t="str">
        <f>IFERROR((GETPIVOTDATA("Average of Certified Payroll Hourly Rate",'Pivot Table'!$X$3,"Firm Name",A1074,"Class Round 3 (PSPO)",B1074)),"")</f>
        <v/>
      </c>
      <c r="E1074" s="7"/>
      <c r="F1074" s="7"/>
      <c r="G1074" s="151"/>
      <c r="H1074" s="349">
        <f t="shared" si="307"/>
        <v>1.7500000000000002E-2</v>
      </c>
      <c r="I1074" s="19">
        <f t="shared" si="308"/>
        <v>0</v>
      </c>
      <c r="J1074" s="67">
        <f t="shared" si="309"/>
        <v>3.5000000000000003E-2</v>
      </c>
      <c r="K1074" s="19">
        <f t="shared" si="310"/>
        <v>0</v>
      </c>
      <c r="L1074" s="138">
        <f>IF(ISNUMBER(VLOOKUP('Rate Calculations'!$A1074,#REF!,2,FALSE)),VLOOKUP('Rate Calculations'!$A1074,#REF!,2,FALSE),0)</f>
        <v>0</v>
      </c>
      <c r="M1074" s="89">
        <f>IF(ISNUMBER(VLOOKUP('Rate Calculations'!$A1074,#REF!,4,FALSE)),VLOOKUP('Rate Calculations'!$A1074,#REF!,4,FALSE),0)</f>
        <v>0</v>
      </c>
      <c r="N1074" s="17">
        <f t="shared" si="311"/>
        <v>0</v>
      </c>
      <c r="O1074" s="18">
        <f t="shared" si="312"/>
        <v>0</v>
      </c>
      <c r="P1074" s="139">
        <f t="shared" si="313"/>
        <v>0</v>
      </c>
      <c r="Q1074" s="66">
        <f t="shared" si="314"/>
        <v>0</v>
      </c>
      <c r="R1074" s="66">
        <f t="shared" si="315"/>
        <v>0</v>
      </c>
      <c r="S1074" s="10" t="e">
        <f>IF(#REF!="Yes",Q1074,(Q1074+I1074*0.5))</f>
        <v>#REF!</v>
      </c>
      <c r="T1074" s="10" t="e">
        <f>IF(#REF!="Yes",R1074,(R1074+K1074*0.5))</f>
        <v>#REF!</v>
      </c>
      <c r="U1074" s="151">
        <f t="shared" si="316"/>
        <v>0</v>
      </c>
      <c r="V1074" s="16">
        <f t="shared" si="317"/>
        <v>0</v>
      </c>
      <c r="W1074" s="16">
        <f t="shared" si="318"/>
        <v>0</v>
      </c>
      <c r="X1074" s="138">
        <f>IF(ISNUMBER(VLOOKUP('Rate Calculations'!$A1074,#REF!,5,FALSE)),VLOOKUP('Rate Calculations'!$A1074,#REF!,5,FALSE),0)</f>
        <v>0</v>
      </c>
      <c r="Y1074" s="89">
        <f>IF(ISNUMBER(VLOOKUP('Rate Calculations'!$A1074,#REF!,6,FALSE)),VLOOKUP('Rate Calculations'!$A1074,#REF!,6,FALSE),0)</f>
        <v>0</v>
      </c>
      <c r="Z1074" s="17">
        <f t="shared" si="319"/>
        <v>0</v>
      </c>
      <c r="AA1074" s="18">
        <f t="shared" si="320"/>
        <v>0</v>
      </c>
      <c r="AB1074" s="46">
        <f t="shared" si="305"/>
        <v>0</v>
      </c>
      <c r="AC1074" s="24">
        <f t="shared" si="321"/>
        <v>0</v>
      </c>
      <c r="AD1074" s="24">
        <f t="shared" si="322"/>
        <v>0</v>
      </c>
      <c r="AE1074" s="27" t="e">
        <f>IF(#REF!="Yes",AC1074,(AC1074+V1074*0.5))</f>
        <v>#REF!</v>
      </c>
      <c r="AF1074" s="27" t="e">
        <f>IF(#REF!="Yes",AD1074,(AD1074+W1074*0.5))</f>
        <v>#REF!</v>
      </c>
    </row>
    <row r="1075" spans="1:32">
      <c r="A1075" s="57" t="str">
        <f t="shared" si="306"/>
        <v xml:space="preserve"> </v>
      </c>
      <c r="B1075" s="57"/>
      <c r="C1075" s="57"/>
      <c r="D1075" s="30" t="str">
        <f>IFERROR((GETPIVOTDATA("Average of Certified Payroll Hourly Rate",'Pivot Table'!$X$3,"Firm Name",A1075,"Class Round 3 (PSPO)",B1075)),"")</f>
        <v/>
      </c>
      <c r="E1075" s="7"/>
      <c r="F1075" s="7"/>
      <c r="G1075" s="151"/>
      <c r="H1075" s="349">
        <f t="shared" si="307"/>
        <v>1.7500000000000002E-2</v>
      </c>
      <c r="I1075" s="19">
        <f t="shared" si="308"/>
        <v>0</v>
      </c>
      <c r="J1075" s="67">
        <f t="shared" si="309"/>
        <v>3.5000000000000003E-2</v>
      </c>
      <c r="K1075" s="19">
        <f t="shared" si="310"/>
        <v>0</v>
      </c>
      <c r="L1075" s="138">
        <f>IF(ISNUMBER(VLOOKUP('Rate Calculations'!$A1075,#REF!,2,FALSE)),VLOOKUP('Rate Calculations'!$A1075,#REF!,2,FALSE),0)</f>
        <v>0</v>
      </c>
      <c r="M1075" s="89">
        <f>IF(ISNUMBER(VLOOKUP('Rate Calculations'!$A1075,#REF!,4,FALSE)),VLOOKUP('Rate Calculations'!$A1075,#REF!,4,FALSE),0)</f>
        <v>0</v>
      </c>
      <c r="N1075" s="17">
        <f t="shared" si="311"/>
        <v>0</v>
      </c>
      <c r="O1075" s="18">
        <f t="shared" si="312"/>
        <v>0</v>
      </c>
      <c r="P1075" s="139">
        <f t="shared" si="313"/>
        <v>0</v>
      </c>
      <c r="Q1075" s="66">
        <f t="shared" si="314"/>
        <v>0</v>
      </c>
      <c r="R1075" s="66">
        <f t="shared" si="315"/>
        <v>0</v>
      </c>
      <c r="S1075" s="10" t="e">
        <f>IF(#REF!="Yes",Q1075,(Q1075+I1075*0.5))</f>
        <v>#REF!</v>
      </c>
      <c r="T1075" s="10" t="e">
        <f>IF(#REF!="Yes",R1075,(R1075+K1075*0.5))</f>
        <v>#REF!</v>
      </c>
      <c r="U1075" s="151">
        <f t="shared" si="316"/>
        <v>0</v>
      </c>
      <c r="V1075" s="16">
        <f t="shared" si="317"/>
        <v>0</v>
      </c>
      <c r="W1075" s="16">
        <f t="shared" si="318"/>
        <v>0</v>
      </c>
      <c r="X1075" s="138">
        <f>IF(ISNUMBER(VLOOKUP('Rate Calculations'!$A1075,#REF!,5,FALSE)),VLOOKUP('Rate Calculations'!$A1075,#REF!,5,FALSE),0)</f>
        <v>0</v>
      </c>
      <c r="Y1075" s="89">
        <f>IF(ISNUMBER(VLOOKUP('Rate Calculations'!$A1075,#REF!,6,FALSE)),VLOOKUP('Rate Calculations'!$A1075,#REF!,6,FALSE),0)</f>
        <v>0</v>
      </c>
      <c r="Z1075" s="17">
        <f t="shared" si="319"/>
        <v>0</v>
      </c>
      <c r="AA1075" s="18">
        <f t="shared" si="320"/>
        <v>0</v>
      </c>
      <c r="AB1075" s="46">
        <f t="shared" si="305"/>
        <v>0</v>
      </c>
      <c r="AC1075" s="24">
        <f t="shared" si="321"/>
        <v>0</v>
      </c>
      <c r="AD1075" s="24">
        <f t="shared" si="322"/>
        <v>0</v>
      </c>
      <c r="AE1075" s="27" t="e">
        <f>IF(#REF!="Yes",AC1075,(AC1075+V1075*0.5))</f>
        <v>#REF!</v>
      </c>
      <c r="AF1075" s="27" t="e">
        <f>IF(#REF!="Yes",AD1075,(AD1075+W1075*0.5))</f>
        <v>#REF!</v>
      </c>
    </row>
    <row r="1076" spans="1:32">
      <c r="A1076" s="57" t="str">
        <f t="shared" si="306"/>
        <v xml:space="preserve"> </v>
      </c>
      <c r="B1076" s="57"/>
      <c r="C1076" s="57"/>
      <c r="D1076" s="30" t="str">
        <f>IFERROR((GETPIVOTDATA("Average of Certified Payroll Hourly Rate",'Pivot Table'!$X$3,"Firm Name",A1076,"Class Round 3 (PSPO)",B1076)),"")</f>
        <v/>
      </c>
      <c r="E1076" s="7"/>
      <c r="F1076" s="7"/>
      <c r="G1076" s="151"/>
      <c r="H1076" s="349">
        <f t="shared" si="307"/>
        <v>1.7500000000000002E-2</v>
      </c>
      <c r="I1076" s="19">
        <f t="shared" si="308"/>
        <v>0</v>
      </c>
      <c r="J1076" s="67">
        <f t="shared" si="309"/>
        <v>3.5000000000000003E-2</v>
      </c>
      <c r="K1076" s="19">
        <f t="shared" si="310"/>
        <v>0</v>
      </c>
      <c r="L1076" s="138">
        <f>IF(ISNUMBER(VLOOKUP('Rate Calculations'!$A1076,#REF!,2,FALSE)),VLOOKUP('Rate Calculations'!$A1076,#REF!,2,FALSE),0)</f>
        <v>0</v>
      </c>
      <c r="M1076" s="89">
        <f>IF(ISNUMBER(VLOOKUP('Rate Calculations'!$A1076,#REF!,4,FALSE)),VLOOKUP('Rate Calculations'!$A1076,#REF!,4,FALSE),0)</f>
        <v>0</v>
      </c>
      <c r="N1076" s="17">
        <f t="shared" si="311"/>
        <v>0</v>
      </c>
      <c r="O1076" s="18">
        <f t="shared" si="312"/>
        <v>0</v>
      </c>
      <c r="P1076" s="139">
        <f t="shared" si="313"/>
        <v>0</v>
      </c>
      <c r="Q1076" s="66">
        <f t="shared" si="314"/>
        <v>0</v>
      </c>
      <c r="R1076" s="66">
        <f t="shared" si="315"/>
        <v>0</v>
      </c>
      <c r="S1076" s="10" t="e">
        <f>IF(#REF!="Yes",Q1076,(Q1076+I1076*0.5))</f>
        <v>#REF!</v>
      </c>
      <c r="T1076" s="10" t="e">
        <f>IF(#REF!="Yes",R1076,(R1076+K1076*0.5))</f>
        <v>#REF!</v>
      </c>
      <c r="U1076" s="151">
        <f t="shared" si="316"/>
        <v>0</v>
      </c>
      <c r="V1076" s="16">
        <f t="shared" si="317"/>
        <v>0</v>
      </c>
      <c r="W1076" s="16">
        <f t="shared" si="318"/>
        <v>0</v>
      </c>
      <c r="X1076" s="138">
        <f>IF(ISNUMBER(VLOOKUP('Rate Calculations'!$A1076,#REF!,5,FALSE)),VLOOKUP('Rate Calculations'!$A1076,#REF!,5,FALSE),0)</f>
        <v>0</v>
      </c>
      <c r="Y1076" s="89">
        <f>IF(ISNUMBER(VLOOKUP('Rate Calculations'!$A1076,#REF!,6,FALSE)),VLOOKUP('Rate Calculations'!$A1076,#REF!,6,FALSE),0)</f>
        <v>0</v>
      </c>
      <c r="Z1076" s="17">
        <f t="shared" si="319"/>
        <v>0</v>
      </c>
      <c r="AA1076" s="18">
        <f t="shared" si="320"/>
        <v>0</v>
      </c>
      <c r="AB1076" s="46">
        <f t="shared" si="305"/>
        <v>0</v>
      </c>
      <c r="AC1076" s="24">
        <f t="shared" si="321"/>
        <v>0</v>
      </c>
      <c r="AD1076" s="24">
        <f t="shared" si="322"/>
        <v>0</v>
      </c>
      <c r="AE1076" s="27" t="e">
        <f>IF(#REF!="Yes",AC1076,(AC1076+V1076*0.5))</f>
        <v>#REF!</v>
      </c>
      <c r="AF1076" s="27" t="e">
        <f>IF(#REF!="Yes",AD1076,(AD1076+W1076*0.5))</f>
        <v>#REF!</v>
      </c>
    </row>
    <row r="1077" spans="1:32">
      <c r="A1077" s="57" t="str">
        <f t="shared" si="306"/>
        <v xml:space="preserve"> </v>
      </c>
      <c r="B1077" s="57"/>
      <c r="C1077" s="57"/>
      <c r="D1077" s="30" t="str">
        <f>IFERROR((GETPIVOTDATA("Average of Certified Payroll Hourly Rate",'Pivot Table'!$X$3,"Firm Name",A1077,"Class Round 3 (PSPO)",B1077)),"")</f>
        <v/>
      </c>
      <c r="E1077" s="7"/>
      <c r="F1077" s="7"/>
      <c r="G1077" s="151"/>
      <c r="H1077" s="349">
        <f t="shared" si="307"/>
        <v>1.7500000000000002E-2</v>
      </c>
      <c r="I1077" s="19">
        <f t="shared" si="308"/>
        <v>0</v>
      </c>
      <c r="J1077" s="67">
        <f t="shared" si="309"/>
        <v>3.5000000000000003E-2</v>
      </c>
      <c r="K1077" s="19">
        <f t="shared" si="310"/>
        <v>0</v>
      </c>
      <c r="L1077" s="138">
        <f>IF(ISNUMBER(VLOOKUP('Rate Calculations'!$A1077,#REF!,2,FALSE)),VLOOKUP('Rate Calculations'!$A1077,#REF!,2,FALSE),0)</f>
        <v>0</v>
      </c>
      <c r="M1077" s="89">
        <f>IF(ISNUMBER(VLOOKUP('Rate Calculations'!$A1077,#REF!,4,FALSE)),VLOOKUP('Rate Calculations'!$A1077,#REF!,4,FALSE),0)</f>
        <v>0</v>
      </c>
      <c r="N1077" s="17">
        <f t="shared" si="311"/>
        <v>0</v>
      </c>
      <c r="O1077" s="18">
        <f t="shared" si="312"/>
        <v>0</v>
      </c>
      <c r="P1077" s="139">
        <f t="shared" si="313"/>
        <v>0</v>
      </c>
      <c r="Q1077" s="66">
        <f t="shared" si="314"/>
        <v>0</v>
      </c>
      <c r="R1077" s="66">
        <f t="shared" si="315"/>
        <v>0</v>
      </c>
      <c r="S1077" s="10" t="e">
        <f>IF(#REF!="Yes",Q1077,(Q1077+I1077*0.5))</f>
        <v>#REF!</v>
      </c>
      <c r="T1077" s="10" t="e">
        <f>IF(#REF!="Yes",R1077,(R1077+K1077*0.5))</f>
        <v>#REF!</v>
      </c>
      <c r="U1077" s="151">
        <f t="shared" si="316"/>
        <v>0</v>
      </c>
      <c r="V1077" s="16">
        <f t="shared" si="317"/>
        <v>0</v>
      </c>
      <c r="W1077" s="16">
        <f t="shared" si="318"/>
        <v>0</v>
      </c>
      <c r="X1077" s="138">
        <f>IF(ISNUMBER(VLOOKUP('Rate Calculations'!$A1077,#REF!,5,FALSE)),VLOOKUP('Rate Calculations'!$A1077,#REF!,5,FALSE),0)</f>
        <v>0</v>
      </c>
      <c r="Y1077" s="89">
        <f>IF(ISNUMBER(VLOOKUP('Rate Calculations'!$A1077,#REF!,6,FALSE)),VLOOKUP('Rate Calculations'!$A1077,#REF!,6,FALSE),0)</f>
        <v>0</v>
      </c>
      <c r="Z1077" s="17">
        <f t="shared" si="319"/>
        <v>0</v>
      </c>
      <c r="AA1077" s="18">
        <f t="shared" si="320"/>
        <v>0</v>
      </c>
      <c r="AB1077" s="46">
        <f t="shared" si="305"/>
        <v>0</v>
      </c>
      <c r="AC1077" s="24">
        <f t="shared" si="321"/>
        <v>0</v>
      </c>
      <c r="AD1077" s="24">
        <f t="shared" si="322"/>
        <v>0</v>
      </c>
      <c r="AE1077" s="27" t="e">
        <f>IF(#REF!="Yes",AC1077,(AC1077+V1077*0.5))</f>
        <v>#REF!</v>
      </c>
      <c r="AF1077" s="27" t="e">
        <f>IF(#REF!="Yes",AD1077,(AD1077+W1077*0.5))</f>
        <v>#REF!</v>
      </c>
    </row>
    <row r="1078" spans="1:32">
      <c r="A1078" s="57" t="str">
        <f t="shared" si="306"/>
        <v xml:space="preserve"> </v>
      </c>
      <c r="B1078" s="57"/>
      <c r="C1078" s="57"/>
      <c r="D1078" s="30" t="str">
        <f>IFERROR((GETPIVOTDATA("Average of Certified Payroll Hourly Rate",'Pivot Table'!$X$3,"Firm Name",A1078,"Class Round 3 (PSPO)",B1078)),"")</f>
        <v/>
      </c>
      <c r="E1078" s="7"/>
      <c r="F1078" s="7"/>
      <c r="G1078" s="151"/>
      <c r="H1078" s="349">
        <f t="shared" si="307"/>
        <v>1.7500000000000002E-2</v>
      </c>
      <c r="I1078" s="19">
        <f t="shared" si="308"/>
        <v>0</v>
      </c>
      <c r="J1078" s="67">
        <f t="shared" si="309"/>
        <v>3.5000000000000003E-2</v>
      </c>
      <c r="K1078" s="19">
        <f t="shared" si="310"/>
        <v>0</v>
      </c>
      <c r="L1078" s="138">
        <f>IF(ISNUMBER(VLOOKUP('Rate Calculations'!$A1078,#REF!,2,FALSE)),VLOOKUP('Rate Calculations'!$A1078,#REF!,2,FALSE),0)</f>
        <v>0</v>
      </c>
      <c r="M1078" s="89">
        <f>IF(ISNUMBER(VLOOKUP('Rate Calculations'!$A1078,#REF!,4,FALSE)),VLOOKUP('Rate Calculations'!$A1078,#REF!,4,FALSE),0)</f>
        <v>0</v>
      </c>
      <c r="N1078" s="17">
        <f t="shared" si="311"/>
        <v>0</v>
      </c>
      <c r="O1078" s="18">
        <f t="shared" si="312"/>
        <v>0</v>
      </c>
      <c r="P1078" s="139">
        <f t="shared" si="313"/>
        <v>0</v>
      </c>
      <c r="Q1078" s="66">
        <f t="shared" si="314"/>
        <v>0</v>
      </c>
      <c r="R1078" s="66">
        <f t="shared" si="315"/>
        <v>0</v>
      </c>
      <c r="S1078" s="10" t="e">
        <f>IF(#REF!="Yes",Q1078,(Q1078+I1078*0.5))</f>
        <v>#REF!</v>
      </c>
      <c r="T1078" s="10" t="e">
        <f>IF(#REF!="Yes",R1078,(R1078+K1078*0.5))</f>
        <v>#REF!</v>
      </c>
      <c r="U1078" s="151">
        <f t="shared" si="316"/>
        <v>0</v>
      </c>
      <c r="V1078" s="16">
        <f t="shared" si="317"/>
        <v>0</v>
      </c>
      <c r="W1078" s="16">
        <f t="shared" si="318"/>
        <v>0</v>
      </c>
      <c r="X1078" s="138">
        <f>IF(ISNUMBER(VLOOKUP('Rate Calculations'!$A1078,#REF!,5,FALSE)),VLOOKUP('Rate Calculations'!$A1078,#REF!,5,FALSE),0)</f>
        <v>0</v>
      </c>
      <c r="Y1078" s="89">
        <f>IF(ISNUMBER(VLOOKUP('Rate Calculations'!$A1078,#REF!,6,FALSE)),VLOOKUP('Rate Calculations'!$A1078,#REF!,6,FALSE),0)</f>
        <v>0</v>
      </c>
      <c r="Z1078" s="17">
        <f t="shared" si="319"/>
        <v>0</v>
      </c>
      <c r="AA1078" s="18">
        <f t="shared" si="320"/>
        <v>0</v>
      </c>
      <c r="AB1078" s="46">
        <f t="shared" si="305"/>
        <v>0</v>
      </c>
      <c r="AC1078" s="24">
        <f t="shared" si="321"/>
        <v>0</v>
      </c>
      <c r="AD1078" s="24">
        <f t="shared" si="322"/>
        <v>0</v>
      </c>
      <c r="AE1078" s="27" t="e">
        <f>IF(#REF!="Yes",AC1078,(AC1078+V1078*0.5))</f>
        <v>#REF!</v>
      </c>
      <c r="AF1078" s="27" t="e">
        <f>IF(#REF!="Yes",AD1078,(AD1078+W1078*0.5))</f>
        <v>#REF!</v>
      </c>
    </row>
    <row r="1079" spans="1:32">
      <c r="A1079" s="57" t="str">
        <f t="shared" si="306"/>
        <v xml:space="preserve"> </v>
      </c>
      <c r="B1079" s="57"/>
      <c r="C1079" s="57"/>
      <c r="D1079" s="30" t="str">
        <f>IFERROR((GETPIVOTDATA("Average of Certified Payroll Hourly Rate",'Pivot Table'!$X$3,"Firm Name",A1079,"Class Round 3 (PSPO)",B1079)),"")</f>
        <v/>
      </c>
      <c r="E1079" s="7"/>
      <c r="F1079" s="7"/>
      <c r="G1079" s="151"/>
      <c r="H1079" s="349">
        <f t="shared" si="307"/>
        <v>1.7500000000000002E-2</v>
      </c>
      <c r="I1079" s="19">
        <f t="shared" si="308"/>
        <v>0</v>
      </c>
      <c r="J1079" s="67">
        <f t="shared" si="309"/>
        <v>3.5000000000000003E-2</v>
      </c>
      <c r="K1079" s="19">
        <f t="shared" si="310"/>
        <v>0</v>
      </c>
      <c r="L1079" s="138">
        <f>IF(ISNUMBER(VLOOKUP('Rate Calculations'!$A1079,#REF!,2,FALSE)),VLOOKUP('Rate Calculations'!$A1079,#REF!,2,FALSE),0)</f>
        <v>0</v>
      </c>
      <c r="M1079" s="89">
        <f>IF(ISNUMBER(VLOOKUP('Rate Calculations'!$A1079,#REF!,4,FALSE)),VLOOKUP('Rate Calculations'!$A1079,#REF!,4,FALSE),0)</f>
        <v>0</v>
      </c>
      <c r="N1079" s="17">
        <f t="shared" si="311"/>
        <v>0</v>
      </c>
      <c r="O1079" s="18">
        <f t="shared" si="312"/>
        <v>0</v>
      </c>
      <c r="P1079" s="139">
        <f t="shared" si="313"/>
        <v>0</v>
      </c>
      <c r="Q1079" s="66">
        <f t="shared" si="314"/>
        <v>0</v>
      </c>
      <c r="R1079" s="66">
        <f t="shared" si="315"/>
        <v>0</v>
      </c>
      <c r="S1079" s="10" t="e">
        <f>IF(#REF!="Yes",Q1079,(Q1079+I1079*0.5))</f>
        <v>#REF!</v>
      </c>
      <c r="T1079" s="10" t="e">
        <f>IF(#REF!="Yes",R1079,(R1079+K1079*0.5))</f>
        <v>#REF!</v>
      </c>
      <c r="U1079" s="151">
        <f t="shared" si="316"/>
        <v>0</v>
      </c>
      <c r="V1079" s="16">
        <f t="shared" si="317"/>
        <v>0</v>
      </c>
      <c r="W1079" s="16">
        <f t="shared" si="318"/>
        <v>0</v>
      </c>
      <c r="X1079" s="138">
        <f>IF(ISNUMBER(VLOOKUP('Rate Calculations'!$A1079,#REF!,5,FALSE)),VLOOKUP('Rate Calculations'!$A1079,#REF!,5,FALSE),0)</f>
        <v>0</v>
      </c>
      <c r="Y1079" s="89">
        <f>IF(ISNUMBER(VLOOKUP('Rate Calculations'!$A1079,#REF!,6,FALSE)),VLOOKUP('Rate Calculations'!$A1079,#REF!,6,FALSE),0)</f>
        <v>0</v>
      </c>
      <c r="Z1079" s="17">
        <f t="shared" si="319"/>
        <v>0</v>
      </c>
      <c r="AA1079" s="18">
        <f t="shared" si="320"/>
        <v>0</v>
      </c>
      <c r="AB1079" s="46">
        <f t="shared" si="305"/>
        <v>0</v>
      </c>
      <c r="AC1079" s="24">
        <f t="shared" si="321"/>
        <v>0</v>
      </c>
      <c r="AD1079" s="24">
        <f t="shared" si="322"/>
        <v>0</v>
      </c>
      <c r="AE1079" s="27" t="e">
        <f>IF(#REF!="Yes",AC1079,(AC1079+V1079*0.5))</f>
        <v>#REF!</v>
      </c>
      <c r="AF1079" s="27" t="e">
        <f>IF(#REF!="Yes",AD1079,(AD1079+W1079*0.5))</f>
        <v>#REF!</v>
      </c>
    </row>
    <row r="1080" spans="1:32">
      <c r="A1080" s="57" t="str">
        <f t="shared" si="306"/>
        <v xml:space="preserve"> </v>
      </c>
      <c r="B1080" s="57"/>
      <c r="C1080" s="57"/>
      <c r="D1080" s="30" t="str">
        <f>IFERROR((GETPIVOTDATA("Average of Certified Payroll Hourly Rate",'Pivot Table'!$X$3,"Firm Name",A1080,"Class Round 3 (PSPO)",B1080)),"")</f>
        <v/>
      </c>
      <c r="E1080" s="7"/>
      <c r="F1080" s="7"/>
      <c r="G1080" s="151"/>
      <c r="H1080" s="349">
        <f t="shared" si="307"/>
        <v>1.7500000000000002E-2</v>
      </c>
      <c r="I1080" s="19">
        <f t="shared" si="308"/>
        <v>0</v>
      </c>
      <c r="J1080" s="67">
        <f t="shared" si="309"/>
        <v>3.5000000000000003E-2</v>
      </c>
      <c r="K1080" s="19">
        <f t="shared" si="310"/>
        <v>0</v>
      </c>
      <c r="L1080" s="138">
        <f>IF(ISNUMBER(VLOOKUP('Rate Calculations'!$A1080,#REF!,2,FALSE)),VLOOKUP('Rate Calculations'!$A1080,#REF!,2,FALSE),0)</f>
        <v>0</v>
      </c>
      <c r="M1080" s="89">
        <f>IF(ISNUMBER(VLOOKUP('Rate Calculations'!$A1080,#REF!,4,FALSE)),VLOOKUP('Rate Calculations'!$A1080,#REF!,4,FALSE),0)</f>
        <v>0</v>
      </c>
      <c r="N1080" s="17">
        <f t="shared" si="311"/>
        <v>0</v>
      </c>
      <c r="O1080" s="18">
        <f t="shared" si="312"/>
        <v>0</v>
      </c>
      <c r="P1080" s="139">
        <f t="shared" si="313"/>
        <v>0</v>
      </c>
      <c r="Q1080" s="66">
        <f t="shared" si="314"/>
        <v>0</v>
      </c>
      <c r="R1080" s="66">
        <f t="shared" si="315"/>
        <v>0</v>
      </c>
      <c r="S1080" s="10" t="e">
        <f>IF(#REF!="Yes",Q1080,(Q1080+I1080*0.5))</f>
        <v>#REF!</v>
      </c>
      <c r="T1080" s="10" t="e">
        <f>IF(#REF!="Yes",R1080,(R1080+K1080*0.5))</f>
        <v>#REF!</v>
      </c>
      <c r="U1080" s="151">
        <f t="shared" si="316"/>
        <v>0</v>
      </c>
      <c r="V1080" s="16">
        <f t="shared" si="317"/>
        <v>0</v>
      </c>
      <c r="W1080" s="16">
        <f t="shared" si="318"/>
        <v>0</v>
      </c>
      <c r="X1080" s="138">
        <f>IF(ISNUMBER(VLOOKUP('Rate Calculations'!$A1080,#REF!,5,FALSE)),VLOOKUP('Rate Calculations'!$A1080,#REF!,5,FALSE),0)</f>
        <v>0</v>
      </c>
      <c r="Y1080" s="89">
        <f>IF(ISNUMBER(VLOOKUP('Rate Calculations'!$A1080,#REF!,6,FALSE)),VLOOKUP('Rate Calculations'!$A1080,#REF!,6,FALSE),0)</f>
        <v>0</v>
      </c>
      <c r="Z1080" s="17">
        <f t="shared" si="319"/>
        <v>0</v>
      </c>
      <c r="AA1080" s="18">
        <f t="shared" si="320"/>
        <v>0</v>
      </c>
      <c r="AB1080" s="46">
        <f t="shared" si="305"/>
        <v>0</v>
      </c>
      <c r="AC1080" s="24">
        <f t="shared" si="321"/>
        <v>0</v>
      </c>
      <c r="AD1080" s="24">
        <f t="shared" si="322"/>
        <v>0</v>
      </c>
      <c r="AE1080" s="27" t="e">
        <f>IF(#REF!="Yes",AC1080,(AC1080+V1080*0.5))</f>
        <v>#REF!</v>
      </c>
      <c r="AF1080" s="27" t="e">
        <f>IF(#REF!="Yes",AD1080,(AD1080+W1080*0.5))</f>
        <v>#REF!</v>
      </c>
    </row>
    <row r="1081" spans="1:32">
      <c r="A1081" s="57" t="str">
        <f t="shared" si="306"/>
        <v xml:space="preserve"> </v>
      </c>
      <c r="B1081" s="57"/>
      <c r="C1081" s="57"/>
      <c r="D1081" s="30" t="str">
        <f>IFERROR((GETPIVOTDATA("Average of Certified Payroll Hourly Rate",'Pivot Table'!$X$3,"Firm Name",A1081,"Class Round 3 (PSPO)",B1081)),"")</f>
        <v/>
      </c>
      <c r="E1081" s="7"/>
      <c r="F1081" s="7"/>
      <c r="G1081" s="151"/>
      <c r="H1081" s="349">
        <f t="shared" si="307"/>
        <v>1.7500000000000002E-2</v>
      </c>
      <c r="I1081" s="19">
        <f t="shared" si="308"/>
        <v>0</v>
      </c>
      <c r="J1081" s="67">
        <f t="shared" si="309"/>
        <v>3.5000000000000003E-2</v>
      </c>
      <c r="K1081" s="19">
        <f t="shared" si="310"/>
        <v>0</v>
      </c>
      <c r="L1081" s="138">
        <f>IF(ISNUMBER(VLOOKUP('Rate Calculations'!$A1081,#REF!,2,FALSE)),VLOOKUP('Rate Calculations'!$A1081,#REF!,2,FALSE),0)</f>
        <v>0</v>
      </c>
      <c r="M1081" s="89">
        <f>IF(ISNUMBER(VLOOKUP('Rate Calculations'!$A1081,#REF!,4,FALSE)),VLOOKUP('Rate Calculations'!$A1081,#REF!,4,FALSE),0)</f>
        <v>0</v>
      </c>
      <c r="N1081" s="17">
        <f t="shared" si="311"/>
        <v>0</v>
      </c>
      <c r="O1081" s="18">
        <f t="shared" si="312"/>
        <v>0</v>
      </c>
      <c r="P1081" s="139">
        <f t="shared" si="313"/>
        <v>0</v>
      </c>
      <c r="Q1081" s="66">
        <f t="shared" si="314"/>
        <v>0</v>
      </c>
      <c r="R1081" s="66">
        <f t="shared" si="315"/>
        <v>0</v>
      </c>
      <c r="S1081" s="10" t="e">
        <f>IF(#REF!="Yes",Q1081,(Q1081+I1081*0.5))</f>
        <v>#REF!</v>
      </c>
      <c r="T1081" s="10" t="e">
        <f>IF(#REF!="Yes",R1081,(R1081+K1081*0.5))</f>
        <v>#REF!</v>
      </c>
      <c r="U1081" s="151">
        <f t="shared" si="316"/>
        <v>0</v>
      </c>
      <c r="V1081" s="16">
        <f t="shared" si="317"/>
        <v>0</v>
      </c>
      <c r="W1081" s="16">
        <f t="shared" si="318"/>
        <v>0</v>
      </c>
      <c r="X1081" s="138">
        <f>IF(ISNUMBER(VLOOKUP('Rate Calculations'!$A1081,#REF!,5,FALSE)),VLOOKUP('Rate Calculations'!$A1081,#REF!,5,FALSE),0)</f>
        <v>0</v>
      </c>
      <c r="Y1081" s="89">
        <f>IF(ISNUMBER(VLOOKUP('Rate Calculations'!$A1081,#REF!,6,FALSE)),VLOOKUP('Rate Calculations'!$A1081,#REF!,6,FALSE),0)</f>
        <v>0</v>
      </c>
      <c r="Z1081" s="17">
        <f t="shared" si="319"/>
        <v>0</v>
      </c>
      <c r="AA1081" s="18">
        <f t="shared" si="320"/>
        <v>0</v>
      </c>
      <c r="AB1081" s="46">
        <f t="shared" si="305"/>
        <v>0</v>
      </c>
      <c r="AC1081" s="24">
        <f t="shared" si="321"/>
        <v>0</v>
      </c>
      <c r="AD1081" s="24">
        <f t="shared" si="322"/>
        <v>0</v>
      </c>
      <c r="AE1081" s="27" t="e">
        <f>IF(#REF!="Yes",AC1081,(AC1081+V1081*0.5))</f>
        <v>#REF!</v>
      </c>
      <c r="AF1081" s="27" t="e">
        <f>IF(#REF!="Yes",AD1081,(AD1081+W1081*0.5))</f>
        <v>#REF!</v>
      </c>
    </row>
    <row r="1082" spans="1:32">
      <c r="A1082" s="57" t="str">
        <f t="shared" si="306"/>
        <v xml:space="preserve"> </v>
      </c>
      <c r="B1082" s="57"/>
      <c r="C1082" s="57"/>
      <c r="D1082" s="30" t="str">
        <f>IFERROR((GETPIVOTDATA("Average of Certified Payroll Hourly Rate",'Pivot Table'!$X$3,"Firm Name",A1082,"Class Round 3 (PSPO)",B1082)),"")</f>
        <v/>
      </c>
      <c r="E1082" s="7"/>
      <c r="F1082" s="7"/>
      <c r="G1082" s="151"/>
      <c r="H1082" s="349">
        <f t="shared" si="307"/>
        <v>1.7500000000000002E-2</v>
      </c>
      <c r="I1082" s="19">
        <f t="shared" si="308"/>
        <v>0</v>
      </c>
      <c r="J1082" s="67">
        <f t="shared" si="309"/>
        <v>3.5000000000000003E-2</v>
      </c>
      <c r="K1082" s="19">
        <f t="shared" si="310"/>
        <v>0</v>
      </c>
      <c r="L1082" s="138">
        <f>IF(ISNUMBER(VLOOKUP('Rate Calculations'!$A1082,#REF!,2,FALSE)),VLOOKUP('Rate Calculations'!$A1082,#REF!,2,FALSE),0)</f>
        <v>0</v>
      </c>
      <c r="M1082" s="89">
        <f>IF(ISNUMBER(VLOOKUP('Rate Calculations'!$A1082,#REF!,4,FALSE)),VLOOKUP('Rate Calculations'!$A1082,#REF!,4,FALSE),0)</f>
        <v>0</v>
      </c>
      <c r="N1082" s="17">
        <f t="shared" si="311"/>
        <v>0</v>
      </c>
      <c r="O1082" s="18">
        <f t="shared" si="312"/>
        <v>0</v>
      </c>
      <c r="P1082" s="139">
        <f t="shared" si="313"/>
        <v>0</v>
      </c>
      <c r="Q1082" s="66">
        <f t="shared" si="314"/>
        <v>0</v>
      </c>
      <c r="R1082" s="66">
        <f t="shared" si="315"/>
        <v>0</v>
      </c>
      <c r="S1082" s="10" t="e">
        <f>IF(#REF!="Yes",Q1082,(Q1082+I1082*0.5))</f>
        <v>#REF!</v>
      </c>
      <c r="T1082" s="10" t="e">
        <f>IF(#REF!="Yes",R1082,(R1082+K1082*0.5))</f>
        <v>#REF!</v>
      </c>
      <c r="U1082" s="151">
        <f t="shared" si="316"/>
        <v>0</v>
      </c>
      <c r="V1082" s="16">
        <f t="shared" si="317"/>
        <v>0</v>
      </c>
      <c r="W1082" s="16">
        <f t="shared" si="318"/>
        <v>0</v>
      </c>
      <c r="X1082" s="138">
        <f>IF(ISNUMBER(VLOOKUP('Rate Calculations'!$A1082,#REF!,5,FALSE)),VLOOKUP('Rate Calculations'!$A1082,#REF!,5,FALSE),0)</f>
        <v>0</v>
      </c>
      <c r="Y1082" s="89">
        <f>IF(ISNUMBER(VLOOKUP('Rate Calculations'!$A1082,#REF!,6,FALSE)),VLOOKUP('Rate Calculations'!$A1082,#REF!,6,FALSE),0)</f>
        <v>0</v>
      </c>
      <c r="Z1082" s="17">
        <f t="shared" si="319"/>
        <v>0</v>
      </c>
      <c r="AA1082" s="18">
        <f t="shared" si="320"/>
        <v>0</v>
      </c>
      <c r="AB1082" s="46">
        <f t="shared" si="305"/>
        <v>0</v>
      </c>
      <c r="AC1082" s="24">
        <f t="shared" si="321"/>
        <v>0</v>
      </c>
      <c r="AD1082" s="24">
        <f t="shared" si="322"/>
        <v>0</v>
      </c>
      <c r="AE1082" s="27" t="e">
        <f>IF(#REF!="Yes",AC1082,(AC1082+V1082*0.5))</f>
        <v>#REF!</v>
      </c>
      <c r="AF1082" s="27" t="e">
        <f>IF(#REF!="Yes",AD1082,(AD1082+W1082*0.5))</f>
        <v>#REF!</v>
      </c>
    </row>
    <row r="1083" spans="1:32">
      <c r="A1083" s="57" t="str">
        <f t="shared" si="306"/>
        <v xml:space="preserve"> </v>
      </c>
      <c r="B1083" s="57"/>
      <c r="C1083" s="57"/>
      <c r="D1083" s="30" t="str">
        <f>IFERROR((GETPIVOTDATA("Average of Certified Payroll Hourly Rate",'Pivot Table'!$X$3,"Firm Name",A1083,"Class Round 3 (PSPO)",B1083)),"")</f>
        <v/>
      </c>
      <c r="E1083" s="7"/>
      <c r="F1083" s="7"/>
      <c r="G1083" s="151"/>
      <c r="H1083" s="349">
        <f t="shared" si="307"/>
        <v>1.7500000000000002E-2</v>
      </c>
      <c r="I1083" s="19">
        <f t="shared" si="308"/>
        <v>0</v>
      </c>
      <c r="J1083" s="67">
        <f t="shared" si="309"/>
        <v>3.5000000000000003E-2</v>
      </c>
      <c r="K1083" s="19">
        <f t="shared" si="310"/>
        <v>0</v>
      </c>
      <c r="L1083" s="138">
        <f>IF(ISNUMBER(VLOOKUP('Rate Calculations'!$A1083,#REF!,2,FALSE)),VLOOKUP('Rate Calculations'!$A1083,#REF!,2,FALSE),0)</f>
        <v>0</v>
      </c>
      <c r="M1083" s="89">
        <f>IF(ISNUMBER(VLOOKUP('Rate Calculations'!$A1083,#REF!,4,FALSE)),VLOOKUP('Rate Calculations'!$A1083,#REF!,4,FALSE),0)</f>
        <v>0</v>
      </c>
      <c r="N1083" s="17">
        <f t="shared" si="311"/>
        <v>0</v>
      </c>
      <c r="O1083" s="18">
        <f t="shared" si="312"/>
        <v>0</v>
      </c>
      <c r="P1083" s="139">
        <f t="shared" si="313"/>
        <v>0</v>
      </c>
      <c r="Q1083" s="66">
        <f t="shared" si="314"/>
        <v>0</v>
      </c>
      <c r="R1083" s="66">
        <f t="shared" si="315"/>
        <v>0</v>
      </c>
      <c r="S1083" s="10" t="e">
        <f>IF(#REF!="Yes",Q1083,(Q1083+I1083*0.5))</f>
        <v>#REF!</v>
      </c>
      <c r="T1083" s="10" t="e">
        <f>IF(#REF!="Yes",R1083,(R1083+K1083*0.5))</f>
        <v>#REF!</v>
      </c>
      <c r="U1083" s="151">
        <f t="shared" si="316"/>
        <v>0</v>
      </c>
      <c r="V1083" s="16">
        <f t="shared" si="317"/>
        <v>0</v>
      </c>
      <c r="W1083" s="16">
        <f t="shared" si="318"/>
        <v>0</v>
      </c>
      <c r="X1083" s="138">
        <f>IF(ISNUMBER(VLOOKUP('Rate Calculations'!$A1083,#REF!,5,FALSE)),VLOOKUP('Rate Calculations'!$A1083,#REF!,5,FALSE),0)</f>
        <v>0</v>
      </c>
      <c r="Y1083" s="89">
        <f>IF(ISNUMBER(VLOOKUP('Rate Calculations'!$A1083,#REF!,6,FALSE)),VLOOKUP('Rate Calculations'!$A1083,#REF!,6,FALSE),0)</f>
        <v>0</v>
      </c>
      <c r="Z1083" s="17">
        <f t="shared" si="319"/>
        <v>0</v>
      </c>
      <c r="AA1083" s="18">
        <f t="shared" si="320"/>
        <v>0</v>
      </c>
      <c r="AB1083" s="46">
        <f t="shared" si="305"/>
        <v>0</v>
      </c>
      <c r="AC1083" s="24">
        <f t="shared" si="321"/>
        <v>0</v>
      </c>
      <c r="AD1083" s="24">
        <f t="shared" si="322"/>
        <v>0</v>
      </c>
      <c r="AE1083" s="27" t="e">
        <f>IF(#REF!="Yes",AC1083,(AC1083+V1083*0.5))</f>
        <v>#REF!</v>
      </c>
      <c r="AF1083" s="27" t="e">
        <f>IF(#REF!="Yes",AD1083,(AD1083+W1083*0.5))</f>
        <v>#REF!</v>
      </c>
    </row>
    <row r="1084" spans="1:32">
      <c r="A1084" s="57" t="str">
        <f t="shared" si="306"/>
        <v xml:space="preserve"> </v>
      </c>
      <c r="B1084" s="57"/>
      <c r="C1084" s="57"/>
      <c r="D1084" s="30" t="str">
        <f>IFERROR((GETPIVOTDATA("Average of Certified Payroll Hourly Rate",'Pivot Table'!$X$3,"Firm Name",A1084,"Class Round 3 (PSPO)",B1084)),"")</f>
        <v/>
      </c>
      <c r="E1084" s="7"/>
      <c r="F1084" s="7"/>
      <c r="G1084" s="151"/>
      <c r="H1084" s="349">
        <f t="shared" si="307"/>
        <v>1.7500000000000002E-2</v>
      </c>
      <c r="I1084" s="19">
        <f t="shared" si="308"/>
        <v>0</v>
      </c>
      <c r="J1084" s="67">
        <f t="shared" si="309"/>
        <v>3.5000000000000003E-2</v>
      </c>
      <c r="K1084" s="19">
        <f t="shared" si="310"/>
        <v>0</v>
      </c>
      <c r="L1084" s="138">
        <f>IF(ISNUMBER(VLOOKUP('Rate Calculations'!$A1084,#REF!,2,FALSE)),VLOOKUP('Rate Calculations'!$A1084,#REF!,2,FALSE),0)</f>
        <v>0</v>
      </c>
      <c r="M1084" s="89">
        <f>IF(ISNUMBER(VLOOKUP('Rate Calculations'!$A1084,#REF!,4,FALSE)),VLOOKUP('Rate Calculations'!$A1084,#REF!,4,FALSE),0)</f>
        <v>0</v>
      </c>
      <c r="N1084" s="17">
        <f t="shared" si="311"/>
        <v>0</v>
      </c>
      <c r="O1084" s="18">
        <f t="shared" si="312"/>
        <v>0</v>
      </c>
      <c r="P1084" s="139">
        <f t="shared" si="313"/>
        <v>0</v>
      </c>
      <c r="Q1084" s="66">
        <f t="shared" si="314"/>
        <v>0</v>
      </c>
      <c r="R1084" s="66">
        <f t="shared" si="315"/>
        <v>0</v>
      </c>
      <c r="S1084" s="10" t="e">
        <f>IF(#REF!="Yes",Q1084,(Q1084+I1084*0.5))</f>
        <v>#REF!</v>
      </c>
      <c r="T1084" s="10" t="e">
        <f>IF(#REF!="Yes",R1084,(R1084+K1084*0.5))</f>
        <v>#REF!</v>
      </c>
      <c r="U1084" s="151">
        <f t="shared" si="316"/>
        <v>0</v>
      </c>
      <c r="V1084" s="16">
        <f t="shared" si="317"/>
        <v>0</v>
      </c>
      <c r="W1084" s="16">
        <f t="shared" si="318"/>
        <v>0</v>
      </c>
      <c r="X1084" s="138">
        <f>IF(ISNUMBER(VLOOKUP('Rate Calculations'!$A1084,#REF!,5,FALSE)),VLOOKUP('Rate Calculations'!$A1084,#REF!,5,FALSE),0)</f>
        <v>0</v>
      </c>
      <c r="Y1084" s="89">
        <f>IF(ISNUMBER(VLOOKUP('Rate Calculations'!$A1084,#REF!,6,FALSE)),VLOOKUP('Rate Calculations'!$A1084,#REF!,6,FALSE),0)</f>
        <v>0</v>
      </c>
      <c r="Z1084" s="17">
        <f t="shared" si="319"/>
        <v>0</v>
      </c>
      <c r="AA1084" s="18">
        <f t="shared" si="320"/>
        <v>0</v>
      </c>
      <c r="AB1084" s="46">
        <f t="shared" si="305"/>
        <v>0</v>
      </c>
      <c r="AC1084" s="24">
        <f t="shared" si="321"/>
        <v>0</v>
      </c>
      <c r="AD1084" s="24">
        <f t="shared" si="322"/>
        <v>0</v>
      </c>
      <c r="AE1084" s="27" t="e">
        <f>IF(#REF!="Yes",AC1084,(AC1084+V1084*0.5))</f>
        <v>#REF!</v>
      </c>
      <c r="AF1084" s="27" t="e">
        <f>IF(#REF!="Yes",AD1084,(AD1084+W1084*0.5))</f>
        <v>#REF!</v>
      </c>
    </row>
    <row r="1085" spans="1:32">
      <c r="A1085" s="57" t="str">
        <f t="shared" si="306"/>
        <v xml:space="preserve"> </v>
      </c>
      <c r="B1085" s="57"/>
      <c r="C1085" s="57"/>
      <c r="D1085" s="30" t="str">
        <f>IFERROR((GETPIVOTDATA("Average of Certified Payroll Hourly Rate",'Pivot Table'!$X$3,"Firm Name",A1085,"Class Round 3 (PSPO)",B1085)),"")</f>
        <v/>
      </c>
      <c r="E1085" s="7"/>
      <c r="F1085" s="7"/>
      <c r="G1085" s="151"/>
      <c r="H1085" s="349">
        <f t="shared" si="307"/>
        <v>1.7500000000000002E-2</v>
      </c>
      <c r="I1085" s="19">
        <f t="shared" si="308"/>
        <v>0</v>
      </c>
      <c r="J1085" s="67">
        <f t="shared" si="309"/>
        <v>3.5000000000000003E-2</v>
      </c>
      <c r="K1085" s="19">
        <f t="shared" si="310"/>
        <v>0</v>
      </c>
      <c r="L1085" s="138">
        <f>IF(ISNUMBER(VLOOKUP('Rate Calculations'!$A1085,#REF!,2,FALSE)),VLOOKUP('Rate Calculations'!$A1085,#REF!,2,FALSE),0)</f>
        <v>0</v>
      </c>
      <c r="M1085" s="89">
        <f>IF(ISNUMBER(VLOOKUP('Rate Calculations'!$A1085,#REF!,4,FALSE)),VLOOKUP('Rate Calculations'!$A1085,#REF!,4,FALSE),0)</f>
        <v>0</v>
      </c>
      <c r="N1085" s="17">
        <f t="shared" si="311"/>
        <v>0</v>
      </c>
      <c r="O1085" s="18">
        <f t="shared" si="312"/>
        <v>0</v>
      </c>
      <c r="P1085" s="139">
        <f t="shared" si="313"/>
        <v>0</v>
      </c>
      <c r="Q1085" s="66">
        <f t="shared" si="314"/>
        <v>0</v>
      </c>
      <c r="R1085" s="66">
        <f t="shared" si="315"/>
        <v>0</v>
      </c>
      <c r="S1085" s="10" t="e">
        <f>IF(#REF!="Yes",Q1085,(Q1085+I1085*0.5))</f>
        <v>#REF!</v>
      </c>
      <c r="T1085" s="10" t="e">
        <f>IF(#REF!="Yes",R1085,(R1085+K1085*0.5))</f>
        <v>#REF!</v>
      </c>
      <c r="U1085" s="151">
        <f t="shared" si="316"/>
        <v>0</v>
      </c>
      <c r="V1085" s="16">
        <f t="shared" si="317"/>
        <v>0</v>
      </c>
      <c r="W1085" s="16">
        <f t="shared" si="318"/>
        <v>0</v>
      </c>
      <c r="X1085" s="138">
        <f>IF(ISNUMBER(VLOOKUP('Rate Calculations'!$A1085,#REF!,5,FALSE)),VLOOKUP('Rate Calculations'!$A1085,#REF!,5,FALSE),0)</f>
        <v>0</v>
      </c>
      <c r="Y1085" s="89">
        <f>IF(ISNUMBER(VLOOKUP('Rate Calculations'!$A1085,#REF!,6,FALSE)),VLOOKUP('Rate Calculations'!$A1085,#REF!,6,FALSE),0)</f>
        <v>0</v>
      </c>
      <c r="Z1085" s="17">
        <f t="shared" si="319"/>
        <v>0</v>
      </c>
      <c r="AA1085" s="18">
        <f t="shared" si="320"/>
        <v>0</v>
      </c>
      <c r="AB1085" s="46">
        <f t="shared" si="305"/>
        <v>0</v>
      </c>
      <c r="AC1085" s="24">
        <f t="shared" si="321"/>
        <v>0</v>
      </c>
      <c r="AD1085" s="24">
        <f t="shared" si="322"/>
        <v>0</v>
      </c>
      <c r="AE1085" s="27" t="e">
        <f>IF(#REF!="Yes",AC1085,(AC1085+V1085*0.5))</f>
        <v>#REF!</v>
      </c>
      <c r="AF1085" s="27" t="e">
        <f>IF(#REF!="Yes",AD1085,(AD1085+W1085*0.5))</f>
        <v>#REF!</v>
      </c>
    </row>
    <row r="1086" spans="1:32">
      <c r="A1086" s="57" t="str">
        <f t="shared" si="306"/>
        <v xml:space="preserve"> </v>
      </c>
      <c r="B1086" s="57"/>
      <c r="C1086" s="57"/>
      <c r="D1086" s="30" t="str">
        <f>IFERROR((GETPIVOTDATA("Average of Certified Payroll Hourly Rate",'Pivot Table'!$X$3,"Firm Name",A1086,"Class Round 3 (PSPO)",B1086)),"")</f>
        <v/>
      </c>
      <c r="E1086" s="7"/>
      <c r="F1086" s="7"/>
      <c r="G1086" s="151"/>
      <c r="H1086" s="349">
        <f t="shared" si="307"/>
        <v>1.7500000000000002E-2</v>
      </c>
      <c r="I1086" s="19">
        <f t="shared" si="308"/>
        <v>0</v>
      </c>
      <c r="J1086" s="67">
        <f t="shared" si="309"/>
        <v>3.5000000000000003E-2</v>
      </c>
      <c r="K1086" s="19">
        <f t="shared" si="310"/>
        <v>0</v>
      </c>
      <c r="L1086" s="138">
        <f>IF(ISNUMBER(VLOOKUP('Rate Calculations'!$A1086,#REF!,2,FALSE)),VLOOKUP('Rate Calculations'!$A1086,#REF!,2,FALSE),0)</f>
        <v>0</v>
      </c>
      <c r="M1086" s="89">
        <f>IF(ISNUMBER(VLOOKUP('Rate Calculations'!$A1086,#REF!,4,FALSE)),VLOOKUP('Rate Calculations'!$A1086,#REF!,4,FALSE),0)</f>
        <v>0</v>
      </c>
      <c r="N1086" s="17">
        <f t="shared" si="311"/>
        <v>0</v>
      </c>
      <c r="O1086" s="18">
        <f t="shared" si="312"/>
        <v>0</v>
      </c>
      <c r="P1086" s="139">
        <f t="shared" si="313"/>
        <v>0</v>
      </c>
      <c r="Q1086" s="66">
        <f t="shared" si="314"/>
        <v>0</v>
      </c>
      <c r="R1086" s="66">
        <f t="shared" si="315"/>
        <v>0</v>
      </c>
      <c r="S1086" s="10" t="e">
        <f>IF(#REF!="Yes",Q1086,(Q1086+I1086*0.5))</f>
        <v>#REF!</v>
      </c>
      <c r="T1086" s="10" t="e">
        <f>IF(#REF!="Yes",R1086,(R1086+K1086*0.5))</f>
        <v>#REF!</v>
      </c>
      <c r="U1086" s="151">
        <f t="shared" si="316"/>
        <v>0</v>
      </c>
      <c r="V1086" s="16">
        <f t="shared" si="317"/>
        <v>0</v>
      </c>
      <c r="W1086" s="16">
        <f t="shared" si="318"/>
        <v>0</v>
      </c>
      <c r="X1086" s="138">
        <f>IF(ISNUMBER(VLOOKUP('Rate Calculations'!$A1086,#REF!,5,FALSE)),VLOOKUP('Rate Calculations'!$A1086,#REF!,5,FALSE),0)</f>
        <v>0</v>
      </c>
      <c r="Y1086" s="89">
        <f>IF(ISNUMBER(VLOOKUP('Rate Calculations'!$A1086,#REF!,6,FALSE)),VLOOKUP('Rate Calculations'!$A1086,#REF!,6,FALSE),0)</f>
        <v>0</v>
      </c>
      <c r="Z1086" s="17">
        <f t="shared" si="319"/>
        <v>0</v>
      </c>
      <c r="AA1086" s="18">
        <f t="shared" si="320"/>
        <v>0</v>
      </c>
      <c r="AB1086" s="46">
        <f t="shared" si="305"/>
        <v>0</v>
      </c>
      <c r="AC1086" s="24">
        <f t="shared" si="321"/>
        <v>0</v>
      </c>
      <c r="AD1086" s="24">
        <f t="shared" si="322"/>
        <v>0</v>
      </c>
      <c r="AE1086" s="27" t="e">
        <f>IF(#REF!="Yes",AC1086,(AC1086+V1086*0.5))</f>
        <v>#REF!</v>
      </c>
      <c r="AF1086" s="27" t="e">
        <f>IF(#REF!="Yes",AD1086,(AD1086+W1086*0.5))</f>
        <v>#REF!</v>
      </c>
    </row>
    <row r="1087" spans="1:32">
      <c r="A1087" s="57" t="str">
        <f t="shared" si="306"/>
        <v xml:space="preserve"> </v>
      </c>
      <c r="B1087" s="57"/>
      <c r="C1087" s="57"/>
      <c r="D1087" s="30" t="str">
        <f>IFERROR((GETPIVOTDATA("Average of Certified Payroll Hourly Rate",'Pivot Table'!$X$3,"Firm Name",A1087,"Class Round 3 (PSPO)",B1087)),"")</f>
        <v/>
      </c>
      <c r="E1087" s="7"/>
      <c r="F1087" s="7"/>
      <c r="G1087" s="151"/>
      <c r="H1087" s="349">
        <f t="shared" si="307"/>
        <v>1.7500000000000002E-2</v>
      </c>
      <c r="I1087" s="19">
        <f t="shared" si="308"/>
        <v>0</v>
      </c>
      <c r="J1087" s="67">
        <f t="shared" si="309"/>
        <v>3.5000000000000003E-2</v>
      </c>
      <c r="K1087" s="19">
        <f t="shared" si="310"/>
        <v>0</v>
      </c>
      <c r="L1087" s="138">
        <f>IF(ISNUMBER(VLOOKUP('Rate Calculations'!$A1087,#REF!,2,FALSE)),VLOOKUP('Rate Calculations'!$A1087,#REF!,2,FALSE),0)</f>
        <v>0</v>
      </c>
      <c r="M1087" s="89">
        <f>IF(ISNUMBER(VLOOKUP('Rate Calculations'!$A1087,#REF!,4,FALSE)),VLOOKUP('Rate Calculations'!$A1087,#REF!,4,FALSE),0)</f>
        <v>0</v>
      </c>
      <c r="N1087" s="17">
        <f t="shared" si="311"/>
        <v>0</v>
      </c>
      <c r="O1087" s="18">
        <f t="shared" si="312"/>
        <v>0</v>
      </c>
      <c r="P1087" s="139">
        <f t="shared" si="313"/>
        <v>0</v>
      </c>
      <c r="Q1087" s="66">
        <f t="shared" si="314"/>
        <v>0</v>
      </c>
      <c r="R1087" s="66">
        <f t="shared" si="315"/>
        <v>0</v>
      </c>
      <c r="S1087" s="10" t="e">
        <f>IF(#REF!="Yes",Q1087,(Q1087+I1087*0.5))</f>
        <v>#REF!</v>
      </c>
      <c r="T1087" s="10" t="e">
        <f>IF(#REF!="Yes",R1087,(R1087+K1087*0.5))</f>
        <v>#REF!</v>
      </c>
      <c r="U1087" s="151">
        <f t="shared" si="316"/>
        <v>0</v>
      </c>
      <c r="V1087" s="16">
        <f t="shared" si="317"/>
        <v>0</v>
      </c>
      <c r="W1087" s="16">
        <f t="shared" si="318"/>
        <v>0</v>
      </c>
      <c r="X1087" s="138">
        <f>IF(ISNUMBER(VLOOKUP('Rate Calculations'!$A1087,#REF!,5,FALSE)),VLOOKUP('Rate Calculations'!$A1087,#REF!,5,FALSE),0)</f>
        <v>0</v>
      </c>
      <c r="Y1087" s="89">
        <f>IF(ISNUMBER(VLOOKUP('Rate Calculations'!$A1087,#REF!,6,FALSE)),VLOOKUP('Rate Calculations'!$A1087,#REF!,6,FALSE),0)</f>
        <v>0</v>
      </c>
      <c r="Z1087" s="17">
        <f t="shared" si="319"/>
        <v>0</v>
      </c>
      <c r="AA1087" s="18">
        <f t="shared" si="320"/>
        <v>0</v>
      </c>
      <c r="AB1087" s="46">
        <f t="shared" si="305"/>
        <v>0</v>
      </c>
      <c r="AC1087" s="24">
        <f t="shared" si="321"/>
        <v>0</v>
      </c>
      <c r="AD1087" s="24">
        <f t="shared" si="322"/>
        <v>0</v>
      </c>
      <c r="AE1087" s="27" t="e">
        <f>IF(#REF!="Yes",AC1087,(AC1087+V1087*0.5))</f>
        <v>#REF!</v>
      </c>
      <c r="AF1087" s="27" t="e">
        <f>IF(#REF!="Yes",AD1087,(AD1087+W1087*0.5))</f>
        <v>#REF!</v>
      </c>
    </row>
    <row r="1088" spans="1:32">
      <c r="A1088" s="57" t="str">
        <f t="shared" si="306"/>
        <v xml:space="preserve"> </v>
      </c>
      <c r="B1088" s="57"/>
      <c r="C1088" s="57"/>
      <c r="D1088" s="30" t="str">
        <f>IFERROR((GETPIVOTDATA("Average of Certified Payroll Hourly Rate",'Pivot Table'!$X$3,"Firm Name",A1088,"Class Round 3 (PSPO)",B1088)),"")</f>
        <v/>
      </c>
      <c r="E1088" s="7"/>
      <c r="F1088" s="7"/>
      <c r="G1088" s="151"/>
      <c r="H1088" s="349">
        <f t="shared" si="307"/>
        <v>1.7500000000000002E-2</v>
      </c>
      <c r="I1088" s="19">
        <f t="shared" si="308"/>
        <v>0</v>
      </c>
      <c r="J1088" s="67">
        <f t="shared" si="309"/>
        <v>3.5000000000000003E-2</v>
      </c>
      <c r="K1088" s="19">
        <f t="shared" si="310"/>
        <v>0</v>
      </c>
      <c r="L1088" s="138">
        <f>IF(ISNUMBER(VLOOKUP('Rate Calculations'!$A1088,#REF!,2,FALSE)),VLOOKUP('Rate Calculations'!$A1088,#REF!,2,FALSE),0)</f>
        <v>0</v>
      </c>
      <c r="M1088" s="89">
        <f>IF(ISNUMBER(VLOOKUP('Rate Calculations'!$A1088,#REF!,4,FALSE)),VLOOKUP('Rate Calculations'!$A1088,#REF!,4,FALSE),0)</f>
        <v>0</v>
      </c>
      <c r="N1088" s="17">
        <f t="shared" si="311"/>
        <v>0</v>
      </c>
      <c r="O1088" s="18">
        <f t="shared" si="312"/>
        <v>0</v>
      </c>
      <c r="P1088" s="139">
        <f t="shared" si="313"/>
        <v>0</v>
      </c>
      <c r="Q1088" s="66">
        <f t="shared" si="314"/>
        <v>0</v>
      </c>
      <c r="R1088" s="66">
        <f t="shared" si="315"/>
        <v>0</v>
      </c>
      <c r="S1088" s="10" t="e">
        <f>IF(#REF!="Yes",Q1088,(Q1088+I1088*0.5))</f>
        <v>#REF!</v>
      </c>
      <c r="T1088" s="10" t="e">
        <f>IF(#REF!="Yes",R1088,(R1088+K1088*0.5))</f>
        <v>#REF!</v>
      </c>
      <c r="U1088" s="151">
        <f t="shared" si="316"/>
        <v>0</v>
      </c>
      <c r="V1088" s="16">
        <f t="shared" si="317"/>
        <v>0</v>
      </c>
      <c r="W1088" s="16">
        <f t="shared" si="318"/>
        <v>0</v>
      </c>
      <c r="X1088" s="138">
        <f>IF(ISNUMBER(VLOOKUP('Rate Calculations'!$A1088,#REF!,5,FALSE)),VLOOKUP('Rate Calculations'!$A1088,#REF!,5,FALSE),0)</f>
        <v>0</v>
      </c>
      <c r="Y1088" s="89">
        <f>IF(ISNUMBER(VLOOKUP('Rate Calculations'!$A1088,#REF!,6,FALSE)),VLOOKUP('Rate Calculations'!$A1088,#REF!,6,FALSE),0)</f>
        <v>0</v>
      </c>
      <c r="Z1088" s="17">
        <f t="shared" si="319"/>
        <v>0</v>
      </c>
      <c r="AA1088" s="18">
        <f t="shared" si="320"/>
        <v>0</v>
      </c>
      <c r="AB1088" s="46">
        <f t="shared" si="305"/>
        <v>0</v>
      </c>
      <c r="AC1088" s="24">
        <f t="shared" si="321"/>
        <v>0</v>
      </c>
      <c r="AD1088" s="24">
        <f t="shared" si="322"/>
        <v>0</v>
      </c>
      <c r="AE1088" s="27" t="e">
        <f>IF(#REF!="Yes",AC1088,(AC1088+V1088*0.5))</f>
        <v>#REF!</v>
      </c>
      <c r="AF1088" s="27" t="e">
        <f>IF(#REF!="Yes",AD1088,(AD1088+W1088*0.5))</f>
        <v>#REF!</v>
      </c>
    </row>
    <row r="1089" spans="1:32">
      <c r="A1089" s="57" t="str">
        <f t="shared" si="306"/>
        <v xml:space="preserve"> </v>
      </c>
      <c r="B1089" s="57"/>
      <c r="C1089" s="57"/>
      <c r="D1089" s="30" t="str">
        <f>IFERROR((GETPIVOTDATA("Average of Certified Payroll Hourly Rate",'Pivot Table'!$X$3,"Firm Name",A1089,"Class Round 3 (PSPO)",B1089)),"")</f>
        <v/>
      </c>
      <c r="E1089" s="7"/>
      <c r="F1089" s="7"/>
      <c r="G1089" s="151"/>
      <c r="H1089" s="349">
        <f t="shared" si="307"/>
        <v>1.7500000000000002E-2</v>
      </c>
      <c r="I1089" s="19">
        <f t="shared" si="308"/>
        <v>0</v>
      </c>
      <c r="J1089" s="67">
        <f t="shared" si="309"/>
        <v>3.5000000000000003E-2</v>
      </c>
      <c r="K1089" s="19">
        <f t="shared" si="310"/>
        <v>0</v>
      </c>
      <c r="L1089" s="138">
        <f>IF(ISNUMBER(VLOOKUP('Rate Calculations'!$A1089,#REF!,2,FALSE)),VLOOKUP('Rate Calculations'!$A1089,#REF!,2,FALSE),0)</f>
        <v>0</v>
      </c>
      <c r="M1089" s="89">
        <f>IF(ISNUMBER(VLOOKUP('Rate Calculations'!$A1089,#REF!,4,FALSE)),VLOOKUP('Rate Calculations'!$A1089,#REF!,4,FALSE),0)</f>
        <v>0</v>
      </c>
      <c r="N1089" s="17">
        <f t="shared" si="311"/>
        <v>0</v>
      </c>
      <c r="O1089" s="18">
        <f t="shared" si="312"/>
        <v>0</v>
      </c>
      <c r="P1089" s="139">
        <f t="shared" si="313"/>
        <v>0</v>
      </c>
      <c r="Q1089" s="66">
        <f t="shared" si="314"/>
        <v>0</v>
      </c>
      <c r="R1089" s="66">
        <f t="shared" si="315"/>
        <v>0</v>
      </c>
      <c r="S1089" s="10" t="e">
        <f>IF(#REF!="Yes",Q1089,(Q1089+I1089*0.5))</f>
        <v>#REF!</v>
      </c>
      <c r="T1089" s="10" t="e">
        <f>IF(#REF!="Yes",R1089,(R1089+K1089*0.5))</f>
        <v>#REF!</v>
      </c>
      <c r="U1089" s="151">
        <f t="shared" si="316"/>
        <v>0</v>
      </c>
      <c r="V1089" s="16">
        <f t="shared" si="317"/>
        <v>0</v>
      </c>
      <c r="W1089" s="16">
        <f t="shared" si="318"/>
        <v>0</v>
      </c>
      <c r="X1089" s="138">
        <f>IF(ISNUMBER(VLOOKUP('Rate Calculations'!$A1089,#REF!,5,FALSE)),VLOOKUP('Rate Calculations'!$A1089,#REF!,5,FALSE),0)</f>
        <v>0</v>
      </c>
      <c r="Y1089" s="89">
        <f>IF(ISNUMBER(VLOOKUP('Rate Calculations'!$A1089,#REF!,6,FALSE)),VLOOKUP('Rate Calculations'!$A1089,#REF!,6,FALSE),0)</f>
        <v>0</v>
      </c>
      <c r="Z1089" s="17">
        <f t="shared" si="319"/>
        <v>0</v>
      </c>
      <c r="AA1089" s="18">
        <f t="shared" si="320"/>
        <v>0</v>
      </c>
      <c r="AB1089" s="46">
        <f t="shared" si="305"/>
        <v>0</v>
      </c>
      <c r="AC1089" s="24">
        <f t="shared" si="321"/>
        <v>0</v>
      </c>
      <c r="AD1089" s="24">
        <f t="shared" si="322"/>
        <v>0</v>
      </c>
      <c r="AE1089" s="27" t="e">
        <f>IF(#REF!="Yes",AC1089,(AC1089+V1089*0.5))</f>
        <v>#REF!</v>
      </c>
      <c r="AF1089" s="27" t="e">
        <f>IF(#REF!="Yes",AD1089,(AD1089+W1089*0.5))</f>
        <v>#REF!</v>
      </c>
    </row>
    <row r="1090" spans="1:32">
      <c r="A1090" s="57" t="str">
        <f t="shared" si="306"/>
        <v xml:space="preserve"> </v>
      </c>
      <c r="B1090" s="57"/>
      <c r="C1090" s="57"/>
      <c r="D1090" s="30" t="str">
        <f>IFERROR((GETPIVOTDATA("Average of Certified Payroll Hourly Rate",'Pivot Table'!$X$3,"Firm Name",A1090,"Class Round 3 (PSPO)",B1090)),"")</f>
        <v/>
      </c>
      <c r="E1090" s="7"/>
      <c r="F1090" s="7"/>
      <c r="G1090" s="151"/>
      <c r="H1090" s="349">
        <f t="shared" si="307"/>
        <v>1.7500000000000002E-2</v>
      </c>
      <c r="I1090" s="19">
        <f t="shared" si="308"/>
        <v>0</v>
      </c>
      <c r="J1090" s="67">
        <f t="shared" si="309"/>
        <v>3.5000000000000003E-2</v>
      </c>
      <c r="K1090" s="19">
        <f t="shared" si="310"/>
        <v>0</v>
      </c>
      <c r="L1090" s="138">
        <f>IF(ISNUMBER(VLOOKUP('Rate Calculations'!$A1090,#REF!,2,FALSE)),VLOOKUP('Rate Calculations'!$A1090,#REF!,2,FALSE),0)</f>
        <v>0</v>
      </c>
      <c r="M1090" s="89">
        <f>IF(ISNUMBER(VLOOKUP('Rate Calculations'!$A1090,#REF!,4,FALSE)),VLOOKUP('Rate Calculations'!$A1090,#REF!,4,FALSE),0)</f>
        <v>0</v>
      </c>
      <c r="N1090" s="17">
        <f t="shared" si="311"/>
        <v>0</v>
      </c>
      <c r="O1090" s="18">
        <f t="shared" si="312"/>
        <v>0</v>
      </c>
      <c r="P1090" s="139">
        <f t="shared" si="313"/>
        <v>0</v>
      </c>
      <c r="Q1090" s="66">
        <f t="shared" si="314"/>
        <v>0</v>
      </c>
      <c r="R1090" s="66">
        <f t="shared" si="315"/>
        <v>0</v>
      </c>
      <c r="S1090" s="10" t="e">
        <f>IF(#REF!="Yes",Q1090,(Q1090+I1090*0.5))</f>
        <v>#REF!</v>
      </c>
      <c r="T1090" s="10" t="e">
        <f>IF(#REF!="Yes",R1090,(R1090+K1090*0.5))</f>
        <v>#REF!</v>
      </c>
      <c r="U1090" s="151">
        <f t="shared" si="316"/>
        <v>0</v>
      </c>
      <c r="V1090" s="16">
        <f t="shared" si="317"/>
        <v>0</v>
      </c>
      <c r="W1090" s="16">
        <f t="shared" si="318"/>
        <v>0</v>
      </c>
      <c r="X1090" s="138">
        <f>IF(ISNUMBER(VLOOKUP('Rate Calculations'!$A1090,#REF!,5,FALSE)),VLOOKUP('Rate Calculations'!$A1090,#REF!,5,FALSE),0)</f>
        <v>0</v>
      </c>
      <c r="Y1090" s="89">
        <f>IF(ISNUMBER(VLOOKUP('Rate Calculations'!$A1090,#REF!,6,FALSE)),VLOOKUP('Rate Calculations'!$A1090,#REF!,6,FALSE),0)</f>
        <v>0</v>
      </c>
      <c r="Z1090" s="17">
        <f t="shared" si="319"/>
        <v>0</v>
      </c>
      <c r="AA1090" s="18">
        <f t="shared" si="320"/>
        <v>0</v>
      </c>
      <c r="AB1090" s="46">
        <f t="shared" si="305"/>
        <v>0</v>
      </c>
      <c r="AC1090" s="24">
        <f t="shared" si="321"/>
        <v>0</v>
      </c>
      <c r="AD1090" s="24">
        <f t="shared" si="322"/>
        <v>0</v>
      </c>
      <c r="AE1090" s="27" t="e">
        <f>IF(#REF!="Yes",AC1090,(AC1090+V1090*0.5))</f>
        <v>#REF!</v>
      </c>
      <c r="AF1090" s="27" t="e">
        <f>IF(#REF!="Yes",AD1090,(AD1090+W1090*0.5))</f>
        <v>#REF!</v>
      </c>
    </row>
    <row r="1091" spans="1:32">
      <c r="A1091" s="57" t="str">
        <f t="shared" si="306"/>
        <v xml:space="preserve"> </v>
      </c>
      <c r="B1091" s="57"/>
      <c r="C1091" s="57"/>
      <c r="D1091" s="30" t="str">
        <f>IFERROR((GETPIVOTDATA("Average of Certified Payroll Hourly Rate",'Pivot Table'!$X$3,"Firm Name",A1091,"Class Round 3 (PSPO)",B1091)),"")</f>
        <v/>
      </c>
      <c r="E1091" s="7"/>
      <c r="F1091" s="7"/>
      <c r="G1091" s="151"/>
      <c r="H1091" s="349">
        <f t="shared" si="307"/>
        <v>1.7500000000000002E-2</v>
      </c>
      <c r="I1091" s="19">
        <f t="shared" si="308"/>
        <v>0</v>
      </c>
      <c r="J1091" s="67">
        <f t="shared" si="309"/>
        <v>3.5000000000000003E-2</v>
      </c>
      <c r="K1091" s="19">
        <f t="shared" si="310"/>
        <v>0</v>
      </c>
      <c r="L1091" s="138">
        <f>IF(ISNUMBER(VLOOKUP('Rate Calculations'!$A1091,#REF!,2,FALSE)),VLOOKUP('Rate Calculations'!$A1091,#REF!,2,FALSE),0)</f>
        <v>0</v>
      </c>
      <c r="M1091" s="89">
        <f>IF(ISNUMBER(VLOOKUP('Rate Calculations'!$A1091,#REF!,4,FALSE)),VLOOKUP('Rate Calculations'!$A1091,#REF!,4,FALSE),0)</f>
        <v>0</v>
      </c>
      <c r="N1091" s="17">
        <f t="shared" si="311"/>
        <v>0</v>
      </c>
      <c r="O1091" s="18">
        <f t="shared" si="312"/>
        <v>0</v>
      </c>
      <c r="P1091" s="139">
        <f t="shared" si="313"/>
        <v>0</v>
      </c>
      <c r="Q1091" s="66">
        <f t="shared" si="314"/>
        <v>0</v>
      </c>
      <c r="R1091" s="66">
        <f t="shared" si="315"/>
        <v>0</v>
      </c>
      <c r="S1091" s="10" t="e">
        <f>IF(#REF!="Yes",Q1091,(Q1091+I1091*0.5))</f>
        <v>#REF!</v>
      </c>
      <c r="T1091" s="10" t="e">
        <f>IF(#REF!="Yes",R1091,(R1091+K1091*0.5))</f>
        <v>#REF!</v>
      </c>
      <c r="U1091" s="151">
        <f t="shared" si="316"/>
        <v>0</v>
      </c>
      <c r="V1091" s="16">
        <f t="shared" si="317"/>
        <v>0</v>
      </c>
      <c r="W1091" s="16">
        <f t="shared" si="318"/>
        <v>0</v>
      </c>
      <c r="X1091" s="138">
        <f>IF(ISNUMBER(VLOOKUP('Rate Calculations'!$A1091,#REF!,5,FALSE)),VLOOKUP('Rate Calculations'!$A1091,#REF!,5,FALSE),0)</f>
        <v>0</v>
      </c>
      <c r="Y1091" s="89">
        <f>IF(ISNUMBER(VLOOKUP('Rate Calculations'!$A1091,#REF!,6,FALSE)),VLOOKUP('Rate Calculations'!$A1091,#REF!,6,FALSE),0)</f>
        <v>0</v>
      </c>
      <c r="Z1091" s="17">
        <f t="shared" si="319"/>
        <v>0</v>
      </c>
      <c r="AA1091" s="18">
        <f t="shared" si="320"/>
        <v>0</v>
      </c>
      <c r="AB1091" s="46">
        <f t="shared" si="305"/>
        <v>0</v>
      </c>
      <c r="AC1091" s="24">
        <f t="shared" si="321"/>
        <v>0</v>
      </c>
      <c r="AD1091" s="24">
        <f t="shared" si="322"/>
        <v>0</v>
      </c>
      <c r="AE1091" s="27" t="e">
        <f>IF(#REF!="Yes",AC1091,(AC1091+V1091*0.5))</f>
        <v>#REF!</v>
      </c>
      <c r="AF1091" s="27" t="e">
        <f>IF(#REF!="Yes",AD1091,(AD1091+W1091*0.5))</f>
        <v>#REF!</v>
      </c>
    </row>
    <row r="1092" spans="1:32">
      <c r="A1092" s="57" t="str">
        <f t="shared" si="306"/>
        <v xml:space="preserve"> </v>
      </c>
      <c r="B1092" s="57"/>
      <c r="C1092" s="57"/>
      <c r="D1092" s="30" t="str">
        <f>IFERROR((GETPIVOTDATA("Average of Certified Payroll Hourly Rate",'Pivot Table'!$X$3,"Firm Name",A1092,"Class Round 3 (PSPO)",B1092)),"")</f>
        <v/>
      </c>
      <c r="E1092" s="7"/>
      <c r="F1092" s="7"/>
      <c r="G1092" s="151"/>
      <c r="H1092" s="349">
        <f t="shared" si="307"/>
        <v>1.7500000000000002E-2</v>
      </c>
      <c r="I1092" s="19">
        <f t="shared" si="308"/>
        <v>0</v>
      </c>
      <c r="J1092" s="67">
        <f t="shared" si="309"/>
        <v>3.5000000000000003E-2</v>
      </c>
      <c r="K1092" s="19">
        <f t="shared" si="310"/>
        <v>0</v>
      </c>
      <c r="L1092" s="138">
        <f>IF(ISNUMBER(VLOOKUP('Rate Calculations'!$A1092,#REF!,2,FALSE)),VLOOKUP('Rate Calculations'!$A1092,#REF!,2,FALSE),0)</f>
        <v>0</v>
      </c>
      <c r="M1092" s="89">
        <f>IF(ISNUMBER(VLOOKUP('Rate Calculations'!$A1092,#REF!,4,FALSE)),VLOOKUP('Rate Calculations'!$A1092,#REF!,4,FALSE),0)</f>
        <v>0</v>
      </c>
      <c r="N1092" s="17">
        <f t="shared" si="311"/>
        <v>0</v>
      </c>
      <c r="O1092" s="18">
        <f t="shared" si="312"/>
        <v>0</v>
      </c>
      <c r="P1092" s="139">
        <f t="shared" si="313"/>
        <v>0</v>
      </c>
      <c r="Q1092" s="66">
        <f t="shared" si="314"/>
        <v>0</v>
      </c>
      <c r="R1092" s="66">
        <f t="shared" si="315"/>
        <v>0</v>
      </c>
      <c r="S1092" s="10" t="e">
        <f>IF(#REF!="Yes",Q1092,(Q1092+I1092*0.5))</f>
        <v>#REF!</v>
      </c>
      <c r="T1092" s="10" t="e">
        <f>IF(#REF!="Yes",R1092,(R1092+K1092*0.5))</f>
        <v>#REF!</v>
      </c>
      <c r="U1092" s="151">
        <f t="shared" si="316"/>
        <v>0</v>
      </c>
      <c r="V1092" s="16">
        <f t="shared" si="317"/>
        <v>0</v>
      </c>
      <c r="W1092" s="16">
        <f t="shared" si="318"/>
        <v>0</v>
      </c>
      <c r="X1092" s="138">
        <f>IF(ISNUMBER(VLOOKUP('Rate Calculations'!$A1092,#REF!,5,FALSE)),VLOOKUP('Rate Calculations'!$A1092,#REF!,5,FALSE),0)</f>
        <v>0</v>
      </c>
      <c r="Y1092" s="89">
        <f>IF(ISNUMBER(VLOOKUP('Rate Calculations'!$A1092,#REF!,6,FALSE)),VLOOKUP('Rate Calculations'!$A1092,#REF!,6,FALSE),0)</f>
        <v>0</v>
      </c>
      <c r="Z1092" s="17">
        <f t="shared" si="319"/>
        <v>0</v>
      </c>
      <c r="AA1092" s="18">
        <f t="shared" si="320"/>
        <v>0</v>
      </c>
      <c r="AB1092" s="46">
        <f t="shared" ref="AB1092:AB1100" si="323">$P$4</f>
        <v>0</v>
      </c>
      <c r="AC1092" s="24">
        <f t="shared" si="321"/>
        <v>0</v>
      </c>
      <c r="AD1092" s="24">
        <f t="shared" si="322"/>
        <v>0</v>
      </c>
      <c r="AE1092" s="27" t="e">
        <f>IF(#REF!="Yes",AC1092,(AC1092+V1092*0.5))</f>
        <v>#REF!</v>
      </c>
      <c r="AF1092" s="27" t="e">
        <f>IF(#REF!="Yes",AD1092,(AD1092+W1092*0.5))</f>
        <v>#REF!</v>
      </c>
    </row>
    <row r="1093" spans="1:32">
      <c r="A1093" s="57" t="str">
        <f t="shared" ref="A1093:A1106" si="324">IFERROR(TRIM(LEFT(C1093,SEARCH(" : ",C1093,1)))," ")</f>
        <v xml:space="preserve"> </v>
      </c>
      <c r="B1093" s="57"/>
      <c r="C1093" s="57"/>
      <c r="D1093" s="30" t="str">
        <f>IFERROR((GETPIVOTDATA("Average of Certified Payroll Hourly Rate",'Pivot Table'!$X$3,"Firm Name",A1093,"Class Round 3 (PSPO)",B1093)),"")</f>
        <v/>
      </c>
      <c r="E1093" s="7"/>
      <c r="F1093" s="7"/>
      <c r="G1093" s="151"/>
      <c r="H1093" s="349">
        <f t="shared" si="307"/>
        <v>1.7500000000000002E-2</v>
      </c>
      <c r="I1093" s="19">
        <f t="shared" si="308"/>
        <v>0</v>
      </c>
      <c r="J1093" s="67">
        <f t="shared" si="309"/>
        <v>3.5000000000000003E-2</v>
      </c>
      <c r="K1093" s="19">
        <f t="shared" si="310"/>
        <v>0</v>
      </c>
      <c r="L1093" s="138">
        <f>IF(ISNUMBER(VLOOKUP('Rate Calculations'!$A1093,#REF!,2,FALSE)),VLOOKUP('Rate Calculations'!$A1093,#REF!,2,FALSE),0)</f>
        <v>0</v>
      </c>
      <c r="M1093" s="89">
        <f>IF(ISNUMBER(VLOOKUP('Rate Calculations'!$A1093,#REF!,4,FALSE)),VLOOKUP('Rate Calculations'!$A1093,#REF!,4,FALSE),0)</f>
        <v>0</v>
      </c>
      <c r="N1093" s="17">
        <f t="shared" si="311"/>
        <v>0</v>
      </c>
      <c r="O1093" s="18">
        <f t="shared" si="312"/>
        <v>0</v>
      </c>
      <c r="P1093" s="139">
        <f t="shared" si="313"/>
        <v>0</v>
      </c>
      <c r="Q1093" s="66">
        <f t="shared" si="314"/>
        <v>0</v>
      </c>
      <c r="R1093" s="66">
        <f t="shared" si="315"/>
        <v>0</v>
      </c>
      <c r="S1093" s="10" t="e">
        <f>IF(#REF!="Yes",Q1093,(Q1093+I1093*0.5))</f>
        <v>#REF!</v>
      </c>
      <c r="T1093" s="10" t="e">
        <f>IF(#REF!="Yes",R1093,(R1093+K1093*0.5))</f>
        <v>#REF!</v>
      </c>
      <c r="U1093" s="151">
        <f t="shared" si="316"/>
        <v>0</v>
      </c>
      <c r="V1093" s="16">
        <f t="shared" si="317"/>
        <v>0</v>
      </c>
      <c r="W1093" s="16">
        <f t="shared" si="318"/>
        <v>0</v>
      </c>
      <c r="X1093" s="138">
        <f>IF(ISNUMBER(VLOOKUP('Rate Calculations'!$A1093,#REF!,5,FALSE)),VLOOKUP('Rate Calculations'!$A1093,#REF!,5,FALSE),0)</f>
        <v>0</v>
      </c>
      <c r="Y1093" s="89">
        <f>IF(ISNUMBER(VLOOKUP('Rate Calculations'!$A1093,#REF!,6,FALSE)),VLOOKUP('Rate Calculations'!$A1093,#REF!,6,FALSE),0)</f>
        <v>0</v>
      </c>
      <c r="Z1093" s="17">
        <f t="shared" si="319"/>
        <v>0</v>
      </c>
      <c r="AA1093" s="18">
        <f t="shared" si="320"/>
        <v>0</v>
      </c>
      <c r="AB1093" s="46">
        <f t="shared" si="323"/>
        <v>0</v>
      </c>
      <c r="AC1093" s="24">
        <f t="shared" si="321"/>
        <v>0</v>
      </c>
      <c r="AD1093" s="24">
        <f t="shared" si="322"/>
        <v>0</v>
      </c>
      <c r="AE1093" s="27" t="e">
        <f>IF(#REF!="Yes",AC1093,(AC1093+V1093*0.5))</f>
        <v>#REF!</v>
      </c>
      <c r="AF1093" s="27" t="e">
        <f>IF(#REF!="Yes",AD1093,(AD1093+W1093*0.5))</f>
        <v>#REF!</v>
      </c>
    </row>
    <row r="1094" spans="1:32">
      <c r="A1094" s="57" t="str">
        <f t="shared" si="324"/>
        <v xml:space="preserve"> </v>
      </c>
      <c r="B1094" s="57"/>
      <c r="C1094" s="57"/>
      <c r="D1094" s="30" t="str">
        <f>IFERROR((GETPIVOTDATA("Average of Certified Payroll Hourly Rate",'Pivot Table'!$X$3,"Firm Name",A1094,"Class Round 3 (PSPO)",B1094)),"")</f>
        <v/>
      </c>
      <c r="E1094" s="7"/>
      <c r="F1094" s="7"/>
      <c r="G1094" s="151"/>
      <c r="H1094" s="349">
        <f t="shared" ref="H1094:H1100" si="325">$H$4</f>
        <v>1.7500000000000002E-2</v>
      </c>
      <c r="I1094" s="19">
        <f t="shared" ref="I1094:I1100" si="326">IFERROR(IF(ISBLANK(G1094),IF(ISBLANK(F1094),IF(ISBLANK(E1094),D1094*(1+H1094),E1094*(1+H1094)),F1094*(1+H1094)),G1094*(1+H1094)),0)</f>
        <v>0</v>
      </c>
      <c r="J1094" s="67">
        <f t="shared" ref="J1094:J1100" si="327">$J$4</f>
        <v>3.5000000000000003E-2</v>
      </c>
      <c r="K1094" s="19">
        <f t="shared" ref="K1094:K1100" si="328">I1094*(1+J1094)</f>
        <v>0</v>
      </c>
      <c r="L1094" s="138">
        <f>IF(ISNUMBER(VLOOKUP('Rate Calculations'!$A1094,#REF!,2,FALSE)),VLOOKUP('Rate Calculations'!$A1094,#REF!,2,FALSE),0)</f>
        <v>0</v>
      </c>
      <c r="M1094" s="89">
        <f>IF(ISNUMBER(VLOOKUP('Rate Calculations'!$A1094,#REF!,4,FALSE)),VLOOKUP('Rate Calculations'!$A1094,#REF!,4,FALSE),0)</f>
        <v>0</v>
      </c>
      <c r="N1094" s="17">
        <f t="shared" ref="N1094:N1100" si="329">(I1094*L1094)+(I1094*M1094)+I1094</f>
        <v>0</v>
      </c>
      <c r="O1094" s="18">
        <f t="shared" ref="O1094:O1100" si="330">(K1094*L1094)+(K1094*M1094)+K1094</f>
        <v>0</v>
      </c>
      <c r="P1094" s="139">
        <f t="shared" ref="P1094:P1100" si="331">$P$4</f>
        <v>0</v>
      </c>
      <c r="Q1094" s="66">
        <f t="shared" ref="Q1094:Q1100" si="332">(IF(L1094&gt;156%,(I1094+(I1094*1.56)),((I1094+(I1094*L1094))))*P1094)+N1094</f>
        <v>0</v>
      </c>
      <c r="R1094" s="66">
        <f t="shared" ref="R1094:R1100" si="333">(IF(L1094&gt;156%,(K1094+(K1094*1.56)),((K1094+(K1094*L1094))))*P1094)+O1094</f>
        <v>0</v>
      </c>
      <c r="S1094" s="10" t="e">
        <f>IF(#REF!="Yes",Q1094,(Q1094+I1094*0.5))</f>
        <v>#REF!</v>
      </c>
      <c r="T1094" s="10" t="e">
        <f>IF(#REF!="Yes",R1094,(R1094+K1094*0.5))</f>
        <v>#REF!</v>
      </c>
      <c r="U1094" s="151">
        <f t="shared" ref="U1094:U1100" si="334">G1094</f>
        <v>0</v>
      </c>
      <c r="V1094" s="16">
        <f t="shared" ref="V1094:V1100" si="335">U1094*(1+H1094)</f>
        <v>0</v>
      </c>
      <c r="W1094" s="16">
        <f t="shared" ref="W1094:W1100" si="336">V1094*(1+J1094)</f>
        <v>0</v>
      </c>
      <c r="X1094" s="138">
        <f>IF(ISNUMBER(VLOOKUP('Rate Calculations'!$A1094,#REF!,5,FALSE)),VLOOKUP('Rate Calculations'!$A1094,#REF!,5,FALSE),0)</f>
        <v>0</v>
      </c>
      <c r="Y1094" s="89">
        <f>IF(ISNUMBER(VLOOKUP('Rate Calculations'!$A1094,#REF!,6,FALSE)),VLOOKUP('Rate Calculations'!$A1094,#REF!,6,FALSE),0)</f>
        <v>0</v>
      </c>
      <c r="Z1094" s="17">
        <f t="shared" ref="Z1094:Z1100" si="337">(V1094*X1094)+(V1094*Y1094)+V1094</f>
        <v>0</v>
      </c>
      <c r="AA1094" s="18">
        <f t="shared" ref="AA1094:AA1100" si="338">(W1094*X1094)+(W1094*Y1094)+W1094</f>
        <v>0</v>
      </c>
      <c r="AB1094" s="46">
        <f t="shared" si="323"/>
        <v>0</v>
      </c>
      <c r="AC1094" s="24">
        <f t="shared" ref="AC1094:AC1100" si="339">(IF(X1094&gt;156%,(V1094+(V1094*1.56)),((V1094+(V1094*X1094))))*AB1094)+Z1094</f>
        <v>0</v>
      </c>
      <c r="AD1094" s="24">
        <f t="shared" ref="AD1094:AD1100" si="340">(IF(X1094&gt;156%,(W1094+(W1094*1.56)),((W1094+(W1094*X1094))))*AB1094)+AA1094</f>
        <v>0</v>
      </c>
      <c r="AE1094" s="27" t="e">
        <f>IF(#REF!="Yes",AC1094,(AC1094+V1094*0.5))</f>
        <v>#REF!</v>
      </c>
      <c r="AF1094" s="27" t="e">
        <f>IF(#REF!="Yes",AD1094,(AD1094+W1094*0.5))</f>
        <v>#REF!</v>
      </c>
    </row>
    <row r="1095" spans="1:32">
      <c r="A1095" s="57" t="str">
        <f t="shared" si="324"/>
        <v xml:space="preserve"> </v>
      </c>
      <c r="B1095" s="57"/>
      <c r="C1095" s="57"/>
      <c r="D1095" s="30" t="str">
        <f>IFERROR((GETPIVOTDATA("Average of Certified Payroll Hourly Rate",'Pivot Table'!$X$3,"Firm Name",A1095,"Class Round 3 (PSPO)",B1095)),"")</f>
        <v/>
      </c>
      <c r="E1095" s="7"/>
      <c r="F1095" s="7"/>
      <c r="G1095" s="151"/>
      <c r="H1095" s="349">
        <f t="shared" si="325"/>
        <v>1.7500000000000002E-2</v>
      </c>
      <c r="I1095" s="19">
        <f t="shared" si="326"/>
        <v>0</v>
      </c>
      <c r="J1095" s="67">
        <f t="shared" si="327"/>
        <v>3.5000000000000003E-2</v>
      </c>
      <c r="K1095" s="19">
        <f t="shared" si="328"/>
        <v>0</v>
      </c>
      <c r="L1095" s="138">
        <f>IF(ISNUMBER(VLOOKUP('Rate Calculations'!$A1095,#REF!,2,FALSE)),VLOOKUP('Rate Calculations'!$A1095,#REF!,2,FALSE),0)</f>
        <v>0</v>
      </c>
      <c r="M1095" s="89">
        <f>IF(ISNUMBER(VLOOKUP('Rate Calculations'!$A1095,#REF!,4,FALSE)),VLOOKUP('Rate Calculations'!$A1095,#REF!,4,FALSE),0)</f>
        <v>0</v>
      </c>
      <c r="N1095" s="17">
        <f t="shared" si="329"/>
        <v>0</v>
      </c>
      <c r="O1095" s="18">
        <f t="shared" si="330"/>
        <v>0</v>
      </c>
      <c r="P1095" s="139">
        <f t="shared" si="331"/>
        <v>0</v>
      </c>
      <c r="Q1095" s="66">
        <f t="shared" si="332"/>
        <v>0</v>
      </c>
      <c r="R1095" s="66">
        <f t="shared" si="333"/>
        <v>0</v>
      </c>
      <c r="S1095" s="10" t="e">
        <f>IF(#REF!="Yes",Q1095,(Q1095+I1095*0.5))</f>
        <v>#REF!</v>
      </c>
      <c r="T1095" s="10" t="e">
        <f>IF(#REF!="Yes",R1095,(R1095+K1095*0.5))</f>
        <v>#REF!</v>
      </c>
      <c r="U1095" s="151">
        <f t="shared" si="334"/>
        <v>0</v>
      </c>
      <c r="V1095" s="16">
        <f t="shared" si="335"/>
        <v>0</v>
      </c>
      <c r="W1095" s="16">
        <f t="shared" si="336"/>
        <v>0</v>
      </c>
      <c r="X1095" s="138">
        <f>IF(ISNUMBER(VLOOKUP('Rate Calculations'!$A1095,#REF!,5,FALSE)),VLOOKUP('Rate Calculations'!$A1095,#REF!,5,FALSE),0)</f>
        <v>0</v>
      </c>
      <c r="Y1095" s="89">
        <f>IF(ISNUMBER(VLOOKUP('Rate Calculations'!$A1095,#REF!,6,FALSE)),VLOOKUP('Rate Calculations'!$A1095,#REF!,6,FALSE),0)</f>
        <v>0</v>
      </c>
      <c r="Z1095" s="17">
        <f t="shared" si="337"/>
        <v>0</v>
      </c>
      <c r="AA1095" s="18">
        <f t="shared" si="338"/>
        <v>0</v>
      </c>
      <c r="AB1095" s="46">
        <f t="shared" si="323"/>
        <v>0</v>
      </c>
      <c r="AC1095" s="24">
        <f t="shared" si="339"/>
        <v>0</v>
      </c>
      <c r="AD1095" s="24">
        <f t="shared" si="340"/>
        <v>0</v>
      </c>
      <c r="AE1095" s="27" t="e">
        <f>IF(#REF!="Yes",AC1095,(AC1095+V1095*0.5))</f>
        <v>#REF!</v>
      </c>
      <c r="AF1095" s="27" t="e">
        <f>IF(#REF!="Yes",AD1095,(AD1095+W1095*0.5))</f>
        <v>#REF!</v>
      </c>
    </row>
    <row r="1096" spans="1:32">
      <c r="A1096" s="57" t="str">
        <f t="shared" si="324"/>
        <v xml:space="preserve"> </v>
      </c>
      <c r="B1096" s="57"/>
      <c r="C1096" s="57"/>
      <c r="D1096" s="30" t="str">
        <f>IFERROR((GETPIVOTDATA("Average of Certified Payroll Hourly Rate",'Pivot Table'!$X$3,"Firm Name",A1096,"Class Round 3 (PSPO)",B1096)),"")</f>
        <v/>
      </c>
      <c r="E1096" s="7"/>
      <c r="F1096" s="7"/>
      <c r="G1096" s="151"/>
      <c r="H1096" s="349">
        <f t="shared" si="325"/>
        <v>1.7500000000000002E-2</v>
      </c>
      <c r="I1096" s="19">
        <f t="shared" si="326"/>
        <v>0</v>
      </c>
      <c r="J1096" s="67">
        <f t="shared" si="327"/>
        <v>3.5000000000000003E-2</v>
      </c>
      <c r="K1096" s="19">
        <f t="shared" si="328"/>
        <v>0</v>
      </c>
      <c r="L1096" s="138">
        <f>IF(ISNUMBER(VLOOKUP('Rate Calculations'!$A1096,#REF!,2,FALSE)),VLOOKUP('Rate Calculations'!$A1096,#REF!,2,FALSE),0)</f>
        <v>0</v>
      </c>
      <c r="M1096" s="89">
        <f>IF(ISNUMBER(VLOOKUP('Rate Calculations'!$A1096,#REF!,4,FALSE)),VLOOKUP('Rate Calculations'!$A1096,#REF!,4,FALSE),0)</f>
        <v>0</v>
      </c>
      <c r="N1096" s="17">
        <f t="shared" si="329"/>
        <v>0</v>
      </c>
      <c r="O1096" s="18">
        <f t="shared" si="330"/>
        <v>0</v>
      </c>
      <c r="P1096" s="139">
        <f t="shared" si="331"/>
        <v>0</v>
      </c>
      <c r="Q1096" s="66">
        <f t="shared" si="332"/>
        <v>0</v>
      </c>
      <c r="R1096" s="66">
        <f t="shared" si="333"/>
        <v>0</v>
      </c>
      <c r="S1096" s="10" t="e">
        <f>IF(#REF!="Yes",Q1096,(Q1096+I1096*0.5))</f>
        <v>#REF!</v>
      </c>
      <c r="T1096" s="10" t="e">
        <f>IF(#REF!="Yes",R1096,(R1096+K1096*0.5))</f>
        <v>#REF!</v>
      </c>
      <c r="U1096" s="151">
        <f t="shared" si="334"/>
        <v>0</v>
      </c>
      <c r="V1096" s="16">
        <f t="shared" si="335"/>
        <v>0</v>
      </c>
      <c r="W1096" s="16">
        <f t="shared" si="336"/>
        <v>0</v>
      </c>
      <c r="X1096" s="138">
        <f>IF(ISNUMBER(VLOOKUP('Rate Calculations'!$A1096,#REF!,5,FALSE)),VLOOKUP('Rate Calculations'!$A1096,#REF!,5,FALSE),0)</f>
        <v>0</v>
      </c>
      <c r="Y1096" s="89">
        <f>IF(ISNUMBER(VLOOKUP('Rate Calculations'!$A1096,#REF!,6,FALSE)),VLOOKUP('Rate Calculations'!$A1096,#REF!,6,FALSE),0)</f>
        <v>0</v>
      </c>
      <c r="Z1096" s="17">
        <f t="shared" si="337"/>
        <v>0</v>
      </c>
      <c r="AA1096" s="18">
        <f t="shared" si="338"/>
        <v>0</v>
      </c>
      <c r="AB1096" s="46">
        <f t="shared" si="323"/>
        <v>0</v>
      </c>
      <c r="AC1096" s="24">
        <f t="shared" si="339"/>
        <v>0</v>
      </c>
      <c r="AD1096" s="24">
        <f t="shared" si="340"/>
        <v>0</v>
      </c>
      <c r="AE1096" s="27" t="e">
        <f>IF(#REF!="Yes",AC1096,(AC1096+V1096*0.5))</f>
        <v>#REF!</v>
      </c>
      <c r="AF1096" s="27" t="e">
        <f>IF(#REF!="Yes",AD1096,(AD1096+W1096*0.5))</f>
        <v>#REF!</v>
      </c>
    </row>
    <row r="1097" spans="1:32">
      <c r="A1097" s="57" t="str">
        <f t="shared" si="324"/>
        <v xml:space="preserve"> </v>
      </c>
      <c r="B1097" s="57"/>
      <c r="C1097" s="57"/>
      <c r="D1097" s="30" t="str">
        <f>IFERROR((GETPIVOTDATA("Average of Certified Payroll Hourly Rate",'Pivot Table'!$X$3,"Firm Name",A1097,"Class Round 3 (PSPO)",B1097)),"")</f>
        <v/>
      </c>
      <c r="E1097" s="7"/>
      <c r="F1097" s="7"/>
      <c r="G1097" s="151"/>
      <c r="H1097" s="349">
        <f t="shared" si="325"/>
        <v>1.7500000000000002E-2</v>
      </c>
      <c r="I1097" s="19">
        <f t="shared" si="326"/>
        <v>0</v>
      </c>
      <c r="J1097" s="67">
        <f t="shared" si="327"/>
        <v>3.5000000000000003E-2</v>
      </c>
      <c r="K1097" s="19">
        <f t="shared" si="328"/>
        <v>0</v>
      </c>
      <c r="L1097" s="138">
        <f>IF(ISNUMBER(VLOOKUP('Rate Calculations'!$A1097,#REF!,2,FALSE)),VLOOKUP('Rate Calculations'!$A1097,#REF!,2,FALSE),0)</f>
        <v>0</v>
      </c>
      <c r="M1097" s="89">
        <f>IF(ISNUMBER(VLOOKUP('Rate Calculations'!$A1097,#REF!,4,FALSE)),VLOOKUP('Rate Calculations'!$A1097,#REF!,4,FALSE),0)</f>
        <v>0</v>
      </c>
      <c r="N1097" s="17">
        <f t="shared" si="329"/>
        <v>0</v>
      </c>
      <c r="O1097" s="18">
        <f t="shared" si="330"/>
        <v>0</v>
      </c>
      <c r="P1097" s="139">
        <f t="shared" si="331"/>
        <v>0</v>
      </c>
      <c r="Q1097" s="66">
        <f t="shared" si="332"/>
        <v>0</v>
      </c>
      <c r="R1097" s="66">
        <f t="shared" si="333"/>
        <v>0</v>
      </c>
      <c r="S1097" s="10" t="e">
        <f>IF(#REF!="Yes",Q1097,(Q1097+I1097*0.5))</f>
        <v>#REF!</v>
      </c>
      <c r="T1097" s="10" t="e">
        <f>IF(#REF!="Yes",R1097,(R1097+K1097*0.5))</f>
        <v>#REF!</v>
      </c>
      <c r="U1097" s="151">
        <f t="shared" si="334"/>
        <v>0</v>
      </c>
      <c r="V1097" s="16">
        <f t="shared" si="335"/>
        <v>0</v>
      </c>
      <c r="W1097" s="16">
        <f t="shared" si="336"/>
        <v>0</v>
      </c>
      <c r="X1097" s="138">
        <f>IF(ISNUMBER(VLOOKUP('Rate Calculations'!$A1097,#REF!,5,FALSE)),VLOOKUP('Rate Calculations'!$A1097,#REF!,5,FALSE),0)</f>
        <v>0</v>
      </c>
      <c r="Y1097" s="89">
        <f>IF(ISNUMBER(VLOOKUP('Rate Calculations'!$A1097,#REF!,6,FALSE)),VLOOKUP('Rate Calculations'!$A1097,#REF!,6,FALSE),0)</f>
        <v>0</v>
      </c>
      <c r="Z1097" s="17">
        <f t="shared" si="337"/>
        <v>0</v>
      </c>
      <c r="AA1097" s="18">
        <f t="shared" si="338"/>
        <v>0</v>
      </c>
      <c r="AB1097" s="46">
        <f t="shared" si="323"/>
        <v>0</v>
      </c>
      <c r="AC1097" s="24">
        <f t="shared" si="339"/>
        <v>0</v>
      </c>
      <c r="AD1097" s="24">
        <f t="shared" si="340"/>
        <v>0</v>
      </c>
      <c r="AE1097" s="27" t="e">
        <f>IF(#REF!="Yes",AC1097,(AC1097+V1097*0.5))</f>
        <v>#REF!</v>
      </c>
      <c r="AF1097" s="27" t="e">
        <f>IF(#REF!="Yes",AD1097,(AD1097+W1097*0.5))</f>
        <v>#REF!</v>
      </c>
    </row>
    <row r="1098" spans="1:32">
      <c r="A1098" s="57" t="str">
        <f t="shared" si="324"/>
        <v xml:space="preserve"> </v>
      </c>
      <c r="B1098" s="57"/>
      <c r="C1098" s="57"/>
      <c r="D1098" s="30" t="str">
        <f>IFERROR((GETPIVOTDATA("Average of Certified Payroll Hourly Rate",'Pivot Table'!$X$3,"Firm Name",A1098,"Class Round 3 (PSPO)",B1098)),"")</f>
        <v/>
      </c>
      <c r="E1098" s="7"/>
      <c r="F1098" s="7"/>
      <c r="G1098" s="151"/>
      <c r="H1098" s="349">
        <f t="shared" si="325"/>
        <v>1.7500000000000002E-2</v>
      </c>
      <c r="I1098" s="19">
        <f t="shared" si="326"/>
        <v>0</v>
      </c>
      <c r="J1098" s="67">
        <f t="shared" si="327"/>
        <v>3.5000000000000003E-2</v>
      </c>
      <c r="K1098" s="19">
        <f t="shared" si="328"/>
        <v>0</v>
      </c>
      <c r="L1098" s="138">
        <f>IF(ISNUMBER(VLOOKUP('Rate Calculations'!$A1098,#REF!,2,FALSE)),VLOOKUP('Rate Calculations'!$A1098,#REF!,2,FALSE),0)</f>
        <v>0</v>
      </c>
      <c r="M1098" s="89">
        <f>IF(ISNUMBER(VLOOKUP('Rate Calculations'!$A1098,#REF!,4,FALSE)),VLOOKUP('Rate Calculations'!$A1098,#REF!,4,FALSE),0)</f>
        <v>0</v>
      </c>
      <c r="N1098" s="17">
        <f t="shared" si="329"/>
        <v>0</v>
      </c>
      <c r="O1098" s="18">
        <f t="shared" si="330"/>
        <v>0</v>
      </c>
      <c r="P1098" s="139">
        <f t="shared" si="331"/>
        <v>0</v>
      </c>
      <c r="Q1098" s="66">
        <f t="shared" si="332"/>
        <v>0</v>
      </c>
      <c r="R1098" s="66">
        <f t="shared" si="333"/>
        <v>0</v>
      </c>
      <c r="S1098" s="10" t="e">
        <f>IF(#REF!="Yes",Q1098,(Q1098+I1098*0.5))</f>
        <v>#REF!</v>
      </c>
      <c r="T1098" s="10" t="e">
        <f>IF(#REF!="Yes",R1098,(R1098+K1098*0.5))</f>
        <v>#REF!</v>
      </c>
      <c r="U1098" s="151">
        <f t="shared" si="334"/>
        <v>0</v>
      </c>
      <c r="V1098" s="16">
        <f t="shared" si="335"/>
        <v>0</v>
      </c>
      <c r="W1098" s="16">
        <f t="shared" si="336"/>
        <v>0</v>
      </c>
      <c r="X1098" s="138">
        <f>IF(ISNUMBER(VLOOKUP('Rate Calculations'!$A1098,#REF!,5,FALSE)),VLOOKUP('Rate Calculations'!$A1098,#REF!,5,FALSE),0)</f>
        <v>0</v>
      </c>
      <c r="Y1098" s="89">
        <f>IF(ISNUMBER(VLOOKUP('Rate Calculations'!$A1098,#REF!,6,FALSE)),VLOOKUP('Rate Calculations'!$A1098,#REF!,6,FALSE),0)</f>
        <v>0</v>
      </c>
      <c r="Z1098" s="17">
        <f t="shared" si="337"/>
        <v>0</v>
      </c>
      <c r="AA1098" s="18">
        <f t="shared" si="338"/>
        <v>0</v>
      </c>
      <c r="AB1098" s="46">
        <f t="shared" si="323"/>
        <v>0</v>
      </c>
      <c r="AC1098" s="24">
        <f t="shared" si="339"/>
        <v>0</v>
      </c>
      <c r="AD1098" s="24">
        <f t="shared" si="340"/>
        <v>0</v>
      </c>
      <c r="AE1098" s="27" t="e">
        <f>IF(#REF!="Yes",AC1098,(AC1098+V1098*0.5))</f>
        <v>#REF!</v>
      </c>
      <c r="AF1098" s="27" t="e">
        <f>IF(#REF!="Yes",AD1098,(AD1098+W1098*0.5))</f>
        <v>#REF!</v>
      </c>
    </row>
    <row r="1099" spans="1:32">
      <c r="A1099" s="57" t="str">
        <f t="shared" si="324"/>
        <v xml:space="preserve"> </v>
      </c>
      <c r="B1099" s="57"/>
      <c r="C1099" s="57"/>
      <c r="D1099" s="30" t="str">
        <f>IFERROR((GETPIVOTDATA("Average of Certified Payroll Hourly Rate",'Pivot Table'!$X$3,"Firm Name",A1099,"Class Round 3 (PSPO)",B1099)),"")</f>
        <v/>
      </c>
      <c r="E1099" s="7"/>
      <c r="F1099" s="7"/>
      <c r="G1099" s="151"/>
      <c r="H1099" s="349">
        <f t="shared" si="325"/>
        <v>1.7500000000000002E-2</v>
      </c>
      <c r="I1099" s="19">
        <f t="shared" si="326"/>
        <v>0</v>
      </c>
      <c r="J1099" s="67">
        <f t="shared" si="327"/>
        <v>3.5000000000000003E-2</v>
      </c>
      <c r="K1099" s="19">
        <f t="shared" si="328"/>
        <v>0</v>
      </c>
      <c r="L1099" s="138">
        <f>IF(ISNUMBER(VLOOKUP('Rate Calculations'!$A1099,#REF!,2,FALSE)),VLOOKUP('Rate Calculations'!$A1099,#REF!,2,FALSE),0)</f>
        <v>0</v>
      </c>
      <c r="M1099" s="89">
        <f>IF(ISNUMBER(VLOOKUP('Rate Calculations'!$A1099,#REF!,4,FALSE)),VLOOKUP('Rate Calculations'!$A1099,#REF!,4,FALSE),0)</f>
        <v>0</v>
      </c>
      <c r="N1099" s="17">
        <f t="shared" si="329"/>
        <v>0</v>
      </c>
      <c r="O1099" s="18">
        <f t="shared" si="330"/>
        <v>0</v>
      </c>
      <c r="P1099" s="139">
        <f t="shared" si="331"/>
        <v>0</v>
      </c>
      <c r="Q1099" s="66">
        <f t="shared" si="332"/>
        <v>0</v>
      </c>
      <c r="R1099" s="66">
        <f t="shared" si="333"/>
        <v>0</v>
      </c>
      <c r="S1099" s="10" t="e">
        <f>IF(#REF!="Yes",Q1099,(Q1099+I1099*0.5))</f>
        <v>#REF!</v>
      </c>
      <c r="T1099" s="10" t="e">
        <f>IF(#REF!="Yes",R1099,(R1099+K1099*0.5))</f>
        <v>#REF!</v>
      </c>
      <c r="U1099" s="151">
        <f t="shared" si="334"/>
        <v>0</v>
      </c>
      <c r="V1099" s="16">
        <f t="shared" si="335"/>
        <v>0</v>
      </c>
      <c r="W1099" s="16">
        <f t="shared" si="336"/>
        <v>0</v>
      </c>
      <c r="X1099" s="138">
        <f>IF(ISNUMBER(VLOOKUP('Rate Calculations'!$A1099,#REF!,5,FALSE)),VLOOKUP('Rate Calculations'!$A1099,#REF!,5,FALSE),0)</f>
        <v>0</v>
      </c>
      <c r="Y1099" s="89">
        <f>IF(ISNUMBER(VLOOKUP('Rate Calculations'!$A1099,#REF!,6,FALSE)),VLOOKUP('Rate Calculations'!$A1099,#REF!,6,FALSE),0)</f>
        <v>0</v>
      </c>
      <c r="Z1099" s="17">
        <f t="shared" si="337"/>
        <v>0</v>
      </c>
      <c r="AA1099" s="18">
        <f t="shared" si="338"/>
        <v>0</v>
      </c>
      <c r="AB1099" s="46">
        <f t="shared" si="323"/>
        <v>0</v>
      </c>
      <c r="AC1099" s="24">
        <f t="shared" si="339"/>
        <v>0</v>
      </c>
      <c r="AD1099" s="24">
        <f t="shared" si="340"/>
        <v>0</v>
      </c>
      <c r="AE1099" s="27" t="e">
        <f>IF(#REF!="Yes",AC1099,(AC1099+V1099*0.5))</f>
        <v>#REF!</v>
      </c>
      <c r="AF1099" s="27" t="e">
        <f>IF(#REF!="Yes",AD1099,(AD1099+W1099*0.5))</f>
        <v>#REF!</v>
      </c>
    </row>
    <row r="1100" spans="1:32" ht="15" thickBot="1">
      <c r="A1100" s="58" t="str">
        <f t="shared" si="324"/>
        <v xml:space="preserve"> </v>
      </c>
      <c r="B1100" s="58"/>
      <c r="C1100" s="58"/>
      <c r="D1100" s="50" t="str">
        <f>IFERROR((GETPIVOTDATA("Average of Certified Payroll Hourly Rate",'Pivot Table'!$X$3,"Firm Name",A1100,"Class Round 3 (PSPO)",B1100)),"")</f>
        <v/>
      </c>
      <c r="E1100" s="35"/>
      <c r="F1100" s="35"/>
      <c r="G1100" s="152"/>
      <c r="H1100" s="350">
        <f t="shared" si="325"/>
        <v>1.7500000000000002E-2</v>
      </c>
      <c r="I1100" s="68">
        <f t="shared" si="326"/>
        <v>0</v>
      </c>
      <c r="J1100" s="171">
        <f t="shared" si="327"/>
        <v>3.5000000000000003E-2</v>
      </c>
      <c r="K1100" s="68">
        <f t="shared" si="328"/>
        <v>0</v>
      </c>
      <c r="L1100" s="145">
        <f>IF(ISNUMBER(VLOOKUP('Rate Calculations'!$A1100,#REF!,2,FALSE)),VLOOKUP('Rate Calculations'!$A1100,#REF!,2,FALSE),0)</f>
        <v>0</v>
      </c>
      <c r="M1100" s="146">
        <f>IF(ISNUMBER(VLOOKUP('Rate Calculations'!$A1100,#REF!,4,FALSE)),VLOOKUP('Rate Calculations'!$A1100,#REF!,4,FALSE),0)</f>
        <v>0</v>
      </c>
      <c r="N1100" s="147">
        <f t="shared" si="329"/>
        <v>0</v>
      </c>
      <c r="O1100" s="148">
        <f t="shared" si="330"/>
        <v>0</v>
      </c>
      <c r="P1100" s="149">
        <f t="shared" si="331"/>
        <v>0</v>
      </c>
      <c r="Q1100" s="150">
        <f t="shared" si="332"/>
        <v>0</v>
      </c>
      <c r="R1100" s="150">
        <f t="shared" si="333"/>
        <v>0</v>
      </c>
      <c r="S1100" s="11" t="e">
        <f>IF(#REF!="Yes",Q1100,(Q1100+I1100*0.5))</f>
        <v>#REF!</v>
      </c>
      <c r="T1100" s="11" t="e">
        <f>IF(#REF!="Yes",R1100,(R1100+K1100*0.5))</f>
        <v>#REF!</v>
      </c>
      <c r="U1100" s="166">
        <f t="shared" si="334"/>
        <v>0</v>
      </c>
      <c r="V1100" s="140">
        <f t="shared" si="335"/>
        <v>0</v>
      </c>
      <c r="W1100" s="140">
        <f t="shared" si="336"/>
        <v>0</v>
      </c>
      <c r="X1100" s="141">
        <f>IF(ISNUMBER(VLOOKUP('Rate Calculations'!$A1100,#REF!,5,FALSE)),VLOOKUP('Rate Calculations'!$A1100,#REF!,5,FALSE),0)</f>
        <v>0</v>
      </c>
      <c r="Y1100" s="142">
        <f>IF(ISNUMBER(VLOOKUP('Rate Calculations'!$A1100,#REF!,6,FALSE)),VLOOKUP('Rate Calculations'!$A1100,#REF!,6,FALSE),0)</f>
        <v>0</v>
      </c>
      <c r="Z1100" s="143">
        <f t="shared" si="337"/>
        <v>0</v>
      </c>
      <c r="AA1100" s="144">
        <f t="shared" si="338"/>
        <v>0</v>
      </c>
      <c r="AB1100" s="112">
        <f t="shared" si="323"/>
        <v>0</v>
      </c>
      <c r="AC1100" s="111">
        <f t="shared" si="339"/>
        <v>0</v>
      </c>
      <c r="AD1100" s="111">
        <f t="shared" si="340"/>
        <v>0</v>
      </c>
      <c r="AE1100" s="114" t="e">
        <f>IF(#REF!="Yes",AC1100,(AC1100+V1100*0.5))</f>
        <v>#REF!</v>
      </c>
      <c r="AF1100" s="114" t="e">
        <f>IF(#REF!="Yes",AD1100,(AD1100+W1100*0.5))</f>
        <v>#REF!</v>
      </c>
    </row>
    <row r="1101" spans="1:32">
      <c r="A1101" s="55" t="str">
        <f t="shared" si="324"/>
        <v xml:space="preserve"> </v>
      </c>
      <c r="B1101" s="55"/>
      <c r="C1101" s="55"/>
      <c r="D1101" s="81"/>
    </row>
    <row r="1102" spans="1:32">
      <c r="A1102" s="6" t="str">
        <f t="shared" si="324"/>
        <v xml:space="preserve"> </v>
      </c>
    </row>
    <row r="1103" spans="1:32">
      <c r="A1103" s="6" t="str">
        <f t="shared" si="324"/>
        <v xml:space="preserve"> </v>
      </c>
    </row>
    <row r="1104" spans="1:32">
      <c r="A1104" s="6" t="str">
        <f t="shared" si="324"/>
        <v xml:space="preserve"> </v>
      </c>
    </row>
    <row r="1105" spans="1:1">
      <c r="A1105" s="6" t="str">
        <f t="shared" si="324"/>
        <v xml:space="preserve"> </v>
      </c>
    </row>
    <row r="1106" spans="1:1">
      <c r="A1106" s="6" t="str">
        <f t="shared" si="324"/>
        <v xml:space="preserve"> </v>
      </c>
    </row>
  </sheetData>
  <sheetProtection formatCells="0" sort="0" autoFilter="0"/>
  <mergeCells count="3">
    <mergeCell ref="E1:AE1"/>
    <mergeCell ref="H2:T2"/>
    <mergeCell ref="U2:AF2"/>
  </mergeCells>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1"/>
  <dimension ref="A1:F1006"/>
  <sheetViews>
    <sheetView workbookViewId="0">
      <selection activeCell="D25" sqref="D25"/>
    </sheetView>
  </sheetViews>
  <sheetFormatPr defaultColWidth="12.625" defaultRowHeight="15" customHeight="1"/>
  <cols>
    <col min="1" max="1" width="10" customWidth="1"/>
    <col min="2" max="2" width="14.125" customWidth="1"/>
    <col min="3" max="3" width="25.5" customWidth="1"/>
    <col min="4" max="4" width="50.125" style="5" customWidth="1"/>
    <col min="5" max="5" width="27.125" style="5" customWidth="1"/>
    <col min="6" max="12" width="8.625" customWidth="1"/>
  </cols>
  <sheetData>
    <row r="1" spans="1:6" ht="14.25" customHeight="1">
      <c r="A1" s="2"/>
      <c r="B1" s="2" t="s">
        <v>331</v>
      </c>
      <c r="C1" s="2"/>
      <c r="D1" s="4" t="s">
        <v>332</v>
      </c>
      <c r="E1" s="4" t="s">
        <v>333</v>
      </c>
    </row>
    <row r="2" spans="1:6" ht="14.25" customHeight="1">
      <c r="A2" s="3"/>
      <c r="B2" s="3" t="s">
        <v>334</v>
      </c>
      <c r="C2" s="3"/>
      <c r="D2" s="4"/>
      <c r="E2" s="4"/>
      <c r="F2" s="1"/>
    </row>
    <row r="3" spans="1:6" ht="14.25" customHeight="1">
      <c r="A3" s="3"/>
      <c r="B3" s="3" t="s">
        <v>335</v>
      </c>
      <c r="C3" s="3"/>
      <c r="D3" s="168" t="s">
        <v>336</v>
      </c>
      <c r="E3" s="168" t="s">
        <v>337</v>
      </c>
    </row>
    <row r="4" spans="1:6" ht="14.25" customHeight="1">
      <c r="A4" s="3"/>
      <c r="B4" s="3"/>
      <c r="C4" s="3"/>
      <c r="D4" s="168" t="s">
        <v>338</v>
      </c>
      <c r="E4" s="168" t="s">
        <v>339</v>
      </c>
    </row>
    <row r="5" spans="1:6" ht="14.25" customHeight="1">
      <c r="A5" s="3"/>
      <c r="B5" s="3"/>
      <c r="C5" s="3"/>
      <c r="D5" s="168" t="s">
        <v>340</v>
      </c>
      <c r="E5" s="168" t="s">
        <v>341</v>
      </c>
    </row>
    <row r="6" spans="1:6" ht="14.25" customHeight="1">
      <c r="A6" s="3"/>
      <c r="B6" s="3"/>
      <c r="C6" s="3"/>
      <c r="D6" s="168" t="s">
        <v>342</v>
      </c>
      <c r="E6" s="168" t="s">
        <v>343</v>
      </c>
    </row>
    <row r="7" spans="1:6" ht="14.25" customHeight="1">
      <c r="A7" s="3"/>
      <c r="B7" s="3"/>
      <c r="C7" s="3"/>
      <c r="D7" s="168" t="s">
        <v>344</v>
      </c>
      <c r="E7" s="168" t="s">
        <v>345</v>
      </c>
    </row>
    <row r="8" spans="1:6" ht="14.25" customHeight="1">
      <c r="A8" s="3"/>
      <c r="B8" s="4" t="s">
        <v>8</v>
      </c>
      <c r="C8" s="3"/>
      <c r="D8" s="168" t="s">
        <v>346</v>
      </c>
      <c r="E8" s="168" t="s">
        <v>347</v>
      </c>
    </row>
    <row r="9" spans="1:6" ht="14.25" customHeight="1">
      <c r="A9" s="3"/>
      <c r="B9" s="5" t="s">
        <v>348</v>
      </c>
      <c r="C9" s="3"/>
      <c r="D9" s="168" t="s">
        <v>349</v>
      </c>
      <c r="E9" s="168" t="s">
        <v>350</v>
      </c>
    </row>
    <row r="10" spans="1:6" ht="14.25" customHeight="1">
      <c r="A10" s="3"/>
      <c r="B10" s="3" t="s">
        <v>351</v>
      </c>
      <c r="C10" s="3"/>
      <c r="D10" s="168" t="s">
        <v>352</v>
      </c>
      <c r="E10" s="168" t="s">
        <v>337</v>
      </c>
    </row>
    <row r="11" spans="1:6" ht="14.25" customHeight="1">
      <c r="A11" s="3"/>
      <c r="B11" s="3"/>
      <c r="C11" s="3"/>
      <c r="D11" s="168" t="s">
        <v>353</v>
      </c>
      <c r="E11" s="168" t="s">
        <v>339</v>
      </c>
    </row>
    <row r="12" spans="1:6" ht="14.25" customHeight="1">
      <c r="A12" s="3"/>
      <c r="B12" s="3"/>
      <c r="C12" s="3"/>
      <c r="D12" s="168" t="s">
        <v>354</v>
      </c>
      <c r="E12" s="168" t="s">
        <v>341</v>
      </c>
    </row>
    <row r="13" spans="1:6" ht="14.25" customHeight="1">
      <c r="A13" s="3"/>
      <c r="B13" s="3"/>
      <c r="C13" s="3"/>
      <c r="D13" s="168" t="s">
        <v>355</v>
      </c>
      <c r="E13" s="168" t="s">
        <v>343</v>
      </c>
    </row>
    <row r="14" spans="1:6" ht="14.25" customHeight="1">
      <c r="A14" s="3"/>
      <c r="B14" s="3"/>
      <c r="C14" s="3"/>
      <c r="D14" s="168" t="s">
        <v>356</v>
      </c>
      <c r="E14" s="168" t="s">
        <v>337</v>
      </c>
    </row>
    <row r="15" spans="1:6" ht="14.25" customHeight="1">
      <c r="A15" s="3"/>
      <c r="B15" s="3"/>
      <c r="C15" s="3"/>
      <c r="D15" s="168" t="s">
        <v>357</v>
      </c>
      <c r="E15" s="168" t="s">
        <v>339</v>
      </c>
    </row>
    <row r="16" spans="1:6" ht="14.25" customHeight="1">
      <c r="A16" s="3"/>
      <c r="B16" s="3"/>
      <c r="C16" s="3"/>
      <c r="D16" s="168" t="s">
        <v>358</v>
      </c>
      <c r="E16" s="168" t="s">
        <v>341</v>
      </c>
    </row>
    <row r="17" spans="1:6" ht="14.25" customHeight="1">
      <c r="A17" s="3"/>
      <c r="B17" s="3"/>
      <c r="C17" s="3"/>
      <c r="D17" s="168" t="s">
        <v>359</v>
      </c>
      <c r="E17" s="168" t="s">
        <v>343</v>
      </c>
    </row>
    <row r="18" spans="1:6" ht="14.25" customHeight="1">
      <c r="A18" s="3"/>
      <c r="B18" s="3"/>
      <c r="C18" s="3"/>
      <c r="D18" s="168" t="s">
        <v>360</v>
      </c>
      <c r="E18" s="168" t="s">
        <v>343</v>
      </c>
    </row>
    <row r="19" spans="1:6" ht="14.25" customHeight="1">
      <c r="A19" s="3"/>
      <c r="B19" s="3"/>
      <c r="C19" s="3"/>
      <c r="D19" s="168" t="s">
        <v>361</v>
      </c>
      <c r="E19" s="168" t="s">
        <v>345</v>
      </c>
    </row>
    <row r="20" spans="1:6" ht="14.25" customHeight="1">
      <c r="A20" s="3"/>
      <c r="B20" s="3"/>
      <c r="C20" s="3"/>
      <c r="D20" s="168" t="s">
        <v>362</v>
      </c>
      <c r="E20" s="168" t="s">
        <v>347</v>
      </c>
    </row>
    <row r="21" spans="1:6" ht="14.25" customHeight="1">
      <c r="A21" s="3"/>
      <c r="B21" s="3"/>
      <c r="C21" s="3"/>
      <c r="D21" s="168" t="s">
        <v>363</v>
      </c>
      <c r="E21" s="168" t="s">
        <v>337</v>
      </c>
    </row>
    <row r="22" spans="1:6" ht="14.25" customHeight="1">
      <c r="A22" s="3"/>
      <c r="B22" s="3"/>
      <c r="C22" s="3"/>
      <c r="D22" s="168" t="s">
        <v>364</v>
      </c>
      <c r="E22" s="168" t="s">
        <v>339</v>
      </c>
    </row>
    <row r="23" spans="1:6" ht="14.25" customHeight="1">
      <c r="A23" s="3"/>
      <c r="B23" s="3"/>
      <c r="C23" s="3"/>
      <c r="D23" s="168" t="s">
        <v>365</v>
      </c>
      <c r="E23" s="168" t="s">
        <v>341</v>
      </c>
    </row>
    <row r="24" spans="1:6" ht="14.25" customHeight="1">
      <c r="A24" s="3"/>
      <c r="B24" s="3"/>
      <c r="C24" s="3"/>
      <c r="D24" s="168" t="s">
        <v>366</v>
      </c>
      <c r="E24" s="168" t="s">
        <v>343</v>
      </c>
    </row>
    <row r="25" spans="1:6" ht="14.25" customHeight="1">
      <c r="A25" s="3"/>
      <c r="B25" s="3"/>
      <c r="C25" s="3"/>
      <c r="D25" s="168" t="s">
        <v>367</v>
      </c>
      <c r="E25" s="168" t="s">
        <v>345</v>
      </c>
    </row>
    <row r="26" spans="1:6" ht="14.25" customHeight="1">
      <c r="A26" s="3"/>
      <c r="B26" s="3"/>
      <c r="C26" s="3"/>
      <c r="D26" s="168" t="s">
        <v>368</v>
      </c>
      <c r="E26" s="168" t="s">
        <v>347</v>
      </c>
    </row>
    <row r="27" spans="1:6" ht="14.25" customHeight="1">
      <c r="A27" s="3"/>
      <c r="B27" s="3"/>
      <c r="C27" s="3"/>
      <c r="D27" s="168" t="s">
        <v>369</v>
      </c>
      <c r="E27" s="168" t="s">
        <v>343</v>
      </c>
    </row>
    <row r="28" spans="1:6" ht="14.25" customHeight="1">
      <c r="A28" s="3"/>
      <c r="B28" s="3"/>
      <c r="C28" s="3"/>
      <c r="D28" s="168" t="s">
        <v>370</v>
      </c>
      <c r="E28" s="168" t="s">
        <v>371</v>
      </c>
      <c r="F28" s="3"/>
    </row>
    <row r="29" spans="1:6" ht="14.25" customHeight="1">
      <c r="A29" s="3"/>
      <c r="B29" s="3"/>
      <c r="C29" s="3"/>
      <c r="D29" s="168" t="s">
        <v>372</v>
      </c>
      <c r="E29" s="168" t="s">
        <v>373</v>
      </c>
    </row>
    <row r="30" spans="1:6" ht="14.25" customHeight="1">
      <c r="A30" s="3"/>
      <c r="B30" s="3"/>
      <c r="C30" s="3"/>
      <c r="D30" s="168" t="s">
        <v>374</v>
      </c>
      <c r="E30" s="168" t="s">
        <v>375</v>
      </c>
    </row>
    <row r="31" spans="1:6" ht="14.25" customHeight="1">
      <c r="A31" s="3"/>
      <c r="B31" s="3"/>
      <c r="C31" s="3"/>
      <c r="D31" s="168" t="s">
        <v>376</v>
      </c>
      <c r="E31" s="168" t="s">
        <v>377</v>
      </c>
    </row>
    <row r="32" spans="1:6" ht="14.25" customHeight="1">
      <c r="A32" s="3"/>
      <c r="B32" s="3"/>
      <c r="C32" s="3"/>
      <c r="D32" s="168" t="s">
        <v>378</v>
      </c>
      <c r="E32" s="168" t="s">
        <v>379</v>
      </c>
    </row>
    <row r="33" spans="1:6" ht="14.25" customHeight="1">
      <c r="A33" s="3"/>
      <c r="B33" s="3"/>
      <c r="C33" s="3"/>
      <c r="D33" s="168" t="s">
        <v>380</v>
      </c>
      <c r="E33" s="168" t="s">
        <v>381</v>
      </c>
    </row>
    <row r="34" spans="1:6" ht="14.25" customHeight="1">
      <c r="A34" s="3"/>
      <c r="B34" s="3"/>
      <c r="C34" s="3"/>
      <c r="D34" s="168" t="s">
        <v>382</v>
      </c>
      <c r="E34" s="168" t="s">
        <v>383</v>
      </c>
    </row>
    <row r="35" spans="1:6" ht="14.25" customHeight="1">
      <c r="A35" s="3"/>
      <c r="B35" s="3"/>
      <c r="C35" s="3"/>
      <c r="D35" s="168" t="s">
        <v>384</v>
      </c>
      <c r="E35" s="168" t="s">
        <v>385</v>
      </c>
    </row>
    <row r="36" spans="1:6" ht="14.25" customHeight="1">
      <c r="A36" s="3"/>
      <c r="B36" s="3"/>
      <c r="C36" s="3"/>
      <c r="D36" s="168" t="s">
        <v>386</v>
      </c>
      <c r="E36" s="168" t="s">
        <v>381</v>
      </c>
    </row>
    <row r="37" spans="1:6" ht="14.25" customHeight="1">
      <c r="A37" s="3"/>
      <c r="B37" s="3"/>
      <c r="C37" s="3"/>
      <c r="D37" s="168" t="s">
        <v>387</v>
      </c>
      <c r="E37" s="168" t="s">
        <v>343</v>
      </c>
    </row>
    <row r="38" spans="1:6" ht="14.25" customHeight="1">
      <c r="A38" s="3"/>
      <c r="B38" s="3"/>
      <c r="C38" s="3"/>
      <c r="D38" s="168" t="s">
        <v>388</v>
      </c>
      <c r="E38" s="168" t="s">
        <v>389</v>
      </c>
    </row>
    <row r="39" spans="1:6" ht="14.25" customHeight="1">
      <c r="A39" s="3"/>
      <c r="B39" s="3"/>
      <c r="C39" s="3"/>
      <c r="D39" s="168" t="s">
        <v>390</v>
      </c>
      <c r="E39" s="168" t="s">
        <v>345</v>
      </c>
      <c r="F39" s="3"/>
    </row>
    <row r="40" spans="1:6" ht="14.25" customHeight="1">
      <c r="A40" s="3"/>
      <c r="B40" s="3"/>
      <c r="C40" s="3"/>
      <c r="D40" s="168" t="s">
        <v>391</v>
      </c>
      <c r="E40" s="168" t="s">
        <v>347</v>
      </c>
    </row>
    <row r="41" spans="1:6" ht="14.25" customHeight="1">
      <c r="A41" s="3"/>
      <c r="B41" s="3"/>
      <c r="C41" s="3"/>
      <c r="D41" s="168" t="s">
        <v>392</v>
      </c>
      <c r="E41" s="168" t="s">
        <v>350</v>
      </c>
    </row>
    <row r="42" spans="1:6" ht="14.25" customHeight="1">
      <c r="A42" s="3"/>
      <c r="B42" s="3"/>
      <c r="C42" s="3"/>
      <c r="D42" s="168" t="s">
        <v>393</v>
      </c>
      <c r="E42" s="168" t="s">
        <v>394</v>
      </c>
    </row>
    <row r="43" spans="1:6" ht="14.25" customHeight="1">
      <c r="A43" s="3"/>
      <c r="B43" s="3"/>
      <c r="C43" s="3"/>
      <c r="D43" s="168" t="s">
        <v>395</v>
      </c>
      <c r="E43" s="168" t="s">
        <v>339</v>
      </c>
    </row>
    <row r="44" spans="1:6" ht="14.25" customHeight="1">
      <c r="A44" s="3"/>
      <c r="B44" s="3"/>
      <c r="C44" s="3"/>
      <c r="D44" s="168" t="s">
        <v>396</v>
      </c>
      <c r="E44" s="168" t="s">
        <v>341</v>
      </c>
    </row>
    <row r="45" spans="1:6" ht="14.25" customHeight="1">
      <c r="A45" s="3"/>
      <c r="B45" s="3"/>
      <c r="C45" s="3"/>
      <c r="D45" s="168" t="s">
        <v>397</v>
      </c>
      <c r="E45" s="168" t="s">
        <v>343</v>
      </c>
    </row>
    <row r="46" spans="1:6" ht="14.25" customHeight="1">
      <c r="A46" s="3"/>
      <c r="B46" s="3"/>
      <c r="C46" s="3"/>
      <c r="D46" s="168" t="s">
        <v>398</v>
      </c>
      <c r="E46" s="168" t="s">
        <v>345</v>
      </c>
    </row>
    <row r="47" spans="1:6" ht="14.25" customHeight="1">
      <c r="A47" s="3"/>
      <c r="B47" s="3"/>
      <c r="C47" s="3"/>
      <c r="D47" s="168" t="s">
        <v>399</v>
      </c>
      <c r="E47" s="168" t="s">
        <v>341</v>
      </c>
    </row>
    <row r="48" spans="1:6" ht="14.25" customHeight="1">
      <c r="A48" s="3"/>
      <c r="B48" s="3"/>
      <c r="C48" s="3"/>
      <c r="D48" s="168" t="s">
        <v>400</v>
      </c>
      <c r="E48" s="168" t="s">
        <v>343</v>
      </c>
    </row>
    <row r="49" spans="1:5" ht="14.25" customHeight="1">
      <c r="A49" s="3"/>
      <c r="B49" s="3"/>
      <c r="C49" s="3"/>
      <c r="D49" s="168" t="s">
        <v>401</v>
      </c>
      <c r="E49" s="168" t="s">
        <v>345</v>
      </c>
    </row>
    <row r="50" spans="1:5" ht="14.25" customHeight="1">
      <c r="A50" s="3"/>
      <c r="B50" s="3"/>
      <c r="C50" s="3"/>
      <c r="D50" s="168" t="s">
        <v>402</v>
      </c>
      <c r="E50" s="168" t="s">
        <v>347</v>
      </c>
    </row>
    <row r="51" spans="1:5" ht="14.25" customHeight="1">
      <c r="A51" s="3"/>
      <c r="B51" s="3"/>
      <c r="C51" s="3"/>
      <c r="D51" s="168" t="s">
        <v>403</v>
      </c>
      <c r="E51" s="168" t="s">
        <v>345</v>
      </c>
    </row>
    <row r="52" spans="1:5" ht="14.25" customHeight="1">
      <c r="A52" s="3"/>
      <c r="B52" s="3"/>
      <c r="C52" s="3"/>
      <c r="D52" s="168" t="s">
        <v>404</v>
      </c>
      <c r="E52" s="168" t="s">
        <v>347</v>
      </c>
    </row>
    <row r="53" spans="1:5" ht="14.25" customHeight="1">
      <c r="A53" s="3"/>
      <c r="B53" s="3"/>
      <c r="C53" s="3"/>
      <c r="D53" s="168" t="s">
        <v>405</v>
      </c>
      <c r="E53" s="168" t="s">
        <v>350</v>
      </c>
    </row>
    <row r="54" spans="1:5" ht="14.25" customHeight="1">
      <c r="A54" s="3"/>
      <c r="B54" s="3"/>
      <c r="C54" s="3"/>
      <c r="D54" s="168" t="s">
        <v>406</v>
      </c>
      <c r="E54" s="168" t="s">
        <v>394</v>
      </c>
    </row>
    <row r="55" spans="1:5" ht="14.25" customHeight="1">
      <c r="A55" s="3"/>
      <c r="B55" s="3"/>
      <c r="C55" s="3"/>
      <c r="D55" s="168" t="s">
        <v>407</v>
      </c>
      <c r="E55" s="168" t="s">
        <v>341</v>
      </c>
    </row>
    <row r="56" spans="1:5" ht="14.25" customHeight="1">
      <c r="A56" s="3"/>
      <c r="B56" s="3"/>
      <c r="C56" s="3"/>
      <c r="D56" s="168" t="s">
        <v>408</v>
      </c>
      <c r="E56" s="168" t="s">
        <v>343</v>
      </c>
    </row>
    <row r="57" spans="1:5" ht="14.25" customHeight="1">
      <c r="A57" s="3"/>
      <c r="B57" s="3"/>
      <c r="C57" s="3"/>
      <c r="D57" s="168" t="s">
        <v>409</v>
      </c>
      <c r="E57" s="168" t="s">
        <v>345</v>
      </c>
    </row>
    <row r="58" spans="1:5" ht="14.25" customHeight="1">
      <c r="A58" s="3"/>
      <c r="B58" s="3"/>
      <c r="C58" s="3"/>
      <c r="D58" s="168" t="s">
        <v>410</v>
      </c>
      <c r="E58" s="168" t="s">
        <v>347</v>
      </c>
    </row>
    <row r="59" spans="1:5" ht="14.25" customHeight="1">
      <c r="A59" s="3"/>
      <c r="B59" s="3"/>
      <c r="C59" s="3"/>
      <c r="D59" s="168" t="s">
        <v>218</v>
      </c>
      <c r="E59" s="168" t="s">
        <v>411</v>
      </c>
    </row>
    <row r="60" spans="1:5" ht="14.25" customHeight="1">
      <c r="A60" s="3"/>
      <c r="B60" s="3"/>
      <c r="C60" s="3"/>
      <c r="D60" s="168" t="s">
        <v>219</v>
      </c>
      <c r="E60" s="168" t="s">
        <v>412</v>
      </c>
    </row>
    <row r="61" spans="1:5" ht="14.25" customHeight="1">
      <c r="A61" s="3"/>
      <c r="B61" s="3"/>
      <c r="C61" s="3"/>
      <c r="D61" s="168" t="s">
        <v>220</v>
      </c>
      <c r="E61" s="168" t="s">
        <v>389</v>
      </c>
    </row>
    <row r="62" spans="1:5" ht="14.25" customHeight="1">
      <c r="A62" s="3"/>
      <c r="B62" s="3"/>
      <c r="C62" s="3"/>
      <c r="D62" s="168" t="s">
        <v>217</v>
      </c>
      <c r="E62" s="168" t="s">
        <v>413</v>
      </c>
    </row>
    <row r="63" spans="1:5" ht="14.25" customHeight="1">
      <c r="A63" s="3"/>
      <c r="B63" s="3"/>
      <c r="C63" s="3"/>
      <c r="D63" s="168" t="s">
        <v>414</v>
      </c>
      <c r="E63" s="168" t="s">
        <v>339</v>
      </c>
    </row>
    <row r="64" spans="1:5" ht="14.25" customHeight="1">
      <c r="A64" s="3"/>
      <c r="B64" s="3"/>
      <c r="C64" s="3"/>
      <c r="D64" s="168" t="s">
        <v>415</v>
      </c>
      <c r="E64" s="168" t="s">
        <v>341</v>
      </c>
    </row>
    <row r="65" spans="1:5" ht="14.25" customHeight="1">
      <c r="A65" s="3"/>
      <c r="B65" s="3"/>
      <c r="C65" s="3"/>
      <c r="D65" s="168" t="s">
        <v>416</v>
      </c>
      <c r="E65" s="168" t="s">
        <v>343</v>
      </c>
    </row>
    <row r="66" spans="1:5" ht="14.25" customHeight="1">
      <c r="A66" s="3"/>
      <c r="B66" s="3"/>
      <c r="C66" s="3"/>
      <c r="D66" s="168" t="s">
        <v>417</v>
      </c>
      <c r="E66" s="168" t="s">
        <v>345</v>
      </c>
    </row>
    <row r="67" spans="1:5" ht="14.25" customHeight="1">
      <c r="A67" s="3"/>
      <c r="B67" s="3"/>
      <c r="C67" s="3"/>
      <c r="D67" s="168" t="s">
        <v>418</v>
      </c>
      <c r="E67" s="168" t="s">
        <v>347</v>
      </c>
    </row>
    <row r="68" spans="1:5" ht="14.25" customHeight="1">
      <c r="A68" s="3"/>
      <c r="B68" s="3"/>
      <c r="C68" s="3"/>
      <c r="D68" s="168" t="s">
        <v>419</v>
      </c>
      <c r="E68" s="168" t="s">
        <v>350</v>
      </c>
    </row>
    <row r="69" spans="1:5" ht="14.25" customHeight="1">
      <c r="A69" s="3"/>
      <c r="B69" s="3"/>
      <c r="C69" s="3"/>
      <c r="D69" s="168" t="s">
        <v>420</v>
      </c>
      <c r="E69" s="168" t="s">
        <v>343</v>
      </c>
    </row>
    <row r="70" spans="1:5" ht="14.25" customHeight="1">
      <c r="A70" s="3"/>
      <c r="B70" s="3"/>
      <c r="C70" s="3"/>
      <c r="D70" s="168" t="s">
        <v>421</v>
      </c>
      <c r="E70" s="168" t="s">
        <v>345</v>
      </c>
    </row>
    <row r="71" spans="1:5" ht="14.25" customHeight="1">
      <c r="A71" s="3"/>
      <c r="B71" s="3"/>
      <c r="C71" s="3"/>
      <c r="D71" s="168" t="s">
        <v>422</v>
      </c>
      <c r="E71" s="168" t="s">
        <v>347</v>
      </c>
    </row>
    <row r="72" spans="1:5" ht="14.25" customHeight="1">
      <c r="A72" s="3"/>
      <c r="B72" s="3"/>
      <c r="C72" s="3"/>
      <c r="D72" s="168" t="s">
        <v>423</v>
      </c>
      <c r="E72" s="168" t="s">
        <v>350</v>
      </c>
    </row>
    <row r="73" spans="1:5" ht="14.25" customHeight="1">
      <c r="A73" s="3"/>
      <c r="B73" s="3"/>
      <c r="C73" s="3"/>
      <c r="D73" s="168" t="s">
        <v>424</v>
      </c>
      <c r="E73" s="168" t="s">
        <v>371</v>
      </c>
    </row>
    <row r="74" spans="1:5" ht="14.25" customHeight="1">
      <c r="A74" s="3"/>
      <c r="B74" s="3"/>
      <c r="C74" s="3"/>
      <c r="D74" s="168" t="s">
        <v>425</v>
      </c>
      <c r="E74" s="168" t="s">
        <v>373</v>
      </c>
    </row>
    <row r="75" spans="1:5" ht="14.25" customHeight="1">
      <c r="A75" s="3"/>
      <c r="B75" s="3"/>
      <c r="C75" s="3"/>
      <c r="D75" s="168" t="s">
        <v>426</v>
      </c>
      <c r="E75" s="168" t="s">
        <v>375</v>
      </c>
    </row>
    <row r="76" spans="1:5" ht="14.25" customHeight="1">
      <c r="A76" s="3"/>
      <c r="B76" s="3"/>
      <c r="C76" s="3"/>
      <c r="D76" s="168" t="s">
        <v>427</v>
      </c>
      <c r="E76" s="168" t="s">
        <v>377</v>
      </c>
    </row>
    <row r="77" spans="1:5" ht="14.25" customHeight="1">
      <c r="A77" s="3"/>
      <c r="B77" s="3"/>
      <c r="C77" s="3"/>
      <c r="D77" s="168" t="s">
        <v>428</v>
      </c>
      <c r="E77" s="168" t="s">
        <v>341</v>
      </c>
    </row>
    <row r="78" spans="1:5" ht="14.25" customHeight="1">
      <c r="A78" s="3"/>
      <c r="B78" s="3"/>
      <c r="C78" s="3"/>
      <c r="D78" s="168" t="s">
        <v>429</v>
      </c>
      <c r="E78" s="168" t="s">
        <v>343</v>
      </c>
    </row>
    <row r="79" spans="1:5" ht="14.25" customHeight="1">
      <c r="A79" s="3"/>
      <c r="B79" s="3"/>
      <c r="C79" s="3"/>
      <c r="D79" s="168" t="s">
        <v>430</v>
      </c>
      <c r="E79" s="168" t="s">
        <v>345</v>
      </c>
    </row>
    <row r="80" spans="1:5" ht="14.25" customHeight="1">
      <c r="A80" s="3"/>
      <c r="B80" s="3"/>
      <c r="C80" s="3"/>
      <c r="D80" s="168" t="s">
        <v>431</v>
      </c>
      <c r="E80" s="168" t="s">
        <v>347</v>
      </c>
    </row>
    <row r="81" spans="1:6" ht="14.25" customHeight="1">
      <c r="A81" s="3"/>
      <c r="B81" s="3"/>
      <c r="C81" s="3"/>
      <c r="D81" s="168" t="s">
        <v>432</v>
      </c>
      <c r="E81" s="168" t="s">
        <v>350</v>
      </c>
    </row>
    <row r="82" spans="1:6" ht="14.25" customHeight="1">
      <c r="A82" s="3"/>
      <c r="B82" s="3"/>
      <c r="C82" s="3"/>
      <c r="D82" s="168" t="s">
        <v>433</v>
      </c>
      <c r="E82" s="168" t="s">
        <v>371</v>
      </c>
    </row>
    <row r="83" spans="1:6" ht="14.25" customHeight="1">
      <c r="A83" s="3"/>
      <c r="B83" s="3"/>
      <c r="C83" s="3"/>
      <c r="D83" s="168" t="s">
        <v>434</v>
      </c>
      <c r="E83" s="168" t="s">
        <v>373</v>
      </c>
    </row>
    <row r="84" spans="1:6" ht="14.25" customHeight="1">
      <c r="A84" s="3"/>
      <c r="B84" s="3"/>
      <c r="C84" s="3"/>
      <c r="D84" s="168" t="s">
        <v>435</v>
      </c>
      <c r="E84" s="168" t="s">
        <v>375</v>
      </c>
    </row>
    <row r="85" spans="1:6" ht="14.25" customHeight="1">
      <c r="A85" s="3"/>
      <c r="B85" s="3"/>
      <c r="C85" s="3"/>
      <c r="D85" s="168" t="s">
        <v>436</v>
      </c>
      <c r="E85" s="168" t="s">
        <v>377</v>
      </c>
    </row>
    <row r="86" spans="1:6" ht="14.25" customHeight="1">
      <c r="A86" s="3"/>
      <c r="B86" s="3"/>
      <c r="C86" s="3"/>
      <c r="D86" s="168" t="s">
        <v>437</v>
      </c>
      <c r="E86" s="168" t="s">
        <v>337</v>
      </c>
    </row>
    <row r="87" spans="1:6" ht="14.25" customHeight="1">
      <c r="A87" s="3"/>
      <c r="B87" s="3"/>
      <c r="C87" s="3"/>
      <c r="D87" s="168" t="s">
        <v>438</v>
      </c>
      <c r="E87" s="168" t="s">
        <v>339</v>
      </c>
    </row>
    <row r="88" spans="1:6" ht="14.25" customHeight="1">
      <c r="A88" s="3"/>
      <c r="B88" s="3"/>
      <c r="C88" s="3"/>
      <c r="D88" s="168" t="s">
        <v>439</v>
      </c>
      <c r="E88" s="168" t="s">
        <v>341</v>
      </c>
    </row>
    <row r="89" spans="1:6" ht="14.25" customHeight="1">
      <c r="A89" s="3"/>
      <c r="B89" s="3"/>
      <c r="C89" s="3"/>
      <c r="D89" s="168" t="s">
        <v>440</v>
      </c>
      <c r="E89" s="168" t="s">
        <v>343</v>
      </c>
    </row>
    <row r="90" spans="1:6" ht="14.25" customHeight="1">
      <c r="A90" s="3"/>
      <c r="B90" s="3"/>
      <c r="C90" s="3"/>
      <c r="D90" s="168" t="s">
        <v>441</v>
      </c>
      <c r="E90" s="168" t="s">
        <v>345</v>
      </c>
    </row>
    <row r="91" spans="1:6" ht="14.25" customHeight="1">
      <c r="A91" s="3"/>
      <c r="B91" s="3"/>
      <c r="C91" s="3"/>
      <c r="D91" s="168" t="s">
        <v>442</v>
      </c>
      <c r="E91" s="168" t="s">
        <v>347</v>
      </c>
    </row>
    <row r="92" spans="1:6" ht="14.25" customHeight="1">
      <c r="A92" s="3"/>
      <c r="B92" s="3"/>
      <c r="C92" s="3"/>
      <c r="D92" s="168" t="s">
        <v>443</v>
      </c>
      <c r="E92" s="168" t="s">
        <v>350</v>
      </c>
    </row>
    <row r="93" spans="1:6" ht="14.25" customHeight="1">
      <c r="A93" s="3"/>
      <c r="B93" s="3"/>
      <c r="C93" s="3"/>
      <c r="D93" s="168" t="s">
        <v>444</v>
      </c>
      <c r="E93" s="168" t="s">
        <v>394</v>
      </c>
    </row>
    <row r="94" spans="1:6" ht="14.25" customHeight="1">
      <c r="A94" s="3"/>
      <c r="B94" s="3"/>
      <c r="C94" s="3"/>
      <c r="D94" s="168" t="s">
        <v>445</v>
      </c>
      <c r="E94" s="168" t="s">
        <v>347</v>
      </c>
    </row>
    <row r="95" spans="1:6" ht="14.25" customHeight="1">
      <c r="A95" s="3"/>
      <c r="B95" s="3"/>
      <c r="C95" s="3"/>
      <c r="D95" s="168" t="s">
        <v>446</v>
      </c>
      <c r="E95" s="168" t="s">
        <v>350</v>
      </c>
      <c r="F95" s="3"/>
    </row>
    <row r="96" spans="1:6" ht="14.25" customHeight="1">
      <c r="A96" s="3"/>
      <c r="B96" s="3"/>
      <c r="C96" s="3"/>
      <c r="D96" s="168" t="s">
        <v>447</v>
      </c>
      <c r="E96" s="168" t="s">
        <v>394</v>
      </c>
    </row>
    <row r="97" spans="1:5" ht="14.25" customHeight="1">
      <c r="A97" s="3"/>
      <c r="B97" s="3"/>
      <c r="C97" s="3"/>
      <c r="D97" s="168" t="s">
        <v>448</v>
      </c>
      <c r="E97" s="168" t="s">
        <v>343</v>
      </c>
    </row>
    <row r="98" spans="1:5" ht="14.25" customHeight="1">
      <c r="A98" s="3"/>
      <c r="B98" s="3"/>
      <c r="C98" s="3"/>
      <c r="D98" s="168" t="s">
        <v>449</v>
      </c>
      <c r="E98" s="168" t="s">
        <v>345</v>
      </c>
    </row>
    <row r="99" spans="1:5" ht="14.25" customHeight="1">
      <c r="A99" s="3"/>
      <c r="B99" s="3"/>
      <c r="C99" s="3"/>
      <c r="D99" s="168" t="s">
        <v>450</v>
      </c>
      <c r="E99" s="168" t="s">
        <v>341</v>
      </c>
    </row>
    <row r="100" spans="1:5" ht="14.25" customHeight="1">
      <c r="A100" s="3"/>
      <c r="B100" s="3"/>
      <c r="C100" s="3"/>
      <c r="D100" s="168" t="s">
        <v>451</v>
      </c>
      <c r="E100" s="168" t="s">
        <v>343</v>
      </c>
    </row>
    <row r="101" spans="1:5" ht="14.25" customHeight="1">
      <c r="A101" s="3"/>
      <c r="B101" s="3"/>
      <c r="C101" s="3"/>
      <c r="D101" s="168" t="s">
        <v>452</v>
      </c>
      <c r="E101" s="168" t="s">
        <v>345</v>
      </c>
    </row>
    <row r="102" spans="1:5" ht="14.25" customHeight="1">
      <c r="A102" s="3"/>
      <c r="B102" s="3"/>
      <c r="C102" s="3"/>
      <c r="D102" s="168" t="s">
        <v>453</v>
      </c>
      <c r="E102" s="168" t="s">
        <v>345</v>
      </c>
    </row>
    <row r="103" spans="1:5" ht="14.25" customHeight="1">
      <c r="A103" s="3"/>
      <c r="B103" s="3"/>
      <c r="C103" s="3"/>
      <c r="D103" s="168" t="s">
        <v>454</v>
      </c>
      <c r="E103" s="168" t="s">
        <v>347</v>
      </c>
    </row>
    <row r="104" spans="1:5" ht="14.25" customHeight="1">
      <c r="A104" s="3"/>
      <c r="B104" s="3"/>
      <c r="C104" s="3"/>
      <c r="D104" s="168" t="s">
        <v>455</v>
      </c>
      <c r="E104" s="168" t="s">
        <v>350</v>
      </c>
    </row>
    <row r="105" spans="1:5" ht="14.25" customHeight="1">
      <c r="A105" s="3"/>
      <c r="B105" s="3"/>
      <c r="C105" s="3"/>
      <c r="D105" s="168" t="s">
        <v>456</v>
      </c>
      <c r="E105" s="168" t="s">
        <v>339</v>
      </c>
    </row>
    <row r="106" spans="1:5" ht="14.25" customHeight="1">
      <c r="D106" s="168" t="s">
        <v>457</v>
      </c>
      <c r="E106" s="168" t="s">
        <v>341</v>
      </c>
    </row>
    <row r="107" spans="1:5" ht="14.25" customHeight="1">
      <c r="D107" s="168" t="s">
        <v>458</v>
      </c>
      <c r="E107" s="168" t="s">
        <v>343</v>
      </c>
    </row>
    <row r="108" spans="1:5" ht="14.25" customHeight="1">
      <c r="D108" s="168" t="s">
        <v>459</v>
      </c>
      <c r="E108" s="168" t="s">
        <v>345</v>
      </c>
    </row>
    <row r="109" spans="1:5" ht="14.25" customHeight="1">
      <c r="D109" s="168" t="s">
        <v>460</v>
      </c>
      <c r="E109" s="168" t="s">
        <v>347</v>
      </c>
    </row>
    <row r="110" spans="1:5" ht="14.25" customHeight="1">
      <c r="D110" s="168" t="s">
        <v>461</v>
      </c>
      <c r="E110" s="168" t="s">
        <v>337</v>
      </c>
    </row>
    <row r="111" spans="1:5" ht="14.25" customHeight="1">
      <c r="D111" s="168" t="s">
        <v>462</v>
      </c>
      <c r="E111" s="168" t="s">
        <v>339</v>
      </c>
    </row>
    <row r="112" spans="1:5" ht="14.25" customHeight="1">
      <c r="D112" s="168" t="s">
        <v>463</v>
      </c>
      <c r="E112" s="168" t="s">
        <v>341</v>
      </c>
    </row>
    <row r="113" spans="4:5" ht="14.25" customHeight="1">
      <c r="D113" s="168" t="s">
        <v>464</v>
      </c>
      <c r="E113" s="168" t="s">
        <v>343</v>
      </c>
    </row>
    <row r="114" spans="4:5" ht="14.25" customHeight="1">
      <c r="D114" s="168" t="s">
        <v>465</v>
      </c>
      <c r="E114" s="168" t="s">
        <v>341</v>
      </c>
    </row>
    <row r="115" spans="4:5" ht="14.25" customHeight="1">
      <c r="D115" s="168" t="s">
        <v>466</v>
      </c>
      <c r="E115" s="168" t="s">
        <v>343</v>
      </c>
    </row>
    <row r="116" spans="4:5" ht="14.25" customHeight="1">
      <c r="D116" s="168" t="s">
        <v>467</v>
      </c>
      <c r="E116" s="168" t="s">
        <v>345</v>
      </c>
    </row>
    <row r="117" spans="4:5" ht="14.25" customHeight="1">
      <c r="D117" s="168" t="s">
        <v>468</v>
      </c>
      <c r="E117" s="168" t="s">
        <v>347</v>
      </c>
    </row>
    <row r="118" spans="4:5" ht="14.25" customHeight="1">
      <c r="D118" s="168" t="s">
        <v>469</v>
      </c>
      <c r="E118" s="168" t="s">
        <v>337</v>
      </c>
    </row>
    <row r="119" spans="4:5" ht="14.25" customHeight="1">
      <c r="D119" s="168" t="s">
        <v>470</v>
      </c>
      <c r="E119" s="168" t="s">
        <v>339</v>
      </c>
    </row>
    <row r="120" spans="4:5" ht="14.25" customHeight="1">
      <c r="D120" s="168" t="s">
        <v>471</v>
      </c>
      <c r="E120" s="168" t="s">
        <v>341</v>
      </c>
    </row>
    <row r="121" spans="4:5" ht="14.25" customHeight="1">
      <c r="D121" s="168" t="s">
        <v>472</v>
      </c>
      <c r="E121" s="168" t="s">
        <v>343</v>
      </c>
    </row>
    <row r="122" spans="4:5" ht="14.25" customHeight="1">
      <c r="D122" s="168" t="s">
        <v>473</v>
      </c>
      <c r="E122" s="168" t="s">
        <v>345</v>
      </c>
    </row>
    <row r="123" spans="4:5" ht="14.25" customHeight="1">
      <c r="D123" s="168" t="s">
        <v>474</v>
      </c>
      <c r="E123" s="168" t="s">
        <v>347</v>
      </c>
    </row>
    <row r="124" spans="4:5" ht="14.25" customHeight="1">
      <c r="D124" s="168" t="s">
        <v>475</v>
      </c>
      <c r="E124" s="168" t="s">
        <v>350</v>
      </c>
    </row>
    <row r="125" spans="4:5" ht="14.25" customHeight="1">
      <c r="D125" s="168" t="s">
        <v>476</v>
      </c>
      <c r="E125" s="168" t="s">
        <v>347</v>
      </c>
    </row>
    <row r="126" spans="4:5" ht="14.25" customHeight="1">
      <c r="D126" s="168" t="s">
        <v>477</v>
      </c>
      <c r="E126" s="168" t="s">
        <v>350</v>
      </c>
    </row>
    <row r="127" spans="4:5" ht="14.25" customHeight="1">
      <c r="D127" s="168" t="s">
        <v>478</v>
      </c>
      <c r="E127" s="168" t="s">
        <v>371</v>
      </c>
    </row>
    <row r="128" spans="4:5" ht="14.25" customHeight="1">
      <c r="D128" s="168" t="s">
        <v>479</v>
      </c>
      <c r="E128" s="168" t="s">
        <v>373</v>
      </c>
    </row>
    <row r="129" spans="4:5" ht="14.25" customHeight="1">
      <c r="D129" s="168" t="s">
        <v>480</v>
      </c>
      <c r="E129" s="168" t="s">
        <v>375</v>
      </c>
    </row>
    <row r="130" spans="4:5" ht="14.25" customHeight="1">
      <c r="D130" s="168" t="s">
        <v>481</v>
      </c>
      <c r="E130" s="168" t="s">
        <v>377</v>
      </c>
    </row>
    <row r="131" spans="4:5" ht="14.25" customHeight="1">
      <c r="D131" s="168" t="s">
        <v>482</v>
      </c>
      <c r="E131" s="168" t="s">
        <v>341</v>
      </c>
    </row>
    <row r="132" spans="4:5" ht="14.25" customHeight="1">
      <c r="D132" s="168" t="s">
        <v>483</v>
      </c>
      <c r="E132" s="168" t="s">
        <v>343</v>
      </c>
    </row>
    <row r="133" spans="4:5" ht="14.25" customHeight="1">
      <c r="D133" s="168" t="s">
        <v>484</v>
      </c>
      <c r="E133" s="168" t="s">
        <v>345</v>
      </c>
    </row>
    <row r="134" spans="4:5" ht="14.25" customHeight="1">
      <c r="D134" s="168" t="s">
        <v>485</v>
      </c>
      <c r="E134" s="168" t="s">
        <v>337</v>
      </c>
    </row>
    <row r="135" spans="4:5" ht="14.25" customHeight="1">
      <c r="D135" s="168" t="s">
        <v>486</v>
      </c>
      <c r="E135" s="168" t="s">
        <v>339</v>
      </c>
    </row>
    <row r="136" spans="4:5" ht="14.25" customHeight="1">
      <c r="D136" s="168" t="s">
        <v>487</v>
      </c>
      <c r="E136" s="168" t="s">
        <v>341</v>
      </c>
    </row>
    <row r="137" spans="4:5" ht="14.25" customHeight="1">
      <c r="D137" s="168" t="s">
        <v>488</v>
      </c>
      <c r="E137" s="168" t="s">
        <v>343</v>
      </c>
    </row>
    <row r="138" spans="4:5" ht="14.25" customHeight="1">
      <c r="D138" s="168" t="s">
        <v>489</v>
      </c>
      <c r="E138" s="168" t="s">
        <v>345</v>
      </c>
    </row>
    <row r="139" spans="4:5" ht="14.25" customHeight="1">
      <c r="D139" s="168" t="s">
        <v>490</v>
      </c>
      <c r="E139" s="168" t="s">
        <v>347</v>
      </c>
    </row>
    <row r="140" spans="4:5" ht="14.25" customHeight="1">
      <c r="D140" s="168" t="s">
        <v>491</v>
      </c>
      <c r="E140" s="168" t="s">
        <v>337</v>
      </c>
    </row>
    <row r="141" spans="4:5" ht="14.25" customHeight="1">
      <c r="D141" s="168" t="s">
        <v>492</v>
      </c>
      <c r="E141" s="168" t="s">
        <v>339</v>
      </c>
    </row>
    <row r="142" spans="4:5" ht="14.25" customHeight="1">
      <c r="D142" s="168" t="s">
        <v>493</v>
      </c>
      <c r="E142" s="168" t="s">
        <v>341</v>
      </c>
    </row>
    <row r="143" spans="4:5" ht="14.25" customHeight="1">
      <c r="D143" s="168" t="s">
        <v>494</v>
      </c>
      <c r="E143" s="168" t="s">
        <v>343</v>
      </c>
    </row>
    <row r="144" spans="4:5" ht="14.25" customHeight="1">
      <c r="D144" s="168" t="s">
        <v>495</v>
      </c>
      <c r="E144" s="168" t="s">
        <v>371</v>
      </c>
    </row>
    <row r="145" spans="4:5" ht="14.25" customHeight="1">
      <c r="D145" s="168" t="s">
        <v>496</v>
      </c>
      <c r="E145" s="168" t="s">
        <v>373</v>
      </c>
    </row>
    <row r="146" spans="4:5" ht="14.25" customHeight="1">
      <c r="D146" s="168" t="s">
        <v>497</v>
      </c>
      <c r="E146" s="168" t="s">
        <v>375</v>
      </c>
    </row>
    <row r="147" spans="4:5" ht="14.25" customHeight="1">
      <c r="D147" s="168" t="s">
        <v>498</v>
      </c>
      <c r="E147" s="168" t="s">
        <v>377</v>
      </c>
    </row>
    <row r="148" spans="4:5" ht="14.25" customHeight="1">
      <c r="D148" s="168" t="s">
        <v>499</v>
      </c>
      <c r="E148" s="168" t="s">
        <v>371</v>
      </c>
    </row>
    <row r="149" spans="4:5" ht="14.25" customHeight="1">
      <c r="D149" s="168" t="s">
        <v>500</v>
      </c>
      <c r="E149" s="168" t="s">
        <v>373</v>
      </c>
    </row>
    <row r="150" spans="4:5" ht="14.25" customHeight="1">
      <c r="D150" s="168" t="s">
        <v>501</v>
      </c>
      <c r="E150" s="168" t="s">
        <v>375</v>
      </c>
    </row>
    <row r="151" spans="4:5" ht="14.25" customHeight="1">
      <c r="D151" s="168" t="s">
        <v>502</v>
      </c>
      <c r="E151" s="168" t="s">
        <v>377</v>
      </c>
    </row>
    <row r="152" spans="4:5" ht="14.25" customHeight="1">
      <c r="D152" s="168" t="s">
        <v>503</v>
      </c>
      <c r="E152" s="168" t="s">
        <v>337</v>
      </c>
    </row>
    <row r="153" spans="4:5" ht="14.25" customHeight="1">
      <c r="D153" s="168" t="s">
        <v>504</v>
      </c>
      <c r="E153" s="168" t="s">
        <v>339</v>
      </c>
    </row>
    <row r="154" spans="4:5" ht="14.25" customHeight="1">
      <c r="D154" s="168" t="s">
        <v>505</v>
      </c>
      <c r="E154" s="168" t="s">
        <v>371</v>
      </c>
    </row>
    <row r="155" spans="4:5" ht="14.25" customHeight="1">
      <c r="D155" s="168" t="s">
        <v>506</v>
      </c>
      <c r="E155" s="168" t="s">
        <v>373</v>
      </c>
    </row>
    <row r="156" spans="4:5" ht="14.25" customHeight="1">
      <c r="D156" s="168" t="s">
        <v>507</v>
      </c>
      <c r="E156" s="168" t="s">
        <v>375</v>
      </c>
    </row>
    <row r="157" spans="4:5" ht="14.25" customHeight="1">
      <c r="D157" s="168" t="s">
        <v>508</v>
      </c>
      <c r="E157" s="168" t="s">
        <v>377</v>
      </c>
    </row>
    <row r="158" spans="4:5" ht="14.25" customHeight="1">
      <c r="D158" s="168" t="s">
        <v>509</v>
      </c>
      <c r="E158" s="168" t="s">
        <v>337</v>
      </c>
    </row>
    <row r="159" spans="4:5" ht="14.25" customHeight="1">
      <c r="D159" s="168" t="s">
        <v>510</v>
      </c>
      <c r="E159" s="168" t="s">
        <v>339</v>
      </c>
    </row>
    <row r="160" spans="4:5" ht="14.25" customHeight="1">
      <c r="D160" s="168" t="s">
        <v>511</v>
      </c>
      <c r="E160" s="168" t="s">
        <v>341</v>
      </c>
    </row>
    <row r="161" spans="4:5" ht="14.25" customHeight="1">
      <c r="D161" s="168" t="s">
        <v>512</v>
      </c>
      <c r="E161" s="168" t="s">
        <v>343</v>
      </c>
    </row>
    <row r="162" spans="4:5" ht="14.25" customHeight="1">
      <c r="D162" s="168" t="s">
        <v>513</v>
      </c>
      <c r="E162" s="168" t="s">
        <v>345</v>
      </c>
    </row>
    <row r="163" spans="4:5" ht="14.25" customHeight="1">
      <c r="D163" s="168" t="s">
        <v>514</v>
      </c>
      <c r="E163" s="168" t="s">
        <v>347</v>
      </c>
    </row>
    <row r="164" spans="4:5" ht="14.25" customHeight="1">
      <c r="D164" s="168" t="s">
        <v>515</v>
      </c>
      <c r="E164" s="168" t="s">
        <v>350</v>
      </c>
    </row>
    <row r="165" spans="4:5" ht="14.25" customHeight="1">
      <c r="D165" s="168" t="s">
        <v>516</v>
      </c>
      <c r="E165" s="168" t="s">
        <v>337</v>
      </c>
    </row>
    <row r="166" spans="4:5" ht="14.25" customHeight="1">
      <c r="D166" s="168" t="s">
        <v>517</v>
      </c>
      <c r="E166" s="168" t="s">
        <v>339</v>
      </c>
    </row>
    <row r="167" spans="4:5" ht="14.25" customHeight="1">
      <c r="D167" s="168" t="s">
        <v>518</v>
      </c>
      <c r="E167" s="168" t="s">
        <v>341</v>
      </c>
    </row>
    <row r="168" spans="4:5" ht="14.25" customHeight="1">
      <c r="D168" s="168" t="s">
        <v>519</v>
      </c>
      <c r="E168" s="168" t="s">
        <v>343</v>
      </c>
    </row>
    <row r="169" spans="4:5" ht="14.25" customHeight="1">
      <c r="D169" s="168" t="s">
        <v>520</v>
      </c>
      <c r="E169" s="168" t="s">
        <v>345</v>
      </c>
    </row>
    <row r="170" spans="4:5" ht="14.25" customHeight="1">
      <c r="D170" s="168" t="s">
        <v>521</v>
      </c>
      <c r="E170" s="168" t="s">
        <v>347</v>
      </c>
    </row>
    <row r="171" spans="4:5" ht="14.25" customHeight="1">
      <c r="D171" s="168" t="s">
        <v>522</v>
      </c>
      <c r="E171" s="168" t="s">
        <v>343</v>
      </c>
    </row>
    <row r="172" spans="4:5" ht="14.25" customHeight="1">
      <c r="D172" s="168" t="s">
        <v>523</v>
      </c>
      <c r="E172" s="168" t="s">
        <v>345</v>
      </c>
    </row>
    <row r="173" spans="4:5" ht="14.25" customHeight="1">
      <c r="D173" s="168" t="s">
        <v>524</v>
      </c>
      <c r="E173" s="168" t="s">
        <v>347</v>
      </c>
    </row>
    <row r="174" spans="4:5" ht="14.25" customHeight="1">
      <c r="D174" s="168" t="s">
        <v>525</v>
      </c>
      <c r="E174" s="168" t="s">
        <v>350</v>
      </c>
    </row>
    <row r="175" spans="4:5" ht="14.25" customHeight="1">
      <c r="D175" s="168" t="s">
        <v>526</v>
      </c>
      <c r="E175" s="168" t="s">
        <v>394</v>
      </c>
    </row>
    <row r="176" spans="4:5" ht="14.25" customHeight="1">
      <c r="D176" s="168" t="s">
        <v>527</v>
      </c>
      <c r="E176" s="168" t="s">
        <v>371</v>
      </c>
    </row>
    <row r="177" spans="4:5" ht="14.25" customHeight="1">
      <c r="D177" s="168" t="s">
        <v>528</v>
      </c>
      <c r="E177" s="168" t="s">
        <v>373</v>
      </c>
    </row>
    <row r="178" spans="4:5" ht="14.25" customHeight="1">
      <c r="D178" s="168" t="s">
        <v>529</v>
      </c>
      <c r="E178" s="168" t="s">
        <v>375</v>
      </c>
    </row>
    <row r="179" spans="4:5" ht="14.25" customHeight="1">
      <c r="D179" s="168" t="s">
        <v>530</v>
      </c>
      <c r="E179" s="168" t="s">
        <v>377</v>
      </c>
    </row>
    <row r="180" spans="4:5" ht="14.25" customHeight="1">
      <c r="D180" s="168" t="s">
        <v>531</v>
      </c>
      <c r="E180" s="168" t="s">
        <v>343</v>
      </c>
    </row>
    <row r="181" spans="4:5" ht="14.25" customHeight="1">
      <c r="D181" s="168" t="s">
        <v>532</v>
      </c>
      <c r="E181" s="168" t="s">
        <v>345</v>
      </c>
    </row>
    <row r="182" spans="4:5" ht="14.25" customHeight="1">
      <c r="D182" s="168" t="s">
        <v>533</v>
      </c>
      <c r="E182" s="168" t="s">
        <v>347</v>
      </c>
    </row>
    <row r="183" spans="4:5" ht="14.25" customHeight="1">
      <c r="D183" s="168" t="s">
        <v>534</v>
      </c>
      <c r="E183" s="168" t="s">
        <v>350</v>
      </c>
    </row>
    <row r="184" spans="4:5" ht="14.25" customHeight="1">
      <c r="D184" s="168" t="s">
        <v>535</v>
      </c>
      <c r="E184" s="168" t="s">
        <v>339</v>
      </c>
    </row>
    <row r="185" spans="4:5" ht="14.25" customHeight="1">
      <c r="D185" s="168" t="s">
        <v>536</v>
      </c>
      <c r="E185" s="168" t="s">
        <v>341</v>
      </c>
    </row>
    <row r="186" spans="4:5" ht="14.25" customHeight="1">
      <c r="D186" s="168" t="s">
        <v>537</v>
      </c>
      <c r="E186" s="168" t="s">
        <v>343</v>
      </c>
    </row>
    <row r="187" spans="4:5" ht="14.25" customHeight="1">
      <c r="D187" s="168" t="s">
        <v>538</v>
      </c>
      <c r="E187" s="168" t="s">
        <v>345</v>
      </c>
    </row>
    <row r="188" spans="4:5" ht="14.25" customHeight="1">
      <c r="D188" s="168" t="s">
        <v>539</v>
      </c>
      <c r="E188" s="168" t="s">
        <v>371</v>
      </c>
    </row>
    <row r="189" spans="4:5" ht="14.25" customHeight="1">
      <c r="D189" s="168" t="s">
        <v>540</v>
      </c>
      <c r="E189" s="168" t="s">
        <v>373</v>
      </c>
    </row>
    <row r="190" spans="4:5" ht="14.25" customHeight="1">
      <c r="D190" s="168" t="s">
        <v>541</v>
      </c>
      <c r="E190" s="168" t="s">
        <v>375</v>
      </c>
    </row>
    <row r="191" spans="4:5" ht="14.25" customHeight="1">
      <c r="D191" s="168" t="s">
        <v>542</v>
      </c>
      <c r="E191" s="168" t="s">
        <v>377</v>
      </c>
    </row>
    <row r="192" spans="4:5" ht="14.25" customHeight="1">
      <c r="D192" s="168" t="s">
        <v>543</v>
      </c>
      <c r="E192" s="168" t="s">
        <v>337</v>
      </c>
    </row>
    <row r="193" spans="4:5" ht="14.25" customHeight="1">
      <c r="D193" s="168" t="s">
        <v>544</v>
      </c>
      <c r="E193" s="168" t="s">
        <v>339</v>
      </c>
    </row>
    <row r="194" spans="4:5" ht="14.25" customHeight="1">
      <c r="D194" s="168" t="s">
        <v>545</v>
      </c>
      <c r="E194" s="168" t="s">
        <v>341</v>
      </c>
    </row>
    <row r="195" spans="4:5" ht="14.25" customHeight="1">
      <c r="D195" s="168" t="s">
        <v>546</v>
      </c>
      <c r="E195" s="168" t="s">
        <v>343</v>
      </c>
    </row>
    <row r="196" spans="4:5" ht="14.25" customHeight="1">
      <c r="D196" s="168" t="s">
        <v>547</v>
      </c>
      <c r="E196" s="168" t="s">
        <v>341</v>
      </c>
    </row>
    <row r="197" spans="4:5" ht="14.25" customHeight="1">
      <c r="D197" s="168" t="s">
        <v>548</v>
      </c>
      <c r="E197" s="168" t="s">
        <v>343</v>
      </c>
    </row>
    <row r="198" spans="4:5" ht="14.25" customHeight="1">
      <c r="D198" s="168" t="s">
        <v>549</v>
      </c>
      <c r="E198" s="168" t="s">
        <v>345</v>
      </c>
    </row>
    <row r="199" spans="4:5" ht="14.25" customHeight="1">
      <c r="D199" s="168" t="s">
        <v>550</v>
      </c>
      <c r="E199" s="168" t="s">
        <v>347</v>
      </c>
    </row>
    <row r="200" spans="4:5" ht="14.25" customHeight="1">
      <c r="D200" s="168" t="s">
        <v>551</v>
      </c>
      <c r="E200" s="168" t="s">
        <v>350</v>
      </c>
    </row>
    <row r="201" spans="4:5" ht="14.25" customHeight="1">
      <c r="D201" s="168" t="s">
        <v>552</v>
      </c>
      <c r="E201" s="168" t="s">
        <v>339</v>
      </c>
    </row>
    <row r="202" spans="4:5" ht="14.25" customHeight="1">
      <c r="D202" s="168" t="s">
        <v>553</v>
      </c>
      <c r="E202" s="168" t="s">
        <v>341</v>
      </c>
    </row>
    <row r="203" spans="4:5" ht="14.25" customHeight="1">
      <c r="D203" s="168" t="s">
        <v>554</v>
      </c>
      <c r="E203" s="168" t="s">
        <v>343</v>
      </c>
    </row>
    <row r="204" spans="4:5" ht="14.25" customHeight="1">
      <c r="D204" s="168" t="s">
        <v>555</v>
      </c>
      <c r="E204" s="168" t="s">
        <v>345</v>
      </c>
    </row>
    <row r="205" spans="4:5" ht="14.25" customHeight="1">
      <c r="D205" s="168" t="s">
        <v>556</v>
      </c>
      <c r="E205" s="168" t="s">
        <v>347</v>
      </c>
    </row>
    <row r="206" spans="4:5" ht="14.25" customHeight="1">
      <c r="D206" s="168" t="s">
        <v>557</v>
      </c>
      <c r="E206" s="168" t="s">
        <v>350</v>
      </c>
    </row>
    <row r="207" spans="4:5" ht="14.25" customHeight="1">
      <c r="D207" s="168" t="s">
        <v>558</v>
      </c>
      <c r="E207" s="168" t="s">
        <v>339</v>
      </c>
    </row>
    <row r="208" spans="4:5" ht="14.25" customHeight="1">
      <c r="D208" s="168" t="s">
        <v>559</v>
      </c>
      <c r="E208" s="168" t="s">
        <v>341</v>
      </c>
    </row>
    <row r="209" spans="4:5" ht="14.25" customHeight="1">
      <c r="D209" s="168" t="s">
        <v>560</v>
      </c>
      <c r="E209" s="168" t="s">
        <v>343</v>
      </c>
    </row>
    <row r="210" spans="4:5" ht="14.25" customHeight="1">
      <c r="D210" s="168" t="s">
        <v>561</v>
      </c>
      <c r="E210" s="168" t="s">
        <v>345</v>
      </c>
    </row>
    <row r="211" spans="4:5" ht="14.25" customHeight="1">
      <c r="D211" s="168" t="s">
        <v>562</v>
      </c>
      <c r="E211" s="168" t="s">
        <v>347</v>
      </c>
    </row>
    <row r="212" spans="4:5" ht="14.25" customHeight="1">
      <c r="D212" s="168" t="s">
        <v>563</v>
      </c>
      <c r="E212" s="168" t="s">
        <v>371</v>
      </c>
    </row>
    <row r="213" spans="4:5" ht="14.25" customHeight="1">
      <c r="D213" s="168" t="s">
        <v>564</v>
      </c>
      <c r="E213" s="168" t="s">
        <v>373</v>
      </c>
    </row>
    <row r="214" spans="4:5" ht="14.25" customHeight="1">
      <c r="D214" s="168" t="s">
        <v>565</v>
      </c>
      <c r="E214" s="168" t="s">
        <v>375</v>
      </c>
    </row>
    <row r="215" spans="4:5" ht="14.25" customHeight="1">
      <c r="D215" s="168" t="s">
        <v>566</v>
      </c>
      <c r="E215" s="168" t="s">
        <v>377</v>
      </c>
    </row>
    <row r="216" spans="4:5" ht="14.25" customHeight="1">
      <c r="D216" s="168" t="s">
        <v>567</v>
      </c>
      <c r="E216" s="168" t="s">
        <v>337</v>
      </c>
    </row>
    <row r="217" spans="4:5" ht="14.25" customHeight="1">
      <c r="D217" s="168" t="s">
        <v>568</v>
      </c>
      <c r="E217" s="168" t="s">
        <v>339</v>
      </c>
    </row>
    <row r="218" spans="4:5" ht="14.25" customHeight="1">
      <c r="D218" s="168" t="s">
        <v>569</v>
      </c>
      <c r="E218" s="168" t="s">
        <v>341</v>
      </c>
    </row>
    <row r="219" spans="4:5" ht="14.25" customHeight="1">
      <c r="D219" s="168" t="s">
        <v>570</v>
      </c>
      <c r="E219" s="168" t="s">
        <v>343</v>
      </c>
    </row>
    <row r="220" spans="4:5" ht="14.25" customHeight="1">
      <c r="D220" s="168" t="s">
        <v>571</v>
      </c>
      <c r="E220" s="168" t="s">
        <v>345</v>
      </c>
    </row>
    <row r="221" spans="4:5" ht="14.25" customHeight="1">
      <c r="D221" s="168" t="s">
        <v>572</v>
      </c>
      <c r="E221" s="168" t="s">
        <v>347</v>
      </c>
    </row>
    <row r="222" spans="4:5" ht="14.25" customHeight="1">
      <c r="D222" s="168" t="s">
        <v>573</v>
      </c>
      <c r="E222" s="168" t="s">
        <v>350</v>
      </c>
    </row>
    <row r="223" spans="4:5" ht="14.25" customHeight="1">
      <c r="D223" s="168" t="s">
        <v>574</v>
      </c>
      <c r="E223" s="168" t="s">
        <v>339</v>
      </c>
    </row>
    <row r="224" spans="4:5" ht="14.25" customHeight="1">
      <c r="D224" s="168" t="s">
        <v>575</v>
      </c>
      <c r="E224" s="168" t="s">
        <v>341</v>
      </c>
    </row>
    <row r="225" spans="4:5" ht="14.25" customHeight="1">
      <c r="D225" s="168" t="s">
        <v>576</v>
      </c>
      <c r="E225" s="168" t="s">
        <v>343</v>
      </c>
    </row>
    <row r="226" spans="4:5" ht="14.25" customHeight="1">
      <c r="D226" s="168" t="s">
        <v>577</v>
      </c>
      <c r="E226" s="168" t="s">
        <v>345</v>
      </c>
    </row>
    <row r="227" spans="4:5" ht="14.25" customHeight="1">
      <c r="D227" s="168" t="s">
        <v>578</v>
      </c>
      <c r="E227" s="168" t="s">
        <v>347</v>
      </c>
    </row>
    <row r="228" spans="4:5" ht="14.25" customHeight="1">
      <c r="D228" s="168" t="s">
        <v>579</v>
      </c>
      <c r="E228" s="168" t="s">
        <v>350</v>
      </c>
    </row>
    <row r="229" spans="4:5" ht="14.25" customHeight="1">
      <c r="D229" s="168" t="s">
        <v>580</v>
      </c>
      <c r="E229" s="168" t="s">
        <v>341</v>
      </c>
    </row>
    <row r="230" spans="4:5" ht="14.25" customHeight="1">
      <c r="D230" s="168" t="s">
        <v>581</v>
      </c>
      <c r="E230" s="168" t="s">
        <v>343</v>
      </c>
    </row>
    <row r="231" spans="4:5" ht="14.25" customHeight="1">
      <c r="D231" s="168" t="s">
        <v>582</v>
      </c>
      <c r="E231" s="168" t="s">
        <v>345</v>
      </c>
    </row>
    <row r="232" spans="4:5" ht="14.25" customHeight="1">
      <c r="D232" s="168" t="s">
        <v>583</v>
      </c>
      <c r="E232" s="168" t="s">
        <v>347</v>
      </c>
    </row>
    <row r="233" spans="4:5" ht="14.25" customHeight="1">
      <c r="D233" s="168" t="s">
        <v>584</v>
      </c>
      <c r="E233" s="168" t="s">
        <v>339</v>
      </c>
    </row>
    <row r="234" spans="4:5" ht="14.25" customHeight="1">
      <c r="D234" s="168" t="s">
        <v>585</v>
      </c>
      <c r="E234" s="168" t="s">
        <v>341</v>
      </c>
    </row>
    <row r="235" spans="4:5" ht="14.25" customHeight="1">
      <c r="D235" s="168" t="s">
        <v>586</v>
      </c>
      <c r="E235" s="168" t="s">
        <v>343</v>
      </c>
    </row>
    <row r="236" spans="4:5" ht="14.25" customHeight="1">
      <c r="D236" s="168" t="s">
        <v>587</v>
      </c>
      <c r="E236" s="168" t="s">
        <v>371</v>
      </c>
    </row>
    <row r="237" spans="4:5" ht="14.25" customHeight="1">
      <c r="D237" s="168" t="s">
        <v>588</v>
      </c>
      <c r="E237" s="168" t="s">
        <v>373</v>
      </c>
    </row>
    <row r="238" spans="4:5" ht="14.25" customHeight="1">
      <c r="D238" s="168" t="s">
        <v>589</v>
      </c>
      <c r="E238" s="168" t="s">
        <v>375</v>
      </c>
    </row>
    <row r="239" spans="4:5" ht="14.25" customHeight="1">
      <c r="D239" s="168" t="s">
        <v>590</v>
      </c>
      <c r="E239" s="168" t="s">
        <v>377</v>
      </c>
    </row>
    <row r="240" spans="4:5" ht="14.25" customHeight="1">
      <c r="D240" s="168" t="s">
        <v>591</v>
      </c>
      <c r="E240" s="168" t="s">
        <v>371</v>
      </c>
    </row>
    <row r="241" spans="4:5" ht="14.25" customHeight="1">
      <c r="D241" s="168" t="s">
        <v>592</v>
      </c>
      <c r="E241" s="168" t="s">
        <v>373</v>
      </c>
    </row>
    <row r="242" spans="4:5" ht="14.25" customHeight="1">
      <c r="D242" s="168" t="s">
        <v>593</v>
      </c>
      <c r="E242" s="168" t="s">
        <v>375</v>
      </c>
    </row>
    <row r="243" spans="4:5" ht="14.25" customHeight="1">
      <c r="D243" s="168" t="s">
        <v>594</v>
      </c>
      <c r="E243" s="168" t="s">
        <v>377</v>
      </c>
    </row>
    <row r="244" spans="4:5" ht="14.25" customHeight="1">
      <c r="D244" s="168" t="s">
        <v>595</v>
      </c>
      <c r="E244" s="168" t="s">
        <v>371</v>
      </c>
    </row>
    <row r="245" spans="4:5" ht="14.25" customHeight="1">
      <c r="D245" s="168" t="s">
        <v>596</v>
      </c>
      <c r="E245" s="168" t="s">
        <v>373</v>
      </c>
    </row>
    <row r="246" spans="4:5" ht="14.25" customHeight="1">
      <c r="D246" s="168" t="s">
        <v>597</v>
      </c>
      <c r="E246" s="168" t="s">
        <v>375</v>
      </c>
    </row>
    <row r="247" spans="4:5" ht="14.25" customHeight="1">
      <c r="D247" s="168" t="s">
        <v>598</v>
      </c>
      <c r="E247" s="168" t="s">
        <v>377</v>
      </c>
    </row>
    <row r="248" spans="4:5" ht="14.25" customHeight="1">
      <c r="D248" s="168" t="s">
        <v>599</v>
      </c>
      <c r="E248" s="168" t="s">
        <v>337</v>
      </c>
    </row>
    <row r="249" spans="4:5" ht="14.25" customHeight="1">
      <c r="D249" s="168" t="s">
        <v>600</v>
      </c>
      <c r="E249" s="168" t="s">
        <v>343</v>
      </c>
    </row>
    <row r="250" spans="4:5" ht="14.25" customHeight="1">
      <c r="D250" s="168" t="s">
        <v>601</v>
      </c>
      <c r="E250" s="168" t="s">
        <v>345</v>
      </c>
    </row>
    <row r="251" spans="4:5" ht="14.25" customHeight="1">
      <c r="D251" s="168" t="s">
        <v>602</v>
      </c>
      <c r="E251" s="168" t="s">
        <v>347</v>
      </c>
    </row>
    <row r="252" spans="4:5" ht="14.25" customHeight="1">
      <c r="D252" s="168" t="s">
        <v>603</v>
      </c>
      <c r="E252" s="168" t="s">
        <v>350</v>
      </c>
    </row>
    <row r="253" spans="4:5" ht="14.25" customHeight="1">
      <c r="D253" s="168" t="s">
        <v>604</v>
      </c>
      <c r="E253" s="168" t="s">
        <v>337</v>
      </c>
    </row>
    <row r="254" spans="4:5" ht="14.25" customHeight="1">
      <c r="D254" s="168" t="s">
        <v>605</v>
      </c>
      <c r="E254" s="168" t="s">
        <v>339</v>
      </c>
    </row>
    <row r="255" spans="4:5" ht="14.25" customHeight="1">
      <c r="D255" s="168" t="s">
        <v>606</v>
      </c>
      <c r="E255" s="168" t="s">
        <v>341</v>
      </c>
    </row>
    <row r="256" spans="4:5" ht="14.25" customHeight="1">
      <c r="D256" s="168" t="s">
        <v>607</v>
      </c>
      <c r="E256" s="168" t="s">
        <v>343</v>
      </c>
    </row>
    <row r="257" spans="4:5" ht="14.25" customHeight="1">
      <c r="D257" s="168" t="s">
        <v>608</v>
      </c>
      <c r="E257" s="168" t="s">
        <v>339</v>
      </c>
    </row>
    <row r="258" spans="4:5" ht="14.25" customHeight="1">
      <c r="D258" s="168" t="s">
        <v>609</v>
      </c>
      <c r="E258" s="168" t="s">
        <v>341</v>
      </c>
    </row>
    <row r="259" spans="4:5" ht="14.25" customHeight="1">
      <c r="D259" s="168" t="s">
        <v>610</v>
      </c>
      <c r="E259" s="168" t="s">
        <v>343</v>
      </c>
    </row>
    <row r="260" spans="4:5" ht="14.25" customHeight="1">
      <c r="D260" s="168" t="s">
        <v>611</v>
      </c>
      <c r="E260" s="168" t="s">
        <v>371</v>
      </c>
    </row>
    <row r="261" spans="4:5" ht="14.25" customHeight="1">
      <c r="D261" s="168" t="s">
        <v>612</v>
      </c>
      <c r="E261" s="168" t="s">
        <v>373</v>
      </c>
    </row>
    <row r="262" spans="4:5" ht="14.25" customHeight="1">
      <c r="D262" s="168" t="s">
        <v>613</v>
      </c>
      <c r="E262" s="168" t="s">
        <v>375</v>
      </c>
    </row>
    <row r="263" spans="4:5" ht="14.25" customHeight="1">
      <c r="D263" s="168" t="s">
        <v>614</v>
      </c>
      <c r="E263" s="168" t="s">
        <v>377</v>
      </c>
    </row>
    <row r="264" spans="4:5" ht="14.25" customHeight="1">
      <c r="D264" s="168" t="s">
        <v>615</v>
      </c>
      <c r="E264" s="168" t="s">
        <v>371</v>
      </c>
    </row>
    <row r="265" spans="4:5" ht="14.25" customHeight="1">
      <c r="D265" s="168" t="s">
        <v>616</v>
      </c>
      <c r="E265" s="168" t="s">
        <v>373</v>
      </c>
    </row>
    <row r="266" spans="4:5" ht="14.25" customHeight="1">
      <c r="D266" s="168" t="s">
        <v>617</v>
      </c>
      <c r="E266" s="168" t="s">
        <v>375</v>
      </c>
    </row>
    <row r="267" spans="4:5" ht="14.25" customHeight="1">
      <c r="D267" s="168" t="s">
        <v>618</v>
      </c>
      <c r="E267" s="168" t="s">
        <v>377</v>
      </c>
    </row>
    <row r="268" spans="4:5" ht="14.25" customHeight="1">
      <c r="D268" s="168" t="s">
        <v>619</v>
      </c>
      <c r="E268" s="168" t="s">
        <v>339</v>
      </c>
    </row>
    <row r="269" spans="4:5" ht="14.25" customHeight="1">
      <c r="D269" s="168" t="s">
        <v>620</v>
      </c>
      <c r="E269" s="168" t="s">
        <v>341</v>
      </c>
    </row>
    <row r="270" spans="4:5" ht="14.25" customHeight="1">
      <c r="D270" s="168" t="s">
        <v>621</v>
      </c>
      <c r="E270" s="168" t="s">
        <v>343</v>
      </c>
    </row>
    <row r="271" spans="4:5" ht="14.25" customHeight="1">
      <c r="D271" s="168" t="s">
        <v>622</v>
      </c>
      <c r="E271" s="168" t="s">
        <v>371</v>
      </c>
    </row>
    <row r="272" spans="4:5" ht="14.25" customHeight="1">
      <c r="D272" s="168" t="s">
        <v>623</v>
      </c>
      <c r="E272" s="168" t="s">
        <v>373</v>
      </c>
    </row>
    <row r="273" spans="4:5" ht="14.25" customHeight="1">
      <c r="D273" s="168" t="s">
        <v>624</v>
      </c>
      <c r="E273" s="168" t="s">
        <v>375</v>
      </c>
    </row>
    <row r="274" spans="4:5" ht="14.25" customHeight="1">
      <c r="D274" s="168" t="s">
        <v>625</v>
      </c>
      <c r="E274" s="168" t="s">
        <v>377</v>
      </c>
    </row>
    <row r="275" spans="4:5" ht="14.25" customHeight="1">
      <c r="D275" s="168" t="s">
        <v>626</v>
      </c>
      <c r="E275" s="168" t="s">
        <v>337</v>
      </c>
    </row>
    <row r="276" spans="4:5" ht="14.25" customHeight="1">
      <c r="D276" s="168" t="s">
        <v>627</v>
      </c>
      <c r="E276" s="168" t="s">
        <v>339</v>
      </c>
    </row>
    <row r="277" spans="4:5" ht="14.25" customHeight="1">
      <c r="D277" s="168" t="s">
        <v>628</v>
      </c>
      <c r="E277" s="168" t="s">
        <v>341</v>
      </c>
    </row>
    <row r="278" spans="4:5" ht="14.25" customHeight="1">
      <c r="D278" s="168" t="s">
        <v>629</v>
      </c>
      <c r="E278" s="168" t="s">
        <v>347</v>
      </c>
    </row>
    <row r="279" spans="4:5" ht="14.25" customHeight="1">
      <c r="D279" s="168" t="s">
        <v>630</v>
      </c>
      <c r="E279" s="168" t="s">
        <v>337</v>
      </c>
    </row>
    <row r="280" spans="4:5" ht="14.25" customHeight="1">
      <c r="D280" s="168" t="s">
        <v>631</v>
      </c>
      <c r="E280" s="168" t="s">
        <v>339</v>
      </c>
    </row>
    <row r="281" spans="4:5" ht="14.25" customHeight="1">
      <c r="D281" s="168" t="s">
        <v>632</v>
      </c>
      <c r="E281" s="168" t="s">
        <v>341</v>
      </c>
    </row>
    <row r="282" spans="4:5" ht="14.25" customHeight="1">
      <c r="D282" s="168" t="s">
        <v>633</v>
      </c>
      <c r="E282" s="168" t="s">
        <v>343</v>
      </c>
    </row>
    <row r="283" spans="4:5" ht="14.25" customHeight="1">
      <c r="D283" s="168" t="s">
        <v>634</v>
      </c>
      <c r="E283" s="168" t="s">
        <v>337</v>
      </c>
    </row>
    <row r="284" spans="4:5" ht="14.25" customHeight="1">
      <c r="D284" s="168" t="s">
        <v>635</v>
      </c>
      <c r="E284" s="168" t="s">
        <v>339</v>
      </c>
    </row>
    <row r="285" spans="4:5" ht="14.25" customHeight="1">
      <c r="D285" s="168" t="s">
        <v>636</v>
      </c>
      <c r="E285" s="168" t="s">
        <v>341</v>
      </c>
    </row>
    <row r="286" spans="4:5" ht="14.25" customHeight="1">
      <c r="D286" s="168" t="s">
        <v>637</v>
      </c>
      <c r="E286" s="168" t="s">
        <v>343</v>
      </c>
    </row>
    <row r="287" spans="4:5" ht="14.25" customHeight="1">
      <c r="D287" s="168" t="s">
        <v>638</v>
      </c>
      <c r="E287" s="168" t="s">
        <v>337</v>
      </c>
    </row>
    <row r="288" spans="4:5" ht="14.25" customHeight="1">
      <c r="D288" s="168" t="s">
        <v>639</v>
      </c>
      <c r="E288" s="168" t="s">
        <v>339</v>
      </c>
    </row>
    <row r="289" spans="4:5" ht="14.25" customHeight="1">
      <c r="D289" s="168" t="s">
        <v>640</v>
      </c>
      <c r="E289" s="168" t="s">
        <v>341</v>
      </c>
    </row>
    <row r="290" spans="4:5" ht="14.25" customHeight="1">
      <c r="D290" s="168" t="s">
        <v>641</v>
      </c>
      <c r="E290" s="168" t="s">
        <v>343</v>
      </c>
    </row>
    <row r="291" spans="4:5" ht="14.25" customHeight="1">
      <c r="D291" s="168" t="s">
        <v>642</v>
      </c>
      <c r="E291" s="168" t="s">
        <v>345</v>
      </c>
    </row>
    <row r="292" spans="4:5" ht="14.25" customHeight="1">
      <c r="D292" s="168" t="s">
        <v>643</v>
      </c>
      <c r="E292" s="168" t="s">
        <v>371</v>
      </c>
    </row>
    <row r="293" spans="4:5" ht="14.25" customHeight="1">
      <c r="D293" s="168" t="s">
        <v>644</v>
      </c>
      <c r="E293" s="168" t="s">
        <v>373</v>
      </c>
    </row>
    <row r="294" spans="4:5" ht="14.25" customHeight="1">
      <c r="D294" s="168" t="s">
        <v>645</v>
      </c>
      <c r="E294" s="168" t="s">
        <v>375</v>
      </c>
    </row>
    <row r="295" spans="4:5" ht="14.25" customHeight="1">
      <c r="D295" s="168" t="s">
        <v>646</v>
      </c>
      <c r="E295" s="168" t="s">
        <v>343</v>
      </c>
    </row>
    <row r="296" spans="4:5" ht="14.25" customHeight="1">
      <c r="D296" s="168" t="s">
        <v>647</v>
      </c>
      <c r="E296" s="168" t="s">
        <v>345</v>
      </c>
    </row>
    <row r="297" spans="4:5" ht="14.25" customHeight="1">
      <c r="D297" s="168" t="s">
        <v>648</v>
      </c>
      <c r="E297" s="168" t="s">
        <v>347</v>
      </c>
    </row>
    <row r="298" spans="4:5" ht="14.25" customHeight="1">
      <c r="D298" s="168" t="s">
        <v>649</v>
      </c>
      <c r="E298" s="168" t="s">
        <v>350</v>
      </c>
    </row>
    <row r="299" spans="4:5" ht="14.25" customHeight="1">
      <c r="D299" s="168" t="s">
        <v>650</v>
      </c>
      <c r="E299" s="168" t="s">
        <v>394</v>
      </c>
    </row>
    <row r="300" spans="4:5" ht="14.25" customHeight="1">
      <c r="D300" s="168" t="s">
        <v>651</v>
      </c>
      <c r="E300" s="168" t="s">
        <v>339</v>
      </c>
    </row>
    <row r="301" spans="4:5" ht="14.25" customHeight="1">
      <c r="D301" s="168" t="s">
        <v>652</v>
      </c>
      <c r="E301" s="168" t="s">
        <v>341</v>
      </c>
    </row>
    <row r="302" spans="4:5" ht="14.25" customHeight="1">
      <c r="D302" s="5" t="s">
        <v>653</v>
      </c>
      <c r="E302" s="5" t="s">
        <v>343</v>
      </c>
    </row>
    <row r="303" spans="4:5" ht="14.25" customHeight="1">
      <c r="D303" s="5" t="s">
        <v>654</v>
      </c>
      <c r="E303" s="5" t="s">
        <v>345</v>
      </c>
    </row>
    <row r="304" spans="4:5" ht="14.25" customHeight="1">
      <c r="D304" s="168" t="s">
        <v>655</v>
      </c>
      <c r="E304" s="168" t="s">
        <v>347</v>
      </c>
    </row>
    <row r="305" spans="4:5" ht="14.25" customHeight="1">
      <c r="D305" s="168" t="s">
        <v>656</v>
      </c>
      <c r="E305" s="168" t="s">
        <v>350</v>
      </c>
    </row>
    <row r="306" spans="4:5" ht="14.25" customHeight="1">
      <c r="D306" s="168" t="s">
        <v>657</v>
      </c>
      <c r="E306" s="168" t="s">
        <v>394</v>
      </c>
    </row>
    <row r="307" spans="4:5" ht="14.25" customHeight="1">
      <c r="D307" s="168" t="s">
        <v>658</v>
      </c>
      <c r="E307" s="168" t="s">
        <v>371</v>
      </c>
    </row>
    <row r="308" spans="4:5" ht="14.25" customHeight="1">
      <c r="D308" s="168" t="s">
        <v>659</v>
      </c>
      <c r="E308" s="168" t="s">
        <v>373</v>
      </c>
    </row>
    <row r="309" spans="4:5" ht="14.25" customHeight="1">
      <c r="D309" s="168" t="s">
        <v>660</v>
      </c>
      <c r="E309" s="168" t="s">
        <v>375</v>
      </c>
    </row>
    <row r="310" spans="4:5" ht="14.25" customHeight="1">
      <c r="D310" s="5" t="s">
        <v>661</v>
      </c>
      <c r="E310" s="5" t="s">
        <v>377</v>
      </c>
    </row>
    <row r="311" spans="4:5" ht="14.25" customHeight="1">
      <c r="D311" s="176" t="s">
        <v>662</v>
      </c>
    </row>
    <row r="312" spans="4:5" ht="14.25" customHeight="1">
      <c r="D312" s="5" t="s">
        <v>663</v>
      </c>
      <c r="E312" s="5" t="s">
        <v>663</v>
      </c>
    </row>
    <row r="313" spans="4:5" ht="14.25" customHeight="1"/>
    <row r="314" spans="4:5" ht="14.25" customHeight="1">
      <c r="D314" s="5" t="s">
        <v>198</v>
      </c>
      <c r="E314" s="5" t="s">
        <v>201</v>
      </c>
    </row>
    <row r="315" spans="4:5" ht="14.25" customHeight="1">
      <c r="D315" s="5" t="s">
        <v>664</v>
      </c>
      <c r="E315" s="5" t="s">
        <v>201</v>
      </c>
    </row>
    <row r="316" spans="4:5" ht="14.25" customHeight="1">
      <c r="D316" s="5" t="s">
        <v>665</v>
      </c>
      <c r="E316" s="5" t="s">
        <v>201</v>
      </c>
    </row>
    <row r="317" spans="4:5" ht="14.25" customHeight="1">
      <c r="D317" s="5" t="s">
        <v>208</v>
      </c>
      <c r="E317" s="5" t="s">
        <v>201</v>
      </c>
    </row>
    <row r="318" spans="4:5" ht="14.25" customHeight="1">
      <c r="D318" s="5" t="s">
        <v>210</v>
      </c>
      <c r="E318" s="5" t="s">
        <v>201</v>
      </c>
    </row>
    <row r="319" spans="4:5" ht="14.25" customHeight="1">
      <c r="D319" s="5" t="s">
        <v>666</v>
      </c>
      <c r="E319" s="5" t="s">
        <v>201</v>
      </c>
    </row>
    <row r="320" spans="4:5" ht="14.25" customHeight="1">
      <c r="D320" s="5" t="s">
        <v>212</v>
      </c>
      <c r="E320" s="5" t="s">
        <v>201</v>
      </c>
    </row>
    <row r="321" spans="4:5" ht="14.25" customHeight="1">
      <c r="D321" s="5" t="s">
        <v>213</v>
      </c>
      <c r="E321" s="5" t="s">
        <v>201</v>
      </c>
    </row>
    <row r="322" spans="4:5" ht="14.25" customHeight="1">
      <c r="D322" s="5" t="s">
        <v>214</v>
      </c>
      <c r="E322" s="5" t="s">
        <v>201</v>
      </c>
    </row>
    <row r="323" spans="4:5" ht="14.25" customHeight="1">
      <c r="D323" s="5" t="s">
        <v>667</v>
      </c>
      <c r="E323" s="5" t="s">
        <v>668</v>
      </c>
    </row>
    <row r="324" spans="4:5" ht="14.25" customHeight="1">
      <c r="D324" s="5" t="s">
        <v>221</v>
      </c>
      <c r="E324" s="5" t="s">
        <v>201</v>
      </c>
    </row>
    <row r="325" spans="4:5" ht="14.25" customHeight="1">
      <c r="D325" s="5" t="s">
        <v>669</v>
      </c>
      <c r="E325" s="5" t="s">
        <v>201</v>
      </c>
    </row>
    <row r="326" spans="4:5" ht="14.25" customHeight="1">
      <c r="D326" s="5" t="s">
        <v>670</v>
      </c>
      <c r="E326" s="5" t="s">
        <v>201</v>
      </c>
    </row>
    <row r="327" spans="4:5" ht="14.25" customHeight="1">
      <c r="D327" s="5" t="s">
        <v>671</v>
      </c>
      <c r="E327" s="5" t="s">
        <v>201</v>
      </c>
    </row>
    <row r="328" spans="4:5" ht="14.25" customHeight="1">
      <c r="D328" s="5" t="s">
        <v>672</v>
      </c>
      <c r="E328" s="5" t="s">
        <v>201</v>
      </c>
    </row>
    <row r="329" spans="4:5" ht="14.25" customHeight="1">
      <c r="D329" s="5" t="s">
        <v>673</v>
      </c>
      <c r="E329" s="5" t="s">
        <v>201</v>
      </c>
    </row>
    <row r="330" spans="4:5" ht="14.25" customHeight="1">
      <c r="D330" s="5" t="s">
        <v>674</v>
      </c>
      <c r="E330" s="5" t="s">
        <v>201</v>
      </c>
    </row>
    <row r="331" spans="4:5" ht="14.25" customHeight="1">
      <c r="D331" s="5" t="s">
        <v>234</v>
      </c>
      <c r="E331" s="5" t="s">
        <v>201</v>
      </c>
    </row>
    <row r="332" spans="4:5" ht="14.25" customHeight="1">
      <c r="D332" s="5" t="s">
        <v>675</v>
      </c>
      <c r="E332" s="5" t="s">
        <v>201</v>
      </c>
    </row>
    <row r="333" spans="4:5" ht="14.25" customHeight="1">
      <c r="D333" s="5" t="s">
        <v>676</v>
      </c>
      <c r="E333" s="5" t="s">
        <v>201</v>
      </c>
    </row>
    <row r="334" spans="4:5" ht="14.25" customHeight="1">
      <c r="D334" s="5" t="s">
        <v>239</v>
      </c>
      <c r="E334" s="5" t="s">
        <v>201</v>
      </c>
    </row>
    <row r="335" spans="4:5" ht="14.25" customHeight="1">
      <c r="D335" s="5" t="s">
        <v>242</v>
      </c>
      <c r="E335" s="5" t="s">
        <v>201</v>
      </c>
    </row>
    <row r="336" spans="4:5" ht="14.25" customHeight="1">
      <c r="D336" s="5" t="s">
        <v>677</v>
      </c>
      <c r="E336" s="5" t="s">
        <v>201</v>
      </c>
    </row>
    <row r="337" spans="4:5" ht="14.25" customHeight="1">
      <c r="D337" s="5" t="s">
        <v>678</v>
      </c>
      <c r="E337" s="5" t="s">
        <v>201</v>
      </c>
    </row>
    <row r="338" spans="4:5" ht="14.25" customHeight="1">
      <c r="D338" s="5" t="s">
        <v>679</v>
      </c>
      <c r="E338" s="5" t="s">
        <v>201</v>
      </c>
    </row>
    <row r="339" spans="4:5" ht="14.25" customHeight="1">
      <c r="D339" s="5" t="s">
        <v>680</v>
      </c>
      <c r="E339" s="5" t="s">
        <v>201</v>
      </c>
    </row>
    <row r="340" spans="4:5" ht="14.25" customHeight="1">
      <c r="D340" s="5" t="s">
        <v>681</v>
      </c>
      <c r="E340" s="5" t="s">
        <v>201</v>
      </c>
    </row>
    <row r="341" spans="4:5" ht="14.25" customHeight="1">
      <c r="D341" s="5" t="s">
        <v>682</v>
      </c>
      <c r="E341" s="5" t="s">
        <v>201</v>
      </c>
    </row>
    <row r="342" spans="4:5" ht="14.25" customHeight="1">
      <c r="D342" s="5" t="s">
        <v>683</v>
      </c>
      <c r="E342" s="5" t="s">
        <v>201</v>
      </c>
    </row>
    <row r="343" spans="4:5" ht="14.25" customHeight="1">
      <c r="D343" s="5" t="s">
        <v>684</v>
      </c>
      <c r="E343" s="5" t="s">
        <v>201</v>
      </c>
    </row>
    <row r="344" spans="4:5" ht="14.25" customHeight="1">
      <c r="D344" s="5" t="s">
        <v>685</v>
      </c>
      <c r="E344" s="5" t="s">
        <v>201</v>
      </c>
    </row>
    <row r="345" spans="4:5" ht="14.25" customHeight="1">
      <c r="D345" s="5" t="s">
        <v>686</v>
      </c>
      <c r="E345" s="5" t="s">
        <v>201</v>
      </c>
    </row>
    <row r="346" spans="4:5" ht="14.25" customHeight="1">
      <c r="D346" s="5" t="s">
        <v>248</v>
      </c>
      <c r="E346" s="5" t="s">
        <v>201</v>
      </c>
    </row>
    <row r="347" spans="4:5" ht="14.25" customHeight="1">
      <c r="D347" s="5" t="s">
        <v>249</v>
      </c>
      <c r="E347" s="5" t="s">
        <v>201</v>
      </c>
    </row>
    <row r="348" spans="4:5" ht="14.25" customHeight="1">
      <c r="D348" s="5" t="s">
        <v>687</v>
      </c>
      <c r="E348" s="5" t="s">
        <v>201</v>
      </c>
    </row>
    <row r="349" spans="4:5" ht="14.25" customHeight="1">
      <c r="D349" s="5" t="s">
        <v>251</v>
      </c>
      <c r="E349" s="5" t="s">
        <v>201</v>
      </c>
    </row>
    <row r="350" spans="4:5" ht="14.25" customHeight="1">
      <c r="D350" s="5" t="s">
        <v>252</v>
      </c>
      <c r="E350" s="5" t="s">
        <v>201</v>
      </c>
    </row>
    <row r="351" spans="4:5" ht="14.25" customHeight="1">
      <c r="D351" s="5" t="s">
        <v>688</v>
      </c>
      <c r="E351" s="5" t="s">
        <v>201</v>
      </c>
    </row>
    <row r="352" spans="4:5" ht="14.25" customHeight="1">
      <c r="D352" s="5" t="s">
        <v>689</v>
      </c>
      <c r="E352" s="5" t="s">
        <v>201</v>
      </c>
    </row>
    <row r="353" spans="4:5" ht="14.25" customHeight="1">
      <c r="D353" s="5" t="s">
        <v>690</v>
      </c>
      <c r="E353" s="5" t="s">
        <v>201</v>
      </c>
    </row>
    <row r="354" spans="4:5" ht="14.25" customHeight="1">
      <c r="D354" s="5" t="s">
        <v>258</v>
      </c>
      <c r="E354" s="5" t="s">
        <v>201</v>
      </c>
    </row>
    <row r="355" spans="4:5" ht="14.25" customHeight="1">
      <c r="D355" s="5" t="s">
        <v>260</v>
      </c>
      <c r="E355" s="5" t="s">
        <v>201</v>
      </c>
    </row>
    <row r="356" spans="4:5" ht="14.25" customHeight="1">
      <c r="D356" s="5" t="s">
        <v>261</v>
      </c>
      <c r="E356" s="5" t="s">
        <v>201</v>
      </c>
    </row>
    <row r="357" spans="4:5" ht="14.25" customHeight="1">
      <c r="D357" s="5" t="s">
        <v>264</v>
      </c>
      <c r="E357" s="5" t="s">
        <v>201</v>
      </c>
    </row>
    <row r="358" spans="4:5" ht="14.25" customHeight="1">
      <c r="D358" s="5" t="s">
        <v>691</v>
      </c>
      <c r="E358" s="5" t="s">
        <v>201</v>
      </c>
    </row>
    <row r="359" spans="4:5" ht="14.25" customHeight="1">
      <c r="D359" s="5" t="s">
        <v>266</v>
      </c>
      <c r="E359" s="5" t="s">
        <v>201</v>
      </c>
    </row>
    <row r="360" spans="4:5" ht="14.25" customHeight="1">
      <c r="D360" s="5" t="s">
        <v>267</v>
      </c>
      <c r="E360" s="5" t="s">
        <v>201</v>
      </c>
    </row>
    <row r="361" spans="4:5" ht="14.25" customHeight="1">
      <c r="D361" s="5" t="s">
        <v>692</v>
      </c>
      <c r="E361" s="5" t="s">
        <v>201</v>
      </c>
    </row>
    <row r="362" spans="4:5" ht="14.25" customHeight="1">
      <c r="D362" s="5" t="s">
        <v>693</v>
      </c>
      <c r="E362" s="5" t="s">
        <v>201</v>
      </c>
    </row>
    <row r="363" spans="4:5" ht="14.25" customHeight="1">
      <c r="D363" s="5" t="s">
        <v>694</v>
      </c>
      <c r="E363" s="5" t="s">
        <v>201</v>
      </c>
    </row>
    <row r="364" spans="4:5" ht="14.25" customHeight="1">
      <c r="D364" s="5" t="s">
        <v>695</v>
      </c>
      <c r="E364" s="5" t="s">
        <v>201</v>
      </c>
    </row>
    <row r="365" spans="4:5" ht="14.25" customHeight="1">
      <c r="D365" s="5" t="s">
        <v>696</v>
      </c>
      <c r="E365" s="5" t="s">
        <v>201</v>
      </c>
    </row>
    <row r="366" spans="4:5" ht="14.25" customHeight="1">
      <c r="D366" s="5" t="s">
        <v>697</v>
      </c>
      <c r="E366" s="5" t="s">
        <v>201</v>
      </c>
    </row>
    <row r="367" spans="4:5" ht="14.25" customHeight="1">
      <c r="D367" s="5" t="s">
        <v>698</v>
      </c>
      <c r="E367" s="5" t="s">
        <v>201</v>
      </c>
    </row>
    <row r="368" spans="4:5" ht="14.25" customHeight="1">
      <c r="D368" s="5" t="s">
        <v>699</v>
      </c>
      <c r="E368" s="5" t="s">
        <v>201</v>
      </c>
    </row>
    <row r="369" spans="4:5" ht="14.25" customHeight="1">
      <c r="D369" s="5" t="s">
        <v>700</v>
      </c>
      <c r="E369" s="5" t="s">
        <v>201</v>
      </c>
    </row>
    <row r="370" spans="4:5" ht="14.25" customHeight="1">
      <c r="D370" s="5" t="s">
        <v>701</v>
      </c>
      <c r="E370" s="5" t="s">
        <v>201</v>
      </c>
    </row>
    <row r="371" spans="4:5" ht="14.25" customHeight="1">
      <c r="D371" s="5" t="s">
        <v>702</v>
      </c>
      <c r="E371" s="5" t="s">
        <v>201</v>
      </c>
    </row>
    <row r="372" spans="4:5" ht="14.25" customHeight="1">
      <c r="D372" s="5" t="s">
        <v>703</v>
      </c>
      <c r="E372" s="5" t="s">
        <v>201</v>
      </c>
    </row>
    <row r="373" spans="4:5" ht="14.25" customHeight="1">
      <c r="D373" s="5" t="s">
        <v>704</v>
      </c>
      <c r="E373" s="5" t="s">
        <v>201</v>
      </c>
    </row>
    <row r="374" spans="4:5" ht="14.25" customHeight="1">
      <c r="D374" s="5" t="s">
        <v>705</v>
      </c>
      <c r="E374" s="5" t="s">
        <v>201</v>
      </c>
    </row>
    <row r="375" spans="4:5" ht="14.25" customHeight="1">
      <c r="D375" s="5" t="s">
        <v>706</v>
      </c>
      <c r="E375" s="5" t="s">
        <v>201</v>
      </c>
    </row>
    <row r="376" spans="4:5" ht="14.25" customHeight="1">
      <c r="D376" s="5" t="s">
        <v>707</v>
      </c>
      <c r="E376" s="5" t="s">
        <v>201</v>
      </c>
    </row>
    <row r="377" spans="4:5" ht="14.25" customHeight="1">
      <c r="D377" s="5" t="s">
        <v>708</v>
      </c>
      <c r="E377" s="5" t="s">
        <v>201</v>
      </c>
    </row>
    <row r="378" spans="4:5" ht="14.25" customHeight="1">
      <c r="D378" s="5" t="s">
        <v>709</v>
      </c>
      <c r="E378" s="5" t="s">
        <v>201</v>
      </c>
    </row>
    <row r="379" spans="4:5" ht="14.25" customHeight="1">
      <c r="D379" s="5" t="s">
        <v>710</v>
      </c>
      <c r="E379" s="5" t="s">
        <v>201</v>
      </c>
    </row>
    <row r="380" spans="4:5" ht="14.25" customHeight="1">
      <c r="D380" s="5" t="s">
        <v>711</v>
      </c>
      <c r="E380" s="5" t="s">
        <v>201</v>
      </c>
    </row>
    <row r="381" spans="4:5" ht="14.25" customHeight="1">
      <c r="D381" s="5" t="s">
        <v>712</v>
      </c>
      <c r="E381" s="5" t="s">
        <v>201</v>
      </c>
    </row>
    <row r="382" spans="4:5" ht="14.25" customHeight="1">
      <c r="D382" s="5" t="s">
        <v>713</v>
      </c>
      <c r="E382" s="5" t="s">
        <v>201</v>
      </c>
    </row>
    <row r="383" spans="4:5" ht="14.25" customHeight="1">
      <c r="D383" s="5" t="s">
        <v>714</v>
      </c>
      <c r="E383" s="5" t="s">
        <v>201</v>
      </c>
    </row>
    <row r="384" spans="4:5" ht="14.25" customHeight="1">
      <c r="D384" s="5" t="s">
        <v>715</v>
      </c>
      <c r="E384" s="5" t="s">
        <v>201</v>
      </c>
    </row>
    <row r="385" spans="4:5" ht="14.25" customHeight="1">
      <c r="D385" s="5" t="s">
        <v>716</v>
      </c>
      <c r="E385" s="5" t="s">
        <v>201</v>
      </c>
    </row>
    <row r="386" spans="4:5" ht="14.25" customHeight="1">
      <c r="D386" s="5" t="s">
        <v>717</v>
      </c>
      <c r="E386" s="5" t="s">
        <v>201</v>
      </c>
    </row>
    <row r="387" spans="4:5" ht="14.25" customHeight="1">
      <c r="D387" s="5" t="s">
        <v>718</v>
      </c>
      <c r="E387" s="5" t="s">
        <v>201</v>
      </c>
    </row>
    <row r="388" spans="4:5" ht="14.25" customHeight="1">
      <c r="D388" s="5" t="s">
        <v>719</v>
      </c>
      <c r="E388" s="5" t="s">
        <v>201</v>
      </c>
    </row>
    <row r="389" spans="4:5" ht="14.25" customHeight="1">
      <c r="D389" s="5" t="s">
        <v>270</v>
      </c>
      <c r="E389" s="5" t="s">
        <v>201</v>
      </c>
    </row>
    <row r="390" spans="4:5" ht="14.25" customHeight="1">
      <c r="D390" s="5" t="s">
        <v>271</v>
      </c>
      <c r="E390" s="5" t="s">
        <v>201</v>
      </c>
    </row>
    <row r="391" spans="4:5" ht="14.25" customHeight="1">
      <c r="D391" s="5" t="s">
        <v>272</v>
      </c>
      <c r="E391" s="5" t="s">
        <v>201</v>
      </c>
    </row>
    <row r="392" spans="4:5" ht="14.25" customHeight="1">
      <c r="D392" s="5" t="s">
        <v>274</v>
      </c>
      <c r="E392" s="5" t="s">
        <v>201</v>
      </c>
    </row>
    <row r="393" spans="4:5" ht="14.25" customHeight="1">
      <c r="D393" s="5" t="s">
        <v>720</v>
      </c>
      <c r="E393" s="5" t="s">
        <v>201</v>
      </c>
    </row>
    <row r="394" spans="4:5" ht="14.25" customHeight="1">
      <c r="D394" s="5" t="s">
        <v>721</v>
      </c>
      <c r="E394" s="5" t="s">
        <v>201</v>
      </c>
    </row>
    <row r="395" spans="4:5" ht="14.25" customHeight="1"/>
    <row r="396" spans="4:5" ht="14.25" customHeight="1"/>
    <row r="397" spans="4:5" ht="14.25" customHeight="1"/>
    <row r="398" spans="4:5" ht="14.25" customHeight="1"/>
    <row r="399" spans="4:5" ht="14.25" customHeight="1"/>
    <row r="400" spans="4:5"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sheetData>
  <sortState xmlns:xlrd2="http://schemas.microsoft.com/office/spreadsheetml/2017/richdata2" ref="D314:D1124">
    <sortCondition ref="D314:D1124"/>
  </sortState>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AF1095"/>
  <sheetViews>
    <sheetView view="pageBreakPreview" zoomScale="55" zoomScaleNormal="70" zoomScaleSheetLayoutView="55" workbookViewId="0">
      <selection activeCell="D3" sqref="D3"/>
    </sheetView>
  </sheetViews>
  <sheetFormatPr defaultColWidth="12.625" defaultRowHeight="15" customHeight="1"/>
  <cols>
    <col min="1" max="1" width="47.125" customWidth="1"/>
    <col min="2" max="2" width="24.875" customWidth="1"/>
    <col min="3" max="6" width="9.875" customWidth="1"/>
    <col min="7" max="7" width="9.875" style="52" customWidth="1"/>
    <col min="8" max="8" width="9.875" customWidth="1"/>
    <col min="9" max="9" width="9.875" style="53" customWidth="1"/>
    <col min="10" max="10" width="9.875" customWidth="1"/>
    <col min="11" max="12" width="9.875" style="20" customWidth="1"/>
    <col min="13" max="14" width="10.5" customWidth="1"/>
    <col min="15" max="16" width="10.5" style="21" customWidth="1"/>
    <col min="17" max="17" width="46.875" customWidth="1"/>
    <col min="18" max="18" width="24.875" customWidth="1"/>
    <col min="19" max="20" width="10" style="22" customWidth="1"/>
    <col min="21" max="21" width="9.875" customWidth="1"/>
    <col min="22" max="23" width="10" style="22" customWidth="1"/>
    <col min="24" max="25" width="10" style="102" customWidth="1"/>
    <col min="26" max="26" width="10" style="22" customWidth="1"/>
    <col min="27" max="27" width="10" style="105" customWidth="1"/>
    <col min="28" max="28" width="10" style="20" customWidth="1"/>
    <col min="29" max="30" width="10.625" style="22" customWidth="1"/>
    <col min="31" max="32" width="10.625" style="105" customWidth="1"/>
  </cols>
  <sheetData>
    <row r="1" spans="1:32" s="115" customFormat="1" ht="31.15" customHeight="1" thickBot="1">
      <c r="A1" s="115" t="s">
        <v>48</v>
      </c>
      <c r="B1" s="116" t="s">
        <v>1</v>
      </c>
      <c r="C1" s="132" t="e">
        <f>#REF!</f>
        <v>#REF!</v>
      </c>
      <c r="E1" s="116" t="s">
        <v>2</v>
      </c>
      <c r="F1" s="133" t="e">
        <f>#REF!</f>
        <v>#REF!</v>
      </c>
      <c r="G1" s="134"/>
      <c r="H1" s="135"/>
      <c r="I1" s="136"/>
      <c r="K1" s="137"/>
      <c r="L1" s="116" t="s">
        <v>3</v>
      </c>
      <c r="M1" s="479" t="e">
        <f>#REF!</f>
        <v>#REF!</v>
      </c>
      <c r="N1" s="479"/>
      <c r="O1" s="467"/>
      <c r="Q1" s="115" t="s">
        <v>48</v>
      </c>
      <c r="R1" s="116" t="s">
        <v>1</v>
      </c>
      <c r="S1" s="132" t="e">
        <f>C1</f>
        <v>#REF!</v>
      </c>
      <c r="U1" s="116" t="s">
        <v>2</v>
      </c>
      <c r="V1" s="133" t="e">
        <f>F1</f>
        <v>#REF!</v>
      </c>
      <c r="W1" s="134"/>
      <c r="X1" s="135"/>
      <c r="Y1" s="136"/>
      <c r="AA1" s="137"/>
      <c r="AB1" s="116" t="s">
        <v>3</v>
      </c>
      <c r="AC1" s="479" t="e">
        <f>M1</f>
        <v>#REF!</v>
      </c>
      <c r="AD1" s="479"/>
      <c r="AE1" s="467"/>
    </row>
    <row r="2" spans="1:32" ht="20.45" customHeight="1">
      <c r="A2" s="476" t="s">
        <v>4</v>
      </c>
      <c r="B2" s="477"/>
      <c r="C2" s="477"/>
      <c r="D2" s="477"/>
      <c r="E2" s="477"/>
      <c r="F2" s="477"/>
      <c r="G2" s="477"/>
      <c r="H2" s="477"/>
      <c r="I2" s="477"/>
      <c r="J2" s="477"/>
      <c r="K2" s="477"/>
      <c r="L2" s="477"/>
      <c r="M2" s="477"/>
      <c r="N2" s="477"/>
      <c r="O2" s="477"/>
      <c r="P2" s="478"/>
      <c r="Q2" s="476" t="s">
        <v>49</v>
      </c>
      <c r="R2" s="477"/>
      <c r="S2" s="477"/>
      <c r="T2" s="477"/>
      <c r="U2" s="477"/>
      <c r="V2" s="477"/>
      <c r="W2" s="477"/>
      <c r="X2" s="477"/>
      <c r="Y2" s="477"/>
      <c r="Z2" s="477"/>
      <c r="AA2" s="477"/>
      <c r="AB2" s="477"/>
      <c r="AC2" s="477"/>
      <c r="AD2" s="477"/>
      <c r="AE2" s="477"/>
      <c r="AF2" s="478"/>
    </row>
    <row r="3" spans="1:32" ht="75" customHeight="1" thickBot="1">
      <c r="A3" s="108" t="s">
        <v>16</v>
      </c>
      <c r="B3" s="91" t="s">
        <v>17</v>
      </c>
      <c r="C3" s="92" t="s">
        <v>50</v>
      </c>
      <c r="D3" s="92" t="s">
        <v>19</v>
      </c>
      <c r="E3" s="92" t="s">
        <v>20</v>
      </c>
      <c r="F3" s="92" t="s">
        <v>21</v>
      </c>
      <c r="G3" s="92" t="s">
        <v>22</v>
      </c>
      <c r="H3" s="92" t="s">
        <v>51</v>
      </c>
      <c r="I3" s="92" t="s">
        <v>24</v>
      </c>
      <c r="J3" s="92" t="s">
        <v>25</v>
      </c>
      <c r="K3" s="92" t="s">
        <v>26</v>
      </c>
      <c r="L3" s="92" t="s">
        <v>27</v>
      </c>
      <c r="M3" s="92" t="s">
        <v>28</v>
      </c>
      <c r="N3" s="92" t="s">
        <v>29</v>
      </c>
      <c r="O3" s="92" t="s">
        <v>52</v>
      </c>
      <c r="P3" s="92" t="s">
        <v>53</v>
      </c>
      <c r="Q3" s="108" t="s">
        <v>16</v>
      </c>
      <c r="R3" s="91" t="s">
        <v>17</v>
      </c>
      <c r="S3" s="96" t="s">
        <v>54</v>
      </c>
      <c r="T3" s="96" t="s">
        <v>33</v>
      </c>
      <c r="U3" s="96" t="s">
        <v>55</v>
      </c>
      <c r="V3" s="96" t="s">
        <v>34</v>
      </c>
      <c r="W3" s="92" t="s">
        <v>56</v>
      </c>
      <c r="X3" s="96" t="s">
        <v>57</v>
      </c>
      <c r="Y3" s="96" t="s">
        <v>36</v>
      </c>
      <c r="Z3" s="96" t="s">
        <v>37</v>
      </c>
      <c r="AA3" s="96" t="s">
        <v>38</v>
      </c>
      <c r="AB3" s="96" t="s">
        <v>39</v>
      </c>
      <c r="AC3" s="96" t="s">
        <v>40</v>
      </c>
      <c r="AD3" s="96" t="s">
        <v>41</v>
      </c>
      <c r="AE3" s="167" t="s">
        <v>58</v>
      </c>
      <c r="AF3" s="167" t="s">
        <v>59</v>
      </c>
    </row>
    <row r="4" spans="1:32" ht="15" customHeight="1">
      <c r="A4" s="153" t="str">
        <f>IF(ISBLANK('Rate Calculations'!$A4),"",'Rate Calculations'!$A4)</f>
        <v xml:space="preserve"> </v>
      </c>
      <c r="B4" s="154" t="str">
        <f>IF(ISBLANK('Rate Calculations'!$B4),"",'Rate Calculations'!$B4)</f>
        <v xml:space="preserve">  </v>
      </c>
      <c r="C4" s="86" t="str">
        <f>IF(ISBLANK('Rate Calculations'!$G4),"",'Rate Calculations'!$G4)</f>
        <v/>
      </c>
      <c r="D4" s="89">
        <f>IF(ISBLANK('Rate Calculations'!$H4),"",'Rate Calculations'!$H4)</f>
        <v>1.7500000000000002E-2</v>
      </c>
      <c r="E4" s="86">
        <f>IF(ISBLANK('Rate Calculations'!$I4),"",'Rate Calculations'!$I4)</f>
        <v>0</v>
      </c>
      <c r="F4" s="65">
        <f>IF(ISBLANK('Rate Calculations'!$J4),"",'Rate Calculations'!$J4)</f>
        <v>3.5000000000000003E-2</v>
      </c>
      <c r="G4" s="86">
        <f>IF(ISBLANK('Rate Calculations'!$K4),"",'Rate Calculations'!$K4)</f>
        <v>0</v>
      </c>
      <c r="H4" s="89">
        <f>IF(ISBLANK('Rate Calculations'!$L4),"",'Rate Calculations'!$L4)</f>
        <v>0</v>
      </c>
      <c r="I4" s="89">
        <f>IF(ISBLANK('Rate Calculations'!$M4),"",'Rate Calculations'!$M4)</f>
        <v>0</v>
      </c>
      <c r="J4" s="17">
        <f>IF(ISBLANK('Rate Calculations'!$N4),"",'Rate Calculations'!$N4)</f>
        <v>0</v>
      </c>
      <c r="K4" s="17">
        <f>IF(ISBLANK('Rate Calculations'!$O4),"",'Rate Calculations'!$O4)</f>
        <v>0</v>
      </c>
      <c r="L4" s="87" t="str">
        <f>IF(ISBLANK('Rate Calculations'!$P4),"",'Rate Calculations'!$P4)</f>
        <v/>
      </c>
      <c r="M4" s="157">
        <f>IF(ISBLANK('Rate Calculations'!$Q4),"",'Rate Calculations'!$Q4)</f>
        <v>0</v>
      </c>
      <c r="N4" s="157">
        <f>IF(ISBLANK('Rate Calculations'!$R4),"",'Rate Calculations'!$R4)</f>
        <v>0</v>
      </c>
      <c r="O4" s="17" t="e">
        <f>IF(ISBLANK('Rate Calculations'!$S4),"",'Rate Calculations'!$S4)</f>
        <v>#REF!</v>
      </c>
      <c r="P4" s="17" t="e">
        <f>IF(ISBLANK('Rate Calculations'!$U4),"",'Rate Calculations'!$T4)</f>
        <v>#REF!</v>
      </c>
      <c r="Q4" s="153" t="str">
        <f>IF(ISBLANK('Rate Calculations'!$A4),"",'Rate Calculations'!$A4)</f>
        <v xml:space="preserve"> </v>
      </c>
      <c r="R4" s="154" t="str">
        <f>IF(ISBLANK('Rate Calculations'!$B4),"",'Rate Calculations'!$B4)</f>
        <v xml:space="preserve">  </v>
      </c>
      <c r="S4" s="86">
        <f>IF(ISBLANK('Rate Calculations'!$U4),"",'Rate Calculations'!$U4)</f>
        <v>0</v>
      </c>
      <c r="T4" s="86">
        <f>IF(ISBLANK('Rate Calculations'!$V4),"",'Rate Calculations'!$V4)</f>
        <v>0</v>
      </c>
      <c r="U4" s="89">
        <f>IF(ISBLANK('Rate Calculations'!$H4),"",'Rate Calculations'!$H4)</f>
        <v>1.7500000000000002E-2</v>
      </c>
      <c r="V4" s="86">
        <f>IF(ISBLANK('Rate Calculations'!$W4),"",'Rate Calculations'!$W4)</f>
        <v>0</v>
      </c>
      <c r="W4" s="65">
        <f>IF(ISBLANK('Rate Calculations'!$J4),"",'Rate Calculations'!$J4)</f>
        <v>3.5000000000000003E-2</v>
      </c>
      <c r="X4" s="100">
        <f>IF(ISBLANK('Rate Calculations'!$X4),"",'Rate Calculations'!$X4)</f>
        <v>0</v>
      </c>
      <c r="Y4" s="100">
        <f>IF(ISBLANK('Rate Calculations'!$Y4),"",'Rate Calculations'!$Y4)</f>
        <v>0</v>
      </c>
      <c r="Z4" s="86">
        <f>IF(ISBLANK('Rate Calculations'!$Z4),"",'Rate Calculations'!$Z4)</f>
        <v>0</v>
      </c>
      <c r="AA4" s="86">
        <f>IF(ISBLANK('Rate Calculations'!$AA4),"",'Rate Calculations'!$AA4)</f>
        <v>0</v>
      </c>
      <c r="AB4" s="100">
        <f>IF(ISBLANK('Rate Calculations'!$AB4),"",'Rate Calculations'!$AB4)</f>
        <v>0</v>
      </c>
      <c r="AC4" s="162">
        <f>IF(ISBLANK('Rate Calculations'!$AC4),"",'Rate Calculations'!$AC4)</f>
        <v>0</v>
      </c>
      <c r="AD4" s="162">
        <f>IF(ISBLANK('Rate Calculations'!$AD4),"",'Rate Calculations'!$AD4)</f>
        <v>0</v>
      </c>
      <c r="AE4" s="86" t="e">
        <f>IF(ISBLANK('Rate Calculations'!$AE4),"",'Rate Calculations'!$AE4)</f>
        <v>#REF!</v>
      </c>
      <c r="AF4" s="16" t="e">
        <f>IF(ISBLANK('Rate Calculations'!$AF4),"",'Rate Calculations'!$AF4)</f>
        <v>#REF!</v>
      </c>
    </row>
    <row r="5" spans="1:32" ht="15" customHeight="1">
      <c r="A5" s="153" t="str">
        <f>IF(ISBLANK('Rate Calculations'!$A5),"",'Rate Calculations'!$A5)</f>
        <v xml:space="preserve"> </v>
      </c>
      <c r="B5" s="154" t="str">
        <f>IF(ISBLANK('Rate Calculations'!$B5),"",'Rate Calculations'!$B5)</f>
        <v xml:space="preserve">  </v>
      </c>
      <c r="C5" s="44" t="str">
        <f>IF(ISBLANK('Rate Calculations'!$G5),"",'Rate Calculations'!$G5)</f>
        <v/>
      </c>
      <c r="D5" s="377">
        <f>IF(ISBLANK('Rate Calculations'!$H5),"",'Rate Calculations'!$H5)</f>
        <v>1.7500000000000002E-2</v>
      </c>
      <c r="E5" s="44">
        <f>IF(ISBLANK('Rate Calculations'!$I5),"",'Rate Calculations'!$I5)</f>
        <v>0</v>
      </c>
      <c r="F5" s="45">
        <f>IF(ISBLANK('Rate Calculations'!$J5),"",'Rate Calculations'!$J5)</f>
        <v>3.5000000000000003E-2</v>
      </c>
      <c r="G5" s="44">
        <f>IF(ISBLANK('Rate Calculations'!$K5),"",'Rate Calculations'!$K5)</f>
        <v>0</v>
      </c>
      <c r="H5" s="377">
        <f>IF(ISBLANK('Rate Calculations'!$L5),"",'Rate Calculations'!$L5)</f>
        <v>0</v>
      </c>
      <c r="I5" s="377">
        <f>IF(ISBLANK('Rate Calculations'!$M5),"",'Rate Calculations'!$M5)</f>
        <v>0</v>
      </c>
      <c r="J5" s="24">
        <f>IF(ISBLANK('Rate Calculations'!$N5),"",'Rate Calculations'!$N5)</f>
        <v>0</v>
      </c>
      <c r="K5" s="24">
        <f>IF(ISBLANK('Rate Calculations'!$O5),"",'Rate Calculations'!$O5)</f>
        <v>0</v>
      </c>
      <c r="L5" s="46">
        <f>IF(ISBLANK('Rate Calculations'!$P5),"",'Rate Calculations'!$P5)</f>
        <v>0</v>
      </c>
      <c r="M5" s="158">
        <f>IF(ISBLANK('Rate Calculations'!$Q5),"",'Rate Calculations'!$Q5)</f>
        <v>0</v>
      </c>
      <c r="N5" s="158">
        <f>IF(ISBLANK('Rate Calculations'!$R5),"",'Rate Calculations'!$R5)</f>
        <v>0</v>
      </c>
      <c r="O5" s="24" t="e">
        <f>IF(ISBLANK('Rate Calculations'!$S5),"",'Rate Calculations'!$S5)</f>
        <v>#REF!</v>
      </c>
      <c r="P5" s="27" t="e">
        <f>IF(ISBLANK('Rate Calculations'!$U5),"",'Rate Calculations'!$T5)</f>
        <v>#REF!</v>
      </c>
      <c r="Q5" s="153" t="str">
        <f>IF(ISBLANK('Rate Calculations'!$A5),"",'Rate Calculations'!$A5)</f>
        <v xml:space="preserve"> </v>
      </c>
      <c r="R5" s="154" t="str">
        <f>IF(ISBLANK('Rate Calculations'!$B5),"",'Rate Calculations'!$B5)</f>
        <v xml:space="preserve">  </v>
      </c>
      <c r="S5" s="44">
        <f>IF(ISBLANK('Rate Calculations'!$U5),"",'Rate Calculations'!$U5)</f>
        <v>0</v>
      </c>
      <c r="T5" s="44">
        <f>IF(ISBLANK('Rate Calculations'!$V5),"",'Rate Calculations'!$V5)</f>
        <v>0</v>
      </c>
      <c r="U5" s="377">
        <f>IF(ISBLANK('Rate Calculations'!$H5),"",'Rate Calculations'!$H5)</f>
        <v>1.7500000000000002E-2</v>
      </c>
      <c r="V5" s="44">
        <f>IF(ISBLANK('Rate Calculations'!$W5),"",'Rate Calculations'!$W5)</f>
        <v>0</v>
      </c>
      <c r="W5" s="45">
        <f>IF(ISBLANK('Rate Calculations'!$J5),"",'Rate Calculations'!$J5)</f>
        <v>3.5000000000000003E-2</v>
      </c>
      <c r="X5" s="101">
        <f>IF(ISBLANK('Rate Calculations'!$X5),"",'Rate Calculations'!$X5)</f>
        <v>0</v>
      </c>
      <c r="Y5" s="101">
        <f>IF(ISBLANK('Rate Calculations'!$Y5),"",'Rate Calculations'!$Y5)</f>
        <v>0</v>
      </c>
      <c r="Z5" s="44">
        <f>IF(ISBLANK('Rate Calculations'!$Z5),"",'Rate Calculations'!$Z5)</f>
        <v>0</v>
      </c>
      <c r="AA5" s="44">
        <f>IF(ISBLANK('Rate Calculations'!$AA5),"",'Rate Calculations'!$AA5)</f>
        <v>0</v>
      </c>
      <c r="AB5" s="101">
        <f>IF(ISBLANK('Rate Calculations'!$AB5),"",'Rate Calculations'!$AB5)</f>
        <v>0</v>
      </c>
      <c r="AC5" s="163">
        <f>IF(ISBLANK('Rate Calculations'!$AC5),"",'Rate Calculations'!$AC5)</f>
        <v>0</v>
      </c>
      <c r="AD5" s="163">
        <f>IF(ISBLANK('Rate Calculations'!$AD5),"",'Rate Calculations'!$AD5)</f>
        <v>0</v>
      </c>
      <c r="AE5" s="44" t="e">
        <f>IF(ISBLANK('Rate Calculations'!$AE5),"",'Rate Calculations'!$AE5)</f>
        <v>#REF!</v>
      </c>
      <c r="AF5" s="160" t="e">
        <f>IF(ISBLANK('Rate Calculations'!$AF5),"",'Rate Calculations'!$AF5)</f>
        <v>#REF!</v>
      </c>
    </row>
    <row r="6" spans="1:32" ht="15" customHeight="1">
      <c r="A6" s="153" t="str">
        <f>IF(ISBLANK('Rate Calculations'!$A6),"",'Rate Calculations'!$A6)</f>
        <v xml:space="preserve"> </v>
      </c>
      <c r="B6" s="154" t="str">
        <f>IF(ISBLANK('Rate Calculations'!$B6),"",'Rate Calculations'!$B6)</f>
        <v xml:space="preserve">  </v>
      </c>
      <c r="C6" s="44" t="str">
        <f>IF(ISBLANK('Rate Calculations'!$G6),"",'Rate Calculations'!$G6)</f>
        <v/>
      </c>
      <c r="D6" s="377">
        <f>IF(ISBLANK('Rate Calculations'!$H6),"",'Rate Calculations'!$H6)</f>
        <v>1.7500000000000002E-2</v>
      </c>
      <c r="E6" s="44">
        <f>IF(ISBLANK('Rate Calculations'!$I6),"",'Rate Calculations'!$I6)</f>
        <v>0</v>
      </c>
      <c r="F6" s="45">
        <f>IF(ISBLANK('Rate Calculations'!$J6),"",'Rate Calculations'!$J6)</f>
        <v>3.5000000000000003E-2</v>
      </c>
      <c r="G6" s="44">
        <f>IF(ISBLANK('Rate Calculations'!$K6),"",'Rate Calculations'!$K6)</f>
        <v>0</v>
      </c>
      <c r="H6" s="377">
        <f>IF(ISBLANK('Rate Calculations'!$L6),"",'Rate Calculations'!$L6)</f>
        <v>0</v>
      </c>
      <c r="I6" s="377">
        <f>IF(ISBLANK('Rate Calculations'!$M6),"",'Rate Calculations'!$M6)</f>
        <v>0</v>
      </c>
      <c r="J6" s="24">
        <f>IF(ISBLANK('Rate Calculations'!$N6),"",'Rate Calculations'!$N6)</f>
        <v>0</v>
      </c>
      <c r="K6" s="24">
        <f>IF(ISBLANK('Rate Calculations'!$O6),"",'Rate Calculations'!$O6)</f>
        <v>0</v>
      </c>
      <c r="L6" s="46">
        <f>IF(ISBLANK('Rate Calculations'!$P6),"",'Rate Calculations'!$P6)</f>
        <v>0</v>
      </c>
      <c r="M6" s="158">
        <f>IF(ISBLANK('Rate Calculations'!$Q6),"",'Rate Calculations'!$Q6)</f>
        <v>0</v>
      </c>
      <c r="N6" s="158">
        <f>IF(ISBLANK('Rate Calculations'!$R6),"",'Rate Calculations'!$R6)</f>
        <v>0</v>
      </c>
      <c r="O6" s="24" t="e">
        <f>IF(ISBLANK('Rate Calculations'!$S6),"",'Rate Calculations'!$S6)</f>
        <v>#REF!</v>
      </c>
      <c r="P6" s="27" t="e">
        <f>IF(ISBLANK('Rate Calculations'!$U6),"",'Rate Calculations'!$T6)</f>
        <v>#REF!</v>
      </c>
      <c r="Q6" s="153" t="str">
        <f>IF(ISBLANK('Rate Calculations'!$A6),"",'Rate Calculations'!$A6)</f>
        <v xml:space="preserve"> </v>
      </c>
      <c r="R6" s="154" t="str">
        <f>IF(ISBLANK('Rate Calculations'!$B6),"",'Rate Calculations'!$B6)</f>
        <v xml:space="preserve">  </v>
      </c>
      <c r="S6" s="44">
        <f>IF(ISBLANK('Rate Calculations'!$U6),"",'Rate Calculations'!$U6)</f>
        <v>0</v>
      </c>
      <c r="T6" s="44">
        <f>IF(ISBLANK('Rate Calculations'!$V6),"",'Rate Calculations'!$V6)</f>
        <v>0</v>
      </c>
      <c r="U6" s="377">
        <f>IF(ISBLANK('Rate Calculations'!$H6),"",'Rate Calculations'!$H6)</f>
        <v>1.7500000000000002E-2</v>
      </c>
      <c r="V6" s="44">
        <f>IF(ISBLANK('Rate Calculations'!$W6),"",'Rate Calculations'!$W6)</f>
        <v>0</v>
      </c>
      <c r="W6" s="45">
        <f>IF(ISBLANK('Rate Calculations'!$J6),"",'Rate Calculations'!$J6)</f>
        <v>3.5000000000000003E-2</v>
      </c>
      <c r="X6" s="101">
        <f>IF(ISBLANK('Rate Calculations'!$X6),"",'Rate Calculations'!$X6)</f>
        <v>0</v>
      </c>
      <c r="Y6" s="101">
        <f>IF(ISBLANK('Rate Calculations'!$Y6),"",'Rate Calculations'!$Y6)</f>
        <v>0</v>
      </c>
      <c r="Z6" s="44">
        <f>IF(ISBLANK('Rate Calculations'!$Z6),"",'Rate Calculations'!$Z6)</f>
        <v>0</v>
      </c>
      <c r="AA6" s="44">
        <f>IF(ISBLANK('Rate Calculations'!$AA6),"",'Rate Calculations'!$AA6)</f>
        <v>0</v>
      </c>
      <c r="AB6" s="101">
        <f>IF(ISBLANK('Rate Calculations'!$AB6),"",'Rate Calculations'!$AB6)</f>
        <v>0</v>
      </c>
      <c r="AC6" s="163">
        <f>IF(ISBLANK('Rate Calculations'!$AC6),"",'Rate Calculations'!$AC6)</f>
        <v>0</v>
      </c>
      <c r="AD6" s="163">
        <f>IF(ISBLANK('Rate Calculations'!$AD6),"",'Rate Calculations'!$AD6)</f>
        <v>0</v>
      </c>
      <c r="AE6" s="44" t="e">
        <f>IF(ISBLANK('Rate Calculations'!$AE6),"",'Rate Calculations'!$AE6)</f>
        <v>#REF!</v>
      </c>
      <c r="AF6" s="160" t="e">
        <f>IF(ISBLANK('Rate Calculations'!$AF6),"",'Rate Calculations'!$AF6)</f>
        <v>#REF!</v>
      </c>
    </row>
    <row r="7" spans="1:32" ht="15" customHeight="1">
      <c r="A7" s="153" t="str">
        <f>IF(ISBLANK('Rate Calculations'!$A7),"",'Rate Calculations'!$A7)</f>
        <v xml:space="preserve"> </v>
      </c>
      <c r="B7" s="154" t="str">
        <f>IF(ISBLANK('Rate Calculations'!$B7),"",'Rate Calculations'!$B7)</f>
        <v xml:space="preserve">  </v>
      </c>
      <c r="C7" s="44" t="str">
        <f>IF(ISBLANK('Rate Calculations'!$G7),"",'Rate Calculations'!$G7)</f>
        <v/>
      </c>
      <c r="D7" s="377">
        <f>IF(ISBLANK('Rate Calculations'!$H7),"",'Rate Calculations'!$H7)</f>
        <v>1.7500000000000002E-2</v>
      </c>
      <c r="E7" s="44">
        <f>IF(ISBLANK('Rate Calculations'!$I7),"",'Rate Calculations'!$I7)</f>
        <v>0</v>
      </c>
      <c r="F7" s="45">
        <f>IF(ISBLANK('Rate Calculations'!$J7),"",'Rate Calculations'!$J7)</f>
        <v>3.5000000000000003E-2</v>
      </c>
      <c r="G7" s="44">
        <f>IF(ISBLANK('Rate Calculations'!$K7),"",'Rate Calculations'!$K7)</f>
        <v>0</v>
      </c>
      <c r="H7" s="377">
        <f>IF(ISBLANK('Rate Calculations'!$L7),"",'Rate Calculations'!$L7)</f>
        <v>0</v>
      </c>
      <c r="I7" s="377">
        <f>IF(ISBLANK('Rate Calculations'!$M7),"",'Rate Calculations'!$M7)</f>
        <v>0</v>
      </c>
      <c r="J7" s="24">
        <f>IF(ISBLANK('Rate Calculations'!$N7),"",'Rate Calculations'!$N7)</f>
        <v>0</v>
      </c>
      <c r="K7" s="24">
        <f>IF(ISBLANK('Rate Calculations'!$O7),"",'Rate Calculations'!$O7)</f>
        <v>0</v>
      </c>
      <c r="L7" s="46">
        <f>IF(ISBLANK('Rate Calculations'!$P7),"",'Rate Calculations'!$P7)</f>
        <v>0</v>
      </c>
      <c r="M7" s="158">
        <f>IF(ISBLANK('Rate Calculations'!$Q7),"",'Rate Calculations'!$Q7)</f>
        <v>0</v>
      </c>
      <c r="N7" s="158">
        <f>IF(ISBLANK('Rate Calculations'!$R7),"",'Rate Calculations'!$R7)</f>
        <v>0</v>
      </c>
      <c r="O7" s="24" t="e">
        <f>IF(ISBLANK('Rate Calculations'!$S7),"",'Rate Calculations'!$S7)</f>
        <v>#REF!</v>
      </c>
      <c r="P7" s="27" t="e">
        <f>IF(ISBLANK('Rate Calculations'!$U7),"",'Rate Calculations'!$T7)</f>
        <v>#REF!</v>
      </c>
      <c r="Q7" s="153" t="str">
        <f>IF(ISBLANK('Rate Calculations'!$A7),"",'Rate Calculations'!$A7)</f>
        <v xml:space="preserve"> </v>
      </c>
      <c r="R7" s="154" t="str">
        <f>IF(ISBLANK('Rate Calculations'!$B7),"",'Rate Calculations'!$B7)</f>
        <v xml:space="preserve">  </v>
      </c>
      <c r="S7" s="44">
        <f>IF(ISBLANK('Rate Calculations'!$U7),"",'Rate Calculations'!$U7)</f>
        <v>0</v>
      </c>
      <c r="T7" s="44">
        <f>IF(ISBLANK('Rate Calculations'!$V7),"",'Rate Calculations'!$V7)</f>
        <v>0</v>
      </c>
      <c r="U7" s="377">
        <f>IF(ISBLANK('Rate Calculations'!$H7),"",'Rate Calculations'!$H7)</f>
        <v>1.7500000000000002E-2</v>
      </c>
      <c r="V7" s="44">
        <f>IF(ISBLANK('Rate Calculations'!$W7),"",'Rate Calculations'!$W7)</f>
        <v>0</v>
      </c>
      <c r="W7" s="45">
        <f>IF(ISBLANK('Rate Calculations'!$J7),"",'Rate Calculations'!$J7)</f>
        <v>3.5000000000000003E-2</v>
      </c>
      <c r="X7" s="101">
        <f>IF(ISBLANK('Rate Calculations'!$X7),"",'Rate Calculations'!$X7)</f>
        <v>0</v>
      </c>
      <c r="Y7" s="101">
        <f>IF(ISBLANK('Rate Calculations'!$Y7),"",'Rate Calculations'!$Y7)</f>
        <v>0</v>
      </c>
      <c r="Z7" s="44">
        <f>IF(ISBLANK('Rate Calculations'!$Z7),"",'Rate Calculations'!$Z7)</f>
        <v>0</v>
      </c>
      <c r="AA7" s="44">
        <f>IF(ISBLANK('Rate Calculations'!$AA7),"",'Rate Calculations'!$AA7)</f>
        <v>0</v>
      </c>
      <c r="AB7" s="101">
        <f>IF(ISBLANK('Rate Calculations'!$AB7),"",'Rate Calculations'!$AB7)</f>
        <v>0</v>
      </c>
      <c r="AC7" s="163">
        <f>IF(ISBLANK('Rate Calculations'!$AC7),"",'Rate Calculations'!$AC7)</f>
        <v>0</v>
      </c>
      <c r="AD7" s="163">
        <f>IF(ISBLANK('Rate Calculations'!$AD7),"",'Rate Calculations'!$AD7)</f>
        <v>0</v>
      </c>
      <c r="AE7" s="44" t="e">
        <f>IF(ISBLANK('Rate Calculations'!$AE7),"",'Rate Calculations'!$AE7)</f>
        <v>#REF!</v>
      </c>
      <c r="AF7" s="160" t="e">
        <f>IF(ISBLANK('Rate Calculations'!$AF7),"",'Rate Calculations'!$AF7)</f>
        <v>#REF!</v>
      </c>
    </row>
    <row r="8" spans="1:32" ht="15" customHeight="1">
      <c r="A8" s="153" t="str">
        <f>IF(ISBLANK('Rate Calculations'!$A8),"",'Rate Calculations'!$A8)</f>
        <v xml:space="preserve"> </v>
      </c>
      <c r="B8" s="154" t="str">
        <f>IF(ISBLANK('Rate Calculations'!$B8),"",'Rate Calculations'!$B8)</f>
        <v xml:space="preserve">  </v>
      </c>
      <c r="C8" s="44" t="str">
        <f>IF(ISBLANK('Rate Calculations'!$G8),"",'Rate Calculations'!$G8)</f>
        <v/>
      </c>
      <c r="D8" s="377">
        <f>IF(ISBLANK('Rate Calculations'!$H8),"",'Rate Calculations'!$H8)</f>
        <v>1.7500000000000002E-2</v>
      </c>
      <c r="E8" s="44">
        <f>IF(ISBLANK('Rate Calculations'!$I8),"",'Rate Calculations'!$I8)</f>
        <v>0</v>
      </c>
      <c r="F8" s="45">
        <f>IF(ISBLANK('Rate Calculations'!$J8),"",'Rate Calculations'!$J8)</f>
        <v>3.5000000000000003E-2</v>
      </c>
      <c r="G8" s="44">
        <f>IF(ISBLANK('Rate Calculations'!$K8),"",'Rate Calculations'!$K8)</f>
        <v>0</v>
      </c>
      <c r="H8" s="377">
        <f>IF(ISBLANK('Rate Calculations'!$L8),"",'Rate Calculations'!$L8)</f>
        <v>0</v>
      </c>
      <c r="I8" s="377">
        <f>IF(ISBLANK('Rate Calculations'!$M8),"",'Rate Calculations'!$M8)</f>
        <v>0</v>
      </c>
      <c r="J8" s="24">
        <f>IF(ISBLANK('Rate Calculations'!$N8),"",'Rate Calculations'!$N8)</f>
        <v>0</v>
      </c>
      <c r="K8" s="24">
        <f>IF(ISBLANK('Rate Calculations'!$O8),"",'Rate Calculations'!$O8)</f>
        <v>0</v>
      </c>
      <c r="L8" s="46">
        <f>IF(ISBLANK('Rate Calculations'!$P8),"",'Rate Calculations'!$P8)</f>
        <v>0</v>
      </c>
      <c r="M8" s="158">
        <f>IF(ISBLANK('Rate Calculations'!$Q8),"",'Rate Calculations'!$Q8)</f>
        <v>0</v>
      </c>
      <c r="N8" s="158">
        <f>IF(ISBLANK('Rate Calculations'!$R8),"",'Rate Calculations'!$R8)</f>
        <v>0</v>
      </c>
      <c r="O8" s="24" t="e">
        <f>IF(ISBLANK('Rate Calculations'!$S8),"",'Rate Calculations'!$S8)</f>
        <v>#REF!</v>
      </c>
      <c r="P8" s="27" t="e">
        <f>IF(ISBLANK('Rate Calculations'!$U8),"",'Rate Calculations'!$T8)</f>
        <v>#REF!</v>
      </c>
      <c r="Q8" s="153" t="str">
        <f>IF(ISBLANK('Rate Calculations'!$A8),"",'Rate Calculations'!$A8)</f>
        <v xml:space="preserve"> </v>
      </c>
      <c r="R8" s="154" t="str">
        <f>IF(ISBLANK('Rate Calculations'!$B8),"",'Rate Calculations'!$B8)</f>
        <v xml:space="preserve">  </v>
      </c>
      <c r="S8" s="44">
        <f>IF(ISBLANK('Rate Calculations'!$U8),"",'Rate Calculations'!$U8)</f>
        <v>0</v>
      </c>
      <c r="T8" s="44">
        <f>IF(ISBLANK('Rate Calculations'!$V8),"",'Rate Calculations'!$V8)</f>
        <v>0</v>
      </c>
      <c r="U8" s="377">
        <f>IF(ISBLANK('Rate Calculations'!$H8),"",'Rate Calculations'!$H8)</f>
        <v>1.7500000000000002E-2</v>
      </c>
      <c r="V8" s="44">
        <f>IF(ISBLANK('Rate Calculations'!$W8),"",'Rate Calculations'!$W8)</f>
        <v>0</v>
      </c>
      <c r="W8" s="45">
        <f>IF(ISBLANK('Rate Calculations'!$J8),"",'Rate Calculations'!$J8)</f>
        <v>3.5000000000000003E-2</v>
      </c>
      <c r="X8" s="101">
        <f>IF(ISBLANK('Rate Calculations'!$X8),"",'Rate Calculations'!$X8)</f>
        <v>0</v>
      </c>
      <c r="Y8" s="101">
        <f>IF(ISBLANK('Rate Calculations'!$Y8),"",'Rate Calculations'!$Y8)</f>
        <v>0</v>
      </c>
      <c r="Z8" s="44">
        <f>IF(ISBLANK('Rate Calculations'!$Z8),"",'Rate Calculations'!$Z8)</f>
        <v>0</v>
      </c>
      <c r="AA8" s="44">
        <f>IF(ISBLANK('Rate Calculations'!$AA8),"",'Rate Calculations'!$AA8)</f>
        <v>0</v>
      </c>
      <c r="AB8" s="101">
        <f>IF(ISBLANK('Rate Calculations'!$AB8),"",'Rate Calculations'!$AB8)</f>
        <v>0</v>
      </c>
      <c r="AC8" s="163">
        <f>IF(ISBLANK('Rate Calculations'!$AC8),"",'Rate Calculations'!$AC8)</f>
        <v>0</v>
      </c>
      <c r="AD8" s="163">
        <f>IF(ISBLANK('Rate Calculations'!$AD8),"",'Rate Calculations'!$AD8)</f>
        <v>0</v>
      </c>
      <c r="AE8" s="44" t="e">
        <f>IF(ISBLANK('Rate Calculations'!$AE8),"",'Rate Calculations'!$AE8)</f>
        <v>#REF!</v>
      </c>
      <c r="AF8" s="160" t="e">
        <f>IF(ISBLANK('Rate Calculations'!$AF8),"",'Rate Calculations'!$AF8)</f>
        <v>#REF!</v>
      </c>
    </row>
    <row r="9" spans="1:32" ht="15" customHeight="1">
      <c r="A9" s="153" t="str">
        <f>IF(ISBLANK('Rate Calculations'!$A9),"",'Rate Calculations'!$A9)</f>
        <v xml:space="preserve"> </v>
      </c>
      <c r="B9" s="154" t="str">
        <f>IF(ISBLANK('Rate Calculations'!$B9),"",'Rate Calculations'!$B9)</f>
        <v xml:space="preserve">  </v>
      </c>
      <c r="C9" s="44" t="str">
        <f>IF(ISBLANK('Rate Calculations'!$G9),"",'Rate Calculations'!$G9)</f>
        <v/>
      </c>
      <c r="D9" s="377">
        <f>IF(ISBLANK('Rate Calculations'!$H9),"",'Rate Calculations'!$H9)</f>
        <v>1.7500000000000002E-2</v>
      </c>
      <c r="E9" s="44">
        <f>IF(ISBLANK('Rate Calculations'!$I9),"",'Rate Calculations'!$I9)</f>
        <v>0</v>
      </c>
      <c r="F9" s="45">
        <f>IF(ISBLANK('Rate Calculations'!$J9),"",'Rate Calculations'!$J9)</f>
        <v>3.5000000000000003E-2</v>
      </c>
      <c r="G9" s="44">
        <f>IF(ISBLANK('Rate Calculations'!$K9),"",'Rate Calculations'!$K9)</f>
        <v>0</v>
      </c>
      <c r="H9" s="377">
        <f>IF(ISBLANK('Rate Calculations'!$L9),"",'Rate Calculations'!$L9)</f>
        <v>0</v>
      </c>
      <c r="I9" s="377">
        <f>IF(ISBLANK('Rate Calculations'!$M9),"",'Rate Calculations'!$M9)</f>
        <v>0</v>
      </c>
      <c r="J9" s="24">
        <f>IF(ISBLANK('Rate Calculations'!$N9),"",'Rate Calculations'!$N9)</f>
        <v>0</v>
      </c>
      <c r="K9" s="24">
        <f>IF(ISBLANK('Rate Calculations'!$O9),"",'Rate Calculations'!$O9)</f>
        <v>0</v>
      </c>
      <c r="L9" s="46">
        <f>IF(ISBLANK('Rate Calculations'!$P9),"",'Rate Calculations'!$P9)</f>
        <v>0</v>
      </c>
      <c r="M9" s="158">
        <f>IF(ISBLANK('Rate Calculations'!$Q9),"",'Rate Calculations'!$Q9)</f>
        <v>0</v>
      </c>
      <c r="N9" s="158">
        <f>IF(ISBLANK('Rate Calculations'!$R9),"",'Rate Calculations'!$R9)</f>
        <v>0</v>
      </c>
      <c r="O9" s="24" t="e">
        <f>IF(ISBLANK('Rate Calculations'!$S9),"",'Rate Calculations'!$S9)</f>
        <v>#REF!</v>
      </c>
      <c r="P9" s="27" t="e">
        <f>IF(ISBLANK('Rate Calculations'!$U9),"",'Rate Calculations'!$T9)</f>
        <v>#REF!</v>
      </c>
      <c r="Q9" s="153" t="str">
        <f>IF(ISBLANK('Rate Calculations'!$A9),"",'Rate Calculations'!$A9)</f>
        <v xml:space="preserve"> </v>
      </c>
      <c r="R9" s="154" t="str">
        <f>IF(ISBLANK('Rate Calculations'!$B9),"",'Rate Calculations'!$B9)</f>
        <v xml:space="preserve">  </v>
      </c>
      <c r="S9" s="44">
        <f>IF(ISBLANK('Rate Calculations'!$U9),"",'Rate Calculations'!$U9)</f>
        <v>0</v>
      </c>
      <c r="T9" s="44">
        <f>IF(ISBLANK('Rate Calculations'!$V9),"",'Rate Calculations'!$V9)</f>
        <v>0</v>
      </c>
      <c r="U9" s="377">
        <f>IF(ISBLANK('Rate Calculations'!$H9),"",'Rate Calculations'!$H9)</f>
        <v>1.7500000000000002E-2</v>
      </c>
      <c r="V9" s="44">
        <f>IF(ISBLANK('Rate Calculations'!$W9),"",'Rate Calculations'!$W9)</f>
        <v>0</v>
      </c>
      <c r="W9" s="45">
        <f>IF(ISBLANK('Rate Calculations'!$J9),"",'Rate Calculations'!$J9)</f>
        <v>3.5000000000000003E-2</v>
      </c>
      <c r="X9" s="101">
        <f>IF(ISBLANK('Rate Calculations'!$X9),"",'Rate Calculations'!$X9)</f>
        <v>0</v>
      </c>
      <c r="Y9" s="101">
        <f>IF(ISBLANK('Rate Calculations'!$Y9),"",'Rate Calculations'!$Y9)</f>
        <v>0</v>
      </c>
      <c r="Z9" s="44">
        <f>IF(ISBLANK('Rate Calculations'!$Z9),"",'Rate Calculations'!$Z9)</f>
        <v>0</v>
      </c>
      <c r="AA9" s="44">
        <f>IF(ISBLANK('Rate Calculations'!$AA9),"",'Rate Calculations'!$AA9)</f>
        <v>0</v>
      </c>
      <c r="AB9" s="101">
        <f>IF(ISBLANK('Rate Calculations'!$AB9),"",'Rate Calculations'!$AB9)</f>
        <v>0</v>
      </c>
      <c r="AC9" s="163">
        <f>IF(ISBLANK('Rate Calculations'!$AC9),"",'Rate Calculations'!$AC9)</f>
        <v>0</v>
      </c>
      <c r="AD9" s="163">
        <f>IF(ISBLANK('Rate Calculations'!$AD9),"",'Rate Calculations'!$AD9)</f>
        <v>0</v>
      </c>
      <c r="AE9" s="44" t="e">
        <f>IF(ISBLANK('Rate Calculations'!$AE9),"",'Rate Calculations'!$AE9)</f>
        <v>#REF!</v>
      </c>
      <c r="AF9" s="160" t="e">
        <f>IF(ISBLANK('Rate Calculations'!$AF9),"",'Rate Calculations'!$AF9)</f>
        <v>#REF!</v>
      </c>
    </row>
    <row r="10" spans="1:32" ht="15" customHeight="1">
      <c r="A10" s="153" t="str">
        <f>IF(ISBLANK('Rate Calculations'!$A10),"",'Rate Calculations'!$A10)</f>
        <v xml:space="preserve"> </v>
      </c>
      <c r="B10" s="154" t="str">
        <f>IF(ISBLANK('Rate Calculations'!$B10),"",'Rate Calculations'!$B10)</f>
        <v xml:space="preserve">  </v>
      </c>
      <c r="C10" s="44" t="str">
        <f>IF(ISBLANK('Rate Calculations'!$G10),"",'Rate Calculations'!$G10)</f>
        <v/>
      </c>
      <c r="D10" s="377">
        <f>IF(ISBLANK('Rate Calculations'!$H10),"",'Rate Calculations'!$H10)</f>
        <v>1.7500000000000002E-2</v>
      </c>
      <c r="E10" s="44">
        <f>IF(ISBLANK('Rate Calculations'!$I10),"",'Rate Calculations'!$I10)</f>
        <v>0</v>
      </c>
      <c r="F10" s="45">
        <f>IF(ISBLANK('Rate Calculations'!$J10),"",'Rate Calculations'!$J10)</f>
        <v>3.5000000000000003E-2</v>
      </c>
      <c r="G10" s="44">
        <f>IF(ISBLANK('Rate Calculations'!$K10),"",'Rate Calculations'!$K10)</f>
        <v>0</v>
      </c>
      <c r="H10" s="377">
        <f>IF(ISBLANK('Rate Calculations'!$L10),"",'Rate Calculations'!$L10)</f>
        <v>0</v>
      </c>
      <c r="I10" s="377">
        <f>IF(ISBLANK('Rate Calculations'!$M10),"",'Rate Calculations'!$M10)</f>
        <v>0</v>
      </c>
      <c r="J10" s="24">
        <f>IF(ISBLANK('Rate Calculations'!$N10),"",'Rate Calculations'!$N10)</f>
        <v>0</v>
      </c>
      <c r="K10" s="24">
        <f>IF(ISBLANK('Rate Calculations'!$O10),"",'Rate Calculations'!$O10)</f>
        <v>0</v>
      </c>
      <c r="L10" s="46">
        <f>IF(ISBLANK('Rate Calculations'!$P10),"",'Rate Calculations'!$P10)</f>
        <v>0</v>
      </c>
      <c r="M10" s="158">
        <f>IF(ISBLANK('Rate Calculations'!$Q10),"",'Rate Calculations'!$Q10)</f>
        <v>0</v>
      </c>
      <c r="N10" s="158">
        <f>IF(ISBLANK('Rate Calculations'!$R10),"",'Rate Calculations'!$R10)</f>
        <v>0</v>
      </c>
      <c r="O10" s="24" t="e">
        <f>IF(ISBLANK('Rate Calculations'!$S10),"",'Rate Calculations'!$S10)</f>
        <v>#REF!</v>
      </c>
      <c r="P10" s="27" t="e">
        <f>IF(ISBLANK('Rate Calculations'!$U10),"",'Rate Calculations'!$T10)</f>
        <v>#REF!</v>
      </c>
      <c r="Q10" s="153" t="str">
        <f>IF(ISBLANK('Rate Calculations'!$A10),"",'Rate Calculations'!$A10)</f>
        <v xml:space="preserve"> </v>
      </c>
      <c r="R10" s="154" t="str">
        <f>IF(ISBLANK('Rate Calculations'!$B10),"",'Rate Calculations'!$B10)</f>
        <v xml:space="preserve">  </v>
      </c>
      <c r="S10" s="44">
        <f>IF(ISBLANK('Rate Calculations'!$U10),"",'Rate Calculations'!$U10)</f>
        <v>0</v>
      </c>
      <c r="T10" s="44">
        <f>IF(ISBLANK('Rate Calculations'!$V10),"",'Rate Calculations'!$V10)</f>
        <v>0</v>
      </c>
      <c r="U10" s="377">
        <f>IF(ISBLANK('Rate Calculations'!$H10),"",'Rate Calculations'!$H10)</f>
        <v>1.7500000000000002E-2</v>
      </c>
      <c r="V10" s="44">
        <f>IF(ISBLANK('Rate Calculations'!$W10),"",'Rate Calculations'!$W10)</f>
        <v>0</v>
      </c>
      <c r="W10" s="45">
        <f>IF(ISBLANK('Rate Calculations'!$J10),"",'Rate Calculations'!$J10)</f>
        <v>3.5000000000000003E-2</v>
      </c>
      <c r="X10" s="101">
        <f>IF(ISBLANK('Rate Calculations'!$X10),"",'Rate Calculations'!$X10)</f>
        <v>0</v>
      </c>
      <c r="Y10" s="101">
        <f>IF(ISBLANK('Rate Calculations'!$Y10),"",'Rate Calculations'!$Y10)</f>
        <v>0</v>
      </c>
      <c r="Z10" s="44">
        <f>IF(ISBLANK('Rate Calculations'!$Z10),"",'Rate Calculations'!$Z10)</f>
        <v>0</v>
      </c>
      <c r="AA10" s="44">
        <f>IF(ISBLANK('Rate Calculations'!$AA10),"",'Rate Calculations'!$AA10)</f>
        <v>0</v>
      </c>
      <c r="AB10" s="101">
        <f>IF(ISBLANK('Rate Calculations'!$AB10),"",'Rate Calculations'!$AB10)</f>
        <v>0</v>
      </c>
      <c r="AC10" s="163">
        <f>IF(ISBLANK('Rate Calculations'!$AC10),"",'Rate Calculations'!$AC10)</f>
        <v>0</v>
      </c>
      <c r="AD10" s="163">
        <f>IF(ISBLANK('Rate Calculations'!$AD10),"",'Rate Calculations'!$AD10)</f>
        <v>0</v>
      </c>
      <c r="AE10" s="44" t="e">
        <f>IF(ISBLANK('Rate Calculations'!$AE10),"",'Rate Calculations'!$AE10)</f>
        <v>#REF!</v>
      </c>
      <c r="AF10" s="160" t="e">
        <f>IF(ISBLANK('Rate Calculations'!$AF10),"",'Rate Calculations'!$AF10)</f>
        <v>#REF!</v>
      </c>
    </row>
    <row r="11" spans="1:32" ht="15" customHeight="1">
      <c r="A11" s="153" t="str">
        <f>IF(ISBLANK('Rate Calculations'!$A11),"",'Rate Calculations'!$A11)</f>
        <v xml:space="preserve"> </v>
      </c>
      <c r="B11" s="154" t="str">
        <f>IF(ISBLANK('Rate Calculations'!$B11),"",'Rate Calculations'!$B11)</f>
        <v xml:space="preserve">  </v>
      </c>
      <c r="C11" s="44" t="str">
        <f>IF(ISBLANK('Rate Calculations'!$G11),"",'Rate Calculations'!$G11)</f>
        <v/>
      </c>
      <c r="D11" s="377">
        <f>IF(ISBLANK('Rate Calculations'!$H11),"",'Rate Calculations'!$H11)</f>
        <v>1.7500000000000002E-2</v>
      </c>
      <c r="E11" s="44">
        <f>IF(ISBLANK('Rate Calculations'!$I11),"",'Rate Calculations'!$I11)</f>
        <v>0</v>
      </c>
      <c r="F11" s="45">
        <f>IF(ISBLANK('Rate Calculations'!$J11),"",'Rate Calculations'!$J11)</f>
        <v>3.5000000000000003E-2</v>
      </c>
      <c r="G11" s="44">
        <f>IF(ISBLANK('Rate Calculations'!$K11),"",'Rate Calculations'!$K11)</f>
        <v>0</v>
      </c>
      <c r="H11" s="377">
        <f>IF(ISBLANK('Rate Calculations'!$L11),"",'Rate Calculations'!$L11)</f>
        <v>0</v>
      </c>
      <c r="I11" s="377">
        <f>IF(ISBLANK('Rate Calculations'!$M11),"",'Rate Calculations'!$M11)</f>
        <v>0</v>
      </c>
      <c r="J11" s="24">
        <f>IF(ISBLANK('Rate Calculations'!$N11),"",'Rate Calculations'!$N11)</f>
        <v>0</v>
      </c>
      <c r="K11" s="24">
        <f>IF(ISBLANK('Rate Calculations'!$O11),"",'Rate Calculations'!$O11)</f>
        <v>0</v>
      </c>
      <c r="L11" s="46">
        <f>IF(ISBLANK('Rate Calculations'!$P11),"",'Rate Calculations'!$P11)</f>
        <v>0</v>
      </c>
      <c r="M11" s="158">
        <f>IF(ISBLANK('Rate Calculations'!$Q11),"",'Rate Calculations'!$Q11)</f>
        <v>0</v>
      </c>
      <c r="N11" s="158">
        <f>IF(ISBLANK('Rate Calculations'!$R11),"",'Rate Calculations'!$R11)</f>
        <v>0</v>
      </c>
      <c r="O11" s="24" t="e">
        <f>IF(ISBLANK('Rate Calculations'!$S11),"",'Rate Calculations'!$S11)</f>
        <v>#REF!</v>
      </c>
      <c r="P11" s="27" t="e">
        <f>IF(ISBLANK('Rate Calculations'!$U11),"",'Rate Calculations'!$T11)</f>
        <v>#REF!</v>
      </c>
      <c r="Q11" s="153" t="str">
        <f>IF(ISBLANK('Rate Calculations'!$A11),"",'Rate Calculations'!$A11)</f>
        <v xml:space="preserve"> </v>
      </c>
      <c r="R11" s="154" t="str">
        <f>IF(ISBLANK('Rate Calculations'!$B11),"",'Rate Calculations'!$B11)</f>
        <v xml:space="preserve">  </v>
      </c>
      <c r="S11" s="44">
        <f>IF(ISBLANK('Rate Calculations'!$U11),"",'Rate Calculations'!$U11)</f>
        <v>0</v>
      </c>
      <c r="T11" s="44">
        <f>IF(ISBLANK('Rate Calculations'!$V11),"",'Rate Calculations'!$V11)</f>
        <v>0</v>
      </c>
      <c r="U11" s="377">
        <f>IF(ISBLANK('Rate Calculations'!$H11),"",'Rate Calculations'!$H11)</f>
        <v>1.7500000000000002E-2</v>
      </c>
      <c r="V11" s="44">
        <f>IF(ISBLANK('Rate Calculations'!$W11),"",'Rate Calculations'!$W11)</f>
        <v>0</v>
      </c>
      <c r="W11" s="45">
        <f>IF(ISBLANK('Rate Calculations'!$J11),"",'Rate Calculations'!$J11)</f>
        <v>3.5000000000000003E-2</v>
      </c>
      <c r="X11" s="101">
        <f>IF(ISBLANK('Rate Calculations'!$X11),"",'Rate Calculations'!$X11)</f>
        <v>0</v>
      </c>
      <c r="Y11" s="101">
        <f>IF(ISBLANK('Rate Calculations'!$Y11),"",'Rate Calculations'!$Y11)</f>
        <v>0</v>
      </c>
      <c r="Z11" s="44">
        <f>IF(ISBLANK('Rate Calculations'!$Z11),"",'Rate Calculations'!$Z11)</f>
        <v>0</v>
      </c>
      <c r="AA11" s="44">
        <f>IF(ISBLANK('Rate Calculations'!$AA11),"",'Rate Calculations'!$AA11)</f>
        <v>0</v>
      </c>
      <c r="AB11" s="101">
        <f>IF(ISBLANK('Rate Calculations'!$AB11),"",'Rate Calculations'!$AB11)</f>
        <v>0</v>
      </c>
      <c r="AC11" s="163">
        <f>IF(ISBLANK('Rate Calculations'!$AC11),"",'Rate Calculations'!$AC11)</f>
        <v>0</v>
      </c>
      <c r="AD11" s="163">
        <f>IF(ISBLANK('Rate Calculations'!$AD11),"",'Rate Calculations'!$AD11)</f>
        <v>0</v>
      </c>
      <c r="AE11" s="44" t="e">
        <f>IF(ISBLANK('Rate Calculations'!$AE11),"",'Rate Calculations'!$AE11)</f>
        <v>#REF!</v>
      </c>
      <c r="AF11" s="160" t="e">
        <f>IF(ISBLANK('Rate Calculations'!$AF11),"",'Rate Calculations'!$AF11)</f>
        <v>#REF!</v>
      </c>
    </row>
    <row r="12" spans="1:32" ht="15" customHeight="1">
      <c r="A12" s="153" t="str">
        <f>IF(ISBLANK('Rate Calculations'!$A12),"",'Rate Calculations'!$A12)</f>
        <v xml:space="preserve"> </v>
      </c>
      <c r="B12" s="154" t="str">
        <f>IF(ISBLANK('Rate Calculations'!$B12),"",'Rate Calculations'!$B12)</f>
        <v xml:space="preserve">  </v>
      </c>
      <c r="C12" s="44" t="str">
        <f>IF(ISBLANK('Rate Calculations'!$G12),"",'Rate Calculations'!$G12)</f>
        <v/>
      </c>
      <c r="D12" s="377">
        <f>IF(ISBLANK('Rate Calculations'!$H12),"",'Rate Calculations'!$H12)</f>
        <v>1.7500000000000002E-2</v>
      </c>
      <c r="E12" s="44">
        <f>IF(ISBLANK('Rate Calculations'!$I12),"",'Rate Calculations'!$I12)</f>
        <v>0</v>
      </c>
      <c r="F12" s="45">
        <f>IF(ISBLANK('Rate Calculations'!$J12),"",'Rate Calculations'!$J12)</f>
        <v>3.5000000000000003E-2</v>
      </c>
      <c r="G12" s="44">
        <f>IF(ISBLANK('Rate Calculations'!$K12),"",'Rate Calculations'!$K12)</f>
        <v>0</v>
      </c>
      <c r="H12" s="377">
        <f>IF(ISBLANK('Rate Calculations'!$L12),"",'Rate Calculations'!$L12)</f>
        <v>0</v>
      </c>
      <c r="I12" s="377">
        <f>IF(ISBLANK('Rate Calculations'!$M12),"",'Rate Calculations'!$M12)</f>
        <v>0</v>
      </c>
      <c r="J12" s="24">
        <f>IF(ISBLANK('Rate Calculations'!$N12),"",'Rate Calculations'!$N12)</f>
        <v>0</v>
      </c>
      <c r="K12" s="24">
        <f>IF(ISBLANK('Rate Calculations'!$O12),"",'Rate Calculations'!$O12)</f>
        <v>0</v>
      </c>
      <c r="L12" s="46">
        <f>IF(ISBLANK('Rate Calculations'!$P12),"",'Rate Calculations'!$P12)</f>
        <v>0</v>
      </c>
      <c r="M12" s="158">
        <f>IF(ISBLANK('Rate Calculations'!$Q12),"",'Rate Calculations'!$Q12)</f>
        <v>0</v>
      </c>
      <c r="N12" s="158">
        <f>IF(ISBLANK('Rate Calculations'!$R12),"",'Rate Calculations'!$R12)</f>
        <v>0</v>
      </c>
      <c r="O12" s="24" t="e">
        <f>IF(ISBLANK('Rate Calculations'!$S12),"",'Rate Calculations'!$S12)</f>
        <v>#REF!</v>
      </c>
      <c r="P12" s="27" t="e">
        <f>IF(ISBLANK('Rate Calculations'!$U12),"",'Rate Calculations'!$T12)</f>
        <v>#REF!</v>
      </c>
      <c r="Q12" s="153" t="str">
        <f>IF(ISBLANK('Rate Calculations'!$A12),"",'Rate Calculations'!$A12)</f>
        <v xml:space="preserve"> </v>
      </c>
      <c r="R12" s="154" t="str">
        <f>IF(ISBLANK('Rate Calculations'!$B12),"",'Rate Calculations'!$B12)</f>
        <v xml:space="preserve">  </v>
      </c>
      <c r="S12" s="44">
        <f>IF(ISBLANK('Rate Calculations'!$U12),"",'Rate Calculations'!$U12)</f>
        <v>0</v>
      </c>
      <c r="T12" s="44">
        <f>IF(ISBLANK('Rate Calculations'!$V12),"",'Rate Calculations'!$V12)</f>
        <v>0</v>
      </c>
      <c r="U12" s="377">
        <f>IF(ISBLANK('Rate Calculations'!$H12),"",'Rate Calculations'!$H12)</f>
        <v>1.7500000000000002E-2</v>
      </c>
      <c r="V12" s="44">
        <f>IF(ISBLANK('Rate Calculations'!$W12),"",'Rate Calculations'!$W12)</f>
        <v>0</v>
      </c>
      <c r="W12" s="45">
        <f>IF(ISBLANK('Rate Calculations'!$J12),"",'Rate Calculations'!$J12)</f>
        <v>3.5000000000000003E-2</v>
      </c>
      <c r="X12" s="101">
        <f>IF(ISBLANK('Rate Calculations'!$X12),"",'Rate Calculations'!$X12)</f>
        <v>0</v>
      </c>
      <c r="Y12" s="101">
        <f>IF(ISBLANK('Rate Calculations'!$Y12),"",'Rate Calculations'!$Y12)</f>
        <v>0</v>
      </c>
      <c r="Z12" s="44">
        <f>IF(ISBLANK('Rate Calculations'!$Z12),"",'Rate Calculations'!$Z12)</f>
        <v>0</v>
      </c>
      <c r="AA12" s="44">
        <f>IF(ISBLANK('Rate Calculations'!$AA12),"",'Rate Calculations'!$AA12)</f>
        <v>0</v>
      </c>
      <c r="AB12" s="101">
        <f>IF(ISBLANK('Rate Calculations'!$AB12),"",'Rate Calculations'!$AB12)</f>
        <v>0</v>
      </c>
      <c r="AC12" s="163">
        <f>IF(ISBLANK('Rate Calculations'!$AC12),"",'Rate Calculations'!$AC12)</f>
        <v>0</v>
      </c>
      <c r="AD12" s="163">
        <f>IF(ISBLANK('Rate Calculations'!$AD12),"",'Rate Calculations'!$AD12)</f>
        <v>0</v>
      </c>
      <c r="AE12" s="44" t="e">
        <f>IF(ISBLANK('Rate Calculations'!$AE12),"",'Rate Calculations'!$AE12)</f>
        <v>#REF!</v>
      </c>
      <c r="AF12" s="160" t="e">
        <f>IF(ISBLANK('Rate Calculations'!$AF12),"",'Rate Calculations'!$AF12)</f>
        <v>#REF!</v>
      </c>
    </row>
    <row r="13" spans="1:32" ht="15" customHeight="1">
      <c r="A13" s="153" t="str">
        <f>IF(ISBLANK('Rate Calculations'!$A13),"",'Rate Calculations'!$A13)</f>
        <v xml:space="preserve"> </v>
      </c>
      <c r="B13" s="154" t="str">
        <f>IF(ISBLANK('Rate Calculations'!$B13),"",'Rate Calculations'!$B13)</f>
        <v xml:space="preserve">  </v>
      </c>
      <c r="C13" s="44" t="str">
        <f>IF(ISBLANK('Rate Calculations'!$G13),"",'Rate Calculations'!$G13)</f>
        <v/>
      </c>
      <c r="D13" s="377">
        <f>IF(ISBLANK('Rate Calculations'!$H13),"",'Rate Calculations'!$H13)</f>
        <v>1.7500000000000002E-2</v>
      </c>
      <c r="E13" s="44">
        <f>IF(ISBLANK('Rate Calculations'!$I13),"",'Rate Calculations'!$I13)</f>
        <v>0</v>
      </c>
      <c r="F13" s="45">
        <f>IF(ISBLANK('Rate Calculations'!$J13),"",'Rate Calculations'!$J13)</f>
        <v>3.5000000000000003E-2</v>
      </c>
      <c r="G13" s="44">
        <f>IF(ISBLANK('Rate Calculations'!$K13),"",'Rate Calculations'!$K13)</f>
        <v>0</v>
      </c>
      <c r="H13" s="377">
        <f>IF(ISBLANK('Rate Calculations'!$L13),"",'Rate Calculations'!$L13)</f>
        <v>0</v>
      </c>
      <c r="I13" s="377">
        <f>IF(ISBLANK('Rate Calculations'!$M13),"",'Rate Calculations'!$M13)</f>
        <v>0</v>
      </c>
      <c r="J13" s="24">
        <f>IF(ISBLANK('Rate Calculations'!$N13),"",'Rate Calculations'!$N13)</f>
        <v>0</v>
      </c>
      <c r="K13" s="24">
        <f>IF(ISBLANK('Rate Calculations'!$O13),"",'Rate Calculations'!$O13)</f>
        <v>0</v>
      </c>
      <c r="L13" s="46">
        <f>IF(ISBLANK('Rate Calculations'!$P13),"",'Rate Calculations'!$P13)</f>
        <v>0</v>
      </c>
      <c r="M13" s="158">
        <f>IF(ISBLANK('Rate Calculations'!$Q13),"",'Rate Calculations'!$Q13)</f>
        <v>0</v>
      </c>
      <c r="N13" s="158">
        <f>IF(ISBLANK('Rate Calculations'!$R13),"",'Rate Calculations'!$R13)</f>
        <v>0</v>
      </c>
      <c r="O13" s="24" t="e">
        <f>IF(ISBLANK('Rate Calculations'!$S13),"",'Rate Calculations'!$S13)</f>
        <v>#REF!</v>
      </c>
      <c r="P13" s="27" t="e">
        <f>IF(ISBLANK('Rate Calculations'!$U13),"",'Rate Calculations'!$T13)</f>
        <v>#REF!</v>
      </c>
      <c r="Q13" s="153" t="str">
        <f>IF(ISBLANK('Rate Calculations'!$A13),"",'Rate Calculations'!$A13)</f>
        <v xml:space="preserve"> </v>
      </c>
      <c r="R13" s="154" t="str">
        <f>IF(ISBLANK('Rate Calculations'!$B13),"",'Rate Calculations'!$B13)</f>
        <v xml:space="preserve">  </v>
      </c>
      <c r="S13" s="44">
        <f>IF(ISBLANK('Rate Calculations'!$U13),"",'Rate Calculations'!$U13)</f>
        <v>0</v>
      </c>
      <c r="T13" s="44">
        <f>IF(ISBLANK('Rate Calculations'!$V13),"",'Rate Calculations'!$V13)</f>
        <v>0</v>
      </c>
      <c r="U13" s="377">
        <f>IF(ISBLANK('Rate Calculations'!$H13),"",'Rate Calculations'!$H13)</f>
        <v>1.7500000000000002E-2</v>
      </c>
      <c r="V13" s="44">
        <f>IF(ISBLANK('Rate Calculations'!$W13),"",'Rate Calculations'!$W13)</f>
        <v>0</v>
      </c>
      <c r="W13" s="45">
        <f>IF(ISBLANK('Rate Calculations'!$J13),"",'Rate Calculations'!$J13)</f>
        <v>3.5000000000000003E-2</v>
      </c>
      <c r="X13" s="101">
        <f>IF(ISBLANK('Rate Calculations'!$X13),"",'Rate Calculations'!$X13)</f>
        <v>0</v>
      </c>
      <c r="Y13" s="101">
        <f>IF(ISBLANK('Rate Calculations'!$Y13),"",'Rate Calculations'!$Y13)</f>
        <v>0</v>
      </c>
      <c r="Z13" s="44">
        <f>IF(ISBLANK('Rate Calculations'!$Z13),"",'Rate Calculations'!$Z13)</f>
        <v>0</v>
      </c>
      <c r="AA13" s="44">
        <f>IF(ISBLANK('Rate Calculations'!$AA13),"",'Rate Calculations'!$AA13)</f>
        <v>0</v>
      </c>
      <c r="AB13" s="101">
        <f>IF(ISBLANK('Rate Calculations'!$AB13),"",'Rate Calculations'!$AB13)</f>
        <v>0</v>
      </c>
      <c r="AC13" s="163">
        <f>IF(ISBLANK('Rate Calculations'!$AC13),"",'Rate Calculations'!$AC13)</f>
        <v>0</v>
      </c>
      <c r="AD13" s="163">
        <f>IF(ISBLANK('Rate Calculations'!$AD13),"",'Rate Calculations'!$AD13)</f>
        <v>0</v>
      </c>
      <c r="AE13" s="44" t="e">
        <f>IF(ISBLANK('Rate Calculations'!$AE13),"",'Rate Calculations'!$AE13)</f>
        <v>#REF!</v>
      </c>
      <c r="AF13" s="160" t="e">
        <f>IF(ISBLANK('Rate Calculations'!$AF13),"",'Rate Calculations'!$AF13)</f>
        <v>#REF!</v>
      </c>
    </row>
    <row r="14" spans="1:32" ht="15" customHeight="1">
      <c r="A14" s="153" t="str">
        <f>IF(ISBLANK('Rate Calculations'!$A14),"",'Rate Calculations'!$A14)</f>
        <v xml:space="preserve"> </v>
      </c>
      <c r="B14" s="154" t="str">
        <f>IF(ISBLANK('Rate Calculations'!$B14),"",'Rate Calculations'!$B14)</f>
        <v xml:space="preserve">  </v>
      </c>
      <c r="C14" s="44" t="str">
        <f>IF(ISBLANK('Rate Calculations'!$G14),"",'Rate Calculations'!$G14)</f>
        <v/>
      </c>
      <c r="D14" s="377">
        <f>IF(ISBLANK('Rate Calculations'!$H14),"",'Rate Calculations'!$H14)</f>
        <v>1.7500000000000002E-2</v>
      </c>
      <c r="E14" s="44">
        <f>IF(ISBLANK('Rate Calculations'!$I14),"",'Rate Calculations'!$I14)</f>
        <v>0</v>
      </c>
      <c r="F14" s="45">
        <f>IF(ISBLANK('Rate Calculations'!$J14),"",'Rate Calculations'!$J14)</f>
        <v>3.5000000000000003E-2</v>
      </c>
      <c r="G14" s="44">
        <f>IF(ISBLANK('Rate Calculations'!$K14),"",'Rate Calculations'!$K14)</f>
        <v>0</v>
      </c>
      <c r="H14" s="377">
        <f>IF(ISBLANK('Rate Calculations'!$L14),"",'Rate Calculations'!$L14)</f>
        <v>0</v>
      </c>
      <c r="I14" s="377">
        <f>IF(ISBLANK('Rate Calculations'!$M14),"",'Rate Calculations'!$M14)</f>
        <v>0</v>
      </c>
      <c r="J14" s="24">
        <f>IF(ISBLANK('Rate Calculations'!$N14),"",'Rate Calculations'!$N14)</f>
        <v>0</v>
      </c>
      <c r="K14" s="24">
        <f>IF(ISBLANK('Rate Calculations'!$O14),"",'Rate Calculations'!$O14)</f>
        <v>0</v>
      </c>
      <c r="L14" s="46">
        <f>IF(ISBLANK('Rate Calculations'!$P14),"",'Rate Calculations'!$P14)</f>
        <v>0</v>
      </c>
      <c r="M14" s="158">
        <f>IF(ISBLANK('Rate Calculations'!$Q14),"",'Rate Calculations'!$Q14)</f>
        <v>0</v>
      </c>
      <c r="N14" s="158">
        <f>IF(ISBLANK('Rate Calculations'!$R14),"",'Rate Calculations'!$R14)</f>
        <v>0</v>
      </c>
      <c r="O14" s="24" t="e">
        <f>IF(ISBLANK('Rate Calculations'!$S14),"",'Rate Calculations'!$S14)</f>
        <v>#REF!</v>
      </c>
      <c r="P14" s="27" t="e">
        <f>IF(ISBLANK('Rate Calculations'!$U14),"",'Rate Calculations'!$T14)</f>
        <v>#REF!</v>
      </c>
      <c r="Q14" s="153" t="str">
        <f>IF(ISBLANK('Rate Calculations'!$A14),"",'Rate Calculations'!$A14)</f>
        <v xml:space="preserve"> </v>
      </c>
      <c r="R14" s="154" t="str">
        <f>IF(ISBLANK('Rate Calculations'!$B14),"",'Rate Calculations'!$B14)</f>
        <v xml:space="preserve">  </v>
      </c>
      <c r="S14" s="44">
        <f>IF(ISBLANK('Rate Calculations'!$U14),"",'Rate Calculations'!$U14)</f>
        <v>0</v>
      </c>
      <c r="T14" s="44">
        <f>IF(ISBLANK('Rate Calculations'!$V14),"",'Rate Calculations'!$V14)</f>
        <v>0</v>
      </c>
      <c r="U14" s="377">
        <f>IF(ISBLANK('Rate Calculations'!$H14),"",'Rate Calculations'!$H14)</f>
        <v>1.7500000000000002E-2</v>
      </c>
      <c r="V14" s="44">
        <f>IF(ISBLANK('Rate Calculations'!$W14),"",'Rate Calculations'!$W14)</f>
        <v>0</v>
      </c>
      <c r="W14" s="45">
        <f>IF(ISBLANK('Rate Calculations'!$J14),"",'Rate Calculations'!$J14)</f>
        <v>3.5000000000000003E-2</v>
      </c>
      <c r="X14" s="101">
        <f>IF(ISBLANK('Rate Calculations'!$X14),"",'Rate Calculations'!$X14)</f>
        <v>0</v>
      </c>
      <c r="Y14" s="101">
        <f>IF(ISBLANK('Rate Calculations'!$Y14),"",'Rate Calculations'!$Y14)</f>
        <v>0</v>
      </c>
      <c r="Z14" s="44">
        <f>IF(ISBLANK('Rate Calculations'!$Z14),"",'Rate Calculations'!$Z14)</f>
        <v>0</v>
      </c>
      <c r="AA14" s="44">
        <f>IF(ISBLANK('Rate Calculations'!$AA14),"",'Rate Calculations'!$AA14)</f>
        <v>0</v>
      </c>
      <c r="AB14" s="101">
        <f>IF(ISBLANK('Rate Calculations'!$AB14),"",'Rate Calculations'!$AB14)</f>
        <v>0</v>
      </c>
      <c r="AC14" s="163">
        <f>IF(ISBLANK('Rate Calculations'!$AC14),"",'Rate Calculations'!$AC14)</f>
        <v>0</v>
      </c>
      <c r="AD14" s="163">
        <f>IF(ISBLANK('Rate Calculations'!$AD14),"",'Rate Calculations'!$AD14)</f>
        <v>0</v>
      </c>
      <c r="AE14" s="44" t="e">
        <f>IF(ISBLANK('Rate Calculations'!$AE14),"",'Rate Calculations'!$AE14)</f>
        <v>#REF!</v>
      </c>
      <c r="AF14" s="160" t="e">
        <f>IF(ISBLANK('Rate Calculations'!$AF14),"",'Rate Calculations'!$AF14)</f>
        <v>#REF!</v>
      </c>
    </row>
    <row r="15" spans="1:32" ht="15" customHeight="1">
      <c r="A15" s="153" t="str">
        <f>IF(ISBLANK('Rate Calculations'!$A15),"",'Rate Calculations'!$A15)</f>
        <v xml:space="preserve"> </v>
      </c>
      <c r="B15" s="154" t="str">
        <f>IF(ISBLANK('Rate Calculations'!$B15),"",'Rate Calculations'!$B15)</f>
        <v xml:space="preserve">  </v>
      </c>
      <c r="C15" s="44" t="str">
        <f>IF(ISBLANK('Rate Calculations'!$G15),"",'Rate Calculations'!$G15)</f>
        <v/>
      </c>
      <c r="D15" s="377">
        <f>IF(ISBLANK('Rate Calculations'!$H15),"",'Rate Calculations'!$H15)</f>
        <v>1.7500000000000002E-2</v>
      </c>
      <c r="E15" s="44">
        <f>IF(ISBLANK('Rate Calculations'!$I15),"",'Rate Calculations'!$I15)</f>
        <v>0</v>
      </c>
      <c r="F15" s="45">
        <f>IF(ISBLANK('Rate Calculations'!$J15),"",'Rate Calculations'!$J15)</f>
        <v>3.5000000000000003E-2</v>
      </c>
      <c r="G15" s="44">
        <f>IF(ISBLANK('Rate Calculations'!$K15),"",'Rate Calculations'!$K15)</f>
        <v>0</v>
      </c>
      <c r="H15" s="377">
        <f>IF(ISBLANK('Rate Calculations'!$L15),"",'Rate Calculations'!$L15)</f>
        <v>0</v>
      </c>
      <c r="I15" s="377">
        <f>IF(ISBLANK('Rate Calculations'!$M15),"",'Rate Calculations'!$M15)</f>
        <v>0</v>
      </c>
      <c r="J15" s="24">
        <f>IF(ISBLANK('Rate Calculations'!$N15),"",'Rate Calculations'!$N15)</f>
        <v>0</v>
      </c>
      <c r="K15" s="24">
        <f>IF(ISBLANK('Rate Calculations'!$O15),"",'Rate Calculations'!$O15)</f>
        <v>0</v>
      </c>
      <c r="L15" s="46">
        <f>IF(ISBLANK('Rate Calculations'!$P15),"",'Rate Calculations'!$P15)</f>
        <v>0</v>
      </c>
      <c r="M15" s="158">
        <f>IF(ISBLANK('Rate Calculations'!$Q15),"",'Rate Calculations'!$Q15)</f>
        <v>0</v>
      </c>
      <c r="N15" s="158">
        <f>IF(ISBLANK('Rate Calculations'!$R15),"",'Rate Calculations'!$R15)</f>
        <v>0</v>
      </c>
      <c r="O15" s="24" t="e">
        <f>IF(ISBLANK('Rate Calculations'!$S15),"",'Rate Calculations'!$S15)</f>
        <v>#REF!</v>
      </c>
      <c r="P15" s="27" t="e">
        <f>IF(ISBLANK('Rate Calculations'!$U15),"",'Rate Calculations'!$T15)</f>
        <v>#REF!</v>
      </c>
      <c r="Q15" s="153" t="str">
        <f>IF(ISBLANK('Rate Calculations'!$A15),"",'Rate Calculations'!$A15)</f>
        <v xml:space="preserve"> </v>
      </c>
      <c r="R15" s="154" t="str">
        <f>IF(ISBLANK('Rate Calculations'!$B15),"",'Rate Calculations'!$B15)</f>
        <v xml:space="preserve">  </v>
      </c>
      <c r="S15" s="44">
        <f>IF(ISBLANK('Rate Calculations'!$U15),"",'Rate Calculations'!$U15)</f>
        <v>0</v>
      </c>
      <c r="T15" s="44">
        <f>IF(ISBLANK('Rate Calculations'!$V15),"",'Rate Calculations'!$V15)</f>
        <v>0</v>
      </c>
      <c r="U15" s="377">
        <f>IF(ISBLANK('Rate Calculations'!$H15),"",'Rate Calculations'!$H15)</f>
        <v>1.7500000000000002E-2</v>
      </c>
      <c r="V15" s="44">
        <f>IF(ISBLANK('Rate Calculations'!$W15),"",'Rate Calculations'!$W15)</f>
        <v>0</v>
      </c>
      <c r="W15" s="45">
        <f>IF(ISBLANK('Rate Calculations'!$J15),"",'Rate Calculations'!$J15)</f>
        <v>3.5000000000000003E-2</v>
      </c>
      <c r="X15" s="101">
        <f>IF(ISBLANK('Rate Calculations'!$X15),"",'Rate Calculations'!$X15)</f>
        <v>0</v>
      </c>
      <c r="Y15" s="101">
        <f>IF(ISBLANK('Rate Calculations'!$Y15),"",'Rate Calculations'!$Y15)</f>
        <v>0</v>
      </c>
      <c r="Z15" s="44">
        <f>IF(ISBLANK('Rate Calculations'!$Z15),"",'Rate Calculations'!$Z15)</f>
        <v>0</v>
      </c>
      <c r="AA15" s="44">
        <f>IF(ISBLANK('Rate Calculations'!$AA15),"",'Rate Calculations'!$AA15)</f>
        <v>0</v>
      </c>
      <c r="AB15" s="101">
        <f>IF(ISBLANK('Rate Calculations'!$AB15),"",'Rate Calculations'!$AB15)</f>
        <v>0</v>
      </c>
      <c r="AC15" s="163">
        <f>IF(ISBLANK('Rate Calculations'!$AC15),"",'Rate Calculations'!$AC15)</f>
        <v>0</v>
      </c>
      <c r="AD15" s="163">
        <f>IF(ISBLANK('Rate Calculations'!$AD15),"",'Rate Calculations'!$AD15)</f>
        <v>0</v>
      </c>
      <c r="AE15" s="44" t="e">
        <f>IF(ISBLANK('Rate Calculations'!$AE15),"",'Rate Calculations'!$AE15)</f>
        <v>#REF!</v>
      </c>
      <c r="AF15" s="160" t="e">
        <f>IF(ISBLANK('Rate Calculations'!$AF15),"",'Rate Calculations'!$AF15)</f>
        <v>#REF!</v>
      </c>
    </row>
    <row r="16" spans="1:32" ht="15" customHeight="1">
      <c r="A16" s="153" t="str">
        <f>IF(ISBLANK('Rate Calculations'!$A16),"",'Rate Calculations'!$A16)</f>
        <v xml:space="preserve"> </v>
      </c>
      <c r="B16" s="154" t="str">
        <f>IF(ISBLANK('Rate Calculations'!$B16),"",'Rate Calculations'!$B16)</f>
        <v xml:space="preserve">  </v>
      </c>
      <c r="C16" s="44" t="str">
        <f>IF(ISBLANK('Rate Calculations'!$G16),"",'Rate Calculations'!$G16)</f>
        <v/>
      </c>
      <c r="D16" s="377">
        <f>IF(ISBLANK('Rate Calculations'!$H16),"",'Rate Calculations'!$H16)</f>
        <v>1.7500000000000002E-2</v>
      </c>
      <c r="E16" s="44">
        <f>IF(ISBLANK('Rate Calculations'!$I16),"",'Rate Calculations'!$I16)</f>
        <v>0</v>
      </c>
      <c r="F16" s="45">
        <f>IF(ISBLANK('Rate Calculations'!$J16),"",'Rate Calculations'!$J16)</f>
        <v>3.5000000000000003E-2</v>
      </c>
      <c r="G16" s="44">
        <f>IF(ISBLANK('Rate Calculations'!$K16),"",'Rate Calculations'!$K16)</f>
        <v>0</v>
      </c>
      <c r="H16" s="377">
        <f>IF(ISBLANK('Rate Calculations'!$L16),"",'Rate Calculations'!$L16)</f>
        <v>0</v>
      </c>
      <c r="I16" s="377">
        <f>IF(ISBLANK('Rate Calculations'!$M16),"",'Rate Calculations'!$M16)</f>
        <v>0</v>
      </c>
      <c r="J16" s="24">
        <f>IF(ISBLANK('Rate Calculations'!$N16),"",'Rate Calculations'!$N16)</f>
        <v>0</v>
      </c>
      <c r="K16" s="24">
        <f>IF(ISBLANK('Rate Calculations'!$O16),"",'Rate Calculations'!$O16)</f>
        <v>0</v>
      </c>
      <c r="L16" s="46">
        <f>IF(ISBLANK('Rate Calculations'!$P16),"",'Rate Calculations'!$P16)</f>
        <v>0</v>
      </c>
      <c r="M16" s="158">
        <f>IF(ISBLANK('Rate Calculations'!$Q16),"",'Rate Calculations'!$Q16)</f>
        <v>0</v>
      </c>
      <c r="N16" s="158">
        <f>IF(ISBLANK('Rate Calculations'!$R16),"",'Rate Calculations'!$R16)</f>
        <v>0</v>
      </c>
      <c r="O16" s="24" t="e">
        <f>IF(ISBLANK('Rate Calculations'!$S16),"",'Rate Calculations'!$S16)</f>
        <v>#REF!</v>
      </c>
      <c r="P16" s="27" t="e">
        <f>IF(ISBLANK('Rate Calculations'!$U16),"",'Rate Calculations'!$T16)</f>
        <v>#REF!</v>
      </c>
      <c r="Q16" s="153" t="str">
        <f>IF(ISBLANK('Rate Calculations'!$A16),"",'Rate Calculations'!$A16)</f>
        <v xml:space="preserve"> </v>
      </c>
      <c r="R16" s="154" t="str">
        <f>IF(ISBLANK('Rate Calculations'!$B16),"",'Rate Calculations'!$B16)</f>
        <v xml:space="preserve">  </v>
      </c>
      <c r="S16" s="44">
        <f>IF(ISBLANK('Rate Calculations'!$U16),"",'Rate Calculations'!$U16)</f>
        <v>0</v>
      </c>
      <c r="T16" s="44">
        <f>IF(ISBLANK('Rate Calculations'!$V16),"",'Rate Calculations'!$V16)</f>
        <v>0</v>
      </c>
      <c r="U16" s="377">
        <f>IF(ISBLANK('Rate Calculations'!$H16),"",'Rate Calculations'!$H16)</f>
        <v>1.7500000000000002E-2</v>
      </c>
      <c r="V16" s="44">
        <f>IF(ISBLANK('Rate Calculations'!$W16),"",'Rate Calculations'!$W16)</f>
        <v>0</v>
      </c>
      <c r="W16" s="45">
        <f>IF(ISBLANK('Rate Calculations'!$J16),"",'Rate Calculations'!$J16)</f>
        <v>3.5000000000000003E-2</v>
      </c>
      <c r="X16" s="101">
        <f>IF(ISBLANK('Rate Calculations'!$X16),"",'Rate Calculations'!$X16)</f>
        <v>0</v>
      </c>
      <c r="Y16" s="101">
        <f>IF(ISBLANK('Rate Calculations'!$Y16),"",'Rate Calculations'!$Y16)</f>
        <v>0</v>
      </c>
      <c r="Z16" s="44">
        <f>IF(ISBLANK('Rate Calculations'!$Z16),"",'Rate Calculations'!$Z16)</f>
        <v>0</v>
      </c>
      <c r="AA16" s="44">
        <f>IF(ISBLANK('Rate Calculations'!$AA16),"",'Rate Calculations'!$AA16)</f>
        <v>0</v>
      </c>
      <c r="AB16" s="101">
        <f>IF(ISBLANK('Rate Calculations'!$AB16),"",'Rate Calculations'!$AB16)</f>
        <v>0</v>
      </c>
      <c r="AC16" s="163">
        <f>IF(ISBLANK('Rate Calculations'!$AC16),"",'Rate Calculations'!$AC16)</f>
        <v>0</v>
      </c>
      <c r="AD16" s="163">
        <f>IF(ISBLANK('Rate Calculations'!$AD16),"",'Rate Calculations'!$AD16)</f>
        <v>0</v>
      </c>
      <c r="AE16" s="44" t="e">
        <f>IF(ISBLANK('Rate Calculations'!$AE16),"",'Rate Calculations'!$AE16)</f>
        <v>#REF!</v>
      </c>
      <c r="AF16" s="160" t="e">
        <f>IF(ISBLANK('Rate Calculations'!$AF16),"",'Rate Calculations'!$AF16)</f>
        <v>#REF!</v>
      </c>
    </row>
    <row r="17" spans="1:32" ht="15" customHeight="1">
      <c r="A17" s="153" t="str">
        <f>IF(ISBLANK('Rate Calculations'!$A17),"",'Rate Calculations'!$A17)</f>
        <v xml:space="preserve"> </v>
      </c>
      <c r="B17" s="154" t="str">
        <f>IF(ISBLANK('Rate Calculations'!$B17),"",'Rate Calculations'!$B17)</f>
        <v xml:space="preserve">  </v>
      </c>
      <c r="C17" s="44" t="str">
        <f>IF(ISBLANK('Rate Calculations'!$G17),"",'Rate Calculations'!$G17)</f>
        <v/>
      </c>
      <c r="D17" s="377">
        <f>IF(ISBLANK('Rate Calculations'!$H17),"",'Rate Calculations'!$H17)</f>
        <v>1.7500000000000002E-2</v>
      </c>
      <c r="E17" s="44">
        <f>IF(ISBLANK('Rate Calculations'!$I17),"",'Rate Calculations'!$I17)</f>
        <v>0</v>
      </c>
      <c r="F17" s="45">
        <f>IF(ISBLANK('Rate Calculations'!$J17),"",'Rate Calculations'!$J17)</f>
        <v>3.5000000000000003E-2</v>
      </c>
      <c r="G17" s="44">
        <f>IF(ISBLANK('Rate Calculations'!$K17),"",'Rate Calculations'!$K17)</f>
        <v>0</v>
      </c>
      <c r="H17" s="377">
        <f>IF(ISBLANK('Rate Calculations'!$L17),"",'Rate Calculations'!$L17)</f>
        <v>0</v>
      </c>
      <c r="I17" s="377">
        <f>IF(ISBLANK('Rate Calculations'!$M17),"",'Rate Calculations'!$M17)</f>
        <v>0</v>
      </c>
      <c r="J17" s="24">
        <f>IF(ISBLANK('Rate Calculations'!$N17),"",'Rate Calculations'!$N17)</f>
        <v>0</v>
      </c>
      <c r="K17" s="24">
        <f>IF(ISBLANK('Rate Calculations'!$O17),"",'Rate Calculations'!$O17)</f>
        <v>0</v>
      </c>
      <c r="L17" s="46">
        <f>IF(ISBLANK('Rate Calculations'!$P17),"",'Rate Calculations'!$P17)</f>
        <v>0</v>
      </c>
      <c r="M17" s="158">
        <f>IF(ISBLANK('Rate Calculations'!$Q17),"",'Rate Calculations'!$Q17)</f>
        <v>0</v>
      </c>
      <c r="N17" s="158">
        <f>IF(ISBLANK('Rate Calculations'!$R17),"",'Rate Calculations'!$R17)</f>
        <v>0</v>
      </c>
      <c r="O17" s="24" t="e">
        <f>IF(ISBLANK('Rate Calculations'!$S17),"",'Rate Calculations'!$S17)</f>
        <v>#REF!</v>
      </c>
      <c r="P17" s="27" t="e">
        <f>IF(ISBLANK('Rate Calculations'!$U17),"",'Rate Calculations'!$T17)</f>
        <v>#REF!</v>
      </c>
      <c r="Q17" s="153" t="str">
        <f>IF(ISBLANK('Rate Calculations'!$A17),"",'Rate Calculations'!$A17)</f>
        <v xml:space="preserve"> </v>
      </c>
      <c r="R17" s="154" t="str">
        <f>IF(ISBLANK('Rate Calculations'!$B17),"",'Rate Calculations'!$B17)</f>
        <v xml:space="preserve">  </v>
      </c>
      <c r="S17" s="44">
        <f>IF(ISBLANK('Rate Calculations'!$U17),"",'Rate Calculations'!$U17)</f>
        <v>0</v>
      </c>
      <c r="T17" s="44">
        <f>IF(ISBLANK('Rate Calculations'!$V17),"",'Rate Calculations'!$V17)</f>
        <v>0</v>
      </c>
      <c r="U17" s="377">
        <f>IF(ISBLANK('Rate Calculations'!$H17),"",'Rate Calculations'!$H17)</f>
        <v>1.7500000000000002E-2</v>
      </c>
      <c r="V17" s="44">
        <f>IF(ISBLANK('Rate Calculations'!$W17),"",'Rate Calculations'!$W17)</f>
        <v>0</v>
      </c>
      <c r="W17" s="45">
        <f>IF(ISBLANK('Rate Calculations'!$J17),"",'Rate Calculations'!$J17)</f>
        <v>3.5000000000000003E-2</v>
      </c>
      <c r="X17" s="101">
        <f>IF(ISBLANK('Rate Calculations'!$X17),"",'Rate Calculations'!$X17)</f>
        <v>0</v>
      </c>
      <c r="Y17" s="101">
        <f>IF(ISBLANK('Rate Calculations'!$Y17),"",'Rate Calculations'!$Y17)</f>
        <v>0</v>
      </c>
      <c r="Z17" s="44">
        <f>IF(ISBLANK('Rate Calculations'!$Z17),"",'Rate Calculations'!$Z17)</f>
        <v>0</v>
      </c>
      <c r="AA17" s="44">
        <f>IF(ISBLANK('Rate Calculations'!$AA17),"",'Rate Calculations'!$AA17)</f>
        <v>0</v>
      </c>
      <c r="AB17" s="101">
        <f>IF(ISBLANK('Rate Calculations'!$AB17),"",'Rate Calculations'!$AB17)</f>
        <v>0</v>
      </c>
      <c r="AC17" s="163">
        <f>IF(ISBLANK('Rate Calculations'!$AC17),"",'Rate Calculations'!$AC17)</f>
        <v>0</v>
      </c>
      <c r="AD17" s="163">
        <f>IF(ISBLANK('Rate Calculations'!$AD17),"",'Rate Calculations'!$AD17)</f>
        <v>0</v>
      </c>
      <c r="AE17" s="44" t="e">
        <f>IF(ISBLANK('Rate Calculations'!$AE17),"",'Rate Calculations'!$AE17)</f>
        <v>#REF!</v>
      </c>
      <c r="AF17" s="160" t="e">
        <f>IF(ISBLANK('Rate Calculations'!$AF17),"",'Rate Calculations'!$AF17)</f>
        <v>#REF!</v>
      </c>
    </row>
    <row r="18" spans="1:32" ht="15" customHeight="1">
      <c r="A18" s="153" t="str">
        <f>IF(ISBLANK('Rate Calculations'!$A18),"",'Rate Calculations'!$A18)</f>
        <v xml:space="preserve"> </v>
      </c>
      <c r="B18" s="154" t="str">
        <f>IF(ISBLANK('Rate Calculations'!$B18),"",'Rate Calculations'!$B18)</f>
        <v xml:space="preserve">  </v>
      </c>
      <c r="C18" s="44" t="str">
        <f>IF(ISBLANK('Rate Calculations'!$G18),"",'Rate Calculations'!$G18)</f>
        <v/>
      </c>
      <c r="D18" s="377">
        <f>IF(ISBLANK('Rate Calculations'!$H18),"",'Rate Calculations'!$H18)</f>
        <v>1.7500000000000002E-2</v>
      </c>
      <c r="E18" s="44">
        <f>IF(ISBLANK('Rate Calculations'!$I18),"",'Rate Calculations'!$I18)</f>
        <v>0</v>
      </c>
      <c r="F18" s="45">
        <f>IF(ISBLANK('Rate Calculations'!$J18),"",'Rate Calculations'!$J18)</f>
        <v>3.5000000000000003E-2</v>
      </c>
      <c r="G18" s="44">
        <f>IF(ISBLANK('Rate Calculations'!$K18),"",'Rate Calculations'!$K18)</f>
        <v>0</v>
      </c>
      <c r="H18" s="377">
        <f>IF(ISBLANK('Rate Calculations'!$L18),"",'Rate Calculations'!$L18)</f>
        <v>0</v>
      </c>
      <c r="I18" s="377">
        <f>IF(ISBLANK('Rate Calculations'!$M18),"",'Rate Calculations'!$M18)</f>
        <v>0</v>
      </c>
      <c r="J18" s="24">
        <f>IF(ISBLANK('Rate Calculations'!$N18),"",'Rate Calculations'!$N18)</f>
        <v>0</v>
      </c>
      <c r="K18" s="24">
        <f>IF(ISBLANK('Rate Calculations'!$O18),"",'Rate Calculations'!$O18)</f>
        <v>0</v>
      </c>
      <c r="L18" s="46">
        <f>IF(ISBLANK('Rate Calculations'!$P18),"",'Rate Calculations'!$P18)</f>
        <v>0</v>
      </c>
      <c r="M18" s="158">
        <f>IF(ISBLANK('Rate Calculations'!$Q18),"",'Rate Calculations'!$Q18)</f>
        <v>0</v>
      </c>
      <c r="N18" s="158">
        <f>IF(ISBLANK('Rate Calculations'!$R18),"",'Rate Calculations'!$R18)</f>
        <v>0</v>
      </c>
      <c r="O18" s="24" t="e">
        <f>IF(ISBLANK('Rate Calculations'!$S18),"",'Rate Calculations'!$S18)</f>
        <v>#REF!</v>
      </c>
      <c r="P18" s="27" t="e">
        <f>IF(ISBLANK('Rate Calculations'!$U18),"",'Rate Calculations'!$T18)</f>
        <v>#REF!</v>
      </c>
      <c r="Q18" s="153" t="str">
        <f>IF(ISBLANK('Rate Calculations'!$A18),"",'Rate Calculations'!$A18)</f>
        <v xml:space="preserve"> </v>
      </c>
      <c r="R18" s="154" t="str">
        <f>IF(ISBLANK('Rate Calculations'!$B18),"",'Rate Calculations'!$B18)</f>
        <v xml:space="preserve">  </v>
      </c>
      <c r="S18" s="44">
        <f>IF(ISBLANK('Rate Calculations'!$U18),"",'Rate Calculations'!$U18)</f>
        <v>0</v>
      </c>
      <c r="T18" s="44">
        <f>IF(ISBLANK('Rate Calculations'!$V18),"",'Rate Calculations'!$V18)</f>
        <v>0</v>
      </c>
      <c r="U18" s="377">
        <f>IF(ISBLANK('Rate Calculations'!$H18),"",'Rate Calculations'!$H18)</f>
        <v>1.7500000000000002E-2</v>
      </c>
      <c r="V18" s="44">
        <f>IF(ISBLANK('Rate Calculations'!$W18),"",'Rate Calculations'!$W18)</f>
        <v>0</v>
      </c>
      <c r="W18" s="45">
        <f>IF(ISBLANK('Rate Calculations'!$J18),"",'Rate Calculations'!$J18)</f>
        <v>3.5000000000000003E-2</v>
      </c>
      <c r="X18" s="101">
        <f>IF(ISBLANK('Rate Calculations'!$X18),"",'Rate Calculations'!$X18)</f>
        <v>0</v>
      </c>
      <c r="Y18" s="101">
        <f>IF(ISBLANK('Rate Calculations'!$Y18),"",'Rate Calculations'!$Y18)</f>
        <v>0</v>
      </c>
      <c r="Z18" s="44">
        <f>IF(ISBLANK('Rate Calculations'!$Z18),"",'Rate Calculations'!$Z18)</f>
        <v>0</v>
      </c>
      <c r="AA18" s="44">
        <f>IF(ISBLANK('Rate Calculations'!$AA18),"",'Rate Calculations'!$AA18)</f>
        <v>0</v>
      </c>
      <c r="AB18" s="101">
        <f>IF(ISBLANK('Rate Calculations'!$AB18),"",'Rate Calculations'!$AB18)</f>
        <v>0</v>
      </c>
      <c r="AC18" s="163">
        <f>IF(ISBLANK('Rate Calculations'!$AC18),"",'Rate Calculations'!$AC18)</f>
        <v>0</v>
      </c>
      <c r="AD18" s="163">
        <f>IF(ISBLANK('Rate Calculations'!$AD18),"",'Rate Calculations'!$AD18)</f>
        <v>0</v>
      </c>
      <c r="AE18" s="44" t="e">
        <f>IF(ISBLANK('Rate Calculations'!$AE18),"",'Rate Calculations'!$AE18)</f>
        <v>#REF!</v>
      </c>
      <c r="AF18" s="160" t="e">
        <f>IF(ISBLANK('Rate Calculations'!$AF18),"",'Rate Calculations'!$AF18)</f>
        <v>#REF!</v>
      </c>
    </row>
    <row r="19" spans="1:32" ht="15" customHeight="1">
      <c r="A19" s="153" t="str">
        <f>IF(ISBLANK('Rate Calculations'!$A19),"",'Rate Calculations'!$A19)</f>
        <v xml:space="preserve"> </v>
      </c>
      <c r="B19" s="154" t="str">
        <f>IF(ISBLANK('Rate Calculations'!$B19),"",'Rate Calculations'!$B19)</f>
        <v xml:space="preserve">  </v>
      </c>
      <c r="C19" s="44" t="str">
        <f>IF(ISBLANK('Rate Calculations'!$G19),"",'Rate Calculations'!$G19)</f>
        <v/>
      </c>
      <c r="D19" s="377">
        <f>IF(ISBLANK('Rate Calculations'!$H19),"",'Rate Calculations'!$H19)</f>
        <v>1.7500000000000002E-2</v>
      </c>
      <c r="E19" s="44">
        <f>IF(ISBLANK('Rate Calculations'!$I19),"",'Rate Calculations'!$I19)</f>
        <v>0</v>
      </c>
      <c r="F19" s="45">
        <f>IF(ISBLANK('Rate Calculations'!$J19),"",'Rate Calculations'!$J19)</f>
        <v>3.5000000000000003E-2</v>
      </c>
      <c r="G19" s="44">
        <f>IF(ISBLANK('Rate Calculations'!$K19),"",'Rate Calculations'!$K19)</f>
        <v>0</v>
      </c>
      <c r="H19" s="377">
        <f>IF(ISBLANK('Rate Calculations'!$L19),"",'Rate Calculations'!$L19)</f>
        <v>0</v>
      </c>
      <c r="I19" s="377">
        <f>IF(ISBLANK('Rate Calculations'!$M19),"",'Rate Calculations'!$M19)</f>
        <v>0</v>
      </c>
      <c r="J19" s="24">
        <f>IF(ISBLANK('Rate Calculations'!$N19),"",'Rate Calculations'!$N19)</f>
        <v>0</v>
      </c>
      <c r="K19" s="24">
        <f>IF(ISBLANK('Rate Calculations'!$O19),"",'Rate Calculations'!$O19)</f>
        <v>0</v>
      </c>
      <c r="L19" s="46">
        <f>IF(ISBLANK('Rate Calculations'!$P19),"",'Rate Calculations'!$P19)</f>
        <v>0</v>
      </c>
      <c r="M19" s="158">
        <f>IF(ISBLANK('Rate Calculations'!$Q19),"",'Rate Calculations'!$Q19)</f>
        <v>0</v>
      </c>
      <c r="N19" s="158">
        <f>IF(ISBLANK('Rate Calculations'!$R19),"",'Rate Calculations'!$R19)</f>
        <v>0</v>
      </c>
      <c r="O19" s="24" t="e">
        <f>IF(ISBLANK('Rate Calculations'!$S19),"",'Rate Calculations'!$S19)</f>
        <v>#REF!</v>
      </c>
      <c r="P19" s="27" t="e">
        <f>IF(ISBLANK('Rate Calculations'!$U19),"",'Rate Calculations'!$T19)</f>
        <v>#REF!</v>
      </c>
      <c r="Q19" s="153" t="str">
        <f>IF(ISBLANK('Rate Calculations'!$A19),"",'Rate Calculations'!$A19)</f>
        <v xml:space="preserve"> </v>
      </c>
      <c r="R19" s="154" t="str">
        <f>IF(ISBLANK('Rate Calculations'!$B19),"",'Rate Calculations'!$B19)</f>
        <v xml:space="preserve">  </v>
      </c>
      <c r="S19" s="44">
        <f>IF(ISBLANK('Rate Calculations'!$U19),"",'Rate Calculations'!$U19)</f>
        <v>0</v>
      </c>
      <c r="T19" s="44">
        <f>IF(ISBLANK('Rate Calculations'!$V19),"",'Rate Calculations'!$V19)</f>
        <v>0</v>
      </c>
      <c r="U19" s="377">
        <f>IF(ISBLANK('Rate Calculations'!$H19),"",'Rate Calculations'!$H19)</f>
        <v>1.7500000000000002E-2</v>
      </c>
      <c r="V19" s="44">
        <f>IF(ISBLANK('Rate Calculations'!$W19),"",'Rate Calculations'!$W19)</f>
        <v>0</v>
      </c>
      <c r="W19" s="45">
        <f>IF(ISBLANK('Rate Calculations'!$J19),"",'Rate Calculations'!$J19)</f>
        <v>3.5000000000000003E-2</v>
      </c>
      <c r="X19" s="101">
        <f>IF(ISBLANK('Rate Calculations'!$X19),"",'Rate Calculations'!$X19)</f>
        <v>0</v>
      </c>
      <c r="Y19" s="101">
        <f>IF(ISBLANK('Rate Calculations'!$Y19),"",'Rate Calculations'!$Y19)</f>
        <v>0</v>
      </c>
      <c r="Z19" s="44">
        <f>IF(ISBLANK('Rate Calculations'!$Z19),"",'Rate Calculations'!$Z19)</f>
        <v>0</v>
      </c>
      <c r="AA19" s="44">
        <f>IF(ISBLANK('Rate Calculations'!$AA19),"",'Rate Calculations'!$AA19)</f>
        <v>0</v>
      </c>
      <c r="AB19" s="101">
        <f>IF(ISBLANK('Rate Calculations'!$AB19),"",'Rate Calculations'!$AB19)</f>
        <v>0</v>
      </c>
      <c r="AC19" s="163">
        <f>IF(ISBLANK('Rate Calculations'!$AC19),"",'Rate Calculations'!$AC19)</f>
        <v>0</v>
      </c>
      <c r="AD19" s="163">
        <f>IF(ISBLANK('Rate Calculations'!$AD19),"",'Rate Calculations'!$AD19)</f>
        <v>0</v>
      </c>
      <c r="AE19" s="44" t="e">
        <f>IF(ISBLANK('Rate Calculations'!$AE19),"",'Rate Calculations'!$AE19)</f>
        <v>#REF!</v>
      </c>
      <c r="AF19" s="160" t="e">
        <f>IF(ISBLANK('Rate Calculations'!$AF19),"",'Rate Calculations'!$AF19)</f>
        <v>#REF!</v>
      </c>
    </row>
    <row r="20" spans="1:32" ht="15" customHeight="1">
      <c r="A20" s="153" t="str">
        <f>IF(ISBLANK('Rate Calculations'!$A20),"",'Rate Calculations'!$A20)</f>
        <v xml:space="preserve"> </v>
      </c>
      <c r="B20" s="154" t="str">
        <f>IF(ISBLANK('Rate Calculations'!$B20),"",'Rate Calculations'!$B20)</f>
        <v xml:space="preserve">  </v>
      </c>
      <c r="C20" s="44" t="str">
        <f>IF(ISBLANK('Rate Calculations'!$G20),"",'Rate Calculations'!$G20)</f>
        <v/>
      </c>
      <c r="D20" s="377">
        <f>IF(ISBLANK('Rate Calculations'!$H20),"",'Rate Calculations'!$H20)</f>
        <v>1.7500000000000002E-2</v>
      </c>
      <c r="E20" s="44">
        <f>IF(ISBLANK('Rate Calculations'!$I20),"",'Rate Calculations'!$I20)</f>
        <v>0</v>
      </c>
      <c r="F20" s="45">
        <f>IF(ISBLANK('Rate Calculations'!$J20),"",'Rate Calculations'!$J20)</f>
        <v>3.5000000000000003E-2</v>
      </c>
      <c r="G20" s="44">
        <f>IF(ISBLANK('Rate Calculations'!$K20),"",'Rate Calculations'!$K20)</f>
        <v>0</v>
      </c>
      <c r="H20" s="377">
        <f>IF(ISBLANK('Rate Calculations'!$L20),"",'Rate Calculations'!$L20)</f>
        <v>0</v>
      </c>
      <c r="I20" s="377">
        <f>IF(ISBLANK('Rate Calculations'!$M20),"",'Rate Calculations'!$M20)</f>
        <v>0</v>
      </c>
      <c r="J20" s="24">
        <f>IF(ISBLANK('Rate Calculations'!$N20),"",'Rate Calculations'!$N20)</f>
        <v>0</v>
      </c>
      <c r="K20" s="24">
        <f>IF(ISBLANK('Rate Calculations'!$O20),"",'Rate Calculations'!$O20)</f>
        <v>0</v>
      </c>
      <c r="L20" s="46">
        <f>IF(ISBLANK('Rate Calculations'!$P20),"",'Rate Calculations'!$P20)</f>
        <v>0</v>
      </c>
      <c r="M20" s="158">
        <f>IF(ISBLANK('Rate Calculations'!$Q20),"",'Rate Calculations'!$Q20)</f>
        <v>0</v>
      </c>
      <c r="N20" s="158">
        <f>IF(ISBLANK('Rate Calculations'!$R20),"",'Rate Calculations'!$R20)</f>
        <v>0</v>
      </c>
      <c r="O20" s="24" t="e">
        <f>IF(ISBLANK('Rate Calculations'!$S20),"",'Rate Calculations'!$S20)</f>
        <v>#REF!</v>
      </c>
      <c r="P20" s="27" t="e">
        <f>IF(ISBLANK('Rate Calculations'!$U20),"",'Rate Calculations'!$T20)</f>
        <v>#REF!</v>
      </c>
      <c r="Q20" s="153" t="str">
        <f>IF(ISBLANK('Rate Calculations'!$A20),"",'Rate Calculations'!$A20)</f>
        <v xml:space="preserve"> </v>
      </c>
      <c r="R20" s="154" t="str">
        <f>IF(ISBLANK('Rate Calculations'!$B20),"",'Rate Calculations'!$B20)</f>
        <v xml:space="preserve">  </v>
      </c>
      <c r="S20" s="44">
        <f>IF(ISBLANK('Rate Calculations'!$U20),"",'Rate Calculations'!$U20)</f>
        <v>0</v>
      </c>
      <c r="T20" s="44">
        <f>IF(ISBLANK('Rate Calculations'!$V20),"",'Rate Calculations'!$V20)</f>
        <v>0</v>
      </c>
      <c r="U20" s="377">
        <f>IF(ISBLANK('Rate Calculations'!$H20),"",'Rate Calculations'!$H20)</f>
        <v>1.7500000000000002E-2</v>
      </c>
      <c r="V20" s="44">
        <f>IF(ISBLANK('Rate Calculations'!$W20),"",'Rate Calculations'!$W20)</f>
        <v>0</v>
      </c>
      <c r="W20" s="45">
        <f>IF(ISBLANK('Rate Calculations'!$J20),"",'Rate Calculations'!$J20)</f>
        <v>3.5000000000000003E-2</v>
      </c>
      <c r="X20" s="101">
        <f>IF(ISBLANK('Rate Calculations'!$X20),"",'Rate Calculations'!$X20)</f>
        <v>0</v>
      </c>
      <c r="Y20" s="101">
        <f>IF(ISBLANK('Rate Calculations'!$Y20),"",'Rate Calculations'!$Y20)</f>
        <v>0</v>
      </c>
      <c r="Z20" s="44">
        <f>IF(ISBLANK('Rate Calculations'!$Z20),"",'Rate Calculations'!$Z20)</f>
        <v>0</v>
      </c>
      <c r="AA20" s="44">
        <f>IF(ISBLANK('Rate Calculations'!$AA20),"",'Rate Calculations'!$AA20)</f>
        <v>0</v>
      </c>
      <c r="AB20" s="101">
        <f>IF(ISBLANK('Rate Calculations'!$AB20),"",'Rate Calculations'!$AB20)</f>
        <v>0</v>
      </c>
      <c r="AC20" s="163">
        <f>IF(ISBLANK('Rate Calculations'!$AC20),"",'Rate Calculations'!$AC20)</f>
        <v>0</v>
      </c>
      <c r="AD20" s="163">
        <f>IF(ISBLANK('Rate Calculations'!$AD20),"",'Rate Calculations'!$AD20)</f>
        <v>0</v>
      </c>
      <c r="AE20" s="44" t="e">
        <f>IF(ISBLANK('Rate Calculations'!$AE20),"",'Rate Calculations'!$AE20)</f>
        <v>#REF!</v>
      </c>
      <c r="AF20" s="160" t="e">
        <f>IF(ISBLANK('Rate Calculations'!$AF20),"",'Rate Calculations'!$AF20)</f>
        <v>#REF!</v>
      </c>
    </row>
    <row r="21" spans="1:32" ht="15" customHeight="1">
      <c r="A21" s="153" t="str">
        <f>IF(ISBLANK('Rate Calculations'!$A21),"",'Rate Calculations'!$A21)</f>
        <v xml:space="preserve"> </v>
      </c>
      <c r="B21" s="154" t="str">
        <f>IF(ISBLANK('Rate Calculations'!$B21),"",'Rate Calculations'!$B21)</f>
        <v xml:space="preserve">  </v>
      </c>
      <c r="C21" s="44" t="str">
        <f>IF(ISBLANK('Rate Calculations'!$G21),"",'Rate Calculations'!$G21)</f>
        <v/>
      </c>
      <c r="D21" s="377">
        <f>IF(ISBLANK('Rate Calculations'!$H21),"",'Rate Calculations'!$H21)</f>
        <v>1.7500000000000002E-2</v>
      </c>
      <c r="E21" s="44">
        <f>IF(ISBLANK('Rate Calculations'!$I21),"",'Rate Calculations'!$I21)</f>
        <v>0</v>
      </c>
      <c r="F21" s="45">
        <f>IF(ISBLANK('Rate Calculations'!$J21),"",'Rate Calculations'!$J21)</f>
        <v>3.5000000000000003E-2</v>
      </c>
      <c r="G21" s="44">
        <f>IF(ISBLANK('Rate Calculations'!$K21),"",'Rate Calculations'!$K21)</f>
        <v>0</v>
      </c>
      <c r="H21" s="377">
        <f>IF(ISBLANK('Rate Calculations'!$L21),"",'Rate Calculations'!$L21)</f>
        <v>0</v>
      </c>
      <c r="I21" s="377">
        <f>IF(ISBLANK('Rate Calculations'!$M21),"",'Rate Calculations'!$M21)</f>
        <v>0</v>
      </c>
      <c r="J21" s="24">
        <f>IF(ISBLANK('Rate Calculations'!$N21),"",'Rate Calculations'!$N21)</f>
        <v>0</v>
      </c>
      <c r="K21" s="24">
        <f>IF(ISBLANK('Rate Calculations'!$O21),"",'Rate Calculations'!$O21)</f>
        <v>0</v>
      </c>
      <c r="L21" s="46">
        <f>IF(ISBLANK('Rate Calculations'!$P21),"",'Rate Calculations'!$P21)</f>
        <v>0</v>
      </c>
      <c r="M21" s="158">
        <f>IF(ISBLANK('Rate Calculations'!$Q21),"",'Rate Calculations'!$Q21)</f>
        <v>0</v>
      </c>
      <c r="N21" s="158">
        <f>IF(ISBLANK('Rate Calculations'!$R21),"",'Rate Calculations'!$R21)</f>
        <v>0</v>
      </c>
      <c r="O21" s="24" t="e">
        <f>IF(ISBLANK('Rate Calculations'!$S21),"",'Rate Calculations'!$S21)</f>
        <v>#REF!</v>
      </c>
      <c r="P21" s="27" t="e">
        <f>IF(ISBLANK('Rate Calculations'!$U21),"",'Rate Calculations'!$T21)</f>
        <v>#REF!</v>
      </c>
      <c r="Q21" s="153" t="str">
        <f>IF(ISBLANK('Rate Calculations'!$A21),"",'Rate Calculations'!$A21)</f>
        <v xml:space="preserve"> </v>
      </c>
      <c r="R21" s="154" t="str">
        <f>IF(ISBLANK('Rate Calculations'!$B21),"",'Rate Calculations'!$B21)</f>
        <v xml:space="preserve">  </v>
      </c>
      <c r="S21" s="44">
        <f>IF(ISBLANK('Rate Calculations'!$U21),"",'Rate Calculations'!$U21)</f>
        <v>0</v>
      </c>
      <c r="T21" s="44">
        <f>IF(ISBLANK('Rate Calculations'!$V21),"",'Rate Calculations'!$V21)</f>
        <v>0</v>
      </c>
      <c r="U21" s="377">
        <f>IF(ISBLANK('Rate Calculations'!$H21),"",'Rate Calculations'!$H21)</f>
        <v>1.7500000000000002E-2</v>
      </c>
      <c r="V21" s="44">
        <f>IF(ISBLANK('Rate Calculations'!$W21),"",'Rate Calculations'!$W21)</f>
        <v>0</v>
      </c>
      <c r="W21" s="45">
        <f>IF(ISBLANK('Rate Calculations'!$J21),"",'Rate Calculations'!$J21)</f>
        <v>3.5000000000000003E-2</v>
      </c>
      <c r="X21" s="101">
        <f>IF(ISBLANK('Rate Calculations'!$X21),"",'Rate Calculations'!$X21)</f>
        <v>0</v>
      </c>
      <c r="Y21" s="101">
        <f>IF(ISBLANK('Rate Calculations'!$Y21),"",'Rate Calculations'!$Y21)</f>
        <v>0</v>
      </c>
      <c r="Z21" s="44">
        <f>IF(ISBLANK('Rate Calculations'!$Z21),"",'Rate Calculations'!$Z21)</f>
        <v>0</v>
      </c>
      <c r="AA21" s="44">
        <f>IF(ISBLANK('Rate Calculations'!$AA21),"",'Rate Calculations'!$AA21)</f>
        <v>0</v>
      </c>
      <c r="AB21" s="101">
        <f>IF(ISBLANK('Rate Calculations'!$AB21),"",'Rate Calculations'!$AB21)</f>
        <v>0</v>
      </c>
      <c r="AC21" s="163">
        <f>IF(ISBLANK('Rate Calculations'!$AC21),"",'Rate Calculations'!$AC21)</f>
        <v>0</v>
      </c>
      <c r="AD21" s="163">
        <f>IF(ISBLANK('Rate Calculations'!$AD21),"",'Rate Calculations'!$AD21)</f>
        <v>0</v>
      </c>
      <c r="AE21" s="44" t="e">
        <f>IF(ISBLANK('Rate Calculations'!$AE21),"",'Rate Calculations'!$AE21)</f>
        <v>#REF!</v>
      </c>
      <c r="AF21" s="160" t="e">
        <f>IF(ISBLANK('Rate Calculations'!$AF21),"",'Rate Calculations'!$AF21)</f>
        <v>#REF!</v>
      </c>
    </row>
    <row r="22" spans="1:32" ht="15" customHeight="1">
      <c r="A22" s="153" t="str">
        <f>IF(ISBLANK('Rate Calculations'!$A22),"",'Rate Calculations'!$A22)</f>
        <v xml:space="preserve"> </v>
      </c>
      <c r="B22" s="154" t="str">
        <f>IF(ISBLANK('Rate Calculations'!$B22),"",'Rate Calculations'!$B22)</f>
        <v xml:space="preserve">  </v>
      </c>
      <c r="C22" s="44" t="str">
        <f>IF(ISBLANK('Rate Calculations'!$G22),"",'Rate Calculations'!$G22)</f>
        <v/>
      </c>
      <c r="D22" s="377">
        <f>IF(ISBLANK('Rate Calculations'!$H22),"",'Rate Calculations'!$H22)</f>
        <v>1.7500000000000002E-2</v>
      </c>
      <c r="E22" s="44">
        <f>IF(ISBLANK('Rate Calculations'!$I22),"",'Rate Calculations'!$I22)</f>
        <v>0</v>
      </c>
      <c r="F22" s="45">
        <f>IF(ISBLANK('Rate Calculations'!$J22),"",'Rate Calculations'!$J22)</f>
        <v>3.5000000000000003E-2</v>
      </c>
      <c r="G22" s="44">
        <f>IF(ISBLANK('Rate Calculations'!$K22),"",'Rate Calculations'!$K22)</f>
        <v>0</v>
      </c>
      <c r="H22" s="377">
        <f>IF(ISBLANK('Rate Calculations'!$L22),"",'Rate Calculations'!$L22)</f>
        <v>0</v>
      </c>
      <c r="I22" s="377">
        <f>IF(ISBLANK('Rate Calculations'!$M22),"",'Rate Calculations'!$M22)</f>
        <v>0</v>
      </c>
      <c r="J22" s="24">
        <f>IF(ISBLANK('Rate Calculations'!$N22),"",'Rate Calculations'!$N22)</f>
        <v>0</v>
      </c>
      <c r="K22" s="24">
        <f>IF(ISBLANK('Rate Calculations'!$O22),"",'Rate Calculations'!$O22)</f>
        <v>0</v>
      </c>
      <c r="L22" s="46">
        <f>IF(ISBLANK('Rate Calculations'!$P22),"",'Rate Calculations'!$P22)</f>
        <v>0</v>
      </c>
      <c r="M22" s="158">
        <f>IF(ISBLANK('Rate Calculations'!$Q22),"",'Rate Calculations'!$Q22)</f>
        <v>0</v>
      </c>
      <c r="N22" s="158">
        <f>IF(ISBLANK('Rate Calculations'!$R22),"",'Rate Calculations'!$R22)</f>
        <v>0</v>
      </c>
      <c r="O22" s="24" t="e">
        <f>IF(ISBLANK('Rate Calculations'!$S22),"",'Rate Calculations'!$S22)</f>
        <v>#REF!</v>
      </c>
      <c r="P22" s="27" t="e">
        <f>IF(ISBLANK('Rate Calculations'!$U22),"",'Rate Calculations'!$T22)</f>
        <v>#REF!</v>
      </c>
      <c r="Q22" s="153" t="str">
        <f>IF(ISBLANK('Rate Calculations'!$A22),"",'Rate Calculations'!$A22)</f>
        <v xml:space="preserve"> </v>
      </c>
      <c r="R22" s="154" t="str">
        <f>IF(ISBLANK('Rate Calculations'!$B22),"",'Rate Calculations'!$B22)</f>
        <v xml:space="preserve">  </v>
      </c>
      <c r="S22" s="44">
        <f>IF(ISBLANK('Rate Calculations'!$U22),"",'Rate Calculations'!$U22)</f>
        <v>0</v>
      </c>
      <c r="T22" s="44">
        <f>IF(ISBLANK('Rate Calculations'!$V22),"",'Rate Calculations'!$V22)</f>
        <v>0</v>
      </c>
      <c r="U22" s="377">
        <f>IF(ISBLANK('Rate Calculations'!$H22),"",'Rate Calculations'!$H22)</f>
        <v>1.7500000000000002E-2</v>
      </c>
      <c r="V22" s="44">
        <f>IF(ISBLANK('Rate Calculations'!$W22),"",'Rate Calculations'!$W22)</f>
        <v>0</v>
      </c>
      <c r="W22" s="45">
        <f>IF(ISBLANK('Rate Calculations'!$J22),"",'Rate Calculations'!$J22)</f>
        <v>3.5000000000000003E-2</v>
      </c>
      <c r="X22" s="101">
        <f>IF(ISBLANK('Rate Calculations'!$X22),"",'Rate Calculations'!$X22)</f>
        <v>0</v>
      </c>
      <c r="Y22" s="101">
        <f>IF(ISBLANK('Rate Calculations'!$Y22),"",'Rate Calculations'!$Y22)</f>
        <v>0</v>
      </c>
      <c r="Z22" s="44">
        <f>IF(ISBLANK('Rate Calculations'!$Z22),"",'Rate Calculations'!$Z22)</f>
        <v>0</v>
      </c>
      <c r="AA22" s="44">
        <f>IF(ISBLANK('Rate Calculations'!$AA22),"",'Rate Calculations'!$AA22)</f>
        <v>0</v>
      </c>
      <c r="AB22" s="101">
        <f>IF(ISBLANK('Rate Calculations'!$AB22),"",'Rate Calculations'!$AB22)</f>
        <v>0</v>
      </c>
      <c r="AC22" s="163">
        <f>IF(ISBLANK('Rate Calculations'!$AC22),"",'Rate Calculations'!$AC22)</f>
        <v>0</v>
      </c>
      <c r="AD22" s="163">
        <f>IF(ISBLANK('Rate Calculations'!$AD22),"",'Rate Calculations'!$AD22)</f>
        <v>0</v>
      </c>
      <c r="AE22" s="44" t="e">
        <f>IF(ISBLANK('Rate Calculations'!$AE22),"",'Rate Calculations'!$AE22)</f>
        <v>#REF!</v>
      </c>
      <c r="AF22" s="160" t="e">
        <f>IF(ISBLANK('Rate Calculations'!$AF22),"",'Rate Calculations'!$AF22)</f>
        <v>#REF!</v>
      </c>
    </row>
    <row r="23" spans="1:32" ht="15" customHeight="1">
      <c r="A23" s="153" t="str">
        <f>IF(ISBLANK('Rate Calculations'!$A23),"",'Rate Calculations'!$A23)</f>
        <v xml:space="preserve"> </v>
      </c>
      <c r="B23" s="154" t="str">
        <f>IF(ISBLANK('Rate Calculations'!$B23),"",'Rate Calculations'!$B23)</f>
        <v xml:space="preserve">  </v>
      </c>
      <c r="C23" s="44" t="str">
        <f>IF(ISBLANK('Rate Calculations'!$G23),"",'Rate Calculations'!$G23)</f>
        <v/>
      </c>
      <c r="D23" s="377">
        <f>IF(ISBLANK('Rate Calculations'!$H23),"",'Rate Calculations'!$H23)</f>
        <v>1.7500000000000002E-2</v>
      </c>
      <c r="E23" s="44">
        <f>IF(ISBLANK('Rate Calculations'!$I23),"",'Rate Calculations'!$I23)</f>
        <v>0</v>
      </c>
      <c r="F23" s="45">
        <f>IF(ISBLANK('Rate Calculations'!$J23),"",'Rate Calculations'!$J23)</f>
        <v>3.5000000000000003E-2</v>
      </c>
      <c r="G23" s="44">
        <f>IF(ISBLANK('Rate Calculations'!$K23),"",'Rate Calculations'!$K23)</f>
        <v>0</v>
      </c>
      <c r="H23" s="377">
        <f>IF(ISBLANK('Rate Calculations'!$L23),"",'Rate Calculations'!$L23)</f>
        <v>0</v>
      </c>
      <c r="I23" s="377">
        <f>IF(ISBLANK('Rate Calculations'!$M23),"",'Rate Calculations'!$M23)</f>
        <v>0</v>
      </c>
      <c r="J23" s="24">
        <f>IF(ISBLANK('Rate Calculations'!$N23),"",'Rate Calculations'!$N23)</f>
        <v>0</v>
      </c>
      <c r="K23" s="24">
        <f>IF(ISBLANK('Rate Calculations'!$O23),"",'Rate Calculations'!$O23)</f>
        <v>0</v>
      </c>
      <c r="L23" s="46">
        <f>IF(ISBLANK('Rate Calculations'!$P23),"",'Rate Calculations'!$P23)</f>
        <v>0</v>
      </c>
      <c r="M23" s="158">
        <f>IF(ISBLANK('Rate Calculations'!$Q23),"",'Rate Calculations'!$Q23)</f>
        <v>0</v>
      </c>
      <c r="N23" s="158">
        <f>IF(ISBLANK('Rate Calculations'!$R23),"",'Rate Calculations'!$R23)</f>
        <v>0</v>
      </c>
      <c r="O23" s="24" t="e">
        <f>IF(ISBLANK('Rate Calculations'!$S23),"",'Rate Calculations'!$S23)</f>
        <v>#REF!</v>
      </c>
      <c r="P23" s="27" t="e">
        <f>IF(ISBLANK('Rate Calculations'!$U23),"",'Rate Calculations'!$T23)</f>
        <v>#REF!</v>
      </c>
      <c r="Q23" s="153" t="str">
        <f>IF(ISBLANK('Rate Calculations'!$A23),"",'Rate Calculations'!$A23)</f>
        <v xml:space="preserve"> </v>
      </c>
      <c r="R23" s="154" t="str">
        <f>IF(ISBLANK('Rate Calculations'!$B23),"",'Rate Calculations'!$B23)</f>
        <v xml:space="preserve">  </v>
      </c>
      <c r="S23" s="44">
        <f>IF(ISBLANK('Rate Calculations'!$U23),"",'Rate Calculations'!$U23)</f>
        <v>0</v>
      </c>
      <c r="T23" s="44">
        <f>IF(ISBLANK('Rate Calculations'!$V23),"",'Rate Calculations'!$V23)</f>
        <v>0</v>
      </c>
      <c r="U23" s="377">
        <f>IF(ISBLANK('Rate Calculations'!$H23),"",'Rate Calculations'!$H23)</f>
        <v>1.7500000000000002E-2</v>
      </c>
      <c r="V23" s="44">
        <f>IF(ISBLANK('Rate Calculations'!$W23),"",'Rate Calculations'!$W23)</f>
        <v>0</v>
      </c>
      <c r="W23" s="45">
        <f>IF(ISBLANK('Rate Calculations'!$J23),"",'Rate Calculations'!$J23)</f>
        <v>3.5000000000000003E-2</v>
      </c>
      <c r="X23" s="101">
        <f>IF(ISBLANK('Rate Calculations'!$X23),"",'Rate Calculations'!$X23)</f>
        <v>0</v>
      </c>
      <c r="Y23" s="101">
        <f>IF(ISBLANK('Rate Calculations'!$Y23),"",'Rate Calculations'!$Y23)</f>
        <v>0</v>
      </c>
      <c r="Z23" s="44">
        <f>IF(ISBLANK('Rate Calculations'!$Z23),"",'Rate Calculations'!$Z23)</f>
        <v>0</v>
      </c>
      <c r="AA23" s="44">
        <f>IF(ISBLANK('Rate Calculations'!$AA23),"",'Rate Calculations'!$AA23)</f>
        <v>0</v>
      </c>
      <c r="AB23" s="101">
        <f>IF(ISBLANK('Rate Calculations'!$AB23),"",'Rate Calculations'!$AB23)</f>
        <v>0</v>
      </c>
      <c r="AC23" s="163">
        <f>IF(ISBLANK('Rate Calculations'!$AC23),"",'Rate Calculations'!$AC23)</f>
        <v>0</v>
      </c>
      <c r="AD23" s="163">
        <f>IF(ISBLANK('Rate Calculations'!$AD23),"",'Rate Calculations'!$AD23)</f>
        <v>0</v>
      </c>
      <c r="AE23" s="44" t="e">
        <f>IF(ISBLANK('Rate Calculations'!$AE23),"",'Rate Calculations'!$AE23)</f>
        <v>#REF!</v>
      </c>
      <c r="AF23" s="160" t="e">
        <f>IF(ISBLANK('Rate Calculations'!$AF23),"",'Rate Calculations'!$AF23)</f>
        <v>#REF!</v>
      </c>
    </row>
    <row r="24" spans="1:32">
      <c r="A24" s="153" t="str">
        <f>IF(ISBLANK('Rate Calculations'!$A24),"",'Rate Calculations'!$A24)</f>
        <v xml:space="preserve"> </v>
      </c>
      <c r="B24" s="154" t="str">
        <f>IF(ISBLANK('Rate Calculations'!$B24),"",'Rate Calculations'!$B24)</f>
        <v xml:space="preserve">  </v>
      </c>
      <c r="C24" s="44" t="str">
        <f>IF(ISBLANK('Rate Calculations'!$G24),"",'Rate Calculations'!$G24)</f>
        <v/>
      </c>
      <c r="D24" s="377">
        <f>IF(ISBLANK('Rate Calculations'!$H24),"",'Rate Calculations'!$H24)</f>
        <v>1.7500000000000002E-2</v>
      </c>
      <c r="E24" s="44">
        <f>IF(ISBLANK('Rate Calculations'!$I24),"",'Rate Calculations'!$I24)</f>
        <v>0</v>
      </c>
      <c r="F24" s="45">
        <f>IF(ISBLANK('Rate Calculations'!$J24),"",'Rate Calculations'!$J24)</f>
        <v>3.5000000000000003E-2</v>
      </c>
      <c r="G24" s="44">
        <f>IF(ISBLANK('Rate Calculations'!$K24),"",'Rate Calculations'!$K24)</f>
        <v>0</v>
      </c>
      <c r="H24" s="377">
        <f>IF(ISBLANK('Rate Calculations'!$L24),"",'Rate Calculations'!$L24)</f>
        <v>0</v>
      </c>
      <c r="I24" s="377">
        <f>IF(ISBLANK('Rate Calculations'!$M24),"",'Rate Calculations'!$M24)</f>
        <v>0</v>
      </c>
      <c r="J24" s="24">
        <f>IF(ISBLANK('Rate Calculations'!$N24),"",'Rate Calculations'!$N24)</f>
        <v>0</v>
      </c>
      <c r="K24" s="24">
        <f>IF(ISBLANK('Rate Calculations'!$O24),"",'Rate Calculations'!$O24)</f>
        <v>0</v>
      </c>
      <c r="L24" s="46">
        <f>IF(ISBLANK('Rate Calculations'!$P24),"",'Rate Calculations'!$P24)</f>
        <v>0</v>
      </c>
      <c r="M24" s="158">
        <f>IF(ISBLANK('Rate Calculations'!$Q24),"",'Rate Calculations'!$Q24)</f>
        <v>0</v>
      </c>
      <c r="N24" s="158">
        <f>IF(ISBLANK('Rate Calculations'!$R24),"",'Rate Calculations'!$R24)</f>
        <v>0</v>
      </c>
      <c r="O24" s="24" t="e">
        <f>IF(ISBLANK('Rate Calculations'!$S24),"",'Rate Calculations'!$S24)</f>
        <v>#REF!</v>
      </c>
      <c r="P24" s="27" t="e">
        <f>IF(ISBLANK('Rate Calculations'!$U24),"",'Rate Calculations'!$T24)</f>
        <v>#REF!</v>
      </c>
      <c r="Q24" s="153" t="str">
        <f>IF(ISBLANK('Rate Calculations'!$A24),"",'Rate Calculations'!$A24)</f>
        <v xml:space="preserve"> </v>
      </c>
      <c r="R24" s="154" t="str">
        <f>IF(ISBLANK('Rate Calculations'!$B24),"",'Rate Calculations'!$B24)</f>
        <v xml:space="preserve">  </v>
      </c>
      <c r="S24" s="44">
        <f>IF(ISBLANK('Rate Calculations'!$U24),"",'Rate Calculations'!$U24)</f>
        <v>0</v>
      </c>
      <c r="T24" s="44">
        <f>IF(ISBLANK('Rate Calculations'!$V24),"",'Rate Calculations'!$V24)</f>
        <v>0</v>
      </c>
      <c r="U24" s="377">
        <f>IF(ISBLANK('Rate Calculations'!$H24),"",'Rate Calculations'!$H24)</f>
        <v>1.7500000000000002E-2</v>
      </c>
      <c r="V24" s="44">
        <f>IF(ISBLANK('Rate Calculations'!$W24),"",'Rate Calculations'!$W24)</f>
        <v>0</v>
      </c>
      <c r="W24" s="45">
        <f>IF(ISBLANK('Rate Calculations'!$J24),"",'Rate Calculations'!$J24)</f>
        <v>3.5000000000000003E-2</v>
      </c>
      <c r="X24" s="101">
        <f>IF(ISBLANK('Rate Calculations'!$X24),"",'Rate Calculations'!$X24)</f>
        <v>0</v>
      </c>
      <c r="Y24" s="101">
        <f>IF(ISBLANK('Rate Calculations'!$Y24),"",'Rate Calculations'!$Y24)</f>
        <v>0</v>
      </c>
      <c r="Z24" s="44">
        <f>IF(ISBLANK('Rate Calculations'!$Z24),"",'Rate Calculations'!$Z24)</f>
        <v>0</v>
      </c>
      <c r="AA24" s="44">
        <f>IF(ISBLANK('Rate Calculations'!$AA24),"",'Rate Calculations'!$AA24)</f>
        <v>0</v>
      </c>
      <c r="AB24" s="101">
        <f>IF(ISBLANK('Rate Calculations'!$AB24),"",'Rate Calculations'!$AB24)</f>
        <v>0</v>
      </c>
      <c r="AC24" s="163">
        <f>IF(ISBLANK('Rate Calculations'!$AC24),"",'Rate Calculations'!$AC24)</f>
        <v>0</v>
      </c>
      <c r="AD24" s="163">
        <f>IF(ISBLANK('Rate Calculations'!$AD24),"",'Rate Calculations'!$AD24)</f>
        <v>0</v>
      </c>
      <c r="AE24" s="44" t="e">
        <f>IF(ISBLANK('Rate Calculations'!$AE24),"",'Rate Calculations'!$AE24)</f>
        <v>#REF!</v>
      </c>
      <c r="AF24" s="160" t="e">
        <f>IF(ISBLANK('Rate Calculations'!$AF24),"",'Rate Calculations'!$AF24)</f>
        <v>#REF!</v>
      </c>
    </row>
    <row r="25" spans="1:32">
      <c r="A25" s="153" t="str">
        <f>IF(ISBLANK('Rate Calculations'!$A25),"",'Rate Calculations'!$A25)</f>
        <v xml:space="preserve"> </v>
      </c>
      <c r="B25" s="154" t="str">
        <f>IF(ISBLANK('Rate Calculations'!$B25),"",'Rate Calculations'!$B25)</f>
        <v xml:space="preserve">  </v>
      </c>
      <c r="C25" s="44" t="str">
        <f>IF(ISBLANK('Rate Calculations'!$G25),"",'Rate Calculations'!$G25)</f>
        <v/>
      </c>
      <c r="D25" s="377">
        <f>IF(ISBLANK('Rate Calculations'!$H25),"",'Rate Calculations'!$H25)</f>
        <v>1.7500000000000002E-2</v>
      </c>
      <c r="E25" s="44">
        <f>IF(ISBLANK('Rate Calculations'!$I25),"",'Rate Calculations'!$I25)</f>
        <v>0</v>
      </c>
      <c r="F25" s="45">
        <f>IF(ISBLANK('Rate Calculations'!$J25),"",'Rate Calculations'!$J25)</f>
        <v>3.5000000000000003E-2</v>
      </c>
      <c r="G25" s="44">
        <f>IF(ISBLANK('Rate Calculations'!$K25),"",'Rate Calculations'!$K25)</f>
        <v>0</v>
      </c>
      <c r="H25" s="377">
        <f>IF(ISBLANK('Rate Calculations'!$L25),"",'Rate Calculations'!$L25)</f>
        <v>0</v>
      </c>
      <c r="I25" s="377">
        <f>IF(ISBLANK('Rate Calculations'!$M25),"",'Rate Calculations'!$M25)</f>
        <v>0</v>
      </c>
      <c r="J25" s="24">
        <f>IF(ISBLANK('Rate Calculations'!$N25),"",'Rate Calculations'!$N25)</f>
        <v>0</v>
      </c>
      <c r="K25" s="24">
        <f>IF(ISBLANK('Rate Calculations'!$O25),"",'Rate Calculations'!$O25)</f>
        <v>0</v>
      </c>
      <c r="L25" s="46">
        <f>IF(ISBLANK('Rate Calculations'!$P25),"",'Rate Calculations'!$P25)</f>
        <v>0</v>
      </c>
      <c r="M25" s="158">
        <f>IF(ISBLANK('Rate Calculations'!$Q25),"",'Rate Calculations'!$Q25)</f>
        <v>0</v>
      </c>
      <c r="N25" s="158">
        <f>IF(ISBLANK('Rate Calculations'!$R25),"",'Rate Calculations'!$R25)</f>
        <v>0</v>
      </c>
      <c r="O25" s="24" t="e">
        <f>IF(ISBLANK('Rate Calculations'!$S25),"",'Rate Calculations'!$S25)</f>
        <v>#REF!</v>
      </c>
      <c r="P25" s="27" t="e">
        <f>IF(ISBLANK('Rate Calculations'!$U25),"",'Rate Calculations'!$T25)</f>
        <v>#REF!</v>
      </c>
      <c r="Q25" s="153" t="str">
        <f>IF(ISBLANK('Rate Calculations'!$A25),"",'Rate Calculations'!$A25)</f>
        <v xml:space="preserve"> </v>
      </c>
      <c r="R25" s="154" t="str">
        <f>IF(ISBLANK('Rate Calculations'!$B25),"",'Rate Calculations'!$B25)</f>
        <v xml:space="preserve">  </v>
      </c>
      <c r="S25" s="44">
        <f>IF(ISBLANK('Rate Calculations'!$U25),"",'Rate Calculations'!$U25)</f>
        <v>0</v>
      </c>
      <c r="T25" s="44">
        <f>IF(ISBLANK('Rate Calculations'!$V25),"",'Rate Calculations'!$V25)</f>
        <v>0</v>
      </c>
      <c r="U25" s="377">
        <f>IF(ISBLANK('Rate Calculations'!$H25),"",'Rate Calculations'!$H25)</f>
        <v>1.7500000000000002E-2</v>
      </c>
      <c r="V25" s="44">
        <f>IF(ISBLANK('Rate Calculations'!$W25),"",'Rate Calculations'!$W25)</f>
        <v>0</v>
      </c>
      <c r="W25" s="45">
        <f>IF(ISBLANK('Rate Calculations'!$J25),"",'Rate Calculations'!$J25)</f>
        <v>3.5000000000000003E-2</v>
      </c>
      <c r="X25" s="101">
        <f>IF(ISBLANK('Rate Calculations'!$X25),"",'Rate Calculations'!$X25)</f>
        <v>0</v>
      </c>
      <c r="Y25" s="101">
        <f>IF(ISBLANK('Rate Calculations'!$Y25),"",'Rate Calculations'!$Y25)</f>
        <v>0</v>
      </c>
      <c r="Z25" s="44">
        <f>IF(ISBLANK('Rate Calculations'!$Z25),"",'Rate Calculations'!$Z25)</f>
        <v>0</v>
      </c>
      <c r="AA25" s="44">
        <f>IF(ISBLANK('Rate Calculations'!$AA25),"",'Rate Calculations'!$AA25)</f>
        <v>0</v>
      </c>
      <c r="AB25" s="101">
        <f>IF(ISBLANK('Rate Calculations'!$AB25),"",'Rate Calculations'!$AB25)</f>
        <v>0</v>
      </c>
      <c r="AC25" s="163">
        <f>IF(ISBLANK('Rate Calculations'!$AC25),"",'Rate Calculations'!$AC25)</f>
        <v>0</v>
      </c>
      <c r="AD25" s="163">
        <f>IF(ISBLANK('Rate Calculations'!$AD25),"",'Rate Calculations'!$AD25)</f>
        <v>0</v>
      </c>
      <c r="AE25" s="44" t="e">
        <f>IF(ISBLANK('Rate Calculations'!$AE25),"",'Rate Calculations'!$AE25)</f>
        <v>#REF!</v>
      </c>
      <c r="AF25" s="160" t="e">
        <f>IF(ISBLANK('Rate Calculations'!$AF25),"",'Rate Calculations'!$AF25)</f>
        <v>#REF!</v>
      </c>
    </row>
    <row r="26" spans="1:32">
      <c r="A26" s="153" t="str">
        <f>IF(ISBLANK('Rate Calculations'!$A26),"",'Rate Calculations'!$A26)</f>
        <v xml:space="preserve"> </v>
      </c>
      <c r="B26" s="154" t="str">
        <f>IF(ISBLANK('Rate Calculations'!$B26),"",'Rate Calculations'!$B26)</f>
        <v xml:space="preserve">  </v>
      </c>
      <c r="C26" s="44" t="str">
        <f>IF(ISBLANK('Rate Calculations'!$G26),"",'Rate Calculations'!$G26)</f>
        <v/>
      </c>
      <c r="D26" s="377">
        <f>IF(ISBLANK('Rate Calculations'!$H26),"",'Rate Calculations'!$H26)</f>
        <v>1.7500000000000002E-2</v>
      </c>
      <c r="E26" s="44">
        <f>IF(ISBLANK('Rate Calculations'!$I26),"",'Rate Calculations'!$I26)</f>
        <v>0</v>
      </c>
      <c r="F26" s="45">
        <f>IF(ISBLANK('Rate Calculations'!$J26),"",'Rate Calculations'!$J26)</f>
        <v>3.5000000000000003E-2</v>
      </c>
      <c r="G26" s="44">
        <f>IF(ISBLANK('Rate Calculations'!$K26),"",'Rate Calculations'!$K26)</f>
        <v>0</v>
      </c>
      <c r="H26" s="377">
        <f>IF(ISBLANK('Rate Calculations'!$L26),"",'Rate Calculations'!$L26)</f>
        <v>0</v>
      </c>
      <c r="I26" s="377">
        <f>IF(ISBLANK('Rate Calculations'!$M26),"",'Rate Calculations'!$M26)</f>
        <v>0</v>
      </c>
      <c r="J26" s="24">
        <f>IF(ISBLANK('Rate Calculations'!$N26),"",'Rate Calculations'!$N26)</f>
        <v>0</v>
      </c>
      <c r="K26" s="24">
        <f>IF(ISBLANK('Rate Calculations'!$O26),"",'Rate Calculations'!$O26)</f>
        <v>0</v>
      </c>
      <c r="L26" s="46">
        <f>IF(ISBLANK('Rate Calculations'!$P26),"",'Rate Calculations'!$P26)</f>
        <v>0</v>
      </c>
      <c r="M26" s="158">
        <f>IF(ISBLANK('Rate Calculations'!$Q26),"",'Rate Calculations'!$Q26)</f>
        <v>0</v>
      </c>
      <c r="N26" s="158">
        <f>IF(ISBLANK('Rate Calculations'!$R26),"",'Rate Calculations'!$R26)</f>
        <v>0</v>
      </c>
      <c r="O26" s="24" t="e">
        <f>IF(ISBLANK('Rate Calculations'!$S26),"",'Rate Calculations'!$S26)</f>
        <v>#REF!</v>
      </c>
      <c r="P26" s="27" t="e">
        <f>IF(ISBLANK('Rate Calculations'!$U26),"",'Rate Calculations'!$T26)</f>
        <v>#REF!</v>
      </c>
      <c r="Q26" s="153" t="str">
        <f>IF(ISBLANK('Rate Calculations'!$A26),"",'Rate Calculations'!$A26)</f>
        <v xml:space="preserve"> </v>
      </c>
      <c r="R26" s="154" t="str">
        <f>IF(ISBLANK('Rate Calculations'!$B26),"",'Rate Calculations'!$B26)</f>
        <v xml:space="preserve">  </v>
      </c>
      <c r="S26" s="44">
        <f>IF(ISBLANK('Rate Calculations'!$U26),"",'Rate Calculations'!$U26)</f>
        <v>0</v>
      </c>
      <c r="T26" s="44">
        <f>IF(ISBLANK('Rate Calculations'!$V26),"",'Rate Calculations'!$V26)</f>
        <v>0</v>
      </c>
      <c r="U26" s="377">
        <f>IF(ISBLANK('Rate Calculations'!$H26),"",'Rate Calculations'!$H26)</f>
        <v>1.7500000000000002E-2</v>
      </c>
      <c r="V26" s="44">
        <f>IF(ISBLANK('Rate Calculations'!$W26),"",'Rate Calculations'!$W26)</f>
        <v>0</v>
      </c>
      <c r="W26" s="45">
        <f>IF(ISBLANK('Rate Calculations'!$J26),"",'Rate Calculations'!$J26)</f>
        <v>3.5000000000000003E-2</v>
      </c>
      <c r="X26" s="101">
        <f>IF(ISBLANK('Rate Calculations'!$X26),"",'Rate Calculations'!$X26)</f>
        <v>0</v>
      </c>
      <c r="Y26" s="101">
        <f>IF(ISBLANK('Rate Calculations'!$Y26),"",'Rate Calculations'!$Y26)</f>
        <v>0</v>
      </c>
      <c r="Z26" s="44">
        <f>IF(ISBLANK('Rate Calculations'!$Z26),"",'Rate Calculations'!$Z26)</f>
        <v>0</v>
      </c>
      <c r="AA26" s="44">
        <f>IF(ISBLANK('Rate Calculations'!$AA26),"",'Rate Calculations'!$AA26)</f>
        <v>0</v>
      </c>
      <c r="AB26" s="101">
        <f>IF(ISBLANK('Rate Calculations'!$AB26),"",'Rate Calculations'!$AB26)</f>
        <v>0</v>
      </c>
      <c r="AC26" s="163">
        <f>IF(ISBLANK('Rate Calculations'!$AC26),"",'Rate Calculations'!$AC26)</f>
        <v>0</v>
      </c>
      <c r="AD26" s="163">
        <f>IF(ISBLANK('Rate Calculations'!$AD26),"",'Rate Calculations'!$AD26)</f>
        <v>0</v>
      </c>
      <c r="AE26" s="44" t="e">
        <f>IF(ISBLANK('Rate Calculations'!$AE26),"",'Rate Calculations'!$AE26)</f>
        <v>#REF!</v>
      </c>
      <c r="AF26" s="160" t="e">
        <f>IF(ISBLANK('Rate Calculations'!$AF26),"",'Rate Calculations'!$AF26)</f>
        <v>#REF!</v>
      </c>
    </row>
    <row r="27" spans="1:32">
      <c r="A27" s="153" t="str">
        <f>IF(ISBLANK('Rate Calculations'!$A27),"",'Rate Calculations'!$A27)</f>
        <v xml:space="preserve"> </v>
      </c>
      <c r="B27" s="154" t="str">
        <f>IF(ISBLANK('Rate Calculations'!$B27),"",'Rate Calculations'!$B27)</f>
        <v xml:space="preserve">  </v>
      </c>
      <c r="C27" s="44" t="str">
        <f>IF(ISBLANK('Rate Calculations'!$G27),"",'Rate Calculations'!$G27)</f>
        <v/>
      </c>
      <c r="D27" s="377">
        <f>IF(ISBLANK('Rate Calculations'!$H27),"",'Rate Calculations'!$H27)</f>
        <v>1.7500000000000002E-2</v>
      </c>
      <c r="E27" s="44">
        <f>IF(ISBLANK('Rate Calculations'!$I27),"",'Rate Calculations'!$I27)</f>
        <v>0</v>
      </c>
      <c r="F27" s="45">
        <f>IF(ISBLANK('Rate Calculations'!$J27),"",'Rate Calculations'!$J27)</f>
        <v>3.5000000000000003E-2</v>
      </c>
      <c r="G27" s="44">
        <f>IF(ISBLANK('Rate Calculations'!$K27),"",'Rate Calculations'!$K27)</f>
        <v>0</v>
      </c>
      <c r="H27" s="377">
        <f>IF(ISBLANK('Rate Calculations'!$L27),"",'Rate Calculations'!$L27)</f>
        <v>0</v>
      </c>
      <c r="I27" s="377">
        <f>IF(ISBLANK('Rate Calculations'!$M27),"",'Rate Calculations'!$M27)</f>
        <v>0</v>
      </c>
      <c r="J27" s="24">
        <f>IF(ISBLANK('Rate Calculations'!$N27),"",'Rate Calculations'!$N27)</f>
        <v>0</v>
      </c>
      <c r="K27" s="24">
        <f>IF(ISBLANK('Rate Calculations'!$O27),"",'Rate Calculations'!$O27)</f>
        <v>0</v>
      </c>
      <c r="L27" s="46">
        <f>IF(ISBLANK('Rate Calculations'!$P27),"",'Rate Calculations'!$P27)</f>
        <v>0</v>
      </c>
      <c r="M27" s="158">
        <f>IF(ISBLANK('Rate Calculations'!$Q27),"",'Rate Calculations'!$Q27)</f>
        <v>0</v>
      </c>
      <c r="N27" s="158">
        <f>IF(ISBLANK('Rate Calculations'!$R27),"",'Rate Calculations'!$R27)</f>
        <v>0</v>
      </c>
      <c r="O27" s="24" t="e">
        <f>IF(ISBLANK('Rate Calculations'!$S27),"",'Rate Calculations'!$S27)</f>
        <v>#REF!</v>
      </c>
      <c r="P27" s="27" t="e">
        <f>IF(ISBLANK('Rate Calculations'!$U27),"",'Rate Calculations'!$T27)</f>
        <v>#REF!</v>
      </c>
      <c r="Q27" s="153" t="str">
        <f>IF(ISBLANK('Rate Calculations'!$A27),"",'Rate Calculations'!$A27)</f>
        <v xml:space="preserve"> </v>
      </c>
      <c r="R27" s="154" t="str">
        <f>IF(ISBLANK('Rate Calculations'!$B27),"",'Rate Calculations'!$B27)</f>
        <v xml:space="preserve">  </v>
      </c>
      <c r="S27" s="44">
        <f>IF(ISBLANK('Rate Calculations'!$U27),"",'Rate Calculations'!$U27)</f>
        <v>0</v>
      </c>
      <c r="T27" s="44">
        <f>IF(ISBLANK('Rate Calculations'!$V27),"",'Rate Calculations'!$V27)</f>
        <v>0</v>
      </c>
      <c r="U27" s="377">
        <f>IF(ISBLANK('Rate Calculations'!$H27),"",'Rate Calculations'!$H27)</f>
        <v>1.7500000000000002E-2</v>
      </c>
      <c r="V27" s="44">
        <f>IF(ISBLANK('Rate Calculations'!$W27),"",'Rate Calculations'!$W27)</f>
        <v>0</v>
      </c>
      <c r="W27" s="45">
        <f>IF(ISBLANK('Rate Calculations'!$J27),"",'Rate Calculations'!$J27)</f>
        <v>3.5000000000000003E-2</v>
      </c>
      <c r="X27" s="101">
        <f>IF(ISBLANK('Rate Calculations'!$X27),"",'Rate Calculations'!$X27)</f>
        <v>0</v>
      </c>
      <c r="Y27" s="101">
        <f>IF(ISBLANK('Rate Calculations'!$Y27),"",'Rate Calculations'!$Y27)</f>
        <v>0</v>
      </c>
      <c r="Z27" s="44">
        <f>IF(ISBLANK('Rate Calculations'!$Z27),"",'Rate Calculations'!$Z27)</f>
        <v>0</v>
      </c>
      <c r="AA27" s="44">
        <f>IF(ISBLANK('Rate Calculations'!$AA27),"",'Rate Calculations'!$AA27)</f>
        <v>0</v>
      </c>
      <c r="AB27" s="101">
        <f>IF(ISBLANK('Rate Calculations'!$AB27),"",'Rate Calculations'!$AB27)</f>
        <v>0</v>
      </c>
      <c r="AC27" s="163">
        <f>IF(ISBLANK('Rate Calculations'!$AC27),"",'Rate Calculations'!$AC27)</f>
        <v>0</v>
      </c>
      <c r="AD27" s="163">
        <f>IF(ISBLANK('Rate Calculations'!$AD27),"",'Rate Calculations'!$AD27)</f>
        <v>0</v>
      </c>
      <c r="AE27" s="44" t="e">
        <f>IF(ISBLANK('Rate Calculations'!$AE27),"",'Rate Calculations'!$AE27)</f>
        <v>#REF!</v>
      </c>
      <c r="AF27" s="160" t="e">
        <f>IF(ISBLANK('Rate Calculations'!$AF27),"",'Rate Calculations'!$AF27)</f>
        <v>#REF!</v>
      </c>
    </row>
    <row r="28" spans="1:32">
      <c r="A28" s="153" t="str">
        <f>IF(ISBLANK('Rate Calculations'!$A28),"",'Rate Calculations'!$A28)</f>
        <v xml:space="preserve"> </v>
      </c>
      <c r="B28" s="154" t="str">
        <f>IF(ISBLANK('Rate Calculations'!$B28),"",'Rate Calculations'!$B28)</f>
        <v xml:space="preserve">  </v>
      </c>
      <c r="C28" s="44" t="str">
        <f>IF(ISBLANK('Rate Calculations'!$G28),"",'Rate Calculations'!$G28)</f>
        <v/>
      </c>
      <c r="D28" s="377">
        <f>IF(ISBLANK('Rate Calculations'!$H28),"",'Rate Calculations'!$H28)</f>
        <v>1.7500000000000002E-2</v>
      </c>
      <c r="E28" s="44">
        <f>IF(ISBLANK('Rate Calculations'!$I28),"",'Rate Calculations'!$I28)</f>
        <v>0</v>
      </c>
      <c r="F28" s="45">
        <f>IF(ISBLANK('Rate Calculations'!$J28),"",'Rate Calculations'!$J28)</f>
        <v>3.5000000000000003E-2</v>
      </c>
      <c r="G28" s="44">
        <f>IF(ISBLANK('Rate Calculations'!$K28),"",'Rate Calculations'!$K28)</f>
        <v>0</v>
      </c>
      <c r="H28" s="377">
        <f>IF(ISBLANK('Rate Calculations'!$L28),"",'Rate Calculations'!$L28)</f>
        <v>0</v>
      </c>
      <c r="I28" s="377">
        <f>IF(ISBLANK('Rate Calculations'!$M28),"",'Rate Calculations'!$M28)</f>
        <v>0</v>
      </c>
      <c r="J28" s="24">
        <f>IF(ISBLANK('Rate Calculations'!$N28),"",'Rate Calculations'!$N28)</f>
        <v>0</v>
      </c>
      <c r="K28" s="24">
        <f>IF(ISBLANK('Rate Calculations'!$O28),"",'Rate Calculations'!$O28)</f>
        <v>0</v>
      </c>
      <c r="L28" s="46">
        <f>IF(ISBLANK('Rate Calculations'!$P28),"",'Rate Calculations'!$P28)</f>
        <v>0</v>
      </c>
      <c r="M28" s="158">
        <f>IF(ISBLANK('Rate Calculations'!$Q28),"",'Rate Calculations'!$Q28)</f>
        <v>0</v>
      </c>
      <c r="N28" s="158">
        <f>IF(ISBLANK('Rate Calculations'!$R28),"",'Rate Calculations'!$R28)</f>
        <v>0</v>
      </c>
      <c r="O28" s="24" t="e">
        <f>IF(ISBLANK('Rate Calculations'!$S28),"",'Rate Calculations'!$S28)</f>
        <v>#REF!</v>
      </c>
      <c r="P28" s="27" t="e">
        <f>IF(ISBLANK('Rate Calculations'!$U28),"",'Rate Calculations'!$T28)</f>
        <v>#REF!</v>
      </c>
      <c r="Q28" s="153" t="str">
        <f>IF(ISBLANK('Rate Calculations'!$A28),"",'Rate Calculations'!$A28)</f>
        <v xml:space="preserve"> </v>
      </c>
      <c r="R28" s="154" t="str">
        <f>IF(ISBLANK('Rate Calculations'!$B28),"",'Rate Calculations'!$B28)</f>
        <v xml:space="preserve">  </v>
      </c>
      <c r="S28" s="44">
        <f>IF(ISBLANK('Rate Calculations'!$U28),"",'Rate Calculations'!$U28)</f>
        <v>0</v>
      </c>
      <c r="T28" s="44">
        <f>IF(ISBLANK('Rate Calculations'!$V28),"",'Rate Calculations'!$V28)</f>
        <v>0</v>
      </c>
      <c r="U28" s="377">
        <f>IF(ISBLANK('Rate Calculations'!$H28),"",'Rate Calculations'!$H28)</f>
        <v>1.7500000000000002E-2</v>
      </c>
      <c r="V28" s="44">
        <f>IF(ISBLANK('Rate Calculations'!$W28),"",'Rate Calculations'!$W28)</f>
        <v>0</v>
      </c>
      <c r="W28" s="45">
        <f>IF(ISBLANK('Rate Calculations'!$J28),"",'Rate Calculations'!$J28)</f>
        <v>3.5000000000000003E-2</v>
      </c>
      <c r="X28" s="101">
        <f>IF(ISBLANK('Rate Calculations'!$X28),"",'Rate Calculations'!$X28)</f>
        <v>0</v>
      </c>
      <c r="Y28" s="101">
        <f>IF(ISBLANK('Rate Calculations'!$Y28),"",'Rate Calculations'!$Y28)</f>
        <v>0</v>
      </c>
      <c r="Z28" s="44">
        <f>IF(ISBLANK('Rate Calculations'!$Z28),"",'Rate Calculations'!$Z28)</f>
        <v>0</v>
      </c>
      <c r="AA28" s="44">
        <f>IF(ISBLANK('Rate Calculations'!$AA28),"",'Rate Calculations'!$AA28)</f>
        <v>0</v>
      </c>
      <c r="AB28" s="101">
        <f>IF(ISBLANK('Rate Calculations'!$AB28),"",'Rate Calculations'!$AB28)</f>
        <v>0</v>
      </c>
      <c r="AC28" s="163">
        <f>IF(ISBLANK('Rate Calculations'!$AC28),"",'Rate Calculations'!$AC28)</f>
        <v>0</v>
      </c>
      <c r="AD28" s="163">
        <f>IF(ISBLANK('Rate Calculations'!$AD28),"",'Rate Calculations'!$AD28)</f>
        <v>0</v>
      </c>
      <c r="AE28" s="44" t="e">
        <f>IF(ISBLANK('Rate Calculations'!$AE28),"",'Rate Calculations'!$AE28)</f>
        <v>#REF!</v>
      </c>
      <c r="AF28" s="160" t="e">
        <f>IF(ISBLANK('Rate Calculations'!$AF28),"",'Rate Calculations'!$AF28)</f>
        <v>#REF!</v>
      </c>
    </row>
    <row r="29" spans="1:32">
      <c r="A29" s="153" t="str">
        <f>IF(ISBLANK('Rate Calculations'!$A29),"",'Rate Calculations'!$A29)</f>
        <v xml:space="preserve"> </v>
      </c>
      <c r="B29" s="154" t="str">
        <f>IF(ISBLANK('Rate Calculations'!$B29),"",'Rate Calculations'!$B29)</f>
        <v xml:space="preserve">  </v>
      </c>
      <c r="C29" s="44" t="str">
        <f>IF(ISBLANK('Rate Calculations'!$G29),"",'Rate Calculations'!$G29)</f>
        <v/>
      </c>
      <c r="D29" s="377">
        <f>IF(ISBLANK('Rate Calculations'!$H29),"",'Rate Calculations'!$H29)</f>
        <v>1.7500000000000002E-2</v>
      </c>
      <c r="E29" s="44">
        <f>IF(ISBLANK('Rate Calculations'!$I29),"",'Rate Calculations'!$I29)</f>
        <v>0</v>
      </c>
      <c r="F29" s="45">
        <f>IF(ISBLANK('Rate Calculations'!$J29),"",'Rate Calculations'!$J29)</f>
        <v>3.5000000000000003E-2</v>
      </c>
      <c r="G29" s="44">
        <f>IF(ISBLANK('Rate Calculations'!$K29),"",'Rate Calculations'!$K29)</f>
        <v>0</v>
      </c>
      <c r="H29" s="377">
        <f>IF(ISBLANK('Rate Calculations'!$L29),"",'Rate Calculations'!$L29)</f>
        <v>0</v>
      </c>
      <c r="I29" s="377">
        <f>IF(ISBLANK('Rate Calculations'!$M29),"",'Rate Calculations'!$M29)</f>
        <v>0</v>
      </c>
      <c r="J29" s="24">
        <f>IF(ISBLANK('Rate Calculations'!$N29),"",'Rate Calculations'!$N29)</f>
        <v>0</v>
      </c>
      <c r="K29" s="24">
        <f>IF(ISBLANK('Rate Calculations'!$O29),"",'Rate Calculations'!$O29)</f>
        <v>0</v>
      </c>
      <c r="L29" s="46">
        <f>IF(ISBLANK('Rate Calculations'!$P29),"",'Rate Calculations'!$P29)</f>
        <v>0</v>
      </c>
      <c r="M29" s="158">
        <f>IF(ISBLANK('Rate Calculations'!$Q29),"",'Rate Calculations'!$Q29)</f>
        <v>0</v>
      </c>
      <c r="N29" s="158">
        <f>IF(ISBLANK('Rate Calculations'!$R29),"",'Rate Calculations'!$R29)</f>
        <v>0</v>
      </c>
      <c r="O29" s="24" t="e">
        <f>IF(ISBLANK('Rate Calculations'!$S29),"",'Rate Calculations'!$S29)</f>
        <v>#REF!</v>
      </c>
      <c r="P29" s="27" t="e">
        <f>IF(ISBLANK('Rate Calculations'!$U29),"",'Rate Calculations'!$T29)</f>
        <v>#REF!</v>
      </c>
      <c r="Q29" s="153" t="str">
        <f>IF(ISBLANK('Rate Calculations'!$A29),"",'Rate Calculations'!$A29)</f>
        <v xml:space="preserve"> </v>
      </c>
      <c r="R29" s="154" t="str">
        <f>IF(ISBLANK('Rate Calculations'!$B29),"",'Rate Calculations'!$B29)</f>
        <v xml:space="preserve">  </v>
      </c>
      <c r="S29" s="44">
        <f>IF(ISBLANK('Rate Calculations'!$U29),"",'Rate Calculations'!$U29)</f>
        <v>0</v>
      </c>
      <c r="T29" s="44">
        <f>IF(ISBLANK('Rate Calculations'!$V29),"",'Rate Calculations'!$V29)</f>
        <v>0</v>
      </c>
      <c r="U29" s="377">
        <f>IF(ISBLANK('Rate Calculations'!$H29),"",'Rate Calculations'!$H29)</f>
        <v>1.7500000000000002E-2</v>
      </c>
      <c r="V29" s="44">
        <f>IF(ISBLANK('Rate Calculations'!$W29),"",'Rate Calculations'!$W29)</f>
        <v>0</v>
      </c>
      <c r="W29" s="45">
        <f>IF(ISBLANK('Rate Calculations'!$J29),"",'Rate Calculations'!$J29)</f>
        <v>3.5000000000000003E-2</v>
      </c>
      <c r="X29" s="101">
        <f>IF(ISBLANK('Rate Calculations'!$X29),"",'Rate Calculations'!$X29)</f>
        <v>0</v>
      </c>
      <c r="Y29" s="101">
        <f>IF(ISBLANK('Rate Calculations'!$Y29),"",'Rate Calculations'!$Y29)</f>
        <v>0</v>
      </c>
      <c r="Z29" s="44">
        <f>IF(ISBLANK('Rate Calculations'!$Z29),"",'Rate Calculations'!$Z29)</f>
        <v>0</v>
      </c>
      <c r="AA29" s="44">
        <f>IF(ISBLANK('Rate Calculations'!$AA29),"",'Rate Calculations'!$AA29)</f>
        <v>0</v>
      </c>
      <c r="AB29" s="101">
        <f>IF(ISBLANK('Rate Calculations'!$AB29),"",'Rate Calculations'!$AB29)</f>
        <v>0</v>
      </c>
      <c r="AC29" s="163">
        <f>IF(ISBLANK('Rate Calculations'!$AC29),"",'Rate Calculations'!$AC29)</f>
        <v>0</v>
      </c>
      <c r="AD29" s="163">
        <f>IF(ISBLANK('Rate Calculations'!$AD29),"",'Rate Calculations'!$AD29)</f>
        <v>0</v>
      </c>
      <c r="AE29" s="44" t="e">
        <f>IF(ISBLANK('Rate Calculations'!$AE29),"",'Rate Calculations'!$AE29)</f>
        <v>#REF!</v>
      </c>
      <c r="AF29" s="160" t="e">
        <f>IF(ISBLANK('Rate Calculations'!$AF29),"",'Rate Calculations'!$AF29)</f>
        <v>#REF!</v>
      </c>
    </row>
    <row r="30" spans="1:32">
      <c r="A30" s="153" t="str">
        <f>IF(ISBLANK('Rate Calculations'!$A30),"",'Rate Calculations'!$A30)</f>
        <v xml:space="preserve"> </v>
      </c>
      <c r="B30" s="154" t="str">
        <f>IF(ISBLANK('Rate Calculations'!$B30),"",'Rate Calculations'!$B30)</f>
        <v xml:space="preserve">  </v>
      </c>
      <c r="C30" s="44" t="str">
        <f>IF(ISBLANK('Rate Calculations'!$G30),"",'Rate Calculations'!$G30)</f>
        <v/>
      </c>
      <c r="D30" s="377">
        <f>IF(ISBLANK('Rate Calculations'!$H30),"",'Rate Calculations'!$H30)</f>
        <v>1.7500000000000002E-2</v>
      </c>
      <c r="E30" s="44">
        <f>IF(ISBLANK('Rate Calculations'!$I30),"",'Rate Calculations'!$I30)</f>
        <v>0</v>
      </c>
      <c r="F30" s="45">
        <f>IF(ISBLANK('Rate Calculations'!$J30),"",'Rate Calculations'!$J30)</f>
        <v>3.5000000000000003E-2</v>
      </c>
      <c r="G30" s="44">
        <f>IF(ISBLANK('Rate Calculations'!$K30),"",'Rate Calculations'!$K30)</f>
        <v>0</v>
      </c>
      <c r="H30" s="377">
        <f>IF(ISBLANK('Rate Calculations'!$L30),"",'Rate Calculations'!$L30)</f>
        <v>0</v>
      </c>
      <c r="I30" s="377">
        <f>IF(ISBLANK('Rate Calculations'!$M30),"",'Rate Calculations'!$M30)</f>
        <v>0</v>
      </c>
      <c r="J30" s="24">
        <f>IF(ISBLANK('Rate Calculations'!$N30),"",'Rate Calculations'!$N30)</f>
        <v>0</v>
      </c>
      <c r="K30" s="24">
        <f>IF(ISBLANK('Rate Calculations'!$O30),"",'Rate Calculations'!$O30)</f>
        <v>0</v>
      </c>
      <c r="L30" s="46">
        <f>IF(ISBLANK('Rate Calculations'!$P30),"",'Rate Calculations'!$P30)</f>
        <v>0</v>
      </c>
      <c r="M30" s="158">
        <f>IF(ISBLANK('Rate Calculations'!$Q30),"",'Rate Calculations'!$Q30)</f>
        <v>0</v>
      </c>
      <c r="N30" s="158">
        <f>IF(ISBLANK('Rate Calculations'!$R30),"",'Rate Calculations'!$R30)</f>
        <v>0</v>
      </c>
      <c r="O30" s="24" t="e">
        <f>IF(ISBLANK('Rate Calculations'!$S30),"",'Rate Calculations'!$S30)</f>
        <v>#REF!</v>
      </c>
      <c r="P30" s="27" t="e">
        <f>IF(ISBLANK('Rate Calculations'!$U30),"",'Rate Calculations'!$T30)</f>
        <v>#REF!</v>
      </c>
      <c r="Q30" s="153" t="str">
        <f>IF(ISBLANK('Rate Calculations'!$A30),"",'Rate Calculations'!$A30)</f>
        <v xml:space="preserve"> </v>
      </c>
      <c r="R30" s="154" t="str">
        <f>IF(ISBLANK('Rate Calculations'!$B30),"",'Rate Calculations'!$B30)</f>
        <v xml:space="preserve">  </v>
      </c>
      <c r="S30" s="44">
        <f>IF(ISBLANK('Rate Calculations'!$U30),"",'Rate Calculations'!$U30)</f>
        <v>0</v>
      </c>
      <c r="T30" s="44">
        <f>IF(ISBLANK('Rate Calculations'!$V30),"",'Rate Calculations'!$V30)</f>
        <v>0</v>
      </c>
      <c r="U30" s="377">
        <f>IF(ISBLANK('Rate Calculations'!$H30),"",'Rate Calculations'!$H30)</f>
        <v>1.7500000000000002E-2</v>
      </c>
      <c r="V30" s="44">
        <f>IF(ISBLANK('Rate Calculations'!$W30),"",'Rate Calculations'!$W30)</f>
        <v>0</v>
      </c>
      <c r="W30" s="45">
        <f>IF(ISBLANK('Rate Calculations'!$J30),"",'Rate Calculations'!$J30)</f>
        <v>3.5000000000000003E-2</v>
      </c>
      <c r="X30" s="101">
        <f>IF(ISBLANK('Rate Calculations'!$X30),"",'Rate Calculations'!$X30)</f>
        <v>0</v>
      </c>
      <c r="Y30" s="101">
        <f>IF(ISBLANK('Rate Calculations'!$Y30),"",'Rate Calculations'!$Y30)</f>
        <v>0</v>
      </c>
      <c r="Z30" s="44">
        <f>IF(ISBLANK('Rate Calculations'!$Z30),"",'Rate Calculations'!$Z30)</f>
        <v>0</v>
      </c>
      <c r="AA30" s="44">
        <f>IF(ISBLANK('Rate Calculations'!$AA30),"",'Rate Calculations'!$AA30)</f>
        <v>0</v>
      </c>
      <c r="AB30" s="101">
        <f>IF(ISBLANK('Rate Calculations'!$AB30),"",'Rate Calculations'!$AB30)</f>
        <v>0</v>
      </c>
      <c r="AC30" s="163">
        <f>IF(ISBLANK('Rate Calculations'!$AC30),"",'Rate Calculations'!$AC30)</f>
        <v>0</v>
      </c>
      <c r="AD30" s="163">
        <f>IF(ISBLANK('Rate Calculations'!$AD30),"",'Rate Calculations'!$AD30)</f>
        <v>0</v>
      </c>
      <c r="AE30" s="44" t="e">
        <f>IF(ISBLANK('Rate Calculations'!$AE30),"",'Rate Calculations'!$AE30)</f>
        <v>#REF!</v>
      </c>
      <c r="AF30" s="160" t="e">
        <f>IF(ISBLANK('Rate Calculations'!$AF30),"",'Rate Calculations'!$AF30)</f>
        <v>#REF!</v>
      </c>
    </row>
    <row r="31" spans="1:32">
      <c r="A31" s="153" t="str">
        <f>IF(ISBLANK('Rate Calculations'!$A31),"",'Rate Calculations'!$A31)</f>
        <v xml:space="preserve"> </v>
      </c>
      <c r="B31" s="154" t="str">
        <f>IF(ISBLANK('Rate Calculations'!$B31),"",'Rate Calculations'!$B31)</f>
        <v xml:space="preserve">  </v>
      </c>
      <c r="C31" s="44" t="str">
        <f>IF(ISBLANK('Rate Calculations'!$G31),"",'Rate Calculations'!$G31)</f>
        <v/>
      </c>
      <c r="D31" s="377">
        <f>IF(ISBLANK('Rate Calculations'!$H31),"",'Rate Calculations'!$H31)</f>
        <v>1.7500000000000002E-2</v>
      </c>
      <c r="E31" s="44">
        <f>IF(ISBLANK('Rate Calculations'!$I31),"",'Rate Calculations'!$I31)</f>
        <v>0</v>
      </c>
      <c r="F31" s="45">
        <f>IF(ISBLANK('Rate Calculations'!$J31),"",'Rate Calculations'!$J31)</f>
        <v>3.5000000000000003E-2</v>
      </c>
      <c r="G31" s="44">
        <f>IF(ISBLANK('Rate Calculations'!$K31),"",'Rate Calculations'!$K31)</f>
        <v>0</v>
      </c>
      <c r="H31" s="377">
        <f>IF(ISBLANK('Rate Calculations'!$L31),"",'Rate Calculations'!$L31)</f>
        <v>0</v>
      </c>
      <c r="I31" s="377">
        <f>IF(ISBLANK('Rate Calculations'!$M31),"",'Rate Calculations'!$M31)</f>
        <v>0</v>
      </c>
      <c r="J31" s="24">
        <f>IF(ISBLANK('Rate Calculations'!$N31),"",'Rate Calculations'!$N31)</f>
        <v>0</v>
      </c>
      <c r="K31" s="24">
        <f>IF(ISBLANK('Rate Calculations'!$O31),"",'Rate Calculations'!$O31)</f>
        <v>0</v>
      </c>
      <c r="L31" s="46">
        <f>IF(ISBLANK('Rate Calculations'!$P31),"",'Rate Calculations'!$P31)</f>
        <v>0</v>
      </c>
      <c r="M31" s="158">
        <f>IF(ISBLANK('Rate Calculations'!$Q31),"",'Rate Calculations'!$Q31)</f>
        <v>0</v>
      </c>
      <c r="N31" s="158">
        <f>IF(ISBLANK('Rate Calculations'!$R31),"",'Rate Calculations'!$R31)</f>
        <v>0</v>
      </c>
      <c r="O31" s="24" t="e">
        <f>IF(ISBLANK('Rate Calculations'!$S31),"",'Rate Calculations'!$S31)</f>
        <v>#REF!</v>
      </c>
      <c r="P31" s="27" t="e">
        <f>IF(ISBLANK('Rate Calculations'!$U31),"",'Rate Calculations'!$T31)</f>
        <v>#REF!</v>
      </c>
      <c r="Q31" s="153" t="str">
        <f>IF(ISBLANK('Rate Calculations'!$A31),"",'Rate Calculations'!$A31)</f>
        <v xml:space="preserve"> </v>
      </c>
      <c r="R31" s="154" t="str">
        <f>IF(ISBLANK('Rate Calculations'!$B31),"",'Rate Calculations'!$B31)</f>
        <v xml:space="preserve">  </v>
      </c>
      <c r="S31" s="44">
        <f>IF(ISBLANK('Rate Calculations'!$U31),"",'Rate Calculations'!$U31)</f>
        <v>0</v>
      </c>
      <c r="T31" s="44">
        <f>IF(ISBLANK('Rate Calculations'!$V31),"",'Rate Calculations'!$V31)</f>
        <v>0</v>
      </c>
      <c r="U31" s="377">
        <f>IF(ISBLANK('Rate Calculations'!$H31),"",'Rate Calculations'!$H31)</f>
        <v>1.7500000000000002E-2</v>
      </c>
      <c r="V31" s="44">
        <f>IF(ISBLANK('Rate Calculations'!$W31),"",'Rate Calculations'!$W31)</f>
        <v>0</v>
      </c>
      <c r="W31" s="45">
        <f>IF(ISBLANK('Rate Calculations'!$J31),"",'Rate Calculations'!$J31)</f>
        <v>3.5000000000000003E-2</v>
      </c>
      <c r="X31" s="101">
        <f>IF(ISBLANK('Rate Calculations'!$X31),"",'Rate Calculations'!$X31)</f>
        <v>0</v>
      </c>
      <c r="Y31" s="101">
        <f>IF(ISBLANK('Rate Calculations'!$Y31),"",'Rate Calculations'!$Y31)</f>
        <v>0</v>
      </c>
      <c r="Z31" s="44">
        <f>IF(ISBLANK('Rate Calculations'!$Z31),"",'Rate Calculations'!$Z31)</f>
        <v>0</v>
      </c>
      <c r="AA31" s="44">
        <f>IF(ISBLANK('Rate Calculations'!$AA31),"",'Rate Calculations'!$AA31)</f>
        <v>0</v>
      </c>
      <c r="AB31" s="101">
        <f>IF(ISBLANK('Rate Calculations'!$AB31),"",'Rate Calculations'!$AB31)</f>
        <v>0</v>
      </c>
      <c r="AC31" s="163">
        <f>IF(ISBLANK('Rate Calculations'!$AC31),"",'Rate Calculations'!$AC31)</f>
        <v>0</v>
      </c>
      <c r="AD31" s="163">
        <f>IF(ISBLANK('Rate Calculations'!$AD31),"",'Rate Calculations'!$AD31)</f>
        <v>0</v>
      </c>
      <c r="AE31" s="44" t="e">
        <f>IF(ISBLANK('Rate Calculations'!$AE31),"",'Rate Calculations'!$AE31)</f>
        <v>#REF!</v>
      </c>
      <c r="AF31" s="160" t="e">
        <f>IF(ISBLANK('Rate Calculations'!$AF31),"",'Rate Calculations'!$AF31)</f>
        <v>#REF!</v>
      </c>
    </row>
    <row r="32" spans="1:32">
      <c r="A32" s="153" t="str">
        <f>IF(ISBLANK('Rate Calculations'!$A32),"",'Rate Calculations'!$A32)</f>
        <v xml:space="preserve"> </v>
      </c>
      <c r="B32" s="154" t="str">
        <f>IF(ISBLANK('Rate Calculations'!$B32),"",'Rate Calculations'!$B32)</f>
        <v xml:space="preserve">  </v>
      </c>
      <c r="C32" s="44" t="str">
        <f>IF(ISBLANK('Rate Calculations'!$G32),"",'Rate Calculations'!$G32)</f>
        <v/>
      </c>
      <c r="D32" s="377">
        <f>IF(ISBLANK('Rate Calculations'!$H32),"",'Rate Calculations'!$H32)</f>
        <v>1.7500000000000002E-2</v>
      </c>
      <c r="E32" s="44">
        <f>IF(ISBLANK('Rate Calculations'!$I32),"",'Rate Calculations'!$I32)</f>
        <v>0</v>
      </c>
      <c r="F32" s="45">
        <f>IF(ISBLANK('Rate Calculations'!$J32),"",'Rate Calculations'!$J32)</f>
        <v>3.5000000000000003E-2</v>
      </c>
      <c r="G32" s="44">
        <f>IF(ISBLANK('Rate Calculations'!$K32),"",'Rate Calculations'!$K32)</f>
        <v>0</v>
      </c>
      <c r="H32" s="377">
        <f>IF(ISBLANK('Rate Calculations'!$L32),"",'Rate Calculations'!$L32)</f>
        <v>0</v>
      </c>
      <c r="I32" s="377">
        <f>IF(ISBLANK('Rate Calculations'!$M32),"",'Rate Calculations'!$M32)</f>
        <v>0</v>
      </c>
      <c r="J32" s="24">
        <f>IF(ISBLANK('Rate Calculations'!$N32),"",'Rate Calculations'!$N32)</f>
        <v>0</v>
      </c>
      <c r="K32" s="24">
        <f>IF(ISBLANK('Rate Calculations'!$O32),"",'Rate Calculations'!$O32)</f>
        <v>0</v>
      </c>
      <c r="L32" s="46">
        <f>IF(ISBLANK('Rate Calculations'!$P32),"",'Rate Calculations'!$P32)</f>
        <v>0</v>
      </c>
      <c r="M32" s="158">
        <f>IF(ISBLANK('Rate Calculations'!$Q32),"",'Rate Calculations'!$Q32)</f>
        <v>0</v>
      </c>
      <c r="N32" s="158">
        <f>IF(ISBLANK('Rate Calculations'!$R32),"",'Rate Calculations'!$R32)</f>
        <v>0</v>
      </c>
      <c r="O32" s="24" t="e">
        <f>IF(ISBLANK('Rate Calculations'!$S32),"",'Rate Calculations'!$S32)</f>
        <v>#REF!</v>
      </c>
      <c r="P32" s="27" t="e">
        <f>IF(ISBLANK('Rate Calculations'!$U32),"",'Rate Calculations'!$T32)</f>
        <v>#REF!</v>
      </c>
      <c r="Q32" s="153" t="str">
        <f>IF(ISBLANK('Rate Calculations'!$A32),"",'Rate Calculations'!$A32)</f>
        <v xml:space="preserve"> </v>
      </c>
      <c r="R32" s="154" t="str">
        <f>IF(ISBLANK('Rate Calculations'!$B32),"",'Rate Calculations'!$B32)</f>
        <v xml:space="preserve">  </v>
      </c>
      <c r="S32" s="44">
        <f>IF(ISBLANK('Rate Calculations'!$U32),"",'Rate Calculations'!$U32)</f>
        <v>0</v>
      </c>
      <c r="T32" s="44">
        <f>IF(ISBLANK('Rate Calculations'!$V32),"",'Rate Calculations'!$V32)</f>
        <v>0</v>
      </c>
      <c r="U32" s="377">
        <f>IF(ISBLANK('Rate Calculations'!$H32),"",'Rate Calculations'!$H32)</f>
        <v>1.7500000000000002E-2</v>
      </c>
      <c r="V32" s="44">
        <f>IF(ISBLANK('Rate Calculations'!$W32),"",'Rate Calculations'!$W32)</f>
        <v>0</v>
      </c>
      <c r="W32" s="45">
        <f>IF(ISBLANK('Rate Calculations'!$J32),"",'Rate Calculations'!$J32)</f>
        <v>3.5000000000000003E-2</v>
      </c>
      <c r="X32" s="101">
        <f>IF(ISBLANK('Rate Calculations'!$X32),"",'Rate Calculations'!$X32)</f>
        <v>0</v>
      </c>
      <c r="Y32" s="101">
        <f>IF(ISBLANK('Rate Calculations'!$Y32),"",'Rate Calculations'!$Y32)</f>
        <v>0</v>
      </c>
      <c r="Z32" s="44">
        <f>IF(ISBLANK('Rate Calculations'!$Z32),"",'Rate Calculations'!$Z32)</f>
        <v>0</v>
      </c>
      <c r="AA32" s="44">
        <f>IF(ISBLANK('Rate Calculations'!$AA32),"",'Rate Calculations'!$AA32)</f>
        <v>0</v>
      </c>
      <c r="AB32" s="101">
        <f>IF(ISBLANK('Rate Calculations'!$AB32),"",'Rate Calculations'!$AB32)</f>
        <v>0</v>
      </c>
      <c r="AC32" s="163">
        <f>IF(ISBLANK('Rate Calculations'!$AC32),"",'Rate Calculations'!$AC32)</f>
        <v>0</v>
      </c>
      <c r="AD32" s="163">
        <f>IF(ISBLANK('Rate Calculations'!$AD32),"",'Rate Calculations'!$AD32)</f>
        <v>0</v>
      </c>
      <c r="AE32" s="44" t="e">
        <f>IF(ISBLANK('Rate Calculations'!$AE32),"",'Rate Calculations'!$AE32)</f>
        <v>#REF!</v>
      </c>
      <c r="AF32" s="160" t="e">
        <f>IF(ISBLANK('Rate Calculations'!$AF32),"",'Rate Calculations'!$AF32)</f>
        <v>#REF!</v>
      </c>
    </row>
    <row r="33" spans="1:32">
      <c r="A33" s="153" t="str">
        <f>IF(ISBLANK('Rate Calculations'!$A33),"",'Rate Calculations'!$A33)</f>
        <v xml:space="preserve"> </v>
      </c>
      <c r="B33" s="154" t="str">
        <f>IF(ISBLANK('Rate Calculations'!$B33),"",'Rate Calculations'!$B33)</f>
        <v xml:space="preserve">  </v>
      </c>
      <c r="C33" s="44" t="str">
        <f>IF(ISBLANK('Rate Calculations'!$G33),"",'Rate Calculations'!$G33)</f>
        <v/>
      </c>
      <c r="D33" s="377">
        <f>IF(ISBLANK('Rate Calculations'!$H33),"",'Rate Calculations'!$H33)</f>
        <v>1.7500000000000002E-2</v>
      </c>
      <c r="E33" s="44">
        <f>IF(ISBLANK('Rate Calculations'!$I33),"",'Rate Calculations'!$I33)</f>
        <v>0</v>
      </c>
      <c r="F33" s="45">
        <f>IF(ISBLANK('Rate Calculations'!$J33),"",'Rate Calculations'!$J33)</f>
        <v>3.5000000000000003E-2</v>
      </c>
      <c r="G33" s="44">
        <f>IF(ISBLANK('Rate Calculations'!$K33),"",'Rate Calculations'!$K33)</f>
        <v>0</v>
      </c>
      <c r="H33" s="377">
        <f>IF(ISBLANK('Rate Calculations'!$L33),"",'Rate Calculations'!$L33)</f>
        <v>0</v>
      </c>
      <c r="I33" s="377">
        <f>IF(ISBLANK('Rate Calculations'!$M33),"",'Rate Calculations'!$M33)</f>
        <v>0</v>
      </c>
      <c r="J33" s="24">
        <f>IF(ISBLANK('Rate Calculations'!$N33),"",'Rate Calculations'!$N33)</f>
        <v>0</v>
      </c>
      <c r="K33" s="24">
        <f>IF(ISBLANK('Rate Calculations'!$O33),"",'Rate Calculations'!$O33)</f>
        <v>0</v>
      </c>
      <c r="L33" s="46">
        <f>IF(ISBLANK('Rate Calculations'!$P33),"",'Rate Calculations'!$P33)</f>
        <v>0</v>
      </c>
      <c r="M33" s="158">
        <f>IF(ISBLANK('Rate Calculations'!$Q33),"",'Rate Calculations'!$Q33)</f>
        <v>0</v>
      </c>
      <c r="N33" s="158">
        <f>IF(ISBLANK('Rate Calculations'!$R33),"",'Rate Calculations'!$R33)</f>
        <v>0</v>
      </c>
      <c r="O33" s="24" t="e">
        <f>IF(ISBLANK('Rate Calculations'!$S33),"",'Rate Calculations'!$S33)</f>
        <v>#REF!</v>
      </c>
      <c r="P33" s="27" t="e">
        <f>IF(ISBLANK('Rate Calculations'!$U33),"",'Rate Calculations'!$T33)</f>
        <v>#REF!</v>
      </c>
      <c r="Q33" s="153" t="str">
        <f>IF(ISBLANK('Rate Calculations'!$A33),"",'Rate Calculations'!$A33)</f>
        <v xml:space="preserve"> </v>
      </c>
      <c r="R33" s="154" t="str">
        <f>IF(ISBLANK('Rate Calculations'!$B33),"",'Rate Calculations'!$B33)</f>
        <v xml:space="preserve">  </v>
      </c>
      <c r="S33" s="44">
        <f>IF(ISBLANK('Rate Calculations'!$U33),"",'Rate Calculations'!$U33)</f>
        <v>0</v>
      </c>
      <c r="T33" s="44">
        <f>IF(ISBLANK('Rate Calculations'!$V33),"",'Rate Calculations'!$V33)</f>
        <v>0</v>
      </c>
      <c r="U33" s="377">
        <f>IF(ISBLANK('Rate Calculations'!$H33),"",'Rate Calculations'!$H33)</f>
        <v>1.7500000000000002E-2</v>
      </c>
      <c r="V33" s="44">
        <f>IF(ISBLANK('Rate Calculations'!$W33),"",'Rate Calculations'!$W33)</f>
        <v>0</v>
      </c>
      <c r="W33" s="45">
        <f>IF(ISBLANK('Rate Calculations'!$J33),"",'Rate Calculations'!$J33)</f>
        <v>3.5000000000000003E-2</v>
      </c>
      <c r="X33" s="101">
        <f>IF(ISBLANK('Rate Calculations'!$X33),"",'Rate Calculations'!$X33)</f>
        <v>0</v>
      </c>
      <c r="Y33" s="101">
        <f>IF(ISBLANK('Rate Calculations'!$Y33),"",'Rate Calculations'!$Y33)</f>
        <v>0</v>
      </c>
      <c r="Z33" s="44">
        <f>IF(ISBLANK('Rate Calculations'!$Z33),"",'Rate Calculations'!$Z33)</f>
        <v>0</v>
      </c>
      <c r="AA33" s="44">
        <f>IF(ISBLANK('Rate Calculations'!$AA33),"",'Rate Calculations'!$AA33)</f>
        <v>0</v>
      </c>
      <c r="AB33" s="101">
        <f>IF(ISBLANK('Rate Calculations'!$AB33),"",'Rate Calculations'!$AB33)</f>
        <v>0</v>
      </c>
      <c r="AC33" s="163">
        <f>IF(ISBLANK('Rate Calculations'!$AC33),"",'Rate Calculations'!$AC33)</f>
        <v>0</v>
      </c>
      <c r="AD33" s="163">
        <f>IF(ISBLANK('Rate Calculations'!$AD33),"",'Rate Calculations'!$AD33)</f>
        <v>0</v>
      </c>
      <c r="AE33" s="44" t="e">
        <f>IF(ISBLANK('Rate Calculations'!$AE33),"",'Rate Calculations'!$AE33)</f>
        <v>#REF!</v>
      </c>
      <c r="AF33" s="160" t="e">
        <f>IF(ISBLANK('Rate Calculations'!$AF33),"",'Rate Calculations'!$AF33)</f>
        <v>#REF!</v>
      </c>
    </row>
    <row r="34" spans="1:32">
      <c r="A34" s="153" t="str">
        <f>IF(ISBLANK('Rate Calculations'!$A34),"",'Rate Calculations'!$A34)</f>
        <v xml:space="preserve"> </v>
      </c>
      <c r="B34" s="154" t="str">
        <f>IF(ISBLANK('Rate Calculations'!$B34),"",'Rate Calculations'!$B34)</f>
        <v xml:space="preserve">  </v>
      </c>
      <c r="C34" s="44" t="str">
        <f>IF(ISBLANK('Rate Calculations'!$G34),"",'Rate Calculations'!$G34)</f>
        <v/>
      </c>
      <c r="D34" s="377">
        <f>IF(ISBLANK('Rate Calculations'!$H34),"",'Rate Calculations'!$H34)</f>
        <v>1.7500000000000002E-2</v>
      </c>
      <c r="E34" s="44">
        <f>IF(ISBLANK('Rate Calculations'!$I34),"",'Rate Calculations'!$I34)</f>
        <v>0</v>
      </c>
      <c r="F34" s="45">
        <f>IF(ISBLANK('Rate Calculations'!$J34),"",'Rate Calculations'!$J34)</f>
        <v>3.5000000000000003E-2</v>
      </c>
      <c r="G34" s="44">
        <f>IF(ISBLANK('Rate Calculations'!$K34),"",'Rate Calculations'!$K34)</f>
        <v>0</v>
      </c>
      <c r="H34" s="377">
        <f>IF(ISBLANK('Rate Calculations'!$L34),"",'Rate Calculations'!$L34)</f>
        <v>0</v>
      </c>
      <c r="I34" s="377">
        <f>IF(ISBLANK('Rate Calculations'!$M34),"",'Rate Calculations'!$M34)</f>
        <v>0</v>
      </c>
      <c r="J34" s="24">
        <f>IF(ISBLANK('Rate Calculations'!$N34),"",'Rate Calculations'!$N34)</f>
        <v>0</v>
      </c>
      <c r="K34" s="24">
        <f>IF(ISBLANK('Rate Calculations'!$O34),"",'Rate Calculations'!$O34)</f>
        <v>0</v>
      </c>
      <c r="L34" s="46">
        <f>IF(ISBLANK('Rate Calculations'!$P34),"",'Rate Calculations'!$P34)</f>
        <v>0</v>
      </c>
      <c r="M34" s="158">
        <f>IF(ISBLANK('Rate Calculations'!$Q34),"",'Rate Calculations'!$Q34)</f>
        <v>0</v>
      </c>
      <c r="N34" s="158">
        <f>IF(ISBLANK('Rate Calculations'!$R34),"",'Rate Calculations'!$R34)</f>
        <v>0</v>
      </c>
      <c r="O34" s="24" t="e">
        <f>IF(ISBLANK('Rate Calculations'!$S34),"",'Rate Calculations'!$S34)</f>
        <v>#REF!</v>
      </c>
      <c r="P34" s="27" t="e">
        <f>IF(ISBLANK('Rate Calculations'!$U34),"",'Rate Calculations'!$T34)</f>
        <v>#REF!</v>
      </c>
      <c r="Q34" s="153" t="str">
        <f>IF(ISBLANK('Rate Calculations'!$A34),"",'Rate Calculations'!$A34)</f>
        <v xml:space="preserve"> </v>
      </c>
      <c r="R34" s="154" t="str">
        <f>IF(ISBLANK('Rate Calculations'!$B34),"",'Rate Calculations'!$B34)</f>
        <v xml:space="preserve">  </v>
      </c>
      <c r="S34" s="44">
        <f>IF(ISBLANK('Rate Calculations'!$U34),"",'Rate Calculations'!$U34)</f>
        <v>0</v>
      </c>
      <c r="T34" s="44">
        <f>IF(ISBLANK('Rate Calculations'!$V34),"",'Rate Calculations'!$V34)</f>
        <v>0</v>
      </c>
      <c r="U34" s="377">
        <f>IF(ISBLANK('Rate Calculations'!$H34),"",'Rate Calculations'!$H34)</f>
        <v>1.7500000000000002E-2</v>
      </c>
      <c r="V34" s="44">
        <f>IF(ISBLANK('Rate Calculations'!$W34),"",'Rate Calculations'!$W34)</f>
        <v>0</v>
      </c>
      <c r="W34" s="45">
        <f>IF(ISBLANK('Rate Calculations'!$J34),"",'Rate Calculations'!$J34)</f>
        <v>3.5000000000000003E-2</v>
      </c>
      <c r="X34" s="101">
        <f>IF(ISBLANK('Rate Calculations'!$X34),"",'Rate Calculations'!$X34)</f>
        <v>0</v>
      </c>
      <c r="Y34" s="101">
        <f>IF(ISBLANK('Rate Calculations'!$Y34),"",'Rate Calculations'!$Y34)</f>
        <v>0</v>
      </c>
      <c r="Z34" s="44">
        <f>IF(ISBLANK('Rate Calculations'!$Z34),"",'Rate Calculations'!$Z34)</f>
        <v>0</v>
      </c>
      <c r="AA34" s="44">
        <f>IF(ISBLANK('Rate Calculations'!$AA34),"",'Rate Calculations'!$AA34)</f>
        <v>0</v>
      </c>
      <c r="AB34" s="101">
        <f>IF(ISBLANK('Rate Calculations'!$AB34),"",'Rate Calculations'!$AB34)</f>
        <v>0</v>
      </c>
      <c r="AC34" s="163">
        <f>IF(ISBLANK('Rate Calculations'!$AC34),"",'Rate Calculations'!$AC34)</f>
        <v>0</v>
      </c>
      <c r="AD34" s="163">
        <f>IF(ISBLANK('Rate Calculations'!$AD34),"",'Rate Calculations'!$AD34)</f>
        <v>0</v>
      </c>
      <c r="AE34" s="44" t="e">
        <f>IF(ISBLANK('Rate Calculations'!$AE34),"",'Rate Calculations'!$AE34)</f>
        <v>#REF!</v>
      </c>
      <c r="AF34" s="160" t="e">
        <f>IF(ISBLANK('Rate Calculations'!$AF34),"",'Rate Calculations'!$AF34)</f>
        <v>#REF!</v>
      </c>
    </row>
    <row r="35" spans="1:32">
      <c r="A35" s="153" t="str">
        <f>IF(ISBLANK('Rate Calculations'!$A35),"",'Rate Calculations'!$A35)</f>
        <v xml:space="preserve"> </v>
      </c>
      <c r="B35" s="154" t="str">
        <f>IF(ISBLANK('Rate Calculations'!$B35),"",'Rate Calculations'!$B35)</f>
        <v xml:space="preserve">  </v>
      </c>
      <c r="C35" s="44" t="str">
        <f>IF(ISBLANK('Rate Calculations'!$G35),"",'Rate Calculations'!$G35)</f>
        <v/>
      </c>
      <c r="D35" s="377">
        <f>IF(ISBLANK('Rate Calculations'!$H35),"",'Rate Calculations'!$H35)</f>
        <v>1.7500000000000002E-2</v>
      </c>
      <c r="E35" s="44">
        <f>IF(ISBLANK('Rate Calculations'!$I35),"",'Rate Calculations'!$I35)</f>
        <v>0</v>
      </c>
      <c r="F35" s="45">
        <f>IF(ISBLANK('Rate Calculations'!$J35),"",'Rate Calculations'!$J35)</f>
        <v>3.5000000000000003E-2</v>
      </c>
      <c r="G35" s="44">
        <f>IF(ISBLANK('Rate Calculations'!$K35),"",'Rate Calculations'!$K35)</f>
        <v>0</v>
      </c>
      <c r="H35" s="377">
        <f>IF(ISBLANK('Rate Calculations'!$L35),"",'Rate Calculations'!$L35)</f>
        <v>0</v>
      </c>
      <c r="I35" s="377">
        <f>IF(ISBLANK('Rate Calculations'!$M35),"",'Rate Calculations'!$M35)</f>
        <v>0</v>
      </c>
      <c r="J35" s="24">
        <f>IF(ISBLANK('Rate Calculations'!$N35),"",'Rate Calculations'!$N35)</f>
        <v>0</v>
      </c>
      <c r="K35" s="24">
        <f>IF(ISBLANK('Rate Calculations'!$O35),"",'Rate Calculations'!$O35)</f>
        <v>0</v>
      </c>
      <c r="L35" s="46">
        <f>IF(ISBLANK('Rate Calculations'!$P35),"",'Rate Calculations'!$P35)</f>
        <v>0</v>
      </c>
      <c r="M35" s="158">
        <f>IF(ISBLANK('Rate Calculations'!$Q35),"",'Rate Calculations'!$Q35)</f>
        <v>0</v>
      </c>
      <c r="N35" s="158">
        <f>IF(ISBLANK('Rate Calculations'!$R35),"",'Rate Calculations'!$R35)</f>
        <v>0</v>
      </c>
      <c r="O35" s="24" t="e">
        <f>IF(ISBLANK('Rate Calculations'!$S35),"",'Rate Calculations'!$S35)</f>
        <v>#REF!</v>
      </c>
      <c r="P35" s="27" t="e">
        <f>IF(ISBLANK('Rate Calculations'!$U35),"",'Rate Calculations'!$T35)</f>
        <v>#REF!</v>
      </c>
      <c r="Q35" s="153" t="str">
        <f>IF(ISBLANK('Rate Calculations'!$A35),"",'Rate Calculations'!$A35)</f>
        <v xml:space="preserve"> </v>
      </c>
      <c r="R35" s="154" t="str">
        <f>IF(ISBLANK('Rate Calculations'!$B35),"",'Rate Calculations'!$B35)</f>
        <v xml:space="preserve">  </v>
      </c>
      <c r="S35" s="44">
        <f>IF(ISBLANK('Rate Calculations'!$U35),"",'Rate Calculations'!$U35)</f>
        <v>0</v>
      </c>
      <c r="T35" s="44">
        <f>IF(ISBLANK('Rate Calculations'!$V35),"",'Rate Calculations'!$V35)</f>
        <v>0</v>
      </c>
      <c r="U35" s="377">
        <f>IF(ISBLANK('Rate Calculations'!$H35),"",'Rate Calculations'!$H35)</f>
        <v>1.7500000000000002E-2</v>
      </c>
      <c r="V35" s="44">
        <f>IF(ISBLANK('Rate Calculations'!$W35),"",'Rate Calculations'!$W35)</f>
        <v>0</v>
      </c>
      <c r="W35" s="45">
        <f>IF(ISBLANK('Rate Calculations'!$J35),"",'Rate Calculations'!$J35)</f>
        <v>3.5000000000000003E-2</v>
      </c>
      <c r="X35" s="101">
        <f>IF(ISBLANK('Rate Calculations'!$X35),"",'Rate Calculations'!$X35)</f>
        <v>0</v>
      </c>
      <c r="Y35" s="101">
        <f>IF(ISBLANK('Rate Calculations'!$Y35),"",'Rate Calculations'!$Y35)</f>
        <v>0</v>
      </c>
      <c r="Z35" s="44">
        <f>IF(ISBLANK('Rate Calculations'!$Z35),"",'Rate Calculations'!$Z35)</f>
        <v>0</v>
      </c>
      <c r="AA35" s="44">
        <f>IF(ISBLANK('Rate Calculations'!$AA35),"",'Rate Calculations'!$AA35)</f>
        <v>0</v>
      </c>
      <c r="AB35" s="101">
        <f>IF(ISBLANK('Rate Calculations'!$AB35),"",'Rate Calculations'!$AB35)</f>
        <v>0</v>
      </c>
      <c r="AC35" s="163">
        <f>IF(ISBLANK('Rate Calculations'!$AC35),"",'Rate Calculations'!$AC35)</f>
        <v>0</v>
      </c>
      <c r="AD35" s="163">
        <f>IF(ISBLANK('Rate Calculations'!$AD35),"",'Rate Calculations'!$AD35)</f>
        <v>0</v>
      </c>
      <c r="AE35" s="44" t="e">
        <f>IF(ISBLANK('Rate Calculations'!$AE35),"",'Rate Calculations'!$AE35)</f>
        <v>#REF!</v>
      </c>
      <c r="AF35" s="160" t="e">
        <f>IF(ISBLANK('Rate Calculations'!$AF35),"",'Rate Calculations'!$AF35)</f>
        <v>#REF!</v>
      </c>
    </row>
    <row r="36" spans="1:32">
      <c r="A36" s="153" t="str">
        <f>IF(ISBLANK('Rate Calculations'!$A36),"",'Rate Calculations'!$A36)</f>
        <v xml:space="preserve"> </v>
      </c>
      <c r="B36" s="154" t="str">
        <f>IF(ISBLANK('Rate Calculations'!$B36),"",'Rate Calculations'!$B36)</f>
        <v xml:space="preserve">  </v>
      </c>
      <c r="C36" s="44" t="str">
        <f>IF(ISBLANK('Rate Calculations'!$G36),"",'Rate Calculations'!$G36)</f>
        <v/>
      </c>
      <c r="D36" s="377">
        <f>IF(ISBLANK('Rate Calculations'!$H36),"",'Rate Calculations'!$H36)</f>
        <v>1.7500000000000002E-2</v>
      </c>
      <c r="E36" s="44">
        <f>IF(ISBLANK('Rate Calculations'!$I36),"",'Rate Calculations'!$I36)</f>
        <v>0</v>
      </c>
      <c r="F36" s="45">
        <f>IF(ISBLANK('Rate Calculations'!$J36),"",'Rate Calculations'!$J36)</f>
        <v>3.5000000000000003E-2</v>
      </c>
      <c r="G36" s="44">
        <f>IF(ISBLANK('Rate Calculations'!$K36),"",'Rate Calculations'!$K36)</f>
        <v>0</v>
      </c>
      <c r="H36" s="377">
        <f>IF(ISBLANK('Rate Calculations'!$L36),"",'Rate Calculations'!$L36)</f>
        <v>0</v>
      </c>
      <c r="I36" s="377">
        <f>IF(ISBLANK('Rate Calculations'!$M36),"",'Rate Calculations'!$M36)</f>
        <v>0</v>
      </c>
      <c r="J36" s="24">
        <f>IF(ISBLANK('Rate Calculations'!$N36),"",'Rate Calculations'!$N36)</f>
        <v>0</v>
      </c>
      <c r="K36" s="24">
        <f>IF(ISBLANK('Rate Calculations'!$O36),"",'Rate Calculations'!$O36)</f>
        <v>0</v>
      </c>
      <c r="L36" s="46">
        <f>IF(ISBLANK('Rate Calculations'!$P36),"",'Rate Calculations'!$P36)</f>
        <v>0</v>
      </c>
      <c r="M36" s="158">
        <f>IF(ISBLANK('Rate Calculations'!$Q36),"",'Rate Calculations'!$Q36)</f>
        <v>0</v>
      </c>
      <c r="N36" s="158">
        <f>IF(ISBLANK('Rate Calculations'!$R36),"",'Rate Calculations'!$R36)</f>
        <v>0</v>
      </c>
      <c r="O36" s="24" t="e">
        <f>IF(ISBLANK('Rate Calculations'!$S36),"",'Rate Calculations'!$S36)</f>
        <v>#REF!</v>
      </c>
      <c r="P36" s="27" t="e">
        <f>IF(ISBLANK('Rate Calculations'!$U36),"",'Rate Calculations'!$T36)</f>
        <v>#REF!</v>
      </c>
      <c r="Q36" s="153" t="str">
        <f>IF(ISBLANK('Rate Calculations'!$A36),"",'Rate Calculations'!$A36)</f>
        <v xml:space="preserve"> </v>
      </c>
      <c r="R36" s="154" t="str">
        <f>IF(ISBLANK('Rate Calculations'!$B36),"",'Rate Calculations'!$B36)</f>
        <v xml:space="preserve">  </v>
      </c>
      <c r="S36" s="44">
        <f>IF(ISBLANK('Rate Calculations'!$U36),"",'Rate Calculations'!$U36)</f>
        <v>0</v>
      </c>
      <c r="T36" s="44">
        <f>IF(ISBLANK('Rate Calculations'!$V36),"",'Rate Calculations'!$V36)</f>
        <v>0</v>
      </c>
      <c r="U36" s="377">
        <f>IF(ISBLANK('Rate Calculations'!$H36),"",'Rate Calculations'!$H36)</f>
        <v>1.7500000000000002E-2</v>
      </c>
      <c r="V36" s="44">
        <f>IF(ISBLANK('Rate Calculations'!$W36),"",'Rate Calculations'!$W36)</f>
        <v>0</v>
      </c>
      <c r="W36" s="45">
        <f>IF(ISBLANK('Rate Calculations'!$J36),"",'Rate Calculations'!$J36)</f>
        <v>3.5000000000000003E-2</v>
      </c>
      <c r="X36" s="101">
        <f>IF(ISBLANK('Rate Calculations'!$X36),"",'Rate Calculations'!$X36)</f>
        <v>0</v>
      </c>
      <c r="Y36" s="101">
        <f>IF(ISBLANK('Rate Calculations'!$Y36),"",'Rate Calculations'!$Y36)</f>
        <v>0</v>
      </c>
      <c r="Z36" s="44">
        <f>IF(ISBLANK('Rate Calculations'!$Z36),"",'Rate Calculations'!$Z36)</f>
        <v>0</v>
      </c>
      <c r="AA36" s="44">
        <f>IF(ISBLANK('Rate Calculations'!$AA36),"",'Rate Calculations'!$AA36)</f>
        <v>0</v>
      </c>
      <c r="AB36" s="101">
        <f>IF(ISBLANK('Rate Calculations'!$AB36),"",'Rate Calculations'!$AB36)</f>
        <v>0</v>
      </c>
      <c r="AC36" s="163">
        <f>IF(ISBLANK('Rate Calculations'!$AC36),"",'Rate Calculations'!$AC36)</f>
        <v>0</v>
      </c>
      <c r="AD36" s="163">
        <f>IF(ISBLANK('Rate Calculations'!$AD36),"",'Rate Calculations'!$AD36)</f>
        <v>0</v>
      </c>
      <c r="AE36" s="44" t="e">
        <f>IF(ISBLANK('Rate Calculations'!$AE36),"",'Rate Calculations'!$AE36)</f>
        <v>#REF!</v>
      </c>
      <c r="AF36" s="160" t="e">
        <f>IF(ISBLANK('Rate Calculations'!$AF36),"",'Rate Calculations'!$AF36)</f>
        <v>#REF!</v>
      </c>
    </row>
    <row r="37" spans="1:32">
      <c r="A37" s="153" t="str">
        <f>IF(ISBLANK('Rate Calculations'!$A37),"",'Rate Calculations'!$A37)</f>
        <v xml:space="preserve"> </v>
      </c>
      <c r="B37" s="154" t="str">
        <f>IF(ISBLANK('Rate Calculations'!$B37),"",'Rate Calculations'!$B37)</f>
        <v xml:space="preserve">  </v>
      </c>
      <c r="C37" s="44" t="str">
        <f>IF(ISBLANK('Rate Calculations'!$G37),"",'Rate Calculations'!$G37)</f>
        <v/>
      </c>
      <c r="D37" s="377">
        <f>IF(ISBLANK('Rate Calculations'!$H37),"",'Rate Calculations'!$H37)</f>
        <v>1.7500000000000002E-2</v>
      </c>
      <c r="E37" s="44">
        <f>IF(ISBLANK('Rate Calculations'!$I37),"",'Rate Calculations'!$I37)</f>
        <v>0</v>
      </c>
      <c r="F37" s="45">
        <f>IF(ISBLANK('Rate Calculations'!$J37),"",'Rate Calculations'!$J37)</f>
        <v>3.5000000000000003E-2</v>
      </c>
      <c r="G37" s="44">
        <f>IF(ISBLANK('Rate Calculations'!$K37),"",'Rate Calculations'!$K37)</f>
        <v>0</v>
      </c>
      <c r="H37" s="377">
        <f>IF(ISBLANK('Rate Calculations'!$L37),"",'Rate Calculations'!$L37)</f>
        <v>0</v>
      </c>
      <c r="I37" s="377">
        <f>IF(ISBLANK('Rate Calculations'!$M37),"",'Rate Calculations'!$M37)</f>
        <v>0</v>
      </c>
      <c r="J37" s="24">
        <f>IF(ISBLANK('Rate Calculations'!$N37),"",'Rate Calculations'!$N37)</f>
        <v>0</v>
      </c>
      <c r="K37" s="24">
        <f>IF(ISBLANK('Rate Calculations'!$O37),"",'Rate Calculations'!$O37)</f>
        <v>0</v>
      </c>
      <c r="L37" s="46">
        <f>IF(ISBLANK('Rate Calculations'!$P37),"",'Rate Calculations'!$P37)</f>
        <v>0</v>
      </c>
      <c r="M37" s="158">
        <f>IF(ISBLANK('Rate Calculations'!$Q37),"",'Rate Calculations'!$Q37)</f>
        <v>0</v>
      </c>
      <c r="N37" s="158">
        <f>IF(ISBLANK('Rate Calculations'!$R37),"",'Rate Calculations'!$R37)</f>
        <v>0</v>
      </c>
      <c r="O37" s="24" t="e">
        <f>IF(ISBLANK('Rate Calculations'!$S37),"",'Rate Calculations'!$S37)</f>
        <v>#REF!</v>
      </c>
      <c r="P37" s="27" t="e">
        <f>IF(ISBLANK('Rate Calculations'!$U37),"",'Rate Calculations'!$T37)</f>
        <v>#REF!</v>
      </c>
      <c r="Q37" s="153" t="str">
        <f>IF(ISBLANK('Rate Calculations'!$A37),"",'Rate Calculations'!$A37)</f>
        <v xml:space="preserve"> </v>
      </c>
      <c r="R37" s="154" t="str">
        <f>IF(ISBLANK('Rate Calculations'!$B37),"",'Rate Calculations'!$B37)</f>
        <v xml:space="preserve">  </v>
      </c>
      <c r="S37" s="44">
        <f>IF(ISBLANK('Rate Calculations'!$U37),"",'Rate Calculations'!$U37)</f>
        <v>0</v>
      </c>
      <c r="T37" s="44">
        <f>IF(ISBLANK('Rate Calculations'!$V37),"",'Rate Calculations'!$V37)</f>
        <v>0</v>
      </c>
      <c r="U37" s="377">
        <f>IF(ISBLANK('Rate Calculations'!$H37),"",'Rate Calculations'!$H37)</f>
        <v>1.7500000000000002E-2</v>
      </c>
      <c r="V37" s="44">
        <f>IF(ISBLANK('Rate Calculations'!$W37),"",'Rate Calculations'!$W37)</f>
        <v>0</v>
      </c>
      <c r="W37" s="45">
        <f>IF(ISBLANK('Rate Calculations'!$J37),"",'Rate Calculations'!$J37)</f>
        <v>3.5000000000000003E-2</v>
      </c>
      <c r="X37" s="101">
        <f>IF(ISBLANK('Rate Calculations'!$X37),"",'Rate Calculations'!$X37)</f>
        <v>0</v>
      </c>
      <c r="Y37" s="101">
        <f>IF(ISBLANK('Rate Calculations'!$Y37),"",'Rate Calculations'!$Y37)</f>
        <v>0</v>
      </c>
      <c r="Z37" s="44">
        <f>IF(ISBLANK('Rate Calculations'!$Z37),"",'Rate Calculations'!$Z37)</f>
        <v>0</v>
      </c>
      <c r="AA37" s="44">
        <f>IF(ISBLANK('Rate Calculations'!$AA37),"",'Rate Calculations'!$AA37)</f>
        <v>0</v>
      </c>
      <c r="AB37" s="101">
        <f>IF(ISBLANK('Rate Calculations'!$AB37),"",'Rate Calculations'!$AB37)</f>
        <v>0</v>
      </c>
      <c r="AC37" s="163">
        <f>IF(ISBLANK('Rate Calculations'!$AC37),"",'Rate Calculations'!$AC37)</f>
        <v>0</v>
      </c>
      <c r="AD37" s="163">
        <f>IF(ISBLANK('Rate Calculations'!$AD37),"",'Rate Calculations'!$AD37)</f>
        <v>0</v>
      </c>
      <c r="AE37" s="44" t="e">
        <f>IF(ISBLANK('Rate Calculations'!$AE37),"",'Rate Calculations'!$AE37)</f>
        <v>#REF!</v>
      </c>
      <c r="AF37" s="160" t="e">
        <f>IF(ISBLANK('Rate Calculations'!$AF37),"",'Rate Calculations'!$AF37)</f>
        <v>#REF!</v>
      </c>
    </row>
    <row r="38" spans="1:32">
      <c r="A38" s="153" t="str">
        <f>IF(ISBLANK('Rate Calculations'!$A38),"",'Rate Calculations'!$A38)</f>
        <v xml:space="preserve"> </v>
      </c>
      <c r="B38" s="154" t="str">
        <f>IF(ISBLANK('Rate Calculations'!$B38),"",'Rate Calculations'!$B38)</f>
        <v xml:space="preserve">  </v>
      </c>
      <c r="C38" s="44" t="str">
        <f>IF(ISBLANK('Rate Calculations'!$G38),"",'Rate Calculations'!$G38)</f>
        <v/>
      </c>
      <c r="D38" s="377">
        <f>IF(ISBLANK('Rate Calculations'!$H38),"",'Rate Calculations'!$H38)</f>
        <v>1.7500000000000002E-2</v>
      </c>
      <c r="E38" s="44">
        <f>IF(ISBLANK('Rate Calculations'!$I38),"",'Rate Calculations'!$I38)</f>
        <v>0</v>
      </c>
      <c r="F38" s="45">
        <f>IF(ISBLANK('Rate Calculations'!$J38),"",'Rate Calculations'!$J38)</f>
        <v>3.5000000000000003E-2</v>
      </c>
      <c r="G38" s="44">
        <f>IF(ISBLANK('Rate Calculations'!$K38),"",'Rate Calculations'!$K38)</f>
        <v>0</v>
      </c>
      <c r="H38" s="377">
        <f>IF(ISBLANK('Rate Calculations'!$L38),"",'Rate Calculations'!$L38)</f>
        <v>0</v>
      </c>
      <c r="I38" s="377">
        <f>IF(ISBLANK('Rate Calculations'!$M38),"",'Rate Calculations'!$M38)</f>
        <v>0</v>
      </c>
      <c r="J38" s="24">
        <f>IF(ISBLANK('Rate Calculations'!$N38),"",'Rate Calculations'!$N38)</f>
        <v>0</v>
      </c>
      <c r="K38" s="24">
        <f>IF(ISBLANK('Rate Calculations'!$O38),"",'Rate Calculations'!$O38)</f>
        <v>0</v>
      </c>
      <c r="L38" s="46">
        <f>IF(ISBLANK('Rate Calculations'!$P38),"",'Rate Calculations'!$P38)</f>
        <v>0</v>
      </c>
      <c r="M38" s="158">
        <f>IF(ISBLANK('Rate Calculations'!$Q38),"",'Rate Calculations'!$Q38)</f>
        <v>0</v>
      </c>
      <c r="N38" s="158">
        <f>IF(ISBLANK('Rate Calculations'!$R38),"",'Rate Calculations'!$R38)</f>
        <v>0</v>
      </c>
      <c r="O38" s="24" t="e">
        <f>IF(ISBLANK('Rate Calculations'!$S38),"",'Rate Calculations'!$S38)</f>
        <v>#REF!</v>
      </c>
      <c r="P38" s="27" t="e">
        <f>IF(ISBLANK('Rate Calculations'!$U38),"",'Rate Calculations'!$T38)</f>
        <v>#REF!</v>
      </c>
      <c r="Q38" s="153" t="str">
        <f>IF(ISBLANK('Rate Calculations'!$A38),"",'Rate Calculations'!$A38)</f>
        <v xml:space="preserve"> </v>
      </c>
      <c r="R38" s="154" t="str">
        <f>IF(ISBLANK('Rate Calculations'!$B38),"",'Rate Calculations'!$B38)</f>
        <v xml:space="preserve">  </v>
      </c>
      <c r="S38" s="44">
        <f>IF(ISBLANK('Rate Calculations'!$U38),"",'Rate Calculations'!$U38)</f>
        <v>0</v>
      </c>
      <c r="T38" s="44">
        <f>IF(ISBLANK('Rate Calculations'!$V38),"",'Rate Calculations'!$V38)</f>
        <v>0</v>
      </c>
      <c r="U38" s="377">
        <f>IF(ISBLANK('Rate Calculations'!$H38),"",'Rate Calculations'!$H38)</f>
        <v>1.7500000000000002E-2</v>
      </c>
      <c r="V38" s="44">
        <f>IF(ISBLANK('Rate Calculations'!$W38),"",'Rate Calculations'!$W38)</f>
        <v>0</v>
      </c>
      <c r="W38" s="45">
        <f>IF(ISBLANK('Rate Calculations'!$J38),"",'Rate Calculations'!$J38)</f>
        <v>3.5000000000000003E-2</v>
      </c>
      <c r="X38" s="101">
        <f>IF(ISBLANK('Rate Calculations'!$X38),"",'Rate Calculations'!$X38)</f>
        <v>0</v>
      </c>
      <c r="Y38" s="101">
        <f>IF(ISBLANK('Rate Calculations'!$Y38),"",'Rate Calculations'!$Y38)</f>
        <v>0</v>
      </c>
      <c r="Z38" s="44">
        <f>IF(ISBLANK('Rate Calculations'!$Z38),"",'Rate Calculations'!$Z38)</f>
        <v>0</v>
      </c>
      <c r="AA38" s="44">
        <f>IF(ISBLANK('Rate Calculations'!$AA38),"",'Rate Calculations'!$AA38)</f>
        <v>0</v>
      </c>
      <c r="AB38" s="101">
        <f>IF(ISBLANK('Rate Calculations'!$AB38),"",'Rate Calculations'!$AB38)</f>
        <v>0</v>
      </c>
      <c r="AC38" s="163">
        <f>IF(ISBLANK('Rate Calculations'!$AC38),"",'Rate Calculations'!$AC38)</f>
        <v>0</v>
      </c>
      <c r="AD38" s="163">
        <f>IF(ISBLANK('Rate Calculations'!$AD38),"",'Rate Calculations'!$AD38)</f>
        <v>0</v>
      </c>
      <c r="AE38" s="44" t="e">
        <f>IF(ISBLANK('Rate Calculations'!$AE38),"",'Rate Calculations'!$AE38)</f>
        <v>#REF!</v>
      </c>
      <c r="AF38" s="160" t="e">
        <f>IF(ISBLANK('Rate Calculations'!$AF38),"",'Rate Calculations'!$AF38)</f>
        <v>#REF!</v>
      </c>
    </row>
    <row r="39" spans="1:32">
      <c r="A39" s="153" t="str">
        <f>IF(ISBLANK('Rate Calculations'!$A39),"",'Rate Calculations'!$A39)</f>
        <v xml:space="preserve"> </v>
      </c>
      <c r="B39" s="154" t="str">
        <f>IF(ISBLANK('Rate Calculations'!$B39),"",'Rate Calculations'!$B39)</f>
        <v xml:space="preserve">  </v>
      </c>
      <c r="C39" s="44" t="str">
        <f>IF(ISBLANK('Rate Calculations'!$G39),"",'Rate Calculations'!$G39)</f>
        <v/>
      </c>
      <c r="D39" s="377">
        <f>IF(ISBLANK('Rate Calculations'!$H39),"",'Rate Calculations'!$H39)</f>
        <v>1.7500000000000002E-2</v>
      </c>
      <c r="E39" s="44">
        <f>IF(ISBLANK('Rate Calculations'!$I39),"",'Rate Calculations'!$I39)</f>
        <v>0</v>
      </c>
      <c r="F39" s="45">
        <f>IF(ISBLANK('Rate Calculations'!$J39),"",'Rate Calculations'!$J39)</f>
        <v>3.5000000000000003E-2</v>
      </c>
      <c r="G39" s="44">
        <f>IF(ISBLANK('Rate Calculations'!$K39),"",'Rate Calculations'!$K39)</f>
        <v>0</v>
      </c>
      <c r="H39" s="377">
        <f>IF(ISBLANK('Rate Calculations'!$L39),"",'Rate Calculations'!$L39)</f>
        <v>0</v>
      </c>
      <c r="I39" s="377">
        <f>IF(ISBLANK('Rate Calculations'!$M39),"",'Rate Calculations'!$M39)</f>
        <v>0</v>
      </c>
      <c r="J39" s="24">
        <f>IF(ISBLANK('Rate Calculations'!$N39),"",'Rate Calculations'!$N39)</f>
        <v>0</v>
      </c>
      <c r="K39" s="24">
        <f>IF(ISBLANK('Rate Calculations'!$O39),"",'Rate Calculations'!$O39)</f>
        <v>0</v>
      </c>
      <c r="L39" s="46">
        <f>IF(ISBLANK('Rate Calculations'!$P39),"",'Rate Calculations'!$P39)</f>
        <v>0</v>
      </c>
      <c r="M39" s="158">
        <f>IF(ISBLANK('Rate Calculations'!$Q39),"",'Rate Calculations'!$Q39)</f>
        <v>0</v>
      </c>
      <c r="N39" s="158">
        <f>IF(ISBLANK('Rate Calculations'!$R39),"",'Rate Calculations'!$R39)</f>
        <v>0</v>
      </c>
      <c r="O39" s="24" t="e">
        <f>IF(ISBLANK('Rate Calculations'!$S39),"",'Rate Calculations'!$S39)</f>
        <v>#REF!</v>
      </c>
      <c r="P39" s="27" t="e">
        <f>IF(ISBLANK('Rate Calculations'!$U39),"",'Rate Calculations'!$T39)</f>
        <v>#REF!</v>
      </c>
      <c r="Q39" s="153" t="str">
        <f>IF(ISBLANK('Rate Calculations'!$A39),"",'Rate Calculations'!$A39)</f>
        <v xml:space="preserve"> </v>
      </c>
      <c r="R39" s="154" t="str">
        <f>IF(ISBLANK('Rate Calculations'!$B39),"",'Rate Calculations'!$B39)</f>
        <v xml:space="preserve">  </v>
      </c>
      <c r="S39" s="44">
        <f>IF(ISBLANK('Rate Calculations'!$U39),"",'Rate Calculations'!$U39)</f>
        <v>0</v>
      </c>
      <c r="T39" s="44">
        <f>IF(ISBLANK('Rate Calculations'!$V39),"",'Rate Calculations'!$V39)</f>
        <v>0</v>
      </c>
      <c r="U39" s="377">
        <f>IF(ISBLANK('Rate Calculations'!$H39),"",'Rate Calculations'!$H39)</f>
        <v>1.7500000000000002E-2</v>
      </c>
      <c r="V39" s="44">
        <f>IF(ISBLANK('Rate Calculations'!$W39),"",'Rate Calculations'!$W39)</f>
        <v>0</v>
      </c>
      <c r="W39" s="45">
        <f>IF(ISBLANK('Rate Calculations'!$J39),"",'Rate Calculations'!$J39)</f>
        <v>3.5000000000000003E-2</v>
      </c>
      <c r="X39" s="101">
        <f>IF(ISBLANK('Rate Calculations'!$X39),"",'Rate Calculations'!$X39)</f>
        <v>0</v>
      </c>
      <c r="Y39" s="101">
        <f>IF(ISBLANK('Rate Calculations'!$Y39),"",'Rate Calculations'!$Y39)</f>
        <v>0</v>
      </c>
      <c r="Z39" s="44">
        <f>IF(ISBLANK('Rate Calculations'!$Z39),"",'Rate Calculations'!$Z39)</f>
        <v>0</v>
      </c>
      <c r="AA39" s="44">
        <f>IF(ISBLANK('Rate Calculations'!$AA39),"",'Rate Calculations'!$AA39)</f>
        <v>0</v>
      </c>
      <c r="AB39" s="101">
        <f>IF(ISBLANK('Rate Calculations'!$AB39),"",'Rate Calculations'!$AB39)</f>
        <v>0</v>
      </c>
      <c r="AC39" s="163">
        <f>IF(ISBLANK('Rate Calculations'!$AC39),"",'Rate Calculations'!$AC39)</f>
        <v>0</v>
      </c>
      <c r="AD39" s="163">
        <f>IF(ISBLANK('Rate Calculations'!$AD39),"",'Rate Calculations'!$AD39)</f>
        <v>0</v>
      </c>
      <c r="AE39" s="44" t="e">
        <f>IF(ISBLANK('Rate Calculations'!$AE39),"",'Rate Calculations'!$AE39)</f>
        <v>#REF!</v>
      </c>
      <c r="AF39" s="160" t="e">
        <f>IF(ISBLANK('Rate Calculations'!$AF39),"",'Rate Calculations'!$AF39)</f>
        <v>#REF!</v>
      </c>
    </row>
    <row r="40" spans="1:32">
      <c r="A40" s="153" t="str">
        <f>IF(ISBLANK('Rate Calculations'!$A40),"",'Rate Calculations'!$A40)</f>
        <v xml:space="preserve"> </v>
      </c>
      <c r="B40" s="154" t="str">
        <f>IF(ISBLANK('Rate Calculations'!$B40),"",'Rate Calculations'!$B40)</f>
        <v xml:space="preserve">  </v>
      </c>
      <c r="C40" s="44" t="str">
        <f>IF(ISBLANK('Rate Calculations'!$G40),"",'Rate Calculations'!$G40)</f>
        <v/>
      </c>
      <c r="D40" s="377">
        <f>IF(ISBLANK('Rate Calculations'!$H40),"",'Rate Calculations'!$H40)</f>
        <v>1.7500000000000002E-2</v>
      </c>
      <c r="E40" s="44">
        <f>IF(ISBLANK('Rate Calculations'!$I40),"",'Rate Calculations'!$I40)</f>
        <v>0</v>
      </c>
      <c r="F40" s="45">
        <f>IF(ISBLANK('Rate Calculations'!$J40),"",'Rate Calculations'!$J40)</f>
        <v>3.5000000000000003E-2</v>
      </c>
      <c r="G40" s="44">
        <f>IF(ISBLANK('Rate Calculations'!$K40),"",'Rate Calculations'!$K40)</f>
        <v>0</v>
      </c>
      <c r="H40" s="377">
        <f>IF(ISBLANK('Rate Calculations'!$L40),"",'Rate Calculations'!$L40)</f>
        <v>0</v>
      </c>
      <c r="I40" s="377">
        <f>IF(ISBLANK('Rate Calculations'!$M40),"",'Rate Calculations'!$M40)</f>
        <v>0</v>
      </c>
      <c r="J40" s="24">
        <f>IF(ISBLANK('Rate Calculations'!$N40),"",'Rate Calculations'!$N40)</f>
        <v>0</v>
      </c>
      <c r="K40" s="24">
        <f>IF(ISBLANK('Rate Calculations'!$O40),"",'Rate Calculations'!$O40)</f>
        <v>0</v>
      </c>
      <c r="L40" s="46">
        <f>IF(ISBLANK('Rate Calculations'!$P40),"",'Rate Calculations'!$P40)</f>
        <v>0</v>
      </c>
      <c r="M40" s="158">
        <f>IF(ISBLANK('Rate Calculations'!$Q40),"",'Rate Calculations'!$Q40)</f>
        <v>0</v>
      </c>
      <c r="N40" s="158">
        <f>IF(ISBLANK('Rate Calculations'!$R40),"",'Rate Calculations'!$R40)</f>
        <v>0</v>
      </c>
      <c r="O40" s="24" t="e">
        <f>IF(ISBLANK('Rate Calculations'!$S40),"",'Rate Calculations'!$S40)</f>
        <v>#REF!</v>
      </c>
      <c r="P40" s="27" t="e">
        <f>IF(ISBLANK('Rate Calculations'!$U40),"",'Rate Calculations'!$T40)</f>
        <v>#REF!</v>
      </c>
      <c r="Q40" s="153" t="str">
        <f>IF(ISBLANK('Rate Calculations'!$A40),"",'Rate Calculations'!$A40)</f>
        <v xml:space="preserve"> </v>
      </c>
      <c r="R40" s="154" t="str">
        <f>IF(ISBLANK('Rate Calculations'!$B40),"",'Rate Calculations'!$B40)</f>
        <v xml:space="preserve">  </v>
      </c>
      <c r="S40" s="44">
        <f>IF(ISBLANK('Rate Calculations'!$U40),"",'Rate Calculations'!$U40)</f>
        <v>0</v>
      </c>
      <c r="T40" s="44">
        <f>IF(ISBLANK('Rate Calculations'!$V40),"",'Rate Calculations'!$V40)</f>
        <v>0</v>
      </c>
      <c r="U40" s="377">
        <f>IF(ISBLANK('Rate Calculations'!$H40),"",'Rate Calculations'!$H40)</f>
        <v>1.7500000000000002E-2</v>
      </c>
      <c r="V40" s="44">
        <f>IF(ISBLANK('Rate Calculations'!$W40),"",'Rate Calculations'!$W40)</f>
        <v>0</v>
      </c>
      <c r="W40" s="45">
        <f>IF(ISBLANK('Rate Calculations'!$J40),"",'Rate Calculations'!$J40)</f>
        <v>3.5000000000000003E-2</v>
      </c>
      <c r="X40" s="101">
        <f>IF(ISBLANK('Rate Calculations'!$X40),"",'Rate Calculations'!$X40)</f>
        <v>0</v>
      </c>
      <c r="Y40" s="101">
        <f>IF(ISBLANK('Rate Calculations'!$Y40),"",'Rate Calculations'!$Y40)</f>
        <v>0</v>
      </c>
      <c r="Z40" s="44">
        <f>IF(ISBLANK('Rate Calculations'!$Z40),"",'Rate Calculations'!$Z40)</f>
        <v>0</v>
      </c>
      <c r="AA40" s="44">
        <f>IF(ISBLANK('Rate Calculations'!$AA40),"",'Rate Calculations'!$AA40)</f>
        <v>0</v>
      </c>
      <c r="AB40" s="101">
        <f>IF(ISBLANK('Rate Calculations'!$AB40),"",'Rate Calculations'!$AB40)</f>
        <v>0</v>
      </c>
      <c r="AC40" s="163">
        <f>IF(ISBLANK('Rate Calculations'!$AC40),"",'Rate Calculations'!$AC40)</f>
        <v>0</v>
      </c>
      <c r="AD40" s="163">
        <f>IF(ISBLANK('Rate Calculations'!$AD40),"",'Rate Calculations'!$AD40)</f>
        <v>0</v>
      </c>
      <c r="AE40" s="44" t="e">
        <f>IF(ISBLANK('Rate Calculations'!$AE40),"",'Rate Calculations'!$AE40)</f>
        <v>#REF!</v>
      </c>
      <c r="AF40" s="160" t="e">
        <f>IF(ISBLANK('Rate Calculations'!$AF40),"",'Rate Calculations'!$AF40)</f>
        <v>#REF!</v>
      </c>
    </row>
    <row r="41" spans="1:32">
      <c r="A41" s="153" t="str">
        <f>IF(ISBLANK('Rate Calculations'!$A41),"",'Rate Calculations'!$A41)</f>
        <v xml:space="preserve"> </v>
      </c>
      <c r="B41" s="154" t="str">
        <f>IF(ISBLANK('Rate Calculations'!$B41),"",'Rate Calculations'!$B41)</f>
        <v xml:space="preserve">  </v>
      </c>
      <c r="C41" s="44" t="str">
        <f>IF(ISBLANK('Rate Calculations'!$G41),"",'Rate Calculations'!$G41)</f>
        <v/>
      </c>
      <c r="D41" s="377">
        <f>IF(ISBLANK('Rate Calculations'!$H41),"",'Rate Calculations'!$H41)</f>
        <v>1.7500000000000002E-2</v>
      </c>
      <c r="E41" s="44">
        <f>IF(ISBLANK('Rate Calculations'!$I41),"",'Rate Calculations'!$I41)</f>
        <v>0</v>
      </c>
      <c r="F41" s="45">
        <f>IF(ISBLANK('Rate Calculations'!$J41),"",'Rate Calculations'!$J41)</f>
        <v>3.5000000000000003E-2</v>
      </c>
      <c r="G41" s="44">
        <f>IF(ISBLANK('Rate Calculations'!$K41),"",'Rate Calculations'!$K41)</f>
        <v>0</v>
      </c>
      <c r="H41" s="377">
        <f>IF(ISBLANK('Rate Calculations'!$L41),"",'Rate Calculations'!$L41)</f>
        <v>0</v>
      </c>
      <c r="I41" s="377">
        <f>IF(ISBLANK('Rate Calculations'!$M41),"",'Rate Calculations'!$M41)</f>
        <v>0</v>
      </c>
      <c r="J41" s="24">
        <f>IF(ISBLANK('Rate Calculations'!$N41),"",'Rate Calculations'!$N41)</f>
        <v>0</v>
      </c>
      <c r="K41" s="24">
        <f>IF(ISBLANK('Rate Calculations'!$O41),"",'Rate Calculations'!$O41)</f>
        <v>0</v>
      </c>
      <c r="L41" s="46">
        <f>IF(ISBLANK('Rate Calculations'!$P41),"",'Rate Calculations'!$P41)</f>
        <v>0</v>
      </c>
      <c r="M41" s="158">
        <f>IF(ISBLANK('Rate Calculations'!$Q41),"",'Rate Calculations'!$Q41)</f>
        <v>0</v>
      </c>
      <c r="N41" s="158">
        <f>IF(ISBLANK('Rate Calculations'!$R41),"",'Rate Calculations'!$R41)</f>
        <v>0</v>
      </c>
      <c r="O41" s="24" t="e">
        <f>IF(ISBLANK('Rate Calculations'!$S41),"",'Rate Calculations'!$S41)</f>
        <v>#REF!</v>
      </c>
      <c r="P41" s="27" t="e">
        <f>IF(ISBLANK('Rate Calculations'!$U41),"",'Rate Calculations'!$T41)</f>
        <v>#REF!</v>
      </c>
      <c r="Q41" s="153" t="str">
        <f>IF(ISBLANK('Rate Calculations'!$A41),"",'Rate Calculations'!$A41)</f>
        <v xml:space="preserve"> </v>
      </c>
      <c r="R41" s="154" t="str">
        <f>IF(ISBLANK('Rate Calculations'!$B41),"",'Rate Calculations'!$B41)</f>
        <v xml:space="preserve">  </v>
      </c>
      <c r="S41" s="44">
        <f>IF(ISBLANK('Rate Calculations'!$U41),"",'Rate Calculations'!$U41)</f>
        <v>0</v>
      </c>
      <c r="T41" s="44">
        <f>IF(ISBLANK('Rate Calculations'!$V41),"",'Rate Calculations'!$V41)</f>
        <v>0</v>
      </c>
      <c r="U41" s="377">
        <f>IF(ISBLANK('Rate Calculations'!$H41),"",'Rate Calculations'!$H41)</f>
        <v>1.7500000000000002E-2</v>
      </c>
      <c r="V41" s="44">
        <f>IF(ISBLANK('Rate Calculations'!$W41),"",'Rate Calculations'!$W41)</f>
        <v>0</v>
      </c>
      <c r="W41" s="45">
        <f>IF(ISBLANK('Rate Calculations'!$J41),"",'Rate Calculations'!$J41)</f>
        <v>3.5000000000000003E-2</v>
      </c>
      <c r="X41" s="101">
        <f>IF(ISBLANK('Rate Calculations'!$X41),"",'Rate Calculations'!$X41)</f>
        <v>0</v>
      </c>
      <c r="Y41" s="101">
        <f>IF(ISBLANK('Rate Calculations'!$Y41),"",'Rate Calculations'!$Y41)</f>
        <v>0</v>
      </c>
      <c r="Z41" s="44">
        <f>IF(ISBLANK('Rate Calculations'!$Z41),"",'Rate Calculations'!$Z41)</f>
        <v>0</v>
      </c>
      <c r="AA41" s="44">
        <f>IF(ISBLANK('Rate Calculations'!$AA41),"",'Rate Calculations'!$AA41)</f>
        <v>0</v>
      </c>
      <c r="AB41" s="101">
        <f>IF(ISBLANK('Rate Calculations'!$AB41),"",'Rate Calculations'!$AB41)</f>
        <v>0</v>
      </c>
      <c r="AC41" s="163">
        <f>IF(ISBLANK('Rate Calculations'!$AC41),"",'Rate Calculations'!$AC41)</f>
        <v>0</v>
      </c>
      <c r="AD41" s="163">
        <f>IF(ISBLANK('Rate Calculations'!$AD41),"",'Rate Calculations'!$AD41)</f>
        <v>0</v>
      </c>
      <c r="AE41" s="44" t="e">
        <f>IF(ISBLANK('Rate Calculations'!$AE41),"",'Rate Calculations'!$AE41)</f>
        <v>#REF!</v>
      </c>
      <c r="AF41" s="160" t="e">
        <f>IF(ISBLANK('Rate Calculations'!$AF41),"",'Rate Calculations'!$AF41)</f>
        <v>#REF!</v>
      </c>
    </row>
    <row r="42" spans="1:32">
      <c r="A42" s="153" t="str">
        <f>IF(ISBLANK('Rate Calculations'!$A42),"",'Rate Calculations'!$A42)</f>
        <v xml:space="preserve"> </v>
      </c>
      <c r="B42" s="154" t="str">
        <f>IF(ISBLANK('Rate Calculations'!$B42),"",'Rate Calculations'!$B42)</f>
        <v xml:space="preserve">  </v>
      </c>
      <c r="C42" s="44" t="str">
        <f>IF(ISBLANK('Rate Calculations'!$G42),"",'Rate Calculations'!$G42)</f>
        <v/>
      </c>
      <c r="D42" s="377">
        <f>IF(ISBLANK('Rate Calculations'!$H42),"",'Rate Calculations'!$H42)</f>
        <v>1.7500000000000002E-2</v>
      </c>
      <c r="E42" s="44">
        <f>IF(ISBLANK('Rate Calculations'!$I42),"",'Rate Calculations'!$I42)</f>
        <v>0</v>
      </c>
      <c r="F42" s="45">
        <f>IF(ISBLANK('Rate Calculations'!$J42),"",'Rate Calculations'!$J42)</f>
        <v>3.5000000000000003E-2</v>
      </c>
      <c r="G42" s="44">
        <f>IF(ISBLANK('Rate Calculations'!$K42),"",'Rate Calculations'!$K42)</f>
        <v>0</v>
      </c>
      <c r="H42" s="377">
        <f>IF(ISBLANK('Rate Calculations'!$L42),"",'Rate Calculations'!$L42)</f>
        <v>0</v>
      </c>
      <c r="I42" s="377">
        <f>IF(ISBLANK('Rate Calculations'!$M42),"",'Rate Calculations'!$M42)</f>
        <v>0</v>
      </c>
      <c r="J42" s="24">
        <f>IF(ISBLANK('Rate Calculations'!$N42),"",'Rate Calculations'!$N42)</f>
        <v>0</v>
      </c>
      <c r="K42" s="24">
        <f>IF(ISBLANK('Rate Calculations'!$O42),"",'Rate Calculations'!$O42)</f>
        <v>0</v>
      </c>
      <c r="L42" s="46">
        <f>IF(ISBLANK('Rate Calculations'!$P42),"",'Rate Calculations'!$P42)</f>
        <v>0</v>
      </c>
      <c r="M42" s="158">
        <f>IF(ISBLANK('Rate Calculations'!$Q42),"",'Rate Calculations'!$Q42)</f>
        <v>0</v>
      </c>
      <c r="N42" s="158">
        <f>IF(ISBLANK('Rate Calculations'!$R42),"",'Rate Calculations'!$R42)</f>
        <v>0</v>
      </c>
      <c r="O42" s="24" t="e">
        <f>IF(ISBLANK('Rate Calculations'!$S42),"",'Rate Calculations'!$S42)</f>
        <v>#REF!</v>
      </c>
      <c r="P42" s="27" t="e">
        <f>IF(ISBLANK('Rate Calculations'!$U42),"",'Rate Calculations'!$T42)</f>
        <v>#REF!</v>
      </c>
      <c r="Q42" s="153" t="str">
        <f>IF(ISBLANK('Rate Calculations'!$A42),"",'Rate Calculations'!$A42)</f>
        <v xml:space="preserve"> </v>
      </c>
      <c r="R42" s="154" t="str">
        <f>IF(ISBLANK('Rate Calculations'!$B42),"",'Rate Calculations'!$B42)</f>
        <v xml:space="preserve">  </v>
      </c>
      <c r="S42" s="44">
        <f>IF(ISBLANK('Rate Calculations'!$U42),"",'Rate Calculations'!$U42)</f>
        <v>0</v>
      </c>
      <c r="T42" s="44">
        <f>IF(ISBLANK('Rate Calculations'!$V42),"",'Rate Calculations'!$V42)</f>
        <v>0</v>
      </c>
      <c r="U42" s="377">
        <f>IF(ISBLANK('Rate Calculations'!$H42),"",'Rate Calculations'!$H42)</f>
        <v>1.7500000000000002E-2</v>
      </c>
      <c r="V42" s="44">
        <f>IF(ISBLANK('Rate Calculations'!$W42),"",'Rate Calculations'!$W42)</f>
        <v>0</v>
      </c>
      <c r="W42" s="45">
        <f>IF(ISBLANK('Rate Calculations'!$J42),"",'Rate Calculations'!$J42)</f>
        <v>3.5000000000000003E-2</v>
      </c>
      <c r="X42" s="101">
        <f>IF(ISBLANK('Rate Calculations'!$X42),"",'Rate Calculations'!$X42)</f>
        <v>0</v>
      </c>
      <c r="Y42" s="101">
        <f>IF(ISBLANK('Rate Calculations'!$Y42),"",'Rate Calculations'!$Y42)</f>
        <v>0</v>
      </c>
      <c r="Z42" s="44">
        <f>IF(ISBLANK('Rate Calculations'!$Z42),"",'Rate Calculations'!$Z42)</f>
        <v>0</v>
      </c>
      <c r="AA42" s="44">
        <f>IF(ISBLANK('Rate Calculations'!$AA42),"",'Rate Calculations'!$AA42)</f>
        <v>0</v>
      </c>
      <c r="AB42" s="101">
        <f>IF(ISBLANK('Rate Calculations'!$AB42),"",'Rate Calculations'!$AB42)</f>
        <v>0</v>
      </c>
      <c r="AC42" s="163">
        <f>IF(ISBLANK('Rate Calculations'!$AC42),"",'Rate Calculations'!$AC42)</f>
        <v>0</v>
      </c>
      <c r="AD42" s="163">
        <f>IF(ISBLANK('Rate Calculations'!$AD42),"",'Rate Calculations'!$AD42)</f>
        <v>0</v>
      </c>
      <c r="AE42" s="44" t="e">
        <f>IF(ISBLANK('Rate Calculations'!$AE42),"",'Rate Calculations'!$AE42)</f>
        <v>#REF!</v>
      </c>
      <c r="AF42" s="160" t="e">
        <f>IF(ISBLANK('Rate Calculations'!$AF42),"",'Rate Calculations'!$AF42)</f>
        <v>#REF!</v>
      </c>
    </row>
    <row r="43" spans="1:32">
      <c r="A43" s="153" t="str">
        <f>IF(ISBLANK('Rate Calculations'!$A43),"",'Rate Calculations'!$A43)</f>
        <v xml:space="preserve"> </v>
      </c>
      <c r="B43" s="154" t="str">
        <f>IF(ISBLANK('Rate Calculations'!$B43),"",'Rate Calculations'!$B43)</f>
        <v xml:space="preserve">  </v>
      </c>
      <c r="C43" s="44" t="str">
        <f>IF(ISBLANK('Rate Calculations'!$G43),"",'Rate Calculations'!$G43)</f>
        <v/>
      </c>
      <c r="D43" s="377">
        <f>IF(ISBLANK('Rate Calculations'!$H43),"",'Rate Calculations'!$H43)</f>
        <v>1.7500000000000002E-2</v>
      </c>
      <c r="E43" s="44">
        <f>IF(ISBLANK('Rate Calculations'!$I43),"",'Rate Calculations'!$I43)</f>
        <v>0</v>
      </c>
      <c r="F43" s="45">
        <f>IF(ISBLANK('Rate Calculations'!$J43),"",'Rate Calculations'!$J43)</f>
        <v>3.5000000000000003E-2</v>
      </c>
      <c r="G43" s="44">
        <f>IF(ISBLANK('Rate Calculations'!$K43),"",'Rate Calculations'!$K43)</f>
        <v>0</v>
      </c>
      <c r="H43" s="377">
        <f>IF(ISBLANK('Rate Calculations'!$L43),"",'Rate Calculations'!$L43)</f>
        <v>0</v>
      </c>
      <c r="I43" s="377">
        <f>IF(ISBLANK('Rate Calculations'!$M43),"",'Rate Calculations'!$M43)</f>
        <v>0</v>
      </c>
      <c r="J43" s="24">
        <f>IF(ISBLANK('Rate Calculations'!$N43),"",'Rate Calculations'!$N43)</f>
        <v>0</v>
      </c>
      <c r="K43" s="24">
        <f>IF(ISBLANK('Rate Calculations'!$O43),"",'Rate Calculations'!$O43)</f>
        <v>0</v>
      </c>
      <c r="L43" s="46">
        <f>IF(ISBLANK('Rate Calculations'!$P43),"",'Rate Calculations'!$P43)</f>
        <v>0</v>
      </c>
      <c r="M43" s="158">
        <f>IF(ISBLANK('Rate Calculations'!$Q43),"",'Rate Calculations'!$Q43)</f>
        <v>0</v>
      </c>
      <c r="N43" s="158">
        <f>IF(ISBLANK('Rate Calculations'!$R43),"",'Rate Calculations'!$R43)</f>
        <v>0</v>
      </c>
      <c r="O43" s="24" t="e">
        <f>IF(ISBLANK('Rate Calculations'!$S43),"",'Rate Calculations'!$S43)</f>
        <v>#REF!</v>
      </c>
      <c r="P43" s="27" t="e">
        <f>IF(ISBLANK('Rate Calculations'!$U43),"",'Rate Calculations'!$T43)</f>
        <v>#REF!</v>
      </c>
      <c r="Q43" s="153" t="str">
        <f>IF(ISBLANK('Rate Calculations'!$A43),"",'Rate Calculations'!$A43)</f>
        <v xml:space="preserve"> </v>
      </c>
      <c r="R43" s="154" t="str">
        <f>IF(ISBLANK('Rate Calculations'!$B43),"",'Rate Calculations'!$B43)</f>
        <v xml:space="preserve">  </v>
      </c>
      <c r="S43" s="44">
        <f>IF(ISBLANK('Rate Calculations'!$U43),"",'Rate Calculations'!$U43)</f>
        <v>0</v>
      </c>
      <c r="T43" s="44">
        <f>IF(ISBLANK('Rate Calculations'!$V43),"",'Rate Calculations'!$V43)</f>
        <v>0</v>
      </c>
      <c r="U43" s="377">
        <f>IF(ISBLANK('Rate Calculations'!$H43),"",'Rate Calculations'!$H43)</f>
        <v>1.7500000000000002E-2</v>
      </c>
      <c r="V43" s="44">
        <f>IF(ISBLANK('Rate Calculations'!$W43),"",'Rate Calculations'!$W43)</f>
        <v>0</v>
      </c>
      <c r="W43" s="45">
        <f>IF(ISBLANK('Rate Calculations'!$J43),"",'Rate Calculations'!$J43)</f>
        <v>3.5000000000000003E-2</v>
      </c>
      <c r="X43" s="101">
        <f>IF(ISBLANK('Rate Calculations'!$X43),"",'Rate Calculations'!$X43)</f>
        <v>0</v>
      </c>
      <c r="Y43" s="101">
        <f>IF(ISBLANK('Rate Calculations'!$Y43),"",'Rate Calculations'!$Y43)</f>
        <v>0</v>
      </c>
      <c r="Z43" s="44">
        <f>IF(ISBLANK('Rate Calculations'!$Z43),"",'Rate Calculations'!$Z43)</f>
        <v>0</v>
      </c>
      <c r="AA43" s="44">
        <f>IF(ISBLANK('Rate Calculations'!$AA43),"",'Rate Calculations'!$AA43)</f>
        <v>0</v>
      </c>
      <c r="AB43" s="101">
        <f>IF(ISBLANK('Rate Calculations'!$AB43),"",'Rate Calculations'!$AB43)</f>
        <v>0</v>
      </c>
      <c r="AC43" s="163">
        <f>IF(ISBLANK('Rate Calculations'!$AC43),"",'Rate Calculations'!$AC43)</f>
        <v>0</v>
      </c>
      <c r="AD43" s="163">
        <f>IF(ISBLANK('Rate Calculations'!$AD43),"",'Rate Calculations'!$AD43)</f>
        <v>0</v>
      </c>
      <c r="AE43" s="44" t="e">
        <f>IF(ISBLANK('Rate Calculations'!$AE43),"",'Rate Calculations'!$AE43)</f>
        <v>#REF!</v>
      </c>
      <c r="AF43" s="160" t="e">
        <f>IF(ISBLANK('Rate Calculations'!$AF43),"",'Rate Calculations'!$AF43)</f>
        <v>#REF!</v>
      </c>
    </row>
    <row r="44" spans="1:32">
      <c r="A44" s="153" t="str">
        <f>IF(ISBLANK('Rate Calculations'!$A44),"",'Rate Calculations'!$A44)</f>
        <v xml:space="preserve"> </v>
      </c>
      <c r="B44" s="154" t="str">
        <f>IF(ISBLANK('Rate Calculations'!$B44),"",'Rate Calculations'!$B44)</f>
        <v xml:space="preserve">  </v>
      </c>
      <c r="C44" s="44" t="str">
        <f>IF(ISBLANK('Rate Calculations'!$G44),"",'Rate Calculations'!$G44)</f>
        <v/>
      </c>
      <c r="D44" s="377">
        <f>IF(ISBLANK('Rate Calculations'!$H44),"",'Rate Calculations'!$H44)</f>
        <v>1.7500000000000002E-2</v>
      </c>
      <c r="E44" s="44">
        <f>IF(ISBLANK('Rate Calculations'!$I44),"",'Rate Calculations'!$I44)</f>
        <v>0</v>
      </c>
      <c r="F44" s="45">
        <f>IF(ISBLANK('Rate Calculations'!$J44),"",'Rate Calculations'!$J44)</f>
        <v>3.5000000000000003E-2</v>
      </c>
      <c r="G44" s="44">
        <f>IF(ISBLANK('Rate Calculations'!$K44),"",'Rate Calculations'!$K44)</f>
        <v>0</v>
      </c>
      <c r="H44" s="377">
        <f>IF(ISBLANK('Rate Calculations'!$L44),"",'Rate Calculations'!$L44)</f>
        <v>0</v>
      </c>
      <c r="I44" s="377">
        <f>IF(ISBLANK('Rate Calculations'!$M44),"",'Rate Calculations'!$M44)</f>
        <v>0</v>
      </c>
      <c r="J44" s="24">
        <f>IF(ISBLANK('Rate Calculations'!$N44),"",'Rate Calculations'!$N44)</f>
        <v>0</v>
      </c>
      <c r="K44" s="24">
        <f>IF(ISBLANK('Rate Calculations'!$O44),"",'Rate Calculations'!$O44)</f>
        <v>0</v>
      </c>
      <c r="L44" s="46">
        <f>IF(ISBLANK('Rate Calculations'!$P44),"",'Rate Calculations'!$P44)</f>
        <v>0</v>
      </c>
      <c r="M44" s="158">
        <f>IF(ISBLANK('Rate Calculations'!$Q44),"",'Rate Calculations'!$Q44)</f>
        <v>0</v>
      </c>
      <c r="N44" s="158">
        <f>IF(ISBLANK('Rate Calculations'!$R44),"",'Rate Calculations'!$R44)</f>
        <v>0</v>
      </c>
      <c r="O44" s="24" t="e">
        <f>IF(ISBLANK('Rate Calculations'!$S44),"",'Rate Calculations'!$S44)</f>
        <v>#REF!</v>
      </c>
      <c r="P44" s="27" t="e">
        <f>IF(ISBLANK('Rate Calculations'!$U44),"",'Rate Calculations'!$T44)</f>
        <v>#REF!</v>
      </c>
      <c r="Q44" s="153" t="str">
        <f>IF(ISBLANK('Rate Calculations'!$A44),"",'Rate Calculations'!$A44)</f>
        <v xml:space="preserve"> </v>
      </c>
      <c r="R44" s="154" t="str">
        <f>IF(ISBLANK('Rate Calculations'!$B44),"",'Rate Calculations'!$B44)</f>
        <v xml:space="preserve">  </v>
      </c>
      <c r="S44" s="44">
        <f>IF(ISBLANK('Rate Calculations'!$U44),"",'Rate Calculations'!$U44)</f>
        <v>0</v>
      </c>
      <c r="T44" s="44">
        <f>IF(ISBLANK('Rate Calculations'!$V44),"",'Rate Calculations'!$V44)</f>
        <v>0</v>
      </c>
      <c r="U44" s="377">
        <f>IF(ISBLANK('Rate Calculations'!$H44),"",'Rate Calculations'!$H44)</f>
        <v>1.7500000000000002E-2</v>
      </c>
      <c r="V44" s="44">
        <f>IF(ISBLANK('Rate Calculations'!$W44),"",'Rate Calculations'!$W44)</f>
        <v>0</v>
      </c>
      <c r="W44" s="45">
        <f>IF(ISBLANK('Rate Calculations'!$J44),"",'Rate Calculations'!$J44)</f>
        <v>3.5000000000000003E-2</v>
      </c>
      <c r="X44" s="101">
        <f>IF(ISBLANK('Rate Calculations'!$X44),"",'Rate Calculations'!$X44)</f>
        <v>0</v>
      </c>
      <c r="Y44" s="101">
        <f>IF(ISBLANK('Rate Calculations'!$Y44),"",'Rate Calculations'!$Y44)</f>
        <v>0</v>
      </c>
      <c r="Z44" s="44">
        <f>IF(ISBLANK('Rate Calculations'!$Z44),"",'Rate Calculations'!$Z44)</f>
        <v>0</v>
      </c>
      <c r="AA44" s="44">
        <f>IF(ISBLANK('Rate Calculations'!$AA44),"",'Rate Calculations'!$AA44)</f>
        <v>0</v>
      </c>
      <c r="AB44" s="101">
        <f>IF(ISBLANK('Rate Calculations'!$AB44),"",'Rate Calculations'!$AB44)</f>
        <v>0</v>
      </c>
      <c r="AC44" s="163">
        <f>IF(ISBLANK('Rate Calculations'!$AC44),"",'Rate Calculations'!$AC44)</f>
        <v>0</v>
      </c>
      <c r="AD44" s="163">
        <f>IF(ISBLANK('Rate Calculations'!$AD44),"",'Rate Calculations'!$AD44)</f>
        <v>0</v>
      </c>
      <c r="AE44" s="44" t="e">
        <f>IF(ISBLANK('Rate Calculations'!$AE44),"",'Rate Calculations'!$AE44)</f>
        <v>#REF!</v>
      </c>
      <c r="AF44" s="160" t="e">
        <f>IF(ISBLANK('Rate Calculations'!$AF44),"",'Rate Calculations'!$AF44)</f>
        <v>#REF!</v>
      </c>
    </row>
    <row r="45" spans="1:32">
      <c r="A45" s="153" t="str">
        <f>IF(ISBLANK('Rate Calculations'!$A45),"",'Rate Calculations'!$A45)</f>
        <v xml:space="preserve"> </v>
      </c>
      <c r="B45" s="154" t="str">
        <f>IF(ISBLANK('Rate Calculations'!$B45),"",'Rate Calculations'!$B45)</f>
        <v xml:space="preserve">  </v>
      </c>
      <c r="C45" s="44" t="str">
        <f>IF(ISBLANK('Rate Calculations'!$G45),"",'Rate Calculations'!$G45)</f>
        <v/>
      </c>
      <c r="D45" s="377">
        <f>IF(ISBLANK('Rate Calculations'!$H45),"",'Rate Calculations'!$H45)</f>
        <v>1.7500000000000002E-2</v>
      </c>
      <c r="E45" s="44">
        <f>IF(ISBLANK('Rate Calculations'!$I45),"",'Rate Calculations'!$I45)</f>
        <v>0</v>
      </c>
      <c r="F45" s="45">
        <f>IF(ISBLANK('Rate Calculations'!$J45),"",'Rate Calculations'!$J45)</f>
        <v>3.5000000000000003E-2</v>
      </c>
      <c r="G45" s="44">
        <f>IF(ISBLANK('Rate Calculations'!$K45),"",'Rate Calculations'!$K45)</f>
        <v>0</v>
      </c>
      <c r="H45" s="377">
        <f>IF(ISBLANK('Rate Calculations'!$L45),"",'Rate Calculations'!$L45)</f>
        <v>0</v>
      </c>
      <c r="I45" s="377">
        <f>IF(ISBLANK('Rate Calculations'!$M45),"",'Rate Calculations'!$M45)</f>
        <v>0</v>
      </c>
      <c r="J45" s="24">
        <f>IF(ISBLANK('Rate Calculations'!$N45),"",'Rate Calculations'!$N45)</f>
        <v>0</v>
      </c>
      <c r="K45" s="24">
        <f>IF(ISBLANK('Rate Calculations'!$O45),"",'Rate Calculations'!$O45)</f>
        <v>0</v>
      </c>
      <c r="L45" s="46">
        <f>IF(ISBLANK('Rate Calculations'!$P45),"",'Rate Calculations'!$P45)</f>
        <v>0</v>
      </c>
      <c r="M45" s="158">
        <f>IF(ISBLANK('Rate Calculations'!$Q45),"",'Rate Calculations'!$Q45)</f>
        <v>0</v>
      </c>
      <c r="N45" s="158">
        <f>IF(ISBLANK('Rate Calculations'!$R45),"",'Rate Calculations'!$R45)</f>
        <v>0</v>
      </c>
      <c r="O45" s="24" t="e">
        <f>IF(ISBLANK('Rate Calculations'!$S45),"",'Rate Calculations'!$S45)</f>
        <v>#REF!</v>
      </c>
      <c r="P45" s="27" t="e">
        <f>IF(ISBLANK('Rate Calculations'!$U45),"",'Rate Calculations'!$T45)</f>
        <v>#REF!</v>
      </c>
      <c r="Q45" s="153" t="str">
        <f>IF(ISBLANK('Rate Calculations'!$A45),"",'Rate Calculations'!$A45)</f>
        <v xml:space="preserve"> </v>
      </c>
      <c r="R45" s="154" t="str">
        <f>IF(ISBLANK('Rate Calculations'!$B45),"",'Rate Calculations'!$B45)</f>
        <v xml:space="preserve">  </v>
      </c>
      <c r="S45" s="44">
        <f>IF(ISBLANK('Rate Calculations'!$U45),"",'Rate Calculations'!$U45)</f>
        <v>0</v>
      </c>
      <c r="T45" s="44">
        <f>IF(ISBLANK('Rate Calculations'!$V45),"",'Rate Calculations'!$V45)</f>
        <v>0</v>
      </c>
      <c r="U45" s="377">
        <f>IF(ISBLANK('Rate Calculations'!$H45),"",'Rate Calculations'!$H45)</f>
        <v>1.7500000000000002E-2</v>
      </c>
      <c r="V45" s="44">
        <f>IF(ISBLANK('Rate Calculations'!$W45),"",'Rate Calculations'!$W45)</f>
        <v>0</v>
      </c>
      <c r="W45" s="45">
        <f>IF(ISBLANK('Rate Calculations'!$J45),"",'Rate Calculations'!$J45)</f>
        <v>3.5000000000000003E-2</v>
      </c>
      <c r="X45" s="101">
        <f>IF(ISBLANK('Rate Calculations'!$X45),"",'Rate Calculations'!$X45)</f>
        <v>0</v>
      </c>
      <c r="Y45" s="101">
        <f>IF(ISBLANK('Rate Calculations'!$Y45),"",'Rate Calculations'!$Y45)</f>
        <v>0</v>
      </c>
      <c r="Z45" s="44">
        <f>IF(ISBLANK('Rate Calculations'!$Z45),"",'Rate Calculations'!$Z45)</f>
        <v>0</v>
      </c>
      <c r="AA45" s="44">
        <f>IF(ISBLANK('Rate Calculations'!$AA45),"",'Rate Calculations'!$AA45)</f>
        <v>0</v>
      </c>
      <c r="AB45" s="101">
        <f>IF(ISBLANK('Rate Calculations'!$AB45),"",'Rate Calculations'!$AB45)</f>
        <v>0</v>
      </c>
      <c r="AC45" s="163">
        <f>IF(ISBLANK('Rate Calculations'!$AC45),"",'Rate Calculations'!$AC45)</f>
        <v>0</v>
      </c>
      <c r="AD45" s="163">
        <f>IF(ISBLANK('Rate Calculations'!$AD45),"",'Rate Calculations'!$AD45)</f>
        <v>0</v>
      </c>
      <c r="AE45" s="44" t="e">
        <f>IF(ISBLANK('Rate Calculations'!$AE45),"",'Rate Calculations'!$AE45)</f>
        <v>#REF!</v>
      </c>
      <c r="AF45" s="160" t="e">
        <f>IF(ISBLANK('Rate Calculations'!$AF45),"",'Rate Calculations'!$AF45)</f>
        <v>#REF!</v>
      </c>
    </row>
    <row r="46" spans="1:32">
      <c r="A46" s="153" t="str">
        <f>IF(ISBLANK('Rate Calculations'!$A46),"",'Rate Calculations'!$A46)</f>
        <v xml:space="preserve"> </v>
      </c>
      <c r="B46" s="154" t="str">
        <f>IF(ISBLANK('Rate Calculations'!$B46),"",'Rate Calculations'!$B46)</f>
        <v xml:space="preserve">  </v>
      </c>
      <c r="C46" s="44" t="str">
        <f>IF(ISBLANK('Rate Calculations'!$G46),"",'Rate Calculations'!$G46)</f>
        <v/>
      </c>
      <c r="D46" s="377">
        <f>IF(ISBLANK('Rate Calculations'!$H46),"",'Rate Calculations'!$H46)</f>
        <v>1.7500000000000002E-2</v>
      </c>
      <c r="E46" s="44">
        <f>IF(ISBLANK('Rate Calculations'!$I46),"",'Rate Calculations'!$I46)</f>
        <v>0</v>
      </c>
      <c r="F46" s="45">
        <f>IF(ISBLANK('Rate Calculations'!$J46),"",'Rate Calculations'!$J46)</f>
        <v>3.5000000000000003E-2</v>
      </c>
      <c r="G46" s="44">
        <f>IF(ISBLANK('Rate Calculations'!$K46),"",'Rate Calculations'!$K46)</f>
        <v>0</v>
      </c>
      <c r="H46" s="377">
        <f>IF(ISBLANK('Rate Calculations'!$L46),"",'Rate Calculations'!$L46)</f>
        <v>0</v>
      </c>
      <c r="I46" s="377">
        <f>IF(ISBLANK('Rate Calculations'!$M46),"",'Rate Calculations'!$M46)</f>
        <v>0</v>
      </c>
      <c r="J46" s="24">
        <f>IF(ISBLANK('Rate Calculations'!$N46),"",'Rate Calculations'!$N46)</f>
        <v>0</v>
      </c>
      <c r="K46" s="24">
        <f>IF(ISBLANK('Rate Calculations'!$O46),"",'Rate Calculations'!$O46)</f>
        <v>0</v>
      </c>
      <c r="L46" s="46">
        <f>IF(ISBLANK('Rate Calculations'!$P46),"",'Rate Calculations'!$P46)</f>
        <v>0</v>
      </c>
      <c r="M46" s="158">
        <f>IF(ISBLANK('Rate Calculations'!$Q46),"",'Rate Calculations'!$Q46)</f>
        <v>0</v>
      </c>
      <c r="N46" s="158">
        <f>IF(ISBLANK('Rate Calculations'!$R46),"",'Rate Calculations'!$R46)</f>
        <v>0</v>
      </c>
      <c r="O46" s="24" t="e">
        <f>IF(ISBLANK('Rate Calculations'!$S46),"",'Rate Calculations'!$S46)</f>
        <v>#REF!</v>
      </c>
      <c r="P46" s="27" t="e">
        <f>IF(ISBLANK('Rate Calculations'!$U46),"",'Rate Calculations'!$T46)</f>
        <v>#REF!</v>
      </c>
      <c r="Q46" s="153" t="str">
        <f>IF(ISBLANK('Rate Calculations'!$A46),"",'Rate Calculations'!$A46)</f>
        <v xml:space="preserve"> </v>
      </c>
      <c r="R46" s="154" t="str">
        <f>IF(ISBLANK('Rate Calculations'!$B46),"",'Rate Calculations'!$B46)</f>
        <v xml:space="preserve">  </v>
      </c>
      <c r="S46" s="44">
        <f>IF(ISBLANK('Rate Calculations'!$U46),"",'Rate Calculations'!$U46)</f>
        <v>0</v>
      </c>
      <c r="T46" s="44">
        <f>IF(ISBLANK('Rate Calculations'!$V46),"",'Rate Calculations'!$V46)</f>
        <v>0</v>
      </c>
      <c r="U46" s="377">
        <f>IF(ISBLANK('Rate Calculations'!$H46),"",'Rate Calculations'!$H46)</f>
        <v>1.7500000000000002E-2</v>
      </c>
      <c r="V46" s="44">
        <f>IF(ISBLANK('Rate Calculations'!$W46),"",'Rate Calculations'!$W46)</f>
        <v>0</v>
      </c>
      <c r="W46" s="45">
        <f>IF(ISBLANK('Rate Calculations'!$J46),"",'Rate Calculations'!$J46)</f>
        <v>3.5000000000000003E-2</v>
      </c>
      <c r="X46" s="101">
        <f>IF(ISBLANK('Rate Calculations'!$X46),"",'Rate Calculations'!$X46)</f>
        <v>0</v>
      </c>
      <c r="Y46" s="101">
        <f>IF(ISBLANK('Rate Calculations'!$Y46),"",'Rate Calculations'!$Y46)</f>
        <v>0</v>
      </c>
      <c r="Z46" s="44">
        <f>IF(ISBLANK('Rate Calculations'!$Z46),"",'Rate Calculations'!$Z46)</f>
        <v>0</v>
      </c>
      <c r="AA46" s="44">
        <f>IF(ISBLANK('Rate Calculations'!$AA46),"",'Rate Calculations'!$AA46)</f>
        <v>0</v>
      </c>
      <c r="AB46" s="101">
        <f>IF(ISBLANK('Rate Calculations'!$AB46),"",'Rate Calculations'!$AB46)</f>
        <v>0</v>
      </c>
      <c r="AC46" s="163">
        <f>IF(ISBLANK('Rate Calculations'!$AC46),"",'Rate Calculations'!$AC46)</f>
        <v>0</v>
      </c>
      <c r="AD46" s="163">
        <f>IF(ISBLANK('Rate Calculations'!$AD46),"",'Rate Calculations'!$AD46)</f>
        <v>0</v>
      </c>
      <c r="AE46" s="44" t="e">
        <f>IF(ISBLANK('Rate Calculations'!$AE46),"",'Rate Calculations'!$AE46)</f>
        <v>#REF!</v>
      </c>
      <c r="AF46" s="160" t="e">
        <f>IF(ISBLANK('Rate Calculations'!$AF46),"",'Rate Calculations'!$AF46)</f>
        <v>#REF!</v>
      </c>
    </row>
    <row r="47" spans="1:32">
      <c r="A47" s="153" t="str">
        <f>IF(ISBLANK('Rate Calculations'!$A47),"",'Rate Calculations'!$A47)</f>
        <v xml:space="preserve"> </v>
      </c>
      <c r="B47" s="154" t="str">
        <f>IF(ISBLANK('Rate Calculations'!$B47),"",'Rate Calculations'!$B47)</f>
        <v xml:space="preserve">  </v>
      </c>
      <c r="C47" s="44" t="str">
        <f>IF(ISBLANK('Rate Calculations'!$G47),"",'Rate Calculations'!$G47)</f>
        <v/>
      </c>
      <c r="D47" s="377">
        <f>IF(ISBLANK('Rate Calculations'!$H47),"",'Rate Calculations'!$H47)</f>
        <v>1.7500000000000002E-2</v>
      </c>
      <c r="E47" s="44">
        <f>IF(ISBLANK('Rate Calculations'!$I47),"",'Rate Calculations'!$I47)</f>
        <v>0</v>
      </c>
      <c r="F47" s="45">
        <f>IF(ISBLANK('Rate Calculations'!$J47),"",'Rate Calculations'!$J47)</f>
        <v>3.5000000000000003E-2</v>
      </c>
      <c r="G47" s="44">
        <f>IF(ISBLANK('Rate Calculations'!$K47),"",'Rate Calculations'!$K47)</f>
        <v>0</v>
      </c>
      <c r="H47" s="377">
        <f>IF(ISBLANK('Rate Calculations'!$L47),"",'Rate Calculations'!$L47)</f>
        <v>0</v>
      </c>
      <c r="I47" s="377">
        <f>IF(ISBLANK('Rate Calculations'!$M47),"",'Rate Calculations'!$M47)</f>
        <v>0</v>
      </c>
      <c r="J47" s="24">
        <f>IF(ISBLANK('Rate Calculations'!$N47),"",'Rate Calculations'!$N47)</f>
        <v>0</v>
      </c>
      <c r="K47" s="24">
        <f>IF(ISBLANK('Rate Calculations'!$O47),"",'Rate Calculations'!$O47)</f>
        <v>0</v>
      </c>
      <c r="L47" s="46">
        <f>IF(ISBLANK('Rate Calculations'!$P47),"",'Rate Calculations'!$P47)</f>
        <v>0</v>
      </c>
      <c r="M47" s="158">
        <f>IF(ISBLANK('Rate Calculations'!$Q47),"",'Rate Calculations'!$Q47)</f>
        <v>0</v>
      </c>
      <c r="N47" s="158">
        <f>IF(ISBLANK('Rate Calculations'!$R47),"",'Rate Calculations'!$R47)</f>
        <v>0</v>
      </c>
      <c r="O47" s="24" t="e">
        <f>IF(ISBLANK('Rate Calculations'!$S47),"",'Rate Calculations'!$S47)</f>
        <v>#REF!</v>
      </c>
      <c r="P47" s="27" t="e">
        <f>IF(ISBLANK('Rate Calculations'!$U47),"",'Rate Calculations'!$T47)</f>
        <v>#REF!</v>
      </c>
      <c r="Q47" s="153" t="str">
        <f>IF(ISBLANK('Rate Calculations'!$A47),"",'Rate Calculations'!$A47)</f>
        <v xml:space="preserve"> </v>
      </c>
      <c r="R47" s="154" t="str">
        <f>IF(ISBLANK('Rate Calculations'!$B47),"",'Rate Calculations'!$B47)</f>
        <v xml:space="preserve">  </v>
      </c>
      <c r="S47" s="44">
        <f>IF(ISBLANK('Rate Calculations'!$U47),"",'Rate Calculations'!$U47)</f>
        <v>0</v>
      </c>
      <c r="T47" s="44">
        <f>IF(ISBLANK('Rate Calculations'!$V47),"",'Rate Calculations'!$V47)</f>
        <v>0</v>
      </c>
      <c r="U47" s="377">
        <f>IF(ISBLANK('Rate Calculations'!$H47),"",'Rate Calculations'!$H47)</f>
        <v>1.7500000000000002E-2</v>
      </c>
      <c r="V47" s="44">
        <f>IF(ISBLANK('Rate Calculations'!$W47),"",'Rate Calculations'!$W47)</f>
        <v>0</v>
      </c>
      <c r="W47" s="45">
        <f>IF(ISBLANK('Rate Calculations'!$J47),"",'Rate Calculations'!$J47)</f>
        <v>3.5000000000000003E-2</v>
      </c>
      <c r="X47" s="101">
        <f>IF(ISBLANK('Rate Calculations'!$X47),"",'Rate Calculations'!$X47)</f>
        <v>0</v>
      </c>
      <c r="Y47" s="101">
        <f>IF(ISBLANK('Rate Calculations'!$Y47),"",'Rate Calculations'!$Y47)</f>
        <v>0</v>
      </c>
      <c r="Z47" s="44">
        <f>IF(ISBLANK('Rate Calculations'!$Z47),"",'Rate Calculations'!$Z47)</f>
        <v>0</v>
      </c>
      <c r="AA47" s="44">
        <f>IF(ISBLANK('Rate Calculations'!$AA47),"",'Rate Calculations'!$AA47)</f>
        <v>0</v>
      </c>
      <c r="AB47" s="101">
        <f>IF(ISBLANK('Rate Calculations'!$AB47),"",'Rate Calculations'!$AB47)</f>
        <v>0</v>
      </c>
      <c r="AC47" s="163">
        <f>IF(ISBLANK('Rate Calculations'!$AC47),"",'Rate Calculations'!$AC47)</f>
        <v>0</v>
      </c>
      <c r="AD47" s="163">
        <f>IF(ISBLANK('Rate Calculations'!$AD47),"",'Rate Calculations'!$AD47)</f>
        <v>0</v>
      </c>
      <c r="AE47" s="44" t="e">
        <f>IF(ISBLANK('Rate Calculations'!$AE47),"",'Rate Calculations'!$AE47)</f>
        <v>#REF!</v>
      </c>
      <c r="AF47" s="160" t="e">
        <f>IF(ISBLANK('Rate Calculations'!$AF47),"",'Rate Calculations'!$AF47)</f>
        <v>#REF!</v>
      </c>
    </row>
    <row r="48" spans="1:32">
      <c r="A48" s="153" t="str">
        <f>IF(ISBLANK('Rate Calculations'!$A48),"",'Rate Calculations'!$A48)</f>
        <v xml:space="preserve"> </v>
      </c>
      <c r="B48" s="154" t="str">
        <f>IF(ISBLANK('Rate Calculations'!$B48),"",'Rate Calculations'!$B48)</f>
        <v xml:space="preserve">  </v>
      </c>
      <c r="C48" s="44" t="str">
        <f>IF(ISBLANK('Rate Calculations'!$G48),"",'Rate Calculations'!$G48)</f>
        <v/>
      </c>
      <c r="D48" s="377">
        <f>IF(ISBLANK('Rate Calculations'!$H48),"",'Rate Calculations'!$H48)</f>
        <v>1.7500000000000002E-2</v>
      </c>
      <c r="E48" s="44">
        <f>IF(ISBLANK('Rate Calculations'!$I48),"",'Rate Calculations'!$I48)</f>
        <v>0</v>
      </c>
      <c r="F48" s="45">
        <f>IF(ISBLANK('Rate Calculations'!$J48),"",'Rate Calculations'!$J48)</f>
        <v>3.5000000000000003E-2</v>
      </c>
      <c r="G48" s="44">
        <f>IF(ISBLANK('Rate Calculations'!$K48),"",'Rate Calculations'!$K48)</f>
        <v>0</v>
      </c>
      <c r="H48" s="377">
        <f>IF(ISBLANK('Rate Calculations'!$L48),"",'Rate Calculations'!$L48)</f>
        <v>0</v>
      </c>
      <c r="I48" s="377">
        <f>IF(ISBLANK('Rate Calculations'!$M48),"",'Rate Calculations'!$M48)</f>
        <v>0</v>
      </c>
      <c r="J48" s="24">
        <f>IF(ISBLANK('Rate Calculations'!$N48),"",'Rate Calculations'!$N48)</f>
        <v>0</v>
      </c>
      <c r="K48" s="24">
        <f>IF(ISBLANK('Rate Calculations'!$O48),"",'Rate Calculations'!$O48)</f>
        <v>0</v>
      </c>
      <c r="L48" s="46">
        <f>IF(ISBLANK('Rate Calculations'!$P48),"",'Rate Calculations'!$P48)</f>
        <v>0</v>
      </c>
      <c r="M48" s="158">
        <f>IF(ISBLANK('Rate Calculations'!$Q48),"",'Rate Calculations'!$Q48)</f>
        <v>0</v>
      </c>
      <c r="N48" s="158">
        <f>IF(ISBLANK('Rate Calculations'!$R48),"",'Rate Calculations'!$R48)</f>
        <v>0</v>
      </c>
      <c r="O48" s="24" t="e">
        <f>IF(ISBLANK('Rate Calculations'!$S48),"",'Rate Calculations'!$S48)</f>
        <v>#REF!</v>
      </c>
      <c r="P48" s="27" t="e">
        <f>IF(ISBLANK('Rate Calculations'!$U48),"",'Rate Calculations'!$T48)</f>
        <v>#REF!</v>
      </c>
      <c r="Q48" s="153" t="str">
        <f>IF(ISBLANK('Rate Calculations'!$A48),"",'Rate Calculations'!$A48)</f>
        <v xml:space="preserve"> </v>
      </c>
      <c r="R48" s="154" t="str">
        <f>IF(ISBLANK('Rate Calculations'!$B48),"",'Rate Calculations'!$B48)</f>
        <v xml:space="preserve">  </v>
      </c>
      <c r="S48" s="44">
        <f>IF(ISBLANK('Rate Calculations'!$U48),"",'Rate Calculations'!$U48)</f>
        <v>0</v>
      </c>
      <c r="T48" s="44">
        <f>IF(ISBLANK('Rate Calculations'!$V48),"",'Rate Calculations'!$V48)</f>
        <v>0</v>
      </c>
      <c r="U48" s="377">
        <f>IF(ISBLANK('Rate Calculations'!$H48),"",'Rate Calculations'!$H48)</f>
        <v>1.7500000000000002E-2</v>
      </c>
      <c r="V48" s="44">
        <f>IF(ISBLANK('Rate Calculations'!$W48),"",'Rate Calculations'!$W48)</f>
        <v>0</v>
      </c>
      <c r="W48" s="45">
        <f>IF(ISBLANK('Rate Calculations'!$J48),"",'Rate Calculations'!$J48)</f>
        <v>3.5000000000000003E-2</v>
      </c>
      <c r="X48" s="101">
        <f>IF(ISBLANK('Rate Calculations'!$X48),"",'Rate Calculations'!$X48)</f>
        <v>0</v>
      </c>
      <c r="Y48" s="101">
        <f>IF(ISBLANK('Rate Calculations'!$Y48),"",'Rate Calculations'!$Y48)</f>
        <v>0</v>
      </c>
      <c r="Z48" s="44">
        <f>IF(ISBLANK('Rate Calculations'!$Z48),"",'Rate Calculations'!$Z48)</f>
        <v>0</v>
      </c>
      <c r="AA48" s="44">
        <f>IF(ISBLANK('Rate Calculations'!$AA48),"",'Rate Calculations'!$AA48)</f>
        <v>0</v>
      </c>
      <c r="AB48" s="101">
        <f>IF(ISBLANK('Rate Calculations'!$AB48),"",'Rate Calculations'!$AB48)</f>
        <v>0</v>
      </c>
      <c r="AC48" s="163">
        <f>IF(ISBLANK('Rate Calculations'!$AC48),"",'Rate Calculations'!$AC48)</f>
        <v>0</v>
      </c>
      <c r="AD48" s="163">
        <f>IF(ISBLANK('Rate Calculations'!$AD48),"",'Rate Calculations'!$AD48)</f>
        <v>0</v>
      </c>
      <c r="AE48" s="44" t="e">
        <f>IF(ISBLANK('Rate Calculations'!$AE48),"",'Rate Calculations'!$AE48)</f>
        <v>#REF!</v>
      </c>
      <c r="AF48" s="160" t="e">
        <f>IF(ISBLANK('Rate Calculations'!$AF48),"",'Rate Calculations'!$AF48)</f>
        <v>#REF!</v>
      </c>
    </row>
    <row r="49" spans="1:32">
      <c r="A49" s="153" t="str">
        <f>IF(ISBLANK('Rate Calculations'!$A49),"",'Rate Calculations'!$A49)</f>
        <v xml:space="preserve"> </v>
      </c>
      <c r="B49" s="154" t="str">
        <f>IF(ISBLANK('Rate Calculations'!$B49),"",'Rate Calculations'!$B49)</f>
        <v xml:space="preserve">  </v>
      </c>
      <c r="C49" s="44" t="str">
        <f>IF(ISBLANK('Rate Calculations'!$G49),"",'Rate Calculations'!$G49)</f>
        <v/>
      </c>
      <c r="D49" s="377">
        <f>IF(ISBLANK('Rate Calculations'!$H49),"",'Rate Calculations'!$H49)</f>
        <v>1.7500000000000002E-2</v>
      </c>
      <c r="E49" s="44">
        <f>IF(ISBLANK('Rate Calculations'!$I49),"",'Rate Calculations'!$I49)</f>
        <v>0</v>
      </c>
      <c r="F49" s="45">
        <f>IF(ISBLANK('Rate Calculations'!$J49),"",'Rate Calculations'!$J49)</f>
        <v>3.5000000000000003E-2</v>
      </c>
      <c r="G49" s="44">
        <f>IF(ISBLANK('Rate Calculations'!$K49),"",'Rate Calculations'!$K49)</f>
        <v>0</v>
      </c>
      <c r="H49" s="377">
        <f>IF(ISBLANK('Rate Calculations'!$L49),"",'Rate Calculations'!$L49)</f>
        <v>0</v>
      </c>
      <c r="I49" s="377">
        <f>IF(ISBLANK('Rate Calculations'!$M49),"",'Rate Calculations'!$M49)</f>
        <v>0</v>
      </c>
      <c r="J49" s="24">
        <f>IF(ISBLANK('Rate Calculations'!$N49),"",'Rate Calculations'!$N49)</f>
        <v>0</v>
      </c>
      <c r="K49" s="24">
        <f>IF(ISBLANK('Rate Calculations'!$O49),"",'Rate Calculations'!$O49)</f>
        <v>0</v>
      </c>
      <c r="L49" s="46">
        <f>IF(ISBLANK('Rate Calculations'!$P49),"",'Rate Calculations'!$P49)</f>
        <v>0</v>
      </c>
      <c r="M49" s="158">
        <f>IF(ISBLANK('Rate Calculations'!$Q49),"",'Rate Calculations'!$Q49)</f>
        <v>0</v>
      </c>
      <c r="N49" s="158">
        <f>IF(ISBLANK('Rate Calculations'!$R49),"",'Rate Calculations'!$R49)</f>
        <v>0</v>
      </c>
      <c r="O49" s="24" t="e">
        <f>IF(ISBLANK('Rate Calculations'!$S49),"",'Rate Calculations'!$S49)</f>
        <v>#REF!</v>
      </c>
      <c r="P49" s="27" t="e">
        <f>IF(ISBLANK('Rate Calculations'!$U49),"",'Rate Calculations'!$T49)</f>
        <v>#REF!</v>
      </c>
      <c r="Q49" s="153" t="str">
        <f>IF(ISBLANK('Rate Calculations'!$A49),"",'Rate Calculations'!$A49)</f>
        <v xml:space="preserve"> </v>
      </c>
      <c r="R49" s="154" t="str">
        <f>IF(ISBLANK('Rate Calculations'!$B49),"",'Rate Calculations'!$B49)</f>
        <v xml:space="preserve">  </v>
      </c>
      <c r="S49" s="44">
        <f>IF(ISBLANK('Rate Calculations'!$U49),"",'Rate Calculations'!$U49)</f>
        <v>0</v>
      </c>
      <c r="T49" s="44">
        <f>IF(ISBLANK('Rate Calculations'!$V49),"",'Rate Calculations'!$V49)</f>
        <v>0</v>
      </c>
      <c r="U49" s="377">
        <f>IF(ISBLANK('Rate Calculations'!$H49),"",'Rate Calculations'!$H49)</f>
        <v>1.7500000000000002E-2</v>
      </c>
      <c r="V49" s="44">
        <f>IF(ISBLANK('Rate Calculations'!$W49),"",'Rate Calculations'!$W49)</f>
        <v>0</v>
      </c>
      <c r="W49" s="45">
        <f>IF(ISBLANK('Rate Calculations'!$J49),"",'Rate Calculations'!$J49)</f>
        <v>3.5000000000000003E-2</v>
      </c>
      <c r="X49" s="101">
        <f>IF(ISBLANK('Rate Calculations'!$X49),"",'Rate Calculations'!$X49)</f>
        <v>0</v>
      </c>
      <c r="Y49" s="101">
        <f>IF(ISBLANK('Rate Calculations'!$Y49),"",'Rate Calculations'!$Y49)</f>
        <v>0</v>
      </c>
      <c r="Z49" s="44">
        <f>IF(ISBLANK('Rate Calculations'!$Z49),"",'Rate Calculations'!$Z49)</f>
        <v>0</v>
      </c>
      <c r="AA49" s="44">
        <f>IF(ISBLANK('Rate Calculations'!$AA49),"",'Rate Calculations'!$AA49)</f>
        <v>0</v>
      </c>
      <c r="AB49" s="101">
        <f>IF(ISBLANK('Rate Calculations'!$AB49),"",'Rate Calculations'!$AB49)</f>
        <v>0</v>
      </c>
      <c r="AC49" s="163">
        <f>IF(ISBLANK('Rate Calculations'!$AC49),"",'Rate Calculations'!$AC49)</f>
        <v>0</v>
      </c>
      <c r="AD49" s="163">
        <f>IF(ISBLANK('Rate Calculations'!$AD49),"",'Rate Calculations'!$AD49)</f>
        <v>0</v>
      </c>
      <c r="AE49" s="44" t="e">
        <f>IF(ISBLANK('Rate Calculations'!$AE49),"",'Rate Calculations'!$AE49)</f>
        <v>#REF!</v>
      </c>
      <c r="AF49" s="160" t="e">
        <f>IF(ISBLANK('Rate Calculations'!$AF49),"",'Rate Calculations'!$AF49)</f>
        <v>#REF!</v>
      </c>
    </row>
    <row r="50" spans="1:32">
      <c r="A50" s="153" t="str">
        <f>IF(ISBLANK('Rate Calculations'!$A50),"",'Rate Calculations'!$A50)</f>
        <v xml:space="preserve"> </v>
      </c>
      <c r="B50" s="154" t="str">
        <f>IF(ISBLANK('Rate Calculations'!$B50),"",'Rate Calculations'!$B50)</f>
        <v xml:space="preserve">  </v>
      </c>
      <c r="C50" s="44" t="str">
        <f>IF(ISBLANK('Rate Calculations'!$G50),"",'Rate Calculations'!$G50)</f>
        <v/>
      </c>
      <c r="D50" s="377">
        <f>IF(ISBLANK('Rate Calculations'!$H50),"",'Rate Calculations'!$H50)</f>
        <v>1.7500000000000002E-2</v>
      </c>
      <c r="E50" s="44">
        <f>IF(ISBLANK('Rate Calculations'!$I50),"",'Rate Calculations'!$I50)</f>
        <v>0</v>
      </c>
      <c r="F50" s="45">
        <f>IF(ISBLANK('Rate Calculations'!$J50),"",'Rate Calculations'!$J50)</f>
        <v>3.5000000000000003E-2</v>
      </c>
      <c r="G50" s="44">
        <f>IF(ISBLANK('Rate Calculations'!$K50),"",'Rate Calculations'!$K50)</f>
        <v>0</v>
      </c>
      <c r="H50" s="377">
        <f>IF(ISBLANK('Rate Calculations'!$L50),"",'Rate Calculations'!$L50)</f>
        <v>0</v>
      </c>
      <c r="I50" s="377">
        <f>IF(ISBLANK('Rate Calculations'!$M50),"",'Rate Calculations'!$M50)</f>
        <v>0</v>
      </c>
      <c r="J50" s="24">
        <f>IF(ISBLANK('Rate Calculations'!$N50),"",'Rate Calculations'!$N50)</f>
        <v>0</v>
      </c>
      <c r="K50" s="24">
        <f>IF(ISBLANK('Rate Calculations'!$O50),"",'Rate Calculations'!$O50)</f>
        <v>0</v>
      </c>
      <c r="L50" s="46">
        <f>IF(ISBLANK('Rate Calculations'!$P50),"",'Rate Calculations'!$P50)</f>
        <v>0</v>
      </c>
      <c r="M50" s="158">
        <f>IF(ISBLANK('Rate Calculations'!$Q50),"",'Rate Calculations'!$Q50)</f>
        <v>0</v>
      </c>
      <c r="N50" s="158">
        <f>IF(ISBLANK('Rate Calculations'!$R50),"",'Rate Calculations'!$R50)</f>
        <v>0</v>
      </c>
      <c r="O50" s="24" t="e">
        <f>IF(ISBLANK('Rate Calculations'!$S50),"",'Rate Calculations'!$S50)</f>
        <v>#REF!</v>
      </c>
      <c r="P50" s="27" t="e">
        <f>IF(ISBLANK('Rate Calculations'!$U50),"",'Rate Calculations'!$T50)</f>
        <v>#REF!</v>
      </c>
      <c r="Q50" s="153" t="str">
        <f>IF(ISBLANK('Rate Calculations'!$A50),"",'Rate Calculations'!$A50)</f>
        <v xml:space="preserve"> </v>
      </c>
      <c r="R50" s="154" t="str">
        <f>IF(ISBLANK('Rate Calculations'!$B50),"",'Rate Calculations'!$B50)</f>
        <v xml:space="preserve">  </v>
      </c>
      <c r="S50" s="44">
        <f>IF(ISBLANK('Rate Calculations'!$U50),"",'Rate Calculations'!$U50)</f>
        <v>0</v>
      </c>
      <c r="T50" s="44">
        <f>IF(ISBLANK('Rate Calculations'!$V50),"",'Rate Calculations'!$V50)</f>
        <v>0</v>
      </c>
      <c r="U50" s="377">
        <f>IF(ISBLANK('Rate Calculations'!$H50),"",'Rate Calculations'!$H50)</f>
        <v>1.7500000000000002E-2</v>
      </c>
      <c r="V50" s="44">
        <f>IF(ISBLANK('Rate Calculations'!$W50),"",'Rate Calculations'!$W50)</f>
        <v>0</v>
      </c>
      <c r="W50" s="45">
        <f>IF(ISBLANK('Rate Calculations'!$J50),"",'Rate Calculations'!$J50)</f>
        <v>3.5000000000000003E-2</v>
      </c>
      <c r="X50" s="101">
        <f>IF(ISBLANK('Rate Calculations'!$X50),"",'Rate Calculations'!$X50)</f>
        <v>0</v>
      </c>
      <c r="Y50" s="101">
        <f>IF(ISBLANK('Rate Calculations'!$Y50),"",'Rate Calculations'!$Y50)</f>
        <v>0</v>
      </c>
      <c r="Z50" s="44">
        <f>IF(ISBLANK('Rate Calculations'!$Z50),"",'Rate Calculations'!$Z50)</f>
        <v>0</v>
      </c>
      <c r="AA50" s="44">
        <f>IF(ISBLANK('Rate Calculations'!$AA50),"",'Rate Calculations'!$AA50)</f>
        <v>0</v>
      </c>
      <c r="AB50" s="101">
        <f>IF(ISBLANK('Rate Calculations'!$AB50),"",'Rate Calculations'!$AB50)</f>
        <v>0</v>
      </c>
      <c r="AC50" s="163">
        <f>IF(ISBLANK('Rate Calculations'!$AC50),"",'Rate Calculations'!$AC50)</f>
        <v>0</v>
      </c>
      <c r="AD50" s="163">
        <f>IF(ISBLANK('Rate Calculations'!$AD50),"",'Rate Calculations'!$AD50)</f>
        <v>0</v>
      </c>
      <c r="AE50" s="44" t="e">
        <f>IF(ISBLANK('Rate Calculations'!$AE50),"",'Rate Calculations'!$AE50)</f>
        <v>#REF!</v>
      </c>
      <c r="AF50" s="160" t="e">
        <f>IF(ISBLANK('Rate Calculations'!$AF50),"",'Rate Calculations'!$AF50)</f>
        <v>#REF!</v>
      </c>
    </row>
    <row r="51" spans="1:32">
      <c r="A51" s="153" t="str">
        <f>IF(ISBLANK('Rate Calculations'!$A51),"",'Rate Calculations'!$A51)</f>
        <v xml:space="preserve"> </v>
      </c>
      <c r="B51" s="154" t="str">
        <f>IF(ISBLANK('Rate Calculations'!$B51),"",'Rate Calculations'!$B51)</f>
        <v xml:space="preserve">  </v>
      </c>
      <c r="C51" s="44" t="str">
        <f>IF(ISBLANK('Rate Calculations'!$G51),"",'Rate Calculations'!$G51)</f>
        <v/>
      </c>
      <c r="D51" s="377">
        <f>IF(ISBLANK('Rate Calculations'!$H51),"",'Rate Calculations'!$H51)</f>
        <v>1.7500000000000002E-2</v>
      </c>
      <c r="E51" s="44">
        <f>IF(ISBLANK('Rate Calculations'!$I51),"",'Rate Calculations'!$I51)</f>
        <v>0</v>
      </c>
      <c r="F51" s="45">
        <f>IF(ISBLANK('Rate Calculations'!$J51),"",'Rate Calculations'!$J51)</f>
        <v>3.5000000000000003E-2</v>
      </c>
      <c r="G51" s="44">
        <f>IF(ISBLANK('Rate Calculations'!$K51),"",'Rate Calculations'!$K51)</f>
        <v>0</v>
      </c>
      <c r="H51" s="377">
        <f>IF(ISBLANK('Rate Calculations'!$L51),"",'Rate Calculations'!$L51)</f>
        <v>0</v>
      </c>
      <c r="I51" s="377">
        <f>IF(ISBLANK('Rate Calculations'!$M51),"",'Rate Calculations'!$M51)</f>
        <v>0</v>
      </c>
      <c r="J51" s="24">
        <f>IF(ISBLANK('Rate Calculations'!$N51),"",'Rate Calculations'!$N51)</f>
        <v>0</v>
      </c>
      <c r="K51" s="24">
        <f>IF(ISBLANK('Rate Calculations'!$O51),"",'Rate Calculations'!$O51)</f>
        <v>0</v>
      </c>
      <c r="L51" s="46">
        <f>IF(ISBLANK('Rate Calculations'!$P51),"",'Rate Calculations'!$P51)</f>
        <v>0</v>
      </c>
      <c r="M51" s="158">
        <f>IF(ISBLANK('Rate Calculations'!$Q51),"",'Rate Calculations'!$Q51)</f>
        <v>0</v>
      </c>
      <c r="N51" s="158">
        <f>IF(ISBLANK('Rate Calculations'!$R51),"",'Rate Calculations'!$R51)</f>
        <v>0</v>
      </c>
      <c r="O51" s="24" t="e">
        <f>IF(ISBLANK('Rate Calculations'!$S51),"",'Rate Calculations'!$S51)</f>
        <v>#REF!</v>
      </c>
      <c r="P51" s="27" t="e">
        <f>IF(ISBLANK('Rate Calculations'!$U51),"",'Rate Calculations'!$T51)</f>
        <v>#REF!</v>
      </c>
      <c r="Q51" s="153" t="str">
        <f>IF(ISBLANK('Rate Calculations'!$A51),"",'Rate Calculations'!$A51)</f>
        <v xml:space="preserve"> </v>
      </c>
      <c r="R51" s="154" t="str">
        <f>IF(ISBLANK('Rate Calculations'!$B51),"",'Rate Calculations'!$B51)</f>
        <v xml:space="preserve">  </v>
      </c>
      <c r="S51" s="44">
        <f>IF(ISBLANK('Rate Calculations'!$U51),"",'Rate Calculations'!$U51)</f>
        <v>0</v>
      </c>
      <c r="T51" s="44">
        <f>IF(ISBLANK('Rate Calculations'!$V51),"",'Rate Calculations'!$V51)</f>
        <v>0</v>
      </c>
      <c r="U51" s="377">
        <f>IF(ISBLANK('Rate Calculations'!$H51),"",'Rate Calculations'!$H51)</f>
        <v>1.7500000000000002E-2</v>
      </c>
      <c r="V51" s="44">
        <f>IF(ISBLANK('Rate Calculations'!$W51),"",'Rate Calculations'!$W51)</f>
        <v>0</v>
      </c>
      <c r="W51" s="45">
        <f>IF(ISBLANK('Rate Calculations'!$J51),"",'Rate Calculations'!$J51)</f>
        <v>3.5000000000000003E-2</v>
      </c>
      <c r="X51" s="101">
        <f>IF(ISBLANK('Rate Calculations'!$X51),"",'Rate Calculations'!$X51)</f>
        <v>0</v>
      </c>
      <c r="Y51" s="101">
        <f>IF(ISBLANK('Rate Calculations'!$Y51),"",'Rate Calculations'!$Y51)</f>
        <v>0</v>
      </c>
      <c r="Z51" s="44">
        <f>IF(ISBLANK('Rate Calculations'!$Z51),"",'Rate Calculations'!$Z51)</f>
        <v>0</v>
      </c>
      <c r="AA51" s="44">
        <f>IF(ISBLANK('Rate Calculations'!$AA51),"",'Rate Calculations'!$AA51)</f>
        <v>0</v>
      </c>
      <c r="AB51" s="101">
        <f>IF(ISBLANK('Rate Calculations'!$AB51),"",'Rate Calculations'!$AB51)</f>
        <v>0</v>
      </c>
      <c r="AC51" s="163">
        <f>IF(ISBLANK('Rate Calculations'!$AC51),"",'Rate Calculations'!$AC51)</f>
        <v>0</v>
      </c>
      <c r="AD51" s="163">
        <f>IF(ISBLANK('Rate Calculations'!$AD51),"",'Rate Calculations'!$AD51)</f>
        <v>0</v>
      </c>
      <c r="AE51" s="44" t="e">
        <f>IF(ISBLANK('Rate Calculations'!$AE51),"",'Rate Calculations'!$AE51)</f>
        <v>#REF!</v>
      </c>
      <c r="AF51" s="160" t="e">
        <f>IF(ISBLANK('Rate Calculations'!$AF51),"",'Rate Calculations'!$AF51)</f>
        <v>#REF!</v>
      </c>
    </row>
    <row r="52" spans="1:32">
      <c r="A52" s="153" t="str">
        <f>IF(ISBLANK('Rate Calculations'!$A52),"",'Rate Calculations'!$A52)</f>
        <v xml:space="preserve"> </v>
      </c>
      <c r="B52" s="154" t="str">
        <f>IF(ISBLANK('Rate Calculations'!$B52),"",'Rate Calculations'!$B52)</f>
        <v xml:space="preserve">  </v>
      </c>
      <c r="C52" s="44" t="str">
        <f>IF(ISBLANK('Rate Calculations'!$G52),"",'Rate Calculations'!$G52)</f>
        <v/>
      </c>
      <c r="D52" s="377">
        <f>IF(ISBLANK('Rate Calculations'!$H52),"",'Rate Calculations'!$H52)</f>
        <v>1.7500000000000002E-2</v>
      </c>
      <c r="E52" s="44">
        <f>IF(ISBLANK('Rate Calculations'!$I52),"",'Rate Calculations'!$I52)</f>
        <v>0</v>
      </c>
      <c r="F52" s="45">
        <f>IF(ISBLANK('Rate Calculations'!$J52),"",'Rate Calculations'!$J52)</f>
        <v>3.5000000000000003E-2</v>
      </c>
      <c r="G52" s="44">
        <f>IF(ISBLANK('Rate Calculations'!$K52),"",'Rate Calculations'!$K52)</f>
        <v>0</v>
      </c>
      <c r="H52" s="377">
        <f>IF(ISBLANK('Rate Calculations'!$L52),"",'Rate Calculations'!$L52)</f>
        <v>0</v>
      </c>
      <c r="I52" s="377">
        <f>IF(ISBLANK('Rate Calculations'!$M52),"",'Rate Calculations'!$M52)</f>
        <v>0</v>
      </c>
      <c r="J52" s="24">
        <f>IF(ISBLANK('Rate Calculations'!$N52),"",'Rate Calculations'!$N52)</f>
        <v>0</v>
      </c>
      <c r="K52" s="24">
        <f>IF(ISBLANK('Rate Calculations'!$O52),"",'Rate Calculations'!$O52)</f>
        <v>0</v>
      </c>
      <c r="L52" s="46">
        <f>IF(ISBLANK('Rate Calculations'!$P52),"",'Rate Calculations'!$P52)</f>
        <v>0</v>
      </c>
      <c r="M52" s="158">
        <f>IF(ISBLANK('Rate Calculations'!$Q52),"",'Rate Calculations'!$Q52)</f>
        <v>0</v>
      </c>
      <c r="N52" s="158">
        <f>IF(ISBLANK('Rate Calculations'!$R52),"",'Rate Calculations'!$R52)</f>
        <v>0</v>
      </c>
      <c r="O52" s="24" t="e">
        <f>IF(ISBLANK('Rate Calculations'!$S52),"",'Rate Calculations'!$S52)</f>
        <v>#REF!</v>
      </c>
      <c r="P52" s="27" t="e">
        <f>IF(ISBLANK('Rate Calculations'!$U52),"",'Rate Calculations'!$T52)</f>
        <v>#REF!</v>
      </c>
      <c r="Q52" s="153" t="str">
        <f>IF(ISBLANK('Rate Calculations'!$A52),"",'Rate Calculations'!$A52)</f>
        <v xml:space="preserve"> </v>
      </c>
      <c r="R52" s="154" t="str">
        <f>IF(ISBLANK('Rate Calculations'!$B52),"",'Rate Calculations'!$B52)</f>
        <v xml:space="preserve">  </v>
      </c>
      <c r="S52" s="44">
        <f>IF(ISBLANK('Rate Calculations'!$U52),"",'Rate Calculations'!$U52)</f>
        <v>0</v>
      </c>
      <c r="T52" s="44">
        <f>IF(ISBLANK('Rate Calculations'!$V52),"",'Rate Calculations'!$V52)</f>
        <v>0</v>
      </c>
      <c r="U52" s="377">
        <f>IF(ISBLANK('Rate Calculations'!$H52),"",'Rate Calculations'!$H52)</f>
        <v>1.7500000000000002E-2</v>
      </c>
      <c r="V52" s="44">
        <f>IF(ISBLANK('Rate Calculations'!$W52),"",'Rate Calculations'!$W52)</f>
        <v>0</v>
      </c>
      <c r="W52" s="45">
        <f>IF(ISBLANK('Rate Calculations'!$J52),"",'Rate Calculations'!$J52)</f>
        <v>3.5000000000000003E-2</v>
      </c>
      <c r="X52" s="101">
        <f>IF(ISBLANK('Rate Calculations'!$X52),"",'Rate Calculations'!$X52)</f>
        <v>0</v>
      </c>
      <c r="Y52" s="101">
        <f>IF(ISBLANK('Rate Calculations'!$Y52),"",'Rate Calculations'!$Y52)</f>
        <v>0</v>
      </c>
      <c r="Z52" s="44">
        <f>IF(ISBLANK('Rate Calculations'!$Z52),"",'Rate Calculations'!$Z52)</f>
        <v>0</v>
      </c>
      <c r="AA52" s="44">
        <f>IF(ISBLANK('Rate Calculations'!$AA52),"",'Rate Calculations'!$AA52)</f>
        <v>0</v>
      </c>
      <c r="AB52" s="101">
        <f>IF(ISBLANK('Rate Calculations'!$AB52),"",'Rate Calculations'!$AB52)</f>
        <v>0</v>
      </c>
      <c r="AC52" s="163">
        <f>IF(ISBLANK('Rate Calculations'!$AC52),"",'Rate Calculations'!$AC52)</f>
        <v>0</v>
      </c>
      <c r="AD52" s="163">
        <f>IF(ISBLANK('Rate Calculations'!$AD52),"",'Rate Calculations'!$AD52)</f>
        <v>0</v>
      </c>
      <c r="AE52" s="44" t="e">
        <f>IF(ISBLANK('Rate Calculations'!$AE52),"",'Rate Calculations'!$AE52)</f>
        <v>#REF!</v>
      </c>
      <c r="AF52" s="160" t="e">
        <f>IF(ISBLANK('Rate Calculations'!$AF52),"",'Rate Calculations'!$AF52)</f>
        <v>#REF!</v>
      </c>
    </row>
    <row r="53" spans="1:32">
      <c r="A53" s="153" t="str">
        <f>IF(ISBLANK('Rate Calculations'!$A53),"",'Rate Calculations'!$A53)</f>
        <v xml:space="preserve"> </v>
      </c>
      <c r="B53" s="154" t="str">
        <f>IF(ISBLANK('Rate Calculations'!$B53),"",'Rate Calculations'!$B53)</f>
        <v xml:space="preserve">  </v>
      </c>
      <c r="C53" s="44" t="str">
        <f>IF(ISBLANK('Rate Calculations'!$G53),"",'Rate Calculations'!$G53)</f>
        <v/>
      </c>
      <c r="D53" s="377">
        <f>IF(ISBLANK('Rate Calculations'!$H53),"",'Rate Calculations'!$H53)</f>
        <v>1.7500000000000002E-2</v>
      </c>
      <c r="E53" s="44">
        <f>IF(ISBLANK('Rate Calculations'!$I53),"",'Rate Calculations'!$I53)</f>
        <v>0</v>
      </c>
      <c r="F53" s="45">
        <f>IF(ISBLANK('Rate Calculations'!$J53),"",'Rate Calculations'!$J53)</f>
        <v>3.5000000000000003E-2</v>
      </c>
      <c r="G53" s="44">
        <f>IF(ISBLANK('Rate Calculations'!$K53),"",'Rate Calculations'!$K53)</f>
        <v>0</v>
      </c>
      <c r="H53" s="377">
        <f>IF(ISBLANK('Rate Calculations'!$L53),"",'Rate Calculations'!$L53)</f>
        <v>0</v>
      </c>
      <c r="I53" s="377">
        <f>IF(ISBLANK('Rate Calculations'!$M53),"",'Rate Calculations'!$M53)</f>
        <v>0</v>
      </c>
      <c r="J53" s="24">
        <f>IF(ISBLANK('Rate Calculations'!$N53),"",'Rate Calculations'!$N53)</f>
        <v>0</v>
      </c>
      <c r="K53" s="24">
        <f>IF(ISBLANK('Rate Calculations'!$O53),"",'Rate Calculations'!$O53)</f>
        <v>0</v>
      </c>
      <c r="L53" s="46">
        <f>IF(ISBLANK('Rate Calculations'!$P53),"",'Rate Calculations'!$P53)</f>
        <v>0</v>
      </c>
      <c r="M53" s="158">
        <f>IF(ISBLANK('Rate Calculations'!$Q53),"",'Rate Calculations'!$Q53)</f>
        <v>0</v>
      </c>
      <c r="N53" s="158">
        <f>IF(ISBLANK('Rate Calculations'!$R53),"",'Rate Calculations'!$R53)</f>
        <v>0</v>
      </c>
      <c r="O53" s="24" t="e">
        <f>IF(ISBLANK('Rate Calculations'!$S53),"",'Rate Calculations'!$S53)</f>
        <v>#REF!</v>
      </c>
      <c r="P53" s="27" t="e">
        <f>IF(ISBLANK('Rate Calculations'!$U53),"",'Rate Calculations'!$T53)</f>
        <v>#REF!</v>
      </c>
      <c r="Q53" s="153" t="str">
        <f>IF(ISBLANK('Rate Calculations'!$A53),"",'Rate Calculations'!$A53)</f>
        <v xml:space="preserve"> </v>
      </c>
      <c r="R53" s="154" t="str">
        <f>IF(ISBLANK('Rate Calculations'!$B53),"",'Rate Calculations'!$B53)</f>
        <v xml:space="preserve">  </v>
      </c>
      <c r="S53" s="44">
        <f>IF(ISBLANK('Rate Calculations'!$U53),"",'Rate Calculations'!$U53)</f>
        <v>0</v>
      </c>
      <c r="T53" s="44">
        <f>IF(ISBLANK('Rate Calculations'!$V53),"",'Rate Calculations'!$V53)</f>
        <v>0</v>
      </c>
      <c r="U53" s="377">
        <f>IF(ISBLANK('Rate Calculations'!$H53),"",'Rate Calculations'!$H53)</f>
        <v>1.7500000000000002E-2</v>
      </c>
      <c r="V53" s="44">
        <f>IF(ISBLANK('Rate Calculations'!$W53),"",'Rate Calculations'!$W53)</f>
        <v>0</v>
      </c>
      <c r="W53" s="45">
        <f>IF(ISBLANK('Rate Calculations'!$J53),"",'Rate Calculations'!$J53)</f>
        <v>3.5000000000000003E-2</v>
      </c>
      <c r="X53" s="101">
        <f>IF(ISBLANK('Rate Calculations'!$X53),"",'Rate Calculations'!$X53)</f>
        <v>0</v>
      </c>
      <c r="Y53" s="101">
        <f>IF(ISBLANK('Rate Calculations'!$Y53),"",'Rate Calculations'!$Y53)</f>
        <v>0</v>
      </c>
      <c r="Z53" s="44">
        <f>IF(ISBLANK('Rate Calculations'!$Z53),"",'Rate Calculations'!$Z53)</f>
        <v>0</v>
      </c>
      <c r="AA53" s="44">
        <f>IF(ISBLANK('Rate Calculations'!$AA53),"",'Rate Calculations'!$AA53)</f>
        <v>0</v>
      </c>
      <c r="AB53" s="101">
        <f>IF(ISBLANK('Rate Calculations'!$AB53),"",'Rate Calculations'!$AB53)</f>
        <v>0</v>
      </c>
      <c r="AC53" s="163">
        <f>IF(ISBLANK('Rate Calculations'!$AC53),"",'Rate Calculations'!$AC53)</f>
        <v>0</v>
      </c>
      <c r="AD53" s="163">
        <f>IF(ISBLANK('Rate Calculations'!$AD53),"",'Rate Calculations'!$AD53)</f>
        <v>0</v>
      </c>
      <c r="AE53" s="44" t="e">
        <f>IF(ISBLANK('Rate Calculations'!$AE53),"",'Rate Calculations'!$AE53)</f>
        <v>#REF!</v>
      </c>
      <c r="AF53" s="160" t="e">
        <f>IF(ISBLANK('Rate Calculations'!$AF53),"",'Rate Calculations'!$AF53)</f>
        <v>#REF!</v>
      </c>
    </row>
    <row r="54" spans="1:32">
      <c r="A54" s="153" t="str">
        <f>IF(ISBLANK('Rate Calculations'!$A54),"",'Rate Calculations'!$A54)</f>
        <v xml:space="preserve"> </v>
      </c>
      <c r="B54" s="154" t="str">
        <f>IF(ISBLANK('Rate Calculations'!$B54),"",'Rate Calculations'!$B54)</f>
        <v xml:space="preserve">  </v>
      </c>
      <c r="C54" s="44" t="str">
        <f>IF(ISBLANK('Rate Calculations'!$G54),"",'Rate Calculations'!$G54)</f>
        <v/>
      </c>
      <c r="D54" s="377">
        <f>IF(ISBLANK('Rate Calculations'!$H54),"",'Rate Calculations'!$H54)</f>
        <v>1.7500000000000002E-2</v>
      </c>
      <c r="E54" s="44">
        <f>IF(ISBLANK('Rate Calculations'!$I54),"",'Rate Calculations'!$I54)</f>
        <v>0</v>
      </c>
      <c r="F54" s="45">
        <f>IF(ISBLANK('Rate Calculations'!$J54),"",'Rate Calculations'!$J54)</f>
        <v>3.5000000000000003E-2</v>
      </c>
      <c r="G54" s="44">
        <f>IF(ISBLANK('Rate Calculations'!$K54),"",'Rate Calculations'!$K54)</f>
        <v>0</v>
      </c>
      <c r="H54" s="377">
        <f>IF(ISBLANK('Rate Calculations'!$L54),"",'Rate Calculations'!$L54)</f>
        <v>0</v>
      </c>
      <c r="I54" s="377">
        <f>IF(ISBLANK('Rate Calculations'!$M54),"",'Rate Calculations'!$M54)</f>
        <v>0</v>
      </c>
      <c r="J54" s="24">
        <f>IF(ISBLANK('Rate Calculations'!$N54),"",'Rate Calculations'!$N54)</f>
        <v>0</v>
      </c>
      <c r="K54" s="24">
        <f>IF(ISBLANK('Rate Calculations'!$O54),"",'Rate Calculations'!$O54)</f>
        <v>0</v>
      </c>
      <c r="L54" s="46">
        <f>IF(ISBLANK('Rate Calculations'!$P54),"",'Rate Calculations'!$P54)</f>
        <v>0</v>
      </c>
      <c r="M54" s="158">
        <f>IF(ISBLANK('Rate Calculations'!$Q54),"",'Rate Calculations'!$Q54)</f>
        <v>0</v>
      </c>
      <c r="N54" s="158">
        <f>IF(ISBLANK('Rate Calculations'!$R54),"",'Rate Calculations'!$R54)</f>
        <v>0</v>
      </c>
      <c r="O54" s="24" t="e">
        <f>IF(ISBLANK('Rate Calculations'!$S54),"",'Rate Calculations'!$S54)</f>
        <v>#REF!</v>
      </c>
      <c r="P54" s="27" t="e">
        <f>IF(ISBLANK('Rate Calculations'!$U54),"",'Rate Calculations'!$T54)</f>
        <v>#REF!</v>
      </c>
      <c r="Q54" s="153" t="str">
        <f>IF(ISBLANK('Rate Calculations'!$A54),"",'Rate Calculations'!$A54)</f>
        <v xml:space="preserve"> </v>
      </c>
      <c r="R54" s="154" t="str">
        <f>IF(ISBLANK('Rate Calculations'!$B54),"",'Rate Calculations'!$B54)</f>
        <v xml:space="preserve">  </v>
      </c>
      <c r="S54" s="44">
        <f>IF(ISBLANK('Rate Calculations'!$U54),"",'Rate Calculations'!$U54)</f>
        <v>0</v>
      </c>
      <c r="T54" s="44">
        <f>IF(ISBLANK('Rate Calculations'!$V54),"",'Rate Calculations'!$V54)</f>
        <v>0</v>
      </c>
      <c r="U54" s="377">
        <f>IF(ISBLANK('Rate Calculations'!$H54),"",'Rate Calculations'!$H54)</f>
        <v>1.7500000000000002E-2</v>
      </c>
      <c r="V54" s="44">
        <f>IF(ISBLANK('Rate Calculations'!$W54),"",'Rate Calculations'!$W54)</f>
        <v>0</v>
      </c>
      <c r="W54" s="45">
        <f>IF(ISBLANK('Rate Calculations'!$J54),"",'Rate Calculations'!$J54)</f>
        <v>3.5000000000000003E-2</v>
      </c>
      <c r="X54" s="101">
        <f>IF(ISBLANK('Rate Calculations'!$X54),"",'Rate Calculations'!$X54)</f>
        <v>0</v>
      </c>
      <c r="Y54" s="101">
        <f>IF(ISBLANK('Rate Calculations'!$Y54),"",'Rate Calculations'!$Y54)</f>
        <v>0</v>
      </c>
      <c r="Z54" s="44">
        <f>IF(ISBLANK('Rate Calculations'!$Z54),"",'Rate Calculations'!$Z54)</f>
        <v>0</v>
      </c>
      <c r="AA54" s="44">
        <f>IF(ISBLANK('Rate Calculations'!$AA54),"",'Rate Calculations'!$AA54)</f>
        <v>0</v>
      </c>
      <c r="AB54" s="101">
        <f>IF(ISBLANK('Rate Calculations'!$AB54),"",'Rate Calculations'!$AB54)</f>
        <v>0</v>
      </c>
      <c r="AC54" s="163">
        <f>IF(ISBLANK('Rate Calculations'!$AC54),"",'Rate Calculations'!$AC54)</f>
        <v>0</v>
      </c>
      <c r="AD54" s="163">
        <f>IF(ISBLANK('Rate Calculations'!$AD54),"",'Rate Calculations'!$AD54)</f>
        <v>0</v>
      </c>
      <c r="AE54" s="44" t="e">
        <f>IF(ISBLANK('Rate Calculations'!$AE54),"",'Rate Calculations'!$AE54)</f>
        <v>#REF!</v>
      </c>
      <c r="AF54" s="160" t="e">
        <f>IF(ISBLANK('Rate Calculations'!$AF54),"",'Rate Calculations'!$AF54)</f>
        <v>#REF!</v>
      </c>
    </row>
    <row r="55" spans="1:32">
      <c r="A55" s="153" t="str">
        <f>IF(ISBLANK('Rate Calculations'!$A55),"",'Rate Calculations'!$A55)</f>
        <v xml:space="preserve"> </v>
      </c>
      <c r="B55" s="154" t="str">
        <f>IF(ISBLANK('Rate Calculations'!$B55),"",'Rate Calculations'!$B55)</f>
        <v xml:space="preserve">  </v>
      </c>
      <c r="C55" s="44" t="str">
        <f>IF(ISBLANK('Rate Calculations'!$G55),"",'Rate Calculations'!$G55)</f>
        <v/>
      </c>
      <c r="D55" s="377">
        <f>IF(ISBLANK('Rate Calculations'!$H55),"",'Rate Calculations'!$H55)</f>
        <v>1.7500000000000002E-2</v>
      </c>
      <c r="E55" s="44">
        <f>IF(ISBLANK('Rate Calculations'!$I55),"",'Rate Calculations'!$I55)</f>
        <v>0</v>
      </c>
      <c r="F55" s="45">
        <f>IF(ISBLANK('Rate Calculations'!$J55),"",'Rate Calculations'!$J55)</f>
        <v>3.5000000000000003E-2</v>
      </c>
      <c r="G55" s="44">
        <f>IF(ISBLANK('Rate Calculations'!$K55),"",'Rate Calculations'!$K55)</f>
        <v>0</v>
      </c>
      <c r="H55" s="377">
        <f>IF(ISBLANK('Rate Calculations'!$L55),"",'Rate Calculations'!$L55)</f>
        <v>0</v>
      </c>
      <c r="I55" s="377">
        <f>IF(ISBLANK('Rate Calculations'!$M55),"",'Rate Calculations'!$M55)</f>
        <v>0</v>
      </c>
      <c r="J55" s="24">
        <f>IF(ISBLANK('Rate Calculations'!$N55),"",'Rate Calculations'!$N55)</f>
        <v>0</v>
      </c>
      <c r="K55" s="24">
        <f>IF(ISBLANK('Rate Calculations'!$O55),"",'Rate Calculations'!$O55)</f>
        <v>0</v>
      </c>
      <c r="L55" s="46">
        <f>IF(ISBLANK('Rate Calculations'!$P55),"",'Rate Calculations'!$P55)</f>
        <v>0</v>
      </c>
      <c r="M55" s="158">
        <f>IF(ISBLANK('Rate Calculations'!$Q55),"",'Rate Calculations'!$Q55)</f>
        <v>0</v>
      </c>
      <c r="N55" s="158">
        <f>IF(ISBLANK('Rate Calculations'!$R55),"",'Rate Calculations'!$R55)</f>
        <v>0</v>
      </c>
      <c r="O55" s="24" t="e">
        <f>IF(ISBLANK('Rate Calculations'!$S55),"",'Rate Calculations'!$S55)</f>
        <v>#REF!</v>
      </c>
      <c r="P55" s="27" t="e">
        <f>IF(ISBLANK('Rate Calculations'!$U55),"",'Rate Calculations'!$T55)</f>
        <v>#REF!</v>
      </c>
      <c r="Q55" s="153" t="str">
        <f>IF(ISBLANK('Rate Calculations'!$A55),"",'Rate Calculations'!$A55)</f>
        <v xml:space="preserve"> </v>
      </c>
      <c r="R55" s="154" t="str">
        <f>IF(ISBLANK('Rate Calculations'!$B55),"",'Rate Calculations'!$B55)</f>
        <v xml:space="preserve">  </v>
      </c>
      <c r="S55" s="44">
        <f>IF(ISBLANK('Rate Calculations'!$U55),"",'Rate Calculations'!$U55)</f>
        <v>0</v>
      </c>
      <c r="T55" s="44">
        <f>IF(ISBLANK('Rate Calculations'!$V55),"",'Rate Calculations'!$V55)</f>
        <v>0</v>
      </c>
      <c r="U55" s="377">
        <f>IF(ISBLANK('Rate Calculations'!$H55),"",'Rate Calculations'!$H55)</f>
        <v>1.7500000000000002E-2</v>
      </c>
      <c r="V55" s="44">
        <f>IF(ISBLANK('Rate Calculations'!$W55),"",'Rate Calculations'!$W55)</f>
        <v>0</v>
      </c>
      <c r="W55" s="45">
        <f>IF(ISBLANK('Rate Calculations'!$J55),"",'Rate Calculations'!$J55)</f>
        <v>3.5000000000000003E-2</v>
      </c>
      <c r="X55" s="101">
        <f>IF(ISBLANK('Rate Calculations'!$X55),"",'Rate Calculations'!$X55)</f>
        <v>0</v>
      </c>
      <c r="Y55" s="101">
        <f>IF(ISBLANK('Rate Calculations'!$Y55),"",'Rate Calculations'!$Y55)</f>
        <v>0</v>
      </c>
      <c r="Z55" s="44">
        <f>IF(ISBLANK('Rate Calculations'!$Z55),"",'Rate Calculations'!$Z55)</f>
        <v>0</v>
      </c>
      <c r="AA55" s="44">
        <f>IF(ISBLANK('Rate Calculations'!$AA55),"",'Rate Calculations'!$AA55)</f>
        <v>0</v>
      </c>
      <c r="AB55" s="101">
        <f>IF(ISBLANK('Rate Calculations'!$AB55),"",'Rate Calculations'!$AB55)</f>
        <v>0</v>
      </c>
      <c r="AC55" s="163">
        <f>IF(ISBLANK('Rate Calculations'!$AC55),"",'Rate Calculations'!$AC55)</f>
        <v>0</v>
      </c>
      <c r="AD55" s="163">
        <f>IF(ISBLANK('Rate Calculations'!$AD55),"",'Rate Calculations'!$AD55)</f>
        <v>0</v>
      </c>
      <c r="AE55" s="44" t="e">
        <f>IF(ISBLANK('Rate Calculations'!$AE55),"",'Rate Calculations'!$AE55)</f>
        <v>#REF!</v>
      </c>
      <c r="AF55" s="160" t="e">
        <f>IF(ISBLANK('Rate Calculations'!$AF55),"",'Rate Calculations'!$AF55)</f>
        <v>#REF!</v>
      </c>
    </row>
    <row r="56" spans="1:32">
      <c r="A56" s="153" t="str">
        <f>IF(ISBLANK('Rate Calculations'!$A56),"",'Rate Calculations'!$A56)</f>
        <v xml:space="preserve"> </v>
      </c>
      <c r="B56" s="154" t="str">
        <f>IF(ISBLANK('Rate Calculations'!$B56),"",'Rate Calculations'!$B56)</f>
        <v xml:space="preserve">  </v>
      </c>
      <c r="C56" s="44" t="str">
        <f>IF(ISBLANK('Rate Calculations'!$G56),"",'Rate Calculations'!$G56)</f>
        <v/>
      </c>
      <c r="D56" s="377">
        <f>IF(ISBLANK('Rate Calculations'!$H56),"",'Rate Calculations'!$H56)</f>
        <v>1.7500000000000002E-2</v>
      </c>
      <c r="E56" s="44">
        <f>IF(ISBLANK('Rate Calculations'!$I56),"",'Rate Calculations'!$I56)</f>
        <v>0</v>
      </c>
      <c r="F56" s="45">
        <f>IF(ISBLANK('Rate Calculations'!$J56),"",'Rate Calculations'!$J56)</f>
        <v>3.5000000000000003E-2</v>
      </c>
      <c r="G56" s="44">
        <f>IF(ISBLANK('Rate Calculations'!$K56),"",'Rate Calculations'!$K56)</f>
        <v>0</v>
      </c>
      <c r="H56" s="377">
        <f>IF(ISBLANK('Rate Calculations'!$L56),"",'Rate Calculations'!$L56)</f>
        <v>0</v>
      </c>
      <c r="I56" s="377">
        <f>IF(ISBLANK('Rate Calculations'!$M56),"",'Rate Calculations'!$M56)</f>
        <v>0</v>
      </c>
      <c r="J56" s="24">
        <f>IF(ISBLANK('Rate Calculations'!$N56),"",'Rate Calculations'!$N56)</f>
        <v>0</v>
      </c>
      <c r="K56" s="24">
        <f>IF(ISBLANK('Rate Calculations'!$O56),"",'Rate Calculations'!$O56)</f>
        <v>0</v>
      </c>
      <c r="L56" s="46">
        <f>IF(ISBLANK('Rate Calculations'!$P56),"",'Rate Calculations'!$P56)</f>
        <v>0</v>
      </c>
      <c r="M56" s="158">
        <f>IF(ISBLANK('Rate Calculations'!$Q56),"",'Rate Calculations'!$Q56)</f>
        <v>0</v>
      </c>
      <c r="N56" s="158">
        <f>IF(ISBLANK('Rate Calculations'!$R56),"",'Rate Calculations'!$R56)</f>
        <v>0</v>
      </c>
      <c r="O56" s="24" t="e">
        <f>IF(ISBLANK('Rate Calculations'!$S56),"",'Rate Calculations'!$S56)</f>
        <v>#REF!</v>
      </c>
      <c r="P56" s="27" t="e">
        <f>IF(ISBLANK('Rate Calculations'!$U56),"",'Rate Calculations'!$T56)</f>
        <v>#REF!</v>
      </c>
      <c r="Q56" s="153" t="str">
        <f>IF(ISBLANK('Rate Calculations'!$A56),"",'Rate Calculations'!$A56)</f>
        <v xml:space="preserve"> </v>
      </c>
      <c r="R56" s="154" t="str">
        <f>IF(ISBLANK('Rate Calculations'!$B56),"",'Rate Calculations'!$B56)</f>
        <v xml:space="preserve">  </v>
      </c>
      <c r="S56" s="44">
        <f>IF(ISBLANK('Rate Calculations'!$U56),"",'Rate Calculations'!$U56)</f>
        <v>0</v>
      </c>
      <c r="T56" s="44">
        <f>IF(ISBLANK('Rate Calculations'!$V56),"",'Rate Calculations'!$V56)</f>
        <v>0</v>
      </c>
      <c r="U56" s="377">
        <f>IF(ISBLANK('Rate Calculations'!$H56),"",'Rate Calculations'!$H56)</f>
        <v>1.7500000000000002E-2</v>
      </c>
      <c r="V56" s="44">
        <f>IF(ISBLANK('Rate Calculations'!$W56),"",'Rate Calculations'!$W56)</f>
        <v>0</v>
      </c>
      <c r="W56" s="45">
        <f>IF(ISBLANK('Rate Calculations'!$J56),"",'Rate Calculations'!$J56)</f>
        <v>3.5000000000000003E-2</v>
      </c>
      <c r="X56" s="101">
        <f>IF(ISBLANK('Rate Calculations'!$X56),"",'Rate Calculations'!$X56)</f>
        <v>0</v>
      </c>
      <c r="Y56" s="101">
        <f>IF(ISBLANK('Rate Calculations'!$Y56),"",'Rate Calculations'!$Y56)</f>
        <v>0</v>
      </c>
      <c r="Z56" s="44">
        <f>IF(ISBLANK('Rate Calculations'!$Z56),"",'Rate Calculations'!$Z56)</f>
        <v>0</v>
      </c>
      <c r="AA56" s="44">
        <f>IF(ISBLANK('Rate Calculations'!$AA56),"",'Rate Calculations'!$AA56)</f>
        <v>0</v>
      </c>
      <c r="AB56" s="101">
        <f>IF(ISBLANK('Rate Calculations'!$AB56),"",'Rate Calculations'!$AB56)</f>
        <v>0</v>
      </c>
      <c r="AC56" s="163">
        <f>IF(ISBLANK('Rate Calculations'!$AC56),"",'Rate Calculations'!$AC56)</f>
        <v>0</v>
      </c>
      <c r="AD56" s="163">
        <f>IF(ISBLANK('Rate Calculations'!$AD56),"",'Rate Calculations'!$AD56)</f>
        <v>0</v>
      </c>
      <c r="AE56" s="44" t="e">
        <f>IF(ISBLANK('Rate Calculations'!$AE56),"",'Rate Calculations'!$AE56)</f>
        <v>#REF!</v>
      </c>
      <c r="AF56" s="160" t="e">
        <f>IF(ISBLANK('Rate Calculations'!$AF56),"",'Rate Calculations'!$AF56)</f>
        <v>#REF!</v>
      </c>
    </row>
    <row r="57" spans="1:32">
      <c r="A57" s="153" t="str">
        <f>IF(ISBLANK('Rate Calculations'!$A57),"",'Rate Calculations'!$A57)</f>
        <v xml:space="preserve"> </v>
      </c>
      <c r="B57" s="154" t="str">
        <f>IF(ISBLANK('Rate Calculations'!$B57),"",'Rate Calculations'!$B57)</f>
        <v xml:space="preserve">  </v>
      </c>
      <c r="C57" s="44" t="str">
        <f>IF(ISBLANK('Rate Calculations'!$G57),"",'Rate Calculations'!$G57)</f>
        <v/>
      </c>
      <c r="D57" s="377">
        <f>IF(ISBLANK('Rate Calculations'!$H57),"",'Rate Calculations'!$H57)</f>
        <v>1.7500000000000002E-2</v>
      </c>
      <c r="E57" s="44">
        <f>IF(ISBLANK('Rate Calculations'!$I57),"",'Rate Calculations'!$I57)</f>
        <v>0</v>
      </c>
      <c r="F57" s="45">
        <f>IF(ISBLANK('Rate Calculations'!$J57),"",'Rate Calculations'!$J57)</f>
        <v>3.5000000000000003E-2</v>
      </c>
      <c r="G57" s="44">
        <f>IF(ISBLANK('Rate Calculations'!$K57),"",'Rate Calculations'!$K57)</f>
        <v>0</v>
      </c>
      <c r="H57" s="377">
        <f>IF(ISBLANK('Rate Calculations'!$L57),"",'Rate Calculations'!$L57)</f>
        <v>0</v>
      </c>
      <c r="I57" s="377">
        <f>IF(ISBLANK('Rate Calculations'!$M57),"",'Rate Calculations'!$M57)</f>
        <v>0</v>
      </c>
      <c r="J57" s="24">
        <f>IF(ISBLANK('Rate Calculations'!$N57),"",'Rate Calculations'!$N57)</f>
        <v>0</v>
      </c>
      <c r="K57" s="24">
        <f>IF(ISBLANK('Rate Calculations'!$O57),"",'Rate Calculations'!$O57)</f>
        <v>0</v>
      </c>
      <c r="L57" s="46">
        <f>IF(ISBLANK('Rate Calculations'!$P57),"",'Rate Calculations'!$P57)</f>
        <v>0</v>
      </c>
      <c r="M57" s="158">
        <f>IF(ISBLANK('Rate Calculations'!$Q57),"",'Rate Calculations'!$Q57)</f>
        <v>0</v>
      </c>
      <c r="N57" s="158">
        <f>IF(ISBLANK('Rate Calculations'!$R57),"",'Rate Calculations'!$R57)</f>
        <v>0</v>
      </c>
      <c r="O57" s="24" t="e">
        <f>IF(ISBLANK('Rate Calculations'!$S57),"",'Rate Calculations'!$S57)</f>
        <v>#REF!</v>
      </c>
      <c r="P57" s="27" t="e">
        <f>IF(ISBLANK('Rate Calculations'!$U57),"",'Rate Calculations'!$T57)</f>
        <v>#REF!</v>
      </c>
      <c r="Q57" s="153" t="str">
        <f>IF(ISBLANK('Rate Calculations'!$A57),"",'Rate Calculations'!$A57)</f>
        <v xml:space="preserve"> </v>
      </c>
      <c r="R57" s="154" t="str">
        <f>IF(ISBLANK('Rate Calculations'!$B57),"",'Rate Calculations'!$B57)</f>
        <v xml:space="preserve">  </v>
      </c>
      <c r="S57" s="44">
        <f>IF(ISBLANK('Rate Calculations'!$U57),"",'Rate Calculations'!$U57)</f>
        <v>0</v>
      </c>
      <c r="T57" s="44">
        <f>IF(ISBLANK('Rate Calculations'!$V57),"",'Rate Calculations'!$V57)</f>
        <v>0</v>
      </c>
      <c r="U57" s="377">
        <f>IF(ISBLANK('Rate Calculations'!$H57),"",'Rate Calculations'!$H57)</f>
        <v>1.7500000000000002E-2</v>
      </c>
      <c r="V57" s="44">
        <f>IF(ISBLANK('Rate Calculations'!$W57),"",'Rate Calculations'!$W57)</f>
        <v>0</v>
      </c>
      <c r="W57" s="45">
        <f>IF(ISBLANK('Rate Calculations'!$J57),"",'Rate Calculations'!$J57)</f>
        <v>3.5000000000000003E-2</v>
      </c>
      <c r="X57" s="101">
        <f>IF(ISBLANK('Rate Calculations'!$X57),"",'Rate Calculations'!$X57)</f>
        <v>0</v>
      </c>
      <c r="Y57" s="101">
        <f>IF(ISBLANK('Rate Calculations'!$Y57),"",'Rate Calculations'!$Y57)</f>
        <v>0</v>
      </c>
      <c r="Z57" s="44">
        <f>IF(ISBLANK('Rate Calculations'!$Z57),"",'Rate Calculations'!$Z57)</f>
        <v>0</v>
      </c>
      <c r="AA57" s="44">
        <f>IF(ISBLANK('Rate Calculations'!$AA57),"",'Rate Calculations'!$AA57)</f>
        <v>0</v>
      </c>
      <c r="AB57" s="101">
        <f>IF(ISBLANK('Rate Calculations'!$AB57),"",'Rate Calculations'!$AB57)</f>
        <v>0</v>
      </c>
      <c r="AC57" s="163">
        <f>IF(ISBLANK('Rate Calculations'!$AC57),"",'Rate Calculations'!$AC57)</f>
        <v>0</v>
      </c>
      <c r="AD57" s="163">
        <f>IF(ISBLANK('Rate Calculations'!$AD57),"",'Rate Calculations'!$AD57)</f>
        <v>0</v>
      </c>
      <c r="AE57" s="44" t="e">
        <f>IF(ISBLANK('Rate Calculations'!$AE57),"",'Rate Calculations'!$AE57)</f>
        <v>#REF!</v>
      </c>
      <c r="AF57" s="160" t="e">
        <f>IF(ISBLANK('Rate Calculations'!$AF57),"",'Rate Calculations'!$AF57)</f>
        <v>#REF!</v>
      </c>
    </row>
    <row r="58" spans="1:32">
      <c r="A58" s="153" t="str">
        <f>IF(ISBLANK('Rate Calculations'!$A58),"",'Rate Calculations'!$A58)</f>
        <v xml:space="preserve"> </v>
      </c>
      <c r="B58" s="154" t="str">
        <f>IF(ISBLANK('Rate Calculations'!$B58),"",'Rate Calculations'!$B58)</f>
        <v xml:space="preserve">  </v>
      </c>
      <c r="C58" s="44" t="str">
        <f>IF(ISBLANK('Rate Calculations'!$G58),"",'Rate Calculations'!$G58)</f>
        <v/>
      </c>
      <c r="D58" s="377">
        <f>IF(ISBLANK('Rate Calculations'!$H58),"",'Rate Calculations'!$H58)</f>
        <v>1.7500000000000002E-2</v>
      </c>
      <c r="E58" s="44">
        <f>IF(ISBLANK('Rate Calculations'!$I58),"",'Rate Calculations'!$I58)</f>
        <v>0</v>
      </c>
      <c r="F58" s="45">
        <f>IF(ISBLANK('Rate Calculations'!$J58),"",'Rate Calculations'!$J58)</f>
        <v>3.5000000000000003E-2</v>
      </c>
      <c r="G58" s="44">
        <f>IF(ISBLANK('Rate Calculations'!$K58),"",'Rate Calculations'!$K58)</f>
        <v>0</v>
      </c>
      <c r="H58" s="377">
        <f>IF(ISBLANK('Rate Calculations'!$L58),"",'Rate Calculations'!$L58)</f>
        <v>0</v>
      </c>
      <c r="I58" s="377">
        <f>IF(ISBLANK('Rate Calculations'!$M58),"",'Rate Calculations'!$M58)</f>
        <v>0</v>
      </c>
      <c r="J58" s="24">
        <f>IF(ISBLANK('Rate Calculations'!$N58),"",'Rate Calculations'!$N58)</f>
        <v>0</v>
      </c>
      <c r="K58" s="24">
        <f>IF(ISBLANK('Rate Calculations'!$O58),"",'Rate Calculations'!$O58)</f>
        <v>0</v>
      </c>
      <c r="L58" s="46">
        <f>IF(ISBLANK('Rate Calculations'!$P58),"",'Rate Calculations'!$P58)</f>
        <v>0</v>
      </c>
      <c r="M58" s="158">
        <f>IF(ISBLANK('Rate Calculations'!$Q58),"",'Rate Calculations'!$Q58)</f>
        <v>0</v>
      </c>
      <c r="N58" s="158">
        <f>IF(ISBLANK('Rate Calculations'!$R58),"",'Rate Calculations'!$R58)</f>
        <v>0</v>
      </c>
      <c r="O58" s="24" t="e">
        <f>IF(ISBLANK('Rate Calculations'!$S58),"",'Rate Calculations'!$S58)</f>
        <v>#REF!</v>
      </c>
      <c r="P58" s="27" t="e">
        <f>IF(ISBLANK('Rate Calculations'!$U58),"",'Rate Calculations'!$T58)</f>
        <v>#REF!</v>
      </c>
      <c r="Q58" s="153" t="str">
        <f>IF(ISBLANK('Rate Calculations'!$A58),"",'Rate Calculations'!$A58)</f>
        <v xml:space="preserve"> </v>
      </c>
      <c r="R58" s="154" t="str">
        <f>IF(ISBLANK('Rate Calculations'!$B58),"",'Rate Calculations'!$B58)</f>
        <v xml:space="preserve">  </v>
      </c>
      <c r="S58" s="44">
        <f>IF(ISBLANK('Rate Calculations'!$U58),"",'Rate Calculations'!$U58)</f>
        <v>0</v>
      </c>
      <c r="T58" s="44">
        <f>IF(ISBLANK('Rate Calculations'!$V58),"",'Rate Calculations'!$V58)</f>
        <v>0</v>
      </c>
      <c r="U58" s="377">
        <f>IF(ISBLANK('Rate Calculations'!$H58),"",'Rate Calculations'!$H58)</f>
        <v>1.7500000000000002E-2</v>
      </c>
      <c r="V58" s="44">
        <f>IF(ISBLANK('Rate Calculations'!$W58),"",'Rate Calculations'!$W58)</f>
        <v>0</v>
      </c>
      <c r="W58" s="45">
        <f>IF(ISBLANK('Rate Calculations'!$J58),"",'Rate Calculations'!$J58)</f>
        <v>3.5000000000000003E-2</v>
      </c>
      <c r="X58" s="101">
        <f>IF(ISBLANK('Rate Calculations'!$X58),"",'Rate Calculations'!$X58)</f>
        <v>0</v>
      </c>
      <c r="Y58" s="101">
        <f>IF(ISBLANK('Rate Calculations'!$Y58),"",'Rate Calculations'!$Y58)</f>
        <v>0</v>
      </c>
      <c r="Z58" s="44">
        <f>IF(ISBLANK('Rate Calculations'!$Z58),"",'Rate Calculations'!$Z58)</f>
        <v>0</v>
      </c>
      <c r="AA58" s="44">
        <f>IF(ISBLANK('Rate Calculations'!$AA58),"",'Rate Calculations'!$AA58)</f>
        <v>0</v>
      </c>
      <c r="AB58" s="101">
        <f>IF(ISBLANK('Rate Calculations'!$AB58),"",'Rate Calculations'!$AB58)</f>
        <v>0</v>
      </c>
      <c r="AC58" s="163">
        <f>IF(ISBLANK('Rate Calculations'!$AC58),"",'Rate Calculations'!$AC58)</f>
        <v>0</v>
      </c>
      <c r="AD58" s="163">
        <f>IF(ISBLANK('Rate Calculations'!$AD58),"",'Rate Calculations'!$AD58)</f>
        <v>0</v>
      </c>
      <c r="AE58" s="44" t="e">
        <f>IF(ISBLANK('Rate Calculations'!$AE58),"",'Rate Calculations'!$AE58)</f>
        <v>#REF!</v>
      </c>
      <c r="AF58" s="160" t="e">
        <f>IF(ISBLANK('Rate Calculations'!$AF58),"",'Rate Calculations'!$AF58)</f>
        <v>#REF!</v>
      </c>
    </row>
    <row r="59" spans="1:32">
      <c r="A59" s="153" t="str">
        <f>IF(ISBLANK('Rate Calculations'!$A59),"",'Rate Calculations'!$A59)</f>
        <v xml:space="preserve"> </v>
      </c>
      <c r="B59" s="154" t="str">
        <f>IF(ISBLANK('Rate Calculations'!$B59),"",'Rate Calculations'!$B59)</f>
        <v xml:space="preserve">  </v>
      </c>
      <c r="C59" s="44" t="str">
        <f>IF(ISBLANK('Rate Calculations'!$G59),"",'Rate Calculations'!$G59)</f>
        <v/>
      </c>
      <c r="D59" s="377">
        <f>IF(ISBLANK('Rate Calculations'!$H59),"",'Rate Calculations'!$H59)</f>
        <v>1.7500000000000002E-2</v>
      </c>
      <c r="E59" s="44">
        <f>IF(ISBLANK('Rate Calculations'!$I59),"",'Rate Calculations'!$I59)</f>
        <v>0</v>
      </c>
      <c r="F59" s="45">
        <f>IF(ISBLANK('Rate Calculations'!$J59),"",'Rate Calculations'!$J59)</f>
        <v>3.5000000000000003E-2</v>
      </c>
      <c r="G59" s="44">
        <f>IF(ISBLANK('Rate Calculations'!$K59),"",'Rate Calculations'!$K59)</f>
        <v>0</v>
      </c>
      <c r="H59" s="377">
        <f>IF(ISBLANK('Rate Calculations'!$L59),"",'Rate Calculations'!$L59)</f>
        <v>0</v>
      </c>
      <c r="I59" s="377">
        <f>IF(ISBLANK('Rate Calculations'!$M59),"",'Rate Calculations'!$M59)</f>
        <v>0</v>
      </c>
      <c r="J59" s="24">
        <f>IF(ISBLANK('Rate Calculations'!$N59),"",'Rate Calculations'!$N59)</f>
        <v>0</v>
      </c>
      <c r="K59" s="24">
        <f>IF(ISBLANK('Rate Calculations'!$O59),"",'Rate Calculations'!$O59)</f>
        <v>0</v>
      </c>
      <c r="L59" s="46">
        <f>IF(ISBLANK('Rate Calculations'!$P59),"",'Rate Calculations'!$P59)</f>
        <v>0</v>
      </c>
      <c r="M59" s="158">
        <f>IF(ISBLANK('Rate Calculations'!$Q59),"",'Rate Calculations'!$Q59)</f>
        <v>0</v>
      </c>
      <c r="N59" s="158">
        <f>IF(ISBLANK('Rate Calculations'!$R59),"",'Rate Calculations'!$R59)</f>
        <v>0</v>
      </c>
      <c r="O59" s="24" t="e">
        <f>IF(ISBLANK('Rate Calculations'!$S59),"",'Rate Calculations'!$S59)</f>
        <v>#REF!</v>
      </c>
      <c r="P59" s="27" t="e">
        <f>IF(ISBLANK('Rate Calculations'!$U59),"",'Rate Calculations'!$T59)</f>
        <v>#REF!</v>
      </c>
      <c r="Q59" s="153" t="str">
        <f>IF(ISBLANK('Rate Calculations'!$A59),"",'Rate Calculations'!$A59)</f>
        <v xml:space="preserve"> </v>
      </c>
      <c r="R59" s="154" t="str">
        <f>IF(ISBLANK('Rate Calculations'!$B59),"",'Rate Calculations'!$B59)</f>
        <v xml:space="preserve">  </v>
      </c>
      <c r="S59" s="44">
        <f>IF(ISBLANK('Rate Calculations'!$U59),"",'Rate Calculations'!$U59)</f>
        <v>0</v>
      </c>
      <c r="T59" s="44">
        <f>IF(ISBLANK('Rate Calculations'!$V59),"",'Rate Calculations'!$V59)</f>
        <v>0</v>
      </c>
      <c r="U59" s="377">
        <f>IF(ISBLANK('Rate Calculations'!$H59),"",'Rate Calculations'!$H59)</f>
        <v>1.7500000000000002E-2</v>
      </c>
      <c r="V59" s="44">
        <f>IF(ISBLANK('Rate Calculations'!$W59),"",'Rate Calculations'!$W59)</f>
        <v>0</v>
      </c>
      <c r="W59" s="45">
        <f>IF(ISBLANK('Rate Calculations'!$J59),"",'Rate Calculations'!$J59)</f>
        <v>3.5000000000000003E-2</v>
      </c>
      <c r="X59" s="101">
        <f>IF(ISBLANK('Rate Calculations'!$X59),"",'Rate Calculations'!$X59)</f>
        <v>0</v>
      </c>
      <c r="Y59" s="101">
        <f>IF(ISBLANK('Rate Calculations'!$Y59),"",'Rate Calculations'!$Y59)</f>
        <v>0</v>
      </c>
      <c r="Z59" s="44">
        <f>IF(ISBLANK('Rate Calculations'!$Z59),"",'Rate Calculations'!$Z59)</f>
        <v>0</v>
      </c>
      <c r="AA59" s="44">
        <f>IF(ISBLANK('Rate Calculations'!$AA59),"",'Rate Calculations'!$AA59)</f>
        <v>0</v>
      </c>
      <c r="AB59" s="101">
        <f>IF(ISBLANK('Rate Calculations'!$AB59),"",'Rate Calculations'!$AB59)</f>
        <v>0</v>
      </c>
      <c r="AC59" s="163">
        <f>IF(ISBLANK('Rate Calculations'!$AC59),"",'Rate Calculations'!$AC59)</f>
        <v>0</v>
      </c>
      <c r="AD59" s="163">
        <f>IF(ISBLANK('Rate Calculations'!$AD59),"",'Rate Calculations'!$AD59)</f>
        <v>0</v>
      </c>
      <c r="AE59" s="44" t="e">
        <f>IF(ISBLANK('Rate Calculations'!$AE59),"",'Rate Calculations'!$AE59)</f>
        <v>#REF!</v>
      </c>
      <c r="AF59" s="160" t="e">
        <f>IF(ISBLANK('Rate Calculations'!$AF59),"",'Rate Calculations'!$AF59)</f>
        <v>#REF!</v>
      </c>
    </row>
    <row r="60" spans="1:32">
      <c r="A60" s="153" t="str">
        <f>IF(ISBLANK('Rate Calculations'!$A60),"",'Rate Calculations'!$A60)</f>
        <v xml:space="preserve"> </v>
      </c>
      <c r="B60" s="154" t="str">
        <f>IF(ISBLANK('Rate Calculations'!$B60),"",'Rate Calculations'!$B60)</f>
        <v xml:space="preserve">  </v>
      </c>
      <c r="C60" s="44" t="str">
        <f>IF(ISBLANK('Rate Calculations'!$G60),"",'Rate Calculations'!$G60)</f>
        <v/>
      </c>
      <c r="D60" s="377">
        <f>IF(ISBLANK('Rate Calculations'!$H60),"",'Rate Calculations'!$H60)</f>
        <v>1.7500000000000002E-2</v>
      </c>
      <c r="E60" s="44">
        <f>IF(ISBLANK('Rate Calculations'!$I60),"",'Rate Calculations'!$I60)</f>
        <v>0</v>
      </c>
      <c r="F60" s="45">
        <f>IF(ISBLANK('Rate Calculations'!$J60),"",'Rate Calculations'!$J60)</f>
        <v>3.5000000000000003E-2</v>
      </c>
      <c r="G60" s="44">
        <f>IF(ISBLANK('Rate Calculations'!$K60),"",'Rate Calculations'!$K60)</f>
        <v>0</v>
      </c>
      <c r="H60" s="377">
        <f>IF(ISBLANK('Rate Calculations'!$L60),"",'Rate Calculations'!$L60)</f>
        <v>0</v>
      </c>
      <c r="I60" s="377">
        <f>IF(ISBLANK('Rate Calculations'!$M60),"",'Rate Calculations'!$M60)</f>
        <v>0</v>
      </c>
      <c r="J60" s="24">
        <f>IF(ISBLANK('Rate Calculations'!$N60),"",'Rate Calculations'!$N60)</f>
        <v>0</v>
      </c>
      <c r="K60" s="24">
        <f>IF(ISBLANK('Rate Calculations'!$O60),"",'Rate Calculations'!$O60)</f>
        <v>0</v>
      </c>
      <c r="L60" s="46">
        <f>IF(ISBLANK('Rate Calculations'!$P60),"",'Rate Calculations'!$P60)</f>
        <v>0</v>
      </c>
      <c r="M60" s="158">
        <f>IF(ISBLANK('Rate Calculations'!$Q60),"",'Rate Calculations'!$Q60)</f>
        <v>0</v>
      </c>
      <c r="N60" s="158">
        <f>IF(ISBLANK('Rate Calculations'!$R60),"",'Rate Calculations'!$R60)</f>
        <v>0</v>
      </c>
      <c r="O60" s="24" t="e">
        <f>IF(ISBLANK('Rate Calculations'!$S60),"",'Rate Calculations'!$S60)</f>
        <v>#REF!</v>
      </c>
      <c r="P60" s="27" t="e">
        <f>IF(ISBLANK('Rate Calculations'!$U60),"",'Rate Calculations'!$T60)</f>
        <v>#REF!</v>
      </c>
      <c r="Q60" s="153" t="str">
        <f>IF(ISBLANK('Rate Calculations'!$A60),"",'Rate Calculations'!$A60)</f>
        <v xml:space="preserve"> </v>
      </c>
      <c r="R60" s="154" t="str">
        <f>IF(ISBLANK('Rate Calculations'!$B60),"",'Rate Calculations'!$B60)</f>
        <v xml:space="preserve">  </v>
      </c>
      <c r="S60" s="44">
        <f>IF(ISBLANK('Rate Calculations'!$U60),"",'Rate Calculations'!$U60)</f>
        <v>0</v>
      </c>
      <c r="T60" s="44">
        <f>IF(ISBLANK('Rate Calculations'!$V60),"",'Rate Calculations'!$V60)</f>
        <v>0</v>
      </c>
      <c r="U60" s="377">
        <f>IF(ISBLANK('Rate Calculations'!$H60),"",'Rate Calculations'!$H60)</f>
        <v>1.7500000000000002E-2</v>
      </c>
      <c r="V60" s="44">
        <f>IF(ISBLANK('Rate Calculations'!$W60),"",'Rate Calculations'!$W60)</f>
        <v>0</v>
      </c>
      <c r="W60" s="45">
        <f>IF(ISBLANK('Rate Calculations'!$J60),"",'Rate Calculations'!$J60)</f>
        <v>3.5000000000000003E-2</v>
      </c>
      <c r="X60" s="101">
        <f>IF(ISBLANK('Rate Calculations'!$X60),"",'Rate Calculations'!$X60)</f>
        <v>0</v>
      </c>
      <c r="Y60" s="101">
        <f>IF(ISBLANK('Rate Calculations'!$Y60),"",'Rate Calculations'!$Y60)</f>
        <v>0</v>
      </c>
      <c r="Z60" s="44">
        <f>IF(ISBLANK('Rate Calculations'!$Z60),"",'Rate Calculations'!$Z60)</f>
        <v>0</v>
      </c>
      <c r="AA60" s="44">
        <f>IF(ISBLANK('Rate Calculations'!$AA60),"",'Rate Calculations'!$AA60)</f>
        <v>0</v>
      </c>
      <c r="AB60" s="101">
        <f>IF(ISBLANK('Rate Calculations'!$AB60),"",'Rate Calculations'!$AB60)</f>
        <v>0</v>
      </c>
      <c r="AC60" s="163">
        <f>IF(ISBLANK('Rate Calculations'!$AC60),"",'Rate Calculations'!$AC60)</f>
        <v>0</v>
      </c>
      <c r="AD60" s="163">
        <f>IF(ISBLANK('Rate Calculations'!$AD60),"",'Rate Calculations'!$AD60)</f>
        <v>0</v>
      </c>
      <c r="AE60" s="44" t="e">
        <f>IF(ISBLANK('Rate Calculations'!$AE60),"",'Rate Calculations'!$AE60)</f>
        <v>#REF!</v>
      </c>
      <c r="AF60" s="160" t="e">
        <f>IF(ISBLANK('Rate Calculations'!$AF60),"",'Rate Calculations'!$AF60)</f>
        <v>#REF!</v>
      </c>
    </row>
    <row r="61" spans="1:32">
      <c r="A61" s="153" t="str">
        <f>IF(ISBLANK('Rate Calculations'!$A61),"",'Rate Calculations'!$A61)</f>
        <v xml:space="preserve"> </v>
      </c>
      <c r="B61" s="154" t="str">
        <f>IF(ISBLANK('Rate Calculations'!$B61),"",'Rate Calculations'!$B61)</f>
        <v xml:space="preserve">  </v>
      </c>
      <c r="C61" s="44" t="str">
        <f>IF(ISBLANK('Rate Calculations'!$G61),"",'Rate Calculations'!$G61)</f>
        <v/>
      </c>
      <c r="D61" s="377">
        <f>IF(ISBLANK('Rate Calculations'!$H61),"",'Rate Calculations'!$H61)</f>
        <v>1.7500000000000002E-2</v>
      </c>
      <c r="E61" s="44">
        <f>IF(ISBLANK('Rate Calculations'!$I61),"",'Rate Calculations'!$I61)</f>
        <v>0</v>
      </c>
      <c r="F61" s="45">
        <f>IF(ISBLANK('Rate Calculations'!$J61),"",'Rate Calculations'!$J61)</f>
        <v>3.5000000000000003E-2</v>
      </c>
      <c r="G61" s="44">
        <f>IF(ISBLANK('Rate Calculations'!$K61),"",'Rate Calculations'!$K61)</f>
        <v>0</v>
      </c>
      <c r="H61" s="377">
        <f>IF(ISBLANK('Rate Calculations'!$L61),"",'Rate Calculations'!$L61)</f>
        <v>0</v>
      </c>
      <c r="I61" s="377">
        <f>IF(ISBLANK('Rate Calculations'!$M61),"",'Rate Calculations'!$M61)</f>
        <v>0</v>
      </c>
      <c r="J61" s="24">
        <f>IF(ISBLANK('Rate Calculations'!$N61),"",'Rate Calculations'!$N61)</f>
        <v>0</v>
      </c>
      <c r="K61" s="24">
        <f>IF(ISBLANK('Rate Calculations'!$O61),"",'Rate Calculations'!$O61)</f>
        <v>0</v>
      </c>
      <c r="L61" s="46">
        <f>IF(ISBLANK('Rate Calculations'!$P61),"",'Rate Calculations'!$P61)</f>
        <v>0</v>
      </c>
      <c r="M61" s="158">
        <f>IF(ISBLANK('Rate Calculations'!$Q61),"",'Rate Calculations'!$Q61)</f>
        <v>0</v>
      </c>
      <c r="N61" s="158">
        <f>IF(ISBLANK('Rate Calculations'!$R61),"",'Rate Calculations'!$R61)</f>
        <v>0</v>
      </c>
      <c r="O61" s="24" t="e">
        <f>IF(ISBLANK('Rate Calculations'!$S61),"",'Rate Calculations'!$S61)</f>
        <v>#REF!</v>
      </c>
      <c r="P61" s="27" t="e">
        <f>IF(ISBLANK('Rate Calculations'!$U61),"",'Rate Calculations'!$T61)</f>
        <v>#REF!</v>
      </c>
      <c r="Q61" s="153" t="str">
        <f>IF(ISBLANK('Rate Calculations'!$A61),"",'Rate Calculations'!$A61)</f>
        <v xml:space="preserve"> </v>
      </c>
      <c r="R61" s="154" t="str">
        <f>IF(ISBLANK('Rate Calculations'!$B61),"",'Rate Calculations'!$B61)</f>
        <v xml:space="preserve">  </v>
      </c>
      <c r="S61" s="44">
        <f>IF(ISBLANK('Rate Calculations'!$U61),"",'Rate Calculations'!$U61)</f>
        <v>0</v>
      </c>
      <c r="T61" s="44">
        <f>IF(ISBLANK('Rate Calculations'!$V61),"",'Rate Calculations'!$V61)</f>
        <v>0</v>
      </c>
      <c r="U61" s="377">
        <f>IF(ISBLANK('Rate Calculations'!$H61),"",'Rate Calculations'!$H61)</f>
        <v>1.7500000000000002E-2</v>
      </c>
      <c r="V61" s="44">
        <f>IF(ISBLANK('Rate Calculations'!$W61),"",'Rate Calculations'!$W61)</f>
        <v>0</v>
      </c>
      <c r="W61" s="45">
        <f>IF(ISBLANK('Rate Calculations'!$J61),"",'Rate Calculations'!$J61)</f>
        <v>3.5000000000000003E-2</v>
      </c>
      <c r="X61" s="101">
        <f>IF(ISBLANK('Rate Calculations'!$X61),"",'Rate Calculations'!$X61)</f>
        <v>0</v>
      </c>
      <c r="Y61" s="101">
        <f>IF(ISBLANK('Rate Calculations'!$Y61),"",'Rate Calculations'!$Y61)</f>
        <v>0</v>
      </c>
      <c r="Z61" s="44">
        <f>IF(ISBLANK('Rate Calculations'!$Z61),"",'Rate Calculations'!$Z61)</f>
        <v>0</v>
      </c>
      <c r="AA61" s="44">
        <f>IF(ISBLANK('Rate Calculations'!$AA61),"",'Rate Calculations'!$AA61)</f>
        <v>0</v>
      </c>
      <c r="AB61" s="101">
        <f>IF(ISBLANK('Rate Calculations'!$AB61),"",'Rate Calculations'!$AB61)</f>
        <v>0</v>
      </c>
      <c r="AC61" s="163">
        <f>IF(ISBLANK('Rate Calculations'!$AC61),"",'Rate Calculations'!$AC61)</f>
        <v>0</v>
      </c>
      <c r="AD61" s="163">
        <f>IF(ISBLANK('Rate Calculations'!$AD61),"",'Rate Calculations'!$AD61)</f>
        <v>0</v>
      </c>
      <c r="AE61" s="44" t="e">
        <f>IF(ISBLANK('Rate Calculations'!$AE61),"",'Rate Calculations'!$AE61)</f>
        <v>#REF!</v>
      </c>
      <c r="AF61" s="160" t="e">
        <f>IF(ISBLANK('Rate Calculations'!$AF61),"",'Rate Calculations'!$AF61)</f>
        <v>#REF!</v>
      </c>
    </row>
    <row r="62" spans="1:32">
      <c r="A62" s="153" t="str">
        <f>IF(ISBLANK('Rate Calculations'!$A62),"",'Rate Calculations'!$A62)</f>
        <v xml:space="preserve"> </v>
      </c>
      <c r="B62" s="154" t="str">
        <f>IF(ISBLANK('Rate Calculations'!$B62),"",'Rate Calculations'!$B62)</f>
        <v xml:space="preserve">  </v>
      </c>
      <c r="C62" s="44" t="str">
        <f>IF(ISBLANK('Rate Calculations'!$G62),"",'Rate Calculations'!$G62)</f>
        <v/>
      </c>
      <c r="D62" s="377">
        <f>IF(ISBLANK('Rate Calculations'!$H62),"",'Rate Calculations'!$H62)</f>
        <v>1.7500000000000002E-2</v>
      </c>
      <c r="E62" s="44">
        <f>IF(ISBLANK('Rate Calculations'!$I62),"",'Rate Calculations'!$I62)</f>
        <v>0</v>
      </c>
      <c r="F62" s="45">
        <f>IF(ISBLANK('Rate Calculations'!$J62),"",'Rate Calculations'!$J62)</f>
        <v>3.5000000000000003E-2</v>
      </c>
      <c r="G62" s="44">
        <f>IF(ISBLANK('Rate Calculations'!$K62),"",'Rate Calculations'!$K62)</f>
        <v>0</v>
      </c>
      <c r="H62" s="377">
        <f>IF(ISBLANK('Rate Calculations'!$L62),"",'Rate Calculations'!$L62)</f>
        <v>0</v>
      </c>
      <c r="I62" s="377">
        <f>IF(ISBLANK('Rate Calculations'!$M62),"",'Rate Calculations'!$M62)</f>
        <v>0</v>
      </c>
      <c r="J62" s="24">
        <f>IF(ISBLANK('Rate Calculations'!$N62),"",'Rate Calculations'!$N62)</f>
        <v>0</v>
      </c>
      <c r="K62" s="24">
        <f>IF(ISBLANK('Rate Calculations'!$O62),"",'Rate Calculations'!$O62)</f>
        <v>0</v>
      </c>
      <c r="L62" s="46">
        <f>IF(ISBLANK('Rate Calculations'!$P62),"",'Rate Calculations'!$P62)</f>
        <v>0</v>
      </c>
      <c r="M62" s="158">
        <f>IF(ISBLANK('Rate Calculations'!$Q62),"",'Rate Calculations'!$Q62)</f>
        <v>0</v>
      </c>
      <c r="N62" s="158">
        <f>IF(ISBLANK('Rate Calculations'!$R62),"",'Rate Calculations'!$R62)</f>
        <v>0</v>
      </c>
      <c r="O62" s="24" t="e">
        <f>IF(ISBLANK('Rate Calculations'!$S62),"",'Rate Calculations'!$S62)</f>
        <v>#REF!</v>
      </c>
      <c r="P62" s="27" t="e">
        <f>IF(ISBLANK('Rate Calculations'!$U62),"",'Rate Calculations'!$T62)</f>
        <v>#REF!</v>
      </c>
      <c r="Q62" s="153" t="str">
        <f>IF(ISBLANK('Rate Calculations'!$A62),"",'Rate Calculations'!$A62)</f>
        <v xml:space="preserve"> </v>
      </c>
      <c r="R62" s="154" t="str">
        <f>IF(ISBLANK('Rate Calculations'!$B62),"",'Rate Calculations'!$B62)</f>
        <v xml:space="preserve">  </v>
      </c>
      <c r="S62" s="44">
        <f>IF(ISBLANK('Rate Calculations'!$U62),"",'Rate Calculations'!$U62)</f>
        <v>0</v>
      </c>
      <c r="T62" s="44">
        <f>IF(ISBLANK('Rate Calculations'!$V62),"",'Rate Calculations'!$V62)</f>
        <v>0</v>
      </c>
      <c r="U62" s="377">
        <f>IF(ISBLANK('Rate Calculations'!$H62),"",'Rate Calculations'!$H62)</f>
        <v>1.7500000000000002E-2</v>
      </c>
      <c r="V62" s="44">
        <f>IF(ISBLANK('Rate Calculations'!$W62),"",'Rate Calculations'!$W62)</f>
        <v>0</v>
      </c>
      <c r="W62" s="45">
        <f>IF(ISBLANK('Rate Calculations'!$J62),"",'Rate Calculations'!$J62)</f>
        <v>3.5000000000000003E-2</v>
      </c>
      <c r="X62" s="101">
        <f>IF(ISBLANK('Rate Calculations'!$X62),"",'Rate Calculations'!$X62)</f>
        <v>0</v>
      </c>
      <c r="Y62" s="101">
        <f>IF(ISBLANK('Rate Calculations'!$Y62),"",'Rate Calculations'!$Y62)</f>
        <v>0</v>
      </c>
      <c r="Z62" s="44">
        <f>IF(ISBLANK('Rate Calculations'!$Z62),"",'Rate Calculations'!$Z62)</f>
        <v>0</v>
      </c>
      <c r="AA62" s="44">
        <f>IF(ISBLANK('Rate Calculations'!$AA62),"",'Rate Calculations'!$AA62)</f>
        <v>0</v>
      </c>
      <c r="AB62" s="101">
        <f>IF(ISBLANK('Rate Calculations'!$AB62),"",'Rate Calculations'!$AB62)</f>
        <v>0</v>
      </c>
      <c r="AC62" s="163">
        <f>IF(ISBLANK('Rate Calculations'!$AC62),"",'Rate Calculations'!$AC62)</f>
        <v>0</v>
      </c>
      <c r="AD62" s="163">
        <f>IF(ISBLANK('Rate Calculations'!$AD62),"",'Rate Calculations'!$AD62)</f>
        <v>0</v>
      </c>
      <c r="AE62" s="44" t="e">
        <f>IF(ISBLANK('Rate Calculations'!$AE62),"",'Rate Calculations'!$AE62)</f>
        <v>#REF!</v>
      </c>
      <c r="AF62" s="160" t="e">
        <f>IF(ISBLANK('Rate Calculations'!$AF62),"",'Rate Calculations'!$AF62)</f>
        <v>#REF!</v>
      </c>
    </row>
    <row r="63" spans="1:32">
      <c r="A63" s="153" t="str">
        <f>IF(ISBLANK('Rate Calculations'!$A63),"",'Rate Calculations'!$A63)</f>
        <v xml:space="preserve"> </v>
      </c>
      <c r="B63" s="154" t="str">
        <f>IF(ISBLANK('Rate Calculations'!$B63),"",'Rate Calculations'!$B63)</f>
        <v xml:space="preserve">  </v>
      </c>
      <c r="C63" s="44" t="str">
        <f>IF(ISBLANK('Rate Calculations'!$G63),"",'Rate Calculations'!$G63)</f>
        <v/>
      </c>
      <c r="D63" s="377">
        <f>IF(ISBLANK('Rate Calculations'!$H63),"",'Rate Calculations'!$H63)</f>
        <v>1.7500000000000002E-2</v>
      </c>
      <c r="E63" s="44">
        <f>IF(ISBLANK('Rate Calculations'!$I63),"",'Rate Calculations'!$I63)</f>
        <v>0</v>
      </c>
      <c r="F63" s="45">
        <f>IF(ISBLANK('Rate Calculations'!$J63),"",'Rate Calculations'!$J63)</f>
        <v>3.5000000000000003E-2</v>
      </c>
      <c r="G63" s="44">
        <f>IF(ISBLANK('Rate Calculations'!$K63),"",'Rate Calculations'!$K63)</f>
        <v>0</v>
      </c>
      <c r="H63" s="377">
        <f>IF(ISBLANK('Rate Calculations'!$L63),"",'Rate Calculations'!$L63)</f>
        <v>0</v>
      </c>
      <c r="I63" s="377">
        <f>IF(ISBLANK('Rate Calculations'!$M63),"",'Rate Calculations'!$M63)</f>
        <v>0</v>
      </c>
      <c r="J63" s="24">
        <f>IF(ISBLANK('Rate Calculations'!$N63),"",'Rate Calculations'!$N63)</f>
        <v>0</v>
      </c>
      <c r="K63" s="24">
        <f>IF(ISBLANK('Rate Calculations'!$O63),"",'Rate Calculations'!$O63)</f>
        <v>0</v>
      </c>
      <c r="L63" s="46">
        <f>IF(ISBLANK('Rate Calculations'!$P63),"",'Rate Calculations'!$P63)</f>
        <v>0</v>
      </c>
      <c r="M63" s="158">
        <f>IF(ISBLANK('Rate Calculations'!$Q63),"",'Rate Calculations'!$Q63)</f>
        <v>0</v>
      </c>
      <c r="N63" s="158">
        <f>IF(ISBLANK('Rate Calculations'!$R63),"",'Rate Calculations'!$R63)</f>
        <v>0</v>
      </c>
      <c r="O63" s="24" t="e">
        <f>IF(ISBLANK('Rate Calculations'!$S63),"",'Rate Calculations'!$S63)</f>
        <v>#REF!</v>
      </c>
      <c r="P63" s="27" t="e">
        <f>IF(ISBLANK('Rate Calculations'!$U63),"",'Rate Calculations'!$T63)</f>
        <v>#REF!</v>
      </c>
      <c r="Q63" s="153" t="str">
        <f>IF(ISBLANK('Rate Calculations'!$A63),"",'Rate Calculations'!$A63)</f>
        <v xml:space="preserve"> </v>
      </c>
      <c r="R63" s="154" t="str">
        <f>IF(ISBLANK('Rate Calculations'!$B63),"",'Rate Calculations'!$B63)</f>
        <v xml:space="preserve">  </v>
      </c>
      <c r="S63" s="44">
        <f>IF(ISBLANK('Rate Calculations'!$U63),"",'Rate Calculations'!$U63)</f>
        <v>0</v>
      </c>
      <c r="T63" s="44">
        <f>IF(ISBLANK('Rate Calculations'!$V63),"",'Rate Calculations'!$V63)</f>
        <v>0</v>
      </c>
      <c r="U63" s="377">
        <f>IF(ISBLANK('Rate Calculations'!$H63),"",'Rate Calculations'!$H63)</f>
        <v>1.7500000000000002E-2</v>
      </c>
      <c r="V63" s="44">
        <f>IF(ISBLANK('Rate Calculations'!$W63),"",'Rate Calculations'!$W63)</f>
        <v>0</v>
      </c>
      <c r="W63" s="45">
        <f>IF(ISBLANK('Rate Calculations'!$J63),"",'Rate Calculations'!$J63)</f>
        <v>3.5000000000000003E-2</v>
      </c>
      <c r="X63" s="101">
        <f>IF(ISBLANK('Rate Calculations'!$X63),"",'Rate Calculations'!$X63)</f>
        <v>0</v>
      </c>
      <c r="Y63" s="101">
        <f>IF(ISBLANK('Rate Calculations'!$Y63),"",'Rate Calculations'!$Y63)</f>
        <v>0</v>
      </c>
      <c r="Z63" s="44">
        <f>IF(ISBLANK('Rate Calculations'!$Z63),"",'Rate Calculations'!$Z63)</f>
        <v>0</v>
      </c>
      <c r="AA63" s="44">
        <f>IF(ISBLANK('Rate Calculations'!$AA63),"",'Rate Calculations'!$AA63)</f>
        <v>0</v>
      </c>
      <c r="AB63" s="101">
        <f>IF(ISBLANK('Rate Calculations'!$AB63),"",'Rate Calculations'!$AB63)</f>
        <v>0</v>
      </c>
      <c r="AC63" s="163">
        <f>IF(ISBLANK('Rate Calculations'!$AC63),"",'Rate Calculations'!$AC63)</f>
        <v>0</v>
      </c>
      <c r="AD63" s="163">
        <f>IF(ISBLANK('Rate Calculations'!$AD63),"",'Rate Calculations'!$AD63)</f>
        <v>0</v>
      </c>
      <c r="AE63" s="44" t="e">
        <f>IF(ISBLANK('Rate Calculations'!$AE63),"",'Rate Calculations'!$AE63)</f>
        <v>#REF!</v>
      </c>
      <c r="AF63" s="160" t="e">
        <f>IF(ISBLANK('Rate Calculations'!$AF63),"",'Rate Calculations'!$AF63)</f>
        <v>#REF!</v>
      </c>
    </row>
    <row r="64" spans="1:32">
      <c r="A64" s="153" t="str">
        <f>IF(ISBLANK('Rate Calculations'!$A64),"",'Rate Calculations'!$A64)</f>
        <v xml:space="preserve"> </v>
      </c>
      <c r="B64" s="154" t="str">
        <f>IF(ISBLANK('Rate Calculations'!$B64),"",'Rate Calculations'!$B64)</f>
        <v xml:space="preserve">  </v>
      </c>
      <c r="C64" s="44" t="str">
        <f>IF(ISBLANK('Rate Calculations'!$G64),"",'Rate Calculations'!$G64)</f>
        <v/>
      </c>
      <c r="D64" s="377">
        <f>IF(ISBLANK('Rate Calculations'!$H64),"",'Rate Calculations'!$H64)</f>
        <v>1.7500000000000002E-2</v>
      </c>
      <c r="E64" s="44">
        <f>IF(ISBLANK('Rate Calculations'!$I64),"",'Rate Calculations'!$I64)</f>
        <v>0</v>
      </c>
      <c r="F64" s="45">
        <f>IF(ISBLANK('Rate Calculations'!$J64),"",'Rate Calculations'!$J64)</f>
        <v>3.5000000000000003E-2</v>
      </c>
      <c r="G64" s="44">
        <f>IF(ISBLANK('Rate Calculations'!$K64),"",'Rate Calculations'!$K64)</f>
        <v>0</v>
      </c>
      <c r="H64" s="377">
        <f>IF(ISBLANK('Rate Calculations'!$L64),"",'Rate Calculations'!$L64)</f>
        <v>0</v>
      </c>
      <c r="I64" s="377">
        <f>IF(ISBLANK('Rate Calculations'!$M64),"",'Rate Calculations'!$M64)</f>
        <v>0</v>
      </c>
      <c r="J64" s="24">
        <f>IF(ISBLANK('Rate Calculations'!$N64),"",'Rate Calculations'!$N64)</f>
        <v>0</v>
      </c>
      <c r="K64" s="24">
        <f>IF(ISBLANK('Rate Calculations'!$O64),"",'Rate Calculations'!$O64)</f>
        <v>0</v>
      </c>
      <c r="L64" s="46">
        <f>IF(ISBLANK('Rate Calculations'!$P64),"",'Rate Calculations'!$P64)</f>
        <v>0</v>
      </c>
      <c r="M64" s="158">
        <f>IF(ISBLANK('Rate Calculations'!$Q64),"",'Rate Calculations'!$Q64)</f>
        <v>0</v>
      </c>
      <c r="N64" s="158">
        <f>IF(ISBLANK('Rate Calculations'!$R64),"",'Rate Calculations'!$R64)</f>
        <v>0</v>
      </c>
      <c r="O64" s="24" t="e">
        <f>IF(ISBLANK('Rate Calculations'!$S64),"",'Rate Calculations'!$S64)</f>
        <v>#REF!</v>
      </c>
      <c r="P64" s="27" t="e">
        <f>IF(ISBLANK('Rate Calculations'!$U64),"",'Rate Calculations'!$T64)</f>
        <v>#REF!</v>
      </c>
      <c r="Q64" s="153" t="str">
        <f>IF(ISBLANK('Rate Calculations'!$A64),"",'Rate Calculations'!$A64)</f>
        <v xml:space="preserve"> </v>
      </c>
      <c r="R64" s="154" t="str">
        <f>IF(ISBLANK('Rate Calculations'!$B64),"",'Rate Calculations'!$B64)</f>
        <v xml:space="preserve">  </v>
      </c>
      <c r="S64" s="44">
        <f>IF(ISBLANK('Rate Calculations'!$U64),"",'Rate Calculations'!$U64)</f>
        <v>0</v>
      </c>
      <c r="T64" s="44">
        <f>IF(ISBLANK('Rate Calculations'!$V64),"",'Rate Calculations'!$V64)</f>
        <v>0</v>
      </c>
      <c r="U64" s="377">
        <f>IF(ISBLANK('Rate Calculations'!$H64),"",'Rate Calculations'!$H64)</f>
        <v>1.7500000000000002E-2</v>
      </c>
      <c r="V64" s="44">
        <f>IF(ISBLANK('Rate Calculations'!$W64),"",'Rate Calculations'!$W64)</f>
        <v>0</v>
      </c>
      <c r="W64" s="45">
        <f>IF(ISBLANK('Rate Calculations'!$J64),"",'Rate Calculations'!$J64)</f>
        <v>3.5000000000000003E-2</v>
      </c>
      <c r="X64" s="101">
        <f>IF(ISBLANK('Rate Calculations'!$X64),"",'Rate Calculations'!$X64)</f>
        <v>0</v>
      </c>
      <c r="Y64" s="101">
        <f>IF(ISBLANK('Rate Calculations'!$Y64),"",'Rate Calculations'!$Y64)</f>
        <v>0</v>
      </c>
      <c r="Z64" s="44">
        <f>IF(ISBLANK('Rate Calculations'!$Z64),"",'Rate Calculations'!$Z64)</f>
        <v>0</v>
      </c>
      <c r="AA64" s="44">
        <f>IF(ISBLANK('Rate Calculations'!$AA64),"",'Rate Calculations'!$AA64)</f>
        <v>0</v>
      </c>
      <c r="AB64" s="101">
        <f>IF(ISBLANK('Rate Calculations'!$AB64),"",'Rate Calculations'!$AB64)</f>
        <v>0</v>
      </c>
      <c r="AC64" s="163">
        <f>IF(ISBLANK('Rate Calculations'!$AC64),"",'Rate Calculations'!$AC64)</f>
        <v>0</v>
      </c>
      <c r="AD64" s="163">
        <f>IF(ISBLANK('Rate Calculations'!$AD64),"",'Rate Calculations'!$AD64)</f>
        <v>0</v>
      </c>
      <c r="AE64" s="44" t="e">
        <f>IF(ISBLANK('Rate Calculations'!$AE64),"",'Rate Calculations'!$AE64)</f>
        <v>#REF!</v>
      </c>
      <c r="AF64" s="160" t="e">
        <f>IF(ISBLANK('Rate Calculations'!$AF64),"",'Rate Calculations'!$AF64)</f>
        <v>#REF!</v>
      </c>
    </row>
    <row r="65" spans="1:32">
      <c r="A65" s="153" t="str">
        <f>IF(ISBLANK('Rate Calculations'!$A65),"",'Rate Calculations'!$A65)</f>
        <v xml:space="preserve"> </v>
      </c>
      <c r="B65" s="154" t="str">
        <f>IF(ISBLANK('Rate Calculations'!$B65),"",'Rate Calculations'!$B65)</f>
        <v xml:space="preserve">  </v>
      </c>
      <c r="C65" s="44" t="str">
        <f>IF(ISBLANK('Rate Calculations'!$G65),"",'Rate Calculations'!$G65)</f>
        <v/>
      </c>
      <c r="D65" s="377">
        <f>IF(ISBLANK('Rate Calculations'!$H65),"",'Rate Calculations'!$H65)</f>
        <v>1.7500000000000002E-2</v>
      </c>
      <c r="E65" s="44">
        <f>IF(ISBLANK('Rate Calculations'!$I65),"",'Rate Calculations'!$I65)</f>
        <v>0</v>
      </c>
      <c r="F65" s="45">
        <f>IF(ISBLANK('Rate Calculations'!$J65),"",'Rate Calculations'!$J65)</f>
        <v>3.5000000000000003E-2</v>
      </c>
      <c r="G65" s="44">
        <f>IF(ISBLANK('Rate Calculations'!$K65),"",'Rate Calculations'!$K65)</f>
        <v>0</v>
      </c>
      <c r="H65" s="377">
        <f>IF(ISBLANK('Rate Calculations'!$L65),"",'Rate Calculations'!$L65)</f>
        <v>0</v>
      </c>
      <c r="I65" s="377">
        <f>IF(ISBLANK('Rate Calculations'!$M65),"",'Rate Calculations'!$M65)</f>
        <v>0</v>
      </c>
      <c r="J65" s="24">
        <f>IF(ISBLANK('Rate Calculations'!$N65),"",'Rate Calculations'!$N65)</f>
        <v>0</v>
      </c>
      <c r="K65" s="24">
        <f>IF(ISBLANK('Rate Calculations'!$O65),"",'Rate Calculations'!$O65)</f>
        <v>0</v>
      </c>
      <c r="L65" s="46">
        <f>IF(ISBLANK('Rate Calculations'!$P65),"",'Rate Calculations'!$P65)</f>
        <v>0</v>
      </c>
      <c r="M65" s="158">
        <f>IF(ISBLANK('Rate Calculations'!$Q65),"",'Rate Calculations'!$Q65)</f>
        <v>0</v>
      </c>
      <c r="N65" s="158">
        <f>IF(ISBLANK('Rate Calculations'!$R65),"",'Rate Calculations'!$R65)</f>
        <v>0</v>
      </c>
      <c r="O65" s="24" t="e">
        <f>IF(ISBLANK('Rate Calculations'!$S65),"",'Rate Calculations'!$S65)</f>
        <v>#REF!</v>
      </c>
      <c r="P65" s="27" t="e">
        <f>IF(ISBLANK('Rate Calculations'!$U65),"",'Rate Calculations'!$T65)</f>
        <v>#REF!</v>
      </c>
      <c r="Q65" s="153" t="str">
        <f>IF(ISBLANK('Rate Calculations'!$A65),"",'Rate Calculations'!$A65)</f>
        <v xml:space="preserve"> </v>
      </c>
      <c r="R65" s="154" t="str">
        <f>IF(ISBLANK('Rate Calculations'!$B65),"",'Rate Calculations'!$B65)</f>
        <v xml:space="preserve">  </v>
      </c>
      <c r="S65" s="44">
        <f>IF(ISBLANK('Rate Calculations'!$U65),"",'Rate Calculations'!$U65)</f>
        <v>0</v>
      </c>
      <c r="T65" s="44">
        <f>IF(ISBLANK('Rate Calculations'!$V65),"",'Rate Calculations'!$V65)</f>
        <v>0</v>
      </c>
      <c r="U65" s="377">
        <f>IF(ISBLANK('Rate Calculations'!$H65),"",'Rate Calculations'!$H65)</f>
        <v>1.7500000000000002E-2</v>
      </c>
      <c r="V65" s="44">
        <f>IF(ISBLANK('Rate Calculations'!$W65),"",'Rate Calculations'!$W65)</f>
        <v>0</v>
      </c>
      <c r="W65" s="45">
        <f>IF(ISBLANK('Rate Calculations'!$J65),"",'Rate Calculations'!$J65)</f>
        <v>3.5000000000000003E-2</v>
      </c>
      <c r="X65" s="101">
        <f>IF(ISBLANK('Rate Calculations'!$X65),"",'Rate Calculations'!$X65)</f>
        <v>0</v>
      </c>
      <c r="Y65" s="101">
        <f>IF(ISBLANK('Rate Calculations'!$Y65),"",'Rate Calculations'!$Y65)</f>
        <v>0</v>
      </c>
      <c r="Z65" s="44">
        <f>IF(ISBLANK('Rate Calculations'!$Z65),"",'Rate Calculations'!$Z65)</f>
        <v>0</v>
      </c>
      <c r="AA65" s="44">
        <f>IF(ISBLANK('Rate Calculations'!$AA65),"",'Rate Calculations'!$AA65)</f>
        <v>0</v>
      </c>
      <c r="AB65" s="101">
        <f>IF(ISBLANK('Rate Calculations'!$AB65),"",'Rate Calculations'!$AB65)</f>
        <v>0</v>
      </c>
      <c r="AC65" s="163">
        <f>IF(ISBLANK('Rate Calculations'!$AC65),"",'Rate Calculations'!$AC65)</f>
        <v>0</v>
      </c>
      <c r="AD65" s="163">
        <f>IF(ISBLANK('Rate Calculations'!$AD65),"",'Rate Calculations'!$AD65)</f>
        <v>0</v>
      </c>
      <c r="AE65" s="44" t="e">
        <f>IF(ISBLANK('Rate Calculations'!$AE65),"",'Rate Calculations'!$AE65)</f>
        <v>#REF!</v>
      </c>
      <c r="AF65" s="160" t="e">
        <f>IF(ISBLANK('Rate Calculations'!$AF65),"",'Rate Calculations'!$AF65)</f>
        <v>#REF!</v>
      </c>
    </row>
    <row r="66" spans="1:32">
      <c r="A66" s="153" t="str">
        <f>IF(ISBLANK('Rate Calculations'!$A66),"",'Rate Calculations'!$A66)</f>
        <v xml:space="preserve"> </v>
      </c>
      <c r="B66" s="154" t="str">
        <f>IF(ISBLANK('Rate Calculations'!$B66),"",'Rate Calculations'!$B66)</f>
        <v xml:space="preserve">  </v>
      </c>
      <c r="C66" s="44" t="str">
        <f>IF(ISBLANK('Rate Calculations'!$G66),"",'Rate Calculations'!$G66)</f>
        <v/>
      </c>
      <c r="D66" s="377">
        <f>IF(ISBLANK('Rate Calculations'!$H66),"",'Rate Calculations'!$H66)</f>
        <v>1.7500000000000002E-2</v>
      </c>
      <c r="E66" s="44">
        <f>IF(ISBLANK('Rate Calculations'!$I66),"",'Rate Calculations'!$I66)</f>
        <v>0</v>
      </c>
      <c r="F66" s="45">
        <f>IF(ISBLANK('Rate Calculations'!$J66),"",'Rate Calculations'!$J66)</f>
        <v>3.5000000000000003E-2</v>
      </c>
      <c r="G66" s="44">
        <f>IF(ISBLANK('Rate Calculations'!$K66),"",'Rate Calculations'!$K66)</f>
        <v>0</v>
      </c>
      <c r="H66" s="377">
        <f>IF(ISBLANK('Rate Calculations'!$L66),"",'Rate Calculations'!$L66)</f>
        <v>0</v>
      </c>
      <c r="I66" s="377">
        <f>IF(ISBLANK('Rate Calculations'!$M66),"",'Rate Calculations'!$M66)</f>
        <v>0</v>
      </c>
      <c r="J66" s="24">
        <f>IF(ISBLANK('Rate Calculations'!$N66),"",'Rate Calculations'!$N66)</f>
        <v>0</v>
      </c>
      <c r="K66" s="24">
        <f>IF(ISBLANK('Rate Calculations'!$O66),"",'Rate Calculations'!$O66)</f>
        <v>0</v>
      </c>
      <c r="L66" s="46">
        <f>IF(ISBLANK('Rate Calculations'!$P66),"",'Rate Calculations'!$P66)</f>
        <v>0</v>
      </c>
      <c r="M66" s="158">
        <f>IF(ISBLANK('Rate Calculations'!$Q66),"",'Rate Calculations'!$Q66)</f>
        <v>0</v>
      </c>
      <c r="N66" s="158">
        <f>IF(ISBLANK('Rate Calculations'!$R66),"",'Rate Calculations'!$R66)</f>
        <v>0</v>
      </c>
      <c r="O66" s="24" t="e">
        <f>IF(ISBLANK('Rate Calculations'!$S66),"",'Rate Calculations'!$S66)</f>
        <v>#REF!</v>
      </c>
      <c r="P66" s="27" t="e">
        <f>IF(ISBLANK('Rate Calculations'!$U66),"",'Rate Calculations'!$T66)</f>
        <v>#REF!</v>
      </c>
      <c r="Q66" s="153" t="str">
        <f>IF(ISBLANK('Rate Calculations'!$A66),"",'Rate Calculations'!$A66)</f>
        <v xml:space="preserve"> </v>
      </c>
      <c r="R66" s="154" t="str">
        <f>IF(ISBLANK('Rate Calculations'!$B66),"",'Rate Calculations'!$B66)</f>
        <v xml:space="preserve">  </v>
      </c>
      <c r="S66" s="44">
        <f>IF(ISBLANK('Rate Calculations'!$U66),"",'Rate Calculations'!$U66)</f>
        <v>0</v>
      </c>
      <c r="T66" s="44">
        <f>IF(ISBLANK('Rate Calculations'!$V66),"",'Rate Calculations'!$V66)</f>
        <v>0</v>
      </c>
      <c r="U66" s="377">
        <f>IF(ISBLANK('Rate Calculations'!$H66),"",'Rate Calculations'!$H66)</f>
        <v>1.7500000000000002E-2</v>
      </c>
      <c r="V66" s="44">
        <f>IF(ISBLANK('Rate Calculations'!$W66),"",'Rate Calculations'!$W66)</f>
        <v>0</v>
      </c>
      <c r="W66" s="45">
        <f>IF(ISBLANK('Rate Calculations'!$J66),"",'Rate Calculations'!$J66)</f>
        <v>3.5000000000000003E-2</v>
      </c>
      <c r="X66" s="101">
        <f>IF(ISBLANK('Rate Calculations'!$X66),"",'Rate Calculations'!$X66)</f>
        <v>0</v>
      </c>
      <c r="Y66" s="101">
        <f>IF(ISBLANK('Rate Calculations'!$Y66),"",'Rate Calculations'!$Y66)</f>
        <v>0</v>
      </c>
      <c r="Z66" s="44">
        <f>IF(ISBLANK('Rate Calculations'!$Z66),"",'Rate Calculations'!$Z66)</f>
        <v>0</v>
      </c>
      <c r="AA66" s="44">
        <f>IF(ISBLANK('Rate Calculations'!$AA66),"",'Rate Calculations'!$AA66)</f>
        <v>0</v>
      </c>
      <c r="AB66" s="101">
        <f>IF(ISBLANK('Rate Calculations'!$AB66),"",'Rate Calculations'!$AB66)</f>
        <v>0</v>
      </c>
      <c r="AC66" s="163">
        <f>IF(ISBLANK('Rate Calculations'!$AC66),"",'Rate Calculations'!$AC66)</f>
        <v>0</v>
      </c>
      <c r="AD66" s="163">
        <f>IF(ISBLANK('Rate Calculations'!$AD66),"",'Rate Calculations'!$AD66)</f>
        <v>0</v>
      </c>
      <c r="AE66" s="44" t="e">
        <f>IF(ISBLANK('Rate Calculations'!$AE66),"",'Rate Calculations'!$AE66)</f>
        <v>#REF!</v>
      </c>
      <c r="AF66" s="160" t="e">
        <f>IF(ISBLANK('Rate Calculations'!$AF66),"",'Rate Calculations'!$AF66)</f>
        <v>#REF!</v>
      </c>
    </row>
    <row r="67" spans="1:32">
      <c r="A67" s="153" t="str">
        <f>IF(ISBLANK('Rate Calculations'!$A67),"",'Rate Calculations'!$A67)</f>
        <v xml:space="preserve"> </v>
      </c>
      <c r="B67" s="154" t="str">
        <f>IF(ISBLANK('Rate Calculations'!$B67),"",'Rate Calculations'!$B67)</f>
        <v xml:space="preserve">  </v>
      </c>
      <c r="C67" s="44" t="str">
        <f>IF(ISBLANK('Rate Calculations'!$G67),"",'Rate Calculations'!$G67)</f>
        <v/>
      </c>
      <c r="D67" s="377">
        <f>IF(ISBLANK('Rate Calculations'!$H67),"",'Rate Calculations'!$H67)</f>
        <v>1.7500000000000002E-2</v>
      </c>
      <c r="E67" s="44">
        <f>IF(ISBLANK('Rate Calculations'!$I67),"",'Rate Calculations'!$I67)</f>
        <v>0</v>
      </c>
      <c r="F67" s="45">
        <f>IF(ISBLANK('Rate Calculations'!$J67),"",'Rate Calculations'!$J67)</f>
        <v>3.5000000000000003E-2</v>
      </c>
      <c r="G67" s="44">
        <f>IF(ISBLANK('Rate Calculations'!$K67),"",'Rate Calculations'!$K67)</f>
        <v>0</v>
      </c>
      <c r="H67" s="377">
        <f>IF(ISBLANK('Rate Calculations'!$L67),"",'Rate Calculations'!$L67)</f>
        <v>0</v>
      </c>
      <c r="I67" s="377">
        <f>IF(ISBLANK('Rate Calculations'!$M67),"",'Rate Calculations'!$M67)</f>
        <v>0</v>
      </c>
      <c r="J67" s="24">
        <f>IF(ISBLANK('Rate Calculations'!$N67),"",'Rate Calculations'!$N67)</f>
        <v>0</v>
      </c>
      <c r="K67" s="24">
        <f>IF(ISBLANK('Rate Calculations'!$O67),"",'Rate Calculations'!$O67)</f>
        <v>0</v>
      </c>
      <c r="L67" s="46">
        <f>IF(ISBLANK('Rate Calculations'!$P67),"",'Rate Calculations'!$P67)</f>
        <v>0</v>
      </c>
      <c r="M67" s="158">
        <f>IF(ISBLANK('Rate Calculations'!$Q67),"",'Rate Calculations'!$Q67)</f>
        <v>0</v>
      </c>
      <c r="N67" s="158">
        <f>IF(ISBLANK('Rate Calculations'!$R67),"",'Rate Calculations'!$R67)</f>
        <v>0</v>
      </c>
      <c r="O67" s="24" t="e">
        <f>IF(ISBLANK('Rate Calculations'!$S67),"",'Rate Calculations'!$S67)</f>
        <v>#REF!</v>
      </c>
      <c r="P67" s="27" t="e">
        <f>IF(ISBLANK('Rate Calculations'!$U67),"",'Rate Calculations'!$T67)</f>
        <v>#REF!</v>
      </c>
      <c r="Q67" s="153" t="str">
        <f>IF(ISBLANK('Rate Calculations'!$A67),"",'Rate Calculations'!$A67)</f>
        <v xml:space="preserve"> </v>
      </c>
      <c r="R67" s="154" t="str">
        <f>IF(ISBLANK('Rate Calculations'!$B67),"",'Rate Calculations'!$B67)</f>
        <v xml:space="preserve">  </v>
      </c>
      <c r="S67" s="44">
        <f>IF(ISBLANK('Rate Calculations'!$U67),"",'Rate Calculations'!$U67)</f>
        <v>0</v>
      </c>
      <c r="T67" s="44">
        <f>IF(ISBLANK('Rate Calculations'!$V67),"",'Rate Calculations'!$V67)</f>
        <v>0</v>
      </c>
      <c r="U67" s="377">
        <f>IF(ISBLANK('Rate Calculations'!$H67),"",'Rate Calculations'!$H67)</f>
        <v>1.7500000000000002E-2</v>
      </c>
      <c r="V67" s="44">
        <f>IF(ISBLANK('Rate Calculations'!$W67),"",'Rate Calculations'!$W67)</f>
        <v>0</v>
      </c>
      <c r="W67" s="45">
        <f>IF(ISBLANK('Rate Calculations'!$J67),"",'Rate Calculations'!$J67)</f>
        <v>3.5000000000000003E-2</v>
      </c>
      <c r="X67" s="101">
        <f>IF(ISBLANK('Rate Calculations'!$X67),"",'Rate Calculations'!$X67)</f>
        <v>0</v>
      </c>
      <c r="Y67" s="101">
        <f>IF(ISBLANK('Rate Calculations'!$Y67),"",'Rate Calculations'!$Y67)</f>
        <v>0</v>
      </c>
      <c r="Z67" s="44">
        <f>IF(ISBLANK('Rate Calculations'!$Z67),"",'Rate Calculations'!$Z67)</f>
        <v>0</v>
      </c>
      <c r="AA67" s="44">
        <f>IF(ISBLANK('Rate Calculations'!$AA67),"",'Rate Calculations'!$AA67)</f>
        <v>0</v>
      </c>
      <c r="AB67" s="101">
        <f>IF(ISBLANK('Rate Calculations'!$AB67),"",'Rate Calculations'!$AB67)</f>
        <v>0</v>
      </c>
      <c r="AC67" s="163">
        <f>IF(ISBLANK('Rate Calculations'!$AC67),"",'Rate Calculations'!$AC67)</f>
        <v>0</v>
      </c>
      <c r="AD67" s="163">
        <f>IF(ISBLANK('Rate Calculations'!$AD67),"",'Rate Calculations'!$AD67)</f>
        <v>0</v>
      </c>
      <c r="AE67" s="44" t="e">
        <f>IF(ISBLANK('Rate Calculations'!$AE67),"",'Rate Calculations'!$AE67)</f>
        <v>#REF!</v>
      </c>
      <c r="AF67" s="160" t="e">
        <f>IF(ISBLANK('Rate Calculations'!$AF67),"",'Rate Calculations'!$AF67)</f>
        <v>#REF!</v>
      </c>
    </row>
    <row r="68" spans="1:32">
      <c r="A68" s="153" t="str">
        <f>IF(ISBLANK('Rate Calculations'!$A68),"",'Rate Calculations'!$A68)</f>
        <v xml:space="preserve"> </v>
      </c>
      <c r="B68" s="154" t="str">
        <f>IF(ISBLANK('Rate Calculations'!$B68),"",'Rate Calculations'!$B68)</f>
        <v xml:space="preserve">  </v>
      </c>
      <c r="C68" s="44" t="str">
        <f>IF(ISBLANK('Rate Calculations'!$G68),"",'Rate Calculations'!$G68)</f>
        <v/>
      </c>
      <c r="D68" s="377">
        <f>IF(ISBLANK('Rate Calculations'!$H68),"",'Rate Calculations'!$H68)</f>
        <v>1.7500000000000002E-2</v>
      </c>
      <c r="E68" s="44">
        <f>IF(ISBLANK('Rate Calculations'!$I68),"",'Rate Calculations'!$I68)</f>
        <v>0</v>
      </c>
      <c r="F68" s="45">
        <f>IF(ISBLANK('Rate Calculations'!$J68),"",'Rate Calculations'!$J68)</f>
        <v>3.5000000000000003E-2</v>
      </c>
      <c r="G68" s="44">
        <f>IF(ISBLANK('Rate Calculations'!$K68),"",'Rate Calculations'!$K68)</f>
        <v>0</v>
      </c>
      <c r="H68" s="377">
        <f>IF(ISBLANK('Rate Calculations'!$L68),"",'Rate Calculations'!$L68)</f>
        <v>0</v>
      </c>
      <c r="I68" s="377">
        <f>IF(ISBLANK('Rate Calculations'!$M68),"",'Rate Calculations'!$M68)</f>
        <v>0</v>
      </c>
      <c r="J68" s="24">
        <f>IF(ISBLANK('Rate Calculations'!$N68),"",'Rate Calculations'!$N68)</f>
        <v>0</v>
      </c>
      <c r="K68" s="24">
        <f>IF(ISBLANK('Rate Calculations'!$O68),"",'Rate Calculations'!$O68)</f>
        <v>0</v>
      </c>
      <c r="L68" s="46">
        <f>IF(ISBLANK('Rate Calculations'!$P68),"",'Rate Calculations'!$P68)</f>
        <v>0</v>
      </c>
      <c r="M68" s="158">
        <f>IF(ISBLANK('Rate Calculations'!$Q68),"",'Rate Calculations'!$Q68)</f>
        <v>0</v>
      </c>
      <c r="N68" s="158">
        <f>IF(ISBLANK('Rate Calculations'!$R68),"",'Rate Calculations'!$R68)</f>
        <v>0</v>
      </c>
      <c r="O68" s="24" t="e">
        <f>IF(ISBLANK('Rate Calculations'!$S68),"",'Rate Calculations'!$S68)</f>
        <v>#REF!</v>
      </c>
      <c r="P68" s="27" t="e">
        <f>IF(ISBLANK('Rate Calculations'!$U68),"",'Rate Calculations'!$T68)</f>
        <v>#REF!</v>
      </c>
      <c r="Q68" s="153" t="str">
        <f>IF(ISBLANK('Rate Calculations'!$A68),"",'Rate Calculations'!$A68)</f>
        <v xml:space="preserve"> </v>
      </c>
      <c r="R68" s="154" t="str">
        <f>IF(ISBLANK('Rate Calculations'!$B68),"",'Rate Calculations'!$B68)</f>
        <v xml:space="preserve">  </v>
      </c>
      <c r="S68" s="44">
        <f>IF(ISBLANK('Rate Calculations'!$U68),"",'Rate Calculations'!$U68)</f>
        <v>0</v>
      </c>
      <c r="T68" s="44">
        <f>IF(ISBLANK('Rate Calculations'!$V68),"",'Rate Calculations'!$V68)</f>
        <v>0</v>
      </c>
      <c r="U68" s="377">
        <f>IF(ISBLANK('Rate Calculations'!$H68),"",'Rate Calculations'!$H68)</f>
        <v>1.7500000000000002E-2</v>
      </c>
      <c r="V68" s="44">
        <f>IF(ISBLANK('Rate Calculations'!$W68),"",'Rate Calculations'!$W68)</f>
        <v>0</v>
      </c>
      <c r="W68" s="45">
        <f>IF(ISBLANK('Rate Calculations'!$J68),"",'Rate Calculations'!$J68)</f>
        <v>3.5000000000000003E-2</v>
      </c>
      <c r="X68" s="101">
        <f>IF(ISBLANK('Rate Calculations'!$X68),"",'Rate Calculations'!$X68)</f>
        <v>0</v>
      </c>
      <c r="Y68" s="101">
        <f>IF(ISBLANK('Rate Calculations'!$Y68),"",'Rate Calculations'!$Y68)</f>
        <v>0</v>
      </c>
      <c r="Z68" s="44">
        <f>IF(ISBLANK('Rate Calculations'!$Z68),"",'Rate Calculations'!$Z68)</f>
        <v>0</v>
      </c>
      <c r="AA68" s="44">
        <f>IF(ISBLANK('Rate Calculations'!$AA68),"",'Rate Calculations'!$AA68)</f>
        <v>0</v>
      </c>
      <c r="AB68" s="101">
        <f>IF(ISBLANK('Rate Calculations'!$AB68),"",'Rate Calculations'!$AB68)</f>
        <v>0</v>
      </c>
      <c r="AC68" s="163">
        <f>IF(ISBLANK('Rate Calculations'!$AC68),"",'Rate Calculations'!$AC68)</f>
        <v>0</v>
      </c>
      <c r="AD68" s="163">
        <f>IF(ISBLANK('Rate Calculations'!$AD68),"",'Rate Calculations'!$AD68)</f>
        <v>0</v>
      </c>
      <c r="AE68" s="44" t="e">
        <f>IF(ISBLANK('Rate Calculations'!$AE68),"",'Rate Calculations'!$AE68)</f>
        <v>#REF!</v>
      </c>
      <c r="AF68" s="160" t="e">
        <f>IF(ISBLANK('Rate Calculations'!$AF68),"",'Rate Calculations'!$AF68)</f>
        <v>#REF!</v>
      </c>
    </row>
    <row r="69" spans="1:32">
      <c r="A69" s="153" t="str">
        <f>IF(ISBLANK('Rate Calculations'!$A69),"",'Rate Calculations'!$A69)</f>
        <v xml:space="preserve"> </v>
      </c>
      <c r="B69" s="154" t="str">
        <f>IF(ISBLANK('Rate Calculations'!$B69),"",'Rate Calculations'!$B69)</f>
        <v xml:space="preserve">  </v>
      </c>
      <c r="C69" s="44" t="str">
        <f>IF(ISBLANK('Rate Calculations'!$G69),"",'Rate Calculations'!$G69)</f>
        <v/>
      </c>
      <c r="D69" s="377">
        <f>IF(ISBLANK('Rate Calculations'!$H69),"",'Rate Calculations'!$H69)</f>
        <v>1.7500000000000002E-2</v>
      </c>
      <c r="E69" s="44">
        <f>IF(ISBLANK('Rate Calculations'!$I69),"",'Rate Calculations'!$I69)</f>
        <v>0</v>
      </c>
      <c r="F69" s="45">
        <f>IF(ISBLANK('Rate Calculations'!$J69),"",'Rate Calculations'!$J69)</f>
        <v>3.5000000000000003E-2</v>
      </c>
      <c r="G69" s="44">
        <f>IF(ISBLANK('Rate Calculations'!$K69),"",'Rate Calculations'!$K69)</f>
        <v>0</v>
      </c>
      <c r="H69" s="377">
        <f>IF(ISBLANK('Rate Calculations'!$L69),"",'Rate Calculations'!$L69)</f>
        <v>0</v>
      </c>
      <c r="I69" s="377">
        <f>IF(ISBLANK('Rate Calculations'!$M69),"",'Rate Calculations'!$M69)</f>
        <v>0</v>
      </c>
      <c r="J69" s="24">
        <f>IF(ISBLANK('Rate Calculations'!$N69),"",'Rate Calculations'!$N69)</f>
        <v>0</v>
      </c>
      <c r="K69" s="24">
        <f>IF(ISBLANK('Rate Calculations'!$O69),"",'Rate Calculations'!$O69)</f>
        <v>0</v>
      </c>
      <c r="L69" s="46">
        <f>IF(ISBLANK('Rate Calculations'!$P69),"",'Rate Calculations'!$P69)</f>
        <v>0</v>
      </c>
      <c r="M69" s="158">
        <f>IF(ISBLANK('Rate Calculations'!$Q69),"",'Rate Calculations'!$Q69)</f>
        <v>0</v>
      </c>
      <c r="N69" s="158">
        <f>IF(ISBLANK('Rate Calculations'!$R69),"",'Rate Calculations'!$R69)</f>
        <v>0</v>
      </c>
      <c r="O69" s="24" t="e">
        <f>IF(ISBLANK('Rate Calculations'!$S69),"",'Rate Calculations'!$S69)</f>
        <v>#REF!</v>
      </c>
      <c r="P69" s="27" t="e">
        <f>IF(ISBLANK('Rate Calculations'!$U69),"",'Rate Calculations'!$T69)</f>
        <v>#REF!</v>
      </c>
      <c r="Q69" s="153" t="str">
        <f>IF(ISBLANK('Rate Calculations'!$A69),"",'Rate Calculations'!$A69)</f>
        <v xml:space="preserve"> </v>
      </c>
      <c r="R69" s="154" t="str">
        <f>IF(ISBLANK('Rate Calculations'!$B69),"",'Rate Calculations'!$B69)</f>
        <v xml:space="preserve">  </v>
      </c>
      <c r="S69" s="44">
        <f>IF(ISBLANK('Rate Calculations'!$U69),"",'Rate Calculations'!$U69)</f>
        <v>0</v>
      </c>
      <c r="T69" s="44">
        <f>IF(ISBLANK('Rate Calculations'!$V69),"",'Rate Calculations'!$V69)</f>
        <v>0</v>
      </c>
      <c r="U69" s="377">
        <f>IF(ISBLANK('Rate Calculations'!$H69),"",'Rate Calculations'!$H69)</f>
        <v>1.7500000000000002E-2</v>
      </c>
      <c r="V69" s="44">
        <f>IF(ISBLANK('Rate Calculations'!$W69),"",'Rate Calculations'!$W69)</f>
        <v>0</v>
      </c>
      <c r="W69" s="45">
        <f>IF(ISBLANK('Rate Calculations'!$J69),"",'Rate Calculations'!$J69)</f>
        <v>3.5000000000000003E-2</v>
      </c>
      <c r="X69" s="101">
        <f>IF(ISBLANK('Rate Calculations'!$X69),"",'Rate Calculations'!$X69)</f>
        <v>0</v>
      </c>
      <c r="Y69" s="101">
        <f>IF(ISBLANK('Rate Calculations'!$Y69),"",'Rate Calculations'!$Y69)</f>
        <v>0</v>
      </c>
      <c r="Z69" s="44">
        <f>IF(ISBLANK('Rate Calculations'!$Z69),"",'Rate Calculations'!$Z69)</f>
        <v>0</v>
      </c>
      <c r="AA69" s="44">
        <f>IF(ISBLANK('Rate Calculations'!$AA69),"",'Rate Calculations'!$AA69)</f>
        <v>0</v>
      </c>
      <c r="AB69" s="101">
        <f>IF(ISBLANK('Rate Calculations'!$AB69),"",'Rate Calculations'!$AB69)</f>
        <v>0</v>
      </c>
      <c r="AC69" s="163">
        <f>IF(ISBLANK('Rate Calculations'!$AC69),"",'Rate Calculations'!$AC69)</f>
        <v>0</v>
      </c>
      <c r="AD69" s="163">
        <f>IF(ISBLANK('Rate Calculations'!$AD69),"",'Rate Calculations'!$AD69)</f>
        <v>0</v>
      </c>
      <c r="AE69" s="44" t="e">
        <f>IF(ISBLANK('Rate Calculations'!$AE69),"",'Rate Calculations'!$AE69)</f>
        <v>#REF!</v>
      </c>
      <c r="AF69" s="160" t="e">
        <f>IF(ISBLANK('Rate Calculations'!$AF69),"",'Rate Calculations'!$AF69)</f>
        <v>#REF!</v>
      </c>
    </row>
    <row r="70" spans="1:32">
      <c r="A70" s="153" t="str">
        <f>IF(ISBLANK('Rate Calculations'!$A70),"",'Rate Calculations'!$A70)</f>
        <v xml:space="preserve"> </v>
      </c>
      <c r="B70" s="154" t="str">
        <f>IF(ISBLANK('Rate Calculations'!$B70),"",'Rate Calculations'!$B70)</f>
        <v xml:space="preserve">  </v>
      </c>
      <c r="C70" s="44" t="str">
        <f>IF(ISBLANK('Rate Calculations'!$G70),"",'Rate Calculations'!$G70)</f>
        <v/>
      </c>
      <c r="D70" s="377">
        <f>IF(ISBLANK('Rate Calculations'!$H70),"",'Rate Calculations'!$H70)</f>
        <v>1.7500000000000002E-2</v>
      </c>
      <c r="E70" s="44">
        <f>IF(ISBLANK('Rate Calculations'!$I70),"",'Rate Calculations'!$I70)</f>
        <v>0</v>
      </c>
      <c r="F70" s="45">
        <f>IF(ISBLANK('Rate Calculations'!$J70),"",'Rate Calculations'!$J70)</f>
        <v>3.5000000000000003E-2</v>
      </c>
      <c r="G70" s="44">
        <f>IF(ISBLANK('Rate Calculations'!$K70),"",'Rate Calculations'!$K70)</f>
        <v>0</v>
      </c>
      <c r="H70" s="377">
        <f>IF(ISBLANK('Rate Calculations'!$L70),"",'Rate Calculations'!$L70)</f>
        <v>0</v>
      </c>
      <c r="I70" s="377">
        <f>IF(ISBLANK('Rate Calculations'!$M70),"",'Rate Calculations'!$M70)</f>
        <v>0</v>
      </c>
      <c r="J70" s="24">
        <f>IF(ISBLANK('Rate Calculations'!$N70),"",'Rate Calculations'!$N70)</f>
        <v>0</v>
      </c>
      <c r="K70" s="24">
        <f>IF(ISBLANK('Rate Calculations'!$O70),"",'Rate Calculations'!$O70)</f>
        <v>0</v>
      </c>
      <c r="L70" s="46">
        <f>IF(ISBLANK('Rate Calculations'!$P70),"",'Rate Calculations'!$P70)</f>
        <v>0</v>
      </c>
      <c r="M70" s="158">
        <f>IF(ISBLANK('Rate Calculations'!$Q70),"",'Rate Calculations'!$Q70)</f>
        <v>0</v>
      </c>
      <c r="N70" s="158">
        <f>IF(ISBLANK('Rate Calculations'!$R70),"",'Rate Calculations'!$R70)</f>
        <v>0</v>
      </c>
      <c r="O70" s="24" t="e">
        <f>IF(ISBLANK('Rate Calculations'!$S70),"",'Rate Calculations'!$S70)</f>
        <v>#REF!</v>
      </c>
      <c r="P70" s="27" t="e">
        <f>IF(ISBLANK('Rate Calculations'!$U70),"",'Rate Calculations'!$T70)</f>
        <v>#REF!</v>
      </c>
      <c r="Q70" s="153" t="str">
        <f>IF(ISBLANK('Rate Calculations'!$A70),"",'Rate Calculations'!$A70)</f>
        <v xml:space="preserve"> </v>
      </c>
      <c r="R70" s="154" t="str">
        <f>IF(ISBLANK('Rate Calculations'!$B70),"",'Rate Calculations'!$B70)</f>
        <v xml:space="preserve">  </v>
      </c>
      <c r="S70" s="44">
        <f>IF(ISBLANK('Rate Calculations'!$U70),"",'Rate Calculations'!$U70)</f>
        <v>0</v>
      </c>
      <c r="T70" s="44">
        <f>IF(ISBLANK('Rate Calculations'!$V70),"",'Rate Calculations'!$V70)</f>
        <v>0</v>
      </c>
      <c r="U70" s="377">
        <f>IF(ISBLANK('Rate Calculations'!$H70),"",'Rate Calculations'!$H70)</f>
        <v>1.7500000000000002E-2</v>
      </c>
      <c r="V70" s="44">
        <f>IF(ISBLANK('Rate Calculations'!$W70),"",'Rate Calculations'!$W70)</f>
        <v>0</v>
      </c>
      <c r="W70" s="45">
        <f>IF(ISBLANK('Rate Calculations'!$J70),"",'Rate Calculations'!$J70)</f>
        <v>3.5000000000000003E-2</v>
      </c>
      <c r="X70" s="101">
        <f>IF(ISBLANK('Rate Calculations'!$X70),"",'Rate Calculations'!$X70)</f>
        <v>0</v>
      </c>
      <c r="Y70" s="101">
        <f>IF(ISBLANK('Rate Calculations'!$Y70),"",'Rate Calculations'!$Y70)</f>
        <v>0</v>
      </c>
      <c r="Z70" s="44">
        <f>IF(ISBLANK('Rate Calculations'!$Z70),"",'Rate Calculations'!$Z70)</f>
        <v>0</v>
      </c>
      <c r="AA70" s="44">
        <f>IF(ISBLANK('Rate Calculations'!$AA70),"",'Rate Calculations'!$AA70)</f>
        <v>0</v>
      </c>
      <c r="AB70" s="101">
        <f>IF(ISBLANK('Rate Calculations'!$AB70),"",'Rate Calculations'!$AB70)</f>
        <v>0</v>
      </c>
      <c r="AC70" s="163">
        <f>IF(ISBLANK('Rate Calculations'!$AC70),"",'Rate Calculations'!$AC70)</f>
        <v>0</v>
      </c>
      <c r="AD70" s="163">
        <f>IF(ISBLANK('Rate Calculations'!$AD70),"",'Rate Calculations'!$AD70)</f>
        <v>0</v>
      </c>
      <c r="AE70" s="44" t="e">
        <f>IF(ISBLANK('Rate Calculations'!$AE70),"",'Rate Calculations'!$AE70)</f>
        <v>#REF!</v>
      </c>
      <c r="AF70" s="160" t="e">
        <f>IF(ISBLANK('Rate Calculations'!$AF70),"",'Rate Calculations'!$AF70)</f>
        <v>#REF!</v>
      </c>
    </row>
    <row r="71" spans="1:32">
      <c r="A71" s="153" t="str">
        <f>IF(ISBLANK('Rate Calculations'!$A71),"",'Rate Calculations'!$A71)</f>
        <v xml:space="preserve"> </v>
      </c>
      <c r="B71" s="154" t="str">
        <f>IF(ISBLANK('Rate Calculations'!$B71),"",'Rate Calculations'!$B71)</f>
        <v xml:space="preserve">  </v>
      </c>
      <c r="C71" s="44" t="str">
        <f>IF(ISBLANK('Rate Calculations'!$G71),"",'Rate Calculations'!$G71)</f>
        <v/>
      </c>
      <c r="D71" s="377">
        <f>IF(ISBLANK('Rate Calculations'!$H71),"",'Rate Calculations'!$H71)</f>
        <v>1.7500000000000002E-2</v>
      </c>
      <c r="E71" s="44">
        <f>IF(ISBLANK('Rate Calculations'!$I71),"",'Rate Calculations'!$I71)</f>
        <v>0</v>
      </c>
      <c r="F71" s="45">
        <f>IF(ISBLANK('Rate Calculations'!$J71),"",'Rate Calculations'!$J71)</f>
        <v>3.5000000000000003E-2</v>
      </c>
      <c r="G71" s="44">
        <f>IF(ISBLANK('Rate Calculations'!$K71),"",'Rate Calculations'!$K71)</f>
        <v>0</v>
      </c>
      <c r="H71" s="377">
        <f>IF(ISBLANK('Rate Calculations'!$L71),"",'Rate Calculations'!$L71)</f>
        <v>0</v>
      </c>
      <c r="I71" s="377">
        <f>IF(ISBLANK('Rate Calculations'!$M71),"",'Rate Calculations'!$M71)</f>
        <v>0</v>
      </c>
      <c r="J71" s="24">
        <f>IF(ISBLANK('Rate Calculations'!$N71),"",'Rate Calculations'!$N71)</f>
        <v>0</v>
      </c>
      <c r="K71" s="24">
        <f>IF(ISBLANK('Rate Calculations'!$O71),"",'Rate Calculations'!$O71)</f>
        <v>0</v>
      </c>
      <c r="L71" s="46">
        <f>IF(ISBLANK('Rate Calculations'!$P71),"",'Rate Calculations'!$P71)</f>
        <v>0</v>
      </c>
      <c r="M71" s="158">
        <f>IF(ISBLANK('Rate Calculations'!$Q71),"",'Rate Calculations'!$Q71)</f>
        <v>0</v>
      </c>
      <c r="N71" s="158">
        <f>IF(ISBLANK('Rate Calculations'!$R71),"",'Rate Calculations'!$R71)</f>
        <v>0</v>
      </c>
      <c r="O71" s="24" t="e">
        <f>IF(ISBLANK('Rate Calculations'!$S71),"",'Rate Calculations'!$S71)</f>
        <v>#REF!</v>
      </c>
      <c r="P71" s="27" t="e">
        <f>IF(ISBLANK('Rate Calculations'!$U71),"",'Rate Calculations'!$T71)</f>
        <v>#REF!</v>
      </c>
      <c r="Q71" s="153" t="str">
        <f>IF(ISBLANK('Rate Calculations'!$A71),"",'Rate Calculations'!$A71)</f>
        <v xml:space="preserve"> </v>
      </c>
      <c r="R71" s="154" t="str">
        <f>IF(ISBLANK('Rate Calculations'!$B71),"",'Rate Calculations'!$B71)</f>
        <v xml:space="preserve">  </v>
      </c>
      <c r="S71" s="44">
        <f>IF(ISBLANK('Rate Calculations'!$U71),"",'Rate Calculations'!$U71)</f>
        <v>0</v>
      </c>
      <c r="T71" s="44">
        <f>IF(ISBLANK('Rate Calculations'!$V71),"",'Rate Calculations'!$V71)</f>
        <v>0</v>
      </c>
      <c r="U71" s="377">
        <f>IF(ISBLANK('Rate Calculations'!$H71),"",'Rate Calculations'!$H71)</f>
        <v>1.7500000000000002E-2</v>
      </c>
      <c r="V71" s="44">
        <f>IF(ISBLANK('Rate Calculations'!$W71),"",'Rate Calculations'!$W71)</f>
        <v>0</v>
      </c>
      <c r="W71" s="45">
        <f>IF(ISBLANK('Rate Calculations'!$J71),"",'Rate Calculations'!$J71)</f>
        <v>3.5000000000000003E-2</v>
      </c>
      <c r="X71" s="101">
        <f>IF(ISBLANK('Rate Calculations'!$X71),"",'Rate Calculations'!$X71)</f>
        <v>0</v>
      </c>
      <c r="Y71" s="101">
        <f>IF(ISBLANK('Rate Calculations'!$Y71),"",'Rate Calculations'!$Y71)</f>
        <v>0</v>
      </c>
      <c r="Z71" s="44">
        <f>IF(ISBLANK('Rate Calculations'!$Z71),"",'Rate Calculations'!$Z71)</f>
        <v>0</v>
      </c>
      <c r="AA71" s="44">
        <f>IF(ISBLANK('Rate Calculations'!$AA71),"",'Rate Calculations'!$AA71)</f>
        <v>0</v>
      </c>
      <c r="AB71" s="101">
        <f>IF(ISBLANK('Rate Calculations'!$AB71),"",'Rate Calculations'!$AB71)</f>
        <v>0</v>
      </c>
      <c r="AC71" s="163">
        <f>IF(ISBLANK('Rate Calculations'!$AC71),"",'Rate Calculations'!$AC71)</f>
        <v>0</v>
      </c>
      <c r="AD71" s="163">
        <f>IF(ISBLANK('Rate Calculations'!$AD71),"",'Rate Calculations'!$AD71)</f>
        <v>0</v>
      </c>
      <c r="AE71" s="44" t="e">
        <f>IF(ISBLANK('Rate Calculations'!$AE71),"",'Rate Calculations'!$AE71)</f>
        <v>#REF!</v>
      </c>
      <c r="AF71" s="160" t="e">
        <f>IF(ISBLANK('Rate Calculations'!$AF71),"",'Rate Calculations'!$AF71)</f>
        <v>#REF!</v>
      </c>
    </row>
    <row r="72" spans="1:32">
      <c r="A72" s="153" t="str">
        <f>IF(ISBLANK('Rate Calculations'!$A72),"",'Rate Calculations'!$A72)</f>
        <v xml:space="preserve"> </v>
      </c>
      <c r="B72" s="154" t="str">
        <f>IF(ISBLANK('Rate Calculations'!$B72),"",'Rate Calculations'!$B72)</f>
        <v xml:space="preserve">  </v>
      </c>
      <c r="C72" s="44" t="str">
        <f>IF(ISBLANK('Rate Calculations'!$G72),"",'Rate Calculations'!$G72)</f>
        <v/>
      </c>
      <c r="D72" s="377">
        <f>IF(ISBLANK('Rate Calculations'!$H72),"",'Rate Calculations'!$H72)</f>
        <v>1.7500000000000002E-2</v>
      </c>
      <c r="E72" s="44">
        <f>IF(ISBLANK('Rate Calculations'!$I72),"",'Rate Calculations'!$I72)</f>
        <v>0</v>
      </c>
      <c r="F72" s="45">
        <f>IF(ISBLANK('Rate Calculations'!$J72),"",'Rate Calculations'!$J72)</f>
        <v>3.5000000000000003E-2</v>
      </c>
      <c r="G72" s="44">
        <f>IF(ISBLANK('Rate Calculations'!$K72),"",'Rate Calculations'!$K72)</f>
        <v>0</v>
      </c>
      <c r="H72" s="377">
        <f>IF(ISBLANK('Rate Calculations'!$L72),"",'Rate Calculations'!$L72)</f>
        <v>0</v>
      </c>
      <c r="I72" s="377">
        <f>IF(ISBLANK('Rate Calculations'!$M72),"",'Rate Calculations'!$M72)</f>
        <v>0</v>
      </c>
      <c r="J72" s="24">
        <f>IF(ISBLANK('Rate Calculations'!$N72),"",'Rate Calculations'!$N72)</f>
        <v>0</v>
      </c>
      <c r="K72" s="24">
        <f>IF(ISBLANK('Rate Calculations'!$O72),"",'Rate Calculations'!$O72)</f>
        <v>0</v>
      </c>
      <c r="L72" s="46">
        <f>IF(ISBLANK('Rate Calculations'!$P72),"",'Rate Calculations'!$P72)</f>
        <v>0</v>
      </c>
      <c r="M72" s="158">
        <f>IF(ISBLANK('Rate Calculations'!$Q72),"",'Rate Calculations'!$Q72)</f>
        <v>0</v>
      </c>
      <c r="N72" s="158">
        <f>IF(ISBLANK('Rate Calculations'!$R72),"",'Rate Calculations'!$R72)</f>
        <v>0</v>
      </c>
      <c r="O72" s="24" t="e">
        <f>IF(ISBLANK('Rate Calculations'!$S72),"",'Rate Calculations'!$S72)</f>
        <v>#REF!</v>
      </c>
      <c r="P72" s="27" t="e">
        <f>IF(ISBLANK('Rate Calculations'!$U72),"",'Rate Calculations'!$T72)</f>
        <v>#REF!</v>
      </c>
      <c r="Q72" s="153" t="str">
        <f>IF(ISBLANK('Rate Calculations'!$A72),"",'Rate Calculations'!$A72)</f>
        <v xml:space="preserve"> </v>
      </c>
      <c r="R72" s="154" t="str">
        <f>IF(ISBLANK('Rate Calculations'!$B72),"",'Rate Calculations'!$B72)</f>
        <v xml:space="preserve">  </v>
      </c>
      <c r="S72" s="44">
        <f>IF(ISBLANK('Rate Calculations'!$U72),"",'Rate Calculations'!$U72)</f>
        <v>0</v>
      </c>
      <c r="T72" s="44">
        <f>IF(ISBLANK('Rate Calculations'!$V72),"",'Rate Calculations'!$V72)</f>
        <v>0</v>
      </c>
      <c r="U72" s="377">
        <f>IF(ISBLANK('Rate Calculations'!$H72),"",'Rate Calculations'!$H72)</f>
        <v>1.7500000000000002E-2</v>
      </c>
      <c r="V72" s="44">
        <f>IF(ISBLANK('Rate Calculations'!$W72),"",'Rate Calculations'!$W72)</f>
        <v>0</v>
      </c>
      <c r="W72" s="45">
        <f>IF(ISBLANK('Rate Calculations'!$J72),"",'Rate Calculations'!$J72)</f>
        <v>3.5000000000000003E-2</v>
      </c>
      <c r="X72" s="101">
        <f>IF(ISBLANK('Rate Calculations'!$X72),"",'Rate Calculations'!$X72)</f>
        <v>0</v>
      </c>
      <c r="Y72" s="101">
        <f>IF(ISBLANK('Rate Calculations'!$Y72),"",'Rate Calculations'!$Y72)</f>
        <v>0</v>
      </c>
      <c r="Z72" s="44">
        <f>IF(ISBLANK('Rate Calculations'!$Z72),"",'Rate Calculations'!$Z72)</f>
        <v>0</v>
      </c>
      <c r="AA72" s="44">
        <f>IF(ISBLANK('Rate Calculations'!$AA72),"",'Rate Calculations'!$AA72)</f>
        <v>0</v>
      </c>
      <c r="AB72" s="101">
        <f>IF(ISBLANK('Rate Calculations'!$AB72),"",'Rate Calculations'!$AB72)</f>
        <v>0</v>
      </c>
      <c r="AC72" s="163">
        <f>IF(ISBLANK('Rate Calculations'!$AC72),"",'Rate Calculations'!$AC72)</f>
        <v>0</v>
      </c>
      <c r="AD72" s="163">
        <f>IF(ISBLANK('Rate Calculations'!$AD72),"",'Rate Calculations'!$AD72)</f>
        <v>0</v>
      </c>
      <c r="AE72" s="44" t="e">
        <f>IF(ISBLANK('Rate Calculations'!$AE72),"",'Rate Calculations'!$AE72)</f>
        <v>#REF!</v>
      </c>
      <c r="AF72" s="160" t="e">
        <f>IF(ISBLANK('Rate Calculations'!$AF72),"",'Rate Calculations'!$AF72)</f>
        <v>#REF!</v>
      </c>
    </row>
    <row r="73" spans="1:32">
      <c r="A73" s="153" t="str">
        <f>IF(ISBLANK('Rate Calculations'!$A73),"",'Rate Calculations'!$A73)</f>
        <v xml:space="preserve"> </v>
      </c>
      <c r="B73" s="154" t="str">
        <f>IF(ISBLANK('Rate Calculations'!$B73),"",'Rate Calculations'!$B73)</f>
        <v xml:space="preserve">  </v>
      </c>
      <c r="C73" s="44" t="str">
        <f>IF(ISBLANK('Rate Calculations'!$G73),"",'Rate Calculations'!$G73)</f>
        <v/>
      </c>
      <c r="D73" s="377">
        <f>IF(ISBLANK('Rate Calculations'!$H73),"",'Rate Calculations'!$H73)</f>
        <v>1.7500000000000002E-2</v>
      </c>
      <c r="E73" s="44">
        <f>IF(ISBLANK('Rate Calculations'!$I73),"",'Rate Calculations'!$I73)</f>
        <v>0</v>
      </c>
      <c r="F73" s="45">
        <f>IF(ISBLANK('Rate Calculations'!$J73),"",'Rate Calculations'!$J73)</f>
        <v>3.5000000000000003E-2</v>
      </c>
      <c r="G73" s="44">
        <f>IF(ISBLANK('Rate Calculations'!$K73),"",'Rate Calculations'!$K73)</f>
        <v>0</v>
      </c>
      <c r="H73" s="377">
        <f>IF(ISBLANK('Rate Calculations'!$L73),"",'Rate Calculations'!$L73)</f>
        <v>0</v>
      </c>
      <c r="I73" s="377">
        <f>IF(ISBLANK('Rate Calculations'!$M73),"",'Rate Calculations'!$M73)</f>
        <v>0</v>
      </c>
      <c r="J73" s="24">
        <f>IF(ISBLANK('Rate Calculations'!$N73),"",'Rate Calculations'!$N73)</f>
        <v>0</v>
      </c>
      <c r="K73" s="24">
        <f>IF(ISBLANK('Rate Calculations'!$O73),"",'Rate Calculations'!$O73)</f>
        <v>0</v>
      </c>
      <c r="L73" s="46">
        <f>IF(ISBLANK('Rate Calculations'!$P73),"",'Rate Calculations'!$P73)</f>
        <v>0</v>
      </c>
      <c r="M73" s="158">
        <f>IF(ISBLANK('Rate Calculations'!$Q73),"",'Rate Calculations'!$Q73)</f>
        <v>0</v>
      </c>
      <c r="N73" s="158">
        <f>IF(ISBLANK('Rate Calculations'!$R73),"",'Rate Calculations'!$R73)</f>
        <v>0</v>
      </c>
      <c r="O73" s="24" t="e">
        <f>IF(ISBLANK('Rate Calculations'!$S73),"",'Rate Calculations'!$S73)</f>
        <v>#REF!</v>
      </c>
      <c r="P73" s="27" t="e">
        <f>IF(ISBLANK('Rate Calculations'!$U73),"",'Rate Calculations'!$T73)</f>
        <v>#REF!</v>
      </c>
      <c r="Q73" s="153" t="str">
        <f>IF(ISBLANK('Rate Calculations'!$A73),"",'Rate Calculations'!$A73)</f>
        <v xml:space="preserve"> </v>
      </c>
      <c r="R73" s="154" t="str">
        <f>IF(ISBLANK('Rate Calculations'!$B73),"",'Rate Calculations'!$B73)</f>
        <v xml:space="preserve">  </v>
      </c>
      <c r="S73" s="44">
        <f>IF(ISBLANK('Rate Calculations'!$U73),"",'Rate Calculations'!$U73)</f>
        <v>0</v>
      </c>
      <c r="T73" s="44">
        <f>IF(ISBLANK('Rate Calculations'!$V73),"",'Rate Calculations'!$V73)</f>
        <v>0</v>
      </c>
      <c r="U73" s="377">
        <f>IF(ISBLANK('Rate Calculations'!$H73),"",'Rate Calculations'!$H73)</f>
        <v>1.7500000000000002E-2</v>
      </c>
      <c r="V73" s="44">
        <f>IF(ISBLANK('Rate Calculations'!$W73),"",'Rate Calculations'!$W73)</f>
        <v>0</v>
      </c>
      <c r="W73" s="45">
        <f>IF(ISBLANK('Rate Calculations'!$J73),"",'Rate Calculations'!$J73)</f>
        <v>3.5000000000000003E-2</v>
      </c>
      <c r="X73" s="101">
        <f>IF(ISBLANK('Rate Calculations'!$X73),"",'Rate Calculations'!$X73)</f>
        <v>0</v>
      </c>
      <c r="Y73" s="101">
        <f>IF(ISBLANK('Rate Calculations'!$Y73),"",'Rate Calculations'!$Y73)</f>
        <v>0</v>
      </c>
      <c r="Z73" s="44">
        <f>IF(ISBLANK('Rate Calculations'!$Z73),"",'Rate Calculations'!$Z73)</f>
        <v>0</v>
      </c>
      <c r="AA73" s="44">
        <f>IF(ISBLANK('Rate Calculations'!$AA73),"",'Rate Calculations'!$AA73)</f>
        <v>0</v>
      </c>
      <c r="AB73" s="101">
        <f>IF(ISBLANK('Rate Calculations'!$AB73),"",'Rate Calculations'!$AB73)</f>
        <v>0</v>
      </c>
      <c r="AC73" s="163">
        <f>IF(ISBLANK('Rate Calculations'!$AC73),"",'Rate Calculations'!$AC73)</f>
        <v>0</v>
      </c>
      <c r="AD73" s="163">
        <f>IF(ISBLANK('Rate Calculations'!$AD73),"",'Rate Calculations'!$AD73)</f>
        <v>0</v>
      </c>
      <c r="AE73" s="44" t="e">
        <f>IF(ISBLANK('Rate Calculations'!$AE73),"",'Rate Calculations'!$AE73)</f>
        <v>#REF!</v>
      </c>
      <c r="AF73" s="160" t="e">
        <f>IF(ISBLANK('Rate Calculations'!$AF73),"",'Rate Calculations'!$AF73)</f>
        <v>#REF!</v>
      </c>
    </row>
    <row r="74" spans="1:32">
      <c r="A74" s="153" t="str">
        <f>IF(ISBLANK('Rate Calculations'!$A74),"",'Rate Calculations'!$A74)</f>
        <v xml:space="preserve"> </v>
      </c>
      <c r="B74" s="154" t="str">
        <f>IF(ISBLANK('Rate Calculations'!$B74),"",'Rate Calculations'!$B74)</f>
        <v xml:space="preserve">  </v>
      </c>
      <c r="C74" s="44" t="str">
        <f>IF(ISBLANK('Rate Calculations'!$G74),"",'Rate Calculations'!$G74)</f>
        <v/>
      </c>
      <c r="D74" s="377">
        <f>IF(ISBLANK('Rate Calculations'!$H74),"",'Rate Calculations'!$H74)</f>
        <v>1.7500000000000002E-2</v>
      </c>
      <c r="E74" s="44">
        <f>IF(ISBLANK('Rate Calculations'!$I74),"",'Rate Calculations'!$I74)</f>
        <v>0</v>
      </c>
      <c r="F74" s="45">
        <f>IF(ISBLANK('Rate Calculations'!$J74),"",'Rate Calculations'!$J74)</f>
        <v>3.5000000000000003E-2</v>
      </c>
      <c r="G74" s="44">
        <f>IF(ISBLANK('Rate Calculations'!$K74),"",'Rate Calculations'!$K74)</f>
        <v>0</v>
      </c>
      <c r="H74" s="377">
        <f>IF(ISBLANK('Rate Calculations'!$L74),"",'Rate Calculations'!$L74)</f>
        <v>0</v>
      </c>
      <c r="I74" s="377">
        <f>IF(ISBLANK('Rate Calculations'!$M74),"",'Rate Calculations'!$M74)</f>
        <v>0</v>
      </c>
      <c r="J74" s="24">
        <f>IF(ISBLANK('Rate Calculations'!$N74),"",'Rate Calculations'!$N74)</f>
        <v>0</v>
      </c>
      <c r="K74" s="24">
        <f>IF(ISBLANK('Rate Calculations'!$O74),"",'Rate Calculations'!$O74)</f>
        <v>0</v>
      </c>
      <c r="L74" s="46">
        <f>IF(ISBLANK('Rate Calculations'!$P74),"",'Rate Calculations'!$P74)</f>
        <v>0</v>
      </c>
      <c r="M74" s="158">
        <f>IF(ISBLANK('Rate Calculations'!$Q74),"",'Rate Calculations'!$Q74)</f>
        <v>0</v>
      </c>
      <c r="N74" s="158">
        <f>IF(ISBLANK('Rate Calculations'!$R74),"",'Rate Calculations'!$R74)</f>
        <v>0</v>
      </c>
      <c r="O74" s="24" t="e">
        <f>IF(ISBLANK('Rate Calculations'!$S74),"",'Rate Calculations'!$S74)</f>
        <v>#REF!</v>
      </c>
      <c r="P74" s="27" t="e">
        <f>IF(ISBLANK('Rate Calculations'!$U74),"",'Rate Calculations'!$T74)</f>
        <v>#REF!</v>
      </c>
      <c r="Q74" s="153" t="str">
        <f>IF(ISBLANK('Rate Calculations'!$A74),"",'Rate Calculations'!$A74)</f>
        <v xml:space="preserve"> </v>
      </c>
      <c r="R74" s="154" t="str">
        <f>IF(ISBLANK('Rate Calculations'!$B74),"",'Rate Calculations'!$B74)</f>
        <v xml:space="preserve">  </v>
      </c>
      <c r="S74" s="44">
        <f>IF(ISBLANK('Rate Calculations'!$U74),"",'Rate Calculations'!$U74)</f>
        <v>0</v>
      </c>
      <c r="T74" s="44">
        <f>IF(ISBLANK('Rate Calculations'!$V74),"",'Rate Calculations'!$V74)</f>
        <v>0</v>
      </c>
      <c r="U74" s="377">
        <f>IF(ISBLANK('Rate Calculations'!$H74),"",'Rate Calculations'!$H74)</f>
        <v>1.7500000000000002E-2</v>
      </c>
      <c r="V74" s="44">
        <f>IF(ISBLANK('Rate Calculations'!$W74),"",'Rate Calculations'!$W74)</f>
        <v>0</v>
      </c>
      <c r="W74" s="45">
        <f>IF(ISBLANK('Rate Calculations'!$J74),"",'Rate Calculations'!$J74)</f>
        <v>3.5000000000000003E-2</v>
      </c>
      <c r="X74" s="101">
        <f>IF(ISBLANK('Rate Calculations'!$X74),"",'Rate Calculations'!$X74)</f>
        <v>0</v>
      </c>
      <c r="Y74" s="101">
        <f>IF(ISBLANK('Rate Calculations'!$Y74),"",'Rate Calculations'!$Y74)</f>
        <v>0</v>
      </c>
      <c r="Z74" s="44">
        <f>IF(ISBLANK('Rate Calculations'!$Z74),"",'Rate Calculations'!$Z74)</f>
        <v>0</v>
      </c>
      <c r="AA74" s="44">
        <f>IF(ISBLANK('Rate Calculations'!$AA74),"",'Rate Calculations'!$AA74)</f>
        <v>0</v>
      </c>
      <c r="AB74" s="101">
        <f>IF(ISBLANK('Rate Calculations'!$AB74),"",'Rate Calculations'!$AB74)</f>
        <v>0</v>
      </c>
      <c r="AC74" s="163">
        <f>IF(ISBLANK('Rate Calculations'!$AC74),"",'Rate Calculations'!$AC74)</f>
        <v>0</v>
      </c>
      <c r="AD74" s="163">
        <f>IF(ISBLANK('Rate Calculations'!$AD74),"",'Rate Calculations'!$AD74)</f>
        <v>0</v>
      </c>
      <c r="AE74" s="44" t="e">
        <f>IF(ISBLANK('Rate Calculations'!$AE74),"",'Rate Calculations'!$AE74)</f>
        <v>#REF!</v>
      </c>
      <c r="AF74" s="160" t="e">
        <f>IF(ISBLANK('Rate Calculations'!$AF74),"",'Rate Calculations'!$AF74)</f>
        <v>#REF!</v>
      </c>
    </row>
    <row r="75" spans="1:32">
      <c r="A75" s="153" t="str">
        <f>IF(ISBLANK('Rate Calculations'!$A75),"",'Rate Calculations'!$A75)</f>
        <v xml:space="preserve"> </v>
      </c>
      <c r="B75" s="154" t="str">
        <f>IF(ISBLANK('Rate Calculations'!$B75),"",'Rate Calculations'!$B75)</f>
        <v xml:space="preserve">  </v>
      </c>
      <c r="C75" s="44" t="str">
        <f>IF(ISBLANK('Rate Calculations'!$G75),"",'Rate Calculations'!$G75)</f>
        <v/>
      </c>
      <c r="D75" s="377">
        <f>IF(ISBLANK('Rate Calculations'!$H75),"",'Rate Calculations'!$H75)</f>
        <v>1.7500000000000002E-2</v>
      </c>
      <c r="E75" s="44">
        <f>IF(ISBLANK('Rate Calculations'!$I75),"",'Rate Calculations'!$I75)</f>
        <v>0</v>
      </c>
      <c r="F75" s="45">
        <f>IF(ISBLANK('Rate Calculations'!$J75),"",'Rate Calculations'!$J75)</f>
        <v>3.5000000000000003E-2</v>
      </c>
      <c r="G75" s="44">
        <f>IF(ISBLANK('Rate Calculations'!$K75),"",'Rate Calculations'!$K75)</f>
        <v>0</v>
      </c>
      <c r="H75" s="377">
        <f>IF(ISBLANK('Rate Calculations'!$L75),"",'Rate Calculations'!$L75)</f>
        <v>0</v>
      </c>
      <c r="I75" s="377">
        <f>IF(ISBLANK('Rate Calculations'!$M75),"",'Rate Calculations'!$M75)</f>
        <v>0</v>
      </c>
      <c r="J75" s="24">
        <f>IF(ISBLANK('Rate Calculations'!$N75),"",'Rate Calculations'!$N75)</f>
        <v>0</v>
      </c>
      <c r="K75" s="24">
        <f>IF(ISBLANK('Rate Calculations'!$O75),"",'Rate Calculations'!$O75)</f>
        <v>0</v>
      </c>
      <c r="L75" s="46">
        <f>IF(ISBLANK('Rate Calculations'!$P75),"",'Rate Calculations'!$P75)</f>
        <v>0</v>
      </c>
      <c r="M75" s="158">
        <f>IF(ISBLANK('Rate Calculations'!$Q75),"",'Rate Calculations'!$Q75)</f>
        <v>0</v>
      </c>
      <c r="N75" s="158">
        <f>IF(ISBLANK('Rate Calculations'!$R75),"",'Rate Calculations'!$R75)</f>
        <v>0</v>
      </c>
      <c r="O75" s="24" t="e">
        <f>IF(ISBLANK('Rate Calculations'!$S75),"",'Rate Calculations'!$S75)</f>
        <v>#REF!</v>
      </c>
      <c r="P75" s="27" t="e">
        <f>IF(ISBLANK('Rate Calculations'!$U75),"",'Rate Calculations'!$T75)</f>
        <v>#REF!</v>
      </c>
      <c r="Q75" s="153" t="str">
        <f>IF(ISBLANK('Rate Calculations'!$A75),"",'Rate Calculations'!$A75)</f>
        <v xml:space="preserve"> </v>
      </c>
      <c r="R75" s="154" t="str">
        <f>IF(ISBLANK('Rate Calculations'!$B75),"",'Rate Calculations'!$B75)</f>
        <v xml:space="preserve">  </v>
      </c>
      <c r="S75" s="44">
        <f>IF(ISBLANK('Rate Calculations'!$U75),"",'Rate Calculations'!$U75)</f>
        <v>0</v>
      </c>
      <c r="T75" s="44">
        <f>IF(ISBLANK('Rate Calculations'!$V75),"",'Rate Calculations'!$V75)</f>
        <v>0</v>
      </c>
      <c r="U75" s="377">
        <f>IF(ISBLANK('Rate Calculations'!$H75),"",'Rate Calculations'!$H75)</f>
        <v>1.7500000000000002E-2</v>
      </c>
      <c r="V75" s="44">
        <f>IF(ISBLANK('Rate Calculations'!$W75),"",'Rate Calculations'!$W75)</f>
        <v>0</v>
      </c>
      <c r="W75" s="45">
        <f>IF(ISBLANK('Rate Calculations'!$J75),"",'Rate Calculations'!$J75)</f>
        <v>3.5000000000000003E-2</v>
      </c>
      <c r="X75" s="101">
        <f>IF(ISBLANK('Rate Calculations'!$X75),"",'Rate Calculations'!$X75)</f>
        <v>0</v>
      </c>
      <c r="Y75" s="101">
        <f>IF(ISBLANK('Rate Calculations'!$Y75),"",'Rate Calculations'!$Y75)</f>
        <v>0</v>
      </c>
      <c r="Z75" s="44">
        <f>IF(ISBLANK('Rate Calculations'!$Z75),"",'Rate Calculations'!$Z75)</f>
        <v>0</v>
      </c>
      <c r="AA75" s="44">
        <f>IF(ISBLANK('Rate Calculations'!$AA75),"",'Rate Calculations'!$AA75)</f>
        <v>0</v>
      </c>
      <c r="AB75" s="101">
        <f>IF(ISBLANK('Rate Calculations'!$AB75),"",'Rate Calculations'!$AB75)</f>
        <v>0</v>
      </c>
      <c r="AC75" s="163">
        <f>IF(ISBLANK('Rate Calculations'!$AC75),"",'Rate Calculations'!$AC75)</f>
        <v>0</v>
      </c>
      <c r="AD75" s="163">
        <f>IF(ISBLANK('Rate Calculations'!$AD75),"",'Rate Calculations'!$AD75)</f>
        <v>0</v>
      </c>
      <c r="AE75" s="44" t="e">
        <f>IF(ISBLANK('Rate Calculations'!$AE75),"",'Rate Calculations'!$AE75)</f>
        <v>#REF!</v>
      </c>
      <c r="AF75" s="160" t="e">
        <f>IF(ISBLANK('Rate Calculations'!$AF75),"",'Rate Calculations'!$AF75)</f>
        <v>#REF!</v>
      </c>
    </row>
    <row r="76" spans="1:32">
      <c r="A76" s="153" t="str">
        <f>IF(ISBLANK('Rate Calculations'!$A76),"",'Rate Calculations'!$A76)</f>
        <v xml:space="preserve"> </v>
      </c>
      <c r="B76" s="154" t="str">
        <f>IF(ISBLANK('Rate Calculations'!$B76),"",'Rate Calculations'!$B76)</f>
        <v xml:space="preserve">  </v>
      </c>
      <c r="C76" s="44" t="str">
        <f>IF(ISBLANK('Rate Calculations'!$G76),"",'Rate Calculations'!$G76)</f>
        <v/>
      </c>
      <c r="D76" s="377">
        <f>IF(ISBLANK('Rate Calculations'!$H76),"",'Rate Calculations'!$H76)</f>
        <v>1.7500000000000002E-2</v>
      </c>
      <c r="E76" s="44">
        <f>IF(ISBLANK('Rate Calculations'!$I76),"",'Rate Calculations'!$I76)</f>
        <v>0</v>
      </c>
      <c r="F76" s="45">
        <f>IF(ISBLANK('Rate Calculations'!$J76),"",'Rate Calculations'!$J76)</f>
        <v>3.5000000000000003E-2</v>
      </c>
      <c r="G76" s="44">
        <f>IF(ISBLANK('Rate Calculations'!$K76),"",'Rate Calculations'!$K76)</f>
        <v>0</v>
      </c>
      <c r="H76" s="377">
        <f>IF(ISBLANK('Rate Calculations'!$L76),"",'Rate Calculations'!$L76)</f>
        <v>0</v>
      </c>
      <c r="I76" s="377">
        <f>IF(ISBLANK('Rate Calculations'!$M76),"",'Rate Calculations'!$M76)</f>
        <v>0</v>
      </c>
      <c r="J76" s="24">
        <f>IF(ISBLANK('Rate Calculations'!$N76),"",'Rate Calculations'!$N76)</f>
        <v>0</v>
      </c>
      <c r="K76" s="24">
        <f>IF(ISBLANK('Rate Calculations'!$O76),"",'Rate Calculations'!$O76)</f>
        <v>0</v>
      </c>
      <c r="L76" s="46">
        <f>IF(ISBLANK('Rate Calculations'!$P76),"",'Rate Calculations'!$P76)</f>
        <v>0</v>
      </c>
      <c r="M76" s="158">
        <f>IF(ISBLANK('Rate Calculations'!$Q76),"",'Rate Calculations'!$Q76)</f>
        <v>0</v>
      </c>
      <c r="N76" s="158">
        <f>IF(ISBLANK('Rate Calculations'!$R76),"",'Rate Calculations'!$R76)</f>
        <v>0</v>
      </c>
      <c r="O76" s="24" t="e">
        <f>IF(ISBLANK('Rate Calculations'!$S76),"",'Rate Calculations'!$S76)</f>
        <v>#REF!</v>
      </c>
      <c r="P76" s="27" t="e">
        <f>IF(ISBLANK('Rate Calculations'!$U76),"",'Rate Calculations'!$T76)</f>
        <v>#REF!</v>
      </c>
      <c r="Q76" s="153" t="str">
        <f>IF(ISBLANK('Rate Calculations'!$A76),"",'Rate Calculations'!$A76)</f>
        <v xml:space="preserve"> </v>
      </c>
      <c r="R76" s="154" t="str">
        <f>IF(ISBLANK('Rate Calculations'!$B76),"",'Rate Calculations'!$B76)</f>
        <v xml:space="preserve">  </v>
      </c>
      <c r="S76" s="44">
        <f>IF(ISBLANK('Rate Calculations'!$U76),"",'Rate Calculations'!$U76)</f>
        <v>0</v>
      </c>
      <c r="T76" s="44">
        <f>IF(ISBLANK('Rate Calculations'!$V76),"",'Rate Calculations'!$V76)</f>
        <v>0</v>
      </c>
      <c r="U76" s="377">
        <f>IF(ISBLANK('Rate Calculations'!$H76),"",'Rate Calculations'!$H76)</f>
        <v>1.7500000000000002E-2</v>
      </c>
      <c r="V76" s="44">
        <f>IF(ISBLANK('Rate Calculations'!$W76),"",'Rate Calculations'!$W76)</f>
        <v>0</v>
      </c>
      <c r="W76" s="45">
        <f>IF(ISBLANK('Rate Calculations'!$J76),"",'Rate Calculations'!$J76)</f>
        <v>3.5000000000000003E-2</v>
      </c>
      <c r="X76" s="101">
        <f>IF(ISBLANK('Rate Calculations'!$X76),"",'Rate Calculations'!$X76)</f>
        <v>0</v>
      </c>
      <c r="Y76" s="101">
        <f>IF(ISBLANK('Rate Calculations'!$Y76),"",'Rate Calculations'!$Y76)</f>
        <v>0</v>
      </c>
      <c r="Z76" s="44">
        <f>IF(ISBLANK('Rate Calculations'!$Z76),"",'Rate Calculations'!$Z76)</f>
        <v>0</v>
      </c>
      <c r="AA76" s="44">
        <f>IF(ISBLANK('Rate Calculations'!$AA76),"",'Rate Calculations'!$AA76)</f>
        <v>0</v>
      </c>
      <c r="AB76" s="101">
        <f>IF(ISBLANK('Rate Calculations'!$AB76),"",'Rate Calculations'!$AB76)</f>
        <v>0</v>
      </c>
      <c r="AC76" s="163">
        <f>IF(ISBLANK('Rate Calculations'!$AC76),"",'Rate Calculations'!$AC76)</f>
        <v>0</v>
      </c>
      <c r="AD76" s="163">
        <f>IF(ISBLANK('Rate Calculations'!$AD76),"",'Rate Calculations'!$AD76)</f>
        <v>0</v>
      </c>
      <c r="AE76" s="44" t="e">
        <f>IF(ISBLANK('Rate Calculations'!$AE76),"",'Rate Calculations'!$AE76)</f>
        <v>#REF!</v>
      </c>
      <c r="AF76" s="160" t="e">
        <f>IF(ISBLANK('Rate Calculations'!$AF76),"",'Rate Calculations'!$AF76)</f>
        <v>#REF!</v>
      </c>
    </row>
    <row r="77" spans="1:32">
      <c r="A77" s="153" t="str">
        <f>IF(ISBLANK('Rate Calculations'!$A77),"",'Rate Calculations'!$A77)</f>
        <v xml:space="preserve"> </v>
      </c>
      <c r="B77" s="154" t="str">
        <f>IF(ISBLANK('Rate Calculations'!$B77),"",'Rate Calculations'!$B77)</f>
        <v xml:space="preserve">  </v>
      </c>
      <c r="C77" s="44" t="str">
        <f>IF(ISBLANK('Rate Calculations'!$G77),"",'Rate Calculations'!$G77)</f>
        <v/>
      </c>
      <c r="D77" s="377">
        <f>IF(ISBLANK('Rate Calculations'!$H77),"",'Rate Calculations'!$H77)</f>
        <v>1.7500000000000002E-2</v>
      </c>
      <c r="E77" s="44">
        <f>IF(ISBLANK('Rate Calculations'!$I77),"",'Rate Calculations'!$I77)</f>
        <v>0</v>
      </c>
      <c r="F77" s="45">
        <f>IF(ISBLANK('Rate Calculations'!$J77),"",'Rate Calculations'!$J77)</f>
        <v>3.5000000000000003E-2</v>
      </c>
      <c r="G77" s="44">
        <f>IF(ISBLANK('Rate Calculations'!$K77),"",'Rate Calculations'!$K77)</f>
        <v>0</v>
      </c>
      <c r="H77" s="377">
        <f>IF(ISBLANK('Rate Calculations'!$L77),"",'Rate Calculations'!$L77)</f>
        <v>0</v>
      </c>
      <c r="I77" s="377">
        <f>IF(ISBLANK('Rate Calculations'!$M77),"",'Rate Calculations'!$M77)</f>
        <v>0</v>
      </c>
      <c r="J77" s="24">
        <f>IF(ISBLANK('Rate Calculations'!$N77),"",'Rate Calculations'!$N77)</f>
        <v>0</v>
      </c>
      <c r="K77" s="24">
        <f>IF(ISBLANK('Rate Calculations'!$O77),"",'Rate Calculations'!$O77)</f>
        <v>0</v>
      </c>
      <c r="L77" s="46">
        <f>IF(ISBLANK('Rate Calculations'!$P77),"",'Rate Calculations'!$P77)</f>
        <v>0</v>
      </c>
      <c r="M77" s="158">
        <f>IF(ISBLANK('Rate Calculations'!$Q77),"",'Rate Calculations'!$Q77)</f>
        <v>0</v>
      </c>
      <c r="N77" s="158">
        <f>IF(ISBLANK('Rate Calculations'!$R77),"",'Rate Calculations'!$R77)</f>
        <v>0</v>
      </c>
      <c r="O77" s="24" t="e">
        <f>IF(ISBLANK('Rate Calculations'!$S77),"",'Rate Calculations'!$S77)</f>
        <v>#REF!</v>
      </c>
      <c r="P77" s="27" t="e">
        <f>IF(ISBLANK('Rate Calculations'!$U77),"",'Rate Calculations'!$T77)</f>
        <v>#REF!</v>
      </c>
      <c r="Q77" s="153" t="str">
        <f>IF(ISBLANK('Rate Calculations'!$A77),"",'Rate Calculations'!$A77)</f>
        <v xml:space="preserve"> </v>
      </c>
      <c r="R77" s="154" t="str">
        <f>IF(ISBLANK('Rate Calculations'!$B77),"",'Rate Calculations'!$B77)</f>
        <v xml:space="preserve">  </v>
      </c>
      <c r="S77" s="44">
        <f>IF(ISBLANK('Rate Calculations'!$U77),"",'Rate Calculations'!$U77)</f>
        <v>0</v>
      </c>
      <c r="T77" s="44">
        <f>IF(ISBLANK('Rate Calculations'!$V77),"",'Rate Calculations'!$V77)</f>
        <v>0</v>
      </c>
      <c r="U77" s="377">
        <f>IF(ISBLANK('Rate Calculations'!$H77),"",'Rate Calculations'!$H77)</f>
        <v>1.7500000000000002E-2</v>
      </c>
      <c r="V77" s="44">
        <f>IF(ISBLANK('Rate Calculations'!$W77),"",'Rate Calculations'!$W77)</f>
        <v>0</v>
      </c>
      <c r="W77" s="45">
        <f>IF(ISBLANK('Rate Calculations'!$J77),"",'Rate Calculations'!$J77)</f>
        <v>3.5000000000000003E-2</v>
      </c>
      <c r="X77" s="101">
        <f>IF(ISBLANK('Rate Calculations'!$X77),"",'Rate Calculations'!$X77)</f>
        <v>0</v>
      </c>
      <c r="Y77" s="101">
        <f>IF(ISBLANK('Rate Calculations'!$Y77),"",'Rate Calculations'!$Y77)</f>
        <v>0</v>
      </c>
      <c r="Z77" s="44">
        <f>IF(ISBLANK('Rate Calculations'!$Z77),"",'Rate Calculations'!$Z77)</f>
        <v>0</v>
      </c>
      <c r="AA77" s="44">
        <f>IF(ISBLANK('Rate Calculations'!$AA77),"",'Rate Calculations'!$AA77)</f>
        <v>0</v>
      </c>
      <c r="AB77" s="101">
        <f>IF(ISBLANK('Rate Calculations'!$AB77),"",'Rate Calculations'!$AB77)</f>
        <v>0</v>
      </c>
      <c r="AC77" s="163">
        <f>IF(ISBLANK('Rate Calculations'!$AC77),"",'Rate Calculations'!$AC77)</f>
        <v>0</v>
      </c>
      <c r="AD77" s="163">
        <f>IF(ISBLANK('Rate Calculations'!$AD77),"",'Rate Calculations'!$AD77)</f>
        <v>0</v>
      </c>
      <c r="AE77" s="44" t="e">
        <f>IF(ISBLANK('Rate Calculations'!$AE77),"",'Rate Calculations'!$AE77)</f>
        <v>#REF!</v>
      </c>
      <c r="AF77" s="160" t="e">
        <f>IF(ISBLANK('Rate Calculations'!$AF77),"",'Rate Calculations'!$AF77)</f>
        <v>#REF!</v>
      </c>
    </row>
    <row r="78" spans="1:32">
      <c r="A78" s="153" t="str">
        <f>IF(ISBLANK('Rate Calculations'!$A78),"",'Rate Calculations'!$A78)</f>
        <v xml:space="preserve"> </v>
      </c>
      <c r="B78" s="154" t="str">
        <f>IF(ISBLANK('Rate Calculations'!$B78),"",'Rate Calculations'!$B78)</f>
        <v xml:space="preserve">  </v>
      </c>
      <c r="C78" s="44" t="str">
        <f>IF(ISBLANK('Rate Calculations'!$G78),"",'Rate Calculations'!$G78)</f>
        <v/>
      </c>
      <c r="D78" s="377">
        <f>IF(ISBLANK('Rate Calculations'!$H78),"",'Rate Calculations'!$H78)</f>
        <v>1.7500000000000002E-2</v>
      </c>
      <c r="E78" s="44">
        <f>IF(ISBLANK('Rate Calculations'!$I78),"",'Rate Calculations'!$I78)</f>
        <v>0</v>
      </c>
      <c r="F78" s="45">
        <f>IF(ISBLANK('Rate Calculations'!$J78),"",'Rate Calculations'!$J78)</f>
        <v>3.5000000000000003E-2</v>
      </c>
      <c r="G78" s="44">
        <f>IF(ISBLANK('Rate Calculations'!$K78),"",'Rate Calculations'!$K78)</f>
        <v>0</v>
      </c>
      <c r="H78" s="377">
        <f>IF(ISBLANK('Rate Calculations'!$L78),"",'Rate Calculations'!$L78)</f>
        <v>0</v>
      </c>
      <c r="I78" s="377">
        <f>IF(ISBLANK('Rate Calculations'!$M78),"",'Rate Calculations'!$M78)</f>
        <v>0</v>
      </c>
      <c r="J78" s="24">
        <f>IF(ISBLANK('Rate Calculations'!$N78),"",'Rate Calculations'!$N78)</f>
        <v>0</v>
      </c>
      <c r="K78" s="24">
        <f>IF(ISBLANK('Rate Calculations'!$O78),"",'Rate Calculations'!$O78)</f>
        <v>0</v>
      </c>
      <c r="L78" s="46">
        <f>IF(ISBLANK('Rate Calculations'!$P78),"",'Rate Calculations'!$P78)</f>
        <v>0</v>
      </c>
      <c r="M78" s="158">
        <f>IF(ISBLANK('Rate Calculations'!$Q78),"",'Rate Calculations'!$Q78)</f>
        <v>0</v>
      </c>
      <c r="N78" s="158">
        <f>IF(ISBLANK('Rate Calculations'!$R78),"",'Rate Calculations'!$R78)</f>
        <v>0</v>
      </c>
      <c r="O78" s="24" t="e">
        <f>IF(ISBLANK('Rate Calculations'!$S78),"",'Rate Calculations'!$S78)</f>
        <v>#REF!</v>
      </c>
      <c r="P78" s="27" t="e">
        <f>IF(ISBLANK('Rate Calculations'!$U78),"",'Rate Calculations'!$T78)</f>
        <v>#REF!</v>
      </c>
      <c r="Q78" s="153" t="str">
        <f>IF(ISBLANK('Rate Calculations'!$A78),"",'Rate Calculations'!$A78)</f>
        <v xml:space="preserve"> </v>
      </c>
      <c r="R78" s="154" t="str">
        <f>IF(ISBLANK('Rate Calculations'!$B78),"",'Rate Calculations'!$B78)</f>
        <v xml:space="preserve">  </v>
      </c>
      <c r="S78" s="44">
        <f>IF(ISBLANK('Rate Calculations'!$U78),"",'Rate Calculations'!$U78)</f>
        <v>0</v>
      </c>
      <c r="T78" s="44">
        <f>IF(ISBLANK('Rate Calculations'!$V78),"",'Rate Calculations'!$V78)</f>
        <v>0</v>
      </c>
      <c r="U78" s="377">
        <f>IF(ISBLANK('Rate Calculations'!$H78),"",'Rate Calculations'!$H78)</f>
        <v>1.7500000000000002E-2</v>
      </c>
      <c r="V78" s="44">
        <f>IF(ISBLANK('Rate Calculations'!$W78),"",'Rate Calculations'!$W78)</f>
        <v>0</v>
      </c>
      <c r="W78" s="45">
        <f>IF(ISBLANK('Rate Calculations'!$J78),"",'Rate Calculations'!$J78)</f>
        <v>3.5000000000000003E-2</v>
      </c>
      <c r="X78" s="101">
        <f>IF(ISBLANK('Rate Calculations'!$X78),"",'Rate Calculations'!$X78)</f>
        <v>0</v>
      </c>
      <c r="Y78" s="101">
        <f>IF(ISBLANK('Rate Calculations'!$Y78),"",'Rate Calculations'!$Y78)</f>
        <v>0</v>
      </c>
      <c r="Z78" s="44">
        <f>IF(ISBLANK('Rate Calculations'!$Z78),"",'Rate Calculations'!$Z78)</f>
        <v>0</v>
      </c>
      <c r="AA78" s="44">
        <f>IF(ISBLANK('Rate Calculations'!$AA78),"",'Rate Calculations'!$AA78)</f>
        <v>0</v>
      </c>
      <c r="AB78" s="101">
        <f>IF(ISBLANK('Rate Calculations'!$AB78),"",'Rate Calculations'!$AB78)</f>
        <v>0</v>
      </c>
      <c r="AC78" s="163">
        <f>IF(ISBLANK('Rate Calculations'!$AC78),"",'Rate Calculations'!$AC78)</f>
        <v>0</v>
      </c>
      <c r="AD78" s="163">
        <f>IF(ISBLANK('Rate Calculations'!$AD78),"",'Rate Calculations'!$AD78)</f>
        <v>0</v>
      </c>
      <c r="AE78" s="44" t="e">
        <f>IF(ISBLANK('Rate Calculations'!$AE78),"",'Rate Calculations'!$AE78)</f>
        <v>#REF!</v>
      </c>
      <c r="AF78" s="160" t="e">
        <f>IF(ISBLANK('Rate Calculations'!$AF78),"",'Rate Calculations'!$AF78)</f>
        <v>#REF!</v>
      </c>
    </row>
    <row r="79" spans="1:32">
      <c r="A79" s="153" t="str">
        <f>IF(ISBLANK('Rate Calculations'!$A79),"",'Rate Calculations'!$A79)</f>
        <v xml:space="preserve"> </v>
      </c>
      <c r="B79" s="154" t="str">
        <f>IF(ISBLANK('Rate Calculations'!$B79),"",'Rate Calculations'!$B79)</f>
        <v xml:space="preserve">  </v>
      </c>
      <c r="C79" s="44" t="str">
        <f>IF(ISBLANK('Rate Calculations'!$G79),"",'Rate Calculations'!$G79)</f>
        <v/>
      </c>
      <c r="D79" s="377">
        <f>IF(ISBLANK('Rate Calculations'!$H79),"",'Rate Calculations'!$H79)</f>
        <v>1.7500000000000002E-2</v>
      </c>
      <c r="E79" s="44">
        <f>IF(ISBLANK('Rate Calculations'!$I79),"",'Rate Calculations'!$I79)</f>
        <v>0</v>
      </c>
      <c r="F79" s="45">
        <f>IF(ISBLANK('Rate Calculations'!$J79),"",'Rate Calculations'!$J79)</f>
        <v>3.5000000000000003E-2</v>
      </c>
      <c r="G79" s="44">
        <f>IF(ISBLANK('Rate Calculations'!$K79),"",'Rate Calculations'!$K79)</f>
        <v>0</v>
      </c>
      <c r="H79" s="377">
        <f>IF(ISBLANK('Rate Calculations'!$L79),"",'Rate Calculations'!$L79)</f>
        <v>0</v>
      </c>
      <c r="I79" s="377">
        <f>IF(ISBLANK('Rate Calculations'!$M79),"",'Rate Calculations'!$M79)</f>
        <v>0</v>
      </c>
      <c r="J79" s="24">
        <f>IF(ISBLANK('Rate Calculations'!$N79),"",'Rate Calculations'!$N79)</f>
        <v>0</v>
      </c>
      <c r="K79" s="24">
        <f>IF(ISBLANK('Rate Calculations'!$O79),"",'Rate Calculations'!$O79)</f>
        <v>0</v>
      </c>
      <c r="L79" s="46">
        <f>IF(ISBLANK('Rate Calculations'!$P79),"",'Rate Calculations'!$P79)</f>
        <v>0</v>
      </c>
      <c r="M79" s="158">
        <f>IF(ISBLANK('Rate Calculations'!$Q79),"",'Rate Calculations'!$Q79)</f>
        <v>0</v>
      </c>
      <c r="N79" s="158">
        <f>IF(ISBLANK('Rate Calculations'!$R79),"",'Rate Calculations'!$R79)</f>
        <v>0</v>
      </c>
      <c r="O79" s="24" t="e">
        <f>IF(ISBLANK('Rate Calculations'!$S79),"",'Rate Calculations'!$S79)</f>
        <v>#REF!</v>
      </c>
      <c r="P79" s="27" t="e">
        <f>IF(ISBLANK('Rate Calculations'!$U79),"",'Rate Calculations'!$T79)</f>
        <v>#REF!</v>
      </c>
      <c r="Q79" s="153" t="str">
        <f>IF(ISBLANK('Rate Calculations'!$A79),"",'Rate Calculations'!$A79)</f>
        <v xml:space="preserve"> </v>
      </c>
      <c r="R79" s="154" t="str">
        <f>IF(ISBLANK('Rate Calculations'!$B79),"",'Rate Calculations'!$B79)</f>
        <v xml:space="preserve">  </v>
      </c>
      <c r="S79" s="44">
        <f>IF(ISBLANK('Rate Calculations'!$U79),"",'Rate Calculations'!$U79)</f>
        <v>0</v>
      </c>
      <c r="T79" s="44">
        <f>IF(ISBLANK('Rate Calculations'!$V79),"",'Rate Calculations'!$V79)</f>
        <v>0</v>
      </c>
      <c r="U79" s="377">
        <f>IF(ISBLANK('Rate Calculations'!$H79),"",'Rate Calculations'!$H79)</f>
        <v>1.7500000000000002E-2</v>
      </c>
      <c r="V79" s="44">
        <f>IF(ISBLANK('Rate Calculations'!$W79),"",'Rate Calculations'!$W79)</f>
        <v>0</v>
      </c>
      <c r="W79" s="45">
        <f>IF(ISBLANK('Rate Calculations'!$J79),"",'Rate Calculations'!$J79)</f>
        <v>3.5000000000000003E-2</v>
      </c>
      <c r="X79" s="101">
        <f>IF(ISBLANK('Rate Calculations'!$X79),"",'Rate Calculations'!$X79)</f>
        <v>0</v>
      </c>
      <c r="Y79" s="101">
        <f>IF(ISBLANK('Rate Calculations'!$Y79),"",'Rate Calculations'!$Y79)</f>
        <v>0</v>
      </c>
      <c r="Z79" s="44">
        <f>IF(ISBLANK('Rate Calculations'!$Z79),"",'Rate Calculations'!$Z79)</f>
        <v>0</v>
      </c>
      <c r="AA79" s="44">
        <f>IF(ISBLANK('Rate Calculations'!$AA79),"",'Rate Calculations'!$AA79)</f>
        <v>0</v>
      </c>
      <c r="AB79" s="101">
        <f>IF(ISBLANK('Rate Calculations'!$AB79),"",'Rate Calculations'!$AB79)</f>
        <v>0</v>
      </c>
      <c r="AC79" s="163">
        <f>IF(ISBLANK('Rate Calculations'!$AC79),"",'Rate Calculations'!$AC79)</f>
        <v>0</v>
      </c>
      <c r="AD79" s="163">
        <f>IF(ISBLANK('Rate Calculations'!$AD79),"",'Rate Calculations'!$AD79)</f>
        <v>0</v>
      </c>
      <c r="AE79" s="44" t="e">
        <f>IF(ISBLANK('Rate Calculations'!$AE79),"",'Rate Calculations'!$AE79)</f>
        <v>#REF!</v>
      </c>
      <c r="AF79" s="160" t="e">
        <f>IF(ISBLANK('Rate Calculations'!$AF79),"",'Rate Calculations'!$AF79)</f>
        <v>#REF!</v>
      </c>
    </row>
    <row r="80" spans="1:32">
      <c r="A80" s="153" t="str">
        <f>IF(ISBLANK('Rate Calculations'!$A80),"",'Rate Calculations'!$A80)</f>
        <v xml:space="preserve"> </v>
      </c>
      <c r="B80" s="154" t="str">
        <f>IF(ISBLANK('Rate Calculations'!$B80),"",'Rate Calculations'!$B80)</f>
        <v xml:space="preserve">  </v>
      </c>
      <c r="C80" s="44" t="str">
        <f>IF(ISBLANK('Rate Calculations'!$G80),"",'Rate Calculations'!$G80)</f>
        <v/>
      </c>
      <c r="D80" s="377">
        <f>IF(ISBLANK('Rate Calculations'!$H80),"",'Rate Calculations'!$H80)</f>
        <v>1.7500000000000002E-2</v>
      </c>
      <c r="E80" s="44">
        <f>IF(ISBLANK('Rate Calculations'!$I80),"",'Rate Calculations'!$I80)</f>
        <v>0</v>
      </c>
      <c r="F80" s="45">
        <f>IF(ISBLANK('Rate Calculations'!$J80),"",'Rate Calculations'!$J80)</f>
        <v>3.5000000000000003E-2</v>
      </c>
      <c r="G80" s="44">
        <f>IF(ISBLANK('Rate Calculations'!$K80),"",'Rate Calculations'!$K80)</f>
        <v>0</v>
      </c>
      <c r="H80" s="377">
        <f>IF(ISBLANK('Rate Calculations'!$L80),"",'Rate Calculations'!$L80)</f>
        <v>0</v>
      </c>
      <c r="I80" s="377">
        <f>IF(ISBLANK('Rate Calculations'!$M80),"",'Rate Calculations'!$M80)</f>
        <v>0</v>
      </c>
      <c r="J80" s="24">
        <f>IF(ISBLANK('Rate Calculations'!$N80),"",'Rate Calculations'!$N80)</f>
        <v>0</v>
      </c>
      <c r="K80" s="24">
        <f>IF(ISBLANK('Rate Calculations'!$O80),"",'Rate Calculations'!$O80)</f>
        <v>0</v>
      </c>
      <c r="L80" s="46">
        <f>IF(ISBLANK('Rate Calculations'!$P80),"",'Rate Calculations'!$P80)</f>
        <v>0</v>
      </c>
      <c r="M80" s="158">
        <f>IF(ISBLANK('Rate Calculations'!$Q80),"",'Rate Calculations'!$Q80)</f>
        <v>0</v>
      </c>
      <c r="N80" s="158">
        <f>IF(ISBLANK('Rate Calculations'!$R80),"",'Rate Calculations'!$R80)</f>
        <v>0</v>
      </c>
      <c r="O80" s="24" t="e">
        <f>IF(ISBLANK('Rate Calculations'!$S80),"",'Rate Calculations'!$S80)</f>
        <v>#REF!</v>
      </c>
      <c r="P80" s="27" t="e">
        <f>IF(ISBLANK('Rate Calculations'!$U80),"",'Rate Calculations'!$T80)</f>
        <v>#REF!</v>
      </c>
      <c r="Q80" s="153" t="str">
        <f>IF(ISBLANK('Rate Calculations'!$A80),"",'Rate Calculations'!$A80)</f>
        <v xml:space="preserve"> </v>
      </c>
      <c r="R80" s="154" t="str">
        <f>IF(ISBLANK('Rate Calculations'!$B80),"",'Rate Calculations'!$B80)</f>
        <v xml:space="preserve">  </v>
      </c>
      <c r="S80" s="44">
        <f>IF(ISBLANK('Rate Calculations'!$U80),"",'Rate Calculations'!$U80)</f>
        <v>0</v>
      </c>
      <c r="T80" s="44">
        <f>IF(ISBLANK('Rate Calculations'!$V80),"",'Rate Calculations'!$V80)</f>
        <v>0</v>
      </c>
      <c r="U80" s="377">
        <f>IF(ISBLANK('Rate Calculations'!$H80),"",'Rate Calculations'!$H80)</f>
        <v>1.7500000000000002E-2</v>
      </c>
      <c r="V80" s="44">
        <f>IF(ISBLANK('Rate Calculations'!$W80),"",'Rate Calculations'!$W80)</f>
        <v>0</v>
      </c>
      <c r="W80" s="45">
        <f>IF(ISBLANK('Rate Calculations'!$J80),"",'Rate Calculations'!$J80)</f>
        <v>3.5000000000000003E-2</v>
      </c>
      <c r="X80" s="101">
        <f>IF(ISBLANK('Rate Calculations'!$X80),"",'Rate Calculations'!$X80)</f>
        <v>0</v>
      </c>
      <c r="Y80" s="101">
        <f>IF(ISBLANK('Rate Calculations'!$Y80),"",'Rate Calculations'!$Y80)</f>
        <v>0</v>
      </c>
      <c r="Z80" s="44">
        <f>IF(ISBLANK('Rate Calculations'!$Z80),"",'Rate Calculations'!$Z80)</f>
        <v>0</v>
      </c>
      <c r="AA80" s="44">
        <f>IF(ISBLANK('Rate Calculations'!$AA80),"",'Rate Calculations'!$AA80)</f>
        <v>0</v>
      </c>
      <c r="AB80" s="101">
        <f>IF(ISBLANK('Rate Calculations'!$AB80),"",'Rate Calculations'!$AB80)</f>
        <v>0</v>
      </c>
      <c r="AC80" s="163">
        <f>IF(ISBLANK('Rate Calculations'!$AC80),"",'Rate Calculations'!$AC80)</f>
        <v>0</v>
      </c>
      <c r="AD80" s="163">
        <f>IF(ISBLANK('Rate Calculations'!$AD80),"",'Rate Calculations'!$AD80)</f>
        <v>0</v>
      </c>
      <c r="AE80" s="44" t="e">
        <f>IF(ISBLANK('Rate Calculations'!$AE80),"",'Rate Calculations'!$AE80)</f>
        <v>#REF!</v>
      </c>
      <c r="AF80" s="160" t="e">
        <f>IF(ISBLANK('Rate Calculations'!$AF80),"",'Rate Calculations'!$AF80)</f>
        <v>#REF!</v>
      </c>
    </row>
    <row r="81" spans="1:32">
      <c r="A81" s="153" t="str">
        <f>IF(ISBLANK('Rate Calculations'!$A81),"",'Rate Calculations'!$A81)</f>
        <v xml:space="preserve"> </v>
      </c>
      <c r="B81" s="154" t="str">
        <f>IF(ISBLANK('Rate Calculations'!$B81),"",'Rate Calculations'!$B81)</f>
        <v xml:space="preserve">  </v>
      </c>
      <c r="C81" s="44" t="str">
        <f>IF(ISBLANK('Rate Calculations'!$G81),"",'Rate Calculations'!$G81)</f>
        <v/>
      </c>
      <c r="D81" s="377">
        <f>IF(ISBLANK('Rate Calculations'!$H81),"",'Rate Calculations'!$H81)</f>
        <v>1.7500000000000002E-2</v>
      </c>
      <c r="E81" s="44">
        <f>IF(ISBLANK('Rate Calculations'!$I81),"",'Rate Calculations'!$I81)</f>
        <v>0</v>
      </c>
      <c r="F81" s="45">
        <f>IF(ISBLANK('Rate Calculations'!$J81),"",'Rate Calculations'!$J81)</f>
        <v>3.5000000000000003E-2</v>
      </c>
      <c r="G81" s="44">
        <f>IF(ISBLANK('Rate Calculations'!$K81),"",'Rate Calculations'!$K81)</f>
        <v>0</v>
      </c>
      <c r="H81" s="377">
        <f>IF(ISBLANK('Rate Calculations'!$L81),"",'Rate Calculations'!$L81)</f>
        <v>0</v>
      </c>
      <c r="I81" s="377">
        <f>IF(ISBLANK('Rate Calculations'!$M81),"",'Rate Calculations'!$M81)</f>
        <v>0</v>
      </c>
      <c r="J81" s="24">
        <f>IF(ISBLANK('Rate Calculations'!$N81),"",'Rate Calculations'!$N81)</f>
        <v>0</v>
      </c>
      <c r="K81" s="24">
        <f>IF(ISBLANK('Rate Calculations'!$O81),"",'Rate Calculations'!$O81)</f>
        <v>0</v>
      </c>
      <c r="L81" s="46">
        <f>IF(ISBLANK('Rate Calculations'!$P81),"",'Rate Calculations'!$P81)</f>
        <v>0</v>
      </c>
      <c r="M81" s="158">
        <f>IF(ISBLANK('Rate Calculations'!$Q81),"",'Rate Calculations'!$Q81)</f>
        <v>0</v>
      </c>
      <c r="N81" s="158">
        <f>IF(ISBLANK('Rate Calculations'!$R81),"",'Rate Calculations'!$R81)</f>
        <v>0</v>
      </c>
      <c r="O81" s="24" t="e">
        <f>IF(ISBLANK('Rate Calculations'!$S81),"",'Rate Calculations'!$S81)</f>
        <v>#REF!</v>
      </c>
      <c r="P81" s="27" t="e">
        <f>IF(ISBLANK('Rate Calculations'!$U81),"",'Rate Calculations'!$T81)</f>
        <v>#REF!</v>
      </c>
      <c r="Q81" s="153" t="str">
        <f>IF(ISBLANK('Rate Calculations'!$A81),"",'Rate Calculations'!$A81)</f>
        <v xml:space="preserve"> </v>
      </c>
      <c r="R81" s="154" t="str">
        <f>IF(ISBLANK('Rate Calculations'!$B81),"",'Rate Calculations'!$B81)</f>
        <v xml:space="preserve">  </v>
      </c>
      <c r="S81" s="44">
        <f>IF(ISBLANK('Rate Calculations'!$U81),"",'Rate Calculations'!$U81)</f>
        <v>0</v>
      </c>
      <c r="T81" s="44">
        <f>IF(ISBLANK('Rate Calculations'!$V81),"",'Rate Calculations'!$V81)</f>
        <v>0</v>
      </c>
      <c r="U81" s="377">
        <f>IF(ISBLANK('Rate Calculations'!$H81),"",'Rate Calculations'!$H81)</f>
        <v>1.7500000000000002E-2</v>
      </c>
      <c r="V81" s="44">
        <f>IF(ISBLANK('Rate Calculations'!$W81),"",'Rate Calculations'!$W81)</f>
        <v>0</v>
      </c>
      <c r="W81" s="45">
        <f>IF(ISBLANK('Rate Calculations'!$J81),"",'Rate Calculations'!$J81)</f>
        <v>3.5000000000000003E-2</v>
      </c>
      <c r="X81" s="101">
        <f>IF(ISBLANK('Rate Calculations'!$X81),"",'Rate Calculations'!$X81)</f>
        <v>0</v>
      </c>
      <c r="Y81" s="101">
        <f>IF(ISBLANK('Rate Calculations'!$Y81),"",'Rate Calculations'!$Y81)</f>
        <v>0</v>
      </c>
      <c r="Z81" s="44">
        <f>IF(ISBLANK('Rate Calculations'!$Z81),"",'Rate Calculations'!$Z81)</f>
        <v>0</v>
      </c>
      <c r="AA81" s="44">
        <f>IF(ISBLANK('Rate Calculations'!$AA81),"",'Rate Calculations'!$AA81)</f>
        <v>0</v>
      </c>
      <c r="AB81" s="101">
        <f>IF(ISBLANK('Rate Calculations'!$AB81),"",'Rate Calculations'!$AB81)</f>
        <v>0</v>
      </c>
      <c r="AC81" s="163">
        <f>IF(ISBLANK('Rate Calculations'!$AC81),"",'Rate Calculations'!$AC81)</f>
        <v>0</v>
      </c>
      <c r="AD81" s="163">
        <f>IF(ISBLANK('Rate Calculations'!$AD81),"",'Rate Calculations'!$AD81)</f>
        <v>0</v>
      </c>
      <c r="AE81" s="44" t="e">
        <f>IF(ISBLANK('Rate Calculations'!$AE81),"",'Rate Calculations'!$AE81)</f>
        <v>#REF!</v>
      </c>
      <c r="AF81" s="160" t="e">
        <f>IF(ISBLANK('Rate Calculations'!$AF81),"",'Rate Calculations'!$AF81)</f>
        <v>#REF!</v>
      </c>
    </row>
    <row r="82" spans="1:32">
      <c r="A82" s="153" t="str">
        <f>IF(ISBLANK('Rate Calculations'!$A82),"",'Rate Calculations'!$A82)</f>
        <v xml:space="preserve"> </v>
      </c>
      <c r="B82" s="154" t="str">
        <f>IF(ISBLANK('Rate Calculations'!$B82),"",'Rate Calculations'!$B82)</f>
        <v xml:space="preserve">  </v>
      </c>
      <c r="C82" s="44" t="str">
        <f>IF(ISBLANK('Rate Calculations'!$G82),"",'Rate Calculations'!$G82)</f>
        <v/>
      </c>
      <c r="D82" s="377">
        <f>IF(ISBLANK('Rate Calculations'!$H82),"",'Rate Calculations'!$H82)</f>
        <v>1.7500000000000002E-2</v>
      </c>
      <c r="E82" s="44">
        <f>IF(ISBLANK('Rate Calculations'!$I82),"",'Rate Calculations'!$I82)</f>
        <v>0</v>
      </c>
      <c r="F82" s="45">
        <f>IF(ISBLANK('Rate Calculations'!$J82),"",'Rate Calculations'!$J82)</f>
        <v>3.5000000000000003E-2</v>
      </c>
      <c r="G82" s="44">
        <f>IF(ISBLANK('Rate Calculations'!$K82),"",'Rate Calculations'!$K82)</f>
        <v>0</v>
      </c>
      <c r="H82" s="377">
        <f>IF(ISBLANK('Rate Calculations'!$L82),"",'Rate Calculations'!$L82)</f>
        <v>0</v>
      </c>
      <c r="I82" s="377">
        <f>IF(ISBLANK('Rate Calculations'!$M82),"",'Rate Calculations'!$M82)</f>
        <v>0</v>
      </c>
      <c r="J82" s="24">
        <f>IF(ISBLANK('Rate Calculations'!$N82),"",'Rate Calculations'!$N82)</f>
        <v>0</v>
      </c>
      <c r="K82" s="24">
        <f>IF(ISBLANK('Rate Calculations'!$O82),"",'Rate Calculations'!$O82)</f>
        <v>0</v>
      </c>
      <c r="L82" s="46">
        <f>IF(ISBLANK('Rate Calculations'!$P82),"",'Rate Calculations'!$P82)</f>
        <v>0</v>
      </c>
      <c r="M82" s="158">
        <f>IF(ISBLANK('Rate Calculations'!$Q82),"",'Rate Calculations'!$Q82)</f>
        <v>0</v>
      </c>
      <c r="N82" s="158">
        <f>IF(ISBLANK('Rate Calculations'!$R82),"",'Rate Calculations'!$R82)</f>
        <v>0</v>
      </c>
      <c r="O82" s="24" t="e">
        <f>IF(ISBLANK('Rate Calculations'!$S82),"",'Rate Calculations'!$S82)</f>
        <v>#REF!</v>
      </c>
      <c r="P82" s="27" t="e">
        <f>IF(ISBLANK('Rate Calculations'!$U82),"",'Rate Calculations'!$T82)</f>
        <v>#REF!</v>
      </c>
      <c r="Q82" s="153" t="str">
        <f>IF(ISBLANK('Rate Calculations'!$A82),"",'Rate Calculations'!$A82)</f>
        <v xml:space="preserve"> </v>
      </c>
      <c r="R82" s="154" t="str">
        <f>IF(ISBLANK('Rate Calculations'!$B82),"",'Rate Calculations'!$B82)</f>
        <v xml:space="preserve">  </v>
      </c>
      <c r="S82" s="44">
        <f>IF(ISBLANK('Rate Calculations'!$U82),"",'Rate Calculations'!$U82)</f>
        <v>0</v>
      </c>
      <c r="T82" s="44">
        <f>IF(ISBLANK('Rate Calculations'!$V82),"",'Rate Calculations'!$V82)</f>
        <v>0</v>
      </c>
      <c r="U82" s="377">
        <f>IF(ISBLANK('Rate Calculations'!$H82),"",'Rate Calculations'!$H82)</f>
        <v>1.7500000000000002E-2</v>
      </c>
      <c r="V82" s="44">
        <f>IF(ISBLANK('Rate Calculations'!$W82),"",'Rate Calculations'!$W82)</f>
        <v>0</v>
      </c>
      <c r="W82" s="45">
        <f>IF(ISBLANK('Rate Calculations'!$J82),"",'Rate Calculations'!$J82)</f>
        <v>3.5000000000000003E-2</v>
      </c>
      <c r="X82" s="101">
        <f>IF(ISBLANK('Rate Calculations'!$X82),"",'Rate Calculations'!$X82)</f>
        <v>0</v>
      </c>
      <c r="Y82" s="101">
        <f>IF(ISBLANK('Rate Calculations'!$Y82),"",'Rate Calculations'!$Y82)</f>
        <v>0</v>
      </c>
      <c r="Z82" s="44">
        <f>IF(ISBLANK('Rate Calculations'!$Z82),"",'Rate Calculations'!$Z82)</f>
        <v>0</v>
      </c>
      <c r="AA82" s="44">
        <f>IF(ISBLANK('Rate Calculations'!$AA82),"",'Rate Calculations'!$AA82)</f>
        <v>0</v>
      </c>
      <c r="AB82" s="101">
        <f>IF(ISBLANK('Rate Calculations'!$AB82),"",'Rate Calculations'!$AB82)</f>
        <v>0</v>
      </c>
      <c r="AC82" s="163">
        <f>IF(ISBLANK('Rate Calculations'!$AC82),"",'Rate Calculations'!$AC82)</f>
        <v>0</v>
      </c>
      <c r="AD82" s="163">
        <f>IF(ISBLANK('Rate Calculations'!$AD82),"",'Rate Calculations'!$AD82)</f>
        <v>0</v>
      </c>
      <c r="AE82" s="44" t="e">
        <f>IF(ISBLANK('Rate Calculations'!$AE82),"",'Rate Calculations'!$AE82)</f>
        <v>#REF!</v>
      </c>
      <c r="AF82" s="160" t="e">
        <f>IF(ISBLANK('Rate Calculations'!$AF82),"",'Rate Calculations'!$AF82)</f>
        <v>#REF!</v>
      </c>
    </row>
    <row r="83" spans="1:32">
      <c r="A83" s="153" t="str">
        <f>IF(ISBLANK('Rate Calculations'!$A83),"",'Rate Calculations'!$A83)</f>
        <v xml:space="preserve"> </v>
      </c>
      <c r="B83" s="154" t="str">
        <f>IF(ISBLANK('Rate Calculations'!$B83),"",'Rate Calculations'!$B83)</f>
        <v xml:space="preserve">  </v>
      </c>
      <c r="C83" s="44" t="str">
        <f>IF(ISBLANK('Rate Calculations'!$G83),"",'Rate Calculations'!$G83)</f>
        <v/>
      </c>
      <c r="D83" s="377">
        <f>IF(ISBLANK('Rate Calculations'!$H83),"",'Rate Calculations'!$H83)</f>
        <v>1.7500000000000002E-2</v>
      </c>
      <c r="E83" s="44">
        <f>IF(ISBLANK('Rate Calculations'!$I83),"",'Rate Calculations'!$I83)</f>
        <v>0</v>
      </c>
      <c r="F83" s="45">
        <f>IF(ISBLANK('Rate Calculations'!$J83),"",'Rate Calculations'!$J83)</f>
        <v>3.5000000000000003E-2</v>
      </c>
      <c r="G83" s="44">
        <f>IF(ISBLANK('Rate Calculations'!$K83),"",'Rate Calculations'!$K83)</f>
        <v>0</v>
      </c>
      <c r="H83" s="377">
        <f>IF(ISBLANK('Rate Calculations'!$L83),"",'Rate Calculations'!$L83)</f>
        <v>0</v>
      </c>
      <c r="I83" s="377">
        <f>IF(ISBLANK('Rate Calculations'!$M83),"",'Rate Calculations'!$M83)</f>
        <v>0</v>
      </c>
      <c r="J83" s="24">
        <f>IF(ISBLANK('Rate Calculations'!$N83),"",'Rate Calculations'!$N83)</f>
        <v>0</v>
      </c>
      <c r="K83" s="24">
        <f>IF(ISBLANK('Rate Calculations'!$O83),"",'Rate Calculations'!$O83)</f>
        <v>0</v>
      </c>
      <c r="L83" s="46">
        <f>IF(ISBLANK('Rate Calculations'!$P83),"",'Rate Calculations'!$P83)</f>
        <v>0</v>
      </c>
      <c r="M83" s="158">
        <f>IF(ISBLANK('Rate Calculations'!$Q83),"",'Rate Calculations'!$Q83)</f>
        <v>0</v>
      </c>
      <c r="N83" s="158">
        <f>IF(ISBLANK('Rate Calculations'!$R83),"",'Rate Calculations'!$R83)</f>
        <v>0</v>
      </c>
      <c r="O83" s="24" t="e">
        <f>IF(ISBLANK('Rate Calculations'!$S83),"",'Rate Calculations'!$S83)</f>
        <v>#REF!</v>
      </c>
      <c r="P83" s="27" t="e">
        <f>IF(ISBLANK('Rate Calculations'!$U83),"",'Rate Calculations'!$T83)</f>
        <v>#REF!</v>
      </c>
      <c r="Q83" s="153" t="str">
        <f>IF(ISBLANK('Rate Calculations'!$A83),"",'Rate Calculations'!$A83)</f>
        <v xml:space="preserve"> </v>
      </c>
      <c r="R83" s="154" t="str">
        <f>IF(ISBLANK('Rate Calculations'!$B83),"",'Rate Calculations'!$B83)</f>
        <v xml:space="preserve">  </v>
      </c>
      <c r="S83" s="44">
        <f>IF(ISBLANK('Rate Calculations'!$U83),"",'Rate Calculations'!$U83)</f>
        <v>0</v>
      </c>
      <c r="T83" s="44">
        <f>IF(ISBLANK('Rate Calculations'!$V83),"",'Rate Calculations'!$V83)</f>
        <v>0</v>
      </c>
      <c r="U83" s="377">
        <f>IF(ISBLANK('Rate Calculations'!$H83),"",'Rate Calculations'!$H83)</f>
        <v>1.7500000000000002E-2</v>
      </c>
      <c r="V83" s="44">
        <f>IF(ISBLANK('Rate Calculations'!$W83),"",'Rate Calculations'!$W83)</f>
        <v>0</v>
      </c>
      <c r="W83" s="45">
        <f>IF(ISBLANK('Rate Calculations'!$J83),"",'Rate Calculations'!$J83)</f>
        <v>3.5000000000000003E-2</v>
      </c>
      <c r="X83" s="101">
        <f>IF(ISBLANK('Rate Calculations'!$X83),"",'Rate Calculations'!$X83)</f>
        <v>0</v>
      </c>
      <c r="Y83" s="101">
        <f>IF(ISBLANK('Rate Calculations'!$Y83),"",'Rate Calculations'!$Y83)</f>
        <v>0</v>
      </c>
      <c r="Z83" s="44">
        <f>IF(ISBLANK('Rate Calculations'!$Z83),"",'Rate Calculations'!$Z83)</f>
        <v>0</v>
      </c>
      <c r="AA83" s="44">
        <f>IF(ISBLANK('Rate Calculations'!$AA83),"",'Rate Calculations'!$AA83)</f>
        <v>0</v>
      </c>
      <c r="AB83" s="101">
        <f>IF(ISBLANK('Rate Calculations'!$AB83),"",'Rate Calculations'!$AB83)</f>
        <v>0</v>
      </c>
      <c r="AC83" s="163">
        <f>IF(ISBLANK('Rate Calculations'!$AC83),"",'Rate Calculations'!$AC83)</f>
        <v>0</v>
      </c>
      <c r="AD83" s="163">
        <f>IF(ISBLANK('Rate Calculations'!$AD83),"",'Rate Calculations'!$AD83)</f>
        <v>0</v>
      </c>
      <c r="AE83" s="44" t="e">
        <f>IF(ISBLANK('Rate Calculations'!$AE83),"",'Rate Calculations'!$AE83)</f>
        <v>#REF!</v>
      </c>
      <c r="AF83" s="160" t="e">
        <f>IF(ISBLANK('Rate Calculations'!$AF83),"",'Rate Calculations'!$AF83)</f>
        <v>#REF!</v>
      </c>
    </row>
    <row r="84" spans="1:32">
      <c r="A84" s="153" t="str">
        <f>IF(ISBLANK('Rate Calculations'!$A84),"",'Rate Calculations'!$A84)</f>
        <v xml:space="preserve"> </v>
      </c>
      <c r="B84" s="154" t="str">
        <f>IF(ISBLANK('Rate Calculations'!$B84),"",'Rate Calculations'!$B84)</f>
        <v xml:space="preserve">  </v>
      </c>
      <c r="C84" s="44" t="str">
        <f>IF(ISBLANK('Rate Calculations'!$G84),"",'Rate Calculations'!$G84)</f>
        <v/>
      </c>
      <c r="D84" s="377">
        <f>IF(ISBLANK('Rate Calculations'!$H84),"",'Rate Calculations'!$H84)</f>
        <v>1.7500000000000002E-2</v>
      </c>
      <c r="E84" s="44">
        <f>IF(ISBLANK('Rate Calculations'!$I84),"",'Rate Calculations'!$I84)</f>
        <v>0</v>
      </c>
      <c r="F84" s="45">
        <f>IF(ISBLANK('Rate Calculations'!$J84),"",'Rate Calculations'!$J84)</f>
        <v>3.5000000000000003E-2</v>
      </c>
      <c r="G84" s="44">
        <f>IF(ISBLANK('Rate Calculations'!$K84),"",'Rate Calculations'!$K84)</f>
        <v>0</v>
      </c>
      <c r="H84" s="377">
        <f>IF(ISBLANK('Rate Calculations'!$L84),"",'Rate Calculations'!$L84)</f>
        <v>0</v>
      </c>
      <c r="I84" s="377">
        <f>IF(ISBLANK('Rate Calculations'!$M84),"",'Rate Calculations'!$M84)</f>
        <v>0</v>
      </c>
      <c r="J84" s="24">
        <f>IF(ISBLANK('Rate Calculations'!$N84),"",'Rate Calculations'!$N84)</f>
        <v>0</v>
      </c>
      <c r="K84" s="24">
        <f>IF(ISBLANK('Rate Calculations'!$O84),"",'Rate Calculations'!$O84)</f>
        <v>0</v>
      </c>
      <c r="L84" s="46">
        <f>IF(ISBLANK('Rate Calculations'!$P84),"",'Rate Calculations'!$P84)</f>
        <v>0</v>
      </c>
      <c r="M84" s="158">
        <f>IF(ISBLANK('Rate Calculations'!$Q84),"",'Rate Calculations'!$Q84)</f>
        <v>0</v>
      </c>
      <c r="N84" s="158">
        <f>IF(ISBLANK('Rate Calculations'!$R84),"",'Rate Calculations'!$R84)</f>
        <v>0</v>
      </c>
      <c r="O84" s="24" t="e">
        <f>IF(ISBLANK('Rate Calculations'!$S84),"",'Rate Calculations'!$S84)</f>
        <v>#REF!</v>
      </c>
      <c r="P84" s="27" t="e">
        <f>IF(ISBLANK('Rate Calculations'!$U84),"",'Rate Calculations'!$T84)</f>
        <v>#REF!</v>
      </c>
      <c r="Q84" s="153" t="str">
        <f>IF(ISBLANK('Rate Calculations'!$A84),"",'Rate Calculations'!$A84)</f>
        <v xml:space="preserve"> </v>
      </c>
      <c r="R84" s="154" t="str">
        <f>IF(ISBLANK('Rate Calculations'!$B84),"",'Rate Calculations'!$B84)</f>
        <v xml:space="preserve">  </v>
      </c>
      <c r="S84" s="44">
        <f>IF(ISBLANK('Rate Calculations'!$U84),"",'Rate Calculations'!$U84)</f>
        <v>0</v>
      </c>
      <c r="T84" s="44">
        <f>IF(ISBLANK('Rate Calculations'!$V84),"",'Rate Calculations'!$V84)</f>
        <v>0</v>
      </c>
      <c r="U84" s="377">
        <f>IF(ISBLANK('Rate Calculations'!$H84),"",'Rate Calculations'!$H84)</f>
        <v>1.7500000000000002E-2</v>
      </c>
      <c r="V84" s="44">
        <f>IF(ISBLANK('Rate Calculations'!$W84),"",'Rate Calculations'!$W84)</f>
        <v>0</v>
      </c>
      <c r="W84" s="45">
        <f>IF(ISBLANK('Rate Calculations'!$J84),"",'Rate Calculations'!$J84)</f>
        <v>3.5000000000000003E-2</v>
      </c>
      <c r="X84" s="101">
        <f>IF(ISBLANK('Rate Calculations'!$X84),"",'Rate Calculations'!$X84)</f>
        <v>0</v>
      </c>
      <c r="Y84" s="101">
        <f>IF(ISBLANK('Rate Calculations'!$Y84),"",'Rate Calculations'!$Y84)</f>
        <v>0</v>
      </c>
      <c r="Z84" s="44">
        <f>IF(ISBLANK('Rate Calculations'!$Z84),"",'Rate Calculations'!$Z84)</f>
        <v>0</v>
      </c>
      <c r="AA84" s="44">
        <f>IF(ISBLANK('Rate Calculations'!$AA84),"",'Rate Calculations'!$AA84)</f>
        <v>0</v>
      </c>
      <c r="AB84" s="101">
        <f>IF(ISBLANK('Rate Calculations'!$AB84),"",'Rate Calculations'!$AB84)</f>
        <v>0</v>
      </c>
      <c r="AC84" s="163">
        <f>IF(ISBLANK('Rate Calculations'!$AC84),"",'Rate Calculations'!$AC84)</f>
        <v>0</v>
      </c>
      <c r="AD84" s="163">
        <f>IF(ISBLANK('Rate Calculations'!$AD84),"",'Rate Calculations'!$AD84)</f>
        <v>0</v>
      </c>
      <c r="AE84" s="44" t="e">
        <f>IF(ISBLANK('Rate Calculations'!$AE84),"",'Rate Calculations'!$AE84)</f>
        <v>#REF!</v>
      </c>
      <c r="AF84" s="160" t="e">
        <f>IF(ISBLANK('Rate Calculations'!$AF84),"",'Rate Calculations'!$AF84)</f>
        <v>#REF!</v>
      </c>
    </row>
    <row r="85" spans="1:32">
      <c r="A85" s="153" t="str">
        <f>IF(ISBLANK('Rate Calculations'!$A85),"",'Rate Calculations'!$A85)</f>
        <v xml:space="preserve"> </v>
      </c>
      <c r="B85" s="154" t="str">
        <f>IF(ISBLANK('Rate Calculations'!$B85),"",'Rate Calculations'!$B85)</f>
        <v xml:space="preserve">  </v>
      </c>
      <c r="C85" s="44" t="str">
        <f>IF(ISBLANK('Rate Calculations'!$G85),"",'Rate Calculations'!$G85)</f>
        <v/>
      </c>
      <c r="D85" s="377">
        <f>IF(ISBLANK('Rate Calculations'!$H85),"",'Rate Calculations'!$H85)</f>
        <v>1.7500000000000002E-2</v>
      </c>
      <c r="E85" s="44">
        <f>IF(ISBLANK('Rate Calculations'!$I85),"",'Rate Calculations'!$I85)</f>
        <v>0</v>
      </c>
      <c r="F85" s="45">
        <f>IF(ISBLANK('Rate Calculations'!$J85),"",'Rate Calculations'!$J85)</f>
        <v>3.5000000000000003E-2</v>
      </c>
      <c r="G85" s="44">
        <f>IF(ISBLANK('Rate Calculations'!$K85),"",'Rate Calculations'!$K85)</f>
        <v>0</v>
      </c>
      <c r="H85" s="377">
        <f>IF(ISBLANK('Rate Calculations'!$L85),"",'Rate Calculations'!$L85)</f>
        <v>0</v>
      </c>
      <c r="I85" s="377">
        <f>IF(ISBLANK('Rate Calculations'!$M85),"",'Rate Calculations'!$M85)</f>
        <v>0</v>
      </c>
      <c r="J85" s="24">
        <f>IF(ISBLANK('Rate Calculations'!$N85),"",'Rate Calculations'!$N85)</f>
        <v>0</v>
      </c>
      <c r="K85" s="24">
        <f>IF(ISBLANK('Rate Calculations'!$O85),"",'Rate Calculations'!$O85)</f>
        <v>0</v>
      </c>
      <c r="L85" s="46">
        <f>IF(ISBLANK('Rate Calculations'!$P85),"",'Rate Calculations'!$P85)</f>
        <v>0</v>
      </c>
      <c r="M85" s="158">
        <f>IF(ISBLANK('Rate Calculations'!$Q85),"",'Rate Calculations'!$Q85)</f>
        <v>0</v>
      </c>
      <c r="N85" s="158">
        <f>IF(ISBLANK('Rate Calculations'!$R85),"",'Rate Calculations'!$R85)</f>
        <v>0</v>
      </c>
      <c r="O85" s="24" t="e">
        <f>IF(ISBLANK('Rate Calculations'!$S85),"",'Rate Calculations'!$S85)</f>
        <v>#REF!</v>
      </c>
      <c r="P85" s="27" t="e">
        <f>IF(ISBLANK('Rate Calculations'!$U85),"",'Rate Calculations'!$T85)</f>
        <v>#REF!</v>
      </c>
      <c r="Q85" s="153" t="str">
        <f>IF(ISBLANK('Rate Calculations'!$A85),"",'Rate Calculations'!$A85)</f>
        <v xml:space="preserve"> </v>
      </c>
      <c r="R85" s="154" t="str">
        <f>IF(ISBLANK('Rate Calculations'!$B85),"",'Rate Calculations'!$B85)</f>
        <v xml:space="preserve">  </v>
      </c>
      <c r="S85" s="44">
        <f>IF(ISBLANK('Rate Calculations'!$U85),"",'Rate Calculations'!$U85)</f>
        <v>0</v>
      </c>
      <c r="T85" s="44">
        <f>IF(ISBLANK('Rate Calculations'!$V85),"",'Rate Calculations'!$V85)</f>
        <v>0</v>
      </c>
      <c r="U85" s="377">
        <f>IF(ISBLANK('Rate Calculations'!$H85),"",'Rate Calculations'!$H85)</f>
        <v>1.7500000000000002E-2</v>
      </c>
      <c r="V85" s="44">
        <f>IF(ISBLANK('Rate Calculations'!$W85),"",'Rate Calculations'!$W85)</f>
        <v>0</v>
      </c>
      <c r="W85" s="45">
        <f>IF(ISBLANK('Rate Calculations'!$J85),"",'Rate Calculations'!$J85)</f>
        <v>3.5000000000000003E-2</v>
      </c>
      <c r="X85" s="101">
        <f>IF(ISBLANK('Rate Calculations'!$X85),"",'Rate Calculations'!$X85)</f>
        <v>0</v>
      </c>
      <c r="Y85" s="101">
        <f>IF(ISBLANK('Rate Calculations'!$Y85),"",'Rate Calculations'!$Y85)</f>
        <v>0</v>
      </c>
      <c r="Z85" s="44">
        <f>IF(ISBLANK('Rate Calculations'!$Z85),"",'Rate Calculations'!$Z85)</f>
        <v>0</v>
      </c>
      <c r="AA85" s="44">
        <f>IF(ISBLANK('Rate Calculations'!$AA85),"",'Rate Calculations'!$AA85)</f>
        <v>0</v>
      </c>
      <c r="AB85" s="101">
        <f>IF(ISBLANK('Rate Calculations'!$AB85),"",'Rate Calculations'!$AB85)</f>
        <v>0</v>
      </c>
      <c r="AC85" s="163">
        <f>IF(ISBLANK('Rate Calculations'!$AC85),"",'Rate Calculations'!$AC85)</f>
        <v>0</v>
      </c>
      <c r="AD85" s="163">
        <f>IF(ISBLANK('Rate Calculations'!$AD85),"",'Rate Calculations'!$AD85)</f>
        <v>0</v>
      </c>
      <c r="AE85" s="44" t="e">
        <f>IF(ISBLANK('Rate Calculations'!$AE85),"",'Rate Calculations'!$AE85)</f>
        <v>#REF!</v>
      </c>
      <c r="AF85" s="160" t="e">
        <f>IF(ISBLANK('Rate Calculations'!$AF85),"",'Rate Calculations'!$AF85)</f>
        <v>#REF!</v>
      </c>
    </row>
    <row r="86" spans="1:32">
      <c r="A86" s="153" t="str">
        <f>IF(ISBLANK('Rate Calculations'!$A86),"",'Rate Calculations'!$A86)</f>
        <v xml:space="preserve"> </v>
      </c>
      <c r="B86" s="154" t="str">
        <f>IF(ISBLANK('Rate Calculations'!$B86),"",'Rate Calculations'!$B86)</f>
        <v xml:space="preserve">  </v>
      </c>
      <c r="C86" s="44" t="str">
        <f>IF(ISBLANK('Rate Calculations'!$G86),"",'Rate Calculations'!$G86)</f>
        <v/>
      </c>
      <c r="D86" s="377">
        <f>IF(ISBLANK('Rate Calculations'!$H86),"",'Rate Calculations'!$H86)</f>
        <v>1.7500000000000002E-2</v>
      </c>
      <c r="E86" s="44">
        <f>IF(ISBLANK('Rate Calculations'!$I86),"",'Rate Calculations'!$I86)</f>
        <v>0</v>
      </c>
      <c r="F86" s="45">
        <f>IF(ISBLANK('Rate Calculations'!$J86),"",'Rate Calculations'!$J86)</f>
        <v>3.5000000000000003E-2</v>
      </c>
      <c r="G86" s="44">
        <f>IF(ISBLANK('Rate Calculations'!$K86),"",'Rate Calculations'!$K86)</f>
        <v>0</v>
      </c>
      <c r="H86" s="377">
        <f>IF(ISBLANK('Rate Calculations'!$L86),"",'Rate Calculations'!$L86)</f>
        <v>0</v>
      </c>
      <c r="I86" s="377">
        <f>IF(ISBLANK('Rate Calculations'!$M86),"",'Rate Calculations'!$M86)</f>
        <v>0</v>
      </c>
      <c r="J86" s="24">
        <f>IF(ISBLANK('Rate Calculations'!$N86),"",'Rate Calculations'!$N86)</f>
        <v>0</v>
      </c>
      <c r="K86" s="24">
        <f>IF(ISBLANK('Rate Calculations'!$O86),"",'Rate Calculations'!$O86)</f>
        <v>0</v>
      </c>
      <c r="L86" s="46">
        <f>IF(ISBLANK('Rate Calculations'!$P86),"",'Rate Calculations'!$P86)</f>
        <v>0</v>
      </c>
      <c r="M86" s="158">
        <f>IF(ISBLANK('Rate Calculations'!$Q86),"",'Rate Calculations'!$Q86)</f>
        <v>0</v>
      </c>
      <c r="N86" s="158">
        <f>IF(ISBLANK('Rate Calculations'!$R86),"",'Rate Calculations'!$R86)</f>
        <v>0</v>
      </c>
      <c r="O86" s="24" t="e">
        <f>IF(ISBLANK('Rate Calculations'!$S86),"",'Rate Calculations'!$S86)</f>
        <v>#REF!</v>
      </c>
      <c r="P86" s="27" t="e">
        <f>IF(ISBLANK('Rate Calculations'!$U86),"",'Rate Calculations'!$T86)</f>
        <v>#REF!</v>
      </c>
      <c r="Q86" s="153" t="str">
        <f>IF(ISBLANK('Rate Calculations'!$A86),"",'Rate Calculations'!$A86)</f>
        <v xml:space="preserve"> </v>
      </c>
      <c r="R86" s="154" t="str">
        <f>IF(ISBLANK('Rate Calculations'!$B86),"",'Rate Calculations'!$B86)</f>
        <v xml:space="preserve">  </v>
      </c>
      <c r="S86" s="44">
        <f>IF(ISBLANK('Rate Calculations'!$U86),"",'Rate Calculations'!$U86)</f>
        <v>0</v>
      </c>
      <c r="T86" s="44">
        <f>IF(ISBLANK('Rate Calculations'!$V86),"",'Rate Calculations'!$V86)</f>
        <v>0</v>
      </c>
      <c r="U86" s="377">
        <f>IF(ISBLANK('Rate Calculations'!$H86),"",'Rate Calculations'!$H86)</f>
        <v>1.7500000000000002E-2</v>
      </c>
      <c r="V86" s="44">
        <f>IF(ISBLANK('Rate Calculations'!$W86),"",'Rate Calculations'!$W86)</f>
        <v>0</v>
      </c>
      <c r="W86" s="45">
        <f>IF(ISBLANK('Rate Calculations'!$J86),"",'Rate Calculations'!$J86)</f>
        <v>3.5000000000000003E-2</v>
      </c>
      <c r="X86" s="101">
        <f>IF(ISBLANK('Rate Calculations'!$X86),"",'Rate Calculations'!$X86)</f>
        <v>0</v>
      </c>
      <c r="Y86" s="101">
        <f>IF(ISBLANK('Rate Calculations'!$Y86),"",'Rate Calculations'!$Y86)</f>
        <v>0</v>
      </c>
      <c r="Z86" s="44">
        <f>IF(ISBLANK('Rate Calculations'!$Z86),"",'Rate Calculations'!$Z86)</f>
        <v>0</v>
      </c>
      <c r="AA86" s="44">
        <f>IF(ISBLANK('Rate Calculations'!$AA86),"",'Rate Calculations'!$AA86)</f>
        <v>0</v>
      </c>
      <c r="AB86" s="101">
        <f>IF(ISBLANK('Rate Calculations'!$AB86),"",'Rate Calculations'!$AB86)</f>
        <v>0</v>
      </c>
      <c r="AC86" s="163">
        <f>IF(ISBLANK('Rate Calculations'!$AC86),"",'Rate Calculations'!$AC86)</f>
        <v>0</v>
      </c>
      <c r="AD86" s="163">
        <f>IF(ISBLANK('Rate Calculations'!$AD86),"",'Rate Calculations'!$AD86)</f>
        <v>0</v>
      </c>
      <c r="AE86" s="44" t="e">
        <f>IF(ISBLANK('Rate Calculations'!$AE86),"",'Rate Calculations'!$AE86)</f>
        <v>#REF!</v>
      </c>
      <c r="AF86" s="160" t="e">
        <f>IF(ISBLANK('Rate Calculations'!$AF86),"",'Rate Calculations'!$AF86)</f>
        <v>#REF!</v>
      </c>
    </row>
    <row r="87" spans="1:32">
      <c r="A87" s="153" t="str">
        <f>IF(ISBLANK('Rate Calculations'!$A87),"",'Rate Calculations'!$A87)</f>
        <v xml:space="preserve"> </v>
      </c>
      <c r="B87" s="154" t="str">
        <f>IF(ISBLANK('Rate Calculations'!$B87),"",'Rate Calculations'!$B87)</f>
        <v xml:space="preserve">  </v>
      </c>
      <c r="C87" s="44" t="str">
        <f>IF(ISBLANK('Rate Calculations'!$G87),"",'Rate Calculations'!$G87)</f>
        <v/>
      </c>
      <c r="D87" s="377">
        <f>IF(ISBLANK('Rate Calculations'!$H87),"",'Rate Calculations'!$H87)</f>
        <v>1.7500000000000002E-2</v>
      </c>
      <c r="E87" s="44">
        <f>IF(ISBLANK('Rate Calculations'!$I87),"",'Rate Calculations'!$I87)</f>
        <v>0</v>
      </c>
      <c r="F87" s="45">
        <f>IF(ISBLANK('Rate Calculations'!$J87),"",'Rate Calculations'!$J87)</f>
        <v>3.5000000000000003E-2</v>
      </c>
      <c r="G87" s="44">
        <f>IF(ISBLANK('Rate Calculations'!$K87),"",'Rate Calculations'!$K87)</f>
        <v>0</v>
      </c>
      <c r="H87" s="377">
        <f>IF(ISBLANK('Rate Calculations'!$L87),"",'Rate Calculations'!$L87)</f>
        <v>0</v>
      </c>
      <c r="I87" s="377">
        <f>IF(ISBLANK('Rate Calculations'!$M87),"",'Rate Calculations'!$M87)</f>
        <v>0</v>
      </c>
      <c r="J87" s="24">
        <f>IF(ISBLANK('Rate Calculations'!$N87),"",'Rate Calculations'!$N87)</f>
        <v>0</v>
      </c>
      <c r="K87" s="24">
        <f>IF(ISBLANK('Rate Calculations'!$O87),"",'Rate Calculations'!$O87)</f>
        <v>0</v>
      </c>
      <c r="L87" s="46">
        <f>IF(ISBLANK('Rate Calculations'!$P87),"",'Rate Calculations'!$P87)</f>
        <v>0</v>
      </c>
      <c r="M87" s="158">
        <f>IF(ISBLANK('Rate Calculations'!$Q87),"",'Rate Calculations'!$Q87)</f>
        <v>0</v>
      </c>
      <c r="N87" s="158">
        <f>IF(ISBLANK('Rate Calculations'!$R87),"",'Rate Calculations'!$R87)</f>
        <v>0</v>
      </c>
      <c r="O87" s="24" t="e">
        <f>IF(ISBLANK('Rate Calculations'!$S87),"",'Rate Calculations'!$S87)</f>
        <v>#REF!</v>
      </c>
      <c r="P87" s="27" t="e">
        <f>IF(ISBLANK('Rate Calculations'!$U87),"",'Rate Calculations'!$T87)</f>
        <v>#REF!</v>
      </c>
      <c r="Q87" s="153" t="str">
        <f>IF(ISBLANK('Rate Calculations'!$A87),"",'Rate Calculations'!$A87)</f>
        <v xml:space="preserve"> </v>
      </c>
      <c r="R87" s="154" t="str">
        <f>IF(ISBLANK('Rate Calculations'!$B87),"",'Rate Calculations'!$B87)</f>
        <v xml:space="preserve">  </v>
      </c>
      <c r="S87" s="44">
        <f>IF(ISBLANK('Rate Calculations'!$U87),"",'Rate Calculations'!$U87)</f>
        <v>0</v>
      </c>
      <c r="T87" s="44">
        <f>IF(ISBLANK('Rate Calculations'!$V87),"",'Rate Calculations'!$V87)</f>
        <v>0</v>
      </c>
      <c r="U87" s="377">
        <f>IF(ISBLANK('Rate Calculations'!$H87),"",'Rate Calculations'!$H87)</f>
        <v>1.7500000000000002E-2</v>
      </c>
      <c r="V87" s="44">
        <f>IF(ISBLANK('Rate Calculations'!$W87),"",'Rate Calculations'!$W87)</f>
        <v>0</v>
      </c>
      <c r="W87" s="45">
        <f>IF(ISBLANK('Rate Calculations'!$J87),"",'Rate Calculations'!$J87)</f>
        <v>3.5000000000000003E-2</v>
      </c>
      <c r="X87" s="101">
        <f>IF(ISBLANK('Rate Calculations'!$X87),"",'Rate Calculations'!$X87)</f>
        <v>0</v>
      </c>
      <c r="Y87" s="101">
        <f>IF(ISBLANK('Rate Calculations'!$Y87),"",'Rate Calculations'!$Y87)</f>
        <v>0</v>
      </c>
      <c r="Z87" s="44">
        <f>IF(ISBLANK('Rate Calculations'!$Z87),"",'Rate Calculations'!$Z87)</f>
        <v>0</v>
      </c>
      <c r="AA87" s="44">
        <f>IF(ISBLANK('Rate Calculations'!$AA87),"",'Rate Calculations'!$AA87)</f>
        <v>0</v>
      </c>
      <c r="AB87" s="101">
        <f>IF(ISBLANK('Rate Calculations'!$AB87),"",'Rate Calculations'!$AB87)</f>
        <v>0</v>
      </c>
      <c r="AC87" s="163">
        <f>IF(ISBLANK('Rate Calculations'!$AC87),"",'Rate Calculations'!$AC87)</f>
        <v>0</v>
      </c>
      <c r="AD87" s="163">
        <f>IF(ISBLANK('Rate Calculations'!$AD87),"",'Rate Calculations'!$AD87)</f>
        <v>0</v>
      </c>
      <c r="AE87" s="44" t="e">
        <f>IF(ISBLANK('Rate Calculations'!$AE87),"",'Rate Calculations'!$AE87)</f>
        <v>#REF!</v>
      </c>
      <c r="AF87" s="160" t="e">
        <f>IF(ISBLANK('Rate Calculations'!$AF87),"",'Rate Calculations'!$AF87)</f>
        <v>#REF!</v>
      </c>
    </row>
    <row r="88" spans="1:32">
      <c r="A88" s="153" t="str">
        <f>IF(ISBLANK('Rate Calculations'!$A88),"",'Rate Calculations'!$A88)</f>
        <v xml:space="preserve"> </v>
      </c>
      <c r="B88" s="154" t="str">
        <f>IF(ISBLANK('Rate Calculations'!$B88),"",'Rate Calculations'!$B88)</f>
        <v xml:space="preserve">  </v>
      </c>
      <c r="C88" s="44" t="str">
        <f>IF(ISBLANK('Rate Calculations'!$G88),"",'Rate Calculations'!$G88)</f>
        <v/>
      </c>
      <c r="D88" s="377">
        <f>IF(ISBLANK('Rate Calculations'!$H88),"",'Rate Calculations'!$H88)</f>
        <v>1.7500000000000002E-2</v>
      </c>
      <c r="E88" s="44">
        <f>IF(ISBLANK('Rate Calculations'!$I88),"",'Rate Calculations'!$I88)</f>
        <v>0</v>
      </c>
      <c r="F88" s="45">
        <f>IF(ISBLANK('Rate Calculations'!$J88),"",'Rate Calculations'!$J88)</f>
        <v>3.5000000000000003E-2</v>
      </c>
      <c r="G88" s="44">
        <f>IF(ISBLANK('Rate Calculations'!$K88),"",'Rate Calculations'!$K88)</f>
        <v>0</v>
      </c>
      <c r="H88" s="377">
        <f>IF(ISBLANK('Rate Calculations'!$L88),"",'Rate Calculations'!$L88)</f>
        <v>0</v>
      </c>
      <c r="I88" s="377">
        <f>IF(ISBLANK('Rate Calculations'!$M88),"",'Rate Calculations'!$M88)</f>
        <v>0</v>
      </c>
      <c r="J88" s="24">
        <f>IF(ISBLANK('Rate Calculations'!$N88),"",'Rate Calculations'!$N88)</f>
        <v>0</v>
      </c>
      <c r="K88" s="24">
        <f>IF(ISBLANK('Rate Calculations'!$O88),"",'Rate Calculations'!$O88)</f>
        <v>0</v>
      </c>
      <c r="L88" s="46">
        <f>IF(ISBLANK('Rate Calculations'!$P88),"",'Rate Calculations'!$P88)</f>
        <v>0</v>
      </c>
      <c r="M88" s="158">
        <f>IF(ISBLANK('Rate Calculations'!$Q88),"",'Rate Calculations'!$Q88)</f>
        <v>0</v>
      </c>
      <c r="N88" s="158">
        <f>IF(ISBLANK('Rate Calculations'!$R88),"",'Rate Calculations'!$R88)</f>
        <v>0</v>
      </c>
      <c r="O88" s="24" t="e">
        <f>IF(ISBLANK('Rate Calculations'!$S88),"",'Rate Calculations'!$S88)</f>
        <v>#REF!</v>
      </c>
      <c r="P88" s="27" t="e">
        <f>IF(ISBLANK('Rate Calculations'!$U88),"",'Rate Calculations'!$T88)</f>
        <v>#REF!</v>
      </c>
      <c r="Q88" s="153" t="str">
        <f>IF(ISBLANK('Rate Calculations'!$A88),"",'Rate Calculations'!$A88)</f>
        <v xml:space="preserve"> </v>
      </c>
      <c r="R88" s="154" t="str">
        <f>IF(ISBLANK('Rate Calculations'!$B88),"",'Rate Calculations'!$B88)</f>
        <v xml:space="preserve">  </v>
      </c>
      <c r="S88" s="44">
        <f>IF(ISBLANK('Rate Calculations'!$U88),"",'Rate Calculations'!$U88)</f>
        <v>0</v>
      </c>
      <c r="T88" s="44">
        <f>IF(ISBLANK('Rate Calculations'!$V88),"",'Rate Calculations'!$V88)</f>
        <v>0</v>
      </c>
      <c r="U88" s="377">
        <f>IF(ISBLANK('Rate Calculations'!$H88),"",'Rate Calculations'!$H88)</f>
        <v>1.7500000000000002E-2</v>
      </c>
      <c r="V88" s="44">
        <f>IF(ISBLANK('Rate Calculations'!$W88),"",'Rate Calculations'!$W88)</f>
        <v>0</v>
      </c>
      <c r="W88" s="45">
        <f>IF(ISBLANK('Rate Calculations'!$J88),"",'Rate Calculations'!$J88)</f>
        <v>3.5000000000000003E-2</v>
      </c>
      <c r="X88" s="101">
        <f>IF(ISBLANK('Rate Calculations'!$X88),"",'Rate Calculations'!$X88)</f>
        <v>0</v>
      </c>
      <c r="Y88" s="101">
        <f>IF(ISBLANK('Rate Calculations'!$Y88),"",'Rate Calculations'!$Y88)</f>
        <v>0</v>
      </c>
      <c r="Z88" s="44">
        <f>IF(ISBLANK('Rate Calculations'!$Z88),"",'Rate Calculations'!$Z88)</f>
        <v>0</v>
      </c>
      <c r="AA88" s="44">
        <f>IF(ISBLANK('Rate Calculations'!$AA88),"",'Rate Calculations'!$AA88)</f>
        <v>0</v>
      </c>
      <c r="AB88" s="101">
        <f>IF(ISBLANK('Rate Calculations'!$AB88),"",'Rate Calculations'!$AB88)</f>
        <v>0</v>
      </c>
      <c r="AC88" s="163">
        <f>IF(ISBLANK('Rate Calculations'!$AC88),"",'Rate Calculations'!$AC88)</f>
        <v>0</v>
      </c>
      <c r="AD88" s="163">
        <f>IF(ISBLANK('Rate Calculations'!$AD88),"",'Rate Calculations'!$AD88)</f>
        <v>0</v>
      </c>
      <c r="AE88" s="44" t="e">
        <f>IF(ISBLANK('Rate Calculations'!$AE88),"",'Rate Calculations'!$AE88)</f>
        <v>#REF!</v>
      </c>
      <c r="AF88" s="160" t="e">
        <f>IF(ISBLANK('Rate Calculations'!$AF88),"",'Rate Calculations'!$AF88)</f>
        <v>#REF!</v>
      </c>
    </row>
    <row r="89" spans="1:32">
      <c r="A89" s="153" t="str">
        <f>IF(ISBLANK('Rate Calculations'!$A89),"",'Rate Calculations'!$A89)</f>
        <v xml:space="preserve"> </v>
      </c>
      <c r="B89" s="154" t="str">
        <f>IF(ISBLANK('Rate Calculations'!$B89),"",'Rate Calculations'!$B89)</f>
        <v xml:space="preserve">  </v>
      </c>
      <c r="C89" s="44" t="str">
        <f>IF(ISBLANK('Rate Calculations'!$G89),"",'Rate Calculations'!$G89)</f>
        <v/>
      </c>
      <c r="D89" s="377">
        <f>IF(ISBLANK('Rate Calculations'!$H89),"",'Rate Calculations'!$H89)</f>
        <v>1.7500000000000002E-2</v>
      </c>
      <c r="E89" s="44">
        <f>IF(ISBLANK('Rate Calculations'!$I89),"",'Rate Calculations'!$I89)</f>
        <v>0</v>
      </c>
      <c r="F89" s="45">
        <f>IF(ISBLANK('Rate Calculations'!$J89),"",'Rate Calculations'!$J89)</f>
        <v>3.5000000000000003E-2</v>
      </c>
      <c r="G89" s="44">
        <f>IF(ISBLANK('Rate Calculations'!$K89),"",'Rate Calculations'!$K89)</f>
        <v>0</v>
      </c>
      <c r="H89" s="377">
        <f>IF(ISBLANK('Rate Calculations'!$L89),"",'Rate Calculations'!$L89)</f>
        <v>0</v>
      </c>
      <c r="I89" s="377">
        <f>IF(ISBLANK('Rate Calculations'!$M89),"",'Rate Calculations'!$M89)</f>
        <v>0</v>
      </c>
      <c r="J89" s="24">
        <f>IF(ISBLANK('Rate Calculations'!$N89),"",'Rate Calculations'!$N89)</f>
        <v>0</v>
      </c>
      <c r="K89" s="24">
        <f>IF(ISBLANK('Rate Calculations'!$O89),"",'Rate Calculations'!$O89)</f>
        <v>0</v>
      </c>
      <c r="L89" s="46">
        <f>IF(ISBLANK('Rate Calculations'!$P89),"",'Rate Calculations'!$P89)</f>
        <v>0</v>
      </c>
      <c r="M89" s="158">
        <f>IF(ISBLANK('Rate Calculations'!$Q89),"",'Rate Calculations'!$Q89)</f>
        <v>0</v>
      </c>
      <c r="N89" s="158">
        <f>IF(ISBLANK('Rate Calculations'!$R89),"",'Rate Calculations'!$R89)</f>
        <v>0</v>
      </c>
      <c r="O89" s="24" t="e">
        <f>IF(ISBLANK('Rate Calculations'!$S89),"",'Rate Calculations'!$S89)</f>
        <v>#REF!</v>
      </c>
      <c r="P89" s="27" t="e">
        <f>IF(ISBLANK('Rate Calculations'!$U89),"",'Rate Calculations'!$T89)</f>
        <v>#REF!</v>
      </c>
      <c r="Q89" s="153" t="str">
        <f>IF(ISBLANK('Rate Calculations'!$A89),"",'Rate Calculations'!$A89)</f>
        <v xml:space="preserve"> </v>
      </c>
      <c r="R89" s="154" t="str">
        <f>IF(ISBLANK('Rate Calculations'!$B89),"",'Rate Calculations'!$B89)</f>
        <v xml:space="preserve">  </v>
      </c>
      <c r="S89" s="44">
        <f>IF(ISBLANK('Rate Calculations'!$U89),"",'Rate Calculations'!$U89)</f>
        <v>0</v>
      </c>
      <c r="T89" s="44">
        <f>IF(ISBLANK('Rate Calculations'!$V89),"",'Rate Calculations'!$V89)</f>
        <v>0</v>
      </c>
      <c r="U89" s="377">
        <f>IF(ISBLANK('Rate Calculations'!$H89),"",'Rate Calculations'!$H89)</f>
        <v>1.7500000000000002E-2</v>
      </c>
      <c r="V89" s="44">
        <f>IF(ISBLANK('Rate Calculations'!$W89),"",'Rate Calculations'!$W89)</f>
        <v>0</v>
      </c>
      <c r="W89" s="45">
        <f>IF(ISBLANK('Rate Calculations'!$J89),"",'Rate Calculations'!$J89)</f>
        <v>3.5000000000000003E-2</v>
      </c>
      <c r="X89" s="101">
        <f>IF(ISBLANK('Rate Calculations'!$X89),"",'Rate Calculations'!$X89)</f>
        <v>0</v>
      </c>
      <c r="Y89" s="101">
        <f>IF(ISBLANK('Rate Calculations'!$Y89),"",'Rate Calculations'!$Y89)</f>
        <v>0</v>
      </c>
      <c r="Z89" s="44">
        <f>IF(ISBLANK('Rate Calculations'!$Z89),"",'Rate Calculations'!$Z89)</f>
        <v>0</v>
      </c>
      <c r="AA89" s="44">
        <f>IF(ISBLANK('Rate Calculations'!$AA89),"",'Rate Calculations'!$AA89)</f>
        <v>0</v>
      </c>
      <c r="AB89" s="101">
        <f>IF(ISBLANK('Rate Calculations'!$AB89),"",'Rate Calculations'!$AB89)</f>
        <v>0</v>
      </c>
      <c r="AC89" s="163">
        <f>IF(ISBLANK('Rate Calculations'!$AC89),"",'Rate Calculations'!$AC89)</f>
        <v>0</v>
      </c>
      <c r="AD89" s="163">
        <f>IF(ISBLANK('Rate Calculations'!$AD89),"",'Rate Calculations'!$AD89)</f>
        <v>0</v>
      </c>
      <c r="AE89" s="44" t="e">
        <f>IF(ISBLANK('Rate Calculations'!$AE89),"",'Rate Calculations'!$AE89)</f>
        <v>#REF!</v>
      </c>
      <c r="AF89" s="160" t="e">
        <f>IF(ISBLANK('Rate Calculations'!$AF89),"",'Rate Calculations'!$AF89)</f>
        <v>#REF!</v>
      </c>
    </row>
    <row r="90" spans="1:32">
      <c r="A90" s="153" t="str">
        <f>IF(ISBLANK('Rate Calculations'!$A90),"",'Rate Calculations'!$A90)</f>
        <v xml:space="preserve"> </v>
      </c>
      <c r="B90" s="154" t="str">
        <f>IF(ISBLANK('Rate Calculations'!$B90),"",'Rate Calculations'!$B90)</f>
        <v xml:space="preserve">  </v>
      </c>
      <c r="C90" s="44" t="str">
        <f>IF(ISBLANK('Rate Calculations'!$G90),"",'Rate Calculations'!$G90)</f>
        <v/>
      </c>
      <c r="D90" s="377">
        <f>IF(ISBLANK('Rate Calculations'!$H90),"",'Rate Calculations'!$H90)</f>
        <v>1.7500000000000002E-2</v>
      </c>
      <c r="E90" s="44">
        <f>IF(ISBLANK('Rate Calculations'!$I90),"",'Rate Calculations'!$I90)</f>
        <v>0</v>
      </c>
      <c r="F90" s="45">
        <f>IF(ISBLANK('Rate Calculations'!$J90),"",'Rate Calculations'!$J90)</f>
        <v>3.5000000000000003E-2</v>
      </c>
      <c r="G90" s="44">
        <f>IF(ISBLANK('Rate Calculations'!$K90),"",'Rate Calculations'!$K90)</f>
        <v>0</v>
      </c>
      <c r="H90" s="377">
        <f>IF(ISBLANK('Rate Calculations'!$L90),"",'Rate Calculations'!$L90)</f>
        <v>0</v>
      </c>
      <c r="I90" s="377">
        <f>IF(ISBLANK('Rate Calculations'!$M90),"",'Rate Calculations'!$M90)</f>
        <v>0</v>
      </c>
      <c r="J90" s="24">
        <f>IF(ISBLANK('Rate Calculations'!$N90),"",'Rate Calculations'!$N90)</f>
        <v>0</v>
      </c>
      <c r="K90" s="24">
        <f>IF(ISBLANK('Rate Calculations'!$O90),"",'Rate Calculations'!$O90)</f>
        <v>0</v>
      </c>
      <c r="L90" s="46">
        <f>IF(ISBLANK('Rate Calculations'!$P90),"",'Rate Calculations'!$P90)</f>
        <v>0</v>
      </c>
      <c r="M90" s="158">
        <f>IF(ISBLANK('Rate Calculations'!$Q90),"",'Rate Calculations'!$Q90)</f>
        <v>0</v>
      </c>
      <c r="N90" s="158">
        <f>IF(ISBLANK('Rate Calculations'!$R90),"",'Rate Calculations'!$R90)</f>
        <v>0</v>
      </c>
      <c r="O90" s="24" t="e">
        <f>IF(ISBLANK('Rate Calculations'!$S90),"",'Rate Calculations'!$S90)</f>
        <v>#REF!</v>
      </c>
      <c r="P90" s="27" t="e">
        <f>IF(ISBLANK('Rate Calculations'!$U90),"",'Rate Calculations'!$T90)</f>
        <v>#REF!</v>
      </c>
      <c r="Q90" s="153" t="str">
        <f>IF(ISBLANK('Rate Calculations'!$A90),"",'Rate Calculations'!$A90)</f>
        <v xml:space="preserve"> </v>
      </c>
      <c r="R90" s="154" t="str">
        <f>IF(ISBLANK('Rate Calculations'!$B90),"",'Rate Calculations'!$B90)</f>
        <v xml:space="preserve">  </v>
      </c>
      <c r="S90" s="44">
        <f>IF(ISBLANK('Rate Calculations'!$U90),"",'Rate Calculations'!$U90)</f>
        <v>0</v>
      </c>
      <c r="T90" s="44">
        <f>IF(ISBLANK('Rate Calculations'!$V90),"",'Rate Calculations'!$V90)</f>
        <v>0</v>
      </c>
      <c r="U90" s="377">
        <f>IF(ISBLANK('Rate Calculations'!$H90),"",'Rate Calculations'!$H90)</f>
        <v>1.7500000000000002E-2</v>
      </c>
      <c r="V90" s="44">
        <f>IF(ISBLANK('Rate Calculations'!$W90),"",'Rate Calculations'!$W90)</f>
        <v>0</v>
      </c>
      <c r="W90" s="45">
        <f>IF(ISBLANK('Rate Calculations'!$J90),"",'Rate Calculations'!$J90)</f>
        <v>3.5000000000000003E-2</v>
      </c>
      <c r="X90" s="101">
        <f>IF(ISBLANK('Rate Calculations'!$X90),"",'Rate Calculations'!$X90)</f>
        <v>0</v>
      </c>
      <c r="Y90" s="101">
        <f>IF(ISBLANK('Rate Calculations'!$Y90),"",'Rate Calculations'!$Y90)</f>
        <v>0</v>
      </c>
      <c r="Z90" s="44">
        <f>IF(ISBLANK('Rate Calculations'!$Z90),"",'Rate Calculations'!$Z90)</f>
        <v>0</v>
      </c>
      <c r="AA90" s="44">
        <f>IF(ISBLANK('Rate Calculations'!$AA90),"",'Rate Calculations'!$AA90)</f>
        <v>0</v>
      </c>
      <c r="AB90" s="101">
        <f>IF(ISBLANK('Rate Calculations'!$AB90),"",'Rate Calculations'!$AB90)</f>
        <v>0</v>
      </c>
      <c r="AC90" s="163">
        <f>IF(ISBLANK('Rate Calculations'!$AC90),"",'Rate Calculations'!$AC90)</f>
        <v>0</v>
      </c>
      <c r="AD90" s="163">
        <f>IF(ISBLANK('Rate Calculations'!$AD90),"",'Rate Calculations'!$AD90)</f>
        <v>0</v>
      </c>
      <c r="AE90" s="44" t="e">
        <f>IF(ISBLANK('Rate Calculations'!$AE90),"",'Rate Calculations'!$AE90)</f>
        <v>#REF!</v>
      </c>
      <c r="AF90" s="160" t="e">
        <f>IF(ISBLANK('Rate Calculations'!$AF90),"",'Rate Calculations'!$AF90)</f>
        <v>#REF!</v>
      </c>
    </row>
    <row r="91" spans="1:32">
      <c r="A91" s="153" t="str">
        <f>IF(ISBLANK('Rate Calculations'!$A91),"",'Rate Calculations'!$A91)</f>
        <v xml:space="preserve"> </v>
      </c>
      <c r="B91" s="154" t="str">
        <f>IF(ISBLANK('Rate Calculations'!$B91),"",'Rate Calculations'!$B91)</f>
        <v xml:space="preserve">  </v>
      </c>
      <c r="C91" s="44" t="str">
        <f>IF(ISBLANK('Rate Calculations'!$G91),"",'Rate Calculations'!$G91)</f>
        <v/>
      </c>
      <c r="D91" s="377">
        <f>IF(ISBLANK('Rate Calculations'!$H91),"",'Rate Calculations'!$H91)</f>
        <v>1.7500000000000002E-2</v>
      </c>
      <c r="E91" s="44">
        <f>IF(ISBLANK('Rate Calculations'!$I91),"",'Rate Calculations'!$I91)</f>
        <v>0</v>
      </c>
      <c r="F91" s="45">
        <f>IF(ISBLANK('Rate Calculations'!$J91),"",'Rate Calculations'!$J91)</f>
        <v>3.5000000000000003E-2</v>
      </c>
      <c r="G91" s="44">
        <f>IF(ISBLANK('Rate Calculations'!$K91),"",'Rate Calculations'!$K91)</f>
        <v>0</v>
      </c>
      <c r="H91" s="377">
        <f>IF(ISBLANK('Rate Calculations'!$L91),"",'Rate Calculations'!$L91)</f>
        <v>0</v>
      </c>
      <c r="I91" s="377">
        <f>IF(ISBLANK('Rate Calculations'!$M91),"",'Rate Calculations'!$M91)</f>
        <v>0</v>
      </c>
      <c r="J91" s="24">
        <f>IF(ISBLANK('Rate Calculations'!$N91),"",'Rate Calculations'!$N91)</f>
        <v>0</v>
      </c>
      <c r="K91" s="24">
        <f>IF(ISBLANK('Rate Calculations'!$O91),"",'Rate Calculations'!$O91)</f>
        <v>0</v>
      </c>
      <c r="L91" s="46">
        <f>IF(ISBLANK('Rate Calculations'!$P91),"",'Rate Calculations'!$P91)</f>
        <v>0</v>
      </c>
      <c r="M91" s="158">
        <f>IF(ISBLANK('Rate Calculations'!$Q91),"",'Rate Calculations'!$Q91)</f>
        <v>0</v>
      </c>
      <c r="N91" s="158">
        <f>IF(ISBLANK('Rate Calculations'!$R91),"",'Rate Calculations'!$R91)</f>
        <v>0</v>
      </c>
      <c r="O91" s="24" t="e">
        <f>IF(ISBLANK('Rate Calculations'!$S91),"",'Rate Calculations'!$S91)</f>
        <v>#REF!</v>
      </c>
      <c r="P91" s="27" t="e">
        <f>IF(ISBLANK('Rate Calculations'!$U91),"",'Rate Calculations'!$T91)</f>
        <v>#REF!</v>
      </c>
      <c r="Q91" s="153" t="str">
        <f>IF(ISBLANK('Rate Calculations'!$A91),"",'Rate Calculations'!$A91)</f>
        <v xml:space="preserve"> </v>
      </c>
      <c r="R91" s="154" t="str">
        <f>IF(ISBLANK('Rate Calculations'!$B91),"",'Rate Calculations'!$B91)</f>
        <v xml:space="preserve">  </v>
      </c>
      <c r="S91" s="44">
        <f>IF(ISBLANK('Rate Calculations'!$U91),"",'Rate Calculations'!$U91)</f>
        <v>0</v>
      </c>
      <c r="T91" s="44">
        <f>IF(ISBLANK('Rate Calculations'!$V91),"",'Rate Calculations'!$V91)</f>
        <v>0</v>
      </c>
      <c r="U91" s="377">
        <f>IF(ISBLANK('Rate Calculations'!$H91),"",'Rate Calculations'!$H91)</f>
        <v>1.7500000000000002E-2</v>
      </c>
      <c r="V91" s="44">
        <f>IF(ISBLANK('Rate Calculations'!$W91),"",'Rate Calculations'!$W91)</f>
        <v>0</v>
      </c>
      <c r="W91" s="45">
        <f>IF(ISBLANK('Rate Calculations'!$J91),"",'Rate Calculations'!$J91)</f>
        <v>3.5000000000000003E-2</v>
      </c>
      <c r="X91" s="101">
        <f>IF(ISBLANK('Rate Calculations'!$X91),"",'Rate Calculations'!$X91)</f>
        <v>0</v>
      </c>
      <c r="Y91" s="101">
        <f>IF(ISBLANK('Rate Calculations'!$Y91),"",'Rate Calculations'!$Y91)</f>
        <v>0</v>
      </c>
      <c r="Z91" s="44">
        <f>IF(ISBLANK('Rate Calculations'!$Z91),"",'Rate Calculations'!$Z91)</f>
        <v>0</v>
      </c>
      <c r="AA91" s="44">
        <f>IF(ISBLANK('Rate Calculations'!$AA91),"",'Rate Calculations'!$AA91)</f>
        <v>0</v>
      </c>
      <c r="AB91" s="101">
        <f>IF(ISBLANK('Rate Calculations'!$AB91),"",'Rate Calculations'!$AB91)</f>
        <v>0</v>
      </c>
      <c r="AC91" s="163">
        <f>IF(ISBLANK('Rate Calculations'!$AC91),"",'Rate Calculations'!$AC91)</f>
        <v>0</v>
      </c>
      <c r="AD91" s="163">
        <f>IF(ISBLANK('Rate Calculations'!$AD91),"",'Rate Calculations'!$AD91)</f>
        <v>0</v>
      </c>
      <c r="AE91" s="44" t="e">
        <f>IF(ISBLANK('Rate Calculations'!$AE91),"",'Rate Calculations'!$AE91)</f>
        <v>#REF!</v>
      </c>
      <c r="AF91" s="160" t="e">
        <f>IF(ISBLANK('Rate Calculations'!$AF91),"",'Rate Calculations'!$AF91)</f>
        <v>#REF!</v>
      </c>
    </row>
    <row r="92" spans="1:32">
      <c r="A92" s="153" t="str">
        <f>IF(ISBLANK('Rate Calculations'!$A92),"",'Rate Calculations'!$A92)</f>
        <v xml:space="preserve"> </v>
      </c>
      <c r="B92" s="154" t="str">
        <f>IF(ISBLANK('Rate Calculations'!$B92),"",'Rate Calculations'!$B92)</f>
        <v xml:space="preserve">  </v>
      </c>
      <c r="C92" s="44" t="str">
        <f>IF(ISBLANK('Rate Calculations'!$G92),"",'Rate Calculations'!$G92)</f>
        <v/>
      </c>
      <c r="D92" s="377">
        <f>IF(ISBLANK('Rate Calculations'!$H92),"",'Rate Calculations'!$H92)</f>
        <v>1.7500000000000002E-2</v>
      </c>
      <c r="E92" s="44">
        <f>IF(ISBLANK('Rate Calculations'!$I92),"",'Rate Calculations'!$I92)</f>
        <v>0</v>
      </c>
      <c r="F92" s="45">
        <f>IF(ISBLANK('Rate Calculations'!$J92),"",'Rate Calculations'!$J92)</f>
        <v>3.5000000000000003E-2</v>
      </c>
      <c r="G92" s="44">
        <f>IF(ISBLANK('Rate Calculations'!$K92),"",'Rate Calculations'!$K92)</f>
        <v>0</v>
      </c>
      <c r="H92" s="377">
        <f>IF(ISBLANK('Rate Calculations'!$L92),"",'Rate Calculations'!$L92)</f>
        <v>0</v>
      </c>
      <c r="I92" s="377">
        <f>IF(ISBLANK('Rate Calculations'!$M92),"",'Rate Calculations'!$M92)</f>
        <v>0</v>
      </c>
      <c r="J92" s="24">
        <f>IF(ISBLANK('Rate Calculations'!$N92),"",'Rate Calculations'!$N92)</f>
        <v>0</v>
      </c>
      <c r="K92" s="24">
        <f>IF(ISBLANK('Rate Calculations'!$O92),"",'Rate Calculations'!$O92)</f>
        <v>0</v>
      </c>
      <c r="L92" s="46">
        <f>IF(ISBLANK('Rate Calculations'!$P92),"",'Rate Calculations'!$P92)</f>
        <v>0</v>
      </c>
      <c r="M92" s="158">
        <f>IF(ISBLANK('Rate Calculations'!$Q92),"",'Rate Calculations'!$Q92)</f>
        <v>0</v>
      </c>
      <c r="N92" s="158">
        <f>IF(ISBLANK('Rate Calculations'!$R92),"",'Rate Calculations'!$R92)</f>
        <v>0</v>
      </c>
      <c r="O92" s="24" t="e">
        <f>IF(ISBLANK('Rate Calculations'!$S92),"",'Rate Calculations'!$S92)</f>
        <v>#REF!</v>
      </c>
      <c r="P92" s="27" t="e">
        <f>IF(ISBLANK('Rate Calculations'!$U92),"",'Rate Calculations'!$T92)</f>
        <v>#REF!</v>
      </c>
      <c r="Q92" s="153" t="str">
        <f>IF(ISBLANK('Rate Calculations'!$A92),"",'Rate Calculations'!$A92)</f>
        <v xml:space="preserve"> </v>
      </c>
      <c r="R92" s="154" t="str">
        <f>IF(ISBLANK('Rate Calculations'!$B92),"",'Rate Calculations'!$B92)</f>
        <v xml:space="preserve">  </v>
      </c>
      <c r="S92" s="44">
        <f>IF(ISBLANK('Rate Calculations'!$U92),"",'Rate Calculations'!$U92)</f>
        <v>0</v>
      </c>
      <c r="T92" s="44">
        <f>IF(ISBLANK('Rate Calculations'!$V92),"",'Rate Calculations'!$V92)</f>
        <v>0</v>
      </c>
      <c r="U92" s="377">
        <f>IF(ISBLANK('Rate Calculations'!$H92),"",'Rate Calculations'!$H92)</f>
        <v>1.7500000000000002E-2</v>
      </c>
      <c r="V92" s="44">
        <f>IF(ISBLANK('Rate Calculations'!$W92),"",'Rate Calculations'!$W92)</f>
        <v>0</v>
      </c>
      <c r="W92" s="45">
        <f>IF(ISBLANK('Rate Calculations'!$J92),"",'Rate Calculations'!$J92)</f>
        <v>3.5000000000000003E-2</v>
      </c>
      <c r="X92" s="101">
        <f>IF(ISBLANK('Rate Calculations'!$X92),"",'Rate Calculations'!$X92)</f>
        <v>0</v>
      </c>
      <c r="Y92" s="101">
        <f>IF(ISBLANK('Rate Calculations'!$Y92),"",'Rate Calculations'!$Y92)</f>
        <v>0</v>
      </c>
      <c r="Z92" s="44">
        <f>IF(ISBLANK('Rate Calculations'!$Z92),"",'Rate Calculations'!$Z92)</f>
        <v>0</v>
      </c>
      <c r="AA92" s="44">
        <f>IF(ISBLANK('Rate Calculations'!$AA92),"",'Rate Calculations'!$AA92)</f>
        <v>0</v>
      </c>
      <c r="AB92" s="101">
        <f>IF(ISBLANK('Rate Calculations'!$AB92),"",'Rate Calculations'!$AB92)</f>
        <v>0</v>
      </c>
      <c r="AC92" s="163">
        <f>IF(ISBLANK('Rate Calculations'!$AC92),"",'Rate Calculations'!$AC92)</f>
        <v>0</v>
      </c>
      <c r="AD92" s="163">
        <f>IF(ISBLANK('Rate Calculations'!$AD92),"",'Rate Calculations'!$AD92)</f>
        <v>0</v>
      </c>
      <c r="AE92" s="44" t="e">
        <f>IF(ISBLANK('Rate Calculations'!$AE92),"",'Rate Calculations'!$AE92)</f>
        <v>#REF!</v>
      </c>
      <c r="AF92" s="160" t="e">
        <f>IF(ISBLANK('Rate Calculations'!$AF92),"",'Rate Calculations'!$AF92)</f>
        <v>#REF!</v>
      </c>
    </row>
    <row r="93" spans="1:32">
      <c r="A93" s="153" t="str">
        <f>IF(ISBLANK('Rate Calculations'!$A93),"",'Rate Calculations'!$A93)</f>
        <v xml:space="preserve"> </v>
      </c>
      <c r="B93" s="154" t="str">
        <f>IF(ISBLANK('Rate Calculations'!$B93),"",'Rate Calculations'!$B93)</f>
        <v xml:space="preserve">  </v>
      </c>
      <c r="C93" s="44" t="str">
        <f>IF(ISBLANK('Rate Calculations'!$G93),"",'Rate Calculations'!$G93)</f>
        <v/>
      </c>
      <c r="D93" s="377">
        <f>IF(ISBLANK('Rate Calculations'!$H93),"",'Rate Calculations'!$H93)</f>
        <v>1.7500000000000002E-2</v>
      </c>
      <c r="E93" s="44">
        <f>IF(ISBLANK('Rate Calculations'!$I93),"",'Rate Calculations'!$I93)</f>
        <v>0</v>
      </c>
      <c r="F93" s="45">
        <f>IF(ISBLANK('Rate Calculations'!$J93),"",'Rate Calculations'!$J93)</f>
        <v>3.5000000000000003E-2</v>
      </c>
      <c r="G93" s="44">
        <f>IF(ISBLANK('Rate Calculations'!$K93),"",'Rate Calculations'!$K93)</f>
        <v>0</v>
      </c>
      <c r="H93" s="377">
        <f>IF(ISBLANK('Rate Calculations'!$L93),"",'Rate Calculations'!$L93)</f>
        <v>0</v>
      </c>
      <c r="I93" s="377">
        <f>IF(ISBLANK('Rate Calculations'!$M93),"",'Rate Calculations'!$M93)</f>
        <v>0</v>
      </c>
      <c r="J93" s="24">
        <f>IF(ISBLANK('Rate Calculations'!$N93),"",'Rate Calculations'!$N93)</f>
        <v>0</v>
      </c>
      <c r="K93" s="24">
        <f>IF(ISBLANK('Rate Calculations'!$O93),"",'Rate Calculations'!$O93)</f>
        <v>0</v>
      </c>
      <c r="L93" s="46">
        <f>IF(ISBLANK('Rate Calculations'!$P93),"",'Rate Calculations'!$P93)</f>
        <v>0</v>
      </c>
      <c r="M93" s="158">
        <f>IF(ISBLANK('Rate Calculations'!$Q93),"",'Rate Calculations'!$Q93)</f>
        <v>0</v>
      </c>
      <c r="N93" s="158">
        <f>IF(ISBLANK('Rate Calculations'!$R93),"",'Rate Calculations'!$R93)</f>
        <v>0</v>
      </c>
      <c r="O93" s="24" t="e">
        <f>IF(ISBLANK('Rate Calculations'!$S93),"",'Rate Calculations'!$S93)</f>
        <v>#REF!</v>
      </c>
      <c r="P93" s="27" t="e">
        <f>IF(ISBLANK('Rate Calculations'!$U93),"",'Rate Calculations'!$T93)</f>
        <v>#REF!</v>
      </c>
      <c r="Q93" s="153" t="str">
        <f>IF(ISBLANK('Rate Calculations'!$A93),"",'Rate Calculations'!$A93)</f>
        <v xml:space="preserve"> </v>
      </c>
      <c r="R93" s="154" t="str">
        <f>IF(ISBLANK('Rate Calculations'!$B93),"",'Rate Calculations'!$B93)</f>
        <v xml:space="preserve">  </v>
      </c>
      <c r="S93" s="44">
        <f>IF(ISBLANK('Rate Calculations'!$U93),"",'Rate Calculations'!$U93)</f>
        <v>0</v>
      </c>
      <c r="T93" s="44">
        <f>IF(ISBLANK('Rate Calculations'!$V93),"",'Rate Calculations'!$V93)</f>
        <v>0</v>
      </c>
      <c r="U93" s="377">
        <f>IF(ISBLANK('Rate Calculations'!$H93),"",'Rate Calculations'!$H93)</f>
        <v>1.7500000000000002E-2</v>
      </c>
      <c r="V93" s="44">
        <f>IF(ISBLANK('Rate Calculations'!$W93),"",'Rate Calculations'!$W93)</f>
        <v>0</v>
      </c>
      <c r="W93" s="45">
        <f>IF(ISBLANK('Rate Calculations'!$J93),"",'Rate Calculations'!$J93)</f>
        <v>3.5000000000000003E-2</v>
      </c>
      <c r="X93" s="101">
        <f>IF(ISBLANK('Rate Calculations'!$X93),"",'Rate Calculations'!$X93)</f>
        <v>0</v>
      </c>
      <c r="Y93" s="101">
        <f>IF(ISBLANK('Rate Calculations'!$Y93),"",'Rate Calculations'!$Y93)</f>
        <v>0</v>
      </c>
      <c r="Z93" s="44">
        <f>IF(ISBLANK('Rate Calculations'!$Z93),"",'Rate Calculations'!$Z93)</f>
        <v>0</v>
      </c>
      <c r="AA93" s="44">
        <f>IF(ISBLANK('Rate Calculations'!$AA93),"",'Rate Calculations'!$AA93)</f>
        <v>0</v>
      </c>
      <c r="AB93" s="101">
        <f>IF(ISBLANK('Rate Calculations'!$AB93),"",'Rate Calculations'!$AB93)</f>
        <v>0</v>
      </c>
      <c r="AC93" s="163">
        <f>IF(ISBLANK('Rate Calculations'!$AC93),"",'Rate Calculations'!$AC93)</f>
        <v>0</v>
      </c>
      <c r="AD93" s="163">
        <f>IF(ISBLANK('Rate Calculations'!$AD93),"",'Rate Calculations'!$AD93)</f>
        <v>0</v>
      </c>
      <c r="AE93" s="44" t="e">
        <f>IF(ISBLANK('Rate Calculations'!$AE93),"",'Rate Calculations'!$AE93)</f>
        <v>#REF!</v>
      </c>
      <c r="AF93" s="160" t="e">
        <f>IF(ISBLANK('Rate Calculations'!$AF93),"",'Rate Calculations'!$AF93)</f>
        <v>#REF!</v>
      </c>
    </row>
    <row r="94" spans="1:32">
      <c r="A94" s="153" t="str">
        <f>IF(ISBLANK('Rate Calculations'!$A94),"",'Rate Calculations'!$A94)</f>
        <v xml:space="preserve"> </v>
      </c>
      <c r="B94" s="154" t="str">
        <f>IF(ISBLANK('Rate Calculations'!$B94),"",'Rate Calculations'!$B94)</f>
        <v xml:space="preserve">  </v>
      </c>
      <c r="C94" s="44" t="str">
        <f>IF(ISBLANK('Rate Calculations'!$G94),"",'Rate Calculations'!$G94)</f>
        <v/>
      </c>
      <c r="D94" s="377">
        <f>IF(ISBLANK('Rate Calculations'!$H94),"",'Rate Calculations'!$H94)</f>
        <v>1.7500000000000002E-2</v>
      </c>
      <c r="E94" s="44">
        <f>IF(ISBLANK('Rate Calculations'!$I94),"",'Rate Calculations'!$I94)</f>
        <v>0</v>
      </c>
      <c r="F94" s="45">
        <f>IF(ISBLANK('Rate Calculations'!$J94),"",'Rate Calculations'!$J94)</f>
        <v>3.5000000000000003E-2</v>
      </c>
      <c r="G94" s="44">
        <f>IF(ISBLANK('Rate Calculations'!$K94),"",'Rate Calculations'!$K94)</f>
        <v>0</v>
      </c>
      <c r="H94" s="377">
        <f>IF(ISBLANK('Rate Calculations'!$L94),"",'Rate Calculations'!$L94)</f>
        <v>0</v>
      </c>
      <c r="I94" s="377">
        <f>IF(ISBLANK('Rate Calculations'!$M94),"",'Rate Calculations'!$M94)</f>
        <v>0</v>
      </c>
      <c r="J94" s="24">
        <f>IF(ISBLANK('Rate Calculations'!$N94),"",'Rate Calculations'!$N94)</f>
        <v>0</v>
      </c>
      <c r="K94" s="24">
        <f>IF(ISBLANK('Rate Calculations'!$O94),"",'Rate Calculations'!$O94)</f>
        <v>0</v>
      </c>
      <c r="L94" s="46">
        <f>IF(ISBLANK('Rate Calculations'!$P94),"",'Rate Calculations'!$P94)</f>
        <v>0</v>
      </c>
      <c r="M94" s="158">
        <f>IF(ISBLANK('Rate Calculations'!$Q94),"",'Rate Calculations'!$Q94)</f>
        <v>0</v>
      </c>
      <c r="N94" s="158">
        <f>IF(ISBLANK('Rate Calculations'!$R94),"",'Rate Calculations'!$R94)</f>
        <v>0</v>
      </c>
      <c r="O94" s="24" t="e">
        <f>IF(ISBLANK('Rate Calculations'!$S94),"",'Rate Calculations'!$S94)</f>
        <v>#REF!</v>
      </c>
      <c r="P94" s="27" t="e">
        <f>IF(ISBLANK('Rate Calculations'!$U94),"",'Rate Calculations'!$T94)</f>
        <v>#REF!</v>
      </c>
      <c r="Q94" s="153" t="str">
        <f>IF(ISBLANK('Rate Calculations'!$A94),"",'Rate Calculations'!$A94)</f>
        <v xml:space="preserve"> </v>
      </c>
      <c r="R94" s="154" t="str">
        <f>IF(ISBLANK('Rate Calculations'!$B94),"",'Rate Calculations'!$B94)</f>
        <v xml:space="preserve">  </v>
      </c>
      <c r="S94" s="44">
        <f>IF(ISBLANK('Rate Calculations'!$U94),"",'Rate Calculations'!$U94)</f>
        <v>0</v>
      </c>
      <c r="T94" s="44">
        <f>IF(ISBLANK('Rate Calculations'!$V94),"",'Rate Calculations'!$V94)</f>
        <v>0</v>
      </c>
      <c r="U94" s="377">
        <f>IF(ISBLANK('Rate Calculations'!$H94),"",'Rate Calculations'!$H94)</f>
        <v>1.7500000000000002E-2</v>
      </c>
      <c r="V94" s="44">
        <f>IF(ISBLANK('Rate Calculations'!$W94),"",'Rate Calculations'!$W94)</f>
        <v>0</v>
      </c>
      <c r="W94" s="45">
        <f>IF(ISBLANK('Rate Calculations'!$J94),"",'Rate Calculations'!$J94)</f>
        <v>3.5000000000000003E-2</v>
      </c>
      <c r="X94" s="101">
        <f>IF(ISBLANK('Rate Calculations'!$X94),"",'Rate Calculations'!$X94)</f>
        <v>0</v>
      </c>
      <c r="Y94" s="101">
        <f>IF(ISBLANK('Rate Calculations'!$Y94),"",'Rate Calculations'!$Y94)</f>
        <v>0</v>
      </c>
      <c r="Z94" s="44">
        <f>IF(ISBLANK('Rate Calculations'!$Z94),"",'Rate Calculations'!$Z94)</f>
        <v>0</v>
      </c>
      <c r="AA94" s="44">
        <f>IF(ISBLANK('Rate Calculations'!$AA94),"",'Rate Calculations'!$AA94)</f>
        <v>0</v>
      </c>
      <c r="AB94" s="101">
        <f>IF(ISBLANK('Rate Calculations'!$AB94),"",'Rate Calculations'!$AB94)</f>
        <v>0</v>
      </c>
      <c r="AC94" s="163">
        <f>IF(ISBLANK('Rate Calculations'!$AC94),"",'Rate Calculations'!$AC94)</f>
        <v>0</v>
      </c>
      <c r="AD94" s="163">
        <f>IF(ISBLANK('Rate Calculations'!$AD94),"",'Rate Calculations'!$AD94)</f>
        <v>0</v>
      </c>
      <c r="AE94" s="44" t="e">
        <f>IF(ISBLANK('Rate Calculations'!$AE94),"",'Rate Calculations'!$AE94)</f>
        <v>#REF!</v>
      </c>
      <c r="AF94" s="160" t="e">
        <f>IF(ISBLANK('Rate Calculations'!$AF94),"",'Rate Calculations'!$AF94)</f>
        <v>#REF!</v>
      </c>
    </row>
    <row r="95" spans="1:32">
      <c r="A95" s="153" t="str">
        <f>IF(ISBLANK('Rate Calculations'!$A95),"",'Rate Calculations'!$A95)</f>
        <v xml:space="preserve"> </v>
      </c>
      <c r="B95" s="154" t="str">
        <f>IF(ISBLANK('Rate Calculations'!$B95),"",'Rate Calculations'!$B95)</f>
        <v xml:space="preserve">  </v>
      </c>
      <c r="C95" s="44" t="str">
        <f>IF(ISBLANK('Rate Calculations'!$G95),"",'Rate Calculations'!$G95)</f>
        <v/>
      </c>
      <c r="D95" s="377">
        <f>IF(ISBLANK('Rate Calculations'!$H95),"",'Rate Calculations'!$H95)</f>
        <v>1.7500000000000002E-2</v>
      </c>
      <c r="E95" s="44">
        <f>IF(ISBLANK('Rate Calculations'!$I95),"",'Rate Calculations'!$I95)</f>
        <v>0</v>
      </c>
      <c r="F95" s="45">
        <f>IF(ISBLANK('Rate Calculations'!$J95),"",'Rate Calculations'!$J95)</f>
        <v>3.5000000000000003E-2</v>
      </c>
      <c r="G95" s="44">
        <f>IF(ISBLANK('Rate Calculations'!$K95),"",'Rate Calculations'!$K95)</f>
        <v>0</v>
      </c>
      <c r="H95" s="377">
        <f>IF(ISBLANK('Rate Calculations'!$L95),"",'Rate Calculations'!$L95)</f>
        <v>0</v>
      </c>
      <c r="I95" s="377">
        <f>IF(ISBLANK('Rate Calculations'!$M95),"",'Rate Calculations'!$M95)</f>
        <v>0</v>
      </c>
      <c r="J95" s="24">
        <f>IF(ISBLANK('Rate Calculations'!$N95),"",'Rate Calculations'!$N95)</f>
        <v>0</v>
      </c>
      <c r="K95" s="24">
        <f>IF(ISBLANK('Rate Calculations'!$O95),"",'Rate Calculations'!$O95)</f>
        <v>0</v>
      </c>
      <c r="L95" s="46">
        <f>IF(ISBLANK('Rate Calculations'!$P95),"",'Rate Calculations'!$P95)</f>
        <v>0</v>
      </c>
      <c r="M95" s="158">
        <f>IF(ISBLANK('Rate Calculations'!$Q95),"",'Rate Calculations'!$Q95)</f>
        <v>0</v>
      </c>
      <c r="N95" s="158">
        <f>IF(ISBLANK('Rate Calculations'!$R95),"",'Rate Calculations'!$R95)</f>
        <v>0</v>
      </c>
      <c r="O95" s="24" t="e">
        <f>IF(ISBLANK('Rate Calculations'!$S95),"",'Rate Calculations'!$S95)</f>
        <v>#REF!</v>
      </c>
      <c r="P95" s="27" t="e">
        <f>IF(ISBLANK('Rate Calculations'!$U95),"",'Rate Calculations'!$T95)</f>
        <v>#REF!</v>
      </c>
      <c r="Q95" s="153" t="str">
        <f>IF(ISBLANK('Rate Calculations'!$A95),"",'Rate Calculations'!$A95)</f>
        <v xml:space="preserve"> </v>
      </c>
      <c r="R95" s="154" t="str">
        <f>IF(ISBLANK('Rate Calculations'!$B95),"",'Rate Calculations'!$B95)</f>
        <v xml:space="preserve">  </v>
      </c>
      <c r="S95" s="44">
        <f>IF(ISBLANK('Rate Calculations'!$U95),"",'Rate Calculations'!$U95)</f>
        <v>0</v>
      </c>
      <c r="T95" s="44">
        <f>IF(ISBLANK('Rate Calculations'!$V95),"",'Rate Calculations'!$V95)</f>
        <v>0</v>
      </c>
      <c r="U95" s="377">
        <f>IF(ISBLANK('Rate Calculations'!$H95),"",'Rate Calculations'!$H95)</f>
        <v>1.7500000000000002E-2</v>
      </c>
      <c r="V95" s="44">
        <f>IF(ISBLANK('Rate Calculations'!$W95),"",'Rate Calculations'!$W95)</f>
        <v>0</v>
      </c>
      <c r="W95" s="45">
        <f>IF(ISBLANK('Rate Calculations'!$J95),"",'Rate Calculations'!$J95)</f>
        <v>3.5000000000000003E-2</v>
      </c>
      <c r="X95" s="101">
        <f>IF(ISBLANK('Rate Calculations'!$X95),"",'Rate Calculations'!$X95)</f>
        <v>0</v>
      </c>
      <c r="Y95" s="101">
        <f>IF(ISBLANK('Rate Calculations'!$Y95),"",'Rate Calculations'!$Y95)</f>
        <v>0</v>
      </c>
      <c r="Z95" s="44">
        <f>IF(ISBLANK('Rate Calculations'!$Z95),"",'Rate Calculations'!$Z95)</f>
        <v>0</v>
      </c>
      <c r="AA95" s="44">
        <f>IF(ISBLANK('Rate Calculations'!$AA95),"",'Rate Calculations'!$AA95)</f>
        <v>0</v>
      </c>
      <c r="AB95" s="101">
        <f>IF(ISBLANK('Rate Calculations'!$AB95),"",'Rate Calculations'!$AB95)</f>
        <v>0</v>
      </c>
      <c r="AC95" s="163">
        <f>IF(ISBLANK('Rate Calculations'!$AC95),"",'Rate Calculations'!$AC95)</f>
        <v>0</v>
      </c>
      <c r="AD95" s="163">
        <f>IF(ISBLANK('Rate Calculations'!$AD95),"",'Rate Calculations'!$AD95)</f>
        <v>0</v>
      </c>
      <c r="AE95" s="44" t="e">
        <f>IF(ISBLANK('Rate Calculations'!$AE95),"",'Rate Calculations'!$AE95)</f>
        <v>#REF!</v>
      </c>
      <c r="AF95" s="160" t="e">
        <f>IF(ISBLANK('Rate Calculations'!$AF95),"",'Rate Calculations'!$AF95)</f>
        <v>#REF!</v>
      </c>
    </row>
    <row r="96" spans="1:32">
      <c r="A96" s="153" t="str">
        <f>IF(ISBLANK('Rate Calculations'!$A96),"",'Rate Calculations'!$A96)</f>
        <v xml:space="preserve"> </v>
      </c>
      <c r="B96" s="154" t="str">
        <f>IF(ISBLANK('Rate Calculations'!$B96),"",'Rate Calculations'!$B96)</f>
        <v xml:space="preserve">  </v>
      </c>
      <c r="C96" s="44" t="str">
        <f>IF(ISBLANK('Rate Calculations'!$G96),"",'Rate Calculations'!$G96)</f>
        <v/>
      </c>
      <c r="D96" s="377">
        <f>IF(ISBLANK('Rate Calculations'!$H96),"",'Rate Calculations'!$H96)</f>
        <v>1.7500000000000002E-2</v>
      </c>
      <c r="E96" s="44">
        <f>IF(ISBLANK('Rate Calculations'!$I96),"",'Rate Calculations'!$I96)</f>
        <v>0</v>
      </c>
      <c r="F96" s="45">
        <f>IF(ISBLANK('Rate Calculations'!$J96),"",'Rate Calculations'!$J96)</f>
        <v>3.5000000000000003E-2</v>
      </c>
      <c r="G96" s="44">
        <f>IF(ISBLANK('Rate Calculations'!$K96),"",'Rate Calculations'!$K96)</f>
        <v>0</v>
      </c>
      <c r="H96" s="377">
        <f>IF(ISBLANK('Rate Calculations'!$L96),"",'Rate Calculations'!$L96)</f>
        <v>0</v>
      </c>
      <c r="I96" s="377">
        <f>IF(ISBLANK('Rate Calculations'!$M96),"",'Rate Calculations'!$M96)</f>
        <v>0</v>
      </c>
      <c r="J96" s="24">
        <f>IF(ISBLANK('Rate Calculations'!$N96),"",'Rate Calculations'!$N96)</f>
        <v>0</v>
      </c>
      <c r="K96" s="24">
        <f>IF(ISBLANK('Rate Calculations'!$O96),"",'Rate Calculations'!$O96)</f>
        <v>0</v>
      </c>
      <c r="L96" s="46">
        <f>IF(ISBLANK('Rate Calculations'!$P96),"",'Rate Calculations'!$P96)</f>
        <v>0</v>
      </c>
      <c r="M96" s="158">
        <f>IF(ISBLANK('Rate Calculations'!$Q96),"",'Rate Calculations'!$Q96)</f>
        <v>0</v>
      </c>
      <c r="N96" s="158">
        <f>IF(ISBLANK('Rate Calculations'!$R96),"",'Rate Calculations'!$R96)</f>
        <v>0</v>
      </c>
      <c r="O96" s="24" t="e">
        <f>IF(ISBLANK('Rate Calculations'!$S96),"",'Rate Calculations'!$S96)</f>
        <v>#REF!</v>
      </c>
      <c r="P96" s="27" t="e">
        <f>IF(ISBLANK('Rate Calculations'!$U96),"",'Rate Calculations'!$T96)</f>
        <v>#REF!</v>
      </c>
      <c r="Q96" s="153" t="str">
        <f>IF(ISBLANK('Rate Calculations'!$A96),"",'Rate Calculations'!$A96)</f>
        <v xml:space="preserve"> </v>
      </c>
      <c r="R96" s="154" t="str">
        <f>IF(ISBLANK('Rate Calculations'!$B96),"",'Rate Calculations'!$B96)</f>
        <v xml:space="preserve">  </v>
      </c>
      <c r="S96" s="44">
        <f>IF(ISBLANK('Rate Calculations'!$U96),"",'Rate Calculations'!$U96)</f>
        <v>0</v>
      </c>
      <c r="T96" s="44">
        <f>IF(ISBLANK('Rate Calculations'!$V96),"",'Rate Calculations'!$V96)</f>
        <v>0</v>
      </c>
      <c r="U96" s="377">
        <f>IF(ISBLANK('Rate Calculations'!$H96),"",'Rate Calculations'!$H96)</f>
        <v>1.7500000000000002E-2</v>
      </c>
      <c r="V96" s="44">
        <f>IF(ISBLANK('Rate Calculations'!$W96),"",'Rate Calculations'!$W96)</f>
        <v>0</v>
      </c>
      <c r="W96" s="45">
        <f>IF(ISBLANK('Rate Calculations'!$J96),"",'Rate Calculations'!$J96)</f>
        <v>3.5000000000000003E-2</v>
      </c>
      <c r="X96" s="101">
        <f>IF(ISBLANK('Rate Calculations'!$X96),"",'Rate Calculations'!$X96)</f>
        <v>0</v>
      </c>
      <c r="Y96" s="101">
        <f>IF(ISBLANK('Rate Calculations'!$Y96),"",'Rate Calculations'!$Y96)</f>
        <v>0</v>
      </c>
      <c r="Z96" s="44">
        <f>IF(ISBLANK('Rate Calculations'!$Z96),"",'Rate Calculations'!$Z96)</f>
        <v>0</v>
      </c>
      <c r="AA96" s="44">
        <f>IF(ISBLANK('Rate Calculations'!$AA96),"",'Rate Calculations'!$AA96)</f>
        <v>0</v>
      </c>
      <c r="AB96" s="101">
        <f>IF(ISBLANK('Rate Calculations'!$AB96),"",'Rate Calculations'!$AB96)</f>
        <v>0</v>
      </c>
      <c r="AC96" s="163">
        <f>IF(ISBLANK('Rate Calculations'!$AC96),"",'Rate Calculations'!$AC96)</f>
        <v>0</v>
      </c>
      <c r="AD96" s="163">
        <f>IF(ISBLANK('Rate Calculations'!$AD96),"",'Rate Calculations'!$AD96)</f>
        <v>0</v>
      </c>
      <c r="AE96" s="44" t="e">
        <f>IF(ISBLANK('Rate Calculations'!$AE96),"",'Rate Calculations'!$AE96)</f>
        <v>#REF!</v>
      </c>
      <c r="AF96" s="160" t="e">
        <f>IF(ISBLANK('Rate Calculations'!$AF96),"",'Rate Calculations'!$AF96)</f>
        <v>#REF!</v>
      </c>
    </row>
    <row r="97" spans="1:32">
      <c r="A97" s="153" t="str">
        <f>IF(ISBLANK('Rate Calculations'!$A97),"",'Rate Calculations'!$A97)</f>
        <v xml:space="preserve"> </v>
      </c>
      <c r="B97" s="154" t="str">
        <f>IF(ISBLANK('Rate Calculations'!$B97),"",'Rate Calculations'!$B97)</f>
        <v xml:space="preserve">  </v>
      </c>
      <c r="C97" s="44" t="str">
        <f>IF(ISBLANK('Rate Calculations'!$G97),"",'Rate Calculations'!$G97)</f>
        <v/>
      </c>
      <c r="D97" s="377">
        <f>IF(ISBLANK('Rate Calculations'!$H97),"",'Rate Calculations'!$H97)</f>
        <v>1.7500000000000002E-2</v>
      </c>
      <c r="E97" s="44">
        <f>IF(ISBLANK('Rate Calculations'!$I97),"",'Rate Calculations'!$I97)</f>
        <v>0</v>
      </c>
      <c r="F97" s="45">
        <f>IF(ISBLANK('Rate Calculations'!$J97),"",'Rate Calculations'!$J97)</f>
        <v>3.5000000000000003E-2</v>
      </c>
      <c r="G97" s="44">
        <f>IF(ISBLANK('Rate Calculations'!$K97),"",'Rate Calculations'!$K97)</f>
        <v>0</v>
      </c>
      <c r="H97" s="377">
        <f>IF(ISBLANK('Rate Calculations'!$L97),"",'Rate Calculations'!$L97)</f>
        <v>0</v>
      </c>
      <c r="I97" s="377">
        <f>IF(ISBLANK('Rate Calculations'!$M97),"",'Rate Calculations'!$M97)</f>
        <v>0</v>
      </c>
      <c r="J97" s="24">
        <f>IF(ISBLANK('Rate Calculations'!$N97),"",'Rate Calculations'!$N97)</f>
        <v>0</v>
      </c>
      <c r="K97" s="24">
        <f>IF(ISBLANK('Rate Calculations'!$O97),"",'Rate Calculations'!$O97)</f>
        <v>0</v>
      </c>
      <c r="L97" s="46">
        <f>IF(ISBLANK('Rate Calculations'!$P97),"",'Rate Calculations'!$P97)</f>
        <v>0</v>
      </c>
      <c r="M97" s="158">
        <f>IF(ISBLANK('Rate Calculations'!$Q97),"",'Rate Calculations'!$Q97)</f>
        <v>0</v>
      </c>
      <c r="N97" s="158">
        <f>IF(ISBLANK('Rate Calculations'!$R97),"",'Rate Calculations'!$R97)</f>
        <v>0</v>
      </c>
      <c r="O97" s="24" t="e">
        <f>IF(ISBLANK('Rate Calculations'!$S97),"",'Rate Calculations'!$S97)</f>
        <v>#REF!</v>
      </c>
      <c r="P97" s="27" t="e">
        <f>IF(ISBLANK('Rate Calculations'!$U97),"",'Rate Calculations'!$T97)</f>
        <v>#REF!</v>
      </c>
      <c r="Q97" s="153" t="str">
        <f>IF(ISBLANK('Rate Calculations'!$A97),"",'Rate Calculations'!$A97)</f>
        <v xml:space="preserve"> </v>
      </c>
      <c r="R97" s="154" t="str">
        <f>IF(ISBLANK('Rate Calculations'!$B97),"",'Rate Calculations'!$B97)</f>
        <v xml:space="preserve">  </v>
      </c>
      <c r="S97" s="44">
        <f>IF(ISBLANK('Rate Calculations'!$U97),"",'Rate Calculations'!$U97)</f>
        <v>0</v>
      </c>
      <c r="T97" s="44">
        <f>IF(ISBLANK('Rate Calculations'!$V97),"",'Rate Calculations'!$V97)</f>
        <v>0</v>
      </c>
      <c r="U97" s="377">
        <f>IF(ISBLANK('Rate Calculations'!$H97),"",'Rate Calculations'!$H97)</f>
        <v>1.7500000000000002E-2</v>
      </c>
      <c r="V97" s="44">
        <f>IF(ISBLANK('Rate Calculations'!$W97),"",'Rate Calculations'!$W97)</f>
        <v>0</v>
      </c>
      <c r="W97" s="45">
        <f>IF(ISBLANK('Rate Calculations'!$J97),"",'Rate Calculations'!$J97)</f>
        <v>3.5000000000000003E-2</v>
      </c>
      <c r="X97" s="101">
        <f>IF(ISBLANK('Rate Calculations'!$X97),"",'Rate Calculations'!$X97)</f>
        <v>0</v>
      </c>
      <c r="Y97" s="101">
        <f>IF(ISBLANK('Rate Calculations'!$Y97),"",'Rate Calculations'!$Y97)</f>
        <v>0</v>
      </c>
      <c r="Z97" s="44">
        <f>IF(ISBLANK('Rate Calculations'!$Z97),"",'Rate Calculations'!$Z97)</f>
        <v>0</v>
      </c>
      <c r="AA97" s="44">
        <f>IF(ISBLANK('Rate Calculations'!$AA97),"",'Rate Calculations'!$AA97)</f>
        <v>0</v>
      </c>
      <c r="AB97" s="101">
        <f>IF(ISBLANK('Rate Calculations'!$AB97),"",'Rate Calculations'!$AB97)</f>
        <v>0</v>
      </c>
      <c r="AC97" s="163">
        <f>IF(ISBLANK('Rate Calculations'!$AC97),"",'Rate Calculations'!$AC97)</f>
        <v>0</v>
      </c>
      <c r="AD97" s="163">
        <f>IF(ISBLANK('Rate Calculations'!$AD97),"",'Rate Calculations'!$AD97)</f>
        <v>0</v>
      </c>
      <c r="AE97" s="44" t="e">
        <f>IF(ISBLANK('Rate Calculations'!$AE97),"",'Rate Calculations'!$AE97)</f>
        <v>#REF!</v>
      </c>
      <c r="AF97" s="160" t="e">
        <f>IF(ISBLANK('Rate Calculations'!$AF97),"",'Rate Calculations'!$AF97)</f>
        <v>#REF!</v>
      </c>
    </row>
    <row r="98" spans="1:32">
      <c r="A98" s="153" t="str">
        <f>IF(ISBLANK('Rate Calculations'!$A98),"",'Rate Calculations'!$A98)</f>
        <v xml:space="preserve"> </v>
      </c>
      <c r="B98" s="154" t="str">
        <f>IF(ISBLANK('Rate Calculations'!$B98),"",'Rate Calculations'!$B98)</f>
        <v xml:space="preserve">  </v>
      </c>
      <c r="C98" s="44" t="str">
        <f>IF(ISBLANK('Rate Calculations'!$G98),"",'Rate Calculations'!$G98)</f>
        <v/>
      </c>
      <c r="D98" s="377">
        <f>IF(ISBLANK('Rate Calculations'!$H98),"",'Rate Calculations'!$H98)</f>
        <v>1.7500000000000002E-2</v>
      </c>
      <c r="E98" s="44">
        <f>IF(ISBLANK('Rate Calculations'!$I98),"",'Rate Calculations'!$I98)</f>
        <v>0</v>
      </c>
      <c r="F98" s="45">
        <f>IF(ISBLANK('Rate Calculations'!$J98),"",'Rate Calculations'!$J98)</f>
        <v>3.5000000000000003E-2</v>
      </c>
      <c r="G98" s="44">
        <f>IF(ISBLANK('Rate Calculations'!$K98),"",'Rate Calculations'!$K98)</f>
        <v>0</v>
      </c>
      <c r="H98" s="377">
        <f>IF(ISBLANK('Rate Calculations'!$L98),"",'Rate Calculations'!$L98)</f>
        <v>0</v>
      </c>
      <c r="I98" s="377">
        <f>IF(ISBLANK('Rate Calculations'!$M98),"",'Rate Calculations'!$M98)</f>
        <v>0</v>
      </c>
      <c r="J98" s="24">
        <f>IF(ISBLANK('Rate Calculations'!$N98),"",'Rate Calculations'!$N98)</f>
        <v>0</v>
      </c>
      <c r="K98" s="24">
        <f>IF(ISBLANK('Rate Calculations'!$O98),"",'Rate Calculations'!$O98)</f>
        <v>0</v>
      </c>
      <c r="L98" s="46">
        <f>IF(ISBLANK('Rate Calculations'!$P98),"",'Rate Calculations'!$P98)</f>
        <v>0</v>
      </c>
      <c r="M98" s="158">
        <f>IF(ISBLANK('Rate Calculations'!$Q98),"",'Rate Calculations'!$Q98)</f>
        <v>0</v>
      </c>
      <c r="N98" s="158">
        <f>IF(ISBLANK('Rate Calculations'!$R98),"",'Rate Calculations'!$R98)</f>
        <v>0</v>
      </c>
      <c r="O98" s="24" t="e">
        <f>IF(ISBLANK('Rate Calculations'!$S98),"",'Rate Calculations'!$S98)</f>
        <v>#REF!</v>
      </c>
      <c r="P98" s="27" t="e">
        <f>IF(ISBLANK('Rate Calculations'!$U98),"",'Rate Calculations'!$T98)</f>
        <v>#REF!</v>
      </c>
      <c r="Q98" s="153" t="str">
        <f>IF(ISBLANK('Rate Calculations'!$A98),"",'Rate Calculations'!$A98)</f>
        <v xml:space="preserve"> </v>
      </c>
      <c r="R98" s="154" t="str">
        <f>IF(ISBLANK('Rate Calculations'!$B98),"",'Rate Calculations'!$B98)</f>
        <v xml:space="preserve">  </v>
      </c>
      <c r="S98" s="44">
        <f>IF(ISBLANK('Rate Calculations'!$U98),"",'Rate Calculations'!$U98)</f>
        <v>0</v>
      </c>
      <c r="T98" s="44">
        <f>IF(ISBLANK('Rate Calculations'!$V98),"",'Rate Calculations'!$V98)</f>
        <v>0</v>
      </c>
      <c r="U98" s="377">
        <f>IF(ISBLANK('Rate Calculations'!$H98),"",'Rate Calculations'!$H98)</f>
        <v>1.7500000000000002E-2</v>
      </c>
      <c r="V98" s="44">
        <f>IF(ISBLANK('Rate Calculations'!$W98),"",'Rate Calculations'!$W98)</f>
        <v>0</v>
      </c>
      <c r="W98" s="45">
        <f>IF(ISBLANK('Rate Calculations'!$J98),"",'Rate Calculations'!$J98)</f>
        <v>3.5000000000000003E-2</v>
      </c>
      <c r="X98" s="101">
        <f>IF(ISBLANK('Rate Calculations'!$X98),"",'Rate Calculations'!$X98)</f>
        <v>0</v>
      </c>
      <c r="Y98" s="101">
        <f>IF(ISBLANK('Rate Calculations'!$Y98),"",'Rate Calculations'!$Y98)</f>
        <v>0</v>
      </c>
      <c r="Z98" s="44">
        <f>IF(ISBLANK('Rate Calculations'!$Z98),"",'Rate Calculations'!$Z98)</f>
        <v>0</v>
      </c>
      <c r="AA98" s="44">
        <f>IF(ISBLANK('Rate Calculations'!$AA98),"",'Rate Calculations'!$AA98)</f>
        <v>0</v>
      </c>
      <c r="AB98" s="101">
        <f>IF(ISBLANK('Rate Calculations'!$AB98),"",'Rate Calculations'!$AB98)</f>
        <v>0</v>
      </c>
      <c r="AC98" s="163">
        <f>IF(ISBLANK('Rate Calculations'!$AC98),"",'Rate Calculations'!$AC98)</f>
        <v>0</v>
      </c>
      <c r="AD98" s="163">
        <f>IF(ISBLANK('Rate Calculations'!$AD98),"",'Rate Calculations'!$AD98)</f>
        <v>0</v>
      </c>
      <c r="AE98" s="44" t="e">
        <f>IF(ISBLANK('Rate Calculations'!$AE98),"",'Rate Calculations'!$AE98)</f>
        <v>#REF!</v>
      </c>
      <c r="AF98" s="160" t="e">
        <f>IF(ISBLANK('Rate Calculations'!$AF98),"",'Rate Calculations'!$AF98)</f>
        <v>#REF!</v>
      </c>
    </row>
    <row r="99" spans="1:32">
      <c r="A99" s="153" t="str">
        <f>IF(ISBLANK('Rate Calculations'!$A99),"",'Rate Calculations'!$A99)</f>
        <v xml:space="preserve"> </v>
      </c>
      <c r="B99" s="154" t="str">
        <f>IF(ISBLANK('Rate Calculations'!$B99),"",'Rate Calculations'!$B99)</f>
        <v xml:space="preserve">  </v>
      </c>
      <c r="C99" s="44" t="str">
        <f>IF(ISBLANK('Rate Calculations'!$G99),"",'Rate Calculations'!$G99)</f>
        <v/>
      </c>
      <c r="D99" s="377">
        <f>IF(ISBLANK('Rate Calculations'!$H99),"",'Rate Calculations'!$H99)</f>
        <v>1.7500000000000002E-2</v>
      </c>
      <c r="E99" s="44">
        <f>IF(ISBLANK('Rate Calculations'!$I99),"",'Rate Calculations'!$I99)</f>
        <v>0</v>
      </c>
      <c r="F99" s="45">
        <f>IF(ISBLANK('Rate Calculations'!$J99),"",'Rate Calculations'!$J99)</f>
        <v>3.5000000000000003E-2</v>
      </c>
      <c r="G99" s="44">
        <f>IF(ISBLANK('Rate Calculations'!$K99),"",'Rate Calculations'!$K99)</f>
        <v>0</v>
      </c>
      <c r="H99" s="377">
        <f>IF(ISBLANK('Rate Calculations'!$L99),"",'Rate Calculations'!$L99)</f>
        <v>0</v>
      </c>
      <c r="I99" s="377">
        <f>IF(ISBLANK('Rate Calculations'!$M99),"",'Rate Calculations'!$M99)</f>
        <v>0</v>
      </c>
      <c r="J99" s="24">
        <f>IF(ISBLANK('Rate Calculations'!$N99),"",'Rate Calculations'!$N99)</f>
        <v>0</v>
      </c>
      <c r="K99" s="24">
        <f>IF(ISBLANK('Rate Calculations'!$O99),"",'Rate Calculations'!$O99)</f>
        <v>0</v>
      </c>
      <c r="L99" s="46">
        <f>IF(ISBLANK('Rate Calculations'!$P99),"",'Rate Calculations'!$P99)</f>
        <v>0</v>
      </c>
      <c r="M99" s="158">
        <f>IF(ISBLANK('Rate Calculations'!$Q99),"",'Rate Calculations'!$Q99)</f>
        <v>0</v>
      </c>
      <c r="N99" s="158">
        <f>IF(ISBLANK('Rate Calculations'!$R99),"",'Rate Calculations'!$R99)</f>
        <v>0</v>
      </c>
      <c r="O99" s="24" t="e">
        <f>IF(ISBLANK('Rate Calculations'!$S99),"",'Rate Calculations'!$S99)</f>
        <v>#REF!</v>
      </c>
      <c r="P99" s="27" t="e">
        <f>IF(ISBLANK('Rate Calculations'!$U99),"",'Rate Calculations'!$T99)</f>
        <v>#REF!</v>
      </c>
      <c r="Q99" s="153" t="str">
        <f>IF(ISBLANK('Rate Calculations'!$A99),"",'Rate Calculations'!$A99)</f>
        <v xml:space="preserve"> </v>
      </c>
      <c r="R99" s="154" t="str">
        <f>IF(ISBLANK('Rate Calculations'!$B99),"",'Rate Calculations'!$B99)</f>
        <v xml:space="preserve">  </v>
      </c>
      <c r="S99" s="44">
        <f>IF(ISBLANK('Rate Calculations'!$U99),"",'Rate Calculations'!$U99)</f>
        <v>0</v>
      </c>
      <c r="T99" s="44">
        <f>IF(ISBLANK('Rate Calculations'!$V99),"",'Rate Calculations'!$V99)</f>
        <v>0</v>
      </c>
      <c r="U99" s="377">
        <f>IF(ISBLANK('Rate Calculations'!$H99),"",'Rate Calculations'!$H99)</f>
        <v>1.7500000000000002E-2</v>
      </c>
      <c r="V99" s="44">
        <f>IF(ISBLANK('Rate Calculations'!$W99),"",'Rate Calculations'!$W99)</f>
        <v>0</v>
      </c>
      <c r="W99" s="45">
        <f>IF(ISBLANK('Rate Calculations'!$J99),"",'Rate Calculations'!$J99)</f>
        <v>3.5000000000000003E-2</v>
      </c>
      <c r="X99" s="101">
        <f>IF(ISBLANK('Rate Calculations'!$X99),"",'Rate Calculations'!$X99)</f>
        <v>0</v>
      </c>
      <c r="Y99" s="101">
        <f>IF(ISBLANK('Rate Calculations'!$Y99),"",'Rate Calculations'!$Y99)</f>
        <v>0</v>
      </c>
      <c r="Z99" s="44">
        <f>IF(ISBLANK('Rate Calculations'!$Z99),"",'Rate Calculations'!$Z99)</f>
        <v>0</v>
      </c>
      <c r="AA99" s="44">
        <f>IF(ISBLANK('Rate Calculations'!$AA99),"",'Rate Calculations'!$AA99)</f>
        <v>0</v>
      </c>
      <c r="AB99" s="101">
        <f>IF(ISBLANK('Rate Calculations'!$AB99),"",'Rate Calculations'!$AB99)</f>
        <v>0</v>
      </c>
      <c r="AC99" s="163">
        <f>IF(ISBLANK('Rate Calculations'!$AC99),"",'Rate Calculations'!$AC99)</f>
        <v>0</v>
      </c>
      <c r="AD99" s="163">
        <f>IF(ISBLANK('Rate Calculations'!$AD99),"",'Rate Calculations'!$AD99)</f>
        <v>0</v>
      </c>
      <c r="AE99" s="44" t="e">
        <f>IF(ISBLANK('Rate Calculations'!$AE99),"",'Rate Calculations'!$AE99)</f>
        <v>#REF!</v>
      </c>
      <c r="AF99" s="160" t="e">
        <f>IF(ISBLANK('Rate Calculations'!$AF99),"",'Rate Calculations'!$AF99)</f>
        <v>#REF!</v>
      </c>
    </row>
    <row r="100" spans="1:32">
      <c r="A100" s="153" t="str">
        <f>IF(ISBLANK('Rate Calculations'!$A100),"",'Rate Calculations'!$A100)</f>
        <v xml:space="preserve"> </v>
      </c>
      <c r="B100" s="154" t="str">
        <f>IF(ISBLANK('Rate Calculations'!$B100),"",'Rate Calculations'!$B100)</f>
        <v xml:space="preserve">  </v>
      </c>
      <c r="C100" s="44" t="str">
        <f>IF(ISBLANK('Rate Calculations'!$G100),"",'Rate Calculations'!$G100)</f>
        <v/>
      </c>
      <c r="D100" s="377">
        <f>IF(ISBLANK('Rate Calculations'!$H100),"",'Rate Calculations'!$H100)</f>
        <v>1.7500000000000002E-2</v>
      </c>
      <c r="E100" s="44">
        <f>IF(ISBLANK('Rate Calculations'!$I100),"",'Rate Calculations'!$I100)</f>
        <v>0</v>
      </c>
      <c r="F100" s="45">
        <f>IF(ISBLANK('Rate Calculations'!$J100),"",'Rate Calculations'!$J100)</f>
        <v>3.5000000000000003E-2</v>
      </c>
      <c r="G100" s="44">
        <f>IF(ISBLANK('Rate Calculations'!$K100),"",'Rate Calculations'!$K100)</f>
        <v>0</v>
      </c>
      <c r="H100" s="377">
        <f>IF(ISBLANK('Rate Calculations'!$L100),"",'Rate Calculations'!$L100)</f>
        <v>0</v>
      </c>
      <c r="I100" s="377">
        <f>IF(ISBLANK('Rate Calculations'!$M100),"",'Rate Calculations'!$M100)</f>
        <v>0</v>
      </c>
      <c r="J100" s="24">
        <f>IF(ISBLANK('Rate Calculations'!$N100),"",'Rate Calculations'!$N100)</f>
        <v>0</v>
      </c>
      <c r="K100" s="24">
        <f>IF(ISBLANK('Rate Calculations'!$O100),"",'Rate Calculations'!$O100)</f>
        <v>0</v>
      </c>
      <c r="L100" s="46">
        <f>IF(ISBLANK('Rate Calculations'!$P100),"",'Rate Calculations'!$P100)</f>
        <v>0</v>
      </c>
      <c r="M100" s="158">
        <f>IF(ISBLANK('Rate Calculations'!$Q100),"",'Rate Calculations'!$Q100)</f>
        <v>0</v>
      </c>
      <c r="N100" s="158">
        <f>IF(ISBLANK('Rate Calculations'!$R100),"",'Rate Calculations'!$R100)</f>
        <v>0</v>
      </c>
      <c r="O100" s="24" t="e">
        <f>IF(ISBLANK('Rate Calculations'!$S100),"",'Rate Calculations'!$S100)</f>
        <v>#REF!</v>
      </c>
      <c r="P100" s="27" t="e">
        <f>IF(ISBLANK('Rate Calculations'!$U100),"",'Rate Calculations'!$T100)</f>
        <v>#REF!</v>
      </c>
      <c r="Q100" s="153" t="str">
        <f>IF(ISBLANK('Rate Calculations'!$A100),"",'Rate Calculations'!$A100)</f>
        <v xml:space="preserve"> </v>
      </c>
      <c r="R100" s="154" t="str">
        <f>IF(ISBLANK('Rate Calculations'!$B100),"",'Rate Calculations'!$B100)</f>
        <v xml:space="preserve">  </v>
      </c>
      <c r="S100" s="44">
        <f>IF(ISBLANK('Rate Calculations'!$U100),"",'Rate Calculations'!$U100)</f>
        <v>0</v>
      </c>
      <c r="T100" s="44">
        <f>IF(ISBLANK('Rate Calculations'!$V100),"",'Rate Calculations'!$V100)</f>
        <v>0</v>
      </c>
      <c r="U100" s="377">
        <f>IF(ISBLANK('Rate Calculations'!$H100),"",'Rate Calculations'!$H100)</f>
        <v>1.7500000000000002E-2</v>
      </c>
      <c r="V100" s="44">
        <f>IF(ISBLANK('Rate Calculations'!$W100),"",'Rate Calculations'!$W100)</f>
        <v>0</v>
      </c>
      <c r="W100" s="45">
        <f>IF(ISBLANK('Rate Calculations'!$J100),"",'Rate Calculations'!$J100)</f>
        <v>3.5000000000000003E-2</v>
      </c>
      <c r="X100" s="101">
        <f>IF(ISBLANK('Rate Calculations'!$X100),"",'Rate Calculations'!$X100)</f>
        <v>0</v>
      </c>
      <c r="Y100" s="101">
        <f>IF(ISBLANK('Rate Calculations'!$Y100),"",'Rate Calculations'!$Y100)</f>
        <v>0</v>
      </c>
      <c r="Z100" s="44">
        <f>IF(ISBLANK('Rate Calculations'!$Z100),"",'Rate Calculations'!$Z100)</f>
        <v>0</v>
      </c>
      <c r="AA100" s="44">
        <f>IF(ISBLANK('Rate Calculations'!$AA100),"",'Rate Calculations'!$AA100)</f>
        <v>0</v>
      </c>
      <c r="AB100" s="101">
        <f>IF(ISBLANK('Rate Calculations'!$AB100),"",'Rate Calculations'!$AB100)</f>
        <v>0</v>
      </c>
      <c r="AC100" s="163">
        <f>IF(ISBLANK('Rate Calculations'!$AC100),"",'Rate Calculations'!$AC100)</f>
        <v>0</v>
      </c>
      <c r="AD100" s="163">
        <f>IF(ISBLANK('Rate Calculations'!$AD100),"",'Rate Calculations'!$AD100)</f>
        <v>0</v>
      </c>
      <c r="AE100" s="44" t="e">
        <f>IF(ISBLANK('Rate Calculations'!$AE100),"",'Rate Calculations'!$AE100)</f>
        <v>#REF!</v>
      </c>
      <c r="AF100" s="160" t="e">
        <f>IF(ISBLANK('Rate Calculations'!$AF100),"",'Rate Calculations'!$AF100)</f>
        <v>#REF!</v>
      </c>
    </row>
    <row r="101" spans="1:32">
      <c r="A101" s="153" t="str">
        <f>IF(ISBLANK('Rate Calculations'!$A101),"",'Rate Calculations'!$A101)</f>
        <v xml:space="preserve"> </v>
      </c>
      <c r="B101" s="154" t="str">
        <f>IF(ISBLANK('Rate Calculations'!$B101),"",'Rate Calculations'!$B101)</f>
        <v xml:space="preserve">  </v>
      </c>
      <c r="C101" s="44" t="str">
        <f>IF(ISBLANK('Rate Calculations'!$G101),"",'Rate Calculations'!$G101)</f>
        <v/>
      </c>
      <c r="D101" s="377">
        <f>IF(ISBLANK('Rate Calculations'!$H101),"",'Rate Calculations'!$H101)</f>
        <v>1.7500000000000002E-2</v>
      </c>
      <c r="E101" s="44">
        <f>IF(ISBLANK('Rate Calculations'!$I101),"",'Rate Calculations'!$I101)</f>
        <v>0</v>
      </c>
      <c r="F101" s="45">
        <f>IF(ISBLANK('Rate Calculations'!$J101),"",'Rate Calculations'!$J101)</f>
        <v>3.5000000000000003E-2</v>
      </c>
      <c r="G101" s="44">
        <f>IF(ISBLANK('Rate Calculations'!$K101),"",'Rate Calculations'!$K101)</f>
        <v>0</v>
      </c>
      <c r="H101" s="377">
        <f>IF(ISBLANK('Rate Calculations'!$L101),"",'Rate Calculations'!$L101)</f>
        <v>0</v>
      </c>
      <c r="I101" s="377">
        <f>IF(ISBLANK('Rate Calculations'!$M101),"",'Rate Calculations'!$M101)</f>
        <v>0</v>
      </c>
      <c r="J101" s="24">
        <f>IF(ISBLANK('Rate Calculations'!$N101),"",'Rate Calculations'!$N101)</f>
        <v>0</v>
      </c>
      <c r="K101" s="24">
        <f>IF(ISBLANK('Rate Calculations'!$O101),"",'Rate Calculations'!$O101)</f>
        <v>0</v>
      </c>
      <c r="L101" s="46">
        <f>IF(ISBLANK('Rate Calculations'!$P101),"",'Rate Calculations'!$P101)</f>
        <v>0</v>
      </c>
      <c r="M101" s="158">
        <f>IF(ISBLANK('Rate Calculations'!$Q101),"",'Rate Calculations'!$Q101)</f>
        <v>0</v>
      </c>
      <c r="N101" s="158">
        <f>IF(ISBLANK('Rate Calculations'!$R101),"",'Rate Calculations'!$R101)</f>
        <v>0</v>
      </c>
      <c r="O101" s="24" t="e">
        <f>IF(ISBLANK('Rate Calculations'!$S101),"",'Rate Calculations'!$S101)</f>
        <v>#REF!</v>
      </c>
      <c r="P101" s="27" t="e">
        <f>IF(ISBLANK('Rate Calculations'!$U101),"",'Rate Calculations'!$T101)</f>
        <v>#REF!</v>
      </c>
      <c r="Q101" s="153" t="str">
        <f>IF(ISBLANK('Rate Calculations'!$A101),"",'Rate Calculations'!$A101)</f>
        <v xml:space="preserve"> </v>
      </c>
      <c r="R101" s="154" t="str">
        <f>IF(ISBLANK('Rate Calculations'!$B101),"",'Rate Calculations'!$B101)</f>
        <v xml:space="preserve">  </v>
      </c>
      <c r="S101" s="44">
        <f>IF(ISBLANK('Rate Calculations'!$U101),"",'Rate Calculations'!$U101)</f>
        <v>0</v>
      </c>
      <c r="T101" s="44">
        <f>IF(ISBLANK('Rate Calculations'!$V101),"",'Rate Calculations'!$V101)</f>
        <v>0</v>
      </c>
      <c r="U101" s="377">
        <f>IF(ISBLANK('Rate Calculations'!$H101),"",'Rate Calculations'!$H101)</f>
        <v>1.7500000000000002E-2</v>
      </c>
      <c r="V101" s="44">
        <f>IF(ISBLANK('Rate Calculations'!$W101),"",'Rate Calculations'!$W101)</f>
        <v>0</v>
      </c>
      <c r="W101" s="45">
        <f>IF(ISBLANK('Rate Calculations'!$J101),"",'Rate Calculations'!$J101)</f>
        <v>3.5000000000000003E-2</v>
      </c>
      <c r="X101" s="101">
        <f>IF(ISBLANK('Rate Calculations'!$X101),"",'Rate Calculations'!$X101)</f>
        <v>0</v>
      </c>
      <c r="Y101" s="101">
        <f>IF(ISBLANK('Rate Calculations'!$Y101),"",'Rate Calculations'!$Y101)</f>
        <v>0</v>
      </c>
      <c r="Z101" s="44">
        <f>IF(ISBLANK('Rate Calculations'!$Z101),"",'Rate Calculations'!$Z101)</f>
        <v>0</v>
      </c>
      <c r="AA101" s="44">
        <f>IF(ISBLANK('Rate Calculations'!$AA101),"",'Rate Calculations'!$AA101)</f>
        <v>0</v>
      </c>
      <c r="AB101" s="101">
        <f>IF(ISBLANK('Rate Calculations'!$AB101),"",'Rate Calculations'!$AB101)</f>
        <v>0</v>
      </c>
      <c r="AC101" s="163">
        <f>IF(ISBLANK('Rate Calculations'!$AC101),"",'Rate Calculations'!$AC101)</f>
        <v>0</v>
      </c>
      <c r="AD101" s="163">
        <f>IF(ISBLANK('Rate Calculations'!$AD101),"",'Rate Calculations'!$AD101)</f>
        <v>0</v>
      </c>
      <c r="AE101" s="44" t="e">
        <f>IF(ISBLANK('Rate Calculations'!$AE101),"",'Rate Calculations'!$AE101)</f>
        <v>#REF!</v>
      </c>
      <c r="AF101" s="160" t="e">
        <f>IF(ISBLANK('Rate Calculations'!$AF101),"",'Rate Calculations'!$AF101)</f>
        <v>#REF!</v>
      </c>
    </row>
    <row r="102" spans="1:32">
      <c r="A102" s="153" t="str">
        <f>IF(ISBLANK('Rate Calculations'!$A102),"",'Rate Calculations'!$A102)</f>
        <v xml:space="preserve"> </v>
      </c>
      <c r="B102" s="154" t="str">
        <f>IF(ISBLANK('Rate Calculations'!$B102),"",'Rate Calculations'!$B102)</f>
        <v xml:space="preserve">  </v>
      </c>
      <c r="C102" s="44" t="str">
        <f>IF(ISBLANK('Rate Calculations'!$G102),"",'Rate Calculations'!$G102)</f>
        <v/>
      </c>
      <c r="D102" s="377">
        <f>IF(ISBLANK('Rate Calculations'!$H102),"",'Rate Calculations'!$H102)</f>
        <v>1.7500000000000002E-2</v>
      </c>
      <c r="E102" s="44">
        <f>IF(ISBLANK('Rate Calculations'!$I102),"",'Rate Calculations'!$I102)</f>
        <v>0</v>
      </c>
      <c r="F102" s="45">
        <f>IF(ISBLANK('Rate Calculations'!$J102),"",'Rate Calculations'!$J102)</f>
        <v>3.5000000000000003E-2</v>
      </c>
      <c r="G102" s="44">
        <f>IF(ISBLANK('Rate Calculations'!$K102),"",'Rate Calculations'!$K102)</f>
        <v>0</v>
      </c>
      <c r="H102" s="377">
        <f>IF(ISBLANK('Rate Calculations'!$L102),"",'Rate Calculations'!$L102)</f>
        <v>0</v>
      </c>
      <c r="I102" s="377">
        <f>IF(ISBLANK('Rate Calculations'!$M102),"",'Rate Calculations'!$M102)</f>
        <v>0</v>
      </c>
      <c r="J102" s="24">
        <f>IF(ISBLANK('Rate Calculations'!$N102),"",'Rate Calculations'!$N102)</f>
        <v>0</v>
      </c>
      <c r="K102" s="24">
        <f>IF(ISBLANK('Rate Calculations'!$O102),"",'Rate Calculations'!$O102)</f>
        <v>0</v>
      </c>
      <c r="L102" s="46">
        <f>IF(ISBLANK('Rate Calculations'!$P102),"",'Rate Calculations'!$P102)</f>
        <v>0</v>
      </c>
      <c r="M102" s="158">
        <f>IF(ISBLANK('Rate Calculations'!$Q102),"",'Rate Calculations'!$Q102)</f>
        <v>0</v>
      </c>
      <c r="N102" s="158">
        <f>IF(ISBLANK('Rate Calculations'!$R102),"",'Rate Calculations'!$R102)</f>
        <v>0</v>
      </c>
      <c r="O102" s="24" t="e">
        <f>IF(ISBLANK('Rate Calculations'!$S102),"",'Rate Calculations'!$S102)</f>
        <v>#REF!</v>
      </c>
      <c r="P102" s="27" t="e">
        <f>IF(ISBLANK('Rate Calculations'!$U102),"",'Rate Calculations'!$T102)</f>
        <v>#REF!</v>
      </c>
      <c r="Q102" s="153" t="str">
        <f>IF(ISBLANK('Rate Calculations'!$A102),"",'Rate Calculations'!$A102)</f>
        <v xml:space="preserve"> </v>
      </c>
      <c r="R102" s="154" t="str">
        <f>IF(ISBLANK('Rate Calculations'!$B102),"",'Rate Calculations'!$B102)</f>
        <v xml:space="preserve">  </v>
      </c>
      <c r="S102" s="44">
        <f>IF(ISBLANK('Rate Calculations'!$U102),"",'Rate Calculations'!$U102)</f>
        <v>0</v>
      </c>
      <c r="T102" s="44">
        <f>IF(ISBLANK('Rate Calculations'!$V102),"",'Rate Calculations'!$V102)</f>
        <v>0</v>
      </c>
      <c r="U102" s="377">
        <f>IF(ISBLANK('Rate Calculations'!$H102),"",'Rate Calculations'!$H102)</f>
        <v>1.7500000000000002E-2</v>
      </c>
      <c r="V102" s="44">
        <f>IF(ISBLANK('Rate Calculations'!$W102),"",'Rate Calculations'!$W102)</f>
        <v>0</v>
      </c>
      <c r="W102" s="45">
        <f>IF(ISBLANK('Rate Calculations'!$J102),"",'Rate Calculations'!$J102)</f>
        <v>3.5000000000000003E-2</v>
      </c>
      <c r="X102" s="101">
        <f>IF(ISBLANK('Rate Calculations'!$X102),"",'Rate Calculations'!$X102)</f>
        <v>0</v>
      </c>
      <c r="Y102" s="101">
        <f>IF(ISBLANK('Rate Calculations'!$Y102),"",'Rate Calculations'!$Y102)</f>
        <v>0</v>
      </c>
      <c r="Z102" s="44">
        <f>IF(ISBLANK('Rate Calculations'!$Z102),"",'Rate Calculations'!$Z102)</f>
        <v>0</v>
      </c>
      <c r="AA102" s="44">
        <f>IF(ISBLANK('Rate Calculations'!$AA102),"",'Rate Calculations'!$AA102)</f>
        <v>0</v>
      </c>
      <c r="AB102" s="101">
        <f>IF(ISBLANK('Rate Calculations'!$AB102),"",'Rate Calculations'!$AB102)</f>
        <v>0</v>
      </c>
      <c r="AC102" s="163">
        <f>IF(ISBLANK('Rate Calculations'!$AC102),"",'Rate Calculations'!$AC102)</f>
        <v>0</v>
      </c>
      <c r="AD102" s="163">
        <f>IF(ISBLANK('Rate Calculations'!$AD102),"",'Rate Calculations'!$AD102)</f>
        <v>0</v>
      </c>
      <c r="AE102" s="44" t="e">
        <f>IF(ISBLANK('Rate Calculations'!$AE102),"",'Rate Calculations'!$AE102)</f>
        <v>#REF!</v>
      </c>
      <c r="AF102" s="160" t="e">
        <f>IF(ISBLANK('Rate Calculations'!$AF102),"",'Rate Calculations'!$AF102)</f>
        <v>#REF!</v>
      </c>
    </row>
    <row r="103" spans="1:32">
      <c r="A103" s="153" t="str">
        <f>IF(ISBLANK('Rate Calculations'!$A103),"",'Rate Calculations'!$A103)</f>
        <v xml:space="preserve"> </v>
      </c>
      <c r="B103" s="154" t="str">
        <f>IF(ISBLANK('Rate Calculations'!$B103),"",'Rate Calculations'!$B103)</f>
        <v xml:space="preserve">  </v>
      </c>
      <c r="C103" s="44" t="str">
        <f>IF(ISBLANK('Rate Calculations'!$G103),"",'Rate Calculations'!$G103)</f>
        <v/>
      </c>
      <c r="D103" s="377">
        <f>IF(ISBLANK('Rate Calculations'!$H103),"",'Rate Calculations'!$H103)</f>
        <v>1.7500000000000002E-2</v>
      </c>
      <c r="E103" s="44">
        <f>IF(ISBLANK('Rate Calculations'!$I103),"",'Rate Calculations'!$I103)</f>
        <v>0</v>
      </c>
      <c r="F103" s="45">
        <f>IF(ISBLANK('Rate Calculations'!$J103),"",'Rate Calculations'!$J103)</f>
        <v>3.5000000000000003E-2</v>
      </c>
      <c r="G103" s="44">
        <f>IF(ISBLANK('Rate Calculations'!$K103),"",'Rate Calculations'!$K103)</f>
        <v>0</v>
      </c>
      <c r="H103" s="377">
        <f>IF(ISBLANK('Rate Calculations'!$L103),"",'Rate Calculations'!$L103)</f>
        <v>0</v>
      </c>
      <c r="I103" s="377">
        <f>IF(ISBLANK('Rate Calculations'!$M103),"",'Rate Calculations'!$M103)</f>
        <v>0</v>
      </c>
      <c r="J103" s="24">
        <f>IF(ISBLANK('Rate Calculations'!$N103),"",'Rate Calculations'!$N103)</f>
        <v>0</v>
      </c>
      <c r="K103" s="24">
        <f>IF(ISBLANK('Rate Calculations'!$O103),"",'Rate Calculations'!$O103)</f>
        <v>0</v>
      </c>
      <c r="L103" s="46">
        <f>IF(ISBLANK('Rate Calculations'!$P103),"",'Rate Calculations'!$P103)</f>
        <v>0</v>
      </c>
      <c r="M103" s="158">
        <f>IF(ISBLANK('Rate Calculations'!$Q103),"",'Rate Calculations'!$Q103)</f>
        <v>0</v>
      </c>
      <c r="N103" s="158">
        <f>IF(ISBLANK('Rate Calculations'!$R103),"",'Rate Calculations'!$R103)</f>
        <v>0</v>
      </c>
      <c r="O103" s="24" t="e">
        <f>IF(ISBLANK('Rate Calculations'!$S103),"",'Rate Calculations'!$S103)</f>
        <v>#REF!</v>
      </c>
      <c r="P103" s="27" t="e">
        <f>IF(ISBLANK('Rate Calculations'!$U103),"",'Rate Calculations'!$T103)</f>
        <v>#REF!</v>
      </c>
      <c r="Q103" s="153" t="str">
        <f>IF(ISBLANK('Rate Calculations'!$A103),"",'Rate Calculations'!$A103)</f>
        <v xml:space="preserve"> </v>
      </c>
      <c r="R103" s="154" t="str">
        <f>IF(ISBLANK('Rate Calculations'!$B103),"",'Rate Calculations'!$B103)</f>
        <v xml:space="preserve">  </v>
      </c>
      <c r="S103" s="44">
        <f>IF(ISBLANK('Rate Calculations'!$U103),"",'Rate Calculations'!$U103)</f>
        <v>0</v>
      </c>
      <c r="T103" s="44">
        <f>IF(ISBLANK('Rate Calculations'!$V103),"",'Rate Calculations'!$V103)</f>
        <v>0</v>
      </c>
      <c r="U103" s="377">
        <f>IF(ISBLANK('Rate Calculations'!$H103),"",'Rate Calculations'!$H103)</f>
        <v>1.7500000000000002E-2</v>
      </c>
      <c r="V103" s="44">
        <f>IF(ISBLANK('Rate Calculations'!$W103),"",'Rate Calculations'!$W103)</f>
        <v>0</v>
      </c>
      <c r="W103" s="45">
        <f>IF(ISBLANK('Rate Calculations'!$J103),"",'Rate Calculations'!$J103)</f>
        <v>3.5000000000000003E-2</v>
      </c>
      <c r="X103" s="101">
        <f>IF(ISBLANK('Rate Calculations'!$X103),"",'Rate Calculations'!$X103)</f>
        <v>0</v>
      </c>
      <c r="Y103" s="101">
        <f>IF(ISBLANK('Rate Calculations'!$Y103),"",'Rate Calculations'!$Y103)</f>
        <v>0</v>
      </c>
      <c r="Z103" s="44">
        <f>IF(ISBLANK('Rate Calculations'!$Z103),"",'Rate Calculations'!$Z103)</f>
        <v>0</v>
      </c>
      <c r="AA103" s="44">
        <f>IF(ISBLANK('Rate Calculations'!$AA103),"",'Rate Calculations'!$AA103)</f>
        <v>0</v>
      </c>
      <c r="AB103" s="101">
        <f>IF(ISBLANK('Rate Calculations'!$AB103),"",'Rate Calculations'!$AB103)</f>
        <v>0</v>
      </c>
      <c r="AC103" s="163">
        <f>IF(ISBLANK('Rate Calculations'!$AC103),"",'Rate Calculations'!$AC103)</f>
        <v>0</v>
      </c>
      <c r="AD103" s="163">
        <f>IF(ISBLANK('Rate Calculations'!$AD103),"",'Rate Calculations'!$AD103)</f>
        <v>0</v>
      </c>
      <c r="AE103" s="44" t="e">
        <f>IF(ISBLANK('Rate Calculations'!$AE103),"",'Rate Calculations'!$AE103)</f>
        <v>#REF!</v>
      </c>
      <c r="AF103" s="160" t="e">
        <f>IF(ISBLANK('Rate Calculations'!$AF103),"",'Rate Calculations'!$AF103)</f>
        <v>#REF!</v>
      </c>
    </row>
    <row r="104" spans="1:32">
      <c r="A104" s="153" t="str">
        <f>IF(ISBLANK('Rate Calculations'!$A104),"",'Rate Calculations'!$A104)</f>
        <v xml:space="preserve"> </v>
      </c>
      <c r="B104" s="154" t="str">
        <f>IF(ISBLANK('Rate Calculations'!$B104),"",'Rate Calculations'!$B104)</f>
        <v xml:space="preserve">  </v>
      </c>
      <c r="C104" s="44" t="str">
        <f>IF(ISBLANK('Rate Calculations'!$G104),"",'Rate Calculations'!$G104)</f>
        <v/>
      </c>
      <c r="D104" s="377">
        <f>IF(ISBLANK('Rate Calculations'!$H104),"",'Rate Calculations'!$H104)</f>
        <v>1.7500000000000002E-2</v>
      </c>
      <c r="E104" s="44">
        <f>IF(ISBLANK('Rate Calculations'!$I104),"",'Rate Calculations'!$I104)</f>
        <v>0</v>
      </c>
      <c r="F104" s="45">
        <f>IF(ISBLANK('Rate Calculations'!$J104),"",'Rate Calculations'!$J104)</f>
        <v>3.5000000000000003E-2</v>
      </c>
      <c r="G104" s="44">
        <f>IF(ISBLANK('Rate Calculations'!$K104),"",'Rate Calculations'!$K104)</f>
        <v>0</v>
      </c>
      <c r="H104" s="377">
        <f>IF(ISBLANK('Rate Calculations'!$L104),"",'Rate Calculations'!$L104)</f>
        <v>0</v>
      </c>
      <c r="I104" s="377">
        <f>IF(ISBLANK('Rate Calculations'!$M104),"",'Rate Calculations'!$M104)</f>
        <v>0</v>
      </c>
      <c r="J104" s="24">
        <f>IF(ISBLANK('Rate Calculations'!$N104),"",'Rate Calculations'!$N104)</f>
        <v>0</v>
      </c>
      <c r="K104" s="24">
        <f>IF(ISBLANK('Rate Calculations'!$O104),"",'Rate Calculations'!$O104)</f>
        <v>0</v>
      </c>
      <c r="L104" s="46">
        <f>IF(ISBLANK('Rate Calculations'!$P104),"",'Rate Calculations'!$P104)</f>
        <v>0</v>
      </c>
      <c r="M104" s="158">
        <f>IF(ISBLANK('Rate Calculations'!$Q104),"",'Rate Calculations'!$Q104)</f>
        <v>0</v>
      </c>
      <c r="N104" s="158">
        <f>IF(ISBLANK('Rate Calculations'!$R104),"",'Rate Calculations'!$R104)</f>
        <v>0</v>
      </c>
      <c r="O104" s="24" t="e">
        <f>IF(ISBLANK('Rate Calculations'!$S104),"",'Rate Calculations'!$S104)</f>
        <v>#REF!</v>
      </c>
      <c r="P104" s="27" t="e">
        <f>IF(ISBLANK('Rate Calculations'!$U104),"",'Rate Calculations'!$T104)</f>
        <v>#REF!</v>
      </c>
      <c r="Q104" s="153" t="str">
        <f>IF(ISBLANK('Rate Calculations'!$A104),"",'Rate Calculations'!$A104)</f>
        <v xml:space="preserve"> </v>
      </c>
      <c r="R104" s="154" t="str">
        <f>IF(ISBLANK('Rate Calculations'!$B104),"",'Rate Calculations'!$B104)</f>
        <v xml:space="preserve">  </v>
      </c>
      <c r="S104" s="44">
        <f>IF(ISBLANK('Rate Calculations'!$U104),"",'Rate Calculations'!$U104)</f>
        <v>0</v>
      </c>
      <c r="T104" s="44">
        <f>IF(ISBLANK('Rate Calculations'!$V104),"",'Rate Calculations'!$V104)</f>
        <v>0</v>
      </c>
      <c r="U104" s="377">
        <f>IF(ISBLANK('Rate Calculations'!$H104),"",'Rate Calculations'!$H104)</f>
        <v>1.7500000000000002E-2</v>
      </c>
      <c r="V104" s="44">
        <f>IF(ISBLANK('Rate Calculations'!$W104),"",'Rate Calculations'!$W104)</f>
        <v>0</v>
      </c>
      <c r="W104" s="45">
        <f>IF(ISBLANK('Rate Calculations'!$J104),"",'Rate Calculations'!$J104)</f>
        <v>3.5000000000000003E-2</v>
      </c>
      <c r="X104" s="101">
        <f>IF(ISBLANK('Rate Calculations'!$X104),"",'Rate Calculations'!$X104)</f>
        <v>0</v>
      </c>
      <c r="Y104" s="101">
        <f>IF(ISBLANK('Rate Calculations'!$Y104),"",'Rate Calculations'!$Y104)</f>
        <v>0</v>
      </c>
      <c r="Z104" s="44">
        <f>IF(ISBLANK('Rate Calculations'!$Z104),"",'Rate Calculations'!$Z104)</f>
        <v>0</v>
      </c>
      <c r="AA104" s="44">
        <f>IF(ISBLANK('Rate Calculations'!$AA104),"",'Rate Calculations'!$AA104)</f>
        <v>0</v>
      </c>
      <c r="AB104" s="101">
        <f>IF(ISBLANK('Rate Calculations'!$AB104),"",'Rate Calculations'!$AB104)</f>
        <v>0</v>
      </c>
      <c r="AC104" s="163">
        <f>IF(ISBLANK('Rate Calculations'!$AC104),"",'Rate Calculations'!$AC104)</f>
        <v>0</v>
      </c>
      <c r="AD104" s="163">
        <f>IF(ISBLANK('Rate Calculations'!$AD104),"",'Rate Calculations'!$AD104)</f>
        <v>0</v>
      </c>
      <c r="AE104" s="44" t="e">
        <f>IF(ISBLANK('Rate Calculations'!$AE104),"",'Rate Calculations'!$AE104)</f>
        <v>#REF!</v>
      </c>
      <c r="AF104" s="160" t="e">
        <f>IF(ISBLANK('Rate Calculations'!$AF104),"",'Rate Calculations'!$AF104)</f>
        <v>#REF!</v>
      </c>
    </row>
    <row r="105" spans="1:32">
      <c r="A105" s="153" t="str">
        <f>IF(ISBLANK('Rate Calculations'!$A105),"",'Rate Calculations'!$A105)</f>
        <v xml:space="preserve"> </v>
      </c>
      <c r="B105" s="154" t="str">
        <f>IF(ISBLANK('Rate Calculations'!$B105),"",'Rate Calculations'!$B105)</f>
        <v xml:space="preserve">  </v>
      </c>
      <c r="C105" s="44" t="str">
        <f>IF(ISBLANK('Rate Calculations'!$G105),"",'Rate Calculations'!$G105)</f>
        <v/>
      </c>
      <c r="D105" s="377">
        <f>IF(ISBLANK('Rate Calculations'!$H105),"",'Rate Calculations'!$H105)</f>
        <v>1.7500000000000002E-2</v>
      </c>
      <c r="E105" s="44">
        <f>IF(ISBLANK('Rate Calculations'!$I105),"",'Rate Calculations'!$I105)</f>
        <v>0</v>
      </c>
      <c r="F105" s="45">
        <f>IF(ISBLANK('Rate Calculations'!$J105),"",'Rate Calculations'!$J105)</f>
        <v>3.5000000000000003E-2</v>
      </c>
      <c r="G105" s="44">
        <f>IF(ISBLANK('Rate Calculations'!$K105),"",'Rate Calculations'!$K105)</f>
        <v>0</v>
      </c>
      <c r="H105" s="377">
        <f>IF(ISBLANK('Rate Calculations'!$L105),"",'Rate Calculations'!$L105)</f>
        <v>0</v>
      </c>
      <c r="I105" s="377">
        <f>IF(ISBLANK('Rate Calculations'!$M105),"",'Rate Calculations'!$M105)</f>
        <v>0</v>
      </c>
      <c r="J105" s="24">
        <f>IF(ISBLANK('Rate Calculations'!$N105),"",'Rate Calculations'!$N105)</f>
        <v>0</v>
      </c>
      <c r="K105" s="24">
        <f>IF(ISBLANK('Rate Calculations'!$O105),"",'Rate Calculations'!$O105)</f>
        <v>0</v>
      </c>
      <c r="L105" s="46">
        <f>IF(ISBLANK('Rate Calculations'!$P105),"",'Rate Calculations'!$P105)</f>
        <v>0</v>
      </c>
      <c r="M105" s="158">
        <f>IF(ISBLANK('Rate Calculations'!$Q105),"",'Rate Calculations'!$Q105)</f>
        <v>0</v>
      </c>
      <c r="N105" s="158">
        <f>IF(ISBLANK('Rate Calculations'!$R105),"",'Rate Calculations'!$R105)</f>
        <v>0</v>
      </c>
      <c r="O105" s="24" t="e">
        <f>IF(ISBLANK('Rate Calculations'!$S105),"",'Rate Calculations'!$S105)</f>
        <v>#REF!</v>
      </c>
      <c r="P105" s="27" t="e">
        <f>IF(ISBLANK('Rate Calculations'!$U105),"",'Rate Calculations'!$T105)</f>
        <v>#REF!</v>
      </c>
      <c r="Q105" s="153" t="str">
        <f>IF(ISBLANK('Rate Calculations'!$A105),"",'Rate Calculations'!$A105)</f>
        <v xml:space="preserve"> </v>
      </c>
      <c r="R105" s="154" t="str">
        <f>IF(ISBLANK('Rate Calculations'!$B105),"",'Rate Calculations'!$B105)</f>
        <v xml:space="preserve">  </v>
      </c>
      <c r="S105" s="44">
        <f>IF(ISBLANK('Rate Calculations'!$U105),"",'Rate Calculations'!$U105)</f>
        <v>0</v>
      </c>
      <c r="T105" s="44">
        <f>IF(ISBLANK('Rate Calculations'!$V105),"",'Rate Calculations'!$V105)</f>
        <v>0</v>
      </c>
      <c r="U105" s="377">
        <f>IF(ISBLANK('Rate Calculations'!$H105),"",'Rate Calculations'!$H105)</f>
        <v>1.7500000000000002E-2</v>
      </c>
      <c r="V105" s="44">
        <f>IF(ISBLANK('Rate Calculations'!$W105),"",'Rate Calculations'!$W105)</f>
        <v>0</v>
      </c>
      <c r="W105" s="45">
        <f>IF(ISBLANK('Rate Calculations'!$J105),"",'Rate Calculations'!$J105)</f>
        <v>3.5000000000000003E-2</v>
      </c>
      <c r="X105" s="101">
        <f>IF(ISBLANK('Rate Calculations'!$X105),"",'Rate Calculations'!$X105)</f>
        <v>0</v>
      </c>
      <c r="Y105" s="101">
        <f>IF(ISBLANK('Rate Calculations'!$Y105),"",'Rate Calculations'!$Y105)</f>
        <v>0</v>
      </c>
      <c r="Z105" s="44">
        <f>IF(ISBLANK('Rate Calculations'!$Z105),"",'Rate Calculations'!$Z105)</f>
        <v>0</v>
      </c>
      <c r="AA105" s="44">
        <f>IF(ISBLANK('Rate Calculations'!$AA105),"",'Rate Calculations'!$AA105)</f>
        <v>0</v>
      </c>
      <c r="AB105" s="101">
        <f>IF(ISBLANK('Rate Calculations'!$AB105),"",'Rate Calculations'!$AB105)</f>
        <v>0</v>
      </c>
      <c r="AC105" s="163">
        <f>IF(ISBLANK('Rate Calculations'!$AC105),"",'Rate Calculations'!$AC105)</f>
        <v>0</v>
      </c>
      <c r="AD105" s="163">
        <f>IF(ISBLANK('Rate Calculations'!$AD105),"",'Rate Calculations'!$AD105)</f>
        <v>0</v>
      </c>
      <c r="AE105" s="44" t="e">
        <f>IF(ISBLANK('Rate Calculations'!$AE105),"",'Rate Calculations'!$AE105)</f>
        <v>#REF!</v>
      </c>
      <c r="AF105" s="160" t="e">
        <f>IF(ISBLANK('Rate Calculations'!$AF105),"",'Rate Calculations'!$AF105)</f>
        <v>#REF!</v>
      </c>
    </row>
    <row r="106" spans="1:32">
      <c r="A106" s="153" t="str">
        <f>IF(ISBLANK('Rate Calculations'!$A106),"",'Rate Calculations'!$A106)</f>
        <v xml:space="preserve"> </v>
      </c>
      <c r="B106" s="154" t="str">
        <f>IF(ISBLANK('Rate Calculations'!$B106),"",'Rate Calculations'!$B106)</f>
        <v xml:space="preserve">  </v>
      </c>
      <c r="C106" s="44" t="str">
        <f>IF(ISBLANK('Rate Calculations'!$G106),"",'Rate Calculations'!$G106)</f>
        <v/>
      </c>
      <c r="D106" s="377">
        <f>IF(ISBLANK('Rate Calculations'!$H106),"",'Rate Calculations'!$H106)</f>
        <v>1.7500000000000002E-2</v>
      </c>
      <c r="E106" s="44">
        <f>IF(ISBLANK('Rate Calculations'!$I106),"",'Rate Calculations'!$I106)</f>
        <v>0</v>
      </c>
      <c r="F106" s="45">
        <f>IF(ISBLANK('Rate Calculations'!$J106),"",'Rate Calculations'!$J106)</f>
        <v>3.5000000000000003E-2</v>
      </c>
      <c r="G106" s="44">
        <f>IF(ISBLANK('Rate Calculations'!$K106),"",'Rate Calculations'!$K106)</f>
        <v>0</v>
      </c>
      <c r="H106" s="377">
        <f>IF(ISBLANK('Rate Calculations'!$L106),"",'Rate Calculations'!$L106)</f>
        <v>0</v>
      </c>
      <c r="I106" s="377">
        <f>IF(ISBLANK('Rate Calculations'!$M106),"",'Rate Calculations'!$M106)</f>
        <v>0</v>
      </c>
      <c r="J106" s="24">
        <f>IF(ISBLANK('Rate Calculations'!$N106),"",'Rate Calculations'!$N106)</f>
        <v>0</v>
      </c>
      <c r="K106" s="24">
        <f>IF(ISBLANK('Rate Calculations'!$O106),"",'Rate Calculations'!$O106)</f>
        <v>0</v>
      </c>
      <c r="L106" s="46">
        <f>IF(ISBLANK('Rate Calculations'!$P106),"",'Rate Calculations'!$P106)</f>
        <v>0</v>
      </c>
      <c r="M106" s="158">
        <f>IF(ISBLANK('Rate Calculations'!$Q106),"",'Rate Calculations'!$Q106)</f>
        <v>0</v>
      </c>
      <c r="N106" s="158">
        <f>IF(ISBLANK('Rate Calculations'!$R106),"",'Rate Calculations'!$R106)</f>
        <v>0</v>
      </c>
      <c r="O106" s="24" t="e">
        <f>IF(ISBLANK('Rate Calculations'!$S106),"",'Rate Calculations'!$S106)</f>
        <v>#REF!</v>
      </c>
      <c r="P106" s="27" t="e">
        <f>IF(ISBLANK('Rate Calculations'!$U106),"",'Rate Calculations'!$T106)</f>
        <v>#REF!</v>
      </c>
      <c r="Q106" s="153" t="str">
        <f>IF(ISBLANK('Rate Calculations'!$A106),"",'Rate Calculations'!$A106)</f>
        <v xml:space="preserve"> </v>
      </c>
      <c r="R106" s="154" t="str">
        <f>IF(ISBLANK('Rate Calculations'!$B106),"",'Rate Calculations'!$B106)</f>
        <v xml:space="preserve">  </v>
      </c>
      <c r="S106" s="44">
        <f>IF(ISBLANK('Rate Calculations'!$U106),"",'Rate Calculations'!$U106)</f>
        <v>0</v>
      </c>
      <c r="T106" s="44">
        <f>IF(ISBLANK('Rate Calculations'!$V106),"",'Rate Calculations'!$V106)</f>
        <v>0</v>
      </c>
      <c r="U106" s="377">
        <f>IF(ISBLANK('Rate Calculations'!$H106),"",'Rate Calculations'!$H106)</f>
        <v>1.7500000000000002E-2</v>
      </c>
      <c r="V106" s="44">
        <f>IF(ISBLANK('Rate Calculations'!$W106),"",'Rate Calculations'!$W106)</f>
        <v>0</v>
      </c>
      <c r="W106" s="45">
        <f>IF(ISBLANK('Rate Calculations'!$J106),"",'Rate Calculations'!$J106)</f>
        <v>3.5000000000000003E-2</v>
      </c>
      <c r="X106" s="101">
        <f>IF(ISBLANK('Rate Calculations'!$X106),"",'Rate Calculations'!$X106)</f>
        <v>0</v>
      </c>
      <c r="Y106" s="101">
        <f>IF(ISBLANK('Rate Calculations'!$Y106),"",'Rate Calculations'!$Y106)</f>
        <v>0</v>
      </c>
      <c r="Z106" s="44">
        <f>IF(ISBLANK('Rate Calculations'!$Z106),"",'Rate Calculations'!$Z106)</f>
        <v>0</v>
      </c>
      <c r="AA106" s="44">
        <f>IF(ISBLANK('Rate Calculations'!$AA106),"",'Rate Calculations'!$AA106)</f>
        <v>0</v>
      </c>
      <c r="AB106" s="101">
        <f>IF(ISBLANK('Rate Calculations'!$AB106),"",'Rate Calculations'!$AB106)</f>
        <v>0</v>
      </c>
      <c r="AC106" s="163">
        <f>IF(ISBLANK('Rate Calculations'!$AC106),"",'Rate Calculations'!$AC106)</f>
        <v>0</v>
      </c>
      <c r="AD106" s="163">
        <f>IF(ISBLANK('Rate Calculations'!$AD106),"",'Rate Calculations'!$AD106)</f>
        <v>0</v>
      </c>
      <c r="AE106" s="44" t="e">
        <f>IF(ISBLANK('Rate Calculations'!$AE106),"",'Rate Calculations'!$AE106)</f>
        <v>#REF!</v>
      </c>
      <c r="AF106" s="160" t="e">
        <f>IF(ISBLANK('Rate Calculations'!$AF106),"",'Rate Calculations'!$AF106)</f>
        <v>#REF!</v>
      </c>
    </row>
    <row r="107" spans="1:32">
      <c r="A107" s="153" t="str">
        <f>IF(ISBLANK('Rate Calculations'!$A107),"",'Rate Calculations'!$A107)</f>
        <v xml:space="preserve"> </v>
      </c>
      <c r="B107" s="154" t="str">
        <f>IF(ISBLANK('Rate Calculations'!$B107),"",'Rate Calculations'!$B107)</f>
        <v xml:space="preserve">  </v>
      </c>
      <c r="C107" s="44" t="str">
        <f>IF(ISBLANK('Rate Calculations'!$G107),"",'Rate Calculations'!$G107)</f>
        <v/>
      </c>
      <c r="D107" s="377">
        <f>IF(ISBLANK('Rate Calculations'!$H107),"",'Rate Calculations'!$H107)</f>
        <v>1.7500000000000002E-2</v>
      </c>
      <c r="E107" s="44">
        <f>IF(ISBLANK('Rate Calculations'!$I107),"",'Rate Calculations'!$I107)</f>
        <v>0</v>
      </c>
      <c r="F107" s="45">
        <f>IF(ISBLANK('Rate Calculations'!$J107),"",'Rate Calculations'!$J107)</f>
        <v>3.5000000000000003E-2</v>
      </c>
      <c r="G107" s="44">
        <f>IF(ISBLANK('Rate Calculations'!$K107),"",'Rate Calculations'!$K107)</f>
        <v>0</v>
      </c>
      <c r="H107" s="377">
        <f>IF(ISBLANK('Rate Calculations'!$L107),"",'Rate Calculations'!$L107)</f>
        <v>0</v>
      </c>
      <c r="I107" s="377">
        <f>IF(ISBLANK('Rate Calculations'!$M107),"",'Rate Calculations'!$M107)</f>
        <v>0</v>
      </c>
      <c r="J107" s="24">
        <f>IF(ISBLANK('Rate Calculations'!$N107),"",'Rate Calculations'!$N107)</f>
        <v>0</v>
      </c>
      <c r="K107" s="24">
        <f>IF(ISBLANK('Rate Calculations'!$O107),"",'Rate Calculations'!$O107)</f>
        <v>0</v>
      </c>
      <c r="L107" s="46">
        <f>IF(ISBLANK('Rate Calculations'!$P107),"",'Rate Calculations'!$P107)</f>
        <v>0</v>
      </c>
      <c r="M107" s="158">
        <f>IF(ISBLANK('Rate Calculations'!$Q107),"",'Rate Calculations'!$Q107)</f>
        <v>0</v>
      </c>
      <c r="N107" s="158">
        <f>IF(ISBLANK('Rate Calculations'!$R107),"",'Rate Calculations'!$R107)</f>
        <v>0</v>
      </c>
      <c r="O107" s="24" t="e">
        <f>IF(ISBLANK('Rate Calculations'!$S107),"",'Rate Calculations'!$S107)</f>
        <v>#REF!</v>
      </c>
      <c r="P107" s="27" t="e">
        <f>IF(ISBLANK('Rate Calculations'!$U107),"",'Rate Calculations'!$T107)</f>
        <v>#REF!</v>
      </c>
      <c r="Q107" s="153" t="str">
        <f>IF(ISBLANK('Rate Calculations'!$A107),"",'Rate Calculations'!$A107)</f>
        <v xml:space="preserve"> </v>
      </c>
      <c r="R107" s="154" t="str">
        <f>IF(ISBLANK('Rate Calculations'!$B107),"",'Rate Calculations'!$B107)</f>
        <v xml:space="preserve">  </v>
      </c>
      <c r="S107" s="44">
        <f>IF(ISBLANK('Rate Calculations'!$U107),"",'Rate Calculations'!$U107)</f>
        <v>0</v>
      </c>
      <c r="T107" s="44">
        <f>IF(ISBLANK('Rate Calculations'!$V107),"",'Rate Calculations'!$V107)</f>
        <v>0</v>
      </c>
      <c r="U107" s="377">
        <f>IF(ISBLANK('Rate Calculations'!$H107),"",'Rate Calculations'!$H107)</f>
        <v>1.7500000000000002E-2</v>
      </c>
      <c r="V107" s="44">
        <f>IF(ISBLANK('Rate Calculations'!$W107),"",'Rate Calculations'!$W107)</f>
        <v>0</v>
      </c>
      <c r="W107" s="45">
        <f>IF(ISBLANK('Rate Calculations'!$J107),"",'Rate Calculations'!$J107)</f>
        <v>3.5000000000000003E-2</v>
      </c>
      <c r="X107" s="101">
        <f>IF(ISBLANK('Rate Calculations'!$X107),"",'Rate Calculations'!$X107)</f>
        <v>0</v>
      </c>
      <c r="Y107" s="101">
        <f>IF(ISBLANK('Rate Calculations'!$Y107),"",'Rate Calculations'!$Y107)</f>
        <v>0</v>
      </c>
      <c r="Z107" s="44">
        <f>IF(ISBLANK('Rate Calculations'!$Z107),"",'Rate Calculations'!$Z107)</f>
        <v>0</v>
      </c>
      <c r="AA107" s="44">
        <f>IF(ISBLANK('Rate Calculations'!$AA107),"",'Rate Calculations'!$AA107)</f>
        <v>0</v>
      </c>
      <c r="AB107" s="101">
        <f>IF(ISBLANK('Rate Calculations'!$AB107),"",'Rate Calculations'!$AB107)</f>
        <v>0</v>
      </c>
      <c r="AC107" s="163">
        <f>IF(ISBLANK('Rate Calculations'!$AC107),"",'Rate Calculations'!$AC107)</f>
        <v>0</v>
      </c>
      <c r="AD107" s="163">
        <f>IF(ISBLANK('Rate Calculations'!$AD107),"",'Rate Calculations'!$AD107)</f>
        <v>0</v>
      </c>
      <c r="AE107" s="44" t="e">
        <f>IF(ISBLANK('Rate Calculations'!$AE107),"",'Rate Calculations'!$AE107)</f>
        <v>#REF!</v>
      </c>
      <c r="AF107" s="160" t="e">
        <f>IF(ISBLANK('Rate Calculations'!$AF107),"",'Rate Calculations'!$AF107)</f>
        <v>#REF!</v>
      </c>
    </row>
    <row r="108" spans="1:32">
      <c r="A108" s="153" t="str">
        <f>IF(ISBLANK('Rate Calculations'!$A108),"",'Rate Calculations'!$A108)</f>
        <v xml:space="preserve"> </v>
      </c>
      <c r="B108" s="154" t="str">
        <f>IF(ISBLANK('Rate Calculations'!$B108),"",'Rate Calculations'!$B108)</f>
        <v xml:space="preserve">  </v>
      </c>
      <c r="C108" s="44" t="str">
        <f>IF(ISBLANK('Rate Calculations'!$G108),"",'Rate Calculations'!$G108)</f>
        <v/>
      </c>
      <c r="D108" s="377">
        <f>IF(ISBLANK('Rate Calculations'!$H108),"",'Rate Calculations'!$H108)</f>
        <v>1.7500000000000002E-2</v>
      </c>
      <c r="E108" s="44">
        <f>IF(ISBLANK('Rate Calculations'!$I108),"",'Rate Calculations'!$I108)</f>
        <v>0</v>
      </c>
      <c r="F108" s="45">
        <f>IF(ISBLANK('Rate Calculations'!$J108),"",'Rate Calculations'!$J108)</f>
        <v>3.5000000000000003E-2</v>
      </c>
      <c r="G108" s="44">
        <f>IF(ISBLANK('Rate Calculations'!$K108),"",'Rate Calculations'!$K108)</f>
        <v>0</v>
      </c>
      <c r="H108" s="377">
        <f>IF(ISBLANK('Rate Calculations'!$L108),"",'Rate Calculations'!$L108)</f>
        <v>0</v>
      </c>
      <c r="I108" s="377">
        <f>IF(ISBLANK('Rate Calculations'!$M108),"",'Rate Calculations'!$M108)</f>
        <v>0</v>
      </c>
      <c r="J108" s="24">
        <f>IF(ISBLANK('Rate Calculations'!$N108),"",'Rate Calculations'!$N108)</f>
        <v>0</v>
      </c>
      <c r="K108" s="24">
        <f>IF(ISBLANK('Rate Calculations'!$O108),"",'Rate Calculations'!$O108)</f>
        <v>0</v>
      </c>
      <c r="L108" s="46">
        <f>IF(ISBLANK('Rate Calculations'!$P108),"",'Rate Calculations'!$P108)</f>
        <v>0</v>
      </c>
      <c r="M108" s="158">
        <f>IF(ISBLANK('Rate Calculations'!$Q108),"",'Rate Calculations'!$Q108)</f>
        <v>0</v>
      </c>
      <c r="N108" s="158">
        <f>IF(ISBLANK('Rate Calculations'!$R108),"",'Rate Calculations'!$R108)</f>
        <v>0</v>
      </c>
      <c r="O108" s="24" t="e">
        <f>IF(ISBLANK('Rate Calculations'!$S108),"",'Rate Calculations'!$S108)</f>
        <v>#REF!</v>
      </c>
      <c r="P108" s="27" t="e">
        <f>IF(ISBLANK('Rate Calculations'!$U108),"",'Rate Calculations'!$T108)</f>
        <v>#REF!</v>
      </c>
      <c r="Q108" s="153" t="str">
        <f>IF(ISBLANK('Rate Calculations'!$A108),"",'Rate Calculations'!$A108)</f>
        <v xml:space="preserve"> </v>
      </c>
      <c r="R108" s="154" t="str">
        <f>IF(ISBLANK('Rate Calculations'!$B108),"",'Rate Calculations'!$B108)</f>
        <v xml:space="preserve">  </v>
      </c>
      <c r="S108" s="44">
        <f>IF(ISBLANK('Rate Calculations'!$U108),"",'Rate Calculations'!$U108)</f>
        <v>0</v>
      </c>
      <c r="T108" s="44">
        <f>IF(ISBLANK('Rate Calculations'!$V108),"",'Rate Calculations'!$V108)</f>
        <v>0</v>
      </c>
      <c r="U108" s="377">
        <f>IF(ISBLANK('Rate Calculations'!$H108),"",'Rate Calculations'!$H108)</f>
        <v>1.7500000000000002E-2</v>
      </c>
      <c r="V108" s="44">
        <f>IF(ISBLANK('Rate Calculations'!$W108),"",'Rate Calculations'!$W108)</f>
        <v>0</v>
      </c>
      <c r="W108" s="45">
        <f>IF(ISBLANK('Rate Calculations'!$J108),"",'Rate Calculations'!$J108)</f>
        <v>3.5000000000000003E-2</v>
      </c>
      <c r="X108" s="101">
        <f>IF(ISBLANK('Rate Calculations'!$X108),"",'Rate Calculations'!$X108)</f>
        <v>0</v>
      </c>
      <c r="Y108" s="101">
        <f>IF(ISBLANK('Rate Calculations'!$Y108),"",'Rate Calculations'!$Y108)</f>
        <v>0</v>
      </c>
      <c r="Z108" s="44">
        <f>IF(ISBLANK('Rate Calculations'!$Z108),"",'Rate Calculations'!$Z108)</f>
        <v>0</v>
      </c>
      <c r="AA108" s="44">
        <f>IF(ISBLANK('Rate Calculations'!$AA108),"",'Rate Calculations'!$AA108)</f>
        <v>0</v>
      </c>
      <c r="AB108" s="101">
        <f>IF(ISBLANK('Rate Calculations'!$AB108),"",'Rate Calculations'!$AB108)</f>
        <v>0</v>
      </c>
      <c r="AC108" s="163">
        <f>IF(ISBLANK('Rate Calculations'!$AC108),"",'Rate Calculations'!$AC108)</f>
        <v>0</v>
      </c>
      <c r="AD108" s="163">
        <f>IF(ISBLANK('Rate Calculations'!$AD108),"",'Rate Calculations'!$AD108)</f>
        <v>0</v>
      </c>
      <c r="AE108" s="44" t="e">
        <f>IF(ISBLANK('Rate Calculations'!$AE108),"",'Rate Calculations'!$AE108)</f>
        <v>#REF!</v>
      </c>
      <c r="AF108" s="160" t="e">
        <f>IF(ISBLANK('Rate Calculations'!$AF108),"",'Rate Calculations'!$AF108)</f>
        <v>#REF!</v>
      </c>
    </row>
    <row r="109" spans="1:32">
      <c r="A109" s="153" t="str">
        <f>IF(ISBLANK('Rate Calculations'!$A109),"",'Rate Calculations'!$A109)</f>
        <v xml:space="preserve"> </v>
      </c>
      <c r="B109" s="154" t="str">
        <f>IF(ISBLANK('Rate Calculations'!$B109),"",'Rate Calculations'!$B109)</f>
        <v xml:space="preserve">  </v>
      </c>
      <c r="C109" s="44" t="str">
        <f>IF(ISBLANK('Rate Calculations'!$G109),"",'Rate Calculations'!$G109)</f>
        <v/>
      </c>
      <c r="D109" s="377">
        <f>IF(ISBLANK('Rate Calculations'!$H109),"",'Rate Calculations'!$H109)</f>
        <v>1.7500000000000002E-2</v>
      </c>
      <c r="E109" s="44">
        <f>IF(ISBLANK('Rate Calculations'!$I109),"",'Rate Calculations'!$I109)</f>
        <v>0</v>
      </c>
      <c r="F109" s="45">
        <f>IF(ISBLANK('Rate Calculations'!$J109),"",'Rate Calculations'!$J109)</f>
        <v>3.5000000000000003E-2</v>
      </c>
      <c r="G109" s="44">
        <f>IF(ISBLANK('Rate Calculations'!$K109),"",'Rate Calculations'!$K109)</f>
        <v>0</v>
      </c>
      <c r="H109" s="377">
        <f>IF(ISBLANK('Rate Calculations'!$L109),"",'Rate Calculations'!$L109)</f>
        <v>0</v>
      </c>
      <c r="I109" s="377">
        <f>IF(ISBLANK('Rate Calculations'!$M109),"",'Rate Calculations'!$M109)</f>
        <v>0</v>
      </c>
      <c r="J109" s="24">
        <f>IF(ISBLANK('Rate Calculations'!$N109),"",'Rate Calculations'!$N109)</f>
        <v>0</v>
      </c>
      <c r="K109" s="24">
        <f>IF(ISBLANK('Rate Calculations'!$O109),"",'Rate Calculations'!$O109)</f>
        <v>0</v>
      </c>
      <c r="L109" s="46">
        <f>IF(ISBLANK('Rate Calculations'!$P109),"",'Rate Calculations'!$P109)</f>
        <v>0</v>
      </c>
      <c r="M109" s="158">
        <f>IF(ISBLANK('Rate Calculations'!$Q109),"",'Rate Calculations'!$Q109)</f>
        <v>0</v>
      </c>
      <c r="N109" s="158">
        <f>IF(ISBLANK('Rate Calculations'!$R109),"",'Rate Calculations'!$R109)</f>
        <v>0</v>
      </c>
      <c r="O109" s="24" t="e">
        <f>IF(ISBLANK('Rate Calculations'!$S109),"",'Rate Calculations'!$S109)</f>
        <v>#REF!</v>
      </c>
      <c r="P109" s="27" t="e">
        <f>IF(ISBLANK('Rate Calculations'!$U109),"",'Rate Calculations'!$T109)</f>
        <v>#REF!</v>
      </c>
      <c r="Q109" s="153" t="str">
        <f>IF(ISBLANK('Rate Calculations'!$A109),"",'Rate Calculations'!$A109)</f>
        <v xml:space="preserve"> </v>
      </c>
      <c r="R109" s="154" t="str">
        <f>IF(ISBLANK('Rate Calculations'!$B109),"",'Rate Calculations'!$B109)</f>
        <v xml:space="preserve">  </v>
      </c>
      <c r="S109" s="44">
        <f>IF(ISBLANK('Rate Calculations'!$U109),"",'Rate Calculations'!$U109)</f>
        <v>0</v>
      </c>
      <c r="T109" s="44">
        <f>IF(ISBLANK('Rate Calculations'!$V109),"",'Rate Calculations'!$V109)</f>
        <v>0</v>
      </c>
      <c r="U109" s="377">
        <f>IF(ISBLANK('Rate Calculations'!$H109),"",'Rate Calculations'!$H109)</f>
        <v>1.7500000000000002E-2</v>
      </c>
      <c r="V109" s="44">
        <f>IF(ISBLANK('Rate Calculations'!$W109),"",'Rate Calculations'!$W109)</f>
        <v>0</v>
      </c>
      <c r="W109" s="45">
        <f>IF(ISBLANK('Rate Calculations'!$J109),"",'Rate Calculations'!$J109)</f>
        <v>3.5000000000000003E-2</v>
      </c>
      <c r="X109" s="101">
        <f>IF(ISBLANK('Rate Calculations'!$X109),"",'Rate Calculations'!$X109)</f>
        <v>0</v>
      </c>
      <c r="Y109" s="101">
        <f>IF(ISBLANK('Rate Calculations'!$Y109),"",'Rate Calculations'!$Y109)</f>
        <v>0</v>
      </c>
      <c r="Z109" s="44">
        <f>IF(ISBLANK('Rate Calculations'!$Z109),"",'Rate Calculations'!$Z109)</f>
        <v>0</v>
      </c>
      <c r="AA109" s="44">
        <f>IF(ISBLANK('Rate Calculations'!$AA109),"",'Rate Calculations'!$AA109)</f>
        <v>0</v>
      </c>
      <c r="AB109" s="101">
        <f>IF(ISBLANK('Rate Calculations'!$AB109),"",'Rate Calculations'!$AB109)</f>
        <v>0</v>
      </c>
      <c r="AC109" s="163">
        <f>IF(ISBLANK('Rate Calculations'!$AC109),"",'Rate Calculations'!$AC109)</f>
        <v>0</v>
      </c>
      <c r="AD109" s="163">
        <f>IF(ISBLANK('Rate Calculations'!$AD109),"",'Rate Calculations'!$AD109)</f>
        <v>0</v>
      </c>
      <c r="AE109" s="44" t="e">
        <f>IF(ISBLANK('Rate Calculations'!$AE109),"",'Rate Calculations'!$AE109)</f>
        <v>#REF!</v>
      </c>
      <c r="AF109" s="160" t="e">
        <f>IF(ISBLANK('Rate Calculations'!$AF109),"",'Rate Calculations'!$AF109)</f>
        <v>#REF!</v>
      </c>
    </row>
    <row r="110" spans="1:32">
      <c r="A110" s="153" t="str">
        <f>IF(ISBLANK('Rate Calculations'!$A110),"",'Rate Calculations'!$A110)</f>
        <v xml:space="preserve"> </v>
      </c>
      <c r="B110" s="154" t="str">
        <f>IF(ISBLANK('Rate Calculations'!$B110),"",'Rate Calculations'!$B110)</f>
        <v xml:space="preserve">  </v>
      </c>
      <c r="C110" s="44" t="str">
        <f>IF(ISBLANK('Rate Calculations'!$G110),"",'Rate Calculations'!$G110)</f>
        <v/>
      </c>
      <c r="D110" s="377">
        <f>IF(ISBLANK('Rate Calculations'!$H110),"",'Rate Calculations'!$H110)</f>
        <v>1.7500000000000002E-2</v>
      </c>
      <c r="E110" s="44">
        <f>IF(ISBLANK('Rate Calculations'!$I110),"",'Rate Calculations'!$I110)</f>
        <v>0</v>
      </c>
      <c r="F110" s="45">
        <f>IF(ISBLANK('Rate Calculations'!$J110),"",'Rate Calculations'!$J110)</f>
        <v>3.5000000000000003E-2</v>
      </c>
      <c r="G110" s="44">
        <f>IF(ISBLANK('Rate Calculations'!$K110),"",'Rate Calculations'!$K110)</f>
        <v>0</v>
      </c>
      <c r="H110" s="377">
        <f>IF(ISBLANK('Rate Calculations'!$L110),"",'Rate Calculations'!$L110)</f>
        <v>0</v>
      </c>
      <c r="I110" s="377">
        <f>IF(ISBLANK('Rate Calculations'!$M110),"",'Rate Calculations'!$M110)</f>
        <v>0</v>
      </c>
      <c r="J110" s="24">
        <f>IF(ISBLANK('Rate Calculations'!$N110),"",'Rate Calculations'!$N110)</f>
        <v>0</v>
      </c>
      <c r="K110" s="24">
        <f>IF(ISBLANK('Rate Calculations'!$O110),"",'Rate Calculations'!$O110)</f>
        <v>0</v>
      </c>
      <c r="L110" s="46">
        <f>IF(ISBLANK('Rate Calculations'!$P110),"",'Rate Calculations'!$P110)</f>
        <v>0</v>
      </c>
      <c r="M110" s="158">
        <f>IF(ISBLANK('Rate Calculations'!$Q110),"",'Rate Calculations'!$Q110)</f>
        <v>0</v>
      </c>
      <c r="N110" s="158">
        <f>IF(ISBLANK('Rate Calculations'!$R110),"",'Rate Calculations'!$R110)</f>
        <v>0</v>
      </c>
      <c r="O110" s="24" t="e">
        <f>IF(ISBLANK('Rate Calculations'!$S110),"",'Rate Calculations'!$S110)</f>
        <v>#REF!</v>
      </c>
      <c r="P110" s="27" t="e">
        <f>IF(ISBLANK('Rate Calculations'!$U110),"",'Rate Calculations'!$T110)</f>
        <v>#REF!</v>
      </c>
      <c r="Q110" s="153" t="str">
        <f>IF(ISBLANK('Rate Calculations'!$A110),"",'Rate Calculations'!$A110)</f>
        <v xml:space="preserve"> </v>
      </c>
      <c r="R110" s="154" t="str">
        <f>IF(ISBLANK('Rate Calculations'!$B110),"",'Rate Calculations'!$B110)</f>
        <v xml:space="preserve">  </v>
      </c>
      <c r="S110" s="44">
        <f>IF(ISBLANK('Rate Calculations'!$U110),"",'Rate Calculations'!$U110)</f>
        <v>0</v>
      </c>
      <c r="T110" s="44">
        <f>IF(ISBLANK('Rate Calculations'!$V110),"",'Rate Calculations'!$V110)</f>
        <v>0</v>
      </c>
      <c r="U110" s="377">
        <f>IF(ISBLANK('Rate Calculations'!$H110),"",'Rate Calculations'!$H110)</f>
        <v>1.7500000000000002E-2</v>
      </c>
      <c r="V110" s="44">
        <f>IF(ISBLANK('Rate Calculations'!$W110),"",'Rate Calculations'!$W110)</f>
        <v>0</v>
      </c>
      <c r="W110" s="45">
        <f>IF(ISBLANK('Rate Calculations'!$J110),"",'Rate Calculations'!$J110)</f>
        <v>3.5000000000000003E-2</v>
      </c>
      <c r="X110" s="101">
        <f>IF(ISBLANK('Rate Calculations'!$X110),"",'Rate Calculations'!$X110)</f>
        <v>0</v>
      </c>
      <c r="Y110" s="101">
        <f>IF(ISBLANK('Rate Calculations'!$Y110),"",'Rate Calculations'!$Y110)</f>
        <v>0</v>
      </c>
      <c r="Z110" s="44">
        <f>IF(ISBLANK('Rate Calculations'!$Z110),"",'Rate Calculations'!$Z110)</f>
        <v>0</v>
      </c>
      <c r="AA110" s="44">
        <f>IF(ISBLANK('Rate Calculations'!$AA110),"",'Rate Calculations'!$AA110)</f>
        <v>0</v>
      </c>
      <c r="AB110" s="101">
        <f>IF(ISBLANK('Rate Calculations'!$AB110),"",'Rate Calculations'!$AB110)</f>
        <v>0</v>
      </c>
      <c r="AC110" s="163">
        <f>IF(ISBLANK('Rate Calculations'!$AC110),"",'Rate Calculations'!$AC110)</f>
        <v>0</v>
      </c>
      <c r="AD110" s="163">
        <f>IF(ISBLANK('Rate Calculations'!$AD110),"",'Rate Calculations'!$AD110)</f>
        <v>0</v>
      </c>
      <c r="AE110" s="44" t="e">
        <f>IF(ISBLANK('Rate Calculations'!$AE110),"",'Rate Calculations'!$AE110)</f>
        <v>#REF!</v>
      </c>
      <c r="AF110" s="160" t="e">
        <f>IF(ISBLANK('Rate Calculations'!$AF110),"",'Rate Calculations'!$AF110)</f>
        <v>#REF!</v>
      </c>
    </row>
    <row r="111" spans="1:32">
      <c r="A111" s="153" t="str">
        <f>IF(ISBLANK('Rate Calculations'!$A111),"",'Rate Calculations'!$A111)</f>
        <v xml:space="preserve"> </v>
      </c>
      <c r="B111" s="154" t="str">
        <f>IF(ISBLANK('Rate Calculations'!$B111),"",'Rate Calculations'!$B111)</f>
        <v xml:space="preserve">  </v>
      </c>
      <c r="C111" s="44" t="str">
        <f>IF(ISBLANK('Rate Calculations'!$G111),"",'Rate Calculations'!$G111)</f>
        <v/>
      </c>
      <c r="D111" s="377">
        <f>IF(ISBLANK('Rate Calculations'!$H111),"",'Rate Calculations'!$H111)</f>
        <v>1.7500000000000002E-2</v>
      </c>
      <c r="E111" s="44">
        <f>IF(ISBLANK('Rate Calculations'!$I111),"",'Rate Calculations'!$I111)</f>
        <v>0</v>
      </c>
      <c r="F111" s="45">
        <f>IF(ISBLANK('Rate Calculations'!$J111),"",'Rate Calculations'!$J111)</f>
        <v>3.5000000000000003E-2</v>
      </c>
      <c r="G111" s="44">
        <f>IF(ISBLANK('Rate Calculations'!$K111),"",'Rate Calculations'!$K111)</f>
        <v>0</v>
      </c>
      <c r="H111" s="377">
        <f>IF(ISBLANK('Rate Calculations'!$L111),"",'Rate Calculations'!$L111)</f>
        <v>0</v>
      </c>
      <c r="I111" s="377">
        <f>IF(ISBLANK('Rate Calculations'!$M111),"",'Rate Calculations'!$M111)</f>
        <v>0</v>
      </c>
      <c r="J111" s="24">
        <f>IF(ISBLANK('Rate Calculations'!$N111),"",'Rate Calculations'!$N111)</f>
        <v>0</v>
      </c>
      <c r="K111" s="24">
        <f>IF(ISBLANK('Rate Calculations'!$O111),"",'Rate Calculations'!$O111)</f>
        <v>0</v>
      </c>
      <c r="L111" s="46">
        <f>IF(ISBLANK('Rate Calculations'!$P111),"",'Rate Calculations'!$P111)</f>
        <v>0</v>
      </c>
      <c r="M111" s="158">
        <f>IF(ISBLANK('Rate Calculations'!$Q111),"",'Rate Calculations'!$Q111)</f>
        <v>0</v>
      </c>
      <c r="N111" s="158">
        <f>IF(ISBLANK('Rate Calculations'!$R111),"",'Rate Calculations'!$R111)</f>
        <v>0</v>
      </c>
      <c r="O111" s="24" t="e">
        <f>IF(ISBLANK('Rate Calculations'!$S111),"",'Rate Calculations'!$S111)</f>
        <v>#REF!</v>
      </c>
      <c r="P111" s="27" t="e">
        <f>IF(ISBLANK('Rate Calculations'!$U111),"",'Rate Calculations'!$T111)</f>
        <v>#REF!</v>
      </c>
      <c r="Q111" s="153" t="str">
        <f>IF(ISBLANK('Rate Calculations'!$A111),"",'Rate Calculations'!$A111)</f>
        <v xml:space="preserve"> </v>
      </c>
      <c r="R111" s="154" t="str">
        <f>IF(ISBLANK('Rate Calculations'!$B111),"",'Rate Calculations'!$B111)</f>
        <v xml:space="preserve">  </v>
      </c>
      <c r="S111" s="44">
        <f>IF(ISBLANK('Rate Calculations'!$U111),"",'Rate Calculations'!$U111)</f>
        <v>0</v>
      </c>
      <c r="T111" s="44">
        <f>IF(ISBLANK('Rate Calculations'!$V111),"",'Rate Calculations'!$V111)</f>
        <v>0</v>
      </c>
      <c r="U111" s="377">
        <f>IF(ISBLANK('Rate Calculations'!$H111),"",'Rate Calculations'!$H111)</f>
        <v>1.7500000000000002E-2</v>
      </c>
      <c r="V111" s="44">
        <f>IF(ISBLANK('Rate Calculations'!$W111),"",'Rate Calculations'!$W111)</f>
        <v>0</v>
      </c>
      <c r="W111" s="45">
        <f>IF(ISBLANK('Rate Calculations'!$J111),"",'Rate Calculations'!$J111)</f>
        <v>3.5000000000000003E-2</v>
      </c>
      <c r="X111" s="101">
        <f>IF(ISBLANK('Rate Calculations'!$X111),"",'Rate Calculations'!$X111)</f>
        <v>0</v>
      </c>
      <c r="Y111" s="101">
        <f>IF(ISBLANK('Rate Calculations'!$Y111),"",'Rate Calculations'!$Y111)</f>
        <v>0</v>
      </c>
      <c r="Z111" s="44">
        <f>IF(ISBLANK('Rate Calculations'!$Z111),"",'Rate Calculations'!$Z111)</f>
        <v>0</v>
      </c>
      <c r="AA111" s="44">
        <f>IF(ISBLANK('Rate Calculations'!$AA111),"",'Rate Calculations'!$AA111)</f>
        <v>0</v>
      </c>
      <c r="AB111" s="101">
        <f>IF(ISBLANK('Rate Calculations'!$AB111),"",'Rate Calculations'!$AB111)</f>
        <v>0</v>
      </c>
      <c r="AC111" s="163">
        <f>IF(ISBLANK('Rate Calculations'!$AC111),"",'Rate Calculations'!$AC111)</f>
        <v>0</v>
      </c>
      <c r="AD111" s="163">
        <f>IF(ISBLANK('Rate Calculations'!$AD111),"",'Rate Calculations'!$AD111)</f>
        <v>0</v>
      </c>
      <c r="AE111" s="44" t="e">
        <f>IF(ISBLANK('Rate Calculations'!$AE111),"",'Rate Calculations'!$AE111)</f>
        <v>#REF!</v>
      </c>
      <c r="AF111" s="160" t="e">
        <f>IF(ISBLANK('Rate Calculations'!$AF111),"",'Rate Calculations'!$AF111)</f>
        <v>#REF!</v>
      </c>
    </row>
    <row r="112" spans="1:32">
      <c r="A112" s="153" t="str">
        <f>IF(ISBLANK('Rate Calculations'!$A112),"",'Rate Calculations'!$A112)</f>
        <v xml:space="preserve"> </v>
      </c>
      <c r="B112" s="154" t="str">
        <f>IF(ISBLANK('Rate Calculations'!$B112),"",'Rate Calculations'!$B112)</f>
        <v xml:space="preserve">  </v>
      </c>
      <c r="C112" s="44" t="str">
        <f>IF(ISBLANK('Rate Calculations'!$G112),"",'Rate Calculations'!$G112)</f>
        <v/>
      </c>
      <c r="D112" s="377">
        <f>IF(ISBLANK('Rate Calculations'!$H112),"",'Rate Calculations'!$H112)</f>
        <v>1.7500000000000002E-2</v>
      </c>
      <c r="E112" s="44">
        <f>IF(ISBLANK('Rate Calculations'!$I112),"",'Rate Calculations'!$I112)</f>
        <v>0</v>
      </c>
      <c r="F112" s="45">
        <f>IF(ISBLANK('Rate Calculations'!$J112),"",'Rate Calculations'!$J112)</f>
        <v>3.5000000000000003E-2</v>
      </c>
      <c r="G112" s="44">
        <f>IF(ISBLANK('Rate Calculations'!$K112),"",'Rate Calculations'!$K112)</f>
        <v>0</v>
      </c>
      <c r="H112" s="377">
        <f>IF(ISBLANK('Rate Calculations'!$L112),"",'Rate Calculations'!$L112)</f>
        <v>0</v>
      </c>
      <c r="I112" s="377">
        <f>IF(ISBLANK('Rate Calculations'!$M112),"",'Rate Calculations'!$M112)</f>
        <v>0</v>
      </c>
      <c r="J112" s="24">
        <f>IF(ISBLANK('Rate Calculations'!$N112),"",'Rate Calculations'!$N112)</f>
        <v>0</v>
      </c>
      <c r="K112" s="24">
        <f>IF(ISBLANK('Rate Calculations'!$O112),"",'Rate Calculations'!$O112)</f>
        <v>0</v>
      </c>
      <c r="L112" s="46">
        <f>IF(ISBLANK('Rate Calculations'!$P112),"",'Rate Calculations'!$P112)</f>
        <v>0</v>
      </c>
      <c r="M112" s="158">
        <f>IF(ISBLANK('Rate Calculations'!$Q112),"",'Rate Calculations'!$Q112)</f>
        <v>0</v>
      </c>
      <c r="N112" s="158">
        <f>IF(ISBLANK('Rate Calculations'!$R112),"",'Rate Calculations'!$R112)</f>
        <v>0</v>
      </c>
      <c r="O112" s="24" t="e">
        <f>IF(ISBLANK('Rate Calculations'!$S112),"",'Rate Calculations'!$S112)</f>
        <v>#REF!</v>
      </c>
      <c r="P112" s="27" t="e">
        <f>IF(ISBLANK('Rate Calculations'!$U112),"",'Rate Calculations'!$T112)</f>
        <v>#REF!</v>
      </c>
      <c r="Q112" s="153" t="str">
        <f>IF(ISBLANK('Rate Calculations'!$A112),"",'Rate Calculations'!$A112)</f>
        <v xml:space="preserve"> </v>
      </c>
      <c r="R112" s="154" t="str">
        <f>IF(ISBLANK('Rate Calculations'!$B112),"",'Rate Calculations'!$B112)</f>
        <v xml:space="preserve">  </v>
      </c>
      <c r="S112" s="44">
        <f>IF(ISBLANK('Rate Calculations'!$U112),"",'Rate Calculations'!$U112)</f>
        <v>0</v>
      </c>
      <c r="T112" s="44">
        <f>IF(ISBLANK('Rate Calculations'!$V112),"",'Rate Calculations'!$V112)</f>
        <v>0</v>
      </c>
      <c r="U112" s="377">
        <f>IF(ISBLANK('Rate Calculations'!$H112),"",'Rate Calculations'!$H112)</f>
        <v>1.7500000000000002E-2</v>
      </c>
      <c r="V112" s="44">
        <f>IF(ISBLANK('Rate Calculations'!$W112),"",'Rate Calculations'!$W112)</f>
        <v>0</v>
      </c>
      <c r="W112" s="45">
        <f>IF(ISBLANK('Rate Calculations'!$J112),"",'Rate Calculations'!$J112)</f>
        <v>3.5000000000000003E-2</v>
      </c>
      <c r="X112" s="101">
        <f>IF(ISBLANK('Rate Calculations'!$X112),"",'Rate Calculations'!$X112)</f>
        <v>0</v>
      </c>
      <c r="Y112" s="101">
        <f>IF(ISBLANK('Rate Calculations'!$Y112),"",'Rate Calculations'!$Y112)</f>
        <v>0</v>
      </c>
      <c r="Z112" s="44">
        <f>IF(ISBLANK('Rate Calculations'!$Z112),"",'Rate Calculations'!$Z112)</f>
        <v>0</v>
      </c>
      <c r="AA112" s="44">
        <f>IF(ISBLANK('Rate Calculations'!$AA112),"",'Rate Calculations'!$AA112)</f>
        <v>0</v>
      </c>
      <c r="AB112" s="101">
        <f>IF(ISBLANK('Rate Calculations'!$AB112),"",'Rate Calculations'!$AB112)</f>
        <v>0</v>
      </c>
      <c r="AC112" s="163">
        <f>IF(ISBLANK('Rate Calculations'!$AC112),"",'Rate Calculations'!$AC112)</f>
        <v>0</v>
      </c>
      <c r="AD112" s="163">
        <f>IF(ISBLANK('Rate Calculations'!$AD112),"",'Rate Calculations'!$AD112)</f>
        <v>0</v>
      </c>
      <c r="AE112" s="44" t="e">
        <f>IF(ISBLANK('Rate Calculations'!$AE112),"",'Rate Calculations'!$AE112)</f>
        <v>#REF!</v>
      </c>
      <c r="AF112" s="160" t="e">
        <f>IF(ISBLANK('Rate Calculations'!$AF112),"",'Rate Calculations'!$AF112)</f>
        <v>#REF!</v>
      </c>
    </row>
    <row r="113" spans="1:32">
      <c r="A113" s="153" t="str">
        <f>IF(ISBLANK('Rate Calculations'!$A113),"",'Rate Calculations'!$A113)</f>
        <v xml:space="preserve"> </v>
      </c>
      <c r="B113" s="154" t="str">
        <f>IF(ISBLANK('Rate Calculations'!$B113),"",'Rate Calculations'!$B113)</f>
        <v xml:space="preserve">  </v>
      </c>
      <c r="C113" s="44" t="str">
        <f>IF(ISBLANK('Rate Calculations'!$G113),"",'Rate Calculations'!$G113)</f>
        <v/>
      </c>
      <c r="D113" s="377">
        <f>IF(ISBLANK('Rate Calculations'!$H113),"",'Rate Calculations'!$H113)</f>
        <v>1.7500000000000002E-2</v>
      </c>
      <c r="E113" s="44">
        <f>IF(ISBLANK('Rate Calculations'!$I113),"",'Rate Calculations'!$I113)</f>
        <v>0</v>
      </c>
      <c r="F113" s="45">
        <f>IF(ISBLANK('Rate Calculations'!$J113),"",'Rate Calculations'!$J113)</f>
        <v>3.5000000000000003E-2</v>
      </c>
      <c r="G113" s="44">
        <f>IF(ISBLANK('Rate Calculations'!$K113),"",'Rate Calculations'!$K113)</f>
        <v>0</v>
      </c>
      <c r="H113" s="377">
        <f>IF(ISBLANK('Rate Calculations'!$L113),"",'Rate Calculations'!$L113)</f>
        <v>0</v>
      </c>
      <c r="I113" s="377">
        <f>IF(ISBLANK('Rate Calculations'!$M113),"",'Rate Calculations'!$M113)</f>
        <v>0</v>
      </c>
      <c r="J113" s="24">
        <f>IF(ISBLANK('Rate Calculations'!$N113),"",'Rate Calculations'!$N113)</f>
        <v>0</v>
      </c>
      <c r="K113" s="24">
        <f>IF(ISBLANK('Rate Calculations'!$O113),"",'Rate Calculations'!$O113)</f>
        <v>0</v>
      </c>
      <c r="L113" s="46">
        <f>IF(ISBLANK('Rate Calculations'!$P113),"",'Rate Calculations'!$P113)</f>
        <v>0</v>
      </c>
      <c r="M113" s="158">
        <f>IF(ISBLANK('Rate Calculations'!$Q113),"",'Rate Calculations'!$Q113)</f>
        <v>0</v>
      </c>
      <c r="N113" s="158">
        <f>IF(ISBLANK('Rate Calculations'!$R113),"",'Rate Calculations'!$R113)</f>
        <v>0</v>
      </c>
      <c r="O113" s="24" t="e">
        <f>IF(ISBLANK('Rate Calculations'!$S113),"",'Rate Calculations'!$S113)</f>
        <v>#REF!</v>
      </c>
      <c r="P113" s="27" t="e">
        <f>IF(ISBLANK('Rate Calculations'!$U113),"",'Rate Calculations'!$T113)</f>
        <v>#REF!</v>
      </c>
      <c r="Q113" s="153" t="str">
        <f>IF(ISBLANK('Rate Calculations'!$A113),"",'Rate Calculations'!$A113)</f>
        <v xml:space="preserve"> </v>
      </c>
      <c r="R113" s="154" t="str">
        <f>IF(ISBLANK('Rate Calculations'!$B113),"",'Rate Calculations'!$B113)</f>
        <v xml:space="preserve">  </v>
      </c>
      <c r="S113" s="44">
        <f>IF(ISBLANK('Rate Calculations'!$U113),"",'Rate Calculations'!$U113)</f>
        <v>0</v>
      </c>
      <c r="T113" s="44">
        <f>IF(ISBLANK('Rate Calculations'!$V113),"",'Rate Calculations'!$V113)</f>
        <v>0</v>
      </c>
      <c r="U113" s="377">
        <f>IF(ISBLANK('Rate Calculations'!$H113),"",'Rate Calculations'!$H113)</f>
        <v>1.7500000000000002E-2</v>
      </c>
      <c r="V113" s="44">
        <f>IF(ISBLANK('Rate Calculations'!$W113),"",'Rate Calculations'!$W113)</f>
        <v>0</v>
      </c>
      <c r="W113" s="45">
        <f>IF(ISBLANK('Rate Calculations'!$J113),"",'Rate Calculations'!$J113)</f>
        <v>3.5000000000000003E-2</v>
      </c>
      <c r="X113" s="101">
        <f>IF(ISBLANK('Rate Calculations'!$X113),"",'Rate Calculations'!$X113)</f>
        <v>0</v>
      </c>
      <c r="Y113" s="101">
        <f>IF(ISBLANK('Rate Calculations'!$Y113),"",'Rate Calculations'!$Y113)</f>
        <v>0</v>
      </c>
      <c r="Z113" s="44">
        <f>IF(ISBLANK('Rate Calculations'!$Z113),"",'Rate Calculations'!$Z113)</f>
        <v>0</v>
      </c>
      <c r="AA113" s="44">
        <f>IF(ISBLANK('Rate Calculations'!$AA113),"",'Rate Calculations'!$AA113)</f>
        <v>0</v>
      </c>
      <c r="AB113" s="101">
        <f>IF(ISBLANK('Rate Calculations'!$AB113),"",'Rate Calculations'!$AB113)</f>
        <v>0</v>
      </c>
      <c r="AC113" s="163">
        <f>IF(ISBLANK('Rate Calculations'!$AC113),"",'Rate Calculations'!$AC113)</f>
        <v>0</v>
      </c>
      <c r="AD113" s="163">
        <f>IF(ISBLANK('Rate Calculations'!$AD113),"",'Rate Calculations'!$AD113)</f>
        <v>0</v>
      </c>
      <c r="AE113" s="44" t="e">
        <f>IF(ISBLANK('Rate Calculations'!$AE113),"",'Rate Calculations'!$AE113)</f>
        <v>#REF!</v>
      </c>
      <c r="AF113" s="160" t="e">
        <f>IF(ISBLANK('Rate Calculations'!$AF113),"",'Rate Calculations'!$AF113)</f>
        <v>#REF!</v>
      </c>
    </row>
    <row r="114" spans="1:32">
      <c r="A114" s="153" t="str">
        <f>IF(ISBLANK('Rate Calculations'!$A114),"",'Rate Calculations'!$A114)</f>
        <v xml:space="preserve"> </v>
      </c>
      <c r="B114" s="154" t="str">
        <f>IF(ISBLANK('Rate Calculations'!$B114),"",'Rate Calculations'!$B114)</f>
        <v xml:space="preserve">  </v>
      </c>
      <c r="C114" s="44" t="str">
        <f>IF(ISBLANK('Rate Calculations'!$G114),"",'Rate Calculations'!$G114)</f>
        <v/>
      </c>
      <c r="D114" s="377">
        <f>IF(ISBLANK('Rate Calculations'!$H114),"",'Rate Calculations'!$H114)</f>
        <v>1.7500000000000002E-2</v>
      </c>
      <c r="E114" s="44">
        <f>IF(ISBLANK('Rate Calculations'!$I114),"",'Rate Calculations'!$I114)</f>
        <v>0</v>
      </c>
      <c r="F114" s="45">
        <f>IF(ISBLANK('Rate Calculations'!$J114),"",'Rate Calculations'!$J114)</f>
        <v>3.5000000000000003E-2</v>
      </c>
      <c r="G114" s="44">
        <f>IF(ISBLANK('Rate Calculations'!$K114),"",'Rate Calculations'!$K114)</f>
        <v>0</v>
      </c>
      <c r="H114" s="377">
        <f>IF(ISBLANK('Rate Calculations'!$L114),"",'Rate Calculations'!$L114)</f>
        <v>0</v>
      </c>
      <c r="I114" s="377">
        <f>IF(ISBLANK('Rate Calculations'!$M114),"",'Rate Calculations'!$M114)</f>
        <v>0</v>
      </c>
      <c r="J114" s="24">
        <f>IF(ISBLANK('Rate Calculations'!$N114),"",'Rate Calculations'!$N114)</f>
        <v>0</v>
      </c>
      <c r="K114" s="24">
        <f>IF(ISBLANK('Rate Calculations'!$O114),"",'Rate Calculations'!$O114)</f>
        <v>0</v>
      </c>
      <c r="L114" s="46">
        <f>IF(ISBLANK('Rate Calculations'!$P114),"",'Rate Calculations'!$P114)</f>
        <v>0</v>
      </c>
      <c r="M114" s="158">
        <f>IF(ISBLANK('Rate Calculations'!$Q114),"",'Rate Calculations'!$Q114)</f>
        <v>0</v>
      </c>
      <c r="N114" s="158">
        <f>IF(ISBLANK('Rate Calculations'!$R114),"",'Rate Calculations'!$R114)</f>
        <v>0</v>
      </c>
      <c r="O114" s="24" t="e">
        <f>IF(ISBLANK('Rate Calculations'!$S114),"",'Rate Calculations'!$S114)</f>
        <v>#REF!</v>
      </c>
      <c r="P114" s="27" t="e">
        <f>IF(ISBLANK('Rate Calculations'!$U114),"",'Rate Calculations'!$T114)</f>
        <v>#REF!</v>
      </c>
      <c r="Q114" s="153" t="str">
        <f>IF(ISBLANK('Rate Calculations'!$A114),"",'Rate Calculations'!$A114)</f>
        <v xml:space="preserve"> </v>
      </c>
      <c r="R114" s="154" t="str">
        <f>IF(ISBLANK('Rate Calculations'!$B114),"",'Rate Calculations'!$B114)</f>
        <v xml:space="preserve">  </v>
      </c>
      <c r="S114" s="44">
        <f>IF(ISBLANK('Rate Calculations'!$U114),"",'Rate Calculations'!$U114)</f>
        <v>0</v>
      </c>
      <c r="T114" s="44">
        <f>IF(ISBLANK('Rate Calculations'!$V114),"",'Rate Calculations'!$V114)</f>
        <v>0</v>
      </c>
      <c r="U114" s="377">
        <f>IF(ISBLANK('Rate Calculations'!$H114),"",'Rate Calculations'!$H114)</f>
        <v>1.7500000000000002E-2</v>
      </c>
      <c r="V114" s="44">
        <f>IF(ISBLANK('Rate Calculations'!$W114),"",'Rate Calculations'!$W114)</f>
        <v>0</v>
      </c>
      <c r="W114" s="45">
        <f>IF(ISBLANK('Rate Calculations'!$J114),"",'Rate Calculations'!$J114)</f>
        <v>3.5000000000000003E-2</v>
      </c>
      <c r="X114" s="101">
        <f>IF(ISBLANK('Rate Calculations'!$X114),"",'Rate Calculations'!$X114)</f>
        <v>0</v>
      </c>
      <c r="Y114" s="101">
        <f>IF(ISBLANK('Rate Calculations'!$Y114),"",'Rate Calculations'!$Y114)</f>
        <v>0</v>
      </c>
      <c r="Z114" s="44">
        <f>IF(ISBLANK('Rate Calculations'!$Z114),"",'Rate Calculations'!$Z114)</f>
        <v>0</v>
      </c>
      <c r="AA114" s="44">
        <f>IF(ISBLANK('Rate Calculations'!$AA114),"",'Rate Calculations'!$AA114)</f>
        <v>0</v>
      </c>
      <c r="AB114" s="101">
        <f>IF(ISBLANK('Rate Calculations'!$AB114),"",'Rate Calculations'!$AB114)</f>
        <v>0</v>
      </c>
      <c r="AC114" s="163">
        <f>IF(ISBLANK('Rate Calculations'!$AC114),"",'Rate Calculations'!$AC114)</f>
        <v>0</v>
      </c>
      <c r="AD114" s="163">
        <f>IF(ISBLANK('Rate Calculations'!$AD114),"",'Rate Calculations'!$AD114)</f>
        <v>0</v>
      </c>
      <c r="AE114" s="44" t="e">
        <f>IF(ISBLANK('Rate Calculations'!$AE114),"",'Rate Calculations'!$AE114)</f>
        <v>#REF!</v>
      </c>
      <c r="AF114" s="160" t="e">
        <f>IF(ISBLANK('Rate Calculations'!$AF114),"",'Rate Calculations'!$AF114)</f>
        <v>#REF!</v>
      </c>
    </row>
    <row r="115" spans="1:32">
      <c r="A115" s="153" t="str">
        <f>IF(ISBLANK('Rate Calculations'!$A115),"",'Rate Calculations'!$A115)</f>
        <v xml:space="preserve"> </v>
      </c>
      <c r="B115" s="154" t="str">
        <f>IF(ISBLANK('Rate Calculations'!$B115),"",'Rate Calculations'!$B115)</f>
        <v xml:space="preserve">  </v>
      </c>
      <c r="C115" s="44" t="str">
        <f>IF(ISBLANK('Rate Calculations'!$G115),"",'Rate Calculations'!$G115)</f>
        <v/>
      </c>
      <c r="D115" s="377">
        <f>IF(ISBLANK('Rate Calculations'!$H115),"",'Rate Calculations'!$H115)</f>
        <v>1.7500000000000002E-2</v>
      </c>
      <c r="E115" s="44">
        <f>IF(ISBLANK('Rate Calculations'!$I115),"",'Rate Calculations'!$I115)</f>
        <v>0</v>
      </c>
      <c r="F115" s="45">
        <f>IF(ISBLANK('Rate Calculations'!$J115),"",'Rate Calculations'!$J115)</f>
        <v>3.5000000000000003E-2</v>
      </c>
      <c r="G115" s="44">
        <f>IF(ISBLANK('Rate Calculations'!$K115),"",'Rate Calculations'!$K115)</f>
        <v>0</v>
      </c>
      <c r="H115" s="377">
        <f>IF(ISBLANK('Rate Calculations'!$L115),"",'Rate Calculations'!$L115)</f>
        <v>0</v>
      </c>
      <c r="I115" s="377">
        <f>IF(ISBLANK('Rate Calculations'!$M115),"",'Rate Calculations'!$M115)</f>
        <v>0</v>
      </c>
      <c r="J115" s="24">
        <f>IF(ISBLANK('Rate Calculations'!$N115),"",'Rate Calculations'!$N115)</f>
        <v>0</v>
      </c>
      <c r="K115" s="24">
        <f>IF(ISBLANK('Rate Calculations'!$O115),"",'Rate Calculations'!$O115)</f>
        <v>0</v>
      </c>
      <c r="L115" s="46">
        <f>IF(ISBLANK('Rate Calculations'!$P115),"",'Rate Calculations'!$P115)</f>
        <v>0</v>
      </c>
      <c r="M115" s="158">
        <f>IF(ISBLANK('Rate Calculations'!$Q115),"",'Rate Calculations'!$Q115)</f>
        <v>0</v>
      </c>
      <c r="N115" s="158">
        <f>IF(ISBLANK('Rate Calculations'!$R115),"",'Rate Calculations'!$R115)</f>
        <v>0</v>
      </c>
      <c r="O115" s="24" t="e">
        <f>IF(ISBLANK('Rate Calculations'!$S115),"",'Rate Calculations'!$S115)</f>
        <v>#REF!</v>
      </c>
      <c r="P115" s="27" t="e">
        <f>IF(ISBLANK('Rate Calculations'!$U115),"",'Rate Calculations'!$T115)</f>
        <v>#REF!</v>
      </c>
      <c r="Q115" s="153" t="str">
        <f>IF(ISBLANK('Rate Calculations'!$A115),"",'Rate Calculations'!$A115)</f>
        <v xml:space="preserve"> </v>
      </c>
      <c r="R115" s="154" t="str">
        <f>IF(ISBLANK('Rate Calculations'!$B115),"",'Rate Calculations'!$B115)</f>
        <v xml:space="preserve">  </v>
      </c>
      <c r="S115" s="44">
        <f>IF(ISBLANK('Rate Calculations'!$U115),"",'Rate Calculations'!$U115)</f>
        <v>0</v>
      </c>
      <c r="T115" s="44">
        <f>IF(ISBLANK('Rate Calculations'!$V115),"",'Rate Calculations'!$V115)</f>
        <v>0</v>
      </c>
      <c r="U115" s="377">
        <f>IF(ISBLANK('Rate Calculations'!$H115),"",'Rate Calculations'!$H115)</f>
        <v>1.7500000000000002E-2</v>
      </c>
      <c r="V115" s="44">
        <f>IF(ISBLANK('Rate Calculations'!$W115),"",'Rate Calculations'!$W115)</f>
        <v>0</v>
      </c>
      <c r="W115" s="45">
        <f>IF(ISBLANK('Rate Calculations'!$J115),"",'Rate Calculations'!$J115)</f>
        <v>3.5000000000000003E-2</v>
      </c>
      <c r="X115" s="101">
        <f>IF(ISBLANK('Rate Calculations'!$X115),"",'Rate Calculations'!$X115)</f>
        <v>0</v>
      </c>
      <c r="Y115" s="101">
        <f>IF(ISBLANK('Rate Calculations'!$Y115),"",'Rate Calculations'!$Y115)</f>
        <v>0</v>
      </c>
      <c r="Z115" s="44">
        <f>IF(ISBLANK('Rate Calculations'!$Z115),"",'Rate Calculations'!$Z115)</f>
        <v>0</v>
      </c>
      <c r="AA115" s="44">
        <f>IF(ISBLANK('Rate Calculations'!$AA115),"",'Rate Calculations'!$AA115)</f>
        <v>0</v>
      </c>
      <c r="AB115" s="101">
        <f>IF(ISBLANK('Rate Calculations'!$AB115),"",'Rate Calculations'!$AB115)</f>
        <v>0</v>
      </c>
      <c r="AC115" s="163">
        <f>IF(ISBLANK('Rate Calculations'!$AC115),"",'Rate Calculations'!$AC115)</f>
        <v>0</v>
      </c>
      <c r="AD115" s="163">
        <f>IF(ISBLANK('Rate Calculations'!$AD115),"",'Rate Calculations'!$AD115)</f>
        <v>0</v>
      </c>
      <c r="AE115" s="44" t="e">
        <f>IF(ISBLANK('Rate Calculations'!$AE115),"",'Rate Calculations'!$AE115)</f>
        <v>#REF!</v>
      </c>
      <c r="AF115" s="160" t="e">
        <f>IF(ISBLANK('Rate Calculations'!$AF115),"",'Rate Calculations'!$AF115)</f>
        <v>#REF!</v>
      </c>
    </row>
    <row r="116" spans="1:32">
      <c r="A116" s="153" t="str">
        <f>IF(ISBLANK('Rate Calculations'!$A116),"",'Rate Calculations'!$A116)</f>
        <v xml:space="preserve"> </v>
      </c>
      <c r="B116" s="154" t="str">
        <f>IF(ISBLANK('Rate Calculations'!$B116),"",'Rate Calculations'!$B116)</f>
        <v xml:space="preserve">  </v>
      </c>
      <c r="C116" s="44" t="str">
        <f>IF(ISBLANK('Rate Calculations'!$G116),"",'Rate Calculations'!$G116)</f>
        <v/>
      </c>
      <c r="D116" s="377">
        <f>IF(ISBLANK('Rate Calculations'!$H116),"",'Rate Calculations'!$H116)</f>
        <v>1.7500000000000002E-2</v>
      </c>
      <c r="E116" s="44">
        <f>IF(ISBLANK('Rate Calculations'!$I116),"",'Rate Calculations'!$I116)</f>
        <v>0</v>
      </c>
      <c r="F116" s="45">
        <f>IF(ISBLANK('Rate Calculations'!$J116),"",'Rate Calculations'!$J116)</f>
        <v>3.5000000000000003E-2</v>
      </c>
      <c r="G116" s="44">
        <f>IF(ISBLANK('Rate Calculations'!$K116),"",'Rate Calculations'!$K116)</f>
        <v>0</v>
      </c>
      <c r="H116" s="377">
        <f>IF(ISBLANK('Rate Calculations'!$L116),"",'Rate Calculations'!$L116)</f>
        <v>0</v>
      </c>
      <c r="I116" s="377">
        <f>IF(ISBLANK('Rate Calculations'!$M116),"",'Rate Calculations'!$M116)</f>
        <v>0</v>
      </c>
      <c r="J116" s="24">
        <f>IF(ISBLANK('Rate Calculations'!$N116),"",'Rate Calculations'!$N116)</f>
        <v>0</v>
      </c>
      <c r="K116" s="24">
        <f>IF(ISBLANK('Rate Calculations'!$O116),"",'Rate Calculations'!$O116)</f>
        <v>0</v>
      </c>
      <c r="L116" s="46">
        <f>IF(ISBLANK('Rate Calculations'!$P116),"",'Rate Calculations'!$P116)</f>
        <v>0</v>
      </c>
      <c r="M116" s="158">
        <f>IF(ISBLANK('Rate Calculations'!$Q116),"",'Rate Calculations'!$Q116)</f>
        <v>0</v>
      </c>
      <c r="N116" s="158">
        <f>IF(ISBLANK('Rate Calculations'!$R116),"",'Rate Calculations'!$R116)</f>
        <v>0</v>
      </c>
      <c r="O116" s="24" t="e">
        <f>IF(ISBLANK('Rate Calculations'!$S116),"",'Rate Calculations'!$S116)</f>
        <v>#REF!</v>
      </c>
      <c r="P116" s="27" t="e">
        <f>IF(ISBLANK('Rate Calculations'!$U116),"",'Rate Calculations'!$T116)</f>
        <v>#REF!</v>
      </c>
      <c r="Q116" s="153" t="str">
        <f>IF(ISBLANK('Rate Calculations'!$A116),"",'Rate Calculations'!$A116)</f>
        <v xml:space="preserve"> </v>
      </c>
      <c r="R116" s="154" t="str">
        <f>IF(ISBLANK('Rate Calculations'!$B116),"",'Rate Calculations'!$B116)</f>
        <v xml:space="preserve">  </v>
      </c>
      <c r="S116" s="44">
        <f>IF(ISBLANK('Rate Calculations'!$U116),"",'Rate Calculations'!$U116)</f>
        <v>0</v>
      </c>
      <c r="T116" s="44">
        <f>IF(ISBLANK('Rate Calculations'!$V116),"",'Rate Calculations'!$V116)</f>
        <v>0</v>
      </c>
      <c r="U116" s="377">
        <f>IF(ISBLANK('Rate Calculations'!$H116),"",'Rate Calculations'!$H116)</f>
        <v>1.7500000000000002E-2</v>
      </c>
      <c r="V116" s="44">
        <f>IF(ISBLANK('Rate Calculations'!$W116),"",'Rate Calculations'!$W116)</f>
        <v>0</v>
      </c>
      <c r="W116" s="45">
        <f>IF(ISBLANK('Rate Calculations'!$J116),"",'Rate Calculations'!$J116)</f>
        <v>3.5000000000000003E-2</v>
      </c>
      <c r="X116" s="101">
        <f>IF(ISBLANK('Rate Calculations'!$X116),"",'Rate Calculations'!$X116)</f>
        <v>0</v>
      </c>
      <c r="Y116" s="101">
        <f>IF(ISBLANK('Rate Calculations'!$Y116),"",'Rate Calculations'!$Y116)</f>
        <v>0</v>
      </c>
      <c r="Z116" s="44">
        <f>IF(ISBLANK('Rate Calculations'!$Z116),"",'Rate Calculations'!$Z116)</f>
        <v>0</v>
      </c>
      <c r="AA116" s="44">
        <f>IF(ISBLANK('Rate Calculations'!$AA116),"",'Rate Calculations'!$AA116)</f>
        <v>0</v>
      </c>
      <c r="AB116" s="101">
        <f>IF(ISBLANK('Rate Calculations'!$AB116),"",'Rate Calculations'!$AB116)</f>
        <v>0</v>
      </c>
      <c r="AC116" s="163">
        <f>IF(ISBLANK('Rate Calculations'!$AC116),"",'Rate Calculations'!$AC116)</f>
        <v>0</v>
      </c>
      <c r="AD116" s="163">
        <f>IF(ISBLANK('Rate Calculations'!$AD116),"",'Rate Calculations'!$AD116)</f>
        <v>0</v>
      </c>
      <c r="AE116" s="44" t="e">
        <f>IF(ISBLANK('Rate Calculations'!$AE116),"",'Rate Calculations'!$AE116)</f>
        <v>#REF!</v>
      </c>
      <c r="AF116" s="160" t="e">
        <f>IF(ISBLANK('Rate Calculations'!$AF116),"",'Rate Calculations'!$AF116)</f>
        <v>#REF!</v>
      </c>
    </row>
    <row r="117" spans="1:32">
      <c r="A117" s="153" t="str">
        <f>IF(ISBLANK('Rate Calculations'!$A117),"",'Rate Calculations'!$A117)</f>
        <v xml:space="preserve"> </v>
      </c>
      <c r="B117" s="154" t="str">
        <f>IF(ISBLANK('Rate Calculations'!$B117),"",'Rate Calculations'!$B117)</f>
        <v xml:space="preserve">  </v>
      </c>
      <c r="C117" s="44" t="str">
        <f>IF(ISBLANK('Rate Calculations'!$G117),"",'Rate Calculations'!$G117)</f>
        <v/>
      </c>
      <c r="D117" s="377">
        <f>IF(ISBLANK('Rate Calculations'!$H117),"",'Rate Calculations'!$H117)</f>
        <v>1.7500000000000002E-2</v>
      </c>
      <c r="E117" s="44">
        <f>IF(ISBLANK('Rate Calculations'!$I117),"",'Rate Calculations'!$I117)</f>
        <v>0</v>
      </c>
      <c r="F117" s="45">
        <f>IF(ISBLANK('Rate Calculations'!$J117),"",'Rate Calculations'!$J117)</f>
        <v>3.5000000000000003E-2</v>
      </c>
      <c r="G117" s="44">
        <f>IF(ISBLANK('Rate Calculations'!$K117),"",'Rate Calculations'!$K117)</f>
        <v>0</v>
      </c>
      <c r="H117" s="377">
        <f>IF(ISBLANK('Rate Calculations'!$L117),"",'Rate Calculations'!$L117)</f>
        <v>0</v>
      </c>
      <c r="I117" s="377">
        <f>IF(ISBLANK('Rate Calculations'!$M117),"",'Rate Calculations'!$M117)</f>
        <v>0</v>
      </c>
      <c r="J117" s="24">
        <f>IF(ISBLANK('Rate Calculations'!$N117),"",'Rate Calculations'!$N117)</f>
        <v>0</v>
      </c>
      <c r="K117" s="24">
        <f>IF(ISBLANK('Rate Calculations'!$O117),"",'Rate Calculations'!$O117)</f>
        <v>0</v>
      </c>
      <c r="L117" s="46">
        <f>IF(ISBLANK('Rate Calculations'!$P117),"",'Rate Calculations'!$P117)</f>
        <v>0</v>
      </c>
      <c r="M117" s="158">
        <f>IF(ISBLANK('Rate Calculations'!$Q117),"",'Rate Calculations'!$Q117)</f>
        <v>0</v>
      </c>
      <c r="N117" s="158">
        <f>IF(ISBLANK('Rate Calculations'!$R117),"",'Rate Calculations'!$R117)</f>
        <v>0</v>
      </c>
      <c r="O117" s="24" t="e">
        <f>IF(ISBLANK('Rate Calculations'!$S117),"",'Rate Calculations'!$S117)</f>
        <v>#REF!</v>
      </c>
      <c r="P117" s="27" t="e">
        <f>IF(ISBLANK('Rate Calculations'!$U117),"",'Rate Calculations'!$T117)</f>
        <v>#REF!</v>
      </c>
      <c r="Q117" s="153" t="str">
        <f>IF(ISBLANK('Rate Calculations'!$A117),"",'Rate Calculations'!$A117)</f>
        <v xml:space="preserve"> </v>
      </c>
      <c r="R117" s="154" t="str">
        <f>IF(ISBLANK('Rate Calculations'!$B117),"",'Rate Calculations'!$B117)</f>
        <v xml:space="preserve">  </v>
      </c>
      <c r="S117" s="44">
        <f>IF(ISBLANK('Rate Calculations'!$U117),"",'Rate Calculations'!$U117)</f>
        <v>0</v>
      </c>
      <c r="T117" s="44">
        <f>IF(ISBLANK('Rate Calculations'!$V117),"",'Rate Calculations'!$V117)</f>
        <v>0</v>
      </c>
      <c r="U117" s="377">
        <f>IF(ISBLANK('Rate Calculations'!$H117),"",'Rate Calculations'!$H117)</f>
        <v>1.7500000000000002E-2</v>
      </c>
      <c r="V117" s="44">
        <f>IF(ISBLANK('Rate Calculations'!$W117),"",'Rate Calculations'!$W117)</f>
        <v>0</v>
      </c>
      <c r="W117" s="45">
        <f>IF(ISBLANK('Rate Calculations'!$J117),"",'Rate Calculations'!$J117)</f>
        <v>3.5000000000000003E-2</v>
      </c>
      <c r="X117" s="101">
        <f>IF(ISBLANK('Rate Calculations'!$X117),"",'Rate Calculations'!$X117)</f>
        <v>0</v>
      </c>
      <c r="Y117" s="101">
        <f>IF(ISBLANK('Rate Calculations'!$Y117),"",'Rate Calculations'!$Y117)</f>
        <v>0</v>
      </c>
      <c r="Z117" s="44">
        <f>IF(ISBLANK('Rate Calculations'!$Z117),"",'Rate Calculations'!$Z117)</f>
        <v>0</v>
      </c>
      <c r="AA117" s="44">
        <f>IF(ISBLANK('Rate Calculations'!$AA117),"",'Rate Calculations'!$AA117)</f>
        <v>0</v>
      </c>
      <c r="AB117" s="101">
        <f>IF(ISBLANK('Rate Calculations'!$AB117),"",'Rate Calculations'!$AB117)</f>
        <v>0</v>
      </c>
      <c r="AC117" s="163">
        <f>IF(ISBLANK('Rate Calculations'!$AC117),"",'Rate Calculations'!$AC117)</f>
        <v>0</v>
      </c>
      <c r="AD117" s="163">
        <f>IF(ISBLANK('Rate Calculations'!$AD117),"",'Rate Calculations'!$AD117)</f>
        <v>0</v>
      </c>
      <c r="AE117" s="44" t="e">
        <f>IF(ISBLANK('Rate Calculations'!$AE117),"",'Rate Calculations'!$AE117)</f>
        <v>#REF!</v>
      </c>
      <c r="AF117" s="160" t="e">
        <f>IF(ISBLANK('Rate Calculations'!$AF117),"",'Rate Calculations'!$AF117)</f>
        <v>#REF!</v>
      </c>
    </row>
    <row r="118" spans="1:32">
      <c r="A118" s="153" t="str">
        <f>IF(ISBLANK('Rate Calculations'!$A118),"",'Rate Calculations'!$A118)</f>
        <v xml:space="preserve"> </v>
      </c>
      <c r="B118" s="154" t="str">
        <f>IF(ISBLANK('Rate Calculations'!$B118),"",'Rate Calculations'!$B118)</f>
        <v xml:space="preserve">  </v>
      </c>
      <c r="C118" s="44" t="str">
        <f>IF(ISBLANK('Rate Calculations'!$G118),"",'Rate Calculations'!$G118)</f>
        <v/>
      </c>
      <c r="D118" s="377">
        <f>IF(ISBLANK('Rate Calculations'!$H118),"",'Rate Calculations'!$H118)</f>
        <v>1.7500000000000002E-2</v>
      </c>
      <c r="E118" s="44">
        <f>IF(ISBLANK('Rate Calculations'!$I118),"",'Rate Calculations'!$I118)</f>
        <v>0</v>
      </c>
      <c r="F118" s="45">
        <f>IF(ISBLANK('Rate Calculations'!$J118),"",'Rate Calculations'!$J118)</f>
        <v>3.5000000000000003E-2</v>
      </c>
      <c r="G118" s="44">
        <f>IF(ISBLANK('Rate Calculations'!$K118),"",'Rate Calculations'!$K118)</f>
        <v>0</v>
      </c>
      <c r="H118" s="377">
        <f>IF(ISBLANK('Rate Calculations'!$L118),"",'Rate Calculations'!$L118)</f>
        <v>0</v>
      </c>
      <c r="I118" s="377">
        <f>IF(ISBLANK('Rate Calculations'!$M118),"",'Rate Calculations'!$M118)</f>
        <v>0</v>
      </c>
      <c r="J118" s="24">
        <f>IF(ISBLANK('Rate Calculations'!$N118),"",'Rate Calculations'!$N118)</f>
        <v>0</v>
      </c>
      <c r="K118" s="24">
        <f>IF(ISBLANK('Rate Calculations'!$O118),"",'Rate Calculations'!$O118)</f>
        <v>0</v>
      </c>
      <c r="L118" s="46">
        <f>IF(ISBLANK('Rate Calculations'!$P118),"",'Rate Calculations'!$P118)</f>
        <v>0</v>
      </c>
      <c r="M118" s="158">
        <f>IF(ISBLANK('Rate Calculations'!$Q118),"",'Rate Calculations'!$Q118)</f>
        <v>0</v>
      </c>
      <c r="N118" s="158">
        <f>IF(ISBLANK('Rate Calculations'!$R118),"",'Rate Calculations'!$R118)</f>
        <v>0</v>
      </c>
      <c r="O118" s="24" t="e">
        <f>IF(ISBLANK('Rate Calculations'!$S118),"",'Rate Calculations'!$S118)</f>
        <v>#REF!</v>
      </c>
      <c r="P118" s="27" t="e">
        <f>IF(ISBLANK('Rate Calculations'!$U118),"",'Rate Calculations'!$T118)</f>
        <v>#REF!</v>
      </c>
      <c r="Q118" s="153" t="str">
        <f>IF(ISBLANK('Rate Calculations'!$A118),"",'Rate Calculations'!$A118)</f>
        <v xml:space="preserve"> </v>
      </c>
      <c r="R118" s="154" t="str">
        <f>IF(ISBLANK('Rate Calculations'!$B118),"",'Rate Calculations'!$B118)</f>
        <v xml:space="preserve">  </v>
      </c>
      <c r="S118" s="44">
        <f>IF(ISBLANK('Rate Calculations'!$U118),"",'Rate Calculations'!$U118)</f>
        <v>0</v>
      </c>
      <c r="T118" s="44">
        <f>IF(ISBLANK('Rate Calculations'!$V118),"",'Rate Calculations'!$V118)</f>
        <v>0</v>
      </c>
      <c r="U118" s="377">
        <f>IF(ISBLANK('Rate Calculations'!$H118),"",'Rate Calculations'!$H118)</f>
        <v>1.7500000000000002E-2</v>
      </c>
      <c r="V118" s="44">
        <f>IF(ISBLANK('Rate Calculations'!$W118),"",'Rate Calculations'!$W118)</f>
        <v>0</v>
      </c>
      <c r="W118" s="45">
        <f>IF(ISBLANK('Rate Calculations'!$J118),"",'Rate Calculations'!$J118)</f>
        <v>3.5000000000000003E-2</v>
      </c>
      <c r="X118" s="101">
        <f>IF(ISBLANK('Rate Calculations'!$X118),"",'Rate Calculations'!$X118)</f>
        <v>0</v>
      </c>
      <c r="Y118" s="101">
        <f>IF(ISBLANK('Rate Calculations'!$Y118),"",'Rate Calculations'!$Y118)</f>
        <v>0</v>
      </c>
      <c r="Z118" s="44">
        <f>IF(ISBLANK('Rate Calculations'!$Z118),"",'Rate Calculations'!$Z118)</f>
        <v>0</v>
      </c>
      <c r="AA118" s="44">
        <f>IF(ISBLANK('Rate Calculations'!$AA118),"",'Rate Calculations'!$AA118)</f>
        <v>0</v>
      </c>
      <c r="AB118" s="101">
        <f>IF(ISBLANK('Rate Calculations'!$AB118),"",'Rate Calculations'!$AB118)</f>
        <v>0</v>
      </c>
      <c r="AC118" s="163">
        <f>IF(ISBLANK('Rate Calculations'!$AC118),"",'Rate Calculations'!$AC118)</f>
        <v>0</v>
      </c>
      <c r="AD118" s="163">
        <f>IF(ISBLANK('Rate Calculations'!$AD118),"",'Rate Calculations'!$AD118)</f>
        <v>0</v>
      </c>
      <c r="AE118" s="44" t="e">
        <f>IF(ISBLANK('Rate Calculations'!$AE118),"",'Rate Calculations'!$AE118)</f>
        <v>#REF!</v>
      </c>
      <c r="AF118" s="160" t="e">
        <f>IF(ISBLANK('Rate Calculations'!$AF118),"",'Rate Calculations'!$AF118)</f>
        <v>#REF!</v>
      </c>
    </row>
    <row r="119" spans="1:32">
      <c r="A119" s="153" t="str">
        <f>IF(ISBLANK('Rate Calculations'!$A119),"",'Rate Calculations'!$A119)</f>
        <v xml:space="preserve"> </v>
      </c>
      <c r="B119" s="154" t="str">
        <f>IF(ISBLANK('Rate Calculations'!$B119),"",'Rate Calculations'!$B119)</f>
        <v xml:space="preserve">  </v>
      </c>
      <c r="C119" s="44" t="str">
        <f>IF(ISBLANK('Rate Calculations'!$G119),"",'Rate Calculations'!$G119)</f>
        <v/>
      </c>
      <c r="D119" s="377">
        <f>IF(ISBLANK('Rate Calculations'!$H119),"",'Rate Calculations'!$H119)</f>
        <v>1.7500000000000002E-2</v>
      </c>
      <c r="E119" s="44">
        <f>IF(ISBLANK('Rate Calculations'!$I119),"",'Rate Calculations'!$I119)</f>
        <v>0</v>
      </c>
      <c r="F119" s="45">
        <f>IF(ISBLANK('Rate Calculations'!$J119),"",'Rate Calculations'!$J119)</f>
        <v>3.5000000000000003E-2</v>
      </c>
      <c r="G119" s="44">
        <f>IF(ISBLANK('Rate Calculations'!$K119),"",'Rate Calculations'!$K119)</f>
        <v>0</v>
      </c>
      <c r="H119" s="377">
        <f>IF(ISBLANK('Rate Calculations'!$L119),"",'Rate Calculations'!$L119)</f>
        <v>0</v>
      </c>
      <c r="I119" s="377">
        <f>IF(ISBLANK('Rate Calculations'!$M119),"",'Rate Calculations'!$M119)</f>
        <v>0</v>
      </c>
      <c r="J119" s="24">
        <f>IF(ISBLANK('Rate Calculations'!$N119),"",'Rate Calculations'!$N119)</f>
        <v>0</v>
      </c>
      <c r="K119" s="24">
        <f>IF(ISBLANK('Rate Calculations'!$O119),"",'Rate Calculations'!$O119)</f>
        <v>0</v>
      </c>
      <c r="L119" s="46">
        <f>IF(ISBLANK('Rate Calculations'!$P119),"",'Rate Calculations'!$P119)</f>
        <v>0</v>
      </c>
      <c r="M119" s="158">
        <f>IF(ISBLANK('Rate Calculations'!$Q119),"",'Rate Calculations'!$Q119)</f>
        <v>0</v>
      </c>
      <c r="N119" s="158">
        <f>IF(ISBLANK('Rate Calculations'!$R119),"",'Rate Calculations'!$R119)</f>
        <v>0</v>
      </c>
      <c r="O119" s="24" t="e">
        <f>IF(ISBLANK('Rate Calculations'!$S119),"",'Rate Calculations'!$S119)</f>
        <v>#REF!</v>
      </c>
      <c r="P119" s="27" t="e">
        <f>IF(ISBLANK('Rate Calculations'!$U119),"",'Rate Calculations'!$T119)</f>
        <v>#REF!</v>
      </c>
      <c r="Q119" s="153" t="str">
        <f>IF(ISBLANK('Rate Calculations'!$A119),"",'Rate Calculations'!$A119)</f>
        <v xml:space="preserve"> </v>
      </c>
      <c r="R119" s="154" t="str">
        <f>IF(ISBLANK('Rate Calculations'!$B119),"",'Rate Calculations'!$B119)</f>
        <v xml:space="preserve">  </v>
      </c>
      <c r="S119" s="44">
        <f>IF(ISBLANK('Rate Calculations'!$U119),"",'Rate Calculations'!$U119)</f>
        <v>0</v>
      </c>
      <c r="T119" s="44">
        <f>IF(ISBLANK('Rate Calculations'!$V119),"",'Rate Calculations'!$V119)</f>
        <v>0</v>
      </c>
      <c r="U119" s="377">
        <f>IF(ISBLANK('Rate Calculations'!$H119),"",'Rate Calculations'!$H119)</f>
        <v>1.7500000000000002E-2</v>
      </c>
      <c r="V119" s="44">
        <f>IF(ISBLANK('Rate Calculations'!$W119),"",'Rate Calculations'!$W119)</f>
        <v>0</v>
      </c>
      <c r="W119" s="45">
        <f>IF(ISBLANK('Rate Calculations'!$J119),"",'Rate Calculations'!$J119)</f>
        <v>3.5000000000000003E-2</v>
      </c>
      <c r="X119" s="101">
        <f>IF(ISBLANK('Rate Calculations'!$X119),"",'Rate Calculations'!$X119)</f>
        <v>0</v>
      </c>
      <c r="Y119" s="101">
        <f>IF(ISBLANK('Rate Calculations'!$Y119),"",'Rate Calculations'!$Y119)</f>
        <v>0</v>
      </c>
      <c r="Z119" s="44">
        <f>IF(ISBLANK('Rate Calculations'!$Z119),"",'Rate Calculations'!$Z119)</f>
        <v>0</v>
      </c>
      <c r="AA119" s="44">
        <f>IF(ISBLANK('Rate Calculations'!$AA119),"",'Rate Calculations'!$AA119)</f>
        <v>0</v>
      </c>
      <c r="AB119" s="101">
        <f>IF(ISBLANK('Rate Calculations'!$AB119),"",'Rate Calculations'!$AB119)</f>
        <v>0</v>
      </c>
      <c r="AC119" s="163">
        <f>IF(ISBLANK('Rate Calculations'!$AC119),"",'Rate Calculations'!$AC119)</f>
        <v>0</v>
      </c>
      <c r="AD119" s="163">
        <f>IF(ISBLANK('Rate Calculations'!$AD119),"",'Rate Calculations'!$AD119)</f>
        <v>0</v>
      </c>
      <c r="AE119" s="44" t="e">
        <f>IF(ISBLANK('Rate Calculations'!$AE119),"",'Rate Calculations'!$AE119)</f>
        <v>#REF!</v>
      </c>
      <c r="AF119" s="160" t="e">
        <f>IF(ISBLANK('Rate Calculations'!$AF119),"",'Rate Calculations'!$AF119)</f>
        <v>#REF!</v>
      </c>
    </row>
    <row r="120" spans="1:32">
      <c r="A120" s="153" t="str">
        <f>IF(ISBLANK('Rate Calculations'!$A120),"",'Rate Calculations'!$A120)</f>
        <v xml:space="preserve"> </v>
      </c>
      <c r="B120" s="154" t="str">
        <f>IF(ISBLANK('Rate Calculations'!$B120),"",'Rate Calculations'!$B120)</f>
        <v xml:space="preserve">  </v>
      </c>
      <c r="C120" s="44" t="str">
        <f>IF(ISBLANK('Rate Calculations'!$G120),"",'Rate Calculations'!$G120)</f>
        <v/>
      </c>
      <c r="D120" s="377">
        <f>IF(ISBLANK('Rate Calculations'!$H120),"",'Rate Calculations'!$H120)</f>
        <v>1.7500000000000002E-2</v>
      </c>
      <c r="E120" s="44">
        <f>IF(ISBLANK('Rate Calculations'!$I120),"",'Rate Calculations'!$I120)</f>
        <v>0</v>
      </c>
      <c r="F120" s="45">
        <f>IF(ISBLANK('Rate Calculations'!$J120),"",'Rate Calculations'!$J120)</f>
        <v>3.5000000000000003E-2</v>
      </c>
      <c r="G120" s="44">
        <f>IF(ISBLANK('Rate Calculations'!$K120),"",'Rate Calculations'!$K120)</f>
        <v>0</v>
      </c>
      <c r="H120" s="377">
        <f>IF(ISBLANK('Rate Calculations'!$L120),"",'Rate Calculations'!$L120)</f>
        <v>0</v>
      </c>
      <c r="I120" s="377">
        <f>IF(ISBLANK('Rate Calculations'!$M120),"",'Rate Calculations'!$M120)</f>
        <v>0</v>
      </c>
      <c r="J120" s="24">
        <f>IF(ISBLANK('Rate Calculations'!$N120),"",'Rate Calculations'!$N120)</f>
        <v>0</v>
      </c>
      <c r="K120" s="24">
        <f>IF(ISBLANK('Rate Calculations'!$O120),"",'Rate Calculations'!$O120)</f>
        <v>0</v>
      </c>
      <c r="L120" s="46">
        <f>IF(ISBLANK('Rate Calculations'!$P120),"",'Rate Calculations'!$P120)</f>
        <v>0</v>
      </c>
      <c r="M120" s="158">
        <f>IF(ISBLANK('Rate Calculations'!$Q120),"",'Rate Calculations'!$Q120)</f>
        <v>0</v>
      </c>
      <c r="N120" s="158">
        <f>IF(ISBLANK('Rate Calculations'!$R120),"",'Rate Calculations'!$R120)</f>
        <v>0</v>
      </c>
      <c r="O120" s="24" t="e">
        <f>IF(ISBLANK('Rate Calculations'!$S120),"",'Rate Calculations'!$S120)</f>
        <v>#REF!</v>
      </c>
      <c r="P120" s="27" t="e">
        <f>IF(ISBLANK('Rate Calculations'!$U120),"",'Rate Calculations'!$T120)</f>
        <v>#REF!</v>
      </c>
      <c r="Q120" s="153" t="str">
        <f>IF(ISBLANK('Rate Calculations'!$A120),"",'Rate Calculations'!$A120)</f>
        <v xml:space="preserve"> </v>
      </c>
      <c r="R120" s="154" t="str">
        <f>IF(ISBLANK('Rate Calculations'!$B120),"",'Rate Calculations'!$B120)</f>
        <v xml:space="preserve">  </v>
      </c>
      <c r="S120" s="44">
        <f>IF(ISBLANK('Rate Calculations'!$U120),"",'Rate Calculations'!$U120)</f>
        <v>0</v>
      </c>
      <c r="T120" s="44">
        <f>IF(ISBLANK('Rate Calculations'!$V120),"",'Rate Calculations'!$V120)</f>
        <v>0</v>
      </c>
      <c r="U120" s="377">
        <f>IF(ISBLANK('Rate Calculations'!$H120),"",'Rate Calculations'!$H120)</f>
        <v>1.7500000000000002E-2</v>
      </c>
      <c r="V120" s="44">
        <f>IF(ISBLANK('Rate Calculations'!$W120),"",'Rate Calculations'!$W120)</f>
        <v>0</v>
      </c>
      <c r="W120" s="45">
        <f>IF(ISBLANK('Rate Calculations'!$J120),"",'Rate Calculations'!$J120)</f>
        <v>3.5000000000000003E-2</v>
      </c>
      <c r="X120" s="101">
        <f>IF(ISBLANK('Rate Calculations'!$X120),"",'Rate Calculations'!$X120)</f>
        <v>0</v>
      </c>
      <c r="Y120" s="101">
        <f>IF(ISBLANK('Rate Calculations'!$Y120),"",'Rate Calculations'!$Y120)</f>
        <v>0</v>
      </c>
      <c r="Z120" s="44">
        <f>IF(ISBLANK('Rate Calculations'!$Z120),"",'Rate Calculations'!$Z120)</f>
        <v>0</v>
      </c>
      <c r="AA120" s="44">
        <f>IF(ISBLANK('Rate Calculations'!$AA120),"",'Rate Calculations'!$AA120)</f>
        <v>0</v>
      </c>
      <c r="AB120" s="101">
        <f>IF(ISBLANK('Rate Calculations'!$AB120),"",'Rate Calculations'!$AB120)</f>
        <v>0</v>
      </c>
      <c r="AC120" s="163">
        <f>IF(ISBLANK('Rate Calculations'!$AC120),"",'Rate Calculations'!$AC120)</f>
        <v>0</v>
      </c>
      <c r="AD120" s="163">
        <f>IF(ISBLANK('Rate Calculations'!$AD120),"",'Rate Calculations'!$AD120)</f>
        <v>0</v>
      </c>
      <c r="AE120" s="44" t="e">
        <f>IF(ISBLANK('Rate Calculations'!$AE120),"",'Rate Calculations'!$AE120)</f>
        <v>#REF!</v>
      </c>
      <c r="AF120" s="160" t="e">
        <f>IF(ISBLANK('Rate Calculations'!$AF120),"",'Rate Calculations'!$AF120)</f>
        <v>#REF!</v>
      </c>
    </row>
    <row r="121" spans="1:32">
      <c r="A121" s="153" t="str">
        <f>IF(ISBLANK('Rate Calculations'!$A121),"",'Rate Calculations'!$A121)</f>
        <v xml:space="preserve"> </v>
      </c>
      <c r="B121" s="154" t="str">
        <f>IF(ISBLANK('Rate Calculations'!$B121),"",'Rate Calculations'!$B121)</f>
        <v xml:space="preserve">  </v>
      </c>
      <c r="C121" s="44" t="str">
        <f>IF(ISBLANK('Rate Calculations'!$G121),"",'Rate Calculations'!$G121)</f>
        <v/>
      </c>
      <c r="D121" s="377">
        <f>IF(ISBLANK('Rate Calculations'!$H121),"",'Rate Calculations'!$H121)</f>
        <v>1.7500000000000002E-2</v>
      </c>
      <c r="E121" s="44">
        <f>IF(ISBLANK('Rate Calculations'!$I121),"",'Rate Calculations'!$I121)</f>
        <v>0</v>
      </c>
      <c r="F121" s="45">
        <f>IF(ISBLANK('Rate Calculations'!$J121),"",'Rate Calculations'!$J121)</f>
        <v>3.5000000000000003E-2</v>
      </c>
      <c r="G121" s="44">
        <f>IF(ISBLANK('Rate Calculations'!$K121),"",'Rate Calculations'!$K121)</f>
        <v>0</v>
      </c>
      <c r="H121" s="377">
        <f>IF(ISBLANK('Rate Calculations'!$L121),"",'Rate Calculations'!$L121)</f>
        <v>0</v>
      </c>
      <c r="I121" s="377">
        <f>IF(ISBLANK('Rate Calculations'!$M121),"",'Rate Calculations'!$M121)</f>
        <v>0</v>
      </c>
      <c r="J121" s="24">
        <f>IF(ISBLANK('Rate Calculations'!$N121),"",'Rate Calculations'!$N121)</f>
        <v>0</v>
      </c>
      <c r="K121" s="24">
        <f>IF(ISBLANK('Rate Calculations'!$O121),"",'Rate Calculations'!$O121)</f>
        <v>0</v>
      </c>
      <c r="L121" s="46">
        <f>IF(ISBLANK('Rate Calculations'!$P121),"",'Rate Calculations'!$P121)</f>
        <v>0</v>
      </c>
      <c r="M121" s="158">
        <f>IF(ISBLANK('Rate Calculations'!$Q121),"",'Rate Calculations'!$Q121)</f>
        <v>0</v>
      </c>
      <c r="N121" s="158">
        <f>IF(ISBLANK('Rate Calculations'!$R121),"",'Rate Calculations'!$R121)</f>
        <v>0</v>
      </c>
      <c r="O121" s="24" t="e">
        <f>IF(ISBLANK('Rate Calculations'!$S121),"",'Rate Calculations'!$S121)</f>
        <v>#REF!</v>
      </c>
      <c r="P121" s="27" t="e">
        <f>IF(ISBLANK('Rate Calculations'!$U121),"",'Rate Calculations'!$T121)</f>
        <v>#REF!</v>
      </c>
      <c r="Q121" s="153" t="str">
        <f>IF(ISBLANK('Rate Calculations'!$A121),"",'Rate Calculations'!$A121)</f>
        <v xml:space="preserve"> </v>
      </c>
      <c r="R121" s="154" t="str">
        <f>IF(ISBLANK('Rate Calculations'!$B121),"",'Rate Calculations'!$B121)</f>
        <v xml:space="preserve">  </v>
      </c>
      <c r="S121" s="44">
        <f>IF(ISBLANK('Rate Calculations'!$U121),"",'Rate Calculations'!$U121)</f>
        <v>0</v>
      </c>
      <c r="T121" s="44">
        <f>IF(ISBLANK('Rate Calculations'!$V121),"",'Rate Calculations'!$V121)</f>
        <v>0</v>
      </c>
      <c r="U121" s="377">
        <f>IF(ISBLANK('Rate Calculations'!$H121),"",'Rate Calculations'!$H121)</f>
        <v>1.7500000000000002E-2</v>
      </c>
      <c r="V121" s="44">
        <f>IF(ISBLANK('Rate Calculations'!$W121),"",'Rate Calculations'!$W121)</f>
        <v>0</v>
      </c>
      <c r="W121" s="45">
        <f>IF(ISBLANK('Rate Calculations'!$J121),"",'Rate Calculations'!$J121)</f>
        <v>3.5000000000000003E-2</v>
      </c>
      <c r="X121" s="101">
        <f>IF(ISBLANK('Rate Calculations'!$X121),"",'Rate Calculations'!$X121)</f>
        <v>0</v>
      </c>
      <c r="Y121" s="101">
        <f>IF(ISBLANK('Rate Calculations'!$Y121),"",'Rate Calculations'!$Y121)</f>
        <v>0</v>
      </c>
      <c r="Z121" s="44">
        <f>IF(ISBLANK('Rate Calculations'!$Z121),"",'Rate Calculations'!$Z121)</f>
        <v>0</v>
      </c>
      <c r="AA121" s="44">
        <f>IF(ISBLANK('Rate Calculations'!$AA121),"",'Rate Calculations'!$AA121)</f>
        <v>0</v>
      </c>
      <c r="AB121" s="101">
        <f>IF(ISBLANK('Rate Calculations'!$AB121),"",'Rate Calculations'!$AB121)</f>
        <v>0</v>
      </c>
      <c r="AC121" s="163">
        <f>IF(ISBLANK('Rate Calculations'!$AC121),"",'Rate Calculations'!$AC121)</f>
        <v>0</v>
      </c>
      <c r="AD121" s="163">
        <f>IF(ISBLANK('Rate Calculations'!$AD121),"",'Rate Calculations'!$AD121)</f>
        <v>0</v>
      </c>
      <c r="AE121" s="44" t="e">
        <f>IF(ISBLANK('Rate Calculations'!$AE121),"",'Rate Calculations'!$AE121)</f>
        <v>#REF!</v>
      </c>
      <c r="AF121" s="160" t="e">
        <f>IF(ISBLANK('Rate Calculations'!$AF121),"",'Rate Calculations'!$AF121)</f>
        <v>#REF!</v>
      </c>
    </row>
    <row r="122" spans="1:32">
      <c r="A122" s="153" t="str">
        <f>IF(ISBLANK('Rate Calculations'!$A122),"",'Rate Calculations'!$A122)</f>
        <v xml:space="preserve"> </v>
      </c>
      <c r="B122" s="154" t="str">
        <f>IF(ISBLANK('Rate Calculations'!$B122),"",'Rate Calculations'!$B122)</f>
        <v xml:space="preserve">  </v>
      </c>
      <c r="C122" s="44" t="str">
        <f>IF(ISBLANK('Rate Calculations'!$G122),"",'Rate Calculations'!$G122)</f>
        <v/>
      </c>
      <c r="D122" s="377">
        <f>IF(ISBLANK('Rate Calculations'!$H122),"",'Rate Calculations'!$H122)</f>
        <v>1.7500000000000002E-2</v>
      </c>
      <c r="E122" s="44">
        <f>IF(ISBLANK('Rate Calculations'!$I122),"",'Rate Calculations'!$I122)</f>
        <v>0</v>
      </c>
      <c r="F122" s="45">
        <f>IF(ISBLANK('Rate Calculations'!$J122),"",'Rate Calculations'!$J122)</f>
        <v>3.5000000000000003E-2</v>
      </c>
      <c r="G122" s="44">
        <f>IF(ISBLANK('Rate Calculations'!$K122),"",'Rate Calculations'!$K122)</f>
        <v>0</v>
      </c>
      <c r="H122" s="377">
        <f>IF(ISBLANK('Rate Calculations'!$L122),"",'Rate Calculations'!$L122)</f>
        <v>0</v>
      </c>
      <c r="I122" s="377">
        <f>IF(ISBLANK('Rate Calculations'!$M122),"",'Rate Calculations'!$M122)</f>
        <v>0</v>
      </c>
      <c r="J122" s="24">
        <f>IF(ISBLANK('Rate Calculations'!$N122),"",'Rate Calculations'!$N122)</f>
        <v>0</v>
      </c>
      <c r="K122" s="24">
        <f>IF(ISBLANK('Rate Calculations'!$O122),"",'Rate Calculations'!$O122)</f>
        <v>0</v>
      </c>
      <c r="L122" s="46">
        <f>IF(ISBLANK('Rate Calculations'!$P122),"",'Rate Calculations'!$P122)</f>
        <v>0</v>
      </c>
      <c r="M122" s="158">
        <f>IF(ISBLANK('Rate Calculations'!$Q122),"",'Rate Calculations'!$Q122)</f>
        <v>0</v>
      </c>
      <c r="N122" s="158">
        <f>IF(ISBLANK('Rate Calculations'!$R122),"",'Rate Calculations'!$R122)</f>
        <v>0</v>
      </c>
      <c r="O122" s="24" t="e">
        <f>IF(ISBLANK('Rate Calculations'!$S122),"",'Rate Calculations'!$S122)</f>
        <v>#REF!</v>
      </c>
      <c r="P122" s="27" t="e">
        <f>IF(ISBLANK('Rate Calculations'!$U122),"",'Rate Calculations'!$T122)</f>
        <v>#REF!</v>
      </c>
      <c r="Q122" s="153" t="str">
        <f>IF(ISBLANK('Rate Calculations'!$A122),"",'Rate Calculations'!$A122)</f>
        <v xml:space="preserve"> </v>
      </c>
      <c r="R122" s="154" t="str">
        <f>IF(ISBLANK('Rate Calculations'!$B122),"",'Rate Calculations'!$B122)</f>
        <v xml:space="preserve">  </v>
      </c>
      <c r="S122" s="44">
        <f>IF(ISBLANK('Rate Calculations'!$U122),"",'Rate Calculations'!$U122)</f>
        <v>0</v>
      </c>
      <c r="T122" s="44">
        <f>IF(ISBLANK('Rate Calculations'!$V122),"",'Rate Calculations'!$V122)</f>
        <v>0</v>
      </c>
      <c r="U122" s="377">
        <f>IF(ISBLANK('Rate Calculations'!$H122),"",'Rate Calculations'!$H122)</f>
        <v>1.7500000000000002E-2</v>
      </c>
      <c r="V122" s="44">
        <f>IF(ISBLANK('Rate Calculations'!$W122),"",'Rate Calculations'!$W122)</f>
        <v>0</v>
      </c>
      <c r="W122" s="45">
        <f>IF(ISBLANK('Rate Calculations'!$J122),"",'Rate Calculations'!$J122)</f>
        <v>3.5000000000000003E-2</v>
      </c>
      <c r="X122" s="101">
        <f>IF(ISBLANK('Rate Calculations'!$X122),"",'Rate Calculations'!$X122)</f>
        <v>0</v>
      </c>
      <c r="Y122" s="101">
        <f>IF(ISBLANK('Rate Calculations'!$Y122),"",'Rate Calculations'!$Y122)</f>
        <v>0</v>
      </c>
      <c r="Z122" s="44">
        <f>IF(ISBLANK('Rate Calculations'!$Z122),"",'Rate Calculations'!$Z122)</f>
        <v>0</v>
      </c>
      <c r="AA122" s="44">
        <f>IF(ISBLANK('Rate Calculations'!$AA122),"",'Rate Calculations'!$AA122)</f>
        <v>0</v>
      </c>
      <c r="AB122" s="101">
        <f>IF(ISBLANK('Rate Calculations'!$AB122),"",'Rate Calculations'!$AB122)</f>
        <v>0</v>
      </c>
      <c r="AC122" s="163">
        <f>IF(ISBLANK('Rate Calculations'!$AC122),"",'Rate Calculations'!$AC122)</f>
        <v>0</v>
      </c>
      <c r="AD122" s="163">
        <f>IF(ISBLANK('Rate Calculations'!$AD122),"",'Rate Calculations'!$AD122)</f>
        <v>0</v>
      </c>
      <c r="AE122" s="44" t="e">
        <f>IF(ISBLANK('Rate Calculations'!$AE122),"",'Rate Calculations'!$AE122)</f>
        <v>#REF!</v>
      </c>
      <c r="AF122" s="160" t="e">
        <f>IF(ISBLANK('Rate Calculations'!$AF122),"",'Rate Calculations'!$AF122)</f>
        <v>#REF!</v>
      </c>
    </row>
    <row r="123" spans="1:32">
      <c r="A123" s="153" t="str">
        <f>IF(ISBLANK('Rate Calculations'!$A123),"",'Rate Calculations'!$A123)</f>
        <v xml:space="preserve"> </v>
      </c>
      <c r="B123" s="154" t="str">
        <f>IF(ISBLANK('Rate Calculations'!$B123),"",'Rate Calculations'!$B123)</f>
        <v xml:space="preserve">  </v>
      </c>
      <c r="C123" s="44" t="str">
        <f>IF(ISBLANK('Rate Calculations'!$G123),"",'Rate Calculations'!$G123)</f>
        <v/>
      </c>
      <c r="D123" s="377">
        <f>IF(ISBLANK('Rate Calculations'!$H123),"",'Rate Calculations'!$H123)</f>
        <v>1.7500000000000002E-2</v>
      </c>
      <c r="E123" s="44">
        <f>IF(ISBLANK('Rate Calculations'!$I123),"",'Rate Calculations'!$I123)</f>
        <v>0</v>
      </c>
      <c r="F123" s="45">
        <f>IF(ISBLANK('Rate Calculations'!$J123),"",'Rate Calculations'!$J123)</f>
        <v>3.5000000000000003E-2</v>
      </c>
      <c r="G123" s="44">
        <f>IF(ISBLANK('Rate Calculations'!$K123),"",'Rate Calculations'!$K123)</f>
        <v>0</v>
      </c>
      <c r="H123" s="377">
        <f>IF(ISBLANK('Rate Calculations'!$L123),"",'Rate Calculations'!$L123)</f>
        <v>0</v>
      </c>
      <c r="I123" s="377">
        <f>IF(ISBLANK('Rate Calculations'!$M123),"",'Rate Calculations'!$M123)</f>
        <v>0</v>
      </c>
      <c r="J123" s="24">
        <f>IF(ISBLANK('Rate Calculations'!$N123),"",'Rate Calculations'!$N123)</f>
        <v>0</v>
      </c>
      <c r="K123" s="24">
        <f>IF(ISBLANK('Rate Calculations'!$O123),"",'Rate Calculations'!$O123)</f>
        <v>0</v>
      </c>
      <c r="L123" s="46">
        <f>IF(ISBLANK('Rate Calculations'!$P123),"",'Rate Calculations'!$P123)</f>
        <v>0</v>
      </c>
      <c r="M123" s="158">
        <f>IF(ISBLANK('Rate Calculations'!$Q123),"",'Rate Calculations'!$Q123)</f>
        <v>0</v>
      </c>
      <c r="N123" s="158">
        <f>IF(ISBLANK('Rate Calculations'!$R123),"",'Rate Calculations'!$R123)</f>
        <v>0</v>
      </c>
      <c r="O123" s="24" t="e">
        <f>IF(ISBLANK('Rate Calculations'!$S123),"",'Rate Calculations'!$S123)</f>
        <v>#REF!</v>
      </c>
      <c r="P123" s="27" t="e">
        <f>IF(ISBLANK('Rate Calculations'!$U123),"",'Rate Calculations'!$T123)</f>
        <v>#REF!</v>
      </c>
      <c r="Q123" s="153" t="str">
        <f>IF(ISBLANK('Rate Calculations'!$A123),"",'Rate Calculations'!$A123)</f>
        <v xml:space="preserve"> </v>
      </c>
      <c r="R123" s="154" t="str">
        <f>IF(ISBLANK('Rate Calculations'!$B123),"",'Rate Calculations'!$B123)</f>
        <v xml:space="preserve">  </v>
      </c>
      <c r="S123" s="44">
        <f>IF(ISBLANK('Rate Calculations'!$U123),"",'Rate Calculations'!$U123)</f>
        <v>0</v>
      </c>
      <c r="T123" s="44">
        <f>IF(ISBLANK('Rate Calculations'!$V123),"",'Rate Calculations'!$V123)</f>
        <v>0</v>
      </c>
      <c r="U123" s="377">
        <f>IF(ISBLANK('Rate Calculations'!$H123),"",'Rate Calculations'!$H123)</f>
        <v>1.7500000000000002E-2</v>
      </c>
      <c r="V123" s="44">
        <f>IF(ISBLANK('Rate Calculations'!$W123),"",'Rate Calculations'!$W123)</f>
        <v>0</v>
      </c>
      <c r="W123" s="45">
        <f>IF(ISBLANK('Rate Calculations'!$J123),"",'Rate Calculations'!$J123)</f>
        <v>3.5000000000000003E-2</v>
      </c>
      <c r="X123" s="101">
        <f>IF(ISBLANK('Rate Calculations'!$X123),"",'Rate Calculations'!$X123)</f>
        <v>0</v>
      </c>
      <c r="Y123" s="101">
        <f>IF(ISBLANK('Rate Calculations'!$Y123),"",'Rate Calculations'!$Y123)</f>
        <v>0</v>
      </c>
      <c r="Z123" s="44">
        <f>IF(ISBLANK('Rate Calculations'!$Z123),"",'Rate Calculations'!$Z123)</f>
        <v>0</v>
      </c>
      <c r="AA123" s="44">
        <f>IF(ISBLANK('Rate Calculations'!$AA123),"",'Rate Calculations'!$AA123)</f>
        <v>0</v>
      </c>
      <c r="AB123" s="101">
        <f>IF(ISBLANK('Rate Calculations'!$AB123),"",'Rate Calculations'!$AB123)</f>
        <v>0</v>
      </c>
      <c r="AC123" s="163">
        <f>IF(ISBLANK('Rate Calculations'!$AC123),"",'Rate Calculations'!$AC123)</f>
        <v>0</v>
      </c>
      <c r="AD123" s="163">
        <f>IF(ISBLANK('Rate Calculations'!$AD123),"",'Rate Calculations'!$AD123)</f>
        <v>0</v>
      </c>
      <c r="AE123" s="44" t="e">
        <f>IF(ISBLANK('Rate Calculations'!$AE123),"",'Rate Calculations'!$AE123)</f>
        <v>#REF!</v>
      </c>
      <c r="AF123" s="160" t="e">
        <f>IF(ISBLANK('Rate Calculations'!$AF123),"",'Rate Calculations'!$AF123)</f>
        <v>#REF!</v>
      </c>
    </row>
    <row r="124" spans="1:32">
      <c r="A124" s="153" t="str">
        <f>IF(ISBLANK('Rate Calculations'!$A124),"",'Rate Calculations'!$A124)</f>
        <v xml:space="preserve"> </v>
      </c>
      <c r="B124" s="154" t="str">
        <f>IF(ISBLANK('Rate Calculations'!$B124),"",'Rate Calculations'!$B124)</f>
        <v xml:space="preserve">  </v>
      </c>
      <c r="C124" s="44" t="str">
        <f>IF(ISBLANK('Rate Calculations'!$G124),"",'Rate Calculations'!$G124)</f>
        <v/>
      </c>
      <c r="D124" s="377">
        <f>IF(ISBLANK('Rate Calculations'!$H124),"",'Rate Calculations'!$H124)</f>
        <v>1.7500000000000002E-2</v>
      </c>
      <c r="E124" s="44">
        <f>IF(ISBLANK('Rate Calculations'!$I124),"",'Rate Calculations'!$I124)</f>
        <v>0</v>
      </c>
      <c r="F124" s="45">
        <f>IF(ISBLANK('Rate Calculations'!$J124),"",'Rate Calculations'!$J124)</f>
        <v>3.5000000000000003E-2</v>
      </c>
      <c r="G124" s="44">
        <f>IF(ISBLANK('Rate Calculations'!$K124),"",'Rate Calculations'!$K124)</f>
        <v>0</v>
      </c>
      <c r="H124" s="377">
        <f>IF(ISBLANK('Rate Calculations'!$L124),"",'Rate Calculations'!$L124)</f>
        <v>0</v>
      </c>
      <c r="I124" s="377">
        <f>IF(ISBLANK('Rate Calculations'!$M124),"",'Rate Calculations'!$M124)</f>
        <v>0</v>
      </c>
      <c r="J124" s="24">
        <f>IF(ISBLANK('Rate Calculations'!$N124),"",'Rate Calculations'!$N124)</f>
        <v>0</v>
      </c>
      <c r="K124" s="24">
        <f>IF(ISBLANK('Rate Calculations'!$O124),"",'Rate Calculations'!$O124)</f>
        <v>0</v>
      </c>
      <c r="L124" s="46">
        <f>IF(ISBLANK('Rate Calculations'!$P124),"",'Rate Calculations'!$P124)</f>
        <v>0</v>
      </c>
      <c r="M124" s="158">
        <f>IF(ISBLANK('Rate Calculations'!$Q124),"",'Rate Calculations'!$Q124)</f>
        <v>0</v>
      </c>
      <c r="N124" s="158">
        <f>IF(ISBLANK('Rate Calculations'!$R124),"",'Rate Calculations'!$R124)</f>
        <v>0</v>
      </c>
      <c r="O124" s="24" t="e">
        <f>IF(ISBLANK('Rate Calculations'!$S124),"",'Rate Calculations'!$S124)</f>
        <v>#REF!</v>
      </c>
      <c r="P124" s="27" t="e">
        <f>IF(ISBLANK('Rate Calculations'!$U124),"",'Rate Calculations'!$T124)</f>
        <v>#REF!</v>
      </c>
      <c r="Q124" s="153" t="str">
        <f>IF(ISBLANK('Rate Calculations'!$A124),"",'Rate Calculations'!$A124)</f>
        <v xml:space="preserve"> </v>
      </c>
      <c r="R124" s="154" t="str">
        <f>IF(ISBLANK('Rate Calculations'!$B124),"",'Rate Calculations'!$B124)</f>
        <v xml:space="preserve">  </v>
      </c>
      <c r="S124" s="44">
        <f>IF(ISBLANK('Rate Calculations'!$U124),"",'Rate Calculations'!$U124)</f>
        <v>0</v>
      </c>
      <c r="T124" s="44">
        <f>IF(ISBLANK('Rate Calculations'!$V124),"",'Rate Calculations'!$V124)</f>
        <v>0</v>
      </c>
      <c r="U124" s="377">
        <f>IF(ISBLANK('Rate Calculations'!$H124),"",'Rate Calculations'!$H124)</f>
        <v>1.7500000000000002E-2</v>
      </c>
      <c r="V124" s="44">
        <f>IF(ISBLANK('Rate Calculations'!$W124),"",'Rate Calculations'!$W124)</f>
        <v>0</v>
      </c>
      <c r="W124" s="45">
        <f>IF(ISBLANK('Rate Calculations'!$J124),"",'Rate Calculations'!$J124)</f>
        <v>3.5000000000000003E-2</v>
      </c>
      <c r="X124" s="101">
        <f>IF(ISBLANK('Rate Calculations'!$X124),"",'Rate Calculations'!$X124)</f>
        <v>0</v>
      </c>
      <c r="Y124" s="101">
        <f>IF(ISBLANK('Rate Calculations'!$Y124),"",'Rate Calculations'!$Y124)</f>
        <v>0</v>
      </c>
      <c r="Z124" s="44">
        <f>IF(ISBLANK('Rate Calculations'!$Z124),"",'Rate Calculations'!$Z124)</f>
        <v>0</v>
      </c>
      <c r="AA124" s="44">
        <f>IF(ISBLANK('Rate Calculations'!$AA124),"",'Rate Calculations'!$AA124)</f>
        <v>0</v>
      </c>
      <c r="AB124" s="101">
        <f>IF(ISBLANK('Rate Calculations'!$AB124),"",'Rate Calculations'!$AB124)</f>
        <v>0</v>
      </c>
      <c r="AC124" s="163">
        <f>IF(ISBLANK('Rate Calculations'!$AC124),"",'Rate Calculations'!$AC124)</f>
        <v>0</v>
      </c>
      <c r="AD124" s="163">
        <f>IF(ISBLANK('Rate Calculations'!$AD124),"",'Rate Calculations'!$AD124)</f>
        <v>0</v>
      </c>
      <c r="AE124" s="44" t="e">
        <f>IF(ISBLANK('Rate Calculations'!$AE124),"",'Rate Calculations'!$AE124)</f>
        <v>#REF!</v>
      </c>
      <c r="AF124" s="160" t="e">
        <f>IF(ISBLANK('Rate Calculations'!$AF124),"",'Rate Calculations'!$AF124)</f>
        <v>#REF!</v>
      </c>
    </row>
    <row r="125" spans="1:32">
      <c r="A125" s="153" t="str">
        <f>IF(ISBLANK('Rate Calculations'!$A125),"",'Rate Calculations'!$A125)</f>
        <v xml:space="preserve"> </v>
      </c>
      <c r="B125" s="154" t="str">
        <f>IF(ISBLANK('Rate Calculations'!$B125),"",'Rate Calculations'!$B125)</f>
        <v xml:space="preserve">  </v>
      </c>
      <c r="C125" s="44" t="str">
        <f>IF(ISBLANK('Rate Calculations'!$G125),"",'Rate Calculations'!$G125)</f>
        <v/>
      </c>
      <c r="D125" s="377">
        <f>IF(ISBLANK('Rate Calculations'!$H125),"",'Rate Calculations'!$H125)</f>
        <v>1.7500000000000002E-2</v>
      </c>
      <c r="E125" s="44">
        <f>IF(ISBLANK('Rate Calculations'!$I125),"",'Rate Calculations'!$I125)</f>
        <v>0</v>
      </c>
      <c r="F125" s="45">
        <f>IF(ISBLANK('Rate Calculations'!$J125),"",'Rate Calculations'!$J125)</f>
        <v>3.5000000000000003E-2</v>
      </c>
      <c r="G125" s="44">
        <f>IF(ISBLANK('Rate Calculations'!$K125),"",'Rate Calculations'!$K125)</f>
        <v>0</v>
      </c>
      <c r="H125" s="377">
        <f>IF(ISBLANK('Rate Calculations'!$L125),"",'Rate Calculations'!$L125)</f>
        <v>0</v>
      </c>
      <c r="I125" s="377">
        <f>IF(ISBLANK('Rate Calculations'!$M125),"",'Rate Calculations'!$M125)</f>
        <v>0</v>
      </c>
      <c r="J125" s="24">
        <f>IF(ISBLANK('Rate Calculations'!$N125),"",'Rate Calculations'!$N125)</f>
        <v>0</v>
      </c>
      <c r="K125" s="24">
        <f>IF(ISBLANK('Rate Calculations'!$O125),"",'Rate Calculations'!$O125)</f>
        <v>0</v>
      </c>
      <c r="L125" s="46">
        <f>IF(ISBLANK('Rate Calculations'!$P125),"",'Rate Calculations'!$P125)</f>
        <v>0</v>
      </c>
      <c r="M125" s="158">
        <f>IF(ISBLANK('Rate Calculations'!$Q125),"",'Rate Calculations'!$Q125)</f>
        <v>0</v>
      </c>
      <c r="N125" s="158">
        <f>IF(ISBLANK('Rate Calculations'!$R125),"",'Rate Calculations'!$R125)</f>
        <v>0</v>
      </c>
      <c r="O125" s="24" t="e">
        <f>IF(ISBLANK('Rate Calculations'!$S125),"",'Rate Calculations'!$S125)</f>
        <v>#REF!</v>
      </c>
      <c r="P125" s="27" t="e">
        <f>IF(ISBLANK('Rate Calculations'!$U125),"",'Rate Calculations'!$T125)</f>
        <v>#REF!</v>
      </c>
      <c r="Q125" s="153" t="str">
        <f>IF(ISBLANK('Rate Calculations'!$A125),"",'Rate Calculations'!$A125)</f>
        <v xml:space="preserve"> </v>
      </c>
      <c r="R125" s="154" t="str">
        <f>IF(ISBLANK('Rate Calculations'!$B125),"",'Rate Calculations'!$B125)</f>
        <v xml:space="preserve">  </v>
      </c>
      <c r="S125" s="44">
        <f>IF(ISBLANK('Rate Calculations'!$U125),"",'Rate Calculations'!$U125)</f>
        <v>0</v>
      </c>
      <c r="T125" s="44">
        <f>IF(ISBLANK('Rate Calculations'!$V125),"",'Rate Calculations'!$V125)</f>
        <v>0</v>
      </c>
      <c r="U125" s="377">
        <f>IF(ISBLANK('Rate Calculations'!$H125),"",'Rate Calculations'!$H125)</f>
        <v>1.7500000000000002E-2</v>
      </c>
      <c r="V125" s="44">
        <f>IF(ISBLANK('Rate Calculations'!$W125),"",'Rate Calculations'!$W125)</f>
        <v>0</v>
      </c>
      <c r="W125" s="45">
        <f>IF(ISBLANK('Rate Calculations'!$J125),"",'Rate Calculations'!$J125)</f>
        <v>3.5000000000000003E-2</v>
      </c>
      <c r="X125" s="101">
        <f>IF(ISBLANK('Rate Calculations'!$X125),"",'Rate Calculations'!$X125)</f>
        <v>0</v>
      </c>
      <c r="Y125" s="101">
        <f>IF(ISBLANK('Rate Calculations'!$Y125),"",'Rate Calculations'!$Y125)</f>
        <v>0</v>
      </c>
      <c r="Z125" s="44">
        <f>IF(ISBLANK('Rate Calculations'!$Z125),"",'Rate Calculations'!$Z125)</f>
        <v>0</v>
      </c>
      <c r="AA125" s="44">
        <f>IF(ISBLANK('Rate Calculations'!$AA125),"",'Rate Calculations'!$AA125)</f>
        <v>0</v>
      </c>
      <c r="AB125" s="101">
        <f>IF(ISBLANK('Rate Calculations'!$AB125),"",'Rate Calculations'!$AB125)</f>
        <v>0</v>
      </c>
      <c r="AC125" s="163">
        <f>IF(ISBLANK('Rate Calculations'!$AC125),"",'Rate Calculations'!$AC125)</f>
        <v>0</v>
      </c>
      <c r="AD125" s="163">
        <f>IF(ISBLANK('Rate Calculations'!$AD125),"",'Rate Calculations'!$AD125)</f>
        <v>0</v>
      </c>
      <c r="AE125" s="44" t="e">
        <f>IF(ISBLANK('Rate Calculations'!$AE125),"",'Rate Calculations'!$AE125)</f>
        <v>#REF!</v>
      </c>
      <c r="AF125" s="160" t="e">
        <f>IF(ISBLANK('Rate Calculations'!$AF125),"",'Rate Calculations'!$AF125)</f>
        <v>#REF!</v>
      </c>
    </row>
    <row r="126" spans="1:32">
      <c r="A126" s="153" t="str">
        <f>IF(ISBLANK('Rate Calculations'!$A126),"",'Rate Calculations'!$A126)</f>
        <v xml:space="preserve"> </v>
      </c>
      <c r="B126" s="154" t="str">
        <f>IF(ISBLANK('Rate Calculations'!$B126),"",'Rate Calculations'!$B126)</f>
        <v xml:space="preserve">  </v>
      </c>
      <c r="C126" s="44" t="str">
        <f>IF(ISBLANK('Rate Calculations'!$G126),"",'Rate Calculations'!$G126)</f>
        <v/>
      </c>
      <c r="D126" s="377">
        <f>IF(ISBLANK('Rate Calculations'!$H126),"",'Rate Calculations'!$H126)</f>
        <v>1.7500000000000002E-2</v>
      </c>
      <c r="E126" s="44">
        <f>IF(ISBLANK('Rate Calculations'!$I126),"",'Rate Calculations'!$I126)</f>
        <v>0</v>
      </c>
      <c r="F126" s="45">
        <f>IF(ISBLANK('Rate Calculations'!$J126),"",'Rate Calculations'!$J126)</f>
        <v>3.5000000000000003E-2</v>
      </c>
      <c r="G126" s="44">
        <f>IF(ISBLANK('Rate Calculations'!$K126),"",'Rate Calculations'!$K126)</f>
        <v>0</v>
      </c>
      <c r="H126" s="377">
        <f>IF(ISBLANK('Rate Calculations'!$L126),"",'Rate Calculations'!$L126)</f>
        <v>0</v>
      </c>
      <c r="I126" s="377">
        <f>IF(ISBLANK('Rate Calculations'!$M126),"",'Rate Calculations'!$M126)</f>
        <v>0</v>
      </c>
      <c r="J126" s="24">
        <f>IF(ISBLANK('Rate Calculations'!$N126),"",'Rate Calculations'!$N126)</f>
        <v>0</v>
      </c>
      <c r="K126" s="24">
        <f>IF(ISBLANK('Rate Calculations'!$O126),"",'Rate Calculations'!$O126)</f>
        <v>0</v>
      </c>
      <c r="L126" s="46">
        <f>IF(ISBLANK('Rate Calculations'!$P126),"",'Rate Calculations'!$P126)</f>
        <v>0</v>
      </c>
      <c r="M126" s="158">
        <f>IF(ISBLANK('Rate Calculations'!$Q126),"",'Rate Calculations'!$Q126)</f>
        <v>0</v>
      </c>
      <c r="N126" s="158">
        <f>IF(ISBLANK('Rate Calculations'!$R126),"",'Rate Calculations'!$R126)</f>
        <v>0</v>
      </c>
      <c r="O126" s="24" t="e">
        <f>IF(ISBLANK('Rate Calculations'!$S126),"",'Rate Calculations'!$S126)</f>
        <v>#REF!</v>
      </c>
      <c r="P126" s="27" t="e">
        <f>IF(ISBLANK('Rate Calculations'!$U126),"",'Rate Calculations'!$T126)</f>
        <v>#REF!</v>
      </c>
      <c r="Q126" s="153" t="str">
        <f>IF(ISBLANK('Rate Calculations'!$A126),"",'Rate Calculations'!$A126)</f>
        <v xml:space="preserve"> </v>
      </c>
      <c r="R126" s="154" t="str">
        <f>IF(ISBLANK('Rate Calculations'!$B126),"",'Rate Calculations'!$B126)</f>
        <v xml:space="preserve">  </v>
      </c>
      <c r="S126" s="44">
        <f>IF(ISBLANK('Rate Calculations'!$U126),"",'Rate Calculations'!$U126)</f>
        <v>0</v>
      </c>
      <c r="T126" s="44">
        <f>IF(ISBLANK('Rate Calculations'!$V126),"",'Rate Calculations'!$V126)</f>
        <v>0</v>
      </c>
      <c r="U126" s="377">
        <f>IF(ISBLANK('Rate Calculations'!$H126),"",'Rate Calculations'!$H126)</f>
        <v>1.7500000000000002E-2</v>
      </c>
      <c r="V126" s="44">
        <f>IF(ISBLANK('Rate Calculations'!$W126),"",'Rate Calculations'!$W126)</f>
        <v>0</v>
      </c>
      <c r="W126" s="45">
        <f>IF(ISBLANK('Rate Calculations'!$J126),"",'Rate Calculations'!$J126)</f>
        <v>3.5000000000000003E-2</v>
      </c>
      <c r="X126" s="101">
        <f>IF(ISBLANK('Rate Calculations'!$X126),"",'Rate Calculations'!$X126)</f>
        <v>0</v>
      </c>
      <c r="Y126" s="101">
        <f>IF(ISBLANK('Rate Calculations'!$Y126),"",'Rate Calculations'!$Y126)</f>
        <v>0</v>
      </c>
      <c r="Z126" s="44">
        <f>IF(ISBLANK('Rate Calculations'!$Z126),"",'Rate Calculations'!$Z126)</f>
        <v>0</v>
      </c>
      <c r="AA126" s="44">
        <f>IF(ISBLANK('Rate Calculations'!$AA126),"",'Rate Calculations'!$AA126)</f>
        <v>0</v>
      </c>
      <c r="AB126" s="101">
        <f>IF(ISBLANK('Rate Calculations'!$AB126),"",'Rate Calculations'!$AB126)</f>
        <v>0</v>
      </c>
      <c r="AC126" s="163">
        <f>IF(ISBLANK('Rate Calculations'!$AC126),"",'Rate Calculations'!$AC126)</f>
        <v>0</v>
      </c>
      <c r="AD126" s="163">
        <f>IF(ISBLANK('Rate Calculations'!$AD126),"",'Rate Calculations'!$AD126)</f>
        <v>0</v>
      </c>
      <c r="AE126" s="44" t="e">
        <f>IF(ISBLANK('Rate Calculations'!$AE126),"",'Rate Calculations'!$AE126)</f>
        <v>#REF!</v>
      </c>
      <c r="AF126" s="160" t="e">
        <f>IF(ISBLANK('Rate Calculations'!$AF126),"",'Rate Calculations'!$AF126)</f>
        <v>#REF!</v>
      </c>
    </row>
    <row r="127" spans="1:32">
      <c r="A127" s="153" t="str">
        <f>IF(ISBLANK('Rate Calculations'!$A127),"",'Rate Calculations'!$A127)</f>
        <v xml:space="preserve"> </v>
      </c>
      <c r="B127" s="154" t="str">
        <f>IF(ISBLANK('Rate Calculations'!$B127),"",'Rate Calculations'!$B127)</f>
        <v xml:space="preserve">  </v>
      </c>
      <c r="C127" s="44" t="str">
        <f>IF(ISBLANK('Rate Calculations'!$G127),"",'Rate Calculations'!$G127)</f>
        <v/>
      </c>
      <c r="D127" s="377">
        <f>IF(ISBLANK('Rate Calculations'!$H127),"",'Rate Calculations'!$H127)</f>
        <v>1.7500000000000002E-2</v>
      </c>
      <c r="E127" s="44">
        <f>IF(ISBLANK('Rate Calculations'!$I127),"",'Rate Calculations'!$I127)</f>
        <v>0</v>
      </c>
      <c r="F127" s="45">
        <f>IF(ISBLANK('Rate Calculations'!$J127),"",'Rate Calculations'!$J127)</f>
        <v>3.5000000000000003E-2</v>
      </c>
      <c r="G127" s="44">
        <f>IF(ISBLANK('Rate Calculations'!$K127),"",'Rate Calculations'!$K127)</f>
        <v>0</v>
      </c>
      <c r="H127" s="377">
        <f>IF(ISBLANK('Rate Calculations'!$L127),"",'Rate Calculations'!$L127)</f>
        <v>0</v>
      </c>
      <c r="I127" s="377">
        <f>IF(ISBLANK('Rate Calculations'!$M127),"",'Rate Calculations'!$M127)</f>
        <v>0</v>
      </c>
      <c r="J127" s="24">
        <f>IF(ISBLANK('Rate Calculations'!$N127),"",'Rate Calculations'!$N127)</f>
        <v>0</v>
      </c>
      <c r="K127" s="24">
        <f>IF(ISBLANK('Rate Calculations'!$O127),"",'Rate Calculations'!$O127)</f>
        <v>0</v>
      </c>
      <c r="L127" s="46">
        <f>IF(ISBLANK('Rate Calculations'!$P127),"",'Rate Calculations'!$P127)</f>
        <v>0</v>
      </c>
      <c r="M127" s="158">
        <f>IF(ISBLANK('Rate Calculations'!$Q127),"",'Rate Calculations'!$Q127)</f>
        <v>0</v>
      </c>
      <c r="N127" s="158">
        <f>IF(ISBLANK('Rate Calculations'!$R127),"",'Rate Calculations'!$R127)</f>
        <v>0</v>
      </c>
      <c r="O127" s="24" t="e">
        <f>IF(ISBLANK('Rate Calculations'!$S127),"",'Rate Calculations'!$S127)</f>
        <v>#REF!</v>
      </c>
      <c r="P127" s="27" t="e">
        <f>IF(ISBLANK('Rate Calculations'!$U127),"",'Rate Calculations'!$T127)</f>
        <v>#REF!</v>
      </c>
      <c r="Q127" s="153" t="str">
        <f>IF(ISBLANK('Rate Calculations'!$A127),"",'Rate Calculations'!$A127)</f>
        <v xml:space="preserve"> </v>
      </c>
      <c r="R127" s="154" t="str">
        <f>IF(ISBLANK('Rate Calculations'!$B127),"",'Rate Calculations'!$B127)</f>
        <v xml:space="preserve">  </v>
      </c>
      <c r="S127" s="44">
        <f>IF(ISBLANK('Rate Calculations'!$U127),"",'Rate Calculations'!$U127)</f>
        <v>0</v>
      </c>
      <c r="T127" s="44">
        <f>IF(ISBLANK('Rate Calculations'!$V127),"",'Rate Calculations'!$V127)</f>
        <v>0</v>
      </c>
      <c r="U127" s="377">
        <f>IF(ISBLANK('Rate Calculations'!$H127),"",'Rate Calculations'!$H127)</f>
        <v>1.7500000000000002E-2</v>
      </c>
      <c r="V127" s="44">
        <f>IF(ISBLANK('Rate Calculations'!$W127),"",'Rate Calculations'!$W127)</f>
        <v>0</v>
      </c>
      <c r="W127" s="45">
        <f>IF(ISBLANK('Rate Calculations'!$J127),"",'Rate Calculations'!$J127)</f>
        <v>3.5000000000000003E-2</v>
      </c>
      <c r="X127" s="101">
        <f>IF(ISBLANK('Rate Calculations'!$X127),"",'Rate Calculations'!$X127)</f>
        <v>0</v>
      </c>
      <c r="Y127" s="101">
        <f>IF(ISBLANK('Rate Calculations'!$Y127),"",'Rate Calculations'!$Y127)</f>
        <v>0</v>
      </c>
      <c r="Z127" s="44">
        <f>IF(ISBLANK('Rate Calculations'!$Z127),"",'Rate Calculations'!$Z127)</f>
        <v>0</v>
      </c>
      <c r="AA127" s="44">
        <f>IF(ISBLANK('Rate Calculations'!$AA127),"",'Rate Calculations'!$AA127)</f>
        <v>0</v>
      </c>
      <c r="AB127" s="101">
        <f>IF(ISBLANK('Rate Calculations'!$AB127),"",'Rate Calculations'!$AB127)</f>
        <v>0</v>
      </c>
      <c r="AC127" s="163">
        <f>IF(ISBLANK('Rate Calculations'!$AC127),"",'Rate Calculations'!$AC127)</f>
        <v>0</v>
      </c>
      <c r="AD127" s="163">
        <f>IF(ISBLANK('Rate Calculations'!$AD127),"",'Rate Calculations'!$AD127)</f>
        <v>0</v>
      </c>
      <c r="AE127" s="44" t="e">
        <f>IF(ISBLANK('Rate Calculations'!$AE127),"",'Rate Calculations'!$AE127)</f>
        <v>#REF!</v>
      </c>
      <c r="AF127" s="160" t="e">
        <f>IF(ISBLANK('Rate Calculations'!$AF127),"",'Rate Calculations'!$AF127)</f>
        <v>#REF!</v>
      </c>
    </row>
    <row r="128" spans="1:32">
      <c r="A128" s="153" t="str">
        <f>IF(ISBLANK('Rate Calculations'!$A128),"",'Rate Calculations'!$A128)</f>
        <v xml:space="preserve"> </v>
      </c>
      <c r="B128" s="154" t="str">
        <f>IF(ISBLANK('Rate Calculations'!$B128),"",'Rate Calculations'!$B128)</f>
        <v xml:space="preserve">  </v>
      </c>
      <c r="C128" s="44" t="str">
        <f>IF(ISBLANK('Rate Calculations'!$G128),"",'Rate Calculations'!$G128)</f>
        <v/>
      </c>
      <c r="D128" s="377">
        <f>IF(ISBLANK('Rate Calculations'!$H128),"",'Rate Calculations'!$H128)</f>
        <v>1.7500000000000002E-2</v>
      </c>
      <c r="E128" s="44">
        <f>IF(ISBLANK('Rate Calculations'!$I128),"",'Rate Calculations'!$I128)</f>
        <v>0</v>
      </c>
      <c r="F128" s="45">
        <f>IF(ISBLANK('Rate Calculations'!$J128),"",'Rate Calculations'!$J128)</f>
        <v>3.5000000000000003E-2</v>
      </c>
      <c r="G128" s="44">
        <f>IF(ISBLANK('Rate Calculations'!$K128),"",'Rate Calculations'!$K128)</f>
        <v>0</v>
      </c>
      <c r="H128" s="377">
        <f>IF(ISBLANK('Rate Calculations'!$L128),"",'Rate Calculations'!$L128)</f>
        <v>0</v>
      </c>
      <c r="I128" s="377">
        <f>IF(ISBLANK('Rate Calculations'!$M128),"",'Rate Calculations'!$M128)</f>
        <v>0</v>
      </c>
      <c r="J128" s="24">
        <f>IF(ISBLANK('Rate Calculations'!$N128),"",'Rate Calculations'!$N128)</f>
        <v>0</v>
      </c>
      <c r="K128" s="24">
        <f>IF(ISBLANK('Rate Calculations'!$O128),"",'Rate Calculations'!$O128)</f>
        <v>0</v>
      </c>
      <c r="L128" s="46">
        <f>IF(ISBLANK('Rate Calculations'!$P128),"",'Rate Calculations'!$P128)</f>
        <v>0</v>
      </c>
      <c r="M128" s="158">
        <f>IF(ISBLANK('Rate Calculations'!$Q128),"",'Rate Calculations'!$Q128)</f>
        <v>0</v>
      </c>
      <c r="N128" s="158">
        <f>IF(ISBLANK('Rate Calculations'!$R128),"",'Rate Calculations'!$R128)</f>
        <v>0</v>
      </c>
      <c r="O128" s="24" t="e">
        <f>IF(ISBLANK('Rate Calculations'!$S128),"",'Rate Calculations'!$S128)</f>
        <v>#REF!</v>
      </c>
      <c r="P128" s="27" t="e">
        <f>IF(ISBLANK('Rate Calculations'!$U128),"",'Rate Calculations'!$T128)</f>
        <v>#REF!</v>
      </c>
      <c r="Q128" s="153" t="str">
        <f>IF(ISBLANK('Rate Calculations'!$A128),"",'Rate Calculations'!$A128)</f>
        <v xml:space="preserve"> </v>
      </c>
      <c r="R128" s="154" t="str">
        <f>IF(ISBLANK('Rate Calculations'!$B128),"",'Rate Calculations'!$B128)</f>
        <v xml:space="preserve">  </v>
      </c>
      <c r="S128" s="44">
        <f>IF(ISBLANK('Rate Calculations'!$U128),"",'Rate Calculations'!$U128)</f>
        <v>0</v>
      </c>
      <c r="T128" s="44">
        <f>IF(ISBLANK('Rate Calculations'!$V128),"",'Rate Calculations'!$V128)</f>
        <v>0</v>
      </c>
      <c r="U128" s="377">
        <f>IF(ISBLANK('Rate Calculations'!$H128),"",'Rate Calculations'!$H128)</f>
        <v>1.7500000000000002E-2</v>
      </c>
      <c r="V128" s="44">
        <f>IF(ISBLANK('Rate Calculations'!$W128),"",'Rate Calculations'!$W128)</f>
        <v>0</v>
      </c>
      <c r="W128" s="45">
        <f>IF(ISBLANK('Rate Calculations'!$J128),"",'Rate Calculations'!$J128)</f>
        <v>3.5000000000000003E-2</v>
      </c>
      <c r="X128" s="101">
        <f>IF(ISBLANK('Rate Calculations'!$X128),"",'Rate Calculations'!$X128)</f>
        <v>0</v>
      </c>
      <c r="Y128" s="101">
        <f>IF(ISBLANK('Rate Calculations'!$Y128),"",'Rate Calculations'!$Y128)</f>
        <v>0</v>
      </c>
      <c r="Z128" s="44">
        <f>IF(ISBLANK('Rate Calculations'!$Z128),"",'Rate Calculations'!$Z128)</f>
        <v>0</v>
      </c>
      <c r="AA128" s="44">
        <f>IF(ISBLANK('Rate Calculations'!$AA128),"",'Rate Calculations'!$AA128)</f>
        <v>0</v>
      </c>
      <c r="AB128" s="101">
        <f>IF(ISBLANK('Rate Calculations'!$AB128),"",'Rate Calculations'!$AB128)</f>
        <v>0</v>
      </c>
      <c r="AC128" s="163">
        <f>IF(ISBLANK('Rate Calculations'!$AC128),"",'Rate Calculations'!$AC128)</f>
        <v>0</v>
      </c>
      <c r="AD128" s="163">
        <f>IF(ISBLANK('Rate Calculations'!$AD128),"",'Rate Calculations'!$AD128)</f>
        <v>0</v>
      </c>
      <c r="AE128" s="44" t="e">
        <f>IF(ISBLANK('Rate Calculations'!$AE128),"",'Rate Calculations'!$AE128)</f>
        <v>#REF!</v>
      </c>
      <c r="AF128" s="160" t="e">
        <f>IF(ISBLANK('Rate Calculations'!$AF128),"",'Rate Calculations'!$AF128)</f>
        <v>#REF!</v>
      </c>
    </row>
    <row r="129" spans="1:32">
      <c r="A129" s="153" t="str">
        <f>IF(ISBLANK('Rate Calculations'!$A129),"",'Rate Calculations'!$A129)</f>
        <v xml:space="preserve"> </v>
      </c>
      <c r="B129" s="154" t="str">
        <f>IF(ISBLANK('Rate Calculations'!$B129),"",'Rate Calculations'!$B129)</f>
        <v xml:space="preserve">  </v>
      </c>
      <c r="C129" s="44" t="str">
        <f>IF(ISBLANK('Rate Calculations'!$G129),"",'Rate Calculations'!$G129)</f>
        <v/>
      </c>
      <c r="D129" s="377">
        <f>IF(ISBLANK('Rate Calculations'!$H129),"",'Rate Calculations'!$H129)</f>
        <v>1.7500000000000002E-2</v>
      </c>
      <c r="E129" s="44">
        <f>IF(ISBLANK('Rate Calculations'!$I129),"",'Rate Calculations'!$I129)</f>
        <v>0</v>
      </c>
      <c r="F129" s="45">
        <f>IF(ISBLANK('Rate Calculations'!$J129),"",'Rate Calculations'!$J129)</f>
        <v>3.5000000000000003E-2</v>
      </c>
      <c r="G129" s="44">
        <f>IF(ISBLANK('Rate Calculations'!$K129),"",'Rate Calculations'!$K129)</f>
        <v>0</v>
      </c>
      <c r="H129" s="377">
        <f>IF(ISBLANK('Rate Calculations'!$L129),"",'Rate Calculations'!$L129)</f>
        <v>0</v>
      </c>
      <c r="I129" s="377">
        <f>IF(ISBLANK('Rate Calculations'!$M129),"",'Rate Calculations'!$M129)</f>
        <v>0</v>
      </c>
      <c r="J129" s="24">
        <f>IF(ISBLANK('Rate Calculations'!$N129),"",'Rate Calculations'!$N129)</f>
        <v>0</v>
      </c>
      <c r="K129" s="24">
        <f>IF(ISBLANK('Rate Calculations'!$O129),"",'Rate Calculations'!$O129)</f>
        <v>0</v>
      </c>
      <c r="L129" s="46">
        <f>IF(ISBLANK('Rate Calculations'!$P129),"",'Rate Calculations'!$P129)</f>
        <v>0</v>
      </c>
      <c r="M129" s="158">
        <f>IF(ISBLANK('Rate Calculations'!$Q129),"",'Rate Calculations'!$Q129)</f>
        <v>0</v>
      </c>
      <c r="N129" s="158">
        <f>IF(ISBLANK('Rate Calculations'!$R129),"",'Rate Calculations'!$R129)</f>
        <v>0</v>
      </c>
      <c r="O129" s="24" t="e">
        <f>IF(ISBLANK('Rate Calculations'!$S129),"",'Rate Calculations'!$S129)</f>
        <v>#REF!</v>
      </c>
      <c r="P129" s="27" t="e">
        <f>IF(ISBLANK('Rate Calculations'!$U129),"",'Rate Calculations'!$T129)</f>
        <v>#REF!</v>
      </c>
      <c r="Q129" s="153" t="str">
        <f>IF(ISBLANK('Rate Calculations'!$A129),"",'Rate Calculations'!$A129)</f>
        <v xml:space="preserve"> </v>
      </c>
      <c r="R129" s="154" t="str">
        <f>IF(ISBLANK('Rate Calculations'!$B129),"",'Rate Calculations'!$B129)</f>
        <v xml:space="preserve">  </v>
      </c>
      <c r="S129" s="44">
        <f>IF(ISBLANK('Rate Calculations'!$U129),"",'Rate Calculations'!$U129)</f>
        <v>0</v>
      </c>
      <c r="T129" s="44">
        <f>IF(ISBLANK('Rate Calculations'!$V129),"",'Rate Calculations'!$V129)</f>
        <v>0</v>
      </c>
      <c r="U129" s="377">
        <f>IF(ISBLANK('Rate Calculations'!$H129),"",'Rate Calculations'!$H129)</f>
        <v>1.7500000000000002E-2</v>
      </c>
      <c r="V129" s="44">
        <f>IF(ISBLANK('Rate Calculations'!$W129),"",'Rate Calculations'!$W129)</f>
        <v>0</v>
      </c>
      <c r="W129" s="45">
        <f>IF(ISBLANK('Rate Calculations'!$J129),"",'Rate Calculations'!$J129)</f>
        <v>3.5000000000000003E-2</v>
      </c>
      <c r="X129" s="101">
        <f>IF(ISBLANK('Rate Calculations'!$X129),"",'Rate Calculations'!$X129)</f>
        <v>0</v>
      </c>
      <c r="Y129" s="101">
        <f>IF(ISBLANK('Rate Calculations'!$Y129),"",'Rate Calculations'!$Y129)</f>
        <v>0</v>
      </c>
      <c r="Z129" s="44">
        <f>IF(ISBLANK('Rate Calculations'!$Z129),"",'Rate Calculations'!$Z129)</f>
        <v>0</v>
      </c>
      <c r="AA129" s="44">
        <f>IF(ISBLANK('Rate Calculations'!$AA129),"",'Rate Calculations'!$AA129)</f>
        <v>0</v>
      </c>
      <c r="AB129" s="101">
        <f>IF(ISBLANK('Rate Calculations'!$AB129),"",'Rate Calculations'!$AB129)</f>
        <v>0</v>
      </c>
      <c r="AC129" s="163">
        <f>IF(ISBLANK('Rate Calculations'!$AC129),"",'Rate Calculations'!$AC129)</f>
        <v>0</v>
      </c>
      <c r="AD129" s="163">
        <f>IF(ISBLANK('Rate Calculations'!$AD129),"",'Rate Calculations'!$AD129)</f>
        <v>0</v>
      </c>
      <c r="AE129" s="44" t="e">
        <f>IF(ISBLANK('Rate Calculations'!$AE129),"",'Rate Calculations'!$AE129)</f>
        <v>#REF!</v>
      </c>
      <c r="AF129" s="160" t="e">
        <f>IF(ISBLANK('Rate Calculations'!$AF129),"",'Rate Calculations'!$AF129)</f>
        <v>#REF!</v>
      </c>
    </row>
    <row r="130" spans="1:32">
      <c r="A130" s="153" t="str">
        <f>IF(ISBLANK('Rate Calculations'!$A130),"",'Rate Calculations'!$A130)</f>
        <v xml:space="preserve"> </v>
      </c>
      <c r="B130" s="154" t="str">
        <f>IF(ISBLANK('Rate Calculations'!$B130),"",'Rate Calculations'!$B130)</f>
        <v xml:space="preserve">  </v>
      </c>
      <c r="C130" s="44" t="str">
        <f>IF(ISBLANK('Rate Calculations'!$G130),"",'Rate Calculations'!$G130)</f>
        <v/>
      </c>
      <c r="D130" s="377">
        <f>IF(ISBLANK('Rate Calculations'!$H130),"",'Rate Calculations'!$H130)</f>
        <v>1.7500000000000002E-2</v>
      </c>
      <c r="E130" s="44">
        <f>IF(ISBLANK('Rate Calculations'!$I130),"",'Rate Calculations'!$I130)</f>
        <v>0</v>
      </c>
      <c r="F130" s="45">
        <f>IF(ISBLANK('Rate Calculations'!$J130),"",'Rate Calculations'!$J130)</f>
        <v>3.5000000000000003E-2</v>
      </c>
      <c r="G130" s="44">
        <f>IF(ISBLANK('Rate Calculations'!$K130),"",'Rate Calculations'!$K130)</f>
        <v>0</v>
      </c>
      <c r="H130" s="377">
        <f>IF(ISBLANK('Rate Calculations'!$L130),"",'Rate Calculations'!$L130)</f>
        <v>0</v>
      </c>
      <c r="I130" s="377">
        <f>IF(ISBLANK('Rate Calculations'!$M130),"",'Rate Calculations'!$M130)</f>
        <v>0</v>
      </c>
      <c r="J130" s="24">
        <f>IF(ISBLANK('Rate Calculations'!$N130),"",'Rate Calculations'!$N130)</f>
        <v>0</v>
      </c>
      <c r="K130" s="24">
        <f>IF(ISBLANK('Rate Calculations'!$O130),"",'Rate Calculations'!$O130)</f>
        <v>0</v>
      </c>
      <c r="L130" s="46">
        <f>IF(ISBLANK('Rate Calculations'!$P130),"",'Rate Calculations'!$P130)</f>
        <v>0</v>
      </c>
      <c r="M130" s="158">
        <f>IF(ISBLANK('Rate Calculations'!$Q130),"",'Rate Calculations'!$Q130)</f>
        <v>0</v>
      </c>
      <c r="N130" s="158">
        <f>IF(ISBLANK('Rate Calculations'!$R130),"",'Rate Calculations'!$R130)</f>
        <v>0</v>
      </c>
      <c r="O130" s="24" t="e">
        <f>IF(ISBLANK('Rate Calculations'!$S130),"",'Rate Calculations'!$S130)</f>
        <v>#REF!</v>
      </c>
      <c r="P130" s="27" t="e">
        <f>IF(ISBLANK('Rate Calculations'!$U130),"",'Rate Calculations'!$T130)</f>
        <v>#REF!</v>
      </c>
      <c r="Q130" s="153" t="str">
        <f>IF(ISBLANK('Rate Calculations'!$A130),"",'Rate Calculations'!$A130)</f>
        <v xml:space="preserve"> </v>
      </c>
      <c r="R130" s="154" t="str">
        <f>IF(ISBLANK('Rate Calculations'!$B130),"",'Rate Calculations'!$B130)</f>
        <v xml:space="preserve">  </v>
      </c>
      <c r="S130" s="44">
        <f>IF(ISBLANK('Rate Calculations'!$U130),"",'Rate Calculations'!$U130)</f>
        <v>0</v>
      </c>
      <c r="T130" s="44">
        <f>IF(ISBLANK('Rate Calculations'!$V130),"",'Rate Calculations'!$V130)</f>
        <v>0</v>
      </c>
      <c r="U130" s="377">
        <f>IF(ISBLANK('Rate Calculations'!$H130),"",'Rate Calculations'!$H130)</f>
        <v>1.7500000000000002E-2</v>
      </c>
      <c r="V130" s="44">
        <f>IF(ISBLANK('Rate Calculations'!$W130),"",'Rate Calculations'!$W130)</f>
        <v>0</v>
      </c>
      <c r="W130" s="45">
        <f>IF(ISBLANK('Rate Calculations'!$J130),"",'Rate Calculations'!$J130)</f>
        <v>3.5000000000000003E-2</v>
      </c>
      <c r="X130" s="101">
        <f>IF(ISBLANK('Rate Calculations'!$X130),"",'Rate Calculations'!$X130)</f>
        <v>0</v>
      </c>
      <c r="Y130" s="101">
        <f>IF(ISBLANK('Rate Calculations'!$Y130),"",'Rate Calculations'!$Y130)</f>
        <v>0</v>
      </c>
      <c r="Z130" s="44">
        <f>IF(ISBLANK('Rate Calculations'!$Z130),"",'Rate Calculations'!$Z130)</f>
        <v>0</v>
      </c>
      <c r="AA130" s="44">
        <f>IF(ISBLANK('Rate Calculations'!$AA130),"",'Rate Calculations'!$AA130)</f>
        <v>0</v>
      </c>
      <c r="AB130" s="101">
        <f>IF(ISBLANK('Rate Calculations'!$AB130),"",'Rate Calculations'!$AB130)</f>
        <v>0</v>
      </c>
      <c r="AC130" s="163">
        <f>IF(ISBLANK('Rate Calculations'!$AC130),"",'Rate Calculations'!$AC130)</f>
        <v>0</v>
      </c>
      <c r="AD130" s="163">
        <f>IF(ISBLANK('Rate Calculations'!$AD130),"",'Rate Calculations'!$AD130)</f>
        <v>0</v>
      </c>
      <c r="AE130" s="44" t="e">
        <f>IF(ISBLANK('Rate Calculations'!$AE130),"",'Rate Calculations'!$AE130)</f>
        <v>#REF!</v>
      </c>
      <c r="AF130" s="160" t="e">
        <f>IF(ISBLANK('Rate Calculations'!$AF130),"",'Rate Calculations'!$AF130)</f>
        <v>#REF!</v>
      </c>
    </row>
    <row r="131" spans="1:32">
      <c r="A131" s="153" t="str">
        <f>IF(ISBLANK('Rate Calculations'!$A131),"",'Rate Calculations'!$A131)</f>
        <v xml:space="preserve"> </v>
      </c>
      <c r="B131" s="154" t="str">
        <f>IF(ISBLANK('Rate Calculations'!$B131),"",'Rate Calculations'!$B131)</f>
        <v xml:space="preserve">  </v>
      </c>
      <c r="C131" s="44" t="str">
        <f>IF(ISBLANK('Rate Calculations'!$G131),"",'Rate Calculations'!$G131)</f>
        <v/>
      </c>
      <c r="D131" s="377">
        <f>IF(ISBLANK('Rate Calculations'!$H131),"",'Rate Calculations'!$H131)</f>
        <v>1.7500000000000002E-2</v>
      </c>
      <c r="E131" s="44">
        <f>IF(ISBLANK('Rate Calculations'!$I131),"",'Rate Calculations'!$I131)</f>
        <v>0</v>
      </c>
      <c r="F131" s="45">
        <f>IF(ISBLANK('Rate Calculations'!$J131),"",'Rate Calculations'!$J131)</f>
        <v>3.5000000000000003E-2</v>
      </c>
      <c r="G131" s="44">
        <f>IF(ISBLANK('Rate Calculations'!$K131),"",'Rate Calculations'!$K131)</f>
        <v>0</v>
      </c>
      <c r="H131" s="377">
        <f>IF(ISBLANK('Rate Calculations'!$L131),"",'Rate Calculations'!$L131)</f>
        <v>0</v>
      </c>
      <c r="I131" s="377">
        <f>IF(ISBLANK('Rate Calculations'!$M131),"",'Rate Calculations'!$M131)</f>
        <v>0</v>
      </c>
      <c r="J131" s="24">
        <f>IF(ISBLANK('Rate Calculations'!$N131),"",'Rate Calculations'!$N131)</f>
        <v>0</v>
      </c>
      <c r="K131" s="24">
        <f>IF(ISBLANK('Rate Calculations'!$O131),"",'Rate Calculations'!$O131)</f>
        <v>0</v>
      </c>
      <c r="L131" s="46">
        <f>IF(ISBLANK('Rate Calculations'!$P131),"",'Rate Calculations'!$P131)</f>
        <v>0</v>
      </c>
      <c r="M131" s="158">
        <f>IF(ISBLANK('Rate Calculations'!$Q131),"",'Rate Calculations'!$Q131)</f>
        <v>0</v>
      </c>
      <c r="N131" s="158">
        <f>IF(ISBLANK('Rate Calculations'!$R131),"",'Rate Calculations'!$R131)</f>
        <v>0</v>
      </c>
      <c r="O131" s="24" t="e">
        <f>IF(ISBLANK('Rate Calculations'!$S131),"",'Rate Calculations'!$S131)</f>
        <v>#REF!</v>
      </c>
      <c r="P131" s="27" t="e">
        <f>IF(ISBLANK('Rate Calculations'!$U131),"",'Rate Calculations'!$T131)</f>
        <v>#REF!</v>
      </c>
      <c r="Q131" s="153" t="str">
        <f>IF(ISBLANK('Rate Calculations'!$A131),"",'Rate Calculations'!$A131)</f>
        <v xml:space="preserve"> </v>
      </c>
      <c r="R131" s="154" t="str">
        <f>IF(ISBLANK('Rate Calculations'!$B131),"",'Rate Calculations'!$B131)</f>
        <v xml:space="preserve">  </v>
      </c>
      <c r="S131" s="44">
        <f>IF(ISBLANK('Rate Calculations'!$U131),"",'Rate Calculations'!$U131)</f>
        <v>0</v>
      </c>
      <c r="T131" s="44">
        <f>IF(ISBLANK('Rate Calculations'!$V131),"",'Rate Calculations'!$V131)</f>
        <v>0</v>
      </c>
      <c r="U131" s="377">
        <f>IF(ISBLANK('Rate Calculations'!$H131),"",'Rate Calculations'!$H131)</f>
        <v>1.7500000000000002E-2</v>
      </c>
      <c r="V131" s="44">
        <f>IF(ISBLANK('Rate Calculations'!$W131),"",'Rate Calculations'!$W131)</f>
        <v>0</v>
      </c>
      <c r="W131" s="45">
        <f>IF(ISBLANK('Rate Calculations'!$J131),"",'Rate Calculations'!$J131)</f>
        <v>3.5000000000000003E-2</v>
      </c>
      <c r="X131" s="101">
        <f>IF(ISBLANK('Rate Calculations'!$X131),"",'Rate Calculations'!$X131)</f>
        <v>0</v>
      </c>
      <c r="Y131" s="101">
        <f>IF(ISBLANK('Rate Calculations'!$Y131),"",'Rate Calculations'!$Y131)</f>
        <v>0</v>
      </c>
      <c r="Z131" s="44">
        <f>IF(ISBLANK('Rate Calculations'!$Z131),"",'Rate Calculations'!$Z131)</f>
        <v>0</v>
      </c>
      <c r="AA131" s="44">
        <f>IF(ISBLANK('Rate Calculations'!$AA131),"",'Rate Calculations'!$AA131)</f>
        <v>0</v>
      </c>
      <c r="AB131" s="101">
        <f>IF(ISBLANK('Rate Calculations'!$AB131),"",'Rate Calculations'!$AB131)</f>
        <v>0</v>
      </c>
      <c r="AC131" s="163">
        <f>IF(ISBLANK('Rate Calculations'!$AC131),"",'Rate Calculations'!$AC131)</f>
        <v>0</v>
      </c>
      <c r="AD131" s="163">
        <f>IF(ISBLANK('Rate Calculations'!$AD131),"",'Rate Calculations'!$AD131)</f>
        <v>0</v>
      </c>
      <c r="AE131" s="44" t="e">
        <f>IF(ISBLANK('Rate Calculations'!$AE131),"",'Rate Calculations'!$AE131)</f>
        <v>#REF!</v>
      </c>
      <c r="AF131" s="160" t="e">
        <f>IF(ISBLANK('Rate Calculations'!$AF131),"",'Rate Calculations'!$AF131)</f>
        <v>#REF!</v>
      </c>
    </row>
    <row r="132" spans="1:32">
      <c r="A132" s="153" t="str">
        <f>IF(ISBLANK('Rate Calculations'!$A132),"",'Rate Calculations'!$A132)</f>
        <v xml:space="preserve"> </v>
      </c>
      <c r="B132" s="154" t="str">
        <f>IF(ISBLANK('Rate Calculations'!$B132),"",'Rate Calculations'!$B132)</f>
        <v xml:space="preserve">  </v>
      </c>
      <c r="C132" s="44" t="str">
        <f>IF(ISBLANK('Rate Calculations'!$G132),"",'Rate Calculations'!$G132)</f>
        <v/>
      </c>
      <c r="D132" s="377">
        <f>IF(ISBLANK('Rate Calculations'!$H132),"",'Rate Calculations'!$H132)</f>
        <v>1.7500000000000002E-2</v>
      </c>
      <c r="E132" s="44">
        <f>IF(ISBLANK('Rate Calculations'!$I132),"",'Rate Calculations'!$I132)</f>
        <v>0</v>
      </c>
      <c r="F132" s="45">
        <f>IF(ISBLANK('Rate Calculations'!$J132),"",'Rate Calculations'!$J132)</f>
        <v>3.5000000000000003E-2</v>
      </c>
      <c r="G132" s="44">
        <f>IF(ISBLANK('Rate Calculations'!$K132),"",'Rate Calculations'!$K132)</f>
        <v>0</v>
      </c>
      <c r="H132" s="377">
        <f>IF(ISBLANK('Rate Calculations'!$L132),"",'Rate Calculations'!$L132)</f>
        <v>0</v>
      </c>
      <c r="I132" s="377">
        <f>IF(ISBLANK('Rate Calculations'!$M132),"",'Rate Calculations'!$M132)</f>
        <v>0</v>
      </c>
      <c r="J132" s="24">
        <f>IF(ISBLANK('Rate Calculations'!$N132),"",'Rate Calculations'!$N132)</f>
        <v>0</v>
      </c>
      <c r="K132" s="24">
        <f>IF(ISBLANK('Rate Calculations'!$O132),"",'Rate Calculations'!$O132)</f>
        <v>0</v>
      </c>
      <c r="L132" s="46">
        <f>IF(ISBLANK('Rate Calculations'!$P132),"",'Rate Calculations'!$P132)</f>
        <v>0</v>
      </c>
      <c r="M132" s="158">
        <f>IF(ISBLANK('Rate Calculations'!$Q132),"",'Rate Calculations'!$Q132)</f>
        <v>0</v>
      </c>
      <c r="N132" s="158">
        <f>IF(ISBLANK('Rate Calculations'!$R132),"",'Rate Calculations'!$R132)</f>
        <v>0</v>
      </c>
      <c r="O132" s="24" t="e">
        <f>IF(ISBLANK('Rate Calculations'!$S132),"",'Rate Calculations'!$S132)</f>
        <v>#REF!</v>
      </c>
      <c r="P132" s="27" t="e">
        <f>IF(ISBLANK('Rate Calculations'!$U132),"",'Rate Calculations'!$T132)</f>
        <v>#REF!</v>
      </c>
      <c r="Q132" s="153" t="str">
        <f>IF(ISBLANK('Rate Calculations'!$A132),"",'Rate Calculations'!$A132)</f>
        <v xml:space="preserve"> </v>
      </c>
      <c r="R132" s="154" t="str">
        <f>IF(ISBLANK('Rate Calculations'!$B132),"",'Rate Calculations'!$B132)</f>
        <v xml:space="preserve">  </v>
      </c>
      <c r="S132" s="44">
        <f>IF(ISBLANK('Rate Calculations'!$U132),"",'Rate Calculations'!$U132)</f>
        <v>0</v>
      </c>
      <c r="T132" s="44">
        <f>IF(ISBLANK('Rate Calculations'!$V132),"",'Rate Calculations'!$V132)</f>
        <v>0</v>
      </c>
      <c r="U132" s="377">
        <f>IF(ISBLANK('Rate Calculations'!$H132),"",'Rate Calculations'!$H132)</f>
        <v>1.7500000000000002E-2</v>
      </c>
      <c r="V132" s="44">
        <f>IF(ISBLANK('Rate Calculations'!$W132),"",'Rate Calculations'!$W132)</f>
        <v>0</v>
      </c>
      <c r="W132" s="45">
        <f>IF(ISBLANK('Rate Calculations'!$J132),"",'Rate Calculations'!$J132)</f>
        <v>3.5000000000000003E-2</v>
      </c>
      <c r="X132" s="101">
        <f>IF(ISBLANK('Rate Calculations'!$X132),"",'Rate Calculations'!$X132)</f>
        <v>0</v>
      </c>
      <c r="Y132" s="101">
        <f>IF(ISBLANK('Rate Calculations'!$Y132),"",'Rate Calculations'!$Y132)</f>
        <v>0</v>
      </c>
      <c r="Z132" s="44">
        <f>IF(ISBLANK('Rate Calculations'!$Z132),"",'Rate Calculations'!$Z132)</f>
        <v>0</v>
      </c>
      <c r="AA132" s="44">
        <f>IF(ISBLANK('Rate Calculations'!$AA132),"",'Rate Calculations'!$AA132)</f>
        <v>0</v>
      </c>
      <c r="AB132" s="101">
        <f>IF(ISBLANK('Rate Calculations'!$AB132),"",'Rate Calculations'!$AB132)</f>
        <v>0</v>
      </c>
      <c r="AC132" s="163">
        <f>IF(ISBLANK('Rate Calculations'!$AC132),"",'Rate Calculations'!$AC132)</f>
        <v>0</v>
      </c>
      <c r="AD132" s="163">
        <f>IF(ISBLANK('Rate Calculations'!$AD132),"",'Rate Calculations'!$AD132)</f>
        <v>0</v>
      </c>
      <c r="AE132" s="44" t="e">
        <f>IF(ISBLANK('Rate Calculations'!$AE132),"",'Rate Calculations'!$AE132)</f>
        <v>#REF!</v>
      </c>
      <c r="AF132" s="160" t="e">
        <f>IF(ISBLANK('Rate Calculations'!$AF132),"",'Rate Calculations'!$AF132)</f>
        <v>#REF!</v>
      </c>
    </row>
    <row r="133" spans="1:32">
      <c r="A133" s="153" t="str">
        <f>IF(ISBLANK('Rate Calculations'!$A133),"",'Rate Calculations'!$A133)</f>
        <v xml:space="preserve"> </v>
      </c>
      <c r="B133" s="154" t="str">
        <f>IF(ISBLANK('Rate Calculations'!$B133),"",'Rate Calculations'!$B133)</f>
        <v xml:space="preserve">  </v>
      </c>
      <c r="C133" s="44" t="str">
        <f>IF(ISBLANK('Rate Calculations'!$G133),"",'Rate Calculations'!$G133)</f>
        <v/>
      </c>
      <c r="D133" s="377">
        <f>IF(ISBLANK('Rate Calculations'!$H133),"",'Rate Calculations'!$H133)</f>
        <v>1.7500000000000002E-2</v>
      </c>
      <c r="E133" s="44">
        <f>IF(ISBLANK('Rate Calculations'!$I133),"",'Rate Calculations'!$I133)</f>
        <v>0</v>
      </c>
      <c r="F133" s="45">
        <f>IF(ISBLANK('Rate Calculations'!$J133),"",'Rate Calculations'!$J133)</f>
        <v>3.5000000000000003E-2</v>
      </c>
      <c r="G133" s="44">
        <f>IF(ISBLANK('Rate Calculations'!$K133),"",'Rate Calculations'!$K133)</f>
        <v>0</v>
      </c>
      <c r="H133" s="377">
        <f>IF(ISBLANK('Rate Calculations'!$L133),"",'Rate Calculations'!$L133)</f>
        <v>0</v>
      </c>
      <c r="I133" s="377">
        <f>IF(ISBLANK('Rate Calculations'!$M133),"",'Rate Calculations'!$M133)</f>
        <v>0</v>
      </c>
      <c r="J133" s="24">
        <f>IF(ISBLANK('Rate Calculations'!$N133),"",'Rate Calculations'!$N133)</f>
        <v>0</v>
      </c>
      <c r="K133" s="24">
        <f>IF(ISBLANK('Rate Calculations'!$O133),"",'Rate Calculations'!$O133)</f>
        <v>0</v>
      </c>
      <c r="L133" s="46">
        <f>IF(ISBLANK('Rate Calculations'!$P133),"",'Rate Calculations'!$P133)</f>
        <v>0</v>
      </c>
      <c r="M133" s="158">
        <f>IF(ISBLANK('Rate Calculations'!$Q133),"",'Rate Calculations'!$Q133)</f>
        <v>0</v>
      </c>
      <c r="N133" s="158">
        <f>IF(ISBLANK('Rate Calculations'!$R133),"",'Rate Calculations'!$R133)</f>
        <v>0</v>
      </c>
      <c r="O133" s="24" t="e">
        <f>IF(ISBLANK('Rate Calculations'!$S133),"",'Rate Calculations'!$S133)</f>
        <v>#REF!</v>
      </c>
      <c r="P133" s="27" t="e">
        <f>IF(ISBLANK('Rate Calculations'!$U133),"",'Rate Calculations'!$T133)</f>
        <v>#REF!</v>
      </c>
      <c r="Q133" s="153" t="str">
        <f>IF(ISBLANK('Rate Calculations'!$A133),"",'Rate Calculations'!$A133)</f>
        <v xml:space="preserve"> </v>
      </c>
      <c r="R133" s="154" t="str">
        <f>IF(ISBLANK('Rate Calculations'!$B133),"",'Rate Calculations'!$B133)</f>
        <v xml:space="preserve">  </v>
      </c>
      <c r="S133" s="44">
        <f>IF(ISBLANK('Rate Calculations'!$U133),"",'Rate Calculations'!$U133)</f>
        <v>0</v>
      </c>
      <c r="T133" s="44">
        <f>IF(ISBLANK('Rate Calculations'!$V133),"",'Rate Calculations'!$V133)</f>
        <v>0</v>
      </c>
      <c r="U133" s="377">
        <f>IF(ISBLANK('Rate Calculations'!$H133),"",'Rate Calculations'!$H133)</f>
        <v>1.7500000000000002E-2</v>
      </c>
      <c r="V133" s="44">
        <f>IF(ISBLANK('Rate Calculations'!$W133),"",'Rate Calculations'!$W133)</f>
        <v>0</v>
      </c>
      <c r="W133" s="45">
        <f>IF(ISBLANK('Rate Calculations'!$J133),"",'Rate Calculations'!$J133)</f>
        <v>3.5000000000000003E-2</v>
      </c>
      <c r="X133" s="101">
        <f>IF(ISBLANK('Rate Calculations'!$X133),"",'Rate Calculations'!$X133)</f>
        <v>0</v>
      </c>
      <c r="Y133" s="101">
        <f>IF(ISBLANK('Rate Calculations'!$Y133),"",'Rate Calculations'!$Y133)</f>
        <v>0</v>
      </c>
      <c r="Z133" s="44">
        <f>IF(ISBLANK('Rate Calculations'!$Z133),"",'Rate Calculations'!$Z133)</f>
        <v>0</v>
      </c>
      <c r="AA133" s="44">
        <f>IF(ISBLANK('Rate Calculations'!$AA133),"",'Rate Calculations'!$AA133)</f>
        <v>0</v>
      </c>
      <c r="AB133" s="101">
        <f>IF(ISBLANK('Rate Calculations'!$AB133),"",'Rate Calculations'!$AB133)</f>
        <v>0</v>
      </c>
      <c r="AC133" s="163">
        <f>IF(ISBLANK('Rate Calculations'!$AC133),"",'Rate Calculations'!$AC133)</f>
        <v>0</v>
      </c>
      <c r="AD133" s="163">
        <f>IF(ISBLANK('Rate Calculations'!$AD133),"",'Rate Calculations'!$AD133)</f>
        <v>0</v>
      </c>
      <c r="AE133" s="44" t="e">
        <f>IF(ISBLANK('Rate Calculations'!$AE133),"",'Rate Calculations'!$AE133)</f>
        <v>#REF!</v>
      </c>
      <c r="AF133" s="160" t="e">
        <f>IF(ISBLANK('Rate Calculations'!$AF133),"",'Rate Calculations'!$AF133)</f>
        <v>#REF!</v>
      </c>
    </row>
    <row r="134" spans="1:32">
      <c r="A134" s="153" t="str">
        <f>IF(ISBLANK('Rate Calculations'!$A134),"",'Rate Calculations'!$A134)</f>
        <v xml:space="preserve"> </v>
      </c>
      <c r="B134" s="154" t="str">
        <f>IF(ISBLANK('Rate Calculations'!$B134),"",'Rate Calculations'!$B134)</f>
        <v xml:space="preserve">  </v>
      </c>
      <c r="C134" s="44" t="str">
        <f>IF(ISBLANK('Rate Calculations'!$G134),"",'Rate Calculations'!$G134)</f>
        <v/>
      </c>
      <c r="D134" s="377">
        <f>IF(ISBLANK('Rate Calculations'!$H134),"",'Rate Calculations'!$H134)</f>
        <v>1.7500000000000002E-2</v>
      </c>
      <c r="E134" s="44">
        <f>IF(ISBLANK('Rate Calculations'!$I134),"",'Rate Calculations'!$I134)</f>
        <v>0</v>
      </c>
      <c r="F134" s="45">
        <f>IF(ISBLANK('Rate Calculations'!$J134),"",'Rate Calculations'!$J134)</f>
        <v>3.5000000000000003E-2</v>
      </c>
      <c r="G134" s="44">
        <f>IF(ISBLANK('Rate Calculations'!$K134),"",'Rate Calculations'!$K134)</f>
        <v>0</v>
      </c>
      <c r="H134" s="377">
        <f>IF(ISBLANK('Rate Calculations'!$L134),"",'Rate Calculations'!$L134)</f>
        <v>0</v>
      </c>
      <c r="I134" s="377">
        <f>IF(ISBLANK('Rate Calculations'!$M134),"",'Rate Calculations'!$M134)</f>
        <v>0</v>
      </c>
      <c r="J134" s="24">
        <f>IF(ISBLANK('Rate Calculations'!$N134),"",'Rate Calculations'!$N134)</f>
        <v>0</v>
      </c>
      <c r="K134" s="24">
        <f>IF(ISBLANK('Rate Calculations'!$O134),"",'Rate Calculations'!$O134)</f>
        <v>0</v>
      </c>
      <c r="L134" s="46">
        <f>IF(ISBLANK('Rate Calculations'!$P134),"",'Rate Calculations'!$P134)</f>
        <v>0</v>
      </c>
      <c r="M134" s="158">
        <f>IF(ISBLANK('Rate Calculations'!$Q134),"",'Rate Calculations'!$Q134)</f>
        <v>0</v>
      </c>
      <c r="N134" s="158">
        <f>IF(ISBLANK('Rate Calculations'!$R134),"",'Rate Calculations'!$R134)</f>
        <v>0</v>
      </c>
      <c r="O134" s="24" t="e">
        <f>IF(ISBLANK('Rate Calculations'!$S134),"",'Rate Calculations'!$S134)</f>
        <v>#REF!</v>
      </c>
      <c r="P134" s="27" t="e">
        <f>IF(ISBLANK('Rate Calculations'!$U134),"",'Rate Calculations'!$T134)</f>
        <v>#REF!</v>
      </c>
      <c r="Q134" s="153" t="str">
        <f>IF(ISBLANK('Rate Calculations'!$A134),"",'Rate Calculations'!$A134)</f>
        <v xml:space="preserve"> </v>
      </c>
      <c r="R134" s="154" t="str">
        <f>IF(ISBLANK('Rate Calculations'!$B134),"",'Rate Calculations'!$B134)</f>
        <v xml:space="preserve">  </v>
      </c>
      <c r="S134" s="44">
        <f>IF(ISBLANK('Rate Calculations'!$U134),"",'Rate Calculations'!$U134)</f>
        <v>0</v>
      </c>
      <c r="T134" s="44">
        <f>IF(ISBLANK('Rate Calculations'!$V134),"",'Rate Calculations'!$V134)</f>
        <v>0</v>
      </c>
      <c r="U134" s="377">
        <f>IF(ISBLANK('Rate Calculations'!$H134),"",'Rate Calculations'!$H134)</f>
        <v>1.7500000000000002E-2</v>
      </c>
      <c r="V134" s="44">
        <f>IF(ISBLANK('Rate Calculations'!$W134),"",'Rate Calculations'!$W134)</f>
        <v>0</v>
      </c>
      <c r="W134" s="45">
        <f>IF(ISBLANK('Rate Calculations'!$J134),"",'Rate Calculations'!$J134)</f>
        <v>3.5000000000000003E-2</v>
      </c>
      <c r="X134" s="101">
        <f>IF(ISBLANK('Rate Calculations'!$X134),"",'Rate Calculations'!$X134)</f>
        <v>0</v>
      </c>
      <c r="Y134" s="101">
        <f>IF(ISBLANK('Rate Calculations'!$Y134),"",'Rate Calculations'!$Y134)</f>
        <v>0</v>
      </c>
      <c r="Z134" s="44">
        <f>IF(ISBLANK('Rate Calculations'!$Z134),"",'Rate Calculations'!$Z134)</f>
        <v>0</v>
      </c>
      <c r="AA134" s="44">
        <f>IF(ISBLANK('Rate Calculations'!$AA134),"",'Rate Calculations'!$AA134)</f>
        <v>0</v>
      </c>
      <c r="AB134" s="101">
        <f>IF(ISBLANK('Rate Calculations'!$AB134),"",'Rate Calculations'!$AB134)</f>
        <v>0</v>
      </c>
      <c r="AC134" s="163">
        <f>IF(ISBLANK('Rate Calculations'!$AC134),"",'Rate Calculations'!$AC134)</f>
        <v>0</v>
      </c>
      <c r="AD134" s="163">
        <f>IF(ISBLANK('Rate Calculations'!$AD134),"",'Rate Calculations'!$AD134)</f>
        <v>0</v>
      </c>
      <c r="AE134" s="44" t="e">
        <f>IF(ISBLANK('Rate Calculations'!$AE134),"",'Rate Calculations'!$AE134)</f>
        <v>#REF!</v>
      </c>
      <c r="AF134" s="160" t="e">
        <f>IF(ISBLANK('Rate Calculations'!$AF134),"",'Rate Calculations'!$AF134)</f>
        <v>#REF!</v>
      </c>
    </row>
    <row r="135" spans="1:32">
      <c r="A135" s="153" t="str">
        <f>IF(ISBLANK('Rate Calculations'!$A135),"",'Rate Calculations'!$A135)</f>
        <v xml:space="preserve"> </v>
      </c>
      <c r="B135" s="154" t="str">
        <f>IF(ISBLANK('Rate Calculations'!$B135),"",'Rate Calculations'!$B135)</f>
        <v xml:space="preserve">  </v>
      </c>
      <c r="C135" s="44" t="str">
        <f>IF(ISBLANK('Rate Calculations'!$G135),"",'Rate Calculations'!$G135)</f>
        <v/>
      </c>
      <c r="D135" s="377">
        <f>IF(ISBLANK('Rate Calculations'!$H135),"",'Rate Calculations'!$H135)</f>
        <v>1.7500000000000002E-2</v>
      </c>
      <c r="E135" s="44">
        <f>IF(ISBLANK('Rate Calculations'!$I135),"",'Rate Calculations'!$I135)</f>
        <v>0</v>
      </c>
      <c r="F135" s="45">
        <f>IF(ISBLANK('Rate Calculations'!$J135),"",'Rate Calculations'!$J135)</f>
        <v>3.5000000000000003E-2</v>
      </c>
      <c r="G135" s="44">
        <f>IF(ISBLANK('Rate Calculations'!$K135),"",'Rate Calculations'!$K135)</f>
        <v>0</v>
      </c>
      <c r="H135" s="377">
        <f>IF(ISBLANK('Rate Calculations'!$L135),"",'Rate Calculations'!$L135)</f>
        <v>0</v>
      </c>
      <c r="I135" s="377">
        <f>IF(ISBLANK('Rate Calculations'!$M135),"",'Rate Calculations'!$M135)</f>
        <v>0</v>
      </c>
      <c r="J135" s="24">
        <f>IF(ISBLANK('Rate Calculations'!$N135),"",'Rate Calculations'!$N135)</f>
        <v>0</v>
      </c>
      <c r="K135" s="24">
        <f>IF(ISBLANK('Rate Calculations'!$O135),"",'Rate Calculations'!$O135)</f>
        <v>0</v>
      </c>
      <c r="L135" s="46">
        <f>IF(ISBLANK('Rate Calculations'!$P135),"",'Rate Calculations'!$P135)</f>
        <v>0</v>
      </c>
      <c r="M135" s="158">
        <f>IF(ISBLANK('Rate Calculations'!$Q135),"",'Rate Calculations'!$Q135)</f>
        <v>0</v>
      </c>
      <c r="N135" s="158">
        <f>IF(ISBLANK('Rate Calculations'!$R135),"",'Rate Calculations'!$R135)</f>
        <v>0</v>
      </c>
      <c r="O135" s="24" t="e">
        <f>IF(ISBLANK('Rate Calculations'!$S135),"",'Rate Calculations'!$S135)</f>
        <v>#REF!</v>
      </c>
      <c r="P135" s="27" t="e">
        <f>IF(ISBLANK('Rate Calculations'!$U135),"",'Rate Calculations'!$T135)</f>
        <v>#REF!</v>
      </c>
      <c r="Q135" s="153" t="str">
        <f>IF(ISBLANK('Rate Calculations'!$A135),"",'Rate Calculations'!$A135)</f>
        <v xml:space="preserve"> </v>
      </c>
      <c r="R135" s="154" t="str">
        <f>IF(ISBLANK('Rate Calculations'!$B135),"",'Rate Calculations'!$B135)</f>
        <v xml:space="preserve">  </v>
      </c>
      <c r="S135" s="44">
        <f>IF(ISBLANK('Rate Calculations'!$U135),"",'Rate Calculations'!$U135)</f>
        <v>0</v>
      </c>
      <c r="T135" s="44">
        <f>IF(ISBLANK('Rate Calculations'!$V135),"",'Rate Calculations'!$V135)</f>
        <v>0</v>
      </c>
      <c r="U135" s="377">
        <f>IF(ISBLANK('Rate Calculations'!$H135),"",'Rate Calculations'!$H135)</f>
        <v>1.7500000000000002E-2</v>
      </c>
      <c r="V135" s="44">
        <f>IF(ISBLANK('Rate Calculations'!$W135),"",'Rate Calculations'!$W135)</f>
        <v>0</v>
      </c>
      <c r="W135" s="45">
        <f>IF(ISBLANK('Rate Calculations'!$J135),"",'Rate Calculations'!$J135)</f>
        <v>3.5000000000000003E-2</v>
      </c>
      <c r="X135" s="101">
        <f>IF(ISBLANK('Rate Calculations'!$X135),"",'Rate Calculations'!$X135)</f>
        <v>0</v>
      </c>
      <c r="Y135" s="101">
        <f>IF(ISBLANK('Rate Calculations'!$Y135),"",'Rate Calculations'!$Y135)</f>
        <v>0</v>
      </c>
      <c r="Z135" s="44">
        <f>IF(ISBLANK('Rate Calculations'!$Z135),"",'Rate Calculations'!$Z135)</f>
        <v>0</v>
      </c>
      <c r="AA135" s="44">
        <f>IF(ISBLANK('Rate Calculations'!$AA135),"",'Rate Calculations'!$AA135)</f>
        <v>0</v>
      </c>
      <c r="AB135" s="101">
        <f>IF(ISBLANK('Rate Calculations'!$AB135),"",'Rate Calculations'!$AB135)</f>
        <v>0</v>
      </c>
      <c r="AC135" s="163">
        <f>IF(ISBLANK('Rate Calculations'!$AC135),"",'Rate Calculations'!$AC135)</f>
        <v>0</v>
      </c>
      <c r="AD135" s="163">
        <f>IF(ISBLANK('Rate Calculations'!$AD135),"",'Rate Calculations'!$AD135)</f>
        <v>0</v>
      </c>
      <c r="AE135" s="44" t="e">
        <f>IF(ISBLANK('Rate Calculations'!$AE135),"",'Rate Calculations'!$AE135)</f>
        <v>#REF!</v>
      </c>
      <c r="AF135" s="160" t="e">
        <f>IF(ISBLANK('Rate Calculations'!$AF135),"",'Rate Calculations'!$AF135)</f>
        <v>#REF!</v>
      </c>
    </row>
    <row r="136" spans="1:32">
      <c r="A136" s="153" t="str">
        <f>IF(ISBLANK('Rate Calculations'!$A136),"",'Rate Calculations'!$A136)</f>
        <v xml:space="preserve"> </v>
      </c>
      <c r="B136" s="154" t="str">
        <f>IF(ISBLANK('Rate Calculations'!$B136),"",'Rate Calculations'!$B136)</f>
        <v xml:space="preserve">  </v>
      </c>
      <c r="C136" s="44" t="str">
        <f>IF(ISBLANK('Rate Calculations'!$G136),"",'Rate Calculations'!$G136)</f>
        <v/>
      </c>
      <c r="D136" s="377">
        <f>IF(ISBLANK('Rate Calculations'!$H136),"",'Rate Calculations'!$H136)</f>
        <v>1.7500000000000002E-2</v>
      </c>
      <c r="E136" s="44">
        <f>IF(ISBLANK('Rate Calculations'!$I136),"",'Rate Calculations'!$I136)</f>
        <v>0</v>
      </c>
      <c r="F136" s="45">
        <f>IF(ISBLANK('Rate Calculations'!$J136),"",'Rate Calculations'!$J136)</f>
        <v>3.5000000000000003E-2</v>
      </c>
      <c r="G136" s="44">
        <f>IF(ISBLANK('Rate Calculations'!$K136),"",'Rate Calculations'!$K136)</f>
        <v>0</v>
      </c>
      <c r="H136" s="377">
        <f>IF(ISBLANK('Rate Calculations'!$L136),"",'Rate Calculations'!$L136)</f>
        <v>0</v>
      </c>
      <c r="I136" s="377">
        <f>IF(ISBLANK('Rate Calculations'!$M136),"",'Rate Calculations'!$M136)</f>
        <v>0</v>
      </c>
      <c r="J136" s="24">
        <f>IF(ISBLANK('Rate Calculations'!$N136),"",'Rate Calculations'!$N136)</f>
        <v>0</v>
      </c>
      <c r="K136" s="24">
        <f>IF(ISBLANK('Rate Calculations'!$O136),"",'Rate Calculations'!$O136)</f>
        <v>0</v>
      </c>
      <c r="L136" s="46">
        <f>IF(ISBLANK('Rate Calculations'!$P136),"",'Rate Calculations'!$P136)</f>
        <v>0</v>
      </c>
      <c r="M136" s="158">
        <f>IF(ISBLANK('Rate Calculations'!$Q136),"",'Rate Calculations'!$Q136)</f>
        <v>0</v>
      </c>
      <c r="N136" s="158">
        <f>IF(ISBLANK('Rate Calculations'!$R136),"",'Rate Calculations'!$R136)</f>
        <v>0</v>
      </c>
      <c r="O136" s="24" t="e">
        <f>IF(ISBLANK('Rate Calculations'!$S136),"",'Rate Calculations'!$S136)</f>
        <v>#REF!</v>
      </c>
      <c r="P136" s="27" t="e">
        <f>IF(ISBLANK('Rate Calculations'!$U136),"",'Rate Calculations'!$T136)</f>
        <v>#REF!</v>
      </c>
      <c r="Q136" s="153" t="str">
        <f>IF(ISBLANK('Rate Calculations'!$A136),"",'Rate Calculations'!$A136)</f>
        <v xml:space="preserve"> </v>
      </c>
      <c r="R136" s="154" t="str">
        <f>IF(ISBLANK('Rate Calculations'!$B136),"",'Rate Calculations'!$B136)</f>
        <v xml:space="preserve">  </v>
      </c>
      <c r="S136" s="44">
        <f>IF(ISBLANK('Rate Calculations'!$U136),"",'Rate Calculations'!$U136)</f>
        <v>0</v>
      </c>
      <c r="T136" s="44">
        <f>IF(ISBLANK('Rate Calculations'!$V136),"",'Rate Calculations'!$V136)</f>
        <v>0</v>
      </c>
      <c r="U136" s="377">
        <f>IF(ISBLANK('Rate Calculations'!$H136),"",'Rate Calculations'!$H136)</f>
        <v>1.7500000000000002E-2</v>
      </c>
      <c r="V136" s="44">
        <f>IF(ISBLANK('Rate Calculations'!$W136),"",'Rate Calculations'!$W136)</f>
        <v>0</v>
      </c>
      <c r="W136" s="45">
        <f>IF(ISBLANK('Rate Calculations'!$J136),"",'Rate Calculations'!$J136)</f>
        <v>3.5000000000000003E-2</v>
      </c>
      <c r="X136" s="101">
        <f>IF(ISBLANK('Rate Calculations'!$X136),"",'Rate Calculations'!$X136)</f>
        <v>0</v>
      </c>
      <c r="Y136" s="101">
        <f>IF(ISBLANK('Rate Calculations'!$Y136),"",'Rate Calculations'!$Y136)</f>
        <v>0</v>
      </c>
      <c r="Z136" s="44">
        <f>IF(ISBLANK('Rate Calculations'!$Z136),"",'Rate Calculations'!$Z136)</f>
        <v>0</v>
      </c>
      <c r="AA136" s="44">
        <f>IF(ISBLANK('Rate Calculations'!$AA136),"",'Rate Calculations'!$AA136)</f>
        <v>0</v>
      </c>
      <c r="AB136" s="101">
        <f>IF(ISBLANK('Rate Calculations'!$AB136),"",'Rate Calculations'!$AB136)</f>
        <v>0</v>
      </c>
      <c r="AC136" s="163">
        <f>IF(ISBLANK('Rate Calculations'!$AC136),"",'Rate Calculations'!$AC136)</f>
        <v>0</v>
      </c>
      <c r="AD136" s="163">
        <f>IF(ISBLANK('Rate Calculations'!$AD136),"",'Rate Calculations'!$AD136)</f>
        <v>0</v>
      </c>
      <c r="AE136" s="44" t="e">
        <f>IF(ISBLANK('Rate Calculations'!$AE136),"",'Rate Calculations'!$AE136)</f>
        <v>#REF!</v>
      </c>
      <c r="AF136" s="160" t="e">
        <f>IF(ISBLANK('Rate Calculations'!$AF136),"",'Rate Calculations'!$AF136)</f>
        <v>#REF!</v>
      </c>
    </row>
    <row r="137" spans="1:32">
      <c r="A137" s="153" t="str">
        <f>IF(ISBLANK('Rate Calculations'!$A137),"",'Rate Calculations'!$A137)</f>
        <v xml:space="preserve"> </v>
      </c>
      <c r="B137" s="154" t="str">
        <f>IF(ISBLANK('Rate Calculations'!$B137),"",'Rate Calculations'!$B137)</f>
        <v xml:space="preserve">  </v>
      </c>
      <c r="C137" s="44" t="str">
        <f>IF(ISBLANK('Rate Calculations'!$G137),"",'Rate Calculations'!$G137)</f>
        <v/>
      </c>
      <c r="D137" s="377">
        <f>IF(ISBLANK('Rate Calculations'!$H137),"",'Rate Calculations'!$H137)</f>
        <v>1.7500000000000002E-2</v>
      </c>
      <c r="E137" s="44">
        <f>IF(ISBLANK('Rate Calculations'!$I137),"",'Rate Calculations'!$I137)</f>
        <v>0</v>
      </c>
      <c r="F137" s="45">
        <f>IF(ISBLANK('Rate Calculations'!$J137),"",'Rate Calculations'!$J137)</f>
        <v>3.5000000000000003E-2</v>
      </c>
      <c r="G137" s="44">
        <f>IF(ISBLANK('Rate Calculations'!$K137),"",'Rate Calculations'!$K137)</f>
        <v>0</v>
      </c>
      <c r="H137" s="377">
        <f>IF(ISBLANK('Rate Calculations'!$L137),"",'Rate Calculations'!$L137)</f>
        <v>0</v>
      </c>
      <c r="I137" s="377">
        <f>IF(ISBLANK('Rate Calculations'!$M137),"",'Rate Calculations'!$M137)</f>
        <v>0</v>
      </c>
      <c r="J137" s="24">
        <f>IF(ISBLANK('Rate Calculations'!$N137),"",'Rate Calculations'!$N137)</f>
        <v>0</v>
      </c>
      <c r="K137" s="24">
        <f>IF(ISBLANK('Rate Calculations'!$O137),"",'Rate Calculations'!$O137)</f>
        <v>0</v>
      </c>
      <c r="L137" s="46">
        <f>IF(ISBLANK('Rate Calculations'!$P137),"",'Rate Calculations'!$P137)</f>
        <v>0</v>
      </c>
      <c r="M137" s="158">
        <f>IF(ISBLANK('Rate Calculations'!$Q137),"",'Rate Calculations'!$Q137)</f>
        <v>0</v>
      </c>
      <c r="N137" s="158">
        <f>IF(ISBLANK('Rate Calculations'!$R137),"",'Rate Calculations'!$R137)</f>
        <v>0</v>
      </c>
      <c r="O137" s="24" t="e">
        <f>IF(ISBLANK('Rate Calculations'!$S137),"",'Rate Calculations'!$S137)</f>
        <v>#REF!</v>
      </c>
      <c r="P137" s="27" t="e">
        <f>IF(ISBLANK('Rate Calculations'!$U137),"",'Rate Calculations'!$T137)</f>
        <v>#REF!</v>
      </c>
      <c r="Q137" s="153" t="str">
        <f>IF(ISBLANK('Rate Calculations'!$A137),"",'Rate Calculations'!$A137)</f>
        <v xml:space="preserve"> </v>
      </c>
      <c r="R137" s="154" t="str">
        <f>IF(ISBLANK('Rate Calculations'!$B137),"",'Rate Calculations'!$B137)</f>
        <v xml:space="preserve">  </v>
      </c>
      <c r="S137" s="44">
        <f>IF(ISBLANK('Rate Calculations'!$U137),"",'Rate Calculations'!$U137)</f>
        <v>0</v>
      </c>
      <c r="T137" s="44">
        <f>IF(ISBLANK('Rate Calculations'!$V137),"",'Rate Calculations'!$V137)</f>
        <v>0</v>
      </c>
      <c r="U137" s="377">
        <f>IF(ISBLANK('Rate Calculations'!$H137),"",'Rate Calculations'!$H137)</f>
        <v>1.7500000000000002E-2</v>
      </c>
      <c r="V137" s="44">
        <f>IF(ISBLANK('Rate Calculations'!$W137),"",'Rate Calculations'!$W137)</f>
        <v>0</v>
      </c>
      <c r="W137" s="45">
        <f>IF(ISBLANK('Rate Calculations'!$J137),"",'Rate Calculations'!$J137)</f>
        <v>3.5000000000000003E-2</v>
      </c>
      <c r="X137" s="101">
        <f>IF(ISBLANK('Rate Calculations'!$X137),"",'Rate Calculations'!$X137)</f>
        <v>0</v>
      </c>
      <c r="Y137" s="101">
        <f>IF(ISBLANK('Rate Calculations'!$Y137),"",'Rate Calculations'!$Y137)</f>
        <v>0</v>
      </c>
      <c r="Z137" s="44">
        <f>IF(ISBLANK('Rate Calculations'!$Z137),"",'Rate Calculations'!$Z137)</f>
        <v>0</v>
      </c>
      <c r="AA137" s="44">
        <f>IF(ISBLANK('Rate Calculations'!$AA137),"",'Rate Calculations'!$AA137)</f>
        <v>0</v>
      </c>
      <c r="AB137" s="101">
        <f>IF(ISBLANK('Rate Calculations'!$AB137),"",'Rate Calculations'!$AB137)</f>
        <v>0</v>
      </c>
      <c r="AC137" s="163">
        <f>IF(ISBLANK('Rate Calculations'!$AC137),"",'Rate Calculations'!$AC137)</f>
        <v>0</v>
      </c>
      <c r="AD137" s="163">
        <f>IF(ISBLANK('Rate Calculations'!$AD137),"",'Rate Calculations'!$AD137)</f>
        <v>0</v>
      </c>
      <c r="AE137" s="44" t="e">
        <f>IF(ISBLANK('Rate Calculations'!$AE137),"",'Rate Calculations'!$AE137)</f>
        <v>#REF!</v>
      </c>
      <c r="AF137" s="160" t="e">
        <f>IF(ISBLANK('Rate Calculations'!$AF137),"",'Rate Calculations'!$AF137)</f>
        <v>#REF!</v>
      </c>
    </row>
    <row r="138" spans="1:32">
      <c r="A138" s="153" t="str">
        <f>IF(ISBLANK('Rate Calculations'!$A138),"",'Rate Calculations'!$A138)</f>
        <v xml:space="preserve"> </v>
      </c>
      <c r="B138" s="154" t="str">
        <f>IF(ISBLANK('Rate Calculations'!$B138),"",'Rate Calculations'!$B138)</f>
        <v xml:space="preserve">  </v>
      </c>
      <c r="C138" s="44" t="str">
        <f>IF(ISBLANK('Rate Calculations'!$G138),"",'Rate Calculations'!$G138)</f>
        <v/>
      </c>
      <c r="D138" s="377">
        <f>IF(ISBLANK('Rate Calculations'!$H138),"",'Rate Calculations'!$H138)</f>
        <v>1.7500000000000002E-2</v>
      </c>
      <c r="E138" s="44">
        <f>IF(ISBLANK('Rate Calculations'!$I138),"",'Rate Calculations'!$I138)</f>
        <v>0</v>
      </c>
      <c r="F138" s="45">
        <f>IF(ISBLANK('Rate Calculations'!$J138),"",'Rate Calculations'!$J138)</f>
        <v>3.5000000000000003E-2</v>
      </c>
      <c r="G138" s="44">
        <f>IF(ISBLANK('Rate Calculations'!$K138),"",'Rate Calculations'!$K138)</f>
        <v>0</v>
      </c>
      <c r="H138" s="377">
        <f>IF(ISBLANK('Rate Calculations'!$L138),"",'Rate Calculations'!$L138)</f>
        <v>0</v>
      </c>
      <c r="I138" s="377">
        <f>IF(ISBLANK('Rate Calculations'!$M138),"",'Rate Calculations'!$M138)</f>
        <v>0</v>
      </c>
      <c r="J138" s="24">
        <f>IF(ISBLANK('Rate Calculations'!$N138),"",'Rate Calculations'!$N138)</f>
        <v>0</v>
      </c>
      <c r="K138" s="24">
        <f>IF(ISBLANK('Rate Calculations'!$O138),"",'Rate Calculations'!$O138)</f>
        <v>0</v>
      </c>
      <c r="L138" s="46">
        <f>IF(ISBLANK('Rate Calculations'!$P138),"",'Rate Calculations'!$P138)</f>
        <v>0</v>
      </c>
      <c r="M138" s="158">
        <f>IF(ISBLANK('Rate Calculations'!$Q138),"",'Rate Calculations'!$Q138)</f>
        <v>0</v>
      </c>
      <c r="N138" s="158">
        <f>IF(ISBLANK('Rate Calculations'!$R138),"",'Rate Calculations'!$R138)</f>
        <v>0</v>
      </c>
      <c r="O138" s="24" t="e">
        <f>IF(ISBLANK('Rate Calculations'!$S138),"",'Rate Calculations'!$S138)</f>
        <v>#REF!</v>
      </c>
      <c r="P138" s="27" t="e">
        <f>IF(ISBLANK('Rate Calculations'!$U138),"",'Rate Calculations'!$T138)</f>
        <v>#REF!</v>
      </c>
      <c r="Q138" s="153" t="str">
        <f>IF(ISBLANK('Rate Calculations'!$A138),"",'Rate Calculations'!$A138)</f>
        <v xml:space="preserve"> </v>
      </c>
      <c r="R138" s="154" t="str">
        <f>IF(ISBLANK('Rate Calculations'!$B138),"",'Rate Calculations'!$B138)</f>
        <v xml:space="preserve">  </v>
      </c>
      <c r="S138" s="44">
        <f>IF(ISBLANK('Rate Calculations'!$U138),"",'Rate Calculations'!$U138)</f>
        <v>0</v>
      </c>
      <c r="T138" s="44">
        <f>IF(ISBLANK('Rate Calculations'!$V138),"",'Rate Calculations'!$V138)</f>
        <v>0</v>
      </c>
      <c r="U138" s="377">
        <f>IF(ISBLANK('Rate Calculations'!$H138),"",'Rate Calculations'!$H138)</f>
        <v>1.7500000000000002E-2</v>
      </c>
      <c r="V138" s="44">
        <f>IF(ISBLANK('Rate Calculations'!$W138),"",'Rate Calculations'!$W138)</f>
        <v>0</v>
      </c>
      <c r="W138" s="45">
        <f>IF(ISBLANK('Rate Calculations'!$J138),"",'Rate Calculations'!$J138)</f>
        <v>3.5000000000000003E-2</v>
      </c>
      <c r="X138" s="101">
        <f>IF(ISBLANK('Rate Calculations'!$X138),"",'Rate Calculations'!$X138)</f>
        <v>0</v>
      </c>
      <c r="Y138" s="101">
        <f>IF(ISBLANK('Rate Calculations'!$Y138),"",'Rate Calculations'!$Y138)</f>
        <v>0</v>
      </c>
      <c r="Z138" s="44">
        <f>IF(ISBLANK('Rate Calculations'!$Z138),"",'Rate Calculations'!$Z138)</f>
        <v>0</v>
      </c>
      <c r="AA138" s="44">
        <f>IF(ISBLANK('Rate Calculations'!$AA138),"",'Rate Calculations'!$AA138)</f>
        <v>0</v>
      </c>
      <c r="AB138" s="101">
        <f>IF(ISBLANK('Rate Calculations'!$AB138),"",'Rate Calculations'!$AB138)</f>
        <v>0</v>
      </c>
      <c r="AC138" s="163">
        <f>IF(ISBLANK('Rate Calculations'!$AC138),"",'Rate Calculations'!$AC138)</f>
        <v>0</v>
      </c>
      <c r="AD138" s="163">
        <f>IF(ISBLANK('Rate Calculations'!$AD138),"",'Rate Calculations'!$AD138)</f>
        <v>0</v>
      </c>
      <c r="AE138" s="44" t="e">
        <f>IF(ISBLANK('Rate Calculations'!$AE138),"",'Rate Calculations'!$AE138)</f>
        <v>#REF!</v>
      </c>
      <c r="AF138" s="160" t="e">
        <f>IF(ISBLANK('Rate Calculations'!$AF138),"",'Rate Calculations'!$AF138)</f>
        <v>#REF!</v>
      </c>
    </row>
    <row r="139" spans="1:32">
      <c r="A139" s="153" t="str">
        <f>IF(ISBLANK('Rate Calculations'!$A139),"",'Rate Calculations'!$A139)</f>
        <v xml:space="preserve"> </v>
      </c>
      <c r="B139" s="154" t="str">
        <f>IF(ISBLANK('Rate Calculations'!$B139),"",'Rate Calculations'!$B139)</f>
        <v xml:space="preserve">  </v>
      </c>
      <c r="C139" s="44" t="str">
        <f>IF(ISBLANK('Rate Calculations'!$G139),"",'Rate Calculations'!$G139)</f>
        <v/>
      </c>
      <c r="D139" s="377">
        <f>IF(ISBLANK('Rate Calculations'!$H139),"",'Rate Calculations'!$H139)</f>
        <v>1.7500000000000002E-2</v>
      </c>
      <c r="E139" s="44">
        <f>IF(ISBLANK('Rate Calculations'!$I139),"",'Rate Calculations'!$I139)</f>
        <v>0</v>
      </c>
      <c r="F139" s="45">
        <f>IF(ISBLANK('Rate Calculations'!$J139),"",'Rate Calculations'!$J139)</f>
        <v>3.5000000000000003E-2</v>
      </c>
      <c r="G139" s="44">
        <f>IF(ISBLANK('Rate Calculations'!$K139),"",'Rate Calculations'!$K139)</f>
        <v>0</v>
      </c>
      <c r="H139" s="377">
        <f>IF(ISBLANK('Rate Calculations'!$L139),"",'Rate Calculations'!$L139)</f>
        <v>0</v>
      </c>
      <c r="I139" s="377">
        <f>IF(ISBLANK('Rate Calculations'!$M139),"",'Rate Calculations'!$M139)</f>
        <v>0</v>
      </c>
      <c r="J139" s="24">
        <f>IF(ISBLANK('Rate Calculations'!$N139),"",'Rate Calculations'!$N139)</f>
        <v>0</v>
      </c>
      <c r="K139" s="24">
        <f>IF(ISBLANK('Rate Calculations'!$O139),"",'Rate Calculations'!$O139)</f>
        <v>0</v>
      </c>
      <c r="L139" s="46">
        <f>IF(ISBLANK('Rate Calculations'!$P139),"",'Rate Calculations'!$P139)</f>
        <v>0</v>
      </c>
      <c r="M139" s="158">
        <f>IF(ISBLANK('Rate Calculations'!$Q139),"",'Rate Calculations'!$Q139)</f>
        <v>0</v>
      </c>
      <c r="N139" s="158">
        <f>IF(ISBLANK('Rate Calculations'!$R139),"",'Rate Calculations'!$R139)</f>
        <v>0</v>
      </c>
      <c r="O139" s="24" t="e">
        <f>IF(ISBLANK('Rate Calculations'!$S139),"",'Rate Calculations'!$S139)</f>
        <v>#REF!</v>
      </c>
      <c r="P139" s="27" t="e">
        <f>IF(ISBLANK('Rate Calculations'!$U139),"",'Rate Calculations'!$T139)</f>
        <v>#REF!</v>
      </c>
      <c r="Q139" s="153" t="str">
        <f>IF(ISBLANK('Rate Calculations'!$A139),"",'Rate Calculations'!$A139)</f>
        <v xml:space="preserve"> </v>
      </c>
      <c r="R139" s="154" t="str">
        <f>IF(ISBLANK('Rate Calculations'!$B139),"",'Rate Calculations'!$B139)</f>
        <v xml:space="preserve">  </v>
      </c>
      <c r="S139" s="44">
        <f>IF(ISBLANK('Rate Calculations'!$U139),"",'Rate Calculations'!$U139)</f>
        <v>0</v>
      </c>
      <c r="T139" s="44">
        <f>IF(ISBLANK('Rate Calculations'!$V139),"",'Rate Calculations'!$V139)</f>
        <v>0</v>
      </c>
      <c r="U139" s="377">
        <f>IF(ISBLANK('Rate Calculations'!$H139),"",'Rate Calculations'!$H139)</f>
        <v>1.7500000000000002E-2</v>
      </c>
      <c r="V139" s="44">
        <f>IF(ISBLANK('Rate Calculations'!$W139),"",'Rate Calculations'!$W139)</f>
        <v>0</v>
      </c>
      <c r="W139" s="45">
        <f>IF(ISBLANK('Rate Calculations'!$J139),"",'Rate Calculations'!$J139)</f>
        <v>3.5000000000000003E-2</v>
      </c>
      <c r="X139" s="101">
        <f>IF(ISBLANK('Rate Calculations'!$X139),"",'Rate Calculations'!$X139)</f>
        <v>0</v>
      </c>
      <c r="Y139" s="101">
        <f>IF(ISBLANK('Rate Calculations'!$Y139),"",'Rate Calculations'!$Y139)</f>
        <v>0</v>
      </c>
      <c r="Z139" s="44">
        <f>IF(ISBLANK('Rate Calculations'!$Z139),"",'Rate Calculations'!$Z139)</f>
        <v>0</v>
      </c>
      <c r="AA139" s="44">
        <f>IF(ISBLANK('Rate Calculations'!$AA139),"",'Rate Calculations'!$AA139)</f>
        <v>0</v>
      </c>
      <c r="AB139" s="101">
        <f>IF(ISBLANK('Rate Calculations'!$AB139),"",'Rate Calculations'!$AB139)</f>
        <v>0</v>
      </c>
      <c r="AC139" s="163">
        <f>IF(ISBLANK('Rate Calculations'!$AC139),"",'Rate Calculations'!$AC139)</f>
        <v>0</v>
      </c>
      <c r="AD139" s="163">
        <f>IF(ISBLANK('Rate Calculations'!$AD139),"",'Rate Calculations'!$AD139)</f>
        <v>0</v>
      </c>
      <c r="AE139" s="44" t="e">
        <f>IF(ISBLANK('Rate Calculations'!$AE139),"",'Rate Calculations'!$AE139)</f>
        <v>#REF!</v>
      </c>
      <c r="AF139" s="160" t="e">
        <f>IF(ISBLANK('Rate Calculations'!$AF139),"",'Rate Calculations'!$AF139)</f>
        <v>#REF!</v>
      </c>
    </row>
    <row r="140" spans="1:32">
      <c r="A140" s="153" t="str">
        <f>IF(ISBLANK('Rate Calculations'!$A140),"",'Rate Calculations'!$A140)</f>
        <v xml:space="preserve"> </v>
      </c>
      <c r="B140" s="154" t="str">
        <f>IF(ISBLANK('Rate Calculations'!$B140),"",'Rate Calculations'!$B140)</f>
        <v xml:space="preserve">  </v>
      </c>
      <c r="C140" s="44" t="str">
        <f>IF(ISBLANK('Rate Calculations'!$G140),"",'Rate Calculations'!$G140)</f>
        <v/>
      </c>
      <c r="D140" s="377">
        <f>IF(ISBLANK('Rate Calculations'!$H140),"",'Rate Calculations'!$H140)</f>
        <v>1.7500000000000002E-2</v>
      </c>
      <c r="E140" s="44">
        <f>IF(ISBLANK('Rate Calculations'!$I140),"",'Rate Calculations'!$I140)</f>
        <v>0</v>
      </c>
      <c r="F140" s="45">
        <f>IF(ISBLANK('Rate Calculations'!$J140),"",'Rate Calculations'!$J140)</f>
        <v>3.5000000000000003E-2</v>
      </c>
      <c r="G140" s="44">
        <f>IF(ISBLANK('Rate Calculations'!$K140),"",'Rate Calculations'!$K140)</f>
        <v>0</v>
      </c>
      <c r="H140" s="377">
        <f>IF(ISBLANK('Rate Calculations'!$L140),"",'Rate Calculations'!$L140)</f>
        <v>0</v>
      </c>
      <c r="I140" s="377">
        <f>IF(ISBLANK('Rate Calculations'!$M140),"",'Rate Calculations'!$M140)</f>
        <v>0</v>
      </c>
      <c r="J140" s="24">
        <f>IF(ISBLANK('Rate Calculations'!$N140),"",'Rate Calculations'!$N140)</f>
        <v>0</v>
      </c>
      <c r="K140" s="24">
        <f>IF(ISBLANK('Rate Calculations'!$O140),"",'Rate Calculations'!$O140)</f>
        <v>0</v>
      </c>
      <c r="L140" s="46">
        <f>IF(ISBLANK('Rate Calculations'!$P140),"",'Rate Calculations'!$P140)</f>
        <v>0</v>
      </c>
      <c r="M140" s="158">
        <f>IF(ISBLANK('Rate Calculations'!$Q140),"",'Rate Calculations'!$Q140)</f>
        <v>0</v>
      </c>
      <c r="N140" s="158">
        <f>IF(ISBLANK('Rate Calculations'!$R140),"",'Rate Calculations'!$R140)</f>
        <v>0</v>
      </c>
      <c r="O140" s="24" t="e">
        <f>IF(ISBLANK('Rate Calculations'!$S140),"",'Rate Calculations'!$S140)</f>
        <v>#REF!</v>
      </c>
      <c r="P140" s="27" t="e">
        <f>IF(ISBLANK('Rate Calculations'!$U140),"",'Rate Calculations'!$T140)</f>
        <v>#REF!</v>
      </c>
      <c r="Q140" s="153" t="str">
        <f>IF(ISBLANK('Rate Calculations'!$A140),"",'Rate Calculations'!$A140)</f>
        <v xml:space="preserve"> </v>
      </c>
      <c r="R140" s="154" t="str">
        <f>IF(ISBLANK('Rate Calculations'!$B140),"",'Rate Calculations'!$B140)</f>
        <v xml:space="preserve">  </v>
      </c>
      <c r="S140" s="44">
        <f>IF(ISBLANK('Rate Calculations'!$U140),"",'Rate Calculations'!$U140)</f>
        <v>0</v>
      </c>
      <c r="T140" s="44">
        <f>IF(ISBLANK('Rate Calculations'!$V140),"",'Rate Calculations'!$V140)</f>
        <v>0</v>
      </c>
      <c r="U140" s="377">
        <f>IF(ISBLANK('Rate Calculations'!$H140),"",'Rate Calculations'!$H140)</f>
        <v>1.7500000000000002E-2</v>
      </c>
      <c r="V140" s="44">
        <f>IF(ISBLANK('Rate Calculations'!$W140),"",'Rate Calculations'!$W140)</f>
        <v>0</v>
      </c>
      <c r="W140" s="45">
        <f>IF(ISBLANK('Rate Calculations'!$J140),"",'Rate Calculations'!$J140)</f>
        <v>3.5000000000000003E-2</v>
      </c>
      <c r="X140" s="101">
        <f>IF(ISBLANK('Rate Calculations'!$X140),"",'Rate Calculations'!$X140)</f>
        <v>0</v>
      </c>
      <c r="Y140" s="101">
        <f>IF(ISBLANK('Rate Calculations'!$Y140),"",'Rate Calculations'!$Y140)</f>
        <v>0</v>
      </c>
      <c r="Z140" s="44">
        <f>IF(ISBLANK('Rate Calculations'!$Z140),"",'Rate Calculations'!$Z140)</f>
        <v>0</v>
      </c>
      <c r="AA140" s="44">
        <f>IF(ISBLANK('Rate Calculations'!$AA140),"",'Rate Calculations'!$AA140)</f>
        <v>0</v>
      </c>
      <c r="AB140" s="101">
        <f>IF(ISBLANK('Rate Calculations'!$AB140),"",'Rate Calculations'!$AB140)</f>
        <v>0</v>
      </c>
      <c r="AC140" s="163">
        <f>IF(ISBLANK('Rate Calculations'!$AC140),"",'Rate Calculations'!$AC140)</f>
        <v>0</v>
      </c>
      <c r="AD140" s="163">
        <f>IF(ISBLANK('Rate Calculations'!$AD140),"",'Rate Calculations'!$AD140)</f>
        <v>0</v>
      </c>
      <c r="AE140" s="44" t="e">
        <f>IF(ISBLANK('Rate Calculations'!$AE140),"",'Rate Calculations'!$AE140)</f>
        <v>#REF!</v>
      </c>
      <c r="AF140" s="160" t="e">
        <f>IF(ISBLANK('Rate Calculations'!$AF140),"",'Rate Calculations'!$AF140)</f>
        <v>#REF!</v>
      </c>
    </row>
    <row r="141" spans="1:32">
      <c r="A141" s="153" t="str">
        <f>IF(ISBLANK('Rate Calculations'!$A141),"",'Rate Calculations'!$A141)</f>
        <v xml:space="preserve"> </v>
      </c>
      <c r="B141" s="154" t="str">
        <f>IF(ISBLANK('Rate Calculations'!$B141),"",'Rate Calculations'!$B141)</f>
        <v xml:space="preserve">  </v>
      </c>
      <c r="C141" s="44" t="str">
        <f>IF(ISBLANK('Rate Calculations'!$G141),"",'Rate Calculations'!$G141)</f>
        <v/>
      </c>
      <c r="D141" s="377">
        <f>IF(ISBLANK('Rate Calculations'!$H141),"",'Rate Calculations'!$H141)</f>
        <v>1.7500000000000002E-2</v>
      </c>
      <c r="E141" s="44">
        <f>IF(ISBLANK('Rate Calculations'!$I141),"",'Rate Calculations'!$I141)</f>
        <v>0</v>
      </c>
      <c r="F141" s="45">
        <f>IF(ISBLANK('Rate Calculations'!$J141),"",'Rate Calculations'!$J141)</f>
        <v>3.5000000000000003E-2</v>
      </c>
      <c r="G141" s="44">
        <f>IF(ISBLANK('Rate Calculations'!$K141),"",'Rate Calculations'!$K141)</f>
        <v>0</v>
      </c>
      <c r="H141" s="377">
        <f>IF(ISBLANK('Rate Calculations'!$L141),"",'Rate Calculations'!$L141)</f>
        <v>0</v>
      </c>
      <c r="I141" s="377">
        <f>IF(ISBLANK('Rate Calculations'!$M141),"",'Rate Calculations'!$M141)</f>
        <v>0</v>
      </c>
      <c r="J141" s="24">
        <f>IF(ISBLANK('Rate Calculations'!$N141),"",'Rate Calculations'!$N141)</f>
        <v>0</v>
      </c>
      <c r="K141" s="24">
        <f>IF(ISBLANK('Rate Calculations'!$O141),"",'Rate Calculations'!$O141)</f>
        <v>0</v>
      </c>
      <c r="L141" s="46">
        <f>IF(ISBLANK('Rate Calculations'!$P141),"",'Rate Calculations'!$P141)</f>
        <v>0</v>
      </c>
      <c r="M141" s="158">
        <f>IF(ISBLANK('Rate Calculations'!$Q141),"",'Rate Calculations'!$Q141)</f>
        <v>0</v>
      </c>
      <c r="N141" s="158">
        <f>IF(ISBLANK('Rate Calculations'!$R141),"",'Rate Calculations'!$R141)</f>
        <v>0</v>
      </c>
      <c r="O141" s="24" t="e">
        <f>IF(ISBLANK('Rate Calculations'!$S141),"",'Rate Calculations'!$S141)</f>
        <v>#REF!</v>
      </c>
      <c r="P141" s="27" t="e">
        <f>IF(ISBLANK('Rate Calculations'!$U141),"",'Rate Calculations'!$T141)</f>
        <v>#REF!</v>
      </c>
      <c r="Q141" s="153" t="str">
        <f>IF(ISBLANK('Rate Calculations'!$A141),"",'Rate Calculations'!$A141)</f>
        <v xml:space="preserve"> </v>
      </c>
      <c r="R141" s="154" t="str">
        <f>IF(ISBLANK('Rate Calculations'!$B141),"",'Rate Calculations'!$B141)</f>
        <v xml:space="preserve">  </v>
      </c>
      <c r="S141" s="44">
        <f>IF(ISBLANK('Rate Calculations'!$U141),"",'Rate Calculations'!$U141)</f>
        <v>0</v>
      </c>
      <c r="T141" s="44">
        <f>IF(ISBLANK('Rate Calculations'!$V141),"",'Rate Calculations'!$V141)</f>
        <v>0</v>
      </c>
      <c r="U141" s="377">
        <f>IF(ISBLANK('Rate Calculations'!$H141),"",'Rate Calculations'!$H141)</f>
        <v>1.7500000000000002E-2</v>
      </c>
      <c r="V141" s="44">
        <f>IF(ISBLANK('Rate Calculations'!$W141),"",'Rate Calculations'!$W141)</f>
        <v>0</v>
      </c>
      <c r="W141" s="45">
        <f>IF(ISBLANK('Rate Calculations'!$J141),"",'Rate Calculations'!$J141)</f>
        <v>3.5000000000000003E-2</v>
      </c>
      <c r="X141" s="101">
        <f>IF(ISBLANK('Rate Calculations'!$X141),"",'Rate Calculations'!$X141)</f>
        <v>0</v>
      </c>
      <c r="Y141" s="101">
        <f>IF(ISBLANK('Rate Calculations'!$Y141),"",'Rate Calculations'!$Y141)</f>
        <v>0</v>
      </c>
      <c r="Z141" s="44">
        <f>IF(ISBLANK('Rate Calculations'!$Z141),"",'Rate Calculations'!$Z141)</f>
        <v>0</v>
      </c>
      <c r="AA141" s="44">
        <f>IF(ISBLANK('Rate Calculations'!$AA141),"",'Rate Calculations'!$AA141)</f>
        <v>0</v>
      </c>
      <c r="AB141" s="101">
        <f>IF(ISBLANK('Rate Calculations'!$AB141),"",'Rate Calculations'!$AB141)</f>
        <v>0</v>
      </c>
      <c r="AC141" s="163">
        <f>IF(ISBLANK('Rate Calculations'!$AC141),"",'Rate Calculations'!$AC141)</f>
        <v>0</v>
      </c>
      <c r="AD141" s="163">
        <f>IF(ISBLANK('Rate Calculations'!$AD141),"",'Rate Calculations'!$AD141)</f>
        <v>0</v>
      </c>
      <c r="AE141" s="44" t="e">
        <f>IF(ISBLANK('Rate Calculations'!$AE141),"",'Rate Calculations'!$AE141)</f>
        <v>#REF!</v>
      </c>
      <c r="AF141" s="160" t="e">
        <f>IF(ISBLANK('Rate Calculations'!$AF141),"",'Rate Calculations'!$AF141)</f>
        <v>#REF!</v>
      </c>
    </row>
    <row r="142" spans="1:32">
      <c r="A142" s="153" t="str">
        <f>IF(ISBLANK('Rate Calculations'!$A142),"",'Rate Calculations'!$A142)</f>
        <v xml:space="preserve"> </v>
      </c>
      <c r="B142" s="154" t="str">
        <f>IF(ISBLANK('Rate Calculations'!$B142),"",'Rate Calculations'!$B142)</f>
        <v xml:space="preserve">  </v>
      </c>
      <c r="C142" s="44" t="str">
        <f>IF(ISBLANK('Rate Calculations'!$G142),"",'Rate Calculations'!$G142)</f>
        <v/>
      </c>
      <c r="D142" s="377">
        <f>IF(ISBLANK('Rate Calculations'!$H142),"",'Rate Calculations'!$H142)</f>
        <v>1.7500000000000002E-2</v>
      </c>
      <c r="E142" s="44">
        <f>IF(ISBLANK('Rate Calculations'!$I142),"",'Rate Calculations'!$I142)</f>
        <v>0</v>
      </c>
      <c r="F142" s="45">
        <f>IF(ISBLANK('Rate Calculations'!$J142),"",'Rate Calculations'!$J142)</f>
        <v>3.5000000000000003E-2</v>
      </c>
      <c r="G142" s="44">
        <f>IF(ISBLANK('Rate Calculations'!$K142),"",'Rate Calculations'!$K142)</f>
        <v>0</v>
      </c>
      <c r="H142" s="377">
        <f>IF(ISBLANK('Rate Calculations'!$L142),"",'Rate Calculations'!$L142)</f>
        <v>0</v>
      </c>
      <c r="I142" s="377">
        <f>IF(ISBLANK('Rate Calculations'!$M142),"",'Rate Calculations'!$M142)</f>
        <v>0</v>
      </c>
      <c r="J142" s="24">
        <f>IF(ISBLANK('Rate Calculations'!$N142),"",'Rate Calculations'!$N142)</f>
        <v>0</v>
      </c>
      <c r="K142" s="24">
        <f>IF(ISBLANK('Rate Calculations'!$O142),"",'Rate Calculations'!$O142)</f>
        <v>0</v>
      </c>
      <c r="L142" s="46">
        <f>IF(ISBLANK('Rate Calculations'!$P142),"",'Rate Calculations'!$P142)</f>
        <v>0</v>
      </c>
      <c r="M142" s="158">
        <f>IF(ISBLANK('Rate Calculations'!$Q142),"",'Rate Calculations'!$Q142)</f>
        <v>0</v>
      </c>
      <c r="N142" s="158">
        <f>IF(ISBLANK('Rate Calculations'!$R142),"",'Rate Calculations'!$R142)</f>
        <v>0</v>
      </c>
      <c r="O142" s="24" t="e">
        <f>IF(ISBLANK('Rate Calculations'!$S142),"",'Rate Calculations'!$S142)</f>
        <v>#REF!</v>
      </c>
      <c r="P142" s="27" t="e">
        <f>IF(ISBLANK('Rate Calculations'!$U142),"",'Rate Calculations'!$T142)</f>
        <v>#REF!</v>
      </c>
      <c r="Q142" s="153" t="str">
        <f>IF(ISBLANK('Rate Calculations'!$A142),"",'Rate Calculations'!$A142)</f>
        <v xml:space="preserve"> </v>
      </c>
      <c r="R142" s="154" t="str">
        <f>IF(ISBLANK('Rate Calculations'!$B142),"",'Rate Calculations'!$B142)</f>
        <v xml:space="preserve">  </v>
      </c>
      <c r="S142" s="44">
        <f>IF(ISBLANK('Rate Calculations'!$U142),"",'Rate Calculations'!$U142)</f>
        <v>0</v>
      </c>
      <c r="T142" s="44">
        <f>IF(ISBLANK('Rate Calculations'!$V142),"",'Rate Calculations'!$V142)</f>
        <v>0</v>
      </c>
      <c r="U142" s="377">
        <f>IF(ISBLANK('Rate Calculations'!$H142),"",'Rate Calculations'!$H142)</f>
        <v>1.7500000000000002E-2</v>
      </c>
      <c r="V142" s="44">
        <f>IF(ISBLANK('Rate Calculations'!$W142),"",'Rate Calculations'!$W142)</f>
        <v>0</v>
      </c>
      <c r="W142" s="45">
        <f>IF(ISBLANK('Rate Calculations'!$J142),"",'Rate Calculations'!$J142)</f>
        <v>3.5000000000000003E-2</v>
      </c>
      <c r="X142" s="101">
        <f>IF(ISBLANK('Rate Calculations'!$X142),"",'Rate Calculations'!$X142)</f>
        <v>0</v>
      </c>
      <c r="Y142" s="101">
        <f>IF(ISBLANK('Rate Calculations'!$Y142),"",'Rate Calculations'!$Y142)</f>
        <v>0</v>
      </c>
      <c r="Z142" s="44">
        <f>IF(ISBLANK('Rate Calculations'!$Z142),"",'Rate Calculations'!$Z142)</f>
        <v>0</v>
      </c>
      <c r="AA142" s="44">
        <f>IF(ISBLANK('Rate Calculations'!$AA142),"",'Rate Calculations'!$AA142)</f>
        <v>0</v>
      </c>
      <c r="AB142" s="101">
        <f>IF(ISBLANK('Rate Calculations'!$AB142),"",'Rate Calculations'!$AB142)</f>
        <v>0</v>
      </c>
      <c r="AC142" s="163">
        <f>IF(ISBLANK('Rate Calculations'!$AC142),"",'Rate Calculations'!$AC142)</f>
        <v>0</v>
      </c>
      <c r="AD142" s="163">
        <f>IF(ISBLANK('Rate Calculations'!$AD142),"",'Rate Calculations'!$AD142)</f>
        <v>0</v>
      </c>
      <c r="AE142" s="44" t="e">
        <f>IF(ISBLANK('Rate Calculations'!$AE142),"",'Rate Calculations'!$AE142)</f>
        <v>#REF!</v>
      </c>
      <c r="AF142" s="160" t="e">
        <f>IF(ISBLANK('Rate Calculations'!$AF142),"",'Rate Calculations'!$AF142)</f>
        <v>#REF!</v>
      </c>
    </row>
    <row r="143" spans="1:32">
      <c r="A143" s="153" t="str">
        <f>IF(ISBLANK('Rate Calculations'!$A143),"",'Rate Calculations'!$A143)</f>
        <v xml:space="preserve"> </v>
      </c>
      <c r="B143" s="154" t="str">
        <f>IF(ISBLANK('Rate Calculations'!$B143),"",'Rate Calculations'!$B143)</f>
        <v xml:space="preserve">  </v>
      </c>
      <c r="C143" s="44" t="str">
        <f>IF(ISBLANK('Rate Calculations'!$G143),"",'Rate Calculations'!$G143)</f>
        <v/>
      </c>
      <c r="D143" s="377">
        <f>IF(ISBLANK('Rate Calculations'!$H143),"",'Rate Calculations'!$H143)</f>
        <v>1.7500000000000002E-2</v>
      </c>
      <c r="E143" s="44">
        <f>IF(ISBLANK('Rate Calculations'!$I143),"",'Rate Calculations'!$I143)</f>
        <v>0</v>
      </c>
      <c r="F143" s="45">
        <f>IF(ISBLANK('Rate Calculations'!$J143),"",'Rate Calculations'!$J143)</f>
        <v>3.5000000000000003E-2</v>
      </c>
      <c r="G143" s="44">
        <f>IF(ISBLANK('Rate Calculations'!$K143),"",'Rate Calculations'!$K143)</f>
        <v>0</v>
      </c>
      <c r="H143" s="377">
        <f>IF(ISBLANK('Rate Calculations'!$L143),"",'Rate Calculations'!$L143)</f>
        <v>0</v>
      </c>
      <c r="I143" s="377">
        <f>IF(ISBLANK('Rate Calculations'!$M143),"",'Rate Calculations'!$M143)</f>
        <v>0</v>
      </c>
      <c r="J143" s="24">
        <f>IF(ISBLANK('Rate Calculations'!$N143),"",'Rate Calculations'!$N143)</f>
        <v>0</v>
      </c>
      <c r="K143" s="24">
        <f>IF(ISBLANK('Rate Calculations'!$O143),"",'Rate Calculations'!$O143)</f>
        <v>0</v>
      </c>
      <c r="L143" s="46">
        <f>IF(ISBLANK('Rate Calculations'!$P143),"",'Rate Calculations'!$P143)</f>
        <v>0</v>
      </c>
      <c r="M143" s="158">
        <f>IF(ISBLANK('Rate Calculations'!$Q143),"",'Rate Calculations'!$Q143)</f>
        <v>0</v>
      </c>
      <c r="N143" s="158">
        <f>IF(ISBLANK('Rate Calculations'!$R143),"",'Rate Calculations'!$R143)</f>
        <v>0</v>
      </c>
      <c r="O143" s="24" t="e">
        <f>IF(ISBLANK('Rate Calculations'!$S143),"",'Rate Calculations'!$S143)</f>
        <v>#REF!</v>
      </c>
      <c r="P143" s="27" t="e">
        <f>IF(ISBLANK('Rate Calculations'!$U143),"",'Rate Calculations'!$T143)</f>
        <v>#REF!</v>
      </c>
      <c r="Q143" s="153" t="str">
        <f>IF(ISBLANK('Rate Calculations'!$A143),"",'Rate Calculations'!$A143)</f>
        <v xml:space="preserve"> </v>
      </c>
      <c r="R143" s="154" t="str">
        <f>IF(ISBLANK('Rate Calculations'!$B143),"",'Rate Calculations'!$B143)</f>
        <v xml:space="preserve">  </v>
      </c>
      <c r="S143" s="44">
        <f>IF(ISBLANK('Rate Calculations'!$U143),"",'Rate Calculations'!$U143)</f>
        <v>0</v>
      </c>
      <c r="T143" s="44">
        <f>IF(ISBLANK('Rate Calculations'!$V143),"",'Rate Calculations'!$V143)</f>
        <v>0</v>
      </c>
      <c r="U143" s="377">
        <f>IF(ISBLANK('Rate Calculations'!$H143),"",'Rate Calculations'!$H143)</f>
        <v>1.7500000000000002E-2</v>
      </c>
      <c r="V143" s="44">
        <f>IF(ISBLANK('Rate Calculations'!$W143),"",'Rate Calculations'!$W143)</f>
        <v>0</v>
      </c>
      <c r="W143" s="45">
        <f>IF(ISBLANK('Rate Calculations'!$J143),"",'Rate Calculations'!$J143)</f>
        <v>3.5000000000000003E-2</v>
      </c>
      <c r="X143" s="101">
        <f>IF(ISBLANK('Rate Calculations'!$X143),"",'Rate Calculations'!$X143)</f>
        <v>0</v>
      </c>
      <c r="Y143" s="101">
        <f>IF(ISBLANK('Rate Calculations'!$Y143),"",'Rate Calculations'!$Y143)</f>
        <v>0</v>
      </c>
      <c r="Z143" s="44">
        <f>IF(ISBLANK('Rate Calculations'!$Z143),"",'Rate Calculations'!$Z143)</f>
        <v>0</v>
      </c>
      <c r="AA143" s="44">
        <f>IF(ISBLANK('Rate Calculations'!$AA143),"",'Rate Calculations'!$AA143)</f>
        <v>0</v>
      </c>
      <c r="AB143" s="101">
        <f>IF(ISBLANK('Rate Calculations'!$AB143),"",'Rate Calculations'!$AB143)</f>
        <v>0</v>
      </c>
      <c r="AC143" s="163">
        <f>IF(ISBLANK('Rate Calculations'!$AC143),"",'Rate Calculations'!$AC143)</f>
        <v>0</v>
      </c>
      <c r="AD143" s="163">
        <f>IF(ISBLANK('Rate Calculations'!$AD143),"",'Rate Calculations'!$AD143)</f>
        <v>0</v>
      </c>
      <c r="AE143" s="44" t="e">
        <f>IF(ISBLANK('Rate Calculations'!$AE143),"",'Rate Calculations'!$AE143)</f>
        <v>#REF!</v>
      </c>
      <c r="AF143" s="160" t="e">
        <f>IF(ISBLANK('Rate Calculations'!$AF143),"",'Rate Calculations'!$AF143)</f>
        <v>#REF!</v>
      </c>
    </row>
    <row r="144" spans="1:32">
      <c r="A144" s="153" t="str">
        <f>IF(ISBLANK('Rate Calculations'!$A144),"",'Rate Calculations'!$A144)</f>
        <v xml:space="preserve"> </v>
      </c>
      <c r="B144" s="154" t="str">
        <f>IF(ISBLANK('Rate Calculations'!$B144),"",'Rate Calculations'!$B144)</f>
        <v xml:space="preserve">  </v>
      </c>
      <c r="C144" s="44" t="str">
        <f>IF(ISBLANK('Rate Calculations'!$G144),"",'Rate Calculations'!$G144)</f>
        <v/>
      </c>
      <c r="D144" s="377">
        <f>IF(ISBLANK('Rate Calculations'!$H144),"",'Rate Calculations'!$H144)</f>
        <v>1.7500000000000002E-2</v>
      </c>
      <c r="E144" s="44">
        <f>IF(ISBLANK('Rate Calculations'!$I144),"",'Rate Calculations'!$I144)</f>
        <v>0</v>
      </c>
      <c r="F144" s="45">
        <f>IF(ISBLANK('Rate Calculations'!$J144),"",'Rate Calculations'!$J144)</f>
        <v>3.5000000000000003E-2</v>
      </c>
      <c r="G144" s="44">
        <f>IF(ISBLANK('Rate Calculations'!$K144),"",'Rate Calculations'!$K144)</f>
        <v>0</v>
      </c>
      <c r="H144" s="377">
        <f>IF(ISBLANK('Rate Calculations'!$L144),"",'Rate Calculations'!$L144)</f>
        <v>0</v>
      </c>
      <c r="I144" s="377">
        <f>IF(ISBLANK('Rate Calculations'!$M144),"",'Rate Calculations'!$M144)</f>
        <v>0</v>
      </c>
      <c r="J144" s="24">
        <f>IF(ISBLANK('Rate Calculations'!$N144),"",'Rate Calculations'!$N144)</f>
        <v>0</v>
      </c>
      <c r="K144" s="24">
        <f>IF(ISBLANK('Rate Calculations'!$O144),"",'Rate Calculations'!$O144)</f>
        <v>0</v>
      </c>
      <c r="L144" s="46">
        <f>IF(ISBLANK('Rate Calculations'!$P144),"",'Rate Calculations'!$P144)</f>
        <v>0</v>
      </c>
      <c r="M144" s="158">
        <f>IF(ISBLANK('Rate Calculations'!$Q144),"",'Rate Calculations'!$Q144)</f>
        <v>0</v>
      </c>
      <c r="N144" s="158">
        <f>IF(ISBLANK('Rate Calculations'!$R144),"",'Rate Calculations'!$R144)</f>
        <v>0</v>
      </c>
      <c r="O144" s="24" t="e">
        <f>IF(ISBLANK('Rate Calculations'!$S144),"",'Rate Calculations'!$S144)</f>
        <v>#REF!</v>
      </c>
      <c r="P144" s="27" t="e">
        <f>IF(ISBLANK('Rate Calculations'!$U144),"",'Rate Calculations'!$T144)</f>
        <v>#REF!</v>
      </c>
      <c r="Q144" s="153" t="str">
        <f>IF(ISBLANK('Rate Calculations'!$A144),"",'Rate Calculations'!$A144)</f>
        <v xml:space="preserve"> </v>
      </c>
      <c r="R144" s="154" t="str">
        <f>IF(ISBLANK('Rate Calculations'!$B144),"",'Rate Calculations'!$B144)</f>
        <v xml:space="preserve">  </v>
      </c>
      <c r="S144" s="44">
        <f>IF(ISBLANK('Rate Calculations'!$U144),"",'Rate Calculations'!$U144)</f>
        <v>0</v>
      </c>
      <c r="T144" s="44">
        <f>IF(ISBLANK('Rate Calculations'!$V144),"",'Rate Calculations'!$V144)</f>
        <v>0</v>
      </c>
      <c r="U144" s="377">
        <f>IF(ISBLANK('Rate Calculations'!$H144),"",'Rate Calculations'!$H144)</f>
        <v>1.7500000000000002E-2</v>
      </c>
      <c r="V144" s="44">
        <f>IF(ISBLANK('Rate Calculations'!$W144),"",'Rate Calculations'!$W144)</f>
        <v>0</v>
      </c>
      <c r="W144" s="45">
        <f>IF(ISBLANK('Rate Calculations'!$J144),"",'Rate Calculations'!$J144)</f>
        <v>3.5000000000000003E-2</v>
      </c>
      <c r="X144" s="101">
        <f>IF(ISBLANK('Rate Calculations'!$X144),"",'Rate Calculations'!$X144)</f>
        <v>0</v>
      </c>
      <c r="Y144" s="101">
        <f>IF(ISBLANK('Rate Calculations'!$Y144),"",'Rate Calculations'!$Y144)</f>
        <v>0</v>
      </c>
      <c r="Z144" s="44">
        <f>IF(ISBLANK('Rate Calculations'!$Z144),"",'Rate Calculations'!$Z144)</f>
        <v>0</v>
      </c>
      <c r="AA144" s="44">
        <f>IF(ISBLANK('Rate Calculations'!$AA144),"",'Rate Calculations'!$AA144)</f>
        <v>0</v>
      </c>
      <c r="AB144" s="101">
        <f>IF(ISBLANK('Rate Calculations'!$AB144),"",'Rate Calculations'!$AB144)</f>
        <v>0</v>
      </c>
      <c r="AC144" s="163">
        <f>IF(ISBLANK('Rate Calculations'!$AC144),"",'Rate Calculations'!$AC144)</f>
        <v>0</v>
      </c>
      <c r="AD144" s="163">
        <f>IF(ISBLANK('Rate Calculations'!$AD144),"",'Rate Calculations'!$AD144)</f>
        <v>0</v>
      </c>
      <c r="AE144" s="44" t="e">
        <f>IF(ISBLANK('Rate Calculations'!$AE144),"",'Rate Calculations'!$AE144)</f>
        <v>#REF!</v>
      </c>
      <c r="AF144" s="160" t="e">
        <f>IF(ISBLANK('Rate Calculations'!$AF144),"",'Rate Calculations'!$AF144)</f>
        <v>#REF!</v>
      </c>
    </row>
    <row r="145" spans="1:32">
      <c r="A145" s="153" t="str">
        <f>IF(ISBLANK('Rate Calculations'!$A145),"",'Rate Calculations'!$A145)</f>
        <v xml:space="preserve"> </v>
      </c>
      <c r="B145" s="154" t="str">
        <f>IF(ISBLANK('Rate Calculations'!$B145),"",'Rate Calculations'!$B145)</f>
        <v xml:space="preserve">  </v>
      </c>
      <c r="C145" s="44" t="str">
        <f>IF(ISBLANK('Rate Calculations'!$G145),"",'Rate Calculations'!$G145)</f>
        <v/>
      </c>
      <c r="D145" s="377">
        <f>IF(ISBLANK('Rate Calculations'!$H145),"",'Rate Calculations'!$H145)</f>
        <v>1.7500000000000002E-2</v>
      </c>
      <c r="E145" s="44">
        <f>IF(ISBLANK('Rate Calculations'!$I145),"",'Rate Calculations'!$I145)</f>
        <v>0</v>
      </c>
      <c r="F145" s="45">
        <f>IF(ISBLANK('Rate Calculations'!$J145),"",'Rate Calculations'!$J145)</f>
        <v>3.5000000000000003E-2</v>
      </c>
      <c r="G145" s="44">
        <f>IF(ISBLANK('Rate Calculations'!$K145),"",'Rate Calculations'!$K145)</f>
        <v>0</v>
      </c>
      <c r="H145" s="377">
        <f>IF(ISBLANK('Rate Calculations'!$L145),"",'Rate Calculations'!$L145)</f>
        <v>0</v>
      </c>
      <c r="I145" s="377">
        <f>IF(ISBLANK('Rate Calculations'!$M145),"",'Rate Calculations'!$M145)</f>
        <v>0</v>
      </c>
      <c r="J145" s="24">
        <f>IF(ISBLANK('Rate Calculations'!$N145),"",'Rate Calculations'!$N145)</f>
        <v>0</v>
      </c>
      <c r="K145" s="24">
        <f>IF(ISBLANK('Rate Calculations'!$O145),"",'Rate Calculations'!$O145)</f>
        <v>0</v>
      </c>
      <c r="L145" s="46">
        <f>IF(ISBLANK('Rate Calculations'!$P145),"",'Rate Calculations'!$P145)</f>
        <v>0</v>
      </c>
      <c r="M145" s="158">
        <f>IF(ISBLANK('Rate Calculations'!$Q145),"",'Rate Calculations'!$Q145)</f>
        <v>0</v>
      </c>
      <c r="N145" s="158">
        <f>IF(ISBLANK('Rate Calculations'!$R145),"",'Rate Calculations'!$R145)</f>
        <v>0</v>
      </c>
      <c r="O145" s="24" t="e">
        <f>IF(ISBLANK('Rate Calculations'!$S145),"",'Rate Calculations'!$S145)</f>
        <v>#REF!</v>
      </c>
      <c r="P145" s="27" t="e">
        <f>IF(ISBLANK('Rate Calculations'!$U145),"",'Rate Calculations'!$T145)</f>
        <v>#REF!</v>
      </c>
      <c r="Q145" s="153" t="str">
        <f>IF(ISBLANK('Rate Calculations'!$A145),"",'Rate Calculations'!$A145)</f>
        <v xml:space="preserve"> </v>
      </c>
      <c r="R145" s="154" t="str">
        <f>IF(ISBLANK('Rate Calculations'!$B145),"",'Rate Calculations'!$B145)</f>
        <v xml:space="preserve">  </v>
      </c>
      <c r="S145" s="44">
        <f>IF(ISBLANK('Rate Calculations'!$U145),"",'Rate Calculations'!$U145)</f>
        <v>0</v>
      </c>
      <c r="T145" s="44">
        <f>IF(ISBLANK('Rate Calculations'!$V145),"",'Rate Calculations'!$V145)</f>
        <v>0</v>
      </c>
      <c r="U145" s="377">
        <f>IF(ISBLANK('Rate Calculations'!$H145),"",'Rate Calculations'!$H145)</f>
        <v>1.7500000000000002E-2</v>
      </c>
      <c r="V145" s="44">
        <f>IF(ISBLANK('Rate Calculations'!$W145),"",'Rate Calculations'!$W145)</f>
        <v>0</v>
      </c>
      <c r="W145" s="45">
        <f>IF(ISBLANK('Rate Calculations'!$J145),"",'Rate Calculations'!$J145)</f>
        <v>3.5000000000000003E-2</v>
      </c>
      <c r="X145" s="101">
        <f>IF(ISBLANK('Rate Calculations'!$X145),"",'Rate Calculations'!$X145)</f>
        <v>0</v>
      </c>
      <c r="Y145" s="101">
        <f>IF(ISBLANK('Rate Calculations'!$Y145),"",'Rate Calculations'!$Y145)</f>
        <v>0</v>
      </c>
      <c r="Z145" s="44">
        <f>IF(ISBLANK('Rate Calculations'!$Z145),"",'Rate Calculations'!$Z145)</f>
        <v>0</v>
      </c>
      <c r="AA145" s="44">
        <f>IF(ISBLANK('Rate Calculations'!$AA145),"",'Rate Calculations'!$AA145)</f>
        <v>0</v>
      </c>
      <c r="AB145" s="101">
        <f>IF(ISBLANK('Rate Calculations'!$AB145),"",'Rate Calculations'!$AB145)</f>
        <v>0</v>
      </c>
      <c r="AC145" s="163">
        <f>IF(ISBLANK('Rate Calculations'!$AC145),"",'Rate Calculations'!$AC145)</f>
        <v>0</v>
      </c>
      <c r="AD145" s="163">
        <f>IF(ISBLANK('Rate Calculations'!$AD145),"",'Rate Calculations'!$AD145)</f>
        <v>0</v>
      </c>
      <c r="AE145" s="44" t="e">
        <f>IF(ISBLANK('Rate Calculations'!$AE145),"",'Rate Calculations'!$AE145)</f>
        <v>#REF!</v>
      </c>
      <c r="AF145" s="160" t="e">
        <f>IF(ISBLANK('Rate Calculations'!$AF145),"",'Rate Calculations'!$AF145)</f>
        <v>#REF!</v>
      </c>
    </row>
    <row r="146" spans="1:32">
      <c r="A146" s="153" t="str">
        <f>IF(ISBLANK('Rate Calculations'!$A146),"",'Rate Calculations'!$A146)</f>
        <v xml:space="preserve"> </v>
      </c>
      <c r="B146" s="154" t="str">
        <f>IF(ISBLANK('Rate Calculations'!$B146),"",'Rate Calculations'!$B146)</f>
        <v xml:space="preserve">  </v>
      </c>
      <c r="C146" s="44" t="str">
        <f>IF(ISBLANK('Rate Calculations'!$G146),"",'Rate Calculations'!$G146)</f>
        <v/>
      </c>
      <c r="D146" s="377">
        <f>IF(ISBLANK('Rate Calculations'!$H146),"",'Rate Calculations'!$H146)</f>
        <v>1.7500000000000002E-2</v>
      </c>
      <c r="E146" s="44">
        <f>IF(ISBLANK('Rate Calculations'!$I146),"",'Rate Calculations'!$I146)</f>
        <v>0</v>
      </c>
      <c r="F146" s="45">
        <f>IF(ISBLANK('Rate Calculations'!$J146),"",'Rate Calculations'!$J146)</f>
        <v>3.5000000000000003E-2</v>
      </c>
      <c r="G146" s="44">
        <f>IF(ISBLANK('Rate Calculations'!$K146),"",'Rate Calculations'!$K146)</f>
        <v>0</v>
      </c>
      <c r="H146" s="377">
        <f>IF(ISBLANK('Rate Calculations'!$L146),"",'Rate Calculations'!$L146)</f>
        <v>0</v>
      </c>
      <c r="I146" s="377">
        <f>IF(ISBLANK('Rate Calculations'!$M146),"",'Rate Calculations'!$M146)</f>
        <v>0</v>
      </c>
      <c r="J146" s="24">
        <f>IF(ISBLANK('Rate Calculations'!$N146),"",'Rate Calculations'!$N146)</f>
        <v>0</v>
      </c>
      <c r="K146" s="24">
        <f>IF(ISBLANK('Rate Calculations'!$O146),"",'Rate Calculations'!$O146)</f>
        <v>0</v>
      </c>
      <c r="L146" s="46">
        <f>IF(ISBLANK('Rate Calculations'!$P146),"",'Rate Calculations'!$P146)</f>
        <v>0</v>
      </c>
      <c r="M146" s="158">
        <f>IF(ISBLANK('Rate Calculations'!$Q146),"",'Rate Calculations'!$Q146)</f>
        <v>0</v>
      </c>
      <c r="N146" s="158">
        <f>IF(ISBLANK('Rate Calculations'!$R146),"",'Rate Calculations'!$R146)</f>
        <v>0</v>
      </c>
      <c r="O146" s="24" t="e">
        <f>IF(ISBLANK('Rate Calculations'!$S146),"",'Rate Calculations'!$S146)</f>
        <v>#REF!</v>
      </c>
      <c r="P146" s="27" t="e">
        <f>IF(ISBLANK('Rate Calculations'!$U146),"",'Rate Calculations'!$T146)</f>
        <v>#REF!</v>
      </c>
      <c r="Q146" s="153" t="str">
        <f>IF(ISBLANK('Rate Calculations'!$A146),"",'Rate Calculations'!$A146)</f>
        <v xml:space="preserve"> </v>
      </c>
      <c r="R146" s="154" t="str">
        <f>IF(ISBLANK('Rate Calculations'!$B146),"",'Rate Calculations'!$B146)</f>
        <v xml:space="preserve">  </v>
      </c>
      <c r="S146" s="44">
        <f>IF(ISBLANK('Rate Calculations'!$U146),"",'Rate Calculations'!$U146)</f>
        <v>0</v>
      </c>
      <c r="T146" s="44">
        <f>IF(ISBLANK('Rate Calculations'!$V146),"",'Rate Calculations'!$V146)</f>
        <v>0</v>
      </c>
      <c r="U146" s="377">
        <f>IF(ISBLANK('Rate Calculations'!$H146),"",'Rate Calculations'!$H146)</f>
        <v>1.7500000000000002E-2</v>
      </c>
      <c r="V146" s="44">
        <f>IF(ISBLANK('Rate Calculations'!$W146),"",'Rate Calculations'!$W146)</f>
        <v>0</v>
      </c>
      <c r="W146" s="45">
        <f>IF(ISBLANK('Rate Calculations'!$J146),"",'Rate Calculations'!$J146)</f>
        <v>3.5000000000000003E-2</v>
      </c>
      <c r="X146" s="101">
        <f>IF(ISBLANK('Rate Calculations'!$X146),"",'Rate Calculations'!$X146)</f>
        <v>0</v>
      </c>
      <c r="Y146" s="101">
        <f>IF(ISBLANK('Rate Calculations'!$Y146),"",'Rate Calculations'!$Y146)</f>
        <v>0</v>
      </c>
      <c r="Z146" s="44">
        <f>IF(ISBLANK('Rate Calculations'!$Z146),"",'Rate Calculations'!$Z146)</f>
        <v>0</v>
      </c>
      <c r="AA146" s="44">
        <f>IF(ISBLANK('Rate Calculations'!$AA146),"",'Rate Calculations'!$AA146)</f>
        <v>0</v>
      </c>
      <c r="AB146" s="101">
        <f>IF(ISBLANK('Rate Calculations'!$AB146),"",'Rate Calculations'!$AB146)</f>
        <v>0</v>
      </c>
      <c r="AC146" s="163">
        <f>IF(ISBLANK('Rate Calculations'!$AC146),"",'Rate Calculations'!$AC146)</f>
        <v>0</v>
      </c>
      <c r="AD146" s="163">
        <f>IF(ISBLANK('Rate Calculations'!$AD146),"",'Rate Calculations'!$AD146)</f>
        <v>0</v>
      </c>
      <c r="AE146" s="44" t="e">
        <f>IF(ISBLANK('Rate Calculations'!$AE146),"",'Rate Calculations'!$AE146)</f>
        <v>#REF!</v>
      </c>
      <c r="AF146" s="160" t="e">
        <f>IF(ISBLANK('Rate Calculations'!$AF146),"",'Rate Calculations'!$AF146)</f>
        <v>#REF!</v>
      </c>
    </row>
    <row r="147" spans="1:32">
      <c r="A147" s="153" t="str">
        <f>IF(ISBLANK('Rate Calculations'!$A147),"",'Rate Calculations'!$A147)</f>
        <v xml:space="preserve"> </v>
      </c>
      <c r="B147" s="154" t="str">
        <f>IF(ISBLANK('Rate Calculations'!$B147),"",'Rate Calculations'!$B147)</f>
        <v xml:space="preserve">  </v>
      </c>
      <c r="C147" s="44" t="str">
        <f>IF(ISBLANK('Rate Calculations'!$G147),"",'Rate Calculations'!$G147)</f>
        <v/>
      </c>
      <c r="D147" s="377">
        <f>IF(ISBLANK('Rate Calculations'!$H147),"",'Rate Calculations'!$H147)</f>
        <v>1.7500000000000002E-2</v>
      </c>
      <c r="E147" s="44">
        <f>IF(ISBLANK('Rate Calculations'!$I147),"",'Rate Calculations'!$I147)</f>
        <v>0</v>
      </c>
      <c r="F147" s="45">
        <f>IF(ISBLANK('Rate Calculations'!$J147),"",'Rate Calculations'!$J147)</f>
        <v>3.5000000000000003E-2</v>
      </c>
      <c r="G147" s="44">
        <f>IF(ISBLANK('Rate Calculations'!$K147),"",'Rate Calculations'!$K147)</f>
        <v>0</v>
      </c>
      <c r="H147" s="377">
        <f>IF(ISBLANK('Rate Calculations'!$L147),"",'Rate Calculations'!$L147)</f>
        <v>0</v>
      </c>
      <c r="I147" s="377">
        <f>IF(ISBLANK('Rate Calculations'!$M147),"",'Rate Calculations'!$M147)</f>
        <v>0</v>
      </c>
      <c r="J147" s="24">
        <f>IF(ISBLANK('Rate Calculations'!$N147),"",'Rate Calculations'!$N147)</f>
        <v>0</v>
      </c>
      <c r="K147" s="24">
        <f>IF(ISBLANK('Rate Calculations'!$O147),"",'Rate Calculations'!$O147)</f>
        <v>0</v>
      </c>
      <c r="L147" s="46">
        <f>IF(ISBLANK('Rate Calculations'!$P147),"",'Rate Calculations'!$P147)</f>
        <v>0</v>
      </c>
      <c r="M147" s="158">
        <f>IF(ISBLANK('Rate Calculations'!$Q147),"",'Rate Calculations'!$Q147)</f>
        <v>0</v>
      </c>
      <c r="N147" s="158">
        <f>IF(ISBLANK('Rate Calculations'!$R147),"",'Rate Calculations'!$R147)</f>
        <v>0</v>
      </c>
      <c r="O147" s="24" t="e">
        <f>IF(ISBLANK('Rate Calculations'!$S147),"",'Rate Calculations'!$S147)</f>
        <v>#REF!</v>
      </c>
      <c r="P147" s="27" t="e">
        <f>IF(ISBLANK('Rate Calculations'!$U147),"",'Rate Calculations'!$T147)</f>
        <v>#REF!</v>
      </c>
      <c r="Q147" s="153" t="str">
        <f>IF(ISBLANK('Rate Calculations'!$A147),"",'Rate Calculations'!$A147)</f>
        <v xml:space="preserve"> </v>
      </c>
      <c r="R147" s="154" t="str">
        <f>IF(ISBLANK('Rate Calculations'!$B147),"",'Rate Calculations'!$B147)</f>
        <v xml:space="preserve">  </v>
      </c>
      <c r="S147" s="44">
        <f>IF(ISBLANK('Rate Calculations'!$U147),"",'Rate Calculations'!$U147)</f>
        <v>0</v>
      </c>
      <c r="T147" s="44">
        <f>IF(ISBLANK('Rate Calculations'!$V147),"",'Rate Calculations'!$V147)</f>
        <v>0</v>
      </c>
      <c r="U147" s="377">
        <f>IF(ISBLANK('Rate Calculations'!$H147),"",'Rate Calculations'!$H147)</f>
        <v>1.7500000000000002E-2</v>
      </c>
      <c r="V147" s="44">
        <f>IF(ISBLANK('Rate Calculations'!$W147),"",'Rate Calculations'!$W147)</f>
        <v>0</v>
      </c>
      <c r="W147" s="45">
        <f>IF(ISBLANK('Rate Calculations'!$J147),"",'Rate Calculations'!$J147)</f>
        <v>3.5000000000000003E-2</v>
      </c>
      <c r="X147" s="101">
        <f>IF(ISBLANK('Rate Calculations'!$X147),"",'Rate Calculations'!$X147)</f>
        <v>0</v>
      </c>
      <c r="Y147" s="101">
        <f>IF(ISBLANK('Rate Calculations'!$Y147),"",'Rate Calculations'!$Y147)</f>
        <v>0</v>
      </c>
      <c r="Z147" s="44">
        <f>IF(ISBLANK('Rate Calculations'!$Z147),"",'Rate Calculations'!$Z147)</f>
        <v>0</v>
      </c>
      <c r="AA147" s="44">
        <f>IF(ISBLANK('Rate Calculations'!$AA147),"",'Rate Calculations'!$AA147)</f>
        <v>0</v>
      </c>
      <c r="AB147" s="101">
        <f>IF(ISBLANK('Rate Calculations'!$AB147),"",'Rate Calculations'!$AB147)</f>
        <v>0</v>
      </c>
      <c r="AC147" s="163">
        <f>IF(ISBLANK('Rate Calculations'!$AC147),"",'Rate Calculations'!$AC147)</f>
        <v>0</v>
      </c>
      <c r="AD147" s="163">
        <f>IF(ISBLANK('Rate Calculations'!$AD147),"",'Rate Calculations'!$AD147)</f>
        <v>0</v>
      </c>
      <c r="AE147" s="44" t="e">
        <f>IF(ISBLANK('Rate Calculations'!$AE147),"",'Rate Calculations'!$AE147)</f>
        <v>#REF!</v>
      </c>
      <c r="AF147" s="160" t="e">
        <f>IF(ISBLANK('Rate Calculations'!$AF147),"",'Rate Calculations'!$AF147)</f>
        <v>#REF!</v>
      </c>
    </row>
    <row r="148" spans="1:32">
      <c r="A148" s="153" t="str">
        <f>IF(ISBLANK('Rate Calculations'!$A148),"",'Rate Calculations'!$A148)</f>
        <v xml:space="preserve"> </v>
      </c>
      <c r="B148" s="154" t="str">
        <f>IF(ISBLANK('Rate Calculations'!$B148),"",'Rate Calculations'!$B148)</f>
        <v xml:space="preserve">  </v>
      </c>
      <c r="C148" s="44" t="str">
        <f>IF(ISBLANK('Rate Calculations'!$G148),"",'Rate Calculations'!$G148)</f>
        <v/>
      </c>
      <c r="D148" s="377">
        <f>IF(ISBLANK('Rate Calculations'!$H148),"",'Rate Calculations'!$H148)</f>
        <v>1.7500000000000002E-2</v>
      </c>
      <c r="E148" s="44">
        <f>IF(ISBLANK('Rate Calculations'!$I148),"",'Rate Calculations'!$I148)</f>
        <v>0</v>
      </c>
      <c r="F148" s="45">
        <f>IF(ISBLANK('Rate Calculations'!$J148),"",'Rate Calculations'!$J148)</f>
        <v>3.5000000000000003E-2</v>
      </c>
      <c r="G148" s="44">
        <f>IF(ISBLANK('Rate Calculations'!$K148),"",'Rate Calculations'!$K148)</f>
        <v>0</v>
      </c>
      <c r="H148" s="377">
        <f>IF(ISBLANK('Rate Calculations'!$L148),"",'Rate Calculations'!$L148)</f>
        <v>0</v>
      </c>
      <c r="I148" s="377">
        <f>IF(ISBLANK('Rate Calculations'!$M148),"",'Rate Calculations'!$M148)</f>
        <v>0</v>
      </c>
      <c r="J148" s="24">
        <f>IF(ISBLANK('Rate Calculations'!$N148),"",'Rate Calculations'!$N148)</f>
        <v>0</v>
      </c>
      <c r="K148" s="24">
        <f>IF(ISBLANK('Rate Calculations'!$O148),"",'Rate Calculations'!$O148)</f>
        <v>0</v>
      </c>
      <c r="L148" s="46">
        <f>IF(ISBLANK('Rate Calculations'!$P148),"",'Rate Calculations'!$P148)</f>
        <v>0</v>
      </c>
      <c r="M148" s="158">
        <f>IF(ISBLANK('Rate Calculations'!$Q148),"",'Rate Calculations'!$Q148)</f>
        <v>0</v>
      </c>
      <c r="N148" s="158">
        <f>IF(ISBLANK('Rate Calculations'!$R148),"",'Rate Calculations'!$R148)</f>
        <v>0</v>
      </c>
      <c r="O148" s="24" t="e">
        <f>IF(ISBLANK('Rate Calculations'!$S148),"",'Rate Calculations'!$S148)</f>
        <v>#REF!</v>
      </c>
      <c r="P148" s="27" t="e">
        <f>IF(ISBLANK('Rate Calculations'!$U148),"",'Rate Calculations'!$T148)</f>
        <v>#REF!</v>
      </c>
      <c r="Q148" s="153" t="str">
        <f>IF(ISBLANK('Rate Calculations'!$A148),"",'Rate Calculations'!$A148)</f>
        <v xml:space="preserve"> </v>
      </c>
      <c r="R148" s="154" t="str">
        <f>IF(ISBLANK('Rate Calculations'!$B148),"",'Rate Calculations'!$B148)</f>
        <v xml:space="preserve">  </v>
      </c>
      <c r="S148" s="44">
        <f>IF(ISBLANK('Rate Calculations'!$U148),"",'Rate Calculations'!$U148)</f>
        <v>0</v>
      </c>
      <c r="T148" s="44">
        <f>IF(ISBLANK('Rate Calculations'!$V148),"",'Rate Calculations'!$V148)</f>
        <v>0</v>
      </c>
      <c r="U148" s="377">
        <f>IF(ISBLANK('Rate Calculations'!$H148),"",'Rate Calculations'!$H148)</f>
        <v>1.7500000000000002E-2</v>
      </c>
      <c r="V148" s="44">
        <f>IF(ISBLANK('Rate Calculations'!$W148),"",'Rate Calculations'!$W148)</f>
        <v>0</v>
      </c>
      <c r="W148" s="45">
        <f>IF(ISBLANK('Rate Calculations'!$J148),"",'Rate Calculations'!$J148)</f>
        <v>3.5000000000000003E-2</v>
      </c>
      <c r="X148" s="101">
        <f>IF(ISBLANK('Rate Calculations'!$X148),"",'Rate Calculations'!$X148)</f>
        <v>0</v>
      </c>
      <c r="Y148" s="101">
        <f>IF(ISBLANK('Rate Calculations'!$Y148),"",'Rate Calculations'!$Y148)</f>
        <v>0</v>
      </c>
      <c r="Z148" s="44">
        <f>IF(ISBLANK('Rate Calculations'!$Z148),"",'Rate Calculations'!$Z148)</f>
        <v>0</v>
      </c>
      <c r="AA148" s="44">
        <f>IF(ISBLANK('Rate Calculations'!$AA148),"",'Rate Calculations'!$AA148)</f>
        <v>0</v>
      </c>
      <c r="AB148" s="101">
        <f>IF(ISBLANK('Rate Calculations'!$AB148),"",'Rate Calculations'!$AB148)</f>
        <v>0</v>
      </c>
      <c r="AC148" s="163">
        <f>IF(ISBLANK('Rate Calculations'!$AC148),"",'Rate Calculations'!$AC148)</f>
        <v>0</v>
      </c>
      <c r="AD148" s="163">
        <f>IF(ISBLANK('Rate Calculations'!$AD148),"",'Rate Calculations'!$AD148)</f>
        <v>0</v>
      </c>
      <c r="AE148" s="44" t="e">
        <f>IF(ISBLANK('Rate Calculations'!$AE148),"",'Rate Calculations'!$AE148)</f>
        <v>#REF!</v>
      </c>
      <c r="AF148" s="160" t="e">
        <f>IF(ISBLANK('Rate Calculations'!$AF148),"",'Rate Calculations'!$AF148)</f>
        <v>#REF!</v>
      </c>
    </row>
    <row r="149" spans="1:32">
      <c r="A149" s="153" t="str">
        <f>IF(ISBLANK('Rate Calculations'!$A149),"",'Rate Calculations'!$A149)</f>
        <v xml:space="preserve"> </v>
      </c>
      <c r="B149" s="154" t="str">
        <f>IF(ISBLANK('Rate Calculations'!$B149),"",'Rate Calculations'!$B149)</f>
        <v xml:space="preserve">  </v>
      </c>
      <c r="C149" s="44" t="str">
        <f>IF(ISBLANK('Rate Calculations'!$G149),"",'Rate Calculations'!$G149)</f>
        <v/>
      </c>
      <c r="D149" s="377">
        <f>IF(ISBLANK('Rate Calculations'!$H149),"",'Rate Calculations'!$H149)</f>
        <v>1.7500000000000002E-2</v>
      </c>
      <c r="E149" s="44">
        <f>IF(ISBLANK('Rate Calculations'!$I149),"",'Rate Calculations'!$I149)</f>
        <v>0</v>
      </c>
      <c r="F149" s="45">
        <f>IF(ISBLANK('Rate Calculations'!$J149),"",'Rate Calculations'!$J149)</f>
        <v>3.5000000000000003E-2</v>
      </c>
      <c r="G149" s="44">
        <f>IF(ISBLANK('Rate Calculations'!$K149),"",'Rate Calculations'!$K149)</f>
        <v>0</v>
      </c>
      <c r="H149" s="377">
        <f>IF(ISBLANK('Rate Calculations'!$L149),"",'Rate Calculations'!$L149)</f>
        <v>0</v>
      </c>
      <c r="I149" s="377">
        <f>IF(ISBLANK('Rate Calculations'!$M149),"",'Rate Calculations'!$M149)</f>
        <v>0</v>
      </c>
      <c r="J149" s="24">
        <f>IF(ISBLANK('Rate Calculations'!$N149),"",'Rate Calculations'!$N149)</f>
        <v>0</v>
      </c>
      <c r="K149" s="24">
        <f>IF(ISBLANK('Rate Calculations'!$O149),"",'Rate Calculations'!$O149)</f>
        <v>0</v>
      </c>
      <c r="L149" s="46">
        <f>IF(ISBLANK('Rate Calculations'!$P149),"",'Rate Calculations'!$P149)</f>
        <v>0</v>
      </c>
      <c r="M149" s="158">
        <f>IF(ISBLANK('Rate Calculations'!$Q149),"",'Rate Calculations'!$Q149)</f>
        <v>0</v>
      </c>
      <c r="N149" s="158">
        <f>IF(ISBLANK('Rate Calculations'!$R149),"",'Rate Calculations'!$R149)</f>
        <v>0</v>
      </c>
      <c r="O149" s="24" t="e">
        <f>IF(ISBLANK('Rate Calculations'!$S149),"",'Rate Calculations'!$S149)</f>
        <v>#REF!</v>
      </c>
      <c r="P149" s="27" t="e">
        <f>IF(ISBLANK('Rate Calculations'!$U149),"",'Rate Calculations'!$T149)</f>
        <v>#REF!</v>
      </c>
      <c r="Q149" s="153" t="str">
        <f>IF(ISBLANK('Rate Calculations'!$A149),"",'Rate Calculations'!$A149)</f>
        <v xml:space="preserve"> </v>
      </c>
      <c r="R149" s="154" t="str">
        <f>IF(ISBLANK('Rate Calculations'!$B149),"",'Rate Calculations'!$B149)</f>
        <v xml:space="preserve">  </v>
      </c>
      <c r="S149" s="44">
        <f>IF(ISBLANK('Rate Calculations'!$U149),"",'Rate Calculations'!$U149)</f>
        <v>0</v>
      </c>
      <c r="T149" s="44">
        <f>IF(ISBLANK('Rate Calculations'!$V149),"",'Rate Calculations'!$V149)</f>
        <v>0</v>
      </c>
      <c r="U149" s="377">
        <f>IF(ISBLANK('Rate Calculations'!$H149),"",'Rate Calculations'!$H149)</f>
        <v>1.7500000000000002E-2</v>
      </c>
      <c r="V149" s="44">
        <f>IF(ISBLANK('Rate Calculations'!$W149),"",'Rate Calculations'!$W149)</f>
        <v>0</v>
      </c>
      <c r="W149" s="45">
        <f>IF(ISBLANK('Rate Calculations'!$J149),"",'Rate Calculations'!$J149)</f>
        <v>3.5000000000000003E-2</v>
      </c>
      <c r="X149" s="101">
        <f>IF(ISBLANK('Rate Calculations'!$X149),"",'Rate Calculations'!$X149)</f>
        <v>0</v>
      </c>
      <c r="Y149" s="101">
        <f>IF(ISBLANK('Rate Calculations'!$Y149),"",'Rate Calculations'!$Y149)</f>
        <v>0</v>
      </c>
      <c r="Z149" s="44">
        <f>IF(ISBLANK('Rate Calculations'!$Z149),"",'Rate Calculations'!$Z149)</f>
        <v>0</v>
      </c>
      <c r="AA149" s="44">
        <f>IF(ISBLANK('Rate Calculations'!$AA149),"",'Rate Calculations'!$AA149)</f>
        <v>0</v>
      </c>
      <c r="AB149" s="101">
        <f>IF(ISBLANK('Rate Calculations'!$AB149),"",'Rate Calculations'!$AB149)</f>
        <v>0</v>
      </c>
      <c r="AC149" s="163">
        <f>IF(ISBLANK('Rate Calculations'!$AC149),"",'Rate Calculations'!$AC149)</f>
        <v>0</v>
      </c>
      <c r="AD149" s="163">
        <f>IF(ISBLANK('Rate Calculations'!$AD149),"",'Rate Calculations'!$AD149)</f>
        <v>0</v>
      </c>
      <c r="AE149" s="44" t="e">
        <f>IF(ISBLANK('Rate Calculations'!$AE149),"",'Rate Calculations'!$AE149)</f>
        <v>#REF!</v>
      </c>
      <c r="AF149" s="160" t="e">
        <f>IF(ISBLANK('Rate Calculations'!$AF149),"",'Rate Calculations'!$AF149)</f>
        <v>#REF!</v>
      </c>
    </row>
    <row r="150" spans="1:32">
      <c r="A150" s="153" t="str">
        <f>IF(ISBLANK('Rate Calculations'!$A150),"",'Rate Calculations'!$A150)</f>
        <v xml:space="preserve"> </v>
      </c>
      <c r="B150" s="154" t="str">
        <f>IF(ISBLANK('Rate Calculations'!$B150),"",'Rate Calculations'!$B150)</f>
        <v xml:space="preserve">  </v>
      </c>
      <c r="C150" s="44" t="str">
        <f>IF(ISBLANK('Rate Calculations'!$G150),"",'Rate Calculations'!$G150)</f>
        <v/>
      </c>
      <c r="D150" s="377">
        <f>IF(ISBLANK('Rate Calculations'!$H150),"",'Rate Calculations'!$H150)</f>
        <v>1.7500000000000002E-2</v>
      </c>
      <c r="E150" s="44">
        <f>IF(ISBLANK('Rate Calculations'!$I150),"",'Rate Calculations'!$I150)</f>
        <v>0</v>
      </c>
      <c r="F150" s="45">
        <f>IF(ISBLANK('Rate Calculations'!$J150),"",'Rate Calculations'!$J150)</f>
        <v>3.5000000000000003E-2</v>
      </c>
      <c r="G150" s="44">
        <f>IF(ISBLANK('Rate Calculations'!$K150),"",'Rate Calculations'!$K150)</f>
        <v>0</v>
      </c>
      <c r="H150" s="377">
        <f>IF(ISBLANK('Rate Calculations'!$L150),"",'Rate Calculations'!$L150)</f>
        <v>0</v>
      </c>
      <c r="I150" s="377">
        <f>IF(ISBLANK('Rate Calculations'!$M150),"",'Rate Calculations'!$M150)</f>
        <v>0</v>
      </c>
      <c r="J150" s="24">
        <f>IF(ISBLANK('Rate Calculations'!$N150),"",'Rate Calculations'!$N150)</f>
        <v>0</v>
      </c>
      <c r="K150" s="24">
        <f>IF(ISBLANK('Rate Calculations'!$O150),"",'Rate Calculations'!$O150)</f>
        <v>0</v>
      </c>
      <c r="L150" s="46">
        <f>IF(ISBLANK('Rate Calculations'!$P150),"",'Rate Calculations'!$P150)</f>
        <v>0</v>
      </c>
      <c r="M150" s="158">
        <f>IF(ISBLANK('Rate Calculations'!$Q150),"",'Rate Calculations'!$Q150)</f>
        <v>0</v>
      </c>
      <c r="N150" s="158">
        <f>IF(ISBLANK('Rate Calculations'!$R150),"",'Rate Calculations'!$R150)</f>
        <v>0</v>
      </c>
      <c r="O150" s="24" t="e">
        <f>IF(ISBLANK('Rate Calculations'!$S150),"",'Rate Calculations'!$S150)</f>
        <v>#REF!</v>
      </c>
      <c r="P150" s="27" t="e">
        <f>IF(ISBLANK('Rate Calculations'!$U150),"",'Rate Calculations'!$T150)</f>
        <v>#REF!</v>
      </c>
      <c r="Q150" s="153" t="str">
        <f>IF(ISBLANK('Rate Calculations'!$A150),"",'Rate Calculations'!$A150)</f>
        <v xml:space="preserve"> </v>
      </c>
      <c r="R150" s="154" t="str">
        <f>IF(ISBLANK('Rate Calculations'!$B150),"",'Rate Calculations'!$B150)</f>
        <v xml:space="preserve">  </v>
      </c>
      <c r="S150" s="44">
        <f>IF(ISBLANK('Rate Calculations'!$U150),"",'Rate Calculations'!$U150)</f>
        <v>0</v>
      </c>
      <c r="T150" s="44">
        <f>IF(ISBLANK('Rate Calculations'!$V150),"",'Rate Calculations'!$V150)</f>
        <v>0</v>
      </c>
      <c r="U150" s="377">
        <f>IF(ISBLANK('Rate Calculations'!$H150),"",'Rate Calculations'!$H150)</f>
        <v>1.7500000000000002E-2</v>
      </c>
      <c r="V150" s="44">
        <f>IF(ISBLANK('Rate Calculations'!$W150),"",'Rate Calculations'!$W150)</f>
        <v>0</v>
      </c>
      <c r="W150" s="45">
        <f>IF(ISBLANK('Rate Calculations'!$J150),"",'Rate Calculations'!$J150)</f>
        <v>3.5000000000000003E-2</v>
      </c>
      <c r="X150" s="101">
        <f>IF(ISBLANK('Rate Calculations'!$X150),"",'Rate Calculations'!$X150)</f>
        <v>0</v>
      </c>
      <c r="Y150" s="101">
        <f>IF(ISBLANK('Rate Calculations'!$Y150),"",'Rate Calculations'!$Y150)</f>
        <v>0</v>
      </c>
      <c r="Z150" s="44">
        <f>IF(ISBLANK('Rate Calculations'!$Z150),"",'Rate Calculations'!$Z150)</f>
        <v>0</v>
      </c>
      <c r="AA150" s="44">
        <f>IF(ISBLANK('Rate Calculations'!$AA150),"",'Rate Calculations'!$AA150)</f>
        <v>0</v>
      </c>
      <c r="AB150" s="101">
        <f>IF(ISBLANK('Rate Calculations'!$AB150),"",'Rate Calculations'!$AB150)</f>
        <v>0</v>
      </c>
      <c r="AC150" s="163">
        <f>IF(ISBLANK('Rate Calculations'!$AC150),"",'Rate Calculations'!$AC150)</f>
        <v>0</v>
      </c>
      <c r="AD150" s="163">
        <f>IF(ISBLANK('Rate Calculations'!$AD150),"",'Rate Calculations'!$AD150)</f>
        <v>0</v>
      </c>
      <c r="AE150" s="44" t="e">
        <f>IF(ISBLANK('Rate Calculations'!$AE150),"",'Rate Calculations'!$AE150)</f>
        <v>#REF!</v>
      </c>
      <c r="AF150" s="160" t="e">
        <f>IF(ISBLANK('Rate Calculations'!$AF150),"",'Rate Calculations'!$AF150)</f>
        <v>#REF!</v>
      </c>
    </row>
    <row r="151" spans="1:32">
      <c r="A151" s="153" t="str">
        <f>IF(ISBLANK('Rate Calculations'!$A151),"",'Rate Calculations'!$A151)</f>
        <v xml:space="preserve"> </v>
      </c>
      <c r="B151" s="154" t="str">
        <f>IF(ISBLANK('Rate Calculations'!$B151),"",'Rate Calculations'!$B151)</f>
        <v xml:space="preserve">  </v>
      </c>
      <c r="C151" s="44" t="str">
        <f>IF(ISBLANK('Rate Calculations'!$G151),"",'Rate Calculations'!$G151)</f>
        <v/>
      </c>
      <c r="D151" s="377">
        <f>IF(ISBLANK('Rate Calculations'!$H151),"",'Rate Calculations'!$H151)</f>
        <v>1.7500000000000002E-2</v>
      </c>
      <c r="E151" s="44">
        <f>IF(ISBLANK('Rate Calculations'!$I151),"",'Rate Calculations'!$I151)</f>
        <v>0</v>
      </c>
      <c r="F151" s="45">
        <f>IF(ISBLANK('Rate Calculations'!$J151),"",'Rate Calculations'!$J151)</f>
        <v>3.5000000000000003E-2</v>
      </c>
      <c r="G151" s="44">
        <f>IF(ISBLANK('Rate Calculations'!$K151),"",'Rate Calculations'!$K151)</f>
        <v>0</v>
      </c>
      <c r="H151" s="377">
        <f>IF(ISBLANK('Rate Calculations'!$L151),"",'Rate Calculations'!$L151)</f>
        <v>0</v>
      </c>
      <c r="I151" s="377">
        <f>IF(ISBLANK('Rate Calculations'!$M151),"",'Rate Calculations'!$M151)</f>
        <v>0</v>
      </c>
      <c r="J151" s="24">
        <f>IF(ISBLANK('Rate Calculations'!$N151),"",'Rate Calculations'!$N151)</f>
        <v>0</v>
      </c>
      <c r="K151" s="24">
        <f>IF(ISBLANK('Rate Calculations'!$O151),"",'Rate Calculations'!$O151)</f>
        <v>0</v>
      </c>
      <c r="L151" s="46">
        <f>IF(ISBLANK('Rate Calculations'!$P151),"",'Rate Calculations'!$P151)</f>
        <v>0</v>
      </c>
      <c r="M151" s="158">
        <f>IF(ISBLANK('Rate Calculations'!$Q151),"",'Rate Calculations'!$Q151)</f>
        <v>0</v>
      </c>
      <c r="N151" s="158">
        <f>IF(ISBLANK('Rate Calculations'!$R151),"",'Rate Calculations'!$R151)</f>
        <v>0</v>
      </c>
      <c r="O151" s="24" t="e">
        <f>IF(ISBLANK('Rate Calculations'!$S151),"",'Rate Calculations'!$S151)</f>
        <v>#REF!</v>
      </c>
      <c r="P151" s="27" t="e">
        <f>IF(ISBLANK('Rate Calculations'!$U151),"",'Rate Calculations'!$T151)</f>
        <v>#REF!</v>
      </c>
      <c r="Q151" s="153" t="str">
        <f>IF(ISBLANK('Rate Calculations'!$A151),"",'Rate Calculations'!$A151)</f>
        <v xml:space="preserve"> </v>
      </c>
      <c r="R151" s="154" t="str">
        <f>IF(ISBLANK('Rate Calculations'!$B151),"",'Rate Calculations'!$B151)</f>
        <v xml:space="preserve">  </v>
      </c>
      <c r="S151" s="44">
        <f>IF(ISBLANK('Rate Calculations'!$U151),"",'Rate Calculations'!$U151)</f>
        <v>0</v>
      </c>
      <c r="T151" s="44">
        <f>IF(ISBLANK('Rate Calculations'!$V151),"",'Rate Calculations'!$V151)</f>
        <v>0</v>
      </c>
      <c r="U151" s="377">
        <f>IF(ISBLANK('Rate Calculations'!$H151),"",'Rate Calculations'!$H151)</f>
        <v>1.7500000000000002E-2</v>
      </c>
      <c r="V151" s="44">
        <f>IF(ISBLANK('Rate Calculations'!$W151),"",'Rate Calculations'!$W151)</f>
        <v>0</v>
      </c>
      <c r="W151" s="45">
        <f>IF(ISBLANK('Rate Calculations'!$J151),"",'Rate Calculations'!$J151)</f>
        <v>3.5000000000000003E-2</v>
      </c>
      <c r="X151" s="101">
        <f>IF(ISBLANK('Rate Calculations'!$X151),"",'Rate Calculations'!$X151)</f>
        <v>0</v>
      </c>
      <c r="Y151" s="101">
        <f>IF(ISBLANK('Rate Calculations'!$Y151),"",'Rate Calculations'!$Y151)</f>
        <v>0</v>
      </c>
      <c r="Z151" s="44">
        <f>IF(ISBLANK('Rate Calculations'!$Z151),"",'Rate Calculations'!$Z151)</f>
        <v>0</v>
      </c>
      <c r="AA151" s="44">
        <f>IF(ISBLANK('Rate Calculations'!$AA151),"",'Rate Calculations'!$AA151)</f>
        <v>0</v>
      </c>
      <c r="AB151" s="101">
        <f>IF(ISBLANK('Rate Calculations'!$AB151),"",'Rate Calculations'!$AB151)</f>
        <v>0</v>
      </c>
      <c r="AC151" s="163">
        <f>IF(ISBLANK('Rate Calculations'!$AC151),"",'Rate Calculations'!$AC151)</f>
        <v>0</v>
      </c>
      <c r="AD151" s="163">
        <f>IF(ISBLANK('Rate Calculations'!$AD151),"",'Rate Calculations'!$AD151)</f>
        <v>0</v>
      </c>
      <c r="AE151" s="44" t="e">
        <f>IF(ISBLANK('Rate Calculations'!$AE151),"",'Rate Calculations'!$AE151)</f>
        <v>#REF!</v>
      </c>
      <c r="AF151" s="160" t="e">
        <f>IF(ISBLANK('Rate Calculations'!$AF151),"",'Rate Calculations'!$AF151)</f>
        <v>#REF!</v>
      </c>
    </row>
    <row r="152" spans="1:32">
      <c r="A152" s="153" t="str">
        <f>IF(ISBLANK('Rate Calculations'!$A152),"",'Rate Calculations'!$A152)</f>
        <v xml:space="preserve"> </v>
      </c>
      <c r="B152" s="154" t="str">
        <f>IF(ISBLANK('Rate Calculations'!$B152),"",'Rate Calculations'!$B152)</f>
        <v xml:space="preserve">  </v>
      </c>
      <c r="C152" s="44" t="str">
        <f>IF(ISBLANK('Rate Calculations'!$G152),"",'Rate Calculations'!$G152)</f>
        <v/>
      </c>
      <c r="D152" s="377">
        <f>IF(ISBLANK('Rate Calculations'!$H152),"",'Rate Calculations'!$H152)</f>
        <v>1.7500000000000002E-2</v>
      </c>
      <c r="E152" s="44">
        <f>IF(ISBLANK('Rate Calculations'!$I152),"",'Rate Calculations'!$I152)</f>
        <v>0</v>
      </c>
      <c r="F152" s="45">
        <f>IF(ISBLANK('Rate Calculations'!$J152),"",'Rate Calculations'!$J152)</f>
        <v>3.5000000000000003E-2</v>
      </c>
      <c r="G152" s="44">
        <f>IF(ISBLANK('Rate Calculations'!$K152),"",'Rate Calculations'!$K152)</f>
        <v>0</v>
      </c>
      <c r="H152" s="377">
        <f>IF(ISBLANK('Rate Calculations'!$L152),"",'Rate Calculations'!$L152)</f>
        <v>0</v>
      </c>
      <c r="I152" s="377">
        <f>IF(ISBLANK('Rate Calculations'!$M152),"",'Rate Calculations'!$M152)</f>
        <v>0</v>
      </c>
      <c r="J152" s="24">
        <f>IF(ISBLANK('Rate Calculations'!$N152),"",'Rate Calculations'!$N152)</f>
        <v>0</v>
      </c>
      <c r="K152" s="24">
        <f>IF(ISBLANK('Rate Calculations'!$O152),"",'Rate Calculations'!$O152)</f>
        <v>0</v>
      </c>
      <c r="L152" s="46">
        <f>IF(ISBLANK('Rate Calculations'!$P152),"",'Rate Calculations'!$P152)</f>
        <v>0</v>
      </c>
      <c r="M152" s="158">
        <f>IF(ISBLANK('Rate Calculations'!$Q152),"",'Rate Calculations'!$Q152)</f>
        <v>0</v>
      </c>
      <c r="N152" s="158">
        <f>IF(ISBLANK('Rate Calculations'!$R152),"",'Rate Calculations'!$R152)</f>
        <v>0</v>
      </c>
      <c r="O152" s="24" t="e">
        <f>IF(ISBLANK('Rate Calculations'!$S152),"",'Rate Calculations'!$S152)</f>
        <v>#REF!</v>
      </c>
      <c r="P152" s="27" t="e">
        <f>IF(ISBLANK('Rate Calculations'!$U152),"",'Rate Calculations'!$T152)</f>
        <v>#REF!</v>
      </c>
      <c r="Q152" s="153" t="str">
        <f>IF(ISBLANK('Rate Calculations'!$A152),"",'Rate Calculations'!$A152)</f>
        <v xml:space="preserve"> </v>
      </c>
      <c r="R152" s="154" t="str">
        <f>IF(ISBLANK('Rate Calculations'!$B152),"",'Rate Calculations'!$B152)</f>
        <v xml:space="preserve">  </v>
      </c>
      <c r="S152" s="44">
        <f>IF(ISBLANK('Rate Calculations'!$U152),"",'Rate Calculations'!$U152)</f>
        <v>0</v>
      </c>
      <c r="T152" s="44">
        <f>IF(ISBLANK('Rate Calculations'!$V152),"",'Rate Calculations'!$V152)</f>
        <v>0</v>
      </c>
      <c r="U152" s="377">
        <f>IF(ISBLANK('Rate Calculations'!$H152),"",'Rate Calculations'!$H152)</f>
        <v>1.7500000000000002E-2</v>
      </c>
      <c r="V152" s="44">
        <f>IF(ISBLANK('Rate Calculations'!$W152),"",'Rate Calculations'!$W152)</f>
        <v>0</v>
      </c>
      <c r="W152" s="45">
        <f>IF(ISBLANK('Rate Calculations'!$J152),"",'Rate Calculations'!$J152)</f>
        <v>3.5000000000000003E-2</v>
      </c>
      <c r="X152" s="101">
        <f>IF(ISBLANK('Rate Calculations'!$X152),"",'Rate Calculations'!$X152)</f>
        <v>0</v>
      </c>
      <c r="Y152" s="101">
        <f>IF(ISBLANK('Rate Calculations'!$Y152),"",'Rate Calculations'!$Y152)</f>
        <v>0</v>
      </c>
      <c r="Z152" s="44">
        <f>IF(ISBLANK('Rate Calculations'!$Z152),"",'Rate Calculations'!$Z152)</f>
        <v>0</v>
      </c>
      <c r="AA152" s="44">
        <f>IF(ISBLANK('Rate Calculations'!$AA152),"",'Rate Calculations'!$AA152)</f>
        <v>0</v>
      </c>
      <c r="AB152" s="101">
        <f>IF(ISBLANK('Rate Calculations'!$AB152),"",'Rate Calculations'!$AB152)</f>
        <v>0</v>
      </c>
      <c r="AC152" s="163">
        <f>IF(ISBLANK('Rate Calculations'!$AC152),"",'Rate Calculations'!$AC152)</f>
        <v>0</v>
      </c>
      <c r="AD152" s="163">
        <f>IF(ISBLANK('Rate Calculations'!$AD152),"",'Rate Calculations'!$AD152)</f>
        <v>0</v>
      </c>
      <c r="AE152" s="44" t="e">
        <f>IF(ISBLANK('Rate Calculations'!$AE152),"",'Rate Calculations'!$AE152)</f>
        <v>#REF!</v>
      </c>
      <c r="AF152" s="160" t="e">
        <f>IF(ISBLANK('Rate Calculations'!$AF152),"",'Rate Calculations'!$AF152)</f>
        <v>#REF!</v>
      </c>
    </row>
    <row r="153" spans="1:32">
      <c r="A153" s="153" t="str">
        <f>IF(ISBLANK('Rate Calculations'!$A153),"",'Rate Calculations'!$A153)</f>
        <v xml:space="preserve"> </v>
      </c>
      <c r="B153" s="154" t="str">
        <f>IF(ISBLANK('Rate Calculations'!$B153),"",'Rate Calculations'!$B153)</f>
        <v xml:space="preserve">  </v>
      </c>
      <c r="C153" s="44" t="str">
        <f>IF(ISBLANK('Rate Calculations'!$G153),"",'Rate Calculations'!$G153)</f>
        <v/>
      </c>
      <c r="D153" s="377">
        <f>IF(ISBLANK('Rate Calculations'!$H153),"",'Rate Calculations'!$H153)</f>
        <v>1.7500000000000002E-2</v>
      </c>
      <c r="E153" s="44">
        <f>IF(ISBLANK('Rate Calculations'!$I153),"",'Rate Calculations'!$I153)</f>
        <v>0</v>
      </c>
      <c r="F153" s="45">
        <f>IF(ISBLANK('Rate Calculations'!$J153),"",'Rate Calculations'!$J153)</f>
        <v>3.5000000000000003E-2</v>
      </c>
      <c r="G153" s="44">
        <f>IF(ISBLANK('Rate Calculations'!$K153),"",'Rate Calculations'!$K153)</f>
        <v>0</v>
      </c>
      <c r="H153" s="377">
        <f>IF(ISBLANK('Rate Calculations'!$L153),"",'Rate Calculations'!$L153)</f>
        <v>0</v>
      </c>
      <c r="I153" s="377">
        <f>IF(ISBLANK('Rate Calculations'!$M153),"",'Rate Calculations'!$M153)</f>
        <v>0</v>
      </c>
      <c r="J153" s="24">
        <f>IF(ISBLANK('Rate Calculations'!$N153),"",'Rate Calculations'!$N153)</f>
        <v>0</v>
      </c>
      <c r="K153" s="24">
        <f>IF(ISBLANK('Rate Calculations'!$O153),"",'Rate Calculations'!$O153)</f>
        <v>0</v>
      </c>
      <c r="L153" s="46">
        <f>IF(ISBLANK('Rate Calculations'!$P153),"",'Rate Calculations'!$P153)</f>
        <v>0</v>
      </c>
      <c r="M153" s="158">
        <f>IF(ISBLANK('Rate Calculations'!$Q153),"",'Rate Calculations'!$Q153)</f>
        <v>0</v>
      </c>
      <c r="N153" s="158">
        <f>IF(ISBLANK('Rate Calculations'!$R153),"",'Rate Calculations'!$R153)</f>
        <v>0</v>
      </c>
      <c r="O153" s="24" t="e">
        <f>IF(ISBLANK('Rate Calculations'!$S153),"",'Rate Calculations'!$S153)</f>
        <v>#REF!</v>
      </c>
      <c r="P153" s="27" t="e">
        <f>IF(ISBLANK('Rate Calculations'!$U153),"",'Rate Calculations'!$T153)</f>
        <v>#REF!</v>
      </c>
      <c r="Q153" s="153" t="str">
        <f>IF(ISBLANK('Rate Calculations'!$A153),"",'Rate Calculations'!$A153)</f>
        <v xml:space="preserve"> </v>
      </c>
      <c r="R153" s="154" t="str">
        <f>IF(ISBLANK('Rate Calculations'!$B153),"",'Rate Calculations'!$B153)</f>
        <v xml:space="preserve">  </v>
      </c>
      <c r="S153" s="44">
        <f>IF(ISBLANK('Rate Calculations'!$U153),"",'Rate Calculations'!$U153)</f>
        <v>0</v>
      </c>
      <c r="T153" s="44">
        <f>IF(ISBLANK('Rate Calculations'!$V153),"",'Rate Calculations'!$V153)</f>
        <v>0</v>
      </c>
      <c r="U153" s="377">
        <f>IF(ISBLANK('Rate Calculations'!$H153),"",'Rate Calculations'!$H153)</f>
        <v>1.7500000000000002E-2</v>
      </c>
      <c r="V153" s="44">
        <f>IF(ISBLANK('Rate Calculations'!$W153),"",'Rate Calculations'!$W153)</f>
        <v>0</v>
      </c>
      <c r="W153" s="45">
        <f>IF(ISBLANK('Rate Calculations'!$J153),"",'Rate Calculations'!$J153)</f>
        <v>3.5000000000000003E-2</v>
      </c>
      <c r="X153" s="101">
        <f>IF(ISBLANK('Rate Calculations'!$X153),"",'Rate Calculations'!$X153)</f>
        <v>0</v>
      </c>
      <c r="Y153" s="101">
        <f>IF(ISBLANK('Rate Calculations'!$Y153),"",'Rate Calculations'!$Y153)</f>
        <v>0</v>
      </c>
      <c r="Z153" s="44">
        <f>IF(ISBLANK('Rate Calculations'!$Z153),"",'Rate Calculations'!$Z153)</f>
        <v>0</v>
      </c>
      <c r="AA153" s="44">
        <f>IF(ISBLANK('Rate Calculations'!$AA153),"",'Rate Calculations'!$AA153)</f>
        <v>0</v>
      </c>
      <c r="AB153" s="101">
        <f>IF(ISBLANK('Rate Calculations'!$AB153),"",'Rate Calculations'!$AB153)</f>
        <v>0</v>
      </c>
      <c r="AC153" s="163">
        <f>IF(ISBLANK('Rate Calculations'!$AC153),"",'Rate Calculations'!$AC153)</f>
        <v>0</v>
      </c>
      <c r="AD153" s="163">
        <f>IF(ISBLANK('Rate Calculations'!$AD153),"",'Rate Calculations'!$AD153)</f>
        <v>0</v>
      </c>
      <c r="AE153" s="44" t="e">
        <f>IF(ISBLANK('Rate Calculations'!$AE153),"",'Rate Calculations'!$AE153)</f>
        <v>#REF!</v>
      </c>
      <c r="AF153" s="160" t="e">
        <f>IF(ISBLANK('Rate Calculations'!$AF153),"",'Rate Calculations'!$AF153)</f>
        <v>#REF!</v>
      </c>
    </row>
    <row r="154" spans="1:32">
      <c r="A154" s="153" t="str">
        <f>IF(ISBLANK('Rate Calculations'!$A154),"",'Rate Calculations'!$A154)</f>
        <v xml:space="preserve"> </v>
      </c>
      <c r="B154" s="154" t="str">
        <f>IF(ISBLANK('Rate Calculations'!$B154),"",'Rate Calculations'!$B154)</f>
        <v xml:space="preserve">  </v>
      </c>
      <c r="C154" s="44" t="str">
        <f>IF(ISBLANK('Rate Calculations'!$G154),"",'Rate Calculations'!$G154)</f>
        <v/>
      </c>
      <c r="D154" s="377">
        <f>IF(ISBLANK('Rate Calculations'!$H154),"",'Rate Calculations'!$H154)</f>
        <v>1.7500000000000002E-2</v>
      </c>
      <c r="E154" s="44">
        <f>IF(ISBLANK('Rate Calculations'!$I154),"",'Rate Calculations'!$I154)</f>
        <v>0</v>
      </c>
      <c r="F154" s="45">
        <f>IF(ISBLANK('Rate Calculations'!$J154),"",'Rate Calculations'!$J154)</f>
        <v>3.5000000000000003E-2</v>
      </c>
      <c r="G154" s="44">
        <f>IF(ISBLANK('Rate Calculations'!$K154),"",'Rate Calculations'!$K154)</f>
        <v>0</v>
      </c>
      <c r="H154" s="377">
        <f>IF(ISBLANK('Rate Calculations'!$L154),"",'Rate Calculations'!$L154)</f>
        <v>0</v>
      </c>
      <c r="I154" s="377">
        <f>IF(ISBLANK('Rate Calculations'!$M154),"",'Rate Calculations'!$M154)</f>
        <v>0</v>
      </c>
      <c r="J154" s="24">
        <f>IF(ISBLANK('Rate Calculations'!$N154),"",'Rate Calculations'!$N154)</f>
        <v>0</v>
      </c>
      <c r="K154" s="24">
        <f>IF(ISBLANK('Rate Calculations'!$O154),"",'Rate Calculations'!$O154)</f>
        <v>0</v>
      </c>
      <c r="L154" s="46">
        <f>IF(ISBLANK('Rate Calculations'!$P154),"",'Rate Calculations'!$P154)</f>
        <v>0</v>
      </c>
      <c r="M154" s="158">
        <f>IF(ISBLANK('Rate Calculations'!$Q154),"",'Rate Calculations'!$Q154)</f>
        <v>0</v>
      </c>
      <c r="N154" s="158">
        <f>IF(ISBLANK('Rate Calculations'!$R154),"",'Rate Calculations'!$R154)</f>
        <v>0</v>
      </c>
      <c r="O154" s="24" t="e">
        <f>IF(ISBLANK('Rate Calculations'!$S154),"",'Rate Calculations'!$S154)</f>
        <v>#REF!</v>
      </c>
      <c r="P154" s="27" t="e">
        <f>IF(ISBLANK('Rate Calculations'!$U154),"",'Rate Calculations'!$T154)</f>
        <v>#REF!</v>
      </c>
      <c r="Q154" s="153" t="str">
        <f>IF(ISBLANK('Rate Calculations'!$A154),"",'Rate Calculations'!$A154)</f>
        <v xml:space="preserve"> </v>
      </c>
      <c r="R154" s="154" t="str">
        <f>IF(ISBLANK('Rate Calculations'!$B154),"",'Rate Calculations'!$B154)</f>
        <v xml:space="preserve">  </v>
      </c>
      <c r="S154" s="44">
        <f>IF(ISBLANK('Rate Calculations'!$U154),"",'Rate Calculations'!$U154)</f>
        <v>0</v>
      </c>
      <c r="T154" s="44">
        <f>IF(ISBLANK('Rate Calculations'!$V154),"",'Rate Calculations'!$V154)</f>
        <v>0</v>
      </c>
      <c r="U154" s="377">
        <f>IF(ISBLANK('Rate Calculations'!$H154),"",'Rate Calculations'!$H154)</f>
        <v>1.7500000000000002E-2</v>
      </c>
      <c r="V154" s="44">
        <f>IF(ISBLANK('Rate Calculations'!$W154),"",'Rate Calculations'!$W154)</f>
        <v>0</v>
      </c>
      <c r="W154" s="45">
        <f>IF(ISBLANK('Rate Calculations'!$J154),"",'Rate Calculations'!$J154)</f>
        <v>3.5000000000000003E-2</v>
      </c>
      <c r="X154" s="101">
        <f>IF(ISBLANK('Rate Calculations'!$X154),"",'Rate Calculations'!$X154)</f>
        <v>0</v>
      </c>
      <c r="Y154" s="101">
        <f>IF(ISBLANK('Rate Calculations'!$Y154),"",'Rate Calculations'!$Y154)</f>
        <v>0</v>
      </c>
      <c r="Z154" s="44">
        <f>IF(ISBLANK('Rate Calculations'!$Z154),"",'Rate Calculations'!$Z154)</f>
        <v>0</v>
      </c>
      <c r="AA154" s="44">
        <f>IF(ISBLANK('Rate Calculations'!$AA154),"",'Rate Calculations'!$AA154)</f>
        <v>0</v>
      </c>
      <c r="AB154" s="101">
        <f>IF(ISBLANK('Rate Calculations'!$AB154),"",'Rate Calculations'!$AB154)</f>
        <v>0</v>
      </c>
      <c r="AC154" s="163">
        <f>IF(ISBLANK('Rate Calculations'!$AC154),"",'Rate Calculations'!$AC154)</f>
        <v>0</v>
      </c>
      <c r="AD154" s="163">
        <f>IF(ISBLANK('Rate Calculations'!$AD154),"",'Rate Calculations'!$AD154)</f>
        <v>0</v>
      </c>
      <c r="AE154" s="44" t="e">
        <f>IF(ISBLANK('Rate Calculations'!$AE154),"",'Rate Calculations'!$AE154)</f>
        <v>#REF!</v>
      </c>
      <c r="AF154" s="160" t="e">
        <f>IF(ISBLANK('Rate Calculations'!$AF154),"",'Rate Calculations'!$AF154)</f>
        <v>#REF!</v>
      </c>
    </row>
    <row r="155" spans="1:32">
      <c r="A155" s="153" t="str">
        <f>IF(ISBLANK('Rate Calculations'!$A155),"",'Rate Calculations'!$A155)</f>
        <v xml:space="preserve"> </v>
      </c>
      <c r="B155" s="154" t="str">
        <f>IF(ISBLANK('Rate Calculations'!$B155),"",'Rate Calculations'!$B155)</f>
        <v xml:space="preserve">  </v>
      </c>
      <c r="C155" s="44" t="str">
        <f>IF(ISBLANK('Rate Calculations'!$G155),"",'Rate Calculations'!$G155)</f>
        <v/>
      </c>
      <c r="D155" s="377">
        <f>IF(ISBLANK('Rate Calculations'!$H155),"",'Rate Calculations'!$H155)</f>
        <v>1.7500000000000002E-2</v>
      </c>
      <c r="E155" s="44">
        <f>IF(ISBLANK('Rate Calculations'!$I155),"",'Rate Calculations'!$I155)</f>
        <v>0</v>
      </c>
      <c r="F155" s="45">
        <f>IF(ISBLANK('Rate Calculations'!$J155),"",'Rate Calculations'!$J155)</f>
        <v>3.5000000000000003E-2</v>
      </c>
      <c r="G155" s="44">
        <f>IF(ISBLANK('Rate Calculations'!$K155),"",'Rate Calculations'!$K155)</f>
        <v>0</v>
      </c>
      <c r="H155" s="377">
        <f>IF(ISBLANK('Rate Calculations'!$L155),"",'Rate Calculations'!$L155)</f>
        <v>0</v>
      </c>
      <c r="I155" s="377">
        <f>IF(ISBLANK('Rate Calculations'!$M155),"",'Rate Calculations'!$M155)</f>
        <v>0</v>
      </c>
      <c r="J155" s="24">
        <f>IF(ISBLANK('Rate Calculations'!$N155),"",'Rate Calculations'!$N155)</f>
        <v>0</v>
      </c>
      <c r="K155" s="24">
        <f>IF(ISBLANK('Rate Calculations'!$O155),"",'Rate Calculations'!$O155)</f>
        <v>0</v>
      </c>
      <c r="L155" s="46">
        <f>IF(ISBLANK('Rate Calculations'!$P155),"",'Rate Calculations'!$P155)</f>
        <v>0</v>
      </c>
      <c r="M155" s="158">
        <f>IF(ISBLANK('Rate Calculations'!$Q155),"",'Rate Calculations'!$Q155)</f>
        <v>0</v>
      </c>
      <c r="N155" s="158">
        <f>IF(ISBLANK('Rate Calculations'!$R155),"",'Rate Calculations'!$R155)</f>
        <v>0</v>
      </c>
      <c r="O155" s="24" t="e">
        <f>IF(ISBLANK('Rate Calculations'!$S155),"",'Rate Calculations'!$S155)</f>
        <v>#REF!</v>
      </c>
      <c r="P155" s="27" t="e">
        <f>IF(ISBLANK('Rate Calculations'!$U155),"",'Rate Calculations'!$T155)</f>
        <v>#REF!</v>
      </c>
      <c r="Q155" s="153" t="str">
        <f>IF(ISBLANK('Rate Calculations'!$A155),"",'Rate Calculations'!$A155)</f>
        <v xml:space="preserve"> </v>
      </c>
      <c r="R155" s="154" t="str">
        <f>IF(ISBLANK('Rate Calculations'!$B155),"",'Rate Calculations'!$B155)</f>
        <v xml:space="preserve">  </v>
      </c>
      <c r="S155" s="44">
        <f>IF(ISBLANK('Rate Calculations'!$U155),"",'Rate Calculations'!$U155)</f>
        <v>0</v>
      </c>
      <c r="T155" s="44">
        <f>IF(ISBLANK('Rate Calculations'!$V155),"",'Rate Calculations'!$V155)</f>
        <v>0</v>
      </c>
      <c r="U155" s="377">
        <f>IF(ISBLANK('Rate Calculations'!$H155),"",'Rate Calculations'!$H155)</f>
        <v>1.7500000000000002E-2</v>
      </c>
      <c r="V155" s="44">
        <f>IF(ISBLANK('Rate Calculations'!$W155),"",'Rate Calculations'!$W155)</f>
        <v>0</v>
      </c>
      <c r="W155" s="45">
        <f>IF(ISBLANK('Rate Calculations'!$J155),"",'Rate Calculations'!$J155)</f>
        <v>3.5000000000000003E-2</v>
      </c>
      <c r="X155" s="101">
        <f>IF(ISBLANK('Rate Calculations'!$X155),"",'Rate Calculations'!$X155)</f>
        <v>0</v>
      </c>
      <c r="Y155" s="101">
        <f>IF(ISBLANK('Rate Calculations'!$Y155),"",'Rate Calculations'!$Y155)</f>
        <v>0</v>
      </c>
      <c r="Z155" s="44">
        <f>IF(ISBLANK('Rate Calculations'!$Z155),"",'Rate Calculations'!$Z155)</f>
        <v>0</v>
      </c>
      <c r="AA155" s="44">
        <f>IF(ISBLANK('Rate Calculations'!$AA155),"",'Rate Calculations'!$AA155)</f>
        <v>0</v>
      </c>
      <c r="AB155" s="101">
        <f>IF(ISBLANK('Rate Calculations'!$AB155),"",'Rate Calculations'!$AB155)</f>
        <v>0</v>
      </c>
      <c r="AC155" s="163">
        <f>IF(ISBLANK('Rate Calculations'!$AC155),"",'Rate Calculations'!$AC155)</f>
        <v>0</v>
      </c>
      <c r="AD155" s="163">
        <f>IF(ISBLANK('Rate Calculations'!$AD155),"",'Rate Calculations'!$AD155)</f>
        <v>0</v>
      </c>
      <c r="AE155" s="44" t="e">
        <f>IF(ISBLANK('Rate Calculations'!$AE155),"",'Rate Calculations'!$AE155)</f>
        <v>#REF!</v>
      </c>
      <c r="AF155" s="160" t="e">
        <f>IF(ISBLANK('Rate Calculations'!$AF155),"",'Rate Calculations'!$AF155)</f>
        <v>#REF!</v>
      </c>
    </row>
    <row r="156" spans="1:32">
      <c r="A156" s="153" t="str">
        <f>IF(ISBLANK('Rate Calculations'!$A156),"",'Rate Calculations'!$A156)</f>
        <v xml:space="preserve"> </v>
      </c>
      <c r="B156" s="154" t="str">
        <f>IF(ISBLANK('Rate Calculations'!$B156),"",'Rate Calculations'!$B156)</f>
        <v xml:space="preserve">  </v>
      </c>
      <c r="C156" s="44" t="str">
        <f>IF(ISBLANK('Rate Calculations'!$G156),"",'Rate Calculations'!$G156)</f>
        <v/>
      </c>
      <c r="D156" s="377">
        <f>IF(ISBLANK('Rate Calculations'!$H156),"",'Rate Calculations'!$H156)</f>
        <v>1.7500000000000002E-2</v>
      </c>
      <c r="E156" s="44">
        <f>IF(ISBLANK('Rate Calculations'!$I156),"",'Rate Calculations'!$I156)</f>
        <v>0</v>
      </c>
      <c r="F156" s="45">
        <f>IF(ISBLANK('Rate Calculations'!$J156),"",'Rate Calculations'!$J156)</f>
        <v>3.5000000000000003E-2</v>
      </c>
      <c r="G156" s="44">
        <f>IF(ISBLANK('Rate Calculations'!$K156),"",'Rate Calculations'!$K156)</f>
        <v>0</v>
      </c>
      <c r="H156" s="377">
        <f>IF(ISBLANK('Rate Calculations'!$L156),"",'Rate Calculations'!$L156)</f>
        <v>0</v>
      </c>
      <c r="I156" s="377">
        <f>IF(ISBLANK('Rate Calculations'!$M156),"",'Rate Calculations'!$M156)</f>
        <v>0</v>
      </c>
      <c r="J156" s="24">
        <f>IF(ISBLANK('Rate Calculations'!$N156),"",'Rate Calculations'!$N156)</f>
        <v>0</v>
      </c>
      <c r="K156" s="24">
        <f>IF(ISBLANK('Rate Calculations'!$O156),"",'Rate Calculations'!$O156)</f>
        <v>0</v>
      </c>
      <c r="L156" s="46">
        <f>IF(ISBLANK('Rate Calculations'!$P156),"",'Rate Calculations'!$P156)</f>
        <v>0</v>
      </c>
      <c r="M156" s="158">
        <f>IF(ISBLANK('Rate Calculations'!$Q156),"",'Rate Calculations'!$Q156)</f>
        <v>0</v>
      </c>
      <c r="N156" s="158">
        <f>IF(ISBLANK('Rate Calculations'!$R156),"",'Rate Calculations'!$R156)</f>
        <v>0</v>
      </c>
      <c r="O156" s="24" t="e">
        <f>IF(ISBLANK('Rate Calculations'!$S156),"",'Rate Calculations'!$S156)</f>
        <v>#REF!</v>
      </c>
      <c r="P156" s="27" t="e">
        <f>IF(ISBLANK('Rate Calculations'!$U156),"",'Rate Calculations'!$T156)</f>
        <v>#REF!</v>
      </c>
      <c r="Q156" s="153" t="str">
        <f>IF(ISBLANK('Rate Calculations'!$A156),"",'Rate Calculations'!$A156)</f>
        <v xml:space="preserve"> </v>
      </c>
      <c r="R156" s="154" t="str">
        <f>IF(ISBLANK('Rate Calculations'!$B156),"",'Rate Calculations'!$B156)</f>
        <v xml:space="preserve">  </v>
      </c>
      <c r="S156" s="44">
        <f>IF(ISBLANK('Rate Calculations'!$U156),"",'Rate Calculations'!$U156)</f>
        <v>0</v>
      </c>
      <c r="T156" s="44">
        <f>IF(ISBLANK('Rate Calculations'!$V156),"",'Rate Calculations'!$V156)</f>
        <v>0</v>
      </c>
      <c r="U156" s="377">
        <f>IF(ISBLANK('Rate Calculations'!$H156),"",'Rate Calculations'!$H156)</f>
        <v>1.7500000000000002E-2</v>
      </c>
      <c r="V156" s="44">
        <f>IF(ISBLANK('Rate Calculations'!$W156),"",'Rate Calculations'!$W156)</f>
        <v>0</v>
      </c>
      <c r="W156" s="45">
        <f>IF(ISBLANK('Rate Calculations'!$J156),"",'Rate Calculations'!$J156)</f>
        <v>3.5000000000000003E-2</v>
      </c>
      <c r="X156" s="101">
        <f>IF(ISBLANK('Rate Calculations'!$X156),"",'Rate Calculations'!$X156)</f>
        <v>0</v>
      </c>
      <c r="Y156" s="101">
        <f>IF(ISBLANK('Rate Calculations'!$Y156),"",'Rate Calculations'!$Y156)</f>
        <v>0</v>
      </c>
      <c r="Z156" s="44">
        <f>IF(ISBLANK('Rate Calculations'!$Z156),"",'Rate Calculations'!$Z156)</f>
        <v>0</v>
      </c>
      <c r="AA156" s="44">
        <f>IF(ISBLANK('Rate Calculations'!$AA156),"",'Rate Calculations'!$AA156)</f>
        <v>0</v>
      </c>
      <c r="AB156" s="101">
        <f>IF(ISBLANK('Rate Calculations'!$AB156),"",'Rate Calculations'!$AB156)</f>
        <v>0</v>
      </c>
      <c r="AC156" s="163">
        <f>IF(ISBLANK('Rate Calculations'!$AC156),"",'Rate Calculations'!$AC156)</f>
        <v>0</v>
      </c>
      <c r="AD156" s="163">
        <f>IF(ISBLANK('Rate Calculations'!$AD156),"",'Rate Calculations'!$AD156)</f>
        <v>0</v>
      </c>
      <c r="AE156" s="44" t="e">
        <f>IF(ISBLANK('Rate Calculations'!$AE156),"",'Rate Calculations'!$AE156)</f>
        <v>#REF!</v>
      </c>
      <c r="AF156" s="160" t="e">
        <f>IF(ISBLANK('Rate Calculations'!$AF156),"",'Rate Calculations'!$AF156)</f>
        <v>#REF!</v>
      </c>
    </row>
    <row r="157" spans="1:32">
      <c r="A157" s="153" t="str">
        <f>IF(ISBLANK('Rate Calculations'!$A157),"",'Rate Calculations'!$A157)</f>
        <v xml:space="preserve"> </v>
      </c>
      <c r="B157" s="154" t="str">
        <f>IF(ISBLANK('Rate Calculations'!$B157),"",'Rate Calculations'!$B157)</f>
        <v xml:space="preserve">  </v>
      </c>
      <c r="C157" s="44" t="str">
        <f>IF(ISBLANK('Rate Calculations'!$G157),"",'Rate Calculations'!$G157)</f>
        <v/>
      </c>
      <c r="D157" s="377">
        <f>IF(ISBLANK('Rate Calculations'!$H157),"",'Rate Calculations'!$H157)</f>
        <v>1.7500000000000002E-2</v>
      </c>
      <c r="E157" s="44">
        <f>IF(ISBLANK('Rate Calculations'!$I157),"",'Rate Calculations'!$I157)</f>
        <v>0</v>
      </c>
      <c r="F157" s="45">
        <f>IF(ISBLANK('Rate Calculations'!$J157),"",'Rate Calculations'!$J157)</f>
        <v>3.5000000000000003E-2</v>
      </c>
      <c r="G157" s="44">
        <f>IF(ISBLANK('Rate Calculations'!$K157),"",'Rate Calculations'!$K157)</f>
        <v>0</v>
      </c>
      <c r="H157" s="377">
        <f>IF(ISBLANK('Rate Calculations'!$L157),"",'Rate Calculations'!$L157)</f>
        <v>0</v>
      </c>
      <c r="I157" s="377">
        <f>IF(ISBLANK('Rate Calculations'!$M157),"",'Rate Calculations'!$M157)</f>
        <v>0</v>
      </c>
      <c r="J157" s="24">
        <f>IF(ISBLANK('Rate Calculations'!$N157),"",'Rate Calculations'!$N157)</f>
        <v>0</v>
      </c>
      <c r="K157" s="24">
        <f>IF(ISBLANK('Rate Calculations'!$O157),"",'Rate Calculations'!$O157)</f>
        <v>0</v>
      </c>
      <c r="L157" s="46">
        <f>IF(ISBLANK('Rate Calculations'!$P157),"",'Rate Calculations'!$P157)</f>
        <v>0</v>
      </c>
      <c r="M157" s="158">
        <f>IF(ISBLANK('Rate Calculations'!$Q157),"",'Rate Calculations'!$Q157)</f>
        <v>0</v>
      </c>
      <c r="N157" s="158">
        <f>IF(ISBLANK('Rate Calculations'!$R157),"",'Rate Calculations'!$R157)</f>
        <v>0</v>
      </c>
      <c r="O157" s="24" t="e">
        <f>IF(ISBLANK('Rate Calculations'!$S157),"",'Rate Calculations'!$S157)</f>
        <v>#REF!</v>
      </c>
      <c r="P157" s="27" t="e">
        <f>IF(ISBLANK('Rate Calculations'!$U157),"",'Rate Calculations'!$T157)</f>
        <v>#REF!</v>
      </c>
      <c r="Q157" s="153" t="str">
        <f>IF(ISBLANK('Rate Calculations'!$A157),"",'Rate Calculations'!$A157)</f>
        <v xml:space="preserve"> </v>
      </c>
      <c r="R157" s="154" t="str">
        <f>IF(ISBLANK('Rate Calculations'!$B157),"",'Rate Calculations'!$B157)</f>
        <v xml:space="preserve">  </v>
      </c>
      <c r="S157" s="44">
        <f>IF(ISBLANK('Rate Calculations'!$U157),"",'Rate Calculations'!$U157)</f>
        <v>0</v>
      </c>
      <c r="T157" s="44">
        <f>IF(ISBLANK('Rate Calculations'!$V157),"",'Rate Calculations'!$V157)</f>
        <v>0</v>
      </c>
      <c r="U157" s="377">
        <f>IF(ISBLANK('Rate Calculations'!$H157),"",'Rate Calculations'!$H157)</f>
        <v>1.7500000000000002E-2</v>
      </c>
      <c r="V157" s="44">
        <f>IF(ISBLANK('Rate Calculations'!$W157),"",'Rate Calculations'!$W157)</f>
        <v>0</v>
      </c>
      <c r="W157" s="45">
        <f>IF(ISBLANK('Rate Calculations'!$J157),"",'Rate Calculations'!$J157)</f>
        <v>3.5000000000000003E-2</v>
      </c>
      <c r="X157" s="101">
        <f>IF(ISBLANK('Rate Calculations'!$X157),"",'Rate Calculations'!$X157)</f>
        <v>0</v>
      </c>
      <c r="Y157" s="101">
        <f>IF(ISBLANK('Rate Calculations'!$Y157),"",'Rate Calculations'!$Y157)</f>
        <v>0</v>
      </c>
      <c r="Z157" s="44">
        <f>IF(ISBLANK('Rate Calculations'!$Z157),"",'Rate Calculations'!$Z157)</f>
        <v>0</v>
      </c>
      <c r="AA157" s="44">
        <f>IF(ISBLANK('Rate Calculations'!$AA157),"",'Rate Calculations'!$AA157)</f>
        <v>0</v>
      </c>
      <c r="AB157" s="101">
        <f>IF(ISBLANK('Rate Calculations'!$AB157),"",'Rate Calculations'!$AB157)</f>
        <v>0</v>
      </c>
      <c r="AC157" s="163">
        <f>IF(ISBLANK('Rate Calculations'!$AC157),"",'Rate Calculations'!$AC157)</f>
        <v>0</v>
      </c>
      <c r="AD157" s="163">
        <f>IF(ISBLANK('Rate Calculations'!$AD157),"",'Rate Calculations'!$AD157)</f>
        <v>0</v>
      </c>
      <c r="AE157" s="44" t="e">
        <f>IF(ISBLANK('Rate Calculations'!$AE157),"",'Rate Calculations'!$AE157)</f>
        <v>#REF!</v>
      </c>
      <c r="AF157" s="160" t="e">
        <f>IF(ISBLANK('Rate Calculations'!$AF157),"",'Rate Calculations'!$AF157)</f>
        <v>#REF!</v>
      </c>
    </row>
    <row r="158" spans="1:32">
      <c r="A158" s="153" t="str">
        <f>IF(ISBLANK('Rate Calculations'!$A158),"",'Rate Calculations'!$A158)</f>
        <v xml:space="preserve"> </v>
      </c>
      <c r="B158" s="154" t="str">
        <f>IF(ISBLANK('Rate Calculations'!$B158),"",'Rate Calculations'!$B158)</f>
        <v xml:space="preserve">  </v>
      </c>
      <c r="C158" s="44" t="str">
        <f>IF(ISBLANK('Rate Calculations'!$G158),"",'Rate Calculations'!$G158)</f>
        <v/>
      </c>
      <c r="D158" s="377">
        <f>IF(ISBLANK('Rate Calculations'!$H158),"",'Rate Calculations'!$H158)</f>
        <v>1.7500000000000002E-2</v>
      </c>
      <c r="E158" s="44">
        <f>IF(ISBLANK('Rate Calculations'!$I158),"",'Rate Calculations'!$I158)</f>
        <v>0</v>
      </c>
      <c r="F158" s="45">
        <f>IF(ISBLANK('Rate Calculations'!$J158),"",'Rate Calculations'!$J158)</f>
        <v>3.5000000000000003E-2</v>
      </c>
      <c r="G158" s="44">
        <f>IF(ISBLANK('Rate Calculations'!$K158),"",'Rate Calculations'!$K158)</f>
        <v>0</v>
      </c>
      <c r="H158" s="377">
        <f>IF(ISBLANK('Rate Calculations'!$L158),"",'Rate Calculations'!$L158)</f>
        <v>0</v>
      </c>
      <c r="I158" s="377">
        <f>IF(ISBLANK('Rate Calculations'!$M158),"",'Rate Calculations'!$M158)</f>
        <v>0</v>
      </c>
      <c r="J158" s="24">
        <f>IF(ISBLANK('Rate Calculations'!$N158),"",'Rate Calculations'!$N158)</f>
        <v>0</v>
      </c>
      <c r="K158" s="24">
        <f>IF(ISBLANK('Rate Calculations'!$O158),"",'Rate Calculations'!$O158)</f>
        <v>0</v>
      </c>
      <c r="L158" s="46">
        <f>IF(ISBLANK('Rate Calculations'!$P158),"",'Rate Calculations'!$P158)</f>
        <v>0</v>
      </c>
      <c r="M158" s="158">
        <f>IF(ISBLANK('Rate Calculations'!$Q158),"",'Rate Calculations'!$Q158)</f>
        <v>0</v>
      </c>
      <c r="N158" s="158">
        <f>IF(ISBLANK('Rate Calculations'!$R158),"",'Rate Calculations'!$R158)</f>
        <v>0</v>
      </c>
      <c r="O158" s="24" t="e">
        <f>IF(ISBLANK('Rate Calculations'!$S158),"",'Rate Calculations'!$S158)</f>
        <v>#REF!</v>
      </c>
      <c r="P158" s="27" t="e">
        <f>IF(ISBLANK('Rate Calculations'!$U158),"",'Rate Calculations'!$T158)</f>
        <v>#REF!</v>
      </c>
      <c r="Q158" s="153" t="str">
        <f>IF(ISBLANK('Rate Calculations'!$A158),"",'Rate Calculations'!$A158)</f>
        <v xml:space="preserve"> </v>
      </c>
      <c r="R158" s="154" t="str">
        <f>IF(ISBLANK('Rate Calculations'!$B158),"",'Rate Calculations'!$B158)</f>
        <v xml:space="preserve">  </v>
      </c>
      <c r="S158" s="44">
        <f>IF(ISBLANK('Rate Calculations'!$U158),"",'Rate Calculations'!$U158)</f>
        <v>0</v>
      </c>
      <c r="T158" s="44">
        <f>IF(ISBLANK('Rate Calculations'!$V158),"",'Rate Calculations'!$V158)</f>
        <v>0</v>
      </c>
      <c r="U158" s="377">
        <f>IF(ISBLANK('Rate Calculations'!$H158),"",'Rate Calculations'!$H158)</f>
        <v>1.7500000000000002E-2</v>
      </c>
      <c r="V158" s="44">
        <f>IF(ISBLANK('Rate Calculations'!$W158),"",'Rate Calculations'!$W158)</f>
        <v>0</v>
      </c>
      <c r="W158" s="45">
        <f>IF(ISBLANK('Rate Calculations'!$J158),"",'Rate Calculations'!$J158)</f>
        <v>3.5000000000000003E-2</v>
      </c>
      <c r="X158" s="101">
        <f>IF(ISBLANK('Rate Calculations'!$X158),"",'Rate Calculations'!$X158)</f>
        <v>0</v>
      </c>
      <c r="Y158" s="101">
        <f>IF(ISBLANK('Rate Calculations'!$Y158),"",'Rate Calculations'!$Y158)</f>
        <v>0</v>
      </c>
      <c r="Z158" s="44">
        <f>IF(ISBLANK('Rate Calculations'!$Z158),"",'Rate Calculations'!$Z158)</f>
        <v>0</v>
      </c>
      <c r="AA158" s="44">
        <f>IF(ISBLANK('Rate Calculations'!$AA158),"",'Rate Calculations'!$AA158)</f>
        <v>0</v>
      </c>
      <c r="AB158" s="101">
        <f>IF(ISBLANK('Rate Calculations'!$AB158),"",'Rate Calculations'!$AB158)</f>
        <v>0</v>
      </c>
      <c r="AC158" s="163">
        <f>IF(ISBLANK('Rate Calculations'!$AC158),"",'Rate Calculations'!$AC158)</f>
        <v>0</v>
      </c>
      <c r="AD158" s="163">
        <f>IF(ISBLANK('Rate Calculations'!$AD158),"",'Rate Calculations'!$AD158)</f>
        <v>0</v>
      </c>
      <c r="AE158" s="44" t="e">
        <f>IF(ISBLANK('Rate Calculations'!$AE158),"",'Rate Calculations'!$AE158)</f>
        <v>#REF!</v>
      </c>
      <c r="AF158" s="160" t="e">
        <f>IF(ISBLANK('Rate Calculations'!$AF158),"",'Rate Calculations'!$AF158)</f>
        <v>#REF!</v>
      </c>
    </row>
    <row r="159" spans="1:32">
      <c r="A159" s="153" t="str">
        <f>IF(ISBLANK('Rate Calculations'!$A159),"",'Rate Calculations'!$A159)</f>
        <v xml:space="preserve"> </v>
      </c>
      <c r="B159" s="154" t="str">
        <f>IF(ISBLANK('Rate Calculations'!$B159),"",'Rate Calculations'!$B159)</f>
        <v xml:space="preserve">  </v>
      </c>
      <c r="C159" s="44" t="str">
        <f>IF(ISBLANK('Rate Calculations'!$G159),"",'Rate Calculations'!$G159)</f>
        <v/>
      </c>
      <c r="D159" s="377">
        <f>IF(ISBLANK('Rate Calculations'!$H159),"",'Rate Calculations'!$H159)</f>
        <v>1.7500000000000002E-2</v>
      </c>
      <c r="E159" s="44">
        <f>IF(ISBLANK('Rate Calculations'!$I159),"",'Rate Calculations'!$I159)</f>
        <v>0</v>
      </c>
      <c r="F159" s="45">
        <f>IF(ISBLANK('Rate Calculations'!$J159),"",'Rate Calculations'!$J159)</f>
        <v>3.5000000000000003E-2</v>
      </c>
      <c r="G159" s="44">
        <f>IF(ISBLANK('Rate Calculations'!$K159),"",'Rate Calculations'!$K159)</f>
        <v>0</v>
      </c>
      <c r="H159" s="377">
        <f>IF(ISBLANK('Rate Calculations'!$L159),"",'Rate Calculations'!$L159)</f>
        <v>0</v>
      </c>
      <c r="I159" s="377">
        <f>IF(ISBLANK('Rate Calculations'!$M159),"",'Rate Calculations'!$M159)</f>
        <v>0</v>
      </c>
      <c r="J159" s="24">
        <f>IF(ISBLANK('Rate Calculations'!$N159),"",'Rate Calculations'!$N159)</f>
        <v>0</v>
      </c>
      <c r="K159" s="24">
        <f>IF(ISBLANK('Rate Calculations'!$O159),"",'Rate Calculations'!$O159)</f>
        <v>0</v>
      </c>
      <c r="L159" s="46">
        <f>IF(ISBLANK('Rate Calculations'!$P159),"",'Rate Calculations'!$P159)</f>
        <v>0</v>
      </c>
      <c r="M159" s="158">
        <f>IF(ISBLANK('Rate Calculations'!$Q159),"",'Rate Calculations'!$Q159)</f>
        <v>0</v>
      </c>
      <c r="N159" s="158">
        <f>IF(ISBLANK('Rate Calculations'!$R159),"",'Rate Calculations'!$R159)</f>
        <v>0</v>
      </c>
      <c r="O159" s="24" t="e">
        <f>IF(ISBLANK('Rate Calculations'!$S159),"",'Rate Calculations'!$S159)</f>
        <v>#REF!</v>
      </c>
      <c r="P159" s="27" t="e">
        <f>IF(ISBLANK('Rate Calculations'!$U159),"",'Rate Calculations'!$T159)</f>
        <v>#REF!</v>
      </c>
      <c r="Q159" s="153" t="str">
        <f>IF(ISBLANK('Rate Calculations'!$A159),"",'Rate Calculations'!$A159)</f>
        <v xml:space="preserve"> </v>
      </c>
      <c r="R159" s="154" t="str">
        <f>IF(ISBLANK('Rate Calculations'!$B159),"",'Rate Calculations'!$B159)</f>
        <v xml:space="preserve">  </v>
      </c>
      <c r="S159" s="44">
        <f>IF(ISBLANK('Rate Calculations'!$U159),"",'Rate Calculations'!$U159)</f>
        <v>0</v>
      </c>
      <c r="T159" s="44">
        <f>IF(ISBLANK('Rate Calculations'!$V159),"",'Rate Calculations'!$V159)</f>
        <v>0</v>
      </c>
      <c r="U159" s="377">
        <f>IF(ISBLANK('Rate Calculations'!$H159),"",'Rate Calculations'!$H159)</f>
        <v>1.7500000000000002E-2</v>
      </c>
      <c r="V159" s="44">
        <f>IF(ISBLANK('Rate Calculations'!$W159),"",'Rate Calculations'!$W159)</f>
        <v>0</v>
      </c>
      <c r="W159" s="45">
        <f>IF(ISBLANK('Rate Calculations'!$J159),"",'Rate Calculations'!$J159)</f>
        <v>3.5000000000000003E-2</v>
      </c>
      <c r="X159" s="101">
        <f>IF(ISBLANK('Rate Calculations'!$X159),"",'Rate Calculations'!$X159)</f>
        <v>0</v>
      </c>
      <c r="Y159" s="101">
        <f>IF(ISBLANK('Rate Calculations'!$Y159),"",'Rate Calculations'!$Y159)</f>
        <v>0</v>
      </c>
      <c r="Z159" s="44">
        <f>IF(ISBLANK('Rate Calculations'!$Z159),"",'Rate Calculations'!$Z159)</f>
        <v>0</v>
      </c>
      <c r="AA159" s="44">
        <f>IF(ISBLANK('Rate Calculations'!$AA159),"",'Rate Calculations'!$AA159)</f>
        <v>0</v>
      </c>
      <c r="AB159" s="101">
        <f>IF(ISBLANK('Rate Calculations'!$AB159),"",'Rate Calculations'!$AB159)</f>
        <v>0</v>
      </c>
      <c r="AC159" s="163">
        <f>IF(ISBLANK('Rate Calculations'!$AC159),"",'Rate Calculations'!$AC159)</f>
        <v>0</v>
      </c>
      <c r="AD159" s="163">
        <f>IF(ISBLANK('Rate Calculations'!$AD159),"",'Rate Calculations'!$AD159)</f>
        <v>0</v>
      </c>
      <c r="AE159" s="44" t="e">
        <f>IF(ISBLANK('Rate Calculations'!$AE159),"",'Rate Calculations'!$AE159)</f>
        <v>#REF!</v>
      </c>
      <c r="AF159" s="160" t="e">
        <f>IF(ISBLANK('Rate Calculations'!$AF159),"",'Rate Calculations'!$AF159)</f>
        <v>#REF!</v>
      </c>
    </row>
    <row r="160" spans="1:32">
      <c r="A160" s="153" t="str">
        <f>IF(ISBLANK('Rate Calculations'!$A160),"",'Rate Calculations'!$A160)</f>
        <v xml:space="preserve"> </v>
      </c>
      <c r="B160" s="154" t="str">
        <f>IF(ISBLANK('Rate Calculations'!$B160),"",'Rate Calculations'!$B160)</f>
        <v xml:space="preserve">  </v>
      </c>
      <c r="C160" s="44" t="str">
        <f>IF(ISBLANK('Rate Calculations'!$G160),"",'Rate Calculations'!$G160)</f>
        <v/>
      </c>
      <c r="D160" s="377">
        <f>IF(ISBLANK('Rate Calculations'!$H160),"",'Rate Calculations'!$H160)</f>
        <v>1.7500000000000002E-2</v>
      </c>
      <c r="E160" s="44">
        <f>IF(ISBLANK('Rate Calculations'!$I160),"",'Rate Calculations'!$I160)</f>
        <v>0</v>
      </c>
      <c r="F160" s="45">
        <f>IF(ISBLANK('Rate Calculations'!$J160),"",'Rate Calculations'!$J160)</f>
        <v>3.5000000000000003E-2</v>
      </c>
      <c r="G160" s="44">
        <f>IF(ISBLANK('Rate Calculations'!$K160),"",'Rate Calculations'!$K160)</f>
        <v>0</v>
      </c>
      <c r="H160" s="377">
        <f>IF(ISBLANK('Rate Calculations'!$L160),"",'Rate Calculations'!$L160)</f>
        <v>0</v>
      </c>
      <c r="I160" s="377">
        <f>IF(ISBLANK('Rate Calculations'!$M160),"",'Rate Calculations'!$M160)</f>
        <v>0</v>
      </c>
      <c r="J160" s="24">
        <f>IF(ISBLANK('Rate Calculations'!$N160),"",'Rate Calculations'!$N160)</f>
        <v>0</v>
      </c>
      <c r="K160" s="24">
        <f>IF(ISBLANK('Rate Calculations'!$O160),"",'Rate Calculations'!$O160)</f>
        <v>0</v>
      </c>
      <c r="L160" s="46">
        <f>IF(ISBLANK('Rate Calculations'!$P160),"",'Rate Calculations'!$P160)</f>
        <v>0</v>
      </c>
      <c r="M160" s="158">
        <f>IF(ISBLANK('Rate Calculations'!$Q160),"",'Rate Calculations'!$Q160)</f>
        <v>0</v>
      </c>
      <c r="N160" s="158">
        <f>IF(ISBLANK('Rate Calculations'!$R160),"",'Rate Calculations'!$R160)</f>
        <v>0</v>
      </c>
      <c r="O160" s="24" t="e">
        <f>IF(ISBLANK('Rate Calculations'!$S160),"",'Rate Calculations'!$S160)</f>
        <v>#REF!</v>
      </c>
      <c r="P160" s="27" t="e">
        <f>IF(ISBLANK('Rate Calculations'!$U160),"",'Rate Calculations'!$T160)</f>
        <v>#REF!</v>
      </c>
      <c r="Q160" s="153" t="str">
        <f>IF(ISBLANK('Rate Calculations'!$A160),"",'Rate Calculations'!$A160)</f>
        <v xml:space="preserve"> </v>
      </c>
      <c r="R160" s="154" t="str">
        <f>IF(ISBLANK('Rate Calculations'!$B160),"",'Rate Calculations'!$B160)</f>
        <v xml:space="preserve">  </v>
      </c>
      <c r="S160" s="44">
        <f>IF(ISBLANK('Rate Calculations'!$U160),"",'Rate Calculations'!$U160)</f>
        <v>0</v>
      </c>
      <c r="T160" s="44">
        <f>IF(ISBLANK('Rate Calculations'!$V160),"",'Rate Calculations'!$V160)</f>
        <v>0</v>
      </c>
      <c r="U160" s="377">
        <f>IF(ISBLANK('Rate Calculations'!$H160),"",'Rate Calculations'!$H160)</f>
        <v>1.7500000000000002E-2</v>
      </c>
      <c r="V160" s="44">
        <f>IF(ISBLANK('Rate Calculations'!$W160),"",'Rate Calculations'!$W160)</f>
        <v>0</v>
      </c>
      <c r="W160" s="45">
        <f>IF(ISBLANK('Rate Calculations'!$J160),"",'Rate Calculations'!$J160)</f>
        <v>3.5000000000000003E-2</v>
      </c>
      <c r="X160" s="101">
        <f>IF(ISBLANK('Rate Calculations'!$X160),"",'Rate Calculations'!$X160)</f>
        <v>0</v>
      </c>
      <c r="Y160" s="101">
        <f>IF(ISBLANK('Rate Calculations'!$Y160),"",'Rate Calculations'!$Y160)</f>
        <v>0</v>
      </c>
      <c r="Z160" s="44">
        <f>IF(ISBLANK('Rate Calculations'!$Z160),"",'Rate Calculations'!$Z160)</f>
        <v>0</v>
      </c>
      <c r="AA160" s="44">
        <f>IF(ISBLANK('Rate Calculations'!$AA160),"",'Rate Calculations'!$AA160)</f>
        <v>0</v>
      </c>
      <c r="AB160" s="101">
        <f>IF(ISBLANK('Rate Calculations'!$AB160),"",'Rate Calculations'!$AB160)</f>
        <v>0</v>
      </c>
      <c r="AC160" s="163">
        <f>IF(ISBLANK('Rate Calculations'!$AC160),"",'Rate Calculations'!$AC160)</f>
        <v>0</v>
      </c>
      <c r="AD160" s="163">
        <f>IF(ISBLANK('Rate Calculations'!$AD160),"",'Rate Calculations'!$AD160)</f>
        <v>0</v>
      </c>
      <c r="AE160" s="44" t="e">
        <f>IF(ISBLANK('Rate Calculations'!$AE160),"",'Rate Calculations'!$AE160)</f>
        <v>#REF!</v>
      </c>
      <c r="AF160" s="160" t="e">
        <f>IF(ISBLANK('Rate Calculations'!$AF160),"",'Rate Calculations'!$AF160)</f>
        <v>#REF!</v>
      </c>
    </row>
    <row r="161" spans="1:32">
      <c r="A161" s="153" t="str">
        <f>IF(ISBLANK('Rate Calculations'!$A161),"",'Rate Calculations'!$A161)</f>
        <v xml:space="preserve"> </v>
      </c>
      <c r="B161" s="154" t="str">
        <f>IF(ISBLANK('Rate Calculations'!$B161),"",'Rate Calculations'!$B161)</f>
        <v xml:space="preserve">  </v>
      </c>
      <c r="C161" s="44" t="str">
        <f>IF(ISBLANK('Rate Calculations'!$G161),"",'Rate Calculations'!$G161)</f>
        <v/>
      </c>
      <c r="D161" s="377">
        <f>IF(ISBLANK('Rate Calculations'!$H161),"",'Rate Calculations'!$H161)</f>
        <v>1.7500000000000002E-2</v>
      </c>
      <c r="E161" s="44">
        <f>IF(ISBLANK('Rate Calculations'!$I161),"",'Rate Calculations'!$I161)</f>
        <v>0</v>
      </c>
      <c r="F161" s="45">
        <f>IF(ISBLANK('Rate Calculations'!$J161),"",'Rate Calculations'!$J161)</f>
        <v>3.5000000000000003E-2</v>
      </c>
      <c r="G161" s="44">
        <f>IF(ISBLANK('Rate Calculations'!$K161),"",'Rate Calculations'!$K161)</f>
        <v>0</v>
      </c>
      <c r="H161" s="377">
        <f>IF(ISBLANK('Rate Calculations'!$L161),"",'Rate Calculations'!$L161)</f>
        <v>0</v>
      </c>
      <c r="I161" s="377">
        <f>IF(ISBLANK('Rate Calculations'!$M161),"",'Rate Calculations'!$M161)</f>
        <v>0</v>
      </c>
      <c r="J161" s="24">
        <f>IF(ISBLANK('Rate Calculations'!$N161),"",'Rate Calculations'!$N161)</f>
        <v>0</v>
      </c>
      <c r="K161" s="24">
        <f>IF(ISBLANK('Rate Calculations'!$O161),"",'Rate Calculations'!$O161)</f>
        <v>0</v>
      </c>
      <c r="L161" s="46">
        <f>IF(ISBLANK('Rate Calculations'!$P161),"",'Rate Calculations'!$P161)</f>
        <v>0</v>
      </c>
      <c r="M161" s="158">
        <f>IF(ISBLANK('Rate Calculations'!$Q161),"",'Rate Calculations'!$Q161)</f>
        <v>0</v>
      </c>
      <c r="N161" s="158">
        <f>IF(ISBLANK('Rate Calculations'!$R161),"",'Rate Calculations'!$R161)</f>
        <v>0</v>
      </c>
      <c r="O161" s="24" t="e">
        <f>IF(ISBLANK('Rate Calculations'!$S161),"",'Rate Calculations'!$S161)</f>
        <v>#REF!</v>
      </c>
      <c r="P161" s="27" t="e">
        <f>IF(ISBLANK('Rate Calculations'!$U161),"",'Rate Calculations'!$T161)</f>
        <v>#REF!</v>
      </c>
      <c r="Q161" s="153" t="str">
        <f>IF(ISBLANK('Rate Calculations'!$A161),"",'Rate Calculations'!$A161)</f>
        <v xml:space="preserve"> </v>
      </c>
      <c r="R161" s="154" t="str">
        <f>IF(ISBLANK('Rate Calculations'!$B161),"",'Rate Calculations'!$B161)</f>
        <v xml:space="preserve">  </v>
      </c>
      <c r="S161" s="44">
        <f>IF(ISBLANK('Rate Calculations'!$U161),"",'Rate Calculations'!$U161)</f>
        <v>0</v>
      </c>
      <c r="T161" s="44">
        <f>IF(ISBLANK('Rate Calculations'!$V161),"",'Rate Calculations'!$V161)</f>
        <v>0</v>
      </c>
      <c r="U161" s="377">
        <f>IF(ISBLANK('Rate Calculations'!$H161),"",'Rate Calculations'!$H161)</f>
        <v>1.7500000000000002E-2</v>
      </c>
      <c r="V161" s="44">
        <f>IF(ISBLANK('Rate Calculations'!$W161),"",'Rate Calculations'!$W161)</f>
        <v>0</v>
      </c>
      <c r="W161" s="45">
        <f>IF(ISBLANK('Rate Calculations'!$J161),"",'Rate Calculations'!$J161)</f>
        <v>3.5000000000000003E-2</v>
      </c>
      <c r="X161" s="101">
        <f>IF(ISBLANK('Rate Calculations'!$X161),"",'Rate Calculations'!$X161)</f>
        <v>0</v>
      </c>
      <c r="Y161" s="101">
        <f>IF(ISBLANK('Rate Calculations'!$Y161),"",'Rate Calculations'!$Y161)</f>
        <v>0</v>
      </c>
      <c r="Z161" s="44">
        <f>IF(ISBLANK('Rate Calculations'!$Z161),"",'Rate Calculations'!$Z161)</f>
        <v>0</v>
      </c>
      <c r="AA161" s="44">
        <f>IF(ISBLANK('Rate Calculations'!$AA161),"",'Rate Calculations'!$AA161)</f>
        <v>0</v>
      </c>
      <c r="AB161" s="101">
        <f>IF(ISBLANK('Rate Calculations'!$AB161),"",'Rate Calculations'!$AB161)</f>
        <v>0</v>
      </c>
      <c r="AC161" s="163">
        <f>IF(ISBLANK('Rate Calculations'!$AC161),"",'Rate Calculations'!$AC161)</f>
        <v>0</v>
      </c>
      <c r="AD161" s="163">
        <f>IF(ISBLANK('Rate Calculations'!$AD161),"",'Rate Calculations'!$AD161)</f>
        <v>0</v>
      </c>
      <c r="AE161" s="44" t="e">
        <f>IF(ISBLANK('Rate Calculations'!$AE161),"",'Rate Calculations'!$AE161)</f>
        <v>#REF!</v>
      </c>
      <c r="AF161" s="160" t="e">
        <f>IF(ISBLANK('Rate Calculations'!$AF161),"",'Rate Calculations'!$AF161)</f>
        <v>#REF!</v>
      </c>
    </row>
    <row r="162" spans="1:32">
      <c r="A162" s="153" t="str">
        <f>IF(ISBLANK('Rate Calculations'!$A162),"",'Rate Calculations'!$A162)</f>
        <v xml:space="preserve"> </v>
      </c>
      <c r="B162" s="154" t="str">
        <f>IF(ISBLANK('Rate Calculations'!$B162),"",'Rate Calculations'!$B162)</f>
        <v xml:space="preserve">  </v>
      </c>
      <c r="C162" s="44" t="str">
        <f>IF(ISBLANK('Rate Calculations'!$G162),"",'Rate Calculations'!$G162)</f>
        <v/>
      </c>
      <c r="D162" s="377">
        <f>IF(ISBLANK('Rate Calculations'!$H162),"",'Rate Calculations'!$H162)</f>
        <v>1.7500000000000002E-2</v>
      </c>
      <c r="E162" s="44">
        <f>IF(ISBLANK('Rate Calculations'!$I162),"",'Rate Calculations'!$I162)</f>
        <v>0</v>
      </c>
      <c r="F162" s="45">
        <f>IF(ISBLANK('Rate Calculations'!$J162),"",'Rate Calculations'!$J162)</f>
        <v>3.5000000000000003E-2</v>
      </c>
      <c r="G162" s="44">
        <f>IF(ISBLANK('Rate Calculations'!$K162),"",'Rate Calculations'!$K162)</f>
        <v>0</v>
      </c>
      <c r="H162" s="377">
        <f>IF(ISBLANK('Rate Calculations'!$L162),"",'Rate Calculations'!$L162)</f>
        <v>0</v>
      </c>
      <c r="I162" s="377">
        <f>IF(ISBLANK('Rate Calculations'!$M162),"",'Rate Calculations'!$M162)</f>
        <v>0</v>
      </c>
      <c r="J162" s="24">
        <f>IF(ISBLANK('Rate Calculations'!$N162),"",'Rate Calculations'!$N162)</f>
        <v>0</v>
      </c>
      <c r="K162" s="24">
        <f>IF(ISBLANK('Rate Calculations'!$O162),"",'Rate Calculations'!$O162)</f>
        <v>0</v>
      </c>
      <c r="L162" s="46">
        <f>IF(ISBLANK('Rate Calculations'!$P162),"",'Rate Calculations'!$P162)</f>
        <v>0</v>
      </c>
      <c r="M162" s="158">
        <f>IF(ISBLANK('Rate Calculations'!$Q162),"",'Rate Calculations'!$Q162)</f>
        <v>0</v>
      </c>
      <c r="N162" s="158">
        <f>IF(ISBLANK('Rate Calculations'!$R162),"",'Rate Calculations'!$R162)</f>
        <v>0</v>
      </c>
      <c r="O162" s="24" t="e">
        <f>IF(ISBLANK('Rate Calculations'!$S162),"",'Rate Calculations'!$S162)</f>
        <v>#REF!</v>
      </c>
      <c r="P162" s="27" t="e">
        <f>IF(ISBLANK('Rate Calculations'!$U162),"",'Rate Calculations'!$T162)</f>
        <v>#REF!</v>
      </c>
      <c r="Q162" s="153" t="str">
        <f>IF(ISBLANK('Rate Calculations'!$A162),"",'Rate Calculations'!$A162)</f>
        <v xml:space="preserve"> </v>
      </c>
      <c r="R162" s="154" t="str">
        <f>IF(ISBLANK('Rate Calculations'!$B162),"",'Rate Calculations'!$B162)</f>
        <v xml:space="preserve">  </v>
      </c>
      <c r="S162" s="44">
        <f>IF(ISBLANK('Rate Calculations'!$U162),"",'Rate Calculations'!$U162)</f>
        <v>0</v>
      </c>
      <c r="T162" s="44">
        <f>IF(ISBLANK('Rate Calculations'!$V162),"",'Rate Calculations'!$V162)</f>
        <v>0</v>
      </c>
      <c r="U162" s="377">
        <f>IF(ISBLANK('Rate Calculations'!$H162),"",'Rate Calculations'!$H162)</f>
        <v>1.7500000000000002E-2</v>
      </c>
      <c r="V162" s="44">
        <f>IF(ISBLANK('Rate Calculations'!$W162),"",'Rate Calculations'!$W162)</f>
        <v>0</v>
      </c>
      <c r="W162" s="45">
        <f>IF(ISBLANK('Rate Calculations'!$J162),"",'Rate Calculations'!$J162)</f>
        <v>3.5000000000000003E-2</v>
      </c>
      <c r="X162" s="101">
        <f>IF(ISBLANK('Rate Calculations'!$X162),"",'Rate Calculations'!$X162)</f>
        <v>0</v>
      </c>
      <c r="Y162" s="101">
        <f>IF(ISBLANK('Rate Calculations'!$Y162),"",'Rate Calculations'!$Y162)</f>
        <v>0</v>
      </c>
      <c r="Z162" s="44">
        <f>IF(ISBLANK('Rate Calculations'!$Z162),"",'Rate Calculations'!$Z162)</f>
        <v>0</v>
      </c>
      <c r="AA162" s="44">
        <f>IF(ISBLANK('Rate Calculations'!$AA162),"",'Rate Calculations'!$AA162)</f>
        <v>0</v>
      </c>
      <c r="AB162" s="101">
        <f>IF(ISBLANK('Rate Calculations'!$AB162),"",'Rate Calculations'!$AB162)</f>
        <v>0</v>
      </c>
      <c r="AC162" s="163">
        <f>IF(ISBLANK('Rate Calculations'!$AC162),"",'Rate Calculations'!$AC162)</f>
        <v>0</v>
      </c>
      <c r="AD162" s="163">
        <f>IF(ISBLANK('Rate Calculations'!$AD162),"",'Rate Calculations'!$AD162)</f>
        <v>0</v>
      </c>
      <c r="AE162" s="44" t="e">
        <f>IF(ISBLANK('Rate Calculations'!$AE162),"",'Rate Calculations'!$AE162)</f>
        <v>#REF!</v>
      </c>
      <c r="AF162" s="160" t="e">
        <f>IF(ISBLANK('Rate Calculations'!$AF162),"",'Rate Calculations'!$AF162)</f>
        <v>#REF!</v>
      </c>
    </row>
    <row r="163" spans="1:32">
      <c r="A163" s="153" t="str">
        <f>IF(ISBLANK('Rate Calculations'!$A163),"",'Rate Calculations'!$A163)</f>
        <v xml:space="preserve"> </v>
      </c>
      <c r="B163" s="154" t="str">
        <f>IF(ISBLANK('Rate Calculations'!$B163),"",'Rate Calculations'!$B163)</f>
        <v xml:space="preserve">  </v>
      </c>
      <c r="C163" s="44" t="str">
        <f>IF(ISBLANK('Rate Calculations'!$G163),"",'Rate Calculations'!$G163)</f>
        <v/>
      </c>
      <c r="D163" s="377">
        <f>IF(ISBLANK('Rate Calculations'!$H163),"",'Rate Calculations'!$H163)</f>
        <v>1.7500000000000002E-2</v>
      </c>
      <c r="E163" s="44">
        <f>IF(ISBLANK('Rate Calculations'!$I163),"",'Rate Calculations'!$I163)</f>
        <v>0</v>
      </c>
      <c r="F163" s="45">
        <f>IF(ISBLANK('Rate Calculations'!$J163),"",'Rate Calculations'!$J163)</f>
        <v>3.5000000000000003E-2</v>
      </c>
      <c r="G163" s="44">
        <f>IF(ISBLANK('Rate Calculations'!$K163),"",'Rate Calculations'!$K163)</f>
        <v>0</v>
      </c>
      <c r="H163" s="377">
        <f>IF(ISBLANK('Rate Calculations'!$L163),"",'Rate Calculations'!$L163)</f>
        <v>0</v>
      </c>
      <c r="I163" s="377">
        <f>IF(ISBLANK('Rate Calculations'!$M163),"",'Rate Calculations'!$M163)</f>
        <v>0</v>
      </c>
      <c r="J163" s="24">
        <f>IF(ISBLANK('Rate Calculations'!$N163),"",'Rate Calculations'!$N163)</f>
        <v>0</v>
      </c>
      <c r="K163" s="24">
        <f>IF(ISBLANK('Rate Calculations'!$O163),"",'Rate Calculations'!$O163)</f>
        <v>0</v>
      </c>
      <c r="L163" s="46">
        <f>IF(ISBLANK('Rate Calculations'!$P163),"",'Rate Calculations'!$P163)</f>
        <v>0</v>
      </c>
      <c r="M163" s="158">
        <f>IF(ISBLANK('Rate Calculations'!$Q163),"",'Rate Calculations'!$Q163)</f>
        <v>0</v>
      </c>
      <c r="N163" s="158">
        <f>IF(ISBLANK('Rate Calculations'!$R163),"",'Rate Calculations'!$R163)</f>
        <v>0</v>
      </c>
      <c r="O163" s="24" t="e">
        <f>IF(ISBLANK('Rate Calculations'!$S163),"",'Rate Calculations'!$S163)</f>
        <v>#REF!</v>
      </c>
      <c r="P163" s="27" t="e">
        <f>IF(ISBLANK('Rate Calculations'!$U163),"",'Rate Calculations'!$T163)</f>
        <v>#REF!</v>
      </c>
      <c r="Q163" s="153" t="str">
        <f>IF(ISBLANK('Rate Calculations'!$A163),"",'Rate Calculations'!$A163)</f>
        <v xml:space="preserve"> </v>
      </c>
      <c r="R163" s="154" t="str">
        <f>IF(ISBLANK('Rate Calculations'!$B163),"",'Rate Calculations'!$B163)</f>
        <v xml:space="preserve">  </v>
      </c>
      <c r="S163" s="44">
        <f>IF(ISBLANK('Rate Calculations'!$U163),"",'Rate Calculations'!$U163)</f>
        <v>0</v>
      </c>
      <c r="T163" s="44">
        <f>IF(ISBLANK('Rate Calculations'!$V163),"",'Rate Calculations'!$V163)</f>
        <v>0</v>
      </c>
      <c r="U163" s="377">
        <f>IF(ISBLANK('Rate Calculations'!$H163),"",'Rate Calculations'!$H163)</f>
        <v>1.7500000000000002E-2</v>
      </c>
      <c r="V163" s="44">
        <f>IF(ISBLANK('Rate Calculations'!$W163),"",'Rate Calculations'!$W163)</f>
        <v>0</v>
      </c>
      <c r="W163" s="45">
        <f>IF(ISBLANK('Rate Calculations'!$J163),"",'Rate Calculations'!$J163)</f>
        <v>3.5000000000000003E-2</v>
      </c>
      <c r="X163" s="101">
        <f>IF(ISBLANK('Rate Calculations'!$X163),"",'Rate Calculations'!$X163)</f>
        <v>0</v>
      </c>
      <c r="Y163" s="101">
        <f>IF(ISBLANK('Rate Calculations'!$Y163),"",'Rate Calculations'!$Y163)</f>
        <v>0</v>
      </c>
      <c r="Z163" s="44">
        <f>IF(ISBLANK('Rate Calculations'!$Z163),"",'Rate Calculations'!$Z163)</f>
        <v>0</v>
      </c>
      <c r="AA163" s="44">
        <f>IF(ISBLANK('Rate Calculations'!$AA163),"",'Rate Calculations'!$AA163)</f>
        <v>0</v>
      </c>
      <c r="AB163" s="101">
        <f>IF(ISBLANK('Rate Calculations'!$AB163),"",'Rate Calculations'!$AB163)</f>
        <v>0</v>
      </c>
      <c r="AC163" s="163">
        <f>IF(ISBLANK('Rate Calculations'!$AC163),"",'Rate Calculations'!$AC163)</f>
        <v>0</v>
      </c>
      <c r="AD163" s="163">
        <f>IF(ISBLANK('Rate Calculations'!$AD163),"",'Rate Calculations'!$AD163)</f>
        <v>0</v>
      </c>
      <c r="AE163" s="44" t="e">
        <f>IF(ISBLANK('Rate Calculations'!$AE163),"",'Rate Calculations'!$AE163)</f>
        <v>#REF!</v>
      </c>
      <c r="AF163" s="160" t="e">
        <f>IF(ISBLANK('Rate Calculations'!$AF163),"",'Rate Calculations'!$AF163)</f>
        <v>#REF!</v>
      </c>
    </row>
    <row r="164" spans="1:32">
      <c r="A164" s="153" t="str">
        <f>IF(ISBLANK('Rate Calculations'!$A164),"",'Rate Calculations'!$A164)</f>
        <v xml:space="preserve"> </v>
      </c>
      <c r="B164" s="154" t="str">
        <f>IF(ISBLANK('Rate Calculations'!$B164),"",'Rate Calculations'!$B164)</f>
        <v xml:space="preserve">  </v>
      </c>
      <c r="C164" s="44" t="str">
        <f>IF(ISBLANK('Rate Calculations'!$G164),"",'Rate Calculations'!$G164)</f>
        <v/>
      </c>
      <c r="D164" s="377">
        <f>IF(ISBLANK('Rate Calculations'!$H164),"",'Rate Calculations'!$H164)</f>
        <v>1.7500000000000002E-2</v>
      </c>
      <c r="E164" s="44">
        <f>IF(ISBLANK('Rate Calculations'!$I164),"",'Rate Calculations'!$I164)</f>
        <v>0</v>
      </c>
      <c r="F164" s="45">
        <f>IF(ISBLANK('Rate Calculations'!$J164),"",'Rate Calculations'!$J164)</f>
        <v>3.5000000000000003E-2</v>
      </c>
      <c r="G164" s="44">
        <f>IF(ISBLANK('Rate Calculations'!$K164),"",'Rate Calculations'!$K164)</f>
        <v>0</v>
      </c>
      <c r="H164" s="377">
        <f>IF(ISBLANK('Rate Calculations'!$L164),"",'Rate Calculations'!$L164)</f>
        <v>0</v>
      </c>
      <c r="I164" s="377">
        <f>IF(ISBLANK('Rate Calculations'!$M164),"",'Rate Calculations'!$M164)</f>
        <v>0</v>
      </c>
      <c r="J164" s="24">
        <f>IF(ISBLANK('Rate Calculations'!$N164),"",'Rate Calculations'!$N164)</f>
        <v>0</v>
      </c>
      <c r="K164" s="24">
        <f>IF(ISBLANK('Rate Calculations'!$O164),"",'Rate Calculations'!$O164)</f>
        <v>0</v>
      </c>
      <c r="L164" s="46">
        <f>IF(ISBLANK('Rate Calculations'!$P164),"",'Rate Calculations'!$P164)</f>
        <v>0</v>
      </c>
      <c r="M164" s="158">
        <f>IF(ISBLANK('Rate Calculations'!$Q164),"",'Rate Calculations'!$Q164)</f>
        <v>0</v>
      </c>
      <c r="N164" s="158">
        <f>IF(ISBLANK('Rate Calculations'!$R164),"",'Rate Calculations'!$R164)</f>
        <v>0</v>
      </c>
      <c r="O164" s="24" t="e">
        <f>IF(ISBLANK('Rate Calculations'!$S164),"",'Rate Calculations'!$S164)</f>
        <v>#REF!</v>
      </c>
      <c r="P164" s="27" t="e">
        <f>IF(ISBLANK('Rate Calculations'!$U164),"",'Rate Calculations'!$T164)</f>
        <v>#REF!</v>
      </c>
      <c r="Q164" s="153" t="str">
        <f>IF(ISBLANK('Rate Calculations'!$A164),"",'Rate Calculations'!$A164)</f>
        <v xml:space="preserve"> </v>
      </c>
      <c r="R164" s="154" t="str">
        <f>IF(ISBLANK('Rate Calculations'!$B164),"",'Rate Calculations'!$B164)</f>
        <v xml:space="preserve">  </v>
      </c>
      <c r="S164" s="44">
        <f>IF(ISBLANK('Rate Calculations'!$U164),"",'Rate Calculations'!$U164)</f>
        <v>0</v>
      </c>
      <c r="T164" s="44">
        <f>IF(ISBLANK('Rate Calculations'!$V164),"",'Rate Calculations'!$V164)</f>
        <v>0</v>
      </c>
      <c r="U164" s="377">
        <f>IF(ISBLANK('Rate Calculations'!$H164),"",'Rate Calculations'!$H164)</f>
        <v>1.7500000000000002E-2</v>
      </c>
      <c r="V164" s="44">
        <f>IF(ISBLANK('Rate Calculations'!$W164),"",'Rate Calculations'!$W164)</f>
        <v>0</v>
      </c>
      <c r="W164" s="45">
        <f>IF(ISBLANK('Rate Calculations'!$J164),"",'Rate Calculations'!$J164)</f>
        <v>3.5000000000000003E-2</v>
      </c>
      <c r="X164" s="101">
        <f>IF(ISBLANK('Rate Calculations'!$X164),"",'Rate Calculations'!$X164)</f>
        <v>0</v>
      </c>
      <c r="Y164" s="101">
        <f>IF(ISBLANK('Rate Calculations'!$Y164),"",'Rate Calculations'!$Y164)</f>
        <v>0</v>
      </c>
      <c r="Z164" s="44">
        <f>IF(ISBLANK('Rate Calculations'!$Z164),"",'Rate Calculations'!$Z164)</f>
        <v>0</v>
      </c>
      <c r="AA164" s="44">
        <f>IF(ISBLANK('Rate Calculations'!$AA164),"",'Rate Calculations'!$AA164)</f>
        <v>0</v>
      </c>
      <c r="AB164" s="101">
        <f>IF(ISBLANK('Rate Calculations'!$AB164),"",'Rate Calculations'!$AB164)</f>
        <v>0</v>
      </c>
      <c r="AC164" s="163">
        <f>IF(ISBLANK('Rate Calculations'!$AC164),"",'Rate Calculations'!$AC164)</f>
        <v>0</v>
      </c>
      <c r="AD164" s="163">
        <f>IF(ISBLANK('Rate Calculations'!$AD164),"",'Rate Calculations'!$AD164)</f>
        <v>0</v>
      </c>
      <c r="AE164" s="44" t="e">
        <f>IF(ISBLANK('Rate Calculations'!$AE164),"",'Rate Calculations'!$AE164)</f>
        <v>#REF!</v>
      </c>
      <c r="AF164" s="160" t="e">
        <f>IF(ISBLANK('Rate Calculations'!$AF164),"",'Rate Calculations'!$AF164)</f>
        <v>#REF!</v>
      </c>
    </row>
    <row r="165" spans="1:32">
      <c r="A165" s="153" t="str">
        <f>IF(ISBLANK('Rate Calculations'!$A165),"",'Rate Calculations'!$A165)</f>
        <v xml:space="preserve"> </v>
      </c>
      <c r="B165" s="154" t="str">
        <f>IF(ISBLANK('Rate Calculations'!$B165),"",'Rate Calculations'!$B165)</f>
        <v xml:space="preserve">  </v>
      </c>
      <c r="C165" s="44" t="str">
        <f>IF(ISBLANK('Rate Calculations'!$G165),"",'Rate Calculations'!$G165)</f>
        <v/>
      </c>
      <c r="D165" s="377">
        <f>IF(ISBLANK('Rate Calculations'!$H165),"",'Rate Calculations'!$H165)</f>
        <v>1.7500000000000002E-2</v>
      </c>
      <c r="E165" s="44">
        <f>IF(ISBLANK('Rate Calculations'!$I165),"",'Rate Calculations'!$I165)</f>
        <v>0</v>
      </c>
      <c r="F165" s="45">
        <f>IF(ISBLANK('Rate Calculations'!$J165),"",'Rate Calculations'!$J165)</f>
        <v>3.5000000000000003E-2</v>
      </c>
      <c r="G165" s="44">
        <f>IF(ISBLANK('Rate Calculations'!$K165),"",'Rate Calculations'!$K165)</f>
        <v>0</v>
      </c>
      <c r="H165" s="377">
        <f>IF(ISBLANK('Rate Calculations'!$L165),"",'Rate Calculations'!$L165)</f>
        <v>0</v>
      </c>
      <c r="I165" s="377">
        <f>IF(ISBLANK('Rate Calculations'!$M165),"",'Rate Calculations'!$M165)</f>
        <v>0</v>
      </c>
      <c r="J165" s="24">
        <f>IF(ISBLANK('Rate Calculations'!$N165),"",'Rate Calculations'!$N165)</f>
        <v>0</v>
      </c>
      <c r="K165" s="24">
        <f>IF(ISBLANK('Rate Calculations'!$O165),"",'Rate Calculations'!$O165)</f>
        <v>0</v>
      </c>
      <c r="L165" s="46">
        <f>IF(ISBLANK('Rate Calculations'!$P165),"",'Rate Calculations'!$P165)</f>
        <v>0</v>
      </c>
      <c r="M165" s="158">
        <f>IF(ISBLANK('Rate Calculations'!$Q165),"",'Rate Calculations'!$Q165)</f>
        <v>0</v>
      </c>
      <c r="N165" s="158">
        <f>IF(ISBLANK('Rate Calculations'!$R165),"",'Rate Calculations'!$R165)</f>
        <v>0</v>
      </c>
      <c r="O165" s="24" t="e">
        <f>IF(ISBLANK('Rate Calculations'!$S165),"",'Rate Calculations'!$S165)</f>
        <v>#REF!</v>
      </c>
      <c r="P165" s="27" t="e">
        <f>IF(ISBLANK('Rate Calculations'!$U165),"",'Rate Calculations'!$T165)</f>
        <v>#REF!</v>
      </c>
      <c r="Q165" s="153" t="str">
        <f>IF(ISBLANK('Rate Calculations'!$A165),"",'Rate Calculations'!$A165)</f>
        <v xml:space="preserve"> </v>
      </c>
      <c r="R165" s="154" t="str">
        <f>IF(ISBLANK('Rate Calculations'!$B165),"",'Rate Calculations'!$B165)</f>
        <v xml:space="preserve">  </v>
      </c>
      <c r="S165" s="44">
        <f>IF(ISBLANK('Rate Calculations'!$U165),"",'Rate Calculations'!$U165)</f>
        <v>0</v>
      </c>
      <c r="T165" s="44">
        <f>IF(ISBLANK('Rate Calculations'!$V165),"",'Rate Calculations'!$V165)</f>
        <v>0</v>
      </c>
      <c r="U165" s="377">
        <f>IF(ISBLANK('Rate Calculations'!$H165),"",'Rate Calculations'!$H165)</f>
        <v>1.7500000000000002E-2</v>
      </c>
      <c r="V165" s="44">
        <f>IF(ISBLANK('Rate Calculations'!$W165),"",'Rate Calculations'!$W165)</f>
        <v>0</v>
      </c>
      <c r="W165" s="45">
        <f>IF(ISBLANK('Rate Calculations'!$J165),"",'Rate Calculations'!$J165)</f>
        <v>3.5000000000000003E-2</v>
      </c>
      <c r="X165" s="101">
        <f>IF(ISBLANK('Rate Calculations'!$X165),"",'Rate Calculations'!$X165)</f>
        <v>0</v>
      </c>
      <c r="Y165" s="101">
        <f>IF(ISBLANK('Rate Calculations'!$Y165),"",'Rate Calculations'!$Y165)</f>
        <v>0</v>
      </c>
      <c r="Z165" s="44">
        <f>IF(ISBLANK('Rate Calculations'!$Z165),"",'Rate Calculations'!$Z165)</f>
        <v>0</v>
      </c>
      <c r="AA165" s="44">
        <f>IF(ISBLANK('Rate Calculations'!$AA165),"",'Rate Calculations'!$AA165)</f>
        <v>0</v>
      </c>
      <c r="AB165" s="101">
        <f>IF(ISBLANK('Rate Calculations'!$AB165),"",'Rate Calculations'!$AB165)</f>
        <v>0</v>
      </c>
      <c r="AC165" s="163">
        <f>IF(ISBLANK('Rate Calculations'!$AC165),"",'Rate Calculations'!$AC165)</f>
        <v>0</v>
      </c>
      <c r="AD165" s="163">
        <f>IF(ISBLANK('Rate Calculations'!$AD165),"",'Rate Calculations'!$AD165)</f>
        <v>0</v>
      </c>
      <c r="AE165" s="44" t="e">
        <f>IF(ISBLANK('Rate Calculations'!$AE165),"",'Rate Calculations'!$AE165)</f>
        <v>#REF!</v>
      </c>
      <c r="AF165" s="160" t="e">
        <f>IF(ISBLANK('Rate Calculations'!$AF165),"",'Rate Calculations'!$AF165)</f>
        <v>#REF!</v>
      </c>
    </row>
    <row r="166" spans="1:32">
      <c r="A166" s="153" t="str">
        <f>IF(ISBLANK('Rate Calculations'!$A166),"",'Rate Calculations'!$A166)</f>
        <v xml:space="preserve"> </v>
      </c>
      <c r="B166" s="154" t="str">
        <f>IF(ISBLANK('Rate Calculations'!$B166),"",'Rate Calculations'!$B166)</f>
        <v xml:space="preserve">  </v>
      </c>
      <c r="C166" s="44" t="str">
        <f>IF(ISBLANK('Rate Calculations'!$G166),"",'Rate Calculations'!$G166)</f>
        <v/>
      </c>
      <c r="D166" s="377">
        <f>IF(ISBLANK('Rate Calculations'!$H166),"",'Rate Calculations'!$H166)</f>
        <v>1.7500000000000002E-2</v>
      </c>
      <c r="E166" s="44">
        <f>IF(ISBLANK('Rate Calculations'!$I166),"",'Rate Calculations'!$I166)</f>
        <v>0</v>
      </c>
      <c r="F166" s="45">
        <f>IF(ISBLANK('Rate Calculations'!$J166),"",'Rate Calculations'!$J166)</f>
        <v>3.5000000000000003E-2</v>
      </c>
      <c r="G166" s="44">
        <f>IF(ISBLANK('Rate Calculations'!$K166),"",'Rate Calculations'!$K166)</f>
        <v>0</v>
      </c>
      <c r="H166" s="377">
        <f>IF(ISBLANK('Rate Calculations'!$L166),"",'Rate Calculations'!$L166)</f>
        <v>0</v>
      </c>
      <c r="I166" s="377">
        <f>IF(ISBLANK('Rate Calculations'!$M166),"",'Rate Calculations'!$M166)</f>
        <v>0</v>
      </c>
      <c r="J166" s="24">
        <f>IF(ISBLANK('Rate Calculations'!$N166),"",'Rate Calculations'!$N166)</f>
        <v>0</v>
      </c>
      <c r="K166" s="24">
        <f>IF(ISBLANK('Rate Calculations'!$O166),"",'Rate Calculations'!$O166)</f>
        <v>0</v>
      </c>
      <c r="L166" s="46">
        <f>IF(ISBLANK('Rate Calculations'!$P166),"",'Rate Calculations'!$P166)</f>
        <v>0</v>
      </c>
      <c r="M166" s="158">
        <f>IF(ISBLANK('Rate Calculations'!$Q166),"",'Rate Calculations'!$Q166)</f>
        <v>0</v>
      </c>
      <c r="N166" s="158">
        <f>IF(ISBLANK('Rate Calculations'!$R166),"",'Rate Calculations'!$R166)</f>
        <v>0</v>
      </c>
      <c r="O166" s="24" t="e">
        <f>IF(ISBLANK('Rate Calculations'!$S166),"",'Rate Calculations'!$S166)</f>
        <v>#REF!</v>
      </c>
      <c r="P166" s="27" t="e">
        <f>IF(ISBLANK('Rate Calculations'!$U166),"",'Rate Calculations'!$T166)</f>
        <v>#REF!</v>
      </c>
      <c r="Q166" s="153" t="str">
        <f>IF(ISBLANK('Rate Calculations'!$A166),"",'Rate Calculations'!$A166)</f>
        <v xml:space="preserve"> </v>
      </c>
      <c r="R166" s="154" t="str">
        <f>IF(ISBLANK('Rate Calculations'!$B166),"",'Rate Calculations'!$B166)</f>
        <v xml:space="preserve">  </v>
      </c>
      <c r="S166" s="44">
        <f>IF(ISBLANK('Rate Calculations'!$U166),"",'Rate Calculations'!$U166)</f>
        <v>0</v>
      </c>
      <c r="T166" s="44">
        <f>IF(ISBLANK('Rate Calculations'!$V166),"",'Rate Calculations'!$V166)</f>
        <v>0</v>
      </c>
      <c r="U166" s="377">
        <f>IF(ISBLANK('Rate Calculations'!$H166),"",'Rate Calculations'!$H166)</f>
        <v>1.7500000000000002E-2</v>
      </c>
      <c r="V166" s="44">
        <f>IF(ISBLANK('Rate Calculations'!$W166),"",'Rate Calculations'!$W166)</f>
        <v>0</v>
      </c>
      <c r="W166" s="45">
        <f>IF(ISBLANK('Rate Calculations'!$J166),"",'Rate Calculations'!$J166)</f>
        <v>3.5000000000000003E-2</v>
      </c>
      <c r="X166" s="101">
        <f>IF(ISBLANK('Rate Calculations'!$X166),"",'Rate Calculations'!$X166)</f>
        <v>0</v>
      </c>
      <c r="Y166" s="101">
        <f>IF(ISBLANK('Rate Calculations'!$Y166),"",'Rate Calculations'!$Y166)</f>
        <v>0</v>
      </c>
      <c r="Z166" s="44">
        <f>IF(ISBLANK('Rate Calculations'!$Z166),"",'Rate Calculations'!$Z166)</f>
        <v>0</v>
      </c>
      <c r="AA166" s="44">
        <f>IF(ISBLANK('Rate Calculations'!$AA166),"",'Rate Calculations'!$AA166)</f>
        <v>0</v>
      </c>
      <c r="AB166" s="101">
        <f>IF(ISBLANK('Rate Calculations'!$AB166),"",'Rate Calculations'!$AB166)</f>
        <v>0</v>
      </c>
      <c r="AC166" s="163">
        <f>IF(ISBLANK('Rate Calculations'!$AC166),"",'Rate Calculations'!$AC166)</f>
        <v>0</v>
      </c>
      <c r="AD166" s="163">
        <f>IF(ISBLANK('Rate Calculations'!$AD166),"",'Rate Calculations'!$AD166)</f>
        <v>0</v>
      </c>
      <c r="AE166" s="44" t="e">
        <f>IF(ISBLANK('Rate Calculations'!$AE166),"",'Rate Calculations'!$AE166)</f>
        <v>#REF!</v>
      </c>
      <c r="AF166" s="160" t="e">
        <f>IF(ISBLANK('Rate Calculations'!$AF166),"",'Rate Calculations'!$AF166)</f>
        <v>#REF!</v>
      </c>
    </row>
    <row r="167" spans="1:32">
      <c r="A167" s="153" t="str">
        <f>IF(ISBLANK('Rate Calculations'!$A167),"",'Rate Calculations'!$A167)</f>
        <v xml:space="preserve"> </v>
      </c>
      <c r="B167" s="154" t="str">
        <f>IF(ISBLANK('Rate Calculations'!$B167),"",'Rate Calculations'!$B167)</f>
        <v xml:space="preserve">  </v>
      </c>
      <c r="C167" s="44" t="str">
        <f>IF(ISBLANK('Rate Calculations'!$G167),"",'Rate Calculations'!$G167)</f>
        <v/>
      </c>
      <c r="D167" s="377">
        <f>IF(ISBLANK('Rate Calculations'!$H167),"",'Rate Calculations'!$H167)</f>
        <v>1.7500000000000002E-2</v>
      </c>
      <c r="E167" s="44">
        <f>IF(ISBLANK('Rate Calculations'!$I167),"",'Rate Calculations'!$I167)</f>
        <v>0</v>
      </c>
      <c r="F167" s="45">
        <f>IF(ISBLANK('Rate Calculations'!$J167),"",'Rate Calculations'!$J167)</f>
        <v>3.5000000000000003E-2</v>
      </c>
      <c r="G167" s="44">
        <f>IF(ISBLANK('Rate Calculations'!$K167),"",'Rate Calculations'!$K167)</f>
        <v>0</v>
      </c>
      <c r="H167" s="377">
        <f>IF(ISBLANK('Rate Calculations'!$L167),"",'Rate Calculations'!$L167)</f>
        <v>0</v>
      </c>
      <c r="I167" s="377">
        <f>IF(ISBLANK('Rate Calculations'!$M167),"",'Rate Calculations'!$M167)</f>
        <v>0</v>
      </c>
      <c r="J167" s="24">
        <f>IF(ISBLANK('Rate Calculations'!$N167),"",'Rate Calculations'!$N167)</f>
        <v>0</v>
      </c>
      <c r="K167" s="24">
        <f>IF(ISBLANK('Rate Calculations'!$O167),"",'Rate Calculations'!$O167)</f>
        <v>0</v>
      </c>
      <c r="L167" s="46">
        <f>IF(ISBLANK('Rate Calculations'!$P167),"",'Rate Calculations'!$P167)</f>
        <v>0</v>
      </c>
      <c r="M167" s="158">
        <f>IF(ISBLANK('Rate Calculations'!$Q167),"",'Rate Calculations'!$Q167)</f>
        <v>0</v>
      </c>
      <c r="N167" s="158">
        <f>IF(ISBLANK('Rate Calculations'!$R167),"",'Rate Calculations'!$R167)</f>
        <v>0</v>
      </c>
      <c r="O167" s="24" t="e">
        <f>IF(ISBLANK('Rate Calculations'!$S167),"",'Rate Calculations'!$S167)</f>
        <v>#REF!</v>
      </c>
      <c r="P167" s="27" t="e">
        <f>IF(ISBLANK('Rate Calculations'!$U167),"",'Rate Calculations'!$T167)</f>
        <v>#REF!</v>
      </c>
      <c r="Q167" s="153" t="str">
        <f>IF(ISBLANK('Rate Calculations'!$A167),"",'Rate Calculations'!$A167)</f>
        <v xml:space="preserve"> </v>
      </c>
      <c r="R167" s="154" t="str">
        <f>IF(ISBLANK('Rate Calculations'!$B167),"",'Rate Calculations'!$B167)</f>
        <v xml:space="preserve">  </v>
      </c>
      <c r="S167" s="44">
        <f>IF(ISBLANK('Rate Calculations'!$U167),"",'Rate Calculations'!$U167)</f>
        <v>0</v>
      </c>
      <c r="T167" s="44">
        <f>IF(ISBLANK('Rate Calculations'!$V167),"",'Rate Calculations'!$V167)</f>
        <v>0</v>
      </c>
      <c r="U167" s="377">
        <f>IF(ISBLANK('Rate Calculations'!$H167),"",'Rate Calculations'!$H167)</f>
        <v>1.7500000000000002E-2</v>
      </c>
      <c r="V167" s="44">
        <f>IF(ISBLANK('Rate Calculations'!$W167),"",'Rate Calculations'!$W167)</f>
        <v>0</v>
      </c>
      <c r="W167" s="45">
        <f>IF(ISBLANK('Rate Calculations'!$J167),"",'Rate Calculations'!$J167)</f>
        <v>3.5000000000000003E-2</v>
      </c>
      <c r="X167" s="101">
        <f>IF(ISBLANK('Rate Calculations'!$X167),"",'Rate Calculations'!$X167)</f>
        <v>0</v>
      </c>
      <c r="Y167" s="101">
        <f>IF(ISBLANK('Rate Calculations'!$Y167),"",'Rate Calculations'!$Y167)</f>
        <v>0</v>
      </c>
      <c r="Z167" s="44">
        <f>IF(ISBLANK('Rate Calculations'!$Z167),"",'Rate Calculations'!$Z167)</f>
        <v>0</v>
      </c>
      <c r="AA167" s="44">
        <f>IF(ISBLANK('Rate Calculations'!$AA167),"",'Rate Calculations'!$AA167)</f>
        <v>0</v>
      </c>
      <c r="AB167" s="101">
        <f>IF(ISBLANK('Rate Calculations'!$AB167),"",'Rate Calculations'!$AB167)</f>
        <v>0</v>
      </c>
      <c r="AC167" s="163">
        <f>IF(ISBLANK('Rate Calculations'!$AC167),"",'Rate Calculations'!$AC167)</f>
        <v>0</v>
      </c>
      <c r="AD167" s="163">
        <f>IF(ISBLANK('Rate Calculations'!$AD167),"",'Rate Calculations'!$AD167)</f>
        <v>0</v>
      </c>
      <c r="AE167" s="44" t="e">
        <f>IF(ISBLANK('Rate Calculations'!$AE167),"",'Rate Calculations'!$AE167)</f>
        <v>#REF!</v>
      </c>
      <c r="AF167" s="160" t="e">
        <f>IF(ISBLANK('Rate Calculations'!$AF167),"",'Rate Calculations'!$AF167)</f>
        <v>#REF!</v>
      </c>
    </row>
    <row r="168" spans="1:32">
      <c r="A168" s="153" t="str">
        <f>IF(ISBLANK('Rate Calculations'!$A168),"",'Rate Calculations'!$A168)</f>
        <v xml:space="preserve"> </v>
      </c>
      <c r="B168" s="154" t="str">
        <f>IF(ISBLANK('Rate Calculations'!$B168),"",'Rate Calculations'!$B168)</f>
        <v xml:space="preserve">  </v>
      </c>
      <c r="C168" s="44" t="str">
        <f>IF(ISBLANK('Rate Calculations'!$G168),"",'Rate Calculations'!$G168)</f>
        <v/>
      </c>
      <c r="D168" s="377">
        <f>IF(ISBLANK('Rate Calculations'!$H168),"",'Rate Calculations'!$H168)</f>
        <v>1.7500000000000002E-2</v>
      </c>
      <c r="E168" s="44">
        <f>IF(ISBLANK('Rate Calculations'!$I168),"",'Rate Calculations'!$I168)</f>
        <v>0</v>
      </c>
      <c r="F168" s="45">
        <f>IF(ISBLANK('Rate Calculations'!$J168),"",'Rate Calculations'!$J168)</f>
        <v>3.5000000000000003E-2</v>
      </c>
      <c r="G168" s="44">
        <f>IF(ISBLANK('Rate Calculations'!$K168),"",'Rate Calculations'!$K168)</f>
        <v>0</v>
      </c>
      <c r="H168" s="377">
        <f>IF(ISBLANK('Rate Calculations'!$L168),"",'Rate Calculations'!$L168)</f>
        <v>0</v>
      </c>
      <c r="I168" s="377">
        <f>IF(ISBLANK('Rate Calculations'!$M168),"",'Rate Calculations'!$M168)</f>
        <v>0</v>
      </c>
      <c r="J168" s="24">
        <f>IF(ISBLANK('Rate Calculations'!$N168),"",'Rate Calculations'!$N168)</f>
        <v>0</v>
      </c>
      <c r="K168" s="24">
        <f>IF(ISBLANK('Rate Calculations'!$O168),"",'Rate Calculations'!$O168)</f>
        <v>0</v>
      </c>
      <c r="L168" s="46">
        <f>IF(ISBLANK('Rate Calculations'!$P168),"",'Rate Calculations'!$P168)</f>
        <v>0</v>
      </c>
      <c r="M168" s="158">
        <f>IF(ISBLANK('Rate Calculations'!$Q168),"",'Rate Calculations'!$Q168)</f>
        <v>0</v>
      </c>
      <c r="N168" s="158">
        <f>IF(ISBLANK('Rate Calculations'!$R168),"",'Rate Calculations'!$R168)</f>
        <v>0</v>
      </c>
      <c r="O168" s="24" t="e">
        <f>IF(ISBLANK('Rate Calculations'!$S168),"",'Rate Calculations'!$S168)</f>
        <v>#REF!</v>
      </c>
      <c r="P168" s="27" t="e">
        <f>IF(ISBLANK('Rate Calculations'!$U168),"",'Rate Calculations'!$T168)</f>
        <v>#REF!</v>
      </c>
      <c r="Q168" s="153" t="str">
        <f>IF(ISBLANK('Rate Calculations'!$A168),"",'Rate Calculations'!$A168)</f>
        <v xml:space="preserve"> </v>
      </c>
      <c r="R168" s="154" t="str">
        <f>IF(ISBLANK('Rate Calculations'!$B168),"",'Rate Calculations'!$B168)</f>
        <v xml:space="preserve">  </v>
      </c>
      <c r="S168" s="44">
        <f>IF(ISBLANK('Rate Calculations'!$U168),"",'Rate Calculations'!$U168)</f>
        <v>0</v>
      </c>
      <c r="T168" s="44">
        <f>IF(ISBLANK('Rate Calculations'!$V168),"",'Rate Calculations'!$V168)</f>
        <v>0</v>
      </c>
      <c r="U168" s="377">
        <f>IF(ISBLANK('Rate Calculations'!$H168),"",'Rate Calculations'!$H168)</f>
        <v>1.7500000000000002E-2</v>
      </c>
      <c r="V168" s="44">
        <f>IF(ISBLANK('Rate Calculations'!$W168),"",'Rate Calculations'!$W168)</f>
        <v>0</v>
      </c>
      <c r="W168" s="45">
        <f>IF(ISBLANK('Rate Calculations'!$J168),"",'Rate Calculations'!$J168)</f>
        <v>3.5000000000000003E-2</v>
      </c>
      <c r="X168" s="101">
        <f>IF(ISBLANK('Rate Calculations'!$X168),"",'Rate Calculations'!$X168)</f>
        <v>0</v>
      </c>
      <c r="Y168" s="101">
        <f>IF(ISBLANK('Rate Calculations'!$Y168),"",'Rate Calculations'!$Y168)</f>
        <v>0</v>
      </c>
      <c r="Z168" s="44">
        <f>IF(ISBLANK('Rate Calculations'!$Z168),"",'Rate Calculations'!$Z168)</f>
        <v>0</v>
      </c>
      <c r="AA168" s="44">
        <f>IF(ISBLANK('Rate Calculations'!$AA168),"",'Rate Calculations'!$AA168)</f>
        <v>0</v>
      </c>
      <c r="AB168" s="101">
        <f>IF(ISBLANK('Rate Calculations'!$AB168),"",'Rate Calculations'!$AB168)</f>
        <v>0</v>
      </c>
      <c r="AC168" s="163">
        <f>IF(ISBLANK('Rate Calculations'!$AC168),"",'Rate Calculations'!$AC168)</f>
        <v>0</v>
      </c>
      <c r="AD168" s="163">
        <f>IF(ISBLANK('Rate Calculations'!$AD168),"",'Rate Calculations'!$AD168)</f>
        <v>0</v>
      </c>
      <c r="AE168" s="44" t="e">
        <f>IF(ISBLANK('Rate Calculations'!$AE168),"",'Rate Calculations'!$AE168)</f>
        <v>#REF!</v>
      </c>
      <c r="AF168" s="160" t="e">
        <f>IF(ISBLANK('Rate Calculations'!$AF168),"",'Rate Calculations'!$AF168)</f>
        <v>#REF!</v>
      </c>
    </row>
    <row r="169" spans="1:32">
      <c r="A169" s="153" t="str">
        <f>IF(ISBLANK('Rate Calculations'!$A169),"",'Rate Calculations'!$A169)</f>
        <v xml:space="preserve"> </v>
      </c>
      <c r="B169" s="154" t="str">
        <f>IF(ISBLANK('Rate Calculations'!$B169),"",'Rate Calculations'!$B169)</f>
        <v xml:space="preserve">  </v>
      </c>
      <c r="C169" s="44" t="str">
        <f>IF(ISBLANK('Rate Calculations'!$G169),"",'Rate Calculations'!$G169)</f>
        <v/>
      </c>
      <c r="D169" s="377">
        <f>IF(ISBLANK('Rate Calculations'!$H169),"",'Rate Calculations'!$H169)</f>
        <v>1.7500000000000002E-2</v>
      </c>
      <c r="E169" s="44">
        <f>IF(ISBLANK('Rate Calculations'!$I169),"",'Rate Calculations'!$I169)</f>
        <v>0</v>
      </c>
      <c r="F169" s="45">
        <f>IF(ISBLANK('Rate Calculations'!$J169),"",'Rate Calculations'!$J169)</f>
        <v>3.5000000000000003E-2</v>
      </c>
      <c r="G169" s="44">
        <f>IF(ISBLANK('Rate Calculations'!$K169),"",'Rate Calculations'!$K169)</f>
        <v>0</v>
      </c>
      <c r="H169" s="377">
        <f>IF(ISBLANK('Rate Calculations'!$L169),"",'Rate Calculations'!$L169)</f>
        <v>0</v>
      </c>
      <c r="I169" s="377">
        <f>IF(ISBLANK('Rate Calculations'!$M169),"",'Rate Calculations'!$M169)</f>
        <v>0</v>
      </c>
      <c r="J169" s="24">
        <f>IF(ISBLANK('Rate Calculations'!$N169),"",'Rate Calculations'!$N169)</f>
        <v>0</v>
      </c>
      <c r="K169" s="24">
        <f>IF(ISBLANK('Rate Calculations'!$O169),"",'Rate Calculations'!$O169)</f>
        <v>0</v>
      </c>
      <c r="L169" s="46">
        <f>IF(ISBLANK('Rate Calculations'!$P169),"",'Rate Calculations'!$P169)</f>
        <v>0</v>
      </c>
      <c r="M169" s="158">
        <f>IF(ISBLANK('Rate Calculations'!$Q169),"",'Rate Calculations'!$Q169)</f>
        <v>0</v>
      </c>
      <c r="N169" s="158">
        <f>IF(ISBLANK('Rate Calculations'!$R169),"",'Rate Calculations'!$R169)</f>
        <v>0</v>
      </c>
      <c r="O169" s="24" t="e">
        <f>IF(ISBLANK('Rate Calculations'!$S169),"",'Rate Calculations'!$S169)</f>
        <v>#REF!</v>
      </c>
      <c r="P169" s="27" t="e">
        <f>IF(ISBLANK('Rate Calculations'!$U169),"",'Rate Calculations'!$T169)</f>
        <v>#REF!</v>
      </c>
      <c r="Q169" s="153" t="str">
        <f>IF(ISBLANK('Rate Calculations'!$A169),"",'Rate Calculations'!$A169)</f>
        <v xml:space="preserve"> </v>
      </c>
      <c r="R169" s="154" t="str">
        <f>IF(ISBLANK('Rate Calculations'!$B169),"",'Rate Calculations'!$B169)</f>
        <v xml:space="preserve">  </v>
      </c>
      <c r="S169" s="44">
        <f>IF(ISBLANK('Rate Calculations'!$U169),"",'Rate Calculations'!$U169)</f>
        <v>0</v>
      </c>
      <c r="T169" s="44">
        <f>IF(ISBLANK('Rate Calculations'!$V169),"",'Rate Calculations'!$V169)</f>
        <v>0</v>
      </c>
      <c r="U169" s="377">
        <f>IF(ISBLANK('Rate Calculations'!$H169),"",'Rate Calculations'!$H169)</f>
        <v>1.7500000000000002E-2</v>
      </c>
      <c r="V169" s="44">
        <f>IF(ISBLANK('Rate Calculations'!$W169),"",'Rate Calculations'!$W169)</f>
        <v>0</v>
      </c>
      <c r="W169" s="45">
        <f>IF(ISBLANK('Rate Calculations'!$J169),"",'Rate Calculations'!$J169)</f>
        <v>3.5000000000000003E-2</v>
      </c>
      <c r="X169" s="101">
        <f>IF(ISBLANK('Rate Calculations'!$X169),"",'Rate Calculations'!$X169)</f>
        <v>0</v>
      </c>
      <c r="Y169" s="101">
        <f>IF(ISBLANK('Rate Calculations'!$Y169),"",'Rate Calculations'!$Y169)</f>
        <v>0</v>
      </c>
      <c r="Z169" s="44">
        <f>IF(ISBLANK('Rate Calculations'!$Z169),"",'Rate Calculations'!$Z169)</f>
        <v>0</v>
      </c>
      <c r="AA169" s="44">
        <f>IF(ISBLANK('Rate Calculations'!$AA169),"",'Rate Calculations'!$AA169)</f>
        <v>0</v>
      </c>
      <c r="AB169" s="101">
        <f>IF(ISBLANK('Rate Calculations'!$AB169),"",'Rate Calculations'!$AB169)</f>
        <v>0</v>
      </c>
      <c r="AC169" s="163">
        <f>IF(ISBLANK('Rate Calculations'!$AC169),"",'Rate Calculations'!$AC169)</f>
        <v>0</v>
      </c>
      <c r="AD169" s="163">
        <f>IF(ISBLANK('Rate Calculations'!$AD169),"",'Rate Calculations'!$AD169)</f>
        <v>0</v>
      </c>
      <c r="AE169" s="44" t="e">
        <f>IF(ISBLANK('Rate Calculations'!$AE169),"",'Rate Calculations'!$AE169)</f>
        <v>#REF!</v>
      </c>
      <c r="AF169" s="160" t="e">
        <f>IF(ISBLANK('Rate Calculations'!$AF169),"",'Rate Calculations'!$AF169)</f>
        <v>#REF!</v>
      </c>
    </row>
    <row r="170" spans="1:32">
      <c r="A170" s="153" t="str">
        <f>IF(ISBLANK('Rate Calculations'!$A170),"",'Rate Calculations'!$A170)</f>
        <v xml:space="preserve"> </v>
      </c>
      <c r="B170" s="154" t="str">
        <f>IF(ISBLANK('Rate Calculations'!$B170),"",'Rate Calculations'!$B170)</f>
        <v xml:space="preserve">  </v>
      </c>
      <c r="C170" s="44" t="str">
        <f>IF(ISBLANK('Rate Calculations'!$G170),"",'Rate Calculations'!$G170)</f>
        <v/>
      </c>
      <c r="D170" s="377">
        <f>IF(ISBLANK('Rate Calculations'!$H170),"",'Rate Calculations'!$H170)</f>
        <v>1.7500000000000002E-2</v>
      </c>
      <c r="E170" s="44">
        <f>IF(ISBLANK('Rate Calculations'!$I170),"",'Rate Calculations'!$I170)</f>
        <v>0</v>
      </c>
      <c r="F170" s="45">
        <f>IF(ISBLANK('Rate Calculations'!$J170),"",'Rate Calculations'!$J170)</f>
        <v>3.5000000000000003E-2</v>
      </c>
      <c r="G170" s="44">
        <f>IF(ISBLANK('Rate Calculations'!$K170),"",'Rate Calculations'!$K170)</f>
        <v>0</v>
      </c>
      <c r="H170" s="377">
        <f>IF(ISBLANK('Rate Calculations'!$L170),"",'Rate Calculations'!$L170)</f>
        <v>0</v>
      </c>
      <c r="I170" s="377">
        <f>IF(ISBLANK('Rate Calculations'!$M170),"",'Rate Calculations'!$M170)</f>
        <v>0</v>
      </c>
      <c r="J170" s="24">
        <f>IF(ISBLANK('Rate Calculations'!$N170),"",'Rate Calculations'!$N170)</f>
        <v>0</v>
      </c>
      <c r="K170" s="24">
        <f>IF(ISBLANK('Rate Calculations'!$O170),"",'Rate Calculations'!$O170)</f>
        <v>0</v>
      </c>
      <c r="L170" s="46">
        <f>IF(ISBLANK('Rate Calculations'!$P170),"",'Rate Calculations'!$P170)</f>
        <v>0</v>
      </c>
      <c r="M170" s="158">
        <f>IF(ISBLANK('Rate Calculations'!$Q170),"",'Rate Calculations'!$Q170)</f>
        <v>0</v>
      </c>
      <c r="N170" s="158">
        <f>IF(ISBLANK('Rate Calculations'!$R170),"",'Rate Calculations'!$R170)</f>
        <v>0</v>
      </c>
      <c r="O170" s="24" t="e">
        <f>IF(ISBLANK('Rate Calculations'!$S170),"",'Rate Calculations'!$S170)</f>
        <v>#REF!</v>
      </c>
      <c r="P170" s="27" t="e">
        <f>IF(ISBLANK('Rate Calculations'!$U170),"",'Rate Calculations'!$T170)</f>
        <v>#REF!</v>
      </c>
      <c r="Q170" s="153" t="str">
        <f>IF(ISBLANK('Rate Calculations'!$A170),"",'Rate Calculations'!$A170)</f>
        <v xml:space="preserve"> </v>
      </c>
      <c r="R170" s="154" t="str">
        <f>IF(ISBLANK('Rate Calculations'!$B170),"",'Rate Calculations'!$B170)</f>
        <v xml:space="preserve">  </v>
      </c>
      <c r="S170" s="44">
        <f>IF(ISBLANK('Rate Calculations'!$U170),"",'Rate Calculations'!$U170)</f>
        <v>0</v>
      </c>
      <c r="T170" s="44">
        <f>IF(ISBLANK('Rate Calculations'!$V170),"",'Rate Calculations'!$V170)</f>
        <v>0</v>
      </c>
      <c r="U170" s="377">
        <f>IF(ISBLANK('Rate Calculations'!$H170),"",'Rate Calculations'!$H170)</f>
        <v>1.7500000000000002E-2</v>
      </c>
      <c r="V170" s="44">
        <f>IF(ISBLANK('Rate Calculations'!$W170),"",'Rate Calculations'!$W170)</f>
        <v>0</v>
      </c>
      <c r="W170" s="45">
        <f>IF(ISBLANK('Rate Calculations'!$J170),"",'Rate Calculations'!$J170)</f>
        <v>3.5000000000000003E-2</v>
      </c>
      <c r="X170" s="101">
        <f>IF(ISBLANK('Rate Calculations'!$X170),"",'Rate Calculations'!$X170)</f>
        <v>0</v>
      </c>
      <c r="Y170" s="101">
        <f>IF(ISBLANK('Rate Calculations'!$Y170),"",'Rate Calculations'!$Y170)</f>
        <v>0</v>
      </c>
      <c r="Z170" s="44">
        <f>IF(ISBLANK('Rate Calculations'!$Z170),"",'Rate Calculations'!$Z170)</f>
        <v>0</v>
      </c>
      <c r="AA170" s="44">
        <f>IF(ISBLANK('Rate Calculations'!$AA170),"",'Rate Calculations'!$AA170)</f>
        <v>0</v>
      </c>
      <c r="AB170" s="101">
        <f>IF(ISBLANK('Rate Calculations'!$AB170),"",'Rate Calculations'!$AB170)</f>
        <v>0</v>
      </c>
      <c r="AC170" s="163">
        <f>IF(ISBLANK('Rate Calculations'!$AC170),"",'Rate Calculations'!$AC170)</f>
        <v>0</v>
      </c>
      <c r="AD170" s="163">
        <f>IF(ISBLANK('Rate Calculations'!$AD170),"",'Rate Calculations'!$AD170)</f>
        <v>0</v>
      </c>
      <c r="AE170" s="44" t="e">
        <f>IF(ISBLANK('Rate Calculations'!$AE170),"",'Rate Calculations'!$AE170)</f>
        <v>#REF!</v>
      </c>
      <c r="AF170" s="160" t="e">
        <f>IF(ISBLANK('Rate Calculations'!$AF170),"",'Rate Calculations'!$AF170)</f>
        <v>#REF!</v>
      </c>
    </row>
    <row r="171" spans="1:32">
      <c r="A171" s="153" t="str">
        <f>IF(ISBLANK('Rate Calculations'!$A171),"",'Rate Calculations'!$A171)</f>
        <v xml:space="preserve"> </v>
      </c>
      <c r="B171" s="154" t="str">
        <f>IF(ISBLANK('Rate Calculations'!$B171),"",'Rate Calculations'!$B171)</f>
        <v xml:space="preserve">  </v>
      </c>
      <c r="C171" s="44" t="str">
        <f>IF(ISBLANK('Rate Calculations'!$G171),"",'Rate Calculations'!$G171)</f>
        <v/>
      </c>
      <c r="D171" s="377">
        <f>IF(ISBLANK('Rate Calculations'!$H171),"",'Rate Calculations'!$H171)</f>
        <v>1.7500000000000002E-2</v>
      </c>
      <c r="E171" s="44">
        <f>IF(ISBLANK('Rate Calculations'!$I171),"",'Rate Calculations'!$I171)</f>
        <v>0</v>
      </c>
      <c r="F171" s="45">
        <f>IF(ISBLANK('Rate Calculations'!$J171),"",'Rate Calculations'!$J171)</f>
        <v>3.5000000000000003E-2</v>
      </c>
      <c r="G171" s="44">
        <f>IF(ISBLANK('Rate Calculations'!$K171),"",'Rate Calculations'!$K171)</f>
        <v>0</v>
      </c>
      <c r="H171" s="377">
        <f>IF(ISBLANK('Rate Calculations'!$L171),"",'Rate Calculations'!$L171)</f>
        <v>0</v>
      </c>
      <c r="I171" s="377">
        <f>IF(ISBLANK('Rate Calculations'!$M171),"",'Rate Calculations'!$M171)</f>
        <v>0</v>
      </c>
      <c r="J171" s="24">
        <f>IF(ISBLANK('Rate Calculations'!$N171),"",'Rate Calculations'!$N171)</f>
        <v>0</v>
      </c>
      <c r="K171" s="24">
        <f>IF(ISBLANK('Rate Calculations'!$O171),"",'Rate Calculations'!$O171)</f>
        <v>0</v>
      </c>
      <c r="L171" s="46">
        <f>IF(ISBLANK('Rate Calculations'!$P171),"",'Rate Calculations'!$P171)</f>
        <v>0</v>
      </c>
      <c r="M171" s="158">
        <f>IF(ISBLANK('Rate Calculations'!$Q171),"",'Rate Calculations'!$Q171)</f>
        <v>0</v>
      </c>
      <c r="N171" s="158">
        <f>IF(ISBLANK('Rate Calculations'!$R171),"",'Rate Calculations'!$R171)</f>
        <v>0</v>
      </c>
      <c r="O171" s="24" t="e">
        <f>IF(ISBLANK('Rate Calculations'!$S171),"",'Rate Calculations'!$S171)</f>
        <v>#REF!</v>
      </c>
      <c r="P171" s="27" t="e">
        <f>IF(ISBLANK('Rate Calculations'!$U171),"",'Rate Calculations'!$T171)</f>
        <v>#REF!</v>
      </c>
      <c r="Q171" s="153" t="str">
        <f>IF(ISBLANK('Rate Calculations'!$A171),"",'Rate Calculations'!$A171)</f>
        <v xml:space="preserve"> </v>
      </c>
      <c r="R171" s="154" t="str">
        <f>IF(ISBLANK('Rate Calculations'!$B171),"",'Rate Calculations'!$B171)</f>
        <v xml:space="preserve">  </v>
      </c>
      <c r="S171" s="44">
        <f>IF(ISBLANK('Rate Calculations'!$U171),"",'Rate Calculations'!$U171)</f>
        <v>0</v>
      </c>
      <c r="T171" s="44">
        <f>IF(ISBLANK('Rate Calculations'!$V171),"",'Rate Calculations'!$V171)</f>
        <v>0</v>
      </c>
      <c r="U171" s="377">
        <f>IF(ISBLANK('Rate Calculations'!$H171),"",'Rate Calculations'!$H171)</f>
        <v>1.7500000000000002E-2</v>
      </c>
      <c r="V171" s="44">
        <f>IF(ISBLANK('Rate Calculations'!$W171),"",'Rate Calculations'!$W171)</f>
        <v>0</v>
      </c>
      <c r="W171" s="45">
        <f>IF(ISBLANK('Rate Calculations'!$J171),"",'Rate Calculations'!$J171)</f>
        <v>3.5000000000000003E-2</v>
      </c>
      <c r="X171" s="101">
        <f>IF(ISBLANK('Rate Calculations'!$X171),"",'Rate Calculations'!$X171)</f>
        <v>0</v>
      </c>
      <c r="Y171" s="101">
        <f>IF(ISBLANK('Rate Calculations'!$Y171),"",'Rate Calculations'!$Y171)</f>
        <v>0</v>
      </c>
      <c r="Z171" s="44">
        <f>IF(ISBLANK('Rate Calculations'!$Z171),"",'Rate Calculations'!$Z171)</f>
        <v>0</v>
      </c>
      <c r="AA171" s="44">
        <f>IF(ISBLANK('Rate Calculations'!$AA171),"",'Rate Calculations'!$AA171)</f>
        <v>0</v>
      </c>
      <c r="AB171" s="101">
        <f>IF(ISBLANK('Rate Calculations'!$AB171),"",'Rate Calculations'!$AB171)</f>
        <v>0</v>
      </c>
      <c r="AC171" s="163">
        <f>IF(ISBLANK('Rate Calculations'!$AC171),"",'Rate Calculations'!$AC171)</f>
        <v>0</v>
      </c>
      <c r="AD171" s="163">
        <f>IF(ISBLANK('Rate Calculations'!$AD171),"",'Rate Calculations'!$AD171)</f>
        <v>0</v>
      </c>
      <c r="AE171" s="44" t="e">
        <f>IF(ISBLANK('Rate Calculations'!$AE171),"",'Rate Calculations'!$AE171)</f>
        <v>#REF!</v>
      </c>
      <c r="AF171" s="160" t="e">
        <f>IF(ISBLANK('Rate Calculations'!$AF171),"",'Rate Calculations'!$AF171)</f>
        <v>#REF!</v>
      </c>
    </row>
    <row r="172" spans="1:32">
      <c r="A172" s="153" t="str">
        <f>IF(ISBLANK('Rate Calculations'!$A172),"",'Rate Calculations'!$A172)</f>
        <v xml:space="preserve"> </v>
      </c>
      <c r="B172" s="154" t="str">
        <f>IF(ISBLANK('Rate Calculations'!$B172),"",'Rate Calculations'!$B172)</f>
        <v/>
      </c>
      <c r="C172" s="44" t="str">
        <f>IF(ISBLANK('Rate Calculations'!$G172),"",'Rate Calculations'!$G172)</f>
        <v/>
      </c>
      <c r="D172" s="377">
        <f>IF(ISBLANK('Rate Calculations'!$H172),"",'Rate Calculations'!$H172)</f>
        <v>1.7500000000000002E-2</v>
      </c>
      <c r="E172" s="44">
        <f>IF(ISBLANK('Rate Calculations'!$I172),"",'Rate Calculations'!$I172)</f>
        <v>0</v>
      </c>
      <c r="F172" s="45">
        <f>IF(ISBLANK('Rate Calculations'!$J172),"",'Rate Calculations'!$J172)</f>
        <v>3.5000000000000003E-2</v>
      </c>
      <c r="G172" s="44">
        <f>IF(ISBLANK('Rate Calculations'!$K172),"",'Rate Calculations'!$K172)</f>
        <v>0</v>
      </c>
      <c r="H172" s="377">
        <f>IF(ISBLANK('Rate Calculations'!$L172),"",'Rate Calculations'!$L172)</f>
        <v>0</v>
      </c>
      <c r="I172" s="377">
        <f>IF(ISBLANK('Rate Calculations'!$M172),"",'Rate Calculations'!$M172)</f>
        <v>0</v>
      </c>
      <c r="J172" s="24">
        <f>IF(ISBLANK('Rate Calculations'!$N172),"",'Rate Calculations'!$N172)</f>
        <v>0</v>
      </c>
      <c r="K172" s="24">
        <f>IF(ISBLANK('Rate Calculations'!$O172),"",'Rate Calculations'!$O172)</f>
        <v>0</v>
      </c>
      <c r="L172" s="46">
        <f>IF(ISBLANK('Rate Calculations'!$P172),"",'Rate Calculations'!$P172)</f>
        <v>0</v>
      </c>
      <c r="M172" s="158">
        <f>IF(ISBLANK('Rate Calculations'!$Q172),"",'Rate Calculations'!$Q172)</f>
        <v>0</v>
      </c>
      <c r="N172" s="158">
        <f>IF(ISBLANK('Rate Calculations'!$R172),"",'Rate Calculations'!$R172)</f>
        <v>0</v>
      </c>
      <c r="O172" s="24" t="e">
        <f>IF(ISBLANK('Rate Calculations'!$S172),"",'Rate Calculations'!$S172)</f>
        <v>#REF!</v>
      </c>
      <c r="P172" s="27" t="e">
        <f>IF(ISBLANK('Rate Calculations'!$U172),"",'Rate Calculations'!$T172)</f>
        <v>#REF!</v>
      </c>
      <c r="Q172" s="153" t="str">
        <f>IF(ISBLANK('Rate Calculations'!$A172),"",'Rate Calculations'!$A172)</f>
        <v xml:space="preserve"> </v>
      </c>
      <c r="R172" s="154" t="str">
        <f>IF(ISBLANK('Rate Calculations'!$B172),"",'Rate Calculations'!$B172)</f>
        <v/>
      </c>
      <c r="S172" s="44">
        <f>IF(ISBLANK('Rate Calculations'!$U172),"",'Rate Calculations'!$U172)</f>
        <v>0</v>
      </c>
      <c r="T172" s="44">
        <f>IF(ISBLANK('Rate Calculations'!$V172),"",'Rate Calculations'!$V172)</f>
        <v>0</v>
      </c>
      <c r="U172" s="377">
        <f>IF(ISBLANK('Rate Calculations'!$H172),"",'Rate Calculations'!$H172)</f>
        <v>1.7500000000000002E-2</v>
      </c>
      <c r="V172" s="44">
        <f>IF(ISBLANK('Rate Calculations'!$W172),"",'Rate Calculations'!$W172)</f>
        <v>0</v>
      </c>
      <c r="W172" s="45">
        <f>IF(ISBLANK('Rate Calculations'!$J172),"",'Rate Calculations'!$J172)</f>
        <v>3.5000000000000003E-2</v>
      </c>
      <c r="X172" s="101">
        <f>IF(ISBLANK('Rate Calculations'!$X172),"",'Rate Calculations'!$X172)</f>
        <v>0</v>
      </c>
      <c r="Y172" s="101">
        <f>IF(ISBLANK('Rate Calculations'!$Y172),"",'Rate Calculations'!$Y172)</f>
        <v>0</v>
      </c>
      <c r="Z172" s="44">
        <f>IF(ISBLANK('Rate Calculations'!$Z172),"",'Rate Calculations'!$Z172)</f>
        <v>0</v>
      </c>
      <c r="AA172" s="44">
        <f>IF(ISBLANK('Rate Calculations'!$AA172),"",'Rate Calculations'!$AA172)</f>
        <v>0</v>
      </c>
      <c r="AB172" s="101">
        <f>IF(ISBLANK('Rate Calculations'!$AB172),"",'Rate Calculations'!$AB172)</f>
        <v>0</v>
      </c>
      <c r="AC172" s="163">
        <f>IF(ISBLANK('Rate Calculations'!$AC172),"",'Rate Calculations'!$AC172)</f>
        <v>0</v>
      </c>
      <c r="AD172" s="163">
        <f>IF(ISBLANK('Rate Calculations'!$AD172),"",'Rate Calculations'!$AD172)</f>
        <v>0</v>
      </c>
      <c r="AE172" s="44" t="e">
        <f>IF(ISBLANK('Rate Calculations'!$AE172),"",'Rate Calculations'!$AE172)</f>
        <v>#REF!</v>
      </c>
      <c r="AF172" s="160" t="e">
        <f>IF(ISBLANK('Rate Calculations'!$AF172),"",'Rate Calculations'!$AF172)</f>
        <v>#REF!</v>
      </c>
    </row>
    <row r="173" spans="1:32">
      <c r="A173" s="153" t="str">
        <f>IF(ISBLANK('Rate Calculations'!$A173),"",'Rate Calculations'!$A173)</f>
        <v xml:space="preserve"> </v>
      </c>
      <c r="B173" s="154" t="str">
        <f>IF(ISBLANK('Rate Calculations'!$B173),"",'Rate Calculations'!$B173)</f>
        <v/>
      </c>
      <c r="C173" s="44" t="str">
        <f>IF(ISBLANK('Rate Calculations'!$G173),"",'Rate Calculations'!$G173)</f>
        <v/>
      </c>
      <c r="D173" s="377">
        <f>IF(ISBLANK('Rate Calculations'!$H173),"",'Rate Calculations'!$H173)</f>
        <v>1.7500000000000002E-2</v>
      </c>
      <c r="E173" s="44">
        <f>IF(ISBLANK('Rate Calculations'!$I173),"",'Rate Calculations'!$I173)</f>
        <v>0</v>
      </c>
      <c r="F173" s="45">
        <f>IF(ISBLANK('Rate Calculations'!$J173),"",'Rate Calculations'!$J173)</f>
        <v>3.5000000000000003E-2</v>
      </c>
      <c r="G173" s="44">
        <f>IF(ISBLANK('Rate Calculations'!$K173),"",'Rate Calculations'!$K173)</f>
        <v>0</v>
      </c>
      <c r="H173" s="377">
        <f>IF(ISBLANK('Rate Calculations'!$L173),"",'Rate Calculations'!$L173)</f>
        <v>0</v>
      </c>
      <c r="I173" s="377">
        <f>IF(ISBLANK('Rate Calculations'!$M173),"",'Rate Calculations'!$M173)</f>
        <v>0</v>
      </c>
      <c r="J173" s="24">
        <f>IF(ISBLANK('Rate Calculations'!$N173),"",'Rate Calculations'!$N173)</f>
        <v>0</v>
      </c>
      <c r="K173" s="24">
        <f>IF(ISBLANK('Rate Calculations'!$O173),"",'Rate Calculations'!$O173)</f>
        <v>0</v>
      </c>
      <c r="L173" s="46">
        <f>IF(ISBLANK('Rate Calculations'!$P173),"",'Rate Calculations'!$P173)</f>
        <v>0</v>
      </c>
      <c r="M173" s="158">
        <f>IF(ISBLANK('Rate Calculations'!$Q173),"",'Rate Calculations'!$Q173)</f>
        <v>0</v>
      </c>
      <c r="N173" s="158">
        <f>IF(ISBLANK('Rate Calculations'!$R173),"",'Rate Calculations'!$R173)</f>
        <v>0</v>
      </c>
      <c r="O173" s="24" t="e">
        <f>IF(ISBLANK('Rate Calculations'!$S173),"",'Rate Calculations'!$S173)</f>
        <v>#REF!</v>
      </c>
      <c r="P173" s="27" t="e">
        <f>IF(ISBLANK('Rate Calculations'!$U173),"",'Rate Calculations'!$T173)</f>
        <v>#REF!</v>
      </c>
      <c r="Q173" s="153" t="str">
        <f>IF(ISBLANK('Rate Calculations'!$A173),"",'Rate Calculations'!$A173)</f>
        <v xml:space="preserve"> </v>
      </c>
      <c r="R173" s="154" t="str">
        <f>IF(ISBLANK('Rate Calculations'!$B173),"",'Rate Calculations'!$B173)</f>
        <v/>
      </c>
      <c r="S173" s="44">
        <f>IF(ISBLANK('Rate Calculations'!$U173),"",'Rate Calculations'!$U173)</f>
        <v>0</v>
      </c>
      <c r="T173" s="44">
        <f>IF(ISBLANK('Rate Calculations'!$V173),"",'Rate Calculations'!$V173)</f>
        <v>0</v>
      </c>
      <c r="U173" s="377">
        <f>IF(ISBLANK('Rate Calculations'!$H173),"",'Rate Calculations'!$H173)</f>
        <v>1.7500000000000002E-2</v>
      </c>
      <c r="V173" s="44">
        <f>IF(ISBLANK('Rate Calculations'!$W173),"",'Rate Calculations'!$W173)</f>
        <v>0</v>
      </c>
      <c r="W173" s="45">
        <f>IF(ISBLANK('Rate Calculations'!$J173),"",'Rate Calculations'!$J173)</f>
        <v>3.5000000000000003E-2</v>
      </c>
      <c r="X173" s="101">
        <f>IF(ISBLANK('Rate Calculations'!$X173),"",'Rate Calculations'!$X173)</f>
        <v>0</v>
      </c>
      <c r="Y173" s="101">
        <f>IF(ISBLANK('Rate Calculations'!$Y173),"",'Rate Calculations'!$Y173)</f>
        <v>0</v>
      </c>
      <c r="Z173" s="44">
        <f>IF(ISBLANK('Rate Calculations'!$Z173),"",'Rate Calculations'!$Z173)</f>
        <v>0</v>
      </c>
      <c r="AA173" s="44">
        <f>IF(ISBLANK('Rate Calculations'!$AA173),"",'Rate Calculations'!$AA173)</f>
        <v>0</v>
      </c>
      <c r="AB173" s="101">
        <f>IF(ISBLANK('Rate Calculations'!$AB173),"",'Rate Calculations'!$AB173)</f>
        <v>0</v>
      </c>
      <c r="AC173" s="163">
        <f>IF(ISBLANK('Rate Calculations'!$AC173),"",'Rate Calculations'!$AC173)</f>
        <v>0</v>
      </c>
      <c r="AD173" s="163">
        <f>IF(ISBLANK('Rate Calculations'!$AD173),"",'Rate Calculations'!$AD173)</f>
        <v>0</v>
      </c>
      <c r="AE173" s="44" t="e">
        <f>IF(ISBLANK('Rate Calculations'!$AE173),"",'Rate Calculations'!$AE173)</f>
        <v>#REF!</v>
      </c>
      <c r="AF173" s="160" t="e">
        <f>IF(ISBLANK('Rate Calculations'!$AF173),"",'Rate Calculations'!$AF173)</f>
        <v>#REF!</v>
      </c>
    </row>
    <row r="174" spans="1:32">
      <c r="A174" s="153" t="str">
        <f>IF(ISBLANK('Rate Calculations'!$A174),"",'Rate Calculations'!$A174)</f>
        <v xml:space="preserve"> </v>
      </c>
      <c r="B174" s="154" t="str">
        <f>IF(ISBLANK('Rate Calculations'!$B174),"",'Rate Calculations'!$B174)</f>
        <v/>
      </c>
      <c r="C174" s="44" t="str">
        <f>IF(ISBLANK('Rate Calculations'!$G174),"",'Rate Calculations'!$G174)</f>
        <v/>
      </c>
      <c r="D174" s="377">
        <f>IF(ISBLANK('Rate Calculations'!$H174),"",'Rate Calculations'!$H174)</f>
        <v>1.7500000000000002E-2</v>
      </c>
      <c r="E174" s="44">
        <f>IF(ISBLANK('Rate Calculations'!$I174),"",'Rate Calculations'!$I174)</f>
        <v>0</v>
      </c>
      <c r="F174" s="45">
        <f>IF(ISBLANK('Rate Calculations'!$J174),"",'Rate Calculations'!$J174)</f>
        <v>3.5000000000000003E-2</v>
      </c>
      <c r="G174" s="44">
        <f>IF(ISBLANK('Rate Calculations'!$K174),"",'Rate Calculations'!$K174)</f>
        <v>0</v>
      </c>
      <c r="H174" s="377">
        <f>IF(ISBLANK('Rate Calculations'!$L174),"",'Rate Calculations'!$L174)</f>
        <v>0</v>
      </c>
      <c r="I174" s="377">
        <f>IF(ISBLANK('Rate Calculations'!$M174),"",'Rate Calculations'!$M174)</f>
        <v>0</v>
      </c>
      <c r="J174" s="24">
        <f>IF(ISBLANK('Rate Calculations'!$N174),"",'Rate Calculations'!$N174)</f>
        <v>0</v>
      </c>
      <c r="K174" s="24">
        <f>IF(ISBLANK('Rate Calculations'!$O174),"",'Rate Calculations'!$O174)</f>
        <v>0</v>
      </c>
      <c r="L174" s="46">
        <f>IF(ISBLANK('Rate Calculations'!$P174),"",'Rate Calculations'!$P174)</f>
        <v>0</v>
      </c>
      <c r="M174" s="158">
        <f>IF(ISBLANK('Rate Calculations'!$Q174),"",'Rate Calculations'!$Q174)</f>
        <v>0</v>
      </c>
      <c r="N174" s="158">
        <f>IF(ISBLANK('Rate Calculations'!$R174),"",'Rate Calculations'!$R174)</f>
        <v>0</v>
      </c>
      <c r="O174" s="24" t="e">
        <f>IF(ISBLANK('Rate Calculations'!$S174),"",'Rate Calculations'!$S174)</f>
        <v>#REF!</v>
      </c>
      <c r="P174" s="27" t="e">
        <f>IF(ISBLANK('Rate Calculations'!$U174),"",'Rate Calculations'!$T174)</f>
        <v>#REF!</v>
      </c>
      <c r="Q174" s="153" t="str">
        <f>IF(ISBLANK('Rate Calculations'!$A174),"",'Rate Calculations'!$A174)</f>
        <v xml:space="preserve"> </v>
      </c>
      <c r="R174" s="154" t="str">
        <f>IF(ISBLANK('Rate Calculations'!$B174),"",'Rate Calculations'!$B174)</f>
        <v/>
      </c>
      <c r="S174" s="44">
        <f>IF(ISBLANK('Rate Calculations'!$U174),"",'Rate Calculations'!$U174)</f>
        <v>0</v>
      </c>
      <c r="T174" s="44">
        <f>IF(ISBLANK('Rate Calculations'!$V174),"",'Rate Calculations'!$V174)</f>
        <v>0</v>
      </c>
      <c r="U174" s="377">
        <f>IF(ISBLANK('Rate Calculations'!$H174),"",'Rate Calculations'!$H174)</f>
        <v>1.7500000000000002E-2</v>
      </c>
      <c r="V174" s="44">
        <f>IF(ISBLANK('Rate Calculations'!$W174),"",'Rate Calculations'!$W174)</f>
        <v>0</v>
      </c>
      <c r="W174" s="45">
        <f>IF(ISBLANK('Rate Calculations'!$J174),"",'Rate Calculations'!$J174)</f>
        <v>3.5000000000000003E-2</v>
      </c>
      <c r="X174" s="101">
        <f>IF(ISBLANK('Rate Calculations'!$X174),"",'Rate Calculations'!$X174)</f>
        <v>0</v>
      </c>
      <c r="Y174" s="101">
        <f>IF(ISBLANK('Rate Calculations'!$Y174),"",'Rate Calculations'!$Y174)</f>
        <v>0</v>
      </c>
      <c r="Z174" s="44">
        <f>IF(ISBLANK('Rate Calculations'!$Z174),"",'Rate Calculations'!$Z174)</f>
        <v>0</v>
      </c>
      <c r="AA174" s="44">
        <f>IF(ISBLANK('Rate Calculations'!$AA174),"",'Rate Calculations'!$AA174)</f>
        <v>0</v>
      </c>
      <c r="AB174" s="101">
        <f>IF(ISBLANK('Rate Calculations'!$AB174),"",'Rate Calculations'!$AB174)</f>
        <v>0</v>
      </c>
      <c r="AC174" s="163">
        <f>IF(ISBLANK('Rate Calculations'!$AC174),"",'Rate Calculations'!$AC174)</f>
        <v>0</v>
      </c>
      <c r="AD174" s="163">
        <f>IF(ISBLANK('Rate Calculations'!$AD174),"",'Rate Calculations'!$AD174)</f>
        <v>0</v>
      </c>
      <c r="AE174" s="44" t="e">
        <f>IF(ISBLANK('Rate Calculations'!$AE174),"",'Rate Calculations'!$AE174)</f>
        <v>#REF!</v>
      </c>
      <c r="AF174" s="160" t="e">
        <f>IF(ISBLANK('Rate Calculations'!$AF174),"",'Rate Calculations'!$AF174)</f>
        <v>#REF!</v>
      </c>
    </row>
    <row r="175" spans="1:32">
      <c r="A175" s="153" t="str">
        <f>IF(ISBLANK('Rate Calculations'!$A175),"",'Rate Calculations'!$A175)</f>
        <v xml:space="preserve"> </v>
      </c>
      <c r="B175" s="154" t="str">
        <f>IF(ISBLANK('Rate Calculations'!$B175),"",'Rate Calculations'!$B175)</f>
        <v/>
      </c>
      <c r="C175" s="44" t="str">
        <f>IF(ISBLANK('Rate Calculations'!$G175),"",'Rate Calculations'!$G175)</f>
        <v/>
      </c>
      <c r="D175" s="377">
        <f>IF(ISBLANK('Rate Calculations'!$H175),"",'Rate Calculations'!$H175)</f>
        <v>1.7500000000000002E-2</v>
      </c>
      <c r="E175" s="44">
        <f>IF(ISBLANK('Rate Calculations'!$I175),"",'Rate Calculations'!$I175)</f>
        <v>0</v>
      </c>
      <c r="F175" s="45">
        <f>IF(ISBLANK('Rate Calculations'!$J175),"",'Rate Calculations'!$J175)</f>
        <v>3.5000000000000003E-2</v>
      </c>
      <c r="G175" s="44">
        <f>IF(ISBLANK('Rate Calculations'!$K175),"",'Rate Calculations'!$K175)</f>
        <v>0</v>
      </c>
      <c r="H175" s="377">
        <f>IF(ISBLANK('Rate Calculations'!$L175),"",'Rate Calculations'!$L175)</f>
        <v>0</v>
      </c>
      <c r="I175" s="377">
        <f>IF(ISBLANK('Rate Calculations'!$M175),"",'Rate Calculations'!$M175)</f>
        <v>0</v>
      </c>
      <c r="J175" s="24">
        <f>IF(ISBLANK('Rate Calculations'!$N175),"",'Rate Calculations'!$N175)</f>
        <v>0</v>
      </c>
      <c r="K175" s="24">
        <f>IF(ISBLANK('Rate Calculations'!$O175),"",'Rate Calculations'!$O175)</f>
        <v>0</v>
      </c>
      <c r="L175" s="46">
        <f>IF(ISBLANK('Rate Calculations'!$P175),"",'Rate Calculations'!$P175)</f>
        <v>0</v>
      </c>
      <c r="M175" s="158">
        <f>IF(ISBLANK('Rate Calculations'!$Q175),"",'Rate Calculations'!$Q175)</f>
        <v>0</v>
      </c>
      <c r="N175" s="158">
        <f>IF(ISBLANK('Rate Calculations'!$R175),"",'Rate Calculations'!$R175)</f>
        <v>0</v>
      </c>
      <c r="O175" s="24" t="e">
        <f>IF(ISBLANK('Rate Calculations'!$S175),"",'Rate Calculations'!$S175)</f>
        <v>#REF!</v>
      </c>
      <c r="P175" s="27" t="e">
        <f>IF(ISBLANK('Rate Calculations'!$U175),"",'Rate Calculations'!$T175)</f>
        <v>#REF!</v>
      </c>
      <c r="Q175" s="153" t="str">
        <f>IF(ISBLANK('Rate Calculations'!$A175),"",'Rate Calculations'!$A175)</f>
        <v xml:space="preserve"> </v>
      </c>
      <c r="R175" s="154" t="str">
        <f>IF(ISBLANK('Rate Calculations'!$B175),"",'Rate Calculations'!$B175)</f>
        <v/>
      </c>
      <c r="S175" s="44">
        <f>IF(ISBLANK('Rate Calculations'!$U175),"",'Rate Calculations'!$U175)</f>
        <v>0</v>
      </c>
      <c r="T175" s="44">
        <f>IF(ISBLANK('Rate Calculations'!$V175),"",'Rate Calculations'!$V175)</f>
        <v>0</v>
      </c>
      <c r="U175" s="377">
        <f>IF(ISBLANK('Rate Calculations'!$H175),"",'Rate Calculations'!$H175)</f>
        <v>1.7500000000000002E-2</v>
      </c>
      <c r="V175" s="44">
        <f>IF(ISBLANK('Rate Calculations'!$W175),"",'Rate Calculations'!$W175)</f>
        <v>0</v>
      </c>
      <c r="W175" s="45">
        <f>IF(ISBLANK('Rate Calculations'!$J175),"",'Rate Calculations'!$J175)</f>
        <v>3.5000000000000003E-2</v>
      </c>
      <c r="X175" s="101">
        <f>IF(ISBLANK('Rate Calculations'!$X175),"",'Rate Calculations'!$X175)</f>
        <v>0</v>
      </c>
      <c r="Y175" s="101">
        <f>IF(ISBLANK('Rate Calculations'!$Y175),"",'Rate Calculations'!$Y175)</f>
        <v>0</v>
      </c>
      <c r="Z175" s="44">
        <f>IF(ISBLANK('Rate Calculations'!$Z175),"",'Rate Calculations'!$Z175)</f>
        <v>0</v>
      </c>
      <c r="AA175" s="44">
        <f>IF(ISBLANK('Rate Calculations'!$AA175),"",'Rate Calculations'!$AA175)</f>
        <v>0</v>
      </c>
      <c r="AB175" s="101">
        <f>IF(ISBLANK('Rate Calculations'!$AB175),"",'Rate Calculations'!$AB175)</f>
        <v>0</v>
      </c>
      <c r="AC175" s="163">
        <f>IF(ISBLANK('Rate Calculations'!$AC175),"",'Rate Calculations'!$AC175)</f>
        <v>0</v>
      </c>
      <c r="AD175" s="163">
        <f>IF(ISBLANK('Rate Calculations'!$AD175),"",'Rate Calculations'!$AD175)</f>
        <v>0</v>
      </c>
      <c r="AE175" s="44" t="e">
        <f>IF(ISBLANK('Rate Calculations'!$AE175),"",'Rate Calculations'!$AE175)</f>
        <v>#REF!</v>
      </c>
      <c r="AF175" s="160" t="e">
        <f>IF(ISBLANK('Rate Calculations'!$AF175),"",'Rate Calculations'!$AF175)</f>
        <v>#REF!</v>
      </c>
    </row>
    <row r="176" spans="1:32">
      <c r="A176" s="153" t="str">
        <f>IF(ISBLANK('Rate Calculations'!$A176),"",'Rate Calculations'!$A176)</f>
        <v xml:space="preserve"> </v>
      </c>
      <c r="B176" s="154" t="str">
        <f>IF(ISBLANK('Rate Calculations'!$B176),"",'Rate Calculations'!$B176)</f>
        <v/>
      </c>
      <c r="C176" s="44" t="str">
        <f>IF(ISBLANK('Rate Calculations'!$G176),"",'Rate Calculations'!$G176)</f>
        <v/>
      </c>
      <c r="D176" s="377">
        <f>IF(ISBLANK('Rate Calculations'!$H176),"",'Rate Calculations'!$H176)</f>
        <v>1.7500000000000002E-2</v>
      </c>
      <c r="E176" s="44">
        <f>IF(ISBLANK('Rate Calculations'!$I176),"",'Rate Calculations'!$I176)</f>
        <v>0</v>
      </c>
      <c r="F176" s="45">
        <f>IF(ISBLANK('Rate Calculations'!$J176),"",'Rate Calculations'!$J176)</f>
        <v>3.5000000000000003E-2</v>
      </c>
      <c r="G176" s="44">
        <f>IF(ISBLANK('Rate Calculations'!$K176),"",'Rate Calculations'!$K176)</f>
        <v>0</v>
      </c>
      <c r="H176" s="377">
        <f>IF(ISBLANK('Rate Calculations'!$L176),"",'Rate Calculations'!$L176)</f>
        <v>0</v>
      </c>
      <c r="I176" s="377">
        <f>IF(ISBLANK('Rate Calculations'!$M176),"",'Rate Calculations'!$M176)</f>
        <v>0</v>
      </c>
      <c r="J176" s="24">
        <f>IF(ISBLANK('Rate Calculations'!$N176),"",'Rate Calculations'!$N176)</f>
        <v>0</v>
      </c>
      <c r="K176" s="24">
        <f>IF(ISBLANK('Rate Calculations'!$O176),"",'Rate Calculations'!$O176)</f>
        <v>0</v>
      </c>
      <c r="L176" s="46">
        <f>IF(ISBLANK('Rate Calculations'!$P176),"",'Rate Calculations'!$P176)</f>
        <v>0</v>
      </c>
      <c r="M176" s="158">
        <f>IF(ISBLANK('Rate Calculations'!$Q176),"",'Rate Calculations'!$Q176)</f>
        <v>0</v>
      </c>
      <c r="N176" s="158">
        <f>IF(ISBLANK('Rate Calculations'!$R176),"",'Rate Calculations'!$R176)</f>
        <v>0</v>
      </c>
      <c r="O176" s="24" t="e">
        <f>IF(ISBLANK('Rate Calculations'!$S176),"",'Rate Calculations'!$S176)</f>
        <v>#REF!</v>
      </c>
      <c r="P176" s="27" t="e">
        <f>IF(ISBLANK('Rate Calculations'!$U176),"",'Rate Calculations'!$T176)</f>
        <v>#REF!</v>
      </c>
      <c r="Q176" s="153" t="str">
        <f>IF(ISBLANK('Rate Calculations'!$A176),"",'Rate Calculations'!$A176)</f>
        <v xml:space="preserve"> </v>
      </c>
      <c r="R176" s="154" t="str">
        <f>IF(ISBLANK('Rate Calculations'!$B176),"",'Rate Calculations'!$B176)</f>
        <v/>
      </c>
      <c r="S176" s="44">
        <f>IF(ISBLANK('Rate Calculations'!$U176),"",'Rate Calculations'!$U176)</f>
        <v>0</v>
      </c>
      <c r="T176" s="44">
        <f>IF(ISBLANK('Rate Calculations'!$V176),"",'Rate Calculations'!$V176)</f>
        <v>0</v>
      </c>
      <c r="U176" s="377">
        <f>IF(ISBLANK('Rate Calculations'!$H176),"",'Rate Calculations'!$H176)</f>
        <v>1.7500000000000002E-2</v>
      </c>
      <c r="V176" s="44">
        <f>IF(ISBLANK('Rate Calculations'!$W176),"",'Rate Calculations'!$W176)</f>
        <v>0</v>
      </c>
      <c r="W176" s="45">
        <f>IF(ISBLANK('Rate Calculations'!$J176),"",'Rate Calculations'!$J176)</f>
        <v>3.5000000000000003E-2</v>
      </c>
      <c r="X176" s="101">
        <f>IF(ISBLANK('Rate Calculations'!$X176),"",'Rate Calculations'!$X176)</f>
        <v>0</v>
      </c>
      <c r="Y176" s="101">
        <f>IF(ISBLANK('Rate Calculations'!$Y176),"",'Rate Calculations'!$Y176)</f>
        <v>0</v>
      </c>
      <c r="Z176" s="44">
        <f>IF(ISBLANK('Rate Calculations'!$Z176),"",'Rate Calculations'!$Z176)</f>
        <v>0</v>
      </c>
      <c r="AA176" s="44">
        <f>IF(ISBLANK('Rate Calculations'!$AA176),"",'Rate Calculations'!$AA176)</f>
        <v>0</v>
      </c>
      <c r="AB176" s="101">
        <f>IF(ISBLANK('Rate Calculations'!$AB176),"",'Rate Calculations'!$AB176)</f>
        <v>0</v>
      </c>
      <c r="AC176" s="163">
        <f>IF(ISBLANK('Rate Calculations'!$AC176),"",'Rate Calculations'!$AC176)</f>
        <v>0</v>
      </c>
      <c r="AD176" s="163">
        <f>IF(ISBLANK('Rate Calculations'!$AD176),"",'Rate Calculations'!$AD176)</f>
        <v>0</v>
      </c>
      <c r="AE176" s="44" t="e">
        <f>IF(ISBLANK('Rate Calculations'!$AE176),"",'Rate Calculations'!$AE176)</f>
        <v>#REF!</v>
      </c>
      <c r="AF176" s="160" t="e">
        <f>IF(ISBLANK('Rate Calculations'!$AF176),"",'Rate Calculations'!$AF176)</f>
        <v>#REF!</v>
      </c>
    </row>
    <row r="177" spans="1:32">
      <c r="A177" s="153" t="str">
        <f>IF(ISBLANK('Rate Calculations'!$A177),"",'Rate Calculations'!$A177)</f>
        <v xml:space="preserve"> </v>
      </c>
      <c r="B177" s="154" t="str">
        <f>IF(ISBLANK('Rate Calculations'!$B177),"",'Rate Calculations'!$B177)</f>
        <v/>
      </c>
      <c r="C177" s="44" t="str">
        <f>IF(ISBLANK('Rate Calculations'!$G177),"",'Rate Calculations'!$G177)</f>
        <v/>
      </c>
      <c r="D177" s="377">
        <f>IF(ISBLANK('Rate Calculations'!$H177),"",'Rate Calculations'!$H177)</f>
        <v>1.7500000000000002E-2</v>
      </c>
      <c r="E177" s="44">
        <f>IF(ISBLANK('Rate Calculations'!$I177),"",'Rate Calculations'!$I177)</f>
        <v>0</v>
      </c>
      <c r="F177" s="45">
        <f>IF(ISBLANK('Rate Calculations'!$J177),"",'Rate Calculations'!$J177)</f>
        <v>3.5000000000000003E-2</v>
      </c>
      <c r="G177" s="44">
        <f>IF(ISBLANK('Rate Calculations'!$K177),"",'Rate Calculations'!$K177)</f>
        <v>0</v>
      </c>
      <c r="H177" s="377">
        <f>IF(ISBLANK('Rate Calculations'!$L177),"",'Rate Calculations'!$L177)</f>
        <v>0</v>
      </c>
      <c r="I177" s="377">
        <f>IF(ISBLANK('Rate Calculations'!$M177),"",'Rate Calculations'!$M177)</f>
        <v>0</v>
      </c>
      <c r="J177" s="24">
        <f>IF(ISBLANK('Rate Calculations'!$N177),"",'Rate Calculations'!$N177)</f>
        <v>0</v>
      </c>
      <c r="K177" s="24">
        <f>IF(ISBLANK('Rate Calculations'!$O177),"",'Rate Calculations'!$O177)</f>
        <v>0</v>
      </c>
      <c r="L177" s="46">
        <f>IF(ISBLANK('Rate Calculations'!$P177),"",'Rate Calculations'!$P177)</f>
        <v>0</v>
      </c>
      <c r="M177" s="158">
        <f>IF(ISBLANK('Rate Calculations'!$Q177),"",'Rate Calculations'!$Q177)</f>
        <v>0</v>
      </c>
      <c r="N177" s="158">
        <f>IF(ISBLANK('Rate Calculations'!$R177),"",'Rate Calculations'!$R177)</f>
        <v>0</v>
      </c>
      <c r="O177" s="24" t="e">
        <f>IF(ISBLANK('Rate Calculations'!$S177),"",'Rate Calculations'!$S177)</f>
        <v>#REF!</v>
      </c>
      <c r="P177" s="27" t="e">
        <f>IF(ISBLANK('Rate Calculations'!$U177),"",'Rate Calculations'!$T177)</f>
        <v>#REF!</v>
      </c>
      <c r="Q177" s="153" t="str">
        <f>IF(ISBLANK('Rate Calculations'!$A177),"",'Rate Calculations'!$A177)</f>
        <v xml:space="preserve"> </v>
      </c>
      <c r="R177" s="154" t="str">
        <f>IF(ISBLANK('Rate Calculations'!$B177),"",'Rate Calculations'!$B177)</f>
        <v/>
      </c>
      <c r="S177" s="44">
        <f>IF(ISBLANK('Rate Calculations'!$U177),"",'Rate Calculations'!$U177)</f>
        <v>0</v>
      </c>
      <c r="T177" s="44">
        <f>IF(ISBLANK('Rate Calculations'!$V177),"",'Rate Calculations'!$V177)</f>
        <v>0</v>
      </c>
      <c r="U177" s="377">
        <f>IF(ISBLANK('Rate Calculations'!$H177),"",'Rate Calculations'!$H177)</f>
        <v>1.7500000000000002E-2</v>
      </c>
      <c r="V177" s="44">
        <f>IF(ISBLANK('Rate Calculations'!$W177),"",'Rate Calculations'!$W177)</f>
        <v>0</v>
      </c>
      <c r="W177" s="45">
        <f>IF(ISBLANK('Rate Calculations'!$J177),"",'Rate Calculations'!$J177)</f>
        <v>3.5000000000000003E-2</v>
      </c>
      <c r="X177" s="101">
        <f>IF(ISBLANK('Rate Calculations'!$X177),"",'Rate Calculations'!$X177)</f>
        <v>0</v>
      </c>
      <c r="Y177" s="101">
        <f>IF(ISBLANK('Rate Calculations'!$Y177),"",'Rate Calculations'!$Y177)</f>
        <v>0</v>
      </c>
      <c r="Z177" s="44">
        <f>IF(ISBLANK('Rate Calculations'!$Z177),"",'Rate Calculations'!$Z177)</f>
        <v>0</v>
      </c>
      <c r="AA177" s="44">
        <f>IF(ISBLANK('Rate Calculations'!$AA177),"",'Rate Calculations'!$AA177)</f>
        <v>0</v>
      </c>
      <c r="AB177" s="101">
        <f>IF(ISBLANK('Rate Calculations'!$AB177),"",'Rate Calculations'!$AB177)</f>
        <v>0</v>
      </c>
      <c r="AC177" s="163">
        <f>IF(ISBLANK('Rate Calculations'!$AC177),"",'Rate Calculations'!$AC177)</f>
        <v>0</v>
      </c>
      <c r="AD177" s="163">
        <f>IF(ISBLANK('Rate Calculations'!$AD177),"",'Rate Calculations'!$AD177)</f>
        <v>0</v>
      </c>
      <c r="AE177" s="44" t="e">
        <f>IF(ISBLANK('Rate Calculations'!$AE177),"",'Rate Calculations'!$AE177)</f>
        <v>#REF!</v>
      </c>
      <c r="AF177" s="160" t="e">
        <f>IF(ISBLANK('Rate Calculations'!$AF177),"",'Rate Calculations'!$AF177)</f>
        <v>#REF!</v>
      </c>
    </row>
    <row r="178" spans="1:32">
      <c r="A178" s="153" t="str">
        <f>IF(ISBLANK('Rate Calculations'!$A178),"",'Rate Calculations'!$A178)</f>
        <v xml:space="preserve"> </v>
      </c>
      <c r="B178" s="154" t="str">
        <f>IF(ISBLANK('Rate Calculations'!$B178),"",'Rate Calculations'!$B178)</f>
        <v/>
      </c>
      <c r="C178" s="44" t="str">
        <f>IF(ISBLANK('Rate Calculations'!$G178),"",'Rate Calculations'!$G178)</f>
        <v/>
      </c>
      <c r="D178" s="377">
        <f>IF(ISBLANK('Rate Calculations'!$H178),"",'Rate Calculations'!$H178)</f>
        <v>1.7500000000000002E-2</v>
      </c>
      <c r="E178" s="44">
        <f>IF(ISBLANK('Rate Calculations'!$I178),"",'Rate Calculations'!$I178)</f>
        <v>0</v>
      </c>
      <c r="F178" s="45">
        <f>IF(ISBLANK('Rate Calculations'!$J178),"",'Rate Calculations'!$J178)</f>
        <v>3.5000000000000003E-2</v>
      </c>
      <c r="G178" s="44">
        <f>IF(ISBLANK('Rate Calculations'!$K178),"",'Rate Calculations'!$K178)</f>
        <v>0</v>
      </c>
      <c r="H178" s="377">
        <f>IF(ISBLANK('Rate Calculations'!$L178),"",'Rate Calculations'!$L178)</f>
        <v>0</v>
      </c>
      <c r="I178" s="377">
        <f>IF(ISBLANK('Rate Calculations'!$M178),"",'Rate Calculations'!$M178)</f>
        <v>0</v>
      </c>
      <c r="J178" s="24">
        <f>IF(ISBLANK('Rate Calculations'!$N178),"",'Rate Calculations'!$N178)</f>
        <v>0</v>
      </c>
      <c r="K178" s="24">
        <f>IF(ISBLANK('Rate Calculations'!$O178),"",'Rate Calculations'!$O178)</f>
        <v>0</v>
      </c>
      <c r="L178" s="46">
        <f>IF(ISBLANK('Rate Calculations'!$P178),"",'Rate Calculations'!$P178)</f>
        <v>0</v>
      </c>
      <c r="M178" s="158">
        <f>IF(ISBLANK('Rate Calculations'!$Q178),"",'Rate Calculations'!$Q178)</f>
        <v>0</v>
      </c>
      <c r="N178" s="158">
        <f>IF(ISBLANK('Rate Calculations'!$R178),"",'Rate Calculations'!$R178)</f>
        <v>0</v>
      </c>
      <c r="O178" s="24" t="e">
        <f>IF(ISBLANK('Rate Calculations'!$S178),"",'Rate Calculations'!$S178)</f>
        <v>#REF!</v>
      </c>
      <c r="P178" s="27" t="e">
        <f>IF(ISBLANK('Rate Calculations'!$U178),"",'Rate Calculations'!$T178)</f>
        <v>#REF!</v>
      </c>
      <c r="Q178" s="153" t="str">
        <f>IF(ISBLANK('Rate Calculations'!$A178),"",'Rate Calculations'!$A178)</f>
        <v xml:space="preserve"> </v>
      </c>
      <c r="R178" s="154" t="str">
        <f>IF(ISBLANK('Rate Calculations'!$B178),"",'Rate Calculations'!$B178)</f>
        <v/>
      </c>
      <c r="S178" s="44">
        <f>IF(ISBLANK('Rate Calculations'!$U178),"",'Rate Calculations'!$U178)</f>
        <v>0</v>
      </c>
      <c r="T178" s="44">
        <f>IF(ISBLANK('Rate Calculations'!$V178),"",'Rate Calculations'!$V178)</f>
        <v>0</v>
      </c>
      <c r="U178" s="377">
        <f>IF(ISBLANK('Rate Calculations'!$H178),"",'Rate Calculations'!$H178)</f>
        <v>1.7500000000000002E-2</v>
      </c>
      <c r="V178" s="44">
        <f>IF(ISBLANK('Rate Calculations'!$W178),"",'Rate Calculations'!$W178)</f>
        <v>0</v>
      </c>
      <c r="W178" s="45">
        <f>IF(ISBLANK('Rate Calculations'!$J178),"",'Rate Calculations'!$J178)</f>
        <v>3.5000000000000003E-2</v>
      </c>
      <c r="X178" s="101">
        <f>IF(ISBLANK('Rate Calculations'!$X178),"",'Rate Calculations'!$X178)</f>
        <v>0</v>
      </c>
      <c r="Y178" s="101">
        <f>IF(ISBLANK('Rate Calculations'!$Y178),"",'Rate Calculations'!$Y178)</f>
        <v>0</v>
      </c>
      <c r="Z178" s="44">
        <f>IF(ISBLANK('Rate Calculations'!$Z178),"",'Rate Calculations'!$Z178)</f>
        <v>0</v>
      </c>
      <c r="AA178" s="44">
        <f>IF(ISBLANK('Rate Calculations'!$AA178),"",'Rate Calculations'!$AA178)</f>
        <v>0</v>
      </c>
      <c r="AB178" s="101">
        <f>IF(ISBLANK('Rate Calculations'!$AB178),"",'Rate Calculations'!$AB178)</f>
        <v>0</v>
      </c>
      <c r="AC178" s="163">
        <f>IF(ISBLANK('Rate Calculations'!$AC178),"",'Rate Calculations'!$AC178)</f>
        <v>0</v>
      </c>
      <c r="AD178" s="163">
        <f>IF(ISBLANK('Rate Calculations'!$AD178),"",'Rate Calculations'!$AD178)</f>
        <v>0</v>
      </c>
      <c r="AE178" s="44" t="e">
        <f>IF(ISBLANK('Rate Calculations'!$AE178),"",'Rate Calculations'!$AE178)</f>
        <v>#REF!</v>
      </c>
      <c r="AF178" s="160" t="e">
        <f>IF(ISBLANK('Rate Calculations'!$AF178),"",'Rate Calculations'!$AF178)</f>
        <v>#REF!</v>
      </c>
    </row>
    <row r="179" spans="1:32">
      <c r="A179" s="153" t="str">
        <f>IF(ISBLANK('Rate Calculations'!$A179),"",'Rate Calculations'!$A179)</f>
        <v xml:space="preserve"> </v>
      </c>
      <c r="B179" s="154" t="str">
        <f>IF(ISBLANK('Rate Calculations'!$B179),"",'Rate Calculations'!$B179)</f>
        <v/>
      </c>
      <c r="C179" s="44" t="str">
        <f>IF(ISBLANK('Rate Calculations'!$G179),"",'Rate Calculations'!$G179)</f>
        <v/>
      </c>
      <c r="D179" s="377">
        <f>IF(ISBLANK('Rate Calculations'!$H179),"",'Rate Calculations'!$H179)</f>
        <v>1.7500000000000002E-2</v>
      </c>
      <c r="E179" s="44">
        <f>IF(ISBLANK('Rate Calculations'!$I179),"",'Rate Calculations'!$I179)</f>
        <v>0</v>
      </c>
      <c r="F179" s="45">
        <f>IF(ISBLANK('Rate Calculations'!$J179),"",'Rate Calculations'!$J179)</f>
        <v>3.5000000000000003E-2</v>
      </c>
      <c r="G179" s="44">
        <f>IF(ISBLANK('Rate Calculations'!$K179),"",'Rate Calculations'!$K179)</f>
        <v>0</v>
      </c>
      <c r="H179" s="377">
        <f>IF(ISBLANK('Rate Calculations'!$L179),"",'Rate Calculations'!$L179)</f>
        <v>0</v>
      </c>
      <c r="I179" s="377">
        <f>IF(ISBLANK('Rate Calculations'!$M179),"",'Rate Calculations'!$M179)</f>
        <v>0</v>
      </c>
      <c r="J179" s="24">
        <f>IF(ISBLANK('Rate Calculations'!$N179),"",'Rate Calculations'!$N179)</f>
        <v>0</v>
      </c>
      <c r="K179" s="24">
        <f>IF(ISBLANK('Rate Calculations'!$O179),"",'Rate Calculations'!$O179)</f>
        <v>0</v>
      </c>
      <c r="L179" s="46">
        <f>IF(ISBLANK('Rate Calculations'!$P179),"",'Rate Calculations'!$P179)</f>
        <v>0</v>
      </c>
      <c r="M179" s="158">
        <f>IF(ISBLANK('Rate Calculations'!$Q179),"",'Rate Calculations'!$Q179)</f>
        <v>0</v>
      </c>
      <c r="N179" s="158">
        <f>IF(ISBLANK('Rate Calculations'!$R179),"",'Rate Calculations'!$R179)</f>
        <v>0</v>
      </c>
      <c r="O179" s="24" t="e">
        <f>IF(ISBLANK('Rate Calculations'!$S179),"",'Rate Calculations'!$S179)</f>
        <v>#REF!</v>
      </c>
      <c r="P179" s="27" t="e">
        <f>IF(ISBLANK('Rate Calculations'!$U179),"",'Rate Calculations'!$T179)</f>
        <v>#REF!</v>
      </c>
      <c r="Q179" s="153" t="str">
        <f>IF(ISBLANK('Rate Calculations'!$A179),"",'Rate Calculations'!$A179)</f>
        <v xml:space="preserve"> </v>
      </c>
      <c r="R179" s="154" t="str">
        <f>IF(ISBLANK('Rate Calculations'!$B179),"",'Rate Calculations'!$B179)</f>
        <v/>
      </c>
      <c r="S179" s="44">
        <f>IF(ISBLANK('Rate Calculations'!$U179),"",'Rate Calculations'!$U179)</f>
        <v>0</v>
      </c>
      <c r="T179" s="44">
        <f>IF(ISBLANK('Rate Calculations'!$V179),"",'Rate Calculations'!$V179)</f>
        <v>0</v>
      </c>
      <c r="U179" s="377">
        <f>IF(ISBLANK('Rate Calculations'!$H179),"",'Rate Calculations'!$H179)</f>
        <v>1.7500000000000002E-2</v>
      </c>
      <c r="V179" s="44">
        <f>IF(ISBLANK('Rate Calculations'!$W179),"",'Rate Calculations'!$W179)</f>
        <v>0</v>
      </c>
      <c r="W179" s="45">
        <f>IF(ISBLANK('Rate Calculations'!$J179),"",'Rate Calculations'!$J179)</f>
        <v>3.5000000000000003E-2</v>
      </c>
      <c r="X179" s="101">
        <f>IF(ISBLANK('Rate Calculations'!$X179),"",'Rate Calculations'!$X179)</f>
        <v>0</v>
      </c>
      <c r="Y179" s="101">
        <f>IF(ISBLANK('Rate Calculations'!$Y179),"",'Rate Calculations'!$Y179)</f>
        <v>0</v>
      </c>
      <c r="Z179" s="44">
        <f>IF(ISBLANK('Rate Calculations'!$Z179),"",'Rate Calculations'!$Z179)</f>
        <v>0</v>
      </c>
      <c r="AA179" s="44">
        <f>IF(ISBLANK('Rate Calculations'!$AA179),"",'Rate Calculations'!$AA179)</f>
        <v>0</v>
      </c>
      <c r="AB179" s="101">
        <f>IF(ISBLANK('Rate Calculations'!$AB179),"",'Rate Calculations'!$AB179)</f>
        <v>0</v>
      </c>
      <c r="AC179" s="163">
        <f>IF(ISBLANK('Rate Calculations'!$AC179),"",'Rate Calculations'!$AC179)</f>
        <v>0</v>
      </c>
      <c r="AD179" s="163">
        <f>IF(ISBLANK('Rate Calculations'!$AD179),"",'Rate Calculations'!$AD179)</f>
        <v>0</v>
      </c>
      <c r="AE179" s="44" t="e">
        <f>IF(ISBLANK('Rate Calculations'!$AE179),"",'Rate Calculations'!$AE179)</f>
        <v>#REF!</v>
      </c>
      <c r="AF179" s="160" t="e">
        <f>IF(ISBLANK('Rate Calculations'!$AF179),"",'Rate Calculations'!$AF179)</f>
        <v>#REF!</v>
      </c>
    </row>
    <row r="180" spans="1:32">
      <c r="A180" s="153" t="str">
        <f>IF(ISBLANK('Rate Calculations'!$A180),"",'Rate Calculations'!$A180)</f>
        <v xml:space="preserve"> </v>
      </c>
      <c r="B180" s="154" t="str">
        <f>IF(ISBLANK('Rate Calculations'!$B180),"",'Rate Calculations'!$B180)</f>
        <v/>
      </c>
      <c r="C180" s="44" t="str">
        <f>IF(ISBLANK('Rate Calculations'!$G180),"",'Rate Calculations'!$G180)</f>
        <v/>
      </c>
      <c r="D180" s="377">
        <f>IF(ISBLANK('Rate Calculations'!$H180),"",'Rate Calculations'!$H180)</f>
        <v>1.7500000000000002E-2</v>
      </c>
      <c r="E180" s="44">
        <f>IF(ISBLANK('Rate Calculations'!$I180),"",'Rate Calculations'!$I180)</f>
        <v>0</v>
      </c>
      <c r="F180" s="45">
        <f>IF(ISBLANK('Rate Calculations'!$J180),"",'Rate Calculations'!$J180)</f>
        <v>3.5000000000000003E-2</v>
      </c>
      <c r="G180" s="44">
        <f>IF(ISBLANK('Rate Calculations'!$K180),"",'Rate Calculations'!$K180)</f>
        <v>0</v>
      </c>
      <c r="H180" s="377">
        <f>IF(ISBLANK('Rate Calculations'!$L180),"",'Rate Calculations'!$L180)</f>
        <v>0</v>
      </c>
      <c r="I180" s="377">
        <f>IF(ISBLANK('Rate Calculations'!$M180),"",'Rate Calculations'!$M180)</f>
        <v>0</v>
      </c>
      <c r="J180" s="24">
        <f>IF(ISBLANK('Rate Calculations'!$N180),"",'Rate Calculations'!$N180)</f>
        <v>0</v>
      </c>
      <c r="K180" s="24">
        <f>IF(ISBLANK('Rate Calculations'!$O180),"",'Rate Calculations'!$O180)</f>
        <v>0</v>
      </c>
      <c r="L180" s="46">
        <f>IF(ISBLANK('Rate Calculations'!$P180),"",'Rate Calculations'!$P180)</f>
        <v>0</v>
      </c>
      <c r="M180" s="158">
        <f>IF(ISBLANK('Rate Calculations'!$Q180),"",'Rate Calculations'!$Q180)</f>
        <v>0</v>
      </c>
      <c r="N180" s="158">
        <f>IF(ISBLANK('Rate Calculations'!$R180),"",'Rate Calculations'!$R180)</f>
        <v>0</v>
      </c>
      <c r="O180" s="24" t="e">
        <f>IF(ISBLANK('Rate Calculations'!$S180),"",'Rate Calculations'!$S180)</f>
        <v>#REF!</v>
      </c>
      <c r="P180" s="27" t="e">
        <f>IF(ISBLANK('Rate Calculations'!$U180),"",'Rate Calculations'!$T180)</f>
        <v>#REF!</v>
      </c>
      <c r="Q180" s="153" t="str">
        <f>IF(ISBLANK('Rate Calculations'!$A180),"",'Rate Calculations'!$A180)</f>
        <v xml:space="preserve"> </v>
      </c>
      <c r="R180" s="154" t="str">
        <f>IF(ISBLANK('Rate Calculations'!$B180),"",'Rate Calculations'!$B180)</f>
        <v/>
      </c>
      <c r="S180" s="44">
        <f>IF(ISBLANK('Rate Calculations'!$U180),"",'Rate Calculations'!$U180)</f>
        <v>0</v>
      </c>
      <c r="T180" s="44">
        <f>IF(ISBLANK('Rate Calculations'!$V180),"",'Rate Calculations'!$V180)</f>
        <v>0</v>
      </c>
      <c r="U180" s="377">
        <f>IF(ISBLANK('Rate Calculations'!$H180),"",'Rate Calculations'!$H180)</f>
        <v>1.7500000000000002E-2</v>
      </c>
      <c r="V180" s="44">
        <f>IF(ISBLANK('Rate Calculations'!$W180),"",'Rate Calculations'!$W180)</f>
        <v>0</v>
      </c>
      <c r="W180" s="45">
        <f>IF(ISBLANK('Rate Calculations'!$J180),"",'Rate Calculations'!$J180)</f>
        <v>3.5000000000000003E-2</v>
      </c>
      <c r="X180" s="101">
        <f>IF(ISBLANK('Rate Calculations'!$X180),"",'Rate Calculations'!$X180)</f>
        <v>0</v>
      </c>
      <c r="Y180" s="101">
        <f>IF(ISBLANK('Rate Calculations'!$Y180),"",'Rate Calculations'!$Y180)</f>
        <v>0</v>
      </c>
      <c r="Z180" s="44">
        <f>IF(ISBLANK('Rate Calculations'!$Z180),"",'Rate Calculations'!$Z180)</f>
        <v>0</v>
      </c>
      <c r="AA180" s="44">
        <f>IF(ISBLANK('Rate Calculations'!$AA180),"",'Rate Calculations'!$AA180)</f>
        <v>0</v>
      </c>
      <c r="AB180" s="101">
        <f>IF(ISBLANK('Rate Calculations'!$AB180),"",'Rate Calculations'!$AB180)</f>
        <v>0</v>
      </c>
      <c r="AC180" s="163">
        <f>IF(ISBLANK('Rate Calculations'!$AC180),"",'Rate Calculations'!$AC180)</f>
        <v>0</v>
      </c>
      <c r="AD180" s="163">
        <f>IF(ISBLANK('Rate Calculations'!$AD180),"",'Rate Calculations'!$AD180)</f>
        <v>0</v>
      </c>
      <c r="AE180" s="44" t="e">
        <f>IF(ISBLANK('Rate Calculations'!$AE180),"",'Rate Calculations'!$AE180)</f>
        <v>#REF!</v>
      </c>
      <c r="AF180" s="160" t="e">
        <f>IF(ISBLANK('Rate Calculations'!$AF180),"",'Rate Calculations'!$AF180)</f>
        <v>#REF!</v>
      </c>
    </row>
    <row r="181" spans="1:32">
      <c r="A181" s="153" t="str">
        <f>IF(ISBLANK('Rate Calculations'!$A181),"",'Rate Calculations'!$A181)</f>
        <v xml:space="preserve"> </v>
      </c>
      <c r="B181" s="154" t="str">
        <f>IF(ISBLANK('Rate Calculations'!$B181),"",'Rate Calculations'!$B181)</f>
        <v/>
      </c>
      <c r="C181" s="44" t="str">
        <f>IF(ISBLANK('Rate Calculations'!$G181),"",'Rate Calculations'!$G181)</f>
        <v/>
      </c>
      <c r="D181" s="377">
        <f>IF(ISBLANK('Rate Calculations'!$H181),"",'Rate Calculations'!$H181)</f>
        <v>1.7500000000000002E-2</v>
      </c>
      <c r="E181" s="44">
        <f>IF(ISBLANK('Rate Calculations'!$I181),"",'Rate Calculations'!$I181)</f>
        <v>0</v>
      </c>
      <c r="F181" s="45">
        <f>IF(ISBLANK('Rate Calculations'!$J181),"",'Rate Calculations'!$J181)</f>
        <v>3.5000000000000003E-2</v>
      </c>
      <c r="G181" s="44">
        <f>IF(ISBLANK('Rate Calculations'!$K181),"",'Rate Calculations'!$K181)</f>
        <v>0</v>
      </c>
      <c r="H181" s="377">
        <f>IF(ISBLANK('Rate Calculations'!$L181),"",'Rate Calculations'!$L181)</f>
        <v>0</v>
      </c>
      <c r="I181" s="377">
        <f>IF(ISBLANK('Rate Calculations'!$M181),"",'Rate Calculations'!$M181)</f>
        <v>0</v>
      </c>
      <c r="J181" s="24">
        <f>IF(ISBLANK('Rate Calculations'!$N181),"",'Rate Calculations'!$N181)</f>
        <v>0</v>
      </c>
      <c r="K181" s="24">
        <f>IF(ISBLANK('Rate Calculations'!$O181),"",'Rate Calculations'!$O181)</f>
        <v>0</v>
      </c>
      <c r="L181" s="46">
        <f>IF(ISBLANK('Rate Calculations'!$P181),"",'Rate Calculations'!$P181)</f>
        <v>0</v>
      </c>
      <c r="M181" s="158">
        <f>IF(ISBLANK('Rate Calculations'!$Q181),"",'Rate Calculations'!$Q181)</f>
        <v>0</v>
      </c>
      <c r="N181" s="158">
        <f>IF(ISBLANK('Rate Calculations'!$R181),"",'Rate Calculations'!$R181)</f>
        <v>0</v>
      </c>
      <c r="O181" s="24" t="e">
        <f>IF(ISBLANK('Rate Calculations'!$S181),"",'Rate Calculations'!$S181)</f>
        <v>#REF!</v>
      </c>
      <c r="P181" s="27" t="e">
        <f>IF(ISBLANK('Rate Calculations'!$U181),"",'Rate Calculations'!$T181)</f>
        <v>#REF!</v>
      </c>
      <c r="Q181" s="153" t="str">
        <f>IF(ISBLANK('Rate Calculations'!$A181),"",'Rate Calculations'!$A181)</f>
        <v xml:space="preserve"> </v>
      </c>
      <c r="R181" s="154" t="str">
        <f>IF(ISBLANK('Rate Calculations'!$B181),"",'Rate Calculations'!$B181)</f>
        <v/>
      </c>
      <c r="S181" s="44">
        <f>IF(ISBLANK('Rate Calculations'!$U181),"",'Rate Calculations'!$U181)</f>
        <v>0</v>
      </c>
      <c r="T181" s="44">
        <f>IF(ISBLANK('Rate Calculations'!$V181),"",'Rate Calculations'!$V181)</f>
        <v>0</v>
      </c>
      <c r="U181" s="377">
        <f>IF(ISBLANK('Rate Calculations'!$H181),"",'Rate Calculations'!$H181)</f>
        <v>1.7500000000000002E-2</v>
      </c>
      <c r="V181" s="44">
        <f>IF(ISBLANK('Rate Calculations'!$W181),"",'Rate Calculations'!$W181)</f>
        <v>0</v>
      </c>
      <c r="W181" s="45">
        <f>IF(ISBLANK('Rate Calculations'!$J181),"",'Rate Calculations'!$J181)</f>
        <v>3.5000000000000003E-2</v>
      </c>
      <c r="X181" s="101">
        <f>IF(ISBLANK('Rate Calculations'!$X181),"",'Rate Calculations'!$X181)</f>
        <v>0</v>
      </c>
      <c r="Y181" s="101">
        <f>IF(ISBLANK('Rate Calculations'!$Y181),"",'Rate Calculations'!$Y181)</f>
        <v>0</v>
      </c>
      <c r="Z181" s="44">
        <f>IF(ISBLANK('Rate Calculations'!$Z181),"",'Rate Calculations'!$Z181)</f>
        <v>0</v>
      </c>
      <c r="AA181" s="44">
        <f>IF(ISBLANK('Rate Calculations'!$AA181),"",'Rate Calculations'!$AA181)</f>
        <v>0</v>
      </c>
      <c r="AB181" s="101">
        <f>IF(ISBLANK('Rate Calculations'!$AB181),"",'Rate Calculations'!$AB181)</f>
        <v>0</v>
      </c>
      <c r="AC181" s="163">
        <f>IF(ISBLANK('Rate Calculations'!$AC181),"",'Rate Calculations'!$AC181)</f>
        <v>0</v>
      </c>
      <c r="AD181" s="163">
        <f>IF(ISBLANK('Rate Calculations'!$AD181),"",'Rate Calculations'!$AD181)</f>
        <v>0</v>
      </c>
      <c r="AE181" s="44" t="e">
        <f>IF(ISBLANK('Rate Calculations'!$AE181),"",'Rate Calculations'!$AE181)</f>
        <v>#REF!</v>
      </c>
      <c r="AF181" s="160" t="e">
        <f>IF(ISBLANK('Rate Calculations'!$AF181),"",'Rate Calculations'!$AF181)</f>
        <v>#REF!</v>
      </c>
    </row>
    <row r="182" spans="1:32">
      <c r="A182" s="153" t="str">
        <f>IF(ISBLANK('Rate Calculations'!$A182),"",'Rate Calculations'!$A182)</f>
        <v xml:space="preserve"> </v>
      </c>
      <c r="B182" s="154" t="str">
        <f>IF(ISBLANK('Rate Calculations'!$B182),"",'Rate Calculations'!$B182)</f>
        <v/>
      </c>
      <c r="C182" s="44" t="str">
        <f>IF(ISBLANK('Rate Calculations'!$G182),"",'Rate Calculations'!$G182)</f>
        <v/>
      </c>
      <c r="D182" s="377">
        <f>IF(ISBLANK('Rate Calculations'!$H182),"",'Rate Calculations'!$H182)</f>
        <v>1.7500000000000002E-2</v>
      </c>
      <c r="E182" s="44">
        <f>IF(ISBLANK('Rate Calculations'!$I182),"",'Rate Calculations'!$I182)</f>
        <v>0</v>
      </c>
      <c r="F182" s="45">
        <f>IF(ISBLANK('Rate Calculations'!$J182),"",'Rate Calculations'!$J182)</f>
        <v>3.5000000000000003E-2</v>
      </c>
      <c r="G182" s="44">
        <f>IF(ISBLANK('Rate Calculations'!$K182),"",'Rate Calculations'!$K182)</f>
        <v>0</v>
      </c>
      <c r="H182" s="377">
        <f>IF(ISBLANK('Rate Calculations'!$L182),"",'Rate Calculations'!$L182)</f>
        <v>0</v>
      </c>
      <c r="I182" s="377">
        <f>IF(ISBLANK('Rate Calculations'!$M182),"",'Rate Calculations'!$M182)</f>
        <v>0</v>
      </c>
      <c r="J182" s="24">
        <f>IF(ISBLANK('Rate Calculations'!$N182),"",'Rate Calculations'!$N182)</f>
        <v>0</v>
      </c>
      <c r="K182" s="24">
        <f>IF(ISBLANK('Rate Calculations'!$O182),"",'Rate Calculations'!$O182)</f>
        <v>0</v>
      </c>
      <c r="L182" s="46">
        <f>IF(ISBLANK('Rate Calculations'!$P182),"",'Rate Calculations'!$P182)</f>
        <v>0</v>
      </c>
      <c r="M182" s="158">
        <f>IF(ISBLANK('Rate Calculations'!$Q182),"",'Rate Calculations'!$Q182)</f>
        <v>0</v>
      </c>
      <c r="N182" s="158">
        <f>IF(ISBLANK('Rate Calculations'!$R182),"",'Rate Calculations'!$R182)</f>
        <v>0</v>
      </c>
      <c r="O182" s="24" t="e">
        <f>IF(ISBLANK('Rate Calculations'!$S182),"",'Rate Calculations'!$S182)</f>
        <v>#REF!</v>
      </c>
      <c r="P182" s="27" t="e">
        <f>IF(ISBLANK('Rate Calculations'!$U182),"",'Rate Calculations'!$T182)</f>
        <v>#REF!</v>
      </c>
      <c r="Q182" s="153" t="str">
        <f>IF(ISBLANK('Rate Calculations'!$A182),"",'Rate Calculations'!$A182)</f>
        <v xml:space="preserve"> </v>
      </c>
      <c r="R182" s="154" t="str">
        <f>IF(ISBLANK('Rate Calculations'!$B182),"",'Rate Calculations'!$B182)</f>
        <v/>
      </c>
      <c r="S182" s="44">
        <f>IF(ISBLANK('Rate Calculations'!$U182),"",'Rate Calculations'!$U182)</f>
        <v>0</v>
      </c>
      <c r="T182" s="44">
        <f>IF(ISBLANK('Rate Calculations'!$V182),"",'Rate Calculations'!$V182)</f>
        <v>0</v>
      </c>
      <c r="U182" s="377">
        <f>IF(ISBLANK('Rate Calculations'!$H182),"",'Rate Calculations'!$H182)</f>
        <v>1.7500000000000002E-2</v>
      </c>
      <c r="V182" s="44">
        <f>IF(ISBLANK('Rate Calculations'!$W182),"",'Rate Calculations'!$W182)</f>
        <v>0</v>
      </c>
      <c r="W182" s="45">
        <f>IF(ISBLANK('Rate Calculations'!$J182),"",'Rate Calculations'!$J182)</f>
        <v>3.5000000000000003E-2</v>
      </c>
      <c r="X182" s="101">
        <f>IF(ISBLANK('Rate Calculations'!$X182),"",'Rate Calculations'!$X182)</f>
        <v>0</v>
      </c>
      <c r="Y182" s="101">
        <f>IF(ISBLANK('Rate Calculations'!$Y182),"",'Rate Calculations'!$Y182)</f>
        <v>0</v>
      </c>
      <c r="Z182" s="44">
        <f>IF(ISBLANK('Rate Calculations'!$Z182),"",'Rate Calculations'!$Z182)</f>
        <v>0</v>
      </c>
      <c r="AA182" s="44">
        <f>IF(ISBLANK('Rate Calculations'!$AA182),"",'Rate Calculations'!$AA182)</f>
        <v>0</v>
      </c>
      <c r="AB182" s="101">
        <f>IF(ISBLANK('Rate Calculations'!$AB182),"",'Rate Calculations'!$AB182)</f>
        <v>0</v>
      </c>
      <c r="AC182" s="163">
        <f>IF(ISBLANK('Rate Calculations'!$AC182),"",'Rate Calculations'!$AC182)</f>
        <v>0</v>
      </c>
      <c r="AD182" s="163">
        <f>IF(ISBLANK('Rate Calculations'!$AD182),"",'Rate Calculations'!$AD182)</f>
        <v>0</v>
      </c>
      <c r="AE182" s="44" t="e">
        <f>IF(ISBLANK('Rate Calculations'!$AE182),"",'Rate Calculations'!$AE182)</f>
        <v>#REF!</v>
      </c>
      <c r="AF182" s="160" t="e">
        <f>IF(ISBLANK('Rate Calculations'!$AF182),"",'Rate Calculations'!$AF182)</f>
        <v>#REF!</v>
      </c>
    </row>
    <row r="183" spans="1:32">
      <c r="A183" s="153" t="str">
        <f>IF(ISBLANK('Rate Calculations'!$A183),"",'Rate Calculations'!$A183)</f>
        <v xml:space="preserve"> </v>
      </c>
      <c r="B183" s="154" t="str">
        <f>IF(ISBLANK('Rate Calculations'!$B183),"",'Rate Calculations'!$B183)</f>
        <v/>
      </c>
      <c r="C183" s="44" t="str">
        <f>IF(ISBLANK('Rate Calculations'!$G183),"",'Rate Calculations'!$G183)</f>
        <v/>
      </c>
      <c r="D183" s="377">
        <f>IF(ISBLANK('Rate Calculations'!$H183),"",'Rate Calculations'!$H183)</f>
        <v>1.7500000000000002E-2</v>
      </c>
      <c r="E183" s="44">
        <f>IF(ISBLANK('Rate Calculations'!$I183),"",'Rate Calculations'!$I183)</f>
        <v>0</v>
      </c>
      <c r="F183" s="45">
        <f>IF(ISBLANK('Rate Calculations'!$J183),"",'Rate Calculations'!$J183)</f>
        <v>3.5000000000000003E-2</v>
      </c>
      <c r="G183" s="44">
        <f>IF(ISBLANK('Rate Calculations'!$K183),"",'Rate Calculations'!$K183)</f>
        <v>0</v>
      </c>
      <c r="H183" s="377">
        <f>IF(ISBLANK('Rate Calculations'!$L183),"",'Rate Calculations'!$L183)</f>
        <v>0</v>
      </c>
      <c r="I183" s="377">
        <f>IF(ISBLANK('Rate Calculations'!$M183),"",'Rate Calculations'!$M183)</f>
        <v>0</v>
      </c>
      <c r="J183" s="24">
        <f>IF(ISBLANK('Rate Calculations'!$N183),"",'Rate Calculations'!$N183)</f>
        <v>0</v>
      </c>
      <c r="K183" s="24">
        <f>IF(ISBLANK('Rate Calculations'!$O183),"",'Rate Calculations'!$O183)</f>
        <v>0</v>
      </c>
      <c r="L183" s="46">
        <f>IF(ISBLANK('Rate Calculations'!$P183),"",'Rate Calculations'!$P183)</f>
        <v>0</v>
      </c>
      <c r="M183" s="158">
        <f>IF(ISBLANK('Rate Calculations'!$Q183),"",'Rate Calculations'!$Q183)</f>
        <v>0</v>
      </c>
      <c r="N183" s="158">
        <f>IF(ISBLANK('Rate Calculations'!$R183),"",'Rate Calculations'!$R183)</f>
        <v>0</v>
      </c>
      <c r="O183" s="24" t="e">
        <f>IF(ISBLANK('Rate Calculations'!$S183),"",'Rate Calculations'!$S183)</f>
        <v>#REF!</v>
      </c>
      <c r="P183" s="27" t="e">
        <f>IF(ISBLANK('Rate Calculations'!$U183),"",'Rate Calculations'!$T183)</f>
        <v>#REF!</v>
      </c>
      <c r="Q183" s="153" t="str">
        <f>IF(ISBLANK('Rate Calculations'!$A183),"",'Rate Calculations'!$A183)</f>
        <v xml:space="preserve"> </v>
      </c>
      <c r="R183" s="154" t="str">
        <f>IF(ISBLANK('Rate Calculations'!$B183),"",'Rate Calculations'!$B183)</f>
        <v/>
      </c>
      <c r="S183" s="44">
        <f>IF(ISBLANK('Rate Calculations'!$U183),"",'Rate Calculations'!$U183)</f>
        <v>0</v>
      </c>
      <c r="T183" s="44">
        <f>IF(ISBLANK('Rate Calculations'!$V183),"",'Rate Calculations'!$V183)</f>
        <v>0</v>
      </c>
      <c r="U183" s="377">
        <f>IF(ISBLANK('Rate Calculations'!$H183),"",'Rate Calculations'!$H183)</f>
        <v>1.7500000000000002E-2</v>
      </c>
      <c r="V183" s="44">
        <f>IF(ISBLANK('Rate Calculations'!$W183),"",'Rate Calculations'!$W183)</f>
        <v>0</v>
      </c>
      <c r="W183" s="45">
        <f>IF(ISBLANK('Rate Calculations'!$J183),"",'Rate Calculations'!$J183)</f>
        <v>3.5000000000000003E-2</v>
      </c>
      <c r="X183" s="101">
        <f>IF(ISBLANK('Rate Calculations'!$X183),"",'Rate Calculations'!$X183)</f>
        <v>0</v>
      </c>
      <c r="Y183" s="101">
        <f>IF(ISBLANK('Rate Calculations'!$Y183),"",'Rate Calculations'!$Y183)</f>
        <v>0</v>
      </c>
      <c r="Z183" s="44">
        <f>IF(ISBLANK('Rate Calculations'!$Z183),"",'Rate Calculations'!$Z183)</f>
        <v>0</v>
      </c>
      <c r="AA183" s="44">
        <f>IF(ISBLANK('Rate Calculations'!$AA183),"",'Rate Calculations'!$AA183)</f>
        <v>0</v>
      </c>
      <c r="AB183" s="101">
        <f>IF(ISBLANK('Rate Calculations'!$AB183),"",'Rate Calculations'!$AB183)</f>
        <v>0</v>
      </c>
      <c r="AC183" s="163">
        <f>IF(ISBLANK('Rate Calculations'!$AC183),"",'Rate Calculations'!$AC183)</f>
        <v>0</v>
      </c>
      <c r="AD183" s="163">
        <f>IF(ISBLANK('Rate Calculations'!$AD183),"",'Rate Calculations'!$AD183)</f>
        <v>0</v>
      </c>
      <c r="AE183" s="44" t="e">
        <f>IF(ISBLANK('Rate Calculations'!$AE183),"",'Rate Calculations'!$AE183)</f>
        <v>#REF!</v>
      </c>
      <c r="AF183" s="160" t="e">
        <f>IF(ISBLANK('Rate Calculations'!$AF183),"",'Rate Calculations'!$AF183)</f>
        <v>#REF!</v>
      </c>
    </row>
    <row r="184" spans="1:32">
      <c r="A184" s="153" t="str">
        <f>IF(ISBLANK('Rate Calculations'!$A184),"",'Rate Calculations'!$A184)</f>
        <v xml:space="preserve"> </v>
      </c>
      <c r="B184" s="154" t="str">
        <f>IF(ISBLANK('Rate Calculations'!$B184),"",'Rate Calculations'!$B184)</f>
        <v/>
      </c>
      <c r="C184" s="44" t="str">
        <f>IF(ISBLANK('Rate Calculations'!$G184),"",'Rate Calculations'!$G184)</f>
        <v/>
      </c>
      <c r="D184" s="377">
        <f>IF(ISBLANK('Rate Calculations'!$H184),"",'Rate Calculations'!$H184)</f>
        <v>1.7500000000000002E-2</v>
      </c>
      <c r="E184" s="44">
        <f>IF(ISBLANK('Rate Calculations'!$I184),"",'Rate Calculations'!$I184)</f>
        <v>0</v>
      </c>
      <c r="F184" s="45">
        <f>IF(ISBLANK('Rate Calculations'!$J184),"",'Rate Calculations'!$J184)</f>
        <v>3.5000000000000003E-2</v>
      </c>
      <c r="G184" s="44">
        <f>IF(ISBLANK('Rate Calculations'!$K184),"",'Rate Calculations'!$K184)</f>
        <v>0</v>
      </c>
      <c r="H184" s="377">
        <f>IF(ISBLANK('Rate Calculations'!$L184),"",'Rate Calculations'!$L184)</f>
        <v>0</v>
      </c>
      <c r="I184" s="377">
        <f>IF(ISBLANK('Rate Calculations'!$M184),"",'Rate Calculations'!$M184)</f>
        <v>0</v>
      </c>
      <c r="J184" s="24">
        <f>IF(ISBLANK('Rate Calculations'!$N184),"",'Rate Calculations'!$N184)</f>
        <v>0</v>
      </c>
      <c r="K184" s="24">
        <f>IF(ISBLANK('Rate Calculations'!$O184),"",'Rate Calculations'!$O184)</f>
        <v>0</v>
      </c>
      <c r="L184" s="46">
        <f>IF(ISBLANK('Rate Calculations'!$P184),"",'Rate Calculations'!$P184)</f>
        <v>0</v>
      </c>
      <c r="M184" s="158">
        <f>IF(ISBLANK('Rate Calculations'!$Q184),"",'Rate Calculations'!$Q184)</f>
        <v>0</v>
      </c>
      <c r="N184" s="158">
        <f>IF(ISBLANK('Rate Calculations'!$R184),"",'Rate Calculations'!$R184)</f>
        <v>0</v>
      </c>
      <c r="O184" s="24" t="e">
        <f>IF(ISBLANK('Rate Calculations'!$S184),"",'Rate Calculations'!$S184)</f>
        <v>#REF!</v>
      </c>
      <c r="P184" s="27" t="e">
        <f>IF(ISBLANK('Rate Calculations'!$U184),"",'Rate Calculations'!$T184)</f>
        <v>#REF!</v>
      </c>
      <c r="Q184" s="153" t="str">
        <f>IF(ISBLANK('Rate Calculations'!$A184),"",'Rate Calculations'!$A184)</f>
        <v xml:space="preserve"> </v>
      </c>
      <c r="R184" s="154" t="str">
        <f>IF(ISBLANK('Rate Calculations'!$B184),"",'Rate Calculations'!$B184)</f>
        <v/>
      </c>
      <c r="S184" s="44">
        <f>IF(ISBLANK('Rate Calculations'!$U184),"",'Rate Calculations'!$U184)</f>
        <v>0</v>
      </c>
      <c r="T184" s="44">
        <f>IF(ISBLANK('Rate Calculations'!$V184),"",'Rate Calculations'!$V184)</f>
        <v>0</v>
      </c>
      <c r="U184" s="377">
        <f>IF(ISBLANK('Rate Calculations'!$H184),"",'Rate Calculations'!$H184)</f>
        <v>1.7500000000000002E-2</v>
      </c>
      <c r="V184" s="44">
        <f>IF(ISBLANK('Rate Calculations'!$W184),"",'Rate Calculations'!$W184)</f>
        <v>0</v>
      </c>
      <c r="W184" s="45">
        <f>IF(ISBLANK('Rate Calculations'!$J184),"",'Rate Calculations'!$J184)</f>
        <v>3.5000000000000003E-2</v>
      </c>
      <c r="X184" s="101">
        <f>IF(ISBLANK('Rate Calculations'!$X184),"",'Rate Calculations'!$X184)</f>
        <v>0</v>
      </c>
      <c r="Y184" s="101">
        <f>IF(ISBLANK('Rate Calculations'!$Y184),"",'Rate Calculations'!$Y184)</f>
        <v>0</v>
      </c>
      <c r="Z184" s="44">
        <f>IF(ISBLANK('Rate Calculations'!$Z184),"",'Rate Calculations'!$Z184)</f>
        <v>0</v>
      </c>
      <c r="AA184" s="44">
        <f>IF(ISBLANK('Rate Calculations'!$AA184),"",'Rate Calculations'!$AA184)</f>
        <v>0</v>
      </c>
      <c r="AB184" s="101">
        <f>IF(ISBLANK('Rate Calculations'!$AB184),"",'Rate Calculations'!$AB184)</f>
        <v>0</v>
      </c>
      <c r="AC184" s="163">
        <f>IF(ISBLANK('Rate Calculations'!$AC184),"",'Rate Calculations'!$AC184)</f>
        <v>0</v>
      </c>
      <c r="AD184" s="163">
        <f>IF(ISBLANK('Rate Calculations'!$AD184),"",'Rate Calculations'!$AD184)</f>
        <v>0</v>
      </c>
      <c r="AE184" s="44" t="e">
        <f>IF(ISBLANK('Rate Calculations'!$AE184),"",'Rate Calculations'!$AE184)</f>
        <v>#REF!</v>
      </c>
      <c r="AF184" s="160" t="e">
        <f>IF(ISBLANK('Rate Calculations'!$AF184),"",'Rate Calculations'!$AF184)</f>
        <v>#REF!</v>
      </c>
    </row>
    <row r="185" spans="1:32">
      <c r="A185" s="153" t="str">
        <f>IF(ISBLANK('Rate Calculations'!$A185),"",'Rate Calculations'!$A185)</f>
        <v xml:space="preserve"> </v>
      </c>
      <c r="B185" s="154" t="str">
        <f>IF(ISBLANK('Rate Calculations'!$B185),"",'Rate Calculations'!$B185)</f>
        <v/>
      </c>
      <c r="C185" s="44" t="str">
        <f>IF(ISBLANK('Rate Calculations'!$G185),"",'Rate Calculations'!$G185)</f>
        <v/>
      </c>
      <c r="D185" s="377">
        <f>IF(ISBLANK('Rate Calculations'!$H185),"",'Rate Calculations'!$H185)</f>
        <v>1.7500000000000002E-2</v>
      </c>
      <c r="E185" s="44">
        <f>IF(ISBLANK('Rate Calculations'!$I185),"",'Rate Calculations'!$I185)</f>
        <v>0</v>
      </c>
      <c r="F185" s="45">
        <f>IF(ISBLANK('Rate Calculations'!$J185),"",'Rate Calculations'!$J185)</f>
        <v>3.5000000000000003E-2</v>
      </c>
      <c r="G185" s="44">
        <f>IF(ISBLANK('Rate Calculations'!$K185),"",'Rate Calculations'!$K185)</f>
        <v>0</v>
      </c>
      <c r="H185" s="377">
        <f>IF(ISBLANK('Rate Calculations'!$L185),"",'Rate Calculations'!$L185)</f>
        <v>0</v>
      </c>
      <c r="I185" s="377">
        <f>IF(ISBLANK('Rate Calculations'!$M185),"",'Rate Calculations'!$M185)</f>
        <v>0</v>
      </c>
      <c r="J185" s="24">
        <f>IF(ISBLANK('Rate Calculations'!$N185),"",'Rate Calculations'!$N185)</f>
        <v>0</v>
      </c>
      <c r="K185" s="24">
        <f>IF(ISBLANK('Rate Calculations'!$O185),"",'Rate Calculations'!$O185)</f>
        <v>0</v>
      </c>
      <c r="L185" s="46">
        <f>IF(ISBLANK('Rate Calculations'!$P185),"",'Rate Calculations'!$P185)</f>
        <v>0</v>
      </c>
      <c r="M185" s="158">
        <f>IF(ISBLANK('Rate Calculations'!$Q185),"",'Rate Calculations'!$Q185)</f>
        <v>0</v>
      </c>
      <c r="N185" s="158">
        <f>IF(ISBLANK('Rate Calculations'!$R185),"",'Rate Calculations'!$R185)</f>
        <v>0</v>
      </c>
      <c r="O185" s="24" t="e">
        <f>IF(ISBLANK('Rate Calculations'!$S185),"",'Rate Calculations'!$S185)</f>
        <v>#REF!</v>
      </c>
      <c r="P185" s="27" t="e">
        <f>IF(ISBLANK('Rate Calculations'!$U185),"",'Rate Calculations'!$T185)</f>
        <v>#REF!</v>
      </c>
      <c r="Q185" s="153" t="str">
        <f>IF(ISBLANK('Rate Calculations'!$A185),"",'Rate Calculations'!$A185)</f>
        <v xml:space="preserve"> </v>
      </c>
      <c r="R185" s="154" t="str">
        <f>IF(ISBLANK('Rate Calculations'!$B185),"",'Rate Calculations'!$B185)</f>
        <v/>
      </c>
      <c r="S185" s="44">
        <f>IF(ISBLANK('Rate Calculations'!$U185),"",'Rate Calculations'!$U185)</f>
        <v>0</v>
      </c>
      <c r="T185" s="44">
        <f>IF(ISBLANK('Rate Calculations'!$V185),"",'Rate Calculations'!$V185)</f>
        <v>0</v>
      </c>
      <c r="U185" s="377">
        <f>IF(ISBLANK('Rate Calculations'!$H185),"",'Rate Calculations'!$H185)</f>
        <v>1.7500000000000002E-2</v>
      </c>
      <c r="V185" s="44">
        <f>IF(ISBLANK('Rate Calculations'!$W185),"",'Rate Calculations'!$W185)</f>
        <v>0</v>
      </c>
      <c r="W185" s="45">
        <f>IF(ISBLANK('Rate Calculations'!$J185),"",'Rate Calculations'!$J185)</f>
        <v>3.5000000000000003E-2</v>
      </c>
      <c r="X185" s="101">
        <f>IF(ISBLANK('Rate Calculations'!$X185),"",'Rate Calculations'!$X185)</f>
        <v>0</v>
      </c>
      <c r="Y185" s="101">
        <f>IF(ISBLANK('Rate Calculations'!$Y185),"",'Rate Calculations'!$Y185)</f>
        <v>0</v>
      </c>
      <c r="Z185" s="44">
        <f>IF(ISBLANK('Rate Calculations'!$Z185),"",'Rate Calculations'!$Z185)</f>
        <v>0</v>
      </c>
      <c r="AA185" s="44">
        <f>IF(ISBLANK('Rate Calculations'!$AA185),"",'Rate Calculations'!$AA185)</f>
        <v>0</v>
      </c>
      <c r="AB185" s="101">
        <f>IF(ISBLANK('Rate Calculations'!$AB185),"",'Rate Calculations'!$AB185)</f>
        <v>0</v>
      </c>
      <c r="AC185" s="163">
        <f>IF(ISBLANK('Rate Calculations'!$AC185),"",'Rate Calculations'!$AC185)</f>
        <v>0</v>
      </c>
      <c r="AD185" s="163">
        <f>IF(ISBLANK('Rate Calculations'!$AD185),"",'Rate Calculations'!$AD185)</f>
        <v>0</v>
      </c>
      <c r="AE185" s="44" t="e">
        <f>IF(ISBLANK('Rate Calculations'!$AE185),"",'Rate Calculations'!$AE185)</f>
        <v>#REF!</v>
      </c>
      <c r="AF185" s="160" t="e">
        <f>IF(ISBLANK('Rate Calculations'!$AF185),"",'Rate Calculations'!$AF185)</f>
        <v>#REF!</v>
      </c>
    </row>
    <row r="186" spans="1:32">
      <c r="A186" s="153" t="str">
        <f>IF(ISBLANK('Rate Calculations'!$A186),"",'Rate Calculations'!$A186)</f>
        <v xml:space="preserve"> </v>
      </c>
      <c r="B186" s="154" t="str">
        <f>IF(ISBLANK('Rate Calculations'!$B186),"",'Rate Calculations'!$B186)</f>
        <v/>
      </c>
      <c r="C186" s="44" t="str">
        <f>IF(ISBLANK('Rate Calculations'!$G186),"",'Rate Calculations'!$G186)</f>
        <v/>
      </c>
      <c r="D186" s="377">
        <f>IF(ISBLANK('Rate Calculations'!$H186),"",'Rate Calculations'!$H186)</f>
        <v>1.7500000000000002E-2</v>
      </c>
      <c r="E186" s="44">
        <f>IF(ISBLANK('Rate Calculations'!$I186),"",'Rate Calculations'!$I186)</f>
        <v>0</v>
      </c>
      <c r="F186" s="45">
        <f>IF(ISBLANK('Rate Calculations'!$J186),"",'Rate Calculations'!$J186)</f>
        <v>3.5000000000000003E-2</v>
      </c>
      <c r="G186" s="44">
        <f>IF(ISBLANK('Rate Calculations'!$K186),"",'Rate Calculations'!$K186)</f>
        <v>0</v>
      </c>
      <c r="H186" s="377">
        <f>IF(ISBLANK('Rate Calculations'!$L186),"",'Rate Calculations'!$L186)</f>
        <v>0</v>
      </c>
      <c r="I186" s="377">
        <f>IF(ISBLANK('Rate Calculations'!$M186),"",'Rate Calculations'!$M186)</f>
        <v>0</v>
      </c>
      <c r="J186" s="24">
        <f>IF(ISBLANK('Rate Calculations'!$N186),"",'Rate Calculations'!$N186)</f>
        <v>0</v>
      </c>
      <c r="K186" s="24">
        <f>IF(ISBLANK('Rate Calculations'!$O186),"",'Rate Calculations'!$O186)</f>
        <v>0</v>
      </c>
      <c r="L186" s="46">
        <f>IF(ISBLANK('Rate Calculations'!$P186),"",'Rate Calculations'!$P186)</f>
        <v>0</v>
      </c>
      <c r="M186" s="158">
        <f>IF(ISBLANK('Rate Calculations'!$Q186),"",'Rate Calculations'!$Q186)</f>
        <v>0</v>
      </c>
      <c r="N186" s="158">
        <f>IF(ISBLANK('Rate Calculations'!$R186),"",'Rate Calculations'!$R186)</f>
        <v>0</v>
      </c>
      <c r="O186" s="24" t="e">
        <f>IF(ISBLANK('Rate Calculations'!$S186),"",'Rate Calculations'!$S186)</f>
        <v>#REF!</v>
      </c>
      <c r="P186" s="27" t="e">
        <f>IF(ISBLANK('Rate Calculations'!$U186),"",'Rate Calculations'!$T186)</f>
        <v>#REF!</v>
      </c>
      <c r="Q186" s="153" t="str">
        <f>IF(ISBLANK('Rate Calculations'!$A186),"",'Rate Calculations'!$A186)</f>
        <v xml:space="preserve"> </v>
      </c>
      <c r="R186" s="154" t="str">
        <f>IF(ISBLANK('Rate Calculations'!$B186),"",'Rate Calculations'!$B186)</f>
        <v/>
      </c>
      <c r="S186" s="44">
        <f>IF(ISBLANK('Rate Calculations'!$U186),"",'Rate Calculations'!$U186)</f>
        <v>0</v>
      </c>
      <c r="T186" s="44">
        <f>IF(ISBLANK('Rate Calculations'!$V186),"",'Rate Calculations'!$V186)</f>
        <v>0</v>
      </c>
      <c r="U186" s="377">
        <f>IF(ISBLANK('Rate Calculations'!$H186),"",'Rate Calculations'!$H186)</f>
        <v>1.7500000000000002E-2</v>
      </c>
      <c r="V186" s="44">
        <f>IF(ISBLANK('Rate Calculations'!$W186),"",'Rate Calculations'!$W186)</f>
        <v>0</v>
      </c>
      <c r="W186" s="45">
        <f>IF(ISBLANK('Rate Calculations'!$J186),"",'Rate Calculations'!$J186)</f>
        <v>3.5000000000000003E-2</v>
      </c>
      <c r="X186" s="101">
        <f>IF(ISBLANK('Rate Calculations'!$X186),"",'Rate Calculations'!$X186)</f>
        <v>0</v>
      </c>
      <c r="Y186" s="101">
        <f>IF(ISBLANK('Rate Calculations'!$Y186),"",'Rate Calculations'!$Y186)</f>
        <v>0</v>
      </c>
      <c r="Z186" s="44">
        <f>IF(ISBLANK('Rate Calculations'!$Z186),"",'Rate Calculations'!$Z186)</f>
        <v>0</v>
      </c>
      <c r="AA186" s="44">
        <f>IF(ISBLANK('Rate Calculations'!$AA186),"",'Rate Calculations'!$AA186)</f>
        <v>0</v>
      </c>
      <c r="AB186" s="101">
        <f>IF(ISBLANK('Rate Calculations'!$AB186),"",'Rate Calculations'!$AB186)</f>
        <v>0</v>
      </c>
      <c r="AC186" s="163">
        <f>IF(ISBLANK('Rate Calculations'!$AC186),"",'Rate Calculations'!$AC186)</f>
        <v>0</v>
      </c>
      <c r="AD186" s="163">
        <f>IF(ISBLANK('Rate Calculations'!$AD186),"",'Rate Calculations'!$AD186)</f>
        <v>0</v>
      </c>
      <c r="AE186" s="44" t="e">
        <f>IF(ISBLANK('Rate Calculations'!$AE186),"",'Rate Calculations'!$AE186)</f>
        <v>#REF!</v>
      </c>
      <c r="AF186" s="160" t="e">
        <f>IF(ISBLANK('Rate Calculations'!$AF186),"",'Rate Calculations'!$AF186)</f>
        <v>#REF!</v>
      </c>
    </row>
    <row r="187" spans="1:32">
      <c r="A187" s="153" t="str">
        <f>IF(ISBLANK('Rate Calculations'!$A187),"",'Rate Calculations'!$A187)</f>
        <v xml:space="preserve"> </v>
      </c>
      <c r="B187" s="154" t="str">
        <f>IF(ISBLANK('Rate Calculations'!$B187),"",'Rate Calculations'!$B187)</f>
        <v/>
      </c>
      <c r="C187" s="44" t="str">
        <f>IF(ISBLANK('Rate Calculations'!$G187),"",'Rate Calculations'!$G187)</f>
        <v/>
      </c>
      <c r="D187" s="377">
        <f>IF(ISBLANK('Rate Calculations'!$H187),"",'Rate Calculations'!$H187)</f>
        <v>1.7500000000000002E-2</v>
      </c>
      <c r="E187" s="44">
        <f>IF(ISBLANK('Rate Calculations'!$I187),"",'Rate Calculations'!$I187)</f>
        <v>0</v>
      </c>
      <c r="F187" s="45">
        <f>IF(ISBLANK('Rate Calculations'!$J187),"",'Rate Calculations'!$J187)</f>
        <v>3.5000000000000003E-2</v>
      </c>
      <c r="G187" s="44">
        <f>IF(ISBLANK('Rate Calculations'!$K187),"",'Rate Calculations'!$K187)</f>
        <v>0</v>
      </c>
      <c r="H187" s="377">
        <f>IF(ISBLANK('Rate Calculations'!$L187),"",'Rate Calculations'!$L187)</f>
        <v>0</v>
      </c>
      <c r="I187" s="377">
        <f>IF(ISBLANK('Rate Calculations'!$M187),"",'Rate Calculations'!$M187)</f>
        <v>0</v>
      </c>
      <c r="J187" s="24">
        <f>IF(ISBLANK('Rate Calculations'!$N187),"",'Rate Calculations'!$N187)</f>
        <v>0</v>
      </c>
      <c r="K187" s="24">
        <f>IF(ISBLANK('Rate Calculations'!$O187),"",'Rate Calculations'!$O187)</f>
        <v>0</v>
      </c>
      <c r="L187" s="46">
        <f>IF(ISBLANK('Rate Calculations'!$P187),"",'Rate Calculations'!$P187)</f>
        <v>0</v>
      </c>
      <c r="M187" s="158">
        <f>IF(ISBLANK('Rate Calculations'!$Q187),"",'Rate Calculations'!$Q187)</f>
        <v>0</v>
      </c>
      <c r="N187" s="158">
        <f>IF(ISBLANK('Rate Calculations'!$R187),"",'Rate Calculations'!$R187)</f>
        <v>0</v>
      </c>
      <c r="O187" s="24" t="e">
        <f>IF(ISBLANK('Rate Calculations'!$S187),"",'Rate Calculations'!$S187)</f>
        <v>#REF!</v>
      </c>
      <c r="P187" s="27" t="e">
        <f>IF(ISBLANK('Rate Calculations'!$U187),"",'Rate Calculations'!$T187)</f>
        <v>#REF!</v>
      </c>
      <c r="Q187" s="153" t="str">
        <f>IF(ISBLANK('Rate Calculations'!$A187),"",'Rate Calculations'!$A187)</f>
        <v xml:space="preserve"> </v>
      </c>
      <c r="R187" s="154" t="str">
        <f>IF(ISBLANK('Rate Calculations'!$B187),"",'Rate Calculations'!$B187)</f>
        <v/>
      </c>
      <c r="S187" s="44">
        <f>IF(ISBLANK('Rate Calculations'!$U187),"",'Rate Calculations'!$U187)</f>
        <v>0</v>
      </c>
      <c r="T187" s="44">
        <f>IF(ISBLANK('Rate Calculations'!$V187),"",'Rate Calculations'!$V187)</f>
        <v>0</v>
      </c>
      <c r="U187" s="377">
        <f>IF(ISBLANK('Rate Calculations'!$H187),"",'Rate Calculations'!$H187)</f>
        <v>1.7500000000000002E-2</v>
      </c>
      <c r="V187" s="44">
        <f>IF(ISBLANK('Rate Calculations'!$W187),"",'Rate Calculations'!$W187)</f>
        <v>0</v>
      </c>
      <c r="W187" s="45">
        <f>IF(ISBLANK('Rate Calculations'!$J187),"",'Rate Calculations'!$J187)</f>
        <v>3.5000000000000003E-2</v>
      </c>
      <c r="X187" s="101">
        <f>IF(ISBLANK('Rate Calculations'!$X187),"",'Rate Calculations'!$X187)</f>
        <v>0</v>
      </c>
      <c r="Y187" s="101">
        <f>IF(ISBLANK('Rate Calculations'!$Y187),"",'Rate Calculations'!$Y187)</f>
        <v>0</v>
      </c>
      <c r="Z187" s="44">
        <f>IF(ISBLANK('Rate Calculations'!$Z187),"",'Rate Calculations'!$Z187)</f>
        <v>0</v>
      </c>
      <c r="AA187" s="44">
        <f>IF(ISBLANK('Rate Calculations'!$AA187),"",'Rate Calculations'!$AA187)</f>
        <v>0</v>
      </c>
      <c r="AB187" s="101">
        <f>IF(ISBLANK('Rate Calculations'!$AB187),"",'Rate Calculations'!$AB187)</f>
        <v>0</v>
      </c>
      <c r="AC187" s="163">
        <f>IF(ISBLANK('Rate Calculations'!$AC187),"",'Rate Calculations'!$AC187)</f>
        <v>0</v>
      </c>
      <c r="AD187" s="163">
        <f>IF(ISBLANK('Rate Calculations'!$AD187),"",'Rate Calculations'!$AD187)</f>
        <v>0</v>
      </c>
      <c r="AE187" s="44" t="e">
        <f>IF(ISBLANK('Rate Calculations'!$AE187),"",'Rate Calculations'!$AE187)</f>
        <v>#REF!</v>
      </c>
      <c r="AF187" s="160" t="e">
        <f>IF(ISBLANK('Rate Calculations'!$AF187),"",'Rate Calculations'!$AF187)</f>
        <v>#REF!</v>
      </c>
    </row>
    <row r="188" spans="1:32">
      <c r="A188" s="153" t="str">
        <f>IF(ISBLANK('Rate Calculations'!$A188),"",'Rate Calculations'!$A188)</f>
        <v xml:space="preserve"> </v>
      </c>
      <c r="B188" s="154" t="str">
        <f>IF(ISBLANK('Rate Calculations'!$B188),"",'Rate Calculations'!$B188)</f>
        <v/>
      </c>
      <c r="C188" s="44" t="str">
        <f>IF(ISBLANK('Rate Calculations'!$G188),"",'Rate Calculations'!$G188)</f>
        <v/>
      </c>
      <c r="D188" s="377">
        <f>IF(ISBLANK('Rate Calculations'!$H188),"",'Rate Calculations'!$H188)</f>
        <v>1.7500000000000002E-2</v>
      </c>
      <c r="E188" s="44">
        <f>IF(ISBLANK('Rate Calculations'!$I188),"",'Rate Calculations'!$I188)</f>
        <v>0</v>
      </c>
      <c r="F188" s="45">
        <f>IF(ISBLANK('Rate Calculations'!$J188),"",'Rate Calculations'!$J188)</f>
        <v>3.5000000000000003E-2</v>
      </c>
      <c r="G188" s="44">
        <f>IF(ISBLANK('Rate Calculations'!$K188),"",'Rate Calculations'!$K188)</f>
        <v>0</v>
      </c>
      <c r="H188" s="377">
        <f>IF(ISBLANK('Rate Calculations'!$L188),"",'Rate Calculations'!$L188)</f>
        <v>0</v>
      </c>
      <c r="I188" s="377">
        <f>IF(ISBLANK('Rate Calculations'!$M188),"",'Rate Calculations'!$M188)</f>
        <v>0</v>
      </c>
      <c r="J188" s="24">
        <f>IF(ISBLANK('Rate Calculations'!$N188),"",'Rate Calculations'!$N188)</f>
        <v>0</v>
      </c>
      <c r="K188" s="24">
        <f>IF(ISBLANK('Rate Calculations'!$O188),"",'Rate Calculations'!$O188)</f>
        <v>0</v>
      </c>
      <c r="L188" s="46">
        <f>IF(ISBLANK('Rate Calculations'!$P188),"",'Rate Calculations'!$P188)</f>
        <v>0</v>
      </c>
      <c r="M188" s="158">
        <f>IF(ISBLANK('Rate Calculations'!$Q188),"",'Rate Calculations'!$Q188)</f>
        <v>0</v>
      </c>
      <c r="N188" s="158">
        <f>IF(ISBLANK('Rate Calculations'!$R188),"",'Rate Calculations'!$R188)</f>
        <v>0</v>
      </c>
      <c r="O188" s="24" t="e">
        <f>IF(ISBLANK('Rate Calculations'!$S188),"",'Rate Calculations'!$S188)</f>
        <v>#REF!</v>
      </c>
      <c r="P188" s="27" t="e">
        <f>IF(ISBLANK('Rate Calculations'!$U188),"",'Rate Calculations'!$T188)</f>
        <v>#REF!</v>
      </c>
      <c r="Q188" s="153" t="str">
        <f>IF(ISBLANK('Rate Calculations'!$A188),"",'Rate Calculations'!$A188)</f>
        <v xml:space="preserve"> </v>
      </c>
      <c r="R188" s="154" t="str">
        <f>IF(ISBLANK('Rate Calculations'!$B188),"",'Rate Calculations'!$B188)</f>
        <v/>
      </c>
      <c r="S188" s="44">
        <f>IF(ISBLANK('Rate Calculations'!$U188),"",'Rate Calculations'!$U188)</f>
        <v>0</v>
      </c>
      <c r="T188" s="44">
        <f>IF(ISBLANK('Rate Calculations'!$V188),"",'Rate Calculations'!$V188)</f>
        <v>0</v>
      </c>
      <c r="U188" s="377">
        <f>IF(ISBLANK('Rate Calculations'!$H188),"",'Rate Calculations'!$H188)</f>
        <v>1.7500000000000002E-2</v>
      </c>
      <c r="V188" s="44">
        <f>IF(ISBLANK('Rate Calculations'!$W188),"",'Rate Calculations'!$W188)</f>
        <v>0</v>
      </c>
      <c r="W188" s="45">
        <f>IF(ISBLANK('Rate Calculations'!$J188),"",'Rate Calculations'!$J188)</f>
        <v>3.5000000000000003E-2</v>
      </c>
      <c r="X188" s="101">
        <f>IF(ISBLANK('Rate Calculations'!$X188),"",'Rate Calculations'!$X188)</f>
        <v>0</v>
      </c>
      <c r="Y188" s="101">
        <f>IF(ISBLANK('Rate Calculations'!$Y188),"",'Rate Calculations'!$Y188)</f>
        <v>0</v>
      </c>
      <c r="Z188" s="44">
        <f>IF(ISBLANK('Rate Calculations'!$Z188),"",'Rate Calculations'!$Z188)</f>
        <v>0</v>
      </c>
      <c r="AA188" s="44">
        <f>IF(ISBLANK('Rate Calculations'!$AA188),"",'Rate Calculations'!$AA188)</f>
        <v>0</v>
      </c>
      <c r="AB188" s="101">
        <f>IF(ISBLANK('Rate Calculations'!$AB188),"",'Rate Calculations'!$AB188)</f>
        <v>0</v>
      </c>
      <c r="AC188" s="163">
        <f>IF(ISBLANK('Rate Calculations'!$AC188),"",'Rate Calculations'!$AC188)</f>
        <v>0</v>
      </c>
      <c r="AD188" s="163">
        <f>IF(ISBLANK('Rate Calculations'!$AD188),"",'Rate Calculations'!$AD188)</f>
        <v>0</v>
      </c>
      <c r="AE188" s="44" t="e">
        <f>IF(ISBLANK('Rate Calculations'!$AE188),"",'Rate Calculations'!$AE188)</f>
        <v>#REF!</v>
      </c>
      <c r="AF188" s="160" t="e">
        <f>IF(ISBLANK('Rate Calculations'!$AF188),"",'Rate Calculations'!$AF188)</f>
        <v>#REF!</v>
      </c>
    </row>
    <row r="189" spans="1:32">
      <c r="A189" s="153" t="str">
        <f>IF(ISBLANK('Rate Calculations'!$A189),"",'Rate Calculations'!$A189)</f>
        <v xml:space="preserve"> </v>
      </c>
      <c r="B189" s="154" t="str">
        <f>IF(ISBLANK('Rate Calculations'!$B189),"",'Rate Calculations'!$B189)</f>
        <v/>
      </c>
      <c r="C189" s="44" t="str">
        <f>IF(ISBLANK('Rate Calculations'!$G189),"",'Rate Calculations'!$G189)</f>
        <v/>
      </c>
      <c r="D189" s="377">
        <f>IF(ISBLANK('Rate Calculations'!$H189),"",'Rate Calculations'!$H189)</f>
        <v>1.7500000000000002E-2</v>
      </c>
      <c r="E189" s="44">
        <f>IF(ISBLANK('Rate Calculations'!$I189),"",'Rate Calculations'!$I189)</f>
        <v>0</v>
      </c>
      <c r="F189" s="45">
        <f>IF(ISBLANK('Rate Calculations'!$J189),"",'Rate Calculations'!$J189)</f>
        <v>3.5000000000000003E-2</v>
      </c>
      <c r="G189" s="44">
        <f>IF(ISBLANK('Rate Calculations'!$K189),"",'Rate Calculations'!$K189)</f>
        <v>0</v>
      </c>
      <c r="H189" s="377">
        <f>IF(ISBLANK('Rate Calculations'!$L189),"",'Rate Calculations'!$L189)</f>
        <v>0</v>
      </c>
      <c r="I189" s="377">
        <f>IF(ISBLANK('Rate Calculations'!$M189),"",'Rate Calculations'!$M189)</f>
        <v>0</v>
      </c>
      <c r="J189" s="24">
        <f>IF(ISBLANK('Rate Calculations'!$N189),"",'Rate Calculations'!$N189)</f>
        <v>0</v>
      </c>
      <c r="K189" s="24">
        <f>IF(ISBLANK('Rate Calculations'!$O189),"",'Rate Calculations'!$O189)</f>
        <v>0</v>
      </c>
      <c r="L189" s="46">
        <f>IF(ISBLANK('Rate Calculations'!$P189),"",'Rate Calculations'!$P189)</f>
        <v>0</v>
      </c>
      <c r="M189" s="158">
        <f>IF(ISBLANK('Rate Calculations'!$Q189),"",'Rate Calculations'!$Q189)</f>
        <v>0</v>
      </c>
      <c r="N189" s="158">
        <f>IF(ISBLANK('Rate Calculations'!$R189),"",'Rate Calculations'!$R189)</f>
        <v>0</v>
      </c>
      <c r="O189" s="24" t="e">
        <f>IF(ISBLANK('Rate Calculations'!$S189),"",'Rate Calculations'!$S189)</f>
        <v>#REF!</v>
      </c>
      <c r="P189" s="27" t="e">
        <f>IF(ISBLANK('Rate Calculations'!$U189),"",'Rate Calculations'!$T189)</f>
        <v>#REF!</v>
      </c>
      <c r="Q189" s="153" t="str">
        <f>IF(ISBLANK('Rate Calculations'!$A189),"",'Rate Calculations'!$A189)</f>
        <v xml:space="preserve"> </v>
      </c>
      <c r="R189" s="154" t="str">
        <f>IF(ISBLANK('Rate Calculations'!$B189),"",'Rate Calculations'!$B189)</f>
        <v/>
      </c>
      <c r="S189" s="44">
        <f>IF(ISBLANK('Rate Calculations'!$U189),"",'Rate Calculations'!$U189)</f>
        <v>0</v>
      </c>
      <c r="T189" s="44">
        <f>IF(ISBLANK('Rate Calculations'!$V189),"",'Rate Calculations'!$V189)</f>
        <v>0</v>
      </c>
      <c r="U189" s="377">
        <f>IF(ISBLANK('Rate Calculations'!$H189),"",'Rate Calculations'!$H189)</f>
        <v>1.7500000000000002E-2</v>
      </c>
      <c r="V189" s="44">
        <f>IF(ISBLANK('Rate Calculations'!$W189),"",'Rate Calculations'!$W189)</f>
        <v>0</v>
      </c>
      <c r="W189" s="45">
        <f>IF(ISBLANK('Rate Calculations'!$J189),"",'Rate Calculations'!$J189)</f>
        <v>3.5000000000000003E-2</v>
      </c>
      <c r="X189" s="101">
        <f>IF(ISBLANK('Rate Calculations'!$X189),"",'Rate Calculations'!$X189)</f>
        <v>0</v>
      </c>
      <c r="Y189" s="101">
        <f>IF(ISBLANK('Rate Calculations'!$Y189),"",'Rate Calculations'!$Y189)</f>
        <v>0</v>
      </c>
      <c r="Z189" s="44">
        <f>IF(ISBLANK('Rate Calculations'!$Z189),"",'Rate Calculations'!$Z189)</f>
        <v>0</v>
      </c>
      <c r="AA189" s="44">
        <f>IF(ISBLANK('Rate Calculations'!$AA189),"",'Rate Calculations'!$AA189)</f>
        <v>0</v>
      </c>
      <c r="AB189" s="101">
        <f>IF(ISBLANK('Rate Calculations'!$AB189),"",'Rate Calculations'!$AB189)</f>
        <v>0</v>
      </c>
      <c r="AC189" s="163">
        <f>IF(ISBLANK('Rate Calculations'!$AC189),"",'Rate Calculations'!$AC189)</f>
        <v>0</v>
      </c>
      <c r="AD189" s="163">
        <f>IF(ISBLANK('Rate Calculations'!$AD189),"",'Rate Calculations'!$AD189)</f>
        <v>0</v>
      </c>
      <c r="AE189" s="44" t="e">
        <f>IF(ISBLANK('Rate Calculations'!$AE189),"",'Rate Calculations'!$AE189)</f>
        <v>#REF!</v>
      </c>
      <c r="AF189" s="160" t="e">
        <f>IF(ISBLANK('Rate Calculations'!$AF189),"",'Rate Calculations'!$AF189)</f>
        <v>#REF!</v>
      </c>
    </row>
    <row r="190" spans="1:32">
      <c r="A190" s="153" t="str">
        <f>IF(ISBLANK('Rate Calculations'!$A190),"",'Rate Calculations'!$A190)</f>
        <v xml:space="preserve"> </v>
      </c>
      <c r="B190" s="154" t="str">
        <f>IF(ISBLANK('Rate Calculations'!$B190),"",'Rate Calculations'!$B190)</f>
        <v/>
      </c>
      <c r="C190" s="44" t="str">
        <f>IF(ISBLANK('Rate Calculations'!$G190),"",'Rate Calculations'!$G190)</f>
        <v/>
      </c>
      <c r="D190" s="377">
        <f>IF(ISBLANK('Rate Calculations'!$H190),"",'Rate Calculations'!$H190)</f>
        <v>1.7500000000000002E-2</v>
      </c>
      <c r="E190" s="44">
        <f>IF(ISBLANK('Rate Calculations'!$I190),"",'Rate Calculations'!$I190)</f>
        <v>0</v>
      </c>
      <c r="F190" s="45">
        <f>IF(ISBLANK('Rate Calculations'!$J190),"",'Rate Calculations'!$J190)</f>
        <v>3.5000000000000003E-2</v>
      </c>
      <c r="G190" s="44">
        <f>IF(ISBLANK('Rate Calculations'!$K190),"",'Rate Calculations'!$K190)</f>
        <v>0</v>
      </c>
      <c r="H190" s="377">
        <f>IF(ISBLANK('Rate Calculations'!$L190),"",'Rate Calculations'!$L190)</f>
        <v>0</v>
      </c>
      <c r="I190" s="377">
        <f>IF(ISBLANK('Rate Calculations'!$M190),"",'Rate Calculations'!$M190)</f>
        <v>0</v>
      </c>
      <c r="J190" s="24">
        <f>IF(ISBLANK('Rate Calculations'!$N190),"",'Rate Calculations'!$N190)</f>
        <v>0</v>
      </c>
      <c r="K190" s="24">
        <f>IF(ISBLANK('Rate Calculations'!$O190),"",'Rate Calculations'!$O190)</f>
        <v>0</v>
      </c>
      <c r="L190" s="46">
        <f>IF(ISBLANK('Rate Calculations'!$P190),"",'Rate Calculations'!$P190)</f>
        <v>0</v>
      </c>
      <c r="M190" s="158">
        <f>IF(ISBLANK('Rate Calculations'!$Q190),"",'Rate Calculations'!$Q190)</f>
        <v>0</v>
      </c>
      <c r="N190" s="158">
        <f>IF(ISBLANK('Rate Calculations'!$R190),"",'Rate Calculations'!$R190)</f>
        <v>0</v>
      </c>
      <c r="O190" s="24" t="e">
        <f>IF(ISBLANK('Rate Calculations'!$S190),"",'Rate Calculations'!$S190)</f>
        <v>#REF!</v>
      </c>
      <c r="P190" s="27" t="e">
        <f>IF(ISBLANK('Rate Calculations'!$U190),"",'Rate Calculations'!$T190)</f>
        <v>#REF!</v>
      </c>
      <c r="Q190" s="153" t="str">
        <f>IF(ISBLANK('Rate Calculations'!$A190),"",'Rate Calculations'!$A190)</f>
        <v xml:space="preserve"> </v>
      </c>
      <c r="R190" s="154" t="str">
        <f>IF(ISBLANK('Rate Calculations'!$B190),"",'Rate Calculations'!$B190)</f>
        <v/>
      </c>
      <c r="S190" s="44">
        <f>IF(ISBLANK('Rate Calculations'!$U190),"",'Rate Calculations'!$U190)</f>
        <v>0</v>
      </c>
      <c r="T190" s="44">
        <f>IF(ISBLANK('Rate Calculations'!$V190),"",'Rate Calculations'!$V190)</f>
        <v>0</v>
      </c>
      <c r="U190" s="377">
        <f>IF(ISBLANK('Rate Calculations'!$H190),"",'Rate Calculations'!$H190)</f>
        <v>1.7500000000000002E-2</v>
      </c>
      <c r="V190" s="44">
        <f>IF(ISBLANK('Rate Calculations'!$W190),"",'Rate Calculations'!$W190)</f>
        <v>0</v>
      </c>
      <c r="W190" s="45">
        <f>IF(ISBLANK('Rate Calculations'!$J190),"",'Rate Calculations'!$J190)</f>
        <v>3.5000000000000003E-2</v>
      </c>
      <c r="X190" s="101">
        <f>IF(ISBLANK('Rate Calculations'!$X190),"",'Rate Calculations'!$X190)</f>
        <v>0</v>
      </c>
      <c r="Y190" s="101">
        <f>IF(ISBLANK('Rate Calculations'!$Y190),"",'Rate Calculations'!$Y190)</f>
        <v>0</v>
      </c>
      <c r="Z190" s="44">
        <f>IF(ISBLANK('Rate Calculations'!$Z190),"",'Rate Calculations'!$Z190)</f>
        <v>0</v>
      </c>
      <c r="AA190" s="44">
        <f>IF(ISBLANK('Rate Calculations'!$AA190),"",'Rate Calculations'!$AA190)</f>
        <v>0</v>
      </c>
      <c r="AB190" s="101">
        <f>IF(ISBLANK('Rate Calculations'!$AB190),"",'Rate Calculations'!$AB190)</f>
        <v>0</v>
      </c>
      <c r="AC190" s="163">
        <f>IF(ISBLANK('Rate Calculations'!$AC190),"",'Rate Calculations'!$AC190)</f>
        <v>0</v>
      </c>
      <c r="AD190" s="163">
        <f>IF(ISBLANK('Rate Calculations'!$AD190),"",'Rate Calculations'!$AD190)</f>
        <v>0</v>
      </c>
      <c r="AE190" s="44" t="e">
        <f>IF(ISBLANK('Rate Calculations'!$AE190),"",'Rate Calculations'!$AE190)</f>
        <v>#REF!</v>
      </c>
      <c r="AF190" s="160" t="e">
        <f>IF(ISBLANK('Rate Calculations'!$AF190),"",'Rate Calculations'!$AF190)</f>
        <v>#REF!</v>
      </c>
    </row>
    <row r="191" spans="1:32">
      <c r="A191" s="153" t="str">
        <f>IF(ISBLANK('Rate Calculations'!$A191),"",'Rate Calculations'!$A191)</f>
        <v xml:space="preserve"> </v>
      </c>
      <c r="B191" s="154" t="str">
        <f>IF(ISBLANK('Rate Calculations'!$B191),"",'Rate Calculations'!$B191)</f>
        <v/>
      </c>
      <c r="C191" s="44" t="str">
        <f>IF(ISBLANK('Rate Calculations'!$G191),"",'Rate Calculations'!$G191)</f>
        <v/>
      </c>
      <c r="D191" s="377">
        <f>IF(ISBLANK('Rate Calculations'!$H191),"",'Rate Calculations'!$H191)</f>
        <v>1.7500000000000002E-2</v>
      </c>
      <c r="E191" s="44">
        <f>IF(ISBLANK('Rate Calculations'!$I191),"",'Rate Calculations'!$I191)</f>
        <v>0</v>
      </c>
      <c r="F191" s="45">
        <f>IF(ISBLANK('Rate Calculations'!$J191),"",'Rate Calculations'!$J191)</f>
        <v>3.5000000000000003E-2</v>
      </c>
      <c r="G191" s="44">
        <f>IF(ISBLANK('Rate Calculations'!$K191),"",'Rate Calculations'!$K191)</f>
        <v>0</v>
      </c>
      <c r="H191" s="377">
        <f>IF(ISBLANK('Rate Calculations'!$L191),"",'Rate Calculations'!$L191)</f>
        <v>0</v>
      </c>
      <c r="I191" s="377">
        <f>IF(ISBLANK('Rate Calculations'!$M191),"",'Rate Calculations'!$M191)</f>
        <v>0</v>
      </c>
      <c r="J191" s="24">
        <f>IF(ISBLANK('Rate Calculations'!$N191),"",'Rate Calculations'!$N191)</f>
        <v>0</v>
      </c>
      <c r="K191" s="24">
        <f>IF(ISBLANK('Rate Calculations'!$O191),"",'Rate Calculations'!$O191)</f>
        <v>0</v>
      </c>
      <c r="L191" s="46">
        <f>IF(ISBLANK('Rate Calculations'!$P191),"",'Rate Calculations'!$P191)</f>
        <v>0</v>
      </c>
      <c r="M191" s="158">
        <f>IF(ISBLANK('Rate Calculations'!$Q191),"",'Rate Calculations'!$Q191)</f>
        <v>0</v>
      </c>
      <c r="N191" s="158">
        <f>IF(ISBLANK('Rate Calculations'!$R191),"",'Rate Calculations'!$R191)</f>
        <v>0</v>
      </c>
      <c r="O191" s="24" t="e">
        <f>IF(ISBLANK('Rate Calculations'!$S191),"",'Rate Calculations'!$S191)</f>
        <v>#REF!</v>
      </c>
      <c r="P191" s="27" t="e">
        <f>IF(ISBLANK('Rate Calculations'!$U191),"",'Rate Calculations'!$T191)</f>
        <v>#REF!</v>
      </c>
      <c r="Q191" s="153" t="str">
        <f>IF(ISBLANK('Rate Calculations'!$A191),"",'Rate Calculations'!$A191)</f>
        <v xml:space="preserve"> </v>
      </c>
      <c r="R191" s="154" t="str">
        <f>IF(ISBLANK('Rate Calculations'!$B191),"",'Rate Calculations'!$B191)</f>
        <v/>
      </c>
      <c r="S191" s="44">
        <f>IF(ISBLANK('Rate Calculations'!$U191),"",'Rate Calculations'!$U191)</f>
        <v>0</v>
      </c>
      <c r="T191" s="44">
        <f>IF(ISBLANK('Rate Calculations'!$V191),"",'Rate Calculations'!$V191)</f>
        <v>0</v>
      </c>
      <c r="U191" s="377">
        <f>IF(ISBLANK('Rate Calculations'!$H191),"",'Rate Calculations'!$H191)</f>
        <v>1.7500000000000002E-2</v>
      </c>
      <c r="V191" s="44">
        <f>IF(ISBLANK('Rate Calculations'!$W191),"",'Rate Calculations'!$W191)</f>
        <v>0</v>
      </c>
      <c r="W191" s="45">
        <f>IF(ISBLANK('Rate Calculations'!$J191),"",'Rate Calculations'!$J191)</f>
        <v>3.5000000000000003E-2</v>
      </c>
      <c r="X191" s="101">
        <f>IF(ISBLANK('Rate Calculations'!$X191),"",'Rate Calculations'!$X191)</f>
        <v>0</v>
      </c>
      <c r="Y191" s="101">
        <f>IF(ISBLANK('Rate Calculations'!$Y191),"",'Rate Calculations'!$Y191)</f>
        <v>0</v>
      </c>
      <c r="Z191" s="44">
        <f>IF(ISBLANK('Rate Calculations'!$Z191),"",'Rate Calculations'!$Z191)</f>
        <v>0</v>
      </c>
      <c r="AA191" s="44">
        <f>IF(ISBLANK('Rate Calculations'!$AA191),"",'Rate Calculations'!$AA191)</f>
        <v>0</v>
      </c>
      <c r="AB191" s="101">
        <f>IF(ISBLANK('Rate Calculations'!$AB191),"",'Rate Calculations'!$AB191)</f>
        <v>0</v>
      </c>
      <c r="AC191" s="163">
        <f>IF(ISBLANK('Rate Calculations'!$AC191),"",'Rate Calculations'!$AC191)</f>
        <v>0</v>
      </c>
      <c r="AD191" s="163">
        <f>IF(ISBLANK('Rate Calculations'!$AD191),"",'Rate Calculations'!$AD191)</f>
        <v>0</v>
      </c>
      <c r="AE191" s="44" t="e">
        <f>IF(ISBLANK('Rate Calculations'!$AE191),"",'Rate Calculations'!$AE191)</f>
        <v>#REF!</v>
      </c>
      <c r="AF191" s="160" t="e">
        <f>IF(ISBLANK('Rate Calculations'!$AF191),"",'Rate Calculations'!$AF191)</f>
        <v>#REF!</v>
      </c>
    </row>
    <row r="192" spans="1:32">
      <c r="A192" s="153" t="str">
        <f>IF(ISBLANK('Rate Calculations'!$A192),"",'Rate Calculations'!$A192)</f>
        <v xml:space="preserve"> </v>
      </c>
      <c r="B192" s="154" t="str">
        <f>IF(ISBLANK('Rate Calculations'!$B192),"",'Rate Calculations'!$B192)</f>
        <v/>
      </c>
      <c r="C192" s="44" t="str">
        <f>IF(ISBLANK('Rate Calculations'!$G192),"",'Rate Calculations'!$G192)</f>
        <v/>
      </c>
      <c r="D192" s="377">
        <f>IF(ISBLANK('Rate Calculations'!$H192),"",'Rate Calculations'!$H192)</f>
        <v>1.7500000000000002E-2</v>
      </c>
      <c r="E192" s="44">
        <f>IF(ISBLANK('Rate Calculations'!$I192),"",'Rate Calculations'!$I192)</f>
        <v>0</v>
      </c>
      <c r="F192" s="45">
        <f>IF(ISBLANK('Rate Calculations'!$J192),"",'Rate Calculations'!$J192)</f>
        <v>3.5000000000000003E-2</v>
      </c>
      <c r="G192" s="44">
        <f>IF(ISBLANK('Rate Calculations'!$K192),"",'Rate Calculations'!$K192)</f>
        <v>0</v>
      </c>
      <c r="H192" s="377">
        <f>IF(ISBLANK('Rate Calculations'!$L192),"",'Rate Calculations'!$L192)</f>
        <v>0</v>
      </c>
      <c r="I192" s="377">
        <f>IF(ISBLANK('Rate Calculations'!$M192),"",'Rate Calculations'!$M192)</f>
        <v>0</v>
      </c>
      <c r="J192" s="24">
        <f>IF(ISBLANK('Rate Calculations'!$N192),"",'Rate Calculations'!$N192)</f>
        <v>0</v>
      </c>
      <c r="K192" s="24">
        <f>IF(ISBLANK('Rate Calculations'!$O192),"",'Rate Calculations'!$O192)</f>
        <v>0</v>
      </c>
      <c r="L192" s="46">
        <f>IF(ISBLANK('Rate Calculations'!$P192),"",'Rate Calculations'!$P192)</f>
        <v>0</v>
      </c>
      <c r="M192" s="158">
        <f>IF(ISBLANK('Rate Calculations'!$Q192),"",'Rate Calculations'!$Q192)</f>
        <v>0</v>
      </c>
      <c r="N192" s="158">
        <f>IF(ISBLANK('Rate Calculations'!$R192),"",'Rate Calculations'!$R192)</f>
        <v>0</v>
      </c>
      <c r="O192" s="24" t="e">
        <f>IF(ISBLANK('Rate Calculations'!$S192),"",'Rate Calculations'!$S192)</f>
        <v>#REF!</v>
      </c>
      <c r="P192" s="27" t="e">
        <f>IF(ISBLANK('Rate Calculations'!$U192),"",'Rate Calculations'!$T192)</f>
        <v>#REF!</v>
      </c>
      <c r="Q192" s="153" t="str">
        <f>IF(ISBLANK('Rate Calculations'!$A192),"",'Rate Calculations'!$A192)</f>
        <v xml:space="preserve"> </v>
      </c>
      <c r="R192" s="154" t="str">
        <f>IF(ISBLANK('Rate Calculations'!$B192),"",'Rate Calculations'!$B192)</f>
        <v/>
      </c>
      <c r="S192" s="44">
        <f>IF(ISBLANK('Rate Calculations'!$U192),"",'Rate Calculations'!$U192)</f>
        <v>0</v>
      </c>
      <c r="T192" s="44">
        <f>IF(ISBLANK('Rate Calculations'!$V192),"",'Rate Calculations'!$V192)</f>
        <v>0</v>
      </c>
      <c r="U192" s="377">
        <f>IF(ISBLANK('Rate Calculations'!$H192),"",'Rate Calculations'!$H192)</f>
        <v>1.7500000000000002E-2</v>
      </c>
      <c r="V192" s="44">
        <f>IF(ISBLANK('Rate Calculations'!$W192),"",'Rate Calculations'!$W192)</f>
        <v>0</v>
      </c>
      <c r="W192" s="45">
        <f>IF(ISBLANK('Rate Calculations'!$J192),"",'Rate Calculations'!$J192)</f>
        <v>3.5000000000000003E-2</v>
      </c>
      <c r="X192" s="101">
        <f>IF(ISBLANK('Rate Calculations'!$X192),"",'Rate Calculations'!$X192)</f>
        <v>0</v>
      </c>
      <c r="Y192" s="101">
        <f>IF(ISBLANK('Rate Calculations'!$Y192),"",'Rate Calculations'!$Y192)</f>
        <v>0</v>
      </c>
      <c r="Z192" s="44">
        <f>IF(ISBLANK('Rate Calculations'!$Z192),"",'Rate Calculations'!$Z192)</f>
        <v>0</v>
      </c>
      <c r="AA192" s="44">
        <f>IF(ISBLANK('Rate Calculations'!$AA192),"",'Rate Calculations'!$AA192)</f>
        <v>0</v>
      </c>
      <c r="AB192" s="101">
        <f>IF(ISBLANK('Rate Calculations'!$AB192),"",'Rate Calculations'!$AB192)</f>
        <v>0</v>
      </c>
      <c r="AC192" s="163">
        <f>IF(ISBLANK('Rate Calculations'!$AC192),"",'Rate Calculations'!$AC192)</f>
        <v>0</v>
      </c>
      <c r="AD192" s="163">
        <f>IF(ISBLANK('Rate Calculations'!$AD192),"",'Rate Calculations'!$AD192)</f>
        <v>0</v>
      </c>
      <c r="AE192" s="44" t="e">
        <f>IF(ISBLANK('Rate Calculations'!$AE192),"",'Rate Calculations'!$AE192)</f>
        <v>#REF!</v>
      </c>
      <c r="AF192" s="160" t="e">
        <f>IF(ISBLANK('Rate Calculations'!$AF192),"",'Rate Calculations'!$AF192)</f>
        <v>#REF!</v>
      </c>
    </row>
    <row r="193" spans="1:32">
      <c r="A193" s="153" t="str">
        <f>IF(ISBLANK('Rate Calculations'!$A193),"",'Rate Calculations'!$A193)</f>
        <v xml:space="preserve"> </v>
      </c>
      <c r="B193" s="154" t="str">
        <f>IF(ISBLANK('Rate Calculations'!$B193),"",'Rate Calculations'!$B193)</f>
        <v/>
      </c>
      <c r="C193" s="44" t="str">
        <f>IF(ISBLANK('Rate Calculations'!$G193),"",'Rate Calculations'!$G193)</f>
        <v/>
      </c>
      <c r="D193" s="377">
        <f>IF(ISBLANK('Rate Calculations'!$H193),"",'Rate Calculations'!$H193)</f>
        <v>1.7500000000000002E-2</v>
      </c>
      <c r="E193" s="44">
        <f>IF(ISBLANK('Rate Calculations'!$I193),"",'Rate Calculations'!$I193)</f>
        <v>0</v>
      </c>
      <c r="F193" s="45">
        <f>IF(ISBLANK('Rate Calculations'!$J193),"",'Rate Calculations'!$J193)</f>
        <v>3.5000000000000003E-2</v>
      </c>
      <c r="G193" s="44">
        <f>IF(ISBLANK('Rate Calculations'!$K193),"",'Rate Calculations'!$K193)</f>
        <v>0</v>
      </c>
      <c r="H193" s="377">
        <f>IF(ISBLANK('Rate Calculations'!$L193),"",'Rate Calculations'!$L193)</f>
        <v>0</v>
      </c>
      <c r="I193" s="377">
        <f>IF(ISBLANK('Rate Calculations'!$M193),"",'Rate Calculations'!$M193)</f>
        <v>0</v>
      </c>
      <c r="J193" s="24">
        <f>IF(ISBLANK('Rate Calculations'!$N193),"",'Rate Calculations'!$N193)</f>
        <v>0</v>
      </c>
      <c r="K193" s="24">
        <f>IF(ISBLANK('Rate Calculations'!$O193),"",'Rate Calculations'!$O193)</f>
        <v>0</v>
      </c>
      <c r="L193" s="46">
        <f>IF(ISBLANK('Rate Calculations'!$P193),"",'Rate Calculations'!$P193)</f>
        <v>0</v>
      </c>
      <c r="M193" s="158">
        <f>IF(ISBLANK('Rate Calculations'!$Q193),"",'Rate Calculations'!$Q193)</f>
        <v>0</v>
      </c>
      <c r="N193" s="158">
        <f>IF(ISBLANK('Rate Calculations'!$R193),"",'Rate Calculations'!$R193)</f>
        <v>0</v>
      </c>
      <c r="O193" s="24" t="e">
        <f>IF(ISBLANK('Rate Calculations'!$S193),"",'Rate Calculations'!$S193)</f>
        <v>#REF!</v>
      </c>
      <c r="P193" s="27" t="e">
        <f>IF(ISBLANK('Rate Calculations'!$U193),"",'Rate Calculations'!$T193)</f>
        <v>#REF!</v>
      </c>
      <c r="Q193" s="153" t="str">
        <f>IF(ISBLANK('Rate Calculations'!$A193),"",'Rate Calculations'!$A193)</f>
        <v xml:space="preserve"> </v>
      </c>
      <c r="R193" s="154" t="str">
        <f>IF(ISBLANK('Rate Calculations'!$B193),"",'Rate Calculations'!$B193)</f>
        <v/>
      </c>
      <c r="S193" s="44">
        <f>IF(ISBLANK('Rate Calculations'!$U193),"",'Rate Calculations'!$U193)</f>
        <v>0</v>
      </c>
      <c r="T193" s="44">
        <f>IF(ISBLANK('Rate Calculations'!$V193),"",'Rate Calculations'!$V193)</f>
        <v>0</v>
      </c>
      <c r="U193" s="377">
        <f>IF(ISBLANK('Rate Calculations'!$H193),"",'Rate Calculations'!$H193)</f>
        <v>1.7500000000000002E-2</v>
      </c>
      <c r="V193" s="44">
        <f>IF(ISBLANK('Rate Calculations'!$W193),"",'Rate Calculations'!$W193)</f>
        <v>0</v>
      </c>
      <c r="W193" s="45">
        <f>IF(ISBLANK('Rate Calculations'!$J193),"",'Rate Calculations'!$J193)</f>
        <v>3.5000000000000003E-2</v>
      </c>
      <c r="X193" s="101">
        <f>IF(ISBLANK('Rate Calculations'!$X193),"",'Rate Calculations'!$X193)</f>
        <v>0</v>
      </c>
      <c r="Y193" s="101">
        <f>IF(ISBLANK('Rate Calculations'!$Y193),"",'Rate Calculations'!$Y193)</f>
        <v>0</v>
      </c>
      <c r="Z193" s="44">
        <f>IF(ISBLANK('Rate Calculations'!$Z193),"",'Rate Calculations'!$Z193)</f>
        <v>0</v>
      </c>
      <c r="AA193" s="44">
        <f>IF(ISBLANK('Rate Calculations'!$AA193),"",'Rate Calculations'!$AA193)</f>
        <v>0</v>
      </c>
      <c r="AB193" s="101">
        <f>IF(ISBLANK('Rate Calculations'!$AB193),"",'Rate Calculations'!$AB193)</f>
        <v>0</v>
      </c>
      <c r="AC193" s="163">
        <f>IF(ISBLANK('Rate Calculations'!$AC193),"",'Rate Calculations'!$AC193)</f>
        <v>0</v>
      </c>
      <c r="AD193" s="163">
        <f>IF(ISBLANK('Rate Calculations'!$AD193),"",'Rate Calculations'!$AD193)</f>
        <v>0</v>
      </c>
      <c r="AE193" s="44" t="e">
        <f>IF(ISBLANK('Rate Calculations'!$AE193),"",'Rate Calculations'!$AE193)</f>
        <v>#REF!</v>
      </c>
      <c r="AF193" s="160" t="e">
        <f>IF(ISBLANK('Rate Calculations'!$AF193),"",'Rate Calculations'!$AF193)</f>
        <v>#REF!</v>
      </c>
    </row>
    <row r="194" spans="1:32">
      <c r="A194" s="153" t="str">
        <f>IF(ISBLANK('Rate Calculations'!$A194),"",'Rate Calculations'!$A194)</f>
        <v xml:space="preserve"> </v>
      </c>
      <c r="B194" s="154" t="str">
        <f>IF(ISBLANK('Rate Calculations'!$B194),"",'Rate Calculations'!$B194)</f>
        <v/>
      </c>
      <c r="C194" s="44" t="str">
        <f>IF(ISBLANK('Rate Calculations'!$G194),"",'Rate Calculations'!$G194)</f>
        <v/>
      </c>
      <c r="D194" s="377">
        <f>IF(ISBLANK('Rate Calculations'!$H194),"",'Rate Calculations'!$H194)</f>
        <v>1.7500000000000002E-2</v>
      </c>
      <c r="E194" s="44">
        <f>IF(ISBLANK('Rate Calculations'!$I194),"",'Rate Calculations'!$I194)</f>
        <v>0</v>
      </c>
      <c r="F194" s="45">
        <f>IF(ISBLANK('Rate Calculations'!$J194),"",'Rate Calculations'!$J194)</f>
        <v>3.5000000000000003E-2</v>
      </c>
      <c r="G194" s="44">
        <f>IF(ISBLANK('Rate Calculations'!$K194),"",'Rate Calculations'!$K194)</f>
        <v>0</v>
      </c>
      <c r="H194" s="377">
        <f>IF(ISBLANK('Rate Calculations'!$L194),"",'Rate Calculations'!$L194)</f>
        <v>0</v>
      </c>
      <c r="I194" s="377">
        <f>IF(ISBLANK('Rate Calculations'!$M194),"",'Rate Calculations'!$M194)</f>
        <v>0</v>
      </c>
      <c r="J194" s="24">
        <f>IF(ISBLANK('Rate Calculations'!$N194),"",'Rate Calculations'!$N194)</f>
        <v>0</v>
      </c>
      <c r="K194" s="24">
        <f>IF(ISBLANK('Rate Calculations'!$O194),"",'Rate Calculations'!$O194)</f>
        <v>0</v>
      </c>
      <c r="L194" s="46">
        <f>IF(ISBLANK('Rate Calculations'!$P194),"",'Rate Calculations'!$P194)</f>
        <v>0</v>
      </c>
      <c r="M194" s="158">
        <f>IF(ISBLANK('Rate Calculations'!$Q194),"",'Rate Calculations'!$Q194)</f>
        <v>0</v>
      </c>
      <c r="N194" s="158">
        <f>IF(ISBLANK('Rate Calculations'!$R194),"",'Rate Calculations'!$R194)</f>
        <v>0</v>
      </c>
      <c r="O194" s="24" t="e">
        <f>IF(ISBLANK('Rate Calculations'!$S194),"",'Rate Calculations'!$S194)</f>
        <v>#REF!</v>
      </c>
      <c r="P194" s="27" t="e">
        <f>IF(ISBLANK('Rate Calculations'!$U194),"",'Rate Calculations'!$T194)</f>
        <v>#REF!</v>
      </c>
      <c r="Q194" s="153" t="str">
        <f>IF(ISBLANK('Rate Calculations'!$A194),"",'Rate Calculations'!$A194)</f>
        <v xml:space="preserve"> </v>
      </c>
      <c r="R194" s="154" t="str">
        <f>IF(ISBLANK('Rate Calculations'!$B194),"",'Rate Calculations'!$B194)</f>
        <v/>
      </c>
      <c r="S194" s="44">
        <f>IF(ISBLANK('Rate Calculations'!$U194),"",'Rate Calculations'!$U194)</f>
        <v>0</v>
      </c>
      <c r="T194" s="44">
        <f>IF(ISBLANK('Rate Calculations'!$V194),"",'Rate Calculations'!$V194)</f>
        <v>0</v>
      </c>
      <c r="U194" s="377">
        <f>IF(ISBLANK('Rate Calculations'!$H194),"",'Rate Calculations'!$H194)</f>
        <v>1.7500000000000002E-2</v>
      </c>
      <c r="V194" s="44">
        <f>IF(ISBLANK('Rate Calculations'!$W194),"",'Rate Calculations'!$W194)</f>
        <v>0</v>
      </c>
      <c r="W194" s="45">
        <f>IF(ISBLANK('Rate Calculations'!$J194),"",'Rate Calculations'!$J194)</f>
        <v>3.5000000000000003E-2</v>
      </c>
      <c r="X194" s="101">
        <f>IF(ISBLANK('Rate Calculations'!$X194),"",'Rate Calculations'!$X194)</f>
        <v>0</v>
      </c>
      <c r="Y194" s="101">
        <f>IF(ISBLANK('Rate Calculations'!$Y194),"",'Rate Calculations'!$Y194)</f>
        <v>0</v>
      </c>
      <c r="Z194" s="44">
        <f>IF(ISBLANK('Rate Calculations'!$Z194),"",'Rate Calculations'!$Z194)</f>
        <v>0</v>
      </c>
      <c r="AA194" s="44">
        <f>IF(ISBLANK('Rate Calculations'!$AA194),"",'Rate Calculations'!$AA194)</f>
        <v>0</v>
      </c>
      <c r="AB194" s="101">
        <f>IF(ISBLANK('Rate Calculations'!$AB194),"",'Rate Calculations'!$AB194)</f>
        <v>0</v>
      </c>
      <c r="AC194" s="163">
        <f>IF(ISBLANK('Rate Calculations'!$AC194),"",'Rate Calculations'!$AC194)</f>
        <v>0</v>
      </c>
      <c r="AD194" s="163">
        <f>IF(ISBLANK('Rate Calculations'!$AD194),"",'Rate Calculations'!$AD194)</f>
        <v>0</v>
      </c>
      <c r="AE194" s="44" t="e">
        <f>IF(ISBLANK('Rate Calculations'!$AE194),"",'Rate Calculations'!$AE194)</f>
        <v>#REF!</v>
      </c>
      <c r="AF194" s="160" t="e">
        <f>IF(ISBLANK('Rate Calculations'!$AF194),"",'Rate Calculations'!$AF194)</f>
        <v>#REF!</v>
      </c>
    </row>
    <row r="195" spans="1:32">
      <c r="A195" s="153" t="str">
        <f>IF(ISBLANK('Rate Calculations'!$A195),"",'Rate Calculations'!$A195)</f>
        <v xml:space="preserve"> </v>
      </c>
      <c r="B195" s="154" t="str">
        <f>IF(ISBLANK('Rate Calculations'!$B195),"",'Rate Calculations'!$B195)</f>
        <v/>
      </c>
      <c r="C195" s="44" t="str">
        <f>IF(ISBLANK('Rate Calculations'!$G195),"",'Rate Calculations'!$G195)</f>
        <v/>
      </c>
      <c r="D195" s="377">
        <f>IF(ISBLANK('Rate Calculations'!$H195),"",'Rate Calculations'!$H195)</f>
        <v>1.7500000000000002E-2</v>
      </c>
      <c r="E195" s="44">
        <f>IF(ISBLANK('Rate Calculations'!$I195),"",'Rate Calculations'!$I195)</f>
        <v>0</v>
      </c>
      <c r="F195" s="45">
        <f>IF(ISBLANK('Rate Calculations'!$J195),"",'Rate Calculations'!$J195)</f>
        <v>3.5000000000000003E-2</v>
      </c>
      <c r="G195" s="44">
        <f>IF(ISBLANK('Rate Calculations'!$K195),"",'Rate Calculations'!$K195)</f>
        <v>0</v>
      </c>
      <c r="H195" s="377">
        <f>IF(ISBLANK('Rate Calculations'!$L195),"",'Rate Calculations'!$L195)</f>
        <v>0</v>
      </c>
      <c r="I195" s="377">
        <f>IF(ISBLANK('Rate Calculations'!$M195),"",'Rate Calculations'!$M195)</f>
        <v>0</v>
      </c>
      <c r="J195" s="24">
        <f>IF(ISBLANK('Rate Calculations'!$N195),"",'Rate Calculations'!$N195)</f>
        <v>0</v>
      </c>
      <c r="K195" s="24">
        <f>IF(ISBLANK('Rate Calculations'!$O195),"",'Rate Calculations'!$O195)</f>
        <v>0</v>
      </c>
      <c r="L195" s="46">
        <f>IF(ISBLANK('Rate Calculations'!$P195),"",'Rate Calculations'!$P195)</f>
        <v>0</v>
      </c>
      <c r="M195" s="158">
        <f>IF(ISBLANK('Rate Calculations'!$Q195),"",'Rate Calculations'!$Q195)</f>
        <v>0</v>
      </c>
      <c r="N195" s="158">
        <f>IF(ISBLANK('Rate Calculations'!$R195),"",'Rate Calculations'!$R195)</f>
        <v>0</v>
      </c>
      <c r="O195" s="24" t="e">
        <f>IF(ISBLANK('Rate Calculations'!$S195),"",'Rate Calculations'!$S195)</f>
        <v>#REF!</v>
      </c>
      <c r="P195" s="27" t="e">
        <f>IF(ISBLANK('Rate Calculations'!$U195),"",'Rate Calculations'!$T195)</f>
        <v>#REF!</v>
      </c>
      <c r="Q195" s="153" t="str">
        <f>IF(ISBLANK('Rate Calculations'!$A195),"",'Rate Calculations'!$A195)</f>
        <v xml:space="preserve"> </v>
      </c>
      <c r="R195" s="154" t="str">
        <f>IF(ISBLANK('Rate Calculations'!$B195),"",'Rate Calculations'!$B195)</f>
        <v/>
      </c>
      <c r="S195" s="44">
        <f>IF(ISBLANK('Rate Calculations'!$U195),"",'Rate Calculations'!$U195)</f>
        <v>0</v>
      </c>
      <c r="T195" s="44">
        <f>IF(ISBLANK('Rate Calculations'!$V195),"",'Rate Calculations'!$V195)</f>
        <v>0</v>
      </c>
      <c r="U195" s="377">
        <f>IF(ISBLANK('Rate Calculations'!$H195),"",'Rate Calculations'!$H195)</f>
        <v>1.7500000000000002E-2</v>
      </c>
      <c r="V195" s="44">
        <f>IF(ISBLANK('Rate Calculations'!$W195),"",'Rate Calculations'!$W195)</f>
        <v>0</v>
      </c>
      <c r="W195" s="45">
        <f>IF(ISBLANK('Rate Calculations'!$J195),"",'Rate Calculations'!$J195)</f>
        <v>3.5000000000000003E-2</v>
      </c>
      <c r="X195" s="101">
        <f>IF(ISBLANK('Rate Calculations'!$X195),"",'Rate Calculations'!$X195)</f>
        <v>0</v>
      </c>
      <c r="Y195" s="101">
        <f>IF(ISBLANK('Rate Calculations'!$Y195),"",'Rate Calculations'!$Y195)</f>
        <v>0</v>
      </c>
      <c r="Z195" s="44">
        <f>IF(ISBLANK('Rate Calculations'!$Z195),"",'Rate Calculations'!$Z195)</f>
        <v>0</v>
      </c>
      <c r="AA195" s="44">
        <f>IF(ISBLANK('Rate Calculations'!$AA195),"",'Rate Calculations'!$AA195)</f>
        <v>0</v>
      </c>
      <c r="AB195" s="101">
        <f>IF(ISBLANK('Rate Calculations'!$AB195),"",'Rate Calculations'!$AB195)</f>
        <v>0</v>
      </c>
      <c r="AC195" s="163">
        <f>IF(ISBLANK('Rate Calculations'!$AC195),"",'Rate Calculations'!$AC195)</f>
        <v>0</v>
      </c>
      <c r="AD195" s="163">
        <f>IF(ISBLANK('Rate Calculations'!$AD195),"",'Rate Calculations'!$AD195)</f>
        <v>0</v>
      </c>
      <c r="AE195" s="44" t="e">
        <f>IF(ISBLANK('Rate Calculations'!$AE195),"",'Rate Calculations'!$AE195)</f>
        <v>#REF!</v>
      </c>
      <c r="AF195" s="160" t="e">
        <f>IF(ISBLANK('Rate Calculations'!$AF195),"",'Rate Calculations'!$AF195)</f>
        <v>#REF!</v>
      </c>
    </row>
    <row r="196" spans="1:32">
      <c r="A196" s="153" t="str">
        <f>IF(ISBLANK('Rate Calculations'!$A196),"",'Rate Calculations'!$A196)</f>
        <v xml:space="preserve"> </v>
      </c>
      <c r="B196" s="154" t="str">
        <f>IF(ISBLANK('Rate Calculations'!$B196),"",'Rate Calculations'!$B196)</f>
        <v/>
      </c>
      <c r="C196" s="44" t="str">
        <f>IF(ISBLANK('Rate Calculations'!$G196),"",'Rate Calculations'!$G196)</f>
        <v/>
      </c>
      <c r="D196" s="377">
        <f>IF(ISBLANK('Rate Calculations'!$H196),"",'Rate Calculations'!$H196)</f>
        <v>1.7500000000000002E-2</v>
      </c>
      <c r="E196" s="44">
        <f>IF(ISBLANK('Rate Calculations'!$I196),"",'Rate Calculations'!$I196)</f>
        <v>0</v>
      </c>
      <c r="F196" s="45">
        <f>IF(ISBLANK('Rate Calculations'!$J196),"",'Rate Calculations'!$J196)</f>
        <v>3.5000000000000003E-2</v>
      </c>
      <c r="G196" s="44">
        <f>IF(ISBLANK('Rate Calculations'!$K196),"",'Rate Calculations'!$K196)</f>
        <v>0</v>
      </c>
      <c r="H196" s="377">
        <f>IF(ISBLANK('Rate Calculations'!$L196),"",'Rate Calculations'!$L196)</f>
        <v>0</v>
      </c>
      <c r="I196" s="377">
        <f>IF(ISBLANK('Rate Calculations'!$M196),"",'Rate Calculations'!$M196)</f>
        <v>0</v>
      </c>
      <c r="J196" s="24">
        <f>IF(ISBLANK('Rate Calculations'!$N196),"",'Rate Calculations'!$N196)</f>
        <v>0</v>
      </c>
      <c r="K196" s="24">
        <f>IF(ISBLANK('Rate Calculations'!$O196),"",'Rate Calculations'!$O196)</f>
        <v>0</v>
      </c>
      <c r="L196" s="46">
        <f>IF(ISBLANK('Rate Calculations'!$P196),"",'Rate Calculations'!$P196)</f>
        <v>0</v>
      </c>
      <c r="M196" s="158">
        <f>IF(ISBLANK('Rate Calculations'!$Q196),"",'Rate Calculations'!$Q196)</f>
        <v>0</v>
      </c>
      <c r="N196" s="158">
        <f>IF(ISBLANK('Rate Calculations'!$R196),"",'Rate Calculations'!$R196)</f>
        <v>0</v>
      </c>
      <c r="O196" s="24" t="e">
        <f>IF(ISBLANK('Rate Calculations'!$S196),"",'Rate Calculations'!$S196)</f>
        <v>#REF!</v>
      </c>
      <c r="P196" s="27" t="e">
        <f>IF(ISBLANK('Rate Calculations'!$U196),"",'Rate Calculations'!$T196)</f>
        <v>#REF!</v>
      </c>
      <c r="Q196" s="153" t="str">
        <f>IF(ISBLANK('Rate Calculations'!$A196),"",'Rate Calculations'!$A196)</f>
        <v xml:space="preserve"> </v>
      </c>
      <c r="R196" s="154" t="str">
        <f>IF(ISBLANK('Rate Calculations'!$B196),"",'Rate Calculations'!$B196)</f>
        <v/>
      </c>
      <c r="S196" s="44">
        <f>IF(ISBLANK('Rate Calculations'!$U196),"",'Rate Calculations'!$U196)</f>
        <v>0</v>
      </c>
      <c r="T196" s="44">
        <f>IF(ISBLANK('Rate Calculations'!$V196),"",'Rate Calculations'!$V196)</f>
        <v>0</v>
      </c>
      <c r="U196" s="377">
        <f>IF(ISBLANK('Rate Calculations'!$H196),"",'Rate Calculations'!$H196)</f>
        <v>1.7500000000000002E-2</v>
      </c>
      <c r="V196" s="44">
        <f>IF(ISBLANK('Rate Calculations'!$W196),"",'Rate Calculations'!$W196)</f>
        <v>0</v>
      </c>
      <c r="W196" s="45">
        <f>IF(ISBLANK('Rate Calculations'!$J196),"",'Rate Calculations'!$J196)</f>
        <v>3.5000000000000003E-2</v>
      </c>
      <c r="X196" s="101">
        <f>IF(ISBLANK('Rate Calculations'!$X196),"",'Rate Calculations'!$X196)</f>
        <v>0</v>
      </c>
      <c r="Y196" s="101">
        <f>IF(ISBLANK('Rate Calculations'!$Y196),"",'Rate Calculations'!$Y196)</f>
        <v>0</v>
      </c>
      <c r="Z196" s="44">
        <f>IF(ISBLANK('Rate Calculations'!$Z196),"",'Rate Calculations'!$Z196)</f>
        <v>0</v>
      </c>
      <c r="AA196" s="44">
        <f>IF(ISBLANK('Rate Calculations'!$AA196),"",'Rate Calculations'!$AA196)</f>
        <v>0</v>
      </c>
      <c r="AB196" s="101">
        <f>IF(ISBLANK('Rate Calculations'!$AB196),"",'Rate Calculations'!$AB196)</f>
        <v>0</v>
      </c>
      <c r="AC196" s="163">
        <f>IF(ISBLANK('Rate Calculations'!$AC196),"",'Rate Calculations'!$AC196)</f>
        <v>0</v>
      </c>
      <c r="AD196" s="163">
        <f>IF(ISBLANK('Rate Calculations'!$AD196),"",'Rate Calculations'!$AD196)</f>
        <v>0</v>
      </c>
      <c r="AE196" s="44" t="e">
        <f>IF(ISBLANK('Rate Calculations'!$AE196),"",'Rate Calculations'!$AE196)</f>
        <v>#REF!</v>
      </c>
      <c r="AF196" s="160" t="e">
        <f>IF(ISBLANK('Rate Calculations'!$AF196),"",'Rate Calculations'!$AF196)</f>
        <v>#REF!</v>
      </c>
    </row>
    <row r="197" spans="1:32">
      <c r="A197" s="153" t="str">
        <f>IF(ISBLANK('Rate Calculations'!$A197),"",'Rate Calculations'!$A197)</f>
        <v xml:space="preserve"> </v>
      </c>
      <c r="B197" s="154" t="str">
        <f>IF(ISBLANK('Rate Calculations'!$B197),"",'Rate Calculations'!$B197)</f>
        <v/>
      </c>
      <c r="C197" s="44" t="str">
        <f>IF(ISBLANK('Rate Calculations'!$G197),"",'Rate Calculations'!$G197)</f>
        <v/>
      </c>
      <c r="D197" s="377">
        <f>IF(ISBLANK('Rate Calculations'!$H197),"",'Rate Calculations'!$H197)</f>
        <v>1.7500000000000002E-2</v>
      </c>
      <c r="E197" s="44">
        <f>IF(ISBLANK('Rate Calculations'!$I197),"",'Rate Calculations'!$I197)</f>
        <v>0</v>
      </c>
      <c r="F197" s="45">
        <f>IF(ISBLANK('Rate Calculations'!$J197),"",'Rate Calculations'!$J197)</f>
        <v>3.5000000000000003E-2</v>
      </c>
      <c r="G197" s="44">
        <f>IF(ISBLANK('Rate Calculations'!$K197),"",'Rate Calculations'!$K197)</f>
        <v>0</v>
      </c>
      <c r="H197" s="377">
        <f>IF(ISBLANK('Rate Calculations'!$L197),"",'Rate Calculations'!$L197)</f>
        <v>0</v>
      </c>
      <c r="I197" s="377">
        <f>IF(ISBLANK('Rate Calculations'!$M197),"",'Rate Calculations'!$M197)</f>
        <v>0</v>
      </c>
      <c r="J197" s="24">
        <f>IF(ISBLANK('Rate Calculations'!$N197),"",'Rate Calculations'!$N197)</f>
        <v>0</v>
      </c>
      <c r="K197" s="24">
        <f>IF(ISBLANK('Rate Calculations'!$O197),"",'Rate Calculations'!$O197)</f>
        <v>0</v>
      </c>
      <c r="L197" s="46">
        <f>IF(ISBLANK('Rate Calculations'!$P197),"",'Rate Calculations'!$P197)</f>
        <v>0</v>
      </c>
      <c r="M197" s="158">
        <f>IF(ISBLANK('Rate Calculations'!$Q197),"",'Rate Calculations'!$Q197)</f>
        <v>0</v>
      </c>
      <c r="N197" s="158">
        <f>IF(ISBLANK('Rate Calculations'!$R197),"",'Rate Calculations'!$R197)</f>
        <v>0</v>
      </c>
      <c r="O197" s="24" t="e">
        <f>IF(ISBLANK('Rate Calculations'!$S197),"",'Rate Calculations'!$S197)</f>
        <v>#REF!</v>
      </c>
      <c r="P197" s="27" t="e">
        <f>IF(ISBLANK('Rate Calculations'!$U197),"",'Rate Calculations'!$T197)</f>
        <v>#REF!</v>
      </c>
      <c r="Q197" s="153" t="str">
        <f>IF(ISBLANK('Rate Calculations'!$A197),"",'Rate Calculations'!$A197)</f>
        <v xml:space="preserve"> </v>
      </c>
      <c r="R197" s="154" t="str">
        <f>IF(ISBLANK('Rate Calculations'!$B197),"",'Rate Calculations'!$B197)</f>
        <v/>
      </c>
      <c r="S197" s="44">
        <f>IF(ISBLANK('Rate Calculations'!$U197),"",'Rate Calculations'!$U197)</f>
        <v>0</v>
      </c>
      <c r="T197" s="44">
        <f>IF(ISBLANK('Rate Calculations'!$V197),"",'Rate Calculations'!$V197)</f>
        <v>0</v>
      </c>
      <c r="U197" s="377">
        <f>IF(ISBLANK('Rate Calculations'!$H197),"",'Rate Calculations'!$H197)</f>
        <v>1.7500000000000002E-2</v>
      </c>
      <c r="V197" s="44">
        <f>IF(ISBLANK('Rate Calculations'!$W197),"",'Rate Calculations'!$W197)</f>
        <v>0</v>
      </c>
      <c r="W197" s="45">
        <f>IF(ISBLANK('Rate Calculations'!$J197),"",'Rate Calculations'!$J197)</f>
        <v>3.5000000000000003E-2</v>
      </c>
      <c r="X197" s="101">
        <f>IF(ISBLANK('Rate Calculations'!$X197),"",'Rate Calculations'!$X197)</f>
        <v>0</v>
      </c>
      <c r="Y197" s="101">
        <f>IF(ISBLANK('Rate Calculations'!$Y197),"",'Rate Calculations'!$Y197)</f>
        <v>0</v>
      </c>
      <c r="Z197" s="44">
        <f>IF(ISBLANK('Rate Calculations'!$Z197),"",'Rate Calculations'!$Z197)</f>
        <v>0</v>
      </c>
      <c r="AA197" s="44">
        <f>IF(ISBLANK('Rate Calculations'!$AA197),"",'Rate Calculations'!$AA197)</f>
        <v>0</v>
      </c>
      <c r="AB197" s="101">
        <f>IF(ISBLANK('Rate Calculations'!$AB197),"",'Rate Calculations'!$AB197)</f>
        <v>0</v>
      </c>
      <c r="AC197" s="163">
        <f>IF(ISBLANK('Rate Calculations'!$AC197),"",'Rate Calculations'!$AC197)</f>
        <v>0</v>
      </c>
      <c r="AD197" s="163">
        <f>IF(ISBLANK('Rate Calculations'!$AD197),"",'Rate Calculations'!$AD197)</f>
        <v>0</v>
      </c>
      <c r="AE197" s="44" t="e">
        <f>IF(ISBLANK('Rate Calculations'!$AE197),"",'Rate Calculations'!$AE197)</f>
        <v>#REF!</v>
      </c>
      <c r="AF197" s="160" t="e">
        <f>IF(ISBLANK('Rate Calculations'!$AF197),"",'Rate Calculations'!$AF197)</f>
        <v>#REF!</v>
      </c>
    </row>
    <row r="198" spans="1:32">
      <c r="A198" s="153" t="str">
        <f>IF(ISBLANK('Rate Calculations'!$A198),"",'Rate Calculations'!$A198)</f>
        <v xml:space="preserve"> </v>
      </c>
      <c r="B198" s="154" t="str">
        <f>IF(ISBLANK('Rate Calculations'!$B198),"",'Rate Calculations'!$B198)</f>
        <v/>
      </c>
      <c r="C198" s="44" t="str">
        <f>IF(ISBLANK('Rate Calculations'!$G198),"",'Rate Calculations'!$G198)</f>
        <v/>
      </c>
      <c r="D198" s="377">
        <f>IF(ISBLANK('Rate Calculations'!$H198),"",'Rate Calculations'!$H198)</f>
        <v>1.7500000000000002E-2</v>
      </c>
      <c r="E198" s="44">
        <f>IF(ISBLANK('Rate Calculations'!$I198),"",'Rate Calculations'!$I198)</f>
        <v>0</v>
      </c>
      <c r="F198" s="45">
        <f>IF(ISBLANK('Rate Calculations'!$J198),"",'Rate Calculations'!$J198)</f>
        <v>3.5000000000000003E-2</v>
      </c>
      <c r="G198" s="44">
        <f>IF(ISBLANK('Rate Calculations'!$K198),"",'Rate Calculations'!$K198)</f>
        <v>0</v>
      </c>
      <c r="H198" s="377">
        <f>IF(ISBLANK('Rate Calculations'!$L198),"",'Rate Calculations'!$L198)</f>
        <v>0</v>
      </c>
      <c r="I198" s="377">
        <f>IF(ISBLANK('Rate Calculations'!$M198),"",'Rate Calculations'!$M198)</f>
        <v>0</v>
      </c>
      <c r="J198" s="24">
        <f>IF(ISBLANK('Rate Calculations'!$N198),"",'Rate Calculations'!$N198)</f>
        <v>0</v>
      </c>
      <c r="K198" s="24">
        <f>IF(ISBLANK('Rate Calculations'!$O198),"",'Rate Calculations'!$O198)</f>
        <v>0</v>
      </c>
      <c r="L198" s="46">
        <f>IF(ISBLANK('Rate Calculations'!$P198),"",'Rate Calculations'!$P198)</f>
        <v>0</v>
      </c>
      <c r="M198" s="158">
        <f>IF(ISBLANK('Rate Calculations'!$Q198),"",'Rate Calculations'!$Q198)</f>
        <v>0</v>
      </c>
      <c r="N198" s="158">
        <f>IF(ISBLANK('Rate Calculations'!$R198),"",'Rate Calculations'!$R198)</f>
        <v>0</v>
      </c>
      <c r="O198" s="24" t="e">
        <f>IF(ISBLANK('Rate Calculations'!$S198),"",'Rate Calculations'!$S198)</f>
        <v>#REF!</v>
      </c>
      <c r="P198" s="27" t="e">
        <f>IF(ISBLANK('Rate Calculations'!$U198),"",'Rate Calculations'!$T198)</f>
        <v>#REF!</v>
      </c>
      <c r="Q198" s="153" t="str">
        <f>IF(ISBLANK('Rate Calculations'!$A198),"",'Rate Calculations'!$A198)</f>
        <v xml:space="preserve"> </v>
      </c>
      <c r="R198" s="154" t="str">
        <f>IF(ISBLANK('Rate Calculations'!$B198),"",'Rate Calculations'!$B198)</f>
        <v/>
      </c>
      <c r="S198" s="44">
        <f>IF(ISBLANK('Rate Calculations'!$U198),"",'Rate Calculations'!$U198)</f>
        <v>0</v>
      </c>
      <c r="T198" s="44">
        <f>IF(ISBLANK('Rate Calculations'!$V198),"",'Rate Calculations'!$V198)</f>
        <v>0</v>
      </c>
      <c r="U198" s="377">
        <f>IF(ISBLANK('Rate Calculations'!$H198),"",'Rate Calculations'!$H198)</f>
        <v>1.7500000000000002E-2</v>
      </c>
      <c r="V198" s="44">
        <f>IF(ISBLANK('Rate Calculations'!$W198),"",'Rate Calculations'!$W198)</f>
        <v>0</v>
      </c>
      <c r="W198" s="45">
        <f>IF(ISBLANK('Rate Calculations'!$J198),"",'Rate Calculations'!$J198)</f>
        <v>3.5000000000000003E-2</v>
      </c>
      <c r="X198" s="101">
        <f>IF(ISBLANK('Rate Calculations'!$X198),"",'Rate Calculations'!$X198)</f>
        <v>0</v>
      </c>
      <c r="Y198" s="101">
        <f>IF(ISBLANK('Rate Calculations'!$Y198),"",'Rate Calculations'!$Y198)</f>
        <v>0</v>
      </c>
      <c r="Z198" s="44">
        <f>IF(ISBLANK('Rate Calculations'!$Z198),"",'Rate Calculations'!$Z198)</f>
        <v>0</v>
      </c>
      <c r="AA198" s="44">
        <f>IF(ISBLANK('Rate Calculations'!$AA198),"",'Rate Calculations'!$AA198)</f>
        <v>0</v>
      </c>
      <c r="AB198" s="101">
        <f>IF(ISBLANK('Rate Calculations'!$AB198),"",'Rate Calculations'!$AB198)</f>
        <v>0</v>
      </c>
      <c r="AC198" s="163">
        <f>IF(ISBLANK('Rate Calculations'!$AC198),"",'Rate Calculations'!$AC198)</f>
        <v>0</v>
      </c>
      <c r="AD198" s="163">
        <f>IF(ISBLANK('Rate Calculations'!$AD198),"",'Rate Calculations'!$AD198)</f>
        <v>0</v>
      </c>
      <c r="AE198" s="44" t="e">
        <f>IF(ISBLANK('Rate Calculations'!$AE198),"",'Rate Calculations'!$AE198)</f>
        <v>#REF!</v>
      </c>
      <c r="AF198" s="160" t="e">
        <f>IF(ISBLANK('Rate Calculations'!$AF198),"",'Rate Calculations'!$AF198)</f>
        <v>#REF!</v>
      </c>
    </row>
    <row r="199" spans="1:32">
      <c r="A199" s="153" t="str">
        <f>IF(ISBLANK('Rate Calculations'!$A199),"",'Rate Calculations'!$A199)</f>
        <v xml:space="preserve"> </v>
      </c>
      <c r="B199" s="154" t="str">
        <f>IF(ISBLANK('Rate Calculations'!$B199),"",'Rate Calculations'!$B199)</f>
        <v/>
      </c>
      <c r="C199" s="44" t="str">
        <f>IF(ISBLANK('Rate Calculations'!$G199),"",'Rate Calculations'!$G199)</f>
        <v/>
      </c>
      <c r="D199" s="377">
        <f>IF(ISBLANK('Rate Calculations'!$H199),"",'Rate Calculations'!$H199)</f>
        <v>1.7500000000000002E-2</v>
      </c>
      <c r="E199" s="44">
        <f>IF(ISBLANK('Rate Calculations'!$I199),"",'Rate Calculations'!$I199)</f>
        <v>0</v>
      </c>
      <c r="F199" s="45">
        <f>IF(ISBLANK('Rate Calculations'!$J199),"",'Rate Calculations'!$J199)</f>
        <v>3.5000000000000003E-2</v>
      </c>
      <c r="G199" s="44">
        <f>IF(ISBLANK('Rate Calculations'!$K199),"",'Rate Calculations'!$K199)</f>
        <v>0</v>
      </c>
      <c r="H199" s="377">
        <f>IF(ISBLANK('Rate Calculations'!$L199),"",'Rate Calculations'!$L199)</f>
        <v>0</v>
      </c>
      <c r="I199" s="377">
        <f>IF(ISBLANK('Rate Calculations'!$M199),"",'Rate Calculations'!$M199)</f>
        <v>0</v>
      </c>
      <c r="J199" s="24">
        <f>IF(ISBLANK('Rate Calculations'!$N199),"",'Rate Calculations'!$N199)</f>
        <v>0</v>
      </c>
      <c r="K199" s="24">
        <f>IF(ISBLANK('Rate Calculations'!$O199),"",'Rate Calculations'!$O199)</f>
        <v>0</v>
      </c>
      <c r="L199" s="46">
        <f>IF(ISBLANK('Rate Calculations'!$P199),"",'Rate Calculations'!$P199)</f>
        <v>0</v>
      </c>
      <c r="M199" s="158">
        <f>IF(ISBLANK('Rate Calculations'!$Q199),"",'Rate Calculations'!$Q199)</f>
        <v>0</v>
      </c>
      <c r="N199" s="158">
        <f>IF(ISBLANK('Rate Calculations'!$R199),"",'Rate Calculations'!$R199)</f>
        <v>0</v>
      </c>
      <c r="O199" s="24" t="e">
        <f>IF(ISBLANK('Rate Calculations'!$S199),"",'Rate Calculations'!$S199)</f>
        <v>#REF!</v>
      </c>
      <c r="P199" s="27" t="e">
        <f>IF(ISBLANK('Rate Calculations'!$U199),"",'Rate Calculations'!$T199)</f>
        <v>#REF!</v>
      </c>
      <c r="Q199" s="153" t="str">
        <f>IF(ISBLANK('Rate Calculations'!$A199),"",'Rate Calculations'!$A199)</f>
        <v xml:space="preserve"> </v>
      </c>
      <c r="R199" s="154" t="str">
        <f>IF(ISBLANK('Rate Calculations'!$B199),"",'Rate Calculations'!$B199)</f>
        <v/>
      </c>
      <c r="S199" s="44">
        <f>IF(ISBLANK('Rate Calculations'!$U199),"",'Rate Calculations'!$U199)</f>
        <v>0</v>
      </c>
      <c r="T199" s="44">
        <f>IF(ISBLANK('Rate Calculations'!$V199),"",'Rate Calculations'!$V199)</f>
        <v>0</v>
      </c>
      <c r="U199" s="377">
        <f>IF(ISBLANK('Rate Calculations'!$H199),"",'Rate Calculations'!$H199)</f>
        <v>1.7500000000000002E-2</v>
      </c>
      <c r="V199" s="44">
        <f>IF(ISBLANK('Rate Calculations'!$W199),"",'Rate Calculations'!$W199)</f>
        <v>0</v>
      </c>
      <c r="W199" s="45">
        <f>IF(ISBLANK('Rate Calculations'!$J199),"",'Rate Calculations'!$J199)</f>
        <v>3.5000000000000003E-2</v>
      </c>
      <c r="X199" s="101">
        <f>IF(ISBLANK('Rate Calculations'!$X199),"",'Rate Calculations'!$X199)</f>
        <v>0</v>
      </c>
      <c r="Y199" s="101">
        <f>IF(ISBLANK('Rate Calculations'!$Y199),"",'Rate Calculations'!$Y199)</f>
        <v>0</v>
      </c>
      <c r="Z199" s="44">
        <f>IF(ISBLANK('Rate Calculations'!$Z199),"",'Rate Calculations'!$Z199)</f>
        <v>0</v>
      </c>
      <c r="AA199" s="44">
        <f>IF(ISBLANK('Rate Calculations'!$AA199),"",'Rate Calculations'!$AA199)</f>
        <v>0</v>
      </c>
      <c r="AB199" s="101">
        <f>IF(ISBLANK('Rate Calculations'!$AB199),"",'Rate Calculations'!$AB199)</f>
        <v>0</v>
      </c>
      <c r="AC199" s="163">
        <f>IF(ISBLANK('Rate Calculations'!$AC199),"",'Rate Calculations'!$AC199)</f>
        <v>0</v>
      </c>
      <c r="AD199" s="163">
        <f>IF(ISBLANK('Rate Calculations'!$AD199),"",'Rate Calculations'!$AD199)</f>
        <v>0</v>
      </c>
      <c r="AE199" s="44" t="e">
        <f>IF(ISBLANK('Rate Calculations'!$AE199),"",'Rate Calculations'!$AE199)</f>
        <v>#REF!</v>
      </c>
      <c r="AF199" s="160" t="e">
        <f>IF(ISBLANK('Rate Calculations'!$AF199),"",'Rate Calculations'!$AF199)</f>
        <v>#REF!</v>
      </c>
    </row>
    <row r="200" spans="1:32" ht="15.75" thickBot="1">
      <c r="A200" s="155" t="str">
        <f>IF(ISBLANK('Rate Calculations'!$A200),"",'Rate Calculations'!$A200)</f>
        <v xml:space="preserve"> </v>
      </c>
      <c r="B200" s="156" t="str">
        <f>IF(ISBLANK('Rate Calculations'!$B200),"",'Rate Calculations'!$B200)</f>
        <v/>
      </c>
      <c r="C200" s="109" t="str">
        <f>IF(ISBLANK('Rate Calculations'!$G200),"",'Rate Calculations'!$G200)</f>
        <v/>
      </c>
      <c r="D200" s="378">
        <f>IF(ISBLANK('Rate Calculations'!$H200),"",'Rate Calculations'!$H200)</f>
        <v>1.7500000000000002E-2</v>
      </c>
      <c r="E200" s="109">
        <f>IF(ISBLANK('Rate Calculations'!$I200),"",'Rate Calculations'!$I200)</f>
        <v>0</v>
      </c>
      <c r="F200" s="110">
        <f>IF(ISBLANK('Rate Calculations'!$J200),"",'Rate Calculations'!$J200)</f>
        <v>3.5000000000000003E-2</v>
      </c>
      <c r="G200" s="109">
        <f>IF(ISBLANK('Rate Calculations'!$K200),"",'Rate Calculations'!$K200)</f>
        <v>0</v>
      </c>
      <c r="H200" s="378">
        <f>IF(ISBLANK('Rate Calculations'!$L200),"",'Rate Calculations'!$L200)</f>
        <v>0</v>
      </c>
      <c r="I200" s="378">
        <f>IF(ISBLANK('Rate Calculations'!$M200),"",'Rate Calculations'!$M200)</f>
        <v>0</v>
      </c>
      <c r="J200" s="111">
        <f>IF(ISBLANK('Rate Calculations'!$N200),"",'Rate Calculations'!$N200)</f>
        <v>0</v>
      </c>
      <c r="K200" s="111">
        <f>IF(ISBLANK('Rate Calculations'!$O200),"",'Rate Calculations'!$O200)</f>
        <v>0</v>
      </c>
      <c r="L200" s="112">
        <f>IF(ISBLANK('Rate Calculations'!$P200),"",'Rate Calculations'!$P200)</f>
        <v>0</v>
      </c>
      <c r="M200" s="159">
        <f>IF(ISBLANK('Rate Calculations'!$Q200),"",'Rate Calculations'!$Q200)</f>
        <v>0</v>
      </c>
      <c r="N200" s="159">
        <f>IF(ISBLANK('Rate Calculations'!$R200),"",'Rate Calculations'!$R200)</f>
        <v>0</v>
      </c>
      <c r="O200" s="111" t="e">
        <f>IF(ISBLANK('Rate Calculations'!$S200),"",'Rate Calculations'!$S200)</f>
        <v>#REF!</v>
      </c>
      <c r="P200" s="114" t="e">
        <f>IF(ISBLANK('Rate Calculations'!$U200),"",'Rate Calculations'!$T200)</f>
        <v>#REF!</v>
      </c>
      <c r="Q200" s="155" t="str">
        <f>IF(ISBLANK('Rate Calculations'!$A200),"",'Rate Calculations'!$A200)</f>
        <v xml:space="preserve"> </v>
      </c>
      <c r="R200" s="156" t="str">
        <f>IF(ISBLANK('Rate Calculations'!$B200),"",'Rate Calculations'!$B200)</f>
        <v/>
      </c>
      <c r="S200" s="109">
        <f>IF(ISBLANK('Rate Calculations'!$U200),"",'Rate Calculations'!$U200)</f>
        <v>0</v>
      </c>
      <c r="T200" s="109">
        <f>IF(ISBLANK('Rate Calculations'!$V200),"",'Rate Calculations'!$V200)</f>
        <v>0</v>
      </c>
      <c r="U200" s="378">
        <f>IF(ISBLANK('Rate Calculations'!$H200),"",'Rate Calculations'!$H200)</f>
        <v>1.7500000000000002E-2</v>
      </c>
      <c r="V200" s="109">
        <f>IF(ISBLANK('Rate Calculations'!$W200),"",'Rate Calculations'!$W200)</f>
        <v>0</v>
      </c>
      <c r="W200" s="110">
        <f>IF(ISBLANK('Rate Calculations'!$J200),"",'Rate Calculations'!$J200)</f>
        <v>3.5000000000000003E-2</v>
      </c>
      <c r="X200" s="113">
        <f>IF(ISBLANK('Rate Calculations'!$X200),"",'Rate Calculations'!$X200)</f>
        <v>0</v>
      </c>
      <c r="Y200" s="113">
        <f>IF(ISBLANK('Rate Calculations'!$Y200),"",'Rate Calculations'!$Y200)</f>
        <v>0</v>
      </c>
      <c r="Z200" s="109">
        <f>IF(ISBLANK('Rate Calculations'!$Z200),"",'Rate Calculations'!$Z200)</f>
        <v>0</v>
      </c>
      <c r="AA200" s="109">
        <f>IF(ISBLANK('Rate Calculations'!$AA200),"",'Rate Calculations'!$AA200)</f>
        <v>0</v>
      </c>
      <c r="AB200" s="113">
        <f>IF(ISBLANK('Rate Calculations'!$AB200),"",'Rate Calculations'!$AB200)</f>
        <v>0</v>
      </c>
      <c r="AC200" s="164">
        <f>IF(ISBLANK('Rate Calculations'!$AC200),"",'Rate Calculations'!$AC200)</f>
        <v>0</v>
      </c>
      <c r="AD200" s="164">
        <f>IF(ISBLANK('Rate Calculations'!$AD200),"",'Rate Calculations'!$AD200)</f>
        <v>0</v>
      </c>
      <c r="AE200" s="109" t="e">
        <f>IF(ISBLANK('Rate Calculations'!$AE200),"",'Rate Calculations'!$AE200)</f>
        <v>#REF!</v>
      </c>
      <c r="AF200" s="161" t="e">
        <f>IF(ISBLANK('Rate Calculations'!$AF200),"",'Rate Calculations'!$AF200)</f>
        <v>#REF!</v>
      </c>
    </row>
    <row r="201" spans="1:32" ht="14.25">
      <c r="G201"/>
      <c r="I201"/>
      <c r="K201"/>
      <c r="L201"/>
      <c r="O201"/>
      <c r="P201"/>
      <c r="AA201" s="22"/>
      <c r="AB201" s="102"/>
      <c r="AE201" s="22"/>
      <c r="AF201" s="22"/>
    </row>
    <row r="202" spans="1:32" ht="14.25">
      <c r="G202"/>
      <c r="I202"/>
      <c r="K202"/>
      <c r="L202"/>
      <c r="O202"/>
      <c r="P202"/>
      <c r="AA202" s="22"/>
      <c r="AB202" s="102"/>
      <c r="AE202" s="22"/>
      <c r="AF202" s="22"/>
    </row>
    <row r="203" spans="1:32" ht="14.25">
      <c r="G203"/>
      <c r="I203"/>
      <c r="K203"/>
      <c r="L203"/>
      <c r="O203"/>
      <c r="P203"/>
      <c r="AA203" s="22"/>
      <c r="AB203" s="102"/>
      <c r="AE203" s="22"/>
      <c r="AF203" s="22"/>
    </row>
    <row r="204" spans="1:32" ht="14.25">
      <c r="G204"/>
      <c r="I204"/>
      <c r="K204"/>
      <c r="L204"/>
      <c r="O204"/>
      <c r="P204"/>
      <c r="AA204" s="22"/>
      <c r="AB204" s="102"/>
      <c r="AE204" s="22"/>
      <c r="AF204" s="22"/>
    </row>
    <row r="205" spans="1:32" ht="14.25">
      <c r="G205"/>
      <c r="I205"/>
      <c r="K205"/>
      <c r="L205"/>
      <c r="O205"/>
      <c r="P205"/>
      <c r="AA205" s="22"/>
      <c r="AB205" s="102"/>
      <c r="AE205" s="22"/>
      <c r="AF205" s="22"/>
    </row>
    <row r="206" spans="1:32" ht="14.25">
      <c r="G206"/>
      <c r="I206"/>
      <c r="K206"/>
      <c r="L206"/>
      <c r="O206"/>
      <c r="P206"/>
      <c r="AA206" s="22"/>
      <c r="AB206" s="102"/>
      <c r="AE206" s="22"/>
      <c r="AF206" s="22"/>
    </row>
    <row r="207" spans="1:32" ht="14.25">
      <c r="G207"/>
      <c r="I207"/>
      <c r="K207"/>
      <c r="L207"/>
      <c r="O207"/>
      <c r="P207"/>
      <c r="AA207" s="22"/>
      <c r="AB207" s="102"/>
      <c r="AE207" s="22"/>
      <c r="AF207" s="22"/>
    </row>
    <row r="208" spans="1:32" ht="14.25">
      <c r="G208"/>
      <c r="I208"/>
      <c r="K208"/>
      <c r="L208"/>
      <c r="O208"/>
      <c r="P208"/>
      <c r="AA208" s="22"/>
      <c r="AB208" s="102"/>
      <c r="AE208" s="22"/>
      <c r="AF208" s="22"/>
    </row>
    <row r="209" spans="7:32" ht="14.25">
      <c r="G209"/>
      <c r="I209"/>
      <c r="K209"/>
      <c r="L209"/>
      <c r="O209"/>
      <c r="P209"/>
      <c r="AA209" s="22"/>
      <c r="AB209" s="102"/>
      <c r="AE209" s="22"/>
      <c r="AF209" s="22"/>
    </row>
    <row r="210" spans="7:32" ht="14.25">
      <c r="G210"/>
      <c r="I210"/>
      <c r="K210"/>
      <c r="L210"/>
      <c r="O210"/>
      <c r="P210"/>
      <c r="AA210" s="22"/>
      <c r="AB210" s="102"/>
      <c r="AE210" s="22"/>
      <c r="AF210" s="22"/>
    </row>
    <row r="211" spans="7:32" ht="14.25">
      <c r="G211"/>
      <c r="I211"/>
      <c r="K211"/>
      <c r="L211"/>
      <c r="O211"/>
      <c r="P211"/>
      <c r="AA211" s="22"/>
      <c r="AB211" s="102"/>
      <c r="AE211" s="22"/>
      <c r="AF211" s="22"/>
    </row>
    <row r="212" spans="7:32" ht="14.25">
      <c r="G212"/>
      <c r="I212"/>
      <c r="K212"/>
      <c r="L212"/>
      <c r="O212"/>
      <c r="P212"/>
      <c r="AA212" s="22"/>
      <c r="AB212" s="102"/>
      <c r="AE212" s="22"/>
      <c r="AF212" s="22"/>
    </row>
    <row r="213" spans="7:32" ht="14.25">
      <c r="G213"/>
      <c r="I213"/>
      <c r="K213"/>
      <c r="L213"/>
      <c r="O213"/>
      <c r="P213"/>
      <c r="AA213" s="22"/>
      <c r="AB213" s="102"/>
      <c r="AE213" s="22"/>
      <c r="AF213" s="22"/>
    </row>
    <row r="214" spans="7:32" ht="14.25">
      <c r="G214"/>
      <c r="I214"/>
      <c r="K214"/>
      <c r="L214"/>
      <c r="O214"/>
      <c r="P214"/>
      <c r="AA214" s="22"/>
      <c r="AB214" s="102"/>
      <c r="AE214" s="22"/>
      <c r="AF214" s="22"/>
    </row>
    <row r="215" spans="7:32" ht="14.25">
      <c r="G215"/>
      <c r="I215"/>
      <c r="K215"/>
      <c r="L215"/>
      <c r="O215"/>
      <c r="P215"/>
      <c r="AA215" s="22"/>
      <c r="AB215" s="102"/>
      <c r="AE215" s="22"/>
      <c r="AF215" s="22"/>
    </row>
    <row r="216" spans="7:32" ht="14.25">
      <c r="G216"/>
      <c r="I216"/>
      <c r="K216"/>
      <c r="L216"/>
      <c r="O216"/>
      <c r="P216"/>
      <c r="AA216" s="22"/>
      <c r="AB216" s="102"/>
      <c r="AE216" s="22"/>
      <c r="AF216" s="22"/>
    </row>
    <row r="217" spans="7:32" ht="14.25">
      <c r="G217"/>
      <c r="I217"/>
      <c r="K217"/>
      <c r="L217"/>
      <c r="O217"/>
      <c r="P217"/>
      <c r="AA217" s="22"/>
      <c r="AB217" s="102"/>
      <c r="AE217" s="22"/>
      <c r="AF217" s="22"/>
    </row>
    <row r="218" spans="7:32" ht="14.25">
      <c r="G218"/>
      <c r="I218"/>
      <c r="K218"/>
      <c r="L218"/>
      <c r="O218"/>
      <c r="P218"/>
      <c r="AA218" s="22"/>
      <c r="AB218" s="102"/>
      <c r="AE218" s="22"/>
      <c r="AF218" s="22"/>
    </row>
    <row r="219" spans="7:32" ht="14.25">
      <c r="G219"/>
      <c r="I219"/>
      <c r="K219"/>
      <c r="L219"/>
      <c r="O219"/>
      <c r="P219"/>
      <c r="AA219" s="22"/>
      <c r="AB219" s="102"/>
      <c r="AE219" s="22"/>
      <c r="AF219" s="22"/>
    </row>
    <row r="220" spans="7:32" ht="14.25">
      <c r="G220"/>
      <c r="I220"/>
      <c r="K220"/>
      <c r="L220"/>
      <c r="O220"/>
      <c r="P220"/>
      <c r="AA220" s="22"/>
      <c r="AB220" s="102"/>
      <c r="AE220" s="22"/>
      <c r="AF220" s="22"/>
    </row>
    <row r="221" spans="7:32" ht="14.25">
      <c r="G221"/>
      <c r="I221"/>
      <c r="K221"/>
      <c r="L221"/>
      <c r="O221"/>
      <c r="P221"/>
      <c r="AA221" s="22"/>
      <c r="AB221" s="102"/>
      <c r="AE221" s="22"/>
      <c r="AF221" s="22"/>
    </row>
    <row r="222" spans="7:32" ht="14.25">
      <c r="G222"/>
      <c r="I222"/>
      <c r="K222"/>
      <c r="L222"/>
      <c r="O222"/>
      <c r="P222"/>
      <c r="AA222" s="22"/>
      <c r="AB222" s="102"/>
      <c r="AE222" s="22"/>
      <c r="AF222" s="22"/>
    </row>
    <row r="223" spans="7:32" ht="14.25">
      <c r="G223"/>
      <c r="I223"/>
      <c r="K223"/>
      <c r="L223"/>
      <c r="O223"/>
      <c r="P223"/>
      <c r="AA223" s="22"/>
      <c r="AB223" s="102"/>
      <c r="AE223" s="22"/>
      <c r="AF223" s="22"/>
    </row>
    <row r="224" spans="7:32" ht="14.25">
      <c r="G224"/>
      <c r="I224"/>
      <c r="K224"/>
      <c r="L224"/>
      <c r="O224"/>
      <c r="P224"/>
      <c r="AA224" s="22"/>
      <c r="AB224" s="102"/>
      <c r="AE224" s="22"/>
      <c r="AF224" s="22"/>
    </row>
    <row r="225" spans="7:32" ht="14.25">
      <c r="G225"/>
      <c r="I225"/>
      <c r="K225"/>
      <c r="L225"/>
      <c r="O225"/>
      <c r="P225"/>
      <c r="AA225" s="22"/>
      <c r="AB225" s="102"/>
      <c r="AE225" s="22"/>
      <c r="AF225" s="22"/>
    </row>
    <row r="226" spans="7:32" ht="14.25">
      <c r="G226"/>
      <c r="I226"/>
      <c r="K226"/>
      <c r="L226"/>
      <c r="O226"/>
      <c r="P226"/>
      <c r="AA226" s="22"/>
      <c r="AB226" s="102"/>
      <c r="AE226" s="22"/>
      <c r="AF226" s="22"/>
    </row>
    <row r="227" spans="7:32" ht="14.25">
      <c r="G227"/>
      <c r="I227"/>
      <c r="K227"/>
      <c r="L227"/>
      <c r="O227"/>
      <c r="P227"/>
      <c r="AA227" s="22"/>
      <c r="AB227" s="102"/>
      <c r="AE227" s="22"/>
      <c r="AF227" s="22"/>
    </row>
    <row r="228" spans="7:32" ht="14.25">
      <c r="G228"/>
      <c r="I228"/>
      <c r="K228"/>
      <c r="L228"/>
      <c r="O228"/>
      <c r="P228"/>
      <c r="AA228" s="22"/>
      <c r="AB228" s="102"/>
      <c r="AE228" s="22"/>
      <c r="AF228" s="22"/>
    </row>
    <row r="229" spans="7:32" ht="14.25">
      <c r="G229"/>
      <c r="I229"/>
      <c r="K229"/>
      <c r="L229"/>
      <c r="O229"/>
      <c r="P229"/>
      <c r="AA229" s="22"/>
      <c r="AB229" s="102"/>
      <c r="AE229" s="22"/>
      <c r="AF229" s="22"/>
    </row>
    <row r="230" spans="7:32" ht="14.25">
      <c r="G230"/>
      <c r="I230"/>
      <c r="K230"/>
      <c r="L230"/>
      <c r="O230"/>
      <c r="P230"/>
      <c r="AA230" s="22"/>
      <c r="AB230" s="102"/>
      <c r="AE230" s="22"/>
      <c r="AF230" s="22"/>
    </row>
    <row r="231" spans="7:32" ht="14.25">
      <c r="G231"/>
      <c r="I231"/>
      <c r="K231"/>
      <c r="L231"/>
      <c r="O231"/>
      <c r="P231"/>
      <c r="AA231" s="22"/>
      <c r="AB231" s="102"/>
      <c r="AE231" s="22"/>
      <c r="AF231" s="22"/>
    </row>
    <row r="232" spans="7:32" ht="14.25">
      <c r="G232"/>
      <c r="I232"/>
      <c r="K232"/>
      <c r="L232"/>
      <c r="O232"/>
      <c r="P232"/>
      <c r="AA232" s="22"/>
      <c r="AB232" s="102"/>
      <c r="AE232" s="22"/>
      <c r="AF232" s="22"/>
    </row>
    <row r="233" spans="7:32" ht="14.25">
      <c r="G233"/>
      <c r="I233"/>
      <c r="K233"/>
      <c r="L233"/>
      <c r="O233"/>
      <c r="P233"/>
      <c r="AA233" s="22"/>
      <c r="AB233" s="102"/>
      <c r="AE233" s="22"/>
      <c r="AF233" s="22"/>
    </row>
    <row r="234" spans="7:32" ht="14.25">
      <c r="G234"/>
      <c r="I234"/>
      <c r="K234"/>
      <c r="L234"/>
      <c r="O234"/>
      <c r="P234"/>
      <c r="AA234" s="22"/>
      <c r="AB234" s="102"/>
      <c r="AE234" s="22"/>
      <c r="AF234" s="22"/>
    </row>
    <row r="235" spans="7:32" ht="14.25">
      <c r="G235"/>
      <c r="I235"/>
      <c r="K235"/>
      <c r="L235"/>
      <c r="O235"/>
      <c r="P235"/>
      <c r="AA235" s="22"/>
      <c r="AB235" s="102"/>
      <c r="AE235" s="22"/>
      <c r="AF235" s="22"/>
    </row>
    <row r="236" spans="7:32" ht="14.25">
      <c r="G236"/>
      <c r="I236"/>
      <c r="K236"/>
      <c r="L236"/>
      <c r="O236"/>
      <c r="P236"/>
      <c r="AA236" s="22"/>
      <c r="AB236" s="102"/>
      <c r="AE236" s="22"/>
      <c r="AF236" s="22"/>
    </row>
    <row r="237" spans="7:32" ht="14.25">
      <c r="G237"/>
      <c r="I237"/>
      <c r="K237"/>
      <c r="L237"/>
      <c r="O237"/>
      <c r="P237"/>
      <c r="AA237" s="22"/>
      <c r="AB237" s="102"/>
      <c r="AE237" s="22"/>
      <c r="AF237" s="22"/>
    </row>
    <row r="238" spans="7:32" ht="14.25">
      <c r="G238"/>
      <c r="I238"/>
      <c r="K238"/>
      <c r="L238"/>
      <c r="O238"/>
      <c r="P238"/>
      <c r="AA238" s="22"/>
      <c r="AB238" s="102"/>
      <c r="AE238" s="22"/>
      <c r="AF238" s="22"/>
    </row>
    <row r="239" spans="7:32" ht="14.25">
      <c r="G239"/>
      <c r="I239"/>
      <c r="K239"/>
      <c r="L239"/>
      <c r="O239"/>
      <c r="P239"/>
      <c r="AA239" s="22"/>
      <c r="AB239" s="102"/>
      <c r="AE239" s="22"/>
      <c r="AF239" s="22"/>
    </row>
    <row r="240" spans="7:32" ht="14.25">
      <c r="G240"/>
      <c r="I240"/>
      <c r="K240"/>
      <c r="L240"/>
      <c r="O240"/>
      <c r="P240"/>
      <c r="AA240" s="22"/>
      <c r="AB240" s="102"/>
      <c r="AE240" s="22"/>
      <c r="AF240" s="22"/>
    </row>
    <row r="241" spans="7:32" ht="14.25">
      <c r="G241"/>
      <c r="I241"/>
      <c r="K241"/>
      <c r="L241"/>
      <c r="O241"/>
      <c r="P241"/>
      <c r="AA241" s="22"/>
      <c r="AB241" s="102"/>
      <c r="AE241" s="22"/>
      <c r="AF241" s="22"/>
    </row>
    <row r="242" spans="7:32" ht="14.25">
      <c r="G242"/>
      <c r="I242"/>
      <c r="K242"/>
      <c r="L242"/>
      <c r="O242"/>
      <c r="P242"/>
      <c r="AA242" s="22"/>
      <c r="AB242" s="102"/>
      <c r="AE242" s="22"/>
      <c r="AF242" s="22"/>
    </row>
    <row r="243" spans="7:32" ht="14.25">
      <c r="G243"/>
      <c r="I243"/>
      <c r="K243"/>
      <c r="L243"/>
      <c r="O243"/>
      <c r="P243"/>
      <c r="AA243" s="22"/>
      <c r="AB243" s="102"/>
      <c r="AE243" s="22"/>
      <c r="AF243" s="22"/>
    </row>
    <row r="244" spans="7:32" ht="14.25">
      <c r="G244"/>
      <c r="I244"/>
      <c r="K244"/>
      <c r="L244"/>
      <c r="O244"/>
      <c r="P244"/>
      <c r="AA244" s="22"/>
      <c r="AB244" s="102"/>
      <c r="AE244" s="22"/>
      <c r="AF244" s="22"/>
    </row>
    <row r="245" spans="7:32" ht="14.25">
      <c r="G245"/>
      <c r="I245"/>
      <c r="K245"/>
      <c r="L245"/>
      <c r="O245"/>
      <c r="P245"/>
      <c r="AA245" s="22"/>
      <c r="AB245" s="102"/>
      <c r="AE245" s="22"/>
      <c r="AF245" s="22"/>
    </row>
    <row r="246" spans="7:32" ht="14.25">
      <c r="G246"/>
      <c r="I246"/>
      <c r="K246"/>
      <c r="L246"/>
      <c r="O246"/>
      <c r="P246"/>
      <c r="AA246" s="22"/>
      <c r="AB246" s="102"/>
      <c r="AE246" s="22"/>
      <c r="AF246" s="22"/>
    </row>
    <row r="247" spans="7:32" ht="14.25">
      <c r="G247"/>
      <c r="I247"/>
      <c r="K247"/>
      <c r="L247"/>
      <c r="O247"/>
      <c r="P247"/>
      <c r="AA247" s="22"/>
      <c r="AB247" s="102"/>
      <c r="AE247" s="22"/>
      <c r="AF247" s="22"/>
    </row>
    <row r="248" spans="7:32" ht="14.25">
      <c r="G248"/>
      <c r="I248"/>
      <c r="K248"/>
      <c r="L248"/>
      <c r="O248"/>
      <c r="P248"/>
      <c r="AA248" s="22"/>
      <c r="AB248" s="102"/>
      <c r="AE248" s="22"/>
      <c r="AF248" s="22"/>
    </row>
    <row r="249" spans="7:32" ht="14.25">
      <c r="G249"/>
      <c r="I249"/>
      <c r="K249"/>
      <c r="L249"/>
      <c r="O249"/>
      <c r="P249"/>
      <c r="AA249" s="22"/>
      <c r="AB249" s="102"/>
      <c r="AE249" s="22"/>
      <c r="AF249" s="22"/>
    </row>
    <row r="250" spans="7:32" ht="14.25">
      <c r="G250"/>
      <c r="I250"/>
      <c r="K250"/>
      <c r="L250"/>
      <c r="O250"/>
      <c r="P250"/>
      <c r="AA250" s="22"/>
      <c r="AB250" s="102"/>
      <c r="AE250" s="22"/>
      <c r="AF250" s="22"/>
    </row>
    <row r="251" spans="7:32" ht="14.25">
      <c r="G251"/>
      <c r="I251"/>
      <c r="K251"/>
      <c r="L251"/>
      <c r="O251"/>
      <c r="P251"/>
      <c r="AA251" s="22"/>
      <c r="AB251" s="102"/>
      <c r="AE251" s="22"/>
      <c r="AF251" s="22"/>
    </row>
    <row r="252" spans="7:32" ht="14.25">
      <c r="G252"/>
      <c r="I252"/>
      <c r="K252"/>
      <c r="L252"/>
      <c r="O252"/>
      <c r="P252"/>
      <c r="AA252" s="22"/>
      <c r="AB252" s="102"/>
      <c r="AE252" s="22"/>
      <c r="AF252" s="22"/>
    </row>
    <row r="253" spans="7:32" ht="14.25">
      <c r="G253"/>
      <c r="I253"/>
      <c r="K253"/>
      <c r="L253"/>
      <c r="O253"/>
      <c r="P253"/>
      <c r="AA253" s="22"/>
      <c r="AB253" s="102"/>
      <c r="AE253" s="22"/>
      <c r="AF253" s="22"/>
    </row>
    <row r="254" spans="7:32" ht="14.25">
      <c r="G254"/>
      <c r="I254"/>
      <c r="K254"/>
      <c r="L254"/>
      <c r="O254"/>
      <c r="P254"/>
      <c r="AA254" s="22"/>
      <c r="AB254" s="102"/>
      <c r="AE254" s="22"/>
      <c r="AF254" s="22"/>
    </row>
    <row r="255" spans="7:32" ht="14.25">
      <c r="G255"/>
      <c r="I255"/>
      <c r="K255"/>
      <c r="L255"/>
      <c r="O255"/>
      <c r="P255"/>
      <c r="AA255" s="22"/>
      <c r="AB255" s="102"/>
      <c r="AE255" s="22"/>
      <c r="AF255" s="22"/>
    </row>
    <row r="256" spans="7:32" ht="14.25">
      <c r="G256"/>
      <c r="I256"/>
      <c r="K256"/>
      <c r="L256"/>
      <c r="O256"/>
      <c r="P256"/>
      <c r="AA256" s="22"/>
      <c r="AB256" s="102"/>
      <c r="AE256" s="22"/>
      <c r="AF256" s="22"/>
    </row>
    <row r="257" spans="7:32" ht="14.25">
      <c r="G257"/>
      <c r="I257"/>
      <c r="K257"/>
      <c r="L257"/>
      <c r="O257"/>
      <c r="P257"/>
      <c r="AA257" s="22"/>
      <c r="AB257" s="102"/>
      <c r="AE257" s="22"/>
      <c r="AF257" s="22"/>
    </row>
    <row r="258" spans="7:32" ht="14.25">
      <c r="G258"/>
      <c r="I258"/>
      <c r="K258"/>
      <c r="L258"/>
      <c r="O258"/>
      <c r="P258"/>
      <c r="AA258" s="22"/>
      <c r="AB258" s="102"/>
      <c r="AE258" s="22"/>
      <c r="AF258" s="22"/>
    </row>
    <row r="259" spans="7:32" ht="14.25">
      <c r="G259"/>
      <c r="I259"/>
      <c r="K259"/>
      <c r="L259"/>
      <c r="O259"/>
      <c r="P259"/>
      <c r="AA259" s="22"/>
      <c r="AB259" s="102"/>
      <c r="AE259" s="22"/>
      <c r="AF259" s="22"/>
    </row>
    <row r="260" spans="7:32" ht="14.25">
      <c r="G260"/>
      <c r="I260"/>
      <c r="K260"/>
      <c r="L260"/>
      <c r="O260"/>
      <c r="P260"/>
      <c r="AA260" s="22"/>
      <c r="AB260" s="102"/>
      <c r="AE260" s="22"/>
      <c r="AF260" s="22"/>
    </row>
    <row r="261" spans="7:32" ht="14.25">
      <c r="G261"/>
      <c r="I261"/>
      <c r="K261"/>
      <c r="L261"/>
      <c r="O261"/>
      <c r="P261"/>
      <c r="AA261" s="22"/>
      <c r="AB261" s="102"/>
      <c r="AE261" s="22"/>
      <c r="AF261" s="22"/>
    </row>
    <row r="262" spans="7:32" ht="14.25">
      <c r="G262"/>
      <c r="I262"/>
      <c r="K262"/>
      <c r="L262"/>
      <c r="O262"/>
      <c r="P262"/>
      <c r="AA262" s="22"/>
      <c r="AB262" s="102"/>
      <c r="AE262" s="22"/>
      <c r="AF262" s="22"/>
    </row>
    <row r="263" spans="7:32" ht="14.25">
      <c r="G263"/>
      <c r="I263"/>
      <c r="K263"/>
      <c r="L263"/>
      <c r="O263"/>
      <c r="P263"/>
      <c r="AA263" s="22"/>
      <c r="AB263" s="102"/>
      <c r="AE263" s="22"/>
      <c r="AF263" s="22"/>
    </row>
    <row r="264" spans="7:32" ht="14.25">
      <c r="G264"/>
      <c r="I264"/>
      <c r="K264"/>
      <c r="L264"/>
      <c r="O264"/>
      <c r="P264"/>
      <c r="AA264" s="22"/>
      <c r="AB264" s="102"/>
      <c r="AE264" s="22"/>
      <c r="AF264" s="22"/>
    </row>
    <row r="265" spans="7:32" ht="14.25">
      <c r="G265"/>
      <c r="I265"/>
      <c r="K265"/>
      <c r="L265"/>
      <c r="O265"/>
      <c r="P265"/>
      <c r="AA265" s="22"/>
      <c r="AB265" s="102"/>
      <c r="AE265" s="22"/>
      <c r="AF265" s="22"/>
    </row>
    <row r="266" spans="7:32" ht="14.25">
      <c r="G266"/>
      <c r="I266"/>
      <c r="K266"/>
      <c r="L266"/>
      <c r="O266"/>
      <c r="P266"/>
      <c r="AA266" s="22"/>
      <c r="AB266" s="102"/>
      <c r="AE266" s="22"/>
      <c r="AF266" s="22"/>
    </row>
    <row r="267" spans="7:32" ht="14.25">
      <c r="G267"/>
      <c r="I267"/>
      <c r="K267"/>
      <c r="L267"/>
      <c r="O267"/>
      <c r="P267"/>
      <c r="AA267" s="22"/>
      <c r="AB267" s="102"/>
      <c r="AE267" s="22"/>
      <c r="AF267" s="22"/>
    </row>
    <row r="268" spans="7:32" ht="14.25">
      <c r="G268"/>
      <c r="I268"/>
      <c r="K268"/>
      <c r="L268"/>
      <c r="O268"/>
      <c r="P268"/>
      <c r="AA268" s="22"/>
      <c r="AB268" s="102"/>
      <c r="AE268" s="22"/>
      <c r="AF268" s="22"/>
    </row>
    <row r="269" spans="7:32" ht="14.25">
      <c r="G269"/>
      <c r="I269"/>
      <c r="K269"/>
      <c r="L269"/>
      <c r="O269"/>
      <c r="P269"/>
      <c r="AA269" s="22"/>
      <c r="AB269" s="102"/>
      <c r="AE269" s="22"/>
      <c r="AF269" s="22"/>
    </row>
    <row r="270" spans="7:32" ht="14.25">
      <c r="G270"/>
      <c r="I270"/>
      <c r="K270"/>
      <c r="L270"/>
      <c r="O270"/>
      <c r="P270"/>
      <c r="AA270" s="22"/>
      <c r="AB270" s="102"/>
      <c r="AE270" s="22"/>
      <c r="AF270" s="22"/>
    </row>
    <row r="271" spans="7:32" ht="14.25">
      <c r="G271"/>
      <c r="I271"/>
      <c r="K271"/>
      <c r="L271"/>
      <c r="O271"/>
      <c r="P271"/>
      <c r="AA271" s="22"/>
      <c r="AB271" s="102"/>
      <c r="AE271" s="22"/>
      <c r="AF271" s="22"/>
    </row>
    <row r="272" spans="7:32" ht="14.25">
      <c r="G272"/>
      <c r="I272"/>
      <c r="K272"/>
      <c r="L272"/>
      <c r="O272"/>
      <c r="P272"/>
      <c r="AA272" s="22"/>
      <c r="AB272" s="102"/>
      <c r="AE272" s="22"/>
      <c r="AF272" s="22"/>
    </row>
    <row r="273" spans="7:32" ht="14.25">
      <c r="G273"/>
      <c r="I273"/>
      <c r="K273"/>
      <c r="L273"/>
      <c r="O273"/>
      <c r="P273"/>
      <c r="AA273" s="22"/>
      <c r="AB273" s="102"/>
      <c r="AE273" s="22"/>
      <c r="AF273" s="22"/>
    </row>
    <row r="274" spans="7:32" ht="14.25">
      <c r="G274"/>
      <c r="I274"/>
      <c r="K274"/>
      <c r="L274"/>
      <c r="O274"/>
      <c r="P274"/>
      <c r="AA274" s="22"/>
      <c r="AB274" s="102"/>
      <c r="AE274" s="22"/>
      <c r="AF274" s="22"/>
    </row>
    <row r="275" spans="7:32" ht="14.25">
      <c r="G275"/>
      <c r="I275"/>
      <c r="K275"/>
      <c r="L275"/>
      <c r="O275"/>
      <c r="P275"/>
      <c r="AA275" s="22"/>
      <c r="AB275" s="102"/>
      <c r="AE275" s="22"/>
      <c r="AF275" s="22"/>
    </row>
    <row r="276" spans="7:32" ht="14.25">
      <c r="G276"/>
      <c r="I276"/>
      <c r="K276"/>
      <c r="L276"/>
      <c r="O276"/>
      <c r="P276"/>
      <c r="AA276" s="22"/>
      <c r="AB276" s="102"/>
      <c r="AE276" s="22"/>
      <c r="AF276" s="22"/>
    </row>
    <row r="277" spans="7:32" ht="14.25">
      <c r="G277"/>
      <c r="I277"/>
      <c r="K277"/>
      <c r="L277"/>
      <c r="O277"/>
      <c r="P277"/>
      <c r="AA277" s="22"/>
      <c r="AB277" s="102"/>
      <c r="AE277" s="22"/>
      <c r="AF277" s="22"/>
    </row>
    <row r="278" spans="7:32" ht="14.25">
      <c r="G278"/>
      <c r="I278"/>
      <c r="K278"/>
      <c r="L278"/>
      <c r="O278"/>
      <c r="P278"/>
      <c r="AA278" s="22"/>
      <c r="AB278" s="102"/>
      <c r="AE278" s="22"/>
      <c r="AF278" s="22"/>
    </row>
    <row r="279" spans="7:32" ht="14.25">
      <c r="G279"/>
      <c r="I279"/>
      <c r="K279"/>
      <c r="L279"/>
      <c r="O279"/>
      <c r="P279"/>
      <c r="AA279" s="22"/>
      <c r="AB279" s="102"/>
      <c r="AE279" s="22"/>
      <c r="AF279" s="22"/>
    </row>
    <row r="280" spans="7:32" ht="14.25">
      <c r="G280"/>
      <c r="I280"/>
      <c r="K280"/>
      <c r="L280"/>
      <c r="O280"/>
      <c r="P280"/>
      <c r="AA280" s="22"/>
      <c r="AB280" s="102"/>
      <c r="AE280" s="22"/>
      <c r="AF280" s="22"/>
    </row>
    <row r="281" spans="7:32" ht="14.25">
      <c r="G281"/>
      <c r="I281"/>
      <c r="K281"/>
      <c r="L281"/>
      <c r="O281"/>
      <c r="P281"/>
      <c r="AA281" s="22"/>
      <c r="AB281" s="102"/>
      <c r="AE281" s="22"/>
      <c r="AF281" s="22"/>
    </row>
    <row r="282" spans="7:32" ht="14.25">
      <c r="G282"/>
      <c r="I282"/>
      <c r="K282"/>
      <c r="L282"/>
      <c r="O282"/>
      <c r="P282"/>
      <c r="AA282" s="22"/>
      <c r="AB282" s="102"/>
      <c r="AE282" s="22"/>
      <c r="AF282" s="22"/>
    </row>
    <row r="283" spans="7:32" ht="14.25">
      <c r="G283"/>
      <c r="I283"/>
      <c r="K283"/>
      <c r="L283"/>
      <c r="O283"/>
      <c r="P283"/>
      <c r="AA283" s="22"/>
      <c r="AB283" s="102"/>
      <c r="AE283" s="22"/>
      <c r="AF283" s="22"/>
    </row>
    <row r="284" spans="7:32" ht="14.25">
      <c r="G284"/>
      <c r="I284"/>
      <c r="K284"/>
      <c r="L284"/>
      <c r="O284"/>
      <c r="P284"/>
      <c r="AA284" s="22"/>
      <c r="AB284" s="102"/>
      <c r="AE284" s="22"/>
      <c r="AF284" s="22"/>
    </row>
    <row r="285" spans="7:32" ht="14.25">
      <c r="G285"/>
      <c r="I285"/>
      <c r="K285"/>
      <c r="L285"/>
      <c r="O285"/>
      <c r="P285"/>
      <c r="AA285" s="22"/>
      <c r="AB285" s="102"/>
      <c r="AE285" s="22"/>
      <c r="AF285" s="22"/>
    </row>
    <row r="286" spans="7:32" ht="14.25">
      <c r="G286"/>
      <c r="I286"/>
      <c r="K286"/>
      <c r="L286"/>
      <c r="O286"/>
      <c r="P286"/>
      <c r="AA286" s="22"/>
      <c r="AB286" s="102"/>
      <c r="AE286" s="22"/>
      <c r="AF286" s="22"/>
    </row>
    <row r="287" spans="7:32" ht="14.25">
      <c r="G287"/>
      <c r="I287"/>
      <c r="K287"/>
      <c r="L287"/>
      <c r="O287"/>
      <c r="P287"/>
      <c r="AA287" s="22"/>
      <c r="AB287" s="102"/>
      <c r="AE287" s="22"/>
      <c r="AF287" s="22"/>
    </row>
    <row r="288" spans="7:32" ht="14.25">
      <c r="G288"/>
      <c r="I288"/>
      <c r="K288"/>
      <c r="L288"/>
      <c r="O288"/>
      <c r="P288"/>
      <c r="AA288" s="22"/>
      <c r="AB288" s="102"/>
      <c r="AE288" s="22"/>
      <c r="AF288" s="22"/>
    </row>
    <row r="289" spans="7:32" ht="14.25">
      <c r="G289"/>
      <c r="I289"/>
      <c r="K289"/>
      <c r="L289"/>
      <c r="O289"/>
      <c r="P289"/>
      <c r="AA289" s="22"/>
      <c r="AB289" s="102"/>
      <c r="AE289" s="22"/>
      <c r="AF289" s="22"/>
    </row>
    <row r="290" spans="7:32" ht="14.25">
      <c r="G290"/>
      <c r="I290"/>
      <c r="K290"/>
      <c r="L290"/>
      <c r="O290"/>
      <c r="P290"/>
      <c r="AA290" s="22"/>
      <c r="AB290" s="102"/>
      <c r="AE290" s="22"/>
      <c r="AF290" s="22"/>
    </row>
    <row r="291" spans="7:32" ht="14.25">
      <c r="G291"/>
      <c r="I291"/>
      <c r="K291"/>
      <c r="L291"/>
      <c r="O291"/>
      <c r="P291"/>
      <c r="AA291" s="22"/>
      <c r="AB291" s="102"/>
      <c r="AE291" s="22"/>
      <c r="AF291" s="22"/>
    </row>
    <row r="292" spans="7:32" ht="14.25">
      <c r="G292"/>
      <c r="I292"/>
      <c r="K292"/>
      <c r="L292"/>
      <c r="O292"/>
      <c r="P292"/>
      <c r="AA292" s="22"/>
      <c r="AB292" s="102"/>
      <c r="AE292" s="22"/>
      <c r="AF292" s="22"/>
    </row>
    <row r="293" spans="7:32" ht="14.25">
      <c r="G293"/>
      <c r="I293"/>
      <c r="K293"/>
      <c r="L293"/>
      <c r="O293"/>
      <c r="P293"/>
      <c r="AA293" s="22"/>
      <c r="AB293" s="102"/>
      <c r="AE293" s="22"/>
      <c r="AF293" s="22"/>
    </row>
    <row r="294" spans="7:32" ht="14.25">
      <c r="G294"/>
      <c r="I294"/>
      <c r="K294"/>
      <c r="L294"/>
      <c r="O294"/>
      <c r="P294"/>
      <c r="AA294" s="22"/>
      <c r="AB294" s="102"/>
      <c r="AE294" s="22"/>
      <c r="AF294" s="22"/>
    </row>
    <row r="295" spans="7:32" ht="14.25">
      <c r="G295"/>
      <c r="I295"/>
      <c r="K295"/>
      <c r="L295"/>
      <c r="O295"/>
      <c r="P295"/>
      <c r="AA295" s="22"/>
      <c r="AB295" s="102"/>
      <c r="AE295" s="22"/>
      <c r="AF295" s="22"/>
    </row>
    <row r="296" spans="7:32" ht="14.25">
      <c r="G296"/>
      <c r="I296"/>
      <c r="K296"/>
      <c r="L296"/>
      <c r="O296"/>
      <c r="P296"/>
      <c r="AA296" s="22"/>
      <c r="AB296" s="102"/>
      <c r="AE296" s="22"/>
      <c r="AF296" s="22"/>
    </row>
    <row r="297" spans="7:32" ht="14.25">
      <c r="G297"/>
      <c r="I297"/>
      <c r="K297"/>
      <c r="L297"/>
      <c r="O297"/>
      <c r="P297"/>
      <c r="AA297" s="22"/>
      <c r="AB297" s="102"/>
      <c r="AE297" s="22"/>
      <c r="AF297" s="22"/>
    </row>
    <row r="298" spans="7:32" ht="14.25">
      <c r="G298"/>
      <c r="I298"/>
      <c r="K298"/>
      <c r="L298"/>
      <c r="O298"/>
      <c r="P298"/>
      <c r="AA298" s="22"/>
      <c r="AB298" s="102"/>
      <c r="AE298" s="22"/>
      <c r="AF298" s="22"/>
    </row>
    <row r="299" spans="7:32" ht="14.25">
      <c r="G299"/>
      <c r="I299"/>
      <c r="K299"/>
      <c r="L299"/>
      <c r="O299"/>
      <c r="P299"/>
      <c r="AA299" s="22"/>
      <c r="AB299" s="102"/>
      <c r="AE299" s="22"/>
      <c r="AF299" s="22"/>
    </row>
    <row r="300" spans="7:32" ht="14.25">
      <c r="G300"/>
      <c r="I300"/>
      <c r="K300"/>
      <c r="L300"/>
      <c r="O300"/>
      <c r="P300"/>
      <c r="AA300" s="22"/>
      <c r="AB300" s="102"/>
      <c r="AE300" s="22"/>
      <c r="AF300" s="22"/>
    </row>
    <row r="301" spans="7:32" ht="14.25">
      <c r="G301"/>
      <c r="I301"/>
      <c r="K301"/>
      <c r="L301"/>
      <c r="O301"/>
      <c r="P301"/>
      <c r="AA301" s="22"/>
      <c r="AB301" s="102"/>
      <c r="AE301" s="22"/>
      <c r="AF301" s="22"/>
    </row>
    <row r="302" spans="7:32" ht="14.25">
      <c r="G302"/>
      <c r="I302"/>
      <c r="K302"/>
      <c r="L302"/>
      <c r="O302"/>
      <c r="P302"/>
      <c r="AA302" s="22"/>
      <c r="AB302" s="102"/>
      <c r="AE302" s="22"/>
      <c r="AF302" s="22"/>
    </row>
    <row r="303" spans="7:32" ht="14.25">
      <c r="G303"/>
      <c r="I303"/>
      <c r="K303"/>
      <c r="L303"/>
      <c r="O303"/>
      <c r="P303"/>
      <c r="AA303" s="22"/>
      <c r="AB303" s="102"/>
      <c r="AE303" s="22"/>
      <c r="AF303" s="22"/>
    </row>
    <row r="304" spans="7:32" ht="14.25">
      <c r="G304"/>
      <c r="I304"/>
      <c r="K304"/>
      <c r="L304"/>
      <c r="O304"/>
      <c r="P304"/>
      <c r="AA304" s="22"/>
      <c r="AB304" s="102"/>
      <c r="AE304" s="22"/>
      <c r="AF304" s="22"/>
    </row>
    <row r="305" spans="7:32" ht="14.25">
      <c r="G305"/>
      <c r="I305"/>
      <c r="K305"/>
      <c r="L305"/>
      <c r="O305"/>
      <c r="P305"/>
      <c r="AA305" s="22"/>
      <c r="AB305" s="102"/>
      <c r="AE305" s="22"/>
      <c r="AF305" s="22"/>
    </row>
    <row r="306" spans="7:32" ht="14.25">
      <c r="G306"/>
      <c r="I306"/>
      <c r="K306"/>
      <c r="L306"/>
      <c r="O306"/>
      <c r="P306"/>
      <c r="AA306" s="22"/>
      <c r="AB306" s="102"/>
      <c r="AE306" s="22"/>
      <c r="AF306" s="22"/>
    </row>
    <row r="307" spans="7:32" ht="14.25">
      <c r="G307"/>
      <c r="I307"/>
      <c r="K307"/>
      <c r="L307"/>
      <c r="O307"/>
      <c r="P307"/>
      <c r="AA307" s="22"/>
      <c r="AB307" s="102"/>
      <c r="AE307" s="22"/>
      <c r="AF307" s="22"/>
    </row>
    <row r="308" spans="7:32" ht="14.25">
      <c r="G308"/>
      <c r="I308"/>
      <c r="K308"/>
      <c r="L308"/>
      <c r="O308"/>
      <c r="P308"/>
      <c r="AA308" s="22"/>
      <c r="AB308" s="102"/>
      <c r="AE308" s="22"/>
      <c r="AF308" s="22"/>
    </row>
    <row r="309" spans="7:32" ht="14.25">
      <c r="G309"/>
      <c r="I309"/>
      <c r="K309"/>
      <c r="L309"/>
      <c r="O309"/>
      <c r="P309"/>
      <c r="AA309" s="22"/>
      <c r="AB309" s="102"/>
      <c r="AE309" s="22"/>
      <c r="AF309" s="22"/>
    </row>
    <row r="310" spans="7:32" ht="14.25">
      <c r="G310"/>
      <c r="I310"/>
      <c r="K310"/>
      <c r="L310"/>
      <c r="O310"/>
      <c r="P310"/>
      <c r="AA310" s="22"/>
      <c r="AB310" s="102"/>
      <c r="AE310" s="22"/>
      <c r="AF310" s="22"/>
    </row>
    <row r="311" spans="7:32" ht="14.25">
      <c r="G311"/>
      <c r="I311"/>
      <c r="K311"/>
      <c r="L311"/>
      <c r="O311"/>
      <c r="P311"/>
      <c r="AA311" s="22"/>
      <c r="AB311" s="102"/>
      <c r="AE311" s="22"/>
      <c r="AF311" s="22"/>
    </row>
    <row r="312" spans="7:32" ht="14.25">
      <c r="G312"/>
      <c r="I312"/>
      <c r="K312"/>
      <c r="L312"/>
      <c r="O312"/>
      <c r="P312"/>
      <c r="AA312" s="22"/>
      <c r="AB312" s="102"/>
      <c r="AE312" s="22"/>
      <c r="AF312" s="22"/>
    </row>
    <row r="313" spans="7:32" ht="14.25">
      <c r="G313"/>
      <c r="I313"/>
      <c r="K313"/>
      <c r="L313"/>
      <c r="O313"/>
      <c r="P313"/>
      <c r="AA313" s="22"/>
      <c r="AB313" s="102"/>
      <c r="AE313" s="22"/>
      <c r="AF313" s="22"/>
    </row>
    <row r="314" spans="7:32" ht="14.25">
      <c r="G314"/>
      <c r="I314"/>
      <c r="K314"/>
      <c r="L314"/>
      <c r="O314"/>
      <c r="P314"/>
      <c r="AA314" s="22"/>
      <c r="AB314" s="102"/>
      <c r="AE314" s="22"/>
      <c r="AF314" s="22"/>
    </row>
    <row r="315" spans="7:32" ht="14.25">
      <c r="G315"/>
      <c r="I315"/>
      <c r="K315"/>
      <c r="L315"/>
      <c r="O315"/>
      <c r="P315"/>
      <c r="AA315" s="22"/>
      <c r="AB315" s="102"/>
      <c r="AE315" s="22"/>
      <c r="AF315" s="22"/>
    </row>
    <row r="316" spans="7:32" ht="14.25">
      <c r="G316"/>
      <c r="I316"/>
      <c r="K316"/>
      <c r="L316"/>
      <c r="O316"/>
      <c r="P316"/>
      <c r="AA316" s="22"/>
      <c r="AB316" s="102"/>
      <c r="AE316" s="22"/>
      <c r="AF316" s="22"/>
    </row>
    <row r="317" spans="7:32" ht="14.25">
      <c r="G317"/>
      <c r="I317"/>
      <c r="K317"/>
      <c r="L317"/>
      <c r="O317"/>
      <c r="P317"/>
      <c r="AA317" s="22"/>
      <c r="AB317" s="102"/>
      <c r="AE317" s="22"/>
      <c r="AF317" s="22"/>
    </row>
    <row r="318" spans="7:32" ht="14.25">
      <c r="G318"/>
      <c r="I318"/>
      <c r="K318"/>
      <c r="L318"/>
      <c r="O318"/>
      <c r="P318"/>
      <c r="AA318" s="22"/>
      <c r="AB318" s="102"/>
      <c r="AE318" s="22"/>
      <c r="AF318" s="22"/>
    </row>
    <row r="319" spans="7:32" ht="14.25">
      <c r="G319"/>
      <c r="I319"/>
      <c r="K319"/>
      <c r="L319"/>
      <c r="O319"/>
      <c r="P319"/>
      <c r="AA319" s="22"/>
      <c r="AB319" s="102"/>
      <c r="AE319" s="22"/>
      <c r="AF319" s="22"/>
    </row>
    <row r="320" spans="7:32" ht="14.25">
      <c r="G320"/>
      <c r="I320"/>
      <c r="K320"/>
      <c r="L320"/>
      <c r="O320"/>
      <c r="P320"/>
      <c r="AA320" s="22"/>
      <c r="AB320" s="102"/>
      <c r="AE320" s="22"/>
      <c r="AF320" s="22"/>
    </row>
    <row r="321" spans="7:32" ht="14.25">
      <c r="G321"/>
      <c r="I321"/>
      <c r="K321"/>
      <c r="L321"/>
      <c r="O321"/>
      <c r="P321"/>
      <c r="AA321" s="22"/>
      <c r="AB321" s="102"/>
      <c r="AE321" s="22"/>
      <c r="AF321" s="22"/>
    </row>
    <row r="322" spans="7:32" ht="14.25">
      <c r="G322"/>
      <c r="I322"/>
      <c r="K322"/>
      <c r="L322"/>
      <c r="O322"/>
      <c r="P322"/>
      <c r="AA322" s="22"/>
      <c r="AB322" s="102"/>
      <c r="AE322" s="22"/>
      <c r="AF322" s="22"/>
    </row>
    <row r="323" spans="7:32" ht="14.25">
      <c r="G323"/>
      <c r="I323"/>
      <c r="K323"/>
      <c r="L323"/>
      <c r="O323"/>
      <c r="P323"/>
      <c r="AA323" s="22"/>
      <c r="AB323" s="102"/>
      <c r="AE323" s="22"/>
      <c r="AF323" s="22"/>
    </row>
    <row r="324" spans="7:32" ht="14.25">
      <c r="G324"/>
      <c r="I324"/>
      <c r="K324"/>
      <c r="L324"/>
      <c r="O324"/>
      <c r="P324"/>
      <c r="AA324" s="22"/>
      <c r="AB324" s="102"/>
      <c r="AE324" s="22"/>
      <c r="AF324" s="22"/>
    </row>
    <row r="325" spans="7:32" ht="14.25">
      <c r="G325"/>
      <c r="I325"/>
      <c r="K325"/>
      <c r="L325"/>
      <c r="O325"/>
      <c r="P325"/>
      <c r="AA325" s="22"/>
      <c r="AB325" s="102"/>
      <c r="AE325" s="22"/>
      <c r="AF325" s="22"/>
    </row>
    <row r="326" spans="7:32" ht="14.25">
      <c r="G326"/>
      <c r="I326"/>
      <c r="K326"/>
      <c r="L326"/>
      <c r="O326"/>
      <c r="P326"/>
      <c r="AA326" s="22"/>
      <c r="AB326" s="102"/>
      <c r="AE326" s="22"/>
      <c r="AF326" s="22"/>
    </row>
    <row r="327" spans="7:32" ht="14.25">
      <c r="G327"/>
      <c r="I327"/>
      <c r="K327"/>
      <c r="L327"/>
      <c r="O327"/>
      <c r="P327"/>
      <c r="AA327" s="22"/>
      <c r="AB327" s="102"/>
      <c r="AE327" s="22"/>
      <c r="AF327" s="22"/>
    </row>
    <row r="328" spans="7:32" ht="14.25">
      <c r="G328"/>
      <c r="I328"/>
      <c r="K328"/>
      <c r="L328"/>
      <c r="O328"/>
      <c r="P328"/>
      <c r="AA328" s="22"/>
      <c r="AB328" s="102"/>
      <c r="AE328" s="22"/>
      <c r="AF328" s="22"/>
    </row>
    <row r="329" spans="7:32" ht="14.25">
      <c r="G329"/>
      <c r="I329"/>
      <c r="K329"/>
      <c r="L329"/>
      <c r="O329"/>
      <c r="P329"/>
      <c r="AA329" s="22"/>
      <c r="AB329" s="102"/>
      <c r="AE329" s="22"/>
      <c r="AF329" s="22"/>
    </row>
    <row r="330" spans="7:32" ht="14.25">
      <c r="G330"/>
      <c r="I330"/>
      <c r="K330"/>
      <c r="L330"/>
      <c r="O330"/>
      <c r="P330"/>
      <c r="AA330" s="22"/>
      <c r="AB330" s="102"/>
      <c r="AE330" s="22"/>
      <c r="AF330" s="22"/>
    </row>
    <row r="331" spans="7:32" ht="14.25">
      <c r="G331"/>
      <c r="I331"/>
      <c r="K331"/>
      <c r="L331"/>
      <c r="O331"/>
      <c r="P331"/>
      <c r="AA331" s="22"/>
      <c r="AB331" s="102"/>
      <c r="AE331" s="22"/>
      <c r="AF331" s="22"/>
    </row>
    <row r="332" spans="7:32" ht="14.25">
      <c r="G332"/>
      <c r="I332"/>
      <c r="K332"/>
      <c r="L332"/>
      <c r="O332"/>
      <c r="P332"/>
      <c r="AA332" s="22"/>
      <c r="AB332" s="102"/>
      <c r="AE332" s="22"/>
      <c r="AF332" s="22"/>
    </row>
    <row r="333" spans="7:32" ht="14.25">
      <c r="G333"/>
      <c r="I333"/>
      <c r="K333"/>
      <c r="L333"/>
      <c r="O333"/>
      <c r="P333"/>
      <c r="AA333" s="22"/>
      <c r="AB333" s="102"/>
      <c r="AE333" s="22"/>
      <c r="AF333" s="22"/>
    </row>
    <row r="334" spans="7:32" ht="14.25">
      <c r="G334"/>
      <c r="I334"/>
      <c r="K334"/>
      <c r="L334"/>
      <c r="O334"/>
      <c r="P334"/>
      <c r="AA334" s="22"/>
      <c r="AB334" s="102"/>
      <c r="AE334" s="22"/>
      <c r="AF334" s="22"/>
    </row>
    <row r="335" spans="7:32" ht="14.25">
      <c r="G335"/>
      <c r="I335"/>
      <c r="K335"/>
      <c r="L335"/>
      <c r="O335"/>
      <c r="P335"/>
      <c r="AA335" s="22"/>
      <c r="AB335" s="102"/>
      <c r="AE335" s="22"/>
      <c r="AF335" s="22"/>
    </row>
    <row r="336" spans="7:32" ht="14.25">
      <c r="G336"/>
      <c r="I336"/>
      <c r="K336"/>
      <c r="L336"/>
      <c r="O336"/>
      <c r="P336"/>
      <c r="AA336" s="22"/>
      <c r="AB336" s="102"/>
      <c r="AE336" s="22"/>
      <c r="AF336" s="22"/>
    </row>
    <row r="337" spans="7:32" ht="14.25">
      <c r="G337"/>
      <c r="I337"/>
      <c r="K337"/>
      <c r="L337"/>
      <c r="O337"/>
      <c r="P337"/>
      <c r="AA337" s="22"/>
      <c r="AB337" s="102"/>
      <c r="AE337" s="22"/>
      <c r="AF337" s="22"/>
    </row>
    <row r="338" spans="7:32" ht="14.25">
      <c r="G338"/>
      <c r="I338"/>
      <c r="K338"/>
      <c r="L338"/>
      <c r="O338"/>
      <c r="P338"/>
      <c r="AA338" s="22"/>
      <c r="AB338" s="102"/>
      <c r="AE338" s="22"/>
      <c r="AF338" s="22"/>
    </row>
    <row r="339" spans="7:32" ht="14.25">
      <c r="G339"/>
      <c r="I339"/>
      <c r="K339"/>
      <c r="L339"/>
      <c r="O339"/>
      <c r="P339"/>
      <c r="AA339" s="22"/>
      <c r="AB339" s="102"/>
      <c r="AE339" s="22"/>
      <c r="AF339" s="22"/>
    </row>
    <row r="340" spans="7:32" ht="14.25">
      <c r="G340"/>
      <c r="I340"/>
      <c r="K340"/>
      <c r="L340"/>
      <c r="O340"/>
      <c r="P340"/>
      <c r="AA340" s="22"/>
      <c r="AB340" s="102"/>
      <c r="AE340" s="22"/>
      <c r="AF340" s="22"/>
    </row>
    <row r="341" spans="7:32" ht="14.25">
      <c r="G341"/>
      <c r="I341"/>
      <c r="K341"/>
      <c r="L341"/>
      <c r="O341"/>
      <c r="P341"/>
      <c r="AA341" s="22"/>
      <c r="AB341" s="102"/>
      <c r="AE341" s="22"/>
      <c r="AF341" s="22"/>
    </row>
    <row r="342" spans="7:32" ht="14.25">
      <c r="G342"/>
      <c r="I342"/>
      <c r="K342"/>
      <c r="L342"/>
      <c r="O342"/>
      <c r="P342"/>
      <c r="AA342" s="22"/>
      <c r="AB342" s="102"/>
      <c r="AE342" s="22"/>
      <c r="AF342" s="22"/>
    </row>
    <row r="343" spans="7:32" ht="14.25">
      <c r="G343"/>
      <c r="I343"/>
      <c r="K343"/>
      <c r="L343"/>
      <c r="O343"/>
      <c r="P343"/>
      <c r="AA343" s="22"/>
      <c r="AB343" s="102"/>
      <c r="AE343" s="22"/>
      <c r="AF343" s="22"/>
    </row>
    <row r="344" spans="7:32" ht="14.25">
      <c r="G344"/>
      <c r="I344"/>
      <c r="K344"/>
      <c r="L344"/>
      <c r="O344"/>
      <c r="P344"/>
      <c r="AA344" s="22"/>
      <c r="AB344" s="102"/>
      <c r="AE344" s="22"/>
      <c r="AF344" s="22"/>
    </row>
    <row r="345" spans="7:32" ht="14.25">
      <c r="G345"/>
      <c r="I345"/>
      <c r="K345"/>
      <c r="L345"/>
      <c r="O345"/>
      <c r="P345"/>
      <c r="AA345" s="22"/>
      <c r="AB345" s="102"/>
      <c r="AE345" s="22"/>
      <c r="AF345" s="22"/>
    </row>
    <row r="346" spans="7:32" ht="14.25">
      <c r="G346"/>
      <c r="I346"/>
      <c r="K346"/>
      <c r="L346"/>
      <c r="O346"/>
      <c r="P346"/>
      <c r="AA346" s="22"/>
      <c r="AB346" s="102"/>
      <c r="AE346" s="22"/>
      <c r="AF346" s="22"/>
    </row>
    <row r="347" spans="7:32" ht="14.25">
      <c r="G347"/>
      <c r="I347"/>
      <c r="K347"/>
      <c r="L347"/>
      <c r="O347"/>
      <c r="P347"/>
      <c r="AA347" s="22"/>
      <c r="AB347" s="102"/>
      <c r="AE347" s="22"/>
      <c r="AF347" s="22"/>
    </row>
    <row r="348" spans="7:32" ht="14.25">
      <c r="G348"/>
      <c r="I348"/>
      <c r="K348"/>
      <c r="L348"/>
      <c r="O348"/>
      <c r="P348"/>
      <c r="AA348" s="22"/>
      <c r="AB348" s="102"/>
      <c r="AE348" s="22"/>
      <c r="AF348" s="22"/>
    </row>
    <row r="349" spans="7:32" ht="14.25">
      <c r="G349"/>
      <c r="I349"/>
      <c r="K349"/>
      <c r="L349"/>
      <c r="O349"/>
      <c r="P349"/>
      <c r="AA349" s="22"/>
      <c r="AB349" s="102"/>
      <c r="AE349" s="22"/>
      <c r="AF349" s="22"/>
    </row>
    <row r="350" spans="7:32" ht="14.25">
      <c r="G350"/>
      <c r="I350"/>
      <c r="K350"/>
      <c r="L350"/>
      <c r="O350"/>
      <c r="P350"/>
      <c r="AA350" s="22"/>
      <c r="AB350" s="102"/>
      <c r="AE350" s="22"/>
      <c r="AF350" s="22"/>
    </row>
    <row r="351" spans="7:32" ht="14.25">
      <c r="G351"/>
      <c r="I351"/>
      <c r="K351"/>
      <c r="L351"/>
      <c r="O351"/>
      <c r="P351"/>
      <c r="AA351" s="22"/>
      <c r="AB351" s="102"/>
      <c r="AE351" s="22"/>
      <c r="AF351" s="22"/>
    </row>
    <row r="352" spans="7:32" ht="14.25">
      <c r="G352"/>
      <c r="I352"/>
      <c r="K352"/>
      <c r="L352"/>
      <c r="O352"/>
      <c r="P352"/>
      <c r="AA352" s="22"/>
      <c r="AB352" s="102"/>
      <c r="AE352" s="22"/>
      <c r="AF352" s="22"/>
    </row>
    <row r="353" spans="7:32" ht="14.25">
      <c r="G353"/>
      <c r="I353"/>
      <c r="K353"/>
      <c r="L353"/>
      <c r="O353"/>
      <c r="P353"/>
      <c r="AA353" s="22"/>
      <c r="AB353" s="102"/>
      <c r="AE353" s="22"/>
      <c r="AF353" s="22"/>
    </row>
    <row r="354" spans="7:32" ht="14.25">
      <c r="G354"/>
      <c r="I354"/>
      <c r="K354"/>
      <c r="L354"/>
      <c r="O354"/>
      <c r="P354"/>
      <c r="AA354" s="22"/>
      <c r="AB354" s="102"/>
      <c r="AE354" s="22"/>
      <c r="AF354" s="22"/>
    </row>
    <row r="355" spans="7:32" ht="14.25">
      <c r="G355"/>
      <c r="I355"/>
      <c r="K355"/>
      <c r="L355"/>
      <c r="O355"/>
      <c r="P355"/>
      <c r="AA355" s="22"/>
      <c r="AB355" s="102"/>
      <c r="AE355" s="22"/>
      <c r="AF355" s="22"/>
    </row>
    <row r="356" spans="7:32" ht="14.25">
      <c r="G356"/>
      <c r="I356"/>
      <c r="K356"/>
      <c r="L356"/>
      <c r="O356"/>
      <c r="P356"/>
      <c r="AA356" s="22"/>
      <c r="AB356" s="102"/>
      <c r="AE356" s="22"/>
      <c r="AF356" s="22"/>
    </row>
    <row r="357" spans="7:32" ht="14.25">
      <c r="G357"/>
      <c r="I357"/>
      <c r="K357"/>
      <c r="L357"/>
      <c r="O357"/>
      <c r="P357"/>
      <c r="AA357" s="22"/>
      <c r="AB357" s="102"/>
      <c r="AE357" s="22"/>
      <c r="AF357" s="22"/>
    </row>
    <row r="358" spans="7:32" ht="14.25">
      <c r="G358"/>
      <c r="I358"/>
      <c r="K358"/>
      <c r="L358"/>
      <c r="O358"/>
      <c r="P358"/>
      <c r="AA358" s="22"/>
      <c r="AB358" s="102"/>
      <c r="AE358" s="22"/>
      <c r="AF358" s="22"/>
    </row>
    <row r="359" spans="7:32" ht="14.25">
      <c r="G359"/>
      <c r="I359"/>
      <c r="K359"/>
      <c r="L359"/>
      <c r="O359"/>
      <c r="P359"/>
      <c r="AA359" s="22"/>
      <c r="AB359" s="102"/>
      <c r="AE359" s="22"/>
      <c r="AF359" s="22"/>
    </row>
    <row r="360" spans="7:32" ht="14.25">
      <c r="G360"/>
      <c r="I360"/>
      <c r="K360"/>
      <c r="L360"/>
      <c r="O360"/>
      <c r="P360"/>
      <c r="AA360" s="22"/>
      <c r="AB360" s="102"/>
      <c r="AE360" s="22"/>
      <c r="AF360" s="22"/>
    </row>
    <row r="361" spans="7:32" ht="14.25">
      <c r="G361"/>
      <c r="I361"/>
      <c r="K361"/>
      <c r="L361"/>
      <c r="O361"/>
      <c r="P361"/>
      <c r="AA361" s="22"/>
      <c r="AB361" s="102"/>
      <c r="AE361" s="22"/>
      <c r="AF361" s="22"/>
    </row>
    <row r="362" spans="7:32" ht="14.25">
      <c r="G362"/>
      <c r="I362"/>
      <c r="K362"/>
      <c r="L362"/>
      <c r="O362"/>
      <c r="P362"/>
      <c r="AA362" s="22"/>
      <c r="AB362" s="102"/>
      <c r="AE362" s="22"/>
      <c r="AF362" s="22"/>
    </row>
    <row r="363" spans="7:32" ht="14.25">
      <c r="G363"/>
      <c r="I363"/>
      <c r="K363"/>
      <c r="L363"/>
      <c r="O363"/>
      <c r="P363"/>
      <c r="AA363" s="22"/>
      <c r="AB363" s="102"/>
      <c r="AE363" s="22"/>
      <c r="AF363" s="22"/>
    </row>
    <row r="364" spans="7:32" ht="14.25">
      <c r="G364"/>
      <c r="I364"/>
      <c r="K364"/>
      <c r="L364"/>
      <c r="O364"/>
      <c r="P364"/>
      <c r="AA364" s="22"/>
      <c r="AB364" s="102"/>
      <c r="AE364" s="22"/>
      <c r="AF364" s="22"/>
    </row>
    <row r="365" spans="7:32" ht="14.25">
      <c r="G365"/>
      <c r="I365"/>
      <c r="K365"/>
      <c r="L365"/>
      <c r="O365"/>
      <c r="P365"/>
      <c r="AA365" s="22"/>
      <c r="AB365" s="102"/>
      <c r="AE365" s="22"/>
      <c r="AF365" s="22"/>
    </row>
    <row r="366" spans="7:32" ht="14.25">
      <c r="G366"/>
      <c r="I366"/>
      <c r="K366"/>
      <c r="L366"/>
      <c r="O366"/>
      <c r="P366"/>
      <c r="AA366" s="22"/>
      <c r="AB366" s="102"/>
      <c r="AE366" s="22"/>
      <c r="AF366" s="22"/>
    </row>
    <row r="367" spans="7:32" ht="14.25">
      <c r="G367"/>
      <c r="I367"/>
      <c r="K367"/>
      <c r="L367"/>
      <c r="O367"/>
      <c r="P367"/>
      <c r="AA367" s="22"/>
      <c r="AB367" s="102"/>
      <c r="AE367" s="22"/>
      <c r="AF367" s="22"/>
    </row>
    <row r="368" spans="7:32" ht="14.25">
      <c r="G368"/>
      <c r="I368"/>
      <c r="K368"/>
      <c r="L368"/>
      <c r="O368"/>
      <c r="P368"/>
      <c r="AA368" s="22"/>
      <c r="AB368" s="102"/>
      <c r="AE368" s="22"/>
      <c r="AF368" s="22"/>
    </row>
    <row r="369" spans="7:32" ht="14.25">
      <c r="G369"/>
      <c r="I369"/>
      <c r="K369"/>
      <c r="L369"/>
      <c r="O369"/>
      <c r="P369"/>
      <c r="AA369" s="22"/>
      <c r="AB369" s="102"/>
      <c r="AE369" s="22"/>
      <c r="AF369" s="22"/>
    </row>
    <row r="370" spans="7:32" ht="14.25">
      <c r="G370"/>
      <c r="I370"/>
      <c r="K370"/>
      <c r="L370"/>
      <c r="O370"/>
      <c r="P370"/>
      <c r="AA370" s="22"/>
      <c r="AB370" s="102"/>
      <c r="AE370" s="22"/>
      <c r="AF370" s="22"/>
    </row>
    <row r="371" spans="7:32" ht="14.25">
      <c r="G371"/>
      <c r="I371"/>
      <c r="K371"/>
      <c r="L371"/>
      <c r="O371"/>
      <c r="P371"/>
      <c r="AA371" s="22"/>
      <c r="AB371" s="102"/>
      <c r="AE371" s="22"/>
      <c r="AF371" s="22"/>
    </row>
    <row r="372" spans="7:32" ht="14.25">
      <c r="G372"/>
      <c r="I372"/>
      <c r="K372"/>
      <c r="L372"/>
      <c r="O372"/>
      <c r="P372"/>
      <c r="AA372" s="22"/>
      <c r="AB372" s="102"/>
      <c r="AE372" s="22"/>
      <c r="AF372" s="22"/>
    </row>
    <row r="373" spans="7:32" ht="14.25">
      <c r="G373"/>
      <c r="I373"/>
      <c r="K373"/>
      <c r="L373"/>
      <c r="O373"/>
      <c r="P373"/>
      <c r="AA373" s="22"/>
      <c r="AB373" s="102"/>
      <c r="AE373" s="22"/>
      <c r="AF373" s="22"/>
    </row>
    <row r="374" spans="7:32" ht="14.25">
      <c r="G374"/>
      <c r="I374"/>
      <c r="K374"/>
      <c r="L374"/>
      <c r="O374"/>
      <c r="P374"/>
      <c r="AA374" s="22"/>
      <c r="AB374" s="102"/>
      <c r="AE374" s="22"/>
      <c r="AF374" s="22"/>
    </row>
    <row r="375" spans="7:32" ht="14.25">
      <c r="G375"/>
      <c r="I375"/>
      <c r="K375"/>
      <c r="L375"/>
      <c r="O375"/>
      <c r="P375"/>
      <c r="AA375" s="22"/>
      <c r="AB375" s="102"/>
      <c r="AE375" s="22"/>
      <c r="AF375" s="22"/>
    </row>
    <row r="376" spans="7:32" ht="14.25">
      <c r="G376"/>
      <c r="I376"/>
      <c r="K376"/>
      <c r="L376"/>
      <c r="O376"/>
      <c r="P376"/>
      <c r="AA376" s="22"/>
      <c r="AB376" s="102"/>
      <c r="AE376" s="22"/>
      <c r="AF376" s="22"/>
    </row>
    <row r="377" spans="7:32" ht="14.25">
      <c r="G377"/>
      <c r="I377"/>
      <c r="K377"/>
      <c r="L377"/>
      <c r="O377"/>
      <c r="P377"/>
      <c r="AA377" s="22"/>
      <c r="AB377" s="102"/>
      <c r="AE377" s="22"/>
      <c r="AF377" s="22"/>
    </row>
    <row r="378" spans="7:32" ht="14.25">
      <c r="G378"/>
      <c r="I378"/>
      <c r="K378"/>
      <c r="L378"/>
      <c r="O378"/>
      <c r="P378"/>
      <c r="AA378" s="22"/>
      <c r="AB378" s="102"/>
      <c r="AE378" s="22"/>
      <c r="AF378" s="22"/>
    </row>
    <row r="379" spans="7:32" ht="14.25">
      <c r="G379"/>
      <c r="I379"/>
      <c r="K379"/>
      <c r="L379"/>
      <c r="O379"/>
      <c r="P379"/>
      <c r="AA379" s="22"/>
      <c r="AB379" s="102"/>
      <c r="AE379" s="22"/>
      <c r="AF379" s="22"/>
    </row>
    <row r="380" spans="7:32" ht="14.25">
      <c r="G380"/>
      <c r="I380"/>
      <c r="K380"/>
      <c r="L380"/>
      <c r="O380"/>
      <c r="P380"/>
      <c r="AA380" s="22"/>
      <c r="AB380" s="102"/>
      <c r="AE380" s="22"/>
      <c r="AF380" s="22"/>
    </row>
    <row r="381" spans="7:32" ht="14.25">
      <c r="G381"/>
      <c r="I381"/>
      <c r="K381"/>
      <c r="L381"/>
      <c r="O381"/>
      <c r="P381"/>
      <c r="AA381" s="22"/>
      <c r="AB381" s="102"/>
      <c r="AE381" s="22"/>
      <c r="AF381" s="22"/>
    </row>
    <row r="382" spans="7:32" ht="14.25">
      <c r="G382"/>
      <c r="I382"/>
      <c r="K382"/>
      <c r="L382"/>
      <c r="O382"/>
      <c r="P382"/>
      <c r="AA382" s="22"/>
      <c r="AB382" s="102"/>
      <c r="AE382" s="22"/>
      <c r="AF382" s="22"/>
    </row>
    <row r="383" spans="7:32" ht="14.25">
      <c r="G383"/>
      <c r="I383"/>
      <c r="K383"/>
      <c r="L383"/>
      <c r="O383"/>
      <c r="P383"/>
      <c r="AA383" s="22"/>
      <c r="AB383" s="102"/>
      <c r="AE383" s="22"/>
      <c r="AF383" s="22"/>
    </row>
    <row r="384" spans="7:32" ht="14.25">
      <c r="G384"/>
      <c r="I384"/>
      <c r="K384"/>
      <c r="L384"/>
      <c r="O384"/>
      <c r="P384"/>
      <c r="AA384" s="22"/>
      <c r="AB384" s="102"/>
      <c r="AE384" s="22"/>
      <c r="AF384" s="22"/>
    </row>
    <row r="385" spans="7:32" ht="14.25">
      <c r="G385"/>
      <c r="I385"/>
      <c r="K385"/>
      <c r="L385"/>
      <c r="O385"/>
      <c r="P385"/>
      <c r="AA385" s="22"/>
      <c r="AB385" s="102"/>
      <c r="AE385" s="22"/>
      <c r="AF385" s="22"/>
    </row>
    <row r="386" spans="7:32" ht="14.25">
      <c r="G386"/>
      <c r="I386"/>
      <c r="K386"/>
      <c r="L386"/>
      <c r="O386"/>
      <c r="P386"/>
      <c r="AA386" s="22"/>
      <c r="AB386" s="102"/>
      <c r="AE386" s="22"/>
      <c r="AF386" s="22"/>
    </row>
    <row r="387" spans="7:32" ht="14.25">
      <c r="G387"/>
      <c r="I387"/>
      <c r="K387"/>
      <c r="L387"/>
      <c r="O387"/>
      <c r="P387"/>
      <c r="AA387" s="22"/>
      <c r="AB387" s="102"/>
      <c r="AE387" s="22"/>
      <c r="AF387" s="22"/>
    </row>
    <row r="388" spans="7:32" ht="14.25">
      <c r="G388"/>
      <c r="I388"/>
      <c r="K388"/>
      <c r="L388"/>
      <c r="O388"/>
      <c r="P388"/>
      <c r="AA388" s="22"/>
      <c r="AB388" s="102"/>
      <c r="AE388" s="22"/>
      <c r="AF388" s="22"/>
    </row>
    <row r="389" spans="7:32" ht="14.25">
      <c r="G389"/>
      <c r="I389"/>
      <c r="K389"/>
      <c r="L389"/>
      <c r="O389"/>
      <c r="P389"/>
      <c r="AA389" s="22"/>
      <c r="AB389" s="102"/>
      <c r="AE389" s="22"/>
      <c r="AF389" s="22"/>
    </row>
    <row r="390" spans="7:32" ht="14.25">
      <c r="G390"/>
      <c r="I390"/>
      <c r="K390"/>
      <c r="L390"/>
      <c r="O390"/>
      <c r="P390"/>
      <c r="AA390" s="22"/>
      <c r="AB390" s="102"/>
      <c r="AE390" s="22"/>
      <c r="AF390" s="22"/>
    </row>
    <row r="391" spans="7:32" ht="14.25">
      <c r="G391"/>
      <c r="I391"/>
      <c r="K391"/>
      <c r="L391"/>
      <c r="O391"/>
      <c r="P391"/>
      <c r="AA391" s="22"/>
      <c r="AB391" s="102"/>
      <c r="AE391" s="22"/>
      <c r="AF391" s="22"/>
    </row>
    <row r="392" spans="7:32" ht="14.25">
      <c r="G392"/>
      <c r="I392"/>
      <c r="K392"/>
      <c r="L392"/>
      <c r="O392"/>
      <c r="P392"/>
      <c r="AA392" s="22"/>
      <c r="AB392" s="102"/>
      <c r="AE392" s="22"/>
      <c r="AF392" s="22"/>
    </row>
    <row r="393" spans="7:32" ht="14.25">
      <c r="G393"/>
      <c r="I393"/>
      <c r="K393"/>
      <c r="L393"/>
      <c r="O393"/>
      <c r="P393"/>
      <c r="AA393" s="22"/>
      <c r="AB393" s="102"/>
      <c r="AE393" s="22"/>
      <c r="AF393" s="22"/>
    </row>
    <row r="394" spans="7:32" ht="14.25">
      <c r="G394"/>
      <c r="I394"/>
      <c r="K394"/>
      <c r="L394"/>
      <c r="O394"/>
      <c r="P394"/>
      <c r="AA394" s="22"/>
      <c r="AB394" s="102"/>
      <c r="AE394" s="22"/>
      <c r="AF394" s="22"/>
    </row>
    <row r="395" spans="7:32" ht="14.25">
      <c r="G395"/>
      <c r="I395"/>
      <c r="K395"/>
      <c r="L395"/>
      <c r="O395"/>
      <c r="P395"/>
      <c r="AA395" s="22"/>
      <c r="AB395" s="102"/>
      <c r="AE395" s="22"/>
      <c r="AF395" s="22"/>
    </row>
    <row r="396" spans="7:32" ht="14.25">
      <c r="G396"/>
      <c r="I396"/>
      <c r="K396"/>
      <c r="L396"/>
      <c r="O396"/>
      <c r="P396"/>
      <c r="AA396" s="22"/>
      <c r="AB396" s="102"/>
      <c r="AE396" s="22"/>
      <c r="AF396" s="22"/>
    </row>
    <row r="397" spans="7:32" ht="14.25">
      <c r="G397"/>
      <c r="I397"/>
      <c r="K397"/>
      <c r="L397"/>
      <c r="O397"/>
      <c r="P397"/>
      <c r="AA397" s="22"/>
      <c r="AB397" s="102"/>
      <c r="AE397" s="22"/>
      <c r="AF397" s="22"/>
    </row>
    <row r="398" spans="7:32" ht="14.25">
      <c r="G398"/>
      <c r="I398"/>
      <c r="K398"/>
      <c r="L398"/>
      <c r="O398"/>
      <c r="P398"/>
      <c r="AA398" s="22"/>
      <c r="AB398" s="102"/>
      <c r="AE398" s="22"/>
      <c r="AF398" s="22"/>
    </row>
    <row r="399" spans="7:32" ht="14.25">
      <c r="G399"/>
      <c r="I399"/>
      <c r="K399"/>
      <c r="L399"/>
      <c r="O399"/>
      <c r="P399"/>
      <c r="AA399" s="22"/>
      <c r="AB399" s="102"/>
      <c r="AE399" s="22"/>
      <c r="AF399" s="22"/>
    </row>
    <row r="400" spans="7:32" ht="14.25">
      <c r="G400"/>
      <c r="I400"/>
      <c r="K400"/>
      <c r="L400"/>
      <c r="O400"/>
      <c r="P400"/>
      <c r="AA400" s="22"/>
      <c r="AB400" s="102"/>
      <c r="AE400" s="22"/>
      <c r="AF400" s="22"/>
    </row>
    <row r="401" spans="7:32" ht="14.25">
      <c r="G401"/>
      <c r="I401"/>
      <c r="K401"/>
      <c r="L401"/>
      <c r="O401"/>
      <c r="P401"/>
      <c r="AA401" s="22"/>
      <c r="AB401" s="102"/>
      <c r="AE401" s="22"/>
      <c r="AF401" s="22"/>
    </row>
    <row r="402" spans="7:32" ht="14.25">
      <c r="G402"/>
      <c r="I402"/>
      <c r="K402"/>
      <c r="L402"/>
      <c r="O402"/>
      <c r="P402"/>
      <c r="AA402" s="22"/>
      <c r="AB402" s="102"/>
      <c r="AE402" s="22"/>
      <c r="AF402" s="22"/>
    </row>
    <row r="403" spans="7:32" ht="14.25">
      <c r="G403"/>
      <c r="I403"/>
      <c r="K403"/>
      <c r="L403"/>
      <c r="O403"/>
      <c r="P403"/>
      <c r="AA403" s="22"/>
      <c r="AB403" s="102"/>
      <c r="AE403" s="22"/>
      <c r="AF403" s="22"/>
    </row>
    <row r="404" spans="7:32" ht="14.25">
      <c r="G404"/>
      <c r="I404"/>
      <c r="K404"/>
      <c r="L404"/>
      <c r="O404"/>
      <c r="P404"/>
      <c r="AA404" s="22"/>
      <c r="AB404" s="102"/>
      <c r="AE404" s="22"/>
      <c r="AF404" s="22"/>
    </row>
    <row r="405" spans="7:32" ht="14.25">
      <c r="G405"/>
      <c r="I405"/>
      <c r="K405"/>
      <c r="L405"/>
      <c r="O405"/>
      <c r="P405"/>
      <c r="AA405" s="22"/>
      <c r="AB405" s="102"/>
      <c r="AE405" s="22"/>
      <c r="AF405" s="22"/>
    </row>
    <row r="406" spans="7:32" ht="14.25">
      <c r="G406"/>
      <c r="I406"/>
      <c r="K406"/>
      <c r="L406"/>
      <c r="O406"/>
      <c r="P406"/>
      <c r="AA406" s="22"/>
      <c r="AB406" s="102"/>
      <c r="AE406" s="22"/>
      <c r="AF406" s="22"/>
    </row>
    <row r="407" spans="7:32" ht="14.25">
      <c r="G407"/>
      <c r="I407"/>
      <c r="K407"/>
      <c r="L407"/>
      <c r="O407"/>
      <c r="P407"/>
      <c r="AA407" s="22"/>
      <c r="AB407" s="102"/>
      <c r="AE407" s="22"/>
      <c r="AF407" s="22"/>
    </row>
    <row r="408" spans="7:32" ht="14.25">
      <c r="G408"/>
      <c r="I408"/>
      <c r="K408"/>
      <c r="L408"/>
      <c r="O408"/>
      <c r="P408"/>
      <c r="AA408" s="22"/>
      <c r="AB408" s="102"/>
      <c r="AE408" s="22"/>
      <c r="AF408" s="22"/>
    </row>
    <row r="409" spans="7:32" ht="14.25">
      <c r="G409"/>
      <c r="I409"/>
      <c r="K409"/>
      <c r="L409"/>
      <c r="O409"/>
      <c r="P409"/>
      <c r="AA409" s="22"/>
      <c r="AB409" s="102"/>
      <c r="AE409" s="22"/>
      <c r="AF409" s="22"/>
    </row>
    <row r="410" spans="7:32" ht="14.25">
      <c r="G410"/>
      <c r="I410"/>
      <c r="K410"/>
      <c r="L410"/>
      <c r="O410"/>
      <c r="P410"/>
      <c r="AA410" s="22"/>
      <c r="AB410" s="102"/>
      <c r="AE410" s="22"/>
      <c r="AF410" s="22"/>
    </row>
    <row r="411" spans="7:32" ht="14.25">
      <c r="G411"/>
      <c r="I411"/>
      <c r="K411"/>
      <c r="L411"/>
      <c r="O411"/>
      <c r="P411"/>
      <c r="AA411" s="22"/>
      <c r="AB411" s="102"/>
      <c r="AE411" s="22"/>
      <c r="AF411" s="22"/>
    </row>
    <row r="412" spans="7:32" ht="14.25">
      <c r="G412"/>
      <c r="I412"/>
      <c r="K412"/>
      <c r="L412"/>
      <c r="O412"/>
      <c r="P412"/>
      <c r="AA412" s="22"/>
      <c r="AB412" s="102"/>
      <c r="AE412" s="22"/>
      <c r="AF412" s="22"/>
    </row>
    <row r="413" spans="7:32" ht="14.25">
      <c r="G413"/>
      <c r="I413"/>
      <c r="K413"/>
      <c r="L413"/>
      <c r="O413"/>
      <c r="P413"/>
      <c r="AA413" s="22"/>
      <c r="AB413" s="102"/>
      <c r="AE413" s="22"/>
      <c r="AF413" s="22"/>
    </row>
    <row r="414" spans="7:32" ht="14.25">
      <c r="G414"/>
      <c r="I414"/>
      <c r="K414"/>
      <c r="L414"/>
      <c r="O414"/>
      <c r="P414"/>
      <c r="AA414" s="22"/>
      <c r="AB414" s="102"/>
      <c r="AE414" s="22"/>
      <c r="AF414" s="22"/>
    </row>
    <row r="415" spans="7:32" ht="14.25">
      <c r="G415"/>
      <c r="I415"/>
      <c r="K415"/>
      <c r="L415"/>
      <c r="O415"/>
      <c r="P415"/>
      <c r="AA415" s="22"/>
      <c r="AB415" s="102"/>
      <c r="AE415" s="22"/>
      <c r="AF415" s="22"/>
    </row>
    <row r="416" spans="7:32" ht="14.25">
      <c r="G416"/>
      <c r="I416"/>
      <c r="K416"/>
      <c r="L416"/>
      <c r="O416"/>
      <c r="P416"/>
      <c r="AA416" s="22"/>
      <c r="AB416" s="102"/>
      <c r="AE416" s="22"/>
      <c r="AF416" s="22"/>
    </row>
    <row r="417" spans="7:32" ht="14.25">
      <c r="G417"/>
      <c r="I417"/>
      <c r="K417"/>
      <c r="L417"/>
      <c r="O417"/>
      <c r="P417"/>
      <c r="AA417" s="22"/>
      <c r="AB417" s="102"/>
      <c r="AE417" s="22"/>
      <c r="AF417" s="22"/>
    </row>
    <row r="418" spans="7:32" ht="14.25">
      <c r="G418"/>
      <c r="I418"/>
      <c r="K418"/>
      <c r="L418"/>
      <c r="O418"/>
      <c r="P418"/>
      <c r="AA418" s="22"/>
      <c r="AB418" s="102"/>
      <c r="AE418" s="22"/>
      <c r="AF418" s="22"/>
    </row>
    <row r="419" spans="7:32" ht="14.25">
      <c r="G419"/>
      <c r="I419"/>
      <c r="K419"/>
      <c r="L419"/>
      <c r="O419"/>
      <c r="P419"/>
      <c r="AA419" s="22"/>
      <c r="AB419" s="102"/>
      <c r="AE419" s="22"/>
      <c r="AF419" s="22"/>
    </row>
    <row r="420" spans="7:32" ht="14.25">
      <c r="G420"/>
      <c r="I420"/>
      <c r="K420"/>
      <c r="L420"/>
      <c r="O420"/>
      <c r="P420"/>
      <c r="AA420" s="22"/>
      <c r="AB420" s="102"/>
      <c r="AE420" s="22"/>
      <c r="AF420" s="22"/>
    </row>
    <row r="421" spans="7:32" ht="14.25">
      <c r="G421"/>
      <c r="I421"/>
      <c r="K421"/>
      <c r="L421"/>
      <c r="O421"/>
      <c r="P421"/>
      <c r="AA421" s="22"/>
      <c r="AB421" s="102"/>
      <c r="AE421" s="22"/>
      <c r="AF421" s="22"/>
    </row>
    <row r="422" spans="7:32" ht="14.25">
      <c r="G422"/>
      <c r="I422"/>
      <c r="K422"/>
      <c r="L422"/>
      <c r="O422"/>
      <c r="P422"/>
      <c r="AA422" s="22"/>
      <c r="AB422" s="102"/>
      <c r="AE422" s="22"/>
      <c r="AF422" s="22"/>
    </row>
    <row r="423" spans="7:32" ht="14.25">
      <c r="G423"/>
      <c r="I423"/>
      <c r="K423"/>
      <c r="L423"/>
      <c r="O423"/>
      <c r="P423"/>
      <c r="AA423" s="22"/>
      <c r="AB423" s="102"/>
      <c r="AE423" s="22"/>
      <c r="AF423" s="22"/>
    </row>
    <row r="424" spans="7:32" ht="14.25">
      <c r="G424"/>
      <c r="I424"/>
      <c r="K424"/>
      <c r="L424"/>
      <c r="O424"/>
      <c r="P424"/>
      <c r="AA424" s="22"/>
      <c r="AB424" s="102"/>
      <c r="AE424" s="22"/>
      <c r="AF424" s="22"/>
    </row>
    <row r="425" spans="7:32" ht="14.25">
      <c r="G425"/>
      <c r="I425"/>
      <c r="K425"/>
      <c r="L425"/>
      <c r="O425"/>
      <c r="P425"/>
      <c r="AA425" s="22"/>
      <c r="AB425" s="102"/>
      <c r="AE425" s="22"/>
      <c r="AF425" s="22"/>
    </row>
    <row r="426" spans="7:32" ht="14.25">
      <c r="G426"/>
      <c r="I426"/>
      <c r="K426"/>
      <c r="L426"/>
      <c r="O426"/>
      <c r="P426"/>
      <c r="AA426" s="22"/>
      <c r="AB426" s="102"/>
      <c r="AE426" s="22"/>
      <c r="AF426" s="22"/>
    </row>
    <row r="427" spans="7:32" ht="14.25">
      <c r="G427"/>
      <c r="I427"/>
      <c r="K427"/>
      <c r="L427"/>
      <c r="O427"/>
      <c r="P427"/>
      <c r="AA427" s="22"/>
      <c r="AB427" s="102"/>
      <c r="AE427" s="22"/>
      <c r="AF427" s="22"/>
    </row>
    <row r="428" spans="7:32" ht="14.25">
      <c r="G428"/>
      <c r="I428"/>
      <c r="K428"/>
      <c r="L428"/>
      <c r="O428"/>
      <c r="P428"/>
      <c r="AA428" s="22"/>
      <c r="AB428" s="102"/>
      <c r="AE428" s="22"/>
      <c r="AF428" s="22"/>
    </row>
    <row r="429" spans="7:32" ht="14.25">
      <c r="G429"/>
      <c r="I429"/>
      <c r="K429"/>
      <c r="L429"/>
      <c r="O429"/>
      <c r="P429"/>
      <c r="AA429" s="22"/>
      <c r="AB429" s="102"/>
      <c r="AE429" s="22"/>
      <c r="AF429" s="22"/>
    </row>
    <row r="430" spans="7:32" ht="14.25">
      <c r="G430"/>
      <c r="I430"/>
      <c r="K430"/>
      <c r="L430"/>
      <c r="O430"/>
      <c r="P430"/>
      <c r="AA430" s="22"/>
      <c r="AB430" s="102"/>
      <c r="AE430" s="22"/>
      <c r="AF430" s="22"/>
    </row>
    <row r="431" spans="7:32" ht="14.25">
      <c r="G431"/>
      <c r="I431"/>
      <c r="K431"/>
      <c r="L431"/>
      <c r="O431"/>
      <c r="P431"/>
      <c r="AA431" s="22"/>
      <c r="AB431" s="102"/>
      <c r="AE431" s="22"/>
      <c r="AF431" s="22"/>
    </row>
    <row r="432" spans="7:32" ht="14.25">
      <c r="G432"/>
      <c r="I432"/>
      <c r="K432"/>
      <c r="L432"/>
      <c r="O432"/>
      <c r="P432"/>
      <c r="AA432" s="22"/>
      <c r="AB432" s="102"/>
      <c r="AE432" s="22"/>
      <c r="AF432" s="22"/>
    </row>
    <row r="433" spans="7:32" ht="14.25">
      <c r="G433"/>
      <c r="I433"/>
      <c r="K433"/>
      <c r="L433"/>
      <c r="O433"/>
      <c r="P433"/>
      <c r="AA433" s="22"/>
      <c r="AB433" s="102"/>
      <c r="AE433" s="22"/>
      <c r="AF433" s="22"/>
    </row>
    <row r="434" spans="7:32" ht="14.25">
      <c r="G434"/>
      <c r="I434"/>
      <c r="K434"/>
      <c r="L434"/>
      <c r="O434"/>
      <c r="P434"/>
      <c r="AA434" s="22"/>
      <c r="AB434" s="102"/>
      <c r="AE434" s="22"/>
      <c r="AF434" s="22"/>
    </row>
    <row r="435" spans="7:32" ht="14.25">
      <c r="G435"/>
      <c r="I435"/>
      <c r="K435"/>
      <c r="L435"/>
      <c r="O435"/>
      <c r="P435"/>
      <c r="AA435" s="22"/>
      <c r="AB435" s="102"/>
      <c r="AE435" s="22"/>
      <c r="AF435" s="22"/>
    </row>
    <row r="436" spans="7:32" ht="14.25">
      <c r="G436"/>
      <c r="I436"/>
      <c r="K436"/>
      <c r="L436"/>
      <c r="O436"/>
      <c r="P436"/>
      <c r="AA436" s="22"/>
      <c r="AB436" s="102"/>
      <c r="AE436" s="22"/>
      <c r="AF436" s="22"/>
    </row>
    <row r="437" spans="7:32" ht="14.25">
      <c r="G437"/>
      <c r="I437"/>
      <c r="K437"/>
      <c r="L437"/>
      <c r="O437"/>
      <c r="P437"/>
      <c r="AA437" s="22"/>
      <c r="AB437" s="102"/>
      <c r="AE437" s="22"/>
      <c r="AF437" s="22"/>
    </row>
    <row r="438" spans="7:32" ht="14.25">
      <c r="G438"/>
      <c r="I438"/>
      <c r="K438"/>
      <c r="L438"/>
      <c r="O438"/>
      <c r="P438"/>
      <c r="AA438" s="22"/>
      <c r="AB438" s="102"/>
      <c r="AE438" s="22"/>
      <c r="AF438" s="22"/>
    </row>
    <row r="439" spans="7:32" ht="14.25">
      <c r="G439"/>
      <c r="I439"/>
      <c r="K439"/>
      <c r="L439"/>
      <c r="O439"/>
      <c r="P439"/>
      <c r="AA439" s="22"/>
      <c r="AB439" s="102"/>
      <c r="AE439" s="22"/>
      <c r="AF439" s="22"/>
    </row>
    <row r="440" spans="7:32" ht="14.25">
      <c r="G440"/>
      <c r="I440"/>
      <c r="K440"/>
      <c r="L440"/>
      <c r="O440"/>
      <c r="P440"/>
      <c r="AA440" s="22"/>
      <c r="AB440" s="102"/>
      <c r="AE440" s="22"/>
      <c r="AF440" s="22"/>
    </row>
    <row r="441" spans="7:32" ht="14.25">
      <c r="G441"/>
      <c r="I441"/>
      <c r="K441"/>
      <c r="L441"/>
      <c r="O441"/>
      <c r="P441"/>
      <c r="AA441" s="22"/>
      <c r="AB441" s="102"/>
      <c r="AE441" s="22"/>
      <c r="AF441" s="22"/>
    </row>
    <row r="442" spans="7:32" ht="14.25">
      <c r="G442"/>
      <c r="I442"/>
      <c r="K442"/>
      <c r="L442"/>
      <c r="O442"/>
      <c r="P442"/>
      <c r="AA442" s="22"/>
      <c r="AB442" s="102"/>
      <c r="AE442" s="22"/>
      <c r="AF442" s="22"/>
    </row>
    <row r="443" spans="7:32" ht="14.25">
      <c r="G443"/>
      <c r="I443"/>
      <c r="K443"/>
      <c r="L443"/>
      <c r="O443"/>
      <c r="P443"/>
      <c r="AA443" s="22"/>
      <c r="AB443" s="102"/>
      <c r="AE443" s="22"/>
      <c r="AF443" s="22"/>
    </row>
    <row r="444" spans="7:32" ht="14.25">
      <c r="G444"/>
      <c r="I444"/>
      <c r="K444"/>
      <c r="L444"/>
      <c r="O444"/>
      <c r="P444"/>
      <c r="AA444" s="22"/>
      <c r="AB444" s="102"/>
      <c r="AE444" s="22"/>
      <c r="AF444" s="22"/>
    </row>
    <row r="445" spans="7:32" ht="14.25">
      <c r="G445"/>
      <c r="I445"/>
      <c r="K445"/>
      <c r="L445"/>
      <c r="O445"/>
      <c r="P445"/>
      <c r="AA445" s="22"/>
      <c r="AB445" s="102"/>
      <c r="AE445" s="22"/>
      <c r="AF445" s="22"/>
    </row>
    <row r="446" spans="7:32" ht="14.25">
      <c r="G446"/>
      <c r="I446"/>
      <c r="K446"/>
      <c r="L446"/>
      <c r="O446"/>
      <c r="P446"/>
      <c r="AA446" s="22"/>
      <c r="AB446" s="102"/>
      <c r="AE446" s="22"/>
      <c r="AF446" s="22"/>
    </row>
    <row r="447" spans="7:32" ht="14.25">
      <c r="G447"/>
      <c r="I447"/>
      <c r="K447"/>
      <c r="L447"/>
      <c r="O447"/>
      <c r="P447"/>
      <c r="AA447" s="22"/>
      <c r="AB447" s="102"/>
      <c r="AE447" s="22"/>
      <c r="AF447" s="22"/>
    </row>
    <row r="448" spans="7:32" ht="14.25">
      <c r="G448"/>
      <c r="I448"/>
      <c r="K448"/>
      <c r="L448"/>
      <c r="O448"/>
      <c r="P448"/>
      <c r="AA448" s="22"/>
      <c r="AB448" s="102"/>
      <c r="AE448" s="22"/>
      <c r="AF448" s="22"/>
    </row>
    <row r="449" spans="7:32" ht="14.25">
      <c r="G449"/>
      <c r="I449"/>
      <c r="K449"/>
      <c r="L449"/>
      <c r="O449"/>
      <c r="P449"/>
      <c r="AA449" s="22"/>
      <c r="AB449" s="102"/>
      <c r="AE449" s="22"/>
      <c r="AF449" s="22"/>
    </row>
    <row r="450" spans="7:32" ht="14.25">
      <c r="G450"/>
      <c r="I450"/>
      <c r="K450"/>
      <c r="L450"/>
      <c r="O450"/>
      <c r="P450"/>
      <c r="AA450" s="22"/>
      <c r="AB450" s="102"/>
      <c r="AE450" s="22"/>
      <c r="AF450" s="22"/>
    </row>
    <row r="451" spans="7:32" ht="14.25">
      <c r="G451"/>
      <c r="I451"/>
      <c r="K451"/>
      <c r="L451"/>
      <c r="O451"/>
      <c r="P451"/>
      <c r="AA451" s="22"/>
      <c r="AB451" s="102"/>
      <c r="AE451" s="22"/>
      <c r="AF451" s="22"/>
    </row>
    <row r="452" spans="7:32" ht="14.25">
      <c r="G452"/>
      <c r="I452"/>
      <c r="K452"/>
      <c r="L452"/>
      <c r="O452"/>
      <c r="P452"/>
      <c r="AA452" s="22"/>
      <c r="AB452" s="102"/>
      <c r="AE452" s="22"/>
      <c r="AF452" s="22"/>
    </row>
    <row r="453" spans="7:32" ht="14.25">
      <c r="G453"/>
      <c r="I453"/>
      <c r="K453"/>
      <c r="L453"/>
      <c r="O453"/>
      <c r="P453"/>
      <c r="AA453" s="22"/>
      <c r="AB453" s="102"/>
      <c r="AE453" s="22"/>
      <c r="AF453" s="22"/>
    </row>
    <row r="454" spans="7:32" ht="14.25">
      <c r="G454"/>
      <c r="I454"/>
      <c r="K454"/>
      <c r="L454"/>
      <c r="O454"/>
      <c r="P454"/>
      <c r="AA454" s="22"/>
      <c r="AB454" s="102"/>
      <c r="AE454" s="22"/>
      <c r="AF454" s="22"/>
    </row>
    <row r="455" spans="7:32" ht="14.25">
      <c r="G455"/>
      <c r="I455"/>
      <c r="K455"/>
      <c r="L455"/>
      <c r="O455"/>
      <c r="P455"/>
      <c r="AA455" s="22"/>
      <c r="AB455" s="102"/>
      <c r="AE455" s="22"/>
      <c r="AF455" s="22"/>
    </row>
    <row r="456" spans="7:32" ht="14.25">
      <c r="G456"/>
      <c r="I456"/>
      <c r="K456"/>
      <c r="L456"/>
      <c r="O456"/>
      <c r="P456"/>
      <c r="AA456" s="22"/>
      <c r="AB456" s="102"/>
      <c r="AE456" s="22"/>
      <c r="AF456" s="22"/>
    </row>
    <row r="457" spans="7:32" ht="14.25">
      <c r="G457"/>
      <c r="I457"/>
      <c r="K457"/>
      <c r="L457"/>
      <c r="O457"/>
      <c r="P457"/>
      <c r="AA457" s="22"/>
      <c r="AB457" s="102"/>
      <c r="AE457" s="22"/>
      <c r="AF457" s="22"/>
    </row>
    <row r="458" spans="7:32" ht="14.25">
      <c r="G458"/>
      <c r="I458"/>
      <c r="K458"/>
      <c r="L458"/>
      <c r="O458"/>
      <c r="P458"/>
      <c r="AA458" s="22"/>
      <c r="AB458" s="102"/>
      <c r="AE458" s="22"/>
      <c r="AF458" s="22"/>
    </row>
    <row r="459" spans="7:32" ht="14.25">
      <c r="G459"/>
      <c r="I459"/>
      <c r="K459"/>
      <c r="L459"/>
      <c r="O459"/>
      <c r="P459"/>
      <c r="AA459" s="22"/>
      <c r="AB459" s="102"/>
      <c r="AE459" s="22"/>
      <c r="AF459" s="22"/>
    </row>
    <row r="460" spans="7:32" ht="14.25">
      <c r="G460"/>
      <c r="I460"/>
      <c r="K460"/>
      <c r="L460"/>
      <c r="O460"/>
      <c r="P460"/>
      <c r="AA460" s="22"/>
      <c r="AB460" s="102"/>
      <c r="AE460" s="22"/>
      <c r="AF460" s="22"/>
    </row>
    <row r="461" spans="7:32" ht="14.25">
      <c r="G461"/>
      <c r="I461"/>
      <c r="K461"/>
      <c r="L461"/>
      <c r="O461"/>
      <c r="P461"/>
      <c r="AA461" s="22"/>
      <c r="AB461" s="102"/>
      <c r="AE461" s="22"/>
      <c r="AF461" s="22"/>
    </row>
    <row r="462" spans="7:32" ht="14.25">
      <c r="G462"/>
      <c r="I462"/>
      <c r="K462"/>
      <c r="L462"/>
      <c r="O462"/>
      <c r="P462"/>
      <c r="AA462" s="22"/>
      <c r="AB462" s="102"/>
      <c r="AE462" s="22"/>
      <c r="AF462" s="22"/>
    </row>
    <row r="463" spans="7:32" ht="14.25">
      <c r="G463"/>
      <c r="I463"/>
      <c r="K463"/>
      <c r="L463"/>
      <c r="O463"/>
      <c r="P463"/>
      <c r="AA463" s="22"/>
      <c r="AB463" s="102"/>
      <c r="AE463" s="22"/>
      <c r="AF463" s="22"/>
    </row>
    <row r="464" spans="7:32" ht="14.25">
      <c r="G464"/>
      <c r="I464"/>
      <c r="K464"/>
      <c r="L464"/>
      <c r="O464"/>
      <c r="P464"/>
      <c r="AA464" s="22"/>
      <c r="AB464" s="102"/>
      <c r="AE464" s="22"/>
      <c r="AF464" s="22"/>
    </row>
    <row r="465" spans="7:32" ht="14.25">
      <c r="G465"/>
      <c r="I465"/>
      <c r="K465"/>
      <c r="L465"/>
      <c r="O465"/>
      <c r="P465"/>
      <c r="AA465" s="22"/>
      <c r="AB465" s="102"/>
      <c r="AE465" s="22"/>
      <c r="AF465" s="22"/>
    </row>
    <row r="466" spans="7:32" ht="14.25">
      <c r="G466"/>
      <c r="I466"/>
      <c r="K466"/>
      <c r="L466"/>
      <c r="O466"/>
      <c r="P466"/>
      <c r="AA466" s="22"/>
      <c r="AB466" s="102"/>
      <c r="AE466" s="22"/>
      <c r="AF466" s="22"/>
    </row>
    <row r="467" spans="7:32" ht="14.25">
      <c r="G467"/>
      <c r="I467"/>
      <c r="K467"/>
      <c r="L467"/>
      <c r="O467"/>
      <c r="P467"/>
      <c r="AA467" s="22"/>
      <c r="AB467" s="102"/>
      <c r="AE467" s="22"/>
      <c r="AF467" s="22"/>
    </row>
    <row r="468" spans="7:32" ht="14.25">
      <c r="G468"/>
      <c r="I468"/>
      <c r="K468"/>
      <c r="L468"/>
      <c r="O468"/>
      <c r="P468"/>
      <c r="AA468" s="22"/>
      <c r="AB468" s="102"/>
      <c r="AE468" s="22"/>
      <c r="AF468" s="22"/>
    </row>
    <row r="469" spans="7:32" ht="14.25">
      <c r="G469"/>
      <c r="I469"/>
      <c r="K469"/>
      <c r="L469"/>
      <c r="O469"/>
      <c r="P469"/>
      <c r="AA469" s="22"/>
      <c r="AB469" s="102"/>
      <c r="AE469" s="22"/>
      <c r="AF469" s="22"/>
    </row>
    <row r="470" spans="7:32" ht="14.25">
      <c r="G470"/>
      <c r="I470"/>
      <c r="K470"/>
      <c r="L470"/>
      <c r="O470"/>
      <c r="P470"/>
      <c r="AA470" s="22"/>
      <c r="AB470" s="102"/>
      <c r="AE470" s="22"/>
      <c r="AF470" s="22"/>
    </row>
    <row r="471" spans="7:32" ht="14.25">
      <c r="G471"/>
      <c r="I471"/>
      <c r="K471"/>
      <c r="L471"/>
      <c r="O471"/>
      <c r="P471"/>
      <c r="AA471" s="22"/>
      <c r="AB471" s="102"/>
      <c r="AE471" s="22"/>
      <c r="AF471" s="22"/>
    </row>
    <row r="472" spans="7:32" ht="14.25">
      <c r="G472"/>
      <c r="I472"/>
      <c r="K472"/>
      <c r="L472"/>
      <c r="O472"/>
      <c r="P472"/>
      <c r="AA472" s="22"/>
      <c r="AB472" s="102"/>
      <c r="AE472" s="22"/>
      <c r="AF472" s="22"/>
    </row>
    <row r="473" spans="7:32" ht="14.25">
      <c r="G473"/>
      <c r="I473"/>
      <c r="K473"/>
      <c r="L473"/>
      <c r="O473"/>
      <c r="P473"/>
      <c r="AA473" s="22"/>
      <c r="AB473" s="102"/>
      <c r="AE473" s="22"/>
      <c r="AF473" s="22"/>
    </row>
    <row r="474" spans="7:32" ht="14.25">
      <c r="G474"/>
      <c r="I474"/>
      <c r="K474"/>
      <c r="L474"/>
      <c r="O474"/>
      <c r="P474"/>
      <c r="AA474" s="22"/>
      <c r="AB474" s="102"/>
      <c r="AE474" s="22"/>
      <c r="AF474" s="22"/>
    </row>
    <row r="475" spans="7:32" ht="14.25">
      <c r="G475"/>
      <c r="I475"/>
      <c r="K475"/>
      <c r="L475"/>
      <c r="O475"/>
      <c r="P475"/>
      <c r="AA475" s="22"/>
      <c r="AB475" s="102"/>
      <c r="AE475" s="22"/>
      <c r="AF475" s="22"/>
    </row>
    <row r="476" spans="7:32" ht="14.25">
      <c r="G476"/>
      <c r="I476"/>
      <c r="K476"/>
      <c r="L476"/>
      <c r="O476"/>
      <c r="P476"/>
      <c r="AA476" s="22"/>
      <c r="AB476" s="102"/>
      <c r="AE476" s="22"/>
      <c r="AF476" s="22"/>
    </row>
    <row r="477" spans="7:32" ht="14.25">
      <c r="G477"/>
      <c r="I477"/>
      <c r="K477"/>
      <c r="L477"/>
      <c r="O477"/>
      <c r="P477"/>
      <c r="AA477" s="22"/>
      <c r="AB477" s="102"/>
      <c r="AE477" s="22"/>
      <c r="AF477" s="22"/>
    </row>
    <row r="478" spans="7:32" ht="14.25">
      <c r="G478"/>
      <c r="I478"/>
      <c r="K478"/>
      <c r="L478"/>
      <c r="O478"/>
      <c r="P478"/>
      <c r="AA478" s="22"/>
      <c r="AB478" s="102"/>
      <c r="AE478" s="22"/>
      <c r="AF478" s="22"/>
    </row>
    <row r="479" spans="7:32" ht="14.25">
      <c r="G479"/>
      <c r="I479"/>
      <c r="K479"/>
      <c r="L479"/>
      <c r="O479"/>
      <c r="P479"/>
      <c r="AA479" s="22"/>
      <c r="AB479" s="102"/>
      <c r="AE479" s="22"/>
      <c r="AF479" s="22"/>
    </row>
    <row r="480" spans="7:32" ht="14.25">
      <c r="G480"/>
      <c r="I480"/>
      <c r="K480"/>
      <c r="L480"/>
      <c r="O480"/>
      <c r="P480"/>
      <c r="AA480" s="22"/>
      <c r="AB480" s="102"/>
      <c r="AE480" s="22"/>
      <c r="AF480" s="22"/>
    </row>
    <row r="481" spans="7:32" ht="14.25">
      <c r="G481"/>
      <c r="I481"/>
      <c r="K481"/>
      <c r="L481"/>
      <c r="O481"/>
      <c r="P481"/>
      <c r="AA481" s="22"/>
      <c r="AB481" s="102"/>
      <c r="AE481" s="22"/>
      <c r="AF481" s="22"/>
    </row>
    <row r="482" spans="7:32" ht="14.25">
      <c r="G482"/>
      <c r="I482"/>
      <c r="K482"/>
      <c r="L482"/>
      <c r="O482"/>
      <c r="P482"/>
      <c r="AA482" s="22"/>
      <c r="AB482" s="102"/>
      <c r="AE482" s="22"/>
      <c r="AF482" s="22"/>
    </row>
    <row r="483" spans="7:32" ht="14.25">
      <c r="G483"/>
      <c r="I483"/>
      <c r="K483"/>
      <c r="L483"/>
      <c r="O483"/>
      <c r="P483"/>
      <c r="AA483" s="22"/>
      <c r="AB483" s="102"/>
      <c r="AE483" s="22"/>
      <c r="AF483" s="22"/>
    </row>
    <row r="484" spans="7:32" ht="14.25">
      <c r="G484"/>
      <c r="I484"/>
      <c r="K484"/>
      <c r="L484"/>
      <c r="O484"/>
      <c r="P484"/>
      <c r="AA484" s="22"/>
      <c r="AB484" s="102"/>
      <c r="AE484" s="22"/>
      <c r="AF484" s="22"/>
    </row>
    <row r="485" spans="7:32" ht="14.25">
      <c r="G485"/>
      <c r="I485"/>
      <c r="K485"/>
      <c r="L485"/>
      <c r="O485"/>
      <c r="P485"/>
      <c r="AA485" s="22"/>
      <c r="AB485" s="102"/>
      <c r="AE485" s="22"/>
      <c r="AF485" s="22"/>
    </row>
    <row r="486" spans="7:32" ht="14.25">
      <c r="G486"/>
      <c r="I486"/>
      <c r="K486"/>
      <c r="L486"/>
      <c r="O486"/>
      <c r="P486"/>
      <c r="AA486" s="22"/>
      <c r="AB486" s="102"/>
      <c r="AE486" s="22"/>
      <c r="AF486" s="22"/>
    </row>
    <row r="487" spans="7:32" ht="14.25">
      <c r="G487"/>
      <c r="I487"/>
      <c r="K487"/>
      <c r="L487"/>
      <c r="O487"/>
      <c r="P487"/>
      <c r="AA487" s="22"/>
      <c r="AB487" s="102"/>
      <c r="AE487" s="22"/>
      <c r="AF487" s="22"/>
    </row>
    <row r="488" spans="7:32" ht="14.25">
      <c r="G488"/>
      <c r="I488"/>
      <c r="K488"/>
      <c r="L488"/>
      <c r="O488"/>
      <c r="P488"/>
      <c r="AA488" s="22"/>
      <c r="AB488" s="102"/>
      <c r="AE488" s="22"/>
      <c r="AF488" s="22"/>
    </row>
    <row r="489" spans="7:32" ht="14.25">
      <c r="G489"/>
      <c r="I489"/>
      <c r="K489"/>
      <c r="L489"/>
      <c r="O489"/>
      <c r="P489"/>
      <c r="AA489" s="22"/>
      <c r="AB489" s="102"/>
      <c r="AE489" s="22"/>
      <c r="AF489" s="22"/>
    </row>
    <row r="490" spans="7:32" ht="14.25">
      <c r="G490"/>
      <c r="I490"/>
      <c r="K490"/>
      <c r="L490"/>
      <c r="O490"/>
      <c r="P490"/>
      <c r="AA490" s="22"/>
      <c r="AB490" s="102"/>
      <c r="AE490" s="22"/>
      <c r="AF490" s="22"/>
    </row>
    <row r="491" spans="7:32" ht="14.25">
      <c r="G491"/>
      <c r="I491"/>
      <c r="K491"/>
      <c r="L491"/>
      <c r="O491"/>
      <c r="P491"/>
      <c r="AA491" s="22"/>
      <c r="AB491" s="102"/>
      <c r="AE491" s="22"/>
      <c r="AF491" s="22"/>
    </row>
    <row r="492" spans="7:32" ht="14.25">
      <c r="G492"/>
      <c r="I492"/>
      <c r="K492"/>
      <c r="L492"/>
      <c r="O492"/>
      <c r="P492"/>
      <c r="AA492" s="22"/>
      <c r="AB492" s="102"/>
      <c r="AE492" s="22"/>
      <c r="AF492" s="22"/>
    </row>
    <row r="493" spans="7:32" ht="14.25">
      <c r="G493"/>
      <c r="I493"/>
      <c r="K493"/>
      <c r="L493"/>
      <c r="O493"/>
      <c r="P493"/>
      <c r="AA493" s="22"/>
      <c r="AB493" s="102"/>
      <c r="AE493" s="22"/>
      <c r="AF493" s="22"/>
    </row>
    <row r="494" spans="7:32" ht="14.25">
      <c r="G494"/>
      <c r="I494"/>
      <c r="K494"/>
      <c r="L494"/>
      <c r="O494"/>
      <c r="P494"/>
      <c r="AA494" s="22"/>
      <c r="AB494" s="102"/>
      <c r="AE494" s="22"/>
      <c r="AF494" s="22"/>
    </row>
    <row r="495" spans="7:32" ht="14.25">
      <c r="G495"/>
      <c r="I495"/>
      <c r="K495"/>
      <c r="L495"/>
      <c r="O495"/>
      <c r="P495"/>
      <c r="AA495" s="22"/>
      <c r="AB495" s="102"/>
      <c r="AE495" s="22"/>
      <c r="AF495" s="22"/>
    </row>
    <row r="496" spans="7:32" ht="14.25">
      <c r="G496"/>
      <c r="I496"/>
      <c r="K496"/>
      <c r="L496"/>
      <c r="O496"/>
      <c r="P496"/>
      <c r="AA496" s="22"/>
      <c r="AB496" s="102"/>
      <c r="AE496" s="22"/>
      <c r="AF496" s="22"/>
    </row>
    <row r="497" spans="7:32" ht="14.25">
      <c r="G497"/>
      <c r="I497"/>
      <c r="K497"/>
      <c r="L497"/>
      <c r="O497"/>
      <c r="P497"/>
      <c r="AA497" s="22"/>
      <c r="AB497" s="102"/>
      <c r="AE497" s="22"/>
      <c r="AF497" s="22"/>
    </row>
    <row r="498" spans="7:32" ht="14.25">
      <c r="G498"/>
      <c r="I498"/>
      <c r="K498"/>
      <c r="L498"/>
      <c r="O498"/>
      <c r="P498"/>
      <c r="AA498" s="22"/>
      <c r="AB498" s="102"/>
      <c r="AE498" s="22"/>
      <c r="AF498" s="22"/>
    </row>
    <row r="499" spans="7:32" ht="14.25">
      <c r="G499"/>
      <c r="I499"/>
      <c r="K499"/>
      <c r="L499"/>
      <c r="O499"/>
      <c r="P499"/>
      <c r="AA499" s="22"/>
      <c r="AB499" s="102"/>
      <c r="AE499" s="22"/>
      <c r="AF499" s="22"/>
    </row>
    <row r="500" spans="7:32" ht="14.25">
      <c r="G500"/>
      <c r="I500"/>
      <c r="K500"/>
      <c r="L500"/>
      <c r="O500"/>
      <c r="P500"/>
      <c r="AA500" s="22"/>
      <c r="AB500" s="102"/>
      <c r="AE500" s="22"/>
      <c r="AF500" s="22"/>
    </row>
    <row r="501" spans="7:32" ht="14.25">
      <c r="G501"/>
      <c r="I501"/>
      <c r="K501"/>
      <c r="L501"/>
      <c r="O501"/>
      <c r="P501"/>
      <c r="AA501" s="22"/>
      <c r="AB501" s="102"/>
      <c r="AE501" s="22"/>
      <c r="AF501" s="22"/>
    </row>
    <row r="502" spans="7:32" ht="14.25">
      <c r="G502"/>
      <c r="I502"/>
      <c r="K502"/>
      <c r="L502"/>
      <c r="O502"/>
      <c r="P502"/>
      <c r="AA502" s="22"/>
      <c r="AB502" s="102"/>
      <c r="AE502" s="22"/>
      <c r="AF502" s="22"/>
    </row>
    <row r="503" spans="7:32" ht="14.25">
      <c r="G503"/>
      <c r="I503"/>
      <c r="K503"/>
      <c r="L503"/>
      <c r="O503"/>
      <c r="P503"/>
      <c r="AA503" s="22"/>
      <c r="AB503" s="102"/>
      <c r="AE503" s="22"/>
      <c r="AF503" s="22"/>
    </row>
    <row r="504" spans="7:32" ht="14.25">
      <c r="G504"/>
      <c r="I504"/>
      <c r="K504"/>
      <c r="L504"/>
      <c r="O504"/>
      <c r="P504"/>
      <c r="AA504" s="22"/>
      <c r="AB504" s="102"/>
      <c r="AE504" s="22"/>
      <c r="AF504" s="22"/>
    </row>
    <row r="505" spans="7:32" ht="14.25">
      <c r="G505"/>
      <c r="I505"/>
      <c r="K505"/>
      <c r="L505"/>
      <c r="O505"/>
      <c r="P505"/>
      <c r="AA505" s="22"/>
      <c r="AB505" s="102"/>
      <c r="AE505" s="22"/>
      <c r="AF505" s="22"/>
    </row>
    <row r="506" spans="7:32" ht="14.25">
      <c r="G506"/>
      <c r="I506"/>
      <c r="K506"/>
      <c r="L506"/>
      <c r="O506"/>
      <c r="P506"/>
      <c r="AA506" s="22"/>
      <c r="AB506" s="102"/>
      <c r="AE506" s="22"/>
      <c r="AF506" s="22"/>
    </row>
    <row r="507" spans="7:32" ht="14.25">
      <c r="G507"/>
      <c r="I507"/>
      <c r="K507"/>
      <c r="L507"/>
      <c r="O507"/>
      <c r="P507"/>
      <c r="AA507" s="22"/>
      <c r="AB507" s="102"/>
      <c r="AE507" s="22"/>
      <c r="AF507" s="22"/>
    </row>
    <row r="508" spans="7:32" ht="14.25">
      <c r="G508"/>
      <c r="I508"/>
      <c r="K508"/>
      <c r="L508"/>
      <c r="O508"/>
      <c r="P508"/>
      <c r="AA508" s="22"/>
      <c r="AB508" s="102"/>
      <c r="AE508" s="22"/>
      <c r="AF508" s="22"/>
    </row>
    <row r="509" spans="7:32" ht="14.25">
      <c r="G509"/>
      <c r="I509"/>
      <c r="K509"/>
      <c r="L509"/>
      <c r="O509"/>
      <c r="P509"/>
      <c r="AA509" s="22"/>
      <c r="AB509" s="102"/>
      <c r="AE509" s="22"/>
      <c r="AF509" s="22"/>
    </row>
    <row r="510" spans="7:32" ht="14.25">
      <c r="G510"/>
      <c r="I510"/>
      <c r="K510"/>
      <c r="L510"/>
      <c r="O510"/>
      <c r="P510"/>
      <c r="AA510" s="22"/>
      <c r="AB510" s="102"/>
      <c r="AE510" s="22"/>
      <c r="AF510" s="22"/>
    </row>
    <row r="511" spans="7:32" ht="14.25">
      <c r="G511"/>
      <c r="I511"/>
      <c r="K511"/>
      <c r="L511"/>
      <c r="O511"/>
      <c r="P511"/>
      <c r="AA511" s="22"/>
      <c r="AB511" s="102"/>
      <c r="AE511" s="22"/>
      <c r="AF511" s="22"/>
    </row>
    <row r="512" spans="7:32" ht="14.25">
      <c r="G512"/>
      <c r="I512"/>
      <c r="K512"/>
      <c r="L512"/>
      <c r="O512"/>
      <c r="P512"/>
      <c r="AA512" s="22"/>
      <c r="AB512" s="102"/>
      <c r="AE512" s="22"/>
      <c r="AF512" s="22"/>
    </row>
    <row r="513" spans="7:32" ht="14.25">
      <c r="G513"/>
      <c r="I513"/>
      <c r="K513"/>
      <c r="L513"/>
      <c r="O513"/>
      <c r="P513"/>
      <c r="AA513" s="22"/>
      <c r="AB513" s="102"/>
      <c r="AE513" s="22"/>
      <c r="AF513" s="22"/>
    </row>
    <row r="514" spans="7:32" ht="14.25">
      <c r="G514"/>
      <c r="I514"/>
      <c r="K514"/>
      <c r="L514"/>
      <c r="O514"/>
      <c r="P514"/>
      <c r="AA514" s="22"/>
      <c r="AB514" s="102"/>
      <c r="AE514" s="22"/>
      <c r="AF514" s="22"/>
    </row>
    <row r="515" spans="7:32" ht="14.25">
      <c r="G515"/>
      <c r="I515"/>
      <c r="K515"/>
      <c r="L515"/>
      <c r="O515"/>
      <c r="P515"/>
      <c r="AA515" s="22"/>
      <c r="AB515" s="102"/>
      <c r="AE515" s="22"/>
      <c r="AF515" s="22"/>
    </row>
    <row r="516" spans="7:32" ht="14.25">
      <c r="G516"/>
      <c r="I516"/>
      <c r="K516"/>
      <c r="L516"/>
      <c r="O516"/>
      <c r="P516"/>
      <c r="AA516" s="22"/>
      <c r="AB516" s="102"/>
      <c r="AE516" s="22"/>
      <c r="AF516" s="22"/>
    </row>
    <row r="517" spans="7:32" ht="14.25">
      <c r="G517"/>
      <c r="I517"/>
      <c r="K517"/>
      <c r="L517"/>
      <c r="O517"/>
      <c r="P517"/>
      <c r="AA517" s="22"/>
      <c r="AB517" s="102"/>
      <c r="AE517" s="22"/>
      <c r="AF517" s="22"/>
    </row>
    <row r="518" spans="7:32" ht="14.25">
      <c r="G518"/>
      <c r="I518"/>
      <c r="K518"/>
      <c r="L518"/>
      <c r="O518"/>
      <c r="P518"/>
      <c r="AA518" s="22"/>
      <c r="AB518" s="102"/>
      <c r="AE518" s="22"/>
      <c r="AF518" s="22"/>
    </row>
    <row r="519" spans="7:32" ht="14.25">
      <c r="G519"/>
      <c r="I519"/>
      <c r="K519"/>
      <c r="L519"/>
      <c r="O519"/>
      <c r="P519"/>
      <c r="AA519" s="22"/>
      <c r="AB519" s="102"/>
      <c r="AE519" s="22"/>
      <c r="AF519" s="22"/>
    </row>
    <row r="520" spans="7:32" ht="14.25">
      <c r="G520"/>
      <c r="I520"/>
      <c r="K520"/>
      <c r="L520"/>
      <c r="O520"/>
      <c r="P520"/>
      <c r="AA520" s="22"/>
      <c r="AB520" s="102"/>
      <c r="AE520" s="22"/>
      <c r="AF520" s="22"/>
    </row>
    <row r="521" spans="7:32" ht="14.25">
      <c r="G521"/>
      <c r="I521"/>
      <c r="K521"/>
      <c r="L521"/>
      <c r="O521"/>
      <c r="P521"/>
      <c r="AA521" s="22"/>
      <c r="AB521" s="102"/>
      <c r="AE521" s="22"/>
      <c r="AF521" s="22"/>
    </row>
    <row r="522" spans="7:32" ht="14.25">
      <c r="G522"/>
      <c r="I522"/>
      <c r="K522"/>
      <c r="L522"/>
      <c r="O522"/>
      <c r="P522"/>
      <c r="AA522" s="22"/>
      <c r="AB522" s="102"/>
      <c r="AE522" s="22"/>
      <c r="AF522" s="22"/>
    </row>
    <row r="523" spans="7:32" ht="14.25">
      <c r="G523"/>
      <c r="I523"/>
      <c r="K523"/>
      <c r="L523"/>
      <c r="O523"/>
      <c r="P523"/>
      <c r="AA523" s="22"/>
      <c r="AB523" s="102"/>
      <c r="AE523" s="22"/>
      <c r="AF523" s="22"/>
    </row>
    <row r="524" spans="7:32" ht="14.25">
      <c r="G524"/>
      <c r="I524"/>
      <c r="K524"/>
      <c r="L524"/>
      <c r="O524"/>
      <c r="P524"/>
      <c r="AA524" s="22"/>
      <c r="AB524" s="102"/>
      <c r="AE524" s="22"/>
      <c r="AF524" s="22"/>
    </row>
    <row r="525" spans="7:32" ht="14.25">
      <c r="G525"/>
      <c r="I525"/>
      <c r="K525"/>
      <c r="L525"/>
      <c r="O525"/>
      <c r="P525"/>
      <c r="AA525" s="22"/>
      <c r="AB525" s="102"/>
      <c r="AE525" s="22"/>
      <c r="AF525" s="22"/>
    </row>
    <row r="526" spans="7:32" ht="14.25">
      <c r="G526"/>
      <c r="I526"/>
      <c r="K526"/>
      <c r="L526"/>
      <c r="O526"/>
      <c r="P526"/>
      <c r="AA526" s="22"/>
      <c r="AB526" s="102"/>
      <c r="AE526" s="22"/>
      <c r="AF526" s="22"/>
    </row>
    <row r="527" spans="7:32" ht="14.25">
      <c r="G527"/>
      <c r="I527"/>
      <c r="K527"/>
      <c r="L527"/>
      <c r="O527"/>
      <c r="P527"/>
      <c r="AA527" s="22"/>
      <c r="AB527" s="102"/>
      <c r="AE527" s="22"/>
      <c r="AF527" s="22"/>
    </row>
    <row r="528" spans="7:32" ht="14.25">
      <c r="G528"/>
      <c r="I528"/>
      <c r="K528"/>
      <c r="L528"/>
      <c r="O528"/>
      <c r="P528"/>
      <c r="AA528" s="22"/>
      <c r="AB528" s="102"/>
      <c r="AE528" s="22"/>
      <c r="AF528" s="22"/>
    </row>
    <row r="529" spans="7:32" ht="14.25">
      <c r="G529"/>
      <c r="I529"/>
      <c r="K529"/>
      <c r="L529"/>
      <c r="O529"/>
      <c r="P529"/>
      <c r="AA529" s="22"/>
      <c r="AB529" s="102"/>
      <c r="AE529" s="22"/>
      <c r="AF529" s="22"/>
    </row>
    <row r="530" spans="7:32" ht="14.25">
      <c r="G530"/>
      <c r="I530"/>
      <c r="K530"/>
      <c r="L530"/>
      <c r="O530"/>
      <c r="P530"/>
      <c r="AA530" s="22"/>
      <c r="AB530" s="102"/>
      <c r="AE530" s="22"/>
      <c r="AF530" s="22"/>
    </row>
    <row r="531" spans="7:32" ht="14.25">
      <c r="G531"/>
      <c r="I531"/>
      <c r="K531"/>
      <c r="L531"/>
      <c r="O531"/>
      <c r="P531"/>
      <c r="AA531" s="22"/>
      <c r="AB531" s="102"/>
      <c r="AE531" s="22"/>
      <c r="AF531" s="22"/>
    </row>
    <row r="532" spans="7:32" ht="14.25">
      <c r="G532"/>
      <c r="I532"/>
      <c r="K532"/>
      <c r="L532"/>
      <c r="O532"/>
      <c r="P532"/>
      <c r="AA532" s="22"/>
      <c r="AB532" s="102"/>
      <c r="AE532" s="22"/>
      <c r="AF532" s="22"/>
    </row>
    <row r="533" spans="7:32" ht="14.25">
      <c r="G533"/>
      <c r="I533"/>
      <c r="K533"/>
      <c r="L533"/>
      <c r="O533"/>
      <c r="P533"/>
      <c r="AA533" s="22"/>
      <c r="AB533" s="102"/>
      <c r="AE533" s="22"/>
      <c r="AF533" s="22"/>
    </row>
    <row r="534" spans="7:32" ht="14.25">
      <c r="G534"/>
      <c r="I534"/>
      <c r="K534"/>
      <c r="L534"/>
      <c r="O534"/>
      <c r="P534"/>
      <c r="AA534" s="22"/>
      <c r="AB534" s="102"/>
      <c r="AE534" s="22"/>
      <c r="AF534" s="22"/>
    </row>
    <row r="535" spans="7:32" ht="14.25">
      <c r="G535"/>
      <c r="I535"/>
      <c r="K535"/>
      <c r="L535"/>
      <c r="O535"/>
      <c r="P535"/>
      <c r="AA535" s="22"/>
      <c r="AB535" s="102"/>
      <c r="AE535" s="22"/>
      <c r="AF535" s="22"/>
    </row>
    <row r="536" spans="7:32" ht="14.25">
      <c r="G536"/>
      <c r="I536"/>
      <c r="K536"/>
      <c r="L536"/>
      <c r="O536"/>
      <c r="P536"/>
      <c r="AA536" s="22"/>
      <c r="AB536" s="102"/>
      <c r="AE536" s="22"/>
      <c r="AF536" s="22"/>
    </row>
    <row r="537" spans="7:32" ht="14.25">
      <c r="G537"/>
      <c r="I537"/>
      <c r="K537"/>
      <c r="L537"/>
      <c r="O537"/>
      <c r="P537"/>
      <c r="AA537" s="22"/>
      <c r="AB537" s="102"/>
      <c r="AE537" s="22"/>
      <c r="AF537" s="22"/>
    </row>
    <row r="538" spans="7:32" ht="14.25">
      <c r="G538"/>
      <c r="I538"/>
      <c r="K538"/>
      <c r="L538"/>
      <c r="O538"/>
      <c r="P538"/>
      <c r="AA538" s="22"/>
      <c r="AB538" s="102"/>
      <c r="AE538" s="22"/>
      <c r="AF538" s="22"/>
    </row>
    <row r="539" spans="7:32" ht="14.25">
      <c r="G539"/>
      <c r="I539"/>
      <c r="K539"/>
      <c r="L539"/>
      <c r="O539"/>
      <c r="P539"/>
      <c r="AA539" s="22"/>
      <c r="AB539" s="102"/>
      <c r="AE539" s="22"/>
      <c r="AF539" s="22"/>
    </row>
    <row r="540" spans="7:32" ht="14.25">
      <c r="G540"/>
      <c r="I540"/>
      <c r="K540"/>
      <c r="L540"/>
      <c r="O540"/>
      <c r="P540"/>
      <c r="AA540" s="22"/>
      <c r="AB540" s="102"/>
      <c r="AE540" s="22"/>
      <c r="AF540" s="22"/>
    </row>
    <row r="541" spans="7:32" ht="14.25">
      <c r="G541"/>
      <c r="I541"/>
      <c r="K541"/>
      <c r="L541"/>
      <c r="O541"/>
      <c r="P541"/>
      <c r="AA541" s="22"/>
      <c r="AB541" s="102"/>
      <c r="AE541" s="22"/>
      <c r="AF541" s="22"/>
    </row>
    <row r="542" spans="7:32" ht="14.25">
      <c r="G542"/>
      <c r="I542"/>
      <c r="K542"/>
      <c r="L542"/>
      <c r="O542"/>
      <c r="P542"/>
      <c r="AA542" s="22"/>
      <c r="AB542" s="102"/>
      <c r="AE542" s="22"/>
      <c r="AF542" s="22"/>
    </row>
    <row r="543" spans="7:32" ht="14.25">
      <c r="G543"/>
      <c r="I543"/>
      <c r="K543"/>
      <c r="L543"/>
      <c r="O543"/>
      <c r="P543"/>
      <c r="AA543" s="22"/>
      <c r="AB543" s="102"/>
      <c r="AE543" s="22"/>
      <c r="AF543" s="22"/>
    </row>
    <row r="544" spans="7:32" ht="14.25">
      <c r="G544"/>
      <c r="I544"/>
      <c r="K544"/>
      <c r="L544"/>
      <c r="O544"/>
      <c r="P544"/>
      <c r="AA544" s="22"/>
      <c r="AB544" s="102"/>
      <c r="AE544" s="22"/>
      <c r="AF544" s="22"/>
    </row>
    <row r="545" spans="7:32" ht="14.25">
      <c r="G545"/>
      <c r="I545"/>
      <c r="K545"/>
      <c r="L545"/>
      <c r="O545"/>
      <c r="P545"/>
      <c r="AA545" s="22"/>
      <c r="AB545" s="102"/>
      <c r="AE545" s="22"/>
      <c r="AF545" s="22"/>
    </row>
    <row r="546" spans="7:32" ht="14.25">
      <c r="G546"/>
      <c r="I546"/>
      <c r="K546"/>
      <c r="L546"/>
      <c r="O546"/>
      <c r="P546"/>
      <c r="AA546" s="22"/>
      <c r="AB546" s="102"/>
      <c r="AE546" s="22"/>
      <c r="AF546" s="22"/>
    </row>
    <row r="547" spans="7:32" ht="14.25">
      <c r="G547"/>
      <c r="I547"/>
      <c r="K547"/>
      <c r="L547"/>
      <c r="O547"/>
      <c r="P547"/>
      <c r="AA547" s="22"/>
      <c r="AB547" s="102"/>
      <c r="AE547" s="22"/>
      <c r="AF547" s="22"/>
    </row>
    <row r="548" spans="7:32" ht="14.25">
      <c r="G548"/>
      <c r="I548"/>
      <c r="K548"/>
      <c r="L548"/>
      <c r="O548"/>
      <c r="P548"/>
      <c r="AA548" s="22"/>
      <c r="AB548" s="102"/>
      <c r="AE548" s="22"/>
      <c r="AF548" s="22"/>
    </row>
    <row r="549" spans="7:32" ht="14.25">
      <c r="G549"/>
      <c r="I549"/>
      <c r="K549"/>
      <c r="L549"/>
      <c r="O549"/>
      <c r="P549"/>
      <c r="AA549" s="22"/>
      <c r="AB549" s="102"/>
      <c r="AE549" s="22"/>
      <c r="AF549" s="22"/>
    </row>
    <row r="550" spans="7:32" ht="14.25">
      <c r="G550"/>
      <c r="I550"/>
      <c r="K550"/>
      <c r="L550"/>
      <c r="O550"/>
      <c r="P550"/>
      <c r="AA550" s="22"/>
      <c r="AB550" s="102"/>
      <c r="AE550" s="22"/>
      <c r="AF550" s="22"/>
    </row>
    <row r="551" spans="7:32" ht="14.25">
      <c r="G551"/>
      <c r="I551"/>
      <c r="K551"/>
      <c r="L551"/>
      <c r="O551"/>
      <c r="P551"/>
      <c r="AA551" s="22"/>
      <c r="AB551" s="102"/>
      <c r="AE551" s="22"/>
      <c r="AF551" s="22"/>
    </row>
    <row r="552" spans="7:32" ht="14.25">
      <c r="G552"/>
      <c r="I552"/>
      <c r="K552"/>
      <c r="L552"/>
      <c r="O552"/>
      <c r="P552"/>
      <c r="AA552" s="22"/>
      <c r="AB552" s="102"/>
      <c r="AE552" s="22"/>
      <c r="AF552" s="22"/>
    </row>
    <row r="553" spans="7:32" ht="14.25">
      <c r="G553"/>
      <c r="I553"/>
      <c r="K553"/>
      <c r="L553"/>
      <c r="O553"/>
      <c r="P553"/>
      <c r="AA553" s="22"/>
      <c r="AB553" s="102"/>
      <c r="AE553" s="22"/>
      <c r="AF553" s="22"/>
    </row>
    <row r="554" spans="7:32" ht="14.25">
      <c r="G554"/>
      <c r="I554"/>
      <c r="K554"/>
      <c r="L554"/>
      <c r="O554"/>
      <c r="P554"/>
      <c r="AA554" s="22"/>
      <c r="AB554" s="102"/>
      <c r="AE554" s="22"/>
      <c r="AF554" s="22"/>
    </row>
    <row r="555" spans="7:32" ht="14.25">
      <c r="G555"/>
      <c r="I555"/>
      <c r="K555"/>
      <c r="L555"/>
      <c r="O555"/>
      <c r="P555"/>
      <c r="AA555" s="22"/>
      <c r="AB555" s="102"/>
      <c r="AE555" s="22"/>
      <c r="AF555" s="22"/>
    </row>
    <row r="556" spans="7:32" ht="14.25">
      <c r="G556"/>
      <c r="I556"/>
      <c r="K556"/>
      <c r="L556"/>
      <c r="O556"/>
      <c r="P556"/>
      <c r="AA556" s="22"/>
      <c r="AB556" s="102"/>
      <c r="AE556" s="22"/>
      <c r="AF556" s="22"/>
    </row>
    <row r="557" spans="7:32" ht="14.25">
      <c r="G557"/>
      <c r="I557"/>
      <c r="K557"/>
      <c r="L557"/>
      <c r="O557"/>
      <c r="P557"/>
      <c r="AA557" s="22"/>
      <c r="AB557" s="102"/>
      <c r="AE557" s="22"/>
      <c r="AF557" s="22"/>
    </row>
    <row r="558" spans="7:32" ht="14.25">
      <c r="G558"/>
      <c r="I558"/>
      <c r="K558"/>
      <c r="L558"/>
      <c r="O558"/>
      <c r="P558"/>
      <c r="AA558" s="22"/>
      <c r="AB558" s="102"/>
      <c r="AE558" s="22"/>
      <c r="AF558" s="22"/>
    </row>
    <row r="559" spans="7:32" ht="14.25">
      <c r="G559"/>
      <c r="I559"/>
      <c r="K559"/>
      <c r="L559"/>
      <c r="O559"/>
      <c r="P559"/>
      <c r="AA559" s="22"/>
      <c r="AB559" s="102"/>
      <c r="AE559" s="22"/>
      <c r="AF559" s="22"/>
    </row>
    <row r="560" spans="7:32" ht="14.25">
      <c r="G560"/>
      <c r="I560"/>
      <c r="K560"/>
      <c r="L560"/>
      <c r="O560"/>
      <c r="P560"/>
      <c r="AA560" s="22"/>
      <c r="AB560" s="102"/>
      <c r="AE560" s="22"/>
      <c r="AF560" s="22"/>
    </row>
    <row r="561" spans="7:32" ht="14.25">
      <c r="G561"/>
      <c r="I561"/>
      <c r="K561"/>
      <c r="L561"/>
      <c r="O561"/>
      <c r="P561"/>
      <c r="AA561" s="22"/>
      <c r="AB561" s="102"/>
      <c r="AE561" s="22"/>
      <c r="AF561" s="22"/>
    </row>
    <row r="562" spans="7:32" ht="14.25">
      <c r="G562"/>
      <c r="I562"/>
      <c r="K562"/>
      <c r="L562"/>
      <c r="O562"/>
      <c r="P562"/>
      <c r="AA562" s="22"/>
      <c r="AB562" s="102"/>
      <c r="AE562" s="22"/>
      <c r="AF562" s="22"/>
    </row>
    <row r="563" spans="7:32" ht="14.25">
      <c r="G563"/>
      <c r="I563"/>
      <c r="K563"/>
      <c r="L563"/>
      <c r="O563"/>
      <c r="P563"/>
      <c r="AA563" s="22"/>
      <c r="AB563" s="102"/>
      <c r="AE563" s="22"/>
      <c r="AF563" s="22"/>
    </row>
    <row r="564" spans="7:32" ht="14.25">
      <c r="G564"/>
      <c r="I564"/>
      <c r="K564"/>
      <c r="L564"/>
      <c r="O564"/>
      <c r="P564"/>
      <c r="AA564" s="22"/>
      <c r="AB564" s="102"/>
      <c r="AE564" s="22"/>
      <c r="AF564" s="22"/>
    </row>
    <row r="565" spans="7:32" ht="14.25">
      <c r="G565"/>
      <c r="I565"/>
      <c r="K565"/>
      <c r="L565"/>
      <c r="O565"/>
      <c r="P565"/>
      <c r="AA565" s="22"/>
      <c r="AB565" s="102"/>
      <c r="AE565" s="22"/>
      <c r="AF565" s="22"/>
    </row>
    <row r="566" spans="7:32" ht="14.25">
      <c r="G566"/>
      <c r="I566"/>
      <c r="K566"/>
      <c r="L566"/>
      <c r="O566"/>
      <c r="P566"/>
      <c r="AA566" s="22"/>
      <c r="AB566" s="102"/>
      <c r="AE566" s="22"/>
      <c r="AF566" s="22"/>
    </row>
    <row r="567" spans="7:32" ht="14.25">
      <c r="G567"/>
      <c r="I567"/>
      <c r="K567"/>
      <c r="L567"/>
      <c r="O567"/>
      <c r="P567"/>
      <c r="AA567" s="22"/>
      <c r="AB567" s="102"/>
      <c r="AE567" s="22"/>
      <c r="AF567" s="22"/>
    </row>
    <row r="568" spans="7:32" ht="14.25">
      <c r="G568"/>
      <c r="I568"/>
      <c r="K568"/>
      <c r="L568"/>
      <c r="O568"/>
      <c r="P568"/>
      <c r="AA568" s="22"/>
      <c r="AB568" s="102"/>
      <c r="AE568" s="22"/>
      <c r="AF568" s="22"/>
    </row>
    <row r="569" spans="7:32" ht="14.25">
      <c r="G569"/>
      <c r="I569"/>
      <c r="K569"/>
      <c r="L569"/>
      <c r="O569"/>
      <c r="P569"/>
      <c r="AA569" s="22"/>
      <c r="AB569" s="102"/>
      <c r="AE569" s="22"/>
      <c r="AF569" s="22"/>
    </row>
    <row r="570" spans="7:32" ht="14.25">
      <c r="G570"/>
      <c r="I570"/>
      <c r="K570"/>
      <c r="L570"/>
      <c r="O570"/>
      <c r="P570"/>
      <c r="AA570" s="22"/>
      <c r="AB570" s="102"/>
      <c r="AE570" s="22"/>
      <c r="AF570" s="22"/>
    </row>
    <row r="571" spans="7:32" ht="14.25">
      <c r="G571"/>
      <c r="I571"/>
      <c r="K571"/>
      <c r="L571"/>
      <c r="O571"/>
      <c r="P571"/>
      <c r="AA571" s="22"/>
      <c r="AB571" s="102"/>
      <c r="AE571" s="22"/>
      <c r="AF571" s="22"/>
    </row>
    <row r="572" spans="7:32" ht="14.25">
      <c r="G572"/>
      <c r="I572"/>
      <c r="K572"/>
      <c r="L572"/>
      <c r="O572"/>
      <c r="P572"/>
      <c r="AA572" s="22"/>
      <c r="AB572" s="102"/>
      <c r="AE572" s="22"/>
      <c r="AF572" s="22"/>
    </row>
    <row r="573" spans="7:32" ht="14.25">
      <c r="G573"/>
      <c r="I573"/>
      <c r="K573"/>
      <c r="L573"/>
      <c r="O573"/>
      <c r="P573"/>
      <c r="AA573" s="22"/>
      <c r="AB573" s="102"/>
      <c r="AE573" s="22"/>
      <c r="AF573" s="22"/>
    </row>
    <row r="574" spans="7:32" ht="14.25">
      <c r="G574"/>
      <c r="I574"/>
      <c r="K574"/>
      <c r="L574"/>
      <c r="O574"/>
      <c r="P574"/>
      <c r="AA574" s="22"/>
      <c r="AB574" s="102"/>
      <c r="AE574" s="22"/>
      <c r="AF574" s="22"/>
    </row>
    <row r="575" spans="7:32" ht="14.25">
      <c r="G575"/>
      <c r="I575"/>
      <c r="K575"/>
      <c r="L575"/>
      <c r="O575"/>
      <c r="P575"/>
      <c r="AA575" s="22"/>
      <c r="AB575" s="102"/>
      <c r="AE575" s="22"/>
      <c r="AF575" s="22"/>
    </row>
    <row r="576" spans="7:32" ht="14.25">
      <c r="G576"/>
      <c r="I576"/>
      <c r="K576"/>
      <c r="L576"/>
      <c r="O576"/>
      <c r="P576"/>
      <c r="AA576" s="22"/>
      <c r="AB576" s="102"/>
      <c r="AE576" s="22"/>
      <c r="AF576" s="22"/>
    </row>
    <row r="577" spans="7:32" ht="14.25">
      <c r="G577"/>
      <c r="I577"/>
      <c r="K577"/>
      <c r="L577"/>
      <c r="O577"/>
      <c r="P577"/>
      <c r="AA577" s="22"/>
      <c r="AB577" s="102"/>
      <c r="AE577" s="22"/>
      <c r="AF577" s="22"/>
    </row>
    <row r="578" spans="7:32" ht="14.25">
      <c r="G578"/>
      <c r="I578"/>
      <c r="K578"/>
      <c r="L578"/>
      <c r="O578"/>
      <c r="P578"/>
      <c r="AA578" s="22"/>
      <c r="AB578" s="102"/>
      <c r="AE578" s="22"/>
      <c r="AF578" s="22"/>
    </row>
    <row r="579" spans="7:32" ht="14.25">
      <c r="G579"/>
      <c r="I579"/>
      <c r="K579"/>
      <c r="L579"/>
      <c r="O579"/>
      <c r="P579"/>
      <c r="AA579" s="22"/>
      <c r="AB579" s="102"/>
      <c r="AE579" s="22"/>
      <c r="AF579" s="22"/>
    </row>
    <row r="580" spans="7:32" ht="14.25">
      <c r="G580"/>
      <c r="I580"/>
      <c r="K580"/>
      <c r="L580"/>
      <c r="O580"/>
      <c r="P580"/>
      <c r="AA580" s="22"/>
      <c r="AB580" s="102"/>
      <c r="AE580" s="22"/>
      <c r="AF580" s="22"/>
    </row>
    <row r="581" spans="7:32" ht="14.25">
      <c r="G581"/>
      <c r="I581"/>
      <c r="K581"/>
      <c r="L581"/>
      <c r="O581"/>
      <c r="P581"/>
      <c r="AA581" s="22"/>
      <c r="AB581" s="102"/>
      <c r="AE581" s="22"/>
      <c r="AF581" s="22"/>
    </row>
    <row r="582" spans="7:32" ht="14.25">
      <c r="G582"/>
      <c r="I582"/>
      <c r="K582"/>
      <c r="L582"/>
      <c r="O582"/>
      <c r="P582"/>
      <c r="AA582" s="22"/>
      <c r="AB582" s="102"/>
      <c r="AE582" s="22"/>
      <c r="AF582" s="22"/>
    </row>
    <row r="583" spans="7:32" ht="14.25">
      <c r="G583"/>
      <c r="I583"/>
      <c r="K583"/>
      <c r="L583"/>
      <c r="O583"/>
      <c r="P583"/>
      <c r="AA583" s="22"/>
      <c r="AB583" s="102"/>
      <c r="AE583" s="22"/>
      <c r="AF583" s="22"/>
    </row>
    <row r="584" spans="7:32" ht="14.25">
      <c r="G584"/>
      <c r="I584"/>
      <c r="K584"/>
      <c r="L584"/>
      <c r="O584"/>
      <c r="P584"/>
      <c r="AA584" s="22"/>
      <c r="AB584" s="102"/>
      <c r="AE584" s="22"/>
      <c r="AF584" s="22"/>
    </row>
    <row r="585" spans="7:32" ht="14.25">
      <c r="G585"/>
      <c r="I585"/>
      <c r="K585"/>
      <c r="L585"/>
      <c r="O585"/>
      <c r="P585"/>
      <c r="AA585" s="22"/>
      <c r="AB585" s="102"/>
      <c r="AE585" s="22"/>
      <c r="AF585" s="22"/>
    </row>
    <row r="586" spans="7:32" ht="14.25">
      <c r="G586"/>
      <c r="I586"/>
      <c r="K586"/>
      <c r="L586"/>
      <c r="O586"/>
      <c r="P586"/>
      <c r="AA586" s="22"/>
      <c r="AB586" s="102"/>
      <c r="AE586" s="22"/>
      <c r="AF586" s="22"/>
    </row>
    <row r="587" spans="7:32" ht="14.25">
      <c r="G587"/>
      <c r="I587"/>
      <c r="K587"/>
      <c r="L587"/>
      <c r="O587"/>
      <c r="P587"/>
      <c r="AA587" s="22"/>
      <c r="AB587" s="102"/>
      <c r="AE587" s="22"/>
      <c r="AF587" s="22"/>
    </row>
    <row r="588" spans="7:32" ht="14.25">
      <c r="G588"/>
      <c r="I588"/>
      <c r="K588"/>
      <c r="L588"/>
      <c r="O588"/>
      <c r="P588"/>
      <c r="AA588" s="22"/>
      <c r="AB588" s="102"/>
      <c r="AE588" s="22"/>
      <c r="AF588" s="22"/>
    </row>
    <row r="589" spans="7:32" ht="14.25">
      <c r="G589"/>
      <c r="I589"/>
      <c r="K589"/>
      <c r="L589"/>
      <c r="O589"/>
      <c r="P589"/>
      <c r="AA589" s="22"/>
      <c r="AB589" s="102"/>
      <c r="AE589" s="22"/>
      <c r="AF589" s="22"/>
    </row>
    <row r="590" spans="7:32" ht="14.25">
      <c r="G590"/>
      <c r="I590"/>
      <c r="K590"/>
      <c r="L590"/>
      <c r="O590"/>
      <c r="P590"/>
      <c r="AA590" s="22"/>
      <c r="AB590" s="102"/>
      <c r="AE590" s="22"/>
      <c r="AF590" s="22"/>
    </row>
    <row r="591" spans="7:32" ht="14.25">
      <c r="G591"/>
      <c r="I591"/>
      <c r="K591"/>
      <c r="L591"/>
      <c r="O591"/>
      <c r="P591"/>
      <c r="AA591" s="22"/>
      <c r="AB591" s="102"/>
      <c r="AE591" s="22"/>
      <c r="AF591" s="22"/>
    </row>
    <row r="592" spans="7:32" ht="14.25">
      <c r="G592"/>
      <c r="I592"/>
      <c r="K592"/>
      <c r="L592"/>
      <c r="O592"/>
      <c r="P592"/>
      <c r="AA592" s="22"/>
      <c r="AB592" s="102"/>
      <c r="AE592" s="22"/>
      <c r="AF592" s="22"/>
    </row>
    <row r="593" spans="7:32" ht="14.25">
      <c r="G593"/>
      <c r="I593"/>
      <c r="K593"/>
      <c r="L593"/>
      <c r="O593"/>
      <c r="P593"/>
      <c r="AA593" s="22"/>
      <c r="AB593" s="102"/>
      <c r="AE593" s="22"/>
      <c r="AF593" s="22"/>
    </row>
    <row r="594" spans="7:32" ht="14.25">
      <c r="G594"/>
      <c r="I594"/>
      <c r="K594"/>
      <c r="L594"/>
      <c r="O594"/>
      <c r="P594"/>
      <c r="AA594" s="22"/>
      <c r="AB594" s="102"/>
      <c r="AE594" s="22"/>
      <c r="AF594" s="22"/>
    </row>
    <row r="595" spans="7:32" ht="14.25">
      <c r="G595"/>
      <c r="I595"/>
      <c r="K595"/>
      <c r="L595"/>
      <c r="O595"/>
      <c r="P595"/>
      <c r="AA595" s="22"/>
      <c r="AB595" s="102"/>
      <c r="AE595" s="22"/>
      <c r="AF595" s="22"/>
    </row>
    <row r="596" spans="7:32" ht="14.25">
      <c r="G596"/>
      <c r="I596"/>
      <c r="K596"/>
      <c r="L596"/>
      <c r="O596"/>
      <c r="P596"/>
      <c r="AA596" s="22"/>
      <c r="AB596" s="102"/>
      <c r="AE596" s="22"/>
      <c r="AF596" s="22"/>
    </row>
    <row r="597" spans="7:32" ht="14.25">
      <c r="G597"/>
      <c r="I597"/>
      <c r="K597"/>
      <c r="L597"/>
      <c r="O597"/>
      <c r="P597"/>
      <c r="AA597" s="22"/>
      <c r="AB597" s="102"/>
      <c r="AE597" s="22"/>
      <c r="AF597" s="22"/>
    </row>
    <row r="598" spans="7:32" ht="14.25">
      <c r="G598"/>
      <c r="I598"/>
      <c r="K598"/>
      <c r="L598"/>
      <c r="O598"/>
      <c r="P598"/>
      <c r="AA598" s="22"/>
      <c r="AB598" s="102"/>
      <c r="AE598" s="22"/>
      <c r="AF598" s="22"/>
    </row>
    <row r="599" spans="7:32" ht="14.25">
      <c r="G599"/>
      <c r="I599"/>
      <c r="K599"/>
      <c r="L599"/>
      <c r="O599"/>
      <c r="P599"/>
      <c r="AA599" s="22"/>
      <c r="AB599" s="102"/>
      <c r="AE599" s="22"/>
      <c r="AF599" s="22"/>
    </row>
    <row r="600" spans="7:32" ht="14.25">
      <c r="G600"/>
      <c r="I600"/>
      <c r="K600"/>
      <c r="L600"/>
      <c r="O600"/>
      <c r="P600"/>
      <c r="AA600" s="22"/>
      <c r="AB600" s="102"/>
      <c r="AE600" s="22"/>
      <c r="AF600" s="22"/>
    </row>
    <row r="601" spans="7:32" ht="14.25">
      <c r="G601"/>
      <c r="I601"/>
      <c r="K601"/>
      <c r="L601"/>
      <c r="O601"/>
      <c r="P601"/>
      <c r="AA601" s="22"/>
      <c r="AB601" s="102"/>
      <c r="AE601" s="22"/>
      <c r="AF601" s="22"/>
    </row>
    <row r="602" spans="7:32" ht="14.25">
      <c r="G602"/>
      <c r="I602"/>
      <c r="K602"/>
      <c r="L602"/>
      <c r="O602"/>
      <c r="P602"/>
      <c r="AA602" s="22"/>
      <c r="AB602" s="102"/>
      <c r="AE602" s="22"/>
      <c r="AF602" s="22"/>
    </row>
    <row r="603" spans="7:32" ht="14.25">
      <c r="G603"/>
      <c r="I603"/>
      <c r="K603"/>
      <c r="L603"/>
      <c r="O603"/>
      <c r="P603"/>
      <c r="AA603" s="22"/>
      <c r="AB603" s="102"/>
      <c r="AE603" s="22"/>
      <c r="AF603" s="22"/>
    </row>
    <row r="604" spans="7:32" ht="14.25">
      <c r="G604"/>
      <c r="I604"/>
      <c r="K604"/>
      <c r="L604"/>
      <c r="O604"/>
      <c r="P604"/>
      <c r="AA604" s="22"/>
      <c r="AB604" s="102"/>
      <c r="AE604" s="22"/>
      <c r="AF604" s="22"/>
    </row>
    <row r="605" spans="7:32" ht="14.25">
      <c r="G605"/>
      <c r="I605"/>
      <c r="K605"/>
      <c r="L605"/>
      <c r="O605"/>
      <c r="P605"/>
      <c r="AA605" s="22"/>
      <c r="AB605" s="102"/>
      <c r="AE605" s="22"/>
      <c r="AF605" s="22"/>
    </row>
    <row r="606" spans="7:32" ht="14.25">
      <c r="G606"/>
      <c r="I606"/>
      <c r="K606"/>
      <c r="L606"/>
      <c r="O606"/>
      <c r="P606"/>
      <c r="AA606" s="22"/>
      <c r="AB606" s="102"/>
      <c r="AE606" s="22"/>
      <c r="AF606" s="22"/>
    </row>
    <row r="607" spans="7:32" ht="14.25">
      <c r="G607"/>
      <c r="I607"/>
      <c r="K607"/>
      <c r="L607"/>
      <c r="O607"/>
      <c r="P607"/>
      <c r="AA607" s="22"/>
      <c r="AB607" s="102"/>
      <c r="AE607" s="22"/>
      <c r="AF607" s="22"/>
    </row>
    <row r="608" spans="7:32" ht="14.25">
      <c r="G608"/>
      <c r="I608"/>
      <c r="K608"/>
      <c r="L608"/>
      <c r="O608"/>
      <c r="P608"/>
      <c r="AA608" s="22"/>
      <c r="AB608" s="102"/>
      <c r="AE608" s="22"/>
      <c r="AF608" s="22"/>
    </row>
    <row r="609" spans="7:32" ht="14.25">
      <c r="G609"/>
      <c r="I609"/>
      <c r="K609"/>
      <c r="L609"/>
      <c r="O609"/>
      <c r="P609"/>
      <c r="AA609" s="22"/>
      <c r="AB609" s="102"/>
      <c r="AE609" s="22"/>
      <c r="AF609" s="22"/>
    </row>
    <row r="610" spans="7:32" ht="14.25">
      <c r="G610"/>
      <c r="I610"/>
      <c r="K610"/>
      <c r="L610"/>
      <c r="O610"/>
      <c r="P610"/>
      <c r="AA610" s="22"/>
      <c r="AB610" s="102"/>
      <c r="AE610" s="22"/>
      <c r="AF610" s="22"/>
    </row>
    <row r="611" spans="7:32" ht="14.25">
      <c r="G611"/>
      <c r="I611"/>
      <c r="K611"/>
      <c r="L611"/>
      <c r="O611"/>
      <c r="P611"/>
      <c r="AA611" s="22"/>
      <c r="AB611" s="102"/>
      <c r="AE611" s="22"/>
      <c r="AF611" s="22"/>
    </row>
    <row r="612" spans="7:32" ht="14.25">
      <c r="G612"/>
      <c r="I612"/>
      <c r="K612"/>
      <c r="L612"/>
      <c r="O612"/>
      <c r="P612"/>
      <c r="AA612" s="22"/>
      <c r="AB612" s="102"/>
      <c r="AE612" s="22"/>
      <c r="AF612" s="22"/>
    </row>
    <row r="613" spans="7:32" ht="14.25">
      <c r="G613"/>
      <c r="I613"/>
      <c r="K613"/>
      <c r="L613"/>
      <c r="O613"/>
      <c r="P613"/>
      <c r="AA613" s="22"/>
      <c r="AB613" s="102"/>
      <c r="AE613" s="22"/>
      <c r="AF613" s="22"/>
    </row>
    <row r="614" spans="7:32" ht="14.25">
      <c r="G614"/>
      <c r="I614"/>
      <c r="K614"/>
      <c r="L614"/>
      <c r="O614"/>
      <c r="P614"/>
      <c r="AA614" s="22"/>
      <c r="AB614" s="102"/>
      <c r="AE614" s="22"/>
      <c r="AF614" s="22"/>
    </row>
    <row r="615" spans="7:32" ht="14.25">
      <c r="G615"/>
      <c r="I615"/>
      <c r="K615"/>
      <c r="L615"/>
      <c r="O615"/>
      <c r="P615"/>
      <c r="AA615" s="22"/>
      <c r="AB615" s="102"/>
      <c r="AE615" s="22"/>
      <c r="AF615" s="22"/>
    </row>
    <row r="616" spans="7:32" ht="14.25">
      <c r="G616"/>
      <c r="I616"/>
      <c r="K616"/>
      <c r="L616"/>
      <c r="O616"/>
      <c r="P616"/>
      <c r="AA616" s="22"/>
      <c r="AB616" s="102"/>
      <c r="AE616" s="22"/>
      <c r="AF616" s="22"/>
    </row>
    <row r="617" spans="7:32" ht="14.25">
      <c r="G617"/>
      <c r="I617"/>
      <c r="K617"/>
      <c r="L617"/>
      <c r="O617"/>
      <c r="P617"/>
      <c r="AA617" s="22"/>
      <c r="AB617" s="102"/>
      <c r="AE617" s="22"/>
      <c r="AF617" s="22"/>
    </row>
    <row r="618" spans="7:32" ht="14.25">
      <c r="G618"/>
      <c r="I618"/>
      <c r="K618"/>
      <c r="L618"/>
      <c r="O618"/>
      <c r="P618"/>
      <c r="AA618" s="22"/>
      <c r="AB618" s="102"/>
      <c r="AE618" s="22"/>
      <c r="AF618" s="22"/>
    </row>
    <row r="619" spans="7:32" ht="14.25">
      <c r="G619"/>
      <c r="I619"/>
      <c r="K619"/>
      <c r="L619"/>
      <c r="O619"/>
      <c r="P619"/>
      <c r="AA619" s="22"/>
      <c r="AB619" s="102"/>
      <c r="AE619" s="22"/>
      <c r="AF619" s="22"/>
    </row>
    <row r="620" spans="7:32" ht="14.25">
      <c r="G620"/>
      <c r="I620"/>
      <c r="K620"/>
      <c r="L620"/>
      <c r="O620"/>
      <c r="P620"/>
      <c r="AA620" s="22"/>
      <c r="AB620" s="102"/>
      <c r="AE620" s="22"/>
      <c r="AF620" s="22"/>
    </row>
    <row r="621" spans="7:32" ht="14.25">
      <c r="G621"/>
      <c r="I621"/>
      <c r="K621"/>
      <c r="L621"/>
      <c r="O621"/>
      <c r="P621"/>
      <c r="AA621" s="22"/>
      <c r="AB621" s="102"/>
      <c r="AE621" s="22"/>
      <c r="AF621" s="22"/>
    </row>
    <row r="622" spans="7:32" ht="14.25">
      <c r="G622"/>
      <c r="I622"/>
      <c r="K622"/>
      <c r="L622"/>
      <c r="O622"/>
      <c r="P622"/>
      <c r="AA622" s="22"/>
      <c r="AB622" s="102"/>
      <c r="AE622" s="22"/>
      <c r="AF622" s="22"/>
    </row>
    <row r="623" spans="7:32" ht="14.25">
      <c r="G623"/>
      <c r="I623"/>
      <c r="K623"/>
      <c r="L623"/>
      <c r="O623"/>
      <c r="P623"/>
      <c r="AA623" s="22"/>
      <c r="AB623" s="102"/>
      <c r="AE623" s="22"/>
      <c r="AF623" s="22"/>
    </row>
    <row r="624" spans="7:32" ht="14.25">
      <c r="G624"/>
      <c r="I624"/>
      <c r="K624"/>
      <c r="L624"/>
      <c r="O624"/>
      <c r="P624"/>
      <c r="AA624" s="22"/>
      <c r="AB624" s="102"/>
      <c r="AE624" s="22"/>
      <c r="AF624" s="22"/>
    </row>
    <row r="625" spans="7:32" ht="14.25">
      <c r="G625"/>
      <c r="I625"/>
      <c r="K625"/>
      <c r="L625"/>
      <c r="O625"/>
      <c r="P625"/>
      <c r="AA625" s="22"/>
      <c r="AB625" s="102"/>
      <c r="AE625" s="22"/>
      <c r="AF625" s="22"/>
    </row>
    <row r="626" spans="7:32" ht="14.25">
      <c r="G626"/>
      <c r="I626"/>
      <c r="K626"/>
      <c r="L626"/>
      <c r="O626"/>
      <c r="P626"/>
      <c r="AA626" s="22"/>
      <c r="AB626" s="102"/>
      <c r="AE626" s="22"/>
      <c r="AF626" s="22"/>
    </row>
    <row r="627" spans="7:32" ht="14.25">
      <c r="G627"/>
      <c r="I627"/>
      <c r="K627"/>
      <c r="L627"/>
      <c r="O627"/>
      <c r="P627"/>
      <c r="AA627" s="22"/>
      <c r="AB627" s="102"/>
      <c r="AE627" s="22"/>
      <c r="AF627" s="22"/>
    </row>
    <row r="628" spans="7:32" ht="14.25">
      <c r="G628"/>
      <c r="I628"/>
      <c r="K628"/>
      <c r="L628"/>
      <c r="O628"/>
      <c r="P628"/>
      <c r="AA628" s="22"/>
      <c r="AB628" s="102"/>
      <c r="AE628" s="22"/>
      <c r="AF628" s="22"/>
    </row>
    <row r="629" spans="7:32" ht="14.25">
      <c r="G629"/>
      <c r="I629"/>
      <c r="K629"/>
      <c r="L629"/>
      <c r="O629"/>
      <c r="P629"/>
      <c r="AA629" s="22"/>
      <c r="AB629" s="102"/>
      <c r="AE629" s="22"/>
      <c r="AF629" s="22"/>
    </row>
    <row r="630" spans="7:32" ht="14.25">
      <c r="G630"/>
      <c r="I630"/>
      <c r="K630"/>
      <c r="L630"/>
      <c r="O630"/>
      <c r="P630"/>
      <c r="AA630" s="22"/>
      <c r="AB630" s="102"/>
      <c r="AE630" s="22"/>
      <c r="AF630" s="22"/>
    </row>
    <row r="631" spans="7:32" ht="14.25">
      <c r="G631"/>
      <c r="I631"/>
      <c r="K631"/>
      <c r="L631"/>
      <c r="O631"/>
      <c r="P631"/>
      <c r="AA631" s="22"/>
      <c r="AB631" s="102"/>
      <c r="AE631" s="22"/>
      <c r="AF631" s="22"/>
    </row>
    <row r="632" spans="7:32" ht="14.25">
      <c r="G632"/>
      <c r="I632"/>
      <c r="K632"/>
      <c r="L632"/>
      <c r="O632"/>
      <c r="P632"/>
      <c r="AA632" s="22"/>
      <c r="AB632" s="102"/>
      <c r="AE632" s="22"/>
      <c r="AF632" s="22"/>
    </row>
    <row r="633" spans="7:32" ht="14.25">
      <c r="G633"/>
      <c r="I633"/>
      <c r="K633"/>
      <c r="L633"/>
      <c r="O633"/>
      <c r="P633"/>
      <c r="AA633" s="22"/>
      <c r="AB633" s="102"/>
      <c r="AE633" s="22"/>
      <c r="AF633" s="22"/>
    </row>
    <row r="634" spans="7:32" ht="14.25">
      <c r="G634"/>
      <c r="I634"/>
      <c r="K634"/>
      <c r="L634"/>
      <c r="O634"/>
      <c r="P634"/>
      <c r="AA634" s="22"/>
      <c r="AB634" s="102"/>
      <c r="AE634" s="22"/>
      <c r="AF634" s="22"/>
    </row>
    <row r="635" spans="7:32" ht="14.25">
      <c r="G635"/>
      <c r="I635"/>
      <c r="K635"/>
      <c r="L635"/>
      <c r="O635"/>
      <c r="P635"/>
      <c r="AA635" s="22"/>
      <c r="AB635" s="102"/>
      <c r="AE635" s="22"/>
      <c r="AF635" s="22"/>
    </row>
    <row r="636" spans="7:32" ht="14.25">
      <c r="G636"/>
      <c r="I636"/>
      <c r="K636"/>
      <c r="L636"/>
      <c r="O636"/>
      <c r="P636"/>
      <c r="AA636" s="22"/>
      <c r="AB636" s="102"/>
      <c r="AE636" s="22"/>
      <c r="AF636" s="22"/>
    </row>
    <row r="637" spans="7:32" ht="14.25">
      <c r="G637"/>
      <c r="I637"/>
      <c r="K637"/>
      <c r="L637"/>
      <c r="O637"/>
      <c r="P637"/>
      <c r="AA637" s="22"/>
      <c r="AB637" s="102"/>
      <c r="AE637" s="22"/>
      <c r="AF637" s="22"/>
    </row>
    <row r="638" spans="7:32" ht="14.25">
      <c r="G638"/>
      <c r="I638"/>
      <c r="K638"/>
      <c r="L638"/>
      <c r="O638"/>
      <c r="P638"/>
      <c r="AA638" s="22"/>
      <c r="AB638" s="102"/>
      <c r="AE638" s="22"/>
      <c r="AF638" s="22"/>
    </row>
    <row r="639" spans="7:32" ht="14.25">
      <c r="G639"/>
      <c r="I639"/>
      <c r="K639"/>
      <c r="L639"/>
      <c r="O639"/>
      <c r="P639"/>
      <c r="AA639" s="22"/>
      <c r="AB639" s="102"/>
      <c r="AE639" s="22"/>
      <c r="AF639" s="22"/>
    </row>
    <row r="640" spans="7:32" ht="14.25">
      <c r="G640"/>
      <c r="I640"/>
      <c r="K640"/>
      <c r="L640"/>
      <c r="O640"/>
      <c r="P640"/>
      <c r="AA640" s="22"/>
      <c r="AB640" s="102"/>
      <c r="AE640" s="22"/>
      <c r="AF640" s="22"/>
    </row>
    <row r="641" spans="7:32" ht="14.25">
      <c r="G641"/>
      <c r="I641"/>
      <c r="K641"/>
      <c r="L641"/>
      <c r="O641"/>
      <c r="P641"/>
      <c r="AA641" s="22"/>
      <c r="AB641" s="102"/>
      <c r="AE641" s="22"/>
      <c r="AF641" s="22"/>
    </row>
    <row r="642" spans="7:32" ht="14.25">
      <c r="G642"/>
      <c r="I642"/>
      <c r="K642"/>
      <c r="L642"/>
      <c r="O642"/>
      <c r="P642"/>
      <c r="AA642" s="22"/>
      <c r="AB642" s="102"/>
      <c r="AE642" s="22"/>
      <c r="AF642" s="22"/>
    </row>
    <row r="643" spans="7:32" ht="14.25">
      <c r="G643"/>
      <c r="I643"/>
      <c r="K643"/>
      <c r="L643"/>
      <c r="O643"/>
      <c r="P643"/>
      <c r="AA643" s="22"/>
      <c r="AB643" s="102"/>
      <c r="AE643" s="22"/>
      <c r="AF643" s="22"/>
    </row>
    <row r="644" spans="7:32" ht="14.25">
      <c r="G644"/>
      <c r="I644"/>
      <c r="K644"/>
      <c r="L644"/>
      <c r="O644"/>
      <c r="P644"/>
      <c r="AA644" s="22"/>
      <c r="AB644" s="102"/>
      <c r="AE644" s="22"/>
      <c r="AF644" s="22"/>
    </row>
    <row r="645" spans="7:32" ht="14.25">
      <c r="G645"/>
      <c r="I645"/>
      <c r="K645"/>
      <c r="L645"/>
      <c r="O645"/>
      <c r="P645"/>
      <c r="AA645" s="22"/>
      <c r="AB645" s="102"/>
      <c r="AE645" s="22"/>
      <c r="AF645" s="22"/>
    </row>
    <row r="646" spans="7:32" ht="14.25">
      <c r="G646"/>
      <c r="I646"/>
      <c r="K646"/>
      <c r="L646"/>
      <c r="O646"/>
      <c r="P646"/>
      <c r="AA646" s="22"/>
      <c r="AB646" s="102"/>
      <c r="AE646" s="22"/>
      <c r="AF646" s="22"/>
    </row>
    <row r="647" spans="7:32" ht="14.25">
      <c r="G647"/>
      <c r="I647"/>
      <c r="K647"/>
      <c r="L647"/>
      <c r="O647"/>
      <c r="P647"/>
      <c r="AA647" s="22"/>
      <c r="AB647" s="102"/>
      <c r="AE647" s="22"/>
      <c r="AF647" s="22"/>
    </row>
    <row r="648" spans="7:32" ht="14.25">
      <c r="G648"/>
      <c r="I648"/>
      <c r="K648"/>
      <c r="L648"/>
      <c r="O648"/>
      <c r="P648"/>
      <c r="AA648" s="22"/>
      <c r="AB648" s="102"/>
      <c r="AE648" s="22"/>
      <c r="AF648" s="22"/>
    </row>
    <row r="649" spans="7:32" ht="14.25">
      <c r="G649"/>
      <c r="I649"/>
      <c r="K649"/>
      <c r="L649"/>
      <c r="O649"/>
      <c r="P649"/>
      <c r="AA649" s="22"/>
      <c r="AB649" s="102"/>
      <c r="AE649" s="22"/>
      <c r="AF649" s="22"/>
    </row>
    <row r="650" spans="7:32" ht="14.25">
      <c r="G650"/>
      <c r="I650"/>
      <c r="K650"/>
      <c r="L650"/>
      <c r="O650"/>
      <c r="P650"/>
      <c r="AA650" s="22"/>
      <c r="AB650" s="102"/>
      <c r="AE650" s="22"/>
      <c r="AF650" s="22"/>
    </row>
    <row r="651" spans="7:32" ht="14.25">
      <c r="G651"/>
      <c r="I651"/>
      <c r="K651"/>
      <c r="L651"/>
      <c r="O651"/>
      <c r="P651"/>
      <c r="AA651" s="22"/>
      <c r="AB651" s="102"/>
      <c r="AE651" s="22"/>
      <c r="AF651" s="22"/>
    </row>
    <row r="652" spans="7:32" ht="14.25">
      <c r="G652"/>
      <c r="I652"/>
      <c r="K652"/>
      <c r="L652"/>
      <c r="O652"/>
      <c r="P652"/>
      <c r="AA652" s="22"/>
      <c r="AB652" s="102"/>
      <c r="AE652" s="22"/>
      <c r="AF652" s="22"/>
    </row>
    <row r="653" spans="7:32" ht="14.25">
      <c r="G653"/>
      <c r="I653"/>
      <c r="K653"/>
      <c r="L653"/>
      <c r="O653"/>
      <c r="P653"/>
      <c r="AA653" s="22"/>
      <c r="AB653" s="102"/>
      <c r="AE653" s="22"/>
      <c r="AF653" s="22"/>
    </row>
    <row r="654" spans="7:32" ht="14.25">
      <c r="G654"/>
      <c r="I654"/>
      <c r="K654"/>
      <c r="L654"/>
      <c r="O654"/>
      <c r="P654"/>
      <c r="AA654" s="22"/>
      <c r="AB654" s="102"/>
      <c r="AE654" s="22"/>
      <c r="AF654" s="22"/>
    </row>
    <row r="655" spans="7:32" ht="14.25">
      <c r="G655"/>
      <c r="I655"/>
      <c r="K655"/>
      <c r="L655"/>
      <c r="O655"/>
      <c r="P655"/>
      <c r="AA655" s="22"/>
      <c r="AB655" s="102"/>
      <c r="AE655" s="22"/>
      <c r="AF655" s="22"/>
    </row>
    <row r="656" spans="7:32" ht="14.25">
      <c r="G656"/>
      <c r="I656"/>
      <c r="K656"/>
      <c r="L656"/>
      <c r="O656"/>
      <c r="P656"/>
      <c r="AA656" s="22"/>
      <c r="AB656" s="102"/>
      <c r="AE656" s="22"/>
      <c r="AF656" s="22"/>
    </row>
    <row r="657" spans="7:32" ht="14.25">
      <c r="G657"/>
      <c r="I657"/>
      <c r="K657"/>
      <c r="L657"/>
      <c r="O657"/>
      <c r="P657"/>
      <c r="AA657" s="22"/>
      <c r="AB657" s="102"/>
      <c r="AE657" s="22"/>
      <c r="AF657" s="22"/>
    </row>
    <row r="658" spans="7:32" ht="14.25">
      <c r="G658"/>
      <c r="I658"/>
      <c r="K658"/>
      <c r="L658"/>
      <c r="O658"/>
      <c r="P658"/>
      <c r="AA658" s="22"/>
      <c r="AB658" s="102"/>
      <c r="AE658" s="22"/>
      <c r="AF658" s="22"/>
    </row>
    <row r="659" spans="7:32" ht="14.25">
      <c r="G659"/>
      <c r="I659"/>
      <c r="K659"/>
      <c r="L659"/>
      <c r="O659"/>
      <c r="P659"/>
      <c r="AA659" s="22"/>
      <c r="AB659" s="102"/>
      <c r="AE659" s="22"/>
      <c r="AF659" s="22"/>
    </row>
    <row r="660" spans="7:32" ht="14.25">
      <c r="G660"/>
      <c r="I660"/>
      <c r="K660"/>
      <c r="L660"/>
      <c r="O660"/>
      <c r="P660"/>
      <c r="AA660" s="22"/>
      <c r="AB660" s="102"/>
      <c r="AE660" s="22"/>
      <c r="AF660" s="22"/>
    </row>
    <row r="661" spans="7:32" ht="14.25">
      <c r="G661"/>
      <c r="I661"/>
      <c r="K661"/>
      <c r="L661"/>
      <c r="O661"/>
      <c r="P661"/>
      <c r="AA661" s="22"/>
      <c r="AB661" s="102"/>
      <c r="AE661" s="22"/>
      <c r="AF661" s="22"/>
    </row>
    <row r="662" spans="7:32" ht="14.25">
      <c r="G662"/>
      <c r="I662"/>
      <c r="K662"/>
      <c r="L662"/>
      <c r="O662"/>
      <c r="P662"/>
      <c r="AA662" s="22"/>
      <c r="AB662" s="102"/>
      <c r="AE662" s="22"/>
      <c r="AF662" s="22"/>
    </row>
    <row r="663" spans="7:32" ht="14.25">
      <c r="G663"/>
      <c r="I663"/>
      <c r="K663"/>
      <c r="L663"/>
      <c r="O663"/>
      <c r="P663"/>
      <c r="AA663" s="22"/>
      <c r="AB663" s="102"/>
      <c r="AE663" s="22"/>
      <c r="AF663" s="22"/>
    </row>
    <row r="664" spans="7:32" ht="14.25">
      <c r="G664"/>
      <c r="I664"/>
      <c r="K664"/>
      <c r="L664"/>
      <c r="O664"/>
      <c r="P664"/>
      <c r="AA664" s="22"/>
      <c r="AB664" s="102"/>
      <c r="AE664" s="22"/>
      <c r="AF664" s="22"/>
    </row>
    <row r="665" spans="7:32" ht="14.25">
      <c r="G665"/>
      <c r="I665"/>
      <c r="K665"/>
      <c r="L665"/>
      <c r="O665"/>
      <c r="P665"/>
      <c r="AA665" s="22"/>
      <c r="AB665" s="102"/>
      <c r="AE665" s="22"/>
      <c r="AF665" s="22"/>
    </row>
    <row r="666" spans="7:32" ht="14.25">
      <c r="G666"/>
      <c r="I666"/>
      <c r="K666"/>
      <c r="L666"/>
      <c r="O666"/>
      <c r="P666"/>
      <c r="AA666" s="22"/>
      <c r="AB666" s="102"/>
      <c r="AE666" s="22"/>
      <c r="AF666" s="22"/>
    </row>
    <row r="667" spans="7:32" ht="14.25">
      <c r="G667"/>
      <c r="I667"/>
      <c r="K667"/>
      <c r="L667"/>
      <c r="O667"/>
      <c r="P667"/>
      <c r="AA667" s="22"/>
      <c r="AB667" s="102"/>
      <c r="AE667" s="22"/>
      <c r="AF667" s="22"/>
    </row>
    <row r="668" spans="7:32" ht="14.25">
      <c r="G668"/>
      <c r="I668"/>
      <c r="K668"/>
      <c r="L668"/>
      <c r="O668"/>
      <c r="P668"/>
      <c r="AA668" s="22"/>
      <c r="AB668" s="102"/>
      <c r="AE668" s="22"/>
      <c r="AF668" s="22"/>
    </row>
    <row r="669" spans="7:32" ht="14.25">
      <c r="G669"/>
      <c r="I669"/>
      <c r="K669"/>
      <c r="L669"/>
      <c r="O669"/>
      <c r="P669"/>
      <c r="AA669" s="22"/>
      <c r="AB669" s="102"/>
      <c r="AE669" s="22"/>
      <c r="AF669" s="22"/>
    </row>
    <row r="670" spans="7:32" ht="14.25">
      <c r="G670"/>
      <c r="I670"/>
      <c r="K670"/>
      <c r="L670"/>
      <c r="O670"/>
      <c r="P670"/>
      <c r="AA670" s="22"/>
      <c r="AB670" s="102"/>
      <c r="AE670" s="22"/>
      <c r="AF670" s="22"/>
    </row>
    <row r="671" spans="7:32" ht="14.25">
      <c r="G671"/>
      <c r="I671"/>
      <c r="K671"/>
      <c r="L671"/>
      <c r="O671"/>
      <c r="P671"/>
      <c r="AA671" s="22"/>
      <c r="AB671" s="102"/>
      <c r="AE671" s="22"/>
      <c r="AF671" s="22"/>
    </row>
    <row r="672" spans="7:32" ht="14.25">
      <c r="G672"/>
      <c r="I672"/>
      <c r="K672"/>
      <c r="L672"/>
      <c r="O672"/>
      <c r="P672"/>
      <c r="AA672" s="22"/>
      <c r="AB672" s="102"/>
      <c r="AE672" s="22"/>
      <c r="AF672" s="22"/>
    </row>
    <row r="673" spans="7:32" ht="14.25">
      <c r="G673"/>
      <c r="I673"/>
      <c r="K673"/>
      <c r="L673"/>
      <c r="O673"/>
      <c r="P673"/>
      <c r="AA673" s="22"/>
      <c r="AB673" s="102"/>
      <c r="AE673" s="22"/>
      <c r="AF673" s="22"/>
    </row>
    <row r="674" spans="7:32" ht="14.25">
      <c r="G674"/>
      <c r="I674"/>
      <c r="K674"/>
      <c r="L674"/>
      <c r="O674"/>
      <c r="P674"/>
      <c r="AA674" s="22"/>
      <c r="AB674" s="102"/>
      <c r="AE674" s="22"/>
      <c r="AF674" s="22"/>
    </row>
    <row r="675" spans="7:32" ht="14.25">
      <c r="G675"/>
      <c r="I675"/>
      <c r="K675"/>
      <c r="L675"/>
      <c r="O675"/>
      <c r="P675"/>
      <c r="AA675" s="22"/>
      <c r="AB675" s="102"/>
      <c r="AE675" s="22"/>
      <c r="AF675" s="22"/>
    </row>
    <row r="676" spans="7:32" ht="14.25">
      <c r="G676"/>
      <c r="I676"/>
      <c r="K676"/>
      <c r="L676"/>
      <c r="O676"/>
      <c r="P676"/>
      <c r="AA676" s="22"/>
      <c r="AB676" s="102"/>
      <c r="AE676" s="22"/>
      <c r="AF676" s="22"/>
    </row>
    <row r="677" spans="7:32" ht="14.25">
      <c r="G677"/>
      <c r="I677"/>
      <c r="K677"/>
      <c r="L677"/>
      <c r="O677"/>
      <c r="P677"/>
      <c r="AA677" s="22"/>
      <c r="AB677" s="102"/>
      <c r="AE677" s="22"/>
      <c r="AF677" s="22"/>
    </row>
    <row r="678" spans="7:32" ht="14.25">
      <c r="G678"/>
      <c r="I678"/>
      <c r="K678"/>
      <c r="L678"/>
      <c r="O678"/>
      <c r="P678"/>
      <c r="AA678" s="22"/>
      <c r="AB678" s="102"/>
      <c r="AE678" s="22"/>
      <c r="AF678" s="22"/>
    </row>
    <row r="679" spans="7:32" ht="14.25">
      <c r="G679"/>
      <c r="I679"/>
      <c r="K679"/>
      <c r="L679"/>
      <c r="O679"/>
      <c r="P679"/>
      <c r="AA679" s="22"/>
      <c r="AB679" s="102"/>
      <c r="AE679" s="22"/>
      <c r="AF679" s="22"/>
    </row>
    <row r="680" spans="7:32" ht="14.25">
      <c r="G680"/>
      <c r="I680"/>
      <c r="K680"/>
      <c r="L680"/>
      <c r="O680"/>
      <c r="P680"/>
      <c r="AA680" s="22"/>
      <c r="AB680" s="102"/>
      <c r="AE680" s="22"/>
      <c r="AF680" s="22"/>
    </row>
    <row r="681" spans="7:32" ht="14.25">
      <c r="G681"/>
      <c r="I681"/>
      <c r="K681"/>
      <c r="L681"/>
      <c r="O681"/>
      <c r="P681"/>
      <c r="AA681" s="22"/>
      <c r="AB681" s="102"/>
      <c r="AE681" s="22"/>
      <c r="AF681" s="22"/>
    </row>
    <row r="682" spans="7:32" ht="14.25">
      <c r="G682"/>
      <c r="I682"/>
      <c r="K682"/>
      <c r="L682"/>
      <c r="O682"/>
      <c r="P682"/>
      <c r="AA682" s="22"/>
      <c r="AB682" s="102"/>
      <c r="AE682" s="22"/>
      <c r="AF682" s="22"/>
    </row>
    <row r="683" spans="7:32" ht="14.25">
      <c r="G683"/>
      <c r="I683"/>
      <c r="K683"/>
      <c r="L683"/>
      <c r="O683"/>
      <c r="P683"/>
      <c r="AA683" s="22"/>
      <c r="AB683" s="102"/>
      <c r="AE683" s="22"/>
      <c r="AF683" s="22"/>
    </row>
    <row r="684" spans="7:32" ht="14.25">
      <c r="G684"/>
      <c r="I684"/>
      <c r="K684"/>
      <c r="L684"/>
      <c r="O684"/>
      <c r="P684"/>
      <c r="AA684" s="22"/>
      <c r="AB684" s="102"/>
      <c r="AE684" s="22"/>
      <c r="AF684" s="22"/>
    </row>
    <row r="685" spans="7:32" ht="14.25">
      <c r="G685"/>
      <c r="I685"/>
      <c r="K685"/>
      <c r="L685"/>
      <c r="O685"/>
      <c r="P685"/>
      <c r="AA685" s="22"/>
      <c r="AB685" s="102"/>
      <c r="AE685" s="22"/>
      <c r="AF685" s="22"/>
    </row>
    <row r="686" spans="7:32" ht="14.25">
      <c r="G686"/>
      <c r="I686"/>
      <c r="K686"/>
      <c r="L686"/>
      <c r="O686"/>
      <c r="P686"/>
      <c r="AA686" s="22"/>
      <c r="AB686" s="102"/>
      <c r="AE686" s="22"/>
      <c r="AF686" s="22"/>
    </row>
    <row r="687" spans="7:32" ht="14.25">
      <c r="G687"/>
      <c r="I687"/>
      <c r="K687"/>
      <c r="L687"/>
      <c r="O687"/>
      <c r="P687"/>
      <c r="AA687" s="22"/>
      <c r="AB687" s="102"/>
      <c r="AE687" s="22"/>
      <c r="AF687" s="22"/>
    </row>
    <row r="688" spans="7:32" ht="14.25">
      <c r="G688"/>
      <c r="I688"/>
      <c r="K688"/>
      <c r="L688"/>
      <c r="O688"/>
      <c r="P688"/>
      <c r="AA688" s="22"/>
      <c r="AB688" s="102"/>
      <c r="AE688" s="22"/>
      <c r="AF688" s="22"/>
    </row>
    <row r="689" spans="7:32" ht="14.25">
      <c r="G689"/>
      <c r="I689"/>
      <c r="K689"/>
      <c r="L689"/>
      <c r="O689"/>
      <c r="P689"/>
      <c r="AA689" s="22"/>
      <c r="AB689" s="102"/>
      <c r="AE689" s="22"/>
      <c r="AF689" s="22"/>
    </row>
    <row r="690" spans="7:32" ht="14.25">
      <c r="G690"/>
      <c r="I690"/>
      <c r="K690"/>
      <c r="L690"/>
      <c r="O690"/>
      <c r="P690"/>
      <c r="AA690" s="22"/>
      <c r="AB690" s="102"/>
      <c r="AE690" s="22"/>
      <c r="AF690" s="22"/>
    </row>
    <row r="691" spans="7:32" ht="14.25">
      <c r="G691"/>
      <c r="I691"/>
      <c r="K691"/>
      <c r="L691"/>
      <c r="O691"/>
      <c r="P691"/>
      <c r="AA691" s="22"/>
      <c r="AB691" s="102"/>
      <c r="AE691" s="22"/>
      <c r="AF691" s="22"/>
    </row>
    <row r="692" spans="7:32" ht="14.25">
      <c r="G692"/>
      <c r="I692"/>
      <c r="K692"/>
      <c r="L692"/>
      <c r="O692"/>
      <c r="P692"/>
      <c r="AA692" s="22"/>
      <c r="AB692" s="102"/>
      <c r="AE692" s="22"/>
      <c r="AF692" s="22"/>
    </row>
    <row r="693" spans="7:32" ht="14.25">
      <c r="G693"/>
      <c r="I693"/>
      <c r="K693"/>
      <c r="L693"/>
      <c r="O693"/>
      <c r="P693"/>
      <c r="AA693" s="22"/>
      <c r="AB693" s="102"/>
      <c r="AE693" s="22"/>
      <c r="AF693" s="22"/>
    </row>
    <row r="694" spans="7:32" ht="14.25">
      <c r="G694"/>
      <c r="I694"/>
      <c r="K694"/>
      <c r="L694"/>
      <c r="O694"/>
      <c r="P694"/>
      <c r="AA694" s="22"/>
      <c r="AB694" s="102"/>
      <c r="AE694" s="22"/>
      <c r="AF694" s="22"/>
    </row>
    <row r="695" spans="7:32" ht="14.25">
      <c r="G695"/>
      <c r="I695"/>
      <c r="K695"/>
      <c r="L695"/>
      <c r="O695"/>
      <c r="P695"/>
      <c r="AA695" s="22"/>
      <c r="AB695" s="102"/>
      <c r="AE695" s="22"/>
      <c r="AF695" s="22"/>
    </row>
    <row r="696" spans="7:32" ht="14.25">
      <c r="G696"/>
      <c r="I696"/>
      <c r="K696"/>
      <c r="L696"/>
      <c r="O696"/>
      <c r="P696"/>
      <c r="AA696" s="22"/>
      <c r="AB696" s="102"/>
      <c r="AE696" s="22"/>
      <c r="AF696" s="22"/>
    </row>
    <row r="697" spans="7:32" ht="14.25">
      <c r="G697"/>
      <c r="I697"/>
      <c r="K697"/>
      <c r="L697"/>
      <c r="O697"/>
      <c r="P697"/>
      <c r="AA697" s="22"/>
      <c r="AB697" s="102"/>
      <c r="AE697" s="22"/>
      <c r="AF697" s="22"/>
    </row>
    <row r="698" spans="7:32" ht="14.25">
      <c r="G698"/>
      <c r="I698"/>
      <c r="K698"/>
      <c r="L698"/>
      <c r="O698"/>
      <c r="P698"/>
      <c r="AA698" s="22"/>
      <c r="AB698" s="102"/>
      <c r="AE698" s="22"/>
      <c r="AF698" s="22"/>
    </row>
    <row r="699" spans="7:32" ht="14.25">
      <c r="G699"/>
      <c r="I699"/>
      <c r="K699"/>
      <c r="L699"/>
      <c r="O699"/>
      <c r="P699"/>
      <c r="AA699" s="22"/>
      <c r="AB699" s="102"/>
      <c r="AE699" s="22"/>
      <c r="AF699" s="22"/>
    </row>
    <row r="700" spans="7:32" ht="14.25">
      <c r="G700"/>
      <c r="I700"/>
      <c r="K700"/>
      <c r="L700"/>
      <c r="O700"/>
      <c r="P700"/>
      <c r="AA700" s="22"/>
      <c r="AB700" s="102"/>
      <c r="AE700" s="22"/>
      <c r="AF700" s="22"/>
    </row>
    <row r="701" spans="7:32" ht="14.25">
      <c r="G701"/>
      <c r="I701"/>
      <c r="K701"/>
      <c r="L701"/>
      <c r="O701"/>
      <c r="P701"/>
      <c r="AA701" s="22"/>
      <c r="AB701" s="102"/>
      <c r="AE701" s="22"/>
      <c r="AF701" s="22"/>
    </row>
    <row r="702" spans="7:32" ht="14.25">
      <c r="G702"/>
      <c r="I702"/>
      <c r="K702"/>
      <c r="L702"/>
      <c r="O702"/>
      <c r="P702"/>
      <c r="AA702" s="22"/>
      <c r="AB702" s="102"/>
      <c r="AE702" s="22"/>
      <c r="AF702" s="22"/>
    </row>
    <row r="703" spans="7:32" ht="14.25">
      <c r="G703"/>
      <c r="I703"/>
      <c r="K703"/>
      <c r="L703"/>
      <c r="O703"/>
      <c r="P703"/>
      <c r="AA703" s="22"/>
      <c r="AB703" s="102"/>
      <c r="AE703" s="22"/>
      <c r="AF703" s="22"/>
    </row>
    <row r="704" spans="7:32" ht="14.25">
      <c r="G704"/>
      <c r="I704"/>
      <c r="K704"/>
      <c r="L704"/>
      <c r="O704"/>
      <c r="P704"/>
      <c r="AA704" s="22"/>
      <c r="AB704" s="102"/>
      <c r="AE704" s="22"/>
      <c r="AF704" s="22"/>
    </row>
    <row r="705" spans="7:32" ht="14.25">
      <c r="G705"/>
      <c r="I705"/>
      <c r="K705"/>
      <c r="L705"/>
      <c r="O705"/>
      <c r="P705"/>
      <c r="AA705" s="22"/>
      <c r="AB705" s="102"/>
      <c r="AE705" s="22"/>
      <c r="AF705" s="22"/>
    </row>
    <row r="706" spans="7:32" ht="14.25">
      <c r="G706"/>
      <c r="I706"/>
      <c r="K706"/>
      <c r="L706"/>
      <c r="O706"/>
      <c r="P706"/>
      <c r="AA706" s="22"/>
      <c r="AB706" s="102"/>
      <c r="AE706" s="22"/>
      <c r="AF706" s="22"/>
    </row>
    <row r="707" spans="7:32" ht="14.25">
      <c r="G707"/>
      <c r="I707"/>
      <c r="K707"/>
      <c r="L707"/>
      <c r="O707"/>
      <c r="P707"/>
      <c r="AA707" s="22"/>
      <c r="AB707" s="102"/>
      <c r="AE707" s="22"/>
      <c r="AF707" s="22"/>
    </row>
    <row r="708" spans="7:32" ht="14.25">
      <c r="G708"/>
      <c r="I708"/>
      <c r="K708"/>
      <c r="L708"/>
      <c r="O708"/>
      <c r="P708"/>
      <c r="AA708" s="22"/>
      <c r="AB708" s="102"/>
      <c r="AE708" s="22"/>
      <c r="AF708" s="22"/>
    </row>
    <row r="709" spans="7:32" ht="14.25">
      <c r="G709"/>
      <c r="I709"/>
      <c r="K709"/>
      <c r="L709"/>
      <c r="O709"/>
      <c r="P709"/>
      <c r="AA709" s="22"/>
      <c r="AB709" s="102"/>
      <c r="AE709" s="22"/>
      <c r="AF709" s="22"/>
    </row>
    <row r="710" spans="7:32" ht="14.25">
      <c r="G710"/>
      <c r="I710"/>
      <c r="K710"/>
      <c r="L710"/>
      <c r="O710"/>
      <c r="P710"/>
      <c r="AA710" s="22"/>
      <c r="AB710" s="102"/>
      <c r="AE710" s="22"/>
      <c r="AF710" s="22"/>
    </row>
    <row r="711" spans="7:32" ht="14.25">
      <c r="G711"/>
      <c r="I711"/>
      <c r="K711"/>
      <c r="L711"/>
      <c r="O711"/>
      <c r="P711"/>
      <c r="AA711" s="22"/>
      <c r="AB711" s="102"/>
      <c r="AE711" s="22"/>
      <c r="AF711" s="22"/>
    </row>
    <row r="712" spans="7:32" ht="14.25">
      <c r="G712"/>
      <c r="I712"/>
      <c r="K712"/>
      <c r="L712"/>
      <c r="O712"/>
      <c r="P712"/>
      <c r="AA712" s="22"/>
      <c r="AB712" s="102"/>
      <c r="AE712" s="22"/>
      <c r="AF712" s="22"/>
    </row>
    <row r="713" spans="7:32" ht="14.25">
      <c r="G713"/>
      <c r="I713"/>
      <c r="K713"/>
      <c r="L713"/>
      <c r="O713"/>
      <c r="P713"/>
      <c r="AA713" s="22"/>
      <c r="AB713" s="102"/>
      <c r="AE713" s="22"/>
      <c r="AF713" s="22"/>
    </row>
    <row r="714" spans="7:32" ht="14.25">
      <c r="G714"/>
      <c r="I714"/>
      <c r="K714"/>
      <c r="L714"/>
      <c r="O714"/>
      <c r="P714"/>
      <c r="AA714" s="22"/>
      <c r="AB714" s="102"/>
      <c r="AE714" s="22"/>
      <c r="AF714" s="22"/>
    </row>
    <row r="715" spans="7:32" ht="14.25">
      <c r="G715"/>
      <c r="I715"/>
      <c r="K715"/>
      <c r="L715"/>
      <c r="O715"/>
      <c r="P715"/>
      <c r="AA715" s="22"/>
      <c r="AB715" s="102"/>
      <c r="AE715" s="22"/>
      <c r="AF715" s="22"/>
    </row>
    <row r="716" spans="7:32" ht="14.25">
      <c r="G716"/>
      <c r="I716"/>
      <c r="K716"/>
      <c r="L716"/>
      <c r="O716"/>
      <c r="P716"/>
      <c r="AA716" s="22"/>
      <c r="AB716" s="102"/>
      <c r="AE716" s="22"/>
      <c r="AF716" s="22"/>
    </row>
    <row r="717" spans="7:32" ht="14.25">
      <c r="G717"/>
      <c r="I717"/>
      <c r="K717"/>
      <c r="L717"/>
      <c r="O717"/>
      <c r="P717"/>
      <c r="AA717" s="22"/>
      <c r="AB717" s="102"/>
      <c r="AE717" s="22"/>
      <c r="AF717" s="22"/>
    </row>
    <row r="718" spans="7:32" ht="14.25">
      <c r="G718"/>
      <c r="I718"/>
      <c r="K718"/>
      <c r="L718"/>
      <c r="O718"/>
      <c r="P718"/>
      <c r="AA718" s="22"/>
      <c r="AB718" s="102"/>
      <c r="AE718" s="22"/>
      <c r="AF718" s="22"/>
    </row>
    <row r="719" spans="7:32" ht="14.25">
      <c r="G719"/>
      <c r="I719"/>
      <c r="K719"/>
      <c r="L719"/>
      <c r="O719"/>
      <c r="P719"/>
      <c r="AA719" s="22"/>
      <c r="AB719" s="102"/>
      <c r="AE719" s="22"/>
      <c r="AF719" s="22"/>
    </row>
    <row r="720" spans="7:32" ht="14.25">
      <c r="G720"/>
      <c r="I720"/>
      <c r="K720"/>
      <c r="L720"/>
      <c r="O720"/>
      <c r="P720"/>
      <c r="AA720" s="22"/>
      <c r="AB720" s="102"/>
      <c r="AE720" s="22"/>
      <c r="AF720" s="22"/>
    </row>
    <row r="721" spans="7:32" ht="14.25">
      <c r="G721"/>
      <c r="I721"/>
      <c r="K721"/>
      <c r="L721"/>
      <c r="O721"/>
      <c r="P721"/>
      <c r="AA721" s="22"/>
      <c r="AB721" s="102"/>
      <c r="AE721" s="22"/>
      <c r="AF721" s="22"/>
    </row>
    <row r="722" spans="7:32" ht="14.25">
      <c r="G722"/>
      <c r="I722"/>
      <c r="K722"/>
      <c r="L722"/>
      <c r="O722"/>
      <c r="P722"/>
      <c r="AA722" s="22"/>
      <c r="AB722" s="102"/>
      <c r="AE722" s="22"/>
      <c r="AF722" s="22"/>
    </row>
    <row r="723" spans="7:32" ht="14.25">
      <c r="G723"/>
      <c r="I723"/>
      <c r="K723"/>
      <c r="L723"/>
      <c r="O723"/>
      <c r="P723"/>
      <c r="AA723" s="22"/>
      <c r="AB723" s="102"/>
      <c r="AE723" s="22"/>
      <c r="AF723" s="22"/>
    </row>
    <row r="724" spans="7:32" ht="14.25">
      <c r="G724"/>
      <c r="I724"/>
      <c r="K724"/>
      <c r="L724"/>
      <c r="O724"/>
      <c r="P724"/>
      <c r="AA724" s="22"/>
      <c r="AB724" s="102"/>
      <c r="AE724" s="22"/>
      <c r="AF724" s="22"/>
    </row>
    <row r="725" spans="7:32" ht="14.25">
      <c r="G725"/>
      <c r="I725"/>
      <c r="K725"/>
      <c r="L725"/>
      <c r="O725"/>
      <c r="P725"/>
      <c r="AA725" s="22"/>
      <c r="AB725" s="102"/>
      <c r="AE725" s="22"/>
      <c r="AF725" s="22"/>
    </row>
    <row r="726" spans="7:32" ht="14.25">
      <c r="G726"/>
      <c r="I726"/>
      <c r="K726"/>
      <c r="L726"/>
      <c r="O726"/>
      <c r="P726"/>
      <c r="AA726" s="22"/>
      <c r="AB726" s="102"/>
      <c r="AE726" s="22"/>
      <c r="AF726" s="22"/>
    </row>
    <row r="727" spans="7:32" ht="14.25">
      <c r="G727"/>
      <c r="I727"/>
      <c r="K727"/>
      <c r="L727"/>
      <c r="O727"/>
      <c r="P727"/>
      <c r="AA727" s="22"/>
      <c r="AB727" s="102"/>
      <c r="AE727" s="22"/>
      <c r="AF727" s="22"/>
    </row>
    <row r="728" spans="7:32" ht="14.25">
      <c r="G728"/>
      <c r="I728"/>
      <c r="K728"/>
      <c r="L728"/>
      <c r="O728"/>
      <c r="P728"/>
      <c r="AA728" s="22"/>
      <c r="AB728" s="102"/>
      <c r="AE728" s="22"/>
      <c r="AF728" s="22"/>
    </row>
    <row r="729" spans="7:32" ht="14.25">
      <c r="G729"/>
      <c r="I729"/>
      <c r="K729"/>
      <c r="L729"/>
      <c r="O729"/>
      <c r="P729"/>
      <c r="AA729" s="22"/>
      <c r="AB729" s="102"/>
      <c r="AE729" s="22"/>
      <c r="AF729" s="22"/>
    </row>
    <row r="730" spans="7:32" ht="14.25">
      <c r="G730"/>
      <c r="I730"/>
      <c r="K730"/>
      <c r="L730"/>
      <c r="O730"/>
      <c r="P730"/>
      <c r="AA730" s="22"/>
      <c r="AB730" s="102"/>
      <c r="AE730" s="22"/>
      <c r="AF730" s="22"/>
    </row>
    <row r="731" spans="7:32" ht="14.25">
      <c r="G731"/>
      <c r="I731"/>
      <c r="K731"/>
      <c r="L731"/>
      <c r="O731"/>
      <c r="P731"/>
      <c r="AA731" s="22"/>
      <c r="AB731" s="102"/>
      <c r="AE731" s="22"/>
      <c r="AF731" s="22"/>
    </row>
    <row r="732" spans="7:32" ht="14.25">
      <c r="G732"/>
      <c r="I732"/>
      <c r="K732"/>
      <c r="L732"/>
      <c r="O732"/>
      <c r="P732"/>
      <c r="AA732" s="22"/>
      <c r="AB732" s="102"/>
      <c r="AE732" s="22"/>
      <c r="AF732" s="22"/>
    </row>
    <row r="733" spans="7:32" ht="14.25">
      <c r="G733"/>
      <c r="I733"/>
      <c r="K733"/>
      <c r="L733"/>
      <c r="O733"/>
      <c r="P733"/>
      <c r="AA733" s="22"/>
      <c r="AB733" s="102"/>
      <c r="AE733" s="22"/>
      <c r="AF733" s="22"/>
    </row>
    <row r="734" spans="7:32" ht="14.25">
      <c r="G734"/>
      <c r="I734"/>
      <c r="K734"/>
      <c r="L734"/>
      <c r="O734"/>
      <c r="P734"/>
      <c r="AA734" s="22"/>
      <c r="AB734" s="102"/>
      <c r="AE734" s="22"/>
      <c r="AF734" s="22"/>
    </row>
    <row r="735" spans="7:32" ht="14.25">
      <c r="G735"/>
      <c r="I735"/>
      <c r="K735"/>
      <c r="L735"/>
      <c r="O735"/>
      <c r="P735"/>
      <c r="AA735" s="22"/>
      <c r="AB735" s="102"/>
      <c r="AE735" s="22"/>
      <c r="AF735" s="22"/>
    </row>
    <row r="736" spans="7:32" ht="14.25">
      <c r="G736"/>
      <c r="I736"/>
      <c r="K736"/>
      <c r="L736"/>
      <c r="O736"/>
      <c r="P736"/>
      <c r="AA736" s="22"/>
      <c r="AB736" s="102"/>
      <c r="AE736" s="22"/>
      <c r="AF736" s="22"/>
    </row>
    <row r="737" spans="7:32" ht="14.25">
      <c r="G737"/>
      <c r="I737"/>
      <c r="K737"/>
      <c r="L737"/>
      <c r="O737"/>
      <c r="P737"/>
      <c r="AA737" s="22"/>
      <c r="AB737" s="102"/>
      <c r="AE737" s="22"/>
      <c r="AF737" s="22"/>
    </row>
    <row r="738" spans="7:32" ht="14.25">
      <c r="G738"/>
      <c r="I738"/>
      <c r="K738"/>
      <c r="L738"/>
      <c r="O738"/>
      <c r="P738"/>
      <c r="AA738" s="22"/>
      <c r="AB738" s="102"/>
      <c r="AE738" s="22"/>
      <c r="AF738" s="22"/>
    </row>
    <row r="739" spans="7:32" ht="14.25">
      <c r="G739"/>
      <c r="I739"/>
      <c r="K739"/>
      <c r="L739"/>
      <c r="O739"/>
      <c r="P739"/>
      <c r="AA739" s="22"/>
      <c r="AB739" s="102"/>
      <c r="AE739" s="22"/>
      <c r="AF739" s="22"/>
    </row>
    <row r="740" spans="7:32" ht="14.25">
      <c r="G740"/>
      <c r="I740"/>
      <c r="K740"/>
      <c r="L740"/>
      <c r="O740"/>
      <c r="P740"/>
      <c r="AA740" s="22"/>
      <c r="AB740" s="102"/>
      <c r="AE740" s="22"/>
      <c r="AF740" s="22"/>
    </row>
    <row r="741" spans="7:32" ht="14.25">
      <c r="G741"/>
      <c r="I741"/>
      <c r="K741"/>
      <c r="L741"/>
      <c r="O741"/>
      <c r="P741"/>
      <c r="AA741" s="22"/>
      <c r="AB741" s="102"/>
      <c r="AE741" s="22"/>
      <c r="AF741" s="22"/>
    </row>
    <row r="742" spans="7:32" ht="14.25">
      <c r="G742"/>
      <c r="I742"/>
      <c r="K742"/>
      <c r="L742"/>
      <c r="O742"/>
      <c r="P742"/>
      <c r="AA742" s="22"/>
      <c r="AB742" s="102"/>
      <c r="AE742" s="22"/>
      <c r="AF742" s="22"/>
    </row>
    <row r="743" spans="7:32" ht="14.25">
      <c r="G743"/>
      <c r="I743"/>
      <c r="K743"/>
      <c r="L743"/>
      <c r="O743"/>
      <c r="P743"/>
      <c r="AA743" s="22"/>
      <c r="AB743" s="102"/>
      <c r="AE743" s="22"/>
      <c r="AF743" s="22"/>
    </row>
    <row r="744" spans="7:32" ht="14.25">
      <c r="G744"/>
      <c r="I744"/>
      <c r="K744"/>
      <c r="L744"/>
      <c r="O744"/>
      <c r="P744"/>
      <c r="AA744" s="22"/>
      <c r="AB744" s="102"/>
      <c r="AE744" s="22"/>
      <c r="AF744" s="22"/>
    </row>
    <row r="745" spans="7:32" ht="14.25">
      <c r="G745"/>
      <c r="I745"/>
      <c r="K745"/>
      <c r="L745"/>
      <c r="O745"/>
      <c r="P745"/>
      <c r="AA745" s="22"/>
      <c r="AB745" s="102"/>
      <c r="AE745" s="22"/>
      <c r="AF745" s="22"/>
    </row>
    <row r="746" spans="7:32" ht="14.25">
      <c r="G746"/>
      <c r="I746"/>
      <c r="K746"/>
      <c r="L746"/>
      <c r="O746"/>
      <c r="P746"/>
      <c r="AA746" s="22"/>
      <c r="AB746" s="102"/>
      <c r="AE746" s="22"/>
      <c r="AF746" s="22"/>
    </row>
    <row r="747" spans="7:32" ht="14.25">
      <c r="G747"/>
      <c r="I747"/>
      <c r="K747"/>
      <c r="L747"/>
      <c r="O747"/>
      <c r="P747"/>
      <c r="AA747" s="22"/>
      <c r="AB747" s="102"/>
      <c r="AE747" s="22"/>
      <c r="AF747" s="22"/>
    </row>
    <row r="748" spans="7:32" ht="14.25">
      <c r="G748"/>
      <c r="I748"/>
      <c r="K748"/>
      <c r="L748"/>
      <c r="O748"/>
      <c r="P748"/>
      <c r="AA748" s="22"/>
      <c r="AB748" s="102"/>
      <c r="AE748" s="22"/>
      <c r="AF748" s="22"/>
    </row>
    <row r="749" spans="7:32" ht="14.25">
      <c r="G749"/>
      <c r="I749"/>
      <c r="K749"/>
      <c r="L749"/>
      <c r="O749"/>
      <c r="P749"/>
      <c r="AA749" s="22"/>
      <c r="AB749" s="102"/>
      <c r="AE749" s="22"/>
      <c r="AF749" s="22"/>
    </row>
    <row r="750" spans="7:32" ht="14.25">
      <c r="G750"/>
      <c r="I750"/>
      <c r="K750"/>
      <c r="L750"/>
      <c r="O750"/>
      <c r="P750"/>
      <c r="AA750" s="22"/>
      <c r="AB750" s="102"/>
      <c r="AE750" s="22"/>
      <c r="AF750" s="22"/>
    </row>
    <row r="751" spans="7:32" ht="14.25">
      <c r="G751"/>
      <c r="I751"/>
      <c r="K751"/>
      <c r="L751"/>
      <c r="O751"/>
      <c r="P751"/>
      <c r="AA751" s="22"/>
      <c r="AB751" s="102"/>
      <c r="AE751" s="22"/>
      <c r="AF751" s="22"/>
    </row>
    <row r="752" spans="7:32" ht="14.25">
      <c r="G752"/>
      <c r="I752"/>
      <c r="K752"/>
      <c r="L752"/>
      <c r="O752"/>
      <c r="P752"/>
      <c r="AA752" s="22"/>
      <c r="AB752" s="102"/>
      <c r="AE752" s="22"/>
      <c r="AF752" s="22"/>
    </row>
    <row r="753" spans="7:32" ht="14.25">
      <c r="G753"/>
      <c r="I753"/>
      <c r="K753"/>
      <c r="L753"/>
      <c r="O753"/>
      <c r="P753"/>
      <c r="AA753" s="22"/>
      <c r="AB753" s="102"/>
      <c r="AE753" s="22"/>
      <c r="AF753" s="22"/>
    </row>
    <row r="754" spans="7:32" ht="14.25">
      <c r="G754"/>
      <c r="I754"/>
      <c r="K754"/>
      <c r="L754"/>
      <c r="O754"/>
      <c r="P754"/>
      <c r="AA754" s="22"/>
      <c r="AB754" s="102"/>
      <c r="AE754" s="22"/>
      <c r="AF754" s="22"/>
    </row>
    <row r="755" spans="7:32" ht="14.25">
      <c r="G755"/>
      <c r="I755"/>
      <c r="K755"/>
      <c r="L755"/>
      <c r="O755"/>
      <c r="P755"/>
      <c r="AA755" s="22"/>
      <c r="AB755" s="102"/>
      <c r="AE755" s="22"/>
      <c r="AF755" s="22"/>
    </row>
    <row r="756" spans="7:32" ht="14.25">
      <c r="G756"/>
      <c r="I756"/>
      <c r="K756"/>
      <c r="L756"/>
      <c r="O756"/>
      <c r="P756"/>
      <c r="AA756" s="22"/>
      <c r="AB756" s="102"/>
      <c r="AE756" s="22"/>
      <c r="AF756" s="22"/>
    </row>
    <row r="757" spans="7:32" ht="14.25">
      <c r="G757"/>
      <c r="I757"/>
      <c r="K757"/>
      <c r="L757"/>
      <c r="O757"/>
      <c r="P757"/>
      <c r="AA757" s="22"/>
      <c r="AB757" s="102"/>
      <c r="AE757" s="22"/>
      <c r="AF757" s="22"/>
    </row>
    <row r="758" spans="7:32" ht="14.25">
      <c r="G758"/>
      <c r="I758"/>
      <c r="K758"/>
      <c r="L758"/>
      <c r="O758"/>
      <c r="P758"/>
      <c r="AA758" s="22"/>
      <c r="AB758" s="102"/>
      <c r="AE758" s="22"/>
      <c r="AF758" s="22"/>
    </row>
    <row r="759" spans="7:32" ht="14.25">
      <c r="G759"/>
      <c r="I759"/>
      <c r="K759"/>
      <c r="L759"/>
      <c r="O759"/>
      <c r="P759"/>
      <c r="AA759" s="22"/>
      <c r="AB759" s="102"/>
      <c r="AE759" s="22"/>
      <c r="AF759" s="22"/>
    </row>
    <row r="760" spans="7:32" ht="14.25">
      <c r="G760"/>
      <c r="I760"/>
      <c r="K760"/>
      <c r="L760"/>
      <c r="O760"/>
      <c r="P760"/>
      <c r="AA760" s="22"/>
      <c r="AB760" s="102"/>
      <c r="AE760" s="22"/>
      <c r="AF760" s="22"/>
    </row>
    <row r="761" spans="7:32" ht="14.25">
      <c r="G761"/>
      <c r="I761"/>
      <c r="K761"/>
      <c r="L761"/>
      <c r="O761"/>
      <c r="P761"/>
      <c r="AA761" s="22"/>
      <c r="AB761" s="102"/>
      <c r="AE761" s="22"/>
      <c r="AF761" s="22"/>
    </row>
    <row r="762" spans="7:32" ht="14.25">
      <c r="G762"/>
      <c r="I762"/>
      <c r="K762"/>
      <c r="L762"/>
      <c r="O762"/>
      <c r="P762"/>
      <c r="AA762" s="22"/>
      <c r="AB762" s="102"/>
      <c r="AE762" s="22"/>
      <c r="AF762" s="22"/>
    </row>
    <row r="763" spans="7:32" ht="14.25">
      <c r="G763"/>
      <c r="I763"/>
      <c r="K763"/>
      <c r="L763"/>
      <c r="O763"/>
      <c r="P763"/>
      <c r="AA763" s="22"/>
      <c r="AB763" s="102"/>
      <c r="AE763" s="22"/>
      <c r="AF763" s="22"/>
    </row>
    <row r="764" spans="7:32" ht="14.25">
      <c r="G764"/>
      <c r="I764"/>
      <c r="K764"/>
      <c r="L764"/>
      <c r="O764"/>
      <c r="P764"/>
      <c r="AA764" s="22"/>
      <c r="AB764" s="102"/>
      <c r="AE764" s="22"/>
      <c r="AF764" s="22"/>
    </row>
    <row r="765" spans="7:32" ht="14.25">
      <c r="G765"/>
      <c r="I765"/>
      <c r="K765"/>
      <c r="L765"/>
      <c r="O765"/>
      <c r="P765"/>
      <c r="AA765" s="22"/>
      <c r="AB765" s="102"/>
      <c r="AE765" s="22"/>
      <c r="AF765" s="22"/>
    </row>
    <row r="766" spans="7:32" ht="14.25">
      <c r="G766"/>
      <c r="I766"/>
      <c r="K766"/>
      <c r="L766"/>
      <c r="O766"/>
      <c r="P766"/>
      <c r="AA766" s="22"/>
      <c r="AB766" s="102"/>
      <c r="AE766" s="22"/>
      <c r="AF766" s="22"/>
    </row>
    <row r="767" spans="7:32" ht="14.25">
      <c r="G767"/>
      <c r="I767"/>
      <c r="K767"/>
      <c r="L767"/>
      <c r="O767"/>
      <c r="P767"/>
      <c r="AA767" s="22"/>
      <c r="AB767" s="102"/>
      <c r="AE767" s="22"/>
      <c r="AF767" s="22"/>
    </row>
    <row r="768" spans="7:32" ht="14.25">
      <c r="G768"/>
      <c r="I768"/>
      <c r="K768"/>
      <c r="L768"/>
      <c r="O768"/>
      <c r="P768"/>
      <c r="AA768" s="22"/>
      <c r="AB768" s="102"/>
      <c r="AE768" s="22"/>
      <c r="AF768" s="22"/>
    </row>
    <row r="769" spans="7:32" ht="14.25">
      <c r="G769"/>
      <c r="I769"/>
      <c r="K769"/>
      <c r="L769"/>
      <c r="O769"/>
      <c r="P769"/>
      <c r="AA769" s="22"/>
      <c r="AB769" s="102"/>
      <c r="AE769" s="22"/>
      <c r="AF769" s="22"/>
    </row>
    <row r="770" spans="7:32" ht="14.25">
      <c r="G770"/>
      <c r="I770"/>
      <c r="K770"/>
      <c r="L770"/>
      <c r="O770"/>
      <c r="P770"/>
      <c r="AA770" s="22"/>
      <c r="AB770" s="102"/>
      <c r="AE770" s="22"/>
      <c r="AF770" s="22"/>
    </row>
    <row r="771" spans="7:32" ht="14.25">
      <c r="G771"/>
      <c r="I771"/>
      <c r="K771"/>
      <c r="L771"/>
      <c r="O771"/>
      <c r="P771"/>
      <c r="AA771" s="22"/>
      <c r="AB771" s="102"/>
      <c r="AE771" s="22"/>
      <c r="AF771" s="22"/>
    </row>
    <row r="772" spans="7:32" ht="14.25">
      <c r="G772"/>
      <c r="I772"/>
      <c r="K772"/>
      <c r="L772"/>
      <c r="O772"/>
      <c r="P772"/>
      <c r="AA772" s="22"/>
      <c r="AB772" s="102"/>
      <c r="AE772" s="22"/>
      <c r="AF772" s="22"/>
    </row>
    <row r="773" spans="7:32" ht="14.25">
      <c r="G773"/>
      <c r="I773"/>
      <c r="K773"/>
      <c r="L773"/>
      <c r="O773"/>
      <c r="P773"/>
      <c r="AA773" s="22"/>
      <c r="AB773" s="102"/>
      <c r="AE773" s="22"/>
      <c r="AF773" s="22"/>
    </row>
    <row r="774" spans="7:32" ht="14.25">
      <c r="G774"/>
      <c r="I774"/>
      <c r="K774"/>
      <c r="L774"/>
      <c r="O774"/>
      <c r="P774"/>
      <c r="AA774" s="22"/>
      <c r="AB774" s="102"/>
      <c r="AE774" s="22"/>
      <c r="AF774" s="22"/>
    </row>
    <row r="775" spans="7:32" ht="14.25">
      <c r="G775"/>
      <c r="I775"/>
      <c r="K775"/>
      <c r="L775"/>
      <c r="O775"/>
      <c r="P775"/>
      <c r="AA775" s="22"/>
      <c r="AB775" s="102"/>
      <c r="AE775" s="22"/>
      <c r="AF775" s="22"/>
    </row>
    <row r="776" spans="7:32" ht="14.25">
      <c r="G776"/>
      <c r="I776"/>
      <c r="K776"/>
      <c r="L776"/>
      <c r="O776"/>
      <c r="P776"/>
      <c r="AA776" s="22"/>
      <c r="AB776" s="102"/>
      <c r="AE776" s="22"/>
      <c r="AF776" s="22"/>
    </row>
    <row r="777" spans="7:32" ht="14.25">
      <c r="G777"/>
      <c r="I777"/>
      <c r="K777"/>
      <c r="L777"/>
      <c r="O777"/>
      <c r="P777"/>
      <c r="AA777" s="22"/>
      <c r="AB777" s="102"/>
      <c r="AE777" s="22"/>
      <c r="AF777" s="22"/>
    </row>
    <row r="778" spans="7:32" ht="14.25">
      <c r="G778"/>
      <c r="I778"/>
      <c r="K778"/>
      <c r="L778"/>
      <c r="O778"/>
      <c r="P778"/>
      <c r="AA778" s="22"/>
      <c r="AB778" s="102"/>
      <c r="AE778" s="22"/>
      <c r="AF778" s="22"/>
    </row>
    <row r="779" spans="7:32" ht="14.25">
      <c r="G779"/>
      <c r="I779"/>
      <c r="K779"/>
      <c r="L779"/>
      <c r="O779"/>
      <c r="P779"/>
      <c r="AA779" s="22"/>
      <c r="AB779" s="102"/>
      <c r="AE779" s="22"/>
      <c r="AF779" s="22"/>
    </row>
    <row r="780" spans="7:32" ht="14.25">
      <c r="G780"/>
      <c r="I780"/>
      <c r="K780"/>
      <c r="L780"/>
      <c r="O780"/>
      <c r="P780"/>
      <c r="AA780" s="22"/>
      <c r="AB780" s="102"/>
      <c r="AE780" s="22"/>
      <c r="AF780" s="22"/>
    </row>
    <row r="781" spans="7:32" ht="14.25">
      <c r="G781"/>
      <c r="I781"/>
      <c r="K781"/>
      <c r="L781"/>
      <c r="O781"/>
      <c r="P781"/>
      <c r="AA781" s="22"/>
      <c r="AB781" s="102"/>
      <c r="AE781" s="22"/>
      <c r="AF781" s="22"/>
    </row>
    <row r="782" spans="7:32" ht="14.25">
      <c r="G782"/>
      <c r="I782"/>
      <c r="K782"/>
      <c r="L782"/>
      <c r="O782"/>
      <c r="P782"/>
      <c r="AA782" s="22"/>
      <c r="AB782" s="102"/>
      <c r="AE782" s="22"/>
      <c r="AF782" s="22"/>
    </row>
    <row r="783" spans="7:32" ht="14.25">
      <c r="G783"/>
      <c r="I783"/>
      <c r="K783"/>
      <c r="L783"/>
      <c r="O783"/>
      <c r="P783"/>
      <c r="AA783" s="22"/>
      <c r="AB783" s="102"/>
      <c r="AE783" s="22"/>
      <c r="AF783" s="22"/>
    </row>
    <row r="784" spans="7:32" ht="14.25">
      <c r="G784"/>
      <c r="I784"/>
      <c r="K784"/>
      <c r="L784"/>
      <c r="O784"/>
      <c r="P784"/>
      <c r="AA784" s="22"/>
      <c r="AB784" s="102"/>
      <c r="AE784" s="22"/>
      <c r="AF784" s="22"/>
    </row>
    <row r="785" spans="7:32" ht="14.25">
      <c r="G785"/>
      <c r="I785"/>
      <c r="K785"/>
      <c r="L785"/>
      <c r="O785"/>
      <c r="P785"/>
      <c r="AA785" s="22"/>
      <c r="AB785" s="102"/>
      <c r="AE785" s="22"/>
      <c r="AF785" s="22"/>
    </row>
    <row r="786" spans="7:32" ht="14.25">
      <c r="G786"/>
      <c r="I786"/>
      <c r="K786"/>
      <c r="L786"/>
      <c r="O786"/>
      <c r="P786"/>
      <c r="AA786" s="22"/>
      <c r="AB786" s="102"/>
      <c r="AE786" s="22"/>
      <c r="AF786" s="22"/>
    </row>
    <row r="787" spans="7:32" ht="14.25">
      <c r="G787"/>
      <c r="I787"/>
      <c r="K787"/>
      <c r="L787"/>
      <c r="O787"/>
      <c r="P787"/>
      <c r="AA787" s="22"/>
      <c r="AB787" s="102"/>
      <c r="AE787" s="22"/>
      <c r="AF787" s="22"/>
    </row>
    <row r="788" spans="7:32" ht="14.25">
      <c r="G788"/>
      <c r="I788"/>
      <c r="K788"/>
      <c r="L788"/>
      <c r="O788"/>
      <c r="P788"/>
      <c r="AA788" s="22"/>
      <c r="AB788" s="102"/>
      <c r="AE788" s="22"/>
      <c r="AF788" s="22"/>
    </row>
    <row r="789" spans="7:32" ht="14.25">
      <c r="G789"/>
      <c r="I789"/>
      <c r="K789"/>
      <c r="L789"/>
      <c r="O789"/>
      <c r="P789"/>
      <c r="AA789" s="22"/>
      <c r="AB789" s="102"/>
      <c r="AE789" s="22"/>
      <c r="AF789" s="22"/>
    </row>
    <row r="790" spans="7:32" ht="14.25">
      <c r="G790"/>
      <c r="I790"/>
      <c r="K790"/>
      <c r="L790"/>
      <c r="O790"/>
      <c r="P790"/>
      <c r="AA790" s="22"/>
      <c r="AB790" s="102"/>
      <c r="AE790" s="22"/>
      <c r="AF790" s="22"/>
    </row>
    <row r="791" spans="7:32" ht="14.25">
      <c r="G791"/>
      <c r="I791"/>
      <c r="K791"/>
      <c r="L791"/>
      <c r="O791"/>
      <c r="P791"/>
      <c r="AA791" s="22"/>
      <c r="AB791" s="102"/>
      <c r="AE791" s="22"/>
      <c r="AF791" s="22"/>
    </row>
    <row r="792" spans="7:32" ht="14.25">
      <c r="G792"/>
      <c r="I792"/>
      <c r="K792"/>
      <c r="L792"/>
      <c r="O792"/>
      <c r="P792"/>
      <c r="AA792" s="22"/>
      <c r="AB792" s="102"/>
      <c r="AE792" s="22"/>
      <c r="AF792" s="22"/>
    </row>
    <row r="793" spans="7:32" ht="14.25">
      <c r="G793"/>
      <c r="I793"/>
      <c r="K793"/>
      <c r="L793"/>
      <c r="O793"/>
      <c r="P793"/>
      <c r="AA793" s="22"/>
      <c r="AB793" s="102"/>
      <c r="AE793" s="22"/>
      <c r="AF793" s="22"/>
    </row>
    <row r="794" spans="7:32" ht="14.25">
      <c r="G794"/>
      <c r="I794"/>
      <c r="K794"/>
      <c r="L794"/>
      <c r="O794"/>
      <c r="P794"/>
      <c r="AA794" s="22"/>
      <c r="AB794" s="102"/>
      <c r="AE794" s="22"/>
      <c r="AF794" s="22"/>
    </row>
    <row r="795" spans="7:32" ht="14.25">
      <c r="G795"/>
      <c r="I795"/>
      <c r="K795"/>
      <c r="L795"/>
      <c r="O795"/>
      <c r="P795"/>
      <c r="AA795" s="22"/>
      <c r="AB795" s="102"/>
      <c r="AE795" s="22"/>
      <c r="AF795" s="22"/>
    </row>
    <row r="796" spans="7:32" ht="14.25">
      <c r="G796"/>
      <c r="I796"/>
      <c r="K796"/>
      <c r="L796"/>
      <c r="O796"/>
      <c r="P796"/>
      <c r="AA796" s="22"/>
      <c r="AB796" s="102"/>
      <c r="AE796" s="22"/>
      <c r="AF796" s="22"/>
    </row>
    <row r="797" spans="7:32" ht="14.25">
      <c r="G797"/>
      <c r="I797"/>
      <c r="K797"/>
      <c r="L797"/>
      <c r="O797"/>
      <c r="P797"/>
      <c r="AA797" s="22"/>
      <c r="AB797" s="102"/>
      <c r="AE797" s="22"/>
      <c r="AF797" s="22"/>
    </row>
    <row r="798" spans="7:32" ht="14.25">
      <c r="G798"/>
      <c r="I798"/>
      <c r="K798"/>
      <c r="L798"/>
      <c r="O798"/>
      <c r="P798"/>
      <c r="AA798" s="22"/>
      <c r="AB798" s="102"/>
      <c r="AE798" s="22"/>
      <c r="AF798" s="22"/>
    </row>
    <row r="799" spans="7:32" ht="14.25">
      <c r="G799"/>
      <c r="I799"/>
      <c r="K799"/>
      <c r="L799"/>
      <c r="O799"/>
      <c r="P799"/>
      <c r="AA799" s="22"/>
      <c r="AB799" s="102"/>
      <c r="AE799" s="22"/>
      <c r="AF799" s="22"/>
    </row>
    <row r="800" spans="7:32" ht="14.25">
      <c r="G800"/>
      <c r="I800"/>
      <c r="K800"/>
      <c r="L800"/>
      <c r="O800"/>
      <c r="P800"/>
      <c r="AA800" s="22"/>
      <c r="AB800" s="102"/>
      <c r="AE800" s="22"/>
      <c r="AF800" s="22"/>
    </row>
    <row r="801" spans="7:32" ht="14.25">
      <c r="G801"/>
      <c r="I801"/>
      <c r="K801"/>
      <c r="L801"/>
      <c r="O801"/>
      <c r="P801"/>
      <c r="AA801" s="22"/>
      <c r="AB801" s="102"/>
      <c r="AE801" s="22"/>
      <c r="AF801" s="22"/>
    </row>
    <row r="802" spans="7:32" ht="14.25">
      <c r="G802"/>
      <c r="I802"/>
      <c r="K802"/>
      <c r="L802"/>
      <c r="O802"/>
      <c r="P802"/>
      <c r="AA802" s="22"/>
      <c r="AB802" s="102"/>
      <c r="AE802" s="22"/>
      <c r="AF802" s="22"/>
    </row>
    <row r="803" spans="7:32" ht="14.25">
      <c r="G803"/>
      <c r="I803"/>
      <c r="K803"/>
      <c r="L803"/>
      <c r="O803"/>
      <c r="P803"/>
      <c r="AA803" s="22"/>
      <c r="AB803" s="102"/>
      <c r="AE803" s="22"/>
      <c r="AF803" s="22"/>
    </row>
    <row r="804" spans="7:32" ht="14.25">
      <c r="G804"/>
      <c r="I804"/>
      <c r="K804"/>
      <c r="L804"/>
      <c r="O804"/>
      <c r="P804"/>
      <c r="AA804" s="22"/>
      <c r="AB804" s="102"/>
      <c r="AE804" s="22"/>
      <c r="AF804" s="22"/>
    </row>
    <row r="805" spans="7:32" ht="14.25">
      <c r="G805"/>
      <c r="I805"/>
      <c r="K805"/>
      <c r="L805"/>
      <c r="O805"/>
      <c r="P805"/>
      <c r="AA805" s="22"/>
      <c r="AB805" s="102"/>
      <c r="AE805" s="22"/>
      <c r="AF805" s="22"/>
    </row>
    <row r="806" spans="7:32" ht="14.25">
      <c r="G806"/>
      <c r="I806"/>
      <c r="K806"/>
      <c r="L806"/>
      <c r="O806"/>
      <c r="P806"/>
      <c r="AA806" s="22"/>
      <c r="AB806" s="102"/>
      <c r="AE806" s="22"/>
      <c r="AF806" s="22"/>
    </row>
    <row r="807" spans="7:32" ht="14.25">
      <c r="G807"/>
      <c r="I807"/>
      <c r="K807"/>
      <c r="L807"/>
      <c r="O807"/>
      <c r="P807"/>
      <c r="AA807" s="22"/>
      <c r="AB807" s="102"/>
      <c r="AE807" s="22"/>
      <c r="AF807" s="22"/>
    </row>
    <row r="808" spans="7:32" ht="14.25">
      <c r="G808"/>
      <c r="I808"/>
      <c r="K808"/>
      <c r="L808"/>
      <c r="O808"/>
      <c r="P808"/>
      <c r="AA808" s="22"/>
      <c r="AB808" s="102"/>
      <c r="AE808" s="22"/>
      <c r="AF808" s="22"/>
    </row>
    <row r="809" spans="7:32" ht="14.25">
      <c r="G809"/>
      <c r="I809"/>
      <c r="K809"/>
      <c r="L809"/>
      <c r="O809"/>
      <c r="P809"/>
      <c r="AA809" s="22"/>
      <c r="AB809" s="102"/>
      <c r="AE809" s="22"/>
      <c r="AF809" s="22"/>
    </row>
    <row r="810" spans="7:32" ht="14.25">
      <c r="G810"/>
      <c r="I810"/>
      <c r="K810"/>
      <c r="L810"/>
      <c r="O810"/>
      <c r="P810"/>
      <c r="AA810" s="22"/>
      <c r="AB810" s="102"/>
      <c r="AE810" s="22"/>
      <c r="AF810" s="22"/>
    </row>
    <row r="811" spans="7:32" ht="14.25">
      <c r="G811"/>
      <c r="I811"/>
      <c r="K811"/>
      <c r="L811"/>
      <c r="O811"/>
      <c r="P811"/>
      <c r="AA811" s="22"/>
      <c r="AB811" s="102"/>
      <c r="AE811" s="22"/>
      <c r="AF811" s="22"/>
    </row>
    <row r="812" spans="7:32" ht="14.25">
      <c r="G812"/>
      <c r="I812"/>
      <c r="K812"/>
      <c r="L812"/>
      <c r="O812"/>
      <c r="P812"/>
      <c r="AA812" s="22"/>
      <c r="AB812" s="102"/>
      <c r="AE812" s="22"/>
      <c r="AF812" s="22"/>
    </row>
    <row r="813" spans="7:32" ht="14.25">
      <c r="G813"/>
      <c r="I813"/>
      <c r="K813"/>
      <c r="L813"/>
      <c r="O813"/>
      <c r="P813"/>
      <c r="AA813" s="22"/>
      <c r="AB813" s="102"/>
      <c r="AE813" s="22"/>
      <c r="AF813" s="22"/>
    </row>
    <row r="814" spans="7:32" ht="14.25">
      <c r="G814"/>
      <c r="I814"/>
      <c r="K814"/>
      <c r="L814"/>
      <c r="O814"/>
      <c r="P814"/>
      <c r="AA814" s="22"/>
      <c r="AB814" s="102"/>
      <c r="AE814" s="22"/>
      <c r="AF814" s="22"/>
    </row>
    <row r="815" spans="7:32" ht="14.25">
      <c r="G815"/>
      <c r="I815"/>
      <c r="K815"/>
      <c r="L815"/>
      <c r="O815"/>
      <c r="P815"/>
      <c r="AA815" s="22"/>
      <c r="AB815" s="102"/>
      <c r="AE815" s="22"/>
      <c r="AF815" s="22"/>
    </row>
    <row r="816" spans="7:32" ht="14.25">
      <c r="G816"/>
      <c r="I816"/>
      <c r="K816"/>
      <c r="L816"/>
      <c r="O816"/>
      <c r="P816"/>
      <c r="AA816" s="22"/>
      <c r="AB816" s="102"/>
      <c r="AE816" s="22"/>
      <c r="AF816" s="22"/>
    </row>
    <row r="817" spans="7:32" ht="14.25">
      <c r="G817"/>
      <c r="I817"/>
      <c r="K817"/>
      <c r="L817"/>
      <c r="O817"/>
      <c r="P817"/>
      <c r="AA817" s="22"/>
      <c r="AB817" s="102"/>
      <c r="AE817" s="22"/>
      <c r="AF817" s="22"/>
    </row>
    <row r="818" spans="7:32" ht="14.25">
      <c r="G818"/>
      <c r="I818"/>
      <c r="K818"/>
      <c r="L818"/>
      <c r="O818"/>
      <c r="P818"/>
      <c r="AA818" s="22"/>
      <c r="AB818" s="102"/>
      <c r="AE818" s="22"/>
      <c r="AF818" s="22"/>
    </row>
    <row r="819" spans="7:32" ht="14.25">
      <c r="G819"/>
      <c r="I819"/>
      <c r="K819"/>
      <c r="L819"/>
      <c r="O819"/>
      <c r="P819"/>
      <c r="AA819" s="22"/>
      <c r="AB819" s="102"/>
      <c r="AE819" s="22"/>
      <c r="AF819" s="22"/>
    </row>
    <row r="820" spans="7:32" ht="14.25">
      <c r="G820"/>
      <c r="I820"/>
      <c r="K820"/>
      <c r="L820"/>
      <c r="O820"/>
      <c r="P820"/>
      <c r="AA820" s="22"/>
      <c r="AB820" s="102"/>
      <c r="AE820" s="22"/>
      <c r="AF820" s="22"/>
    </row>
    <row r="821" spans="7:32" ht="14.25">
      <c r="G821"/>
      <c r="I821"/>
      <c r="K821"/>
      <c r="L821"/>
      <c r="O821"/>
      <c r="P821"/>
      <c r="AA821" s="22"/>
      <c r="AB821" s="102"/>
      <c r="AE821" s="22"/>
      <c r="AF821" s="22"/>
    </row>
    <row r="822" spans="7:32" ht="14.25">
      <c r="G822"/>
      <c r="I822"/>
      <c r="K822"/>
      <c r="L822"/>
      <c r="O822"/>
      <c r="P822"/>
      <c r="AA822" s="22"/>
      <c r="AB822" s="102"/>
      <c r="AE822" s="22"/>
      <c r="AF822" s="22"/>
    </row>
    <row r="823" spans="7:32" ht="14.25">
      <c r="G823"/>
      <c r="I823"/>
      <c r="K823"/>
      <c r="L823"/>
      <c r="O823"/>
      <c r="P823"/>
      <c r="AA823" s="22"/>
      <c r="AB823" s="102"/>
      <c r="AE823" s="22"/>
      <c r="AF823" s="22"/>
    </row>
    <row r="824" spans="7:32" ht="14.25">
      <c r="G824"/>
      <c r="I824"/>
      <c r="K824"/>
      <c r="L824"/>
      <c r="O824"/>
      <c r="P824"/>
      <c r="AA824" s="22"/>
      <c r="AB824" s="102"/>
      <c r="AE824" s="22"/>
      <c r="AF824" s="22"/>
    </row>
    <row r="825" spans="7:32" ht="14.25">
      <c r="G825"/>
      <c r="I825"/>
      <c r="K825"/>
      <c r="L825"/>
      <c r="O825"/>
      <c r="P825"/>
      <c r="AA825" s="22"/>
      <c r="AB825" s="102"/>
      <c r="AE825" s="22"/>
      <c r="AF825" s="22"/>
    </row>
    <row r="826" spans="7:32" ht="14.25">
      <c r="G826"/>
      <c r="I826"/>
      <c r="K826"/>
      <c r="L826"/>
      <c r="O826"/>
      <c r="P826"/>
      <c r="AA826" s="22"/>
      <c r="AB826" s="102"/>
      <c r="AE826" s="22"/>
      <c r="AF826" s="22"/>
    </row>
    <row r="827" spans="7:32" ht="14.25">
      <c r="G827"/>
      <c r="I827"/>
      <c r="K827"/>
      <c r="L827"/>
      <c r="O827"/>
      <c r="P827"/>
      <c r="AA827" s="22"/>
      <c r="AB827" s="102"/>
      <c r="AE827" s="22"/>
      <c r="AF827" s="22"/>
    </row>
    <row r="828" spans="7:32" ht="14.25">
      <c r="G828"/>
      <c r="I828"/>
      <c r="K828"/>
      <c r="L828"/>
      <c r="O828"/>
      <c r="P828"/>
      <c r="AA828" s="22"/>
      <c r="AB828" s="102"/>
      <c r="AE828" s="22"/>
      <c r="AF828" s="22"/>
    </row>
    <row r="829" spans="7:32" ht="14.25">
      <c r="G829"/>
      <c r="I829"/>
      <c r="K829"/>
      <c r="L829"/>
      <c r="O829"/>
      <c r="P829"/>
      <c r="AA829" s="22"/>
      <c r="AB829" s="102"/>
      <c r="AE829" s="22"/>
      <c r="AF829" s="22"/>
    </row>
    <row r="830" spans="7:32" ht="14.25">
      <c r="G830"/>
      <c r="I830"/>
      <c r="K830"/>
      <c r="L830"/>
      <c r="O830"/>
      <c r="P830"/>
      <c r="AA830" s="22"/>
      <c r="AB830" s="102"/>
      <c r="AE830" s="22"/>
      <c r="AF830" s="22"/>
    </row>
    <row r="831" spans="7:32" ht="14.25">
      <c r="G831"/>
      <c r="I831"/>
      <c r="K831"/>
      <c r="L831"/>
      <c r="O831"/>
      <c r="P831"/>
      <c r="AA831" s="22"/>
      <c r="AB831" s="102"/>
      <c r="AE831" s="22"/>
      <c r="AF831" s="22"/>
    </row>
    <row r="832" spans="7:32" ht="14.25">
      <c r="G832"/>
      <c r="I832"/>
      <c r="K832"/>
      <c r="L832"/>
      <c r="O832"/>
      <c r="P832"/>
      <c r="AA832" s="22"/>
      <c r="AB832" s="102"/>
      <c r="AE832" s="22"/>
      <c r="AF832" s="22"/>
    </row>
    <row r="833" spans="7:32" ht="14.25">
      <c r="G833"/>
      <c r="I833"/>
      <c r="K833"/>
      <c r="L833"/>
      <c r="O833"/>
      <c r="P833"/>
      <c r="AA833" s="22"/>
      <c r="AB833" s="102"/>
      <c r="AE833" s="22"/>
      <c r="AF833" s="22"/>
    </row>
    <row r="834" spans="7:32" ht="14.25">
      <c r="G834"/>
      <c r="I834"/>
      <c r="K834"/>
      <c r="L834"/>
      <c r="O834"/>
      <c r="P834"/>
      <c r="AA834" s="22"/>
      <c r="AB834" s="102"/>
      <c r="AE834" s="22"/>
      <c r="AF834" s="22"/>
    </row>
    <row r="835" spans="7:32" ht="14.25">
      <c r="G835"/>
      <c r="I835"/>
      <c r="K835"/>
      <c r="L835"/>
      <c r="O835"/>
      <c r="P835"/>
      <c r="AA835" s="22"/>
      <c r="AB835" s="102"/>
      <c r="AE835" s="22"/>
      <c r="AF835" s="22"/>
    </row>
    <row r="836" spans="7:32" ht="14.25">
      <c r="G836"/>
      <c r="I836"/>
      <c r="K836"/>
      <c r="L836"/>
      <c r="O836"/>
      <c r="P836"/>
      <c r="AA836" s="22"/>
      <c r="AB836" s="102"/>
      <c r="AE836" s="22"/>
      <c r="AF836" s="22"/>
    </row>
    <row r="837" spans="7:32" ht="14.25">
      <c r="G837"/>
      <c r="I837"/>
      <c r="K837"/>
      <c r="L837"/>
      <c r="O837"/>
      <c r="P837"/>
      <c r="AA837" s="22"/>
      <c r="AB837" s="102"/>
      <c r="AE837" s="22"/>
      <c r="AF837" s="22"/>
    </row>
    <row r="838" spans="7:32" ht="14.25">
      <c r="G838"/>
      <c r="I838"/>
      <c r="K838"/>
      <c r="L838"/>
      <c r="O838"/>
      <c r="P838"/>
      <c r="AA838" s="22"/>
      <c r="AB838" s="102"/>
      <c r="AE838" s="22"/>
      <c r="AF838" s="22"/>
    </row>
    <row r="839" spans="7:32" ht="14.25">
      <c r="G839"/>
      <c r="I839"/>
      <c r="K839"/>
      <c r="L839"/>
      <c r="O839"/>
      <c r="P839"/>
      <c r="AA839" s="22"/>
      <c r="AB839" s="102"/>
      <c r="AE839" s="22"/>
      <c r="AF839" s="22"/>
    </row>
    <row r="840" spans="7:32" ht="14.25">
      <c r="G840"/>
      <c r="I840"/>
      <c r="K840"/>
      <c r="L840"/>
      <c r="O840"/>
      <c r="P840"/>
      <c r="AA840" s="22"/>
      <c r="AB840" s="102"/>
      <c r="AE840" s="22"/>
      <c r="AF840" s="22"/>
    </row>
    <row r="841" spans="7:32" ht="14.25">
      <c r="G841"/>
      <c r="I841"/>
      <c r="K841"/>
      <c r="L841"/>
      <c r="O841"/>
      <c r="P841"/>
      <c r="AA841" s="22"/>
      <c r="AB841" s="102"/>
      <c r="AE841" s="22"/>
      <c r="AF841" s="22"/>
    </row>
    <row r="842" spans="7:32" ht="14.25">
      <c r="G842"/>
      <c r="I842"/>
      <c r="K842"/>
      <c r="L842"/>
      <c r="O842"/>
      <c r="P842"/>
      <c r="AA842" s="22"/>
      <c r="AB842" s="102"/>
      <c r="AE842" s="22"/>
      <c r="AF842" s="22"/>
    </row>
    <row r="843" spans="7:32" ht="14.25">
      <c r="G843"/>
      <c r="I843"/>
      <c r="K843"/>
      <c r="L843"/>
      <c r="O843"/>
      <c r="P843"/>
      <c r="AA843" s="22"/>
      <c r="AB843" s="102"/>
      <c r="AE843" s="22"/>
      <c r="AF843" s="22"/>
    </row>
    <row r="844" spans="7:32" ht="14.25">
      <c r="G844"/>
      <c r="I844"/>
      <c r="K844"/>
      <c r="L844"/>
      <c r="O844"/>
      <c r="P844"/>
      <c r="AA844" s="22"/>
      <c r="AB844" s="102"/>
      <c r="AE844" s="22"/>
      <c r="AF844" s="22"/>
    </row>
    <row r="845" spans="7:32" ht="14.25">
      <c r="G845"/>
      <c r="I845"/>
      <c r="K845"/>
      <c r="L845"/>
      <c r="O845"/>
      <c r="P845"/>
      <c r="AA845" s="22"/>
      <c r="AB845" s="102"/>
      <c r="AE845" s="22"/>
      <c r="AF845" s="22"/>
    </row>
    <row r="846" spans="7:32" ht="14.25">
      <c r="G846"/>
      <c r="I846"/>
      <c r="K846"/>
      <c r="L846"/>
      <c r="O846"/>
      <c r="P846"/>
      <c r="AA846" s="22"/>
      <c r="AB846" s="102"/>
      <c r="AE846" s="22"/>
      <c r="AF846" s="22"/>
    </row>
    <row r="847" spans="7:32" ht="14.25">
      <c r="G847"/>
      <c r="I847"/>
      <c r="K847"/>
      <c r="L847"/>
      <c r="O847"/>
      <c r="P847"/>
      <c r="AA847" s="22"/>
      <c r="AB847" s="102"/>
      <c r="AE847" s="22"/>
      <c r="AF847" s="22"/>
    </row>
    <row r="848" spans="7:32" ht="14.25">
      <c r="G848"/>
      <c r="I848"/>
      <c r="K848"/>
      <c r="L848"/>
      <c r="O848"/>
      <c r="P848"/>
      <c r="AA848" s="22"/>
      <c r="AB848" s="102"/>
      <c r="AE848" s="22"/>
      <c r="AF848" s="22"/>
    </row>
    <row r="849" spans="7:32" ht="14.25">
      <c r="G849"/>
      <c r="I849"/>
      <c r="K849"/>
      <c r="L849"/>
      <c r="O849"/>
      <c r="P849"/>
      <c r="AA849" s="22"/>
      <c r="AB849" s="102"/>
      <c r="AE849" s="22"/>
      <c r="AF849" s="22"/>
    </row>
    <row r="850" spans="7:32" ht="14.25">
      <c r="G850"/>
      <c r="I850"/>
      <c r="K850"/>
      <c r="L850"/>
      <c r="O850"/>
      <c r="P850"/>
      <c r="AA850" s="22"/>
      <c r="AB850" s="102"/>
      <c r="AE850" s="22"/>
      <c r="AF850" s="22"/>
    </row>
    <row r="851" spans="7:32" ht="14.25">
      <c r="G851"/>
      <c r="I851"/>
      <c r="K851"/>
      <c r="L851"/>
      <c r="O851"/>
      <c r="P851"/>
      <c r="AA851" s="22"/>
      <c r="AB851" s="102"/>
      <c r="AE851" s="22"/>
      <c r="AF851" s="22"/>
    </row>
    <row r="852" spans="7:32" ht="14.25">
      <c r="G852"/>
      <c r="I852"/>
      <c r="K852"/>
      <c r="L852"/>
      <c r="O852"/>
      <c r="P852"/>
      <c r="AA852" s="22"/>
      <c r="AB852" s="102"/>
      <c r="AE852" s="22"/>
      <c r="AF852" s="22"/>
    </row>
    <row r="853" spans="7:32" ht="14.25">
      <c r="G853"/>
      <c r="I853"/>
      <c r="K853"/>
      <c r="L853"/>
      <c r="O853"/>
      <c r="P853"/>
      <c r="AA853" s="22"/>
      <c r="AB853" s="102"/>
      <c r="AE853" s="22"/>
      <c r="AF853" s="22"/>
    </row>
    <row r="854" spans="7:32" ht="14.25">
      <c r="G854"/>
      <c r="I854"/>
      <c r="K854"/>
      <c r="L854"/>
      <c r="O854"/>
      <c r="P854"/>
      <c r="AA854" s="22"/>
      <c r="AB854" s="102"/>
      <c r="AE854" s="22"/>
      <c r="AF854" s="22"/>
    </row>
    <row r="855" spans="7:32" ht="14.25">
      <c r="G855"/>
      <c r="I855"/>
      <c r="K855"/>
      <c r="L855"/>
      <c r="O855"/>
      <c r="P855"/>
      <c r="AA855" s="22"/>
      <c r="AB855" s="102"/>
      <c r="AE855" s="22"/>
      <c r="AF855" s="22"/>
    </row>
    <row r="856" spans="7:32" ht="14.25">
      <c r="G856"/>
      <c r="I856"/>
      <c r="K856"/>
      <c r="L856"/>
      <c r="O856"/>
      <c r="P856"/>
      <c r="AA856" s="22"/>
      <c r="AB856" s="102"/>
      <c r="AE856" s="22"/>
      <c r="AF856" s="22"/>
    </row>
    <row r="857" spans="7:32" ht="14.25">
      <c r="G857"/>
      <c r="I857"/>
      <c r="K857"/>
      <c r="L857"/>
      <c r="O857"/>
      <c r="P857"/>
      <c r="AA857" s="22"/>
      <c r="AB857" s="102"/>
      <c r="AE857" s="22"/>
      <c r="AF857" s="22"/>
    </row>
    <row r="858" spans="7:32" ht="14.25">
      <c r="G858"/>
      <c r="I858"/>
      <c r="K858"/>
      <c r="L858"/>
      <c r="O858"/>
      <c r="P858"/>
      <c r="AA858" s="22"/>
      <c r="AB858" s="102"/>
      <c r="AE858" s="22"/>
      <c r="AF858" s="22"/>
    </row>
    <row r="859" spans="7:32" ht="14.25">
      <c r="G859"/>
      <c r="I859"/>
      <c r="K859"/>
      <c r="L859"/>
      <c r="O859"/>
      <c r="P859"/>
      <c r="AA859" s="22"/>
      <c r="AB859" s="102"/>
      <c r="AE859" s="22"/>
      <c r="AF859" s="22"/>
    </row>
    <row r="860" spans="7:32" ht="14.25">
      <c r="G860"/>
      <c r="I860"/>
      <c r="K860"/>
      <c r="L860"/>
      <c r="O860"/>
      <c r="P860"/>
      <c r="AA860" s="22"/>
      <c r="AB860" s="102"/>
      <c r="AE860" s="22"/>
      <c r="AF860" s="22"/>
    </row>
    <row r="861" spans="7:32" ht="14.25">
      <c r="G861"/>
      <c r="I861"/>
      <c r="K861"/>
      <c r="L861"/>
      <c r="O861"/>
      <c r="P861"/>
      <c r="AA861" s="22"/>
      <c r="AB861" s="102"/>
      <c r="AE861" s="22"/>
      <c r="AF861" s="22"/>
    </row>
    <row r="862" spans="7:32" ht="14.25">
      <c r="G862"/>
      <c r="I862"/>
      <c r="K862"/>
      <c r="L862"/>
      <c r="O862"/>
      <c r="P862"/>
      <c r="AA862" s="22"/>
      <c r="AB862" s="102"/>
      <c r="AE862" s="22"/>
      <c r="AF862" s="22"/>
    </row>
    <row r="863" spans="7:32" ht="14.25">
      <c r="G863"/>
      <c r="I863"/>
      <c r="K863"/>
      <c r="L863"/>
      <c r="O863"/>
      <c r="P863"/>
      <c r="AA863" s="22"/>
      <c r="AB863" s="102"/>
      <c r="AE863" s="22"/>
      <c r="AF863" s="22"/>
    </row>
    <row r="864" spans="7:32" ht="14.25">
      <c r="G864"/>
      <c r="I864"/>
      <c r="K864"/>
      <c r="L864"/>
      <c r="O864"/>
      <c r="P864"/>
      <c r="AA864" s="22"/>
      <c r="AB864" s="102"/>
      <c r="AE864" s="22"/>
      <c r="AF864" s="22"/>
    </row>
    <row r="865" spans="7:32" ht="14.25">
      <c r="G865"/>
      <c r="I865"/>
      <c r="K865"/>
      <c r="L865"/>
      <c r="O865"/>
      <c r="P865"/>
      <c r="AA865" s="22"/>
      <c r="AB865" s="102"/>
      <c r="AE865" s="22"/>
      <c r="AF865" s="22"/>
    </row>
    <row r="866" spans="7:32" ht="14.25">
      <c r="G866"/>
      <c r="I866"/>
      <c r="K866"/>
      <c r="L866"/>
      <c r="O866"/>
      <c r="P866"/>
      <c r="AA866" s="22"/>
      <c r="AB866" s="102"/>
      <c r="AE866" s="22"/>
      <c r="AF866" s="22"/>
    </row>
    <row r="867" spans="7:32" ht="14.25">
      <c r="G867"/>
      <c r="I867"/>
      <c r="K867"/>
      <c r="L867"/>
      <c r="O867"/>
      <c r="P867"/>
      <c r="AA867" s="22"/>
      <c r="AB867" s="102"/>
      <c r="AE867" s="22"/>
      <c r="AF867" s="22"/>
    </row>
    <row r="868" spans="7:32" ht="14.25">
      <c r="G868"/>
      <c r="I868"/>
      <c r="K868"/>
      <c r="L868"/>
      <c r="O868"/>
      <c r="P868"/>
      <c r="AA868" s="22"/>
      <c r="AB868" s="102"/>
      <c r="AE868" s="22"/>
      <c r="AF868" s="22"/>
    </row>
    <row r="869" spans="7:32" ht="14.25">
      <c r="G869"/>
      <c r="I869"/>
      <c r="K869"/>
      <c r="L869"/>
      <c r="O869"/>
      <c r="P869"/>
      <c r="AA869" s="22"/>
      <c r="AB869" s="102"/>
      <c r="AE869" s="22"/>
      <c r="AF869" s="22"/>
    </row>
    <row r="870" spans="7:32" ht="14.25">
      <c r="G870"/>
      <c r="I870"/>
      <c r="K870"/>
      <c r="L870"/>
      <c r="O870"/>
      <c r="P870"/>
      <c r="AA870" s="22"/>
      <c r="AB870" s="102"/>
      <c r="AE870" s="22"/>
      <c r="AF870" s="22"/>
    </row>
    <row r="871" spans="7:32" ht="14.25">
      <c r="G871"/>
      <c r="I871"/>
      <c r="K871"/>
      <c r="L871"/>
      <c r="O871"/>
      <c r="P871"/>
      <c r="AA871" s="22"/>
      <c r="AB871" s="102"/>
      <c r="AE871" s="22"/>
      <c r="AF871" s="22"/>
    </row>
    <row r="872" spans="7:32" ht="14.25">
      <c r="G872"/>
      <c r="I872"/>
      <c r="K872"/>
      <c r="L872"/>
      <c r="O872"/>
      <c r="P872"/>
      <c r="AA872" s="22"/>
      <c r="AB872" s="102"/>
      <c r="AE872" s="22"/>
      <c r="AF872" s="22"/>
    </row>
    <row r="873" spans="7:32" ht="14.25">
      <c r="G873"/>
      <c r="I873"/>
      <c r="K873"/>
      <c r="L873"/>
      <c r="O873"/>
      <c r="P873"/>
      <c r="AA873" s="22"/>
      <c r="AB873" s="102"/>
      <c r="AE873" s="22"/>
      <c r="AF873" s="22"/>
    </row>
    <row r="874" spans="7:32" ht="14.25">
      <c r="G874"/>
      <c r="I874"/>
      <c r="K874"/>
      <c r="L874"/>
      <c r="O874"/>
      <c r="P874"/>
      <c r="AA874" s="22"/>
      <c r="AB874" s="102"/>
      <c r="AE874" s="22"/>
      <c r="AF874" s="22"/>
    </row>
    <row r="875" spans="7:32" ht="14.25">
      <c r="G875"/>
      <c r="I875"/>
      <c r="K875"/>
      <c r="L875"/>
      <c r="O875"/>
      <c r="P875"/>
      <c r="AA875" s="22"/>
      <c r="AB875" s="102"/>
      <c r="AE875" s="22"/>
      <c r="AF875" s="22"/>
    </row>
    <row r="876" spans="7:32" ht="14.25">
      <c r="G876"/>
      <c r="I876"/>
      <c r="K876"/>
      <c r="L876"/>
      <c r="O876"/>
      <c r="P876"/>
      <c r="AA876" s="22"/>
      <c r="AB876" s="102"/>
      <c r="AE876" s="22"/>
      <c r="AF876" s="22"/>
    </row>
    <row r="877" spans="7:32" ht="14.25">
      <c r="G877"/>
      <c r="I877"/>
      <c r="K877"/>
      <c r="L877"/>
      <c r="O877"/>
      <c r="P877"/>
      <c r="AA877" s="22"/>
      <c r="AB877" s="102"/>
      <c r="AE877" s="22"/>
      <c r="AF877" s="22"/>
    </row>
    <row r="878" spans="7:32" ht="14.25">
      <c r="G878"/>
      <c r="I878"/>
      <c r="K878"/>
      <c r="L878"/>
      <c r="O878"/>
      <c r="P878"/>
      <c r="AA878" s="22"/>
      <c r="AB878" s="102"/>
      <c r="AE878" s="22"/>
      <c r="AF878" s="22"/>
    </row>
    <row r="879" spans="7:32" ht="14.25">
      <c r="G879"/>
      <c r="I879"/>
      <c r="K879"/>
      <c r="L879"/>
      <c r="O879"/>
      <c r="P879"/>
      <c r="AA879" s="22"/>
      <c r="AB879" s="102"/>
      <c r="AE879" s="22"/>
      <c r="AF879" s="22"/>
    </row>
    <row r="880" spans="7:32" ht="14.25">
      <c r="G880"/>
      <c r="I880"/>
      <c r="K880"/>
      <c r="L880"/>
      <c r="O880"/>
      <c r="P880"/>
      <c r="AA880" s="22"/>
      <c r="AB880" s="102"/>
      <c r="AE880" s="22"/>
      <c r="AF880" s="22"/>
    </row>
    <row r="881" spans="7:32" ht="14.25">
      <c r="G881"/>
      <c r="I881"/>
      <c r="K881"/>
      <c r="L881"/>
      <c r="O881"/>
      <c r="P881"/>
      <c r="AA881" s="22"/>
      <c r="AB881" s="102"/>
      <c r="AE881" s="22"/>
      <c r="AF881" s="22"/>
    </row>
    <row r="882" spans="7:32" ht="14.25">
      <c r="G882"/>
      <c r="I882"/>
      <c r="K882"/>
      <c r="L882"/>
      <c r="O882"/>
      <c r="P882"/>
      <c r="AA882" s="22"/>
      <c r="AB882" s="102"/>
      <c r="AE882" s="22"/>
      <c r="AF882" s="22"/>
    </row>
    <row r="883" spans="7:32" ht="14.25">
      <c r="G883"/>
      <c r="I883"/>
      <c r="K883"/>
      <c r="L883"/>
      <c r="O883"/>
      <c r="P883"/>
      <c r="AA883" s="22"/>
      <c r="AB883" s="102"/>
      <c r="AE883" s="22"/>
      <c r="AF883" s="22"/>
    </row>
    <row r="884" spans="7:32" ht="14.25">
      <c r="G884"/>
      <c r="I884"/>
      <c r="K884"/>
      <c r="L884"/>
      <c r="O884"/>
      <c r="P884"/>
      <c r="AA884" s="22"/>
      <c r="AB884" s="102"/>
      <c r="AE884" s="22"/>
      <c r="AF884" s="22"/>
    </row>
    <row r="885" spans="7:32" ht="14.25">
      <c r="G885"/>
      <c r="I885"/>
      <c r="K885"/>
      <c r="L885"/>
      <c r="O885"/>
      <c r="P885"/>
      <c r="AA885" s="22"/>
      <c r="AB885" s="102"/>
      <c r="AE885" s="22"/>
      <c r="AF885" s="22"/>
    </row>
    <row r="886" spans="7:32" ht="14.25">
      <c r="G886"/>
      <c r="I886"/>
      <c r="K886"/>
      <c r="L886"/>
      <c r="O886"/>
      <c r="P886"/>
      <c r="AA886" s="22"/>
      <c r="AB886" s="102"/>
      <c r="AE886" s="22"/>
      <c r="AF886" s="22"/>
    </row>
    <row r="887" spans="7:32" ht="14.25">
      <c r="G887"/>
      <c r="I887"/>
      <c r="K887"/>
      <c r="L887"/>
      <c r="O887"/>
      <c r="P887"/>
      <c r="AA887" s="22"/>
      <c r="AB887" s="102"/>
      <c r="AE887" s="22"/>
      <c r="AF887" s="22"/>
    </row>
    <row r="888" spans="7:32" ht="14.25">
      <c r="G888"/>
      <c r="I888"/>
      <c r="K888"/>
      <c r="L888"/>
      <c r="O888"/>
      <c r="P888"/>
      <c r="AA888" s="22"/>
      <c r="AB888" s="102"/>
      <c r="AE888" s="22"/>
      <c r="AF888" s="22"/>
    </row>
    <row r="889" spans="7:32" ht="14.25">
      <c r="G889"/>
      <c r="I889"/>
      <c r="K889"/>
      <c r="L889"/>
      <c r="O889"/>
      <c r="P889"/>
      <c r="AA889" s="22"/>
      <c r="AB889" s="102"/>
      <c r="AE889" s="22"/>
      <c r="AF889" s="22"/>
    </row>
    <row r="890" spans="7:32" ht="14.25">
      <c r="G890"/>
      <c r="I890"/>
      <c r="K890"/>
      <c r="L890"/>
      <c r="O890"/>
      <c r="P890"/>
      <c r="AA890" s="22"/>
      <c r="AB890" s="102"/>
      <c r="AE890" s="22"/>
      <c r="AF890" s="22"/>
    </row>
    <row r="891" spans="7:32" ht="14.25">
      <c r="G891"/>
      <c r="I891"/>
      <c r="K891"/>
      <c r="L891"/>
      <c r="O891"/>
      <c r="P891"/>
      <c r="AA891" s="22"/>
      <c r="AB891" s="102"/>
      <c r="AE891" s="22"/>
      <c r="AF891" s="22"/>
    </row>
    <row r="892" spans="7:32" ht="14.25">
      <c r="G892"/>
      <c r="I892"/>
      <c r="K892"/>
      <c r="L892"/>
      <c r="O892"/>
      <c r="P892"/>
      <c r="AA892" s="22"/>
      <c r="AB892" s="102"/>
      <c r="AE892" s="22"/>
      <c r="AF892" s="22"/>
    </row>
    <row r="893" spans="7:32" ht="14.25">
      <c r="G893"/>
      <c r="I893"/>
      <c r="K893"/>
      <c r="L893"/>
      <c r="O893"/>
      <c r="P893"/>
      <c r="AA893" s="22"/>
      <c r="AB893" s="102"/>
      <c r="AE893" s="22"/>
      <c r="AF893" s="22"/>
    </row>
    <row r="894" spans="7:32" ht="14.25">
      <c r="G894"/>
      <c r="I894"/>
      <c r="K894"/>
      <c r="L894"/>
      <c r="O894"/>
      <c r="P894"/>
      <c r="AA894" s="22"/>
      <c r="AB894" s="102"/>
      <c r="AE894" s="22"/>
      <c r="AF894" s="22"/>
    </row>
    <row r="895" spans="7:32" ht="14.25">
      <c r="G895"/>
      <c r="I895"/>
      <c r="K895"/>
      <c r="L895"/>
      <c r="O895"/>
      <c r="P895"/>
      <c r="AA895" s="22"/>
      <c r="AB895" s="102"/>
      <c r="AE895" s="22"/>
      <c r="AF895" s="22"/>
    </row>
    <row r="896" spans="7:32" ht="14.25">
      <c r="G896"/>
      <c r="I896"/>
      <c r="K896"/>
      <c r="L896"/>
      <c r="O896"/>
      <c r="P896"/>
      <c r="AA896" s="22"/>
      <c r="AB896" s="102"/>
      <c r="AE896" s="22"/>
      <c r="AF896" s="22"/>
    </row>
    <row r="897" spans="7:32" ht="14.25">
      <c r="G897"/>
      <c r="I897"/>
      <c r="K897"/>
      <c r="L897"/>
      <c r="O897"/>
      <c r="P897"/>
      <c r="AA897" s="22"/>
      <c r="AB897" s="102"/>
      <c r="AE897" s="22"/>
      <c r="AF897" s="22"/>
    </row>
    <row r="898" spans="7:32" ht="14.25">
      <c r="G898"/>
      <c r="I898"/>
      <c r="K898"/>
      <c r="L898"/>
      <c r="O898"/>
      <c r="P898"/>
      <c r="AA898" s="22"/>
      <c r="AB898" s="102"/>
      <c r="AE898" s="22"/>
      <c r="AF898" s="22"/>
    </row>
    <row r="899" spans="7:32" ht="14.25">
      <c r="G899"/>
      <c r="I899"/>
      <c r="K899"/>
      <c r="L899"/>
      <c r="O899"/>
      <c r="P899"/>
      <c r="AA899" s="22"/>
      <c r="AB899" s="102"/>
      <c r="AE899" s="22"/>
      <c r="AF899" s="22"/>
    </row>
    <row r="900" spans="7:32" ht="14.25">
      <c r="G900"/>
      <c r="I900"/>
      <c r="K900"/>
      <c r="L900"/>
      <c r="O900"/>
      <c r="P900"/>
      <c r="AA900" s="22"/>
      <c r="AB900" s="102"/>
      <c r="AE900" s="22"/>
      <c r="AF900" s="22"/>
    </row>
    <row r="901" spans="7:32" ht="14.25">
      <c r="G901"/>
      <c r="I901"/>
      <c r="K901"/>
      <c r="L901"/>
      <c r="O901"/>
      <c r="P901"/>
      <c r="AA901" s="22"/>
      <c r="AB901" s="102"/>
      <c r="AE901" s="22"/>
      <c r="AF901" s="22"/>
    </row>
    <row r="902" spans="7:32" ht="14.25">
      <c r="G902"/>
      <c r="I902"/>
      <c r="K902"/>
      <c r="L902"/>
      <c r="O902"/>
      <c r="P902"/>
      <c r="AA902" s="22"/>
      <c r="AB902" s="102"/>
      <c r="AE902" s="22"/>
      <c r="AF902" s="22"/>
    </row>
    <row r="903" spans="7:32" ht="14.25">
      <c r="G903"/>
      <c r="I903"/>
      <c r="K903"/>
      <c r="L903"/>
      <c r="O903"/>
      <c r="P903"/>
      <c r="AA903" s="22"/>
      <c r="AB903" s="102"/>
      <c r="AE903" s="22"/>
      <c r="AF903" s="22"/>
    </row>
    <row r="904" spans="7:32" ht="14.25">
      <c r="G904"/>
      <c r="I904"/>
      <c r="K904"/>
      <c r="L904"/>
      <c r="O904"/>
      <c r="P904"/>
      <c r="AA904" s="22"/>
      <c r="AB904" s="102"/>
      <c r="AE904" s="22"/>
      <c r="AF904" s="22"/>
    </row>
    <row r="905" spans="7:32" ht="14.25">
      <c r="G905"/>
      <c r="I905"/>
      <c r="K905"/>
      <c r="L905"/>
      <c r="O905"/>
      <c r="P905"/>
      <c r="AA905" s="22"/>
      <c r="AB905" s="102"/>
      <c r="AE905" s="22"/>
      <c r="AF905" s="22"/>
    </row>
    <row r="906" spans="7:32" ht="14.25">
      <c r="G906"/>
      <c r="I906"/>
      <c r="K906"/>
      <c r="L906"/>
      <c r="O906"/>
      <c r="P906"/>
      <c r="AA906" s="22"/>
      <c r="AB906" s="102"/>
      <c r="AE906" s="22"/>
      <c r="AF906" s="22"/>
    </row>
    <row r="907" spans="7:32" ht="14.25">
      <c r="G907"/>
      <c r="I907"/>
      <c r="K907"/>
      <c r="L907"/>
      <c r="O907"/>
      <c r="P907"/>
      <c r="AA907" s="22"/>
      <c r="AB907" s="102"/>
      <c r="AE907" s="22"/>
      <c r="AF907" s="22"/>
    </row>
    <row r="908" spans="7:32" ht="14.25">
      <c r="G908"/>
      <c r="I908"/>
      <c r="K908"/>
      <c r="L908"/>
      <c r="O908"/>
      <c r="P908"/>
      <c r="AA908" s="22"/>
      <c r="AB908" s="102"/>
      <c r="AE908" s="22"/>
      <c r="AF908" s="22"/>
    </row>
    <row r="909" spans="7:32" ht="14.25">
      <c r="G909"/>
      <c r="I909"/>
      <c r="K909"/>
      <c r="L909"/>
      <c r="O909"/>
      <c r="P909"/>
      <c r="AA909" s="22"/>
      <c r="AB909" s="102"/>
      <c r="AE909" s="22"/>
      <c r="AF909" s="22"/>
    </row>
    <row r="910" spans="7:32" ht="14.25">
      <c r="G910"/>
      <c r="I910"/>
      <c r="K910"/>
      <c r="L910"/>
      <c r="O910"/>
      <c r="P910"/>
      <c r="AA910" s="22"/>
      <c r="AB910" s="102"/>
      <c r="AE910" s="22"/>
      <c r="AF910" s="22"/>
    </row>
    <row r="911" spans="7:32" ht="14.25">
      <c r="G911"/>
      <c r="I911"/>
      <c r="K911"/>
      <c r="L911"/>
      <c r="O911"/>
      <c r="P911"/>
      <c r="AA911" s="22"/>
      <c r="AB911" s="102"/>
      <c r="AE911" s="22"/>
      <c r="AF911" s="22"/>
    </row>
    <row r="912" spans="7:32" ht="14.25">
      <c r="G912"/>
      <c r="I912"/>
      <c r="K912"/>
      <c r="L912"/>
      <c r="O912"/>
      <c r="P912"/>
      <c r="AA912" s="22"/>
      <c r="AB912" s="102"/>
      <c r="AE912" s="22"/>
      <c r="AF912" s="22"/>
    </row>
    <row r="913" spans="7:32" ht="14.25">
      <c r="G913"/>
      <c r="I913"/>
      <c r="K913"/>
      <c r="L913"/>
      <c r="O913"/>
      <c r="P913"/>
      <c r="AA913" s="22"/>
      <c r="AB913" s="102"/>
      <c r="AE913" s="22"/>
      <c r="AF913" s="22"/>
    </row>
    <row r="914" spans="7:32" ht="14.25">
      <c r="G914"/>
      <c r="I914"/>
      <c r="K914"/>
      <c r="L914"/>
      <c r="O914"/>
      <c r="P914"/>
      <c r="AA914" s="22"/>
      <c r="AB914" s="102"/>
      <c r="AE914" s="22"/>
      <c r="AF914" s="22"/>
    </row>
    <row r="915" spans="7:32" ht="14.25">
      <c r="G915"/>
      <c r="I915"/>
      <c r="K915"/>
      <c r="L915"/>
      <c r="O915"/>
      <c r="P915"/>
      <c r="AA915" s="22"/>
      <c r="AB915" s="102"/>
      <c r="AE915" s="22"/>
      <c r="AF915" s="22"/>
    </row>
    <row r="916" spans="7:32" ht="14.25">
      <c r="G916"/>
      <c r="I916"/>
      <c r="K916"/>
      <c r="L916"/>
      <c r="O916"/>
      <c r="P916"/>
      <c r="AA916" s="22"/>
      <c r="AB916" s="102"/>
      <c r="AE916" s="22"/>
      <c r="AF916" s="22"/>
    </row>
    <row r="917" spans="7:32" ht="14.25">
      <c r="G917"/>
      <c r="I917"/>
      <c r="K917"/>
      <c r="L917"/>
      <c r="O917"/>
      <c r="P917"/>
      <c r="AA917" s="22"/>
      <c r="AB917" s="102"/>
      <c r="AE917" s="22"/>
      <c r="AF917" s="22"/>
    </row>
    <row r="918" spans="7:32" ht="14.25">
      <c r="G918"/>
      <c r="I918"/>
      <c r="K918"/>
      <c r="L918"/>
      <c r="O918"/>
      <c r="P918"/>
      <c r="AA918" s="22"/>
      <c r="AB918" s="102"/>
      <c r="AE918" s="22"/>
      <c r="AF918" s="22"/>
    </row>
    <row r="919" spans="7:32" ht="14.25">
      <c r="G919"/>
      <c r="I919"/>
      <c r="K919"/>
      <c r="L919"/>
      <c r="O919"/>
      <c r="P919"/>
      <c r="AA919" s="22"/>
      <c r="AB919" s="102"/>
      <c r="AE919" s="22"/>
      <c r="AF919" s="22"/>
    </row>
    <row r="920" spans="7:32" ht="14.25">
      <c r="G920"/>
      <c r="I920"/>
      <c r="K920"/>
      <c r="L920"/>
      <c r="O920"/>
      <c r="P920"/>
      <c r="AA920" s="22"/>
      <c r="AB920" s="102"/>
      <c r="AE920" s="22"/>
      <c r="AF920" s="22"/>
    </row>
    <row r="921" spans="7:32" ht="14.25">
      <c r="G921"/>
      <c r="I921"/>
      <c r="K921"/>
      <c r="L921"/>
      <c r="O921"/>
      <c r="P921"/>
      <c r="AA921" s="22"/>
      <c r="AB921" s="102"/>
      <c r="AE921" s="22"/>
      <c r="AF921" s="22"/>
    </row>
    <row r="922" spans="7:32" ht="14.25">
      <c r="G922"/>
      <c r="I922"/>
      <c r="K922"/>
      <c r="L922"/>
      <c r="O922"/>
      <c r="P922"/>
      <c r="AA922" s="22"/>
      <c r="AB922" s="102"/>
      <c r="AE922" s="22"/>
      <c r="AF922" s="22"/>
    </row>
    <row r="923" spans="7:32" ht="14.25">
      <c r="G923"/>
      <c r="I923"/>
      <c r="K923"/>
      <c r="L923"/>
      <c r="O923"/>
      <c r="P923"/>
      <c r="AA923" s="22"/>
      <c r="AB923" s="102"/>
      <c r="AE923" s="22"/>
      <c r="AF923" s="22"/>
    </row>
    <row r="924" spans="7:32" ht="14.25">
      <c r="G924"/>
      <c r="I924"/>
      <c r="K924"/>
      <c r="L924"/>
      <c r="O924"/>
      <c r="P924"/>
      <c r="AA924" s="22"/>
      <c r="AB924" s="102"/>
      <c r="AE924" s="22"/>
      <c r="AF924" s="22"/>
    </row>
    <row r="925" spans="7:32" ht="14.25">
      <c r="G925"/>
      <c r="I925"/>
      <c r="K925"/>
      <c r="L925"/>
      <c r="O925"/>
      <c r="P925"/>
      <c r="AA925" s="22"/>
      <c r="AB925" s="102"/>
      <c r="AE925" s="22"/>
      <c r="AF925" s="22"/>
    </row>
    <row r="926" spans="7:32" ht="14.25">
      <c r="G926"/>
      <c r="I926"/>
      <c r="K926"/>
      <c r="L926"/>
      <c r="O926"/>
      <c r="P926"/>
      <c r="AA926" s="22"/>
      <c r="AB926" s="102"/>
      <c r="AE926" s="22"/>
      <c r="AF926" s="22"/>
    </row>
    <row r="927" spans="7:32" ht="14.25">
      <c r="G927"/>
      <c r="I927"/>
      <c r="K927"/>
      <c r="L927"/>
      <c r="O927"/>
      <c r="P927"/>
      <c r="AA927" s="22"/>
      <c r="AB927" s="102"/>
      <c r="AE927" s="22"/>
      <c r="AF927" s="22"/>
    </row>
    <row r="928" spans="7:32" ht="14.25">
      <c r="G928"/>
      <c r="I928"/>
      <c r="K928"/>
      <c r="L928"/>
      <c r="O928"/>
      <c r="P928"/>
      <c r="AA928" s="22"/>
      <c r="AB928" s="102"/>
      <c r="AE928" s="22"/>
      <c r="AF928" s="22"/>
    </row>
    <row r="929" spans="7:32" ht="14.25">
      <c r="G929"/>
      <c r="I929"/>
      <c r="K929"/>
      <c r="L929"/>
      <c r="O929"/>
      <c r="P929"/>
      <c r="AA929" s="22"/>
      <c r="AB929" s="102"/>
      <c r="AE929" s="22"/>
      <c r="AF929" s="22"/>
    </row>
    <row r="930" spans="7:32" ht="14.25">
      <c r="G930"/>
      <c r="I930"/>
      <c r="K930"/>
      <c r="L930"/>
      <c r="O930"/>
      <c r="P930"/>
      <c r="AA930" s="22"/>
      <c r="AB930" s="102"/>
      <c r="AE930" s="22"/>
      <c r="AF930" s="22"/>
    </row>
    <row r="931" spans="7:32" ht="14.25">
      <c r="G931"/>
      <c r="I931"/>
      <c r="K931"/>
      <c r="L931"/>
      <c r="O931"/>
      <c r="P931"/>
      <c r="AA931" s="22"/>
      <c r="AB931" s="102"/>
      <c r="AE931" s="22"/>
      <c r="AF931" s="22"/>
    </row>
    <row r="932" spans="7:32" ht="14.25">
      <c r="G932"/>
      <c r="I932"/>
      <c r="K932"/>
      <c r="L932"/>
      <c r="O932"/>
      <c r="P932"/>
      <c r="AA932" s="22"/>
      <c r="AB932" s="102"/>
      <c r="AE932" s="22"/>
      <c r="AF932" s="22"/>
    </row>
    <row r="933" spans="7:32" ht="14.25">
      <c r="G933"/>
      <c r="I933"/>
      <c r="K933"/>
      <c r="L933"/>
      <c r="O933"/>
      <c r="P933"/>
      <c r="AA933" s="22"/>
      <c r="AB933" s="102"/>
      <c r="AE933" s="22"/>
      <c r="AF933" s="22"/>
    </row>
    <row r="934" spans="7:32" ht="14.25">
      <c r="G934"/>
      <c r="I934"/>
      <c r="K934"/>
      <c r="L934"/>
      <c r="O934"/>
      <c r="P934"/>
      <c r="AA934" s="22"/>
      <c r="AB934" s="102"/>
      <c r="AE934" s="22"/>
      <c r="AF934" s="22"/>
    </row>
    <row r="935" spans="7:32" ht="14.25">
      <c r="G935"/>
      <c r="I935"/>
      <c r="K935"/>
      <c r="L935"/>
      <c r="O935"/>
      <c r="P935"/>
      <c r="AA935" s="22"/>
      <c r="AB935" s="102"/>
      <c r="AE935" s="22"/>
      <c r="AF935" s="22"/>
    </row>
    <row r="936" spans="7:32" ht="14.25">
      <c r="G936"/>
      <c r="I936"/>
      <c r="K936"/>
      <c r="L936"/>
      <c r="O936"/>
      <c r="P936"/>
      <c r="AA936" s="22"/>
      <c r="AB936" s="102"/>
      <c r="AE936" s="22"/>
      <c r="AF936" s="22"/>
    </row>
    <row r="937" spans="7:32" ht="14.25">
      <c r="G937"/>
      <c r="I937"/>
      <c r="K937"/>
      <c r="L937"/>
      <c r="O937"/>
      <c r="P937"/>
      <c r="AA937" s="22"/>
      <c r="AB937" s="102"/>
      <c r="AE937" s="22"/>
      <c r="AF937" s="22"/>
    </row>
    <row r="938" spans="7:32" ht="14.25">
      <c r="G938"/>
      <c r="I938"/>
      <c r="K938"/>
      <c r="L938"/>
      <c r="O938"/>
      <c r="P938"/>
      <c r="AA938" s="22"/>
      <c r="AB938" s="102"/>
      <c r="AE938" s="22"/>
      <c r="AF938" s="22"/>
    </row>
    <row r="939" spans="7:32" ht="14.25">
      <c r="G939"/>
      <c r="I939"/>
      <c r="K939"/>
      <c r="L939"/>
      <c r="O939"/>
      <c r="P939"/>
      <c r="AA939" s="22"/>
      <c r="AB939" s="102"/>
      <c r="AE939" s="22"/>
      <c r="AF939" s="22"/>
    </row>
    <row r="940" spans="7:32" ht="14.25">
      <c r="G940"/>
      <c r="I940"/>
      <c r="K940"/>
      <c r="L940"/>
      <c r="O940"/>
      <c r="P940"/>
      <c r="AA940" s="22"/>
      <c r="AB940" s="102"/>
      <c r="AE940" s="22"/>
      <c r="AF940" s="22"/>
    </row>
    <row r="941" spans="7:32" ht="14.25">
      <c r="G941"/>
      <c r="I941"/>
      <c r="K941"/>
      <c r="L941"/>
      <c r="O941"/>
      <c r="P941"/>
      <c r="AA941" s="22"/>
      <c r="AB941" s="102"/>
      <c r="AE941" s="22"/>
      <c r="AF941" s="22"/>
    </row>
    <row r="942" spans="7:32" ht="14.25">
      <c r="G942"/>
      <c r="I942"/>
      <c r="K942"/>
      <c r="L942"/>
      <c r="O942"/>
      <c r="P942"/>
      <c r="AA942" s="22"/>
      <c r="AB942" s="102"/>
      <c r="AE942" s="22"/>
      <c r="AF942" s="22"/>
    </row>
    <row r="943" spans="7:32" ht="14.25">
      <c r="G943"/>
      <c r="I943"/>
      <c r="K943"/>
      <c r="L943"/>
      <c r="O943"/>
      <c r="P943"/>
      <c r="AA943" s="22"/>
      <c r="AB943" s="102"/>
      <c r="AE943" s="22"/>
      <c r="AF943" s="22"/>
    </row>
    <row r="944" spans="7:32" ht="14.25">
      <c r="G944"/>
      <c r="I944"/>
      <c r="K944"/>
      <c r="L944"/>
      <c r="O944"/>
      <c r="P944"/>
      <c r="AA944" s="22"/>
      <c r="AB944" s="102"/>
      <c r="AE944" s="22"/>
      <c r="AF944" s="22"/>
    </row>
    <row r="945" spans="7:32" ht="14.25">
      <c r="G945"/>
      <c r="I945"/>
      <c r="K945"/>
      <c r="L945"/>
      <c r="O945"/>
      <c r="P945"/>
      <c r="AA945" s="22"/>
      <c r="AB945" s="102"/>
      <c r="AE945" s="22"/>
      <c r="AF945" s="22"/>
    </row>
    <row r="946" spans="7:32" ht="14.25">
      <c r="G946"/>
      <c r="I946"/>
      <c r="K946"/>
      <c r="L946"/>
      <c r="O946"/>
      <c r="P946"/>
      <c r="AA946" s="22"/>
      <c r="AB946" s="102"/>
      <c r="AE946" s="22"/>
      <c r="AF946" s="22"/>
    </row>
    <row r="947" spans="7:32" ht="14.25">
      <c r="G947"/>
      <c r="I947"/>
      <c r="K947"/>
      <c r="L947"/>
      <c r="O947"/>
      <c r="P947"/>
      <c r="AA947" s="22"/>
      <c r="AB947" s="102"/>
      <c r="AE947" s="22"/>
      <c r="AF947" s="22"/>
    </row>
    <row r="948" spans="7:32" ht="14.25">
      <c r="G948"/>
      <c r="I948"/>
      <c r="K948"/>
      <c r="L948"/>
      <c r="O948"/>
      <c r="P948"/>
      <c r="AA948" s="22"/>
      <c r="AB948" s="102"/>
      <c r="AE948" s="22"/>
      <c r="AF948" s="22"/>
    </row>
    <row r="949" spans="7:32" ht="14.25">
      <c r="G949"/>
      <c r="I949"/>
      <c r="K949"/>
      <c r="L949"/>
      <c r="O949"/>
      <c r="P949"/>
      <c r="AA949" s="22"/>
      <c r="AB949" s="102"/>
      <c r="AE949" s="22"/>
      <c r="AF949" s="22"/>
    </row>
    <row r="950" spans="7:32" ht="14.25">
      <c r="G950"/>
      <c r="I950"/>
      <c r="K950"/>
      <c r="L950"/>
      <c r="O950"/>
      <c r="P950"/>
      <c r="AA950" s="22"/>
      <c r="AB950" s="102"/>
      <c r="AE950" s="22"/>
      <c r="AF950" s="22"/>
    </row>
    <row r="951" spans="7:32" ht="14.25">
      <c r="G951"/>
      <c r="I951"/>
      <c r="K951"/>
      <c r="L951"/>
      <c r="O951"/>
      <c r="P951"/>
      <c r="AA951" s="22"/>
      <c r="AB951" s="102"/>
      <c r="AE951" s="22"/>
      <c r="AF951" s="22"/>
    </row>
    <row r="952" spans="7:32" ht="14.25">
      <c r="G952"/>
      <c r="I952"/>
      <c r="K952"/>
      <c r="L952"/>
      <c r="O952"/>
      <c r="P952"/>
      <c r="AA952" s="22"/>
      <c r="AB952" s="102"/>
      <c r="AE952" s="22"/>
      <c r="AF952" s="22"/>
    </row>
    <row r="953" spans="7:32" ht="14.25">
      <c r="G953"/>
      <c r="I953"/>
      <c r="K953"/>
      <c r="L953"/>
      <c r="O953"/>
      <c r="P953"/>
      <c r="AA953" s="22"/>
      <c r="AB953" s="102"/>
      <c r="AE953" s="22"/>
      <c r="AF953" s="22"/>
    </row>
    <row r="954" spans="7:32" ht="14.25">
      <c r="G954"/>
      <c r="I954"/>
      <c r="K954"/>
      <c r="L954"/>
      <c r="O954"/>
      <c r="P954"/>
      <c r="AA954" s="22"/>
      <c r="AB954" s="102"/>
      <c r="AE954" s="22"/>
      <c r="AF954" s="22"/>
    </row>
    <row r="955" spans="7:32" ht="14.25">
      <c r="G955"/>
      <c r="I955"/>
      <c r="K955"/>
      <c r="L955"/>
      <c r="O955"/>
      <c r="P955"/>
      <c r="AA955" s="22"/>
      <c r="AB955" s="102"/>
      <c r="AE955" s="22"/>
      <c r="AF955" s="22"/>
    </row>
    <row r="956" spans="7:32" ht="14.25">
      <c r="G956"/>
      <c r="I956"/>
      <c r="K956"/>
      <c r="L956"/>
      <c r="O956"/>
      <c r="P956"/>
      <c r="AA956" s="22"/>
      <c r="AB956" s="102"/>
      <c r="AE956" s="22"/>
      <c r="AF956" s="22"/>
    </row>
    <row r="957" spans="7:32" ht="14.25">
      <c r="G957"/>
      <c r="I957"/>
      <c r="K957"/>
      <c r="L957"/>
      <c r="O957"/>
      <c r="P957"/>
      <c r="AA957" s="22"/>
      <c r="AB957" s="102"/>
      <c r="AE957" s="22"/>
      <c r="AF957" s="22"/>
    </row>
    <row r="958" spans="7:32" ht="14.25">
      <c r="G958"/>
      <c r="I958"/>
      <c r="K958"/>
      <c r="L958"/>
      <c r="O958"/>
      <c r="P958"/>
      <c r="AA958" s="22"/>
      <c r="AB958" s="102"/>
      <c r="AE958" s="22"/>
      <c r="AF958" s="22"/>
    </row>
    <row r="959" spans="7:32" ht="14.25">
      <c r="G959"/>
      <c r="I959"/>
      <c r="K959"/>
      <c r="L959"/>
      <c r="O959"/>
      <c r="P959"/>
      <c r="AA959" s="22"/>
      <c r="AB959" s="102"/>
      <c r="AE959" s="22"/>
      <c r="AF959" s="22"/>
    </row>
    <row r="960" spans="7:32" ht="14.25">
      <c r="G960"/>
      <c r="I960"/>
      <c r="K960"/>
      <c r="L960"/>
      <c r="O960"/>
      <c r="P960"/>
      <c r="AA960" s="22"/>
      <c r="AB960" s="102"/>
      <c r="AE960" s="22"/>
      <c r="AF960" s="22"/>
    </row>
    <row r="961" spans="7:32" ht="14.25">
      <c r="G961"/>
      <c r="I961"/>
      <c r="K961"/>
      <c r="L961"/>
      <c r="O961"/>
      <c r="P961"/>
      <c r="AA961" s="22"/>
      <c r="AB961" s="102"/>
      <c r="AE961" s="22"/>
      <c r="AF961" s="22"/>
    </row>
    <row r="962" spans="7:32" ht="14.25">
      <c r="G962"/>
      <c r="I962"/>
      <c r="K962"/>
      <c r="L962"/>
      <c r="O962"/>
      <c r="P962"/>
      <c r="AA962" s="22"/>
      <c r="AB962" s="102"/>
      <c r="AE962" s="22"/>
      <c r="AF962" s="22"/>
    </row>
    <row r="963" spans="7:32" ht="14.25">
      <c r="G963"/>
      <c r="I963"/>
      <c r="K963"/>
      <c r="L963"/>
      <c r="O963"/>
      <c r="P963"/>
      <c r="AA963" s="22"/>
      <c r="AB963" s="102"/>
      <c r="AE963" s="22"/>
      <c r="AF963" s="22"/>
    </row>
    <row r="964" spans="7:32" ht="14.25">
      <c r="G964"/>
      <c r="I964"/>
      <c r="K964"/>
      <c r="L964"/>
      <c r="O964"/>
      <c r="P964"/>
      <c r="AA964" s="22"/>
      <c r="AB964" s="102"/>
      <c r="AE964" s="22"/>
      <c r="AF964" s="22"/>
    </row>
    <row r="965" spans="7:32" ht="14.25">
      <c r="G965"/>
      <c r="I965"/>
      <c r="K965"/>
      <c r="L965"/>
      <c r="O965"/>
      <c r="P965"/>
      <c r="AA965" s="22"/>
      <c r="AB965" s="102"/>
      <c r="AE965" s="22"/>
      <c r="AF965" s="22"/>
    </row>
    <row r="966" spans="7:32" ht="14.25">
      <c r="G966"/>
      <c r="I966"/>
      <c r="K966"/>
      <c r="L966"/>
      <c r="O966"/>
      <c r="P966"/>
      <c r="AA966" s="22"/>
      <c r="AB966" s="102"/>
      <c r="AE966" s="22"/>
      <c r="AF966" s="22"/>
    </row>
    <row r="967" spans="7:32" ht="14.25">
      <c r="G967"/>
      <c r="I967"/>
      <c r="K967"/>
      <c r="L967"/>
      <c r="O967"/>
      <c r="P967"/>
      <c r="AA967" s="22"/>
      <c r="AB967" s="102"/>
      <c r="AE967" s="22"/>
      <c r="AF967" s="22"/>
    </row>
    <row r="968" spans="7:32" ht="14.25">
      <c r="G968"/>
      <c r="I968"/>
      <c r="K968"/>
      <c r="L968"/>
      <c r="O968"/>
      <c r="P968"/>
      <c r="AA968" s="22"/>
      <c r="AB968" s="102"/>
      <c r="AE968" s="22"/>
      <c r="AF968" s="22"/>
    </row>
    <row r="969" spans="7:32" ht="14.25">
      <c r="G969"/>
      <c r="I969"/>
      <c r="K969"/>
      <c r="L969"/>
      <c r="O969"/>
      <c r="P969"/>
      <c r="AA969" s="22"/>
      <c r="AB969" s="102"/>
      <c r="AE969" s="22"/>
      <c r="AF969" s="22"/>
    </row>
    <row r="970" spans="7:32" ht="14.25">
      <c r="G970"/>
      <c r="I970"/>
      <c r="K970"/>
      <c r="L970"/>
      <c r="O970"/>
      <c r="P970"/>
      <c r="AA970" s="22"/>
      <c r="AB970" s="102"/>
      <c r="AE970" s="22"/>
      <c r="AF970" s="22"/>
    </row>
    <row r="971" spans="7:32" ht="14.25">
      <c r="G971"/>
      <c r="I971"/>
      <c r="K971"/>
      <c r="L971"/>
      <c r="O971"/>
      <c r="P971"/>
      <c r="AA971" s="22"/>
      <c r="AB971" s="102"/>
      <c r="AE971" s="22"/>
      <c r="AF971" s="22"/>
    </row>
    <row r="972" spans="7:32" ht="14.25">
      <c r="G972"/>
      <c r="I972"/>
      <c r="K972"/>
      <c r="L972"/>
      <c r="O972"/>
      <c r="P972"/>
      <c r="AA972" s="22"/>
      <c r="AB972" s="102"/>
      <c r="AE972" s="22"/>
      <c r="AF972" s="22"/>
    </row>
    <row r="973" spans="7:32" ht="14.25">
      <c r="G973"/>
      <c r="I973"/>
      <c r="K973"/>
      <c r="L973"/>
      <c r="O973"/>
      <c r="P973"/>
      <c r="AA973" s="22"/>
      <c r="AB973" s="102"/>
      <c r="AE973" s="22"/>
      <c r="AF973" s="22"/>
    </row>
    <row r="974" spans="7:32" ht="14.25">
      <c r="G974"/>
      <c r="I974"/>
      <c r="K974"/>
      <c r="L974"/>
      <c r="O974"/>
      <c r="P974"/>
      <c r="AA974" s="22"/>
      <c r="AB974" s="102"/>
      <c r="AE974" s="22"/>
      <c r="AF974" s="22"/>
    </row>
    <row r="975" spans="7:32" ht="14.25">
      <c r="G975"/>
      <c r="I975"/>
      <c r="K975"/>
      <c r="L975"/>
      <c r="O975"/>
      <c r="P975"/>
      <c r="AA975" s="22"/>
      <c r="AB975" s="102"/>
      <c r="AE975" s="22"/>
      <c r="AF975" s="22"/>
    </row>
    <row r="976" spans="7:32" ht="14.25">
      <c r="G976"/>
      <c r="I976"/>
      <c r="K976"/>
      <c r="L976"/>
      <c r="O976"/>
      <c r="P976"/>
      <c r="AA976" s="22"/>
      <c r="AB976" s="102"/>
      <c r="AE976" s="22"/>
      <c r="AF976" s="22"/>
    </row>
    <row r="977" spans="7:32" ht="14.25">
      <c r="G977"/>
      <c r="I977"/>
      <c r="K977"/>
      <c r="L977"/>
      <c r="O977"/>
      <c r="P977"/>
      <c r="AA977" s="22"/>
      <c r="AB977" s="102"/>
      <c r="AE977" s="22"/>
      <c r="AF977" s="22"/>
    </row>
    <row r="978" spans="7:32" ht="14.25">
      <c r="G978"/>
      <c r="I978"/>
      <c r="K978"/>
      <c r="L978"/>
      <c r="O978"/>
      <c r="P978"/>
      <c r="AA978" s="22"/>
      <c r="AB978" s="102"/>
      <c r="AE978" s="22"/>
      <c r="AF978" s="22"/>
    </row>
    <row r="979" spans="7:32" ht="14.25">
      <c r="G979"/>
      <c r="I979"/>
      <c r="K979"/>
      <c r="L979"/>
      <c r="O979"/>
      <c r="P979"/>
      <c r="AA979" s="22"/>
      <c r="AB979" s="102"/>
      <c r="AE979" s="22"/>
      <c r="AF979" s="22"/>
    </row>
    <row r="980" spans="7:32" ht="14.25">
      <c r="G980"/>
      <c r="I980"/>
      <c r="K980"/>
      <c r="L980"/>
      <c r="O980"/>
      <c r="P980"/>
      <c r="AA980" s="22"/>
      <c r="AB980" s="102"/>
      <c r="AE980" s="22"/>
      <c r="AF980" s="22"/>
    </row>
    <row r="981" spans="7:32" ht="14.25">
      <c r="G981"/>
      <c r="I981"/>
      <c r="K981"/>
      <c r="L981"/>
      <c r="O981"/>
      <c r="P981"/>
      <c r="AA981" s="22"/>
      <c r="AB981" s="102"/>
      <c r="AE981" s="22"/>
      <c r="AF981" s="22"/>
    </row>
    <row r="982" spans="7:32" ht="14.25">
      <c r="G982"/>
      <c r="I982"/>
      <c r="K982"/>
      <c r="L982"/>
      <c r="O982"/>
      <c r="P982"/>
      <c r="AA982" s="22"/>
      <c r="AB982" s="102"/>
      <c r="AE982" s="22"/>
      <c r="AF982" s="22"/>
    </row>
    <row r="983" spans="7:32" ht="14.25">
      <c r="G983"/>
      <c r="I983"/>
      <c r="K983"/>
      <c r="L983"/>
      <c r="O983"/>
      <c r="P983"/>
      <c r="AA983" s="22"/>
      <c r="AB983" s="102"/>
      <c r="AE983" s="22"/>
      <c r="AF983" s="22"/>
    </row>
    <row r="984" spans="7:32" ht="14.25">
      <c r="G984"/>
      <c r="I984"/>
      <c r="K984"/>
      <c r="L984"/>
      <c r="O984"/>
      <c r="P984"/>
      <c r="AA984" s="22"/>
      <c r="AB984" s="102"/>
      <c r="AE984" s="22"/>
      <c r="AF984" s="22"/>
    </row>
    <row r="985" spans="7:32" ht="14.25">
      <c r="G985"/>
      <c r="I985"/>
      <c r="K985"/>
      <c r="L985"/>
      <c r="O985"/>
      <c r="P985"/>
      <c r="AA985" s="22"/>
      <c r="AB985" s="102"/>
      <c r="AE985" s="22"/>
      <c r="AF985" s="22"/>
    </row>
    <row r="986" spans="7:32" ht="14.25">
      <c r="G986"/>
      <c r="I986"/>
      <c r="K986"/>
      <c r="L986"/>
      <c r="O986"/>
      <c r="P986"/>
      <c r="AA986" s="22"/>
      <c r="AB986" s="102"/>
      <c r="AE986" s="22"/>
      <c r="AF986" s="22"/>
    </row>
    <row r="987" spans="7:32" ht="14.25">
      <c r="G987"/>
      <c r="I987"/>
      <c r="K987"/>
      <c r="L987"/>
      <c r="O987"/>
      <c r="P987"/>
      <c r="AA987" s="22"/>
      <c r="AB987" s="102"/>
      <c r="AE987" s="22"/>
      <c r="AF987" s="22"/>
    </row>
    <row r="988" spans="7:32" ht="14.25">
      <c r="G988"/>
      <c r="I988"/>
      <c r="K988"/>
      <c r="L988"/>
      <c r="O988"/>
      <c r="P988"/>
      <c r="AA988" s="22"/>
      <c r="AB988" s="102"/>
      <c r="AE988" s="22"/>
      <c r="AF988" s="22"/>
    </row>
    <row r="989" spans="7:32" ht="14.25">
      <c r="G989"/>
      <c r="I989"/>
      <c r="K989"/>
      <c r="L989"/>
      <c r="O989"/>
      <c r="P989"/>
      <c r="AA989" s="22"/>
      <c r="AB989" s="102"/>
      <c r="AE989" s="22"/>
      <c r="AF989" s="22"/>
    </row>
    <row r="990" spans="7:32" ht="14.25">
      <c r="G990"/>
      <c r="I990"/>
      <c r="K990"/>
      <c r="L990"/>
      <c r="O990"/>
      <c r="P990"/>
      <c r="AA990" s="22"/>
      <c r="AB990" s="102"/>
      <c r="AE990" s="22"/>
      <c r="AF990" s="22"/>
    </row>
    <row r="991" spans="7:32" ht="14.25">
      <c r="G991"/>
      <c r="I991"/>
      <c r="K991"/>
      <c r="L991"/>
      <c r="O991"/>
      <c r="P991"/>
      <c r="AA991" s="22"/>
      <c r="AB991" s="102"/>
      <c r="AE991" s="22"/>
      <c r="AF991" s="22"/>
    </row>
    <row r="992" spans="7:32" ht="14.25">
      <c r="G992"/>
      <c r="I992"/>
      <c r="K992"/>
      <c r="L992"/>
      <c r="O992"/>
      <c r="P992"/>
      <c r="AA992" s="22"/>
      <c r="AB992" s="102"/>
      <c r="AE992" s="22"/>
      <c r="AF992" s="22"/>
    </row>
    <row r="993" spans="7:32" ht="14.25">
      <c r="G993"/>
      <c r="I993"/>
      <c r="K993"/>
      <c r="L993"/>
      <c r="O993"/>
      <c r="P993"/>
      <c r="AA993" s="22"/>
      <c r="AB993" s="102"/>
      <c r="AE993" s="22"/>
      <c r="AF993" s="22"/>
    </row>
    <row r="994" spans="7:32" ht="14.25">
      <c r="G994"/>
      <c r="I994"/>
      <c r="K994"/>
      <c r="L994"/>
      <c r="O994"/>
      <c r="P994"/>
      <c r="AA994" s="22"/>
      <c r="AB994" s="102"/>
      <c r="AE994" s="22"/>
      <c r="AF994" s="22"/>
    </row>
    <row r="995" spans="7:32" ht="14.25">
      <c r="G995"/>
      <c r="I995"/>
      <c r="K995"/>
      <c r="L995"/>
      <c r="O995"/>
      <c r="P995"/>
      <c r="AA995" s="22"/>
      <c r="AB995" s="102"/>
      <c r="AE995" s="22"/>
      <c r="AF995" s="22"/>
    </row>
    <row r="996" spans="7:32" ht="14.25">
      <c r="G996"/>
      <c r="I996"/>
      <c r="K996"/>
      <c r="L996"/>
      <c r="O996"/>
      <c r="P996"/>
      <c r="AA996" s="22"/>
      <c r="AB996" s="102"/>
      <c r="AE996" s="22"/>
      <c r="AF996" s="22"/>
    </row>
    <row r="997" spans="7:32" ht="15" customHeight="1">
      <c r="G997"/>
      <c r="I997"/>
      <c r="K997"/>
      <c r="L997"/>
      <c r="O997"/>
      <c r="P997"/>
      <c r="AA997" s="22"/>
      <c r="AB997" s="102"/>
      <c r="AE997" s="22"/>
      <c r="AF997" s="22"/>
    </row>
    <row r="998" spans="7:32" ht="15" customHeight="1">
      <c r="G998"/>
      <c r="I998"/>
      <c r="K998"/>
      <c r="L998"/>
      <c r="O998"/>
      <c r="P998"/>
      <c r="AA998" s="22"/>
      <c r="AB998" s="102"/>
      <c r="AE998" s="22"/>
      <c r="AF998" s="22"/>
    </row>
    <row r="999" spans="7:32" ht="15" customHeight="1">
      <c r="G999"/>
      <c r="I999"/>
      <c r="K999"/>
      <c r="L999"/>
      <c r="O999"/>
      <c r="P999"/>
      <c r="AA999" s="22"/>
      <c r="AB999" s="102"/>
      <c r="AE999" s="22"/>
      <c r="AF999" s="22"/>
    </row>
    <row r="1000" spans="7:32" ht="15" customHeight="1">
      <c r="G1000"/>
      <c r="I1000"/>
      <c r="K1000"/>
      <c r="L1000"/>
      <c r="O1000"/>
      <c r="P1000"/>
      <c r="AA1000" s="22"/>
      <c r="AB1000" s="102"/>
      <c r="AE1000" s="22"/>
      <c r="AF1000" s="22"/>
    </row>
    <row r="1001" spans="7:32" ht="15" customHeight="1">
      <c r="G1001"/>
      <c r="I1001"/>
      <c r="K1001"/>
      <c r="L1001"/>
      <c r="O1001"/>
      <c r="P1001"/>
      <c r="AA1001" s="22"/>
      <c r="AB1001" s="102"/>
      <c r="AE1001" s="22"/>
      <c r="AF1001" s="22"/>
    </row>
    <row r="1002" spans="7:32" ht="15" customHeight="1">
      <c r="G1002"/>
      <c r="I1002"/>
      <c r="K1002"/>
      <c r="L1002"/>
      <c r="O1002"/>
      <c r="P1002"/>
      <c r="AA1002" s="22"/>
      <c r="AB1002" s="102"/>
      <c r="AE1002" s="22"/>
      <c r="AF1002" s="22"/>
    </row>
    <row r="1003" spans="7:32" ht="15" customHeight="1">
      <c r="G1003"/>
      <c r="I1003"/>
      <c r="K1003"/>
      <c r="L1003"/>
      <c r="O1003"/>
      <c r="P1003"/>
      <c r="AA1003" s="22"/>
      <c r="AB1003" s="102"/>
      <c r="AE1003" s="22"/>
      <c r="AF1003" s="22"/>
    </row>
    <row r="1004" spans="7:32" ht="15" customHeight="1">
      <c r="G1004"/>
      <c r="I1004"/>
      <c r="K1004"/>
      <c r="L1004"/>
      <c r="O1004"/>
      <c r="P1004"/>
      <c r="AA1004" s="22"/>
      <c r="AB1004" s="102"/>
      <c r="AE1004" s="22"/>
      <c r="AF1004" s="22"/>
    </row>
    <row r="1005" spans="7:32" ht="15" customHeight="1">
      <c r="G1005"/>
      <c r="I1005"/>
      <c r="K1005"/>
      <c r="L1005"/>
      <c r="O1005"/>
      <c r="P1005"/>
      <c r="AA1005" s="22"/>
      <c r="AB1005" s="102"/>
      <c r="AE1005" s="22"/>
      <c r="AF1005" s="22"/>
    </row>
    <row r="1006" spans="7:32" ht="15" customHeight="1">
      <c r="G1006"/>
      <c r="I1006"/>
      <c r="K1006"/>
      <c r="L1006"/>
      <c r="O1006"/>
      <c r="P1006"/>
      <c r="AA1006" s="22"/>
      <c r="AB1006" s="102"/>
      <c r="AE1006" s="22"/>
      <c r="AF1006" s="22"/>
    </row>
    <row r="1007" spans="7:32" ht="15" customHeight="1">
      <c r="G1007"/>
      <c r="I1007"/>
      <c r="K1007"/>
      <c r="L1007"/>
      <c r="O1007"/>
      <c r="P1007"/>
      <c r="AA1007" s="22"/>
      <c r="AB1007" s="102"/>
      <c r="AE1007" s="22"/>
      <c r="AF1007" s="22"/>
    </row>
    <row r="1008" spans="7:32" ht="15" customHeight="1">
      <c r="G1008"/>
      <c r="I1008"/>
      <c r="K1008"/>
      <c r="L1008"/>
      <c r="O1008"/>
      <c r="P1008"/>
      <c r="AA1008" s="22"/>
      <c r="AB1008" s="102"/>
      <c r="AE1008" s="22"/>
      <c r="AF1008" s="22"/>
    </row>
    <row r="1009" spans="7:32" ht="15" customHeight="1">
      <c r="G1009"/>
      <c r="I1009"/>
      <c r="K1009"/>
      <c r="L1009"/>
      <c r="O1009"/>
      <c r="P1009"/>
      <c r="AA1009" s="22"/>
      <c r="AB1009" s="102"/>
      <c r="AE1009" s="22"/>
      <c r="AF1009" s="22"/>
    </row>
    <row r="1010" spans="7:32" ht="15" customHeight="1">
      <c r="G1010"/>
      <c r="I1010"/>
      <c r="K1010"/>
      <c r="L1010"/>
      <c r="O1010"/>
      <c r="P1010"/>
      <c r="AA1010" s="22"/>
      <c r="AB1010" s="102"/>
      <c r="AE1010" s="22"/>
      <c r="AF1010" s="22"/>
    </row>
    <row r="1011" spans="7:32" ht="15" customHeight="1">
      <c r="G1011"/>
      <c r="I1011"/>
      <c r="K1011"/>
      <c r="L1011"/>
      <c r="O1011"/>
      <c r="P1011"/>
      <c r="AA1011" s="22"/>
      <c r="AB1011" s="102"/>
      <c r="AE1011" s="22"/>
      <c r="AF1011" s="22"/>
    </row>
    <row r="1012" spans="7:32" ht="15" customHeight="1">
      <c r="G1012"/>
      <c r="I1012"/>
      <c r="K1012"/>
      <c r="L1012"/>
      <c r="O1012"/>
      <c r="P1012"/>
      <c r="AA1012" s="22"/>
      <c r="AB1012" s="102"/>
      <c r="AE1012" s="22"/>
      <c r="AF1012" s="22"/>
    </row>
    <row r="1013" spans="7:32" ht="15" customHeight="1">
      <c r="G1013"/>
      <c r="I1013"/>
      <c r="K1013"/>
      <c r="L1013"/>
      <c r="O1013"/>
      <c r="P1013"/>
      <c r="AA1013" s="22"/>
      <c r="AB1013" s="102"/>
      <c r="AE1013" s="22"/>
      <c r="AF1013" s="22"/>
    </row>
    <row r="1014" spans="7:32" ht="15" customHeight="1">
      <c r="G1014"/>
      <c r="I1014"/>
      <c r="K1014"/>
      <c r="L1014"/>
      <c r="O1014"/>
      <c r="P1014"/>
      <c r="AA1014" s="22"/>
      <c r="AB1014" s="102"/>
      <c r="AE1014" s="22"/>
      <c r="AF1014" s="22"/>
    </row>
    <row r="1015" spans="7:32" ht="15" customHeight="1">
      <c r="G1015"/>
      <c r="I1015"/>
      <c r="K1015"/>
      <c r="L1015"/>
      <c r="O1015"/>
      <c r="P1015"/>
      <c r="AA1015" s="22"/>
      <c r="AB1015" s="102"/>
      <c r="AE1015" s="22"/>
      <c r="AF1015" s="22"/>
    </row>
    <row r="1016" spans="7:32" ht="15" customHeight="1">
      <c r="G1016"/>
      <c r="I1016"/>
      <c r="K1016"/>
      <c r="L1016"/>
      <c r="O1016"/>
      <c r="P1016"/>
      <c r="AA1016" s="22"/>
      <c r="AB1016" s="102"/>
      <c r="AE1016" s="22"/>
      <c r="AF1016" s="22"/>
    </row>
    <row r="1017" spans="7:32" ht="15" customHeight="1">
      <c r="G1017"/>
      <c r="I1017"/>
      <c r="K1017"/>
      <c r="L1017"/>
      <c r="O1017"/>
      <c r="P1017"/>
      <c r="AA1017" s="22"/>
      <c r="AB1017" s="102"/>
      <c r="AE1017" s="22"/>
      <c r="AF1017" s="22"/>
    </row>
    <row r="1018" spans="7:32" ht="15" customHeight="1">
      <c r="G1018"/>
      <c r="I1018"/>
      <c r="K1018"/>
      <c r="L1018"/>
      <c r="O1018"/>
      <c r="P1018"/>
      <c r="AA1018" s="22"/>
      <c r="AB1018" s="102"/>
      <c r="AE1018" s="22"/>
      <c r="AF1018" s="22"/>
    </row>
    <row r="1019" spans="7:32" ht="15" customHeight="1">
      <c r="G1019"/>
      <c r="I1019"/>
      <c r="K1019"/>
      <c r="L1019"/>
      <c r="O1019"/>
      <c r="P1019"/>
      <c r="AA1019" s="22"/>
      <c r="AB1019" s="102"/>
      <c r="AE1019" s="22"/>
      <c r="AF1019" s="22"/>
    </row>
    <row r="1020" spans="7:32" ht="15" customHeight="1">
      <c r="G1020"/>
      <c r="I1020"/>
      <c r="K1020"/>
      <c r="L1020"/>
      <c r="O1020"/>
      <c r="P1020"/>
      <c r="AA1020" s="22"/>
      <c r="AB1020" s="102"/>
      <c r="AE1020" s="22"/>
      <c r="AF1020" s="22"/>
    </row>
    <row r="1021" spans="7:32" ht="15" customHeight="1">
      <c r="G1021"/>
      <c r="I1021"/>
      <c r="K1021"/>
      <c r="L1021"/>
      <c r="O1021"/>
      <c r="P1021"/>
      <c r="AA1021" s="22"/>
      <c r="AB1021" s="102"/>
      <c r="AE1021" s="22"/>
      <c r="AF1021" s="22"/>
    </row>
    <row r="1022" spans="7:32" ht="15" customHeight="1">
      <c r="G1022"/>
      <c r="I1022"/>
      <c r="K1022"/>
      <c r="L1022"/>
      <c r="O1022"/>
      <c r="P1022"/>
      <c r="AA1022" s="22"/>
      <c r="AB1022" s="102"/>
      <c r="AE1022" s="22"/>
      <c r="AF1022" s="22"/>
    </row>
    <row r="1023" spans="7:32" ht="15" customHeight="1">
      <c r="G1023"/>
      <c r="I1023"/>
      <c r="K1023"/>
      <c r="L1023"/>
      <c r="O1023"/>
      <c r="P1023"/>
      <c r="AA1023" s="22"/>
      <c r="AB1023" s="102"/>
      <c r="AE1023" s="22"/>
      <c r="AF1023" s="22"/>
    </row>
    <row r="1024" spans="7:32" ht="15" customHeight="1">
      <c r="G1024"/>
      <c r="I1024"/>
      <c r="K1024"/>
      <c r="L1024"/>
      <c r="O1024"/>
      <c r="P1024"/>
      <c r="AA1024" s="22"/>
      <c r="AB1024" s="102"/>
      <c r="AE1024" s="22"/>
      <c r="AF1024" s="22"/>
    </row>
    <row r="1025" spans="7:32" ht="15" customHeight="1">
      <c r="G1025"/>
      <c r="I1025"/>
      <c r="K1025"/>
      <c r="L1025"/>
      <c r="O1025"/>
      <c r="P1025"/>
      <c r="AA1025" s="22"/>
      <c r="AB1025" s="102"/>
      <c r="AE1025" s="22"/>
      <c r="AF1025" s="22"/>
    </row>
    <row r="1026" spans="7:32" ht="15" customHeight="1">
      <c r="G1026"/>
      <c r="I1026"/>
      <c r="K1026"/>
      <c r="L1026"/>
      <c r="O1026"/>
      <c r="P1026"/>
      <c r="AA1026" s="22"/>
      <c r="AB1026" s="102"/>
      <c r="AE1026" s="22"/>
      <c r="AF1026" s="22"/>
    </row>
    <row r="1027" spans="7:32" ht="15" customHeight="1">
      <c r="G1027"/>
      <c r="I1027"/>
      <c r="K1027"/>
      <c r="L1027"/>
      <c r="O1027"/>
      <c r="P1027"/>
      <c r="AA1027" s="22"/>
      <c r="AB1027" s="102"/>
      <c r="AE1027" s="22"/>
      <c r="AF1027" s="22"/>
    </row>
    <row r="1028" spans="7:32" ht="15" customHeight="1">
      <c r="G1028"/>
      <c r="I1028"/>
      <c r="K1028"/>
      <c r="L1028"/>
      <c r="O1028"/>
      <c r="P1028"/>
      <c r="AA1028" s="22"/>
      <c r="AB1028" s="102"/>
      <c r="AE1028" s="22"/>
      <c r="AF1028" s="22"/>
    </row>
    <row r="1029" spans="7:32" ht="15" customHeight="1">
      <c r="G1029"/>
      <c r="I1029"/>
      <c r="K1029"/>
      <c r="L1029"/>
      <c r="O1029"/>
      <c r="P1029"/>
      <c r="AA1029" s="22"/>
      <c r="AB1029" s="102"/>
      <c r="AE1029" s="22"/>
      <c r="AF1029" s="22"/>
    </row>
    <row r="1030" spans="7:32" ht="15" customHeight="1">
      <c r="G1030"/>
      <c r="I1030"/>
      <c r="K1030"/>
      <c r="L1030"/>
      <c r="O1030"/>
      <c r="P1030"/>
      <c r="AA1030" s="22"/>
      <c r="AB1030" s="102"/>
      <c r="AE1030" s="22"/>
      <c r="AF1030" s="22"/>
    </row>
    <row r="1031" spans="7:32" ht="15" customHeight="1">
      <c r="G1031"/>
      <c r="I1031"/>
      <c r="K1031"/>
      <c r="L1031"/>
      <c r="O1031"/>
      <c r="P1031"/>
      <c r="AA1031" s="22"/>
      <c r="AB1031" s="102"/>
      <c r="AE1031" s="22"/>
      <c r="AF1031" s="22"/>
    </row>
    <row r="1032" spans="7:32" ht="15" customHeight="1">
      <c r="G1032"/>
      <c r="I1032"/>
      <c r="K1032"/>
      <c r="L1032"/>
      <c r="O1032"/>
      <c r="P1032"/>
      <c r="AA1032" s="22"/>
      <c r="AB1032" s="102"/>
      <c r="AE1032" s="22"/>
      <c r="AF1032" s="22"/>
    </row>
    <row r="1033" spans="7:32" ht="15" customHeight="1">
      <c r="G1033"/>
      <c r="I1033"/>
      <c r="K1033"/>
      <c r="L1033"/>
      <c r="O1033"/>
      <c r="P1033"/>
      <c r="AA1033" s="22"/>
      <c r="AB1033" s="102"/>
      <c r="AE1033" s="22"/>
      <c r="AF1033" s="22"/>
    </row>
    <row r="1034" spans="7:32" ht="15" customHeight="1">
      <c r="G1034"/>
      <c r="I1034"/>
      <c r="K1034"/>
      <c r="L1034"/>
      <c r="O1034"/>
      <c r="P1034"/>
      <c r="AA1034" s="22"/>
      <c r="AB1034" s="102"/>
      <c r="AE1034" s="22"/>
      <c r="AF1034" s="22"/>
    </row>
    <row r="1035" spans="7:32" ht="15" customHeight="1">
      <c r="G1035"/>
      <c r="I1035"/>
      <c r="K1035"/>
      <c r="L1035"/>
      <c r="O1035"/>
      <c r="P1035"/>
      <c r="AA1035" s="22"/>
      <c r="AB1035" s="102"/>
      <c r="AE1035" s="22"/>
      <c r="AF1035" s="22"/>
    </row>
    <row r="1036" spans="7:32" ht="15" customHeight="1">
      <c r="G1036"/>
      <c r="I1036"/>
      <c r="K1036"/>
      <c r="L1036"/>
      <c r="O1036"/>
      <c r="P1036"/>
      <c r="AA1036" s="22"/>
      <c r="AB1036" s="102"/>
      <c r="AE1036" s="22"/>
      <c r="AF1036" s="22"/>
    </row>
    <row r="1037" spans="7:32" ht="15" customHeight="1">
      <c r="G1037"/>
      <c r="I1037"/>
      <c r="K1037"/>
      <c r="L1037"/>
      <c r="O1037"/>
      <c r="P1037"/>
      <c r="AA1037" s="22"/>
      <c r="AB1037" s="102"/>
      <c r="AE1037" s="22"/>
      <c r="AF1037" s="22"/>
    </row>
    <row r="1038" spans="7:32" ht="15" customHeight="1">
      <c r="G1038"/>
      <c r="I1038"/>
      <c r="K1038"/>
      <c r="L1038"/>
      <c r="O1038"/>
      <c r="P1038"/>
      <c r="AA1038" s="22"/>
      <c r="AB1038" s="102"/>
      <c r="AE1038" s="22"/>
      <c r="AF1038" s="22"/>
    </row>
    <row r="1039" spans="7:32" ht="15" customHeight="1">
      <c r="G1039"/>
      <c r="I1039"/>
      <c r="K1039"/>
      <c r="L1039"/>
      <c r="O1039"/>
      <c r="P1039"/>
      <c r="AA1039" s="22"/>
      <c r="AB1039" s="102"/>
      <c r="AE1039" s="22"/>
      <c r="AF1039" s="22"/>
    </row>
    <row r="1040" spans="7:32" ht="15" customHeight="1">
      <c r="G1040"/>
      <c r="I1040"/>
      <c r="K1040"/>
      <c r="L1040"/>
      <c r="O1040"/>
      <c r="P1040"/>
      <c r="AA1040" s="22"/>
      <c r="AB1040" s="102"/>
      <c r="AE1040" s="22"/>
      <c r="AF1040" s="22"/>
    </row>
    <row r="1041" spans="7:32" ht="15" customHeight="1">
      <c r="G1041"/>
      <c r="I1041"/>
      <c r="K1041"/>
      <c r="L1041"/>
      <c r="O1041"/>
      <c r="P1041"/>
      <c r="AA1041" s="22"/>
      <c r="AB1041" s="102"/>
      <c r="AE1041" s="22"/>
      <c r="AF1041" s="22"/>
    </row>
    <row r="1042" spans="7:32" ht="15" customHeight="1">
      <c r="G1042"/>
      <c r="I1042"/>
      <c r="K1042"/>
      <c r="L1042"/>
      <c r="O1042"/>
      <c r="P1042"/>
      <c r="AA1042" s="22"/>
      <c r="AB1042" s="102"/>
      <c r="AE1042" s="22"/>
      <c r="AF1042" s="22"/>
    </row>
    <row r="1043" spans="7:32" ht="15" customHeight="1">
      <c r="G1043"/>
      <c r="I1043"/>
      <c r="K1043"/>
      <c r="L1043"/>
      <c r="O1043"/>
      <c r="P1043"/>
      <c r="AA1043" s="22"/>
      <c r="AB1043" s="102"/>
      <c r="AE1043" s="22"/>
      <c r="AF1043" s="22"/>
    </row>
    <row r="1044" spans="7:32" ht="15" customHeight="1">
      <c r="G1044"/>
      <c r="I1044"/>
      <c r="K1044"/>
      <c r="L1044"/>
      <c r="O1044"/>
      <c r="P1044"/>
      <c r="AA1044" s="22"/>
      <c r="AB1044" s="102"/>
      <c r="AE1044" s="22"/>
      <c r="AF1044" s="22"/>
    </row>
    <row r="1045" spans="7:32" ht="15" customHeight="1">
      <c r="G1045"/>
      <c r="I1045"/>
      <c r="K1045"/>
      <c r="L1045"/>
      <c r="O1045"/>
      <c r="P1045"/>
      <c r="AA1045" s="22"/>
      <c r="AB1045" s="102"/>
      <c r="AE1045" s="22"/>
      <c r="AF1045" s="22"/>
    </row>
    <row r="1046" spans="7:32" ht="15" customHeight="1">
      <c r="G1046"/>
      <c r="I1046"/>
      <c r="K1046"/>
      <c r="L1046"/>
      <c r="O1046"/>
      <c r="P1046"/>
      <c r="AA1046" s="22"/>
      <c r="AB1046" s="102"/>
      <c r="AE1046" s="22"/>
      <c r="AF1046" s="22"/>
    </row>
    <row r="1047" spans="7:32" ht="15" customHeight="1">
      <c r="G1047"/>
      <c r="I1047"/>
      <c r="K1047"/>
      <c r="L1047"/>
      <c r="O1047"/>
      <c r="P1047"/>
      <c r="AA1047" s="22"/>
      <c r="AB1047" s="102"/>
      <c r="AE1047" s="22"/>
      <c r="AF1047" s="22"/>
    </row>
    <row r="1048" spans="7:32" ht="15" customHeight="1">
      <c r="G1048"/>
      <c r="I1048"/>
      <c r="K1048"/>
      <c r="L1048"/>
      <c r="O1048"/>
      <c r="P1048"/>
      <c r="AA1048" s="22"/>
      <c r="AB1048" s="102"/>
      <c r="AE1048" s="22"/>
      <c r="AF1048" s="22"/>
    </row>
    <row r="1049" spans="7:32" ht="15" customHeight="1">
      <c r="G1049"/>
      <c r="I1049"/>
      <c r="K1049"/>
      <c r="L1049"/>
      <c r="O1049"/>
      <c r="P1049"/>
      <c r="AA1049" s="22"/>
      <c r="AB1049" s="102"/>
      <c r="AE1049" s="22"/>
      <c r="AF1049" s="22"/>
    </row>
    <row r="1050" spans="7:32" ht="15" customHeight="1">
      <c r="G1050"/>
      <c r="I1050"/>
      <c r="K1050"/>
      <c r="L1050"/>
      <c r="O1050"/>
      <c r="P1050"/>
      <c r="AA1050" s="22"/>
      <c r="AB1050" s="102"/>
      <c r="AE1050" s="22"/>
      <c r="AF1050" s="22"/>
    </row>
    <row r="1051" spans="7:32" ht="15" customHeight="1">
      <c r="G1051"/>
      <c r="I1051"/>
      <c r="K1051"/>
      <c r="L1051"/>
      <c r="O1051"/>
      <c r="P1051"/>
      <c r="AA1051" s="22"/>
      <c r="AB1051" s="102"/>
      <c r="AE1051" s="22"/>
      <c r="AF1051" s="22"/>
    </row>
    <row r="1052" spans="7:32" ht="15" customHeight="1">
      <c r="G1052"/>
      <c r="I1052"/>
      <c r="K1052"/>
      <c r="L1052"/>
      <c r="O1052"/>
      <c r="P1052"/>
      <c r="AA1052" s="22"/>
      <c r="AB1052" s="102"/>
      <c r="AE1052" s="22"/>
      <c r="AF1052" s="22"/>
    </row>
    <row r="1053" spans="7:32" ht="15" customHeight="1">
      <c r="G1053"/>
      <c r="I1053"/>
      <c r="K1053"/>
      <c r="L1053"/>
      <c r="O1053"/>
      <c r="P1053"/>
      <c r="AA1053" s="22"/>
      <c r="AB1053" s="102"/>
      <c r="AE1053" s="22"/>
      <c r="AF1053" s="22"/>
    </row>
    <row r="1054" spans="7:32" ht="15" customHeight="1">
      <c r="G1054"/>
      <c r="I1054"/>
      <c r="K1054"/>
      <c r="L1054"/>
      <c r="O1054"/>
      <c r="P1054"/>
      <c r="AA1054" s="22"/>
      <c r="AB1054" s="102"/>
      <c r="AE1054" s="22"/>
      <c r="AF1054" s="22"/>
    </row>
    <row r="1055" spans="7:32" ht="15" customHeight="1">
      <c r="G1055"/>
      <c r="I1055"/>
      <c r="K1055"/>
      <c r="L1055"/>
      <c r="O1055"/>
      <c r="P1055"/>
      <c r="AA1055" s="22"/>
      <c r="AB1055" s="102"/>
      <c r="AE1055" s="22"/>
      <c r="AF1055" s="22"/>
    </row>
    <row r="1056" spans="7:32" ht="15" customHeight="1">
      <c r="G1056"/>
      <c r="I1056"/>
      <c r="K1056"/>
      <c r="L1056"/>
      <c r="O1056"/>
      <c r="P1056"/>
      <c r="AA1056" s="22"/>
      <c r="AB1056" s="102"/>
      <c r="AE1056" s="22"/>
      <c r="AF1056" s="22"/>
    </row>
    <row r="1057" spans="7:32" ht="15" customHeight="1">
      <c r="G1057"/>
      <c r="I1057"/>
      <c r="K1057"/>
      <c r="L1057"/>
      <c r="O1057"/>
      <c r="P1057"/>
      <c r="AA1057" s="22"/>
      <c r="AB1057" s="102"/>
      <c r="AE1057" s="22"/>
      <c r="AF1057" s="22"/>
    </row>
    <row r="1058" spans="7:32" ht="15" customHeight="1">
      <c r="G1058"/>
      <c r="I1058"/>
      <c r="K1058"/>
      <c r="L1058"/>
      <c r="O1058"/>
      <c r="P1058"/>
      <c r="AA1058" s="22"/>
      <c r="AB1058" s="102"/>
      <c r="AE1058" s="22"/>
      <c r="AF1058" s="22"/>
    </row>
    <row r="1059" spans="7:32" ht="15" customHeight="1">
      <c r="G1059"/>
      <c r="I1059"/>
      <c r="K1059"/>
      <c r="L1059"/>
      <c r="O1059"/>
      <c r="P1059"/>
      <c r="AA1059" s="22"/>
      <c r="AB1059" s="102"/>
      <c r="AE1059" s="22"/>
      <c r="AF1059" s="22"/>
    </row>
    <row r="1060" spans="7:32" ht="15" customHeight="1">
      <c r="G1060"/>
      <c r="I1060"/>
      <c r="K1060"/>
      <c r="L1060"/>
      <c r="O1060"/>
      <c r="P1060"/>
      <c r="AA1060" s="22"/>
      <c r="AB1060" s="102"/>
      <c r="AE1060" s="22"/>
      <c r="AF1060" s="22"/>
    </row>
    <row r="1061" spans="7:32" ht="15" customHeight="1">
      <c r="G1061"/>
      <c r="I1061"/>
      <c r="K1061"/>
      <c r="L1061"/>
      <c r="O1061"/>
      <c r="P1061"/>
      <c r="AA1061" s="22"/>
      <c r="AB1061" s="102"/>
      <c r="AE1061" s="22"/>
      <c r="AF1061" s="22"/>
    </row>
    <row r="1062" spans="7:32" ht="15" customHeight="1">
      <c r="G1062"/>
      <c r="I1062"/>
      <c r="K1062"/>
      <c r="L1062"/>
      <c r="O1062"/>
      <c r="P1062"/>
      <c r="AA1062" s="22"/>
      <c r="AB1062" s="102"/>
      <c r="AE1062" s="22"/>
      <c r="AF1062" s="22"/>
    </row>
    <row r="1063" spans="7:32" ht="15" customHeight="1">
      <c r="G1063"/>
      <c r="I1063"/>
      <c r="K1063"/>
      <c r="L1063"/>
      <c r="O1063"/>
      <c r="P1063"/>
      <c r="AA1063" s="22"/>
      <c r="AB1063" s="102"/>
      <c r="AE1063" s="22"/>
      <c r="AF1063" s="22"/>
    </row>
    <row r="1064" spans="7:32" ht="15" customHeight="1">
      <c r="G1064"/>
      <c r="I1064"/>
      <c r="K1064"/>
      <c r="L1064"/>
      <c r="O1064"/>
      <c r="P1064"/>
      <c r="AA1064" s="22"/>
      <c r="AB1064" s="102"/>
      <c r="AE1064" s="22"/>
      <c r="AF1064" s="22"/>
    </row>
    <row r="1065" spans="7:32" ht="15" customHeight="1">
      <c r="G1065"/>
      <c r="I1065"/>
      <c r="K1065"/>
      <c r="L1065"/>
      <c r="O1065"/>
      <c r="P1065"/>
      <c r="AA1065" s="22"/>
      <c r="AB1065" s="102"/>
      <c r="AE1065" s="22"/>
      <c r="AF1065" s="22"/>
    </row>
    <row r="1066" spans="7:32" ht="15" customHeight="1">
      <c r="G1066"/>
      <c r="I1066"/>
      <c r="K1066"/>
      <c r="L1066"/>
      <c r="O1066"/>
      <c r="P1066"/>
      <c r="AA1066" s="22"/>
      <c r="AB1066" s="102"/>
      <c r="AE1066" s="22"/>
      <c r="AF1066" s="22"/>
    </row>
    <row r="1067" spans="7:32" ht="15" customHeight="1">
      <c r="G1067"/>
      <c r="I1067"/>
      <c r="K1067"/>
      <c r="L1067"/>
      <c r="O1067"/>
      <c r="P1067"/>
      <c r="AA1067" s="22"/>
      <c r="AB1067" s="102"/>
      <c r="AE1067" s="22"/>
      <c r="AF1067" s="22"/>
    </row>
    <row r="1068" spans="7:32" ht="15" customHeight="1">
      <c r="G1068"/>
      <c r="I1068"/>
      <c r="K1068"/>
      <c r="L1068"/>
      <c r="O1068"/>
      <c r="P1068"/>
      <c r="AA1068" s="22"/>
      <c r="AB1068" s="102"/>
      <c r="AE1068" s="22"/>
      <c r="AF1068" s="22"/>
    </row>
    <row r="1069" spans="7:32" ht="15" customHeight="1">
      <c r="G1069"/>
      <c r="I1069"/>
      <c r="K1069"/>
      <c r="L1069"/>
      <c r="O1069"/>
      <c r="P1069"/>
      <c r="AA1069" s="22"/>
      <c r="AB1069" s="102"/>
      <c r="AE1069" s="22"/>
      <c r="AF1069" s="22"/>
    </row>
    <row r="1070" spans="7:32" ht="15" customHeight="1">
      <c r="G1070"/>
      <c r="I1070"/>
      <c r="K1070"/>
      <c r="L1070"/>
      <c r="O1070"/>
      <c r="P1070"/>
      <c r="AA1070" s="22"/>
      <c r="AB1070" s="102"/>
      <c r="AE1070" s="22"/>
      <c r="AF1070" s="22"/>
    </row>
    <row r="1071" spans="7:32" ht="15" customHeight="1">
      <c r="G1071"/>
      <c r="I1071"/>
      <c r="K1071"/>
      <c r="L1071"/>
      <c r="O1071"/>
      <c r="P1071"/>
      <c r="AA1071" s="22"/>
      <c r="AB1071" s="102"/>
      <c r="AE1071" s="22"/>
      <c r="AF1071" s="22"/>
    </row>
    <row r="1072" spans="7:32" ht="15" customHeight="1">
      <c r="G1072"/>
      <c r="I1072"/>
      <c r="K1072"/>
      <c r="L1072"/>
      <c r="O1072"/>
      <c r="P1072"/>
      <c r="AA1072" s="22"/>
      <c r="AB1072" s="102"/>
      <c r="AE1072" s="22"/>
      <c r="AF1072" s="22"/>
    </row>
    <row r="1073" spans="7:32" ht="15" customHeight="1">
      <c r="G1073"/>
      <c r="I1073"/>
      <c r="K1073"/>
      <c r="L1073"/>
      <c r="O1073"/>
      <c r="P1073"/>
      <c r="AA1073" s="22"/>
      <c r="AB1073" s="102"/>
      <c r="AE1073" s="22"/>
      <c r="AF1073" s="22"/>
    </row>
    <row r="1074" spans="7:32" ht="15" customHeight="1">
      <c r="G1074"/>
      <c r="I1074"/>
      <c r="K1074"/>
      <c r="L1074"/>
      <c r="O1074"/>
      <c r="P1074"/>
      <c r="AA1074" s="22"/>
      <c r="AB1074" s="102"/>
      <c r="AE1074" s="22"/>
      <c r="AF1074" s="22"/>
    </row>
    <row r="1075" spans="7:32" ht="15" customHeight="1">
      <c r="G1075"/>
      <c r="I1075"/>
      <c r="K1075"/>
      <c r="L1075"/>
      <c r="O1075"/>
      <c r="P1075"/>
      <c r="AA1075" s="22"/>
      <c r="AB1075" s="102"/>
      <c r="AE1075" s="22"/>
      <c r="AF1075" s="22"/>
    </row>
    <row r="1076" spans="7:32" ht="15" customHeight="1">
      <c r="G1076"/>
      <c r="I1076"/>
      <c r="K1076"/>
      <c r="L1076"/>
      <c r="O1076"/>
      <c r="P1076"/>
      <c r="AA1076" s="22"/>
      <c r="AB1076" s="102"/>
      <c r="AE1076" s="22"/>
      <c r="AF1076" s="22"/>
    </row>
    <row r="1077" spans="7:32" ht="15" customHeight="1">
      <c r="G1077"/>
      <c r="I1077"/>
      <c r="K1077"/>
      <c r="L1077"/>
      <c r="O1077"/>
      <c r="P1077"/>
      <c r="AA1077" s="22"/>
      <c r="AB1077" s="102"/>
      <c r="AE1077" s="22"/>
      <c r="AF1077" s="22"/>
    </row>
    <row r="1078" spans="7:32" ht="15" customHeight="1">
      <c r="G1078"/>
      <c r="I1078"/>
      <c r="K1078"/>
      <c r="L1078"/>
      <c r="O1078"/>
      <c r="P1078"/>
      <c r="AA1078" s="22"/>
      <c r="AB1078" s="102"/>
      <c r="AE1078" s="22"/>
      <c r="AF1078" s="22"/>
    </row>
    <row r="1079" spans="7:32" ht="15" customHeight="1">
      <c r="G1079"/>
      <c r="I1079"/>
      <c r="K1079"/>
      <c r="L1079"/>
      <c r="O1079"/>
      <c r="P1079"/>
      <c r="AA1079" s="22"/>
      <c r="AB1079" s="102"/>
      <c r="AE1079" s="22"/>
      <c r="AF1079" s="22"/>
    </row>
    <row r="1080" spans="7:32" ht="15" customHeight="1">
      <c r="G1080"/>
      <c r="I1080"/>
      <c r="K1080"/>
      <c r="L1080"/>
      <c r="O1080"/>
      <c r="P1080"/>
      <c r="AA1080" s="22"/>
      <c r="AB1080" s="102"/>
      <c r="AE1080" s="22"/>
      <c r="AF1080" s="22"/>
    </row>
    <row r="1081" spans="7:32" ht="15" customHeight="1">
      <c r="G1081"/>
      <c r="I1081"/>
      <c r="K1081"/>
      <c r="L1081"/>
      <c r="O1081"/>
      <c r="P1081"/>
      <c r="AA1081" s="22"/>
      <c r="AB1081" s="102"/>
      <c r="AE1081" s="22"/>
      <c r="AF1081" s="22"/>
    </row>
    <row r="1082" spans="7:32" ht="15" customHeight="1">
      <c r="G1082"/>
      <c r="I1082"/>
      <c r="K1082"/>
      <c r="L1082"/>
      <c r="O1082"/>
      <c r="P1082"/>
      <c r="AA1082" s="22"/>
      <c r="AB1082" s="102"/>
      <c r="AE1082" s="22"/>
      <c r="AF1082" s="22"/>
    </row>
    <row r="1083" spans="7:32" ht="15" customHeight="1">
      <c r="G1083"/>
      <c r="I1083"/>
      <c r="K1083"/>
      <c r="L1083"/>
      <c r="O1083"/>
      <c r="P1083"/>
      <c r="AA1083" s="22"/>
      <c r="AB1083" s="102"/>
      <c r="AE1083" s="22"/>
      <c r="AF1083" s="22"/>
    </row>
    <row r="1084" spans="7:32" ht="15" customHeight="1">
      <c r="G1084"/>
      <c r="I1084"/>
      <c r="K1084"/>
      <c r="L1084"/>
      <c r="O1084"/>
      <c r="P1084"/>
      <c r="AA1084" s="22"/>
      <c r="AB1084" s="102"/>
      <c r="AE1084" s="22"/>
      <c r="AF1084" s="22"/>
    </row>
    <row r="1085" spans="7:32" ht="15" customHeight="1">
      <c r="G1085"/>
      <c r="I1085"/>
      <c r="K1085"/>
      <c r="L1085"/>
      <c r="O1085"/>
      <c r="P1085"/>
      <c r="AA1085" s="22"/>
      <c r="AB1085" s="102"/>
      <c r="AE1085" s="22"/>
      <c r="AF1085" s="22"/>
    </row>
    <row r="1086" spans="7:32" ht="15" customHeight="1">
      <c r="G1086"/>
      <c r="I1086"/>
      <c r="K1086"/>
      <c r="L1086"/>
      <c r="O1086"/>
      <c r="P1086"/>
      <c r="AA1086" s="22"/>
      <c r="AB1086" s="102"/>
      <c r="AE1086" s="22"/>
      <c r="AF1086" s="22"/>
    </row>
    <row r="1087" spans="7:32" ht="15" customHeight="1">
      <c r="G1087"/>
      <c r="I1087"/>
      <c r="K1087"/>
      <c r="L1087"/>
      <c r="O1087"/>
      <c r="P1087"/>
      <c r="AA1087" s="22"/>
      <c r="AB1087" s="102"/>
      <c r="AE1087" s="22"/>
      <c r="AF1087" s="22"/>
    </row>
    <row r="1088" spans="7:32" ht="15" customHeight="1">
      <c r="G1088"/>
      <c r="I1088"/>
      <c r="K1088"/>
      <c r="L1088"/>
      <c r="O1088"/>
      <c r="P1088"/>
      <c r="AA1088" s="22"/>
      <c r="AB1088" s="102"/>
      <c r="AE1088" s="22"/>
      <c r="AF1088" s="22"/>
    </row>
    <row r="1089" spans="7:32" ht="15" customHeight="1">
      <c r="G1089"/>
      <c r="I1089"/>
      <c r="K1089"/>
      <c r="L1089"/>
      <c r="O1089"/>
      <c r="P1089"/>
      <c r="AA1089" s="22"/>
      <c r="AB1089" s="102"/>
      <c r="AE1089" s="22"/>
      <c r="AF1089" s="22"/>
    </row>
    <row r="1090" spans="7:32" ht="15" customHeight="1">
      <c r="G1090"/>
      <c r="I1090"/>
      <c r="K1090"/>
      <c r="L1090"/>
      <c r="O1090"/>
      <c r="P1090"/>
      <c r="AA1090" s="22"/>
      <c r="AB1090" s="102"/>
      <c r="AE1090" s="22"/>
      <c r="AF1090" s="22"/>
    </row>
    <row r="1091" spans="7:32" ht="15" customHeight="1">
      <c r="G1091"/>
      <c r="I1091"/>
      <c r="K1091"/>
      <c r="L1091"/>
      <c r="O1091"/>
      <c r="P1091"/>
      <c r="AA1091" s="22"/>
      <c r="AB1091" s="102"/>
      <c r="AE1091" s="22"/>
      <c r="AF1091" s="22"/>
    </row>
    <row r="1092" spans="7:32" ht="15" customHeight="1">
      <c r="G1092"/>
      <c r="I1092"/>
      <c r="K1092"/>
      <c r="L1092"/>
      <c r="O1092"/>
      <c r="P1092"/>
      <c r="AA1092" s="22"/>
      <c r="AB1092" s="102"/>
      <c r="AE1092" s="22"/>
      <c r="AF1092" s="22"/>
    </row>
    <row r="1093" spans="7:32" ht="15" customHeight="1">
      <c r="G1093"/>
      <c r="I1093"/>
      <c r="K1093"/>
      <c r="L1093"/>
      <c r="O1093"/>
      <c r="P1093"/>
      <c r="AA1093" s="22"/>
      <c r="AB1093" s="102"/>
      <c r="AE1093" s="22"/>
      <c r="AF1093" s="22"/>
    </row>
    <row r="1094" spans="7:32" ht="15" customHeight="1">
      <c r="G1094"/>
      <c r="I1094"/>
      <c r="K1094"/>
      <c r="L1094"/>
      <c r="O1094"/>
      <c r="P1094"/>
      <c r="AA1094" s="22"/>
      <c r="AB1094" s="102"/>
      <c r="AE1094" s="22"/>
      <c r="AF1094" s="22"/>
    </row>
    <row r="1095" spans="7:32" ht="15" customHeight="1">
      <c r="G1095"/>
      <c r="I1095"/>
      <c r="K1095"/>
      <c r="L1095"/>
      <c r="O1095"/>
      <c r="P1095"/>
      <c r="AA1095" s="22"/>
      <c r="AB1095" s="102"/>
      <c r="AE1095" s="22"/>
      <c r="AF1095" s="22"/>
    </row>
  </sheetData>
  <sheetProtection algorithmName="SHA-512" hashValue="DIGW4q+oVL+UbP6utUvoc8NUv2GaQMFcy1NJYldJm5eUXjyrj3BacRE6rTK7fIuUXZawOoKLGsCoDveK+R/IIw==" saltValue="qJOiC408mKszyejxyGQb7g==" spinCount="100000" sheet="1" objects="1" scenarios="1" formatCells="0" formatColumns="0" formatRows="0"/>
  <mergeCells count="4">
    <mergeCell ref="A2:P2"/>
    <mergeCell ref="Q2:AF2"/>
    <mergeCell ref="M1:N1"/>
    <mergeCell ref="AC1:AD1"/>
  </mergeCells>
  <printOptions horizontalCentered="1"/>
  <pageMargins left="0.2" right="0.2" top="0.5" bottom="0.5" header="0.3" footer="0"/>
  <pageSetup scale="57" fitToWidth="2" fitToHeight="0" orientation="landscape" r:id="rId1"/>
  <colBreaks count="1" manualBreakCount="1">
    <brk id="16" max="205" man="1"/>
  </colBreaks>
  <legacy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fitToPage="1"/>
  </sheetPr>
  <dimension ref="A1:BS1103"/>
  <sheetViews>
    <sheetView topLeftCell="BA1" zoomScaleNormal="100" workbookViewId="0">
      <selection activeCell="BK1" sqref="BK1"/>
    </sheetView>
  </sheetViews>
  <sheetFormatPr defaultColWidth="12.625" defaultRowHeight="14.25"/>
  <cols>
    <col min="1" max="1" width="13.25" style="5" bestFit="1" customWidth="1"/>
    <col min="2" max="2" width="6.875" style="252" customWidth="1"/>
    <col min="3" max="3" width="13.375" style="252" bestFit="1" customWidth="1"/>
    <col min="4" max="4" width="13.25" style="252" bestFit="1" customWidth="1"/>
    <col min="5" max="5" width="7" style="252" customWidth="1"/>
    <col min="6" max="6" width="13.875" style="252" bestFit="1" customWidth="1"/>
    <col min="7" max="7" width="9" style="252" customWidth="1"/>
    <col min="8" max="8" width="10.125" style="253" customWidth="1"/>
    <col min="9" max="9" width="14.25" style="252" bestFit="1" customWidth="1"/>
    <col min="10" max="10" width="10.375" style="254" customWidth="1"/>
    <col min="11" max="11" width="11" style="255" customWidth="1"/>
    <col min="12" max="12" width="9.875" style="255" customWidth="1"/>
    <col min="13" max="13" width="24.75" style="256" bestFit="1" customWidth="1"/>
    <col min="14" max="14" width="24.5" style="256" bestFit="1" customWidth="1"/>
    <col min="15" max="16" width="9.375" customWidth="1"/>
    <col min="17" max="17" width="9.375" style="5" customWidth="1"/>
    <col min="18" max="18" width="9.375" style="376" customWidth="1"/>
    <col min="19" max="20" width="9.375" style="5" customWidth="1"/>
    <col min="21" max="21" width="9.375" style="257" customWidth="1"/>
    <col min="22" max="23" width="9.375" style="376" customWidth="1"/>
    <col min="24" max="24" width="9.375" style="5" customWidth="1"/>
    <col min="25" max="26" width="9.375" style="258" customWidth="1"/>
    <col min="27" max="28" width="9.375" style="5" customWidth="1"/>
    <col min="29" max="30" width="9.375" style="259" customWidth="1"/>
    <col min="31" max="31" width="9.375" style="260" customWidth="1"/>
    <col min="32" max="36" width="9.375" style="5" customWidth="1"/>
    <col min="37" max="38" width="9.375" style="258" customWidth="1"/>
    <col min="39" max="40" width="9.375" style="5" customWidth="1"/>
    <col min="41" max="41" width="16.375" style="259" bestFit="1" customWidth="1"/>
    <col min="42" max="42" width="15.375" style="259" bestFit="1" customWidth="1"/>
    <col min="43" max="43" width="10.5" style="259" bestFit="1" customWidth="1"/>
    <col min="44" max="44" width="11.375" style="259" bestFit="1" customWidth="1"/>
    <col min="45" max="45" width="22.75" style="5" bestFit="1" customWidth="1"/>
    <col min="46" max="46" width="16.25" style="261" bestFit="1" customWidth="1"/>
    <col min="47" max="47" width="21.375" style="261" bestFit="1" customWidth="1"/>
    <col min="48" max="48" width="22.75" style="261" customWidth="1"/>
    <col min="49" max="49" width="16.25" style="261" bestFit="1" customWidth="1"/>
    <col min="50" max="50" width="18.5" style="261" bestFit="1" customWidth="1"/>
    <col min="51" max="51" width="19.5" style="261" bestFit="1" customWidth="1"/>
    <col min="52" max="52" width="22.75" style="262" bestFit="1" customWidth="1"/>
    <col min="53" max="53" width="16.25" style="5" bestFit="1" customWidth="1"/>
    <col min="54" max="54" width="13.25" style="5" bestFit="1" customWidth="1"/>
    <col min="55" max="55" width="19.75" style="5" bestFit="1" customWidth="1"/>
    <col min="56" max="56" width="22.75" style="5" bestFit="1" customWidth="1"/>
    <col min="57" max="57" width="16.25" style="5" bestFit="1" customWidth="1"/>
    <col min="58" max="58" width="18.5" style="5" bestFit="1" customWidth="1"/>
    <col min="59" max="59" width="17.25" style="5" bestFit="1" customWidth="1"/>
    <col min="60" max="60" width="22.75" style="5" bestFit="1" customWidth="1"/>
    <col min="61" max="61" width="16.25" style="263" bestFit="1" customWidth="1"/>
    <col min="62" max="62" width="13.25" style="263" bestFit="1" customWidth="1"/>
    <col min="63" max="63" width="18.25" style="263" bestFit="1" customWidth="1"/>
    <col min="64" max="64" width="23.375" style="263" bestFit="1" customWidth="1"/>
    <col min="65" max="65" width="17.125" style="263" bestFit="1" customWidth="1"/>
    <col min="66" max="66" width="11" style="5" bestFit="1" customWidth="1"/>
    <col min="67" max="67" width="9.625" style="5" bestFit="1" customWidth="1"/>
    <col min="68" max="68" width="10.5" style="263" bestFit="1" customWidth="1"/>
    <col min="69" max="69" width="13.25" style="263" bestFit="1" customWidth="1"/>
    <col min="70" max="70" width="11.125" style="263" bestFit="1" customWidth="1"/>
    <col min="71" max="71" width="11.75" style="264" bestFit="1" customWidth="1"/>
    <col min="72" max="72" width="12.75" style="5" customWidth="1"/>
    <col min="73" max="73" width="25.625" style="5" customWidth="1"/>
    <col min="74" max="74" width="20.25" style="5" customWidth="1"/>
    <col min="75" max="75" width="12" style="5" customWidth="1"/>
    <col min="76" max="76" width="15.75" style="5" customWidth="1"/>
    <col min="77" max="16384" width="12.625" style="5"/>
  </cols>
  <sheetData>
    <row r="1" spans="1:71" s="195" customFormat="1" ht="120.75" thickBot="1">
      <c r="A1" s="177" t="s">
        <v>7</v>
      </c>
      <c r="B1" s="177" t="s">
        <v>8</v>
      </c>
      <c r="C1" s="178" t="s">
        <v>9</v>
      </c>
      <c r="D1" s="178" t="s">
        <v>10</v>
      </c>
      <c r="E1" s="178" t="s">
        <v>13</v>
      </c>
      <c r="F1" s="178" t="s">
        <v>60</v>
      </c>
      <c r="G1" s="178" t="s">
        <v>14</v>
      </c>
      <c r="H1" s="179" t="s">
        <v>61</v>
      </c>
      <c r="I1" s="178" t="s">
        <v>15</v>
      </c>
      <c r="J1" s="180" t="s">
        <v>62</v>
      </c>
      <c r="K1" s="178" t="s">
        <v>63</v>
      </c>
      <c r="L1" s="178" t="s">
        <v>64</v>
      </c>
      <c r="M1" s="178" t="s">
        <v>65</v>
      </c>
      <c r="N1" s="382" t="s">
        <v>66</v>
      </c>
      <c r="O1" s="181" t="s">
        <v>67</v>
      </c>
      <c r="P1" s="184" t="s">
        <v>68</v>
      </c>
      <c r="Q1" s="182" t="s">
        <v>69</v>
      </c>
      <c r="R1" s="183" t="s">
        <v>70</v>
      </c>
      <c r="S1" s="182" t="s">
        <v>71</v>
      </c>
      <c r="T1" s="184" t="s">
        <v>72</v>
      </c>
      <c r="U1" s="184" t="s">
        <v>73</v>
      </c>
      <c r="V1" s="182" t="s">
        <v>74</v>
      </c>
      <c r="W1" s="182" t="s">
        <v>75</v>
      </c>
      <c r="X1" s="185" t="s">
        <v>76</v>
      </c>
      <c r="Y1" s="182" t="s">
        <v>77</v>
      </c>
      <c r="Z1" s="182" t="s">
        <v>78</v>
      </c>
      <c r="AA1" s="186" t="s">
        <v>79</v>
      </c>
      <c r="AB1" s="187" t="s">
        <v>80</v>
      </c>
      <c r="AC1" s="181" t="s">
        <v>81</v>
      </c>
      <c r="AD1" s="182" t="s">
        <v>82</v>
      </c>
      <c r="AE1" s="182" t="s">
        <v>83</v>
      </c>
      <c r="AF1" s="184" t="s">
        <v>84</v>
      </c>
      <c r="AG1" s="184" t="s">
        <v>85</v>
      </c>
      <c r="AH1" s="182" t="s">
        <v>86</v>
      </c>
      <c r="AI1" s="182" t="s">
        <v>87</v>
      </c>
      <c r="AJ1" s="185" t="s">
        <v>88</v>
      </c>
      <c r="AK1" s="182" t="s">
        <v>89</v>
      </c>
      <c r="AL1" s="182" t="s">
        <v>90</v>
      </c>
      <c r="AM1" s="188" t="s">
        <v>91</v>
      </c>
      <c r="AN1" s="189" t="s">
        <v>92</v>
      </c>
      <c r="AO1" s="375" t="s">
        <v>93</v>
      </c>
      <c r="AP1" s="190" t="s">
        <v>94</v>
      </c>
      <c r="AQ1" s="191" t="s">
        <v>95</v>
      </c>
      <c r="AR1" s="191" t="s">
        <v>96</v>
      </c>
      <c r="AS1" s="192" t="s">
        <v>97</v>
      </c>
      <c r="AT1" s="192" t="s">
        <v>98</v>
      </c>
      <c r="AU1" s="192" t="s">
        <v>99</v>
      </c>
      <c r="AV1" s="192" t="s">
        <v>100</v>
      </c>
      <c r="AW1" s="192" t="s">
        <v>101</v>
      </c>
      <c r="AX1" s="192" t="s">
        <v>102</v>
      </c>
      <c r="AY1" s="192" t="s">
        <v>103</v>
      </c>
      <c r="AZ1" s="192" t="s">
        <v>104</v>
      </c>
      <c r="BA1" s="192" t="s">
        <v>105</v>
      </c>
      <c r="BB1" s="192" t="s">
        <v>106</v>
      </c>
      <c r="BC1" s="192" t="s">
        <v>107</v>
      </c>
      <c r="BD1" s="192" t="s">
        <v>108</v>
      </c>
      <c r="BE1" s="192" t="s">
        <v>109</v>
      </c>
      <c r="BF1" s="192" t="s">
        <v>110</v>
      </c>
      <c r="BG1" s="192" t="s">
        <v>111</v>
      </c>
      <c r="BH1" s="192" t="s">
        <v>112</v>
      </c>
      <c r="BI1" s="192" t="s">
        <v>113</v>
      </c>
      <c r="BJ1" s="382" t="s">
        <v>114</v>
      </c>
      <c r="BK1" s="382" t="s">
        <v>115</v>
      </c>
      <c r="BL1" s="178" t="s">
        <v>116</v>
      </c>
      <c r="BM1" s="178" t="s">
        <v>117</v>
      </c>
      <c r="BN1" s="192" t="s">
        <v>118</v>
      </c>
      <c r="BO1" s="192" t="s">
        <v>119</v>
      </c>
      <c r="BP1" s="192" t="s">
        <v>120</v>
      </c>
      <c r="BQ1" s="194" t="s">
        <v>121</v>
      </c>
      <c r="BR1" s="192" t="s">
        <v>122</v>
      </c>
      <c r="BS1" s="193" t="s">
        <v>123</v>
      </c>
    </row>
    <row r="2" spans="1:71">
      <c r="A2" s="196" t="e">
        <f>IF(ISBLANK(#REF!),"",#REF!)</f>
        <v>#REF!</v>
      </c>
      <c r="B2" s="197" t="e">
        <f>IF(ISBLANK(#REF!),"",#REF!)</f>
        <v>#REF!</v>
      </c>
      <c r="C2" s="197" t="e">
        <f>IF(ISBLANK(#REF!),"",#REF!)</f>
        <v>#REF!</v>
      </c>
      <c r="D2" s="197" t="e">
        <f>IF(ISBLANK(#REF!),"",#REF!)</f>
        <v>#REF!</v>
      </c>
      <c r="E2" s="197" t="e">
        <f>IF(ISBLANK(#REF!),"",#REF!)</f>
        <v>#REF!</v>
      </c>
      <c r="F2" s="197" t="e">
        <f>IF(ISBLANK(#REF!),"",#REF!)</f>
        <v>#REF!</v>
      </c>
      <c r="G2" s="197" t="e">
        <f>IF(ISBLANK(#REF!),"",#REF!)</f>
        <v>#REF!</v>
      </c>
      <c r="H2" s="198" t="e">
        <f>IF(ISBLANK(#REF!),"",#REF!)</f>
        <v>#REF!</v>
      </c>
      <c r="I2" s="197" t="e">
        <f>IF(ISBLANK(#REF!),"",#REF!)</f>
        <v>#REF!</v>
      </c>
      <c r="J2" s="197" t="e">
        <f>IF(ISBLANK(#REF!),"",#REF!)</f>
        <v>#REF!</v>
      </c>
      <c r="K2" s="197" t="e">
        <f>IF(ISBLANK(#REF!),"",#REF!)</f>
        <v>#REF!</v>
      </c>
      <c r="L2" s="197" t="e">
        <f>IF(ISBLANK(#REF!),"",#REF!)</f>
        <v>#REF!</v>
      </c>
      <c r="M2" s="199" t="e">
        <f>IF(ISBLANK(#REF!),"",#REF!)</f>
        <v>#REF!</v>
      </c>
      <c r="N2" s="199" t="e">
        <f>IF(ISBLANK(#REF!),"",#REF!)</f>
        <v>#REF!</v>
      </c>
      <c r="O2" s="201" t="str">
        <f>IFERROR(VLOOKUP(_xlfn.CONCAT('Team Roster - Final'!$A2," : ",'Team Roster - Final'!$BM2),'Rate Calculations'!$C$4:$G$1100,5,FALSE),"")</f>
        <v/>
      </c>
      <c r="P2" s="206">
        <f>IF(ISBLANK('Rate Calculations'!$H4),"",'Rate Calculations'!$H4)</f>
        <v>1.7500000000000002E-2</v>
      </c>
      <c r="Q2" s="201" t="str">
        <f>IFERROR($O2*(1+$P2),"")</f>
        <v/>
      </c>
      <c r="R2" s="202">
        <f>IF(ISBLANK('Rate Calculations'!$J4),"",'Rate Calculations'!$J4)</f>
        <v>3.5000000000000003E-2</v>
      </c>
      <c r="S2" s="201" t="str">
        <f>IFERROR($Q2*(1+$R2),"")</f>
        <v/>
      </c>
      <c r="T2" s="206" t="str">
        <f>IFERROR(VLOOKUP(_xlfn.CONCAT('Team Roster - Final'!$A2," : ",'Team Roster - Final'!$BM2),'Rate Calculations'!$C$4:$S$1100,10,FALSE),"")</f>
        <v/>
      </c>
      <c r="U2" s="206" t="str">
        <f>IFERROR(VLOOKUP(_xlfn.CONCAT('Team Roster - Final'!$A2," : ",'Team Roster - Final'!$BM2),'Rate Calculations'!$C$4:$S$1100,11,FALSE),"")</f>
        <v/>
      </c>
      <c r="V2" s="203" t="str">
        <f>IFERROR(($Q2*$T2)+($Q2*$U2)+$Q2,"")</f>
        <v/>
      </c>
      <c r="W2" s="203" t="str">
        <f>IFERROR(($S2*$T2)+($S2*$U2)+$S2,"")</f>
        <v/>
      </c>
      <c r="X2" s="204" t="str">
        <f>IFERROR(VLOOKUP(_xlfn.CONCAT('Team Roster - Final'!$A2," : ",'Team Roster - Final'!$BM2),'Rate Calculations'!$C$4:$S$1100,14,FALSE),"")</f>
        <v/>
      </c>
      <c r="Y2" s="203" t="str">
        <f>IFERROR((IF($T2&gt;156%,($Q2+($Q2*1.56)),(($Q2+($Q2*$T2))))*$X2)+$V2,"")</f>
        <v/>
      </c>
      <c r="Z2" s="203" t="str">
        <f>IFERROR((IF($T2&gt;156%,($S2+($S2*1.56)),(($S2+($S2*$T2))))*$X2)+$W2,"")</f>
        <v/>
      </c>
      <c r="AA2" s="205" t="str">
        <f>IFERROR(IF(#REF!="Yes",$Y2, $Y2+$Q2*0.5),"")</f>
        <v/>
      </c>
      <c r="AB2" s="205" t="str">
        <f>IFERROR(IF(#REF!="Yes",$Z2, $Z2+$S2*0.5),"")</f>
        <v/>
      </c>
      <c r="AC2" s="201" t="str">
        <f>IFERROR(VLOOKUP(_xlfn.CONCAT('Team Roster - Final'!$A2," : ",'Team Roster - Final'!$BM2),'Rate Calculations'!$C$4:$U$1100,19,FALSE),"")</f>
        <v/>
      </c>
      <c r="AD2" s="201" t="str">
        <f>IFERROR($AC2*(1+$P2),"")</f>
        <v/>
      </c>
      <c r="AE2" s="201" t="str">
        <f>IFERROR($AD2*(1+$R2),"")</f>
        <v/>
      </c>
      <c r="AF2" s="206" t="str">
        <f>IFERROR(VLOOKUP(_xlfn.CONCAT('Team Roster - Final'!$A2," : ",'Team Roster - Final'!$BM2),'Rate Calculations'!$C$4:$AB$1100,22,FALSE),"")</f>
        <v/>
      </c>
      <c r="AG2" s="206" t="str">
        <f>IFERROR(VLOOKUP(_xlfn.CONCAT('Team Roster - Final'!$A2," : ",'Team Roster - Final'!$BM2),'Rate Calculations'!$C$4:$AB$1100,23,FALSE),"")</f>
        <v/>
      </c>
      <c r="AH2" s="203" t="str">
        <f>IFERROR(($AD2*$AF2)+($AD2*$AG2)+$AD2,"")</f>
        <v/>
      </c>
      <c r="AI2" s="203" t="str">
        <f>IFERROR(($AE2*$AF2)+($AE2*$AG2)+$AE2,"")</f>
        <v/>
      </c>
      <c r="AJ2" s="204" t="str">
        <f>Table1[[#This Row],[Home Office
Net Fee %]]</f>
        <v/>
      </c>
      <c r="AK2" s="203" t="str">
        <f>IFERROR((IF($AF2&gt;156%,($AD2+($AD2*1.56)),(($AD2+($AD2*$AF2))))*$AJ2)+$AH2,"")</f>
        <v/>
      </c>
      <c r="AL2" s="203" t="str">
        <f>IFERROR((IF($AF2&gt;156%,($AE2+($AE2*1.56)),(($AE2+($AE2*$AF2))))*$AJ2)+$AI2,"")</f>
        <v/>
      </c>
      <c r="AM2" s="198" t="str">
        <f>IFERROR(IF(#REF!="Yes",$AK2,($AK2+$AD2*0.5)),"")</f>
        <v/>
      </c>
      <c r="AN2" s="198" t="str">
        <f>IFERROR(IF(#REF!="Yes",$AL2,($AL2+$AE2*0.5)),"")</f>
        <v/>
      </c>
      <c r="AO2" s="207" t="str">
        <f>IF(ISBLANK('Team Roster Proposed - FBR'!Q3),"",'Team Roster Proposed - FBR'!Q3)</f>
        <v/>
      </c>
      <c r="AP2" s="207" t="e">
        <f>IF(ISBLANK(#REF!),"",#REF!)</f>
        <v>#REF!</v>
      </c>
      <c r="AQ2" s="207" t="e">
        <f>IF(ISBLANK(#REF!),"",#REF!)</f>
        <v>#REF!</v>
      </c>
      <c r="AR2" s="207" t="e">
        <f>IF(ISBLANK(#REF!),"",#REF!)</f>
        <v>#REF!</v>
      </c>
      <c r="AS2" s="208" t="e">
        <f>IF(ISBLANK(#REF!),"",#REF!)</f>
        <v>#REF!</v>
      </c>
      <c r="AT2" s="208" t="e">
        <f>IF(ISBLANK(#REF!),"",#REF!)</f>
        <v>#REF!</v>
      </c>
      <c r="AU2" s="207" t="e">
        <f>IF(ISBLANK(#REF!),"",#REF!)</f>
        <v>#REF!</v>
      </c>
      <c r="AV2" s="208" t="e">
        <f>IF(ISBLANK(#REF!),"",#REF!)</f>
        <v>#REF!</v>
      </c>
      <c r="AW2" s="208" t="e">
        <f>IF(ISBLANK(#REF!),"",#REF!)</f>
        <v>#REF!</v>
      </c>
      <c r="AX2" s="207" t="e">
        <f>IF(ISBLANK(#REF!),"",#REF!)</f>
        <v>#REF!</v>
      </c>
      <c r="AY2" s="207" t="e">
        <f>IF(ISBLANK(#REF!),"",#REF!)</f>
        <v>#REF!</v>
      </c>
      <c r="AZ2" s="208" t="e">
        <f>IF(ISBLANK(#REF!),"",#REF!)</f>
        <v>#REF!</v>
      </c>
      <c r="BA2" s="208" t="e">
        <f>IF(ISBLANK(#REF!),"",#REF!)</f>
        <v>#REF!</v>
      </c>
      <c r="BB2" s="208" t="e">
        <f>IF(ISBLANK(#REF!),"",#REF!)</f>
        <v>#REF!</v>
      </c>
      <c r="BC2" s="208" t="e">
        <f>IF(ISBLANK(#REF!),"",#REF!)</f>
        <v>#REF!</v>
      </c>
      <c r="BD2" s="208" t="e">
        <f>IF(ISBLANK(#REF!),"",#REF!)</f>
        <v>#REF!</v>
      </c>
      <c r="BE2" s="208" t="e">
        <f>IF(ISBLANK(#REF!),"",#REF!)</f>
        <v>#REF!</v>
      </c>
      <c r="BF2" s="208" t="e">
        <f>IF(ISBLANK(#REF!),"",#REF!)</f>
        <v>#REF!</v>
      </c>
      <c r="BG2" s="208" t="e">
        <f>IF(ISBLANK(#REF!),"",#REF!)</f>
        <v>#REF!</v>
      </c>
      <c r="BH2" s="208" t="e">
        <f>IF(ISBLANK(#REF!),"",#REF!)</f>
        <v>#REF!</v>
      </c>
      <c r="BI2" s="208" t="e">
        <f>IF(ISBLANK(#REF!),"",#REF!)</f>
        <v>#REF!</v>
      </c>
      <c r="BJ2" s="208" t="e">
        <f>IF(ISBLANK(#REF!),"",#REF!)</f>
        <v>#REF!</v>
      </c>
      <c r="BK2" s="200" t="e">
        <f>IF(ISBLANK(#REF!),"",#REF!)</f>
        <v>#REF!</v>
      </c>
      <c r="BL2" s="200" t="e">
        <f>IF(ISBLANK(#REF!),"",#REF!)</f>
        <v>#REF!</v>
      </c>
      <c r="BM2" s="200" t="e">
        <f>IF(ISBLANK(#REF!),"",#REF!)</f>
        <v>#REF!</v>
      </c>
      <c r="BN2" s="208" t="e">
        <f>IF(ISBLANK(#REF!),"",#REF!)</f>
        <v>#REF!</v>
      </c>
      <c r="BO2" s="209" t="e">
        <f>IF(ISBLANK(#REF!),"",#REF!)</f>
        <v>#REF!</v>
      </c>
      <c r="BP2" s="210"/>
      <c r="BQ2" s="211"/>
      <c r="BR2" s="210" t="s">
        <v>124</v>
      </c>
      <c r="BS2" s="212"/>
    </row>
    <row r="3" spans="1:71">
      <c r="A3" s="213" t="e">
        <f>IF(ISBLANK(#REF!),"",#REF!)</f>
        <v>#REF!</v>
      </c>
      <c r="B3" s="214" t="e">
        <f>IF(ISBLANK(#REF!),"",#REF!)</f>
        <v>#REF!</v>
      </c>
      <c r="C3" s="214" t="e">
        <f>IF(ISBLANK(#REF!),"",#REF!)</f>
        <v>#REF!</v>
      </c>
      <c r="D3" s="214" t="e">
        <f>IF(ISBLANK(#REF!),"",#REF!)</f>
        <v>#REF!</v>
      </c>
      <c r="E3" s="214" t="e">
        <f>IF(ISBLANK(#REF!),"",#REF!)</f>
        <v>#REF!</v>
      </c>
      <c r="F3" s="214" t="e">
        <f>IF(ISBLANK(#REF!),"",#REF!)</f>
        <v>#REF!</v>
      </c>
      <c r="G3" s="214" t="e">
        <f>IF(ISBLANK(#REF!),"",#REF!)</f>
        <v>#REF!</v>
      </c>
      <c r="H3" s="215" t="e">
        <f>IF(ISBLANK(#REF!),"",#REF!)</f>
        <v>#REF!</v>
      </c>
      <c r="I3" s="214" t="e">
        <f>IF(ISBLANK(#REF!),"",#REF!)</f>
        <v>#REF!</v>
      </c>
      <c r="J3" s="216" t="e">
        <f>IF(ISBLANK(#REF!),"",#REF!)</f>
        <v>#REF!</v>
      </c>
      <c r="K3" s="217" t="e">
        <f>IF(ISBLANK(#REF!),"",#REF!)</f>
        <v>#REF!</v>
      </c>
      <c r="L3" s="217" t="e">
        <f>IF(ISBLANK(#REF!),"",#REF!)</f>
        <v>#REF!</v>
      </c>
      <c r="M3" s="218" t="e">
        <f>IF(ISBLANK(#REF!),"",#REF!)</f>
        <v>#REF!</v>
      </c>
      <c r="N3" s="218" t="e">
        <f>IF(ISBLANK(#REF!),"",#REF!)</f>
        <v>#REF!</v>
      </c>
      <c r="O3" s="220" t="str">
        <f>IFERROR(VLOOKUP(_xlfn.CONCAT('Team Roster - Final'!$A3," : ",'Team Roster - Final'!$BM3),'Rate Calculations'!$C$4:$G$1100,5,FALSE),"")</f>
        <v/>
      </c>
      <c r="P3" s="225">
        <f>IF(ISBLANK('Rate Calculations'!$H5),"",'Rate Calculations'!$H5)</f>
        <v>1.7500000000000002E-2</v>
      </c>
      <c r="Q3" s="220" t="str">
        <f t="shared" ref="Q3:Q66" si="0">IFERROR($O3*(1+$P3),"")</f>
        <v/>
      </c>
      <c r="R3" s="221">
        <f>IF(ISBLANK('Rate Calculations'!$J5),"",'Rate Calculations'!$J5)</f>
        <v>3.5000000000000003E-2</v>
      </c>
      <c r="S3" s="220" t="str">
        <f t="shared" ref="S3:S66" si="1">IFERROR($Q3*(1+$R3),"")</f>
        <v/>
      </c>
      <c r="T3" s="225" t="str">
        <f>IFERROR(VLOOKUP(_xlfn.CONCAT('Team Roster - Final'!$A3," : ",'Team Roster - Final'!$BM3),'Rate Calculations'!$C$4:$S$1100,10,FALSE),"")</f>
        <v/>
      </c>
      <c r="U3" s="225" t="str">
        <f>IFERROR(VLOOKUP(_xlfn.CONCAT('Team Roster - Final'!$A3," : ",'Team Roster - Final'!$BM3),'Rate Calculations'!$C$4:$S$1100,11,FALSE),"")</f>
        <v/>
      </c>
      <c r="V3" s="222" t="str">
        <f t="shared" ref="V3:V66" si="2">IFERROR(($Q3*$T3)+($Q3*$U3)+$Q3,"")</f>
        <v/>
      </c>
      <c r="W3" s="222" t="str">
        <f t="shared" ref="W3:W66" si="3">IFERROR(($S3*$T3)+($S3*$U3)+$S3,"")</f>
        <v/>
      </c>
      <c r="X3" s="223" t="str">
        <f>IFERROR(VLOOKUP(_xlfn.CONCAT('Team Roster - Final'!$A3," : ",'Team Roster - Final'!$BM3),'Rate Calculations'!$C$4:$S$1100,14,FALSE),"")</f>
        <v/>
      </c>
      <c r="Y3" s="222" t="str">
        <f t="shared" ref="Y3:Y66" si="4">IFERROR((IF($T3&gt;156%,($Q3+($Q3*1.56)),(($Q3+($Q3*$T3))))*$X3)+$V3,"")</f>
        <v/>
      </c>
      <c r="Z3" s="222" t="str">
        <f t="shared" ref="Z3:Z66" si="5">IFERROR((IF($T3&gt;156%,($S3+($S3*1.56)),(($S3+($S3*$T3))))*$X3)+$W3,"")</f>
        <v/>
      </c>
      <c r="AA3" s="224" t="str">
        <f>IFERROR(IF(#REF!="Yes",$Y3, $Y3+$Q3*0.5),"")</f>
        <v/>
      </c>
      <c r="AB3" s="224" t="str">
        <f>IFERROR(IF(#REF!="Yes",$Z3, $Z3+$S3*0.5),"")</f>
        <v/>
      </c>
      <c r="AC3" s="220" t="str">
        <f>IFERROR(VLOOKUP(_xlfn.CONCAT('Team Roster - Final'!$A3," : ",'Team Roster - Final'!$BM3),'Rate Calculations'!$C$4:$U$1100,19,FALSE),"")</f>
        <v/>
      </c>
      <c r="AD3" s="220" t="str">
        <f t="shared" ref="AD3:AD66" si="6">IFERROR($AC3*(1+$P3),"")</f>
        <v/>
      </c>
      <c r="AE3" s="220" t="str">
        <f t="shared" ref="AE3:AE66" si="7">IFERROR($AD3*(1+$R3),"")</f>
        <v/>
      </c>
      <c r="AF3" s="225" t="str">
        <f>IFERROR(VLOOKUP(_xlfn.CONCAT('Team Roster - Final'!$A3," : ",'Team Roster - Final'!$BM3),'Rate Calculations'!$C$4:$AB$1100,22,FALSE),"")</f>
        <v/>
      </c>
      <c r="AG3" s="225" t="str">
        <f>IFERROR(VLOOKUP(_xlfn.CONCAT('Team Roster - Final'!$A3," : ",'Team Roster - Final'!$BM3),'Rate Calculations'!$C$4:$AB$1100,23,FALSE),"")</f>
        <v/>
      </c>
      <c r="AH3" s="222" t="str">
        <f t="shared" ref="AH3:AH66" si="8">IFERROR(($AD3*$AF3)+($AD3*$AG3)+$AD3,"")</f>
        <v/>
      </c>
      <c r="AI3" s="222" t="str">
        <f t="shared" ref="AI3:AI66" si="9">IFERROR(($AE3*$AF3)+($AE3*$AG3)+$AE3,"")</f>
        <v/>
      </c>
      <c r="AJ3" s="223" t="str">
        <f>Table1[[#This Row],[Home Office
Net Fee %]]</f>
        <v/>
      </c>
      <c r="AK3" s="222" t="str">
        <f t="shared" ref="AK3:AK66" si="10">IFERROR((IF($AF3&gt;156%,($AD3+($AD3*1.56)),(($AD3+($AD3*$AF3))))*$AJ3)+$AH3,"")</f>
        <v/>
      </c>
      <c r="AL3" s="222" t="str">
        <f t="shared" ref="AL3:AL66" si="11">IFERROR((IF($AF3&gt;156%,($AE3+($AE3*1.56)),(($AE3+($AE3*$AF3))))*$AJ3)+$AI3,"")</f>
        <v/>
      </c>
      <c r="AM3" s="215" t="str">
        <f>IFERROR(IF(#REF!="Yes",$AK3,($AK3+$AD3*0.5)),"")</f>
        <v/>
      </c>
      <c r="AN3" s="215" t="str">
        <f>IFERROR(IF(#REF!="Yes",$AL3,($AL3+$AE3*0.5)),"")</f>
        <v/>
      </c>
      <c r="AO3" s="374" t="str">
        <f>IF(ISBLANK('Team Roster Proposed - FBR'!Q4),"",'Team Roster Proposed - FBR'!Q4)</f>
        <v/>
      </c>
      <c r="AP3" s="226" t="e">
        <f>IF(ISBLANK(#REF!),"",#REF!)</f>
        <v>#REF!</v>
      </c>
      <c r="AQ3" s="226" t="e">
        <f>IF(ISBLANK(#REF!),"",#REF!)</f>
        <v>#REF!</v>
      </c>
      <c r="AR3" s="226" t="e">
        <f>IF(ISBLANK(#REF!),"",#REF!)</f>
        <v>#REF!</v>
      </c>
      <c r="AS3" s="219" t="e">
        <f>IF(ISBLANK(#REF!),"",#REF!)</f>
        <v>#REF!</v>
      </c>
      <c r="AT3" s="219" t="e">
        <f>IF(ISBLANK(#REF!),"",#REF!)</f>
        <v>#REF!</v>
      </c>
      <c r="AU3" s="219" t="e">
        <f>IF(ISBLANK(#REF!),"",#REF!)</f>
        <v>#REF!</v>
      </c>
      <c r="AV3" s="219" t="e">
        <f>IF(ISBLANK(#REF!),"",#REF!)</f>
        <v>#REF!</v>
      </c>
      <c r="AW3" s="219" t="e">
        <f>IF(ISBLANK(#REF!),"",#REF!)</f>
        <v>#REF!</v>
      </c>
      <c r="AX3" s="219" t="e">
        <f>IF(ISBLANK(#REF!),"",#REF!)</f>
        <v>#REF!</v>
      </c>
      <c r="AY3" s="226" t="e">
        <f>IF(ISBLANK(#REF!),"",#REF!)</f>
        <v>#REF!</v>
      </c>
      <c r="AZ3" s="219" t="e">
        <f>IF(ISBLANK(#REF!),"",#REF!)</f>
        <v>#REF!</v>
      </c>
      <c r="BA3" s="219" t="e">
        <f>IF(ISBLANK(#REF!),"",#REF!)</f>
        <v>#REF!</v>
      </c>
      <c r="BB3" s="219" t="e">
        <f>IF(ISBLANK(#REF!),"",#REF!)</f>
        <v>#REF!</v>
      </c>
      <c r="BC3" s="219" t="e">
        <f>IF(ISBLANK(#REF!),"",#REF!)</f>
        <v>#REF!</v>
      </c>
      <c r="BD3" s="219" t="e">
        <f>IF(ISBLANK(#REF!),"",#REF!)</f>
        <v>#REF!</v>
      </c>
      <c r="BE3" s="219" t="e">
        <f>IF(ISBLANK(#REF!),"",#REF!)</f>
        <v>#REF!</v>
      </c>
      <c r="BF3" s="219" t="e">
        <f>IF(ISBLANK(#REF!),"",#REF!)</f>
        <v>#REF!</v>
      </c>
      <c r="BG3" s="219" t="e">
        <f>IF(ISBLANK(#REF!),"",#REF!)</f>
        <v>#REF!</v>
      </c>
      <c r="BH3" s="219" t="e">
        <f>IF(ISBLANK(#REF!),"",#REF!)</f>
        <v>#REF!</v>
      </c>
      <c r="BI3" s="219" t="e">
        <f>IF(ISBLANK(#REF!),"",#REF!)</f>
        <v>#REF!</v>
      </c>
      <c r="BJ3" s="219" t="e">
        <f>IF(ISBLANK(#REF!),"",#REF!)</f>
        <v>#REF!</v>
      </c>
      <c r="BK3" s="219" t="e">
        <f>IF(ISBLANK(#REF!),"",#REF!)</f>
        <v>#REF!</v>
      </c>
      <c r="BL3" s="219" t="e">
        <f>IF(ISBLANK(#REF!),"",#REF!)</f>
        <v>#REF!</v>
      </c>
      <c r="BM3" s="219" t="e">
        <f>IF(ISBLANK(#REF!),"",#REF!)</f>
        <v>#REF!</v>
      </c>
      <c r="BN3" s="219" t="e">
        <f>IF(ISBLANK(#REF!),"",#REF!)</f>
        <v>#REF!</v>
      </c>
      <c r="BO3" s="227" t="e">
        <f t="shared" ref="BO3:BO66" si="12">IF($A3="","",$BO$2)</f>
        <v>#REF!</v>
      </c>
      <c r="BP3" s="228" t="str">
        <f>IF(ISBLANK($BP$2),"",$BP$2)</f>
        <v/>
      </c>
      <c r="BQ3" s="229" t="str">
        <f t="shared" ref="BQ3:BQ65" si="13">IF(ISBLANK($BQ$2),"",$BQ$2)</f>
        <v/>
      </c>
      <c r="BR3" s="228" t="e">
        <f t="shared" ref="BR3:BR66" si="14">IF($A3="","",$BR$2)</f>
        <v>#REF!</v>
      </c>
      <c r="BS3" s="230" t="e">
        <f t="shared" ref="BS3:BS66" si="15">IF($A3="","",$BS$2)</f>
        <v>#REF!</v>
      </c>
    </row>
    <row r="4" spans="1:71">
      <c r="A4" s="213" t="e">
        <f>IF(ISBLANK(#REF!),"",#REF!)</f>
        <v>#REF!</v>
      </c>
      <c r="B4" s="214" t="e">
        <f>IF(ISBLANK(#REF!),"",#REF!)</f>
        <v>#REF!</v>
      </c>
      <c r="C4" s="214" t="e">
        <f>IF(ISBLANK(#REF!),"",#REF!)</f>
        <v>#REF!</v>
      </c>
      <c r="D4" s="214" t="e">
        <f>IF(ISBLANK(#REF!),"",#REF!)</f>
        <v>#REF!</v>
      </c>
      <c r="E4" s="214" t="e">
        <f>IF(ISBLANK(#REF!),"",#REF!)</f>
        <v>#REF!</v>
      </c>
      <c r="F4" s="214" t="e">
        <f>IF(ISBLANK(#REF!),"",#REF!)</f>
        <v>#REF!</v>
      </c>
      <c r="G4" s="214" t="e">
        <f>IF(ISBLANK(#REF!),"",#REF!)</f>
        <v>#REF!</v>
      </c>
      <c r="H4" s="215" t="e">
        <f>IF(ISBLANK(#REF!),"",#REF!)</f>
        <v>#REF!</v>
      </c>
      <c r="I4" s="214" t="e">
        <f>IF(ISBLANK(#REF!),"",#REF!)</f>
        <v>#REF!</v>
      </c>
      <c r="J4" s="216" t="e">
        <f>IF(ISBLANK(#REF!),"",#REF!)</f>
        <v>#REF!</v>
      </c>
      <c r="K4" s="217" t="e">
        <f>IF(ISBLANK(#REF!),"",#REF!)</f>
        <v>#REF!</v>
      </c>
      <c r="L4" s="217" t="e">
        <f>IF(ISBLANK(#REF!),"",#REF!)</f>
        <v>#REF!</v>
      </c>
      <c r="M4" s="218" t="e">
        <f>IF(ISBLANK(#REF!),"",#REF!)</f>
        <v>#REF!</v>
      </c>
      <c r="N4" s="218" t="e">
        <f>IF(ISBLANK(#REF!),"",#REF!)</f>
        <v>#REF!</v>
      </c>
      <c r="O4" s="220" t="str">
        <f>IFERROR(VLOOKUP(_xlfn.CONCAT('Team Roster - Final'!$A4," : ",'Team Roster - Final'!$BM4),'Rate Calculations'!$C$4:$G$1100,5,FALSE),"")</f>
        <v/>
      </c>
      <c r="P4" s="225">
        <f>IF(ISBLANK('Rate Calculations'!$H6),"",'Rate Calculations'!$H6)</f>
        <v>1.7500000000000002E-2</v>
      </c>
      <c r="Q4" s="220" t="str">
        <f t="shared" si="0"/>
        <v/>
      </c>
      <c r="R4" s="221">
        <f>IF(ISBLANK('Rate Calculations'!$J6),"",'Rate Calculations'!$J6)</f>
        <v>3.5000000000000003E-2</v>
      </c>
      <c r="S4" s="220" t="str">
        <f t="shared" si="1"/>
        <v/>
      </c>
      <c r="T4" s="225" t="str">
        <f>IFERROR(VLOOKUP(_xlfn.CONCAT('Team Roster - Final'!$A4," : ",'Team Roster - Final'!$BM4),'Rate Calculations'!$C$4:$S$1100,10,FALSE),"")</f>
        <v/>
      </c>
      <c r="U4" s="225" t="str">
        <f>IFERROR(VLOOKUP(_xlfn.CONCAT('Team Roster - Final'!$A4," : ",'Team Roster - Final'!$BM4),'Rate Calculations'!$C$4:$S$1100,11,FALSE),"")</f>
        <v/>
      </c>
      <c r="V4" s="222" t="str">
        <f t="shared" si="2"/>
        <v/>
      </c>
      <c r="W4" s="222" t="str">
        <f t="shared" si="3"/>
        <v/>
      </c>
      <c r="X4" s="223" t="str">
        <f>IFERROR(VLOOKUP(_xlfn.CONCAT('Team Roster - Final'!$A4," : ",'Team Roster - Final'!$BM4),'Rate Calculations'!$C$4:$S$1100,14,FALSE),"")</f>
        <v/>
      </c>
      <c r="Y4" s="222" t="str">
        <f t="shared" si="4"/>
        <v/>
      </c>
      <c r="Z4" s="222" t="str">
        <f t="shared" si="5"/>
        <v/>
      </c>
      <c r="AA4" s="224" t="str">
        <f>IFERROR(IF(#REF!="Yes",$Y4, $Y4+$Q4*0.5),"")</f>
        <v/>
      </c>
      <c r="AB4" s="224" t="str">
        <f>IFERROR(IF(#REF!="Yes",$Z4, $Z4+$S4*0.5),"")</f>
        <v/>
      </c>
      <c r="AC4" s="220" t="str">
        <f>IFERROR(VLOOKUP(_xlfn.CONCAT('Team Roster - Final'!$A4," : ",'Team Roster - Final'!$BM4),'Rate Calculations'!$C$4:$U$1100,19,FALSE),"")</f>
        <v/>
      </c>
      <c r="AD4" s="220" t="str">
        <f t="shared" si="6"/>
        <v/>
      </c>
      <c r="AE4" s="220" t="str">
        <f t="shared" si="7"/>
        <v/>
      </c>
      <c r="AF4" s="225" t="str">
        <f>IFERROR(VLOOKUP(_xlfn.CONCAT('Team Roster - Final'!$A4," : ",'Team Roster - Final'!$BM4),'Rate Calculations'!$C$4:$AB$1100,22,FALSE),"")</f>
        <v/>
      </c>
      <c r="AG4" s="225" t="str">
        <f>IFERROR(VLOOKUP(_xlfn.CONCAT('Team Roster - Final'!$A4," : ",'Team Roster - Final'!$BM4),'Rate Calculations'!$C$4:$AB$1100,23,FALSE),"")</f>
        <v/>
      </c>
      <c r="AH4" s="222" t="str">
        <f t="shared" si="8"/>
        <v/>
      </c>
      <c r="AI4" s="222" t="str">
        <f t="shared" si="9"/>
        <v/>
      </c>
      <c r="AJ4" s="223" t="str">
        <f>Table1[[#This Row],[Home Office
Net Fee %]]</f>
        <v/>
      </c>
      <c r="AK4" s="222" t="str">
        <f t="shared" si="10"/>
        <v/>
      </c>
      <c r="AL4" s="222" t="str">
        <f t="shared" si="11"/>
        <v/>
      </c>
      <c r="AM4" s="215" t="str">
        <f>IFERROR(IF(#REF!="Yes",$AK4,($AK4+$AD4*0.5)),"")</f>
        <v/>
      </c>
      <c r="AN4" s="215" t="str">
        <f>IFERROR(IF(#REF!="Yes",$AL4,($AL4+$AE4*0.5)),"")</f>
        <v/>
      </c>
      <c r="AO4" s="374" t="str">
        <f>IF(ISBLANK('Team Roster Proposed - FBR'!Q5),"",'Team Roster Proposed - FBR'!Q5)</f>
        <v/>
      </c>
      <c r="AP4" s="226" t="e">
        <f>IF(ISBLANK(#REF!),"",#REF!)</f>
        <v>#REF!</v>
      </c>
      <c r="AQ4" s="226" t="e">
        <f>IF(ISBLANK(#REF!),"",#REF!)</f>
        <v>#REF!</v>
      </c>
      <c r="AR4" s="226" t="e">
        <f>IF(ISBLANK(#REF!),"",#REF!)</f>
        <v>#REF!</v>
      </c>
      <c r="AS4" s="219" t="e">
        <f>IF(ISBLANK(#REF!),"",#REF!)</f>
        <v>#REF!</v>
      </c>
      <c r="AT4" s="219" t="e">
        <f>IF(ISBLANK(#REF!),"",#REF!)</f>
        <v>#REF!</v>
      </c>
      <c r="AU4" s="219" t="e">
        <f>IF(ISBLANK(#REF!),"",#REF!)</f>
        <v>#REF!</v>
      </c>
      <c r="AV4" s="219" t="e">
        <f>IF(ISBLANK(#REF!),"",#REF!)</f>
        <v>#REF!</v>
      </c>
      <c r="AW4" s="219" t="e">
        <f>IF(ISBLANK(#REF!),"",#REF!)</f>
        <v>#REF!</v>
      </c>
      <c r="AX4" s="219" t="e">
        <f>IF(ISBLANK(#REF!),"",#REF!)</f>
        <v>#REF!</v>
      </c>
      <c r="AY4" s="226" t="e">
        <f>IF(ISBLANK(#REF!),"",#REF!)</f>
        <v>#REF!</v>
      </c>
      <c r="AZ4" s="219" t="e">
        <f>IF(ISBLANK(#REF!),"",#REF!)</f>
        <v>#REF!</v>
      </c>
      <c r="BA4" s="219" t="e">
        <f>IF(ISBLANK(#REF!),"",#REF!)</f>
        <v>#REF!</v>
      </c>
      <c r="BB4" s="219" t="e">
        <f>IF(ISBLANK(#REF!),"",#REF!)</f>
        <v>#REF!</v>
      </c>
      <c r="BC4" s="219" t="e">
        <f>IF(ISBLANK(#REF!),"",#REF!)</f>
        <v>#REF!</v>
      </c>
      <c r="BD4" s="219" t="e">
        <f>IF(ISBLANK(#REF!),"",#REF!)</f>
        <v>#REF!</v>
      </c>
      <c r="BE4" s="219" t="e">
        <f>IF(ISBLANK(#REF!),"",#REF!)</f>
        <v>#REF!</v>
      </c>
      <c r="BF4" s="219" t="e">
        <f>IF(ISBLANK(#REF!),"",#REF!)</f>
        <v>#REF!</v>
      </c>
      <c r="BG4" s="219" t="e">
        <f>IF(ISBLANK(#REF!),"",#REF!)</f>
        <v>#REF!</v>
      </c>
      <c r="BH4" s="219" t="e">
        <f>IF(ISBLANK(#REF!),"",#REF!)</f>
        <v>#REF!</v>
      </c>
      <c r="BI4" s="219" t="e">
        <f>IF(ISBLANK(#REF!),"",#REF!)</f>
        <v>#REF!</v>
      </c>
      <c r="BJ4" s="219" t="e">
        <f>IF(ISBLANK(#REF!),"",#REF!)</f>
        <v>#REF!</v>
      </c>
      <c r="BK4" s="219" t="e">
        <f>IF(ISBLANK(#REF!),"",#REF!)</f>
        <v>#REF!</v>
      </c>
      <c r="BL4" s="219" t="e">
        <f>IF(ISBLANK(#REF!),"",#REF!)</f>
        <v>#REF!</v>
      </c>
      <c r="BM4" s="219" t="e">
        <f>IF(ISBLANK(#REF!),"",#REF!)</f>
        <v>#REF!</v>
      </c>
      <c r="BN4" s="219" t="e">
        <f>IF(ISBLANK(#REF!),"",#REF!)</f>
        <v>#REF!</v>
      </c>
      <c r="BO4" s="227" t="e">
        <f t="shared" si="12"/>
        <v>#REF!</v>
      </c>
      <c r="BP4" s="228" t="str">
        <f t="shared" ref="BP4:BP67" si="16">IF(ISBLANK($BP$2),"",$BP$2)</f>
        <v/>
      </c>
      <c r="BQ4" s="229" t="str">
        <f t="shared" si="13"/>
        <v/>
      </c>
      <c r="BR4" s="228" t="e">
        <f t="shared" si="14"/>
        <v>#REF!</v>
      </c>
      <c r="BS4" s="230" t="e">
        <f t="shared" si="15"/>
        <v>#REF!</v>
      </c>
    </row>
    <row r="5" spans="1:71">
      <c r="A5" s="213" t="e">
        <f>IF(ISBLANK(#REF!),"",#REF!)</f>
        <v>#REF!</v>
      </c>
      <c r="B5" s="214" t="e">
        <f>IF(ISBLANK(#REF!),"",#REF!)</f>
        <v>#REF!</v>
      </c>
      <c r="C5" s="214" t="e">
        <f>IF(ISBLANK(#REF!),"",#REF!)</f>
        <v>#REF!</v>
      </c>
      <c r="D5" s="214" t="e">
        <f>IF(ISBLANK(#REF!),"",#REF!)</f>
        <v>#REF!</v>
      </c>
      <c r="E5" s="214" t="e">
        <f>IF(ISBLANK(#REF!),"",#REF!)</f>
        <v>#REF!</v>
      </c>
      <c r="F5" s="214" t="e">
        <f>IF(ISBLANK(#REF!),"",#REF!)</f>
        <v>#REF!</v>
      </c>
      <c r="G5" s="214" t="e">
        <f>IF(ISBLANK(#REF!),"",#REF!)</f>
        <v>#REF!</v>
      </c>
      <c r="H5" s="215" t="e">
        <f>IF(ISBLANK(#REF!),"",#REF!)</f>
        <v>#REF!</v>
      </c>
      <c r="I5" s="214" t="e">
        <f>IF(ISBLANK(#REF!),"",#REF!)</f>
        <v>#REF!</v>
      </c>
      <c r="J5" s="216" t="e">
        <f>IF(ISBLANK(#REF!),"",#REF!)</f>
        <v>#REF!</v>
      </c>
      <c r="K5" s="217" t="e">
        <f>IF(ISBLANK(#REF!),"",#REF!)</f>
        <v>#REF!</v>
      </c>
      <c r="L5" s="217" t="e">
        <f>IF(ISBLANK(#REF!),"",#REF!)</f>
        <v>#REF!</v>
      </c>
      <c r="M5" s="218" t="e">
        <f>IF(ISBLANK(#REF!),"",#REF!)</f>
        <v>#REF!</v>
      </c>
      <c r="N5" s="218" t="e">
        <f>IF(ISBLANK(#REF!),"",#REF!)</f>
        <v>#REF!</v>
      </c>
      <c r="O5" s="220" t="str">
        <f>IFERROR(VLOOKUP(_xlfn.CONCAT('Team Roster - Final'!$A5," : ",'Team Roster - Final'!$BM5),'Rate Calculations'!$C$4:$G$1100,5,FALSE),"")</f>
        <v/>
      </c>
      <c r="P5" s="225">
        <f>IF(ISBLANK('Rate Calculations'!$H7),"",'Rate Calculations'!$H7)</f>
        <v>1.7500000000000002E-2</v>
      </c>
      <c r="Q5" s="220" t="str">
        <f t="shared" si="0"/>
        <v/>
      </c>
      <c r="R5" s="221">
        <f>IF(ISBLANK('Rate Calculations'!$J7),"",'Rate Calculations'!$J7)</f>
        <v>3.5000000000000003E-2</v>
      </c>
      <c r="S5" s="220" t="str">
        <f t="shared" si="1"/>
        <v/>
      </c>
      <c r="T5" s="225" t="str">
        <f>IFERROR(VLOOKUP(_xlfn.CONCAT('Team Roster - Final'!$A5," : ",'Team Roster - Final'!$BM5),'Rate Calculations'!$C$4:$S$1100,10,FALSE),"")</f>
        <v/>
      </c>
      <c r="U5" s="225" t="str">
        <f>IFERROR(VLOOKUP(_xlfn.CONCAT('Team Roster - Final'!$A5," : ",'Team Roster - Final'!$BM5),'Rate Calculations'!$C$4:$S$1100,11,FALSE),"")</f>
        <v/>
      </c>
      <c r="V5" s="222" t="str">
        <f t="shared" si="2"/>
        <v/>
      </c>
      <c r="W5" s="222" t="str">
        <f t="shared" si="3"/>
        <v/>
      </c>
      <c r="X5" s="223" t="str">
        <f>IFERROR(VLOOKUP(_xlfn.CONCAT('Team Roster - Final'!$A5," : ",'Team Roster - Final'!$BM5),'Rate Calculations'!$C$4:$S$1100,14,FALSE),"")</f>
        <v/>
      </c>
      <c r="Y5" s="222" t="str">
        <f t="shared" si="4"/>
        <v/>
      </c>
      <c r="Z5" s="222" t="str">
        <f t="shared" si="5"/>
        <v/>
      </c>
      <c r="AA5" s="224" t="str">
        <f>IFERROR(IF(#REF!="Yes",$Y5, $Y5+$Q5*0.5),"")</f>
        <v/>
      </c>
      <c r="AB5" s="224" t="str">
        <f>IFERROR(IF(#REF!="Yes",$Z5, $Z5+$S5*0.5),"")</f>
        <v/>
      </c>
      <c r="AC5" s="220" t="str">
        <f>IFERROR(VLOOKUP(_xlfn.CONCAT('Team Roster - Final'!$A5," : ",'Team Roster - Final'!$BM5),'Rate Calculations'!$C$4:$U$1100,19,FALSE),"")</f>
        <v/>
      </c>
      <c r="AD5" s="220" t="str">
        <f t="shared" si="6"/>
        <v/>
      </c>
      <c r="AE5" s="220" t="str">
        <f t="shared" si="7"/>
        <v/>
      </c>
      <c r="AF5" s="225" t="str">
        <f>IFERROR(VLOOKUP(_xlfn.CONCAT('Team Roster - Final'!$A5," : ",'Team Roster - Final'!$BM5),'Rate Calculations'!$C$4:$AB$1100,22,FALSE),"")</f>
        <v/>
      </c>
      <c r="AG5" s="225" t="str">
        <f>IFERROR(VLOOKUP(_xlfn.CONCAT('Team Roster - Final'!$A5," : ",'Team Roster - Final'!$BM5),'Rate Calculations'!$C$4:$AB$1100,23,FALSE),"")</f>
        <v/>
      </c>
      <c r="AH5" s="222" t="str">
        <f t="shared" si="8"/>
        <v/>
      </c>
      <c r="AI5" s="222" t="str">
        <f t="shared" si="9"/>
        <v/>
      </c>
      <c r="AJ5" s="223" t="str">
        <f>Table1[[#This Row],[Home Office
Net Fee %]]</f>
        <v/>
      </c>
      <c r="AK5" s="222" t="str">
        <f t="shared" si="10"/>
        <v/>
      </c>
      <c r="AL5" s="222" t="str">
        <f t="shared" si="11"/>
        <v/>
      </c>
      <c r="AM5" s="215" t="str">
        <f>IFERROR(IF(#REF!="Yes",$AK5,($AK5+$AD5*0.5)),"")</f>
        <v/>
      </c>
      <c r="AN5" s="215" t="str">
        <f>IFERROR(IF(#REF!="Yes",$AL5,($AL5+$AE5*0.5)),"")</f>
        <v/>
      </c>
      <c r="AO5" s="374" t="str">
        <f>IF(ISBLANK('Team Roster Proposed - FBR'!Q6),"",'Team Roster Proposed - FBR'!Q6)</f>
        <v/>
      </c>
      <c r="AP5" s="226" t="e">
        <f>IF(ISBLANK(#REF!),"",#REF!)</f>
        <v>#REF!</v>
      </c>
      <c r="AQ5" s="226" t="e">
        <f>IF(ISBLANK(#REF!),"",#REF!)</f>
        <v>#REF!</v>
      </c>
      <c r="AR5" s="226" t="e">
        <f>IF(ISBLANK(#REF!),"",#REF!)</f>
        <v>#REF!</v>
      </c>
      <c r="AS5" s="219" t="e">
        <f>IF(ISBLANK(#REF!),"",#REF!)</f>
        <v>#REF!</v>
      </c>
      <c r="AT5" s="219" t="e">
        <f>IF(ISBLANK(#REF!),"",#REF!)</f>
        <v>#REF!</v>
      </c>
      <c r="AU5" s="219" t="e">
        <f>IF(ISBLANK(#REF!),"",#REF!)</f>
        <v>#REF!</v>
      </c>
      <c r="AV5" s="219" t="e">
        <f>IF(ISBLANK(#REF!),"",#REF!)</f>
        <v>#REF!</v>
      </c>
      <c r="AW5" s="219" t="e">
        <f>IF(ISBLANK(#REF!),"",#REF!)</f>
        <v>#REF!</v>
      </c>
      <c r="AX5" s="219" t="e">
        <f>IF(ISBLANK(#REF!),"",#REF!)</f>
        <v>#REF!</v>
      </c>
      <c r="AY5" s="226" t="e">
        <f>IF(ISBLANK(#REF!),"",#REF!)</f>
        <v>#REF!</v>
      </c>
      <c r="AZ5" s="219" t="e">
        <f>IF(ISBLANK(#REF!),"",#REF!)</f>
        <v>#REF!</v>
      </c>
      <c r="BA5" s="219" t="e">
        <f>IF(ISBLANK(#REF!),"",#REF!)</f>
        <v>#REF!</v>
      </c>
      <c r="BB5" s="219" t="e">
        <f>IF(ISBLANK(#REF!),"",#REF!)</f>
        <v>#REF!</v>
      </c>
      <c r="BC5" s="219" t="e">
        <f>IF(ISBLANK(#REF!),"",#REF!)</f>
        <v>#REF!</v>
      </c>
      <c r="BD5" s="219" t="e">
        <f>IF(ISBLANK(#REF!),"",#REF!)</f>
        <v>#REF!</v>
      </c>
      <c r="BE5" s="219" t="e">
        <f>IF(ISBLANK(#REF!),"",#REF!)</f>
        <v>#REF!</v>
      </c>
      <c r="BF5" s="219" t="e">
        <f>IF(ISBLANK(#REF!),"",#REF!)</f>
        <v>#REF!</v>
      </c>
      <c r="BG5" s="219" t="e">
        <f>IF(ISBLANK(#REF!),"",#REF!)</f>
        <v>#REF!</v>
      </c>
      <c r="BH5" s="219" t="e">
        <f>IF(ISBLANK(#REF!),"",#REF!)</f>
        <v>#REF!</v>
      </c>
      <c r="BI5" s="219" t="e">
        <f>IF(ISBLANK(#REF!),"",#REF!)</f>
        <v>#REF!</v>
      </c>
      <c r="BJ5" s="219" t="e">
        <f>IF(ISBLANK(#REF!),"",#REF!)</f>
        <v>#REF!</v>
      </c>
      <c r="BK5" s="219" t="e">
        <f>IF(ISBLANK(#REF!),"",#REF!)</f>
        <v>#REF!</v>
      </c>
      <c r="BL5" s="219" t="e">
        <f>IF(ISBLANK(#REF!),"",#REF!)</f>
        <v>#REF!</v>
      </c>
      <c r="BM5" s="219" t="e">
        <f>IF(ISBLANK(#REF!),"",#REF!)</f>
        <v>#REF!</v>
      </c>
      <c r="BN5" s="219" t="e">
        <f>IF(ISBLANK(#REF!),"",#REF!)</f>
        <v>#REF!</v>
      </c>
      <c r="BO5" s="227" t="e">
        <f t="shared" si="12"/>
        <v>#REF!</v>
      </c>
      <c r="BP5" s="228" t="str">
        <f t="shared" si="16"/>
        <v/>
      </c>
      <c r="BQ5" s="229" t="str">
        <f t="shared" si="13"/>
        <v/>
      </c>
      <c r="BR5" s="228" t="e">
        <f t="shared" si="14"/>
        <v>#REF!</v>
      </c>
      <c r="BS5" s="230" t="e">
        <f t="shared" si="15"/>
        <v>#REF!</v>
      </c>
    </row>
    <row r="6" spans="1:71">
      <c r="A6" s="213" t="e">
        <f>IF(ISBLANK(#REF!),"",#REF!)</f>
        <v>#REF!</v>
      </c>
      <c r="B6" s="214" t="e">
        <f>IF(ISBLANK(#REF!),"",#REF!)</f>
        <v>#REF!</v>
      </c>
      <c r="C6" s="214" t="e">
        <f>IF(ISBLANK(#REF!),"",#REF!)</f>
        <v>#REF!</v>
      </c>
      <c r="D6" s="214" t="e">
        <f>IF(ISBLANK(#REF!),"",#REF!)</f>
        <v>#REF!</v>
      </c>
      <c r="E6" s="214" t="e">
        <f>IF(ISBLANK(#REF!),"",#REF!)</f>
        <v>#REF!</v>
      </c>
      <c r="F6" s="214" t="e">
        <f>IF(ISBLANK(#REF!),"",#REF!)</f>
        <v>#REF!</v>
      </c>
      <c r="G6" s="214" t="e">
        <f>IF(ISBLANK(#REF!),"",#REF!)</f>
        <v>#REF!</v>
      </c>
      <c r="H6" s="215" t="e">
        <f>IF(ISBLANK(#REF!),"",#REF!)</f>
        <v>#REF!</v>
      </c>
      <c r="I6" s="214" t="e">
        <f>IF(ISBLANK(#REF!),"",#REF!)</f>
        <v>#REF!</v>
      </c>
      <c r="J6" s="216" t="e">
        <f>IF(ISBLANK(#REF!),"",#REF!)</f>
        <v>#REF!</v>
      </c>
      <c r="K6" s="217" t="e">
        <f>IF(ISBLANK(#REF!),"",#REF!)</f>
        <v>#REF!</v>
      </c>
      <c r="L6" s="217" t="e">
        <f>IF(ISBLANK(#REF!),"",#REF!)</f>
        <v>#REF!</v>
      </c>
      <c r="M6" s="218" t="e">
        <f>IF(ISBLANK(#REF!),"",#REF!)</f>
        <v>#REF!</v>
      </c>
      <c r="N6" s="218" t="e">
        <f>IF(ISBLANK(#REF!),"",#REF!)</f>
        <v>#REF!</v>
      </c>
      <c r="O6" s="220" t="str">
        <f>IFERROR(VLOOKUP(_xlfn.CONCAT('Team Roster - Final'!$A6," : ",'Team Roster - Final'!$BM6),'Rate Calculations'!$C$4:$G$1100,5,FALSE),"")</f>
        <v/>
      </c>
      <c r="P6" s="225">
        <f>IF(ISBLANK('Rate Calculations'!$H8),"",'Rate Calculations'!$H8)</f>
        <v>1.7500000000000002E-2</v>
      </c>
      <c r="Q6" s="220" t="str">
        <f t="shared" si="0"/>
        <v/>
      </c>
      <c r="R6" s="221">
        <f>IF(ISBLANK('Rate Calculations'!$J8),"",'Rate Calculations'!$J8)</f>
        <v>3.5000000000000003E-2</v>
      </c>
      <c r="S6" s="220" t="str">
        <f t="shared" si="1"/>
        <v/>
      </c>
      <c r="T6" s="225" t="str">
        <f>IFERROR(VLOOKUP(_xlfn.CONCAT('Team Roster - Final'!$A6," : ",'Team Roster - Final'!$BM6),'Rate Calculations'!$C$4:$S$1100,10,FALSE),"")</f>
        <v/>
      </c>
      <c r="U6" s="225" t="str">
        <f>IFERROR(VLOOKUP(_xlfn.CONCAT('Team Roster - Final'!$A6," : ",'Team Roster - Final'!$BM6),'Rate Calculations'!$C$4:$S$1100,11,FALSE),"")</f>
        <v/>
      </c>
      <c r="V6" s="222" t="str">
        <f t="shared" si="2"/>
        <v/>
      </c>
      <c r="W6" s="222" t="str">
        <f t="shared" si="3"/>
        <v/>
      </c>
      <c r="X6" s="223" t="str">
        <f>IFERROR(VLOOKUP(_xlfn.CONCAT('Team Roster - Final'!$A6," : ",'Team Roster - Final'!$BM6),'Rate Calculations'!$C$4:$S$1100,14,FALSE),"")</f>
        <v/>
      </c>
      <c r="Y6" s="222" t="str">
        <f t="shared" si="4"/>
        <v/>
      </c>
      <c r="Z6" s="222" t="str">
        <f t="shared" si="5"/>
        <v/>
      </c>
      <c r="AA6" s="224" t="str">
        <f>IFERROR(IF(#REF!="Yes",$Y6, $Y6+$Q6*0.5),"")</f>
        <v/>
      </c>
      <c r="AB6" s="224" t="str">
        <f>IFERROR(IF(#REF!="Yes",$Z6, $Z6+$S6*0.5),"")</f>
        <v/>
      </c>
      <c r="AC6" s="220" t="str">
        <f>IFERROR(VLOOKUP(_xlfn.CONCAT('Team Roster - Final'!$A6," : ",'Team Roster - Final'!$BM6),'Rate Calculations'!$C$4:$U$1100,19,FALSE),"")</f>
        <v/>
      </c>
      <c r="AD6" s="220" t="str">
        <f t="shared" si="6"/>
        <v/>
      </c>
      <c r="AE6" s="220" t="str">
        <f t="shared" si="7"/>
        <v/>
      </c>
      <c r="AF6" s="225" t="str">
        <f>IFERROR(VLOOKUP(_xlfn.CONCAT('Team Roster - Final'!$A6," : ",'Team Roster - Final'!$BM6),'Rate Calculations'!$C$4:$AB$1100,22,FALSE),"")</f>
        <v/>
      </c>
      <c r="AG6" s="225" t="str">
        <f>IFERROR(VLOOKUP(_xlfn.CONCAT('Team Roster - Final'!$A6," : ",'Team Roster - Final'!$BM6),'Rate Calculations'!$C$4:$AB$1100,23,FALSE),"")</f>
        <v/>
      </c>
      <c r="AH6" s="222" t="str">
        <f t="shared" si="8"/>
        <v/>
      </c>
      <c r="AI6" s="222" t="str">
        <f t="shared" si="9"/>
        <v/>
      </c>
      <c r="AJ6" s="223" t="str">
        <f>Table1[[#This Row],[Home Office
Net Fee %]]</f>
        <v/>
      </c>
      <c r="AK6" s="222" t="str">
        <f t="shared" si="10"/>
        <v/>
      </c>
      <c r="AL6" s="222" t="str">
        <f t="shared" si="11"/>
        <v/>
      </c>
      <c r="AM6" s="215" t="str">
        <f>IFERROR(IF(#REF!="Yes",$AK6,($AK6+$AD6*0.5)),"")</f>
        <v/>
      </c>
      <c r="AN6" s="215" t="str">
        <f>IFERROR(IF(#REF!="Yes",$AL6,($AL6+$AE6*0.5)),"")</f>
        <v/>
      </c>
      <c r="AO6" s="374" t="str">
        <f>IF(ISBLANK('Team Roster Proposed - FBR'!Q7),"",'Team Roster Proposed - FBR'!Q7)</f>
        <v/>
      </c>
      <c r="AP6" s="226" t="e">
        <f>IF(ISBLANK(#REF!),"",#REF!)</f>
        <v>#REF!</v>
      </c>
      <c r="AQ6" s="226" t="e">
        <f>IF(ISBLANK(#REF!),"",#REF!)</f>
        <v>#REF!</v>
      </c>
      <c r="AR6" s="226" t="e">
        <f>IF(ISBLANK(#REF!),"",#REF!)</f>
        <v>#REF!</v>
      </c>
      <c r="AS6" s="219" t="e">
        <f>IF(ISBLANK(#REF!),"",#REF!)</f>
        <v>#REF!</v>
      </c>
      <c r="AT6" s="219" t="e">
        <f>IF(ISBLANK(#REF!),"",#REF!)</f>
        <v>#REF!</v>
      </c>
      <c r="AU6" s="219" t="e">
        <f>IF(ISBLANK(#REF!),"",#REF!)</f>
        <v>#REF!</v>
      </c>
      <c r="AV6" s="219" t="e">
        <f>IF(ISBLANK(#REF!),"",#REF!)</f>
        <v>#REF!</v>
      </c>
      <c r="AW6" s="219" t="e">
        <f>IF(ISBLANK(#REF!),"",#REF!)</f>
        <v>#REF!</v>
      </c>
      <c r="AX6" s="219" t="e">
        <f>IF(ISBLANK(#REF!),"",#REF!)</f>
        <v>#REF!</v>
      </c>
      <c r="AY6" s="226" t="e">
        <f>IF(ISBLANK(#REF!),"",#REF!)</f>
        <v>#REF!</v>
      </c>
      <c r="AZ6" s="219" t="e">
        <f>IF(ISBLANK(#REF!),"",#REF!)</f>
        <v>#REF!</v>
      </c>
      <c r="BA6" s="219" t="e">
        <f>IF(ISBLANK(#REF!),"",#REF!)</f>
        <v>#REF!</v>
      </c>
      <c r="BB6" s="219" t="e">
        <f>IF(ISBLANK(#REF!),"",#REF!)</f>
        <v>#REF!</v>
      </c>
      <c r="BC6" s="219" t="e">
        <f>IF(ISBLANK(#REF!),"",#REF!)</f>
        <v>#REF!</v>
      </c>
      <c r="BD6" s="219" t="e">
        <f>IF(ISBLANK(#REF!),"",#REF!)</f>
        <v>#REF!</v>
      </c>
      <c r="BE6" s="219" t="e">
        <f>IF(ISBLANK(#REF!),"",#REF!)</f>
        <v>#REF!</v>
      </c>
      <c r="BF6" s="219" t="e">
        <f>IF(ISBLANK(#REF!),"",#REF!)</f>
        <v>#REF!</v>
      </c>
      <c r="BG6" s="219" t="e">
        <f>IF(ISBLANK(#REF!),"",#REF!)</f>
        <v>#REF!</v>
      </c>
      <c r="BH6" s="219" t="e">
        <f>IF(ISBLANK(#REF!),"",#REF!)</f>
        <v>#REF!</v>
      </c>
      <c r="BI6" s="219" t="e">
        <f>IF(ISBLANK(#REF!),"",#REF!)</f>
        <v>#REF!</v>
      </c>
      <c r="BJ6" s="219" t="e">
        <f>IF(ISBLANK(#REF!),"",#REF!)</f>
        <v>#REF!</v>
      </c>
      <c r="BK6" s="219" t="e">
        <f>IF(ISBLANK(#REF!),"",#REF!)</f>
        <v>#REF!</v>
      </c>
      <c r="BL6" s="219" t="e">
        <f>IF(ISBLANK(#REF!),"",#REF!)</f>
        <v>#REF!</v>
      </c>
      <c r="BM6" s="219" t="e">
        <f>IF(ISBLANK(#REF!),"",#REF!)</f>
        <v>#REF!</v>
      </c>
      <c r="BN6" s="219" t="e">
        <f>IF(ISBLANK(#REF!),"",#REF!)</f>
        <v>#REF!</v>
      </c>
      <c r="BO6" s="227" t="e">
        <f t="shared" si="12"/>
        <v>#REF!</v>
      </c>
      <c r="BP6" s="228" t="str">
        <f t="shared" si="16"/>
        <v/>
      </c>
      <c r="BQ6" s="229" t="str">
        <f t="shared" si="13"/>
        <v/>
      </c>
      <c r="BR6" s="228" t="e">
        <f t="shared" si="14"/>
        <v>#REF!</v>
      </c>
      <c r="BS6" s="230" t="e">
        <f t="shared" si="15"/>
        <v>#REF!</v>
      </c>
    </row>
    <row r="7" spans="1:71">
      <c r="A7" s="213" t="e">
        <f>IF(ISBLANK(#REF!),"",#REF!)</f>
        <v>#REF!</v>
      </c>
      <c r="B7" s="214" t="e">
        <f>IF(ISBLANK(#REF!),"",#REF!)</f>
        <v>#REF!</v>
      </c>
      <c r="C7" s="214" t="e">
        <f>IF(ISBLANK(#REF!),"",#REF!)</f>
        <v>#REF!</v>
      </c>
      <c r="D7" s="214" t="e">
        <f>IF(ISBLANK(#REF!),"",#REF!)</f>
        <v>#REF!</v>
      </c>
      <c r="E7" s="214" t="e">
        <f>IF(ISBLANK(#REF!),"",#REF!)</f>
        <v>#REF!</v>
      </c>
      <c r="F7" s="214" t="e">
        <f>IF(ISBLANK(#REF!),"",#REF!)</f>
        <v>#REF!</v>
      </c>
      <c r="G7" s="214" t="e">
        <f>IF(ISBLANK(#REF!),"",#REF!)</f>
        <v>#REF!</v>
      </c>
      <c r="H7" s="215" t="e">
        <f>IF(ISBLANK(#REF!),"",#REF!)</f>
        <v>#REF!</v>
      </c>
      <c r="I7" s="214" t="e">
        <f>IF(ISBLANK(#REF!),"",#REF!)</f>
        <v>#REF!</v>
      </c>
      <c r="J7" s="216" t="e">
        <f>IF(ISBLANK(#REF!),"",#REF!)</f>
        <v>#REF!</v>
      </c>
      <c r="K7" s="217" t="e">
        <f>IF(ISBLANK(#REF!),"",#REF!)</f>
        <v>#REF!</v>
      </c>
      <c r="L7" s="217" t="e">
        <f>IF(ISBLANK(#REF!),"",#REF!)</f>
        <v>#REF!</v>
      </c>
      <c r="M7" s="218" t="e">
        <f>IF(ISBLANK(#REF!),"",#REF!)</f>
        <v>#REF!</v>
      </c>
      <c r="N7" s="218" t="e">
        <f>IF(ISBLANK(#REF!),"",#REF!)</f>
        <v>#REF!</v>
      </c>
      <c r="O7" s="220" t="str">
        <f>IFERROR(VLOOKUP(_xlfn.CONCAT('Team Roster - Final'!$A7," : ",'Team Roster - Final'!$BM7),'Rate Calculations'!$C$4:$G$1100,5,FALSE),"")</f>
        <v/>
      </c>
      <c r="P7" s="225">
        <f>IF(ISBLANK('Rate Calculations'!$H9),"",'Rate Calculations'!$H9)</f>
        <v>1.7500000000000002E-2</v>
      </c>
      <c r="Q7" s="220" t="str">
        <f t="shared" si="0"/>
        <v/>
      </c>
      <c r="R7" s="221">
        <f>IF(ISBLANK('Rate Calculations'!$J9),"",'Rate Calculations'!$J9)</f>
        <v>3.5000000000000003E-2</v>
      </c>
      <c r="S7" s="220" t="str">
        <f t="shared" si="1"/>
        <v/>
      </c>
      <c r="T7" s="225" t="str">
        <f>IFERROR(VLOOKUP(_xlfn.CONCAT('Team Roster - Final'!$A7," : ",'Team Roster - Final'!$BM7),'Rate Calculations'!$C$4:$S$1100,10,FALSE),"")</f>
        <v/>
      </c>
      <c r="U7" s="225" t="str">
        <f>IFERROR(VLOOKUP(_xlfn.CONCAT('Team Roster - Final'!$A7," : ",'Team Roster - Final'!$BM7),'Rate Calculations'!$C$4:$S$1100,11,FALSE),"")</f>
        <v/>
      </c>
      <c r="V7" s="222" t="str">
        <f t="shared" si="2"/>
        <v/>
      </c>
      <c r="W7" s="222" t="str">
        <f t="shared" si="3"/>
        <v/>
      </c>
      <c r="X7" s="223" t="str">
        <f>IFERROR(VLOOKUP(_xlfn.CONCAT('Team Roster - Final'!$A7," : ",'Team Roster - Final'!$BM7),'Rate Calculations'!$C$4:$S$1100,14,FALSE),"")</f>
        <v/>
      </c>
      <c r="Y7" s="222" t="str">
        <f t="shared" si="4"/>
        <v/>
      </c>
      <c r="Z7" s="222" t="str">
        <f t="shared" si="5"/>
        <v/>
      </c>
      <c r="AA7" s="224" t="str">
        <f>IFERROR(IF(#REF!="Yes",$Y7, $Y7+$Q7*0.5),"")</f>
        <v/>
      </c>
      <c r="AB7" s="224" t="str">
        <f>IFERROR(IF(#REF!="Yes",$Z7, $Z7+$S7*0.5),"")</f>
        <v/>
      </c>
      <c r="AC7" s="220" t="str">
        <f>IFERROR(VLOOKUP(_xlfn.CONCAT('Team Roster - Final'!$A7," : ",'Team Roster - Final'!$BM7),'Rate Calculations'!$C$4:$U$1100,19,FALSE),"")</f>
        <v/>
      </c>
      <c r="AD7" s="220" t="str">
        <f t="shared" si="6"/>
        <v/>
      </c>
      <c r="AE7" s="220" t="str">
        <f t="shared" si="7"/>
        <v/>
      </c>
      <c r="AF7" s="225" t="str">
        <f>IFERROR(VLOOKUP(_xlfn.CONCAT('Team Roster - Final'!$A7," : ",'Team Roster - Final'!$BM7),'Rate Calculations'!$C$4:$AB$1100,22,FALSE),"")</f>
        <v/>
      </c>
      <c r="AG7" s="225" t="str">
        <f>IFERROR(VLOOKUP(_xlfn.CONCAT('Team Roster - Final'!$A7," : ",'Team Roster - Final'!$BM7),'Rate Calculations'!$C$4:$AB$1100,23,FALSE),"")</f>
        <v/>
      </c>
      <c r="AH7" s="222" t="str">
        <f t="shared" si="8"/>
        <v/>
      </c>
      <c r="AI7" s="222" t="str">
        <f t="shared" si="9"/>
        <v/>
      </c>
      <c r="AJ7" s="223" t="str">
        <f>Table1[[#This Row],[Home Office
Net Fee %]]</f>
        <v/>
      </c>
      <c r="AK7" s="222" t="str">
        <f t="shared" si="10"/>
        <v/>
      </c>
      <c r="AL7" s="222" t="str">
        <f t="shared" si="11"/>
        <v/>
      </c>
      <c r="AM7" s="215" t="str">
        <f>IFERROR(IF(#REF!="Yes",$AK7,($AK7+$AD7*0.5)),"")</f>
        <v/>
      </c>
      <c r="AN7" s="215" t="str">
        <f>IFERROR(IF(#REF!="Yes",$AL7,($AL7+$AE7*0.5)),"")</f>
        <v/>
      </c>
      <c r="AO7" s="374" t="str">
        <f>IF(ISBLANK('Team Roster Proposed - FBR'!Q8),"",'Team Roster Proposed - FBR'!Q8)</f>
        <v/>
      </c>
      <c r="AP7" s="226" t="e">
        <f>IF(ISBLANK(#REF!),"",#REF!)</f>
        <v>#REF!</v>
      </c>
      <c r="AQ7" s="226" t="e">
        <f>IF(ISBLANK(#REF!),"",#REF!)</f>
        <v>#REF!</v>
      </c>
      <c r="AR7" s="226" t="e">
        <f>IF(ISBLANK(#REF!),"",#REF!)</f>
        <v>#REF!</v>
      </c>
      <c r="AS7" s="219" t="e">
        <f>IF(ISBLANK(#REF!),"",#REF!)</f>
        <v>#REF!</v>
      </c>
      <c r="AT7" s="219" t="e">
        <f>IF(ISBLANK(#REF!),"",#REF!)</f>
        <v>#REF!</v>
      </c>
      <c r="AU7" s="219" t="e">
        <f>IF(ISBLANK(#REF!),"",#REF!)</f>
        <v>#REF!</v>
      </c>
      <c r="AV7" s="219" t="e">
        <f>IF(ISBLANK(#REF!),"",#REF!)</f>
        <v>#REF!</v>
      </c>
      <c r="AW7" s="219" t="e">
        <f>IF(ISBLANK(#REF!),"",#REF!)</f>
        <v>#REF!</v>
      </c>
      <c r="AX7" s="219" t="e">
        <f>IF(ISBLANK(#REF!),"",#REF!)</f>
        <v>#REF!</v>
      </c>
      <c r="AY7" s="226" t="e">
        <f>IF(ISBLANK(#REF!),"",#REF!)</f>
        <v>#REF!</v>
      </c>
      <c r="AZ7" s="219" t="e">
        <f>IF(ISBLANK(#REF!),"",#REF!)</f>
        <v>#REF!</v>
      </c>
      <c r="BA7" s="219" t="e">
        <f>IF(ISBLANK(#REF!),"",#REF!)</f>
        <v>#REF!</v>
      </c>
      <c r="BB7" s="219" t="e">
        <f>IF(ISBLANK(#REF!),"",#REF!)</f>
        <v>#REF!</v>
      </c>
      <c r="BC7" s="219" t="e">
        <f>IF(ISBLANK(#REF!),"",#REF!)</f>
        <v>#REF!</v>
      </c>
      <c r="BD7" s="219" t="e">
        <f>IF(ISBLANK(#REF!),"",#REF!)</f>
        <v>#REF!</v>
      </c>
      <c r="BE7" s="219" t="e">
        <f>IF(ISBLANK(#REF!),"",#REF!)</f>
        <v>#REF!</v>
      </c>
      <c r="BF7" s="219" t="e">
        <f>IF(ISBLANK(#REF!),"",#REF!)</f>
        <v>#REF!</v>
      </c>
      <c r="BG7" s="219" t="e">
        <f>IF(ISBLANK(#REF!),"",#REF!)</f>
        <v>#REF!</v>
      </c>
      <c r="BH7" s="219" t="e">
        <f>IF(ISBLANK(#REF!),"",#REF!)</f>
        <v>#REF!</v>
      </c>
      <c r="BI7" s="219" t="e">
        <f>IF(ISBLANK(#REF!),"",#REF!)</f>
        <v>#REF!</v>
      </c>
      <c r="BJ7" s="219" t="e">
        <f>IF(ISBLANK(#REF!),"",#REF!)</f>
        <v>#REF!</v>
      </c>
      <c r="BK7" s="219" t="e">
        <f>IF(ISBLANK(#REF!),"",#REF!)</f>
        <v>#REF!</v>
      </c>
      <c r="BL7" s="219" t="e">
        <f>IF(ISBLANK(#REF!),"",#REF!)</f>
        <v>#REF!</v>
      </c>
      <c r="BM7" s="219" t="e">
        <f>IF(ISBLANK(#REF!),"",#REF!)</f>
        <v>#REF!</v>
      </c>
      <c r="BN7" s="219" t="e">
        <f>IF(ISBLANK(#REF!),"",#REF!)</f>
        <v>#REF!</v>
      </c>
      <c r="BO7" s="227" t="e">
        <f t="shared" si="12"/>
        <v>#REF!</v>
      </c>
      <c r="BP7" s="228" t="str">
        <f t="shared" si="16"/>
        <v/>
      </c>
      <c r="BQ7" s="229" t="str">
        <f t="shared" si="13"/>
        <v/>
      </c>
      <c r="BR7" s="228" t="e">
        <f t="shared" si="14"/>
        <v>#REF!</v>
      </c>
      <c r="BS7" s="230" t="e">
        <f t="shared" si="15"/>
        <v>#REF!</v>
      </c>
    </row>
    <row r="8" spans="1:71">
      <c r="A8" s="213" t="e">
        <f>IF(ISBLANK(#REF!),"",#REF!)</f>
        <v>#REF!</v>
      </c>
      <c r="B8" s="214" t="e">
        <f>IF(ISBLANK(#REF!),"",#REF!)</f>
        <v>#REF!</v>
      </c>
      <c r="C8" s="214" t="e">
        <f>IF(ISBLANK(#REF!),"",#REF!)</f>
        <v>#REF!</v>
      </c>
      <c r="D8" s="214" t="e">
        <f>IF(ISBLANK(#REF!),"",#REF!)</f>
        <v>#REF!</v>
      </c>
      <c r="E8" s="214" t="e">
        <f>IF(ISBLANK(#REF!),"",#REF!)</f>
        <v>#REF!</v>
      </c>
      <c r="F8" s="214" t="e">
        <f>IF(ISBLANK(#REF!),"",#REF!)</f>
        <v>#REF!</v>
      </c>
      <c r="G8" s="214" t="e">
        <f>IF(ISBLANK(#REF!),"",#REF!)</f>
        <v>#REF!</v>
      </c>
      <c r="H8" s="215" t="e">
        <f>IF(ISBLANK(#REF!),"",#REF!)</f>
        <v>#REF!</v>
      </c>
      <c r="I8" s="214" t="e">
        <f>IF(ISBLANK(#REF!),"",#REF!)</f>
        <v>#REF!</v>
      </c>
      <c r="J8" s="216" t="e">
        <f>IF(ISBLANK(#REF!),"",#REF!)</f>
        <v>#REF!</v>
      </c>
      <c r="K8" s="217" t="e">
        <f>IF(ISBLANK(#REF!),"",#REF!)</f>
        <v>#REF!</v>
      </c>
      <c r="L8" s="217" t="e">
        <f>IF(ISBLANK(#REF!),"",#REF!)</f>
        <v>#REF!</v>
      </c>
      <c r="M8" s="218" t="e">
        <f>IF(ISBLANK(#REF!),"",#REF!)</f>
        <v>#REF!</v>
      </c>
      <c r="N8" s="218" t="e">
        <f>IF(ISBLANK(#REF!),"",#REF!)</f>
        <v>#REF!</v>
      </c>
      <c r="O8" s="220" t="str">
        <f>IFERROR(VLOOKUP(_xlfn.CONCAT('Team Roster - Final'!$A8," : ",'Team Roster - Final'!$BM8),'Rate Calculations'!$C$4:$G$1100,5,FALSE),"")</f>
        <v/>
      </c>
      <c r="P8" s="225">
        <f>IF(ISBLANK('Rate Calculations'!$H10),"",'Rate Calculations'!$H10)</f>
        <v>1.7500000000000002E-2</v>
      </c>
      <c r="Q8" s="220" t="str">
        <f t="shared" si="0"/>
        <v/>
      </c>
      <c r="R8" s="221">
        <f>IF(ISBLANK('Rate Calculations'!$J10),"",'Rate Calculations'!$J10)</f>
        <v>3.5000000000000003E-2</v>
      </c>
      <c r="S8" s="220" t="str">
        <f t="shared" si="1"/>
        <v/>
      </c>
      <c r="T8" s="225" t="str">
        <f>IFERROR(VLOOKUP(_xlfn.CONCAT('Team Roster - Final'!$A8," : ",'Team Roster - Final'!$BM8),'Rate Calculations'!$C$4:$S$1100,10,FALSE),"")</f>
        <v/>
      </c>
      <c r="U8" s="225" t="str">
        <f>IFERROR(VLOOKUP(_xlfn.CONCAT('Team Roster - Final'!$A8," : ",'Team Roster - Final'!$BM8),'Rate Calculations'!$C$4:$S$1100,11,FALSE),"")</f>
        <v/>
      </c>
      <c r="V8" s="222" t="str">
        <f t="shared" si="2"/>
        <v/>
      </c>
      <c r="W8" s="222" t="str">
        <f t="shared" si="3"/>
        <v/>
      </c>
      <c r="X8" s="223" t="str">
        <f>IFERROR(VLOOKUP(_xlfn.CONCAT('Team Roster - Final'!$A8," : ",'Team Roster - Final'!$BM8),'Rate Calculations'!$C$4:$S$1100,14,FALSE),"")</f>
        <v/>
      </c>
      <c r="Y8" s="222" t="str">
        <f t="shared" si="4"/>
        <v/>
      </c>
      <c r="Z8" s="222" t="str">
        <f t="shared" si="5"/>
        <v/>
      </c>
      <c r="AA8" s="224" t="str">
        <f>IFERROR(IF(#REF!="Yes",$Y8, $Y8+$Q8*0.5),"")</f>
        <v/>
      </c>
      <c r="AB8" s="224" t="str">
        <f>IFERROR(IF(#REF!="Yes",$Z8, $Z8+$S8*0.5),"")</f>
        <v/>
      </c>
      <c r="AC8" s="220" t="str">
        <f>IFERROR(VLOOKUP(_xlfn.CONCAT('Team Roster - Final'!$A8," : ",'Team Roster - Final'!$BM8),'Rate Calculations'!$C$4:$U$1100,19,FALSE),"")</f>
        <v/>
      </c>
      <c r="AD8" s="220" t="str">
        <f t="shared" si="6"/>
        <v/>
      </c>
      <c r="AE8" s="220" t="str">
        <f t="shared" si="7"/>
        <v/>
      </c>
      <c r="AF8" s="225" t="str">
        <f>IFERROR(VLOOKUP(_xlfn.CONCAT('Team Roster - Final'!$A8," : ",'Team Roster - Final'!$BM8),'Rate Calculations'!$C$4:$AB$1100,22,FALSE),"")</f>
        <v/>
      </c>
      <c r="AG8" s="225" t="str">
        <f>IFERROR(VLOOKUP(_xlfn.CONCAT('Team Roster - Final'!$A8," : ",'Team Roster - Final'!$BM8),'Rate Calculations'!$C$4:$AB$1100,23,FALSE),"")</f>
        <v/>
      </c>
      <c r="AH8" s="222" t="str">
        <f t="shared" si="8"/>
        <v/>
      </c>
      <c r="AI8" s="222" t="str">
        <f t="shared" si="9"/>
        <v/>
      </c>
      <c r="AJ8" s="223" t="str">
        <f>Table1[[#This Row],[Home Office
Net Fee %]]</f>
        <v/>
      </c>
      <c r="AK8" s="222" t="str">
        <f t="shared" si="10"/>
        <v/>
      </c>
      <c r="AL8" s="222" t="str">
        <f t="shared" si="11"/>
        <v/>
      </c>
      <c r="AM8" s="215" t="str">
        <f>IFERROR(IF(#REF!="Yes",$AK8,($AK8+$AD8*0.5)),"")</f>
        <v/>
      </c>
      <c r="AN8" s="215" t="str">
        <f>IFERROR(IF(#REF!="Yes",$AL8,($AL8+$AE8*0.5)),"")</f>
        <v/>
      </c>
      <c r="AO8" s="374" t="str">
        <f>IF(ISBLANK('Team Roster Proposed - FBR'!Q9),"",'Team Roster Proposed - FBR'!Q9)</f>
        <v/>
      </c>
      <c r="AP8" s="226" t="e">
        <f>IF(ISBLANK(#REF!),"",#REF!)</f>
        <v>#REF!</v>
      </c>
      <c r="AQ8" s="226" t="e">
        <f>IF(ISBLANK(#REF!),"",#REF!)</f>
        <v>#REF!</v>
      </c>
      <c r="AR8" s="226" t="e">
        <f>IF(ISBLANK(#REF!),"",#REF!)</f>
        <v>#REF!</v>
      </c>
      <c r="AS8" s="219" t="e">
        <f>IF(ISBLANK(#REF!),"",#REF!)</f>
        <v>#REF!</v>
      </c>
      <c r="AT8" s="219" t="e">
        <f>IF(ISBLANK(#REF!),"",#REF!)</f>
        <v>#REF!</v>
      </c>
      <c r="AU8" s="219" t="e">
        <f>IF(ISBLANK(#REF!),"",#REF!)</f>
        <v>#REF!</v>
      </c>
      <c r="AV8" s="219" t="e">
        <f>IF(ISBLANK(#REF!),"",#REF!)</f>
        <v>#REF!</v>
      </c>
      <c r="AW8" s="219" t="e">
        <f>IF(ISBLANK(#REF!),"",#REF!)</f>
        <v>#REF!</v>
      </c>
      <c r="AX8" s="219" t="e">
        <f>IF(ISBLANK(#REF!),"",#REF!)</f>
        <v>#REF!</v>
      </c>
      <c r="AY8" s="226" t="e">
        <f>IF(ISBLANK(#REF!),"",#REF!)</f>
        <v>#REF!</v>
      </c>
      <c r="AZ8" s="219" t="e">
        <f>IF(ISBLANK(#REF!),"",#REF!)</f>
        <v>#REF!</v>
      </c>
      <c r="BA8" s="219" t="e">
        <f>IF(ISBLANK(#REF!),"",#REF!)</f>
        <v>#REF!</v>
      </c>
      <c r="BB8" s="219" t="e">
        <f>IF(ISBLANK(#REF!),"",#REF!)</f>
        <v>#REF!</v>
      </c>
      <c r="BC8" s="219" t="e">
        <f>IF(ISBLANK(#REF!),"",#REF!)</f>
        <v>#REF!</v>
      </c>
      <c r="BD8" s="219" t="e">
        <f>IF(ISBLANK(#REF!),"",#REF!)</f>
        <v>#REF!</v>
      </c>
      <c r="BE8" s="219" t="e">
        <f>IF(ISBLANK(#REF!),"",#REF!)</f>
        <v>#REF!</v>
      </c>
      <c r="BF8" s="219" t="e">
        <f>IF(ISBLANK(#REF!),"",#REF!)</f>
        <v>#REF!</v>
      </c>
      <c r="BG8" s="219" t="e">
        <f>IF(ISBLANK(#REF!),"",#REF!)</f>
        <v>#REF!</v>
      </c>
      <c r="BH8" s="219" t="e">
        <f>IF(ISBLANK(#REF!),"",#REF!)</f>
        <v>#REF!</v>
      </c>
      <c r="BI8" s="219" t="e">
        <f>IF(ISBLANK(#REF!),"",#REF!)</f>
        <v>#REF!</v>
      </c>
      <c r="BJ8" s="219" t="e">
        <f>IF(ISBLANK(#REF!),"",#REF!)</f>
        <v>#REF!</v>
      </c>
      <c r="BK8" s="219" t="e">
        <f>IF(ISBLANK(#REF!),"",#REF!)</f>
        <v>#REF!</v>
      </c>
      <c r="BL8" s="219" t="e">
        <f>IF(ISBLANK(#REF!),"",#REF!)</f>
        <v>#REF!</v>
      </c>
      <c r="BM8" s="219" t="e">
        <f>IF(ISBLANK(#REF!),"",#REF!)</f>
        <v>#REF!</v>
      </c>
      <c r="BN8" s="219" t="e">
        <f>IF(ISBLANK(#REF!),"",#REF!)</f>
        <v>#REF!</v>
      </c>
      <c r="BO8" s="227" t="e">
        <f t="shared" si="12"/>
        <v>#REF!</v>
      </c>
      <c r="BP8" s="228" t="str">
        <f t="shared" si="16"/>
        <v/>
      </c>
      <c r="BQ8" s="229" t="str">
        <f t="shared" si="13"/>
        <v/>
      </c>
      <c r="BR8" s="228" t="e">
        <f t="shared" si="14"/>
        <v>#REF!</v>
      </c>
      <c r="BS8" s="230" t="e">
        <f t="shared" si="15"/>
        <v>#REF!</v>
      </c>
    </row>
    <row r="9" spans="1:71">
      <c r="A9" s="213" t="e">
        <f>IF(ISBLANK(#REF!),"",#REF!)</f>
        <v>#REF!</v>
      </c>
      <c r="B9" s="214" t="e">
        <f>IF(ISBLANK(#REF!),"",#REF!)</f>
        <v>#REF!</v>
      </c>
      <c r="C9" s="214" t="e">
        <f>IF(ISBLANK(#REF!),"",#REF!)</f>
        <v>#REF!</v>
      </c>
      <c r="D9" s="214" t="e">
        <f>IF(ISBLANK(#REF!),"",#REF!)</f>
        <v>#REF!</v>
      </c>
      <c r="E9" s="214" t="e">
        <f>IF(ISBLANK(#REF!),"",#REF!)</f>
        <v>#REF!</v>
      </c>
      <c r="F9" s="214" t="e">
        <f>IF(ISBLANK(#REF!),"",#REF!)</f>
        <v>#REF!</v>
      </c>
      <c r="G9" s="214" t="e">
        <f>IF(ISBLANK(#REF!),"",#REF!)</f>
        <v>#REF!</v>
      </c>
      <c r="H9" s="215" t="e">
        <f>IF(ISBLANK(#REF!),"",#REF!)</f>
        <v>#REF!</v>
      </c>
      <c r="I9" s="214" t="e">
        <f>IF(ISBLANK(#REF!),"",#REF!)</f>
        <v>#REF!</v>
      </c>
      <c r="J9" s="216" t="e">
        <f>IF(ISBLANK(#REF!),"",#REF!)</f>
        <v>#REF!</v>
      </c>
      <c r="K9" s="217" t="e">
        <f>IF(ISBLANK(#REF!),"",#REF!)</f>
        <v>#REF!</v>
      </c>
      <c r="L9" s="217" t="e">
        <f>IF(ISBLANK(#REF!),"",#REF!)</f>
        <v>#REF!</v>
      </c>
      <c r="M9" s="218" t="e">
        <f>IF(ISBLANK(#REF!),"",#REF!)</f>
        <v>#REF!</v>
      </c>
      <c r="N9" s="218" t="e">
        <f>IF(ISBLANK(#REF!),"",#REF!)</f>
        <v>#REF!</v>
      </c>
      <c r="O9" s="220" t="str">
        <f>IFERROR(VLOOKUP(_xlfn.CONCAT('Team Roster - Final'!$A9," : ",'Team Roster - Final'!$BM9),'Rate Calculations'!$C$4:$G$1100,5,FALSE),"")</f>
        <v/>
      </c>
      <c r="P9" s="225">
        <f>IF(ISBLANK('Rate Calculations'!$H11),"",'Rate Calculations'!$H11)</f>
        <v>1.7500000000000002E-2</v>
      </c>
      <c r="Q9" s="220" t="str">
        <f t="shared" si="0"/>
        <v/>
      </c>
      <c r="R9" s="221">
        <f>IF(ISBLANK('Rate Calculations'!$J11),"",'Rate Calculations'!$J11)</f>
        <v>3.5000000000000003E-2</v>
      </c>
      <c r="S9" s="220" t="str">
        <f t="shared" si="1"/>
        <v/>
      </c>
      <c r="T9" s="225" t="str">
        <f>IFERROR(VLOOKUP(_xlfn.CONCAT('Team Roster - Final'!$A9," : ",'Team Roster - Final'!$BM9),'Rate Calculations'!$C$4:$S$1100,10,FALSE),"")</f>
        <v/>
      </c>
      <c r="U9" s="225" t="str">
        <f>IFERROR(VLOOKUP(_xlfn.CONCAT('Team Roster - Final'!$A9," : ",'Team Roster - Final'!$BM9),'Rate Calculations'!$C$4:$S$1100,11,FALSE),"")</f>
        <v/>
      </c>
      <c r="V9" s="222" t="str">
        <f t="shared" si="2"/>
        <v/>
      </c>
      <c r="W9" s="222" t="str">
        <f t="shared" si="3"/>
        <v/>
      </c>
      <c r="X9" s="223" t="str">
        <f>IFERROR(VLOOKUP(_xlfn.CONCAT('Team Roster - Final'!$A9," : ",'Team Roster - Final'!$BM9),'Rate Calculations'!$C$4:$S$1100,14,FALSE),"")</f>
        <v/>
      </c>
      <c r="Y9" s="222" t="str">
        <f t="shared" si="4"/>
        <v/>
      </c>
      <c r="Z9" s="222" t="str">
        <f t="shared" si="5"/>
        <v/>
      </c>
      <c r="AA9" s="224" t="str">
        <f>IFERROR(IF(#REF!="Yes",$Y9, $Y9+$Q9*0.5),"")</f>
        <v/>
      </c>
      <c r="AB9" s="224" t="str">
        <f>IFERROR(IF(#REF!="Yes",$Z9, $Z9+$S9*0.5),"")</f>
        <v/>
      </c>
      <c r="AC9" s="220" t="str">
        <f>IFERROR(VLOOKUP(_xlfn.CONCAT('Team Roster - Final'!$A9," : ",'Team Roster - Final'!$BM9),'Rate Calculations'!$C$4:$U$1100,19,FALSE),"")</f>
        <v/>
      </c>
      <c r="AD9" s="220" t="str">
        <f t="shared" si="6"/>
        <v/>
      </c>
      <c r="AE9" s="220" t="str">
        <f t="shared" si="7"/>
        <v/>
      </c>
      <c r="AF9" s="225" t="str">
        <f>IFERROR(VLOOKUP(_xlfn.CONCAT('Team Roster - Final'!$A9," : ",'Team Roster - Final'!$BM9),'Rate Calculations'!$C$4:$AB$1100,22,FALSE),"")</f>
        <v/>
      </c>
      <c r="AG9" s="225" t="str">
        <f>IFERROR(VLOOKUP(_xlfn.CONCAT('Team Roster - Final'!$A9," : ",'Team Roster - Final'!$BM9),'Rate Calculations'!$C$4:$AB$1100,23,FALSE),"")</f>
        <v/>
      </c>
      <c r="AH9" s="222" t="str">
        <f t="shared" si="8"/>
        <v/>
      </c>
      <c r="AI9" s="222" t="str">
        <f t="shared" si="9"/>
        <v/>
      </c>
      <c r="AJ9" s="223" t="str">
        <f>Table1[[#This Row],[Home Office
Net Fee %]]</f>
        <v/>
      </c>
      <c r="AK9" s="222" t="str">
        <f t="shared" si="10"/>
        <v/>
      </c>
      <c r="AL9" s="222" t="str">
        <f t="shared" si="11"/>
        <v/>
      </c>
      <c r="AM9" s="215" t="str">
        <f>IFERROR(IF(#REF!="Yes",$AK9,($AK9+$AD9*0.5)),"")</f>
        <v/>
      </c>
      <c r="AN9" s="215" t="str">
        <f>IFERROR(IF(#REF!="Yes",$AL9,($AL9+$AE9*0.5)),"")</f>
        <v/>
      </c>
      <c r="AO9" s="374" t="str">
        <f>IF(ISBLANK('Team Roster Proposed - FBR'!Q10),"",'Team Roster Proposed - FBR'!Q10)</f>
        <v/>
      </c>
      <c r="AP9" s="226" t="e">
        <f>IF(ISBLANK(#REF!),"",#REF!)</f>
        <v>#REF!</v>
      </c>
      <c r="AQ9" s="226" t="e">
        <f>IF(ISBLANK(#REF!),"",#REF!)</f>
        <v>#REF!</v>
      </c>
      <c r="AR9" s="226" t="e">
        <f>IF(ISBLANK(#REF!),"",#REF!)</f>
        <v>#REF!</v>
      </c>
      <c r="AS9" s="219" t="e">
        <f>IF(ISBLANK(#REF!),"",#REF!)</f>
        <v>#REF!</v>
      </c>
      <c r="AT9" s="219" t="e">
        <f>IF(ISBLANK(#REF!),"",#REF!)</f>
        <v>#REF!</v>
      </c>
      <c r="AU9" s="219" t="e">
        <f>IF(ISBLANK(#REF!),"",#REF!)</f>
        <v>#REF!</v>
      </c>
      <c r="AV9" s="219" t="e">
        <f>IF(ISBLANK(#REF!),"",#REF!)</f>
        <v>#REF!</v>
      </c>
      <c r="AW9" s="219" t="e">
        <f>IF(ISBLANK(#REF!),"",#REF!)</f>
        <v>#REF!</v>
      </c>
      <c r="AX9" s="219" t="e">
        <f>IF(ISBLANK(#REF!),"",#REF!)</f>
        <v>#REF!</v>
      </c>
      <c r="AY9" s="226" t="e">
        <f>IF(ISBLANK(#REF!),"",#REF!)</f>
        <v>#REF!</v>
      </c>
      <c r="AZ9" s="219" t="e">
        <f>IF(ISBLANK(#REF!),"",#REF!)</f>
        <v>#REF!</v>
      </c>
      <c r="BA9" s="219" t="e">
        <f>IF(ISBLANK(#REF!),"",#REF!)</f>
        <v>#REF!</v>
      </c>
      <c r="BB9" s="219" t="e">
        <f>IF(ISBLANK(#REF!),"",#REF!)</f>
        <v>#REF!</v>
      </c>
      <c r="BC9" s="219" t="e">
        <f>IF(ISBLANK(#REF!),"",#REF!)</f>
        <v>#REF!</v>
      </c>
      <c r="BD9" s="219" t="e">
        <f>IF(ISBLANK(#REF!),"",#REF!)</f>
        <v>#REF!</v>
      </c>
      <c r="BE9" s="219" t="e">
        <f>IF(ISBLANK(#REF!),"",#REF!)</f>
        <v>#REF!</v>
      </c>
      <c r="BF9" s="219" t="e">
        <f>IF(ISBLANK(#REF!),"",#REF!)</f>
        <v>#REF!</v>
      </c>
      <c r="BG9" s="219" t="e">
        <f>IF(ISBLANK(#REF!),"",#REF!)</f>
        <v>#REF!</v>
      </c>
      <c r="BH9" s="219" t="e">
        <f>IF(ISBLANK(#REF!),"",#REF!)</f>
        <v>#REF!</v>
      </c>
      <c r="BI9" s="219" t="e">
        <f>IF(ISBLANK(#REF!),"",#REF!)</f>
        <v>#REF!</v>
      </c>
      <c r="BJ9" s="219" t="e">
        <f>IF(ISBLANK(#REF!),"",#REF!)</f>
        <v>#REF!</v>
      </c>
      <c r="BK9" s="219" t="e">
        <f>IF(ISBLANK(#REF!),"",#REF!)</f>
        <v>#REF!</v>
      </c>
      <c r="BL9" s="219" t="e">
        <f>IF(ISBLANK(#REF!),"",#REF!)</f>
        <v>#REF!</v>
      </c>
      <c r="BM9" s="219" t="e">
        <f>IF(ISBLANK(#REF!),"",#REF!)</f>
        <v>#REF!</v>
      </c>
      <c r="BN9" s="219" t="e">
        <f>IF(ISBLANK(#REF!),"",#REF!)</f>
        <v>#REF!</v>
      </c>
      <c r="BO9" s="227" t="e">
        <f t="shared" si="12"/>
        <v>#REF!</v>
      </c>
      <c r="BP9" s="228" t="str">
        <f t="shared" si="16"/>
        <v/>
      </c>
      <c r="BQ9" s="229" t="str">
        <f t="shared" si="13"/>
        <v/>
      </c>
      <c r="BR9" s="228" t="e">
        <f t="shared" si="14"/>
        <v>#REF!</v>
      </c>
      <c r="BS9" s="230" t="e">
        <f t="shared" si="15"/>
        <v>#REF!</v>
      </c>
    </row>
    <row r="10" spans="1:71">
      <c r="A10" s="213" t="e">
        <f>IF(ISBLANK(#REF!),"",#REF!)</f>
        <v>#REF!</v>
      </c>
      <c r="B10" s="214" t="e">
        <f>IF(ISBLANK(#REF!),"",#REF!)</f>
        <v>#REF!</v>
      </c>
      <c r="C10" s="214" t="e">
        <f>IF(ISBLANK(#REF!),"",#REF!)</f>
        <v>#REF!</v>
      </c>
      <c r="D10" s="214" t="e">
        <f>IF(ISBLANK(#REF!),"",#REF!)</f>
        <v>#REF!</v>
      </c>
      <c r="E10" s="214" t="e">
        <f>IF(ISBLANK(#REF!),"",#REF!)</f>
        <v>#REF!</v>
      </c>
      <c r="F10" s="214" t="e">
        <f>IF(ISBLANK(#REF!),"",#REF!)</f>
        <v>#REF!</v>
      </c>
      <c r="G10" s="214" t="e">
        <f>IF(ISBLANK(#REF!),"",#REF!)</f>
        <v>#REF!</v>
      </c>
      <c r="H10" s="215" t="e">
        <f>IF(ISBLANK(#REF!),"",#REF!)</f>
        <v>#REF!</v>
      </c>
      <c r="I10" s="214" t="e">
        <f>IF(ISBLANK(#REF!),"",#REF!)</f>
        <v>#REF!</v>
      </c>
      <c r="J10" s="216" t="e">
        <f>IF(ISBLANK(#REF!),"",#REF!)</f>
        <v>#REF!</v>
      </c>
      <c r="K10" s="217" t="e">
        <f>IF(ISBLANK(#REF!),"",#REF!)</f>
        <v>#REF!</v>
      </c>
      <c r="L10" s="217" t="e">
        <f>IF(ISBLANK(#REF!),"",#REF!)</f>
        <v>#REF!</v>
      </c>
      <c r="M10" s="218" t="e">
        <f>IF(ISBLANK(#REF!),"",#REF!)</f>
        <v>#REF!</v>
      </c>
      <c r="N10" s="218" t="e">
        <f>IF(ISBLANK(#REF!),"",#REF!)</f>
        <v>#REF!</v>
      </c>
      <c r="O10" s="220" t="str">
        <f>IFERROR(VLOOKUP(_xlfn.CONCAT('Team Roster - Final'!$A10," : ",'Team Roster - Final'!$BM10),'Rate Calculations'!$C$4:$G$1100,5,FALSE),"")</f>
        <v/>
      </c>
      <c r="P10" s="225">
        <f>IF(ISBLANK('Rate Calculations'!$H12),"",'Rate Calculations'!$H12)</f>
        <v>1.7500000000000002E-2</v>
      </c>
      <c r="Q10" s="220" t="str">
        <f t="shared" si="0"/>
        <v/>
      </c>
      <c r="R10" s="221">
        <f>IF(ISBLANK('Rate Calculations'!$J12),"",'Rate Calculations'!$J12)</f>
        <v>3.5000000000000003E-2</v>
      </c>
      <c r="S10" s="220" t="str">
        <f t="shared" si="1"/>
        <v/>
      </c>
      <c r="T10" s="225" t="str">
        <f>IFERROR(VLOOKUP(_xlfn.CONCAT('Team Roster - Final'!$A10," : ",'Team Roster - Final'!$BM10),'Rate Calculations'!$C$4:$S$1100,10,FALSE),"")</f>
        <v/>
      </c>
      <c r="U10" s="225" t="str">
        <f>IFERROR(VLOOKUP(_xlfn.CONCAT('Team Roster - Final'!$A10," : ",'Team Roster - Final'!$BM10),'Rate Calculations'!$C$4:$S$1100,11,FALSE),"")</f>
        <v/>
      </c>
      <c r="V10" s="222" t="str">
        <f t="shared" si="2"/>
        <v/>
      </c>
      <c r="W10" s="222" t="str">
        <f t="shared" si="3"/>
        <v/>
      </c>
      <c r="X10" s="223" t="str">
        <f>IFERROR(VLOOKUP(_xlfn.CONCAT('Team Roster - Final'!$A10," : ",'Team Roster - Final'!$BM10),'Rate Calculations'!$C$4:$S$1100,14,FALSE),"")</f>
        <v/>
      </c>
      <c r="Y10" s="222" t="str">
        <f t="shared" si="4"/>
        <v/>
      </c>
      <c r="Z10" s="222" t="str">
        <f t="shared" si="5"/>
        <v/>
      </c>
      <c r="AA10" s="224" t="str">
        <f>IFERROR(IF(#REF!="Yes",$Y10, $Y10+$Q10*0.5),"")</f>
        <v/>
      </c>
      <c r="AB10" s="224" t="str">
        <f>IFERROR(IF(#REF!="Yes",$Z10, $Z10+$S10*0.5),"")</f>
        <v/>
      </c>
      <c r="AC10" s="220" t="str">
        <f>IFERROR(VLOOKUP(_xlfn.CONCAT('Team Roster - Final'!$A10," : ",'Team Roster - Final'!$BM10),'Rate Calculations'!$C$4:$U$1100,19,FALSE),"")</f>
        <v/>
      </c>
      <c r="AD10" s="220" t="str">
        <f t="shared" si="6"/>
        <v/>
      </c>
      <c r="AE10" s="220" t="str">
        <f t="shared" si="7"/>
        <v/>
      </c>
      <c r="AF10" s="225" t="str">
        <f>IFERROR(VLOOKUP(_xlfn.CONCAT('Team Roster - Final'!$A10," : ",'Team Roster - Final'!$BM10),'Rate Calculations'!$C$4:$AB$1100,22,FALSE),"")</f>
        <v/>
      </c>
      <c r="AG10" s="225" t="str">
        <f>IFERROR(VLOOKUP(_xlfn.CONCAT('Team Roster - Final'!$A10," : ",'Team Roster - Final'!$BM10),'Rate Calculations'!$C$4:$AB$1100,23,FALSE),"")</f>
        <v/>
      </c>
      <c r="AH10" s="222" t="str">
        <f t="shared" si="8"/>
        <v/>
      </c>
      <c r="AI10" s="222" t="str">
        <f t="shared" si="9"/>
        <v/>
      </c>
      <c r="AJ10" s="223" t="str">
        <f>Table1[[#This Row],[Home Office
Net Fee %]]</f>
        <v/>
      </c>
      <c r="AK10" s="222" t="str">
        <f t="shared" si="10"/>
        <v/>
      </c>
      <c r="AL10" s="222" t="str">
        <f t="shared" si="11"/>
        <v/>
      </c>
      <c r="AM10" s="215" t="str">
        <f>IFERROR(IF(#REF!="Yes",$AK10,($AK10+$AD10*0.5)),"")</f>
        <v/>
      </c>
      <c r="AN10" s="215" t="str">
        <f>IFERROR(IF(#REF!="Yes",$AL10,($AL10+$AE10*0.5)),"")</f>
        <v/>
      </c>
      <c r="AO10" s="374" t="str">
        <f>IF(ISBLANK('Team Roster Proposed - FBR'!Q11),"",'Team Roster Proposed - FBR'!Q11)</f>
        <v/>
      </c>
      <c r="AP10" s="226" t="e">
        <f>IF(ISBLANK(#REF!),"",#REF!)</f>
        <v>#REF!</v>
      </c>
      <c r="AQ10" s="226" t="e">
        <f>IF(ISBLANK(#REF!),"",#REF!)</f>
        <v>#REF!</v>
      </c>
      <c r="AR10" s="226" t="e">
        <f>IF(ISBLANK(#REF!),"",#REF!)</f>
        <v>#REF!</v>
      </c>
      <c r="AS10" s="219" t="e">
        <f>IF(ISBLANK(#REF!),"",#REF!)</f>
        <v>#REF!</v>
      </c>
      <c r="AT10" s="219" t="e">
        <f>IF(ISBLANK(#REF!),"",#REF!)</f>
        <v>#REF!</v>
      </c>
      <c r="AU10" s="219" t="e">
        <f>IF(ISBLANK(#REF!),"",#REF!)</f>
        <v>#REF!</v>
      </c>
      <c r="AV10" s="219" t="e">
        <f>IF(ISBLANK(#REF!),"",#REF!)</f>
        <v>#REF!</v>
      </c>
      <c r="AW10" s="219" t="e">
        <f>IF(ISBLANK(#REF!),"",#REF!)</f>
        <v>#REF!</v>
      </c>
      <c r="AX10" s="219" t="e">
        <f>IF(ISBLANK(#REF!),"",#REF!)</f>
        <v>#REF!</v>
      </c>
      <c r="AY10" s="226" t="e">
        <f>IF(ISBLANK(#REF!),"",#REF!)</f>
        <v>#REF!</v>
      </c>
      <c r="AZ10" s="219" t="e">
        <f>IF(ISBLANK(#REF!),"",#REF!)</f>
        <v>#REF!</v>
      </c>
      <c r="BA10" s="219" t="e">
        <f>IF(ISBLANK(#REF!),"",#REF!)</f>
        <v>#REF!</v>
      </c>
      <c r="BB10" s="219" t="e">
        <f>IF(ISBLANK(#REF!),"",#REF!)</f>
        <v>#REF!</v>
      </c>
      <c r="BC10" s="219" t="e">
        <f>IF(ISBLANK(#REF!),"",#REF!)</f>
        <v>#REF!</v>
      </c>
      <c r="BD10" s="219" t="e">
        <f>IF(ISBLANK(#REF!),"",#REF!)</f>
        <v>#REF!</v>
      </c>
      <c r="BE10" s="219" t="e">
        <f>IF(ISBLANK(#REF!),"",#REF!)</f>
        <v>#REF!</v>
      </c>
      <c r="BF10" s="219" t="e">
        <f>IF(ISBLANK(#REF!),"",#REF!)</f>
        <v>#REF!</v>
      </c>
      <c r="BG10" s="219" t="e">
        <f>IF(ISBLANK(#REF!),"",#REF!)</f>
        <v>#REF!</v>
      </c>
      <c r="BH10" s="219" t="e">
        <f>IF(ISBLANK(#REF!),"",#REF!)</f>
        <v>#REF!</v>
      </c>
      <c r="BI10" s="219" t="e">
        <f>IF(ISBLANK(#REF!),"",#REF!)</f>
        <v>#REF!</v>
      </c>
      <c r="BJ10" s="219" t="e">
        <f>IF(ISBLANK(#REF!),"",#REF!)</f>
        <v>#REF!</v>
      </c>
      <c r="BK10" s="219" t="e">
        <f>IF(ISBLANK(#REF!),"",#REF!)</f>
        <v>#REF!</v>
      </c>
      <c r="BL10" s="219" t="e">
        <f>IF(ISBLANK(#REF!),"",#REF!)</f>
        <v>#REF!</v>
      </c>
      <c r="BM10" s="219" t="e">
        <f>IF(ISBLANK(#REF!),"",#REF!)</f>
        <v>#REF!</v>
      </c>
      <c r="BN10" s="219" t="e">
        <f>IF(ISBLANK(#REF!),"",#REF!)</f>
        <v>#REF!</v>
      </c>
      <c r="BO10" s="227" t="e">
        <f t="shared" si="12"/>
        <v>#REF!</v>
      </c>
      <c r="BP10" s="228" t="str">
        <f t="shared" si="16"/>
        <v/>
      </c>
      <c r="BQ10" s="229" t="str">
        <f t="shared" si="13"/>
        <v/>
      </c>
      <c r="BR10" s="228" t="e">
        <f t="shared" si="14"/>
        <v>#REF!</v>
      </c>
      <c r="BS10" s="230" t="e">
        <f t="shared" si="15"/>
        <v>#REF!</v>
      </c>
    </row>
    <row r="11" spans="1:71">
      <c r="A11" s="213" t="e">
        <f>IF(ISBLANK(#REF!),"",#REF!)</f>
        <v>#REF!</v>
      </c>
      <c r="B11" s="214" t="e">
        <f>IF(ISBLANK(#REF!),"",#REF!)</f>
        <v>#REF!</v>
      </c>
      <c r="C11" s="214" t="e">
        <f>IF(ISBLANK(#REF!),"",#REF!)</f>
        <v>#REF!</v>
      </c>
      <c r="D11" s="214" t="e">
        <f>IF(ISBLANK(#REF!),"",#REF!)</f>
        <v>#REF!</v>
      </c>
      <c r="E11" s="214" t="e">
        <f>IF(ISBLANK(#REF!),"",#REF!)</f>
        <v>#REF!</v>
      </c>
      <c r="F11" s="214" t="e">
        <f>IF(ISBLANK(#REF!),"",#REF!)</f>
        <v>#REF!</v>
      </c>
      <c r="G11" s="214" t="e">
        <f>IF(ISBLANK(#REF!),"",#REF!)</f>
        <v>#REF!</v>
      </c>
      <c r="H11" s="215" t="e">
        <f>IF(ISBLANK(#REF!),"",#REF!)</f>
        <v>#REF!</v>
      </c>
      <c r="I11" s="214" t="e">
        <f>IF(ISBLANK(#REF!),"",#REF!)</f>
        <v>#REF!</v>
      </c>
      <c r="J11" s="216" t="e">
        <f>IF(ISBLANK(#REF!),"",#REF!)</f>
        <v>#REF!</v>
      </c>
      <c r="K11" s="217" t="e">
        <f>IF(ISBLANK(#REF!),"",#REF!)</f>
        <v>#REF!</v>
      </c>
      <c r="L11" s="217" t="e">
        <f>IF(ISBLANK(#REF!),"",#REF!)</f>
        <v>#REF!</v>
      </c>
      <c r="M11" s="218" t="e">
        <f>IF(ISBLANK(#REF!),"",#REF!)</f>
        <v>#REF!</v>
      </c>
      <c r="N11" s="218" t="e">
        <f>IF(ISBLANK(#REF!),"",#REF!)</f>
        <v>#REF!</v>
      </c>
      <c r="O11" s="220" t="str">
        <f>IFERROR(VLOOKUP(_xlfn.CONCAT('Team Roster - Final'!$A11," : ",'Team Roster - Final'!$BM11),'Rate Calculations'!$C$4:$G$1100,5,FALSE),"")</f>
        <v/>
      </c>
      <c r="P11" s="225">
        <f>IF(ISBLANK('Rate Calculations'!$H13),"",'Rate Calculations'!$H13)</f>
        <v>1.7500000000000002E-2</v>
      </c>
      <c r="Q11" s="220" t="str">
        <f t="shared" si="0"/>
        <v/>
      </c>
      <c r="R11" s="221">
        <f>IF(ISBLANK('Rate Calculations'!$J13),"",'Rate Calculations'!$J13)</f>
        <v>3.5000000000000003E-2</v>
      </c>
      <c r="S11" s="220" t="str">
        <f t="shared" si="1"/>
        <v/>
      </c>
      <c r="T11" s="225" t="str">
        <f>IFERROR(VLOOKUP(_xlfn.CONCAT('Team Roster - Final'!$A11," : ",'Team Roster - Final'!$BM11),'Rate Calculations'!$C$4:$S$1100,10,FALSE),"")</f>
        <v/>
      </c>
      <c r="U11" s="225" t="str">
        <f>IFERROR(VLOOKUP(_xlfn.CONCAT('Team Roster - Final'!$A11," : ",'Team Roster - Final'!$BM11),'Rate Calculations'!$C$4:$S$1100,11,FALSE),"")</f>
        <v/>
      </c>
      <c r="V11" s="222" t="str">
        <f t="shared" si="2"/>
        <v/>
      </c>
      <c r="W11" s="222" t="str">
        <f t="shared" si="3"/>
        <v/>
      </c>
      <c r="X11" s="223" t="str">
        <f>IFERROR(VLOOKUP(_xlfn.CONCAT('Team Roster - Final'!$A11," : ",'Team Roster - Final'!$BM11),'Rate Calculations'!$C$4:$S$1100,14,FALSE),"")</f>
        <v/>
      </c>
      <c r="Y11" s="222" t="str">
        <f t="shared" si="4"/>
        <v/>
      </c>
      <c r="Z11" s="222" t="str">
        <f t="shared" si="5"/>
        <v/>
      </c>
      <c r="AA11" s="224" t="str">
        <f>IFERROR(IF(#REF!="Yes",$Y11, $Y11+$Q11*0.5),"")</f>
        <v/>
      </c>
      <c r="AB11" s="224" t="str">
        <f>IFERROR(IF(#REF!="Yes",$Z11, $Z11+$S11*0.5),"")</f>
        <v/>
      </c>
      <c r="AC11" s="220" t="str">
        <f>IFERROR(VLOOKUP(_xlfn.CONCAT('Team Roster - Final'!$A11," : ",'Team Roster - Final'!$BM11),'Rate Calculations'!$C$4:$U$1100,19,FALSE),"")</f>
        <v/>
      </c>
      <c r="AD11" s="220" t="str">
        <f t="shared" si="6"/>
        <v/>
      </c>
      <c r="AE11" s="220" t="str">
        <f t="shared" si="7"/>
        <v/>
      </c>
      <c r="AF11" s="225" t="str">
        <f>IFERROR(VLOOKUP(_xlfn.CONCAT('Team Roster - Final'!$A11," : ",'Team Roster - Final'!$BM11),'Rate Calculations'!$C$4:$AB$1100,22,FALSE),"")</f>
        <v/>
      </c>
      <c r="AG11" s="225" t="str">
        <f>IFERROR(VLOOKUP(_xlfn.CONCAT('Team Roster - Final'!$A11," : ",'Team Roster - Final'!$BM11),'Rate Calculations'!$C$4:$AB$1100,23,FALSE),"")</f>
        <v/>
      </c>
      <c r="AH11" s="222" t="str">
        <f t="shared" si="8"/>
        <v/>
      </c>
      <c r="AI11" s="222" t="str">
        <f t="shared" si="9"/>
        <v/>
      </c>
      <c r="AJ11" s="223" t="str">
        <f>Table1[[#This Row],[Home Office
Net Fee %]]</f>
        <v/>
      </c>
      <c r="AK11" s="222" t="str">
        <f t="shared" si="10"/>
        <v/>
      </c>
      <c r="AL11" s="222" t="str">
        <f t="shared" si="11"/>
        <v/>
      </c>
      <c r="AM11" s="215" t="str">
        <f>IFERROR(IF(#REF!="Yes",$AK11,($AK11+$AD11*0.5)),"")</f>
        <v/>
      </c>
      <c r="AN11" s="215" t="str">
        <f>IFERROR(IF(#REF!="Yes",$AL11,($AL11+$AE11*0.5)),"")</f>
        <v/>
      </c>
      <c r="AO11" s="374" t="str">
        <f>IF(ISBLANK('Team Roster Proposed - FBR'!Q12),"",'Team Roster Proposed - FBR'!Q12)</f>
        <v/>
      </c>
      <c r="AP11" s="226" t="e">
        <f>IF(ISBLANK(#REF!),"",#REF!)</f>
        <v>#REF!</v>
      </c>
      <c r="AQ11" s="226" t="e">
        <f>IF(ISBLANK(#REF!),"",#REF!)</f>
        <v>#REF!</v>
      </c>
      <c r="AR11" s="226" t="e">
        <f>IF(ISBLANK(#REF!),"",#REF!)</f>
        <v>#REF!</v>
      </c>
      <c r="AS11" s="219" t="e">
        <f>IF(ISBLANK(#REF!),"",#REF!)</f>
        <v>#REF!</v>
      </c>
      <c r="AT11" s="219" t="e">
        <f>IF(ISBLANK(#REF!),"",#REF!)</f>
        <v>#REF!</v>
      </c>
      <c r="AU11" s="219" t="e">
        <f>IF(ISBLANK(#REF!),"",#REF!)</f>
        <v>#REF!</v>
      </c>
      <c r="AV11" s="219" t="e">
        <f>IF(ISBLANK(#REF!),"",#REF!)</f>
        <v>#REF!</v>
      </c>
      <c r="AW11" s="219" t="e">
        <f>IF(ISBLANK(#REF!),"",#REF!)</f>
        <v>#REF!</v>
      </c>
      <c r="AX11" s="219" t="e">
        <f>IF(ISBLANK(#REF!),"",#REF!)</f>
        <v>#REF!</v>
      </c>
      <c r="AY11" s="226" t="e">
        <f>IF(ISBLANK(#REF!),"",#REF!)</f>
        <v>#REF!</v>
      </c>
      <c r="AZ11" s="219" t="e">
        <f>IF(ISBLANK(#REF!),"",#REF!)</f>
        <v>#REF!</v>
      </c>
      <c r="BA11" s="219" t="e">
        <f>IF(ISBLANK(#REF!),"",#REF!)</f>
        <v>#REF!</v>
      </c>
      <c r="BB11" s="219" t="e">
        <f>IF(ISBLANK(#REF!),"",#REF!)</f>
        <v>#REF!</v>
      </c>
      <c r="BC11" s="219" t="e">
        <f>IF(ISBLANK(#REF!),"",#REF!)</f>
        <v>#REF!</v>
      </c>
      <c r="BD11" s="219" t="e">
        <f>IF(ISBLANK(#REF!),"",#REF!)</f>
        <v>#REF!</v>
      </c>
      <c r="BE11" s="219" t="e">
        <f>IF(ISBLANK(#REF!),"",#REF!)</f>
        <v>#REF!</v>
      </c>
      <c r="BF11" s="219" t="e">
        <f>IF(ISBLANK(#REF!),"",#REF!)</f>
        <v>#REF!</v>
      </c>
      <c r="BG11" s="219" t="e">
        <f>IF(ISBLANK(#REF!),"",#REF!)</f>
        <v>#REF!</v>
      </c>
      <c r="BH11" s="219" t="e">
        <f>IF(ISBLANK(#REF!),"",#REF!)</f>
        <v>#REF!</v>
      </c>
      <c r="BI11" s="219" t="e">
        <f>IF(ISBLANK(#REF!),"",#REF!)</f>
        <v>#REF!</v>
      </c>
      <c r="BJ11" s="219" t="e">
        <f>IF(ISBLANK(#REF!),"",#REF!)</f>
        <v>#REF!</v>
      </c>
      <c r="BK11" s="219" t="e">
        <f>IF(ISBLANK(#REF!),"",#REF!)</f>
        <v>#REF!</v>
      </c>
      <c r="BL11" s="219" t="e">
        <f>IF(ISBLANK(#REF!),"",#REF!)</f>
        <v>#REF!</v>
      </c>
      <c r="BM11" s="219" t="e">
        <f>IF(ISBLANK(#REF!),"",#REF!)</f>
        <v>#REF!</v>
      </c>
      <c r="BN11" s="219" t="e">
        <f>IF(ISBLANK(#REF!),"",#REF!)</f>
        <v>#REF!</v>
      </c>
      <c r="BO11" s="227" t="e">
        <f t="shared" si="12"/>
        <v>#REF!</v>
      </c>
      <c r="BP11" s="228" t="str">
        <f t="shared" si="16"/>
        <v/>
      </c>
      <c r="BQ11" s="229" t="str">
        <f t="shared" si="13"/>
        <v/>
      </c>
      <c r="BR11" s="228" t="e">
        <f t="shared" si="14"/>
        <v>#REF!</v>
      </c>
      <c r="BS11" s="230" t="e">
        <f t="shared" si="15"/>
        <v>#REF!</v>
      </c>
    </row>
    <row r="12" spans="1:71">
      <c r="A12" s="213" t="e">
        <f>IF(ISBLANK(#REF!),"",#REF!)</f>
        <v>#REF!</v>
      </c>
      <c r="B12" s="214" t="e">
        <f>IF(ISBLANK(#REF!),"",#REF!)</f>
        <v>#REF!</v>
      </c>
      <c r="C12" s="214" t="e">
        <f>IF(ISBLANK(#REF!),"",#REF!)</f>
        <v>#REF!</v>
      </c>
      <c r="D12" s="214" t="e">
        <f>IF(ISBLANK(#REF!),"",#REF!)</f>
        <v>#REF!</v>
      </c>
      <c r="E12" s="214" t="e">
        <f>IF(ISBLANK(#REF!),"",#REF!)</f>
        <v>#REF!</v>
      </c>
      <c r="F12" s="214" t="e">
        <f>IF(ISBLANK(#REF!),"",#REF!)</f>
        <v>#REF!</v>
      </c>
      <c r="G12" s="214" t="e">
        <f>IF(ISBLANK(#REF!),"",#REF!)</f>
        <v>#REF!</v>
      </c>
      <c r="H12" s="215" t="e">
        <f>IF(ISBLANK(#REF!),"",#REF!)</f>
        <v>#REF!</v>
      </c>
      <c r="I12" s="214" t="e">
        <f>IF(ISBLANK(#REF!),"",#REF!)</f>
        <v>#REF!</v>
      </c>
      <c r="J12" s="216" t="e">
        <f>IF(ISBLANK(#REF!),"",#REF!)</f>
        <v>#REF!</v>
      </c>
      <c r="K12" s="217" t="e">
        <f>IF(ISBLANK(#REF!),"",#REF!)</f>
        <v>#REF!</v>
      </c>
      <c r="L12" s="217" t="e">
        <f>IF(ISBLANK(#REF!),"",#REF!)</f>
        <v>#REF!</v>
      </c>
      <c r="M12" s="218" t="e">
        <f>IF(ISBLANK(#REF!),"",#REF!)</f>
        <v>#REF!</v>
      </c>
      <c r="N12" s="218" t="e">
        <f>IF(ISBLANK(#REF!),"",#REF!)</f>
        <v>#REF!</v>
      </c>
      <c r="O12" s="220" t="str">
        <f>IFERROR(VLOOKUP(_xlfn.CONCAT('Team Roster - Final'!$A12," : ",'Team Roster - Final'!$BM12),'Rate Calculations'!$C$4:$G$1100,5,FALSE),"")</f>
        <v/>
      </c>
      <c r="P12" s="225">
        <f>IF(ISBLANK('Rate Calculations'!$H14),"",'Rate Calculations'!$H14)</f>
        <v>1.7500000000000002E-2</v>
      </c>
      <c r="Q12" s="220" t="str">
        <f t="shared" si="0"/>
        <v/>
      </c>
      <c r="R12" s="221">
        <f>IF(ISBLANK('Rate Calculations'!$J14),"",'Rate Calculations'!$J14)</f>
        <v>3.5000000000000003E-2</v>
      </c>
      <c r="S12" s="220" t="str">
        <f t="shared" si="1"/>
        <v/>
      </c>
      <c r="T12" s="225" t="str">
        <f>IFERROR(VLOOKUP(_xlfn.CONCAT('Team Roster - Final'!$A12," : ",'Team Roster - Final'!$BM12),'Rate Calculations'!$C$4:$S$1100,10,FALSE),"")</f>
        <v/>
      </c>
      <c r="U12" s="225" t="str">
        <f>IFERROR(VLOOKUP(_xlfn.CONCAT('Team Roster - Final'!$A12," : ",'Team Roster - Final'!$BM12),'Rate Calculations'!$C$4:$S$1100,11,FALSE),"")</f>
        <v/>
      </c>
      <c r="V12" s="222" t="str">
        <f t="shared" si="2"/>
        <v/>
      </c>
      <c r="W12" s="222" t="str">
        <f t="shared" si="3"/>
        <v/>
      </c>
      <c r="X12" s="223" t="str">
        <f>IFERROR(VLOOKUP(_xlfn.CONCAT('Team Roster - Final'!$A12," : ",'Team Roster - Final'!$BM12),'Rate Calculations'!$C$4:$S$1100,14,FALSE),"")</f>
        <v/>
      </c>
      <c r="Y12" s="222" t="str">
        <f t="shared" si="4"/>
        <v/>
      </c>
      <c r="Z12" s="222" t="str">
        <f t="shared" si="5"/>
        <v/>
      </c>
      <c r="AA12" s="224" t="str">
        <f>IFERROR(IF(#REF!="Yes",$Y12, $Y12+$Q12*0.5),"")</f>
        <v/>
      </c>
      <c r="AB12" s="224" t="str">
        <f>IFERROR(IF(#REF!="Yes",$Z12, $Z12+$S12*0.5),"")</f>
        <v/>
      </c>
      <c r="AC12" s="220" t="str">
        <f>IFERROR(VLOOKUP(_xlfn.CONCAT('Team Roster - Final'!$A12," : ",'Team Roster - Final'!$BM12),'Rate Calculations'!$C$4:$U$1100,19,FALSE),"")</f>
        <v/>
      </c>
      <c r="AD12" s="220" t="str">
        <f t="shared" si="6"/>
        <v/>
      </c>
      <c r="AE12" s="220" t="str">
        <f t="shared" si="7"/>
        <v/>
      </c>
      <c r="AF12" s="225" t="str">
        <f>IFERROR(VLOOKUP(_xlfn.CONCAT('Team Roster - Final'!$A12," : ",'Team Roster - Final'!$BM12),'Rate Calculations'!$C$4:$AB$1100,22,FALSE),"")</f>
        <v/>
      </c>
      <c r="AG12" s="225" t="str">
        <f>IFERROR(VLOOKUP(_xlfn.CONCAT('Team Roster - Final'!$A12," : ",'Team Roster - Final'!$BM12),'Rate Calculations'!$C$4:$AB$1100,23,FALSE),"")</f>
        <v/>
      </c>
      <c r="AH12" s="222" t="str">
        <f t="shared" si="8"/>
        <v/>
      </c>
      <c r="AI12" s="222" t="str">
        <f t="shared" si="9"/>
        <v/>
      </c>
      <c r="AJ12" s="223" t="str">
        <f>Table1[[#This Row],[Home Office
Net Fee %]]</f>
        <v/>
      </c>
      <c r="AK12" s="222" t="str">
        <f t="shared" si="10"/>
        <v/>
      </c>
      <c r="AL12" s="222" t="str">
        <f t="shared" si="11"/>
        <v/>
      </c>
      <c r="AM12" s="215" t="str">
        <f>IFERROR(IF(#REF!="Yes",$AK12,($AK12+$AD12*0.5)),"")</f>
        <v/>
      </c>
      <c r="AN12" s="215" t="str">
        <f>IFERROR(IF(#REF!="Yes",$AL12,($AL12+$AE12*0.5)),"")</f>
        <v/>
      </c>
      <c r="AO12" s="374" t="str">
        <f>IF(ISBLANK('Team Roster Proposed - FBR'!Q13),"",'Team Roster Proposed - FBR'!Q13)</f>
        <v/>
      </c>
      <c r="AP12" s="226" t="e">
        <f>IF(ISBLANK(#REF!),"",#REF!)</f>
        <v>#REF!</v>
      </c>
      <c r="AQ12" s="226" t="e">
        <f>IF(ISBLANK(#REF!),"",#REF!)</f>
        <v>#REF!</v>
      </c>
      <c r="AR12" s="226" t="e">
        <f>IF(ISBLANK(#REF!),"",#REF!)</f>
        <v>#REF!</v>
      </c>
      <c r="AS12" s="219" t="e">
        <f>IF(ISBLANK(#REF!),"",#REF!)</f>
        <v>#REF!</v>
      </c>
      <c r="AT12" s="219" t="e">
        <f>IF(ISBLANK(#REF!),"",#REF!)</f>
        <v>#REF!</v>
      </c>
      <c r="AU12" s="219" t="e">
        <f>IF(ISBLANK(#REF!),"",#REF!)</f>
        <v>#REF!</v>
      </c>
      <c r="AV12" s="219" t="e">
        <f>IF(ISBLANK(#REF!),"",#REF!)</f>
        <v>#REF!</v>
      </c>
      <c r="AW12" s="219" t="e">
        <f>IF(ISBLANK(#REF!),"",#REF!)</f>
        <v>#REF!</v>
      </c>
      <c r="AX12" s="219" t="e">
        <f>IF(ISBLANK(#REF!),"",#REF!)</f>
        <v>#REF!</v>
      </c>
      <c r="AY12" s="226" t="e">
        <f>IF(ISBLANK(#REF!),"",#REF!)</f>
        <v>#REF!</v>
      </c>
      <c r="AZ12" s="219" t="e">
        <f>IF(ISBLANK(#REF!),"",#REF!)</f>
        <v>#REF!</v>
      </c>
      <c r="BA12" s="219" t="e">
        <f>IF(ISBLANK(#REF!),"",#REF!)</f>
        <v>#REF!</v>
      </c>
      <c r="BB12" s="219" t="e">
        <f>IF(ISBLANK(#REF!),"",#REF!)</f>
        <v>#REF!</v>
      </c>
      <c r="BC12" s="219" t="e">
        <f>IF(ISBLANK(#REF!),"",#REF!)</f>
        <v>#REF!</v>
      </c>
      <c r="BD12" s="219" t="e">
        <f>IF(ISBLANK(#REF!),"",#REF!)</f>
        <v>#REF!</v>
      </c>
      <c r="BE12" s="219" t="e">
        <f>IF(ISBLANK(#REF!),"",#REF!)</f>
        <v>#REF!</v>
      </c>
      <c r="BF12" s="219" t="e">
        <f>IF(ISBLANK(#REF!),"",#REF!)</f>
        <v>#REF!</v>
      </c>
      <c r="BG12" s="219" t="e">
        <f>IF(ISBLANK(#REF!),"",#REF!)</f>
        <v>#REF!</v>
      </c>
      <c r="BH12" s="219" t="e">
        <f>IF(ISBLANK(#REF!),"",#REF!)</f>
        <v>#REF!</v>
      </c>
      <c r="BI12" s="219" t="e">
        <f>IF(ISBLANK(#REF!),"",#REF!)</f>
        <v>#REF!</v>
      </c>
      <c r="BJ12" s="219" t="e">
        <f>IF(ISBLANK(#REF!),"",#REF!)</f>
        <v>#REF!</v>
      </c>
      <c r="BK12" s="219" t="e">
        <f>IF(ISBLANK(#REF!),"",#REF!)</f>
        <v>#REF!</v>
      </c>
      <c r="BL12" s="219" t="e">
        <f>IF(ISBLANK(#REF!),"",#REF!)</f>
        <v>#REF!</v>
      </c>
      <c r="BM12" s="219" t="e">
        <f>IF(ISBLANK(#REF!),"",#REF!)</f>
        <v>#REF!</v>
      </c>
      <c r="BN12" s="219" t="e">
        <f>IF(ISBLANK(#REF!),"",#REF!)</f>
        <v>#REF!</v>
      </c>
      <c r="BO12" s="227" t="e">
        <f t="shared" si="12"/>
        <v>#REF!</v>
      </c>
      <c r="BP12" s="228" t="str">
        <f t="shared" si="16"/>
        <v/>
      </c>
      <c r="BQ12" s="229" t="str">
        <f t="shared" si="13"/>
        <v/>
      </c>
      <c r="BR12" s="228" t="e">
        <f t="shared" si="14"/>
        <v>#REF!</v>
      </c>
      <c r="BS12" s="230" t="e">
        <f t="shared" si="15"/>
        <v>#REF!</v>
      </c>
    </row>
    <row r="13" spans="1:71">
      <c r="A13" s="213" t="e">
        <f>IF(ISBLANK(#REF!),"",#REF!)</f>
        <v>#REF!</v>
      </c>
      <c r="B13" s="214" t="e">
        <f>IF(ISBLANK(#REF!),"",#REF!)</f>
        <v>#REF!</v>
      </c>
      <c r="C13" s="214" t="e">
        <f>IF(ISBLANK(#REF!),"",#REF!)</f>
        <v>#REF!</v>
      </c>
      <c r="D13" s="214" t="e">
        <f>IF(ISBLANK(#REF!),"",#REF!)</f>
        <v>#REF!</v>
      </c>
      <c r="E13" s="214" t="e">
        <f>IF(ISBLANK(#REF!),"",#REF!)</f>
        <v>#REF!</v>
      </c>
      <c r="F13" s="214" t="e">
        <f>IF(ISBLANK(#REF!),"",#REF!)</f>
        <v>#REF!</v>
      </c>
      <c r="G13" s="214" t="e">
        <f>IF(ISBLANK(#REF!),"",#REF!)</f>
        <v>#REF!</v>
      </c>
      <c r="H13" s="215" t="e">
        <f>IF(ISBLANK(#REF!),"",#REF!)</f>
        <v>#REF!</v>
      </c>
      <c r="I13" s="214" t="e">
        <f>IF(ISBLANK(#REF!),"",#REF!)</f>
        <v>#REF!</v>
      </c>
      <c r="J13" s="216" t="e">
        <f>IF(ISBLANK(#REF!),"",#REF!)</f>
        <v>#REF!</v>
      </c>
      <c r="K13" s="217" t="e">
        <f>IF(ISBLANK(#REF!),"",#REF!)</f>
        <v>#REF!</v>
      </c>
      <c r="L13" s="217" t="e">
        <f>IF(ISBLANK(#REF!),"",#REF!)</f>
        <v>#REF!</v>
      </c>
      <c r="M13" s="218" t="e">
        <f>IF(ISBLANK(#REF!),"",#REF!)</f>
        <v>#REF!</v>
      </c>
      <c r="N13" s="218" t="e">
        <f>IF(ISBLANK(#REF!),"",#REF!)</f>
        <v>#REF!</v>
      </c>
      <c r="O13" s="220" t="str">
        <f>IFERROR(VLOOKUP(_xlfn.CONCAT('Team Roster - Final'!$A13," : ",'Team Roster - Final'!$BM13),'Rate Calculations'!$C$4:$G$1100,5,FALSE),"")</f>
        <v/>
      </c>
      <c r="P13" s="225">
        <f>IF(ISBLANK('Rate Calculations'!$H15),"",'Rate Calculations'!$H15)</f>
        <v>1.7500000000000002E-2</v>
      </c>
      <c r="Q13" s="220" t="str">
        <f t="shared" si="0"/>
        <v/>
      </c>
      <c r="R13" s="221">
        <f>IF(ISBLANK('Rate Calculations'!$J15),"",'Rate Calculations'!$J15)</f>
        <v>3.5000000000000003E-2</v>
      </c>
      <c r="S13" s="220" t="str">
        <f t="shared" si="1"/>
        <v/>
      </c>
      <c r="T13" s="225" t="str">
        <f>IFERROR(VLOOKUP(_xlfn.CONCAT('Team Roster - Final'!$A13," : ",'Team Roster - Final'!$BM13),'Rate Calculations'!$C$4:$S$1100,10,FALSE),"")</f>
        <v/>
      </c>
      <c r="U13" s="225" t="str">
        <f>IFERROR(VLOOKUP(_xlfn.CONCAT('Team Roster - Final'!$A13," : ",'Team Roster - Final'!$BM13),'Rate Calculations'!$C$4:$S$1100,11,FALSE),"")</f>
        <v/>
      </c>
      <c r="V13" s="222" t="str">
        <f t="shared" si="2"/>
        <v/>
      </c>
      <c r="W13" s="222" t="str">
        <f t="shared" si="3"/>
        <v/>
      </c>
      <c r="X13" s="223" t="str">
        <f>IFERROR(VLOOKUP(_xlfn.CONCAT('Team Roster - Final'!$A13," : ",'Team Roster - Final'!$BM13),'Rate Calculations'!$C$4:$S$1100,14,FALSE),"")</f>
        <v/>
      </c>
      <c r="Y13" s="222" t="str">
        <f t="shared" si="4"/>
        <v/>
      </c>
      <c r="Z13" s="222" t="str">
        <f t="shared" si="5"/>
        <v/>
      </c>
      <c r="AA13" s="224" t="str">
        <f>IFERROR(IF(#REF!="Yes",$Y13, $Y13+$Q13*0.5),"")</f>
        <v/>
      </c>
      <c r="AB13" s="224" t="str">
        <f>IFERROR(IF(#REF!="Yes",$Z13, $Z13+$S13*0.5),"")</f>
        <v/>
      </c>
      <c r="AC13" s="220" t="str">
        <f>IFERROR(VLOOKUP(_xlfn.CONCAT('Team Roster - Final'!$A13," : ",'Team Roster - Final'!$BM13),'Rate Calculations'!$C$4:$U$1100,19,FALSE),"")</f>
        <v/>
      </c>
      <c r="AD13" s="220" t="str">
        <f t="shared" si="6"/>
        <v/>
      </c>
      <c r="AE13" s="220" t="str">
        <f t="shared" si="7"/>
        <v/>
      </c>
      <c r="AF13" s="225" t="str">
        <f>IFERROR(VLOOKUP(_xlfn.CONCAT('Team Roster - Final'!$A13," : ",'Team Roster - Final'!$BM13),'Rate Calculations'!$C$4:$AB$1100,22,FALSE),"")</f>
        <v/>
      </c>
      <c r="AG13" s="225" t="str">
        <f>IFERROR(VLOOKUP(_xlfn.CONCAT('Team Roster - Final'!$A13," : ",'Team Roster - Final'!$BM13),'Rate Calculations'!$C$4:$AB$1100,23,FALSE),"")</f>
        <v/>
      </c>
      <c r="AH13" s="222" t="str">
        <f t="shared" si="8"/>
        <v/>
      </c>
      <c r="AI13" s="222" t="str">
        <f t="shared" si="9"/>
        <v/>
      </c>
      <c r="AJ13" s="223" t="str">
        <f>Table1[[#This Row],[Home Office
Net Fee %]]</f>
        <v/>
      </c>
      <c r="AK13" s="222" t="str">
        <f t="shared" si="10"/>
        <v/>
      </c>
      <c r="AL13" s="222" t="str">
        <f t="shared" si="11"/>
        <v/>
      </c>
      <c r="AM13" s="215" t="str">
        <f>IFERROR(IF(#REF!="Yes",$AK13,($AK13+$AD13*0.5)),"")</f>
        <v/>
      </c>
      <c r="AN13" s="215" t="str">
        <f>IFERROR(IF(#REF!="Yes",$AL13,($AL13+$AE13*0.5)),"")</f>
        <v/>
      </c>
      <c r="AO13" s="374" t="str">
        <f>IF(ISBLANK('Team Roster Proposed - FBR'!Q14),"",'Team Roster Proposed - FBR'!Q14)</f>
        <v/>
      </c>
      <c r="AP13" s="226" t="e">
        <f>IF(ISBLANK(#REF!),"",#REF!)</f>
        <v>#REF!</v>
      </c>
      <c r="AQ13" s="226" t="e">
        <f>IF(ISBLANK(#REF!),"",#REF!)</f>
        <v>#REF!</v>
      </c>
      <c r="AR13" s="226" t="e">
        <f>IF(ISBLANK(#REF!),"",#REF!)</f>
        <v>#REF!</v>
      </c>
      <c r="AS13" s="219" t="e">
        <f>IF(ISBLANK(#REF!),"",#REF!)</f>
        <v>#REF!</v>
      </c>
      <c r="AT13" s="219" t="e">
        <f>IF(ISBLANK(#REF!),"",#REF!)</f>
        <v>#REF!</v>
      </c>
      <c r="AU13" s="219" t="e">
        <f>IF(ISBLANK(#REF!),"",#REF!)</f>
        <v>#REF!</v>
      </c>
      <c r="AV13" s="219" t="e">
        <f>IF(ISBLANK(#REF!),"",#REF!)</f>
        <v>#REF!</v>
      </c>
      <c r="AW13" s="219" t="e">
        <f>IF(ISBLANK(#REF!),"",#REF!)</f>
        <v>#REF!</v>
      </c>
      <c r="AX13" s="219" t="e">
        <f>IF(ISBLANK(#REF!),"",#REF!)</f>
        <v>#REF!</v>
      </c>
      <c r="AY13" s="226" t="e">
        <f>IF(ISBLANK(#REF!),"",#REF!)</f>
        <v>#REF!</v>
      </c>
      <c r="AZ13" s="219" t="e">
        <f>IF(ISBLANK(#REF!),"",#REF!)</f>
        <v>#REF!</v>
      </c>
      <c r="BA13" s="219" t="e">
        <f>IF(ISBLANK(#REF!),"",#REF!)</f>
        <v>#REF!</v>
      </c>
      <c r="BB13" s="219" t="e">
        <f>IF(ISBLANK(#REF!),"",#REF!)</f>
        <v>#REF!</v>
      </c>
      <c r="BC13" s="219" t="e">
        <f>IF(ISBLANK(#REF!),"",#REF!)</f>
        <v>#REF!</v>
      </c>
      <c r="BD13" s="219" t="e">
        <f>IF(ISBLANK(#REF!),"",#REF!)</f>
        <v>#REF!</v>
      </c>
      <c r="BE13" s="219" t="e">
        <f>IF(ISBLANK(#REF!),"",#REF!)</f>
        <v>#REF!</v>
      </c>
      <c r="BF13" s="219" t="e">
        <f>IF(ISBLANK(#REF!),"",#REF!)</f>
        <v>#REF!</v>
      </c>
      <c r="BG13" s="219" t="e">
        <f>IF(ISBLANK(#REF!),"",#REF!)</f>
        <v>#REF!</v>
      </c>
      <c r="BH13" s="219" t="e">
        <f>IF(ISBLANK(#REF!),"",#REF!)</f>
        <v>#REF!</v>
      </c>
      <c r="BI13" s="219" t="e">
        <f>IF(ISBLANK(#REF!),"",#REF!)</f>
        <v>#REF!</v>
      </c>
      <c r="BJ13" s="219" t="e">
        <f>IF(ISBLANK(#REF!),"",#REF!)</f>
        <v>#REF!</v>
      </c>
      <c r="BK13" s="219" t="e">
        <f>IF(ISBLANK(#REF!),"",#REF!)</f>
        <v>#REF!</v>
      </c>
      <c r="BL13" s="219" t="e">
        <f>IF(ISBLANK(#REF!),"",#REF!)</f>
        <v>#REF!</v>
      </c>
      <c r="BM13" s="219" t="e">
        <f>IF(ISBLANK(#REF!),"",#REF!)</f>
        <v>#REF!</v>
      </c>
      <c r="BN13" s="219" t="e">
        <f>IF(ISBLANK(#REF!),"",#REF!)</f>
        <v>#REF!</v>
      </c>
      <c r="BO13" s="227" t="e">
        <f t="shared" si="12"/>
        <v>#REF!</v>
      </c>
      <c r="BP13" s="228" t="str">
        <f t="shared" si="16"/>
        <v/>
      </c>
      <c r="BQ13" s="229" t="str">
        <f t="shared" si="13"/>
        <v/>
      </c>
      <c r="BR13" s="228" t="e">
        <f t="shared" si="14"/>
        <v>#REF!</v>
      </c>
      <c r="BS13" s="230" t="e">
        <f t="shared" si="15"/>
        <v>#REF!</v>
      </c>
    </row>
    <row r="14" spans="1:71">
      <c r="A14" s="213" t="e">
        <f>IF(ISBLANK(#REF!),"",#REF!)</f>
        <v>#REF!</v>
      </c>
      <c r="B14" s="214" t="e">
        <f>IF(ISBLANK(#REF!),"",#REF!)</f>
        <v>#REF!</v>
      </c>
      <c r="C14" s="214" t="e">
        <f>IF(ISBLANK(#REF!),"",#REF!)</f>
        <v>#REF!</v>
      </c>
      <c r="D14" s="214" t="e">
        <f>IF(ISBLANK(#REF!),"",#REF!)</f>
        <v>#REF!</v>
      </c>
      <c r="E14" s="214" t="e">
        <f>IF(ISBLANK(#REF!),"",#REF!)</f>
        <v>#REF!</v>
      </c>
      <c r="F14" s="214" t="e">
        <f>IF(ISBLANK(#REF!),"",#REF!)</f>
        <v>#REF!</v>
      </c>
      <c r="G14" s="214" t="e">
        <f>IF(ISBLANK(#REF!),"",#REF!)</f>
        <v>#REF!</v>
      </c>
      <c r="H14" s="215" t="e">
        <f>IF(ISBLANK(#REF!),"",#REF!)</f>
        <v>#REF!</v>
      </c>
      <c r="I14" s="214" t="e">
        <f>IF(ISBLANK(#REF!),"",#REF!)</f>
        <v>#REF!</v>
      </c>
      <c r="J14" s="216" t="e">
        <f>IF(ISBLANK(#REF!),"",#REF!)</f>
        <v>#REF!</v>
      </c>
      <c r="K14" s="217" t="e">
        <f>IF(ISBLANK(#REF!),"",#REF!)</f>
        <v>#REF!</v>
      </c>
      <c r="L14" s="217" t="e">
        <f>IF(ISBLANK(#REF!),"",#REF!)</f>
        <v>#REF!</v>
      </c>
      <c r="M14" s="218" t="e">
        <f>IF(ISBLANK(#REF!),"",#REF!)</f>
        <v>#REF!</v>
      </c>
      <c r="N14" s="218" t="e">
        <f>IF(ISBLANK(#REF!),"",#REF!)</f>
        <v>#REF!</v>
      </c>
      <c r="O14" s="220" t="str">
        <f>IFERROR(VLOOKUP(_xlfn.CONCAT('Team Roster - Final'!$A14," : ",'Team Roster - Final'!$BM14),'Rate Calculations'!$C$4:$G$1100,5,FALSE),"")</f>
        <v/>
      </c>
      <c r="P14" s="225">
        <f>IF(ISBLANK('Rate Calculations'!$H16),"",'Rate Calculations'!$H16)</f>
        <v>1.7500000000000002E-2</v>
      </c>
      <c r="Q14" s="220" t="str">
        <f t="shared" si="0"/>
        <v/>
      </c>
      <c r="R14" s="221">
        <f>IF(ISBLANK('Rate Calculations'!$J16),"",'Rate Calculations'!$J16)</f>
        <v>3.5000000000000003E-2</v>
      </c>
      <c r="S14" s="220" t="str">
        <f t="shared" si="1"/>
        <v/>
      </c>
      <c r="T14" s="225" t="str">
        <f>IFERROR(VLOOKUP(_xlfn.CONCAT('Team Roster - Final'!$A14," : ",'Team Roster - Final'!$BM14),'Rate Calculations'!$C$4:$S$1100,10,FALSE),"")</f>
        <v/>
      </c>
      <c r="U14" s="225" t="str">
        <f>IFERROR(VLOOKUP(_xlfn.CONCAT('Team Roster - Final'!$A14," : ",'Team Roster - Final'!$BM14),'Rate Calculations'!$C$4:$S$1100,11,FALSE),"")</f>
        <v/>
      </c>
      <c r="V14" s="222" t="str">
        <f t="shared" si="2"/>
        <v/>
      </c>
      <c r="W14" s="222" t="str">
        <f t="shared" si="3"/>
        <v/>
      </c>
      <c r="X14" s="223" t="str">
        <f>IFERROR(VLOOKUP(_xlfn.CONCAT('Team Roster - Final'!$A14," : ",'Team Roster - Final'!$BM14),'Rate Calculations'!$C$4:$S$1100,14,FALSE),"")</f>
        <v/>
      </c>
      <c r="Y14" s="222" t="str">
        <f t="shared" si="4"/>
        <v/>
      </c>
      <c r="Z14" s="222" t="str">
        <f t="shared" si="5"/>
        <v/>
      </c>
      <c r="AA14" s="224" t="str">
        <f>IFERROR(IF(#REF!="Yes",$Y14, $Y14+$Q14*0.5),"")</f>
        <v/>
      </c>
      <c r="AB14" s="224" t="str">
        <f>IFERROR(IF(#REF!="Yes",$Z14, $Z14+$S14*0.5),"")</f>
        <v/>
      </c>
      <c r="AC14" s="220" t="str">
        <f>IFERROR(VLOOKUP(_xlfn.CONCAT('Team Roster - Final'!$A14," : ",'Team Roster - Final'!$BM14),'Rate Calculations'!$C$4:$U$1100,19,FALSE),"")</f>
        <v/>
      </c>
      <c r="AD14" s="220" t="str">
        <f t="shared" si="6"/>
        <v/>
      </c>
      <c r="AE14" s="220" t="str">
        <f t="shared" si="7"/>
        <v/>
      </c>
      <c r="AF14" s="225" t="str">
        <f>IFERROR(VLOOKUP(_xlfn.CONCAT('Team Roster - Final'!$A14," : ",'Team Roster - Final'!$BM14),'Rate Calculations'!$C$4:$AB$1100,22,FALSE),"")</f>
        <v/>
      </c>
      <c r="AG14" s="225" t="str">
        <f>IFERROR(VLOOKUP(_xlfn.CONCAT('Team Roster - Final'!$A14," : ",'Team Roster - Final'!$BM14),'Rate Calculations'!$C$4:$AB$1100,23,FALSE),"")</f>
        <v/>
      </c>
      <c r="AH14" s="222" t="str">
        <f t="shared" si="8"/>
        <v/>
      </c>
      <c r="AI14" s="222" t="str">
        <f t="shared" si="9"/>
        <v/>
      </c>
      <c r="AJ14" s="223" t="str">
        <f>Table1[[#This Row],[Home Office
Net Fee %]]</f>
        <v/>
      </c>
      <c r="AK14" s="222" t="str">
        <f t="shared" si="10"/>
        <v/>
      </c>
      <c r="AL14" s="222" t="str">
        <f t="shared" si="11"/>
        <v/>
      </c>
      <c r="AM14" s="215" t="str">
        <f>IFERROR(IF(#REF!="Yes",$AK14,($AK14+$AD14*0.5)),"")</f>
        <v/>
      </c>
      <c r="AN14" s="215" t="str">
        <f>IFERROR(IF(#REF!="Yes",$AL14,($AL14+$AE14*0.5)),"")</f>
        <v/>
      </c>
      <c r="AO14" s="374" t="str">
        <f>IF(ISBLANK('Team Roster Proposed - FBR'!Q15),"",'Team Roster Proposed - FBR'!Q15)</f>
        <v/>
      </c>
      <c r="AP14" s="226" t="e">
        <f>IF(ISBLANK(#REF!),"",#REF!)</f>
        <v>#REF!</v>
      </c>
      <c r="AQ14" s="226" t="e">
        <f>IF(ISBLANK(#REF!),"",#REF!)</f>
        <v>#REF!</v>
      </c>
      <c r="AR14" s="226" t="e">
        <f>IF(ISBLANK(#REF!),"",#REF!)</f>
        <v>#REF!</v>
      </c>
      <c r="AS14" s="219" t="e">
        <f>IF(ISBLANK(#REF!),"",#REF!)</f>
        <v>#REF!</v>
      </c>
      <c r="AT14" s="219" t="e">
        <f>IF(ISBLANK(#REF!),"",#REF!)</f>
        <v>#REF!</v>
      </c>
      <c r="AU14" s="219" t="e">
        <f>IF(ISBLANK(#REF!),"",#REF!)</f>
        <v>#REF!</v>
      </c>
      <c r="AV14" s="219" t="e">
        <f>IF(ISBLANK(#REF!),"",#REF!)</f>
        <v>#REF!</v>
      </c>
      <c r="AW14" s="219" t="e">
        <f>IF(ISBLANK(#REF!),"",#REF!)</f>
        <v>#REF!</v>
      </c>
      <c r="AX14" s="219" t="e">
        <f>IF(ISBLANK(#REF!),"",#REF!)</f>
        <v>#REF!</v>
      </c>
      <c r="AY14" s="226" t="e">
        <f>IF(ISBLANK(#REF!),"",#REF!)</f>
        <v>#REF!</v>
      </c>
      <c r="AZ14" s="219" t="e">
        <f>IF(ISBLANK(#REF!),"",#REF!)</f>
        <v>#REF!</v>
      </c>
      <c r="BA14" s="219" t="e">
        <f>IF(ISBLANK(#REF!),"",#REF!)</f>
        <v>#REF!</v>
      </c>
      <c r="BB14" s="219" t="e">
        <f>IF(ISBLANK(#REF!),"",#REF!)</f>
        <v>#REF!</v>
      </c>
      <c r="BC14" s="219" t="e">
        <f>IF(ISBLANK(#REF!),"",#REF!)</f>
        <v>#REF!</v>
      </c>
      <c r="BD14" s="219" t="e">
        <f>IF(ISBLANK(#REF!),"",#REF!)</f>
        <v>#REF!</v>
      </c>
      <c r="BE14" s="219" t="e">
        <f>IF(ISBLANK(#REF!),"",#REF!)</f>
        <v>#REF!</v>
      </c>
      <c r="BF14" s="219" t="e">
        <f>IF(ISBLANK(#REF!),"",#REF!)</f>
        <v>#REF!</v>
      </c>
      <c r="BG14" s="219" t="e">
        <f>IF(ISBLANK(#REF!),"",#REF!)</f>
        <v>#REF!</v>
      </c>
      <c r="BH14" s="219" t="e">
        <f>IF(ISBLANK(#REF!),"",#REF!)</f>
        <v>#REF!</v>
      </c>
      <c r="BI14" s="219" t="e">
        <f>IF(ISBLANK(#REF!),"",#REF!)</f>
        <v>#REF!</v>
      </c>
      <c r="BJ14" s="219" t="e">
        <f>IF(ISBLANK(#REF!),"",#REF!)</f>
        <v>#REF!</v>
      </c>
      <c r="BK14" s="219" t="e">
        <f>IF(ISBLANK(#REF!),"",#REF!)</f>
        <v>#REF!</v>
      </c>
      <c r="BL14" s="219" t="e">
        <f>IF(ISBLANK(#REF!),"",#REF!)</f>
        <v>#REF!</v>
      </c>
      <c r="BM14" s="219" t="e">
        <f>IF(ISBLANK(#REF!),"",#REF!)</f>
        <v>#REF!</v>
      </c>
      <c r="BN14" s="219" t="e">
        <f>IF(ISBLANK(#REF!),"",#REF!)</f>
        <v>#REF!</v>
      </c>
      <c r="BO14" s="227" t="e">
        <f t="shared" si="12"/>
        <v>#REF!</v>
      </c>
      <c r="BP14" s="228" t="str">
        <f t="shared" si="16"/>
        <v/>
      </c>
      <c r="BQ14" s="229" t="str">
        <f t="shared" si="13"/>
        <v/>
      </c>
      <c r="BR14" s="228" t="e">
        <f t="shared" si="14"/>
        <v>#REF!</v>
      </c>
      <c r="BS14" s="230" t="e">
        <f t="shared" si="15"/>
        <v>#REF!</v>
      </c>
    </row>
    <row r="15" spans="1:71">
      <c r="A15" s="213" t="e">
        <f>IF(ISBLANK(#REF!),"",#REF!)</f>
        <v>#REF!</v>
      </c>
      <c r="B15" s="214" t="e">
        <f>IF(ISBLANK(#REF!),"",#REF!)</f>
        <v>#REF!</v>
      </c>
      <c r="C15" s="214" t="e">
        <f>IF(ISBLANK(#REF!),"",#REF!)</f>
        <v>#REF!</v>
      </c>
      <c r="D15" s="214" t="e">
        <f>IF(ISBLANK(#REF!),"",#REF!)</f>
        <v>#REF!</v>
      </c>
      <c r="E15" s="214" t="e">
        <f>IF(ISBLANK(#REF!),"",#REF!)</f>
        <v>#REF!</v>
      </c>
      <c r="F15" s="214" t="e">
        <f>IF(ISBLANK(#REF!),"",#REF!)</f>
        <v>#REF!</v>
      </c>
      <c r="G15" s="214" t="e">
        <f>IF(ISBLANK(#REF!),"",#REF!)</f>
        <v>#REF!</v>
      </c>
      <c r="H15" s="215" t="e">
        <f>IF(ISBLANK(#REF!),"",#REF!)</f>
        <v>#REF!</v>
      </c>
      <c r="I15" s="214" t="e">
        <f>IF(ISBLANK(#REF!),"",#REF!)</f>
        <v>#REF!</v>
      </c>
      <c r="J15" s="216" t="e">
        <f>IF(ISBLANK(#REF!),"",#REF!)</f>
        <v>#REF!</v>
      </c>
      <c r="K15" s="217" t="e">
        <f>IF(ISBLANK(#REF!),"",#REF!)</f>
        <v>#REF!</v>
      </c>
      <c r="L15" s="217" t="e">
        <f>IF(ISBLANK(#REF!),"",#REF!)</f>
        <v>#REF!</v>
      </c>
      <c r="M15" s="218" t="e">
        <f>IF(ISBLANK(#REF!),"",#REF!)</f>
        <v>#REF!</v>
      </c>
      <c r="N15" s="218" t="e">
        <f>IF(ISBLANK(#REF!),"",#REF!)</f>
        <v>#REF!</v>
      </c>
      <c r="O15" s="220" t="str">
        <f>IFERROR(VLOOKUP(_xlfn.CONCAT('Team Roster - Final'!$A15," : ",'Team Roster - Final'!$BM15),'Rate Calculations'!$C$4:$G$1100,5,FALSE),"")</f>
        <v/>
      </c>
      <c r="P15" s="225">
        <f>IF(ISBLANK('Rate Calculations'!$H17),"",'Rate Calculations'!$H17)</f>
        <v>1.7500000000000002E-2</v>
      </c>
      <c r="Q15" s="220" t="str">
        <f t="shared" si="0"/>
        <v/>
      </c>
      <c r="R15" s="221">
        <f>IF(ISBLANK('Rate Calculations'!$J17),"",'Rate Calculations'!$J17)</f>
        <v>3.5000000000000003E-2</v>
      </c>
      <c r="S15" s="220" t="str">
        <f t="shared" si="1"/>
        <v/>
      </c>
      <c r="T15" s="225" t="str">
        <f>IFERROR(VLOOKUP(_xlfn.CONCAT('Team Roster - Final'!$A15," : ",'Team Roster - Final'!$BM15),'Rate Calculations'!$C$4:$S$1100,10,FALSE),"")</f>
        <v/>
      </c>
      <c r="U15" s="225" t="str">
        <f>IFERROR(VLOOKUP(_xlfn.CONCAT('Team Roster - Final'!$A15," : ",'Team Roster - Final'!$BM15),'Rate Calculations'!$C$4:$S$1100,11,FALSE),"")</f>
        <v/>
      </c>
      <c r="V15" s="222" t="str">
        <f t="shared" si="2"/>
        <v/>
      </c>
      <c r="W15" s="222" t="str">
        <f t="shared" si="3"/>
        <v/>
      </c>
      <c r="X15" s="223" t="str">
        <f>IFERROR(VLOOKUP(_xlfn.CONCAT('Team Roster - Final'!$A15," : ",'Team Roster - Final'!$BM15),'Rate Calculations'!$C$4:$S$1100,14,FALSE),"")</f>
        <v/>
      </c>
      <c r="Y15" s="222" t="str">
        <f t="shared" si="4"/>
        <v/>
      </c>
      <c r="Z15" s="222" t="str">
        <f t="shared" si="5"/>
        <v/>
      </c>
      <c r="AA15" s="224" t="str">
        <f>IFERROR(IF(#REF!="Yes",$Y15, $Y15+$Q15*0.5),"")</f>
        <v/>
      </c>
      <c r="AB15" s="224" t="str">
        <f>IFERROR(IF(#REF!="Yes",$Z15, $Z15+$S15*0.5),"")</f>
        <v/>
      </c>
      <c r="AC15" s="220" t="str">
        <f>IFERROR(VLOOKUP(_xlfn.CONCAT('Team Roster - Final'!$A15," : ",'Team Roster - Final'!$BM15),'Rate Calculations'!$C$4:$U$1100,19,FALSE),"")</f>
        <v/>
      </c>
      <c r="AD15" s="220" t="str">
        <f t="shared" si="6"/>
        <v/>
      </c>
      <c r="AE15" s="220" t="str">
        <f t="shared" si="7"/>
        <v/>
      </c>
      <c r="AF15" s="225" t="str">
        <f>IFERROR(VLOOKUP(_xlfn.CONCAT('Team Roster - Final'!$A15," : ",'Team Roster - Final'!$BM15),'Rate Calculations'!$C$4:$AB$1100,22,FALSE),"")</f>
        <v/>
      </c>
      <c r="AG15" s="225" t="str">
        <f>IFERROR(VLOOKUP(_xlfn.CONCAT('Team Roster - Final'!$A15," : ",'Team Roster - Final'!$BM15),'Rate Calculations'!$C$4:$AB$1100,23,FALSE),"")</f>
        <v/>
      </c>
      <c r="AH15" s="222" t="str">
        <f t="shared" si="8"/>
        <v/>
      </c>
      <c r="AI15" s="222" t="str">
        <f t="shared" si="9"/>
        <v/>
      </c>
      <c r="AJ15" s="223" t="str">
        <f>Table1[[#This Row],[Home Office
Net Fee %]]</f>
        <v/>
      </c>
      <c r="AK15" s="222" t="str">
        <f t="shared" si="10"/>
        <v/>
      </c>
      <c r="AL15" s="222" t="str">
        <f t="shared" si="11"/>
        <v/>
      </c>
      <c r="AM15" s="215" t="str">
        <f>IFERROR(IF(#REF!="Yes",$AK15,($AK15+$AD15*0.5)),"")</f>
        <v/>
      </c>
      <c r="AN15" s="215" t="str">
        <f>IFERROR(IF(#REF!="Yes",$AL15,($AL15+$AE15*0.5)),"")</f>
        <v/>
      </c>
      <c r="AO15" s="374" t="str">
        <f>IF(ISBLANK('Team Roster Proposed - FBR'!Q16),"",'Team Roster Proposed - FBR'!Q16)</f>
        <v/>
      </c>
      <c r="AP15" s="226" t="e">
        <f>IF(ISBLANK(#REF!),"",#REF!)</f>
        <v>#REF!</v>
      </c>
      <c r="AQ15" s="226" t="e">
        <f>IF(ISBLANK(#REF!),"",#REF!)</f>
        <v>#REF!</v>
      </c>
      <c r="AR15" s="226" t="e">
        <f>IF(ISBLANK(#REF!),"",#REF!)</f>
        <v>#REF!</v>
      </c>
      <c r="AS15" s="219" t="e">
        <f>IF(ISBLANK(#REF!),"",#REF!)</f>
        <v>#REF!</v>
      </c>
      <c r="AT15" s="219" t="e">
        <f>IF(ISBLANK(#REF!),"",#REF!)</f>
        <v>#REF!</v>
      </c>
      <c r="AU15" s="219" t="e">
        <f>IF(ISBLANK(#REF!),"",#REF!)</f>
        <v>#REF!</v>
      </c>
      <c r="AV15" s="219" t="e">
        <f>IF(ISBLANK(#REF!),"",#REF!)</f>
        <v>#REF!</v>
      </c>
      <c r="AW15" s="219" t="e">
        <f>IF(ISBLANK(#REF!),"",#REF!)</f>
        <v>#REF!</v>
      </c>
      <c r="AX15" s="219" t="e">
        <f>IF(ISBLANK(#REF!),"",#REF!)</f>
        <v>#REF!</v>
      </c>
      <c r="AY15" s="226" t="e">
        <f>IF(ISBLANK(#REF!),"",#REF!)</f>
        <v>#REF!</v>
      </c>
      <c r="AZ15" s="219" t="e">
        <f>IF(ISBLANK(#REF!),"",#REF!)</f>
        <v>#REF!</v>
      </c>
      <c r="BA15" s="219" t="e">
        <f>IF(ISBLANK(#REF!),"",#REF!)</f>
        <v>#REF!</v>
      </c>
      <c r="BB15" s="219" t="e">
        <f>IF(ISBLANK(#REF!),"",#REF!)</f>
        <v>#REF!</v>
      </c>
      <c r="BC15" s="219" t="e">
        <f>IF(ISBLANK(#REF!),"",#REF!)</f>
        <v>#REF!</v>
      </c>
      <c r="BD15" s="219" t="e">
        <f>IF(ISBLANK(#REF!),"",#REF!)</f>
        <v>#REF!</v>
      </c>
      <c r="BE15" s="219" t="e">
        <f>IF(ISBLANK(#REF!),"",#REF!)</f>
        <v>#REF!</v>
      </c>
      <c r="BF15" s="219" t="e">
        <f>IF(ISBLANK(#REF!),"",#REF!)</f>
        <v>#REF!</v>
      </c>
      <c r="BG15" s="219" t="e">
        <f>IF(ISBLANK(#REF!),"",#REF!)</f>
        <v>#REF!</v>
      </c>
      <c r="BH15" s="219" t="e">
        <f>IF(ISBLANK(#REF!),"",#REF!)</f>
        <v>#REF!</v>
      </c>
      <c r="BI15" s="219" t="e">
        <f>IF(ISBLANK(#REF!),"",#REF!)</f>
        <v>#REF!</v>
      </c>
      <c r="BJ15" s="219" t="e">
        <f>IF(ISBLANK(#REF!),"",#REF!)</f>
        <v>#REF!</v>
      </c>
      <c r="BK15" s="219" t="e">
        <f>IF(ISBLANK(#REF!),"",#REF!)</f>
        <v>#REF!</v>
      </c>
      <c r="BL15" s="219" t="e">
        <f>IF(ISBLANK(#REF!),"",#REF!)</f>
        <v>#REF!</v>
      </c>
      <c r="BM15" s="219" t="e">
        <f>IF(ISBLANK(#REF!),"",#REF!)</f>
        <v>#REF!</v>
      </c>
      <c r="BN15" s="219" t="e">
        <f>IF(ISBLANK(#REF!),"",#REF!)</f>
        <v>#REF!</v>
      </c>
      <c r="BO15" s="227" t="e">
        <f t="shared" si="12"/>
        <v>#REF!</v>
      </c>
      <c r="BP15" s="228" t="str">
        <f t="shared" si="16"/>
        <v/>
      </c>
      <c r="BQ15" s="229" t="str">
        <f t="shared" si="13"/>
        <v/>
      </c>
      <c r="BR15" s="228" t="e">
        <f t="shared" si="14"/>
        <v>#REF!</v>
      </c>
      <c r="BS15" s="230" t="e">
        <f t="shared" si="15"/>
        <v>#REF!</v>
      </c>
    </row>
    <row r="16" spans="1:71">
      <c r="A16" s="213" t="e">
        <f>IF(ISBLANK(#REF!),"",#REF!)</f>
        <v>#REF!</v>
      </c>
      <c r="B16" s="214" t="e">
        <f>IF(ISBLANK(#REF!),"",#REF!)</f>
        <v>#REF!</v>
      </c>
      <c r="C16" s="214" t="e">
        <f>IF(ISBLANK(#REF!),"",#REF!)</f>
        <v>#REF!</v>
      </c>
      <c r="D16" s="214" t="e">
        <f>IF(ISBLANK(#REF!),"",#REF!)</f>
        <v>#REF!</v>
      </c>
      <c r="E16" s="214" t="e">
        <f>IF(ISBLANK(#REF!),"",#REF!)</f>
        <v>#REF!</v>
      </c>
      <c r="F16" s="214" t="e">
        <f>IF(ISBLANK(#REF!),"",#REF!)</f>
        <v>#REF!</v>
      </c>
      <c r="G16" s="214" t="e">
        <f>IF(ISBLANK(#REF!),"",#REF!)</f>
        <v>#REF!</v>
      </c>
      <c r="H16" s="215" t="e">
        <f>IF(ISBLANK(#REF!),"",#REF!)</f>
        <v>#REF!</v>
      </c>
      <c r="I16" s="214" t="e">
        <f>IF(ISBLANK(#REF!),"",#REF!)</f>
        <v>#REF!</v>
      </c>
      <c r="J16" s="216" t="e">
        <f>IF(ISBLANK(#REF!),"",#REF!)</f>
        <v>#REF!</v>
      </c>
      <c r="K16" s="217" t="e">
        <f>IF(ISBLANK(#REF!),"",#REF!)</f>
        <v>#REF!</v>
      </c>
      <c r="L16" s="217" t="e">
        <f>IF(ISBLANK(#REF!),"",#REF!)</f>
        <v>#REF!</v>
      </c>
      <c r="M16" s="218" t="e">
        <f>IF(ISBLANK(#REF!),"",#REF!)</f>
        <v>#REF!</v>
      </c>
      <c r="N16" s="218" t="e">
        <f>IF(ISBLANK(#REF!),"",#REF!)</f>
        <v>#REF!</v>
      </c>
      <c r="O16" s="220" t="str">
        <f>IFERROR(VLOOKUP(_xlfn.CONCAT('Team Roster - Final'!$A16," : ",'Team Roster - Final'!$BM16),'Rate Calculations'!$C$4:$G$1100,5,FALSE),"")</f>
        <v/>
      </c>
      <c r="P16" s="225">
        <f>IF(ISBLANK('Rate Calculations'!$H18),"",'Rate Calculations'!$H18)</f>
        <v>1.7500000000000002E-2</v>
      </c>
      <c r="Q16" s="220" t="str">
        <f t="shared" si="0"/>
        <v/>
      </c>
      <c r="R16" s="221">
        <f>IF(ISBLANK('Rate Calculations'!$J18),"",'Rate Calculations'!$J18)</f>
        <v>3.5000000000000003E-2</v>
      </c>
      <c r="S16" s="220" t="str">
        <f t="shared" si="1"/>
        <v/>
      </c>
      <c r="T16" s="225" t="str">
        <f>IFERROR(VLOOKUP(_xlfn.CONCAT('Team Roster - Final'!$A16," : ",'Team Roster - Final'!$BM16),'Rate Calculations'!$C$4:$S$1100,10,FALSE),"")</f>
        <v/>
      </c>
      <c r="U16" s="225" t="str">
        <f>IFERROR(VLOOKUP(_xlfn.CONCAT('Team Roster - Final'!$A16," : ",'Team Roster - Final'!$BM16),'Rate Calculations'!$C$4:$S$1100,11,FALSE),"")</f>
        <v/>
      </c>
      <c r="V16" s="222" t="str">
        <f t="shared" si="2"/>
        <v/>
      </c>
      <c r="W16" s="222" t="str">
        <f t="shared" si="3"/>
        <v/>
      </c>
      <c r="X16" s="223" t="str">
        <f>IFERROR(VLOOKUP(_xlfn.CONCAT('Team Roster - Final'!$A16," : ",'Team Roster - Final'!$BM16),'Rate Calculations'!$C$4:$S$1100,14,FALSE),"")</f>
        <v/>
      </c>
      <c r="Y16" s="222" t="str">
        <f t="shared" si="4"/>
        <v/>
      </c>
      <c r="Z16" s="222" t="str">
        <f t="shared" si="5"/>
        <v/>
      </c>
      <c r="AA16" s="224" t="str">
        <f>IFERROR(IF(#REF!="Yes",$Y16, $Y16+$Q16*0.5),"")</f>
        <v/>
      </c>
      <c r="AB16" s="224" t="str">
        <f>IFERROR(IF(#REF!="Yes",$Z16, $Z16+$S16*0.5),"")</f>
        <v/>
      </c>
      <c r="AC16" s="220" t="str">
        <f>IFERROR(VLOOKUP(_xlfn.CONCAT('Team Roster - Final'!$A16," : ",'Team Roster - Final'!$BM16),'Rate Calculations'!$C$4:$U$1100,19,FALSE),"")</f>
        <v/>
      </c>
      <c r="AD16" s="220" t="str">
        <f t="shared" si="6"/>
        <v/>
      </c>
      <c r="AE16" s="220" t="str">
        <f t="shared" si="7"/>
        <v/>
      </c>
      <c r="AF16" s="225" t="str">
        <f>IFERROR(VLOOKUP(_xlfn.CONCAT('Team Roster - Final'!$A16," : ",'Team Roster - Final'!$BM16),'Rate Calculations'!$C$4:$AB$1100,22,FALSE),"")</f>
        <v/>
      </c>
      <c r="AG16" s="225" t="str">
        <f>IFERROR(VLOOKUP(_xlfn.CONCAT('Team Roster - Final'!$A16," : ",'Team Roster - Final'!$BM16),'Rate Calculations'!$C$4:$AB$1100,23,FALSE),"")</f>
        <v/>
      </c>
      <c r="AH16" s="222" t="str">
        <f t="shared" si="8"/>
        <v/>
      </c>
      <c r="AI16" s="222" t="str">
        <f t="shared" si="9"/>
        <v/>
      </c>
      <c r="AJ16" s="223" t="str">
        <f>Table1[[#This Row],[Home Office
Net Fee %]]</f>
        <v/>
      </c>
      <c r="AK16" s="222" t="str">
        <f t="shared" si="10"/>
        <v/>
      </c>
      <c r="AL16" s="222" t="str">
        <f t="shared" si="11"/>
        <v/>
      </c>
      <c r="AM16" s="215" t="str">
        <f>IFERROR(IF(#REF!="Yes",$AK16,($AK16+$AD16*0.5)),"")</f>
        <v/>
      </c>
      <c r="AN16" s="215" t="str">
        <f>IFERROR(IF(#REF!="Yes",$AL16,($AL16+$AE16*0.5)),"")</f>
        <v/>
      </c>
      <c r="AO16" s="374" t="str">
        <f>IF(ISBLANK('Team Roster Proposed - FBR'!Q17),"",'Team Roster Proposed - FBR'!Q17)</f>
        <v/>
      </c>
      <c r="AP16" s="226" t="e">
        <f>IF(ISBLANK(#REF!),"",#REF!)</f>
        <v>#REF!</v>
      </c>
      <c r="AQ16" s="226" t="e">
        <f>IF(ISBLANK(#REF!),"",#REF!)</f>
        <v>#REF!</v>
      </c>
      <c r="AR16" s="226" t="e">
        <f>IF(ISBLANK(#REF!),"",#REF!)</f>
        <v>#REF!</v>
      </c>
      <c r="AS16" s="219" t="e">
        <f>IF(ISBLANK(#REF!),"",#REF!)</f>
        <v>#REF!</v>
      </c>
      <c r="AT16" s="219" t="e">
        <f>IF(ISBLANK(#REF!),"",#REF!)</f>
        <v>#REF!</v>
      </c>
      <c r="AU16" s="219" t="e">
        <f>IF(ISBLANK(#REF!),"",#REF!)</f>
        <v>#REF!</v>
      </c>
      <c r="AV16" s="219" t="e">
        <f>IF(ISBLANK(#REF!),"",#REF!)</f>
        <v>#REF!</v>
      </c>
      <c r="AW16" s="219" t="e">
        <f>IF(ISBLANK(#REF!),"",#REF!)</f>
        <v>#REF!</v>
      </c>
      <c r="AX16" s="219" t="e">
        <f>IF(ISBLANK(#REF!),"",#REF!)</f>
        <v>#REF!</v>
      </c>
      <c r="AY16" s="226" t="e">
        <f>IF(ISBLANK(#REF!),"",#REF!)</f>
        <v>#REF!</v>
      </c>
      <c r="AZ16" s="219" t="e">
        <f>IF(ISBLANK(#REF!),"",#REF!)</f>
        <v>#REF!</v>
      </c>
      <c r="BA16" s="219" t="e">
        <f>IF(ISBLANK(#REF!),"",#REF!)</f>
        <v>#REF!</v>
      </c>
      <c r="BB16" s="219" t="e">
        <f>IF(ISBLANK(#REF!),"",#REF!)</f>
        <v>#REF!</v>
      </c>
      <c r="BC16" s="219" t="e">
        <f>IF(ISBLANK(#REF!),"",#REF!)</f>
        <v>#REF!</v>
      </c>
      <c r="BD16" s="219" t="e">
        <f>IF(ISBLANK(#REF!),"",#REF!)</f>
        <v>#REF!</v>
      </c>
      <c r="BE16" s="219" t="e">
        <f>IF(ISBLANK(#REF!),"",#REF!)</f>
        <v>#REF!</v>
      </c>
      <c r="BF16" s="219" t="e">
        <f>IF(ISBLANK(#REF!),"",#REF!)</f>
        <v>#REF!</v>
      </c>
      <c r="BG16" s="219" t="e">
        <f>IF(ISBLANK(#REF!),"",#REF!)</f>
        <v>#REF!</v>
      </c>
      <c r="BH16" s="219" t="e">
        <f>IF(ISBLANK(#REF!),"",#REF!)</f>
        <v>#REF!</v>
      </c>
      <c r="BI16" s="219" t="e">
        <f>IF(ISBLANK(#REF!),"",#REF!)</f>
        <v>#REF!</v>
      </c>
      <c r="BJ16" s="219" t="e">
        <f>IF(ISBLANK(#REF!),"",#REF!)</f>
        <v>#REF!</v>
      </c>
      <c r="BK16" s="219" t="e">
        <f>IF(ISBLANK(#REF!),"",#REF!)</f>
        <v>#REF!</v>
      </c>
      <c r="BL16" s="219" t="e">
        <f>IF(ISBLANK(#REF!),"",#REF!)</f>
        <v>#REF!</v>
      </c>
      <c r="BM16" s="219" t="e">
        <f>IF(ISBLANK(#REF!),"",#REF!)</f>
        <v>#REF!</v>
      </c>
      <c r="BN16" s="219" t="e">
        <f>IF(ISBLANK(#REF!),"",#REF!)</f>
        <v>#REF!</v>
      </c>
      <c r="BO16" s="227" t="e">
        <f t="shared" si="12"/>
        <v>#REF!</v>
      </c>
      <c r="BP16" s="228" t="str">
        <f t="shared" si="16"/>
        <v/>
      </c>
      <c r="BQ16" s="229" t="str">
        <f t="shared" si="13"/>
        <v/>
      </c>
      <c r="BR16" s="228" t="e">
        <f t="shared" si="14"/>
        <v>#REF!</v>
      </c>
      <c r="BS16" s="230" t="e">
        <f t="shared" si="15"/>
        <v>#REF!</v>
      </c>
    </row>
    <row r="17" spans="1:71">
      <c r="A17" s="213" t="e">
        <f>IF(ISBLANK(#REF!),"",#REF!)</f>
        <v>#REF!</v>
      </c>
      <c r="B17" s="214" t="e">
        <f>IF(ISBLANK(#REF!),"",#REF!)</f>
        <v>#REF!</v>
      </c>
      <c r="C17" s="214" t="e">
        <f>IF(ISBLANK(#REF!),"",#REF!)</f>
        <v>#REF!</v>
      </c>
      <c r="D17" s="214" t="e">
        <f>IF(ISBLANK(#REF!),"",#REF!)</f>
        <v>#REF!</v>
      </c>
      <c r="E17" s="214" t="e">
        <f>IF(ISBLANK(#REF!),"",#REF!)</f>
        <v>#REF!</v>
      </c>
      <c r="F17" s="214" t="e">
        <f>IF(ISBLANK(#REF!),"",#REF!)</f>
        <v>#REF!</v>
      </c>
      <c r="G17" s="214" t="e">
        <f>IF(ISBLANK(#REF!),"",#REF!)</f>
        <v>#REF!</v>
      </c>
      <c r="H17" s="215" t="e">
        <f>IF(ISBLANK(#REF!),"",#REF!)</f>
        <v>#REF!</v>
      </c>
      <c r="I17" s="214" t="e">
        <f>IF(ISBLANK(#REF!),"",#REF!)</f>
        <v>#REF!</v>
      </c>
      <c r="J17" s="216" t="e">
        <f>IF(ISBLANK(#REF!),"",#REF!)</f>
        <v>#REF!</v>
      </c>
      <c r="K17" s="217" t="e">
        <f>IF(ISBLANK(#REF!),"",#REF!)</f>
        <v>#REF!</v>
      </c>
      <c r="L17" s="217" t="e">
        <f>IF(ISBLANK(#REF!),"",#REF!)</f>
        <v>#REF!</v>
      </c>
      <c r="M17" s="218" t="e">
        <f>IF(ISBLANK(#REF!),"",#REF!)</f>
        <v>#REF!</v>
      </c>
      <c r="N17" s="218" t="e">
        <f>IF(ISBLANK(#REF!),"",#REF!)</f>
        <v>#REF!</v>
      </c>
      <c r="O17" s="220" t="str">
        <f>IFERROR(VLOOKUP(_xlfn.CONCAT('Team Roster - Final'!$A17," : ",'Team Roster - Final'!$BM17),'Rate Calculations'!$C$4:$G$1100,5,FALSE),"")</f>
        <v/>
      </c>
      <c r="P17" s="225">
        <f>IF(ISBLANK('Rate Calculations'!$H19),"",'Rate Calculations'!$H19)</f>
        <v>1.7500000000000002E-2</v>
      </c>
      <c r="Q17" s="220" t="str">
        <f t="shared" si="0"/>
        <v/>
      </c>
      <c r="R17" s="221">
        <f>IF(ISBLANK('Rate Calculations'!$J19),"",'Rate Calculations'!$J19)</f>
        <v>3.5000000000000003E-2</v>
      </c>
      <c r="S17" s="220" t="str">
        <f t="shared" si="1"/>
        <v/>
      </c>
      <c r="T17" s="225" t="str">
        <f>IFERROR(VLOOKUP(_xlfn.CONCAT('Team Roster - Final'!$A17," : ",'Team Roster - Final'!$BM17),'Rate Calculations'!$C$4:$S$1100,10,FALSE),"")</f>
        <v/>
      </c>
      <c r="U17" s="225" t="str">
        <f>IFERROR(VLOOKUP(_xlfn.CONCAT('Team Roster - Final'!$A17," : ",'Team Roster - Final'!$BM17),'Rate Calculations'!$C$4:$S$1100,11,FALSE),"")</f>
        <v/>
      </c>
      <c r="V17" s="222" t="str">
        <f t="shared" si="2"/>
        <v/>
      </c>
      <c r="W17" s="222" t="str">
        <f t="shared" si="3"/>
        <v/>
      </c>
      <c r="X17" s="223" t="str">
        <f>IFERROR(VLOOKUP(_xlfn.CONCAT('Team Roster - Final'!$A17," : ",'Team Roster - Final'!$BM17),'Rate Calculations'!$C$4:$S$1100,14,FALSE),"")</f>
        <v/>
      </c>
      <c r="Y17" s="222" t="str">
        <f t="shared" si="4"/>
        <v/>
      </c>
      <c r="Z17" s="222" t="str">
        <f t="shared" si="5"/>
        <v/>
      </c>
      <c r="AA17" s="224" t="str">
        <f>IFERROR(IF(#REF!="Yes",$Y17, $Y17+$Q17*0.5),"")</f>
        <v/>
      </c>
      <c r="AB17" s="224" t="str">
        <f>IFERROR(IF(#REF!="Yes",$Z17, $Z17+$S17*0.5),"")</f>
        <v/>
      </c>
      <c r="AC17" s="220" t="str">
        <f>IFERROR(VLOOKUP(_xlfn.CONCAT('Team Roster - Final'!$A17," : ",'Team Roster - Final'!$BM17),'Rate Calculations'!$C$4:$U$1100,19,FALSE),"")</f>
        <v/>
      </c>
      <c r="AD17" s="220" t="str">
        <f t="shared" si="6"/>
        <v/>
      </c>
      <c r="AE17" s="220" t="str">
        <f t="shared" si="7"/>
        <v/>
      </c>
      <c r="AF17" s="225" t="str">
        <f>IFERROR(VLOOKUP(_xlfn.CONCAT('Team Roster - Final'!$A17," : ",'Team Roster - Final'!$BM17),'Rate Calculations'!$C$4:$AB$1100,22,FALSE),"")</f>
        <v/>
      </c>
      <c r="AG17" s="225" t="str">
        <f>IFERROR(VLOOKUP(_xlfn.CONCAT('Team Roster - Final'!$A17," : ",'Team Roster - Final'!$BM17),'Rate Calculations'!$C$4:$AB$1100,23,FALSE),"")</f>
        <v/>
      </c>
      <c r="AH17" s="222" t="str">
        <f t="shared" si="8"/>
        <v/>
      </c>
      <c r="AI17" s="222" t="str">
        <f t="shared" si="9"/>
        <v/>
      </c>
      <c r="AJ17" s="223" t="str">
        <f>Table1[[#This Row],[Home Office
Net Fee %]]</f>
        <v/>
      </c>
      <c r="AK17" s="222" t="str">
        <f t="shared" si="10"/>
        <v/>
      </c>
      <c r="AL17" s="222" t="str">
        <f t="shared" si="11"/>
        <v/>
      </c>
      <c r="AM17" s="215" t="str">
        <f>IFERROR(IF(#REF!="Yes",$AK17,($AK17+$AD17*0.5)),"")</f>
        <v/>
      </c>
      <c r="AN17" s="215" t="str">
        <f>IFERROR(IF(#REF!="Yes",$AL17,($AL17+$AE17*0.5)),"")</f>
        <v/>
      </c>
      <c r="AO17" s="374" t="str">
        <f>IF(ISBLANK('Team Roster Proposed - FBR'!Q18),"",'Team Roster Proposed - FBR'!Q18)</f>
        <v/>
      </c>
      <c r="AP17" s="226" t="e">
        <f>IF(ISBLANK(#REF!),"",#REF!)</f>
        <v>#REF!</v>
      </c>
      <c r="AQ17" s="226" t="e">
        <f>IF(ISBLANK(#REF!),"",#REF!)</f>
        <v>#REF!</v>
      </c>
      <c r="AR17" s="226" t="e">
        <f>IF(ISBLANK(#REF!),"",#REF!)</f>
        <v>#REF!</v>
      </c>
      <c r="AS17" s="219" t="e">
        <f>IF(ISBLANK(#REF!),"",#REF!)</f>
        <v>#REF!</v>
      </c>
      <c r="AT17" s="219" t="e">
        <f>IF(ISBLANK(#REF!),"",#REF!)</f>
        <v>#REF!</v>
      </c>
      <c r="AU17" s="219" t="e">
        <f>IF(ISBLANK(#REF!),"",#REF!)</f>
        <v>#REF!</v>
      </c>
      <c r="AV17" s="219" t="e">
        <f>IF(ISBLANK(#REF!),"",#REF!)</f>
        <v>#REF!</v>
      </c>
      <c r="AW17" s="219" t="e">
        <f>IF(ISBLANK(#REF!),"",#REF!)</f>
        <v>#REF!</v>
      </c>
      <c r="AX17" s="219" t="e">
        <f>IF(ISBLANK(#REF!),"",#REF!)</f>
        <v>#REF!</v>
      </c>
      <c r="AY17" s="226" t="e">
        <f>IF(ISBLANK(#REF!),"",#REF!)</f>
        <v>#REF!</v>
      </c>
      <c r="AZ17" s="219" t="e">
        <f>IF(ISBLANK(#REF!),"",#REF!)</f>
        <v>#REF!</v>
      </c>
      <c r="BA17" s="219" t="e">
        <f>IF(ISBLANK(#REF!),"",#REF!)</f>
        <v>#REF!</v>
      </c>
      <c r="BB17" s="219" t="e">
        <f>IF(ISBLANK(#REF!),"",#REF!)</f>
        <v>#REF!</v>
      </c>
      <c r="BC17" s="219" t="e">
        <f>IF(ISBLANK(#REF!),"",#REF!)</f>
        <v>#REF!</v>
      </c>
      <c r="BD17" s="219" t="e">
        <f>IF(ISBLANK(#REF!),"",#REF!)</f>
        <v>#REF!</v>
      </c>
      <c r="BE17" s="219" t="e">
        <f>IF(ISBLANK(#REF!),"",#REF!)</f>
        <v>#REF!</v>
      </c>
      <c r="BF17" s="219" t="e">
        <f>IF(ISBLANK(#REF!),"",#REF!)</f>
        <v>#REF!</v>
      </c>
      <c r="BG17" s="219" t="e">
        <f>IF(ISBLANK(#REF!),"",#REF!)</f>
        <v>#REF!</v>
      </c>
      <c r="BH17" s="219" t="e">
        <f>IF(ISBLANK(#REF!),"",#REF!)</f>
        <v>#REF!</v>
      </c>
      <c r="BI17" s="219" t="e">
        <f>IF(ISBLANK(#REF!),"",#REF!)</f>
        <v>#REF!</v>
      </c>
      <c r="BJ17" s="219" t="e">
        <f>IF(ISBLANK(#REF!),"",#REF!)</f>
        <v>#REF!</v>
      </c>
      <c r="BK17" s="219" t="e">
        <f>IF(ISBLANK(#REF!),"",#REF!)</f>
        <v>#REF!</v>
      </c>
      <c r="BL17" s="219" t="e">
        <f>IF(ISBLANK(#REF!),"",#REF!)</f>
        <v>#REF!</v>
      </c>
      <c r="BM17" s="219" t="e">
        <f>IF(ISBLANK(#REF!),"",#REF!)</f>
        <v>#REF!</v>
      </c>
      <c r="BN17" s="219" t="e">
        <f>IF(ISBLANK(#REF!),"",#REF!)</f>
        <v>#REF!</v>
      </c>
      <c r="BO17" s="227" t="e">
        <f t="shared" si="12"/>
        <v>#REF!</v>
      </c>
      <c r="BP17" s="228" t="str">
        <f t="shared" si="16"/>
        <v/>
      </c>
      <c r="BQ17" s="229" t="str">
        <f t="shared" si="13"/>
        <v/>
      </c>
      <c r="BR17" s="228" t="e">
        <f t="shared" si="14"/>
        <v>#REF!</v>
      </c>
      <c r="BS17" s="230" t="e">
        <f t="shared" si="15"/>
        <v>#REF!</v>
      </c>
    </row>
    <row r="18" spans="1:71">
      <c r="A18" s="213" t="e">
        <f>IF(ISBLANK(#REF!),"",#REF!)</f>
        <v>#REF!</v>
      </c>
      <c r="B18" s="214" t="e">
        <f>IF(ISBLANK(#REF!),"",#REF!)</f>
        <v>#REF!</v>
      </c>
      <c r="C18" s="214" t="e">
        <f>IF(ISBLANK(#REF!),"",#REF!)</f>
        <v>#REF!</v>
      </c>
      <c r="D18" s="214" t="e">
        <f>IF(ISBLANK(#REF!),"",#REF!)</f>
        <v>#REF!</v>
      </c>
      <c r="E18" s="214" t="e">
        <f>IF(ISBLANK(#REF!),"",#REF!)</f>
        <v>#REF!</v>
      </c>
      <c r="F18" s="214" t="e">
        <f>IF(ISBLANK(#REF!),"",#REF!)</f>
        <v>#REF!</v>
      </c>
      <c r="G18" s="214" t="e">
        <f>IF(ISBLANK(#REF!),"",#REF!)</f>
        <v>#REF!</v>
      </c>
      <c r="H18" s="215" t="e">
        <f>IF(ISBLANK(#REF!),"",#REF!)</f>
        <v>#REF!</v>
      </c>
      <c r="I18" s="214" t="e">
        <f>IF(ISBLANK(#REF!),"",#REF!)</f>
        <v>#REF!</v>
      </c>
      <c r="J18" s="216" t="e">
        <f>IF(ISBLANK(#REF!),"",#REF!)</f>
        <v>#REF!</v>
      </c>
      <c r="K18" s="217" t="e">
        <f>IF(ISBLANK(#REF!),"",#REF!)</f>
        <v>#REF!</v>
      </c>
      <c r="L18" s="217" t="e">
        <f>IF(ISBLANK(#REF!),"",#REF!)</f>
        <v>#REF!</v>
      </c>
      <c r="M18" s="218" t="e">
        <f>IF(ISBLANK(#REF!),"",#REF!)</f>
        <v>#REF!</v>
      </c>
      <c r="N18" s="218" t="e">
        <f>IF(ISBLANK(#REF!),"",#REF!)</f>
        <v>#REF!</v>
      </c>
      <c r="O18" s="220" t="str">
        <f>IFERROR(VLOOKUP(_xlfn.CONCAT('Team Roster - Final'!$A18," : ",'Team Roster - Final'!$BM18),'Rate Calculations'!$C$4:$G$1100,5,FALSE),"")</f>
        <v/>
      </c>
      <c r="P18" s="225">
        <f>IF(ISBLANK('Rate Calculations'!$H20),"",'Rate Calculations'!$H20)</f>
        <v>1.7500000000000002E-2</v>
      </c>
      <c r="Q18" s="220" t="str">
        <f t="shared" si="0"/>
        <v/>
      </c>
      <c r="R18" s="221">
        <f>IF(ISBLANK('Rate Calculations'!$J20),"",'Rate Calculations'!$J20)</f>
        <v>3.5000000000000003E-2</v>
      </c>
      <c r="S18" s="220" t="str">
        <f t="shared" si="1"/>
        <v/>
      </c>
      <c r="T18" s="225" t="str">
        <f>IFERROR(VLOOKUP(_xlfn.CONCAT('Team Roster - Final'!$A18," : ",'Team Roster - Final'!$BM18),'Rate Calculations'!$C$4:$S$1100,10,FALSE),"")</f>
        <v/>
      </c>
      <c r="U18" s="225" t="str">
        <f>IFERROR(VLOOKUP(_xlfn.CONCAT('Team Roster - Final'!$A18," : ",'Team Roster - Final'!$BM18),'Rate Calculations'!$C$4:$S$1100,11,FALSE),"")</f>
        <v/>
      </c>
      <c r="V18" s="222" t="str">
        <f t="shared" si="2"/>
        <v/>
      </c>
      <c r="W18" s="222" t="str">
        <f t="shared" si="3"/>
        <v/>
      </c>
      <c r="X18" s="223" t="str">
        <f>IFERROR(VLOOKUP(_xlfn.CONCAT('Team Roster - Final'!$A18," : ",'Team Roster - Final'!$BM18),'Rate Calculations'!$C$4:$S$1100,14,FALSE),"")</f>
        <v/>
      </c>
      <c r="Y18" s="222" t="str">
        <f t="shared" si="4"/>
        <v/>
      </c>
      <c r="Z18" s="222" t="str">
        <f t="shared" si="5"/>
        <v/>
      </c>
      <c r="AA18" s="224" t="str">
        <f>IFERROR(IF(#REF!="Yes",$Y18, $Y18+$Q18*0.5),"")</f>
        <v/>
      </c>
      <c r="AB18" s="224" t="str">
        <f>IFERROR(IF(#REF!="Yes",$Z18, $Z18+$S18*0.5),"")</f>
        <v/>
      </c>
      <c r="AC18" s="220" t="str">
        <f>IFERROR(VLOOKUP(_xlfn.CONCAT('Team Roster - Final'!$A18," : ",'Team Roster - Final'!$BM18),'Rate Calculations'!$C$4:$U$1100,19,FALSE),"")</f>
        <v/>
      </c>
      <c r="AD18" s="220" t="str">
        <f t="shared" si="6"/>
        <v/>
      </c>
      <c r="AE18" s="220" t="str">
        <f t="shared" si="7"/>
        <v/>
      </c>
      <c r="AF18" s="225" t="str">
        <f>IFERROR(VLOOKUP(_xlfn.CONCAT('Team Roster - Final'!$A18," : ",'Team Roster - Final'!$BM18),'Rate Calculations'!$C$4:$AB$1100,22,FALSE),"")</f>
        <v/>
      </c>
      <c r="AG18" s="225" t="str">
        <f>IFERROR(VLOOKUP(_xlfn.CONCAT('Team Roster - Final'!$A18," : ",'Team Roster - Final'!$BM18),'Rate Calculations'!$C$4:$AB$1100,23,FALSE),"")</f>
        <v/>
      </c>
      <c r="AH18" s="222" t="str">
        <f t="shared" si="8"/>
        <v/>
      </c>
      <c r="AI18" s="222" t="str">
        <f t="shared" si="9"/>
        <v/>
      </c>
      <c r="AJ18" s="223" t="str">
        <f>Table1[[#This Row],[Home Office
Net Fee %]]</f>
        <v/>
      </c>
      <c r="AK18" s="222" t="str">
        <f t="shared" si="10"/>
        <v/>
      </c>
      <c r="AL18" s="222" t="str">
        <f t="shared" si="11"/>
        <v/>
      </c>
      <c r="AM18" s="215" t="str">
        <f>IFERROR(IF(#REF!="Yes",$AK18,($AK18+$AD18*0.5)),"")</f>
        <v/>
      </c>
      <c r="AN18" s="215" t="str">
        <f>IFERROR(IF(#REF!="Yes",$AL18,($AL18+$AE18*0.5)),"")</f>
        <v/>
      </c>
      <c r="AO18" s="374" t="str">
        <f>IF(ISBLANK('Team Roster Proposed - FBR'!Q19),"",'Team Roster Proposed - FBR'!Q19)</f>
        <v/>
      </c>
      <c r="AP18" s="226" t="e">
        <f>IF(ISBLANK(#REF!),"",#REF!)</f>
        <v>#REF!</v>
      </c>
      <c r="AQ18" s="226" t="e">
        <f>IF(ISBLANK(#REF!),"",#REF!)</f>
        <v>#REF!</v>
      </c>
      <c r="AR18" s="226" t="e">
        <f>IF(ISBLANK(#REF!),"",#REF!)</f>
        <v>#REF!</v>
      </c>
      <c r="AS18" s="219" t="e">
        <f>IF(ISBLANK(#REF!),"",#REF!)</f>
        <v>#REF!</v>
      </c>
      <c r="AT18" s="219" t="e">
        <f>IF(ISBLANK(#REF!),"",#REF!)</f>
        <v>#REF!</v>
      </c>
      <c r="AU18" s="219" t="e">
        <f>IF(ISBLANK(#REF!),"",#REF!)</f>
        <v>#REF!</v>
      </c>
      <c r="AV18" s="219" t="e">
        <f>IF(ISBLANK(#REF!),"",#REF!)</f>
        <v>#REF!</v>
      </c>
      <c r="AW18" s="219" t="e">
        <f>IF(ISBLANK(#REF!),"",#REF!)</f>
        <v>#REF!</v>
      </c>
      <c r="AX18" s="219" t="e">
        <f>IF(ISBLANK(#REF!),"",#REF!)</f>
        <v>#REF!</v>
      </c>
      <c r="AY18" s="226" t="e">
        <f>IF(ISBLANK(#REF!),"",#REF!)</f>
        <v>#REF!</v>
      </c>
      <c r="AZ18" s="219" t="e">
        <f>IF(ISBLANK(#REF!),"",#REF!)</f>
        <v>#REF!</v>
      </c>
      <c r="BA18" s="219" t="e">
        <f>IF(ISBLANK(#REF!),"",#REF!)</f>
        <v>#REF!</v>
      </c>
      <c r="BB18" s="219" t="e">
        <f>IF(ISBLANK(#REF!),"",#REF!)</f>
        <v>#REF!</v>
      </c>
      <c r="BC18" s="219" t="e">
        <f>IF(ISBLANK(#REF!),"",#REF!)</f>
        <v>#REF!</v>
      </c>
      <c r="BD18" s="219" t="e">
        <f>IF(ISBLANK(#REF!),"",#REF!)</f>
        <v>#REF!</v>
      </c>
      <c r="BE18" s="219" t="e">
        <f>IF(ISBLANK(#REF!),"",#REF!)</f>
        <v>#REF!</v>
      </c>
      <c r="BF18" s="219" t="e">
        <f>IF(ISBLANK(#REF!),"",#REF!)</f>
        <v>#REF!</v>
      </c>
      <c r="BG18" s="219" t="e">
        <f>IF(ISBLANK(#REF!),"",#REF!)</f>
        <v>#REF!</v>
      </c>
      <c r="BH18" s="219" t="e">
        <f>IF(ISBLANK(#REF!),"",#REF!)</f>
        <v>#REF!</v>
      </c>
      <c r="BI18" s="219" t="e">
        <f>IF(ISBLANK(#REF!),"",#REF!)</f>
        <v>#REF!</v>
      </c>
      <c r="BJ18" s="219" t="e">
        <f>IF(ISBLANK(#REF!),"",#REF!)</f>
        <v>#REF!</v>
      </c>
      <c r="BK18" s="219" t="e">
        <f>IF(ISBLANK(#REF!),"",#REF!)</f>
        <v>#REF!</v>
      </c>
      <c r="BL18" s="219" t="e">
        <f>IF(ISBLANK(#REF!),"",#REF!)</f>
        <v>#REF!</v>
      </c>
      <c r="BM18" s="219" t="e">
        <f>IF(ISBLANK(#REF!),"",#REF!)</f>
        <v>#REF!</v>
      </c>
      <c r="BN18" s="219" t="e">
        <f>IF(ISBLANK(#REF!),"",#REF!)</f>
        <v>#REF!</v>
      </c>
      <c r="BO18" s="227" t="e">
        <f t="shared" si="12"/>
        <v>#REF!</v>
      </c>
      <c r="BP18" s="228" t="str">
        <f t="shared" si="16"/>
        <v/>
      </c>
      <c r="BQ18" s="229" t="str">
        <f t="shared" si="13"/>
        <v/>
      </c>
      <c r="BR18" s="228" t="e">
        <f t="shared" si="14"/>
        <v>#REF!</v>
      </c>
      <c r="BS18" s="230" t="e">
        <f t="shared" si="15"/>
        <v>#REF!</v>
      </c>
    </row>
    <row r="19" spans="1:71">
      <c r="A19" s="213" t="e">
        <f>IF(ISBLANK(#REF!),"",#REF!)</f>
        <v>#REF!</v>
      </c>
      <c r="B19" s="214" t="e">
        <f>IF(ISBLANK(#REF!),"",#REF!)</f>
        <v>#REF!</v>
      </c>
      <c r="C19" s="214" t="e">
        <f>IF(ISBLANK(#REF!),"",#REF!)</f>
        <v>#REF!</v>
      </c>
      <c r="D19" s="214" t="e">
        <f>IF(ISBLANK(#REF!),"",#REF!)</f>
        <v>#REF!</v>
      </c>
      <c r="E19" s="214" t="e">
        <f>IF(ISBLANK(#REF!),"",#REF!)</f>
        <v>#REF!</v>
      </c>
      <c r="F19" s="214" t="e">
        <f>IF(ISBLANK(#REF!),"",#REF!)</f>
        <v>#REF!</v>
      </c>
      <c r="G19" s="214" t="e">
        <f>IF(ISBLANK(#REF!),"",#REF!)</f>
        <v>#REF!</v>
      </c>
      <c r="H19" s="215" t="e">
        <f>IF(ISBLANK(#REF!),"",#REF!)</f>
        <v>#REF!</v>
      </c>
      <c r="I19" s="214" t="e">
        <f>IF(ISBLANK(#REF!),"",#REF!)</f>
        <v>#REF!</v>
      </c>
      <c r="J19" s="216" t="e">
        <f>IF(ISBLANK(#REF!),"",#REF!)</f>
        <v>#REF!</v>
      </c>
      <c r="K19" s="217" t="e">
        <f>IF(ISBLANK(#REF!),"",#REF!)</f>
        <v>#REF!</v>
      </c>
      <c r="L19" s="217" t="e">
        <f>IF(ISBLANK(#REF!),"",#REF!)</f>
        <v>#REF!</v>
      </c>
      <c r="M19" s="218" t="e">
        <f>IF(ISBLANK(#REF!),"",#REF!)</f>
        <v>#REF!</v>
      </c>
      <c r="N19" s="218" t="e">
        <f>IF(ISBLANK(#REF!),"",#REF!)</f>
        <v>#REF!</v>
      </c>
      <c r="O19" s="220" t="str">
        <f>IFERROR(VLOOKUP(_xlfn.CONCAT('Team Roster - Final'!$A19," : ",'Team Roster - Final'!$BM19),'Rate Calculations'!$C$4:$G$1100,5,FALSE),"")</f>
        <v/>
      </c>
      <c r="P19" s="225">
        <f>IF(ISBLANK('Rate Calculations'!$H21),"",'Rate Calculations'!$H21)</f>
        <v>1.7500000000000002E-2</v>
      </c>
      <c r="Q19" s="220" t="str">
        <f t="shared" si="0"/>
        <v/>
      </c>
      <c r="R19" s="221">
        <f>IF(ISBLANK('Rate Calculations'!$J21),"",'Rate Calculations'!$J21)</f>
        <v>3.5000000000000003E-2</v>
      </c>
      <c r="S19" s="220" t="str">
        <f t="shared" si="1"/>
        <v/>
      </c>
      <c r="T19" s="225" t="str">
        <f>IFERROR(VLOOKUP(_xlfn.CONCAT('Team Roster - Final'!$A19," : ",'Team Roster - Final'!$BM19),'Rate Calculations'!$C$4:$S$1100,10,FALSE),"")</f>
        <v/>
      </c>
      <c r="U19" s="225" t="str">
        <f>IFERROR(VLOOKUP(_xlfn.CONCAT('Team Roster - Final'!$A19," : ",'Team Roster - Final'!$BM19),'Rate Calculations'!$C$4:$S$1100,11,FALSE),"")</f>
        <v/>
      </c>
      <c r="V19" s="222" t="str">
        <f t="shared" si="2"/>
        <v/>
      </c>
      <c r="W19" s="222" t="str">
        <f t="shared" si="3"/>
        <v/>
      </c>
      <c r="X19" s="223" t="str">
        <f>IFERROR(VLOOKUP(_xlfn.CONCAT('Team Roster - Final'!$A19," : ",'Team Roster - Final'!$BM19),'Rate Calculations'!$C$4:$S$1100,14,FALSE),"")</f>
        <v/>
      </c>
      <c r="Y19" s="222" t="str">
        <f t="shared" si="4"/>
        <v/>
      </c>
      <c r="Z19" s="222" t="str">
        <f t="shared" si="5"/>
        <v/>
      </c>
      <c r="AA19" s="224" t="str">
        <f>IFERROR(IF(#REF!="Yes",$Y19, $Y19+$Q19*0.5),"")</f>
        <v/>
      </c>
      <c r="AB19" s="224" t="str">
        <f>IFERROR(IF(#REF!="Yes",$Z19, $Z19+$S19*0.5),"")</f>
        <v/>
      </c>
      <c r="AC19" s="220" t="str">
        <f>IFERROR(VLOOKUP(_xlfn.CONCAT('Team Roster - Final'!$A19," : ",'Team Roster - Final'!$BM19),'Rate Calculations'!$C$4:$U$1100,19,FALSE),"")</f>
        <v/>
      </c>
      <c r="AD19" s="220" t="str">
        <f t="shared" si="6"/>
        <v/>
      </c>
      <c r="AE19" s="220" t="str">
        <f t="shared" si="7"/>
        <v/>
      </c>
      <c r="AF19" s="225" t="str">
        <f>IFERROR(VLOOKUP(_xlfn.CONCAT('Team Roster - Final'!$A19," : ",'Team Roster - Final'!$BM19),'Rate Calculations'!$C$4:$AB$1100,22,FALSE),"")</f>
        <v/>
      </c>
      <c r="AG19" s="225" t="str">
        <f>IFERROR(VLOOKUP(_xlfn.CONCAT('Team Roster - Final'!$A19," : ",'Team Roster - Final'!$BM19),'Rate Calculations'!$C$4:$AB$1100,23,FALSE),"")</f>
        <v/>
      </c>
      <c r="AH19" s="222" t="str">
        <f t="shared" si="8"/>
        <v/>
      </c>
      <c r="AI19" s="222" t="str">
        <f t="shared" si="9"/>
        <v/>
      </c>
      <c r="AJ19" s="223" t="str">
        <f>Table1[[#This Row],[Home Office
Net Fee %]]</f>
        <v/>
      </c>
      <c r="AK19" s="222" t="str">
        <f t="shared" si="10"/>
        <v/>
      </c>
      <c r="AL19" s="222" t="str">
        <f t="shared" si="11"/>
        <v/>
      </c>
      <c r="AM19" s="215" t="str">
        <f>IFERROR(IF(#REF!="Yes",$AK19,($AK19+$AD19*0.5)),"")</f>
        <v/>
      </c>
      <c r="AN19" s="215" t="str">
        <f>IFERROR(IF(#REF!="Yes",$AL19,($AL19+$AE19*0.5)),"")</f>
        <v/>
      </c>
      <c r="AO19" s="374" t="str">
        <f>IF(ISBLANK('Team Roster Proposed - FBR'!Q20),"",'Team Roster Proposed - FBR'!Q20)</f>
        <v/>
      </c>
      <c r="AP19" s="226" t="e">
        <f>IF(ISBLANK(#REF!),"",#REF!)</f>
        <v>#REF!</v>
      </c>
      <c r="AQ19" s="226" t="e">
        <f>IF(ISBLANK(#REF!),"",#REF!)</f>
        <v>#REF!</v>
      </c>
      <c r="AR19" s="226" t="e">
        <f>IF(ISBLANK(#REF!),"",#REF!)</f>
        <v>#REF!</v>
      </c>
      <c r="AS19" s="219" t="e">
        <f>IF(ISBLANK(#REF!),"",#REF!)</f>
        <v>#REF!</v>
      </c>
      <c r="AT19" s="219" t="e">
        <f>IF(ISBLANK(#REF!),"",#REF!)</f>
        <v>#REF!</v>
      </c>
      <c r="AU19" s="219" t="e">
        <f>IF(ISBLANK(#REF!),"",#REF!)</f>
        <v>#REF!</v>
      </c>
      <c r="AV19" s="219" t="e">
        <f>IF(ISBLANK(#REF!),"",#REF!)</f>
        <v>#REF!</v>
      </c>
      <c r="AW19" s="219" t="e">
        <f>IF(ISBLANK(#REF!),"",#REF!)</f>
        <v>#REF!</v>
      </c>
      <c r="AX19" s="219" t="e">
        <f>IF(ISBLANK(#REF!),"",#REF!)</f>
        <v>#REF!</v>
      </c>
      <c r="AY19" s="226" t="e">
        <f>IF(ISBLANK(#REF!),"",#REF!)</f>
        <v>#REF!</v>
      </c>
      <c r="AZ19" s="219" t="e">
        <f>IF(ISBLANK(#REF!),"",#REF!)</f>
        <v>#REF!</v>
      </c>
      <c r="BA19" s="219" t="e">
        <f>IF(ISBLANK(#REF!),"",#REF!)</f>
        <v>#REF!</v>
      </c>
      <c r="BB19" s="219" t="e">
        <f>IF(ISBLANK(#REF!),"",#REF!)</f>
        <v>#REF!</v>
      </c>
      <c r="BC19" s="219" t="e">
        <f>IF(ISBLANK(#REF!),"",#REF!)</f>
        <v>#REF!</v>
      </c>
      <c r="BD19" s="219" t="e">
        <f>IF(ISBLANK(#REF!),"",#REF!)</f>
        <v>#REF!</v>
      </c>
      <c r="BE19" s="219" t="e">
        <f>IF(ISBLANK(#REF!),"",#REF!)</f>
        <v>#REF!</v>
      </c>
      <c r="BF19" s="219" t="e">
        <f>IF(ISBLANK(#REF!),"",#REF!)</f>
        <v>#REF!</v>
      </c>
      <c r="BG19" s="219" t="e">
        <f>IF(ISBLANK(#REF!),"",#REF!)</f>
        <v>#REF!</v>
      </c>
      <c r="BH19" s="219" t="e">
        <f>IF(ISBLANK(#REF!),"",#REF!)</f>
        <v>#REF!</v>
      </c>
      <c r="BI19" s="219" t="e">
        <f>IF(ISBLANK(#REF!),"",#REF!)</f>
        <v>#REF!</v>
      </c>
      <c r="BJ19" s="219" t="e">
        <f>IF(ISBLANK(#REF!),"",#REF!)</f>
        <v>#REF!</v>
      </c>
      <c r="BK19" s="219" t="e">
        <f>IF(ISBLANK(#REF!),"",#REF!)</f>
        <v>#REF!</v>
      </c>
      <c r="BL19" s="219" t="e">
        <f>IF(ISBLANK(#REF!),"",#REF!)</f>
        <v>#REF!</v>
      </c>
      <c r="BM19" s="219" t="e">
        <f>IF(ISBLANK(#REF!),"",#REF!)</f>
        <v>#REF!</v>
      </c>
      <c r="BN19" s="219" t="e">
        <f>IF(ISBLANK(#REF!),"",#REF!)</f>
        <v>#REF!</v>
      </c>
      <c r="BO19" s="227" t="e">
        <f t="shared" si="12"/>
        <v>#REF!</v>
      </c>
      <c r="BP19" s="228" t="str">
        <f t="shared" si="16"/>
        <v/>
      </c>
      <c r="BQ19" s="229" t="str">
        <f t="shared" si="13"/>
        <v/>
      </c>
      <c r="BR19" s="228" t="e">
        <f t="shared" si="14"/>
        <v>#REF!</v>
      </c>
      <c r="BS19" s="230" t="e">
        <f t="shared" si="15"/>
        <v>#REF!</v>
      </c>
    </row>
    <row r="20" spans="1:71">
      <c r="A20" s="213" t="e">
        <f>IF(ISBLANK(#REF!),"",#REF!)</f>
        <v>#REF!</v>
      </c>
      <c r="B20" s="214" t="e">
        <f>IF(ISBLANK(#REF!),"",#REF!)</f>
        <v>#REF!</v>
      </c>
      <c r="C20" s="214" t="e">
        <f>IF(ISBLANK(#REF!),"",#REF!)</f>
        <v>#REF!</v>
      </c>
      <c r="D20" s="214" t="e">
        <f>IF(ISBLANK(#REF!),"",#REF!)</f>
        <v>#REF!</v>
      </c>
      <c r="E20" s="214" t="e">
        <f>IF(ISBLANK(#REF!),"",#REF!)</f>
        <v>#REF!</v>
      </c>
      <c r="F20" s="214" t="e">
        <f>IF(ISBLANK(#REF!),"",#REF!)</f>
        <v>#REF!</v>
      </c>
      <c r="G20" s="214" t="e">
        <f>IF(ISBLANK(#REF!),"",#REF!)</f>
        <v>#REF!</v>
      </c>
      <c r="H20" s="215" t="e">
        <f>IF(ISBLANK(#REF!),"",#REF!)</f>
        <v>#REF!</v>
      </c>
      <c r="I20" s="214" t="e">
        <f>IF(ISBLANK(#REF!),"",#REF!)</f>
        <v>#REF!</v>
      </c>
      <c r="J20" s="216" t="e">
        <f>IF(ISBLANK(#REF!),"",#REF!)</f>
        <v>#REF!</v>
      </c>
      <c r="K20" s="217" t="e">
        <f>IF(ISBLANK(#REF!),"",#REF!)</f>
        <v>#REF!</v>
      </c>
      <c r="L20" s="217" t="e">
        <f>IF(ISBLANK(#REF!),"",#REF!)</f>
        <v>#REF!</v>
      </c>
      <c r="M20" s="218" t="e">
        <f>IF(ISBLANK(#REF!),"",#REF!)</f>
        <v>#REF!</v>
      </c>
      <c r="N20" s="218" t="e">
        <f>IF(ISBLANK(#REF!),"",#REF!)</f>
        <v>#REF!</v>
      </c>
      <c r="O20" s="220" t="str">
        <f>IFERROR(VLOOKUP(_xlfn.CONCAT('Team Roster - Final'!$A20," : ",'Team Roster - Final'!$BM20),'Rate Calculations'!$C$4:$G$1100,5,FALSE),"")</f>
        <v/>
      </c>
      <c r="P20" s="225">
        <f>IF(ISBLANK('Rate Calculations'!$H22),"",'Rate Calculations'!$H22)</f>
        <v>1.7500000000000002E-2</v>
      </c>
      <c r="Q20" s="220" t="str">
        <f t="shared" si="0"/>
        <v/>
      </c>
      <c r="R20" s="221">
        <f>IF(ISBLANK('Rate Calculations'!$J22),"",'Rate Calculations'!$J22)</f>
        <v>3.5000000000000003E-2</v>
      </c>
      <c r="S20" s="220" t="str">
        <f t="shared" si="1"/>
        <v/>
      </c>
      <c r="T20" s="225" t="str">
        <f>IFERROR(VLOOKUP(_xlfn.CONCAT('Team Roster - Final'!$A20," : ",'Team Roster - Final'!$BM20),'Rate Calculations'!$C$4:$S$1100,10,FALSE),"")</f>
        <v/>
      </c>
      <c r="U20" s="225" t="str">
        <f>IFERROR(VLOOKUP(_xlfn.CONCAT('Team Roster - Final'!$A20," : ",'Team Roster - Final'!$BM20),'Rate Calculations'!$C$4:$S$1100,11,FALSE),"")</f>
        <v/>
      </c>
      <c r="V20" s="222" t="str">
        <f t="shared" si="2"/>
        <v/>
      </c>
      <c r="W20" s="222" t="str">
        <f t="shared" si="3"/>
        <v/>
      </c>
      <c r="X20" s="223" t="str">
        <f>IFERROR(VLOOKUP(_xlfn.CONCAT('Team Roster - Final'!$A20," : ",'Team Roster - Final'!$BM20),'Rate Calculations'!$C$4:$S$1100,14,FALSE),"")</f>
        <v/>
      </c>
      <c r="Y20" s="222" t="str">
        <f t="shared" si="4"/>
        <v/>
      </c>
      <c r="Z20" s="222" t="str">
        <f t="shared" si="5"/>
        <v/>
      </c>
      <c r="AA20" s="224" t="str">
        <f>IFERROR(IF(#REF!="Yes",$Y20, $Y20+$Q20*0.5),"")</f>
        <v/>
      </c>
      <c r="AB20" s="224" t="str">
        <f>IFERROR(IF(#REF!="Yes",$Z20, $Z20+$S20*0.5),"")</f>
        <v/>
      </c>
      <c r="AC20" s="220" t="str">
        <f>IFERROR(VLOOKUP(_xlfn.CONCAT('Team Roster - Final'!$A20," : ",'Team Roster - Final'!$BM20),'Rate Calculations'!$C$4:$U$1100,19,FALSE),"")</f>
        <v/>
      </c>
      <c r="AD20" s="220" t="str">
        <f t="shared" si="6"/>
        <v/>
      </c>
      <c r="AE20" s="220" t="str">
        <f t="shared" si="7"/>
        <v/>
      </c>
      <c r="AF20" s="225" t="str">
        <f>IFERROR(VLOOKUP(_xlfn.CONCAT('Team Roster - Final'!$A20," : ",'Team Roster - Final'!$BM20),'Rate Calculations'!$C$4:$AB$1100,22,FALSE),"")</f>
        <v/>
      </c>
      <c r="AG20" s="225" t="str">
        <f>IFERROR(VLOOKUP(_xlfn.CONCAT('Team Roster - Final'!$A20," : ",'Team Roster - Final'!$BM20),'Rate Calculations'!$C$4:$AB$1100,23,FALSE),"")</f>
        <v/>
      </c>
      <c r="AH20" s="222" t="str">
        <f t="shared" si="8"/>
        <v/>
      </c>
      <c r="AI20" s="222" t="str">
        <f t="shared" si="9"/>
        <v/>
      </c>
      <c r="AJ20" s="223" t="str">
        <f>Table1[[#This Row],[Home Office
Net Fee %]]</f>
        <v/>
      </c>
      <c r="AK20" s="222" t="str">
        <f t="shared" si="10"/>
        <v/>
      </c>
      <c r="AL20" s="222" t="str">
        <f t="shared" si="11"/>
        <v/>
      </c>
      <c r="AM20" s="215" t="str">
        <f>IFERROR(IF(#REF!="Yes",$AK20,($AK20+$AD20*0.5)),"")</f>
        <v/>
      </c>
      <c r="AN20" s="215" t="str">
        <f>IFERROR(IF(#REF!="Yes",$AL20,($AL20+$AE20*0.5)),"")</f>
        <v/>
      </c>
      <c r="AO20" s="374" t="str">
        <f>IF(ISBLANK('Team Roster Proposed - FBR'!Q21),"",'Team Roster Proposed - FBR'!Q21)</f>
        <v/>
      </c>
      <c r="AP20" s="226" t="e">
        <f>IF(ISBLANK(#REF!),"",#REF!)</f>
        <v>#REF!</v>
      </c>
      <c r="AQ20" s="226" t="e">
        <f>IF(ISBLANK(#REF!),"",#REF!)</f>
        <v>#REF!</v>
      </c>
      <c r="AR20" s="226" t="e">
        <f>IF(ISBLANK(#REF!),"",#REF!)</f>
        <v>#REF!</v>
      </c>
      <c r="AS20" s="219" t="e">
        <f>IF(ISBLANK(#REF!),"",#REF!)</f>
        <v>#REF!</v>
      </c>
      <c r="AT20" s="219" t="e">
        <f>IF(ISBLANK(#REF!),"",#REF!)</f>
        <v>#REF!</v>
      </c>
      <c r="AU20" s="219" t="e">
        <f>IF(ISBLANK(#REF!),"",#REF!)</f>
        <v>#REF!</v>
      </c>
      <c r="AV20" s="219" t="e">
        <f>IF(ISBLANK(#REF!),"",#REF!)</f>
        <v>#REF!</v>
      </c>
      <c r="AW20" s="219" t="e">
        <f>IF(ISBLANK(#REF!),"",#REF!)</f>
        <v>#REF!</v>
      </c>
      <c r="AX20" s="219" t="e">
        <f>IF(ISBLANK(#REF!),"",#REF!)</f>
        <v>#REF!</v>
      </c>
      <c r="AY20" s="226" t="e">
        <f>IF(ISBLANK(#REF!),"",#REF!)</f>
        <v>#REF!</v>
      </c>
      <c r="AZ20" s="219" t="e">
        <f>IF(ISBLANK(#REF!),"",#REF!)</f>
        <v>#REF!</v>
      </c>
      <c r="BA20" s="219" t="e">
        <f>IF(ISBLANK(#REF!),"",#REF!)</f>
        <v>#REF!</v>
      </c>
      <c r="BB20" s="219" t="e">
        <f>IF(ISBLANK(#REF!),"",#REF!)</f>
        <v>#REF!</v>
      </c>
      <c r="BC20" s="219" t="e">
        <f>IF(ISBLANK(#REF!),"",#REF!)</f>
        <v>#REF!</v>
      </c>
      <c r="BD20" s="219" t="e">
        <f>IF(ISBLANK(#REF!),"",#REF!)</f>
        <v>#REF!</v>
      </c>
      <c r="BE20" s="219" t="e">
        <f>IF(ISBLANK(#REF!),"",#REF!)</f>
        <v>#REF!</v>
      </c>
      <c r="BF20" s="219" t="e">
        <f>IF(ISBLANK(#REF!),"",#REF!)</f>
        <v>#REF!</v>
      </c>
      <c r="BG20" s="219" t="e">
        <f>IF(ISBLANK(#REF!),"",#REF!)</f>
        <v>#REF!</v>
      </c>
      <c r="BH20" s="219" t="e">
        <f>IF(ISBLANK(#REF!),"",#REF!)</f>
        <v>#REF!</v>
      </c>
      <c r="BI20" s="219" t="e">
        <f>IF(ISBLANK(#REF!),"",#REF!)</f>
        <v>#REF!</v>
      </c>
      <c r="BJ20" s="219" t="e">
        <f>IF(ISBLANK(#REF!),"",#REF!)</f>
        <v>#REF!</v>
      </c>
      <c r="BK20" s="219" t="e">
        <f>IF(ISBLANK(#REF!),"",#REF!)</f>
        <v>#REF!</v>
      </c>
      <c r="BL20" s="219" t="e">
        <f>IF(ISBLANK(#REF!),"",#REF!)</f>
        <v>#REF!</v>
      </c>
      <c r="BM20" s="219" t="e">
        <f>IF(ISBLANK(#REF!),"",#REF!)</f>
        <v>#REF!</v>
      </c>
      <c r="BN20" s="219" t="e">
        <f>IF(ISBLANK(#REF!),"",#REF!)</f>
        <v>#REF!</v>
      </c>
      <c r="BO20" s="227" t="e">
        <f t="shared" si="12"/>
        <v>#REF!</v>
      </c>
      <c r="BP20" s="228" t="str">
        <f t="shared" si="16"/>
        <v/>
      </c>
      <c r="BQ20" s="229" t="str">
        <f t="shared" si="13"/>
        <v/>
      </c>
      <c r="BR20" s="228" t="e">
        <f t="shared" si="14"/>
        <v>#REF!</v>
      </c>
      <c r="BS20" s="230" t="e">
        <f t="shared" si="15"/>
        <v>#REF!</v>
      </c>
    </row>
    <row r="21" spans="1:71">
      <c r="A21" s="213" t="e">
        <f>IF(ISBLANK(#REF!),"",#REF!)</f>
        <v>#REF!</v>
      </c>
      <c r="B21" s="214" t="e">
        <f>IF(ISBLANK(#REF!),"",#REF!)</f>
        <v>#REF!</v>
      </c>
      <c r="C21" s="214" t="e">
        <f>IF(ISBLANK(#REF!),"",#REF!)</f>
        <v>#REF!</v>
      </c>
      <c r="D21" s="214" t="e">
        <f>IF(ISBLANK(#REF!),"",#REF!)</f>
        <v>#REF!</v>
      </c>
      <c r="E21" s="214" t="e">
        <f>IF(ISBLANK(#REF!),"",#REF!)</f>
        <v>#REF!</v>
      </c>
      <c r="F21" s="214" t="e">
        <f>IF(ISBLANK(#REF!),"",#REF!)</f>
        <v>#REF!</v>
      </c>
      <c r="G21" s="214" t="e">
        <f>IF(ISBLANK(#REF!),"",#REF!)</f>
        <v>#REF!</v>
      </c>
      <c r="H21" s="215" t="e">
        <f>IF(ISBLANK(#REF!),"",#REF!)</f>
        <v>#REF!</v>
      </c>
      <c r="I21" s="214" t="e">
        <f>IF(ISBLANK(#REF!),"",#REF!)</f>
        <v>#REF!</v>
      </c>
      <c r="J21" s="216" t="e">
        <f>IF(ISBLANK(#REF!),"",#REF!)</f>
        <v>#REF!</v>
      </c>
      <c r="K21" s="217" t="e">
        <f>IF(ISBLANK(#REF!),"",#REF!)</f>
        <v>#REF!</v>
      </c>
      <c r="L21" s="217" t="e">
        <f>IF(ISBLANK(#REF!),"",#REF!)</f>
        <v>#REF!</v>
      </c>
      <c r="M21" s="218" t="e">
        <f>IF(ISBLANK(#REF!),"",#REF!)</f>
        <v>#REF!</v>
      </c>
      <c r="N21" s="218" t="e">
        <f>IF(ISBLANK(#REF!),"",#REF!)</f>
        <v>#REF!</v>
      </c>
      <c r="O21" s="220" t="str">
        <f>IFERROR(VLOOKUP(_xlfn.CONCAT('Team Roster - Final'!$A21," : ",'Team Roster - Final'!$BM21),'Rate Calculations'!$C$4:$G$1100,5,FALSE),"")</f>
        <v/>
      </c>
      <c r="P21" s="225">
        <f>IF(ISBLANK('Rate Calculations'!$H23),"",'Rate Calculations'!$H23)</f>
        <v>1.7500000000000002E-2</v>
      </c>
      <c r="Q21" s="220" t="str">
        <f t="shared" si="0"/>
        <v/>
      </c>
      <c r="R21" s="221">
        <f>IF(ISBLANK('Rate Calculations'!$J23),"",'Rate Calculations'!$J23)</f>
        <v>3.5000000000000003E-2</v>
      </c>
      <c r="S21" s="220" t="str">
        <f t="shared" si="1"/>
        <v/>
      </c>
      <c r="T21" s="225" t="str">
        <f>IFERROR(VLOOKUP(_xlfn.CONCAT('Team Roster - Final'!$A21," : ",'Team Roster - Final'!$BM21),'Rate Calculations'!$C$4:$S$1100,10,FALSE),"")</f>
        <v/>
      </c>
      <c r="U21" s="225" t="str">
        <f>IFERROR(VLOOKUP(_xlfn.CONCAT('Team Roster - Final'!$A21," : ",'Team Roster - Final'!$BM21),'Rate Calculations'!$C$4:$S$1100,11,FALSE),"")</f>
        <v/>
      </c>
      <c r="V21" s="222" t="str">
        <f t="shared" si="2"/>
        <v/>
      </c>
      <c r="W21" s="222" t="str">
        <f t="shared" si="3"/>
        <v/>
      </c>
      <c r="X21" s="223" t="str">
        <f>IFERROR(VLOOKUP(_xlfn.CONCAT('Team Roster - Final'!$A21," : ",'Team Roster - Final'!$BM21),'Rate Calculations'!$C$4:$S$1100,14,FALSE),"")</f>
        <v/>
      </c>
      <c r="Y21" s="222" t="str">
        <f t="shared" si="4"/>
        <v/>
      </c>
      <c r="Z21" s="222" t="str">
        <f t="shared" si="5"/>
        <v/>
      </c>
      <c r="AA21" s="224" t="str">
        <f>IFERROR(IF(#REF!="Yes",$Y21, $Y21+$Q21*0.5),"")</f>
        <v/>
      </c>
      <c r="AB21" s="224" t="str">
        <f>IFERROR(IF(#REF!="Yes",$Z21, $Z21+$S21*0.5),"")</f>
        <v/>
      </c>
      <c r="AC21" s="220" t="str">
        <f>IFERROR(VLOOKUP(_xlfn.CONCAT('Team Roster - Final'!$A21," : ",'Team Roster - Final'!$BM21),'Rate Calculations'!$C$4:$U$1100,19,FALSE),"")</f>
        <v/>
      </c>
      <c r="AD21" s="220" t="str">
        <f t="shared" si="6"/>
        <v/>
      </c>
      <c r="AE21" s="220" t="str">
        <f t="shared" si="7"/>
        <v/>
      </c>
      <c r="AF21" s="225" t="str">
        <f>IFERROR(VLOOKUP(_xlfn.CONCAT('Team Roster - Final'!$A21," : ",'Team Roster - Final'!$BM21),'Rate Calculations'!$C$4:$AB$1100,22,FALSE),"")</f>
        <v/>
      </c>
      <c r="AG21" s="225" t="str">
        <f>IFERROR(VLOOKUP(_xlfn.CONCAT('Team Roster - Final'!$A21," : ",'Team Roster - Final'!$BM21),'Rate Calculations'!$C$4:$AB$1100,23,FALSE),"")</f>
        <v/>
      </c>
      <c r="AH21" s="222" t="str">
        <f t="shared" si="8"/>
        <v/>
      </c>
      <c r="AI21" s="222" t="str">
        <f t="shared" si="9"/>
        <v/>
      </c>
      <c r="AJ21" s="223" t="str">
        <f>Table1[[#This Row],[Home Office
Net Fee %]]</f>
        <v/>
      </c>
      <c r="AK21" s="222" t="str">
        <f t="shared" si="10"/>
        <v/>
      </c>
      <c r="AL21" s="222" t="str">
        <f t="shared" si="11"/>
        <v/>
      </c>
      <c r="AM21" s="215" t="str">
        <f>IFERROR(IF(#REF!="Yes",$AK21,($AK21+$AD21*0.5)),"")</f>
        <v/>
      </c>
      <c r="AN21" s="215" t="str">
        <f>IFERROR(IF(#REF!="Yes",$AL21,($AL21+$AE21*0.5)),"")</f>
        <v/>
      </c>
      <c r="AO21" s="374" t="str">
        <f>IF(ISBLANK('Team Roster Proposed - FBR'!Q22),"",'Team Roster Proposed - FBR'!Q22)</f>
        <v/>
      </c>
      <c r="AP21" s="226" t="e">
        <f>IF(ISBLANK(#REF!),"",#REF!)</f>
        <v>#REF!</v>
      </c>
      <c r="AQ21" s="226" t="e">
        <f>IF(ISBLANK(#REF!),"",#REF!)</f>
        <v>#REF!</v>
      </c>
      <c r="AR21" s="226" t="e">
        <f>IF(ISBLANK(#REF!),"",#REF!)</f>
        <v>#REF!</v>
      </c>
      <c r="AS21" s="219" t="e">
        <f>IF(ISBLANK(#REF!),"",#REF!)</f>
        <v>#REF!</v>
      </c>
      <c r="AT21" s="219" t="e">
        <f>IF(ISBLANK(#REF!),"",#REF!)</f>
        <v>#REF!</v>
      </c>
      <c r="AU21" s="219" t="e">
        <f>IF(ISBLANK(#REF!),"",#REF!)</f>
        <v>#REF!</v>
      </c>
      <c r="AV21" s="219" t="e">
        <f>IF(ISBLANK(#REF!),"",#REF!)</f>
        <v>#REF!</v>
      </c>
      <c r="AW21" s="219" t="e">
        <f>IF(ISBLANK(#REF!),"",#REF!)</f>
        <v>#REF!</v>
      </c>
      <c r="AX21" s="219" t="e">
        <f>IF(ISBLANK(#REF!),"",#REF!)</f>
        <v>#REF!</v>
      </c>
      <c r="AY21" s="226" t="e">
        <f>IF(ISBLANK(#REF!),"",#REF!)</f>
        <v>#REF!</v>
      </c>
      <c r="AZ21" s="219" t="e">
        <f>IF(ISBLANK(#REF!),"",#REF!)</f>
        <v>#REF!</v>
      </c>
      <c r="BA21" s="219" t="e">
        <f>IF(ISBLANK(#REF!),"",#REF!)</f>
        <v>#REF!</v>
      </c>
      <c r="BB21" s="219" t="e">
        <f>IF(ISBLANK(#REF!),"",#REF!)</f>
        <v>#REF!</v>
      </c>
      <c r="BC21" s="219" t="e">
        <f>IF(ISBLANK(#REF!),"",#REF!)</f>
        <v>#REF!</v>
      </c>
      <c r="BD21" s="219" t="e">
        <f>IF(ISBLANK(#REF!),"",#REF!)</f>
        <v>#REF!</v>
      </c>
      <c r="BE21" s="219" t="e">
        <f>IF(ISBLANK(#REF!),"",#REF!)</f>
        <v>#REF!</v>
      </c>
      <c r="BF21" s="219" t="e">
        <f>IF(ISBLANK(#REF!),"",#REF!)</f>
        <v>#REF!</v>
      </c>
      <c r="BG21" s="219" t="e">
        <f>IF(ISBLANK(#REF!),"",#REF!)</f>
        <v>#REF!</v>
      </c>
      <c r="BH21" s="219" t="e">
        <f>IF(ISBLANK(#REF!),"",#REF!)</f>
        <v>#REF!</v>
      </c>
      <c r="BI21" s="219" t="e">
        <f>IF(ISBLANK(#REF!),"",#REF!)</f>
        <v>#REF!</v>
      </c>
      <c r="BJ21" s="219" t="e">
        <f>IF(ISBLANK(#REF!),"",#REF!)</f>
        <v>#REF!</v>
      </c>
      <c r="BK21" s="219" t="e">
        <f>IF(ISBLANK(#REF!),"",#REF!)</f>
        <v>#REF!</v>
      </c>
      <c r="BL21" s="219" t="e">
        <f>IF(ISBLANK(#REF!),"",#REF!)</f>
        <v>#REF!</v>
      </c>
      <c r="BM21" s="219" t="e">
        <f>IF(ISBLANK(#REF!),"",#REF!)</f>
        <v>#REF!</v>
      </c>
      <c r="BN21" s="219" t="e">
        <f>IF(ISBLANK(#REF!),"",#REF!)</f>
        <v>#REF!</v>
      </c>
      <c r="BO21" s="227" t="e">
        <f t="shared" si="12"/>
        <v>#REF!</v>
      </c>
      <c r="BP21" s="228" t="str">
        <f t="shared" si="16"/>
        <v/>
      </c>
      <c r="BQ21" s="229" t="str">
        <f t="shared" si="13"/>
        <v/>
      </c>
      <c r="BR21" s="228" t="e">
        <f t="shared" si="14"/>
        <v>#REF!</v>
      </c>
      <c r="BS21" s="230" t="e">
        <f t="shared" si="15"/>
        <v>#REF!</v>
      </c>
    </row>
    <row r="22" spans="1:71">
      <c r="A22" s="213" t="e">
        <f>IF(ISBLANK(#REF!),"",#REF!)</f>
        <v>#REF!</v>
      </c>
      <c r="B22" s="214" t="e">
        <f>IF(ISBLANK(#REF!),"",#REF!)</f>
        <v>#REF!</v>
      </c>
      <c r="C22" s="214" t="e">
        <f>IF(ISBLANK(#REF!),"",#REF!)</f>
        <v>#REF!</v>
      </c>
      <c r="D22" s="214" t="e">
        <f>IF(ISBLANK(#REF!),"",#REF!)</f>
        <v>#REF!</v>
      </c>
      <c r="E22" s="214" t="e">
        <f>IF(ISBLANK(#REF!),"",#REF!)</f>
        <v>#REF!</v>
      </c>
      <c r="F22" s="214" t="e">
        <f>IF(ISBLANK(#REF!),"",#REF!)</f>
        <v>#REF!</v>
      </c>
      <c r="G22" s="214" t="e">
        <f>IF(ISBLANK(#REF!),"",#REF!)</f>
        <v>#REF!</v>
      </c>
      <c r="H22" s="215" t="e">
        <f>IF(ISBLANK(#REF!),"",#REF!)</f>
        <v>#REF!</v>
      </c>
      <c r="I22" s="214" t="e">
        <f>IF(ISBLANK(#REF!),"",#REF!)</f>
        <v>#REF!</v>
      </c>
      <c r="J22" s="216" t="e">
        <f>IF(ISBLANK(#REF!),"",#REF!)</f>
        <v>#REF!</v>
      </c>
      <c r="K22" s="217" t="e">
        <f>IF(ISBLANK(#REF!),"",#REF!)</f>
        <v>#REF!</v>
      </c>
      <c r="L22" s="217" t="e">
        <f>IF(ISBLANK(#REF!),"",#REF!)</f>
        <v>#REF!</v>
      </c>
      <c r="M22" s="218" t="e">
        <f>IF(ISBLANK(#REF!),"",#REF!)</f>
        <v>#REF!</v>
      </c>
      <c r="N22" s="218" t="e">
        <f>IF(ISBLANK(#REF!),"",#REF!)</f>
        <v>#REF!</v>
      </c>
      <c r="O22" s="220" t="str">
        <f>IFERROR(VLOOKUP(_xlfn.CONCAT('Team Roster - Final'!$A22," : ",'Team Roster - Final'!$BM22),'Rate Calculations'!$C$4:$G$1100,5,FALSE),"")</f>
        <v/>
      </c>
      <c r="P22" s="225">
        <f>IF(ISBLANK('Rate Calculations'!$H24),"",'Rate Calculations'!$H24)</f>
        <v>1.7500000000000002E-2</v>
      </c>
      <c r="Q22" s="220" t="str">
        <f t="shared" si="0"/>
        <v/>
      </c>
      <c r="R22" s="221">
        <f>IF(ISBLANK('Rate Calculations'!$J24),"",'Rate Calculations'!$J24)</f>
        <v>3.5000000000000003E-2</v>
      </c>
      <c r="S22" s="220" t="str">
        <f t="shared" si="1"/>
        <v/>
      </c>
      <c r="T22" s="225" t="str">
        <f>IFERROR(VLOOKUP(_xlfn.CONCAT('Team Roster - Final'!$A22," : ",'Team Roster - Final'!$BM22),'Rate Calculations'!$C$4:$S$1100,10,FALSE),"")</f>
        <v/>
      </c>
      <c r="U22" s="225" t="str">
        <f>IFERROR(VLOOKUP(_xlfn.CONCAT('Team Roster - Final'!$A22," : ",'Team Roster - Final'!$BM22),'Rate Calculations'!$C$4:$S$1100,11,FALSE),"")</f>
        <v/>
      </c>
      <c r="V22" s="222" t="str">
        <f t="shared" si="2"/>
        <v/>
      </c>
      <c r="W22" s="222" t="str">
        <f t="shared" si="3"/>
        <v/>
      </c>
      <c r="X22" s="223" t="str">
        <f>IFERROR(VLOOKUP(_xlfn.CONCAT('Team Roster - Final'!$A22," : ",'Team Roster - Final'!$BM22),'Rate Calculations'!$C$4:$S$1100,14,FALSE),"")</f>
        <v/>
      </c>
      <c r="Y22" s="222" t="str">
        <f t="shared" si="4"/>
        <v/>
      </c>
      <c r="Z22" s="222" t="str">
        <f t="shared" si="5"/>
        <v/>
      </c>
      <c r="AA22" s="224" t="str">
        <f>IFERROR(IF(#REF!="Yes",$Y22, $Y22+$Q22*0.5),"")</f>
        <v/>
      </c>
      <c r="AB22" s="224" t="str">
        <f>IFERROR(IF(#REF!="Yes",$Z22, $Z22+$S22*0.5),"")</f>
        <v/>
      </c>
      <c r="AC22" s="220" t="str">
        <f>IFERROR(VLOOKUP(_xlfn.CONCAT('Team Roster - Final'!$A22," : ",'Team Roster - Final'!$BM22),'Rate Calculations'!$C$4:$U$1100,19,FALSE),"")</f>
        <v/>
      </c>
      <c r="AD22" s="220" t="str">
        <f t="shared" si="6"/>
        <v/>
      </c>
      <c r="AE22" s="220" t="str">
        <f t="shared" si="7"/>
        <v/>
      </c>
      <c r="AF22" s="225" t="str">
        <f>IFERROR(VLOOKUP(_xlfn.CONCAT('Team Roster - Final'!$A22," : ",'Team Roster - Final'!$BM22),'Rate Calculations'!$C$4:$AB$1100,22,FALSE),"")</f>
        <v/>
      </c>
      <c r="AG22" s="225" t="str">
        <f>IFERROR(VLOOKUP(_xlfn.CONCAT('Team Roster - Final'!$A22," : ",'Team Roster - Final'!$BM22),'Rate Calculations'!$C$4:$AB$1100,23,FALSE),"")</f>
        <v/>
      </c>
      <c r="AH22" s="222" t="str">
        <f t="shared" si="8"/>
        <v/>
      </c>
      <c r="AI22" s="222" t="str">
        <f t="shared" si="9"/>
        <v/>
      </c>
      <c r="AJ22" s="223" t="str">
        <f>Table1[[#This Row],[Home Office
Net Fee %]]</f>
        <v/>
      </c>
      <c r="AK22" s="222" t="str">
        <f t="shared" si="10"/>
        <v/>
      </c>
      <c r="AL22" s="222" t="str">
        <f t="shared" si="11"/>
        <v/>
      </c>
      <c r="AM22" s="215" t="str">
        <f>IFERROR(IF(#REF!="Yes",$AK22,($AK22+$AD22*0.5)),"")</f>
        <v/>
      </c>
      <c r="AN22" s="215" t="str">
        <f>IFERROR(IF(#REF!="Yes",$AL22,($AL22+$AE22*0.5)),"")</f>
        <v/>
      </c>
      <c r="AO22" s="374" t="str">
        <f>IF(ISBLANK('Team Roster Proposed - FBR'!Q23),"",'Team Roster Proposed - FBR'!Q23)</f>
        <v/>
      </c>
      <c r="AP22" s="226" t="e">
        <f>IF(ISBLANK(#REF!),"",#REF!)</f>
        <v>#REF!</v>
      </c>
      <c r="AQ22" s="226" t="e">
        <f>IF(ISBLANK(#REF!),"",#REF!)</f>
        <v>#REF!</v>
      </c>
      <c r="AR22" s="226" t="e">
        <f>IF(ISBLANK(#REF!),"",#REF!)</f>
        <v>#REF!</v>
      </c>
      <c r="AS22" s="219" t="e">
        <f>IF(ISBLANK(#REF!),"",#REF!)</f>
        <v>#REF!</v>
      </c>
      <c r="AT22" s="219" t="e">
        <f>IF(ISBLANK(#REF!),"",#REF!)</f>
        <v>#REF!</v>
      </c>
      <c r="AU22" s="219" t="e">
        <f>IF(ISBLANK(#REF!),"",#REF!)</f>
        <v>#REF!</v>
      </c>
      <c r="AV22" s="219" t="e">
        <f>IF(ISBLANK(#REF!),"",#REF!)</f>
        <v>#REF!</v>
      </c>
      <c r="AW22" s="219" t="e">
        <f>IF(ISBLANK(#REF!),"",#REF!)</f>
        <v>#REF!</v>
      </c>
      <c r="AX22" s="219" t="e">
        <f>IF(ISBLANK(#REF!),"",#REF!)</f>
        <v>#REF!</v>
      </c>
      <c r="AY22" s="226" t="e">
        <f>IF(ISBLANK(#REF!),"",#REF!)</f>
        <v>#REF!</v>
      </c>
      <c r="AZ22" s="219" t="e">
        <f>IF(ISBLANK(#REF!),"",#REF!)</f>
        <v>#REF!</v>
      </c>
      <c r="BA22" s="219" t="e">
        <f>IF(ISBLANK(#REF!),"",#REF!)</f>
        <v>#REF!</v>
      </c>
      <c r="BB22" s="219" t="e">
        <f>IF(ISBLANK(#REF!),"",#REF!)</f>
        <v>#REF!</v>
      </c>
      <c r="BC22" s="219" t="e">
        <f>IF(ISBLANK(#REF!),"",#REF!)</f>
        <v>#REF!</v>
      </c>
      <c r="BD22" s="219" t="e">
        <f>IF(ISBLANK(#REF!),"",#REF!)</f>
        <v>#REF!</v>
      </c>
      <c r="BE22" s="219" t="e">
        <f>IF(ISBLANK(#REF!),"",#REF!)</f>
        <v>#REF!</v>
      </c>
      <c r="BF22" s="219" t="e">
        <f>IF(ISBLANK(#REF!),"",#REF!)</f>
        <v>#REF!</v>
      </c>
      <c r="BG22" s="219" t="e">
        <f>IF(ISBLANK(#REF!),"",#REF!)</f>
        <v>#REF!</v>
      </c>
      <c r="BH22" s="219" t="e">
        <f>IF(ISBLANK(#REF!),"",#REF!)</f>
        <v>#REF!</v>
      </c>
      <c r="BI22" s="219" t="e">
        <f>IF(ISBLANK(#REF!),"",#REF!)</f>
        <v>#REF!</v>
      </c>
      <c r="BJ22" s="219" t="e">
        <f>IF(ISBLANK(#REF!),"",#REF!)</f>
        <v>#REF!</v>
      </c>
      <c r="BK22" s="219" t="e">
        <f>IF(ISBLANK(#REF!),"",#REF!)</f>
        <v>#REF!</v>
      </c>
      <c r="BL22" s="219" t="e">
        <f>IF(ISBLANK(#REF!),"",#REF!)</f>
        <v>#REF!</v>
      </c>
      <c r="BM22" s="219" t="e">
        <f>IF(ISBLANK(#REF!),"",#REF!)</f>
        <v>#REF!</v>
      </c>
      <c r="BN22" s="219" t="e">
        <f>IF(ISBLANK(#REF!),"",#REF!)</f>
        <v>#REF!</v>
      </c>
      <c r="BO22" s="227" t="e">
        <f t="shared" si="12"/>
        <v>#REF!</v>
      </c>
      <c r="BP22" s="228" t="str">
        <f t="shared" si="16"/>
        <v/>
      </c>
      <c r="BQ22" s="229" t="str">
        <f t="shared" si="13"/>
        <v/>
      </c>
      <c r="BR22" s="228" t="e">
        <f t="shared" si="14"/>
        <v>#REF!</v>
      </c>
      <c r="BS22" s="230" t="e">
        <f t="shared" si="15"/>
        <v>#REF!</v>
      </c>
    </row>
    <row r="23" spans="1:71">
      <c r="A23" s="213" t="e">
        <f>IF(ISBLANK(#REF!),"",#REF!)</f>
        <v>#REF!</v>
      </c>
      <c r="B23" s="214" t="e">
        <f>IF(ISBLANK(#REF!),"",#REF!)</f>
        <v>#REF!</v>
      </c>
      <c r="C23" s="214" t="e">
        <f>IF(ISBLANK(#REF!),"",#REF!)</f>
        <v>#REF!</v>
      </c>
      <c r="D23" s="214" t="e">
        <f>IF(ISBLANK(#REF!),"",#REF!)</f>
        <v>#REF!</v>
      </c>
      <c r="E23" s="214" t="e">
        <f>IF(ISBLANK(#REF!),"",#REF!)</f>
        <v>#REF!</v>
      </c>
      <c r="F23" s="214" t="e">
        <f>IF(ISBLANK(#REF!),"",#REF!)</f>
        <v>#REF!</v>
      </c>
      <c r="G23" s="214" t="e">
        <f>IF(ISBLANK(#REF!),"",#REF!)</f>
        <v>#REF!</v>
      </c>
      <c r="H23" s="215" t="e">
        <f>IF(ISBLANK(#REF!),"",#REF!)</f>
        <v>#REF!</v>
      </c>
      <c r="I23" s="214" t="e">
        <f>IF(ISBLANK(#REF!),"",#REF!)</f>
        <v>#REF!</v>
      </c>
      <c r="J23" s="216" t="e">
        <f>IF(ISBLANK(#REF!),"",#REF!)</f>
        <v>#REF!</v>
      </c>
      <c r="K23" s="217" t="e">
        <f>IF(ISBLANK(#REF!),"",#REF!)</f>
        <v>#REF!</v>
      </c>
      <c r="L23" s="217" t="e">
        <f>IF(ISBLANK(#REF!),"",#REF!)</f>
        <v>#REF!</v>
      </c>
      <c r="M23" s="218" t="e">
        <f>IF(ISBLANK(#REF!),"",#REF!)</f>
        <v>#REF!</v>
      </c>
      <c r="N23" s="218" t="e">
        <f>IF(ISBLANK(#REF!),"",#REF!)</f>
        <v>#REF!</v>
      </c>
      <c r="O23" s="220" t="str">
        <f>IFERROR(VLOOKUP(_xlfn.CONCAT('Team Roster - Final'!$A23," : ",'Team Roster - Final'!$BM23),'Rate Calculations'!$C$4:$G$1100,5,FALSE),"")</f>
        <v/>
      </c>
      <c r="P23" s="225">
        <f>IF(ISBLANK('Rate Calculations'!$H25),"",'Rate Calculations'!$H25)</f>
        <v>1.7500000000000002E-2</v>
      </c>
      <c r="Q23" s="220" t="str">
        <f t="shared" si="0"/>
        <v/>
      </c>
      <c r="R23" s="221">
        <f>IF(ISBLANK('Rate Calculations'!$J25),"",'Rate Calculations'!$J25)</f>
        <v>3.5000000000000003E-2</v>
      </c>
      <c r="S23" s="220" t="str">
        <f t="shared" si="1"/>
        <v/>
      </c>
      <c r="T23" s="225" t="str">
        <f>IFERROR(VLOOKUP(_xlfn.CONCAT('Team Roster - Final'!$A23," : ",'Team Roster - Final'!$BM23),'Rate Calculations'!$C$4:$S$1100,10,FALSE),"")</f>
        <v/>
      </c>
      <c r="U23" s="225" t="str">
        <f>IFERROR(VLOOKUP(_xlfn.CONCAT('Team Roster - Final'!$A23," : ",'Team Roster - Final'!$BM23),'Rate Calculations'!$C$4:$S$1100,11,FALSE),"")</f>
        <v/>
      </c>
      <c r="V23" s="222" t="str">
        <f t="shared" si="2"/>
        <v/>
      </c>
      <c r="W23" s="222" t="str">
        <f t="shared" si="3"/>
        <v/>
      </c>
      <c r="X23" s="223" t="str">
        <f>IFERROR(VLOOKUP(_xlfn.CONCAT('Team Roster - Final'!$A23," : ",'Team Roster - Final'!$BM23),'Rate Calculations'!$C$4:$S$1100,14,FALSE),"")</f>
        <v/>
      </c>
      <c r="Y23" s="222" t="str">
        <f t="shared" si="4"/>
        <v/>
      </c>
      <c r="Z23" s="222" t="str">
        <f t="shared" si="5"/>
        <v/>
      </c>
      <c r="AA23" s="224" t="str">
        <f>IFERROR(IF(#REF!="Yes",$Y23, $Y23+$Q23*0.5),"")</f>
        <v/>
      </c>
      <c r="AB23" s="224" t="str">
        <f>IFERROR(IF(#REF!="Yes",$Z23, $Z23+$S23*0.5),"")</f>
        <v/>
      </c>
      <c r="AC23" s="220" t="str">
        <f>IFERROR(VLOOKUP(_xlfn.CONCAT('Team Roster - Final'!$A23," : ",'Team Roster - Final'!$BM23),'Rate Calculations'!$C$4:$U$1100,19,FALSE),"")</f>
        <v/>
      </c>
      <c r="AD23" s="220" t="str">
        <f t="shared" si="6"/>
        <v/>
      </c>
      <c r="AE23" s="220" t="str">
        <f t="shared" si="7"/>
        <v/>
      </c>
      <c r="AF23" s="225" t="str">
        <f>IFERROR(VLOOKUP(_xlfn.CONCAT('Team Roster - Final'!$A23," : ",'Team Roster - Final'!$BM23),'Rate Calculations'!$C$4:$AB$1100,22,FALSE),"")</f>
        <v/>
      </c>
      <c r="AG23" s="225" t="str">
        <f>IFERROR(VLOOKUP(_xlfn.CONCAT('Team Roster - Final'!$A23," : ",'Team Roster - Final'!$BM23),'Rate Calculations'!$C$4:$AB$1100,23,FALSE),"")</f>
        <v/>
      </c>
      <c r="AH23" s="222" t="str">
        <f t="shared" si="8"/>
        <v/>
      </c>
      <c r="AI23" s="222" t="str">
        <f t="shared" si="9"/>
        <v/>
      </c>
      <c r="AJ23" s="223" t="str">
        <f>Table1[[#This Row],[Home Office
Net Fee %]]</f>
        <v/>
      </c>
      <c r="AK23" s="222" t="str">
        <f t="shared" si="10"/>
        <v/>
      </c>
      <c r="AL23" s="222" t="str">
        <f t="shared" si="11"/>
        <v/>
      </c>
      <c r="AM23" s="215" t="str">
        <f>IFERROR(IF(#REF!="Yes",$AK23,($AK23+$AD23*0.5)),"")</f>
        <v/>
      </c>
      <c r="AN23" s="215" t="str">
        <f>IFERROR(IF(#REF!="Yes",$AL23,($AL23+$AE23*0.5)),"")</f>
        <v/>
      </c>
      <c r="AO23" s="374" t="str">
        <f>IF(ISBLANK('Team Roster Proposed - FBR'!Q24),"",'Team Roster Proposed - FBR'!Q24)</f>
        <v/>
      </c>
      <c r="AP23" s="226" t="e">
        <f>IF(ISBLANK(#REF!),"",#REF!)</f>
        <v>#REF!</v>
      </c>
      <c r="AQ23" s="226" t="e">
        <f>IF(ISBLANK(#REF!),"",#REF!)</f>
        <v>#REF!</v>
      </c>
      <c r="AR23" s="226" t="e">
        <f>IF(ISBLANK(#REF!),"",#REF!)</f>
        <v>#REF!</v>
      </c>
      <c r="AS23" s="219" t="e">
        <f>IF(ISBLANK(#REF!),"",#REF!)</f>
        <v>#REF!</v>
      </c>
      <c r="AT23" s="219" t="e">
        <f>IF(ISBLANK(#REF!),"",#REF!)</f>
        <v>#REF!</v>
      </c>
      <c r="AU23" s="219" t="e">
        <f>IF(ISBLANK(#REF!),"",#REF!)</f>
        <v>#REF!</v>
      </c>
      <c r="AV23" s="219" t="e">
        <f>IF(ISBLANK(#REF!),"",#REF!)</f>
        <v>#REF!</v>
      </c>
      <c r="AW23" s="219" t="e">
        <f>IF(ISBLANK(#REF!),"",#REF!)</f>
        <v>#REF!</v>
      </c>
      <c r="AX23" s="219" t="e">
        <f>IF(ISBLANK(#REF!),"",#REF!)</f>
        <v>#REF!</v>
      </c>
      <c r="AY23" s="226" t="e">
        <f>IF(ISBLANK(#REF!),"",#REF!)</f>
        <v>#REF!</v>
      </c>
      <c r="AZ23" s="219" t="e">
        <f>IF(ISBLANK(#REF!),"",#REF!)</f>
        <v>#REF!</v>
      </c>
      <c r="BA23" s="219" t="e">
        <f>IF(ISBLANK(#REF!),"",#REF!)</f>
        <v>#REF!</v>
      </c>
      <c r="BB23" s="219" t="e">
        <f>IF(ISBLANK(#REF!),"",#REF!)</f>
        <v>#REF!</v>
      </c>
      <c r="BC23" s="219" t="e">
        <f>IF(ISBLANK(#REF!),"",#REF!)</f>
        <v>#REF!</v>
      </c>
      <c r="BD23" s="219" t="e">
        <f>IF(ISBLANK(#REF!),"",#REF!)</f>
        <v>#REF!</v>
      </c>
      <c r="BE23" s="219" t="e">
        <f>IF(ISBLANK(#REF!),"",#REF!)</f>
        <v>#REF!</v>
      </c>
      <c r="BF23" s="219" t="e">
        <f>IF(ISBLANK(#REF!),"",#REF!)</f>
        <v>#REF!</v>
      </c>
      <c r="BG23" s="219" t="e">
        <f>IF(ISBLANK(#REF!),"",#REF!)</f>
        <v>#REF!</v>
      </c>
      <c r="BH23" s="219" t="e">
        <f>IF(ISBLANK(#REF!),"",#REF!)</f>
        <v>#REF!</v>
      </c>
      <c r="BI23" s="219" t="e">
        <f>IF(ISBLANK(#REF!),"",#REF!)</f>
        <v>#REF!</v>
      </c>
      <c r="BJ23" s="219" t="e">
        <f>IF(ISBLANK(#REF!),"",#REF!)</f>
        <v>#REF!</v>
      </c>
      <c r="BK23" s="219" t="e">
        <f>IF(ISBLANK(#REF!),"",#REF!)</f>
        <v>#REF!</v>
      </c>
      <c r="BL23" s="219" t="e">
        <f>IF(ISBLANK(#REF!),"",#REF!)</f>
        <v>#REF!</v>
      </c>
      <c r="BM23" s="219" t="e">
        <f>IF(ISBLANK(#REF!),"",#REF!)</f>
        <v>#REF!</v>
      </c>
      <c r="BN23" s="219" t="e">
        <f>IF(ISBLANK(#REF!),"",#REF!)</f>
        <v>#REF!</v>
      </c>
      <c r="BO23" s="227" t="e">
        <f t="shared" si="12"/>
        <v>#REF!</v>
      </c>
      <c r="BP23" s="228" t="str">
        <f t="shared" si="16"/>
        <v/>
      </c>
      <c r="BQ23" s="229" t="str">
        <f t="shared" si="13"/>
        <v/>
      </c>
      <c r="BR23" s="228" t="e">
        <f t="shared" si="14"/>
        <v>#REF!</v>
      </c>
      <c r="BS23" s="230" t="e">
        <f t="shared" si="15"/>
        <v>#REF!</v>
      </c>
    </row>
    <row r="24" spans="1:71">
      <c r="A24" s="213" t="e">
        <f>IF(ISBLANK(#REF!),"",#REF!)</f>
        <v>#REF!</v>
      </c>
      <c r="B24" s="214" t="e">
        <f>IF(ISBLANK(#REF!),"",#REF!)</f>
        <v>#REF!</v>
      </c>
      <c r="C24" s="214" t="e">
        <f>IF(ISBLANK(#REF!),"",#REF!)</f>
        <v>#REF!</v>
      </c>
      <c r="D24" s="214" t="e">
        <f>IF(ISBLANK(#REF!),"",#REF!)</f>
        <v>#REF!</v>
      </c>
      <c r="E24" s="214" t="e">
        <f>IF(ISBLANK(#REF!),"",#REF!)</f>
        <v>#REF!</v>
      </c>
      <c r="F24" s="214" t="e">
        <f>IF(ISBLANK(#REF!),"",#REF!)</f>
        <v>#REF!</v>
      </c>
      <c r="G24" s="214" t="e">
        <f>IF(ISBLANK(#REF!),"",#REF!)</f>
        <v>#REF!</v>
      </c>
      <c r="H24" s="215" t="e">
        <f>IF(ISBLANK(#REF!),"",#REF!)</f>
        <v>#REF!</v>
      </c>
      <c r="I24" s="214" t="e">
        <f>IF(ISBLANK(#REF!),"",#REF!)</f>
        <v>#REF!</v>
      </c>
      <c r="J24" s="216" t="e">
        <f>IF(ISBLANK(#REF!),"",#REF!)</f>
        <v>#REF!</v>
      </c>
      <c r="K24" s="217" t="e">
        <f>IF(ISBLANK(#REF!),"",#REF!)</f>
        <v>#REF!</v>
      </c>
      <c r="L24" s="217" t="e">
        <f>IF(ISBLANK(#REF!),"",#REF!)</f>
        <v>#REF!</v>
      </c>
      <c r="M24" s="218" t="e">
        <f>IF(ISBLANK(#REF!),"",#REF!)</f>
        <v>#REF!</v>
      </c>
      <c r="N24" s="218" t="e">
        <f>IF(ISBLANK(#REF!),"",#REF!)</f>
        <v>#REF!</v>
      </c>
      <c r="O24" s="220" t="str">
        <f>IFERROR(VLOOKUP(_xlfn.CONCAT('Team Roster - Final'!$A24," : ",'Team Roster - Final'!$BM24),'Rate Calculations'!$C$4:$G$1100,5,FALSE),"")</f>
        <v/>
      </c>
      <c r="P24" s="225">
        <f>IF(ISBLANK('Rate Calculations'!$H26),"",'Rate Calculations'!$H26)</f>
        <v>1.7500000000000002E-2</v>
      </c>
      <c r="Q24" s="220" t="str">
        <f t="shared" si="0"/>
        <v/>
      </c>
      <c r="R24" s="221">
        <f>IF(ISBLANK('Rate Calculations'!$J26),"",'Rate Calculations'!$J26)</f>
        <v>3.5000000000000003E-2</v>
      </c>
      <c r="S24" s="220" t="str">
        <f t="shared" si="1"/>
        <v/>
      </c>
      <c r="T24" s="225" t="str">
        <f>IFERROR(VLOOKUP(_xlfn.CONCAT('Team Roster - Final'!$A24," : ",'Team Roster - Final'!$BM24),'Rate Calculations'!$C$4:$S$1100,10,FALSE),"")</f>
        <v/>
      </c>
      <c r="U24" s="225" t="str">
        <f>IFERROR(VLOOKUP(_xlfn.CONCAT('Team Roster - Final'!$A24," : ",'Team Roster - Final'!$BM24),'Rate Calculations'!$C$4:$S$1100,11,FALSE),"")</f>
        <v/>
      </c>
      <c r="V24" s="222" t="str">
        <f t="shared" si="2"/>
        <v/>
      </c>
      <c r="W24" s="222" t="str">
        <f t="shared" si="3"/>
        <v/>
      </c>
      <c r="X24" s="223" t="str">
        <f>IFERROR(VLOOKUP(_xlfn.CONCAT('Team Roster - Final'!$A24," : ",'Team Roster - Final'!$BM24),'Rate Calculations'!$C$4:$S$1100,14,FALSE),"")</f>
        <v/>
      </c>
      <c r="Y24" s="222" t="str">
        <f t="shared" si="4"/>
        <v/>
      </c>
      <c r="Z24" s="222" t="str">
        <f t="shared" si="5"/>
        <v/>
      </c>
      <c r="AA24" s="224" t="str">
        <f>IFERROR(IF(#REF!="Yes",$Y24, $Y24+$Q24*0.5),"")</f>
        <v/>
      </c>
      <c r="AB24" s="224" t="str">
        <f>IFERROR(IF(#REF!="Yes",$Z24, $Z24+$S24*0.5),"")</f>
        <v/>
      </c>
      <c r="AC24" s="220" t="str">
        <f>IFERROR(VLOOKUP(_xlfn.CONCAT('Team Roster - Final'!$A24," : ",'Team Roster - Final'!$BM24),'Rate Calculations'!$C$4:$U$1100,19,FALSE),"")</f>
        <v/>
      </c>
      <c r="AD24" s="220" t="str">
        <f t="shared" si="6"/>
        <v/>
      </c>
      <c r="AE24" s="220" t="str">
        <f t="shared" si="7"/>
        <v/>
      </c>
      <c r="AF24" s="225" t="str">
        <f>IFERROR(VLOOKUP(_xlfn.CONCAT('Team Roster - Final'!$A24," : ",'Team Roster - Final'!$BM24),'Rate Calculations'!$C$4:$AB$1100,22,FALSE),"")</f>
        <v/>
      </c>
      <c r="AG24" s="225" t="str">
        <f>IFERROR(VLOOKUP(_xlfn.CONCAT('Team Roster - Final'!$A24," : ",'Team Roster - Final'!$BM24),'Rate Calculations'!$C$4:$AB$1100,23,FALSE),"")</f>
        <v/>
      </c>
      <c r="AH24" s="222" t="str">
        <f t="shared" si="8"/>
        <v/>
      </c>
      <c r="AI24" s="222" t="str">
        <f t="shared" si="9"/>
        <v/>
      </c>
      <c r="AJ24" s="223" t="str">
        <f>Table1[[#This Row],[Home Office
Net Fee %]]</f>
        <v/>
      </c>
      <c r="AK24" s="222" t="str">
        <f t="shared" si="10"/>
        <v/>
      </c>
      <c r="AL24" s="222" t="str">
        <f t="shared" si="11"/>
        <v/>
      </c>
      <c r="AM24" s="215" t="str">
        <f>IFERROR(IF(#REF!="Yes",$AK24,($AK24+$AD24*0.5)),"")</f>
        <v/>
      </c>
      <c r="AN24" s="215" t="str">
        <f>IFERROR(IF(#REF!="Yes",$AL24,($AL24+$AE24*0.5)),"")</f>
        <v/>
      </c>
      <c r="AO24" s="374" t="str">
        <f>IF(ISBLANK('Team Roster Proposed - FBR'!Q25),"",'Team Roster Proposed - FBR'!Q25)</f>
        <v/>
      </c>
      <c r="AP24" s="226" t="e">
        <f>IF(ISBLANK(#REF!),"",#REF!)</f>
        <v>#REF!</v>
      </c>
      <c r="AQ24" s="226" t="e">
        <f>IF(ISBLANK(#REF!),"",#REF!)</f>
        <v>#REF!</v>
      </c>
      <c r="AR24" s="226" t="e">
        <f>IF(ISBLANK(#REF!),"",#REF!)</f>
        <v>#REF!</v>
      </c>
      <c r="AS24" s="219" t="e">
        <f>IF(ISBLANK(#REF!),"",#REF!)</f>
        <v>#REF!</v>
      </c>
      <c r="AT24" s="219" t="e">
        <f>IF(ISBLANK(#REF!),"",#REF!)</f>
        <v>#REF!</v>
      </c>
      <c r="AU24" s="219" t="e">
        <f>IF(ISBLANK(#REF!),"",#REF!)</f>
        <v>#REF!</v>
      </c>
      <c r="AV24" s="219" t="e">
        <f>IF(ISBLANK(#REF!),"",#REF!)</f>
        <v>#REF!</v>
      </c>
      <c r="AW24" s="219" t="e">
        <f>IF(ISBLANK(#REF!),"",#REF!)</f>
        <v>#REF!</v>
      </c>
      <c r="AX24" s="219" t="e">
        <f>IF(ISBLANK(#REF!),"",#REF!)</f>
        <v>#REF!</v>
      </c>
      <c r="AY24" s="226" t="e">
        <f>IF(ISBLANK(#REF!),"",#REF!)</f>
        <v>#REF!</v>
      </c>
      <c r="AZ24" s="219" t="e">
        <f>IF(ISBLANK(#REF!),"",#REF!)</f>
        <v>#REF!</v>
      </c>
      <c r="BA24" s="219" t="e">
        <f>IF(ISBLANK(#REF!),"",#REF!)</f>
        <v>#REF!</v>
      </c>
      <c r="BB24" s="219" t="e">
        <f>IF(ISBLANK(#REF!),"",#REF!)</f>
        <v>#REF!</v>
      </c>
      <c r="BC24" s="219" t="e">
        <f>IF(ISBLANK(#REF!),"",#REF!)</f>
        <v>#REF!</v>
      </c>
      <c r="BD24" s="219" t="e">
        <f>IF(ISBLANK(#REF!),"",#REF!)</f>
        <v>#REF!</v>
      </c>
      <c r="BE24" s="219" t="e">
        <f>IF(ISBLANK(#REF!),"",#REF!)</f>
        <v>#REF!</v>
      </c>
      <c r="BF24" s="219" t="e">
        <f>IF(ISBLANK(#REF!),"",#REF!)</f>
        <v>#REF!</v>
      </c>
      <c r="BG24" s="219" t="e">
        <f>IF(ISBLANK(#REF!),"",#REF!)</f>
        <v>#REF!</v>
      </c>
      <c r="BH24" s="219" t="e">
        <f>IF(ISBLANK(#REF!),"",#REF!)</f>
        <v>#REF!</v>
      </c>
      <c r="BI24" s="219" t="e">
        <f>IF(ISBLANK(#REF!),"",#REF!)</f>
        <v>#REF!</v>
      </c>
      <c r="BJ24" s="219" t="e">
        <f>IF(ISBLANK(#REF!),"",#REF!)</f>
        <v>#REF!</v>
      </c>
      <c r="BK24" s="219" t="e">
        <f>IF(ISBLANK(#REF!),"",#REF!)</f>
        <v>#REF!</v>
      </c>
      <c r="BL24" s="219" t="e">
        <f>IF(ISBLANK(#REF!),"",#REF!)</f>
        <v>#REF!</v>
      </c>
      <c r="BM24" s="219" t="e">
        <f>IF(ISBLANK(#REF!),"",#REF!)</f>
        <v>#REF!</v>
      </c>
      <c r="BN24" s="219" t="e">
        <f>IF(ISBLANK(#REF!),"",#REF!)</f>
        <v>#REF!</v>
      </c>
      <c r="BO24" s="227" t="e">
        <f t="shared" si="12"/>
        <v>#REF!</v>
      </c>
      <c r="BP24" s="228" t="str">
        <f t="shared" si="16"/>
        <v/>
      </c>
      <c r="BQ24" s="229" t="str">
        <f t="shared" si="13"/>
        <v/>
      </c>
      <c r="BR24" s="228" t="e">
        <f t="shared" si="14"/>
        <v>#REF!</v>
      </c>
      <c r="BS24" s="230" t="e">
        <f t="shared" si="15"/>
        <v>#REF!</v>
      </c>
    </row>
    <row r="25" spans="1:71">
      <c r="A25" s="213" t="e">
        <f>IF(ISBLANK(#REF!),"",#REF!)</f>
        <v>#REF!</v>
      </c>
      <c r="B25" s="214" t="e">
        <f>IF(ISBLANK(#REF!),"",#REF!)</f>
        <v>#REF!</v>
      </c>
      <c r="C25" s="214" t="e">
        <f>IF(ISBLANK(#REF!),"",#REF!)</f>
        <v>#REF!</v>
      </c>
      <c r="D25" s="214" t="e">
        <f>IF(ISBLANK(#REF!),"",#REF!)</f>
        <v>#REF!</v>
      </c>
      <c r="E25" s="214" t="e">
        <f>IF(ISBLANK(#REF!),"",#REF!)</f>
        <v>#REF!</v>
      </c>
      <c r="F25" s="214" t="e">
        <f>IF(ISBLANK(#REF!),"",#REF!)</f>
        <v>#REF!</v>
      </c>
      <c r="G25" s="214" t="e">
        <f>IF(ISBLANK(#REF!),"",#REF!)</f>
        <v>#REF!</v>
      </c>
      <c r="H25" s="215" t="e">
        <f>IF(ISBLANK(#REF!),"",#REF!)</f>
        <v>#REF!</v>
      </c>
      <c r="I25" s="214" t="e">
        <f>IF(ISBLANK(#REF!),"",#REF!)</f>
        <v>#REF!</v>
      </c>
      <c r="J25" s="216" t="e">
        <f>IF(ISBLANK(#REF!),"",#REF!)</f>
        <v>#REF!</v>
      </c>
      <c r="K25" s="217" t="e">
        <f>IF(ISBLANK(#REF!),"",#REF!)</f>
        <v>#REF!</v>
      </c>
      <c r="L25" s="217" t="e">
        <f>IF(ISBLANK(#REF!),"",#REF!)</f>
        <v>#REF!</v>
      </c>
      <c r="M25" s="218" t="e">
        <f>IF(ISBLANK(#REF!),"",#REF!)</f>
        <v>#REF!</v>
      </c>
      <c r="N25" s="218" t="e">
        <f>IF(ISBLANK(#REF!),"",#REF!)</f>
        <v>#REF!</v>
      </c>
      <c r="O25" s="220" t="str">
        <f>IFERROR(VLOOKUP(_xlfn.CONCAT('Team Roster - Final'!$A25," : ",'Team Roster - Final'!$BM25),'Rate Calculations'!$C$4:$G$1100,5,FALSE),"")</f>
        <v/>
      </c>
      <c r="P25" s="225">
        <f>IF(ISBLANK('Rate Calculations'!$H27),"",'Rate Calculations'!$H27)</f>
        <v>1.7500000000000002E-2</v>
      </c>
      <c r="Q25" s="220" t="str">
        <f t="shared" si="0"/>
        <v/>
      </c>
      <c r="R25" s="221">
        <f>IF(ISBLANK('Rate Calculations'!$J27),"",'Rate Calculations'!$J27)</f>
        <v>3.5000000000000003E-2</v>
      </c>
      <c r="S25" s="220" t="str">
        <f t="shared" si="1"/>
        <v/>
      </c>
      <c r="T25" s="225" t="str">
        <f>IFERROR(VLOOKUP(_xlfn.CONCAT('Team Roster - Final'!$A25," : ",'Team Roster - Final'!$BM25),'Rate Calculations'!$C$4:$S$1100,10,FALSE),"")</f>
        <v/>
      </c>
      <c r="U25" s="225" t="str">
        <f>IFERROR(VLOOKUP(_xlfn.CONCAT('Team Roster - Final'!$A25," : ",'Team Roster - Final'!$BM25),'Rate Calculations'!$C$4:$S$1100,11,FALSE),"")</f>
        <v/>
      </c>
      <c r="V25" s="222" t="str">
        <f t="shared" si="2"/>
        <v/>
      </c>
      <c r="W25" s="222" t="str">
        <f t="shared" si="3"/>
        <v/>
      </c>
      <c r="X25" s="223" t="str">
        <f>IFERROR(VLOOKUP(_xlfn.CONCAT('Team Roster - Final'!$A25," : ",'Team Roster - Final'!$BM25),'Rate Calculations'!$C$4:$S$1100,14,FALSE),"")</f>
        <v/>
      </c>
      <c r="Y25" s="222" t="str">
        <f t="shared" si="4"/>
        <v/>
      </c>
      <c r="Z25" s="222" t="str">
        <f t="shared" si="5"/>
        <v/>
      </c>
      <c r="AA25" s="224" t="str">
        <f>IFERROR(IF(#REF!="Yes",$Y25, $Y25+$Q25*0.5),"")</f>
        <v/>
      </c>
      <c r="AB25" s="224" t="str">
        <f>IFERROR(IF(#REF!="Yes",$Z25, $Z25+$S25*0.5),"")</f>
        <v/>
      </c>
      <c r="AC25" s="220" t="str">
        <f>IFERROR(VLOOKUP(_xlfn.CONCAT('Team Roster - Final'!$A25," : ",'Team Roster - Final'!$BM25),'Rate Calculations'!$C$4:$U$1100,19,FALSE),"")</f>
        <v/>
      </c>
      <c r="AD25" s="220" t="str">
        <f t="shared" si="6"/>
        <v/>
      </c>
      <c r="AE25" s="220" t="str">
        <f t="shared" si="7"/>
        <v/>
      </c>
      <c r="AF25" s="225" t="str">
        <f>IFERROR(VLOOKUP(_xlfn.CONCAT('Team Roster - Final'!$A25," : ",'Team Roster - Final'!$BM25),'Rate Calculations'!$C$4:$AB$1100,22,FALSE),"")</f>
        <v/>
      </c>
      <c r="AG25" s="225" t="str">
        <f>IFERROR(VLOOKUP(_xlfn.CONCAT('Team Roster - Final'!$A25," : ",'Team Roster - Final'!$BM25),'Rate Calculations'!$C$4:$AB$1100,23,FALSE),"")</f>
        <v/>
      </c>
      <c r="AH25" s="222" t="str">
        <f t="shared" si="8"/>
        <v/>
      </c>
      <c r="AI25" s="222" t="str">
        <f t="shared" si="9"/>
        <v/>
      </c>
      <c r="AJ25" s="223" t="str">
        <f>Table1[[#This Row],[Home Office
Net Fee %]]</f>
        <v/>
      </c>
      <c r="AK25" s="222" t="str">
        <f t="shared" si="10"/>
        <v/>
      </c>
      <c r="AL25" s="222" t="str">
        <f t="shared" si="11"/>
        <v/>
      </c>
      <c r="AM25" s="215" t="str">
        <f>IFERROR(IF(#REF!="Yes",$AK25,($AK25+$AD25*0.5)),"")</f>
        <v/>
      </c>
      <c r="AN25" s="215" t="str">
        <f>IFERROR(IF(#REF!="Yes",$AL25,($AL25+$AE25*0.5)),"")</f>
        <v/>
      </c>
      <c r="AO25" s="374" t="str">
        <f>IF(ISBLANK('Team Roster Proposed - FBR'!Q26),"",'Team Roster Proposed - FBR'!Q26)</f>
        <v/>
      </c>
      <c r="AP25" s="226" t="e">
        <f>IF(ISBLANK(#REF!),"",#REF!)</f>
        <v>#REF!</v>
      </c>
      <c r="AQ25" s="226" t="e">
        <f>IF(ISBLANK(#REF!),"",#REF!)</f>
        <v>#REF!</v>
      </c>
      <c r="AR25" s="226" t="e">
        <f>IF(ISBLANK(#REF!),"",#REF!)</f>
        <v>#REF!</v>
      </c>
      <c r="AS25" s="219" t="e">
        <f>IF(ISBLANK(#REF!),"",#REF!)</f>
        <v>#REF!</v>
      </c>
      <c r="AT25" s="219" t="e">
        <f>IF(ISBLANK(#REF!),"",#REF!)</f>
        <v>#REF!</v>
      </c>
      <c r="AU25" s="219" t="e">
        <f>IF(ISBLANK(#REF!),"",#REF!)</f>
        <v>#REF!</v>
      </c>
      <c r="AV25" s="219" t="e">
        <f>IF(ISBLANK(#REF!),"",#REF!)</f>
        <v>#REF!</v>
      </c>
      <c r="AW25" s="219" t="e">
        <f>IF(ISBLANK(#REF!),"",#REF!)</f>
        <v>#REF!</v>
      </c>
      <c r="AX25" s="219" t="e">
        <f>IF(ISBLANK(#REF!),"",#REF!)</f>
        <v>#REF!</v>
      </c>
      <c r="AY25" s="226" t="e">
        <f>IF(ISBLANK(#REF!),"",#REF!)</f>
        <v>#REF!</v>
      </c>
      <c r="AZ25" s="219" t="e">
        <f>IF(ISBLANK(#REF!),"",#REF!)</f>
        <v>#REF!</v>
      </c>
      <c r="BA25" s="219" t="e">
        <f>IF(ISBLANK(#REF!),"",#REF!)</f>
        <v>#REF!</v>
      </c>
      <c r="BB25" s="219" t="e">
        <f>IF(ISBLANK(#REF!),"",#REF!)</f>
        <v>#REF!</v>
      </c>
      <c r="BC25" s="219" t="e">
        <f>IF(ISBLANK(#REF!),"",#REF!)</f>
        <v>#REF!</v>
      </c>
      <c r="BD25" s="219" t="e">
        <f>IF(ISBLANK(#REF!),"",#REF!)</f>
        <v>#REF!</v>
      </c>
      <c r="BE25" s="219" t="e">
        <f>IF(ISBLANK(#REF!),"",#REF!)</f>
        <v>#REF!</v>
      </c>
      <c r="BF25" s="219" t="e">
        <f>IF(ISBLANK(#REF!),"",#REF!)</f>
        <v>#REF!</v>
      </c>
      <c r="BG25" s="219" t="e">
        <f>IF(ISBLANK(#REF!),"",#REF!)</f>
        <v>#REF!</v>
      </c>
      <c r="BH25" s="219" t="e">
        <f>IF(ISBLANK(#REF!),"",#REF!)</f>
        <v>#REF!</v>
      </c>
      <c r="BI25" s="219" t="e">
        <f>IF(ISBLANK(#REF!),"",#REF!)</f>
        <v>#REF!</v>
      </c>
      <c r="BJ25" s="219" t="e">
        <f>IF(ISBLANK(#REF!),"",#REF!)</f>
        <v>#REF!</v>
      </c>
      <c r="BK25" s="219" t="e">
        <f>IF(ISBLANK(#REF!),"",#REF!)</f>
        <v>#REF!</v>
      </c>
      <c r="BL25" s="219" t="e">
        <f>IF(ISBLANK(#REF!),"",#REF!)</f>
        <v>#REF!</v>
      </c>
      <c r="BM25" s="219" t="e">
        <f>IF(ISBLANK(#REF!),"",#REF!)</f>
        <v>#REF!</v>
      </c>
      <c r="BN25" s="219" t="e">
        <f>IF(ISBLANK(#REF!),"",#REF!)</f>
        <v>#REF!</v>
      </c>
      <c r="BO25" s="227" t="e">
        <f t="shared" si="12"/>
        <v>#REF!</v>
      </c>
      <c r="BP25" s="228" t="str">
        <f t="shared" si="16"/>
        <v/>
      </c>
      <c r="BQ25" s="229" t="str">
        <f t="shared" si="13"/>
        <v/>
      </c>
      <c r="BR25" s="228" t="e">
        <f t="shared" si="14"/>
        <v>#REF!</v>
      </c>
      <c r="BS25" s="230" t="e">
        <f t="shared" si="15"/>
        <v>#REF!</v>
      </c>
    </row>
    <row r="26" spans="1:71">
      <c r="A26" s="213" t="e">
        <f>IF(ISBLANK(#REF!),"",#REF!)</f>
        <v>#REF!</v>
      </c>
      <c r="B26" s="214" t="e">
        <f>IF(ISBLANK(#REF!),"",#REF!)</f>
        <v>#REF!</v>
      </c>
      <c r="C26" s="214" t="e">
        <f>IF(ISBLANK(#REF!),"",#REF!)</f>
        <v>#REF!</v>
      </c>
      <c r="D26" s="214" t="e">
        <f>IF(ISBLANK(#REF!),"",#REF!)</f>
        <v>#REF!</v>
      </c>
      <c r="E26" s="214" t="e">
        <f>IF(ISBLANK(#REF!),"",#REF!)</f>
        <v>#REF!</v>
      </c>
      <c r="F26" s="214" t="e">
        <f>IF(ISBLANK(#REF!),"",#REF!)</f>
        <v>#REF!</v>
      </c>
      <c r="G26" s="214" t="e">
        <f>IF(ISBLANK(#REF!),"",#REF!)</f>
        <v>#REF!</v>
      </c>
      <c r="H26" s="215" t="e">
        <f>IF(ISBLANK(#REF!),"",#REF!)</f>
        <v>#REF!</v>
      </c>
      <c r="I26" s="214" t="e">
        <f>IF(ISBLANK(#REF!),"",#REF!)</f>
        <v>#REF!</v>
      </c>
      <c r="J26" s="216" t="e">
        <f>IF(ISBLANK(#REF!),"",#REF!)</f>
        <v>#REF!</v>
      </c>
      <c r="K26" s="217" t="e">
        <f>IF(ISBLANK(#REF!),"",#REF!)</f>
        <v>#REF!</v>
      </c>
      <c r="L26" s="217" t="e">
        <f>IF(ISBLANK(#REF!),"",#REF!)</f>
        <v>#REF!</v>
      </c>
      <c r="M26" s="218" t="e">
        <f>IF(ISBLANK(#REF!),"",#REF!)</f>
        <v>#REF!</v>
      </c>
      <c r="N26" s="218" t="e">
        <f>IF(ISBLANK(#REF!),"",#REF!)</f>
        <v>#REF!</v>
      </c>
      <c r="O26" s="220" t="str">
        <f>IFERROR(VLOOKUP(_xlfn.CONCAT('Team Roster - Final'!$A26," : ",'Team Roster - Final'!$BM26),'Rate Calculations'!$C$4:$G$1100,5,FALSE),"")</f>
        <v/>
      </c>
      <c r="P26" s="225">
        <f>IF(ISBLANK('Rate Calculations'!$H28),"",'Rate Calculations'!$H28)</f>
        <v>1.7500000000000002E-2</v>
      </c>
      <c r="Q26" s="220" t="str">
        <f t="shared" si="0"/>
        <v/>
      </c>
      <c r="R26" s="221">
        <f>IF(ISBLANK('Rate Calculations'!$J28),"",'Rate Calculations'!$J28)</f>
        <v>3.5000000000000003E-2</v>
      </c>
      <c r="S26" s="220" t="str">
        <f t="shared" si="1"/>
        <v/>
      </c>
      <c r="T26" s="225" t="str">
        <f>IFERROR(VLOOKUP(_xlfn.CONCAT('Team Roster - Final'!$A26," : ",'Team Roster - Final'!$BM26),'Rate Calculations'!$C$4:$S$1100,10,FALSE),"")</f>
        <v/>
      </c>
      <c r="U26" s="225" t="str">
        <f>IFERROR(VLOOKUP(_xlfn.CONCAT('Team Roster - Final'!$A26," : ",'Team Roster - Final'!$BM26),'Rate Calculations'!$C$4:$S$1100,11,FALSE),"")</f>
        <v/>
      </c>
      <c r="V26" s="222" t="str">
        <f t="shared" si="2"/>
        <v/>
      </c>
      <c r="W26" s="222" t="str">
        <f t="shared" si="3"/>
        <v/>
      </c>
      <c r="X26" s="223" t="str">
        <f>IFERROR(VLOOKUP(_xlfn.CONCAT('Team Roster - Final'!$A26," : ",'Team Roster - Final'!$BM26),'Rate Calculations'!$C$4:$S$1100,14,FALSE),"")</f>
        <v/>
      </c>
      <c r="Y26" s="222" t="str">
        <f t="shared" si="4"/>
        <v/>
      </c>
      <c r="Z26" s="222" t="str">
        <f t="shared" si="5"/>
        <v/>
      </c>
      <c r="AA26" s="224" t="str">
        <f>IFERROR(IF(#REF!="Yes",$Y26, $Y26+$Q26*0.5),"")</f>
        <v/>
      </c>
      <c r="AB26" s="224" t="str">
        <f>IFERROR(IF(#REF!="Yes",$Z26, $Z26+$S26*0.5),"")</f>
        <v/>
      </c>
      <c r="AC26" s="220" t="str">
        <f>IFERROR(VLOOKUP(_xlfn.CONCAT('Team Roster - Final'!$A26," : ",'Team Roster - Final'!$BM26),'Rate Calculations'!$C$4:$U$1100,19,FALSE),"")</f>
        <v/>
      </c>
      <c r="AD26" s="220" t="str">
        <f t="shared" si="6"/>
        <v/>
      </c>
      <c r="AE26" s="220" t="str">
        <f t="shared" si="7"/>
        <v/>
      </c>
      <c r="AF26" s="225" t="str">
        <f>IFERROR(VLOOKUP(_xlfn.CONCAT('Team Roster - Final'!$A26," : ",'Team Roster - Final'!$BM26),'Rate Calculations'!$C$4:$AB$1100,22,FALSE),"")</f>
        <v/>
      </c>
      <c r="AG26" s="225" t="str">
        <f>IFERROR(VLOOKUP(_xlfn.CONCAT('Team Roster - Final'!$A26," : ",'Team Roster - Final'!$BM26),'Rate Calculations'!$C$4:$AB$1100,23,FALSE),"")</f>
        <v/>
      </c>
      <c r="AH26" s="222" t="str">
        <f t="shared" si="8"/>
        <v/>
      </c>
      <c r="AI26" s="222" t="str">
        <f t="shared" si="9"/>
        <v/>
      </c>
      <c r="AJ26" s="223" t="str">
        <f>Table1[[#This Row],[Home Office
Net Fee %]]</f>
        <v/>
      </c>
      <c r="AK26" s="222" t="str">
        <f t="shared" si="10"/>
        <v/>
      </c>
      <c r="AL26" s="222" t="str">
        <f t="shared" si="11"/>
        <v/>
      </c>
      <c r="AM26" s="215" t="str">
        <f>IFERROR(IF(#REF!="Yes",$AK26,($AK26+$AD26*0.5)),"")</f>
        <v/>
      </c>
      <c r="AN26" s="215" t="str">
        <f>IFERROR(IF(#REF!="Yes",$AL26,($AL26+$AE26*0.5)),"")</f>
        <v/>
      </c>
      <c r="AO26" s="374" t="str">
        <f>IF(ISBLANK('Team Roster Proposed - FBR'!Q27),"",'Team Roster Proposed - FBR'!Q27)</f>
        <v/>
      </c>
      <c r="AP26" s="226" t="e">
        <f>IF(ISBLANK(#REF!),"",#REF!)</f>
        <v>#REF!</v>
      </c>
      <c r="AQ26" s="226" t="e">
        <f>IF(ISBLANK(#REF!),"",#REF!)</f>
        <v>#REF!</v>
      </c>
      <c r="AR26" s="226" t="e">
        <f>IF(ISBLANK(#REF!),"",#REF!)</f>
        <v>#REF!</v>
      </c>
      <c r="AS26" s="219" t="e">
        <f>IF(ISBLANK(#REF!),"",#REF!)</f>
        <v>#REF!</v>
      </c>
      <c r="AT26" s="219" t="e">
        <f>IF(ISBLANK(#REF!),"",#REF!)</f>
        <v>#REF!</v>
      </c>
      <c r="AU26" s="219" t="e">
        <f>IF(ISBLANK(#REF!),"",#REF!)</f>
        <v>#REF!</v>
      </c>
      <c r="AV26" s="219" t="e">
        <f>IF(ISBLANK(#REF!),"",#REF!)</f>
        <v>#REF!</v>
      </c>
      <c r="AW26" s="219" t="e">
        <f>IF(ISBLANK(#REF!),"",#REF!)</f>
        <v>#REF!</v>
      </c>
      <c r="AX26" s="219" t="e">
        <f>IF(ISBLANK(#REF!),"",#REF!)</f>
        <v>#REF!</v>
      </c>
      <c r="AY26" s="226" t="e">
        <f>IF(ISBLANK(#REF!),"",#REF!)</f>
        <v>#REF!</v>
      </c>
      <c r="AZ26" s="219" t="e">
        <f>IF(ISBLANK(#REF!),"",#REF!)</f>
        <v>#REF!</v>
      </c>
      <c r="BA26" s="219" t="e">
        <f>IF(ISBLANK(#REF!),"",#REF!)</f>
        <v>#REF!</v>
      </c>
      <c r="BB26" s="219" t="e">
        <f>IF(ISBLANK(#REF!),"",#REF!)</f>
        <v>#REF!</v>
      </c>
      <c r="BC26" s="219" t="e">
        <f>IF(ISBLANK(#REF!),"",#REF!)</f>
        <v>#REF!</v>
      </c>
      <c r="BD26" s="219" t="e">
        <f>IF(ISBLANK(#REF!),"",#REF!)</f>
        <v>#REF!</v>
      </c>
      <c r="BE26" s="219" t="e">
        <f>IF(ISBLANK(#REF!),"",#REF!)</f>
        <v>#REF!</v>
      </c>
      <c r="BF26" s="219" t="e">
        <f>IF(ISBLANK(#REF!),"",#REF!)</f>
        <v>#REF!</v>
      </c>
      <c r="BG26" s="219" t="e">
        <f>IF(ISBLANK(#REF!),"",#REF!)</f>
        <v>#REF!</v>
      </c>
      <c r="BH26" s="219" t="e">
        <f>IF(ISBLANK(#REF!),"",#REF!)</f>
        <v>#REF!</v>
      </c>
      <c r="BI26" s="219" t="e">
        <f>IF(ISBLANK(#REF!),"",#REF!)</f>
        <v>#REF!</v>
      </c>
      <c r="BJ26" s="219" t="e">
        <f>IF(ISBLANK(#REF!),"",#REF!)</f>
        <v>#REF!</v>
      </c>
      <c r="BK26" s="219" t="e">
        <f>IF(ISBLANK(#REF!),"",#REF!)</f>
        <v>#REF!</v>
      </c>
      <c r="BL26" s="219" t="e">
        <f>IF(ISBLANK(#REF!),"",#REF!)</f>
        <v>#REF!</v>
      </c>
      <c r="BM26" s="219" t="e">
        <f>IF(ISBLANK(#REF!),"",#REF!)</f>
        <v>#REF!</v>
      </c>
      <c r="BN26" s="219" t="e">
        <f>IF(ISBLANK(#REF!),"",#REF!)</f>
        <v>#REF!</v>
      </c>
      <c r="BO26" s="227" t="e">
        <f t="shared" si="12"/>
        <v>#REF!</v>
      </c>
      <c r="BP26" s="228" t="str">
        <f t="shared" si="16"/>
        <v/>
      </c>
      <c r="BQ26" s="229" t="str">
        <f t="shared" si="13"/>
        <v/>
      </c>
      <c r="BR26" s="228" t="e">
        <f t="shared" si="14"/>
        <v>#REF!</v>
      </c>
      <c r="BS26" s="230" t="e">
        <f t="shared" si="15"/>
        <v>#REF!</v>
      </c>
    </row>
    <row r="27" spans="1:71">
      <c r="A27" s="213" t="e">
        <f>IF(ISBLANK(#REF!),"",#REF!)</f>
        <v>#REF!</v>
      </c>
      <c r="B27" s="214" t="e">
        <f>IF(ISBLANK(#REF!),"",#REF!)</f>
        <v>#REF!</v>
      </c>
      <c r="C27" s="214" t="e">
        <f>IF(ISBLANK(#REF!),"",#REF!)</f>
        <v>#REF!</v>
      </c>
      <c r="D27" s="214" t="e">
        <f>IF(ISBLANK(#REF!),"",#REF!)</f>
        <v>#REF!</v>
      </c>
      <c r="E27" s="214" t="e">
        <f>IF(ISBLANK(#REF!),"",#REF!)</f>
        <v>#REF!</v>
      </c>
      <c r="F27" s="214" t="e">
        <f>IF(ISBLANK(#REF!),"",#REF!)</f>
        <v>#REF!</v>
      </c>
      <c r="G27" s="214" t="e">
        <f>IF(ISBLANK(#REF!),"",#REF!)</f>
        <v>#REF!</v>
      </c>
      <c r="H27" s="215" t="e">
        <f>IF(ISBLANK(#REF!),"",#REF!)</f>
        <v>#REF!</v>
      </c>
      <c r="I27" s="214" t="e">
        <f>IF(ISBLANK(#REF!),"",#REF!)</f>
        <v>#REF!</v>
      </c>
      <c r="J27" s="216" t="e">
        <f>IF(ISBLANK(#REF!),"",#REF!)</f>
        <v>#REF!</v>
      </c>
      <c r="K27" s="217" t="e">
        <f>IF(ISBLANK(#REF!),"",#REF!)</f>
        <v>#REF!</v>
      </c>
      <c r="L27" s="217" t="e">
        <f>IF(ISBLANK(#REF!),"",#REF!)</f>
        <v>#REF!</v>
      </c>
      <c r="M27" s="218" t="e">
        <f>IF(ISBLANK(#REF!),"",#REF!)</f>
        <v>#REF!</v>
      </c>
      <c r="N27" s="218" t="e">
        <f>IF(ISBLANK(#REF!),"",#REF!)</f>
        <v>#REF!</v>
      </c>
      <c r="O27" s="220" t="str">
        <f>IFERROR(VLOOKUP(_xlfn.CONCAT('Team Roster - Final'!$A27," : ",'Team Roster - Final'!$BM27),'Rate Calculations'!$C$4:$G$1100,5,FALSE),"")</f>
        <v/>
      </c>
      <c r="P27" s="225">
        <f>IF(ISBLANK('Rate Calculations'!$H29),"",'Rate Calculations'!$H29)</f>
        <v>1.7500000000000002E-2</v>
      </c>
      <c r="Q27" s="220" t="str">
        <f t="shared" si="0"/>
        <v/>
      </c>
      <c r="R27" s="221">
        <f>IF(ISBLANK('Rate Calculations'!$J29),"",'Rate Calculations'!$J29)</f>
        <v>3.5000000000000003E-2</v>
      </c>
      <c r="S27" s="220" t="str">
        <f t="shared" si="1"/>
        <v/>
      </c>
      <c r="T27" s="225" t="str">
        <f>IFERROR(VLOOKUP(_xlfn.CONCAT('Team Roster - Final'!$A27," : ",'Team Roster - Final'!$BM27),'Rate Calculations'!$C$4:$S$1100,10,FALSE),"")</f>
        <v/>
      </c>
      <c r="U27" s="225" t="str">
        <f>IFERROR(VLOOKUP(_xlfn.CONCAT('Team Roster - Final'!$A27," : ",'Team Roster - Final'!$BM27),'Rate Calculations'!$C$4:$S$1100,11,FALSE),"")</f>
        <v/>
      </c>
      <c r="V27" s="222" t="str">
        <f t="shared" si="2"/>
        <v/>
      </c>
      <c r="W27" s="222" t="str">
        <f t="shared" si="3"/>
        <v/>
      </c>
      <c r="X27" s="223" t="str">
        <f>IFERROR(VLOOKUP(_xlfn.CONCAT('Team Roster - Final'!$A27," : ",'Team Roster - Final'!$BM27),'Rate Calculations'!$C$4:$S$1100,14,FALSE),"")</f>
        <v/>
      </c>
      <c r="Y27" s="222" t="str">
        <f t="shared" si="4"/>
        <v/>
      </c>
      <c r="Z27" s="222" t="str">
        <f t="shared" si="5"/>
        <v/>
      </c>
      <c r="AA27" s="224" t="str">
        <f>IFERROR(IF(#REF!="Yes",$Y27, $Y27+$Q27*0.5),"")</f>
        <v/>
      </c>
      <c r="AB27" s="224" t="str">
        <f>IFERROR(IF(#REF!="Yes",$Z27, $Z27+$S27*0.5),"")</f>
        <v/>
      </c>
      <c r="AC27" s="220" t="str">
        <f>IFERROR(VLOOKUP(_xlfn.CONCAT('Team Roster - Final'!$A27," : ",'Team Roster - Final'!$BM27),'Rate Calculations'!$C$4:$U$1100,19,FALSE),"")</f>
        <v/>
      </c>
      <c r="AD27" s="220" t="str">
        <f t="shared" si="6"/>
        <v/>
      </c>
      <c r="AE27" s="220" t="str">
        <f t="shared" si="7"/>
        <v/>
      </c>
      <c r="AF27" s="225" t="str">
        <f>IFERROR(VLOOKUP(_xlfn.CONCAT('Team Roster - Final'!$A27," : ",'Team Roster - Final'!$BM27),'Rate Calculations'!$C$4:$AB$1100,22,FALSE),"")</f>
        <v/>
      </c>
      <c r="AG27" s="225" t="str">
        <f>IFERROR(VLOOKUP(_xlfn.CONCAT('Team Roster - Final'!$A27," : ",'Team Roster - Final'!$BM27),'Rate Calculations'!$C$4:$AB$1100,23,FALSE),"")</f>
        <v/>
      </c>
      <c r="AH27" s="222" t="str">
        <f t="shared" si="8"/>
        <v/>
      </c>
      <c r="AI27" s="222" t="str">
        <f t="shared" si="9"/>
        <v/>
      </c>
      <c r="AJ27" s="223" t="str">
        <f>Table1[[#This Row],[Home Office
Net Fee %]]</f>
        <v/>
      </c>
      <c r="AK27" s="222" t="str">
        <f t="shared" si="10"/>
        <v/>
      </c>
      <c r="AL27" s="222" t="str">
        <f t="shared" si="11"/>
        <v/>
      </c>
      <c r="AM27" s="215" t="str">
        <f>IFERROR(IF(#REF!="Yes",$AK27,($AK27+$AD27*0.5)),"")</f>
        <v/>
      </c>
      <c r="AN27" s="215" t="str">
        <f>IFERROR(IF(#REF!="Yes",$AL27,($AL27+$AE27*0.5)),"")</f>
        <v/>
      </c>
      <c r="AO27" s="374" t="str">
        <f>IF(ISBLANK('Team Roster Proposed - FBR'!Q28),"",'Team Roster Proposed - FBR'!Q28)</f>
        <v/>
      </c>
      <c r="AP27" s="226" t="e">
        <f>IF(ISBLANK(#REF!),"",#REF!)</f>
        <v>#REF!</v>
      </c>
      <c r="AQ27" s="226" t="e">
        <f>IF(ISBLANK(#REF!),"",#REF!)</f>
        <v>#REF!</v>
      </c>
      <c r="AR27" s="226" t="e">
        <f>IF(ISBLANK(#REF!),"",#REF!)</f>
        <v>#REF!</v>
      </c>
      <c r="AS27" s="219" t="e">
        <f>IF(ISBLANK(#REF!),"",#REF!)</f>
        <v>#REF!</v>
      </c>
      <c r="AT27" s="219" t="e">
        <f>IF(ISBLANK(#REF!),"",#REF!)</f>
        <v>#REF!</v>
      </c>
      <c r="AU27" s="219" t="e">
        <f>IF(ISBLANK(#REF!),"",#REF!)</f>
        <v>#REF!</v>
      </c>
      <c r="AV27" s="219" t="e">
        <f>IF(ISBLANK(#REF!),"",#REF!)</f>
        <v>#REF!</v>
      </c>
      <c r="AW27" s="219" t="e">
        <f>IF(ISBLANK(#REF!),"",#REF!)</f>
        <v>#REF!</v>
      </c>
      <c r="AX27" s="219" t="e">
        <f>IF(ISBLANK(#REF!),"",#REF!)</f>
        <v>#REF!</v>
      </c>
      <c r="AY27" s="226" t="e">
        <f>IF(ISBLANK(#REF!),"",#REF!)</f>
        <v>#REF!</v>
      </c>
      <c r="AZ27" s="219" t="e">
        <f>IF(ISBLANK(#REF!),"",#REF!)</f>
        <v>#REF!</v>
      </c>
      <c r="BA27" s="219" t="e">
        <f>IF(ISBLANK(#REF!),"",#REF!)</f>
        <v>#REF!</v>
      </c>
      <c r="BB27" s="219" t="e">
        <f>IF(ISBLANK(#REF!),"",#REF!)</f>
        <v>#REF!</v>
      </c>
      <c r="BC27" s="219" t="e">
        <f>IF(ISBLANK(#REF!),"",#REF!)</f>
        <v>#REF!</v>
      </c>
      <c r="BD27" s="219" t="e">
        <f>IF(ISBLANK(#REF!),"",#REF!)</f>
        <v>#REF!</v>
      </c>
      <c r="BE27" s="219" t="e">
        <f>IF(ISBLANK(#REF!),"",#REF!)</f>
        <v>#REF!</v>
      </c>
      <c r="BF27" s="219" t="e">
        <f>IF(ISBLANK(#REF!),"",#REF!)</f>
        <v>#REF!</v>
      </c>
      <c r="BG27" s="219" t="e">
        <f>IF(ISBLANK(#REF!),"",#REF!)</f>
        <v>#REF!</v>
      </c>
      <c r="BH27" s="219" t="e">
        <f>IF(ISBLANK(#REF!),"",#REF!)</f>
        <v>#REF!</v>
      </c>
      <c r="BI27" s="219" t="e">
        <f>IF(ISBLANK(#REF!),"",#REF!)</f>
        <v>#REF!</v>
      </c>
      <c r="BJ27" s="219" t="e">
        <f>IF(ISBLANK(#REF!),"",#REF!)</f>
        <v>#REF!</v>
      </c>
      <c r="BK27" s="219" t="e">
        <f>IF(ISBLANK(#REF!),"",#REF!)</f>
        <v>#REF!</v>
      </c>
      <c r="BL27" s="219" t="e">
        <f>IF(ISBLANK(#REF!),"",#REF!)</f>
        <v>#REF!</v>
      </c>
      <c r="BM27" s="219" t="e">
        <f>IF(ISBLANK(#REF!),"",#REF!)</f>
        <v>#REF!</v>
      </c>
      <c r="BN27" s="219" t="e">
        <f>IF(ISBLANK(#REF!),"",#REF!)</f>
        <v>#REF!</v>
      </c>
      <c r="BO27" s="227" t="e">
        <f t="shared" si="12"/>
        <v>#REF!</v>
      </c>
      <c r="BP27" s="228" t="str">
        <f t="shared" si="16"/>
        <v/>
      </c>
      <c r="BQ27" s="229" t="str">
        <f t="shared" si="13"/>
        <v/>
      </c>
      <c r="BR27" s="228" t="e">
        <f t="shared" si="14"/>
        <v>#REF!</v>
      </c>
      <c r="BS27" s="230" t="e">
        <f t="shared" si="15"/>
        <v>#REF!</v>
      </c>
    </row>
    <row r="28" spans="1:71">
      <c r="A28" s="213" t="e">
        <f>IF(ISBLANK(#REF!),"",#REF!)</f>
        <v>#REF!</v>
      </c>
      <c r="B28" s="214" t="e">
        <f>IF(ISBLANK(#REF!),"",#REF!)</f>
        <v>#REF!</v>
      </c>
      <c r="C28" s="214" t="e">
        <f>IF(ISBLANK(#REF!),"",#REF!)</f>
        <v>#REF!</v>
      </c>
      <c r="D28" s="214" t="e">
        <f>IF(ISBLANK(#REF!),"",#REF!)</f>
        <v>#REF!</v>
      </c>
      <c r="E28" s="214" t="e">
        <f>IF(ISBLANK(#REF!),"",#REF!)</f>
        <v>#REF!</v>
      </c>
      <c r="F28" s="214" t="e">
        <f>IF(ISBLANK(#REF!),"",#REF!)</f>
        <v>#REF!</v>
      </c>
      <c r="G28" s="214" t="e">
        <f>IF(ISBLANK(#REF!),"",#REF!)</f>
        <v>#REF!</v>
      </c>
      <c r="H28" s="215" t="e">
        <f>IF(ISBLANK(#REF!),"",#REF!)</f>
        <v>#REF!</v>
      </c>
      <c r="I28" s="214" t="e">
        <f>IF(ISBLANK(#REF!),"",#REF!)</f>
        <v>#REF!</v>
      </c>
      <c r="J28" s="216" t="e">
        <f>IF(ISBLANK(#REF!),"",#REF!)</f>
        <v>#REF!</v>
      </c>
      <c r="K28" s="217" t="e">
        <f>IF(ISBLANK(#REF!),"",#REF!)</f>
        <v>#REF!</v>
      </c>
      <c r="L28" s="217" t="e">
        <f>IF(ISBLANK(#REF!),"",#REF!)</f>
        <v>#REF!</v>
      </c>
      <c r="M28" s="218" t="e">
        <f>IF(ISBLANK(#REF!),"",#REF!)</f>
        <v>#REF!</v>
      </c>
      <c r="N28" s="218" t="e">
        <f>IF(ISBLANK(#REF!),"",#REF!)</f>
        <v>#REF!</v>
      </c>
      <c r="O28" s="220" t="str">
        <f>IFERROR(VLOOKUP(_xlfn.CONCAT('Team Roster - Final'!$A28," : ",'Team Roster - Final'!$BM28),'Rate Calculations'!$C$4:$G$1100,5,FALSE),"")</f>
        <v/>
      </c>
      <c r="P28" s="225">
        <f>IF(ISBLANK('Rate Calculations'!$H30),"",'Rate Calculations'!$H30)</f>
        <v>1.7500000000000002E-2</v>
      </c>
      <c r="Q28" s="220" t="str">
        <f t="shared" si="0"/>
        <v/>
      </c>
      <c r="R28" s="221">
        <f>IF(ISBLANK('Rate Calculations'!$J30),"",'Rate Calculations'!$J30)</f>
        <v>3.5000000000000003E-2</v>
      </c>
      <c r="S28" s="220" t="str">
        <f t="shared" si="1"/>
        <v/>
      </c>
      <c r="T28" s="225" t="str">
        <f>IFERROR(VLOOKUP(_xlfn.CONCAT('Team Roster - Final'!$A28," : ",'Team Roster - Final'!$BM28),'Rate Calculations'!$C$4:$S$1100,10,FALSE),"")</f>
        <v/>
      </c>
      <c r="U28" s="225" t="str">
        <f>IFERROR(VLOOKUP(_xlfn.CONCAT('Team Roster - Final'!$A28," : ",'Team Roster - Final'!$BM28),'Rate Calculations'!$C$4:$S$1100,11,FALSE),"")</f>
        <v/>
      </c>
      <c r="V28" s="222" t="str">
        <f t="shared" si="2"/>
        <v/>
      </c>
      <c r="W28" s="222" t="str">
        <f t="shared" si="3"/>
        <v/>
      </c>
      <c r="X28" s="223" t="str">
        <f>IFERROR(VLOOKUP(_xlfn.CONCAT('Team Roster - Final'!$A28," : ",'Team Roster - Final'!$BM28),'Rate Calculations'!$C$4:$S$1100,14,FALSE),"")</f>
        <v/>
      </c>
      <c r="Y28" s="222" t="str">
        <f t="shared" si="4"/>
        <v/>
      </c>
      <c r="Z28" s="222" t="str">
        <f t="shared" si="5"/>
        <v/>
      </c>
      <c r="AA28" s="224" t="str">
        <f>IFERROR(IF(#REF!="Yes",$Y28, $Y28+$Q28*0.5),"")</f>
        <v/>
      </c>
      <c r="AB28" s="224" t="str">
        <f>IFERROR(IF(#REF!="Yes",$Z28, $Z28+$S28*0.5),"")</f>
        <v/>
      </c>
      <c r="AC28" s="220" t="str">
        <f>IFERROR(VLOOKUP(_xlfn.CONCAT('Team Roster - Final'!$A28," : ",'Team Roster - Final'!$BM28),'Rate Calculations'!$C$4:$U$1100,19,FALSE),"")</f>
        <v/>
      </c>
      <c r="AD28" s="220" t="str">
        <f t="shared" si="6"/>
        <v/>
      </c>
      <c r="AE28" s="220" t="str">
        <f t="shared" si="7"/>
        <v/>
      </c>
      <c r="AF28" s="225" t="str">
        <f>IFERROR(VLOOKUP(_xlfn.CONCAT('Team Roster - Final'!$A28," : ",'Team Roster - Final'!$BM28),'Rate Calculations'!$C$4:$AB$1100,22,FALSE),"")</f>
        <v/>
      </c>
      <c r="AG28" s="225" t="str">
        <f>IFERROR(VLOOKUP(_xlfn.CONCAT('Team Roster - Final'!$A28," : ",'Team Roster - Final'!$BM28),'Rate Calculations'!$C$4:$AB$1100,23,FALSE),"")</f>
        <v/>
      </c>
      <c r="AH28" s="222" t="str">
        <f t="shared" si="8"/>
        <v/>
      </c>
      <c r="AI28" s="222" t="str">
        <f t="shared" si="9"/>
        <v/>
      </c>
      <c r="AJ28" s="223" t="str">
        <f>Table1[[#This Row],[Home Office
Net Fee %]]</f>
        <v/>
      </c>
      <c r="AK28" s="222" t="str">
        <f t="shared" si="10"/>
        <v/>
      </c>
      <c r="AL28" s="222" t="str">
        <f t="shared" si="11"/>
        <v/>
      </c>
      <c r="AM28" s="215" t="str">
        <f>IFERROR(IF(#REF!="Yes",$AK28,($AK28+$AD28*0.5)),"")</f>
        <v/>
      </c>
      <c r="AN28" s="215" t="str">
        <f>IFERROR(IF(#REF!="Yes",$AL28,($AL28+$AE28*0.5)),"")</f>
        <v/>
      </c>
      <c r="AO28" s="374" t="str">
        <f>IF(ISBLANK('Team Roster Proposed - FBR'!Q29),"",'Team Roster Proposed - FBR'!Q29)</f>
        <v/>
      </c>
      <c r="AP28" s="226" t="e">
        <f>IF(ISBLANK(#REF!),"",#REF!)</f>
        <v>#REF!</v>
      </c>
      <c r="AQ28" s="226" t="e">
        <f>IF(ISBLANK(#REF!),"",#REF!)</f>
        <v>#REF!</v>
      </c>
      <c r="AR28" s="226" t="e">
        <f>IF(ISBLANK(#REF!),"",#REF!)</f>
        <v>#REF!</v>
      </c>
      <c r="AS28" s="219" t="e">
        <f>IF(ISBLANK(#REF!),"",#REF!)</f>
        <v>#REF!</v>
      </c>
      <c r="AT28" s="219" t="e">
        <f>IF(ISBLANK(#REF!),"",#REF!)</f>
        <v>#REF!</v>
      </c>
      <c r="AU28" s="219" t="e">
        <f>IF(ISBLANK(#REF!),"",#REF!)</f>
        <v>#REF!</v>
      </c>
      <c r="AV28" s="219" t="e">
        <f>IF(ISBLANK(#REF!),"",#REF!)</f>
        <v>#REF!</v>
      </c>
      <c r="AW28" s="219" t="e">
        <f>IF(ISBLANK(#REF!),"",#REF!)</f>
        <v>#REF!</v>
      </c>
      <c r="AX28" s="219" t="e">
        <f>IF(ISBLANK(#REF!),"",#REF!)</f>
        <v>#REF!</v>
      </c>
      <c r="AY28" s="226" t="e">
        <f>IF(ISBLANK(#REF!),"",#REF!)</f>
        <v>#REF!</v>
      </c>
      <c r="AZ28" s="219" t="e">
        <f>IF(ISBLANK(#REF!),"",#REF!)</f>
        <v>#REF!</v>
      </c>
      <c r="BA28" s="219" t="e">
        <f>IF(ISBLANK(#REF!),"",#REF!)</f>
        <v>#REF!</v>
      </c>
      <c r="BB28" s="219" t="e">
        <f>IF(ISBLANK(#REF!),"",#REF!)</f>
        <v>#REF!</v>
      </c>
      <c r="BC28" s="219" t="e">
        <f>IF(ISBLANK(#REF!),"",#REF!)</f>
        <v>#REF!</v>
      </c>
      <c r="BD28" s="219" t="e">
        <f>IF(ISBLANK(#REF!),"",#REF!)</f>
        <v>#REF!</v>
      </c>
      <c r="BE28" s="219" t="e">
        <f>IF(ISBLANK(#REF!),"",#REF!)</f>
        <v>#REF!</v>
      </c>
      <c r="BF28" s="219" t="e">
        <f>IF(ISBLANK(#REF!),"",#REF!)</f>
        <v>#REF!</v>
      </c>
      <c r="BG28" s="219" t="e">
        <f>IF(ISBLANK(#REF!),"",#REF!)</f>
        <v>#REF!</v>
      </c>
      <c r="BH28" s="219" t="e">
        <f>IF(ISBLANK(#REF!),"",#REF!)</f>
        <v>#REF!</v>
      </c>
      <c r="BI28" s="219" t="e">
        <f>IF(ISBLANK(#REF!),"",#REF!)</f>
        <v>#REF!</v>
      </c>
      <c r="BJ28" s="219" t="e">
        <f>IF(ISBLANK(#REF!),"",#REF!)</f>
        <v>#REF!</v>
      </c>
      <c r="BK28" s="219" t="e">
        <f>IF(ISBLANK(#REF!),"",#REF!)</f>
        <v>#REF!</v>
      </c>
      <c r="BL28" s="219" t="e">
        <f>IF(ISBLANK(#REF!),"",#REF!)</f>
        <v>#REF!</v>
      </c>
      <c r="BM28" s="219" t="e">
        <f>IF(ISBLANK(#REF!),"",#REF!)</f>
        <v>#REF!</v>
      </c>
      <c r="BN28" s="219" t="e">
        <f>IF(ISBLANK(#REF!),"",#REF!)</f>
        <v>#REF!</v>
      </c>
      <c r="BO28" s="227" t="e">
        <f t="shared" si="12"/>
        <v>#REF!</v>
      </c>
      <c r="BP28" s="228" t="str">
        <f t="shared" si="16"/>
        <v/>
      </c>
      <c r="BQ28" s="229" t="str">
        <f t="shared" si="13"/>
        <v/>
      </c>
      <c r="BR28" s="228" t="e">
        <f t="shared" si="14"/>
        <v>#REF!</v>
      </c>
      <c r="BS28" s="230" t="e">
        <f t="shared" si="15"/>
        <v>#REF!</v>
      </c>
    </row>
    <row r="29" spans="1:71">
      <c r="A29" s="213" t="e">
        <f>IF(ISBLANK(#REF!),"",#REF!)</f>
        <v>#REF!</v>
      </c>
      <c r="B29" s="214" t="e">
        <f>IF(ISBLANK(#REF!),"",#REF!)</f>
        <v>#REF!</v>
      </c>
      <c r="C29" s="214" t="e">
        <f>IF(ISBLANK(#REF!),"",#REF!)</f>
        <v>#REF!</v>
      </c>
      <c r="D29" s="214" t="e">
        <f>IF(ISBLANK(#REF!),"",#REF!)</f>
        <v>#REF!</v>
      </c>
      <c r="E29" s="214" t="e">
        <f>IF(ISBLANK(#REF!),"",#REF!)</f>
        <v>#REF!</v>
      </c>
      <c r="F29" s="214" t="e">
        <f>IF(ISBLANK(#REF!),"",#REF!)</f>
        <v>#REF!</v>
      </c>
      <c r="G29" s="214" t="e">
        <f>IF(ISBLANK(#REF!),"",#REF!)</f>
        <v>#REF!</v>
      </c>
      <c r="H29" s="215" t="e">
        <f>IF(ISBLANK(#REF!),"",#REF!)</f>
        <v>#REF!</v>
      </c>
      <c r="I29" s="214" t="e">
        <f>IF(ISBLANK(#REF!),"",#REF!)</f>
        <v>#REF!</v>
      </c>
      <c r="J29" s="216" t="e">
        <f>IF(ISBLANK(#REF!),"",#REF!)</f>
        <v>#REF!</v>
      </c>
      <c r="K29" s="217" t="e">
        <f>IF(ISBLANK(#REF!),"",#REF!)</f>
        <v>#REF!</v>
      </c>
      <c r="L29" s="217" t="e">
        <f>IF(ISBLANK(#REF!),"",#REF!)</f>
        <v>#REF!</v>
      </c>
      <c r="M29" s="218" t="e">
        <f>IF(ISBLANK(#REF!),"",#REF!)</f>
        <v>#REF!</v>
      </c>
      <c r="N29" s="218" t="e">
        <f>IF(ISBLANK(#REF!),"",#REF!)</f>
        <v>#REF!</v>
      </c>
      <c r="O29" s="220" t="str">
        <f>IFERROR(VLOOKUP(_xlfn.CONCAT('Team Roster - Final'!$A29," : ",'Team Roster - Final'!$BM29),'Rate Calculations'!$C$4:$G$1100,5,FALSE),"")</f>
        <v/>
      </c>
      <c r="P29" s="225">
        <f>IF(ISBLANK('Rate Calculations'!$H31),"",'Rate Calculations'!$H31)</f>
        <v>1.7500000000000002E-2</v>
      </c>
      <c r="Q29" s="220" t="str">
        <f t="shared" si="0"/>
        <v/>
      </c>
      <c r="R29" s="221">
        <f>IF(ISBLANK('Rate Calculations'!$J31),"",'Rate Calculations'!$J31)</f>
        <v>3.5000000000000003E-2</v>
      </c>
      <c r="S29" s="220" t="str">
        <f t="shared" si="1"/>
        <v/>
      </c>
      <c r="T29" s="225" t="str">
        <f>IFERROR(VLOOKUP(_xlfn.CONCAT('Team Roster - Final'!$A29," : ",'Team Roster - Final'!$BM29),'Rate Calculations'!$C$4:$S$1100,10,FALSE),"")</f>
        <v/>
      </c>
      <c r="U29" s="225" t="str">
        <f>IFERROR(VLOOKUP(_xlfn.CONCAT('Team Roster - Final'!$A29," : ",'Team Roster - Final'!$BM29),'Rate Calculations'!$C$4:$S$1100,11,FALSE),"")</f>
        <v/>
      </c>
      <c r="V29" s="222" t="str">
        <f t="shared" si="2"/>
        <v/>
      </c>
      <c r="W29" s="222" t="str">
        <f t="shared" si="3"/>
        <v/>
      </c>
      <c r="X29" s="223" t="str">
        <f>IFERROR(VLOOKUP(_xlfn.CONCAT('Team Roster - Final'!$A29," : ",'Team Roster - Final'!$BM29),'Rate Calculations'!$C$4:$S$1100,14,FALSE),"")</f>
        <v/>
      </c>
      <c r="Y29" s="222" t="str">
        <f t="shared" si="4"/>
        <v/>
      </c>
      <c r="Z29" s="222" t="str">
        <f t="shared" si="5"/>
        <v/>
      </c>
      <c r="AA29" s="224" t="str">
        <f>IFERROR(IF(#REF!="Yes",$Y29, $Y29+$Q29*0.5),"")</f>
        <v/>
      </c>
      <c r="AB29" s="224" t="str">
        <f>IFERROR(IF(#REF!="Yes",$Z29, $Z29+$S29*0.5),"")</f>
        <v/>
      </c>
      <c r="AC29" s="220" t="str">
        <f>IFERROR(VLOOKUP(_xlfn.CONCAT('Team Roster - Final'!$A29," : ",'Team Roster - Final'!$BM29),'Rate Calculations'!$C$4:$U$1100,19,FALSE),"")</f>
        <v/>
      </c>
      <c r="AD29" s="220" t="str">
        <f t="shared" si="6"/>
        <v/>
      </c>
      <c r="AE29" s="220" t="str">
        <f t="shared" si="7"/>
        <v/>
      </c>
      <c r="AF29" s="225" t="str">
        <f>IFERROR(VLOOKUP(_xlfn.CONCAT('Team Roster - Final'!$A29," : ",'Team Roster - Final'!$BM29),'Rate Calculations'!$C$4:$AB$1100,22,FALSE),"")</f>
        <v/>
      </c>
      <c r="AG29" s="225" t="str">
        <f>IFERROR(VLOOKUP(_xlfn.CONCAT('Team Roster - Final'!$A29," : ",'Team Roster - Final'!$BM29),'Rate Calculations'!$C$4:$AB$1100,23,FALSE),"")</f>
        <v/>
      </c>
      <c r="AH29" s="222" t="str">
        <f t="shared" si="8"/>
        <v/>
      </c>
      <c r="AI29" s="222" t="str">
        <f t="shared" si="9"/>
        <v/>
      </c>
      <c r="AJ29" s="223" t="str">
        <f>Table1[[#This Row],[Home Office
Net Fee %]]</f>
        <v/>
      </c>
      <c r="AK29" s="222" t="str">
        <f t="shared" si="10"/>
        <v/>
      </c>
      <c r="AL29" s="222" t="str">
        <f t="shared" si="11"/>
        <v/>
      </c>
      <c r="AM29" s="215" t="str">
        <f>IFERROR(IF(#REF!="Yes",$AK29,($AK29+$AD29*0.5)),"")</f>
        <v/>
      </c>
      <c r="AN29" s="215" t="str">
        <f>IFERROR(IF(#REF!="Yes",$AL29,($AL29+$AE29*0.5)),"")</f>
        <v/>
      </c>
      <c r="AO29" s="374" t="str">
        <f>IF(ISBLANK('Team Roster Proposed - FBR'!Q30),"",'Team Roster Proposed - FBR'!Q30)</f>
        <v/>
      </c>
      <c r="AP29" s="226" t="e">
        <f>IF(ISBLANK(#REF!),"",#REF!)</f>
        <v>#REF!</v>
      </c>
      <c r="AQ29" s="226" t="e">
        <f>IF(ISBLANK(#REF!),"",#REF!)</f>
        <v>#REF!</v>
      </c>
      <c r="AR29" s="226" t="e">
        <f>IF(ISBLANK(#REF!),"",#REF!)</f>
        <v>#REF!</v>
      </c>
      <c r="AS29" s="219" t="e">
        <f>IF(ISBLANK(#REF!),"",#REF!)</f>
        <v>#REF!</v>
      </c>
      <c r="AT29" s="219" t="e">
        <f>IF(ISBLANK(#REF!),"",#REF!)</f>
        <v>#REF!</v>
      </c>
      <c r="AU29" s="219" t="e">
        <f>IF(ISBLANK(#REF!),"",#REF!)</f>
        <v>#REF!</v>
      </c>
      <c r="AV29" s="219" t="e">
        <f>IF(ISBLANK(#REF!),"",#REF!)</f>
        <v>#REF!</v>
      </c>
      <c r="AW29" s="219" t="e">
        <f>IF(ISBLANK(#REF!),"",#REF!)</f>
        <v>#REF!</v>
      </c>
      <c r="AX29" s="219" t="e">
        <f>IF(ISBLANK(#REF!),"",#REF!)</f>
        <v>#REF!</v>
      </c>
      <c r="AY29" s="226" t="e">
        <f>IF(ISBLANK(#REF!),"",#REF!)</f>
        <v>#REF!</v>
      </c>
      <c r="AZ29" s="219" t="e">
        <f>IF(ISBLANK(#REF!),"",#REF!)</f>
        <v>#REF!</v>
      </c>
      <c r="BA29" s="219" t="e">
        <f>IF(ISBLANK(#REF!),"",#REF!)</f>
        <v>#REF!</v>
      </c>
      <c r="BB29" s="219" t="e">
        <f>IF(ISBLANK(#REF!),"",#REF!)</f>
        <v>#REF!</v>
      </c>
      <c r="BC29" s="219" t="e">
        <f>IF(ISBLANK(#REF!),"",#REF!)</f>
        <v>#REF!</v>
      </c>
      <c r="BD29" s="219" t="e">
        <f>IF(ISBLANK(#REF!),"",#REF!)</f>
        <v>#REF!</v>
      </c>
      <c r="BE29" s="219" t="e">
        <f>IF(ISBLANK(#REF!),"",#REF!)</f>
        <v>#REF!</v>
      </c>
      <c r="BF29" s="219" t="e">
        <f>IF(ISBLANK(#REF!),"",#REF!)</f>
        <v>#REF!</v>
      </c>
      <c r="BG29" s="219" t="e">
        <f>IF(ISBLANK(#REF!),"",#REF!)</f>
        <v>#REF!</v>
      </c>
      <c r="BH29" s="219" t="e">
        <f>IF(ISBLANK(#REF!),"",#REF!)</f>
        <v>#REF!</v>
      </c>
      <c r="BI29" s="219" t="e">
        <f>IF(ISBLANK(#REF!),"",#REF!)</f>
        <v>#REF!</v>
      </c>
      <c r="BJ29" s="219" t="e">
        <f>IF(ISBLANK(#REF!),"",#REF!)</f>
        <v>#REF!</v>
      </c>
      <c r="BK29" s="219" t="e">
        <f>IF(ISBLANK(#REF!),"",#REF!)</f>
        <v>#REF!</v>
      </c>
      <c r="BL29" s="219" t="e">
        <f>IF(ISBLANK(#REF!),"",#REF!)</f>
        <v>#REF!</v>
      </c>
      <c r="BM29" s="219" t="e">
        <f>IF(ISBLANK(#REF!),"",#REF!)</f>
        <v>#REF!</v>
      </c>
      <c r="BN29" s="219" t="e">
        <f>IF(ISBLANK(#REF!),"",#REF!)</f>
        <v>#REF!</v>
      </c>
      <c r="BO29" s="227" t="e">
        <f t="shared" si="12"/>
        <v>#REF!</v>
      </c>
      <c r="BP29" s="228" t="str">
        <f t="shared" si="16"/>
        <v/>
      </c>
      <c r="BQ29" s="229" t="str">
        <f t="shared" si="13"/>
        <v/>
      </c>
      <c r="BR29" s="228" t="e">
        <f t="shared" si="14"/>
        <v>#REF!</v>
      </c>
      <c r="BS29" s="230" t="e">
        <f t="shared" si="15"/>
        <v>#REF!</v>
      </c>
    </row>
    <row r="30" spans="1:71">
      <c r="A30" s="213" t="e">
        <f>IF(ISBLANK(#REF!),"",#REF!)</f>
        <v>#REF!</v>
      </c>
      <c r="B30" s="214" t="e">
        <f>IF(ISBLANK(#REF!),"",#REF!)</f>
        <v>#REF!</v>
      </c>
      <c r="C30" s="214" t="e">
        <f>IF(ISBLANK(#REF!),"",#REF!)</f>
        <v>#REF!</v>
      </c>
      <c r="D30" s="214" t="e">
        <f>IF(ISBLANK(#REF!),"",#REF!)</f>
        <v>#REF!</v>
      </c>
      <c r="E30" s="214" t="e">
        <f>IF(ISBLANK(#REF!),"",#REF!)</f>
        <v>#REF!</v>
      </c>
      <c r="F30" s="214" t="e">
        <f>IF(ISBLANK(#REF!),"",#REF!)</f>
        <v>#REF!</v>
      </c>
      <c r="G30" s="214" t="e">
        <f>IF(ISBLANK(#REF!),"",#REF!)</f>
        <v>#REF!</v>
      </c>
      <c r="H30" s="215" t="e">
        <f>IF(ISBLANK(#REF!),"",#REF!)</f>
        <v>#REF!</v>
      </c>
      <c r="I30" s="214" t="e">
        <f>IF(ISBLANK(#REF!),"",#REF!)</f>
        <v>#REF!</v>
      </c>
      <c r="J30" s="216" t="e">
        <f>IF(ISBLANK(#REF!),"",#REF!)</f>
        <v>#REF!</v>
      </c>
      <c r="K30" s="217" t="e">
        <f>IF(ISBLANK(#REF!),"",#REF!)</f>
        <v>#REF!</v>
      </c>
      <c r="L30" s="217" t="e">
        <f>IF(ISBLANK(#REF!),"",#REF!)</f>
        <v>#REF!</v>
      </c>
      <c r="M30" s="218" t="e">
        <f>IF(ISBLANK(#REF!),"",#REF!)</f>
        <v>#REF!</v>
      </c>
      <c r="N30" s="218" t="e">
        <f>IF(ISBLANK(#REF!),"",#REF!)</f>
        <v>#REF!</v>
      </c>
      <c r="O30" s="220" t="str">
        <f>IFERROR(VLOOKUP(_xlfn.CONCAT('Team Roster - Final'!$A30," : ",'Team Roster - Final'!$BM30),'Rate Calculations'!$C$4:$G$1100,5,FALSE),"")</f>
        <v/>
      </c>
      <c r="P30" s="225">
        <f>IF(ISBLANK('Rate Calculations'!$H32),"",'Rate Calculations'!$H32)</f>
        <v>1.7500000000000002E-2</v>
      </c>
      <c r="Q30" s="220" t="str">
        <f t="shared" si="0"/>
        <v/>
      </c>
      <c r="R30" s="221">
        <f>IF(ISBLANK('Rate Calculations'!$J32),"",'Rate Calculations'!$J32)</f>
        <v>3.5000000000000003E-2</v>
      </c>
      <c r="S30" s="220" t="str">
        <f t="shared" si="1"/>
        <v/>
      </c>
      <c r="T30" s="225" t="str">
        <f>IFERROR(VLOOKUP(_xlfn.CONCAT('Team Roster - Final'!$A30," : ",'Team Roster - Final'!$BM30),'Rate Calculations'!$C$4:$S$1100,10,FALSE),"")</f>
        <v/>
      </c>
      <c r="U30" s="225" t="str">
        <f>IFERROR(VLOOKUP(_xlfn.CONCAT('Team Roster - Final'!$A30," : ",'Team Roster - Final'!$BM30),'Rate Calculations'!$C$4:$S$1100,11,FALSE),"")</f>
        <v/>
      </c>
      <c r="V30" s="222" t="str">
        <f t="shared" si="2"/>
        <v/>
      </c>
      <c r="W30" s="222" t="str">
        <f t="shared" si="3"/>
        <v/>
      </c>
      <c r="X30" s="223" t="str">
        <f>IFERROR(VLOOKUP(_xlfn.CONCAT('Team Roster - Final'!$A30," : ",'Team Roster - Final'!$BM30),'Rate Calculations'!$C$4:$S$1100,14,FALSE),"")</f>
        <v/>
      </c>
      <c r="Y30" s="222" t="str">
        <f t="shared" si="4"/>
        <v/>
      </c>
      <c r="Z30" s="222" t="str">
        <f t="shared" si="5"/>
        <v/>
      </c>
      <c r="AA30" s="224" t="str">
        <f>IFERROR(IF(#REF!="Yes",$Y30, $Y30+$Q30*0.5),"")</f>
        <v/>
      </c>
      <c r="AB30" s="224" t="str">
        <f>IFERROR(IF(#REF!="Yes",$Z30, $Z30+$S30*0.5),"")</f>
        <v/>
      </c>
      <c r="AC30" s="220" t="str">
        <f>IFERROR(VLOOKUP(_xlfn.CONCAT('Team Roster - Final'!$A30," : ",'Team Roster - Final'!$BM30),'Rate Calculations'!$C$4:$U$1100,19,FALSE),"")</f>
        <v/>
      </c>
      <c r="AD30" s="220" t="str">
        <f t="shared" si="6"/>
        <v/>
      </c>
      <c r="AE30" s="220" t="str">
        <f t="shared" si="7"/>
        <v/>
      </c>
      <c r="AF30" s="225" t="str">
        <f>IFERROR(VLOOKUP(_xlfn.CONCAT('Team Roster - Final'!$A30," : ",'Team Roster - Final'!$BM30),'Rate Calculations'!$C$4:$AB$1100,22,FALSE),"")</f>
        <v/>
      </c>
      <c r="AG30" s="225" t="str">
        <f>IFERROR(VLOOKUP(_xlfn.CONCAT('Team Roster - Final'!$A30," : ",'Team Roster - Final'!$BM30),'Rate Calculations'!$C$4:$AB$1100,23,FALSE),"")</f>
        <v/>
      </c>
      <c r="AH30" s="222" t="str">
        <f t="shared" si="8"/>
        <v/>
      </c>
      <c r="AI30" s="222" t="str">
        <f t="shared" si="9"/>
        <v/>
      </c>
      <c r="AJ30" s="223" t="str">
        <f>Table1[[#This Row],[Home Office
Net Fee %]]</f>
        <v/>
      </c>
      <c r="AK30" s="222" t="str">
        <f t="shared" si="10"/>
        <v/>
      </c>
      <c r="AL30" s="222" t="str">
        <f t="shared" si="11"/>
        <v/>
      </c>
      <c r="AM30" s="215" t="str">
        <f>IFERROR(IF(#REF!="Yes",$AK30,($AK30+$AD30*0.5)),"")</f>
        <v/>
      </c>
      <c r="AN30" s="215" t="str">
        <f>IFERROR(IF(#REF!="Yes",$AL30,($AL30+$AE30*0.5)),"")</f>
        <v/>
      </c>
      <c r="AO30" s="374" t="str">
        <f>IF(ISBLANK('Team Roster Proposed - FBR'!Q31),"",'Team Roster Proposed - FBR'!Q31)</f>
        <v/>
      </c>
      <c r="AP30" s="226" t="e">
        <f>IF(ISBLANK(#REF!),"",#REF!)</f>
        <v>#REF!</v>
      </c>
      <c r="AQ30" s="226" t="e">
        <f>IF(ISBLANK(#REF!),"",#REF!)</f>
        <v>#REF!</v>
      </c>
      <c r="AR30" s="226" t="e">
        <f>IF(ISBLANK(#REF!),"",#REF!)</f>
        <v>#REF!</v>
      </c>
      <c r="AS30" s="219" t="e">
        <f>IF(ISBLANK(#REF!),"",#REF!)</f>
        <v>#REF!</v>
      </c>
      <c r="AT30" s="219" t="e">
        <f>IF(ISBLANK(#REF!),"",#REF!)</f>
        <v>#REF!</v>
      </c>
      <c r="AU30" s="219" t="e">
        <f>IF(ISBLANK(#REF!),"",#REF!)</f>
        <v>#REF!</v>
      </c>
      <c r="AV30" s="219" t="e">
        <f>IF(ISBLANK(#REF!),"",#REF!)</f>
        <v>#REF!</v>
      </c>
      <c r="AW30" s="219" t="e">
        <f>IF(ISBLANK(#REF!),"",#REF!)</f>
        <v>#REF!</v>
      </c>
      <c r="AX30" s="219" t="e">
        <f>IF(ISBLANK(#REF!),"",#REF!)</f>
        <v>#REF!</v>
      </c>
      <c r="AY30" s="226" t="e">
        <f>IF(ISBLANK(#REF!),"",#REF!)</f>
        <v>#REF!</v>
      </c>
      <c r="AZ30" s="219" t="e">
        <f>IF(ISBLANK(#REF!),"",#REF!)</f>
        <v>#REF!</v>
      </c>
      <c r="BA30" s="219" t="e">
        <f>IF(ISBLANK(#REF!),"",#REF!)</f>
        <v>#REF!</v>
      </c>
      <c r="BB30" s="219" t="e">
        <f>IF(ISBLANK(#REF!),"",#REF!)</f>
        <v>#REF!</v>
      </c>
      <c r="BC30" s="219" t="e">
        <f>IF(ISBLANK(#REF!),"",#REF!)</f>
        <v>#REF!</v>
      </c>
      <c r="BD30" s="219" t="e">
        <f>IF(ISBLANK(#REF!),"",#REF!)</f>
        <v>#REF!</v>
      </c>
      <c r="BE30" s="219" t="e">
        <f>IF(ISBLANK(#REF!),"",#REF!)</f>
        <v>#REF!</v>
      </c>
      <c r="BF30" s="219" t="e">
        <f>IF(ISBLANK(#REF!),"",#REF!)</f>
        <v>#REF!</v>
      </c>
      <c r="BG30" s="219" t="e">
        <f>IF(ISBLANK(#REF!),"",#REF!)</f>
        <v>#REF!</v>
      </c>
      <c r="BH30" s="219" t="e">
        <f>IF(ISBLANK(#REF!),"",#REF!)</f>
        <v>#REF!</v>
      </c>
      <c r="BI30" s="219" t="e">
        <f>IF(ISBLANK(#REF!),"",#REF!)</f>
        <v>#REF!</v>
      </c>
      <c r="BJ30" s="219" t="e">
        <f>IF(ISBLANK(#REF!),"",#REF!)</f>
        <v>#REF!</v>
      </c>
      <c r="BK30" s="219" t="e">
        <f>IF(ISBLANK(#REF!),"",#REF!)</f>
        <v>#REF!</v>
      </c>
      <c r="BL30" s="219" t="e">
        <f>IF(ISBLANK(#REF!),"",#REF!)</f>
        <v>#REF!</v>
      </c>
      <c r="BM30" s="219" t="e">
        <f>IF(ISBLANK(#REF!),"",#REF!)</f>
        <v>#REF!</v>
      </c>
      <c r="BN30" s="219" t="e">
        <f>IF(ISBLANK(#REF!),"",#REF!)</f>
        <v>#REF!</v>
      </c>
      <c r="BO30" s="227" t="e">
        <f t="shared" si="12"/>
        <v>#REF!</v>
      </c>
      <c r="BP30" s="228" t="str">
        <f t="shared" si="16"/>
        <v/>
      </c>
      <c r="BQ30" s="229" t="str">
        <f t="shared" si="13"/>
        <v/>
      </c>
      <c r="BR30" s="228" t="e">
        <f t="shared" si="14"/>
        <v>#REF!</v>
      </c>
      <c r="BS30" s="230" t="e">
        <f t="shared" si="15"/>
        <v>#REF!</v>
      </c>
    </row>
    <row r="31" spans="1:71">
      <c r="A31" s="213" t="e">
        <f>IF(ISBLANK(#REF!),"",#REF!)</f>
        <v>#REF!</v>
      </c>
      <c r="B31" s="214" t="e">
        <f>IF(ISBLANK(#REF!),"",#REF!)</f>
        <v>#REF!</v>
      </c>
      <c r="C31" s="214" t="e">
        <f>IF(ISBLANK(#REF!),"",#REF!)</f>
        <v>#REF!</v>
      </c>
      <c r="D31" s="214" t="e">
        <f>IF(ISBLANK(#REF!),"",#REF!)</f>
        <v>#REF!</v>
      </c>
      <c r="E31" s="214" t="e">
        <f>IF(ISBLANK(#REF!),"",#REF!)</f>
        <v>#REF!</v>
      </c>
      <c r="F31" s="214" t="e">
        <f>IF(ISBLANK(#REF!),"",#REF!)</f>
        <v>#REF!</v>
      </c>
      <c r="G31" s="214" t="e">
        <f>IF(ISBLANK(#REF!),"",#REF!)</f>
        <v>#REF!</v>
      </c>
      <c r="H31" s="215" t="e">
        <f>IF(ISBLANK(#REF!),"",#REF!)</f>
        <v>#REF!</v>
      </c>
      <c r="I31" s="214" t="e">
        <f>IF(ISBLANK(#REF!),"",#REF!)</f>
        <v>#REF!</v>
      </c>
      <c r="J31" s="216" t="e">
        <f>IF(ISBLANK(#REF!),"",#REF!)</f>
        <v>#REF!</v>
      </c>
      <c r="K31" s="217" t="e">
        <f>IF(ISBLANK(#REF!),"",#REF!)</f>
        <v>#REF!</v>
      </c>
      <c r="L31" s="217" t="e">
        <f>IF(ISBLANK(#REF!),"",#REF!)</f>
        <v>#REF!</v>
      </c>
      <c r="M31" s="218" t="e">
        <f>IF(ISBLANK(#REF!),"",#REF!)</f>
        <v>#REF!</v>
      </c>
      <c r="N31" s="218" t="e">
        <f>IF(ISBLANK(#REF!),"",#REF!)</f>
        <v>#REF!</v>
      </c>
      <c r="O31" s="220" t="str">
        <f>IFERROR(VLOOKUP(_xlfn.CONCAT('Team Roster - Final'!$A31," : ",'Team Roster - Final'!$BM31),'Rate Calculations'!$C$4:$G$1100,5,FALSE),"")</f>
        <v/>
      </c>
      <c r="P31" s="225">
        <f>IF(ISBLANK('Rate Calculations'!$H33),"",'Rate Calculations'!$H33)</f>
        <v>1.7500000000000002E-2</v>
      </c>
      <c r="Q31" s="220" t="str">
        <f t="shared" si="0"/>
        <v/>
      </c>
      <c r="R31" s="221">
        <f>IF(ISBLANK('Rate Calculations'!$J33),"",'Rate Calculations'!$J33)</f>
        <v>3.5000000000000003E-2</v>
      </c>
      <c r="S31" s="220" t="str">
        <f t="shared" si="1"/>
        <v/>
      </c>
      <c r="T31" s="225" t="str">
        <f>IFERROR(VLOOKUP(_xlfn.CONCAT('Team Roster - Final'!$A31," : ",'Team Roster - Final'!$BM31),'Rate Calculations'!$C$4:$S$1100,10,FALSE),"")</f>
        <v/>
      </c>
      <c r="U31" s="225" t="str">
        <f>IFERROR(VLOOKUP(_xlfn.CONCAT('Team Roster - Final'!$A31," : ",'Team Roster - Final'!$BM31),'Rate Calculations'!$C$4:$S$1100,11,FALSE),"")</f>
        <v/>
      </c>
      <c r="V31" s="222" t="str">
        <f t="shared" si="2"/>
        <v/>
      </c>
      <c r="W31" s="222" t="str">
        <f t="shared" si="3"/>
        <v/>
      </c>
      <c r="X31" s="223" t="str">
        <f>IFERROR(VLOOKUP(_xlfn.CONCAT('Team Roster - Final'!$A31," : ",'Team Roster - Final'!$BM31),'Rate Calculations'!$C$4:$S$1100,14,FALSE),"")</f>
        <v/>
      </c>
      <c r="Y31" s="222" t="str">
        <f t="shared" si="4"/>
        <v/>
      </c>
      <c r="Z31" s="222" t="str">
        <f t="shared" si="5"/>
        <v/>
      </c>
      <c r="AA31" s="224" t="str">
        <f>IFERROR(IF(#REF!="Yes",$Y31, $Y31+$Q31*0.5),"")</f>
        <v/>
      </c>
      <c r="AB31" s="224" t="str">
        <f>IFERROR(IF(#REF!="Yes",$Z31, $Z31+$S31*0.5),"")</f>
        <v/>
      </c>
      <c r="AC31" s="220" t="str">
        <f>IFERROR(VLOOKUP(_xlfn.CONCAT('Team Roster - Final'!$A31," : ",'Team Roster - Final'!$BM31),'Rate Calculations'!$C$4:$U$1100,19,FALSE),"")</f>
        <v/>
      </c>
      <c r="AD31" s="220" t="str">
        <f t="shared" si="6"/>
        <v/>
      </c>
      <c r="AE31" s="220" t="str">
        <f t="shared" si="7"/>
        <v/>
      </c>
      <c r="AF31" s="225" t="str">
        <f>IFERROR(VLOOKUP(_xlfn.CONCAT('Team Roster - Final'!$A31," : ",'Team Roster - Final'!$BM31),'Rate Calculations'!$C$4:$AB$1100,22,FALSE),"")</f>
        <v/>
      </c>
      <c r="AG31" s="225" t="str">
        <f>IFERROR(VLOOKUP(_xlfn.CONCAT('Team Roster - Final'!$A31," : ",'Team Roster - Final'!$BM31),'Rate Calculations'!$C$4:$AB$1100,23,FALSE),"")</f>
        <v/>
      </c>
      <c r="AH31" s="222" t="str">
        <f t="shared" si="8"/>
        <v/>
      </c>
      <c r="AI31" s="222" t="str">
        <f t="shared" si="9"/>
        <v/>
      </c>
      <c r="AJ31" s="223" t="str">
        <f>Table1[[#This Row],[Home Office
Net Fee %]]</f>
        <v/>
      </c>
      <c r="AK31" s="222" t="str">
        <f t="shared" si="10"/>
        <v/>
      </c>
      <c r="AL31" s="222" t="str">
        <f t="shared" si="11"/>
        <v/>
      </c>
      <c r="AM31" s="215" t="str">
        <f>IFERROR(IF(#REF!="Yes",$AK31,($AK31+$AD31*0.5)),"")</f>
        <v/>
      </c>
      <c r="AN31" s="215" t="str">
        <f>IFERROR(IF(#REF!="Yes",$AL31,($AL31+$AE31*0.5)),"")</f>
        <v/>
      </c>
      <c r="AO31" s="374" t="str">
        <f>IF(ISBLANK('Team Roster Proposed - FBR'!Q32),"",'Team Roster Proposed - FBR'!Q32)</f>
        <v/>
      </c>
      <c r="AP31" s="226" t="e">
        <f>IF(ISBLANK(#REF!),"",#REF!)</f>
        <v>#REF!</v>
      </c>
      <c r="AQ31" s="226" t="e">
        <f>IF(ISBLANK(#REF!),"",#REF!)</f>
        <v>#REF!</v>
      </c>
      <c r="AR31" s="226" t="e">
        <f>IF(ISBLANK(#REF!),"",#REF!)</f>
        <v>#REF!</v>
      </c>
      <c r="AS31" s="219" t="e">
        <f>IF(ISBLANK(#REF!),"",#REF!)</f>
        <v>#REF!</v>
      </c>
      <c r="AT31" s="219" t="e">
        <f>IF(ISBLANK(#REF!),"",#REF!)</f>
        <v>#REF!</v>
      </c>
      <c r="AU31" s="219" t="e">
        <f>IF(ISBLANK(#REF!),"",#REF!)</f>
        <v>#REF!</v>
      </c>
      <c r="AV31" s="219" t="e">
        <f>IF(ISBLANK(#REF!),"",#REF!)</f>
        <v>#REF!</v>
      </c>
      <c r="AW31" s="219" t="e">
        <f>IF(ISBLANK(#REF!),"",#REF!)</f>
        <v>#REF!</v>
      </c>
      <c r="AX31" s="219" t="e">
        <f>IF(ISBLANK(#REF!),"",#REF!)</f>
        <v>#REF!</v>
      </c>
      <c r="AY31" s="226" t="e">
        <f>IF(ISBLANK(#REF!),"",#REF!)</f>
        <v>#REF!</v>
      </c>
      <c r="AZ31" s="219" t="e">
        <f>IF(ISBLANK(#REF!),"",#REF!)</f>
        <v>#REF!</v>
      </c>
      <c r="BA31" s="219" t="e">
        <f>IF(ISBLANK(#REF!),"",#REF!)</f>
        <v>#REF!</v>
      </c>
      <c r="BB31" s="219" t="e">
        <f>IF(ISBLANK(#REF!),"",#REF!)</f>
        <v>#REF!</v>
      </c>
      <c r="BC31" s="219" t="e">
        <f>IF(ISBLANK(#REF!),"",#REF!)</f>
        <v>#REF!</v>
      </c>
      <c r="BD31" s="219" t="e">
        <f>IF(ISBLANK(#REF!),"",#REF!)</f>
        <v>#REF!</v>
      </c>
      <c r="BE31" s="219" t="e">
        <f>IF(ISBLANK(#REF!),"",#REF!)</f>
        <v>#REF!</v>
      </c>
      <c r="BF31" s="219" t="e">
        <f>IF(ISBLANK(#REF!),"",#REF!)</f>
        <v>#REF!</v>
      </c>
      <c r="BG31" s="219" t="e">
        <f>IF(ISBLANK(#REF!),"",#REF!)</f>
        <v>#REF!</v>
      </c>
      <c r="BH31" s="219" t="e">
        <f>IF(ISBLANK(#REF!),"",#REF!)</f>
        <v>#REF!</v>
      </c>
      <c r="BI31" s="219" t="e">
        <f>IF(ISBLANK(#REF!),"",#REF!)</f>
        <v>#REF!</v>
      </c>
      <c r="BJ31" s="219" t="e">
        <f>IF(ISBLANK(#REF!),"",#REF!)</f>
        <v>#REF!</v>
      </c>
      <c r="BK31" s="219" t="e">
        <f>IF(ISBLANK(#REF!),"",#REF!)</f>
        <v>#REF!</v>
      </c>
      <c r="BL31" s="219" t="e">
        <f>IF(ISBLANK(#REF!),"",#REF!)</f>
        <v>#REF!</v>
      </c>
      <c r="BM31" s="219" t="e">
        <f>IF(ISBLANK(#REF!),"",#REF!)</f>
        <v>#REF!</v>
      </c>
      <c r="BN31" s="219" t="e">
        <f>IF(ISBLANK(#REF!),"",#REF!)</f>
        <v>#REF!</v>
      </c>
      <c r="BO31" s="227" t="e">
        <f t="shared" si="12"/>
        <v>#REF!</v>
      </c>
      <c r="BP31" s="228" t="str">
        <f t="shared" si="16"/>
        <v/>
      </c>
      <c r="BQ31" s="229" t="str">
        <f t="shared" si="13"/>
        <v/>
      </c>
      <c r="BR31" s="228" t="e">
        <f t="shared" si="14"/>
        <v>#REF!</v>
      </c>
      <c r="BS31" s="230" t="e">
        <f t="shared" si="15"/>
        <v>#REF!</v>
      </c>
    </row>
    <row r="32" spans="1:71">
      <c r="A32" s="213" t="e">
        <f>IF(ISBLANK(#REF!),"",#REF!)</f>
        <v>#REF!</v>
      </c>
      <c r="B32" s="214" t="e">
        <f>IF(ISBLANK(#REF!),"",#REF!)</f>
        <v>#REF!</v>
      </c>
      <c r="C32" s="214" t="e">
        <f>IF(ISBLANK(#REF!),"",#REF!)</f>
        <v>#REF!</v>
      </c>
      <c r="D32" s="214" t="e">
        <f>IF(ISBLANK(#REF!),"",#REF!)</f>
        <v>#REF!</v>
      </c>
      <c r="E32" s="214" t="e">
        <f>IF(ISBLANK(#REF!),"",#REF!)</f>
        <v>#REF!</v>
      </c>
      <c r="F32" s="214" t="e">
        <f>IF(ISBLANK(#REF!),"",#REF!)</f>
        <v>#REF!</v>
      </c>
      <c r="G32" s="214" t="e">
        <f>IF(ISBLANK(#REF!),"",#REF!)</f>
        <v>#REF!</v>
      </c>
      <c r="H32" s="215" t="e">
        <f>IF(ISBLANK(#REF!),"",#REF!)</f>
        <v>#REF!</v>
      </c>
      <c r="I32" s="214" t="e">
        <f>IF(ISBLANK(#REF!),"",#REF!)</f>
        <v>#REF!</v>
      </c>
      <c r="J32" s="216" t="e">
        <f>IF(ISBLANK(#REF!),"",#REF!)</f>
        <v>#REF!</v>
      </c>
      <c r="K32" s="217" t="e">
        <f>IF(ISBLANK(#REF!),"",#REF!)</f>
        <v>#REF!</v>
      </c>
      <c r="L32" s="217" t="e">
        <f>IF(ISBLANK(#REF!),"",#REF!)</f>
        <v>#REF!</v>
      </c>
      <c r="M32" s="218" t="e">
        <f>IF(ISBLANK(#REF!),"",#REF!)</f>
        <v>#REF!</v>
      </c>
      <c r="N32" s="218" t="e">
        <f>IF(ISBLANK(#REF!),"",#REF!)</f>
        <v>#REF!</v>
      </c>
      <c r="O32" s="220" t="str">
        <f>IFERROR(VLOOKUP(_xlfn.CONCAT('Team Roster - Final'!$A32," : ",'Team Roster - Final'!$BM32),'Rate Calculations'!$C$4:$G$1100,5,FALSE),"")</f>
        <v/>
      </c>
      <c r="P32" s="225">
        <f>IF(ISBLANK('Rate Calculations'!$H34),"",'Rate Calculations'!$H34)</f>
        <v>1.7500000000000002E-2</v>
      </c>
      <c r="Q32" s="220" t="str">
        <f t="shared" si="0"/>
        <v/>
      </c>
      <c r="R32" s="221">
        <f>IF(ISBLANK('Rate Calculations'!$J34),"",'Rate Calculations'!$J34)</f>
        <v>3.5000000000000003E-2</v>
      </c>
      <c r="S32" s="220" t="str">
        <f t="shared" si="1"/>
        <v/>
      </c>
      <c r="T32" s="225" t="str">
        <f>IFERROR(VLOOKUP(_xlfn.CONCAT('Team Roster - Final'!$A32," : ",'Team Roster - Final'!$BM32),'Rate Calculations'!$C$4:$S$1100,10,FALSE),"")</f>
        <v/>
      </c>
      <c r="U32" s="225" t="str">
        <f>IFERROR(VLOOKUP(_xlfn.CONCAT('Team Roster - Final'!$A32," : ",'Team Roster - Final'!$BM32),'Rate Calculations'!$C$4:$S$1100,11,FALSE),"")</f>
        <v/>
      </c>
      <c r="V32" s="222" t="str">
        <f t="shared" si="2"/>
        <v/>
      </c>
      <c r="W32" s="222" t="str">
        <f t="shared" si="3"/>
        <v/>
      </c>
      <c r="X32" s="223" t="str">
        <f>IFERROR(VLOOKUP(_xlfn.CONCAT('Team Roster - Final'!$A32," : ",'Team Roster - Final'!$BM32),'Rate Calculations'!$C$4:$S$1100,14,FALSE),"")</f>
        <v/>
      </c>
      <c r="Y32" s="222" t="str">
        <f t="shared" si="4"/>
        <v/>
      </c>
      <c r="Z32" s="222" t="str">
        <f t="shared" si="5"/>
        <v/>
      </c>
      <c r="AA32" s="224" t="str">
        <f>IFERROR(IF(#REF!="Yes",$Y32, $Y32+$Q32*0.5),"")</f>
        <v/>
      </c>
      <c r="AB32" s="224" t="str">
        <f>IFERROR(IF(#REF!="Yes",$Z32, $Z32+$S32*0.5),"")</f>
        <v/>
      </c>
      <c r="AC32" s="220" t="str">
        <f>IFERROR(VLOOKUP(_xlfn.CONCAT('Team Roster - Final'!$A32," : ",'Team Roster - Final'!$BM32),'Rate Calculations'!$C$4:$U$1100,19,FALSE),"")</f>
        <v/>
      </c>
      <c r="AD32" s="220" t="str">
        <f t="shared" si="6"/>
        <v/>
      </c>
      <c r="AE32" s="220" t="str">
        <f t="shared" si="7"/>
        <v/>
      </c>
      <c r="AF32" s="225" t="str">
        <f>IFERROR(VLOOKUP(_xlfn.CONCAT('Team Roster - Final'!$A32," : ",'Team Roster - Final'!$BM32),'Rate Calculations'!$C$4:$AB$1100,22,FALSE),"")</f>
        <v/>
      </c>
      <c r="AG32" s="225" t="str">
        <f>IFERROR(VLOOKUP(_xlfn.CONCAT('Team Roster - Final'!$A32," : ",'Team Roster - Final'!$BM32),'Rate Calculations'!$C$4:$AB$1100,23,FALSE),"")</f>
        <v/>
      </c>
      <c r="AH32" s="222" t="str">
        <f t="shared" si="8"/>
        <v/>
      </c>
      <c r="AI32" s="222" t="str">
        <f t="shared" si="9"/>
        <v/>
      </c>
      <c r="AJ32" s="223" t="str">
        <f>Table1[[#This Row],[Home Office
Net Fee %]]</f>
        <v/>
      </c>
      <c r="AK32" s="222" t="str">
        <f t="shared" si="10"/>
        <v/>
      </c>
      <c r="AL32" s="222" t="str">
        <f t="shared" si="11"/>
        <v/>
      </c>
      <c r="AM32" s="215" t="str">
        <f>IFERROR(IF(#REF!="Yes",$AK32,($AK32+$AD32*0.5)),"")</f>
        <v/>
      </c>
      <c r="AN32" s="215" t="str">
        <f>IFERROR(IF(#REF!="Yes",$AL32,($AL32+$AE32*0.5)),"")</f>
        <v/>
      </c>
      <c r="AO32" s="374" t="str">
        <f>IF(ISBLANK('Team Roster Proposed - FBR'!Q33),"",'Team Roster Proposed - FBR'!Q33)</f>
        <v/>
      </c>
      <c r="AP32" s="226" t="e">
        <f>IF(ISBLANK(#REF!),"",#REF!)</f>
        <v>#REF!</v>
      </c>
      <c r="AQ32" s="226" t="e">
        <f>IF(ISBLANK(#REF!),"",#REF!)</f>
        <v>#REF!</v>
      </c>
      <c r="AR32" s="226" t="e">
        <f>IF(ISBLANK(#REF!),"",#REF!)</f>
        <v>#REF!</v>
      </c>
      <c r="AS32" s="219" t="e">
        <f>IF(ISBLANK(#REF!),"",#REF!)</f>
        <v>#REF!</v>
      </c>
      <c r="AT32" s="219" t="e">
        <f>IF(ISBLANK(#REF!),"",#REF!)</f>
        <v>#REF!</v>
      </c>
      <c r="AU32" s="219" t="e">
        <f>IF(ISBLANK(#REF!),"",#REF!)</f>
        <v>#REF!</v>
      </c>
      <c r="AV32" s="219" t="e">
        <f>IF(ISBLANK(#REF!),"",#REF!)</f>
        <v>#REF!</v>
      </c>
      <c r="AW32" s="219" t="e">
        <f>IF(ISBLANK(#REF!),"",#REF!)</f>
        <v>#REF!</v>
      </c>
      <c r="AX32" s="219" t="e">
        <f>IF(ISBLANK(#REF!),"",#REF!)</f>
        <v>#REF!</v>
      </c>
      <c r="AY32" s="226" t="e">
        <f>IF(ISBLANK(#REF!),"",#REF!)</f>
        <v>#REF!</v>
      </c>
      <c r="AZ32" s="219" t="e">
        <f>IF(ISBLANK(#REF!),"",#REF!)</f>
        <v>#REF!</v>
      </c>
      <c r="BA32" s="219" t="e">
        <f>IF(ISBLANK(#REF!),"",#REF!)</f>
        <v>#REF!</v>
      </c>
      <c r="BB32" s="219" t="e">
        <f>IF(ISBLANK(#REF!),"",#REF!)</f>
        <v>#REF!</v>
      </c>
      <c r="BC32" s="219" t="e">
        <f>IF(ISBLANK(#REF!),"",#REF!)</f>
        <v>#REF!</v>
      </c>
      <c r="BD32" s="219" t="e">
        <f>IF(ISBLANK(#REF!),"",#REF!)</f>
        <v>#REF!</v>
      </c>
      <c r="BE32" s="219" t="e">
        <f>IF(ISBLANK(#REF!),"",#REF!)</f>
        <v>#REF!</v>
      </c>
      <c r="BF32" s="219" t="e">
        <f>IF(ISBLANK(#REF!),"",#REF!)</f>
        <v>#REF!</v>
      </c>
      <c r="BG32" s="219" t="e">
        <f>IF(ISBLANK(#REF!),"",#REF!)</f>
        <v>#REF!</v>
      </c>
      <c r="BH32" s="219" t="e">
        <f>IF(ISBLANK(#REF!),"",#REF!)</f>
        <v>#REF!</v>
      </c>
      <c r="BI32" s="219" t="e">
        <f>IF(ISBLANK(#REF!),"",#REF!)</f>
        <v>#REF!</v>
      </c>
      <c r="BJ32" s="219" t="e">
        <f>IF(ISBLANK(#REF!),"",#REF!)</f>
        <v>#REF!</v>
      </c>
      <c r="BK32" s="219" t="e">
        <f>IF(ISBLANK(#REF!),"",#REF!)</f>
        <v>#REF!</v>
      </c>
      <c r="BL32" s="219" t="e">
        <f>IF(ISBLANK(#REF!),"",#REF!)</f>
        <v>#REF!</v>
      </c>
      <c r="BM32" s="219" t="e">
        <f>IF(ISBLANK(#REF!),"",#REF!)</f>
        <v>#REF!</v>
      </c>
      <c r="BN32" s="219" t="e">
        <f>IF(ISBLANK(#REF!),"",#REF!)</f>
        <v>#REF!</v>
      </c>
      <c r="BO32" s="227" t="e">
        <f t="shared" si="12"/>
        <v>#REF!</v>
      </c>
      <c r="BP32" s="228" t="str">
        <f t="shared" si="16"/>
        <v/>
      </c>
      <c r="BQ32" s="229" t="str">
        <f t="shared" si="13"/>
        <v/>
      </c>
      <c r="BR32" s="228" t="e">
        <f t="shared" si="14"/>
        <v>#REF!</v>
      </c>
      <c r="BS32" s="230" t="e">
        <f t="shared" si="15"/>
        <v>#REF!</v>
      </c>
    </row>
    <row r="33" spans="1:71">
      <c r="A33" s="213" t="e">
        <f>IF(ISBLANK(#REF!),"",#REF!)</f>
        <v>#REF!</v>
      </c>
      <c r="B33" s="214" t="e">
        <f>IF(ISBLANK(#REF!),"",#REF!)</f>
        <v>#REF!</v>
      </c>
      <c r="C33" s="214" t="e">
        <f>IF(ISBLANK(#REF!),"",#REF!)</f>
        <v>#REF!</v>
      </c>
      <c r="D33" s="214" t="e">
        <f>IF(ISBLANK(#REF!),"",#REF!)</f>
        <v>#REF!</v>
      </c>
      <c r="E33" s="214" t="e">
        <f>IF(ISBLANK(#REF!),"",#REF!)</f>
        <v>#REF!</v>
      </c>
      <c r="F33" s="214" t="e">
        <f>IF(ISBLANK(#REF!),"",#REF!)</f>
        <v>#REF!</v>
      </c>
      <c r="G33" s="214" t="e">
        <f>IF(ISBLANK(#REF!),"",#REF!)</f>
        <v>#REF!</v>
      </c>
      <c r="H33" s="215" t="e">
        <f>IF(ISBLANK(#REF!),"",#REF!)</f>
        <v>#REF!</v>
      </c>
      <c r="I33" s="214" t="e">
        <f>IF(ISBLANK(#REF!),"",#REF!)</f>
        <v>#REF!</v>
      </c>
      <c r="J33" s="216" t="e">
        <f>IF(ISBLANK(#REF!),"",#REF!)</f>
        <v>#REF!</v>
      </c>
      <c r="K33" s="217" t="e">
        <f>IF(ISBLANK(#REF!),"",#REF!)</f>
        <v>#REF!</v>
      </c>
      <c r="L33" s="217" t="e">
        <f>IF(ISBLANK(#REF!),"",#REF!)</f>
        <v>#REF!</v>
      </c>
      <c r="M33" s="218" t="e">
        <f>IF(ISBLANK(#REF!),"",#REF!)</f>
        <v>#REF!</v>
      </c>
      <c r="N33" s="218" t="e">
        <f>IF(ISBLANK(#REF!),"",#REF!)</f>
        <v>#REF!</v>
      </c>
      <c r="O33" s="220" t="str">
        <f>IFERROR(VLOOKUP(_xlfn.CONCAT('Team Roster - Final'!$A33," : ",'Team Roster - Final'!$BM33),'Rate Calculations'!$C$4:$G$1100,5,FALSE),"")</f>
        <v/>
      </c>
      <c r="P33" s="225">
        <f>IF(ISBLANK('Rate Calculations'!$H35),"",'Rate Calculations'!$H35)</f>
        <v>1.7500000000000002E-2</v>
      </c>
      <c r="Q33" s="220" t="str">
        <f t="shared" si="0"/>
        <v/>
      </c>
      <c r="R33" s="221">
        <f>IF(ISBLANK('Rate Calculations'!$J35),"",'Rate Calculations'!$J35)</f>
        <v>3.5000000000000003E-2</v>
      </c>
      <c r="S33" s="220" t="str">
        <f t="shared" si="1"/>
        <v/>
      </c>
      <c r="T33" s="225" t="str">
        <f>IFERROR(VLOOKUP(_xlfn.CONCAT('Team Roster - Final'!$A33," : ",'Team Roster - Final'!$BM33),'Rate Calculations'!$C$4:$S$1100,10,FALSE),"")</f>
        <v/>
      </c>
      <c r="U33" s="225" t="str">
        <f>IFERROR(VLOOKUP(_xlfn.CONCAT('Team Roster - Final'!$A33," : ",'Team Roster - Final'!$BM33),'Rate Calculations'!$C$4:$S$1100,11,FALSE),"")</f>
        <v/>
      </c>
      <c r="V33" s="222" t="str">
        <f t="shared" si="2"/>
        <v/>
      </c>
      <c r="W33" s="222" t="str">
        <f t="shared" si="3"/>
        <v/>
      </c>
      <c r="X33" s="223" t="str">
        <f>IFERROR(VLOOKUP(_xlfn.CONCAT('Team Roster - Final'!$A33," : ",'Team Roster - Final'!$BM33),'Rate Calculations'!$C$4:$S$1100,14,FALSE),"")</f>
        <v/>
      </c>
      <c r="Y33" s="222" t="str">
        <f t="shared" si="4"/>
        <v/>
      </c>
      <c r="Z33" s="222" t="str">
        <f t="shared" si="5"/>
        <v/>
      </c>
      <c r="AA33" s="224" t="str">
        <f>IFERROR(IF(#REF!="Yes",$Y33, $Y33+$Q33*0.5),"")</f>
        <v/>
      </c>
      <c r="AB33" s="224" t="str">
        <f>IFERROR(IF(#REF!="Yes",$Z33, $Z33+$S33*0.5),"")</f>
        <v/>
      </c>
      <c r="AC33" s="220" t="str">
        <f>IFERROR(VLOOKUP(_xlfn.CONCAT('Team Roster - Final'!$A33," : ",'Team Roster - Final'!$BM33),'Rate Calculations'!$C$4:$U$1100,19,FALSE),"")</f>
        <v/>
      </c>
      <c r="AD33" s="220" t="str">
        <f t="shared" si="6"/>
        <v/>
      </c>
      <c r="AE33" s="220" t="str">
        <f t="shared" si="7"/>
        <v/>
      </c>
      <c r="AF33" s="225" t="str">
        <f>IFERROR(VLOOKUP(_xlfn.CONCAT('Team Roster - Final'!$A33," : ",'Team Roster - Final'!$BM33),'Rate Calculations'!$C$4:$AB$1100,22,FALSE),"")</f>
        <v/>
      </c>
      <c r="AG33" s="225" t="str">
        <f>IFERROR(VLOOKUP(_xlfn.CONCAT('Team Roster - Final'!$A33," : ",'Team Roster - Final'!$BM33),'Rate Calculations'!$C$4:$AB$1100,23,FALSE),"")</f>
        <v/>
      </c>
      <c r="AH33" s="222" t="str">
        <f t="shared" si="8"/>
        <v/>
      </c>
      <c r="AI33" s="222" t="str">
        <f t="shared" si="9"/>
        <v/>
      </c>
      <c r="AJ33" s="223" t="str">
        <f>Table1[[#This Row],[Home Office
Net Fee %]]</f>
        <v/>
      </c>
      <c r="AK33" s="222" t="str">
        <f t="shared" si="10"/>
        <v/>
      </c>
      <c r="AL33" s="222" t="str">
        <f t="shared" si="11"/>
        <v/>
      </c>
      <c r="AM33" s="215" t="str">
        <f>IFERROR(IF(#REF!="Yes",$AK33,($AK33+$AD33*0.5)),"")</f>
        <v/>
      </c>
      <c r="AN33" s="215" t="str">
        <f>IFERROR(IF(#REF!="Yes",$AL33,($AL33+$AE33*0.5)),"")</f>
        <v/>
      </c>
      <c r="AO33" s="374" t="str">
        <f>IF(ISBLANK('Team Roster Proposed - FBR'!Q34),"",'Team Roster Proposed - FBR'!Q34)</f>
        <v/>
      </c>
      <c r="AP33" s="226" t="e">
        <f>IF(ISBLANK(#REF!),"",#REF!)</f>
        <v>#REF!</v>
      </c>
      <c r="AQ33" s="226" t="e">
        <f>IF(ISBLANK(#REF!),"",#REF!)</f>
        <v>#REF!</v>
      </c>
      <c r="AR33" s="226" t="e">
        <f>IF(ISBLANK(#REF!),"",#REF!)</f>
        <v>#REF!</v>
      </c>
      <c r="AS33" s="219" t="e">
        <f>IF(ISBLANK(#REF!),"",#REF!)</f>
        <v>#REF!</v>
      </c>
      <c r="AT33" s="219" t="e">
        <f>IF(ISBLANK(#REF!),"",#REF!)</f>
        <v>#REF!</v>
      </c>
      <c r="AU33" s="219" t="e">
        <f>IF(ISBLANK(#REF!),"",#REF!)</f>
        <v>#REF!</v>
      </c>
      <c r="AV33" s="219" t="e">
        <f>IF(ISBLANK(#REF!),"",#REF!)</f>
        <v>#REF!</v>
      </c>
      <c r="AW33" s="219" t="e">
        <f>IF(ISBLANK(#REF!),"",#REF!)</f>
        <v>#REF!</v>
      </c>
      <c r="AX33" s="219" t="e">
        <f>IF(ISBLANK(#REF!),"",#REF!)</f>
        <v>#REF!</v>
      </c>
      <c r="AY33" s="226" t="e">
        <f>IF(ISBLANK(#REF!),"",#REF!)</f>
        <v>#REF!</v>
      </c>
      <c r="AZ33" s="219" t="e">
        <f>IF(ISBLANK(#REF!),"",#REF!)</f>
        <v>#REF!</v>
      </c>
      <c r="BA33" s="219" t="e">
        <f>IF(ISBLANK(#REF!),"",#REF!)</f>
        <v>#REF!</v>
      </c>
      <c r="BB33" s="219" t="e">
        <f>IF(ISBLANK(#REF!),"",#REF!)</f>
        <v>#REF!</v>
      </c>
      <c r="BC33" s="219" t="e">
        <f>IF(ISBLANK(#REF!),"",#REF!)</f>
        <v>#REF!</v>
      </c>
      <c r="BD33" s="219" t="e">
        <f>IF(ISBLANK(#REF!),"",#REF!)</f>
        <v>#REF!</v>
      </c>
      <c r="BE33" s="219" t="e">
        <f>IF(ISBLANK(#REF!),"",#REF!)</f>
        <v>#REF!</v>
      </c>
      <c r="BF33" s="219" t="e">
        <f>IF(ISBLANK(#REF!),"",#REF!)</f>
        <v>#REF!</v>
      </c>
      <c r="BG33" s="219" t="e">
        <f>IF(ISBLANK(#REF!),"",#REF!)</f>
        <v>#REF!</v>
      </c>
      <c r="BH33" s="219" t="e">
        <f>IF(ISBLANK(#REF!),"",#REF!)</f>
        <v>#REF!</v>
      </c>
      <c r="BI33" s="219" t="e">
        <f>IF(ISBLANK(#REF!),"",#REF!)</f>
        <v>#REF!</v>
      </c>
      <c r="BJ33" s="219" t="e">
        <f>IF(ISBLANK(#REF!),"",#REF!)</f>
        <v>#REF!</v>
      </c>
      <c r="BK33" s="219" t="e">
        <f>IF(ISBLANK(#REF!),"",#REF!)</f>
        <v>#REF!</v>
      </c>
      <c r="BL33" s="219" t="e">
        <f>IF(ISBLANK(#REF!),"",#REF!)</f>
        <v>#REF!</v>
      </c>
      <c r="BM33" s="219" t="e">
        <f>IF(ISBLANK(#REF!),"",#REF!)</f>
        <v>#REF!</v>
      </c>
      <c r="BN33" s="219" t="e">
        <f>IF(ISBLANK(#REF!),"",#REF!)</f>
        <v>#REF!</v>
      </c>
      <c r="BO33" s="227" t="e">
        <f t="shared" si="12"/>
        <v>#REF!</v>
      </c>
      <c r="BP33" s="228" t="str">
        <f t="shared" si="16"/>
        <v/>
      </c>
      <c r="BQ33" s="229" t="str">
        <f t="shared" si="13"/>
        <v/>
      </c>
      <c r="BR33" s="228" t="e">
        <f t="shared" si="14"/>
        <v>#REF!</v>
      </c>
      <c r="BS33" s="230" t="e">
        <f t="shared" si="15"/>
        <v>#REF!</v>
      </c>
    </row>
    <row r="34" spans="1:71">
      <c r="A34" s="213" t="e">
        <f>IF(ISBLANK(#REF!),"",#REF!)</f>
        <v>#REF!</v>
      </c>
      <c r="B34" s="214" t="e">
        <f>IF(ISBLANK(#REF!),"",#REF!)</f>
        <v>#REF!</v>
      </c>
      <c r="C34" s="214" t="e">
        <f>IF(ISBLANK(#REF!),"",#REF!)</f>
        <v>#REF!</v>
      </c>
      <c r="D34" s="214" t="e">
        <f>IF(ISBLANK(#REF!),"",#REF!)</f>
        <v>#REF!</v>
      </c>
      <c r="E34" s="214" t="e">
        <f>IF(ISBLANK(#REF!),"",#REF!)</f>
        <v>#REF!</v>
      </c>
      <c r="F34" s="214" t="e">
        <f>IF(ISBLANK(#REF!),"",#REF!)</f>
        <v>#REF!</v>
      </c>
      <c r="G34" s="214" t="e">
        <f>IF(ISBLANK(#REF!),"",#REF!)</f>
        <v>#REF!</v>
      </c>
      <c r="H34" s="215" t="e">
        <f>IF(ISBLANK(#REF!),"",#REF!)</f>
        <v>#REF!</v>
      </c>
      <c r="I34" s="214" t="e">
        <f>IF(ISBLANK(#REF!),"",#REF!)</f>
        <v>#REF!</v>
      </c>
      <c r="J34" s="216" t="e">
        <f>IF(ISBLANK(#REF!),"",#REF!)</f>
        <v>#REF!</v>
      </c>
      <c r="K34" s="217" t="e">
        <f>IF(ISBLANK(#REF!),"",#REF!)</f>
        <v>#REF!</v>
      </c>
      <c r="L34" s="217" t="e">
        <f>IF(ISBLANK(#REF!),"",#REF!)</f>
        <v>#REF!</v>
      </c>
      <c r="M34" s="218" t="e">
        <f>IF(ISBLANK(#REF!),"",#REF!)</f>
        <v>#REF!</v>
      </c>
      <c r="N34" s="218" t="e">
        <f>IF(ISBLANK(#REF!),"",#REF!)</f>
        <v>#REF!</v>
      </c>
      <c r="O34" s="220" t="str">
        <f>IFERROR(VLOOKUP(_xlfn.CONCAT('Team Roster - Final'!$A34," : ",'Team Roster - Final'!$BM34),'Rate Calculations'!$C$4:$G$1100,5,FALSE),"")</f>
        <v/>
      </c>
      <c r="P34" s="225">
        <f>IF(ISBLANK('Rate Calculations'!$H36),"",'Rate Calculations'!$H36)</f>
        <v>1.7500000000000002E-2</v>
      </c>
      <c r="Q34" s="220" t="str">
        <f t="shared" si="0"/>
        <v/>
      </c>
      <c r="R34" s="221">
        <f>IF(ISBLANK('Rate Calculations'!$J36),"",'Rate Calculations'!$J36)</f>
        <v>3.5000000000000003E-2</v>
      </c>
      <c r="S34" s="220" t="str">
        <f t="shared" si="1"/>
        <v/>
      </c>
      <c r="T34" s="225" t="str">
        <f>IFERROR(VLOOKUP(_xlfn.CONCAT('Team Roster - Final'!$A34," : ",'Team Roster - Final'!$BM34),'Rate Calculations'!$C$4:$S$1100,10,FALSE),"")</f>
        <v/>
      </c>
      <c r="U34" s="225" t="str">
        <f>IFERROR(VLOOKUP(_xlfn.CONCAT('Team Roster - Final'!$A34," : ",'Team Roster - Final'!$BM34),'Rate Calculations'!$C$4:$S$1100,11,FALSE),"")</f>
        <v/>
      </c>
      <c r="V34" s="222" t="str">
        <f t="shared" si="2"/>
        <v/>
      </c>
      <c r="W34" s="222" t="str">
        <f t="shared" si="3"/>
        <v/>
      </c>
      <c r="X34" s="223" t="str">
        <f>IFERROR(VLOOKUP(_xlfn.CONCAT('Team Roster - Final'!$A34," : ",'Team Roster - Final'!$BM34),'Rate Calculations'!$C$4:$S$1100,14,FALSE),"")</f>
        <v/>
      </c>
      <c r="Y34" s="222" t="str">
        <f t="shared" si="4"/>
        <v/>
      </c>
      <c r="Z34" s="222" t="str">
        <f t="shared" si="5"/>
        <v/>
      </c>
      <c r="AA34" s="224" t="str">
        <f>IFERROR(IF(#REF!="Yes",$Y34, $Y34+$Q34*0.5),"")</f>
        <v/>
      </c>
      <c r="AB34" s="224" t="str">
        <f>IFERROR(IF(#REF!="Yes",$Z34, $Z34+$S34*0.5),"")</f>
        <v/>
      </c>
      <c r="AC34" s="220" t="str">
        <f>IFERROR(VLOOKUP(_xlfn.CONCAT('Team Roster - Final'!$A34," : ",'Team Roster - Final'!$BM34),'Rate Calculations'!$C$4:$U$1100,19,FALSE),"")</f>
        <v/>
      </c>
      <c r="AD34" s="220" t="str">
        <f t="shared" si="6"/>
        <v/>
      </c>
      <c r="AE34" s="220" t="str">
        <f t="shared" si="7"/>
        <v/>
      </c>
      <c r="AF34" s="225" t="str">
        <f>IFERROR(VLOOKUP(_xlfn.CONCAT('Team Roster - Final'!$A34," : ",'Team Roster - Final'!$BM34),'Rate Calculations'!$C$4:$AB$1100,22,FALSE),"")</f>
        <v/>
      </c>
      <c r="AG34" s="225" t="str">
        <f>IFERROR(VLOOKUP(_xlfn.CONCAT('Team Roster - Final'!$A34," : ",'Team Roster - Final'!$BM34),'Rate Calculations'!$C$4:$AB$1100,23,FALSE),"")</f>
        <v/>
      </c>
      <c r="AH34" s="222" t="str">
        <f t="shared" si="8"/>
        <v/>
      </c>
      <c r="AI34" s="222" t="str">
        <f t="shared" si="9"/>
        <v/>
      </c>
      <c r="AJ34" s="223" t="str">
        <f>Table1[[#This Row],[Home Office
Net Fee %]]</f>
        <v/>
      </c>
      <c r="AK34" s="222" t="str">
        <f t="shared" si="10"/>
        <v/>
      </c>
      <c r="AL34" s="222" t="str">
        <f t="shared" si="11"/>
        <v/>
      </c>
      <c r="AM34" s="215" t="str">
        <f>IFERROR(IF(#REF!="Yes",$AK34,($AK34+$AD34*0.5)),"")</f>
        <v/>
      </c>
      <c r="AN34" s="215" t="str">
        <f>IFERROR(IF(#REF!="Yes",$AL34,($AL34+$AE34*0.5)),"")</f>
        <v/>
      </c>
      <c r="AO34" s="374" t="str">
        <f>IF(ISBLANK('Team Roster Proposed - FBR'!Q35),"",'Team Roster Proposed - FBR'!Q35)</f>
        <v/>
      </c>
      <c r="AP34" s="226" t="e">
        <f>IF(ISBLANK(#REF!),"",#REF!)</f>
        <v>#REF!</v>
      </c>
      <c r="AQ34" s="226" t="e">
        <f>IF(ISBLANK(#REF!),"",#REF!)</f>
        <v>#REF!</v>
      </c>
      <c r="AR34" s="226" t="e">
        <f>IF(ISBLANK(#REF!),"",#REF!)</f>
        <v>#REF!</v>
      </c>
      <c r="AS34" s="219" t="e">
        <f>IF(ISBLANK(#REF!),"",#REF!)</f>
        <v>#REF!</v>
      </c>
      <c r="AT34" s="219" t="e">
        <f>IF(ISBLANK(#REF!),"",#REF!)</f>
        <v>#REF!</v>
      </c>
      <c r="AU34" s="219" t="e">
        <f>IF(ISBLANK(#REF!),"",#REF!)</f>
        <v>#REF!</v>
      </c>
      <c r="AV34" s="219" t="e">
        <f>IF(ISBLANK(#REF!),"",#REF!)</f>
        <v>#REF!</v>
      </c>
      <c r="AW34" s="219" t="e">
        <f>IF(ISBLANK(#REF!),"",#REF!)</f>
        <v>#REF!</v>
      </c>
      <c r="AX34" s="219" t="e">
        <f>IF(ISBLANK(#REF!),"",#REF!)</f>
        <v>#REF!</v>
      </c>
      <c r="AY34" s="226" t="e">
        <f>IF(ISBLANK(#REF!),"",#REF!)</f>
        <v>#REF!</v>
      </c>
      <c r="AZ34" s="219" t="e">
        <f>IF(ISBLANK(#REF!),"",#REF!)</f>
        <v>#REF!</v>
      </c>
      <c r="BA34" s="219" t="e">
        <f>IF(ISBLANK(#REF!),"",#REF!)</f>
        <v>#REF!</v>
      </c>
      <c r="BB34" s="219" t="e">
        <f>IF(ISBLANK(#REF!),"",#REF!)</f>
        <v>#REF!</v>
      </c>
      <c r="BC34" s="219" t="e">
        <f>IF(ISBLANK(#REF!),"",#REF!)</f>
        <v>#REF!</v>
      </c>
      <c r="BD34" s="219" t="e">
        <f>IF(ISBLANK(#REF!),"",#REF!)</f>
        <v>#REF!</v>
      </c>
      <c r="BE34" s="219" t="e">
        <f>IF(ISBLANK(#REF!),"",#REF!)</f>
        <v>#REF!</v>
      </c>
      <c r="BF34" s="219" t="e">
        <f>IF(ISBLANK(#REF!),"",#REF!)</f>
        <v>#REF!</v>
      </c>
      <c r="BG34" s="219" t="e">
        <f>IF(ISBLANK(#REF!),"",#REF!)</f>
        <v>#REF!</v>
      </c>
      <c r="BH34" s="219" t="e">
        <f>IF(ISBLANK(#REF!),"",#REF!)</f>
        <v>#REF!</v>
      </c>
      <c r="BI34" s="219" t="e">
        <f>IF(ISBLANK(#REF!),"",#REF!)</f>
        <v>#REF!</v>
      </c>
      <c r="BJ34" s="219" t="e">
        <f>IF(ISBLANK(#REF!),"",#REF!)</f>
        <v>#REF!</v>
      </c>
      <c r="BK34" s="219" t="e">
        <f>IF(ISBLANK(#REF!),"",#REF!)</f>
        <v>#REF!</v>
      </c>
      <c r="BL34" s="219" t="e">
        <f>IF(ISBLANK(#REF!),"",#REF!)</f>
        <v>#REF!</v>
      </c>
      <c r="BM34" s="219" t="e">
        <f>IF(ISBLANK(#REF!),"",#REF!)</f>
        <v>#REF!</v>
      </c>
      <c r="BN34" s="219" t="e">
        <f>IF(ISBLANK(#REF!),"",#REF!)</f>
        <v>#REF!</v>
      </c>
      <c r="BO34" s="227" t="e">
        <f t="shared" si="12"/>
        <v>#REF!</v>
      </c>
      <c r="BP34" s="228" t="str">
        <f t="shared" si="16"/>
        <v/>
      </c>
      <c r="BQ34" s="229" t="str">
        <f t="shared" si="13"/>
        <v/>
      </c>
      <c r="BR34" s="228" t="e">
        <f t="shared" si="14"/>
        <v>#REF!</v>
      </c>
      <c r="BS34" s="230" t="e">
        <f t="shared" si="15"/>
        <v>#REF!</v>
      </c>
    </row>
    <row r="35" spans="1:71">
      <c r="A35" s="213" t="e">
        <f>IF(ISBLANK(#REF!),"",#REF!)</f>
        <v>#REF!</v>
      </c>
      <c r="B35" s="214" t="e">
        <f>IF(ISBLANK(#REF!),"",#REF!)</f>
        <v>#REF!</v>
      </c>
      <c r="C35" s="214" t="e">
        <f>IF(ISBLANK(#REF!),"",#REF!)</f>
        <v>#REF!</v>
      </c>
      <c r="D35" s="214" t="e">
        <f>IF(ISBLANK(#REF!),"",#REF!)</f>
        <v>#REF!</v>
      </c>
      <c r="E35" s="214" t="e">
        <f>IF(ISBLANK(#REF!),"",#REF!)</f>
        <v>#REF!</v>
      </c>
      <c r="F35" s="214" t="e">
        <f>IF(ISBLANK(#REF!),"",#REF!)</f>
        <v>#REF!</v>
      </c>
      <c r="G35" s="214" t="e">
        <f>IF(ISBLANK(#REF!),"",#REF!)</f>
        <v>#REF!</v>
      </c>
      <c r="H35" s="215" t="e">
        <f>IF(ISBLANK(#REF!),"",#REF!)</f>
        <v>#REF!</v>
      </c>
      <c r="I35" s="214" t="e">
        <f>IF(ISBLANK(#REF!),"",#REF!)</f>
        <v>#REF!</v>
      </c>
      <c r="J35" s="216" t="e">
        <f>IF(ISBLANK(#REF!),"",#REF!)</f>
        <v>#REF!</v>
      </c>
      <c r="K35" s="217" t="e">
        <f>IF(ISBLANK(#REF!),"",#REF!)</f>
        <v>#REF!</v>
      </c>
      <c r="L35" s="217" t="e">
        <f>IF(ISBLANK(#REF!),"",#REF!)</f>
        <v>#REF!</v>
      </c>
      <c r="M35" s="218" t="e">
        <f>IF(ISBLANK(#REF!),"",#REF!)</f>
        <v>#REF!</v>
      </c>
      <c r="N35" s="218" t="e">
        <f>IF(ISBLANK(#REF!),"",#REF!)</f>
        <v>#REF!</v>
      </c>
      <c r="O35" s="220" t="str">
        <f>IFERROR(VLOOKUP(_xlfn.CONCAT('Team Roster - Final'!$A35," : ",'Team Roster - Final'!$BM35),'Rate Calculations'!$C$4:$G$1100,5,FALSE),"")</f>
        <v/>
      </c>
      <c r="P35" s="225">
        <f>IF(ISBLANK('Rate Calculations'!$H37),"",'Rate Calculations'!$H37)</f>
        <v>1.7500000000000002E-2</v>
      </c>
      <c r="Q35" s="220" t="str">
        <f t="shared" si="0"/>
        <v/>
      </c>
      <c r="R35" s="221">
        <f>IF(ISBLANK('Rate Calculations'!$J37),"",'Rate Calculations'!$J37)</f>
        <v>3.5000000000000003E-2</v>
      </c>
      <c r="S35" s="220" t="str">
        <f t="shared" si="1"/>
        <v/>
      </c>
      <c r="T35" s="225" t="str">
        <f>IFERROR(VLOOKUP(_xlfn.CONCAT('Team Roster - Final'!$A35," : ",'Team Roster - Final'!$BM35),'Rate Calculations'!$C$4:$S$1100,10,FALSE),"")</f>
        <v/>
      </c>
      <c r="U35" s="225" t="str">
        <f>IFERROR(VLOOKUP(_xlfn.CONCAT('Team Roster - Final'!$A35," : ",'Team Roster - Final'!$BM35),'Rate Calculations'!$C$4:$S$1100,11,FALSE),"")</f>
        <v/>
      </c>
      <c r="V35" s="222" t="str">
        <f t="shared" si="2"/>
        <v/>
      </c>
      <c r="W35" s="222" t="str">
        <f t="shared" si="3"/>
        <v/>
      </c>
      <c r="X35" s="223" t="str">
        <f>IFERROR(VLOOKUP(_xlfn.CONCAT('Team Roster - Final'!$A35," : ",'Team Roster - Final'!$BM35),'Rate Calculations'!$C$4:$S$1100,14,FALSE),"")</f>
        <v/>
      </c>
      <c r="Y35" s="222" t="str">
        <f t="shared" si="4"/>
        <v/>
      </c>
      <c r="Z35" s="222" t="str">
        <f t="shared" si="5"/>
        <v/>
      </c>
      <c r="AA35" s="224" t="str">
        <f>IFERROR(IF(#REF!="Yes",$Y35, $Y35+$Q35*0.5),"")</f>
        <v/>
      </c>
      <c r="AB35" s="224" t="str">
        <f>IFERROR(IF(#REF!="Yes",$Z35, $Z35+$S35*0.5),"")</f>
        <v/>
      </c>
      <c r="AC35" s="220" t="str">
        <f>IFERROR(VLOOKUP(_xlfn.CONCAT('Team Roster - Final'!$A35," : ",'Team Roster - Final'!$BM35),'Rate Calculations'!$C$4:$U$1100,19,FALSE),"")</f>
        <v/>
      </c>
      <c r="AD35" s="220" t="str">
        <f t="shared" si="6"/>
        <v/>
      </c>
      <c r="AE35" s="220" t="str">
        <f t="shared" si="7"/>
        <v/>
      </c>
      <c r="AF35" s="225" t="str">
        <f>IFERROR(VLOOKUP(_xlfn.CONCAT('Team Roster - Final'!$A35," : ",'Team Roster - Final'!$BM35),'Rate Calculations'!$C$4:$AB$1100,22,FALSE),"")</f>
        <v/>
      </c>
      <c r="AG35" s="225" t="str">
        <f>IFERROR(VLOOKUP(_xlfn.CONCAT('Team Roster - Final'!$A35," : ",'Team Roster - Final'!$BM35),'Rate Calculations'!$C$4:$AB$1100,23,FALSE),"")</f>
        <v/>
      </c>
      <c r="AH35" s="222" t="str">
        <f t="shared" si="8"/>
        <v/>
      </c>
      <c r="AI35" s="222" t="str">
        <f t="shared" si="9"/>
        <v/>
      </c>
      <c r="AJ35" s="223" t="str">
        <f>Table1[[#This Row],[Home Office
Net Fee %]]</f>
        <v/>
      </c>
      <c r="AK35" s="222" t="str">
        <f t="shared" si="10"/>
        <v/>
      </c>
      <c r="AL35" s="222" t="str">
        <f t="shared" si="11"/>
        <v/>
      </c>
      <c r="AM35" s="215" t="str">
        <f>IFERROR(IF(#REF!="Yes",$AK35,($AK35+$AD35*0.5)),"")</f>
        <v/>
      </c>
      <c r="AN35" s="215" t="str">
        <f>IFERROR(IF(#REF!="Yes",$AL35,($AL35+$AE35*0.5)),"")</f>
        <v/>
      </c>
      <c r="AO35" s="374" t="str">
        <f>IF(ISBLANK('Team Roster Proposed - FBR'!Q36),"",'Team Roster Proposed - FBR'!Q36)</f>
        <v/>
      </c>
      <c r="AP35" s="226" t="e">
        <f>IF(ISBLANK(#REF!),"",#REF!)</f>
        <v>#REF!</v>
      </c>
      <c r="AQ35" s="226" t="e">
        <f>IF(ISBLANK(#REF!),"",#REF!)</f>
        <v>#REF!</v>
      </c>
      <c r="AR35" s="226" t="e">
        <f>IF(ISBLANK(#REF!),"",#REF!)</f>
        <v>#REF!</v>
      </c>
      <c r="AS35" s="219" t="e">
        <f>IF(ISBLANK(#REF!),"",#REF!)</f>
        <v>#REF!</v>
      </c>
      <c r="AT35" s="219" t="e">
        <f>IF(ISBLANK(#REF!),"",#REF!)</f>
        <v>#REF!</v>
      </c>
      <c r="AU35" s="219" t="e">
        <f>IF(ISBLANK(#REF!),"",#REF!)</f>
        <v>#REF!</v>
      </c>
      <c r="AV35" s="219" t="e">
        <f>IF(ISBLANK(#REF!),"",#REF!)</f>
        <v>#REF!</v>
      </c>
      <c r="AW35" s="219" t="e">
        <f>IF(ISBLANK(#REF!),"",#REF!)</f>
        <v>#REF!</v>
      </c>
      <c r="AX35" s="219" t="e">
        <f>IF(ISBLANK(#REF!),"",#REF!)</f>
        <v>#REF!</v>
      </c>
      <c r="AY35" s="226" t="e">
        <f>IF(ISBLANK(#REF!),"",#REF!)</f>
        <v>#REF!</v>
      </c>
      <c r="AZ35" s="219" t="e">
        <f>IF(ISBLANK(#REF!),"",#REF!)</f>
        <v>#REF!</v>
      </c>
      <c r="BA35" s="219" t="e">
        <f>IF(ISBLANK(#REF!),"",#REF!)</f>
        <v>#REF!</v>
      </c>
      <c r="BB35" s="219" t="e">
        <f>IF(ISBLANK(#REF!),"",#REF!)</f>
        <v>#REF!</v>
      </c>
      <c r="BC35" s="219" t="e">
        <f>IF(ISBLANK(#REF!),"",#REF!)</f>
        <v>#REF!</v>
      </c>
      <c r="BD35" s="219" t="e">
        <f>IF(ISBLANK(#REF!),"",#REF!)</f>
        <v>#REF!</v>
      </c>
      <c r="BE35" s="219" t="e">
        <f>IF(ISBLANK(#REF!),"",#REF!)</f>
        <v>#REF!</v>
      </c>
      <c r="BF35" s="219" t="e">
        <f>IF(ISBLANK(#REF!),"",#REF!)</f>
        <v>#REF!</v>
      </c>
      <c r="BG35" s="219" t="e">
        <f>IF(ISBLANK(#REF!),"",#REF!)</f>
        <v>#REF!</v>
      </c>
      <c r="BH35" s="219" t="e">
        <f>IF(ISBLANK(#REF!),"",#REF!)</f>
        <v>#REF!</v>
      </c>
      <c r="BI35" s="219" t="e">
        <f>IF(ISBLANK(#REF!),"",#REF!)</f>
        <v>#REF!</v>
      </c>
      <c r="BJ35" s="219" t="e">
        <f>IF(ISBLANK(#REF!),"",#REF!)</f>
        <v>#REF!</v>
      </c>
      <c r="BK35" s="219" t="e">
        <f>IF(ISBLANK(#REF!),"",#REF!)</f>
        <v>#REF!</v>
      </c>
      <c r="BL35" s="219" t="e">
        <f>IF(ISBLANK(#REF!),"",#REF!)</f>
        <v>#REF!</v>
      </c>
      <c r="BM35" s="219" t="e">
        <f>IF(ISBLANK(#REF!),"",#REF!)</f>
        <v>#REF!</v>
      </c>
      <c r="BN35" s="219" t="e">
        <f>IF(ISBLANK(#REF!),"",#REF!)</f>
        <v>#REF!</v>
      </c>
      <c r="BO35" s="227" t="e">
        <f t="shared" si="12"/>
        <v>#REF!</v>
      </c>
      <c r="BP35" s="228" t="str">
        <f t="shared" si="16"/>
        <v/>
      </c>
      <c r="BQ35" s="229" t="str">
        <f t="shared" si="13"/>
        <v/>
      </c>
      <c r="BR35" s="228" t="e">
        <f t="shared" si="14"/>
        <v>#REF!</v>
      </c>
      <c r="BS35" s="230" t="e">
        <f t="shared" si="15"/>
        <v>#REF!</v>
      </c>
    </row>
    <row r="36" spans="1:71">
      <c r="A36" s="213" t="e">
        <f>IF(ISBLANK(#REF!),"",#REF!)</f>
        <v>#REF!</v>
      </c>
      <c r="B36" s="214" t="e">
        <f>IF(ISBLANK(#REF!),"",#REF!)</f>
        <v>#REF!</v>
      </c>
      <c r="C36" s="214" t="e">
        <f>IF(ISBLANK(#REF!),"",#REF!)</f>
        <v>#REF!</v>
      </c>
      <c r="D36" s="214" t="e">
        <f>IF(ISBLANK(#REF!),"",#REF!)</f>
        <v>#REF!</v>
      </c>
      <c r="E36" s="214" t="e">
        <f>IF(ISBLANK(#REF!),"",#REF!)</f>
        <v>#REF!</v>
      </c>
      <c r="F36" s="214" t="e">
        <f>IF(ISBLANK(#REF!),"",#REF!)</f>
        <v>#REF!</v>
      </c>
      <c r="G36" s="214" t="e">
        <f>IF(ISBLANK(#REF!),"",#REF!)</f>
        <v>#REF!</v>
      </c>
      <c r="H36" s="215" t="e">
        <f>IF(ISBLANK(#REF!),"",#REF!)</f>
        <v>#REF!</v>
      </c>
      <c r="I36" s="214" t="e">
        <f>IF(ISBLANK(#REF!),"",#REF!)</f>
        <v>#REF!</v>
      </c>
      <c r="J36" s="216" t="e">
        <f>IF(ISBLANK(#REF!),"",#REF!)</f>
        <v>#REF!</v>
      </c>
      <c r="K36" s="217" t="e">
        <f>IF(ISBLANK(#REF!),"",#REF!)</f>
        <v>#REF!</v>
      </c>
      <c r="L36" s="217" t="e">
        <f>IF(ISBLANK(#REF!),"",#REF!)</f>
        <v>#REF!</v>
      </c>
      <c r="M36" s="218" t="e">
        <f>IF(ISBLANK(#REF!),"",#REF!)</f>
        <v>#REF!</v>
      </c>
      <c r="N36" s="218" t="e">
        <f>IF(ISBLANK(#REF!),"",#REF!)</f>
        <v>#REF!</v>
      </c>
      <c r="O36" s="220" t="str">
        <f>IFERROR(VLOOKUP(_xlfn.CONCAT('Team Roster - Final'!$A36," : ",'Team Roster - Final'!$BM36),'Rate Calculations'!$C$4:$G$1100,5,FALSE),"")</f>
        <v/>
      </c>
      <c r="P36" s="225">
        <f>IF(ISBLANK('Rate Calculations'!$H38),"",'Rate Calculations'!$H38)</f>
        <v>1.7500000000000002E-2</v>
      </c>
      <c r="Q36" s="220" t="str">
        <f t="shared" si="0"/>
        <v/>
      </c>
      <c r="R36" s="221">
        <f>IF(ISBLANK('Rate Calculations'!$J38),"",'Rate Calculations'!$J38)</f>
        <v>3.5000000000000003E-2</v>
      </c>
      <c r="S36" s="220" t="str">
        <f t="shared" si="1"/>
        <v/>
      </c>
      <c r="T36" s="225" t="str">
        <f>IFERROR(VLOOKUP(_xlfn.CONCAT('Team Roster - Final'!$A36," : ",'Team Roster - Final'!$BM36),'Rate Calculations'!$C$4:$S$1100,10,FALSE),"")</f>
        <v/>
      </c>
      <c r="U36" s="225" t="str">
        <f>IFERROR(VLOOKUP(_xlfn.CONCAT('Team Roster - Final'!$A36," : ",'Team Roster - Final'!$BM36),'Rate Calculations'!$C$4:$S$1100,11,FALSE),"")</f>
        <v/>
      </c>
      <c r="V36" s="222" t="str">
        <f t="shared" si="2"/>
        <v/>
      </c>
      <c r="W36" s="222" t="str">
        <f t="shared" si="3"/>
        <v/>
      </c>
      <c r="X36" s="223" t="str">
        <f>IFERROR(VLOOKUP(_xlfn.CONCAT('Team Roster - Final'!$A36," : ",'Team Roster - Final'!$BM36),'Rate Calculations'!$C$4:$S$1100,14,FALSE),"")</f>
        <v/>
      </c>
      <c r="Y36" s="222" t="str">
        <f t="shared" si="4"/>
        <v/>
      </c>
      <c r="Z36" s="222" t="str">
        <f t="shared" si="5"/>
        <v/>
      </c>
      <c r="AA36" s="224" t="str">
        <f>IFERROR(IF(#REF!="Yes",$Y36, $Y36+$Q36*0.5),"")</f>
        <v/>
      </c>
      <c r="AB36" s="224" t="str">
        <f>IFERROR(IF(#REF!="Yes",$Z36, $Z36+$S36*0.5),"")</f>
        <v/>
      </c>
      <c r="AC36" s="220" t="str">
        <f>IFERROR(VLOOKUP(_xlfn.CONCAT('Team Roster - Final'!$A36," : ",'Team Roster - Final'!$BM36),'Rate Calculations'!$C$4:$U$1100,19,FALSE),"")</f>
        <v/>
      </c>
      <c r="AD36" s="220" t="str">
        <f t="shared" si="6"/>
        <v/>
      </c>
      <c r="AE36" s="220" t="str">
        <f t="shared" si="7"/>
        <v/>
      </c>
      <c r="AF36" s="225" t="str">
        <f>IFERROR(VLOOKUP(_xlfn.CONCAT('Team Roster - Final'!$A36," : ",'Team Roster - Final'!$BM36),'Rate Calculations'!$C$4:$AB$1100,22,FALSE),"")</f>
        <v/>
      </c>
      <c r="AG36" s="225" t="str">
        <f>IFERROR(VLOOKUP(_xlfn.CONCAT('Team Roster - Final'!$A36," : ",'Team Roster - Final'!$BM36),'Rate Calculations'!$C$4:$AB$1100,23,FALSE),"")</f>
        <v/>
      </c>
      <c r="AH36" s="222" t="str">
        <f t="shared" si="8"/>
        <v/>
      </c>
      <c r="AI36" s="222" t="str">
        <f t="shared" si="9"/>
        <v/>
      </c>
      <c r="AJ36" s="223" t="str">
        <f>Table1[[#This Row],[Home Office
Net Fee %]]</f>
        <v/>
      </c>
      <c r="AK36" s="222" t="str">
        <f t="shared" si="10"/>
        <v/>
      </c>
      <c r="AL36" s="222" t="str">
        <f t="shared" si="11"/>
        <v/>
      </c>
      <c r="AM36" s="215" t="str">
        <f>IFERROR(IF(#REF!="Yes",$AK36,($AK36+$AD36*0.5)),"")</f>
        <v/>
      </c>
      <c r="AN36" s="215" t="str">
        <f>IFERROR(IF(#REF!="Yes",$AL36,($AL36+$AE36*0.5)),"")</f>
        <v/>
      </c>
      <c r="AO36" s="374" t="str">
        <f>IF(ISBLANK('Team Roster Proposed - FBR'!Q37),"",'Team Roster Proposed - FBR'!Q37)</f>
        <v/>
      </c>
      <c r="AP36" s="226" t="e">
        <f>IF(ISBLANK(#REF!),"",#REF!)</f>
        <v>#REF!</v>
      </c>
      <c r="AQ36" s="226" t="e">
        <f>IF(ISBLANK(#REF!),"",#REF!)</f>
        <v>#REF!</v>
      </c>
      <c r="AR36" s="226" t="e">
        <f>IF(ISBLANK(#REF!),"",#REF!)</f>
        <v>#REF!</v>
      </c>
      <c r="AS36" s="219" t="e">
        <f>IF(ISBLANK(#REF!),"",#REF!)</f>
        <v>#REF!</v>
      </c>
      <c r="AT36" s="219" t="e">
        <f>IF(ISBLANK(#REF!),"",#REF!)</f>
        <v>#REF!</v>
      </c>
      <c r="AU36" s="219" t="e">
        <f>IF(ISBLANK(#REF!),"",#REF!)</f>
        <v>#REF!</v>
      </c>
      <c r="AV36" s="219" t="e">
        <f>IF(ISBLANK(#REF!),"",#REF!)</f>
        <v>#REF!</v>
      </c>
      <c r="AW36" s="219" t="e">
        <f>IF(ISBLANK(#REF!),"",#REF!)</f>
        <v>#REF!</v>
      </c>
      <c r="AX36" s="219" t="e">
        <f>IF(ISBLANK(#REF!),"",#REF!)</f>
        <v>#REF!</v>
      </c>
      <c r="AY36" s="226" t="e">
        <f>IF(ISBLANK(#REF!),"",#REF!)</f>
        <v>#REF!</v>
      </c>
      <c r="AZ36" s="219" t="e">
        <f>IF(ISBLANK(#REF!),"",#REF!)</f>
        <v>#REF!</v>
      </c>
      <c r="BA36" s="219" t="e">
        <f>IF(ISBLANK(#REF!),"",#REF!)</f>
        <v>#REF!</v>
      </c>
      <c r="BB36" s="219" t="e">
        <f>IF(ISBLANK(#REF!),"",#REF!)</f>
        <v>#REF!</v>
      </c>
      <c r="BC36" s="219" t="e">
        <f>IF(ISBLANK(#REF!),"",#REF!)</f>
        <v>#REF!</v>
      </c>
      <c r="BD36" s="219" t="e">
        <f>IF(ISBLANK(#REF!),"",#REF!)</f>
        <v>#REF!</v>
      </c>
      <c r="BE36" s="219" t="e">
        <f>IF(ISBLANK(#REF!),"",#REF!)</f>
        <v>#REF!</v>
      </c>
      <c r="BF36" s="219" t="e">
        <f>IF(ISBLANK(#REF!),"",#REF!)</f>
        <v>#REF!</v>
      </c>
      <c r="BG36" s="219" t="e">
        <f>IF(ISBLANK(#REF!),"",#REF!)</f>
        <v>#REF!</v>
      </c>
      <c r="BH36" s="219" t="e">
        <f>IF(ISBLANK(#REF!),"",#REF!)</f>
        <v>#REF!</v>
      </c>
      <c r="BI36" s="219" t="e">
        <f>IF(ISBLANK(#REF!),"",#REF!)</f>
        <v>#REF!</v>
      </c>
      <c r="BJ36" s="219" t="e">
        <f>IF(ISBLANK(#REF!),"",#REF!)</f>
        <v>#REF!</v>
      </c>
      <c r="BK36" s="219" t="e">
        <f>IF(ISBLANK(#REF!),"",#REF!)</f>
        <v>#REF!</v>
      </c>
      <c r="BL36" s="219" t="e">
        <f>IF(ISBLANK(#REF!),"",#REF!)</f>
        <v>#REF!</v>
      </c>
      <c r="BM36" s="219" t="e">
        <f>IF(ISBLANK(#REF!),"",#REF!)</f>
        <v>#REF!</v>
      </c>
      <c r="BN36" s="219" t="e">
        <f>IF(ISBLANK(#REF!),"",#REF!)</f>
        <v>#REF!</v>
      </c>
      <c r="BO36" s="227" t="e">
        <f t="shared" si="12"/>
        <v>#REF!</v>
      </c>
      <c r="BP36" s="228" t="str">
        <f t="shared" si="16"/>
        <v/>
      </c>
      <c r="BQ36" s="229" t="str">
        <f t="shared" si="13"/>
        <v/>
      </c>
      <c r="BR36" s="228" t="e">
        <f t="shared" si="14"/>
        <v>#REF!</v>
      </c>
      <c r="BS36" s="230" t="e">
        <f t="shared" si="15"/>
        <v>#REF!</v>
      </c>
    </row>
    <row r="37" spans="1:71">
      <c r="A37" s="213" t="e">
        <f>IF(ISBLANK(#REF!),"",#REF!)</f>
        <v>#REF!</v>
      </c>
      <c r="B37" s="214" t="e">
        <f>IF(ISBLANK(#REF!),"",#REF!)</f>
        <v>#REF!</v>
      </c>
      <c r="C37" s="214" t="e">
        <f>IF(ISBLANK(#REF!),"",#REF!)</f>
        <v>#REF!</v>
      </c>
      <c r="D37" s="214" t="e">
        <f>IF(ISBLANK(#REF!),"",#REF!)</f>
        <v>#REF!</v>
      </c>
      <c r="E37" s="214" t="e">
        <f>IF(ISBLANK(#REF!),"",#REF!)</f>
        <v>#REF!</v>
      </c>
      <c r="F37" s="214" t="e">
        <f>IF(ISBLANK(#REF!),"",#REF!)</f>
        <v>#REF!</v>
      </c>
      <c r="G37" s="214" t="e">
        <f>IF(ISBLANK(#REF!),"",#REF!)</f>
        <v>#REF!</v>
      </c>
      <c r="H37" s="215" t="e">
        <f>IF(ISBLANK(#REF!),"",#REF!)</f>
        <v>#REF!</v>
      </c>
      <c r="I37" s="214" t="e">
        <f>IF(ISBLANK(#REF!),"",#REF!)</f>
        <v>#REF!</v>
      </c>
      <c r="J37" s="216" t="e">
        <f>IF(ISBLANK(#REF!),"",#REF!)</f>
        <v>#REF!</v>
      </c>
      <c r="K37" s="217" t="e">
        <f>IF(ISBLANK(#REF!),"",#REF!)</f>
        <v>#REF!</v>
      </c>
      <c r="L37" s="217" t="e">
        <f>IF(ISBLANK(#REF!),"",#REF!)</f>
        <v>#REF!</v>
      </c>
      <c r="M37" s="218" t="e">
        <f>IF(ISBLANK(#REF!),"",#REF!)</f>
        <v>#REF!</v>
      </c>
      <c r="N37" s="218" t="e">
        <f>IF(ISBLANK(#REF!),"",#REF!)</f>
        <v>#REF!</v>
      </c>
      <c r="O37" s="220" t="str">
        <f>IFERROR(VLOOKUP(_xlfn.CONCAT('Team Roster - Final'!$A37," : ",'Team Roster - Final'!$BM37),'Rate Calculations'!$C$4:$G$1100,5,FALSE),"")</f>
        <v/>
      </c>
      <c r="P37" s="225">
        <f>IF(ISBLANK('Rate Calculations'!$H39),"",'Rate Calculations'!$H39)</f>
        <v>1.7500000000000002E-2</v>
      </c>
      <c r="Q37" s="220" t="str">
        <f t="shared" si="0"/>
        <v/>
      </c>
      <c r="R37" s="221">
        <f>IF(ISBLANK('Rate Calculations'!$J39),"",'Rate Calculations'!$J39)</f>
        <v>3.5000000000000003E-2</v>
      </c>
      <c r="S37" s="220" t="str">
        <f t="shared" si="1"/>
        <v/>
      </c>
      <c r="T37" s="225" t="str">
        <f>IFERROR(VLOOKUP(_xlfn.CONCAT('Team Roster - Final'!$A37," : ",'Team Roster - Final'!$BM37),'Rate Calculations'!$C$4:$S$1100,10,FALSE),"")</f>
        <v/>
      </c>
      <c r="U37" s="225" t="str">
        <f>IFERROR(VLOOKUP(_xlfn.CONCAT('Team Roster - Final'!$A37," : ",'Team Roster - Final'!$BM37),'Rate Calculations'!$C$4:$S$1100,11,FALSE),"")</f>
        <v/>
      </c>
      <c r="V37" s="222" t="str">
        <f t="shared" si="2"/>
        <v/>
      </c>
      <c r="W37" s="222" t="str">
        <f t="shared" si="3"/>
        <v/>
      </c>
      <c r="X37" s="223" t="str">
        <f>IFERROR(VLOOKUP(_xlfn.CONCAT('Team Roster - Final'!$A37," : ",'Team Roster - Final'!$BM37),'Rate Calculations'!$C$4:$S$1100,14,FALSE),"")</f>
        <v/>
      </c>
      <c r="Y37" s="222" t="str">
        <f t="shared" si="4"/>
        <v/>
      </c>
      <c r="Z37" s="222" t="str">
        <f t="shared" si="5"/>
        <v/>
      </c>
      <c r="AA37" s="224" t="str">
        <f>IFERROR(IF(#REF!="Yes",$Y37, $Y37+$Q37*0.5),"")</f>
        <v/>
      </c>
      <c r="AB37" s="224" t="str">
        <f>IFERROR(IF(#REF!="Yes",$Z37, $Z37+$S37*0.5),"")</f>
        <v/>
      </c>
      <c r="AC37" s="220" t="str">
        <f>IFERROR(VLOOKUP(_xlfn.CONCAT('Team Roster - Final'!$A37," : ",'Team Roster - Final'!$BM37),'Rate Calculations'!$C$4:$U$1100,19,FALSE),"")</f>
        <v/>
      </c>
      <c r="AD37" s="220" t="str">
        <f t="shared" si="6"/>
        <v/>
      </c>
      <c r="AE37" s="220" t="str">
        <f t="shared" si="7"/>
        <v/>
      </c>
      <c r="AF37" s="225" t="str">
        <f>IFERROR(VLOOKUP(_xlfn.CONCAT('Team Roster - Final'!$A37," : ",'Team Roster - Final'!$BM37),'Rate Calculations'!$C$4:$AB$1100,22,FALSE),"")</f>
        <v/>
      </c>
      <c r="AG37" s="225" t="str">
        <f>IFERROR(VLOOKUP(_xlfn.CONCAT('Team Roster - Final'!$A37," : ",'Team Roster - Final'!$BM37),'Rate Calculations'!$C$4:$AB$1100,23,FALSE),"")</f>
        <v/>
      </c>
      <c r="AH37" s="222" t="str">
        <f t="shared" si="8"/>
        <v/>
      </c>
      <c r="AI37" s="222" t="str">
        <f t="shared" si="9"/>
        <v/>
      </c>
      <c r="AJ37" s="223" t="str">
        <f>Table1[[#This Row],[Home Office
Net Fee %]]</f>
        <v/>
      </c>
      <c r="AK37" s="222" t="str">
        <f t="shared" si="10"/>
        <v/>
      </c>
      <c r="AL37" s="222" t="str">
        <f t="shared" si="11"/>
        <v/>
      </c>
      <c r="AM37" s="215" t="str">
        <f>IFERROR(IF(#REF!="Yes",$AK37,($AK37+$AD37*0.5)),"")</f>
        <v/>
      </c>
      <c r="AN37" s="215" t="str">
        <f>IFERROR(IF(#REF!="Yes",$AL37,($AL37+$AE37*0.5)),"")</f>
        <v/>
      </c>
      <c r="AO37" s="374" t="str">
        <f>IF(ISBLANK('Team Roster Proposed - FBR'!Q38),"",'Team Roster Proposed - FBR'!Q38)</f>
        <v/>
      </c>
      <c r="AP37" s="226" t="e">
        <f>IF(ISBLANK(#REF!),"",#REF!)</f>
        <v>#REF!</v>
      </c>
      <c r="AQ37" s="226" t="e">
        <f>IF(ISBLANK(#REF!),"",#REF!)</f>
        <v>#REF!</v>
      </c>
      <c r="AR37" s="226" t="e">
        <f>IF(ISBLANK(#REF!),"",#REF!)</f>
        <v>#REF!</v>
      </c>
      <c r="AS37" s="219" t="e">
        <f>IF(ISBLANK(#REF!),"",#REF!)</f>
        <v>#REF!</v>
      </c>
      <c r="AT37" s="219" t="e">
        <f>IF(ISBLANK(#REF!),"",#REF!)</f>
        <v>#REF!</v>
      </c>
      <c r="AU37" s="219" t="e">
        <f>IF(ISBLANK(#REF!),"",#REF!)</f>
        <v>#REF!</v>
      </c>
      <c r="AV37" s="219" t="e">
        <f>IF(ISBLANK(#REF!),"",#REF!)</f>
        <v>#REF!</v>
      </c>
      <c r="AW37" s="219" t="e">
        <f>IF(ISBLANK(#REF!),"",#REF!)</f>
        <v>#REF!</v>
      </c>
      <c r="AX37" s="219" t="e">
        <f>IF(ISBLANK(#REF!),"",#REF!)</f>
        <v>#REF!</v>
      </c>
      <c r="AY37" s="226" t="e">
        <f>IF(ISBLANK(#REF!),"",#REF!)</f>
        <v>#REF!</v>
      </c>
      <c r="AZ37" s="219" t="e">
        <f>IF(ISBLANK(#REF!),"",#REF!)</f>
        <v>#REF!</v>
      </c>
      <c r="BA37" s="219" t="e">
        <f>IF(ISBLANK(#REF!),"",#REF!)</f>
        <v>#REF!</v>
      </c>
      <c r="BB37" s="219" t="e">
        <f>IF(ISBLANK(#REF!),"",#REF!)</f>
        <v>#REF!</v>
      </c>
      <c r="BC37" s="219" t="e">
        <f>IF(ISBLANK(#REF!),"",#REF!)</f>
        <v>#REF!</v>
      </c>
      <c r="BD37" s="219" t="e">
        <f>IF(ISBLANK(#REF!),"",#REF!)</f>
        <v>#REF!</v>
      </c>
      <c r="BE37" s="219" t="e">
        <f>IF(ISBLANK(#REF!),"",#REF!)</f>
        <v>#REF!</v>
      </c>
      <c r="BF37" s="219" t="e">
        <f>IF(ISBLANK(#REF!),"",#REF!)</f>
        <v>#REF!</v>
      </c>
      <c r="BG37" s="219" t="e">
        <f>IF(ISBLANK(#REF!),"",#REF!)</f>
        <v>#REF!</v>
      </c>
      <c r="BH37" s="219" t="e">
        <f>IF(ISBLANK(#REF!),"",#REF!)</f>
        <v>#REF!</v>
      </c>
      <c r="BI37" s="219" t="e">
        <f>IF(ISBLANK(#REF!),"",#REF!)</f>
        <v>#REF!</v>
      </c>
      <c r="BJ37" s="219" t="e">
        <f>IF(ISBLANK(#REF!),"",#REF!)</f>
        <v>#REF!</v>
      </c>
      <c r="BK37" s="219" t="e">
        <f>IF(ISBLANK(#REF!),"",#REF!)</f>
        <v>#REF!</v>
      </c>
      <c r="BL37" s="219" t="e">
        <f>IF(ISBLANK(#REF!),"",#REF!)</f>
        <v>#REF!</v>
      </c>
      <c r="BM37" s="219" t="e">
        <f>IF(ISBLANK(#REF!),"",#REF!)</f>
        <v>#REF!</v>
      </c>
      <c r="BN37" s="219" t="e">
        <f>IF(ISBLANK(#REF!),"",#REF!)</f>
        <v>#REF!</v>
      </c>
      <c r="BO37" s="227" t="e">
        <f t="shared" si="12"/>
        <v>#REF!</v>
      </c>
      <c r="BP37" s="228" t="str">
        <f t="shared" si="16"/>
        <v/>
      </c>
      <c r="BQ37" s="229" t="str">
        <f t="shared" si="13"/>
        <v/>
      </c>
      <c r="BR37" s="228" t="e">
        <f t="shared" si="14"/>
        <v>#REF!</v>
      </c>
      <c r="BS37" s="230" t="e">
        <f t="shared" si="15"/>
        <v>#REF!</v>
      </c>
    </row>
    <row r="38" spans="1:71">
      <c r="A38" s="213" t="e">
        <f>IF(ISBLANK(#REF!),"",#REF!)</f>
        <v>#REF!</v>
      </c>
      <c r="B38" s="214" t="e">
        <f>IF(ISBLANK(#REF!),"",#REF!)</f>
        <v>#REF!</v>
      </c>
      <c r="C38" s="214" t="e">
        <f>IF(ISBLANK(#REF!),"",#REF!)</f>
        <v>#REF!</v>
      </c>
      <c r="D38" s="214" t="e">
        <f>IF(ISBLANK(#REF!),"",#REF!)</f>
        <v>#REF!</v>
      </c>
      <c r="E38" s="214" t="e">
        <f>IF(ISBLANK(#REF!),"",#REF!)</f>
        <v>#REF!</v>
      </c>
      <c r="F38" s="214" t="e">
        <f>IF(ISBLANK(#REF!),"",#REF!)</f>
        <v>#REF!</v>
      </c>
      <c r="G38" s="214" t="e">
        <f>IF(ISBLANK(#REF!),"",#REF!)</f>
        <v>#REF!</v>
      </c>
      <c r="H38" s="215" t="e">
        <f>IF(ISBLANK(#REF!),"",#REF!)</f>
        <v>#REF!</v>
      </c>
      <c r="I38" s="214" t="e">
        <f>IF(ISBLANK(#REF!),"",#REF!)</f>
        <v>#REF!</v>
      </c>
      <c r="J38" s="216" t="e">
        <f>IF(ISBLANK(#REF!),"",#REF!)</f>
        <v>#REF!</v>
      </c>
      <c r="K38" s="217" t="e">
        <f>IF(ISBLANK(#REF!),"",#REF!)</f>
        <v>#REF!</v>
      </c>
      <c r="L38" s="217" t="e">
        <f>IF(ISBLANK(#REF!),"",#REF!)</f>
        <v>#REF!</v>
      </c>
      <c r="M38" s="218" t="e">
        <f>IF(ISBLANK(#REF!),"",#REF!)</f>
        <v>#REF!</v>
      </c>
      <c r="N38" s="218" t="e">
        <f>IF(ISBLANK(#REF!),"",#REF!)</f>
        <v>#REF!</v>
      </c>
      <c r="O38" s="220" t="str">
        <f>IFERROR(VLOOKUP(_xlfn.CONCAT('Team Roster - Final'!$A38," : ",'Team Roster - Final'!$BM38),'Rate Calculations'!$C$4:$G$1100,5,FALSE),"")</f>
        <v/>
      </c>
      <c r="P38" s="225">
        <f>IF(ISBLANK('Rate Calculations'!$H40),"",'Rate Calculations'!$H40)</f>
        <v>1.7500000000000002E-2</v>
      </c>
      <c r="Q38" s="220" t="str">
        <f t="shared" si="0"/>
        <v/>
      </c>
      <c r="R38" s="221">
        <f>IF(ISBLANK('Rate Calculations'!$J40),"",'Rate Calculations'!$J40)</f>
        <v>3.5000000000000003E-2</v>
      </c>
      <c r="S38" s="220" t="str">
        <f t="shared" si="1"/>
        <v/>
      </c>
      <c r="T38" s="225" t="str">
        <f>IFERROR(VLOOKUP(_xlfn.CONCAT('Team Roster - Final'!$A38," : ",'Team Roster - Final'!$BM38),'Rate Calculations'!$C$4:$S$1100,10,FALSE),"")</f>
        <v/>
      </c>
      <c r="U38" s="225" t="str">
        <f>IFERROR(VLOOKUP(_xlfn.CONCAT('Team Roster - Final'!$A38," : ",'Team Roster - Final'!$BM38),'Rate Calculations'!$C$4:$S$1100,11,FALSE),"")</f>
        <v/>
      </c>
      <c r="V38" s="222" t="str">
        <f t="shared" si="2"/>
        <v/>
      </c>
      <c r="W38" s="222" t="str">
        <f t="shared" si="3"/>
        <v/>
      </c>
      <c r="X38" s="223" t="str">
        <f>IFERROR(VLOOKUP(_xlfn.CONCAT('Team Roster - Final'!$A38," : ",'Team Roster - Final'!$BM38),'Rate Calculations'!$C$4:$S$1100,14,FALSE),"")</f>
        <v/>
      </c>
      <c r="Y38" s="222" t="str">
        <f t="shared" si="4"/>
        <v/>
      </c>
      <c r="Z38" s="222" t="str">
        <f t="shared" si="5"/>
        <v/>
      </c>
      <c r="AA38" s="224" t="str">
        <f>IFERROR(IF(#REF!="Yes",$Y38, $Y38+$Q38*0.5),"")</f>
        <v/>
      </c>
      <c r="AB38" s="224" t="str">
        <f>IFERROR(IF(#REF!="Yes",$Z38, $Z38+$S38*0.5),"")</f>
        <v/>
      </c>
      <c r="AC38" s="220" t="str">
        <f>IFERROR(VLOOKUP(_xlfn.CONCAT('Team Roster - Final'!$A38," : ",'Team Roster - Final'!$BM38),'Rate Calculations'!$C$4:$U$1100,19,FALSE),"")</f>
        <v/>
      </c>
      <c r="AD38" s="220" t="str">
        <f t="shared" si="6"/>
        <v/>
      </c>
      <c r="AE38" s="220" t="str">
        <f t="shared" si="7"/>
        <v/>
      </c>
      <c r="AF38" s="225" t="str">
        <f>IFERROR(VLOOKUP(_xlfn.CONCAT('Team Roster - Final'!$A38," : ",'Team Roster - Final'!$BM38),'Rate Calculations'!$C$4:$AB$1100,22,FALSE),"")</f>
        <v/>
      </c>
      <c r="AG38" s="225" t="str">
        <f>IFERROR(VLOOKUP(_xlfn.CONCAT('Team Roster - Final'!$A38," : ",'Team Roster - Final'!$BM38),'Rate Calculations'!$C$4:$AB$1100,23,FALSE),"")</f>
        <v/>
      </c>
      <c r="AH38" s="222" t="str">
        <f t="shared" si="8"/>
        <v/>
      </c>
      <c r="AI38" s="222" t="str">
        <f t="shared" si="9"/>
        <v/>
      </c>
      <c r="AJ38" s="223" t="str">
        <f>Table1[[#This Row],[Home Office
Net Fee %]]</f>
        <v/>
      </c>
      <c r="AK38" s="222" t="str">
        <f t="shared" si="10"/>
        <v/>
      </c>
      <c r="AL38" s="222" t="str">
        <f t="shared" si="11"/>
        <v/>
      </c>
      <c r="AM38" s="215" t="str">
        <f>IFERROR(IF(#REF!="Yes",$AK38,($AK38+$AD38*0.5)),"")</f>
        <v/>
      </c>
      <c r="AN38" s="215" t="str">
        <f>IFERROR(IF(#REF!="Yes",$AL38,($AL38+$AE38*0.5)),"")</f>
        <v/>
      </c>
      <c r="AO38" s="374" t="str">
        <f>IF(ISBLANK('Team Roster Proposed - FBR'!Q39),"",'Team Roster Proposed - FBR'!Q39)</f>
        <v/>
      </c>
      <c r="AP38" s="226" t="e">
        <f>IF(ISBLANK(#REF!),"",#REF!)</f>
        <v>#REF!</v>
      </c>
      <c r="AQ38" s="226" t="e">
        <f>IF(ISBLANK(#REF!),"",#REF!)</f>
        <v>#REF!</v>
      </c>
      <c r="AR38" s="226" t="e">
        <f>IF(ISBLANK(#REF!),"",#REF!)</f>
        <v>#REF!</v>
      </c>
      <c r="AS38" s="219" t="e">
        <f>IF(ISBLANK(#REF!),"",#REF!)</f>
        <v>#REF!</v>
      </c>
      <c r="AT38" s="219" t="e">
        <f>IF(ISBLANK(#REF!),"",#REF!)</f>
        <v>#REF!</v>
      </c>
      <c r="AU38" s="219" t="e">
        <f>IF(ISBLANK(#REF!),"",#REF!)</f>
        <v>#REF!</v>
      </c>
      <c r="AV38" s="219" t="e">
        <f>IF(ISBLANK(#REF!),"",#REF!)</f>
        <v>#REF!</v>
      </c>
      <c r="AW38" s="219" t="e">
        <f>IF(ISBLANK(#REF!),"",#REF!)</f>
        <v>#REF!</v>
      </c>
      <c r="AX38" s="219" t="e">
        <f>IF(ISBLANK(#REF!),"",#REF!)</f>
        <v>#REF!</v>
      </c>
      <c r="AY38" s="226" t="e">
        <f>IF(ISBLANK(#REF!),"",#REF!)</f>
        <v>#REF!</v>
      </c>
      <c r="AZ38" s="219" t="e">
        <f>IF(ISBLANK(#REF!),"",#REF!)</f>
        <v>#REF!</v>
      </c>
      <c r="BA38" s="219" t="e">
        <f>IF(ISBLANK(#REF!),"",#REF!)</f>
        <v>#REF!</v>
      </c>
      <c r="BB38" s="219" t="e">
        <f>IF(ISBLANK(#REF!),"",#REF!)</f>
        <v>#REF!</v>
      </c>
      <c r="BC38" s="219" t="e">
        <f>IF(ISBLANK(#REF!),"",#REF!)</f>
        <v>#REF!</v>
      </c>
      <c r="BD38" s="219" t="e">
        <f>IF(ISBLANK(#REF!),"",#REF!)</f>
        <v>#REF!</v>
      </c>
      <c r="BE38" s="219" t="e">
        <f>IF(ISBLANK(#REF!),"",#REF!)</f>
        <v>#REF!</v>
      </c>
      <c r="BF38" s="219" t="e">
        <f>IF(ISBLANK(#REF!),"",#REF!)</f>
        <v>#REF!</v>
      </c>
      <c r="BG38" s="219" t="e">
        <f>IF(ISBLANK(#REF!),"",#REF!)</f>
        <v>#REF!</v>
      </c>
      <c r="BH38" s="219" t="e">
        <f>IF(ISBLANK(#REF!),"",#REF!)</f>
        <v>#REF!</v>
      </c>
      <c r="BI38" s="219" t="e">
        <f>IF(ISBLANK(#REF!),"",#REF!)</f>
        <v>#REF!</v>
      </c>
      <c r="BJ38" s="219" t="e">
        <f>IF(ISBLANK(#REF!),"",#REF!)</f>
        <v>#REF!</v>
      </c>
      <c r="BK38" s="219" t="e">
        <f>IF(ISBLANK(#REF!),"",#REF!)</f>
        <v>#REF!</v>
      </c>
      <c r="BL38" s="219" t="e">
        <f>IF(ISBLANK(#REF!),"",#REF!)</f>
        <v>#REF!</v>
      </c>
      <c r="BM38" s="219" t="e">
        <f>IF(ISBLANK(#REF!),"",#REF!)</f>
        <v>#REF!</v>
      </c>
      <c r="BN38" s="219" t="e">
        <f>IF(ISBLANK(#REF!),"",#REF!)</f>
        <v>#REF!</v>
      </c>
      <c r="BO38" s="227" t="e">
        <f t="shared" si="12"/>
        <v>#REF!</v>
      </c>
      <c r="BP38" s="228" t="str">
        <f t="shared" si="16"/>
        <v/>
      </c>
      <c r="BQ38" s="229" t="str">
        <f t="shared" si="13"/>
        <v/>
      </c>
      <c r="BR38" s="228" t="e">
        <f t="shared" si="14"/>
        <v>#REF!</v>
      </c>
      <c r="BS38" s="230" t="e">
        <f t="shared" si="15"/>
        <v>#REF!</v>
      </c>
    </row>
    <row r="39" spans="1:71">
      <c r="A39" s="213" t="e">
        <f>IF(ISBLANK(#REF!),"",#REF!)</f>
        <v>#REF!</v>
      </c>
      <c r="B39" s="214" t="e">
        <f>IF(ISBLANK(#REF!),"",#REF!)</f>
        <v>#REF!</v>
      </c>
      <c r="C39" s="214" t="e">
        <f>IF(ISBLANK(#REF!),"",#REF!)</f>
        <v>#REF!</v>
      </c>
      <c r="D39" s="214" t="e">
        <f>IF(ISBLANK(#REF!),"",#REF!)</f>
        <v>#REF!</v>
      </c>
      <c r="E39" s="214" t="e">
        <f>IF(ISBLANK(#REF!),"",#REF!)</f>
        <v>#REF!</v>
      </c>
      <c r="F39" s="214" t="e">
        <f>IF(ISBLANK(#REF!),"",#REF!)</f>
        <v>#REF!</v>
      </c>
      <c r="G39" s="214" t="e">
        <f>IF(ISBLANK(#REF!),"",#REF!)</f>
        <v>#REF!</v>
      </c>
      <c r="H39" s="215" t="e">
        <f>IF(ISBLANK(#REF!),"",#REF!)</f>
        <v>#REF!</v>
      </c>
      <c r="I39" s="214" t="e">
        <f>IF(ISBLANK(#REF!),"",#REF!)</f>
        <v>#REF!</v>
      </c>
      <c r="J39" s="216" t="e">
        <f>IF(ISBLANK(#REF!),"",#REF!)</f>
        <v>#REF!</v>
      </c>
      <c r="K39" s="217" t="e">
        <f>IF(ISBLANK(#REF!),"",#REF!)</f>
        <v>#REF!</v>
      </c>
      <c r="L39" s="217" t="e">
        <f>IF(ISBLANK(#REF!),"",#REF!)</f>
        <v>#REF!</v>
      </c>
      <c r="M39" s="218" t="e">
        <f>IF(ISBLANK(#REF!),"",#REF!)</f>
        <v>#REF!</v>
      </c>
      <c r="N39" s="218" t="e">
        <f>IF(ISBLANK(#REF!),"",#REF!)</f>
        <v>#REF!</v>
      </c>
      <c r="O39" s="220" t="str">
        <f>IFERROR(VLOOKUP(_xlfn.CONCAT('Team Roster - Final'!$A39," : ",'Team Roster - Final'!$BM39),'Rate Calculations'!$C$4:$G$1100,5,FALSE),"")</f>
        <v/>
      </c>
      <c r="P39" s="225">
        <f>IF(ISBLANK('Rate Calculations'!$H41),"",'Rate Calculations'!$H41)</f>
        <v>1.7500000000000002E-2</v>
      </c>
      <c r="Q39" s="220" t="str">
        <f t="shared" si="0"/>
        <v/>
      </c>
      <c r="R39" s="221">
        <f>IF(ISBLANK('Rate Calculations'!$J41),"",'Rate Calculations'!$J41)</f>
        <v>3.5000000000000003E-2</v>
      </c>
      <c r="S39" s="220" t="str">
        <f t="shared" si="1"/>
        <v/>
      </c>
      <c r="T39" s="225" t="str">
        <f>IFERROR(VLOOKUP(_xlfn.CONCAT('Team Roster - Final'!$A39," : ",'Team Roster - Final'!$BM39),'Rate Calculations'!$C$4:$S$1100,10,FALSE),"")</f>
        <v/>
      </c>
      <c r="U39" s="225" t="str">
        <f>IFERROR(VLOOKUP(_xlfn.CONCAT('Team Roster - Final'!$A39," : ",'Team Roster - Final'!$BM39),'Rate Calculations'!$C$4:$S$1100,11,FALSE),"")</f>
        <v/>
      </c>
      <c r="V39" s="222" t="str">
        <f t="shared" si="2"/>
        <v/>
      </c>
      <c r="W39" s="222" t="str">
        <f t="shared" si="3"/>
        <v/>
      </c>
      <c r="X39" s="223" t="str">
        <f>IFERROR(VLOOKUP(_xlfn.CONCAT('Team Roster - Final'!$A39," : ",'Team Roster - Final'!$BM39),'Rate Calculations'!$C$4:$S$1100,14,FALSE),"")</f>
        <v/>
      </c>
      <c r="Y39" s="222" t="str">
        <f t="shared" si="4"/>
        <v/>
      </c>
      <c r="Z39" s="222" t="str">
        <f t="shared" si="5"/>
        <v/>
      </c>
      <c r="AA39" s="224" t="str">
        <f>IFERROR(IF(#REF!="Yes",$Y39, $Y39+$Q39*0.5),"")</f>
        <v/>
      </c>
      <c r="AB39" s="224" t="str">
        <f>IFERROR(IF(#REF!="Yes",$Z39, $Z39+$S39*0.5),"")</f>
        <v/>
      </c>
      <c r="AC39" s="220" t="str">
        <f>IFERROR(VLOOKUP(_xlfn.CONCAT('Team Roster - Final'!$A39," : ",'Team Roster - Final'!$BM39),'Rate Calculations'!$C$4:$U$1100,19,FALSE),"")</f>
        <v/>
      </c>
      <c r="AD39" s="220" t="str">
        <f t="shared" si="6"/>
        <v/>
      </c>
      <c r="AE39" s="220" t="str">
        <f t="shared" si="7"/>
        <v/>
      </c>
      <c r="AF39" s="225" t="str">
        <f>IFERROR(VLOOKUP(_xlfn.CONCAT('Team Roster - Final'!$A39," : ",'Team Roster - Final'!$BM39),'Rate Calculations'!$C$4:$AB$1100,22,FALSE),"")</f>
        <v/>
      </c>
      <c r="AG39" s="225" t="str">
        <f>IFERROR(VLOOKUP(_xlfn.CONCAT('Team Roster - Final'!$A39," : ",'Team Roster - Final'!$BM39),'Rate Calculations'!$C$4:$AB$1100,23,FALSE),"")</f>
        <v/>
      </c>
      <c r="AH39" s="222" t="str">
        <f t="shared" si="8"/>
        <v/>
      </c>
      <c r="AI39" s="222" t="str">
        <f t="shared" si="9"/>
        <v/>
      </c>
      <c r="AJ39" s="223" t="str">
        <f>Table1[[#This Row],[Home Office
Net Fee %]]</f>
        <v/>
      </c>
      <c r="AK39" s="222" t="str">
        <f t="shared" si="10"/>
        <v/>
      </c>
      <c r="AL39" s="222" t="str">
        <f t="shared" si="11"/>
        <v/>
      </c>
      <c r="AM39" s="215" t="str">
        <f>IFERROR(IF(#REF!="Yes",$AK39,($AK39+$AD39*0.5)),"")</f>
        <v/>
      </c>
      <c r="AN39" s="215" t="str">
        <f>IFERROR(IF(#REF!="Yes",$AL39,($AL39+$AE39*0.5)),"")</f>
        <v/>
      </c>
      <c r="AO39" s="374" t="str">
        <f>IF(ISBLANK('Team Roster Proposed - FBR'!Q40),"",'Team Roster Proposed - FBR'!Q40)</f>
        <v/>
      </c>
      <c r="AP39" s="226" t="e">
        <f>IF(ISBLANK(#REF!),"",#REF!)</f>
        <v>#REF!</v>
      </c>
      <c r="AQ39" s="226" t="e">
        <f>IF(ISBLANK(#REF!),"",#REF!)</f>
        <v>#REF!</v>
      </c>
      <c r="AR39" s="226" t="e">
        <f>IF(ISBLANK(#REF!),"",#REF!)</f>
        <v>#REF!</v>
      </c>
      <c r="AS39" s="219" t="e">
        <f>IF(ISBLANK(#REF!),"",#REF!)</f>
        <v>#REF!</v>
      </c>
      <c r="AT39" s="219" t="e">
        <f>IF(ISBLANK(#REF!),"",#REF!)</f>
        <v>#REF!</v>
      </c>
      <c r="AU39" s="219" t="e">
        <f>IF(ISBLANK(#REF!),"",#REF!)</f>
        <v>#REF!</v>
      </c>
      <c r="AV39" s="219" t="e">
        <f>IF(ISBLANK(#REF!),"",#REF!)</f>
        <v>#REF!</v>
      </c>
      <c r="AW39" s="219" t="e">
        <f>IF(ISBLANK(#REF!),"",#REF!)</f>
        <v>#REF!</v>
      </c>
      <c r="AX39" s="219" t="e">
        <f>IF(ISBLANK(#REF!),"",#REF!)</f>
        <v>#REF!</v>
      </c>
      <c r="AY39" s="226" t="e">
        <f>IF(ISBLANK(#REF!),"",#REF!)</f>
        <v>#REF!</v>
      </c>
      <c r="AZ39" s="219" t="e">
        <f>IF(ISBLANK(#REF!),"",#REF!)</f>
        <v>#REF!</v>
      </c>
      <c r="BA39" s="219" t="e">
        <f>IF(ISBLANK(#REF!),"",#REF!)</f>
        <v>#REF!</v>
      </c>
      <c r="BB39" s="219" t="e">
        <f>IF(ISBLANK(#REF!),"",#REF!)</f>
        <v>#REF!</v>
      </c>
      <c r="BC39" s="219" t="e">
        <f>IF(ISBLANK(#REF!),"",#REF!)</f>
        <v>#REF!</v>
      </c>
      <c r="BD39" s="219" t="e">
        <f>IF(ISBLANK(#REF!),"",#REF!)</f>
        <v>#REF!</v>
      </c>
      <c r="BE39" s="219" t="e">
        <f>IF(ISBLANK(#REF!),"",#REF!)</f>
        <v>#REF!</v>
      </c>
      <c r="BF39" s="219" t="e">
        <f>IF(ISBLANK(#REF!),"",#REF!)</f>
        <v>#REF!</v>
      </c>
      <c r="BG39" s="219" t="e">
        <f>IF(ISBLANK(#REF!),"",#REF!)</f>
        <v>#REF!</v>
      </c>
      <c r="BH39" s="219" t="e">
        <f>IF(ISBLANK(#REF!),"",#REF!)</f>
        <v>#REF!</v>
      </c>
      <c r="BI39" s="219" t="e">
        <f>IF(ISBLANK(#REF!),"",#REF!)</f>
        <v>#REF!</v>
      </c>
      <c r="BJ39" s="219" t="e">
        <f>IF(ISBLANK(#REF!),"",#REF!)</f>
        <v>#REF!</v>
      </c>
      <c r="BK39" s="219" t="e">
        <f>IF(ISBLANK(#REF!),"",#REF!)</f>
        <v>#REF!</v>
      </c>
      <c r="BL39" s="219" t="e">
        <f>IF(ISBLANK(#REF!),"",#REF!)</f>
        <v>#REF!</v>
      </c>
      <c r="BM39" s="219" t="e">
        <f>IF(ISBLANK(#REF!),"",#REF!)</f>
        <v>#REF!</v>
      </c>
      <c r="BN39" s="219" t="e">
        <f>IF(ISBLANK(#REF!),"",#REF!)</f>
        <v>#REF!</v>
      </c>
      <c r="BO39" s="227" t="e">
        <f t="shared" si="12"/>
        <v>#REF!</v>
      </c>
      <c r="BP39" s="228" t="str">
        <f t="shared" si="16"/>
        <v/>
      </c>
      <c r="BQ39" s="229" t="str">
        <f t="shared" si="13"/>
        <v/>
      </c>
      <c r="BR39" s="228" t="e">
        <f t="shared" si="14"/>
        <v>#REF!</v>
      </c>
      <c r="BS39" s="230" t="e">
        <f t="shared" si="15"/>
        <v>#REF!</v>
      </c>
    </row>
    <row r="40" spans="1:71">
      <c r="A40" s="213" t="e">
        <f>IF(ISBLANK(#REF!),"",#REF!)</f>
        <v>#REF!</v>
      </c>
      <c r="B40" s="214" t="e">
        <f>IF(ISBLANK(#REF!),"",#REF!)</f>
        <v>#REF!</v>
      </c>
      <c r="C40" s="214" t="e">
        <f>IF(ISBLANK(#REF!),"",#REF!)</f>
        <v>#REF!</v>
      </c>
      <c r="D40" s="214" t="e">
        <f>IF(ISBLANK(#REF!),"",#REF!)</f>
        <v>#REF!</v>
      </c>
      <c r="E40" s="214" t="e">
        <f>IF(ISBLANK(#REF!),"",#REF!)</f>
        <v>#REF!</v>
      </c>
      <c r="F40" s="214" t="e">
        <f>IF(ISBLANK(#REF!),"",#REF!)</f>
        <v>#REF!</v>
      </c>
      <c r="G40" s="214" t="e">
        <f>IF(ISBLANK(#REF!),"",#REF!)</f>
        <v>#REF!</v>
      </c>
      <c r="H40" s="215" t="e">
        <f>IF(ISBLANK(#REF!),"",#REF!)</f>
        <v>#REF!</v>
      </c>
      <c r="I40" s="214" t="e">
        <f>IF(ISBLANK(#REF!),"",#REF!)</f>
        <v>#REF!</v>
      </c>
      <c r="J40" s="216" t="e">
        <f>IF(ISBLANK(#REF!),"",#REF!)</f>
        <v>#REF!</v>
      </c>
      <c r="K40" s="217" t="e">
        <f>IF(ISBLANK(#REF!),"",#REF!)</f>
        <v>#REF!</v>
      </c>
      <c r="L40" s="217" t="e">
        <f>IF(ISBLANK(#REF!),"",#REF!)</f>
        <v>#REF!</v>
      </c>
      <c r="M40" s="218" t="e">
        <f>IF(ISBLANK(#REF!),"",#REF!)</f>
        <v>#REF!</v>
      </c>
      <c r="N40" s="218" t="e">
        <f>IF(ISBLANK(#REF!),"",#REF!)</f>
        <v>#REF!</v>
      </c>
      <c r="O40" s="220" t="str">
        <f>IFERROR(VLOOKUP(_xlfn.CONCAT('Team Roster - Final'!$A40," : ",'Team Roster - Final'!$BM40),'Rate Calculations'!$C$4:$G$1100,5,FALSE),"")</f>
        <v/>
      </c>
      <c r="P40" s="225">
        <f>IF(ISBLANK('Rate Calculations'!$H42),"",'Rate Calculations'!$H42)</f>
        <v>1.7500000000000002E-2</v>
      </c>
      <c r="Q40" s="220" t="str">
        <f t="shared" si="0"/>
        <v/>
      </c>
      <c r="R40" s="221">
        <f>IF(ISBLANK('Rate Calculations'!$J42),"",'Rate Calculations'!$J42)</f>
        <v>3.5000000000000003E-2</v>
      </c>
      <c r="S40" s="220" t="str">
        <f t="shared" si="1"/>
        <v/>
      </c>
      <c r="T40" s="225" t="str">
        <f>IFERROR(VLOOKUP(_xlfn.CONCAT('Team Roster - Final'!$A40," : ",'Team Roster - Final'!$BM40),'Rate Calculations'!$C$4:$S$1100,10,FALSE),"")</f>
        <v/>
      </c>
      <c r="U40" s="225" t="str">
        <f>IFERROR(VLOOKUP(_xlfn.CONCAT('Team Roster - Final'!$A40," : ",'Team Roster - Final'!$BM40),'Rate Calculations'!$C$4:$S$1100,11,FALSE),"")</f>
        <v/>
      </c>
      <c r="V40" s="222" t="str">
        <f t="shared" si="2"/>
        <v/>
      </c>
      <c r="W40" s="222" t="str">
        <f t="shared" si="3"/>
        <v/>
      </c>
      <c r="X40" s="223" t="str">
        <f>IFERROR(VLOOKUP(_xlfn.CONCAT('Team Roster - Final'!$A40," : ",'Team Roster - Final'!$BM40),'Rate Calculations'!$C$4:$S$1100,14,FALSE),"")</f>
        <v/>
      </c>
      <c r="Y40" s="222" t="str">
        <f t="shared" si="4"/>
        <v/>
      </c>
      <c r="Z40" s="222" t="str">
        <f t="shared" si="5"/>
        <v/>
      </c>
      <c r="AA40" s="224" t="str">
        <f>IFERROR(IF(#REF!="Yes",$Y40, $Y40+$Q40*0.5),"")</f>
        <v/>
      </c>
      <c r="AB40" s="224" t="str">
        <f>IFERROR(IF(#REF!="Yes",$Z40, $Z40+$S40*0.5),"")</f>
        <v/>
      </c>
      <c r="AC40" s="220" t="str">
        <f>IFERROR(VLOOKUP(_xlfn.CONCAT('Team Roster - Final'!$A40," : ",'Team Roster - Final'!$BM40),'Rate Calculations'!$C$4:$U$1100,19,FALSE),"")</f>
        <v/>
      </c>
      <c r="AD40" s="220" t="str">
        <f t="shared" si="6"/>
        <v/>
      </c>
      <c r="AE40" s="220" t="str">
        <f t="shared" si="7"/>
        <v/>
      </c>
      <c r="AF40" s="225" t="str">
        <f>IFERROR(VLOOKUP(_xlfn.CONCAT('Team Roster - Final'!$A40," : ",'Team Roster - Final'!$BM40),'Rate Calculations'!$C$4:$AB$1100,22,FALSE),"")</f>
        <v/>
      </c>
      <c r="AG40" s="225" t="str">
        <f>IFERROR(VLOOKUP(_xlfn.CONCAT('Team Roster - Final'!$A40," : ",'Team Roster - Final'!$BM40),'Rate Calculations'!$C$4:$AB$1100,23,FALSE),"")</f>
        <v/>
      </c>
      <c r="AH40" s="222" t="str">
        <f t="shared" si="8"/>
        <v/>
      </c>
      <c r="AI40" s="222" t="str">
        <f t="shared" si="9"/>
        <v/>
      </c>
      <c r="AJ40" s="223" t="str">
        <f>Table1[[#This Row],[Home Office
Net Fee %]]</f>
        <v/>
      </c>
      <c r="AK40" s="222" t="str">
        <f t="shared" si="10"/>
        <v/>
      </c>
      <c r="AL40" s="222" t="str">
        <f t="shared" si="11"/>
        <v/>
      </c>
      <c r="AM40" s="215" t="str">
        <f>IFERROR(IF(#REF!="Yes",$AK40,($AK40+$AD40*0.5)),"")</f>
        <v/>
      </c>
      <c r="AN40" s="215" t="str">
        <f>IFERROR(IF(#REF!="Yes",$AL40,($AL40+$AE40*0.5)),"")</f>
        <v/>
      </c>
      <c r="AO40" s="374" t="str">
        <f>IF(ISBLANK('Team Roster Proposed - FBR'!Q41),"",'Team Roster Proposed - FBR'!Q41)</f>
        <v/>
      </c>
      <c r="AP40" s="226" t="e">
        <f>IF(ISBLANK(#REF!),"",#REF!)</f>
        <v>#REF!</v>
      </c>
      <c r="AQ40" s="226" t="e">
        <f>IF(ISBLANK(#REF!),"",#REF!)</f>
        <v>#REF!</v>
      </c>
      <c r="AR40" s="226" t="e">
        <f>IF(ISBLANK(#REF!),"",#REF!)</f>
        <v>#REF!</v>
      </c>
      <c r="AS40" s="219" t="e">
        <f>IF(ISBLANK(#REF!),"",#REF!)</f>
        <v>#REF!</v>
      </c>
      <c r="AT40" s="219" t="e">
        <f>IF(ISBLANK(#REF!),"",#REF!)</f>
        <v>#REF!</v>
      </c>
      <c r="AU40" s="219" t="e">
        <f>IF(ISBLANK(#REF!),"",#REF!)</f>
        <v>#REF!</v>
      </c>
      <c r="AV40" s="219" t="e">
        <f>IF(ISBLANK(#REF!),"",#REF!)</f>
        <v>#REF!</v>
      </c>
      <c r="AW40" s="219" t="e">
        <f>IF(ISBLANK(#REF!),"",#REF!)</f>
        <v>#REF!</v>
      </c>
      <c r="AX40" s="219" t="e">
        <f>IF(ISBLANK(#REF!),"",#REF!)</f>
        <v>#REF!</v>
      </c>
      <c r="AY40" s="226" t="e">
        <f>IF(ISBLANK(#REF!),"",#REF!)</f>
        <v>#REF!</v>
      </c>
      <c r="AZ40" s="219" t="e">
        <f>IF(ISBLANK(#REF!),"",#REF!)</f>
        <v>#REF!</v>
      </c>
      <c r="BA40" s="219" t="e">
        <f>IF(ISBLANK(#REF!),"",#REF!)</f>
        <v>#REF!</v>
      </c>
      <c r="BB40" s="219" t="e">
        <f>IF(ISBLANK(#REF!),"",#REF!)</f>
        <v>#REF!</v>
      </c>
      <c r="BC40" s="219" t="e">
        <f>IF(ISBLANK(#REF!),"",#REF!)</f>
        <v>#REF!</v>
      </c>
      <c r="BD40" s="219" t="e">
        <f>IF(ISBLANK(#REF!),"",#REF!)</f>
        <v>#REF!</v>
      </c>
      <c r="BE40" s="219" t="e">
        <f>IF(ISBLANK(#REF!),"",#REF!)</f>
        <v>#REF!</v>
      </c>
      <c r="BF40" s="219" t="e">
        <f>IF(ISBLANK(#REF!),"",#REF!)</f>
        <v>#REF!</v>
      </c>
      <c r="BG40" s="219" t="e">
        <f>IF(ISBLANK(#REF!),"",#REF!)</f>
        <v>#REF!</v>
      </c>
      <c r="BH40" s="219" t="e">
        <f>IF(ISBLANK(#REF!),"",#REF!)</f>
        <v>#REF!</v>
      </c>
      <c r="BI40" s="219" t="e">
        <f>IF(ISBLANK(#REF!),"",#REF!)</f>
        <v>#REF!</v>
      </c>
      <c r="BJ40" s="219" t="e">
        <f>IF(ISBLANK(#REF!),"",#REF!)</f>
        <v>#REF!</v>
      </c>
      <c r="BK40" s="219" t="e">
        <f>IF(ISBLANK(#REF!),"",#REF!)</f>
        <v>#REF!</v>
      </c>
      <c r="BL40" s="219" t="e">
        <f>IF(ISBLANK(#REF!),"",#REF!)</f>
        <v>#REF!</v>
      </c>
      <c r="BM40" s="219" t="e">
        <f>IF(ISBLANK(#REF!),"",#REF!)</f>
        <v>#REF!</v>
      </c>
      <c r="BN40" s="219" t="e">
        <f>IF(ISBLANK(#REF!),"",#REF!)</f>
        <v>#REF!</v>
      </c>
      <c r="BO40" s="227" t="e">
        <f t="shared" si="12"/>
        <v>#REF!</v>
      </c>
      <c r="BP40" s="228" t="str">
        <f t="shared" si="16"/>
        <v/>
      </c>
      <c r="BQ40" s="229" t="str">
        <f t="shared" si="13"/>
        <v/>
      </c>
      <c r="BR40" s="228" t="e">
        <f t="shared" si="14"/>
        <v>#REF!</v>
      </c>
      <c r="BS40" s="230" t="e">
        <f t="shared" si="15"/>
        <v>#REF!</v>
      </c>
    </row>
    <row r="41" spans="1:71">
      <c r="A41" s="213" t="e">
        <f>IF(ISBLANK(#REF!),"",#REF!)</f>
        <v>#REF!</v>
      </c>
      <c r="B41" s="214" t="e">
        <f>IF(ISBLANK(#REF!),"",#REF!)</f>
        <v>#REF!</v>
      </c>
      <c r="C41" s="214" t="e">
        <f>IF(ISBLANK(#REF!),"",#REF!)</f>
        <v>#REF!</v>
      </c>
      <c r="D41" s="214" t="e">
        <f>IF(ISBLANK(#REF!),"",#REF!)</f>
        <v>#REF!</v>
      </c>
      <c r="E41" s="214" t="e">
        <f>IF(ISBLANK(#REF!),"",#REF!)</f>
        <v>#REF!</v>
      </c>
      <c r="F41" s="214" t="e">
        <f>IF(ISBLANK(#REF!),"",#REF!)</f>
        <v>#REF!</v>
      </c>
      <c r="G41" s="214" t="e">
        <f>IF(ISBLANK(#REF!),"",#REF!)</f>
        <v>#REF!</v>
      </c>
      <c r="H41" s="215" t="e">
        <f>IF(ISBLANK(#REF!),"",#REF!)</f>
        <v>#REF!</v>
      </c>
      <c r="I41" s="214" t="e">
        <f>IF(ISBLANK(#REF!),"",#REF!)</f>
        <v>#REF!</v>
      </c>
      <c r="J41" s="216" t="e">
        <f>IF(ISBLANK(#REF!),"",#REF!)</f>
        <v>#REF!</v>
      </c>
      <c r="K41" s="217" t="e">
        <f>IF(ISBLANK(#REF!),"",#REF!)</f>
        <v>#REF!</v>
      </c>
      <c r="L41" s="217" t="e">
        <f>IF(ISBLANK(#REF!),"",#REF!)</f>
        <v>#REF!</v>
      </c>
      <c r="M41" s="218" t="e">
        <f>IF(ISBLANK(#REF!),"",#REF!)</f>
        <v>#REF!</v>
      </c>
      <c r="N41" s="218" t="e">
        <f>IF(ISBLANK(#REF!),"",#REF!)</f>
        <v>#REF!</v>
      </c>
      <c r="O41" s="220" t="str">
        <f>IFERROR(VLOOKUP(_xlfn.CONCAT('Team Roster - Final'!$A41," : ",'Team Roster - Final'!$BM41),'Rate Calculations'!$C$4:$G$1100,5,FALSE),"")</f>
        <v/>
      </c>
      <c r="P41" s="225">
        <f>IF(ISBLANK('Rate Calculations'!$H43),"",'Rate Calculations'!$H43)</f>
        <v>1.7500000000000002E-2</v>
      </c>
      <c r="Q41" s="220" t="str">
        <f t="shared" si="0"/>
        <v/>
      </c>
      <c r="R41" s="221">
        <f>IF(ISBLANK('Rate Calculations'!$J43),"",'Rate Calculations'!$J43)</f>
        <v>3.5000000000000003E-2</v>
      </c>
      <c r="S41" s="220" t="str">
        <f t="shared" si="1"/>
        <v/>
      </c>
      <c r="T41" s="225" t="str">
        <f>IFERROR(VLOOKUP(_xlfn.CONCAT('Team Roster - Final'!$A41," : ",'Team Roster - Final'!$BM41),'Rate Calculations'!$C$4:$S$1100,10,FALSE),"")</f>
        <v/>
      </c>
      <c r="U41" s="225" t="str">
        <f>IFERROR(VLOOKUP(_xlfn.CONCAT('Team Roster - Final'!$A41," : ",'Team Roster - Final'!$BM41),'Rate Calculations'!$C$4:$S$1100,11,FALSE),"")</f>
        <v/>
      </c>
      <c r="V41" s="222" t="str">
        <f t="shared" si="2"/>
        <v/>
      </c>
      <c r="W41" s="222" t="str">
        <f t="shared" si="3"/>
        <v/>
      </c>
      <c r="X41" s="223" t="str">
        <f>IFERROR(VLOOKUP(_xlfn.CONCAT('Team Roster - Final'!$A41," : ",'Team Roster - Final'!$BM41),'Rate Calculations'!$C$4:$S$1100,14,FALSE),"")</f>
        <v/>
      </c>
      <c r="Y41" s="222" t="str">
        <f t="shared" si="4"/>
        <v/>
      </c>
      <c r="Z41" s="222" t="str">
        <f t="shared" si="5"/>
        <v/>
      </c>
      <c r="AA41" s="224" t="str">
        <f>IFERROR(IF(#REF!="Yes",$Y41, $Y41+$Q41*0.5),"")</f>
        <v/>
      </c>
      <c r="AB41" s="224" t="str">
        <f>IFERROR(IF(#REF!="Yes",$Z41, $Z41+$S41*0.5),"")</f>
        <v/>
      </c>
      <c r="AC41" s="220" t="str">
        <f>IFERROR(VLOOKUP(_xlfn.CONCAT('Team Roster - Final'!$A41," : ",'Team Roster - Final'!$BM41),'Rate Calculations'!$C$4:$U$1100,19,FALSE),"")</f>
        <v/>
      </c>
      <c r="AD41" s="220" t="str">
        <f t="shared" si="6"/>
        <v/>
      </c>
      <c r="AE41" s="220" t="str">
        <f t="shared" si="7"/>
        <v/>
      </c>
      <c r="AF41" s="225" t="str">
        <f>IFERROR(VLOOKUP(_xlfn.CONCAT('Team Roster - Final'!$A41," : ",'Team Roster - Final'!$BM41),'Rate Calculations'!$C$4:$AB$1100,22,FALSE),"")</f>
        <v/>
      </c>
      <c r="AG41" s="225" t="str">
        <f>IFERROR(VLOOKUP(_xlfn.CONCAT('Team Roster - Final'!$A41," : ",'Team Roster - Final'!$BM41),'Rate Calculations'!$C$4:$AB$1100,23,FALSE),"")</f>
        <v/>
      </c>
      <c r="AH41" s="222" t="str">
        <f t="shared" si="8"/>
        <v/>
      </c>
      <c r="AI41" s="222" t="str">
        <f t="shared" si="9"/>
        <v/>
      </c>
      <c r="AJ41" s="223" t="str">
        <f>Table1[[#This Row],[Home Office
Net Fee %]]</f>
        <v/>
      </c>
      <c r="AK41" s="222" t="str">
        <f t="shared" si="10"/>
        <v/>
      </c>
      <c r="AL41" s="222" t="str">
        <f t="shared" si="11"/>
        <v/>
      </c>
      <c r="AM41" s="215" t="str">
        <f>IFERROR(IF(#REF!="Yes",$AK41,($AK41+$AD41*0.5)),"")</f>
        <v/>
      </c>
      <c r="AN41" s="215" t="str">
        <f>IFERROR(IF(#REF!="Yes",$AL41,($AL41+$AE41*0.5)),"")</f>
        <v/>
      </c>
      <c r="AO41" s="374" t="str">
        <f>IF(ISBLANK('Team Roster Proposed - FBR'!Q42),"",'Team Roster Proposed - FBR'!Q42)</f>
        <v/>
      </c>
      <c r="AP41" s="226" t="e">
        <f>IF(ISBLANK(#REF!),"",#REF!)</f>
        <v>#REF!</v>
      </c>
      <c r="AQ41" s="226" t="e">
        <f>IF(ISBLANK(#REF!),"",#REF!)</f>
        <v>#REF!</v>
      </c>
      <c r="AR41" s="226" t="e">
        <f>IF(ISBLANK(#REF!),"",#REF!)</f>
        <v>#REF!</v>
      </c>
      <c r="AS41" s="219" t="e">
        <f>IF(ISBLANK(#REF!),"",#REF!)</f>
        <v>#REF!</v>
      </c>
      <c r="AT41" s="219" t="e">
        <f>IF(ISBLANK(#REF!),"",#REF!)</f>
        <v>#REF!</v>
      </c>
      <c r="AU41" s="219" t="e">
        <f>IF(ISBLANK(#REF!),"",#REF!)</f>
        <v>#REF!</v>
      </c>
      <c r="AV41" s="219" t="e">
        <f>IF(ISBLANK(#REF!),"",#REF!)</f>
        <v>#REF!</v>
      </c>
      <c r="AW41" s="219" t="e">
        <f>IF(ISBLANK(#REF!),"",#REF!)</f>
        <v>#REF!</v>
      </c>
      <c r="AX41" s="219" t="e">
        <f>IF(ISBLANK(#REF!),"",#REF!)</f>
        <v>#REF!</v>
      </c>
      <c r="AY41" s="226" t="e">
        <f>IF(ISBLANK(#REF!),"",#REF!)</f>
        <v>#REF!</v>
      </c>
      <c r="AZ41" s="219" t="e">
        <f>IF(ISBLANK(#REF!),"",#REF!)</f>
        <v>#REF!</v>
      </c>
      <c r="BA41" s="219" t="e">
        <f>IF(ISBLANK(#REF!),"",#REF!)</f>
        <v>#REF!</v>
      </c>
      <c r="BB41" s="219" t="e">
        <f>IF(ISBLANK(#REF!),"",#REF!)</f>
        <v>#REF!</v>
      </c>
      <c r="BC41" s="219" t="e">
        <f>IF(ISBLANK(#REF!),"",#REF!)</f>
        <v>#REF!</v>
      </c>
      <c r="BD41" s="219" t="e">
        <f>IF(ISBLANK(#REF!),"",#REF!)</f>
        <v>#REF!</v>
      </c>
      <c r="BE41" s="219" t="e">
        <f>IF(ISBLANK(#REF!),"",#REF!)</f>
        <v>#REF!</v>
      </c>
      <c r="BF41" s="219" t="e">
        <f>IF(ISBLANK(#REF!),"",#REF!)</f>
        <v>#REF!</v>
      </c>
      <c r="BG41" s="219" t="e">
        <f>IF(ISBLANK(#REF!),"",#REF!)</f>
        <v>#REF!</v>
      </c>
      <c r="BH41" s="219" t="e">
        <f>IF(ISBLANK(#REF!),"",#REF!)</f>
        <v>#REF!</v>
      </c>
      <c r="BI41" s="219" t="e">
        <f>IF(ISBLANK(#REF!),"",#REF!)</f>
        <v>#REF!</v>
      </c>
      <c r="BJ41" s="219" t="e">
        <f>IF(ISBLANK(#REF!),"",#REF!)</f>
        <v>#REF!</v>
      </c>
      <c r="BK41" s="219" t="e">
        <f>IF(ISBLANK(#REF!),"",#REF!)</f>
        <v>#REF!</v>
      </c>
      <c r="BL41" s="219" t="e">
        <f>IF(ISBLANK(#REF!),"",#REF!)</f>
        <v>#REF!</v>
      </c>
      <c r="BM41" s="219" t="e">
        <f>IF(ISBLANK(#REF!),"",#REF!)</f>
        <v>#REF!</v>
      </c>
      <c r="BN41" s="219" t="e">
        <f>IF(ISBLANK(#REF!),"",#REF!)</f>
        <v>#REF!</v>
      </c>
      <c r="BO41" s="227" t="e">
        <f t="shared" si="12"/>
        <v>#REF!</v>
      </c>
      <c r="BP41" s="228" t="str">
        <f t="shared" si="16"/>
        <v/>
      </c>
      <c r="BQ41" s="229" t="str">
        <f t="shared" si="13"/>
        <v/>
      </c>
      <c r="BR41" s="228" t="e">
        <f t="shared" si="14"/>
        <v>#REF!</v>
      </c>
      <c r="BS41" s="230" t="e">
        <f t="shared" si="15"/>
        <v>#REF!</v>
      </c>
    </row>
    <row r="42" spans="1:71">
      <c r="A42" s="213" t="e">
        <f>IF(ISBLANK(#REF!),"",#REF!)</f>
        <v>#REF!</v>
      </c>
      <c r="B42" s="214" t="e">
        <f>IF(ISBLANK(#REF!),"",#REF!)</f>
        <v>#REF!</v>
      </c>
      <c r="C42" s="214" t="e">
        <f>IF(ISBLANK(#REF!),"",#REF!)</f>
        <v>#REF!</v>
      </c>
      <c r="D42" s="214" t="e">
        <f>IF(ISBLANK(#REF!),"",#REF!)</f>
        <v>#REF!</v>
      </c>
      <c r="E42" s="214" t="e">
        <f>IF(ISBLANK(#REF!),"",#REF!)</f>
        <v>#REF!</v>
      </c>
      <c r="F42" s="214" t="e">
        <f>IF(ISBLANK(#REF!),"",#REF!)</f>
        <v>#REF!</v>
      </c>
      <c r="G42" s="214" t="e">
        <f>IF(ISBLANK(#REF!),"",#REF!)</f>
        <v>#REF!</v>
      </c>
      <c r="H42" s="215" t="e">
        <f>IF(ISBLANK(#REF!),"",#REF!)</f>
        <v>#REF!</v>
      </c>
      <c r="I42" s="214" t="e">
        <f>IF(ISBLANK(#REF!),"",#REF!)</f>
        <v>#REF!</v>
      </c>
      <c r="J42" s="216" t="e">
        <f>IF(ISBLANK(#REF!),"",#REF!)</f>
        <v>#REF!</v>
      </c>
      <c r="K42" s="217" t="e">
        <f>IF(ISBLANK(#REF!),"",#REF!)</f>
        <v>#REF!</v>
      </c>
      <c r="L42" s="217" t="e">
        <f>IF(ISBLANK(#REF!),"",#REF!)</f>
        <v>#REF!</v>
      </c>
      <c r="M42" s="218" t="e">
        <f>IF(ISBLANK(#REF!),"",#REF!)</f>
        <v>#REF!</v>
      </c>
      <c r="N42" s="218" t="e">
        <f>IF(ISBLANK(#REF!),"",#REF!)</f>
        <v>#REF!</v>
      </c>
      <c r="O42" s="220" t="str">
        <f>IFERROR(VLOOKUP(_xlfn.CONCAT('Team Roster - Final'!$A42," : ",'Team Roster - Final'!$BM42),'Rate Calculations'!$C$4:$G$1100,5,FALSE),"")</f>
        <v/>
      </c>
      <c r="P42" s="225">
        <f>IF(ISBLANK('Rate Calculations'!$H44),"",'Rate Calculations'!$H44)</f>
        <v>1.7500000000000002E-2</v>
      </c>
      <c r="Q42" s="220" t="str">
        <f t="shared" si="0"/>
        <v/>
      </c>
      <c r="R42" s="221">
        <f>IF(ISBLANK('Rate Calculations'!$J44),"",'Rate Calculations'!$J44)</f>
        <v>3.5000000000000003E-2</v>
      </c>
      <c r="S42" s="220" t="str">
        <f t="shared" si="1"/>
        <v/>
      </c>
      <c r="T42" s="225" t="str">
        <f>IFERROR(VLOOKUP(_xlfn.CONCAT('Team Roster - Final'!$A42," : ",'Team Roster - Final'!$BM42),'Rate Calculations'!$C$4:$S$1100,10,FALSE),"")</f>
        <v/>
      </c>
      <c r="U42" s="225" t="str">
        <f>IFERROR(VLOOKUP(_xlfn.CONCAT('Team Roster - Final'!$A42," : ",'Team Roster - Final'!$BM42),'Rate Calculations'!$C$4:$S$1100,11,FALSE),"")</f>
        <v/>
      </c>
      <c r="V42" s="222" t="str">
        <f t="shared" si="2"/>
        <v/>
      </c>
      <c r="W42" s="222" t="str">
        <f t="shared" si="3"/>
        <v/>
      </c>
      <c r="X42" s="223" t="str">
        <f>IFERROR(VLOOKUP(_xlfn.CONCAT('Team Roster - Final'!$A42," : ",'Team Roster - Final'!$BM42),'Rate Calculations'!$C$4:$S$1100,14,FALSE),"")</f>
        <v/>
      </c>
      <c r="Y42" s="222" t="str">
        <f t="shared" si="4"/>
        <v/>
      </c>
      <c r="Z42" s="222" t="str">
        <f t="shared" si="5"/>
        <v/>
      </c>
      <c r="AA42" s="224" t="str">
        <f>IFERROR(IF(#REF!="Yes",$Y42, $Y42+$Q42*0.5),"")</f>
        <v/>
      </c>
      <c r="AB42" s="224" t="str">
        <f>IFERROR(IF(#REF!="Yes",$Z42, $Z42+$S42*0.5),"")</f>
        <v/>
      </c>
      <c r="AC42" s="220" t="str">
        <f>IFERROR(VLOOKUP(_xlfn.CONCAT('Team Roster - Final'!$A42," : ",'Team Roster - Final'!$BM42),'Rate Calculations'!$C$4:$U$1100,19,FALSE),"")</f>
        <v/>
      </c>
      <c r="AD42" s="220" t="str">
        <f t="shared" si="6"/>
        <v/>
      </c>
      <c r="AE42" s="220" t="str">
        <f t="shared" si="7"/>
        <v/>
      </c>
      <c r="AF42" s="225" t="str">
        <f>IFERROR(VLOOKUP(_xlfn.CONCAT('Team Roster - Final'!$A42," : ",'Team Roster - Final'!$BM42),'Rate Calculations'!$C$4:$AB$1100,22,FALSE),"")</f>
        <v/>
      </c>
      <c r="AG42" s="225" t="str">
        <f>IFERROR(VLOOKUP(_xlfn.CONCAT('Team Roster - Final'!$A42," : ",'Team Roster - Final'!$BM42),'Rate Calculations'!$C$4:$AB$1100,23,FALSE),"")</f>
        <v/>
      </c>
      <c r="AH42" s="222" t="str">
        <f t="shared" si="8"/>
        <v/>
      </c>
      <c r="AI42" s="222" t="str">
        <f t="shared" si="9"/>
        <v/>
      </c>
      <c r="AJ42" s="223" t="str">
        <f>Table1[[#This Row],[Home Office
Net Fee %]]</f>
        <v/>
      </c>
      <c r="AK42" s="222" t="str">
        <f t="shared" si="10"/>
        <v/>
      </c>
      <c r="AL42" s="222" t="str">
        <f t="shared" si="11"/>
        <v/>
      </c>
      <c r="AM42" s="215" t="str">
        <f>IFERROR(IF(#REF!="Yes",$AK42,($AK42+$AD42*0.5)),"")</f>
        <v/>
      </c>
      <c r="AN42" s="215" t="str">
        <f>IFERROR(IF(#REF!="Yes",$AL42,($AL42+$AE42*0.5)),"")</f>
        <v/>
      </c>
      <c r="AO42" s="374" t="str">
        <f>IF(ISBLANK('Team Roster Proposed - FBR'!Q43),"",'Team Roster Proposed - FBR'!Q43)</f>
        <v/>
      </c>
      <c r="AP42" s="226" t="e">
        <f>IF(ISBLANK(#REF!),"",#REF!)</f>
        <v>#REF!</v>
      </c>
      <c r="AQ42" s="226" t="e">
        <f>IF(ISBLANK(#REF!),"",#REF!)</f>
        <v>#REF!</v>
      </c>
      <c r="AR42" s="226" t="e">
        <f>IF(ISBLANK(#REF!),"",#REF!)</f>
        <v>#REF!</v>
      </c>
      <c r="AS42" s="219" t="e">
        <f>IF(ISBLANK(#REF!),"",#REF!)</f>
        <v>#REF!</v>
      </c>
      <c r="AT42" s="219" t="e">
        <f>IF(ISBLANK(#REF!),"",#REF!)</f>
        <v>#REF!</v>
      </c>
      <c r="AU42" s="219" t="e">
        <f>IF(ISBLANK(#REF!),"",#REF!)</f>
        <v>#REF!</v>
      </c>
      <c r="AV42" s="219" t="e">
        <f>IF(ISBLANK(#REF!),"",#REF!)</f>
        <v>#REF!</v>
      </c>
      <c r="AW42" s="219" t="e">
        <f>IF(ISBLANK(#REF!),"",#REF!)</f>
        <v>#REF!</v>
      </c>
      <c r="AX42" s="219" t="e">
        <f>IF(ISBLANK(#REF!),"",#REF!)</f>
        <v>#REF!</v>
      </c>
      <c r="AY42" s="226" t="e">
        <f>IF(ISBLANK(#REF!),"",#REF!)</f>
        <v>#REF!</v>
      </c>
      <c r="AZ42" s="219" t="e">
        <f>IF(ISBLANK(#REF!),"",#REF!)</f>
        <v>#REF!</v>
      </c>
      <c r="BA42" s="219" t="e">
        <f>IF(ISBLANK(#REF!),"",#REF!)</f>
        <v>#REF!</v>
      </c>
      <c r="BB42" s="219" t="e">
        <f>IF(ISBLANK(#REF!),"",#REF!)</f>
        <v>#REF!</v>
      </c>
      <c r="BC42" s="219" t="e">
        <f>IF(ISBLANK(#REF!),"",#REF!)</f>
        <v>#REF!</v>
      </c>
      <c r="BD42" s="219" t="e">
        <f>IF(ISBLANK(#REF!),"",#REF!)</f>
        <v>#REF!</v>
      </c>
      <c r="BE42" s="219" t="e">
        <f>IF(ISBLANK(#REF!),"",#REF!)</f>
        <v>#REF!</v>
      </c>
      <c r="BF42" s="219" t="e">
        <f>IF(ISBLANK(#REF!),"",#REF!)</f>
        <v>#REF!</v>
      </c>
      <c r="BG42" s="219" t="e">
        <f>IF(ISBLANK(#REF!),"",#REF!)</f>
        <v>#REF!</v>
      </c>
      <c r="BH42" s="219" t="e">
        <f>IF(ISBLANK(#REF!),"",#REF!)</f>
        <v>#REF!</v>
      </c>
      <c r="BI42" s="219" t="e">
        <f>IF(ISBLANK(#REF!),"",#REF!)</f>
        <v>#REF!</v>
      </c>
      <c r="BJ42" s="219" t="e">
        <f>IF(ISBLANK(#REF!),"",#REF!)</f>
        <v>#REF!</v>
      </c>
      <c r="BK42" s="219" t="e">
        <f>IF(ISBLANK(#REF!),"",#REF!)</f>
        <v>#REF!</v>
      </c>
      <c r="BL42" s="219" t="e">
        <f>IF(ISBLANK(#REF!),"",#REF!)</f>
        <v>#REF!</v>
      </c>
      <c r="BM42" s="219" t="e">
        <f>IF(ISBLANK(#REF!),"",#REF!)</f>
        <v>#REF!</v>
      </c>
      <c r="BN42" s="219" t="e">
        <f>IF(ISBLANK(#REF!),"",#REF!)</f>
        <v>#REF!</v>
      </c>
      <c r="BO42" s="227" t="e">
        <f t="shared" si="12"/>
        <v>#REF!</v>
      </c>
      <c r="BP42" s="228" t="str">
        <f t="shared" si="16"/>
        <v/>
      </c>
      <c r="BQ42" s="229" t="str">
        <f t="shared" si="13"/>
        <v/>
      </c>
      <c r="BR42" s="228" t="e">
        <f t="shared" si="14"/>
        <v>#REF!</v>
      </c>
      <c r="BS42" s="230" t="e">
        <f t="shared" si="15"/>
        <v>#REF!</v>
      </c>
    </row>
    <row r="43" spans="1:71">
      <c r="A43" s="213" t="e">
        <f>IF(ISBLANK(#REF!),"",#REF!)</f>
        <v>#REF!</v>
      </c>
      <c r="B43" s="214" t="e">
        <f>IF(ISBLANK(#REF!),"",#REF!)</f>
        <v>#REF!</v>
      </c>
      <c r="C43" s="214" t="e">
        <f>IF(ISBLANK(#REF!),"",#REF!)</f>
        <v>#REF!</v>
      </c>
      <c r="D43" s="214" t="e">
        <f>IF(ISBLANK(#REF!),"",#REF!)</f>
        <v>#REF!</v>
      </c>
      <c r="E43" s="214" t="e">
        <f>IF(ISBLANK(#REF!),"",#REF!)</f>
        <v>#REF!</v>
      </c>
      <c r="F43" s="214" t="e">
        <f>IF(ISBLANK(#REF!),"",#REF!)</f>
        <v>#REF!</v>
      </c>
      <c r="G43" s="214" t="e">
        <f>IF(ISBLANK(#REF!),"",#REF!)</f>
        <v>#REF!</v>
      </c>
      <c r="H43" s="215" t="e">
        <f>IF(ISBLANK(#REF!),"",#REF!)</f>
        <v>#REF!</v>
      </c>
      <c r="I43" s="214" t="e">
        <f>IF(ISBLANK(#REF!),"",#REF!)</f>
        <v>#REF!</v>
      </c>
      <c r="J43" s="216" t="e">
        <f>IF(ISBLANK(#REF!),"",#REF!)</f>
        <v>#REF!</v>
      </c>
      <c r="K43" s="217" t="e">
        <f>IF(ISBLANK(#REF!),"",#REF!)</f>
        <v>#REF!</v>
      </c>
      <c r="L43" s="217" t="e">
        <f>IF(ISBLANK(#REF!),"",#REF!)</f>
        <v>#REF!</v>
      </c>
      <c r="M43" s="218" t="e">
        <f>IF(ISBLANK(#REF!),"",#REF!)</f>
        <v>#REF!</v>
      </c>
      <c r="N43" s="218" t="e">
        <f>IF(ISBLANK(#REF!),"",#REF!)</f>
        <v>#REF!</v>
      </c>
      <c r="O43" s="220" t="str">
        <f>IFERROR(VLOOKUP(_xlfn.CONCAT('Team Roster - Final'!$A43," : ",'Team Roster - Final'!$BM43),'Rate Calculations'!$C$4:$G$1100,5,FALSE),"")</f>
        <v/>
      </c>
      <c r="P43" s="225">
        <f>IF(ISBLANK('Rate Calculations'!$H45),"",'Rate Calculations'!$H45)</f>
        <v>1.7500000000000002E-2</v>
      </c>
      <c r="Q43" s="220" t="str">
        <f t="shared" si="0"/>
        <v/>
      </c>
      <c r="R43" s="221">
        <f>IF(ISBLANK('Rate Calculations'!$J45),"",'Rate Calculations'!$J45)</f>
        <v>3.5000000000000003E-2</v>
      </c>
      <c r="S43" s="220" t="str">
        <f t="shared" si="1"/>
        <v/>
      </c>
      <c r="T43" s="225" t="str">
        <f>IFERROR(VLOOKUP(_xlfn.CONCAT('Team Roster - Final'!$A43," : ",'Team Roster - Final'!$BM43),'Rate Calculations'!$C$4:$S$1100,10,FALSE),"")</f>
        <v/>
      </c>
      <c r="U43" s="225" t="str">
        <f>IFERROR(VLOOKUP(_xlfn.CONCAT('Team Roster - Final'!$A43," : ",'Team Roster - Final'!$BM43),'Rate Calculations'!$C$4:$S$1100,11,FALSE),"")</f>
        <v/>
      </c>
      <c r="V43" s="222" t="str">
        <f t="shared" si="2"/>
        <v/>
      </c>
      <c r="W43" s="222" t="str">
        <f t="shared" si="3"/>
        <v/>
      </c>
      <c r="X43" s="223" t="str">
        <f>IFERROR(VLOOKUP(_xlfn.CONCAT('Team Roster - Final'!$A43," : ",'Team Roster - Final'!$BM43),'Rate Calculations'!$C$4:$S$1100,14,FALSE),"")</f>
        <v/>
      </c>
      <c r="Y43" s="222" t="str">
        <f t="shared" si="4"/>
        <v/>
      </c>
      <c r="Z43" s="222" t="str">
        <f t="shared" si="5"/>
        <v/>
      </c>
      <c r="AA43" s="224" t="str">
        <f>IFERROR(IF(#REF!="Yes",$Y43, $Y43+$Q43*0.5),"")</f>
        <v/>
      </c>
      <c r="AB43" s="224" t="str">
        <f>IFERROR(IF(#REF!="Yes",$Z43, $Z43+$S43*0.5),"")</f>
        <v/>
      </c>
      <c r="AC43" s="220" t="str">
        <f>IFERROR(VLOOKUP(_xlfn.CONCAT('Team Roster - Final'!$A43," : ",'Team Roster - Final'!$BM43),'Rate Calculations'!$C$4:$U$1100,19,FALSE),"")</f>
        <v/>
      </c>
      <c r="AD43" s="220" t="str">
        <f t="shared" si="6"/>
        <v/>
      </c>
      <c r="AE43" s="220" t="str">
        <f t="shared" si="7"/>
        <v/>
      </c>
      <c r="AF43" s="225" t="str">
        <f>IFERROR(VLOOKUP(_xlfn.CONCAT('Team Roster - Final'!$A43," : ",'Team Roster - Final'!$BM43),'Rate Calculations'!$C$4:$AB$1100,22,FALSE),"")</f>
        <v/>
      </c>
      <c r="AG43" s="225" t="str">
        <f>IFERROR(VLOOKUP(_xlfn.CONCAT('Team Roster - Final'!$A43," : ",'Team Roster - Final'!$BM43),'Rate Calculations'!$C$4:$AB$1100,23,FALSE),"")</f>
        <v/>
      </c>
      <c r="AH43" s="222" t="str">
        <f t="shared" si="8"/>
        <v/>
      </c>
      <c r="AI43" s="222" t="str">
        <f t="shared" si="9"/>
        <v/>
      </c>
      <c r="AJ43" s="223" t="str">
        <f>Table1[[#This Row],[Home Office
Net Fee %]]</f>
        <v/>
      </c>
      <c r="AK43" s="222" t="str">
        <f t="shared" si="10"/>
        <v/>
      </c>
      <c r="AL43" s="222" t="str">
        <f t="shared" si="11"/>
        <v/>
      </c>
      <c r="AM43" s="215" t="str">
        <f>IFERROR(IF(#REF!="Yes",$AK43,($AK43+$AD43*0.5)),"")</f>
        <v/>
      </c>
      <c r="AN43" s="215" t="str">
        <f>IFERROR(IF(#REF!="Yes",$AL43,($AL43+$AE43*0.5)),"")</f>
        <v/>
      </c>
      <c r="AO43" s="374" t="str">
        <f>IF(ISBLANK('Team Roster Proposed - FBR'!Q44),"",'Team Roster Proposed - FBR'!Q44)</f>
        <v/>
      </c>
      <c r="AP43" s="226" t="e">
        <f>IF(ISBLANK(#REF!),"",#REF!)</f>
        <v>#REF!</v>
      </c>
      <c r="AQ43" s="226" t="e">
        <f>IF(ISBLANK(#REF!),"",#REF!)</f>
        <v>#REF!</v>
      </c>
      <c r="AR43" s="226" t="e">
        <f>IF(ISBLANK(#REF!),"",#REF!)</f>
        <v>#REF!</v>
      </c>
      <c r="AS43" s="219" t="e">
        <f>IF(ISBLANK(#REF!),"",#REF!)</f>
        <v>#REF!</v>
      </c>
      <c r="AT43" s="219" t="e">
        <f>IF(ISBLANK(#REF!),"",#REF!)</f>
        <v>#REF!</v>
      </c>
      <c r="AU43" s="219" t="e">
        <f>IF(ISBLANK(#REF!),"",#REF!)</f>
        <v>#REF!</v>
      </c>
      <c r="AV43" s="219" t="e">
        <f>IF(ISBLANK(#REF!),"",#REF!)</f>
        <v>#REF!</v>
      </c>
      <c r="AW43" s="219" t="e">
        <f>IF(ISBLANK(#REF!),"",#REF!)</f>
        <v>#REF!</v>
      </c>
      <c r="AX43" s="219" t="e">
        <f>IF(ISBLANK(#REF!),"",#REF!)</f>
        <v>#REF!</v>
      </c>
      <c r="AY43" s="226" t="e">
        <f>IF(ISBLANK(#REF!),"",#REF!)</f>
        <v>#REF!</v>
      </c>
      <c r="AZ43" s="219" t="e">
        <f>IF(ISBLANK(#REF!),"",#REF!)</f>
        <v>#REF!</v>
      </c>
      <c r="BA43" s="219" t="e">
        <f>IF(ISBLANK(#REF!),"",#REF!)</f>
        <v>#REF!</v>
      </c>
      <c r="BB43" s="219" t="e">
        <f>IF(ISBLANK(#REF!),"",#REF!)</f>
        <v>#REF!</v>
      </c>
      <c r="BC43" s="219" t="e">
        <f>IF(ISBLANK(#REF!),"",#REF!)</f>
        <v>#REF!</v>
      </c>
      <c r="BD43" s="219" t="e">
        <f>IF(ISBLANK(#REF!),"",#REF!)</f>
        <v>#REF!</v>
      </c>
      <c r="BE43" s="219" t="e">
        <f>IF(ISBLANK(#REF!),"",#REF!)</f>
        <v>#REF!</v>
      </c>
      <c r="BF43" s="219" t="e">
        <f>IF(ISBLANK(#REF!),"",#REF!)</f>
        <v>#REF!</v>
      </c>
      <c r="BG43" s="219" t="e">
        <f>IF(ISBLANK(#REF!),"",#REF!)</f>
        <v>#REF!</v>
      </c>
      <c r="BH43" s="219" t="e">
        <f>IF(ISBLANK(#REF!),"",#REF!)</f>
        <v>#REF!</v>
      </c>
      <c r="BI43" s="219" t="e">
        <f>IF(ISBLANK(#REF!),"",#REF!)</f>
        <v>#REF!</v>
      </c>
      <c r="BJ43" s="219" t="e">
        <f>IF(ISBLANK(#REF!),"",#REF!)</f>
        <v>#REF!</v>
      </c>
      <c r="BK43" s="219" t="e">
        <f>IF(ISBLANK(#REF!),"",#REF!)</f>
        <v>#REF!</v>
      </c>
      <c r="BL43" s="219" t="e">
        <f>IF(ISBLANK(#REF!),"",#REF!)</f>
        <v>#REF!</v>
      </c>
      <c r="BM43" s="219" t="e">
        <f>IF(ISBLANK(#REF!),"",#REF!)</f>
        <v>#REF!</v>
      </c>
      <c r="BN43" s="219" t="e">
        <f>IF(ISBLANK(#REF!),"",#REF!)</f>
        <v>#REF!</v>
      </c>
      <c r="BO43" s="227" t="e">
        <f t="shared" si="12"/>
        <v>#REF!</v>
      </c>
      <c r="BP43" s="228" t="str">
        <f t="shared" si="16"/>
        <v/>
      </c>
      <c r="BQ43" s="229" t="str">
        <f t="shared" si="13"/>
        <v/>
      </c>
      <c r="BR43" s="228" t="e">
        <f t="shared" si="14"/>
        <v>#REF!</v>
      </c>
      <c r="BS43" s="230" t="e">
        <f t="shared" si="15"/>
        <v>#REF!</v>
      </c>
    </row>
    <row r="44" spans="1:71">
      <c r="A44" s="213" t="e">
        <f>IF(ISBLANK(#REF!),"",#REF!)</f>
        <v>#REF!</v>
      </c>
      <c r="B44" s="214" t="e">
        <f>IF(ISBLANK(#REF!),"",#REF!)</f>
        <v>#REF!</v>
      </c>
      <c r="C44" s="214" t="e">
        <f>IF(ISBLANK(#REF!),"",#REF!)</f>
        <v>#REF!</v>
      </c>
      <c r="D44" s="214" t="e">
        <f>IF(ISBLANK(#REF!),"",#REF!)</f>
        <v>#REF!</v>
      </c>
      <c r="E44" s="214" t="e">
        <f>IF(ISBLANK(#REF!),"",#REF!)</f>
        <v>#REF!</v>
      </c>
      <c r="F44" s="214" t="e">
        <f>IF(ISBLANK(#REF!),"",#REF!)</f>
        <v>#REF!</v>
      </c>
      <c r="G44" s="214" t="e">
        <f>IF(ISBLANK(#REF!),"",#REF!)</f>
        <v>#REF!</v>
      </c>
      <c r="H44" s="215" t="e">
        <f>IF(ISBLANK(#REF!),"",#REF!)</f>
        <v>#REF!</v>
      </c>
      <c r="I44" s="214" t="e">
        <f>IF(ISBLANK(#REF!),"",#REF!)</f>
        <v>#REF!</v>
      </c>
      <c r="J44" s="216" t="e">
        <f>IF(ISBLANK(#REF!),"",#REF!)</f>
        <v>#REF!</v>
      </c>
      <c r="K44" s="217" t="e">
        <f>IF(ISBLANK(#REF!),"",#REF!)</f>
        <v>#REF!</v>
      </c>
      <c r="L44" s="217" t="e">
        <f>IF(ISBLANK(#REF!),"",#REF!)</f>
        <v>#REF!</v>
      </c>
      <c r="M44" s="218" t="e">
        <f>IF(ISBLANK(#REF!),"",#REF!)</f>
        <v>#REF!</v>
      </c>
      <c r="N44" s="218" t="e">
        <f>IF(ISBLANK(#REF!),"",#REF!)</f>
        <v>#REF!</v>
      </c>
      <c r="O44" s="220" t="str">
        <f>IFERROR(VLOOKUP(_xlfn.CONCAT('Team Roster - Final'!$A44," : ",'Team Roster - Final'!$BM44),'Rate Calculations'!$C$4:$G$1100,5,FALSE),"")</f>
        <v/>
      </c>
      <c r="P44" s="225">
        <f>IF(ISBLANK('Rate Calculations'!$H46),"",'Rate Calculations'!$H46)</f>
        <v>1.7500000000000002E-2</v>
      </c>
      <c r="Q44" s="220" t="str">
        <f t="shared" si="0"/>
        <v/>
      </c>
      <c r="R44" s="221">
        <f>IF(ISBLANK('Rate Calculations'!$J46),"",'Rate Calculations'!$J46)</f>
        <v>3.5000000000000003E-2</v>
      </c>
      <c r="S44" s="220" t="str">
        <f t="shared" si="1"/>
        <v/>
      </c>
      <c r="T44" s="225" t="str">
        <f>IFERROR(VLOOKUP(_xlfn.CONCAT('Team Roster - Final'!$A44," : ",'Team Roster - Final'!$BM44),'Rate Calculations'!$C$4:$S$1100,10,FALSE),"")</f>
        <v/>
      </c>
      <c r="U44" s="225" t="str">
        <f>IFERROR(VLOOKUP(_xlfn.CONCAT('Team Roster - Final'!$A44," : ",'Team Roster - Final'!$BM44),'Rate Calculations'!$C$4:$S$1100,11,FALSE),"")</f>
        <v/>
      </c>
      <c r="V44" s="222" t="str">
        <f t="shared" si="2"/>
        <v/>
      </c>
      <c r="W44" s="222" t="str">
        <f t="shared" si="3"/>
        <v/>
      </c>
      <c r="X44" s="223" t="str">
        <f>IFERROR(VLOOKUP(_xlfn.CONCAT('Team Roster - Final'!$A44," : ",'Team Roster - Final'!$BM44),'Rate Calculations'!$C$4:$S$1100,14,FALSE),"")</f>
        <v/>
      </c>
      <c r="Y44" s="222" t="str">
        <f t="shared" si="4"/>
        <v/>
      </c>
      <c r="Z44" s="222" t="str">
        <f t="shared" si="5"/>
        <v/>
      </c>
      <c r="AA44" s="224" t="str">
        <f>IFERROR(IF(#REF!="Yes",$Y44, $Y44+$Q44*0.5),"")</f>
        <v/>
      </c>
      <c r="AB44" s="224" t="str">
        <f>IFERROR(IF(#REF!="Yes",$Z44, $Z44+$S44*0.5),"")</f>
        <v/>
      </c>
      <c r="AC44" s="220" t="str">
        <f>IFERROR(VLOOKUP(_xlfn.CONCAT('Team Roster - Final'!$A44," : ",'Team Roster - Final'!$BM44),'Rate Calculations'!$C$4:$U$1100,19,FALSE),"")</f>
        <v/>
      </c>
      <c r="AD44" s="220" t="str">
        <f t="shared" si="6"/>
        <v/>
      </c>
      <c r="AE44" s="220" t="str">
        <f t="shared" si="7"/>
        <v/>
      </c>
      <c r="AF44" s="225" t="str">
        <f>IFERROR(VLOOKUP(_xlfn.CONCAT('Team Roster - Final'!$A44," : ",'Team Roster - Final'!$BM44),'Rate Calculations'!$C$4:$AB$1100,22,FALSE),"")</f>
        <v/>
      </c>
      <c r="AG44" s="225" t="str">
        <f>IFERROR(VLOOKUP(_xlfn.CONCAT('Team Roster - Final'!$A44," : ",'Team Roster - Final'!$BM44),'Rate Calculations'!$C$4:$AB$1100,23,FALSE),"")</f>
        <v/>
      </c>
      <c r="AH44" s="222" t="str">
        <f t="shared" si="8"/>
        <v/>
      </c>
      <c r="AI44" s="222" t="str">
        <f t="shared" si="9"/>
        <v/>
      </c>
      <c r="AJ44" s="223" t="str">
        <f>Table1[[#This Row],[Home Office
Net Fee %]]</f>
        <v/>
      </c>
      <c r="AK44" s="222" t="str">
        <f t="shared" si="10"/>
        <v/>
      </c>
      <c r="AL44" s="222" t="str">
        <f t="shared" si="11"/>
        <v/>
      </c>
      <c r="AM44" s="215" t="str">
        <f>IFERROR(IF(#REF!="Yes",$AK44,($AK44+$AD44*0.5)),"")</f>
        <v/>
      </c>
      <c r="AN44" s="215" t="str">
        <f>IFERROR(IF(#REF!="Yes",$AL44,($AL44+$AE44*0.5)),"")</f>
        <v/>
      </c>
      <c r="AO44" s="374" t="str">
        <f>IF(ISBLANK('Team Roster Proposed - FBR'!Q45),"",'Team Roster Proposed - FBR'!Q45)</f>
        <v/>
      </c>
      <c r="AP44" s="226" t="e">
        <f>IF(ISBLANK(#REF!),"",#REF!)</f>
        <v>#REF!</v>
      </c>
      <c r="AQ44" s="226" t="e">
        <f>IF(ISBLANK(#REF!),"",#REF!)</f>
        <v>#REF!</v>
      </c>
      <c r="AR44" s="226" t="e">
        <f>IF(ISBLANK(#REF!),"",#REF!)</f>
        <v>#REF!</v>
      </c>
      <c r="AS44" s="219" t="e">
        <f>IF(ISBLANK(#REF!),"",#REF!)</f>
        <v>#REF!</v>
      </c>
      <c r="AT44" s="219" t="e">
        <f>IF(ISBLANK(#REF!),"",#REF!)</f>
        <v>#REF!</v>
      </c>
      <c r="AU44" s="219" t="e">
        <f>IF(ISBLANK(#REF!),"",#REF!)</f>
        <v>#REF!</v>
      </c>
      <c r="AV44" s="219" t="e">
        <f>IF(ISBLANK(#REF!),"",#REF!)</f>
        <v>#REF!</v>
      </c>
      <c r="AW44" s="219" t="e">
        <f>IF(ISBLANK(#REF!),"",#REF!)</f>
        <v>#REF!</v>
      </c>
      <c r="AX44" s="219" t="e">
        <f>IF(ISBLANK(#REF!),"",#REF!)</f>
        <v>#REF!</v>
      </c>
      <c r="AY44" s="226" t="e">
        <f>IF(ISBLANK(#REF!),"",#REF!)</f>
        <v>#REF!</v>
      </c>
      <c r="AZ44" s="219" t="e">
        <f>IF(ISBLANK(#REF!),"",#REF!)</f>
        <v>#REF!</v>
      </c>
      <c r="BA44" s="219" t="e">
        <f>IF(ISBLANK(#REF!),"",#REF!)</f>
        <v>#REF!</v>
      </c>
      <c r="BB44" s="219" t="e">
        <f>IF(ISBLANK(#REF!),"",#REF!)</f>
        <v>#REF!</v>
      </c>
      <c r="BC44" s="219" t="e">
        <f>IF(ISBLANK(#REF!),"",#REF!)</f>
        <v>#REF!</v>
      </c>
      <c r="BD44" s="219" t="e">
        <f>IF(ISBLANK(#REF!),"",#REF!)</f>
        <v>#REF!</v>
      </c>
      <c r="BE44" s="219" t="e">
        <f>IF(ISBLANK(#REF!),"",#REF!)</f>
        <v>#REF!</v>
      </c>
      <c r="BF44" s="219" t="e">
        <f>IF(ISBLANK(#REF!),"",#REF!)</f>
        <v>#REF!</v>
      </c>
      <c r="BG44" s="219" t="e">
        <f>IF(ISBLANK(#REF!),"",#REF!)</f>
        <v>#REF!</v>
      </c>
      <c r="BH44" s="219" t="e">
        <f>IF(ISBLANK(#REF!),"",#REF!)</f>
        <v>#REF!</v>
      </c>
      <c r="BI44" s="219" t="e">
        <f>IF(ISBLANK(#REF!),"",#REF!)</f>
        <v>#REF!</v>
      </c>
      <c r="BJ44" s="219" t="e">
        <f>IF(ISBLANK(#REF!),"",#REF!)</f>
        <v>#REF!</v>
      </c>
      <c r="BK44" s="219" t="e">
        <f>IF(ISBLANK(#REF!),"",#REF!)</f>
        <v>#REF!</v>
      </c>
      <c r="BL44" s="219" t="e">
        <f>IF(ISBLANK(#REF!),"",#REF!)</f>
        <v>#REF!</v>
      </c>
      <c r="BM44" s="219" t="e">
        <f>IF(ISBLANK(#REF!),"",#REF!)</f>
        <v>#REF!</v>
      </c>
      <c r="BN44" s="219" t="e">
        <f>IF(ISBLANK(#REF!),"",#REF!)</f>
        <v>#REF!</v>
      </c>
      <c r="BO44" s="227" t="e">
        <f t="shared" si="12"/>
        <v>#REF!</v>
      </c>
      <c r="BP44" s="228" t="str">
        <f t="shared" si="16"/>
        <v/>
      </c>
      <c r="BQ44" s="229" t="str">
        <f t="shared" si="13"/>
        <v/>
      </c>
      <c r="BR44" s="228" t="e">
        <f t="shared" si="14"/>
        <v>#REF!</v>
      </c>
      <c r="BS44" s="230" t="e">
        <f t="shared" si="15"/>
        <v>#REF!</v>
      </c>
    </row>
    <row r="45" spans="1:71">
      <c r="A45" s="213" t="e">
        <f>IF(ISBLANK(#REF!),"",#REF!)</f>
        <v>#REF!</v>
      </c>
      <c r="B45" s="214" t="e">
        <f>IF(ISBLANK(#REF!),"",#REF!)</f>
        <v>#REF!</v>
      </c>
      <c r="C45" s="214" t="e">
        <f>IF(ISBLANK(#REF!),"",#REF!)</f>
        <v>#REF!</v>
      </c>
      <c r="D45" s="214" t="e">
        <f>IF(ISBLANK(#REF!),"",#REF!)</f>
        <v>#REF!</v>
      </c>
      <c r="E45" s="214" t="e">
        <f>IF(ISBLANK(#REF!),"",#REF!)</f>
        <v>#REF!</v>
      </c>
      <c r="F45" s="214" t="e">
        <f>IF(ISBLANK(#REF!),"",#REF!)</f>
        <v>#REF!</v>
      </c>
      <c r="G45" s="214" t="e">
        <f>IF(ISBLANK(#REF!),"",#REF!)</f>
        <v>#REF!</v>
      </c>
      <c r="H45" s="215" t="e">
        <f>IF(ISBLANK(#REF!),"",#REF!)</f>
        <v>#REF!</v>
      </c>
      <c r="I45" s="214" t="e">
        <f>IF(ISBLANK(#REF!),"",#REF!)</f>
        <v>#REF!</v>
      </c>
      <c r="J45" s="216" t="e">
        <f>IF(ISBLANK(#REF!),"",#REF!)</f>
        <v>#REF!</v>
      </c>
      <c r="K45" s="217" t="e">
        <f>IF(ISBLANK(#REF!),"",#REF!)</f>
        <v>#REF!</v>
      </c>
      <c r="L45" s="217" t="e">
        <f>IF(ISBLANK(#REF!),"",#REF!)</f>
        <v>#REF!</v>
      </c>
      <c r="M45" s="218" t="e">
        <f>IF(ISBLANK(#REF!),"",#REF!)</f>
        <v>#REF!</v>
      </c>
      <c r="N45" s="218" t="e">
        <f>IF(ISBLANK(#REF!),"",#REF!)</f>
        <v>#REF!</v>
      </c>
      <c r="O45" s="220" t="str">
        <f>IFERROR(VLOOKUP(_xlfn.CONCAT('Team Roster - Final'!$A45," : ",'Team Roster - Final'!$BM45),'Rate Calculations'!$C$4:$G$1100,5,FALSE),"")</f>
        <v/>
      </c>
      <c r="P45" s="225">
        <f>IF(ISBLANK('Rate Calculations'!$H47),"",'Rate Calculations'!$H47)</f>
        <v>1.7500000000000002E-2</v>
      </c>
      <c r="Q45" s="220" t="str">
        <f t="shared" si="0"/>
        <v/>
      </c>
      <c r="R45" s="221">
        <f>IF(ISBLANK('Rate Calculations'!$J47),"",'Rate Calculations'!$J47)</f>
        <v>3.5000000000000003E-2</v>
      </c>
      <c r="S45" s="220" t="str">
        <f t="shared" si="1"/>
        <v/>
      </c>
      <c r="T45" s="225" t="str">
        <f>IFERROR(VLOOKUP(_xlfn.CONCAT('Team Roster - Final'!$A45," : ",'Team Roster - Final'!$BM45),'Rate Calculations'!$C$4:$S$1100,10,FALSE),"")</f>
        <v/>
      </c>
      <c r="U45" s="225" t="str">
        <f>IFERROR(VLOOKUP(_xlfn.CONCAT('Team Roster - Final'!$A45," : ",'Team Roster - Final'!$BM45),'Rate Calculations'!$C$4:$S$1100,11,FALSE),"")</f>
        <v/>
      </c>
      <c r="V45" s="222" t="str">
        <f t="shared" si="2"/>
        <v/>
      </c>
      <c r="W45" s="222" t="str">
        <f t="shared" si="3"/>
        <v/>
      </c>
      <c r="X45" s="223" t="str">
        <f>IFERROR(VLOOKUP(_xlfn.CONCAT('Team Roster - Final'!$A45," : ",'Team Roster - Final'!$BM45),'Rate Calculations'!$C$4:$S$1100,14,FALSE),"")</f>
        <v/>
      </c>
      <c r="Y45" s="222" t="str">
        <f t="shared" si="4"/>
        <v/>
      </c>
      <c r="Z45" s="222" t="str">
        <f t="shared" si="5"/>
        <v/>
      </c>
      <c r="AA45" s="224" t="str">
        <f>IFERROR(IF(#REF!="Yes",$Y45, $Y45+$Q45*0.5),"")</f>
        <v/>
      </c>
      <c r="AB45" s="224" t="str">
        <f>IFERROR(IF(#REF!="Yes",$Z45, $Z45+$S45*0.5),"")</f>
        <v/>
      </c>
      <c r="AC45" s="220" t="str">
        <f>IFERROR(VLOOKUP(_xlfn.CONCAT('Team Roster - Final'!$A45," : ",'Team Roster - Final'!$BM45),'Rate Calculations'!$C$4:$U$1100,19,FALSE),"")</f>
        <v/>
      </c>
      <c r="AD45" s="220" t="str">
        <f t="shared" si="6"/>
        <v/>
      </c>
      <c r="AE45" s="220" t="str">
        <f t="shared" si="7"/>
        <v/>
      </c>
      <c r="AF45" s="225" t="str">
        <f>IFERROR(VLOOKUP(_xlfn.CONCAT('Team Roster - Final'!$A45," : ",'Team Roster - Final'!$BM45),'Rate Calculations'!$C$4:$AB$1100,22,FALSE),"")</f>
        <v/>
      </c>
      <c r="AG45" s="225" t="str">
        <f>IFERROR(VLOOKUP(_xlfn.CONCAT('Team Roster - Final'!$A45," : ",'Team Roster - Final'!$BM45),'Rate Calculations'!$C$4:$AB$1100,23,FALSE),"")</f>
        <v/>
      </c>
      <c r="AH45" s="222" t="str">
        <f t="shared" si="8"/>
        <v/>
      </c>
      <c r="AI45" s="222" t="str">
        <f t="shared" si="9"/>
        <v/>
      </c>
      <c r="AJ45" s="223" t="str">
        <f>Table1[[#This Row],[Home Office
Net Fee %]]</f>
        <v/>
      </c>
      <c r="AK45" s="222" t="str">
        <f t="shared" si="10"/>
        <v/>
      </c>
      <c r="AL45" s="222" t="str">
        <f t="shared" si="11"/>
        <v/>
      </c>
      <c r="AM45" s="215" t="str">
        <f>IFERROR(IF(#REF!="Yes",$AK45,($AK45+$AD45*0.5)),"")</f>
        <v/>
      </c>
      <c r="AN45" s="215" t="str">
        <f>IFERROR(IF(#REF!="Yes",$AL45,($AL45+$AE45*0.5)),"")</f>
        <v/>
      </c>
      <c r="AO45" s="374" t="str">
        <f>IF(ISBLANK('Team Roster Proposed - FBR'!Q46),"",'Team Roster Proposed - FBR'!Q46)</f>
        <v/>
      </c>
      <c r="AP45" s="226" t="e">
        <f>IF(ISBLANK(#REF!),"",#REF!)</f>
        <v>#REF!</v>
      </c>
      <c r="AQ45" s="226" t="e">
        <f>IF(ISBLANK(#REF!),"",#REF!)</f>
        <v>#REF!</v>
      </c>
      <c r="AR45" s="226" t="e">
        <f>IF(ISBLANK(#REF!),"",#REF!)</f>
        <v>#REF!</v>
      </c>
      <c r="AS45" s="219" t="e">
        <f>IF(ISBLANK(#REF!),"",#REF!)</f>
        <v>#REF!</v>
      </c>
      <c r="AT45" s="219" t="e">
        <f>IF(ISBLANK(#REF!),"",#REF!)</f>
        <v>#REF!</v>
      </c>
      <c r="AU45" s="219" t="e">
        <f>IF(ISBLANK(#REF!),"",#REF!)</f>
        <v>#REF!</v>
      </c>
      <c r="AV45" s="219" t="e">
        <f>IF(ISBLANK(#REF!),"",#REF!)</f>
        <v>#REF!</v>
      </c>
      <c r="AW45" s="219" t="e">
        <f>IF(ISBLANK(#REF!),"",#REF!)</f>
        <v>#REF!</v>
      </c>
      <c r="AX45" s="219" t="e">
        <f>IF(ISBLANK(#REF!),"",#REF!)</f>
        <v>#REF!</v>
      </c>
      <c r="AY45" s="226" t="e">
        <f>IF(ISBLANK(#REF!),"",#REF!)</f>
        <v>#REF!</v>
      </c>
      <c r="AZ45" s="219" t="e">
        <f>IF(ISBLANK(#REF!),"",#REF!)</f>
        <v>#REF!</v>
      </c>
      <c r="BA45" s="219" t="e">
        <f>IF(ISBLANK(#REF!),"",#REF!)</f>
        <v>#REF!</v>
      </c>
      <c r="BB45" s="219" t="e">
        <f>IF(ISBLANK(#REF!),"",#REF!)</f>
        <v>#REF!</v>
      </c>
      <c r="BC45" s="219" t="e">
        <f>IF(ISBLANK(#REF!),"",#REF!)</f>
        <v>#REF!</v>
      </c>
      <c r="BD45" s="219" t="e">
        <f>IF(ISBLANK(#REF!),"",#REF!)</f>
        <v>#REF!</v>
      </c>
      <c r="BE45" s="219" t="e">
        <f>IF(ISBLANK(#REF!),"",#REF!)</f>
        <v>#REF!</v>
      </c>
      <c r="BF45" s="219" t="e">
        <f>IF(ISBLANK(#REF!),"",#REF!)</f>
        <v>#REF!</v>
      </c>
      <c r="BG45" s="219" t="e">
        <f>IF(ISBLANK(#REF!),"",#REF!)</f>
        <v>#REF!</v>
      </c>
      <c r="BH45" s="219" t="e">
        <f>IF(ISBLANK(#REF!),"",#REF!)</f>
        <v>#REF!</v>
      </c>
      <c r="BI45" s="219" t="e">
        <f>IF(ISBLANK(#REF!),"",#REF!)</f>
        <v>#REF!</v>
      </c>
      <c r="BJ45" s="219" t="e">
        <f>IF(ISBLANK(#REF!),"",#REF!)</f>
        <v>#REF!</v>
      </c>
      <c r="BK45" s="219" t="e">
        <f>IF(ISBLANK(#REF!),"",#REF!)</f>
        <v>#REF!</v>
      </c>
      <c r="BL45" s="219" t="e">
        <f>IF(ISBLANK(#REF!),"",#REF!)</f>
        <v>#REF!</v>
      </c>
      <c r="BM45" s="219" t="e">
        <f>IF(ISBLANK(#REF!),"",#REF!)</f>
        <v>#REF!</v>
      </c>
      <c r="BN45" s="219" t="e">
        <f>IF(ISBLANK(#REF!),"",#REF!)</f>
        <v>#REF!</v>
      </c>
      <c r="BO45" s="227" t="e">
        <f t="shared" si="12"/>
        <v>#REF!</v>
      </c>
      <c r="BP45" s="228" t="str">
        <f t="shared" si="16"/>
        <v/>
      </c>
      <c r="BQ45" s="229" t="str">
        <f t="shared" si="13"/>
        <v/>
      </c>
      <c r="BR45" s="228" t="e">
        <f t="shared" si="14"/>
        <v>#REF!</v>
      </c>
      <c r="BS45" s="230" t="e">
        <f t="shared" si="15"/>
        <v>#REF!</v>
      </c>
    </row>
    <row r="46" spans="1:71">
      <c r="A46" s="213" t="e">
        <f>IF(ISBLANK(#REF!),"",#REF!)</f>
        <v>#REF!</v>
      </c>
      <c r="B46" s="214" t="e">
        <f>IF(ISBLANK(#REF!),"",#REF!)</f>
        <v>#REF!</v>
      </c>
      <c r="C46" s="214" t="e">
        <f>IF(ISBLANK(#REF!),"",#REF!)</f>
        <v>#REF!</v>
      </c>
      <c r="D46" s="214" t="e">
        <f>IF(ISBLANK(#REF!),"",#REF!)</f>
        <v>#REF!</v>
      </c>
      <c r="E46" s="214" t="e">
        <f>IF(ISBLANK(#REF!),"",#REF!)</f>
        <v>#REF!</v>
      </c>
      <c r="F46" s="214" t="e">
        <f>IF(ISBLANK(#REF!),"",#REF!)</f>
        <v>#REF!</v>
      </c>
      <c r="G46" s="214" t="e">
        <f>IF(ISBLANK(#REF!),"",#REF!)</f>
        <v>#REF!</v>
      </c>
      <c r="H46" s="215" t="e">
        <f>IF(ISBLANK(#REF!),"",#REF!)</f>
        <v>#REF!</v>
      </c>
      <c r="I46" s="214" t="e">
        <f>IF(ISBLANK(#REF!),"",#REF!)</f>
        <v>#REF!</v>
      </c>
      <c r="J46" s="216" t="e">
        <f>IF(ISBLANK(#REF!),"",#REF!)</f>
        <v>#REF!</v>
      </c>
      <c r="K46" s="217" t="e">
        <f>IF(ISBLANK(#REF!),"",#REF!)</f>
        <v>#REF!</v>
      </c>
      <c r="L46" s="217" t="e">
        <f>IF(ISBLANK(#REF!),"",#REF!)</f>
        <v>#REF!</v>
      </c>
      <c r="M46" s="218" t="e">
        <f>IF(ISBLANK(#REF!),"",#REF!)</f>
        <v>#REF!</v>
      </c>
      <c r="N46" s="218" t="e">
        <f>IF(ISBLANK(#REF!),"",#REF!)</f>
        <v>#REF!</v>
      </c>
      <c r="O46" s="220" t="str">
        <f>IFERROR(VLOOKUP(_xlfn.CONCAT('Team Roster - Final'!$A46," : ",'Team Roster - Final'!$BM46),'Rate Calculations'!$C$4:$G$1100,5,FALSE),"")</f>
        <v/>
      </c>
      <c r="P46" s="225">
        <f>IF(ISBLANK('Rate Calculations'!$H48),"",'Rate Calculations'!$H48)</f>
        <v>1.7500000000000002E-2</v>
      </c>
      <c r="Q46" s="220" t="str">
        <f t="shared" si="0"/>
        <v/>
      </c>
      <c r="R46" s="221">
        <f>IF(ISBLANK('Rate Calculations'!$J48),"",'Rate Calculations'!$J48)</f>
        <v>3.5000000000000003E-2</v>
      </c>
      <c r="S46" s="220" t="str">
        <f t="shared" si="1"/>
        <v/>
      </c>
      <c r="T46" s="225" t="str">
        <f>IFERROR(VLOOKUP(_xlfn.CONCAT('Team Roster - Final'!$A46," : ",'Team Roster - Final'!$BM46),'Rate Calculations'!$C$4:$S$1100,10,FALSE),"")</f>
        <v/>
      </c>
      <c r="U46" s="225" t="str">
        <f>IFERROR(VLOOKUP(_xlfn.CONCAT('Team Roster - Final'!$A46," : ",'Team Roster - Final'!$BM46),'Rate Calculations'!$C$4:$S$1100,11,FALSE),"")</f>
        <v/>
      </c>
      <c r="V46" s="222" t="str">
        <f t="shared" si="2"/>
        <v/>
      </c>
      <c r="W46" s="222" t="str">
        <f t="shared" si="3"/>
        <v/>
      </c>
      <c r="X46" s="223" t="str">
        <f>IFERROR(VLOOKUP(_xlfn.CONCAT('Team Roster - Final'!$A46," : ",'Team Roster - Final'!$BM46),'Rate Calculations'!$C$4:$S$1100,14,FALSE),"")</f>
        <v/>
      </c>
      <c r="Y46" s="222" t="str">
        <f t="shared" si="4"/>
        <v/>
      </c>
      <c r="Z46" s="222" t="str">
        <f t="shared" si="5"/>
        <v/>
      </c>
      <c r="AA46" s="224" t="str">
        <f>IFERROR(IF(#REF!="Yes",$Y46, $Y46+$Q46*0.5),"")</f>
        <v/>
      </c>
      <c r="AB46" s="224" t="str">
        <f>IFERROR(IF(#REF!="Yes",$Z46, $Z46+$S46*0.5),"")</f>
        <v/>
      </c>
      <c r="AC46" s="220" t="str">
        <f>IFERROR(VLOOKUP(_xlfn.CONCAT('Team Roster - Final'!$A46," : ",'Team Roster - Final'!$BM46),'Rate Calculations'!$C$4:$U$1100,19,FALSE),"")</f>
        <v/>
      </c>
      <c r="AD46" s="220" t="str">
        <f t="shared" si="6"/>
        <v/>
      </c>
      <c r="AE46" s="220" t="str">
        <f t="shared" si="7"/>
        <v/>
      </c>
      <c r="AF46" s="225" t="str">
        <f>IFERROR(VLOOKUP(_xlfn.CONCAT('Team Roster - Final'!$A46," : ",'Team Roster - Final'!$BM46),'Rate Calculations'!$C$4:$AB$1100,22,FALSE),"")</f>
        <v/>
      </c>
      <c r="AG46" s="225" t="str">
        <f>IFERROR(VLOOKUP(_xlfn.CONCAT('Team Roster - Final'!$A46," : ",'Team Roster - Final'!$BM46),'Rate Calculations'!$C$4:$AB$1100,23,FALSE),"")</f>
        <v/>
      </c>
      <c r="AH46" s="222" t="str">
        <f t="shared" si="8"/>
        <v/>
      </c>
      <c r="AI46" s="222" t="str">
        <f t="shared" si="9"/>
        <v/>
      </c>
      <c r="AJ46" s="223" t="str">
        <f>Table1[[#This Row],[Home Office
Net Fee %]]</f>
        <v/>
      </c>
      <c r="AK46" s="222" t="str">
        <f t="shared" si="10"/>
        <v/>
      </c>
      <c r="AL46" s="222" t="str">
        <f t="shared" si="11"/>
        <v/>
      </c>
      <c r="AM46" s="215" t="str">
        <f>IFERROR(IF(#REF!="Yes",$AK46,($AK46+$AD46*0.5)),"")</f>
        <v/>
      </c>
      <c r="AN46" s="215" t="str">
        <f>IFERROR(IF(#REF!="Yes",$AL46,($AL46+$AE46*0.5)),"")</f>
        <v/>
      </c>
      <c r="AO46" s="374" t="str">
        <f>IF(ISBLANK('Team Roster Proposed - FBR'!Q47),"",'Team Roster Proposed - FBR'!Q47)</f>
        <v/>
      </c>
      <c r="AP46" s="226" t="e">
        <f>IF(ISBLANK(#REF!),"",#REF!)</f>
        <v>#REF!</v>
      </c>
      <c r="AQ46" s="226" t="e">
        <f>IF(ISBLANK(#REF!),"",#REF!)</f>
        <v>#REF!</v>
      </c>
      <c r="AR46" s="226" t="e">
        <f>IF(ISBLANK(#REF!),"",#REF!)</f>
        <v>#REF!</v>
      </c>
      <c r="AS46" s="219" t="e">
        <f>IF(ISBLANK(#REF!),"",#REF!)</f>
        <v>#REF!</v>
      </c>
      <c r="AT46" s="219" t="e">
        <f>IF(ISBLANK(#REF!),"",#REF!)</f>
        <v>#REF!</v>
      </c>
      <c r="AU46" s="219" t="e">
        <f>IF(ISBLANK(#REF!),"",#REF!)</f>
        <v>#REF!</v>
      </c>
      <c r="AV46" s="219" t="e">
        <f>IF(ISBLANK(#REF!),"",#REF!)</f>
        <v>#REF!</v>
      </c>
      <c r="AW46" s="219" t="e">
        <f>IF(ISBLANK(#REF!),"",#REF!)</f>
        <v>#REF!</v>
      </c>
      <c r="AX46" s="219" t="e">
        <f>IF(ISBLANK(#REF!),"",#REF!)</f>
        <v>#REF!</v>
      </c>
      <c r="AY46" s="226" t="e">
        <f>IF(ISBLANK(#REF!),"",#REF!)</f>
        <v>#REF!</v>
      </c>
      <c r="AZ46" s="219" t="e">
        <f>IF(ISBLANK(#REF!),"",#REF!)</f>
        <v>#REF!</v>
      </c>
      <c r="BA46" s="219" t="e">
        <f>IF(ISBLANK(#REF!),"",#REF!)</f>
        <v>#REF!</v>
      </c>
      <c r="BB46" s="219" t="e">
        <f>IF(ISBLANK(#REF!),"",#REF!)</f>
        <v>#REF!</v>
      </c>
      <c r="BC46" s="219" t="e">
        <f>IF(ISBLANK(#REF!),"",#REF!)</f>
        <v>#REF!</v>
      </c>
      <c r="BD46" s="219" t="e">
        <f>IF(ISBLANK(#REF!),"",#REF!)</f>
        <v>#REF!</v>
      </c>
      <c r="BE46" s="219" t="e">
        <f>IF(ISBLANK(#REF!),"",#REF!)</f>
        <v>#REF!</v>
      </c>
      <c r="BF46" s="219" t="e">
        <f>IF(ISBLANK(#REF!),"",#REF!)</f>
        <v>#REF!</v>
      </c>
      <c r="BG46" s="219" t="e">
        <f>IF(ISBLANK(#REF!),"",#REF!)</f>
        <v>#REF!</v>
      </c>
      <c r="BH46" s="219" t="e">
        <f>IF(ISBLANK(#REF!),"",#REF!)</f>
        <v>#REF!</v>
      </c>
      <c r="BI46" s="219" t="e">
        <f>IF(ISBLANK(#REF!),"",#REF!)</f>
        <v>#REF!</v>
      </c>
      <c r="BJ46" s="219" t="e">
        <f>IF(ISBLANK(#REF!),"",#REF!)</f>
        <v>#REF!</v>
      </c>
      <c r="BK46" s="219" t="e">
        <f>IF(ISBLANK(#REF!),"",#REF!)</f>
        <v>#REF!</v>
      </c>
      <c r="BL46" s="219" t="e">
        <f>IF(ISBLANK(#REF!),"",#REF!)</f>
        <v>#REF!</v>
      </c>
      <c r="BM46" s="219" t="e">
        <f>IF(ISBLANK(#REF!),"",#REF!)</f>
        <v>#REF!</v>
      </c>
      <c r="BN46" s="219" t="e">
        <f>IF(ISBLANK(#REF!),"",#REF!)</f>
        <v>#REF!</v>
      </c>
      <c r="BO46" s="227" t="e">
        <f t="shared" si="12"/>
        <v>#REF!</v>
      </c>
      <c r="BP46" s="228" t="str">
        <f t="shared" si="16"/>
        <v/>
      </c>
      <c r="BQ46" s="229" t="str">
        <f t="shared" si="13"/>
        <v/>
      </c>
      <c r="BR46" s="228" t="e">
        <f t="shared" si="14"/>
        <v>#REF!</v>
      </c>
      <c r="BS46" s="230" t="e">
        <f t="shared" si="15"/>
        <v>#REF!</v>
      </c>
    </row>
    <row r="47" spans="1:71">
      <c r="A47" s="213" t="e">
        <f>IF(ISBLANK(#REF!),"",#REF!)</f>
        <v>#REF!</v>
      </c>
      <c r="B47" s="214" t="e">
        <f>IF(ISBLANK(#REF!),"",#REF!)</f>
        <v>#REF!</v>
      </c>
      <c r="C47" s="214" t="e">
        <f>IF(ISBLANK(#REF!),"",#REF!)</f>
        <v>#REF!</v>
      </c>
      <c r="D47" s="214" t="e">
        <f>IF(ISBLANK(#REF!),"",#REF!)</f>
        <v>#REF!</v>
      </c>
      <c r="E47" s="214" t="e">
        <f>IF(ISBLANK(#REF!),"",#REF!)</f>
        <v>#REF!</v>
      </c>
      <c r="F47" s="214" t="e">
        <f>IF(ISBLANK(#REF!),"",#REF!)</f>
        <v>#REF!</v>
      </c>
      <c r="G47" s="214" t="e">
        <f>IF(ISBLANK(#REF!),"",#REF!)</f>
        <v>#REF!</v>
      </c>
      <c r="H47" s="215" t="e">
        <f>IF(ISBLANK(#REF!),"",#REF!)</f>
        <v>#REF!</v>
      </c>
      <c r="I47" s="214" t="e">
        <f>IF(ISBLANK(#REF!),"",#REF!)</f>
        <v>#REF!</v>
      </c>
      <c r="J47" s="216" t="e">
        <f>IF(ISBLANK(#REF!),"",#REF!)</f>
        <v>#REF!</v>
      </c>
      <c r="K47" s="217" t="e">
        <f>IF(ISBLANK(#REF!),"",#REF!)</f>
        <v>#REF!</v>
      </c>
      <c r="L47" s="217" t="e">
        <f>IF(ISBLANK(#REF!),"",#REF!)</f>
        <v>#REF!</v>
      </c>
      <c r="M47" s="218" t="e">
        <f>IF(ISBLANK(#REF!),"",#REF!)</f>
        <v>#REF!</v>
      </c>
      <c r="N47" s="218" t="e">
        <f>IF(ISBLANK(#REF!),"",#REF!)</f>
        <v>#REF!</v>
      </c>
      <c r="O47" s="220" t="str">
        <f>IFERROR(VLOOKUP(_xlfn.CONCAT('Team Roster - Final'!$A47," : ",'Team Roster - Final'!$BM47),'Rate Calculations'!$C$4:$G$1100,5,FALSE),"")</f>
        <v/>
      </c>
      <c r="P47" s="225">
        <f>IF(ISBLANK('Rate Calculations'!$H49),"",'Rate Calculations'!$H49)</f>
        <v>1.7500000000000002E-2</v>
      </c>
      <c r="Q47" s="220" t="str">
        <f t="shared" si="0"/>
        <v/>
      </c>
      <c r="R47" s="221">
        <f>IF(ISBLANK('Rate Calculations'!$J49),"",'Rate Calculations'!$J49)</f>
        <v>3.5000000000000003E-2</v>
      </c>
      <c r="S47" s="220" t="str">
        <f t="shared" si="1"/>
        <v/>
      </c>
      <c r="T47" s="225" t="str">
        <f>IFERROR(VLOOKUP(_xlfn.CONCAT('Team Roster - Final'!$A47," : ",'Team Roster - Final'!$BM47),'Rate Calculations'!$C$4:$S$1100,10,FALSE),"")</f>
        <v/>
      </c>
      <c r="U47" s="225" t="str">
        <f>IFERROR(VLOOKUP(_xlfn.CONCAT('Team Roster - Final'!$A47," : ",'Team Roster - Final'!$BM47),'Rate Calculations'!$C$4:$S$1100,11,FALSE),"")</f>
        <v/>
      </c>
      <c r="V47" s="222" t="str">
        <f t="shared" si="2"/>
        <v/>
      </c>
      <c r="W47" s="222" t="str">
        <f t="shared" si="3"/>
        <v/>
      </c>
      <c r="X47" s="223" t="str">
        <f>IFERROR(VLOOKUP(_xlfn.CONCAT('Team Roster - Final'!$A47," : ",'Team Roster - Final'!$BM47),'Rate Calculations'!$C$4:$S$1100,14,FALSE),"")</f>
        <v/>
      </c>
      <c r="Y47" s="222" t="str">
        <f t="shared" si="4"/>
        <v/>
      </c>
      <c r="Z47" s="222" t="str">
        <f t="shared" si="5"/>
        <v/>
      </c>
      <c r="AA47" s="224" t="str">
        <f>IFERROR(IF(#REF!="Yes",$Y47, $Y47+$Q47*0.5),"")</f>
        <v/>
      </c>
      <c r="AB47" s="224" t="str">
        <f>IFERROR(IF(#REF!="Yes",$Z47, $Z47+$S47*0.5),"")</f>
        <v/>
      </c>
      <c r="AC47" s="220" t="str">
        <f>IFERROR(VLOOKUP(_xlfn.CONCAT('Team Roster - Final'!$A47," : ",'Team Roster - Final'!$BM47),'Rate Calculations'!$C$4:$U$1100,19,FALSE),"")</f>
        <v/>
      </c>
      <c r="AD47" s="220" t="str">
        <f t="shared" si="6"/>
        <v/>
      </c>
      <c r="AE47" s="220" t="str">
        <f t="shared" si="7"/>
        <v/>
      </c>
      <c r="AF47" s="225" t="str">
        <f>IFERROR(VLOOKUP(_xlfn.CONCAT('Team Roster - Final'!$A47," : ",'Team Roster - Final'!$BM47),'Rate Calculations'!$C$4:$AB$1100,22,FALSE),"")</f>
        <v/>
      </c>
      <c r="AG47" s="225" t="str">
        <f>IFERROR(VLOOKUP(_xlfn.CONCAT('Team Roster - Final'!$A47," : ",'Team Roster - Final'!$BM47),'Rate Calculations'!$C$4:$AB$1100,23,FALSE),"")</f>
        <v/>
      </c>
      <c r="AH47" s="222" t="str">
        <f t="shared" si="8"/>
        <v/>
      </c>
      <c r="AI47" s="222" t="str">
        <f t="shared" si="9"/>
        <v/>
      </c>
      <c r="AJ47" s="223" t="str">
        <f>Table1[[#This Row],[Home Office
Net Fee %]]</f>
        <v/>
      </c>
      <c r="AK47" s="222" t="str">
        <f t="shared" si="10"/>
        <v/>
      </c>
      <c r="AL47" s="222" t="str">
        <f t="shared" si="11"/>
        <v/>
      </c>
      <c r="AM47" s="215" t="str">
        <f>IFERROR(IF(#REF!="Yes",$AK47,($AK47+$AD47*0.5)),"")</f>
        <v/>
      </c>
      <c r="AN47" s="215" t="str">
        <f>IFERROR(IF(#REF!="Yes",$AL47,($AL47+$AE47*0.5)),"")</f>
        <v/>
      </c>
      <c r="AO47" s="374" t="str">
        <f>IF(ISBLANK('Team Roster Proposed - FBR'!Q48),"",'Team Roster Proposed - FBR'!Q48)</f>
        <v/>
      </c>
      <c r="AP47" s="226" t="e">
        <f>IF(ISBLANK(#REF!),"",#REF!)</f>
        <v>#REF!</v>
      </c>
      <c r="AQ47" s="226" t="e">
        <f>IF(ISBLANK(#REF!),"",#REF!)</f>
        <v>#REF!</v>
      </c>
      <c r="AR47" s="226" t="e">
        <f>IF(ISBLANK(#REF!),"",#REF!)</f>
        <v>#REF!</v>
      </c>
      <c r="AS47" s="219" t="e">
        <f>IF(ISBLANK(#REF!),"",#REF!)</f>
        <v>#REF!</v>
      </c>
      <c r="AT47" s="219" t="e">
        <f>IF(ISBLANK(#REF!),"",#REF!)</f>
        <v>#REF!</v>
      </c>
      <c r="AU47" s="219" t="e">
        <f>IF(ISBLANK(#REF!),"",#REF!)</f>
        <v>#REF!</v>
      </c>
      <c r="AV47" s="219" t="e">
        <f>IF(ISBLANK(#REF!),"",#REF!)</f>
        <v>#REF!</v>
      </c>
      <c r="AW47" s="219" t="e">
        <f>IF(ISBLANK(#REF!),"",#REF!)</f>
        <v>#REF!</v>
      </c>
      <c r="AX47" s="219" t="e">
        <f>IF(ISBLANK(#REF!),"",#REF!)</f>
        <v>#REF!</v>
      </c>
      <c r="AY47" s="226" t="e">
        <f>IF(ISBLANK(#REF!),"",#REF!)</f>
        <v>#REF!</v>
      </c>
      <c r="AZ47" s="219" t="e">
        <f>IF(ISBLANK(#REF!),"",#REF!)</f>
        <v>#REF!</v>
      </c>
      <c r="BA47" s="219" t="e">
        <f>IF(ISBLANK(#REF!),"",#REF!)</f>
        <v>#REF!</v>
      </c>
      <c r="BB47" s="219" t="e">
        <f>IF(ISBLANK(#REF!),"",#REF!)</f>
        <v>#REF!</v>
      </c>
      <c r="BC47" s="219" t="e">
        <f>IF(ISBLANK(#REF!),"",#REF!)</f>
        <v>#REF!</v>
      </c>
      <c r="BD47" s="219" t="e">
        <f>IF(ISBLANK(#REF!),"",#REF!)</f>
        <v>#REF!</v>
      </c>
      <c r="BE47" s="219" t="e">
        <f>IF(ISBLANK(#REF!),"",#REF!)</f>
        <v>#REF!</v>
      </c>
      <c r="BF47" s="219" t="e">
        <f>IF(ISBLANK(#REF!),"",#REF!)</f>
        <v>#REF!</v>
      </c>
      <c r="BG47" s="219" t="e">
        <f>IF(ISBLANK(#REF!),"",#REF!)</f>
        <v>#REF!</v>
      </c>
      <c r="BH47" s="219" t="e">
        <f>IF(ISBLANK(#REF!),"",#REF!)</f>
        <v>#REF!</v>
      </c>
      <c r="BI47" s="219" t="e">
        <f>IF(ISBLANK(#REF!),"",#REF!)</f>
        <v>#REF!</v>
      </c>
      <c r="BJ47" s="219" t="e">
        <f>IF(ISBLANK(#REF!),"",#REF!)</f>
        <v>#REF!</v>
      </c>
      <c r="BK47" s="219" t="e">
        <f>IF(ISBLANK(#REF!),"",#REF!)</f>
        <v>#REF!</v>
      </c>
      <c r="BL47" s="219" t="e">
        <f>IF(ISBLANK(#REF!),"",#REF!)</f>
        <v>#REF!</v>
      </c>
      <c r="BM47" s="219" t="e">
        <f>IF(ISBLANK(#REF!),"",#REF!)</f>
        <v>#REF!</v>
      </c>
      <c r="BN47" s="219" t="e">
        <f>IF(ISBLANK(#REF!),"",#REF!)</f>
        <v>#REF!</v>
      </c>
      <c r="BO47" s="227" t="e">
        <f t="shared" si="12"/>
        <v>#REF!</v>
      </c>
      <c r="BP47" s="228" t="str">
        <f t="shared" si="16"/>
        <v/>
      </c>
      <c r="BQ47" s="229" t="str">
        <f t="shared" si="13"/>
        <v/>
      </c>
      <c r="BR47" s="228" t="e">
        <f t="shared" si="14"/>
        <v>#REF!</v>
      </c>
      <c r="BS47" s="230" t="e">
        <f t="shared" si="15"/>
        <v>#REF!</v>
      </c>
    </row>
    <row r="48" spans="1:71">
      <c r="A48" s="213" t="e">
        <f>IF(ISBLANK(#REF!),"",#REF!)</f>
        <v>#REF!</v>
      </c>
      <c r="B48" s="214" t="e">
        <f>IF(ISBLANK(#REF!),"",#REF!)</f>
        <v>#REF!</v>
      </c>
      <c r="C48" s="214" t="e">
        <f>IF(ISBLANK(#REF!),"",#REF!)</f>
        <v>#REF!</v>
      </c>
      <c r="D48" s="214" t="e">
        <f>IF(ISBLANK(#REF!),"",#REF!)</f>
        <v>#REF!</v>
      </c>
      <c r="E48" s="214" t="e">
        <f>IF(ISBLANK(#REF!),"",#REF!)</f>
        <v>#REF!</v>
      </c>
      <c r="F48" s="214" t="e">
        <f>IF(ISBLANK(#REF!),"",#REF!)</f>
        <v>#REF!</v>
      </c>
      <c r="G48" s="214" t="e">
        <f>IF(ISBLANK(#REF!),"",#REF!)</f>
        <v>#REF!</v>
      </c>
      <c r="H48" s="215" t="e">
        <f>IF(ISBLANK(#REF!),"",#REF!)</f>
        <v>#REF!</v>
      </c>
      <c r="I48" s="214" t="e">
        <f>IF(ISBLANK(#REF!),"",#REF!)</f>
        <v>#REF!</v>
      </c>
      <c r="J48" s="216" t="e">
        <f>IF(ISBLANK(#REF!),"",#REF!)</f>
        <v>#REF!</v>
      </c>
      <c r="K48" s="217" t="e">
        <f>IF(ISBLANK(#REF!),"",#REF!)</f>
        <v>#REF!</v>
      </c>
      <c r="L48" s="217" t="e">
        <f>IF(ISBLANK(#REF!),"",#REF!)</f>
        <v>#REF!</v>
      </c>
      <c r="M48" s="218" t="e">
        <f>IF(ISBLANK(#REF!),"",#REF!)</f>
        <v>#REF!</v>
      </c>
      <c r="N48" s="218" t="e">
        <f>IF(ISBLANK(#REF!),"",#REF!)</f>
        <v>#REF!</v>
      </c>
      <c r="O48" s="220" t="str">
        <f>IFERROR(VLOOKUP(_xlfn.CONCAT('Team Roster - Final'!$A48," : ",'Team Roster - Final'!$BM48),'Rate Calculations'!$C$4:$G$1100,5,FALSE),"")</f>
        <v/>
      </c>
      <c r="P48" s="225">
        <f>IF(ISBLANK('Rate Calculations'!$H50),"",'Rate Calculations'!$H50)</f>
        <v>1.7500000000000002E-2</v>
      </c>
      <c r="Q48" s="220" t="str">
        <f t="shared" si="0"/>
        <v/>
      </c>
      <c r="R48" s="221">
        <f>IF(ISBLANK('Rate Calculations'!$J50),"",'Rate Calculations'!$J50)</f>
        <v>3.5000000000000003E-2</v>
      </c>
      <c r="S48" s="220" t="str">
        <f t="shared" si="1"/>
        <v/>
      </c>
      <c r="T48" s="225" t="str">
        <f>IFERROR(VLOOKUP(_xlfn.CONCAT('Team Roster - Final'!$A48," : ",'Team Roster - Final'!$BM48),'Rate Calculations'!$C$4:$S$1100,10,FALSE),"")</f>
        <v/>
      </c>
      <c r="U48" s="225" t="str">
        <f>IFERROR(VLOOKUP(_xlfn.CONCAT('Team Roster - Final'!$A48," : ",'Team Roster - Final'!$BM48),'Rate Calculations'!$C$4:$S$1100,11,FALSE),"")</f>
        <v/>
      </c>
      <c r="V48" s="222" t="str">
        <f t="shared" si="2"/>
        <v/>
      </c>
      <c r="W48" s="222" t="str">
        <f t="shared" si="3"/>
        <v/>
      </c>
      <c r="X48" s="223" t="str">
        <f>IFERROR(VLOOKUP(_xlfn.CONCAT('Team Roster - Final'!$A48," : ",'Team Roster - Final'!$BM48),'Rate Calculations'!$C$4:$S$1100,14,FALSE),"")</f>
        <v/>
      </c>
      <c r="Y48" s="222" t="str">
        <f t="shared" si="4"/>
        <v/>
      </c>
      <c r="Z48" s="222" t="str">
        <f t="shared" si="5"/>
        <v/>
      </c>
      <c r="AA48" s="224" t="str">
        <f>IFERROR(IF(#REF!="Yes",$Y48, $Y48+$Q48*0.5),"")</f>
        <v/>
      </c>
      <c r="AB48" s="224" t="str">
        <f>IFERROR(IF(#REF!="Yes",$Z48, $Z48+$S48*0.5),"")</f>
        <v/>
      </c>
      <c r="AC48" s="220" t="str">
        <f>IFERROR(VLOOKUP(_xlfn.CONCAT('Team Roster - Final'!$A48," : ",'Team Roster - Final'!$BM48),'Rate Calculations'!$C$4:$U$1100,19,FALSE),"")</f>
        <v/>
      </c>
      <c r="AD48" s="220" t="str">
        <f t="shared" si="6"/>
        <v/>
      </c>
      <c r="AE48" s="220" t="str">
        <f t="shared" si="7"/>
        <v/>
      </c>
      <c r="AF48" s="225" t="str">
        <f>IFERROR(VLOOKUP(_xlfn.CONCAT('Team Roster - Final'!$A48," : ",'Team Roster - Final'!$BM48),'Rate Calculations'!$C$4:$AB$1100,22,FALSE),"")</f>
        <v/>
      </c>
      <c r="AG48" s="225" t="str">
        <f>IFERROR(VLOOKUP(_xlfn.CONCAT('Team Roster - Final'!$A48," : ",'Team Roster - Final'!$BM48),'Rate Calculations'!$C$4:$AB$1100,23,FALSE),"")</f>
        <v/>
      </c>
      <c r="AH48" s="222" t="str">
        <f t="shared" si="8"/>
        <v/>
      </c>
      <c r="AI48" s="222" t="str">
        <f t="shared" si="9"/>
        <v/>
      </c>
      <c r="AJ48" s="223" t="str">
        <f>Table1[[#This Row],[Home Office
Net Fee %]]</f>
        <v/>
      </c>
      <c r="AK48" s="222" t="str">
        <f t="shared" si="10"/>
        <v/>
      </c>
      <c r="AL48" s="222" t="str">
        <f t="shared" si="11"/>
        <v/>
      </c>
      <c r="AM48" s="215" t="str">
        <f>IFERROR(IF(#REF!="Yes",$AK48,($AK48+$AD48*0.5)),"")</f>
        <v/>
      </c>
      <c r="AN48" s="215" t="str">
        <f>IFERROR(IF(#REF!="Yes",$AL48,($AL48+$AE48*0.5)),"")</f>
        <v/>
      </c>
      <c r="AO48" s="374" t="str">
        <f>IF(ISBLANK('Team Roster Proposed - FBR'!Q49),"",'Team Roster Proposed - FBR'!Q49)</f>
        <v/>
      </c>
      <c r="AP48" s="226" t="e">
        <f>IF(ISBLANK(#REF!),"",#REF!)</f>
        <v>#REF!</v>
      </c>
      <c r="AQ48" s="226" t="e">
        <f>IF(ISBLANK(#REF!),"",#REF!)</f>
        <v>#REF!</v>
      </c>
      <c r="AR48" s="226" t="e">
        <f>IF(ISBLANK(#REF!),"",#REF!)</f>
        <v>#REF!</v>
      </c>
      <c r="AS48" s="219" t="e">
        <f>IF(ISBLANK(#REF!),"",#REF!)</f>
        <v>#REF!</v>
      </c>
      <c r="AT48" s="219" t="e">
        <f>IF(ISBLANK(#REF!),"",#REF!)</f>
        <v>#REF!</v>
      </c>
      <c r="AU48" s="219" t="e">
        <f>IF(ISBLANK(#REF!),"",#REF!)</f>
        <v>#REF!</v>
      </c>
      <c r="AV48" s="219" t="e">
        <f>IF(ISBLANK(#REF!),"",#REF!)</f>
        <v>#REF!</v>
      </c>
      <c r="AW48" s="219" t="e">
        <f>IF(ISBLANK(#REF!),"",#REF!)</f>
        <v>#REF!</v>
      </c>
      <c r="AX48" s="219" t="e">
        <f>IF(ISBLANK(#REF!),"",#REF!)</f>
        <v>#REF!</v>
      </c>
      <c r="AY48" s="226" t="e">
        <f>IF(ISBLANK(#REF!),"",#REF!)</f>
        <v>#REF!</v>
      </c>
      <c r="AZ48" s="219" t="e">
        <f>IF(ISBLANK(#REF!),"",#REF!)</f>
        <v>#REF!</v>
      </c>
      <c r="BA48" s="219" t="e">
        <f>IF(ISBLANK(#REF!),"",#REF!)</f>
        <v>#REF!</v>
      </c>
      <c r="BB48" s="219" t="e">
        <f>IF(ISBLANK(#REF!),"",#REF!)</f>
        <v>#REF!</v>
      </c>
      <c r="BC48" s="219" t="e">
        <f>IF(ISBLANK(#REF!),"",#REF!)</f>
        <v>#REF!</v>
      </c>
      <c r="BD48" s="219" t="e">
        <f>IF(ISBLANK(#REF!),"",#REF!)</f>
        <v>#REF!</v>
      </c>
      <c r="BE48" s="219" t="e">
        <f>IF(ISBLANK(#REF!),"",#REF!)</f>
        <v>#REF!</v>
      </c>
      <c r="BF48" s="219" t="e">
        <f>IF(ISBLANK(#REF!),"",#REF!)</f>
        <v>#REF!</v>
      </c>
      <c r="BG48" s="219" t="e">
        <f>IF(ISBLANK(#REF!),"",#REF!)</f>
        <v>#REF!</v>
      </c>
      <c r="BH48" s="219" t="e">
        <f>IF(ISBLANK(#REF!),"",#REF!)</f>
        <v>#REF!</v>
      </c>
      <c r="BI48" s="219" t="e">
        <f>IF(ISBLANK(#REF!),"",#REF!)</f>
        <v>#REF!</v>
      </c>
      <c r="BJ48" s="219" t="e">
        <f>IF(ISBLANK(#REF!),"",#REF!)</f>
        <v>#REF!</v>
      </c>
      <c r="BK48" s="219" t="e">
        <f>IF(ISBLANK(#REF!),"",#REF!)</f>
        <v>#REF!</v>
      </c>
      <c r="BL48" s="219" t="e">
        <f>IF(ISBLANK(#REF!),"",#REF!)</f>
        <v>#REF!</v>
      </c>
      <c r="BM48" s="219" t="e">
        <f>IF(ISBLANK(#REF!),"",#REF!)</f>
        <v>#REF!</v>
      </c>
      <c r="BN48" s="219" t="e">
        <f>IF(ISBLANK(#REF!),"",#REF!)</f>
        <v>#REF!</v>
      </c>
      <c r="BO48" s="227" t="e">
        <f t="shared" si="12"/>
        <v>#REF!</v>
      </c>
      <c r="BP48" s="228" t="str">
        <f t="shared" si="16"/>
        <v/>
      </c>
      <c r="BQ48" s="229" t="str">
        <f t="shared" si="13"/>
        <v/>
      </c>
      <c r="BR48" s="228" t="e">
        <f t="shared" si="14"/>
        <v>#REF!</v>
      </c>
      <c r="BS48" s="230" t="e">
        <f t="shared" si="15"/>
        <v>#REF!</v>
      </c>
    </row>
    <row r="49" spans="1:71">
      <c r="A49" s="213" t="e">
        <f>IF(ISBLANK(#REF!),"",#REF!)</f>
        <v>#REF!</v>
      </c>
      <c r="B49" s="214" t="e">
        <f>IF(ISBLANK(#REF!),"",#REF!)</f>
        <v>#REF!</v>
      </c>
      <c r="C49" s="214" t="e">
        <f>IF(ISBLANK(#REF!),"",#REF!)</f>
        <v>#REF!</v>
      </c>
      <c r="D49" s="214" t="e">
        <f>IF(ISBLANK(#REF!),"",#REF!)</f>
        <v>#REF!</v>
      </c>
      <c r="E49" s="214" t="e">
        <f>IF(ISBLANK(#REF!),"",#REF!)</f>
        <v>#REF!</v>
      </c>
      <c r="F49" s="214" t="e">
        <f>IF(ISBLANK(#REF!),"",#REF!)</f>
        <v>#REF!</v>
      </c>
      <c r="G49" s="214" t="e">
        <f>IF(ISBLANK(#REF!),"",#REF!)</f>
        <v>#REF!</v>
      </c>
      <c r="H49" s="215" t="e">
        <f>IF(ISBLANK(#REF!),"",#REF!)</f>
        <v>#REF!</v>
      </c>
      <c r="I49" s="214" t="e">
        <f>IF(ISBLANK(#REF!),"",#REF!)</f>
        <v>#REF!</v>
      </c>
      <c r="J49" s="216" t="e">
        <f>IF(ISBLANK(#REF!),"",#REF!)</f>
        <v>#REF!</v>
      </c>
      <c r="K49" s="217" t="e">
        <f>IF(ISBLANK(#REF!),"",#REF!)</f>
        <v>#REF!</v>
      </c>
      <c r="L49" s="217" t="e">
        <f>IF(ISBLANK(#REF!),"",#REF!)</f>
        <v>#REF!</v>
      </c>
      <c r="M49" s="218" t="e">
        <f>IF(ISBLANK(#REF!),"",#REF!)</f>
        <v>#REF!</v>
      </c>
      <c r="N49" s="218" t="e">
        <f>IF(ISBLANK(#REF!),"",#REF!)</f>
        <v>#REF!</v>
      </c>
      <c r="O49" s="220" t="str">
        <f>IFERROR(VLOOKUP(_xlfn.CONCAT('Team Roster - Final'!$A49," : ",'Team Roster - Final'!$BM49),'Rate Calculations'!$C$4:$G$1100,5,FALSE),"")</f>
        <v/>
      </c>
      <c r="P49" s="225">
        <f>IF(ISBLANK('Rate Calculations'!$H51),"",'Rate Calculations'!$H51)</f>
        <v>1.7500000000000002E-2</v>
      </c>
      <c r="Q49" s="220" t="str">
        <f t="shared" si="0"/>
        <v/>
      </c>
      <c r="R49" s="221">
        <f>IF(ISBLANK('Rate Calculations'!$J51),"",'Rate Calculations'!$J51)</f>
        <v>3.5000000000000003E-2</v>
      </c>
      <c r="S49" s="220" t="str">
        <f t="shared" si="1"/>
        <v/>
      </c>
      <c r="T49" s="225" t="str">
        <f>IFERROR(VLOOKUP(_xlfn.CONCAT('Team Roster - Final'!$A49," : ",'Team Roster - Final'!$BM49),'Rate Calculations'!$C$4:$S$1100,10,FALSE),"")</f>
        <v/>
      </c>
      <c r="U49" s="225" t="str">
        <f>IFERROR(VLOOKUP(_xlfn.CONCAT('Team Roster - Final'!$A49," : ",'Team Roster - Final'!$BM49),'Rate Calculations'!$C$4:$S$1100,11,FALSE),"")</f>
        <v/>
      </c>
      <c r="V49" s="222" t="str">
        <f t="shared" si="2"/>
        <v/>
      </c>
      <c r="W49" s="222" t="str">
        <f t="shared" si="3"/>
        <v/>
      </c>
      <c r="X49" s="223" t="str">
        <f>IFERROR(VLOOKUP(_xlfn.CONCAT('Team Roster - Final'!$A49," : ",'Team Roster - Final'!$BM49),'Rate Calculations'!$C$4:$S$1100,14,FALSE),"")</f>
        <v/>
      </c>
      <c r="Y49" s="222" t="str">
        <f t="shared" si="4"/>
        <v/>
      </c>
      <c r="Z49" s="222" t="str">
        <f t="shared" si="5"/>
        <v/>
      </c>
      <c r="AA49" s="224" t="str">
        <f>IFERROR(IF(#REF!="Yes",$Y49, $Y49+$Q49*0.5),"")</f>
        <v/>
      </c>
      <c r="AB49" s="224" t="str">
        <f>IFERROR(IF(#REF!="Yes",$Z49, $Z49+$S49*0.5),"")</f>
        <v/>
      </c>
      <c r="AC49" s="220" t="str">
        <f>IFERROR(VLOOKUP(_xlfn.CONCAT('Team Roster - Final'!$A49," : ",'Team Roster - Final'!$BM49),'Rate Calculations'!$C$4:$U$1100,19,FALSE),"")</f>
        <v/>
      </c>
      <c r="AD49" s="220" t="str">
        <f t="shared" si="6"/>
        <v/>
      </c>
      <c r="AE49" s="220" t="str">
        <f t="shared" si="7"/>
        <v/>
      </c>
      <c r="AF49" s="225" t="str">
        <f>IFERROR(VLOOKUP(_xlfn.CONCAT('Team Roster - Final'!$A49," : ",'Team Roster - Final'!$BM49),'Rate Calculations'!$C$4:$AB$1100,22,FALSE),"")</f>
        <v/>
      </c>
      <c r="AG49" s="225" t="str">
        <f>IFERROR(VLOOKUP(_xlfn.CONCAT('Team Roster - Final'!$A49," : ",'Team Roster - Final'!$BM49),'Rate Calculations'!$C$4:$AB$1100,23,FALSE),"")</f>
        <v/>
      </c>
      <c r="AH49" s="222" t="str">
        <f t="shared" si="8"/>
        <v/>
      </c>
      <c r="AI49" s="222" t="str">
        <f t="shared" si="9"/>
        <v/>
      </c>
      <c r="AJ49" s="223" t="str">
        <f>Table1[[#This Row],[Home Office
Net Fee %]]</f>
        <v/>
      </c>
      <c r="AK49" s="222" t="str">
        <f t="shared" si="10"/>
        <v/>
      </c>
      <c r="AL49" s="222" t="str">
        <f t="shared" si="11"/>
        <v/>
      </c>
      <c r="AM49" s="215" t="str">
        <f>IFERROR(IF(#REF!="Yes",$AK49,($AK49+$AD49*0.5)),"")</f>
        <v/>
      </c>
      <c r="AN49" s="215" t="str">
        <f>IFERROR(IF(#REF!="Yes",$AL49,($AL49+$AE49*0.5)),"")</f>
        <v/>
      </c>
      <c r="AO49" s="374" t="str">
        <f>IF(ISBLANK('Team Roster Proposed - FBR'!Q50),"",'Team Roster Proposed - FBR'!Q50)</f>
        <v/>
      </c>
      <c r="AP49" s="226" t="e">
        <f>IF(ISBLANK(#REF!),"",#REF!)</f>
        <v>#REF!</v>
      </c>
      <c r="AQ49" s="226" t="e">
        <f>IF(ISBLANK(#REF!),"",#REF!)</f>
        <v>#REF!</v>
      </c>
      <c r="AR49" s="226" t="e">
        <f>IF(ISBLANK(#REF!),"",#REF!)</f>
        <v>#REF!</v>
      </c>
      <c r="AS49" s="219" t="e">
        <f>IF(ISBLANK(#REF!),"",#REF!)</f>
        <v>#REF!</v>
      </c>
      <c r="AT49" s="219" t="e">
        <f>IF(ISBLANK(#REF!),"",#REF!)</f>
        <v>#REF!</v>
      </c>
      <c r="AU49" s="219" t="e">
        <f>IF(ISBLANK(#REF!),"",#REF!)</f>
        <v>#REF!</v>
      </c>
      <c r="AV49" s="219" t="e">
        <f>IF(ISBLANK(#REF!),"",#REF!)</f>
        <v>#REF!</v>
      </c>
      <c r="AW49" s="219" t="e">
        <f>IF(ISBLANK(#REF!),"",#REF!)</f>
        <v>#REF!</v>
      </c>
      <c r="AX49" s="219" t="e">
        <f>IF(ISBLANK(#REF!),"",#REF!)</f>
        <v>#REF!</v>
      </c>
      <c r="AY49" s="226" t="e">
        <f>IF(ISBLANK(#REF!),"",#REF!)</f>
        <v>#REF!</v>
      </c>
      <c r="AZ49" s="219" t="e">
        <f>IF(ISBLANK(#REF!),"",#REF!)</f>
        <v>#REF!</v>
      </c>
      <c r="BA49" s="219" t="e">
        <f>IF(ISBLANK(#REF!),"",#REF!)</f>
        <v>#REF!</v>
      </c>
      <c r="BB49" s="219" t="e">
        <f>IF(ISBLANK(#REF!),"",#REF!)</f>
        <v>#REF!</v>
      </c>
      <c r="BC49" s="219" t="e">
        <f>IF(ISBLANK(#REF!),"",#REF!)</f>
        <v>#REF!</v>
      </c>
      <c r="BD49" s="219" t="e">
        <f>IF(ISBLANK(#REF!),"",#REF!)</f>
        <v>#REF!</v>
      </c>
      <c r="BE49" s="219" t="e">
        <f>IF(ISBLANK(#REF!),"",#REF!)</f>
        <v>#REF!</v>
      </c>
      <c r="BF49" s="219" t="e">
        <f>IF(ISBLANK(#REF!),"",#REF!)</f>
        <v>#REF!</v>
      </c>
      <c r="BG49" s="219" t="e">
        <f>IF(ISBLANK(#REF!),"",#REF!)</f>
        <v>#REF!</v>
      </c>
      <c r="BH49" s="219" t="e">
        <f>IF(ISBLANK(#REF!),"",#REF!)</f>
        <v>#REF!</v>
      </c>
      <c r="BI49" s="219" t="e">
        <f>IF(ISBLANK(#REF!),"",#REF!)</f>
        <v>#REF!</v>
      </c>
      <c r="BJ49" s="219" t="e">
        <f>IF(ISBLANK(#REF!),"",#REF!)</f>
        <v>#REF!</v>
      </c>
      <c r="BK49" s="219" t="e">
        <f>IF(ISBLANK(#REF!),"",#REF!)</f>
        <v>#REF!</v>
      </c>
      <c r="BL49" s="219" t="e">
        <f>IF(ISBLANK(#REF!),"",#REF!)</f>
        <v>#REF!</v>
      </c>
      <c r="BM49" s="219" t="e">
        <f>IF(ISBLANK(#REF!),"",#REF!)</f>
        <v>#REF!</v>
      </c>
      <c r="BN49" s="219" t="e">
        <f>IF(ISBLANK(#REF!),"",#REF!)</f>
        <v>#REF!</v>
      </c>
      <c r="BO49" s="227" t="e">
        <f t="shared" si="12"/>
        <v>#REF!</v>
      </c>
      <c r="BP49" s="228" t="str">
        <f t="shared" si="16"/>
        <v/>
      </c>
      <c r="BQ49" s="229" t="str">
        <f t="shared" si="13"/>
        <v/>
      </c>
      <c r="BR49" s="228" t="e">
        <f t="shared" si="14"/>
        <v>#REF!</v>
      </c>
      <c r="BS49" s="230" t="e">
        <f t="shared" si="15"/>
        <v>#REF!</v>
      </c>
    </row>
    <row r="50" spans="1:71">
      <c r="A50" s="213" t="e">
        <f>IF(ISBLANK(#REF!),"",#REF!)</f>
        <v>#REF!</v>
      </c>
      <c r="B50" s="214" t="e">
        <f>IF(ISBLANK(#REF!),"",#REF!)</f>
        <v>#REF!</v>
      </c>
      <c r="C50" s="214" t="e">
        <f>IF(ISBLANK(#REF!),"",#REF!)</f>
        <v>#REF!</v>
      </c>
      <c r="D50" s="214" t="e">
        <f>IF(ISBLANK(#REF!),"",#REF!)</f>
        <v>#REF!</v>
      </c>
      <c r="E50" s="214" t="e">
        <f>IF(ISBLANK(#REF!),"",#REF!)</f>
        <v>#REF!</v>
      </c>
      <c r="F50" s="214" t="e">
        <f>IF(ISBLANK(#REF!),"",#REF!)</f>
        <v>#REF!</v>
      </c>
      <c r="G50" s="214" t="e">
        <f>IF(ISBLANK(#REF!),"",#REF!)</f>
        <v>#REF!</v>
      </c>
      <c r="H50" s="215" t="e">
        <f>IF(ISBLANK(#REF!),"",#REF!)</f>
        <v>#REF!</v>
      </c>
      <c r="I50" s="214" t="e">
        <f>IF(ISBLANK(#REF!),"",#REF!)</f>
        <v>#REF!</v>
      </c>
      <c r="J50" s="216" t="e">
        <f>IF(ISBLANK(#REF!),"",#REF!)</f>
        <v>#REF!</v>
      </c>
      <c r="K50" s="217" t="e">
        <f>IF(ISBLANK(#REF!),"",#REF!)</f>
        <v>#REF!</v>
      </c>
      <c r="L50" s="217" t="e">
        <f>IF(ISBLANK(#REF!),"",#REF!)</f>
        <v>#REF!</v>
      </c>
      <c r="M50" s="218" t="e">
        <f>IF(ISBLANK(#REF!),"",#REF!)</f>
        <v>#REF!</v>
      </c>
      <c r="N50" s="218" t="e">
        <f>IF(ISBLANK(#REF!),"",#REF!)</f>
        <v>#REF!</v>
      </c>
      <c r="O50" s="220" t="str">
        <f>IFERROR(VLOOKUP(_xlfn.CONCAT('Team Roster - Final'!$A50," : ",'Team Roster - Final'!$BM50),'Rate Calculations'!$C$4:$G$1100,5,FALSE),"")</f>
        <v/>
      </c>
      <c r="P50" s="225">
        <f>IF(ISBLANK('Rate Calculations'!$H52),"",'Rate Calculations'!$H52)</f>
        <v>1.7500000000000002E-2</v>
      </c>
      <c r="Q50" s="220" t="str">
        <f t="shared" si="0"/>
        <v/>
      </c>
      <c r="R50" s="221">
        <f>IF(ISBLANK('Rate Calculations'!$J52),"",'Rate Calculations'!$J52)</f>
        <v>3.5000000000000003E-2</v>
      </c>
      <c r="S50" s="220" t="str">
        <f t="shared" si="1"/>
        <v/>
      </c>
      <c r="T50" s="225" t="str">
        <f>IFERROR(VLOOKUP(_xlfn.CONCAT('Team Roster - Final'!$A50," : ",'Team Roster - Final'!$BM50),'Rate Calculations'!$C$4:$S$1100,10,FALSE),"")</f>
        <v/>
      </c>
      <c r="U50" s="225" t="str">
        <f>IFERROR(VLOOKUP(_xlfn.CONCAT('Team Roster - Final'!$A50," : ",'Team Roster - Final'!$BM50),'Rate Calculations'!$C$4:$S$1100,11,FALSE),"")</f>
        <v/>
      </c>
      <c r="V50" s="222" t="str">
        <f t="shared" si="2"/>
        <v/>
      </c>
      <c r="W50" s="222" t="str">
        <f t="shared" si="3"/>
        <v/>
      </c>
      <c r="X50" s="223" t="str">
        <f>IFERROR(VLOOKUP(_xlfn.CONCAT('Team Roster - Final'!$A50," : ",'Team Roster - Final'!$BM50),'Rate Calculations'!$C$4:$S$1100,14,FALSE),"")</f>
        <v/>
      </c>
      <c r="Y50" s="222" t="str">
        <f t="shared" si="4"/>
        <v/>
      </c>
      <c r="Z50" s="222" t="str">
        <f t="shared" si="5"/>
        <v/>
      </c>
      <c r="AA50" s="224" t="str">
        <f>IFERROR(IF(#REF!="Yes",$Y50, $Y50+$Q50*0.5),"")</f>
        <v/>
      </c>
      <c r="AB50" s="224" t="str">
        <f>IFERROR(IF(#REF!="Yes",$Z50, $Z50+$S50*0.5),"")</f>
        <v/>
      </c>
      <c r="AC50" s="220" t="str">
        <f>IFERROR(VLOOKUP(_xlfn.CONCAT('Team Roster - Final'!$A50," : ",'Team Roster - Final'!$BM50),'Rate Calculations'!$C$4:$U$1100,19,FALSE),"")</f>
        <v/>
      </c>
      <c r="AD50" s="220" t="str">
        <f t="shared" si="6"/>
        <v/>
      </c>
      <c r="AE50" s="220" t="str">
        <f t="shared" si="7"/>
        <v/>
      </c>
      <c r="AF50" s="225" t="str">
        <f>IFERROR(VLOOKUP(_xlfn.CONCAT('Team Roster - Final'!$A50," : ",'Team Roster - Final'!$BM50),'Rate Calculations'!$C$4:$AB$1100,22,FALSE),"")</f>
        <v/>
      </c>
      <c r="AG50" s="225" t="str">
        <f>IFERROR(VLOOKUP(_xlfn.CONCAT('Team Roster - Final'!$A50," : ",'Team Roster - Final'!$BM50),'Rate Calculations'!$C$4:$AB$1100,23,FALSE),"")</f>
        <v/>
      </c>
      <c r="AH50" s="222" t="str">
        <f t="shared" si="8"/>
        <v/>
      </c>
      <c r="AI50" s="222" t="str">
        <f t="shared" si="9"/>
        <v/>
      </c>
      <c r="AJ50" s="223" t="str">
        <f>Table1[[#This Row],[Home Office
Net Fee %]]</f>
        <v/>
      </c>
      <c r="AK50" s="222" t="str">
        <f t="shared" si="10"/>
        <v/>
      </c>
      <c r="AL50" s="222" t="str">
        <f t="shared" si="11"/>
        <v/>
      </c>
      <c r="AM50" s="215" t="str">
        <f>IFERROR(IF(#REF!="Yes",$AK50,($AK50+$AD50*0.5)),"")</f>
        <v/>
      </c>
      <c r="AN50" s="215" t="str">
        <f>IFERROR(IF(#REF!="Yes",$AL50,($AL50+$AE50*0.5)),"")</f>
        <v/>
      </c>
      <c r="AO50" s="374" t="str">
        <f>IF(ISBLANK('Team Roster Proposed - FBR'!Q51),"",'Team Roster Proposed - FBR'!Q51)</f>
        <v/>
      </c>
      <c r="AP50" s="226" t="e">
        <f>IF(ISBLANK(#REF!),"",#REF!)</f>
        <v>#REF!</v>
      </c>
      <c r="AQ50" s="226" t="e">
        <f>IF(ISBLANK(#REF!),"",#REF!)</f>
        <v>#REF!</v>
      </c>
      <c r="AR50" s="226" t="e">
        <f>IF(ISBLANK(#REF!),"",#REF!)</f>
        <v>#REF!</v>
      </c>
      <c r="AS50" s="219" t="e">
        <f>IF(ISBLANK(#REF!),"",#REF!)</f>
        <v>#REF!</v>
      </c>
      <c r="AT50" s="219" t="e">
        <f>IF(ISBLANK(#REF!),"",#REF!)</f>
        <v>#REF!</v>
      </c>
      <c r="AU50" s="219" t="e">
        <f>IF(ISBLANK(#REF!),"",#REF!)</f>
        <v>#REF!</v>
      </c>
      <c r="AV50" s="219" t="e">
        <f>IF(ISBLANK(#REF!),"",#REF!)</f>
        <v>#REF!</v>
      </c>
      <c r="AW50" s="219" t="e">
        <f>IF(ISBLANK(#REF!),"",#REF!)</f>
        <v>#REF!</v>
      </c>
      <c r="AX50" s="219" t="e">
        <f>IF(ISBLANK(#REF!),"",#REF!)</f>
        <v>#REF!</v>
      </c>
      <c r="AY50" s="226" t="e">
        <f>IF(ISBLANK(#REF!),"",#REF!)</f>
        <v>#REF!</v>
      </c>
      <c r="AZ50" s="219" t="e">
        <f>IF(ISBLANK(#REF!),"",#REF!)</f>
        <v>#REF!</v>
      </c>
      <c r="BA50" s="219" t="e">
        <f>IF(ISBLANK(#REF!),"",#REF!)</f>
        <v>#REF!</v>
      </c>
      <c r="BB50" s="219" t="e">
        <f>IF(ISBLANK(#REF!),"",#REF!)</f>
        <v>#REF!</v>
      </c>
      <c r="BC50" s="219" t="e">
        <f>IF(ISBLANK(#REF!),"",#REF!)</f>
        <v>#REF!</v>
      </c>
      <c r="BD50" s="219" t="e">
        <f>IF(ISBLANK(#REF!),"",#REF!)</f>
        <v>#REF!</v>
      </c>
      <c r="BE50" s="219" t="e">
        <f>IF(ISBLANK(#REF!),"",#REF!)</f>
        <v>#REF!</v>
      </c>
      <c r="BF50" s="219" t="e">
        <f>IF(ISBLANK(#REF!),"",#REF!)</f>
        <v>#REF!</v>
      </c>
      <c r="BG50" s="219" t="e">
        <f>IF(ISBLANK(#REF!),"",#REF!)</f>
        <v>#REF!</v>
      </c>
      <c r="BH50" s="219" t="e">
        <f>IF(ISBLANK(#REF!),"",#REF!)</f>
        <v>#REF!</v>
      </c>
      <c r="BI50" s="219" t="e">
        <f>IF(ISBLANK(#REF!),"",#REF!)</f>
        <v>#REF!</v>
      </c>
      <c r="BJ50" s="219" t="e">
        <f>IF(ISBLANK(#REF!),"",#REF!)</f>
        <v>#REF!</v>
      </c>
      <c r="BK50" s="219" t="e">
        <f>IF(ISBLANK(#REF!),"",#REF!)</f>
        <v>#REF!</v>
      </c>
      <c r="BL50" s="219" t="e">
        <f>IF(ISBLANK(#REF!),"",#REF!)</f>
        <v>#REF!</v>
      </c>
      <c r="BM50" s="219" t="e">
        <f>IF(ISBLANK(#REF!),"",#REF!)</f>
        <v>#REF!</v>
      </c>
      <c r="BN50" s="219" t="e">
        <f>IF(ISBLANK(#REF!),"",#REF!)</f>
        <v>#REF!</v>
      </c>
      <c r="BO50" s="227" t="e">
        <f t="shared" si="12"/>
        <v>#REF!</v>
      </c>
      <c r="BP50" s="228" t="str">
        <f t="shared" si="16"/>
        <v/>
      </c>
      <c r="BQ50" s="229" t="str">
        <f t="shared" si="13"/>
        <v/>
      </c>
      <c r="BR50" s="228" t="e">
        <f t="shared" si="14"/>
        <v>#REF!</v>
      </c>
      <c r="BS50" s="230" t="e">
        <f t="shared" si="15"/>
        <v>#REF!</v>
      </c>
    </row>
    <row r="51" spans="1:71">
      <c r="A51" s="213" t="e">
        <f>IF(ISBLANK(#REF!),"",#REF!)</f>
        <v>#REF!</v>
      </c>
      <c r="B51" s="214" t="e">
        <f>IF(ISBLANK(#REF!),"",#REF!)</f>
        <v>#REF!</v>
      </c>
      <c r="C51" s="214" t="e">
        <f>IF(ISBLANK(#REF!),"",#REF!)</f>
        <v>#REF!</v>
      </c>
      <c r="D51" s="214" t="e">
        <f>IF(ISBLANK(#REF!),"",#REF!)</f>
        <v>#REF!</v>
      </c>
      <c r="E51" s="214" t="e">
        <f>IF(ISBLANK(#REF!),"",#REF!)</f>
        <v>#REF!</v>
      </c>
      <c r="F51" s="214" t="e">
        <f>IF(ISBLANK(#REF!),"",#REF!)</f>
        <v>#REF!</v>
      </c>
      <c r="G51" s="214" t="e">
        <f>IF(ISBLANK(#REF!),"",#REF!)</f>
        <v>#REF!</v>
      </c>
      <c r="H51" s="215" t="e">
        <f>IF(ISBLANK(#REF!),"",#REF!)</f>
        <v>#REF!</v>
      </c>
      <c r="I51" s="214" t="e">
        <f>IF(ISBLANK(#REF!),"",#REF!)</f>
        <v>#REF!</v>
      </c>
      <c r="J51" s="216" t="e">
        <f>IF(ISBLANK(#REF!),"",#REF!)</f>
        <v>#REF!</v>
      </c>
      <c r="K51" s="217" t="e">
        <f>IF(ISBLANK(#REF!),"",#REF!)</f>
        <v>#REF!</v>
      </c>
      <c r="L51" s="217" t="e">
        <f>IF(ISBLANK(#REF!),"",#REF!)</f>
        <v>#REF!</v>
      </c>
      <c r="M51" s="218" t="e">
        <f>IF(ISBLANK(#REF!),"",#REF!)</f>
        <v>#REF!</v>
      </c>
      <c r="N51" s="218" t="e">
        <f>IF(ISBLANK(#REF!),"",#REF!)</f>
        <v>#REF!</v>
      </c>
      <c r="O51" s="220" t="str">
        <f>IFERROR(VLOOKUP(_xlfn.CONCAT('Team Roster - Final'!$A51," : ",'Team Roster - Final'!$BM51),'Rate Calculations'!$C$4:$G$1100,5,FALSE),"")</f>
        <v/>
      </c>
      <c r="P51" s="225">
        <f>IF(ISBLANK('Rate Calculations'!$H53),"",'Rate Calculations'!$H53)</f>
        <v>1.7500000000000002E-2</v>
      </c>
      <c r="Q51" s="220" t="str">
        <f t="shared" si="0"/>
        <v/>
      </c>
      <c r="R51" s="221">
        <f>IF(ISBLANK('Rate Calculations'!$J53),"",'Rate Calculations'!$J53)</f>
        <v>3.5000000000000003E-2</v>
      </c>
      <c r="S51" s="220" t="str">
        <f t="shared" si="1"/>
        <v/>
      </c>
      <c r="T51" s="225" t="str">
        <f>IFERROR(VLOOKUP(_xlfn.CONCAT('Team Roster - Final'!$A51," : ",'Team Roster - Final'!$BM51),'Rate Calculations'!$C$4:$S$1100,10,FALSE),"")</f>
        <v/>
      </c>
      <c r="U51" s="225" t="str">
        <f>IFERROR(VLOOKUP(_xlfn.CONCAT('Team Roster - Final'!$A51," : ",'Team Roster - Final'!$BM51),'Rate Calculations'!$C$4:$S$1100,11,FALSE),"")</f>
        <v/>
      </c>
      <c r="V51" s="222" t="str">
        <f t="shared" si="2"/>
        <v/>
      </c>
      <c r="W51" s="222" t="str">
        <f t="shared" si="3"/>
        <v/>
      </c>
      <c r="X51" s="223" t="str">
        <f>IFERROR(VLOOKUP(_xlfn.CONCAT('Team Roster - Final'!$A51," : ",'Team Roster - Final'!$BM51),'Rate Calculations'!$C$4:$S$1100,14,FALSE),"")</f>
        <v/>
      </c>
      <c r="Y51" s="222" t="str">
        <f t="shared" si="4"/>
        <v/>
      </c>
      <c r="Z51" s="222" t="str">
        <f t="shared" si="5"/>
        <v/>
      </c>
      <c r="AA51" s="224" t="str">
        <f>IFERROR(IF(#REF!="Yes",$Y51, $Y51+$Q51*0.5),"")</f>
        <v/>
      </c>
      <c r="AB51" s="224" t="str">
        <f>IFERROR(IF(#REF!="Yes",$Z51, $Z51+$S51*0.5),"")</f>
        <v/>
      </c>
      <c r="AC51" s="220" t="str">
        <f>IFERROR(VLOOKUP(_xlfn.CONCAT('Team Roster - Final'!$A51," : ",'Team Roster - Final'!$BM51),'Rate Calculations'!$C$4:$U$1100,19,FALSE),"")</f>
        <v/>
      </c>
      <c r="AD51" s="220" t="str">
        <f t="shared" si="6"/>
        <v/>
      </c>
      <c r="AE51" s="220" t="str">
        <f t="shared" si="7"/>
        <v/>
      </c>
      <c r="AF51" s="225" t="str">
        <f>IFERROR(VLOOKUP(_xlfn.CONCAT('Team Roster - Final'!$A51," : ",'Team Roster - Final'!$BM51),'Rate Calculations'!$C$4:$AB$1100,22,FALSE),"")</f>
        <v/>
      </c>
      <c r="AG51" s="225" t="str">
        <f>IFERROR(VLOOKUP(_xlfn.CONCAT('Team Roster - Final'!$A51," : ",'Team Roster - Final'!$BM51),'Rate Calculations'!$C$4:$AB$1100,23,FALSE),"")</f>
        <v/>
      </c>
      <c r="AH51" s="222" t="str">
        <f t="shared" si="8"/>
        <v/>
      </c>
      <c r="AI51" s="222" t="str">
        <f t="shared" si="9"/>
        <v/>
      </c>
      <c r="AJ51" s="223" t="str">
        <f>Table1[[#This Row],[Home Office
Net Fee %]]</f>
        <v/>
      </c>
      <c r="AK51" s="222" t="str">
        <f t="shared" si="10"/>
        <v/>
      </c>
      <c r="AL51" s="222" t="str">
        <f t="shared" si="11"/>
        <v/>
      </c>
      <c r="AM51" s="215" t="str">
        <f>IFERROR(IF(#REF!="Yes",$AK51,($AK51+$AD51*0.5)),"")</f>
        <v/>
      </c>
      <c r="AN51" s="215" t="str">
        <f>IFERROR(IF(#REF!="Yes",$AL51,($AL51+$AE51*0.5)),"")</f>
        <v/>
      </c>
      <c r="AO51" s="374" t="str">
        <f>IF(ISBLANK('Team Roster Proposed - FBR'!Q52),"",'Team Roster Proposed - FBR'!Q52)</f>
        <v/>
      </c>
      <c r="AP51" s="226" t="e">
        <f>IF(ISBLANK(#REF!),"",#REF!)</f>
        <v>#REF!</v>
      </c>
      <c r="AQ51" s="226" t="e">
        <f>IF(ISBLANK(#REF!),"",#REF!)</f>
        <v>#REF!</v>
      </c>
      <c r="AR51" s="226" t="e">
        <f>IF(ISBLANK(#REF!),"",#REF!)</f>
        <v>#REF!</v>
      </c>
      <c r="AS51" s="219" t="e">
        <f>IF(ISBLANK(#REF!),"",#REF!)</f>
        <v>#REF!</v>
      </c>
      <c r="AT51" s="219" t="e">
        <f>IF(ISBLANK(#REF!),"",#REF!)</f>
        <v>#REF!</v>
      </c>
      <c r="AU51" s="219" t="e">
        <f>IF(ISBLANK(#REF!),"",#REF!)</f>
        <v>#REF!</v>
      </c>
      <c r="AV51" s="219" t="e">
        <f>IF(ISBLANK(#REF!),"",#REF!)</f>
        <v>#REF!</v>
      </c>
      <c r="AW51" s="219" t="e">
        <f>IF(ISBLANK(#REF!),"",#REF!)</f>
        <v>#REF!</v>
      </c>
      <c r="AX51" s="219" t="e">
        <f>IF(ISBLANK(#REF!),"",#REF!)</f>
        <v>#REF!</v>
      </c>
      <c r="AY51" s="226" t="e">
        <f>IF(ISBLANK(#REF!),"",#REF!)</f>
        <v>#REF!</v>
      </c>
      <c r="AZ51" s="219" t="e">
        <f>IF(ISBLANK(#REF!),"",#REF!)</f>
        <v>#REF!</v>
      </c>
      <c r="BA51" s="219" t="e">
        <f>IF(ISBLANK(#REF!),"",#REF!)</f>
        <v>#REF!</v>
      </c>
      <c r="BB51" s="219" t="e">
        <f>IF(ISBLANK(#REF!),"",#REF!)</f>
        <v>#REF!</v>
      </c>
      <c r="BC51" s="219" t="e">
        <f>IF(ISBLANK(#REF!),"",#REF!)</f>
        <v>#REF!</v>
      </c>
      <c r="BD51" s="219" t="e">
        <f>IF(ISBLANK(#REF!),"",#REF!)</f>
        <v>#REF!</v>
      </c>
      <c r="BE51" s="219" t="e">
        <f>IF(ISBLANK(#REF!),"",#REF!)</f>
        <v>#REF!</v>
      </c>
      <c r="BF51" s="219" t="e">
        <f>IF(ISBLANK(#REF!),"",#REF!)</f>
        <v>#REF!</v>
      </c>
      <c r="BG51" s="219" t="e">
        <f>IF(ISBLANK(#REF!),"",#REF!)</f>
        <v>#REF!</v>
      </c>
      <c r="BH51" s="219" t="e">
        <f>IF(ISBLANK(#REF!),"",#REF!)</f>
        <v>#REF!</v>
      </c>
      <c r="BI51" s="219" t="e">
        <f>IF(ISBLANK(#REF!),"",#REF!)</f>
        <v>#REF!</v>
      </c>
      <c r="BJ51" s="219" t="e">
        <f>IF(ISBLANK(#REF!),"",#REF!)</f>
        <v>#REF!</v>
      </c>
      <c r="BK51" s="219" t="e">
        <f>IF(ISBLANK(#REF!),"",#REF!)</f>
        <v>#REF!</v>
      </c>
      <c r="BL51" s="219" t="e">
        <f>IF(ISBLANK(#REF!),"",#REF!)</f>
        <v>#REF!</v>
      </c>
      <c r="BM51" s="219" t="e">
        <f>IF(ISBLANK(#REF!),"",#REF!)</f>
        <v>#REF!</v>
      </c>
      <c r="BN51" s="219" t="e">
        <f>IF(ISBLANK(#REF!),"",#REF!)</f>
        <v>#REF!</v>
      </c>
      <c r="BO51" s="227" t="e">
        <f t="shared" si="12"/>
        <v>#REF!</v>
      </c>
      <c r="BP51" s="228" t="str">
        <f t="shared" si="16"/>
        <v/>
      </c>
      <c r="BQ51" s="229" t="str">
        <f t="shared" si="13"/>
        <v/>
      </c>
      <c r="BR51" s="228" t="e">
        <f t="shared" si="14"/>
        <v>#REF!</v>
      </c>
      <c r="BS51" s="230" t="e">
        <f t="shared" si="15"/>
        <v>#REF!</v>
      </c>
    </row>
    <row r="52" spans="1:71">
      <c r="A52" s="213" t="e">
        <f>IF(ISBLANK(#REF!),"",#REF!)</f>
        <v>#REF!</v>
      </c>
      <c r="B52" s="214" t="e">
        <f>IF(ISBLANK(#REF!),"",#REF!)</f>
        <v>#REF!</v>
      </c>
      <c r="C52" s="214" t="e">
        <f>IF(ISBLANK(#REF!),"",#REF!)</f>
        <v>#REF!</v>
      </c>
      <c r="D52" s="214" t="e">
        <f>IF(ISBLANK(#REF!),"",#REF!)</f>
        <v>#REF!</v>
      </c>
      <c r="E52" s="214" t="e">
        <f>IF(ISBLANK(#REF!),"",#REF!)</f>
        <v>#REF!</v>
      </c>
      <c r="F52" s="214" t="e">
        <f>IF(ISBLANK(#REF!),"",#REF!)</f>
        <v>#REF!</v>
      </c>
      <c r="G52" s="214" t="e">
        <f>IF(ISBLANK(#REF!),"",#REF!)</f>
        <v>#REF!</v>
      </c>
      <c r="H52" s="215" t="e">
        <f>IF(ISBLANK(#REF!),"",#REF!)</f>
        <v>#REF!</v>
      </c>
      <c r="I52" s="214" t="e">
        <f>IF(ISBLANK(#REF!),"",#REF!)</f>
        <v>#REF!</v>
      </c>
      <c r="J52" s="216" t="e">
        <f>IF(ISBLANK(#REF!),"",#REF!)</f>
        <v>#REF!</v>
      </c>
      <c r="K52" s="217" t="e">
        <f>IF(ISBLANK(#REF!),"",#REF!)</f>
        <v>#REF!</v>
      </c>
      <c r="L52" s="217" t="e">
        <f>IF(ISBLANK(#REF!),"",#REF!)</f>
        <v>#REF!</v>
      </c>
      <c r="M52" s="218" t="e">
        <f>IF(ISBLANK(#REF!),"",#REF!)</f>
        <v>#REF!</v>
      </c>
      <c r="N52" s="218" t="e">
        <f>IF(ISBLANK(#REF!),"",#REF!)</f>
        <v>#REF!</v>
      </c>
      <c r="O52" s="220" t="str">
        <f>IFERROR(VLOOKUP(_xlfn.CONCAT('Team Roster - Final'!$A52," : ",'Team Roster - Final'!$BM52),'Rate Calculations'!$C$4:$G$1100,5,FALSE),"")</f>
        <v/>
      </c>
      <c r="P52" s="225">
        <f>IF(ISBLANK('Rate Calculations'!$H54),"",'Rate Calculations'!$H54)</f>
        <v>1.7500000000000002E-2</v>
      </c>
      <c r="Q52" s="220" t="str">
        <f t="shared" si="0"/>
        <v/>
      </c>
      <c r="R52" s="221">
        <f>IF(ISBLANK('Rate Calculations'!$J54),"",'Rate Calculations'!$J54)</f>
        <v>3.5000000000000003E-2</v>
      </c>
      <c r="S52" s="220" t="str">
        <f t="shared" si="1"/>
        <v/>
      </c>
      <c r="T52" s="225" t="str">
        <f>IFERROR(VLOOKUP(_xlfn.CONCAT('Team Roster - Final'!$A52," : ",'Team Roster - Final'!$BM52),'Rate Calculations'!$C$4:$S$1100,10,FALSE),"")</f>
        <v/>
      </c>
      <c r="U52" s="225" t="str">
        <f>IFERROR(VLOOKUP(_xlfn.CONCAT('Team Roster - Final'!$A52," : ",'Team Roster - Final'!$BM52),'Rate Calculations'!$C$4:$S$1100,11,FALSE),"")</f>
        <v/>
      </c>
      <c r="V52" s="222" t="str">
        <f t="shared" si="2"/>
        <v/>
      </c>
      <c r="W52" s="222" t="str">
        <f t="shared" si="3"/>
        <v/>
      </c>
      <c r="X52" s="223" t="str">
        <f>IFERROR(VLOOKUP(_xlfn.CONCAT('Team Roster - Final'!$A52," : ",'Team Roster - Final'!$BM52),'Rate Calculations'!$C$4:$S$1100,14,FALSE),"")</f>
        <v/>
      </c>
      <c r="Y52" s="222" t="str">
        <f t="shared" si="4"/>
        <v/>
      </c>
      <c r="Z52" s="222" t="str">
        <f t="shared" si="5"/>
        <v/>
      </c>
      <c r="AA52" s="224" t="str">
        <f>IFERROR(IF(#REF!="Yes",$Y52, $Y52+$Q52*0.5),"")</f>
        <v/>
      </c>
      <c r="AB52" s="224" t="str">
        <f>IFERROR(IF(#REF!="Yes",$Z52, $Z52+$S52*0.5),"")</f>
        <v/>
      </c>
      <c r="AC52" s="220" t="str">
        <f>IFERROR(VLOOKUP(_xlfn.CONCAT('Team Roster - Final'!$A52," : ",'Team Roster - Final'!$BM52),'Rate Calculations'!$C$4:$U$1100,19,FALSE),"")</f>
        <v/>
      </c>
      <c r="AD52" s="220" t="str">
        <f t="shared" si="6"/>
        <v/>
      </c>
      <c r="AE52" s="220" t="str">
        <f t="shared" si="7"/>
        <v/>
      </c>
      <c r="AF52" s="225" t="str">
        <f>IFERROR(VLOOKUP(_xlfn.CONCAT('Team Roster - Final'!$A52," : ",'Team Roster - Final'!$BM52),'Rate Calculations'!$C$4:$AB$1100,22,FALSE),"")</f>
        <v/>
      </c>
      <c r="AG52" s="225" t="str">
        <f>IFERROR(VLOOKUP(_xlfn.CONCAT('Team Roster - Final'!$A52," : ",'Team Roster - Final'!$BM52),'Rate Calculations'!$C$4:$AB$1100,23,FALSE),"")</f>
        <v/>
      </c>
      <c r="AH52" s="222" t="str">
        <f t="shared" si="8"/>
        <v/>
      </c>
      <c r="AI52" s="222" t="str">
        <f t="shared" si="9"/>
        <v/>
      </c>
      <c r="AJ52" s="223" t="str">
        <f>Table1[[#This Row],[Home Office
Net Fee %]]</f>
        <v/>
      </c>
      <c r="AK52" s="222" t="str">
        <f t="shared" si="10"/>
        <v/>
      </c>
      <c r="AL52" s="222" t="str">
        <f t="shared" si="11"/>
        <v/>
      </c>
      <c r="AM52" s="215" t="str">
        <f>IFERROR(IF(#REF!="Yes",$AK52,($AK52+$AD52*0.5)),"")</f>
        <v/>
      </c>
      <c r="AN52" s="215" t="str">
        <f>IFERROR(IF(#REF!="Yes",$AL52,($AL52+$AE52*0.5)),"")</f>
        <v/>
      </c>
      <c r="AO52" s="374" t="str">
        <f>IF(ISBLANK('Team Roster Proposed - FBR'!Q53),"",'Team Roster Proposed - FBR'!Q53)</f>
        <v/>
      </c>
      <c r="AP52" s="226" t="e">
        <f>IF(ISBLANK(#REF!),"",#REF!)</f>
        <v>#REF!</v>
      </c>
      <c r="AQ52" s="226" t="e">
        <f>IF(ISBLANK(#REF!),"",#REF!)</f>
        <v>#REF!</v>
      </c>
      <c r="AR52" s="226" t="e">
        <f>IF(ISBLANK(#REF!),"",#REF!)</f>
        <v>#REF!</v>
      </c>
      <c r="AS52" s="219" t="e">
        <f>IF(ISBLANK(#REF!),"",#REF!)</f>
        <v>#REF!</v>
      </c>
      <c r="AT52" s="219" t="e">
        <f>IF(ISBLANK(#REF!),"",#REF!)</f>
        <v>#REF!</v>
      </c>
      <c r="AU52" s="219" t="e">
        <f>IF(ISBLANK(#REF!),"",#REF!)</f>
        <v>#REF!</v>
      </c>
      <c r="AV52" s="219" t="e">
        <f>IF(ISBLANK(#REF!),"",#REF!)</f>
        <v>#REF!</v>
      </c>
      <c r="AW52" s="219" t="e">
        <f>IF(ISBLANK(#REF!),"",#REF!)</f>
        <v>#REF!</v>
      </c>
      <c r="AX52" s="219" t="e">
        <f>IF(ISBLANK(#REF!),"",#REF!)</f>
        <v>#REF!</v>
      </c>
      <c r="AY52" s="226" t="e">
        <f>IF(ISBLANK(#REF!),"",#REF!)</f>
        <v>#REF!</v>
      </c>
      <c r="AZ52" s="219" t="e">
        <f>IF(ISBLANK(#REF!),"",#REF!)</f>
        <v>#REF!</v>
      </c>
      <c r="BA52" s="219" t="e">
        <f>IF(ISBLANK(#REF!),"",#REF!)</f>
        <v>#REF!</v>
      </c>
      <c r="BB52" s="219" t="e">
        <f>IF(ISBLANK(#REF!),"",#REF!)</f>
        <v>#REF!</v>
      </c>
      <c r="BC52" s="219" t="e">
        <f>IF(ISBLANK(#REF!),"",#REF!)</f>
        <v>#REF!</v>
      </c>
      <c r="BD52" s="219" t="e">
        <f>IF(ISBLANK(#REF!),"",#REF!)</f>
        <v>#REF!</v>
      </c>
      <c r="BE52" s="219" t="e">
        <f>IF(ISBLANK(#REF!),"",#REF!)</f>
        <v>#REF!</v>
      </c>
      <c r="BF52" s="219" t="e">
        <f>IF(ISBLANK(#REF!),"",#REF!)</f>
        <v>#REF!</v>
      </c>
      <c r="BG52" s="219" t="e">
        <f>IF(ISBLANK(#REF!),"",#REF!)</f>
        <v>#REF!</v>
      </c>
      <c r="BH52" s="219" t="e">
        <f>IF(ISBLANK(#REF!),"",#REF!)</f>
        <v>#REF!</v>
      </c>
      <c r="BI52" s="219" t="e">
        <f>IF(ISBLANK(#REF!),"",#REF!)</f>
        <v>#REF!</v>
      </c>
      <c r="BJ52" s="219" t="e">
        <f>IF(ISBLANK(#REF!),"",#REF!)</f>
        <v>#REF!</v>
      </c>
      <c r="BK52" s="219" t="e">
        <f>IF(ISBLANK(#REF!),"",#REF!)</f>
        <v>#REF!</v>
      </c>
      <c r="BL52" s="219" t="e">
        <f>IF(ISBLANK(#REF!),"",#REF!)</f>
        <v>#REF!</v>
      </c>
      <c r="BM52" s="219" t="e">
        <f>IF(ISBLANK(#REF!),"",#REF!)</f>
        <v>#REF!</v>
      </c>
      <c r="BN52" s="219" t="e">
        <f>IF(ISBLANK(#REF!),"",#REF!)</f>
        <v>#REF!</v>
      </c>
      <c r="BO52" s="227" t="e">
        <f t="shared" si="12"/>
        <v>#REF!</v>
      </c>
      <c r="BP52" s="228" t="str">
        <f t="shared" si="16"/>
        <v/>
      </c>
      <c r="BQ52" s="229" t="str">
        <f t="shared" si="13"/>
        <v/>
      </c>
      <c r="BR52" s="228" t="e">
        <f t="shared" si="14"/>
        <v>#REF!</v>
      </c>
      <c r="BS52" s="230" t="e">
        <f t="shared" si="15"/>
        <v>#REF!</v>
      </c>
    </row>
    <row r="53" spans="1:71">
      <c r="A53" s="213" t="e">
        <f>IF(ISBLANK(#REF!),"",#REF!)</f>
        <v>#REF!</v>
      </c>
      <c r="B53" s="214" t="e">
        <f>IF(ISBLANK(#REF!),"",#REF!)</f>
        <v>#REF!</v>
      </c>
      <c r="C53" s="214" t="e">
        <f>IF(ISBLANK(#REF!),"",#REF!)</f>
        <v>#REF!</v>
      </c>
      <c r="D53" s="214" t="e">
        <f>IF(ISBLANK(#REF!),"",#REF!)</f>
        <v>#REF!</v>
      </c>
      <c r="E53" s="214" t="e">
        <f>IF(ISBLANK(#REF!),"",#REF!)</f>
        <v>#REF!</v>
      </c>
      <c r="F53" s="214" t="e">
        <f>IF(ISBLANK(#REF!),"",#REF!)</f>
        <v>#REF!</v>
      </c>
      <c r="G53" s="214" t="e">
        <f>IF(ISBLANK(#REF!),"",#REF!)</f>
        <v>#REF!</v>
      </c>
      <c r="H53" s="215" t="e">
        <f>IF(ISBLANK(#REF!),"",#REF!)</f>
        <v>#REF!</v>
      </c>
      <c r="I53" s="214" t="e">
        <f>IF(ISBLANK(#REF!),"",#REF!)</f>
        <v>#REF!</v>
      </c>
      <c r="J53" s="216" t="e">
        <f>IF(ISBLANK(#REF!),"",#REF!)</f>
        <v>#REF!</v>
      </c>
      <c r="K53" s="217" t="e">
        <f>IF(ISBLANK(#REF!),"",#REF!)</f>
        <v>#REF!</v>
      </c>
      <c r="L53" s="217" t="e">
        <f>IF(ISBLANK(#REF!),"",#REF!)</f>
        <v>#REF!</v>
      </c>
      <c r="M53" s="218" t="e">
        <f>IF(ISBLANK(#REF!),"",#REF!)</f>
        <v>#REF!</v>
      </c>
      <c r="N53" s="218" t="e">
        <f>IF(ISBLANK(#REF!),"",#REF!)</f>
        <v>#REF!</v>
      </c>
      <c r="O53" s="220" t="str">
        <f>IFERROR(VLOOKUP(_xlfn.CONCAT('Team Roster - Final'!$A53," : ",'Team Roster - Final'!$BM53),'Rate Calculations'!$C$4:$G$1100,5,FALSE),"")</f>
        <v/>
      </c>
      <c r="P53" s="225">
        <f>IF(ISBLANK('Rate Calculations'!$H55),"",'Rate Calculations'!$H55)</f>
        <v>1.7500000000000002E-2</v>
      </c>
      <c r="Q53" s="220" t="str">
        <f t="shared" si="0"/>
        <v/>
      </c>
      <c r="R53" s="221">
        <f>IF(ISBLANK('Rate Calculations'!$J55),"",'Rate Calculations'!$J55)</f>
        <v>3.5000000000000003E-2</v>
      </c>
      <c r="S53" s="220" t="str">
        <f t="shared" si="1"/>
        <v/>
      </c>
      <c r="T53" s="225" t="str">
        <f>IFERROR(VLOOKUP(_xlfn.CONCAT('Team Roster - Final'!$A53," : ",'Team Roster - Final'!$BM53),'Rate Calculations'!$C$4:$S$1100,10,FALSE),"")</f>
        <v/>
      </c>
      <c r="U53" s="225" t="str">
        <f>IFERROR(VLOOKUP(_xlfn.CONCAT('Team Roster - Final'!$A53," : ",'Team Roster - Final'!$BM53),'Rate Calculations'!$C$4:$S$1100,11,FALSE),"")</f>
        <v/>
      </c>
      <c r="V53" s="222" t="str">
        <f t="shared" si="2"/>
        <v/>
      </c>
      <c r="W53" s="222" t="str">
        <f t="shared" si="3"/>
        <v/>
      </c>
      <c r="X53" s="223" t="str">
        <f>IFERROR(VLOOKUP(_xlfn.CONCAT('Team Roster - Final'!$A53," : ",'Team Roster - Final'!$BM53),'Rate Calculations'!$C$4:$S$1100,14,FALSE),"")</f>
        <v/>
      </c>
      <c r="Y53" s="222" t="str">
        <f t="shared" si="4"/>
        <v/>
      </c>
      <c r="Z53" s="222" t="str">
        <f t="shared" si="5"/>
        <v/>
      </c>
      <c r="AA53" s="224" t="str">
        <f>IFERROR(IF(#REF!="Yes",$Y53, $Y53+$Q53*0.5),"")</f>
        <v/>
      </c>
      <c r="AB53" s="224" t="str">
        <f>IFERROR(IF(#REF!="Yes",$Z53, $Z53+$S53*0.5),"")</f>
        <v/>
      </c>
      <c r="AC53" s="220" t="str">
        <f>IFERROR(VLOOKUP(_xlfn.CONCAT('Team Roster - Final'!$A53," : ",'Team Roster - Final'!$BM53),'Rate Calculations'!$C$4:$U$1100,19,FALSE),"")</f>
        <v/>
      </c>
      <c r="AD53" s="220" t="str">
        <f t="shared" si="6"/>
        <v/>
      </c>
      <c r="AE53" s="220" t="str">
        <f t="shared" si="7"/>
        <v/>
      </c>
      <c r="AF53" s="225" t="str">
        <f>IFERROR(VLOOKUP(_xlfn.CONCAT('Team Roster - Final'!$A53," : ",'Team Roster - Final'!$BM53),'Rate Calculations'!$C$4:$AB$1100,22,FALSE),"")</f>
        <v/>
      </c>
      <c r="AG53" s="225" t="str">
        <f>IFERROR(VLOOKUP(_xlfn.CONCAT('Team Roster - Final'!$A53," : ",'Team Roster - Final'!$BM53),'Rate Calculations'!$C$4:$AB$1100,23,FALSE),"")</f>
        <v/>
      </c>
      <c r="AH53" s="222" t="str">
        <f t="shared" si="8"/>
        <v/>
      </c>
      <c r="AI53" s="222" t="str">
        <f t="shared" si="9"/>
        <v/>
      </c>
      <c r="AJ53" s="223" t="str">
        <f>Table1[[#This Row],[Home Office
Net Fee %]]</f>
        <v/>
      </c>
      <c r="AK53" s="222" t="str">
        <f t="shared" si="10"/>
        <v/>
      </c>
      <c r="AL53" s="222" t="str">
        <f t="shared" si="11"/>
        <v/>
      </c>
      <c r="AM53" s="215" t="str">
        <f>IFERROR(IF(#REF!="Yes",$AK53,($AK53+$AD53*0.5)),"")</f>
        <v/>
      </c>
      <c r="AN53" s="215" t="str">
        <f>IFERROR(IF(#REF!="Yes",$AL53,($AL53+$AE53*0.5)),"")</f>
        <v/>
      </c>
      <c r="AO53" s="374" t="str">
        <f>IF(ISBLANK('Team Roster Proposed - FBR'!Q54),"",'Team Roster Proposed - FBR'!Q54)</f>
        <v/>
      </c>
      <c r="AP53" s="226" t="e">
        <f>IF(ISBLANK(#REF!),"",#REF!)</f>
        <v>#REF!</v>
      </c>
      <c r="AQ53" s="226" t="e">
        <f>IF(ISBLANK(#REF!),"",#REF!)</f>
        <v>#REF!</v>
      </c>
      <c r="AR53" s="226" t="e">
        <f>IF(ISBLANK(#REF!),"",#REF!)</f>
        <v>#REF!</v>
      </c>
      <c r="AS53" s="219" t="e">
        <f>IF(ISBLANK(#REF!),"",#REF!)</f>
        <v>#REF!</v>
      </c>
      <c r="AT53" s="219" t="e">
        <f>IF(ISBLANK(#REF!),"",#REF!)</f>
        <v>#REF!</v>
      </c>
      <c r="AU53" s="219" t="e">
        <f>IF(ISBLANK(#REF!),"",#REF!)</f>
        <v>#REF!</v>
      </c>
      <c r="AV53" s="219" t="e">
        <f>IF(ISBLANK(#REF!),"",#REF!)</f>
        <v>#REF!</v>
      </c>
      <c r="AW53" s="219" t="e">
        <f>IF(ISBLANK(#REF!),"",#REF!)</f>
        <v>#REF!</v>
      </c>
      <c r="AX53" s="219" t="e">
        <f>IF(ISBLANK(#REF!),"",#REF!)</f>
        <v>#REF!</v>
      </c>
      <c r="AY53" s="226" t="e">
        <f>IF(ISBLANK(#REF!),"",#REF!)</f>
        <v>#REF!</v>
      </c>
      <c r="AZ53" s="219" t="e">
        <f>IF(ISBLANK(#REF!),"",#REF!)</f>
        <v>#REF!</v>
      </c>
      <c r="BA53" s="219" t="e">
        <f>IF(ISBLANK(#REF!),"",#REF!)</f>
        <v>#REF!</v>
      </c>
      <c r="BB53" s="219" t="e">
        <f>IF(ISBLANK(#REF!),"",#REF!)</f>
        <v>#REF!</v>
      </c>
      <c r="BC53" s="219" t="e">
        <f>IF(ISBLANK(#REF!),"",#REF!)</f>
        <v>#REF!</v>
      </c>
      <c r="BD53" s="219" t="e">
        <f>IF(ISBLANK(#REF!),"",#REF!)</f>
        <v>#REF!</v>
      </c>
      <c r="BE53" s="219" t="e">
        <f>IF(ISBLANK(#REF!),"",#REF!)</f>
        <v>#REF!</v>
      </c>
      <c r="BF53" s="219" t="e">
        <f>IF(ISBLANK(#REF!),"",#REF!)</f>
        <v>#REF!</v>
      </c>
      <c r="BG53" s="219" t="e">
        <f>IF(ISBLANK(#REF!),"",#REF!)</f>
        <v>#REF!</v>
      </c>
      <c r="BH53" s="219" t="e">
        <f>IF(ISBLANK(#REF!),"",#REF!)</f>
        <v>#REF!</v>
      </c>
      <c r="BI53" s="219" t="e">
        <f>IF(ISBLANK(#REF!),"",#REF!)</f>
        <v>#REF!</v>
      </c>
      <c r="BJ53" s="219" t="e">
        <f>IF(ISBLANK(#REF!),"",#REF!)</f>
        <v>#REF!</v>
      </c>
      <c r="BK53" s="219" t="e">
        <f>IF(ISBLANK(#REF!),"",#REF!)</f>
        <v>#REF!</v>
      </c>
      <c r="BL53" s="219" t="e">
        <f>IF(ISBLANK(#REF!),"",#REF!)</f>
        <v>#REF!</v>
      </c>
      <c r="BM53" s="219" t="e">
        <f>IF(ISBLANK(#REF!),"",#REF!)</f>
        <v>#REF!</v>
      </c>
      <c r="BN53" s="219" t="e">
        <f>IF(ISBLANK(#REF!),"",#REF!)</f>
        <v>#REF!</v>
      </c>
      <c r="BO53" s="227" t="e">
        <f t="shared" si="12"/>
        <v>#REF!</v>
      </c>
      <c r="BP53" s="228" t="str">
        <f t="shared" si="16"/>
        <v/>
      </c>
      <c r="BQ53" s="229" t="str">
        <f t="shared" si="13"/>
        <v/>
      </c>
      <c r="BR53" s="228" t="e">
        <f t="shared" si="14"/>
        <v>#REF!</v>
      </c>
      <c r="BS53" s="230" t="e">
        <f t="shared" si="15"/>
        <v>#REF!</v>
      </c>
    </row>
    <row r="54" spans="1:71">
      <c r="A54" s="213" t="e">
        <f>IF(ISBLANK(#REF!),"",#REF!)</f>
        <v>#REF!</v>
      </c>
      <c r="B54" s="214" t="e">
        <f>IF(ISBLANK(#REF!),"",#REF!)</f>
        <v>#REF!</v>
      </c>
      <c r="C54" s="214" t="e">
        <f>IF(ISBLANK(#REF!),"",#REF!)</f>
        <v>#REF!</v>
      </c>
      <c r="D54" s="214" t="e">
        <f>IF(ISBLANK(#REF!),"",#REF!)</f>
        <v>#REF!</v>
      </c>
      <c r="E54" s="214" t="e">
        <f>IF(ISBLANK(#REF!),"",#REF!)</f>
        <v>#REF!</v>
      </c>
      <c r="F54" s="214" t="e">
        <f>IF(ISBLANK(#REF!),"",#REF!)</f>
        <v>#REF!</v>
      </c>
      <c r="G54" s="214" t="e">
        <f>IF(ISBLANK(#REF!),"",#REF!)</f>
        <v>#REF!</v>
      </c>
      <c r="H54" s="215" t="e">
        <f>IF(ISBLANK(#REF!),"",#REF!)</f>
        <v>#REF!</v>
      </c>
      <c r="I54" s="214" t="e">
        <f>IF(ISBLANK(#REF!),"",#REF!)</f>
        <v>#REF!</v>
      </c>
      <c r="J54" s="216" t="e">
        <f>IF(ISBLANK(#REF!),"",#REF!)</f>
        <v>#REF!</v>
      </c>
      <c r="K54" s="217" t="e">
        <f>IF(ISBLANK(#REF!),"",#REF!)</f>
        <v>#REF!</v>
      </c>
      <c r="L54" s="217" t="e">
        <f>IF(ISBLANK(#REF!),"",#REF!)</f>
        <v>#REF!</v>
      </c>
      <c r="M54" s="218" t="e">
        <f>IF(ISBLANK(#REF!),"",#REF!)</f>
        <v>#REF!</v>
      </c>
      <c r="N54" s="218" t="e">
        <f>IF(ISBLANK(#REF!),"",#REF!)</f>
        <v>#REF!</v>
      </c>
      <c r="O54" s="220" t="str">
        <f>IFERROR(VLOOKUP(_xlfn.CONCAT('Team Roster - Final'!$A54," : ",'Team Roster - Final'!$BM54),'Rate Calculations'!$C$4:$G$1100,5,FALSE),"")</f>
        <v/>
      </c>
      <c r="P54" s="225">
        <f>IF(ISBLANK('Rate Calculations'!$H56),"",'Rate Calculations'!$H56)</f>
        <v>1.7500000000000002E-2</v>
      </c>
      <c r="Q54" s="220" t="str">
        <f t="shared" si="0"/>
        <v/>
      </c>
      <c r="R54" s="221">
        <f>IF(ISBLANK('Rate Calculations'!$J56),"",'Rate Calculations'!$J56)</f>
        <v>3.5000000000000003E-2</v>
      </c>
      <c r="S54" s="220" t="str">
        <f t="shared" si="1"/>
        <v/>
      </c>
      <c r="T54" s="225" t="str">
        <f>IFERROR(VLOOKUP(_xlfn.CONCAT('Team Roster - Final'!$A54," : ",'Team Roster - Final'!$BM54),'Rate Calculations'!$C$4:$S$1100,10,FALSE),"")</f>
        <v/>
      </c>
      <c r="U54" s="225" t="str">
        <f>IFERROR(VLOOKUP(_xlfn.CONCAT('Team Roster - Final'!$A54," : ",'Team Roster - Final'!$BM54),'Rate Calculations'!$C$4:$S$1100,11,FALSE),"")</f>
        <v/>
      </c>
      <c r="V54" s="222" t="str">
        <f t="shared" si="2"/>
        <v/>
      </c>
      <c r="W54" s="222" t="str">
        <f t="shared" si="3"/>
        <v/>
      </c>
      <c r="X54" s="223" t="str">
        <f>IFERROR(VLOOKUP(_xlfn.CONCAT('Team Roster - Final'!$A54," : ",'Team Roster - Final'!$BM54),'Rate Calculations'!$C$4:$S$1100,14,FALSE),"")</f>
        <v/>
      </c>
      <c r="Y54" s="222" t="str">
        <f t="shared" si="4"/>
        <v/>
      </c>
      <c r="Z54" s="222" t="str">
        <f t="shared" si="5"/>
        <v/>
      </c>
      <c r="AA54" s="224" t="str">
        <f>IFERROR(IF(#REF!="Yes",$Y54, $Y54+$Q54*0.5),"")</f>
        <v/>
      </c>
      <c r="AB54" s="224" t="str">
        <f>IFERROR(IF(#REF!="Yes",$Z54, $Z54+$S54*0.5),"")</f>
        <v/>
      </c>
      <c r="AC54" s="220" t="str">
        <f>IFERROR(VLOOKUP(_xlfn.CONCAT('Team Roster - Final'!$A54," : ",'Team Roster - Final'!$BM54),'Rate Calculations'!$C$4:$U$1100,19,FALSE),"")</f>
        <v/>
      </c>
      <c r="AD54" s="220" t="str">
        <f t="shared" si="6"/>
        <v/>
      </c>
      <c r="AE54" s="220" t="str">
        <f t="shared" si="7"/>
        <v/>
      </c>
      <c r="AF54" s="225" t="str">
        <f>IFERROR(VLOOKUP(_xlfn.CONCAT('Team Roster - Final'!$A54," : ",'Team Roster - Final'!$BM54),'Rate Calculations'!$C$4:$AB$1100,22,FALSE),"")</f>
        <v/>
      </c>
      <c r="AG54" s="225" t="str">
        <f>IFERROR(VLOOKUP(_xlfn.CONCAT('Team Roster - Final'!$A54," : ",'Team Roster - Final'!$BM54),'Rate Calculations'!$C$4:$AB$1100,23,FALSE),"")</f>
        <v/>
      </c>
      <c r="AH54" s="222" t="str">
        <f t="shared" si="8"/>
        <v/>
      </c>
      <c r="AI54" s="222" t="str">
        <f t="shared" si="9"/>
        <v/>
      </c>
      <c r="AJ54" s="223" t="str">
        <f>Table1[[#This Row],[Home Office
Net Fee %]]</f>
        <v/>
      </c>
      <c r="AK54" s="222" t="str">
        <f t="shared" si="10"/>
        <v/>
      </c>
      <c r="AL54" s="222" t="str">
        <f t="shared" si="11"/>
        <v/>
      </c>
      <c r="AM54" s="215" t="str">
        <f>IFERROR(IF(#REF!="Yes",$AK54,($AK54+$AD54*0.5)),"")</f>
        <v/>
      </c>
      <c r="AN54" s="215" t="str">
        <f>IFERROR(IF(#REF!="Yes",$AL54,($AL54+$AE54*0.5)),"")</f>
        <v/>
      </c>
      <c r="AO54" s="374" t="str">
        <f>IF(ISBLANK('Team Roster Proposed - FBR'!Q55),"",'Team Roster Proposed - FBR'!Q55)</f>
        <v/>
      </c>
      <c r="AP54" s="226" t="e">
        <f>IF(ISBLANK(#REF!),"",#REF!)</f>
        <v>#REF!</v>
      </c>
      <c r="AQ54" s="226" t="e">
        <f>IF(ISBLANK(#REF!),"",#REF!)</f>
        <v>#REF!</v>
      </c>
      <c r="AR54" s="226" t="e">
        <f>IF(ISBLANK(#REF!),"",#REF!)</f>
        <v>#REF!</v>
      </c>
      <c r="AS54" s="219" t="e">
        <f>IF(ISBLANK(#REF!),"",#REF!)</f>
        <v>#REF!</v>
      </c>
      <c r="AT54" s="219" t="e">
        <f>IF(ISBLANK(#REF!),"",#REF!)</f>
        <v>#REF!</v>
      </c>
      <c r="AU54" s="219" t="e">
        <f>IF(ISBLANK(#REF!),"",#REF!)</f>
        <v>#REF!</v>
      </c>
      <c r="AV54" s="219" t="e">
        <f>IF(ISBLANK(#REF!),"",#REF!)</f>
        <v>#REF!</v>
      </c>
      <c r="AW54" s="219" t="e">
        <f>IF(ISBLANK(#REF!),"",#REF!)</f>
        <v>#REF!</v>
      </c>
      <c r="AX54" s="219" t="e">
        <f>IF(ISBLANK(#REF!),"",#REF!)</f>
        <v>#REF!</v>
      </c>
      <c r="AY54" s="226" t="e">
        <f>IF(ISBLANK(#REF!),"",#REF!)</f>
        <v>#REF!</v>
      </c>
      <c r="AZ54" s="219" t="e">
        <f>IF(ISBLANK(#REF!),"",#REF!)</f>
        <v>#REF!</v>
      </c>
      <c r="BA54" s="219" t="e">
        <f>IF(ISBLANK(#REF!),"",#REF!)</f>
        <v>#REF!</v>
      </c>
      <c r="BB54" s="219" t="e">
        <f>IF(ISBLANK(#REF!),"",#REF!)</f>
        <v>#REF!</v>
      </c>
      <c r="BC54" s="219" t="e">
        <f>IF(ISBLANK(#REF!),"",#REF!)</f>
        <v>#REF!</v>
      </c>
      <c r="BD54" s="219" t="e">
        <f>IF(ISBLANK(#REF!),"",#REF!)</f>
        <v>#REF!</v>
      </c>
      <c r="BE54" s="219" t="e">
        <f>IF(ISBLANK(#REF!),"",#REF!)</f>
        <v>#REF!</v>
      </c>
      <c r="BF54" s="219" t="e">
        <f>IF(ISBLANK(#REF!),"",#REF!)</f>
        <v>#REF!</v>
      </c>
      <c r="BG54" s="219" t="e">
        <f>IF(ISBLANK(#REF!),"",#REF!)</f>
        <v>#REF!</v>
      </c>
      <c r="BH54" s="219" t="e">
        <f>IF(ISBLANK(#REF!),"",#REF!)</f>
        <v>#REF!</v>
      </c>
      <c r="BI54" s="219" t="e">
        <f>IF(ISBLANK(#REF!),"",#REF!)</f>
        <v>#REF!</v>
      </c>
      <c r="BJ54" s="219" t="e">
        <f>IF(ISBLANK(#REF!),"",#REF!)</f>
        <v>#REF!</v>
      </c>
      <c r="BK54" s="219" t="e">
        <f>IF(ISBLANK(#REF!),"",#REF!)</f>
        <v>#REF!</v>
      </c>
      <c r="BL54" s="219" t="e">
        <f>IF(ISBLANK(#REF!),"",#REF!)</f>
        <v>#REF!</v>
      </c>
      <c r="BM54" s="219" t="e">
        <f>IF(ISBLANK(#REF!),"",#REF!)</f>
        <v>#REF!</v>
      </c>
      <c r="BN54" s="219" t="e">
        <f>IF(ISBLANK(#REF!),"",#REF!)</f>
        <v>#REF!</v>
      </c>
      <c r="BO54" s="227" t="e">
        <f t="shared" si="12"/>
        <v>#REF!</v>
      </c>
      <c r="BP54" s="228" t="str">
        <f t="shared" si="16"/>
        <v/>
      </c>
      <c r="BQ54" s="229" t="str">
        <f t="shared" si="13"/>
        <v/>
      </c>
      <c r="BR54" s="228" t="e">
        <f t="shared" si="14"/>
        <v>#REF!</v>
      </c>
      <c r="BS54" s="230" t="e">
        <f t="shared" si="15"/>
        <v>#REF!</v>
      </c>
    </row>
    <row r="55" spans="1:71">
      <c r="A55" s="213" t="e">
        <f>IF(ISBLANK(#REF!),"",#REF!)</f>
        <v>#REF!</v>
      </c>
      <c r="B55" s="214" t="e">
        <f>IF(ISBLANK(#REF!),"",#REF!)</f>
        <v>#REF!</v>
      </c>
      <c r="C55" s="214" t="e">
        <f>IF(ISBLANK(#REF!),"",#REF!)</f>
        <v>#REF!</v>
      </c>
      <c r="D55" s="214" t="e">
        <f>IF(ISBLANK(#REF!),"",#REF!)</f>
        <v>#REF!</v>
      </c>
      <c r="E55" s="214" t="e">
        <f>IF(ISBLANK(#REF!),"",#REF!)</f>
        <v>#REF!</v>
      </c>
      <c r="F55" s="214" t="e">
        <f>IF(ISBLANK(#REF!),"",#REF!)</f>
        <v>#REF!</v>
      </c>
      <c r="G55" s="214" t="e">
        <f>IF(ISBLANK(#REF!),"",#REF!)</f>
        <v>#REF!</v>
      </c>
      <c r="H55" s="215" t="e">
        <f>IF(ISBLANK(#REF!),"",#REF!)</f>
        <v>#REF!</v>
      </c>
      <c r="I55" s="214" t="e">
        <f>IF(ISBLANK(#REF!),"",#REF!)</f>
        <v>#REF!</v>
      </c>
      <c r="J55" s="216" t="e">
        <f>IF(ISBLANK(#REF!),"",#REF!)</f>
        <v>#REF!</v>
      </c>
      <c r="K55" s="217" t="e">
        <f>IF(ISBLANK(#REF!),"",#REF!)</f>
        <v>#REF!</v>
      </c>
      <c r="L55" s="217" t="e">
        <f>IF(ISBLANK(#REF!),"",#REF!)</f>
        <v>#REF!</v>
      </c>
      <c r="M55" s="218" t="e">
        <f>IF(ISBLANK(#REF!),"",#REF!)</f>
        <v>#REF!</v>
      </c>
      <c r="N55" s="218" t="e">
        <f>IF(ISBLANK(#REF!),"",#REF!)</f>
        <v>#REF!</v>
      </c>
      <c r="O55" s="220" t="str">
        <f>IFERROR(VLOOKUP(_xlfn.CONCAT('Team Roster - Final'!$A55," : ",'Team Roster - Final'!$BM55),'Rate Calculations'!$C$4:$G$1100,5,FALSE),"")</f>
        <v/>
      </c>
      <c r="P55" s="225">
        <f>IF(ISBLANK('Rate Calculations'!$H57),"",'Rate Calculations'!$H57)</f>
        <v>1.7500000000000002E-2</v>
      </c>
      <c r="Q55" s="220" t="str">
        <f t="shared" si="0"/>
        <v/>
      </c>
      <c r="R55" s="221">
        <f>IF(ISBLANK('Rate Calculations'!$J57),"",'Rate Calculations'!$J57)</f>
        <v>3.5000000000000003E-2</v>
      </c>
      <c r="S55" s="220" t="str">
        <f t="shared" si="1"/>
        <v/>
      </c>
      <c r="T55" s="225" t="str">
        <f>IFERROR(VLOOKUP(_xlfn.CONCAT('Team Roster - Final'!$A55," : ",'Team Roster - Final'!$BM55),'Rate Calculations'!$C$4:$S$1100,10,FALSE),"")</f>
        <v/>
      </c>
      <c r="U55" s="225" t="str">
        <f>IFERROR(VLOOKUP(_xlfn.CONCAT('Team Roster - Final'!$A55," : ",'Team Roster - Final'!$BM55),'Rate Calculations'!$C$4:$S$1100,11,FALSE),"")</f>
        <v/>
      </c>
      <c r="V55" s="222" t="str">
        <f t="shared" si="2"/>
        <v/>
      </c>
      <c r="W55" s="222" t="str">
        <f t="shared" si="3"/>
        <v/>
      </c>
      <c r="X55" s="223" t="str">
        <f>IFERROR(VLOOKUP(_xlfn.CONCAT('Team Roster - Final'!$A55," : ",'Team Roster - Final'!$BM55),'Rate Calculations'!$C$4:$S$1100,14,FALSE),"")</f>
        <v/>
      </c>
      <c r="Y55" s="222" t="str">
        <f t="shared" si="4"/>
        <v/>
      </c>
      <c r="Z55" s="222" t="str">
        <f t="shared" si="5"/>
        <v/>
      </c>
      <c r="AA55" s="224" t="str">
        <f>IFERROR(IF(#REF!="Yes",$Y55, $Y55+$Q55*0.5),"")</f>
        <v/>
      </c>
      <c r="AB55" s="224" t="str">
        <f>IFERROR(IF(#REF!="Yes",$Z55, $Z55+$S55*0.5),"")</f>
        <v/>
      </c>
      <c r="AC55" s="220" t="str">
        <f>IFERROR(VLOOKUP(_xlfn.CONCAT('Team Roster - Final'!$A55," : ",'Team Roster - Final'!$BM55),'Rate Calculations'!$C$4:$U$1100,19,FALSE),"")</f>
        <v/>
      </c>
      <c r="AD55" s="220" t="str">
        <f t="shared" si="6"/>
        <v/>
      </c>
      <c r="AE55" s="220" t="str">
        <f t="shared" si="7"/>
        <v/>
      </c>
      <c r="AF55" s="225" t="str">
        <f>IFERROR(VLOOKUP(_xlfn.CONCAT('Team Roster - Final'!$A55," : ",'Team Roster - Final'!$BM55),'Rate Calculations'!$C$4:$AB$1100,22,FALSE),"")</f>
        <v/>
      </c>
      <c r="AG55" s="225" t="str">
        <f>IFERROR(VLOOKUP(_xlfn.CONCAT('Team Roster - Final'!$A55," : ",'Team Roster - Final'!$BM55),'Rate Calculations'!$C$4:$AB$1100,23,FALSE),"")</f>
        <v/>
      </c>
      <c r="AH55" s="222" t="str">
        <f t="shared" si="8"/>
        <v/>
      </c>
      <c r="AI55" s="222" t="str">
        <f t="shared" si="9"/>
        <v/>
      </c>
      <c r="AJ55" s="223" t="str">
        <f>Table1[[#This Row],[Home Office
Net Fee %]]</f>
        <v/>
      </c>
      <c r="AK55" s="222" t="str">
        <f t="shared" si="10"/>
        <v/>
      </c>
      <c r="AL55" s="222" t="str">
        <f t="shared" si="11"/>
        <v/>
      </c>
      <c r="AM55" s="215" t="str">
        <f>IFERROR(IF(#REF!="Yes",$AK55,($AK55+$AD55*0.5)),"")</f>
        <v/>
      </c>
      <c r="AN55" s="215" t="str">
        <f>IFERROR(IF(#REF!="Yes",$AL55,($AL55+$AE55*0.5)),"")</f>
        <v/>
      </c>
      <c r="AO55" s="374" t="str">
        <f>IF(ISBLANK('Team Roster Proposed - FBR'!Q56),"",'Team Roster Proposed - FBR'!Q56)</f>
        <v/>
      </c>
      <c r="AP55" s="226" t="e">
        <f>IF(ISBLANK(#REF!),"",#REF!)</f>
        <v>#REF!</v>
      </c>
      <c r="AQ55" s="226" t="e">
        <f>IF(ISBLANK(#REF!),"",#REF!)</f>
        <v>#REF!</v>
      </c>
      <c r="AR55" s="226" t="e">
        <f>IF(ISBLANK(#REF!),"",#REF!)</f>
        <v>#REF!</v>
      </c>
      <c r="AS55" s="219" t="e">
        <f>IF(ISBLANK(#REF!),"",#REF!)</f>
        <v>#REF!</v>
      </c>
      <c r="AT55" s="219" t="e">
        <f>IF(ISBLANK(#REF!),"",#REF!)</f>
        <v>#REF!</v>
      </c>
      <c r="AU55" s="219" t="e">
        <f>IF(ISBLANK(#REF!),"",#REF!)</f>
        <v>#REF!</v>
      </c>
      <c r="AV55" s="219" t="e">
        <f>IF(ISBLANK(#REF!),"",#REF!)</f>
        <v>#REF!</v>
      </c>
      <c r="AW55" s="219" t="e">
        <f>IF(ISBLANK(#REF!),"",#REF!)</f>
        <v>#REF!</v>
      </c>
      <c r="AX55" s="219" t="e">
        <f>IF(ISBLANK(#REF!),"",#REF!)</f>
        <v>#REF!</v>
      </c>
      <c r="AY55" s="226" t="e">
        <f>IF(ISBLANK(#REF!),"",#REF!)</f>
        <v>#REF!</v>
      </c>
      <c r="AZ55" s="219" t="e">
        <f>IF(ISBLANK(#REF!),"",#REF!)</f>
        <v>#REF!</v>
      </c>
      <c r="BA55" s="219" t="e">
        <f>IF(ISBLANK(#REF!),"",#REF!)</f>
        <v>#REF!</v>
      </c>
      <c r="BB55" s="219" t="e">
        <f>IF(ISBLANK(#REF!),"",#REF!)</f>
        <v>#REF!</v>
      </c>
      <c r="BC55" s="219" t="e">
        <f>IF(ISBLANK(#REF!),"",#REF!)</f>
        <v>#REF!</v>
      </c>
      <c r="BD55" s="219" t="e">
        <f>IF(ISBLANK(#REF!),"",#REF!)</f>
        <v>#REF!</v>
      </c>
      <c r="BE55" s="219" t="e">
        <f>IF(ISBLANK(#REF!),"",#REF!)</f>
        <v>#REF!</v>
      </c>
      <c r="BF55" s="219" t="e">
        <f>IF(ISBLANK(#REF!),"",#REF!)</f>
        <v>#REF!</v>
      </c>
      <c r="BG55" s="219" t="e">
        <f>IF(ISBLANK(#REF!),"",#REF!)</f>
        <v>#REF!</v>
      </c>
      <c r="BH55" s="219" t="e">
        <f>IF(ISBLANK(#REF!),"",#REF!)</f>
        <v>#REF!</v>
      </c>
      <c r="BI55" s="219" t="e">
        <f>IF(ISBLANK(#REF!),"",#REF!)</f>
        <v>#REF!</v>
      </c>
      <c r="BJ55" s="219" t="e">
        <f>IF(ISBLANK(#REF!),"",#REF!)</f>
        <v>#REF!</v>
      </c>
      <c r="BK55" s="219" t="e">
        <f>IF(ISBLANK(#REF!),"",#REF!)</f>
        <v>#REF!</v>
      </c>
      <c r="BL55" s="219" t="e">
        <f>IF(ISBLANK(#REF!),"",#REF!)</f>
        <v>#REF!</v>
      </c>
      <c r="BM55" s="219" t="e">
        <f>IF(ISBLANK(#REF!),"",#REF!)</f>
        <v>#REF!</v>
      </c>
      <c r="BN55" s="219" t="e">
        <f>IF(ISBLANK(#REF!),"",#REF!)</f>
        <v>#REF!</v>
      </c>
      <c r="BO55" s="227" t="e">
        <f t="shared" si="12"/>
        <v>#REF!</v>
      </c>
      <c r="BP55" s="228" t="str">
        <f t="shared" si="16"/>
        <v/>
      </c>
      <c r="BQ55" s="229" t="str">
        <f t="shared" si="13"/>
        <v/>
      </c>
      <c r="BR55" s="228" t="e">
        <f t="shared" si="14"/>
        <v>#REF!</v>
      </c>
      <c r="BS55" s="230" t="e">
        <f t="shared" si="15"/>
        <v>#REF!</v>
      </c>
    </row>
    <row r="56" spans="1:71">
      <c r="A56" s="213" t="e">
        <f>IF(ISBLANK(#REF!),"",#REF!)</f>
        <v>#REF!</v>
      </c>
      <c r="B56" s="214" t="e">
        <f>IF(ISBLANK(#REF!),"",#REF!)</f>
        <v>#REF!</v>
      </c>
      <c r="C56" s="214" t="e">
        <f>IF(ISBLANK(#REF!),"",#REF!)</f>
        <v>#REF!</v>
      </c>
      <c r="D56" s="214" t="e">
        <f>IF(ISBLANK(#REF!),"",#REF!)</f>
        <v>#REF!</v>
      </c>
      <c r="E56" s="214" t="e">
        <f>IF(ISBLANK(#REF!),"",#REF!)</f>
        <v>#REF!</v>
      </c>
      <c r="F56" s="214" t="e">
        <f>IF(ISBLANK(#REF!),"",#REF!)</f>
        <v>#REF!</v>
      </c>
      <c r="G56" s="214" t="e">
        <f>IF(ISBLANK(#REF!),"",#REF!)</f>
        <v>#REF!</v>
      </c>
      <c r="H56" s="215" t="e">
        <f>IF(ISBLANK(#REF!),"",#REF!)</f>
        <v>#REF!</v>
      </c>
      <c r="I56" s="214" t="e">
        <f>IF(ISBLANK(#REF!),"",#REF!)</f>
        <v>#REF!</v>
      </c>
      <c r="J56" s="216" t="e">
        <f>IF(ISBLANK(#REF!),"",#REF!)</f>
        <v>#REF!</v>
      </c>
      <c r="K56" s="217" t="e">
        <f>IF(ISBLANK(#REF!),"",#REF!)</f>
        <v>#REF!</v>
      </c>
      <c r="L56" s="217" t="e">
        <f>IF(ISBLANK(#REF!),"",#REF!)</f>
        <v>#REF!</v>
      </c>
      <c r="M56" s="218" t="e">
        <f>IF(ISBLANK(#REF!),"",#REF!)</f>
        <v>#REF!</v>
      </c>
      <c r="N56" s="218" t="e">
        <f>IF(ISBLANK(#REF!),"",#REF!)</f>
        <v>#REF!</v>
      </c>
      <c r="O56" s="220" t="str">
        <f>IFERROR(VLOOKUP(_xlfn.CONCAT('Team Roster - Final'!$A56," : ",'Team Roster - Final'!$BM56),'Rate Calculations'!$C$4:$G$1100,5,FALSE),"")</f>
        <v/>
      </c>
      <c r="P56" s="225">
        <f>IF(ISBLANK('Rate Calculations'!$H58),"",'Rate Calculations'!$H58)</f>
        <v>1.7500000000000002E-2</v>
      </c>
      <c r="Q56" s="220" t="str">
        <f t="shared" si="0"/>
        <v/>
      </c>
      <c r="R56" s="221">
        <f>IF(ISBLANK('Rate Calculations'!$J58),"",'Rate Calculations'!$J58)</f>
        <v>3.5000000000000003E-2</v>
      </c>
      <c r="S56" s="220" t="str">
        <f t="shared" si="1"/>
        <v/>
      </c>
      <c r="T56" s="225" t="str">
        <f>IFERROR(VLOOKUP(_xlfn.CONCAT('Team Roster - Final'!$A56," : ",'Team Roster - Final'!$BM56),'Rate Calculations'!$C$4:$S$1100,10,FALSE),"")</f>
        <v/>
      </c>
      <c r="U56" s="225" t="str">
        <f>IFERROR(VLOOKUP(_xlfn.CONCAT('Team Roster - Final'!$A56," : ",'Team Roster - Final'!$BM56),'Rate Calculations'!$C$4:$S$1100,11,FALSE),"")</f>
        <v/>
      </c>
      <c r="V56" s="222" t="str">
        <f t="shared" si="2"/>
        <v/>
      </c>
      <c r="W56" s="222" t="str">
        <f t="shared" si="3"/>
        <v/>
      </c>
      <c r="X56" s="223" t="str">
        <f>IFERROR(VLOOKUP(_xlfn.CONCAT('Team Roster - Final'!$A56," : ",'Team Roster - Final'!$BM56),'Rate Calculations'!$C$4:$S$1100,14,FALSE),"")</f>
        <v/>
      </c>
      <c r="Y56" s="222" t="str">
        <f t="shared" si="4"/>
        <v/>
      </c>
      <c r="Z56" s="222" t="str">
        <f t="shared" si="5"/>
        <v/>
      </c>
      <c r="AA56" s="224" t="str">
        <f>IFERROR(IF(#REF!="Yes",$Y56, $Y56+$Q56*0.5),"")</f>
        <v/>
      </c>
      <c r="AB56" s="224" t="str">
        <f>IFERROR(IF(#REF!="Yes",$Z56, $Z56+$S56*0.5),"")</f>
        <v/>
      </c>
      <c r="AC56" s="220" t="str">
        <f>IFERROR(VLOOKUP(_xlfn.CONCAT('Team Roster - Final'!$A56," : ",'Team Roster - Final'!$BM56),'Rate Calculations'!$C$4:$U$1100,19,FALSE),"")</f>
        <v/>
      </c>
      <c r="AD56" s="220" t="str">
        <f t="shared" si="6"/>
        <v/>
      </c>
      <c r="AE56" s="220" t="str">
        <f t="shared" si="7"/>
        <v/>
      </c>
      <c r="AF56" s="225" t="str">
        <f>IFERROR(VLOOKUP(_xlfn.CONCAT('Team Roster - Final'!$A56," : ",'Team Roster - Final'!$BM56),'Rate Calculations'!$C$4:$AB$1100,22,FALSE),"")</f>
        <v/>
      </c>
      <c r="AG56" s="225" t="str">
        <f>IFERROR(VLOOKUP(_xlfn.CONCAT('Team Roster - Final'!$A56," : ",'Team Roster - Final'!$BM56),'Rate Calculations'!$C$4:$AB$1100,23,FALSE),"")</f>
        <v/>
      </c>
      <c r="AH56" s="222" t="str">
        <f t="shared" si="8"/>
        <v/>
      </c>
      <c r="AI56" s="222" t="str">
        <f t="shared" si="9"/>
        <v/>
      </c>
      <c r="AJ56" s="223" t="str">
        <f>Table1[[#This Row],[Home Office
Net Fee %]]</f>
        <v/>
      </c>
      <c r="AK56" s="222" t="str">
        <f t="shared" si="10"/>
        <v/>
      </c>
      <c r="AL56" s="222" t="str">
        <f t="shared" si="11"/>
        <v/>
      </c>
      <c r="AM56" s="215" t="str">
        <f>IFERROR(IF(#REF!="Yes",$AK56,($AK56+$AD56*0.5)),"")</f>
        <v/>
      </c>
      <c r="AN56" s="215" t="str">
        <f>IFERROR(IF(#REF!="Yes",$AL56,($AL56+$AE56*0.5)),"")</f>
        <v/>
      </c>
      <c r="AO56" s="374" t="str">
        <f>IF(ISBLANK('Team Roster Proposed - FBR'!Q57),"",'Team Roster Proposed - FBR'!Q57)</f>
        <v/>
      </c>
      <c r="AP56" s="226" t="e">
        <f>IF(ISBLANK(#REF!),"",#REF!)</f>
        <v>#REF!</v>
      </c>
      <c r="AQ56" s="226" t="e">
        <f>IF(ISBLANK(#REF!),"",#REF!)</f>
        <v>#REF!</v>
      </c>
      <c r="AR56" s="226" t="e">
        <f>IF(ISBLANK(#REF!),"",#REF!)</f>
        <v>#REF!</v>
      </c>
      <c r="AS56" s="219" t="e">
        <f>IF(ISBLANK(#REF!),"",#REF!)</f>
        <v>#REF!</v>
      </c>
      <c r="AT56" s="219" t="e">
        <f>IF(ISBLANK(#REF!),"",#REF!)</f>
        <v>#REF!</v>
      </c>
      <c r="AU56" s="219" t="e">
        <f>IF(ISBLANK(#REF!),"",#REF!)</f>
        <v>#REF!</v>
      </c>
      <c r="AV56" s="219" t="e">
        <f>IF(ISBLANK(#REF!),"",#REF!)</f>
        <v>#REF!</v>
      </c>
      <c r="AW56" s="219" t="e">
        <f>IF(ISBLANK(#REF!),"",#REF!)</f>
        <v>#REF!</v>
      </c>
      <c r="AX56" s="219" t="e">
        <f>IF(ISBLANK(#REF!),"",#REF!)</f>
        <v>#REF!</v>
      </c>
      <c r="AY56" s="226" t="e">
        <f>IF(ISBLANK(#REF!),"",#REF!)</f>
        <v>#REF!</v>
      </c>
      <c r="AZ56" s="219" t="e">
        <f>IF(ISBLANK(#REF!),"",#REF!)</f>
        <v>#REF!</v>
      </c>
      <c r="BA56" s="219" t="e">
        <f>IF(ISBLANK(#REF!),"",#REF!)</f>
        <v>#REF!</v>
      </c>
      <c r="BB56" s="219" t="e">
        <f>IF(ISBLANK(#REF!),"",#REF!)</f>
        <v>#REF!</v>
      </c>
      <c r="BC56" s="219" t="e">
        <f>IF(ISBLANK(#REF!),"",#REF!)</f>
        <v>#REF!</v>
      </c>
      <c r="BD56" s="219" t="e">
        <f>IF(ISBLANK(#REF!),"",#REF!)</f>
        <v>#REF!</v>
      </c>
      <c r="BE56" s="219" t="e">
        <f>IF(ISBLANK(#REF!),"",#REF!)</f>
        <v>#REF!</v>
      </c>
      <c r="BF56" s="219" t="e">
        <f>IF(ISBLANK(#REF!),"",#REF!)</f>
        <v>#REF!</v>
      </c>
      <c r="BG56" s="219" t="e">
        <f>IF(ISBLANK(#REF!),"",#REF!)</f>
        <v>#REF!</v>
      </c>
      <c r="BH56" s="219" t="e">
        <f>IF(ISBLANK(#REF!),"",#REF!)</f>
        <v>#REF!</v>
      </c>
      <c r="BI56" s="219" t="e">
        <f>IF(ISBLANK(#REF!),"",#REF!)</f>
        <v>#REF!</v>
      </c>
      <c r="BJ56" s="219" t="e">
        <f>IF(ISBLANK(#REF!),"",#REF!)</f>
        <v>#REF!</v>
      </c>
      <c r="BK56" s="219" t="e">
        <f>IF(ISBLANK(#REF!),"",#REF!)</f>
        <v>#REF!</v>
      </c>
      <c r="BL56" s="219" t="e">
        <f>IF(ISBLANK(#REF!),"",#REF!)</f>
        <v>#REF!</v>
      </c>
      <c r="BM56" s="219" t="e">
        <f>IF(ISBLANK(#REF!),"",#REF!)</f>
        <v>#REF!</v>
      </c>
      <c r="BN56" s="219" t="e">
        <f>IF(ISBLANK(#REF!),"",#REF!)</f>
        <v>#REF!</v>
      </c>
      <c r="BO56" s="227" t="e">
        <f t="shared" si="12"/>
        <v>#REF!</v>
      </c>
      <c r="BP56" s="228" t="str">
        <f t="shared" si="16"/>
        <v/>
      </c>
      <c r="BQ56" s="229" t="str">
        <f t="shared" si="13"/>
        <v/>
      </c>
      <c r="BR56" s="228" t="e">
        <f t="shared" si="14"/>
        <v>#REF!</v>
      </c>
      <c r="BS56" s="230" t="e">
        <f t="shared" si="15"/>
        <v>#REF!</v>
      </c>
    </row>
    <row r="57" spans="1:71">
      <c r="A57" s="213" t="e">
        <f>IF(ISBLANK(#REF!),"",#REF!)</f>
        <v>#REF!</v>
      </c>
      <c r="B57" s="214" t="e">
        <f>IF(ISBLANK(#REF!),"",#REF!)</f>
        <v>#REF!</v>
      </c>
      <c r="C57" s="214" t="e">
        <f>IF(ISBLANK(#REF!),"",#REF!)</f>
        <v>#REF!</v>
      </c>
      <c r="D57" s="214" t="e">
        <f>IF(ISBLANK(#REF!),"",#REF!)</f>
        <v>#REF!</v>
      </c>
      <c r="E57" s="214" t="e">
        <f>IF(ISBLANK(#REF!),"",#REF!)</f>
        <v>#REF!</v>
      </c>
      <c r="F57" s="214" t="e">
        <f>IF(ISBLANK(#REF!),"",#REF!)</f>
        <v>#REF!</v>
      </c>
      <c r="G57" s="214" t="e">
        <f>IF(ISBLANK(#REF!),"",#REF!)</f>
        <v>#REF!</v>
      </c>
      <c r="H57" s="215" t="e">
        <f>IF(ISBLANK(#REF!),"",#REF!)</f>
        <v>#REF!</v>
      </c>
      <c r="I57" s="214" t="e">
        <f>IF(ISBLANK(#REF!),"",#REF!)</f>
        <v>#REF!</v>
      </c>
      <c r="J57" s="216" t="e">
        <f>IF(ISBLANK(#REF!),"",#REF!)</f>
        <v>#REF!</v>
      </c>
      <c r="K57" s="217" t="e">
        <f>IF(ISBLANK(#REF!),"",#REF!)</f>
        <v>#REF!</v>
      </c>
      <c r="L57" s="217" t="e">
        <f>IF(ISBLANK(#REF!),"",#REF!)</f>
        <v>#REF!</v>
      </c>
      <c r="M57" s="218" t="e">
        <f>IF(ISBLANK(#REF!),"",#REF!)</f>
        <v>#REF!</v>
      </c>
      <c r="N57" s="218" t="e">
        <f>IF(ISBLANK(#REF!),"",#REF!)</f>
        <v>#REF!</v>
      </c>
      <c r="O57" s="220" t="str">
        <f>IFERROR(VLOOKUP(_xlfn.CONCAT('Team Roster - Final'!$A57," : ",'Team Roster - Final'!$BM57),'Rate Calculations'!$C$4:$G$1100,5,FALSE),"")</f>
        <v/>
      </c>
      <c r="P57" s="225">
        <f>IF(ISBLANK('Rate Calculations'!$H59),"",'Rate Calculations'!$H59)</f>
        <v>1.7500000000000002E-2</v>
      </c>
      <c r="Q57" s="220" t="str">
        <f t="shared" si="0"/>
        <v/>
      </c>
      <c r="R57" s="221">
        <f>IF(ISBLANK('Rate Calculations'!$J59),"",'Rate Calculations'!$J59)</f>
        <v>3.5000000000000003E-2</v>
      </c>
      <c r="S57" s="220" t="str">
        <f t="shared" si="1"/>
        <v/>
      </c>
      <c r="T57" s="225" t="str">
        <f>IFERROR(VLOOKUP(_xlfn.CONCAT('Team Roster - Final'!$A57," : ",'Team Roster - Final'!$BM57),'Rate Calculations'!$C$4:$S$1100,10,FALSE),"")</f>
        <v/>
      </c>
      <c r="U57" s="225" t="str">
        <f>IFERROR(VLOOKUP(_xlfn.CONCAT('Team Roster - Final'!$A57," : ",'Team Roster - Final'!$BM57),'Rate Calculations'!$C$4:$S$1100,11,FALSE),"")</f>
        <v/>
      </c>
      <c r="V57" s="222" t="str">
        <f t="shared" si="2"/>
        <v/>
      </c>
      <c r="W57" s="222" t="str">
        <f t="shared" si="3"/>
        <v/>
      </c>
      <c r="X57" s="223" t="str">
        <f>IFERROR(VLOOKUP(_xlfn.CONCAT('Team Roster - Final'!$A57," : ",'Team Roster - Final'!$BM57),'Rate Calculations'!$C$4:$S$1100,14,FALSE),"")</f>
        <v/>
      </c>
      <c r="Y57" s="222" t="str">
        <f t="shared" si="4"/>
        <v/>
      </c>
      <c r="Z57" s="222" t="str">
        <f t="shared" si="5"/>
        <v/>
      </c>
      <c r="AA57" s="224" t="str">
        <f>IFERROR(IF(#REF!="Yes",$Y57, $Y57+$Q57*0.5),"")</f>
        <v/>
      </c>
      <c r="AB57" s="224" t="str">
        <f>IFERROR(IF(#REF!="Yes",$Z57, $Z57+$S57*0.5),"")</f>
        <v/>
      </c>
      <c r="AC57" s="220" t="str">
        <f>IFERROR(VLOOKUP(_xlfn.CONCAT('Team Roster - Final'!$A57," : ",'Team Roster - Final'!$BM57),'Rate Calculations'!$C$4:$U$1100,19,FALSE),"")</f>
        <v/>
      </c>
      <c r="AD57" s="220" t="str">
        <f t="shared" si="6"/>
        <v/>
      </c>
      <c r="AE57" s="220" t="str">
        <f t="shared" si="7"/>
        <v/>
      </c>
      <c r="AF57" s="225" t="str">
        <f>IFERROR(VLOOKUP(_xlfn.CONCAT('Team Roster - Final'!$A57," : ",'Team Roster - Final'!$BM57),'Rate Calculations'!$C$4:$AB$1100,22,FALSE),"")</f>
        <v/>
      </c>
      <c r="AG57" s="225" t="str">
        <f>IFERROR(VLOOKUP(_xlfn.CONCAT('Team Roster - Final'!$A57," : ",'Team Roster - Final'!$BM57),'Rate Calculations'!$C$4:$AB$1100,23,FALSE),"")</f>
        <v/>
      </c>
      <c r="AH57" s="222" t="str">
        <f t="shared" si="8"/>
        <v/>
      </c>
      <c r="AI57" s="222" t="str">
        <f t="shared" si="9"/>
        <v/>
      </c>
      <c r="AJ57" s="223" t="str">
        <f>Table1[[#This Row],[Home Office
Net Fee %]]</f>
        <v/>
      </c>
      <c r="AK57" s="222" t="str">
        <f t="shared" si="10"/>
        <v/>
      </c>
      <c r="AL57" s="222" t="str">
        <f t="shared" si="11"/>
        <v/>
      </c>
      <c r="AM57" s="215" t="str">
        <f>IFERROR(IF(#REF!="Yes",$AK57,($AK57+$AD57*0.5)),"")</f>
        <v/>
      </c>
      <c r="AN57" s="215" t="str">
        <f>IFERROR(IF(#REF!="Yes",$AL57,($AL57+$AE57*0.5)),"")</f>
        <v/>
      </c>
      <c r="AO57" s="374" t="str">
        <f>IF(ISBLANK('Team Roster Proposed - FBR'!Q58),"",'Team Roster Proposed - FBR'!Q58)</f>
        <v/>
      </c>
      <c r="AP57" s="226" t="e">
        <f>IF(ISBLANK(#REF!),"",#REF!)</f>
        <v>#REF!</v>
      </c>
      <c r="AQ57" s="226" t="e">
        <f>IF(ISBLANK(#REF!),"",#REF!)</f>
        <v>#REF!</v>
      </c>
      <c r="AR57" s="226" t="e">
        <f>IF(ISBLANK(#REF!),"",#REF!)</f>
        <v>#REF!</v>
      </c>
      <c r="AS57" s="219" t="e">
        <f>IF(ISBLANK(#REF!),"",#REF!)</f>
        <v>#REF!</v>
      </c>
      <c r="AT57" s="219" t="e">
        <f>IF(ISBLANK(#REF!),"",#REF!)</f>
        <v>#REF!</v>
      </c>
      <c r="AU57" s="219" t="e">
        <f>IF(ISBLANK(#REF!),"",#REF!)</f>
        <v>#REF!</v>
      </c>
      <c r="AV57" s="219" t="e">
        <f>IF(ISBLANK(#REF!),"",#REF!)</f>
        <v>#REF!</v>
      </c>
      <c r="AW57" s="219" t="e">
        <f>IF(ISBLANK(#REF!),"",#REF!)</f>
        <v>#REF!</v>
      </c>
      <c r="AX57" s="219" t="e">
        <f>IF(ISBLANK(#REF!),"",#REF!)</f>
        <v>#REF!</v>
      </c>
      <c r="AY57" s="226" t="e">
        <f>IF(ISBLANK(#REF!),"",#REF!)</f>
        <v>#REF!</v>
      </c>
      <c r="AZ57" s="219" t="e">
        <f>IF(ISBLANK(#REF!),"",#REF!)</f>
        <v>#REF!</v>
      </c>
      <c r="BA57" s="219" t="e">
        <f>IF(ISBLANK(#REF!),"",#REF!)</f>
        <v>#REF!</v>
      </c>
      <c r="BB57" s="219" t="e">
        <f>IF(ISBLANK(#REF!),"",#REF!)</f>
        <v>#REF!</v>
      </c>
      <c r="BC57" s="219" t="e">
        <f>IF(ISBLANK(#REF!),"",#REF!)</f>
        <v>#REF!</v>
      </c>
      <c r="BD57" s="219" t="e">
        <f>IF(ISBLANK(#REF!),"",#REF!)</f>
        <v>#REF!</v>
      </c>
      <c r="BE57" s="219" t="e">
        <f>IF(ISBLANK(#REF!),"",#REF!)</f>
        <v>#REF!</v>
      </c>
      <c r="BF57" s="219" t="e">
        <f>IF(ISBLANK(#REF!),"",#REF!)</f>
        <v>#REF!</v>
      </c>
      <c r="BG57" s="219" t="e">
        <f>IF(ISBLANK(#REF!),"",#REF!)</f>
        <v>#REF!</v>
      </c>
      <c r="BH57" s="219" t="e">
        <f>IF(ISBLANK(#REF!),"",#REF!)</f>
        <v>#REF!</v>
      </c>
      <c r="BI57" s="219" t="e">
        <f>IF(ISBLANK(#REF!),"",#REF!)</f>
        <v>#REF!</v>
      </c>
      <c r="BJ57" s="219" t="e">
        <f>IF(ISBLANK(#REF!),"",#REF!)</f>
        <v>#REF!</v>
      </c>
      <c r="BK57" s="219" t="e">
        <f>IF(ISBLANK(#REF!),"",#REF!)</f>
        <v>#REF!</v>
      </c>
      <c r="BL57" s="219" t="e">
        <f>IF(ISBLANK(#REF!),"",#REF!)</f>
        <v>#REF!</v>
      </c>
      <c r="BM57" s="219" t="e">
        <f>IF(ISBLANK(#REF!),"",#REF!)</f>
        <v>#REF!</v>
      </c>
      <c r="BN57" s="219" t="e">
        <f>IF(ISBLANK(#REF!),"",#REF!)</f>
        <v>#REF!</v>
      </c>
      <c r="BO57" s="227" t="e">
        <f t="shared" si="12"/>
        <v>#REF!</v>
      </c>
      <c r="BP57" s="228" t="str">
        <f t="shared" si="16"/>
        <v/>
      </c>
      <c r="BQ57" s="229" t="str">
        <f t="shared" si="13"/>
        <v/>
      </c>
      <c r="BR57" s="228" t="e">
        <f t="shared" si="14"/>
        <v>#REF!</v>
      </c>
      <c r="BS57" s="230" t="e">
        <f t="shared" si="15"/>
        <v>#REF!</v>
      </c>
    </row>
    <row r="58" spans="1:71">
      <c r="A58" s="213" t="e">
        <f>IF(ISBLANK(#REF!),"",#REF!)</f>
        <v>#REF!</v>
      </c>
      <c r="B58" s="214" t="e">
        <f>IF(ISBLANK(#REF!),"",#REF!)</f>
        <v>#REF!</v>
      </c>
      <c r="C58" s="214" t="e">
        <f>IF(ISBLANK(#REF!),"",#REF!)</f>
        <v>#REF!</v>
      </c>
      <c r="D58" s="214" t="e">
        <f>IF(ISBLANK(#REF!),"",#REF!)</f>
        <v>#REF!</v>
      </c>
      <c r="E58" s="214" t="e">
        <f>IF(ISBLANK(#REF!),"",#REF!)</f>
        <v>#REF!</v>
      </c>
      <c r="F58" s="214" t="e">
        <f>IF(ISBLANK(#REF!),"",#REF!)</f>
        <v>#REF!</v>
      </c>
      <c r="G58" s="214" t="e">
        <f>IF(ISBLANK(#REF!),"",#REF!)</f>
        <v>#REF!</v>
      </c>
      <c r="H58" s="215" t="e">
        <f>IF(ISBLANK(#REF!),"",#REF!)</f>
        <v>#REF!</v>
      </c>
      <c r="I58" s="214" t="e">
        <f>IF(ISBLANK(#REF!),"",#REF!)</f>
        <v>#REF!</v>
      </c>
      <c r="J58" s="216" t="e">
        <f>IF(ISBLANK(#REF!),"",#REF!)</f>
        <v>#REF!</v>
      </c>
      <c r="K58" s="217" t="e">
        <f>IF(ISBLANK(#REF!),"",#REF!)</f>
        <v>#REF!</v>
      </c>
      <c r="L58" s="217" t="e">
        <f>IF(ISBLANK(#REF!),"",#REF!)</f>
        <v>#REF!</v>
      </c>
      <c r="M58" s="218" t="e">
        <f>IF(ISBLANK(#REF!),"",#REF!)</f>
        <v>#REF!</v>
      </c>
      <c r="N58" s="218" t="e">
        <f>IF(ISBLANK(#REF!),"",#REF!)</f>
        <v>#REF!</v>
      </c>
      <c r="O58" s="220" t="str">
        <f>IFERROR(VLOOKUP(_xlfn.CONCAT('Team Roster - Final'!$A58," : ",'Team Roster - Final'!$BM58),'Rate Calculations'!$C$4:$G$1100,5,FALSE),"")</f>
        <v/>
      </c>
      <c r="P58" s="225">
        <f>IF(ISBLANK('Rate Calculations'!$H60),"",'Rate Calculations'!$H60)</f>
        <v>1.7500000000000002E-2</v>
      </c>
      <c r="Q58" s="220" t="str">
        <f t="shared" si="0"/>
        <v/>
      </c>
      <c r="R58" s="221">
        <f>IF(ISBLANK('Rate Calculations'!$J60),"",'Rate Calculations'!$J60)</f>
        <v>3.5000000000000003E-2</v>
      </c>
      <c r="S58" s="220" t="str">
        <f t="shared" si="1"/>
        <v/>
      </c>
      <c r="T58" s="225" t="str">
        <f>IFERROR(VLOOKUP(_xlfn.CONCAT('Team Roster - Final'!$A58," : ",'Team Roster - Final'!$BM58),'Rate Calculations'!$C$4:$S$1100,10,FALSE),"")</f>
        <v/>
      </c>
      <c r="U58" s="225" t="str">
        <f>IFERROR(VLOOKUP(_xlfn.CONCAT('Team Roster - Final'!$A58," : ",'Team Roster - Final'!$BM58),'Rate Calculations'!$C$4:$S$1100,11,FALSE),"")</f>
        <v/>
      </c>
      <c r="V58" s="222" t="str">
        <f t="shared" si="2"/>
        <v/>
      </c>
      <c r="W58" s="222" t="str">
        <f t="shared" si="3"/>
        <v/>
      </c>
      <c r="X58" s="223" t="str">
        <f>IFERROR(VLOOKUP(_xlfn.CONCAT('Team Roster - Final'!$A58," : ",'Team Roster - Final'!$BM58),'Rate Calculations'!$C$4:$S$1100,14,FALSE),"")</f>
        <v/>
      </c>
      <c r="Y58" s="222" t="str">
        <f t="shared" si="4"/>
        <v/>
      </c>
      <c r="Z58" s="222" t="str">
        <f t="shared" si="5"/>
        <v/>
      </c>
      <c r="AA58" s="224" t="str">
        <f>IFERROR(IF(#REF!="Yes",$Y58, $Y58+$Q58*0.5),"")</f>
        <v/>
      </c>
      <c r="AB58" s="224" t="str">
        <f>IFERROR(IF(#REF!="Yes",$Z58, $Z58+$S58*0.5),"")</f>
        <v/>
      </c>
      <c r="AC58" s="220" t="str">
        <f>IFERROR(VLOOKUP(_xlfn.CONCAT('Team Roster - Final'!$A58," : ",'Team Roster - Final'!$BM58),'Rate Calculations'!$C$4:$U$1100,19,FALSE),"")</f>
        <v/>
      </c>
      <c r="AD58" s="220" t="str">
        <f t="shared" si="6"/>
        <v/>
      </c>
      <c r="AE58" s="220" t="str">
        <f t="shared" si="7"/>
        <v/>
      </c>
      <c r="AF58" s="225" t="str">
        <f>IFERROR(VLOOKUP(_xlfn.CONCAT('Team Roster - Final'!$A58," : ",'Team Roster - Final'!$BM58),'Rate Calculations'!$C$4:$AB$1100,22,FALSE),"")</f>
        <v/>
      </c>
      <c r="AG58" s="225" t="str">
        <f>IFERROR(VLOOKUP(_xlfn.CONCAT('Team Roster - Final'!$A58," : ",'Team Roster - Final'!$BM58),'Rate Calculations'!$C$4:$AB$1100,23,FALSE),"")</f>
        <v/>
      </c>
      <c r="AH58" s="222" t="str">
        <f t="shared" si="8"/>
        <v/>
      </c>
      <c r="AI58" s="222" t="str">
        <f t="shared" si="9"/>
        <v/>
      </c>
      <c r="AJ58" s="223" t="str">
        <f>Table1[[#This Row],[Home Office
Net Fee %]]</f>
        <v/>
      </c>
      <c r="AK58" s="222" t="str">
        <f t="shared" si="10"/>
        <v/>
      </c>
      <c r="AL58" s="222" t="str">
        <f t="shared" si="11"/>
        <v/>
      </c>
      <c r="AM58" s="215" t="str">
        <f>IFERROR(IF(#REF!="Yes",$AK58,($AK58+$AD58*0.5)),"")</f>
        <v/>
      </c>
      <c r="AN58" s="215" t="str">
        <f>IFERROR(IF(#REF!="Yes",$AL58,($AL58+$AE58*0.5)),"")</f>
        <v/>
      </c>
      <c r="AO58" s="374" t="str">
        <f>IF(ISBLANK('Team Roster Proposed - FBR'!Q59),"",'Team Roster Proposed - FBR'!Q59)</f>
        <v/>
      </c>
      <c r="AP58" s="226" t="e">
        <f>IF(ISBLANK(#REF!),"",#REF!)</f>
        <v>#REF!</v>
      </c>
      <c r="AQ58" s="226" t="e">
        <f>IF(ISBLANK(#REF!),"",#REF!)</f>
        <v>#REF!</v>
      </c>
      <c r="AR58" s="226" t="e">
        <f>IF(ISBLANK(#REF!),"",#REF!)</f>
        <v>#REF!</v>
      </c>
      <c r="AS58" s="219" t="e">
        <f>IF(ISBLANK(#REF!),"",#REF!)</f>
        <v>#REF!</v>
      </c>
      <c r="AT58" s="219" t="e">
        <f>IF(ISBLANK(#REF!),"",#REF!)</f>
        <v>#REF!</v>
      </c>
      <c r="AU58" s="219" t="e">
        <f>IF(ISBLANK(#REF!),"",#REF!)</f>
        <v>#REF!</v>
      </c>
      <c r="AV58" s="219" t="e">
        <f>IF(ISBLANK(#REF!),"",#REF!)</f>
        <v>#REF!</v>
      </c>
      <c r="AW58" s="219" t="e">
        <f>IF(ISBLANK(#REF!),"",#REF!)</f>
        <v>#REF!</v>
      </c>
      <c r="AX58" s="219" t="e">
        <f>IF(ISBLANK(#REF!),"",#REF!)</f>
        <v>#REF!</v>
      </c>
      <c r="AY58" s="226" t="e">
        <f>IF(ISBLANK(#REF!),"",#REF!)</f>
        <v>#REF!</v>
      </c>
      <c r="AZ58" s="219" t="e">
        <f>IF(ISBLANK(#REF!),"",#REF!)</f>
        <v>#REF!</v>
      </c>
      <c r="BA58" s="219" t="e">
        <f>IF(ISBLANK(#REF!),"",#REF!)</f>
        <v>#REF!</v>
      </c>
      <c r="BB58" s="219" t="e">
        <f>IF(ISBLANK(#REF!),"",#REF!)</f>
        <v>#REF!</v>
      </c>
      <c r="BC58" s="219" t="e">
        <f>IF(ISBLANK(#REF!),"",#REF!)</f>
        <v>#REF!</v>
      </c>
      <c r="BD58" s="219" t="e">
        <f>IF(ISBLANK(#REF!),"",#REF!)</f>
        <v>#REF!</v>
      </c>
      <c r="BE58" s="219" t="e">
        <f>IF(ISBLANK(#REF!),"",#REF!)</f>
        <v>#REF!</v>
      </c>
      <c r="BF58" s="219" t="e">
        <f>IF(ISBLANK(#REF!),"",#REF!)</f>
        <v>#REF!</v>
      </c>
      <c r="BG58" s="219" t="e">
        <f>IF(ISBLANK(#REF!),"",#REF!)</f>
        <v>#REF!</v>
      </c>
      <c r="BH58" s="219" t="e">
        <f>IF(ISBLANK(#REF!),"",#REF!)</f>
        <v>#REF!</v>
      </c>
      <c r="BI58" s="219" t="e">
        <f>IF(ISBLANK(#REF!),"",#REF!)</f>
        <v>#REF!</v>
      </c>
      <c r="BJ58" s="219" t="e">
        <f>IF(ISBLANK(#REF!),"",#REF!)</f>
        <v>#REF!</v>
      </c>
      <c r="BK58" s="219" t="e">
        <f>IF(ISBLANK(#REF!),"",#REF!)</f>
        <v>#REF!</v>
      </c>
      <c r="BL58" s="219" t="e">
        <f>IF(ISBLANK(#REF!),"",#REF!)</f>
        <v>#REF!</v>
      </c>
      <c r="BM58" s="219" t="e">
        <f>IF(ISBLANK(#REF!),"",#REF!)</f>
        <v>#REF!</v>
      </c>
      <c r="BN58" s="219" t="e">
        <f>IF(ISBLANK(#REF!),"",#REF!)</f>
        <v>#REF!</v>
      </c>
      <c r="BO58" s="227" t="e">
        <f t="shared" si="12"/>
        <v>#REF!</v>
      </c>
      <c r="BP58" s="228" t="str">
        <f t="shared" si="16"/>
        <v/>
      </c>
      <c r="BQ58" s="229" t="str">
        <f t="shared" si="13"/>
        <v/>
      </c>
      <c r="BR58" s="228" t="e">
        <f t="shared" si="14"/>
        <v>#REF!</v>
      </c>
      <c r="BS58" s="230" t="e">
        <f t="shared" si="15"/>
        <v>#REF!</v>
      </c>
    </row>
    <row r="59" spans="1:71">
      <c r="A59" s="213" t="e">
        <f>IF(ISBLANK(#REF!),"",#REF!)</f>
        <v>#REF!</v>
      </c>
      <c r="B59" s="214" t="e">
        <f>IF(ISBLANK(#REF!),"",#REF!)</f>
        <v>#REF!</v>
      </c>
      <c r="C59" s="214" t="e">
        <f>IF(ISBLANK(#REF!),"",#REF!)</f>
        <v>#REF!</v>
      </c>
      <c r="D59" s="214" t="e">
        <f>IF(ISBLANK(#REF!),"",#REF!)</f>
        <v>#REF!</v>
      </c>
      <c r="E59" s="214" t="e">
        <f>IF(ISBLANK(#REF!),"",#REF!)</f>
        <v>#REF!</v>
      </c>
      <c r="F59" s="214" t="e">
        <f>IF(ISBLANK(#REF!),"",#REF!)</f>
        <v>#REF!</v>
      </c>
      <c r="G59" s="214" t="e">
        <f>IF(ISBLANK(#REF!),"",#REF!)</f>
        <v>#REF!</v>
      </c>
      <c r="H59" s="215" t="e">
        <f>IF(ISBLANK(#REF!),"",#REF!)</f>
        <v>#REF!</v>
      </c>
      <c r="I59" s="214" t="e">
        <f>IF(ISBLANK(#REF!),"",#REF!)</f>
        <v>#REF!</v>
      </c>
      <c r="J59" s="216" t="e">
        <f>IF(ISBLANK(#REF!),"",#REF!)</f>
        <v>#REF!</v>
      </c>
      <c r="K59" s="217" t="e">
        <f>IF(ISBLANK(#REF!),"",#REF!)</f>
        <v>#REF!</v>
      </c>
      <c r="L59" s="217" t="e">
        <f>IF(ISBLANK(#REF!),"",#REF!)</f>
        <v>#REF!</v>
      </c>
      <c r="M59" s="218" t="e">
        <f>IF(ISBLANK(#REF!),"",#REF!)</f>
        <v>#REF!</v>
      </c>
      <c r="N59" s="218" t="e">
        <f>IF(ISBLANK(#REF!),"",#REF!)</f>
        <v>#REF!</v>
      </c>
      <c r="O59" s="220" t="str">
        <f>IFERROR(VLOOKUP(_xlfn.CONCAT('Team Roster - Final'!$A59," : ",'Team Roster - Final'!$BM59),'Rate Calculations'!$C$4:$G$1100,5,FALSE),"")</f>
        <v/>
      </c>
      <c r="P59" s="225">
        <f>IF(ISBLANK('Rate Calculations'!$H61),"",'Rate Calculations'!$H61)</f>
        <v>1.7500000000000002E-2</v>
      </c>
      <c r="Q59" s="220" t="str">
        <f t="shared" si="0"/>
        <v/>
      </c>
      <c r="R59" s="221">
        <f>IF(ISBLANK('Rate Calculations'!$J61),"",'Rate Calculations'!$J61)</f>
        <v>3.5000000000000003E-2</v>
      </c>
      <c r="S59" s="220" t="str">
        <f t="shared" si="1"/>
        <v/>
      </c>
      <c r="T59" s="225" t="str">
        <f>IFERROR(VLOOKUP(_xlfn.CONCAT('Team Roster - Final'!$A59," : ",'Team Roster - Final'!$BM59),'Rate Calculations'!$C$4:$S$1100,10,FALSE),"")</f>
        <v/>
      </c>
      <c r="U59" s="225" t="str">
        <f>IFERROR(VLOOKUP(_xlfn.CONCAT('Team Roster - Final'!$A59," : ",'Team Roster - Final'!$BM59),'Rate Calculations'!$C$4:$S$1100,11,FALSE),"")</f>
        <v/>
      </c>
      <c r="V59" s="222" t="str">
        <f t="shared" si="2"/>
        <v/>
      </c>
      <c r="W59" s="222" t="str">
        <f t="shared" si="3"/>
        <v/>
      </c>
      <c r="X59" s="223" t="str">
        <f>IFERROR(VLOOKUP(_xlfn.CONCAT('Team Roster - Final'!$A59," : ",'Team Roster - Final'!$BM59),'Rate Calculations'!$C$4:$S$1100,14,FALSE),"")</f>
        <v/>
      </c>
      <c r="Y59" s="222" t="str">
        <f t="shared" si="4"/>
        <v/>
      </c>
      <c r="Z59" s="222" t="str">
        <f t="shared" si="5"/>
        <v/>
      </c>
      <c r="AA59" s="224" t="str">
        <f>IFERROR(IF(#REF!="Yes",$Y59, $Y59+$Q59*0.5),"")</f>
        <v/>
      </c>
      <c r="AB59" s="224" t="str">
        <f>IFERROR(IF(#REF!="Yes",$Z59, $Z59+$S59*0.5),"")</f>
        <v/>
      </c>
      <c r="AC59" s="220" t="str">
        <f>IFERROR(VLOOKUP(_xlfn.CONCAT('Team Roster - Final'!$A59," : ",'Team Roster - Final'!$BM59),'Rate Calculations'!$C$4:$U$1100,19,FALSE),"")</f>
        <v/>
      </c>
      <c r="AD59" s="220" t="str">
        <f t="shared" si="6"/>
        <v/>
      </c>
      <c r="AE59" s="220" t="str">
        <f t="shared" si="7"/>
        <v/>
      </c>
      <c r="AF59" s="225" t="str">
        <f>IFERROR(VLOOKUP(_xlfn.CONCAT('Team Roster - Final'!$A59," : ",'Team Roster - Final'!$BM59),'Rate Calculations'!$C$4:$AB$1100,22,FALSE),"")</f>
        <v/>
      </c>
      <c r="AG59" s="225" t="str">
        <f>IFERROR(VLOOKUP(_xlfn.CONCAT('Team Roster - Final'!$A59," : ",'Team Roster - Final'!$BM59),'Rate Calculations'!$C$4:$AB$1100,23,FALSE),"")</f>
        <v/>
      </c>
      <c r="AH59" s="222" t="str">
        <f t="shared" si="8"/>
        <v/>
      </c>
      <c r="AI59" s="222" t="str">
        <f t="shared" si="9"/>
        <v/>
      </c>
      <c r="AJ59" s="223" t="str">
        <f>Table1[[#This Row],[Home Office
Net Fee %]]</f>
        <v/>
      </c>
      <c r="AK59" s="222" t="str">
        <f t="shared" si="10"/>
        <v/>
      </c>
      <c r="AL59" s="222" t="str">
        <f t="shared" si="11"/>
        <v/>
      </c>
      <c r="AM59" s="215" t="str">
        <f>IFERROR(IF(#REF!="Yes",$AK59,($AK59+$AD59*0.5)),"")</f>
        <v/>
      </c>
      <c r="AN59" s="215" t="str">
        <f>IFERROR(IF(#REF!="Yes",$AL59,($AL59+$AE59*0.5)),"")</f>
        <v/>
      </c>
      <c r="AO59" s="374" t="str">
        <f>IF(ISBLANK('Team Roster Proposed - FBR'!Q60),"",'Team Roster Proposed - FBR'!Q60)</f>
        <v/>
      </c>
      <c r="AP59" s="226" t="e">
        <f>IF(ISBLANK(#REF!),"",#REF!)</f>
        <v>#REF!</v>
      </c>
      <c r="AQ59" s="226" t="e">
        <f>IF(ISBLANK(#REF!),"",#REF!)</f>
        <v>#REF!</v>
      </c>
      <c r="AR59" s="226" t="e">
        <f>IF(ISBLANK(#REF!),"",#REF!)</f>
        <v>#REF!</v>
      </c>
      <c r="AS59" s="219" t="e">
        <f>IF(ISBLANK(#REF!),"",#REF!)</f>
        <v>#REF!</v>
      </c>
      <c r="AT59" s="219" t="e">
        <f>IF(ISBLANK(#REF!),"",#REF!)</f>
        <v>#REF!</v>
      </c>
      <c r="AU59" s="219" t="e">
        <f>IF(ISBLANK(#REF!),"",#REF!)</f>
        <v>#REF!</v>
      </c>
      <c r="AV59" s="219" t="e">
        <f>IF(ISBLANK(#REF!),"",#REF!)</f>
        <v>#REF!</v>
      </c>
      <c r="AW59" s="219" t="e">
        <f>IF(ISBLANK(#REF!),"",#REF!)</f>
        <v>#REF!</v>
      </c>
      <c r="AX59" s="219" t="e">
        <f>IF(ISBLANK(#REF!),"",#REF!)</f>
        <v>#REF!</v>
      </c>
      <c r="AY59" s="226" t="e">
        <f>IF(ISBLANK(#REF!),"",#REF!)</f>
        <v>#REF!</v>
      </c>
      <c r="AZ59" s="219" t="e">
        <f>IF(ISBLANK(#REF!),"",#REF!)</f>
        <v>#REF!</v>
      </c>
      <c r="BA59" s="219" t="e">
        <f>IF(ISBLANK(#REF!),"",#REF!)</f>
        <v>#REF!</v>
      </c>
      <c r="BB59" s="219" t="e">
        <f>IF(ISBLANK(#REF!),"",#REF!)</f>
        <v>#REF!</v>
      </c>
      <c r="BC59" s="219" t="e">
        <f>IF(ISBLANK(#REF!),"",#REF!)</f>
        <v>#REF!</v>
      </c>
      <c r="BD59" s="219" t="e">
        <f>IF(ISBLANK(#REF!),"",#REF!)</f>
        <v>#REF!</v>
      </c>
      <c r="BE59" s="219" t="e">
        <f>IF(ISBLANK(#REF!),"",#REF!)</f>
        <v>#REF!</v>
      </c>
      <c r="BF59" s="219" t="e">
        <f>IF(ISBLANK(#REF!),"",#REF!)</f>
        <v>#REF!</v>
      </c>
      <c r="BG59" s="219" t="e">
        <f>IF(ISBLANK(#REF!),"",#REF!)</f>
        <v>#REF!</v>
      </c>
      <c r="BH59" s="219" t="e">
        <f>IF(ISBLANK(#REF!),"",#REF!)</f>
        <v>#REF!</v>
      </c>
      <c r="BI59" s="219" t="e">
        <f>IF(ISBLANK(#REF!),"",#REF!)</f>
        <v>#REF!</v>
      </c>
      <c r="BJ59" s="219" t="e">
        <f>IF(ISBLANK(#REF!),"",#REF!)</f>
        <v>#REF!</v>
      </c>
      <c r="BK59" s="219" t="e">
        <f>IF(ISBLANK(#REF!),"",#REF!)</f>
        <v>#REF!</v>
      </c>
      <c r="BL59" s="219" t="e">
        <f>IF(ISBLANK(#REF!),"",#REF!)</f>
        <v>#REF!</v>
      </c>
      <c r="BM59" s="219" t="e">
        <f>IF(ISBLANK(#REF!),"",#REF!)</f>
        <v>#REF!</v>
      </c>
      <c r="BN59" s="219" t="e">
        <f>IF(ISBLANK(#REF!),"",#REF!)</f>
        <v>#REF!</v>
      </c>
      <c r="BO59" s="227" t="e">
        <f t="shared" si="12"/>
        <v>#REF!</v>
      </c>
      <c r="BP59" s="228" t="str">
        <f t="shared" si="16"/>
        <v/>
      </c>
      <c r="BQ59" s="229" t="str">
        <f t="shared" si="13"/>
        <v/>
      </c>
      <c r="BR59" s="228" t="e">
        <f t="shared" si="14"/>
        <v>#REF!</v>
      </c>
      <c r="BS59" s="230" t="e">
        <f t="shared" si="15"/>
        <v>#REF!</v>
      </c>
    </row>
    <row r="60" spans="1:71">
      <c r="A60" s="213" t="e">
        <f>IF(ISBLANK(#REF!),"",#REF!)</f>
        <v>#REF!</v>
      </c>
      <c r="B60" s="214" t="e">
        <f>IF(ISBLANK(#REF!),"",#REF!)</f>
        <v>#REF!</v>
      </c>
      <c r="C60" s="214" t="e">
        <f>IF(ISBLANK(#REF!),"",#REF!)</f>
        <v>#REF!</v>
      </c>
      <c r="D60" s="214" t="e">
        <f>IF(ISBLANK(#REF!),"",#REF!)</f>
        <v>#REF!</v>
      </c>
      <c r="E60" s="214" t="e">
        <f>IF(ISBLANK(#REF!),"",#REF!)</f>
        <v>#REF!</v>
      </c>
      <c r="F60" s="214" t="e">
        <f>IF(ISBLANK(#REF!),"",#REF!)</f>
        <v>#REF!</v>
      </c>
      <c r="G60" s="214" t="e">
        <f>IF(ISBLANK(#REF!),"",#REF!)</f>
        <v>#REF!</v>
      </c>
      <c r="H60" s="215" t="e">
        <f>IF(ISBLANK(#REF!),"",#REF!)</f>
        <v>#REF!</v>
      </c>
      <c r="I60" s="214" t="e">
        <f>IF(ISBLANK(#REF!),"",#REF!)</f>
        <v>#REF!</v>
      </c>
      <c r="J60" s="216" t="e">
        <f>IF(ISBLANK(#REF!),"",#REF!)</f>
        <v>#REF!</v>
      </c>
      <c r="K60" s="217" t="e">
        <f>IF(ISBLANK(#REF!),"",#REF!)</f>
        <v>#REF!</v>
      </c>
      <c r="L60" s="217" t="e">
        <f>IF(ISBLANK(#REF!),"",#REF!)</f>
        <v>#REF!</v>
      </c>
      <c r="M60" s="218" t="e">
        <f>IF(ISBLANK(#REF!),"",#REF!)</f>
        <v>#REF!</v>
      </c>
      <c r="N60" s="218" t="e">
        <f>IF(ISBLANK(#REF!),"",#REF!)</f>
        <v>#REF!</v>
      </c>
      <c r="O60" s="220" t="str">
        <f>IFERROR(VLOOKUP(_xlfn.CONCAT('Team Roster - Final'!$A60," : ",'Team Roster - Final'!$BM60),'Rate Calculations'!$C$4:$G$1100,5,FALSE),"")</f>
        <v/>
      </c>
      <c r="P60" s="225">
        <f>IF(ISBLANK('Rate Calculations'!$H62),"",'Rate Calculations'!$H62)</f>
        <v>1.7500000000000002E-2</v>
      </c>
      <c r="Q60" s="220" t="str">
        <f t="shared" si="0"/>
        <v/>
      </c>
      <c r="R60" s="221">
        <f>IF(ISBLANK('Rate Calculations'!$J62),"",'Rate Calculations'!$J62)</f>
        <v>3.5000000000000003E-2</v>
      </c>
      <c r="S60" s="220" t="str">
        <f t="shared" si="1"/>
        <v/>
      </c>
      <c r="T60" s="225" t="str">
        <f>IFERROR(VLOOKUP(_xlfn.CONCAT('Team Roster - Final'!$A60," : ",'Team Roster - Final'!$BM60),'Rate Calculations'!$C$4:$S$1100,10,FALSE),"")</f>
        <v/>
      </c>
      <c r="U60" s="225" t="str">
        <f>IFERROR(VLOOKUP(_xlfn.CONCAT('Team Roster - Final'!$A60," : ",'Team Roster - Final'!$BM60),'Rate Calculations'!$C$4:$S$1100,11,FALSE),"")</f>
        <v/>
      </c>
      <c r="V60" s="222" t="str">
        <f t="shared" si="2"/>
        <v/>
      </c>
      <c r="W60" s="222" t="str">
        <f t="shared" si="3"/>
        <v/>
      </c>
      <c r="X60" s="223" t="str">
        <f>IFERROR(VLOOKUP(_xlfn.CONCAT('Team Roster - Final'!$A60," : ",'Team Roster - Final'!$BM60),'Rate Calculations'!$C$4:$S$1100,14,FALSE),"")</f>
        <v/>
      </c>
      <c r="Y60" s="222" t="str">
        <f t="shared" si="4"/>
        <v/>
      </c>
      <c r="Z60" s="222" t="str">
        <f t="shared" si="5"/>
        <v/>
      </c>
      <c r="AA60" s="224" t="str">
        <f>IFERROR(IF(#REF!="Yes",$Y60, $Y60+$Q60*0.5),"")</f>
        <v/>
      </c>
      <c r="AB60" s="224" t="str">
        <f>IFERROR(IF(#REF!="Yes",$Z60, $Z60+$S60*0.5),"")</f>
        <v/>
      </c>
      <c r="AC60" s="220" t="str">
        <f>IFERROR(VLOOKUP(_xlfn.CONCAT('Team Roster - Final'!$A60," : ",'Team Roster - Final'!$BM60),'Rate Calculations'!$C$4:$U$1100,19,FALSE),"")</f>
        <v/>
      </c>
      <c r="AD60" s="220" t="str">
        <f t="shared" si="6"/>
        <v/>
      </c>
      <c r="AE60" s="220" t="str">
        <f t="shared" si="7"/>
        <v/>
      </c>
      <c r="AF60" s="225" t="str">
        <f>IFERROR(VLOOKUP(_xlfn.CONCAT('Team Roster - Final'!$A60," : ",'Team Roster - Final'!$BM60),'Rate Calculations'!$C$4:$AB$1100,22,FALSE),"")</f>
        <v/>
      </c>
      <c r="AG60" s="225" t="str">
        <f>IFERROR(VLOOKUP(_xlfn.CONCAT('Team Roster - Final'!$A60," : ",'Team Roster - Final'!$BM60),'Rate Calculations'!$C$4:$AB$1100,23,FALSE),"")</f>
        <v/>
      </c>
      <c r="AH60" s="222" t="str">
        <f t="shared" si="8"/>
        <v/>
      </c>
      <c r="AI60" s="222" t="str">
        <f t="shared" si="9"/>
        <v/>
      </c>
      <c r="AJ60" s="223" t="str">
        <f>Table1[[#This Row],[Home Office
Net Fee %]]</f>
        <v/>
      </c>
      <c r="AK60" s="222" t="str">
        <f t="shared" si="10"/>
        <v/>
      </c>
      <c r="AL60" s="222" t="str">
        <f t="shared" si="11"/>
        <v/>
      </c>
      <c r="AM60" s="215" t="str">
        <f>IFERROR(IF(#REF!="Yes",$AK60,($AK60+$AD60*0.5)),"")</f>
        <v/>
      </c>
      <c r="AN60" s="215" t="str">
        <f>IFERROR(IF(#REF!="Yes",$AL60,($AL60+$AE60*0.5)),"")</f>
        <v/>
      </c>
      <c r="AO60" s="374" t="str">
        <f>IF(ISBLANK('Team Roster Proposed - FBR'!Q61),"",'Team Roster Proposed - FBR'!Q61)</f>
        <v/>
      </c>
      <c r="AP60" s="226" t="e">
        <f>IF(ISBLANK(#REF!),"",#REF!)</f>
        <v>#REF!</v>
      </c>
      <c r="AQ60" s="226" t="e">
        <f>IF(ISBLANK(#REF!),"",#REF!)</f>
        <v>#REF!</v>
      </c>
      <c r="AR60" s="226" t="e">
        <f>IF(ISBLANK(#REF!),"",#REF!)</f>
        <v>#REF!</v>
      </c>
      <c r="AS60" s="219" t="e">
        <f>IF(ISBLANK(#REF!),"",#REF!)</f>
        <v>#REF!</v>
      </c>
      <c r="AT60" s="219" t="e">
        <f>IF(ISBLANK(#REF!),"",#REF!)</f>
        <v>#REF!</v>
      </c>
      <c r="AU60" s="219" t="e">
        <f>IF(ISBLANK(#REF!),"",#REF!)</f>
        <v>#REF!</v>
      </c>
      <c r="AV60" s="219" t="e">
        <f>IF(ISBLANK(#REF!),"",#REF!)</f>
        <v>#REF!</v>
      </c>
      <c r="AW60" s="219" t="e">
        <f>IF(ISBLANK(#REF!),"",#REF!)</f>
        <v>#REF!</v>
      </c>
      <c r="AX60" s="219" t="e">
        <f>IF(ISBLANK(#REF!),"",#REF!)</f>
        <v>#REF!</v>
      </c>
      <c r="AY60" s="226" t="e">
        <f>IF(ISBLANK(#REF!),"",#REF!)</f>
        <v>#REF!</v>
      </c>
      <c r="AZ60" s="219" t="e">
        <f>IF(ISBLANK(#REF!),"",#REF!)</f>
        <v>#REF!</v>
      </c>
      <c r="BA60" s="219" t="e">
        <f>IF(ISBLANK(#REF!),"",#REF!)</f>
        <v>#REF!</v>
      </c>
      <c r="BB60" s="219" t="e">
        <f>IF(ISBLANK(#REF!),"",#REF!)</f>
        <v>#REF!</v>
      </c>
      <c r="BC60" s="219" t="e">
        <f>IF(ISBLANK(#REF!),"",#REF!)</f>
        <v>#REF!</v>
      </c>
      <c r="BD60" s="219" t="e">
        <f>IF(ISBLANK(#REF!),"",#REF!)</f>
        <v>#REF!</v>
      </c>
      <c r="BE60" s="219" t="e">
        <f>IF(ISBLANK(#REF!),"",#REF!)</f>
        <v>#REF!</v>
      </c>
      <c r="BF60" s="219" t="e">
        <f>IF(ISBLANK(#REF!),"",#REF!)</f>
        <v>#REF!</v>
      </c>
      <c r="BG60" s="219" t="e">
        <f>IF(ISBLANK(#REF!),"",#REF!)</f>
        <v>#REF!</v>
      </c>
      <c r="BH60" s="219" t="e">
        <f>IF(ISBLANK(#REF!),"",#REF!)</f>
        <v>#REF!</v>
      </c>
      <c r="BI60" s="219" t="e">
        <f>IF(ISBLANK(#REF!),"",#REF!)</f>
        <v>#REF!</v>
      </c>
      <c r="BJ60" s="219" t="e">
        <f>IF(ISBLANK(#REF!),"",#REF!)</f>
        <v>#REF!</v>
      </c>
      <c r="BK60" s="219" t="e">
        <f>IF(ISBLANK(#REF!),"",#REF!)</f>
        <v>#REF!</v>
      </c>
      <c r="BL60" s="219" t="e">
        <f>IF(ISBLANK(#REF!),"",#REF!)</f>
        <v>#REF!</v>
      </c>
      <c r="BM60" s="219" t="e">
        <f>IF(ISBLANK(#REF!),"",#REF!)</f>
        <v>#REF!</v>
      </c>
      <c r="BN60" s="219" t="e">
        <f>IF(ISBLANK(#REF!),"",#REF!)</f>
        <v>#REF!</v>
      </c>
      <c r="BO60" s="227" t="e">
        <f t="shared" si="12"/>
        <v>#REF!</v>
      </c>
      <c r="BP60" s="228" t="str">
        <f t="shared" si="16"/>
        <v/>
      </c>
      <c r="BQ60" s="229" t="str">
        <f t="shared" si="13"/>
        <v/>
      </c>
      <c r="BR60" s="228" t="e">
        <f t="shared" si="14"/>
        <v>#REF!</v>
      </c>
      <c r="BS60" s="230" t="e">
        <f t="shared" si="15"/>
        <v>#REF!</v>
      </c>
    </row>
    <row r="61" spans="1:71">
      <c r="A61" s="213" t="e">
        <f>IF(ISBLANK(#REF!),"",#REF!)</f>
        <v>#REF!</v>
      </c>
      <c r="B61" s="214" t="e">
        <f>IF(ISBLANK(#REF!),"",#REF!)</f>
        <v>#REF!</v>
      </c>
      <c r="C61" s="214" t="e">
        <f>IF(ISBLANK(#REF!),"",#REF!)</f>
        <v>#REF!</v>
      </c>
      <c r="D61" s="214" t="e">
        <f>IF(ISBLANK(#REF!),"",#REF!)</f>
        <v>#REF!</v>
      </c>
      <c r="E61" s="214" t="e">
        <f>IF(ISBLANK(#REF!),"",#REF!)</f>
        <v>#REF!</v>
      </c>
      <c r="F61" s="214" t="e">
        <f>IF(ISBLANK(#REF!),"",#REF!)</f>
        <v>#REF!</v>
      </c>
      <c r="G61" s="214" t="e">
        <f>IF(ISBLANK(#REF!),"",#REF!)</f>
        <v>#REF!</v>
      </c>
      <c r="H61" s="215" t="e">
        <f>IF(ISBLANK(#REF!),"",#REF!)</f>
        <v>#REF!</v>
      </c>
      <c r="I61" s="214" t="e">
        <f>IF(ISBLANK(#REF!),"",#REF!)</f>
        <v>#REF!</v>
      </c>
      <c r="J61" s="216" t="e">
        <f>IF(ISBLANK(#REF!),"",#REF!)</f>
        <v>#REF!</v>
      </c>
      <c r="K61" s="217" t="e">
        <f>IF(ISBLANK(#REF!),"",#REF!)</f>
        <v>#REF!</v>
      </c>
      <c r="L61" s="217" t="e">
        <f>IF(ISBLANK(#REF!),"",#REF!)</f>
        <v>#REF!</v>
      </c>
      <c r="M61" s="218" t="e">
        <f>IF(ISBLANK(#REF!),"",#REF!)</f>
        <v>#REF!</v>
      </c>
      <c r="N61" s="218" t="e">
        <f>IF(ISBLANK(#REF!),"",#REF!)</f>
        <v>#REF!</v>
      </c>
      <c r="O61" s="220" t="str">
        <f>IFERROR(VLOOKUP(_xlfn.CONCAT('Team Roster - Final'!$A61," : ",'Team Roster - Final'!$BM61),'Rate Calculations'!$C$4:$G$1100,5,FALSE),"")</f>
        <v/>
      </c>
      <c r="P61" s="225">
        <f>IF(ISBLANK('Rate Calculations'!$H63),"",'Rate Calculations'!$H63)</f>
        <v>1.7500000000000002E-2</v>
      </c>
      <c r="Q61" s="220" t="str">
        <f t="shared" si="0"/>
        <v/>
      </c>
      <c r="R61" s="221">
        <f>IF(ISBLANK('Rate Calculations'!$J63),"",'Rate Calculations'!$J63)</f>
        <v>3.5000000000000003E-2</v>
      </c>
      <c r="S61" s="220" t="str">
        <f t="shared" si="1"/>
        <v/>
      </c>
      <c r="T61" s="225" t="str">
        <f>IFERROR(VLOOKUP(_xlfn.CONCAT('Team Roster - Final'!$A61," : ",'Team Roster - Final'!$BM61),'Rate Calculations'!$C$4:$S$1100,10,FALSE),"")</f>
        <v/>
      </c>
      <c r="U61" s="225" t="str">
        <f>IFERROR(VLOOKUP(_xlfn.CONCAT('Team Roster - Final'!$A61," : ",'Team Roster - Final'!$BM61),'Rate Calculations'!$C$4:$S$1100,11,FALSE),"")</f>
        <v/>
      </c>
      <c r="V61" s="222" t="str">
        <f t="shared" si="2"/>
        <v/>
      </c>
      <c r="W61" s="222" t="str">
        <f t="shared" si="3"/>
        <v/>
      </c>
      <c r="X61" s="223" t="str">
        <f>IFERROR(VLOOKUP(_xlfn.CONCAT('Team Roster - Final'!$A61," : ",'Team Roster - Final'!$BM61),'Rate Calculations'!$C$4:$S$1100,14,FALSE),"")</f>
        <v/>
      </c>
      <c r="Y61" s="222" t="str">
        <f t="shared" si="4"/>
        <v/>
      </c>
      <c r="Z61" s="222" t="str">
        <f t="shared" si="5"/>
        <v/>
      </c>
      <c r="AA61" s="224" t="str">
        <f>IFERROR(IF(#REF!="Yes",$Y61, $Y61+$Q61*0.5),"")</f>
        <v/>
      </c>
      <c r="AB61" s="224" t="str">
        <f>IFERROR(IF(#REF!="Yes",$Z61, $Z61+$S61*0.5),"")</f>
        <v/>
      </c>
      <c r="AC61" s="220" t="str">
        <f>IFERROR(VLOOKUP(_xlfn.CONCAT('Team Roster - Final'!$A61," : ",'Team Roster - Final'!$BM61),'Rate Calculations'!$C$4:$U$1100,19,FALSE),"")</f>
        <v/>
      </c>
      <c r="AD61" s="220" t="str">
        <f t="shared" si="6"/>
        <v/>
      </c>
      <c r="AE61" s="220" t="str">
        <f t="shared" si="7"/>
        <v/>
      </c>
      <c r="AF61" s="225" t="str">
        <f>IFERROR(VLOOKUP(_xlfn.CONCAT('Team Roster - Final'!$A61," : ",'Team Roster - Final'!$BM61),'Rate Calculations'!$C$4:$AB$1100,22,FALSE),"")</f>
        <v/>
      </c>
      <c r="AG61" s="225" t="str">
        <f>IFERROR(VLOOKUP(_xlfn.CONCAT('Team Roster - Final'!$A61," : ",'Team Roster - Final'!$BM61),'Rate Calculations'!$C$4:$AB$1100,23,FALSE),"")</f>
        <v/>
      </c>
      <c r="AH61" s="222" t="str">
        <f t="shared" si="8"/>
        <v/>
      </c>
      <c r="AI61" s="222" t="str">
        <f t="shared" si="9"/>
        <v/>
      </c>
      <c r="AJ61" s="223" t="str">
        <f>Table1[[#This Row],[Home Office
Net Fee %]]</f>
        <v/>
      </c>
      <c r="AK61" s="222" t="str">
        <f t="shared" si="10"/>
        <v/>
      </c>
      <c r="AL61" s="222" t="str">
        <f t="shared" si="11"/>
        <v/>
      </c>
      <c r="AM61" s="215" t="str">
        <f>IFERROR(IF(#REF!="Yes",$AK61,($AK61+$AD61*0.5)),"")</f>
        <v/>
      </c>
      <c r="AN61" s="215" t="str">
        <f>IFERROR(IF(#REF!="Yes",$AL61,($AL61+$AE61*0.5)),"")</f>
        <v/>
      </c>
      <c r="AO61" s="374" t="str">
        <f>IF(ISBLANK('Team Roster Proposed - FBR'!Q62),"",'Team Roster Proposed - FBR'!Q62)</f>
        <v/>
      </c>
      <c r="AP61" s="226" t="e">
        <f>IF(ISBLANK(#REF!),"",#REF!)</f>
        <v>#REF!</v>
      </c>
      <c r="AQ61" s="226" t="e">
        <f>IF(ISBLANK(#REF!),"",#REF!)</f>
        <v>#REF!</v>
      </c>
      <c r="AR61" s="226" t="e">
        <f>IF(ISBLANK(#REF!),"",#REF!)</f>
        <v>#REF!</v>
      </c>
      <c r="AS61" s="219" t="e">
        <f>IF(ISBLANK(#REF!),"",#REF!)</f>
        <v>#REF!</v>
      </c>
      <c r="AT61" s="219" t="e">
        <f>IF(ISBLANK(#REF!),"",#REF!)</f>
        <v>#REF!</v>
      </c>
      <c r="AU61" s="219" t="e">
        <f>IF(ISBLANK(#REF!),"",#REF!)</f>
        <v>#REF!</v>
      </c>
      <c r="AV61" s="219" t="e">
        <f>IF(ISBLANK(#REF!),"",#REF!)</f>
        <v>#REF!</v>
      </c>
      <c r="AW61" s="219" t="e">
        <f>IF(ISBLANK(#REF!),"",#REF!)</f>
        <v>#REF!</v>
      </c>
      <c r="AX61" s="219" t="e">
        <f>IF(ISBLANK(#REF!),"",#REF!)</f>
        <v>#REF!</v>
      </c>
      <c r="AY61" s="226" t="e">
        <f>IF(ISBLANK(#REF!),"",#REF!)</f>
        <v>#REF!</v>
      </c>
      <c r="AZ61" s="219" t="e">
        <f>IF(ISBLANK(#REF!),"",#REF!)</f>
        <v>#REF!</v>
      </c>
      <c r="BA61" s="219" t="e">
        <f>IF(ISBLANK(#REF!),"",#REF!)</f>
        <v>#REF!</v>
      </c>
      <c r="BB61" s="219" t="e">
        <f>IF(ISBLANK(#REF!),"",#REF!)</f>
        <v>#REF!</v>
      </c>
      <c r="BC61" s="219" t="e">
        <f>IF(ISBLANK(#REF!),"",#REF!)</f>
        <v>#REF!</v>
      </c>
      <c r="BD61" s="219" t="e">
        <f>IF(ISBLANK(#REF!),"",#REF!)</f>
        <v>#REF!</v>
      </c>
      <c r="BE61" s="219" t="e">
        <f>IF(ISBLANK(#REF!),"",#REF!)</f>
        <v>#REF!</v>
      </c>
      <c r="BF61" s="219" t="e">
        <f>IF(ISBLANK(#REF!),"",#REF!)</f>
        <v>#REF!</v>
      </c>
      <c r="BG61" s="219" t="e">
        <f>IF(ISBLANK(#REF!),"",#REF!)</f>
        <v>#REF!</v>
      </c>
      <c r="BH61" s="219" t="e">
        <f>IF(ISBLANK(#REF!),"",#REF!)</f>
        <v>#REF!</v>
      </c>
      <c r="BI61" s="219" t="e">
        <f>IF(ISBLANK(#REF!),"",#REF!)</f>
        <v>#REF!</v>
      </c>
      <c r="BJ61" s="219" t="e">
        <f>IF(ISBLANK(#REF!),"",#REF!)</f>
        <v>#REF!</v>
      </c>
      <c r="BK61" s="219" t="e">
        <f>IF(ISBLANK(#REF!),"",#REF!)</f>
        <v>#REF!</v>
      </c>
      <c r="BL61" s="219" t="e">
        <f>IF(ISBLANK(#REF!),"",#REF!)</f>
        <v>#REF!</v>
      </c>
      <c r="BM61" s="219" t="e">
        <f>IF(ISBLANK(#REF!),"",#REF!)</f>
        <v>#REF!</v>
      </c>
      <c r="BN61" s="219" t="e">
        <f>IF(ISBLANK(#REF!),"",#REF!)</f>
        <v>#REF!</v>
      </c>
      <c r="BO61" s="227" t="e">
        <f t="shared" si="12"/>
        <v>#REF!</v>
      </c>
      <c r="BP61" s="228" t="str">
        <f t="shared" si="16"/>
        <v/>
      </c>
      <c r="BQ61" s="229" t="str">
        <f t="shared" si="13"/>
        <v/>
      </c>
      <c r="BR61" s="228" t="e">
        <f t="shared" si="14"/>
        <v>#REF!</v>
      </c>
      <c r="BS61" s="230" t="e">
        <f t="shared" si="15"/>
        <v>#REF!</v>
      </c>
    </row>
    <row r="62" spans="1:71">
      <c r="A62" s="213" t="e">
        <f>IF(ISBLANK(#REF!),"",#REF!)</f>
        <v>#REF!</v>
      </c>
      <c r="B62" s="214" t="e">
        <f>IF(ISBLANK(#REF!),"",#REF!)</f>
        <v>#REF!</v>
      </c>
      <c r="C62" s="214" t="e">
        <f>IF(ISBLANK(#REF!),"",#REF!)</f>
        <v>#REF!</v>
      </c>
      <c r="D62" s="214" t="e">
        <f>IF(ISBLANK(#REF!),"",#REF!)</f>
        <v>#REF!</v>
      </c>
      <c r="E62" s="214" t="e">
        <f>IF(ISBLANK(#REF!),"",#REF!)</f>
        <v>#REF!</v>
      </c>
      <c r="F62" s="214" t="e">
        <f>IF(ISBLANK(#REF!),"",#REF!)</f>
        <v>#REF!</v>
      </c>
      <c r="G62" s="214" t="e">
        <f>IF(ISBLANK(#REF!),"",#REF!)</f>
        <v>#REF!</v>
      </c>
      <c r="H62" s="215" t="e">
        <f>IF(ISBLANK(#REF!),"",#REF!)</f>
        <v>#REF!</v>
      </c>
      <c r="I62" s="214" t="e">
        <f>IF(ISBLANK(#REF!),"",#REF!)</f>
        <v>#REF!</v>
      </c>
      <c r="J62" s="216" t="e">
        <f>IF(ISBLANK(#REF!),"",#REF!)</f>
        <v>#REF!</v>
      </c>
      <c r="K62" s="217" t="e">
        <f>IF(ISBLANK(#REF!),"",#REF!)</f>
        <v>#REF!</v>
      </c>
      <c r="L62" s="217" t="e">
        <f>IF(ISBLANK(#REF!),"",#REF!)</f>
        <v>#REF!</v>
      </c>
      <c r="M62" s="218" t="e">
        <f>IF(ISBLANK(#REF!),"",#REF!)</f>
        <v>#REF!</v>
      </c>
      <c r="N62" s="218" t="e">
        <f>IF(ISBLANK(#REF!),"",#REF!)</f>
        <v>#REF!</v>
      </c>
      <c r="O62" s="220" t="str">
        <f>IFERROR(VLOOKUP(_xlfn.CONCAT('Team Roster - Final'!$A62," : ",'Team Roster - Final'!$BM62),'Rate Calculations'!$C$4:$G$1100,5,FALSE),"")</f>
        <v/>
      </c>
      <c r="P62" s="225">
        <f>IF(ISBLANK('Rate Calculations'!$H64),"",'Rate Calculations'!$H64)</f>
        <v>1.7500000000000002E-2</v>
      </c>
      <c r="Q62" s="220" t="str">
        <f t="shared" si="0"/>
        <v/>
      </c>
      <c r="R62" s="221">
        <f>IF(ISBLANK('Rate Calculations'!$J64),"",'Rate Calculations'!$J64)</f>
        <v>3.5000000000000003E-2</v>
      </c>
      <c r="S62" s="220" t="str">
        <f t="shared" si="1"/>
        <v/>
      </c>
      <c r="T62" s="225" t="str">
        <f>IFERROR(VLOOKUP(_xlfn.CONCAT('Team Roster - Final'!$A62," : ",'Team Roster - Final'!$BM62),'Rate Calculations'!$C$4:$S$1100,10,FALSE),"")</f>
        <v/>
      </c>
      <c r="U62" s="225" t="str">
        <f>IFERROR(VLOOKUP(_xlfn.CONCAT('Team Roster - Final'!$A62," : ",'Team Roster - Final'!$BM62),'Rate Calculations'!$C$4:$S$1100,11,FALSE),"")</f>
        <v/>
      </c>
      <c r="V62" s="222" t="str">
        <f t="shared" si="2"/>
        <v/>
      </c>
      <c r="W62" s="222" t="str">
        <f t="shared" si="3"/>
        <v/>
      </c>
      <c r="X62" s="223" t="str">
        <f>IFERROR(VLOOKUP(_xlfn.CONCAT('Team Roster - Final'!$A62," : ",'Team Roster - Final'!$BM62),'Rate Calculations'!$C$4:$S$1100,14,FALSE),"")</f>
        <v/>
      </c>
      <c r="Y62" s="222" t="str">
        <f t="shared" si="4"/>
        <v/>
      </c>
      <c r="Z62" s="222" t="str">
        <f t="shared" si="5"/>
        <v/>
      </c>
      <c r="AA62" s="224" t="str">
        <f>IFERROR(IF(#REF!="Yes",$Y62, $Y62+$Q62*0.5),"")</f>
        <v/>
      </c>
      <c r="AB62" s="224" t="str">
        <f>IFERROR(IF(#REF!="Yes",$Z62, $Z62+$S62*0.5),"")</f>
        <v/>
      </c>
      <c r="AC62" s="220" t="str">
        <f>IFERROR(VLOOKUP(_xlfn.CONCAT('Team Roster - Final'!$A62," : ",'Team Roster - Final'!$BM62),'Rate Calculations'!$C$4:$U$1100,19,FALSE),"")</f>
        <v/>
      </c>
      <c r="AD62" s="220" t="str">
        <f t="shared" si="6"/>
        <v/>
      </c>
      <c r="AE62" s="220" t="str">
        <f t="shared" si="7"/>
        <v/>
      </c>
      <c r="AF62" s="225" t="str">
        <f>IFERROR(VLOOKUP(_xlfn.CONCAT('Team Roster - Final'!$A62," : ",'Team Roster - Final'!$BM62),'Rate Calculations'!$C$4:$AB$1100,22,FALSE),"")</f>
        <v/>
      </c>
      <c r="AG62" s="225" t="str">
        <f>IFERROR(VLOOKUP(_xlfn.CONCAT('Team Roster - Final'!$A62," : ",'Team Roster - Final'!$BM62),'Rate Calculations'!$C$4:$AB$1100,23,FALSE),"")</f>
        <v/>
      </c>
      <c r="AH62" s="222" t="str">
        <f t="shared" si="8"/>
        <v/>
      </c>
      <c r="AI62" s="222" t="str">
        <f t="shared" si="9"/>
        <v/>
      </c>
      <c r="AJ62" s="223" t="str">
        <f>Table1[[#This Row],[Home Office
Net Fee %]]</f>
        <v/>
      </c>
      <c r="AK62" s="222" t="str">
        <f t="shared" si="10"/>
        <v/>
      </c>
      <c r="AL62" s="222" t="str">
        <f t="shared" si="11"/>
        <v/>
      </c>
      <c r="AM62" s="215" t="str">
        <f>IFERROR(IF(#REF!="Yes",$AK62,($AK62+$AD62*0.5)),"")</f>
        <v/>
      </c>
      <c r="AN62" s="215" t="str">
        <f>IFERROR(IF(#REF!="Yes",$AL62,($AL62+$AE62*0.5)),"")</f>
        <v/>
      </c>
      <c r="AO62" s="374" t="str">
        <f>IF(ISBLANK('Team Roster Proposed - FBR'!Q63),"",'Team Roster Proposed - FBR'!Q63)</f>
        <v/>
      </c>
      <c r="AP62" s="226" t="e">
        <f>IF(ISBLANK(#REF!),"",#REF!)</f>
        <v>#REF!</v>
      </c>
      <c r="AQ62" s="226" t="e">
        <f>IF(ISBLANK(#REF!),"",#REF!)</f>
        <v>#REF!</v>
      </c>
      <c r="AR62" s="226" t="e">
        <f>IF(ISBLANK(#REF!),"",#REF!)</f>
        <v>#REF!</v>
      </c>
      <c r="AS62" s="219" t="e">
        <f>IF(ISBLANK(#REF!),"",#REF!)</f>
        <v>#REF!</v>
      </c>
      <c r="AT62" s="219" t="e">
        <f>IF(ISBLANK(#REF!),"",#REF!)</f>
        <v>#REF!</v>
      </c>
      <c r="AU62" s="219" t="e">
        <f>IF(ISBLANK(#REF!),"",#REF!)</f>
        <v>#REF!</v>
      </c>
      <c r="AV62" s="219" t="e">
        <f>IF(ISBLANK(#REF!),"",#REF!)</f>
        <v>#REF!</v>
      </c>
      <c r="AW62" s="219" t="e">
        <f>IF(ISBLANK(#REF!),"",#REF!)</f>
        <v>#REF!</v>
      </c>
      <c r="AX62" s="219" t="e">
        <f>IF(ISBLANK(#REF!),"",#REF!)</f>
        <v>#REF!</v>
      </c>
      <c r="AY62" s="226" t="e">
        <f>IF(ISBLANK(#REF!),"",#REF!)</f>
        <v>#REF!</v>
      </c>
      <c r="AZ62" s="219" t="e">
        <f>IF(ISBLANK(#REF!),"",#REF!)</f>
        <v>#REF!</v>
      </c>
      <c r="BA62" s="219" t="e">
        <f>IF(ISBLANK(#REF!),"",#REF!)</f>
        <v>#REF!</v>
      </c>
      <c r="BB62" s="219" t="e">
        <f>IF(ISBLANK(#REF!),"",#REF!)</f>
        <v>#REF!</v>
      </c>
      <c r="BC62" s="219" t="e">
        <f>IF(ISBLANK(#REF!),"",#REF!)</f>
        <v>#REF!</v>
      </c>
      <c r="BD62" s="219" t="e">
        <f>IF(ISBLANK(#REF!),"",#REF!)</f>
        <v>#REF!</v>
      </c>
      <c r="BE62" s="219" t="e">
        <f>IF(ISBLANK(#REF!),"",#REF!)</f>
        <v>#REF!</v>
      </c>
      <c r="BF62" s="219" t="e">
        <f>IF(ISBLANK(#REF!),"",#REF!)</f>
        <v>#REF!</v>
      </c>
      <c r="BG62" s="219" t="e">
        <f>IF(ISBLANK(#REF!),"",#REF!)</f>
        <v>#REF!</v>
      </c>
      <c r="BH62" s="219" t="e">
        <f>IF(ISBLANK(#REF!),"",#REF!)</f>
        <v>#REF!</v>
      </c>
      <c r="BI62" s="219" t="e">
        <f>IF(ISBLANK(#REF!),"",#REF!)</f>
        <v>#REF!</v>
      </c>
      <c r="BJ62" s="219" t="e">
        <f>IF(ISBLANK(#REF!),"",#REF!)</f>
        <v>#REF!</v>
      </c>
      <c r="BK62" s="219" t="e">
        <f>IF(ISBLANK(#REF!),"",#REF!)</f>
        <v>#REF!</v>
      </c>
      <c r="BL62" s="219" t="e">
        <f>IF(ISBLANK(#REF!),"",#REF!)</f>
        <v>#REF!</v>
      </c>
      <c r="BM62" s="219" t="e">
        <f>IF(ISBLANK(#REF!),"",#REF!)</f>
        <v>#REF!</v>
      </c>
      <c r="BN62" s="219" t="e">
        <f>IF(ISBLANK(#REF!),"",#REF!)</f>
        <v>#REF!</v>
      </c>
      <c r="BO62" s="227" t="e">
        <f t="shared" si="12"/>
        <v>#REF!</v>
      </c>
      <c r="BP62" s="228" t="str">
        <f t="shared" si="16"/>
        <v/>
      </c>
      <c r="BQ62" s="229" t="str">
        <f t="shared" si="13"/>
        <v/>
      </c>
      <c r="BR62" s="228" t="e">
        <f t="shared" si="14"/>
        <v>#REF!</v>
      </c>
      <c r="BS62" s="230" t="e">
        <f t="shared" si="15"/>
        <v>#REF!</v>
      </c>
    </row>
    <row r="63" spans="1:71">
      <c r="A63" s="213" t="e">
        <f>IF(ISBLANK(#REF!),"",#REF!)</f>
        <v>#REF!</v>
      </c>
      <c r="B63" s="214" t="e">
        <f>IF(ISBLANK(#REF!),"",#REF!)</f>
        <v>#REF!</v>
      </c>
      <c r="C63" s="214" t="e">
        <f>IF(ISBLANK(#REF!),"",#REF!)</f>
        <v>#REF!</v>
      </c>
      <c r="D63" s="214" t="e">
        <f>IF(ISBLANK(#REF!),"",#REF!)</f>
        <v>#REF!</v>
      </c>
      <c r="E63" s="214" t="e">
        <f>IF(ISBLANK(#REF!),"",#REF!)</f>
        <v>#REF!</v>
      </c>
      <c r="F63" s="214" t="e">
        <f>IF(ISBLANK(#REF!),"",#REF!)</f>
        <v>#REF!</v>
      </c>
      <c r="G63" s="214" t="e">
        <f>IF(ISBLANK(#REF!),"",#REF!)</f>
        <v>#REF!</v>
      </c>
      <c r="H63" s="215" t="e">
        <f>IF(ISBLANK(#REF!),"",#REF!)</f>
        <v>#REF!</v>
      </c>
      <c r="I63" s="214" t="e">
        <f>IF(ISBLANK(#REF!),"",#REF!)</f>
        <v>#REF!</v>
      </c>
      <c r="J63" s="216" t="e">
        <f>IF(ISBLANK(#REF!),"",#REF!)</f>
        <v>#REF!</v>
      </c>
      <c r="K63" s="217" t="e">
        <f>IF(ISBLANK(#REF!),"",#REF!)</f>
        <v>#REF!</v>
      </c>
      <c r="L63" s="217" t="e">
        <f>IF(ISBLANK(#REF!),"",#REF!)</f>
        <v>#REF!</v>
      </c>
      <c r="M63" s="218" t="e">
        <f>IF(ISBLANK(#REF!),"",#REF!)</f>
        <v>#REF!</v>
      </c>
      <c r="N63" s="218" t="e">
        <f>IF(ISBLANK(#REF!),"",#REF!)</f>
        <v>#REF!</v>
      </c>
      <c r="O63" s="220" t="str">
        <f>IFERROR(VLOOKUP(_xlfn.CONCAT('Team Roster - Final'!$A63," : ",'Team Roster - Final'!$BM63),'Rate Calculations'!$C$4:$G$1100,5,FALSE),"")</f>
        <v/>
      </c>
      <c r="P63" s="225">
        <f>IF(ISBLANK('Rate Calculations'!$H65),"",'Rate Calculations'!$H65)</f>
        <v>1.7500000000000002E-2</v>
      </c>
      <c r="Q63" s="220" t="str">
        <f t="shared" si="0"/>
        <v/>
      </c>
      <c r="R63" s="221">
        <f>IF(ISBLANK('Rate Calculations'!$J65),"",'Rate Calculations'!$J65)</f>
        <v>3.5000000000000003E-2</v>
      </c>
      <c r="S63" s="220" t="str">
        <f t="shared" si="1"/>
        <v/>
      </c>
      <c r="T63" s="225" t="str">
        <f>IFERROR(VLOOKUP(_xlfn.CONCAT('Team Roster - Final'!$A63," : ",'Team Roster - Final'!$BM63),'Rate Calculations'!$C$4:$S$1100,10,FALSE),"")</f>
        <v/>
      </c>
      <c r="U63" s="225" t="str">
        <f>IFERROR(VLOOKUP(_xlfn.CONCAT('Team Roster - Final'!$A63," : ",'Team Roster - Final'!$BM63),'Rate Calculations'!$C$4:$S$1100,11,FALSE),"")</f>
        <v/>
      </c>
      <c r="V63" s="222" t="str">
        <f t="shared" si="2"/>
        <v/>
      </c>
      <c r="W63" s="222" t="str">
        <f t="shared" si="3"/>
        <v/>
      </c>
      <c r="X63" s="223" t="str">
        <f>IFERROR(VLOOKUP(_xlfn.CONCAT('Team Roster - Final'!$A63," : ",'Team Roster - Final'!$BM63),'Rate Calculations'!$C$4:$S$1100,14,FALSE),"")</f>
        <v/>
      </c>
      <c r="Y63" s="222" t="str">
        <f t="shared" si="4"/>
        <v/>
      </c>
      <c r="Z63" s="222" t="str">
        <f t="shared" si="5"/>
        <v/>
      </c>
      <c r="AA63" s="224" t="str">
        <f>IFERROR(IF(#REF!="Yes",$Y63, $Y63+$Q63*0.5),"")</f>
        <v/>
      </c>
      <c r="AB63" s="224" t="str">
        <f>IFERROR(IF(#REF!="Yes",$Z63, $Z63+$S63*0.5),"")</f>
        <v/>
      </c>
      <c r="AC63" s="220" t="str">
        <f>IFERROR(VLOOKUP(_xlfn.CONCAT('Team Roster - Final'!$A63," : ",'Team Roster - Final'!$BM63),'Rate Calculations'!$C$4:$U$1100,19,FALSE),"")</f>
        <v/>
      </c>
      <c r="AD63" s="220" t="str">
        <f t="shared" si="6"/>
        <v/>
      </c>
      <c r="AE63" s="220" t="str">
        <f t="shared" si="7"/>
        <v/>
      </c>
      <c r="AF63" s="225" t="str">
        <f>IFERROR(VLOOKUP(_xlfn.CONCAT('Team Roster - Final'!$A63," : ",'Team Roster - Final'!$BM63),'Rate Calculations'!$C$4:$AB$1100,22,FALSE),"")</f>
        <v/>
      </c>
      <c r="AG63" s="225" t="str">
        <f>IFERROR(VLOOKUP(_xlfn.CONCAT('Team Roster - Final'!$A63," : ",'Team Roster - Final'!$BM63),'Rate Calculations'!$C$4:$AB$1100,23,FALSE),"")</f>
        <v/>
      </c>
      <c r="AH63" s="222" t="str">
        <f t="shared" si="8"/>
        <v/>
      </c>
      <c r="AI63" s="222" t="str">
        <f t="shared" si="9"/>
        <v/>
      </c>
      <c r="AJ63" s="223" t="str">
        <f>Table1[[#This Row],[Home Office
Net Fee %]]</f>
        <v/>
      </c>
      <c r="AK63" s="222" t="str">
        <f t="shared" si="10"/>
        <v/>
      </c>
      <c r="AL63" s="222" t="str">
        <f t="shared" si="11"/>
        <v/>
      </c>
      <c r="AM63" s="215" t="str">
        <f>IFERROR(IF(#REF!="Yes",$AK63,($AK63+$AD63*0.5)),"")</f>
        <v/>
      </c>
      <c r="AN63" s="215" t="str">
        <f>IFERROR(IF(#REF!="Yes",$AL63,($AL63+$AE63*0.5)),"")</f>
        <v/>
      </c>
      <c r="AO63" s="374" t="str">
        <f>IF(ISBLANK('Team Roster Proposed - FBR'!Q64),"",'Team Roster Proposed - FBR'!Q64)</f>
        <v/>
      </c>
      <c r="AP63" s="226" t="e">
        <f>IF(ISBLANK(#REF!),"",#REF!)</f>
        <v>#REF!</v>
      </c>
      <c r="AQ63" s="226" t="e">
        <f>IF(ISBLANK(#REF!),"",#REF!)</f>
        <v>#REF!</v>
      </c>
      <c r="AR63" s="226" t="e">
        <f>IF(ISBLANK(#REF!),"",#REF!)</f>
        <v>#REF!</v>
      </c>
      <c r="AS63" s="219" t="e">
        <f>IF(ISBLANK(#REF!),"",#REF!)</f>
        <v>#REF!</v>
      </c>
      <c r="AT63" s="219" t="e">
        <f>IF(ISBLANK(#REF!),"",#REF!)</f>
        <v>#REF!</v>
      </c>
      <c r="AU63" s="219" t="e">
        <f>IF(ISBLANK(#REF!),"",#REF!)</f>
        <v>#REF!</v>
      </c>
      <c r="AV63" s="219" t="e">
        <f>IF(ISBLANK(#REF!),"",#REF!)</f>
        <v>#REF!</v>
      </c>
      <c r="AW63" s="219" t="e">
        <f>IF(ISBLANK(#REF!),"",#REF!)</f>
        <v>#REF!</v>
      </c>
      <c r="AX63" s="219" t="e">
        <f>IF(ISBLANK(#REF!),"",#REF!)</f>
        <v>#REF!</v>
      </c>
      <c r="AY63" s="226" t="e">
        <f>IF(ISBLANK(#REF!),"",#REF!)</f>
        <v>#REF!</v>
      </c>
      <c r="AZ63" s="219" t="e">
        <f>IF(ISBLANK(#REF!),"",#REF!)</f>
        <v>#REF!</v>
      </c>
      <c r="BA63" s="219" t="e">
        <f>IF(ISBLANK(#REF!),"",#REF!)</f>
        <v>#REF!</v>
      </c>
      <c r="BB63" s="219" t="e">
        <f>IF(ISBLANK(#REF!),"",#REF!)</f>
        <v>#REF!</v>
      </c>
      <c r="BC63" s="219" t="e">
        <f>IF(ISBLANK(#REF!),"",#REF!)</f>
        <v>#REF!</v>
      </c>
      <c r="BD63" s="219" t="e">
        <f>IF(ISBLANK(#REF!),"",#REF!)</f>
        <v>#REF!</v>
      </c>
      <c r="BE63" s="219" t="e">
        <f>IF(ISBLANK(#REF!),"",#REF!)</f>
        <v>#REF!</v>
      </c>
      <c r="BF63" s="219" t="e">
        <f>IF(ISBLANK(#REF!),"",#REF!)</f>
        <v>#REF!</v>
      </c>
      <c r="BG63" s="219" t="e">
        <f>IF(ISBLANK(#REF!),"",#REF!)</f>
        <v>#REF!</v>
      </c>
      <c r="BH63" s="219" t="e">
        <f>IF(ISBLANK(#REF!),"",#REF!)</f>
        <v>#REF!</v>
      </c>
      <c r="BI63" s="219" t="e">
        <f>IF(ISBLANK(#REF!),"",#REF!)</f>
        <v>#REF!</v>
      </c>
      <c r="BJ63" s="219" t="e">
        <f>IF(ISBLANK(#REF!),"",#REF!)</f>
        <v>#REF!</v>
      </c>
      <c r="BK63" s="219" t="e">
        <f>IF(ISBLANK(#REF!),"",#REF!)</f>
        <v>#REF!</v>
      </c>
      <c r="BL63" s="219" t="e">
        <f>IF(ISBLANK(#REF!),"",#REF!)</f>
        <v>#REF!</v>
      </c>
      <c r="BM63" s="219" t="e">
        <f>IF(ISBLANK(#REF!),"",#REF!)</f>
        <v>#REF!</v>
      </c>
      <c r="BN63" s="219" t="e">
        <f>IF(ISBLANK(#REF!),"",#REF!)</f>
        <v>#REF!</v>
      </c>
      <c r="BO63" s="227" t="e">
        <f t="shared" si="12"/>
        <v>#REF!</v>
      </c>
      <c r="BP63" s="228" t="str">
        <f t="shared" si="16"/>
        <v/>
      </c>
      <c r="BQ63" s="229" t="str">
        <f t="shared" si="13"/>
        <v/>
      </c>
      <c r="BR63" s="228" t="e">
        <f t="shared" si="14"/>
        <v>#REF!</v>
      </c>
      <c r="BS63" s="230" t="e">
        <f t="shared" si="15"/>
        <v>#REF!</v>
      </c>
    </row>
    <row r="64" spans="1:71">
      <c r="A64" s="213" t="e">
        <f>IF(ISBLANK(#REF!),"",#REF!)</f>
        <v>#REF!</v>
      </c>
      <c r="B64" s="214" t="e">
        <f>IF(ISBLANK(#REF!),"",#REF!)</f>
        <v>#REF!</v>
      </c>
      <c r="C64" s="214" t="e">
        <f>IF(ISBLANK(#REF!),"",#REF!)</f>
        <v>#REF!</v>
      </c>
      <c r="D64" s="214" t="e">
        <f>IF(ISBLANK(#REF!),"",#REF!)</f>
        <v>#REF!</v>
      </c>
      <c r="E64" s="214" t="e">
        <f>IF(ISBLANK(#REF!),"",#REF!)</f>
        <v>#REF!</v>
      </c>
      <c r="F64" s="214" t="e">
        <f>IF(ISBLANK(#REF!),"",#REF!)</f>
        <v>#REF!</v>
      </c>
      <c r="G64" s="214" t="e">
        <f>IF(ISBLANK(#REF!),"",#REF!)</f>
        <v>#REF!</v>
      </c>
      <c r="H64" s="215" t="e">
        <f>IF(ISBLANK(#REF!),"",#REF!)</f>
        <v>#REF!</v>
      </c>
      <c r="I64" s="214" t="e">
        <f>IF(ISBLANK(#REF!),"",#REF!)</f>
        <v>#REF!</v>
      </c>
      <c r="J64" s="216" t="e">
        <f>IF(ISBLANK(#REF!),"",#REF!)</f>
        <v>#REF!</v>
      </c>
      <c r="K64" s="217" t="e">
        <f>IF(ISBLANK(#REF!),"",#REF!)</f>
        <v>#REF!</v>
      </c>
      <c r="L64" s="217" t="e">
        <f>IF(ISBLANK(#REF!),"",#REF!)</f>
        <v>#REF!</v>
      </c>
      <c r="M64" s="218" t="e">
        <f>IF(ISBLANK(#REF!),"",#REF!)</f>
        <v>#REF!</v>
      </c>
      <c r="N64" s="218" t="e">
        <f>IF(ISBLANK(#REF!),"",#REF!)</f>
        <v>#REF!</v>
      </c>
      <c r="O64" s="220" t="str">
        <f>IFERROR(VLOOKUP(_xlfn.CONCAT('Team Roster - Final'!$A64," : ",'Team Roster - Final'!$BM64),'Rate Calculations'!$C$4:$G$1100,5,FALSE),"")</f>
        <v/>
      </c>
      <c r="P64" s="225">
        <f>IF(ISBLANK('Rate Calculations'!$H66),"",'Rate Calculations'!$H66)</f>
        <v>1.7500000000000002E-2</v>
      </c>
      <c r="Q64" s="220" t="str">
        <f t="shared" si="0"/>
        <v/>
      </c>
      <c r="R64" s="221">
        <f>IF(ISBLANK('Rate Calculations'!$J66),"",'Rate Calculations'!$J66)</f>
        <v>3.5000000000000003E-2</v>
      </c>
      <c r="S64" s="220" t="str">
        <f t="shared" si="1"/>
        <v/>
      </c>
      <c r="T64" s="225" t="str">
        <f>IFERROR(VLOOKUP(_xlfn.CONCAT('Team Roster - Final'!$A64," : ",'Team Roster - Final'!$BM64),'Rate Calculations'!$C$4:$S$1100,10,FALSE),"")</f>
        <v/>
      </c>
      <c r="U64" s="225" t="str">
        <f>IFERROR(VLOOKUP(_xlfn.CONCAT('Team Roster - Final'!$A64," : ",'Team Roster - Final'!$BM64),'Rate Calculations'!$C$4:$S$1100,11,FALSE),"")</f>
        <v/>
      </c>
      <c r="V64" s="222" t="str">
        <f t="shared" si="2"/>
        <v/>
      </c>
      <c r="W64" s="222" t="str">
        <f t="shared" si="3"/>
        <v/>
      </c>
      <c r="X64" s="223" t="str">
        <f>IFERROR(VLOOKUP(_xlfn.CONCAT('Team Roster - Final'!$A64," : ",'Team Roster - Final'!$BM64),'Rate Calculations'!$C$4:$S$1100,14,FALSE),"")</f>
        <v/>
      </c>
      <c r="Y64" s="222" t="str">
        <f t="shared" si="4"/>
        <v/>
      </c>
      <c r="Z64" s="222" t="str">
        <f t="shared" si="5"/>
        <v/>
      </c>
      <c r="AA64" s="224" t="str">
        <f>IFERROR(IF(#REF!="Yes",$Y64, $Y64+$Q64*0.5),"")</f>
        <v/>
      </c>
      <c r="AB64" s="224" t="str">
        <f>IFERROR(IF(#REF!="Yes",$Z64, $Z64+$S64*0.5),"")</f>
        <v/>
      </c>
      <c r="AC64" s="220" t="str">
        <f>IFERROR(VLOOKUP(_xlfn.CONCAT('Team Roster - Final'!$A64," : ",'Team Roster - Final'!$BM64),'Rate Calculations'!$C$4:$U$1100,19,FALSE),"")</f>
        <v/>
      </c>
      <c r="AD64" s="220" t="str">
        <f t="shared" si="6"/>
        <v/>
      </c>
      <c r="AE64" s="220" t="str">
        <f t="shared" si="7"/>
        <v/>
      </c>
      <c r="AF64" s="225" t="str">
        <f>IFERROR(VLOOKUP(_xlfn.CONCAT('Team Roster - Final'!$A64," : ",'Team Roster - Final'!$BM64),'Rate Calculations'!$C$4:$AB$1100,22,FALSE),"")</f>
        <v/>
      </c>
      <c r="AG64" s="225" t="str">
        <f>IFERROR(VLOOKUP(_xlfn.CONCAT('Team Roster - Final'!$A64," : ",'Team Roster - Final'!$BM64),'Rate Calculations'!$C$4:$AB$1100,23,FALSE),"")</f>
        <v/>
      </c>
      <c r="AH64" s="222" t="str">
        <f t="shared" si="8"/>
        <v/>
      </c>
      <c r="AI64" s="222" t="str">
        <f t="shared" si="9"/>
        <v/>
      </c>
      <c r="AJ64" s="223" t="str">
        <f>Table1[[#This Row],[Home Office
Net Fee %]]</f>
        <v/>
      </c>
      <c r="AK64" s="222" t="str">
        <f t="shared" si="10"/>
        <v/>
      </c>
      <c r="AL64" s="222" t="str">
        <f t="shared" si="11"/>
        <v/>
      </c>
      <c r="AM64" s="215" t="str">
        <f>IFERROR(IF(#REF!="Yes",$AK64,($AK64+$AD64*0.5)),"")</f>
        <v/>
      </c>
      <c r="AN64" s="215" t="str">
        <f>IFERROR(IF(#REF!="Yes",$AL64,($AL64+$AE64*0.5)),"")</f>
        <v/>
      </c>
      <c r="AO64" s="374" t="str">
        <f>IF(ISBLANK('Team Roster Proposed - FBR'!Q65),"",'Team Roster Proposed - FBR'!Q65)</f>
        <v/>
      </c>
      <c r="AP64" s="226" t="e">
        <f>IF(ISBLANK(#REF!),"",#REF!)</f>
        <v>#REF!</v>
      </c>
      <c r="AQ64" s="226" t="e">
        <f>IF(ISBLANK(#REF!),"",#REF!)</f>
        <v>#REF!</v>
      </c>
      <c r="AR64" s="226" t="e">
        <f>IF(ISBLANK(#REF!),"",#REF!)</f>
        <v>#REF!</v>
      </c>
      <c r="AS64" s="219" t="e">
        <f>IF(ISBLANK(#REF!),"",#REF!)</f>
        <v>#REF!</v>
      </c>
      <c r="AT64" s="219" t="e">
        <f>IF(ISBLANK(#REF!),"",#REF!)</f>
        <v>#REF!</v>
      </c>
      <c r="AU64" s="219" t="e">
        <f>IF(ISBLANK(#REF!),"",#REF!)</f>
        <v>#REF!</v>
      </c>
      <c r="AV64" s="219" t="e">
        <f>IF(ISBLANK(#REF!),"",#REF!)</f>
        <v>#REF!</v>
      </c>
      <c r="AW64" s="219" t="e">
        <f>IF(ISBLANK(#REF!),"",#REF!)</f>
        <v>#REF!</v>
      </c>
      <c r="AX64" s="219" t="e">
        <f>IF(ISBLANK(#REF!),"",#REF!)</f>
        <v>#REF!</v>
      </c>
      <c r="AY64" s="226" t="e">
        <f>IF(ISBLANK(#REF!),"",#REF!)</f>
        <v>#REF!</v>
      </c>
      <c r="AZ64" s="219" t="e">
        <f>IF(ISBLANK(#REF!),"",#REF!)</f>
        <v>#REF!</v>
      </c>
      <c r="BA64" s="219" t="e">
        <f>IF(ISBLANK(#REF!),"",#REF!)</f>
        <v>#REF!</v>
      </c>
      <c r="BB64" s="219" t="e">
        <f>IF(ISBLANK(#REF!),"",#REF!)</f>
        <v>#REF!</v>
      </c>
      <c r="BC64" s="219" t="e">
        <f>IF(ISBLANK(#REF!),"",#REF!)</f>
        <v>#REF!</v>
      </c>
      <c r="BD64" s="219" t="e">
        <f>IF(ISBLANK(#REF!),"",#REF!)</f>
        <v>#REF!</v>
      </c>
      <c r="BE64" s="219" t="e">
        <f>IF(ISBLANK(#REF!),"",#REF!)</f>
        <v>#REF!</v>
      </c>
      <c r="BF64" s="219" t="e">
        <f>IF(ISBLANK(#REF!),"",#REF!)</f>
        <v>#REF!</v>
      </c>
      <c r="BG64" s="219" t="e">
        <f>IF(ISBLANK(#REF!),"",#REF!)</f>
        <v>#REF!</v>
      </c>
      <c r="BH64" s="219" t="e">
        <f>IF(ISBLANK(#REF!),"",#REF!)</f>
        <v>#REF!</v>
      </c>
      <c r="BI64" s="219" t="e">
        <f>IF(ISBLANK(#REF!),"",#REF!)</f>
        <v>#REF!</v>
      </c>
      <c r="BJ64" s="219" t="e">
        <f>IF(ISBLANK(#REF!),"",#REF!)</f>
        <v>#REF!</v>
      </c>
      <c r="BK64" s="219" t="e">
        <f>IF(ISBLANK(#REF!),"",#REF!)</f>
        <v>#REF!</v>
      </c>
      <c r="BL64" s="219" t="e">
        <f>IF(ISBLANK(#REF!),"",#REF!)</f>
        <v>#REF!</v>
      </c>
      <c r="BM64" s="219" t="e">
        <f>IF(ISBLANK(#REF!),"",#REF!)</f>
        <v>#REF!</v>
      </c>
      <c r="BN64" s="219" t="e">
        <f>IF(ISBLANK(#REF!),"",#REF!)</f>
        <v>#REF!</v>
      </c>
      <c r="BO64" s="227" t="e">
        <f t="shared" si="12"/>
        <v>#REF!</v>
      </c>
      <c r="BP64" s="228" t="str">
        <f t="shared" si="16"/>
        <v/>
      </c>
      <c r="BQ64" s="229" t="str">
        <f t="shared" si="13"/>
        <v/>
      </c>
      <c r="BR64" s="228" t="e">
        <f t="shared" si="14"/>
        <v>#REF!</v>
      </c>
      <c r="BS64" s="230" t="e">
        <f t="shared" si="15"/>
        <v>#REF!</v>
      </c>
    </row>
    <row r="65" spans="1:71">
      <c r="A65" s="213" t="e">
        <f>IF(ISBLANK(#REF!),"",#REF!)</f>
        <v>#REF!</v>
      </c>
      <c r="B65" s="214" t="e">
        <f>IF(ISBLANK(#REF!),"",#REF!)</f>
        <v>#REF!</v>
      </c>
      <c r="C65" s="214" t="e">
        <f>IF(ISBLANK(#REF!),"",#REF!)</f>
        <v>#REF!</v>
      </c>
      <c r="D65" s="214" t="e">
        <f>IF(ISBLANK(#REF!),"",#REF!)</f>
        <v>#REF!</v>
      </c>
      <c r="E65" s="214" t="e">
        <f>IF(ISBLANK(#REF!),"",#REF!)</f>
        <v>#REF!</v>
      </c>
      <c r="F65" s="214" t="e">
        <f>IF(ISBLANK(#REF!),"",#REF!)</f>
        <v>#REF!</v>
      </c>
      <c r="G65" s="214" t="e">
        <f>IF(ISBLANK(#REF!),"",#REF!)</f>
        <v>#REF!</v>
      </c>
      <c r="H65" s="215" t="e">
        <f>IF(ISBLANK(#REF!),"",#REF!)</f>
        <v>#REF!</v>
      </c>
      <c r="I65" s="214" t="e">
        <f>IF(ISBLANK(#REF!),"",#REF!)</f>
        <v>#REF!</v>
      </c>
      <c r="J65" s="216" t="e">
        <f>IF(ISBLANK(#REF!),"",#REF!)</f>
        <v>#REF!</v>
      </c>
      <c r="K65" s="217" t="e">
        <f>IF(ISBLANK(#REF!),"",#REF!)</f>
        <v>#REF!</v>
      </c>
      <c r="L65" s="217" t="e">
        <f>IF(ISBLANK(#REF!),"",#REF!)</f>
        <v>#REF!</v>
      </c>
      <c r="M65" s="218" t="e">
        <f>IF(ISBLANK(#REF!),"",#REF!)</f>
        <v>#REF!</v>
      </c>
      <c r="N65" s="218" t="e">
        <f>IF(ISBLANK(#REF!),"",#REF!)</f>
        <v>#REF!</v>
      </c>
      <c r="O65" s="220" t="str">
        <f>IFERROR(VLOOKUP(_xlfn.CONCAT('Team Roster - Final'!$A65," : ",'Team Roster - Final'!$BM65),'Rate Calculations'!$C$4:$G$1100,5,FALSE),"")</f>
        <v/>
      </c>
      <c r="P65" s="225">
        <f>IF(ISBLANK('Rate Calculations'!$H67),"",'Rate Calculations'!$H67)</f>
        <v>1.7500000000000002E-2</v>
      </c>
      <c r="Q65" s="220" t="str">
        <f t="shared" si="0"/>
        <v/>
      </c>
      <c r="R65" s="221">
        <f>IF(ISBLANK('Rate Calculations'!$J67),"",'Rate Calculations'!$J67)</f>
        <v>3.5000000000000003E-2</v>
      </c>
      <c r="S65" s="220" t="str">
        <f t="shared" si="1"/>
        <v/>
      </c>
      <c r="T65" s="225" t="str">
        <f>IFERROR(VLOOKUP(_xlfn.CONCAT('Team Roster - Final'!$A65," : ",'Team Roster - Final'!$BM65),'Rate Calculations'!$C$4:$S$1100,10,FALSE),"")</f>
        <v/>
      </c>
      <c r="U65" s="225" t="str">
        <f>IFERROR(VLOOKUP(_xlfn.CONCAT('Team Roster - Final'!$A65," : ",'Team Roster - Final'!$BM65),'Rate Calculations'!$C$4:$S$1100,11,FALSE),"")</f>
        <v/>
      </c>
      <c r="V65" s="222" t="str">
        <f t="shared" si="2"/>
        <v/>
      </c>
      <c r="W65" s="222" t="str">
        <f t="shared" si="3"/>
        <v/>
      </c>
      <c r="X65" s="223" t="str">
        <f>IFERROR(VLOOKUP(_xlfn.CONCAT('Team Roster - Final'!$A65," : ",'Team Roster - Final'!$BM65),'Rate Calculations'!$C$4:$S$1100,14,FALSE),"")</f>
        <v/>
      </c>
      <c r="Y65" s="222" t="str">
        <f t="shared" si="4"/>
        <v/>
      </c>
      <c r="Z65" s="222" t="str">
        <f t="shared" si="5"/>
        <v/>
      </c>
      <c r="AA65" s="224" t="str">
        <f>IFERROR(IF(#REF!="Yes",$Y65, $Y65+$Q65*0.5),"")</f>
        <v/>
      </c>
      <c r="AB65" s="224" t="str">
        <f>IFERROR(IF(#REF!="Yes",$Z65, $Z65+$S65*0.5),"")</f>
        <v/>
      </c>
      <c r="AC65" s="220" t="str">
        <f>IFERROR(VLOOKUP(_xlfn.CONCAT('Team Roster - Final'!$A65," : ",'Team Roster - Final'!$BM65),'Rate Calculations'!$C$4:$U$1100,19,FALSE),"")</f>
        <v/>
      </c>
      <c r="AD65" s="220" t="str">
        <f t="shared" si="6"/>
        <v/>
      </c>
      <c r="AE65" s="220" t="str">
        <f t="shared" si="7"/>
        <v/>
      </c>
      <c r="AF65" s="225" t="str">
        <f>IFERROR(VLOOKUP(_xlfn.CONCAT('Team Roster - Final'!$A65," : ",'Team Roster - Final'!$BM65),'Rate Calculations'!$C$4:$AB$1100,22,FALSE),"")</f>
        <v/>
      </c>
      <c r="AG65" s="225" t="str">
        <f>IFERROR(VLOOKUP(_xlfn.CONCAT('Team Roster - Final'!$A65," : ",'Team Roster - Final'!$BM65),'Rate Calculations'!$C$4:$AB$1100,23,FALSE),"")</f>
        <v/>
      </c>
      <c r="AH65" s="222" t="str">
        <f t="shared" si="8"/>
        <v/>
      </c>
      <c r="AI65" s="222" t="str">
        <f t="shared" si="9"/>
        <v/>
      </c>
      <c r="AJ65" s="223" t="str">
        <f>Table1[[#This Row],[Home Office
Net Fee %]]</f>
        <v/>
      </c>
      <c r="AK65" s="222" t="str">
        <f t="shared" si="10"/>
        <v/>
      </c>
      <c r="AL65" s="222" t="str">
        <f t="shared" si="11"/>
        <v/>
      </c>
      <c r="AM65" s="215" t="str">
        <f>IFERROR(IF(#REF!="Yes",$AK65,($AK65+$AD65*0.5)),"")</f>
        <v/>
      </c>
      <c r="AN65" s="215" t="str">
        <f>IFERROR(IF(#REF!="Yes",$AL65,($AL65+$AE65*0.5)),"")</f>
        <v/>
      </c>
      <c r="AO65" s="374" t="str">
        <f>IF(ISBLANK('Team Roster Proposed - FBR'!Q66),"",'Team Roster Proposed - FBR'!Q66)</f>
        <v/>
      </c>
      <c r="AP65" s="226" t="e">
        <f>IF(ISBLANK(#REF!),"",#REF!)</f>
        <v>#REF!</v>
      </c>
      <c r="AQ65" s="226" t="e">
        <f>IF(ISBLANK(#REF!),"",#REF!)</f>
        <v>#REF!</v>
      </c>
      <c r="AR65" s="226" t="e">
        <f>IF(ISBLANK(#REF!),"",#REF!)</f>
        <v>#REF!</v>
      </c>
      <c r="AS65" s="219" t="e">
        <f>IF(ISBLANK(#REF!),"",#REF!)</f>
        <v>#REF!</v>
      </c>
      <c r="AT65" s="219" t="e">
        <f>IF(ISBLANK(#REF!),"",#REF!)</f>
        <v>#REF!</v>
      </c>
      <c r="AU65" s="219" t="e">
        <f>IF(ISBLANK(#REF!),"",#REF!)</f>
        <v>#REF!</v>
      </c>
      <c r="AV65" s="219" t="e">
        <f>IF(ISBLANK(#REF!),"",#REF!)</f>
        <v>#REF!</v>
      </c>
      <c r="AW65" s="219" t="e">
        <f>IF(ISBLANK(#REF!),"",#REF!)</f>
        <v>#REF!</v>
      </c>
      <c r="AX65" s="219" t="e">
        <f>IF(ISBLANK(#REF!),"",#REF!)</f>
        <v>#REF!</v>
      </c>
      <c r="AY65" s="226" t="e">
        <f>IF(ISBLANK(#REF!),"",#REF!)</f>
        <v>#REF!</v>
      </c>
      <c r="AZ65" s="219" t="e">
        <f>IF(ISBLANK(#REF!),"",#REF!)</f>
        <v>#REF!</v>
      </c>
      <c r="BA65" s="219" t="e">
        <f>IF(ISBLANK(#REF!),"",#REF!)</f>
        <v>#REF!</v>
      </c>
      <c r="BB65" s="219" t="e">
        <f>IF(ISBLANK(#REF!),"",#REF!)</f>
        <v>#REF!</v>
      </c>
      <c r="BC65" s="219" t="e">
        <f>IF(ISBLANK(#REF!),"",#REF!)</f>
        <v>#REF!</v>
      </c>
      <c r="BD65" s="219" t="e">
        <f>IF(ISBLANK(#REF!),"",#REF!)</f>
        <v>#REF!</v>
      </c>
      <c r="BE65" s="219" t="e">
        <f>IF(ISBLANK(#REF!),"",#REF!)</f>
        <v>#REF!</v>
      </c>
      <c r="BF65" s="219" t="e">
        <f>IF(ISBLANK(#REF!),"",#REF!)</f>
        <v>#REF!</v>
      </c>
      <c r="BG65" s="219" t="e">
        <f>IF(ISBLANK(#REF!),"",#REF!)</f>
        <v>#REF!</v>
      </c>
      <c r="BH65" s="219" t="e">
        <f>IF(ISBLANK(#REF!),"",#REF!)</f>
        <v>#REF!</v>
      </c>
      <c r="BI65" s="219" t="e">
        <f>IF(ISBLANK(#REF!),"",#REF!)</f>
        <v>#REF!</v>
      </c>
      <c r="BJ65" s="219" t="e">
        <f>IF(ISBLANK(#REF!),"",#REF!)</f>
        <v>#REF!</v>
      </c>
      <c r="BK65" s="219" t="e">
        <f>IF(ISBLANK(#REF!),"",#REF!)</f>
        <v>#REF!</v>
      </c>
      <c r="BL65" s="219" t="e">
        <f>IF(ISBLANK(#REF!),"",#REF!)</f>
        <v>#REF!</v>
      </c>
      <c r="BM65" s="219" t="e">
        <f>IF(ISBLANK(#REF!),"",#REF!)</f>
        <v>#REF!</v>
      </c>
      <c r="BN65" s="219" t="e">
        <f>IF(ISBLANK(#REF!),"",#REF!)</f>
        <v>#REF!</v>
      </c>
      <c r="BO65" s="227" t="e">
        <f t="shared" si="12"/>
        <v>#REF!</v>
      </c>
      <c r="BP65" s="228" t="str">
        <f t="shared" si="16"/>
        <v/>
      </c>
      <c r="BQ65" s="229" t="str">
        <f t="shared" si="13"/>
        <v/>
      </c>
      <c r="BR65" s="228" t="e">
        <f t="shared" si="14"/>
        <v>#REF!</v>
      </c>
      <c r="BS65" s="230" t="e">
        <f t="shared" si="15"/>
        <v>#REF!</v>
      </c>
    </row>
    <row r="66" spans="1:71">
      <c r="A66" s="213" t="e">
        <f>IF(ISBLANK(#REF!),"",#REF!)</f>
        <v>#REF!</v>
      </c>
      <c r="B66" s="214" t="e">
        <f>IF(ISBLANK(#REF!),"",#REF!)</f>
        <v>#REF!</v>
      </c>
      <c r="C66" s="214" t="e">
        <f>IF(ISBLANK(#REF!),"",#REF!)</f>
        <v>#REF!</v>
      </c>
      <c r="D66" s="214" t="e">
        <f>IF(ISBLANK(#REF!),"",#REF!)</f>
        <v>#REF!</v>
      </c>
      <c r="E66" s="214" t="e">
        <f>IF(ISBLANK(#REF!),"",#REF!)</f>
        <v>#REF!</v>
      </c>
      <c r="F66" s="214" t="e">
        <f>IF(ISBLANK(#REF!),"",#REF!)</f>
        <v>#REF!</v>
      </c>
      <c r="G66" s="214" t="e">
        <f>IF(ISBLANK(#REF!),"",#REF!)</f>
        <v>#REF!</v>
      </c>
      <c r="H66" s="215" t="e">
        <f>IF(ISBLANK(#REF!),"",#REF!)</f>
        <v>#REF!</v>
      </c>
      <c r="I66" s="214" t="e">
        <f>IF(ISBLANK(#REF!),"",#REF!)</f>
        <v>#REF!</v>
      </c>
      <c r="J66" s="216" t="e">
        <f>IF(ISBLANK(#REF!),"",#REF!)</f>
        <v>#REF!</v>
      </c>
      <c r="K66" s="217" t="e">
        <f>IF(ISBLANK(#REF!),"",#REF!)</f>
        <v>#REF!</v>
      </c>
      <c r="L66" s="217" t="e">
        <f>IF(ISBLANK(#REF!),"",#REF!)</f>
        <v>#REF!</v>
      </c>
      <c r="M66" s="218" t="e">
        <f>IF(ISBLANK(#REF!),"",#REF!)</f>
        <v>#REF!</v>
      </c>
      <c r="N66" s="218" t="e">
        <f>IF(ISBLANK(#REF!),"",#REF!)</f>
        <v>#REF!</v>
      </c>
      <c r="O66" s="220" t="str">
        <f>IFERROR(VLOOKUP(_xlfn.CONCAT('Team Roster - Final'!$A66," : ",'Team Roster - Final'!$BM66),'Rate Calculations'!$C$4:$G$1100,5,FALSE),"")</f>
        <v/>
      </c>
      <c r="P66" s="225">
        <f>IF(ISBLANK('Rate Calculations'!$H68),"",'Rate Calculations'!$H68)</f>
        <v>1.7500000000000002E-2</v>
      </c>
      <c r="Q66" s="220" t="str">
        <f t="shared" si="0"/>
        <v/>
      </c>
      <c r="R66" s="221">
        <f>IF(ISBLANK('Rate Calculations'!$J68),"",'Rate Calculations'!$J68)</f>
        <v>3.5000000000000003E-2</v>
      </c>
      <c r="S66" s="220" t="str">
        <f t="shared" si="1"/>
        <v/>
      </c>
      <c r="T66" s="225" t="str">
        <f>IFERROR(VLOOKUP(_xlfn.CONCAT('Team Roster - Final'!$A66," : ",'Team Roster - Final'!$BM66),'Rate Calculations'!$C$4:$S$1100,10,FALSE),"")</f>
        <v/>
      </c>
      <c r="U66" s="225" t="str">
        <f>IFERROR(VLOOKUP(_xlfn.CONCAT('Team Roster - Final'!$A66," : ",'Team Roster - Final'!$BM66),'Rate Calculations'!$C$4:$S$1100,11,FALSE),"")</f>
        <v/>
      </c>
      <c r="V66" s="222" t="str">
        <f t="shared" si="2"/>
        <v/>
      </c>
      <c r="W66" s="222" t="str">
        <f t="shared" si="3"/>
        <v/>
      </c>
      <c r="X66" s="223" t="str">
        <f>IFERROR(VLOOKUP(_xlfn.CONCAT('Team Roster - Final'!$A66," : ",'Team Roster - Final'!$BM66),'Rate Calculations'!$C$4:$S$1100,14,FALSE),"")</f>
        <v/>
      </c>
      <c r="Y66" s="222" t="str">
        <f t="shared" si="4"/>
        <v/>
      </c>
      <c r="Z66" s="222" t="str">
        <f t="shared" si="5"/>
        <v/>
      </c>
      <c r="AA66" s="224" t="str">
        <f>IFERROR(IF(#REF!="Yes",$Y66, $Y66+$Q66*0.5),"")</f>
        <v/>
      </c>
      <c r="AB66" s="224" t="str">
        <f>IFERROR(IF(#REF!="Yes",$Z66, $Z66+$S66*0.5),"")</f>
        <v/>
      </c>
      <c r="AC66" s="220" t="str">
        <f>IFERROR(VLOOKUP(_xlfn.CONCAT('Team Roster - Final'!$A66," : ",'Team Roster - Final'!$BM66),'Rate Calculations'!$C$4:$U$1100,19,FALSE),"")</f>
        <v/>
      </c>
      <c r="AD66" s="220" t="str">
        <f t="shared" si="6"/>
        <v/>
      </c>
      <c r="AE66" s="220" t="str">
        <f t="shared" si="7"/>
        <v/>
      </c>
      <c r="AF66" s="225" t="str">
        <f>IFERROR(VLOOKUP(_xlfn.CONCAT('Team Roster - Final'!$A66," : ",'Team Roster - Final'!$BM66),'Rate Calculations'!$C$4:$AB$1100,22,FALSE),"")</f>
        <v/>
      </c>
      <c r="AG66" s="225" t="str">
        <f>IFERROR(VLOOKUP(_xlfn.CONCAT('Team Roster - Final'!$A66," : ",'Team Roster - Final'!$BM66),'Rate Calculations'!$C$4:$AB$1100,23,FALSE),"")</f>
        <v/>
      </c>
      <c r="AH66" s="222" t="str">
        <f t="shared" si="8"/>
        <v/>
      </c>
      <c r="AI66" s="222" t="str">
        <f t="shared" si="9"/>
        <v/>
      </c>
      <c r="AJ66" s="223" t="str">
        <f>Table1[[#This Row],[Home Office
Net Fee %]]</f>
        <v/>
      </c>
      <c r="AK66" s="222" t="str">
        <f t="shared" si="10"/>
        <v/>
      </c>
      <c r="AL66" s="222" t="str">
        <f t="shared" si="11"/>
        <v/>
      </c>
      <c r="AM66" s="215" t="str">
        <f>IFERROR(IF(#REF!="Yes",$AK66,($AK66+$AD66*0.5)),"")</f>
        <v/>
      </c>
      <c r="AN66" s="215" t="str">
        <f>IFERROR(IF(#REF!="Yes",$AL66,($AL66+$AE66*0.5)),"")</f>
        <v/>
      </c>
      <c r="AO66" s="374" t="str">
        <f>IF(ISBLANK('Team Roster Proposed - FBR'!Q67),"",'Team Roster Proposed - FBR'!Q67)</f>
        <v/>
      </c>
      <c r="AP66" s="226" t="e">
        <f>IF(ISBLANK(#REF!),"",#REF!)</f>
        <v>#REF!</v>
      </c>
      <c r="AQ66" s="226" t="e">
        <f>IF(ISBLANK(#REF!),"",#REF!)</f>
        <v>#REF!</v>
      </c>
      <c r="AR66" s="226" t="e">
        <f>IF(ISBLANK(#REF!),"",#REF!)</f>
        <v>#REF!</v>
      </c>
      <c r="AS66" s="219" t="e">
        <f>IF(ISBLANK(#REF!),"",#REF!)</f>
        <v>#REF!</v>
      </c>
      <c r="AT66" s="219" t="e">
        <f>IF(ISBLANK(#REF!),"",#REF!)</f>
        <v>#REF!</v>
      </c>
      <c r="AU66" s="219" t="e">
        <f>IF(ISBLANK(#REF!),"",#REF!)</f>
        <v>#REF!</v>
      </c>
      <c r="AV66" s="219" t="e">
        <f>IF(ISBLANK(#REF!),"",#REF!)</f>
        <v>#REF!</v>
      </c>
      <c r="AW66" s="219" t="e">
        <f>IF(ISBLANK(#REF!),"",#REF!)</f>
        <v>#REF!</v>
      </c>
      <c r="AX66" s="219" t="e">
        <f>IF(ISBLANK(#REF!),"",#REF!)</f>
        <v>#REF!</v>
      </c>
      <c r="AY66" s="226" t="e">
        <f>IF(ISBLANK(#REF!),"",#REF!)</f>
        <v>#REF!</v>
      </c>
      <c r="AZ66" s="219" t="e">
        <f>IF(ISBLANK(#REF!),"",#REF!)</f>
        <v>#REF!</v>
      </c>
      <c r="BA66" s="219" t="e">
        <f>IF(ISBLANK(#REF!),"",#REF!)</f>
        <v>#REF!</v>
      </c>
      <c r="BB66" s="219" t="e">
        <f>IF(ISBLANK(#REF!),"",#REF!)</f>
        <v>#REF!</v>
      </c>
      <c r="BC66" s="219" t="e">
        <f>IF(ISBLANK(#REF!),"",#REF!)</f>
        <v>#REF!</v>
      </c>
      <c r="BD66" s="219" t="e">
        <f>IF(ISBLANK(#REF!),"",#REF!)</f>
        <v>#REF!</v>
      </c>
      <c r="BE66" s="219" t="e">
        <f>IF(ISBLANK(#REF!),"",#REF!)</f>
        <v>#REF!</v>
      </c>
      <c r="BF66" s="219" t="e">
        <f>IF(ISBLANK(#REF!),"",#REF!)</f>
        <v>#REF!</v>
      </c>
      <c r="BG66" s="219" t="e">
        <f>IF(ISBLANK(#REF!),"",#REF!)</f>
        <v>#REF!</v>
      </c>
      <c r="BH66" s="219" t="e">
        <f>IF(ISBLANK(#REF!),"",#REF!)</f>
        <v>#REF!</v>
      </c>
      <c r="BI66" s="219" t="e">
        <f>IF(ISBLANK(#REF!),"",#REF!)</f>
        <v>#REF!</v>
      </c>
      <c r="BJ66" s="219" t="e">
        <f>IF(ISBLANK(#REF!),"",#REF!)</f>
        <v>#REF!</v>
      </c>
      <c r="BK66" s="219" t="e">
        <f>IF(ISBLANK(#REF!),"",#REF!)</f>
        <v>#REF!</v>
      </c>
      <c r="BL66" s="219" t="e">
        <f>IF(ISBLANK(#REF!),"",#REF!)</f>
        <v>#REF!</v>
      </c>
      <c r="BM66" s="219" t="e">
        <f>IF(ISBLANK(#REF!),"",#REF!)</f>
        <v>#REF!</v>
      </c>
      <c r="BN66" s="219" t="e">
        <f>IF(ISBLANK(#REF!),"",#REF!)</f>
        <v>#REF!</v>
      </c>
      <c r="BO66" s="227" t="e">
        <f t="shared" si="12"/>
        <v>#REF!</v>
      </c>
      <c r="BP66" s="228" t="str">
        <f t="shared" si="16"/>
        <v/>
      </c>
      <c r="BQ66" s="229" t="str">
        <f t="shared" ref="BQ66:BQ129" si="17">IF(ISBLANK($BQ$2),"",$BQ$2)</f>
        <v/>
      </c>
      <c r="BR66" s="228" t="e">
        <f t="shared" si="14"/>
        <v>#REF!</v>
      </c>
      <c r="BS66" s="230" t="e">
        <f t="shared" si="15"/>
        <v>#REF!</v>
      </c>
    </row>
    <row r="67" spans="1:71">
      <c r="A67" s="213" t="e">
        <f>IF(ISBLANK(#REF!),"",#REF!)</f>
        <v>#REF!</v>
      </c>
      <c r="B67" s="214" t="e">
        <f>IF(ISBLANK(#REF!),"",#REF!)</f>
        <v>#REF!</v>
      </c>
      <c r="C67" s="214" t="e">
        <f>IF(ISBLANK(#REF!),"",#REF!)</f>
        <v>#REF!</v>
      </c>
      <c r="D67" s="214" t="e">
        <f>IF(ISBLANK(#REF!),"",#REF!)</f>
        <v>#REF!</v>
      </c>
      <c r="E67" s="214" t="e">
        <f>IF(ISBLANK(#REF!),"",#REF!)</f>
        <v>#REF!</v>
      </c>
      <c r="F67" s="214" t="e">
        <f>IF(ISBLANK(#REF!),"",#REF!)</f>
        <v>#REF!</v>
      </c>
      <c r="G67" s="214" t="e">
        <f>IF(ISBLANK(#REF!),"",#REF!)</f>
        <v>#REF!</v>
      </c>
      <c r="H67" s="215" t="e">
        <f>IF(ISBLANK(#REF!),"",#REF!)</f>
        <v>#REF!</v>
      </c>
      <c r="I67" s="214" t="e">
        <f>IF(ISBLANK(#REF!),"",#REF!)</f>
        <v>#REF!</v>
      </c>
      <c r="J67" s="216" t="e">
        <f>IF(ISBLANK(#REF!),"",#REF!)</f>
        <v>#REF!</v>
      </c>
      <c r="K67" s="217" t="e">
        <f>IF(ISBLANK(#REF!),"",#REF!)</f>
        <v>#REF!</v>
      </c>
      <c r="L67" s="217" t="e">
        <f>IF(ISBLANK(#REF!),"",#REF!)</f>
        <v>#REF!</v>
      </c>
      <c r="M67" s="218" t="e">
        <f>IF(ISBLANK(#REF!),"",#REF!)</f>
        <v>#REF!</v>
      </c>
      <c r="N67" s="218" t="e">
        <f>IF(ISBLANK(#REF!),"",#REF!)</f>
        <v>#REF!</v>
      </c>
      <c r="O67" s="220" t="str">
        <f>IFERROR(VLOOKUP(_xlfn.CONCAT('Team Roster - Final'!$A67," : ",'Team Roster - Final'!$BM67),'Rate Calculations'!$C$4:$G$1100,5,FALSE),"")</f>
        <v/>
      </c>
      <c r="P67" s="225">
        <f>IF(ISBLANK('Rate Calculations'!$H69),"",'Rate Calculations'!$H69)</f>
        <v>1.7500000000000002E-2</v>
      </c>
      <c r="Q67" s="220" t="str">
        <f t="shared" ref="Q67:Q130" si="18">IFERROR($O67*(1+$P67),"")</f>
        <v/>
      </c>
      <c r="R67" s="221">
        <f>IF(ISBLANK('Rate Calculations'!$J69),"",'Rate Calculations'!$J69)</f>
        <v>3.5000000000000003E-2</v>
      </c>
      <c r="S67" s="220" t="str">
        <f t="shared" ref="S67:S130" si="19">IFERROR($Q67*(1+$R67),"")</f>
        <v/>
      </c>
      <c r="T67" s="225" t="str">
        <f>IFERROR(VLOOKUP(_xlfn.CONCAT('Team Roster - Final'!$A67," : ",'Team Roster - Final'!$BM67),'Rate Calculations'!$C$4:$S$1100,10,FALSE),"")</f>
        <v/>
      </c>
      <c r="U67" s="225" t="str">
        <f>IFERROR(VLOOKUP(_xlfn.CONCAT('Team Roster - Final'!$A67," : ",'Team Roster - Final'!$BM67),'Rate Calculations'!$C$4:$S$1100,11,FALSE),"")</f>
        <v/>
      </c>
      <c r="V67" s="222" t="str">
        <f t="shared" ref="V67:V130" si="20">IFERROR(($Q67*$T67)+($Q67*$U67)+$Q67,"")</f>
        <v/>
      </c>
      <c r="W67" s="222" t="str">
        <f t="shared" ref="W67:W130" si="21">IFERROR(($S67*$T67)+($S67*$U67)+$S67,"")</f>
        <v/>
      </c>
      <c r="X67" s="223" t="str">
        <f>IFERROR(VLOOKUP(_xlfn.CONCAT('Team Roster - Final'!$A67," : ",'Team Roster - Final'!$BM67),'Rate Calculations'!$C$4:$S$1100,14,FALSE),"")</f>
        <v/>
      </c>
      <c r="Y67" s="222" t="str">
        <f t="shared" ref="Y67:Y130" si="22">IFERROR((IF($T67&gt;156%,($Q67+($Q67*1.56)),(($Q67+($Q67*$T67))))*$X67)+$V67,"")</f>
        <v/>
      </c>
      <c r="Z67" s="222" t="str">
        <f t="shared" ref="Z67:Z130" si="23">IFERROR((IF($T67&gt;156%,($S67+($S67*1.56)),(($S67+($S67*$T67))))*$X67)+$W67,"")</f>
        <v/>
      </c>
      <c r="AA67" s="224" t="str">
        <f>IFERROR(IF(#REF!="Yes",$Y67, $Y67+$Q67*0.5),"")</f>
        <v/>
      </c>
      <c r="AB67" s="224" t="str">
        <f>IFERROR(IF(#REF!="Yes",$Z67, $Z67+$S67*0.5),"")</f>
        <v/>
      </c>
      <c r="AC67" s="220" t="str">
        <f>IFERROR(VLOOKUP(_xlfn.CONCAT('Team Roster - Final'!$A67," : ",'Team Roster - Final'!$BM67),'Rate Calculations'!$C$4:$U$1100,19,FALSE),"")</f>
        <v/>
      </c>
      <c r="AD67" s="220" t="str">
        <f t="shared" ref="AD67:AD130" si="24">IFERROR($AC67*(1+$P67),"")</f>
        <v/>
      </c>
      <c r="AE67" s="220" t="str">
        <f t="shared" ref="AE67:AE130" si="25">IFERROR($AD67*(1+$R67),"")</f>
        <v/>
      </c>
      <c r="AF67" s="225" t="str">
        <f>IFERROR(VLOOKUP(_xlfn.CONCAT('Team Roster - Final'!$A67," : ",'Team Roster - Final'!$BM67),'Rate Calculations'!$C$4:$AB$1100,22,FALSE),"")</f>
        <v/>
      </c>
      <c r="AG67" s="225" t="str">
        <f>IFERROR(VLOOKUP(_xlfn.CONCAT('Team Roster - Final'!$A67," : ",'Team Roster - Final'!$BM67),'Rate Calculations'!$C$4:$AB$1100,23,FALSE),"")</f>
        <v/>
      </c>
      <c r="AH67" s="222" t="str">
        <f t="shared" ref="AH67:AH130" si="26">IFERROR(($AD67*$AF67)+($AD67*$AG67)+$AD67,"")</f>
        <v/>
      </c>
      <c r="AI67" s="222" t="str">
        <f t="shared" ref="AI67:AI130" si="27">IFERROR(($AE67*$AF67)+($AE67*$AG67)+$AE67,"")</f>
        <v/>
      </c>
      <c r="AJ67" s="223" t="str">
        <f>Table1[[#This Row],[Home Office
Net Fee %]]</f>
        <v/>
      </c>
      <c r="AK67" s="222" t="str">
        <f t="shared" ref="AK67:AK130" si="28">IFERROR((IF($AF67&gt;156%,($AD67+($AD67*1.56)),(($AD67+($AD67*$AF67))))*$AJ67)+$AH67,"")</f>
        <v/>
      </c>
      <c r="AL67" s="222" t="str">
        <f t="shared" ref="AL67:AL130" si="29">IFERROR((IF($AF67&gt;156%,($AE67+($AE67*1.56)),(($AE67+($AE67*$AF67))))*$AJ67)+$AI67,"")</f>
        <v/>
      </c>
      <c r="AM67" s="215" t="str">
        <f>IFERROR(IF(#REF!="Yes",$AK67,($AK67+$AD67*0.5)),"")</f>
        <v/>
      </c>
      <c r="AN67" s="215" t="str">
        <f>IFERROR(IF(#REF!="Yes",$AL67,($AL67+$AE67*0.5)),"")</f>
        <v/>
      </c>
      <c r="AO67" s="374" t="str">
        <f>IF(ISBLANK('Team Roster Proposed - FBR'!Q68),"",'Team Roster Proposed - FBR'!Q68)</f>
        <v/>
      </c>
      <c r="AP67" s="226" t="e">
        <f>IF(ISBLANK(#REF!),"",#REF!)</f>
        <v>#REF!</v>
      </c>
      <c r="AQ67" s="226" t="e">
        <f>IF(ISBLANK(#REF!),"",#REF!)</f>
        <v>#REF!</v>
      </c>
      <c r="AR67" s="226" t="e">
        <f>IF(ISBLANK(#REF!),"",#REF!)</f>
        <v>#REF!</v>
      </c>
      <c r="AS67" s="219" t="e">
        <f>IF(ISBLANK(#REF!),"",#REF!)</f>
        <v>#REF!</v>
      </c>
      <c r="AT67" s="219" t="e">
        <f>IF(ISBLANK(#REF!),"",#REF!)</f>
        <v>#REF!</v>
      </c>
      <c r="AU67" s="219" t="e">
        <f>IF(ISBLANK(#REF!),"",#REF!)</f>
        <v>#REF!</v>
      </c>
      <c r="AV67" s="219" t="e">
        <f>IF(ISBLANK(#REF!),"",#REF!)</f>
        <v>#REF!</v>
      </c>
      <c r="AW67" s="219" t="e">
        <f>IF(ISBLANK(#REF!),"",#REF!)</f>
        <v>#REF!</v>
      </c>
      <c r="AX67" s="219" t="e">
        <f>IF(ISBLANK(#REF!),"",#REF!)</f>
        <v>#REF!</v>
      </c>
      <c r="AY67" s="226" t="e">
        <f>IF(ISBLANK(#REF!),"",#REF!)</f>
        <v>#REF!</v>
      </c>
      <c r="AZ67" s="219" t="e">
        <f>IF(ISBLANK(#REF!),"",#REF!)</f>
        <v>#REF!</v>
      </c>
      <c r="BA67" s="219" t="e">
        <f>IF(ISBLANK(#REF!),"",#REF!)</f>
        <v>#REF!</v>
      </c>
      <c r="BB67" s="219" t="e">
        <f>IF(ISBLANK(#REF!),"",#REF!)</f>
        <v>#REF!</v>
      </c>
      <c r="BC67" s="219" t="e">
        <f>IF(ISBLANK(#REF!),"",#REF!)</f>
        <v>#REF!</v>
      </c>
      <c r="BD67" s="219" t="e">
        <f>IF(ISBLANK(#REF!),"",#REF!)</f>
        <v>#REF!</v>
      </c>
      <c r="BE67" s="219" t="e">
        <f>IF(ISBLANK(#REF!),"",#REF!)</f>
        <v>#REF!</v>
      </c>
      <c r="BF67" s="219" t="e">
        <f>IF(ISBLANK(#REF!),"",#REF!)</f>
        <v>#REF!</v>
      </c>
      <c r="BG67" s="219" t="e">
        <f>IF(ISBLANK(#REF!),"",#REF!)</f>
        <v>#REF!</v>
      </c>
      <c r="BH67" s="219" t="e">
        <f>IF(ISBLANK(#REF!),"",#REF!)</f>
        <v>#REF!</v>
      </c>
      <c r="BI67" s="219" t="e">
        <f>IF(ISBLANK(#REF!),"",#REF!)</f>
        <v>#REF!</v>
      </c>
      <c r="BJ67" s="219" t="e">
        <f>IF(ISBLANK(#REF!),"",#REF!)</f>
        <v>#REF!</v>
      </c>
      <c r="BK67" s="219" t="e">
        <f>IF(ISBLANK(#REF!),"",#REF!)</f>
        <v>#REF!</v>
      </c>
      <c r="BL67" s="219" t="e">
        <f>IF(ISBLANK(#REF!),"",#REF!)</f>
        <v>#REF!</v>
      </c>
      <c r="BM67" s="219" t="e">
        <f>IF(ISBLANK(#REF!),"",#REF!)</f>
        <v>#REF!</v>
      </c>
      <c r="BN67" s="219" t="e">
        <f>IF(ISBLANK(#REF!),"",#REF!)</f>
        <v>#REF!</v>
      </c>
      <c r="BO67" s="227" t="e">
        <f t="shared" ref="BO67:BO130" si="30">IF($A67="","",$BO$2)</f>
        <v>#REF!</v>
      </c>
      <c r="BP67" s="228" t="str">
        <f t="shared" si="16"/>
        <v/>
      </c>
      <c r="BQ67" s="229" t="str">
        <f t="shared" si="17"/>
        <v/>
      </c>
      <c r="BR67" s="228" t="e">
        <f t="shared" ref="BR67:BR130" si="31">IF($A67="","",$BR$2)</f>
        <v>#REF!</v>
      </c>
      <c r="BS67" s="230" t="e">
        <f t="shared" ref="BS67:BS130" si="32">IF($A67="","",$BS$2)</f>
        <v>#REF!</v>
      </c>
    </row>
    <row r="68" spans="1:71">
      <c r="A68" s="213" t="e">
        <f>IF(ISBLANK(#REF!),"",#REF!)</f>
        <v>#REF!</v>
      </c>
      <c r="B68" s="214" t="e">
        <f>IF(ISBLANK(#REF!),"",#REF!)</f>
        <v>#REF!</v>
      </c>
      <c r="C68" s="214" t="e">
        <f>IF(ISBLANK(#REF!),"",#REF!)</f>
        <v>#REF!</v>
      </c>
      <c r="D68" s="214" t="e">
        <f>IF(ISBLANK(#REF!),"",#REF!)</f>
        <v>#REF!</v>
      </c>
      <c r="E68" s="214" t="e">
        <f>IF(ISBLANK(#REF!),"",#REF!)</f>
        <v>#REF!</v>
      </c>
      <c r="F68" s="214" t="e">
        <f>IF(ISBLANK(#REF!),"",#REF!)</f>
        <v>#REF!</v>
      </c>
      <c r="G68" s="214" t="e">
        <f>IF(ISBLANK(#REF!),"",#REF!)</f>
        <v>#REF!</v>
      </c>
      <c r="H68" s="215" t="e">
        <f>IF(ISBLANK(#REF!),"",#REF!)</f>
        <v>#REF!</v>
      </c>
      <c r="I68" s="214" t="e">
        <f>IF(ISBLANK(#REF!),"",#REF!)</f>
        <v>#REF!</v>
      </c>
      <c r="J68" s="216" t="e">
        <f>IF(ISBLANK(#REF!),"",#REF!)</f>
        <v>#REF!</v>
      </c>
      <c r="K68" s="217" t="e">
        <f>IF(ISBLANK(#REF!),"",#REF!)</f>
        <v>#REF!</v>
      </c>
      <c r="L68" s="217" t="e">
        <f>IF(ISBLANK(#REF!),"",#REF!)</f>
        <v>#REF!</v>
      </c>
      <c r="M68" s="218" t="e">
        <f>IF(ISBLANK(#REF!),"",#REF!)</f>
        <v>#REF!</v>
      </c>
      <c r="N68" s="218" t="e">
        <f>IF(ISBLANK(#REF!),"",#REF!)</f>
        <v>#REF!</v>
      </c>
      <c r="O68" s="220" t="str">
        <f>IFERROR(VLOOKUP(_xlfn.CONCAT('Team Roster - Final'!$A68," : ",'Team Roster - Final'!$BM68),'Rate Calculations'!$C$4:$G$1100,5,FALSE),"")</f>
        <v/>
      </c>
      <c r="P68" s="225">
        <f>IF(ISBLANK('Rate Calculations'!$H70),"",'Rate Calculations'!$H70)</f>
        <v>1.7500000000000002E-2</v>
      </c>
      <c r="Q68" s="220" t="str">
        <f t="shared" si="18"/>
        <v/>
      </c>
      <c r="R68" s="221">
        <f>IF(ISBLANK('Rate Calculations'!$J70),"",'Rate Calculations'!$J70)</f>
        <v>3.5000000000000003E-2</v>
      </c>
      <c r="S68" s="220" t="str">
        <f t="shared" si="19"/>
        <v/>
      </c>
      <c r="T68" s="225" t="str">
        <f>IFERROR(VLOOKUP(_xlfn.CONCAT('Team Roster - Final'!$A68," : ",'Team Roster - Final'!$BM68),'Rate Calculations'!$C$4:$S$1100,10,FALSE),"")</f>
        <v/>
      </c>
      <c r="U68" s="225" t="str">
        <f>IFERROR(VLOOKUP(_xlfn.CONCAT('Team Roster - Final'!$A68," : ",'Team Roster - Final'!$BM68),'Rate Calculations'!$C$4:$S$1100,11,FALSE),"")</f>
        <v/>
      </c>
      <c r="V68" s="222" t="str">
        <f t="shared" si="20"/>
        <v/>
      </c>
      <c r="W68" s="222" t="str">
        <f t="shared" si="21"/>
        <v/>
      </c>
      <c r="X68" s="223" t="str">
        <f>IFERROR(VLOOKUP(_xlfn.CONCAT('Team Roster - Final'!$A68," : ",'Team Roster - Final'!$BM68),'Rate Calculations'!$C$4:$S$1100,14,FALSE),"")</f>
        <v/>
      </c>
      <c r="Y68" s="222" t="str">
        <f t="shared" si="22"/>
        <v/>
      </c>
      <c r="Z68" s="222" t="str">
        <f t="shared" si="23"/>
        <v/>
      </c>
      <c r="AA68" s="224" t="str">
        <f>IFERROR(IF(#REF!="Yes",$Y68, $Y68+$Q68*0.5),"")</f>
        <v/>
      </c>
      <c r="AB68" s="224" t="str">
        <f>IFERROR(IF(#REF!="Yes",$Z68, $Z68+$S68*0.5),"")</f>
        <v/>
      </c>
      <c r="AC68" s="220" t="str">
        <f>IFERROR(VLOOKUP(_xlfn.CONCAT('Team Roster - Final'!$A68," : ",'Team Roster - Final'!$BM68),'Rate Calculations'!$C$4:$U$1100,19,FALSE),"")</f>
        <v/>
      </c>
      <c r="AD68" s="220" t="str">
        <f t="shared" si="24"/>
        <v/>
      </c>
      <c r="AE68" s="220" t="str">
        <f t="shared" si="25"/>
        <v/>
      </c>
      <c r="AF68" s="225" t="str">
        <f>IFERROR(VLOOKUP(_xlfn.CONCAT('Team Roster - Final'!$A68," : ",'Team Roster - Final'!$BM68),'Rate Calculations'!$C$4:$AB$1100,22,FALSE),"")</f>
        <v/>
      </c>
      <c r="AG68" s="225" t="str">
        <f>IFERROR(VLOOKUP(_xlfn.CONCAT('Team Roster - Final'!$A68," : ",'Team Roster - Final'!$BM68),'Rate Calculations'!$C$4:$AB$1100,23,FALSE),"")</f>
        <v/>
      </c>
      <c r="AH68" s="222" t="str">
        <f t="shared" si="26"/>
        <v/>
      </c>
      <c r="AI68" s="222" t="str">
        <f t="shared" si="27"/>
        <v/>
      </c>
      <c r="AJ68" s="223" t="str">
        <f>Table1[[#This Row],[Home Office
Net Fee %]]</f>
        <v/>
      </c>
      <c r="AK68" s="222" t="str">
        <f t="shared" si="28"/>
        <v/>
      </c>
      <c r="AL68" s="222" t="str">
        <f t="shared" si="29"/>
        <v/>
      </c>
      <c r="AM68" s="215" t="str">
        <f>IFERROR(IF(#REF!="Yes",$AK68,($AK68+$AD68*0.5)),"")</f>
        <v/>
      </c>
      <c r="AN68" s="215" t="str">
        <f>IFERROR(IF(#REF!="Yes",$AL68,($AL68+$AE68*0.5)),"")</f>
        <v/>
      </c>
      <c r="AO68" s="374" t="str">
        <f>IF(ISBLANK('Team Roster Proposed - FBR'!Q69),"",'Team Roster Proposed - FBR'!Q69)</f>
        <v/>
      </c>
      <c r="AP68" s="226" t="e">
        <f>IF(ISBLANK(#REF!),"",#REF!)</f>
        <v>#REF!</v>
      </c>
      <c r="AQ68" s="226" t="e">
        <f>IF(ISBLANK(#REF!),"",#REF!)</f>
        <v>#REF!</v>
      </c>
      <c r="AR68" s="226" t="e">
        <f>IF(ISBLANK(#REF!),"",#REF!)</f>
        <v>#REF!</v>
      </c>
      <c r="AS68" s="219" t="e">
        <f>IF(ISBLANK(#REF!),"",#REF!)</f>
        <v>#REF!</v>
      </c>
      <c r="AT68" s="219" t="e">
        <f>IF(ISBLANK(#REF!),"",#REF!)</f>
        <v>#REF!</v>
      </c>
      <c r="AU68" s="219" t="e">
        <f>IF(ISBLANK(#REF!),"",#REF!)</f>
        <v>#REF!</v>
      </c>
      <c r="AV68" s="219" t="e">
        <f>IF(ISBLANK(#REF!),"",#REF!)</f>
        <v>#REF!</v>
      </c>
      <c r="AW68" s="219" t="e">
        <f>IF(ISBLANK(#REF!),"",#REF!)</f>
        <v>#REF!</v>
      </c>
      <c r="AX68" s="219" t="e">
        <f>IF(ISBLANK(#REF!),"",#REF!)</f>
        <v>#REF!</v>
      </c>
      <c r="AY68" s="226" t="e">
        <f>IF(ISBLANK(#REF!),"",#REF!)</f>
        <v>#REF!</v>
      </c>
      <c r="AZ68" s="219" t="e">
        <f>IF(ISBLANK(#REF!),"",#REF!)</f>
        <v>#REF!</v>
      </c>
      <c r="BA68" s="219" t="e">
        <f>IF(ISBLANK(#REF!),"",#REF!)</f>
        <v>#REF!</v>
      </c>
      <c r="BB68" s="219" t="e">
        <f>IF(ISBLANK(#REF!),"",#REF!)</f>
        <v>#REF!</v>
      </c>
      <c r="BC68" s="219" t="e">
        <f>IF(ISBLANK(#REF!),"",#REF!)</f>
        <v>#REF!</v>
      </c>
      <c r="BD68" s="219" t="e">
        <f>IF(ISBLANK(#REF!),"",#REF!)</f>
        <v>#REF!</v>
      </c>
      <c r="BE68" s="219" t="e">
        <f>IF(ISBLANK(#REF!),"",#REF!)</f>
        <v>#REF!</v>
      </c>
      <c r="BF68" s="219" t="e">
        <f>IF(ISBLANK(#REF!),"",#REF!)</f>
        <v>#REF!</v>
      </c>
      <c r="BG68" s="219" t="e">
        <f>IF(ISBLANK(#REF!),"",#REF!)</f>
        <v>#REF!</v>
      </c>
      <c r="BH68" s="219" t="e">
        <f>IF(ISBLANK(#REF!),"",#REF!)</f>
        <v>#REF!</v>
      </c>
      <c r="BI68" s="219" t="e">
        <f>IF(ISBLANK(#REF!),"",#REF!)</f>
        <v>#REF!</v>
      </c>
      <c r="BJ68" s="219" t="e">
        <f>IF(ISBLANK(#REF!),"",#REF!)</f>
        <v>#REF!</v>
      </c>
      <c r="BK68" s="219" t="e">
        <f>IF(ISBLANK(#REF!),"",#REF!)</f>
        <v>#REF!</v>
      </c>
      <c r="BL68" s="219" t="e">
        <f>IF(ISBLANK(#REF!),"",#REF!)</f>
        <v>#REF!</v>
      </c>
      <c r="BM68" s="219" t="e">
        <f>IF(ISBLANK(#REF!),"",#REF!)</f>
        <v>#REF!</v>
      </c>
      <c r="BN68" s="219" t="e">
        <f>IF(ISBLANK(#REF!),"",#REF!)</f>
        <v>#REF!</v>
      </c>
      <c r="BO68" s="227" t="e">
        <f t="shared" si="30"/>
        <v>#REF!</v>
      </c>
      <c r="BP68" s="228" t="str">
        <f t="shared" ref="BP68:BP131" si="33">IF(ISBLANK($BP$2),"",$BP$2)</f>
        <v/>
      </c>
      <c r="BQ68" s="229" t="str">
        <f t="shared" si="17"/>
        <v/>
      </c>
      <c r="BR68" s="228" t="e">
        <f t="shared" si="31"/>
        <v>#REF!</v>
      </c>
      <c r="BS68" s="230" t="e">
        <f t="shared" si="32"/>
        <v>#REF!</v>
      </c>
    </row>
    <row r="69" spans="1:71">
      <c r="A69" s="213" t="e">
        <f>IF(ISBLANK(#REF!),"",#REF!)</f>
        <v>#REF!</v>
      </c>
      <c r="B69" s="214" t="e">
        <f>IF(ISBLANK(#REF!),"",#REF!)</f>
        <v>#REF!</v>
      </c>
      <c r="C69" s="214" t="e">
        <f>IF(ISBLANK(#REF!),"",#REF!)</f>
        <v>#REF!</v>
      </c>
      <c r="D69" s="214" t="e">
        <f>IF(ISBLANK(#REF!),"",#REF!)</f>
        <v>#REF!</v>
      </c>
      <c r="E69" s="214" t="e">
        <f>IF(ISBLANK(#REF!),"",#REF!)</f>
        <v>#REF!</v>
      </c>
      <c r="F69" s="214" t="e">
        <f>IF(ISBLANK(#REF!),"",#REF!)</f>
        <v>#REF!</v>
      </c>
      <c r="G69" s="214" t="e">
        <f>IF(ISBLANK(#REF!),"",#REF!)</f>
        <v>#REF!</v>
      </c>
      <c r="H69" s="215" t="e">
        <f>IF(ISBLANK(#REF!),"",#REF!)</f>
        <v>#REF!</v>
      </c>
      <c r="I69" s="214" t="e">
        <f>IF(ISBLANK(#REF!),"",#REF!)</f>
        <v>#REF!</v>
      </c>
      <c r="J69" s="216" t="e">
        <f>IF(ISBLANK(#REF!),"",#REF!)</f>
        <v>#REF!</v>
      </c>
      <c r="K69" s="217" t="e">
        <f>IF(ISBLANK(#REF!),"",#REF!)</f>
        <v>#REF!</v>
      </c>
      <c r="L69" s="217" t="e">
        <f>IF(ISBLANK(#REF!),"",#REF!)</f>
        <v>#REF!</v>
      </c>
      <c r="M69" s="218" t="e">
        <f>IF(ISBLANK(#REF!),"",#REF!)</f>
        <v>#REF!</v>
      </c>
      <c r="N69" s="218" t="e">
        <f>IF(ISBLANK(#REF!),"",#REF!)</f>
        <v>#REF!</v>
      </c>
      <c r="O69" s="220" t="str">
        <f>IFERROR(VLOOKUP(_xlfn.CONCAT('Team Roster - Final'!$A69," : ",'Team Roster - Final'!$BM69),'Rate Calculations'!$C$4:$G$1100,5,FALSE),"")</f>
        <v/>
      </c>
      <c r="P69" s="225">
        <f>IF(ISBLANK('Rate Calculations'!$H71),"",'Rate Calculations'!$H71)</f>
        <v>1.7500000000000002E-2</v>
      </c>
      <c r="Q69" s="220" t="str">
        <f t="shared" si="18"/>
        <v/>
      </c>
      <c r="R69" s="221">
        <f>IF(ISBLANK('Rate Calculations'!$J71),"",'Rate Calculations'!$J71)</f>
        <v>3.5000000000000003E-2</v>
      </c>
      <c r="S69" s="220" t="str">
        <f t="shared" si="19"/>
        <v/>
      </c>
      <c r="T69" s="225" t="str">
        <f>IFERROR(VLOOKUP(_xlfn.CONCAT('Team Roster - Final'!$A69," : ",'Team Roster - Final'!$BM69),'Rate Calculations'!$C$4:$S$1100,10,FALSE),"")</f>
        <v/>
      </c>
      <c r="U69" s="225" t="str">
        <f>IFERROR(VLOOKUP(_xlfn.CONCAT('Team Roster - Final'!$A69," : ",'Team Roster - Final'!$BM69),'Rate Calculations'!$C$4:$S$1100,11,FALSE),"")</f>
        <v/>
      </c>
      <c r="V69" s="222" t="str">
        <f t="shared" si="20"/>
        <v/>
      </c>
      <c r="W69" s="222" t="str">
        <f t="shared" si="21"/>
        <v/>
      </c>
      <c r="X69" s="223" t="str">
        <f>IFERROR(VLOOKUP(_xlfn.CONCAT('Team Roster - Final'!$A69," : ",'Team Roster - Final'!$BM69),'Rate Calculations'!$C$4:$S$1100,14,FALSE),"")</f>
        <v/>
      </c>
      <c r="Y69" s="222" t="str">
        <f t="shared" si="22"/>
        <v/>
      </c>
      <c r="Z69" s="222" t="str">
        <f t="shared" si="23"/>
        <v/>
      </c>
      <c r="AA69" s="224" t="str">
        <f>IFERROR(IF(#REF!="Yes",$Y69, $Y69+$Q69*0.5),"")</f>
        <v/>
      </c>
      <c r="AB69" s="224" t="str">
        <f>IFERROR(IF(#REF!="Yes",$Z69, $Z69+$S69*0.5),"")</f>
        <v/>
      </c>
      <c r="AC69" s="220" t="str">
        <f>IFERROR(VLOOKUP(_xlfn.CONCAT('Team Roster - Final'!$A69," : ",'Team Roster - Final'!$BM69),'Rate Calculations'!$C$4:$U$1100,19,FALSE),"")</f>
        <v/>
      </c>
      <c r="AD69" s="220" t="str">
        <f t="shared" si="24"/>
        <v/>
      </c>
      <c r="AE69" s="220" t="str">
        <f t="shared" si="25"/>
        <v/>
      </c>
      <c r="AF69" s="225" t="str">
        <f>IFERROR(VLOOKUP(_xlfn.CONCAT('Team Roster - Final'!$A69," : ",'Team Roster - Final'!$BM69),'Rate Calculations'!$C$4:$AB$1100,22,FALSE),"")</f>
        <v/>
      </c>
      <c r="AG69" s="225" t="str">
        <f>IFERROR(VLOOKUP(_xlfn.CONCAT('Team Roster - Final'!$A69," : ",'Team Roster - Final'!$BM69),'Rate Calculations'!$C$4:$AB$1100,23,FALSE),"")</f>
        <v/>
      </c>
      <c r="AH69" s="222" t="str">
        <f t="shared" si="26"/>
        <v/>
      </c>
      <c r="AI69" s="222" t="str">
        <f t="shared" si="27"/>
        <v/>
      </c>
      <c r="AJ69" s="223" t="str">
        <f>Table1[[#This Row],[Home Office
Net Fee %]]</f>
        <v/>
      </c>
      <c r="AK69" s="222" t="str">
        <f t="shared" si="28"/>
        <v/>
      </c>
      <c r="AL69" s="222" t="str">
        <f t="shared" si="29"/>
        <v/>
      </c>
      <c r="AM69" s="215" t="str">
        <f>IFERROR(IF(#REF!="Yes",$AK69,($AK69+$AD69*0.5)),"")</f>
        <v/>
      </c>
      <c r="AN69" s="215" t="str">
        <f>IFERROR(IF(#REF!="Yes",$AL69,($AL69+$AE69*0.5)),"")</f>
        <v/>
      </c>
      <c r="AO69" s="374" t="str">
        <f>IF(ISBLANK('Team Roster Proposed - FBR'!Q70),"",'Team Roster Proposed - FBR'!Q70)</f>
        <v/>
      </c>
      <c r="AP69" s="226" t="e">
        <f>IF(ISBLANK(#REF!),"",#REF!)</f>
        <v>#REF!</v>
      </c>
      <c r="AQ69" s="226" t="e">
        <f>IF(ISBLANK(#REF!),"",#REF!)</f>
        <v>#REF!</v>
      </c>
      <c r="AR69" s="226" t="e">
        <f>IF(ISBLANK(#REF!),"",#REF!)</f>
        <v>#REF!</v>
      </c>
      <c r="AS69" s="219" t="e">
        <f>IF(ISBLANK(#REF!),"",#REF!)</f>
        <v>#REF!</v>
      </c>
      <c r="AT69" s="219" t="e">
        <f>IF(ISBLANK(#REF!),"",#REF!)</f>
        <v>#REF!</v>
      </c>
      <c r="AU69" s="219" t="e">
        <f>IF(ISBLANK(#REF!),"",#REF!)</f>
        <v>#REF!</v>
      </c>
      <c r="AV69" s="219" t="e">
        <f>IF(ISBLANK(#REF!),"",#REF!)</f>
        <v>#REF!</v>
      </c>
      <c r="AW69" s="219" t="e">
        <f>IF(ISBLANK(#REF!),"",#REF!)</f>
        <v>#REF!</v>
      </c>
      <c r="AX69" s="219" t="e">
        <f>IF(ISBLANK(#REF!),"",#REF!)</f>
        <v>#REF!</v>
      </c>
      <c r="AY69" s="226" t="e">
        <f>IF(ISBLANK(#REF!),"",#REF!)</f>
        <v>#REF!</v>
      </c>
      <c r="AZ69" s="219" t="e">
        <f>IF(ISBLANK(#REF!),"",#REF!)</f>
        <v>#REF!</v>
      </c>
      <c r="BA69" s="219" t="e">
        <f>IF(ISBLANK(#REF!),"",#REF!)</f>
        <v>#REF!</v>
      </c>
      <c r="BB69" s="219" t="e">
        <f>IF(ISBLANK(#REF!),"",#REF!)</f>
        <v>#REF!</v>
      </c>
      <c r="BC69" s="219" t="e">
        <f>IF(ISBLANK(#REF!),"",#REF!)</f>
        <v>#REF!</v>
      </c>
      <c r="BD69" s="219" t="e">
        <f>IF(ISBLANK(#REF!),"",#REF!)</f>
        <v>#REF!</v>
      </c>
      <c r="BE69" s="219" t="e">
        <f>IF(ISBLANK(#REF!),"",#REF!)</f>
        <v>#REF!</v>
      </c>
      <c r="BF69" s="219" t="e">
        <f>IF(ISBLANK(#REF!),"",#REF!)</f>
        <v>#REF!</v>
      </c>
      <c r="BG69" s="219" t="e">
        <f>IF(ISBLANK(#REF!),"",#REF!)</f>
        <v>#REF!</v>
      </c>
      <c r="BH69" s="219" t="e">
        <f>IF(ISBLANK(#REF!),"",#REF!)</f>
        <v>#REF!</v>
      </c>
      <c r="BI69" s="219" t="e">
        <f>IF(ISBLANK(#REF!),"",#REF!)</f>
        <v>#REF!</v>
      </c>
      <c r="BJ69" s="219" t="e">
        <f>IF(ISBLANK(#REF!),"",#REF!)</f>
        <v>#REF!</v>
      </c>
      <c r="BK69" s="219" t="e">
        <f>IF(ISBLANK(#REF!),"",#REF!)</f>
        <v>#REF!</v>
      </c>
      <c r="BL69" s="219" t="e">
        <f>IF(ISBLANK(#REF!),"",#REF!)</f>
        <v>#REF!</v>
      </c>
      <c r="BM69" s="219" t="e">
        <f>IF(ISBLANK(#REF!),"",#REF!)</f>
        <v>#REF!</v>
      </c>
      <c r="BN69" s="219" t="e">
        <f>IF(ISBLANK(#REF!),"",#REF!)</f>
        <v>#REF!</v>
      </c>
      <c r="BO69" s="227" t="e">
        <f t="shared" si="30"/>
        <v>#REF!</v>
      </c>
      <c r="BP69" s="228" t="str">
        <f t="shared" si="33"/>
        <v/>
      </c>
      <c r="BQ69" s="229" t="str">
        <f t="shared" si="17"/>
        <v/>
      </c>
      <c r="BR69" s="228" t="e">
        <f t="shared" si="31"/>
        <v>#REF!</v>
      </c>
      <c r="BS69" s="230" t="e">
        <f t="shared" si="32"/>
        <v>#REF!</v>
      </c>
    </row>
    <row r="70" spans="1:71">
      <c r="A70" s="213" t="e">
        <f>IF(ISBLANK(#REF!),"",#REF!)</f>
        <v>#REF!</v>
      </c>
      <c r="B70" s="214" t="e">
        <f>IF(ISBLANK(#REF!),"",#REF!)</f>
        <v>#REF!</v>
      </c>
      <c r="C70" s="214" t="e">
        <f>IF(ISBLANK(#REF!),"",#REF!)</f>
        <v>#REF!</v>
      </c>
      <c r="D70" s="214" t="e">
        <f>IF(ISBLANK(#REF!),"",#REF!)</f>
        <v>#REF!</v>
      </c>
      <c r="E70" s="214" t="e">
        <f>IF(ISBLANK(#REF!),"",#REF!)</f>
        <v>#REF!</v>
      </c>
      <c r="F70" s="214" t="e">
        <f>IF(ISBLANK(#REF!),"",#REF!)</f>
        <v>#REF!</v>
      </c>
      <c r="G70" s="214" t="e">
        <f>IF(ISBLANK(#REF!),"",#REF!)</f>
        <v>#REF!</v>
      </c>
      <c r="H70" s="215" t="e">
        <f>IF(ISBLANK(#REF!),"",#REF!)</f>
        <v>#REF!</v>
      </c>
      <c r="I70" s="214" t="e">
        <f>IF(ISBLANK(#REF!),"",#REF!)</f>
        <v>#REF!</v>
      </c>
      <c r="J70" s="216" t="e">
        <f>IF(ISBLANK(#REF!),"",#REF!)</f>
        <v>#REF!</v>
      </c>
      <c r="K70" s="217" t="e">
        <f>IF(ISBLANK(#REF!),"",#REF!)</f>
        <v>#REF!</v>
      </c>
      <c r="L70" s="217" t="e">
        <f>IF(ISBLANK(#REF!),"",#REF!)</f>
        <v>#REF!</v>
      </c>
      <c r="M70" s="218" t="e">
        <f>IF(ISBLANK(#REF!),"",#REF!)</f>
        <v>#REF!</v>
      </c>
      <c r="N70" s="218" t="e">
        <f>IF(ISBLANK(#REF!),"",#REF!)</f>
        <v>#REF!</v>
      </c>
      <c r="O70" s="220" t="str">
        <f>IFERROR(VLOOKUP(_xlfn.CONCAT('Team Roster - Final'!$A70," : ",'Team Roster - Final'!$BM70),'Rate Calculations'!$C$4:$G$1100,5,FALSE),"")</f>
        <v/>
      </c>
      <c r="P70" s="225">
        <f>IF(ISBLANK('Rate Calculations'!$H72),"",'Rate Calculations'!$H72)</f>
        <v>1.7500000000000002E-2</v>
      </c>
      <c r="Q70" s="220" t="str">
        <f t="shared" si="18"/>
        <v/>
      </c>
      <c r="R70" s="221">
        <f>IF(ISBLANK('Rate Calculations'!$J72),"",'Rate Calculations'!$J72)</f>
        <v>3.5000000000000003E-2</v>
      </c>
      <c r="S70" s="220" t="str">
        <f t="shared" si="19"/>
        <v/>
      </c>
      <c r="T70" s="225" t="str">
        <f>IFERROR(VLOOKUP(_xlfn.CONCAT('Team Roster - Final'!$A70," : ",'Team Roster - Final'!$BM70),'Rate Calculations'!$C$4:$S$1100,10,FALSE),"")</f>
        <v/>
      </c>
      <c r="U70" s="225" t="str">
        <f>IFERROR(VLOOKUP(_xlfn.CONCAT('Team Roster - Final'!$A70," : ",'Team Roster - Final'!$BM70),'Rate Calculations'!$C$4:$S$1100,11,FALSE),"")</f>
        <v/>
      </c>
      <c r="V70" s="222" t="str">
        <f t="shared" si="20"/>
        <v/>
      </c>
      <c r="W70" s="222" t="str">
        <f t="shared" si="21"/>
        <v/>
      </c>
      <c r="X70" s="223" t="str">
        <f>IFERROR(VLOOKUP(_xlfn.CONCAT('Team Roster - Final'!$A70," : ",'Team Roster - Final'!$BM70),'Rate Calculations'!$C$4:$S$1100,14,FALSE),"")</f>
        <v/>
      </c>
      <c r="Y70" s="222" t="str">
        <f t="shared" si="22"/>
        <v/>
      </c>
      <c r="Z70" s="222" t="str">
        <f t="shared" si="23"/>
        <v/>
      </c>
      <c r="AA70" s="224" t="str">
        <f>IFERROR(IF(#REF!="Yes",$Y70, $Y70+$Q70*0.5),"")</f>
        <v/>
      </c>
      <c r="AB70" s="224" t="str">
        <f>IFERROR(IF(#REF!="Yes",$Z70, $Z70+$S70*0.5),"")</f>
        <v/>
      </c>
      <c r="AC70" s="220" t="str">
        <f>IFERROR(VLOOKUP(_xlfn.CONCAT('Team Roster - Final'!$A70," : ",'Team Roster - Final'!$BM70),'Rate Calculations'!$C$4:$U$1100,19,FALSE),"")</f>
        <v/>
      </c>
      <c r="AD70" s="220" t="str">
        <f t="shared" si="24"/>
        <v/>
      </c>
      <c r="AE70" s="220" t="str">
        <f t="shared" si="25"/>
        <v/>
      </c>
      <c r="AF70" s="225" t="str">
        <f>IFERROR(VLOOKUP(_xlfn.CONCAT('Team Roster - Final'!$A70," : ",'Team Roster - Final'!$BM70),'Rate Calculations'!$C$4:$AB$1100,22,FALSE),"")</f>
        <v/>
      </c>
      <c r="AG70" s="225" t="str">
        <f>IFERROR(VLOOKUP(_xlfn.CONCAT('Team Roster - Final'!$A70," : ",'Team Roster - Final'!$BM70),'Rate Calculations'!$C$4:$AB$1100,23,FALSE),"")</f>
        <v/>
      </c>
      <c r="AH70" s="222" t="str">
        <f t="shared" si="26"/>
        <v/>
      </c>
      <c r="AI70" s="222" t="str">
        <f t="shared" si="27"/>
        <v/>
      </c>
      <c r="AJ70" s="223" t="str">
        <f>Table1[[#This Row],[Home Office
Net Fee %]]</f>
        <v/>
      </c>
      <c r="AK70" s="222" t="str">
        <f t="shared" si="28"/>
        <v/>
      </c>
      <c r="AL70" s="222" t="str">
        <f t="shared" si="29"/>
        <v/>
      </c>
      <c r="AM70" s="215" t="str">
        <f>IFERROR(IF(#REF!="Yes",$AK70,($AK70+$AD70*0.5)),"")</f>
        <v/>
      </c>
      <c r="AN70" s="215" t="str">
        <f>IFERROR(IF(#REF!="Yes",$AL70,($AL70+$AE70*0.5)),"")</f>
        <v/>
      </c>
      <c r="AO70" s="374" t="str">
        <f>IF(ISBLANK('Team Roster Proposed - FBR'!Q71),"",'Team Roster Proposed - FBR'!Q71)</f>
        <v/>
      </c>
      <c r="AP70" s="226" t="e">
        <f>IF(ISBLANK(#REF!),"",#REF!)</f>
        <v>#REF!</v>
      </c>
      <c r="AQ70" s="226" t="e">
        <f>IF(ISBLANK(#REF!),"",#REF!)</f>
        <v>#REF!</v>
      </c>
      <c r="AR70" s="226" t="e">
        <f>IF(ISBLANK(#REF!),"",#REF!)</f>
        <v>#REF!</v>
      </c>
      <c r="AS70" s="219" t="e">
        <f>IF(ISBLANK(#REF!),"",#REF!)</f>
        <v>#REF!</v>
      </c>
      <c r="AT70" s="219" t="e">
        <f>IF(ISBLANK(#REF!),"",#REF!)</f>
        <v>#REF!</v>
      </c>
      <c r="AU70" s="219" t="e">
        <f>IF(ISBLANK(#REF!),"",#REF!)</f>
        <v>#REF!</v>
      </c>
      <c r="AV70" s="219" t="e">
        <f>IF(ISBLANK(#REF!),"",#REF!)</f>
        <v>#REF!</v>
      </c>
      <c r="AW70" s="219" t="e">
        <f>IF(ISBLANK(#REF!),"",#REF!)</f>
        <v>#REF!</v>
      </c>
      <c r="AX70" s="219" t="e">
        <f>IF(ISBLANK(#REF!),"",#REF!)</f>
        <v>#REF!</v>
      </c>
      <c r="AY70" s="226" t="e">
        <f>IF(ISBLANK(#REF!),"",#REF!)</f>
        <v>#REF!</v>
      </c>
      <c r="AZ70" s="219" t="e">
        <f>IF(ISBLANK(#REF!),"",#REF!)</f>
        <v>#REF!</v>
      </c>
      <c r="BA70" s="219" t="e">
        <f>IF(ISBLANK(#REF!),"",#REF!)</f>
        <v>#REF!</v>
      </c>
      <c r="BB70" s="219" t="e">
        <f>IF(ISBLANK(#REF!),"",#REF!)</f>
        <v>#REF!</v>
      </c>
      <c r="BC70" s="219" t="e">
        <f>IF(ISBLANK(#REF!),"",#REF!)</f>
        <v>#REF!</v>
      </c>
      <c r="BD70" s="219" t="e">
        <f>IF(ISBLANK(#REF!),"",#REF!)</f>
        <v>#REF!</v>
      </c>
      <c r="BE70" s="219" t="e">
        <f>IF(ISBLANK(#REF!),"",#REF!)</f>
        <v>#REF!</v>
      </c>
      <c r="BF70" s="219" t="e">
        <f>IF(ISBLANK(#REF!),"",#REF!)</f>
        <v>#REF!</v>
      </c>
      <c r="BG70" s="219" t="e">
        <f>IF(ISBLANK(#REF!),"",#REF!)</f>
        <v>#REF!</v>
      </c>
      <c r="BH70" s="219" t="e">
        <f>IF(ISBLANK(#REF!),"",#REF!)</f>
        <v>#REF!</v>
      </c>
      <c r="BI70" s="219" t="e">
        <f>IF(ISBLANK(#REF!),"",#REF!)</f>
        <v>#REF!</v>
      </c>
      <c r="BJ70" s="219" t="e">
        <f>IF(ISBLANK(#REF!),"",#REF!)</f>
        <v>#REF!</v>
      </c>
      <c r="BK70" s="219" t="e">
        <f>IF(ISBLANK(#REF!),"",#REF!)</f>
        <v>#REF!</v>
      </c>
      <c r="BL70" s="219" t="e">
        <f>IF(ISBLANK(#REF!),"",#REF!)</f>
        <v>#REF!</v>
      </c>
      <c r="BM70" s="219" t="e">
        <f>IF(ISBLANK(#REF!),"",#REF!)</f>
        <v>#REF!</v>
      </c>
      <c r="BN70" s="219" t="e">
        <f>IF(ISBLANK(#REF!),"",#REF!)</f>
        <v>#REF!</v>
      </c>
      <c r="BO70" s="227" t="e">
        <f t="shared" si="30"/>
        <v>#REF!</v>
      </c>
      <c r="BP70" s="228" t="str">
        <f t="shared" si="33"/>
        <v/>
      </c>
      <c r="BQ70" s="229" t="str">
        <f t="shared" si="17"/>
        <v/>
      </c>
      <c r="BR70" s="228" t="e">
        <f t="shared" si="31"/>
        <v>#REF!</v>
      </c>
      <c r="BS70" s="230" t="e">
        <f t="shared" si="32"/>
        <v>#REF!</v>
      </c>
    </row>
    <row r="71" spans="1:71">
      <c r="A71" s="213" t="e">
        <f>IF(ISBLANK(#REF!),"",#REF!)</f>
        <v>#REF!</v>
      </c>
      <c r="B71" s="214" t="e">
        <f>IF(ISBLANK(#REF!),"",#REF!)</f>
        <v>#REF!</v>
      </c>
      <c r="C71" s="214" t="e">
        <f>IF(ISBLANK(#REF!),"",#REF!)</f>
        <v>#REF!</v>
      </c>
      <c r="D71" s="214" t="e">
        <f>IF(ISBLANK(#REF!),"",#REF!)</f>
        <v>#REF!</v>
      </c>
      <c r="E71" s="214" t="e">
        <f>IF(ISBLANK(#REF!),"",#REF!)</f>
        <v>#REF!</v>
      </c>
      <c r="F71" s="214" t="e">
        <f>IF(ISBLANK(#REF!),"",#REF!)</f>
        <v>#REF!</v>
      </c>
      <c r="G71" s="214" t="e">
        <f>IF(ISBLANK(#REF!),"",#REF!)</f>
        <v>#REF!</v>
      </c>
      <c r="H71" s="215" t="e">
        <f>IF(ISBLANK(#REF!),"",#REF!)</f>
        <v>#REF!</v>
      </c>
      <c r="I71" s="214" t="e">
        <f>IF(ISBLANK(#REF!),"",#REF!)</f>
        <v>#REF!</v>
      </c>
      <c r="J71" s="216" t="e">
        <f>IF(ISBLANK(#REF!),"",#REF!)</f>
        <v>#REF!</v>
      </c>
      <c r="K71" s="217" t="e">
        <f>IF(ISBLANK(#REF!),"",#REF!)</f>
        <v>#REF!</v>
      </c>
      <c r="L71" s="217" t="e">
        <f>IF(ISBLANK(#REF!),"",#REF!)</f>
        <v>#REF!</v>
      </c>
      <c r="M71" s="218" t="e">
        <f>IF(ISBLANK(#REF!),"",#REF!)</f>
        <v>#REF!</v>
      </c>
      <c r="N71" s="218" t="e">
        <f>IF(ISBLANK(#REF!),"",#REF!)</f>
        <v>#REF!</v>
      </c>
      <c r="O71" s="220" t="str">
        <f>IFERROR(VLOOKUP(_xlfn.CONCAT('Team Roster - Final'!$A71," : ",'Team Roster - Final'!$BM71),'Rate Calculations'!$C$4:$G$1100,5,FALSE),"")</f>
        <v/>
      </c>
      <c r="P71" s="225">
        <f>IF(ISBLANK('Rate Calculations'!$H73),"",'Rate Calculations'!$H73)</f>
        <v>1.7500000000000002E-2</v>
      </c>
      <c r="Q71" s="220" t="str">
        <f t="shared" si="18"/>
        <v/>
      </c>
      <c r="R71" s="221">
        <f>IF(ISBLANK('Rate Calculations'!$J73),"",'Rate Calculations'!$J73)</f>
        <v>3.5000000000000003E-2</v>
      </c>
      <c r="S71" s="220" t="str">
        <f t="shared" si="19"/>
        <v/>
      </c>
      <c r="T71" s="225" t="str">
        <f>IFERROR(VLOOKUP(_xlfn.CONCAT('Team Roster - Final'!$A71," : ",'Team Roster - Final'!$BM71),'Rate Calculations'!$C$4:$S$1100,10,FALSE),"")</f>
        <v/>
      </c>
      <c r="U71" s="225" t="str">
        <f>IFERROR(VLOOKUP(_xlfn.CONCAT('Team Roster - Final'!$A71," : ",'Team Roster - Final'!$BM71),'Rate Calculations'!$C$4:$S$1100,11,FALSE),"")</f>
        <v/>
      </c>
      <c r="V71" s="222" t="str">
        <f t="shared" si="20"/>
        <v/>
      </c>
      <c r="W71" s="222" t="str">
        <f t="shared" si="21"/>
        <v/>
      </c>
      <c r="X71" s="223" t="str">
        <f>IFERROR(VLOOKUP(_xlfn.CONCAT('Team Roster - Final'!$A71," : ",'Team Roster - Final'!$BM71),'Rate Calculations'!$C$4:$S$1100,14,FALSE),"")</f>
        <v/>
      </c>
      <c r="Y71" s="222" t="str">
        <f t="shared" si="22"/>
        <v/>
      </c>
      <c r="Z71" s="222" t="str">
        <f t="shared" si="23"/>
        <v/>
      </c>
      <c r="AA71" s="224" t="str">
        <f>IFERROR(IF(#REF!="Yes",$Y71, $Y71+$Q71*0.5),"")</f>
        <v/>
      </c>
      <c r="AB71" s="224" t="str">
        <f>IFERROR(IF(#REF!="Yes",$Z71, $Z71+$S71*0.5),"")</f>
        <v/>
      </c>
      <c r="AC71" s="220" t="str">
        <f>IFERROR(VLOOKUP(_xlfn.CONCAT('Team Roster - Final'!$A71," : ",'Team Roster - Final'!$BM71),'Rate Calculations'!$C$4:$U$1100,19,FALSE),"")</f>
        <v/>
      </c>
      <c r="AD71" s="220" t="str">
        <f t="shared" si="24"/>
        <v/>
      </c>
      <c r="AE71" s="220" t="str">
        <f t="shared" si="25"/>
        <v/>
      </c>
      <c r="AF71" s="225" t="str">
        <f>IFERROR(VLOOKUP(_xlfn.CONCAT('Team Roster - Final'!$A71," : ",'Team Roster - Final'!$BM71),'Rate Calculations'!$C$4:$AB$1100,22,FALSE),"")</f>
        <v/>
      </c>
      <c r="AG71" s="225" t="str">
        <f>IFERROR(VLOOKUP(_xlfn.CONCAT('Team Roster - Final'!$A71," : ",'Team Roster - Final'!$BM71),'Rate Calculations'!$C$4:$AB$1100,23,FALSE),"")</f>
        <v/>
      </c>
      <c r="AH71" s="222" t="str">
        <f t="shared" si="26"/>
        <v/>
      </c>
      <c r="AI71" s="222" t="str">
        <f t="shared" si="27"/>
        <v/>
      </c>
      <c r="AJ71" s="223" t="str">
        <f>Table1[[#This Row],[Home Office
Net Fee %]]</f>
        <v/>
      </c>
      <c r="AK71" s="222" t="str">
        <f t="shared" si="28"/>
        <v/>
      </c>
      <c r="AL71" s="222" t="str">
        <f t="shared" si="29"/>
        <v/>
      </c>
      <c r="AM71" s="215" t="str">
        <f>IFERROR(IF(#REF!="Yes",$AK71,($AK71+$AD71*0.5)),"")</f>
        <v/>
      </c>
      <c r="AN71" s="215" t="str">
        <f>IFERROR(IF(#REF!="Yes",$AL71,($AL71+$AE71*0.5)),"")</f>
        <v/>
      </c>
      <c r="AO71" s="374" t="str">
        <f>IF(ISBLANK('Team Roster Proposed - FBR'!Q72),"",'Team Roster Proposed - FBR'!Q72)</f>
        <v/>
      </c>
      <c r="AP71" s="226" t="e">
        <f>IF(ISBLANK(#REF!),"",#REF!)</f>
        <v>#REF!</v>
      </c>
      <c r="AQ71" s="226" t="e">
        <f>IF(ISBLANK(#REF!),"",#REF!)</f>
        <v>#REF!</v>
      </c>
      <c r="AR71" s="226" t="e">
        <f>IF(ISBLANK(#REF!),"",#REF!)</f>
        <v>#REF!</v>
      </c>
      <c r="AS71" s="219" t="e">
        <f>IF(ISBLANK(#REF!),"",#REF!)</f>
        <v>#REF!</v>
      </c>
      <c r="AT71" s="219" t="e">
        <f>IF(ISBLANK(#REF!),"",#REF!)</f>
        <v>#REF!</v>
      </c>
      <c r="AU71" s="219" t="e">
        <f>IF(ISBLANK(#REF!),"",#REF!)</f>
        <v>#REF!</v>
      </c>
      <c r="AV71" s="219" t="e">
        <f>IF(ISBLANK(#REF!),"",#REF!)</f>
        <v>#REF!</v>
      </c>
      <c r="AW71" s="219" t="e">
        <f>IF(ISBLANK(#REF!),"",#REF!)</f>
        <v>#REF!</v>
      </c>
      <c r="AX71" s="219" t="e">
        <f>IF(ISBLANK(#REF!),"",#REF!)</f>
        <v>#REF!</v>
      </c>
      <c r="AY71" s="226" t="e">
        <f>IF(ISBLANK(#REF!),"",#REF!)</f>
        <v>#REF!</v>
      </c>
      <c r="AZ71" s="219" t="e">
        <f>IF(ISBLANK(#REF!),"",#REF!)</f>
        <v>#REF!</v>
      </c>
      <c r="BA71" s="219" t="e">
        <f>IF(ISBLANK(#REF!),"",#REF!)</f>
        <v>#REF!</v>
      </c>
      <c r="BB71" s="219" t="e">
        <f>IF(ISBLANK(#REF!),"",#REF!)</f>
        <v>#REF!</v>
      </c>
      <c r="BC71" s="219" t="e">
        <f>IF(ISBLANK(#REF!),"",#REF!)</f>
        <v>#REF!</v>
      </c>
      <c r="BD71" s="219" t="e">
        <f>IF(ISBLANK(#REF!),"",#REF!)</f>
        <v>#REF!</v>
      </c>
      <c r="BE71" s="219" t="e">
        <f>IF(ISBLANK(#REF!),"",#REF!)</f>
        <v>#REF!</v>
      </c>
      <c r="BF71" s="219" t="e">
        <f>IF(ISBLANK(#REF!),"",#REF!)</f>
        <v>#REF!</v>
      </c>
      <c r="BG71" s="219" t="e">
        <f>IF(ISBLANK(#REF!),"",#REF!)</f>
        <v>#REF!</v>
      </c>
      <c r="BH71" s="219" t="e">
        <f>IF(ISBLANK(#REF!),"",#REF!)</f>
        <v>#REF!</v>
      </c>
      <c r="BI71" s="219" t="e">
        <f>IF(ISBLANK(#REF!),"",#REF!)</f>
        <v>#REF!</v>
      </c>
      <c r="BJ71" s="219" t="e">
        <f>IF(ISBLANK(#REF!),"",#REF!)</f>
        <v>#REF!</v>
      </c>
      <c r="BK71" s="219" t="e">
        <f>IF(ISBLANK(#REF!),"",#REF!)</f>
        <v>#REF!</v>
      </c>
      <c r="BL71" s="219" t="e">
        <f>IF(ISBLANK(#REF!),"",#REF!)</f>
        <v>#REF!</v>
      </c>
      <c r="BM71" s="219" t="e">
        <f>IF(ISBLANK(#REF!),"",#REF!)</f>
        <v>#REF!</v>
      </c>
      <c r="BN71" s="219" t="e">
        <f>IF(ISBLANK(#REF!),"",#REF!)</f>
        <v>#REF!</v>
      </c>
      <c r="BO71" s="227" t="e">
        <f t="shared" si="30"/>
        <v>#REF!</v>
      </c>
      <c r="BP71" s="228" t="str">
        <f t="shared" si="33"/>
        <v/>
      </c>
      <c r="BQ71" s="229" t="str">
        <f t="shared" si="17"/>
        <v/>
      </c>
      <c r="BR71" s="228" t="e">
        <f t="shared" si="31"/>
        <v>#REF!</v>
      </c>
      <c r="BS71" s="230" t="e">
        <f t="shared" si="32"/>
        <v>#REF!</v>
      </c>
    </row>
    <row r="72" spans="1:71">
      <c r="A72" s="213" t="e">
        <f>IF(ISBLANK(#REF!),"",#REF!)</f>
        <v>#REF!</v>
      </c>
      <c r="B72" s="214" t="e">
        <f>IF(ISBLANK(#REF!),"",#REF!)</f>
        <v>#REF!</v>
      </c>
      <c r="C72" s="214" t="e">
        <f>IF(ISBLANK(#REF!),"",#REF!)</f>
        <v>#REF!</v>
      </c>
      <c r="D72" s="214" t="e">
        <f>IF(ISBLANK(#REF!),"",#REF!)</f>
        <v>#REF!</v>
      </c>
      <c r="E72" s="214" t="e">
        <f>IF(ISBLANK(#REF!),"",#REF!)</f>
        <v>#REF!</v>
      </c>
      <c r="F72" s="214" t="e">
        <f>IF(ISBLANK(#REF!),"",#REF!)</f>
        <v>#REF!</v>
      </c>
      <c r="G72" s="214" t="e">
        <f>IF(ISBLANK(#REF!),"",#REF!)</f>
        <v>#REF!</v>
      </c>
      <c r="H72" s="215" t="e">
        <f>IF(ISBLANK(#REF!),"",#REF!)</f>
        <v>#REF!</v>
      </c>
      <c r="I72" s="214" t="e">
        <f>IF(ISBLANK(#REF!),"",#REF!)</f>
        <v>#REF!</v>
      </c>
      <c r="J72" s="216" t="e">
        <f>IF(ISBLANK(#REF!),"",#REF!)</f>
        <v>#REF!</v>
      </c>
      <c r="K72" s="217" t="e">
        <f>IF(ISBLANK(#REF!),"",#REF!)</f>
        <v>#REF!</v>
      </c>
      <c r="L72" s="217" t="e">
        <f>IF(ISBLANK(#REF!),"",#REF!)</f>
        <v>#REF!</v>
      </c>
      <c r="M72" s="218" t="e">
        <f>IF(ISBLANK(#REF!),"",#REF!)</f>
        <v>#REF!</v>
      </c>
      <c r="N72" s="218" t="e">
        <f>IF(ISBLANK(#REF!),"",#REF!)</f>
        <v>#REF!</v>
      </c>
      <c r="O72" s="220" t="str">
        <f>IFERROR(VLOOKUP(_xlfn.CONCAT('Team Roster - Final'!$A72," : ",'Team Roster - Final'!$BM72),'Rate Calculations'!$C$4:$G$1100,5,FALSE),"")</f>
        <v/>
      </c>
      <c r="P72" s="225">
        <f>IF(ISBLANK('Rate Calculations'!$H74),"",'Rate Calculations'!$H74)</f>
        <v>1.7500000000000002E-2</v>
      </c>
      <c r="Q72" s="220" t="str">
        <f t="shared" si="18"/>
        <v/>
      </c>
      <c r="R72" s="221">
        <f>IF(ISBLANK('Rate Calculations'!$J74),"",'Rate Calculations'!$J74)</f>
        <v>3.5000000000000003E-2</v>
      </c>
      <c r="S72" s="220" t="str">
        <f t="shared" si="19"/>
        <v/>
      </c>
      <c r="T72" s="225" t="str">
        <f>IFERROR(VLOOKUP(_xlfn.CONCAT('Team Roster - Final'!$A72," : ",'Team Roster - Final'!$BM72),'Rate Calculations'!$C$4:$S$1100,10,FALSE),"")</f>
        <v/>
      </c>
      <c r="U72" s="225" t="str">
        <f>IFERROR(VLOOKUP(_xlfn.CONCAT('Team Roster - Final'!$A72," : ",'Team Roster - Final'!$BM72),'Rate Calculations'!$C$4:$S$1100,11,FALSE),"")</f>
        <v/>
      </c>
      <c r="V72" s="222" t="str">
        <f t="shared" si="20"/>
        <v/>
      </c>
      <c r="W72" s="222" t="str">
        <f t="shared" si="21"/>
        <v/>
      </c>
      <c r="X72" s="223" t="str">
        <f>IFERROR(VLOOKUP(_xlfn.CONCAT('Team Roster - Final'!$A72," : ",'Team Roster - Final'!$BM72),'Rate Calculations'!$C$4:$S$1100,14,FALSE),"")</f>
        <v/>
      </c>
      <c r="Y72" s="222" t="str">
        <f t="shared" si="22"/>
        <v/>
      </c>
      <c r="Z72" s="222" t="str">
        <f t="shared" si="23"/>
        <v/>
      </c>
      <c r="AA72" s="224" t="str">
        <f>IFERROR(IF(#REF!="Yes",$Y72, $Y72+$Q72*0.5),"")</f>
        <v/>
      </c>
      <c r="AB72" s="224" t="str">
        <f>IFERROR(IF(#REF!="Yes",$Z72, $Z72+$S72*0.5),"")</f>
        <v/>
      </c>
      <c r="AC72" s="220" t="str">
        <f>IFERROR(VLOOKUP(_xlfn.CONCAT('Team Roster - Final'!$A72," : ",'Team Roster - Final'!$BM72),'Rate Calculations'!$C$4:$U$1100,19,FALSE),"")</f>
        <v/>
      </c>
      <c r="AD72" s="220" t="str">
        <f t="shared" si="24"/>
        <v/>
      </c>
      <c r="AE72" s="220" t="str">
        <f t="shared" si="25"/>
        <v/>
      </c>
      <c r="AF72" s="225" t="str">
        <f>IFERROR(VLOOKUP(_xlfn.CONCAT('Team Roster - Final'!$A72," : ",'Team Roster - Final'!$BM72),'Rate Calculations'!$C$4:$AB$1100,22,FALSE),"")</f>
        <v/>
      </c>
      <c r="AG72" s="225" t="str">
        <f>IFERROR(VLOOKUP(_xlfn.CONCAT('Team Roster - Final'!$A72," : ",'Team Roster - Final'!$BM72),'Rate Calculations'!$C$4:$AB$1100,23,FALSE),"")</f>
        <v/>
      </c>
      <c r="AH72" s="222" t="str">
        <f t="shared" si="26"/>
        <v/>
      </c>
      <c r="AI72" s="222" t="str">
        <f t="shared" si="27"/>
        <v/>
      </c>
      <c r="AJ72" s="223" t="str">
        <f>Table1[[#This Row],[Home Office
Net Fee %]]</f>
        <v/>
      </c>
      <c r="AK72" s="222" t="str">
        <f t="shared" si="28"/>
        <v/>
      </c>
      <c r="AL72" s="222" t="str">
        <f t="shared" si="29"/>
        <v/>
      </c>
      <c r="AM72" s="215" t="str">
        <f>IFERROR(IF(#REF!="Yes",$AK72,($AK72+$AD72*0.5)),"")</f>
        <v/>
      </c>
      <c r="AN72" s="215" t="str">
        <f>IFERROR(IF(#REF!="Yes",$AL72,($AL72+$AE72*0.5)),"")</f>
        <v/>
      </c>
      <c r="AO72" s="374" t="str">
        <f>IF(ISBLANK('Team Roster Proposed - FBR'!Q73),"",'Team Roster Proposed - FBR'!Q73)</f>
        <v/>
      </c>
      <c r="AP72" s="226" t="e">
        <f>IF(ISBLANK(#REF!),"",#REF!)</f>
        <v>#REF!</v>
      </c>
      <c r="AQ72" s="226" t="e">
        <f>IF(ISBLANK(#REF!),"",#REF!)</f>
        <v>#REF!</v>
      </c>
      <c r="AR72" s="226" t="e">
        <f>IF(ISBLANK(#REF!),"",#REF!)</f>
        <v>#REF!</v>
      </c>
      <c r="AS72" s="219" t="e">
        <f>IF(ISBLANK(#REF!),"",#REF!)</f>
        <v>#REF!</v>
      </c>
      <c r="AT72" s="219" t="e">
        <f>IF(ISBLANK(#REF!),"",#REF!)</f>
        <v>#REF!</v>
      </c>
      <c r="AU72" s="219" t="e">
        <f>IF(ISBLANK(#REF!),"",#REF!)</f>
        <v>#REF!</v>
      </c>
      <c r="AV72" s="219" t="e">
        <f>IF(ISBLANK(#REF!),"",#REF!)</f>
        <v>#REF!</v>
      </c>
      <c r="AW72" s="219" t="e">
        <f>IF(ISBLANK(#REF!),"",#REF!)</f>
        <v>#REF!</v>
      </c>
      <c r="AX72" s="219" t="e">
        <f>IF(ISBLANK(#REF!),"",#REF!)</f>
        <v>#REF!</v>
      </c>
      <c r="AY72" s="226" t="e">
        <f>IF(ISBLANK(#REF!),"",#REF!)</f>
        <v>#REF!</v>
      </c>
      <c r="AZ72" s="219" t="e">
        <f>IF(ISBLANK(#REF!),"",#REF!)</f>
        <v>#REF!</v>
      </c>
      <c r="BA72" s="219" t="e">
        <f>IF(ISBLANK(#REF!),"",#REF!)</f>
        <v>#REF!</v>
      </c>
      <c r="BB72" s="219" t="e">
        <f>IF(ISBLANK(#REF!),"",#REF!)</f>
        <v>#REF!</v>
      </c>
      <c r="BC72" s="219" t="e">
        <f>IF(ISBLANK(#REF!),"",#REF!)</f>
        <v>#REF!</v>
      </c>
      <c r="BD72" s="219" t="e">
        <f>IF(ISBLANK(#REF!),"",#REF!)</f>
        <v>#REF!</v>
      </c>
      <c r="BE72" s="219" t="e">
        <f>IF(ISBLANK(#REF!),"",#REF!)</f>
        <v>#REF!</v>
      </c>
      <c r="BF72" s="219" t="e">
        <f>IF(ISBLANK(#REF!),"",#REF!)</f>
        <v>#REF!</v>
      </c>
      <c r="BG72" s="219" t="e">
        <f>IF(ISBLANK(#REF!),"",#REF!)</f>
        <v>#REF!</v>
      </c>
      <c r="BH72" s="219" t="e">
        <f>IF(ISBLANK(#REF!),"",#REF!)</f>
        <v>#REF!</v>
      </c>
      <c r="BI72" s="219" t="e">
        <f>IF(ISBLANK(#REF!),"",#REF!)</f>
        <v>#REF!</v>
      </c>
      <c r="BJ72" s="219" t="e">
        <f>IF(ISBLANK(#REF!),"",#REF!)</f>
        <v>#REF!</v>
      </c>
      <c r="BK72" s="219" t="e">
        <f>IF(ISBLANK(#REF!),"",#REF!)</f>
        <v>#REF!</v>
      </c>
      <c r="BL72" s="219" t="e">
        <f>IF(ISBLANK(#REF!),"",#REF!)</f>
        <v>#REF!</v>
      </c>
      <c r="BM72" s="219" t="e">
        <f>IF(ISBLANK(#REF!),"",#REF!)</f>
        <v>#REF!</v>
      </c>
      <c r="BN72" s="219" t="e">
        <f>IF(ISBLANK(#REF!),"",#REF!)</f>
        <v>#REF!</v>
      </c>
      <c r="BO72" s="227" t="e">
        <f t="shared" si="30"/>
        <v>#REF!</v>
      </c>
      <c r="BP72" s="228" t="str">
        <f t="shared" si="33"/>
        <v/>
      </c>
      <c r="BQ72" s="229" t="str">
        <f t="shared" si="17"/>
        <v/>
      </c>
      <c r="BR72" s="228" t="e">
        <f t="shared" si="31"/>
        <v>#REF!</v>
      </c>
      <c r="BS72" s="230" t="e">
        <f t="shared" si="32"/>
        <v>#REF!</v>
      </c>
    </row>
    <row r="73" spans="1:71">
      <c r="A73" s="213" t="e">
        <f>IF(ISBLANK(#REF!),"",#REF!)</f>
        <v>#REF!</v>
      </c>
      <c r="B73" s="214" t="e">
        <f>IF(ISBLANK(#REF!),"",#REF!)</f>
        <v>#REF!</v>
      </c>
      <c r="C73" s="214" t="e">
        <f>IF(ISBLANK(#REF!),"",#REF!)</f>
        <v>#REF!</v>
      </c>
      <c r="D73" s="214" t="e">
        <f>IF(ISBLANK(#REF!),"",#REF!)</f>
        <v>#REF!</v>
      </c>
      <c r="E73" s="214" t="e">
        <f>IF(ISBLANK(#REF!),"",#REF!)</f>
        <v>#REF!</v>
      </c>
      <c r="F73" s="214" t="e">
        <f>IF(ISBLANK(#REF!),"",#REF!)</f>
        <v>#REF!</v>
      </c>
      <c r="G73" s="214" t="e">
        <f>IF(ISBLANK(#REF!),"",#REF!)</f>
        <v>#REF!</v>
      </c>
      <c r="H73" s="215" t="e">
        <f>IF(ISBLANK(#REF!),"",#REF!)</f>
        <v>#REF!</v>
      </c>
      <c r="I73" s="214" t="e">
        <f>IF(ISBLANK(#REF!),"",#REF!)</f>
        <v>#REF!</v>
      </c>
      <c r="J73" s="216" t="e">
        <f>IF(ISBLANK(#REF!),"",#REF!)</f>
        <v>#REF!</v>
      </c>
      <c r="K73" s="217" t="e">
        <f>IF(ISBLANK(#REF!),"",#REF!)</f>
        <v>#REF!</v>
      </c>
      <c r="L73" s="217" t="e">
        <f>IF(ISBLANK(#REF!),"",#REF!)</f>
        <v>#REF!</v>
      </c>
      <c r="M73" s="218" t="e">
        <f>IF(ISBLANK(#REF!),"",#REF!)</f>
        <v>#REF!</v>
      </c>
      <c r="N73" s="218" t="e">
        <f>IF(ISBLANK(#REF!),"",#REF!)</f>
        <v>#REF!</v>
      </c>
      <c r="O73" s="220" t="str">
        <f>IFERROR(VLOOKUP(_xlfn.CONCAT('Team Roster - Final'!$A73," : ",'Team Roster - Final'!$BM73),'Rate Calculations'!$C$4:$G$1100,5,FALSE),"")</f>
        <v/>
      </c>
      <c r="P73" s="225">
        <f>IF(ISBLANK('Rate Calculations'!$H75),"",'Rate Calculations'!$H75)</f>
        <v>1.7500000000000002E-2</v>
      </c>
      <c r="Q73" s="220" t="str">
        <f t="shared" si="18"/>
        <v/>
      </c>
      <c r="R73" s="221">
        <f>IF(ISBLANK('Rate Calculations'!$J75),"",'Rate Calculations'!$J75)</f>
        <v>3.5000000000000003E-2</v>
      </c>
      <c r="S73" s="220" t="str">
        <f t="shared" si="19"/>
        <v/>
      </c>
      <c r="T73" s="225" t="str">
        <f>IFERROR(VLOOKUP(_xlfn.CONCAT('Team Roster - Final'!$A73," : ",'Team Roster - Final'!$BM73),'Rate Calculations'!$C$4:$S$1100,10,FALSE),"")</f>
        <v/>
      </c>
      <c r="U73" s="225" t="str">
        <f>IFERROR(VLOOKUP(_xlfn.CONCAT('Team Roster - Final'!$A73," : ",'Team Roster - Final'!$BM73),'Rate Calculations'!$C$4:$S$1100,11,FALSE),"")</f>
        <v/>
      </c>
      <c r="V73" s="222" t="str">
        <f t="shared" si="20"/>
        <v/>
      </c>
      <c r="W73" s="222" t="str">
        <f t="shared" si="21"/>
        <v/>
      </c>
      <c r="X73" s="223" t="str">
        <f>IFERROR(VLOOKUP(_xlfn.CONCAT('Team Roster - Final'!$A73," : ",'Team Roster - Final'!$BM73),'Rate Calculations'!$C$4:$S$1100,14,FALSE),"")</f>
        <v/>
      </c>
      <c r="Y73" s="222" t="str">
        <f t="shared" si="22"/>
        <v/>
      </c>
      <c r="Z73" s="222" t="str">
        <f t="shared" si="23"/>
        <v/>
      </c>
      <c r="AA73" s="224" t="str">
        <f>IFERROR(IF(#REF!="Yes",$Y73, $Y73+$Q73*0.5),"")</f>
        <v/>
      </c>
      <c r="AB73" s="224" t="str">
        <f>IFERROR(IF(#REF!="Yes",$Z73, $Z73+$S73*0.5),"")</f>
        <v/>
      </c>
      <c r="AC73" s="220" t="str">
        <f>IFERROR(VLOOKUP(_xlfn.CONCAT('Team Roster - Final'!$A73," : ",'Team Roster - Final'!$BM73),'Rate Calculations'!$C$4:$U$1100,19,FALSE),"")</f>
        <v/>
      </c>
      <c r="AD73" s="220" t="str">
        <f t="shared" si="24"/>
        <v/>
      </c>
      <c r="AE73" s="220" t="str">
        <f t="shared" si="25"/>
        <v/>
      </c>
      <c r="AF73" s="225" t="str">
        <f>IFERROR(VLOOKUP(_xlfn.CONCAT('Team Roster - Final'!$A73," : ",'Team Roster - Final'!$BM73),'Rate Calculations'!$C$4:$AB$1100,22,FALSE),"")</f>
        <v/>
      </c>
      <c r="AG73" s="225" t="str">
        <f>IFERROR(VLOOKUP(_xlfn.CONCAT('Team Roster - Final'!$A73," : ",'Team Roster - Final'!$BM73),'Rate Calculations'!$C$4:$AB$1100,23,FALSE),"")</f>
        <v/>
      </c>
      <c r="AH73" s="222" t="str">
        <f t="shared" si="26"/>
        <v/>
      </c>
      <c r="AI73" s="222" t="str">
        <f t="shared" si="27"/>
        <v/>
      </c>
      <c r="AJ73" s="223" t="str">
        <f>Table1[[#This Row],[Home Office
Net Fee %]]</f>
        <v/>
      </c>
      <c r="AK73" s="222" t="str">
        <f t="shared" si="28"/>
        <v/>
      </c>
      <c r="AL73" s="222" t="str">
        <f t="shared" si="29"/>
        <v/>
      </c>
      <c r="AM73" s="215" t="str">
        <f>IFERROR(IF(#REF!="Yes",$AK73,($AK73+$AD73*0.5)),"")</f>
        <v/>
      </c>
      <c r="AN73" s="215" t="str">
        <f>IFERROR(IF(#REF!="Yes",$AL73,($AL73+$AE73*0.5)),"")</f>
        <v/>
      </c>
      <c r="AO73" s="374" t="str">
        <f>IF(ISBLANK('Team Roster Proposed - FBR'!Q74),"",'Team Roster Proposed - FBR'!Q74)</f>
        <v/>
      </c>
      <c r="AP73" s="226" t="e">
        <f>IF(ISBLANK(#REF!),"",#REF!)</f>
        <v>#REF!</v>
      </c>
      <c r="AQ73" s="226" t="e">
        <f>IF(ISBLANK(#REF!),"",#REF!)</f>
        <v>#REF!</v>
      </c>
      <c r="AR73" s="226" t="e">
        <f>IF(ISBLANK(#REF!),"",#REF!)</f>
        <v>#REF!</v>
      </c>
      <c r="AS73" s="219" t="e">
        <f>IF(ISBLANK(#REF!),"",#REF!)</f>
        <v>#REF!</v>
      </c>
      <c r="AT73" s="219" t="e">
        <f>IF(ISBLANK(#REF!),"",#REF!)</f>
        <v>#REF!</v>
      </c>
      <c r="AU73" s="219" t="e">
        <f>IF(ISBLANK(#REF!),"",#REF!)</f>
        <v>#REF!</v>
      </c>
      <c r="AV73" s="219" t="e">
        <f>IF(ISBLANK(#REF!),"",#REF!)</f>
        <v>#REF!</v>
      </c>
      <c r="AW73" s="219" t="e">
        <f>IF(ISBLANK(#REF!),"",#REF!)</f>
        <v>#REF!</v>
      </c>
      <c r="AX73" s="219" t="e">
        <f>IF(ISBLANK(#REF!),"",#REF!)</f>
        <v>#REF!</v>
      </c>
      <c r="AY73" s="226" t="e">
        <f>IF(ISBLANK(#REF!),"",#REF!)</f>
        <v>#REF!</v>
      </c>
      <c r="AZ73" s="219" t="e">
        <f>IF(ISBLANK(#REF!),"",#REF!)</f>
        <v>#REF!</v>
      </c>
      <c r="BA73" s="219" t="e">
        <f>IF(ISBLANK(#REF!),"",#REF!)</f>
        <v>#REF!</v>
      </c>
      <c r="BB73" s="219" t="e">
        <f>IF(ISBLANK(#REF!),"",#REF!)</f>
        <v>#REF!</v>
      </c>
      <c r="BC73" s="219" t="e">
        <f>IF(ISBLANK(#REF!),"",#REF!)</f>
        <v>#REF!</v>
      </c>
      <c r="BD73" s="219" t="e">
        <f>IF(ISBLANK(#REF!),"",#REF!)</f>
        <v>#REF!</v>
      </c>
      <c r="BE73" s="219" t="e">
        <f>IF(ISBLANK(#REF!),"",#REF!)</f>
        <v>#REF!</v>
      </c>
      <c r="BF73" s="219" t="e">
        <f>IF(ISBLANK(#REF!),"",#REF!)</f>
        <v>#REF!</v>
      </c>
      <c r="BG73" s="219" t="e">
        <f>IF(ISBLANK(#REF!),"",#REF!)</f>
        <v>#REF!</v>
      </c>
      <c r="BH73" s="219" t="e">
        <f>IF(ISBLANK(#REF!),"",#REF!)</f>
        <v>#REF!</v>
      </c>
      <c r="BI73" s="219" t="e">
        <f>IF(ISBLANK(#REF!),"",#REF!)</f>
        <v>#REF!</v>
      </c>
      <c r="BJ73" s="219" t="e">
        <f>IF(ISBLANK(#REF!),"",#REF!)</f>
        <v>#REF!</v>
      </c>
      <c r="BK73" s="219" t="e">
        <f>IF(ISBLANK(#REF!),"",#REF!)</f>
        <v>#REF!</v>
      </c>
      <c r="BL73" s="219" t="e">
        <f>IF(ISBLANK(#REF!),"",#REF!)</f>
        <v>#REF!</v>
      </c>
      <c r="BM73" s="219" t="e">
        <f>IF(ISBLANK(#REF!),"",#REF!)</f>
        <v>#REF!</v>
      </c>
      <c r="BN73" s="219" t="e">
        <f>IF(ISBLANK(#REF!),"",#REF!)</f>
        <v>#REF!</v>
      </c>
      <c r="BO73" s="227" t="e">
        <f t="shared" si="30"/>
        <v>#REF!</v>
      </c>
      <c r="BP73" s="228" t="str">
        <f t="shared" si="33"/>
        <v/>
      </c>
      <c r="BQ73" s="229" t="str">
        <f t="shared" si="17"/>
        <v/>
      </c>
      <c r="BR73" s="228" t="e">
        <f t="shared" si="31"/>
        <v>#REF!</v>
      </c>
      <c r="BS73" s="230" t="e">
        <f t="shared" si="32"/>
        <v>#REF!</v>
      </c>
    </row>
    <row r="74" spans="1:71">
      <c r="A74" s="213" t="e">
        <f>IF(ISBLANK(#REF!),"",#REF!)</f>
        <v>#REF!</v>
      </c>
      <c r="B74" s="214" t="e">
        <f>IF(ISBLANK(#REF!),"",#REF!)</f>
        <v>#REF!</v>
      </c>
      <c r="C74" s="214" t="e">
        <f>IF(ISBLANK(#REF!),"",#REF!)</f>
        <v>#REF!</v>
      </c>
      <c r="D74" s="214" t="e">
        <f>IF(ISBLANK(#REF!),"",#REF!)</f>
        <v>#REF!</v>
      </c>
      <c r="E74" s="214" t="e">
        <f>IF(ISBLANK(#REF!),"",#REF!)</f>
        <v>#REF!</v>
      </c>
      <c r="F74" s="214" t="e">
        <f>IF(ISBLANK(#REF!),"",#REF!)</f>
        <v>#REF!</v>
      </c>
      <c r="G74" s="214" t="e">
        <f>IF(ISBLANK(#REF!),"",#REF!)</f>
        <v>#REF!</v>
      </c>
      <c r="H74" s="215" t="e">
        <f>IF(ISBLANK(#REF!),"",#REF!)</f>
        <v>#REF!</v>
      </c>
      <c r="I74" s="214" t="e">
        <f>IF(ISBLANK(#REF!),"",#REF!)</f>
        <v>#REF!</v>
      </c>
      <c r="J74" s="216" t="e">
        <f>IF(ISBLANK(#REF!),"",#REF!)</f>
        <v>#REF!</v>
      </c>
      <c r="K74" s="217" t="e">
        <f>IF(ISBLANK(#REF!),"",#REF!)</f>
        <v>#REF!</v>
      </c>
      <c r="L74" s="217" t="e">
        <f>IF(ISBLANK(#REF!),"",#REF!)</f>
        <v>#REF!</v>
      </c>
      <c r="M74" s="218" t="e">
        <f>IF(ISBLANK(#REF!),"",#REF!)</f>
        <v>#REF!</v>
      </c>
      <c r="N74" s="218" t="e">
        <f>IF(ISBLANK(#REF!),"",#REF!)</f>
        <v>#REF!</v>
      </c>
      <c r="O74" s="220" t="str">
        <f>IFERROR(VLOOKUP(_xlfn.CONCAT('Team Roster - Final'!$A74," : ",'Team Roster - Final'!$BM74),'Rate Calculations'!$C$4:$G$1100,5,FALSE),"")</f>
        <v/>
      </c>
      <c r="P74" s="225">
        <f>IF(ISBLANK('Rate Calculations'!$H76),"",'Rate Calculations'!$H76)</f>
        <v>1.7500000000000002E-2</v>
      </c>
      <c r="Q74" s="220" t="str">
        <f t="shared" si="18"/>
        <v/>
      </c>
      <c r="R74" s="221">
        <f>IF(ISBLANK('Rate Calculations'!$J76),"",'Rate Calculations'!$J76)</f>
        <v>3.5000000000000003E-2</v>
      </c>
      <c r="S74" s="220" t="str">
        <f t="shared" si="19"/>
        <v/>
      </c>
      <c r="T74" s="225" t="str">
        <f>IFERROR(VLOOKUP(_xlfn.CONCAT('Team Roster - Final'!$A74," : ",'Team Roster - Final'!$BM74),'Rate Calculations'!$C$4:$S$1100,10,FALSE),"")</f>
        <v/>
      </c>
      <c r="U74" s="225" t="str">
        <f>IFERROR(VLOOKUP(_xlfn.CONCAT('Team Roster - Final'!$A74," : ",'Team Roster - Final'!$BM74),'Rate Calculations'!$C$4:$S$1100,11,FALSE),"")</f>
        <v/>
      </c>
      <c r="V74" s="222" t="str">
        <f t="shared" si="20"/>
        <v/>
      </c>
      <c r="W74" s="222" t="str">
        <f t="shared" si="21"/>
        <v/>
      </c>
      <c r="X74" s="223" t="str">
        <f>IFERROR(VLOOKUP(_xlfn.CONCAT('Team Roster - Final'!$A74," : ",'Team Roster - Final'!$BM74),'Rate Calculations'!$C$4:$S$1100,14,FALSE),"")</f>
        <v/>
      </c>
      <c r="Y74" s="222" t="str">
        <f t="shared" si="22"/>
        <v/>
      </c>
      <c r="Z74" s="222" t="str">
        <f t="shared" si="23"/>
        <v/>
      </c>
      <c r="AA74" s="224" t="str">
        <f>IFERROR(IF(#REF!="Yes",$Y74, $Y74+$Q74*0.5),"")</f>
        <v/>
      </c>
      <c r="AB74" s="224" t="str">
        <f>IFERROR(IF(#REF!="Yes",$Z74, $Z74+$S74*0.5),"")</f>
        <v/>
      </c>
      <c r="AC74" s="220" t="str">
        <f>IFERROR(VLOOKUP(_xlfn.CONCAT('Team Roster - Final'!$A74," : ",'Team Roster - Final'!$BM74),'Rate Calculations'!$C$4:$U$1100,19,FALSE),"")</f>
        <v/>
      </c>
      <c r="AD74" s="220" t="str">
        <f t="shared" si="24"/>
        <v/>
      </c>
      <c r="AE74" s="220" t="str">
        <f t="shared" si="25"/>
        <v/>
      </c>
      <c r="AF74" s="225" t="str">
        <f>IFERROR(VLOOKUP(_xlfn.CONCAT('Team Roster - Final'!$A74," : ",'Team Roster - Final'!$BM74),'Rate Calculations'!$C$4:$AB$1100,22,FALSE),"")</f>
        <v/>
      </c>
      <c r="AG74" s="225" t="str">
        <f>IFERROR(VLOOKUP(_xlfn.CONCAT('Team Roster - Final'!$A74," : ",'Team Roster - Final'!$BM74),'Rate Calculations'!$C$4:$AB$1100,23,FALSE),"")</f>
        <v/>
      </c>
      <c r="AH74" s="222" t="str">
        <f t="shared" si="26"/>
        <v/>
      </c>
      <c r="AI74" s="222" t="str">
        <f t="shared" si="27"/>
        <v/>
      </c>
      <c r="AJ74" s="223" t="str">
        <f>Table1[[#This Row],[Home Office
Net Fee %]]</f>
        <v/>
      </c>
      <c r="AK74" s="222" t="str">
        <f t="shared" si="28"/>
        <v/>
      </c>
      <c r="AL74" s="222" t="str">
        <f t="shared" si="29"/>
        <v/>
      </c>
      <c r="AM74" s="215" t="str">
        <f>IFERROR(IF(#REF!="Yes",$AK74,($AK74+$AD74*0.5)),"")</f>
        <v/>
      </c>
      <c r="AN74" s="215" t="str">
        <f>IFERROR(IF(#REF!="Yes",$AL74,($AL74+$AE74*0.5)),"")</f>
        <v/>
      </c>
      <c r="AO74" s="374" t="str">
        <f>IF(ISBLANK('Team Roster Proposed - FBR'!Q75),"",'Team Roster Proposed - FBR'!Q75)</f>
        <v/>
      </c>
      <c r="AP74" s="226" t="e">
        <f>IF(ISBLANK(#REF!),"",#REF!)</f>
        <v>#REF!</v>
      </c>
      <c r="AQ74" s="226" t="e">
        <f>IF(ISBLANK(#REF!),"",#REF!)</f>
        <v>#REF!</v>
      </c>
      <c r="AR74" s="226" t="e">
        <f>IF(ISBLANK(#REF!),"",#REF!)</f>
        <v>#REF!</v>
      </c>
      <c r="AS74" s="219" t="e">
        <f>IF(ISBLANK(#REF!),"",#REF!)</f>
        <v>#REF!</v>
      </c>
      <c r="AT74" s="219" t="e">
        <f>IF(ISBLANK(#REF!),"",#REF!)</f>
        <v>#REF!</v>
      </c>
      <c r="AU74" s="219" t="e">
        <f>IF(ISBLANK(#REF!),"",#REF!)</f>
        <v>#REF!</v>
      </c>
      <c r="AV74" s="219" t="e">
        <f>IF(ISBLANK(#REF!),"",#REF!)</f>
        <v>#REF!</v>
      </c>
      <c r="AW74" s="219" t="e">
        <f>IF(ISBLANK(#REF!),"",#REF!)</f>
        <v>#REF!</v>
      </c>
      <c r="AX74" s="219" t="e">
        <f>IF(ISBLANK(#REF!),"",#REF!)</f>
        <v>#REF!</v>
      </c>
      <c r="AY74" s="226" t="e">
        <f>IF(ISBLANK(#REF!),"",#REF!)</f>
        <v>#REF!</v>
      </c>
      <c r="AZ74" s="219" t="e">
        <f>IF(ISBLANK(#REF!),"",#REF!)</f>
        <v>#REF!</v>
      </c>
      <c r="BA74" s="219" t="e">
        <f>IF(ISBLANK(#REF!),"",#REF!)</f>
        <v>#REF!</v>
      </c>
      <c r="BB74" s="219" t="e">
        <f>IF(ISBLANK(#REF!),"",#REF!)</f>
        <v>#REF!</v>
      </c>
      <c r="BC74" s="219" t="e">
        <f>IF(ISBLANK(#REF!),"",#REF!)</f>
        <v>#REF!</v>
      </c>
      <c r="BD74" s="219" t="e">
        <f>IF(ISBLANK(#REF!),"",#REF!)</f>
        <v>#REF!</v>
      </c>
      <c r="BE74" s="219" t="e">
        <f>IF(ISBLANK(#REF!),"",#REF!)</f>
        <v>#REF!</v>
      </c>
      <c r="BF74" s="219" t="e">
        <f>IF(ISBLANK(#REF!),"",#REF!)</f>
        <v>#REF!</v>
      </c>
      <c r="BG74" s="219" t="e">
        <f>IF(ISBLANK(#REF!),"",#REF!)</f>
        <v>#REF!</v>
      </c>
      <c r="BH74" s="219" t="e">
        <f>IF(ISBLANK(#REF!),"",#REF!)</f>
        <v>#REF!</v>
      </c>
      <c r="BI74" s="219" t="e">
        <f>IF(ISBLANK(#REF!),"",#REF!)</f>
        <v>#REF!</v>
      </c>
      <c r="BJ74" s="219" t="e">
        <f>IF(ISBLANK(#REF!),"",#REF!)</f>
        <v>#REF!</v>
      </c>
      <c r="BK74" s="219" t="e">
        <f>IF(ISBLANK(#REF!),"",#REF!)</f>
        <v>#REF!</v>
      </c>
      <c r="BL74" s="219" t="e">
        <f>IF(ISBLANK(#REF!),"",#REF!)</f>
        <v>#REF!</v>
      </c>
      <c r="BM74" s="219" t="e">
        <f>IF(ISBLANK(#REF!),"",#REF!)</f>
        <v>#REF!</v>
      </c>
      <c r="BN74" s="219" t="e">
        <f>IF(ISBLANK(#REF!),"",#REF!)</f>
        <v>#REF!</v>
      </c>
      <c r="BO74" s="227" t="e">
        <f t="shared" si="30"/>
        <v>#REF!</v>
      </c>
      <c r="BP74" s="228" t="str">
        <f t="shared" si="33"/>
        <v/>
      </c>
      <c r="BQ74" s="229" t="str">
        <f t="shared" si="17"/>
        <v/>
      </c>
      <c r="BR74" s="228" t="e">
        <f t="shared" si="31"/>
        <v>#REF!</v>
      </c>
      <c r="BS74" s="230" t="e">
        <f t="shared" si="32"/>
        <v>#REF!</v>
      </c>
    </row>
    <row r="75" spans="1:71">
      <c r="A75" s="213" t="e">
        <f>IF(ISBLANK(#REF!),"",#REF!)</f>
        <v>#REF!</v>
      </c>
      <c r="B75" s="214" t="e">
        <f>IF(ISBLANK(#REF!),"",#REF!)</f>
        <v>#REF!</v>
      </c>
      <c r="C75" s="214" t="e">
        <f>IF(ISBLANK(#REF!),"",#REF!)</f>
        <v>#REF!</v>
      </c>
      <c r="D75" s="214" t="e">
        <f>IF(ISBLANK(#REF!),"",#REF!)</f>
        <v>#REF!</v>
      </c>
      <c r="E75" s="214" t="e">
        <f>IF(ISBLANK(#REF!),"",#REF!)</f>
        <v>#REF!</v>
      </c>
      <c r="F75" s="214" t="e">
        <f>IF(ISBLANK(#REF!),"",#REF!)</f>
        <v>#REF!</v>
      </c>
      <c r="G75" s="214" t="e">
        <f>IF(ISBLANK(#REF!),"",#REF!)</f>
        <v>#REF!</v>
      </c>
      <c r="H75" s="215" t="e">
        <f>IF(ISBLANK(#REF!),"",#REF!)</f>
        <v>#REF!</v>
      </c>
      <c r="I75" s="214" t="e">
        <f>IF(ISBLANK(#REF!),"",#REF!)</f>
        <v>#REF!</v>
      </c>
      <c r="J75" s="216" t="e">
        <f>IF(ISBLANK(#REF!),"",#REF!)</f>
        <v>#REF!</v>
      </c>
      <c r="K75" s="217" t="e">
        <f>IF(ISBLANK(#REF!),"",#REF!)</f>
        <v>#REF!</v>
      </c>
      <c r="L75" s="217" t="e">
        <f>IF(ISBLANK(#REF!),"",#REF!)</f>
        <v>#REF!</v>
      </c>
      <c r="M75" s="218" t="e">
        <f>IF(ISBLANK(#REF!),"",#REF!)</f>
        <v>#REF!</v>
      </c>
      <c r="N75" s="218" t="e">
        <f>IF(ISBLANK(#REF!),"",#REF!)</f>
        <v>#REF!</v>
      </c>
      <c r="O75" s="220" t="str">
        <f>IFERROR(VLOOKUP(_xlfn.CONCAT('Team Roster - Final'!$A75," : ",'Team Roster - Final'!$BM75),'Rate Calculations'!$C$4:$G$1100,5,FALSE),"")</f>
        <v/>
      </c>
      <c r="P75" s="225">
        <f>IF(ISBLANK('Rate Calculations'!$H77),"",'Rate Calculations'!$H77)</f>
        <v>1.7500000000000002E-2</v>
      </c>
      <c r="Q75" s="220" t="str">
        <f t="shared" si="18"/>
        <v/>
      </c>
      <c r="R75" s="221">
        <f>IF(ISBLANK('Rate Calculations'!$J77),"",'Rate Calculations'!$J77)</f>
        <v>3.5000000000000003E-2</v>
      </c>
      <c r="S75" s="220" t="str">
        <f t="shared" si="19"/>
        <v/>
      </c>
      <c r="T75" s="225" t="str">
        <f>IFERROR(VLOOKUP(_xlfn.CONCAT('Team Roster - Final'!$A75," : ",'Team Roster - Final'!$BM75),'Rate Calculations'!$C$4:$S$1100,10,FALSE),"")</f>
        <v/>
      </c>
      <c r="U75" s="225" t="str">
        <f>IFERROR(VLOOKUP(_xlfn.CONCAT('Team Roster - Final'!$A75," : ",'Team Roster - Final'!$BM75),'Rate Calculations'!$C$4:$S$1100,11,FALSE),"")</f>
        <v/>
      </c>
      <c r="V75" s="222" t="str">
        <f t="shared" si="20"/>
        <v/>
      </c>
      <c r="W75" s="222" t="str">
        <f t="shared" si="21"/>
        <v/>
      </c>
      <c r="X75" s="223" t="str">
        <f>IFERROR(VLOOKUP(_xlfn.CONCAT('Team Roster - Final'!$A75," : ",'Team Roster - Final'!$BM75),'Rate Calculations'!$C$4:$S$1100,14,FALSE),"")</f>
        <v/>
      </c>
      <c r="Y75" s="222" t="str">
        <f t="shared" si="22"/>
        <v/>
      </c>
      <c r="Z75" s="222" t="str">
        <f t="shared" si="23"/>
        <v/>
      </c>
      <c r="AA75" s="224" t="str">
        <f>IFERROR(IF(#REF!="Yes",$Y75, $Y75+$Q75*0.5),"")</f>
        <v/>
      </c>
      <c r="AB75" s="224" t="str">
        <f>IFERROR(IF(#REF!="Yes",$Z75, $Z75+$S75*0.5),"")</f>
        <v/>
      </c>
      <c r="AC75" s="220" t="str">
        <f>IFERROR(VLOOKUP(_xlfn.CONCAT('Team Roster - Final'!$A75," : ",'Team Roster - Final'!$BM75),'Rate Calculations'!$C$4:$U$1100,19,FALSE),"")</f>
        <v/>
      </c>
      <c r="AD75" s="220" t="str">
        <f t="shared" si="24"/>
        <v/>
      </c>
      <c r="AE75" s="220" t="str">
        <f t="shared" si="25"/>
        <v/>
      </c>
      <c r="AF75" s="225" t="str">
        <f>IFERROR(VLOOKUP(_xlfn.CONCAT('Team Roster - Final'!$A75," : ",'Team Roster - Final'!$BM75),'Rate Calculations'!$C$4:$AB$1100,22,FALSE),"")</f>
        <v/>
      </c>
      <c r="AG75" s="225" t="str">
        <f>IFERROR(VLOOKUP(_xlfn.CONCAT('Team Roster - Final'!$A75," : ",'Team Roster - Final'!$BM75),'Rate Calculations'!$C$4:$AB$1100,23,FALSE),"")</f>
        <v/>
      </c>
      <c r="AH75" s="222" t="str">
        <f t="shared" si="26"/>
        <v/>
      </c>
      <c r="AI75" s="222" t="str">
        <f t="shared" si="27"/>
        <v/>
      </c>
      <c r="AJ75" s="223" t="str">
        <f>Table1[[#This Row],[Home Office
Net Fee %]]</f>
        <v/>
      </c>
      <c r="AK75" s="222" t="str">
        <f t="shared" si="28"/>
        <v/>
      </c>
      <c r="AL75" s="222" t="str">
        <f t="shared" si="29"/>
        <v/>
      </c>
      <c r="AM75" s="215" t="str">
        <f>IFERROR(IF(#REF!="Yes",$AK75,($AK75+$AD75*0.5)),"")</f>
        <v/>
      </c>
      <c r="AN75" s="215" t="str">
        <f>IFERROR(IF(#REF!="Yes",$AL75,($AL75+$AE75*0.5)),"")</f>
        <v/>
      </c>
      <c r="AO75" s="374" t="str">
        <f>IF(ISBLANK('Team Roster Proposed - FBR'!Q76),"",'Team Roster Proposed - FBR'!Q76)</f>
        <v/>
      </c>
      <c r="AP75" s="226" t="e">
        <f>IF(ISBLANK(#REF!),"",#REF!)</f>
        <v>#REF!</v>
      </c>
      <c r="AQ75" s="226" t="e">
        <f>IF(ISBLANK(#REF!),"",#REF!)</f>
        <v>#REF!</v>
      </c>
      <c r="AR75" s="226" t="e">
        <f>IF(ISBLANK(#REF!),"",#REF!)</f>
        <v>#REF!</v>
      </c>
      <c r="AS75" s="219" t="e">
        <f>IF(ISBLANK(#REF!),"",#REF!)</f>
        <v>#REF!</v>
      </c>
      <c r="AT75" s="219" t="e">
        <f>IF(ISBLANK(#REF!),"",#REF!)</f>
        <v>#REF!</v>
      </c>
      <c r="AU75" s="219" t="e">
        <f>IF(ISBLANK(#REF!),"",#REF!)</f>
        <v>#REF!</v>
      </c>
      <c r="AV75" s="219" t="e">
        <f>IF(ISBLANK(#REF!),"",#REF!)</f>
        <v>#REF!</v>
      </c>
      <c r="AW75" s="219" t="e">
        <f>IF(ISBLANK(#REF!),"",#REF!)</f>
        <v>#REF!</v>
      </c>
      <c r="AX75" s="219" t="e">
        <f>IF(ISBLANK(#REF!),"",#REF!)</f>
        <v>#REF!</v>
      </c>
      <c r="AY75" s="226" t="e">
        <f>IF(ISBLANK(#REF!),"",#REF!)</f>
        <v>#REF!</v>
      </c>
      <c r="AZ75" s="219" t="e">
        <f>IF(ISBLANK(#REF!),"",#REF!)</f>
        <v>#REF!</v>
      </c>
      <c r="BA75" s="219" t="e">
        <f>IF(ISBLANK(#REF!),"",#REF!)</f>
        <v>#REF!</v>
      </c>
      <c r="BB75" s="219" t="e">
        <f>IF(ISBLANK(#REF!),"",#REF!)</f>
        <v>#REF!</v>
      </c>
      <c r="BC75" s="219" t="e">
        <f>IF(ISBLANK(#REF!),"",#REF!)</f>
        <v>#REF!</v>
      </c>
      <c r="BD75" s="219" t="e">
        <f>IF(ISBLANK(#REF!),"",#REF!)</f>
        <v>#REF!</v>
      </c>
      <c r="BE75" s="219" t="e">
        <f>IF(ISBLANK(#REF!),"",#REF!)</f>
        <v>#REF!</v>
      </c>
      <c r="BF75" s="219" t="e">
        <f>IF(ISBLANK(#REF!),"",#REF!)</f>
        <v>#REF!</v>
      </c>
      <c r="BG75" s="219" t="e">
        <f>IF(ISBLANK(#REF!),"",#REF!)</f>
        <v>#REF!</v>
      </c>
      <c r="BH75" s="219" t="e">
        <f>IF(ISBLANK(#REF!),"",#REF!)</f>
        <v>#REF!</v>
      </c>
      <c r="BI75" s="219" t="e">
        <f>IF(ISBLANK(#REF!),"",#REF!)</f>
        <v>#REF!</v>
      </c>
      <c r="BJ75" s="219" t="e">
        <f>IF(ISBLANK(#REF!),"",#REF!)</f>
        <v>#REF!</v>
      </c>
      <c r="BK75" s="219" t="e">
        <f>IF(ISBLANK(#REF!),"",#REF!)</f>
        <v>#REF!</v>
      </c>
      <c r="BL75" s="219" t="e">
        <f>IF(ISBLANK(#REF!),"",#REF!)</f>
        <v>#REF!</v>
      </c>
      <c r="BM75" s="219" t="e">
        <f>IF(ISBLANK(#REF!),"",#REF!)</f>
        <v>#REF!</v>
      </c>
      <c r="BN75" s="219" t="e">
        <f>IF(ISBLANK(#REF!),"",#REF!)</f>
        <v>#REF!</v>
      </c>
      <c r="BO75" s="227" t="e">
        <f t="shared" si="30"/>
        <v>#REF!</v>
      </c>
      <c r="BP75" s="228" t="str">
        <f t="shared" si="33"/>
        <v/>
      </c>
      <c r="BQ75" s="229" t="str">
        <f t="shared" si="17"/>
        <v/>
      </c>
      <c r="BR75" s="228" t="e">
        <f t="shared" si="31"/>
        <v>#REF!</v>
      </c>
      <c r="BS75" s="230" t="e">
        <f t="shared" si="32"/>
        <v>#REF!</v>
      </c>
    </row>
    <row r="76" spans="1:71">
      <c r="A76" s="213" t="e">
        <f>IF(ISBLANK(#REF!),"",#REF!)</f>
        <v>#REF!</v>
      </c>
      <c r="B76" s="214" t="e">
        <f>IF(ISBLANK(#REF!),"",#REF!)</f>
        <v>#REF!</v>
      </c>
      <c r="C76" s="214" t="e">
        <f>IF(ISBLANK(#REF!),"",#REF!)</f>
        <v>#REF!</v>
      </c>
      <c r="D76" s="214" t="e">
        <f>IF(ISBLANK(#REF!),"",#REF!)</f>
        <v>#REF!</v>
      </c>
      <c r="E76" s="214" t="e">
        <f>IF(ISBLANK(#REF!),"",#REF!)</f>
        <v>#REF!</v>
      </c>
      <c r="F76" s="214" t="e">
        <f>IF(ISBLANK(#REF!),"",#REF!)</f>
        <v>#REF!</v>
      </c>
      <c r="G76" s="214" t="e">
        <f>IF(ISBLANK(#REF!),"",#REF!)</f>
        <v>#REF!</v>
      </c>
      <c r="H76" s="215" t="e">
        <f>IF(ISBLANK(#REF!),"",#REF!)</f>
        <v>#REF!</v>
      </c>
      <c r="I76" s="214" t="e">
        <f>IF(ISBLANK(#REF!),"",#REF!)</f>
        <v>#REF!</v>
      </c>
      <c r="J76" s="216" t="e">
        <f>IF(ISBLANK(#REF!),"",#REF!)</f>
        <v>#REF!</v>
      </c>
      <c r="K76" s="217" t="e">
        <f>IF(ISBLANK(#REF!),"",#REF!)</f>
        <v>#REF!</v>
      </c>
      <c r="L76" s="217" t="e">
        <f>IF(ISBLANK(#REF!),"",#REF!)</f>
        <v>#REF!</v>
      </c>
      <c r="M76" s="218" t="e">
        <f>IF(ISBLANK(#REF!),"",#REF!)</f>
        <v>#REF!</v>
      </c>
      <c r="N76" s="218" t="e">
        <f>IF(ISBLANK(#REF!),"",#REF!)</f>
        <v>#REF!</v>
      </c>
      <c r="O76" s="220" t="str">
        <f>IFERROR(VLOOKUP(_xlfn.CONCAT('Team Roster - Final'!$A76," : ",'Team Roster - Final'!$BM76),'Rate Calculations'!$C$4:$G$1100,5,FALSE),"")</f>
        <v/>
      </c>
      <c r="P76" s="225">
        <f>IF(ISBLANK('Rate Calculations'!$H78),"",'Rate Calculations'!$H78)</f>
        <v>1.7500000000000002E-2</v>
      </c>
      <c r="Q76" s="220" t="str">
        <f t="shared" si="18"/>
        <v/>
      </c>
      <c r="R76" s="221">
        <f>IF(ISBLANK('Rate Calculations'!$J78),"",'Rate Calculations'!$J78)</f>
        <v>3.5000000000000003E-2</v>
      </c>
      <c r="S76" s="220" t="str">
        <f t="shared" si="19"/>
        <v/>
      </c>
      <c r="T76" s="225" t="str">
        <f>IFERROR(VLOOKUP(_xlfn.CONCAT('Team Roster - Final'!$A76," : ",'Team Roster - Final'!$BM76),'Rate Calculations'!$C$4:$S$1100,10,FALSE),"")</f>
        <v/>
      </c>
      <c r="U76" s="225" t="str">
        <f>IFERROR(VLOOKUP(_xlfn.CONCAT('Team Roster - Final'!$A76," : ",'Team Roster - Final'!$BM76),'Rate Calculations'!$C$4:$S$1100,11,FALSE),"")</f>
        <v/>
      </c>
      <c r="V76" s="222" t="str">
        <f t="shared" si="20"/>
        <v/>
      </c>
      <c r="W76" s="222" t="str">
        <f t="shared" si="21"/>
        <v/>
      </c>
      <c r="X76" s="223" t="str">
        <f>IFERROR(VLOOKUP(_xlfn.CONCAT('Team Roster - Final'!$A76," : ",'Team Roster - Final'!$BM76),'Rate Calculations'!$C$4:$S$1100,14,FALSE),"")</f>
        <v/>
      </c>
      <c r="Y76" s="222" t="str">
        <f t="shared" si="22"/>
        <v/>
      </c>
      <c r="Z76" s="222" t="str">
        <f t="shared" si="23"/>
        <v/>
      </c>
      <c r="AA76" s="224" t="str">
        <f>IFERROR(IF(#REF!="Yes",$Y76, $Y76+$Q76*0.5),"")</f>
        <v/>
      </c>
      <c r="AB76" s="224" t="str">
        <f>IFERROR(IF(#REF!="Yes",$Z76, $Z76+$S76*0.5),"")</f>
        <v/>
      </c>
      <c r="AC76" s="220" t="str">
        <f>IFERROR(VLOOKUP(_xlfn.CONCAT('Team Roster - Final'!$A76," : ",'Team Roster - Final'!$BM76),'Rate Calculations'!$C$4:$U$1100,19,FALSE),"")</f>
        <v/>
      </c>
      <c r="AD76" s="220" t="str">
        <f t="shared" si="24"/>
        <v/>
      </c>
      <c r="AE76" s="220" t="str">
        <f t="shared" si="25"/>
        <v/>
      </c>
      <c r="AF76" s="225" t="str">
        <f>IFERROR(VLOOKUP(_xlfn.CONCAT('Team Roster - Final'!$A76," : ",'Team Roster - Final'!$BM76),'Rate Calculations'!$C$4:$AB$1100,22,FALSE),"")</f>
        <v/>
      </c>
      <c r="AG76" s="225" t="str">
        <f>IFERROR(VLOOKUP(_xlfn.CONCAT('Team Roster - Final'!$A76," : ",'Team Roster - Final'!$BM76),'Rate Calculations'!$C$4:$AB$1100,23,FALSE),"")</f>
        <v/>
      </c>
      <c r="AH76" s="222" t="str">
        <f t="shared" si="26"/>
        <v/>
      </c>
      <c r="AI76" s="222" t="str">
        <f t="shared" si="27"/>
        <v/>
      </c>
      <c r="AJ76" s="223" t="str">
        <f>Table1[[#This Row],[Home Office
Net Fee %]]</f>
        <v/>
      </c>
      <c r="AK76" s="222" t="str">
        <f t="shared" si="28"/>
        <v/>
      </c>
      <c r="AL76" s="222" t="str">
        <f t="shared" si="29"/>
        <v/>
      </c>
      <c r="AM76" s="215" t="str">
        <f>IFERROR(IF(#REF!="Yes",$AK76,($AK76+$AD76*0.5)),"")</f>
        <v/>
      </c>
      <c r="AN76" s="215" t="str">
        <f>IFERROR(IF(#REF!="Yes",$AL76,($AL76+$AE76*0.5)),"")</f>
        <v/>
      </c>
      <c r="AO76" s="374" t="str">
        <f>IF(ISBLANK('Team Roster Proposed - FBR'!Q77),"",'Team Roster Proposed - FBR'!Q77)</f>
        <v/>
      </c>
      <c r="AP76" s="226" t="e">
        <f>IF(ISBLANK(#REF!),"",#REF!)</f>
        <v>#REF!</v>
      </c>
      <c r="AQ76" s="226" t="e">
        <f>IF(ISBLANK(#REF!),"",#REF!)</f>
        <v>#REF!</v>
      </c>
      <c r="AR76" s="226" t="e">
        <f>IF(ISBLANK(#REF!),"",#REF!)</f>
        <v>#REF!</v>
      </c>
      <c r="AS76" s="219" t="e">
        <f>IF(ISBLANK(#REF!),"",#REF!)</f>
        <v>#REF!</v>
      </c>
      <c r="AT76" s="219" t="e">
        <f>IF(ISBLANK(#REF!),"",#REF!)</f>
        <v>#REF!</v>
      </c>
      <c r="AU76" s="219" t="e">
        <f>IF(ISBLANK(#REF!),"",#REF!)</f>
        <v>#REF!</v>
      </c>
      <c r="AV76" s="219" t="e">
        <f>IF(ISBLANK(#REF!),"",#REF!)</f>
        <v>#REF!</v>
      </c>
      <c r="AW76" s="219" t="e">
        <f>IF(ISBLANK(#REF!),"",#REF!)</f>
        <v>#REF!</v>
      </c>
      <c r="AX76" s="219" t="e">
        <f>IF(ISBLANK(#REF!),"",#REF!)</f>
        <v>#REF!</v>
      </c>
      <c r="AY76" s="226" t="e">
        <f>IF(ISBLANK(#REF!),"",#REF!)</f>
        <v>#REF!</v>
      </c>
      <c r="AZ76" s="219" t="e">
        <f>IF(ISBLANK(#REF!),"",#REF!)</f>
        <v>#REF!</v>
      </c>
      <c r="BA76" s="219" t="e">
        <f>IF(ISBLANK(#REF!),"",#REF!)</f>
        <v>#REF!</v>
      </c>
      <c r="BB76" s="219" t="e">
        <f>IF(ISBLANK(#REF!),"",#REF!)</f>
        <v>#REF!</v>
      </c>
      <c r="BC76" s="219" t="e">
        <f>IF(ISBLANK(#REF!),"",#REF!)</f>
        <v>#REF!</v>
      </c>
      <c r="BD76" s="219" t="e">
        <f>IF(ISBLANK(#REF!),"",#REF!)</f>
        <v>#REF!</v>
      </c>
      <c r="BE76" s="219" t="e">
        <f>IF(ISBLANK(#REF!),"",#REF!)</f>
        <v>#REF!</v>
      </c>
      <c r="BF76" s="219" t="e">
        <f>IF(ISBLANK(#REF!),"",#REF!)</f>
        <v>#REF!</v>
      </c>
      <c r="BG76" s="219" t="e">
        <f>IF(ISBLANK(#REF!),"",#REF!)</f>
        <v>#REF!</v>
      </c>
      <c r="BH76" s="219" t="e">
        <f>IF(ISBLANK(#REF!),"",#REF!)</f>
        <v>#REF!</v>
      </c>
      <c r="BI76" s="219" t="e">
        <f>IF(ISBLANK(#REF!),"",#REF!)</f>
        <v>#REF!</v>
      </c>
      <c r="BJ76" s="219" t="e">
        <f>IF(ISBLANK(#REF!),"",#REF!)</f>
        <v>#REF!</v>
      </c>
      <c r="BK76" s="219" t="e">
        <f>IF(ISBLANK(#REF!),"",#REF!)</f>
        <v>#REF!</v>
      </c>
      <c r="BL76" s="219" t="e">
        <f>IF(ISBLANK(#REF!),"",#REF!)</f>
        <v>#REF!</v>
      </c>
      <c r="BM76" s="219" t="e">
        <f>IF(ISBLANK(#REF!),"",#REF!)</f>
        <v>#REF!</v>
      </c>
      <c r="BN76" s="219" t="e">
        <f>IF(ISBLANK(#REF!),"",#REF!)</f>
        <v>#REF!</v>
      </c>
      <c r="BO76" s="227" t="e">
        <f t="shared" si="30"/>
        <v>#REF!</v>
      </c>
      <c r="BP76" s="228" t="str">
        <f t="shared" si="33"/>
        <v/>
      </c>
      <c r="BQ76" s="229" t="str">
        <f t="shared" si="17"/>
        <v/>
      </c>
      <c r="BR76" s="228" t="e">
        <f t="shared" si="31"/>
        <v>#REF!</v>
      </c>
      <c r="BS76" s="230" t="e">
        <f t="shared" si="32"/>
        <v>#REF!</v>
      </c>
    </row>
    <row r="77" spans="1:71">
      <c r="A77" s="213" t="e">
        <f>IF(ISBLANK(#REF!),"",#REF!)</f>
        <v>#REF!</v>
      </c>
      <c r="B77" s="214" t="e">
        <f>IF(ISBLANK(#REF!),"",#REF!)</f>
        <v>#REF!</v>
      </c>
      <c r="C77" s="214" t="e">
        <f>IF(ISBLANK(#REF!),"",#REF!)</f>
        <v>#REF!</v>
      </c>
      <c r="D77" s="214" t="e">
        <f>IF(ISBLANK(#REF!),"",#REF!)</f>
        <v>#REF!</v>
      </c>
      <c r="E77" s="214" t="e">
        <f>IF(ISBLANK(#REF!),"",#REF!)</f>
        <v>#REF!</v>
      </c>
      <c r="F77" s="214" t="e">
        <f>IF(ISBLANK(#REF!),"",#REF!)</f>
        <v>#REF!</v>
      </c>
      <c r="G77" s="214" t="e">
        <f>IF(ISBLANK(#REF!),"",#REF!)</f>
        <v>#REF!</v>
      </c>
      <c r="H77" s="215" t="e">
        <f>IF(ISBLANK(#REF!),"",#REF!)</f>
        <v>#REF!</v>
      </c>
      <c r="I77" s="214" t="e">
        <f>IF(ISBLANK(#REF!),"",#REF!)</f>
        <v>#REF!</v>
      </c>
      <c r="J77" s="216" t="e">
        <f>IF(ISBLANK(#REF!),"",#REF!)</f>
        <v>#REF!</v>
      </c>
      <c r="K77" s="217" t="e">
        <f>IF(ISBLANK(#REF!),"",#REF!)</f>
        <v>#REF!</v>
      </c>
      <c r="L77" s="217" t="e">
        <f>IF(ISBLANK(#REF!),"",#REF!)</f>
        <v>#REF!</v>
      </c>
      <c r="M77" s="218" t="e">
        <f>IF(ISBLANK(#REF!),"",#REF!)</f>
        <v>#REF!</v>
      </c>
      <c r="N77" s="218" t="e">
        <f>IF(ISBLANK(#REF!),"",#REF!)</f>
        <v>#REF!</v>
      </c>
      <c r="O77" s="220" t="str">
        <f>IFERROR(VLOOKUP(_xlfn.CONCAT('Team Roster - Final'!$A77," : ",'Team Roster - Final'!$BM77),'Rate Calculations'!$C$4:$G$1100,5,FALSE),"")</f>
        <v/>
      </c>
      <c r="P77" s="225">
        <f>IF(ISBLANK('Rate Calculations'!$H79),"",'Rate Calculations'!$H79)</f>
        <v>1.7500000000000002E-2</v>
      </c>
      <c r="Q77" s="220" t="str">
        <f t="shared" si="18"/>
        <v/>
      </c>
      <c r="R77" s="221">
        <f>IF(ISBLANK('Rate Calculations'!$J79),"",'Rate Calculations'!$J79)</f>
        <v>3.5000000000000003E-2</v>
      </c>
      <c r="S77" s="220" t="str">
        <f t="shared" si="19"/>
        <v/>
      </c>
      <c r="T77" s="225" t="str">
        <f>IFERROR(VLOOKUP(_xlfn.CONCAT('Team Roster - Final'!$A77," : ",'Team Roster - Final'!$BM77),'Rate Calculations'!$C$4:$S$1100,10,FALSE),"")</f>
        <v/>
      </c>
      <c r="U77" s="225" t="str">
        <f>IFERROR(VLOOKUP(_xlfn.CONCAT('Team Roster - Final'!$A77," : ",'Team Roster - Final'!$BM77),'Rate Calculations'!$C$4:$S$1100,11,FALSE),"")</f>
        <v/>
      </c>
      <c r="V77" s="222" t="str">
        <f t="shared" si="20"/>
        <v/>
      </c>
      <c r="W77" s="222" t="str">
        <f t="shared" si="21"/>
        <v/>
      </c>
      <c r="X77" s="223" t="str">
        <f>IFERROR(VLOOKUP(_xlfn.CONCAT('Team Roster - Final'!$A77," : ",'Team Roster - Final'!$BM77),'Rate Calculations'!$C$4:$S$1100,14,FALSE),"")</f>
        <v/>
      </c>
      <c r="Y77" s="222" t="str">
        <f t="shared" si="22"/>
        <v/>
      </c>
      <c r="Z77" s="222" t="str">
        <f t="shared" si="23"/>
        <v/>
      </c>
      <c r="AA77" s="224" t="str">
        <f>IFERROR(IF(#REF!="Yes",$Y77, $Y77+$Q77*0.5),"")</f>
        <v/>
      </c>
      <c r="AB77" s="224" t="str">
        <f>IFERROR(IF(#REF!="Yes",$Z77, $Z77+$S77*0.5),"")</f>
        <v/>
      </c>
      <c r="AC77" s="220" t="str">
        <f>IFERROR(VLOOKUP(_xlfn.CONCAT('Team Roster - Final'!$A77," : ",'Team Roster - Final'!$BM77),'Rate Calculations'!$C$4:$U$1100,19,FALSE),"")</f>
        <v/>
      </c>
      <c r="AD77" s="220" t="str">
        <f t="shared" si="24"/>
        <v/>
      </c>
      <c r="AE77" s="220" t="str">
        <f t="shared" si="25"/>
        <v/>
      </c>
      <c r="AF77" s="225" t="str">
        <f>IFERROR(VLOOKUP(_xlfn.CONCAT('Team Roster - Final'!$A77," : ",'Team Roster - Final'!$BM77),'Rate Calculations'!$C$4:$AB$1100,22,FALSE),"")</f>
        <v/>
      </c>
      <c r="AG77" s="225" t="str">
        <f>IFERROR(VLOOKUP(_xlfn.CONCAT('Team Roster - Final'!$A77," : ",'Team Roster - Final'!$BM77),'Rate Calculations'!$C$4:$AB$1100,23,FALSE),"")</f>
        <v/>
      </c>
      <c r="AH77" s="222" t="str">
        <f t="shared" si="26"/>
        <v/>
      </c>
      <c r="AI77" s="222" t="str">
        <f t="shared" si="27"/>
        <v/>
      </c>
      <c r="AJ77" s="223" t="str">
        <f>Table1[[#This Row],[Home Office
Net Fee %]]</f>
        <v/>
      </c>
      <c r="AK77" s="222" t="str">
        <f t="shared" si="28"/>
        <v/>
      </c>
      <c r="AL77" s="222" t="str">
        <f t="shared" si="29"/>
        <v/>
      </c>
      <c r="AM77" s="215" t="str">
        <f>IFERROR(IF(#REF!="Yes",$AK77,($AK77+$AD77*0.5)),"")</f>
        <v/>
      </c>
      <c r="AN77" s="215" t="str">
        <f>IFERROR(IF(#REF!="Yes",$AL77,($AL77+$AE77*0.5)),"")</f>
        <v/>
      </c>
      <c r="AO77" s="374" t="str">
        <f>IF(ISBLANK('Team Roster Proposed - FBR'!Q78),"",'Team Roster Proposed - FBR'!Q78)</f>
        <v/>
      </c>
      <c r="AP77" s="226" t="e">
        <f>IF(ISBLANK(#REF!),"",#REF!)</f>
        <v>#REF!</v>
      </c>
      <c r="AQ77" s="226" t="e">
        <f>IF(ISBLANK(#REF!),"",#REF!)</f>
        <v>#REF!</v>
      </c>
      <c r="AR77" s="226" t="e">
        <f>IF(ISBLANK(#REF!),"",#REF!)</f>
        <v>#REF!</v>
      </c>
      <c r="AS77" s="219" t="e">
        <f>IF(ISBLANK(#REF!),"",#REF!)</f>
        <v>#REF!</v>
      </c>
      <c r="AT77" s="219" t="e">
        <f>IF(ISBLANK(#REF!),"",#REF!)</f>
        <v>#REF!</v>
      </c>
      <c r="AU77" s="219" t="e">
        <f>IF(ISBLANK(#REF!),"",#REF!)</f>
        <v>#REF!</v>
      </c>
      <c r="AV77" s="219" t="e">
        <f>IF(ISBLANK(#REF!),"",#REF!)</f>
        <v>#REF!</v>
      </c>
      <c r="AW77" s="219" t="e">
        <f>IF(ISBLANK(#REF!),"",#REF!)</f>
        <v>#REF!</v>
      </c>
      <c r="AX77" s="219" t="e">
        <f>IF(ISBLANK(#REF!),"",#REF!)</f>
        <v>#REF!</v>
      </c>
      <c r="AY77" s="226" t="e">
        <f>IF(ISBLANK(#REF!),"",#REF!)</f>
        <v>#REF!</v>
      </c>
      <c r="AZ77" s="219" t="e">
        <f>IF(ISBLANK(#REF!),"",#REF!)</f>
        <v>#REF!</v>
      </c>
      <c r="BA77" s="219" t="e">
        <f>IF(ISBLANK(#REF!),"",#REF!)</f>
        <v>#REF!</v>
      </c>
      <c r="BB77" s="219" t="e">
        <f>IF(ISBLANK(#REF!),"",#REF!)</f>
        <v>#REF!</v>
      </c>
      <c r="BC77" s="219" t="e">
        <f>IF(ISBLANK(#REF!),"",#REF!)</f>
        <v>#REF!</v>
      </c>
      <c r="BD77" s="219" t="e">
        <f>IF(ISBLANK(#REF!),"",#REF!)</f>
        <v>#REF!</v>
      </c>
      <c r="BE77" s="219" t="e">
        <f>IF(ISBLANK(#REF!),"",#REF!)</f>
        <v>#REF!</v>
      </c>
      <c r="BF77" s="219" t="e">
        <f>IF(ISBLANK(#REF!),"",#REF!)</f>
        <v>#REF!</v>
      </c>
      <c r="BG77" s="219" t="e">
        <f>IF(ISBLANK(#REF!),"",#REF!)</f>
        <v>#REF!</v>
      </c>
      <c r="BH77" s="219" t="e">
        <f>IF(ISBLANK(#REF!),"",#REF!)</f>
        <v>#REF!</v>
      </c>
      <c r="BI77" s="219" t="e">
        <f>IF(ISBLANK(#REF!),"",#REF!)</f>
        <v>#REF!</v>
      </c>
      <c r="BJ77" s="219" t="e">
        <f>IF(ISBLANK(#REF!),"",#REF!)</f>
        <v>#REF!</v>
      </c>
      <c r="BK77" s="219" t="e">
        <f>IF(ISBLANK(#REF!),"",#REF!)</f>
        <v>#REF!</v>
      </c>
      <c r="BL77" s="219" t="e">
        <f>IF(ISBLANK(#REF!),"",#REF!)</f>
        <v>#REF!</v>
      </c>
      <c r="BM77" s="219" t="e">
        <f>IF(ISBLANK(#REF!),"",#REF!)</f>
        <v>#REF!</v>
      </c>
      <c r="BN77" s="219" t="e">
        <f>IF(ISBLANK(#REF!),"",#REF!)</f>
        <v>#REF!</v>
      </c>
      <c r="BO77" s="227" t="e">
        <f t="shared" si="30"/>
        <v>#REF!</v>
      </c>
      <c r="BP77" s="228" t="str">
        <f t="shared" si="33"/>
        <v/>
      </c>
      <c r="BQ77" s="229" t="str">
        <f t="shared" si="17"/>
        <v/>
      </c>
      <c r="BR77" s="228" t="e">
        <f t="shared" si="31"/>
        <v>#REF!</v>
      </c>
      <c r="BS77" s="230" t="e">
        <f t="shared" si="32"/>
        <v>#REF!</v>
      </c>
    </row>
    <row r="78" spans="1:71">
      <c r="A78" s="213" t="e">
        <f>IF(ISBLANK(#REF!),"",#REF!)</f>
        <v>#REF!</v>
      </c>
      <c r="B78" s="214" t="e">
        <f>IF(ISBLANK(#REF!),"",#REF!)</f>
        <v>#REF!</v>
      </c>
      <c r="C78" s="214" t="e">
        <f>IF(ISBLANK(#REF!),"",#REF!)</f>
        <v>#REF!</v>
      </c>
      <c r="D78" s="214" t="e">
        <f>IF(ISBLANK(#REF!),"",#REF!)</f>
        <v>#REF!</v>
      </c>
      <c r="E78" s="214" t="e">
        <f>IF(ISBLANK(#REF!),"",#REF!)</f>
        <v>#REF!</v>
      </c>
      <c r="F78" s="214" t="e">
        <f>IF(ISBLANK(#REF!),"",#REF!)</f>
        <v>#REF!</v>
      </c>
      <c r="G78" s="214" t="e">
        <f>IF(ISBLANK(#REF!),"",#REF!)</f>
        <v>#REF!</v>
      </c>
      <c r="H78" s="215" t="e">
        <f>IF(ISBLANK(#REF!),"",#REF!)</f>
        <v>#REF!</v>
      </c>
      <c r="I78" s="214" t="e">
        <f>IF(ISBLANK(#REF!),"",#REF!)</f>
        <v>#REF!</v>
      </c>
      <c r="J78" s="216" t="e">
        <f>IF(ISBLANK(#REF!),"",#REF!)</f>
        <v>#REF!</v>
      </c>
      <c r="K78" s="217" t="e">
        <f>IF(ISBLANK(#REF!),"",#REF!)</f>
        <v>#REF!</v>
      </c>
      <c r="L78" s="217" t="e">
        <f>IF(ISBLANK(#REF!),"",#REF!)</f>
        <v>#REF!</v>
      </c>
      <c r="M78" s="218" t="e">
        <f>IF(ISBLANK(#REF!),"",#REF!)</f>
        <v>#REF!</v>
      </c>
      <c r="N78" s="218" t="e">
        <f>IF(ISBLANK(#REF!),"",#REF!)</f>
        <v>#REF!</v>
      </c>
      <c r="O78" s="220" t="str">
        <f>IFERROR(VLOOKUP(_xlfn.CONCAT('Team Roster - Final'!$A78," : ",'Team Roster - Final'!$BM78),'Rate Calculations'!$C$4:$G$1100,5,FALSE),"")</f>
        <v/>
      </c>
      <c r="P78" s="225">
        <f>IF(ISBLANK('Rate Calculations'!$H80),"",'Rate Calculations'!$H80)</f>
        <v>1.7500000000000002E-2</v>
      </c>
      <c r="Q78" s="220" t="str">
        <f t="shared" si="18"/>
        <v/>
      </c>
      <c r="R78" s="221">
        <f>IF(ISBLANK('Rate Calculations'!$J80),"",'Rate Calculations'!$J80)</f>
        <v>3.5000000000000003E-2</v>
      </c>
      <c r="S78" s="220" t="str">
        <f t="shared" si="19"/>
        <v/>
      </c>
      <c r="T78" s="225" t="str">
        <f>IFERROR(VLOOKUP(_xlfn.CONCAT('Team Roster - Final'!$A78," : ",'Team Roster - Final'!$BM78),'Rate Calculations'!$C$4:$S$1100,10,FALSE),"")</f>
        <v/>
      </c>
      <c r="U78" s="225" t="str">
        <f>IFERROR(VLOOKUP(_xlfn.CONCAT('Team Roster - Final'!$A78," : ",'Team Roster - Final'!$BM78),'Rate Calculations'!$C$4:$S$1100,11,FALSE),"")</f>
        <v/>
      </c>
      <c r="V78" s="222" t="str">
        <f t="shared" si="20"/>
        <v/>
      </c>
      <c r="W78" s="222" t="str">
        <f t="shared" si="21"/>
        <v/>
      </c>
      <c r="X78" s="223" t="str">
        <f>IFERROR(VLOOKUP(_xlfn.CONCAT('Team Roster - Final'!$A78," : ",'Team Roster - Final'!$BM78),'Rate Calculations'!$C$4:$S$1100,14,FALSE),"")</f>
        <v/>
      </c>
      <c r="Y78" s="222" t="str">
        <f t="shared" si="22"/>
        <v/>
      </c>
      <c r="Z78" s="222" t="str">
        <f t="shared" si="23"/>
        <v/>
      </c>
      <c r="AA78" s="224" t="str">
        <f>IFERROR(IF(#REF!="Yes",$Y78, $Y78+$Q78*0.5),"")</f>
        <v/>
      </c>
      <c r="AB78" s="224" t="str">
        <f>IFERROR(IF(#REF!="Yes",$Z78, $Z78+$S78*0.5),"")</f>
        <v/>
      </c>
      <c r="AC78" s="220" t="str">
        <f>IFERROR(VLOOKUP(_xlfn.CONCAT('Team Roster - Final'!$A78," : ",'Team Roster - Final'!$BM78),'Rate Calculations'!$C$4:$U$1100,19,FALSE),"")</f>
        <v/>
      </c>
      <c r="AD78" s="220" t="str">
        <f t="shared" si="24"/>
        <v/>
      </c>
      <c r="AE78" s="220" t="str">
        <f t="shared" si="25"/>
        <v/>
      </c>
      <c r="AF78" s="225" t="str">
        <f>IFERROR(VLOOKUP(_xlfn.CONCAT('Team Roster - Final'!$A78," : ",'Team Roster - Final'!$BM78),'Rate Calculations'!$C$4:$AB$1100,22,FALSE),"")</f>
        <v/>
      </c>
      <c r="AG78" s="225" t="str">
        <f>IFERROR(VLOOKUP(_xlfn.CONCAT('Team Roster - Final'!$A78," : ",'Team Roster - Final'!$BM78),'Rate Calculations'!$C$4:$AB$1100,23,FALSE),"")</f>
        <v/>
      </c>
      <c r="AH78" s="222" t="str">
        <f t="shared" si="26"/>
        <v/>
      </c>
      <c r="AI78" s="222" t="str">
        <f t="shared" si="27"/>
        <v/>
      </c>
      <c r="AJ78" s="223" t="str">
        <f>Table1[[#This Row],[Home Office
Net Fee %]]</f>
        <v/>
      </c>
      <c r="AK78" s="222" t="str">
        <f t="shared" si="28"/>
        <v/>
      </c>
      <c r="AL78" s="222" t="str">
        <f t="shared" si="29"/>
        <v/>
      </c>
      <c r="AM78" s="215" t="str">
        <f>IFERROR(IF(#REF!="Yes",$AK78,($AK78+$AD78*0.5)),"")</f>
        <v/>
      </c>
      <c r="AN78" s="215" t="str">
        <f>IFERROR(IF(#REF!="Yes",$AL78,($AL78+$AE78*0.5)),"")</f>
        <v/>
      </c>
      <c r="AO78" s="374" t="str">
        <f>IF(ISBLANK('Team Roster Proposed - FBR'!Q79),"",'Team Roster Proposed - FBR'!Q79)</f>
        <v/>
      </c>
      <c r="AP78" s="226" t="e">
        <f>IF(ISBLANK(#REF!),"",#REF!)</f>
        <v>#REF!</v>
      </c>
      <c r="AQ78" s="226" t="e">
        <f>IF(ISBLANK(#REF!),"",#REF!)</f>
        <v>#REF!</v>
      </c>
      <c r="AR78" s="226" t="e">
        <f>IF(ISBLANK(#REF!),"",#REF!)</f>
        <v>#REF!</v>
      </c>
      <c r="AS78" s="219" t="e">
        <f>IF(ISBLANK(#REF!),"",#REF!)</f>
        <v>#REF!</v>
      </c>
      <c r="AT78" s="219" t="e">
        <f>IF(ISBLANK(#REF!),"",#REF!)</f>
        <v>#REF!</v>
      </c>
      <c r="AU78" s="219" t="e">
        <f>IF(ISBLANK(#REF!),"",#REF!)</f>
        <v>#REF!</v>
      </c>
      <c r="AV78" s="219" t="e">
        <f>IF(ISBLANK(#REF!),"",#REF!)</f>
        <v>#REF!</v>
      </c>
      <c r="AW78" s="219" t="e">
        <f>IF(ISBLANK(#REF!),"",#REF!)</f>
        <v>#REF!</v>
      </c>
      <c r="AX78" s="219" t="e">
        <f>IF(ISBLANK(#REF!),"",#REF!)</f>
        <v>#REF!</v>
      </c>
      <c r="AY78" s="226" t="e">
        <f>IF(ISBLANK(#REF!),"",#REF!)</f>
        <v>#REF!</v>
      </c>
      <c r="AZ78" s="219" t="e">
        <f>IF(ISBLANK(#REF!),"",#REF!)</f>
        <v>#REF!</v>
      </c>
      <c r="BA78" s="219" t="e">
        <f>IF(ISBLANK(#REF!),"",#REF!)</f>
        <v>#REF!</v>
      </c>
      <c r="BB78" s="219" t="e">
        <f>IF(ISBLANK(#REF!),"",#REF!)</f>
        <v>#REF!</v>
      </c>
      <c r="BC78" s="219" t="e">
        <f>IF(ISBLANK(#REF!),"",#REF!)</f>
        <v>#REF!</v>
      </c>
      <c r="BD78" s="219" t="e">
        <f>IF(ISBLANK(#REF!),"",#REF!)</f>
        <v>#REF!</v>
      </c>
      <c r="BE78" s="219" t="e">
        <f>IF(ISBLANK(#REF!),"",#REF!)</f>
        <v>#REF!</v>
      </c>
      <c r="BF78" s="219" t="e">
        <f>IF(ISBLANK(#REF!),"",#REF!)</f>
        <v>#REF!</v>
      </c>
      <c r="BG78" s="219" t="e">
        <f>IF(ISBLANK(#REF!),"",#REF!)</f>
        <v>#REF!</v>
      </c>
      <c r="BH78" s="219" t="e">
        <f>IF(ISBLANK(#REF!),"",#REF!)</f>
        <v>#REF!</v>
      </c>
      <c r="BI78" s="219" t="e">
        <f>IF(ISBLANK(#REF!),"",#REF!)</f>
        <v>#REF!</v>
      </c>
      <c r="BJ78" s="219" t="e">
        <f>IF(ISBLANK(#REF!),"",#REF!)</f>
        <v>#REF!</v>
      </c>
      <c r="BK78" s="219" t="e">
        <f>IF(ISBLANK(#REF!),"",#REF!)</f>
        <v>#REF!</v>
      </c>
      <c r="BL78" s="219" t="e">
        <f>IF(ISBLANK(#REF!),"",#REF!)</f>
        <v>#REF!</v>
      </c>
      <c r="BM78" s="219" t="e">
        <f>IF(ISBLANK(#REF!),"",#REF!)</f>
        <v>#REF!</v>
      </c>
      <c r="BN78" s="219" t="e">
        <f>IF(ISBLANK(#REF!),"",#REF!)</f>
        <v>#REF!</v>
      </c>
      <c r="BO78" s="227" t="e">
        <f t="shared" si="30"/>
        <v>#REF!</v>
      </c>
      <c r="BP78" s="228" t="str">
        <f t="shared" si="33"/>
        <v/>
      </c>
      <c r="BQ78" s="229" t="str">
        <f t="shared" si="17"/>
        <v/>
      </c>
      <c r="BR78" s="228" t="e">
        <f t="shared" si="31"/>
        <v>#REF!</v>
      </c>
      <c r="BS78" s="230" t="e">
        <f t="shared" si="32"/>
        <v>#REF!</v>
      </c>
    </row>
    <row r="79" spans="1:71">
      <c r="A79" s="213" t="e">
        <f>IF(ISBLANK(#REF!),"",#REF!)</f>
        <v>#REF!</v>
      </c>
      <c r="B79" s="214" t="e">
        <f>IF(ISBLANK(#REF!),"",#REF!)</f>
        <v>#REF!</v>
      </c>
      <c r="C79" s="214" t="e">
        <f>IF(ISBLANK(#REF!),"",#REF!)</f>
        <v>#REF!</v>
      </c>
      <c r="D79" s="214" t="e">
        <f>IF(ISBLANK(#REF!),"",#REF!)</f>
        <v>#REF!</v>
      </c>
      <c r="E79" s="214" t="e">
        <f>IF(ISBLANK(#REF!),"",#REF!)</f>
        <v>#REF!</v>
      </c>
      <c r="F79" s="214" t="e">
        <f>IF(ISBLANK(#REF!),"",#REF!)</f>
        <v>#REF!</v>
      </c>
      <c r="G79" s="214" t="e">
        <f>IF(ISBLANK(#REF!),"",#REF!)</f>
        <v>#REF!</v>
      </c>
      <c r="H79" s="215" t="e">
        <f>IF(ISBLANK(#REF!),"",#REF!)</f>
        <v>#REF!</v>
      </c>
      <c r="I79" s="214" t="e">
        <f>IF(ISBLANK(#REF!),"",#REF!)</f>
        <v>#REF!</v>
      </c>
      <c r="J79" s="216" t="e">
        <f>IF(ISBLANK(#REF!),"",#REF!)</f>
        <v>#REF!</v>
      </c>
      <c r="K79" s="217" t="e">
        <f>IF(ISBLANK(#REF!),"",#REF!)</f>
        <v>#REF!</v>
      </c>
      <c r="L79" s="217" t="e">
        <f>IF(ISBLANK(#REF!),"",#REF!)</f>
        <v>#REF!</v>
      </c>
      <c r="M79" s="218" t="e">
        <f>IF(ISBLANK(#REF!),"",#REF!)</f>
        <v>#REF!</v>
      </c>
      <c r="N79" s="218" t="e">
        <f>IF(ISBLANK(#REF!),"",#REF!)</f>
        <v>#REF!</v>
      </c>
      <c r="O79" s="220" t="str">
        <f>IFERROR(VLOOKUP(_xlfn.CONCAT('Team Roster - Final'!$A79," : ",'Team Roster - Final'!$BM79),'Rate Calculations'!$C$4:$G$1100,5,FALSE),"")</f>
        <v/>
      </c>
      <c r="P79" s="225">
        <f>IF(ISBLANK('Rate Calculations'!$H81),"",'Rate Calculations'!$H81)</f>
        <v>1.7500000000000002E-2</v>
      </c>
      <c r="Q79" s="220" t="str">
        <f t="shared" si="18"/>
        <v/>
      </c>
      <c r="R79" s="221">
        <f>IF(ISBLANK('Rate Calculations'!$J81),"",'Rate Calculations'!$J81)</f>
        <v>3.5000000000000003E-2</v>
      </c>
      <c r="S79" s="220" t="str">
        <f t="shared" si="19"/>
        <v/>
      </c>
      <c r="T79" s="225" t="str">
        <f>IFERROR(VLOOKUP(_xlfn.CONCAT('Team Roster - Final'!$A79," : ",'Team Roster - Final'!$BM79),'Rate Calculations'!$C$4:$S$1100,10,FALSE),"")</f>
        <v/>
      </c>
      <c r="U79" s="225" t="str">
        <f>IFERROR(VLOOKUP(_xlfn.CONCAT('Team Roster - Final'!$A79," : ",'Team Roster - Final'!$BM79),'Rate Calculations'!$C$4:$S$1100,11,FALSE),"")</f>
        <v/>
      </c>
      <c r="V79" s="222" t="str">
        <f t="shared" si="20"/>
        <v/>
      </c>
      <c r="W79" s="222" t="str">
        <f t="shared" si="21"/>
        <v/>
      </c>
      <c r="X79" s="223" t="str">
        <f>IFERROR(VLOOKUP(_xlfn.CONCAT('Team Roster - Final'!$A79," : ",'Team Roster - Final'!$BM79),'Rate Calculations'!$C$4:$S$1100,14,FALSE),"")</f>
        <v/>
      </c>
      <c r="Y79" s="222" t="str">
        <f t="shared" si="22"/>
        <v/>
      </c>
      <c r="Z79" s="222" t="str">
        <f t="shared" si="23"/>
        <v/>
      </c>
      <c r="AA79" s="224" t="str">
        <f>IFERROR(IF(#REF!="Yes",$Y79, $Y79+$Q79*0.5),"")</f>
        <v/>
      </c>
      <c r="AB79" s="224" t="str">
        <f>IFERROR(IF(#REF!="Yes",$Z79, $Z79+$S79*0.5),"")</f>
        <v/>
      </c>
      <c r="AC79" s="220" t="str">
        <f>IFERROR(VLOOKUP(_xlfn.CONCAT('Team Roster - Final'!$A79," : ",'Team Roster - Final'!$BM79),'Rate Calculations'!$C$4:$U$1100,19,FALSE),"")</f>
        <v/>
      </c>
      <c r="AD79" s="220" t="str">
        <f t="shared" si="24"/>
        <v/>
      </c>
      <c r="AE79" s="220" t="str">
        <f t="shared" si="25"/>
        <v/>
      </c>
      <c r="AF79" s="225" t="str">
        <f>IFERROR(VLOOKUP(_xlfn.CONCAT('Team Roster - Final'!$A79," : ",'Team Roster - Final'!$BM79),'Rate Calculations'!$C$4:$AB$1100,22,FALSE),"")</f>
        <v/>
      </c>
      <c r="AG79" s="225" t="str">
        <f>IFERROR(VLOOKUP(_xlfn.CONCAT('Team Roster - Final'!$A79," : ",'Team Roster - Final'!$BM79),'Rate Calculations'!$C$4:$AB$1100,23,FALSE),"")</f>
        <v/>
      </c>
      <c r="AH79" s="222" t="str">
        <f t="shared" si="26"/>
        <v/>
      </c>
      <c r="AI79" s="222" t="str">
        <f t="shared" si="27"/>
        <v/>
      </c>
      <c r="AJ79" s="223" t="str">
        <f>Table1[[#This Row],[Home Office
Net Fee %]]</f>
        <v/>
      </c>
      <c r="AK79" s="222" t="str">
        <f t="shared" si="28"/>
        <v/>
      </c>
      <c r="AL79" s="222" t="str">
        <f t="shared" si="29"/>
        <v/>
      </c>
      <c r="AM79" s="215" t="str">
        <f>IFERROR(IF(#REF!="Yes",$AK79,($AK79+$AD79*0.5)),"")</f>
        <v/>
      </c>
      <c r="AN79" s="215" t="str">
        <f>IFERROR(IF(#REF!="Yes",$AL79,($AL79+$AE79*0.5)),"")</f>
        <v/>
      </c>
      <c r="AO79" s="374" t="str">
        <f>IF(ISBLANK('Team Roster Proposed - FBR'!Q80),"",'Team Roster Proposed - FBR'!Q80)</f>
        <v/>
      </c>
      <c r="AP79" s="226" t="e">
        <f>IF(ISBLANK(#REF!),"",#REF!)</f>
        <v>#REF!</v>
      </c>
      <c r="AQ79" s="226" t="e">
        <f>IF(ISBLANK(#REF!),"",#REF!)</f>
        <v>#REF!</v>
      </c>
      <c r="AR79" s="226" t="e">
        <f>IF(ISBLANK(#REF!),"",#REF!)</f>
        <v>#REF!</v>
      </c>
      <c r="AS79" s="219" t="e">
        <f>IF(ISBLANK(#REF!),"",#REF!)</f>
        <v>#REF!</v>
      </c>
      <c r="AT79" s="219" t="e">
        <f>IF(ISBLANK(#REF!),"",#REF!)</f>
        <v>#REF!</v>
      </c>
      <c r="AU79" s="219" t="e">
        <f>IF(ISBLANK(#REF!),"",#REF!)</f>
        <v>#REF!</v>
      </c>
      <c r="AV79" s="219" t="e">
        <f>IF(ISBLANK(#REF!),"",#REF!)</f>
        <v>#REF!</v>
      </c>
      <c r="AW79" s="219" t="e">
        <f>IF(ISBLANK(#REF!),"",#REF!)</f>
        <v>#REF!</v>
      </c>
      <c r="AX79" s="219" t="e">
        <f>IF(ISBLANK(#REF!),"",#REF!)</f>
        <v>#REF!</v>
      </c>
      <c r="AY79" s="226" t="e">
        <f>IF(ISBLANK(#REF!),"",#REF!)</f>
        <v>#REF!</v>
      </c>
      <c r="AZ79" s="219" t="e">
        <f>IF(ISBLANK(#REF!),"",#REF!)</f>
        <v>#REF!</v>
      </c>
      <c r="BA79" s="219" t="e">
        <f>IF(ISBLANK(#REF!),"",#REF!)</f>
        <v>#REF!</v>
      </c>
      <c r="BB79" s="219" t="e">
        <f>IF(ISBLANK(#REF!),"",#REF!)</f>
        <v>#REF!</v>
      </c>
      <c r="BC79" s="219" t="e">
        <f>IF(ISBLANK(#REF!),"",#REF!)</f>
        <v>#REF!</v>
      </c>
      <c r="BD79" s="219" t="e">
        <f>IF(ISBLANK(#REF!),"",#REF!)</f>
        <v>#REF!</v>
      </c>
      <c r="BE79" s="219" t="e">
        <f>IF(ISBLANK(#REF!),"",#REF!)</f>
        <v>#REF!</v>
      </c>
      <c r="BF79" s="219" t="e">
        <f>IF(ISBLANK(#REF!),"",#REF!)</f>
        <v>#REF!</v>
      </c>
      <c r="BG79" s="219" t="e">
        <f>IF(ISBLANK(#REF!),"",#REF!)</f>
        <v>#REF!</v>
      </c>
      <c r="BH79" s="219" t="e">
        <f>IF(ISBLANK(#REF!),"",#REF!)</f>
        <v>#REF!</v>
      </c>
      <c r="BI79" s="219" t="e">
        <f>IF(ISBLANK(#REF!),"",#REF!)</f>
        <v>#REF!</v>
      </c>
      <c r="BJ79" s="219" t="e">
        <f>IF(ISBLANK(#REF!),"",#REF!)</f>
        <v>#REF!</v>
      </c>
      <c r="BK79" s="219" t="e">
        <f>IF(ISBLANK(#REF!),"",#REF!)</f>
        <v>#REF!</v>
      </c>
      <c r="BL79" s="219" t="e">
        <f>IF(ISBLANK(#REF!),"",#REF!)</f>
        <v>#REF!</v>
      </c>
      <c r="BM79" s="219" t="e">
        <f>IF(ISBLANK(#REF!),"",#REF!)</f>
        <v>#REF!</v>
      </c>
      <c r="BN79" s="219" t="e">
        <f>IF(ISBLANK(#REF!),"",#REF!)</f>
        <v>#REF!</v>
      </c>
      <c r="BO79" s="227" t="e">
        <f t="shared" si="30"/>
        <v>#REF!</v>
      </c>
      <c r="BP79" s="228" t="str">
        <f t="shared" si="33"/>
        <v/>
      </c>
      <c r="BQ79" s="229" t="str">
        <f t="shared" si="17"/>
        <v/>
      </c>
      <c r="BR79" s="228" t="e">
        <f t="shared" si="31"/>
        <v>#REF!</v>
      </c>
      <c r="BS79" s="230" t="e">
        <f t="shared" si="32"/>
        <v>#REF!</v>
      </c>
    </row>
    <row r="80" spans="1:71">
      <c r="A80" s="213" t="e">
        <f>IF(ISBLANK(#REF!),"",#REF!)</f>
        <v>#REF!</v>
      </c>
      <c r="B80" s="214" t="e">
        <f>IF(ISBLANK(#REF!),"",#REF!)</f>
        <v>#REF!</v>
      </c>
      <c r="C80" s="214" t="e">
        <f>IF(ISBLANK(#REF!),"",#REF!)</f>
        <v>#REF!</v>
      </c>
      <c r="D80" s="214" t="e">
        <f>IF(ISBLANK(#REF!),"",#REF!)</f>
        <v>#REF!</v>
      </c>
      <c r="E80" s="214" t="e">
        <f>IF(ISBLANK(#REF!),"",#REF!)</f>
        <v>#REF!</v>
      </c>
      <c r="F80" s="214" t="e">
        <f>IF(ISBLANK(#REF!),"",#REF!)</f>
        <v>#REF!</v>
      </c>
      <c r="G80" s="214" t="e">
        <f>IF(ISBLANK(#REF!),"",#REF!)</f>
        <v>#REF!</v>
      </c>
      <c r="H80" s="215" t="e">
        <f>IF(ISBLANK(#REF!),"",#REF!)</f>
        <v>#REF!</v>
      </c>
      <c r="I80" s="214" t="e">
        <f>IF(ISBLANK(#REF!),"",#REF!)</f>
        <v>#REF!</v>
      </c>
      <c r="J80" s="216" t="e">
        <f>IF(ISBLANK(#REF!),"",#REF!)</f>
        <v>#REF!</v>
      </c>
      <c r="K80" s="217" t="e">
        <f>IF(ISBLANK(#REF!),"",#REF!)</f>
        <v>#REF!</v>
      </c>
      <c r="L80" s="217" t="e">
        <f>IF(ISBLANK(#REF!),"",#REF!)</f>
        <v>#REF!</v>
      </c>
      <c r="M80" s="218" t="e">
        <f>IF(ISBLANK(#REF!),"",#REF!)</f>
        <v>#REF!</v>
      </c>
      <c r="N80" s="218" t="e">
        <f>IF(ISBLANK(#REF!),"",#REF!)</f>
        <v>#REF!</v>
      </c>
      <c r="O80" s="220" t="str">
        <f>IFERROR(VLOOKUP(_xlfn.CONCAT('Team Roster - Final'!$A80," : ",'Team Roster - Final'!$BM80),'Rate Calculations'!$C$4:$G$1100,5,FALSE),"")</f>
        <v/>
      </c>
      <c r="P80" s="225">
        <f>IF(ISBLANK('Rate Calculations'!$H82),"",'Rate Calculations'!$H82)</f>
        <v>1.7500000000000002E-2</v>
      </c>
      <c r="Q80" s="220" t="str">
        <f t="shared" si="18"/>
        <v/>
      </c>
      <c r="R80" s="221">
        <f>IF(ISBLANK('Rate Calculations'!$J82),"",'Rate Calculations'!$J82)</f>
        <v>3.5000000000000003E-2</v>
      </c>
      <c r="S80" s="220" t="str">
        <f t="shared" si="19"/>
        <v/>
      </c>
      <c r="T80" s="225" t="str">
        <f>IFERROR(VLOOKUP(_xlfn.CONCAT('Team Roster - Final'!$A80," : ",'Team Roster - Final'!$BM80),'Rate Calculations'!$C$4:$S$1100,10,FALSE),"")</f>
        <v/>
      </c>
      <c r="U80" s="225" t="str">
        <f>IFERROR(VLOOKUP(_xlfn.CONCAT('Team Roster - Final'!$A80," : ",'Team Roster - Final'!$BM80),'Rate Calculations'!$C$4:$S$1100,11,FALSE),"")</f>
        <v/>
      </c>
      <c r="V80" s="222" t="str">
        <f t="shared" si="20"/>
        <v/>
      </c>
      <c r="W80" s="222" t="str">
        <f t="shared" si="21"/>
        <v/>
      </c>
      <c r="X80" s="223" t="str">
        <f>IFERROR(VLOOKUP(_xlfn.CONCAT('Team Roster - Final'!$A80," : ",'Team Roster - Final'!$BM80),'Rate Calculations'!$C$4:$S$1100,14,FALSE),"")</f>
        <v/>
      </c>
      <c r="Y80" s="222" t="str">
        <f t="shared" si="22"/>
        <v/>
      </c>
      <c r="Z80" s="222" t="str">
        <f t="shared" si="23"/>
        <v/>
      </c>
      <c r="AA80" s="224" t="str">
        <f>IFERROR(IF(#REF!="Yes",$Y80, $Y80+$Q80*0.5),"")</f>
        <v/>
      </c>
      <c r="AB80" s="224" t="str">
        <f>IFERROR(IF(#REF!="Yes",$Z80, $Z80+$S80*0.5),"")</f>
        <v/>
      </c>
      <c r="AC80" s="220" t="str">
        <f>IFERROR(VLOOKUP(_xlfn.CONCAT('Team Roster - Final'!$A80," : ",'Team Roster - Final'!$BM80),'Rate Calculations'!$C$4:$U$1100,19,FALSE),"")</f>
        <v/>
      </c>
      <c r="AD80" s="220" t="str">
        <f t="shared" si="24"/>
        <v/>
      </c>
      <c r="AE80" s="220" t="str">
        <f t="shared" si="25"/>
        <v/>
      </c>
      <c r="AF80" s="225" t="str">
        <f>IFERROR(VLOOKUP(_xlfn.CONCAT('Team Roster - Final'!$A80," : ",'Team Roster - Final'!$BM80),'Rate Calculations'!$C$4:$AB$1100,22,FALSE),"")</f>
        <v/>
      </c>
      <c r="AG80" s="225" t="str">
        <f>IFERROR(VLOOKUP(_xlfn.CONCAT('Team Roster - Final'!$A80," : ",'Team Roster - Final'!$BM80),'Rate Calculations'!$C$4:$AB$1100,23,FALSE),"")</f>
        <v/>
      </c>
      <c r="AH80" s="222" t="str">
        <f t="shared" si="26"/>
        <v/>
      </c>
      <c r="AI80" s="222" t="str">
        <f t="shared" si="27"/>
        <v/>
      </c>
      <c r="AJ80" s="223" t="str">
        <f>Table1[[#This Row],[Home Office
Net Fee %]]</f>
        <v/>
      </c>
      <c r="AK80" s="222" t="str">
        <f t="shared" si="28"/>
        <v/>
      </c>
      <c r="AL80" s="222" t="str">
        <f t="shared" si="29"/>
        <v/>
      </c>
      <c r="AM80" s="215" t="str">
        <f>IFERROR(IF(#REF!="Yes",$AK80,($AK80+$AD80*0.5)),"")</f>
        <v/>
      </c>
      <c r="AN80" s="215" t="str">
        <f>IFERROR(IF(#REF!="Yes",$AL80,($AL80+$AE80*0.5)),"")</f>
        <v/>
      </c>
      <c r="AO80" s="374" t="str">
        <f>IF(ISBLANK('Team Roster Proposed - FBR'!Q81),"",'Team Roster Proposed - FBR'!Q81)</f>
        <v/>
      </c>
      <c r="AP80" s="226" t="e">
        <f>IF(ISBLANK(#REF!),"",#REF!)</f>
        <v>#REF!</v>
      </c>
      <c r="AQ80" s="226" t="e">
        <f>IF(ISBLANK(#REF!),"",#REF!)</f>
        <v>#REF!</v>
      </c>
      <c r="AR80" s="226" t="e">
        <f>IF(ISBLANK(#REF!),"",#REF!)</f>
        <v>#REF!</v>
      </c>
      <c r="AS80" s="219" t="e">
        <f>IF(ISBLANK(#REF!),"",#REF!)</f>
        <v>#REF!</v>
      </c>
      <c r="AT80" s="219" t="e">
        <f>IF(ISBLANK(#REF!),"",#REF!)</f>
        <v>#REF!</v>
      </c>
      <c r="AU80" s="219" t="e">
        <f>IF(ISBLANK(#REF!),"",#REF!)</f>
        <v>#REF!</v>
      </c>
      <c r="AV80" s="219" t="e">
        <f>IF(ISBLANK(#REF!),"",#REF!)</f>
        <v>#REF!</v>
      </c>
      <c r="AW80" s="219" t="e">
        <f>IF(ISBLANK(#REF!),"",#REF!)</f>
        <v>#REF!</v>
      </c>
      <c r="AX80" s="219" t="e">
        <f>IF(ISBLANK(#REF!),"",#REF!)</f>
        <v>#REF!</v>
      </c>
      <c r="AY80" s="226" t="e">
        <f>IF(ISBLANK(#REF!),"",#REF!)</f>
        <v>#REF!</v>
      </c>
      <c r="AZ80" s="219" t="e">
        <f>IF(ISBLANK(#REF!),"",#REF!)</f>
        <v>#REF!</v>
      </c>
      <c r="BA80" s="219" t="e">
        <f>IF(ISBLANK(#REF!),"",#REF!)</f>
        <v>#REF!</v>
      </c>
      <c r="BB80" s="219" t="e">
        <f>IF(ISBLANK(#REF!),"",#REF!)</f>
        <v>#REF!</v>
      </c>
      <c r="BC80" s="219" t="e">
        <f>IF(ISBLANK(#REF!),"",#REF!)</f>
        <v>#REF!</v>
      </c>
      <c r="BD80" s="219" t="e">
        <f>IF(ISBLANK(#REF!),"",#REF!)</f>
        <v>#REF!</v>
      </c>
      <c r="BE80" s="219" t="e">
        <f>IF(ISBLANK(#REF!),"",#REF!)</f>
        <v>#REF!</v>
      </c>
      <c r="BF80" s="219" t="e">
        <f>IF(ISBLANK(#REF!),"",#REF!)</f>
        <v>#REF!</v>
      </c>
      <c r="BG80" s="219" t="e">
        <f>IF(ISBLANK(#REF!),"",#REF!)</f>
        <v>#REF!</v>
      </c>
      <c r="BH80" s="219" t="e">
        <f>IF(ISBLANK(#REF!),"",#REF!)</f>
        <v>#REF!</v>
      </c>
      <c r="BI80" s="219" t="e">
        <f>IF(ISBLANK(#REF!),"",#REF!)</f>
        <v>#REF!</v>
      </c>
      <c r="BJ80" s="219" t="e">
        <f>IF(ISBLANK(#REF!),"",#REF!)</f>
        <v>#REF!</v>
      </c>
      <c r="BK80" s="219" t="e">
        <f>IF(ISBLANK(#REF!),"",#REF!)</f>
        <v>#REF!</v>
      </c>
      <c r="BL80" s="219" t="e">
        <f>IF(ISBLANK(#REF!),"",#REF!)</f>
        <v>#REF!</v>
      </c>
      <c r="BM80" s="219" t="e">
        <f>IF(ISBLANK(#REF!),"",#REF!)</f>
        <v>#REF!</v>
      </c>
      <c r="BN80" s="219" t="e">
        <f>IF(ISBLANK(#REF!),"",#REF!)</f>
        <v>#REF!</v>
      </c>
      <c r="BO80" s="227" t="e">
        <f t="shared" si="30"/>
        <v>#REF!</v>
      </c>
      <c r="BP80" s="228" t="str">
        <f t="shared" si="33"/>
        <v/>
      </c>
      <c r="BQ80" s="229" t="str">
        <f t="shared" si="17"/>
        <v/>
      </c>
      <c r="BR80" s="228" t="e">
        <f t="shared" si="31"/>
        <v>#REF!</v>
      </c>
      <c r="BS80" s="230" t="e">
        <f t="shared" si="32"/>
        <v>#REF!</v>
      </c>
    </row>
    <row r="81" spans="1:71">
      <c r="A81" s="213" t="e">
        <f>IF(ISBLANK(#REF!),"",#REF!)</f>
        <v>#REF!</v>
      </c>
      <c r="B81" s="214" t="e">
        <f>IF(ISBLANK(#REF!),"",#REF!)</f>
        <v>#REF!</v>
      </c>
      <c r="C81" s="214" t="e">
        <f>IF(ISBLANK(#REF!),"",#REF!)</f>
        <v>#REF!</v>
      </c>
      <c r="D81" s="214" t="e">
        <f>IF(ISBLANK(#REF!),"",#REF!)</f>
        <v>#REF!</v>
      </c>
      <c r="E81" s="214" t="e">
        <f>IF(ISBLANK(#REF!),"",#REF!)</f>
        <v>#REF!</v>
      </c>
      <c r="F81" s="214" t="e">
        <f>IF(ISBLANK(#REF!),"",#REF!)</f>
        <v>#REF!</v>
      </c>
      <c r="G81" s="214" t="e">
        <f>IF(ISBLANK(#REF!),"",#REF!)</f>
        <v>#REF!</v>
      </c>
      <c r="H81" s="215" t="e">
        <f>IF(ISBLANK(#REF!),"",#REF!)</f>
        <v>#REF!</v>
      </c>
      <c r="I81" s="214" t="e">
        <f>IF(ISBLANK(#REF!),"",#REF!)</f>
        <v>#REF!</v>
      </c>
      <c r="J81" s="216" t="e">
        <f>IF(ISBLANK(#REF!),"",#REF!)</f>
        <v>#REF!</v>
      </c>
      <c r="K81" s="217" t="e">
        <f>IF(ISBLANK(#REF!),"",#REF!)</f>
        <v>#REF!</v>
      </c>
      <c r="L81" s="217" t="e">
        <f>IF(ISBLANK(#REF!),"",#REF!)</f>
        <v>#REF!</v>
      </c>
      <c r="M81" s="218" t="e">
        <f>IF(ISBLANK(#REF!),"",#REF!)</f>
        <v>#REF!</v>
      </c>
      <c r="N81" s="218" t="e">
        <f>IF(ISBLANK(#REF!),"",#REF!)</f>
        <v>#REF!</v>
      </c>
      <c r="O81" s="220" t="str">
        <f>IFERROR(VLOOKUP(_xlfn.CONCAT('Team Roster - Final'!$A81," : ",'Team Roster - Final'!$BM81),'Rate Calculations'!$C$4:$G$1100,5,FALSE),"")</f>
        <v/>
      </c>
      <c r="P81" s="225">
        <f>IF(ISBLANK('Rate Calculations'!$H83),"",'Rate Calculations'!$H83)</f>
        <v>1.7500000000000002E-2</v>
      </c>
      <c r="Q81" s="220" t="str">
        <f t="shared" si="18"/>
        <v/>
      </c>
      <c r="R81" s="221">
        <f>IF(ISBLANK('Rate Calculations'!$J83),"",'Rate Calculations'!$J83)</f>
        <v>3.5000000000000003E-2</v>
      </c>
      <c r="S81" s="220" t="str">
        <f t="shared" si="19"/>
        <v/>
      </c>
      <c r="T81" s="225" t="str">
        <f>IFERROR(VLOOKUP(_xlfn.CONCAT('Team Roster - Final'!$A81," : ",'Team Roster - Final'!$BM81),'Rate Calculations'!$C$4:$S$1100,10,FALSE),"")</f>
        <v/>
      </c>
      <c r="U81" s="225" t="str">
        <f>IFERROR(VLOOKUP(_xlfn.CONCAT('Team Roster - Final'!$A81," : ",'Team Roster - Final'!$BM81),'Rate Calculations'!$C$4:$S$1100,11,FALSE),"")</f>
        <v/>
      </c>
      <c r="V81" s="222" t="str">
        <f t="shared" si="20"/>
        <v/>
      </c>
      <c r="W81" s="222" t="str">
        <f t="shared" si="21"/>
        <v/>
      </c>
      <c r="X81" s="223" t="str">
        <f>IFERROR(VLOOKUP(_xlfn.CONCAT('Team Roster - Final'!$A81," : ",'Team Roster - Final'!$BM81),'Rate Calculations'!$C$4:$S$1100,14,FALSE),"")</f>
        <v/>
      </c>
      <c r="Y81" s="222" t="str">
        <f t="shared" si="22"/>
        <v/>
      </c>
      <c r="Z81" s="222" t="str">
        <f t="shared" si="23"/>
        <v/>
      </c>
      <c r="AA81" s="224" t="str">
        <f>IFERROR(IF(#REF!="Yes",$Y81, $Y81+$Q81*0.5),"")</f>
        <v/>
      </c>
      <c r="AB81" s="224" t="str">
        <f>IFERROR(IF(#REF!="Yes",$Z81, $Z81+$S81*0.5),"")</f>
        <v/>
      </c>
      <c r="AC81" s="220" t="str">
        <f>IFERROR(VLOOKUP(_xlfn.CONCAT('Team Roster - Final'!$A81," : ",'Team Roster - Final'!$BM81),'Rate Calculations'!$C$4:$U$1100,19,FALSE),"")</f>
        <v/>
      </c>
      <c r="AD81" s="220" t="str">
        <f t="shared" si="24"/>
        <v/>
      </c>
      <c r="AE81" s="220" t="str">
        <f t="shared" si="25"/>
        <v/>
      </c>
      <c r="AF81" s="225" t="str">
        <f>IFERROR(VLOOKUP(_xlfn.CONCAT('Team Roster - Final'!$A81," : ",'Team Roster - Final'!$BM81),'Rate Calculations'!$C$4:$AB$1100,22,FALSE),"")</f>
        <v/>
      </c>
      <c r="AG81" s="225" t="str">
        <f>IFERROR(VLOOKUP(_xlfn.CONCAT('Team Roster - Final'!$A81," : ",'Team Roster - Final'!$BM81),'Rate Calculations'!$C$4:$AB$1100,23,FALSE),"")</f>
        <v/>
      </c>
      <c r="AH81" s="222" t="str">
        <f t="shared" si="26"/>
        <v/>
      </c>
      <c r="AI81" s="222" t="str">
        <f t="shared" si="27"/>
        <v/>
      </c>
      <c r="AJ81" s="223" t="str">
        <f>Table1[[#This Row],[Home Office
Net Fee %]]</f>
        <v/>
      </c>
      <c r="AK81" s="222" t="str">
        <f t="shared" si="28"/>
        <v/>
      </c>
      <c r="AL81" s="222" t="str">
        <f t="shared" si="29"/>
        <v/>
      </c>
      <c r="AM81" s="215" t="str">
        <f>IFERROR(IF(#REF!="Yes",$AK81,($AK81+$AD81*0.5)),"")</f>
        <v/>
      </c>
      <c r="AN81" s="215" t="str">
        <f>IFERROR(IF(#REF!="Yes",$AL81,($AL81+$AE81*0.5)),"")</f>
        <v/>
      </c>
      <c r="AO81" s="374" t="str">
        <f>IF(ISBLANK('Team Roster Proposed - FBR'!Q82),"",'Team Roster Proposed - FBR'!Q82)</f>
        <v/>
      </c>
      <c r="AP81" s="226" t="e">
        <f>IF(ISBLANK(#REF!),"",#REF!)</f>
        <v>#REF!</v>
      </c>
      <c r="AQ81" s="226" t="e">
        <f>IF(ISBLANK(#REF!),"",#REF!)</f>
        <v>#REF!</v>
      </c>
      <c r="AR81" s="226" t="e">
        <f>IF(ISBLANK(#REF!),"",#REF!)</f>
        <v>#REF!</v>
      </c>
      <c r="AS81" s="219" t="e">
        <f>IF(ISBLANK(#REF!),"",#REF!)</f>
        <v>#REF!</v>
      </c>
      <c r="AT81" s="219" t="e">
        <f>IF(ISBLANK(#REF!),"",#REF!)</f>
        <v>#REF!</v>
      </c>
      <c r="AU81" s="219" t="e">
        <f>IF(ISBLANK(#REF!),"",#REF!)</f>
        <v>#REF!</v>
      </c>
      <c r="AV81" s="219" t="e">
        <f>IF(ISBLANK(#REF!),"",#REF!)</f>
        <v>#REF!</v>
      </c>
      <c r="AW81" s="219" t="e">
        <f>IF(ISBLANK(#REF!),"",#REF!)</f>
        <v>#REF!</v>
      </c>
      <c r="AX81" s="219" t="e">
        <f>IF(ISBLANK(#REF!),"",#REF!)</f>
        <v>#REF!</v>
      </c>
      <c r="AY81" s="226" t="e">
        <f>IF(ISBLANK(#REF!),"",#REF!)</f>
        <v>#REF!</v>
      </c>
      <c r="AZ81" s="219" t="e">
        <f>IF(ISBLANK(#REF!),"",#REF!)</f>
        <v>#REF!</v>
      </c>
      <c r="BA81" s="219" t="e">
        <f>IF(ISBLANK(#REF!),"",#REF!)</f>
        <v>#REF!</v>
      </c>
      <c r="BB81" s="219" t="e">
        <f>IF(ISBLANK(#REF!),"",#REF!)</f>
        <v>#REF!</v>
      </c>
      <c r="BC81" s="219" t="e">
        <f>IF(ISBLANK(#REF!),"",#REF!)</f>
        <v>#REF!</v>
      </c>
      <c r="BD81" s="219" t="e">
        <f>IF(ISBLANK(#REF!),"",#REF!)</f>
        <v>#REF!</v>
      </c>
      <c r="BE81" s="219" t="e">
        <f>IF(ISBLANK(#REF!),"",#REF!)</f>
        <v>#REF!</v>
      </c>
      <c r="BF81" s="219" t="e">
        <f>IF(ISBLANK(#REF!),"",#REF!)</f>
        <v>#REF!</v>
      </c>
      <c r="BG81" s="219" t="e">
        <f>IF(ISBLANK(#REF!),"",#REF!)</f>
        <v>#REF!</v>
      </c>
      <c r="BH81" s="219" t="e">
        <f>IF(ISBLANK(#REF!),"",#REF!)</f>
        <v>#REF!</v>
      </c>
      <c r="BI81" s="219" t="e">
        <f>IF(ISBLANK(#REF!),"",#REF!)</f>
        <v>#REF!</v>
      </c>
      <c r="BJ81" s="219" t="e">
        <f>IF(ISBLANK(#REF!),"",#REF!)</f>
        <v>#REF!</v>
      </c>
      <c r="BK81" s="219" t="e">
        <f>IF(ISBLANK(#REF!),"",#REF!)</f>
        <v>#REF!</v>
      </c>
      <c r="BL81" s="219" t="e">
        <f>IF(ISBLANK(#REF!),"",#REF!)</f>
        <v>#REF!</v>
      </c>
      <c r="BM81" s="219" t="e">
        <f>IF(ISBLANK(#REF!),"",#REF!)</f>
        <v>#REF!</v>
      </c>
      <c r="BN81" s="219" t="e">
        <f>IF(ISBLANK(#REF!),"",#REF!)</f>
        <v>#REF!</v>
      </c>
      <c r="BO81" s="227" t="e">
        <f t="shared" si="30"/>
        <v>#REF!</v>
      </c>
      <c r="BP81" s="228" t="str">
        <f t="shared" si="33"/>
        <v/>
      </c>
      <c r="BQ81" s="229" t="str">
        <f t="shared" si="17"/>
        <v/>
      </c>
      <c r="BR81" s="228" t="e">
        <f t="shared" si="31"/>
        <v>#REF!</v>
      </c>
      <c r="BS81" s="230" t="e">
        <f t="shared" si="32"/>
        <v>#REF!</v>
      </c>
    </row>
    <row r="82" spans="1:71">
      <c r="A82" s="213" t="e">
        <f>IF(ISBLANK(#REF!),"",#REF!)</f>
        <v>#REF!</v>
      </c>
      <c r="B82" s="214" t="e">
        <f>IF(ISBLANK(#REF!),"",#REF!)</f>
        <v>#REF!</v>
      </c>
      <c r="C82" s="214" t="e">
        <f>IF(ISBLANK(#REF!),"",#REF!)</f>
        <v>#REF!</v>
      </c>
      <c r="D82" s="214" t="e">
        <f>IF(ISBLANK(#REF!),"",#REF!)</f>
        <v>#REF!</v>
      </c>
      <c r="E82" s="214" t="e">
        <f>IF(ISBLANK(#REF!),"",#REF!)</f>
        <v>#REF!</v>
      </c>
      <c r="F82" s="214" t="e">
        <f>IF(ISBLANK(#REF!),"",#REF!)</f>
        <v>#REF!</v>
      </c>
      <c r="G82" s="214" t="e">
        <f>IF(ISBLANK(#REF!),"",#REF!)</f>
        <v>#REF!</v>
      </c>
      <c r="H82" s="215" t="e">
        <f>IF(ISBLANK(#REF!),"",#REF!)</f>
        <v>#REF!</v>
      </c>
      <c r="I82" s="214" t="e">
        <f>IF(ISBLANK(#REF!),"",#REF!)</f>
        <v>#REF!</v>
      </c>
      <c r="J82" s="216" t="e">
        <f>IF(ISBLANK(#REF!),"",#REF!)</f>
        <v>#REF!</v>
      </c>
      <c r="K82" s="217" t="e">
        <f>IF(ISBLANK(#REF!),"",#REF!)</f>
        <v>#REF!</v>
      </c>
      <c r="L82" s="217" t="e">
        <f>IF(ISBLANK(#REF!),"",#REF!)</f>
        <v>#REF!</v>
      </c>
      <c r="M82" s="218" t="e">
        <f>IF(ISBLANK(#REF!),"",#REF!)</f>
        <v>#REF!</v>
      </c>
      <c r="N82" s="218" t="e">
        <f>IF(ISBLANK(#REF!),"",#REF!)</f>
        <v>#REF!</v>
      </c>
      <c r="O82" s="220" t="str">
        <f>IFERROR(VLOOKUP(_xlfn.CONCAT('Team Roster - Final'!$A82," : ",'Team Roster - Final'!$BM82),'Rate Calculations'!$C$4:$G$1100,5,FALSE),"")</f>
        <v/>
      </c>
      <c r="P82" s="225">
        <f>IF(ISBLANK('Rate Calculations'!$H84),"",'Rate Calculations'!$H84)</f>
        <v>1.7500000000000002E-2</v>
      </c>
      <c r="Q82" s="220" t="str">
        <f t="shared" si="18"/>
        <v/>
      </c>
      <c r="R82" s="221">
        <f>IF(ISBLANK('Rate Calculations'!$J84),"",'Rate Calculations'!$J84)</f>
        <v>3.5000000000000003E-2</v>
      </c>
      <c r="S82" s="220" t="str">
        <f t="shared" si="19"/>
        <v/>
      </c>
      <c r="T82" s="225" t="str">
        <f>IFERROR(VLOOKUP(_xlfn.CONCAT('Team Roster - Final'!$A82," : ",'Team Roster - Final'!$BM82),'Rate Calculations'!$C$4:$S$1100,10,FALSE),"")</f>
        <v/>
      </c>
      <c r="U82" s="225" t="str">
        <f>IFERROR(VLOOKUP(_xlfn.CONCAT('Team Roster - Final'!$A82," : ",'Team Roster - Final'!$BM82),'Rate Calculations'!$C$4:$S$1100,11,FALSE),"")</f>
        <v/>
      </c>
      <c r="V82" s="222" t="str">
        <f t="shared" si="20"/>
        <v/>
      </c>
      <c r="W82" s="222" t="str">
        <f t="shared" si="21"/>
        <v/>
      </c>
      <c r="X82" s="223" t="str">
        <f>IFERROR(VLOOKUP(_xlfn.CONCAT('Team Roster - Final'!$A82," : ",'Team Roster - Final'!$BM82),'Rate Calculations'!$C$4:$S$1100,14,FALSE),"")</f>
        <v/>
      </c>
      <c r="Y82" s="222" t="str">
        <f t="shared" si="22"/>
        <v/>
      </c>
      <c r="Z82" s="222" t="str">
        <f t="shared" si="23"/>
        <v/>
      </c>
      <c r="AA82" s="224" t="str">
        <f>IFERROR(IF(#REF!="Yes",$Y82, $Y82+$Q82*0.5),"")</f>
        <v/>
      </c>
      <c r="AB82" s="224" t="str">
        <f>IFERROR(IF(#REF!="Yes",$Z82, $Z82+$S82*0.5),"")</f>
        <v/>
      </c>
      <c r="AC82" s="220" t="str">
        <f>IFERROR(VLOOKUP(_xlfn.CONCAT('Team Roster - Final'!$A82," : ",'Team Roster - Final'!$BM82),'Rate Calculations'!$C$4:$U$1100,19,FALSE),"")</f>
        <v/>
      </c>
      <c r="AD82" s="220" t="str">
        <f t="shared" si="24"/>
        <v/>
      </c>
      <c r="AE82" s="220" t="str">
        <f t="shared" si="25"/>
        <v/>
      </c>
      <c r="AF82" s="225" t="str">
        <f>IFERROR(VLOOKUP(_xlfn.CONCAT('Team Roster - Final'!$A82," : ",'Team Roster - Final'!$BM82),'Rate Calculations'!$C$4:$AB$1100,22,FALSE),"")</f>
        <v/>
      </c>
      <c r="AG82" s="225" t="str">
        <f>IFERROR(VLOOKUP(_xlfn.CONCAT('Team Roster - Final'!$A82," : ",'Team Roster - Final'!$BM82),'Rate Calculations'!$C$4:$AB$1100,23,FALSE),"")</f>
        <v/>
      </c>
      <c r="AH82" s="222" t="str">
        <f t="shared" si="26"/>
        <v/>
      </c>
      <c r="AI82" s="222" t="str">
        <f t="shared" si="27"/>
        <v/>
      </c>
      <c r="AJ82" s="223" t="str">
        <f>Table1[[#This Row],[Home Office
Net Fee %]]</f>
        <v/>
      </c>
      <c r="AK82" s="222" t="str">
        <f t="shared" si="28"/>
        <v/>
      </c>
      <c r="AL82" s="222" t="str">
        <f t="shared" si="29"/>
        <v/>
      </c>
      <c r="AM82" s="215" t="str">
        <f>IFERROR(IF(#REF!="Yes",$AK82,($AK82+$AD82*0.5)),"")</f>
        <v/>
      </c>
      <c r="AN82" s="215" t="str">
        <f>IFERROR(IF(#REF!="Yes",$AL82,($AL82+$AE82*0.5)),"")</f>
        <v/>
      </c>
      <c r="AO82" s="374" t="str">
        <f>IF(ISBLANK('Team Roster Proposed - FBR'!Q83),"",'Team Roster Proposed - FBR'!Q83)</f>
        <v/>
      </c>
      <c r="AP82" s="226" t="e">
        <f>IF(ISBLANK(#REF!),"",#REF!)</f>
        <v>#REF!</v>
      </c>
      <c r="AQ82" s="226" t="e">
        <f>IF(ISBLANK(#REF!),"",#REF!)</f>
        <v>#REF!</v>
      </c>
      <c r="AR82" s="226" t="e">
        <f>IF(ISBLANK(#REF!),"",#REF!)</f>
        <v>#REF!</v>
      </c>
      <c r="AS82" s="219" t="e">
        <f>IF(ISBLANK(#REF!),"",#REF!)</f>
        <v>#REF!</v>
      </c>
      <c r="AT82" s="219" t="e">
        <f>IF(ISBLANK(#REF!),"",#REF!)</f>
        <v>#REF!</v>
      </c>
      <c r="AU82" s="219" t="e">
        <f>IF(ISBLANK(#REF!),"",#REF!)</f>
        <v>#REF!</v>
      </c>
      <c r="AV82" s="219" t="e">
        <f>IF(ISBLANK(#REF!),"",#REF!)</f>
        <v>#REF!</v>
      </c>
      <c r="AW82" s="219" t="e">
        <f>IF(ISBLANK(#REF!),"",#REF!)</f>
        <v>#REF!</v>
      </c>
      <c r="AX82" s="219" t="e">
        <f>IF(ISBLANK(#REF!),"",#REF!)</f>
        <v>#REF!</v>
      </c>
      <c r="AY82" s="226" t="e">
        <f>IF(ISBLANK(#REF!),"",#REF!)</f>
        <v>#REF!</v>
      </c>
      <c r="AZ82" s="219" t="e">
        <f>IF(ISBLANK(#REF!),"",#REF!)</f>
        <v>#REF!</v>
      </c>
      <c r="BA82" s="219" t="e">
        <f>IF(ISBLANK(#REF!),"",#REF!)</f>
        <v>#REF!</v>
      </c>
      <c r="BB82" s="219" t="e">
        <f>IF(ISBLANK(#REF!),"",#REF!)</f>
        <v>#REF!</v>
      </c>
      <c r="BC82" s="219" t="e">
        <f>IF(ISBLANK(#REF!),"",#REF!)</f>
        <v>#REF!</v>
      </c>
      <c r="BD82" s="219" t="e">
        <f>IF(ISBLANK(#REF!),"",#REF!)</f>
        <v>#REF!</v>
      </c>
      <c r="BE82" s="219" t="e">
        <f>IF(ISBLANK(#REF!),"",#REF!)</f>
        <v>#REF!</v>
      </c>
      <c r="BF82" s="219" t="e">
        <f>IF(ISBLANK(#REF!),"",#REF!)</f>
        <v>#REF!</v>
      </c>
      <c r="BG82" s="219" t="e">
        <f>IF(ISBLANK(#REF!),"",#REF!)</f>
        <v>#REF!</v>
      </c>
      <c r="BH82" s="219" t="e">
        <f>IF(ISBLANK(#REF!),"",#REF!)</f>
        <v>#REF!</v>
      </c>
      <c r="BI82" s="219" t="e">
        <f>IF(ISBLANK(#REF!),"",#REF!)</f>
        <v>#REF!</v>
      </c>
      <c r="BJ82" s="219" t="e">
        <f>IF(ISBLANK(#REF!),"",#REF!)</f>
        <v>#REF!</v>
      </c>
      <c r="BK82" s="219" t="e">
        <f>IF(ISBLANK(#REF!),"",#REF!)</f>
        <v>#REF!</v>
      </c>
      <c r="BL82" s="219" t="e">
        <f>IF(ISBLANK(#REF!),"",#REF!)</f>
        <v>#REF!</v>
      </c>
      <c r="BM82" s="219" t="e">
        <f>IF(ISBLANK(#REF!),"",#REF!)</f>
        <v>#REF!</v>
      </c>
      <c r="BN82" s="219" t="e">
        <f>IF(ISBLANK(#REF!),"",#REF!)</f>
        <v>#REF!</v>
      </c>
      <c r="BO82" s="227" t="e">
        <f t="shared" si="30"/>
        <v>#REF!</v>
      </c>
      <c r="BP82" s="228" t="str">
        <f t="shared" si="33"/>
        <v/>
      </c>
      <c r="BQ82" s="229" t="str">
        <f t="shared" si="17"/>
        <v/>
      </c>
      <c r="BR82" s="228" t="e">
        <f t="shared" si="31"/>
        <v>#REF!</v>
      </c>
      <c r="BS82" s="230" t="e">
        <f t="shared" si="32"/>
        <v>#REF!</v>
      </c>
    </row>
    <row r="83" spans="1:71">
      <c r="A83" s="213" t="e">
        <f>IF(ISBLANK(#REF!),"",#REF!)</f>
        <v>#REF!</v>
      </c>
      <c r="B83" s="214" t="e">
        <f>IF(ISBLANK(#REF!),"",#REF!)</f>
        <v>#REF!</v>
      </c>
      <c r="C83" s="214" t="e">
        <f>IF(ISBLANK(#REF!),"",#REF!)</f>
        <v>#REF!</v>
      </c>
      <c r="D83" s="214" t="e">
        <f>IF(ISBLANK(#REF!),"",#REF!)</f>
        <v>#REF!</v>
      </c>
      <c r="E83" s="214" t="e">
        <f>IF(ISBLANK(#REF!),"",#REF!)</f>
        <v>#REF!</v>
      </c>
      <c r="F83" s="214" t="e">
        <f>IF(ISBLANK(#REF!),"",#REF!)</f>
        <v>#REF!</v>
      </c>
      <c r="G83" s="214" t="e">
        <f>IF(ISBLANK(#REF!),"",#REF!)</f>
        <v>#REF!</v>
      </c>
      <c r="H83" s="215" t="e">
        <f>IF(ISBLANK(#REF!),"",#REF!)</f>
        <v>#REF!</v>
      </c>
      <c r="I83" s="214" t="e">
        <f>IF(ISBLANK(#REF!),"",#REF!)</f>
        <v>#REF!</v>
      </c>
      <c r="J83" s="216" t="e">
        <f>IF(ISBLANK(#REF!),"",#REF!)</f>
        <v>#REF!</v>
      </c>
      <c r="K83" s="217" t="e">
        <f>IF(ISBLANK(#REF!),"",#REF!)</f>
        <v>#REF!</v>
      </c>
      <c r="L83" s="217" t="e">
        <f>IF(ISBLANK(#REF!),"",#REF!)</f>
        <v>#REF!</v>
      </c>
      <c r="M83" s="218" t="e">
        <f>IF(ISBLANK(#REF!),"",#REF!)</f>
        <v>#REF!</v>
      </c>
      <c r="N83" s="218" t="e">
        <f>IF(ISBLANK(#REF!),"",#REF!)</f>
        <v>#REF!</v>
      </c>
      <c r="O83" s="220" t="str">
        <f>IFERROR(VLOOKUP(_xlfn.CONCAT('Team Roster - Final'!$A83," : ",'Team Roster - Final'!$BM83),'Rate Calculations'!$C$4:$G$1100,5,FALSE),"")</f>
        <v/>
      </c>
      <c r="P83" s="225">
        <f>IF(ISBLANK('Rate Calculations'!$H85),"",'Rate Calculations'!$H85)</f>
        <v>1.7500000000000002E-2</v>
      </c>
      <c r="Q83" s="220" t="str">
        <f t="shared" si="18"/>
        <v/>
      </c>
      <c r="R83" s="221">
        <f>IF(ISBLANK('Rate Calculations'!$J85),"",'Rate Calculations'!$J85)</f>
        <v>3.5000000000000003E-2</v>
      </c>
      <c r="S83" s="220" t="str">
        <f t="shared" si="19"/>
        <v/>
      </c>
      <c r="T83" s="225" t="str">
        <f>IFERROR(VLOOKUP(_xlfn.CONCAT('Team Roster - Final'!$A83," : ",'Team Roster - Final'!$BM83),'Rate Calculations'!$C$4:$S$1100,10,FALSE),"")</f>
        <v/>
      </c>
      <c r="U83" s="225" t="str">
        <f>IFERROR(VLOOKUP(_xlfn.CONCAT('Team Roster - Final'!$A83," : ",'Team Roster - Final'!$BM83),'Rate Calculations'!$C$4:$S$1100,11,FALSE),"")</f>
        <v/>
      </c>
      <c r="V83" s="222" t="str">
        <f t="shared" si="20"/>
        <v/>
      </c>
      <c r="W83" s="222" t="str">
        <f t="shared" si="21"/>
        <v/>
      </c>
      <c r="X83" s="223" t="str">
        <f>IFERROR(VLOOKUP(_xlfn.CONCAT('Team Roster - Final'!$A83," : ",'Team Roster - Final'!$BM83),'Rate Calculations'!$C$4:$S$1100,14,FALSE),"")</f>
        <v/>
      </c>
      <c r="Y83" s="222" t="str">
        <f t="shared" si="22"/>
        <v/>
      </c>
      <c r="Z83" s="222" t="str">
        <f t="shared" si="23"/>
        <v/>
      </c>
      <c r="AA83" s="224" t="str">
        <f>IFERROR(IF(#REF!="Yes",$Y83, $Y83+$Q83*0.5),"")</f>
        <v/>
      </c>
      <c r="AB83" s="224" t="str">
        <f>IFERROR(IF(#REF!="Yes",$Z83, $Z83+$S83*0.5),"")</f>
        <v/>
      </c>
      <c r="AC83" s="220" t="str">
        <f>IFERROR(VLOOKUP(_xlfn.CONCAT('Team Roster - Final'!$A83," : ",'Team Roster - Final'!$BM83),'Rate Calculations'!$C$4:$U$1100,19,FALSE),"")</f>
        <v/>
      </c>
      <c r="AD83" s="220" t="str">
        <f t="shared" si="24"/>
        <v/>
      </c>
      <c r="AE83" s="220" t="str">
        <f t="shared" si="25"/>
        <v/>
      </c>
      <c r="AF83" s="225" t="str">
        <f>IFERROR(VLOOKUP(_xlfn.CONCAT('Team Roster - Final'!$A83," : ",'Team Roster - Final'!$BM83),'Rate Calculations'!$C$4:$AB$1100,22,FALSE),"")</f>
        <v/>
      </c>
      <c r="AG83" s="225" t="str">
        <f>IFERROR(VLOOKUP(_xlfn.CONCAT('Team Roster - Final'!$A83," : ",'Team Roster - Final'!$BM83),'Rate Calculations'!$C$4:$AB$1100,23,FALSE),"")</f>
        <v/>
      </c>
      <c r="AH83" s="222" t="str">
        <f t="shared" si="26"/>
        <v/>
      </c>
      <c r="AI83" s="222" t="str">
        <f t="shared" si="27"/>
        <v/>
      </c>
      <c r="AJ83" s="223" t="str">
        <f>Table1[[#This Row],[Home Office
Net Fee %]]</f>
        <v/>
      </c>
      <c r="AK83" s="222" t="str">
        <f t="shared" si="28"/>
        <v/>
      </c>
      <c r="AL83" s="222" t="str">
        <f t="shared" si="29"/>
        <v/>
      </c>
      <c r="AM83" s="215" t="str">
        <f>IFERROR(IF(#REF!="Yes",$AK83,($AK83+$AD83*0.5)),"")</f>
        <v/>
      </c>
      <c r="AN83" s="215" t="str">
        <f>IFERROR(IF(#REF!="Yes",$AL83,($AL83+$AE83*0.5)),"")</f>
        <v/>
      </c>
      <c r="AO83" s="374" t="str">
        <f>IF(ISBLANK('Team Roster Proposed - FBR'!Q84),"",'Team Roster Proposed - FBR'!Q84)</f>
        <v/>
      </c>
      <c r="AP83" s="226" t="e">
        <f>IF(ISBLANK(#REF!),"",#REF!)</f>
        <v>#REF!</v>
      </c>
      <c r="AQ83" s="226" t="e">
        <f>IF(ISBLANK(#REF!),"",#REF!)</f>
        <v>#REF!</v>
      </c>
      <c r="AR83" s="226" t="e">
        <f>IF(ISBLANK(#REF!),"",#REF!)</f>
        <v>#REF!</v>
      </c>
      <c r="AS83" s="219" t="e">
        <f>IF(ISBLANK(#REF!),"",#REF!)</f>
        <v>#REF!</v>
      </c>
      <c r="AT83" s="219" t="e">
        <f>IF(ISBLANK(#REF!),"",#REF!)</f>
        <v>#REF!</v>
      </c>
      <c r="AU83" s="219" t="e">
        <f>IF(ISBLANK(#REF!),"",#REF!)</f>
        <v>#REF!</v>
      </c>
      <c r="AV83" s="219" t="e">
        <f>IF(ISBLANK(#REF!),"",#REF!)</f>
        <v>#REF!</v>
      </c>
      <c r="AW83" s="219" t="e">
        <f>IF(ISBLANK(#REF!),"",#REF!)</f>
        <v>#REF!</v>
      </c>
      <c r="AX83" s="219" t="e">
        <f>IF(ISBLANK(#REF!),"",#REF!)</f>
        <v>#REF!</v>
      </c>
      <c r="AY83" s="226" t="e">
        <f>IF(ISBLANK(#REF!),"",#REF!)</f>
        <v>#REF!</v>
      </c>
      <c r="AZ83" s="219" t="e">
        <f>IF(ISBLANK(#REF!),"",#REF!)</f>
        <v>#REF!</v>
      </c>
      <c r="BA83" s="219" t="e">
        <f>IF(ISBLANK(#REF!),"",#REF!)</f>
        <v>#REF!</v>
      </c>
      <c r="BB83" s="219" t="e">
        <f>IF(ISBLANK(#REF!),"",#REF!)</f>
        <v>#REF!</v>
      </c>
      <c r="BC83" s="219" t="e">
        <f>IF(ISBLANK(#REF!),"",#REF!)</f>
        <v>#REF!</v>
      </c>
      <c r="BD83" s="219" t="e">
        <f>IF(ISBLANK(#REF!),"",#REF!)</f>
        <v>#REF!</v>
      </c>
      <c r="BE83" s="219" t="e">
        <f>IF(ISBLANK(#REF!),"",#REF!)</f>
        <v>#REF!</v>
      </c>
      <c r="BF83" s="219" t="e">
        <f>IF(ISBLANK(#REF!),"",#REF!)</f>
        <v>#REF!</v>
      </c>
      <c r="BG83" s="219" t="e">
        <f>IF(ISBLANK(#REF!),"",#REF!)</f>
        <v>#REF!</v>
      </c>
      <c r="BH83" s="219" t="e">
        <f>IF(ISBLANK(#REF!),"",#REF!)</f>
        <v>#REF!</v>
      </c>
      <c r="BI83" s="219" t="e">
        <f>IF(ISBLANK(#REF!),"",#REF!)</f>
        <v>#REF!</v>
      </c>
      <c r="BJ83" s="219" t="e">
        <f>IF(ISBLANK(#REF!),"",#REF!)</f>
        <v>#REF!</v>
      </c>
      <c r="BK83" s="219" t="e">
        <f>IF(ISBLANK(#REF!),"",#REF!)</f>
        <v>#REF!</v>
      </c>
      <c r="BL83" s="219" t="e">
        <f>IF(ISBLANK(#REF!),"",#REF!)</f>
        <v>#REF!</v>
      </c>
      <c r="BM83" s="219" t="e">
        <f>IF(ISBLANK(#REF!),"",#REF!)</f>
        <v>#REF!</v>
      </c>
      <c r="BN83" s="219" t="e">
        <f>IF(ISBLANK(#REF!),"",#REF!)</f>
        <v>#REF!</v>
      </c>
      <c r="BO83" s="227" t="e">
        <f t="shared" si="30"/>
        <v>#REF!</v>
      </c>
      <c r="BP83" s="228" t="str">
        <f t="shared" si="33"/>
        <v/>
      </c>
      <c r="BQ83" s="229" t="str">
        <f t="shared" si="17"/>
        <v/>
      </c>
      <c r="BR83" s="228" t="e">
        <f t="shared" si="31"/>
        <v>#REF!</v>
      </c>
      <c r="BS83" s="230" t="e">
        <f t="shared" si="32"/>
        <v>#REF!</v>
      </c>
    </row>
    <row r="84" spans="1:71">
      <c r="A84" s="213" t="e">
        <f>IF(ISBLANK(#REF!),"",#REF!)</f>
        <v>#REF!</v>
      </c>
      <c r="B84" s="214" t="e">
        <f>IF(ISBLANK(#REF!),"",#REF!)</f>
        <v>#REF!</v>
      </c>
      <c r="C84" s="214" t="e">
        <f>IF(ISBLANK(#REF!),"",#REF!)</f>
        <v>#REF!</v>
      </c>
      <c r="D84" s="214" t="e">
        <f>IF(ISBLANK(#REF!),"",#REF!)</f>
        <v>#REF!</v>
      </c>
      <c r="E84" s="214" t="e">
        <f>IF(ISBLANK(#REF!),"",#REF!)</f>
        <v>#REF!</v>
      </c>
      <c r="F84" s="214" t="e">
        <f>IF(ISBLANK(#REF!),"",#REF!)</f>
        <v>#REF!</v>
      </c>
      <c r="G84" s="214" t="e">
        <f>IF(ISBLANK(#REF!),"",#REF!)</f>
        <v>#REF!</v>
      </c>
      <c r="H84" s="215" t="e">
        <f>IF(ISBLANK(#REF!),"",#REF!)</f>
        <v>#REF!</v>
      </c>
      <c r="I84" s="214" t="e">
        <f>IF(ISBLANK(#REF!),"",#REF!)</f>
        <v>#REF!</v>
      </c>
      <c r="J84" s="216" t="e">
        <f>IF(ISBLANK(#REF!),"",#REF!)</f>
        <v>#REF!</v>
      </c>
      <c r="K84" s="217" t="e">
        <f>IF(ISBLANK(#REF!),"",#REF!)</f>
        <v>#REF!</v>
      </c>
      <c r="L84" s="217" t="e">
        <f>IF(ISBLANK(#REF!),"",#REF!)</f>
        <v>#REF!</v>
      </c>
      <c r="M84" s="218" t="e">
        <f>IF(ISBLANK(#REF!),"",#REF!)</f>
        <v>#REF!</v>
      </c>
      <c r="N84" s="218" t="e">
        <f>IF(ISBLANK(#REF!),"",#REF!)</f>
        <v>#REF!</v>
      </c>
      <c r="O84" s="220" t="str">
        <f>IFERROR(VLOOKUP(_xlfn.CONCAT('Team Roster - Final'!$A84," : ",'Team Roster - Final'!$BM84),'Rate Calculations'!$C$4:$G$1100,5,FALSE),"")</f>
        <v/>
      </c>
      <c r="P84" s="225">
        <f>IF(ISBLANK('Rate Calculations'!$H86),"",'Rate Calculations'!$H86)</f>
        <v>1.7500000000000002E-2</v>
      </c>
      <c r="Q84" s="220" t="str">
        <f t="shared" si="18"/>
        <v/>
      </c>
      <c r="R84" s="221">
        <f>IF(ISBLANK('Rate Calculations'!$J86),"",'Rate Calculations'!$J86)</f>
        <v>3.5000000000000003E-2</v>
      </c>
      <c r="S84" s="220" t="str">
        <f t="shared" si="19"/>
        <v/>
      </c>
      <c r="T84" s="225" t="str">
        <f>IFERROR(VLOOKUP(_xlfn.CONCAT('Team Roster - Final'!$A84," : ",'Team Roster - Final'!$BM84),'Rate Calculations'!$C$4:$S$1100,10,FALSE),"")</f>
        <v/>
      </c>
      <c r="U84" s="225" t="str">
        <f>IFERROR(VLOOKUP(_xlfn.CONCAT('Team Roster - Final'!$A84," : ",'Team Roster - Final'!$BM84),'Rate Calculations'!$C$4:$S$1100,11,FALSE),"")</f>
        <v/>
      </c>
      <c r="V84" s="222" t="str">
        <f t="shared" si="20"/>
        <v/>
      </c>
      <c r="W84" s="222" t="str">
        <f t="shared" si="21"/>
        <v/>
      </c>
      <c r="X84" s="223" t="str">
        <f>IFERROR(VLOOKUP(_xlfn.CONCAT('Team Roster - Final'!$A84," : ",'Team Roster - Final'!$BM84),'Rate Calculations'!$C$4:$S$1100,14,FALSE),"")</f>
        <v/>
      </c>
      <c r="Y84" s="222" t="str">
        <f t="shared" si="22"/>
        <v/>
      </c>
      <c r="Z84" s="222" t="str">
        <f t="shared" si="23"/>
        <v/>
      </c>
      <c r="AA84" s="224" t="str">
        <f>IFERROR(IF(#REF!="Yes",$Y84, $Y84+$Q84*0.5),"")</f>
        <v/>
      </c>
      <c r="AB84" s="224" t="str">
        <f>IFERROR(IF(#REF!="Yes",$Z84, $Z84+$S84*0.5),"")</f>
        <v/>
      </c>
      <c r="AC84" s="220" t="str">
        <f>IFERROR(VLOOKUP(_xlfn.CONCAT('Team Roster - Final'!$A84," : ",'Team Roster - Final'!$BM84),'Rate Calculations'!$C$4:$U$1100,19,FALSE),"")</f>
        <v/>
      </c>
      <c r="AD84" s="220" t="str">
        <f t="shared" si="24"/>
        <v/>
      </c>
      <c r="AE84" s="220" t="str">
        <f t="shared" si="25"/>
        <v/>
      </c>
      <c r="AF84" s="225" t="str">
        <f>IFERROR(VLOOKUP(_xlfn.CONCAT('Team Roster - Final'!$A84," : ",'Team Roster - Final'!$BM84),'Rate Calculations'!$C$4:$AB$1100,22,FALSE),"")</f>
        <v/>
      </c>
      <c r="AG84" s="225" t="str">
        <f>IFERROR(VLOOKUP(_xlfn.CONCAT('Team Roster - Final'!$A84," : ",'Team Roster - Final'!$BM84),'Rate Calculations'!$C$4:$AB$1100,23,FALSE),"")</f>
        <v/>
      </c>
      <c r="AH84" s="222" t="str">
        <f t="shared" si="26"/>
        <v/>
      </c>
      <c r="AI84" s="222" t="str">
        <f t="shared" si="27"/>
        <v/>
      </c>
      <c r="AJ84" s="223" t="str">
        <f>Table1[[#This Row],[Home Office
Net Fee %]]</f>
        <v/>
      </c>
      <c r="AK84" s="222" t="str">
        <f t="shared" si="28"/>
        <v/>
      </c>
      <c r="AL84" s="222" t="str">
        <f t="shared" si="29"/>
        <v/>
      </c>
      <c r="AM84" s="215" t="str">
        <f>IFERROR(IF(#REF!="Yes",$AK84,($AK84+$AD84*0.5)),"")</f>
        <v/>
      </c>
      <c r="AN84" s="215" t="str">
        <f>IFERROR(IF(#REF!="Yes",$AL84,($AL84+$AE84*0.5)),"")</f>
        <v/>
      </c>
      <c r="AO84" s="374" t="str">
        <f>IF(ISBLANK('Team Roster Proposed - FBR'!Q85),"",'Team Roster Proposed - FBR'!Q85)</f>
        <v/>
      </c>
      <c r="AP84" s="226" t="e">
        <f>IF(ISBLANK(#REF!),"",#REF!)</f>
        <v>#REF!</v>
      </c>
      <c r="AQ84" s="226" t="e">
        <f>IF(ISBLANK(#REF!),"",#REF!)</f>
        <v>#REF!</v>
      </c>
      <c r="AR84" s="226" t="e">
        <f>IF(ISBLANK(#REF!),"",#REF!)</f>
        <v>#REF!</v>
      </c>
      <c r="AS84" s="219" t="e">
        <f>IF(ISBLANK(#REF!),"",#REF!)</f>
        <v>#REF!</v>
      </c>
      <c r="AT84" s="219" t="e">
        <f>IF(ISBLANK(#REF!),"",#REF!)</f>
        <v>#REF!</v>
      </c>
      <c r="AU84" s="219" t="e">
        <f>IF(ISBLANK(#REF!),"",#REF!)</f>
        <v>#REF!</v>
      </c>
      <c r="AV84" s="219" t="e">
        <f>IF(ISBLANK(#REF!),"",#REF!)</f>
        <v>#REF!</v>
      </c>
      <c r="AW84" s="219" t="e">
        <f>IF(ISBLANK(#REF!),"",#REF!)</f>
        <v>#REF!</v>
      </c>
      <c r="AX84" s="219" t="e">
        <f>IF(ISBLANK(#REF!),"",#REF!)</f>
        <v>#REF!</v>
      </c>
      <c r="AY84" s="226" t="e">
        <f>IF(ISBLANK(#REF!),"",#REF!)</f>
        <v>#REF!</v>
      </c>
      <c r="AZ84" s="219" t="e">
        <f>IF(ISBLANK(#REF!),"",#REF!)</f>
        <v>#REF!</v>
      </c>
      <c r="BA84" s="219" t="e">
        <f>IF(ISBLANK(#REF!),"",#REF!)</f>
        <v>#REF!</v>
      </c>
      <c r="BB84" s="219" t="e">
        <f>IF(ISBLANK(#REF!),"",#REF!)</f>
        <v>#REF!</v>
      </c>
      <c r="BC84" s="219" t="e">
        <f>IF(ISBLANK(#REF!),"",#REF!)</f>
        <v>#REF!</v>
      </c>
      <c r="BD84" s="219" t="e">
        <f>IF(ISBLANK(#REF!),"",#REF!)</f>
        <v>#REF!</v>
      </c>
      <c r="BE84" s="219" t="e">
        <f>IF(ISBLANK(#REF!),"",#REF!)</f>
        <v>#REF!</v>
      </c>
      <c r="BF84" s="219" t="e">
        <f>IF(ISBLANK(#REF!),"",#REF!)</f>
        <v>#REF!</v>
      </c>
      <c r="BG84" s="219" t="e">
        <f>IF(ISBLANK(#REF!),"",#REF!)</f>
        <v>#REF!</v>
      </c>
      <c r="BH84" s="219" t="e">
        <f>IF(ISBLANK(#REF!),"",#REF!)</f>
        <v>#REF!</v>
      </c>
      <c r="BI84" s="219" t="e">
        <f>IF(ISBLANK(#REF!),"",#REF!)</f>
        <v>#REF!</v>
      </c>
      <c r="BJ84" s="219" t="e">
        <f>IF(ISBLANK(#REF!),"",#REF!)</f>
        <v>#REF!</v>
      </c>
      <c r="BK84" s="219" t="e">
        <f>IF(ISBLANK(#REF!),"",#REF!)</f>
        <v>#REF!</v>
      </c>
      <c r="BL84" s="219" t="e">
        <f>IF(ISBLANK(#REF!),"",#REF!)</f>
        <v>#REF!</v>
      </c>
      <c r="BM84" s="219" t="e">
        <f>IF(ISBLANK(#REF!),"",#REF!)</f>
        <v>#REF!</v>
      </c>
      <c r="BN84" s="219" t="e">
        <f>IF(ISBLANK(#REF!),"",#REF!)</f>
        <v>#REF!</v>
      </c>
      <c r="BO84" s="227" t="e">
        <f t="shared" si="30"/>
        <v>#REF!</v>
      </c>
      <c r="BP84" s="228" t="str">
        <f t="shared" si="33"/>
        <v/>
      </c>
      <c r="BQ84" s="229" t="str">
        <f t="shared" si="17"/>
        <v/>
      </c>
      <c r="BR84" s="228" t="e">
        <f t="shared" si="31"/>
        <v>#REF!</v>
      </c>
      <c r="BS84" s="230" t="e">
        <f t="shared" si="32"/>
        <v>#REF!</v>
      </c>
    </row>
    <row r="85" spans="1:71">
      <c r="A85" s="213" t="e">
        <f>IF(ISBLANK(#REF!),"",#REF!)</f>
        <v>#REF!</v>
      </c>
      <c r="B85" s="214" t="e">
        <f>IF(ISBLANK(#REF!),"",#REF!)</f>
        <v>#REF!</v>
      </c>
      <c r="C85" s="214" t="e">
        <f>IF(ISBLANK(#REF!),"",#REF!)</f>
        <v>#REF!</v>
      </c>
      <c r="D85" s="214" t="e">
        <f>IF(ISBLANK(#REF!),"",#REF!)</f>
        <v>#REF!</v>
      </c>
      <c r="E85" s="214" t="e">
        <f>IF(ISBLANK(#REF!),"",#REF!)</f>
        <v>#REF!</v>
      </c>
      <c r="F85" s="214" t="e">
        <f>IF(ISBLANK(#REF!),"",#REF!)</f>
        <v>#REF!</v>
      </c>
      <c r="G85" s="214" t="e">
        <f>IF(ISBLANK(#REF!),"",#REF!)</f>
        <v>#REF!</v>
      </c>
      <c r="H85" s="215" t="e">
        <f>IF(ISBLANK(#REF!),"",#REF!)</f>
        <v>#REF!</v>
      </c>
      <c r="I85" s="214" t="e">
        <f>IF(ISBLANK(#REF!),"",#REF!)</f>
        <v>#REF!</v>
      </c>
      <c r="J85" s="216" t="e">
        <f>IF(ISBLANK(#REF!),"",#REF!)</f>
        <v>#REF!</v>
      </c>
      <c r="K85" s="217" t="e">
        <f>IF(ISBLANK(#REF!),"",#REF!)</f>
        <v>#REF!</v>
      </c>
      <c r="L85" s="217" t="e">
        <f>IF(ISBLANK(#REF!),"",#REF!)</f>
        <v>#REF!</v>
      </c>
      <c r="M85" s="218" t="e">
        <f>IF(ISBLANK(#REF!),"",#REF!)</f>
        <v>#REF!</v>
      </c>
      <c r="N85" s="218" t="e">
        <f>IF(ISBLANK(#REF!),"",#REF!)</f>
        <v>#REF!</v>
      </c>
      <c r="O85" s="220" t="str">
        <f>IFERROR(VLOOKUP(_xlfn.CONCAT('Team Roster - Final'!$A85," : ",'Team Roster - Final'!$BM85),'Rate Calculations'!$C$4:$G$1100,5,FALSE),"")</f>
        <v/>
      </c>
      <c r="P85" s="225">
        <f>IF(ISBLANK('Rate Calculations'!$H87),"",'Rate Calculations'!$H87)</f>
        <v>1.7500000000000002E-2</v>
      </c>
      <c r="Q85" s="220" t="str">
        <f t="shared" si="18"/>
        <v/>
      </c>
      <c r="R85" s="221">
        <f>IF(ISBLANK('Rate Calculations'!$J87),"",'Rate Calculations'!$J87)</f>
        <v>3.5000000000000003E-2</v>
      </c>
      <c r="S85" s="220" t="str">
        <f t="shared" si="19"/>
        <v/>
      </c>
      <c r="T85" s="225" t="str">
        <f>IFERROR(VLOOKUP(_xlfn.CONCAT('Team Roster - Final'!$A85," : ",'Team Roster - Final'!$BM85),'Rate Calculations'!$C$4:$S$1100,10,FALSE),"")</f>
        <v/>
      </c>
      <c r="U85" s="225" t="str">
        <f>IFERROR(VLOOKUP(_xlfn.CONCAT('Team Roster - Final'!$A85," : ",'Team Roster - Final'!$BM85),'Rate Calculations'!$C$4:$S$1100,11,FALSE),"")</f>
        <v/>
      </c>
      <c r="V85" s="222" t="str">
        <f t="shared" si="20"/>
        <v/>
      </c>
      <c r="W85" s="222" t="str">
        <f t="shared" si="21"/>
        <v/>
      </c>
      <c r="X85" s="223" t="str">
        <f>IFERROR(VLOOKUP(_xlfn.CONCAT('Team Roster - Final'!$A85," : ",'Team Roster - Final'!$BM85),'Rate Calculations'!$C$4:$S$1100,14,FALSE),"")</f>
        <v/>
      </c>
      <c r="Y85" s="222" t="str">
        <f t="shared" si="22"/>
        <v/>
      </c>
      <c r="Z85" s="222" t="str">
        <f t="shared" si="23"/>
        <v/>
      </c>
      <c r="AA85" s="224" t="str">
        <f>IFERROR(IF(#REF!="Yes",$Y85, $Y85+$Q85*0.5),"")</f>
        <v/>
      </c>
      <c r="AB85" s="224" t="str">
        <f>IFERROR(IF(#REF!="Yes",$Z85, $Z85+$S85*0.5),"")</f>
        <v/>
      </c>
      <c r="AC85" s="220" t="str">
        <f>IFERROR(VLOOKUP(_xlfn.CONCAT('Team Roster - Final'!$A85," : ",'Team Roster - Final'!$BM85),'Rate Calculations'!$C$4:$U$1100,19,FALSE),"")</f>
        <v/>
      </c>
      <c r="AD85" s="220" t="str">
        <f t="shared" si="24"/>
        <v/>
      </c>
      <c r="AE85" s="220" t="str">
        <f t="shared" si="25"/>
        <v/>
      </c>
      <c r="AF85" s="225" t="str">
        <f>IFERROR(VLOOKUP(_xlfn.CONCAT('Team Roster - Final'!$A85," : ",'Team Roster - Final'!$BM85),'Rate Calculations'!$C$4:$AB$1100,22,FALSE),"")</f>
        <v/>
      </c>
      <c r="AG85" s="225" t="str">
        <f>IFERROR(VLOOKUP(_xlfn.CONCAT('Team Roster - Final'!$A85," : ",'Team Roster - Final'!$BM85),'Rate Calculations'!$C$4:$AB$1100,23,FALSE),"")</f>
        <v/>
      </c>
      <c r="AH85" s="222" t="str">
        <f t="shared" si="26"/>
        <v/>
      </c>
      <c r="AI85" s="222" t="str">
        <f t="shared" si="27"/>
        <v/>
      </c>
      <c r="AJ85" s="223" t="str">
        <f>Table1[[#This Row],[Home Office
Net Fee %]]</f>
        <v/>
      </c>
      <c r="AK85" s="222" t="str">
        <f t="shared" si="28"/>
        <v/>
      </c>
      <c r="AL85" s="222" t="str">
        <f t="shared" si="29"/>
        <v/>
      </c>
      <c r="AM85" s="215" t="str">
        <f>IFERROR(IF(#REF!="Yes",$AK85,($AK85+$AD85*0.5)),"")</f>
        <v/>
      </c>
      <c r="AN85" s="215" t="str">
        <f>IFERROR(IF(#REF!="Yes",$AL85,($AL85+$AE85*0.5)),"")</f>
        <v/>
      </c>
      <c r="AO85" s="374" t="str">
        <f>IF(ISBLANK('Team Roster Proposed - FBR'!Q86),"",'Team Roster Proposed - FBR'!Q86)</f>
        <v/>
      </c>
      <c r="AP85" s="226" t="e">
        <f>IF(ISBLANK(#REF!),"",#REF!)</f>
        <v>#REF!</v>
      </c>
      <c r="AQ85" s="226" t="e">
        <f>IF(ISBLANK(#REF!),"",#REF!)</f>
        <v>#REF!</v>
      </c>
      <c r="AR85" s="226" t="e">
        <f>IF(ISBLANK(#REF!),"",#REF!)</f>
        <v>#REF!</v>
      </c>
      <c r="AS85" s="219" t="e">
        <f>IF(ISBLANK(#REF!),"",#REF!)</f>
        <v>#REF!</v>
      </c>
      <c r="AT85" s="219" t="e">
        <f>IF(ISBLANK(#REF!),"",#REF!)</f>
        <v>#REF!</v>
      </c>
      <c r="AU85" s="219" t="e">
        <f>IF(ISBLANK(#REF!),"",#REF!)</f>
        <v>#REF!</v>
      </c>
      <c r="AV85" s="219" t="e">
        <f>IF(ISBLANK(#REF!),"",#REF!)</f>
        <v>#REF!</v>
      </c>
      <c r="AW85" s="219" t="e">
        <f>IF(ISBLANK(#REF!),"",#REF!)</f>
        <v>#REF!</v>
      </c>
      <c r="AX85" s="219" t="e">
        <f>IF(ISBLANK(#REF!),"",#REF!)</f>
        <v>#REF!</v>
      </c>
      <c r="AY85" s="226" t="e">
        <f>IF(ISBLANK(#REF!),"",#REF!)</f>
        <v>#REF!</v>
      </c>
      <c r="AZ85" s="219" t="e">
        <f>IF(ISBLANK(#REF!),"",#REF!)</f>
        <v>#REF!</v>
      </c>
      <c r="BA85" s="219" t="e">
        <f>IF(ISBLANK(#REF!),"",#REF!)</f>
        <v>#REF!</v>
      </c>
      <c r="BB85" s="219" t="e">
        <f>IF(ISBLANK(#REF!),"",#REF!)</f>
        <v>#REF!</v>
      </c>
      <c r="BC85" s="219" t="e">
        <f>IF(ISBLANK(#REF!),"",#REF!)</f>
        <v>#REF!</v>
      </c>
      <c r="BD85" s="219" t="e">
        <f>IF(ISBLANK(#REF!),"",#REF!)</f>
        <v>#REF!</v>
      </c>
      <c r="BE85" s="219" t="e">
        <f>IF(ISBLANK(#REF!),"",#REF!)</f>
        <v>#REF!</v>
      </c>
      <c r="BF85" s="219" t="e">
        <f>IF(ISBLANK(#REF!),"",#REF!)</f>
        <v>#REF!</v>
      </c>
      <c r="BG85" s="219" t="e">
        <f>IF(ISBLANK(#REF!),"",#REF!)</f>
        <v>#REF!</v>
      </c>
      <c r="BH85" s="219" t="e">
        <f>IF(ISBLANK(#REF!),"",#REF!)</f>
        <v>#REF!</v>
      </c>
      <c r="BI85" s="219" t="e">
        <f>IF(ISBLANK(#REF!),"",#REF!)</f>
        <v>#REF!</v>
      </c>
      <c r="BJ85" s="219" t="e">
        <f>IF(ISBLANK(#REF!),"",#REF!)</f>
        <v>#REF!</v>
      </c>
      <c r="BK85" s="219" t="e">
        <f>IF(ISBLANK(#REF!),"",#REF!)</f>
        <v>#REF!</v>
      </c>
      <c r="BL85" s="219" t="e">
        <f>IF(ISBLANK(#REF!),"",#REF!)</f>
        <v>#REF!</v>
      </c>
      <c r="BM85" s="219" t="e">
        <f>IF(ISBLANK(#REF!),"",#REF!)</f>
        <v>#REF!</v>
      </c>
      <c r="BN85" s="219" t="e">
        <f>IF(ISBLANK(#REF!),"",#REF!)</f>
        <v>#REF!</v>
      </c>
      <c r="BO85" s="227" t="e">
        <f t="shared" si="30"/>
        <v>#REF!</v>
      </c>
      <c r="BP85" s="228" t="str">
        <f t="shared" si="33"/>
        <v/>
      </c>
      <c r="BQ85" s="229" t="str">
        <f t="shared" si="17"/>
        <v/>
      </c>
      <c r="BR85" s="228" t="e">
        <f t="shared" si="31"/>
        <v>#REF!</v>
      </c>
      <c r="BS85" s="230" t="e">
        <f t="shared" si="32"/>
        <v>#REF!</v>
      </c>
    </row>
    <row r="86" spans="1:71">
      <c r="A86" s="213" t="e">
        <f>IF(ISBLANK(#REF!),"",#REF!)</f>
        <v>#REF!</v>
      </c>
      <c r="B86" s="214" t="e">
        <f>IF(ISBLANK(#REF!),"",#REF!)</f>
        <v>#REF!</v>
      </c>
      <c r="C86" s="214" t="e">
        <f>IF(ISBLANK(#REF!),"",#REF!)</f>
        <v>#REF!</v>
      </c>
      <c r="D86" s="214" t="e">
        <f>IF(ISBLANK(#REF!),"",#REF!)</f>
        <v>#REF!</v>
      </c>
      <c r="E86" s="214" t="e">
        <f>IF(ISBLANK(#REF!),"",#REF!)</f>
        <v>#REF!</v>
      </c>
      <c r="F86" s="214" t="e">
        <f>IF(ISBLANK(#REF!),"",#REF!)</f>
        <v>#REF!</v>
      </c>
      <c r="G86" s="214" t="e">
        <f>IF(ISBLANK(#REF!),"",#REF!)</f>
        <v>#REF!</v>
      </c>
      <c r="H86" s="215" t="e">
        <f>IF(ISBLANK(#REF!),"",#REF!)</f>
        <v>#REF!</v>
      </c>
      <c r="I86" s="214" t="e">
        <f>IF(ISBLANK(#REF!),"",#REF!)</f>
        <v>#REF!</v>
      </c>
      <c r="J86" s="216" t="e">
        <f>IF(ISBLANK(#REF!),"",#REF!)</f>
        <v>#REF!</v>
      </c>
      <c r="K86" s="217" t="e">
        <f>IF(ISBLANK(#REF!),"",#REF!)</f>
        <v>#REF!</v>
      </c>
      <c r="L86" s="217" t="e">
        <f>IF(ISBLANK(#REF!),"",#REF!)</f>
        <v>#REF!</v>
      </c>
      <c r="M86" s="218" t="e">
        <f>IF(ISBLANK(#REF!),"",#REF!)</f>
        <v>#REF!</v>
      </c>
      <c r="N86" s="218" t="e">
        <f>IF(ISBLANK(#REF!),"",#REF!)</f>
        <v>#REF!</v>
      </c>
      <c r="O86" s="220" t="str">
        <f>IFERROR(VLOOKUP(_xlfn.CONCAT('Team Roster - Final'!$A86," : ",'Team Roster - Final'!$BM86),'Rate Calculations'!$C$4:$G$1100,5,FALSE),"")</f>
        <v/>
      </c>
      <c r="P86" s="225">
        <f>IF(ISBLANK('Rate Calculations'!$H88),"",'Rate Calculations'!$H88)</f>
        <v>1.7500000000000002E-2</v>
      </c>
      <c r="Q86" s="220" t="str">
        <f t="shared" si="18"/>
        <v/>
      </c>
      <c r="R86" s="221">
        <f>IF(ISBLANK('Rate Calculations'!$J88),"",'Rate Calculations'!$J88)</f>
        <v>3.5000000000000003E-2</v>
      </c>
      <c r="S86" s="220" t="str">
        <f t="shared" si="19"/>
        <v/>
      </c>
      <c r="T86" s="225" t="str">
        <f>IFERROR(VLOOKUP(_xlfn.CONCAT('Team Roster - Final'!$A86," : ",'Team Roster - Final'!$BM86),'Rate Calculations'!$C$4:$S$1100,10,FALSE),"")</f>
        <v/>
      </c>
      <c r="U86" s="225" t="str">
        <f>IFERROR(VLOOKUP(_xlfn.CONCAT('Team Roster - Final'!$A86," : ",'Team Roster - Final'!$BM86),'Rate Calculations'!$C$4:$S$1100,11,FALSE),"")</f>
        <v/>
      </c>
      <c r="V86" s="222" t="str">
        <f t="shared" si="20"/>
        <v/>
      </c>
      <c r="W86" s="222" t="str">
        <f t="shared" si="21"/>
        <v/>
      </c>
      <c r="X86" s="223" t="str">
        <f>IFERROR(VLOOKUP(_xlfn.CONCAT('Team Roster - Final'!$A86," : ",'Team Roster - Final'!$BM86),'Rate Calculations'!$C$4:$S$1100,14,FALSE),"")</f>
        <v/>
      </c>
      <c r="Y86" s="222" t="str">
        <f t="shared" si="22"/>
        <v/>
      </c>
      <c r="Z86" s="222" t="str">
        <f t="shared" si="23"/>
        <v/>
      </c>
      <c r="AA86" s="224" t="str">
        <f>IFERROR(IF(#REF!="Yes",$Y86, $Y86+$Q86*0.5),"")</f>
        <v/>
      </c>
      <c r="AB86" s="224" t="str">
        <f>IFERROR(IF(#REF!="Yes",$Z86, $Z86+$S86*0.5),"")</f>
        <v/>
      </c>
      <c r="AC86" s="220" t="str">
        <f>IFERROR(VLOOKUP(_xlfn.CONCAT('Team Roster - Final'!$A86," : ",'Team Roster - Final'!$BM86),'Rate Calculations'!$C$4:$U$1100,19,FALSE),"")</f>
        <v/>
      </c>
      <c r="AD86" s="220" t="str">
        <f t="shared" si="24"/>
        <v/>
      </c>
      <c r="AE86" s="220" t="str">
        <f t="shared" si="25"/>
        <v/>
      </c>
      <c r="AF86" s="225" t="str">
        <f>IFERROR(VLOOKUP(_xlfn.CONCAT('Team Roster - Final'!$A86," : ",'Team Roster - Final'!$BM86),'Rate Calculations'!$C$4:$AB$1100,22,FALSE),"")</f>
        <v/>
      </c>
      <c r="AG86" s="225" t="str">
        <f>IFERROR(VLOOKUP(_xlfn.CONCAT('Team Roster - Final'!$A86," : ",'Team Roster - Final'!$BM86),'Rate Calculations'!$C$4:$AB$1100,23,FALSE),"")</f>
        <v/>
      </c>
      <c r="AH86" s="222" t="str">
        <f t="shared" si="26"/>
        <v/>
      </c>
      <c r="AI86" s="222" t="str">
        <f t="shared" si="27"/>
        <v/>
      </c>
      <c r="AJ86" s="223" t="str">
        <f>Table1[[#This Row],[Home Office
Net Fee %]]</f>
        <v/>
      </c>
      <c r="AK86" s="222" t="str">
        <f t="shared" si="28"/>
        <v/>
      </c>
      <c r="AL86" s="222" t="str">
        <f t="shared" si="29"/>
        <v/>
      </c>
      <c r="AM86" s="215" t="str">
        <f>IFERROR(IF(#REF!="Yes",$AK86,($AK86+$AD86*0.5)),"")</f>
        <v/>
      </c>
      <c r="AN86" s="215" t="str">
        <f>IFERROR(IF(#REF!="Yes",$AL86,($AL86+$AE86*0.5)),"")</f>
        <v/>
      </c>
      <c r="AO86" s="374" t="str">
        <f>IF(ISBLANK('Team Roster Proposed - FBR'!Q87),"",'Team Roster Proposed - FBR'!Q87)</f>
        <v/>
      </c>
      <c r="AP86" s="226" t="e">
        <f>IF(ISBLANK(#REF!),"",#REF!)</f>
        <v>#REF!</v>
      </c>
      <c r="AQ86" s="226" t="e">
        <f>IF(ISBLANK(#REF!),"",#REF!)</f>
        <v>#REF!</v>
      </c>
      <c r="AR86" s="226" t="e">
        <f>IF(ISBLANK(#REF!),"",#REF!)</f>
        <v>#REF!</v>
      </c>
      <c r="AS86" s="219" t="e">
        <f>IF(ISBLANK(#REF!),"",#REF!)</f>
        <v>#REF!</v>
      </c>
      <c r="AT86" s="219" t="e">
        <f>IF(ISBLANK(#REF!),"",#REF!)</f>
        <v>#REF!</v>
      </c>
      <c r="AU86" s="219" t="e">
        <f>IF(ISBLANK(#REF!),"",#REF!)</f>
        <v>#REF!</v>
      </c>
      <c r="AV86" s="219" t="e">
        <f>IF(ISBLANK(#REF!),"",#REF!)</f>
        <v>#REF!</v>
      </c>
      <c r="AW86" s="219" t="e">
        <f>IF(ISBLANK(#REF!),"",#REF!)</f>
        <v>#REF!</v>
      </c>
      <c r="AX86" s="219" t="e">
        <f>IF(ISBLANK(#REF!),"",#REF!)</f>
        <v>#REF!</v>
      </c>
      <c r="AY86" s="226" t="e">
        <f>IF(ISBLANK(#REF!),"",#REF!)</f>
        <v>#REF!</v>
      </c>
      <c r="AZ86" s="219" t="e">
        <f>IF(ISBLANK(#REF!),"",#REF!)</f>
        <v>#REF!</v>
      </c>
      <c r="BA86" s="219" t="e">
        <f>IF(ISBLANK(#REF!),"",#REF!)</f>
        <v>#REF!</v>
      </c>
      <c r="BB86" s="219" t="e">
        <f>IF(ISBLANK(#REF!),"",#REF!)</f>
        <v>#REF!</v>
      </c>
      <c r="BC86" s="219" t="e">
        <f>IF(ISBLANK(#REF!),"",#REF!)</f>
        <v>#REF!</v>
      </c>
      <c r="BD86" s="219" t="e">
        <f>IF(ISBLANK(#REF!),"",#REF!)</f>
        <v>#REF!</v>
      </c>
      <c r="BE86" s="219" t="e">
        <f>IF(ISBLANK(#REF!),"",#REF!)</f>
        <v>#REF!</v>
      </c>
      <c r="BF86" s="219" t="e">
        <f>IF(ISBLANK(#REF!),"",#REF!)</f>
        <v>#REF!</v>
      </c>
      <c r="BG86" s="219" t="e">
        <f>IF(ISBLANK(#REF!),"",#REF!)</f>
        <v>#REF!</v>
      </c>
      <c r="BH86" s="219" t="e">
        <f>IF(ISBLANK(#REF!),"",#REF!)</f>
        <v>#REF!</v>
      </c>
      <c r="BI86" s="219" t="e">
        <f>IF(ISBLANK(#REF!),"",#REF!)</f>
        <v>#REF!</v>
      </c>
      <c r="BJ86" s="219" t="e">
        <f>IF(ISBLANK(#REF!),"",#REF!)</f>
        <v>#REF!</v>
      </c>
      <c r="BK86" s="219" t="e">
        <f>IF(ISBLANK(#REF!),"",#REF!)</f>
        <v>#REF!</v>
      </c>
      <c r="BL86" s="219" t="e">
        <f>IF(ISBLANK(#REF!),"",#REF!)</f>
        <v>#REF!</v>
      </c>
      <c r="BM86" s="219" t="e">
        <f>IF(ISBLANK(#REF!),"",#REF!)</f>
        <v>#REF!</v>
      </c>
      <c r="BN86" s="219" t="e">
        <f>IF(ISBLANK(#REF!),"",#REF!)</f>
        <v>#REF!</v>
      </c>
      <c r="BO86" s="227" t="e">
        <f t="shared" si="30"/>
        <v>#REF!</v>
      </c>
      <c r="BP86" s="228" t="str">
        <f t="shared" si="33"/>
        <v/>
      </c>
      <c r="BQ86" s="229" t="str">
        <f t="shared" si="17"/>
        <v/>
      </c>
      <c r="BR86" s="228" t="e">
        <f t="shared" si="31"/>
        <v>#REF!</v>
      </c>
      <c r="BS86" s="230" t="e">
        <f t="shared" si="32"/>
        <v>#REF!</v>
      </c>
    </row>
    <row r="87" spans="1:71">
      <c r="A87" s="213" t="e">
        <f>IF(ISBLANK(#REF!),"",#REF!)</f>
        <v>#REF!</v>
      </c>
      <c r="B87" s="214" t="e">
        <f>IF(ISBLANK(#REF!),"",#REF!)</f>
        <v>#REF!</v>
      </c>
      <c r="C87" s="214" t="e">
        <f>IF(ISBLANK(#REF!),"",#REF!)</f>
        <v>#REF!</v>
      </c>
      <c r="D87" s="214" t="e">
        <f>IF(ISBLANK(#REF!),"",#REF!)</f>
        <v>#REF!</v>
      </c>
      <c r="E87" s="214" t="e">
        <f>IF(ISBLANK(#REF!),"",#REF!)</f>
        <v>#REF!</v>
      </c>
      <c r="F87" s="214" t="e">
        <f>IF(ISBLANK(#REF!),"",#REF!)</f>
        <v>#REF!</v>
      </c>
      <c r="G87" s="214" t="e">
        <f>IF(ISBLANK(#REF!),"",#REF!)</f>
        <v>#REF!</v>
      </c>
      <c r="H87" s="215" t="e">
        <f>IF(ISBLANK(#REF!),"",#REF!)</f>
        <v>#REF!</v>
      </c>
      <c r="I87" s="214" t="e">
        <f>IF(ISBLANK(#REF!),"",#REF!)</f>
        <v>#REF!</v>
      </c>
      <c r="J87" s="216" t="e">
        <f>IF(ISBLANK(#REF!),"",#REF!)</f>
        <v>#REF!</v>
      </c>
      <c r="K87" s="217" t="e">
        <f>IF(ISBLANK(#REF!),"",#REF!)</f>
        <v>#REF!</v>
      </c>
      <c r="L87" s="217" t="e">
        <f>IF(ISBLANK(#REF!),"",#REF!)</f>
        <v>#REF!</v>
      </c>
      <c r="M87" s="218" t="e">
        <f>IF(ISBLANK(#REF!),"",#REF!)</f>
        <v>#REF!</v>
      </c>
      <c r="N87" s="218" t="e">
        <f>IF(ISBLANK(#REF!),"",#REF!)</f>
        <v>#REF!</v>
      </c>
      <c r="O87" s="220" t="str">
        <f>IFERROR(VLOOKUP(_xlfn.CONCAT('Team Roster - Final'!$A87," : ",'Team Roster - Final'!$BM87),'Rate Calculations'!$C$4:$G$1100,5,FALSE),"")</f>
        <v/>
      </c>
      <c r="P87" s="225">
        <f>IF(ISBLANK('Rate Calculations'!$H89),"",'Rate Calculations'!$H89)</f>
        <v>1.7500000000000002E-2</v>
      </c>
      <c r="Q87" s="220" t="str">
        <f t="shared" si="18"/>
        <v/>
      </c>
      <c r="R87" s="221">
        <f>IF(ISBLANK('Rate Calculations'!$J89),"",'Rate Calculations'!$J89)</f>
        <v>3.5000000000000003E-2</v>
      </c>
      <c r="S87" s="220" t="str">
        <f t="shared" si="19"/>
        <v/>
      </c>
      <c r="T87" s="225" t="str">
        <f>IFERROR(VLOOKUP(_xlfn.CONCAT('Team Roster - Final'!$A87," : ",'Team Roster - Final'!$BM87),'Rate Calculations'!$C$4:$S$1100,10,FALSE),"")</f>
        <v/>
      </c>
      <c r="U87" s="225" t="str">
        <f>IFERROR(VLOOKUP(_xlfn.CONCAT('Team Roster - Final'!$A87," : ",'Team Roster - Final'!$BM87),'Rate Calculations'!$C$4:$S$1100,11,FALSE),"")</f>
        <v/>
      </c>
      <c r="V87" s="222" t="str">
        <f t="shared" si="20"/>
        <v/>
      </c>
      <c r="W87" s="222" t="str">
        <f t="shared" si="21"/>
        <v/>
      </c>
      <c r="X87" s="223" t="str">
        <f>IFERROR(VLOOKUP(_xlfn.CONCAT('Team Roster - Final'!$A87," : ",'Team Roster - Final'!$BM87),'Rate Calculations'!$C$4:$S$1100,14,FALSE),"")</f>
        <v/>
      </c>
      <c r="Y87" s="222" t="str">
        <f t="shared" si="22"/>
        <v/>
      </c>
      <c r="Z87" s="222" t="str">
        <f t="shared" si="23"/>
        <v/>
      </c>
      <c r="AA87" s="224" t="str">
        <f>IFERROR(IF(#REF!="Yes",$Y87, $Y87+$Q87*0.5),"")</f>
        <v/>
      </c>
      <c r="AB87" s="224" t="str">
        <f>IFERROR(IF(#REF!="Yes",$Z87, $Z87+$S87*0.5),"")</f>
        <v/>
      </c>
      <c r="AC87" s="220" t="str">
        <f>IFERROR(VLOOKUP(_xlfn.CONCAT('Team Roster - Final'!$A87," : ",'Team Roster - Final'!$BM87),'Rate Calculations'!$C$4:$U$1100,19,FALSE),"")</f>
        <v/>
      </c>
      <c r="AD87" s="220" t="str">
        <f t="shared" si="24"/>
        <v/>
      </c>
      <c r="AE87" s="220" t="str">
        <f t="shared" si="25"/>
        <v/>
      </c>
      <c r="AF87" s="225" t="str">
        <f>IFERROR(VLOOKUP(_xlfn.CONCAT('Team Roster - Final'!$A87," : ",'Team Roster - Final'!$BM87),'Rate Calculations'!$C$4:$AB$1100,22,FALSE),"")</f>
        <v/>
      </c>
      <c r="AG87" s="225" t="str">
        <f>IFERROR(VLOOKUP(_xlfn.CONCAT('Team Roster - Final'!$A87," : ",'Team Roster - Final'!$BM87),'Rate Calculations'!$C$4:$AB$1100,23,FALSE),"")</f>
        <v/>
      </c>
      <c r="AH87" s="222" t="str">
        <f t="shared" si="26"/>
        <v/>
      </c>
      <c r="AI87" s="222" t="str">
        <f t="shared" si="27"/>
        <v/>
      </c>
      <c r="AJ87" s="223" t="str">
        <f>Table1[[#This Row],[Home Office
Net Fee %]]</f>
        <v/>
      </c>
      <c r="AK87" s="222" t="str">
        <f t="shared" si="28"/>
        <v/>
      </c>
      <c r="AL87" s="222" t="str">
        <f t="shared" si="29"/>
        <v/>
      </c>
      <c r="AM87" s="215" t="str">
        <f>IFERROR(IF(#REF!="Yes",$AK87,($AK87+$AD87*0.5)),"")</f>
        <v/>
      </c>
      <c r="AN87" s="215" t="str">
        <f>IFERROR(IF(#REF!="Yes",$AL87,($AL87+$AE87*0.5)),"")</f>
        <v/>
      </c>
      <c r="AO87" s="374" t="str">
        <f>IF(ISBLANK('Team Roster Proposed - FBR'!Q88),"",'Team Roster Proposed - FBR'!Q88)</f>
        <v/>
      </c>
      <c r="AP87" s="226" t="e">
        <f>IF(ISBLANK(#REF!),"",#REF!)</f>
        <v>#REF!</v>
      </c>
      <c r="AQ87" s="226" t="e">
        <f>IF(ISBLANK(#REF!),"",#REF!)</f>
        <v>#REF!</v>
      </c>
      <c r="AR87" s="226" t="e">
        <f>IF(ISBLANK(#REF!),"",#REF!)</f>
        <v>#REF!</v>
      </c>
      <c r="AS87" s="219" t="e">
        <f>IF(ISBLANK(#REF!),"",#REF!)</f>
        <v>#REF!</v>
      </c>
      <c r="AT87" s="219" t="e">
        <f>IF(ISBLANK(#REF!),"",#REF!)</f>
        <v>#REF!</v>
      </c>
      <c r="AU87" s="219" t="e">
        <f>IF(ISBLANK(#REF!),"",#REF!)</f>
        <v>#REF!</v>
      </c>
      <c r="AV87" s="219" t="e">
        <f>IF(ISBLANK(#REF!),"",#REF!)</f>
        <v>#REF!</v>
      </c>
      <c r="AW87" s="219" t="e">
        <f>IF(ISBLANK(#REF!),"",#REF!)</f>
        <v>#REF!</v>
      </c>
      <c r="AX87" s="219" t="e">
        <f>IF(ISBLANK(#REF!),"",#REF!)</f>
        <v>#REF!</v>
      </c>
      <c r="AY87" s="226" t="e">
        <f>IF(ISBLANK(#REF!),"",#REF!)</f>
        <v>#REF!</v>
      </c>
      <c r="AZ87" s="219" t="e">
        <f>IF(ISBLANK(#REF!),"",#REF!)</f>
        <v>#REF!</v>
      </c>
      <c r="BA87" s="219" t="e">
        <f>IF(ISBLANK(#REF!),"",#REF!)</f>
        <v>#REF!</v>
      </c>
      <c r="BB87" s="219" t="e">
        <f>IF(ISBLANK(#REF!),"",#REF!)</f>
        <v>#REF!</v>
      </c>
      <c r="BC87" s="219" t="e">
        <f>IF(ISBLANK(#REF!),"",#REF!)</f>
        <v>#REF!</v>
      </c>
      <c r="BD87" s="219" t="e">
        <f>IF(ISBLANK(#REF!),"",#REF!)</f>
        <v>#REF!</v>
      </c>
      <c r="BE87" s="219" t="e">
        <f>IF(ISBLANK(#REF!),"",#REF!)</f>
        <v>#REF!</v>
      </c>
      <c r="BF87" s="219" t="e">
        <f>IF(ISBLANK(#REF!),"",#REF!)</f>
        <v>#REF!</v>
      </c>
      <c r="BG87" s="219" t="e">
        <f>IF(ISBLANK(#REF!),"",#REF!)</f>
        <v>#REF!</v>
      </c>
      <c r="BH87" s="219" t="e">
        <f>IF(ISBLANK(#REF!),"",#REF!)</f>
        <v>#REF!</v>
      </c>
      <c r="BI87" s="219" t="e">
        <f>IF(ISBLANK(#REF!),"",#REF!)</f>
        <v>#REF!</v>
      </c>
      <c r="BJ87" s="219" t="e">
        <f>IF(ISBLANK(#REF!),"",#REF!)</f>
        <v>#REF!</v>
      </c>
      <c r="BK87" s="219" t="e">
        <f>IF(ISBLANK(#REF!),"",#REF!)</f>
        <v>#REF!</v>
      </c>
      <c r="BL87" s="219" t="e">
        <f>IF(ISBLANK(#REF!),"",#REF!)</f>
        <v>#REF!</v>
      </c>
      <c r="BM87" s="219" t="e">
        <f>IF(ISBLANK(#REF!),"",#REF!)</f>
        <v>#REF!</v>
      </c>
      <c r="BN87" s="219" t="e">
        <f>IF(ISBLANK(#REF!),"",#REF!)</f>
        <v>#REF!</v>
      </c>
      <c r="BO87" s="227" t="e">
        <f t="shared" si="30"/>
        <v>#REF!</v>
      </c>
      <c r="BP87" s="228" t="str">
        <f t="shared" si="33"/>
        <v/>
      </c>
      <c r="BQ87" s="229" t="str">
        <f t="shared" si="17"/>
        <v/>
      </c>
      <c r="BR87" s="228" t="e">
        <f t="shared" si="31"/>
        <v>#REF!</v>
      </c>
      <c r="BS87" s="230" t="e">
        <f t="shared" si="32"/>
        <v>#REF!</v>
      </c>
    </row>
    <row r="88" spans="1:71">
      <c r="A88" s="213" t="e">
        <f>IF(ISBLANK(#REF!),"",#REF!)</f>
        <v>#REF!</v>
      </c>
      <c r="B88" s="214" t="e">
        <f>IF(ISBLANK(#REF!),"",#REF!)</f>
        <v>#REF!</v>
      </c>
      <c r="C88" s="214" t="e">
        <f>IF(ISBLANK(#REF!),"",#REF!)</f>
        <v>#REF!</v>
      </c>
      <c r="D88" s="214" t="e">
        <f>IF(ISBLANK(#REF!),"",#REF!)</f>
        <v>#REF!</v>
      </c>
      <c r="E88" s="214" t="e">
        <f>IF(ISBLANK(#REF!),"",#REF!)</f>
        <v>#REF!</v>
      </c>
      <c r="F88" s="214" t="e">
        <f>IF(ISBLANK(#REF!),"",#REF!)</f>
        <v>#REF!</v>
      </c>
      <c r="G88" s="214" t="e">
        <f>IF(ISBLANK(#REF!),"",#REF!)</f>
        <v>#REF!</v>
      </c>
      <c r="H88" s="215" t="e">
        <f>IF(ISBLANK(#REF!),"",#REF!)</f>
        <v>#REF!</v>
      </c>
      <c r="I88" s="214" t="e">
        <f>IF(ISBLANK(#REF!),"",#REF!)</f>
        <v>#REF!</v>
      </c>
      <c r="J88" s="216" t="e">
        <f>IF(ISBLANK(#REF!),"",#REF!)</f>
        <v>#REF!</v>
      </c>
      <c r="K88" s="217" t="e">
        <f>IF(ISBLANK(#REF!),"",#REF!)</f>
        <v>#REF!</v>
      </c>
      <c r="L88" s="217" t="e">
        <f>IF(ISBLANK(#REF!),"",#REF!)</f>
        <v>#REF!</v>
      </c>
      <c r="M88" s="218" t="e">
        <f>IF(ISBLANK(#REF!),"",#REF!)</f>
        <v>#REF!</v>
      </c>
      <c r="N88" s="218" t="e">
        <f>IF(ISBLANK(#REF!),"",#REF!)</f>
        <v>#REF!</v>
      </c>
      <c r="O88" s="220" t="str">
        <f>IFERROR(VLOOKUP(_xlfn.CONCAT('Team Roster - Final'!$A88," : ",'Team Roster - Final'!$BM88),'Rate Calculations'!$C$4:$G$1100,5,FALSE),"")</f>
        <v/>
      </c>
      <c r="P88" s="225">
        <f>IF(ISBLANK('Rate Calculations'!$H90),"",'Rate Calculations'!$H90)</f>
        <v>1.7500000000000002E-2</v>
      </c>
      <c r="Q88" s="220" t="str">
        <f t="shared" si="18"/>
        <v/>
      </c>
      <c r="R88" s="221">
        <f>IF(ISBLANK('Rate Calculations'!$J90),"",'Rate Calculations'!$J90)</f>
        <v>3.5000000000000003E-2</v>
      </c>
      <c r="S88" s="220" t="str">
        <f t="shared" si="19"/>
        <v/>
      </c>
      <c r="T88" s="225" t="str">
        <f>IFERROR(VLOOKUP(_xlfn.CONCAT('Team Roster - Final'!$A88," : ",'Team Roster - Final'!$BM88),'Rate Calculations'!$C$4:$S$1100,10,FALSE),"")</f>
        <v/>
      </c>
      <c r="U88" s="225" t="str">
        <f>IFERROR(VLOOKUP(_xlfn.CONCAT('Team Roster - Final'!$A88," : ",'Team Roster - Final'!$BM88),'Rate Calculations'!$C$4:$S$1100,11,FALSE),"")</f>
        <v/>
      </c>
      <c r="V88" s="222" t="str">
        <f t="shared" si="20"/>
        <v/>
      </c>
      <c r="W88" s="222" t="str">
        <f t="shared" si="21"/>
        <v/>
      </c>
      <c r="X88" s="223" t="str">
        <f>IFERROR(VLOOKUP(_xlfn.CONCAT('Team Roster - Final'!$A88," : ",'Team Roster - Final'!$BM88),'Rate Calculations'!$C$4:$S$1100,14,FALSE),"")</f>
        <v/>
      </c>
      <c r="Y88" s="222" t="str">
        <f t="shared" si="22"/>
        <v/>
      </c>
      <c r="Z88" s="222" t="str">
        <f t="shared" si="23"/>
        <v/>
      </c>
      <c r="AA88" s="224" t="str">
        <f>IFERROR(IF(#REF!="Yes",$Y88, $Y88+$Q88*0.5),"")</f>
        <v/>
      </c>
      <c r="AB88" s="224" t="str">
        <f>IFERROR(IF(#REF!="Yes",$Z88, $Z88+$S88*0.5),"")</f>
        <v/>
      </c>
      <c r="AC88" s="220" t="str">
        <f>IFERROR(VLOOKUP(_xlfn.CONCAT('Team Roster - Final'!$A88," : ",'Team Roster - Final'!$BM88),'Rate Calculations'!$C$4:$U$1100,19,FALSE),"")</f>
        <v/>
      </c>
      <c r="AD88" s="220" t="str">
        <f t="shared" si="24"/>
        <v/>
      </c>
      <c r="AE88" s="220" t="str">
        <f t="shared" si="25"/>
        <v/>
      </c>
      <c r="AF88" s="225" t="str">
        <f>IFERROR(VLOOKUP(_xlfn.CONCAT('Team Roster - Final'!$A88," : ",'Team Roster - Final'!$BM88),'Rate Calculations'!$C$4:$AB$1100,22,FALSE),"")</f>
        <v/>
      </c>
      <c r="AG88" s="225" t="str">
        <f>IFERROR(VLOOKUP(_xlfn.CONCAT('Team Roster - Final'!$A88," : ",'Team Roster - Final'!$BM88),'Rate Calculations'!$C$4:$AB$1100,23,FALSE),"")</f>
        <v/>
      </c>
      <c r="AH88" s="222" t="str">
        <f t="shared" si="26"/>
        <v/>
      </c>
      <c r="AI88" s="222" t="str">
        <f t="shared" si="27"/>
        <v/>
      </c>
      <c r="AJ88" s="223" t="str">
        <f>Table1[[#This Row],[Home Office
Net Fee %]]</f>
        <v/>
      </c>
      <c r="AK88" s="222" t="str">
        <f t="shared" si="28"/>
        <v/>
      </c>
      <c r="AL88" s="222" t="str">
        <f t="shared" si="29"/>
        <v/>
      </c>
      <c r="AM88" s="215" t="str">
        <f>IFERROR(IF(#REF!="Yes",$AK88,($AK88+$AD88*0.5)),"")</f>
        <v/>
      </c>
      <c r="AN88" s="215" t="str">
        <f>IFERROR(IF(#REF!="Yes",$AL88,($AL88+$AE88*0.5)),"")</f>
        <v/>
      </c>
      <c r="AO88" s="374" t="str">
        <f>IF(ISBLANK('Team Roster Proposed - FBR'!Q89),"",'Team Roster Proposed - FBR'!Q89)</f>
        <v/>
      </c>
      <c r="AP88" s="226" t="e">
        <f>IF(ISBLANK(#REF!),"",#REF!)</f>
        <v>#REF!</v>
      </c>
      <c r="AQ88" s="226" t="e">
        <f>IF(ISBLANK(#REF!),"",#REF!)</f>
        <v>#REF!</v>
      </c>
      <c r="AR88" s="226" t="e">
        <f>IF(ISBLANK(#REF!),"",#REF!)</f>
        <v>#REF!</v>
      </c>
      <c r="AS88" s="219" t="e">
        <f>IF(ISBLANK(#REF!),"",#REF!)</f>
        <v>#REF!</v>
      </c>
      <c r="AT88" s="219" t="e">
        <f>IF(ISBLANK(#REF!),"",#REF!)</f>
        <v>#REF!</v>
      </c>
      <c r="AU88" s="219" t="e">
        <f>IF(ISBLANK(#REF!),"",#REF!)</f>
        <v>#REF!</v>
      </c>
      <c r="AV88" s="219" t="e">
        <f>IF(ISBLANK(#REF!),"",#REF!)</f>
        <v>#REF!</v>
      </c>
      <c r="AW88" s="219" t="e">
        <f>IF(ISBLANK(#REF!),"",#REF!)</f>
        <v>#REF!</v>
      </c>
      <c r="AX88" s="219" t="e">
        <f>IF(ISBLANK(#REF!),"",#REF!)</f>
        <v>#REF!</v>
      </c>
      <c r="AY88" s="226" t="e">
        <f>IF(ISBLANK(#REF!),"",#REF!)</f>
        <v>#REF!</v>
      </c>
      <c r="AZ88" s="219" t="e">
        <f>IF(ISBLANK(#REF!),"",#REF!)</f>
        <v>#REF!</v>
      </c>
      <c r="BA88" s="219" t="e">
        <f>IF(ISBLANK(#REF!),"",#REF!)</f>
        <v>#REF!</v>
      </c>
      <c r="BB88" s="219" t="e">
        <f>IF(ISBLANK(#REF!),"",#REF!)</f>
        <v>#REF!</v>
      </c>
      <c r="BC88" s="219" t="e">
        <f>IF(ISBLANK(#REF!),"",#REF!)</f>
        <v>#REF!</v>
      </c>
      <c r="BD88" s="219" t="e">
        <f>IF(ISBLANK(#REF!),"",#REF!)</f>
        <v>#REF!</v>
      </c>
      <c r="BE88" s="219" t="e">
        <f>IF(ISBLANK(#REF!),"",#REF!)</f>
        <v>#REF!</v>
      </c>
      <c r="BF88" s="219" t="e">
        <f>IF(ISBLANK(#REF!),"",#REF!)</f>
        <v>#REF!</v>
      </c>
      <c r="BG88" s="219" t="e">
        <f>IF(ISBLANK(#REF!),"",#REF!)</f>
        <v>#REF!</v>
      </c>
      <c r="BH88" s="219" t="e">
        <f>IF(ISBLANK(#REF!),"",#REF!)</f>
        <v>#REF!</v>
      </c>
      <c r="BI88" s="219" t="e">
        <f>IF(ISBLANK(#REF!),"",#REF!)</f>
        <v>#REF!</v>
      </c>
      <c r="BJ88" s="219" t="e">
        <f>IF(ISBLANK(#REF!),"",#REF!)</f>
        <v>#REF!</v>
      </c>
      <c r="BK88" s="219" t="e">
        <f>IF(ISBLANK(#REF!),"",#REF!)</f>
        <v>#REF!</v>
      </c>
      <c r="BL88" s="219" t="e">
        <f>IF(ISBLANK(#REF!),"",#REF!)</f>
        <v>#REF!</v>
      </c>
      <c r="BM88" s="219" t="e">
        <f>IF(ISBLANK(#REF!),"",#REF!)</f>
        <v>#REF!</v>
      </c>
      <c r="BN88" s="219" t="e">
        <f>IF(ISBLANK(#REF!),"",#REF!)</f>
        <v>#REF!</v>
      </c>
      <c r="BO88" s="227" t="e">
        <f t="shared" si="30"/>
        <v>#REF!</v>
      </c>
      <c r="BP88" s="228" t="str">
        <f t="shared" si="33"/>
        <v/>
      </c>
      <c r="BQ88" s="229" t="str">
        <f t="shared" si="17"/>
        <v/>
      </c>
      <c r="BR88" s="228" t="e">
        <f t="shared" si="31"/>
        <v>#REF!</v>
      </c>
      <c r="BS88" s="230" t="e">
        <f t="shared" si="32"/>
        <v>#REF!</v>
      </c>
    </row>
    <row r="89" spans="1:71">
      <c r="A89" s="213" t="e">
        <f>IF(ISBLANK(#REF!),"",#REF!)</f>
        <v>#REF!</v>
      </c>
      <c r="B89" s="214" t="e">
        <f>IF(ISBLANK(#REF!),"",#REF!)</f>
        <v>#REF!</v>
      </c>
      <c r="C89" s="214" t="e">
        <f>IF(ISBLANK(#REF!),"",#REF!)</f>
        <v>#REF!</v>
      </c>
      <c r="D89" s="214" t="e">
        <f>IF(ISBLANK(#REF!),"",#REF!)</f>
        <v>#REF!</v>
      </c>
      <c r="E89" s="214" t="e">
        <f>IF(ISBLANK(#REF!),"",#REF!)</f>
        <v>#REF!</v>
      </c>
      <c r="F89" s="214" t="e">
        <f>IF(ISBLANK(#REF!),"",#REF!)</f>
        <v>#REF!</v>
      </c>
      <c r="G89" s="214" t="e">
        <f>IF(ISBLANK(#REF!),"",#REF!)</f>
        <v>#REF!</v>
      </c>
      <c r="H89" s="215" t="e">
        <f>IF(ISBLANK(#REF!),"",#REF!)</f>
        <v>#REF!</v>
      </c>
      <c r="I89" s="214" t="e">
        <f>IF(ISBLANK(#REF!),"",#REF!)</f>
        <v>#REF!</v>
      </c>
      <c r="J89" s="216" t="e">
        <f>IF(ISBLANK(#REF!),"",#REF!)</f>
        <v>#REF!</v>
      </c>
      <c r="K89" s="217" t="e">
        <f>IF(ISBLANK(#REF!),"",#REF!)</f>
        <v>#REF!</v>
      </c>
      <c r="L89" s="217" t="e">
        <f>IF(ISBLANK(#REF!),"",#REF!)</f>
        <v>#REF!</v>
      </c>
      <c r="M89" s="218" t="e">
        <f>IF(ISBLANK(#REF!),"",#REF!)</f>
        <v>#REF!</v>
      </c>
      <c r="N89" s="218" t="e">
        <f>IF(ISBLANK(#REF!),"",#REF!)</f>
        <v>#REF!</v>
      </c>
      <c r="O89" s="220" t="str">
        <f>IFERROR(VLOOKUP(_xlfn.CONCAT('Team Roster - Final'!$A89," : ",'Team Roster - Final'!$BM89),'Rate Calculations'!$C$4:$G$1100,5,FALSE),"")</f>
        <v/>
      </c>
      <c r="P89" s="225">
        <f>IF(ISBLANK('Rate Calculations'!$H91),"",'Rate Calculations'!$H91)</f>
        <v>1.7500000000000002E-2</v>
      </c>
      <c r="Q89" s="220" t="str">
        <f t="shared" si="18"/>
        <v/>
      </c>
      <c r="R89" s="221">
        <f>IF(ISBLANK('Rate Calculations'!$J91),"",'Rate Calculations'!$J91)</f>
        <v>3.5000000000000003E-2</v>
      </c>
      <c r="S89" s="220" t="str">
        <f t="shared" si="19"/>
        <v/>
      </c>
      <c r="T89" s="225" t="str">
        <f>IFERROR(VLOOKUP(_xlfn.CONCAT('Team Roster - Final'!$A89," : ",'Team Roster - Final'!$BM89),'Rate Calculations'!$C$4:$S$1100,10,FALSE),"")</f>
        <v/>
      </c>
      <c r="U89" s="225" t="str">
        <f>IFERROR(VLOOKUP(_xlfn.CONCAT('Team Roster - Final'!$A89," : ",'Team Roster - Final'!$BM89),'Rate Calculations'!$C$4:$S$1100,11,FALSE),"")</f>
        <v/>
      </c>
      <c r="V89" s="222" t="str">
        <f t="shared" si="20"/>
        <v/>
      </c>
      <c r="W89" s="222" t="str">
        <f t="shared" si="21"/>
        <v/>
      </c>
      <c r="X89" s="223" t="str">
        <f>IFERROR(VLOOKUP(_xlfn.CONCAT('Team Roster - Final'!$A89," : ",'Team Roster - Final'!$BM89),'Rate Calculations'!$C$4:$S$1100,14,FALSE),"")</f>
        <v/>
      </c>
      <c r="Y89" s="222" t="str">
        <f t="shared" si="22"/>
        <v/>
      </c>
      <c r="Z89" s="222" t="str">
        <f t="shared" si="23"/>
        <v/>
      </c>
      <c r="AA89" s="224" t="str">
        <f>IFERROR(IF(#REF!="Yes",$Y89, $Y89+$Q89*0.5),"")</f>
        <v/>
      </c>
      <c r="AB89" s="224" t="str">
        <f>IFERROR(IF(#REF!="Yes",$Z89, $Z89+$S89*0.5),"")</f>
        <v/>
      </c>
      <c r="AC89" s="220" t="str">
        <f>IFERROR(VLOOKUP(_xlfn.CONCAT('Team Roster - Final'!$A89," : ",'Team Roster - Final'!$BM89),'Rate Calculations'!$C$4:$U$1100,19,FALSE),"")</f>
        <v/>
      </c>
      <c r="AD89" s="220" t="str">
        <f t="shared" si="24"/>
        <v/>
      </c>
      <c r="AE89" s="220" t="str">
        <f t="shared" si="25"/>
        <v/>
      </c>
      <c r="AF89" s="225" t="str">
        <f>IFERROR(VLOOKUP(_xlfn.CONCAT('Team Roster - Final'!$A89," : ",'Team Roster - Final'!$BM89),'Rate Calculations'!$C$4:$AB$1100,22,FALSE),"")</f>
        <v/>
      </c>
      <c r="AG89" s="225" t="str">
        <f>IFERROR(VLOOKUP(_xlfn.CONCAT('Team Roster - Final'!$A89," : ",'Team Roster - Final'!$BM89),'Rate Calculations'!$C$4:$AB$1100,23,FALSE),"")</f>
        <v/>
      </c>
      <c r="AH89" s="222" t="str">
        <f t="shared" si="26"/>
        <v/>
      </c>
      <c r="AI89" s="222" t="str">
        <f t="shared" si="27"/>
        <v/>
      </c>
      <c r="AJ89" s="223" t="str">
        <f>Table1[[#This Row],[Home Office
Net Fee %]]</f>
        <v/>
      </c>
      <c r="AK89" s="222" t="str">
        <f t="shared" si="28"/>
        <v/>
      </c>
      <c r="AL89" s="222" t="str">
        <f t="shared" si="29"/>
        <v/>
      </c>
      <c r="AM89" s="215" t="str">
        <f>IFERROR(IF(#REF!="Yes",$AK89,($AK89+$AD89*0.5)),"")</f>
        <v/>
      </c>
      <c r="AN89" s="215" t="str">
        <f>IFERROR(IF(#REF!="Yes",$AL89,($AL89+$AE89*0.5)),"")</f>
        <v/>
      </c>
      <c r="AO89" s="374" t="str">
        <f>IF(ISBLANK('Team Roster Proposed - FBR'!Q90),"",'Team Roster Proposed - FBR'!Q90)</f>
        <v/>
      </c>
      <c r="AP89" s="226" t="e">
        <f>IF(ISBLANK(#REF!),"",#REF!)</f>
        <v>#REF!</v>
      </c>
      <c r="AQ89" s="226" t="e">
        <f>IF(ISBLANK(#REF!),"",#REF!)</f>
        <v>#REF!</v>
      </c>
      <c r="AR89" s="226" t="e">
        <f>IF(ISBLANK(#REF!),"",#REF!)</f>
        <v>#REF!</v>
      </c>
      <c r="AS89" s="219" t="e">
        <f>IF(ISBLANK(#REF!),"",#REF!)</f>
        <v>#REF!</v>
      </c>
      <c r="AT89" s="219" t="e">
        <f>IF(ISBLANK(#REF!),"",#REF!)</f>
        <v>#REF!</v>
      </c>
      <c r="AU89" s="219" t="e">
        <f>IF(ISBLANK(#REF!),"",#REF!)</f>
        <v>#REF!</v>
      </c>
      <c r="AV89" s="219" t="e">
        <f>IF(ISBLANK(#REF!),"",#REF!)</f>
        <v>#REF!</v>
      </c>
      <c r="AW89" s="219" t="e">
        <f>IF(ISBLANK(#REF!),"",#REF!)</f>
        <v>#REF!</v>
      </c>
      <c r="AX89" s="219" t="e">
        <f>IF(ISBLANK(#REF!),"",#REF!)</f>
        <v>#REF!</v>
      </c>
      <c r="AY89" s="226" t="e">
        <f>IF(ISBLANK(#REF!),"",#REF!)</f>
        <v>#REF!</v>
      </c>
      <c r="AZ89" s="219" t="e">
        <f>IF(ISBLANK(#REF!),"",#REF!)</f>
        <v>#REF!</v>
      </c>
      <c r="BA89" s="219" t="e">
        <f>IF(ISBLANK(#REF!),"",#REF!)</f>
        <v>#REF!</v>
      </c>
      <c r="BB89" s="219" t="e">
        <f>IF(ISBLANK(#REF!),"",#REF!)</f>
        <v>#REF!</v>
      </c>
      <c r="BC89" s="219" t="e">
        <f>IF(ISBLANK(#REF!),"",#REF!)</f>
        <v>#REF!</v>
      </c>
      <c r="BD89" s="219" t="e">
        <f>IF(ISBLANK(#REF!),"",#REF!)</f>
        <v>#REF!</v>
      </c>
      <c r="BE89" s="219" t="e">
        <f>IF(ISBLANK(#REF!),"",#REF!)</f>
        <v>#REF!</v>
      </c>
      <c r="BF89" s="219" t="e">
        <f>IF(ISBLANK(#REF!),"",#REF!)</f>
        <v>#REF!</v>
      </c>
      <c r="BG89" s="219" t="e">
        <f>IF(ISBLANK(#REF!),"",#REF!)</f>
        <v>#REF!</v>
      </c>
      <c r="BH89" s="219" t="e">
        <f>IF(ISBLANK(#REF!),"",#REF!)</f>
        <v>#REF!</v>
      </c>
      <c r="BI89" s="219" t="e">
        <f>IF(ISBLANK(#REF!),"",#REF!)</f>
        <v>#REF!</v>
      </c>
      <c r="BJ89" s="219" t="e">
        <f>IF(ISBLANK(#REF!),"",#REF!)</f>
        <v>#REF!</v>
      </c>
      <c r="BK89" s="219" t="e">
        <f>IF(ISBLANK(#REF!),"",#REF!)</f>
        <v>#REF!</v>
      </c>
      <c r="BL89" s="219" t="e">
        <f>IF(ISBLANK(#REF!),"",#REF!)</f>
        <v>#REF!</v>
      </c>
      <c r="BM89" s="219" t="e">
        <f>IF(ISBLANK(#REF!),"",#REF!)</f>
        <v>#REF!</v>
      </c>
      <c r="BN89" s="219" t="e">
        <f>IF(ISBLANK(#REF!),"",#REF!)</f>
        <v>#REF!</v>
      </c>
      <c r="BO89" s="227" t="e">
        <f t="shared" si="30"/>
        <v>#REF!</v>
      </c>
      <c r="BP89" s="228" t="str">
        <f t="shared" si="33"/>
        <v/>
      </c>
      <c r="BQ89" s="229" t="str">
        <f t="shared" si="17"/>
        <v/>
      </c>
      <c r="BR89" s="228" t="e">
        <f t="shared" si="31"/>
        <v>#REF!</v>
      </c>
      <c r="BS89" s="230" t="e">
        <f t="shared" si="32"/>
        <v>#REF!</v>
      </c>
    </row>
    <row r="90" spans="1:71">
      <c r="A90" s="213" t="e">
        <f>IF(ISBLANK(#REF!),"",#REF!)</f>
        <v>#REF!</v>
      </c>
      <c r="B90" s="214" t="e">
        <f>IF(ISBLANK(#REF!),"",#REF!)</f>
        <v>#REF!</v>
      </c>
      <c r="C90" s="214" t="e">
        <f>IF(ISBLANK(#REF!),"",#REF!)</f>
        <v>#REF!</v>
      </c>
      <c r="D90" s="214" t="e">
        <f>IF(ISBLANK(#REF!),"",#REF!)</f>
        <v>#REF!</v>
      </c>
      <c r="E90" s="214" t="e">
        <f>IF(ISBLANK(#REF!),"",#REF!)</f>
        <v>#REF!</v>
      </c>
      <c r="F90" s="214" t="e">
        <f>IF(ISBLANK(#REF!),"",#REF!)</f>
        <v>#REF!</v>
      </c>
      <c r="G90" s="214" t="e">
        <f>IF(ISBLANK(#REF!),"",#REF!)</f>
        <v>#REF!</v>
      </c>
      <c r="H90" s="215" t="e">
        <f>IF(ISBLANK(#REF!),"",#REF!)</f>
        <v>#REF!</v>
      </c>
      <c r="I90" s="214" t="e">
        <f>IF(ISBLANK(#REF!),"",#REF!)</f>
        <v>#REF!</v>
      </c>
      <c r="J90" s="216" t="e">
        <f>IF(ISBLANK(#REF!),"",#REF!)</f>
        <v>#REF!</v>
      </c>
      <c r="K90" s="217" t="e">
        <f>IF(ISBLANK(#REF!),"",#REF!)</f>
        <v>#REF!</v>
      </c>
      <c r="L90" s="217" t="e">
        <f>IF(ISBLANK(#REF!),"",#REF!)</f>
        <v>#REF!</v>
      </c>
      <c r="M90" s="218" t="e">
        <f>IF(ISBLANK(#REF!),"",#REF!)</f>
        <v>#REF!</v>
      </c>
      <c r="N90" s="218" t="e">
        <f>IF(ISBLANK(#REF!),"",#REF!)</f>
        <v>#REF!</v>
      </c>
      <c r="O90" s="220" t="str">
        <f>IFERROR(VLOOKUP(_xlfn.CONCAT('Team Roster - Final'!$A90," : ",'Team Roster - Final'!$BM90),'Rate Calculations'!$C$4:$G$1100,5,FALSE),"")</f>
        <v/>
      </c>
      <c r="P90" s="225">
        <f>IF(ISBLANK('Rate Calculations'!$H92),"",'Rate Calculations'!$H92)</f>
        <v>1.7500000000000002E-2</v>
      </c>
      <c r="Q90" s="220" t="str">
        <f t="shared" si="18"/>
        <v/>
      </c>
      <c r="R90" s="221">
        <f>IF(ISBLANK('Rate Calculations'!$J92),"",'Rate Calculations'!$J92)</f>
        <v>3.5000000000000003E-2</v>
      </c>
      <c r="S90" s="220" t="str">
        <f t="shared" si="19"/>
        <v/>
      </c>
      <c r="T90" s="225" t="str">
        <f>IFERROR(VLOOKUP(_xlfn.CONCAT('Team Roster - Final'!$A90," : ",'Team Roster - Final'!$BM90),'Rate Calculations'!$C$4:$S$1100,10,FALSE),"")</f>
        <v/>
      </c>
      <c r="U90" s="225" t="str">
        <f>IFERROR(VLOOKUP(_xlfn.CONCAT('Team Roster - Final'!$A90," : ",'Team Roster - Final'!$BM90),'Rate Calculations'!$C$4:$S$1100,11,FALSE),"")</f>
        <v/>
      </c>
      <c r="V90" s="222" t="str">
        <f t="shared" si="20"/>
        <v/>
      </c>
      <c r="W90" s="222" t="str">
        <f t="shared" si="21"/>
        <v/>
      </c>
      <c r="X90" s="223" t="str">
        <f>IFERROR(VLOOKUP(_xlfn.CONCAT('Team Roster - Final'!$A90," : ",'Team Roster - Final'!$BM90),'Rate Calculations'!$C$4:$S$1100,14,FALSE),"")</f>
        <v/>
      </c>
      <c r="Y90" s="222" t="str">
        <f t="shared" si="22"/>
        <v/>
      </c>
      <c r="Z90" s="222" t="str">
        <f t="shared" si="23"/>
        <v/>
      </c>
      <c r="AA90" s="224" t="str">
        <f>IFERROR(IF(#REF!="Yes",$Y90, $Y90+$Q90*0.5),"")</f>
        <v/>
      </c>
      <c r="AB90" s="224" t="str">
        <f>IFERROR(IF(#REF!="Yes",$Z90, $Z90+$S90*0.5),"")</f>
        <v/>
      </c>
      <c r="AC90" s="220" t="str">
        <f>IFERROR(VLOOKUP(_xlfn.CONCAT('Team Roster - Final'!$A90," : ",'Team Roster - Final'!$BM90),'Rate Calculations'!$C$4:$U$1100,19,FALSE),"")</f>
        <v/>
      </c>
      <c r="AD90" s="220" t="str">
        <f t="shared" si="24"/>
        <v/>
      </c>
      <c r="AE90" s="220" t="str">
        <f t="shared" si="25"/>
        <v/>
      </c>
      <c r="AF90" s="225" t="str">
        <f>IFERROR(VLOOKUP(_xlfn.CONCAT('Team Roster - Final'!$A90," : ",'Team Roster - Final'!$BM90),'Rate Calculations'!$C$4:$AB$1100,22,FALSE),"")</f>
        <v/>
      </c>
      <c r="AG90" s="225" t="str">
        <f>IFERROR(VLOOKUP(_xlfn.CONCAT('Team Roster - Final'!$A90," : ",'Team Roster - Final'!$BM90),'Rate Calculations'!$C$4:$AB$1100,23,FALSE),"")</f>
        <v/>
      </c>
      <c r="AH90" s="222" t="str">
        <f t="shared" si="26"/>
        <v/>
      </c>
      <c r="AI90" s="222" t="str">
        <f t="shared" si="27"/>
        <v/>
      </c>
      <c r="AJ90" s="223" t="str">
        <f>Table1[[#This Row],[Home Office
Net Fee %]]</f>
        <v/>
      </c>
      <c r="AK90" s="222" t="str">
        <f t="shared" si="28"/>
        <v/>
      </c>
      <c r="AL90" s="222" t="str">
        <f t="shared" si="29"/>
        <v/>
      </c>
      <c r="AM90" s="215" t="str">
        <f>IFERROR(IF(#REF!="Yes",$AK90,($AK90+$AD90*0.5)),"")</f>
        <v/>
      </c>
      <c r="AN90" s="215" t="str">
        <f>IFERROR(IF(#REF!="Yes",$AL90,($AL90+$AE90*0.5)),"")</f>
        <v/>
      </c>
      <c r="AO90" s="374" t="str">
        <f>IF(ISBLANK('Team Roster Proposed - FBR'!Q91),"",'Team Roster Proposed - FBR'!Q91)</f>
        <v/>
      </c>
      <c r="AP90" s="226" t="e">
        <f>IF(ISBLANK(#REF!),"",#REF!)</f>
        <v>#REF!</v>
      </c>
      <c r="AQ90" s="226" t="e">
        <f>IF(ISBLANK(#REF!),"",#REF!)</f>
        <v>#REF!</v>
      </c>
      <c r="AR90" s="226" t="e">
        <f>IF(ISBLANK(#REF!),"",#REF!)</f>
        <v>#REF!</v>
      </c>
      <c r="AS90" s="219" t="e">
        <f>IF(ISBLANK(#REF!),"",#REF!)</f>
        <v>#REF!</v>
      </c>
      <c r="AT90" s="219" t="e">
        <f>IF(ISBLANK(#REF!),"",#REF!)</f>
        <v>#REF!</v>
      </c>
      <c r="AU90" s="219" t="e">
        <f>IF(ISBLANK(#REF!),"",#REF!)</f>
        <v>#REF!</v>
      </c>
      <c r="AV90" s="219" t="e">
        <f>IF(ISBLANK(#REF!),"",#REF!)</f>
        <v>#REF!</v>
      </c>
      <c r="AW90" s="219" t="e">
        <f>IF(ISBLANK(#REF!),"",#REF!)</f>
        <v>#REF!</v>
      </c>
      <c r="AX90" s="219" t="e">
        <f>IF(ISBLANK(#REF!),"",#REF!)</f>
        <v>#REF!</v>
      </c>
      <c r="AY90" s="226" t="e">
        <f>IF(ISBLANK(#REF!),"",#REF!)</f>
        <v>#REF!</v>
      </c>
      <c r="AZ90" s="219" t="e">
        <f>IF(ISBLANK(#REF!),"",#REF!)</f>
        <v>#REF!</v>
      </c>
      <c r="BA90" s="219" t="e">
        <f>IF(ISBLANK(#REF!),"",#REF!)</f>
        <v>#REF!</v>
      </c>
      <c r="BB90" s="219" t="e">
        <f>IF(ISBLANK(#REF!),"",#REF!)</f>
        <v>#REF!</v>
      </c>
      <c r="BC90" s="219" t="e">
        <f>IF(ISBLANK(#REF!),"",#REF!)</f>
        <v>#REF!</v>
      </c>
      <c r="BD90" s="219" t="e">
        <f>IF(ISBLANK(#REF!),"",#REF!)</f>
        <v>#REF!</v>
      </c>
      <c r="BE90" s="219" t="e">
        <f>IF(ISBLANK(#REF!),"",#REF!)</f>
        <v>#REF!</v>
      </c>
      <c r="BF90" s="219" t="e">
        <f>IF(ISBLANK(#REF!),"",#REF!)</f>
        <v>#REF!</v>
      </c>
      <c r="BG90" s="219" t="e">
        <f>IF(ISBLANK(#REF!),"",#REF!)</f>
        <v>#REF!</v>
      </c>
      <c r="BH90" s="219" t="e">
        <f>IF(ISBLANK(#REF!),"",#REF!)</f>
        <v>#REF!</v>
      </c>
      <c r="BI90" s="219" t="e">
        <f>IF(ISBLANK(#REF!),"",#REF!)</f>
        <v>#REF!</v>
      </c>
      <c r="BJ90" s="219" t="e">
        <f>IF(ISBLANK(#REF!),"",#REF!)</f>
        <v>#REF!</v>
      </c>
      <c r="BK90" s="219" t="e">
        <f>IF(ISBLANK(#REF!),"",#REF!)</f>
        <v>#REF!</v>
      </c>
      <c r="BL90" s="219" t="e">
        <f>IF(ISBLANK(#REF!),"",#REF!)</f>
        <v>#REF!</v>
      </c>
      <c r="BM90" s="219" t="e">
        <f>IF(ISBLANK(#REF!),"",#REF!)</f>
        <v>#REF!</v>
      </c>
      <c r="BN90" s="219" t="e">
        <f>IF(ISBLANK(#REF!),"",#REF!)</f>
        <v>#REF!</v>
      </c>
      <c r="BO90" s="227" t="e">
        <f t="shared" si="30"/>
        <v>#REF!</v>
      </c>
      <c r="BP90" s="228" t="str">
        <f t="shared" si="33"/>
        <v/>
      </c>
      <c r="BQ90" s="229" t="str">
        <f t="shared" si="17"/>
        <v/>
      </c>
      <c r="BR90" s="228" t="e">
        <f t="shared" si="31"/>
        <v>#REF!</v>
      </c>
      <c r="BS90" s="230" t="e">
        <f t="shared" si="32"/>
        <v>#REF!</v>
      </c>
    </row>
    <row r="91" spans="1:71">
      <c r="A91" s="213" t="e">
        <f>IF(ISBLANK(#REF!),"",#REF!)</f>
        <v>#REF!</v>
      </c>
      <c r="B91" s="214" t="e">
        <f>IF(ISBLANK(#REF!),"",#REF!)</f>
        <v>#REF!</v>
      </c>
      <c r="C91" s="214" t="e">
        <f>IF(ISBLANK(#REF!),"",#REF!)</f>
        <v>#REF!</v>
      </c>
      <c r="D91" s="214" t="e">
        <f>IF(ISBLANK(#REF!),"",#REF!)</f>
        <v>#REF!</v>
      </c>
      <c r="E91" s="214" t="e">
        <f>IF(ISBLANK(#REF!),"",#REF!)</f>
        <v>#REF!</v>
      </c>
      <c r="F91" s="214" t="e">
        <f>IF(ISBLANK(#REF!),"",#REF!)</f>
        <v>#REF!</v>
      </c>
      <c r="G91" s="214" t="e">
        <f>IF(ISBLANK(#REF!),"",#REF!)</f>
        <v>#REF!</v>
      </c>
      <c r="H91" s="215" t="e">
        <f>IF(ISBLANK(#REF!),"",#REF!)</f>
        <v>#REF!</v>
      </c>
      <c r="I91" s="214" t="e">
        <f>IF(ISBLANK(#REF!),"",#REF!)</f>
        <v>#REF!</v>
      </c>
      <c r="J91" s="216" t="e">
        <f>IF(ISBLANK(#REF!),"",#REF!)</f>
        <v>#REF!</v>
      </c>
      <c r="K91" s="217" t="e">
        <f>IF(ISBLANK(#REF!),"",#REF!)</f>
        <v>#REF!</v>
      </c>
      <c r="L91" s="217" t="e">
        <f>IF(ISBLANK(#REF!),"",#REF!)</f>
        <v>#REF!</v>
      </c>
      <c r="M91" s="218" t="e">
        <f>IF(ISBLANK(#REF!),"",#REF!)</f>
        <v>#REF!</v>
      </c>
      <c r="N91" s="218" t="e">
        <f>IF(ISBLANK(#REF!),"",#REF!)</f>
        <v>#REF!</v>
      </c>
      <c r="O91" s="220" t="str">
        <f>IFERROR(VLOOKUP(_xlfn.CONCAT('Team Roster - Final'!$A91," : ",'Team Roster - Final'!$BM91),'Rate Calculations'!$C$4:$G$1100,5,FALSE),"")</f>
        <v/>
      </c>
      <c r="P91" s="225">
        <f>IF(ISBLANK('Rate Calculations'!$H93),"",'Rate Calculations'!$H93)</f>
        <v>1.7500000000000002E-2</v>
      </c>
      <c r="Q91" s="220" t="str">
        <f t="shared" si="18"/>
        <v/>
      </c>
      <c r="R91" s="221">
        <f>IF(ISBLANK('Rate Calculations'!$J93),"",'Rate Calculations'!$J93)</f>
        <v>3.5000000000000003E-2</v>
      </c>
      <c r="S91" s="220" t="str">
        <f t="shared" si="19"/>
        <v/>
      </c>
      <c r="T91" s="225" t="str">
        <f>IFERROR(VLOOKUP(_xlfn.CONCAT('Team Roster - Final'!$A91," : ",'Team Roster - Final'!$BM91),'Rate Calculations'!$C$4:$S$1100,10,FALSE),"")</f>
        <v/>
      </c>
      <c r="U91" s="225" t="str">
        <f>IFERROR(VLOOKUP(_xlfn.CONCAT('Team Roster - Final'!$A91," : ",'Team Roster - Final'!$BM91),'Rate Calculations'!$C$4:$S$1100,11,FALSE),"")</f>
        <v/>
      </c>
      <c r="V91" s="222" t="str">
        <f t="shared" si="20"/>
        <v/>
      </c>
      <c r="W91" s="222" t="str">
        <f t="shared" si="21"/>
        <v/>
      </c>
      <c r="X91" s="223" t="str">
        <f>IFERROR(VLOOKUP(_xlfn.CONCAT('Team Roster - Final'!$A91," : ",'Team Roster - Final'!$BM91),'Rate Calculations'!$C$4:$S$1100,14,FALSE),"")</f>
        <v/>
      </c>
      <c r="Y91" s="222" t="str">
        <f t="shared" si="22"/>
        <v/>
      </c>
      <c r="Z91" s="222" t="str">
        <f t="shared" si="23"/>
        <v/>
      </c>
      <c r="AA91" s="224" t="str">
        <f>IFERROR(IF(#REF!="Yes",$Y91, $Y91+$Q91*0.5),"")</f>
        <v/>
      </c>
      <c r="AB91" s="224" t="str">
        <f>IFERROR(IF(#REF!="Yes",$Z91, $Z91+$S91*0.5),"")</f>
        <v/>
      </c>
      <c r="AC91" s="220" t="str">
        <f>IFERROR(VLOOKUP(_xlfn.CONCAT('Team Roster - Final'!$A91," : ",'Team Roster - Final'!$BM91),'Rate Calculations'!$C$4:$U$1100,19,FALSE),"")</f>
        <v/>
      </c>
      <c r="AD91" s="220" t="str">
        <f t="shared" si="24"/>
        <v/>
      </c>
      <c r="AE91" s="220" t="str">
        <f t="shared" si="25"/>
        <v/>
      </c>
      <c r="AF91" s="225" t="str">
        <f>IFERROR(VLOOKUP(_xlfn.CONCAT('Team Roster - Final'!$A91," : ",'Team Roster - Final'!$BM91),'Rate Calculations'!$C$4:$AB$1100,22,FALSE),"")</f>
        <v/>
      </c>
      <c r="AG91" s="225" t="str">
        <f>IFERROR(VLOOKUP(_xlfn.CONCAT('Team Roster - Final'!$A91," : ",'Team Roster - Final'!$BM91),'Rate Calculations'!$C$4:$AB$1100,23,FALSE),"")</f>
        <v/>
      </c>
      <c r="AH91" s="222" t="str">
        <f t="shared" si="26"/>
        <v/>
      </c>
      <c r="AI91" s="222" t="str">
        <f t="shared" si="27"/>
        <v/>
      </c>
      <c r="AJ91" s="223" t="str">
        <f>Table1[[#This Row],[Home Office
Net Fee %]]</f>
        <v/>
      </c>
      <c r="AK91" s="222" t="str">
        <f t="shared" si="28"/>
        <v/>
      </c>
      <c r="AL91" s="222" t="str">
        <f t="shared" si="29"/>
        <v/>
      </c>
      <c r="AM91" s="215" t="str">
        <f>IFERROR(IF(#REF!="Yes",$AK91,($AK91+$AD91*0.5)),"")</f>
        <v/>
      </c>
      <c r="AN91" s="215" t="str">
        <f>IFERROR(IF(#REF!="Yes",$AL91,($AL91+$AE91*0.5)),"")</f>
        <v/>
      </c>
      <c r="AO91" s="374" t="str">
        <f>IF(ISBLANK('Team Roster Proposed - FBR'!Q92),"",'Team Roster Proposed - FBR'!Q92)</f>
        <v/>
      </c>
      <c r="AP91" s="226" t="e">
        <f>IF(ISBLANK(#REF!),"",#REF!)</f>
        <v>#REF!</v>
      </c>
      <c r="AQ91" s="226" t="e">
        <f>IF(ISBLANK(#REF!),"",#REF!)</f>
        <v>#REF!</v>
      </c>
      <c r="AR91" s="226" t="e">
        <f>IF(ISBLANK(#REF!),"",#REF!)</f>
        <v>#REF!</v>
      </c>
      <c r="AS91" s="219" t="e">
        <f>IF(ISBLANK(#REF!),"",#REF!)</f>
        <v>#REF!</v>
      </c>
      <c r="AT91" s="219" t="e">
        <f>IF(ISBLANK(#REF!),"",#REF!)</f>
        <v>#REF!</v>
      </c>
      <c r="AU91" s="219" t="e">
        <f>IF(ISBLANK(#REF!),"",#REF!)</f>
        <v>#REF!</v>
      </c>
      <c r="AV91" s="219" t="e">
        <f>IF(ISBLANK(#REF!),"",#REF!)</f>
        <v>#REF!</v>
      </c>
      <c r="AW91" s="219" t="e">
        <f>IF(ISBLANK(#REF!),"",#REF!)</f>
        <v>#REF!</v>
      </c>
      <c r="AX91" s="219" t="e">
        <f>IF(ISBLANK(#REF!),"",#REF!)</f>
        <v>#REF!</v>
      </c>
      <c r="AY91" s="226" t="e">
        <f>IF(ISBLANK(#REF!),"",#REF!)</f>
        <v>#REF!</v>
      </c>
      <c r="AZ91" s="219" t="e">
        <f>IF(ISBLANK(#REF!),"",#REF!)</f>
        <v>#REF!</v>
      </c>
      <c r="BA91" s="219" t="e">
        <f>IF(ISBLANK(#REF!),"",#REF!)</f>
        <v>#REF!</v>
      </c>
      <c r="BB91" s="219" t="e">
        <f>IF(ISBLANK(#REF!),"",#REF!)</f>
        <v>#REF!</v>
      </c>
      <c r="BC91" s="219" t="e">
        <f>IF(ISBLANK(#REF!),"",#REF!)</f>
        <v>#REF!</v>
      </c>
      <c r="BD91" s="219" t="e">
        <f>IF(ISBLANK(#REF!),"",#REF!)</f>
        <v>#REF!</v>
      </c>
      <c r="BE91" s="219" t="e">
        <f>IF(ISBLANK(#REF!),"",#REF!)</f>
        <v>#REF!</v>
      </c>
      <c r="BF91" s="219" t="e">
        <f>IF(ISBLANK(#REF!),"",#REF!)</f>
        <v>#REF!</v>
      </c>
      <c r="BG91" s="219" t="e">
        <f>IF(ISBLANK(#REF!),"",#REF!)</f>
        <v>#REF!</v>
      </c>
      <c r="BH91" s="219" t="e">
        <f>IF(ISBLANK(#REF!),"",#REF!)</f>
        <v>#REF!</v>
      </c>
      <c r="BI91" s="219" t="e">
        <f>IF(ISBLANK(#REF!),"",#REF!)</f>
        <v>#REF!</v>
      </c>
      <c r="BJ91" s="219" t="e">
        <f>IF(ISBLANK(#REF!),"",#REF!)</f>
        <v>#REF!</v>
      </c>
      <c r="BK91" s="219" t="e">
        <f>IF(ISBLANK(#REF!),"",#REF!)</f>
        <v>#REF!</v>
      </c>
      <c r="BL91" s="219" t="e">
        <f>IF(ISBLANK(#REF!),"",#REF!)</f>
        <v>#REF!</v>
      </c>
      <c r="BM91" s="219" t="e">
        <f>IF(ISBLANK(#REF!),"",#REF!)</f>
        <v>#REF!</v>
      </c>
      <c r="BN91" s="219" t="e">
        <f>IF(ISBLANK(#REF!),"",#REF!)</f>
        <v>#REF!</v>
      </c>
      <c r="BO91" s="227" t="e">
        <f t="shared" si="30"/>
        <v>#REF!</v>
      </c>
      <c r="BP91" s="228" t="str">
        <f t="shared" si="33"/>
        <v/>
      </c>
      <c r="BQ91" s="229" t="str">
        <f t="shared" si="17"/>
        <v/>
      </c>
      <c r="BR91" s="228" t="e">
        <f t="shared" si="31"/>
        <v>#REF!</v>
      </c>
      <c r="BS91" s="230" t="e">
        <f t="shared" si="32"/>
        <v>#REF!</v>
      </c>
    </row>
    <row r="92" spans="1:71">
      <c r="A92" s="213" t="e">
        <f>IF(ISBLANK(#REF!),"",#REF!)</f>
        <v>#REF!</v>
      </c>
      <c r="B92" s="214" t="e">
        <f>IF(ISBLANK(#REF!),"",#REF!)</f>
        <v>#REF!</v>
      </c>
      <c r="C92" s="214" t="e">
        <f>IF(ISBLANK(#REF!),"",#REF!)</f>
        <v>#REF!</v>
      </c>
      <c r="D92" s="214" t="e">
        <f>IF(ISBLANK(#REF!),"",#REF!)</f>
        <v>#REF!</v>
      </c>
      <c r="E92" s="214" t="e">
        <f>IF(ISBLANK(#REF!),"",#REF!)</f>
        <v>#REF!</v>
      </c>
      <c r="F92" s="214" t="e">
        <f>IF(ISBLANK(#REF!),"",#REF!)</f>
        <v>#REF!</v>
      </c>
      <c r="G92" s="214" t="e">
        <f>IF(ISBLANK(#REF!),"",#REF!)</f>
        <v>#REF!</v>
      </c>
      <c r="H92" s="215" t="e">
        <f>IF(ISBLANK(#REF!),"",#REF!)</f>
        <v>#REF!</v>
      </c>
      <c r="I92" s="214" t="e">
        <f>IF(ISBLANK(#REF!),"",#REF!)</f>
        <v>#REF!</v>
      </c>
      <c r="J92" s="216" t="e">
        <f>IF(ISBLANK(#REF!),"",#REF!)</f>
        <v>#REF!</v>
      </c>
      <c r="K92" s="217" t="e">
        <f>IF(ISBLANK(#REF!),"",#REF!)</f>
        <v>#REF!</v>
      </c>
      <c r="L92" s="217" t="e">
        <f>IF(ISBLANK(#REF!),"",#REF!)</f>
        <v>#REF!</v>
      </c>
      <c r="M92" s="218" t="e">
        <f>IF(ISBLANK(#REF!),"",#REF!)</f>
        <v>#REF!</v>
      </c>
      <c r="N92" s="218" t="e">
        <f>IF(ISBLANK(#REF!),"",#REF!)</f>
        <v>#REF!</v>
      </c>
      <c r="O92" s="220" t="str">
        <f>IFERROR(VLOOKUP(_xlfn.CONCAT('Team Roster - Final'!$A92," : ",'Team Roster - Final'!$BM92),'Rate Calculations'!$C$4:$G$1100,5,FALSE),"")</f>
        <v/>
      </c>
      <c r="P92" s="225">
        <f>IF(ISBLANK('Rate Calculations'!$H94),"",'Rate Calculations'!$H94)</f>
        <v>1.7500000000000002E-2</v>
      </c>
      <c r="Q92" s="220" t="str">
        <f t="shared" si="18"/>
        <v/>
      </c>
      <c r="R92" s="221">
        <f>IF(ISBLANK('Rate Calculations'!$J94),"",'Rate Calculations'!$J94)</f>
        <v>3.5000000000000003E-2</v>
      </c>
      <c r="S92" s="220" t="str">
        <f t="shared" si="19"/>
        <v/>
      </c>
      <c r="T92" s="225" t="str">
        <f>IFERROR(VLOOKUP(_xlfn.CONCAT('Team Roster - Final'!$A92," : ",'Team Roster - Final'!$BM92),'Rate Calculations'!$C$4:$S$1100,10,FALSE),"")</f>
        <v/>
      </c>
      <c r="U92" s="225" t="str">
        <f>IFERROR(VLOOKUP(_xlfn.CONCAT('Team Roster - Final'!$A92," : ",'Team Roster - Final'!$BM92),'Rate Calculations'!$C$4:$S$1100,11,FALSE),"")</f>
        <v/>
      </c>
      <c r="V92" s="222" t="str">
        <f t="shared" si="20"/>
        <v/>
      </c>
      <c r="W92" s="222" t="str">
        <f t="shared" si="21"/>
        <v/>
      </c>
      <c r="X92" s="223" t="str">
        <f>IFERROR(VLOOKUP(_xlfn.CONCAT('Team Roster - Final'!$A92," : ",'Team Roster - Final'!$BM92),'Rate Calculations'!$C$4:$S$1100,14,FALSE),"")</f>
        <v/>
      </c>
      <c r="Y92" s="222" t="str">
        <f t="shared" si="22"/>
        <v/>
      </c>
      <c r="Z92" s="222" t="str">
        <f t="shared" si="23"/>
        <v/>
      </c>
      <c r="AA92" s="224" t="str">
        <f>IFERROR(IF(#REF!="Yes",$Y92, $Y92+$Q92*0.5),"")</f>
        <v/>
      </c>
      <c r="AB92" s="224" t="str">
        <f>IFERROR(IF(#REF!="Yes",$Z92, $Z92+$S92*0.5),"")</f>
        <v/>
      </c>
      <c r="AC92" s="220" t="str">
        <f>IFERROR(VLOOKUP(_xlfn.CONCAT('Team Roster - Final'!$A92," : ",'Team Roster - Final'!$BM92),'Rate Calculations'!$C$4:$U$1100,19,FALSE),"")</f>
        <v/>
      </c>
      <c r="AD92" s="220" t="str">
        <f t="shared" si="24"/>
        <v/>
      </c>
      <c r="AE92" s="220" t="str">
        <f t="shared" si="25"/>
        <v/>
      </c>
      <c r="AF92" s="225" t="str">
        <f>IFERROR(VLOOKUP(_xlfn.CONCAT('Team Roster - Final'!$A92," : ",'Team Roster - Final'!$BM92),'Rate Calculations'!$C$4:$AB$1100,22,FALSE),"")</f>
        <v/>
      </c>
      <c r="AG92" s="225" t="str">
        <f>IFERROR(VLOOKUP(_xlfn.CONCAT('Team Roster - Final'!$A92," : ",'Team Roster - Final'!$BM92),'Rate Calculations'!$C$4:$AB$1100,23,FALSE),"")</f>
        <v/>
      </c>
      <c r="AH92" s="222" t="str">
        <f t="shared" si="26"/>
        <v/>
      </c>
      <c r="AI92" s="222" t="str">
        <f t="shared" si="27"/>
        <v/>
      </c>
      <c r="AJ92" s="223" t="str">
        <f>Table1[[#This Row],[Home Office
Net Fee %]]</f>
        <v/>
      </c>
      <c r="AK92" s="222" t="str">
        <f t="shared" si="28"/>
        <v/>
      </c>
      <c r="AL92" s="222" t="str">
        <f t="shared" si="29"/>
        <v/>
      </c>
      <c r="AM92" s="215" t="str">
        <f>IFERROR(IF(#REF!="Yes",$AK92,($AK92+$AD92*0.5)),"")</f>
        <v/>
      </c>
      <c r="AN92" s="215" t="str">
        <f>IFERROR(IF(#REF!="Yes",$AL92,($AL92+$AE92*0.5)),"")</f>
        <v/>
      </c>
      <c r="AO92" s="374" t="str">
        <f>IF(ISBLANK('Team Roster Proposed - FBR'!Q93),"",'Team Roster Proposed - FBR'!Q93)</f>
        <v/>
      </c>
      <c r="AP92" s="226" t="e">
        <f>IF(ISBLANK(#REF!),"",#REF!)</f>
        <v>#REF!</v>
      </c>
      <c r="AQ92" s="226" t="e">
        <f>IF(ISBLANK(#REF!),"",#REF!)</f>
        <v>#REF!</v>
      </c>
      <c r="AR92" s="226" t="e">
        <f>IF(ISBLANK(#REF!),"",#REF!)</f>
        <v>#REF!</v>
      </c>
      <c r="AS92" s="219" t="e">
        <f>IF(ISBLANK(#REF!),"",#REF!)</f>
        <v>#REF!</v>
      </c>
      <c r="AT92" s="219" t="e">
        <f>IF(ISBLANK(#REF!),"",#REF!)</f>
        <v>#REF!</v>
      </c>
      <c r="AU92" s="219" t="e">
        <f>IF(ISBLANK(#REF!),"",#REF!)</f>
        <v>#REF!</v>
      </c>
      <c r="AV92" s="219" t="e">
        <f>IF(ISBLANK(#REF!),"",#REF!)</f>
        <v>#REF!</v>
      </c>
      <c r="AW92" s="219" t="e">
        <f>IF(ISBLANK(#REF!),"",#REF!)</f>
        <v>#REF!</v>
      </c>
      <c r="AX92" s="219" t="e">
        <f>IF(ISBLANK(#REF!),"",#REF!)</f>
        <v>#REF!</v>
      </c>
      <c r="AY92" s="226" t="e">
        <f>IF(ISBLANK(#REF!),"",#REF!)</f>
        <v>#REF!</v>
      </c>
      <c r="AZ92" s="219" t="e">
        <f>IF(ISBLANK(#REF!),"",#REF!)</f>
        <v>#REF!</v>
      </c>
      <c r="BA92" s="219" t="e">
        <f>IF(ISBLANK(#REF!),"",#REF!)</f>
        <v>#REF!</v>
      </c>
      <c r="BB92" s="219" t="e">
        <f>IF(ISBLANK(#REF!),"",#REF!)</f>
        <v>#REF!</v>
      </c>
      <c r="BC92" s="219" t="e">
        <f>IF(ISBLANK(#REF!),"",#REF!)</f>
        <v>#REF!</v>
      </c>
      <c r="BD92" s="219" t="e">
        <f>IF(ISBLANK(#REF!),"",#REF!)</f>
        <v>#REF!</v>
      </c>
      <c r="BE92" s="219" t="e">
        <f>IF(ISBLANK(#REF!),"",#REF!)</f>
        <v>#REF!</v>
      </c>
      <c r="BF92" s="219" t="e">
        <f>IF(ISBLANK(#REF!),"",#REF!)</f>
        <v>#REF!</v>
      </c>
      <c r="BG92" s="219" t="e">
        <f>IF(ISBLANK(#REF!),"",#REF!)</f>
        <v>#REF!</v>
      </c>
      <c r="BH92" s="219" t="e">
        <f>IF(ISBLANK(#REF!),"",#REF!)</f>
        <v>#REF!</v>
      </c>
      <c r="BI92" s="219" t="e">
        <f>IF(ISBLANK(#REF!),"",#REF!)</f>
        <v>#REF!</v>
      </c>
      <c r="BJ92" s="219" t="e">
        <f>IF(ISBLANK(#REF!),"",#REF!)</f>
        <v>#REF!</v>
      </c>
      <c r="BK92" s="219" t="e">
        <f>IF(ISBLANK(#REF!),"",#REF!)</f>
        <v>#REF!</v>
      </c>
      <c r="BL92" s="219" t="e">
        <f>IF(ISBLANK(#REF!),"",#REF!)</f>
        <v>#REF!</v>
      </c>
      <c r="BM92" s="219" t="e">
        <f>IF(ISBLANK(#REF!),"",#REF!)</f>
        <v>#REF!</v>
      </c>
      <c r="BN92" s="219" t="e">
        <f>IF(ISBLANK(#REF!),"",#REF!)</f>
        <v>#REF!</v>
      </c>
      <c r="BO92" s="227" t="e">
        <f t="shared" si="30"/>
        <v>#REF!</v>
      </c>
      <c r="BP92" s="228" t="str">
        <f t="shared" si="33"/>
        <v/>
      </c>
      <c r="BQ92" s="229" t="str">
        <f t="shared" si="17"/>
        <v/>
      </c>
      <c r="BR92" s="228" t="e">
        <f t="shared" si="31"/>
        <v>#REF!</v>
      </c>
      <c r="BS92" s="230" t="e">
        <f t="shared" si="32"/>
        <v>#REF!</v>
      </c>
    </row>
    <row r="93" spans="1:71">
      <c r="A93" s="213" t="e">
        <f>IF(ISBLANK(#REF!),"",#REF!)</f>
        <v>#REF!</v>
      </c>
      <c r="B93" s="214" t="e">
        <f>IF(ISBLANK(#REF!),"",#REF!)</f>
        <v>#REF!</v>
      </c>
      <c r="C93" s="214" t="e">
        <f>IF(ISBLANK(#REF!),"",#REF!)</f>
        <v>#REF!</v>
      </c>
      <c r="D93" s="214" t="e">
        <f>IF(ISBLANK(#REF!),"",#REF!)</f>
        <v>#REF!</v>
      </c>
      <c r="E93" s="214" t="e">
        <f>IF(ISBLANK(#REF!),"",#REF!)</f>
        <v>#REF!</v>
      </c>
      <c r="F93" s="214" t="e">
        <f>IF(ISBLANK(#REF!),"",#REF!)</f>
        <v>#REF!</v>
      </c>
      <c r="G93" s="214" t="e">
        <f>IF(ISBLANK(#REF!),"",#REF!)</f>
        <v>#REF!</v>
      </c>
      <c r="H93" s="215" t="e">
        <f>IF(ISBLANK(#REF!),"",#REF!)</f>
        <v>#REF!</v>
      </c>
      <c r="I93" s="214" t="e">
        <f>IF(ISBLANK(#REF!),"",#REF!)</f>
        <v>#REF!</v>
      </c>
      <c r="J93" s="216" t="e">
        <f>IF(ISBLANK(#REF!),"",#REF!)</f>
        <v>#REF!</v>
      </c>
      <c r="K93" s="217" t="e">
        <f>IF(ISBLANK(#REF!),"",#REF!)</f>
        <v>#REF!</v>
      </c>
      <c r="L93" s="217" t="e">
        <f>IF(ISBLANK(#REF!),"",#REF!)</f>
        <v>#REF!</v>
      </c>
      <c r="M93" s="218" t="e">
        <f>IF(ISBLANK(#REF!),"",#REF!)</f>
        <v>#REF!</v>
      </c>
      <c r="N93" s="218" t="e">
        <f>IF(ISBLANK(#REF!),"",#REF!)</f>
        <v>#REF!</v>
      </c>
      <c r="O93" s="220" t="str">
        <f>IFERROR(VLOOKUP(_xlfn.CONCAT('Team Roster - Final'!$A93," : ",'Team Roster - Final'!$BM93),'Rate Calculations'!$C$4:$G$1100,5,FALSE),"")</f>
        <v/>
      </c>
      <c r="P93" s="225">
        <f>IF(ISBLANK('Rate Calculations'!$H95),"",'Rate Calculations'!$H95)</f>
        <v>1.7500000000000002E-2</v>
      </c>
      <c r="Q93" s="220" t="str">
        <f t="shared" si="18"/>
        <v/>
      </c>
      <c r="R93" s="221">
        <f>IF(ISBLANK('Rate Calculations'!$J95),"",'Rate Calculations'!$J95)</f>
        <v>3.5000000000000003E-2</v>
      </c>
      <c r="S93" s="220" t="str">
        <f t="shared" si="19"/>
        <v/>
      </c>
      <c r="T93" s="225" t="str">
        <f>IFERROR(VLOOKUP(_xlfn.CONCAT('Team Roster - Final'!$A93," : ",'Team Roster - Final'!$BM93),'Rate Calculations'!$C$4:$S$1100,10,FALSE),"")</f>
        <v/>
      </c>
      <c r="U93" s="225" t="str">
        <f>IFERROR(VLOOKUP(_xlfn.CONCAT('Team Roster - Final'!$A93," : ",'Team Roster - Final'!$BM93),'Rate Calculations'!$C$4:$S$1100,11,FALSE),"")</f>
        <v/>
      </c>
      <c r="V93" s="222" t="str">
        <f t="shared" si="20"/>
        <v/>
      </c>
      <c r="W93" s="222" t="str">
        <f t="shared" si="21"/>
        <v/>
      </c>
      <c r="X93" s="223" t="str">
        <f>IFERROR(VLOOKUP(_xlfn.CONCAT('Team Roster - Final'!$A93," : ",'Team Roster - Final'!$BM93),'Rate Calculations'!$C$4:$S$1100,14,FALSE),"")</f>
        <v/>
      </c>
      <c r="Y93" s="222" t="str">
        <f t="shared" si="22"/>
        <v/>
      </c>
      <c r="Z93" s="222" t="str">
        <f t="shared" si="23"/>
        <v/>
      </c>
      <c r="AA93" s="224" t="str">
        <f>IFERROR(IF(#REF!="Yes",$Y93, $Y93+$Q93*0.5),"")</f>
        <v/>
      </c>
      <c r="AB93" s="224" t="str">
        <f>IFERROR(IF(#REF!="Yes",$Z93, $Z93+$S93*0.5),"")</f>
        <v/>
      </c>
      <c r="AC93" s="220" t="str">
        <f>IFERROR(VLOOKUP(_xlfn.CONCAT('Team Roster - Final'!$A93," : ",'Team Roster - Final'!$BM93),'Rate Calculations'!$C$4:$U$1100,19,FALSE),"")</f>
        <v/>
      </c>
      <c r="AD93" s="220" t="str">
        <f t="shared" si="24"/>
        <v/>
      </c>
      <c r="AE93" s="220" t="str">
        <f t="shared" si="25"/>
        <v/>
      </c>
      <c r="AF93" s="225" t="str">
        <f>IFERROR(VLOOKUP(_xlfn.CONCAT('Team Roster - Final'!$A93," : ",'Team Roster - Final'!$BM93),'Rate Calculations'!$C$4:$AB$1100,22,FALSE),"")</f>
        <v/>
      </c>
      <c r="AG93" s="225" t="str">
        <f>IFERROR(VLOOKUP(_xlfn.CONCAT('Team Roster - Final'!$A93," : ",'Team Roster - Final'!$BM93),'Rate Calculations'!$C$4:$AB$1100,23,FALSE),"")</f>
        <v/>
      </c>
      <c r="AH93" s="222" t="str">
        <f t="shared" si="26"/>
        <v/>
      </c>
      <c r="AI93" s="222" t="str">
        <f t="shared" si="27"/>
        <v/>
      </c>
      <c r="AJ93" s="223" t="str">
        <f>Table1[[#This Row],[Home Office
Net Fee %]]</f>
        <v/>
      </c>
      <c r="AK93" s="222" t="str">
        <f t="shared" si="28"/>
        <v/>
      </c>
      <c r="AL93" s="222" t="str">
        <f t="shared" si="29"/>
        <v/>
      </c>
      <c r="AM93" s="215" t="str">
        <f>IFERROR(IF(#REF!="Yes",$AK93,($AK93+$AD93*0.5)),"")</f>
        <v/>
      </c>
      <c r="AN93" s="215" t="str">
        <f>IFERROR(IF(#REF!="Yes",$AL93,($AL93+$AE93*0.5)),"")</f>
        <v/>
      </c>
      <c r="AO93" s="374" t="str">
        <f>IF(ISBLANK('Team Roster Proposed - FBR'!Q94),"",'Team Roster Proposed - FBR'!Q94)</f>
        <v/>
      </c>
      <c r="AP93" s="226" t="e">
        <f>IF(ISBLANK(#REF!),"",#REF!)</f>
        <v>#REF!</v>
      </c>
      <c r="AQ93" s="226" t="e">
        <f>IF(ISBLANK(#REF!),"",#REF!)</f>
        <v>#REF!</v>
      </c>
      <c r="AR93" s="226" t="e">
        <f>IF(ISBLANK(#REF!),"",#REF!)</f>
        <v>#REF!</v>
      </c>
      <c r="AS93" s="219" t="e">
        <f>IF(ISBLANK(#REF!),"",#REF!)</f>
        <v>#REF!</v>
      </c>
      <c r="AT93" s="219" t="e">
        <f>IF(ISBLANK(#REF!),"",#REF!)</f>
        <v>#REF!</v>
      </c>
      <c r="AU93" s="219" t="e">
        <f>IF(ISBLANK(#REF!),"",#REF!)</f>
        <v>#REF!</v>
      </c>
      <c r="AV93" s="219" t="e">
        <f>IF(ISBLANK(#REF!),"",#REF!)</f>
        <v>#REF!</v>
      </c>
      <c r="AW93" s="219" t="e">
        <f>IF(ISBLANK(#REF!),"",#REF!)</f>
        <v>#REF!</v>
      </c>
      <c r="AX93" s="219" t="e">
        <f>IF(ISBLANK(#REF!),"",#REF!)</f>
        <v>#REF!</v>
      </c>
      <c r="AY93" s="226" t="e">
        <f>IF(ISBLANK(#REF!),"",#REF!)</f>
        <v>#REF!</v>
      </c>
      <c r="AZ93" s="219" t="e">
        <f>IF(ISBLANK(#REF!),"",#REF!)</f>
        <v>#REF!</v>
      </c>
      <c r="BA93" s="219" t="e">
        <f>IF(ISBLANK(#REF!),"",#REF!)</f>
        <v>#REF!</v>
      </c>
      <c r="BB93" s="219" t="e">
        <f>IF(ISBLANK(#REF!),"",#REF!)</f>
        <v>#REF!</v>
      </c>
      <c r="BC93" s="219" t="e">
        <f>IF(ISBLANK(#REF!),"",#REF!)</f>
        <v>#REF!</v>
      </c>
      <c r="BD93" s="219" t="e">
        <f>IF(ISBLANK(#REF!),"",#REF!)</f>
        <v>#REF!</v>
      </c>
      <c r="BE93" s="219" t="e">
        <f>IF(ISBLANK(#REF!),"",#REF!)</f>
        <v>#REF!</v>
      </c>
      <c r="BF93" s="219" t="e">
        <f>IF(ISBLANK(#REF!),"",#REF!)</f>
        <v>#REF!</v>
      </c>
      <c r="BG93" s="219" t="e">
        <f>IF(ISBLANK(#REF!),"",#REF!)</f>
        <v>#REF!</v>
      </c>
      <c r="BH93" s="219" t="e">
        <f>IF(ISBLANK(#REF!),"",#REF!)</f>
        <v>#REF!</v>
      </c>
      <c r="BI93" s="219" t="e">
        <f>IF(ISBLANK(#REF!),"",#REF!)</f>
        <v>#REF!</v>
      </c>
      <c r="BJ93" s="219" t="e">
        <f>IF(ISBLANK(#REF!),"",#REF!)</f>
        <v>#REF!</v>
      </c>
      <c r="BK93" s="219" t="e">
        <f>IF(ISBLANK(#REF!),"",#REF!)</f>
        <v>#REF!</v>
      </c>
      <c r="BL93" s="219" t="e">
        <f>IF(ISBLANK(#REF!),"",#REF!)</f>
        <v>#REF!</v>
      </c>
      <c r="BM93" s="219" t="e">
        <f>IF(ISBLANK(#REF!),"",#REF!)</f>
        <v>#REF!</v>
      </c>
      <c r="BN93" s="219" t="e">
        <f>IF(ISBLANK(#REF!),"",#REF!)</f>
        <v>#REF!</v>
      </c>
      <c r="BO93" s="227" t="e">
        <f t="shared" si="30"/>
        <v>#REF!</v>
      </c>
      <c r="BP93" s="228" t="str">
        <f t="shared" si="33"/>
        <v/>
      </c>
      <c r="BQ93" s="229" t="str">
        <f t="shared" si="17"/>
        <v/>
      </c>
      <c r="BR93" s="228" t="e">
        <f t="shared" si="31"/>
        <v>#REF!</v>
      </c>
      <c r="BS93" s="230" t="e">
        <f t="shared" si="32"/>
        <v>#REF!</v>
      </c>
    </row>
    <row r="94" spans="1:71">
      <c r="A94" s="213" t="e">
        <f>IF(ISBLANK(#REF!),"",#REF!)</f>
        <v>#REF!</v>
      </c>
      <c r="B94" s="214" t="e">
        <f>IF(ISBLANK(#REF!),"",#REF!)</f>
        <v>#REF!</v>
      </c>
      <c r="C94" s="214" t="e">
        <f>IF(ISBLANK(#REF!),"",#REF!)</f>
        <v>#REF!</v>
      </c>
      <c r="D94" s="214" t="e">
        <f>IF(ISBLANK(#REF!),"",#REF!)</f>
        <v>#REF!</v>
      </c>
      <c r="E94" s="214" t="e">
        <f>IF(ISBLANK(#REF!),"",#REF!)</f>
        <v>#REF!</v>
      </c>
      <c r="F94" s="214" t="e">
        <f>IF(ISBLANK(#REF!),"",#REF!)</f>
        <v>#REF!</v>
      </c>
      <c r="G94" s="214" t="e">
        <f>IF(ISBLANK(#REF!),"",#REF!)</f>
        <v>#REF!</v>
      </c>
      <c r="H94" s="215" t="e">
        <f>IF(ISBLANK(#REF!),"",#REF!)</f>
        <v>#REF!</v>
      </c>
      <c r="I94" s="214" t="e">
        <f>IF(ISBLANK(#REF!),"",#REF!)</f>
        <v>#REF!</v>
      </c>
      <c r="J94" s="216" t="e">
        <f>IF(ISBLANK(#REF!),"",#REF!)</f>
        <v>#REF!</v>
      </c>
      <c r="K94" s="217" t="e">
        <f>IF(ISBLANK(#REF!),"",#REF!)</f>
        <v>#REF!</v>
      </c>
      <c r="L94" s="217" t="e">
        <f>IF(ISBLANK(#REF!),"",#REF!)</f>
        <v>#REF!</v>
      </c>
      <c r="M94" s="218" t="e">
        <f>IF(ISBLANK(#REF!),"",#REF!)</f>
        <v>#REF!</v>
      </c>
      <c r="N94" s="218" t="e">
        <f>IF(ISBLANK(#REF!),"",#REF!)</f>
        <v>#REF!</v>
      </c>
      <c r="O94" s="220" t="str">
        <f>IFERROR(VLOOKUP(_xlfn.CONCAT('Team Roster - Final'!$A94," : ",'Team Roster - Final'!$BM94),'Rate Calculations'!$C$4:$G$1100,5,FALSE),"")</f>
        <v/>
      </c>
      <c r="P94" s="225">
        <f>IF(ISBLANK('Rate Calculations'!$H96),"",'Rate Calculations'!$H96)</f>
        <v>1.7500000000000002E-2</v>
      </c>
      <c r="Q94" s="220" t="str">
        <f t="shared" si="18"/>
        <v/>
      </c>
      <c r="R94" s="221">
        <f>IF(ISBLANK('Rate Calculations'!$J96),"",'Rate Calculations'!$J96)</f>
        <v>3.5000000000000003E-2</v>
      </c>
      <c r="S94" s="220" t="str">
        <f t="shared" si="19"/>
        <v/>
      </c>
      <c r="T94" s="225" t="str">
        <f>IFERROR(VLOOKUP(_xlfn.CONCAT('Team Roster - Final'!$A94," : ",'Team Roster - Final'!$BM94),'Rate Calculations'!$C$4:$S$1100,10,FALSE),"")</f>
        <v/>
      </c>
      <c r="U94" s="225" t="str">
        <f>IFERROR(VLOOKUP(_xlfn.CONCAT('Team Roster - Final'!$A94," : ",'Team Roster - Final'!$BM94),'Rate Calculations'!$C$4:$S$1100,11,FALSE),"")</f>
        <v/>
      </c>
      <c r="V94" s="222" t="str">
        <f t="shared" si="20"/>
        <v/>
      </c>
      <c r="W94" s="222" t="str">
        <f t="shared" si="21"/>
        <v/>
      </c>
      <c r="X94" s="223" t="str">
        <f>IFERROR(VLOOKUP(_xlfn.CONCAT('Team Roster - Final'!$A94," : ",'Team Roster - Final'!$BM94),'Rate Calculations'!$C$4:$S$1100,14,FALSE),"")</f>
        <v/>
      </c>
      <c r="Y94" s="222" t="str">
        <f t="shared" si="22"/>
        <v/>
      </c>
      <c r="Z94" s="222" t="str">
        <f t="shared" si="23"/>
        <v/>
      </c>
      <c r="AA94" s="224" t="str">
        <f>IFERROR(IF(#REF!="Yes",$Y94, $Y94+$Q94*0.5),"")</f>
        <v/>
      </c>
      <c r="AB94" s="224" t="str">
        <f>IFERROR(IF(#REF!="Yes",$Z94, $Z94+$S94*0.5),"")</f>
        <v/>
      </c>
      <c r="AC94" s="220" t="str">
        <f>IFERROR(VLOOKUP(_xlfn.CONCAT('Team Roster - Final'!$A94," : ",'Team Roster - Final'!$BM94),'Rate Calculations'!$C$4:$U$1100,19,FALSE),"")</f>
        <v/>
      </c>
      <c r="AD94" s="220" t="str">
        <f t="shared" si="24"/>
        <v/>
      </c>
      <c r="AE94" s="220" t="str">
        <f t="shared" si="25"/>
        <v/>
      </c>
      <c r="AF94" s="225" t="str">
        <f>IFERROR(VLOOKUP(_xlfn.CONCAT('Team Roster - Final'!$A94," : ",'Team Roster - Final'!$BM94),'Rate Calculations'!$C$4:$AB$1100,22,FALSE),"")</f>
        <v/>
      </c>
      <c r="AG94" s="225" t="str">
        <f>IFERROR(VLOOKUP(_xlfn.CONCAT('Team Roster - Final'!$A94," : ",'Team Roster - Final'!$BM94),'Rate Calculations'!$C$4:$AB$1100,23,FALSE),"")</f>
        <v/>
      </c>
      <c r="AH94" s="222" t="str">
        <f t="shared" si="26"/>
        <v/>
      </c>
      <c r="AI94" s="222" t="str">
        <f t="shared" si="27"/>
        <v/>
      </c>
      <c r="AJ94" s="223" t="str">
        <f>Table1[[#This Row],[Home Office
Net Fee %]]</f>
        <v/>
      </c>
      <c r="AK94" s="222" t="str">
        <f t="shared" si="28"/>
        <v/>
      </c>
      <c r="AL94" s="222" t="str">
        <f t="shared" si="29"/>
        <v/>
      </c>
      <c r="AM94" s="215" t="str">
        <f>IFERROR(IF(#REF!="Yes",$AK94,($AK94+$AD94*0.5)),"")</f>
        <v/>
      </c>
      <c r="AN94" s="215" t="str">
        <f>IFERROR(IF(#REF!="Yes",$AL94,($AL94+$AE94*0.5)),"")</f>
        <v/>
      </c>
      <c r="AO94" s="374" t="str">
        <f>IF(ISBLANK('Team Roster Proposed - FBR'!Q95),"",'Team Roster Proposed - FBR'!Q95)</f>
        <v/>
      </c>
      <c r="AP94" s="226" t="e">
        <f>IF(ISBLANK(#REF!),"",#REF!)</f>
        <v>#REF!</v>
      </c>
      <c r="AQ94" s="226" t="e">
        <f>IF(ISBLANK(#REF!),"",#REF!)</f>
        <v>#REF!</v>
      </c>
      <c r="AR94" s="226" t="e">
        <f>IF(ISBLANK(#REF!),"",#REF!)</f>
        <v>#REF!</v>
      </c>
      <c r="AS94" s="219" t="e">
        <f>IF(ISBLANK(#REF!),"",#REF!)</f>
        <v>#REF!</v>
      </c>
      <c r="AT94" s="219" t="e">
        <f>IF(ISBLANK(#REF!),"",#REF!)</f>
        <v>#REF!</v>
      </c>
      <c r="AU94" s="219" t="e">
        <f>IF(ISBLANK(#REF!),"",#REF!)</f>
        <v>#REF!</v>
      </c>
      <c r="AV94" s="219" t="e">
        <f>IF(ISBLANK(#REF!),"",#REF!)</f>
        <v>#REF!</v>
      </c>
      <c r="AW94" s="219" t="e">
        <f>IF(ISBLANK(#REF!),"",#REF!)</f>
        <v>#REF!</v>
      </c>
      <c r="AX94" s="219" t="e">
        <f>IF(ISBLANK(#REF!),"",#REF!)</f>
        <v>#REF!</v>
      </c>
      <c r="AY94" s="226" t="e">
        <f>IF(ISBLANK(#REF!),"",#REF!)</f>
        <v>#REF!</v>
      </c>
      <c r="AZ94" s="219" t="e">
        <f>IF(ISBLANK(#REF!),"",#REF!)</f>
        <v>#REF!</v>
      </c>
      <c r="BA94" s="219" t="e">
        <f>IF(ISBLANK(#REF!),"",#REF!)</f>
        <v>#REF!</v>
      </c>
      <c r="BB94" s="219" t="e">
        <f>IF(ISBLANK(#REF!),"",#REF!)</f>
        <v>#REF!</v>
      </c>
      <c r="BC94" s="219" t="e">
        <f>IF(ISBLANK(#REF!),"",#REF!)</f>
        <v>#REF!</v>
      </c>
      <c r="BD94" s="219" t="e">
        <f>IF(ISBLANK(#REF!),"",#REF!)</f>
        <v>#REF!</v>
      </c>
      <c r="BE94" s="219" t="e">
        <f>IF(ISBLANK(#REF!),"",#REF!)</f>
        <v>#REF!</v>
      </c>
      <c r="BF94" s="219" t="e">
        <f>IF(ISBLANK(#REF!),"",#REF!)</f>
        <v>#REF!</v>
      </c>
      <c r="BG94" s="219" t="e">
        <f>IF(ISBLANK(#REF!),"",#REF!)</f>
        <v>#REF!</v>
      </c>
      <c r="BH94" s="219" t="e">
        <f>IF(ISBLANK(#REF!),"",#REF!)</f>
        <v>#REF!</v>
      </c>
      <c r="BI94" s="219" t="e">
        <f>IF(ISBLANK(#REF!),"",#REF!)</f>
        <v>#REF!</v>
      </c>
      <c r="BJ94" s="219" t="e">
        <f>IF(ISBLANK(#REF!),"",#REF!)</f>
        <v>#REF!</v>
      </c>
      <c r="BK94" s="219" t="e">
        <f>IF(ISBLANK(#REF!),"",#REF!)</f>
        <v>#REF!</v>
      </c>
      <c r="BL94" s="219" t="e">
        <f>IF(ISBLANK(#REF!),"",#REF!)</f>
        <v>#REF!</v>
      </c>
      <c r="BM94" s="219" t="e">
        <f>IF(ISBLANK(#REF!),"",#REF!)</f>
        <v>#REF!</v>
      </c>
      <c r="BN94" s="219" t="e">
        <f>IF(ISBLANK(#REF!),"",#REF!)</f>
        <v>#REF!</v>
      </c>
      <c r="BO94" s="227" t="e">
        <f t="shared" si="30"/>
        <v>#REF!</v>
      </c>
      <c r="BP94" s="228" t="str">
        <f t="shared" si="33"/>
        <v/>
      </c>
      <c r="BQ94" s="229" t="str">
        <f t="shared" si="17"/>
        <v/>
      </c>
      <c r="BR94" s="228" t="e">
        <f t="shared" si="31"/>
        <v>#REF!</v>
      </c>
      <c r="BS94" s="230" t="e">
        <f t="shared" si="32"/>
        <v>#REF!</v>
      </c>
    </row>
    <row r="95" spans="1:71">
      <c r="A95" s="213" t="e">
        <f>IF(ISBLANK(#REF!),"",#REF!)</f>
        <v>#REF!</v>
      </c>
      <c r="B95" s="214" t="e">
        <f>IF(ISBLANK(#REF!),"",#REF!)</f>
        <v>#REF!</v>
      </c>
      <c r="C95" s="214" t="e">
        <f>IF(ISBLANK(#REF!),"",#REF!)</f>
        <v>#REF!</v>
      </c>
      <c r="D95" s="214" t="e">
        <f>IF(ISBLANK(#REF!),"",#REF!)</f>
        <v>#REF!</v>
      </c>
      <c r="E95" s="214" t="e">
        <f>IF(ISBLANK(#REF!),"",#REF!)</f>
        <v>#REF!</v>
      </c>
      <c r="F95" s="214" t="e">
        <f>IF(ISBLANK(#REF!),"",#REF!)</f>
        <v>#REF!</v>
      </c>
      <c r="G95" s="214" t="e">
        <f>IF(ISBLANK(#REF!),"",#REF!)</f>
        <v>#REF!</v>
      </c>
      <c r="H95" s="215" t="e">
        <f>IF(ISBLANK(#REF!),"",#REF!)</f>
        <v>#REF!</v>
      </c>
      <c r="I95" s="214" t="e">
        <f>IF(ISBLANK(#REF!),"",#REF!)</f>
        <v>#REF!</v>
      </c>
      <c r="J95" s="216" t="e">
        <f>IF(ISBLANK(#REF!),"",#REF!)</f>
        <v>#REF!</v>
      </c>
      <c r="K95" s="217" t="e">
        <f>IF(ISBLANK(#REF!),"",#REF!)</f>
        <v>#REF!</v>
      </c>
      <c r="L95" s="217" t="e">
        <f>IF(ISBLANK(#REF!),"",#REF!)</f>
        <v>#REF!</v>
      </c>
      <c r="M95" s="218" t="e">
        <f>IF(ISBLANK(#REF!),"",#REF!)</f>
        <v>#REF!</v>
      </c>
      <c r="N95" s="218" t="e">
        <f>IF(ISBLANK(#REF!),"",#REF!)</f>
        <v>#REF!</v>
      </c>
      <c r="O95" s="220" t="str">
        <f>IFERROR(VLOOKUP(_xlfn.CONCAT('Team Roster - Final'!$A95," : ",'Team Roster - Final'!$BM95),'Rate Calculations'!$C$4:$G$1100,5,FALSE),"")</f>
        <v/>
      </c>
      <c r="P95" s="225">
        <f>IF(ISBLANK('Rate Calculations'!$H97),"",'Rate Calculations'!$H97)</f>
        <v>1.7500000000000002E-2</v>
      </c>
      <c r="Q95" s="220" t="str">
        <f t="shared" si="18"/>
        <v/>
      </c>
      <c r="R95" s="221">
        <f>IF(ISBLANK('Rate Calculations'!$J97),"",'Rate Calculations'!$J97)</f>
        <v>3.5000000000000003E-2</v>
      </c>
      <c r="S95" s="220" t="str">
        <f t="shared" si="19"/>
        <v/>
      </c>
      <c r="T95" s="225" t="str">
        <f>IFERROR(VLOOKUP(_xlfn.CONCAT('Team Roster - Final'!$A95," : ",'Team Roster - Final'!$BM95),'Rate Calculations'!$C$4:$S$1100,10,FALSE),"")</f>
        <v/>
      </c>
      <c r="U95" s="225" t="str">
        <f>IFERROR(VLOOKUP(_xlfn.CONCAT('Team Roster - Final'!$A95," : ",'Team Roster - Final'!$BM95),'Rate Calculations'!$C$4:$S$1100,11,FALSE),"")</f>
        <v/>
      </c>
      <c r="V95" s="222" t="str">
        <f t="shared" si="20"/>
        <v/>
      </c>
      <c r="W95" s="222" t="str">
        <f t="shared" si="21"/>
        <v/>
      </c>
      <c r="X95" s="223" t="str">
        <f>IFERROR(VLOOKUP(_xlfn.CONCAT('Team Roster - Final'!$A95," : ",'Team Roster - Final'!$BM95),'Rate Calculations'!$C$4:$S$1100,14,FALSE),"")</f>
        <v/>
      </c>
      <c r="Y95" s="222" t="str">
        <f t="shared" si="22"/>
        <v/>
      </c>
      <c r="Z95" s="222" t="str">
        <f t="shared" si="23"/>
        <v/>
      </c>
      <c r="AA95" s="224" t="str">
        <f>IFERROR(IF(#REF!="Yes",$Y95, $Y95+$Q95*0.5),"")</f>
        <v/>
      </c>
      <c r="AB95" s="224" t="str">
        <f>IFERROR(IF(#REF!="Yes",$Z95, $Z95+$S95*0.5),"")</f>
        <v/>
      </c>
      <c r="AC95" s="220" t="str">
        <f>IFERROR(VLOOKUP(_xlfn.CONCAT('Team Roster - Final'!$A95," : ",'Team Roster - Final'!$BM95),'Rate Calculations'!$C$4:$U$1100,19,FALSE),"")</f>
        <v/>
      </c>
      <c r="AD95" s="220" t="str">
        <f t="shared" si="24"/>
        <v/>
      </c>
      <c r="AE95" s="220" t="str">
        <f t="shared" si="25"/>
        <v/>
      </c>
      <c r="AF95" s="225" t="str">
        <f>IFERROR(VLOOKUP(_xlfn.CONCAT('Team Roster - Final'!$A95," : ",'Team Roster - Final'!$BM95),'Rate Calculations'!$C$4:$AB$1100,22,FALSE),"")</f>
        <v/>
      </c>
      <c r="AG95" s="225" t="str">
        <f>IFERROR(VLOOKUP(_xlfn.CONCAT('Team Roster - Final'!$A95," : ",'Team Roster - Final'!$BM95),'Rate Calculations'!$C$4:$AB$1100,23,FALSE),"")</f>
        <v/>
      </c>
      <c r="AH95" s="222" t="str">
        <f t="shared" si="26"/>
        <v/>
      </c>
      <c r="AI95" s="222" t="str">
        <f t="shared" si="27"/>
        <v/>
      </c>
      <c r="AJ95" s="223" t="str">
        <f>Table1[[#This Row],[Home Office
Net Fee %]]</f>
        <v/>
      </c>
      <c r="AK95" s="222" t="str">
        <f t="shared" si="28"/>
        <v/>
      </c>
      <c r="AL95" s="222" t="str">
        <f t="shared" si="29"/>
        <v/>
      </c>
      <c r="AM95" s="215" t="str">
        <f>IFERROR(IF(#REF!="Yes",$AK95,($AK95+$AD95*0.5)),"")</f>
        <v/>
      </c>
      <c r="AN95" s="215" t="str">
        <f>IFERROR(IF(#REF!="Yes",$AL95,($AL95+$AE95*0.5)),"")</f>
        <v/>
      </c>
      <c r="AO95" s="374" t="str">
        <f>IF(ISBLANK('Team Roster Proposed - FBR'!Q96),"",'Team Roster Proposed - FBR'!Q96)</f>
        <v/>
      </c>
      <c r="AP95" s="226" t="e">
        <f>IF(ISBLANK(#REF!),"",#REF!)</f>
        <v>#REF!</v>
      </c>
      <c r="AQ95" s="226" t="e">
        <f>IF(ISBLANK(#REF!),"",#REF!)</f>
        <v>#REF!</v>
      </c>
      <c r="AR95" s="226" t="e">
        <f>IF(ISBLANK(#REF!),"",#REF!)</f>
        <v>#REF!</v>
      </c>
      <c r="AS95" s="219" t="e">
        <f>IF(ISBLANK(#REF!),"",#REF!)</f>
        <v>#REF!</v>
      </c>
      <c r="AT95" s="219" t="e">
        <f>IF(ISBLANK(#REF!),"",#REF!)</f>
        <v>#REF!</v>
      </c>
      <c r="AU95" s="219" t="e">
        <f>IF(ISBLANK(#REF!),"",#REF!)</f>
        <v>#REF!</v>
      </c>
      <c r="AV95" s="219" t="e">
        <f>IF(ISBLANK(#REF!),"",#REF!)</f>
        <v>#REF!</v>
      </c>
      <c r="AW95" s="219" t="e">
        <f>IF(ISBLANK(#REF!),"",#REF!)</f>
        <v>#REF!</v>
      </c>
      <c r="AX95" s="219" t="e">
        <f>IF(ISBLANK(#REF!),"",#REF!)</f>
        <v>#REF!</v>
      </c>
      <c r="AY95" s="226" t="e">
        <f>IF(ISBLANK(#REF!),"",#REF!)</f>
        <v>#REF!</v>
      </c>
      <c r="AZ95" s="219" t="e">
        <f>IF(ISBLANK(#REF!),"",#REF!)</f>
        <v>#REF!</v>
      </c>
      <c r="BA95" s="219" t="e">
        <f>IF(ISBLANK(#REF!),"",#REF!)</f>
        <v>#REF!</v>
      </c>
      <c r="BB95" s="219" t="e">
        <f>IF(ISBLANK(#REF!),"",#REF!)</f>
        <v>#REF!</v>
      </c>
      <c r="BC95" s="219" t="e">
        <f>IF(ISBLANK(#REF!),"",#REF!)</f>
        <v>#REF!</v>
      </c>
      <c r="BD95" s="219" t="e">
        <f>IF(ISBLANK(#REF!),"",#REF!)</f>
        <v>#REF!</v>
      </c>
      <c r="BE95" s="219" t="e">
        <f>IF(ISBLANK(#REF!),"",#REF!)</f>
        <v>#REF!</v>
      </c>
      <c r="BF95" s="219" t="e">
        <f>IF(ISBLANK(#REF!),"",#REF!)</f>
        <v>#REF!</v>
      </c>
      <c r="BG95" s="219" t="e">
        <f>IF(ISBLANK(#REF!),"",#REF!)</f>
        <v>#REF!</v>
      </c>
      <c r="BH95" s="219" t="e">
        <f>IF(ISBLANK(#REF!),"",#REF!)</f>
        <v>#REF!</v>
      </c>
      <c r="BI95" s="219" t="e">
        <f>IF(ISBLANK(#REF!),"",#REF!)</f>
        <v>#REF!</v>
      </c>
      <c r="BJ95" s="219" t="e">
        <f>IF(ISBLANK(#REF!),"",#REF!)</f>
        <v>#REF!</v>
      </c>
      <c r="BK95" s="219" t="e">
        <f>IF(ISBLANK(#REF!),"",#REF!)</f>
        <v>#REF!</v>
      </c>
      <c r="BL95" s="219" t="e">
        <f>IF(ISBLANK(#REF!),"",#REF!)</f>
        <v>#REF!</v>
      </c>
      <c r="BM95" s="219" t="e">
        <f>IF(ISBLANK(#REF!),"",#REF!)</f>
        <v>#REF!</v>
      </c>
      <c r="BN95" s="219" t="e">
        <f>IF(ISBLANK(#REF!),"",#REF!)</f>
        <v>#REF!</v>
      </c>
      <c r="BO95" s="227" t="e">
        <f t="shared" si="30"/>
        <v>#REF!</v>
      </c>
      <c r="BP95" s="228" t="str">
        <f t="shared" si="33"/>
        <v/>
      </c>
      <c r="BQ95" s="229" t="str">
        <f t="shared" si="17"/>
        <v/>
      </c>
      <c r="BR95" s="228" t="e">
        <f t="shared" si="31"/>
        <v>#REF!</v>
      </c>
      <c r="BS95" s="230" t="e">
        <f t="shared" si="32"/>
        <v>#REF!</v>
      </c>
    </row>
    <row r="96" spans="1:71">
      <c r="A96" s="213" t="e">
        <f>IF(ISBLANK(#REF!),"",#REF!)</f>
        <v>#REF!</v>
      </c>
      <c r="B96" s="214" t="e">
        <f>IF(ISBLANK(#REF!),"",#REF!)</f>
        <v>#REF!</v>
      </c>
      <c r="C96" s="214" t="e">
        <f>IF(ISBLANK(#REF!),"",#REF!)</f>
        <v>#REF!</v>
      </c>
      <c r="D96" s="214" t="e">
        <f>IF(ISBLANK(#REF!),"",#REF!)</f>
        <v>#REF!</v>
      </c>
      <c r="E96" s="214" t="e">
        <f>IF(ISBLANK(#REF!),"",#REF!)</f>
        <v>#REF!</v>
      </c>
      <c r="F96" s="214" t="e">
        <f>IF(ISBLANK(#REF!),"",#REF!)</f>
        <v>#REF!</v>
      </c>
      <c r="G96" s="214" t="e">
        <f>IF(ISBLANK(#REF!),"",#REF!)</f>
        <v>#REF!</v>
      </c>
      <c r="H96" s="215" t="e">
        <f>IF(ISBLANK(#REF!),"",#REF!)</f>
        <v>#REF!</v>
      </c>
      <c r="I96" s="214" t="e">
        <f>IF(ISBLANK(#REF!),"",#REF!)</f>
        <v>#REF!</v>
      </c>
      <c r="J96" s="216" t="e">
        <f>IF(ISBLANK(#REF!),"",#REF!)</f>
        <v>#REF!</v>
      </c>
      <c r="K96" s="217" t="e">
        <f>IF(ISBLANK(#REF!),"",#REF!)</f>
        <v>#REF!</v>
      </c>
      <c r="L96" s="217" t="e">
        <f>IF(ISBLANK(#REF!),"",#REF!)</f>
        <v>#REF!</v>
      </c>
      <c r="M96" s="218" t="e">
        <f>IF(ISBLANK(#REF!),"",#REF!)</f>
        <v>#REF!</v>
      </c>
      <c r="N96" s="218" t="e">
        <f>IF(ISBLANK(#REF!),"",#REF!)</f>
        <v>#REF!</v>
      </c>
      <c r="O96" s="220" t="str">
        <f>IFERROR(VLOOKUP(_xlfn.CONCAT('Team Roster - Final'!$A96," : ",'Team Roster - Final'!$BM96),'Rate Calculations'!$C$4:$G$1100,5,FALSE),"")</f>
        <v/>
      </c>
      <c r="P96" s="225">
        <f>IF(ISBLANK('Rate Calculations'!$H98),"",'Rate Calculations'!$H98)</f>
        <v>1.7500000000000002E-2</v>
      </c>
      <c r="Q96" s="220" t="str">
        <f t="shared" si="18"/>
        <v/>
      </c>
      <c r="R96" s="221">
        <f>IF(ISBLANK('Rate Calculations'!$J98),"",'Rate Calculations'!$J98)</f>
        <v>3.5000000000000003E-2</v>
      </c>
      <c r="S96" s="220" t="str">
        <f t="shared" si="19"/>
        <v/>
      </c>
      <c r="T96" s="225" t="str">
        <f>IFERROR(VLOOKUP(_xlfn.CONCAT('Team Roster - Final'!$A96," : ",'Team Roster - Final'!$BM96),'Rate Calculations'!$C$4:$S$1100,10,FALSE),"")</f>
        <v/>
      </c>
      <c r="U96" s="225" t="str">
        <f>IFERROR(VLOOKUP(_xlfn.CONCAT('Team Roster - Final'!$A96," : ",'Team Roster - Final'!$BM96),'Rate Calculations'!$C$4:$S$1100,11,FALSE),"")</f>
        <v/>
      </c>
      <c r="V96" s="222" t="str">
        <f t="shared" si="20"/>
        <v/>
      </c>
      <c r="W96" s="222" t="str">
        <f t="shared" si="21"/>
        <v/>
      </c>
      <c r="X96" s="223" t="str">
        <f>IFERROR(VLOOKUP(_xlfn.CONCAT('Team Roster - Final'!$A96," : ",'Team Roster - Final'!$BM96),'Rate Calculations'!$C$4:$S$1100,14,FALSE),"")</f>
        <v/>
      </c>
      <c r="Y96" s="222" t="str">
        <f t="shared" si="22"/>
        <v/>
      </c>
      <c r="Z96" s="222" t="str">
        <f t="shared" si="23"/>
        <v/>
      </c>
      <c r="AA96" s="224" t="str">
        <f>IFERROR(IF(#REF!="Yes",$Y96, $Y96+$Q96*0.5),"")</f>
        <v/>
      </c>
      <c r="AB96" s="224" t="str">
        <f>IFERROR(IF(#REF!="Yes",$Z96, $Z96+$S96*0.5),"")</f>
        <v/>
      </c>
      <c r="AC96" s="220" t="str">
        <f>IFERROR(VLOOKUP(_xlfn.CONCAT('Team Roster - Final'!$A96," : ",'Team Roster - Final'!$BM96),'Rate Calculations'!$C$4:$U$1100,19,FALSE),"")</f>
        <v/>
      </c>
      <c r="AD96" s="220" t="str">
        <f t="shared" si="24"/>
        <v/>
      </c>
      <c r="AE96" s="220" t="str">
        <f t="shared" si="25"/>
        <v/>
      </c>
      <c r="AF96" s="225" t="str">
        <f>IFERROR(VLOOKUP(_xlfn.CONCAT('Team Roster - Final'!$A96," : ",'Team Roster - Final'!$BM96),'Rate Calculations'!$C$4:$AB$1100,22,FALSE),"")</f>
        <v/>
      </c>
      <c r="AG96" s="225" t="str">
        <f>IFERROR(VLOOKUP(_xlfn.CONCAT('Team Roster - Final'!$A96," : ",'Team Roster - Final'!$BM96),'Rate Calculations'!$C$4:$AB$1100,23,FALSE),"")</f>
        <v/>
      </c>
      <c r="AH96" s="222" t="str">
        <f t="shared" si="26"/>
        <v/>
      </c>
      <c r="AI96" s="222" t="str">
        <f t="shared" si="27"/>
        <v/>
      </c>
      <c r="AJ96" s="223" t="str">
        <f>Table1[[#This Row],[Home Office
Net Fee %]]</f>
        <v/>
      </c>
      <c r="AK96" s="222" t="str">
        <f t="shared" si="28"/>
        <v/>
      </c>
      <c r="AL96" s="222" t="str">
        <f t="shared" si="29"/>
        <v/>
      </c>
      <c r="AM96" s="215" t="str">
        <f>IFERROR(IF(#REF!="Yes",$AK96,($AK96+$AD96*0.5)),"")</f>
        <v/>
      </c>
      <c r="AN96" s="215" t="str">
        <f>IFERROR(IF(#REF!="Yes",$AL96,($AL96+$AE96*0.5)),"")</f>
        <v/>
      </c>
      <c r="AO96" s="374" t="str">
        <f>IF(ISBLANK('Team Roster Proposed - FBR'!Q97),"",'Team Roster Proposed - FBR'!Q97)</f>
        <v/>
      </c>
      <c r="AP96" s="226" t="e">
        <f>IF(ISBLANK(#REF!),"",#REF!)</f>
        <v>#REF!</v>
      </c>
      <c r="AQ96" s="226" t="e">
        <f>IF(ISBLANK(#REF!),"",#REF!)</f>
        <v>#REF!</v>
      </c>
      <c r="AR96" s="226" t="e">
        <f>IF(ISBLANK(#REF!),"",#REF!)</f>
        <v>#REF!</v>
      </c>
      <c r="AS96" s="219" t="e">
        <f>IF(ISBLANK(#REF!),"",#REF!)</f>
        <v>#REF!</v>
      </c>
      <c r="AT96" s="219" t="e">
        <f>IF(ISBLANK(#REF!),"",#REF!)</f>
        <v>#REF!</v>
      </c>
      <c r="AU96" s="219" t="e">
        <f>IF(ISBLANK(#REF!),"",#REF!)</f>
        <v>#REF!</v>
      </c>
      <c r="AV96" s="219" t="e">
        <f>IF(ISBLANK(#REF!),"",#REF!)</f>
        <v>#REF!</v>
      </c>
      <c r="AW96" s="219" t="e">
        <f>IF(ISBLANK(#REF!),"",#REF!)</f>
        <v>#REF!</v>
      </c>
      <c r="AX96" s="219" t="e">
        <f>IF(ISBLANK(#REF!),"",#REF!)</f>
        <v>#REF!</v>
      </c>
      <c r="AY96" s="226" t="e">
        <f>IF(ISBLANK(#REF!),"",#REF!)</f>
        <v>#REF!</v>
      </c>
      <c r="AZ96" s="219" t="e">
        <f>IF(ISBLANK(#REF!),"",#REF!)</f>
        <v>#REF!</v>
      </c>
      <c r="BA96" s="219" t="e">
        <f>IF(ISBLANK(#REF!),"",#REF!)</f>
        <v>#REF!</v>
      </c>
      <c r="BB96" s="219" t="e">
        <f>IF(ISBLANK(#REF!),"",#REF!)</f>
        <v>#REF!</v>
      </c>
      <c r="BC96" s="219" t="e">
        <f>IF(ISBLANK(#REF!),"",#REF!)</f>
        <v>#REF!</v>
      </c>
      <c r="BD96" s="219" t="e">
        <f>IF(ISBLANK(#REF!),"",#REF!)</f>
        <v>#REF!</v>
      </c>
      <c r="BE96" s="219" t="e">
        <f>IF(ISBLANK(#REF!),"",#REF!)</f>
        <v>#REF!</v>
      </c>
      <c r="BF96" s="219" t="e">
        <f>IF(ISBLANK(#REF!),"",#REF!)</f>
        <v>#REF!</v>
      </c>
      <c r="BG96" s="219" t="e">
        <f>IF(ISBLANK(#REF!),"",#REF!)</f>
        <v>#REF!</v>
      </c>
      <c r="BH96" s="219" t="e">
        <f>IF(ISBLANK(#REF!),"",#REF!)</f>
        <v>#REF!</v>
      </c>
      <c r="BI96" s="219" t="e">
        <f>IF(ISBLANK(#REF!),"",#REF!)</f>
        <v>#REF!</v>
      </c>
      <c r="BJ96" s="219" t="e">
        <f>IF(ISBLANK(#REF!),"",#REF!)</f>
        <v>#REF!</v>
      </c>
      <c r="BK96" s="219" t="e">
        <f>IF(ISBLANK(#REF!),"",#REF!)</f>
        <v>#REF!</v>
      </c>
      <c r="BL96" s="219" t="e">
        <f>IF(ISBLANK(#REF!),"",#REF!)</f>
        <v>#REF!</v>
      </c>
      <c r="BM96" s="219" t="e">
        <f>IF(ISBLANK(#REF!),"",#REF!)</f>
        <v>#REF!</v>
      </c>
      <c r="BN96" s="219" t="e">
        <f>IF(ISBLANK(#REF!),"",#REF!)</f>
        <v>#REF!</v>
      </c>
      <c r="BO96" s="227" t="e">
        <f t="shared" si="30"/>
        <v>#REF!</v>
      </c>
      <c r="BP96" s="228" t="str">
        <f t="shared" si="33"/>
        <v/>
      </c>
      <c r="BQ96" s="229" t="str">
        <f t="shared" si="17"/>
        <v/>
      </c>
      <c r="BR96" s="228" t="e">
        <f t="shared" si="31"/>
        <v>#REF!</v>
      </c>
      <c r="BS96" s="230" t="e">
        <f t="shared" si="32"/>
        <v>#REF!</v>
      </c>
    </row>
    <row r="97" spans="1:71">
      <c r="A97" s="213" t="e">
        <f>IF(ISBLANK(#REF!),"",#REF!)</f>
        <v>#REF!</v>
      </c>
      <c r="B97" s="214" t="e">
        <f>IF(ISBLANK(#REF!),"",#REF!)</f>
        <v>#REF!</v>
      </c>
      <c r="C97" s="214" t="e">
        <f>IF(ISBLANK(#REF!),"",#REF!)</f>
        <v>#REF!</v>
      </c>
      <c r="D97" s="214" t="e">
        <f>IF(ISBLANK(#REF!),"",#REF!)</f>
        <v>#REF!</v>
      </c>
      <c r="E97" s="214" t="e">
        <f>IF(ISBLANK(#REF!),"",#REF!)</f>
        <v>#REF!</v>
      </c>
      <c r="F97" s="214" t="e">
        <f>IF(ISBLANK(#REF!),"",#REF!)</f>
        <v>#REF!</v>
      </c>
      <c r="G97" s="214" t="e">
        <f>IF(ISBLANK(#REF!),"",#REF!)</f>
        <v>#REF!</v>
      </c>
      <c r="H97" s="215" t="e">
        <f>IF(ISBLANK(#REF!),"",#REF!)</f>
        <v>#REF!</v>
      </c>
      <c r="I97" s="214" t="e">
        <f>IF(ISBLANK(#REF!),"",#REF!)</f>
        <v>#REF!</v>
      </c>
      <c r="J97" s="216" t="e">
        <f>IF(ISBLANK(#REF!),"",#REF!)</f>
        <v>#REF!</v>
      </c>
      <c r="K97" s="217" t="e">
        <f>IF(ISBLANK(#REF!),"",#REF!)</f>
        <v>#REF!</v>
      </c>
      <c r="L97" s="217" t="e">
        <f>IF(ISBLANK(#REF!),"",#REF!)</f>
        <v>#REF!</v>
      </c>
      <c r="M97" s="218" t="e">
        <f>IF(ISBLANK(#REF!),"",#REF!)</f>
        <v>#REF!</v>
      </c>
      <c r="N97" s="218" t="e">
        <f>IF(ISBLANK(#REF!),"",#REF!)</f>
        <v>#REF!</v>
      </c>
      <c r="O97" s="220" t="str">
        <f>IFERROR(VLOOKUP(_xlfn.CONCAT('Team Roster - Final'!$A97," : ",'Team Roster - Final'!$BM97),'Rate Calculations'!$C$4:$G$1100,5,FALSE),"")</f>
        <v/>
      </c>
      <c r="P97" s="225">
        <f>IF(ISBLANK('Rate Calculations'!$H99),"",'Rate Calculations'!$H99)</f>
        <v>1.7500000000000002E-2</v>
      </c>
      <c r="Q97" s="220" t="str">
        <f t="shared" si="18"/>
        <v/>
      </c>
      <c r="R97" s="221">
        <f>IF(ISBLANK('Rate Calculations'!$J99),"",'Rate Calculations'!$J99)</f>
        <v>3.5000000000000003E-2</v>
      </c>
      <c r="S97" s="220" t="str">
        <f t="shared" si="19"/>
        <v/>
      </c>
      <c r="T97" s="225" t="str">
        <f>IFERROR(VLOOKUP(_xlfn.CONCAT('Team Roster - Final'!$A97," : ",'Team Roster - Final'!$BM97),'Rate Calculations'!$C$4:$S$1100,10,FALSE),"")</f>
        <v/>
      </c>
      <c r="U97" s="225" t="str">
        <f>IFERROR(VLOOKUP(_xlfn.CONCAT('Team Roster - Final'!$A97," : ",'Team Roster - Final'!$BM97),'Rate Calculations'!$C$4:$S$1100,11,FALSE),"")</f>
        <v/>
      </c>
      <c r="V97" s="222" t="str">
        <f t="shared" si="20"/>
        <v/>
      </c>
      <c r="W97" s="222" t="str">
        <f t="shared" si="21"/>
        <v/>
      </c>
      <c r="X97" s="223" t="str">
        <f>IFERROR(VLOOKUP(_xlfn.CONCAT('Team Roster - Final'!$A97," : ",'Team Roster - Final'!$BM97),'Rate Calculations'!$C$4:$S$1100,14,FALSE),"")</f>
        <v/>
      </c>
      <c r="Y97" s="222" t="str">
        <f t="shared" si="22"/>
        <v/>
      </c>
      <c r="Z97" s="222" t="str">
        <f t="shared" si="23"/>
        <v/>
      </c>
      <c r="AA97" s="224" t="str">
        <f>IFERROR(IF(#REF!="Yes",$Y97, $Y97+$Q97*0.5),"")</f>
        <v/>
      </c>
      <c r="AB97" s="224" t="str">
        <f>IFERROR(IF(#REF!="Yes",$Z97, $Z97+$S97*0.5),"")</f>
        <v/>
      </c>
      <c r="AC97" s="220" t="str">
        <f>IFERROR(VLOOKUP(_xlfn.CONCAT('Team Roster - Final'!$A97," : ",'Team Roster - Final'!$BM97),'Rate Calculations'!$C$4:$U$1100,19,FALSE),"")</f>
        <v/>
      </c>
      <c r="AD97" s="220" t="str">
        <f t="shared" si="24"/>
        <v/>
      </c>
      <c r="AE97" s="220" t="str">
        <f t="shared" si="25"/>
        <v/>
      </c>
      <c r="AF97" s="225" t="str">
        <f>IFERROR(VLOOKUP(_xlfn.CONCAT('Team Roster - Final'!$A97," : ",'Team Roster - Final'!$BM97),'Rate Calculations'!$C$4:$AB$1100,22,FALSE),"")</f>
        <v/>
      </c>
      <c r="AG97" s="225" t="str">
        <f>IFERROR(VLOOKUP(_xlfn.CONCAT('Team Roster - Final'!$A97," : ",'Team Roster - Final'!$BM97),'Rate Calculations'!$C$4:$AB$1100,23,FALSE),"")</f>
        <v/>
      </c>
      <c r="AH97" s="222" t="str">
        <f t="shared" si="26"/>
        <v/>
      </c>
      <c r="AI97" s="222" t="str">
        <f t="shared" si="27"/>
        <v/>
      </c>
      <c r="AJ97" s="223" t="str">
        <f>Table1[[#This Row],[Home Office
Net Fee %]]</f>
        <v/>
      </c>
      <c r="AK97" s="222" t="str">
        <f t="shared" si="28"/>
        <v/>
      </c>
      <c r="AL97" s="222" t="str">
        <f t="shared" si="29"/>
        <v/>
      </c>
      <c r="AM97" s="215" t="str">
        <f>IFERROR(IF(#REF!="Yes",$AK97,($AK97+$AD97*0.5)),"")</f>
        <v/>
      </c>
      <c r="AN97" s="215" t="str">
        <f>IFERROR(IF(#REF!="Yes",$AL97,($AL97+$AE97*0.5)),"")</f>
        <v/>
      </c>
      <c r="AO97" s="374" t="str">
        <f>IF(ISBLANK('Team Roster Proposed - FBR'!Q98),"",'Team Roster Proposed - FBR'!Q98)</f>
        <v/>
      </c>
      <c r="AP97" s="226" t="e">
        <f>IF(ISBLANK(#REF!),"",#REF!)</f>
        <v>#REF!</v>
      </c>
      <c r="AQ97" s="226" t="e">
        <f>IF(ISBLANK(#REF!),"",#REF!)</f>
        <v>#REF!</v>
      </c>
      <c r="AR97" s="226" t="e">
        <f>IF(ISBLANK(#REF!),"",#REF!)</f>
        <v>#REF!</v>
      </c>
      <c r="AS97" s="219" t="e">
        <f>IF(ISBLANK(#REF!),"",#REF!)</f>
        <v>#REF!</v>
      </c>
      <c r="AT97" s="219" t="e">
        <f>IF(ISBLANK(#REF!),"",#REF!)</f>
        <v>#REF!</v>
      </c>
      <c r="AU97" s="219" t="e">
        <f>IF(ISBLANK(#REF!),"",#REF!)</f>
        <v>#REF!</v>
      </c>
      <c r="AV97" s="219" t="e">
        <f>IF(ISBLANK(#REF!),"",#REF!)</f>
        <v>#REF!</v>
      </c>
      <c r="AW97" s="219" t="e">
        <f>IF(ISBLANK(#REF!),"",#REF!)</f>
        <v>#REF!</v>
      </c>
      <c r="AX97" s="219" t="e">
        <f>IF(ISBLANK(#REF!),"",#REF!)</f>
        <v>#REF!</v>
      </c>
      <c r="AY97" s="226" t="e">
        <f>IF(ISBLANK(#REF!),"",#REF!)</f>
        <v>#REF!</v>
      </c>
      <c r="AZ97" s="219" t="e">
        <f>IF(ISBLANK(#REF!),"",#REF!)</f>
        <v>#REF!</v>
      </c>
      <c r="BA97" s="219" t="e">
        <f>IF(ISBLANK(#REF!),"",#REF!)</f>
        <v>#REF!</v>
      </c>
      <c r="BB97" s="219" t="e">
        <f>IF(ISBLANK(#REF!),"",#REF!)</f>
        <v>#REF!</v>
      </c>
      <c r="BC97" s="219" t="e">
        <f>IF(ISBLANK(#REF!),"",#REF!)</f>
        <v>#REF!</v>
      </c>
      <c r="BD97" s="219" t="e">
        <f>IF(ISBLANK(#REF!),"",#REF!)</f>
        <v>#REF!</v>
      </c>
      <c r="BE97" s="219" t="e">
        <f>IF(ISBLANK(#REF!),"",#REF!)</f>
        <v>#REF!</v>
      </c>
      <c r="BF97" s="219" t="e">
        <f>IF(ISBLANK(#REF!),"",#REF!)</f>
        <v>#REF!</v>
      </c>
      <c r="BG97" s="219" t="e">
        <f>IF(ISBLANK(#REF!),"",#REF!)</f>
        <v>#REF!</v>
      </c>
      <c r="BH97" s="219" t="e">
        <f>IF(ISBLANK(#REF!),"",#REF!)</f>
        <v>#REF!</v>
      </c>
      <c r="BI97" s="219" t="e">
        <f>IF(ISBLANK(#REF!),"",#REF!)</f>
        <v>#REF!</v>
      </c>
      <c r="BJ97" s="219" t="e">
        <f>IF(ISBLANK(#REF!),"",#REF!)</f>
        <v>#REF!</v>
      </c>
      <c r="BK97" s="219" t="e">
        <f>IF(ISBLANK(#REF!),"",#REF!)</f>
        <v>#REF!</v>
      </c>
      <c r="BL97" s="219" t="e">
        <f>IF(ISBLANK(#REF!),"",#REF!)</f>
        <v>#REF!</v>
      </c>
      <c r="BM97" s="219" t="e">
        <f>IF(ISBLANK(#REF!),"",#REF!)</f>
        <v>#REF!</v>
      </c>
      <c r="BN97" s="219" t="e">
        <f>IF(ISBLANK(#REF!),"",#REF!)</f>
        <v>#REF!</v>
      </c>
      <c r="BO97" s="227" t="e">
        <f t="shared" si="30"/>
        <v>#REF!</v>
      </c>
      <c r="BP97" s="228" t="str">
        <f t="shared" si="33"/>
        <v/>
      </c>
      <c r="BQ97" s="229" t="str">
        <f t="shared" si="17"/>
        <v/>
      </c>
      <c r="BR97" s="228" t="e">
        <f t="shared" si="31"/>
        <v>#REF!</v>
      </c>
      <c r="BS97" s="230" t="e">
        <f t="shared" si="32"/>
        <v>#REF!</v>
      </c>
    </row>
    <row r="98" spans="1:71">
      <c r="A98" s="213" t="e">
        <f>IF(ISBLANK(#REF!),"",#REF!)</f>
        <v>#REF!</v>
      </c>
      <c r="B98" s="214" t="e">
        <f>IF(ISBLANK(#REF!),"",#REF!)</f>
        <v>#REF!</v>
      </c>
      <c r="C98" s="214" t="e">
        <f>IF(ISBLANK(#REF!),"",#REF!)</f>
        <v>#REF!</v>
      </c>
      <c r="D98" s="214" t="e">
        <f>IF(ISBLANK(#REF!),"",#REF!)</f>
        <v>#REF!</v>
      </c>
      <c r="E98" s="214" t="e">
        <f>IF(ISBLANK(#REF!),"",#REF!)</f>
        <v>#REF!</v>
      </c>
      <c r="F98" s="214" t="e">
        <f>IF(ISBLANK(#REF!),"",#REF!)</f>
        <v>#REF!</v>
      </c>
      <c r="G98" s="214" t="e">
        <f>IF(ISBLANK(#REF!),"",#REF!)</f>
        <v>#REF!</v>
      </c>
      <c r="H98" s="215" t="e">
        <f>IF(ISBLANK(#REF!),"",#REF!)</f>
        <v>#REF!</v>
      </c>
      <c r="I98" s="214" t="e">
        <f>IF(ISBLANK(#REF!),"",#REF!)</f>
        <v>#REF!</v>
      </c>
      <c r="J98" s="216" t="e">
        <f>IF(ISBLANK(#REF!),"",#REF!)</f>
        <v>#REF!</v>
      </c>
      <c r="K98" s="217" t="e">
        <f>IF(ISBLANK(#REF!),"",#REF!)</f>
        <v>#REF!</v>
      </c>
      <c r="L98" s="217" t="e">
        <f>IF(ISBLANK(#REF!),"",#REF!)</f>
        <v>#REF!</v>
      </c>
      <c r="M98" s="218" t="e">
        <f>IF(ISBLANK(#REF!),"",#REF!)</f>
        <v>#REF!</v>
      </c>
      <c r="N98" s="218" t="e">
        <f>IF(ISBLANK(#REF!),"",#REF!)</f>
        <v>#REF!</v>
      </c>
      <c r="O98" s="220" t="str">
        <f>IFERROR(VLOOKUP(_xlfn.CONCAT('Team Roster - Final'!$A98," : ",'Team Roster - Final'!$BM98),'Rate Calculations'!$C$4:$G$1100,5,FALSE),"")</f>
        <v/>
      </c>
      <c r="P98" s="225">
        <f>IF(ISBLANK('Rate Calculations'!$H100),"",'Rate Calculations'!$H100)</f>
        <v>1.7500000000000002E-2</v>
      </c>
      <c r="Q98" s="220" t="str">
        <f t="shared" si="18"/>
        <v/>
      </c>
      <c r="R98" s="221">
        <f>IF(ISBLANK('Rate Calculations'!$J100),"",'Rate Calculations'!$J100)</f>
        <v>3.5000000000000003E-2</v>
      </c>
      <c r="S98" s="220" t="str">
        <f t="shared" si="19"/>
        <v/>
      </c>
      <c r="T98" s="225" t="str">
        <f>IFERROR(VLOOKUP(_xlfn.CONCAT('Team Roster - Final'!$A98," : ",'Team Roster - Final'!$BM98),'Rate Calculations'!$C$4:$S$1100,10,FALSE),"")</f>
        <v/>
      </c>
      <c r="U98" s="225" t="str">
        <f>IFERROR(VLOOKUP(_xlfn.CONCAT('Team Roster - Final'!$A98," : ",'Team Roster - Final'!$BM98),'Rate Calculations'!$C$4:$S$1100,11,FALSE),"")</f>
        <v/>
      </c>
      <c r="V98" s="222" t="str">
        <f t="shared" si="20"/>
        <v/>
      </c>
      <c r="W98" s="222" t="str">
        <f t="shared" si="21"/>
        <v/>
      </c>
      <c r="X98" s="223" t="str">
        <f>IFERROR(VLOOKUP(_xlfn.CONCAT('Team Roster - Final'!$A98," : ",'Team Roster - Final'!$BM98),'Rate Calculations'!$C$4:$S$1100,14,FALSE),"")</f>
        <v/>
      </c>
      <c r="Y98" s="222" t="str">
        <f t="shared" si="22"/>
        <v/>
      </c>
      <c r="Z98" s="222" t="str">
        <f t="shared" si="23"/>
        <v/>
      </c>
      <c r="AA98" s="224" t="str">
        <f>IFERROR(IF(#REF!="Yes",$Y98, $Y98+$Q98*0.5),"")</f>
        <v/>
      </c>
      <c r="AB98" s="224" t="str">
        <f>IFERROR(IF(#REF!="Yes",$Z98, $Z98+$S98*0.5),"")</f>
        <v/>
      </c>
      <c r="AC98" s="220" t="str">
        <f>IFERROR(VLOOKUP(_xlfn.CONCAT('Team Roster - Final'!$A98," : ",'Team Roster - Final'!$BM98),'Rate Calculations'!$C$4:$U$1100,19,FALSE),"")</f>
        <v/>
      </c>
      <c r="AD98" s="220" t="str">
        <f t="shared" si="24"/>
        <v/>
      </c>
      <c r="AE98" s="220" t="str">
        <f t="shared" si="25"/>
        <v/>
      </c>
      <c r="AF98" s="225" t="str">
        <f>IFERROR(VLOOKUP(_xlfn.CONCAT('Team Roster - Final'!$A98," : ",'Team Roster - Final'!$BM98),'Rate Calculations'!$C$4:$AB$1100,22,FALSE),"")</f>
        <v/>
      </c>
      <c r="AG98" s="225" t="str">
        <f>IFERROR(VLOOKUP(_xlfn.CONCAT('Team Roster - Final'!$A98," : ",'Team Roster - Final'!$BM98),'Rate Calculations'!$C$4:$AB$1100,23,FALSE),"")</f>
        <v/>
      </c>
      <c r="AH98" s="222" t="str">
        <f t="shared" si="26"/>
        <v/>
      </c>
      <c r="AI98" s="222" t="str">
        <f t="shared" si="27"/>
        <v/>
      </c>
      <c r="AJ98" s="223" t="str">
        <f>Table1[[#This Row],[Home Office
Net Fee %]]</f>
        <v/>
      </c>
      <c r="AK98" s="222" t="str">
        <f t="shared" si="28"/>
        <v/>
      </c>
      <c r="AL98" s="222" t="str">
        <f t="shared" si="29"/>
        <v/>
      </c>
      <c r="AM98" s="215" t="str">
        <f>IFERROR(IF(#REF!="Yes",$AK98,($AK98+$AD98*0.5)),"")</f>
        <v/>
      </c>
      <c r="AN98" s="215" t="str">
        <f>IFERROR(IF(#REF!="Yes",$AL98,($AL98+$AE98*0.5)),"")</f>
        <v/>
      </c>
      <c r="AO98" s="374" t="str">
        <f>IF(ISBLANK('Team Roster Proposed - FBR'!Q99),"",'Team Roster Proposed - FBR'!Q99)</f>
        <v/>
      </c>
      <c r="AP98" s="226" t="e">
        <f>IF(ISBLANK(#REF!),"",#REF!)</f>
        <v>#REF!</v>
      </c>
      <c r="AQ98" s="226" t="e">
        <f>IF(ISBLANK(#REF!),"",#REF!)</f>
        <v>#REF!</v>
      </c>
      <c r="AR98" s="226" t="e">
        <f>IF(ISBLANK(#REF!),"",#REF!)</f>
        <v>#REF!</v>
      </c>
      <c r="AS98" s="219" t="e">
        <f>IF(ISBLANK(#REF!),"",#REF!)</f>
        <v>#REF!</v>
      </c>
      <c r="AT98" s="219" t="e">
        <f>IF(ISBLANK(#REF!),"",#REF!)</f>
        <v>#REF!</v>
      </c>
      <c r="AU98" s="219" t="e">
        <f>IF(ISBLANK(#REF!),"",#REF!)</f>
        <v>#REF!</v>
      </c>
      <c r="AV98" s="219" t="e">
        <f>IF(ISBLANK(#REF!),"",#REF!)</f>
        <v>#REF!</v>
      </c>
      <c r="AW98" s="219" t="e">
        <f>IF(ISBLANK(#REF!),"",#REF!)</f>
        <v>#REF!</v>
      </c>
      <c r="AX98" s="219" t="e">
        <f>IF(ISBLANK(#REF!),"",#REF!)</f>
        <v>#REF!</v>
      </c>
      <c r="AY98" s="226" t="e">
        <f>IF(ISBLANK(#REF!),"",#REF!)</f>
        <v>#REF!</v>
      </c>
      <c r="AZ98" s="219" t="e">
        <f>IF(ISBLANK(#REF!),"",#REF!)</f>
        <v>#REF!</v>
      </c>
      <c r="BA98" s="219" t="e">
        <f>IF(ISBLANK(#REF!),"",#REF!)</f>
        <v>#REF!</v>
      </c>
      <c r="BB98" s="219" t="e">
        <f>IF(ISBLANK(#REF!),"",#REF!)</f>
        <v>#REF!</v>
      </c>
      <c r="BC98" s="219" t="e">
        <f>IF(ISBLANK(#REF!),"",#REF!)</f>
        <v>#REF!</v>
      </c>
      <c r="BD98" s="219" t="e">
        <f>IF(ISBLANK(#REF!),"",#REF!)</f>
        <v>#REF!</v>
      </c>
      <c r="BE98" s="219" t="e">
        <f>IF(ISBLANK(#REF!),"",#REF!)</f>
        <v>#REF!</v>
      </c>
      <c r="BF98" s="219" t="e">
        <f>IF(ISBLANK(#REF!),"",#REF!)</f>
        <v>#REF!</v>
      </c>
      <c r="BG98" s="219" t="e">
        <f>IF(ISBLANK(#REF!),"",#REF!)</f>
        <v>#REF!</v>
      </c>
      <c r="BH98" s="219" t="e">
        <f>IF(ISBLANK(#REF!),"",#REF!)</f>
        <v>#REF!</v>
      </c>
      <c r="BI98" s="219" t="e">
        <f>IF(ISBLANK(#REF!),"",#REF!)</f>
        <v>#REF!</v>
      </c>
      <c r="BJ98" s="219" t="e">
        <f>IF(ISBLANK(#REF!),"",#REF!)</f>
        <v>#REF!</v>
      </c>
      <c r="BK98" s="219" t="e">
        <f>IF(ISBLANK(#REF!),"",#REF!)</f>
        <v>#REF!</v>
      </c>
      <c r="BL98" s="219" t="e">
        <f>IF(ISBLANK(#REF!),"",#REF!)</f>
        <v>#REF!</v>
      </c>
      <c r="BM98" s="219" t="e">
        <f>IF(ISBLANK(#REF!),"",#REF!)</f>
        <v>#REF!</v>
      </c>
      <c r="BN98" s="219" t="e">
        <f>IF(ISBLANK(#REF!),"",#REF!)</f>
        <v>#REF!</v>
      </c>
      <c r="BO98" s="227" t="e">
        <f t="shared" si="30"/>
        <v>#REF!</v>
      </c>
      <c r="BP98" s="228" t="str">
        <f t="shared" si="33"/>
        <v/>
      </c>
      <c r="BQ98" s="229" t="str">
        <f t="shared" si="17"/>
        <v/>
      </c>
      <c r="BR98" s="228" t="e">
        <f t="shared" si="31"/>
        <v>#REF!</v>
      </c>
      <c r="BS98" s="230" t="e">
        <f t="shared" si="32"/>
        <v>#REF!</v>
      </c>
    </row>
    <row r="99" spans="1:71">
      <c r="A99" s="213" t="e">
        <f>IF(ISBLANK(#REF!),"",#REF!)</f>
        <v>#REF!</v>
      </c>
      <c r="B99" s="214" t="e">
        <f>IF(ISBLANK(#REF!),"",#REF!)</f>
        <v>#REF!</v>
      </c>
      <c r="C99" s="214" t="e">
        <f>IF(ISBLANK(#REF!),"",#REF!)</f>
        <v>#REF!</v>
      </c>
      <c r="D99" s="214" t="e">
        <f>IF(ISBLANK(#REF!),"",#REF!)</f>
        <v>#REF!</v>
      </c>
      <c r="E99" s="214" t="e">
        <f>IF(ISBLANK(#REF!),"",#REF!)</f>
        <v>#REF!</v>
      </c>
      <c r="F99" s="214" t="e">
        <f>IF(ISBLANK(#REF!),"",#REF!)</f>
        <v>#REF!</v>
      </c>
      <c r="G99" s="214" t="e">
        <f>IF(ISBLANK(#REF!),"",#REF!)</f>
        <v>#REF!</v>
      </c>
      <c r="H99" s="215" t="e">
        <f>IF(ISBLANK(#REF!),"",#REF!)</f>
        <v>#REF!</v>
      </c>
      <c r="I99" s="214" t="e">
        <f>IF(ISBLANK(#REF!),"",#REF!)</f>
        <v>#REF!</v>
      </c>
      <c r="J99" s="216" t="e">
        <f>IF(ISBLANK(#REF!),"",#REF!)</f>
        <v>#REF!</v>
      </c>
      <c r="K99" s="217" t="e">
        <f>IF(ISBLANK(#REF!),"",#REF!)</f>
        <v>#REF!</v>
      </c>
      <c r="L99" s="217" t="e">
        <f>IF(ISBLANK(#REF!),"",#REF!)</f>
        <v>#REF!</v>
      </c>
      <c r="M99" s="218" t="e">
        <f>IF(ISBLANK(#REF!),"",#REF!)</f>
        <v>#REF!</v>
      </c>
      <c r="N99" s="218" t="e">
        <f>IF(ISBLANK(#REF!),"",#REF!)</f>
        <v>#REF!</v>
      </c>
      <c r="O99" s="220" t="str">
        <f>IFERROR(VLOOKUP(_xlfn.CONCAT('Team Roster - Final'!$A99," : ",'Team Roster - Final'!$BM99),'Rate Calculations'!$C$4:$G$1100,5,FALSE),"")</f>
        <v/>
      </c>
      <c r="P99" s="225">
        <f>IF(ISBLANK('Rate Calculations'!$H101),"",'Rate Calculations'!$H101)</f>
        <v>1.7500000000000002E-2</v>
      </c>
      <c r="Q99" s="220" t="str">
        <f t="shared" si="18"/>
        <v/>
      </c>
      <c r="R99" s="221">
        <f>IF(ISBLANK('Rate Calculations'!$J101),"",'Rate Calculations'!$J101)</f>
        <v>3.5000000000000003E-2</v>
      </c>
      <c r="S99" s="220" t="str">
        <f t="shared" si="19"/>
        <v/>
      </c>
      <c r="T99" s="225" t="str">
        <f>IFERROR(VLOOKUP(_xlfn.CONCAT('Team Roster - Final'!$A99," : ",'Team Roster - Final'!$BM99),'Rate Calculations'!$C$4:$S$1100,10,FALSE),"")</f>
        <v/>
      </c>
      <c r="U99" s="225" t="str">
        <f>IFERROR(VLOOKUP(_xlfn.CONCAT('Team Roster - Final'!$A99," : ",'Team Roster - Final'!$BM99),'Rate Calculations'!$C$4:$S$1100,11,FALSE),"")</f>
        <v/>
      </c>
      <c r="V99" s="222" t="str">
        <f t="shared" si="20"/>
        <v/>
      </c>
      <c r="W99" s="222" t="str">
        <f t="shared" si="21"/>
        <v/>
      </c>
      <c r="X99" s="223" t="str">
        <f>IFERROR(VLOOKUP(_xlfn.CONCAT('Team Roster - Final'!$A99," : ",'Team Roster - Final'!$BM99),'Rate Calculations'!$C$4:$S$1100,14,FALSE),"")</f>
        <v/>
      </c>
      <c r="Y99" s="222" t="str">
        <f t="shared" si="22"/>
        <v/>
      </c>
      <c r="Z99" s="222" t="str">
        <f t="shared" si="23"/>
        <v/>
      </c>
      <c r="AA99" s="224" t="str">
        <f>IFERROR(IF(#REF!="Yes",$Y99, $Y99+$Q99*0.5),"")</f>
        <v/>
      </c>
      <c r="AB99" s="224" t="str">
        <f>IFERROR(IF(#REF!="Yes",$Z99, $Z99+$S99*0.5),"")</f>
        <v/>
      </c>
      <c r="AC99" s="220" t="str">
        <f>IFERROR(VLOOKUP(_xlfn.CONCAT('Team Roster - Final'!$A99," : ",'Team Roster - Final'!$BM99),'Rate Calculations'!$C$4:$U$1100,19,FALSE),"")</f>
        <v/>
      </c>
      <c r="AD99" s="220" t="str">
        <f t="shared" si="24"/>
        <v/>
      </c>
      <c r="AE99" s="220" t="str">
        <f t="shared" si="25"/>
        <v/>
      </c>
      <c r="AF99" s="225" t="str">
        <f>IFERROR(VLOOKUP(_xlfn.CONCAT('Team Roster - Final'!$A99," : ",'Team Roster - Final'!$BM99),'Rate Calculations'!$C$4:$AB$1100,22,FALSE),"")</f>
        <v/>
      </c>
      <c r="AG99" s="225" t="str">
        <f>IFERROR(VLOOKUP(_xlfn.CONCAT('Team Roster - Final'!$A99," : ",'Team Roster - Final'!$BM99),'Rate Calculations'!$C$4:$AB$1100,23,FALSE),"")</f>
        <v/>
      </c>
      <c r="AH99" s="222" t="str">
        <f t="shared" si="26"/>
        <v/>
      </c>
      <c r="AI99" s="222" t="str">
        <f t="shared" si="27"/>
        <v/>
      </c>
      <c r="AJ99" s="223" t="str">
        <f>Table1[[#This Row],[Home Office
Net Fee %]]</f>
        <v/>
      </c>
      <c r="AK99" s="222" t="str">
        <f t="shared" si="28"/>
        <v/>
      </c>
      <c r="AL99" s="222" t="str">
        <f t="shared" si="29"/>
        <v/>
      </c>
      <c r="AM99" s="215" t="str">
        <f>IFERROR(IF(#REF!="Yes",$AK99,($AK99+$AD99*0.5)),"")</f>
        <v/>
      </c>
      <c r="AN99" s="215" t="str">
        <f>IFERROR(IF(#REF!="Yes",$AL99,($AL99+$AE99*0.5)),"")</f>
        <v/>
      </c>
      <c r="AO99" s="374" t="str">
        <f>IF(ISBLANK('Team Roster Proposed - FBR'!Q100),"",'Team Roster Proposed - FBR'!Q100)</f>
        <v/>
      </c>
      <c r="AP99" s="226" t="e">
        <f>IF(ISBLANK(#REF!),"",#REF!)</f>
        <v>#REF!</v>
      </c>
      <c r="AQ99" s="226" t="e">
        <f>IF(ISBLANK(#REF!),"",#REF!)</f>
        <v>#REF!</v>
      </c>
      <c r="AR99" s="226" t="e">
        <f>IF(ISBLANK(#REF!),"",#REF!)</f>
        <v>#REF!</v>
      </c>
      <c r="AS99" s="219" t="e">
        <f>IF(ISBLANK(#REF!),"",#REF!)</f>
        <v>#REF!</v>
      </c>
      <c r="AT99" s="219" t="e">
        <f>IF(ISBLANK(#REF!),"",#REF!)</f>
        <v>#REF!</v>
      </c>
      <c r="AU99" s="219" t="e">
        <f>IF(ISBLANK(#REF!),"",#REF!)</f>
        <v>#REF!</v>
      </c>
      <c r="AV99" s="219" t="e">
        <f>IF(ISBLANK(#REF!),"",#REF!)</f>
        <v>#REF!</v>
      </c>
      <c r="AW99" s="219" t="e">
        <f>IF(ISBLANK(#REF!),"",#REF!)</f>
        <v>#REF!</v>
      </c>
      <c r="AX99" s="219" t="e">
        <f>IF(ISBLANK(#REF!),"",#REF!)</f>
        <v>#REF!</v>
      </c>
      <c r="AY99" s="226" t="e">
        <f>IF(ISBLANK(#REF!),"",#REF!)</f>
        <v>#REF!</v>
      </c>
      <c r="AZ99" s="219" t="e">
        <f>IF(ISBLANK(#REF!),"",#REF!)</f>
        <v>#REF!</v>
      </c>
      <c r="BA99" s="219" t="e">
        <f>IF(ISBLANK(#REF!),"",#REF!)</f>
        <v>#REF!</v>
      </c>
      <c r="BB99" s="219" t="e">
        <f>IF(ISBLANK(#REF!),"",#REF!)</f>
        <v>#REF!</v>
      </c>
      <c r="BC99" s="219" t="e">
        <f>IF(ISBLANK(#REF!),"",#REF!)</f>
        <v>#REF!</v>
      </c>
      <c r="BD99" s="219" t="e">
        <f>IF(ISBLANK(#REF!),"",#REF!)</f>
        <v>#REF!</v>
      </c>
      <c r="BE99" s="219" t="e">
        <f>IF(ISBLANK(#REF!),"",#REF!)</f>
        <v>#REF!</v>
      </c>
      <c r="BF99" s="219" t="e">
        <f>IF(ISBLANK(#REF!),"",#REF!)</f>
        <v>#REF!</v>
      </c>
      <c r="BG99" s="219" t="e">
        <f>IF(ISBLANK(#REF!),"",#REF!)</f>
        <v>#REF!</v>
      </c>
      <c r="BH99" s="219" t="e">
        <f>IF(ISBLANK(#REF!),"",#REF!)</f>
        <v>#REF!</v>
      </c>
      <c r="BI99" s="219" t="e">
        <f>IF(ISBLANK(#REF!),"",#REF!)</f>
        <v>#REF!</v>
      </c>
      <c r="BJ99" s="219" t="e">
        <f>IF(ISBLANK(#REF!),"",#REF!)</f>
        <v>#REF!</v>
      </c>
      <c r="BK99" s="219" t="e">
        <f>IF(ISBLANK(#REF!),"",#REF!)</f>
        <v>#REF!</v>
      </c>
      <c r="BL99" s="219" t="e">
        <f>IF(ISBLANK(#REF!),"",#REF!)</f>
        <v>#REF!</v>
      </c>
      <c r="BM99" s="219" t="e">
        <f>IF(ISBLANK(#REF!),"",#REF!)</f>
        <v>#REF!</v>
      </c>
      <c r="BN99" s="219" t="e">
        <f>IF(ISBLANK(#REF!),"",#REF!)</f>
        <v>#REF!</v>
      </c>
      <c r="BO99" s="227" t="e">
        <f t="shared" si="30"/>
        <v>#REF!</v>
      </c>
      <c r="BP99" s="228" t="str">
        <f t="shared" si="33"/>
        <v/>
      </c>
      <c r="BQ99" s="229" t="str">
        <f t="shared" si="17"/>
        <v/>
      </c>
      <c r="BR99" s="228" t="e">
        <f t="shared" si="31"/>
        <v>#REF!</v>
      </c>
      <c r="BS99" s="230" t="e">
        <f t="shared" si="32"/>
        <v>#REF!</v>
      </c>
    </row>
    <row r="100" spans="1:71">
      <c r="A100" s="213" t="e">
        <f>IF(ISBLANK(#REF!),"",#REF!)</f>
        <v>#REF!</v>
      </c>
      <c r="B100" s="214" t="e">
        <f>IF(ISBLANK(#REF!),"",#REF!)</f>
        <v>#REF!</v>
      </c>
      <c r="C100" s="214" t="e">
        <f>IF(ISBLANK(#REF!),"",#REF!)</f>
        <v>#REF!</v>
      </c>
      <c r="D100" s="214" t="e">
        <f>IF(ISBLANK(#REF!),"",#REF!)</f>
        <v>#REF!</v>
      </c>
      <c r="E100" s="214" t="e">
        <f>IF(ISBLANK(#REF!),"",#REF!)</f>
        <v>#REF!</v>
      </c>
      <c r="F100" s="214" t="e">
        <f>IF(ISBLANK(#REF!),"",#REF!)</f>
        <v>#REF!</v>
      </c>
      <c r="G100" s="214" t="e">
        <f>IF(ISBLANK(#REF!),"",#REF!)</f>
        <v>#REF!</v>
      </c>
      <c r="H100" s="215" t="e">
        <f>IF(ISBLANK(#REF!),"",#REF!)</f>
        <v>#REF!</v>
      </c>
      <c r="I100" s="214" t="e">
        <f>IF(ISBLANK(#REF!),"",#REF!)</f>
        <v>#REF!</v>
      </c>
      <c r="J100" s="216" t="e">
        <f>IF(ISBLANK(#REF!),"",#REF!)</f>
        <v>#REF!</v>
      </c>
      <c r="K100" s="217" t="e">
        <f>IF(ISBLANK(#REF!),"",#REF!)</f>
        <v>#REF!</v>
      </c>
      <c r="L100" s="217" t="e">
        <f>IF(ISBLANK(#REF!),"",#REF!)</f>
        <v>#REF!</v>
      </c>
      <c r="M100" s="218" t="e">
        <f>IF(ISBLANK(#REF!),"",#REF!)</f>
        <v>#REF!</v>
      </c>
      <c r="N100" s="218" t="e">
        <f>IF(ISBLANK(#REF!),"",#REF!)</f>
        <v>#REF!</v>
      </c>
      <c r="O100" s="220" t="str">
        <f>IFERROR(VLOOKUP(_xlfn.CONCAT('Team Roster - Final'!$A100," : ",'Team Roster - Final'!$BM100),'Rate Calculations'!$C$4:$G$1100,5,FALSE),"")</f>
        <v/>
      </c>
      <c r="P100" s="225">
        <f>IF(ISBLANK('Rate Calculations'!$H102),"",'Rate Calculations'!$H102)</f>
        <v>1.7500000000000002E-2</v>
      </c>
      <c r="Q100" s="220" t="str">
        <f t="shared" si="18"/>
        <v/>
      </c>
      <c r="R100" s="221">
        <f>IF(ISBLANK('Rate Calculations'!$J102),"",'Rate Calculations'!$J102)</f>
        <v>3.5000000000000003E-2</v>
      </c>
      <c r="S100" s="220" t="str">
        <f t="shared" si="19"/>
        <v/>
      </c>
      <c r="T100" s="225" t="str">
        <f>IFERROR(VLOOKUP(_xlfn.CONCAT('Team Roster - Final'!$A100," : ",'Team Roster - Final'!$BM100),'Rate Calculations'!$C$4:$S$1100,10,FALSE),"")</f>
        <v/>
      </c>
      <c r="U100" s="225" t="str">
        <f>IFERROR(VLOOKUP(_xlfn.CONCAT('Team Roster - Final'!$A100," : ",'Team Roster - Final'!$BM100),'Rate Calculations'!$C$4:$S$1100,11,FALSE),"")</f>
        <v/>
      </c>
      <c r="V100" s="222" t="str">
        <f t="shared" si="20"/>
        <v/>
      </c>
      <c r="W100" s="222" t="str">
        <f t="shared" si="21"/>
        <v/>
      </c>
      <c r="X100" s="223" t="str">
        <f>IFERROR(VLOOKUP(_xlfn.CONCAT('Team Roster - Final'!$A100," : ",'Team Roster - Final'!$BM100),'Rate Calculations'!$C$4:$S$1100,14,FALSE),"")</f>
        <v/>
      </c>
      <c r="Y100" s="222" t="str">
        <f t="shared" si="22"/>
        <v/>
      </c>
      <c r="Z100" s="222" t="str">
        <f t="shared" si="23"/>
        <v/>
      </c>
      <c r="AA100" s="224" t="str">
        <f>IFERROR(IF(#REF!="Yes",$Y100, $Y100+$Q100*0.5),"")</f>
        <v/>
      </c>
      <c r="AB100" s="224" t="str">
        <f>IFERROR(IF(#REF!="Yes",$Z100, $Z100+$S100*0.5),"")</f>
        <v/>
      </c>
      <c r="AC100" s="220" t="str">
        <f>IFERROR(VLOOKUP(_xlfn.CONCAT('Team Roster - Final'!$A100," : ",'Team Roster - Final'!$BM100),'Rate Calculations'!$C$4:$U$1100,19,FALSE),"")</f>
        <v/>
      </c>
      <c r="AD100" s="220" t="str">
        <f t="shared" si="24"/>
        <v/>
      </c>
      <c r="AE100" s="220" t="str">
        <f t="shared" si="25"/>
        <v/>
      </c>
      <c r="AF100" s="225" t="str">
        <f>IFERROR(VLOOKUP(_xlfn.CONCAT('Team Roster - Final'!$A100," : ",'Team Roster - Final'!$BM100),'Rate Calculations'!$C$4:$AB$1100,22,FALSE),"")</f>
        <v/>
      </c>
      <c r="AG100" s="225" t="str">
        <f>IFERROR(VLOOKUP(_xlfn.CONCAT('Team Roster - Final'!$A100," : ",'Team Roster - Final'!$BM100),'Rate Calculations'!$C$4:$AB$1100,23,FALSE),"")</f>
        <v/>
      </c>
      <c r="AH100" s="222" t="str">
        <f t="shared" si="26"/>
        <v/>
      </c>
      <c r="AI100" s="222" t="str">
        <f t="shared" si="27"/>
        <v/>
      </c>
      <c r="AJ100" s="223" t="str">
        <f>Table1[[#This Row],[Home Office
Net Fee %]]</f>
        <v/>
      </c>
      <c r="AK100" s="222" t="str">
        <f t="shared" si="28"/>
        <v/>
      </c>
      <c r="AL100" s="222" t="str">
        <f t="shared" si="29"/>
        <v/>
      </c>
      <c r="AM100" s="215" t="str">
        <f>IFERROR(IF(#REF!="Yes",$AK100,($AK100+$AD100*0.5)),"")</f>
        <v/>
      </c>
      <c r="AN100" s="215" t="str">
        <f>IFERROR(IF(#REF!="Yes",$AL100,($AL100+$AE100*0.5)),"")</f>
        <v/>
      </c>
      <c r="AO100" s="374" t="str">
        <f>IF(ISBLANK('Team Roster Proposed - FBR'!Q101),"",'Team Roster Proposed - FBR'!Q101)</f>
        <v/>
      </c>
      <c r="AP100" s="226" t="e">
        <f>IF(ISBLANK(#REF!),"",#REF!)</f>
        <v>#REF!</v>
      </c>
      <c r="AQ100" s="226" t="e">
        <f>IF(ISBLANK(#REF!),"",#REF!)</f>
        <v>#REF!</v>
      </c>
      <c r="AR100" s="226" t="e">
        <f>IF(ISBLANK(#REF!),"",#REF!)</f>
        <v>#REF!</v>
      </c>
      <c r="AS100" s="219" t="e">
        <f>IF(ISBLANK(#REF!),"",#REF!)</f>
        <v>#REF!</v>
      </c>
      <c r="AT100" s="219" t="e">
        <f>IF(ISBLANK(#REF!),"",#REF!)</f>
        <v>#REF!</v>
      </c>
      <c r="AU100" s="219" t="e">
        <f>IF(ISBLANK(#REF!),"",#REF!)</f>
        <v>#REF!</v>
      </c>
      <c r="AV100" s="219" t="e">
        <f>IF(ISBLANK(#REF!),"",#REF!)</f>
        <v>#REF!</v>
      </c>
      <c r="AW100" s="219" t="e">
        <f>IF(ISBLANK(#REF!),"",#REF!)</f>
        <v>#REF!</v>
      </c>
      <c r="AX100" s="219" t="e">
        <f>IF(ISBLANK(#REF!),"",#REF!)</f>
        <v>#REF!</v>
      </c>
      <c r="AY100" s="226" t="e">
        <f>IF(ISBLANK(#REF!),"",#REF!)</f>
        <v>#REF!</v>
      </c>
      <c r="AZ100" s="219" t="e">
        <f>IF(ISBLANK(#REF!),"",#REF!)</f>
        <v>#REF!</v>
      </c>
      <c r="BA100" s="219" t="e">
        <f>IF(ISBLANK(#REF!),"",#REF!)</f>
        <v>#REF!</v>
      </c>
      <c r="BB100" s="219" t="e">
        <f>IF(ISBLANK(#REF!),"",#REF!)</f>
        <v>#REF!</v>
      </c>
      <c r="BC100" s="219" t="e">
        <f>IF(ISBLANK(#REF!),"",#REF!)</f>
        <v>#REF!</v>
      </c>
      <c r="BD100" s="219" t="e">
        <f>IF(ISBLANK(#REF!),"",#REF!)</f>
        <v>#REF!</v>
      </c>
      <c r="BE100" s="219" t="e">
        <f>IF(ISBLANK(#REF!),"",#REF!)</f>
        <v>#REF!</v>
      </c>
      <c r="BF100" s="219" t="e">
        <f>IF(ISBLANK(#REF!),"",#REF!)</f>
        <v>#REF!</v>
      </c>
      <c r="BG100" s="219" t="e">
        <f>IF(ISBLANK(#REF!),"",#REF!)</f>
        <v>#REF!</v>
      </c>
      <c r="BH100" s="219" t="e">
        <f>IF(ISBLANK(#REF!),"",#REF!)</f>
        <v>#REF!</v>
      </c>
      <c r="BI100" s="219" t="e">
        <f>IF(ISBLANK(#REF!),"",#REF!)</f>
        <v>#REF!</v>
      </c>
      <c r="BJ100" s="219" t="e">
        <f>IF(ISBLANK(#REF!),"",#REF!)</f>
        <v>#REF!</v>
      </c>
      <c r="BK100" s="219" t="e">
        <f>IF(ISBLANK(#REF!),"",#REF!)</f>
        <v>#REF!</v>
      </c>
      <c r="BL100" s="219" t="e">
        <f>IF(ISBLANK(#REF!),"",#REF!)</f>
        <v>#REF!</v>
      </c>
      <c r="BM100" s="219" t="e">
        <f>IF(ISBLANK(#REF!),"",#REF!)</f>
        <v>#REF!</v>
      </c>
      <c r="BN100" s="219" t="e">
        <f>IF(ISBLANK(#REF!),"",#REF!)</f>
        <v>#REF!</v>
      </c>
      <c r="BO100" s="227" t="e">
        <f t="shared" si="30"/>
        <v>#REF!</v>
      </c>
      <c r="BP100" s="228" t="str">
        <f t="shared" si="33"/>
        <v/>
      </c>
      <c r="BQ100" s="229" t="str">
        <f t="shared" si="17"/>
        <v/>
      </c>
      <c r="BR100" s="228" t="e">
        <f t="shared" si="31"/>
        <v>#REF!</v>
      </c>
      <c r="BS100" s="230" t="e">
        <f t="shared" si="32"/>
        <v>#REF!</v>
      </c>
    </row>
    <row r="101" spans="1:71">
      <c r="A101" s="213" t="e">
        <f>IF(ISBLANK(#REF!),"",#REF!)</f>
        <v>#REF!</v>
      </c>
      <c r="B101" s="214" t="e">
        <f>IF(ISBLANK(#REF!),"",#REF!)</f>
        <v>#REF!</v>
      </c>
      <c r="C101" s="214" t="e">
        <f>IF(ISBLANK(#REF!),"",#REF!)</f>
        <v>#REF!</v>
      </c>
      <c r="D101" s="214" t="e">
        <f>IF(ISBLANK(#REF!),"",#REF!)</f>
        <v>#REF!</v>
      </c>
      <c r="E101" s="214" t="e">
        <f>IF(ISBLANK(#REF!),"",#REF!)</f>
        <v>#REF!</v>
      </c>
      <c r="F101" s="214" t="e">
        <f>IF(ISBLANK(#REF!),"",#REF!)</f>
        <v>#REF!</v>
      </c>
      <c r="G101" s="214" t="e">
        <f>IF(ISBLANK(#REF!),"",#REF!)</f>
        <v>#REF!</v>
      </c>
      <c r="H101" s="215" t="e">
        <f>IF(ISBLANK(#REF!),"",#REF!)</f>
        <v>#REF!</v>
      </c>
      <c r="I101" s="214" t="e">
        <f>IF(ISBLANK(#REF!),"",#REF!)</f>
        <v>#REF!</v>
      </c>
      <c r="J101" s="216" t="e">
        <f>IF(ISBLANK(#REF!),"",#REF!)</f>
        <v>#REF!</v>
      </c>
      <c r="K101" s="217" t="e">
        <f>IF(ISBLANK(#REF!),"",#REF!)</f>
        <v>#REF!</v>
      </c>
      <c r="L101" s="217" t="e">
        <f>IF(ISBLANK(#REF!),"",#REF!)</f>
        <v>#REF!</v>
      </c>
      <c r="M101" s="218" t="e">
        <f>IF(ISBLANK(#REF!),"",#REF!)</f>
        <v>#REF!</v>
      </c>
      <c r="N101" s="218" t="e">
        <f>IF(ISBLANK(#REF!),"",#REF!)</f>
        <v>#REF!</v>
      </c>
      <c r="O101" s="220" t="str">
        <f>IFERROR(VLOOKUP(_xlfn.CONCAT('Team Roster - Final'!$A101," : ",'Team Roster - Final'!$BM101),'Rate Calculations'!$C$4:$G$1100,5,FALSE),"")</f>
        <v/>
      </c>
      <c r="P101" s="225">
        <f>IF(ISBLANK('Rate Calculations'!$H103),"",'Rate Calculations'!$H103)</f>
        <v>1.7500000000000002E-2</v>
      </c>
      <c r="Q101" s="220" t="str">
        <f t="shared" si="18"/>
        <v/>
      </c>
      <c r="R101" s="221">
        <f>IF(ISBLANK('Rate Calculations'!$J103),"",'Rate Calculations'!$J103)</f>
        <v>3.5000000000000003E-2</v>
      </c>
      <c r="S101" s="220" t="str">
        <f t="shared" si="19"/>
        <v/>
      </c>
      <c r="T101" s="225" t="str">
        <f>IFERROR(VLOOKUP(_xlfn.CONCAT('Team Roster - Final'!$A101," : ",'Team Roster - Final'!$BM101),'Rate Calculations'!$C$4:$S$1100,10,FALSE),"")</f>
        <v/>
      </c>
      <c r="U101" s="225" t="str">
        <f>IFERROR(VLOOKUP(_xlfn.CONCAT('Team Roster - Final'!$A101," : ",'Team Roster - Final'!$BM101),'Rate Calculations'!$C$4:$S$1100,11,FALSE),"")</f>
        <v/>
      </c>
      <c r="V101" s="222" t="str">
        <f t="shared" si="20"/>
        <v/>
      </c>
      <c r="W101" s="222" t="str">
        <f t="shared" si="21"/>
        <v/>
      </c>
      <c r="X101" s="223" t="str">
        <f>IFERROR(VLOOKUP(_xlfn.CONCAT('Team Roster - Final'!$A101," : ",'Team Roster - Final'!$BM101),'Rate Calculations'!$C$4:$S$1100,14,FALSE),"")</f>
        <v/>
      </c>
      <c r="Y101" s="222" t="str">
        <f t="shared" si="22"/>
        <v/>
      </c>
      <c r="Z101" s="222" t="str">
        <f t="shared" si="23"/>
        <v/>
      </c>
      <c r="AA101" s="224" t="str">
        <f>IFERROR(IF(#REF!="Yes",$Y101, $Y101+$Q101*0.5),"")</f>
        <v/>
      </c>
      <c r="AB101" s="224" t="str">
        <f>IFERROR(IF(#REF!="Yes",$Z101, $Z101+$S101*0.5),"")</f>
        <v/>
      </c>
      <c r="AC101" s="220" t="str">
        <f>IFERROR(VLOOKUP(_xlfn.CONCAT('Team Roster - Final'!$A101," : ",'Team Roster - Final'!$BM101),'Rate Calculations'!$C$4:$U$1100,19,FALSE),"")</f>
        <v/>
      </c>
      <c r="AD101" s="220" t="str">
        <f t="shared" si="24"/>
        <v/>
      </c>
      <c r="AE101" s="220" t="str">
        <f t="shared" si="25"/>
        <v/>
      </c>
      <c r="AF101" s="225" t="str">
        <f>IFERROR(VLOOKUP(_xlfn.CONCAT('Team Roster - Final'!$A101," : ",'Team Roster - Final'!$BM101),'Rate Calculations'!$C$4:$AB$1100,22,FALSE),"")</f>
        <v/>
      </c>
      <c r="AG101" s="225" t="str">
        <f>IFERROR(VLOOKUP(_xlfn.CONCAT('Team Roster - Final'!$A101," : ",'Team Roster - Final'!$BM101),'Rate Calculations'!$C$4:$AB$1100,23,FALSE),"")</f>
        <v/>
      </c>
      <c r="AH101" s="222" t="str">
        <f t="shared" si="26"/>
        <v/>
      </c>
      <c r="AI101" s="222" t="str">
        <f t="shared" si="27"/>
        <v/>
      </c>
      <c r="AJ101" s="223" t="str">
        <f>Table1[[#This Row],[Home Office
Net Fee %]]</f>
        <v/>
      </c>
      <c r="AK101" s="222" t="str">
        <f t="shared" si="28"/>
        <v/>
      </c>
      <c r="AL101" s="222" t="str">
        <f t="shared" si="29"/>
        <v/>
      </c>
      <c r="AM101" s="215" t="str">
        <f>IFERROR(IF(#REF!="Yes",$AK101,($AK101+$AD101*0.5)),"")</f>
        <v/>
      </c>
      <c r="AN101" s="215" t="str">
        <f>IFERROR(IF(#REF!="Yes",$AL101,($AL101+$AE101*0.5)),"")</f>
        <v/>
      </c>
      <c r="AO101" s="374" t="str">
        <f>IF(ISBLANK('Team Roster Proposed - FBR'!Q102),"",'Team Roster Proposed - FBR'!Q102)</f>
        <v/>
      </c>
      <c r="AP101" s="226" t="e">
        <f>IF(ISBLANK(#REF!),"",#REF!)</f>
        <v>#REF!</v>
      </c>
      <c r="AQ101" s="226" t="e">
        <f>IF(ISBLANK(#REF!),"",#REF!)</f>
        <v>#REF!</v>
      </c>
      <c r="AR101" s="226" t="e">
        <f>IF(ISBLANK(#REF!),"",#REF!)</f>
        <v>#REF!</v>
      </c>
      <c r="AS101" s="219" t="e">
        <f>IF(ISBLANK(#REF!),"",#REF!)</f>
        <v>#REF!</v>
      </c>
      <c r="AT101" s="219" t="e">
        <f>IF(ISBLANK(#REF!),"",#REF!)</f>
        <v>#REF!</v>
      </c>
      <c r="AU101" s="219" t="e">
        <f>IF(ISBLANK(#REF!),"",#REF!)</f>
        <v>#REF!</v>
      </c>
      <c r="AV101" s="219" t="e">
        <f>IF(ISBLANK(#REF!),"",#REF!)</f>
        <v>#REF!</v>
      </c>
      <c r="AW101" s="219" t="e">
        <f>IF(ISBLANK(#REF!),"",#REF!)</f>
        <v>#REF!</v>
      </c>
      <c r="AX101" s="219" t="e">
        <f>IF(ISBLANK(#REF!),"",#REF!)</f>
        <v>#REF!</v>
      </c>
      <c r="AY101" s="226" t="e">
        <f>IF(ISBLANK(#REF!),"",#REF!)</f>
        <v>#REF!</v>
      </c>
      <c r="AZ101" s="219" t="e">
        <f>IF(ISBLANK(#REF!),"",#REF!)</f>
        <v>#REF!</v>
      </c>
      <c r="BA101" s="219" t="e">
        <f>IF(ISBLANK(#REF!),"",#REF!)</f>
        <v>#REF!</v>
      </c>
      <c r="BB101" s="219" t="e">
        <f>IF(ISBLANK(#REF!),"",#REF!)</f>
        <v>#REF!</v>
      </c>
      <c r="BC101" s="219" t="e">
        <f>IF(ISBLANK(#REF!),"",#REF!)</f>
        <v>#REF!</v>
      </c>
      <c r="BD101" s="219" t="e">
        <f>IF(ISBLANK(#REF!),"",#REF!)</f>
        <v>#REF!</v>
      </c>
      <c r="BE101" s="219" t="e">
        <f>IF(ISBLANK(#REF!),"",#REF!)</f>
        <v>#REF!</v>
      </c>
      <c r="BF101" s="219" t="e">
        <f>IF(ISBLANK(#REF!),"",#REF!)</f>
        <v>#REF!</v>
      </c>
      <c r="BG101" s="219" t="e">
        <f>IF(ISBLANK(#REF!),"",#REF!)</f>
        <v>#REF!</v>
      </c>
      <c r="BH101" s="219" t="e">
        <f>IF(ISBLANK(#REF!),"",#REF!)</f>
        <v>#REF!</v>
      </c>
      <c r="BI101" s="219" t="e">
        <f>IF(ISBLANK(#REF!),"",#REF!)</f>
        <v>#REF!</v>
      </c>
      <c r="BJ101" s="219" t="e">
        <f>IF(ISBLANK(#REF!),"",#REF!)</f>
        <v>#REF!</v>
      </c>
      <c r="BK101" s="219" t="e">
        <f>IF(ISBLANK(#REF!),"",#REF!)</f>
        <v>#REF!</v>
      </c>
      <c r="BL101" s="219" t="e">
        <f>IF(ISBLANK(#REF!),"",#REF!)</f>
        <v>#REF!</v>
      </c>
      <c r="BM101" s="219" t="e">
        <f>IF(ISBLANK(#REF!),"",#REF!)</f>
        <v>#REF!</v>
      </c>
      <c r="BN101" s="219" t="e">
        <f>IF(ISBLANK(#REF!),"",#REF!)</f>
        <v>#REF!</v>
      </c>
      <c r="BO101" s="227" t="e">
        <f t="shared" si="30"/>
        <v>#REF!</v>
      </c>
      <c r="BP101" s="228" t="str">
        <f t="shared" si="33"/>
        <v/>
      </c>
      <c r="BQ101" s="229" t="str">
        <f t="shared" si="17"/>
        <v/>
      </c>
      <c r="BR101" s="228" t="e">
        <f t="shared" si="31"/>
        <v>#REF!</v>
      </c>
      <c r="BS101" s="230" t="e">
        <f t="shared" si="32"/>
        <v>#REF!</v>
      </c>
    </row>
    <row r="102" spans="1:71">
      <c r="A102" s="213" t="e">
        <f>IF(ISBLANK(#REF!),"",#REF!)</f>
        <v>#REF!</v>
      </c>
      <c r="B102" s="214" t="e">
        <f>IF(ISBLANK(#REF!),"",#REF!)</f>
        <v>#REF!</v>
      </c>
      <c r="C102" s="214" t="e">
        <f>IF(ISBLANK(#REF!),"",#REF!)</f>
        <v>#REF!</v>
      </c>
      <c r="D102" s="214" t="e">
        <f>IF(ISBLANK(#REF!),"",#REF!)</f>
        <v>#REF!</v>
      </c>
      <c r="E102" s="214" t="e">
        <f>IF(ISBLANK(#REF!),"",#REF!)</f>
        <v>#REF!</v>
      </c>
      <c r="F102" s="214" t="e">
        <f>IF(ISBLANK(#REF!),"",#REF!)</f>
        <v>#REF!</v>
      </c>
      <c r="G102" s="214" t="e">
        <f>IF(ISBLANK(#REF!),"",#REF!)</f>
        <v>#REF!</v>
      </c>
      <c r="H102" s="215" t="e">
        <f>IF(ISBLANK(#REF!),"",#REF!)</f>
        <v>#REF!</v>
      </c>
      <c r="I102" s="214" t="e">
        <f>IF(ISBLANK(#REF!),"",#REF!)</f>
        <v>#REF!</v>
      </c>
      <c r="J102" s="216" t="e">
        <f>IF(ISBLANK(#REF!),"",#REF!)</f>
        <v>#REF!</v>
      </c>
      <c r="K102" s="217" t="e">
        <f>IF(ISBLANK(#REF!),"",#REF!)</f>
        <v>#REF!</v>
      </c>
      <c r="L102" s="217" t="e">
        <f>IF(ISBLANK(#REF!),"",#REF!)</f>
        <v>#REF!</v>
      </c>
      <c r="M102" s="218" t="e">
        <f>IF(ISBLANK(#REF!),"",#REF!)</f>
        <v>#REF!</v>
      </c>
      <c r="N102" s="218" t="e">
        <f>IF(ISBLANK(#REF!),"",#REF!)</f>
        <v>#REF!</v>
      </c>
      <c r="O102" s="220" t="str">
        <f>IFERROR(VLOOKUP(_xlfn.CONCAT('Team Roster - Final'!$A102," : ",'Team Roster - Final'!$BM102),'Rate Calculations'!$C$4:$G$1100,5,FALSE),"")</f>
        <v/>
      </c>
      <c r="P102" s="225">
        <f>IF(ISBLANK('Rate Calculations'!$H104),"",'Rate Calculations'!$H104)</f>
        <v>1.7500000000000002E-2</v>
      </c>
      <c r="Q102" s="220" t="str">
        <f t="shared" si="18"/>
        <v/>
      </c>
      <c r="R102" s="221">
        <f>IF(ISBLANK('Rate Calculations'!$J104),"",'Rate Calculations'!$J104)</f>
        <v>3.5000000000000003E-2</v>
      </c>
      <c r="S102" s="220" t="str">
        <f t="shared" si="19"/>
        <v/>
      </c>
      <c r="T102" s="225" t="str">
        <f>IFERROR(VLOOKUP(_xlfn.CONCAT('Team Roster - Final'!$A102," : ",'Team Roster - Final'!$BM102),'Rate Calculations'!$C$4:$S$1100,10,FALSE),"")</f>
        <v/>
      </c>
      <c r="U102" s="225" t="str">
        <f>IFERROR(VLOOKUP(_xlfn.CONCAT('Team Roster - Final'!$A102," : ",'Team Roster - Final'!$BM102),'Rate Calculations'!$C$4:$S$1100,11,FALSE),"")</f>
        <v/>
      </c>
      <c r="V102" s="222" t="str">
        <f t="shared" si="20"/>
        <v/>
      </c>
      <c r="W102" s="222" t="str">
        <f t="shared" si="21"/>
        <v/>
      </c>
      <c r="X102" s="223" t="str">
        <f>IFERROR(VLOOKUP(_xlfn.CONCAT('Team Roster - Final'!$A102," : ",'Team Roster - Final'!$BM102),'Rate Calculations'!$C$4:$S$1100,14,FALSE),"")</f>
        <v/>
      </c>
      <c r="Y102" s="222" t="str">
        <f t="shared" si="22"/>
        <v/>
      </c>
      <c r="Z102" s="222" t="str">
        <f t="shared" si="23"/>
        <v/>
      </c>
      <c r="AA102" s="224" t="str">
        <f>IFERROR(IF(#REF!="Yes",$Y102, $Y102+$Q102*0.5),"")</f>
        <v/>
      </c>
      <c r="AB102" s="224" t="str">
        <f>IFERROR(IF(#REF!="Yes",$Z102, $Z102+$S102*0.5),"")</f>
        <v/>
      </c>
      <c r="AC102" s="220" t="str">
        <f>IFERROR(VLOOKUP(_xlfn.CONCAT('Team Roster - Final'!$A102," : ",'Team Roster - Final'!$BM102),'Rate Calculations'!$C$4:$U$1100,19,FALSE),"")</f>
        <v/>
      </c>
      <c r="AD102" s="220" t="str">
        <f t="shared" si="24"/>
        <v/>
      </c>
      <c r="AE102" s="220" t="str">
        <f t="shared" si="25"/>
        <v/>
      </c>
      <c r="AF102" s="225" t="str">
        <f>IFERROR(VLOOKUP(_xlfn.CONCAT('Team Roster - Final'!$A102," : ",'Team Roster - Final'!$BM102),'Rate Calculations'!$C$4:$AB$1100,22,FALSE),"")</f>
        <v/>
      </c>
      <c r="AG102" s="225" t="str">
        <f>IFERROR(VLOOKUP(_xlfn.CONCAT('Team Roster - Final'!$A102," : ",'Team Roster - Final'!$BM102),'Rate Calculations'!$C$4:$AB$1100,23,FALSE),"")</f>
        <v/>
      </c>
      <c r="AH102" s="222" t="str">
        <f t="shared" si="26"/>
        <v/>
      </c>
      <c r="AI102" s="222" t="str">
        <f t="shared" si="27"/>
        <v/>
      </c>
      <c r="AJ102" s="223" t="str">
        <f>Table1[[#This Row],[Home Office
Net Fee %]]</f>
        <v/>
      </c>
      <c r="AK102" s="222" t="str">
        <f t="shared" si="28"/>
        <v/>
      </c>
      <c r="AL102" s="222" t="str">
        <f t="shared" si="29"/>
        <v/>
      </c>
      <c r="AM102" s="215" t="str">
        <f>IFERROR(IF(#REF!="Yes",$AK102,($AK102+$AD102*0.5)),"")</f>
        <v/>
      </c>
      <c r="AN102" s="215" t="str">
        <f>IFERROR(IF(#REF!="Yes",$AL102,($AL102+$AE102*0.5)),"")</f>
        <v/>
      </c>
      <c r="AO102" s="374" t="str">
        <f>IF(ISBLANK('Team Roster Proposed - FBR'!Q103),"",'Team Roster Proposed - FBR'!Q103)</f>
        <v/>
      </c>
      <c r="AP102" s="226" t="e">
        <f>IF(ISBLANK(#REF!),"",#REF!)</f>
        <v>#REF!</v>
      </c>
      <c r="AQ102" s="226" t="e">
        <f>IF(ISBLANK(#REF!),"",#REF!)</f>
        <v>#REF!</v>
      </c>
      <c r="AR102" s="226" t="e">
        <f>IF(ISBLANK(#REF!),"",#REF!)</f>
        <v>#REF!</v>
      </c>
      <c r="AS102" s="219" t="e">
        <f>IF(ISBLANK(#REF!),"",#REF!)</f>
        <v>#REF!</v>
      </c>
      <c r="AT102" s="219" t="e">
        <f>IF(ISBLANK(#REF!),"",#REF!)</f>
        <v>#REF!</v>
      </c>
      <c r="AU102" s="219" t="e">
        <f>IF(ISBLANK(#REF!),"",#REF!)</f>
        <v>#REF!</v>
      </c>
      <c r="AV102" s="219" t="e">
        <f>IF(ISBLANK(#REF!),"",#REF!)</f>
        <v>#REF!</v>
      </c>
      <c r="AW102" s="219" t="e">
        <f>IF(ISBLANK(#REF!),"",#REF!)</f>
        <v>#REF!</v>
      </c>
      <c r="AX102" s="219" t="e">
        <f>IF(ISBLANK(#REF!),"",#REF!)</f>
        <v>#REF!</v>
      </c>
      <c r="AY102" s="226" t="e">
        <f>IF(ISBLANK(#REF!),"",#REF!)</f>
        <v>#REF!</v>
      </c>
      <c r="AZ102" s="219" t="e">
        <f>IF(ISBLANK(#REF!),"",#REF!)</f>
        <v>#REF!</v>
      </c>
      <c r="BA102" s="219" t="e">
        <f>IF(ISBLANK(#REF!),"",#REF!)</f>
        <v>#REF!</v>
      </c>
      <c r="BB102" s="219" t="e">
        <f>IF(ISBLANK(#REF!),"",#REF!)</f>
        <v>#REF!</v>
      </c>
      <c r="BC102" s="219" t="e">
        <f>IF(ISBLANK(#REF!),"",#REF!)</f>
        <v>#REF!</v>
      </c>
      <c r="BD102" s="219" t="e">
        <f>IF(ISBLANK(#REF!),"",#REF!)</f>
        <v>#REF!</v>
      </c>
      <c r="BE102" s="219" t="e">
        <f>IF(ISBLANK(#REF!),"",#REF!)</f>
        <v>#REF!</v>
      </c>
      <c r="BF102" s="219" t="e">
        <f>IF(ISBLANK(#REF!),"",#REF!)</f>
        <v>#REF!</v>
      </c>
      <c r="BG102" s="219" t="e">
        <f>IF(ISBLANK(#REF!),"",#REF!)</f>
        <v>#REF!</v>
      </c>
      <c r="BH102" s="219" t="e">
        <f>IF(ISBLANK(#REF!),"",#REF!)</f>
        <v>#REF!</v>
      </c>
      <c r="BI102" s="219" t="e">
        <f>IF(ISBLANK(#REF!),"",#REF!)</f>
        <v>#REF!</v>
      </c>
      <c r="BJ102" s="219" t="e">
        <f>IF(ISBLANK(#REF!),"",#REF!)</f>
        <v>#REF!</v>
      </c>
      <c r="BK102" s="219" t="e">
        <f>IF(ISBLANK(#REF!),"",#REF!)</f>
        <v>#REF!</v>
      </c>
      <c r="BL102" s="219" t="e">
        <f>IF(ISBLANK(#REF!),"",#REF!)</f>
        <v>#REF!</v>
      </c>
      <c r="BM102" s="219" t="e">
        <f>IF(ISBLANK(#REF!),"",#REF!)</f>
        <v>#REF!</v>
      </c>
      <c r="BN102" s="219" t="e">
        <f>IF(ISBLANK(#REF!),"",#REF!)</f>
        <v>#REF!</v>
      </c>
      <c r="BO102" s="227" t="e">
        <f t="shared" si="30"/>
        <v>#REF!</v>
      </c>
      <c r="BP102" s="228" t="str">
        <f t="shared" si="33"/>
        <v/>
      </c>
      <c r="BQ102" s="229" t="str">
        <f t="shared" si="17"/>
        <v/>
      </c>
      <c r="BR102" s="228" t="e">
        <f t="shared" si="31"/>
        <v>#REF!</v>
      </c>
      <c r="BS102" s="230" t="e">
        <f t="shared" si="32"/>
        <v>#REF!</v>
      </c>
    </row>
    <row r="103" spans="1:71">
      <c r="A103" s="213" t="e">
        <f>IF(ISBLANK(#REF!),"",#REF!)</f>
        <v>#REF!</v>
      </c>
      <c r="B103" s="214" t="e">
        <f>IF(ISBLANK(#REF!),"",#REF!)</f>
        <v>#REF!</v>
      </c>
      <c r="C103" s="214" t="e">
        <f>IF(ISBLANK(#REF!),"",#REF!)</f>
        <v>#REF!</v>
      </c>
      <c r="D103" s="214" t="e">
        <f>IF(ISBLANK(#REF!),"",#REF!)</f>
        <v>#REF!</v>
      </c>
      <c r="E103" s="214" t="e">
        <f>IF(ISBLANK(#REF!),"",#REF!)</f>
        <v>#REF!</v>
      </c>
      <c r="F103" s="214" t="e">
        <f>IF(ISBLANK(#REF!),"",#REF!)</f>
        <v>#REF!</v>
      </c>
      <c r="G103" s="214" t="e">
        <f>IF(ISBLANK(#REF!),"",#REF!)</f>
        <v>#REF!</v>
      </c>
      <c r="H103" s="215" t="e">
        <f>IF(ISBLANK(#REF!),"",#REF!)</f>
        <v>#REF!</v>
      </c>
      <c r="I103" s="214" t="e">
        <f>IF(ISBLANK(#REF!),"",#REF!)</f>
        <v>#REF!</v>
      </c>
      <c r="J103" s="216" t="e">
        <f>IF(ISBLANK(#REF!),"",#REF!)</f>
        <v>#REF!</v>
      </c>
      <c r="K103" s="217" t="e">
        <f>IF(ISBLANK(#REF!),"",#REF!)</f>
        <v>#REF!</v>
      </c>
      <c r="L103" s="217" t="e">
        <f>IF(ISBLANK(#REF!),"",#REF!)</f>
        <v>#REF!</v>
      </c>
      <c r="M103" s="218" t="e">
        <f>IF(ISBLANK(#REF!),"",#REF!)</f>
        <v>#REF!</v>
      </c>
      <c r="N103" s="218" t="e">
        <f>IF(ISBLANK(#REF!),"",#REF!)</f>
        <v>#REF!</v>
      </c>
      <c r="O103" s="220" t="str">
        <f>IFERROR(VLOOKUP(_xlfn.CONCAT('Team Roster - Final'!$A103," : ",'Team Roster - Final'!$BM103),'Rate Calculations'!$C$4:$G$1100,5,FALSE),"")</f>
        <v/>
      </c>
      <c r="P103" s="225">
        <f>IF(ISBLANK('Rate Calculations'!$H105),"",'Rate Calculations'!$H105)</f>
        <v>1.7500000000000002E-2</v>
      </c>
      <c r="Q103" s="220" t="str">
        <f t="shared" si="18"/>
        <v/>
      </c>
      <c r="R103" s="221">
        <f>IF(ISBLANK('Rate Calculations'!$J105),"",'Rate Calculations'!$J105)</f>
        <v>3.5000000000000003E-2</v>
      </c>
      <c r="S103" s="220" t="str">
        <f t="shared" si="19"/>
        <v/>
      </c>
      <c r="T103" s="225" t="str">
        <f>IFERROR(VLOOKUP(_xlfn.CONCAT('Team Roster - Final'!$A103," : ",'Team Roster - Final'!$BM103),'Rate Calculations'!$C$4:$S$1100,10,FALSE),"")</f>
        <v/>
      </c>
      <c r="U103" s="225" t="str">
        <f>IFERROR(VLOOKUP(_xlfn.CONCAT('Team Roster - Final'!$A103," : ",'Team Roster - Final'!$BM103),'Rate Calculations'!$C$4:$S$1100,11,FALSE),"")</f>
        <v/>
      </c>
      <c r="V103" s="222" t="str">
        <f t="shared" si="20"/>
        <v/>
      </c>
      <c r="W103" s="222" t="str">
        <f t="shared" si="21"/>
        <v/>
      </c>
      <c r="X103" s="223" t="str">
        <f>IFERROR(VLOOKUP(_xlfn.CONCAT('Team Roster - Final'!$A103," : ",'Team Roster - Final'!$BM103),'Rate Calculations'!$C$4:$S$1100,14,FALSE),"")</f>
        <v/>
      </c>
      <c r="Y103" s="222" t="str">
        <f t="shared" si="22"/>
        <v/>
      </c>
      <c r="Z103" s="222" t="str">
        <f t="shared" si="23"/>
        <v/>
      </c>
      <c r="AA103" s="224" t="str">
        <f>IFERROR(IF(#REF!="Yes",$Y103, $Y103+$Q103*0.5),"")</f>
        <v/>
      </c>
      <c r="AB103" s="224" t="str">
        <f>IFERROR(IF(#REF!="Yes",$Z103, $Z103+$S103*0.5),"")</f>
        <v/>
      </c>
      <c r="AC103" s="220" t="str">
        <f>IFERROR(VLOOKUP(_xlfn.CONCAT('Team Roster - Final'!$A103," : ",'Team Roster - Final'!$BM103),'Rate Calculations'!$C$4:$U$1100,19,FALSE),"")</f>
        <v/>
      </c>
      <c r="AD103" s="220" t="str">
        <f t="shared" si="24"/>
        <v/>
      </c>
      <c r="AE103" s="220" t="str">
        <f t="shared" si="25"/>
        <v/>
      </c>
      <c r="AF103" s="225" t="str">
        <f>IFERROR(VLOOKUP(_xlfn.CONCAT('Team Roster - Final'!$A103," : ",'Team Roster - Final'!$BM103),'Rate Calculations'!$C$4:$AB$1100,22,FALSE),"")</f>
        <v/>
      </c>
      <c r="AG103" s="225" t="str">
        <f>IFERROR(VLOOKUP(_xlfn.CONCAT('Team Roster - Final'!$A103," : ",'Team Roster - Final'!$BM103),'Rate Calculations'!$C$4:$AB$1100,23,FALSE),"")</f>
        <v/>
      </c>
      <c r="AH103" s="222" t="str">
        <f t="shared" si="26"/>
        <v/>
      </c>
      <c r="AI103" s="222" t="str">
        <f t="shared" si="27"/>
        <v/>
      </c>
      <c r="AJ103" s="223" t="str">
        <f>Table1[[#This Row],[Home Office
Net Fee %]]</f>
        <v/>
      </c>
      <c r="AK103" s="222" t="str">
        <f t="shared" si="28"/>
        <v/>
      </c>
      <c r="AL103" s="222" t="str">
        <f t="shared" si="29"/>
        <v/>
      </c>
      <c r="AM103" s="215" t="str">
        <f>IFERROR(IF(#REF!="Yes",$AK103,($AK103+$AD103*0.5)),"")</f>
        <v/>
      </c>
      <c r="AN103" s="215" t="str">
        <f>IFERROR(IF(#REF!="Yes",$AL103,($AL103+$AE103*0.5)),"")</f>
        <v/>
      </c>
      <c r="AO103" s="374" t="str">
        <f>IF(ISBLANK('Team Roster Proposed - FBR'!Q104),"",'Team Roster Proposed - FBR'!Q104)</f>
        <v/>
      </c>
      <c r="AP103" s="226" t="e">
        <f>IF(ISBLANK(#REF!),"",#REF!)</f>
        <v>#REF!</v>
      </c>
      <c r="AQ103" s="226" t="e">
        <f>IF(ISBLANK(#REF!),"",#REF!)</f>
        <v>#REF!</v>
      </c>
      <c r="AR103" s="226" t="e">
        <f>IF(ISBLANK(#REF!),"",#REF!)</f>
        <v>#REF!</v>
      </c>
      <c r="AS103" s="219" t="e">
        <f>IF(ISBLANK(#REF!),"",#REF!)</f>
        <v>#REF!</v>
      </c>
      <c r="AT103" s="219" t="e">
        <f>IF(ISBLANK(#REF!),"",#REF!)</f>
        <v>#REF!</v>
      </c>
      <c r="AU103" s="219" t="e">
        <f>IF(ISBLANK(#REF!),"",#REF!)</f>
        <v>#REF!</v>
      </c>
      <c r="AV103" s="219" t="e">
        <f>IF(ISBLANK(#REF!),"",#REF!)</f>
        <v>#REF!</v>
      </c>
      <c r="AW103" s="219" t="e">
        <f>IF(ISBLANK(#REF!),"",#REF!)</f>
        <v>#REF!</v>
      </c>
      <c r="AX103" s="219" t="e">
        <f>IF(ISBLANK(#REF!),"",#REF!)</f>
        <v>#REF!</v>
      </c>
      <c r="AY103" s="226" t="e">
        <f>IF(ISBLANK(#REF!),"",#REF!)</f>
        <v>#REF!</v>
      </c>
      <c r="AZ103" s="219" t="e">
        <f>IF(ISBLANK(#REF!),"",#REF!)</f>
        <v>#REF!</v>
      </c>
      <c r="BA103" s="219" t="e">
        <f>IF(ISBLANK(#REF!),"",#REF!)</f>
        <v>#REF!</v>
      </c>
      <c r="BB103" s="219" t="e">
        <f>IF(ISBLANK(#REF!),"",#REF!)</f>
        <v>#REF!</v>
      </c>
      <c r="BC103" s="219" t="e">
        <f>IF(ISBLANK(#REF!),"",#REF!)</f>
        <v>#REF!</v>
      </c>
      <c r="BD103" s="219" t="e">
        <f>IF(ISBLANK(#REF!),"",#REF!)</f>
        <v>#REF!</v>
      </c>
      <c r="BE103" s="219" t="e">
        <f>IF(ISBLANK(#REF!),"",#REF!)</f>
        <v>#REF!</v>
      </c>
      <c r="BF103" s="219" t="e">
        <f>IF(ISBLANK(#REF!),"",#REF!)</f>
        <v>#REF!</v>
      </c>
      <c r="BG103" s="219" t="e">
        <f>IF(ISBLANK(#REF!),"",#REF!)</f>
        <v>#REF!</v>
      </c>
      <c r="BH103" s="219" t="e">
        <f>IF(ISBLANK(#REF!),"",#REF!)</f>
        <v>#REF!</v>
      </c>
      <c r="BI103" s="219" t="e">
        <f>IF(ISBLANK(#REF!),"",#REF!)</f>
        <v>#REF!</v>
      </c>
      <c r="BJ103" s="219" t="e">
        <f>IF(ISBLANK(#REF!),"",#REF!)</f>
        <v>#REF!</v>
      </c>
      <c r="BK103" s="219" t="e">
        <f>IF(ISBLANK(#REF!),"",#REF!)</f>
        <v>#REF!</v>
      </c>
      <c r="BL103" s="219" t="e">
        <f>IF(ISBLANK(#REF!),"",#REF!)</f>
        <v>#REF!</v>
      </c>
      <c r="BM103" s="219" t="e">
        <f>IF(ISBLANK(#REF!),"",#REF!)</f>
        <v>#REF!</v>
      </c>
      <c r="BN103" s="219" t="e">
        <f>IF(ISBLANK(#REF!),"",#REF!)</f>
        <v>#REF!</v>
      </c>
      <c r="BO103" s="227" t="e">
        <f t="shared" si="30"/>
        <v>#REF!</v>
      </c>
      <c r="BP103" s="228" t="str">
        <f t="shared" si="33"/>
        <v/>
      </c>
      <c r="BQ103" s="229" t="str">
        <f t="shared" si="17"/>
        <v/>
      </c>
      <c r="BR103" s="228" t="e">
        <f t="shared" si="31"/>
        <v>#REF!</v>
      </c>
      <c r="BS103" s="230" t="e">
        <f t="shared" si="32"/>
        <v>#REF!</v>
      </c>
    </row>
    <row r="104" spans="1:71">
      <c r="A104" s="213" t="e">
        <f>IF(ISBLANK(#REF!),"",#REF!)</f>
        <v>#REF!</v>
      </c>
      <c r="B104" s="214" t="e">
        <f>IF(ISBLANK(#REF!),"",#REF!)</f>
        <v>#REF!</v>
      </c>
      <c r="C104" s="214" t="e">
        <f>IF(ISBLANK(#REF!),"",#REF!)</f>
        <v>#REF!</v>
      </c>
      <c r="D104" s="214" t="e">
        <f>IF(ISBLANK(#REF!),"",#REF!)</f>
        <v>#REF!</v>
      </c>
      <c r="E104" s="214" t="e">
        <f>IF(ISBLANK(#REF!),"",#REF!)</f>
        <v>#REF!</v>
      </c>
      <c r="F104" s="214" t="e">
        <f>IF(ISBLANK(#REF!),"",#REF!)</f>
        <v>#REF!</v>
      </c>
      <c r="G104" s="214" t="e">
        <f>IF(ISBLANK(#REF!),"",#REF!)</f>
        <v>#REF!</v>
      </c>
      <c r="H104" s="215" t="e">
        <f>IF(ISBLANK(#REF!),"",#REF!)</f>
        <v>#REF!</v>
      </c>
      <c r="I104" s="214" t="e">
        <f>IF(ISBLANK(#REF!),"",#REF!)</f>
        <v>#REF!</v>
      </c>
      <c r="J104" s="216" t="e">
        <f>IF(ISBLANK(#REF!),"",#REF!)</f>
        <v>#REF!</v>
      </c>
      <c r="K104" s="217" t="e">
        <f>IF(ISBLANK(#REF!),"",#REF!)</f>
        <v>#REF!</v>
      </c>
      <c r="L104" s="217" t="e">
        <f>IF(ISBLANK(#REF!),"",#REF!)</f>
        <v>#REF!</v>
      </c>
      <c r="M104" s="218" t="e">
        <f>IF(ISBLANK(#REF!),"",#REF!)</f>
        <v>#REF!</v>
      </c>
      <c r="N104" s="218" t="e">
        <f>IF(ISBLANK(#REF!),"",#REF!)</f>
        <v>#REF!</v>
      </c>
      <c r="O104" s="220" t="str">
        <f>IFERROR(VLOOKUP(_xlfn.CONCAT('Team Roster - Final'!$A104," : ",'Team Roster - Final'!$BM104),'Rate Calculations'!$C$4:$G$1100,5,FALSE),"")</f>
        <v/>
      </c>
      <c r="P104" s="225">
        <f>IF(ISBLANK('Rate Calculations'!$H106),"",'Rate Calculations'!$H106)</f>
        <v>1.7500000000000002E-2</v>
      </c>
      <c r="Q104" s="220" t="str">
        <f t="shared" si="18"/>
        <v/>
      </c>
      <c r="R104" s="221">
        <f>IF(ISBLANK('Rate Calculations'!$J106),"",'Rate Calculations'!$J106)</f>
        <v>3.5000000000000003E-2</v>
      </c>
      <c r="S104" s="220" t="str">
        <f t="shared" si="19"/>
        <v/>
      </c>
      <c r="T104" s="225" t="str">
        <f>IFERROR(VLOOKUP(_xlfn.CONCAT('Team Roster - Final'!$A104," : ",'Team Roster - Final'!$BM104),'Rate Calculations'!$C$4:$S$1100,10,FALSE),"")</f>
        <v/>
      </c>
      <c r="U104" s="225" t="str">
        <f>IFERROR(VLOOKUP(_xlfn.CONCAT('Team Roster - Final'!$A104," : ",'Team Roster - Final'!$BM104),'Rate Calculations'!$C$4:$S$1100,11,FALSE),"")</f>
        <v/>
      </c>
      <c r="V104" s="222" t="str">
        <f t="shared" si="20"/>
        <v/>
      </c>
      <c r="W104" s="222" t="str">
        <f t="shared" si="21"/>
        <v/>
      </c>
      <c r="X104" s="223" t="str">
        <f>IFERROR(VLOOKUP(_xlfn.CONCAT('Team Roster - Final'!$A104," : ",'Team Roster - Final'!$BM104),'Rate Calculations'!$C$4:$S$1100,14,FALSE),"")</f>
        <v/>
      </c>
      <c r="Y104" s="222" t="str">
        <f t="shared" si="22"/>
        <v/>
      </c>
      <c r="Z104" s="222" t="str">
        <f t="shared" si="23"/>
        <v/>
      </c>
      <c r="AA104" s="224" t="str">
        <f>IFERROR(IF(#REF!="Yes",$Y104, $Y104+$Q104*0.5),"")</f>
        <v/>
      </c>
      <c r="AB104" s="224" t="str">
        <f>IFERROR(IF(#REF!="Yes",$Z104, $Z104+$S104*0.5),"")</f>
        <v/>
      </c>
      <c r="AC104" s="220" t="str">
        <f>IFERROR(VLOOKUP(_xlfn.CONCAT('Team Roster - Final'!$A104," : ",'Team Roster - Final'!$BM104),'Rate Calculations'!$C$4:$U$1100,19,FALSE),"")</f>
        <v/>
      </c>
      <c r="AD104" s="220" t="str">
        <f t="shared" si="24"/>
        <v/>
      </c>
      <c r="AE104" s="220" t="str">
        <f t="shared" si="25"/>
        <v/>
      </c>
      <c r="AF104" s="225" t="str">
        <f>IFERROR(VLOOKUP(_xlfn.CONCAT('Team Roster - Final'!$A104," : ",'Team Roster - Final'!$BM104),'Rate Calculations'!$C$4:$AB$1100,22,FALSE),"")</f>
        <v/>
      </c>
      <c r="AG104" s="225" t="str">
        <f>IFERROR(VLOOKUP(_xlfn.CONCAT('Team Roster - Final'!$A104," : ",'Team Roster - Final'!$BM104),'Rate Calculations'!$C$4:$AB$1100,23,FALSE),"")</f>
        <v/>
      </c>
      <c r="AH104" s="222" t="str">
        <f t="shared" si="26"/>
        <v/>
      </c>
      <c r="AI104" s="222" t="str">
        <f t="shared" si="27"/>
        <v/>
      </c>
      <c r="AJ104" s="223" t="str">
        <f>Table1[[#This Row],[Home Office
Net Fee %]]</f>
        <v/>
      </c>
      <c r="AK104" s="222" t="str">
        <f t="shared" si="28"/>
        <v/>
      </c>
      <c r="AL104" s="222" t="str">
        <f t="shared" si="29"/>
        <v/>
      </c>
      <c r="AM104" s="215" t="str">
        <f>IFERROR(IF(#REF!="Yes",$AK104,($AK104+$AD104*0.5)),"")</f>
        <v/>
      </c>
      <c r="AN104" s="215" t="str">
        <f>IFERROR(IF(#REF!="Yes",$AL104,($AL104+$AE104*0.5)),"")</f>
        <v/>
      </c>
      <c r="AO104" s="374" t="str">
        <f>IF(ISBLANK('Team Roster Proposed - FBR'!Q105),"",'Team Roster Proposed - FBR'!Q105)</f>
        <v/>
      </c>
      <c r="AP104" s="226" t="e">
        <f>IF(ISBLANK(#REF!),"",#REF!)</f>
        <v>#REF!</v>
      </c>
      <c r="AQ104" s="226" t="e">
        <f>IF(ISBLANK(#REF!),"",#REF!)</f>
        <v>#REF!</v>
      </c>
      <c r="AR104" s="226" t="e">
        <f>IF(ISBLANK(#REF!),"",#REF!)</f>
        <v>#REF!</v>
      </c>
      <c r="AS104" s="219" t="e">
        <f>IF(ISBLANK(#REF!),"",#REF!)</f>
        <v>#REF!</v>
      </c>
      <c r="AT104" s="219" t="e">
        <f>IF(ISBLANK(#REF!),"",#REF!)</f>
        <v>#REF!</v>
      </c>
      <c r="AU104" s="219" t="e">
        <f>IF(ISBLANK(#REF!),"",#REF!)</f>
        <v>#REF!</v>
      </c>
      <c r="AV104" s="219" t="e">
        <f>IF(ISBLANK(#REF!),"",#REF!)</f>
        <v>#REF!</v>
      </c>
      <c r="AW104" s="219" t="e">
        <f>IF(ISBLANK(#REF!),"",#REF!)</f>
        <v>#REF!</v>
      </c>
      <c r="AX104" s="219" t="e">
        <f>IF(ISBLANK(#REF!),"",#REF!)</f>
        <v>#REF!</v>
      </c>
      <c r="AY104" s="226" t="e">
        <f>IF(ISBLANK(#REF!),"",#REF!)</f>
        <v>#REF!</v>
      </c>
      <c r="AZ104" s="219" t="e">
        <f>IF(ISBLANK(#REF!),"",#REF!)</f>
        <v>#REF!</v>
      </c>
      <c r="BA104" s="219" t="e">
        <f>IF(ISBLANK(#REF!),"",#REF!)</f>
        <v>#REF!</v>
      </c>
      <c r="BB104" s="219" t="e">
        <f>IF(ISBLANK(#REF!),"",#REF!)</f>
        <v>#REF!</v>
      </c>
      <c r="BC104" s="219" t="e">
        <f>IF(ISBLANK(#REF!),"",#REF!)</f>
        <v>#REF!</v>
      </c>
      <c r="BD104" s="219" t="e">
        <f>IF(ISBLANK(#REF!),"",#REF!)</f>
        <v>#REF!</v>
      </c>
      <c r="BE104" s="219" t="e">
        <f>IF(ISBLANK(#REF!),"",#REF!)</f>
        <v>#REF!</v>
      </c>
      <c r="BF104" s="219" t="e">
        <f>IF(ISBLANK(#REF!),"",#REF!)</f>
        <v>#REF!</v>
      </c>
      <c r="BG104" s="219" t="e">
        <f>IF(ISBLANK(#REF!),"",#REF!)</f>
        <v>#REF!</v>
      </c>
      <c r="BH104" s="219" t="e">
        <f>IF(ISBLANK(#REF!),"",#REF!)</f>
        <v>#REF!</v>
      </c>
      <c r="BI104" s="219" t="e">
        <f>IF(ISBLANK(#REF!),"",#REF!)</f>
        <v>#REF!</v>
      </c>
      <c r="BJ104" s="219" t="e">
        <f>IF(ISBLANK(#REF!),"",#REF!)</f>
        <v>#REF!</v>
      </c>
      <c r="BK104" s="219" t="e">
        <f>IF(ISBLANK(#REF!),"",#REF!)</f>
        <v>#REF!</v>
      </c>
      <c r="BL104" s="219" t="e">
        <f>IF(ISBLANK(#REF!),"",#REF!)</f>
        <v>#REF!</v>
      </c>
      <c r="BM104" s="219" t="e">
        <f>IF(ISBLANK(#REF!),"",#REF!)</f>
        <v>#REF!</v>
      </c>
      <c r="BN104" s="219" t="e">
        <f>IF(ISBLANK(#REF!),"",#REF!)</f>
        <v>#REF!</v>
      </c>
      <c r="BO104" s="227" t="e">
        <f t="shared" si="30"/>
        <v>#REF!</v>
      </c>
      <c r="BP104" s="228" t="str">
        <f t="shared" si="33"/>
        <v/>
      </c>
      <c r="BQ104" s="229" t="str">
        <f t="shared" si="17"/>
        <v/>
      </c>
      <c r="BR104" s="228" t="e">
        <f t="shared" si="31"/>
        <v>#REF!</v>
      </c>
      <c r="BS104" s="230" t="e">
        <f t="shared" si="32"/>
        <v>#REF!</v>
      </c>
    </row>
    <row r="105" spans="1:71">
      <c r="A105" s="213" t="e">
        <f>IF(ISBLANK(#REF!),"",#REF!)</f>
        <v>#REF!</v>
      </c>
      <c r="B105" s="214" t="e">
        <f>IF(ISBLANK(#REF!),"",#REF!)</f>
        <v>#REF!</v>
      </c>
      <c r="C105" s="214" t="e">
        <f>IF(ISBLANK(#REF!),"",#REF!)</f>
        <v>#REF!</v>
      </c>
      <c r="D105" s="214" t="e">
        <f>IF(ISBLANK(#REF!),"",#REF!)</f>
        <v>#REF!</v>
      </c>
      <c r="E105" s="214" t="e">
        <f>IF(ISBLANK(#REF!),"",#REF!)</f>
        <v>#REF!</v>
      </c>
      <c r="F105" s="214" t="e">
        <f>IF(ISBLANK(#REF!),"",#REF!)</f>
        <v>#REF!</v>
      </c>
      <c r="G105" s="214" t="e">
        <f>IF(ISBLANK(#REF!),"",#REF!)</f>
        <v>#REF!</v>
      </c>
      <c r="H105" s="215" t="e">
        <f>IF(ISBLANK(#REF!),"",#REF!)</f>
        <v>#REF!</v>
      </c>
      <c r="I105" s="214" t="e">
        <f>IF(ISBLANK(#REF!),"",#REF!)</f>
        <v>#REF!</v>
      </c>
      <c r="J105" s="216" t="e">
        <f>IF(ISBLANK(#REF!),"",#REF!)</f>
        <v>#REF!</v>
      </c>
      <c r="K105" s="217" t="e">
        <f>IF(ISBLANK(#REF!),"",#REF!)</f>
        <v>#REF!</v>
      </c>
      <c r="L105" s="217" t="e">
        <f>IF(ISBLANK(#REF!),"",#REF!)</f>
        <v>#REF!</v>
      </c>
      <c r="M105" s="218" t="e">
        <f>IF(ISBLANK(#REF!),"",#REF!)</f>
        <v>#REF!</v>
      </c>
      <c r="N105" s="218" t="e">
        <f>IF(ISBLANK(#REF!),"",#REF!)</f>
        <v>#REF!</v>
      </c>
      <c r="O105" s="220" t="str">
        <f>IFERROR(VLOOKUP(_xlfn.CONCAT('Team Roster - Final'!$A105," : ",'Team Roster - Final'!$BM105),'Rate Calculations'!$C$4:$G$1100,5,FALSE),"")</f>
        <v/>
      </c>
      <c r="P105" s="225">
        <f>IF(ISBLANK('Rate Calculations'!$H107),"",'Rate Calculations'!$H107)</f>
        <v>1.7500000000000002E-2</v>
      </c>
      <c r="Q105" s="220" t="str">
        <f t="shared" si="18"/>
        <v/>
      </c>
      <c r="R105" s="221">
        <f>IF(ISBLANK('Rate Calculations'!$J107),"",'Rate Calculations'!$J107)</f>
        <v>3.5000000000000003E-2</v>
      </c>
      <c r="S105" s="220" t="str">
        <f t="shared" si="19"/>
        <v/>
      </c>
      <c r="T105" s="225" t="str">
        <f>IFERROR(VLOOKUP(_xlfn.CONCAT('Team Roster - Final'!$A105," : ",'Team Roster - Final'!$BM105),'Rate Calculations'!$C$4:$S$1100,10,FALSE),"")</f>
        <v/>
      </c>
      <c r="U105" s="225" t="str">
        <f>IFERROR(VLOOKUP(_xlfn.CONCAT('Team Roster - Final'!$A105," : ",'Team Roster - Final'!$BM105),'Rate Calculations'!$C$4:$S$1100,11,FALSE),"")</f>
        <v/>
      </c>
      <c r="V105" s="222" t="str">
        <f t="shared" si="20"/>
        <v/>
      </c>
      <c r="W105" s="222" t="str">
        <f t="shared" si="21"/>
        <v/>
      </c>
      <c r="X105" s="223" t="str">
        <f>IFERROR(VLOOKUP(_xlfn.CONCAT('Team Roster - Final'!$A105," : ",'Team Roster - Final'!$BM105),'Rate Calculations'!$C$4:$S$1100,14,FALSE),"")</f>
        <v/>
      </c>
      <c r="Y105" s="222" t="str">
        <f t="shared" si="22"/>
        <v/>
      </c>
      <c r="Z105" s="222" t="str">
        <f t="shared" si="23"/>
        <v/>
      </c>
      <c r="AA105" s="224" t="str">
        <f>IFERROR(IF(#REF!="Yes",$Y105, $Y105+$Q105*0.5),"")</f>
        <v/>
      </c>
      <c r="AB105" s="224" t="str">
        <f>IFERROR(IF(#REF!="Yes",$Z105, $Z105+$S105*0.5),"")</f>
        <v/>
      </c>
      <c r="AC105" s="220" t="str">
        <f>IFERROR(VLOOKUP(_xlfn.CONCAT('Team Roster - Final'!$A105," : ",'Team Roster - Final'!$BM105),'Rate Calculations'!$C$4:$U$1100,19,FALSE),"")</f>
        <v/>
      </c>
      <c r="AD105" s="220" t="str">
        <f t="shared" si="24"/>
        <v/>
      </c>
      <c r="AE105" s="220" t="str">
        <f t="shared" si="25"/>
        <v/>
      </c>
      <c r="AF105" s="225" t="str">
        <f>IFERROR(VLOOKUP(_xlfn.CONCAT('Team Roster - Final'!$A105," : ",'Team Roster - Final'!$BM105),'Rate Calculations'!$C$4:$AB$1100,22,FALSE),"")</f>
        <v/>
      </c>
      <c r="AG105" s="225" t="str">
        <f>IFERROR(VLOOKUP(_xlfn.CONCAT('Team Roster - Final'!$A105," : ",'Team Roster - Final'!$BM105),'Rate Calculations'!$C$4:$AB$1100,23,FALSE),"")</f>
        <v/>
      </c>
      <c r="AH105" s="222" t="str">
        <f t="shared" si="26"/>
        <v/>
      </c>
      <c r="AI105" s="222" t="str">
        <f t="shared" si="27"/>
        <v/>
      </c>
      <c r="AJ105" s="223" t="str">
        <f>Table1[[#This Row],[Home Office
Net Fee %]]</f>
        <v/>
      </c>
      <c r="AK105" s="222" t="str">
        <f t="shared" si="28"/>
        <v/>
      </c>
      <c r="AL105" s="222" t="str">
        <f t="shared" si="29"/>
        <v/>
      </c>
      <c r="AM105" s="215" t="str">
        <f>IFERROR(IF(#REF!="Yes",$AK105,($AK105+$AD105*0.5)),"")</f>
        <v/>
      </c>
      <c r="AN105" s="215" t="str">
        <f>IFERROR(IF(#REF!="Yes",$AL105,($AL105+$AE105*0.5)),"")</f>
        <v/>
      </c>
      <c r="AO105" s="374" t="str">
        <f>IF(ISBLANK('Team Roster Proposed - FBR'!Q106),"",'Team Roster Proposed - FBR'!Q106)</f>
        <v/>
      </c>
      <c r="AP105" s="226" t="e">
        <f>IF(ISBLANK(#REF!),"",#REF!)</f>
        <v>#REF!</v>
      </c>
      <c r="AQ105" s="226" t="e">
        <f>IF(ISBLANK(#REF!),"",#REF!)</f>
        <v>#REF!</v>
      </c>
      <c r="AR105" s="226" t="e">
        <f>IF(ISBLANK(#REF!),"",#REF!)</f>
        <v>#REF!</v>
      </c>
      <c r="AS105" s="219" t="e">
        <f>IF(ISBLANK(#REF!),"",#REF!)</f>
        <v>#REF!</v>
      </c>
      <c r="AT105" s="219" t="e">
        <f>IF(ISBLANK(#REF!),"",#REF!)</f>
        <v>#REF!</v>
      </c>
      <c r="AU105" s="219" t="e">
        <f>IF(ISBLANK(#REF!),"",#REF!)</f>
        <v>#REF!</v>
      </c>
      <c r="AV105" s="219" t="e">
        <f>IF(ISBLANK(#REF!),"",#REF!)</f>
        <v>#REF!</v>
      </c>
      <c r="AW105" s="219" t="e">
        <f>IF(ISBLANK(#REF!),"",#REF!)</f>
        <v>#REF!</v>
      </c>
      <c r="AX105" s="219" t="e">
        <f>IF(ISBLANK(#REF!),"",#REF!)</f>
        <v>#REF!</v>
      </c>
      <c r="AY105" s="226" t="e">
        <f>IF(ISBLANK(#REF!),"",#REF!)</f>
        <v>#REF!</v>
      </c>
      <c r="AZ105" s="219" t="e">
        <f>IF(ISBLANK(#REF!),"",#REF!)</f>
        <v>#REF!</v>
      </c>
      <c r="BA105" s="219" t="e">
        <f>IF(ISBLANK(#REF!),"",#REF!)</f>
        <v>#REF!</v>
      </c>
      <c r="BB105" s="219" t="e">
        <f>IF(ISBLANK(#REF!),"",#REF!)</f>
        <v>#REF!</v>
      </c>
      <c r="BC105" s="219" t="e">
        <f>IF(ISBLANK(#REF!),"",#REF!)</f>
        <v>#REF!</v>
      </c>
      <c r="BD105" s="219" t="e">
        <f>IF(ISBLANK(#REF!),"",#REF!)</f>
        <v>#REF!</v>
      </c>
      <c r="BE105" s="219" t="e">
        <f>IF(ISBLANK(#REF!),"",#REF!)</f>
        <v>#REF!</v>
      </c>
      <c r="BF105" s="219" t="e">
        <f>IF(ISBLANK(#REF!),"",#REF!)</f>
        <v>#REF!</v>
      </c>
      <c r="BG105" s="219" t="e">
        <f>IF(ISBLANK(#REF!),"",#REF!)</f>
        <v>#REF!</v>
      </c>
      <c r="BH105" s="219" t="e">
        <f>IF(ISBLANK(#REF!),"",#REF!)</f>
        <v>#REF!</v>
      </c>
      <c r="BI105" s="219" t="e">
        <f>IF(ISBLANK(#REF!),"",#REF!)</f>
        <v>#REF!</v>
      </c>
      <c r="BJ105" s="219" t="e">
        <f>IF(ISBLANK(#REF!),"",#REF!)</f>
        <v>#REF!</v>
      </c>
      <c r="BK105" s="219" t="e">
        <f>IF(ISBLANK(#REF!),"",#REF!)</f>
        <v>#REF!</v>
      </c>
      <c r="BL105" s="219" t="e">
        <f>IF(ISBLANK(#REF!),"",#REF!)</f>
        <v>#REF!</v>
      </c>
      <c r="BM105" s="219" t="e">
        <f>IF(ISBLANK(#REF!),"",#REF!)</f>
        <v>#REF!</v>
      </c>
      <c r="BN105" s="219" t="e">
        <f>IF(ISBLANK(#REF!),"",#REF!)</f>
        <v>#REF!</v>
      </c>
      <c r="BO105" s="227" t="e">
        <f t="shared" si="30"/>
        <v>#REF!</v>
      </c>
      <c r="BP105" s="228" t="str">
        <f t="shared" si="33"/>
        <v/>
      </c>
      <c r="BQ105" s="229" t="str">
        <f t="shared" si="17"/>
        <v/>
      </c>
      <c r="BR105" s="228" t="e">
        <f t="shared" si="31"/>
        <v>#REF!</v>
      </c>
      <c r="BS105" s="230" t="e">
        <f t="shared" si="32"/>
        <v>#REF!</v>
      </c>
    </row>
    <row r="106" spans="1:71">
      <c r="A106" s="213" t="e">
        <f>IF(ISBLANK(#REF!),"",#REF!)</f>
        <v>#REF!</v>
      </c>
      <c r="B106" s="214" t="e">
        <f>IF(ISBLANK(#REF!),"",#REF!)</f>
        <v>#REF!</v>
      </c>
      <c r="C106" s="214" t="e">
        <f>IF(ISBLANK(#REF!),"",#REF!)</f>
        <v>#REF!</v>
      </c>
      <c r="D106" s="214" t="e">
        <f>IF(ISBLANK(#REF!),"",#REF!)</f>
        <v>#REF!</v>
      </c>
      <c r="E106" s="214" t="e">
        <f>IF(ISBLANK(#REF!),"",#REF!)</f>
        <v>#REF!</v>
      </c>
      <c r="F106" s="214" t="e">
        <f>IF(ISBLANK(#REF!),"",#REF!)</f>
        <v>#REF!</v>
      </c>
      <c r="G106" s="214" t="e">
        <f>IF(ISBLANK(#REF!),"",#REF!)</f>
        <v>#REF!</v>
      </c>
      <c r="H106" s="215" t="e">
        <f>IF(ISBLANK(#REF!),"",#REF!)</f>
        <v>#REF!</v>
      </c>
      <c r="I106" s="214" t="e">
        <f>IF(ISBLANK(#REF!),"",#REF!)</f>
        <v>#REF!</v>
      </c>
      <c r="J106" s="216" t="e">
        <f>IF(ISBLANK(#REF!),"",#REF!)</f>
        <v>#REF!</v>
      </c>
      <c r="K106" s="217" t="e">
        <f>IF(ISBLANK(#REF!),"",#REF!)</f>
        <v>#REF!</v>
      </c>
      <c r="L106" s="217" t="e">
        <f>IF(ISBLANK(#REF!),"",#REF!)</f>
        <v>#REF!</v>
      </c>
      <c r="M106" s="218" t="e">
        <f>IF(ISBLANK(#REF!),"",#REF!)</f>
        <v>#REF!</v>
      </c>
      <c r="N106" s="218" t="e">
        <f>IF(ISBLANK(#REF!),"",#REF!)</f>
        <v>#REF!</v>
      </c>
      <c r="O106" s="220" t="str">
        <f>IFERROR(VLOOKUP(_xlfn.CONCAT('Team Roster - Final'!$A106," : ",'Team Roster - Final'!$BM106),'Rate Calculations'!$C$4:$G$1100,5,FALSE),"")</f>
        <v/>
      </c>
      <c r="P106" s="225">
        <f>IF(ISBLANK('Rate Calculations'!$H108),"",'Rate Calculations'!$H108)</f>
        <v>1.7500000000000002E-2</v>
      </c>
      <c r="Q106" s="220" t="str">
        <f t="shared" si="18"/>
        <v/>
      </c>
      <c r="R106" s="221">
        <f>IF(ISBLANK('Rate Calculations'!$J108),"",'Rate Calculations'!$J108)</f>
        <v>3.5000000000000003E-2</v>
      </c>
      <c r="S106" s="220" t="str">
        <f t="shared" si="19"/>
        <v/>
      </c>
      <c r="T106" s="225" t="str">
        <f>IFERROR(VLOOKUP(_xlfn.CONCAT('Team Roster - Final'!$A106," : ",'Team Roster - Final'!$BM106),'Rate Calculations'!$C$4:$S$1100,10,FALSE),"")</f>
        <v/>
      </c>
      <c r="U106" s="225" t="str">
        <f>IFERROR(VLOOKUP(_xlfn.CONCAT('Team Roster - Final'!$A106," : ",'Team Roster - Final'!$BM106),'Rate Calculations'!$C$4:$S$1100,11,FALSE),"")</f>
        <v/>
      </c>
      <c r="V106" s="222" t="str">
        <f t="shared" si="20"/>
        <v/>
      </c>
      <c r="W106" s="222" t="str">
        <f t="shared" si="21"/>
        <v/>
      </c>
      <c r="X106" s="223" t="str">
        <f>IFERROR(VLOOKUP(_xlfn.CONCAT('Team Roster - Final'!$A106," : ",'Team Roster - Final'!$BM106),'Rate Calculations'!$C$4:$S$1100,14,FALSE),"")</f>
        <v/>
      </c>
      <c r="Y106" s="222" t="str">
        <f t="shared" si="22"/>
        <v/>
      </c>
      <c r="Z106" s="222" t="str">
        <f t="shared" si="23"/>
        <v/>
      </c>
      <c r="AA106" s="224" t="str">
        <f>IFERROR(IF(#REF!="Yes",$Y106, $Y106+$Q106*0.5),"")</f>
        <v/>
      </c>
      <c r="AB106" s="224" t="str">
        <f>IFERROR(IF(#REF!="Yes",$Z106, $Z106+$S106*0.5),"")</f>
        <v/>
      </c>
      <c r="AC106" s="220" t="str">
        <f>IFERROR(VLOOKUP(_xlfn.CONCAT('Team Roster - Final'!$A106," : ",'Team Roster - Final'!$BM106),'Rate Calculations'!$C$4:$U$1100,19,FALSE),"")</f>
        <v/>
      </c>
      <c r="AD106" s="220" t="str">
        <f t="shared" si="24"/>
        <v/>
      </c>
      <c r="AE106" s="220" t="str">
        <f t="shared" si="25"/>
        <v/>
      </c>
      <c r="AF106" s="225" t="str">
        <f>IFERROR(VLOOKUP(_xlfn.CONCAT('Team Roster - Final'!$A106," : ",'Team Roster - Final'!$BM106),'Rate Calculations'!$C$4:$AB$1100,22,FALSE),"")</f>
        <v/>
      </c>
      <c r="AG106" s="225" t="str">
        <f>IFERROR(VLOOKUP(_xlfn.CONCAT('Team Roster - Final'!$A106," : ",'Team Roster - Final'!$BM106),'Rate Calculations'!$C$4:$AB$1100,23,FALSE),"")</f>
        <v/>
      </c>
      <c r="AH106" s="222" t="str">
        <f t="shared" si="26"/>
        <v/>
      </c>
      <c r="AI106" s="222" t="str">
        <f t="shared" si="27"/>
        <v/>
      </c>
      <c r="AJ106" s="223" t="str">
        <f>Table1[[#This Row],[Home Office
Net Fee %]]</f>
        <v/>
      </c>
      <c r="AK106" s="222" t="str">
        <f t="shared" si="28"/>
        <v/>
      </c>
      <c r="AL106" s="222" t="str">
        <f t="shared" si="29"/>
        <v/>
      </c>
      <c r="AM106" s="215" t="str">
        <f>IFERROR(IF(#REF!="Yes",$AK106,($AK106+$AD106*0.5)),"")</f>
        <v/>
      </c>
      <c r="AN106" s="215" t="str">
        <f>IFERROR(IF(#REF!="Yes",$AL106,($AL106+$AE106*0.5)),"")</f>
        <v/>
      </c>
      <c r="AO106" s="374" t="str">
        <f>IF(ISBLANK('Team Roster Proposed - FBR'!Q107),"",'Team Roster Proposed - FBR'!Q107)</f>
        <v/>
      </c>
      <c r="AP106" s="226" t="e">
        <f>IF(ISBLANK(#REF!),"",#REF!)</f>
        <v>#REF!</v>
      </c>
      <c r="AQ106" s="226" t="e">
        <f>IF(ISBLANK(#REF!),"",#REF!)</f>
        <v>#REF!</v>
      </c>
      <c r="AR106" s="226" t="e">
        <f>IF(ISBLANK(#REF!),"",#REF!)</f>
        <v>#REF!</v>
      </c>
      <c r="AS106" s="219" t="e">
        <f>IF(ISBLANK(#REF!),"",#REF!)</f>
        <v>#REF!</v>
      </c>
      <c r="AT106" s="219" t="e">
        <f>IF(ISBLANK(#REF!),"",#REF!)</f>
        <v>#REF!</v>
      </c>
      <c r="AU106" s="219" t="e">
        <f>IF(ISBLANK(#REF!),"",#REF!)</f>
        <v>#REF!</v>
      </c>
      <c r="AV106" s="219" t="e">
        <f>IF(ISBLANK(#REF!),"",#REF!)</f>
        <v>#REF!</v>
      </c>
      <c r="AW106" s="219" t="e">
        <f>IF(ISBLANK(#REF!),"",#REF!)</f>
        <v>#REF!</v>
      </c>
      <c r="AX106" s="219" t="e">
        <f>IF(ISBLANK(#REF!),"",#REF!)</f>
        <v>#REF!</v>
      </c>
      <c r="AY106" s="226" t="e">
        <f>IF(ISBLANK(#REF!),"",#REF!)</f>
        <v>#REF!</v>
      </c>
      <c r="AZ106" s="219" t="e">
        <f>IF(ISBLANK(#REF!),"",#REF!)</f>
        <v>#REF!</v>
      </c>
      <c r="BA106" s="219" t="e">
        <f>IF(ISBLANK(#REF!),"",#REF!)</f>
        <v>#REF!</v>
      </c>
      <c r="BB106" s="219" t="e">
        <f>IF(ISBLANK(#REF!),"",#REF!)</f>
        <v>#REF!</v>
      </c>
      <c r="BC106" s="219" t="e">
        <f>IF(ISBLANK(#REF!),"",#REF!)</f>
        <v>#REF!</v>
      </c>
      <c r="BD106" s="219" t="e">
        <f>IF(ISBLANK(#REF!),"",#REF!)</f>
        <v>#REF!</v>
      </c>
      <c r="BE106" s="219" t="e">
        <f>IF(ISBLANK(#REF!),"",#REF!)</f>
        <v>#REF!</v>
      </c>
      <c r="BF106" s="219" t="e">
        <f>IF(ISBLANK(#REF!),"",#REF!)</f>
        <v>#REF!</v>
      </c>
      <c r="BG106" s="219" t="e">
        <f>IF(ISBLANK(#REF!),"",#REF!)</f>
        <v>#REF!</v>
      </c>
      <c r="BH106" s="219" t="e">
        <f>IF(ISBLANK(#REF!),"",#REF!)</f>
        <v>#REF!</v>
      </c>
      <c r="BI106" s="219" t="e">
        <f>IF(ISBLANK(#REF!),"",#REF!)</f>
        <v>#REF!</v>
      </c>
      <c r="BJ106" s="219" t="e">
        <f>IF(ISBLANK(#REF!),"",#REF!)</f>
        <v>#REF!</v>
      </c>
      <c r="BK106" s="219" t="e">
        <f>IF(ISBLANK(#REF!),"",#REF!)</f>
        <v>#REF!</v>
      </c>
      <c r="BL106" s="219" t="e">
        <f>IF(ISBLANK(#REF!),"",#REF!)</f>
        <v>#REF!</v>
      </c>
      <c r="BM106" s="219" t="e">
        <f>IF(ISBLANK(#REF!),"",#REF!)</f>
        <v>#REF!</v>
      </c>
      <c r="BN106" s="219" t="e">
        <f>IF(ISBLANK(#REF!),"",#REF!)</f>
        <v>#REF!</v>
      </c>
      <c r="BO106" s="227" t="e">
        <f t="shared" si="30"/>
        <v>#REF!</v>
      </c>
      <c r="BP106" s="228" t="str">
        <f t="shared" si="33"/>
        <v/>
      </c>
      <c r="BQ106" s="229" t="str">
        <f t="shared" si="17"/>
        <v/>
      </c>
      <c r="BR106" s="228" t="e">
        <f t="shared" si="31"/>
        <v>#REF!</v>
      </c>
      <c r="BS106" s="230" t="e">
        <f t="shared" si="32"/>
        <v>#REF!</v>
      </c>
    </row>
    <row r="107" spans="1:71">
      <c r="A107" s="213" t="e">
        <f>IF(ISBLANK(#REF!),"",#REF!)</f>
        <v>#REF!</v>
      </c>
      <c r="B107" s="214" t="e">
        <f>IF(ISBLANK(#REF!),"",#REF!)</f>
        <v>#REF!</v>
      </c>
      <c r="C107" s="214" t="e">
        <f>IF(ISBLANK(#REF!),"",#REF!)</f>
        <v>#REF!</v>
      </c>
      <c r="D107" s="214" t="e">
        <f>IF(ISBLANK(#REF!),"",#REF!)</f>
        <v>#REF!</v>
      </c>
      <c r="E107" s="214" t="e">
        <f>IF(ISBLANK(#REF!),"",#REF!)</f>
        <v>#REF!</v>
      </c>
      <c r="F107" s="214" t="e">
        <f>IF(ISBLANK(#REF!),"",#REF!)</f>
        <v>#REF!</v>
      </c>
      <c r="G107" s="214" t="e">
        <f>IF(ISBLANK(#REF!),"",#REF!)</f>
        <v>#REF!</v>
      </c>
      <c r="H107" s="215" t="e">
        <f>IF(ISBLANK(#REF!),"",#REF!)</f>
        <v>#REF!</v>
      </c>
      <c r="I107" s="214" t="e">
        <f>IF(ISBLANK(#REF!),"",#REF!)</f>
        <v>#REF!</v>
      </c>
      <c r="J107" s="216" t="e">
        <f>IF(ISBLANK(#REF!),"",#REF!)</f>
        <v>#REF!</v>
      </c>
      <c r="K107" s="217" t="e">
        <f>IF(ISBLANK(#REF!),"",#REF!)</f>
        <v>#REF!</v>
      </c>
      <c r="L107" s="217" t="e">
        <f>IF(ISBLANK(#REF!),"",#REF!)</f>
        <v>#REF!</v>
      </c>
      <c r="M107" s="218" t="e">
        <f>IF(ISBLANK(#REF!),"",#REF!)</f>
        <v>#REF!</v>
      </c>
      <c r="N107" s="218" t="e">
        <f>IF(ISBLANK(#REF!),"",#REF!)</f>
        <v>#REF!</v>
      </c>
      <c r="O107" s="220" t="str">
        <f>IFERROR(VLOOKUP(_xlfn.CONCAT('Team Roster - Final'!$A107," : ",'Team Roster - Final'!$BM107),'Rate Calculations'!$C$4:$G$1100,5,FALSE),"")</f>
        <v/>
      </c>
      <c r="P107" s="225">
        <f>IF(ISBLANK('Rate Calculations'!$H109),"",'Rate Calculations'!$H109)</f>
        <v>1.7500000000000002E-2</v>
      </c>
      <c r="Q107" s="220" t="str">
        <f t="shared" si="18"/>
        <v/>
      </c>
      <c r="R107" s="221">
        <f>IF(ISBLANK('Rate Calculations'!$J109),"",'Rate Calculations'!$J109)</f>
        <v>3.5000000000000003E-2</v>
      </c>
      <c r="S107" s="220" t="str">
        <f t="shared" si="19"/>
        <v/>
      </c>
      <c r="T107" s="225" t="str">
        <f>IFERROR(VLOOKUP(_xlfn.CONCAT('Team Roster - Final'!$A107," : ",'Team Roster - Final'!$BM107),'Rate Calculations'!$C$4:$S$1100,10,FALSE),"")</f>
        <v/>
      </c>
      <c r="U107" s="225" t="str">
        <f>IFERROR(VLOOKUP(_xlfn.CONCAT('Team Roster - Final'!$A107," : ",'Team Roster - Final'!$BM107),'Rate Calculations'!$C$4:$S$1100,11,FALSE),"")</f>
        <v/>
      </c>
      <c r="V107" s="222" t="str">
        <f t="shared" si="20"/>
        <v/>
      </c>
      <c r="W107" s="222" t="str">
        <f t="shared" si="21"/>
        <v/>
      </c>
      <c r="X107" s="223" t="str">
        <f>IFERROR(VLOOKUP(_xlfn.CONCAT('Team Roster - Final'!$A107," : ",'Team Roster - Final'!$BM107),'Rate Calculations'!$C$4:$S$1100,14,FALSE),"")</f>
        <v/>
      </c>
      <c r="Y107" s="222" t="str">
        <f t="shared" si="22"/>
        <v/>
      </c>
      <c r="Z107" s="222" t="str">
        <f t="shared" si="23"/>
        <v/>
      </c>
      <c r="AA107" s="224" t="str">
        <f>IFERROR(IF(#REF!="Yes",$Y107, $Y107+$Q107*0.5),"")</f>
        <v/>
      </c>
      <c r="AB107" s="224" t="str">
        <f>IFERROR(IF(#REF!="Yes",$Z107, $Z107+$S107*0.5),"")</f>
        <v/>
      </c>
      <c r="AC107" s="220" t="str">
        <f>IFERROR(VLOOKUP(_xlfn.CONCAT('Team Roster - Final'!$A107," : ",'Team Roster - Final'!$BM107),'Rate Calculations'!$C$4:$U$1100,19,FALSE),"")</f>
        <v/>
      </c>
      <c r="AD107" s="220" t="str">
        <f t="shared" si="24"/>
        <v/>
      </c>
      <c r="AE107" s="220" t="str">
        <f t="shared" si="25"/>
        <v/>
      </c>
      <c r="AF107" s="225" t="str">
        <f>IFERROR(VLOOKUP(_xlfn.CONCAT('Team Roster - Final'!$A107," : ",'Team Roster - Final'!$BM107),'Rate Calculations'!$C$4:$AB$1100,22,FALSE),"")</f>
        <v/>
      </c>
      <c r="AG107" s="225" t="str">
        <f>IFERROR(VLOOKUP(_xlfn.CONCAT('Team Roster - Final'!$A107," : ",'Team Roster - Final'!$BM107),'Rate Calculations'!$C$4:$AB$1100,23,FALSE),"")</f>
        <v/>
      </c>
      <c r="AH107" s="222" t="str">
        <f t="shared" si="26"/>
        <v/>
      </c>
      <c r="AI107" s="222" t="str">
        <f t="shared" si="27"/>
        <v/>
      </c>
      <c r="AJ107" s="223" t="str">
        <f>Table1[[#This Row],[Home Office
Net Fee %]]</f>
        <v/>
      </c>
      <c r="AK107" s="222" t="str">
        <f t="shared" si="28"/>
        <v/>
      </c>
      <c r="AL107" s="222" t="str">
        <f t="shared" si="29"/>
        <v/>
      </c>
      <c r="AM107" s="215" t="str">
        <f>IFERROR(IF(#REF!="Yes",$AK107,($AK107+$AD107*0.5)),"")</f>
        <v/>
      </c>
      <c r="AN107" s="215" t="str">
        <f>IFERROR(IF(#REF!="Yes",$AL107,($AL107+$AE107*0.5)),"")</f>
        <v/>
      </c>
      <c r="AO107" s="374" t="str">
        <f>IF(ISBLANK('Team Roster Proposed - FBR'!Q108),"",'Team Roster Proposed - FBR'!Q108)</f>
        <v/>
      </c>
      <c r="AP107" s="226" t="e">
        <f>IF(ISBLANK(#REF!),"",#REF!)</f>
        <v>#REF!</v>
      </c>
      <c r="AQ107" s="226" t="e">
        <f>IF(ISBLANK(#REF!),"",#REF!)</f>
        <v>#REF!</v>
      </c>
      <c r="AR107" s="226" t="e">
        <f>IF(ISBLANK(#REF!),"",#REF!)</f>
        <v>#REF!</v>
      </c>
      <c r="AS107" s="219" t="e">
        <f>IF(ISBLANK(#REF!),"",#REF!)</f>
        <v>#REF!</v>
      </c>
      <c r="AT107" s="219" t="e">
        <f>IF(ISBLANK(#REF!),"",#REF!)</f>
        <v>#REF!</v>
      </c>
      <c r="AU107" s="219" t="e">
        <f>IF(ISBLANK(#REF!),"",#REF!)</f>
        <v>#REF!</v>
      </c>
      <c r="AV107" s="219" t="e">
        <f>IF(ISBLANK(#REF!),"",#REF!)</f>
        <v>#REF!</v>
      </c>
      <c r="AW107" s="219" t="e">
        <f>IF(ISBLANK(#REF!),"",#REF!)</f>
        <v>#REF!</v>
      </c>
      <c r="AX107" s="219" t="e">
        <f>IF(ISBLANK(#REF!),"",#REF!)</f>
        <v>#REF!</v>
      </c>
      <c r="AY107" s="226" t="e">
        <f>IF(ISBLANK(#REF!),"",#REF!)</f>
        <v>#REF!</v>
      </c>
      <c r="AZ107" s="219" t="e">
        <f>IF(ISBLANK(#REF!),"",#REF!)</f>
        <v>#REF!</v>
      </c>
      <c r="BA107" s="219" t="e">
        <f>IF(ISBLANK(#REF!),"",#REF!)</f>
        <v>#REF!</v>
      </c>
      <c r="BB107" s="219" t="e">
        <f>IF(ISBLANK(#REF!),"",#REF!)</f>
        <v>#REF!</v>
      </c>
      <c r="BC107" s="219" t="e">
        <f>IF(ISBLANK(#REF!),"",#REF!)</f>
        <v>#REF!</v>
      </c>
      <c r="BD107" s="219" t="e">
        <f>IF(ISBLANK(#REF!),"",#REF!)</f>
        <v>#REF!</v>
      </c>
      <c r="BE107" s="219" t="e">
        <f>IF(ISBLANK(#REF!),"",#REF!)</f>
        <v>#REF!</v>
      </c>
      <c r="BF107" s="219" t="e">
        <f>IF(ISBLANK(#REF!),"",#REF!)</f>
        <v>#REF!</v>
      </c>
      <c r="BG107" s="219" t="e">
        <f>IF(ISBLANK(#REF!),"",#REF!)</f>
        <v>#REF!</v>
      </c>
      <c r="BH107" s="219" t="e">
        <f>IF(ISBLANK(#REF!),"",#REF!)</f>
        <v>#REF!</v>
      </c>
      <c r="BI107" s="219" t="e">
        <f>IF(ISBLANK(#REF!),"",#REF!)</f>
        <v>#REF!</v>
      </c>
      <c r="BJ107" s="219" t="e">
        <f>IF(ISBLANK(#REF!),"",#REF!)</f>
        <v>#REF!</v>
      </c>
      <c r="BK107" s="219" t="e">
        <f>IF(ISBLANK(#REF!),"",#REF!)</f>
        <v>#REF!</v>
      </c>
      <c r="BL107" s="219" t="e">
        <f>IF(ISBLANK(#REF!),"",#REF!)</f>
        <v>#REF!</v>
      </c>
      <c r="BM107" s="219" t="e">
        <f>IF(ISBLANK(#REF!),"",#REF!)</f>
        <v>#REF!</v>
      </c>
      <c r="BN107" s="219" t="e">
        <f>IF(ISBLANK(#REF!),"",#REF!)</f>
        <v>#REF!</v>
      </c>
      <c r="BO107" s="227" t="e">
        <f t="shared" si="30"/>
        <v>#REF!</v>
      </c>
      <c r="BP107" s="228" t="str">
        <f t="shared" si="33"/>
        <v/>
      </c>
      <c r="BQ107" s="229" t="str">
        <f t="shared" si="17"/>
        <v/>
      </c>
      <c r="BR107" s="228" t="e">
        <f t="shared" si="31"/>
        <v>#REF!</v>
      </c>
      <c r="BS107" s="230" t="e">
        <f t="shared" si="32"/>
        <v>#REF!</v>
      </c>
    </row>
    <row r="108" spans="1:71">
      <c r="A108" s="213" t="e">
        <f>IF(ISBLANK(#REF!),"",#REF!)</f>
        <v>#REF!</v>
      </c>
      <c r="B108" s="214" t="e">
        <f>IF(ISBLANK(#REF!),"",#REF!)</f>
        <v>#REF!</v>
      </c>
      <c r="C108" s="214" t="e">
        <f>IF(ISBLANK(#REF!),"",#REF!)</f>
        <v>#REF!</v>
      </c>
      <c r="D108" s="214" t="e">
        <f>IF(ISBLANK(#REF!),"",#REF!)</f>
        <v>#REF!</v>
      </c>
      <c r="E108" s="214" t="e">
        <f>IF(ISBLANK(#REF!),"",#REF!)</f>
        <v>#REF!</v>
      </c>
      <c r="F108" s="214" t="e">
        <f>IF(ISBLANK(#REF!),"",#REF!)</f>
        <v>#REF!</v>
      </c>
      <c r="G108" s="214" t="e">
        <f>IF(ISBLANK(#REF!),"",#REF!)</f>
        <v>#REF!</v>
      </c>
      <c r="H108" s="215" t="e">
        <f>IF(ISBLANK(#REF!),"",#REF!)</f>
        <v>#REF!</v>
      </c>
      <c r="I108" s="214" t="e">
        <f>IF(ISBLANK(#REF!),"",#REF!)</f>
        <v>#REF!</v>
      </c>
      <c r="J108" s="216" t="e">
        <f>IF(ISBLANK(#REF!),"",#REF!)</f>
        <v>#REF!</v>
      </c>
      <c r="K108" s="217" t="e">
        <f>IF(ISBLANK(#REF!),"",#REF!)</f>
        <v>#REF!</v>
      </c>
      <c r="L108" s="217" t="e">
        <f>IF(ISBLANK(#REF!),"",#REF!)</f>
        <v>#REF!</v>
      </c>
      <c r="M108" s="218" t="e">
        <f>IF(ISBLANK(#REF!),"",#REF!)</f>
        <v>#REF!</v>
      </c>
      <c r="N108" s="218" t="e">
        <f>IF(ISBLANK(#REF!),"",#REF!)</f>
        <v>#REF!</v>
      </c>
      <c r="O108" s="220" t="str">
        <f>IFERROR(VLOOKUP(_xlfn.CONCAT('Team Roster - Final'!$A108," : ",'Team Roster - Final'!$BM108),'Rate Calculations'!$C$4:$G$1100,5,FALSE),"")</f>
        <v/>
      </c>
      <c r="P108" s="225">
        <f>IF(ISBLANK('Rate Calculations'!$H110),"",'Rate Calculations'!$H110)</f>
        <v>1.7500000000000002E-2</v>
      </c>
      <c r="Q108" s="220" t="str">
        <f t="shared" si="18"/>
        <v/>
      </c>
      <c r="R108" s="221">
        <f>IF(ISBLANK('Rate Calculations'!$J110),"",'Rate Calculations'!$J110)</f>
        <v>3.5000000000000003E-2</v>
      </c>
      <c r="S108" s="220" t="str">
        <f t="shared" si="19"/>
        <v/>
      </c>
      <c r="T108" s="225" t="str">
        <f>IFERROR(VLOOKUP(_xlfn.CONCAT('Team Roster - Final'!$A108," : ",'Team Roster - Final'!$BM108),'Rate Calculations'!$C$4:$S$1100,10,FALSE),"")</f>
        <v/>
      </c>
      <c r="U108" s="225" t="str">
        <f>IFERROR(VLOOKUP(_xlfn.CONCAT('Team Roster - Final'!$A108," : ",'Team Roster - Final'!$BM108),'Rate Calculations'!$C$4:$S$1100,11,FALSE),"")</f>
        <v/>
      </c>
      <c r="V108" s="222" t="str">
        <f t="shared" si="20"/>
        <v/>
      </c>
      <c r="W108" s="222" t="str">
        <f t="shared" si="21"/>
        <v/>
      </c>
      <c r="X108" s="223" t="str">
        <f>IFERROR(VLOOKUP(_xlfn.CONCAT('Team Roster - Final'!$A108," : ",'Team Roster - Final'!$BM108),'Rate Calculations'!$C$4:$S$1100,14,FALSE),"")</f>
        <v/>
      </c>
      <c r="Y108" s="222" t="str">
        <f t="shared" si="22"/>
        <v/>
      </c>
      <c r="Z108" s="222" t="str">
        <f t="shared" si="23"/>
        <v/>
      </c>
      <c r="AA108" s="224" t="str">
        <f>IFERROR(IF(#REF!="Yes",$Y108, $Y108+$Q108*0.5),"")</f>
        <v/>
      </c>
      <c r="AB108" s="224" t="str">
        <f>IFERROR(IF(#REF!="Yes",$Z108, $Z108+$S108*0.5),"")</f>
        <v/>
      </c>
      <c r="AC108" s="220" t="str">
        <f>IFERROR(VLOOKUP(_xlfn.CONCAT('Team Roster - Final'!$A108," : ",'Team Roster - Final'!$BM108),'Rate Calculations'!$C$4:$U$1100,19,FALSE),"")</f>
        <v/>
      </c>
      <c r="AD108" s="220" t="str">
        <f t="shared" si="24"/>
        <v/>
      </c>
      <c r="AE108" s="220" t="str">
        <f t="shared" si="25"/>
        <v/>
      </c>
      <c r="AF108" s="225" t="str">
        <f>IFERROR(VLOOKUP(_xlfn.CONCAT('Team Roster - Final'!$A108," : ",'Team Roster - Final'!$BM108),'Rate Calculations'!$C$4:$AB$1100,22,FALSE),"")</f>
        <v/>
      </c>
      <c r="AG108" s="225" t="str">
        <f>IFERROR(VLOOKUP(_xlfn.CONCAT('Team Roster - Final'!$A108," : ",'Team Roster - Final'!$BM108),'Rate Calculations'!$C$4:$AB$1100,23,FALSE),"")</f>
        <v/>
      </c>
      <c r="AH108" s="222" t="str">
        <f t="shared" si="26"/>
        <v/>
      </c>
      <c r="AI108" s="222" t="str">
        <f t="shared" si="27"/>
        <v/>
      </c>
      <c r="AJ108" s="223" t="str">
        <f>Table1[[#This Row],[Home Office
Net Fee %]]</f>
        <v/>
      </c>
      <c r="AK108" s="222" t="str">
        <f t="shared" si="28"/>
        <v/>
      </c>
      <c r="AL108" s="222" t="str">
        <f t="shared" si="29"/>
        <v/>
      </c>
      <c r="AM108" s="215" t="str">
        <f>IFERROR(IF(#REF!="Yes",$AK108,($AK108+$AD108*0.5)),"")</f>
        <v/>
      </c>
      <c r="AN108" s="215" t="str">
        <f>IFERROR(IF(#REF!="Yes",$AL108,($AL108+$AE108*0.5)),"")</f>
        <v/>
      </c>
      <c r="AO108" s="374" t="str">
        <f>IF(ISBLANK('Team Roster Proposed - FBR'!Q109),"",'Team Roster Proposed - FBR'!Q109)</f>
        <v/>
      </c>
      <c r="AP108" s="226" t="e">
        <f>IF(ISBLANK(#REF!),"",#REF!)</f>
        <v>#REF!</v>
      </c>
      <c r="AQ108" s="226" t="e">
        <f>IF(ISBLANK(#REF!),"",#REF!)</f>
        <v>#REF!</v>
      </c>
      <c r="AR108" s="226" t="e">
        <f>IF(ISBLANK(#REF!),"",#REF!)</f>
        <v>#REF!</v>
      </c>
      <c r="AS108" s="219" t="e">
        <f>IF(ISBLANK(#REF!),"",#REF!)</f>
        <v>#REF!</v>
      </c>
      <c r="AT108" s="219" t="e">
        <f>IF(ISBLANK(#REF!),"",#REF!)</f>
        <v>#REF!</v>
      </c>
      <c r="AU108" s="219" t="e">
        <f>IF(ISBLANK(#REF!),"",#REF!)</f>
        <v>#REF!</v>
      </c>
      <c r="AV108" s="219" t="e">
        <f>IF(ISBLANK(#REF!),"",#REF!)</f>
        <v>#REF!</v>
      </c>
      <c r="AW108" s="219" t="e">
        <f>IF(ISBLANK(#REF!),"",#REF!)</f>
        <v>#REF!</v>
      </c>
      <c r="AX108" s="219" t="e">
        <f>IF(ISBLANK(#REF!),"",#REF!)</f>
        <v>#REF!</v>
      </c>
      <c r="AY108" s="226" t="e">
        <f>IF(ISBLANK(#REF!),"",#REF!)</f>
        <v>#REF!</v>
      </c>
      <c r="AZ108" s="219" t="e">
        <f>IF(ISBLANK(#REF!),"",#REF!)</f>
        <v>#REF!</v>
      </c>
      <c r="BA108" s="219" t="e">
        <f>IF(ISBLANK(#REF!),"",#REF!)</f>
        <v>#REF!</v>
      </c>
      <c r="BB108" s="219" t="e">
        <f>IF(ISBLANK(#REF!),"",#REF!)</f>
        <v>#REF!</v>
      </c>
      <c r="BC108" s="219" t="e">
        <f>IF(ISBLANK(#REF!),"",#REF!)</f>
        <v>#REF!</v>
      </c>
      <c r="BD108" s="219" t="e">
        <f>IF(ISBLANK(#REF!),"",#REF!)</f>
        <v>#REF!</v>
      </c>
      <c r="BE108" s="219" t="e">
        <f>IF(ISBLANK(#REF!),"",#REF!)</f>
        <v>#REF!</v>
      </c>
      <c r="BF108" s="219" t="e">
        <f>IF(ISBLANK(#REF!),"",#REF!)</f>
        <v>#REF!</v>
      </c>
      <c r="BG108" s="219" t="e">
        <f>IF(ISBLANK(#REF!),"",#REF!)</f>
        <v>#REF!</v>
      </c>
      <c r="BH108" s="219" t="e">
        <f>IF(ISBLANK(#REF!),"",#REF!)</f>
        <v>#REF!</v>
      </c>
      <c r="BI108" s="219" t="e">
        <f>IF(ISBLANK(#REF!),"",#REF!)</f>
        <v>#REF!</v>
      </c>
      <c r="BJ108" s="219" t="e">
        <f>IF(ISBLANK(#REF!),"",#REF!)</f>
        <v>#REF!</v>
      </c>
      <c r="BK108" s="219" t="e">
        <f>IF(ISBLANK(#REF!),"",#REF!)</f>
        <v>#REF!</v>
      </c>
      <c r="BL108" s="219" t="e">
        <f>IF(ISBLANK(#REF!),"",#REF!)</f>
        <v>#REF!</v>
      </c>
      <c r="BM108" s="219" t="e">
        <f>IF(ISBLANK(#REF!),"",#REF!)</f>
        <v>#REF!</v>
      </c>
      <c r="BN108" s="219" t="e">
        <f>IF(ISBLANK(#REF!),"",#REF!)</f>
        <v>#REF!</v>
      </c>
      <c r="BO108" s="227" t="e">
        <f t="shared" si="30"/>
        <v>#REF!</v>
      </c>
      <c r="BP108" s="228" t="str">
        <f t="shared" si="33"/>
        <v/>
      </c>
      <c r="BQ108" s="229" t="str">
        <f t="shared" si="17"/>
        <v/>
      </c>
      <c r="BR108" s="228" t="e">
        <f t="shared" si="31"/>
        <v>#REF!</v>
      </c>
      <c r="BS108" s="230" t="e">
        <f t="shared" si="32"/>
        <v>#REF!</v>
      </c>
    </row>
    <row r="109" spans="1:71">
      <c r="A109" s="213" t="e">
        <f>IF(ISBLANK(#REF!),"",#REF!)</f>
        <v>#REF!</v>
      </c>
      <c r="B109" s="214" t="e">
        <f>IF(ISBLANK(#REF!),"",#REF!)</f>
        <v>#REF!</v>
      </c>
      <c r="C109" s="214" t="e">
        <f>IF(ISBLANK(#REF!),"",#REF!)</f>
        <v>#REF!</v>
      </c>
      <c r="D109" s="214" t="e">
        <f>IF(ISBLANK(#REF!),"",#REF!)</f>
        <v>#REF!</v>
      </c>
      <c r="E109" s="214" t="e">
        <f>IF(ISBLANK(#REF!),"",#REF!)</f>
        <v>#REF!</v>
      </c>
      <c r="F109" s="214" t="e">
        <f>IF(ISBLANK(#REF!),"",#REF!)</f>
        <v>#REF!</v>
      </c>
      <c r="G109" s="214" t="e">
        <f>IF(ISBLANK(#REF!),"",#REF!)</f>
        <v>#REF!</v>
      </c>
      <c r="H109" s="215" t="e">
        <f>IF(ISBLANK(#REF!),"",#REF!)</f>
        <v>#REF!</v>
      </c>
      <c r="I109" s="214" t="e">
        <f>IF(ISBLANK(#REF!),"",#REF!)</f>
        <v>#REF!</v>
      </c>
      <c r="J109" s="216" t="e">
        <f>IF(ISBLANK(#REF!),"",#REF!)</f>
        <v>#REF!</v>
      </c>
      <c r="K109" s="217" t="e">
        <f>IF(ISBLANK(#REF!),"",#REF!)</f>
        <v>#REF!</v>
      </c>
      <c r="L109" s="217" t="e">
        <f>IF(ISBLANK(#REF!),"",#REF!)</f>
        <v>#REF!</v>
      </c>
      <c r="M109" s="218" t="e">
        <f>IF(ISBLANK(#REF!),"",#REF!)</f>
        <v>#REF!</v>
      </c>
      <c r="N109" s="218" t="e">
        <f>IF(ISBLANK(#REF!),"",#REF!)</f>
        <v>#REF!</v>
      </c>
      <c r="O109" s="220" t="str">
        <f>IFERROR(VLOOKUP(_xlfn.CONCAT('Team Roster - Final'!$A109," : ",'Team Roster - Final'!$BM109),'Rate Calculations'!$C$4:$G$1100,5,FALSE),"")</f>
        <v/>
      </c>
      <c r="P109" s="225">
        <f>IF(ISBLANK('Rate Calculations'!$H111),"",'Rate Calculations'!$H111)</f>
        <v>1.7500000000000002E-2</v>
      </c>
      <c r="Q109" s="220" t="str">
        <f t="shared" si="18"/>
        <v/>
      </c>
      <c r="R109" s="221">
        <f>IF(ISBLANK('Rate Calculations'!$J111),"",'Rate Calculations'!$J111)</f>
        <v>3.5000000000000003E-2</v>
      </c>
      <c r="S109" s="220" t="str">
        <f t="shared" si="19"/>
        <v/>
      </c>
      <c r="T109" s="225" t="str">
        <f>IFERROR(VLOOKUP(_xlfn.CONCAT('Team Roster - Final'!$A109," : ",'Team Roster - Final'!$BM109),'Rate Calculations'!$C$4:$S$1100,10,FALSE),"")</f>
        <v/>
      </c>
      <c r="U109" s="225" t="str">
        <f>IFERROR(VLOOKUP(_xlfn.CONCAT('Team Roster - Final'!$A109," : ",'Team Roster - Final'!$BM109),'Rate Calculations'!$C$4:$S$1100,11,FALSE),"")</f>
        <v/>
      </c>
      <c r="V109" s="222" t="str">
        <f t="shared" si="20"/>
        <v/>
      </c>
      <c r="W109" s="222" t="str">
        <f t="shared" si="21"/>
        <v/>
      </c>
      <c r="X109" s="223" t="str">
        <f>IFERROR(VLOOKUP(_xlfn.CONCAT('Team Roster - Final'!$A109," : ",'Team Roster - Final'!$BM109),'Rate Calculations'!$C$4:$S$1100,14,FALSE),"")</f>
        <v/>
      </c>
      <c r="Y109" s="222" t="str">
        <f t="shared" si="22"/>
        <v/>
      </c>
      <c r="Z109" s="222" t="str">
        <f t="shared" si="23"/>
        <v/>
      </c>
      <c r="AA109" s="224" t="str">
        <f>IFERROR(IF(#REF!="Yes",$Y109, $Y109+$Q109*0.5),"")</f>
        <v/>
      </c>
      <c r="AB109" s="224" t="str">
        <f>IFERROR(IF(#REF!="Yes",$Z109, $Z109+$S109*0.5),"")</f>
        <v/>
      </c>
      <c r="AC109" s="220" t="str">
        <f>IFERROR(VLOOKUP(_xlfn.CONCAT('Team Roster - Final'!$A109," : ",'Team Roster - Final'!$BM109),'Rate Calculations'!$C$4:$U$1100,19,FALSE),"")</f>
        <v/>
      </c>
      <c r="AD109" s="220" t="str">
        <f t="shared" si="24"/>
        <v/>
      </c>
      <c r="AE109" s="220" t="str">
        <f t="shared" si="25"/>
        <v/>
      </c>
      <c r="AF109" s="225" t="str">
        <f>IFERROR(VLOOKUP(_xlfn.CONCAT('Team Roster - Final'!$A109," : ",'Team Roster - Final'!$BM109),'Rate Calculations'!$C$4:$AB$1100,22,FALSE),"")</f>
        <v/>
      </c>
      <c r="AG109" s="225" t="str">
        <f>IFERROR(VLOOKUP(_xlfn.CONCAT('Team Roster - Final'!$A109," : ",'Team Roster - Final'!$BM109),'Rate Calculations'!$C$4:$AB$1100,23,FALSE),"")</f>
        <v/>
      </c>
      <c r="AH109" s="222" t="str">
        <f t="shared" si="26"/>
        <v/>
      </c>
      <c r="AI109" s="222" t="str">
        <f t="shared" si="27"/>
        <v/>
      </c>
      <c r="AJ109" s="223" t="str">
        <f>Table1[[#This Row],[Home Office
Net Fee %]]</f>
        <v/>
      </c>
      <c r="AK109" s="222" t="str">
        <f t="shared" si="28"/>
        <v/>
      </c>
      <c r="AL109" s="222" t="str">
        <f t="shared" si="29"/>
        <v/>
      </c>
      <c r="AM109" s="215" t="str">
        <f>IFERROR(IF(#REF!="Yes",$AK109,($AK109+$AD109*0.5)),"")</f>
        <v/>
      </c>
      <c r="AN109" s="215" t="str">
        <f>IFERROR(IF(#REF!="Yes",$AL109,($AL109+$AE109*0.5)),"")</f>
        <v/>
      </c>
      <c r="AO109" s="374" t="str">
        <f>IF(ISBLANK('Team Roster Proposed - FBR'!Q110),"",'Team Roster Proposed - FBR'!Q110)</f>
        <v/>
      </c>
      <c r="AP109" s="226" t="e">
        <f>IF(ISBLANK(#REF!),"",#REF!)</f>
        <v>#REF!</v>
      </c>
      <c r="AQ109" s="226" t="e">
        <f>IF(ISBLANK(#REF!),"",#REF!)</f>
        <v>#REF!</v>
      </c>
      <c r="AR109" s="226" t="e">
        <f>IF(ISBLANK(#REF!),"",#REF!)</f>
        <v>#REF!</v>
      </c>
      <c r="AS109" s="219" t="e">
        <f>IF(ISBLANK(#REF!),"",#REF!)</f>
        <v>#REF!</v>
      </c>
      <c r="AT109" s="219" t="e">
        <f>IF(ISBLANK(#REF!),"",#REF!)</f>
        <v>#REF!</v>
      </c>
      <c r="AU109" s="219" t="e">
        <f>IF(ISBLANK(#REF!),"",#REF!)</f>
        <v>#REF!</v>
      </c>
      <c r="AV109" s="219" t="e">
        <f>IF(ISBLANK(#REF!),"",#REF!)</f>
        <v>#REF!</v>
      </c>
      <c r="AW109" s="219" t="e">
        <f>IF(ISBLANK(#REF!),"",#REF!)</f>
        <v>#REF!</v>
      </c>
      <c r="AX109" s="219" t="e">
        <f>IF(ISBLANK(#REF!),"",#REF!)</f>
        <v>#REF!</v>
      </c>
      <c r="AY109" s="226" t="e">
        <f>IF(ISBLANK(#REF!),"",#REF!)</f>
        <v>#REF!</v>
      </c>
      <c r="AZ109" s="219" t="e">
        <f>IF(ISBLANK(#REF!),"",#REF!)</f>
        <v>#REF!</v>
      </c>
      <c r="BA109" s="219" t="e">
        <f>IF(ISBLANK(#REF!),"",#REF!)</f>
        <v>#REF!</v>
      </c>
      <c r="BB109" s="219" t="e">
        <f>IF(ISBLANK(#REF!),"",#REF!)</f>
        <v>#REF!</v>
      </c>
      <c r="BC109" s="219" t="e">
        <f>IF(ISBLANK(#REF!),"",#REF!)</f>
        <v>#REF!</v>
      </c>
      <c r="BD109" s="219" t="e">
        <f>IF(ISBLANK(#REF!),"",#REF!)</f>
        <v>#REF!</v>
      </c>
      <c r="BE109" s="219" t="e">
        <f>IF(ISBLANK(#REF!),"",#REF!)</f>
        <v>#REF!</v>
      </c>
      <c r="BF109" s="219" t="e">
        <f>IF(ISBLANK(#REF!),"",#REF!)</f>
        <v>#REF!</v>
      </c>
      <c r="BG109" s="219" t="e">
        <f>IF(ISBLANK(#REF!),"",#REF!)</f>
        <v>#REF!</v>
      </c>
      <c r="BH109" s="219" t="e">
        <f>IF(ISBLANK(#REF!),"",#REF!)</f>
        <v>#REF!</v>
      </c>
      <c r="BI109" s="219" t="e">
        <f>IF(ISBLANK(#REF!),"",#REF!)</f>
        <v>#REF!</v>
      </c>
      <c r="BJ109" s="219" t="e">
        <f>IF(ISBLANK(#REF!),"",#REF!)</f>
        <v>#REF!</v>
      </c>
      <c r="BK109" s="219" t="e">
        <f>IF(ISBLANK(#REF!),"",#REF!)</f>
        <v>#REF!</v>
      </c>
      <c r="BL109" s="219" t="e">
        <f>IF(ISBLANK(#REF!),"",#REF!)</f>
        <v>#REF!</v>
      </c>
      <c r="BM109" s="219" t="e">
        <f>IF(ISBLANK(#REF!),"",#REF!)</f>
        <v>#REF!</v>
      </c>
      <c r="BN109" s="219" t="e">
        <f>IF(ISBLANK(#REF!),"",#REF!)</f>
        <v>#REF!</v>
      </c>
      <c r="BO109" s="227" t="e">
        <f t="shared" si="30"/>
        <v>#REF!</v>
      </c>
      <c r="BP109" s="228" t="str">
        <f t="shared" si="33"/>
        <v/>
      </c>
      <c r="BQ109" s="229" t="str">
        <f t="shared" si="17"/>
        <v/>
      </c>
      <c r="BR109" s="228" t="e">
        <f t="shared" si="31"/>
        <v>#REF!</v>
      </c>
      <c r="BS109" s="230" t="e">
        <f t="shared" si="32"/>
        <v>#REF!</v>
      </c>
    </row>
    <row r="110" spans="1:71">
      <c r="A110" s="213" t="e">
        <f>IF(ISBLANK(#REF!),"",#REF!)</f>
        <v>#REF!</v>
      </c>
      <c r="B110" s="214" t="e">
        <f>IF(ISBLANK(#REF!),"",#REF!)</f>
        <v>#REF!</v>
      </c>
      <c r="C110" s="214" t="e">
        <f>IF(ISBLANK(#REF!),"",#REF!)</f>
        <v>#REF!</v>
      </c>
      <c r="D110" s="214" t="e">
        <f>IF(ISBLANK(#REF!),"",#REF!)</f>
        <v>#REF!</v>
      </c>
      <c r="E110" s="214" t="e">
        <f>IF(ISBLANK(#REF!),"",#REF!)</f>
        <v>#REF!</v>
      </c>
      <c r="F110" s="214" t="e">
        <f>IF(ISBLANK(#REF!),"",#REF!)</f>
        <v>#REF!</v>
      </c>
      <c r="G110" s="214" t="e">
        <f>IF(ISBLANK(#REF!),"",#REF!)</f>
        <v>#REF!</v>
      </c>
      <c r="H110" s="215" t="e">
        <f>IF(ISBLANK(#REF!),"",#REF!)</f>
        <v>#REF!</v>
      </c>
      <c r="I110" s="214" t="e">
        <f>IF(ISBLANK(#REF!),"",#REF!)</f>
        <v>#REF!</v>
      </c>
      <c r="J110" s="216" t="e">
        <f>IF(ISBLANK(#REF!),"",#REF!)</f>
        <v>#REF!</v>
      </c>
      <c r="K110" s="217" t="e">
        <f>IF(ISBLANK(#REF!),"",#REF!)</f>
        <v>#REF!</v>
      </c>
      <c r="L110" s="217" t="e">
        <f>IF(ISBLANK(#REF!),"",#REF!)</f>
        <v>#REF!</v>
      </c>
      <c r="M110" s="218" t="e">
        <f>IF(ISBLANK(#REF!),"",#REF!)</f>
        <v>#REF!</v>
      </c>
      <c r="N110" s="218" t="e">
        <f>IF(ISBLANK(#REF!),"",#REF!)</f>
        <v>#REF!</v>
      </c>
      <c r="O110" s="220" t="str">
        <f>IFERROR(VLOOKUP(_xlfn.CONCAT('Team Roster - Final'!$A110," : ",'Team Roster - Final'!$BM110),'Rate Calculations'!$C$4:$G$1100,5,FALSE),"")</f>
        <v/>
      </c>
      <c r="P110" s="225">
        <f>IF(ISBLANK('Rate Calculations'!$H112),"",'Rate Calculations'!$H112)</f>
        <v>1.7500000000000002E-2</v>
      </c>
      <c r="Q110" s="220" t="str">
        <f t="shared" si="18"/>
        <v/>
      </c>
      <c r="R110" s="221">
        <f>IF(ISBLANK('Rate Calculations'!$J112),"",'Rate Calculations'!$J112)</f>
        <v>3.5000000000000003E-2</v>
      </c>
      <c r="S110" s="220" t="str">
        <f t="shared" si="19"/>
        <v/>
      </c>
      <c r="T110" s="225" t="str">
        <f>IFERROR(VLOOKUP(_xlfn.CONCAT('Team Roster - Final'!$A110," : ",'Team Roster - Final'!$BM110),'Rate Calculations'!$C$4:$S$1100,10,FALSE),"")</f>
        <v/>
      </c>
      <c r="U110" s="225" t="str">
        <f>IFERROR(VLOOKUP(_xlfn.CONCAT('Team Roster - Final'!$A110," : ",'Team Roster - Final'!$BM110),'Rate Calculations'!$C$4:$S$1100,11,FALSE),"")</f>
        <v/>
      </c>
      <c r="V110" s="222" t="str">
        <f t="shared" si="20"/>
        <v/>
      </c>
      <c r="W110" s="222" t="str">
        <f t="shared" si="21"/>
        <v/>
      </c>
      <c r="X110" s="223" t="str">
        <f>IFERROR(VLOOKUP(_xlfn.CONCAT('Team Roster - Final'!$A110," : ",'Team Roster - Final'!$BM110),'Rate Calculations'!$C$4:$S$1100,14,FALSE),"")</f>
        <v/>
      </c>
      <c r="Y110" s="222" t="str">
        <f t="shared" si="22"/>
        <v/>
      </c>
      <c r="Z110" s="222" t="str">
        <f t="shared" si="23"/>
        <v/>
      </c>
      <c r="AA110" s="224" t="str">
        <f>IFERROR(IF(#REF!="Yes",$Y110, $Y110+$Q110*0.5),"")</f>
        <v/>
      </c>
      <c r="AB110" s="224" t="str">
        <f>IFERROR(IF(#REF!="Yes",$Z110, $Z110+$S110*0.5),"")</f>
        <v/>
      </c>
      <c r="AC110" s="220" t="str">
        <f>IFERROR(VLOOKUP(_xlfn.CONCAT('Team Roster - Final'!$A110," : ",'Team Roster - Final'!$BM110),'Rate Calculations'!$C$4:$U$1100,19,FALSE),"")</f>
        <v/>
      </c>
      <c r="AD110" s="220" t="str">
        <f t="shared" si="24"/>
        <v/>
      </c>
      <c r="AE110" s="220" t="str">
        <f t="shared" si="25"/>
        <v/>
      </c>
      <c r="AF110" s="225" t="str">
        <f>IFERROR(VLOOKUP(_xlfn.CONCAT('Team Roster - Final'!$A110," : ",'Team Roster - Final'!$BM110),'Rate Calculations'!$C$4:$AB$1100,22,FALSE),"")</f>
        <v/>
      </c>
      <c r="AG110" s="225" t="str">
        <f>IFERROR(VLOOKUP(_xlfn.CONCAT('Team Roster - Final'!$A110," : ",'Team Roster - Final'!$BM110),'Rate Calculations'!$C$4:$AB$1100,23,FALSE),"")</f>
        <v/>
      </c>
      <c r="AH110" s="222" t="str">
        <f t="shared" si="26"/>
        <v/>
      </c>
      <c r="AI110" s="222" t="str">
        <f t="shared" si="27"/>
        <v/>
      </c>
      <c r="AJ110" s="223" t="str">
        <f>Table1[[#This Row],[Home Office
Net Fee %]]</f>
        <v/>
      </c>
      <c r="AK110" s="222" t="str">
        <f t="shared" si="28"/>
        <v/>
      </c>
      <c r="AL110" s="222" t="str">
        <f t="shared" si="29"/>
        <v/>
      </c>
      <c r="AM110" s="215" t="str">
        <f>IFERROR(IF(#REF!="Yes",$AK110,($AK110+$AD110*0.5)),"")</f>
        <v/>
      </c>
      <c r="AN110" s="215" t="str">
        <f>IFERROR(IF(#REF!="Yes",$AL110,($AL110+$AE110*0.5)),"")</f>
        <v/>
      </c>
      <c r="AO110" s="374" t="str">
        <f>IF(ISBLANK('Team Roster Proposed - FBR'!Q111),"",'Team Roster Proposed - FBR'!Q111)</f>
        <v/>
      </c>
      <c r="AP110" s="226" t="e">
        <f>IF(ISBLANK(#REF!),"",#REF!)</f>
        <v>#REF!</v>
      </c>
      <c r="AQ110" s="226" t="e">
        <f>IF(ISBLANK(#REF!),"",#REF!)</f>
        <v>#REF!</v>
      </c>
      <c r="AR110" s="226" t="e">
        <f>IF(ISBLANK(#REF!),"",#REF!)</f>
        <v>#REF!</v>
      </c>
      <c r="AS110" s="219" t="e">
        <f>IF(ISBLANK(#REF!),"",#REF!)</f>
        <v>#REF!</v>
      </c>
      <c r="AT110" s="219" t="e">
        <f>IF(ISBLANK(#REF!),"",#REF!)</f>
        <v>#REF!</v>
      </c>
      <c r="AU110" s="219" t="e">
        <f>IF(ISBLANK(#REF!),"",#REF!)</f>
        <v>#REF!</v>
      </c>
      <c r="AV110" s="219" t="e">
        <f>IF(ISBLANK(#REF!),"",#REF!)</f>
        <v>#REF!</v>
      </c>
      <c r="AW110" s="219" t="e">
        <f>IF(ISBLANK(#REF!),"",#REF!)</f>
        <v>#REF!</v>
      </c>
      <c r="AX110" s="219" t="e">
        <f>IF(ISBLANK(#REF!),"",#REF!)</f>
        <v>#REF!</v>
      </c>
      <c r="AY110" s="226" t="e">
        <f>IF(ISBLANK(#REF!),"",#REF!)</f>
        <v>#REF!</v>
      </c>
      <c r="AZ110" s="219" t="e">
        <f>IF(ISBLANK(#REF!),"",#REF!)</f>
        <v>#REF!</v>
      </c>
      <c r="BA110" s="219" t="e">
        <f>IF(ISBLANK(#REF!),"",#REF!)</f>
        <v>#REF!</v>
      </c>
      <c r="BB110" s="219" t="e">
        <f>IF(ISBLANK(#REF!),"",#REF!)</f>
        <v>#REF!</v>
      </c>
      <c r="BC110" s="219" t="e">
        <f>IF(ISBLANK(#REF!),"",#REF!)</f>
        <v>#REF!</v>
      </c>
      <c r="BD110" s="219" t="e">
        <f>IF(ISBLANK(#REF!),"",#REF!)</f>
        <v>#REF!</v>
      </c>
      <c r="BE110" s="219" t="e">
        <f>IF(ISBLANK(#REF!),"",#REF!)</f>
        <v>#REF!</v>
      </c>
      <c r="BF110" s="219" t="e">
        <f>IF(ISBLANK(#REF!),"",#REF!)</f>
        <v>#REF!</v>
      </c>
      <c r="BG110" s="219" t="e">
        <f>IF(ISBLANK(#REF!),"",#REF!)</f>
        <v>#REF!</v>
      </c>
      <c r="BH110" s="219" t="e">
        <f>IF(ISBLANK(#REF!),"",#REF!)</f>
        <v>#REF!</v>
      </c>
      <c r="BI110" s="219" t="e">
        <f>IF(ISBLANK(#REF!),"",#REF!)</f>
        <v>#REF!</v>
      </c>
      <c r="BJ110" s="219" t="e">
        <f>IF(ISBLANK(#REF!),"",#REF!)</f>
        <v>#REF!</v>
      </c>
      <c r="BK110" s="219" t="e">
        <f>IF(ISBLANK(#REF!),"",#REF!)</f>
        <v>#REF!</v>
      </c>
      <c r="BL110" s="219" t="e">
        <f>IF(ISBLANK(#REF!),"",#REF!)</f>
        <v>#REF!</v>
      </c>
      <c r="BM110" s="219" t="e">
        <f>IF(ISBLANK(#REF!),"",#REF!)</f>
        <v>#REF!</v>
      </c>
      <c r="BN110" s="219" t="e">
        <f>IF(ISBLANK(#REF!),"",#REF!)</f>
        <v>#REF!</v>
      </c>
      <c r="BO110" s="227" t="e">
        <f t="shared" si="30"/>
        <v>#REF!</v>
      </c>
      <c r="BP110" s="228" t="str">
        <f t="shared" si="33"/>
        <v/>
      </c>
      <c r="BQ110" s="229" t="str">
        <f t="shared" si="17"/>
        <v/>
      </c>
      <c r="BR110" s="228" t="e">
        <f t="shared" si="31"/>
        <v>#REF!</v>
      </c>
      <c r="BS110" s="230" t="e">
        <f t="shared" si="32"/>
        <v>#REF!</v>
      </c>
    </row>
    <row r="111" spans="1:71">
      <c r="A111" s="213" t="e">
        <f>IF(ISBLANK(#REF!),"",#REF!)</f>
        <v>#REF!</v>
      </c>
      <c r="B111" s="214" t="e">
        <f>IF(ISBLANK(#REF!),"",#REF!)</f>
        <v>#REF!</v>
      </c>
      <c r="C111" s="214" t="e">
        <f>IF(ISBLANK(#REF!),"",#REF!)</f>
        <v>#REF!</v>
      </c>
      <c r="D111" s="214" t="e">
        <f>IF(ISBLANK(#REF!),"",#REF!)</f>
        <v>#REF!</v>
      </c>
      <c r="E111" s="214" t="e">
        <f>IF(ISBLANK(#REF!),"",#REF!)</f>
        <v>#REF!</v>
      </c>
      <c r="F111" s="214" t="e">
        <f>IF(ISBLANK(#REF!),"",#REF!)</f>
        <v>#REF!</v>
      </c>
      <c r="G111" s="214" t="e">
        <f>IF(ISBLANK(#REF!),"",#REF!)</f>
        <v>#REF!</v>
      </c>
      <c r="H111" s="215" t="e">
        <f>IF(ISBLANK(#REF!),"",#REF!)</f>
        <v>#REF!</v>
      </c>
      <c r="I111" s="214" t="e">
        <f>IF(ISBLANK(#REF!),"",#REF!)</f>
        <v>#REF!</v>
      </c>
      <c r="J111" s="216" t="e">
        <f>IF(ISBLANK(#REF!),"",#REF!)</f>
        <v>#REF!</v>
      </c>
      <c r="K111" s="217" t="e">
        <f>IF(ISBLANK(#REF!),"",#REF!)</f>
        <v>#REF!</v>
      </c>
      <c r="L111" s="217" t="e">
        <f>IF(ISBLANK(#REF!),"",#REF!)</f>
        <v>#REF!</v>
      </c>
      <c r="M111" s="218" t="e">
        <f>IF(ISBLANK(#REF!),"",#REF!)</f>
        <v>#REF!</v>
      </c>
      <c r="N111" s="218" t="e">
        <f>IF(ISBLANK(#REF!),"",#REF!)</f>
        <v>#REF!</v>
      </c>
      <c r="O111" s="220" t="str">
        <f>IFERROR(VLOOKUP(_xlfn.CONCAT('Team Roster - Final'!$A111," : ",'Team Roster - Final'!$BM111),'Rate Calculations'!$C$4:$G$1100,5,FALSE),"")</f>
        <v/>
      </c>
      <c r="P111" s="225">
        <f>IF(ISBLANK('Rate Calculations'!$H113),"",'Rate Calculations'!$H113)</f>
        <v>1.7500000000000002E-2</v>
      </c>
      <c r="Q111" s="220" t="str">
        <f t="shared" si="18"/>
        <v/>
      </c>
      <c r="R111" s="221">
        <f>IF(ISBLANK('Rate Calculations'!$J113),"",'Rate Calculations'!$J113)</f>
        <v>3.5000000000000003E-2</v>
      </c>
      <c r="S111" s="220" t="str">
        <f t="shared" si="19"/>
        <v/>
      </c>
      <c r="T111" s="225" t="str">
        <f>IFERROR(VLOOKUP(_xlfn.CONCAT('Team Roster - Final'!$A111," : ",'Team Roster - Final'!$BM111),'Rate Calculations'!$C$4:$S$1100,10,FALSE),"")</f>
        <v/>
      </c>
      <c r="U111" s="225" t="str">
        <f>IFERROR(VLOOKUP(_xlfn.CONCAT('Team Roster - Final'!$A111," : ",'Team Roster - Final'!$BM111),'Rate Calculations'!$C$4:$S$1100,11,FALSE),"")</f>
        <v/>
      </c>
      <c r="V111" s="222" t="str">
        <f t="shared" si="20"/>
        <v/>
      </c>
      <c r="W111" s="222" t="str">
        <f t="shared" si="21"/>
        <v/>
      </c>
      <c r="X111" s="223" t="str">
        <f>IFERROR(VLOOKUP(_xlfn.CONCAT('Team Roster - Final'!$A111," : ",'Team Roster - Final'!$BM111),'Rate Calculations'!$C$4:$S$1100,14,FALSE),"")</f>
        <v/>
      </c>
      <c r="Y111" s="222" t="str">
        <f t="shared" si="22"/>
        <v/>
      </c>
      <c r="Z111" s="222" t="str">
        <f t="shared" si="23"/>
        <v/>
      </c>
      <c r="AA111" s="224" t="str">
        <f>IFERROR(IF(#REF!="Yes",$Y111, $Y111+$Q111*0.5),"")</f>
        <v/>
      </c>
      <c r="AB111" s="224" t="str">
        <f>IFERROR(IF(#REF!="Yes",$Z111, $Z111+$S111*0.5),"")</f>
        <v/>
      </c>
      <c r="AC111" s="220" t="str">
        <f>IFERROR(VLOOKUP(_xlfn.CONCAT('Team Roster - Final'!$A111," : ",'Team Roster - Final'!$BM111),'Rate Calculations'!$C$4:$U$1100,19,FALSE),"")</f>
        <v/>
      </c>
      <c r="AD111" s="220" t="str">
        <f t="shared" si="24"/>
        <v/>
      </c>
      <c r="AE111" s="220" t="str">
        <f t="shared" si="25"/>
        <v/>
      </c>
      <c r="AF111" s="225" t="str">
        <f>IFERROR(VLOOKUP(_xlfn.CONCAT('Team Roster - Final'!$A111," : ",'Team Roster - Final'!$BM111),'Rate Calculations'!$C$4:$AB$1100,22,FALSE),"")</f>
        <v/>
      </c>
      <c r="AG111" s="225" t="str">
        <f>IFERROR(VLOOKUP(_xlfn.CONCAT('Team Roster - Final'!$A111," : ",'Team Roster - Final'!$BM111),'Rate Calculations'!$C$4:$AB$1100,23,FALSE),"")</f>
        <v/>
      </c>
      <c r="AH111" s="222" t="str">
        <f t="shared" si="26"/>
        <v/>
      </c>
      <c r="AI111" s="222" t="str">
        <f t="shared" si="27"/>
        <v/>
      </c>
      <c r="AJ111" s="223" t="str">
        <f>Table1[[#This Row],[Home Office
Net Fee %]]</f>
        <v/>
      </c>
      <c r="AK111" s="222" t="str">
        <f t="shared" si="28"/>
        <v/>
      </c>
      <c r="AL111" s="222" t="str">
        <f t="shared" si="29"/>
        <v/>
      </c>
      <c r="AM111" s="215" t="str">
        <f>IFERROR(IF(#REF!="Yes",$AK111,($AK111+$AD111*0.5)),"")</f>
        <v/>
      </c>
      <c r="AN111" s="215" t="str">
        <f>IFERROR(IF(#REF!="Yes",$AL111,($AL111+$AE111*0.5)),"")</f>
        <v/>
      </c>
      <c r="AO111" s="374" t="str">
        <f>IF(ISBLANK('Team Roster Proposed - FBR'!Q112),"",'Team Roster Proposed - FBR'!Q112)</f>
        <v/>
      </c>
      <c r="AP111" s="226" t="e">
        <f>IF(ISBLANK(#REF!),"",#REF!)</f>
        <v>#REF!</v>
      </c>
      <c r="AQ111" s="226" t="e">
        <f>IF(ISBLANK(#REF!),"",#REF!)</f>
        <v>#REF!</v>
      </c>
      <c r="AR111" s="226" t="e">
        <f>IF(ISBLANK(#REF!),"",#REF!)</f>
        <v>#REF!</v>
      </c>
      <c r="AS111" s="219" t="e">
        <f>IF(ISBLANK(#REF!),"",#REF!)</f>
        <v>#REF!</v>
      </c>
      <c r="AT111" s="219" t="e">
        <f>IF(ISBLANK(#REF!),"",#REF!)</f>
        <v>#REF!</v>
      </c>
      <c r="AU111" s="219" t="e">
        <f>IF(ISBLANK(#REF!),"",#REF!)</f>
        <v>#REF!</v>
      </c>
      <c r="AV111" s="219" t="e">
        <f>IF(ISBLANK(#REF!),"",#REF!)</f>
        <v>#REF!</v>
      </c>
      <c r="AW111" s="219" t="e">
        <f>IF(ISBLANK(#REF!),"",#REF!)</f>
        <v>#REF!</v>
      </c>
      <c r="AX111" s="219" t="e">
        <f>IF(ISBLANK(#REF!),"",#REF!)</f>
        <v>#REF!</v>
      </c>
      <c r="AY111" s="226" t="e">
        <f>IF(ISBLANK(#REF!),"",#REF!)</f>
        <v>#REF!</v>
      </c>
      <c r="AZ111" s="219" t="e">
        <f>IF(ISBLANK(#REF!),"",#REF!)</f>
        <v>#REF!</v>
      </c>
      <c r="BA111" s="219" t="e">
        <f>IF(ISBLANK(#REF!),"",#REF!)</f>
        <v>#REF!</v>
      </c>
      <c r="BB111" s="219" t="e">
        <f>IF(ISBLANK(#REF!),"",#REF!)</f>
        <v>#REF!</v>
      </c>
      <c r="BC111" s="219" t="e">
        <f>IF(ISBLANK(#REF!),"",#REF!)</f>
        <v>#REF!</v>
      </c>
      <c r="BD111" s="219" t="e">
        <f>IF(ISBLANK(#REF!),"",#REF!)</f>
        <v>#REF!</v>
      </c>
      <c r="BE111" s="219" t="e">
        <f>IF(ISBLANK(#REF!),"",#REF!)</f>
        <v>#REF!</v>
      </c>
      <c r="BF111" s="219" t="e">
        <f>IF(ISBLANK(#REF!),"",#REF!)</f>
        <v>#REF!</v>
      </c>
      <c r="BG111" s="219" t="e">
        <f>IF(ISBLANK(#REF!),"",#REF!)</f>
        <v>#REF!</v>
      </c>
      <c r="BH111" s="219" t="e">
        <f>IF(ISBLANK(#REF!),"",#REF!)</f>
        <v>#REF!</v>
      </c>
      <c r="BI111" s="219" t="e">
        <f>IF(ISBLANK(#REF!),"",#REF!)</f>
        <v>#REF!</v>
      </c>
      <c r="BJ111" s="219" t="e">
        <f>IF(ISBLANK(#REF!),"",#REF!)</f>
        <v>#REF!</v>
      </c>
      <c r="BK111" s="219" t="e">
        <f>IF(ISBLANK(#REF!),"",#REF!)</f>
        <v>#REF!</v>
      </c>
      <c r="BL111" s="219" t="e">
        <f>IF(ISBLANK(#REF!),"",#REF!)</f>
        <v>#REF!</v>
      </c>
      <c r="BM111" s="219" t="e">
        <f>IF(ISBLANK(#REF!),"",#REF!)</f>
        <v>#REF!</v>
      </c>
      <c r="BN111" s="219" t="e">
        <f>IF(ISBLANK(#REF!),"",#REF!)</f>
        <v>#REF!</v>
      </c>
      <c r="BO111" s="227" t="e">
        <f t="shared" si="30"/>
        <v>#REF!</v>
      </c>
      <c r="BP111" s="228" t="str">
        <f t="shared" si="33"/>
        <v/>
      </c>
      <c r="BQ111" s="229" t="str">
        <f t="shared" si="17"/>
        <v/>
      </c>
      <c r="BR111" s="228" t="e">
        <f t="shared" si="31"/>
        <v>#REF!</v>
      </c>
      <c r="BS111" s="230" t="e">
        <f t="shared" si="32"/>
        <v>#REF!</v>
      </c>
    </row>
    <row r="112" spans="1:71">
      <c r="A112" s="213" t="e">
        <f>IF(ISBLANK(#REF!),"",#REF!)</f>
        <v>#REF!</v>
      </c>
      <c r="B112" s="214" t="e">
        <f>IF(ISBLANK(#REF!),"",#REF!)</f>
        <v>#REF!</v>
      </c>
      <c r="C112" s="214" t="e">
        <f>IF(ISBLANK(#REF!),"",#REF!)</f>
        <v>#REF!</v>
      </c>
      <c r="D112" s="214" t="e">
        <f>IF(ISBLANK(#REF!),"",#REF!)</f>
        <v>#REF!</v>
      </c>
      <c r="E112" s="214" t="e">
        <f>IF(ISBLANK(#REF!),"",#REF!)</f>
        <v>#REF!</v>
      </c>
      <c r="F112" s="214" t="e">
        <f>IF(ISBLANK(#REF!),"",#REF!)</f>
        <v>#REF!</v>
      </c>
      <c r="G112" s="214" t="e">
        <f>IF(ISBLANK(#REF!),"",#REF!)</f>
        <v>#REF!</v>
      </c>
      <c r="H112" s="215" t="e">
        <f>IF(ISBLANK(#REF!),"",#REF!)</f>
        <v>#REF!</v>
      </c>
      <c r="I112" s="214" t="e">
        <f>IF(ISBLANK(#REF!),"",#REF!)</f>
        <v>#REF!</v>
      </c>
      <c r="J112" s="216" t="e">
        <f>IF(ISBLANK(#REF!),"",#REF!)</f>
        <v>#REF!</v>
      </c>
      <c r="K112" s="217" t="e">
        <f>IF(ISBLANK(#REF!),"",#REF!)</f>
        <v>#REF!</v>
      </c>
      <c r="L112" s="217" t="e">
        <f>IF(ISBLANK(#REF!),"",#REF!)</f>
        <v>#REF!</v>
      </c>
      <c r="M112" s="218" t="e">
        <f>IF(ISBLANK(#REF!),"",#REF!)</f>
        <v>#REF!</v>
      </c>
      <c r="N112" s="218" t="e">
        <f>IF(ISBLANK(#REF!),"",#REF!)</f>
        <v>#REF!</v>
      </c>
      <c r="O112" s="220" t="str">
        <f>IFERROR(VLOOKUP(_xlfn.CONCAT('Team Roster - Final'!$A112," : ",'Team Roster - Final'!$BM112),'Rate Calculations'!$C$4:$G$1100,5,FALSE),"")</f>
        <v/>
      </c>
      <c r="P112" s="225">
        <f>IF(ISBLANK('Rate Calculations'!$H114),"",'Rate Calculations'!$H114)</f>
        <v>1.7500000000000002E-2</v>
      </c>
      <c r="Q112" s="220" t="str">
        <f t="shared" si="18"/>
        <v/>
      </c>
      <c r="R112" s="221">
        <f>IF(ISBLANK('Rate Calculations'!$J114),"",'Rate Calculations'!$J114)</f>
        <v>3.5000000000000003E-2</v>
      </c>
      <c r="S112" s="220" t="str">
        <f t="shared" si="19"/>
        <v/>
      </c>
      <c r="T112" s="225" t="str">
        <f>IFERROR(VLOOKUP(_xlfn.CONCAT('Team Roster - Final'!$A112," : ",'Team Roster - Final'!$BM112),'Rate Calculations'!$C$4:$S$1100,10,FALSE),"")</f>
        <v/>
      </c>
      <c r="U112" s="225" t="str">
        <f>IFERROR(VLOOKUP(_xlfn.CONCAT('Team Roster - Final'!$A112," : ",'Team Roster - Final'!$BM112),'Rate Calculations'!$C$4:$S$1100,11,FALSE),"")</f>
        <v/>
      </c>
      <c r="V112" s="222" t="str">
        <f t="shared" si="20"/>
        <v/>
      </c>
      <c r="W112" s="222" t="str">
        <f t="shared" si="21"/>
        <v/>
      </c>
      <c r="X112" s="223" t="str">
        <f>IFERROR(VLOOKUP(_xlfn.CONCAT('Team Roster - Final'!$A112," : ",'Team Roster - Final'!$BM112),'Rate Calculations'!$C$4:$S$1100,14,FALSE),"")</f>
        <v/>
      </c>
      <c r="Y112" s="222" t="str">
        <f t="shared" si="22"/>
        <v/>
      </c>
      <c r="Z112" s="222" t="str">
        <f t="shared" si="23"/>
        <v/>
      </c>
      <c r="AA112" s="224" t="str">
        <f>IFERROR(IF(#REF!="Yes",$Y112, $Y112+$Q112*0.5),"")</f>
        <v/>
      </c>
      <c r="AB112" s="224" t="str">
        <f>IFERROR(IF(#REF!="Yes",$Z112, $Z112+$S112*0.5),"")</f>
        <v/>
      </c>
      <c r="AC112" s="220" t="str">
        <f>IFERROR(VLOOKUP(_xlfn.CONCAT('Team Roster - Final'!$A112," : ",'Team Roster - Final'!$BM112),'Rate Calculations'!$C$4:$U$1100,19,FALSE),"")</f>
        <v/>
      </c>
      <c r="AD112" s="220" t="str">
        <f t="shared" si="24"/>
        <v/>
      </c>
      <c r="AE112" s="220" t="str">
        <f t="shared" si="25"/>
        <v/>
      </c>
      <c r="AF112" s="225" t="str">
        <f>IFERROR(VLOOKUP(_xlfn.CONCAT('Team Roster - Final'!$A112," : ",'Team Roster - Final'!$BM112),'Rate Calculations'!$C$4:$AB$1100,22,FALSE),"")</f>
        <v/>
      </c>
      <c r="AG112" s="225" t="str">
        <f>IFERROR(VLOOKUP(_xlfn.CONCAT('Team Roster - Final'!$A112," : ",'Team Roster - Final'!$BM112),'Rate Calculations'!$C$4:$AB$1100,23,FALSE),"")</f>
        <v/>
      </c>
      <c r="AH112" s="222" t="str">
        <f t="shared" si="26"/>
        <v/>
      </c>
      <c r="AI112" s="222" t="str">
        <f t="shared" si="27"/>
        <v/>
      </c>
      <c r="AJ112" s="223" t="str">
        <f>Table1[[#This Row],[Home Office
Net Fee %]]</f>
        <v/>
      </c>
      <c r="AK112" s="222" t="str">
        <f t="shared" si="28"/>
        <v/>
      </c>
      <c r="AL112" s="222" t="str">
        <f t="shared" si="29"/>
        <v/>
      </c>
      <c r="AM112" s="215" t="str">
        <f>IFERROR(IF(#REF!="Yes",$AK112,($AK112+$AD112*0.5)),"")</f>
        <v/>
      </c>
      <c r="AN112" s="215" t="str">
        <f>IFERROR(IF(#REF!="Yes",$AL112,($AL112+$AE112*0.5)),"")</f>
        <v/>
      </c>
      <c r="AO112" s="374" t="str">
        <f>IF(ISBLANK('Team Roster Proposed - FBR'!Q113),"",'Team Roster Proposed - FBR'!Q113)</f>
        <v/>
      </c>
      <c r="AP112" s="226" t="e">
        <f>IF(ISBLANK(#REF!),"",#REF!)</f>
        <v>#REF!</v>
      </c>
      <c r="AQ112" s="226" t="e">
        <f>IF(ISBLANK(#REF!),"",#REF!)</f>
        <v>#REF!</v>
      </c>
      <c r="AR112" s="226" t="e">
        <f>IF(ISBLANK(#REF!),"",#REF!)</f>
        <v>#REF!</v>
      </c>
      <c r="AS112" s="219" t="e">
        <f>IF(ISBLANK(#REF!),"",#REF!)</f>
        <v>#REF!</v>
      </c>
      <c r="AT112" s="219" t="e">
        <f>IF(ISBLANK(#REF!),"",#REF!)</f>
        <v>#REF!</v>
      </c>
      <c r="AU112" s="219" t="e">
        <f>IF(ISBLANK(#REF!),"",#REF!)</f>
        <v>#REF!</v>
      </c>
      <c r="AV112" s="219" t="e">
        <f>IF(ISBLANK(#REF!),"",#REF!)</f>
        <v>#REF!</v>
      </c>
      <c r="AW112" s="219" t="e">
        <f>IF(ISBLANK(#REF!),"",#REF!)</f>
        <v>#REF!</v>
      </c>
      <c r="AX112" s="219" t="e">
        <f>IF(ISBLANK(#REF!),"",#REF!)</f>
        <v>#REF!</v>
      </c>
      <c r="AY112" s="226" t="e">
        <f>IF(ISBLANK(#REF!),"",#REF!)</f>
        <v>#REF!</v>
      </c>
      <c r="AZ112" s="219" t="e">
        <f>IF(ISBLANK(#REF!),"",#REF!)</f>
        <v>#REF!</v>
      </c>
      <c r="BA112" s="219" t="e">
        <f>IF(ISBLANK(#REF!),"",#REF!)</f>
        <v>#REF!</v>
      </c>
      <c r="BB112" s="219" t="e">
        <f>IF(ISBLANK(#REF!),"",#REF!)</f>
        <v>#REF!</v>
      </c>
      <c r="BC112" s="219" t="e">
        <f>IF(ISBLANK(#REF!),"",#REF!)</f>
        <v>#REF!</v>
      </c>
      <c r="BD112" s="219" t="e">
        <f>IF(ISBLANK(#REF!),"",#REF!)</f>
        <v>#REF!</v>
      </c>
      <c r="BE112" s="219" t="e">
        <f>IF(ISBLANK(#REF!),"",#REF!)</f>
        <v>#REF!</v>
      </c>
      <c r="BF112" s="219" t="e">
        <f>IF(ISBLANK(#REF!),"",#REF!)</f>
        <v>#REF!</v>
      </c>
      <c r="BG112" s="219" t="e">
        <f>IF(ISBLANK(#REF!),"",#REF!)</f>
        <v>#REF!</v>
      </c>
      <c r="BH112" s="219" t="e">
        <f>IF(ISBLANK(#REF!),"",#REF!)</f>
        <v>#REF!</v>
      </c>
      <c r="BI112" s="219" t="e">
        <f>IF(ISBLANK(#REF!),"",#REF!)</f>
        <v>#REF!</v>
      </c>
      <c r="BJ112" s="219" t="e">
        <f>IF(ISBLANK(#REF!),"",#REF!)</f>
        <v>#REF!</v>
      </c>
      <c r="BK112" s="219" t="e">
        <f>IF(ISBLANK(#REF!),"",#REF!)</f>
        <v>#REF!</v>
      </c>
      <c r="BL112" s="219" t="e">
        <f>IF(ISBLANK(#REF!),"",#REF!)</f>
        <v>#REF!</v>
      </c>
      <c r="BM112" s="219" t="e">
        <f>IF(ISBLANK(#REF!),"",#REF!)</f>
        <v>#REF!</v>
      </c>
      <c r="BN112" s="219" t="e">
        <f>IF(ISBLANK(#REF!),"",#REF!)</f>
        <v>#REF!</v>
      </c>
      <c r="BO112" s="227" t="e">
        <f t="shared" si="30"/>
        <v>#REF!</v>
      </c>
      <c r="BP112" s="228" t="str">
        <f t="shared" si="33"/>
        <v/>
      </c>
      <c r="BQ112" s="229" t="str">
        <f t="shared" si="17"/>
        <v/>
      </c>
      <c r="BR112" s="228" t="e">
        <f t="shared" si="31"/>
        <v>#REF!</v>
      </c>
      <c r="BS112" s="230" t="e">
        <f t="shared" si="32"/>
        <v>#REF!</v>
      </c>
    </row>
    <row r="113" spans="1:71">
      <c r="A113" s="213" t="e">
        <f>IF(ISBLANK(#REF!),"",#REF!)</f>
        <v>#REF!</v>
      </c>
      <c r="B113" s="214" t="e">
        <f>IF(ISBLANK(#REF!),"",#REF!)</f>
        <v>#REF!</v>
      </c>
      <c r="C113" s="214" t="e">
        <f>IF(ISBLANK(#REF!),"",#REF!)</f>
        <v>#REF!</v>
      </c>
      <c r="D113" s="214" t="e">
        <f>IF(ISBLANK(#REF!),"",#REF!)</f>
        <v>#REF!</v>
      </c>
      <c r="E113" s="214" t="e">
        <f>IF(ISBLANK(#REF!),"",#REF!)</f>
        <v>#REF!</v>
      </c>
      <c r="F113" s="214" t="e">
        <f>IF(ISBLANK(#REF!),"",#REF!)</f>
        <v>#REF!</v>
      </c>
      <c r="G113" s="214" t="e">
        <f>IF(ISBLANK(#REF!),"",#REF!)</f>
        <v>#REF!</v>
      </c>
      <c r="H113" s="215" t="e">
        <f>IF(ISBLANK(#REF!),"",#REF!)</f>
        <v>#REF!</v>
      </c>
      <c r="I113" s="214" t="e">
        <f>IF(ISBLANK(#REF!),"",#REF!)</f>
        <v>#REF!</v>
      </c>
      <c r="J113" s="216" t="e">
        <f>IF(ISBLANK(#REF!),"",#REF!)</f>
        <v>#REF!</v>
      </c>
      <c r="K113" s="217" t="e">
        <f>IF(ISBLANK(#REF!),"",#REF!)</f>
        <v>#REF!</v>
      </c>
      <c r="L113" s="217" t="e">
        <f>IF(ISBLANK(#REF!),"",#REF!)</f>
        <v>#REF!</v>
      </c>
      <c r="M113" s="218" t="e">
        <f>IF(ISBLANK(#REF!),"",#REF!)</f>
        <v>#REF!</v>
      </c>
      <c r="N113" s="218" t="e">
        <f>IF(ISBLANK(#REF!),"",#REF!)</f>
        <v>#REF!</v>
      </c>
      <c r="O113" s="220" t="str">
        <f>IFERROR(VLOOKUP(_xlfn.CONCAT('Team Roster - Final'!$A113," : ",'Team Roster - Final'!$BM113),'Rate Calculations'!$C$4:$G$1100,5,FALSE),"")</f>
        <v/>
      </c>
      <c r="P113" s="225">
        <f>IF(ISBLANK('Rate Calculations'!$H115),"",'Rate Calculations'!$H115)</f>
        <v>1.7500000000000002E-2</v>
      </c>
      <c r="Q113" s="220" t="str">
        <f t="shared" si="18"/>
        <v/>
      </c>
      <c r="R113" s="221">
        <f>IF(ISBLANK('Rate Calculations'!$J115),"",'Rate Calculations'!$J115)</f>
        <v>3.5000000000000003E-2</v>
      </c>
      <c r="S113" s="220" t="str">
        <f t="shared" si="19"/>
        <v/>
      </c>
      <c r="T113" s="225" t="str">
        <f>IFERROR(VLOOKUP(_xlfn.CONCAT('Team Roster - Final'!$A113," : ",'Team Roster - Final'!$BM113),'Rate Calculations'!$C$4:$S$1100,10,FALSE),"")</f>
        <v/>
      </c>
      <c r="U113" s="225" t="str">
        <f>IFERROR(VLOOKUP(_xlfn.CONCAT('Team Roster - Final'!$A113," : ",'Team Roster - Final'!$BM113),'Rate Calculations'!$C$4:$S$1100,11,FALSE),"")</f>
        <v/>
      </c>
      <c r="V113" s="222" t="str">
        <f t="shared" si="20"/>
        <v/>
      </c>
      <c r="W113" s="222" t="str">
        <f t="shared" si="21"/>
        <v/>
      </c>
      <c r="X113" s="223" t="str">
        <f>IFERROR(VLOOKUP(_xlfn.CONCAT('Team Roster - Final'!$A113," : ",'Team Roster - Final'!$BM113),'Rate Calculations'!$C$4:$S$1100,14,FALSE),"")</f>
        <v/>
      </c>
      <c r="Y113" s="222" t="str">
        <f t="shared" si="22"/>
        <v/>
      </c>
      <c r="Z113" s="222" t="str">
        <f t="shared" si="23"/>
        <v/>
      </c>
      <c r="AA113" s="224" t="str">
        <f>IFERROR(IF(#REF!="Yes",$Y113, $Y113+$Q113*0.5),"")</f>
        <v/>
      </c>
      <c r="AB113" s="224" t="str">
        <f>IFERROR(IF(#REF!="Yes",$Z113, $Z113+$S113*0.5),"")</f>
        <v/>
      </c>
      <c r="AC113" s="220" t="str">
        <f>IFERROR(VLOOKUP(_xlfn.CONCAT('Team Roster - Final'!$A113," : ",'Team Roster - Final'!$BM113),'Rate Calculations'!$C$4:$U$1100,19,FALSE),"")</f>
        <v/>
      </c>
      <c r="AD113" s="220" t="str">
        <f t="shared" si="24"/>
        <v/>
      </c>
      <c r="AE113" s="220" t="str">
        <f t="shared" si="25"/>
        <v/>
      </c>
      <c r="AF113" s="225" t="str">
        <f>IFERROR(VLOOKUP(_xlfn.CONCAT('Team Roster - Final'!$A113," : ",'Team Roster - Final'!$BM113),'Rate Calculations'!$C$4:$AB$1100,22,FALSE),"")</f>
        <v/>
      </c>
      <c r="AG113" s="225" t="str">
        <f>IFERROR(VLOOKUP(_xlfn.CONCAT('Team Roster - Final'!$A113," : ",'Team Roster - Final'!$BM113),'Rate Calculations'!$C$4:$AB$1100,23,FALSE),"")</f>
        <v/>
      </c>
      <c r="AH113" s="222" t="str">
        <f t="shared" si="26"/>
        <v/>
      </c>
      <c r="AI113" s="222" t="str">
        <f t="shared" si="27"/>
        <v/>
      </c>
      <c r="AJ113" s="223" t="str">
        <f>Table1[[#This Row],[Home Office
Net Fee %]]</f>
        <v/>
      </c>
      <c r="AK113" s="222" t="str">
        <f t="shared" si="28"/>
        <v/>
      </c>
      <c r="AL113" s="222" t="str">
        <f t="shared" si="29"/>
        <v/>
      </c>
      <c r="AM113" s="215" t="str">
        <f>IFERROR(IF(#REF!="Yes",$AK113,($AK113+$AD113*0.5)),"")</f>
        <v/>
      </c>
      <c r="AN113" s="215" t="str">
        <f>IFERROR(IF(#REF!="Yes",$AL113,($AL113+$AE113*0.5)),"")</f>
        <v/>
      </c>
      <c r="AO113" s="374" t="str">
        <f>IF(ISBLANK('Team Roster Proposed - FBR'!Q114),"",'Team Roster Proposed - FBR'!Q114)</f>
        <v/>
      </c>
      <c r="AP113" s="226" t="e">
        <f>IF(ISBLANK(#REF!),"",#REF!)</f>
        <v>#REF!</v>
      </c>
      <c r="AQ113" s="226" t="e">
        <f>IF(ISBLANK(#REF!),"",#REF!)</f>
        <v>#REF!</v>
      </c>
      <c r="AR113" s="226" t="e">
        <f>IF(ISBLANK(#REF!),"",#REF!)</f>
        <v>#REF!</v>
      </c>
      <c r="AS113" s="219" t="e">
        <f>IF(ISBLANK(#REF!),"",#REF!)</f>
        <v>#REF!</v>
      </c>
      <c r="AT113" s="219" t="e">
        <f>IF(ISBLANK(#REF!),"",#REF!)</f>
        <v>#REF!</v>
      </c>
      <c r="AU113" s="219" t="e">
        <f>IF(ISBLANK(#REF!),"",#REF!)</f>
        <v>#REF!</v>
      </c>
      <c r="AV113" s="219" t="e">
        <f>IF(ISBLANK(#REF!),"",#REF!)</f>
        <v>#REF!</v>
      </c>
      <c r="AW113" s="219" t="e">
        <f>IF(ISBLANK(#REF!),"",#REF!)</f>
        <v>#REF!</v>
      </c>
      <c r="AX113" s="219" t="e">
        <f>IF(ISBLANK(#REF!),"",#REF!)</f>
        <v>#REF!</v>
      </c>
      <c r="AY113" s="226" t="e">
        <f>IF(ISBLANK(#REF!),"",#REF!)</f>
        <v>#REF!</v>
      </c>
      <c r="AZ113" s="219" t="e">
        <f>IF(ISBLANK(#REF!),"",#REF!)</f>
        <v>#REF!</v>
      </c>
      <c r="BA113" s="219" t="e">
        <f>IF(ISBLANK(#REF!),"",#REF!)</f>
        <v>#REF!</v>
      </c>
      <c r="BB113" s="219" t="e">
        <f>IF(ISBLANK(#REF!),"",#REF!)</f>
        <v>#REF!</v>
      </c>
      <c r="BC113" s="219" t="e">
        <f>IF(ISBLANK(#REF!),"",#REF!)</f>
        <v>#REF!</v>
      </c>
      <c r="BD113" s="219" t="e">
        <f>IF(ISBLANK(#REF!),"",#REF!)</f>
        <v>#REF!</v>
      </c>
      <c r="BE113" s="219" t="e">
        <f>IF(ISBLANK(#REF!),"",#REF!)</f>
        <v>#REF!</v>
      </c>
      <c r="BF113" s="219" t="e">
        <f>IF(ISBLANK(#REF!),"",#REF!)</f>
        <v>#REF!</v>
      </c>
      <c r="BG113" s="219" t="e">
        <f>IF(ISBLANK(#REF!),"",#REF!)</f>
        <v>#REF!</v>
      </c>
      <c r="BH113" s="219" t="e">
        <f>IF(ISBLANK(#REF!),"",#REF!)</f>
        <v>#REF!</v>
      </c>
      <c r="BI113" s="219" t="e">
        <f>IF(ISBLANK(#REF!),"",#REF!)</f>
        <v>#REF!</v>
      </c>
      <c r="BJ113" s="219" t="e">
        <f>IF(ISBLANK(#REF!),"",#REF!)</f>
        <v>#REF!</v>
      </c>
      <c r="BK113" s="219" t="e">
        <f>IF(ISBLANK(#REF!),"",#REF!)</f>
        <v>#REF!</v>
      </c>
      <c r="BL113" s="219" t="e">
        <f>IF(ISBLANK(#REF!),"",#REF!)</f>
        <v>#REF!</v>
      </c>
      <c r="BM113" s="219" t="e">
        <f>IF(ISBLANK(#REF!),"",#REF!)</f>
        <v>#REF!</v>
      </c>
      <c r="BN113" s="219" t="e">
        <f>IF(ISBLANK(#REF!),"",#REF!)</f>
        <v>#REF!</v>
      </c>
      <c r="BO113" s="227" t="e">
        <f t="shared" si="30"/>
        <v>#REF!</v>
      </c>
      <c r="BP113" s="228" t="str">
        <f t="shared" si="33"/>
        <v/>
      </c>
      <c r="BQ113" s="229" t="str">
        <f t="shared" si="17"/>
        <v/>
      </c>
      <c r="BR113" s="228" t="e">
        <f t="shared" si="31"/>
        <v>#REF!</v>
      </c>
      <c r="BS113" s="230" t="e">
        <f t="shared" si="32"/>
        <v>#REF!</v>
      </c>
    </row>
    <row r="114" spans="1:71">
      <c r="A114" s="213" t="e">
        <f>IF(ISBLANK(#REF!),"",#REF!)</f>
        <v>#REF!</v>
      </c>
      <c r="B114" s="214" t="e">
        <f>IF(ISBLANK(#REF!),"",#REF!)</f>
        <v>#REF!</v>
      </c>
      <c r="C114" s="214" t="e">
        <f>IF(ISBLANK(#REF!),"",#REF!)</f>
        <v>#REF!</v>
      </c>
      <c r="D114" s="214" t="e">
        <f>IF(ISBLANK(#REF!),"",#REF!)</f>
        <v>#REF!</v>
      </c>
      <c r="E114" s="214" t="e">
        <f>IF(ISBLANK(#REF!),"",#REF!)</f>
        <v>#REF!</v>
      </c>
      <c r="F114" s="214" t="e">
        <f>IF(ISBLANK(#REF!),"",#REF!)</f>
        <v>#REF!</v>
      </c>
      <c r="G114" s="214" t="e">
        <f>IF(ISBLANK(#REF!),"",#REF!)</f>
        <v>#REF!</v>
      </c>
      <c r="H114" s="215" t="e">
        <f>IF(ISBLANK(#REF!),"",#REF!)</f>
        <v>#REF!</v>
      </c>
      <c r="I114" s="214" t="e">
        <f>IF(ISBLANK(#REF!),"",#REF!)</f>
        <v>#REF!</v>
      </c>
      <c r="J114" s="216" t="e">
        <f>IF(ISBLANK(#REF!),"",#REF!)</f>
        <v>#REF!</v>
      </c>
      <c r="K114" s="217" t="e">
        <f>IF(ISBLANK(#REF!),"",#REF!)</f>
        <v>#REF!</v>
      </c>
      <c r="L114" s="217" t="e">
        <f>IF(ISBLANK(#REF!),"",#REF!)</f>
        <v>#REF!</v>
      </c>
      <c r="M114" s="218" t="e">
        <f>IF(ISBLANK(#REF!),"",#REF!)</f>
        <v>#REF!</v>
      </c>
      <c r="N114" s="218" t="e">
        <f>IF(ISBLANK(#REF!),"",#REF!)</f>
        <v>#REF!</v>
      </c>
      <c r="O114" s="220" t="str">
        <f>IFERROR(VLOOKUP(_xlfn.CONCAT('Team Roster - Final'!$A114," : ",'Team Roster - Final'!$BM114),'Rate Calculations'!$C$4:$G$1100,5,FALSE),"")</f>
        <v/>
      </c>
      <c r="P114" s="225">
        <f>IF(ISBLANK('Rate Calculations'!$H116),"",'Rate Calculations'!$H116)</f>
        <v>1.7500000000000002E-2</v>
      </c>
      <c r="Q114" s="220" t="str">
        <f t="shared" si="18"/>
        <v/>
      </c>
      <c r="R114" s="221">
        <f>IF(ISBLANK('Rate Calculations'!$J116),"",'Rate Calculations'!$J116)</f>
        <v>3.5000000000000003E-2</v>
      </c>
      <c r="S114" s="220" t="str">
        <f t="shared" si="19"/>
        <v/>
      </c>
      <c r="T114" s="225" t="str">
        <f>IFERROR(VLOOKUP(_xlfn.CONCAT('Team Roster - Final'!$A114," : ",'Team Roster - Final'!$BM114),'Rate Calculations'!$C$4:$S$1100,10,FALSE),"")</f>
        <v/>
      </c>
      <c r="U114" s="225" t="str">
        <f>IFERROR(VLOOKUP(_xlfn.CONCAT('Team Roster - Final'!$A114," : ",'Team Roster - Final'!$BM114),'Rate Calculations'!$C$4:$S$1100,11,FALSE),"")</f>
        <v/>
      </c>
      <c r="V114" s="222" t="str">
        <f t="shared" si="20"/>
        <v/>
      </c>
      <c r="W114" s="222" t="str">
        <f t="shared" si="21"/>
        <v/>
      </c>
      <c r="X114" s="223" t="str">
        <f>IFERROR(VLOOKUP(_xlfn.CONCAT('Team Roster - Final'!$A114," : ",'Team Roster - Final'!$BM114),'Rate Calculations'!$C$4:$S$1100,14,FALSE),"")</f>
        <v/>
      </c>
      <c r="Y114" s="222" t="str">
        <f t="shared" si="22"/>
        <v/>
      </c>
      <c r="Z114" s="222" t="str">
        <f t="shared" si="23"/>
        <v/>
      </c>
      <c r="AA114" s="224" t="str">
        <f>IFERROR(IF(#REF!="Yes",$Y114, $Y114+$Q114*0.5),"")</f>
        <v/>
      </c>
      <c r="AB114" s="224" t="str">
        <f>IFERROR(IF(#REF!="Yes",$Z114, $Z114+$S114*0.5),"")</f>
        <v/>
      </c>
      <c r="AC114" s="220" t="str">
        <f>IFERROR(VLOOKUP(_xlfn.CONCAT('Team Roster - Final'!$A114," : ",'Team Roster - Final'!$BM114),'Rate Calculations'!$C$4:$U$1100,19,FALSE),"")</f>
        <v/>
      </c>
      <c r="AD114" s="220" t="str">
        <f t="shared" si="24"/>
        <v/>
      </c>
      <c r="AE114" s="220" t="str">
        <f t="shared" si="25"/>
        <v/>
      </c>
      <c r="AF114" s="225" t="str">
        <f>IFERROR(VLOOKUP(_xlfn.CONCAT('Team Roster - Final'!$A114," : ",'Team Roster - Final'!$BM114),'Rate Calculations'!$C$4:$AB$1100,22,FALSE),"")</f>
        <v/>
      </c>
      <c r="AG114" s="225" t="str">
        <f>IFERROR(VLOOKUP(_xlfn.CONCAT('Team Roster - Final'!$A114," : ",'Team Roster - Final'!$BM114),'Rate Calculations'!$C$4:$AB$1100,23,FALSE),"")</f>
        <v/>
      </c>
      <c r="AH114" s="222" t="str">
        <f t="shared" si="26"/>
        <v/>
      </c>
      <c r="AI114" s="222" t="str">
        <f t="shared" si="27"/>
        <v/>
      </c>
      <c r="AJ114" s="223" t="str">
        <f>Table1[[#This Row],[Home Office
Net Fee %]]</f>
        <v/>
      </c>
      <c r="AK114" s="222" t="str">
        <f t="shared" si="28"/>
        <v/>
      </c>
      <c r="AL114" s="222" t="str">
        <f t="shared" si="29"/>
        <v/>
      </c>
      <c r="AM114" s="215" t="str">
        <f>IFERROR(IF(#REF!="Yes",$AK114,($AK114+$AD114*0.5)),"")</f>
        <v/>
      </c>
      <c r="AN114" s="215" t="str">
        <f>IFERROR(IF(#REF!="Yes",$AL114,($AL114+$AE114*0.5)),"")</f>
        <v/>
      </c>
      <c r="AO114" s="374" t="str">
        <f>IF(ISBLANK('Team Roster Proposed - FBR'!Q115),"",'Team Roster Proposed - FBR'!Q115)</f>
        <v/>
      </c>
      <c r="AP114" s="226" t="e">
        <f>IF(ISBLANK(#REF!),"",#REF!)</f>
        <v>#REF!</v>
      </c>
      <c r="AQ114" s="226" t="e">
        <f>IF(ISBLANK(#REF!),"",#REF!)</f>
        <v>#REF!</v>
      </c>
      <c r="AR114" s="226" t="e">
        <f>IF(ISBLANK(#REF!),"",#REF!)</f>
        <v>#REF!</v>
      </c>
      <c r="AS114" s="219" t="e">
        <f>IF(ISBLANK(#REF!),"",#REF!)</f>
        <v>#REF!</v>
      </c>
      <c r="AT114" s="219" t="e">
        <f>IF(ISBLANK(#REF!),"",#REF!)</f>
        <v>#REF!</v>
      </c>
      <c r="AU114" s="219" t="e">
        <f>IF(ISBLANK(#REF!),"",#REF!)</f>
        <v>#REF!</v>
      </c>
      <c r="AV114" s="219" t="e">
        <f>IF(ISBLANK(#REF!),"",#REF!)</f>
        <v>#REF!</v>
      </c>
      <c r="AW114" s="219" t="e">
        <f>IF(ISBLANK(#REF!),"",#REF!)</f>
        <v>#REF!</v>
      </c>
      <c r="AX114" s="219" t="e">
        <f>IF(ISBLANK(#REF!),"",#REF!)</f>
        <v>#REF!</v>
      </c>
      <c r="AY114" s="226" t="e">
        <f>IF(ISBLANK(#REF!),"",#REF!)</f>
        <v>#REF!</v>
      </c>
      <c r="AZ114" s="219" t="e">
        <f>IF(ISBLANK(#REF!),"",#REF!)</f>
        <v>#REF!</v>
      </c>
      <c r="BA114" s="219" t="e">
        <f>IF(ISBLANK(#REF!),"",#REF!)</f>
        <v>#REF!</v>
      </c>
      <c r="BB114" s="219" t="e">
        <f>IF(ISBLANK(#REF!),"",#REF!)</f>
        <v>#REF!</v>
      </c>
      <c r="BC114" s="219" t="e">
        <f>IF(ISBLANK(#REF!),"",#REF!)</f>
        <v>#REF!</v>
      </c>
      <c r="BD114" s="219" t="e">
        <f>IF(ISBLANK(#REF!),"",#REF!)</f>
        <v>#REF!</v>
      </c>
      <c r="BE114" s="219" t="e">
        <f>IF(ISBLANK(#REF!),"",#REF!)</f>
        <v>#REF!</v>
      </c>
      <c r="BF114" s="219" t="e">
        <f>IF(ISBLANK(#REF!),"",#REF!)</f>
        <v>#REF!</v>
      </c>
      <c r="BG114" s="219" t="e">
        <f>IF(ISBLANK(#REF!),"",#REF!)</f>
        <v>#REF!</v>
      </c>
      <c r="BH114" s="219" t="e">
        <f>IF(ISBLANK(#REF!),"",#REF!)</f>
        <v>#REF!</v>
      </c>
      <c r="BI114" s="219" t="e">
        <f>IF(ISBLANK(#REF!),"",#REF!)</f>
        <v>#REF!</v>
      </c>
      <c r="BJ114" s="219" t="e">
        <f>IF(ISBLANK(#REF!),"",#REF!)</f>
        <v>#REF!</v>
      </c>
      <c r="BK114" s="219" t="e">
        <f>IF(ISBLANK(#REF!),"",#REF!)</f>
        <v>#REF!</v>
      </c>
      <c r="BL114" s="219" t="e">
        <f>IF(ISBLANK(#REF!),"",#REF!)</f>
        <v>#REF!</v>
      </c>
      <c r="BM114" s="219" t="e">
        <f>IF(ISBLANK(#REF!),"",#REF!)</f>
        <v>#REF!</v>
      </c>
      <c r="BN114" s="219" t="e">
        <f>IF(ISBLANK(#REF!),"",#REF!)</f>
        <v>#REF!</v>
      </c>
      <c r="BO114" s="227" t="e">
        <f t="shared" si="30"/>
        <v>#REF!</v>
      </c>
      <c r="BP114" s="228" t="str">
        <f t="shared" si="33"/>
        <v/>
      </c>
      <c r="BQ114" s="229" t="str">
        <f t="shared" si="17"/>
        <v/>
      </c>
      <c r="BR114" s="228" t="e">
        <f t="shared" si="31"/>
        <v>#REF!</v>
      </c>
      <c r="BS114" s="230" t="e">
        <f t="shared" si="32"/>
        <v>#REF!</v>
      </c>
    </row>
    <row r="115" spans="1:71">
      <c r="A115" s="213" t="e">
        <f>IF(ISBLANK(#REF!),"",#REF!)</f>
        <v>#REF!</v>
      </c>
      <c r="B115" s="214" t="e">
        <f>IF(ISBLANK(#REF!),"",#REF!)</f>
        <v>#REF!</v>
      </c>
      <c r="C115" s="214" t="e">
        <f>IF(ISBLANK(#REF!),"",#REF!)</f>
        <v>#REF!</v>
      </c>
      <c r="D115" s="214" t="e">
        <f>IF(ISBLANK(#REF!),"",#REF!)</f>
        <v>#REF!</v>
      </c>
      <c r="E115" s="214" t="e">
        <f>IF(ISBLANK(#REF!),"",#REF!)</f>
        <v>#REF!</v>
      </c>
      <c r="F115" s="214" t="e">
        <f>IF(ISBLANK(#REF!),"",#REF!)</f>
        <v>#REF!</v>
      </c>
      <c r="G115" s="214" t="e">
        <f>IF(ISBLANK(#REF!),"",#REF!)</f>
        <v>#REF!</v>
      </c>
      <c r="H115" s="215" t="e">
        <f>IF(ISBLANK(#REF!),"",#REF!)</f>
        <v>#REF!</v>
      </c>
      <c r="I115" s="214" t="e">
        <f>IF(ISBLANK(#REF!),"",#REF!)</f>
        <v>#REF!</v>
      </c>
      <c r="J115" s="216" t="e">
        <f>IF(ISBLANK(#REF!),"",#REF!)</f>
        <v>#REF!</v>
      </c>
      <c r="K115" s="217" t="e">
        <f>IF(ISBLANK(#REF!),"",#REF!)</f>
        <v>#REF!</v>
      </c>
      <c r="L115" s="217" t="e">
        <f>IF(ISBLANK(#REF!),"",#REF!)</f>
        <v>#REF!</v>
      </c>
      <c r="M115" s="218" t="e">
        <f>IF(ISBLANK(#REF!),"",#REF!)</f>
        <v>#REF!</v>
      </c>
      <c r="N115" s="218" t="e">
        <f>IF(ISBLANK(#REF!),"",#REF!)</f>
        <v>#REF!</v>
      </c>
      <c r="O115" s="220" t="str">
        <f>IFERROR(VLOOKUP(_xlfn.CONCAT('Team Roster - Final'!$A115," : ",'Team Roster - Final'!$BM115),'Rate Calculations'!$C$4:$G$1100,5,FALSE),"")</f>
        <v/>
      </c>
      <c r="P115" s="225">
        <f>IF(ISBLANK('Rate Calculations'!$H117),"",'Rate Calculations'!$H117)</f>
        <v>1.7500000000000002E-2</v>
      </c>
      <c r="Q115" s="220" t="str">
        <f t="shared" si="18"/>
        <v/>
      </c>
      <c r="R115" s="221">
        <f>IF(ISBLANK('Rate Calculations'!$J117),"",'Rate Calculations'!$J117)</f>
        <v>3.5000000000000003E-2</v>
      </c>
      <c r="S115" s="220" t="str">
        <f t="shared" si="19"/>
        <v/>
      </c>
      <c r="T115" s="225" t="str">
        <f>IFERROR(VLOOKUP(_xlfn.CONCAT('Team Roster - Final'!$A115," : ",'Team Roster - Final'!$BM115),'Rate Calculations'!$C$4:$S$1100,10,FALSE),"")</f>
        <v/>
      </c>
      <c r="U115" s="225" t="str">
        <f>IFERROR(VLOOKUP(_xlfn.CONCAT('Team Roster - Final'!$A115," : ",'Team Roster - Final'!$BM115),'Rate Calculations'!$C$4:$S$1100,11,FALSE),"")</f>
        <v/>
      </c>
      <c r="V115" s="222" t="str">
        <f t="shared" si="20"/>
        <v/>
      </c>
      <c r="W115" s="222" t="str">
        <f t="shared" si="21"/>
        <v/>
      </c>
      <c r="X115" s="223" t="str">
        <f>IFERROR(VLOOKUP(_xlfn.CONCAT('Team Roster - Final'!$A115," : ",'Team Roster - Final'!$BM115),'Rate Calculations'!$C$4:$S$1100,14,FALSE),"")</f>
        <v/>
      </c>
      <c r="Y115" s="222" t="str">
        <f t="shared" si="22"/>
        <v/>
      </c>
      <c r="Z115" s="222" t="str">
        <f t="shared" si="23"/>
        <v/>
      </c>
      <c r="AA115" s="224" t="str">
        <f>IFERROR(IF(#REF!="Yes",$Y115, $Y115+$Q115*0.5),"")</f>
        <v/>
      </c>
      <c r="AB115" s="224" t="str">
        <f>IFERROR(IF(#REF!="Yes",$Z115, $Z115+$S115*0.5),"")</f>
        <v/>
      </c>
      <c r="AC115" s="220" t="str">
        <f>IFERROR(VLOOKUP(_xlfn.CONCAT('Team Roster - Final'!$A115," : ",'Team Roster - Final'!$BM115),'Rate Calculations'!$C$4:$U$1100,19,FALSE),"")</f>
        <v/>
      </c>
      <c r="AD115" s="220" t="str">
        <f t="shared" si="24"/>
        <v/>
      </c>
      <c r="AE115" s="220" t="str">
        <f t="shared" si="25"/>
        <v/>
      </c>
      <c r="AF115" s="225" t="str">
        <f>IFERROR(VLOOKUP(_xlfn.CONCAT('Team Roster - Final'!$A115," : ",'Team Roster - Final'!$BM115),'Rate Calculations'!$C$4:$AB$1100,22,FALSE),"")</f>
        <v/>
      </c>
      <c r="AG115" s="225" t="str">
        <f>IFERROR(VLOOKUP(_xlfn.CONCAT('Team Roster - Final'!$A115," : ",'Team Roster - Final'!$BM115),'Rate Calculations'!$C$4:$AB$1100,23,FALSE),"")</f>
        <v/>
      </c>
      <c r="AH115" s="222" t="str">
        <f t="shared" si="26"/>
        <v/>
      </c>
      <c r="AI115" s="222" t="str">
        <f t="shared" si="27"/>
        <v/>
      </c>
      <c r="AJ115" s="223" t="str">
        <f>Table1[[#This Row],[Home Office
Net Fee %]]</f>
        <v/>
      </c>
      <c r="AK115" s="222" t="str">
        <f t="shared" si="28"/>
        <v/>
      </c>
      <c r="AL115" s="222" t="str">
        <f t="shared" si="29"/>
        <v/>
      </c>
      <c r="AM115" s="215" t="str">
        <f>IFERROR(IF(#REF!="Yes",$AK115,($AK115+$AD115*0.5)),"")</f>
        <v/>
      </c>
      <c r="AN115" s="215" t="str">
        <f>IFERROR(IF(#REF!="Yes",$AL115,($AL115+$AE115*0.5)),"")</f>
        <v/>
      </c>
      <c r="AO115" s="374" t="str">
        <f>IF(ISBLANK('Team Roster Proposed - FBR'!Q116),"",'Team Roster Proposed - FBR'!Q116)</f>
        <v/>
      </c>
      <c r="AP115" s="226" t="e">
        <f>IF(ISBLANK(#REF!),"",#REF!)</f>
        <v>#REF!</v>
      </c>
      <c r="AQ115" s="226" t="e">
        <f>IF(ISBLANK(#REF!),"",#REF!)</f>
        <v>#REF!</v>
      </c>
      <c r="AR115" s="226" t="e">
        <f>IF(ISBLANK(#REF!),"",#REF!)</f>
        <v>#REF!</v>
      </c>
      <c r="AS115" s="219" t="e">
        <f>IF(ISBLANK(#REF!),"",#REF!)</f>
        <v>#REF!</v>
      </c>
      <c r="AT115" s="219" t="e">
        <f>IF(ISBLANK(#REF!),"",#REF!)</f>
        <v>#REF!</v>
      </c>
      <c r="AU115" s="219" t="e">
        <f>IF(ISBLANK(#REF!),"",#REF!)</f>
        <v>#REF!</v>
      </c>
      <c r="AV115" s="219" t="e">
        <f>IF(ISBLANK(#REF!),"",#REF!)</f>
        <v>#REF!</v>
      </c>
      <c r="AW115" s="219" t="e">
        <f>IF(ISBLANK(#REF!),"",#REF!)</f>
        <v>#REF!</v>
      </c>
      <c r="AX115" s="219" t="e">
        <f>IF(ISBLANK(#REF!),"",#REF!)</f>
        <v>#REF!</v>
      </c>
      <c r="AY115" s="226" t="e">
        <f>IF(ISBLANK(#REF!),"",#REF!)</f>
        <v>#REF!</v>
      </c>
      <c r="AZ115" s="219" t="e">
        <f>IF(ISBLANK(#REF!),"",#REF!)</f>
        <v>#REF!</v>
      </c>
      <c r="BA115" s="219" t="e">
        <f>IF(ISBLANK(#REF!),"",#REF!)</f>
        <v>#REF!</v>
      </c>
      <c r="BB115" s="219" t="e">
        <f>IF(ISBLANK(#REF!),"",#REF!)</f>
        <v>#REF!</v>
      </c>
      <c r="BC115" s="219" t="e">
        <f>IF(ISBLANK(#REF!),"",#REF!)</f>
        <v>#REF!</v>
      </c>
      <c r="BD115" s="219" t="e">
        <f>IF(ISBLANK(#REF!),"",#REF!)</f>
        <v>#REF!</v>
      </c>
      <c r="BE115" s="219" t="e">
        <f>IF(ISBLANK(#REF!),"",#REF!)</f>
        <v>#REF!</v>
      </c>
      <c r="BF115" s="219" t="e">
        <f>IF(ISBLANK(#REF!),"",#REF!)</f>
        <v>#REF!</v>
      </c>
      <c r="BG115" s="219" t="e">
        <f>IF(ISBLANK(#REF!),"",#REF!)</f>
        <v>#REF!</v>
      </c>
      <c r="BH115" s="219" t="e">
        <f>IF(ISBLANK(#REF!),"",#REF!)</f>
        <v>#REF!</v>
      </c>
      <c r="BI115" s="219" t="e">
        <f>IF(ISBLANK(#REF!),"",#REF!)</f>
        <v>#REF!</v>
      </c>
      <c r="BJ115" s="219" t="e">
        <f>IF(ISBLANK(#REF!),"",#REF!)</f>
        <v>#REF!</v>
      </c>
      <c r="BK115" s="219" t="e">
        <f>IF(ISBLANK(#REF!),"",#REF!)</f>
        <v>#REF!</v>
      </c>
      <c r="BL115" s="219" t="e">
        <f>IF(ISBLANK(#REF!),"",#REF!)</f>
        <v>#REF!</v>
      </c>
      <c r="BM115" s="219" t="e">
        <f>IF(ISBLANK(#REF!),"",#REF!)</f>
        <v>#REF!</v>
      </c>
      <c r="BN115" s="219" t="e">
        <f>IF(ISBLANK(#REF!),"",#REF!)</f>
        <v>#REF!</v>
      </c>
      <c r="BO115" s="227" t="e">
        <f t="shared" si="30"/>
        <v>#REF!</v>
      </c>
      <c r="BP115" s="228" t="str">
        <f t="shared" si="33"/>
        <v/>
      </c>
      <c r="BQ115" s="229" t="str">
        <f t="shared" si="17"/>
        <v/>
      </c>
      <c r="BR115" s="228" t="e">
        <f t="shared" si="31"/>
        <v>#REF!</v>
      </c>
      <c r="BS115" s="230" t="e">
        <f t="shared" si="32"/>
        <v>#REF!</v>
      </c>
    </row>
    <row r="116" spans="1:71">
      <c r="A116" s="213" t="e">
        <f>IF(ISBLANK(#REF!),"",#REF!)</f>
        <v>#REF!</v>
      </c>
      <c r="B116" s="214" t="e">
        <f>IF(ISBLANK(#REF!),"",#REF!)</f>
        <v>#REF!</v>
      </c>
      <c r="C116" s="214" t="e">
        <f>IF(ISBLANK(#REF!),"",#REF!)</f>
        <v>#REF!</v>
      </c>
      <c r="D116" s="214" t="e">
        <f>IF(ISBLANK(#REF!),"",#REF!)</f>
        <v>#REF!</v>
      </c>
      <c r="E116" s="214" t="e">
        <f>IF(ISBLANK(#REF!),"",#REF!)</f>
        <v>#REF!</v>
      </c>
      <c r="F116" s="214" t="e">
        <f>IF(ISBLANK(#REF!),"",#REF!)</f>
        <v>#REF!</v>
      </c>
      <c r="G116" s="214" t="e">
        <f>IF(ISBLANK(#REF!),"",#REF!)</f>
        <v>#REF!</v>
      </c>
      <c r="H116" s="215" t="e">
        <f>IF(ISBLANK(#REF!),"",#REF!)</f>
        <v>#REF!</v>
      </c>
      <c r="I116" s="214" t="e">
        <f>IF(ISBLANK(#REF!),"",#REF!)</f>
        <v>#REF!</v>
      </c>
      <c r="J116" s="216" t="e">
        <f>IF(ISBLANK(#REF!),"",#REF!)</f>
        <v>#REF!</v>
      </c>
      <c r="K116" s="217" t="e">
        <f>IF(ISBLANK(#REF!),"",#REF!)</f>
        <v>#REF!</v>
      </c>
      <c r="L116" s="217" t="e">
        <f>IF(ISBLANK(#REF!),"",#REF!)</f>
        <v>#REF!</v>
      </c>
      <c r="M116" s="218" t="e">
        <f>IF(ISBLANK(#REF!),"",#REF!)</f>
        <v>#REF!</v>
      </c>
      <c r="N116" s="218" t="e">
        <f>IF(ISBLANK(#REF!),"",#REF!)</f>
        <v>#REF!</v>
      </c>
      <c r="O116" s="220" t="str">
        <f>IFERROR(VLOOKUP(_xlfn.CONCAT('Team Roster - Final'!$A116," : ",'Team Roster - Final'!$BM116),'Rate Calculations'!$C$4:$G$1100,5,FALSE),"")</f>
        <v/>
      </c>
      <c r="P116" s="225">
        <f>IF(ISBLANK('Rate Calculations'!$H118),"",'Rate Calculations'!$H118)</f>
        <v>1.7500000000000002E-2</v>
      </c>
      <c r="Q116" s="220" t="str">
        <f t="shared" si="18"/>
        <v/>
      </c>
      <c r="R116" s="221">
        <f>IF(ISBLANK('Rate Calculations'!$J118),"",'Rate Calculations'!$J118)</f>
        <v>3.5000000000000003E-2</v>
      </c>
      <c r="S116" s="220" t="str">
        <f t="shared" si="19"/>
        <v/>
      </c>
      <c r="T116" s="225" t="str">
        <f>IFERROR(VLOOKUP(_xlfn.CONCAT('Team Roster - Final'!$A116," : ",'Team Roster - Final'!$BM116),'Rate Calculations'!$C$4:$S$1100,10,FALSE),"")</f>
        <v/>
      </c>
      <c r="U116" s="225" t="str">
        <f>IFERROR(VLOOKUP(_xlfn.CONCAT('Team Roster - Final'!$A116," : ",'Team Roster - Final'!$BM116),'Rate Calculations'!$C$4:$S$1100,11,FALSE),"")</f>
        <v/>
      </c>
      <c r="V116" s="222" t="str">
        <f t="shared" si="20"/>
        <v/>
      </c>
      <c r="W116" s="222" t="str">
        <f t="shared" si="21"/>
        <v/>
      </c>
      <c r="X116" s="223" t="str">
        <f>IFERROR(VLOOKUP(_xlfn.CONCAT('Team Roster - Final'!$A116," : ",'Team Roster - Final'!$BM116),'Rate Calculations'!$C$4:$S$1100,14,FALSE),"")</f>
        <v/>
      </c>
      <c r="Y116" s="222" t="str">
        <f t="shared" si="22"/>
        <v/>
      </c>
      <c r="Z116" s="222" t="str">
        <f t="shared" si="23"/>
        <v/>
      </c>
      <c r="AA116" s="224" t="str">
        <f>IFERROR(IF(#REF!="Yes",$Y116, $Y116+$Q116*0.5),"")</f>
        <v/>
      </c>
      <c r="AB116" s="224" t="str">
        <f>IFERROR(IF(#REF!="Yes",$Z116, $Z116+$S116*0.5),"")</f>
        <v/>
      </c>
      <c r="AC116" s="220" t="str">
        <f>IFERROR(VLOOKUP(_xlfn.CONCAT('Team Roster - Final'!$A116," : ",'Team Roster - Final'!$BM116),'Rate Calculations'!$C$4:$U$1100,19,FALSE),"")</f>
        <v/>
      </c>
      <c r="AD116" s="220" t="str">
        <f t="shared" si="24"/>
        <v/>
      </c>
      <c r="AE116" s="220" t="str">
        <f t="shared" si="25"/>
        <v/>
      </c>
      <c r="AF116" s="225" t="str">
        <f>IFERROR(VLOOKUP(_xlfn.CONCAT('Team Roster - Final'!$A116," : ",'Team Roster - Final'!$BM116),'Rate Calculations'!$C$4:$AB$1100,22,FALSE),"")</f>
        <v/>
      </c>
      <c r="AG116" s="225" t="str">
        <f>IFERROR(VLOOKUP(_xlfn.CONCAT('Team Roster - Final'!$A116," : ",'Team Roster - Final'!$BM116),'Rate Calculations'!$C$4:$AB$1100,23,FALSE),"")</f>
        <v/>
      </c>
      <c r="AH116" s="222" t="str">
        <f t="shared" si="26"/>
        <v/>
      </c>
      <c r="AI116" s="222" t="str">
        <f t="shared" si="27"/>
        <v/>
      </c>
      <c r="AJ116" s="223" t="str">
        <f>Table1[[#This Row],[Home Office
Net Fee %]]</f>
        <v/>
      </c>
      <c r="AK116" s="222" t="str">
        <f t="shared" si="28"/>
        <v/>
      </c>
      <c r="AL116" s="222" t="str">
        <f t="shared" si="29"/>
        <v/>
      </c>
      <c r="AM116" s="215" t="str">
        <f>IFERROR(IF(#REF!="Yes",$AK116,($AK116+$AD116*0.5)),"")</f>
        <v/>
      </c>
      <c r="AN116" s="215" t="str">
        <f>IFERROR(IF(#REF!="Yes",$AL116,($AL116+$AE116*0.5)),"")</f>
        <v/>
      </c>
      <c r="AO116" s="374" t="str">
        <f>IF(ISBLANK('Team Roster Proposed - FBR'!Q117),"",'Team Roster Proposed - FBR'!Q117)</f>
        <v/>
      </c>
      <c r="AP116" s="226" t="e">
        <f>IF(ISBLANK(#REF!),"",#REF!)</f>
        <v>#REF!</v>
      </c>
      <c r="AQ116" s="226" t="e">
        <f>IF(ISBLANK(#REF!),"",#REF!)</f>
        <v>#REF!</v>
      </c>
      <c r="AR116" s="226" t="e">
        <f>IF(ISBLANK(#REF!),"",#REF!)</f>
        <v>#REF!</v>
      </c>
      <c r="AS116" s="219" t="e">
        <f>IF(ISBLANK(#REF!),"",#REF!)</f>
        <v>#REF!</v>
      </c>
      <c r="AT116" s="219" t="e">
        <f>IF(ISBLANK(#REF!),"",#REF!)</f>
        <v>#REF!</v>
      </c>
      <c r="AU116" s="219" t="e">
        <f>IF(ISBLANK(#REF!),"",#REF!)</f>
        <v>#REF!</v>
      </c>
      <c r="AV116" s="219" t="e">
        <f>IF(ISBLANK(#REF!),"",#REF!)</f>
        <v>#REF!</v>
      </c>
      <c r="AW116" s="219" t="e">
        <f>IF(ISBLANK(#REF!),"",#REF!)</f>
        <v>#REF!</v>
      </c>
      <c r="AX116" s="219" t="e">
        <f>IF(ISBLANK(#REF!),"",#REF!)</f>
        <v>#REF!</v>
      </c>
      <c r="AY116" s="226" t="e">
        <f>IF(ISBLANK(#REF!),"",#REF!)</f>
        <v>#REF!</v>
      </c>
      <c r="AZ116" s="219" t="e">
        <f>IF(ISBLANK(#REF!),"",#REF!)</f>
        <v>#REF!</v>
      </c>
      <c r="BA116" s="219" t="e">
        <f>IF(ISBLANK(#REF!),"",#REF!)</f>
        <v>#REF!</v>
      </c>
      <c r="BB116" s="219" t="e">
        <f>IF(ISBLANK(#REF!),"",#REF!)</f>
        <v>#REF!</v>
      </c>
      <c r="BC116" s="219" t="e">
        <f>IF(ISBLANK(#REF!),"",#REF!)</f>
        <v>#REF!</v>
      </c>
      <c r="BD116" s="219" t="e">
        <f>IF(ISBLANK(#REF!),"",#REF!)</f>
        <v>#REF!</v>
      </c>
      <c r="BE116" s="219" t="e">
        <f>IF(ISBLANK(#REF!),"",#REF!)</f>
        <v>#REF!</v>
      </c>
      <c r="BF116" s="219" t="e">
        <f>IF(ISBLANK(#REF!),"",#REF!)</f>
        <v>#REF!</v>
      </c>
      <c r="BG116" s="219" t="e">
        <f>IF(ISBLANK(#REF!),"",#REF!)</f>
        <v>#REF!</v>
      </c>
      <c r="BH116" s="219" t="e">
        <f>IF(ISBLANK(#REF!),"",#REF!)</f>
        <v>#REF!</v>
      </c>
      <c r="BI116" s="219" t="e">
        <f>IF(ISBLANK(#REF!),"",#REF!)</f>
        <v>#REF!</v>
      </c>
      <c r="BJ116" s="219" t="e">
        <f>IF(ISBLANK(#REF!),"",#REF!)</f>
        <v>#REF!</v>
      </c>
      <c r="BK116" s="219" t="e">
        <f>IF(ISBLANK(#REF!),"",#REF!)</f>
        <v>#REF!</v>
      </c>
      <c r="BL116" s="219" t="e">
        <f>IF(ISBLANK(#REF!),"",#REF!)</f>
        <v>#REF!</v>
      </c>
      <c r="BM116" s="219" t="e">
        <f>IF(ISBLANK(#REF!),"",#REF!)</f>
        <v>#REF!</v>
      </c>
      <c r="BN116" s="219" t="e">
        <f>IF(ISBLANK(#REF!),"",#REF!)</f>
        <v>#REF!</v>
      </c>
      <c r="BO116" s="227" t="e">
        <f t="shared" si="30"/>
        <v>#REF!</v>
      </c>
      <c r="BP116" s="228" t="str">
        <f t="shared" si="33"/>
        <v/>
      </c>
      <c r="BQ116" s="229" t="str">
        <f t="shared" si="17"/>
        <v/>
      </c>
      <c r="BR116" s="228" t="e">
        <f t="shared" si="31"/>
        <v>#REF!</v>
      </c>
      <c r="BS116" s="230" t="e">
        <f t="shared" si="32"/>
        <v>#REF!</v>
      </c>
    </row>
    <row r="117" spans="1:71">
      <c r="A117" s="213" t="e">
        <f>IF(ISBLANK(#REF!),"",#REF!)</f>
        <v>#REF!</v>
      </c>
      <c r="B117" s="214" t="e">
        <f>IF(ISBLANK(#REF!),"",#REF!)</f>
        <v>#REF!</v>
      </c>
      <c r="C117" s="214" t="e">
        <f>IF(ISBLANK(#REF!),"",#REF!)</f>
        <v>#REF!</v>
      </c>
      <c r="D117" s="214" t="e">
        <f>IF(ISBLANK(#REF!),"",#REF!)</f>
        <v>#REF!</v>
      </c>
      <c r="E117" s="214" t="e">
        <f>IF(ISBLANK(#REF!),"",#REF!)</f>
        <v>#REF!</v>
      </c>
      <c r="F117" s="214" t="e">
        <f>IF(ISBLANK(#REF!),"",#REF!)</f>
        <v>#REF!</v>
      </c>
      <c r="G117" s="214" t="e">
        <f>IF(ISBLANK(#REF!),"",#REF!)</f>
        <v>#REF!</v>
      </c>
      <c r="H117" s="215" t="e">
        <f>IF(ISBLANK(#REF!),"",#REF!)</f>
        <v>#REF!</v>
      </c>
      <c r="I117" s="214" t="e">
        <f>IF(ISBLANK(#REF!),"",#REF!)</f>
        <v>#REF!</v>
      </c>
      <c r="J117" s="216" t="e">
        <f>IF(ISBLANK(#REF!),"",#REF!)</f>
        <v>#REF!</v>
      </c>
      <c r="K117" s="217" t="e">
        <f>IF(ISBLANK(#REF!),"",#REF!)</f>
        <v>#REF!</v>
      </c>
      <c r="L117" s="217" t="e">
        <f>IF(ISBLANK(#REF!),"",#REF!)</f>
        <v>#REF!</v>
      </c>
      <c r="M117" s="218" t="e">
        <f>IF(ISBLANK(#REF!),"",#REF!)</f>
        <v>#REF!</v>
      </c>
      <c r="N117" s="218" t="e">
        <f>IF(ISBLANK(#REF!),"",#REF!)</f>
        <v>#REF!</v>
      </c>
      <c r="O117" s="220" t="str">
        <f>IFERROR(VLOOKUP(_xlfn.CONCAT('Team Roster - Final'!$A117," : ",'Team Roster - Final'!$BM117),'Rate Calculations'!$C$4:$G$1100,5,FALSE),"")</f>
        <v/>
      </c>
      <c r="P117" s="225">
        <f>IF(ISBLANK('Rate Calculations'!$H119),"",'Rate Calculations'!$H119)</f>
        <v>1.7500000000000002E-2</v>
      </c>
      <c r="Q117" s="220" t="str">
        <f t="shared" si="18"/>
        <v/>
      </c>
      <c r="R117" s="221">
        <f>IF(ISBLANK('Rate Calculations'!$J119),"",'Rate Calculations'!$J119)</f>
        <v>3.5000000000000003E-2</v>
      </c>
      <c r="S117" s="220" t="str">
        <f t="shared" si="19"/>
        <v/>
      </c>
      <c r="T117" s="225" t="str">
        <f>IFERROR(VLOOKUP(_xlfn.CONCAT('Team Roster - Final'!$A117," : ",'Team Roster - Final'!$BM117),'Rate Calculations'!$C$4:$S$1100,10,FALSE),"")</f>
        <v/>
      </c>
      <c r="U117" s="225" t="str">
        <f>IFERROR(VLOOKUP(_xlfn.CONCAT('Team Roster - Final'!$A117," : ",'Team Roster - Final'!$BM117),'Rate Calculations'!$C$4:$S$1100,11,FALSE),"")</f>
        <v/>
      </c>
      <c r="V117" s="222" t="str">
        <f t="shared" si="20"/>
        <v/>
      </c>
      <c r="W117" s="222" t="str">
        <f t="shared" si="21"/>
        <v/>
      </c>
      <c r="X117" s="223" t="str">
        <f>IFERROR(VLOOKUP(_xlfn.CONCAT('Team Roster - Final'!$A117," : ",'Team Roster - Final'!$BM117),'Rate Calculations'!$C$4:$S$1100,14,FALSE),"")</f>
        <v/>
      </c>
      <c r="Y117" s="222" t="str">
        <f t="shared" si="22"/>
        <v/>
      </c>
      <c r="Z117" s="222" t="str">
        <f t="shared" si="23"/>
        <v/>
      </c>
      <c r="AA117" s="224" t="str">
        <f>IFERROR(IF(#REF!="Yes",$Y117, $Y117+$Q117*0.5),"")</f>
        <v/>
      </c>
      <c r="AB117" s="224" t="str">
        <f>IFERROR(IF(#REF!="Yes",$Z117, $Z117+$S117*0.5),"")</f>
        <v/>
      </c>
      <c r="AC117" s="220" t="str">
        <f>IFERROR(VLOOKUP(_xlfn.CONCAT('Team Roster - Final'!$A117," : ",'Team Roster - Final'!$BM117),'Rate Calculations'!$C$4:$U$1100,19,FALSE),"")</f>
        <v/>
      </c>
      <c r="AD117" s="220" t="str">
        <f t="shared" si="24"/>
        <v/>
      </c>
      <c r="AE117" s="220" t="str">
        <f t="shared" si="25"/>
        <v/>
      </c>
      <c r="AF117" s="225" t="str">
        <f>IFERROR(VLOOKUP(_xlfn.CONCAT('Team Roster - Final'!$A117," : ",'Team Roster - Final'!$BM117),'Rate Calculations'!$C$4:$AB$1100,22,FALSE),"")</f>
        <v/>
      </c>
      <c r="AG117" s="225" t="str">
        <f>IFERROR(VLOOKUP(_xlfn.CONCAT('Team Roster - Final'!$A117," : ",'Team Roster - Final'!$BM117),'Rate Calculations'!$C$4:$AB$1100,23,FALSE),"")</f>
        <v/>
      </c>
      <c r="AH117" s="222" t="str">
        <f t="shared" si="26"/>
        <v/>
      </c>
      <c r="AI117" s="222" t="str">
        <f t="shared" si="27"/>
        <v/>
      </c>
      <c r="AJ117" s="223" t="str">
        <f>Table1[[#This Row],[Home Office
Net Fee %]]</f>
        <v/>
      </c>
      <c r="AK117" s="222" t="str">
        <f t="shared" si="28"/>
        <v/>
      </c>
      <c r="AL117" s="222" t="str">
        <f t="shared" si="29"/>
        <v/>
      </c>
      <c r="AM117" s="215" t="str">
        <f>IFERROR(IF(#REF!="Yes",$AK117,($AK117+$AD117*0.5)),"")</f>
        <v/>
      </c>
      <c r="AN117" s="215" t="str">
        <f>IFERROR(IF(#REF!="Yes",$AL117,($AL117+$AE117*0.5)),"")</f>
        <v/>
      </c>
      <c r="AO117" s="374" t="str">
        <f>IF(ISBLANK('Team Roster Proposed - FBR'!Q118),"",'Team Roster Proposed - FBR'!Q118)</f>
        <v/>
      </c>
      <c r="AP117" s="226" t="e">
        <f>IF(ISBLANK(#REF!),"",#REF!)</f>
        <v>#REF!</v>
      </c>
      <c r="AQ117" s="226" t="e">
        <f>IF(ISBLANK(#REF!),"",#REF!)</f>
        <v>#REF!</v>
      </c>
      <c r="AR117" s="226" t="e">
        <f>IF(ISBLANK(#REF!),"",#REF!)</f>
        <v>#REF!</v>
      </c>
      <c r="AS117" s="219" t="e">
        <f>IF(ISBLANK(#REF!),"",#REF!)</f>
        <v>#REF!</v>
      </c>
      <c r="AT117" s="219" t="e">
        <f>IF(ISBLANK(#REF!),"",#REF!)</f>
        <v>#REF!</v>
      </c>
      <c r="AU117" s="219" t="e">
        <f>IF(ISBLANK(#REF!),"",#REF!)</f>
        <v>#REF!</v>
      </c>
      <c r="AV117" s="219" t="e">
        <f>IF(ISBLANK(#REF!),"",#REF!)</f>
        <v>#REF!</v>
      </c>
      <c r="AW117" s="219" t="e">
        <f>IF(ISBLANK(#REF!),"",#REF!)</f>
        <v>#REF!</v>
      </c>
      <c r="AX117" s="219" t="e">
        <f>IF(ISBLANK(#REF!),"",#REF!)</f>
        <v>#REF!</v>
      </c>
      <c r="AY117" s="226" t="e">
        <f>IF(ISBLANK(#REF!),"",#REF!)</f>
        <v>#REF!</v>
      </c>
      <c r="AZ117" s="219" t="e">
        <f>IF(ISBLANK(#REF!),"",#REF!)</f>
        <v>#REF!</v>
      </c>
      <c r="BA117" s="219" t="e">
        <f>IF(ISBLANK(#REF!),"",#REF!)</f>
        <v>#REF!</v>
      </c>
      <c r="BB117" s="219" t="e">
        <f>IF(ISBLANK(#REF!),"",#REF!)</f>
        <v>#REF!</v>
      </c>
      <c r="BC117" s="219" t="e">
        <f>IF(ISBLANK(#REF!),"",#REF!)</f>
        <v>#REF!</v>
      </c>
      <c r="BD117" s="219" t="e">
        <f>IF(ISBLANK(#REF!),"",#REF!)</f>
        <v>#REF!</v>
      </c>
      <c r="BE117" s="219" t="e">
        <f>IF(ISBLANK(#REF!),"",#REF!)</f>
        <v>#REF!</v>
      </c>
      <c r="BF117" s="219" t="e">
        <f>IF(ISBLANK(#REF!),"",#REF!)</f>
        <v>#REF!</v>
      </c>
      <c r="BG117" s="219" t="e">
        <f>IF(ISBLANK(#REF!),"",#REF!)</f>
        <v>#REF!</v>
      </c>
      <c r="BH117" s="219" t="e">
        <f>IF(ISBLANK(#REF!),"",#REF!)</f>
        <v>#REF!</v>
      </c>
      <c r="BI117" s="219" t="e">
        <f>IF(ISBLANK(#REF!),"",#REF!)</f>
        <v>#REF!</v>
      </c>
      <c r="BJ117" s="219" t="e">
        <f>IF(ISBLANK(#REF!),"",#REF!)</f>
        <v>#REF!</v>
      </c>
      <c r="BK117" s="219" t="e">
        <f>IF(ISBLANK(#REF!),"",#REF!)</f>
        <v>#REF!</v>
      </c>
      <c r="BL117" s="219" t="e">
        <f>IF(ISBLANK(#REF!),"",#REF!)</f>
        <v>#REF!</v>
      </c>
      <c r="BM117" s="219" t="e">
        <f>IF(ISBLANK(#REF!),"",#REF!)</f>
        <v>#REF!</v>
      </c>
      <c r="BN117" s="219" t="e">
        <f>IF(ISBLANK(#REF!),"",#REF!)</f>
        <v>#REF!</v>
      </c>
      <c r="BO117" s="227" t="e">
        <f t="shared" si="30"/>
        <v>#REF!</v>
      </c>
      <c r="BP117" s="228" t="str">
        <f t="shared" si="33"/>
        <v/>
      </c>
      <c r="BQ117" s="229" t="str">
        <f t="shared" si="17"/>
        <v/>
      </c>
      <c r="BR117" s="228" t="e">
        <f t="shared" si="31"/>
        <v>#REF!</v>
      </c>
      <c r="BS117" s="230" t="e">
        <f t="shared" si="32"/>
        <v>#REF!</v>
      </c>
    </row>
    <row r="118" spans="1:71">
      <c r="A118" s="213" t="e">
        <f>IF(ISBLANK(#REF!),"",#REF!)</f>
        <v>#REF!</v>
      </c>
      <c r="B118" s="214" t="e">
        <f>IF(ISBLANK(#REF!),"",#REF!)</f>
        <v>#REF!</v>
      </c>
      <c r="C118" s="214" t="e">
        <f>IF(ISBLANK(#REF!),"",#REF!)</f>
        <v>#REF!</v>
      </c>
      <c r="D118" s="214" t="e">
        <f>IF(ISBLANK(#REF!),"",#REF!)</f>
        <v>#REF!</v>
      </c>
      <c r="E118" s="214" t="e">
        <f>IF(ISBLANK(#REF!),"",#REF!)</f>
        <v>#REF!</v>
      </c>
      <c r="F118" s="214" t="e">
        <f>IF(ISBLANK(#REF!),"",#REF!)</f>
        <v>#REF!</v>
      </c>
      <c r="G118" s="214" t="e">
        <f>IF(ISBLANK(#REF!),"",#REF!)</f>
        <v>#REF!</v>
      </c>
      <c r="H118" s="215" t="e">
        <f>IF(ISBLANK(#REF!),"",#REF!)</f>
        <v>#REF!</v>
      </c>
      <c r="I118" s="214" t="e">
        <f>IF(ISBLANK(#REF!),"",#REF!)</f>
        <v>#REF!</v>
      </c>
      <c r="J118" s="216" t="e">
        <f>IF(ISBLANK(#REF!),"",#REF!)</f>
        <v>#REF!</v>
      </c>
      <c r="K118" s="217" t="e">
        <f>IF(ISBLANK(#REF!),"",#REF!)</f>
        <v>#REF!</v>
      </c>
      <c r="L118" s="217" t="e">
        <f>IF(ISBLANK(#REF!),"",#REF!)</f>
        <v>#REF!</v>
      </c>
      <c r="M118" s="218" t="e">
        <f>IF(ISBLANK(#REF!),"",#REF!)</f>
        <v>#REF!</v>
      </c>
      <c r="N118" s="218" t="e">
        <f>IF(ISBLANK(#REF!),"",#REF!)</f>
        <v>#REF!</v>
      </c>
      <c r="O118" s="220" t="str">
        <f>IFERROR(VLOOKUP(_xlfn.CONCAT('Team Roster - Final'!$A118," : ",'Team Roster - Final'!$BM118),'Rate Calculations'!$C$4:$G$1100,5,FALSE),"")</f>
        <v/>
      </c>
      <c r="P118" s="225">
        <f>IF(ISBLANK('Rate Calculations'!$H120),"",'Rate Calculations'!$H120)</f>
        <v>1.7500000000000002E-2</v>
      </c>
      <c r="Q118" s="220" t="str">
        <f t="shared" si="18"/>
        <v/>
      </c>
      <c r="R118" s="221">
        <f>IF(ISBLANK('Rate Calculations'!$J120),"",'Rate Calculations'!$J120)</f>
        <v>3.5000000000000003E-2</v>
      </c>
      <c r="S118" s="220" t="str">
        <f t="shared" si="19"/>
        <v/>
      </c>
      <c r="T118" s="225" t="str">
        <f>IFERROR(VLOOKUP(_xlfn.CONCAT('Team Roster - Final'!$A118," : ",'Team Roster - Final'!$BM118),'Rate Calculations'!$C$4:$S$1100,10,FALSE),"")</f>
        <v/>
      </c>
      <c r="U118" s="225" t="str">
        <f>IFERROR(VLOOKUP(_xlfn.CONCAT('Team Roster - Final'!$A118," : ",'Team Roster - Final'!$BM118),'Rate Calculations'!$C$4:$S$1100,11,FALSE),"")</f>
        <v/>
      </c>
      <c r="V118" s="222" t="str">
        <f t="shared" si="20"/>
        <v/>
      </c>
      <c r="W118" s="222" t="str">
        <f t="shared" si="21"/>
        <v/>
      </c>
      <c r="X118" s="223" t="str">
        <f>IFERROR(VLOOKUP(_xlfn.CONCAT('Team Roster - Final'!$A118," : ",'Team Roster - Final'!$BM118),'Rate Calculations'!$C$4:$S$1100,14,FALSE),"")</f>
        <v/>
      </c>
      <c r="Y118" s="222" t="str">
        <f t="shared" si="22"/>
        <v/>
      </c>
      <c r="Z118" s="222" t="str">
        <f t="shared" si="23"/>
        <v/>
      </c>
      <c r="AA118" s="224" t="str">
        <f>IFERROR(IF(#REF!="Yes",$Y118, $Y118+$Q118*0.5),"")</f>
        <v/>
      </c>
      <c r="AB118" s="224" t="str">
        <f>IFERROR(IF(#REF!="Yes",$Z118, $Z118+$S118*0.5),"")</f>
        <v/>
      </c>
      <c r="AC118" s="220" t="str">
        <f>IFERROR(VLOOKUP(_xlfn.CONCAT('Team Roster - Final'!$A118," : ",'Team Roster - Final'!$BM118),'Rate Calculations'!$C$4:$U$1100,19,FALSE),"")</f>
        <v/>
      </c>
      <c r="AD118" s="220" t="str">
        <f t="shared" si="24"/>
        <v/>
      </c>
      <c r="AE118" s="220" t="str">
        <f t="shared" si="25"/>
        <v/>
      </c>
      <c r="AF118" s="225" t="str">
        <f>IFERROR(VLOOKUP(_xlfn.CONCAT('Team Roster - Final'!$A118," : ",'Team Roster - Final'!$BM118),'Rate Calculations'!$C$4:$AB$1100,22,FALSE),"")</f>
        <v/>
      </c>
      <c r="AG118" s="225" t="str">
        <f>IFERROR(VLOOKUP(_xlfn.CONCAT('Team Roster - Final'!$A118," : ",'Team Roster - Final'!$BM118),'Rate Calculations'!$C$4:$AB$1100,23,FALSE),"")</f>
        <v/>
      </c>
      <c r="AH118" s="222" t="str">
        <f t="shared" si="26"/>
        <v/>
      </c>
      <c r="AI118" s="222" t="str">
        <f t="shared" si="27"/>
        <v/>
      </c>
      <c r="AJ118" s="223" t="str">
        <f>Table1[[#This Row],[Home Office
Net Fee %]]</f>
        <v/>
      </c>
      <c r="AK118" s="222" t="str">
        <f t="shared" si="28"/>
        <v/>
      </c>
      <c r="AL118" s="222" t="str">
        <f t="shared" si="29"/>
        <v/>
      </c>
      <c r="AM118" s="215" t="str">
        <f>IFERROR(IF(#REF!="Yes",$AK118,($AK118+$AD118*0.5)),"")</f>
        <v/>
      </c>
      <c r="AN118" s="215" t="str">
        <f>IFERROR(IF(#REF!="Yes",$AL118,($AL118+$AE118*0.5)),"")</f>
        <v/>
      </c>
      <c r="AO118" s="374" t="str">
        <f>IF(ISBLANK('Team Roster Proposed - FBR'!Q119),"",'Team Roster Proposed - FBR'!Q119)</f>
        <v/>
      </c>
      <c r="AP118" s="226" t="e">
        <f>IF(ISBLANK(#REF!),"",#REF!)</f>
        <v>#REF!</v>
      </c>
      <c r="AQ118" s="226" t="e">
        <f>IF(ISBLANK(#REF!),"",#REF!)</f>
        <v>#REF!</v>
      </c>
      <c r="AR118" s="226" t="e">
        <f>IF(ISBLANK(#REF!),"",#REF!)</f>
        <v>#REF!</v>
      </c>
      <c r="AS118" s="219" t="e">
        <f>IF(ISBLANK(#REF!),"",#REF!)</f>
        <v>#REF!</v>
      </c>
      <c r="AT118" s="219" t="e">
        <f>IF(ISBLANK(#REF!),"",#REF!)</f>
        <v>#REF!</v>
      </c>
      <c r="AU118" s="219" t="e">
        <f>IF(ISBLANK(#REF!),"",#REF!)</f>
        <v>#REF!</v>
      </c>
      <c r="AV118" s="219" t="e">
        <f>IF(ISBLANK(#REF!),"",#REF!)</f>
        <v>#REF!</v>
      </c>
      <c r="AW118" s="219" t="e">
        <f>IF(ISBLANK(#REF!),"",#REF!)</f>
        <v>#REF!</v>
      </c>
      <c r="AX118" s="219" t="e">
        <f>IF(ISBLANK(#REF!),"",#REF!)</f>
        <v>#REF!</v>
      </c>
      <c r="AY118" s="226" t="e">
        <f>IF(ISBLANK(#REF!),"",#REF!)</f>
        <v>#REF!</v>
      </c>
      <c r="AZ118" s="219" t="e">
        <f>IF(ISBLANK(#REF!),"",#REF!)</f>
        <v>#REF!</v>
      </c>
      <c r="BA118" s="219" t="e">
        <f>IF(ISBLANK(#REF!),"",#REF!)</f>
        <v>#REF!</v>
      </c>
      <c r="BB118" s="219" t="e">
        <f>IF(ISBLANK(#REF!),"",#REF!)</f>
        <v>#REF!</v>
      </c>
      <c r="BC118" s="219" t="e">
        <f>IF(ISBLANK(#REF!),"",#REF!)</f>
        <v>#REF!</v>
      </c>
      <c r="BD118" s="219" t="e">
        <f>IF(ISBLANK(#REF!),"",#REF!)</f>
        <v>#REF!</v>
      </c>
      <c r="BE118" s="219" t="e">
        <f>IF(ISBLANK(#REF!),"",#REF!)</f>
        <v>#REF!</v>
      </c>
      <c r="BF118" s="219" t="e">
        <f>IF(ISBLANK(#REF!),"",#REF!)</f>
        <v>#REF!</v>
      </c>
      <c r="BG118" s="219" t="e">
        <f>IF(ISBLANK(#REF!),"",#REF!)</f>
        <v>#REF!</v>
      </c>
      <c r="BH118" s="219" t="e">
        <f>IF(ISBLANK(#REF!),"",#REF!)</f>
        <v>#REF!</v>
      </c>
      <c r="BI118" s="219" t="e">
        <f>IF(ISBLANK(#REF!),"",#REF!)</f>
        <v>#REF!</v>
      </c>
      <c r="BJ118" s="219" t="e">
        <f>IF(ISBLANK(#REF!),"",#REF!)</f>
        <v>#REF!</v>
      </c>
      <c r="BK118" s="219" t="e">
        <f>IF(ISBLANK(#REF!),"",#REF!)</f>
        <v>#REF!</v>
      </c>
      <c r="BL118" s="219" t="e">
        <f>IF(ISBLANK(#REF!),"",#REF!)</f>
        <v>#REF!</v>
      </c>
      <c r="BM118" s="219" t="e">
        <f>IF(ISBLANK(#REF!),"",#REF!)</f>
        <v>#REF!</v>
      </c>
      <c r="BN118" s="219" t="e">
        <f>IF(ISBLANK(#REF!),"",#REF!)</f>
        <v>#REF!</v>
      </c>
      <c r="BO118" s="227" t="e">
        <f t="shared" si="30"/>
        <v>#REF!</v>
      </c>
      <c r="BP118" s="228" t="str">
        <f t="shared" si="33"/>
        <v/>
      </c>
      <c r="BQ118" s="229" t="str">
        <f t="shared" si="17"/>
        <v/>
      </c>
      <c r="BR118" s="228" t="e">
        <f t="shared" si="31"/>
        <v>#REF!</v>
      </c>
      <c r="BS118" s="230" t="e">
        <f t="shared" si="32"/>
        <v>#REF!</v>
      </c>
    </row>
    <row r="119" spans="1:71">
      <c r="A119" s="213" t="e">
        <f>IF(ISBLANK(#REF!),"",#REF!)</f>
        <v>#REF!</v>
      </c>
      <c r="B119" s="214" t="e">
        <f>IF(ISBLANK(#REF!),"",#REF!)</f>
        <v>#REF!</v>
      </c>
      <c r="C119" s="214" t="e">
        <f>IF(ISBLANK(#REF!),"",#REF!)</f>
        <v>#REF!</v>
      </c>
      <c r="D119" s="214" t="e">
        <f>IF(ISBLANK(#REF!),"",#REF!)</f>
        <v>#REF!</v>
      </c>
      <c r="E119" s="214" t="e">
        <f>IF(ISBLANK(#REF!),"",#REF!)</f>
        <v>#REF!</v>
      </c>
      <c r="F119" s="214" t="e">
        <f>IF(ISBLANK(#REF!),"",#REF!)</f>
        <v>#REF!</v>
      </c>
      <c r="G119" s="214" t="e">
        <f>IF(ISBLANK(#REF!),"",#REF!)</f>
        <v>#REF!</v>
      </c>
      <c r="H119" s="215" t="e">
        <f>IF(ISBLANK(#REF!),"",#REF!)</f>
        <v>#REF!</v>
      </c>
      <c r="I119" s="214" t="e">
        <f>IF(ISBLANK(#REF!),"",#REF!)</f>
        <v>#REF!</v>
      </c>
      <c r="J119" s="216" t="e">
        <f>IF(ISBLANK(#REF!),"",#REF!)</f>
        <v>#REF!</v>
      </c>
      <c r="K119" s="217" t="e">
        <f>IF(ISBLANK(#REF!),"",#REF!)</f>
        <v>#REF!</v>
      </c>
      <c r="L119" s="217" t="e">
        <f>IF(ISBLANK(#REF!),"",#REF!)</f>
        <v>#REF!</v>
      </c>
      <c r="M119" s="218" t="e">
        <f>IF(ISBLANK(#REF!),"",#REF!)</f>
        <v>#REF!</v>
      </c>
      <c r="N119" s="218" t="e">
        <f>IF(ISBLANK(#REF!),"",#REF!)</f>
        <v>#REF!</v>
      </c>
      <c r="O119" s="220" t="str">
        <f>IFERROR(VLOOKUP(_xlfn.CONCAT('Team Roster - Final'!$A119," : ",'Team Roster - Final'!$BM119),'Rate Calculations'!$C$4:$G$1100,5,FALSE),"")</f>
        <v/>
      </c>
      <c r="P119" s="225">
        <f>IF(ISBLANK('Rate Calculations'!$H121),"",'Rate Calculations'!$H121)</f>
        <v>1.7500000000000002E-2</v>
      </c>
      <c r="Q119" s="220" t="str">
        <f t="shared" si="18"/>
        <v/>
      </c>
      <c r="R119" s="221">
        <f>IF(ISBLANK('Rate Calculations'!$J121),"",'Rate Calculations'!$J121)</f>
        <v>3.5000000000000003E-2</v>
      </c>
      <c r="S119" s="220" t="str">
        <f t="shared" si="19"/>
        <v/>
      </c>
      <c r="T119" s="225" t="str">
        <f>IFERROR(VLOOKUP(_xlfn.CONCAT('Team Roster - Final'!$A119," : ",'Team Roster - Final'!$BM119),'Rate Calculations'!$C$4:$S$1100,10,FALSE),"")</f>
        <v/>
      </c>
      <c r="U119" s="225" t="str">
        <f>IFERROR(VLOOKUP(_xlfn.CONCAT('Team Roster - Final'!$A119," : ",'Team Roster - Final'!$BM119),'Rate Calculations'!$C$4:$S$1100,11,FALSE),"")</f>
        <v/>
      </c>
      <c r="V119" s="222" t="str">
        <f t="shared" si="20"/>
        <v/>
      </c>
      <c r="W119" s="222" t="str">
        <f t="shared" si="21"/>
        <v/>
      </c>
      <c r="X119" s="223" t="str">
        <f>IFERROR(VLOOKUP(_xlfn.CONCAT('Team Roster - Final'!$A119," : ",'Team Roster - Final'!$BM119),'Rate Calculations'!$C$4:$S$1100,14,FALSE),"")</f>
        <v/>
      </c>
      <c r="Y119" s="222" t="str">
        <f t="shared" si="22"/>
        <v/>
      </c>
      <c r="Z119" s="222" t="str">
        <f t="shared" si="23"/>
        <v/>
      </c>
      <c r="AA119" s="224" t="str">
        <f>IFERROR(IF(#REF!="Yes",$Y119, $Y119+$Q119*0.5),"")</f>
        <v/>
      </c>
      <c r="AB119" s="224" t="str">
        <f>IFERROR(IF(#REF!="Yes",$Z119, $Z119+$S119*0.5),"")</f>
        <v/>
      </c>
      <c r="AC119" s="220" t="str">
        <f>IFERROR(VLOOKUP(_xlfn.CONCAT('Team Roster - Final'!$A119," : ",'Team Roster - Final'!$BM119),'Rate Calculations'!$C$4:$U$1100,19,FALSE),"")</f>
        <v/>
      </c>
      <c r="AD119" s="220" t="str">
        <f t="shared" si="24"/>
        <v/>
      </c>
      <c r="AE119" s="220" t="str">
        <f t="shared" si="25"/>
        <v/>
      </c>
      <c r="AF119" s="225" t="str">
        <f>IFERROR(VLOOKUP(_xlfn.CONCAT('Team Roster - Final'!$A119," : ",'Team Roster - Final'!$BM119),'Rate Calculations'!$C$4:$AB$1100,22,FALSE),"")</f>
        <v/>
      </c>
      <c r="AG119" s="225" t="str">
        <f>IFERROR(VLOOKUP(_xlfn.CONCAT('Team Roster - Final'!$A119," : ",'Team Roster - Final'!$BM119),'Rate Calculations'!$C$4:$AB$1100,23,FALSE),"")</f>
        <v/>
      </c>
      <c r="AH119" s="222" t="str">
        <f t="shared" si="26"/>
        <v/>
      </c>
      <c r="AI119" s="222" t="str">
        <f t="shared" si="27"/>
        <v/>
      </c>
      <c r="AJ119" s="223" t="str">
        <f>Table1[[#This Row],[Home Office
Net Fee %]]</f>
        <v/>
      </c>
      <c r="AK119" s="222" t="str">
        <f t="shared" si="28"/>
        <v/>
      </c>
      <c r="AL119" s="222" t="str">
        <f t="shared" si="29"/>
        <v/>
      </c>
      <c r="AM119" s="215" t="str">
        <f>IFERROR(IF(#REF!="Yes",$AK119,($AK119+$AD119*0.5)),"")</f>
        <v/>
      </c>
      <c r="AN119" s="215" t="str">
        <f>IFERROR(IF(#REF!="Yes",$AL119,($AL119+$AE119*0.5)),"")</f>
        <v/>
      </c>
      <c r="AO119" s="374" t="str">
        <f>IF(ISBLANK('Team Roster Proposed - FBR'!Q120),"",'Team Roster Proposed - FBR'!Q120)</f>
        <v/>
      </c>
      <c r="AP119" s="226" t="e">
        <f>IF(ISBLANK(#REF!),"",#REF!)</f>
        <v>#REF!</v>
      </c>
      <c r="AQ119" s="226" t="e">
        <f>IF(ISBLANK(#REF!),"",#REF!)</f>
        <v>#REF!</v>
      </c>
      <c r="AR119" s="226" t="e">
        <f>IF(ISBLANK(#REF!),"",#REF!)</f>
        <v>#REF!</v>
      </c>
      <c r="AS119" s="219" t="e">
        <f>IF(ISBLANK(#REF!),"",#REF!)</f>
        <v>#REF!</v>
      </c>
      <c r="AT119" s="219" t="e">
        <f>IF(ISBLANK(#REF!),"",#REF!)</f>
        <v>#REF!</v>
      </c>
      <c r="AU119" s="219" t="e">
        <f>IF(ISBLANK(#REF!),"",#REF!)</f>
        <v>#REF!</v>
      </c>
      <c r="AV119" s="219" t="e">
        <f>IF(ISBLANK(#REF!),"",#REF!)</f>
        <v>#REF!</v>
      </c>
      <c r="AW119" s="219" t="e">
        <f>IF(ISBLANK(#REF!),"",#REF!)</f>
        <v>#REF!</v>
      </c>
      <c r="AX119" s="219" t="e">
        <f>IF(ISBLANK(#REF!),"",#REF!)</f>
        <v>#REF!</v>
      </c>
      <c r="AY119" s="226" t="e">
        <f>IF(ISBLANK(#REF!),"",#REF!)</f>
        <v>#REF!</v>
      </c>
      <c r="AZ119" s="219" t="e">
        <f>IF(ISBLANK(#REF!),"",#REF!)</f>
        <v>#REF!</v>
      </c>
      <c r="BA119" s="219" t="e">
        <f>IF(ISBLANK(#REF!),"",#REF!)</f>
        <v>#REF!</v>
      </c>
      <c r="BB119" s="219" t="e">
        <f>IF(ISBLANK(#REF!),"",#REF!)</f>
        <v>#REF!</v>
      </c>
      <c r="BC119" s="219" t="e">
        <f>IF(ISBLANK(#REF!),"",#REF!)</f>
        <v>#REF!</v>
      </c>
      <c r="BD119" s="219" t="e">
        <f>IF(ISBLANK(#REF!),"",#REF!)</f>
        <v>#REF!</v>
      </c>
      <c r="BE119" s="219" t="e">
        <f>IF(ISBLANK(#REF!),"",#REF!)</f>
        <v>#REF!</v>
      </c>
      <c r="BF119" s="219" t="e">
        <f>IF(ISBLANK(#REF!),"",#REF!)</f>
        <v>#REF!</v>
      </c>
      <c r="BG119" s="219" t="e">
        <f>IF(ISBLANK(#REF!),"",#REF!)</f>
        <v>#REF!</v>
      </c>
      <c r="BH119" s="219" t="e">
        <f>IF(ISBLANK(#REF!),"",#REF!)</f>
        <v>#REF!</v>
      </c>
      <c r="BI119" s="219" t="e">
        <f>IF(ISBLANK(#REF!),"",#REF!)</f>
        <v>#REF!</v>
      </c>
      <c r="BJ119" s="219" t="e">
        <f>IF(ISBLANK(#REF!),"",#REF!)</f>
        <v>#REF!</v>
      </c>
      <c r="BK119" s="219" t="e">
        <f>IF(ISBLANK(#REF!),"",#REF!)</f>
        <v>#REF!</v>
      </c>
      <c r="BL119" s="219" t="e">
        <f>IF(ISBLANK(#REF!),"",#REF!)</f>
        <v>#REF!</v>
      </c>
      <c r="BM119" s="219" t="e">
        <f>IF(ISBLANK(#REF!),"",#REF!)</f>
        <v>#REF!</v>
      </c>
      <c r="BN119" s="219" t="e">
        <f>IF(ISBLANK(#REF!),"",#REF!)</f>
        <v>#REF!</v>
      </c>
      <c r="BO119" s="227" t="e">
        <f t="shared" si="30"/>
        <v>#REF!</v>
      </c>
      <c r="BP119" s="228" t="str">
        <f t="shared" si="33"/>
        <v/>
      </c>
      <c r="BQ119" s="229" t="str">
        <f t="shared" si="17"/>
        <v/>
      </c>
      <c r="BR119" s="228" t="e">
        <f t="shared" si="31"/>
        <v>#REF!</v>
      </c>
      <c r="BS119" s="230" t="e">
        <f t="shared" si="32"/>
        <v>#REF!</v>
      </c>
    </row>
    <row r="120" spans="1:71">
      <c r="A120" s="213" t="e">
        <f>IF(ISBLANK(#REF!),"",#REF!)</f>
        <v>#REF!</v>
      </c>
      <c r="B120" s="214" t="e">
        <f>IF(ISBLANK(#REF!),"",#REF!)</f>
        <v>#REF!</v>
      </c>
      <c r="C120" s="214" t="e">
        <f>IF(ISBLANK(#REF!),"",#REF!)</f>
        <v>#REF!</v>
      </c>
      <c r="D120" s="214" t="e">
        <f>IF(ISBLANK(#REF!),"",#REF!)</f>
        <v>#REF!</v>
      </c>
      <c r="E120" s="214" t="e">
        <f>IF(ISBLANK(#REF!),"",#REF!)</f>
        <v>#REF!</v>
      </c>
      <c r="F120" s="214" t="e">
        <f>IF(ISBLANK(#REF!),"",#REF!)</f>
        <v>#REF!</v>
      </c>
      <c r="G120" s="214" t="e">
        <f>IF(ISBLANK(#REF!),"",#REF!)</f>
        <v>#REF!</v>
      </c>
      <c r="H120" s="215" t="e">
        <f>IF(ISBLANK(#REF!),"",#REF!)</f>
        <v>#REF!</v>
      </c>
      <c r="I120" s="214" t="e">
        <f>IF(ISBLANK(#REF!),"",#REF!)</f>
        <v>#REF!</v>
      </c>
      <c r="J120" s="216" t="e">
        <f>IF(ISBLANK(#REF!),"",#REF!)</f>
        <v>#REF!</v>
      </c>
      <c r="K120" s="217" t="e">
        <f>IF(ISBLANK(#REF!),"",#REF!)</f>
        <v>#REF!</v>
      </c>
      <c r="L120" s="217" t="e">
        <f>IF(ISBLANK(#REF!),"",#REF!)</f>
        <v>#REF!</v>
      </c>
      <c r="M120" s="218" t="e">
        <f>IF(ISBLANK(#REF!),"",#REF!)</f>
        <v>#REF!</v>
      </c>
      <c r="N120" s="218" t="e">
        <f>IF(ISBLANK(#REF!),"",#REF!)</f>
        <v>#REF!</v>
      </c>
      <c r="O120" s="220" t="str">
        <f>IFERROR(VLOOKUP(_xlfn.CONCAT('Team Roster - Final'!$A120," : ",'Team Roster - Final'!$BM120),'Rate Calculations'!$C$4:$G$1100,5,FALSE),"")</f>
        <v/>
      </c>
      <c r="P120" s="225">
        <f>IF(ISBLANK('Rate Calculations'!$H122),"",'Rate Calculations'!$H122)</f>
        <v>1.7500000000000002E-2</v>
      </c>
      <c r="Q120" s="220" t="str">
        <f t="shared" si="18"/>
        <v/>
      </c>
      <c r="R120" s="221">
        <f>IF(ISBLANK('Rate Calculations'!$J122),"",'Rate Calculations'!$J122)</f>
        <v>3.5000000000000003E-2</v>
      </c>
      <c r="S120" s="220" t="str">
        <f t="shared" si="19"/>
        <v/>
      </c>
      <c r="T120" s="225" t="str">
        <f>IFERROR(VLOOKUP(_xlfn.CONCAT('Team Roster - Final'!$A120," : ",'Team Roster - Final'!$BM120),'Rate Calculations'!$C$4:$S$1100,10,FALSE),"")</f>
        <v/>
      </c>
      <c r="U120" s="225" t="str">
        <f>IFERROR(VLOOKUP(_xlfn.CONCAT('Team Roster - Final'!$A120," : ",'Team Roster - Final'!$BM120),'Rate Calculations'!$C$4:$S$1100,11,FALSE),"")</f>
        <v/>
      </c>
      <c r="V120" s="222" t="str">
        <f t="shared" si="20"/>
        <v/>
      </c>
      <c r="W120" s="222" t="str">
        <f t="shared" si="21"/>
        <v/>
      </c>
      <c r="X120" s="223" t="str">
        <f>IFERROR(VLOOKUP(_xlfn.CONCAT('Team Roster - Final'!$A120," : ",'Team Roster - Final'!$BM120),'Rate Calculations'!$C$4:$S$1100,14,FALSE),"")</f>
        <v/>
      </c>
      <c r="Y120" s="222" t="str">
        <f t="shared" si="22"/>
        <v/>
      </c>
      <c r="Z120" s="222" t="str">
        <f t="shared" si="23"/>
        <v/>
      </c>
      <c r="AA120" s="224" t="str">
        <f>IFERROR(IF(#REF!="Yes",$Y120, $Y120+$Q120*0.5),"")</f>
        <v/>
      </c>
      <c r="AB120" s="224" t="str">
        <f>IFERROR(IF(#REF!="Yes",$Z120, $Z120+$S120*0.5),"")</f>
        <v/>
      </c>
      <c r="AC120" s="220" t="str">
        <f>IFERROR(VLOOKUP(_xlfn.CONCAT('Team Roster - Final'!$A120," : ",'Team Roster - Final'!$BM120),'Rate Calculations'!$C$4:$U$1100,19,FALSE),"")</f>
        <v/>
      </c>
      <c r="AD120" s="220" t="str">
        <f t="shared" si="24"/>
        <v/>
      </c>
      <c r="AE120" s="220" t="str">
        <f t="shared" si="25"/>
        <v/>
      </c>
      <c r="AF120" s="225" t="str">
        <f>IFERROR(VLOOKUP(_xlfn.CONCAT('Team Roster - Final'!$A120," : ",'Team Roster - Final'!$BM120),'Rate Calculations'!$C$4:$AB$1100,22,FALSE),"")</f>
        <v/>
      </c>
      <c r="AG120" s="225" t="str">
        <f>IFERROR(VLOOKUP(_xlfn.CONCAT('Team Roster - Final'!$A120," : ",'Team Roster - Final'!$BM120),'Rate Calculations'!$C$4:$AB$1100,23,FALSE),"")</f>
        <v/>
      </c>
      <c r="AH120" s="222" t="str">
        <f t="shared" si="26"/>
        <v/>
      </c>
      <c r="AI120" s="222" t="str">
        <f t="shared" si="27"/>
        <v/>
      </c>
      <c r="AJ120" s="223" t="str">
        <f>Table1[[#This Row],[Home Office
Net Fee %]]</f>
        <v/>
      </c>
      <c r="AK120" s="222" t="str">
        <f t="shared" si="28"/>
        <v/>
      </c>
      <c r="AL120" s="222" t="str">
        <f t="shared" si="29"/>
        <v/>
      </c>
      <c r="AM120" s="215" t="str">
        <f>IFERROR(IF(#REF!="Yes",$AK120,($AK120+$AD120*0.5)),"")</f>
        <v/>
      </c>
      <c r="AN120" s="215" t="str">
        <f>IFERROR(IF(#REF!="Yes",$AL120,($AL120+$AE120*0.5)),"")</f>
        <v/>
      </c>
      <c r="AO120" s="374" t="str">
        <f>IF(ISBLANK('Team Roster Proposed - FBR'!Q121),"",'Team Roster Proposed - FBR'!Q121)</f>
        <v/>
      </c>
      <c r="AP120" s="226" t="e">
        <f>IF(ISBLANK(#REF!),"",#REF!)</f>
        <v>#REF!</v>
      </c>
      <c r="AQ120" s="226" t="e">
        <f>IF(ISBLANK(#REF!),"",#REF!)</f>
        <v>#REF!</v>
      </c>
      <c r="AR120" s="226" t="e">
        <f>IF(ISBLANK(#REF!),"",#REF!)</f>
        <v>#REF!</v>
      </c>
      <c r="AS120" s="219" t="e">
        <f>IF(ISBLANK(#REF!),"",#REF!)</f>
        <v>#REF!</v>
      </c>
      <c r="AT120" s="219" t="e">
        <f>IF(ISBLANK(#REF!),"",#REF!)</f>
        <v>#REF!</v>
      </c>
      <c r="AU120" s="219" t="e">
        <f>IF(ISBLANK(#REF!),"",#REF!)</f>
        <v>#REF!</v>
      </c>
      <c r="AV120" s="219" t="e">
        <f>IF(ISBLANK(#REF!),"",#REF!)</f>
        <v>#REF!</v>
      </c>
      <c r="AW120" s="219" t="e">
        <f>IF(ISBLANK(#REF!),"",#REF!)</f>
        <v>#REF!</v>
      </c>
      <c r="AX120" s="219" t="e">
        <f>IF(ISBLANK(#REF!),"",#REF!)</f>
        <v>#REF!</v>
      </c>
      <c r="AY120" s="226" t="e">
        <f>IF(ISBLANK(#REF!),"",#REF!)</f>
        <v>#REF!</v>
      </c>
      <c r="AZ120" s="219" t="e">
        <f>IF(ISBLANK(#REF!),"",#REF!)</f>
        <v>#REF!</v>
      </c>
      <c r="BA120" s="219" t="e">
        <f>IF(ISBLANK(#REF!),"",#REF!)</f>
        <v>#REF!</v>
      </c>
      <c r="BB120" s="219" t="e">
        <f>IF(ISBLANK(#REF!),"",#REF!)</f>
        <v>#REF!</v>
      </c>
      <c r="BC120" s="219" t="e">
        <f>IF(ISBLANK(#REF!),"",#REF!)</f>
        <v>#REF!</v>
      </c>
      <c r="BD120" s="219" t="e">
        <f>IF(ISBLANK(#REF!),"",#REF!)</f>
        <v>#REF!</v>
      </c>
      <c r="BE120" s="219" t="e">
        <f>IF(ISBLANK(#REF!),"",#REF!)</f>
        <v>#REF!</v>
      </c>
      <c r="BF120" s="219" t="e">
        <f>IF(ISBLANK(#REF!),"",#REF!)</f>
        <v>#REF!</v>
      </c>
      <c r="BG120" s="219" t="e">
        <f>IF(ISBLANK(#REF!),"",#REF!)</f>
        <v>#REF!</v>
      </c>
      <c r="BH120" s="219" t="e">
        <f>IF(ISBLANK(#REF!),"",#REF!)</f>
        <v>#REF!</v>
      </c>
      <c r="BI120" s="219" t="e">
        <f>IF(ISBLANK(#REF!),"",#REF!)</f>
        <v>#REF!</v>
      </c>
      <c r="BJ120" s="219" t="e">
        <f>IF(ISBLANK(#REF!),"",#REF!)</f>
        <v>#REF!</v>
      </c>
      <c r="BK120" s="219" t="e">
        <f>IF(ISBLANK(#REF!),"",#REF!)</f>
        <v>#REF!</v>
      </c>
      <c r="BL120" s="219" t="e">
        <f>IF(ISBLANK(#REF!),"",#REF!)</f>
        <v>#REF!</v>
      </c>
      <c r="BM120" s="219" t="e">
        <f>IF(ISBLANK(#REF!),"",#REF!)</f>
        <v>#REF!</v>
      </c>
      <c r="BN120" s="219" t="e">
        <f>IF(ISBLANK(#REF!),"",#REF!)</f>
        <v>#REF!</v>
      </c>
      <c r="BO120" s="227" t="e">
        <f t="shared" si="30"/>
        <v>#REF!</v>
      </c>
      <c r="BP120" s="228" t="str">
        <f t="shared" si="33"/>
        <v/>
      </c>
      <c r="BQ120" s="229" t="str">
        <f t="shared" si="17"/>
        <v/>
      </c>
      <c r="BR120" s="228" t="e">
        <f t="shared" si="31"/>
        <v>#REF!</v>
      </c>
      <c r="BS120" s="230" t="e">
        <f t="shared" si="32"/>
        <v>#REF!</v>
      </c>
    </row>
    <row r="121" spans="1:71">
      <c r="A121" s="213" t="e">
        <f>IF(ISBLANK(#REF!),"",#REF!)</f>
        <v>#REF!</v>
      </c>
      <c r="B121" s="214" t="e">
        <f>IF(ISBLANK(#REF!),"",#REF!)</f>
        <v>#REF!</v>
      </c>
      <c r="C121" s="214" t="e">
        <f>IF(ISBLANK(#REF!),"",#REF!)</f>
        <v>#REF!</v>
      </c>
      <c r="D121" s="214" t="e">
        <f>IF(ISBLANK(#REF!),"",#REF!)</f>
        <v>#REF!</v>
      </c>
      <c r="E121" s="214" t="e">
        <f>IF(ISBLANK(#REF!),"",#REF!)</f>
        <v>#REF!</v>
      </c>
      <c r="F121" s="214" t="e">
        <f>IF(ISBLANK(#REF!),"",#REF!)</f>
        <v>#REF!</v>
      </c>
      <c r="G121" s="214" t="e">
        <f>IF(ISBLANK(#REF!),"",#REF!)</f>
        <v>#REF!</v>
      </c>
      <c r="H121" s="215" t="e">
        <f>IF(ISBLANK(#REF!),"",#REF!)</f>
        <v>#REF!</v>
      </c>
      <c r="I121" s="214" t="e">
        <f>IF(ISBLANK(#REF!),"",#REF!)</f>
        <v>#REF!</v>
      </c>
      <c r="J121" s="216" t="e">
        <f>IF(ISBLANK(#REF!),"",#REF!)</f>
        <v>#REF!</v>
      </c>
      <c r="K121" s="217" t="e">
        <f>IF(ISBLANK(#REF!),"",#REF!)</f>
        <v>#REF!</v>
      </c>
      <c r="L121" s="217" t="e">
        <f>IF(ISBLANK(#REF!),"",#REF!)</f>
        <v>#REF!</v>
      </c>
      <c r="M121" s="218" t="e">
        <f>IF(ISBLANK(#REF!),"",#REF!)</f>
        <v>#REF!</v>
      </c>
      <c r="N121" s="218" t="e">
        <f>IF(ISBLANK(#REF!),"",#REF!)</f>
        <v>#REF!</v>
      </c>
      <c r="O121" s="220" t="str">
        <f>IFERROR(VLOOKUP(_xlfn.CONCAT('Team Roster - Final'!$A121," : ",'Team Roster - Final'!$BM121),'Rate Calculations'!$C$4:$G$1100,5,FALSE),"")</f>
        <v/>
      </c>
      <c r="P121" s="225">
        <f>IF(ISBLANK('Rate Calculations'!$H123),"",'Rate Calculations'!$H123)</f>
        <v>1.7500000000000002E-2</v>
      </c>
      <c r="Q121" s="220" t="str">
        <f t="shared" si="18"/>
        <v/>
      </c>
      <c r="R121" s="221">
        <f>IF(ISBLANK('Rate Calculations'!$J123),"",'Rate Calculations'!$J123)</f>
        <v>3.5000000000000003E-2</v>
      </c>
      <c r="S121" s="220" t="str">
        <f t="shared" si="19"/>
        <v/>
      </c>
      <c r="T121" s="225" t="str">
        <f>IFERROR(VLOOKUP(_xlfn.CONCAT('Team Roster - Final'!$A121," : ",'Team Roster - Final'!$BM121),'Rate Calculations'!$C$4:$S$1100,10,FALSE),"")</f>
        <v/>
      </c>
      <c r="U121" s="225" t="str">
        <f>IFERROR(VLOOKUP(_xlfn.CONCAT('Team Roster - Final'!$A121," : ",'Team Roster - Final'!$BM121),'Rate Calculations'!$C$4:$S$1100,11,FALSE),"")</f>
        <v/>
      </c>
      <c r="V121" s="222" t="str">
        <f t="shared" si="20"/>
        <v/>
      </c>
      <c r="W121" s="222" t="str">
        <f t="shared" si="21"/>
        <v/>
      </c>
      <c r="X121" s="223" t="str">
        <f>IFERROR(VLOOKUP(_xlfn.CONCAT('Team Roster - Final'!$A121," : ",'Team Roster - Final'!$BM121),'Rate Calculations'!$C$4:$S$1100,14,FALSE),"")</f>
        <v/>
      </c>
      <c r="Y121" s="222" t="str">
        <f t="shared" si="22"/>
        <v/>
      </c>
      <c r="Z121" s="222" t="str">
        <f t="shared" si="23"/>
        <v/>
      </c>
      <c r="AA121" s="224" t="str">
        <f>IFERROR(IF(#REF!="Yes",$Y121, $Y121+$Q121*0.5),"")</f>
        <v/>
      </c>
      <c r="AB121" s="224" t="str">
        <f>IFERROR(IF(#REF!="Yes",$Z121, $Z121+$S121*0.5),"")</f>
        <v/>
      </c>
      <c r="AC121" s="220" t="str">
        <f>IFERROR(VLOOKUP(_xlfn.CONCAT('Team Roster - Final'!$A121," : ",'Team Roster - Final'!$BM121),'Rate Calculations'!$C$4:$U$1100,19,FALSE),"")</f>
        <v/>
      </c>
      <c r="AD121" s="220" t="str">
        <f t="shared" si="24"/>
        <v/>
      </c>
      <c r="AE121" s="220" t="str">
        <f t="shared" si="25"/>
        <v/>
      </c>
      <c r="AF121" s="225" t="str">
        <f>IFERROR(VLOOKUP(_xlfn.CONCAT('Team Roster - Final'!$A121," : ",'Team Roster - Final'!$BM121),'Rate Calculations'!$C$4:$AB$1100,22,FALSE),"")</f>
        <v/>
      </c>
      <c r="AG121" s="225" t="str">
        <f>IFERROR(VLOOKUP(_xlfn.CONCAT('Team Roster - Final'!$A121," : ",'Team Roster - Final'!$BM121),'Rate Calculations'!$C$4:$AB$1100,23,FALSE),"")</f>
        <v/>
      </c>
      <c r="AH121" s="222" t="str">
        <f t="shared" si="26"/>
        <v/>
      </c>
      <c r="AI121" s="222" t="str">
        <f t="shared" si="27"/>
        <v/>
      </c>
      <c r="AJ121" s="223" t="str">
        <f>Table1[[#This Row],[Home Office
Net Fee %]]</f>
        <v/>
      </c>
      <c r="AK121" s="222" t="str">
        <f t="shared" si="28"/>
        <v/>
      </c>
      <c r="AL121" s="222" t="str">
        <f t="shared" si="29"/>
        <v/>
      </c>
      <c r="AM121" s="215" t="str">
        <f>IFERROR(IF(#REF!="Yes",$AK121,($AK121+$AD121*0.5)),"")</f>
        <v/>
      </c>
      <c r="AN121" s="215" t="str">
        <f>IFERROR(IF(#REF!="Yes",$AL121,($AL121+$AE121*0.5)),"")</f>
        <v/>
      </c>
      <c r="AO121" s="374" t="str">
        <f>IF(ISBLANK('Team Roster Proposed - FBR'!Q122),"",'Team Roster Proposed - FBR'!Q122)</f>
        <v/>
      </c>
      <c r="AP121" s="226" t="e">
        <f>IF(ISBLANK(#REF!),"",#REF!)</f>
        <v>#REF!</v>
      </c>
      <c r="AQ121" s="226" t="e">
        <f>IF(ISBLANK(#REF!),"",#REF!)</f>
        <v>#REF!</v>
      </c>
      <c r="AR121" s="226" t="e">
        <f>IF(ISBLANK(#REF!),"",#REF!)</f>
        <v>#REF!</v>
      </c>
      <c r="AS121" s="219" t="e">
        <f>IF(ISBLANK(#REF!),"",#REF!)</f>
        <v>#REF!</v>
      </c>
      <c r="AT121" s="219" t="e">
        <f>IF(ISBLANK(#REF!),"",#REF!)</f>
        <v>#REF!</v>
      </c>
      <c r="AU121" s="219" t="e">
        <f>IF(ISBLANK(#REF!),"",#REF!)</f>
        <v>#REF!</v>
      </c>
      <c r="AV121" s="219" t="e">
        <f>IF(ISBLANK(#REF!),"",#REF!)</f>
        <v>#REF!</v>
      </c>
      <c r="AW121" s="219" t="e">
        <f>IF(ISBLANK(#REF!),"",#REF!)</f>
        <v>#REF!</v>
      </c>
      <c r="AX121" s="219" t="e">
        <f>IF(ISBLANK(#REF!),"",#REF!)</f>
        <v>#REF!</v>
      </c>
      <c r="AY121" s="226" t="e">
        <f>IF(ISBLANK(#REF!),"",#REF!)</f>
        <v>#REF!</v>
      </c>
      <c r="AZ121" s="219" t="e">
        <f>IF(ISBLANK(#REF!),"",#REF!)</f>
        <v>#REF!</v>
      </c>
      <c r="BA121" s="219" t="e">
        <f>IF(ISBLANK(#REF!),"",#REF!)</f>
        <v>#REF!</v>
      </c>
      <c r="BB121" s="219" t="e">
        <f>IF(ISBLANK(#REF!),"",#REF!)</f>
        <v>#REF!</v>
      </c>
      <c r="BC121" s="219" t="e">
        <f>IF(ISBLANK(#REF!),"",#REF!)</f>
        <v>#REF!</v>
      </c>
      <c r="BD121" s="219" t="e">
        <f>IF(ISBLANK(#REF!),"",#REF!)</f>
        <v>#REF!</v>
      </c>
      <c r="BE121" s="219" t="e">
        <f>IF(ISBLANK(#REF!),"",#REF!)</f>
        <v>#REF!</v>
      </c>
      <c r="BF121" s="219" t="e">
        <f>IF(ISBLANK(#REF!),"",#REF!)</f>
        <v>#REF!</v>
      </c>
      <c r="BG121" s="219" t="e">
        <f>IF(ISBLANK(#REF!),"",#REF!)</f>
        <v>#REF!</v>
      </c>
      <c r="BH121" s="219" t="e">
        <f>IF(ISBLANK(#REF!),"",#REF!)</f>
        <v>#REF!</v>
      </c>
      <c r="BI121" s="219" t="e">
        <f>IF(ISBLANK(#REF!),"",#REF!)</f>
        <v>#REF!</v>
      </c>
      <c r="BJ121" s="219" t="e">
        <f>IF(ISBLANK(#REF!),"",#REF!)</f>
        <v>#REF!</v>
      </c>
      <c r="BK121" s="219" t="e">
        <f>IF(ISBLANK(#REF!),"",#REF!)</f>
        <v>#REF!</v>
      </c>
      <c r="BL121" s="219" t="e">
        <f>IF(ISBLANK(#REF!),"",#REF!)</f>
        <v>#REF!</v>
      </c>
      <c r="BM121" s="219" t="e">
        <f>IF(ISBLANK(#REF!),"",#REF!)</f>
        <v>#REF!</v>
      </c>
      <c r="BN121" s="219" t="e">
        <f>IF(ISBLANK(#REF!),"",#REF!)</f>
        <v>#REF!</v>
      </c>
      <c r="BO121" s="227" t="e">
        <f t="shared" si="30"/>
        <v>#REF!</v>
      </c>
      <c r="BP121" s="228" t="str">
        <f t="shared" si="33"/>
        <v/>
      </c>
      <c r="BQ121" s="229" t="str">
        <f t="shared" si="17"/>
        <v/>
      </c>
      <c r="BR121" s="228" t="e">
        <f t="shared" si="31"/>
        <v>#REF!</v>
      </c>
      <c r="BS121" s="230" t="e">
        <f t="shared" si="32"/>
        <v>#REF!</v>
      </c>
    </row>
    <row r="122" spans="1:71">
      <c r="A122" s="213" t="e">
        <f>IF(ISBLANK(#REF!),"",#REF!)</f>
        <v>#REF!</v>
      </c>
      <c r="B122" s="214" t="e">
        <f>IF(ISBLANK(#REF!),"",#REF!)</f>
        <v>#REF!</v>
      </c>
      <c r="C122" s="214" t="e">
        <f>IF(ISBLANK(#REF!),"",#REF!)</f>
        <v>#REF!</v>
      </c>
      <c r="D122" s="214" t="e">
        <f>IF(ISBLANK(#REF!),"",#REF!)</f>
        <v>#REF!</v>
      </c>
      <c r="E122" s="214" t="e">
        <f>IF(ISBLANK(#REF!),"",#REF!)</f>
        <v>#REF!</v>
      </c>
      <c r="F122" s="214" t="e">
        <f>IF(ISBLANK(#REF!),"",#REF!)</f>
        <v>#REF!</v>
      </c>
      <c r="G122" s="214" t="e">
        <f>IF(ISBLANK(#REF!),"",#REF!)</f>
        <v>#REF!</v>
      </c>
      <c r="H122" s="215" t="e">
        <f>IF(ISBLANK(#REF!),"",#REF!)</f>
        <v>#REF!</v>
      </c>
      <c r="I122" s="214" t="e">
        <f>IF(ISBLANK(#REF!),"",#REF!)</f>
        <v>#REF!</v>
      </c>
      <c r="J122" s="216" t="e">
        <f>IF(ISBLANK(#REF!),"",#REF!)</f>
        <v>#REF!</v>
      </c>
      <c r="K122" s="217" t="e">
        <f>IF(ISBLANK(#REF!),"",#REF!)</f>
        <v>#REF!</v>
      </c>
      <c r="L122" s="217" t="e">
        <f>IF(ISBLANK(#REF!),"",#REF!)</f>
        <v>#REF!</v>
      </c>
      <c r="M122" s="218" t="e">
        <f>IF(ISBLANK(#REF!),"",#REF!)</f>
        <v>#REF!</v>
      </c>
      <c r="N122" s="218" t="e">
        <f>IF(ISBLANK(#REF!),"",#REF!)</f>
        <v>#REF!</v>
      </c>
      <c r="O122" s="220" t="str">
        <f>IFERROR(VLOOKUP(_xlfn.CONCAT('Team Roster - Final'!$A122," : ",'Team Roster - Final'!$BM122),'Rate Calculations'!$C$4:$G$1100,5,FALSE),"")</f>
        <v/>
      </c>
      <c r="P122" s="225">
        <f>IF(ISBLANK('Rate Calculations'!$H124),"",'Rate Calculations'!$H124)</f>
        <v>1.7500000000000002E-2</v>
      </c>
      <c r="Q122" s="220" t="str">
        <f t="shared" si="18"/>
        <v/>
      </c>
      <c r="R122" s="221">
        <f>IF(ISBLANK('Rate Calculations'!$J124),"",'Rate Calculations'!$J124)</f>
        <v>3.5000000000000003E-2</v>
      </c>
      <c r="S122" s="220" t="str">
        <f t="shared" si="19"/>
        <v/>
      </c>
      <c r="T122" s="225" t="str">
        <f>IFERROR(VLOOKUP(_xlfn.CONCAT('Team Roster - Final'!$A122," : ",'Team Roster - Final'!$BM122),'Rate Calculations'!$C$4:$S$1100,10,FALSE),"")</f>
        <v/>
      </c>
      <c r="U122" s="225" t="str">
        <f>IFERROR(VLOOKUP(_xlfn.CONCAT('Team Roster - Final'!$A122," : ",'Team Roster - Final'!$BM122),'Rate Calculations'!$C$4:$S$1100,11,FALSE),"")</f>
        <v/>
      </c>
      <c r="V122" s="222" t="str">
        <f t="shared" si="20"/>
        <v/>
      </c>
      <c r="W122" s="222" t="str">
        <f t="shared" si="21"/>
        <v/>
      </c>
      <c r="X122" s="223" t="str">
        <f>IFERROR(VLOOKUP(_xlfn.CONCAT('Team Roster - Final'!$A122," : ",'Team Roster - Final'!$BM122),'Rate Calculations'!$C$4:$S$1100,14,FALSE),"")</f>
        <v/>
      </c>
      <c r="Y122" s="222" t="str">
        <f t="shared" si="22"/>
        <v/>
      </c>
      <c r="Z122" s="222" t="str">
        <f t="shared" si="23"/>
        <v/>
      </c>
      <c r="AA122" s="224" t="str">
        <f>IFERROR(IF(#REF!="Yes",$Y122, $Y122+$Q122*0.5),"")</f>
        <v/>
      </c>
      <c r="AB122" s="224" t="str">
        <f>IFERROR(IF(#REF!="Yes",$Z122, $Z122+$S122*0.5),"")</f>
        <v/>
      </c>
      <c r="AC122" s="220" t="str">
        <f>IFERROR(VLOOKUP(_xlfn.CONCAT('Team Roster - Final'!$A122," : ",'Team Roster - Final'!$BM122),'Rate Calculations'!$C$4:$U$1100,19,FALSE),"")</f>
        <v/>
      </c>
      <c r="AD122" s="220" t="str">
        <f t="shared" si="24"/>
        <v/>
      </c>
      <c r="AE122" s="220" t="str">
        <f t="shared" si="25"/>
        <v/>
      </c>
      <c r="AF122" s="225" t="str">
        <f>IFERROR(VLOOKUP(_xlfn.CONCAT('Team Roster - Final'!$A122," : ",'Team Roster - Final'!$BM122),'Rate Calculations'!$C$4:$AB$1100,22,FALSE),"")</f>
        <v/>
      </c>
      <c r="AG122" s="225" t="str">
        <f>IFERROR(VLOOKUP(_xlfn.CONCAT('Team Roster - Final'!$A122," : ",'Team Roster - Final'!$BM122),'Rate Calculations'!$C$4:$AB$1100,23,FALSE),"")</f>
        <v/>
      </c>
      <c r="AH122" s="222" t="str">
        <f t="shared" si="26"/>
        <v/>
      </c>
      <c r="AI122" s="222" t="str">
        <f t="shared" si="27"/>
        <v/>
      </c>
      <c r="AJ122" s="223" t="str">
        <f>Table1[[#This Row],[Home Office
Net Fee %]]</f>
        <v/>
      </c>
      <c r="AK122" s="222" t="str">
        <f t="shared" si="28"/>
        <v/>
      </c>
      <c r="AL122" s="222" t="str">
        <f t="shared" si="29"/>
        <v/>
      </c>
      <c r="AM122" s="215" t="str">
        <f>IFERROR(IF(#REF!="Yes",$AK122,($AK122+$AD122*0.5)),"")</f>
        <v/>
      </c>
      <c r="AN122" s="215" t="str">
        <f>IFERROR(IF(#REF!="Yes",$AL122,($AL122+$AE122*0.5)),"")</f>
        <v/>
      </c>
      <c r="AO122" s="374" t="str">
        <f>IF(ISBLANK('Team Roster Proposed - FBR'!Q123),"",'Team Roster Proposed - FBR'!Q123)</f>
        <v/>
      </c>
      <c r="AP122" s="226" t="e">
        <f>IF(ISBLANK(#REF!),"",#REF!)</f>
        <v>#REF!</v>
      </c>
      <c r="AQ122" s="226" t="e">
        <f>IF(ISBLANK(#REF!),"",#REF!)</f>
        <v>#REF!</v>
      </c>
      <c r="AR122" s="226" t="e">
        <f>IF(ISBLANK(#REF!),"",#REF!)</f>
        <v>#REF!</v>
      </c>
      <c r="AS122" s="219" t="e">
        <f>IF(ISBLANK(#REF!),"",#REF!)</f>
        <v>#REF!</v>
      </c>
      <c r="AT122" s="219" t="e">
        <f>IF(ISBLANK(#REF!),"",#REF!)</f>
        <v>#REF!</v>
      </c>
      <c r="AU122" s="219" t="e">
        <f>IF(ISBLANK(#REF!),"",#REF!)</f>
        <v>#REF!</v>
      </c>
      <c r="AV122" s="219" t="e">
        <f>IF(ISBLANK(#REF!),"",#REF!)</f>
        <v>#REF!</v>
      </c>
      <c r="AW122" s="219" t="e">
        <f>IF(ISBLANK(#REF!),"",#REF!)</f>
        <v>#REF!</v>
      </c>
      <c r="AX122" s="219" t="e">
        <f>IF(ISBLANK(#REF!),"",#REF!)</f>
        <v>#REF!</v>
      </c>
      <c r="AY122" s="226" t="e">
        <f>IF(ISBLANK(#REF!),"",#REF!)</f>
        <v>#REF!</v>
      </c>
      <c r="AZ122" s="219" t="e">
        <f>IF(ISBLANK(#REF!),"",#REF!)</f>
        <v>#REF!</v>
      </c>
      <c r="BA122" s="219" t="e">
        <f>IF(ISBLANK(#REF!),"",#REF!)</f>
        <v>#REF!</v>
      </c>
      <c r="BB122" s="219" t="e">
        <f>IF(ISBLANK(#REF!),"",#REF!)</f>
        <v>#REF!</v>
      </c>
      <c r="BC122" s="219" t="e">
        <f>IF(ISBLANK(#REF!),"",#REF!)</f>
        <v>#REF!</v>
      </c>
      <c r="BD122" s="219" t="e">
        <f>IF(ISBLANK(#REF!),"",#REF!)</f>
        <v>#REF!</v>
      </c>
      <c r="BE122" s="219" t="e">
        <f>IF(ISBLANK(#REF!),"",#REF!)</f>
        <v>#REF!</v>
      </c>
      <c r="BF122" s="219" t="e">
        <f>IF(ISBLANK(#REF!),"",#REF!)</f>
        <v>#REF!</v>
      </c>
      <c r="BG122" s="219" t="e">
        <f>IF(ISBLANK(#REF!),"",#REF!)</f>
        <v>#REF!</v>
      </c>
      <c r="BH122" s="219" t="e">
        <f>IF(ISBLANK(#REF!),"",#REF!)</f>
        <v>#REF!</v>
      </c>
      <c r="BI122" s="219" t="e">
        <f>IF(ISBLANK(#REF!),"",#REF!)</f>
        <v>#REF!</v>
      </c>
      <c r="BJ122" s="219" t="e">
        <f>IF(ISBLANK(#REF!),"",#REF!)</f>
        <v>#REF!</v>
      </c>
      <c r="BK122" s="219" t="e">
        <f>IF(ISBLANK(#REF!),"",#REF!)</f>
        <v>#REF!</v>
      </c>
      <c r="BL122" s="219" t="e">
        <f>IF(ISBLANK(#REF!),"",#REF!)</f>
        <v>#REF!</v>
      </c>
      <c r="BM122" s="219" t="e">
        <f>IF(ISBLANK(#REF!),"",#REF!)</f>
        <v>#REF!</v>
      </c>
      <c r="BN122" s="219" t="e">
        <f>IF(ISBLANK(#REF!),"",#REF!)</f>
        <v>#REF!</v>
      </c>
      <c r="BO122" s="227" t="e">
        <f t="shared" si="30"/>
        <v>#REF!</v>
      </c>
      <c r="BP122" s="228" t="str">
        <f t="shared" si="33"/>
        <v/>
      </c>
      <c r="BQ122" s="229" t="str">
        <f t="shared" si="17"/>
        <v/>
      </c>
      <c r="BR122" s="228" t="e">
        <f t="shared" si="31"/>
        <v>#REF!</v>
      </c>
      <c r="BS122" s="230" t="e">
        <f t="shared" si="32"/>
        <v>#REF!</v>
      </c>
    </row>
    <row r="123" spans="1:71">
      <c r="A123" s="213" t="e">
        <f>IF(ISBLANK(#REF!),"",#REF!)</f>
        <v>#REF!</v>
      </c>
      <c r="B123" s="214" t="e">
        <f>IF(ISBLANK(#REF!),"",#REF!)</f>
        <v>#REF!</v>
      </c>
      <c r="C123" s="214" t="e">
        <f>IF(ISBLANK(#REF!),"",#REF!)</f>
        <v>#REF!</v>
      </c>
      <c r="D123" s="214" t="e">
        <f>IF(ISBLANK(#REF!),"",#REF!)</f>
        <v>#REF!</v>
      </c>
      <c r="E123" s="214" t="e">
        <f>IF(ISBLANK(#REF!),"",#REF!)</f>
        <v>#REF!</v>
      </c>
      <c r="F123" s="214" t="e">
        <f>IF(ISBLANK(#REF!),"",#REF!)</f>
        <v>#REF!</v>
      </c>
      <c r="G123" s="214" t="e">
        <f>IF(ISBLANK(#REF!),"",#REF!)</f>
        <v>#REF!</v>
      </c>
      <c r="H123" s="215" t="e">
        <f>IF(ISBLANK(#REF!),"",#REF!)</f>
        <v>#REF!</v>
      </c>
      <c r="I123" s="214" t="e">
        <f>IF(ISBLANK(#REF!),"",#REF!)</f>
        <v>#REF!</v>
      </c>
      <c r="J123" s="216" t="e">
        <f>IF(ISBLANK(#REF!),"",#REF!)</f>
        <v>#REF!</v>
      </c>
      <c r="K123" s="217" t="e">
        <f>IF(ISBLANK(#REF!),"",#REF!)</f>
        <v>#REF!</v>
      </c>
      <c r="L123" s="217" t="e">
        <f>IF(ISBLANK(#REF!),"",#REF!)</f>
        <v>#REF!</v>
      </c>
      <c r="M123" s="218" t="e">
        <f>IF(ISBLANK(#REF!),"",#REF!)</f>
        <v>#REF!</v>
      </c>
      <c r="N123" s="218" t="e">
        <f>IF(ISBLANK(#REF!),"",#REF!)</f>
        <v>#REF!</v>
      </c>
      <c r="O123" s="220" t="str">
        <f>IFERROR(VLOOKUP(_xlfn.CONCAT('Team Roster - Final'!$A123," : ",'Team Roster - Final'!$BM123),'Rate Calculations'!$C$4:$G$1100,5,FALSE),"")</f>
        <v/>
      </c>
      <c r="P123" s="225">
        <f>IF(ISBLANK('Rate Calculations'!$H125),"",'Rate Calculations'!$H125)</f>
        <v>1.7500000000000002E-2</v>
      </c>
      <c r="Q123" s="220" t="str">
        <f t="shared" si="18"/>
        <v/>
      </c>
      <c r="R123" s="221">
        <f>IF(ISBLANK('Rate Calculations'!$J125),"",'Rate Calculations'!$J125)</f>
        <v>3.5000000000000003E-2</v>
      </c>
      <c r="S123" s="220" t="str">
        <f t="shared" si="19"/>
        <v/>
      </c>
      <c r="T123" s="225" t="str">
        <f>IFERROR(VLOOKUP(_xlfn.CONCAT('Team Roster - Final'!$A123," : ",'Team Roster - Final'!$BM123),'Rate Calculations'!$C$4:$S$1100,10,FALSE),"")</f>
        <v/>
      </c>
      <c r="U123" s="225" t="str">
        <f>IFERROR(VLOOKUP(_xlfn.CONCAT('Team Roster - Final'!$A123," : ",'Team Roster - Final'!$BM123),'Rate Calculations'!$C$4:$S$1100,11,FALSE),"")</f>
        <v/>
      </c>
      <c r="V123" s="222" t="str">
        <f t="shared" si="20"/>
        <v/>
      </c>
      <c r="W123" s="222" t="str">
        <f t="shared" si="21"/>
        <v/>
      </c>
      <c r="X123" s="223" t="str">
        <f>IFERROR(VLOOKUP(_xlfn.CONCAT('Team Roster - Final'!$A123," : ",'Team Roster - Final'!$BM123),'Rate Calculations'!$C$4:$S$1100,14,FALSE),"")</f>
        <v/>
      </c>
      <c r="Y123" s="222" t="str">
        <f t="shared" si="22"/>
        <v/>
      </c>
      <c r="Z123" s="222" t="str">
        <f t="shared" si="23"/>
        <v/>
      </c>
      <c r="AA123" s="224" t="str">
        <f>IFERROR(IF(#REF!="Yes",$Y123, $Y123+$Q123*0.5),"")</f>
        <v/>
      </c>
      <c r="AB123" s="224" t="str">
        <f>IFERROR(IF(#REF!="Yes",$Z123, $Z123+$S123*0.5),"")</f>
        <v/>
      </c>
      <c r="AC123" s="220" t="str">
        <f>IFERROR(VLOOKUP(_xlfn.CONCAT('Team Roster - Final'!$A123," : ",'Team Roster - Final'!$BM123),'Rate Calculations'!$C$4:$U$1100,19,FALSE),"")</f>
        <v/>
      </c>
      <c r="AD123" s="220" t="str">
        <f t="shared" si="24"/>
        <v/>
      </c>
      <c r="AE123" s="220" t="str">
        <f t="shared" si="25"/>
        <v/>
      </c>
      <c r="AF123" s="225" t="str">
        <f>IFERROR(VLOOKUP(_xlfn.CONCAT('Team Roster - Final'!$A123," : ",'Team Roster - Final'!$BM123),'Rate Calculations'!$C$4:$AB$1100,22,FALSE),"")</f>
        <v/>
      </c>
      <c r="AG123" s="225" t="str">
        <f>IFERROR(VLOOKUP(_xlfn.CONCAT('Team Roster - Final'!$A123," : ",'Team Roster - Final'!$BM123),'Rate Calculations'!$C$4:$AB$1100,23,FALSE),"")</f>
        <v/>
      </c>
      <c r="AH123" s="222" t="str">
        <f t="shared" si="26"/>
        <v/>
      </c>
      <c r="AI123" s="222" t="str">
        <f t="shared" si="27"/>
        <v/>
      </c>
      <c r="AJ123" s="223" t="str">
        <f>Table1[[#This Row],[Home Office
Net Fee %]]</f>
        <v/>
      </c>
      <c r="AK123" s="222" t="str">
        <f t="shared" si="28"/>
        <v/>
      </c>
      <c r="AL123" s="222" t="str">
        <f t="shared" si="29"/>
        <v/>
      </c>
      <c r="AM123" s="215" t="str">
        <f>IFERROR(IF(#REF!="Yes",$AK123,($AK123+$AD123*0.5)),"")</f>
        <v/>
      </c>
      <c r="AN123" s="215" t="str">
        <f>IFERROR(IF(#REF!="Yes",$AL123,($AL123+$AE123*0.5)),"")</f>
        <v/>
      </c>
      <c r="AO123" s="374" t="str">
        <f>IF(ISBLANK('Team Roster Proposed - FBR'!Q124),"",'Team Roster Proposed - FBR'!Q124)</f>
        <v/>
      </c>
      <c r="AP123" s="226" t="e">
        <f>IF(ISBLANK(#REF!),"",#REF!)</f>
        <v>#REF!</v>
      </c>
      <c r="AQ123" s="226" t="e">
        <f>IF(ISBLANK(#REF!),"",#REF!)</f>
        <v>#REF!</v>
      </c>
      <c r="AR123" s="226" t="e">
        <f>IF(ISBLANK(#REF!),"",#REF!)</f>
        <v>#REF!</v>
      </c>
      <c r="AS123" s="219" t="e">
        <f>IF(ISBLANK(#REF!),"",#REF!)</f>
        <v>#REF!</v>
      </c>
      <c r="AT123" s="219" t="e">
        <f>IF(ISBLANK(#REF!),"",#REF!)</f>
        <v>#REF!</v>
      </c>
      <c r="AU123" s="219" t="e">
        <f>IF(ISBLANK(#REF!),"",#REF!)</f>
        <v>#REF!</v>
      </c>
      <c r="AV123" s="219" t="e">
        <f>IF(ISBLANK(#REF!),"",#REF!)</f>
        <v>#REF!</v>
      </c>
      <c r="AW123" s="219" t="e">
        <f>IF(ISBLANK(#REF!),"",#REF!)</f>
        <v>#REF!</v>
      </c>
      <c r="AX123" s="219" t="e">
        <f>IF(ISBLANK(#REF!),"",#REF!)</f>
        <v>#REF!</v>
      </c>
      <c r="AY123" s="226" t="e">
        <f>IF(ISBLANK(#REF!),"",#REF!)</f>
        <v>#REF!</v>
      </c>
      <c r="AZ123" s="219" t="e">
        <f>IF(ISBLANK(#REF!),"",#REF!)</f>
        <v>#REF!</v>
      </c>
      <c r="BA123" s="219" t="e">
        <f>IF(ISBLANK(#REF!),"",#REF!)</f>
        <v>#REF!</v>
      </c>
      <c r="BB123" s="219" t="e">
        <f>IF(ISBLANK(#REF!),"",#REF!)</f>
        <v>#REF!</v>
      </c>
      <c r="BC123" s="219" t="e">
        <f>IF(ISBLANK(#REF!),"",#REF!)</f>
        <v>#REF!</v>
      </c>
      <c r="BD123" s="219" t="e">
        <f>IF(ISBLANK(#REF!),"",#REF!)</f>
        <v>#REF!</v>
      </c>
      <c r="BE123" s="219" t="e">
        <f>IF(ISBLANK(#REF!),"",#REF!)</f>
        <v>#REF!</v>
      </c>
      <c r="BF123" s="219" t="e">
        <f>IF(ISBLANK(#REF!),"",#REF!)</f>
        <v>#REF!</v>
      </c>
      <c r="BG123" s="219" t="e">
        <f>IF(ISBLANK(#REF!),"",#REF!)</f>
        <v>#REF!</v>
      </c>
      <c r="BH123" s="219" t="e">
        <f>IF(ISBLANK(#REF!),"",#REF!)</f>
        <v>#REF!</v>
      </c>
      <c r="BI123" s="219" t="e">
        <f>IF(ISBLANK(#REF!),"",#REF!)</f>
        <v>#REF!</v>
      </c>
      <c r="BJ123" s="219" t="e">
        <f>IF(ISBLANK(#REF!),"",#REF!)</f>
        <v>#REF!</v>
      </c>
      <c r="BK123" s="219" t="e">
        <f>IF(ISBLANK(#REF!),"",#REF!)</f>
        <v>#REF!</v>
      </c>
      <c r="BL123" s="219" t="e">
        <f>IF(ISBLANK(#REF!),"",#REF!)</f>
        <v>#REF!</v>
      </c>
      <c r="BM123" s="219" t="e">
        <f>IF(ISBLANK(#REF!),"",#REF!)</f>
        <v>#REF!</v>
      </c>
      <c r="BN123" s="219" t="e">
        <f>IF(ISBLANK(#REF!),"",#REF!)</f>
        <v>#REF!</v>
      </c>
      <c r="BO123" s="227" t="e">
        <f t="shared" si="30"/>
        <v>#REF!</v>
      </c>
      <c r="BP123" s="228" t="str">
        <f t="shared" si="33"/>
        <v/>
      </c>
      <c r="BQ123" s="229" t="str">
        <f t="shared" si="17"/>
        <v/>
      </c>
      <c r="BR123" s="228" t="e">
        <f t="shared" si="31"/>
        <v>#REF!</v>
      </c>
      <c r="BS123" s="230" t="e">
        <f t="shared" si="32"/>
        <v>#REF!</v>
      </c>
    </row>
    <row r="124" spans="1:71">
      <c r="A124" s="213" t="e">
        <f>IF(ISBLANK(#REF!),"",#REF!)</f>
        <v>#REF!</v>
      </c>
      <c r="B124" s="214" t="e">
        <f>IF(ISBLANK(#REF!),"",#REF!)</f>
        <v>#REF!</v>
      </c>
      <c r="C124" s="214" t="e">
        <f>IF(ISBLANK(#REF!),"",#REF!)</f>
        <v>#REF!</v>
      </c>
      <c r="D124" s="214" t="e">
        <f>IF(ISBLANK(#REF!),"",#REF!)</f>
        <v>#REF!</v>
      </c>
      <c r="E124" s="214" t="e">
        <f>IF(ISBLANK(#REF!),"",#REF!)</f>
        <v>#REF!</v>
      </c>
      <c r="F124" s="214" t="e">
        <f>IF(ISBLANK(#REF!),"",#REF!)</f>
        <v>#REF!</v>
      </c>
      <c r="G124" s="214" t="e">
        <f>IF(ISBLANK(#REF!),"",#REF!)</f>
        <v>#REF!</v>
      </c>
      <c r="H124" s="215" t="e">
        <f>IF(ISBLANK(#REF!),"",#REF!)</f>
        <v>#REF!</v>
      </c>
      <c r="I124" s="214" t="e">
        <f>IF(ISBLANK(#REF!),"",#REF!)</f>
        <v>#REF!</v>
      </c>
      <c r="J124" s="216" t="e">
        <f>IF(ISBLANK(#REF!),"",#REF!)</f>
        <v>#REF!</v>
      </c>
      <c r="K124" s="217" t="e">
        <f>IF(ISBLANK(#REF!),"",#REF!)</f>
        <v>#REF!</v>
      </c>
      <c r="L124" s="217" t="e">
        <f>IF(ISBLANK(#REF!),"",#REF!)</f>
        <v>#REF!</v>
      </c>
      <c r="M124" s="218" t="e">
        <f>IF(ISBLANK(#REF!),"",#REF!)</f>
        <v>#REF!</v>
      </c>
      <c r="N124" s="218" t="e">
        <f>IF(ISBLANK(#REF!),"",#REF!)</f>
        <v>#REF!</v>
      </c>
      <c r="O124" s="220" t="str">
        <f>IFERROR(VLOOKUP(_xlfn.CONCAT('Team Roster - Final'!$A124," : ",'Team Roster - Final'!$BM124),'Rate Calculations'!$C$4:$G$1100,5,FALSE),"")</f>
        <v/>
      </c>
      <c r="P124" s="225">
        <f>IF(ISBLANK('Rate Calculations'!$H126),"",'Rate Calculations'!$H126)</f>
        <v>1.7500000000000002E-2</v>
      </c>
      <c r="Q124" s="220" t="str">
        <f t="shared" si="18"/>
        <v/>
      </c>
      <c r="R124" s="221">
        <f>IF(ISBLANK('Rate Calculations'!$J126),"",'Rate Calculations'!$J126)</f>
        <v>3.5000000000000003E-2</v>
      </c>
      <c r="S124" s="220" t="str">
        <f t="shared" si="19"/>
        <v/>
      </c>
      <c r="T124" s="225" t="str">
        <f>IFERROR(VLOOKUP(_xlfn.CONCAT('Team Roster - Final'!$A124," : ",'Team Roster - Final'!$BM124),'Rate Calculations'!$C$4:$S$1100,10,FALSE),"")</f>
        <v/>
      </c>
      <c r="U124" s="225" t="str">
        <f>IFERROR(VLOOKUP(_xlfn.CONCAT('Team Roster - Final'!$A124," : ",'Team Roster - Final'!$BM124),'Rate Calculations'!$C$4:$S$1100,11,FALSE),"")</f>
        <v/>
      </c>
      <c r="V124" s="222" t="str">
        <f t="shared" si="20"/>
        <v/>
      </c>
      <c r="W124" s="222" t="str">
        <f t="shared" si="21"/>
        <v/>
      </c>
      <c r="X124" s="223" t="str">
        <f>IFERROR(VLOOKUP(_xlfn.CONCAT('Team Roster - Final'!$A124," : ",'Team Roster - Final'!$BM124),'Rate Calculations'!$C$4:$S$1100,14,FALSE),"")</f>
        <v/>
      </c>
      <c r="Y124" s="222" t="str">
        <f t="shared" si="22"/>
        <v/>
      </c>
      <c r="Z124" s="222" t="str">
        <f t="shared" si="23"/>
        <v/>
      </c>
      <c r="AA124" s="224" t="str">
        <f>IFERROR(IF(#REF!="Yes",$Y124, $Y124+$Q124*0.5),"")</f>
        <v/>
      </c>
      <c r="AB124" s="224" t="str">
        <f>IFERROR(IF(#REF!="Yes",$Z124, $Z124+$S124*0.5),"")</f>
        <v/>
      </c>
      <c r="AC124" s="220" t="str">
        <f>IFERROR(VLOOKUP(_xlfn.CONCAT('Team Roster - Final'!$A124," : ",'Team Roster - Final'!$BM124),'Rate Calculations'!$C$4:$U$1100,19,FALSE),"")</f>
        <v/>
      </c>
      <c r="AD124" s="220" t="str">
        <f t="shared" si="24"/>
        <v/>
      </c>
      <c r="AE124" s="220" t="str">
        <f t="shared" si="25"/>
        <v/>
      </c>
      <c r="AF124" s="225" t="str">
        <f>IFERROR(VLOOKUP(_xlfn.CONCAT('Team Roster - Final'!$A124," : ",'Team Roster - Final'!$BM124),'Rate Calculations'!$C$4:$AB$1100,22,FALSE),"")</f>
        <v/>
      </c>
      <c r="AG124" s="225" t="str">
        <f>IFERROR(VLOOKUP(_xlfn.CONCAT('Team Roster - Final'!$A124," : ",'Team Roster - Final'!$BM124),'Rate Calculations'!$C$4:$AB$1100,23,FALSE),"")</f>
        <v/>
      </c>
      <c r="AH124" s="222" t="str">
        <f t="shared" si="26"/>
        <v/>
      </c>
      <c r="AI124" s="222" t="str">
        <f t="shared" si="27"/>
        <v/>
      </c>
      <c r="AJ124" s="223" t="str">
        <f>Table1[[#This Row],[Home Office
Net Fee %]]</f>
        <v/>
      </c>
      <c r="AK124" s="222" t="str">
        <f t="shared" si="28"/>
        <v/>
      </c>
      <c r="AL124" s="222" t="str">
        <f t="shared" si="29"/>
        <v/>
      </c>
      <c r="AM124" s="215" t="str">
        <f>IFERROR(IF(#REF!="Yes",$AK124,($AK124+$AD124*0.5)),"")</f>
        <v/>
      </c>
      <c r="AN124" s="215" t="str">
        <f>IFERROR(IF(#REF!="Yes",$AL124,($AL124+$AE124*0.5)),"")</f>
        <v/>
      </c>
      <c r="AO124" s="374" t="str">
        <f>IF(ISBLANK('Team Roster Proposed - FBR'!Q125),"",'Team Roster Proposed - FBR'!Q125)</f>
        <v/>
      </c>
      <c r="AP124" s="226" t="e">
        <f>IF(ISBLANK(#REF!),"",#REF!)</f>
        <v>#REF!</v>
      </c>
      <c r="AQ124" s="226" t="e">
        <f>IF(ISBLANK(#REF!),"",#REF!)</f>
        <v>#REF!</v>
      </c>
      <c r="AR124" s="226" t="e">
        <f>IF(ISBLANK(#REF!),"",#REF!)</f>
        <v>#REF!</v>
      </c>
      <c r="AS124" s="219" t="e">
        <f>IF(ISBLANK(#REF!),"",#REF!)</f>
        <v>#REF!</v>
      </c>
      <c r="AT124" s="219" t="e">
        <f>IF(ISBLANK(#REF!),"",#REF!)</f>
        <v>#REF!</v>
      </c>
      <c r="AU124" s="219" t="e">
        <f>IF(ISBLANK(#REF!),"",#REF!)</f>
        <v>#REF!</v>
      </c>
      <c r="AV124" s="219" t="e">
        <f>IF(ISBLANK(#REF!),"",#REF!)</f>
        <v>#REF!</v>
      </c>
      <c r="AW124" s="219" t="e">
        <f>IF(ISBLANK(#REF!),"",#REF!)</f>
        <v>#REF!</v>
      </c>
      <c r="AX124" s="219" t="e">
        <f>IF(ISBLANK(#REF!),"",#REF!)</f>
        <v>#REF!</v>
      </c>
      <c r="AY124" s="226" t="e">
        <f>IF(ISBLANK(#REF!),"",#REF!)</f>
        <v>#REF!</v>
      </c>
      <c r="AZ124" s="219" t="e">
        <f>IF(ISBLANK(#REF!),"",#REF!)</f>
        <v>#REF!</v>
      </c>
      <c r="BA124" s="219" t="e">
        <f>IF(ISBLANK(#REF!),"",#REF!)</f>
        <v>#REF!</v>
      </c>
      <c r="BB124" s="219" t="e">
        <f>IF(ISBLANK(#REF!),"",#REF!)</f>
        <v>#REF!</v>
      </c>
      <c r="BC124" s="219" t="e">
        <f>IF(ISBLANK(#REF!),"",#REF!)</f>
        <v>#REF!</v>
      </c>
      <c r="BD124" s="219" t="e">
        <f>IF(ISBLANK(#REF!),"",#REF!)</f>
        <v>#REF!</v>
      </c>
      <c r="BE124" s="219" t="e">
        <f>IF(ISBLANK(#REF!),"",#REF!)</f>
        <v>#REF!</v>
      </c>
      <c r="BF124" s="219" t="e">
        <f>IF(ISBLANK(#REF!),"",#REF!)</f>
        <v>#REF!</v>
      </c>
      <c r="BG124" s="219" t="e">
        <f>IF(ISBLANK(#REF!),"",#REF!)</f>
        <v>#REF!</v>
      </c>
      <c r="BH124" s="219" t="e">
        <f>IF(ISBLANK(#REF!),"",#REF!)</f>
        <v>#REF!</v>
      </c>
      <c r="BI124" s="219" t="e">
        <f>IF(ISBLANK(#REF!),"",#REF!)</f>
        <v>#REF!</v>
      </c>
      <c r="BJ124" s="219" t="e">
        <f>IF(ISBLANK(#REF!),"",#REF!)</f>
        <v>#REF!</v>
      </c>
      <c r="BK124" s="219" t="e">
        <f>IF(ISBLANK(#REF!),"",#REF!)</f>
        <v>#REF!</v>
      </c>
      <c r="BL124" s="219" t="e">
        <f>IF(ISBLANK(#REF!),"",#REF!)</f>
        <v>#REF!</v>
      </c>
      <c r="BM124" s="219" t="e">
        <f>IF(ISBLANK(#REF!),"",#REF!)</f>
        <v>#REF!</v>
      </c>
      <c r="BN124" s="219" t="e">
        <f>IF(ISBLANK(#REF!),"",#REF!)</f>
        <v>#REF!</v>
      </c>
      <c r="BO124" s="227" t="e">
        <f t="shared" si="30"/>
        <v>#REF!</v>
      </c>
      <c r="BP124" s="228" t="str">
        <f t="shared" si="33"/>
        <v/>
      </c>
      <c r="BQ124" s="229" t="str">
        <f t="shared" si="17"/>
        <v/>
      </c>
      <c r="BR124" s="228" t="e">
        <f t="shared" si="31"/>
        <v>#REF!</v>
      </c>
      <c r="BS124" s="230" t="e">
        <f t="shared" si="32"/>
        <v>#REF!</v>
      </c>
    </row>
    <row r="125" spans="1:71">
      <c r="A125" s="213" t="e">
        <f>IF(ISBLANK(#REF!),"",#REF!)</f>
        <v>#REF!</v>
      </c>
      <c r="B125" s="214" t="e">
        <f>IF(ISBLANK(#REF!),"",#REF!)</f>
        <v>#REF!</v>
      </c>
      <c r="C125" s="214" t="e">
        <f>IF(ISBLANK(#REF!),"",#REF!)</f>
        <v>#REF!</v>
      </c>
      <c r="D125" s="214" t="e">
        <f>IF(ISBLANK(#REF!),"",#REF!)</f>
        <v>#REF!</v>
      </c>
      <c r="E125" s="214" t="e">
        <f>IF(ISBLANK(#REF!),"",#REF!)</f>
        <v>#REF!</v>
      </c>
      <c r="F125" s="214" t="e">
        <f>IF(ISBLANK(#REF!),"",#REF!)</f>
        <v>#REF!</v>
      </c>
      <c r="G125" s="214" t="e">
        <f>IF(ISBLANK(#REF!),"",#REF!)</f>
        <v>#REF!</v>
      </c>
      <c r="H125" s="215" t="e">
        <f>IF(ISBLANK(#REF!),"",#REF!)</f>
        <v>#REF!</v>
      </c>
      <c r="I125" s="214" t="e">
        <f>IF(ISBLANK(#REF!),"",#REF!)</f>
        <v>#REF!</v>
      </c>
      <c r="J125" s="216" t="e">
        <f>IF(ISBLANK(#REF!),"",#REF!)</f>
        <v>#REF!</v>
      </c>
      <c r="K125" s="217" t="e">
        <f>IF(ISBLANK(#REF!),"",#REF!)</f>
        <v>#REF!</v>
      </c>
      <c r="L125" s="217" t="e">
        <f>IF(ISBLANK(#REF!),"",#REF!)</f>
        <v>#REF!</v>
      </c>
      <c r="M125" s="218" t="e">
        <f>IF(ISBLANK(#REF!),"",#REF!)</f>
        <v>#REF!</v>
      </c>
      <c r="N125" s="218" t="e">
        <f>IF(ISBLANK(#REF!),"",#REF!)</f>
        <v>#REF!</v>
      </c>
      <c r="O125" s="220" t="str">
        <f>IFERROR(VLOOKUP(_xlfn.CONCAT('Team Roster - Final'!$A125," : ",'Team Roster - Final'!$BM125),'Rate Calculations'!$C$4:$G$1100,5,FALSE),"")</f>
        <v/>
      </c>
      <c r="P125" s="225">
        <f>IF(ISBLANK('Rate Calculations'!$H127),"",'Rate Calculations'!$H127)</f>
        <v>1.7500000000000002E-2</v>
      </c>
      <c r="Q125" s="220" t="str">
        <f t="shared" si="18"/>
        <v/>
      </c>
      <c r="R125" s="221">
        <f>IF(ISBLANK('Rate Calculations'!$J127),"",'Rate Calculations'!$J127)</f>
        <v>3.5000000000000003E-2</v>
      </c>
      <c r="S125" s="220" t="str">
        <f t="shared" si="19"/>
        <v/>
      </c>
      <c r="T125" s="225" t="str">
        <f>IFERROR(VLOOKUP(_xlfn.CONCAT('Team Roster - Final'!$A125," : ",'Team Roster - Final'!$BM125),'Rate Calculations'!$C$4:$S$1100,10,FALSE),"")</f>
        <v/>
      </c>
      <c r="U125" s="225" t="str">
        <f>IFERROR(VLOOKUP(_xlfn.CONCAT('Team Roster - Final'!$A125," : ",'Team Roster - Final'!$BM125),'Rate Calculations'!$C$4:$S$1100,11,FALSE),"")</f>
        <v/>
      </c>
      <c r="V125" s="222" t="str">
        <f t="shared" si="20"/>
        <v/>
      </c>
      <c r="W125" s="222" t="str">
        <f t="shared" si="21"/>
        <v/>
      </c>
      <c r="X125" s="223" t="str">
        <f>IFERROR(VLOOKUP(_xlfn.CONCAT('Team Roster - Final'!$A125," : ",'Team Roster - Final'!$BM125),'Rate Calculations'!$C$4:$S$1100,14,FALSE),"")</f>
        <v/>
      </c>
      <c r="Y125" s="222" t="str">
        <f t="shared" si="22"/>
        <v/>
      </c>
      <c r="Z125" s="222" t="str">
        <f t="shared" si="23"/>
        <v/>
      </c>
      <c r="AA125" s="224" t="str">
        <f>IFERROR(IF(#REF!="Yes",$Y125, $Y125+$Q125*0.5),"")</f>
        <v/>
      </c>
      <c r="AB125" s="224" t="str">
        <f>IFERROR(IF(#REF!="Yes",$Z125, $Z125+$S125*0.5),"")</f>
        <v/>
      </c>
      <c r="AC125" s="220" t="str">
        <f>IFERROR(VLOOKUP(_xlfn.CONCAT('Team Roster - Final'!$A125," : ",'Team Roster - Final'!$BM125),'Rate Calculations'!$C$4:$U$1100,19,FALSE),"")</f>
        <v/>
      </c>
      <c r="AD125" s="220" t="str">
        <f t="shared" si="24"/>
        <v/>
      </c>
      <c r="AE125" s="220" t="str">
        <f t="shared" si="25"/>
        <v/>
      </c>
      <c r="AF125" s="225" t="str">
        <f>IFERROR(VLOOKUP(_xlfn.CONCAT('Team Roster - Final'!$A125," : ",'Team Roster - Final'!$BM125),'Rate Calculations'!$C$4:$AB$1100,22,FALSE),"")</f>
        <v/>
      </c>
      <c r="AG125" s="225" t="str">
        <f>IFERROR(VLOOKUP(_xlfn.CONCAT('Team Roster - Final'!$A125," : ",'Team Roster - Final'!$BM125),'Rate Calculations'!$C$4:$AB$1100,23,FALSE),"")</f>
        <v/>
      </c>
      <c r="AH125" s="222" t="str">
        <f t="shared" si="26"/>
        <v/>
      </c>
      <c r="AI125" s="222" t="str">
        <f t="shared" si="27"/>
        <v/>
      </c>
      <c r="AJ125" s="223" t="str">
        <f>Table1[[#This Row],[Home Office
Net Fee %]]</f>
        <v/>
      </c>
      <c r="AK125" s="222" t="str">
        <f t="shared" si="28"/>
        <v/>
      </c>
      <c r="AL125" s="222" t="str">
        <f t="shared" si="29"/>
        <v/>
      </c>
      <c r="AM125" s="215" t="str">
        <f>IFERROR(IF(#REF!="Yes",$AK125,($AK125+$AD125*0.5)),"")</f>
        <v/>
      </c>
      <c r="AN125" s="215" t="str">
        <f>IFERROR(IF(#REF!="Yes",$AL125,($AL125+$AE125*0.5)),"")</f>
        <v/>
      </c>
      <c r="AO125" s="374" t="str">
        <f>IF(ISBLANK('Team Roster Proposed - FBR'!Q126),"",'Team Roster Proposed - FBR'!Q126)</f>
        <v/>
      </c>
      <c r="AP125" s="226" t="e">
        <f>IF(ISBLANK(#REF!),"",#REF!)</f>
        <v>#REF!</v>
      </c>
      <c r="AQ125" s="226" t="e">
        <f>IF(ISBLANK(#REF!),"",#REF!)</f>
        <v>#REF!</v>
      </c>
      <c r="AR125" s="226" t="e">
        <f>IF(ISBLANK(#REF!),"",#REF!)</f>
        <v>#REF!</v>
      </c>
      <c r="AS125" s="219" t="e">
        <f>IF(ISBLANK(#REF!),"",#REF!)</f>
        <v>#REF!</v>
      </c>
      <c r="AT125" s="219" t="e">
        <f>IF(ISBLANK(#REF!),"",#REF!)</f>
        <v>#REF!</v>
      </c>
      <c r="AU125" s="219" t="e">
        <f>IF(ISBLANK(#REF!),"",#REF!)</f>
        <v>#REF!</v>
      </c>
      <c r="AV125" s="219" t="e">
        <f>IF(ISBLANK(#REF!),"",#REF!)</f>
        <v>#REF!</v>
      </c>
      <c r="AW125" s="219" t="e">
        <f>IF(ISBLANK(#REF!),"",#REF!)</f>
        <v>#REF!</v>
      </c>
      <c r="AX125" s="219" t="e">
        <f>IF(ISBLANK(#REF!),"",#REF!)</f>
        <v>#REF!</v>
      </c>
      <c r="AY125" s="226" t="e">
        <f>IF(ISBLANK(#REF!),"",#REF!)</f>
        <v>#REF!</v>
      </c>
      <c r="AZ125" s="219" t="e">
        <f>IF(ISBLANK(#REF!),"",#REF!)</f>
        <v>#REF!</v>
      </c>
      <c r="BA125" s="219" t="e">
        <f>IF(ISBLANK(#REF!),"",#REF!)</f>
        <v>#REF!</v>
      </c>
      <c r="BB125" s="219" t="e">
        <f>IF(ISBLANK(#REF!),"",#REF!)</f>
        <v>#REF!</v>
      </c>
      <c r="BC125" s="219" t="e">
        <f>IF(ISBLANK(#REF!),"",#REF!)</f>
        <v>#REF!</v>
      </c>
      <c r="BD125" s="219" t="e">
        <f>IF(ISBLANK(#REF!),"",#REF!)</f>
        <v>#REF!</v>
      </c>
      <c r="BE125" s="219" t="e">
        <f>IF(ISBLANK(#REF!),"",#REF!)</f>
        <v>#REF!</v>
      </c>
      <c r="BF125" s="219" t="e">
        <f>IF(ISBLANK(#REF!),"",#REF!)</f>
        <v>#REF!</v>
      </c>
      <c r="BG125" s="219" t="e">
        <f>IF(ISBLANK(#REF!),"",#REF!)</f>
        <v>#REF!</v>
      </c>
      <c r="BH125" s="219" t="e">
        <f>IF(ISBLANK(#REF!),"",#REF!)</f>
        <v>#REF!</v>
      </c>
      <c r="BI125" s="219" t="e">
        <f>IF(ISBLANK(#REF!),"",#REF!)</f>
        <v>#REF!</v>
      </c>
      <c r="BJ125" s="219" t="e">
        <f>IF(ISBLANK(#REF!),"",#REF!)</f>
        <v>#REF!</v>
      </c>
      <c r="BK125" s="219" t="e">
        <f>IF(ISBLANK(#REF!),"",#REF!)</f>
        <v>#REF!</v>
      </c>
      <c r="BL125" s="219" t="e">
        <f>IF(ISBLANK(#REF!),"",#REF!)</f>
        <v>#REF!</v>
      </c>
      <c r="BM125" s="219" t="e">
        <f>IF(ISBLANK(#REF!),"",#REF!)</f>
        <v>#REF!</v>
      </c>
      <c r="BN125" s="219" t="e">
        <f>IF(ISBLANK(#REF!),"",#REF!)</f>
        <v>#REF!</v>
      </c>
      <c r="BO125" s="227" t="e">
        <f t="shared" si="30"/>
        <v>#REF!</v>
      </c>
      <c r="BP125" s="228" t="str">
        <f t="shared" si="33"/>
        <v/>
      </c>
      <c r="BQ125" s="229" t="str">
        <f t="shared" si="17"/>
        <v/>
      </c>
      <c r="BR125" s="228" t="e">
        <f t="shared" si="31"/>
        <v>#REF!</v>
      </c>
      <c r="BS125" s="230" t="e">
        <f t="shared" si="32"/>
        <v>#REF!</v>
      </c>
    </row>
    <row r="126" spans="1:71">
      <c r="A126" s="213" t="e">
        <f>IF(ISBLANK(#REF!),"",#REF!)</f>
        <v>#REF!</v>
      </c>
      <c r="B126" s="214" t="e">
        <f>IF(ISBLANK(#REF!),"",#REF!)</f>
        <v>#REF!</v>
      </c>
      <c r="C126" s="214" t="e">
        <f>IF(ISBLANK(#REF!),"",#REF!)</f>
        <v>#REF!</v>
      </c>
      <c r="D126" s="214" t="e">
        <f>IF(ISBLANK(#REF!),"",#REF!)</f>
        <v>#REF!</v>
      </c>
      <c r="E126" s="214" t="e">
        <f>IF(ISBLANK(#REF!),"",#REF!)</f>
        <v>#REF!</v>
      </c>
      <c r="F126" s="214" t="e">
        <f>IF(ISBLANK(#REF!),"",#REF!)</f>
        <v>#REF!</v>
      </c>
      <c r="G126" s="214" t="e">
        <f>IF(ISBLANK(#REF!),"",#REF!)</f>
        <v>#REF!</v>
      </c>
      <c r="H126" s="215" t="e">
        <f>IF(ISBLANK(#REF!),"",#REF!)</f>
        <v>#REF!</v>
      </c>
      <c r="I126" s="214" t="e">
        <f>IF(ISBLANK(#REF!),"",#REF!)</f>
        <v>#REF!</v>
      </c>
      <c r="J126" s="216" t="e">
        <f>IF(ISBLANK(#REF!),"",#REF!)</f>
        <v>#REF!</v>
      </c>
      <c r="K126" s="217" t="e">
        <f>IF(ISBLANK(#REF!),"",#REF!)</f>
        <v>#REF!</v>
      </c>
      <c r="L126" s="217" t="e">
        <f>IF(ISBLANK(#REF!),"",#REF!)</f>
        <v>#REF!</v>
      </c>
      <c r="M126" s="218" t="e">
        <f>IF(ISBLANK(#REF!),"",#REF!)</f>
        <v>#REF!</v>
      </c>
      <c r="N126" s="218" t="e">
        <f>IF(ISBLANK(#REF!),"",#REF!)</f>
        <v>#REF!</v>
      </c>
      <c r="O126" s="220" t="str">
        <f>IFERROR(VLOOKUP(_xlfn.CONCAT('Team Roster - Final'!$A126," : ",'Team Roster - Final'!$BM126),'Rate Calculations'!$C$4:$G$1100,5,FALSE),"")</f>
        <v/>
      </c>
      <c r="P126" s="225">
        <f>IF(ISBLANK('Rate Calculations'!$H128),"",'Rate Calculations'!$H128)</f>
        <v>1.7500000000000002E-2</v>
      </c>
      <c r="Q126" s="220" t="str">
        <f t="shared" si="18"/>
        <v/>
      </c>
      <c r="R126" s="221">
        <f>IF(ISBLANK('Rate Calculations'!$J128),"",'Rate Calculations'!$J128)</f>
        <v>3.5000000000000003E-2</v>
      </c>
      <c r="S126" s="220" t="str">
        <f t="shared" si="19"/>
        <v/>
      </c>
      <c r="T126" s="225" t="str">
        <f>IFERROR(VLOOKUP(_xlfn.CONCAT('Team Roster - Final'!$A126," : ",'Team Roster - Final'!$BM126),'Rate Calculations'!$C$4:$S$1100,10,FALSE),"")</f>
        <v/>
      </c>
      <c r="U126" s="225" t="str">
        <f>IFERROR(VLOOKUP(_xlfn.CONCAT('Team Roster - Final'!$A126," : ",'Team Roster - Final'!$BM126),'Rate Calculations'!$C$4:$S$1100,11,FALSE),"")</f>
        <v/>
      </c>
      <c r="V126" s="222" t="str">
        <f t="shared" si="20"/>
        <v/>
      </c>
      <c r="W126" s="222" t="str">
        <f t="shared" si="21"/>
        <v/>
      </c>
      <c r="X126" s="223" t="str">
        <f>IFERROR(VLOOKUP(_xlfn.CONCAT('Team Roster - Final'!$A126," : ",'Team Roster - Final'!$BM126),'Rate Calculations'!$C$4:$S$1100,14,FALSE),"")</f>
        <v/>
      </c>
      <c r="Y126" s="222" t="str">
        <f t="shared" si="22"/>
        <v/>
      </c>
      <c r="Z126" s="222" t="str">
        <f t="shared" si="23"/>
        <v/>
      </c>
      <c r="AA126" s="224" t="str">
        <f>IFERROR(IF(#REF!="Yes",$Y126, $Y126+$Q126*0.5),"")</f>
        <v/>
      </c>
      <c r="AB126" s="224" t="str">
        <f>IFERROR(IF(#REF!="Yes",$Z126, $Z126+$S126*0.5),"")</f>
        <v/>
      </c>
      <c r="AC126" s="220" t="str">
        <f>IFERROR(VLOOKUP(_xlfn.CONCAT('Team Roster - Final'!$A126," : ",'Team Roster - Final'!$BM126),'Rate Calculations'!$C$4:$U$1100,19,FALSE),"")</f>
        <v/>
      </c>
      <c r="AD126" s="220" t="str">
        <f t="shared" si="24"/>
        <v/>
      </c>
      <c r="AE126" s="220" t="str">
        <f t="shared" si="25"/>
        <v/>
      </c>
      <c r="AF126" s="225" t="str">
        <f>IFERROR(VLOOKUP(_xlfn.CONCAT('Team Roster - Final'!$A126," : ",'Team Roster - Final'!$BM126),'Rate Calculations'!$C$4:$AB$1100,22,FALSE),"")</f>
        <v/>
      </c>
      <c r="AG126" s="225" t="str">
        <f>IFERROR(VLOOKUP(_xlfn.CONCAT('Team Roster - Final'!$A126," : ",'Team Roster - Final'!$BM126),'Rate Calculations'!$C$4:$AB$1100,23,FALSE),"")</f>
        <v/>
      </c>
      <c r="AH126" s="222" t="str">
        <f t="shared" si="26"/>
        <v/>
      </c>
      <c r="AI126" s="222" t="str">
        <f t="shared" si="27"/>
        <v/>
      </c>
      <c r="AJ126" s="223" t="str">
        <f>Table1[[#This Row],[Home Office
Net Fee %]]</f>
        <v/>
      </c>
      <c r="AK126" s="222" t="str">
        <f t="shared" si="28"/>
        <v/>
      </c>
      <c r="AL126" s="222" t="str">
        <f t="shared" si="29"/>
        <v/>
      </c>
      <c r="AM126" s="215" t="str">
        <f>IFERROR(IF(#REF!="Yes",$AK126,($AK126+$AD126*0.5)),"")</f>
        <v/>
      </c>
      <c r="AN126" s="215" t="str">
        <f>IFERROR(IF(#REF!="Yes",$AL126,($AL126+$AE126*0.5)),"")</f>
        <v/>
      </c>
      <c r="AO126" s="374" t="str">
        <f>IF(ISBLANK('Team Roster Proposed - FBR'!Q127),"",'Team Roster Proposed - FBR'!Q127)</f>
        <v/>
      </c>
      <c r="AP126" s="226" t="e">
        <f>IF(ISBLANK(#REF!),"",#REF!)</f>
        <v>#REF!</v>
      </c>
      <c r="AQ126" s="226" t="e">
        <f>IF(ISBLANK(#REF!),"",#REF!)</f>
        <v>#REF!</v>
      </c>
      <c r="AR126" s="226" t="e">
        <f>IF(ISBLANK(#REF!),"",#REF!)</f>
        <v>#REF!</v>
      </c>
      <c r="AS126" s="219" t="e">
        <f>IF(ISBLANK(#REF!),"",#REF!)</f>
        <v>#REF!</v>
      </c>
      <c r="AT126" s="219" t="e">
        <f>IF(ISBLANK(#REF!),"",#REF!)</f>
        <v>#REF!</v>
      </c>
      <c r="AU126" s="219" t="e">
        <f>IF(ISBLANK(#REF!),"",#REF!)</f>
        <v>#REF!</v>
      </c>
      <c r="AV126" s="219" t="e">
        <f>IF(ISBLANK(#REF!),"",#REF!)</f>
        <v>#REF!</v>
      </c>
      <c r="AW126" s="219" t="e">
        <f>IF(ISBLANK(#REF!),"",#REF!)</f>
        <v>#REF!</v>
      </c>
      <c r="AX126" s="219" t="e">
        <f>IF(ISBLANK(#REF!),"",#REF!)</f>
        <v>#REF!</v>
      </c>
      <c r="AY126" s="226" t="e">
        <f>IF(ISBLANK(#REF!),"",#REF!)</f>
        <v>#REF!</v>
      </c>
      <c r="AZ126" s="219" t="e">
        <f>IF(ISBLANK(#REF!),"",#REF!)</f>
        <v>#REF!</v>
      </c>
      <c r="BA126" s="219" t="e">
        <f>IF(ISBLANK(#REF!),"",#REF!)</f>
        <v>#REF!</v>
      </c>
      <c r="BB126" s="219" t="e">
        <f>IF(ISBLANK(#REF!),"",#REF!)</f>
        <v>#REF!</v>
      </c>
      <c r="BC126" s="219" t="e">
        <f>IF(ISBLANK(#REF!),"",#REF!)</f>
        <v>#REF!</v>
      </c>
      <c r="BD126" s="219" t="e">
        <f>IF(ISBLANK(#REF!),"",#REF!)</f>
        <v>#REF!</v>
      </c>
      <c r="BE126" s="219" t="e">
        <f>IF(ISBLANK(#REF!),"",#REF!)</f>
        <v>#REF!</v>
      </c>
      <c r="BF126" s="219" t="e">
        <f>IF(ISBLANK(#REF!),"",#REF!)</f>
        <v>#REF!</v>
      </c>
      <c r="BG126" s="219" t="e">
        <f>IF(ISBLANK(#REF!),"",#REF!)</f>
        <v>#REF!</v>
      </c>
      <c r="BH126" s="219" t="e">
        <f>IF(ISBLANK(#REF!),"",#REF!)</f>
        <v>#REF!</v>
      </c>
      <c r="BI126" s="219" t="e">
        <f>IF(ISBLANK(#REF!),"",#REF!)</f>
        <v>#REF!</v>
      </c>
      <c r="BJ126" s="219" t="e">
        <f>IF(ISBLANK(#REF!),"",#REF!)</f>
        <v>#REF!</v>
      </c>
      <c r="BK126" s="219" t="e">
        <f>IF(ISBLANK(#REF!),"",#REF!)</f>
        <v>#REF!</v>
      </c>
      <c r="BL126" s="219" t="e">
        <f>IF(ISBLANK(#REF!),"",#REF!)</f>
        <v>#REF!</v>
      </c>
      <c r="BM126" s="219" t="e">
        <f>IF(ISBLANK(#REF!),"",#REF!)</f>
        <v>#REF!</v>
      </c>
      <c r="BN126" s="219" t="e">
        <f>IF(ISBLANK(#REF!),"",#REF!)</f>
        <v>#REF!</v>
      </c>
      <c r="BO126" s="227" t="e">
        <f t="shared" si="30"/>
        <v>#REF!</v>
      </c>
      <c r="BP126" s="228" t="str">
        <f t="shared" si="33"/>
        <v/>
      </c>
      <c r="BQ126" s="229" t="str">
        <f t="shared" si="17"/>
        <v/>
      </c>
      <c r="BR126" s="228" t="e">
        <f t="shared" si="31"/>
        <v>#REF!</v>
      </c>
      <c r="BS126" s="230" t="e">
        <f t="shared" si="32"/>
        <v>#REF!</v>
      </c>
    </row>
    <row r="127" spans="1:71">
      <c r="A127" s="213" t="e">
        <f>IF(ISBLANK(#REF!),"",#REF!)</f>
        <v>#REF!</v>
      </c>
      <c r="B127" s="214" t="e">
        <f>IF(ISBLANK(#REF!),"",#REF!)</f>
        <v>#REF!</v>
      </c>
      <c r="C127" s="214" t="e">
        <f>IF(ISBLANK(#REF!),"",#REF!)</f>
        <v>#REF!</v>
      </c>
      <c r="D127" s="214" t="e">
        <f>IF(ISBLANK(#REF!),"",#REF!)</f>
        <v>#REF!</v>
      </c>
      <c r="E127" s="214" t="e">
        <f>IF(ISBLANK(#REF!),"",#REF!)</f>
        <v>#REF!</v>
      </c>
      <c r="F127" s="214" t="e">
        <f>IF(ISBLANK(#REF!),"",#REF!)</f>
        <v>#REF!</v>
      </c>
      <c r="G127" s="214" t="e">
        <f>IF(ISBLANK(#REF!),"",#REF!)</f>
        <v>#REF!</v>
      </c>
      <c r="H127" s="215" t="e">
        <f>IF(ISBLANK(#REF!),"",#REF!)</f>
        <v>#REF!</v>
      </c>
      <c r="I127" s="214" t="e">
        <f>IF(ISBLANK(#REF!),"",#REF!)</f>
        <v>#REF!</v>
      </c>
      <c r="J127" s="216" t="e">
        <f>IF(ISBLANK(#REF!),"",#REF!)</f>
        <v>#REF!</v>
      </c>
      <c r="K127" s="217" t="e">
        <f>IF(ISBLANK(#REF!),"",#REF!)</f>
        <v>#REF!</v>
      </c>
      <c r="L127" s="217" t="e">
        <f>IF(ISBLANK(#REF!),"",#REF!)</f>
        <v>#REF!</v>
      </c>
      <c r="M127" s="218" t="e">
        <f>IF(ISBLANK(#REF!),"",#REF!)</f>
        <v>#REF!</v>
      </c>
      <c r="N127" s="218" t="e">
        <f>IF(ISBLANK(#REF!),"",#REF!)</f>
        <v>#REF!</v>
      </c>
      <c r="O127" s="220" t="str">
        <f>IFERROR(VLOOKUP(_xlfn.CONCAT('Team Roster - Final'!$A127," : ",'Team Roster - Final'!$BM127),'Rate Calculations'!$C$4:$G$1100,5,FALSE),"")</f>
        <v/>
      </c>
      <c r="P127" s="225">
        <f>IF(ISBLANK('Rate Calculations'!$H129),"",'Rate Calculations'!$H129)</f>
        <v>1.7500000000000002E-2</v>
      </c>
      <c r="Q127" s="220" t="str">
        <f t="shared" si="18"/>
        <v/>
      </c>
      <c r="R127" s="221">
        <f>IF(ISBLANK('Rate Calculations'!$J129),"",'Rate Calculations'!$J129)</f>
        <v>3.5000000000000003E-2</v>
      </c>
      <c r="S127" s="220" t="str">
        <f t="shared" si="19"/>
        <v/>
      </c>
      <c r="T127" s="225" t="str">
        <f>IFERROR(VLOOKUP(_xlfn.CONCAT('Team Roster - Final'!$A127," : ",'Team Roster - Final'!$BM127),'Rate Calculations'!$C$4:$S$1100,10,FALSE),"")</f>
        <v/>
      </c>
      <c r="U127" s="225" t="str">
        <f>IFERROR(VLOOKUP(_xlfn.CONCAT('Team Roster - Final'!$A127," : ",'Team Roster - Final'!$BM127),'Rate Calculations'!$C$4:$S$1100,11,FALSE),"")</f>
        <v/>
      </c>
      <c r="V127" s="222" t="str">
        <f t="shared" si="20"/>
        <v/>
      </c>
      <c r="W127" s="222" t="str">
        <f t="shared" si="21"/>
        <v/>
      </c>
      <c r="X127" s="223" t="str">
        <f>IFERROR(VLOOKUP(_xlfn.CONCAT('Team Roster - Final'!$A127," : ",'Team Roster - Final'!$BM127),'Rate Calculations'!$C$4:$S$1100,14,FALSE),"")</f>
        <v/>
      </c>
      <c r="Y127" s="222" t="str">
        <f t="shared" si="22"/>
        <v/>
      </c>
      <c r="Z127" s="222" t="str">
        <f t="shared" si="23"/>
        <v/>
      </c>
      <c r="AA127" s="224" t="str">
        <f>IFERROR(IF(#REF!="Yes",$Y127, $Y127+$Q127*0.5),"")</f>
        <v/>
      </c>
      <c r="AB127" s="224" t="str">
        <f>IFERROR(IF(#REF!="Yes",$Z127, $Z127+$S127*0.5),"")</f>
        <v/>
      </c>
      <c r="AC127" s="220" t="str">
        <f>IFERROR(VLOOKUP(_xlfn.CONCAT('Team Roster - Final'!$A127," : ",'Team Roster - Final'!$BM127),'Rate Calculations'!$C$4:$U$1100,19,FALSE),"")</f>
        <v/>
      </c>
      <c r="AD127" s="220" t="str">
        <f t="shared" si="24"/>
        <v/>
      </c>
      <c r="AE127" s="220" t="str">
        <f t="shared" si="25"/>
        <v/>
      </c>
      <c r="AF127" s="225" t="str">
        <f>IFERROR(VLOOKUP(_xlfn.CONCAT('Team Roster - Final'!$A127," : ",'Team Roster - Final'!$BM127),'Rate Calculations'!$C$4:$AB$1100,22,FALSE),"")</f>
        <v/>
      </c>
      <c r="AG127" s="225" t="str">
        <f>IFERROR(VLOOKUP(_xlfn.CONCAT('Team Roster - Final'!$A127," : ",'Team Roster - Final'!$BM127),'Rate Calculations'!$C$4:$AB$1100,23,FALSE),"")</f>
        <v/>
      </c>
      <c r="AH127" s="222" t="str">
        <f t="shared" si="26"/>
        <v/>
      </c>
      <c r="AI127" s="222" t="str">
        <f t="shared" si="27"/>
        <v/>
      </c>
      <c r="AJ127" s="223" t="str">
        <f>Table1[[#This Row],[Home Office
Net Fee %]]</f>
        <v/>
      </c>
      <c r="AK127" s="222" t="str">
        <f t="shared" si="28"/>
        <v/>
      </c>
      <c r="AL127" s="222" t="str">
        <f t="shared" si="29"/>
        <v/>
      </c>
      <c r="AM127" s="215" t="str">
        <f>IFERROR(IF(#REF!="Yes",$AK127,($AK127+$AD127*0.5)),"")</f>
        <v/>
      </c>
      <c r="AN127" s="215" t="str">
        <f>IFERROR(IF(#REF!="Yes",$AL127,($AL127+$AE127*0.5)),"")</f>
        <v/>
      </c>
      <c r="AO127" s="374" t="str">
        <f>IF(ISBLANK('Team Roster Proposed - FBR'!Q128),"",'Team Roster Proposed - FBR'!Q128)</f>
        <v/>
      </c>
      <c r="AP127" s="226" t="e">
        <f>IF(ISBLANK(#REF!),"",#REF!)</f>
        <v>#REF!</v>
      </c>
      <c r="AQ127" s="226" t="e">
        <f>IF(ISBLANK(#REF!),"",#REF!)</f>
        <v>#REF!</v>
      </c>
      <c r="AR127" s="226" t="e">
        <f>IF(ISBLANK(#REF!),"",#REF!)</f>
        <v>#REF!</v>
      </c>
      <c r="AS127" s="219" t="e">
        <f>IF(ISBLANK(#REF!),"",#REF!)</f>
        <v>#REF!</v>
      </c>
      <c r="AT127" s="219" t="e">
        <f>IF(ISBLANK(#REF!),"",#REF!)</f>
        <v>#REF!</v>
      </c>
      <c r="AU127" s="219" t="e">
        <f>IF(ISBLANK(#REF!),"",#REF!)</f>
        <v>#REF!</v>
      </c>
      <c r="AV127" s="219" t="e">
        <f>IF(ISBLANK(#REF!),"",#REF!)</f>
        <v>#REF!</v>
      </c>
      <c r="AW127" s="219" t="e">
        <f>IF(ISBLANK(#REF!),"",#REF!)</f>
        <v>#REF!</v>
      </c>
      <c r="AX127" s="219" t="e">
        <f>IF(ISBLANK(#REF!),"",#REF!)</f>
        <v>#REF!</v>
      </c>
      <c r="AY127" s="226" t="e">
        <f>IF(ISBLANK(#REF!),"",#REF!)</f>
        <v>#REF!</v>
      </c>
      <c r="AZ127" s="219" t="e">
        <f>IF(ISBLANK(#REF!),"",#REF!)</f>
        <v>#REF!</v>
      </c>
      <c r="BA127" s="219" t="e">
        <f>IF(ISBLANK(#REF!),"",#REF!)</f>
        <v>#REF!</v>
      </c>
      <c r="BB127" s="219" t="e">
        <f>IF(ISBLANK(#REF!),"",#REF!)</f>
        <v>#REF!</v>
      </c>
      <c r="BC127" s="219" t="e">
        <f>IF(ISBLANK(#REF!),"",#REF!)</f>
        <v>#REF!</v>
      </c>
      <c r="BD127" s="219" t="e">
        <f>IF(ISBLANK(#REF!),"",#REF!)</f>
        <v>#REF!</v>
      </c>
      <c r="BE127" s="219" t="e">
        <f>IF(ISBLANK(#REF!),"",#REF!)</f>
        <v>#REF!</v>
      </c>
      <c r="BF127" s="219" t="e">
        <f>IF(ISBLANK(#REF!),"",#REF!)</f>
        <v>#REF!</v>
      </c>
      <c r="BG127" s="219" t="e">
        <f>IF(ISBLANK(#REF!),"",#REF!)</f>
        <v>#REF!</v>
      </c>
      <c r="BH127" s="219" t="e">
        <f>IF(ISBLANK(#REF!),"",#REF!)</f>
        <v>#REF!</v>
      </c>
      <c r="BI127" s="219" t="e">
        <f>IF(ISBLANK(#REF!),"",#REF!)</f>
        <v>#REF!</v>
      </c>
      <c r="BJ127" s="219" t="e">
        <f>IF(ISBLANK(#REF!),"",#REF!)</f>
        <v>#REF!</v>
      </c>
      <c r="BK127" s="219" t="e">
        <f>IF(ISBLANK(#REF!),"",#REF!)</f>
        <v>#REF!</v>
      </c>
      <c r="BL127" s="219" t="e">
        <f>IF(ISBLANK(#REF!),"",#REF!)</f>
        <v>#REF!</v>
      </c>
      <c r="BM127" s="219" t="e">
        <f>IF(ISBLANK(#REF!),"",#REF!)</f>
        <v>#REF!</v>
      </c>
      <c r="BN127" s="219" t="e">
        <f>IF(ISBLANK(#REF!),"",#REF!)</f>
        <v>#REF!</v>
      </c>
      <c r="BO127" s="227" t="e">
        <f t="shared" si="30"/>
        <v>#REF!</v>
      </c>
      <c r="BP127" s="228" t="str">
        <f t="shared" si="33"/>
        <v/>
      </c>
      <c r="BQ127" s="229" t="str">
        <f t="shared" si="17"/>
        <v/>
      </c>
      <c r="BR127" s="228" t="e">
        <f t="shared" si="31"/>
        <v>#REF!</v>
      </c>
      <c r="BS127" s="230" t="e">
        <f t="shared" si="32"/>
        <v>#REF!</v>
      </c>
    </row>
    <row r="128" spans="1:71">
      <c r="A128" s="213" t="e">
        <f>IF(ISBLANK(#REF!),"",#REF!)</f>
        <v>#REF!</v>
      </c>
      <c r="B128" s="214" t="e">
        <f>IF(ISBLANK(#REF!),"",#REF!)</f>
        <v>#REF!</v>
      </c>
      <c r="C128" s="214" t="e">
        <f>IF(ISBLANK(#REF!),"",#REF!)</f>
        <v>#REF!</v>
      </c>
      <c r="D128" s="214" t="e">
        <f>IF(ISBLANK(#REF!),"",#REF!)</f>
        <v>#REF!</v>
      </c>
      <c r="E128" s="214" t="e">
        <f>IF(ISBLANK(#REF!),"",#REF!)</f>
        <v>#REF!</v>
      </c>
      <c r="F128" s="214" t="e">
        <f>IF(ISBLANK(#REF!),"",#REF!)</f>
        <v>#REF!</v>
      </c>
      <c r="G128" s="214" t="e">
        <f>IF(ISBLANK(#REF!),"",#REF!)</f>
        <v>#REF!</v>
      </c>
      <c r="H128" s="215" t="e">
        <f>IF(ISBLANK(#REF!),"",#REF!)</f>
        <v>#REF!</v>
      </c>
      <c r="I128" s="214" t="e">
        <f>IF(ISBLANK(#REF!),"",#REF!)</f>
        <v>#REF!</v>
      </c>
      <c r="J128" s="216" t="e">
        <f>IF(ISBLANK(#REF!),"",#REF!)</f>
        <v>#REF!</v>
      </c>
      <c r="K128" s="217" t="e">
        <f>IF(ISBLANK(#REF!),"",#REF!)</f>
        <v>#REF!</v>
      </c>
      <c r="L128" s="217" t="e">
        <f>IF(ISBLANK(#REF!),"",#REF!)</f>
        <v>#REF!</v>
      </c>
      <c r="M128" s="218" t="e">
        <f>IF(ISBLANK(#REF!),"",#REF!)</f>
        <v>#REF!</v>
      </c>
      <c r="N128" s="218" t="e">
        <f>IF(ISBLANK(#REF!),"",#REF!)</f>
        <v>#REF!</v>
      </c>
      <c r="O128" s="220" t="str">
        <f>IFERROR(VLOOKUP(_xlfn.CONCAT('Team Roster - Final'!$A128," : ",'Team Roster - Final'!$BM128),'Rate Calculations'!$C$4:$G$1100,5,FALSE),"")</f>
        <v/>
      </c>
      <c r="P128" s="225">
        <f>IF(ISBLANK('Rate Calculations'!$H130),"",'Rate Calculations'!$H130)</f>
        <v>1.7500000000000002E-2</v>
      </c>
      <c r="Q128" s="220" t="str">
        <f t="shared" si="18"/>
        <v/>
      </c>
      <c r="R128" s="221">
        <f>IF(ISBLANK('Rate Calculations'!$J130),"",'Rate Calculations'!$J130)</f>
        <v>3.5000000000000003E-2</v>
      </c>
      <c r="S128" s="220" t="str">
        <f t="shared" si="19"/>
        <v/>
      </c>
      <c r="T128" s="225" t="str">
        <f>IFERROR(VLOOKUP(_xlfn.CONCAT('Team Roster - Final'!$A128," : ",'Team Roster - Final'!$BM128),'Rate Calculations'!$C$4:$S$1100,10,FALSE),"")</f>
        <v/>
      </c>
      <c r="U128" s="225" t="str">
        <f>IFERROR(VLOOKUP(_xlfn.CONCAT('Team Roster - Final'!$A128," : ",'Team Roster - Final'!$BM128),'Rate Calculations'!$C$4:$S$1100,11,FALSE),"")</f>
        <v/>
      </c>
      <c r="V128" s="222" t="str">
        <f t="shared" si="20"/>
        <v/>
      </c>
      <c r="W128" s="222" t="str">
        <f t="shared" si="21"/>
        <v/>
      </c>
      <c r="X128" s="223" t="str">
        <f>IFERROR(VLOOKUP(_xlfn.CONCAT('Team Roster - Final'!$A128," : ",'Team Roster - Final'!$BM128),'Rate Calculations'!$C$4:$S$1100,14,FALSE),"")</f>
        <v/>
      </c>
      <c r="Y128" s="222" t="str">
        <f t="shared" si="22"/>
        <v/>
      </c>
      <c r="Z128" s="222" t="str">
        <f t="shared" si="23"/>
        <v/>
      </c>
      <c r="AA128" s="224" t="str">
        <f>IFERROR(IF(#REF!="Yes",$Y128, $Y128+$Q128*0.5),"")</f>
        <v/>
      </c>
      <c r="AB128" s="224" t="str">
        <f>IFERROR(IF(#REF!="Yes",$Z128, $Z128+$S128*0.5),"")</f>
        <v/>
      </c>
      <c r="AC128" s="220" t="str">
        <f>IFERROR(VLOOKUP(_xlfn.CONCAT('Team Roster - Final'!$A128," : ",'Team Roster - Final'!$BM128),'Rate Calculations'!$C$4:$U$1100,19,FALSE),"")</f>
        <v/>
      </c>
      <c r="AD128" s="220" t="str">
        <f t="shared" si="24"/>
        <v/>
      </c>
      <c r="AE128" s="220" t="str">
        <f t="shared" si="25"/>
        <v/>
      </c>
      <c r="AF128" s="225" t="str">
        <f>IFERROR(VLOOKUP(_xlfn.CONCAT('Team Roster - Final'!$A128," : ",'Team Roster - Final'!$BM128),'Rate Calculations'!$C$4:$AB$1100,22,FALSE),"")</f>
        <v/>
      </c>
      <c r="AG128" s="225" t="str">
        <f>IFERROR(VLOOKUP(_xlfn.CONCAT('Team Roster - Final'!$A128," : ",'Team Roster - Final'!$BM128),'Rate Calculations'!$C$4:$AB$1100,23,FALSE),"")</f>
        <v/>
      </c>
      <c r="AH128" s="222" t="str">
        <f t="shared" si="26"/>
        <v/>
      </c>
      <c r="AI128" s="222" t="str">
        <f t="shared" si="27"/>
        <v/>
      </c>
      <c r="AJ128" s="223" t="str">
        <f>Table1[[#This Row],[Home Office
Net Fee %]]</f>
        <v/>
      </c>
      <c r="AK128" s="222" t="str">
        <f t="shared" si="28"/>
        <v/>
      </c>
      <c r="AL128" s="222" t="str">
        <f t="shared" si="29"/>
        <v/>
      </c>
      <c r="AM128" s="215" t="str">
        <f>IFERROR(IF(#REF!="Yes",$AK128,($AK128+$AD128*0.5)),"")</f>
        <v/>
      </c>
      <c r="AN128" s="215" t="str">
        <f>IFERROR(IF(#REF!="Yes",$AL128,($AL128+$AE128*0.5)),"")</f>
        <v/>
      </c>
      <c r="AO128" s="374" t="str">
        <f>IF(ISBLANK('Team Roster Proposed - FBR'!Q129),"",'Team Roster Proposed - FBR'!Q129)</f>
        <v/>
      </c>
      <c r="AP128" s="226" t="e">
        <f>IF(ISBLANK(#REF!),"",#REF!)</f>
        <v>#REF!</v>
      </c>
      <c r="AQ128" s="226" t="e">
        <f>IF(ISBLANK(#REF!),"",#REF!)</f>
        <v>#REF!</v>
      </c>
      <c r="AR128" s="226" t="e">
        <f>IF(ISBLANK(#REF!),"",#REF!)</f>
        <v>#REF!</v>
      </c>
      <c r="AS128" s="219" t="e">
        <f>IF(ISBLANK(#REF!),"",#REF!)</f>
        <v>#REF!</v>
      </c>
      <c r="AT128" s="219" t="e">
        <f>IF(ISBLANK(#REF!),"",#REF!)</f>
        <v>#REF!</v>
      </c>
      <c r="AU128" s="219" t="e">
        <f>IF(ISBLANK(#REF!),"",#REF!)</f>
        <v>#REF!</v>
      </c>
      <c r="AV128" s="219" t="e">
        <f>IF(ISBLANK(#REF!),"",#REF!)</f>
        <v>#REF!</v>
      </c>
      <c r="AW128" s="219" t="e">
        <f>IF(ISBLANK(#REF!),"",#REF!)</f>
        <v>#REF!</v>
      </c>
      <c r="AX128" s="219" t="e">
        <f>IF(ISBLANK(#REF!),"",#REF!)</f>
        <v>#REF!</v>
      </c>
      <c r="AY128" s="226" t="e">
        <f>IF(ISBLANK(#REF!),"",#REF!)</f>
        <v>#REF!</v>
      </c>
      <c r="AZ128" s="219" t="e">
        <f>IF(ISBLANK(#REF!),"",#REF!)</f>
        <v>#REF!</v>
      </c>
      <c r="BA128" s="219" t="e">
        <f>IF(ISBLANK(#REF!),"",#REF!)</f>
        <v>#REF!</v>
      </c>
      <c r="BB128" s="219" t="e">
        <f>IF(ISBLANK(#REF!),"",#REF!)</f>
        <v>#REF!</v>
      </c>
      <c r="BC128" s="219" t="e">
        <f>IF(ISBLANK(#REF!),"",#REF!)</f>
        <v>#REF!</v>
      </c>
      <c r="BD128" s="219" t="e">
        <f>IF(ISBLANK(#REF!),"",#REF!)</f>
        <v>#REF!</v>
      </c>
      <c r="BE128" s="219" t="e">
        <f>IF(ISBLANK(#REF!),"",#REF!)</f>
        <v>#REF!</v>
      </c>
      <c r="BF128" s="219" t="e">
        <f>IF(ISBLANK(#REF!),"",#REF!)</f>
        <v>#REF!</v>
      </c>
      <c r="BG128" s="219" t="e">
        <f>IF(ISBLANK(#REF!),"",#REF!)</f>
        <v>#REF!</v>
      </c>
      <c r="BH128" s="219" t="e">
        <f>IF(ISBLANK(#REF!),"",#REF!)</f>
        <v>#REF!</v>
      </c>
      <c r="BI128" s="219" t="e">
        <f>IF(ISBLANK(#REF!),"",#REF!)</f>
        <v>#REF!</v>
      </c>
      <c r="BJ128" s="219" t="e">
        <f>IF(ISBLANK(#REF!),"",#REF!)</f>
        <v>#REF!</v>
      </c>
      <c r="BK128" s="219" t="e">
        <f>IF(ISBLANK(#REF!),"",#REF!)</f>
        <v>#REF!</v>
      </c>
      <c r="BL128" s="219" t="e">
        <f>IF(ISBLANK(#REF!),"",#REF!)</f>
        <v>#REF!</v>
      </c>
      <c r="BM128" s="219" t="e">
        <f>IF(ISBLANK(#REF!),"",#REF!)</f>
        <v>#REF!</v>
      </c>
      <c r="BN128" s="219" t="e">
        <f>IF(ISBLANK(#REF!),"",#REF!)</f>
        <v>#REF!</v>
      </c>
      <c r="BO128" s="227" t="e">
        <f t="shared" si="30"/>
        <v>#REF!</v>
      </c>
      <c r="BP128" s="228" t="str">
        <f t="shared" si="33"/>
        <v/>
      </c>
      <c r="BQ128" s="229" t="str">
        <f t="shared" si="17"/>
        <v/>
      </c>
      <c r="BR128" s="228" t="e">
        <f t="shared" si="31"/>
        <v>#REF!</v>
      </c>
      <c r="BS128" s="230" t="e">
        <f t="shared" si="32"/>
        <v>#REF!</v>
      </c>
    </row>
    <row r="129" spans="1:71">
      <c r="A129" s="213" t="e">
        <f>IF(ISBLANK(#REF!),"",#REF!)</f>
        <v>#REF!</v>
      </c>
      <c r="B129" s="214" t="e">
        <f>IF(ISBLANK(#REF!),"",#REF!)</f>
        <v>#REF!</v>
      </c>
      <c r="C129" s="214" t="e">
        <f>IF(ISBLANK(#REF!),"",#REF!)</f>
        <v>#REF!</v>
      </c>
      <c r="D129" s="214" t="e">
        <f>IF(ISBLANK(#REF!),"",#REF!)</f>
        <v>#REF!</v>
      </c>
      <c r="E129" s="214" t="e">
        <f>IF(ISBLANK(#REF!),"",#REF!)</f>
        <v>#REF!</v>
      </c>
      <c r="F129" s="214" t="e">
        <f>IF(ISBLANK(#REF!),"",#REF!)</f>
        <v>#REF!</v>
      </c>
      <c r="G129" s="214" t="e">
        <f>IF(ISBLANK(#REF!),"",#REF!)</f>
        <v>#REF!</v>
      </c>
      <c r="H129" s="215" t="e">
        <f>IF(ISBLANK(#REF!),"",#REF!)</f>
        <v>#REF!</v>
      </c>
      <c r="I129" s="214" t="e">
        <f>IF(ISBLANK(#REF!),"",#REF!)</f>
        <v>#REF!</v>
      </c>
      <c r="J129" s="216" t="e">
        <f>IF(ISBLANK(#REF!),"",#REF!)</f>
        <v>#REF!</v>
      </c>
      <c r="K129" s="217" t="e">
        <f>IF(ISBLANK(#REF!),"",#REF!)</f>
        <v>#REF!</v>
      </c>
      <c r="L129" s="217" t="e">
        <f>IF(ISBLANK(#REF!),"",#REF!)</f>
        <v>#REF!</v>
      </c>
      <c r="M129" s="218" t="e">
        <f>IF(ISBLANK(#REF!),"",#REF!)</f>
        <v>#REF!</v>
      </c>
      <c r="N129" s="218" t="e">
        <f>IF(ISBLANK(#REF!),"",#REF!)</f>
        <v>#REF!</v>
      </c>
      <c r="O129" s="220" t="str">
        <f>IFERROR(VLOOKUP(_xlfn.CONCAT('Team Roster - Final'!$A129," : ",'Team Roster - Final'!$BM129),'Rate Calculations'!$C$4:$G$1100,5,FALSE),"")</f>
        <v/>
      </c>
      <c r="P129" s="225">
        <f>IF(ISBLANK('Rate Calculations'!$H131),"",'Rate Calculations'!$H131)</f>
        <v>1.7500000000000002E-2</v>
      </c>
      <c r="Q129" s="220" t="str">
        <f t="shared" si="18"/>
        <v/>
      </c>
      <c r="R129" s="221">
        <f>IF(ISBLANK('Rate Calculations'!$J131),"",'Rate Calculations'!$J131)</f>
        <v>3.5000000000000003E-2</v>
      </c>
      <c r="S129" s="220" t="str">
        <f t="shared" si="19"/>
        <v/>
      </c>
      <c r="T129" s="225" t="str">
        <f>IFERROR(VLOOKUP(_xlfn.CONCAT('Team Roster - Final'!$A129," : ",'Team Roster - Final'!$BM129),'Rate Calculations'!$C$4:$S$1100,10,FALSE),"")</f>
        <v/>
      </c>
      <c r="U129" s="225" t="str">
        <f>IFERROR(VLOOKUP(_xlfn.CONCAT('Team Roster - Final'!$A129," : ",'Team Roster - Final'!$BM129),'Rate Calculations'!$C$4:$S$1100,11,FALSE),"")</f>
        <v/>
      </c>
      <c r="V129" s="222" t="str">
        <f t="shared" si="20"/>
        <v/>
      </c>
      <c r="W129" s="222" t="str">
        <f t="shared" si="21"/>
        <v/>
      </c>
      <c r="X129" s="223" t="str">
        <f>IFERROR(VLOOKUP(_xlfn.CONCAT('Team Roster - Final'!$A129," : ",'Team Roster - Final'!$BM129),'Rate Calculations'!$C$4:$S$1100,14,FALSE),"")</f>
        <v/>
      </c>
      <c r="Y129" s="222" t="str">
        <f t="shared" si="22"/>
        <v/>
      </c>
      <c r="Z129" s="222" t="str">
        <f t="shared" si="23"/>
        <v/>
      </c>
      <c r="AA129" s="224" t="str">
        <f>IFERROR(IF(#REF!="Yes",$Y129, $Y129+$Q129*0.5),"")</f>
        <v/>
      </c>
      <c r="AB129" s="224" t="str">
        <f>IFERROR(IF(#REF!="Yes",$Z129, $Z129+$S129*0.5),"")</f>
        <v/>
      </c>
      <c r="AC129" s="220" t="str">
        <f>IFERROR(VLOOKUP(_xlfn.CONCAT('Team Roster - Final'!$A129," : ",'Team Roster - Final'!$BM129),'Rate Calculations'!$C$4:$U$1100,19,FALSE),"")</f>
        <v/>
      </c>
      <c r="AD129" s="220" t="str">
        <f t="shared" si="24"/>
        <v/>
      </c>
      <c r="AE129" s="220" t="str">
        <f t="shared" si="25"/>
        <v/>
      </c>
      <c r="AF129" s="225" t="str">
        <f>IFERROR(VLOOKUP(_xlfn.CONCAT('Team Roster - Final'!$A129," : ",'Team Roster - Final'!$BM129),'Rate Calculations'!$C$4:$AB$1100,22,FALSE),"")</f>
        <v/>
      </c>
      <c r="AG129" s="225" t="str">
        <f>IFERROR(VLOOKUP(_xlfn.CONCAT('Team Roster - Final'!$A129," : ",'Team Roster - Final'!$BM129),'Rate Calculations'!$C$4:$AB$1100,23,FALSE),"")</f>
        <v/>
      </c>
      <c r="AH129" s="222" t="str">
        <f t="shared" si="26"/>
        <v/>
      </c>
      <c r="AI129" s="222" t="str">
        <f t="shared" si="27"/>
        <v/>
      </c>
      <c r="AJ129" s="223" t="str">
        <f>Table1[[#This Row],[Home Office
Net Fee %]]</f>
        <v/>
      </c>
      <c r="AK129" s="222" t="str">
        <f t="shared" si="28"/>
        <v/>
      </c>
      <c r="AL129" s="222" t="str">
        <f t="shared" si="29"/>
        <v/>
      </c>
      <c r="AM129" s="215" t="str">
        <f>IFERROR(IF(#REF!="Yes",$AK129,($AK129+$AD129*0.5)),"")</f>
        <v/>
      </c>
      <c r="AN129" s="215" t="str">
        <f>IFERROR(IF(#REF!="Yes",$AL129,($AL129+$AE129*0.5)),"")</f>
        <v/>
      </c>
      <c r="AO129" s="374" t="str">
        <f>IF(ISBLANK('Team Roster Proposed - FBR'!Q130),"",'Team Roster Proposed - FBR'!Q130)</f>
        <v/>
      </c>
      <c r="AP129" s="226" t="e">
        <f>IF(ISBLANK(#REF!),"",#REF!)</f>
        <v>#REF!</v>
      </c>
      <c r="AQ129" s="226" t="e">
        <f>IF(ISBLANK(#REF!),"",#REF!)</f>
        <v>#REF!</v>
      </c>
      <c r="AR129" s="226" t="e">
        <f>IF(ISBLANK(#REF!),"",#REF!)</f>
        <v>#REF!</v>
      </c>
      <c r="AS129" s="219" t="e">
        <f>IF(ISBLANK(#REF!),"",#REF!)</f>
        <v>#REF!</v>
      </c>
      <c r="AT129" s="219" t="e">
        <f>IF(ISBLANK(#REF!),"",#REF!)</f>
        <v>#REF!</v>
      </c>
      <c r="AU129" s="219" t="e">
        <f>IF(ISBLANK(#REF!),"",#REF!)</f>
        <v>#REF!</v>
      </c>
      <c r="AV129" s="219" t="e">
        <f>IF(ISBLANK(#REF!),"",#REF!)</f>
        <v>#REF!</v>
      </c>
      <c r="AW129" s="219" t="e">
        <f>IF(ISBLANK(#REF!),"",#REF!)</f>
        <v>#REF!</v>
      </c>
      <c r="AX129" s="219" t="e">
        <f>IF(ISBLANK(#REF!),"",#REF!)</f>
        <v>#REF!</v>
      </c>
      <c r="AY129" s="226" t="e">
        <f>IF(ISBLANK(#REF!),"",#REF!)</f>
        <v>#REF!</v>
      </c>
      <c r="AZ129" s="219" t="e">
        <f>IF(ISBLANK(#REF!),"",#REF!)</f>
        <v>#REF!</v>
      </c>
      <c r="BA129" s="219" t="e">
        <f>IF(ISBLANK(#REF!),"",#REF!)</f>
        <v>#REF!</v>
      </c>
      <c r="BB129" s="219" t="e">
        <f>IF(ISBLANK(#REF!),"",#REF!)</f>
        <v>#REF!</v>
      </c>
      <c r="BC129" s="219" t="e">
        <f>IF(ISBLANK(#REF!),"",#REF!)</f>
        <v>#REF!</v>
      </c>
      <c r="BD129" s="219" t="e">
        <f>IF(ISBLANK(#REF!),"",#REF!)</f>
        <v>#REF!</v>
      </c>
      <c r="BE129" s="219" t="e">
        <f>IF(ISBLANK(#REF!),"",#REF!)</f>
        <v>#REF!</v>
      </c>
      <c r="BF129" s="219" t="e">
        <f>IF(ISBLANK(#REF!),"",#REF!)</f>
        <v>#REF!</v>
      </c>
      <c r="BG129" s="219" t="e">
        <f>IF(ISBLANK(#REF!),"",#REF!)</f>
        <v>#REF!</v>
      </c>
      <c r="BH129" s="219" t="e">
        <f>IF(ISBLANK(#REF!),"",#REF!)</f>
        <v>#REF!</v>
      </c>
      <c r="BI129" s="219" t="e">
        <f>IF(ISBLANK(#REF!),"",#REF!)</f>
        <v>#REF!</v>
      </c>
      <c r="BJ129" s="219" t="e">
        <f>IF(ISBLANK(#REF!),"",#REF!)</f>
        <v>#REF!</v>
      </c>
      <c r="BK129" s="219" t="e">
        <f>IF(ISBLANK(#REF!),"",#REF!)</f>
        <v>#REF!</v>
      </c>
      <c r="BL129" s="219" t="e">
        <f>IF(ISBLANK(#REF!),"",#REF!)</f>
        <v>#REF!</v>
      </c>
      <c r="BM129" s="219" t="e">
        <f>IF(ISBLANK(#REF!),"",#REF!)</f>
        <v>#REF!</v>
      </c>
      <c r="BN129" s="219" t="e">
        <f>IF(ISBLANK(#REF!),"",#REF!)</f>
        <v>#REF!</v>
      </c>
      <c r="BO129" s="227" t="e">
        <f t="shared" si="30"/>
        <v>#REF!</v>
      </c>
      <c r="BP129" s="228" t="str">
        <f t="shared" si="33"/>
        <v/>
      </c>
      <c r="BQ129" s="229" t="str">
        <f t="shared" si="17"/>
        <v/>
      </c>
      <c r="BR129" s="228" t="e">
        <f t="shared" si="31"/>
        <v>#REF!</v>
      </c>
      <c r="BS129" s="230" t="e">
        <f t="shared" si="32"/>
        <v>#REF!</v>
      </c>
    </row>
    <row r="130" spans="1:71">
      <c r="A130" s="213" t="e">
        <f>IF(ISBLANK(#REF!),"",#REF!)</f>
        <v>#REF!</v>
      </c>
      <c r="B130" s="214" t="e">
        <f>IF(ISBLANK(#REF!),"",#REF!)</f>
        <v>#REF!</v>
      </c>
      <c r="C130" s="214" t="e">
        <f>IF(ISBLANK(#REF!),"",#REF!)</f>
        <v>#REF!</v>
      </c>
      <c r="D130" s="214" t="e">
        <f>IF(ISBLANK(#REF!),"",#REF!)</f>
        <v>#REF!</v>
      </c>
      <c r="E130" s="214" t="e">
        <f>IF(ISBLANK(#REF!),"",#REF!)</f>
        <v>#REF!</v>
      </c>
      <c r="F130" s="214" t="e">
        <f>IF(ISBLANK(#REF!),"",#REF!)</f>
        <v>#REF!</v>
      </c>
      <c r="G130" s="214" t="e">
        <f>IF(ISBLANK(#REF!),"",#REF!)</f>
        <v>#REF!</v>
      </c>
      <c r="H130" s="215" t="e">
        <f>IF(ISBLANK(#REF!),"",#REF!)</f>
        <v>#REF!</v>
      </c>
      <c r="I130" s="214" t="e">
        <f>IF(ISBLANK(#REF!),"",#REF!)</f>
        <v>#REF!</v>
      </c>
      <c r="J130" s="216" t="e">
        <f>IF(ISBLANK(#REF!),"",#REF!)</f>
        <v>#REF!</v>
      </c>
      <c r="K130" s="217" t="e">
        <f>IF(ISBLANK(#REF!),"",#REF!)</f>
        <v>#REF!</v>
      </c>
      <c r="L130" s="217" t="e">
        <f>IF(ISBLANK(#REF!),"",#REF!)</f>
        <v>#REF!</v>
      </c>
      <c r="M130" s="218" t="e">
        <f>IF(ISBLANK(#REF!),"",#REF!)</f>
        <v>#REF!</v>
      </c>
      <c r="N130" s="218" t="e">
        <f>IF(ISBLANK(#REF!),"",#REF!)</f>
        <v>#REF!</v>
      </c>
      <c r="O130" s="220" t="str">
        <f>IFERROR(VLOOKUP(_xlfn.CONCAT('Team Roster - Final'!$A130," : ",'Team Roster - Final'!$BM130),'Rate Calculations'!$C$4:$G$1100,5,FALSE),"")</f>
        <v/>
      </c>
      <c r="P130" s="225">
        <f>IF(ISBLANK('Rate Calculations'!$H132),"",'Rate Calculations'!$H132)</f>
        <v>1.7500000000000002E-2</v>
      </c>
      <c r="Q130" s="220" t="str">
        <f t="shared" si="18"/>
        <v/>
      </c>
      <c r="R130" s="221">
        <f>IF(ISBLANK('Rate Calculations'!$J132),"",'Rate Calculations'!$J132)</f>
        <v>3.5000000000000003E-2</v>
      </c>
      <c r="S130" s="220" t="str">
        <f t="shared" si="19"/>
        <v/>
      </c>
      <c r="T130" s="225" t="str">
        <f>IFERROR(VLOOKUP(_xlfn.CONCAT('Team Roster - Final'!$A130," : ",'Team Roster - Final'!$BM130),'Rate Calculations'!$C$4:$S$1100,10,FALSE),"")</f>
        <v/>
      </c>
      <c r="U130" s="225" t="str">
        <f>IFERROR(VLOOKUP(_xlfn.CONCAT('Team Roster - Final'!$A130," : ",'Team Roster - Final'!$BM130),'Rate Calculations'!$C$4:$S$1100,11,FALSE),"")</f>
        <v/>
      </c>
      <c r="V130" s="222" t="str">
        <f t="shared" si="20"/>
        <v/>
      </c>
      <c r="W130" s="222" t="str">
        <f t="shared" si="21"/>
        <v/>
      </c>
      <c r="X130" s="223" t="str">
        <f>IFERROR(VLOOKUP(_xlfn.CONCAT('Team Roster - Final'!$A130," : ",'Team Roster - Final'!$BM130),'Rate Calculations'!$C$4:$S$1100,14,FALSE),"")</f>
        <v/>
      </c>
      <c r="Y130" s="222" t="str">
        <f t="shared" si="22"/>
        <v/>
      </c>
      <c r="Z130" s="222" t="str">
        <f t="shared" si="23"/>
        <v/>
      </c>
      <c r="AA130" s="224" t="str">
        <f>IFERROR(IF(#REF!="Yes",$Y130, $Y130+$Q130*0.5),"")</f>
        <v/>
      </c>
      <c r="AB130" s="224" t="str">
        <f>IFERROR(IF(#REF!="Yes",$Z130, $Z130+$S130*0.5),"")</f>
        <v/>
      </c>
      <c r="AC130" s="220" t="str">
        <f>IFERROR(VLOOKUP(_xlfn.CONCAT('Team Roster - Final'!$A130," : ",'Team Roster - Final'!$BM130),'Rate Calculations'!$C$4:$U$1100,19,FALSE),"")</f>
        <v/>
      </c>
      <c r="AD130" s="220" t="str">
        <f t="shared" si="24"/>
        <v/>
      </c>
      <c r="AE130" s="220" t="str">
        <f t="shared" si="25"/>
        <v/>
      </c>
      <c r="AF130" s="225" t="str">
        <f>IFERROR(VLOOKUP(_xlfn.CONCAT('Team Roster - Final'!$A130," : ",'Team Roster - Final'!$BM130),'Rate Calculations'!$C$4:$AB$1100,22,FALSE),"")</f>
        <v/>
      </c>
      <c r="AG130" s="225" t="str">
        <f>IFERROR(VLOOKUP(_xlfn.CONCAT('Team Roster - Final'!$A130," : ",'Team Roster - Final'!$BM130),'Rate Calculations'!$C$4:$AB$1100,23,FALSE),"")</f>
        <v/>
      </c>
      <c r="AH130" s="222" t="str">
        <f t="shared" si="26"/>
        <v/>
      </c>
      <c r="AI130" s="222" t="str">
        <f t="shared" si="27"/>
        <v/>
      </c>
      <c r="AJ130" s="223" t="str">
        <f>Table1[[#This Row],[Home Office
Net Fee %]]</f>
        <v/>
      </c>
      <c r="AK130" s="222" t="str">
        <f t="shared" si="28"/>
        <v/>
      </c>
      <c r="AL130" s="222" t="str">
        <f t="shared" si="29"/>
        <v/>
      </c>
      <c r="AM130" s="215" t="str">
        <f>IFERROR(IF(#REF!="Yes",$AK130,($AK130+$AD130*0.5)),"")</f>
        <v/>
      </c>
      <c r="AN130" s="215" t="str">
        <f>IFERROR(IF(#REF!="Yes",$AL130,($AL130+$AE130*0.5)),"")</f>
        <v/>
      </c>
      <c r="AO130" s="374" t="str">
        <f>IF(ISBLANK('Team Roster Proposed - FBR'!Q131),"",'Team Roster Proposed - FBR'!Q131)</f>
        <v/>
      </c>
      <c r="AP130" s="226" t="e">
        <f>IF(ISBLANK(#REF!),"",#REF!)</f>
        <v>#REF!</v>
      </c>
      <c r="AQ130" s="226" t="e">
        <f>IF(ISBLANK(#REF!),"",#REF!)</f>
        <v>#REF!</v>
      </c>
      <c r="AR130" s="226" t="e">
        <f>IF(ISBLANK(#REF!),"",#REF!)</f>
        <v>#REF!</v>
      </c>
      <c r="AS130" s="219" t="e">
        <f>IF(ISBLANK(#REF!),"",#REF!)</f>
        <v>#REF!</v>
      </c>
      <c r="AT130" s="219" t="e">
        <f>IF(ISBLANK(#REF!),"",#REF!)</f>
        <v>#REF!</v>
      </c>
      <c r="AU130" s="219" t="e">
        <f>IF(ISBLANK(#REF!),"",#REF!)</f>
        <v>#REF!</v>
      </c>
      <c r="AV130" s="219" t="e">
        <f>IF(ISBLANK(#REF!),"",#REF!)</f>
        <v>#REF!</v>
      </c>
      <c r="AW130" s="219" t="e">
        <f>IF(ISBLANK(#REF!),"",#REF!)</f>
        <v>#REF!</v>
      </c>
      <c r="AX130" s="219" t="e">
        <f>IF(ISBLANK(#REF!),"",#REF!)</f>
        <v>#REF!</v>
      </c>
      <c r="AY130" s="226" t="e">
        <f>IF(ISBLANK(#REF!),"",#REF!)</f>
        <v>#REF!</v>
      </c>
      <c r="AZ130" s="219" t="e">
        <f>IF(ISBLANK(#REF!),"",#REF!)</f>
        <v>#REF!</v>
      </c>
      <c r="BA130" s="219" t="e">
        <f>IF(ISBLANK(#REF!),"",#REF!)</f>
        <v>#REF!</v>
      </c>
      <c r="BB130" s="219" t="e">
        <f>IF(ISBLANK(#REF!),"",#REF!)</f>
        <v>#REF!</v>
      </c>
      <c r="BC130" s="219" t="e">
        <f>IF(ISBLANK(#REF!),"",#REF!)</f>
        <v>#REF!</v>
      </c>
      <c r="BD130" s="219" t="e">
        <f>IF(ISBLANK(#REF!),"",#REF!)</f>
        <v>#REF!</v>
      </c>
      <c r="BE130" s="219" t="e">
        <f>IF(ISBLANK(#REF!),"",#REF!)</f>
        <v>#REF!</v>
      </c>
      <c r="BF130" s="219" t="e">
        <f>IF(ISBLANK(#REF!),"",#REF!)</f>
        <v>#REF!</v>
      </c>
      <c r="BG130" s="219" t="e">
        <f>IF(ISBLANK(#REF!),"",#REF!)</f>
        <v>#REF!</v>
      </c>
      <c r="BH130" s="219" t="e">
        <f>IF(ISBLANK(#REF!),"",#REF!)</f>
        <v>#REF!</v>
      </c>
      <c r="BI130" s="219" t="e">
        <f>IF(ISBLANK(#REF!),"",#REF!)</f>
        <v>#REF!</v>
      </c>
      <c r="BJ130" s="219" t="e">
        <f>IF(ISBLANK(#REF!),"",#REF!)</f>
        <v>#REF!</v>
      </c>
      <c r="BK130" s="219" t="e">
        <f>IF(ISBLANK(#REF!),"",#REF!)</f>
        <v>#REF!</v>
      </c>
      <c r="BL130" s="219" t="e">
        <f>IF(ISBLANK(#REF!),"",#REF!)</f>
        <v>#REF!</v>
      </c>
      <c r="BM130" s="219" t="e">
        <f>IF(ISBLANK(#REF!),"",#REF!)</f>
        <v>#REF!</v>
      </c>
      <c r="BN130" s="219" t="e">
        <f>IF(ISBLANK(#REF!),"",#REF!)</f>
        <v>#REF!</v>
      </c>
      <c r="BO130" s="227" t="e">
        <f t="shared" si="30"/>
        <v>#REF!</v>
      </c>
      <c r="BP130" s="228" t="str">
        <f t="shared" si="33"/>
        <v/>
      </c>
      <c r="BQ130" s="229" t="str">
        <f t="shared" ref="BQ130:BQ193" si="34">IF(ISBLANK($BQ$2),"",$BQ$2)</f>
        <v/>
      </c>
      <c r="BR130" s="228" t="e">
        <f t="shared" si="31"/>
        <v>#REF!</v>
      </c>
      <c r="BS130" s="230" t="e">
        <f t="shared" si="32"/>
        <v>#REF!</v>
      </c>
    </row>
    <row r="131" spans="1:71">
      <c r="A131" s="213" t="e">
        <f>IF(ISBLANK(#REF!),"",#REF!)</f>
        <v>#REF!</v>
      </c>
      <c r="B131" s="214" t="e">
        <f>IF(ISBLANK(#REF!),"",#REF!)</f>
        <v>#REF!</v>
      </c>
      <c r="C131" s="214" t="e">
        <f>IF(ISBLANK(#REF!),"",#REF!)</f>
        <v>#REF!</v>
      </c>
      <c r="D131" s="214" t="e">
        <f>IF(ISBLANK(#REF!),"",#REF!)</f>
        <v>#REF!</v>
      </c>
      <c r="E131" s="214" t="e">
        <f>IF(ISBLANK(#REF!),"",#REF!)</f>
        <v>#REF!</v>
      </c>
      <c r="F131" s="214" t="e">
        <f>IF(ISBLANK(#REF!),"",#REF!)</f>
        <v>#REF!</v>
      </c>
      <c r="G131" s="214" t="e">
        <f>IF(ISBLANK(#REF!),"",#REF!)</f>
        <v>#REF!</v>
      </c>
      <c r="H131" s="215" t="e">
        <f>IF(ISBLANK(#REF!),"",#REF!)</f>
        <v>#REF!</v>
      </c>
      <c r="I131" s="214" t="e">
        <f>IF(ISBLANK(#REF!),"",#REF!)</f>
        <v>#REF!</v>
      </c>
      <c r="J131" s="216" t="e">
        <f>IF(ISBLANK(#REF!),"",#REF!)</f>
        <v>#REF!</v>
      </c>
      <c r="K131" s="217" t="e">
        <f>IF(ISBLANK(#REF!),"",#REF!)</f>
        <v>#REF!</v>
      </c>
      <c r="L131" s="217" t="e">
        <f>IF(ISBLANK(#REF!),"",#REF!)</f>
        <v>#REF!</v>
      </c>
      <c r="M131" s="218" t="e">
        <f>IF(ISBLANK(#REF!),"",#REF!)</f>
        <v>#REF!</v>
      </c>
      <c r="N131" s="218" t="e">
        <f>IF(ISBLANK(#REF!),"",#REF!)</f>
        <v>#REF!</v>
      </c>
      <c r="O131" s="220" t="str">
        <f>IFERROR(VLOOKUP(_xlfn.CONCAT('Team Roster - Final'!$A131," : ",'Team Roster - Final'!$BM131),'Rate Calculations'!$C$4:$G$1100,5,FALSE),"")</f>
        <v/>
      </c>
      <c r="P131" s="225">
        <f>IF(ISBLANK('Rate Calculations'!$H133),"",'Rate Calculations'!$H133)</f>
        <v>1.7500000000000002E-2</v>
      </c>
      <c r="Q131" s="220" t="str">
        <f t="shared" ref="Q131:Q194" si="35">IFERROR($O131*(1+$P131),"")</f>
        <v/>
      </c>
      <c r="R131" s="221">
        <f>IF(ISBLANK('Rate Calculations'!$J133),"",'Rate Calculations'!$J133)</f>
        <v>3.5000000000000003E-2</v>
      </c>
      <c r="S131" s="220" t="str">
        <f t="shared" ref="S131:S194" si="36">IFERROR($Q131*(1+$R131),"")</f>
        <v/>
      </c>
      <c r="T131" s="225" t="str">
        <f>IFERROR(VLOOKUP(_xlfn.CONCAT('Team Roster - Final'!$A131," : ",'Team Roster - Final'!$BM131),'Rate Calculations'!$C$4:$S$1100,10,FALSE),"")</f>
        <v/>
      </c>
      <c r="U131" s="225" t="str">
        <f>IFERROR(VLOOKUP(_xlfn.CONCAT('Team Roster - Final'!$A131," : ",'Team Roster - Final'!$BM131),'Rate Calculations'!$C$4:$S$1100,11,FALSE),"")</f>
        <v/>
      </c>
      <c r="V131" s="222" t="str">
        <f t="shared" ref="V131:V194" si="37">IFERROR(($Q131*$T131)+($Q131*$U131)+$Q131,"")</f>
        <v/>
      </c>
      <c r="W131" s="222" t="str">
        <f t="shared" ref="W131:W194" si="38">IFERROR(($S131*$T131)+($S131*$U131)+$S131,"")</f>
        <v/>
      </c>
      <c r="X131" s="223" t="str">
        <f>IFERROR(VLOOKUP(_xlfn.CONCAT('Team Roster - Final'!$A131," : ",'Team Roster - Final'!$BM131),'Rate Calculations'!$C$4:$S$1100,14,FALSE),"")</f>
        <v/>
      </c>
      <c r="Y131" s="222" t="str">
        <f t="shared" ref="Y131:Y194" si="39">IFERROR((IF($T131&gt;156%,($Q131+($Q131*1.56)),(($Q131+($Q131*$T131))))*$X131)+$V131,"")</f>
        <v/>
      </c>
      <c r="Z131" s="222" t="str">
        <f t="shared" ref="Z131:Z194" si="40">IFERROR((IF($T131&gt;156%,($S131+($S131*1.56)),(($S131+($S131*$T131))))*$X131)+$W131,"")</f>
        <v/>
      </c>
      <c r="AA131" s="224" t="str">
        <f>IFERROR(IF(#REF!="Yes",$Y131, $Y131+$Q131*0.5),"")</f>
        <v/>
      </c>
      <c r="AB131" s="224" t="str">
        <f>IFERROR(IF(#REF!="Yes",$Z131, $Z131+$S131*0.5),"")</f>
        <v/>
      </c>
      <c r="AC131" s="220" t="str">
        <f>IFERROR(VLOOKUP(_xlfn.CONCAT('Team Roster - Final'!$A131," : ",'Team Roster - Final'!$BM131),'Rate Calculations'!$C$4:$U$1100,19,FALSE),"")</f>
        <v/>
      </c>
      <c r="AD131" s="220" t="str">
        <f t="shared" ref="AD131:AD194" si="41">IFERROR($AC131*(1+$P131),"")</f>
        <v/>
      </c>
      <c r="AE131" s="220" t="str">
        <f t="shared" ref="AE131:AE194" si="42">IFERROR($AD131*(1+$R131),"")</f>
        <v/>
      </c>
      <c r="AF131" s="225" t="str">
        <f>IFERROR(VLOOKUP(_xlfn.CONCAT('Team Roster - Final'!$A131," : ",'Team Roster - Final'!$BM131),'Rate Calculations'!$C$4:$AB$1100,22,FALSE),"")</f>
        <v/>
      </c>
      <c r="AG131" s="225" t="str">
        <f>IFERROR(VLOOKUP(_xlfn.CONCAT('Team Roster - Final'!$A131," : ",'Team Roster - Final'!$BM131),'Rate Calculations'!$C$4:$AB$1100,23,FALSE),"")</f>
        <v/>
      </c>
      <c r="AH131" s="222" t="str">
        <f t="shared" ref="AH131:AH194" si="43">IFERROR(($AD131*$AF131)+($AD131*$AG131)+$AD131,"")</f>
        <v/>
      </c>
      <c r="AI131" s="222" t="str">
        <f t="shared" ref="AI131:AI194" si="44">IFERROR(($AE131*$AF131)+($AE131*$AG131)+$AE131,"")</f>
        <v/>
      </c>
      <c r="AJ131" s="223" t="str">
        <f>Table1[[#This Row],[Home Office
Net Fee %]]</f>
        <v/>
      </c>
      <c r="AK131" s="222" t="str">
        <f t="shared" ref="AK131:AK194" si="45">IFERROR((IF($AF131&gt;156%,($AD131+($AD131*1.56)),(($AD131+($AD131*$AF131))))*$AJ131)+$AH131,"")</f>
        <v/>
      </c>
      <c r="AL131" s="222" t="str">
        <f t="shared" ref="AL131:AL194" si="46">IFERROR((IF($AF131&gt;156%,($AE131+($AE131*1.56)),(($AE131+($AE131*$AF131))))*$AJ131)+$AI131,"")</f>
        <v/>
      </c>
      <c r="AM131" s="215" t="str">
        <f>IFERROR(IF(#REF!="Yes",$AK131,($AK131+$AD131*0.5)),"")</f>
        <v/>
      </c>
      <c r="AN131" s="215" t="str">
        <f>IFERROR(IF(#REF!="Yes",$AL131,($AL131+$AE131*0.5)),"")</f>
        <v/>
      </c>
      <c r="AO131" s="374" t="str">
        <f>IF(ISBLANK('Team Roster Proposed - FBR'!Q132),"",'Team Roster Proposed - FBR'!Q132)</f>
        <v/>
      </c>
      <c r="AP131" s="226" t="e">
        <f>IF(ISBLANK(#REF!),"",#REF!)</f>
        <v>#REF!</v>
      </c>
      <c r="AQ131" s="226" t="e">
        <f>IF(ISBLANK(#REF!),"",#REF!)</f>
        <v>#REF!</v>
      </c>
      <c r="AR131" s="226" t="e">
        <f>IF(ISBLANK(#REF!),"",#REF!)</f>
        <v>#REF!</v>
      </c>
      <c r="AS131" s="219" t="e">
        <f>IF(ISBLANK(#REF!),"",#REF!)</f>
        <v>#REF!</v>
      </c>
      <c r="AT131" s="219" t="e">
        <f>IF(ISBLANK(#REF!),"",#REF!)</f>
        <v>#REF!</v>
      </c>
      <c r="AU131" s="219" t="e">
        <f>IF(ISBLANK(#REF!),"",#REF!)</f>
        <v>#REF!</v>
      </c>
      <c r="AV131" s="219" t="e">
        <f>IF(ISBLANK(#REF!),"",#REF!)</f>
        <v>#REF!</v>
      </c>
      <c r="AW131" s="219" t="e">
        <f>IF(ISBLANK(#REF!),"",#REF!)</f>
        <v>#REF!</v>
      </c>
      <c r="AX131" s="219" t="e">
        <f>IF(ISBLANK(#REF!),"",#REF!)</f>
        <v>#REF!</v>
      </c>
      <c r="AY131" s="226" t="e">
        <f>IF(ISBLANK(#REF!),"",#REF!)</f>
        <v>#REF!</v>
      </c>
      <c r="AZ131" s="219" t="e">
        <f>IF(ISBLANK(#REF!),"",#REF!)</f>
        <v>#REF!</v>
      </c>
      <c r="BA131" s="219" t="e">
        <f>IF(ISBLANK(#REF!),"",#REF!)</f>
        <v>#REF!</v>
      </c>
      <c r="BB131" s="219" t="e">
        <f>IF(ISBLANK(#REF!),"",#REF!)</f>
        <v>#REF!</v>
      </c>
      <c r="BC131" s="219" t="e">
        <f>IF(ISBLANK(#REF!),"",#REF!)</f>
        <v>#REF!</v>
      </c>
      <c r="BD131" s="219" t="e">
        <f>IF(ISBLANK(#REF!),"",#REF!)</f>
        <v>#REF!</v>
      </c>
      <c r="BE131" s="219" t="e">
        <f>IF(ISBLANK(#REF!),"",#REF!)</f>
        <v>#REF!</v>
      </c>
      <c r="BF131" s="219" t="e">
        <f>IF(ISBLANK(#REF!),"",#REF!)</f>
        <v>#REF!</v>
      </c>
      <c r="BG131" s="219" t="e">
        <f>IF(ISBLANK(#REF!),"",#REF!)</f>
        <v>#REF!</v>
      </c>
      <c r="BH131" s="219" t="e">
        <f>IF(ISBLANK(#REF!),"",#REF!)</f>
        <v>#REF!</v>
      </c>
      <c r="BI131" s="219" t="e">
        <f>IF(ISBLANK(#REF!),"",#REF!)</f>
        <v>#REF!</v>
      </c>
      <c r="BJ131" s="219" t="e">
        <f>IF(ISBLANK(#REF!),"",#REF!)</f>
        <v>#REF!</v>
      </c>
      <c r="BK131" s="219" t="e">
        <f>IF(ISBLANK(#REF!),"",#REF!)</f>
        <v>#REF!</v>
      </c>
      <c r="BL131" s="219" t="e">
        <f>IF(ISBLANK(#REF!),"",#REF!)</f>
        <v>#REF!</v>
      </c>
      <c r="BM131" s="219" t="e">
        <f>IF(ISBLANK(#REF!),"",#REF!)</f>
        <v>#REF!</v>
      </c>
      <c r="BN131" s="219" t="e">
        <f>IF(ISBLANK(#REF!),"",#REF!)</f>
        <v>#REF!</v>
      </c>
      <c r="BO131" s="227" t="e">
        <f t="shared" ref="BO131:BO194" si="47">IF($A131="","",$BO$2)</f>
        <v>#REF!</v>
      </c>
      <c r="BP131" s="228" t="str">
        <f t="shared" si="33"/>
        <v/>
      </c>
      <c r="BQ131" s="229" t="str">
        <f t="shared" si="34"/>
        <v/>
      </c>
      <c r="BR131" s="228" t="e">
        <f t="shared" ref="BR131:BR194" si="48">IF($A131="","",$BR$2)</f>
        <v>#REF!</v>
      </c>
      <c r="BS131" s="230" t="e">
        <f t="shared" ref="BS131:BS194" si="49">IF($A131="","",$BS$2)</f>
        <v>#REF!</v>
      </c>
    </row>
    <row r="132" spans="1:71">
      <c r="A132" s="213" t="e">
        <f>IF(ISBLANK(#REF!),"",#REF!)</f>
        <v>#REF!</v>
      </c>
      <c r="B132" s="214" t="e">
        <f>IF(ISBLANK(#REF!),"",#REF!)</f>
        <v>#REF!</v>
      </c>
      <c r="C132" s="214" t="e">
        <f>IF(ISBLANK(#REF!),"",#REF!)</f>
        <v>#REF!</v>
      </c>
      <c r="D132" s="214" t="e">
        <f>IF(ISBLANK(#REF!),"",#REF!)</f>
        <v>#REF!</v>
      </c>
      <c r="E132" s="214" t="e">
        <f>IF(ISBLANK(#REF!),"",#REF!)</f>
        <v>#REF!</v>
      </c>
      <c r="F132" s="214" t="e">
        <f>IF(ISBLANK(#REF!),"",#REF!)</f>
        <v>#REF!</v>
      </c>
      <c r="G132" s="214" t="e">
        <f>IF(ISBLANK(#REF!),"",#REF!)</f>
        <v>#REF!</v>
      </c>
      <c r="H132" s="215" t="e">
        <f>IF(ISBLANK(#REF!),"",#REF!)</f>
        <v>#REF!</v>
      </c>
      <c r="I132" s="214" t="e">
        <f>IF(ISBLANK(#REF!),"",#REF!)</f>
        <v>#REF!</v>
      </c>
      <c r="J132" s="216" t="e">
        <f>IF(ISBLANK(#REF!),"",#REF!)</f>
        <v>#REF!</v>
      </c>
      <c r="K132" s="217" t="e">
        <f>IF(ISBLANK(#REF!),"",#REF!)</f>
        <v>#REF!</v>
      </c>
      <c r="L132" s="217" t="e">
        <f>IF(ISBLANK(#REF!),"",#REF!)</f>
        <v>#REF!</v>
      </c>
      <c r="M132" s="218" t="e">
        <f>IF(ISBLANK(#REF!),"",#REF!)</f>
        <v>#REF!</v>
      </c>
      <c r="N132" s="218" t="e">
        <f>IF(ISBLANK(#REF!),"",#REF!)</f>
        <v>#REF!</v>
      </c>
      <c r="O132" s="220" t="str">
        <f>IFERROR(VLOOKUP(_xlfn.CONCAT('Team Roster - Final'!$A132," : ",'Team Roster - Final'!$BM132),'Rate Calculations'!$C$4:$G$1100,5,FALSE),"")</f>
        <v/>
      </c>
      <c r="P132" s="225">
        <f>IF(ISBLANK('Rate Calculations'!$H134),"",'Rate Calculations'!$H134)</f>
        <v>1.7500000000000002E-2</v>
      </c>
      <c r="Q132" s="220" t="str">
        <f t="shared" si="35"/>
        <v/>
      </c>
      <c r="R132" s="221">
        <f>IF(ISBLANK('Rate Calculations'!$J134),"",'Rate Calculations'!$J134)</f>
        <v>3.5000000000000003E-2</v>
      </c>
      <c r="S132" s="220" t="str">
        <f t="shared" si="36"/>
        <v/>
      </c>
      <c r="T132" s="225" t="str">
        <f>IFERROR(VLOOKUP(_xlfn.CONCAT('Team Roster - Final'!$A132," : ",'Team Roster - Final'!$BM132),'Rate Calculations'!$C$4:$S$1100,10,FALSE),"")</f>
        <v/>
      </c>
      <c r="U132" s="225" t="str">
        <f>IFERROR(VLOOKUP(_xlfn.CONCAT('Team Roster - Final'!$A132," : ",'Team Roster - Final'!$BM132),'Rate Calculations'!$C$4:$S$1100,11,FALSE),"")</f>
        <v/>
      </c>
      <c r="V132" s="222" t="str">
        <f t="shared" si="37"/>
        <v/>
      </c>
      <c r="W132" s="222" t="str">
        <f t="shared" si="38"/>
        <v/>
      </c>
      <c r="X132" s="223" t="str">
        <f>IFERROR(VLOOKUP(_xlfn.CONCAT('Team Roster - Final'!$A132," : ",'Team Roster - Final'!$BM132),'Rate Calculations'!$C$4:$S$1100,14,FALSE),"")</f>
        <v/>
      </c>
      <c r="Y132" s="222" t="str">
        <f t="shared" si="39"/>
        <v/>
      </c>
      <c r="Z132" s="222" t="str">
        <f t="shared" si="40"/>
        <v/>
      </c>
      <c r="AA132" s="224" t="str">
        <f>IFERROR(IF(#REF!="Yes",$Y132, $Y132+$Q132*0.5),"")</f>
        <v/>
      </c>
      <c r="AB132" s="224" t="str">
        <f>IFERROR(IF(#REF!="Yes",$Z132, $Z132+$S132*0.5),"")</f>
        <v/>
      </c>
      <c r="AC132" s="220" t="str">
        <f>IFERROR(VLOOKUP(_xlfn.CONCAT('Team Roster - Final'!$A132," : ",'Team Roster - Final'!$BM132),'Rate Calculations'!$C$4:$U$1100,19,FALSE),"")</f>
        <v/>
      </c>
      <c r="AD132" s="220" t="str">
        <f t="shared" si="41"/>
        <v/>
      </c>
      <c r="AE132" s="220" t="str">
        <f t="shared" si="42"/>
        <v/>
      </c>
      <c r="AF132" s="225" t="str">
        <f>IFERROR(VLOOKUP(_xlfn.CONCAT('Team Roster - Final'!$A132," : ",'Team Roster - Final'!$BM132),'Rate Calculations'!$C$4:$AB$1100,22,FALSE),"")</f>
        <v/>
      </c>
      <c r="AG132" s="225" t="str">
        <f>IFERROR(VLOOKUP(_xlfn.CONCAT('Team Roster - Final'!$A132," : ",'Team Roster - Final'!$BM132),'Rate Calculations'!$C$4:$AB$1100,23,FALSE),"")</f>
        <v/>
      </c>
      <c r="AH132" s="222" t="str">
        <f t="shared" si="43"/>
        <v/>
      </c>
      <c r="AI132" s="222" t="str">
        <f t="shared" si="44"/>
        <v/>
      </c>
      <c r="AJ132" s="223" t="str">
        <f>Table1[[#This Row],[Home Office
Net Fee %]]</f>
        <v/>
      </c>
      <c r="AK132" s="222" t="str">
        <f t="shared" si="45"/>
        <v/>
      </c>
      <c r="AL132" s="222" t="str">
        <f t="shared" si="46"/>
        <v/>
      </c>
      <c r="AM132" s="215" t="str">
        <f>IFERROR(IF(#REF!="Yes",$AK132,($AK132+$AD132*0.5)),"")</f>
        <v/>
      </c>
      <c r="AN132" s="215" t="str">
        <f>IFERROR(IF(#REF!="Yes",$AL132,($AL132+$AE132*0.5)),"")</f>
        <v/>
      </c>
      <c r="AO132" s="374" t="str">
        <f>IF(ISBLANK('Team Roster Proposed - FBR'!Q133),"",'Team Roster Proposed - FBR'!Q133)</f>
        <v/>
      </c>
      <c r="AP132" s="226" t="e">
        <f>IF(ISBLANK(#REF!),"",#REF!)</f>
        <v>#REF!</v>
      </c>
      <c r="AQ132" s="226" t="e">
        <f>IF(ISBLANK(#REF!),"",#REF!)</f>
        <v>#REF!</v>
      </c>
      <c r="AR132" s="226" t="e">
        <f>IF(ISBLANK(#REF!),"",#REF!)</f>
        <v>#REF!</v>
      </c>
      <c r="AS132" s="219" t="e">
        <f>IF(ISBLANK(#REF!),"",#REF!)</f>
        <v>#REF!</v>
      </c>
      <c r="AT132" s="219" t="e">
        <f>IF(ISBLANK(#REF!),"",#REF!)</f>
        <v>#REF!</v>
      </c>
      <c r="AU132" s="219" t="e">
        <f>IF(ISBLANK(#REF!),"",#REF!)</f>
        <v>#REF!</v>
      </c>
      <c r="AV132" s="219" t="e">
        <f>IF(ISBLANK(#REF!),"",#REF!)</f>
        <v>#REF!</v>
      </c>
      <c r="AW132" s="219" t="e">
        <f>IF(ISBLANK(#REF!),"",#REF!)</f>
        <v>#REF!</v>
      </c>
      <c r="AX132" s="219" t="e">
        <f>IF(ISBLANK(#REF!),"",#REF!)</f>
        <v>#REF!</v>
      </c>
      <c r="AY132" s="226" t="e">
        <f>IF(ISBLANK(#REF!),"",#REF!)</f>
        <v>#REF!</v>
      </c>
      <c r="AZ132" s="219" t="e">
        <f>IF(ISBLANK(#REF!),"",#REF!)</f>
        <v>#REF!</v>
      </c>
      <c r="BA132" s="219" t="e">
        <f>IF(ISBLANK(#REF!),"",#REF!)</f>
        <v>#REF!</v>
      </c>
      <c r="BB132" s="219" t="e">
        <f>IF(ISBLANK(#REF!),"",#REF!)</f>
        <v>#REF!</v>
      </c>
      <c r="BC132" s="219" t="e">
        <f>IF(ISBLANK(#REF!),"",#REF!)</f>
        <v>#REF!</v>
      </c>
      <c r="BD132" s="219" t="e">
        <f>IF(ISBLANK(#REF!),"",#REF!)</f>
        <v>#REF!</v>
      </c>
      <c r="BE132" s="219" t="e">
        <f>IF(ISBLANK(#REF!),"",#REF!)</f>
        <v>#REF!</v>
      </c>
      <c r="BF132" s="219" t="e">
        <f>IF(ISBLANK(#REF!),"",#REF!)</f>
        <v>#REF!</v>
      </c>
      <c r="BG132" s="219" t="e">
        <f>IF(ISBLANK(#REF!),"",#REF!)</f>
        <v>#REF!</v>
      </c>
      <c r="BH132" s="219" t="e">
        <f>IF(ISBLANK(#REF!),"",#REF!)</f>
        <v>#REF!</v>
      </c>
      <c r="BI132" s="219" t="e">
        <f>IF(ISBLANK(#REF!),"",#REF!)</f>
        <v>#REF!</v>
      </c>
      <c r="BJ132" s="219" t="e">
        <f>IF(ISBLANK(#REF!),"",#REF!)</f>
        <v>#REF!</v>
      </c>
      <c r="BK132" s="219" t="e">
        <f>IF(ISBLANK(#REF!),"",#REF!)</f>
        <v>#REF!</v>
      </c>
      <c r="BL132" s="219" t="e">
        <f>IF(ISBLANK(#REF!),"",#REF!)</f>
        <v>#REF!</v>
      </c>
      <c r="BM132" s="219" t="e">
        <f>IF(ISBLANK(#REF!),"",#REF!)</f>
        <v>#REF!</v>
      </c>
      <c r="BN132" s="219" t="e">
        <f>IF(ISBLANK(#REF!),"",#REF!)</f>
        <v>#REF!</v>
      </c>
      <c r="BO132" s="227" t="e">
        <f t="shared" si="47"/>
        <v>#REF!</v>
      </c>
      <c r="BP132" s="228" t="str">
        <f t="shared" ref="BP132:BP195" si="50">IF(ISBLANK($BP$2),"",$BP$2)</f>
        <v/>
      </c>
      <c r="BQ132" s="229" t="str">
        <f t="shared" si="34"/>
        <v/>
      </c>
      <c r="BR132" s="228" t="e">
        <f t="shared" si="48"/>
        <v>#REF!</v>
      </c>
      <c r="BS132" s="230" t="e">
        <f t="shared" si="49"/>
        <v>#REF!</v>
      </c>
    </row>
    <row r="133" spans="1:71">
      <c r="A133" s="213" t="e">
        <f>IF(ISBLANK(#REF!),"",#REF!)</f>
        <v>#REF!</v>
      </c>
      <c r="B133" s="214" t="e">
        <f>IF(ISBLANK(#REF!),"",#REF!)</f>
        <v>#REF!</v>
      </c>
      <c r="C133" s="214" t="e">
        <f>IF(ISBLANK(#REF!),"",#REF!)</f>
        <v>#REF!</v>
      </c>
      <c r="D133" s="214" t="e">
        <f>IF(ISBLANK(#REF!),"",#REF!)</f>
        <v>#REF!</v>
      </c>
      <c r="E133" s="214" t="e">
        <f>IF(ISBLANK(#REF!),"",#REF!)</f>
        <v>#REF!</v>
      </c>
      <c r="F133" s="214" t="e">
        <f>IF(ISBLANK(#REF!),"",#REF!)</f>
        <v>#REF!</v>
      </c>
      <c r="G133" s="214" t="e">
        <f>IF(ISBLANK(#REF!),"",#REF!)</f>
        <v>#REF!</v>
      </c>
      <c r="H133" s="215" t="e">
        <f>IF(ISBLANK(#REF!),"",#REF!)</f>
        <v>#REF!</v>
      </c>
      <c r="I133" s="214" t="e">
        <f>IF(ISBLANK(#REF!),"",#REF!)</f>
        <v>#REF!</v>
      </c>
      <c r="J133" s="216" t="e">
        <f>IF(ISBLANK(#REF!),"",#REF!)</f>
        <v>#REF!</v>
      </c>
      <c r="K133" s="217" t="e">
        <f>IF(ISBLANK(#REF!),"",#REF!)</f>
        <v>#REF!</v>
      </c>
      <c r="L133" s="217" t="e">
        <f>IF(ISBLANK(#REF!),"",#REF!)</f>
        <v>#REF!</v>
      </c>
      <c r="M133" s="218" t="e">
        <f>IF(ISBLANK(#REF!),"",#REF!)</f>
        <v>#REF!</v>
      </c>
      <c r="N133" s="218" t="e">
        <f>IF(ISBLANK(#REF!),"",#REF!)</f>
        <v>#REF!</v>
      </c>
      <c r="O133" s="220" t="str">
        <f>IFERROR(VLOOKUP(_xlfn.CONCAT('Team Roster - Final'!$A133," : ",'Team Roster - Final'!$BM133),'Rate Calculations'!$C$4:$G$1100,5,FALSE),"")</f>
        <v/>
      </c>
      <c r="P133" s="225">
        <f>IF(ISBLANK('Rate Calculations'!$H135),"",'Rate Calculations'!$H135)</f>
        <v>1.7500000000000002E-2</v>
      </c>
      <c r="Q133" s="220" t="str">
        <f t="shared" si="35"/>
        <v/>
      </c>
      <c r="R133" s="221">
        <f>IF(ISBLANK('Rate Calculations'!$J135),"",'Rate Calculations'!$J135)</f>
        <v>3.5000000000000003E-2</v>
      </c>
      <c r="S133" s="220" t="str">
        <f t="shared" si="36"/>
        <v/>
      </c>
      <c r="T133" s="225" t="str">
        <f>IFERROR(VLOOKUP(_xlfn.CONCAT('Team Roster - Final'!$A133," : ",'Team Roster - Final'!$BM133),'Rate Calculations'!$C$4:$S$1100,10,FALSE),"")</f>
        <v/>
      </c>
      <c r="U133" s="225" t="str">
        <f>IFERROR(VLOOKUP(_xlfn.CONCAT('Team Roster - Final'!$A133," : ",'Team Roster - Final'!$BM133),'Rate Calculations'!$C$4:$S$1100,11,FALSE),"")</f>
        <v/>
      </c>
      <c r="V133" s="222" t="str">
        <f t="shared" si="37"/>
        <v/>
      </c>
      <c r="W133" s="222" t="str">
        <f t="shared" si="38"/>
        <v/>
      </c>
      <c r="X133" s="223" t="str">
        <f>IFERROR(VLOOKUP(_xlfn.CONCAT('Team Roster - Final'!$A133," : ",'Team Roster - Final'!$BM133),'Rate Calculations'!$C$4:$S$1100,14,FALSE),"")</f>
        <v/>
      </c>
      <c r="Y133" s="222" t="str">
        <f t="shared" si="39"/>
        <v/>
      </c>
      <c r="Z133" s="222" t="str">
        <f t="shared" si="40"/>
        <v/>
      </c>
      <c r="AA133" s="224" t="str">
        <f>IFERROR(IF(#REF!="Yes",$Y133, $Y133+$Q133*0.5),"")</f>
        <v/>
      </c>
      <c r="AB133" s="224" t="str">
        <f>IFERROR(IF(#REF!="Yes",$Z133, $Z133+$S133*0.5),"")</f>
        <v/>
      </c>
      <c r="AC133" s="220" t="str">
        <f>IFERROR(VLOOKUP(_xlfn.CONCAT('Team Roster - Final'!$A133," : ",'Team Roster - Final'!$BM133),'Rate Calculations'!$C$4:$U$1100,19,FALSE),"")</f>
        <v/>
      </c>
      <c r="AD133" s="220" t="str">
        <f t="shared" si="41"/>
        <v/>
      </c>
      <c r="AE133" s="220" t="str">
        <f t="shared" si="42"/>
        <v/>
      </c>
      <c r="AF133" s="225" t="str">
        <f>IFERROR(VLOOKUP(_xlfn.CONCAT('Team Roster - Final'!$A133," : ",'Team Roster - Final'!$BM133),'Rate Calculations'!$C$4:$AB$1100,22,FALSE),"")</f>
        <v/>
      </c>
      <c r="AG133" s="225" t="str">
        <f>IFERROR(VLOOKUP(_xlfn.CONCAT('Team Roster - Final'!$A133," : ",'Team Roster - Final'!$BM133),'Rate Calculations'!$C$4:$AB$1100,23,FALSE),"")</f>
        <v/>
      </c>
      <c r="AH133" s="222" t="str">
        <f t="shared" si="43"/>
        <v/>
      </c>
      <c r="AI133" s="222" t="str">
        <f t="shared" si="44"/>
        <v/>
      </c>
      <c r="AJ133" s="223" t="str">
        <f>Table1[[#This Row],[Home Office
Net Fee %]]</f>
        <v/>
      </c>
      <c r="AK133" s="222" t="str">
        <f t="shared" si="45"/>
        <v/>
      </c>
      <c r="AL133" s="222" t="str">
        <f t="shared" si="46"/>
        <v/>
      </c>
      <c r="AM133" s="215" t="str">
        <f>IFERROR(IF(#REF!="Yes",$AK133,($AK133+$AD133*0.5)),"")</f>
        <v/>
      </c>
      <c r="AN133" s="215" t="str">
        <f>IFERROR(IF(#REF!="Yes",$AL133,($AL133+$AE133*0.5)),"")</f>
        <v/>
      </c>
      <c r="AO133" s="374" t="str">
        <f>IF(ISBLANK('Team Roster Proposed - FBR'!Q134),"",'Team Roster Proposed - FBR'!Q134)</f>
        <v/>
      </c>
      <c r="AP133" s="226" t="e">
        <f>IF(ISBLANK(#REF!),"",#REF!)</f>
        <v>#REF!</v>
      </c>
      <c r="AQ133" s="226" t="e">
        <f>IF(ISBLANK(#REF!),"",#REF!)</f>
        <v>#REF!</v>
      </c>
      <c r="AR133" s="226" t="e">
        <f>IF(ISBLANK(#REF!),"",#REF!)</f>
        <v>#REF!</v>
      </c>
      <c r="AS133" s="219" t="e">
        <f>IF(ISBLANK(#REF!),"",#REF!)</f>
        <v>#REF!</v>
      </c>
      <c r="AT133" s="219" t="e">
        <f>IF(ISBLANK(#REF!),"",#REF!)</f>
        <v>#REF!</v>
      </c>
      <c r="AU133" s="219" t="e">
        <f>IF(ISBLANK(#REF!),"",#REF!)</f>
        <v>#REF!</v>
      </c>
      <c r="AV133" s="219" t="e">
        <f>IF(ISBLANK(#REF!),"",#REF!)</f>
        <v>#REF!</v>
      </c>
      <c r="AW133" s="219" t="e">
        <f>IF(ISBLANK(#REF!),"",#REF!)</f>
        <v>#REF!</v>
      </c>
      <c r="AX133" s="219" t="e">
        <f>IF(ISBLANK(#REF!),"",#REF!)</f>
        <v>#REF!</v>
      </c>
      <c r="AY133" s="226" t="e">
        <f>IF(ISBLANK(#REF!),"",#REF!)</f>
        <v>#REF!</v>
      </c>
      <c r="AZ133" s="219" t="e">
        <f>IF(ISBLANK(#REF!),"",#REF!)</f>
        <v>#REF!</v>
      </c>
      <c r="BA133" s="219" t="e">
        <f>IF(ISBLANK(#REF!),"",#REF!)</f>
        <v>#REF!</v>
      </c>
      <c r="BB133" s="219" t="e">
        <f>IF(ISBLANK(#REF!),"",#REF!)</f>
        <v>#REF!</v>
      </c>
      <c r="BC133" s="219" t="e">
        <f>IF(ISBLANK(#REF!),"",#REF!)</f>
        <v>#REF!</v>
      </c>
      <c r="BD133" s="219" t="e">
        <f>IF(ISBLANK(#REF!),"",#REF!)</f>
        <v>#REF!</v>
      </c>
      <c r="BE133" s="219" t="e">
        <f>IF(ISBLANK(#REF!),"",#REF!)</f>
        <v>#REF!</v>
      </c>
      <c r="BF133" s="219" t="e">
        <f>IF(ISBLANK(#REF!),"",#REF!)</f>
        <v>#REF!</v>
      </c>
      <c r="BG133" s="219" t="e">
        <f>IF(ISBLANK(#REF!),"",#REF!)</f>
        <v>#REF!</v>
      </c>
      <c r="BH133" s="219" t="e">
        <f>IF(ISBLANK(#REF!),"",#REF!)</f>
        <v>#REF!</v>
      </c>
      <c r="BI133" s="219" t="e">
        <f>IF(ISBLANK(#REF!),"",#REF!)</f>
        <v>#REF!</v>
      </c>
      <c r="BJ133" s="219" t="e">
        <f>IF(ISBLANK(#REF!),"",#REF!)</f>
        <v>#REF!</v>
      </c>
      <c r="BK133" s="219" t="e">
        <f>IF(ISBLANK(#REF!),"",#REF!)</f>
        <v>#REF!</v>
      </c>
      <c r="BL133" s="219" t="e">
        <f>IF(ISBLANK(#REF!),"",#REF!)</f>
        <v>#REF!</v>
      </c>
      <c r="BM133" s="219" t="e">
        <f>IF(ISBLANK(#REF!),"",#REF!)</f>
        <v>#REF!</v>
      </c>
      <c r="BN133" s="219" t="e">
        <f>IF(ISBLANK(#REF!),"",#REF!)</f>
        <v>#REF!</v>
      </c>
      <c r="BO133" s="227" t="e">
        <f t="shared" si="47"/>
        <v>#REF!</v>
      </c>
      <c r="BP133" s="228" t="str">
        <f t="shared" si="50"/>
        <v/>
      </c>
      <c r="BQ133" s="229" t="str">
        <f t="shared" si="34"/>
        <v/>
      </c>
      <c r="BR133" s="228" t="e">
        <f t="shared" si="48"/>
        <v>#REF!</v>
      </c>
      <c r="BS133" s="230" t="e">
        <f t="shared" si="49"/>
        <v>#REF!</v>
      </c>
    </row>
    <row r="134" spans="1:71">
      <c r="A134" s="213" t="e">
        <f>IF(ISBLANK(#REF!),"",#REF!)</f>
        <v>#REF!</v>
      </c>
      <c r="B134" s="214" t="e">
        <f>IF(ISBLANK(#REF!),"",#REF!)</f>
        <v>#REF!</v>
      </c>
      <c r="C134" s="214" t="e">
        <f>IF(ISBLANK(#REF!),"",#REF!)</f>
        <v>#REF!</v>
      </c>
      <c r="D134" s="214" t="e">
        <f>IF(ISBLANK(#REF!),"",#REF!)</f>
        <v>#REF!</v>
      </c>
      <c r="E134" s="214" t="e">
        <f>IF(ISBLANK(#REF!),"",#REF!)</f>
        <v>#REF!</v>
      </c>
      <c r="F134" s="214" t="e">
        <f>IF(ISBLANK(#REF!),"",#REF!)</f>
        <v>#REF!</v>
      </c>
      <c r="G134" s="214" t="e">
        <f>IF(ISBLANK(#REF!),"",#REF!)</f>
        <v>#REF!</v>
      </c>
      <c r="H134" s="215" t="e">
        <f>IF(ISBLANK(#REF!),"",#REF!)</f>
        <v>#REF!</v>
      </c>
      <c r="I134" s="214" t="e">
        <f>IF(ISBLANK(#REF!),"",#REF!)</f>
        <v>#REF!</v>
      </c>
      <c r="J134" s="216" t="e">
        <f>IF(ISBLANK(#REF!),"",#REF!)</f>
        <v>#REF!</v>
      </c>
      <c r="K134" s="217" t="e">
        <f>IF(ISBLANK(#REF!),"",#REF!)</f>
        <v>#REF!</v>
      </c>
      <c r="L134" s="217" t="e">
        <f>IF(ISBLANK(#REF!),"",#REF!)</f>
        <v>#REF!</v>
      </c>
      <c r="M134" s="218" t="e">
        <f>IF(ISBLANK(#REF!),"",#REF!)</f>
        <v>#REF!</v>
      </c>
      <c r="N134" s="218" t="e">
        <f>IF(ISBLANK(#REF!),"",#REF!)</f>
        <v>#REF!</v>
      </c>
      <c r="O134" s="220" t="str">
        <f>IFERROR(VLOOKUP(_xlfn.CONCAT('Team Roster - Final'!$A134," : ",'Team Roster - Final'!$BM134),'Rate Calculations'!$C$4:$G$1100,5,FALSE),"")</f>
        <v/>
      </c>
      <c r="P134" s="225">
        <f>IF(ISBLANK('Rate Calculations'!$H136),"",'Rate Calculations'!$H136)</f>
        <v>1.7500000000000002E-2</v>
      </c>
      <c r="Q134" s="220" t="str">
        <f t="shared" si="35"/>
        <v/>
      </c>
      <c r="R134" s="221">
        <f>IF(ISBLANK('Rate Calculations'!$J136),"",'Rate Calculations'!$J136)</f>
        <v>3.5000000000000003E-2</v>
      </c>
      <c r="S134" s="220" t="str">
        <f t="shared" si="36"/>
        <v/>
      </c>
      <c r="T134" s="225" t="str">
        <f>IFERROR(VLOOKUP(_xlfn.CONCAT('Team Roster - Final'!$A134," : ",'Team Roster - Final'!$BM134),'Rate Calculations'!$C$4:$S$1100,10,FALSE),"")</f>
        <v/>
      </c>
      <c r="U134" s="225" t="str">
        <f>IFERROR(VLOOKUP(_xlfn.CONCAT('Team Roster - Final'!$A134," : ",'Team Roster - Final'!$BM134),'Rate Calculations'!$C$4:$S$1100,11,FALSE),"")</f>
        <v/>
      </c>
      <c r="V134" s="222" t="str">
        <f t="shared" si="37"/>
        <v/>
      </c>
      <c r="W134" s="222" t="str">
        <f t="shared" si="38"/>
        <v/>
      </c>
      <c r="X134" s="223" t="str">
        <f>IFERROR(VLOOKUP(_xlfn.CONCAT('Team Roster - Final'!$A134," : ",'Team Roster - Final'!$BM134),'Rate Calculations'!$C$4:$S$1100,14,FALSE),"")</f>
        <v/>
      </c>
      <c r="Y134" s="222" t="str">
        <f t="shared" si="39"/>
        <v/>
      </c>
      <c r="Z134" s="222" t="str">
        <f t="shared" si="40"/>
        <v/>
      </c>
      <c r="AA134" s="224" t="str">
        <f>IFERROR(IF(#REF!="Yes",$Y134, $Y134+$Q134*0.5),"")</f>
        <v/>
      </c>
      <c r="AB134" s="224" t="str">
        <f>IFERROR(IF(#REF!="Yes",$Z134, $Z134+$S134*0.5),"")</f>
        <v/>
      </c>
      <c r="AC134" s="220" t="str">
        <f>IFERROR(VLOOKUP(_xlfn.CONCAT('Team Roster - Final'!$A134," : ",'Team Roster - Final'!$BM134),'Rate Calculations'!$C$4:$U$1100,19,FALSE),"")</f>
        <v/>
      </c>
      <c r="AD134" s="220" t="str">
        <f t="shared" si="41"/>
        <v/>
      </c>
      <c r="AE134" s="220" t="str">
        <f t="shared" si="42"/>
        <v/>
      </c>
      <c r="AF134" s="225" t="str">
        <f>IFERROR(VLOOKUP(_xlfn.CONCAT('Team Roster - Final'!$A134," : ",'Team Roster - Final'!$BM134),'Rate Calculations'!$C$4:$AB$1100,22,FALSE),"")</f>
        <v/>
      </c>
      <c r="AG134" s="225" t="str">
        <f>IFERROR(VLOOKUP(_xlfn.CONCAT('Team Roster - Final'!$A134," : ",'Team Roster - Final'!$BM134),'Rate Calculations'!$C$4:$AB$1100,23,FALSE),"")</f>
        <v/>
      </c>
      <c r="AH134" s="222" t="str">
        <f t="shared" si="43"/>
        <v/>
      </c>
      <c r="AI134" s="222" t="str">
        <f t="shared" si="44"/>
        <v/>
      </c>
      <c r="AJ134" s="223" t="str">
        <f>Table1[[#This Row],[Home Office
Net Fee %]]</f>
        <v/>
      </c>
      <c r="AK134" s="222" t="str">
        <f t="shared" si="45"/>
        <v/>
      </c>
      <c r="AL134" s="222" t="str">
        <f t="shared" si="46"/>
        <v/>
      </c>
      <c r="AM134" s="215" t="str">
        <f>IFERROR(IF(#REF!="Yes",$AK134,($AK134+$AD134*0.5)),"")</f>
        <v/>
      </c>
      <c r="AN134" s="215" t="str">
        <f>IFERROR(IF(#REF!="Yes",$AL134,($AL134+$AE134*0.5)),"")</f>
        <v/>
      </c>
      <c r="AO134" s="374" t="str">
        <f>IF(ISBLANK('Team Roster Proposed - FBR'!Q135),"",'Team Roster Proposed - FBR'!Q135)</f>
        <v/>
      </c>
      <c r="AP134" s="226" t="e">
        <f>IF(ISBLANK(#REF!),"",#REF!)</f>
        <v>#REF!</v>
      </c>
      <c r="AQ134" s="226" t="e">
        <f>IF(ISBLANK(#REF!),"",#REF!)</f>
        <v>#REF!</v>
      </c>
      <c r="AR134" s="226" t="e">
        <f>IF(ISBLANK(#REF!),"",#REF!)</f>
        <v>#REF!</v>
      </c>
      <c r="AS134" s="219" t="e">
        <f>IF(ISBLANK(#REF!),"",#REF!)</f>
        <v>#REF!</v>
      </c>
      <c r="AT134" s="219" t="e">
        <f>IF(ISBLANK(#REF!),"",#REF!)</f>
        <v>#REF!</v>
      </c>
      <c r="AU134" s="219" t="e">
        <f>IF(ISBLANK(#REF!),"",#REF!)</f>
        <v>#REF!</v>
      </c>
      <c r="AV134" s="219" t="e">
        <f>IF(ISBLANK(#REF!),"",#REF!)</f>
        <v>#REF!</v>
      </c>
      <c r="AW134" s="219" t="e">
        <f>IF(ISBLANK(#REF!),"",#REF!)</f>
        <v>#REF!</v>
      </c>
      <c r="AX134" s="219" t="e">
        <f>IF(ISBLANK(#REF!),"",#REF!)</f>
        <v>#REF!</v>
      </c>
      <c r="AY134" s="226" t="e">
        <f>IF(ISBLANK(#REF!),"",#REF!)</f>
        <v>#REF!</v>
      </c>
      <c r="AZ134" s="219" t="e">
        <f>IF(ISBLANK(#REF!),"",#REF!)</f>
        <v>#REF!</v>
      </c>
      <c r="BA134" s="219" t="e">
        <f>IF(ISBLANK(#REF!),"",#REF!)</f>
        <v>#REF!</v>
      </c>
      <c r="BB134" s="219" t="e">
        <f>IF(ISBLANK(#REF!),"",#REF!)</f>
        <v>#REF!</v>
      </c>
      <c r="BC134" s="219" t="e">
        <f>IF(ISBLANK(#REF!),"",#REF!)</f>
        <v>#REF!</v>
      </c>
      <c r="BD134" s="219" t="e">
        <f>IF(ISBLANK(#REF!),"",#REF!)</f>
        <v>#REF!</v>
      </c>
      <c r="BE134" s="219" t="e">
        <f>IF(ISBLANK(#REF!),"",#REF!)</f>
        <v>#REF!</v>
      </c>
      <c r="BF134" s="219" t="e">
        <f>IF(ISBLANK(#REF!),"",#REF!)</f>
        <v>#REF!</v>
      </c>
      <c r="BG134" s="219" t="e">
        <f>IF(ISBLANK(#REF!),"",#REF!)</f>
        <v>#REF!</v>
      </c>
      <c r="BH134" s="219" t="e">
        <f>IF(ISBLANK(#REF!),"",#REF!)</f>
        <v>#REF!</v>
      </c>
      <c r="BI134" s="219" t="e">
        <f>IF(ISBLANK(#REF!),"",#REF!)</f>
        <v>#REF!</v>
      </c>
      <c r="BJ134" s="219" t="e">
        <f>IF(ISBLANK(#REF!),"",#REF!)</f>
        <v>#REF!</v>
      </c>
      <c r="BK134" s="219" t="e">
        <f>IF(ISBLANK(#REF!),"",#REF!)</f>
        <v>#REF!</v>
      </c>
      <c r="BL134" s="219" t="e">
        <f>IF(ISBLANK(#REF!),"",#REF!)</f>
        <v>#REF!</v>
      </c>
      <c r="BM134" s="219" t="e">
        <f>IF(ISBLANK(#REF!),"",#REF!)</f>
        <v>#REF!</v>
      </c>
      <c r="BN134" s="219" t="e">
        <f>IF(ISBLANK(#REF!),"",#REF!)</f>
        <v>#REF!</v>
      </c>
      <c r="BO134" s="227" t="e">
        <f t="shared" si="47"/>
        <v>#REF!</v>
      </c>
      <c r="BP134" s="228" t="str">
        <f t="shared" si="50"/>
        <v/>
      </c>
      <c r="BQ134" s="229" t="str">
        <f t="shared" si="34"/>
        <v/>
      </c>
      <c r="BR134" s="228" t="e">
        <f t="shared" si="48"/>
        <v>#REF!</v>
      </c>
      <c r="BS134" s="230" t="e">
        <f t="shared" si="49"/>
        <v>#REF!</v>
      </c>
    </row>
    <row r="135" spans="1:71">
      <c r="A135" s="213" t="e">
        <f>IF(ISBLANK(#REF!),"",#REF!)</f>
        <v>#REF!</v>
      </c>
      <c r="B135" s="214" t="e">
        <f>IF(ISBLANK(#REF!),"",#REF!)</f>
        <v>#REF!</v>
      </c>
      <c r="C135" s="214" t="e">
        <f>IF(ISBLANK(#REF!),"",#REF!)</f>
        <v>#REF!</v>
      </c>
      <c r="D135" s="214" t="e">
        <f>IF(ISBLANK(#REF!),"",#REF!)</f>
        <v>#REF!</v>
      </c>
      <c r="E135" s="214" t="e">
        <f>IF(ISBLANK(#REF!),"",#REF!)</f>
        <v>#REF!</v>
      </c>
      <c r="F135" s="214" t="e">
        <f>IF(ISBLANK(#REF!),"",#REF!)</f>
        <v>#REF!</v>
      </c>
      <c r="G135" s="214" t="e">
        <f>IF(ISBLANK(#REF!),"",#REF!)</f>
        <v>#REF!</v>
      </c>
      <c r="H135" s="215" t="e">
        <f>IF(ISBLANK(#REF!),"",#REF!)</f>
        <v>#REF!</v>
      </c>
      <c r="I135" s="214" t="e">
        <f>IF(ISBLANK(#REF!),"",#REF!)</f>
        <v>#REF!</v>
      </c>
      <c r="J135" s="216" t="e">
        <f>IF(ISBLANK(#REF!),"",#REF!)</f>
        <v>#REF!</v>
      </c>
      <c r="K135" s="217" t="e">
        <f>IF(ISBLANK(#REF!),"",#REF!)</f>
        <v>#REF!</v>
      </c>
      <c r="L135" s="217" t="e">
        <f>IF(ISBLANK(#REF!),"",#REF!)</f>
        <v>#REF!</v>
      </c>
      <c r="M135" s="218" t="e">
        <f>IF(ISBLANK(#REF!),"",#REF!)</f>
        <v>#REF!</v>
      </c>
      <c r="N135" s="218" t="e">
        <f>IF(ISBLANK(#REF!),"",#REF!)</f>
        <v>#REF!</v>
      </c>
      <c r="O135" s="220" t="str">
        <f>IFERROR(VLOOKUP(_xlfn.CONCAT('Team Roster - Final'!$A135," : ",'Team Roster - Final'!$BM135),'Rate Calculations'!$C$4:$G$1100,5,FALSE),"")</f>
        <v/>
      </c>
      <c r="P135" s="225">
        <f>IF(ISBLANK('Rate Calculations'!$H137),"",'Rate Calculations'!$H137)</f>
        <v>1.7500000000000002E-2</v>
      </c>
      <c r="Q135" s="220" t="str">
        <f t="shared" si="35"/>
        <v/>
      </c>
      <c r="R135" s="221">
        <f>IF(ISBLANK('Rate Calculations'!$J137),"",'Rate Calculations'!$J137)</f>
        <v>3.5000000000000003E-2</v>
      </c>
      <c r="S135" s="220" t="str">
        <f t="shared" si="36"/>
        <v/>
      </c>
      <c r="T135" s="225" t="str">
        <f>IFERROR(VLOOKUP(_xlfn.CONCAT('Team Roster - Final'!$A135," : ",'Team Roster - Final'!$BM135),'Rate Calculations'!$C$4:$S$1100,10,FALSE),"")</f>
        <v/>
      </c>
      <c r="U135" s="225" t="str">
        <f>IFERROR(VLOOKUP(_xlfn.CONCAT('Team Roster - Final'!$A135," : ",'Team Roster - Final'!$BM135),'Rate Calculations'!$C$4:$S$1100,11,FALSE),"")</f>
        <v/>
      </c>
      <c r="V135" s="222" t="str">
        <f t="shared" si="37"/>
        <v/>
      </c>
      <c r="W135" s="222" t="str">
        <f t="shared" si="38"/>
        <v/>
      </c>
      <c r="X135" s="223" t="str">
        <f>IFERROR(VLOOKUP(_xlfn.CONCAT('Team Roster - Final'!$A135," : ",'Team Roster - Final'!$BM135),'Rate Calculations'!$C$4:$S$1100,14,FALSE),"")</f>
        <v/>
      </c>
      <c r="Y135" s="222" t="str">
        <f t="shared" si="39"/>
        <v/>
      </c>
      <c r="Z135" s="222" t="str">
        <f t="shared" si="40"/>
        <v/>
      </c>
      <c r="AA135" s="224" t="str">
        <f>IFERROR(IF(#REF!="Yes",$Y135, $Y135+$Q135*0.5),"")</f>
        <v/>
      </c>
      <c r="AB135" s="224" t="str">
        <f>IFERROR(IF(#REF!="Yes",$Z135, $Z135+$S135*0.5),"")</f>
        <v/>
      </c>
      <c r="AC135" s="220" t="str">
        <f>IFERROR(VLOOKUP(_xlfn.CONCAT('Team Roster - Final'!$A135," : ",'Team Roster - Final'!$BM135),'Rate Calculations'!$C$4:$U$1100,19,FALSE),"")</f>
        <v/>
      </c>
      <c r="AD135" s="220" t="str">
        <f t="shared" si="41"/>
        <v/>
      </c>
      <c r="AE135" s="220" t="str">
        <f t="shared" si="42"/>
        <v/>
      </c>
      <c r="AF135" s="225" t="str">
        <f>IFERROR(VLOOKUP(_xlfn.CONCAT('Team Roster - Final'!$A135," : ",'Team Roster - Final'!$BM135),'Rate Calculations'!$C$4:$AB$1100,22,FALSE),"")</f>
        <v/>
      </c>
      <c r="AG135" s="225" t="str">
        <f>IFERROR(VLOOKUP(_xlfn.CONCAT('Team Roster - Final'!$A135," : ",'Team Roster - Final'!$BM135),'Rate Calculations'!$C$4:$AB$1100,23,FALSE),"")</f>
        <v/>
      </c>
      <c r="AH135" s="222" t="str">
        <f t="shared" si="43"/>
        <v/>
      </c>
      <c r="AI135" s="222" t="str">
        <f t="shared" si="44"/>
        <v/>
      </c>
      <c r="AJ135" s="223" t="str">
        <f>Table1[[#This Row],[Home Office
Net Fee %]]</f>
        <v/>
      </c>
      <c r="AK135" s="222" t="str">
        <f t="shared" si="45"/>
        <v/>
      </c>
      <c r="AL135" s="222" t="str">
        <f t="shared" si="46"/>
        <v/>
      </c>
      <c r="AM135" s="215" t="str">
        <f>IFERROR(IF(#REF!="Yes",$AK135,($AK135+$AD135*0.5)),"")</f>
        <v/>
      </c>
      <c r="AN135" s="215" t="str">
        <f>IFERROR(IF(#REF!="Yes",$AL135,($AL135+$AE135*0.5)),"")</f>
        <v/>
      </c>
      <c r="AO135" s="374" t="str">
        <f>IF(ISBLANK('Team Roster Proposed - FBR'!Q136),"",'Team Roster Proposed - FBR'!Q136)</f>
        <v/>
      </c>
      <c r="AP135" s="226" t="e">
        <f>IF(ISBLANK(#REF!),"",#REF!)</f>
        <v>#REF!</v>
      </c>
      <c r="AQ135" s="226" t="e">
        <f>IF(ISBLANK(#REF!),"",#REF!)</f>
        <v>#REF!</v>
      </c>
      <c r="AR135" s="226" t="e">
        <f>IF(ISBLANK(#REF!),"",#REF!)</f>
        <v>#REF!</v>
      </c>
      <c r="AS135" s="219" t="e">
        <f>IF(ISBLANK(#REF!),"",#REF!)</f>
        <v>#REF!</v>
      </c>
      <c r="AT135" s="219" t="e">
        <f>IF(ISBLANK(#REF!),"",#REF!)</f>
        <v>#REF!</v>
      </c>
      <c r="AU135" s="219" t="e">
        <f>IF(ISBLANK(#REF!),"",#REF!)</f>
        <v>#REF!</v>
      </c>
      <c r="AV135" s="219" t="e">
        <f>IF(ISBLANK(#REF!),"",#REF!)</f>
        <v>#REF!</v>
      </c>
      <c r="AW135" s="219" t="e">
        <f>IF(ISBLANK(#REF!),"",#REF!)</f>
        <v>#REF!</v>
      </c>
      <c r="AX135" s="219" t="e">
        <f>IF(ISBLANK(#REF!),"",#REF!)</f>
        <v>#REF!</v>
      </c>
      <c r="AY135" s="226" t="e">
        <f>IF(ISBLANK(#REF!),"",#REF!)</f>
        <v>#REF!</v>
      </c>
      <c r="AZ135" s="219" t="e">
        <f>IF(ISBLANK(#REF!),"",#REF!)</f>
        <v>#REF!</v>
      </c>
      <c r="BA135" s="219" t="e">
        <f>IF(ISBLANK(#REF!),"",#REF!)</f>
        <v>#REF!</v>
      </c>
      <c r="BB135" s="219" t="e">
        <f>IF(ISBLANK(#REF!),"",#REF!)</f>
        <v>#REF!</v>
      </c>
      <c r="BC135" s="219" t="e">
        <f>IF(ISBLANK(#REF!),"",#REF!)</f>
        <v>#REF!</v>
      </c>
      <c r="BD135" s="219" t="e">
        <f>IF(ISBLANK(#REF!),"",#REF!)</f>
        <v>#REF!</v>
      </c>
      <c r="BE135" s="219" t="e">
        <f>IF(ISBLANK(#REF!),"",#REF!)</f>
        <v>#REF!</v>
      </c>
      <c r="BF135" s="219" t="e">
        <f>IF(ISBLANK(#REF!),"",#REF!)</f>
        <v>#REF!</v>
      </c>
      <c r="BG135" s="219" t="e">
        <f>IF(ISBLANK(#REF!),"",#REF!)</f>
        <v>#REF!</v>
      </c>
      <c r="BH135" s="219" t="e">
        <f>IF(ISBLANK(#REF!),"",#REF!)</f>
        <v>#REF!</v>
      </c>
      <c r="BI135" s="219" t="e">
        <f>IF(ISBLANK(#REF!),"",#REF!)</f>
        <v>#REF!</v>
      </c>
      <c r="BJ135" s="219" t="e">
        <f>IF(ISBLANK(#REF!),"",#REF!)</f>
        <v>#REF!</v>
      </c>
      <c r="BK135" s="219" t="e">
        <f>IF(ISBLANK(#REF!),"",#REF!)</f>
        <v>#REF!</v>
      </c>
      <c r="BL135" s="219" t="e">
        <f>IF(ISBLANK(#REF!),"",#REF!)</f>
        <v>#REF!</v>
      </c>
      <c r="BM135" s="219" t="e">
        <f>IF(ISBLANK(#REF!),"",#REF!)</f>
        <v>#REF!</v>
      </c>
      <c r="BN135" s="219" t="e">
        <f>IF(ISBLANK(#REF!),"",#REF!)</f>
        <v>#REF!</v>
      </c>
      <c r="BO135" s="227" t="e">
        <f t="shared" si="47"/>
        <v>#REF!</v>
      </c>
      <c r="BP135" s="228" t="str">
        <f t="shared" si="50"/>
        <v/>
      </c>
      <c r="BQ135" s="229" t="str">
        <f t="shared" si="34"/>
        <v/>
      </c>
      <c r="BR135" s="228" t="e">
        <f t="shared" si="48"/>
        <v>#REF!</v>
      </c>
      <c r="BS135" s="230" t="e">
        <f t="shared" si="49"/>
        <v>#REF!</v>
      </c>
    </row>
    <row r="136" spans="1:71">
      <c r="A136" s="213" t="e">
        <f>IF(ISBLANK(#REF!),"",#REF!)</f>
        <v>#REF!</v>
      </c>
      <c r="B136" s="214" t="e">
        <f>IF(ISBLANK(#REF!),"",#REF!)</f>
        <v>#REF!</v>
      </c>
      <c r="C136" s="214" t="e">
        <f>IF(ISBLANK(#REF!),"",#REF!)</f>
        <v>#REF!</v>
      </c>
      <c r="D136" s="214" t="e">
        <f>IF(ISBLANK(#REF!),"",#REF!)</f>
        <v>#REF!</v>
      </c>
      <c r="E136" s="214" t="e">
        <f>IF(ISBLANK(#REF!),"",#REF!)</f>
        <v>#REF!</v>
      </c>
      <c r="F136" s="214" t="e">
        <f>IF(ISBLANK(#REF!),"",#REF!)</f>
        <v>#REF!</v>
      </c>
      <c r="G136" s="214" t="e">
        <f>IF(ISBLANK(#REF!),"",#REF!)</f>
        <v>#REF!</v>
      </c>
      <c r="H136" s="215" t="e">
        <f>IF(ISBLANK(#REF!),"",#REF!)</f>
        <v>#REF!</v>
      </c>
      <c r="I136" s="214" t="e">
        <f>IF(ISBLANK(#REF!),"",#REF!)</f>
        <v>#REF!</v>
      </c>
      <c r="J136" s="216" t="e">
        <f>IF(ISBLANK(#REF!),"",#REF!)</f>
        <v>#REF!</v>
      </c>
      <c r="K136" s="217" t="e">
        <f>IF(ISBLANK(#REF!),"",#REF!)</f>
        <v>#REF!</v>
      </c>
      <c r="L136" s="217" t="e">
        <f>IF(ISBLANK(#REF!),"",#REF!)</f>
        <v>#REF!</v>
      </c>
      <c r="M136" s="218" t="e">
        <f>IF(ISBLANK(#REF!),"",#REF!)</f>
        <v>#REF!</v>
      </c>
      <c r="N136" s="218" t="e">
        <f>IF(ISBLANK(#REF!),"",#REF!)</f>
        <v>#REF!</v>
      </c>
      <c r="O136" s="220" t="str">
        <f>IFERROR(VLOOKUP(_xlfn.CONCAT('Team Roster - Final'!$A136," : ",'Team Roster - Final'!$BM136),'Rate Calculations'!$C$4:$G$1100,5,FALSE),"")</f>
        <v/>
      </c>
      <c r="P136" s="225">
        <f>IF(ISBLANK('Rate Calculations'!$H138),"",'Rate Calculations'!$H138)</f>
        <v>1.7500000000000002E-2</v>
      </c>
      <c r="Q136" s="220" t="str">
        <f t="shared" si="35"/>
        <v/>
      </c>
      <c r="R136" s="221">
        <f>IF(ISBLANK('Rate Calculations'!$J138),"",'Rate Calculations'!$J138)</f>
        <v>3.5000000000000003E-2</v>
      </c>
      <c r="S136" s="220" t="str">
        <f t="shared" si="36"/>
        <v/>
      </c>
      <c r="T136" s="225" t="str">
        <f>IFERROR(VLOOKUP(_xlfn.CONCAT('Team Roster - Final'!$A136," : ",'Team Roster - Final'!$BM136),'Rate Calculations'!$C$4:$S$1100,10,FALSE),"")</f>
        <v/>
      </c>
      <c r="U136" s="225" t="str">
        <f>IFERROR(VLOOKUP(_xlfn.CONCAT('Team Roster - Final'!$A136," : ",'Team Roster - Final'!$BM136),'Rate Calculations'!$C$4:$S$1100,11,FALSE),"")</f>
        <v/>
      </c>
      <c r="V136" s="222" t="str">
        <f t="shared" si="37"/>
        <v/>
      </c>
      <c r="W136" s="222" t="str">
        <f t="shared" si="38"/>
        <v/>
      </c>
      <c r="X136" s="223" t="str">
        <f>IFERROR(VLOOKUP(_xlfn.CONCAT('Team Roster - Final'!$A136," : ",'Team Roster - Final'!$BM136),'Rate Calculations'!$C$4:$S$1100,14,FALSE),"")</f>
        <v/>
      </c>
      <c r="Y136" s="222" t="str">
        <f t="shared" si="39"/>
        <v/>
      </c>
      <c r="Z136" s="222" t="str">
        <f t="shared" si="40"/>
        <v/>
      </c>
      <c r="AA136" s="224" t="str">
        <f>IFERROR(IF(#REF!="Yes",$Y136, $Y136+$Q136*0.5),"")</f>
        <v/>
      </c>
      <c r="AB136" s="224" t="str">
        <f>IFERROR(IF(#REF!="Yes",$Z136, $Z136+$S136*0.5),"")</f>
        <v/>
      </c>
      <c r="AC136" s="220" t="str">
        <f>IFERROR(VLOOKUP(_xlfn.CONCAT('Team Roster - Final'!$A136," : ",'Team Roster - Final'!$BM136),'Rate Calculations'!$C$4:$U$1100,19,FALSE),"")</f>
        <v/>
      </c>
      <c r="AD136" s="220" t="str">
        <f t="shared" si="41"/>
        <v/>
      </c>
      <c r="AE136" s="220" t="str">
        <f t="shared" si="42"/>
        <v/>
      </c>
      <c r="AF136" s="225" t="str">
        <f>IFERROR(VLOOKUP(_xlfn.CONCAT('Team Roster - Final'!$A136," : ",'Team Roster - Final'!$BM136),'Rate Calculations'!$C$4:$AB$1100,22,FALSE),"")</f>
        <v/>
      </c>
      <c r="AG136" s="225" t="str">
        <f>IFERROR(VLOOKUP(_xlfn.CONCAT('Team Roster - Final'!$A136," : ",'Team Roster - Final'!$BM136),'Rate Calculations'!$C$4:$AB$1100,23,FALSE),"")</f>
        <v/>
      </c>
      <c r="AH136" s="222" t="str">
        <f t="shared" si="43"/>
        <v/>
      </c>
      <c r="AI136" s="222" t="str">
        <f t="shared" si="44"/>
        <v/>
      </c>
      <c r="AJ136" s="223" t="str">
        <f>Table1[[#This Row],[Home Office
Net Fee %]]</f>
        <v/>
      </c>
      <c r="AK136" s="222" t="str">
        <f t="shared" si="45"/>
        <v/>
      </c>
      <c r="AL136" s="222" t="str">
        <f t="shared" si="46"/>
        <v/>
      </c>
      <c r="AM136" s="215" t="str">
        <f>IFERROR(IF(#REF!="Yes",$AK136,($AK136+$AD136*0.5)),"")</f>
        <v/>
      </c>
      <c r="AN136" s="215" t="str">
        <f>IFERROR(IF(#REF!="Yes",$AL136,($AL136+$AE136*0.5)),"")</f>
        <v/>
      </c>
      <c r="AO136" s="374" t="str">
        <f>IF(ISBLANK('Team Roster Proposed - FBR'!Q137),"",'Team Roster Proposed - FBR'!Q137)</f>
        <v/>
      </c>
      <c r="AP136" s="226" t="e">
        <f>IF(ISBLANK(#REF!),"",#REF!)</f>
        <v>#REF!</v>
      </c>
      <c r="AQ136" s="226" t="e">
        <f>IF(ISBLANK(#REF!),"",#REF!)</f>
        <v>#REF!</v>
      </c>
      <c r="AR136" s="226" t="e">
        <f>IF(ISBLANK(#REF!),"",#REF!)</f>
        <v>#REF!</v>
      </c>
      <c r="AS136" s="219" t="e">
        <f>IF(ISBLANK(#REF!),"",#REF!)</f>
        <v>#REF!</v>
      </c>
      <c r="AT136" s="219" t="e">
        <f>IF(ISBLANK(#REF!),"",#REF!)</f>
        <v>#REF!</v>
      </c>
      <c r="AU136" s="219" t="e">
        <f>IF(ISBLANK(#REF!),"",#REF!)</f>
        <v>#REF!</v>
      </c>
      <c r="AV136" s="219" t="e">
        <f>IF(ISBLANK(#REF!),"",#REF!)</f>
        <v>#REF!</v>
      </c>
      <c r="AW136" s="219" t="e">
        <f>IF(ISBLANK(#REF!),"",#REF!)</f>
        <v>#REF!</v>
      </c>
      <c r="AX136" s="219" t="e">
        <f>IF(ISBLANK(#REF!),"",#REF!)</f>
        <v>#REF!</v>
      </c>
      <c r="AY136" s="226" t="e">
        <f>IF(ISBLANK(#REF!),"",#REF!)</f>
        <v>#REF!</v>
      </c>
      <c r="AZ136" s="219" t="e">
        <f>IF(ISBLANK(#REF!),"",#REF!)</f>
        <v>#REF!</v>
      </c>
      <c r="BA136" s="219" t="e">
        <f>IF(ISBLANK(#REF!),"",#REF!)</f>
        <v>#REF!</v>
      </c>
      <c r="BB136" s="219" t="e">
        <f>IF(ISBLANK(#REF!),"",#REF!)</f>
        <v>#REF!</v>
      </c>
      <c r="BC136" s="219" t="e">
        <f>IF(ISBLANK(#REF!),"",#REF!)</f>
        <v>#REF!</v>
      </c>
      <c r="BD136" s="219" t="e">
        <f>IF(ISBLANK(#REF!),"",#REF!)</f>
        <v>#REF!</v>
      </c>
      <c r="BE136" s="219" t="e">
        <f>IF(ISBLANK(#REF!),"",#REF!)</f>
        <v>#REF!</v>
      </c>
      <c r="BF136" s="219" t="e">
        <f>IF(ISBLANK(#REF!),"",#REF!)</f>
        <v>#REF!</v>
      </c>
      <c r="BG136" s="219" t="e">
        <f>IF(ISBLANK(#REF!),"",#REF!)</f>
        <v>#REF!</v>
      </c>
      <c r="BH136" s="219" t="e">
        <f>IF(ISBLANK(#REF!),"",#REF!)</f>
        <v>#REF!</v>
      </c>
      <c r="BI136" s="219" t="e">
        <f>IF(ISBLANK(#REF!),"",#REF!)</f>
        <v>#REF!</v>
      </c>
      <c r="BJ136" s="219" t="e">
        <f>IF(ISBLANK(#REF!),"",#REF!)</f>
        <v>#REF!</v>
      </c>
      <c r="BK136" s="219" t="e">
        <f>IF(ISBLANK(#REF!),"",#REF!)</f>
        <v>#REF!</v>
      </c>
      <c r="BL136" s="219" t="e">
        <f>IF(ISBLANK(#REF!),"",#REF!)</f>
        <v>#REF!</v>
      </c>
      <c r="BM136" s="219" t="e">
        <f>IF(ISBLANK(#REF!),"",#REF!)</f>
        <v>#REF!</v>
      </c>
      <c r="BN136" s="219" t="e">
        <f>IF(ISBLANK(#REF!),"",#REF!)</f>
        <v>#REF!</v>
      </c>
      <c r="BO136" s="227" t="e">
        <f t="shared" si="47"/>
        <v>#REF!</v>
      </c>
      <c r="BP136" s="228" t="str">
        <f t="shared" si="50"/>
        <v/>
      </c>
      <c r="BQ136" s="229" t="str">
        <f t="shared" si="34"/>
        <v/>
      </c>
      <c r="BR136" s="228" t="e">
        <f t="shared" si="48"/>
        <v>#REF!</v>
      </c>
      <c r="BS136" s="230" t="e">
        <f t="shared" si="49"/>
        <v>#REF!</v>
      </c>
    </row>
    <row r="137" spans="1:71">
      <c r="A137" s="213" t="e">
        <f>IF(ISBLANK(#REF!),"",#REF!)</f>
        <v>#REF!</v>
      </c>
      <c r="B137" s="214" t="e">
        <f>IF(ISBLANK(#REF!),"",#REF!)</f>
        <v>#REF!</v>
      </c>
      <c r="C137" s="214" t="e">
        <f>IF(ISBLANK(#REF!),"",#REF!)</f>
        <v>#REF!</v>
      </c>
      <c r="D137" s="214" t="e">
        <f>IF(ISBLANK(#REF!),"",#REF!)</f>
        <v>#REF!</v>
      </c>
      <c r="E137" s="214" t="e">
        <f>IF(ISBLANK(#REF!),"",#REF!)</f>
        <v>#REF!</v>
      </c>
      <c r="F137" s="214" t="e">
        <f>IF(ISBLANK(#REF!),"",#REF!)</f>
        <v>#REF!</v>
      </c>
      <c r="G137" s="214" t="e">
        <f>IF(ISBLANK(#REF!),"",#REF!)</f>
        <v>#REF!</v>
      </c>
      <c r="H137" s="215" t="e">
        <f>IF(ISBLANK(#REF!),"",#REF!)</f>
        <v>#REF!</v>
      </c>
      <c r="I137" s="214" t="e">
        <f>IF(ISBLANK(#REF!),"",#REF!)</f>
        <v>#REF!</v>
      </c>
      <c r="J137" s="216" t="e">
        <f>IF(ISBLANK(#REF!),"",#REF!)</f>
        <v>#REF!</v>
      </c>
      <c r="K137" s="217" t="e">
        <f>IF(ISBLANK(#REF!),"",#REF!)</f>
        <v>#REF!</v>
      </c>
      <c r="L137" s="217" t="e">
        <f>IF(ISBLANK(#REF!),"",#REF!)</f>
        <v>#REF!</v>
      </c>
      <c r="M137" s="218" t="e">
        <f>IF(ISBLANK(#REF!),"",#REF!)</f>
        <v>#REF!</v>
      </c>
      <c r="N137" s="218" t="e">
        <f>IF(ISBLANK(#REF!),"",#REF!)</f>
        <v>#REF!</v>
      </c>
      <c r="O137" s="220" t="str">
        <f>IFERROR(VLOOKUP(_xlfn.CONCAT('Team Roster - Final'!$A137," : ",'Team Roster - Final'!$BM137),'Rate Calculations'!$C$4:$G$1100,5,FALSE),"")</f>
        <v/>
      </c>
      <c r="P137" s="225">
        <f>IF(ISBLANK('Rate Calculations'!$H139),"",'Rate Calculations'!$H139)</f>
        <v>1.7500000000000002E-2</v>
      </c>
      <c r="Q137" s="220" t="str">
        <f t="shared" si="35"/>
        <v/>
      </c>
      <c r="R137" s="221">
        <f>IF(ISBLANK('Rate Calculations'!$J139),"",'Rate Calculations'!$J139)</f>
        <v>3.5000000000000003E-2</v>
      </c>
      <c r="S137" s="220" t="str">
        <f t="shared" si="36"/>
        <v/>
      </c>
      <c r="T137" s="225" t="str">
        <f>IFERROR(VLOOKUP(_xlfn.CONCAT('Team Roster - Final'!$A137," : ",'Team Roster - Final'!$BM137),'Rate Calculations'!$C$4:$S$1100,10,FALSE),"")</f>
        <v/>
      </c>
      <c r="U137" s="225" t="str">
        <f>IFERROR(VLOOKUP(_xlfn.CONCAT('Team Roster - Final'!$A137," : ",'Team Roster - Final'!$BM137),'Rate Calculations'!$C$4:$S$1100,11,FALSE),"")</f>
        <v/>
      </c>
      <c r="V137" s="222" t="str">
        <f t="shared" si="37"/>
        <v/>
      </c>
      <c r="W137" s="222" t="str">
        <f t="shared" si="38"/>
        <v/>
      </c>
      <c r="X137" s="223" t="str">
        <f>IFERROR(VLOOKUP(_xlfn.CONCAT('Team Roster - Final'!$A137," : ",'Team Roster - Final'!$BM137),'Rate Calculations'!$C$4:$S$1100,14,FALSE),"")</f>
        <v/>
      </c>
      <c r="Y137" s="222" t="str">
        <f t="shared" si="39"/>
        <v/>
      </c>
      <c r="Z137" s="222" t="str">
        <f t="shared" si="40"/>
        <v/>
      </c>
      <c r="AA137" s="224" t="str">
        <f>IFERROR(IF(#REF!="Yes",$Y137, $Y137+$Q137*0.5),"")</f>
        <v/>
      </c>
      <c r="AB137" s="224" t="str">
        <f>IFERROR(IF(#REF!="Yes",$Z137, $Z137+$S137*0.5),"")</f>
        <v/>
      </c>
      <c r="AC137" s="220" t="str">
        <f>IFERROR(VLOOKUP(_xlfn.CONCAT('Team Roster - Final'!$A137," : ",'Team Roster - Final'!$BM137),'Rate Calculations'!$C$4:$U$1100,19,FALSE),"")</f>
        <v/>
      </c>
      <c r="AD137" s="220" t="str">
        <f t="shared" si="41"/>
        <v/>
      </c>
      <c r="AE137" s="220" t="str">
        <f t="shared" si="42"/>
        <v/>
      </c>
      <c r="AF137" s="225" t="str">
        <f>IFERROR(VLOOKUP(_xlfn.CONCAT('Team Roster - Final'!$A137," : ",'Team Roster - Final'!$BM137),'Rate Calculations'!$C$4:$AB$1100,22,FALSE),"")</f>
        <v/>
      </c>
      <c r="AG137" s="225" t="str">
        <f>IFERROR(VLOOKUP(_xlfn.CONCAT('Team Roster - Final'!$A137," : ",'Team Roster - Final'!$BM137),'Rate Calculations'!$C$4:$AB$1100,23,FALSE),"")</f>
        <v/>
      </c>
      <c r="AH137" s="222" t="str">
        <f t="shared" si="43"/>
        <v/>
      </c>
      <c r="AI137" s="222" t="str">
        <f t="shared" si="44"/>
        <v/>
      </c>
      <c r="AJ137" s="223" t="str">
        <f>Table1[[#This Row],[Home Office
Net Fee %]]</f>
        <v/>
      </c>
      <c r="AK137" s="222" t="str">
        <f t="shared" si="45"/>
        <v/>
      </c>
      <c r="AL137" s="222" t="str">
        <f t="shared" si="46"/>
        <v/>
      </c>
      <c r="AM137" s="215" t="str">
        <f>IFERROR(IF(#REF!="Yes",$AK137,($AK137+$AD137*0.5)),"")</f>
        <v/>
      </c>
      <c r="AN137" s="215" t="str">
        <f>IFERROR(IF(#REF!="Yes",$AL137,($AL137+$AE137*0.5)),"")</f>
        <v/>
      </c>
      <c r="AO137" s="374" t="str">
        <f>IF(ISBLANK('Team Roster Proposed - FBR'!Q138),"",'Team Roster Proposed - FBR'!Q138)</f>
        <v/>
      </c>
      <c r="AP137" s="226" t="e">
        <f>IF(ISBLANK(#REF!),"",#REF!)</f>
        <v>#REF!</v>
      </c>
      <c r="AQ137" s="226" t="e">
        <f>IF(ISBLANK(#REF!),"",#REF!)</f>
        <v>#REF!</v>
      </c>
      <c r="AR137" s="226" t="e">
        <f>IF(ISBLANK(#REF!),"",#REF!)</f>
        <v>#REF!</v>
      </c>
      <c r="AS137" s="219" t="e">
        <f>IF(ISBLANK(#REF!),"",#REF!)</f>
        <v>#REF!</v>
      </c>
      <c r="AT137" s="219" t="e">
        <f>IF(ISBLANK(#REF!),"",#REF!)</f>
        <v>#REF!</v>
      </c>
      <c r="AU137" s="219" t="e">
        <f>IF(ISBLANK(#REF!),"",#REF!)</f>
        <v>#REF!</v>
      </c>
      <c r="AV137" s="219" t="e">
        <f>IF(ISBLANK(#REF!),"",#REF!)</f>
        <v>#REF!</v>
      </c>
      <c r="AW137" s="219" t="e">
        <f>IF(ISBLANK(#REF!),"",#REF!)</f>
        <v>#REF!</v>
      </c>
      <c r="AX137" s="219" t="e">
        <f>IF(ISBLANK(#REF!),"",#REF!)</f>
        <v>#REF!</v>
      </c>
      <c r="AY137" s="226" t="e">
        <f>IF(ISBLANK(#REF!),"",#REF!)</f>
        <v>#REF!</v>
      </c>
      <c r="AZ137" s="219" t="e">
        <f>IF(ISBLANK(#REF!),"",#REF!)</f>
        <v>#REF!</v>
      </c>
      <c r="BA137" s="219" t="e">
        <f>IF(ISBLANK(#REF!),"",#REF!)</f>
        <v>#REF!</v>
      </c>
      <c r="BB137" s="219" t="e">
        <f>IF(ISBLANK(#REF!),"",#REF!)</f>
        <v>#REF!</v>
      </c>
      <c r="BC137" s="219" t="e">
        <f>IF(ISBLANK(#REF!),"",#REF!)</f>
        <v>#REF!</v>
      </c>
      <c r="BD137" s="219" t="e">
        <f>IF(ISBLANK(#REF!),"",#REF!)</f>
        <v>#REF!</v>
      </c>
      <c r="BE137" s="219" t="e">
        <f>IF(ISBLANK(#REF!),"",#REF!)</f>
        <v>#REF!</v>
      </c>
      <c r="BF137" s="219" t="e">
        <f>IF(ISBLANK(#REF!),"",#REF!)</f>
        <v>#REF!</v>
      </c>
      <c r="BG137" s="219" t="e">
        <f>IF(ISBLANK(#REF!),"",#REF!)</f>
        <v>#REF!</v>
      </c>
      <c r="BH137" s="219" t="e">
        <f>IF(ISBLANK(#REF!),"",#REF!)</f>
        <v>#REF!</v>
      </c>
      <c r="BI137" s="219" t="e">
        <f>IF(ISBLANK(#REF!),"",#REF!)</f>
        <v>#REF!</v>
      </c>
      <c r="BJ137" s="219" t="e">
        <f>IF(ISBLANK(#REF!),"",#REF!)</f>
        <v>#REF!</v>
      </c>
      <c r="BK137" s="219" t="e">
        <f>IF(ISBLANK(#REF!),"",#REF!)</f>
        <v>#REF!</v>
      </c>
      <c r="BL137" s="219" t="e">
        <f>IF(ISBLANK(#REF!),"",#REF!)</f>
        <v>#REF!</v>
      </c>
      <c r="BM137" s="219" t="e">
        <f>IF(ISBLANK(#REF!),"",#REF!)</f>
        <v>#REF!</v>
      </c>
      <c r="BN137" s="219" t="e">
        <f>IF(ISBLANK(#REF!),"",#REF!)</f>
        <v>#REF!</v>
      </c>
      <c r="BO137" s="227" t="e">
        <f t="shared" si="47"/>
        <v>#REF!</v>
      </c>
      <c r="BP137" s="228" t="str">
        <f t="shared" si="50"/>
        <v/>
      </c>
      <c r="BQ137" s="229" t="str">
        <f t="shared" si="34"/>
        <v/>
      </c>
      <c r="BR137" s="228" t="e">
        <f t="shared" si="48"/>
        <v>#REF!</v>
      </c>
      <c r="BS137" s="230" t="e">
        <f t="shared" si="49"/>
        <v>#REF!</v>
      </c>
    </row>
    <row r="138" spans="1:71">
      <c r="A138" s="213" t="e">
        <f>IF(ISBLANK(#REF!),"",#REF!)</f>
        <v>#REF!</v>
      </c>
      <c r="B138" s="214" t="e">
        <f>IF(ISBLANK(#REF!),"",#REF!)</f>
        <v>#REF!</v>
      </c>
      <c r="C138" s="214" t="e">
        <f>IF(ISBLANK(#REF!),"",#REF!)</f>
        <v>#REF!</v>
      </c>
      <c r="D138" s="214" t="e">
        <f>IF(ISBLANK(#REF!),"",#REF!)</f>
        <v>#REF!</v>
      </c>
      <c r="E138" s="214" t="e">
        <f>IF(ISBLANK(#REF!),"",#REF!)</f>
        <v>#REF!</v>
      </c>
      <c r="F138" s="214" t="e">
        <f>IF(ISBLANK(#REF!),"",#REF!)</f>
        <v>#REF!</v>
      </c>
      <c r="G138" s="214" t="e">
        <f>IF(ISBLANK(#REF!),"",#REF!)</f>
        <v>#REF!</v>
      </c>
      <c r="H138" s="215" t="e">
        <f>IF(ISBLANK(#REF!),"",#REF!)</f>
        <v>#REF!</v>
      </c>
      <c r="I138" s="214" t="e">
        <f>IF(ISBLANK(#REF!),"",#REF!)</f>
        <v>#REF!</v>
      </c>
      <c r="J138" s="216" t="e">
        <f>IF(ISBLANK(#REF!),"",#REF!)</f>
        <v>#REF!</v>
      </c>
      <c r="K138" s="217" t="e">
        <f>IF(ISBLANK(#REF!),"",#REF!)</f>
        <v>#REF!</v>
      </c>
      <c r="L138" s="217" t="e">
        <f>IF(ISBLANK(#REF!),"",#REF!)</f>
        <v>#REF!</v>
      </c>
      <c r="M138" s="218" t="e">
        <f>IF(ISBLANK(#REF!),"",#REF!)</f>
        <v>#REF!</v>
      </c>
      <c r="N138" s="218" t="e">
        <f>IF(ISBLANK(#REF!),"",#REF!)</f>
        <v>#REF!</v>
      </c>
      <c r="O138" s="220" t="str">
        <f>IFERROR(VLOOKUP(_xlfn.CONCAT('Team Roster - Final'!$A138," : ",'Team Roster - Final'!$BM138),'Rate Calculations'!$C$4:$G$1100,5,FALSE),"")</f>
        <v/>
      </c>
      <c r="P138" s="225">
        <f>IF(ISBLANK('Rate Calculations'!$H140),"",'Rate Calculations'!$H140)</f>
        <v>1.7500000000000002E-2</v>
      </c>
      <c r="Q138" s="220" t="str">
        <f t="shared" si="35"/>
        <v/>
      </c>
      <c r="R138" s="221">
        <f>IF(ISBLANK('Rate Calculations'!$J140),"",'Rate Calculations'!$J140)</f>
        <v>3.5000000000000003E-2</v>
      </c>
      <c r="S138" s="220" t="str">
        <f t="shared" si="36"/>
        <v/>
      </c>
      <c r="T138" s="225" t="str">
        <f>IFERROR(VLOOKUP(_xlfn.CONCAT('Team Roster - Final'!$A138," : ",'Team Roster - Final'!$BM138),'Rate Calculations'!$C$4:$S$1100,10,FALSE),"")</f>
        <v/>
      </c>
      <c r="U138" s="225" t="str">
        <f>IFERROR(VLOOKUP(_xlfn.CONCAT('Team Roster - Final'!$A138," : ",'Team Roster - Final'!$BM138),'Rate Calculations'!$C$4:$S$1100,11,FALSE),"")</f>
        <v/>
      </c>
      <c r="V138" s="222" t="str">
        <f t="shared" si="37"/>
        <v/>
      </c>
      <c r="W138" s="222" t="str">
        <f t="shared" si="38"/>
        <v/>
      </c>
      <c r="X138" s="223" t="str">
        <f>IFERROR(VLOOKUP(_xlfn.CONCAT('Team Roster - Final'!$A138," : ",'Team Roster - Final'!$BM138),'Rate Calculations'!$C$4:$S$1100,14,FALSE),"")</f>
        <v/>
      </c>
      <c r="Y138" s="222" t="str">
        <f t="shared" si="39"/>
        <v/>
      </c>
      <c r="Z138" s="222" t="str">
        <f t="shared" si="40"/>
        <v/>
      </c>
      <c r="AA138" s="224" t="str">
        <f>IFERROR(IF(#REF!="Yes",$Y138, $Y138+$Q138*0.5),"")</f>
        <v/>
      </c>
      <c r="AB138" s="224" t="str">
        <f>IFERROR(IF(#REF!="Yes",$Z138, $Z138+$S138*0.5),"")</f>
        <v/>
      </c>
      <c r="AC138" s="220" t="str">
        <f>IFERROR(VLOOKUP(_xlfn.CONCAT('Team Roster - Final'!$A138," : ",'Team Roster - Final'!$BM138),'Rate Calculations'!$C$4:$U$1100,19,FALSE),"")</f>
        <v/>
      </c>
      <c r="AD138" s="220" t="str">
        <f t="shared" si="41"/>
        <v/>
      </c>
      <c r="AE138" s="220" t="str">
        <f t="shared" si="42"/>
        <v/>
      </c>
      <c r="AF138" s="225" t="str">
        <f>IFERROR(VLOOKUP(_xlfn.CONCAT('Team Roster - Final'!$A138," : ",'Team Roster - Final'!$BM138),'Rate Calculations'!$C$4:$AB$1100,22,FALSE),"")</f>
        <v/>
      </c>
      <c r="AG138" s="225" t="str">
        <f>IFERROR(VLOOKUP(_xlfn.CONCAT('Team Roster - Final'!$A138," : ",'Team Roster - Final'!$BM138),'Rate Calculations'!$C$4:$AB$1100,23,FALSE),"")</f>
        <v/>
      </c>
      <c r="AH138" s="222" t="str">
        <f t="shared" si="43"/>
        <v/>
      </c>
      <c r="AI138" s="222" t="str">
        <f t="shared" si="44"/>
        <v/>
      </c>
      <c r="AJ138" s="223" t="str">
        <f>Table1[[#This Row],[Home Office
Net Fee %]]</f>
        <v/>
      </c>
      <c r="AK138" s="222" t="str">
        <f t="shared" si="45"/>
        <v/>
      </c>
      <c r="AL138" s="222" t="str">
        <f t="shared" si="46"/>
        <v/>
      </c>
      <c r="AM138" s="215" t="str">
        <f>IFERROR(IF(#REF!="Yes",$AK138,($AK138+$AD138*0.5)),"")</f>
        <v/>
      </c>
      <c r="AN138" s="215" t="str">
        <f>IFERROR(IF(#REF!="Yes",$AL138,($AL138+$AE138*0.5)),"")</f>
        <v/>
      </c>
      <c r="AO138" s="374" t="str">
        <f>IF(ISBLANK('Team Roster Proposed - FBR'!Q139),"",'Team Roster Proposed - FBR'!Q139)</f>
        <v/>
      </c>
      <c r="AP138" s="226" t="e">
        <f>IF(ISBLANK(#REF!),"",#REF!)</f>
        <v>#REF!</v>
      </c>
      <c r="AQ138" s="226" t="e">
        <f>IF(ISBLANK(#REF!),"",#REF!)</f>
        <v>#REF!</v>
      </c>
      <c r="AR138" s="226" t="e">
        <f>IF(ISBLANK(#REF!),"",#REF!)</f>
        <v>#REF!</v>
      </c>
      <c r="AS138" s="219" t="e">
        <f>IF(ISBLANK(#REF!),"",#REF!)</f>
        <v>#REF!</v>
      </c>
      <c r="AT138" s="219" t="e">
        <f>IF(ISBLANK(#REF!),"",#REF!)</f>
        <v>#REF!</v>
      </c>
      <c r="AU138" s="219" t="e">
        <f>IF(ISBLANK(#REF!),"",#REF!)</f>
        <v>#REF!</v>
      </c>
      <c r="AV138" s="219" t="e">
        <f>IF(ISBLANK(#REF!),"",#REF!)</f>
        <v>#REF!</v>
      </c>
      <c r="AW138" s="219" t="e">
        <f>IF(ISBLANK(#REF!),"",#REF!)</f>
        <v>#REF!</v>
      </c>
      <c r="AX138" s="219" t="e">
        <f>IF(ISBLANK(#REF!),"",#REF!)</f>
        <v>#REF!</v>
      </c>
      <c r="AY138" s="226" t="e">
        <f>IF(ISBLANK(#REF!),"",#REF!)</f>
        <v>#REF!</v>
      </c>
      <c r="AZ138" s="219" t="e">
        <f>IF(ISBLANK(#REF!),"",#REF!)</f>
        <v>#REF!</v>
      </c>
      <c r="BA138" s="219" t="e">
        <f>IF(ISBLANK(#REF!),"",#REF!)</f>
        <v>#REF!</v>
      </c>
      <c r="BB138" s="219" t="e">
        <f>IF(ISBLANK(#REF!),"",#REF!)</f>
        <v>#REF!</v>
      </c>
      <c r="BC138" s="219" t="e">
        <f>IF(ISBLANK(#REF!),"",#REF!)</f>
        <v>#REF!</v>
      </c>
      <c r="BD138" s="219" t="e">
        <f>IF(ISBLANK(#REF!),"",#REF!)</f>
        <v>#REF!</v>
      </c>
      <c r="BE138" s="219" t="e">
        <f>IF(ISBLANK(#REF!),"",#REF!)</f>
        <v>#REF!</v>
      </c>
      <c r="BF138" s="219" t="e">
        <f>IF(ISBLANK(#REF!),"",#REF!)</f>
        <v>#REF!</v>
      </c>
      <c r="BG138" s="219" t="e">
        <f>IF(ISBLANK(#REF!),"",#REF!)</f>
        <v>#REF!</v>
      </c>
      <c r="BH138" s="219" t="e">
        <f>IF(ISBLANK(#REF!),"",#REF!)</f>
        <v>#REF!</v>
      </c>
      <c r="BI138" s="219" t="e">
        <f>IF(ISBLANK(#REF!),"",#REF!)</f>
        <v>#REF!</v>
      </c>
      <c r="BJ138" s="219" t="e">
        <f>IF(ISBLANK(#REF!),"",#REF!)</f>
        <v>#REF!</v>
      </c>
      <c r="BK138" s="219" t="e">
        <f>IF(ISBLANK(#REF!),"",#REF!)</f>
        <v>#REF!</v>
      </c>
      <c r="BL138" s="219" t="e">
        <f>IF(ISBLANK(#REF!),"",#REF!)</f>
        <v>#REF!</v>
      </c>
      <c r="BM138" s="219" t="e">
        <f>IF(ISBLANK(#REF!),"",#REF!)</f>
        <v>#REF!</v>
      </c>
      <c r="BN138" s="219" t="e">
        <f>IF(ISBLANK(#REF!),"",#REF!)</f>
        <v>#REF!</v>
      </c>
      <c r="BO138" s="227" t="e">
        <f t="shared" si="47"/>
        <v>#REF!</v>
      </c>
      <c r="BP138" s="228" t="str">
        <f t="shared" si="50"/>
        <v/>
      </c>
      <c r="BQ138" s="229" t="str">
        <f t="shared" si="34"/>
        <v/>
      </c>
      <c r="BR138" s="228" t="e">
        <f t="shared" si="48"/>
        <v>#REF!</v>
      </c>
      <c r="BS138" s="230" t="e">
        <f t="shared" si="49"/>
        <v>#REF!</v>
      </c>
    </row>
    <row r="139" spans="1:71">
      <c r="A139" s="213" t="e">
        <f>IF(ISBLANK(#REF!),"",#REF!)</f>
        <v>#REF!</v>
      </c>
      <c r="B139" s="214" t="e">
        <f>IF(ISBLANK(#REF!),"",#REF!)</f>
        <v>#REF!</v>
      </c>
      <c r="C139" s="214" t="e">
        <f>IF(ISBLANK(#REF!),"",#REF!)</f>
        <v>#REF!</v>
      </c>
      <c r="D139" s="214" t="e">
        <f>IF(ISBLANK(#REF!),"",#REF!)</f>
        <v>#REF!</v>
      </c>
      <c r="E139" s="214" t="e">
        <f>IF(ISBLANK(#REF!),"",#REF!)</f>
        <v>#REF!</v>
      </c>
      <c r="F139" s="214" t="e">
        <f>IF(ISBLANK(#REF!),"",#REF!)</f>
        <v>#REF!</v>
      </c>
      <c r="G139" s="214" t="e">
        <f>IF(ISBLANK(#REF!),"",#REF!)</f>
        <v>#REF!</v>
      </c>
      <c r="H139" s="215" t="e">
        <f>IF(ISBLANK(#REF!),"",#REF!)</f>
        <v>#REF!</v>
      </c>
      <c r="I139" s="214" t="e">
        <f>IF(ISBLANK(#REF!),"",#REF!)</f>
        <v>#REF!</v>
      </c>
      <c r="J139" s="216" t="e">
        <f>IF(ISBLANK(#REF!),"",#REF!)</f>
        <v>#REF!</v>
      </c>
      <c r="K139" s="217" t="e">
        <f>IF(ISBLANK(#REF!),"",#REF!)</f>
        <v>#REF!</v>
      </c>
      <c r="L139" s="217" t="e">
        <f>IF(ISBLANK(#REF!),"",#REF!)</f>
        <v>#REF!</v>
      </c>
      <c r="M139" s="218" t="e">
        <f>IF(ISBLANK(#REF!),"",#REF!)</f>
        <v>#REF!</v>
      </c>
      <c r="N139" s="218" t="e">
        <f>IF(ISBLANK(#REF!),"",#REF!)</f>
        <v>#REF!</v>
      </c>
      <c r="O139" s="220" t="str">
        <f>IFERROR(VLOOKUP(_xlfn.CONCAT('Team Roster - Final'!$A139," : ",'Team Roster - Final'!$BM139),'Rate Calculations'!$C$4:$G$1100,5,FALSE),"")</f>
        <v/>
      </c>
      <c r="P139" s="225">
        <f>IF(ISBLANK('Rate Calculations'!$H141),"",'Rate Calculations'!$H141)</f>
        <v>1.7500000000000002E-2</v>
      </c>
      <c r="Q139" s="220" t="str">
        <f t="shared" si="35"/>
        <v/>
      </c>
      <c r="R139" s="221">
        <f>IF(ISBLANK('Rate Calculations'!$J141),"",'Rate Calculations'!$J141)</f>
        <v>3.5000000000000003E-2</v>
      </c>
      <c r="S139" s="220" t="str">
        <f t="shared" si="36"/>
        <v/>
      </c>
      <c r="T139" s="225" t="str">
        <f>IFERROR(VLOOKUP(_xlfn.CONCAT('Team Roster - Final'!$A139," : ",'Team Roster - Final'!$BM139),'Rate Calculations'!$C$4:$S$1100,10,FALSE),"")</f>
        <v/>
      </c>
      <c r="U139" s="225" t="str">
        <f>IFERROR(VLOOKUP(_xlfn.CONCAT('Team Roster - Final'!$A139," : ",'Team Roster - Final'!$BM139),'Rate Calculations'!$C$4:$S$1100,11,FALSE),"")</f>
        <v/>
      </c>
      <c r="V139" s="222" t="str">
        <f t="shared" si="37"/>
        <v/>
      </c>
      <c r="W139" s="222" t="str">
        <f t="shared" si="38"/>
        <v/>
      </c>
      <c r="X139" s="223" t="str">
        <f>IFERROR(VLOOKUP(_xlfn.CONCAT('Team Roster - Final'!$A139," : ",'Team Roster - Final'!$BM139),'Rate Calculations'!$C$4:$S$1100,14,FALSE),"")</f>
        <v/>
      </c>
      <c r="Y139" s="222" t="str">
        <f t="shared" si="39"/>
        <v/>
      </c>
      <c r="Z139" s="222" t="str">
        <f t="shared" si="40"/>
        <v/>
      </c>
      <c r="AA139" s="224" t="str">
        <f>IFERROR(IF(#REF!="Yes",$Y139, $Y139+$Q139*0.5),"")</f>
        <v/>
      </c>
      <c r="AB139" s="224" t="str">
        <f>IFERROR(IF(#REF!="Yes",$Z139, $Z139+$S139*0.5),"")</f>
        <v/>
      </c>
      <c r="AC139" s="220" t="str">
        <f>IFERROR(VLOOKUP(_xlfn.CONCAT('Team Roster - Final'!$A139," : ",'Team Roster - Final'!$BM139),'Rate Calculations'!$C$4:$U$1100,19,FALSE),"")</f>
        <v/>
      </c>
      <c r="AD139" s="220" t="str">
        <f t="shared" si="41"/>
        <v/>
      </c>
      <c r="AE139" s="220" t="str">
        <f t="shared" si="42"/>
        <v/>
      </c>
      <c r="AF139" s="225" t="str">
        <f>IFERROR(VLOOKUP(_xlfn.CONCAT('Team Roster - Final'!$A139," : ",'Team Roster - Final'!$BM139),'Rate Calculations'!$C$4:$AB$1100,22,FALSE),"")</f>
        <v/>
      </c>
      <c r="AG139" s="225" t="str">
        <f>IFERROR(VLOOKUP(_xlfn.CONCAT('Team Roster - Final'!$A139," : ",'Team Roster - Final'!$BM139),'Rate Calculations'!$C$4:$AB$1100,23,FALSE),"")</f>
        <v/>
      </c>
      <c r="AH139" s="222" t="str">
        <f t="shared" si="43"/>
        <v/>
      </c>
      <c r="AI139" s="222" t="str">
        <f t="shared" si="44"/>
        <v/>
      </c>
      <c r="AJ139" s="223" t="str">
        <f>Table1[[#This Row],[Home Office
Net Fee %]]</f>
        <v/>
      </c>
      <c r="AK139" s="222" t="str">
        <f t="shared" si="45"/>
        <v/>
      </c>
      <c r="AL139" s="222" t="str">
        <f t="shared" si="46"/>
        <v/>
      </c>
      <c r="AM139" s="215" t="str">
        <f>IFERROR(IF(#REF!="Yes",$AK139,($AK139+$AD139*0.5)),"")</f>
        <v/>
      </c>
      <c r="AN139" s="215" t="str">
        <f>IFERROR(IF(#REF!="Yes",$AL139,($AL139+$AE139*0.5)),"")</f>
        <v/>
      </c>
      <c r="AO139" s="374" t="str">
        <f>IF(ISBLANK('Team Roster Proposed - FBR'!Q140),"",'Team Roster Proposed - FBR'!Q140)</f>
        <v/>
      </c>
      <c r="AP139" s="226" t="e">
        <f>IF(ISBLANK(#REF!),"",#REF!)</f>
        <v>#REF!</v>
      </c>
      <c r="AQ139" s="226" t="e">
        <f>IF(ISBLANK(#REF!),"",#REF!)</f>
        <v>#REF!</v>
      </c>
      <c r="AR139" s="226" t="e">
        <f>IF(ISBLANK(#REF!),"",#REF!)</f>
        <v>#REF!</v>
      </c>
      <c r="AS139" s="219" t="e">
        <f>IF(ISBLANK(#REF!),"",#REF!)</f>
        <v>#REF!</v>
      </c>
      <c r="AT139" s="219" t="e">
        <f>IF(ISBLANK(#REF!),"",#REF!)</f>
        <v>#REF!</v>
      </c>
      <c r="AU139" s="219" t="e">
        <f>IF(ISBLANK(#REF!),"",#REF!)</f>
        <v>#REF!</v>
      </c>
      <c r="AV139" s="219" t="e">
        <f>IF(ISBLANK(#REF!),"",#REF!)</f>
        <v>#REF!</v>
      </c>
      <c r="AW139" s="219" t="e">
        <f>IF(ISBLANK(#REF!),"",#REF!)</f>
        <v>#REF!</v>
      </c>
      <c r="AX139" s="219" t="e">
        <f>IF(ISBLANK(#REF!),"",#REF!)</f>
        <v>#REF!</v>
      </c>
      <c r="AY139" s="226" t="e">
        <f>IF(ISBLANK(#REF!),"",#REF!)</f>
        <v>#REF!</v>
      </c>
      <c r="AZ139" s="219" t="e">
        <f>IF(ISBLANK(#REF!),"",#REF!)</f>
        <v>#REF!</v>
      </c>
      <c r="BA139" s="219" t="e">
        <f>IF(ISBLANK(#REF!),"",#REF!)</f>
        <v>#REF!</v>
      </c>
      <c r="BB139" s="219" t="e">
        <f>IF(ISBLANK(#REF!),"",#REF!)</f>
        <v>#REF!</v>
      </c>
      <c r="BC139" s="219" t="e">
        <f>IF(ISBLANK(#REF!),"",#REF!)</f>
        <v>#REF!</v>
      </c>
      <c r="BD139" s="219" t="e">
        <f>IF(ISBLANK(#REF!),"",#REF!)</f>
        <v>#REF!</v>
      </c>
      <c r="BE139" s="219" t="e">
        <f>IF(ISBLANK(#REF!),"",#REF!)</f>
        <v>#REF!</v>
      </c>
      <c r="BF139" s="219" t="e">
        <f>IF(ISBLANK(#REF!),"",#REF!)</f>
        <v>#REF!</v>
      </c>
      <c r="BG139" s="219" t="e">
        <f>IF(ISBLANK(#REF!),"",#REF!)</f>
        <v>#REF!</v>
      </c>
      <c r="BH139" s="219" t="e">
        <f>IF(ISBLANK(#REF!),"",#REF!)</f>
        <v>#REF!</v>
      </c>
      <c r="BI139" s="219" t="e">
        <f>IF(ISBLANK(#REF!),"",#REF!)</f>
        <v>#REF!</v>
      </c>
      <c r="BJ139" s="219" t="e">
        <f>IF(ISBLANK(#REF!),"",#REF!)</f>
        <v>#REF!</v>
      </c>
      <c r="BK139" s="219" t="e">
        <f>IF(ISBLANK(#REF!),"",#REF!)</f>
        <v>#REF!</v>
      </c>
      <c r="BL139" s="219" t="e">
        <f>IF(ISBLANK(#REF!),"",#REF!)</f>
        <v>#REF!</v>
      </c>
      <c r="BM139" s="219" t="e">
        <f>IF(ISBLANK(#REF!),"",#REF!)</f>
        <v>#REF!</v>
      </c>
      <c r="BN139" s="219" t="e">
        <f>IF(ISBLANK(#REF!),"",#REF!)</f>
        <v>#REF!</v>
      </c>
      <c r="BO139" s="227" t="e">
        <f t="shared" si="47"/>
        <v>#REF!</v>
      </c>
      <c r="BP139" s="228" t="str">
        <f t="shared" si="50"/>
        <v/>
      </c>
      <c r="BQ139" s="229" t="str">
        <f t="shared" si="34"/>
        <v/>
      </c>
      <c r="BR139" s="228" t="e">
        <f t="shared" si="48"/>
        <v>#REF!</v>
      </c>
      <c r="BS139" s="230" t="e">
        <f t="shared" si="49"/>
        <v>#REF!</v>
      </c>
    </row>
    <row r="140" spans="1:71">
      <c r="A140" s="213" t="e">
        <f>IF(ISBLANK(#REF!),"",#REF!)</f>
        <v>#REF!</v>
      </c>
      <c r="B140" s="214" t="e">
        <f>IF(ISBLANK(#REF!),"",#REF!)</f>
        <v>#REF!</v>
      </c>
      <c r="C140" s="214" t="e">
        <f>IF(ISBLANK(#REF!),"",#REF!)</f>
        <v>#REF!</v>
      </c>
      <c r="D140" s="214" t="e">
        <f>IF(ISBLANK(#REF!),"",#REF!)</f>
        <v>#REF!</v>
      </c>
      <c r="E140" s="214" t="e">
        <f>IF(ISBLANK(#REF!),"",#REF!)</f>
        <v>#REF!</v>
      </c>
      <c r="F140" s="214" t="e">
        <f>IF(ISBLANK(#REF!),"",#REF!)</f>
        <v>#REF!</v>
      </c>
      <c r="G140" s="214" t="e">
        <f>IF(ISBLANK(#REF!),"",#REF!)</f>
        <v>#REF!</v>
      </c>
      <c r="H140" s="215" t="e">
        <f>IF(ISBLANK(#REF!),"",#REF!)</f>
        <v>#REF!</v>
      </c>
      <c r="I140" s="214" t="e">
        <f>IF(ISBLANK(#REF!),"",#REF!)</f>
        <v>#REF!</v>
      </c>
      <c r="J140" s="216" t="e">
        <f>IF(ISBLANK(#REF!),"",#REF!)</f>
        <v>#REF!</v>
      </c>
      <c r="K140" s="217" t="e">
        <f>IF(ISBLANK(#REF!),"",#REF!)</f>
        <v>#REF!</v>
      </c>
      <c r="L140" s="217" t="e">
        <f>IF(ISBLANK(#REF!),"",#REF!)</f>
        <v>#REF!</v>
      </c>
      <c r="M140" s="218" t="e">
        <f>IF(ISBLANK(#REF!),"",#REF!)</f>
        <v>#REF!</v>
      </c>
      <c r="N140" s="218" t="e">
        <f>IF(ISBLANK(#REF!),"",#REF!)</f>
        <v>#REF!</v>
      </c>
      <c r="O140" s="220" t="str">
        <f>IFERROR(VLOOKUP(_xlfn.CONCAT('Team Roster - Final'!$A140," : ",'Team Roster - Final'!$BM140),'Rate Calculations'!$C$4:$G$1100,5,FALSE),"")</f>
        <v/>
      </c>
      <c r="P140" s="225">
        <f>IF(ISBLANK('Rate Calculations'!$H142),"",'Rate Calculations'!$H142)</f>
        <v>1.7500000000000002E-2</v>
      </c>
      <c r="Q140" s="220" t="str">
        <f t="shared" si="35"/>
        <v/>
      </c>
      <c r="R140" s="221">
        <f>IF(ISBLANK('Rate Calculations'!$J142),"",'Rate Calculations'!$J142)</f>
        <v>3.5000000000000003E-2</v>
      </c>
      <c r="S140" s="220" t="str">
        <f t="shared" si="36"/>
        <v/>
      </c>
      <c r="T140" s="225" t="str">
        <f>IFERROR(VLOOKUP(_xlfn.CONCAT('Team Roster - Final'!$A140," : ",'Team Roster - Final'!$BM140),'Rate Calculations'!$C$4:$S$1100,10,FALSE),"")</f>
        <v/>
      </c>
      <c r="U140" s="225" t="str">
        <f>IFERROR(VLOOKUP(_xlfn.CONCAT('Team Roster - Final'!$A140," : ",'Team Roster - Final'!$BM140),'Rate Calculations'!$C$4:$S$1100,11,FALSE),"")</f>
        <v/>
      </c>
      <c r="V140" s="222" t="str">
        <f t="shared" si="37"/>
        <v/>
      </c>
      <c r="W140" s="222" t="str">
        <f t="shared" si="38"/>
        <v/>
      </c>
      <c r="X140" s="223" t="str">
        <f>IFERROR(VLOOKUP(_xlfn.CONCAT('Team Roster - Final'!$A140," : ",'Team Roster - Final'!$BM140),'Rate Calculations'!$C$4:$S$1100,14,FALSE),"")</f>
        <v/>
      </c>
      <c r="Y140" s="222" t="str">
        <f t="shared" si="39"/>
        <v/>
      </c>
      <c r="Z140" s="222" t="str">
        <f t="shared" si="40"/>
        <v/>
      </c>
      <c r="AA140" s="224" t="str">
        <f>IFERROR(IF(#REF!="Yes",$Y140, $Y140+$Q140*0.5),"")</f>
        <v/>
      </c>
      <c r="AB140" s="224" t="str">
        <f>IFERROR(IF(#REF!="Yes",$Z140, $Z140+$S140*0.5),"")</f>
        <v/>
      </c>
      <c r="AC140" s="220" t="str">
        <f>IFERROR(VLOOKUP(_xlfn.CONCAT('Team Roster - Final'!$A140," : ",'Team Roster - Final'!$BM140),'Rate Calculations'!$C$4:$U$1100,19,FALSE),"")</f>
        <v/>
      </c>
      <c r="AD140" s="220" t="str">
        <f t="shared" si="41"/>
        <v/>
      </c>
      <c r="AE140" s="220" t="str">
        <f t="shared" si="42"/>
        <v/>
      </c>
      <c r="AF140" s="225" t="str">
        <f>IFERROR(VLOOKUP(_xlfn.CONCAT('Team Roster - Final'!$A140," : ",'Team Roster - Final'!$BM140),'Rate Calculations'!$C$4:$AB$1100,22,FALSE),"")</f>
        <v/>
      </c>
      <c r="AG140" s="225" t="str">
        <f>IFERROR(VLOOKUP(_xlfn.CONCAT('Team Roster - Final'!$A140," : ",'Team Roster - Final'!$BM140),'Rate Calculations'!$C$4:$AB$1100,23,FALSE),"")</f>
        <v/>
      </c>
      <c r="AH140" s="222" t="str">
        <f t="shared" si="43"/>
        <v/>
      </c>
      <c r="AI140" s="222" t="str">
        <f t="shared" si="44"/>
        <v/>
      </c>
      <c r="AJ140" s="223" t="str">
        <f>Table1[[#This Row],[Home Office
Net Fee %]]</f>
        <v/>
      </c>
      <c r="AK140" s="222" t="str">
        <f t="shared" si="45"/>
        <v/>
      </c>
      <c r="AL140" s="222" t="str">
        <f t="shared" si="46"/>
        <v/>
      </c>
      <c r="AM140" s="215" t="str">
        <f>IFERROR(IF(#REF!="Yes",$AK140,($AK140+$AD140*0.5)),"")</f>
        <v/>
      </c>
      <c r="AN140" s="215" t="str">
        <f>IFERROR(IF(#REF!="Yes",$AL140,($AL140+$AE140*0.5)),"")</f>
        <v/>
      </c>
      <c r="AO140" s="374" t="str">
        <f>IF(ISBLANK('Team Roster Proposed - FBR'!Q141),"",'Team Roster Proposed - FBR'!Q141)</f>
        <v/>
      </c>
      <c r="AP140" s="226" t="e">
        <f>IF(ISBLANK(#REF!),"",#REF!)</f>
        <v>#REF!</v>
      </c>
      <c r="AQ140" s="226" t="e">
        <f>IF(ISBLANK(#REF!),"",#REF!)</f>
        <v>#REF!</v>
      </c>
      <c r="AR140" s="226" t="e">
        <f>IF(ISBLANK(#REF!),"",#REF!)</f>
        <v>#REF!</v>
      </c>
      <c r="AS140" s="219" t="e">
        <f>IF(ISBLANK(#REF!),"",#REF!)</f>
        <v>#REF!</v>
      </c>
      <c r="AT140" s="219" t="e">
        <f>IF(ISBLANK(#REF!),"",#REF!)</f>
        <v>#REF!</v>
      </c>
      <c r="AU140" s="219" t="e">
        <f>IF(ISBLANK(#REF!),"",#REF!)</f>
        <v>#REF!</v>
      </c>
      <c r="AV140" s="219" t="e">
        <f>IF(ISBLANK(#REF!),"",#REF!)</f>
        <v>#REF!</v>
      </c>
      <c r="AW140" s="219" t="e">
        <f>IF(ISBLANK(#REF!),"",#REF!)</f>
        <v>#REF!</v>
      </c>
      <c r="AX140" s="219" t="e">
        <f>IF(ISBLANK(#REF!),"",#REF!)</f>
        <v>#REF!</v>
      </c>
      <c r="AY140" s="226" t="e">
        <f>IF(ISBLANK(#REF!),"",#REF!)</f>
        <v>#REF!</v>
      </c>
      <c r="AZ140" s="219" t="e">
        <f>IF(ISBLANK(#REF!),"",#REF!)</f>
        <v>#REF!</v>
      </c>
      <c r="BA140" s="219" t="e">
        <f>IF(ISBLANK(#REF!),"",#REF!)</f>
        <v>#REF!</v>
      </c>
      <c r="BB140" s="219" t="e">
        <f>IF(ISBLANK(#REF!),"",#REF!)</f>
        <v>#REF!</v>
      </c>
      <c r="BC140" s="219" t="e">
        <f>IF(ISBLANK(#REF!),"",#REF!)</f>
        <v>#REF!</v>
      </c>
      <c r="BD140" s="219" t="e">
        <f>IF(ISBLANK(#REF!),"",#REF!)</f>
        <v>#REF!</v>
      </c>
      <c r="BE140" s="219" t="e">
        <f>IF(ISBLANK(#REF!),"",#REF!)</f>
        <v>#REF!</v>
      </c>
      <c r="BF140" s="219" t="e">
        <f>IF(ISBLANK(#REF!),"",#REF!)</f>
        <v>#REF!</v>
      </c>
      <c r="BG140" s="219" t="e">
        <f>IF(ISBLANK(#REF!),"",#REF!)</f>
        <v>#REF!</v>
      </c>
      <c r="BH140" s="219" t="e">
        <f>IF(ISBLANK(#REF!),"",#REF!)</f>
        <v>#REF!</v>
      </c>
      <c r="BI140" s="219" t="e">
        <f>IF(ISBLANK(#REF!),"",#REF!)</f>
        <v>#REF!</v>
      </c>
      <c r="BJ140" s="219" t="e">
        <f>IF(ISBLANK(#REF!),"",#REF!)</f>
        <v>#REF!</v>
      </c>
      <c r="BK140" s="219" t="e">
        <f>IF(ISBLANK(#REF!),"",#REF!)</f>
        <v>#REF!</v>
      </c>
      <c r="BL140" s="219" t="e">
        <f>IF(ISBLANK(#REF!),"",#REF!)</f>
        <v>#REF!</v>
      </c>
      <c r="BM140" s="219" t="e">
        <f>IF(ISBLANK(#REF!),"",#REF!)</f>
        <v>#REF!</v>
      </c>
      <c r="BN140" s="219" t="e">
        <f>IF(ISBLANK(#REF!),"",#REF!)</f>
        <v>#REF!</v>
      </c>
      <c r="BO140" s="227" t="e">
        <f t="shared" si="47"/>
        <v>#REF!</v>
      </c>
      <c r="BP140" s="228" t="str">
        <f t="shared" si="50"/>
        <v/>
      </c>
      <c r="BQ140" s="229" t="str">
        <f t="shared" si="34"/>
        <v/>
      </c>
      <c r="BR140" s="228" t="e">
        <f t="shared" si="48"/>
        <v>#REF!</v>
      </c>
      <c r="BS140" s="230" t="e">
        <f t="shared" si="49"/>
        <v>#REF!</v>
      </c>
    </row>
    <row r="141" spans="1:71">
      <c r="A141" s="213" t="e">
        <f>IF(ISBLANK(#REF!),"",#REF!)</f>
        <v>#REF!</v>
      </c>
      <c r="B141" s="214" t="e">
        <f>IF(ISBLANK(#REF!),"",#REF!)</f>
        <v>#REF!</v>
      </c>
      <c r="C141" s="214" t="e">
        <f>IF(ISBLANK(#REF!),"",#REF!)</f>
        <v>#REF!</v>
      </c>
      <c r="D141" s="214" t="e">
        <f>IF(ISBLANK(#REF!),"",#REF!)</f>
        <v>#REF!</v>
      </c>
      <c r="E141" s="214" t="e">
        <f>IF(ISBLANK(#REF!),"",#REF!)</f>
        <v>#REF!</v>
      </c>
      <c r="F141" s="214" t="e">
        <f>IF(ISBLANK(#REF!),"",#REF!)</f>
        <v>#REF!</v>
      </c>
      <c r="G141" s="214" t="e">
        <f>IF(ISBLANK(#REF!),"",#REF!)</f>
        <v>#REF!</v>
      </c>
      <c r="H141" s="215" t="e">
        <f>IF(ISBLANK(#REF!),"",#REF!)</f>
        <v>#REF!</v>
      </c>
      <c r="I141" s="214" t="e">
        <f>IF(ISBLANK(#REF!),"",#REF!)</f>
        <v>#REF!</v>
      </c>
      <c r="J141" s="216" t="e">
        <f>IF(ISBLANK(#REF!),"",#REF!)</f>
        <v>#REF!</v>
      </c>
      <c r="K141" s="217" t="e">
        <f>IF(ISBLANK(#REF!),"",#REF!)</f>
        <v>#REF!</v>
      </c>
      <c r="L141" s="217" t="e">
        <f>IF(ISBLANK(#REF!),"",#REF!)</f>
        <v>#REF!</v>
      </c>
      <c r="M141" s="218" t="e">
        <f>IF(ISBLANK(#REF!),"",#REF!)</f>
        <v>#REF!</v>
      </c>
      <c r="N141" s="218" t="e">
        <f>IF(ISBLANK(#REF!),"",#REF!)</f>
        <v>#REF!</v>
      </c>
      <c r="O141" s="220" t="str">
        <f>IFERROR(VLOOKUP(_xlfn.CONCAT('Team Roster - Final'!$A141," : ",'Team Roster - Final'!$BM141),'Rate Calculations'!$C$4:$G$1100,5,FALSE),"")</f>
        <v/>
      </c>
      <c r="P141" s="225">
        <f>IF(ISBLANK('Rate Calculations'!$H143),"",'Rate Calculations'!$H143)</f>
        <v>1.7500000000000002E-2</v>
      </c>
      <c r="Q141" s="220" t="str">
        <f t="shared" si="35"/>
        <v/>
      </c>
      <c r="R141" s="221">
        <f>IF(ISBLANK('Rate Calculations'!$J143),"",'Rate Calculations'!$J143)</f>
        <v>3.5000000000000003E-2</v>
      </c>
      <c r="S141" s="220" t="str">
        <f t="shared" si="36"/>
        <v/>
      </c>
      <c r="T141" s="225" t="str">
        <f>IFERROR(VLOOKUP(_xlfn.CONCAT('Team Roster - Final'!$A141," : ",'Team Roster - Final'!$BM141),'Rate Calculations'!$C$4:$S$1100,10,FALSE),"")</f>
        <v/>
      </c>
      <c r="U141" s="225" t="str">
        <f>IFERROR(VLOOKUP(_xlfn.CONCAT('Team Roster - Final'!$A141," : ",'Team Roster - Final'!$BM141),'Rate Calculations'!$C$4:$S$1100,11,FALSE),"")</f>
        <v/>
      </c>
      <c r="V141" s="222" t="str">
        <f t="shared" si="37"/>
        <v/>
      </c>
      <c r="W141" s="222" t="str">
        <f t="shared" si="38"/>
        <v/>
      </c>
      <c r="X141" s="223" t="str">
        <f>IFERROR(VLOOKUP(_xlfn.CONCAT('Team Roster - Final'!$A141," : ",'Team Roster - Final'!$BM141),'Rate Calculations'!$C$4:$S$1100,14,FALSE),"")</f>
        <v/>
      </c>
      <c r="Y141" s="222" t="str">
        <f t="shared" si="39"/>
        <v/>
      </c>
      <c r="Z141" s="222" t="str">
        <f t="shared" si="40"/>
        <v/>
      </c>
      <c r="AA141" s="224" t="str">
        <f>IFERROR(IF(#REF!="Yes",$Y141, $Y141+$Q141*0.5),"")</f>
        <v/>
      </c>
      <c r="AB141" s="224" t="str">
        <f>IFERROR(IF(#REF!="Yes",$Z141, $Z141+$S141*0.5),"")</f>
        <v/>
      </c>
      <c r="AC141" s="220" t="str">
        <f>IFERROR(VLOOKUP(_xlfn.CONCAT('Team Roster - Final'!$A141," : ",'Team Roster - Final'!$BM141),'Rate Calculations'!$C$4:$U$1100,19,FALSE),"")</f>
        <v/>
      </c>
      <c r="AD141" s="220" t="str">
        <f t="shared" si="41"/>
        <v/>
      </c>
      <c r="AE141" s="220" t="str">
        <f t="shared" si="42"/>
        <v/>
      </c>
      <c r="AF141" s="225" t="str">
        <f>IFERROR(VLOOKUP(_xlfn.CONCAT('Team Roster - Final'!$A141," : ",'Team Roster - Final'!$BM141),'Rate Calculations'!$C$4:$AB$1100,22,FALSE),"")</f>
        <v/>
      </c>
      <c r="AG141" s="225" t="str">
        <f>IFERROR(VLOOKUP(_xlfn.CONCAT('Team Roster - Final'!$A141," : ",'Team Roster - Final'!$BM141),'Rate Calculations'!$C$4:$AB$1100,23,FALSE),"")</f>
        <v/>
      </c>
      <c r="AH141" s="222" t="str">
        <f t="shared" si="43"/>
        <v/>
      </c>
      <c r="AI141" s="222" t="str">
        <f t="shared" si="44"/>
        <v/>
      </c>
      <c r="AJ141" s="223" t="str">
        <f>Table1[[#This Row],[Home Office
Net Fee %]]</f>
        <v/>
      </c>
      <c r="AK141" s="222" t="str">
        <f t="shared" si="45"/>
        <v/>
      </c>
      <c r="AL141" s="222" t="str">
        <f t="shared" si="46"/>
        <v/>
      </c>
      <c r="AM141" s="215" t="str">
        <f>IFERROR(IF(#REF!="Yes",$AK141,($AK141+$AD141*0.5)),"")</f>
        <v/>
      </c>
      <c r="AN141" s="215" t="str">
        <f>IFERROR(IF(#REF!="Yes",$AL141,($AL141+$AE141*0.5)),"")</f>
        <v/>
      </c>
      <c r="AO141" s="374" t="str">
        <f>IF(ISBLANK('Team Roster Proposed - FBR'!Q142),"",'Team Roster Proposed - FBR'!Q142)</f>
        <v/>
      </c>
      <c r="AP141" s="226" t="e">
        <f>IF(ISBLANK(#REF!),"",#REF!)</f>
        <v>#REF!</v>
      </c>
      <c r="AQ141" s="226" t="e">
        <f>IF(ISBLANK(#REF!),"",#REF!)</f>
        <v>#REF!</v>
      </c>
      <c r="AR141" s="226" t="e">
        <f>IF(ISBLANK(#REF!),"",#REF!)</f>
        <v>#REF!</v>
      </c>
      <c r="AS141" s="219" t="e">
        <f>IF(ISBLANK(#REF!),"",#REF!)</f>
        <v>#REF!</v>
      </c>
      <c r="AT141" s="219" t="e">
        <f>IF(ISBLANK(#REF!),"",#REF!)</f>
        <v>#REF!</v>
      </c>
      <c r="AU141" s="219" t="e">
        <f>IF(ISBLANK(#REF!),"",#REF!)</f>
        <v>#REF!</v>
      </c>
      <c r="AV141" s="219" t="e">
        <f>IF(ISBLANK(#REF!),"",#REF!)</f>
        <v>#REF!</v>
      </c>
      <c r="AW141" s="219" t="e">
        <f>IF(ISBLANK(#REF!),"",#REF!)</f>
        <v>#REF!</v>
      </c>
      <c r="AX141" s="219" t="e">
        <f>IF(ISBLANK(#REF!),"",#REF!)</f>
        <v>#REF!</v>
      </c>
      <c r="AY141" s="226" t="e">
        <f>IF(ISBLANK(#REF!),"",#REF!)</f>
        <v>#REF!</v>
      </c>
      <c r="AZ141" s="219" t="e">
        <f>IF(ISBLANK(#REF!),"",#REF!)</f>
        <v>#REF!</v>
      </c>
      <c r="BA141" s="219" t="e">
        <f>IF(ISBLANK(#REF!),"",#REF!)</f>
        <v>#REF!</v>
      </c>
      <c r="BB141" s="219" t="e">
        <f>IF(ISBLANK(#REF!),"",#REF!)</f>
        <v>#REF!</v>
      </c>
      <c r="BC141" s="219" t="e">
        <f>IF(ISBLANK(#REF!),"",#REF!)</f>
        <v>#REF!</v>
      </c>
      <c r="BD141" s="219" t="e">
        <f>IF(ISBLANK(#REF!),"",#REF!)</f>
        <v>#REF!</v>
      </c>
      <c r="BE141" s="219" t="e">
        <f>IF(ISBLANK(#REF!),"",#REF!)</f>
        <v>#REF!</v>
      </c>
      <c r="BF141" s="219" t="e">
        <f>IF(ISBLANK(#REF!),"",#REF!)</f>
        <v>#REF!</v>
      </c>
      <c r="BG141" s="219" t="e">
        <f>IF(ISBLANK(#REF!),"",#REF!)</f>
        <v>#REF!</v>
      </c>
      <c r="BH141" s="219" t="e">
        <f>IF(ISBLANK(#REF!),"",#REF!)</f>
        <v>#REF!</v>
      </c>
      <c r="BI141" s="219" t="e">
        <f>IF(ISBLANK(#REF!),"",#REF!)</f>
        <v>#REF!</v>
      </c>
      <c r="BJ141" s="219" t="e">
        <f>IF(ISBLANK(#REF!),"",#REF!)</f>
        <v>#REF!</v>
      </c>
      <c r="BK141" s="219" t="e">
        <f>IF(ISBLANK(#REF!),"",#REF!)</f>
        <v>#REF!</v>
      </c>
      <c r="BL141" s="219" t="e">
        <f>IF(ISBLANK(#REF!),"",#REF!)</f>
        <v>#REF!</v>
      </c>
      <c r="BM141" s="219" t="e">
        <f>IF(ISBLANK(#REF!),"",#REF!)</f>
        <v>#REF!</v>
      </c>
      <c r="BN141" s="219" t="e">
        <f>IF(ISBLANK(#REF!),"",#REF!)</f>
        <v>#REF!</v>
      </c>
      <c r="BO141" s="227" t="e">
        <f t="shared" si="47"/>
        <v>#REF!</v>
      </c>
      <c r="BP141" s="228" t="str">
        <f t="shared" si="50"/>
        <v/>
      </c>
      <c r="BQ141" s="229" t="str">
        <f t="shared" si="34"/>
        <v/>
      </c>
      <c r="BR141" s="228" t="e">
        <f t="shared" si="48"/>
        <v>#REF!</v>
      </c>
      <c r="BS141" s="230" t="e">
        <f t="shared" si="49"/>
        <v>#REF!</v>
      </c>
    </row>
    <row r="142" spans="1:71">
      <c r="A142" s="213" t="e">
        <f>IF(ISBLANK(#REF!),"",#REF!)</f>
        <v>#REF!</v>
      </c>
      <c r="B142" s="214" t="e">
        <f>IF(ISBLANK(#REF!),"",#REF!)</f>
        <v>#REF!</v>
      </c>
      <c r="C142" s="214" t="e">
        <f>IF(ISBLANK(#REF!),"",#REF!)</f>
        <v>#REF!</v>
      </c>
      <c r="D142" s="214" t="e">
        <f>IF(ISBLANK(#REF!),"",#REF!)</f>
        <v>#REF!</v>
      </c>
      <c r="E142" s="214" t="e">
        <f>IF(ISBLANK(#REF!),"",#REF!)</f>
        <v>#REF!</v>
      </c>
      <c r="F142" s="214" t="e">
        <f>IF(ISBLANK(#REF!),"",#REF!)</f>
        <v>#REF!</v>
      </c>
      <c r="G142" s="214" t="e">
        <f>IF(ISBLANK(#REF!),"",#REF!)</f>
        <v>#REF!</v>
      </c>
      <c r="H142" s="215" t="e">
        <f>IF(ISBLANK(#REF!),"",#REF!)</f>
        <v>#REF!</v>
      </c>
      <c r="I142" s="214" t="e">
        <f>IF(ISBLANK(#REF!),"",#REF!)</f>
        <v>#REF!</v>
      </c>
      <c r="J142" s="216" t="e">
        <f>IF(ISBLANK(#REF!),"",#REF!)</f>
        <v>#REF!</v>
      </c>
      <c r="K142" s="217" t="e">
        <f>IF(ISBLANK(#REF!),"",#REF!)</f>
        <v>#REF!</v>
      </c>
      <c r="L142" s="217" t="e">
        <f>IF(ISBLANK(#REF!),"",#REF!)</f>
        <v>#REF!</v>
      </c>
      <c r="M142" s="218" t="e">
        <f>IF(ISBLANK(#REF!),"",#REF!)</f>
        <v>#REF!</v>
      </c>
      <c r="N142" s="218" t="e">
        <f>IF(ISBLANK(#REF!),"",#REF!)</f>
        <v>#REF!</v>
      </c>
      <c r="O142" s="220" t="str">
        <f>IFERROR(VLOOKUP(_xlfn.CONCAT('Team Roster - Final'!$A142," : ",'Team Roster - Final'!$BM142),'Rate Calculations'!$C$4:$G$1100,5,FALSE),"")</f>
        <v/>
      </c>
      <c r="P142" s="225">
        <f>IF(ISBLANK('Rate Calculations'!$H144),"",'Rate Calculations'!$H144)</f>
        <v>1.7500000000000002E-2</v>
      </c>
      <c r="Q142" s="220" t="str">
        <f t="shared" si="35"/>
        <v/>
      </c>
      <c r="R142" s="221">
        <f>IF(ISBLANK('Rate Calculations'!$J144),"",'Rate Calculations'!$J144)</f>
        <v>3.5000000000000003E-2</v>
      </c>
      <c r="S142" s="220" t="str">
        <f t="shared" si="36"/>
        <v/>
      </c>
      <c r="T142" s="225" t="str">
        <f>IFERROR(VLOOKUP(_xlfn.CONCAT('Team Roster - Final'!$A142," : ",'Team Roster - Final'!$BM142),'Rate Calculations'!$C$4:$S$1100,10,FALSE),"")</f>
        <v/>
      </c>
      <c r="U142" s="225" t="str">
        <f>IFERROR(VLOOKUP(_xlfn.CONCAT('Team Roster - Final'!$A142," : ",'Team Roster - Final'!$BM142),'Rate Calculations'!$C$4:$S$1100,11,FALSE),"")</f>
        <v/>
      </c>
      <c r="V142" s="222" t="str">
        <f t="shared" si="37"/>
        <v/>
      </c>
      <c r="W142" s="222" t="str">
        <f t="shared" si="38"/>
        <v/>
      </c>
      <c r="X142" s="223" t="str">
        <f>IFERROR(VLOOKUP(_xlfn.CONCAT('Team Roster - Final'!$A142," : ",'Team Roster - Final'!$BM142),'Rate Calculations'!$C$4:$S$1100,14,FALSE),"")</f>
        <v/>
      </c>
      <c r="Y142" s="222" t="str">
        <f t="shared" si="39"/>
        <v/>
      </c>
      <c r="Z142" s="222" t="str">
        <f t="shared" si="40"/>
        <v/>
      </c>
      <c r="AA142" s="224" t="str">
        <f>IFERROR(IF(#REF!="Yes",$Y142, $Y142+$Q142*0.5),"")</f>
        <v/>
      </c>
      <c r="AB142" s="224" t="str">
        <f>IFERROR(IF(#REF!="Yes",$Z142, $Z142+$S142*0.5),"")</f>
        <v/>
      </c>
      <c r="AC142" s="220" t="str">
        <f>IFERROR(VLOOKUP(_xlfn.CONCAT('Team Roster - Final'!$A142," : ",'Team Roster - Final'!$BM142),'Rate Calculations'!$C$4:$U$1100,19,FALSE),"")</f>
        <v/>
      </c>
      <c r="AD142" s="220" t="str">
        <f t="shared" si="41"/>
        <v/>
      </c>
      <c r="AE142" s="220" t="str">
        <f t="shared" si="42"/>
        <v/>
      </c>
      <c r="AF142" s="225" t="str">
        <f>IFERROR(VLOOKUP(_xlfn.CONCAT('Team Roster - Final'!$A142," : ",'Team Roster - Final'!$BM142),'Rate Calculations'!$C$4:$AB$1100,22,FALSE),"")</f>
        <v/>
      </c>
      <c r="AG142" s="225" t="str">
        <f>IFERROR(VLOOKUP(_xlfn.CONCAT('Team Roster - Final'!$A142," : ",'Team Roster - Final'!$BM142),'Rate Calculations'!$C$4:$AB$1100,23,FALSE),"")</f>
        <v/>
      </c>
      <c r="AH142" s="222" t="str">
        <f t="shared" si="43"/>
        <v/>
      </c>
      <c r="AI142" s="222" t="str">
        <f t="shared" si="44"/>
        <v/>
      </c>
      <c r="AJ142" s="223" t="str">
        <f>Table1[[#This Row],[Home Office
Net Fee %]]</f>
        <v/>
      </c>
      <c r="AK142" s="222" t="str">
        <f t="shared" si="45"/>
        <v/>
      </c>
      <c r="AL142" s="222" t="str">
        <f t="shared" si="46"/>
        <v/>
      </c>
      <c r="AM142" s="215" t="str">
        <f>IFERROR(IF(#REF!="Yes",$AK142,($AK142+$AD142*0.5)),"")</f>
        <v/>
      </c>
      <c r="AN142" s="215" t="str">
        <f>IFERROR(IF(#REF!="Yes",$AL142,($AL142+$AE142*0.5)),"")</f>
        <v/>
      </c>
      <c r="AO142" s="374" t="str">
        <f>IF(ISBLANK('Team Roster Proposed - FBR'!Q143),"",'Team Roster Proposed - FBR'!Q143)</f>
        <v/>
      </c>
      <c r="AP142" s="226" t="e">
        <f>IF(ISBLANK(#REF!),"",#REF!)</f>
        <v>#REF!</v>
      </c>
      <c r="AQ142" s="226" t="e">
        <f>IF(ISBLANK(#REF!),"",#REF!)</f>
        <v>#REF!</v>
      </c>
      <c r="AR142" s="226" t="e">
        <f>IF(ISBLANK(#REF!),"",#REF!)</f>
        <v>#REF!</v>
      </c>
      <c r="AS142" s="219" t="e">
        <f>IF(ISBLANK(#REF!),"",#REF!)</f>
        <v>#REF!</v>
      </c>
      <c r="AT142" s="219" t="e">
        <f>IF(ISBLANK(#REF!),"",#REF!)</f>
        <v>#REF!</v>
      </c>
      <c r="AU142" s="219" t="e">
        <f>IF(ISBLANK(#REF!),"",#REF!)</f>
        <v>#REF!</v>
      </c>
      <c r="AV142" s="219" t="e">
        <f>IF(ISBLANK(#REF!),"",#REF!)</f>
        <v>#REF!</v>
      </c>
      <c r="AW142" s="219" t="e">
        <f>IF(ISBLANK(#REF!),"",#REF!)</f>
        <v>#REF!</v>
      </c>
      <c r="AX142" s="219" t="e">
        <f>IF(ISBLANK(#REF!),"",#REF!)</f>
        <v>#REF!</v>
      </c>
      <c r="AY142" s="226" t="e">
        <f>IF(ISBLANK(#REF!),"",#REF!)</f>
        <v>#REF!</v>
      </c>
      <c r="AZ142" s="219" t="e">
        <f>IF(ISBLANK(#REF!),"",#REF!)</f>
        <v>#REF!</v>
      </c>
      <c r="BA142" s="219" t="e">
        <f>IF(ISBLANK(#REF!),"",#REF!)</f>
        <v>#REF!</v>
      </c>
      <c r="BB142" s="219" t="e">
        <f>IF(ISBLANK(#REF!),"",#REF!)</f>
        <v>#REF!</v>
      </c>
      <c r="BC142" s="219" t="e">
        <f>IF(ISBLANK(#REF!),"",#REF!)</f>
        <v>#REF!</v>
      </c>
      <c r="BD142" s="219" t="e">
        <f>IF(ISBLANK(#REF!),"",#REF!)</f>
        <v>#REF!</v>
      </c>
      <c r="BE142" s="219" t="e">
        <f>IF(ISBLANK(#REF!),"",#REF!)</f>
        <v>#REF!</v>
      </c>
      <c r="BF142" s="219" t="e">
        <f>IF(ISBLANK(#REF!),"",#REF!)</f>
        <v>#REF!</v>
      </c>
      <c r="BG142" s="219" t="e">
        <f>IF(ISBLANK(#REF!),"",#REF!)</f>
        <v>#REF!</v>
      </c>
      <c r="BH142" s="219" t="e">
        <f>IF(ISBLANK(#REF!),"",#REF!)</f>
        <v>#REF!</v>
      </c>
      <c r="BI142" s="219" t="e">
        <f>IF(ISBLANK(#REF!),"",#REF!)</f>
        <v>#REF!</v>
      </c>
      <c r="BJ142" s="219" t="e">
        <f>IF(ISBLANK(#REF!),"",#REF!)</f>
        <v>#REF!</v>
      </c>
      <c r="BK142" s="219" t="e">
        <f>IF(ISBLANK(#REF!),"",#REF!)</f>
        <v>#REF!</v>
      </c>
      <c r="BL142" s="219" t="e">
        <f>IF(ISBLANK(#REF!),"",#REF!)</f>
        <v>#REF!</v>
      </c>
      <c r="BM142" s="219" t="e">
        <f>IF(ISBLANK(#REF!),"",#REF!)</f>
        <v>#REF!</v>
      </c>
      <c r="BN142" s="219" t="e">
        <f>IF(ISBLANK(#REF!),"",#REF!)</f>
        <v>#REF!</v>
      </c>
      <c r="BO142" s="227" t="e">
        <f t="shared" si="47"/>
        <v>#REF!</v>
      </c>
      <c r="BP142" s="228" t="str">
        <f t="shared" si="50"/>
        <v/>
      </c>
      <c r="BQ142" s="229" t="str">
        <f t="shared" si="34"/>
        <v/>
      </c>
      <c r="BR142" s="228" t="e">
        <f t="shared" si="48"/>
        <v>#REF!</v>
      </c>
      <c r="BS142" s="230" t="e">
        <f t="shared" si="49"/>
        <v>#REF!</v>
      </c>
    </row>
    <row r="143" spans="1:71">
      <c r="A143" s="213" t="e">
        <f>IF(ISBLANK(#REF!),"",#REF!)</f>
        <v>#REF!</v>
      </c>
      <c r="B143" s="214" t="e">
        <f>IF(ISBLANK(#REF!),"",#REF!)</f>
        <v>#REF!</v>
      </c>
      <c r="C143" s="214" t="e">
        <f>IF(ISBLANK(#REF!),"",#REF!)</f>
        <v>#REF!</v>
      </c>
      <c r="D143" s="214" t="e">
        <f>IF(ISBLANK(#REF!),"",#REF!)</f>
        <v>#REF!</v>
      </c>
      <c r="E143" s="214" t="e">
        <f>IF(ISBLANK(#REF!),"",#REF!)</f>
        <v>#REF!</v>
      </c>
      <c r="F143" s="214" t="e">
        <f>IF(ISBLANK(#REF!),"",#REF!)</f>
        <v>#REF!</v>
      </c>
      <c r="G143" s="214" t="e">
        <f>IF(ISBLANK(#REF!),"",#REF!)</f>
        <v>#REF!</v>
      </c>
      <c r="H143" s="215" t="e">
        <f>IF(ISBLANK(#REF!),"",#REF!)</f>
        <v>#REF!</v>
      </c>
      <c r="I143" s="214" t="e">
        <f>IF(ISBLANK(#REF!),"",#REF!)</f>
        <v>#REF!</v>
      </c>
      <c r="J143" s="216" t="e">
        <f>IF(ISBLANK(#REF!),"",#REF!)</f>
        <v>#REF!</v>
      </c>
      <c r="K143" s="217" t="e">
        <f>IF(ISBLANK(#REF!),"",#REF!)</f>
        <v>#REF!</v>
      </c>
      <c r="L143" s="217" t="e">
        <f>IF(ISBLANK(#REF!),"",#REF!)</f>
        <v>#REF!</v>
      </c>
      <c r="M143" s="218" t="e">
        <f>IF(ISBLANK(#REF!),"",#REF!)</f>
        <v>#REF!</v>
      </c>
      <c r="N143" s="218" t="e">
        <f>IF(ISBLANK(#REF!),"",#REF!)</f>
        <v>#REF!</v>
      </c>
      <c r="O143" s="220" t="str">
        <f>IFERROR(VLOOKUP(_xlfn.CONCAT('Team Roster - Final'!$A143," : ",'Team Roster - Final'!$BM143),'Rate Calculations'!$C$4:$G$1100,5,FALSE),"")</f>
        <v/>
      </c>
      <c r="P143" s="225">
        <f>IF(ISBLANK('Rate Calculations'!$H145),"",'Rate Calculations'!$H145)</f>
        <v>1.7500000000000002E-2</v>
      </c>
      <c r="Q143" s="220" t="str">
        <f t="shared" si="35"/>
        <v/>
      </c>
      <c r="R143" s="221">
        <f>IF(ISBLANK('Rate Calculations'!$J145),"",'Rate Calculations'!$J145)</f>
        <v>3.5000000000000003E-2</v>
      </c>
      <c r="S143" s="220" t="str">
        <f t="shared" si="36"/>
        <v/>
      </c>
      <c r="T143" s="225" t="str">
        <f>IFERROR(VLOOKUP(_xlfn.CONCAT('Team Roster - Final'!$A143," : ",'Team Roster - Final'!$BM143),'Rate Calculations'!$C$4:$S$1100,10,FALSE),"")</f>
        <v/>
      </c>
      <c r="U143" s="225" t="str">
        <f>IFERROR(VLOOKUP(_xlfn.CONCAT('Team Roster - Final'!$A143," : ",'Team Roster - Final'!$BM143),'Rate Calculations'!$C$4:$S$1100,11,FALSE),"")</f>
        <v/>
      </c>
      <c r="V143" s="222" t="str">
        <f t="shared" si="37"/>
        <v/>
      </c>
      <c r="W143" s="222" t="str">
        <f t="shared" si="38"/>
        <v/>
      </c>
      <c r="X143" s="223" t="str">
        <f>IFERROR(VLOOKUP(_xlfn.CONCAT('Team Roster - Final'!$A143," : ",'Team Roster - Final'!$BM143),'Rate Calculations'!$C$4:$S$1100,14,FALSE),"")</f>
        <v/>
      </c>
      <c r="Y143" s="222" t="str">
        <f t="shared" si="39"/>
        <v/>
      </c>
      <c r="Z143" s="222" t="str">
        <f t="shared" si="40"/>
        <v/>
      </c>
      <c r="AA143" s="224" t="str">
        <f>IFERROR(IF(#REF!="Yes",$Y143, $Y143+$Q143*0.5),"")</f>
        <v/>
      </c>
      <c r="AB143" s="224" t="str">
        <f>IFERROR(IF(#REF!="Yes",$Z143, $Z143+$S143*0.5),"")</f>
        <v/>
      </c>
      <c r="AC143" s="220" t="str">
        <f>IFERROR(VLOOKUP(_xlfn.CONCAT('Team Roster - Final'!$A143," : ",'Team Roster - Final'!$BM143),'Rate Calculations'!$C$4:$U$1100,19,FALSE),"")</f>
        <v/>
      </c>
      <c r="AD143" s="220" t="str">
        <f t="shared" si="41"/>
        <v/>
      </c>
      <c r="AE143" s="220" t="str">
        <f t="shared" si="42"/>
        <v/>
      </c>
      <c r="AF143" s="225" t="str">
        <f>IFERROR(VLOOKUP(_xlfn.CONCAT('Team Roster - Final'!$A143," : ",'Team Roster - Final'!$BM143),'Rate Calculations'!$C$4:$AB$1100,22,FALSE),"")</f>
        <v/>
      </c>
      <c r="AG143" s="225" t="str">
        <f>IFERROR(VLOOKUP(_xlfn.CONCAT('Team Roster - Final'!$A143," : ",'Team Roster - Final'!$BM143),'Rate Calculations'!$C$4:$AB$1100,23,FALSE),"")</f>
        <v/>
      </c>
      <c r="AH143" s="222" t="str">
        <f t="shared" si="43"/>
        <v/>
      </c>
      <c r="AI143" s="222" t="str">
        <f t="shared" si="44"/>
        <v/>
      </c>
      <c r="AJ143" s="223" t="str">
        <f>Table1[[#This Row],[Home Office
Net Fee %]]</f>
        <v/>
      </c>
      <c r="AK143" s="222" t="str">
        <f t="shared" si="45"/>
        <v/>
      </c>
      <c r="AL143" s="222" t="str">
        <f t="shared" si="46"/>
        <v/>
      </c>
      <c r="AM143" s="215" t="str">
        <f>IFERROR(IF(#REF!="Yes",$AK143,($AK143+$AD143*0.5)),"")</f>
        <v/>
      </c>
      <c r="AN143" s="215" t="str">
        <f>IFERROR(IF(#REF!="Yes",$AL143,($AL143+$AE143*0.5)),"")</f>
        <v/>
      </c>
      <c r="AO143" s="374" t="str">
        <f>IF(ISBLANK('Team Roster Proposed - FBR'!Q144),"",'Team Roster Proposed - FBR'!Q144)</f>
        <v/>
      </c>
      <c r="AP143" s="226" t="e">
        <f>IF(ISBLANK(#REF!),"",#REF!)</f>
        <v>#REF!</v>
      </c>
      <c r="AQ143" s="226" t="e">
        <f>IF(ISBLANK(#REF!),"",#REF!)</f>
        <v>#REF!</v>
      </c>
      <c r="AR143" s="226" t="e">
        <f>IF(ISBLANK(#REF!),"",#REF!)</f>
        <v>#REF!</v>
      </c>
      <c r="AS143" s="219" t="e">
        <f>IF(ISBLANK(#REF!),"",#REF!)</f>
        <v>#REF!</v>
      </c>
      <c r="AT143" s="219" t="e">
        <f>IF(ISBLANK(#REF!),"",#REF!)</f>
        <v>#REF!</v>
      </c>
      <c r="AU143" s="219" t="e">
        <f>IF(ISBLANK(#REF!),"",#REF!)</f>
        <v>#REF!</v>
      </c>
      <c r="AV143" s="219" t="e">
        <f>IF(ISBLANK(#REF!),"",#REF!)</f>
        <v>#REF!</v>
      </c>
      <c r="AW143" s="219" t="e">
        <f>IF(ISBLANK(#REF!),"",#REF!)</f>
        <v>#REF!</v>
      </c>
      <c r="AX143" s="219" t="e">
        <f>IF(ISBLANK(#REF!),"",#REF!)</f>
        <v>#REF!</v>
      </c>
      <c r="AY143" s="226" t="e">
        <f>IF(ISBLANK(#REF!),"",#REF!)</f>
        <v>#REF!</v>
      </c>
      <c r="AZ143" s="219" t="e">
        <f>IF(ISBLANK(#REF!),"",#REF!)</f>
        <v>#REF!</v>
      </c>
      <c r="BA143" s="219" t="e">
        <f>IF(ISBLANK(#REF!),"",#REF!)</f>
        <v>#REF!</v>
      </c>
      <c r="BB143" s="219" t="e">
        <f>IF(ISBLANK(#REF!),"",#REF!)</f>
        <v>#REF!</v>
      </c>
      <c r="BC143" s="219" t="e">
        <f>IF(ISBLANK(#REF!),"",#REF!)</f>
        <v>#REF!</v>
      </c>
      <c r="BD143" s="219" t="e">
        <f>IF(ISBLANK(#REF!),"",#REF!)</f>
        <v>#REF!</v>
      </c>
      <c r="BE143" s="219" t="e">
        <f>IF(ISBLANK(#REF!),"",#REF!)</f>
        <v>#REF!</v>
      </c>
      <c r="BF143" s="219" t="e">
        <f>IF(ISBLANK(#REF!),"",#REF!)</f>
        <v>#REF!</v>
      </c>
      <c r="BG143" s="219" t="e">
        <f>IF(ISBLANK(#REF!),"",#REF!)</f>
        <v>#REF!</v>
      </c>
      <c r="BH143" s="219" t="e">
        <f>IF(ISBLANK(#REF!),"",#REF!)</f>
        <v>#REF!</v>
      </c>
      <c r="BI143" s="219" t="e">
        <f>IF(ISBLANK(#REF!),"",#REF!)</f>
        <v>#REF!</v>
      </c>
      <c r="BJ143" s="219" t="e">
        <f>IF(ISBLANK(#REF!),"",#REF!)</f>
        <v>#REF!</v>
      </c>
      <c r="BK143" s="219" t="e">
        <f>IF(ISBLANK(#REF!),"",#REF!)</f>
        <v>#REF!</v>
      </c>
      <c r="BL143" s="219" t="e">
        <f>IF(ISBLANK(#REF!),"",#REF!)</f>
        <v>#REF!</v>
      </c>
      <c r="BM143" s="219" t="e">
        <f>IF(ISBLANK(#REF!),"",#REF!)</f>
        <v>#REF!</v>
      </c>
      <c r="BN143" s="219" t="e">
        <f>IF(ISBLANK(#REF!),"",#REF!)</f>
        <v>#REF!</v>
      </c>
      <c r="BO143" s="227" t="e">
        <f t="shared" si="47"/>
        <v>#REF!</v>
      </c>
      <c r="BP143" s="228" t="str">
        <f t="shared" si="50"/>
        <v/>
      </c>
      <c r="BQ143" s="229" t="str">
        <f t="shared" si="34"/>
        <v/>
      </c>
      <c r="BR143" s="228" t="e">
        <f t="shared" si="48"/>
        <v>#REF!</v>
      </c>
      <c r="BS143" s="230" t="e">
        <f t="shared" si="49"/>
        <v>#REF!</v>
      </c>
    </row>
    <row r="144" spans="1:71">
      <c r="A144" s="213" t="e">
        <f>IF(ISBLANK(#REF!),"",#REF!)</f>
        <v>#REF!</v>
      </c>
      <c r="B144" s="214" t="e">
        <f>IF(ISBLANK(#REF!),"",#REF!)</f>
        <v>#REF!</v>
      </c>
      <c r="C144" s="214" t="e">
        <f>IF(ISBLANK(#REF!),"",#REF!)</f>
        <v>#REF!</v>
      </c>
      <c r="D144" s="214" t="e">
        <f>IF(ISBLANK(#REF!),"",#REF!)</f>
        <v>#REF!</v>
      </c>
      <c r="E144" s="214" t="e">
        <f>IF(ISBLANK(#REF!),"",#REF!)</f>
        <v>#REF!</v>
      </c>
      <c r="F144" s="214" t="e">
        <f>IF(ISBLANK(#REF!),"",#REF!)</f>
        <v>#REF!</v>
      </c>
      <c r="G144" s="214" t="e">
        <f>IF(ISBLANK(#REF!),"",#REF!)</f>
        <v>#REF!</v>
      </c>
      <c r="H144" s="215" t="e">
        <f>IF(ISBLANK(#REF!),"",#REF!)</f>
        <v>#REF!</v>
      </c>
      <c r="I144" s="214" t="e">
        <f>IF(ISBLANK(#REF!),"",#REF!)</f>
        <v>#REF!</v>
      </c>
      <c r="J144" s="216" t="e">
        <f>IF(ISBLANK(#REF!),"",#REF!)</f>
        <v>#REF!</v>
      </c>
      <c r="K144" s="217" t="e">
        <f>IF(ISBLANK(#REF!),"",#REF!)</f>
        <v>#REF!</v>
      </c>
      <c r="L144" s="217" t="e">
        <f>IF(ISBLANK(#REF!),"",#REF!)</f>
        <v>#REF!</v>
      </c>
      <c r="M144" s="218" t="e">
        <f>IF(ISBLANK(#REF!),"",#REF!)</f>
        <v>#REF!</v>
      </c>
      <c r="N144" s="218" t="e">
        <f>IF(ISBLANK(#REF!),"",#REF!)</f>
        <v>#REF!</v>
      </c>
      <c r="O144" s="220" t="str">
        <f>IFERROR(VLOOKUP(_xlfn.CONCAT('Team Roster - Final'!$A144," : ",'Team Roster - Final'!$BM144),'Rate Calculations'!$C$4:$G$1100,5,FALSE),"")</f>
        <v/>
      </c>
      <c r="P144" s="225">
        <f>IF(ISBLANK('Rate Calculations'!$H146),"",'Rate Calculations'!$H146)</f>
        <v>1.7500000000000002E-2</v>
      </c>
      <c r="Q144" s="220" t="str">
        <f t="shared" si="35"/>
        <v/>
      </c>
      <c r="R144" s="221">
        <f>IF(ISBLANK('Rate Calculations'!$J146),"",'Rate Calculations'!$J146)</f>
        <v>3.5000000000000003E-2</v>
      </c>
      <c r="S144" s="220" t="str">
        <f t="shared" si="36"/>
        <v/>
      </c>
      <c r="T144" s="225" t="str">
        <f>IFERROR(VLOOKUP(_xlfn.CONCAT('Team Roster - Final'!$A144," : ",'Team Roster - Final'!$BM144),'Rate Calculations'!$C$4:$S$1100,10,FALSE),"")</f>
        <v/>
      </c>
      <c r="U144" s="225" t="str">
        <f>IFERROR(VLOOKUP(_xlfn.CONCAT('Team Roster - Final'!$A144," : ",'Team Roster - Final'!$BM144),'Rate Calculations'!$C$4:$S$1100,11,FALSE),"")</f>
        <v/>
      </c>
      <c r="V144" s="222" t="str">
        <f t="shared" si="37"/>
        <v/>
      </c>
      <c r="W144" s="222" t="str">
        <f t="shared" si="38"/>
        <v/>
      </c>
      <c r="X144" s="223" t="str">
        <f>IFERROR(VLOOKUP(_xlfn.CONCAT('Team Roster - Final'!$A144," : ",'Team Roster - Final'!$BM144),'Rate Calculations'!$C$4:$S$1100,14,FALSE),"")</f>
        <v/>
      </c>
      <c r="Y144" s="222" t="str">
        <f t="shared" si="39"/>
        <v/>
      </c>
      <c r="Z144" s="222" t="str">
        <f t="shared" si="40"/>
        <v/>
      </c>
      <c r="AA144" s="224" t="str">
        <f>IFERROR(IF(#REF!="Yes",$Y144, $Y144+$Q144*0.5),"")</f>
        <v/>
      </c>
      <c r="AB144" s="224" t="str">
        <f>IFERROR(IF(#REF!="Yes",$Z144, $Z144+$S144*0.5),"")</f>
        <v/>
      </c>
      <c r="AC144" s="220" t="str">
        <f>IFERROR(VLOOKUP(_xlfn.CONCAT('Team Roster - Final'!$A144," : ",'Team Roster - Final'!$BM144),'Rate Calculations'!$C$4:$U$1100,19,FALSE),"")</f>
        <v/>
      </c>
      <c r="AD144" s="220" t="str">
        <f t="shared" si="41"/>
        <v/>
      </c>
      <c r="AE144" s="220" t="str">
        <f t="shared" si="42"/>
        <v/>
      </c>
      <c r="AF144" s="225" t="str">
        <f>IFERROR(VLOOKUP(_xlfn.CONCAT('Team Roster - Final'!$A144," : ",'Team Roster - Final'!$BM144),'Rate Calculations'!$C$4:$AB$1100,22,FALSE),"")</f>
        <v/>
      </c>
      <c r="AG144" s="225" t="str">
        <f>IFERROR(VLOOKUP(_xlfn.CONCAT('Team Roster - Final'!$A144," : ",'Team Roster - Final'!$BM144),'Rate Calculations'!$C$4:$AB$1100,23,FALSE),"")</f>
        <v/>
      </c>
      <c r="AH144" s="222" t="str">
        <f t="shared" si="43"/>
        <v/>
      </c>
      <c r="AI144" s="222" t="str">
        <f t="shared" si="44"/>
        <v/>
      </c>
      <c r="AJ144" s="223" t="str">
        <f>Table1[[#This Row],[Home Office
Net Fee %]]</f>
        <v/>
      </c>
      <c r="AK144" s="222" t="str">
        <f t="shared" si="45"/>
        <v/>
      </c>
      <c r="AL144" s="222" t="str">
        <f t="shared" si="46"/>
        <v/>
      </c>
      <c r="AM144" s="215" t="str">
        <f>IFERROR(IF(#REF!="Yes",$AK144,($AK144+$AD144*0.5)),"")</f>
        <v/>
      </c>
      <c r="AN144" s="215" t="str">
        <f>IFERROR(IF(#REF!="Yes",$AL144,($AL144+$AE144*0.5)),"")</f>
        <v/>
      </c>
      <c r="AO144" s="374" t="str">
        <f>IF(ISBLANK('Team Roster Proposed - FBR'!Q145),"",'Team Roster Proposed - FBR'!Q145)</f>
        <v/>
      </c>
      <c r="AP144" s="226" t="e">
        <f>IF(ISBLANK(#REF!),"",#REF!)</f>
        <v>#REF!</v>
      </c>
      <c r="AQ144" s="226" t="e">
        <f>IF(ISBLANK(#REF!),"",#REF!)</f>
        <v>#REF!</v>
      </c>
      <c r="AR144" s="226" t="e">
        <f>IF(ISBLANK(#REF!),"",#REF!)</f>
        <v>#REF!</v>
      </c>
      <c r="AS144" s="219" t="e">
        <f>IF(ISBLANK(#REF!),"",#REF!)</f>
        <v>#REF!</v>
      </c>
      <c r="AT144" s="219" t="e">
        <f>IF(ISBLANK(#REF!),"",#REF!)</f>
        <v>#REF!</v>
      </c>
      <c r="AU144" s="219" t="e">
        <f>IF(ISBLANK(#REF!),"",#REF!)</f>
        <v>#REF!</v>
      </c>
      <c r="AV144" s="219" t="e">
        <f>IF(ISBLANK(#REF!),"",#REF!)</f>
        <v>#REF!</v>
      </c>
      <c r="AW144" s="219" t="e">
        <f>IF(ISBLANK(#REF!),"",#REF!)</f>
        <v>#REF!</v>
      </c>
      <c r="AX144" s="219" t="e">
        <f>IF(ISBLANK(#REF!),"",#REF!)</f>
        <v>#REF!</v>
      </c>
      <c r="AY144" s="226" t="e">
        <f>IF(ISBLANK(#REF!),"",#REF!)</f>
        <v>#REF!</v>
      </c>
      <c r="AZ144" s="219" t="e">
        <f>IF(ISBLANK(#REF!),"",#REF!)</f>
        <v>#REF!</v>
      </c>
      <c r="BA144" s="219" t="e">
        <f>IF(ISBLANK(#REF!),"",#REF!)</f>
        <v>#REF!</v>
      </c>
      <c r="BB144" s="219" t="e">
        <f>IF(ISBLANK(#REF!),"",#REF!)</f>
        <v>#REF!</v>
      </c>
      <c r="BC144" s="219" t="e">
        <f>IF(ISBLANK(#REF!),"",#REF!)</f>
        <v>#REF!</v>
      </c>
      <c r="BD144" s="219" t="e">
        <f>IF(ISBLANK(#REF!),"",#REF!)</f>
        <v>#REF!</v>
      </c>
      <c r="BE144" s="219" t="e">
        <f>IF(ISBLANK(#REF!),"",#REF!)</f>
        <v>#REF!</v>
      </c>
      <c r="BF144" s="219" t="e">
        <f>IF(ISBLANK(#REF!),"",#REF!)</f>
        <v>#REF!</v>
      </c>
      <c r="BG144" s="219" t="e">
        <f>IF(ISBLANK(#REF!),"",#REF!)</f>
        <v>#REF!</v>
      </c>
      <c r="BH144" s="219" t="e">
        <f>IF(ISBLANK(#REF!),"",#REF!)</f>
        <v>#REF!</v>
      </c>
      <c r="BI144" s="219" t="e">
        <f>IF(ISBLANK(#REF!),"",#REF!)</f>
        <v>#REF!</v>
      </c>
      <c r="BJ144" s="219" t="e">
        <f>IF(ISBLANK(#REF!),"",#REF!)</f>
        <v>#REF!</v>
      </c>
      <c r="BK144" s="219" t="e">
        <f>IF(ISBLANK(#REF!),"",#REF!)</f>
        <v>#REF!</v>
      </c>
      <c r="BL144" s="219" t="e">
        <f>IF(ISBLANK(#REF!),"",#REF!)</f>
        <v>#REF!</v>
      </c>
      <c r="BM144" s="219" t="e">
        <f>IF(ISBLANK(#REF!),"",#REF!)</f>
        <v>#REF!</v>
      </c>
      <c r="BN144" s="219" t="e">
        <f>IF(ISBLANK(#REF!),"",#REF!)</f>
        <v>#REF!</v>
      </c>
      <c r="BO144" s="227" t="e">
        <f t="shared" si="47"/>
        <v>#REF!</v>
      </c>
      <c r="BP144" s="228" t="str">
        <f t="shared" si="50"/>
        <v/>
      </c>
      <c r="BQ144" s="229" t="str">
        <f t="shared" si="34"/>
        <v/>
      </c>
      <c r="BR144" s="228" t="e">
        <f t="shared" si="48"/>
        <v>#REF!</v>
      </c>
      <c r="BS144" s="230" t="e">
        <f t="shared" si="49"/>
        <v>#REF!</v>
      </c>
    </row>
    <row r="145" spans="1:71">
      <c r="A145" s="213" t="e">
        <f>IF(ISBLANK(#REF!),"",#REF!)</f>
        <v>#REF!</v>
      </c>
      <c r="B145" s="214" t="e">
        <f>IF(ISBLANK(#REF!),"",#REF!)</f>
        <v>#REF!</v>
      </c>
      <c r="C145" s="214" t="e">
        <f>IF(ISBLANK(#REF!),"",#REF!)</f>
        <v>#REF!</v>
      </c>
      <c r="D145" s="214" t="e">
        <f>IF(ISBLANK(#REF!),"",#REF!)</f>
        <v>#REF!</v>
      </c>
      <c r="E145" s="214" t="e">
        <f>IF(ISBLANK(#REF!),"",#REF!)</f>
        <v>#REF!</v>
      </c>
      <c r="F145" s="214" t="e">
        <f>IF(ISBLANK(#REF!),"",#REF!)</f>
        <v>#REF!</v>
      </c>
      <c r="G145" s="214" t="e">
        <f>IF(ISBLANK(#REF!),"",#REF!)</f>
        <v>#REF!</v>
      </c>
      <c r="H145" s="215" t="e">
        <f>IF(ISBLANK(#REF!),"",#REF!)</f>
        <v>#REF!</v>
      </c>
      <c r="I145" s="214" t="e">
        <f>IF(ISBLANK(#REF!),"",#REF!)</f>
        <v>#REF!</v>
      </c>
      <c r="J145" s="216" t="e">
        <f>IF(ISBLANK(#REF!),"",#REF!)</f>
        <v>#REF!</v>
      </c>
      <c r="K145" s="217" t="e">
        <f>IF(ISBLANK(#REF!),"",#REF!)</f>
        <v>#REF!</v>
      </c>
      <c r="L145" s="217" t="e">
        <f>IF(ISBLANK(#REF!),"",#REF!)</f>
        <v>#REF!</v>
      </c>
      <c r="M145" s="218" t="e">
        <f>IF(ISBLANK(#REF!),"",#REF!)</f>
        <v>#REF!</v>
      </c>
      <c r="N145" s="218" t="e">
        <f>IF(ISBLANK(#REF!),"",#REF!)</f>
        <v>#REF!</v>
      </c>
      <c r="O145" s="220" t="str">
        <f>IFERROR(VLOOKUP(_xlfn.CONCAT('Team Roster - Final'!$A145," : ",'Team Roster - Final'!$BM145),'Rate Calculations'!$C$4:$G$1100,5,FALSE),"")</f>
        <v/>
      </c>
      <c r="P145" s="225">
        <f>IF(ISBLANK('Rate Calculations'!$H147),"",'Rate Calculations'!$H147)</f>
        <v>1.7500000000000002E-2</v>
      </c>
      <c r="Q145" s="220" t="str">
        <f t="shared" si="35"/>
        <v/>
      </c>
      <c r="R145" s="221">
        <f>IF(ISBLANK('Rate Calculations'!$J147),"",'Rate Calculations'!$J147)</f>
        <v>3.5000000000000003E-2</v>
      </c>
      <c r="S145" s="220" t="str">
        <f t="shared" si="36"/>
        <v/>
      </c>
      <c r="T145" s="225" t="str">
        <f>IFERROR(VLOOKUP(_xlfn.CONCAT('Team Roster - Final'!$A145," : ",'Team Roster - Final'!$BM145),'Rate Calculations'!$C$4:$S$1100,10,FALSE),"")</f>
        <v/>
      </c>
      <c r="U145" s="225" t="str">
        <f>IFERROR(VLOOKUP(_xlfn.CONCAT('Team Roster - Final'!$A145," : ",'Team Roster - Final'!$BM145),'Rate Calculations'!$C$4:$S$1100,11,FALSE),"")</f>
        <v/>
      </c>
      <c r="V145" s="222" t="str">
        <f t="shared" si="37"/>
        <v/>
      </c>
      <c r="W145" s="222" t="str">
        <f t="shared" si="38"/>
        <v/>
      </c>
      <c r="X145" s="223" t="str">
        <f>IFERROR(VLOOKUP(_xlfn.CONCAT('Team Roster - Final'!$A145," : ",'Team Roster - Final'!$BM145),'Rate Calculations'!$C$4:$S$1100,14,FALSE),"")</f>
        <v/>
      </c>
      <c r="Y145" s="222" t="str">
        <f t="shared" si="39"/>
        <v/>
      </c>
      <c r="Z145" s="222" t="str">
        <f t="shared" si="40"/>
        <v/>
      </c>
      <c r="AA145" s="224" t="str">
        <f>IFERROR(IF(#REF!="Yes",$Y145, $Y145+$Q145*0.5),"")</f>
        <v/>
      </c>
      <c r="AB145" s="224" t="str">
        <f>IFERROR(IF(#REF!="Yes",$Z145, $Z145+$S145*0.5),"")</f>
        <v/>
      </c>
      <c r="AC145" s="220" t="str">
        <f>IFERROR(VLOOKUP(_xlfn.CONCAT('Team Roster - Final'!$A145," : ",'Team Roster - Final'!$BM145),'Rate Calculations'!$C$4:$U$1100,19,FALSE),"")</f>
        <v/>
      </c>
      <c r="AD145" s="220" t="str">
        <f t="shared" si="41"/>
        <v/>
      </c>
      <c r="AE145" s="220" t="str">
        <f t="shared" si="42"/>
        <v/>
      </c>
      <c r="AF145" s="225" t="str">
        <f>IFERROR(VLOOKUP(_xlfn.CONCAT('Team Roster - Final'!$A145," : ",'Team Roster - Final'!$BM145),'Rate Calculations'!$C$4:$AB$1100,22,FALSE),"")</f>
        <v/>
      </c>
      <c r="AG145" s="225" t="str">
        <f>IFERROR(VLOOKUP(_xlfn.CONCAT('Team Roster - Final'!$A145," : ",'Team Roster - Final'!$BM145),'Rate Calculations'!$C$4:$AB$1100,23,FALSE),"")</f>
        <v/>
      </c>
      <c r="AH145" s="222" t="str">
        <f t="shared" si="43"/>
        <v/>
      </c>
      <c r="AI145" s="222" t="str">
        <f t="shared" si="44"/>
        <v/>
      </c>
      <c r="AJ145" s="223" t="str">
        <f>Table1[[#This Row],[Home Office
Net Fee %]]</f>
        <v/>
      </c>
      <c r="AK145" s="222" t="str">
        <f t="shared" si="45"/>
        <v/>
      </c>
      <c r="AL145" s="222" t="str">
        <f t="shared" si="46"/>
        <v/>
      </c>
      <c r="AM145" s="215" t="str">
        <f>IFERROR(IF(#REF!="Yes",$AK145,($AK145+$AD145*0.5)),"")</f>
        <v/>
      </c>
      <c r="AN145" s="215" t="str">
        <f>IFERROR(IF(#REF!="Yes",$AL145,($AL145+$AE145*0.5)),"")</f>
        <v/>
      </c>
      <c r="AO145" s="374" t="str">
        <f>IF(ISBLANK('Team Roster Proposed - FBR'!Q146),"",'Team Roster Proposed - FBR'!Q146)</f>
        <v/>
      </c>
      <c r="AP145" s="226" t="e">
        <f>IF(ISBLANK(#REF!),"",#REF!)</f>
        <v>#REF!</v>
      </c>
      <c r="AQ145" s="226" t="e">
        <f>IF(ISBLANK(#REF!),"",#REF!)</f>
        <v>#REF!</v>
      </c>
      <c r="AR145" s="226" t="e">
        <f>IF(ISBLANK(#REF!),"",#REF!)</f>
        <v>#REF!</v>
      </c>
      <c r="AS145" s="219" t="e">
        <f>IF(ISBLANK(#REF!),"",#REF!)</f>
        <v>#REF!</v>
      </c>
      <c r="AT145" s="219" t="e">
        <f>IF(ISBLANK(#REF!),"",#REF!)</f>
        <v>#REF!</v>
      </c>
      <c r="AU145" s="219" t="e">
        <f>IF(ISBLANK(#REF!),"",#REF!)</f>
        <v>#REF!</v>
      </c>
      <c r="AV145" s="219" t="e">
        <f>IF(ISBLANK(#REF!),"",#REF!)</f>
        <v>#REF!</v>
      </c>
      <c r="AW145" s="219" t="e">
        <f>IF(ISBLANK(#REF!),"",#REF!)</f>
        <v>#REF!</v>
      </c>
      <c r="AX145" s="219" t="e">
        <f>IF(ISBLANK(#REF!),"",#REF!)</f>
        <v>#REF!</v>
      </c>
      <c r="AY145" s="226" t="e">
        <f>IF(ISBLANK(#REF!),"",#REF!)</f>
        <v>#REF!</v>
      </c>
      <c r="AZ145" s="219" t="e">
        <f>IF(ISBLANK(#REF!),"",#REF!)</f>
        <v>#REF!</v>
      </c>
      <c r="BA145" s="219" t="e">
        <f>IF(ISBLANK(#REF!),"",#REF!)</f>
        <v>#REF!</v>
      </c>
      <c r="BB145" s="219" t="e">
        <f>IF(ISBLANK(#REF!),"",#REF!)</f>
        <v>#REF!</v>
      </c>
      <c r="BC145" s="219" t="e">
        <f>IF(ISBLANK(#REF!),"",#REF!)</f>
        <v>#REF!</v>
      </c>
      <c r="BD145" s="219" t="e">
        <f>IF(ISBLANK(#REF!),"",#REF!)</f>
        <v>#REF!</v>
      </c>
      <c r="BE145" s="219" t="e">
        <f>IF(ISBLANK(#REF!),"",#REF!)</f>
        <v>#REF!</v>
      </c>
      <c r="BF145" s="219" t="e">
        <f>IF(ISBLANK(#REF!),"",#REF!)</f>
        <v>#REF!</v>
      </c>
      <c r="BG145" s="219" t="e">
        <f>IF(ISBLANK(#REF!),"",#REF!)</f>
        <v>#REF!</v>
      </c>
      <c r="BH145" s="219" t="e">
        <f>IF(ISBLANK(#REF!),"",#REF!)</f>
        <v>#REF!</v>
      </c>
      <c r="BI145" s="219" t="e">
        <f>IF(ISBLANK(#REF!),"",#REF!)</f>
        <v>#REF!</v>
      </c>
      <c r="BJ145" s="219" t="e">
        <f>IF(ISBLANK(#REF!),"",#REF!)</f>
        <v>#REF!</v>
      </c>
      <c r="BK145" s="219" t="e">
        <f>IF(ISBLANK(#REF!),"",#REF!)</f>
        <v>#REF!</v>
      </c>
      <c r="BL145" s="219" t="e">
        <f>IF(ISBLANK(#REF!),"",#REF!)</f>
        <v>#REF!</v>
      </c>
      <c r="BM145" s="219" t="e">
        <f>IF(ISBLANK(#REF!),"",#REF!)</f>
        <v>#REF!</v>
      </c>
      <c r="BN145" s="219" t="e">
        <f>IF(ISBLANK(#REF!),"",#REF!)</f>
        <v>#REF!</v>
      </c>
      <c r="BO145" s="227" t="e">
        <f t="shared" si="47"/>
        <v>#REF!</v>
      </c>
      <c r="BP145" s="228" t="str">
        <f t="shared" si="50"/>
        <v/>
      </c>
      <c r="BQ145" s="229" t="str">
        <f t="shared" si="34"/>
        <v/>
      </c>
      <c r="BR145" s="228" t="e">
        <f t="shared" si="48"/>
        <v>#REF!</v>
      </c>
      <c r="BS145" s="230" t="e">
        <f t="shared" si="49"/>
        <v>#REF!</v>
      </c>
    </row>
    <row r="146" spans="1:71">
      <c r="A146" s="213" t="e">
        <f>IF(ISBLANK(#REF!),"",#REF!)</f>
        <v>#REF!</v>
      </c>
      <c r="B146" s="214" t="e">
        <f>IF(ISBLANK(#REF!),"",#REF!)</f>
        <v>#REF!</v>
      </c>
      <c r="C146" s="214" t="e">
        <f>IF(ISBLANK(#REF!),"",#REF!)</f>
        <v>#REF!</v>
      </c>
      <c r="D146" s="214" t="e">
        <f>IF(ISBLANK(#REF!),"",#REF!)</f>
        <v>#REF!</v>
      </c>
      <c r="E146" s="214" t="e">
        <f>IF(ISBLANK(#REF!),"",#REF!)</f>
        <v>#REF!</v>
      </c>
      <c r="F146" s="214" t="e">
        <f>IF(ISBLANK(#REF!),"",#REF!)</f>
        <v>#REF!</v>
      </c>
      <c r="G146" s="214" t="e">
        <f>IF(ISBLANK(#REF!),"",#REF!)</f>
        <v>#REF!</v>
      </c>
      <c r="H146" s="215" t="e">
        <f>IF(ISBLANK(#REF!),"",#REF!)</f>
        <v>#REF!</v>
      </c>
      <c r="I146" s="214" t="e">
        <f>IF(ISBLANK(#REF!),"",#REF!)</f>
        <v>#REF!</v>
      </c>
      <c r="J146" s="216" t="e">
        <f>IF(ISBLANK(#REF!),"",#REF!)</f>
        <v>#REF!</v>
      </c>
      <c r="K146" s="217" t="e">
        <f>IF(ISBLANK(#REF!),"",#REF!)</f>
        <v>#REF!</v>
      </c>
      <c r="L146" s="217" t="e">
        <f>IF(ISBLANK(#REF!),"",#REF!)</f>
        <v>#REF!</v>
      </c>
      <c r="M146" s="218" t="e">
        <f>IF(ISBLANK(#REF!),"",#REF!)</f>
        <v>#REF!</v>
      </c>
      <c r="N146" s="218" t="e">
        <f>IF(ISBLANK(#REF!),"",#REF!)</f>
        <v>#REF!</v>
      </c>
      <c r="O146" s="220" t="str">
        <f>IFERROR(VLOOKUP(_xlfn.CONCAT('Team Roster - Final'!$A146," : ",'Team Roster - Final'!$BM146),'Rate Calculations'!$C$4:$G$1100,5,FALSE),"")</f>
        <v/>
      </c>
      <c r="P146" s="225">
        <f>IF(ISBLANK('Rate Calculations'!$H148),"",'Rate Calculations'!$H148)</f>
        <v>1.7500000000000002E-2</v>
      </c>
      <c r="Q146" s="220" t="str">
        <f t="shared" si="35"/>
        <v/>
      </c>
      <c r="R146" s="221">
        <f>IF(ISBLANK('Rate Calculations'!$J148),"",'Rate Calculations'!$J148)</f>
        <v>3.5000000000000003E-2</v>
      </c>
      <c r="S146" s="220" t="str">
        <f t="shared" si="36"/>
        <v/>
      </c>
      <c r="T146" s="225" t="str">
        <f>IFERROR(VLOOKUP(_xlfn.CONCAT('Team Roster - Final'!$A146," : ",'Team Roster - Final'!$BM146),'Rate Calculations'!$C$4:$S$1100,10,FALSE),"")</f>
        <v/>
      </c>
      <c r="U146" s="225" t="str">
        <f>IFERROR(VLOOKUP(_xlfn.CONCAT('Team Roster - Final'!$A146," : ",'Team Roster - Final'!$BM146),'Rate Calculations'!$C$4:$S$1100,11,FALSE),"")</f>
        <v/>
      </c>
      <c r="V146" s="222" t="str">
        <f t="shared" si="37"/>
        <v/>
      </c>
      <c r="W146" s="222" t="str">
        <f t="shared" si="38"/>
        <v/>
      </c>
      <c r="X146" s="223" t="str">
        <f>IFERROR(VLOOKUP(_xlfn.CONCAT('Team Roster - Final'!$A146," : ",'Team Roster - Final'!$BM146),'Rate Calculations'!$C$4:$S$1100,14,FALSE),"")</f>
        <v/>
      </c>
      <c r="Y146" s="222" t="str">
        <f t="shared" si="39"/>
        <v/>
      </c>
      <c r="Z146" s="222" t="str">
        <f t="shared" si="40"/>
        <v/>
      </c>
      <c r="AA146" s="224" t="str">
        <f>IFERROR(IF(#REF!="Yes",$Y146, $Y146+$Q146*0.5),"")</f>
        <v/>
      </c>
      <c r="AB146" s="224" t="str">
        <f>IFERROR(IF(#REF!="Yes",$Z146, $Z146+$S146*0.5),"")</f>
        <v/>
      </c>
      <c r="AC146" s="220" t="str">
        <f>IFERROR(VLOOKUP(_xlfn.CONCAT('Team Roster - Final'!$A146," : ",'Team Roster - Final'!$BM146),'Rate Calculations'!$C$4:$U$1100,19,FALSE),"")</f>
        <v/>
      </c>
      <c r="AD146" s="220" t="str">
        <f t="shared" si="41"/>
        <v/>
      </c>
      <c r="AE146" s="220" t="str">
        <f t="shared" si="42"/>
        <v/>
      </c>
      <c r="AF146" s="225" t="str">
        <f>IFERROR(VLOOKUP(_xlfn.CONCAT('Team Roster - Final'!$A146," : ",'Team Roster - Final'!$BM146),'Rate Calculations'!$C$4:$AB$1100,22,FALSE),"")</f>
        <v/>
      </c>
      <c r="AG146" s="225" t="str">
        <f>IFERROR(VLOOKUP(_xlfn.CONCAT('Team Roster - Final'!$A146," : ",'Team Roster - Final'!$BM146),'Rate Calculations'!$C$4:$AB$1100,23,FALSE),"")</f>
        <v/>
      </c>
      <c r="AH146" s="222" t="str">
        <f t="shared" si="43"/>
        <v/>
      </c>
      <c r="AI146" s="222" t="str">
        <f t="shared" si="44"/>
        <v/>
      </c>
      <c r="AJ146" s="223" t="str">
        <f>Table1[[#This Row],[Home Office
Net Fee %]]</f>
        <v/>
      </c>
      <c r="AK146" s="222" t="str">
        <f t="shared" si="45"/>
        <v/>
      </c>
      <c r="AL146" s="222" t="str">
        <f t="shared" si="46"/>
        <v/>
      </c>
      <c r="AM146" s="215" t="str">
        <f>IFERROR(IF(#REF!="Yes",$AK146,($AK146+$AD146*0.5)),"")</f>
        <v/>
      </c>
      <c r="AN146" s="215" t="str">
        <f>IFERROR(IF(#REF!="Yes",$AL146,($AL146+$AE146*0.5)),"")</f>
        <v/>
      </c>
      <c r="AO146" s="374" t="str">
        <f>IF(ISBLANK('Team Roster Proposed - FBR'!Q147),"",'Team Roster Proposed - FBR'!Q147)</f>
        <v/>
      </c>
      <c r="AP146" s="226" t="e">
        <f>IF(ISBLANK(#REF!),"",#REF!)</f>
        <v>#REF!</v>
      </c>
      <c r="AQ146" s="226" t="e">
        <f>IF(ISBLANK(#REF!),"",#REF!)</f>
        <v>#REF!</v>
      </c>
      <c r="AR146" s="226" t="e">
        <f>IF(ISBLANK(#REF!),"",#REF!)</f>
        <v>#REF!</v>
      </c>
      <c r="AS146" s="219" t="e">
        <f>IF(ISBLANK(#REF!),"",#REF!)</f>
        <v>#REF!</v>
      </c>
      <c r="AT146" s="219" t="e">
        <f>IF(ISBLANK(#REF!),"",#REF!)</f>
        <v>#REF!</v>
      </c>
      <c r="AU146" s="219" t="e">
        <f>IF(ISBLANK(#REF!),"",#REF!)</f>
        <v>#REF!</v>
      </c>
      <c r="AV146" s="219" t="e">
        <f>IF(ISBLANK(#REF!),"",#REF!)</f>
        <v>#REF!</v>
      </c>
      <c r="AW146" s="219" t="e">
        <f>IF(ISBLANK(#REF!),"",#REF!)</f>
        <v>#REF!</v>
      </c>
      <c r="AX146" s="219" t="e">
        <f>IF(ISBLANK(#REF!),"",#REF!)</f>
        <v>#REF!</v>
      </c>
      <c r="AY146" s="226" t="e">
        <f>IF(ISBLANK(#REF!),"",#REF!)</f>
        <v>#REF!</v>
      </c>
      <c r="AZ146" s="219" t="e">
        <f>IF(ISBLANK(#REF!),"",#REF!)</f>
        <v>#REF!</v>
      </c>
      <c r="BA146" s="219" t="e">
        <f>IF(ISBLANK(#REF!),"",#REF!)</f>
        <v>#REF!</v>
      </c>
      <c r="BB146" s="219" t="e">
        <f>IF(ISBLANK(#REF!),"",#REF!)</f>
        <v>#REF!</v>
      </c>
      <c r="BC146" s="219" t="e">
        <f>IF(ISBLANK(#REF!),"",#REF!)</f>
        <v>#REF!</v>
      </c>
      <c r="BD146" s="219" t="e">
        <f>IF(ISBLANK(#REF!),"",#REF!)</f>
        <v>#REF!</v>
      </c>
      <c r="BE146" s="219" t="e">
        <f>IF(ISBLANK(#REF!),"",#REF!)</f>
        <v>#REF!</v>
      </c>
      <c r="BF146" s="219" t="e">
        <f>IF(ISBLANK(#REF!),"",#REF!)</f>
        <v>#REF!</v>
      </c>
      <c r="BG146" s="219" t="e">
        <f>IF(ISBLANK(#REF!),"",#REF!)</f>
        <v>#REF!</v>
      </c>
      <c r="BH146" s="219" t="e">
        <f>IF(ISBLANK(#REF!),"",#REF!)</f>
        <v>#REF!</v>
      </c>
      <c r="BI146" s="219" t="e">
        <f>IF(ISBLANK(#REF!),"",#REF!)</f>
        <v>#REF!</v>
      </c>
      <c r="BJ146" s="219" t="e">
        <f>IF(ISBLANK(#REF!),"",#REF!)</f>
        <v>#REF!</v>
      </c>
      <c r="BK146" s="219" t="e">
        <f>IF(ISBLANK(#REF!),"",#REF!)</f>
        <v>#REF!</v>
      </c>
      <c r="BL146" s="219" t="e">
        <f>IF(ISBLANK(#REF!),"",#REF!)</f>
        <v>#REF!</v>
      </c>
      <c r="BM146" s="219" t="e">
        <f>IF(ISBLANK(#REF!),"",#REF!)</f>
        <v>#REF!</v>
      </c>
      <c r="BN146" s="219" t="e">
        <f>IF(ISBLANK(#REF!),"",#REF!)</f>
        <v>#REF!</v>
      </c>
      <c r="BO146" s="227" t="e">
        <f t="shared" si="47"/>
        <v>#REF!</v>
      </c>
      <c r="BP146" s="228" t="str">
        <f t="shared" si="50"/>
        <v/>
      </c>
      <c r="BQ146" s="229" t="str">
        <f t="shared" si="34"/>
        <v/>
      </c>
      <c r="BR146" s="228" t="e">
        <f t="shared" si="48"/>
        <v>#REF!</v>
      </c>
      <c r="BS146" s="230" t="e">
        <f t="shared" si="49"/>
        <v>#REF!</v>
      </c>
    </row>
    <row r="147" spans="1:71">
      <c r="A147" s="213" t="e">
        <f>IF(ISBLANK(#REF!),"",#REF!)</f>
        <v>#REF!</v>
      </c>
      <c r="B147" s="214" t="e">
        <f>IF(ISBLANK(#REF!),"",#REF!)</f>
        <v>#REF!</v>
      </c>
      <c r="C147" s="214" t="e">
        <f>IF(ISBLANK(#REF!),"",#REF!)</f>
        <v>#REF!</v>
      </c>
      <c r="D147" s="214" t="e">
        <f>IF(ISBLANK(#REF!),"",#REF!)</f>
        <v>#REF!</v>
      </c>
      <c r="E147" s="214" t="e">
        <f>IF(ISBLANK(#REF!),"",#REF!)</f>
        <v>#REF!</v>
      </c>
      <c r="F147" s="214" t="e">
        <f>IF(ISBLANK(#REF!),"",#REF!)</f>
        <v>#REF!</v>
      </c>
      <c r="G147" s="214" t="e">
        <f>IF(ISBLANK(#REF!),"",#REF!)</f>
        <v>#REF!</v>
      </c>
      <c r="H147" s="215" t="e">
        <f>IF(ISBLANK(#REF!),"",#REF!)</f>
        <v>#REF!</v>
      </c>
      <c r="I147" s="214" t="e">
        <f>IF(ISBLANK(#REF!),"",#REF!)</f>
        <v>#REF!</v>
      </c>
      <c r="J147" s="216" t="e">
        <f>IF(ISBLANK(#REF!),"",#REF!)</f>
        <v>#REF!</v>
      </c>
      <c r="K147" s="217" t="e">
        <f>IF(ISBLANK(#REF!),"",#REF!)</f>
        <v>#REF!</v>
      </c>
      <c r="L147" s="217" t="e">
        <f>IF(ISBLANK(#REF!),"",#REF!)</f>
        <v>#REF!</v>
      </c>
      <c r="M147" s="218" t="e">
        <f>IF(ISBLANK(#REF!),"",#REF!)</f>
        <v>#REF!</v>
      </c>
      <c r="N147" s="218" t="e">
        <f>IF(ISBLANK(#REF!),"",#REF!)</f>
        <v>#REF!</v>
      </c>
      <c r="O147" s="220" t="str">
        <f>IFERROR(VLOOKUP(_xlfn.CONCAT('Team Roster - Final'!$A147," : ",'Team Roster - Final'!$BM147),'Rate Calculations'!$C$4:$G$1100,5,FALSE),"")</f>
        <v/>
      </c>
      <c r="P147" s="225">
        <f>IF(ISBLANK('Rate Calculations'!$H149),"",'Rate Calculations'!$H149)</f>
        <v>1.7500000000000002E-2</v>
      </c>
      <c r="Q147" s="220" t="str">
        <f t="shared" si="35"/>
        <v/>
      </c>
      <c r="R147" s="221">
        <f>IF(ISBLANK('Rate Calculations'!$J149),"",'Rate Calculations'!$J149)</f>
        <v>3.5000000000000003E-2</v>
      </c>
      <c r="S147" s="220" t="str">
        <f t="shared" si="36"/>
        <v/>
      </c>
      <c r="T147" s="225" t="str">
        <f>IFERROR(VLOOKUP(_xlfn.CONCAT('Team Roster - Final'!$A147," : ",'Team Roster - Final'!$BM147),'Rate Calculations'!$C$4:$S$1100,10,FALSE),"")</f>
        <v/>
      </c>
      <c r="U147" s="225" t="str">
        <f>IFERROR(VLOOKUP(_xlfn.CONCAT('Team Roster - Final'!$A147," : ",'Team Roster - Final'!$BM147),'Rate Calculations'!$C$4:$S$1100,11,FALSE),"")</f>
        <v/>
      </c>
      <c r="V147" s="222" t="str">
        <f t="shared" si="37"/>
        <v/>
      </c>
      <c r="W147" s="222" t="str">
        <f t="shared" si="38"/>
        <v/>
      </c>
      <c r="X147" s="223" t="str">
        <f>IFERROR(VLOOKUP(_xlfn.CONCAT('Team Roster - Final'!$A147," : ",'Team Roster - Final'!$BM147),'Rate Calculations'!$C$4:$S$1100,14,FALSE),"")</f>
        <v/>
      </c>
      <c r="Y147" s="222" t="str">
        <f t="shared" si="39"/>
        <v/>
      </c>
      <c r="Z147" s="222" t="str">
        <f t="shared" si="40"/>
        <v/>
      </c>
      <c r="AA147" s="224" t="str">
        <f>IFERROR(IF(#REF!="Yes",$Y147, $Y147+$Q147*0.5),"")</f>
        <v/>
      </c>
      <c r="AB147" s="224" t="str">
        <f>IFERROR(IF(#REF!="Yes",$Z147, $Z147+$S147*0.5),"")</f>
        <v/>
      </c>
      <c r="AC147" s="220" t="str">
        <f>IFERROR(VLOOKUP(_xlfn.CONCAT('Team Roster - Final'!$A147," : ",'Team Roster - Final'!$BM147),'Rate Calculations'!$C$4:$U$1100,19,FALSE),"")</f>
        <v/>
      </c>
      <c r="AD147" s="220" t="str">
        <f t="shared" si="41"/>
        <v/>
      </c>
      <c r="AE147" s="220" t="str">
        <f t="shared" si="42"/>
        <v/>
      </c>
      <c r="AF147" s="225" t="str">
        <f>IFERROR(VLOOKUP(_xlfn.CONCAT('Team Roster - Final'!$A147," : ",'Team Roster - Final'!$BM147),'Rate Calculations'!$C$4:$AB$1100,22,FALSE),"")</f>
        <v/>
      </c>
      <c r="AG147" s="225" t="str">
        <f>IFERROR(VLOOKUP(_xlfn.CONCAT('Team Roster - Final'!$A147," : ",'Team Roster - Final'!$BM147),'Rate Calculations'!$C$4:$AB$1100,23,FALSE),"")</f>
        <v/>
      </c>
      <c r="AH147" s="222" t="str">
        <f t="shared" si="43"/>
        <v/>
      </c>
      <c r="AI147" s="222" t="str">
        <f t="shared" si="44"/>
        <v/>
      </c>
      <c r="AJ147" s="223" t="str">
        <f>Table1[[#This Row],[Home Office
Net Fee %]]</f>
        <v/>
      </c>
      <c r="AK147" s="222" t="str">
        <f t="shared" si="45"/>
        <v/>
      </c>
      <c r="AL147" s="222" t="str">
        <f t="shared" si="46"/>
        <v/>
      </c>
      <c r="AM147" s="215" t="str">
        <f>IFERROR(IF(#REF!="Yes",$AK147,($AK147+$AD147*0.5)),"")</f>
        <v/>
      </c>
      <c r="AN147" s="215" t="str">
        <f>IFERROR(IF(#REF!="Yes",$AL147,($AL147+$AE147*0.5)),"")</f>
        <v/>
      </c>
      <c r="AO147" s="374" t="str">
        <f>IF(ISBLANK('Team Roster Proposed - FBR'!Q148),"",'Team Roster Proposed - FBR'!Q148)</f>
        <v/>
      </c>
      <c r="AP147" s="226" t="e">
        <f>IF(ISBLANK(#REF!),"",#REF!)</f>
        <v>#REF!</v>
      </c>
      <c r="AQ147" s="226" t="e">
        <f>IF(ISBLANK(#REF!),"",#REF!)</f>
        <v>#REF!</v>
      </c>
      <c r="AR147" s="226" t="e">
        <f>IF(ISBLANK(#REF!),"",#REF!)</f>
        <v>#REF!</v>
      </c>
      <c r="AS147" s="219" t="e">
        <f>IF(ISBLANK(#REF!),"",#REF!)</f>
        <v>#REF!</v>
      </c>
      <c r="AT147" s="219" t="e">
        <f>IF(ISBLANK(#REF!),"",#REF!)</f>
        <v>#REF!</v>
      </c>
      <c r="AU147" s="219" t="e">
        <f>IF(ISBLANK(#REF!),"",#REF!)</f>
        <v>#REF!</v>
      </c>
      <c r="AV147" s="219" t="e">
        <f>IF(ISBLANK(#REF!),"",#REF!)</f>
        <v>#REF!</v>
      </c>
      <c r="AW147" s="219" t="e">
        <f>IF(ISBLANK(#REF!),"",#REF!)</f>
        <v>#REF!</v>
      </c>
      <c r="AX147" s="219" t="e">
        <f>IF(ISBLANK(#REF!),"",#REF!)</f>
        <v>#REF!</v>
      </c>
      <c r="AY147" s="226" t="e">
        <f>IF(ISBLANK(#REF!),"",#REF!)</f>
        <v>#REF!</v>
      </c>
      <c r="AZ147" s="219" t="e">
        <f>IF(ISBLANK(#REF!),"",#REF!)</f>
        <v>#REF!</v>
      </c>
      <c r="BA147" s="219" t="e">
        <f>IF(ISBLANK(#REF!),"",#REF!)</f>
        <v>#REF!</v>
      </c>
      <c r="BB147" s="219" t="e">
        <f>IF(ISBLANK(#REF!),"",#REF!)</f>
        <v>#REF!</v>
      </c>
      <c r="BC147" s="219" t="e">
        <f>IF(ISBLANK(#REF!),"",#REF!)</f>
        <v>#REF!</v>
      </c>
      <c r="BD147" s="219" t="e">
        <f>IF(ISBLANK(#REF!),"",#REF!)</f>
        <v>#REF!</v>
      </c>
      <c r="BE147" s="219" t="e">
        <f>IF(ISBLANK(#REF!),"",#REF!)</f>
        <v>#REF!</v>
      </c>
      <c r="BF147" s="219" t="e">
        <f>IF(ISBLANK(#REF!),"",#REF!)</f>
        <v>#REF!</v>
      </c>
      <c r="BG147" s="219" t="e">
        <f>IF(ISBLANK(#REF!),"",#REF!)</f>
        <v>#REF!</v>
      </c>
      <c r="BH147" s="219" t="e">
        <f>IF(ISBLANK(#REF!),"",#REF!)</f>
        <v>#REF!</v>
      </c>
      <c r="BI147" s="219" t="e">
        <f>IF(ISBLANK(#REF!),"",#REF!)</f>
        <v>#REF!</v>
      </c>
      <c r="BJ147" s="219" t="e">
        <f>IF(ISBLANK(#REF!),"",#REF!)</f>
        <v>#REF!</v>
      </c>
      <c r="BK147" s="219" t="e">
        <f>IF(ISBLANK(#REF!),"",#REF!)</f>
        <v>#REF!</v>
      </c>
      <c r="BL147" s="219" t="e">
        <f>IF(ISBLANK(#REF!),"",#REF!)</f>
        <v>#REF!</v>
      </c>
      <c r="BM147" s="219" t="e">
        <f>IF(ISBLANK(#REF!),"",#REF!)</f>
        <v>#REF!</v>
      </c>
      <c r="BN147" s="219" t="e">
        <f>IF(ISBLANK(#REF!),"",#REF!)</f>
        <v>#REF!</v>
      </c>
      <c r="BO147" s="227" t="e">
        <f t="shared" si="47"/>
        <v>#REF!</v>
      </c>
      <c r="BP147" s="228" t="str">
        <f t="shared" si="50"/>
        <v/>
      </c>
      <c r="BQ147" s="229" t="str">
        <f t="shared" si="34"/>
        <v/>
      </c>
      <c r="BR147" s="228" t="e">
        <f t="shared" si="48"/>
        <v>#REF!</v>
      </c>
      <c r="BS147" s="230" t="e">
        <f t="shared" si="49"/>
        <v>#REF!</v>
      </c>
    </row>
    <row r="148" spans="1:71">
      <c r="A148" s="213" t="e">
        <f>IF(ISBLANK(#REF!),"",#REF!)</f>
        <v>#REF!</v>
      </c>
      <c r="B148" s="214" t="e">
        <f>IF(ISBLANK(#REF!),"",#REF!)</f>
        <v>#REF!</v>
      </c>
      <c r="C148" s="214" t="e">
        <f>IF(ISBLANK(#REF!),"",#REF!)</f>
        <v>#REF!</v>
      </c>
      <c r="D148" s="214" t="e">
        <f>IF(ISBLANK(#REF!),"",#REF!)</f>
        <v>#REF!</v>
      </c>
      <c r="E148" s="214" t="e">
        <f>IF(ISBLANK(#REF!),"",#REF!)</f>
        <v>#REF!</v>
      </c>
      <c r="F148" s="214" t="e">
        <f>IF(ISBLANK(#REF!),"",#REF!)</f>
        <v>#REF!</v>
      </c>
      <c r="G148" s="214" t="e">
        <f>IF(ISBLANK(#REF!),"",#REF!)</f>
        <v>#REF!</v>
      </c>
      <c r="H148" s="215" t="e">
        <f>IF(ISBLANK(#REF!),"",#REF!)</f>
        <v>#REF!</v>
      </c>
      <c r="I148" s="214" t="e">
        <f>IF(ISBLANK(#REF!),"",#REF!)</f>
        <v>#REF!</v>
      </c>
      <c r="J148" s="216" t="e">
        <f>IF(ISBLANK(#REF!),"",#REF!)</f>
        <v>#REF!</v>
      </c>
      <c r="K148" s="217" t="e">
        <f>IF(ISBLANK(#REF!),"",#REF!)</f>
        <v>#REF!</v>
      </c>
      <c r="L148" s="217" t="e">
        <f>IF(ISBLANK(#REF!),"",#REF!)</f>
        <v>#REF!</v>
      </c>
      <c r="M148" s="218" t="e">
        <f>IF(ISBLANK(#REF!),"",#REF!)</f>
        <v>#REF!</v>
      </c>
      <c r="N148" s="218" t="e">
        <f>IF(ISBLANK(#REF!),"",#REF!)</f>
        <v>#REF!</v>
      </c>
      <c r="O148" s="220" t="str">
        <f>IFERROR(VLOOKUP(_xlfn.CONCAT('Team Roster - Final'!$A148," : ",'Team Roster - Final'!$BM148),'Rate Calculations'!$C$4:$G$1100,5,FALSE),"")</f>
        <v/>
      </c>
      <c r="P148" s="225">
        <f>IF(ISBLANK('Rate Calculations'!$H150),"",'Rate Calculations'!$H150)</f>
        <v>1.7500000000000002E-2</v>
      </c>
      <c r="Q148" s="220" t="str">
        <f t="shared" si="35"/>
        <v/>
      </c>
      <c r="R148" s="221">
        <f>IF(ISBLANK('Rate Calculations'!$J150),"",'Rate Calculations'!$J150)</f>
        <v>3.5000000000000003E-2</v>
      </c>
      <c r="S148" s="220" t="str">
        <f t="shared" si="36"/>
        <v/>
      </c>
      <c r="T148" s="225" t="str">
        <f>IFERROR(VLOOKUP(_xlfn.CONCAT('Team Roster - Final'!$A148," : ",'Team Roster - Final'!$BM148),'Rate Calculations'!$C$4:$S$1100,10,FALSE),"")</f>
        <v/>
      </c>
      <c r="U148" s="225" t="str">
        <f>IFERROR(VLOOKUP(_xlfn.CONCAT('Team Roster - Final'!$A148," : ",'Team Roster - Final'!$BM148),'Rate Calculations'!$C$4:$S$1100,11,FALSE),"")</f>
        <v/>
      </c>
      <c r="V148" s="222" t="str">
        <f t="shared" si="37"/>
        <v/>
      </c>
      <c r="W148" s="222" t="str">
        <f t="shared" si="38"/>
        <v/>
      </c>
      <c r="X148" s="223" t="str">
        <f>IFERROR(VLOOKUP(_xlfn.CONCAT('Team Roster - Final'!$A148," : ",'Team Roster - Final'!$BM148),'Rate Calculations'!$C$4:$S$1100,14,FALSE),"")</f>
        <v/>
      </c>
      <c r="Y148" s="222" t="str">
        <f t="shared" si="39"/>
        <v/>
      </c>
      <c r="Z148" s="222" t="str">
        <f t="shared" si="40"/>
        <v/>
      </c>
      <c r="AA148" s="224" t="str">
        <f>IFERROR(IF(#REF!="Yes",$Y148, $Y148+$Q148*0.5),"")</f>
        <v/>
      </c>
      <c r="AB148" s="224" t="str">
        <f>IFERROR(IF(#REF!="Yes",$Z148, $Z148+$S148*0.5),"")</f>
        <v/>
      </c>
      <c r="AC148" s="220" t="str">
        <f>IFERROR(VLOOKUP(_xlfn.CONCAT('Team Roster - Final'!$A148," : ",'Team Roster - Final'!$BM148),'Rate Calculations'!$C$4:$U$1100,19,FALSE),"")</f>
        <v/>
      </c>
      <c r="AD148" s="220" t="str">
        <f t="shared" si="41"/>
        <v/>
      </c>
      <c r="AE148" s="220" t="str">
        <f t="shared" si="42"/>
        <v/>
      </c>
      <c r="AF148" s="225" t="str">
        <f>IFERROR(VLOOKUP(_xlfn.CONCAT('Team Roster - Final'!$A148," : ",'Team Roster - Final'!$BM148),'Rate Calculations'!$C$4:$AB$1100,22,FALSE),"")</f>
        <v/>
      </c>
      <c r="AG148" s="225" t="str">
        <f>IFERROR(VLOOKUP(_xlfn.CONCAT('Team Roster - Final'!$A148," : ",'Team Roster - Final'!$BM148),'Rate Calculations'!$C$4:$AB$1100,23,FALSE),"")</f>
        <v/>
      </c>
      <c r="AH148" s="222" t="str">
        <f t="shared" si="43"/>
        <v/>
      </c>
      <c r="AI148" s="222" t="str">
        <f t="shared" si="44"/>
        <v/>
      </c>
      <c r="AJ148" s="223" t="str">
        <f>Table1[[#This Row],[Home Office
Net Fee %]]</f>
        <v/>
      </c>
      <c r="AK148" s="222" t="str">
        <f t="shared" si="45"/>
        <v/>
      </c>
      <c r="AL148" s="222" t="str">
        <f t="shared" si="46"/>
        <v/>
      </c>
      <c r="AM148" s="215" t="str">
        <f>IFERROR(IF(#REF!="Yes",$AK148,($AK148+$AD148*0.5)),"")</f>
        <v/>
      </c>
      <c r="AN148" s="215" t="str">
        <f>IFERROR(IF(#REF!="Yes",$AL148,($AL148+$AE148*0.5)),"")</f>
        <v/>
      </c>
      <c r="AO148" s="374" t="str">
        <f>IF(ISBLANK('Team Roster Proposed - FBR'!Q149),"",'Team Roster Proposed - FBR'!Q149)</f>
        <v/>
      </c>
      <c r="AP148" s="226" t="e">
        <f>IF(ISBLANK(#REF!),"",#REF!)</f>
        <v>#REF!</v>
      </c>
      <c r="AQ148" s="226" t="e">
        <f>IF(ISBLANK(#REF!),"",#REF!)</f>
        <v>#REF!</v>
      </c>
      <c r="AR148" s="226" t="e">
        <f>IF(ISBLANK(#REF!),"",#REF!)</f>
        <v>#REF!</v>
      </c>
      <c r="AS148" s="219" t="e">
        <f>IF(ISBLANK(#REF!),"",#REF!)</f>
        <v>#REF!</v>
      </c>
      <c r="AT148" s="219" t="e">
        <f>IF(ISBLANK(#REF!),"",#REF!)</f>
        <v>#REF!</v>
      </c>
      <c r="AU148" s="219" t="e">
        <f>IF(ISBLANK(#REF!),"",#REF!)</f>
        <v>#REF!</v>
      </c>
      <c r="AV148" s="219" t="e">
        <f>IF(ISBLANK(#REF!),"",#REF!)</f>
        <v>#REF!</v>
      </c>
      <c r="AW148" s="219" t="e">
        <f>IF(ISBLANK(#REF!),"",#REF!)</f>
        <v>#REF!</v>
      </c>
      <c r="AX148" s="219" t="e">
        <f>IF(ISBLANK(#REF!),"",#REF!)</f>
        <v>#REF!</v>
      </c>
      <c r="AY148" s="226" t="e">
        <f>IF(ISBLANK(#REF!),"",#REF!)</f>
        <v>#REF!</v>
      </c>
      <c r="AZ148" s="219" t="e">
        <f>IF(ISBLANK(#REF!),"",#REF!)</f>
        <v>#REF!</v>
      </c>
      <c r="BA148" s="219" t="e">
        <f>IF(ISBLANK(#REF!),"",#REF!)</f>
        <v>#REF!</v>
      </c>
      <c r="BB148" s="219" t="e">
        <f>IF(ISBLANK(#REF!),"",#REF!)</f>
        <v>#REF!</v>
      </c>
      <c r="BC148" s="219" t="e">
        <f>IF(ISBLANK(#REF!),"",#REF!)</f>
        <v>#REF!</v>
      </c>
      <c r="BD148" s="219" t="e">
        <f>IF(ISBLANK(#REF!),"",#REF!)</f>
        <v>#REF!</v>
      </c>
      <c r="BE148" s="219" t="e">
        <f>IF(ISBLANK(#REF!),"",#REF!)</f>
        <v>#REF!</v>
      </c>
      <c r="BF148" s="219" t="e">
        <f>IF(ISBLANK(#REF!),"",#REF!)</f>
        <v>#REF!</v>
      </c>
      <c r="BG148" s="219" t="e">
        <f>IF(ISBLANK(#REF!),"",#REF!)</f>
        <v>#REF!</v>
      </c>
      <c r="BH148" s="219" t="e">
        <f>IF(ISBLANK(#REF!),"",#REF!)</f>
        <v>#REF!</v>
      </c>
      <c r="BI148" s="219" t="e">
        <f>IF(ISBLANK(#REF!),"",#REF!)</f>
        <v>#REF!</v>
      </c>
      <c r="BJ148" s="219" t="e">
        <f>IF(ISBLANK(#REF!),"",#REF!)</f>
        <v>#REF!</v>
      </c>
      <c r="BK148" s="219" t="e">
        <f>IF(ISBLANK(#REF!),"",#REF!)</f>
        <v>#REF!</v>
      </c>
      <c r="BL148" s="219" t="e">
        <f>IF(ISBLANK(#REF!),"",#REF!)</f>
        <v>#REF!</v>
      </c>
      <c r="BM148" s="219" t="e">
        <f>IF(ISBLANK(#REF!),"",#REF!)</f>
        <v>#REF!</v>
      </c>
      <c r="BN148" s="219" t="e">
        <f>IF(ISBLANK(#REF!),"",#REF!)</f>
        <v>#REF!</v>
      </c>
      <c r="BO148" s="227" t="e">
        <f t="shared" si="47"/>
        <v>#REF!</v>
      </c>
      <c r="BP148" s="228" t="str">
        <f t="shared" si="50"/>
        <v/>
      </c>
      <c r="BQ148" s="229" t="str">
        <f t="shared" si="34"/>
        <v/>
      </c>
      <c r="BR148" s="228" t="e">
        <f t="shared" si="48"/>
        <v>#REF!</v>
      </c>
      <c r="BS148" s="230" t="e">
        <f t="shared" si="49"/>
        <v>#REF!</v>
      </c>
    </row>
    <row r="149" spans="1:71">
      <c r="A149" s="213" t="e">
        <f>IF(ISBLANK(#REF!),"",#REF!)</f>
        <v>#REF!</v>
      </c>
      <c r="B149" s="214" t="e">
        <f>IF(ISBLANK(#REF!),"",#REF!)</f>
        <v>#REF!</v>
      </c>
      <c r="C149" s="214" t="e">
        <f>IF(ISBLANK(#REF!),"",#REF!)</f>
        <v>#REF!</v>
      </c>
      <c r="D149" s="214" t="e">
        <f>IF(ISBLANK(#REF!),"",#REF!)</f>
        <v>#REF!</v>
      </c>
      <c r="E149" s="214" t="e">
        <f>IF(ISBLANK(#REF!),"",#REF!)</f>
        <v>#REF!</v>
      </c>
      <c r="F149" s="214" t="e">
        <f>IF(ISBLANK(#REF!),"",#REF!)</f>
        <v>#REF!</v>
      </c>
      <c r="G149" s="214" t="e">
        <f>IF(ISBLANK(#REF!),"",#REF!)</f>
        <v>#REF!</v>
      </c>
      <c r="H149" s="215" t="e">
        <f>IF(ISBLANK(#REF!),"",#REF!)</f>
        <v>#REF!</v>
      </c>
      <c r="I149" s="214" t="e">
        <f>IF(ISBLANK(#REF!),"",#REF!)</f>
        <v>#REF!</v>
      </c>
      <c r="J149" s="216" t="e">
        <f>IF(ISBLANK(#REF!),"",#REF!)</f>
        <v>#REF!</v>
      </c>
      <c r="K149" s="217" t="e">
        <f>IF(ISBLANK(#REF!),"",#REF!)</f>
        <v>#REF!</v>
      </c>
      <c r="L149" s="217" t="e">
        <f>IF(ISBLANK(#REF!),"",#REF!)</f>
        <v>#REF!</v>
      </c>
      <c r="M149" s="218" t="e">
        <f>IF(ISBLANK(#REF!),"",#REF!)</f>
        <v>#REF!</v>
      </c>
      <c r="N149" s="218" t="e">
        <f>IF(ISBLANK(#REF!),"",#REF!)</f>
        <v>#REF!</v>
      </c>
      <c r="O149" s="220" t="str">
        <f>IFERROR(VLOOKUP(_xlfn.CONCAT('Team Roster - Final'!$A149," : ",'Team Roster - Final'!$BM149),'Rate Calculations'!$C$4:$G$1100,5,FALSE),"")</f>
        <v/>
      </c>
      <c r="P149" s="225">
        <f>IF(ISBLANK('Rate Calculations'!$H151),"",'Rate Calculations'!$H151)</f>
        <v>1.7500000000000002E-2</v>
      </c>
      <c r="Q149" s="220" t="str">
        <f t="shared" si="35"/>
        <v/>
      </c>
      <c r="R149" s="221">
        <f>IF(ISBLANK('Rate Calculations'!$J151),"",'Rate Calculations'!$J151)</f>
        <v>3.5000000000000003E-2</v>
      </c>
      <c r="S149" s="220" t="str">
        <f t="shared" si="36"/>
        <v/>
      </c>
      <c r="T149" s="225" t="str">
        <f>IFERROR(VLOOKUP(_xlfn.CONCAT('Team Roster - Final'!$A149," : ",'Team Roster - Final'!$BM149),'Rate Calculations'!$C$4:$S$1100,10,FALSE),"")</f>
        <v/>
      </c>
      <c r="U149" s="225" t="str">
        <f>IFERROR(VLOOKUP(_xlfn.CONCAT('Team Roster - Final'!$A149," : ",'Team Roster - Final'!$BM149),'Rate Calculations'!$C$4:$S$1100,11,FALSE),"")</f>
        <v/>
      </c>
      <c r="V149" s="222" t="str">
        <f t="shared" si="37"/>
        <v/>
      </c>
      <c r="W149" s="222" t="str">
        <f t="shared" si="38"/>
        <v/>
      </c>
      <c r="X149" s="223" t="str">
        <f>IFERROR(VLOOKUP(_xlfn.CONCAT('Team Roster - Final'!$A149," : ",'Team Roster - Final'!$BM149),'Rate Calculations'!$C$4:$S$1100,14,FALSE),"")</f>
        <v/>
      </c>
      <c r="Y149" s="222" t="str">
        <f t="shared" si="39"/>
        <v/>
      </c>
      <c r="Z149" s="222" t="str">
        <f t="shared" si="40"/>
        <v/>
      </c>
      <c r="AA149" s="224" t="str">
        <f>IFERROR(IF(#REF!="Yes",$Y149, $Y149+$Q149*0.5),"")</f>
        <v/>
      </c>
      <c r="AB149" s="224" t="str">
        <f>IFERROR(IF(#REF!="Yes",$Z149, $Z149+$S149*0.5),"")</f>
        <v/>
      </c>
      <c r="AC149" s="220" t="str">
        <f>IFERROR(VLOOKUP(_xlfn.CONCAT('Team Roster - Final'!$A149," : ",'Team Roster - Final'!$BM149),'Rate Calculations'!$C$4:$U$1100,19,FALSE),"")</f>
        <v/>
      </c>
      <c r="AD149" s="220" t="str">
        <f t="shared" si="41"/>
        <v/>
      </c>
      <c r="AE149" s="220" t="str">
        <f t="shared" si="42"/>
        <v/>
      </c>
      <c r="AF149" s="225" t="str">
        <f>IFERROR(VLOOKUP(_xlfn.CONCAT('Team Roster - Final'!$A149," : ",'Team Roster - Final'!$BM149),'Rate Calculations'!$C$4:$AB$1100,22,FALSE),"")</f>
        <v/>
      </c>
      <c r="AG149" s="225" t="str">
        <f>IFERROR(VLOOKUP(_xlfn.CONCAT('Team Roster - Final'!$A149," : ",'Team Roster - Final'!$BM149),'Rate Calculations'!$C$4:$AB$1100,23,FALSE),"")</f>
        <v/>
      </c>
      <c r="AH149" s="222" t="str">
        <f t="shared" si="43"/>
        <v/>
      </c>
      <c r="AI149" s="222" t="str">
        <f t="shared" si="44"/>
        <v/>
      </c>
      <c r="AJ149" s="223" t="str">
        <f>Table1[[#This Row],[Home Office
Net Fee %]]</f>
        <v/>
      </c>
      <c r="AK149" s="222" t="str">
        <f t="shared" si="45"/>
        <v/>
      </c>
      <c r="AL149" s="222" t="str">
        <f t="shared" si="46"/>
        <v/>
      </c>
      <c r="AM149" s="215" t="str">
        <f>IFERROR(IF(#REF!="Yes",$AK149,($AK149+$AD149*0.5)),"")</f>
        <v/>
      </c>
      <c r="AN149" s="215" t="str">
        <f>IFERROR(IF(#REF!="Yes",$AL149,($AL149+$AE149*0.5)),"")</f>
        <v/>
      </c>
      <c r="AO149" s="374" t="str">
        <f>IF(ISBLANK('Team Roster Proposed - FBR'!Q150),"",'Team Roster Proposed - FBR'!Q150)</f>
        <v/>
      </c>
      <c r="AP149" s="226" t="e">
        <f>IF(ISBLANK(#REF!),"",#REF!)</f>
        <v>#REF!</v>
      </c>
      <c r="AQ149" s="226" t="e">
        <f>IF(ISBLANK(#REF!),"",#REF!)</f>
        <v>#REF!</v>
      </c>
      <c r="AR149" s="226" t="e">
        <f>IF(ISBLANK(#REF!),"",#REF!)</f>
        <v>#REF!</v>
      </c>
      <c r="AS149" s="219" t="e">
        <f>IF(ISBLANK(#REF!),"",#REF!)</f>
        <v>#REF!</v>
      </c>
      <c r="AT149" s="219" t="e">
        <f>IF(ISBLANK(#REF!),"",#REF!)</f>
        <v>#REF!</v>
      </c>
      <c r="AU149" s="219" t="e">
        <f>IF(ISBLANK(#REF!),"",#REF!)</f>
        <v>#REF!</v>
      </c>
      <c r="AV149" s="219" t="e">
        <f>IF(ISBLANK(#REF!),"",#REF!)</f>
        <v>#REF!</v>
      </c>
      <c r="AW149" s="219" t="e">
        <f>IF(ISBLANK(#REF!),"",#REF!)</f>
        <v>#REF!</v>
      </c>
      <c r="AX149" s="219" t="e">
        <f>IF(ISBLANK(#REF!),"",#REF!)</f>
        <v>#REF!</v>
      </c>
      <c r="AY149" s="226" t="e">
        <f>IF(ISBLANK(#REF!),"",#REF!)</f>
        <v>#REF!</v>
      </c>
      <c r="AZ149" s="219" t="e">
        <f>IF(ISBLANK(#REF!),"",#REF!)</f>
        <v>#REF!</v>
      </c>
      <c r="BA149" s="219" t="e">
        <f>IF(ISBLANK(#REF!),"",#REF!)</f>
        <v>#REF!</v>
      </c>
      <c r="BB149" s="219" t="e">
        <f>IF(ISBLANK(#REF!),"",#REF!)</f>
        <v>#REF!</v>
      </c>
      <c r="BC149" s="219" t="e">
        <f>IF(ISBLANK(#REF!),"",#REF!)</f>
        <v>#REF!</v>
      </c>
      <c r="BD149" s="219" t="e">
        <f>IF(ISBLANK(#REF!),"",#REF!)</f>
        <v>#REF!</v>
      </c>
      <c r="BE149" s="219" t="e">
        <f>IF(ISBLANK(#REF!),"",#REF!)</f>
        <v>#REF!</v>
      </c>
      <c r="BF149" s="219" t="e">
        <f>IF(ISBLANK(#REF!),"",#REF!)</f>
        <v>#REF!</v>
      </c>
      <c r="BG149" s="219" t="e">
        <f>IF(ISBLANK(#REF!),"",#REF!)</f>
        <v>#REF!</v>
      </c>
      <c r="BH149" s="219" t="e">
        <f>IF(ISBLANK(#REF!),"",#REF!)</f>
        <v>#REF!</v>
      </c>
      <c r="BI149" s="219" t="e">
        <f>IF(ISBLANK(#REF!),"",#REF!)</f>
        <v>#REF!</v>
      </c>
      <c r="BJ149" s="219" t="e">
        <f>IF(ISBLANK(#REF!),"",#REF!)</f>
        <v>#REF!</v>
      </c>
      <c r="BK149" s="219" t="e">
        <f>IF(ISBLANK(#REF!),"",#REF!)</f>
        <v>#REF!</v>
      </c>
      <c r="BL149" s="219" t="e">
        <f>IF(ISBLANK(#REF!),"",#REF!)</f>
        <v>#REF!</v>
      </c>
      <c r="BM149" s="219" t="e">
        <f>IF(ISBLANK(#REF!),"",#REF!)</f>
        <v>#REF!</v>
      </c>
      <c r="BN149" s="219" t="e">
        <f>IF(ISBLANK(#REF!),"",#REF!)</f>
        <v>#REF!</v>
      </c>
      <c r="BO149" s="227" t="e">
        <f t="shared" si="47"/>
        <v>#REF!</v>
      </c>
      <c r="BP149" s="228" t="str">
        <f t="shared" si="50"/>
        <v/>
      </c>
      <c r="BQ149" s="229" t="str">
        <f t="shared" si="34"/>
        <v/>
      </c>
      <c r="BR149" s="228" t="e">
        <f t="shared" si="48"/>
        <v>#REF!</v>
      </c>
      <c r="BS149" s="230" t="e">
        <f t="shared" si="49"/>
        <v>#REF!</v>
      </c>
    </row>
    <row r="150" spans="1:71">
      <c r="A150" s="213" t="e">
        <f>IF(ISBLANK(#REF!),"",#REF!)</f>
        <v>#REF!</v>
      </c>
      <c r="B150" s="214" t="e">
        <f>IF(ISBLANK(#REF!),"",#REF!)</f>
        <v>#REF!</v>
      </c>
      <c r="C150" s="214" t="e">
        <f>IF(ISBLANK(#REF!),"",#REF!)</f>
        <v>#REF!</v>
      </c>
      <c r="D150" s="214" t="e">
        <f>IF(ISBLANK(#REF!),"",#REF!)</f>
        <v>#REF!</v>
      </c>
      <c r="E150" s="214" t="e">
        <f>IF(ISBLANK(#REF!),"",#REF!)</f>
        <v>#REF!</v>
      </c>
      <c r="F150" s="214" t="e">
        <f>IF(ISBLANK(#REF!),"",#REF!)</f>
        <v>#REF!</v>
      </c>
      <c r="G150" s="214" t="e">
        <f>IF(ISBLANK(#REF!),"",#REF!)</f>
        <v>#REF!</v>
      </c>
      <c r="H150" s="215" t="e">
        <f>IF(ISBLANK(#REF!),"",#REF!)</f>
        <v>#REF!</v>
      </c>
      <c r="I150" s="214" t="e">
        <f>IF(ISBLANK(#REF!),"",#REF!)</f>
        <v>#REF!</v>
      </c>
      <c r="J150" s="216" t="e">
        <f>IF(ISBLANK(#REF!),"",#REF!)</f>
        <v>#REF!</v>
      </c>
      <c r="K150" s="217" t="e">
        <f>IF(ISBLANK(#REF!),"",#REF!)</f>
        <v>#REF!</v>
      </c>
      <c r="L150" s="217" t="e">
        <f>IF(ISBLANK(#REF!),"",#REF!)</f>
        <v>#REF!</v>
      </c>
      <c r="M150" s="218" t="e">
        <f>IF(ISBLANK(#REF!),"",#REF!)</f>
        <v>#REF!</v>
      </c>
      <c r="N150" s="218" t="e">
        <f>IF(ISBLANK(#REF!),"",#REF!)</f>
        <v>#REF!</v>
      </c>
      <c r="O150" s="220" t="str">
        <f>IFERROR(VLOOKUP(_xlfn.CONCAT('Team Roster - Final'!$A150," : ",'Team Roster - Final'!$BM150),'Rate Calculations'!$C$4:$G$1100,5,FALSE),"")</f>
        <v/>
      </c>
      <c r="P150" s="225">
        <f>IF(ISBLANK('Rate Calculations'!$H152),"",'Rate Calculations'!$H152)</f>
        <v>1.7500000000000002E-2</v>
      </c>
      <c r="Q150" s="220" t="str">
        <f t="shared" si="35"/>
        <v/>
      </c>
      <c r="R150" s="221">
        <f>IF(ISBLANK('Rate Calculations'!$J152),"",'Rate Calculations'!$J152)</f>
        <v>3.5000000000000003E-2</v>
      </c>
      <c r="S150" s="220" t="str">
        <f t="shared" si="36"/>
        <v/>
      </c>
      <c r="T150" s="225" t="str">
        <f>IFERROR(VLOOKUP(_xlfn.CONCAT('Team Roster - Final'!$A150," : ",'Team Roster - Final'!$BM150),'Rate Calculations'!$C$4:$S$1100,10,FALSE),"")</f>
        <v/>
      </c>
      <c r="U150" s="225" t="str">
        <f>IFERROR(VLOOKUP(_xlfn.CONCAT('Team Roster - Final'!$A150," : ",'Team Roster - Final'!$BM150),'Rate Calculations'!$C$4:$S$1100,11,FALSE),"")</f>
        <v/>
      </c>
      <c r="V150" s="222" t="str">
        <f t="shared" si="37"/>
        <v/>
      </c>
      <c r="W150" s="222" t="str">
        <f t="shared" si="38"/>
        <v/>
      </c>
      <c r="X150" s="223" t="str">
        <f>IFERROR(VLOOKUP(_xlfn.CONCAT('Team Roster - Final'!$A150," : ",'Team Roster - Final'!$BM150),'Rate Calculations'!$C$4:$S$1100,14,FALSE),"")</f>
        <v/>
      </c>
      <c r="Y150" s="222" t="str">
        <f t="shared" si="39"/>
        <v/>
      </c>
      <c r="Z150" s="222" t="str">
        <f t="shared" si="40"/>
        <v/>
      </c>
      <c r="AA150" s="224" t="str">
        <f>IFERROR(IF(#REF!="Yes",$Y150, $Y150+$Q150*0.5),"")</f>
        <v/>
      </c>
      <c r="AB150" s="224" t="str">
        <f>IFERROR(IF(#REF!="Yes",$Z150, $Z150+$S150*0.5),"")</f>
        <v/>
      </c>
      <c r="AC150" s="220" t="str">
        <f>IFERROR(VLOOKUP(_xlfn.CONCAT('Team Roster - Final'!$A150," : ",'Team Roster - Final'!$BM150),'Rate Calculations'!$C$4:$U$1100,19,FALSE),"")</f>
        <v/>
      </c>
      <c r="AD150" s="220" t="str">
        <f t="shared" si="41"/>
        <v/>
      </c>
      <c r="AE150" s="220" t="str">
        <f t="shared" si="42"/>
        <v/>
      </c>
      <c r="AF150" s="225" t="str">
        <f>IFERROR(VLOOKUP(_xlfn.CONCAT('Team Roster - Final'!$A150," : ",'Team Roster - Final'!$BM150),'Rate Calculations'!$C$4:$AB$1100,22,FALSE),"")</f>
        <v/>
      </c>
      <c r="AG150" s="225" t="str">
        <f>IFERROR(VLOOKUP(_xlfn.CONCAT('Team Roster - Final'!$A150," : ",'Team Roster - Final'!$BM150),'Rate Calculations'!$C$4:$AB$1100,23,FALSE),"")</f>
        <v/>
      </c>
      <c r="AH150" s="222" t="str">
        <f t="shared" si="43"/>
        <v/>
      </c>
      <c r="AI150" s="222" t="str">
        <f t="shared" si="44"/>
        <v/>
      </c>
      <c r="AJ150" s="223" t="str">
        <f>Table1[[#This Row],[Home Office
Net Fee %]]</f>
        <v/>
      </c>
      <c r="AK150" s="222" t="str">
        <f t="shared" si="45"/>
        <v/>
      </c>
      <c r="AL150" s="222" t="str">
        <f t="shared" si="46"/>
        <v/>
      </c>
      <c r="AM150" s="215" t="str">
        <f>IFERROR(IF(#REF!="Yes",$AK150,($AK150+$AD150*0.5)),"")</f>
        <v/>
      </c>
      <c r="AN150" s="215" t="str">
        <f>IFERROR(IF(#REF!="Yes",$AL150,($AL150+$AE150*0.5)),"")</f>
        <v/>
      </c>
      <c r="AO150" s="374" t="str">
        <f>IF(ISBLANK('Team Roster Proposed - FBR'!Q151),"",'Team Roster Proposed - FBR'!Q151)</f>
        <v/>
      </c>
      <c r="AP150" s="226" t="e">
        <f>IF(ISBLANK(#REF!),"",#REF!)</f>
        <v>#REF!</v>
      </c>
      <c r="AQ150" s="226" t="e">
        <f>IF(ISBLANK(#REF!),"",#REF!)</f>
        <v>#REF!</v>
      </c>
      <c r="AR150" s="226" t="e">
        <f>IF(ISBLANK(#REF!),"",#REF!)</f>
        <v>#REF!</v>
      </c>
      <c r="AS150" s="219" t="e">
        <f>IF(ISBLANK(#REF!),"",#REF!)</f>
        <v>#REF!</v>
      </c>
      <c r="AT150" s="219" t="e">
        <f>IF(ISBLANK(#REF!),"",#REF!)</f>
        <v>#REF!</v>
      </c>
      <c r="AU150" s="219" t="e">
        <f>IF(ISBLANK(#REF!),"",#REF!)</f>
        <v>#REF!</v>
      </c>
      <c r="AV150" s="219" t="e">
        <f>IF(ISBLANK(#REF!),"",#REF!)</f>
        <v>#REF!</v>
      </c>
      <c r="AW150" s="219" t="e">
        <f>IF(ISBLANK(#REF!),"",#REF!)</f>
        <v>#REF!</v>
      </c>
      <c r="AX150" s="219" t="e">
        <f>IF(ISBLANK(#REF!),"",#REF!)</f>
        <v>#REF!</v>
      </c>
      <c r="AY150" s="226" t="e">
        <f>IF(ISBLANK(#REF!),"",#REF!)</f>
        <v>#REF!</v>
      </c>
      <c r="AZ150" s="219" t="e">
        <f>IF(ISBLANK(#REF!),"",#REF!)</f>
        <v>#REF!</v>
      </c>
      <c r="BA150" s="219" t="e">
        <f>IF(ISBLANK(#REF!),"",#REF!)</f>
        <v>#REF!</v>
      </c>
      <c r="BB150" s="219" t="e">
        <f>IF(ISBLANK(#REF!),"",#REF!)</f>
        <v>#REF!</v>
      </c>
      <c r="BC150" s="219" t="e">
        <f>IF(ISBLANK(#REF!),"",#REF!)</f>
        <v>#REF!</v>
      </c>
      <c r="BD150" s="219" t="e">
        <f>IF(ISBLANK(#REF!),"",#REF!)</f>
        <v>#REF!</v>
      </c>
      <c r="BE150" s="219" t="e">
        <f>IF(ISBLANK(#REF!),"",#REF!)</f>
        <v>#REF!</v>
      </c>
      <c r="BF150" s="219" t="e">
        <f>IF(ISBLANK(#REF!),"",#REF!)</f>
        <v>#REF!</v>
      </c>
      <c r="BG150" s="219" t="e">
        <f>IF(ISBLANK(#REF!),"",#REF!)</f>
        <v>#REF!</v>
      </c>
      <c r="BH150" s="219" t="e">
        <f>IF(ISBLANK(#REF!),"",#REF!)</f>
        <v>#REF!</v>
      </c>
      <c r="BI150" s="219" t="e">
        <f>IF(ISBLANK(#REF!),"",#REF!)</f>
        <v>#REF!</v>
      </c>
      <c r="BJ150" s="219" t="e">
        <f>IF(ISBLANK(#REF!),"",#REF!)</f>
        <v>#REF!</v>
      </c>
      <c r="BK150" s="219" t="e">
        <f>IF(ISBLANK(#REF!),"",#REF!)</f>
        <v>#REF!</v>
      </c>
      <c r="BL150" s="219" t="e">
        <f>IF(ISBLANK(#REF!),"",#REF!)</f>
        <v>#REF!</v>
      </c>
      <c r="BM150" s="219" t="e">
        <f>IF(ISBLANK(#REF!),"",#REF!)</f>
        <v>#REF!</v>
      </c>
      <c r="BN150" s="219" t="e">
        <f>IF(ISBLANK(#REF!),"",#REF!)</f>
        <v>#REF!</v>
      </c>
      <c r="BO150" s="227" t="e">
        <f t="shared" si="47"/>
        <v>#REF!</v>
      </c>
      <c r="BP150" s="228" t="str">
        <f t="shared" si="50"/>
        <v/>
      </c>
      <c r="BQ150" s="229" t="str">
        <f t="shared" si="34"/>
        <v/>
      </c>
      <c r="BR150" s="228" t="e">
        <f t="shared" si="48"/>
        <v>#REF!</v>
      </c>
      <c r="BS150" s="230" t="e">
        <f t="shared" si="49"/>
        <v>#REF!</v>
      </c>
    </row>
    <row r="151" spans="1:71">
      <c r="A151" s="213" t="e">
        <f>IF(ISBLANK(#REF!),"",#REF!)</f>
        <v>#REF!</v>
      </c>
      <c r="B151" s="214" t="e">
        <f>IF(ISBLANK(#REF!),"",#REF!)</f>
        <v>#REF!</v>
      </c>
      <c r="C151" s="214" t="e">
        <f>IF(ISBLANK(#REF!),"",#REF!)</f>
        <v>#REF!</v>
      </c>
      <c r="D151" s="214" t="e">
        <f>IF(ISBLANK(#REF!),"",#REF!)</f>
        <v>#REF!</v>
      </c>
      <c r="E151" s="214" t="e">
        <f>IF(ISBLANK(#REF!),"",#REF!)</f>
        <v>#REF!</v>
      </c>
      <c r="F151" s="214" t="e">
        <f>IF(ISBLANK(#REF!),"",#REF!)</f>
        <v>#REF!</v>
      </c>
      <c r="G151" s="214" t="e">
        <f>IF(ISBLANK(#REF!),"",#REF!)</f>
        <v>#REF!</v>
      </c>
      <c r="H151" s="215" t="e">
        <f>IF(ISBLANK(#REF!),"",#REF!)</f>
        <v>#REF!</v>
      </c>
      <c r="I151" s="214" t="e">
        <f>IF(ISBLANK(#REF!),"",#REF!)</f>
        <v>#REF!</v>
      </c>
      <c r="J151" s="216" t="e">
        <f>IF(ISBLANK(#REF!),"",#REF!)</f>
        <v>#REF!</v>
      </c>
      <c r="K151" s="217" t="e">
        <f>IF(ISBLANK(#REF!),"",#REF!)</f>
        <v>#REF!</v>
      </c>
      <c r="L151" s="217" t="e">
        <f>IF(ISBLANK(#REF!),"",#REF!)</f>
        <v>#REF!</v>
      </c>
      <c r="M151" s="218" t="e">
        <f>IF(ISBLANK(#REF!),"",#REF!)</f>
        <v>#REF!</v>
      </c>
      <c r="N151" s="218" t="e">
        <f>IF(ISBLANK(#REF!),"",#REF!)</f>
        <v>#REF!</v>
      </c>
      <c r="O151" s="220" t="str">
        <f>IFERROR(VLOOKUP(_xlfn.CONCAT('Team Roster - Final'!$A151," : ",'Team Roster - Final'!$BM151),'Rate Calculations'!$C$4:$G$1100,5,FALSE),"")</f>
        <v/>
      </c>
      <c r="P151" s="225">
        <f>IF(ISBLANK('Rate Calculations'!$H153),"",'Rate Calculations'!$H153)</f>
        <v>1.7500000000000002E-2</v>
      </c>
      <c r="Q151" s="220" t="str">
        <f t="shared" si="35"/>
        <v/>
      </c>
      <c r="R151" s="221">
        <f>IF(ISBLANK('Rate Calculations'!$J153),"",'Rate Calculations'!$J153)</f>
        <v>3.5000000000000003E-2</v>
      </c>
      <c r="S151" s="220" t="str">
        <f t="shared" si="36"/>
        <v/>
      </c>
      <c r="T151" s="225" t="str">
        <f>IFERROR(VLOOKUP(_xlfn.CONCAT('Team Roster - Final'!$A151," : ",'Team Roster - Final'!$BM151),'Rate Calculations'!$C$4:$S$1100,10,FALSE),"")</f>
        <v/>
      </c>
      <c r="U151" s="225" t="str">
        <f>IFERROR(VLOOKUP(_xlfn.CONCAT('Team Roster - Final'!$A151," : ",'Team Roster - Final'!$BM151),'Rate Calculations'!$C$4:$S$1100,11,FALSE),"")</f>
        <v/>
      </c>
      <c r="V151" s="222" t="str">
        <f t="shared" si="37"/>
        <v/>
      </c>
      <c r="W151" s="222" t="str">
        <f t="shared" si="38"/>
        <v/>
      </c>
      <c r="X151" s="223" t="str">
        <f>IFERROR(VLOOKUP(_xlfn.CONCAT('Team Roster - Final'!$A151," : ",'Team Roster - Final'!$BM151),'Rate Calculations'!$C$4:$S$1100,14,FALSE),"")</f>
        <v/>
      </c>
      <c r="Y151" s="222" t="str">
        <f t="shared" si="39"/>
        <v/>
      </c>
      <c r="Z151" s="222" t="str">
        <f t="shared" si="40"/>
        <v/>
      </c>
      <c r="AA151" s="224" t="str">
        <f>IFERROR(IF(#REF!="Yes",$Y151, $Y151+$Q151*0.5),"")</f>
        <v/>
      </c>
      <c r="AB151" s="224" t="str">
        <f>IFERROR(IF(#REF!="Yes",$Z151, $Z151+$S151*0.5),"")</f>
        <v/>
      </c>
      <c r="AC151" s="220" t="str">
        <f>IFERROR(VLOOKUP(_xlfn.CONCAT('Team Roster - Final'!$A151," : ",'Team Roster - Final'!$BM151),'Rate Calculations'!$C$4:$U$1100,19,FALSE),"")</f>
        <v/>
      </c>
      <c r="AD151" s="220" t="str">
        <f t="shared" si="41"/>
        <v/>
      </c>
      <c r="AE151" s="220" t="str">
        <f t="shared" si="42"/>
        <v/>
      </c>
      <c r="AF151" s="225" t="str">
        <f>IFERROR(VLOOKUP(_xlfn.CONCAT('Team Roster - Final'!$A151," : ",'Team Roster - Final'!$BM151),'Rate Calculations'!$C$4:$AB$1100,22,FALSE),"")</f>
        <v/>
      </c>
      <c r="AG151" s="225" t="str">
        <f>IFERROR(VLOOKUP(_xlfn.CONCAT('Team Roster - Final'!$A151," : ",'Team Roster - Final'!$BM151),'Rate Calculations'!$C$4:$AB$1100,23,FALSE),"")</f>
        <v/>
      </c>
      <c r="AH151" s="222" t="str">
        <f t="shared" si="43"/>
        <v/>
      </c>
      <c r="AI151" s="222" t="str">
        <f t="shared" si="44"/>
        <v/>
      </c>
      <c r="AJ151" s="223" t="str">
        <f>Table1[[#This Row],[Home Office
Net Fee %]]</f>
        <v/>
      </c>
      <c r="AK151" s="222" t="str">
        <f t="shared" si="45"/>
        <v/>
      </c>
      <c r="AL151" s="222" t="str">
        <f t="shared" si="46"/>
        <v/>
      </c>
      <c r="AM151" s="215" t="str">
        <f>IFERROR(IF(#REF!="Yes",$AK151,($AK151+$AD151*0.5)),"")</f>
        <v/>
      </c>
      <c r="AN151" s="215" t="str">
        <f>IFERROR(IF(#REF!="Yes",$AL151,($AL151+$AE151*0.5)),"")</f>
        <v/>
      </c>
      <c r="AO151" s="374" t="str">
        <f>IF(ISBLANK('Team Roster Proposed - FBR'!Q152),"",'Team Roster Proposed - FBR'!Q152)</f>
        <v/>
      </c>
      <c r="AP151" s="226" t="e">
        <f>IF(ISBLANK(#REF!),"",#REF!)</f>
        <v>#REF!</v>
      </c>
      <c r="AQ151" s="226" t="e">
        <f>IF(ISBLANK(#REF!),"",#REF!)</f>
        <v>#REF!</v>
      </c>
      <c r="AR151" s="226" t="e">
        <f>IF(ISBLANK(#REF!),"",#REF!)</f>
        <v>#REF!</v>
      </c>
      <c r="AS151" s="219" t="e">
        <f>IF(ISBLANK(#REF!),"",#REF!)</f>
        <v>#REF!</v>
      </c>
      <c r="AT151" s="219" t="e">
        <f>IF(ISBLANK(#REF!),"",#REF!)</f>
        <v>#REF!</v>
      </c>
      <c r="AU151" s="219" t="e">
        <f>IF(ISBLANK(#REF!),"",#REF!)</f>
        <v>#REF!</v>
      </c>
      <c r="AV151" s="219" t="e">
        <f>IF(ISBLANK(#REF!),"",#REF!)</f>
        <v>#REF!</v>
      </c>
      <c r="AW151" s="219" t="e">
        <f>IF(ISBLANK(#REF!),"",#REF!)</f>
        <v>#REF!</v>
      </c>
      <c r="AX151" s="219" t="e">
        <f>IF(ISBLANK(#REF!),"",#REF!)</f>
        <v>#REF!</v>
      </c>
      <c r="AY151" s="226" t="e">
        <f>IF(ISBLANK(#REF!),"",#REF!)</f>
        <v>#REF!</v>
      </c>
      <c r="AZ151" s="219" t="e">
        <f>IF(ISBLANK(#REF!),"",#REF!)</f>
        <v>#REF!</v>
      </c>
      <c r="BA151" s="219" t="e">
        <f>IF(ISBLANK(#REF!),"",#REF!)</f>
        <v>#REF!</v>
      </c>
      <c r="BB151" s="219" t="e">
        <f>IF(ISBLANK(#REF!),"",#REF!)</f>
        <v>#REF!</v>
      </c>
      <c r="BC151" s="219" t="e">
        <f>IF(ISBLANK(#REF!),"",#REF!)</f>
        <v>#REF!</v>
      </c>
      <c r="BD151" s="219" t="e">
        <f>IF(ISBLANK(#REF!),"",#REF!)</f>
        <v>#REF!</v>
      </c>
      <c r="BE151" s="219" t="e">
        <f>IF(ISBLANK(#REF!),"",#REF!)</f>
        <v>#REF!</v>
      </c>
      <c r="BF151" s="219" t="e">
        <f>IF(ISBLANK(#REF!),"",#REF!)</f>
        <v>#REF!</v>
      </c>
      <c r="BG151" s="219" t="e">
        <f>IF(ISBLANK(#REF!),"",#REF!)</f>
        <v>#REF!</v>
      </c>
      <c r="BH151" s="219" t="e">
        <f>IF(ISBLANK(#REF!),"",#REF!)</f>
        <v>#REF!</v>
      </c>
      <c r="BI151" s="219" t="e">
        <f>IF(ISBLANK(#REF!),"",#REF!)</f>
        <v>#REF!</v>
      </c>
      <c r="BJ151" s="219" t="e">
        <f>IF(ISBLANK(#REF!),"",#REF!)</f>
        <v>#REF!</v>
      </c>
      <c r="BK151" s="219" t="e">
        <f>IF(ISBLANK(#REF!),"",#REF!)</f>
        <v>#REF!</v>
      </c>
      <c r="BL151" s="219" t="e">
        <f>IF(ISBLANK(#REF!),"",#REF!)</f>
        <v>#REF!</v>
      </c>
      <c r="BM151" s="219" t="e">
        <f>IF(ISBLANK(#REF!),"",#REF!)</f>
        <v>#REF!</v>
      </c>
      <c r="BN151" s="219" t="e">
        <f>IF(ISBLANK(#REF!),"",#REF!)</f>
        <v>#REF!</v>
      </c>
      <c r="BO151" s="227" t="e">
        <f t="shared" si="47"/>
        <v>#REF!</v>
      </c>
      <c r="BP151" s="228" t="str">
        <f t="shared" si="50"/>
        <v/>
      </c>
      <c r="BQ151" s="229" t="str">
        <f t="shared" si="34"/>
        <v/>
      </c>
      <c r="BR151" s="228" t="e">
        <f t="shared" si="48"/>
        <v>#REF!</v>
      </c>
      <c r="BS151" s="230" t="e">
        <f t="shared" si="49"/>
        <v>#REF!</v>
      </c>
    </row>
    <row r="152" spans="1:71">
      <c r="A152" s="213" t="e">
        <f>IF(ISBLANK(#REF!),"",#REF!)</f>
        <v>#REF!</v>
      </c>
      <c r="B152" s="214" t="e">
        <f>IF(ISBLANK(#REF!),"",#REF!)</f>
        <v>#REF!</v>
      </c>
      <c r="C152" s="214" t="e">
        <f>IF(ISBLANK(#REF!),"",#REF!)</f>
        <v>#REF!</v>
      </c>
      <c r="D152" s="214" t="e">
        <f>IF(ISBLANK(#REF!),"",#REF!)</f>
        <v>#REF!</v>
      </c>
      <c r="E152" s="214" t="e">
        <f>IF(ISBLANK(#REF!),"",#REF!)</f>
        <v>#REF!</v>
      </c>
      <c r="F152" s="214" t="e">
        <f>IF(ISBLANK(#REF!),"",#REF!)</f>
        <v>#REF!</v>
      </c>
      <c r="G152" s="214" t="e">
        <f>IF(ISBLANK(#REF!),"",#REF!)</f>
        <v>#REF!</v>
      </c>
      <c r="H152" s="215" t="e">
        <f>IF(ISBLANK(#REF!),"",#REF!)</f>
        <v>#REF!</v>
      </c>
      <c r="I152" s="214" t="e">
        <f>IF(ISBLANK(#REF!),"",#REF!)</f>
        <v>#REF!</v>
      </c>
      <c r="J152" s="216" t="e">
        <f>IF(ISBLANK(#REF!),"",#REF!)</f>
        <v>#REF!</v>
      </c>
      <c r="K152" s="217" t="e">
        <f>IF(ISBLANK(#REF!),"",#REF!)</f>
        <v>#REF!</v>
      </c>
      <c r="L152" s="217" t="e">
        <f>IF(ISBLANK(#REF!),"",#REF!)</f>
        <v>#REF!</v>
      </c>
      <c r="M152" s="218" t="e">
        <f>IF(ISBLANK(#REF!),"",#REF!)</f>
        <v>#REF!</v>
      </c>
      <c r="N152" s="218" t="e">
        <f>IF(ISBLANK(#REF!),"",#REF!)</f>
        <v>#REF!</v>
      </c>
      <c r="O152" s="220" t="str">
        <f>IFERROR(VLOOKUP(_xlfn.CONCAT('Team Roster - Final'!$A152," : ",'Team Roster - Final'!$BM152),'Rate Calculations'!$C$4:$G$1100,5,FALSE),"")</f>
        <v/>
      </c>
      <c r="P152" s="225">
        <f>IF(ISBLANK('Rate Calculations'!$H154),"",'Rate Calculations'!$H154)</f>
        <v>1.7500000000000002E-2</v>
      </c>
      <c r="Q152" s="220" t="str">
        <f t="shared" si="35"/>
        <v/>
      </c>
      <c r="R152" s="221">
        <f>IF(ISBLANK('Rate Calculations'!$J154),"",'Rate Calculations'!$J154)</f>
        <v>3.5000000000000003E-2</v>
      </c>
      <c r="S152" s="220" t="str">
        <f t="shared" si="36"/>
        <v/>
      </c>
      <c r="T152" s="225" t="str">
        <f>IFERROR(VLOOKUP(_xlfn.CONCAT('Team Roster - Final'!$A152," : ",'Team Roster - Final'!$BM152),'Rate Calculations'!$C$4:$S$1100,10,FALSE),"")</f>
        <v/>
      </c>
      <c r="U152" s="225" t="str">
        <f>IFERROR(VLOOKUP(_xlfn.CONCAT('Team Roster - Final'!$A152," : ",'Team Roster - Final'!$BM152),'Rate Calculations'!$C$4:$S$1100,11,FALSE),"")</f>
        <v/>
      </c>
      <c r="V152" s="222" t="str">
        <f t="shared" si="37"/>
        <v/>
      </c>
      <c r="W152" s="222" t="str">
        <f t="shared" si="38"/>
        <v/>
      </c>
      <c r="X152" s="223" t="str">
        <f>IFERROR(VLOOKUP(_xlfn.CONCAT('Team Roster - Final'!$A152," : ",'Team Roster - Final'!$BM152),'Rate Calculations'!$C$4:$S$1100,14,FALSE),"")</f>
        <v/>
      </c>
      <c r="Y152" s="222" t="str">
        <f t="shared" si="39"/>
        <v/>
      </c>
      <c r="Z152" s="222" t="str">
        <f t="shared" si="40"/>
        <v/>
      </c>
      <c r="AA152" s="224" t="str">
        <f>IFERROR(IF(#REF!="Yes",$Y152, $Y152+$Q152*0.5),"")</f>
        <v/>
      </c>
      <c r="AB152" s="224" t="str">
        <f>IFERROR(IF(#REF!="Yes",$Z152, $Z152+$S152*0.5),"")</f>
        <v/>
      </c>
      <c r="AC152" s="220" t="str">
        <f>IFERROR(VLOOKUP(_xlfn.CONCAT('Team Roster - Final'!$A152," : ",'Team Roster - Final'!$BM152),'Rate Calculations'!$C$4:$U$1100,19,FALSE),"")</f>
        <v/>
      </c>
      <c r="AD152" s="220" t="str">
        <f t="shared" si="41"/>
        <v/>
      </c>
      <c r="AE152" s="220" t="str">
        <f t="shared" si="42"/>
        <v/>
      </c>
      <c r="AF152" s="225" t="str">
        <f>IFERROR(VLOOKUP(_xlfn.CONCAT('Team Roster - Final'!$A152," : ",'Team Roster - Final'!$BM152),'Rate Calculations'!$C$4:$AB$1100,22,FALSE),"")</f>
        <v/>
      </c>
      <c r="AG152" s="225" t="str">
        <f>IFERROR(VLOOKUP(_xlfn.CONCAT('Team Roster - Final'!$A152," : ",'Team Roster - Final'!$BM152),'Rate Calculations'!$C$4:$AB$1100,23,FALSE),"")</f>
        <v/>
      </c>
      <c r="AH152" s="222" t="str">
        <f t="shared" si="43"/>
        <v/>
      </c>
      <c r="AI152" s="222" t="str">
        <f t="shared" si="44"/>
        <v/>
      </c>
      <c r="AJ152" s="223" t="str">
        <f>Table1[[#This Row],[Home Office
Net Fee %]]</f>
        <v/>
      </c>
      <c r="AK152" s="222" t="str">
        <f t="shared" si="45"/>
        <v/>
      </c>
      <c r="AL152" s="222" t="str">
        <f t="shared" si="46"/>
        <v/>
      </c>
      <c r="AM152" s="215" t="str">
        <f>IFERROR(IF(#REF!="Yes",$AK152,($AK152+$AD152*0.5)),"")</f>
        <v/>
      </c>
      <c r="AN152" s="215" t="str">
        <f>IFERROR(IF(#REF!="Yes",$AL152,($AL152+$AE152*0.5)),"")</f>
        <v/>
      </c>
      <c r="AO152" s="374" t="str">
        <f>IF(ISBLANK('Team Roster Proposed - FBR'!Q153),"",'Team Roster Proposed - FBR'!Q153)</f>
        <v/>
      </c>
      <c r="AP152" s="226" t="e">
        <f>IF(ISBLANK(#REF!),"",#REF!)</f>
        <v>#REF!</v>
      </c>
      <c r="AQ152" s="226" t="e">
        <f>IF(ISBLANK(#REF!),"",#REF!)</f>
        <v>#REF!</v>
      </c>
      <c r="AR152" s="226" t="e">
        <f>IF(ISBLANK(#REF!),"",#REF!)</f>
        <v>#REF!</v>
      </c>
      <c r="AS152" s="219" t="e">
        <f>IF(ISBLANK(#REF!),"",#REF!)</f>
        <v>#REF!</v>
      </c>
      <c r="AT152" s="219" t="e">
        <f>IF(ISBLANK(#REF!),"",#REF!)</f>
        <v>#REF!</v>
      </c>
      <c r="AU152" s="219" t="e">
        <f>IF(ISBLANK(#REF!),"",#REF!)</f>
        <v>#REF!</v>
      </c>
      <c r="AV152" s="219" t="e">
        <f>IF(ISBLANK(#REF!),"",#REF!)</f>
        <v>#REF!</v>
      </c>
      <c r="AW152" s="219" t="e">
        <f>IF(ISBLANK(#REF!),"",#REF!)</f>
        <v>#REF!</v>
      </c>
      <c r="AX152" s="219" t="e">
        <f>IF(ISBLANK(#REF!),"",#REF!)</f>
        <v>#REF!</v>
      </c>
      <c r="AY152" s="226" t="e">
        <f>IF(ISBLANK(#REF!),"",#REF!)</f>
        <v>#REF!</v>
      </c>
      <c r="AZ152" s="219" t="e">
        <f>IF(ISBLANK(#REF!),"",#REF!)</f>
        <v>#REF!</v>
      </c>
      <c r="BA152" s="219" t="e">
        <f>IF(ISBLANK(#REF!),"",#REF!)</f>
        <v>#REF!</v>
      </c>
      <c r="BB152" s="219" t="e">
        <f>IF(ISBLANK(#REF!),"",#REF!)</f>
        <v>#REF!</v>
      </c>
      <c r="BC152" s="219" t="e">
        <f>IF(ISBLANK(#REF!),"",#REF!)</f>
        <v>#REF!</v>
      </c>
      <c r="BD152" s="219" t="e">
        <f>IF(ISBLANK(#REF!),"",#REF!)</f>
        <v>#REF!</v>
      </c>
      <c r="BE152" s="219" t="e">
        <f>IF(ISBLANK(#REF!),"",#REF!)</f>
        <v>#REF!</v>
      </c>
      <c r="BF152" s="219" t="e">
        <f>IF(ISBLANK(#REF!),"",#REF!)</f>
        <v>#REF!</v>
      </c>
      <c r="BG152" s="219" t="e">
        <f>IF(ISBLANK(#REF!),"",#REF!)</f>
        <v>#REF!</v>
      </c>
      <c r="BH152" s="219" t="e">
        <f>IF(ISBLANK(#REF!),"",#REF!)</f>
        <v>#REF!</v>
      </c>
      <c r="BI152" s="219" t="e">
        <f>IF(ISBLANK(#REF!),"",#REF!)</f>
        <v>#REF!</v>
      </c>
      <c r="BJ152" s="219" t="e">
        <f>IF(ISBLANK(#REF!),"",#REF!)</f>
        <v>#REF!</v>
      </c>
      <c r="BK152" s="219" t="e">
        <f>IF(ISBLANK(#REF!),"",#REF!)</f>
        <v>#REF!</v>
      </c>
      <c r="BL152" s="219" t="e">
        <f>IF(ISBLANK(#REF!),"",#REF!)</f>
        <v>#REF!</v>
      </c>
      <c r="BM152" s="219" t="e">
        <f>IF(ISBLANK(#REF!),"",#REF!)</f>
        <v>#REF!</v>
      </c>
      <c r="BN152" s="219" t="e">
        <f>IF(ISBLANK(#REF!),"",#REF!)</f>
        <v>#REF!</v>
      </c>
      <c r="BO152" s="227" t="e">
        <f t="shared" si="47"/>
        <v>#REF!</v>
      </c>
      <c r="BP152" s="228" t="str">
        <f t="shared" si="50"/>
        <v/>
      </c>
      <c r="BQ152" s="229" t="str">
        <f t="shared" si="34"/>
        <v/>
      </c>
      <c r="BR152" s="228" t="e">
        <f t="shared" si="48"/>
        <v>#REF!</v>
      </c>
      <c r="BS152" s="230" t="e">
        <f t="shared" si="49"/>
        <v>#REF!</v>
      </c>
    </row>
    <row r="153" spans="1:71">
      <c r="A153" s="213" t="e">
        <f>IF(ISBLANK(#REF!),"",#REF!)</f>
        <v>#REF!</v>
      </c>
      <c r="B153" s="214" t="e">
        <f>IF(ISBLANK(#REF!),"",#REF!)</f>
        <v>#REF!</v>
      </c>
      <c r="C153" s="214" t="e">
        <f>IF(ISBLANK(#REF!),"",#REF!)</f>
        <v>#REF!</v>
      </c>
      <c r="D153" s="214" t="e">
        <f>IF(ISBLANK(#REF!),"",#REF!)</f>
        <v>#REF!</v>
      </c>
      <c r="E153" s="214" t="e">
        <f>IF(ISBLANK(#REF!),"",#REF!)</f>
        <v>#REF!</v>
      </c>
      <c r="F153" s="214" t="e">
        <f>IF(ISBLANK(#REF!),"",#REF!)</f>
        <v>#REF!</v>
      </c>
      <c r="G153" s="214" t="e">
        <f>IF(ISBLANK(#REF!),"",#REF!)</f>
        <v>#REF!</v>
      </c>
      <c r="H153" s="215" t="e">
        <f>IF(ISBLANK(#REF!),"",#REF!)</f>
        <v>#REF!</v>
      </c>
      <c r="I153" s="214" t="e">
        <f>IF(ISBLANK(#REF!),"",#REF!)</f>
        <v>#REF!</v>
      </c>
      <c r="J153" s="216" t="e">
        <f>IF(ISBLANK(#REF!),"",#REF!)</f>
        <v>#REF!</v>
      </c>
      <c r="K153" s="217" t="e">
        <f>IF(ISBLANK(#REF!),"",#REF!)</f>
        <v>#REF!</v>
      </c>
      <c r="L153" s="217" t="e">
        <f>IF(ISBLANK(#REF!),"",#REF!)</f>
        <v>#REF!</v>
      </c>
      <c r="M153" s="218" t="e">
        <f>IF(ISBLANK(#REF!),"",#REF!)</f>
        <v>#REF!</v>
      </c>
      <c r="N153" s="218" t="e">
        <f>IF(ISBLANK(#REF!),"",#REF!)</f>
        <v>#REF!</v>
      </c>
      <c r="O153" s="220" t="str">
        <f>IFERROR(VLOOKUP(_xlfn.CONCAT('Team Roster - Final'!$A153," : ",'Team Roster - Final'!$BM153),'Rate Calculations'!$C$4:$G$1100,5,FALSE),"")</f>
        <v/>
      </c>
      <c r="P153" s="225">
        <f>IF(ISBLANK('Rate Calculations'!$H155),"",'Rate Calculations'!$H155)</f>
        <v>1.7500000000000002E-2</v>
      </c>
      <c r="Q153" s="220" t="str">
        <f t="shared" si="35"/>
        <v/>
      </c>
      <c r="R153" s="221">
        <f>IF(ISBLANK('Rate Calculations'!$J155),"",'Rate Calculations'!$J155)</f>
        <v>3.5000000000000003E-2</v>
      </c>
      <c r="S153" s="220" t="str">
        <f t="shared" si="36"/>
        <v/>
      </c>
      <c r="T153" s="225" t="str">
        <f>IFERROR(VLOOKUP(_xlfn.CONCAT('Team Roster - Final'!$A153," : ",'Team Roster - Final'!$BM153),'Rate Calculations'!$C$4:$S$1100,10,FALSE),"")</f>
        <v/>
      </c>
      <c r="U153" s="225" t="str">
        <f>IFERROR(VLOOKUP(_xlfn.CONCAT('Team Roster - Final'!$A153," : ",'Team Roster - Final'!$BM153),'Rate Calculations'!$C$4:$S$1100,11,FALSE),"")</f>
        <v/>
      </c>
      <c r="V153" s="222" t="str">
        <f t="shared" si="37"/>
        <v/>
      </c>
      <c r="W153" s="222" t="str">
        <f t="shared" si="38"/>
        <v/>
      </c>
      <c r="X153" s="223" t="str">
        <f>IFERROR(VLOOKUP(_xlfn.CONCAT('Team Roster - Final'!$A153," : ",'Team Roster - Final'!$BM153),'Rate Calculations'!$C$4:$S$1100,14,FALSE),"")</f>
        <v/>
      </c>
      <c r="Y153" s="222" t="str">
        <f t="shared" si="39"/>
        <v/>
      </c>
      <c r="Z153" s="222" t="str">
        <f t="shared" si="40"/>
        <v/>
      </c>
      <c r="AA153" s="224" t="str">
        <f>IFERROR(IF(#REF!="Yes",$Y153, $Y153+$Q153*0.5),"")</f>
        <v/>
      </c>
      <c r="AB153" s="224" t="str">
        <f>IFERROR(IF(#REF!="Yes",$Z153, $Z153+$S153*0.5),"")</f>
        <v/>
      </c>
      <c r="AC153" s="220" t="str">
        <f>IFERROR(VLOOKUP(_xlfn.CONCAT('Team Roster - Final'!$A153," : ",'Team Roster - Final'!$BM153),'Rate Calculations'!$C$4:$U$1100,19,FALSE),"")</f>
        <v/>
      </c>
      <c r="AD153" s="220" t="str">
        <f t="shared" si="41"/>
        <v/>
      </c>
      <c r="AE153" s="220" t="str">
        <f t="shared" si="42"/>
        <v/>
      </c>
      <c r="AF153" s="225" t="str">
        <f>IFERROR(VLOOKUP(_xlfn.CONCAT('Team Roster - Final'!$A153," : ",'Team Roster - Final'!$BM153),'Rate Calculations'!$C$4:$AB$1100,22,FALSE),"")</f>
        <v/>
      </c>
      <c r="AG153" s="225" t="str">
        <f>IFERROR(VLOOKUP(_xlfn.CONCAT('Team Roster - Final'!$A153," : ",'Team Roster - Final'!$BM153),'Rate Calculations'!$C$4:$AB$1100,23,FALSE),"")</f>
        <v/>
      </c>
      <c r="AH153" s="222" t="str">
        <f t="shared" si="43"/>
        <v/>
      </c>
      <c r="AI153" s="222" t="str">
        <f t="shared" si="44"/>
        <v/>
      </c>
      <c r="AJ153" s="223" t="str">
        <f>Table1[[#This Row],[Home Office
Net Fee %]]</f>
        <v/>
      </c>
      <c r="AK153" s="222" t="str">
        <f t="shared" si="45"/>
        <v/>
      </c>
      <c r="AL153" s="222" t="str">
        <f t="shared" si="46"/>
        <v/>
      </c>
      <c r="AM153" s="215" t="str">
        <f>IFERROR(IF(#REF!="Yes",$AK153,($AK153+$AD153*0.5)),"")</f>
        <v/>
      </c>
      <c r="AN153" s="215" t="str">
        <f>IFERROR(IF(#REF!="Yes",$AL153,($AL153+$AE153*0.5)),"")</f>
        <v/>
      </c>
      <c r="AO153" s="374" t="str">
        <f>IF(ISBLANK('Team Roster Proposed - FBR'!Q154),"",'Team Roster Proposed - FBR'!Q154)</f>
        <v/>
      </c>
      <c r="AP153" s="226" t="e">
        <f>IF(ISBLANK(#REF!),"",#REF!)</f>
        <v>#REF!</v>
      </c>
      <c r="AQ153" s="226" t="e">
        <f>IF(ISBLANK(#REF!),"",#REF!)</f>
        <v>#REF!</v>
      </c>
      <c r="AR153" s="226" t="e">
        <f>IF(ISBLANK(#REF!),"",#REF!)</f>
        <v>#REF!</v>
      </c>
      <c r="AS153" s="219" t="e">
        <f>IF(ISBLANK(#REF!),"",#REF!)</f>
        <v>#REF!</v>
      </c>
      <c r="AT153" s="219" t="e">
        <f>IF(ISBLANK(#REF!),"",#REF!)</f>
        <v>#REF!</v>
      </c>
      <c r="AU153" s="219" t="e">
        <f>IF(ISBLANK(#REF!),"",#REF!)</f>
        <v>#REF!</v>
      </c>
      <c r="AV153" s="219" t="e">
        <f>IF(ISBLANK(#REF!),"",#REF!)</f>
        <v>#REF!</v>
      </c>
      <c r="AW153" s="219" t="e">
        <f>IF(ISBLANK(#REF!),"",#REF!)</f>
        <v>#REF!</v>
      </c>
      <c r="AX153" s="219" t="e">
        <f>IF(ISBLANK(#REF!),"",#REF!)</f>
        <v>#REF!</v>
      </c>
      <c r="AY153" s="226" t="e">
        <f>IF(ISBLANK(#REF!),"",#REF!)</f>
        <v>#REF!</v>
      </c>
      <c r="AZ153" s="219" t="e">
        <f>IF(ISBLANK(#REF!),"",#REF!)</f>
        <v>#REF!</v>
      </c>
      <c r="BA153" s="219" t="e">
        <f>IF(ISBLANK(#REF!),"",#REF!)</f>
        <v>#REF!</v>
      </c>
      <c r="BB153" s="219" t="e">
        <f>IF(ISBLANK(#REF!),"",#REF!)</f>
        <v>#REF!</v>
      </c>
      <c r="BC153" s="219" t="e">
        <f>IF(ISBLANK(#REF!),"",#REF!)</f>
        <v>#REF!</v>
      </c>
      <c r="BD153" s="219" t="e">
        <f>IF(ISBLANK(#REF!),"",#REF!)</f>
        <v>#REF!</v>
      </c>
      <c r="BE153" s="219" t="e">
        <f>IF(ISBLANK(#REF!),"",#REF!)</f>
        <v>#REF!</v>
      </c>
      <c r="BF153" s="219" t="e">
        <f>IF(ISBLANK(#REF!),"",#REF!)</f>
        <v>#REF!</v>
      </c>
      <c r="BG153" s="219" t="e">
        <f>IF(ISBLANK(#REF!),"",#REF!)</f>
        <v>#REF!</v>
      </c>
      <c r="BH153" s="219" t="e">
        <f>IF(ISBLANK(#REF!),"",#REF!)</f>
        <v>#REF!</v>
      </c>
      <c r="BI153" s="219" t="e">
        <f>IF(ISBLANK(#REF!),"",#REF!)</f>
        <v>#REF!</v>
      </c>
      <c r="BJ153" s="219" t="e">
        <f>IF(ISBLANK(#REF!),"",#REF!)</f>
        <v>#REF!</v>
      </c>
      <c r="BK153" s="219" t="e">
        <f>IF(ISBLANK(#REF!),"",#REF!)</f>
        <v>#REF!</v>
      </c>
      <c r="BL153" s="219" t="e">
        <f>IF(ISBLANK(#REF!),"",#REF!)</f>
        <v>#REF!</v>
      </c>
      <c r="BM153" s="219" t="e">
        <f>IF(ISBLANK(#REF!),"",#REF!)</f>
        <v>#REF!</v>
      </c>
      <c r="BN153" s="219" t="e">
        <f>IF(ISBLANK(#REF!),"",#REF!)</f>
        <v>#REF!</v>
      </c>
      <c r="BO153" s="227" t="e">
        <f t="shared" si="47"/>
        <v>#REF!</v>
      </c>
      <c r="BP153" s="228" t="str">
        <f t="shared" si="50"/>
        <v/>
      </c>
      <c r="BQ153" s="229" t="str">
        <f t="shared" si="34"/>
        <v/>
      </c>
      <c r="BR153" s="228" t="e">
        <f t="shared" si="48"/>
        <v>#REF!</v>
      </c>
      <c r="BS153" s="230" t="e">
        <f t="shared" si="49"/>
        <v>#REF!</v>
      </c>
    </row>
    <row r="154" spans="1:71">
      <c r="A154" s="213" t="e">
        <f>IF(ISBLANK(#REF!),"",#REF!)</f>
        <v>#REF!</v>
      </c>
      <c r="B154" s="214" t="e">
        <f>IF(ISBLANK(#REF!),"",#REF!)</f>
        <v>#REF!</v>
      </c>
      <c r="C154" s="214" t="e">
        <f>IF(ISBLANK(#REF!),"",#REF!)</f>
        <v>#REF!</v>
      </c>
      <c r="D154" s="214" t="e">
        <f>IF(ISBLANK(#REF!),"",#REF!)</f>
        <v>#REF!</v>
      </c>
      <c r="E154" s="214" t="e">
        <f>IF(ISBLANK(#REF!),"",#REF!)</f>
        <v>#REF!</v>
      </c>
      <c r="F154" s="214" t="e">
        <f>IF(ISBLANK(#REF!),"",#REF!)</f>
        <v>#REF!</v>
      </c>
      <c r="G154" s="214" t="e">
        <f>IF(ISBLANK(#REF!),"",#REF!)</f>
        <v>#REF!</v>
      </c>
      <c r="H154" s="215" t="e">
        <f>IF(ISBLANK(#REF!),"",#REF!)</f>
        <v>#REF!</v>
      </c>
      <c r="I154" s="214" t="e">
        <f>IF(ISBLANK(#REF!),"",#REF!)</f>
        <v>#REF!</v>
      </c>
      <c r="J154" s="216" t="e">
        <f>IF(ISBLANK(#REF!),"",#REF!)</f>
        <v>#REF!</v>
      </c>
      <c r="K154" s="217" t="e">
        <f>IF(ISBLANK(#REF!),"",#REF!)</f>
        <v>#REF!</v>
      </c>
      <c r="L154" s="217" t="e">
        <f>IF(ISBLANK(#REF!),"",#REF!)</f>
        <v>#REF!</v>
      </c>
      <c r="M154" s="218" t="e">
        <f>IF(ISBLANK(#REF!),"",#REF!)</f>
        <v>#REF!</v>
      </c>
      <c r="N154" s="218" t="e">
        <f>IF(ISBLANK(#REF!),"",#REF!)</f>
        <v>#REF!</v>
      </c>
      <c r="O154" s="220" t="str">
        <f>IFERROR(VLOOKUP(_xlfn.CONCAT('Team Roster - Final'!$A154," : ",'Team Roster - Final'!$BM154),'Rate Calculations'!$C$4:$G$1100,5,FALSE),"")</f>
        <v/>
      </c>
      <c r="P154" s="225">
        <f>IF(ISBLANK('Rate Calculations'!$H156),"",'Rate Calculations'!$H156)</f>
        <v>1.7500000000000002E-2</v>
      </c>
      <c r="Q154" s="220" t="str">
        <f t="shared" si="35"/>
        <v/>
      </c>
      <c r="R154" s="221">
        <f>IF(ISBLANK('Rate Calculations'!$J156),"",'Rate Calculations'!$J156)</f>
        <v>3.5000000000000003E-2</v>
      </c>
      <c r="S154" s="220" t="str">
        <f t="shared" si="36"/>
        <v/>
      </c>
      <c r="T154" s="225" t="str">
        <f>IFERROR(VLOOKUP(_xlfn.CONCAT('Team Roster - Final'!$A154," : ",'Team Roster - Final'!$BM154),'Rate Calculations'!$C$4:$S$1100,10,FALSE),"")</f>
        <v/>
      </c>
      <c r="U154" s="225" t="str">
        <f>IFERROR(VLOOKUP(_xlfn.CONCAT('Team Roster - Final'!$A154," : ",'Team Roster - Final'!$BM154),'Rate Calculations'!$C$4:$S$1100,11,FALSE),"")</f>
        <v/>
      </c>
      <c r="V154" s="222" t="str">
        <f t="shared" si="37"/>
        <v/>
      </c>
      <c r="W154" s="222" t="str">
        <f t="shared" si="38"/>
        <v/>
      </c>
      <c r="X154" s="223" t="str">
        <f>IFERROR(VLOOKUP(_xlfn.CONCAT('Team Roster - Final'!$A154," : ",'Team Roster - Final'!$BM154),'Rate Calculations'!$C$4:$S$1100,14,FALSE),"")</f>
        <v/>
      </c>
      <c r="Y154" s="222" t="str">
        <f t="shared" si="39"/>
        <v/>
      </c>
      <c r="Z154" s="222" t="str">
        <f t="shared" si="40"/>
        <v/>
      </c>
      <c r="AA154" s="224" t="str">
        <f>IFERROR(IF(#REF!="Yes",$Y154, $Y154+$Q154*0.5),"")</f>
        <v/>
      </c>
      <c r="AB154" s="224" t="str">
        <f>IFERROR(IF(#REF!="Yes",$Z154, $Z154+$S154*0.5),"")</f>
        <v/>
      </c>
      <c r="AC154" s="220" t="str">
        <f>IFERROR(VLOOKUP(_xlfn.CONCAT('Team Roster - Final'!$A154," : ",'Team Roster - Final'!$BM154),'Rate Calculations'!$C$4:$U$1100,19,FALSE),"")</f>
        <v/>
      </c>
      <c r="AD154" s="220" t="str">
        <f t="shared" si="41"/>
        <v/>
      </c>
      <c r="AE154" s="220" t="str">
        <f t="shared" si="42"/>
        <v/>
      </c>
      <c r="AF154" s="225" t="str">
        <f>IFERROR(VLOOKUP(_xlfn.CONCAT('Team Roster - Final'!$A154," : ",'Team Roster - Final'!$BM154),'Rate Calculations'!$C$4:$AB$1100,22,FALSE),"")</f>
        <v/>
      </c>
      <c r="AG154" s="225" t="str">
        <f>IFERROR(VLOOKUP(_xlfn.CONCAT('Team Roster - Final'!$A154," : ",'Team Roster - Final'!$BM154),'Rate Calculations'!$C$4:$AB$1100,23,FALSE),"")</f>
        <v/>
      </c>
      <c r="AH154" s="222" t="str">
        <f t="shared" si="43"/>
        <v/>
      </c>
      <c r="AI154" s="222" t="str">
        <f t="shared" si="44"/>
        <v/>
      </c>
      <c r="AJ154" s="223" t="str">
        <f>Table1[[#This Row],[Home Office
Net Fee %]]</f>
        <v/>
      </c>
      <c r="AK154" s="222" t="str">
        <f t="shared" si="45"/>
        <v/>
      </c>
      <c r="AL154" s="222" t="str">
        <f t="shared" si="46"/>
        <v/>
      </c>
      <c r="AM154" s="215" t="str">
        <f>IFERROR(IF(#REF!="Yes",$AK154,($AK154+$AD154*0.5)),"")</f>
        <v/>
      </c>
      <c r="AN154" s="215" t="str">
        <f>IFERROR(IF(#REF!="Yes",$AL154,($AL154+$AE154*0.5)),"")</f>
        <v/>
      </c>
      <c r="AO154" s="374" t="str">
        <f>IF(ISBLANK('Team Roster Proposed - FBR'!Q155),"",'Team Roster Proposed - FBR'!Q155)</f>
        <v/>
      </c>
      <c r="AP154" s="226" t="e">
        <f>IF(ISBLANK(#REF!),"",#REF!)</f>
        <v>#REF!</v>
      </c>
      <c r="AQ154" s="226" t="e">
        <f>IF(ISBLANK(#REF!),"",#REF!)</f>
        <v>#REF!</v>
      </c>
      <c r="AR154" s="226" t="e">
        <f>IF(ISBLANK(#REF!),"",#REF!)</f>
        <v>#REF!</v>
      </c>
      <c r="AS154" s="219" t="e">
        <f>IF(ISBLANK(#REF!),"",#REF!)</f>
        <v>#REF!</v>
      </c>
      <c r="AT154" s="219" t="e">
        <f>IF(ISBLANK(#REF!),"",#REF!)</f>
        <v>#REF!</v>
      </c>
      <c r="AU154" s="219" t="e">
        <f>IF(ISBLANK(#REF!),"",#REF!)</f>
        <v>#REF!</v>
      </c>
      <c r="AV154" s="219" t="e">
        <f>IF(ISBLANK(#REF!),"",#REF!)</f>
        <v>#REF!</v>
      </c>
      <c r="AW154" s="219" t="e">
        <f>IF(ISBLANK(#REF!),"",#REF!)</f>
        <v>#REF!</v>
      </c>
      <c r="AX154" s="219" t="e">
        <f>IF(ISBLANK(#REF!),"",#REF!)</f>
        <v>#REF!</v>
      </c>
      <c r="AY154" s="226" t="e">
        <f>IF(ISBLANK(#REF!),"",#REF!)</f>
        <v>#REF!</v>
      </c>
      <c r="AZ154" s="219" t="e">
        <f>IF(ISBLANK(#REF!),"",#REF!)</f>
        <v>#REF!</v>
      </c>
      <c r="BA154" s="219" t="e">
        <f>IF(ISBLANK(#REF!),"",#REF!)</f>
        <v>#REF!</v>
      </c>
      <c r="BB154" s="219" t="e">
        <f>IF(ISBLANK(#REF!),"",#REF!)</f>
        <v>#REF!</v>
      </c>
      <c r="BC154" s="219" t="e">
        <f>IF(ISBLANK(#REF!),"",#REF!)</f>
        <v>#REF!</v>
      </c>
      <c r="BD154" s="219" t="e">
        <f>IF(ISBLANK(#REF!),"",#REF!)</f>
        <v>#REF!</v>
      </c>
      <c r="BE154" s="219" t="e">
        <f>IF(ISBLANK(#REF!),"",#REF!)</f>
        <v>#REF!</v>
      </c>
      <c r="BF154" s="219" t="e">
        <f>IF(ISBLANK(#REF!),"",#REF!)</f>
        <v>#REF!</v>
      </c>
      <c r="BG154" s="219" t="e">
        <f>IF(ISBLANK(#REF!),"",#REF!)</f>
        <v>#REF!</v>
      </c>
      <c r="BH154" s="219" t="e">
        <f>IF(ISBLANK(#REF!),"",#REF!)</f>
        <v>#REF!</v>
      </c>
      <c r="BI154" s="219" t="e">
        <f>IF(ISBLANK(#REF!),"",#REF!)</f>
        <v>#REF!</v>
      </c>
      <c r="BJ154" s="219" t="e">
        <f>IF(ISBLANK(#REF!),"",#REF!)</f>
        <v>#REF!</v>
      </c>
      <c r="BK154" s="219" t="e">
        <f>IF(ISBLANK(#REF!),"",#REF!)</f>
        <v>#REF!</v>
      </c>
      <c r="BL154" s="219" t="e">
        <f>IF(ISBLANK(#REF!),"",#REF!)</f>
        <v>#REF!</v>
      </c>
      <c r="BM154" s="219" t="e">
        <f>IF(ISBLANK(#REF!),"",#REF!)</f>
        <v>#REF!</v>
      </c>
      <c r="BN154" s="219" t="e">
        <f>IF(ISBLANK(#REF!),"",#REF!)</f>
        <v>#REF!</v>
      </c>
      <c r="BO154" s="227" t="e">
        <f t="shared" si="47"/>
        <v>#REF!</v>
      </c>
      <c r="BP154" s="228" t="str">
        <f t="shared" si="50"/>
        <v/>
      </c>
      <c r="BQ154" s="229" t="str">
        <f t="shared" si="34"/>
        <v/>
      </c>
      <c r="BR154" s="228" t="e">
        <f t="shared" si="48"/>
        <v>#REF!</v>
      </c>
      <c r="BS154" s="230" t="e">
        <f t="shared" si="49"/>
        <v>#REF!</v>
      </c>
    </row>
    <row r="155" spans="1:71">
      <c r="A155" s="213" t="e">
        <f>IF(ISBLANK(#REF!),"",#REF!)</f>
        <v>#REF!</v>
      </c>
      <c r="B155" s="214" t="e">
        <f>IF(ISBLANK(#REF!),"",#REF!)</f>
        <v>#REF!</v>
      </c>
      <c r="C155" s="214" t="e">
        <f>IF(ISBLANK(#REF!),"",#REF!)</f>
        <v>#REF!</v>
      </c>
      <c r="D155" s="214" t="e">
        <f>IF(ISBLANK(#REF!),"",#REF!)</f>
        <v>#REF!</v>
      </c>
      <c r="E155" s="214" t="e">
        <f>IF(ISBLANK(#REF!),"",#REF!)</f>
        <v>#REF!</v>
      </c>
      <c r="F155" s="214" t="e">
        <f>IF(ISBLANK(#REF!),"",#REF!)</f>
        <v>#REF!</v>
      </c>
      <c r="G155" s="214" t="e">
        <f>IF(ISBLANK(#REF!),"",#REF!)</f>
        <v>#REF!</v>
      </c>
      <c r="H155" s="215" t="e">
        <f>IF(ISBLANK(#REF!),"",#REF!)</f>
        <v>#REF!</v>
      </c>
      <c r="I155" s="214" t="e">
        <f>IF(ISBLANK(#REF!),"",#REF!)</f>
        <v>#REF!</v>
      </c>
      <c r="J155" s="216" t="e">
        <f>IF(ISBLANK(#REF!),"",#REF!)</f>
        <v>#REF!</v>
      </c>
      <c r="K155" s="217" t="e">
        <f>IF(ISBLANK(#REF!),"",#REF!)</f>
        <v>#REF!</v>
      </c>
      <c r="L155" s="217" t="e">
        <f>IF(ISBLANK(#REF!),"",#REF!)</f>
        <v>#REF!</v>
      </c>
      <c r="M155" s="218" t="e">
        <f>IF(ISBLANK(#REF!),"",#REF!)</f>
        <v>#REF!</v>
      </c>
      <c r="N155" s="218" t="e">
        <f>IF(ISBLANK(#REF!),"",#REF!)</f>
        <v>#REF!</v>
      </c>
      <c r="O155" s="220" t="str">
        <f>IFERROR(VLOOKUP(_xlfn.CONCAT('Team Roster - Final'!$A155," : ",'Team Roster - Final'!$BM155),'Rate Calculations'!$C$4:$G$1100,5,FALSE),"")</f>
        <v/>
      </c>
      <c r="P155" s="225">
        <f>IF(ISBLANK('Rate Calculations'!$H157),"",'Rate Calculations'!$H157)</f>
        <v>1.7500000000000002E-2</v>
      </c>
      <c r="Q155" s="220" t="str">
        <f t="shared" si="35"/>
        <v/>
      </c>
      <c r="R155" s="221">
        <f>IF(ISBLANK('Rate Calculations'!$J157),"",'Rate Calculations'!$J157)</f>
        <v>3.5000000000000003E-2</v>
      </c>
      <c r="S155" s="220" t="str">
        <f t="shared" si="36"/>
        <v/>
      </c>
      <c r="T155" s="225" t="str">
        <f>IFERROR(VLOOKUP(_xlfn.CONCAT('Team Roster - Final'!$A155," : ",'Team Roster - Final'!$BM155),'Rate Calculations'!$C$4:$S$1100,10,FALSE),"")</f>
        <v/>
      </c>
      <c r="U155" s="225" t="str">
        <f>IFERROR(VLOOKUP(_xlfn.CONCAT('Team Roster - Final'!$A155," : ",'Team Roster - Final'!$BM155),'Rate Calculations'!$C$4:$S$1100,11,FALSE),"")</f>
        <v/>
      </c>
      <c r="V155" s="222" t="str">
        <f t="shared" si="37"/>
        <v/>
      </c>
      <c r="W155" s="222" t="str">
        <f t="shared" si="38"/>
        <v/>
      </c>
      <c r="X155" s="223" t="str">
        <f>IFERROR(VLOOKUP(_xlfn.CONCAT('Team Roster - Final'!$A155," : ",'Team Roster - Final'!$BM155),'Rate Calculations'!$C$4:$S$1100,14,FALSE),"")</f>
        <v/>
      </c>
      <c r="Y155" s="222" t="str">
        <f t="shared" si="39"/>
        <v/>
      </c>
      <c r="Z155" s="222" t="str">
        <f t="shared" si="40"/>
        <v/>
      </c>
      <c r="AA155" s="224" t="str">
        <f>IFERROR(IF(#REF!="Yes",$Y155, $Y155+$Q155*0.5),"")</f>
        <v/>
      </c>
      <c r="AB155" s="224" t="str">
        <f>IFERROR(IF(#REF!="Yes",$Z155, $Z155+$S155*0.5),"")</f>
        <v/>
      </c>
      <c r="AC155" s="220" t="str">
        <f>IFERROR(VLOOKUP(_xlfn.CONCAT('Team Roster - Final'!$A155," : ",'Team Roster - Final'!$BM155),'Rate Calculations'!$C$4:$U$1100,19,FALSE),"")</f>
        <v/>
      </c>
      <c r="AD155" s="220" t="str">
        <f t="shared" si="41"/>
        <v/>
      </c>
      <c r="AE155" s="220" t="str">
        <f t="shared" si="42"/>
        <v/>
      </c>
      <c r="AF155" s="225" t="str">
        <f>IFERROR(VLOOKUP(_xlfn.CONCAT('Team Roster - Final'!$A155," : ",'Team Roster - Final'!$BM155),'Rate Calculations'!$C$4:$AB$1100,22,FALSE),"")</f>
        <v/>
      </c>
      <c r="AG155" s="225" t="str">
        <f>IFERROR(VLOOKUP(_xlfn.CONCAT('Team Roster - Final'!$A155," : ",'Team Roster - Final'!$BM155),'Rate Calculations'!$C$4:$AB$1100,23,FALSE),"")</f>
        <v/>
      </c>
      <c r="AH155" s="222" t="str">
        <f t="shared" si="43"/>
        <v/>
      </c>
      <c r="AI155" s="222" t="str">
        <f t="shared" si="44"/>
        <v/>
      </c>
      <c r="AJ155" s="223" t="str">
        <f>Table1[[#This Row],[Home Office
Net Fee %]]</f>
        <v/>
      </c>
      <c r="AK155" s="222" t="str">
        <f t="shared" si="45"/>
        <v/>
      </c>
      <c r="AL155" s="222" t="str">
        <f t="shared" si="46"/>
        <v/>
      </c>
      <c r="AM155" s="215" t="str">
        <f>IFERROR(IF(#REF!="Yes",$AK155,($AK155+$AD155*0.5)),"")</f>
        <v/>
      </c>
      <c r="AN155" s="215" t="str">
        <f>IFERROR(IF(#REF!="Yes",$AL155,($AL155+$AE155*0.5)),"")</f>
        <v/>
      </c>
      <c r="AO155" s="374" t="str">
        <f>IF(ISBLANK('Team Roster Proposed - FBR'!Q156),"",'Team Roster Proposed - FBR'!Q156)</f>
        <v/>
      </c>
      <c r="AP155" s="226" t="e">
        <f>IF(ISBLANK(#REF!),"",#REF!)</f>
        <v>#REF!</v>
      </c>
      <c r="AQ155" s="226" t="e">
        <f>IF(ISBLANK(#REF!),"",#REF!)</f>
        <v>#REF!</v>
      </c>
      <c r="AR155" s="226" t="e">
        <f>IF(ISBLANK(#REF!),"",#REF!)</f>
        <v>#REF!</v>
      </c>
      <c r="AS155" s="219" t="e">
        <f>IF(ISBLANK(#REF!),"",#REF!)</f>
        <v>#REF!</v>
      </c>
      <c r="AT155" s="219" t="e">
        <f>IF(ISBLANK(#REF!),"",#REF!)</f>
        <v>#REF!</v>
      </c>
      <c r="AU155" s="219" t="e">
        <f>IF(ISBLANK(#REF!),"",#REF!)</f>
        <v>#REF!</v>
      </c>
      <c r="AV155" s="219" t="e">
        <f>IF(ISBLANK(#REF!),"",#REF!)</f>
        <v>#REF!</v>
      </c>
      <c r="AW155" s="219" t="e">
        <f>IF(ISBLANK(#REF!),"",#REF!)</f>
        <v>#REF!</v>
      </c>
      <c r="AX155" s="219" t="e">
        <f>IF(ISBLANK(#REF!),"",#REF!)</f>
        <v>#REF!</v>
      </c>
      <c r="AY155" s="226" t="e">
        <f>IF(ISBLANK(#REF!),"",#REF!)</f>
        <v>#REF!</v>
      </c>
      <c r="AZ155" s="219" t="e">
        <f>IF(ISBLANK(#REF!),"",#REF!)</f>
        <v>#REF!</v>
      </c>
      <c r="BA155" s="219" t="e">
        <f>IF(ISBLANK(#REF!),"",#REF!)</f>
        <v>#REF!</v>
      </c>
      <c r="BB155" s="219" t="e">
        <f>IF(ISBLANK(#REF!),"",#REF!)</f>
        <v>#REF!</v>
      </c>
      <c r="BC155" s="219" t="e">
        <f>IF(ISBLANK(#REF!),"",#REF!)</f>
        <v>#REF!</v>
      </c>
      <c r="BD155" s="219" t="e">
        <f>IF(ISBLANK(#REF!),"",#REF!)</f>
        <v>#REF!</v>
      </c>
      <c r="BE155" s="219" t="e">
        <f>IF(ISBLANK(#REF!),"",#REF!)</f>
        <v>#REF!</v>
      </c>
      <c r="BF155" s="219" t="e">
        <f>IF(ISBLANK(#REF!),"",#REF!)</f>
        <v>#REF!</v>
      </c>
      <c r="BG155" s="219" t="e">
        <f>IF(ISBLANK(#REF!),"",#REF!)</f>
        <v>#REF!</v>
      </c>
      <c r="BH155" s="219" t="e">
        <f>IF(ISBLANK(#REF!),"",#REF!)</f>
        <v>#REF!</v>
      </c>
      <c r="BI155" s="219" t="e">
        <f>IF(ISBLANK(#REF!),"",#REF!)</f>
        <v>#REF!</v>
      </c>
      <c r="BJ155" s="219" t="e">
        <f>IF(ISBLANK(#REF!),"",#REF!)</f>
        <v>#REF!</v>
      </c>
      <c r="BK155" s="219" t="e">
        <f>IF(ISBLANK(#REF!),"",#REF!)</f>
        <v>#REF!</v>
      </c>
      <c r="BL155" s="219" t="e">
        <f>IF(ISBLANK(#REF!),"",#REF!)</f>
        <v>#REF!</v>
      </c>
      <c r="BM155" s="219" t="e">
        <f>IF(ISBLANK(#REF!),"",#REF!)</f>
        <v>#REF!</v>
      </c>
      <c r="BN155" s="219" t="e">
        <f>IF(ISBLANK(#REF!),"",#REF!)</f>
        <v>#REF!</v>
      </c>
      <c r="BO155" s="227" t="e">
        <f t="shared" si="47"/>
        <v>#REF!</v>
      </c>
      <c r="BP155" s="228" t="str">
        <f t="shared" si="50"/>
        <v/>
      </c>
      <c r="BQ155" s="229" t="str">
        <f t="shared" si="34"/>
        <v/>
      </c>
      <c r="BR155" s="228" t="e">
        <f t="shared" si="48"/>
        <v>#REF!</v>
      </c>
      <c r="BS155" s="230" t="e">
        <f t="shared" si="49"/>
        <v>#REF!</v>
      </c>
    </row>
    <row r="156" spans="1:71">
      <c r="A156" s="213" t="e">
        <f>IF(ISBLANK(#REF!),"",#REF!)</f>
        <v>#REF!</v>
      </c>
      <c r="B156" s="214" t="e">
        <f>IF(ISBLANK(#REF!),"",#REF!)</f>
        <v>#REF!</v>
      </c>
      <c r="C156" s="214" t="e">
        <f>IF(ISBLANK(#REF!),"",#REF!)</f>
        <v>#REF!</v>
      </c>
      <c r="D156" s="214" t="e">
        <f>IF(ISBLANK(#REF!),"",#REF!)</f>
        <v>#REF!</v>
      </c>
      <c r="E156" s="214" t="e">
        <f>IF(ISBLANK(#REF!),"",#REF!)</f>
        <v>#REF!</v>
      </c>
      <c r="F156" s="214" t="e">
        <f>IF(ISBLANK(#REF!),"",#REF!)</f>
        <v>#REF!</v>
      </c>
      <c r="G156" s="214" t="e">
        <f>IF(ISBLANK(#REF!),"",#REF!)</f>
        <v>#REF!</v>
      </c>
      <c r="H156" s="215" t="e">
        <f>IF(ISBLANK(#REF!),"",#REF!)</f>
        <v>#REF!</v>
      </c>
      <c r="I156" s="214" t="e">
        <f>IF(ISBLANK(#REF!),"",#REF!)</f>
        <v>#REF!</v>
      </c>
      <c r="J156" s="216" t="e">
        <f>IF(ISBLANK(#REF!),"",#REF!)</f>
        <v>#REF!</v>
      </c>
      <c r="K156" s="217" t="e">
        <f>IF(ISBLANK(#REF!),"",#REF!)</f>
        <v>#REF!</v>
      </c>
      <c r="L156" s="217" t="e">
        <f>IF(ISBLANK(#REF!),"",#REF!)</f>
        <v>#REF!</v>
      </c>
      <c r="M156" s="218" t="e">
        <f>IF(ISBLANK(#REF!),"",#REF!)</f>
        <v>#REF!</v>
      </c>
      <c r="N156" s="218" t="e">
        <f>IF(ISBLANK(#REF!),"",#REF!)</f>
        <v>#REF!</v>
      </c>
      <c r="O156" s="220" t="str">
        <f>IFERROR(VLOOKUP(_xlfn.CONCAT('Team Roster - Final'!$A156," : ",'Team Roster - Final'!$BM156),'Rate Calculations'!$C$4:$G$1100,5,FALSE),"")</f>
        <v/>
      </c>
      <c r="P156" s="225">
        <f>IF(ISBLANK('Rate Calculations'!$H158),"",'Rate Calculations'!$H158)</f>
        <v>1.7500000000000002E-2</v>
      </c>
      <c r="Q156" s="220" t="str">
        <f t="shared" si="35"/>
        <v/>
      </c>
      <c r="R156" s="221">
        <f>IF(ISBLANK('Rate Calculations'!$J158),"",'Rate Calculations'!$J158)</f>
        <v>3.5000000000000003E-2</v>
      </c>
      <c r="S156" s="220" t="str">
        <f t="shared" si="36"/>
        <v/>
      </c>
      <c r="T156" s="225" t="str">
        <f>IFERROR(VLOOKUP(_xlfn.CONCAT('Team Roster - Final'!$A156," : ",'Team Roster - Final'!$BM156),'Rate Calculations'!$C$4:$S$1100,10,FALSE),"")</f>
        <v/>
      </c>
      <c r="U156" s="225" t="str">
        <f>IFERROR(VLOOKUP(_xlfn.CONCAT('Team Roster - Final'!$A156," : ",'Team Roster - Final'!$BM156),'Rate Calculations'!$C$4:$S$1100,11,FALSE),"")</f>
        <v/>
      </c>
      <c r="V156" s="222" t="str">
        <f t="shared" si="37"/>
        <v/>
      </c>
      <c r="W156" s="222" t="str">
        <f t="shared" si="38"/>
        <v/>
      </c>
      <c r="X156" s="223" t="str">
        <f>IFERROR(VLOOKUP(_xlfn.CONCAT('Team Roster - Final'!$A156," : ",'Team Roster - Final'!$BM156),'Rate Calculations'!$C$4:$S$1100,14,FALSE),"")</f>
        <v/>
      </c>
      <c r="Y156" s="222" t="str">
        <f t="shared" si="39"/>
        <v/>
      </c>
      <c r="Z156" s="222" t="str">
        <f t="shared" si="40"/>
        <v/>
      </c>
      <c r="AA156" s="224" t="str">
        <f>IFERROR(IF(#REF!="Yes",$Y156, $Y156+$Q156*0.5),"")</f>
        <v/>
      </c>
      <c r="AB156" s="224" t="str">
        <f>IFERROR(IF(#REF!="Yes",$Z156, $Z156+$S156*0.5),"")</f>
        <v/>
      </c>
      <c r="AC156" s="220" t="str">
        <f>IFERROR(VLOOKUP(_xlfn.CONCAT('Team Roster - Final'!$A156," : ",'Team Roster - Final'!$BM156),'Rate Calculations'!$C$4:$U$1100,19,FALSE),"")</f>
        <v/>
      </c>
      <c r="AD156" s="220" t="str">
        <f t="shared" si="41"/>
        <v/>
      </c>
      <c r="AE156" s="220" t="str">
        <f t="shared" si="42"/>
        <v/>
      </c>
      <c r="AF156" s="225" t="str">
        <f>IFERROR(VLOOKUP(_xlfn.CONCAT('Team Roster - Final'!$A156," : ",'Team Roster - Final'!$BM156),'Rate Calculations'!$C$4:$AB$1100,22,FALSE),"")</f>
        <v/>
      </c>
      <c r="AG156" s="225" t="str">
        <f>IFERROR(VLOOKUP(_xlfn.CONCAT('Team Roster - Final'!$A156," : ",'Team Roster - Final'!$BM156),'Rate Calculations'!$C$4:$AB$1100,23,FALSE),"")</f>
        <v/>
      </c>
      <c r="AH156" s="222" t="str">
        <f t="shared" si="43"/>
        <v/>
      </c>
      <c r="AI156" s="222" t="str">
        <f t="shared" si="44"/>
        <v/>
      </c>
      <c r="AJ156" s="223" t="str">
        <f>Table1[[#This Row],[Home Office
Net Fee %]]</f>
        <v/>
      </c>
      <c r="AK156" s="222" t="str">
        <f t="shared" si="45"/>
        <v/>
      </c>
      <c r="AL156" s="222" t="str">
        <f t="shared" si="46"/>
        <v/>
      </c>
      <c r="AM156" s="215" t="str">
        <f>IFERROR(IF(#REF!="Yes",$AK156,($AK156+$AD156*0.5)),"")</f>
        <v/>
      </c>
      <c r="AN156" s="215" t="str">
        <f>IFERROR(IF(#REF!="Yes",$AL156,($AL156+$AE156*0.5)),"")</f>
        <v/>
      </c>
      <c r="AO156" s="374" t="str">
        <f>IF(ISBLANK('Team Roster Proposed - FBR'!Q157),"",'Team Roster Proposed - FBR'!Q157)</f>
        <v/>
      </c>
      <c r="AP156" s="226" t="e">
        <f>IF(ISBLANK(#REF!),"",#REF!)</f>
        <v>#REF!</v>
      </c>
      <c r="AQ156" s="226" t="e">
        <f>IF(ISBLANK(#REF!),"",#REF!)</f>
        <v>#REF!</v>
      </c>
      <c r="AR156" s="226" t="e">
        <f>IF(ISBLANK(#REF!),"",#REF!)</f>
        <v>#REF!</v>
      </c>
      <c r="AS156" s="219" t="e">
        <f>IF(ISBLANK(#REF!),"",#REF!)</f>
        <v>#REF!</v>
      </c>
      <c r="AT156" s="219" t="e">
        <f>IF(ISBLANK(#REF!),"",#REF!)</f>
        <v>#REF!</v>
      </c>
      <c r="AU156" s="219" t="e">
        <f>IF(ISBLANK(#REF!),"",#REF!)</f>
        <v>#REF!</v>
      </c>
      <c r="AV156" s="219" t="e">
        <f>IF(ISBLANK(#REF!),"",#REF!)</f>
        <v>#REF!</v>
      </c>
      <c r="AW156" s="219" t="e">
        <f>IF(ISBLANK(#REF!),"",#REF!)</f>
        <v>#REF!</v>
      </c>
      <c r="AX156" s="219" t="e">
        <f>IF(ISBLANK(#REF!),"",#REF!)</f>
        <v>#REF!</v>
      </c>
      <c r="AY156" s="226" t="e">
        <f>IF(ISBLANK(#REF!),"",#REF!)</f>
        <v>#REF!</v>
      </c>
      <c r="AZ156" s="219" t="e">
        <f>IF(ISBLANK(#REF!),"",#REF!)</f>
        <v>#REF!</v>
      </c>
      <c r="BA156" s="219" t="e">
        <f>IF(ISBLANK(#REF!),"",#REF!)</f>
        <v>#REF!</v>
      </c>
      <c r="BB156" s="219" t="e">
        <f>IF(ISBLANK(#REF!),"",#REF!)</f>
        <v>#REF!</v>
      </c>
      <c r="BC156" s="219" t="e">
        <f>IF(ISBLANK(#REF!),"",#REF!)</f>
        <v>#REF!</v>
      </c>
      <c r="BD156" s="219" t="e">
        <f>IF(ISBLANK(#REF!),"",#REF!)</f>
        <v>#REF!</v>
      </c>
      <c r="BE156" s="219" t="e">
        <f>IF(ISBLANK(#REF!),"",#REF!)</f>
        <v>#REF!</v>
      </c>
      <c r="BF156" s="219" t="e">
        <f>IF(ISBLANK(#REF!),"",#REF!)</f>
        <v>#REF!</v>
      </c>
      <c r="BG156" s="219" t="e">
        <f>IF(ISBLANK(#REF!),"",#REF!)</f>
        <v>#REF!</v>
      </c>
      <c r="BH156" s="219" t="e">
        <f>IF(ISBLANK(#REF!),"",#REF!)</f>
        <v>#REF!</v>
      </c>
      <c r="BI156" s="219" t="e">
        <f>IF(ISBLANK(#REF!),"",#REF!)</f>
        <v>#REF!</v>
      </c>
      <c r="BJ156" s="219" t="e">
        <f>IF(ISBLANK(#REF!),"",#REF!)</f>
        <v>#REF!</v>
      </c>
      <c r="BK156" s="219" t="e">
        <f>IF(ISBLANK(#REF!),"",#REF!)</f>
        <v>#REF!</v>
      </c>
      <c r="BL156" s="219" t="e">
        <f>IF(ISBLANK(#REF!),"",#REF!)</f>
        <v>#REF!</v>
      </c>
      <c r="BM156" s="219" t="e">
        <f>IF(ISBLANK(#REF!),"",#REF!)</f>
        <v>#REF!</v>
      </c>
      <c r="BN156" s="219" t="e">
        <f>IF(ISBLANK(#REF!),"",#REF!)</f>
        <v>#REF!</v>
      </c>
      <c r="BO156" s="227" t="e">
        <f t="shared" si="47"/>
        <v>#REF!</v>
      </c>
      <c r="BP156" s="228" t="str">
        <f t="shared" si="50"/>
        <v/>
      </c>
      <c r="BQ156" s="229" t="str">
        <f t="shared" si="34"/>
        <v/>
      </c>
      <c r="BR156" s="228" t="e">
        <f t="shared" si="48"/>
        <v>#REF!</v>
      </c>
      <c r="BS156" s="230" t="e">
        <f t="shared" si="49"/>
        <v>#REF!</v>
      </c>
    </row>
    <row r="157" spans="1:71">
      <c r="A157" s="213" t="e">
        <f>IF(ISBLANK(#REF!),"",#REF!)</f>
        <v>#REF!</v>
      </c>
      <c r="B157" s="214" t="e">
        <f>IF(ISBLANK(#REF!),"",#REF!)</f>
        <v>#REF!</v>
      </c>
      <c r="C157" s="214" t="e">
        <f>IF(ISBLANK(#REF!),"",#REF!)</f>
        <v>#REF!</v>
      </c>
      <c r="D157" s="214" t="e">
        <f>IF(ISBLANK(#REF!),"",#REF!)</f>
        <v>#REF!</v>
      </c>
      <c r="E157" s="214" t="e">
        <f>IF(ISBLANK(#REF!),"",#REF!)</f>
        <v>#REF!</v>
      </c>
      <c r="F157" s="214" t="e">
        <f>IF(ISBLANK(#REF!),"",#REF!)</f>
        <v>#REF!</v>
      </c>
      <c r="G157" s="214" t="e">
        <f>IF(ISBLANK(#REF!),"",#REF!)</f>
        <v>#REF!</v>
      </c>
      <c r="H157" s="215" t="e">
        <f>IF(ISBLANK(#REF!),"",#REF!)</f>
        <v>#REF!</v>
      </c>
      <c r="I157" s="214" t="e">
        <f>IF(ISBLANK(#REF!),"",#REF!)</f>
        <v>#REF!</v>
      </c>
      <c r="J157" s="216" t="e">
        <f>IF(ISBLANK(#REF!),"",#REF!)</f>
        <v>#REF!</v>
      </c>
      <c r="K157" s="217" t="e">
        <f>IF(ISBLANK(#REF!),"",#REF!)</f>
        <v>#REF!</v>
      </c>
      <c r="L157" s="217" t="e">
        <f>IF(ISBLANK(#REF!),"",#REF!)</f>
        <v>#REF!</v>
      </c>
      <c r="M157" s="218" t="e">
        <f>IF(ISBLANK(#REF!),"",#REF!)</f>
        <v>#REF!</v>
      </c>
      <c r="N157" s="218" t="e">
        <f>IF(ISBLANK(#REF!),"",#REF!)</f>
        <v>#REF!</v>
      </c>
      <c r="O157" s="220" t="str">
        <f>IFERROR(VLOOKUP(_xlfn.CONCAT('Team Roster - Final'!$A157," : ",'Team Roster - Final'!$BM157),'Rate Calculations'!$C$4:$G$1100,5,FALSE),"")</f>
        <v/>
      </c>
      <c r="P157" s="225">
        <f>IF(ISBLANK('Rate Calculations'!$H159),"",'Rate Calculations'!$H159)</f>
        <v>1.7500000000000002E-2</v>
      </c>
      <c r="Q157" s="220" t="str">
        <f t="shared" si="35"/>
        <v/>
      </c>
      <c r="R157" s="221">
        <f>IF(ISBLANK('Rate Calculations'!$J159),"",'Rate Calculations'!$J159)</f>
        <v>3.5000000000000003E-2</v>
      </c>
      <c r="S157" s="220" t="str">
        <f t="shared" si="36"/>
        <v/>
      </c>
      <c r="T157" s="225" t="str">
        <f>IFERROR(VLOOKUP(_xlfn.CONCAT('Team Roster - Final'!$A157," : ",'Team Roster - Final'!$BM157),'Rate Calculations'!$C$4:$S$1100,10,FALSE),"")</f>
        <v/>
      </c>
      <c r="U157" s="225" t="str">
        <f>IFERROR(VLOOKUP(_xlfn.CONCAT('Team Roster - Final'!$A157," : ",'Team Roster - Final'!$BM157),'Rate Calculations'!$C$4:$S$1100,11,FALSE),"")</f>
        <v/>
      </c>
      <c r="V157" s="222" t="str">
        <f t="shared" si="37"/>
        <v/>
      </c>
      <c r="W157" s="222" t="str">
        <f t="shared" si="38"/>
        <v/>
      </c>
      <c r="X157" s="223" t="str">
        <f>IFERROR(VLOOKUP(_xlfn.CONCAT('Team Roster - Final'!$A157," : ",'Team Roster - Final'!$BM157),'Rate Calculations'!$C$4:$S$1100,14,FALSE),"")</f>
        <v/>
      </c>
      <c r="Y157" s="222" t="str">
        <f t="shared" si="39"/>
        <v/>
      </c>
      <c r="Z157" s="222" t="str">
        <f t="shared" si="40"/>
        <v/>
      </c>
      <c r="AA157" s="224" t="str">
        <f>IFERROR(IF(#REF!="Yes",$Y157, $Y157+$Q157*0.5),"")</f>
        <v/>
      </c>
      <c r="AB157" s="224" t="str">
        <f>IFERROR(IF(#REF!="Yes",$Z157, $Z157+$S157*0.5),"")</f>
        <v/>
      </c>
      <c r="AC157" s="220" t="str">
        <f>IFERROR(VLOOKUP(_xlfn.CONCAT('Team Roster - Final'!$A157," : ",'Team Roster - Final'!$BM157),'Rate Calculations'!$C$4:$U$1100,19,FALSE),"")</f>
        <v/>
      </c>
      <c r="AD157" s="220" t="str">
        <f t="shared" si="41"/>
        <v/>
      </c>
      <c r="AE157" s="220" t="str">
        <f t="shared" si="42"/>
        <v/>
      </c>
      <c r="AF157" s="225" t="str">
        <f>IFERROR(VLOOKUP(_xlfn.CONCAT('Team Roster - Final'!$A157," : ",'Team Roster - Final'!$BM157),'Rate Calculations'!$C$4:$AB$1100,22,FALSE),"")</f>
        <v/>
      </c>
      <c r="AG157" s="225" t="str">
        <f>IFERROR(VLOOKUP(_xlfn.CONCAT('Team Roster - Final'!$A157," : ",'Team Roster - Final'!$BM157),'Rate Calculations'!$C$4:$AB$1100,23,FALSE),"")</f>
        <v/>
      </c>
      <c r="AH157" s="222" t="str">
        <f t="shared" si="43"/>
        <v/>
      </c>
      <c r="AI157" s="222" t="str">
        <f t="shared" si="44"/>
        <v/>
      </c>
      <c r="AJ157" s="223" t="str">
        <f>Table1[[#This Row],[Home Office
Net Fee %]]</f>
        <v/>
      </c>
      <c r="AK157" s="222" t="str">
        <f t="shared" si="45"/>
        <v/>
      </c>
      <c r="AL157" s="222" t="str">
        <f t="shared" si="46"/>
        <v/>
      </c>
      <c r="AM157" s="215" t="str">
        <f>IFERROR(IF(#REF!="Yes",$AK157,($AK157+$AD157*0.5)),"")</f>
        <v/>
      </c>
      <c r="AN157" s="215" t="str">
        <f>IFERROR(IF(#REF!="Yes",$AL157,($AL157+$AE157*0.5)),"")</f>
        <v/>
      </c>
      <c r="AO157" s="374" t="str">
        <f>IF(ISBLANK('Team Roster Proposed - FBR'!Q158),"",'Team Roster Proposed - FBR'!Q158)</f>
        <v/>
      </c>
      <c r="AP157" s="226" t="e">
        <f>IF(ISBLANK(#REF!),"",#REF!)</f>
        <v>#REF!</v>
      </c>
      <c r="AQ157" s="226" t="e">
        <f>IF(ISBLANK(#REF!),"",#REF!)</f>
        <v>#REF!</v>
      </c>
      <c r="AR157" s="226" t="e">
        <f>IF(ISBLANK(#REF!),"",#REF!)</f>
        <v>#REF!</v>
      </c>
      <c r="AS157" s="219" t="e">
        <f>IF(ISBLANK(#REF!),"",#REF!)</f>
        <v>#REF!</v>
      </c>
      <c r="AT157" s="219" t="e">
        <f>IF(ISBLANK(#REF!),"",#REF!)</f>
        <v>#REF!</v>
      </c>
      <c r="AU157" s="219" t="e">
        <f>IF(ISBLANK(#REF!),"",#REF!)</f>
        <v>#REF!</v>
      </c>
      <c r="AV157" s="219" t="e">
        <f>IF(ISBLANK(#REF!),"",#REF!)</f>
        <v>#REF!</v>
      </c>
      <c r="AW157" s="219" t="e">
        <f>IF(ISBLANK(#REF!),"",#REF!)</f>
        <v>#REF!</v>
      </c>
      <c r="AX157" s="219" t="e">
        <f>IF(ISBLANK(#REF!),"",#REF!)</f>
        <v>#REF!</v>
      </c>
      <c r="AY157" s="226" t="e">
        <f>IF(ISBLANK(#REF!),"",#REF!)</f>
        <v>#REF!</v>
      </c>
      <c r="AZ157" s="219" t="e">
        <f>IF(ISBLANK(#REF!),"",#REF!)</f>
        <v>#REF!</v>
      </c>
      <c r="BA157" s="219" t="e">
        <f>IF(ISBLANK(#REF!),"",#REF!)</f>
        <v>#REF!</v>
      </c>
      <c r="BB157" s="219" t="e">
        <f>IF(ISBLANK(#REF!),"",#REF!)</f>
        <v>#REF!</v>
      </c>
      <c r="BC157" s="219" t="e">
        <f>IF(ISBLANK(#REF!),"",#REF!)</f>
        <v>#REF!</v>
      </c>
      <c r="BD157" s="219" t="e">
        <f>IF(ISBLANK(#REF!),"",#REF!)</f>
        <v>#REF!</v>
      </c>
      <c r="BE157" s="219" t="e">
        <f>IF(ISBLANK(#REF!),"",#REF!)</f>
        <v>#REF!</v>
      </c>
      <c r="BF157" s="219" t="e">
        <f>IF(ISBLANK(#REF!),"",#REF!)</f>
        <v>#REF!</v>
      </c>
      <c r="BG157" s="219" t="e">
        <f>IF(ISBLANK(#REF!),"",#REF!)</f>
        <v>#REF!</v>
      </c>
      <c r="BH157" s="219" t="e">
        <f>IF(ISBLANK(#REF!),"",#REF!)</f>
        <v>#REF!</v>
      </c>
      <c r="BI157" s="219" t="e">
        <f>IF(ISBLANK(#REF!),"",#REF!)</f>
        <v>#REF!</v>
      </c>
      <c r="BJ157" s="219" t="e">
        <f>IF(ISBLANK(#REF!),"",#REF!)</f>
        <v>#REF!</v>
      </c>
      <c r="BK157" s="219" t="e">
        <f>IF(ISBLANK(#REF!),"",#REF!)</f>
        <v>#REF!</v>
      </c>
      <c r="BL157" s="219" t="e">
        <f>IF(ISBLANK(#REF!),"",#REF!)</f>
        <v>#REF!</v>
      </c>
      <c r="BM157" s="219" t="e">
        <f>IF(ISBLANK(#REF!),"",#REF!)</f>
        <v>#REF!</v>
      </c>
      <c r="BN157" s="219" t="e">
        <f>IF(ISBLANK(#REF!),"",#REF!)</f>
        <v>#REF!</v>
      </c>
      <c r="BO157" s="227" t="e">
        <f t="shared" si="47"/>
        <v>#REF!</v>
      </c>
      <c r="BP157" s="228" t="str">
        <f t="shared" si="50"/>
        <v/>
      </c>
      <c r="BQ157" s="229" t="str">
        <f t="shared" si="34"/>
        <v/>
      </c>
      <c r="BR157" s="228" t="e">
        <f t="shared" si="48"/>
        <v>#REF!</v>
      </c>
      <c r="BS157" s="230" t="e">
        <f t="shared" si="49"/>
        <v>#REF!</v>
      </c>
    </row>
    <row r="158" spans="1:71">
      <c r="A158" s="213" t="e">
        <f>IF(ISBLANK(#REF!),"",#REF!)</f>
        <v>#REF!</v>
      </c>
      <c r="B158" s="214" t="e">
        <f>IF(ISBLANK(#REF!),"",#REF!)</f>
        <v>#REF!</v>
      </c>
      <c r="C158" s="214" t="e">
        <f>IF(ISBLANK(#REF!),"",#REF!)</f>
        <v>#REF!</v>
      </c>
      <c r="D158" s="214" t="e">
        <f>IF(ISBLANK(#REF!),"",#REF!)</f>
        <v>#REF!</v>
      </c>
      <c r="E158" s="214" t="e">
        <f>IF(ISBLANK(#REF!),"",#REF!)</f>
        <v>#REF!</v>
      </c>
      <c r="F158" s="214" t="e">
        <f>IF(ISBLANK(#REF!),"",#REF!)</f>
        <v>#REF!</v>
      </c>
      <c r="G158" s="214" t="e">
        <f>IF(ISBLANK(#REF!),"",#REF!)</f>
        <v>#REF!</v>
      </c>
      <c r="H158" s="215" t="e">
        <f>IF(ISBLANK(#REF!),"",#REF!)</f>
        <v>#REF!</v>
      </c>
      <c r="I158" s="214" t="e">
        <f>IF(ISBLANK(#REF!),"",#REF!)</f>
        <v>#REF!</v>
      </c>
      <c r="J158" s="216" t="e">
        <f>IF(ISBLANK(#REF!),"",#REF!)</f>
        <v>#REF!</v>
      </c>
      <c r="K158" s="217" t="e">
        <f>IF(ISBLANK(#REF!),"",#REF!)</f>
        <v>#REF!</v>
      </c>
      <c r="L158" s="217" t="e">
        <f>IF(ISBLANK(#REF!),"",#REF!)</f>
        <v>#REF!</v>
      </c>
      <c r="M158" s="218" t="e">
        <f>IF(ISBLANK(#REF!),"",#REF!)</f>
        <v>#REF!</v>
      </c>
      <c r="N158" s="218" t="e">
        <f>IF(ISBLANK(#REF!),"",#REF!)</f>
        <v>#REF!</v>
      </c>
      <c r="O158" s="220" t="str">
        <f>IFERROR(VLOOKUP(_xlfn.CONCAT('Team Roster - Final'!$A158," : ",'Team Roster - Final'!$BM158),'Rate Calculations'!$C$4:$G$1100,5,FALSE),"")</f>
        <v/>
      </c>
      <c r="P158" s="225">
        <f>IF(ISBLANK('Rate Calculations'!$H160),"",'Rate Calculations'!$H160)</f>
        <v>1.7500000000000002E-2</v>
      </c>
      <c r="Q158" s="220" t="str">
        <f t="shared" si="35"/>
        <v/>
      </c>
      <c r="R158" s="221">
        <f>IF(ISBLANK('Rate Calculations'!$J160),"",'Rate Calculations'!$J160)</f>
        <v>3.5000000000000003E-2</v>
      </c>
      <c r="S158" s="220" t="str">
        <f t="shared" si="36"/>
        <v/>
      </c>
      <c r="T158" s="225" t="str">
        <f>IFERROR(VLOOKUP(_xlfn.CONCAT('Team Roster - Final'!$A158," : ",'Team Roster - Final'!$BM158),'Rate Calculations'!$C$4:$S$1100,10,FALSE),"")</f>
        <v/>
      </c>
      <c r="U158" s="225" t="str">
        <f>IFERROR(VLOOKUP(_xlfn.CONCAT('Team Roster - Final'!$A158," : ",'Team Roster - Final'!$BM158),'Rate Calculations'!$C$4:$S$1100,11,FALSE),"")</f>
        <v/>
      </c>
      <c r="V158" s="222" t="str">
        <f t="shared" si="37"/>
        <v/>
      </c>
      <c r="W158" s="222" t="str">
        <f t="shared" si="38"/>
        <v/>
      </c>
      <c r="X158" s="223" t="str">
        <f>IFERROR(VLOOKUP(_xlfn.CONCAT('Team Roster - Final'!$A158," : ",'Team Roster - Final'!$BM158),'Rate Calculations'!$C$4:$S$1100,14,FALSE),"")</f>
        <v/>
      </c>
      <c r="Y158" s="222" t="str">
        <f t="shared" si="39"/>
        <v/>
      </c>
      <c r="Z158" s="222" t="str">
        <f t="shared" si="40"/>
        <v/>
      </c>
      <c r="AA158" s="224" t="str">
        <f>IFERROR(IF(#REF!="Yes",$Y158, $Y158+$Q158*0.5),"")</f>
        <v/>
      </c>
      <c r="AB158" s="224" t="str">
        <f>IFERROR(IF(#REF!="Yes",$Z158, $Z158+$S158*0.5),"")</f>
        <v/>
      </c>
      <c r="AC158" s="220" t="str">
        <f>IFERROR(VLOOKUP(_xlfn.CONCAT('Team Roster - Final'!$A158," : ",'Team Roster - Final'!$BM158),'Rate Calculations'!$C$4:$U$1100,19,FALSE),"")</f>
        <v/>
      </c>
      <c r="AD158" s="220" t="str">
        <f t="shared" si="41"/>
        <v/>
      </c>
      <c r="AE158" s="220" t="str">
        <f t="shared" si="42"/>
        <v/>
      </c>
      <c r="AF158" s="225" t="str">
        <f>IFERROR(VLOOKUP(_xlfn.CONCAT('Team Roster - Final'!$A158," : ",'Team Roster - Final'!$BM158),'Rate Calculations'!$C$4:$AB$1100,22,FALSE),"")</f>
        <v/>
      </c>
      <c r="AG158" s="225" t="str">
        <f>IFERROR(VLOOKUP(_xlfn.CONCAT('Team Roster - Final'!$A158," : ",'Team Roster - Final'!$BM158),'Rate Calculations'!$C$4:$AB$1100,23,FALSE),"")</f>
        <v/>
      </c>
      <c r="AH158" s="222" t="str">
        <f t="shared" si="43"/>
        <v/>
      </c>
      <c r="AI158" s="222" t="str">
        <f t="shared" si="44"/>
        <v/>
      </c>
      <c r="AJ158" s="223" t="str">
        <f>Table1[[#This Row],[Home Office
Net Fee %]]</f>
        <v/>
      </c>
      <c r="AK158" s="222" t="str">
        <f t="shared" si="45"/>
        <v/>
      </c>
      <c r="AL158" s="222" t="str">
        <f t="shared" si="46"/>
        <v/>
      </c>
      <c r="AM158" s="215" t="str">
        <f>IFERROR(IF(#REF!="Yes",$AK158,($AK158+$AD158*0.5)),"")</f>
        <v/>
      </c>
      <c r="AN158" s="215" t="str">
        <f>IFERROR(IF(#REF!="Yes",$AL158,($AL158+$AE158*0.5)),"")</f>
        <v/>
      </c>
      <c r="AO158" s="374" t="str">
        <f>IF(ISBLANK('Team Roster Proposed - FBR'!Q159),"",'Team Roster Proposed - FBR'!Q159)</f>
        <v/>
      </c>
      <c r="AP158" s="226" t="e">
        <f>IF(ISBLANK(#REF!),"",#REF!)</f>
        <v>#REF!</v>
      </c>
      <c r="AQ158" s="226" t="e">
        <f>IF(ISBLANK(#REF!),"",#REF!)</f>
        <v>#REF!</v>
      </c>
      <c r="AR158" s="226" t="e">
        <f>IF(ISBLANK(#REF!),"",#REF!)</f>
        <v>#REF!</v>
      </c>
      <c r="AS158" s="219" t="e">
        <f>IF(ISBLANK(#REF!),"",#REF!)</f>
        <v>#REF!</v>
      </c>
      <c r="AT158" s="219" t="e">
        <f>IF(ISBLANK(#REF!),"",#REF!)</f>
        <v>#REF!</v>
      </c>
      <c r="AU158" s="219" t="e">
        <f>IF(ISBLANK(#REF!),"",#REF!)</f>
        <v>#REF!</v>
      </c>
      <c r="AV158" s="219" t="e">
        <f>IF(ISBLANK(#REF!),"",#REF!)</f>
        <v>#REF!</v>
      </c>
      <c r="AW158" s="219" t="e">
        <f>IF(ISBLANK(#REF!),"",#REF!)</f>
        <v>#REF!</v>
      </c>
      <c r="AX158" s="219" t="e">
        <f>IF(ISBLANK(#REF!),"",#REF!)</f>
        <v>#REF!</v>
      </c>
      <c r="AY158" s="226" t="e">
        <f>IF(ISBLANK(#REF!),"",#REF!)</f>
        <v>#REF!</v>
      </c>
      <c r="AZ158" s="219" t="e">
        <f>IF(ISBLANK(#REF!),"",#REF!)</f>
        <v>#REF!</v>
      </c>
      <c r="BA158" s="219" t="e">
        <f>IF(ISBLANK(#REF!),"",#REF!)</f>
        <v>#REF!</v>
      </c>
      <c r="BB158" s="219" t="e">
        <f>IF(ISBLANK(#REF!),"",#REF!)</f>
        <v>#REF!</v>
      </c>
      <c r="BC158" s="219" t="e">
        <f>IF(ISBLANK(#REF!),"",#REF!)</f>
        <v>#REF!</v>
      </c>
      <c r="BD158" s="219" t="e">
        <f>IF(ISBLANK(#REF!),"",#REF!)</f>
        <v>#REF!</v>
      </c>
      <c r="BE158" s="219" t="e">
        <f>IF(ISBLANK(#REF!),"",#REF!)</f>
        <v>#REF!</v>
      </c>
      <c r="BF158" s="219" t="e">
        <f>IF(ISBLANK(#REF!),"",#REF!)</f>
        <v>#REF!</v>
      </c>
      <c r="BG158" s="219" t="e">
        <f>IF(ISBLANK(#REF!),"",#REF!)</f>
        <v>#REF!</v>
      </c>
      <c r="BH158" s="219" t="e">
        <f>IF(ISBLANK(#REF!),"",#REF!)</f>
        <v>#REF!</v>
      </c>
      <c r="BI158" s="219" t="e">
        <f>IF(ISBLANK(#REF!),"",#REF!)</f>
        <v>#REF!</v>
      </c>
      <c r="BJ158" s="219" t="e">
        <f>IF(ISBLANK(#REF!),"",#REF!)</f>
        <v>#REF!</v>
      </c>
      <c r="BK158" s="219" t="e">
        <f>IF(ISBLANK(#REF!),"",#REF!)</f>
        <v>#REF!</v>
      </c>
      <c r="BL158" s="219" t="e">
        <f>IF(ISBLANK(#REF!),"",#REF!)</f>
        <v>#REF!</v>
      </c>
      <c r="BM158" s="219" t="e">
        <f>IF(ISBLANK(#REF!),"",#REF!)</f>
        <v>#REF!</v>
      </c>
      <c r="BN158" s="219" t="e">
        <f>IF(ISBLANK(#REF!),"",#REF!)</f>
        <v>#REF!</v>
      </c>
      <c r="BO158" s="227" t="e">
        <f t="shared" si="47"/>
        <v>#REF!</v>
      </c>
      <c r="BP158" s="228" t="str">
        <f t="shared" si="50"/>
        <v/>
      </c>
      <c r="BQ158" s="229" t="str">
        <f t="shared" si="34"/>
        <v/>
      </c>
      <c r="BR158" s="228" t="e">
        <f t="shared" si="48"/>
        <v>#REF!</v>
      </c>
      <c r="BS158" s="230" t="e">
        <f t="shared" si="49"/>
        <v>#REF!</v>
      </c>
    </row>
    <row r="159" spans="1:71">
      <c r="A159" s="213" t="e">
        <f>IF(ISBLANK(#REF!),"",#REF!)</f>
        <v>#REF!</v>
      </c>
      <c r="B159" s="214" t="e">
        <f>IF(ISBLANK(#REF!),"",#REF!)</f>
        <v>#REF!</v>
      </c>
      <c r="C159" s="214" t="e">
        <f>IF(ISBLANK(#REF!),"",#REF!)</f>
        <v>#REF!</v>
      </c>
      <c r="D159" s="214" t="e">
        <f>IF(ISBLANK(#REF!),"",#REF!)</f>
        <v>#REF!</v>
      </c>
      <c r="E159" s="214" t="e">
        <f>IF(ISBLANK(#REF!),"",#REF!)</f>
        <v>#REF!</v>
      </c>
      <c r="F159" s="214" t="e">
        <f>IF(ISBLANK(#REF!),"",#REF!)</f>
        <v>#REF!</v>
      </c>
      <c r="G159" s="214" t="e">
        <f>IF(ISBLANK(#REF!),"",#REF!)</f>
        <v>#REF!</v>
      </c>
      <c r="H159" s="215" t="e">
        <f>IF(ISBLANK(#REF!),"",#REF!)</f>
        <v>#REF!</v>
      </c>
      <c r="I159" s="214" t="e">
        <f>IF(ISBLANK(#REF!),"",#REF!)</f>
        <v>#REF!</v>
      </c>
      <c r="J159" s="216" t="e">
        <f>IF(ISBLANK(#REF!),"",#REF!)</f>
        <v>#REF!</v>
      </c>
      <c r="K159" s="217" t="e">
        <f>IF(ISBLANK(#REF!),"",#REF!)</f>
        <v>#REF!</v>
      </c>
      <c r="L159" s="217" t="e">
        <f>IF(ISBLANK(#REF!),"",#REF!)</f>
        <v>#REF!</v>
      </c>
      <c r="M159" s="218" t="e">
        <f>IF(ISBLANK(#REF!),"",#REF!)</f>
        <v>#REF!</v>
      </c>
      <c r="N159" s="218" t="e">
        <f>IF(ISBLANK(#REF!),"",#REF!)</f>
        <v>#REF!</v>
      </c>
      <c r="O159" s="220" t="str">
        <f>IFERROR(VLOOKUP(_xlfn.CONCAT('Team Roster - Final'!$A159," : ",'Team Roster - Final'!$BM159),'Rate Calculations'!$C$4:$G$1100,5,FALSE),"")</f>
        <v/>
      </c>
      <c r="P159" s="225">
        <f>IF(ISBLANK('Rate Calculations'!$H161),"",'Rate Calculations'!$H161)</f>
        <v>1.7500000000000002E-2</v>
      </c>
      <c r="Q159" s="220" t="str">
        <f t="shared" si="35"/>
        <v/>
      </c>
      <c r="R159" s="221">
        <f>IF(ISBLANK('Rate Calculations'!$J161),"",'Rate Calculations'!$J161)</f>
        <v>3.5000000000000003E-2</v>
      </c>
      <c r="S159" s="220" t="str">
        <f t="shared" si="36"/>
        <v/>
      </c>
      <c r="T159" s="225" t="str">
        <f>IFERROR(VLOOKUP(_xlfn.CONCAT('Team Roster - Final'!$A159," : ",'Team Roster - Final'!$BM159),'Rate Calculations'!$C$4:$S$1100,10,FALSE),"")</f>
        <v/>
      </c>
      <c r="U159" s="225" t="str">
        <f>IFERROR(VLOOKUP(_xlfn.CONCAT('Team Roster - Final'!$A159," : ",'Team Roster - Final'!$BM159),'Rate Calculations'!$C$4:$S$1100,11,FALSE),"")</f>
        <v/>
      </c>
      <c r="V159" s="222" t="str">
        <f t="shared" si="37"/>
        <v/>
      </c>
      <c r="W159" s="222" t="str">
        <f t="shared" si="38"/>
        <v/>
      </c>
      <c r="X159" s="223" t="str">
        <f>IFERROR(VLOOKUP(_xlfn.CONCAT('Team Roster - Final'!$A159," : ",'Team Roster - Final'!$BM159),'Rate Calculations'!$C$4:$S$1100,14,FALSE),"")</f>
        <v/>
      </c>
      <c r="Y159" s="222" t="str">
        <f t="shared" si="39"/>
        <v/>
      </c>
      <c r="Z159" s="222" t="str">
        <f t="shared" si="40"/>
        <v/>
      </c>
      <c r="AA159" s="224" t="str">
        <f>IFERROR(IF(#REF!="Yes",$Y159, $Y159+$Q159*0.5),"")</f>
        <v/>
      </c>
      <c r="AB159" s="224" t="str">
        <f>IFERROR(IF(#REF!="Yes",$Z159, $Z159+$S159*0.5),"")</f>
        <v/>
      </c>
      <c r="AC159" s="220" t="str">
        <f>IFERROR(VLOOKUP(_xlfn.CONCAT('Team Roster - Final'!$A159," : ",'Team Roster - Final'!$BM159),'Rate Calculations'!$C$4:$U$1100,19,FALSE),"")</f>
        <v/>
      </c>
      <c r="AD159" s="220" t="str">
        <f t="shared" si="41"/>
        <v/>
      </c>
      <c r="AE159" s="220" t="str">
        <f t="shared" si="42"/>
        <v/>
      </c>
      <c r="AF159" s="225" t="str">
        <f>IFERROR(VLOOKUP(_xlfn.CONCAT('Team Roster - Final'!$A159," : ",'Team Roster - Final'!$BM159),'Rate Calculations'!$C$4:$AB$1100,22,FALSE),"")</f>
        <v/>
      </c>
      <c r="AG159" s="225" t="str">
        <f>IFERROR(VLOOKUP(_xlfn.CONCAT('Team Roster - Final'!$A159," : ",'Team Roster - Final'!$BM159),'Rate Calculations'!$C$4:$AB$1100,23,FALSE),"")</f>
        <v/>
      </c>
      <c r="AH159" s="222" t="str">
        <f t="shared" si="43"/>
        <v/>
      </c>
      <c r="AI159" s="222" t="str">
        <f t="shared" si="44"/>
        <v/>
      </c>
      <c r="AJ159" s="223" t="str">
        <f>Table1[[#This Row],[Home Office
Net Fee %]]</f>
        <v/>
      </c>
      <c r="AK159" s="222" t="str">
        <f t="shared" si="45"/>
        <v/>
      </c>
      <c r="AL159" s="222" t="str">
        <f t="shared" si="46"/>
        <v/>
      </c>
      <c r="AM159" s="215" t="str">
        <f>IFERROR(IF(#REF!="Yes",$AK159,($AK159+$AD159*0.5)),"")</f>
        <v/>
      </c>
      <c r="AN159" s="215" t="str">
        <f>IFERROR(IF(#REF!="Yes",$AL159,($AL159+$AE159*0.5)),"")</f>
        <v/>
      </c>
      <c r="AO159" s="374" t="str">
        <f>IF(ISBLANK('Team Roster Proposed - FBR'!Q160),"",'Team Roster Proposed - FBR'!Q160)</f>
        <v/>
      </c>
      <c r="AP159" s="226" t="e">
        <f>IF(ISBLANK(#REF!),"",#REF!)</f>
        <v>#REF!</v>
      </c>
      <c r="AQ159" s="226" t="e">
        <f>IF(ISBLANK(#REF!),"",#REF!)</f>
        <v>#REF!</v>
      </c>
      <c r="AR159" s="226" t="e">
        <f>IF(ISBLANK(#REF!),"",#REF!)</f>
        <v>#REF!</v>
      </c>
      <c r="AS159" s="219" t="e">
        <f>IF(ISBLANK(#REF!),"",#REF!)</f>
        <v>#REF!</v>
      </c>
      <c r="AT159" s="219" t="e">
        <f>IF(ISBLANK(#REF!),"",#REF!)</f>
        <v>#REF!</v>
      </c>
      <c r="AU159" s="219" t="e">
        <f>IF(ISBLANK(#REF!),"",#REF!)</f>
        <v>#REF!</v>
      </c>
      <c r="AV159" s="219" t="e">
        <f>IF(ISBLANK(#REF!),"",#REF!)</f>
        <v>#REF!</v>
      </c>
      <c r="AW159" s="219" t="e">
        <f>IF(ISBLANK(#REF!),"",#REF!)</f>
        <v>#REF!</v>
      </c>
      <c r="AX159" s="219" t="e">
        <f>IF(ISBLANK(#REF!),"",#REF!)</f>
        <v>#REF!</v>
      </c>
      <c r="AY159" s="226" t="e">
        <f>IF(ISBLANK(#REF!),"",#REF!)</f>
        <v>#REF!</v>
      </c>
      <c r="AZ159" s="219" t="e">
        <f>IF(ISBLANK(#REF!),"",#REF!)</f>
        <v>#REF!</v>
      </c>
      <c r="BA159" s="219" t="e">
        <f>IF(ISBLANK(#REF!),"",#REF!)</f>
        <v>#REF!</v>
      </c>
      <c r="BB159" s="219" t="e">
        <f>IF(ISBLANK(#REF!),"",#REF!)</f>
        <v>#REF!</v>
      </c>
      <c r="BC159" s="219" t="e">
        <f>IF(ISBLANK(#REF!),"",#REF!)</f>
        <v>#REF!</v>
      </c>
      <c r="BD159" s="219" t="e">
        <f>IF(ISBLANK(#REF!),"",#REF!)</f>
        <v>#REF!</v>
      </c>
      <c r="BE159" s="219" t="e">
        <f>IF(ISBLANK(#REF!),"",#REF!)</f>
        <v>#REF!</v>
      </c>
      <c r="BF159" s="219" t="e">
        <f>IF(ISBLANK(#REF!),"",#REF!)</f>
        <v>#REF!</v>
      </c>
      <c r="BG159" s="219" t="e">
        <f>IF(ISBLANK(#REF!),"",#REF!)</f>
        <v>#REF!</v>
      </c>
      <c r="BH159" s="219" t="e">
        <f>IF(ISBLANK(#REF!),"",#REF!)</f>
        <v>#REF!</v>
      </c>
      <c r="BI159" s="219" t="e">
        <f>IF(ISBLANK(#REF!),"",#REF!)</f>
        <v>#REF!</v>
      </c>
      <c r="BJ159" s="219" t="e">
        <f>IF(ISBLANK(#REF!),"",#REF!)</f>
        <v>#REF!</v>
      </c>
      <c r="BK159" s="219" t="e">
        <f>IF(ISBLANK(#REF!),"",#REF!)</f>
        <v>#REF!</v>
      </c>
      <c r="BL159" s="219" t="e">
        <f>IF(ISBLANK(#REF!),"",#REF!)</f>
        <v>#REF!</v>
      </c>
      <c r="BM159" s="219" t="e">
        <f>IF(ISBLANK(#REF!),"",#REF!)</f>
        <v>#REF!</v>
      </c>
      <c r="BN159" s="219" t="e">
        <f>IF(ISBLANK(#REF!),"",#REF!)</f>
        <v>#REF!</v>
      </c>
      <c r="BO159" s="227" t="e">
        <f t="shared" si="47"/>
        <v>#REF!</v>
      </c>
      <c r="BP159" s="228" t="str">
        <f t="shared" si="50"/>
        <v/>
      </c>
      <c r="BQ159" s="229" t="str">
        <f t="shared" si="34"/>
        <v/>
      </c>
      <c r="BR159" s="228" t="e">
        <f t="shared" si="48"/>
        <v>#REF!</v>
      </c>
      <c r="BS159" s="230" t="e">
        <f t="shared" si="49"/>
        <v>#REF!</v>
      </c>
    </row>
    <row r="160" spans="1:71">
      <c r="A160" s="213" t="e">
        <f>IF(ISBLANK(#REF!),"",#REF!)</f>
        <v>#REF!</v>
      </c>
      <c r="B160" s="214" t="e">
        <f>IF(ISBLANK(#REF!),"",#REF!)</f>
        <v>#REF!</v>
      </c>
      <c r="C160" s="214" t="e">
        <f>IF(ISBLANK(#REF!),"",#REF!)</f>
        <v>#REF!</v>
      </c>
      <c r="D160" s="214" t="e">
        <f>IF(ISBLANK(#REF!),"",#REF!)</f>
        <v>#REF!</v>
      </c>
      <c r="E160" s="214" t="e">
        <f>IF(ISBLANK(#REF!),"",#REF!)</f>
        <v>#REF!</v>
      </c>
      <c r="F160" s="214" t="e">
        <f>IF(ISBLANK(#REF!),"",#REF!)</f>
        <v>#REF!</v>
      </c>
      <c r="G160" s="214" t="e">
        <f>IF(ISBLANK(#REF!),"",#REF!)</f>
        <v>#REF!</v>
      </c>
      <c r="H160" s="215" t="e">
        <f>IF(ISBLANK(#REF!),"",#REF!)</f>
        <v>#REF!</v>
      </c>
      <c r="I160" s="214" t="e">
        <f>IF(ISBLANK(#REF!),"",#REF!)</f>
        <v>#REF!</v>
      </c>
      <c r="J160" s="216" t="e">
        <f>IF(ISBLANK(#REF!),"",#REF!)</f>
        <v>#REF!</v>
      </c>
      <c r="K160" s="217" t="e">
        <f>IF(ISBLANK(#REF!),"",#REF!)</f>
        <v>#REF!</v>
      </c>
      <c r="L160" s="217" t="e">
        <f>IF(ISBLANK(#REF!),"",#REF!)</f>
        <v>#REF!</v>
      </c>
      <c r="M160" s="218" t="e">
        <f>IF(ISBLANK(#REF!),"",#REF!)</f>
        <v>#REF!</v>
      </c>
      <c r="N160" s="218" t="e">
        <f>IF(ISBLANK(#REF!),"",#REF!)</f>
        <v>#REF!</v>
      </c>
      <c r="O160" s="220" t="str">
        <f>IFERROR(VLOOKUP(_xlfn.CONCAT('Team Roster - Final'!$A160," : ",'Team Roster - Final'!$BM160),'Rate Calculations'!$C$4:$G$1100,5,FALSE),"")</f>
        <v/>
      </c>
      <c r="P160" s="225">
        <f>IF(ISBLANK('Rate Calculations'!$H162),"",'Rate Calculations'!$H162)</f>
        <v>1.7500000000000002E-2</v>
      </c>
      <c r="Q160" s="220" t="str">
        <f t="shared" si="35"/>
        <v/>
      </c>
      <c r="R160" s="221">
        <f>IF(ISBLANK('Rate Calculations'!$J162),"",'Rate Calculations'!$J162)</f>
        <v>3.5000000000000003E-2</v>
      </c>
      <c r="S160" s="220" t="str">
        <f t="shared" si="36"/>
        <v/>
      </c>
      <c r="T160" s="225" t="str">
        <f>IFERROR(VLOOKUP(_xlfn.CONCAT('Team Roster - Final'!$A160," : ",'Team Roster - Final'!$BM160),'Rate Calculations'!$C$4:$S$1100,10,FALSE),"")</f>
        <v/>
      </c>
      <c r="U160" s="225" t="str">
        <f>IFERROR(VLOOKUP(_xlfn.CONCAT('Team Roster - Final'!$A160," : ",'Team Roster - Final'!$BM160),'Rate Calculations'!$C$4:$S$1100,11,FALSE),"")</f>
        <v/>
      </c>
      <c r="V160" s="222" t="str">
        <f t="shared" si="37"/>
        <v/>
      </c>
      <c r="W160" s="222" t="str">
        <f t="shared" si="38"/>
        <v/>
      </c>
      <c r="X160" s="223" t="str">
        <f>IFERROR(VLOOKUP(_xlfn.CONCAT('Team Roster - Final'!$A160," : ",'Team Roster - Final'!$BM160),'Rate Calculations'!$C$4:$S$1100,14,FALSE),"")</f>
        <v/>
      </c>
      <c r="Y160" s="222" t="str">
        <f t="shared" si="39"/>
        <v/>
      </c>
      <c r="Z160" s="222" t="str">
        <f t="shared" si="40"/>
        <v/>
      </c>
      <c r="AA160" s="224" t="str">
        <f>IFERROR(IF(#REF!="Yes",$Y160, $Y160+$Q160*0.5),"")</f>
        <v/>
      </c>
      <c r="AB160" s="224" t="str">
        <f>IFERROR(IF(#REF!="Yes",$Z160, $Z160+$S160*0.5),"")</f>
        <v/>
      </c>
      <c r="AC160" s="220" t="str">
        <f>IFERROR(VLOOKUP(_xlfn.CONCAT('Team Roster - Final'!$A160," : ",'Team Roster - Final'!$BM160),'Rate Calculations'!$C$4:$U$1100,19,FALSE),"")</f>
        <v/>
      </c>
      <c r="AD160" s="220" t="str">
        <f t="shared" si="41"/>
        <v/>
      </c>
      <c r="AE160" s="220" t="str">
        <f t="shared" si="42"/>
        <v/>
      </c>
      <c r="AF160" s="225" t="str">
        <f>IFERROR(VLOOKUP(_xlfn.CONCAT('Team Roster - Final'!$A160," : ",'Team Roster - Final'!$BM160),'Rate Calculations'!$C$4:$AB$1100,22,FALSE),"")</f>
        <v/>
      </c>
      <c r="AG160" s="225" t="str">
        <f>IFERROR(VLOOKUP(_xlfn.CONCAT('Team Roster - Final'!$A160," : ",'Team Roster - Final'!$BM160),'Rate Calculations'!$C$4:$AB$1100,23,FALSE),"")</f>
        <v/>
      </c>
      <c r="AH160" s="222" t="str">
        <f t="shared" si="43"/>
        <v/>
      </c>
      <c r="AI160" s="222" t="str">
        <f t="shared" si="44"/>
        <v/>
      </c>
      <c r="AJ160" s="223" t="str">
        <f>Table1[[#This Row],[Home Office
Net Fee %]]</f>
        <v/>
      </c>
      <c r="AK160" s="222" t="str">
        <f t="shared" si="45"/>
        <v/>
      </c>
      <c r="AL160" s="222" t="str">
        <f t="shared" si="46"/>
        <v/>
      </c>
      <c r="AM160" s="215" t="str">
        <f>IFERROR(IF(#REF!="Yes",$AK160,($AK160+$AD160*0.5)),"")</f>
        <v/>
      </c>
      <c r="AN160" s="215" t="str">
        <f>IFERROR(IF(#REF!="Yes",$AL160,($AL160+$AE160*0.5)),"")</f>
        <v/>
      </c>
      <c r="AO160" s="374" t="str">
        <f>IF(ISBLANK('Team Roster Proposed - FBR'!Q161),"",'Team Roster Proposed - FBR'!Q161)</f>
        <v/>
      </c>
      <c r="AP160" s="226" t="e">
        <f>IF(ISBLANK(#REF!),"",#REF!)</f>
        <v>#REF!</v>
      </c>
      <c r="AQ160" s="226" t="e">
        <f>IF(ISBLANK(#REF!),"",#REF!)</f>
        <v>#REF!</v>
      </c>
      <c r="AR160" s="226" t="e">
        <f>IF(ISBLANK(#REF!),"",#REF!)</f>
        <v>#REF!</v>
      </c>
      <c r="AS160" s="219" t="e">
        <f>IF(ISBLANK(#REF!),"",#REF!)</f>
        <v>#REF!</v>
      </c>
      <c r="AT160" s="219" t="e">
        <f>IF(ISBLANK(#REF!),"",#REF!)</f>
        <v>#REF!</v>
      </c>
      <c r="AU160" s="219" t="e">
        <f>IF(ISBLANK(#REF!),"",#REF!)</f>
        <v>#REF!</v>
      </c>
      <c r="AV160" s="219" t="e">
        <f>IF(ISBLANK(#REF!),"",#REF!)</f>
        <v>#REF!</v>
      </c>
      <c r="AW160" s="219" t="e">
        <f>IF(ISBLANK(#REF!),"",#REF!)</f>
        <v>#REF!</v>
      </c>
      <c r="AX160" s="219" t="e">
        <f>IF(ISBLANK(#REF!),"",#REF!)</f>
        <v>#REF!</v>
      </c>
      <c r="AY160" s="226" t="e">
        <f>IF(ISBLANK(#REF!),"",#REF!)</f>
        <v>#REF!</v>
      </c>
      <c r="AZ160" s="219" t="e">
        <f>IF(ISBLANK(#REF!),"",#REF!)</f>
        <v>#REF!</v>
      </c>
      <c r="BA160" s="219" t="e">
        <f>IF(ISBLANK(#REF!),"",#REF!)</f>
        <v>#REF!</v>
      </c>
      <c r="BB160" s="219" t="e">
        <f>IF(ISBLANK(#REF!),"",#REF!)</f>
        <v>#REF!</v>
      </c>
      <c r="BC160" s="219" t="e">
        <f>IF(ISBLANK(#REF!),"",#REF!)</f>
        <v>#REF!</v>
      </c>
      <c r="BD160" s="219" t="e">
        <f>IF(ISBLANK(#REF!),"",#REF!)</f>
        <v>#REF!</v>
      </c>
      <c r="BE160" s="219" t="e">
        <f>IF(ISBLANK(#REF!),"",#REF!)</f>
        <v>#REF!</v>
      </c>
      <c r="BF160" s="219" t="e">
        <f>IF(ISBLANK(#REF!),"",#REF!)</f>
        <v>#REF!</v>
      </c>
      <c r="BG160" s="219" t="e">
        <f>IF(ISBLANK(#REF!),"",#REF!)</f>
        <v>#REF!</v>
      </c>
      <c r="BH160" s="219" t="e">
        <f>IF(ISBLANK(#REF!),"",#REF!)</f>
        <v>#REF!</v>
      </c>
      <c r="BI160" s="219" t="e">
        <f>IF(ISBLANK(#REF!),"",#REF!)</f>
        <v>#REF!</v>
      </c>
      <c r="BJ160" s="219" t="e">
        <f>IF(ISBLANK(#REF!),"",#REF!)</f>
        <v>#REF!</v>
      </c>
      <c r="BK160" s="219" t="e">
        <f>IF(ISBLANK(#REF!),"",#REF!)</f>
        <v>#REF!</v>
      </c>
      <c r="BL160" s="219" t="e">
        <f>IF(ISBLANK(#REF!),"",#REF!)</f>
        <v>#REF!</v>
      </c>
      <c r="BM160" s="219" t="e">
        <f>IF(ISBLANK(#REF!),"",#REF!)</f>
        <v>#REF!</v>
      </c>
      <c r="BN160" s="219" t="e">
        <f>IF(ISBLANK(#REF!),"",#REF!)</f>
        <v>#REF!</v>
      </c>
      <c r="BO160" s="227" t="e">
        <f t="shared" si="47"/>
        <v>#REF!</v>
      </c>
      <c r="BP160" s="228" t="str">
        <f t="shared" si="50"/>
        <v/>
      </c>
      <c r="BQ160" s="229" t="str">
        <f t="shared" si="34"/>
        <v/>
      </c>
      <c r="BR160" s="228" t="e">
        <f t="shared" si="48"/>
        <v>#REF!</v>
      </c>
      <c r="BS160" s="230" t="e">
        <f t="shared" si="49"/>
        <v>#REF!</v>
      </c>
    </row>
    <row r="161" spans="1:71">
      <c r="A161" s="213" t="e">
        <f>IF(ISBLANK(#REF!),"",#REF!)</f>
        <v>#REF!</v>
      </c>
      <c r="B161" s="214" t="e">
        <f>IF(ISBLANK(#REF!),"",#REF!)</f>
        <v>#REF!</v>
      </c>
      <c r="C161" s="214" t="e">
        <f>IF(ISBLANK(#REF!),"",#REF!)</f>
        <v>#REF!</v>
      </c>
      <c r="D161" s="214" t="e">
        <f>IF(ISBLANK(#REF!),"",#REF!)</f>
        <v>#REF!</v>
      </c>
      <c r="E161" s="214" t="e">
        <f>IF(ISBLANK(#REF!),"",#REF!)</f>
        <v>#REF!</v>
      </c>
      <c r="F161" s="214" t="e">
        <f>IF(ISBLANK(#REF!),"",#REF!)</f>
        <v>#REF!</v>
      </c>
      <c r="G161" s="214" t="e">
        <f>IF(ISBLANK(#REF!),"",#REF!)</f>
        <v>#REF!</v>
      </c>
      <c r="H161" s="215" t="e">
        <f>IF(ISBLANK(#REF!),"",#REF!)</f>
        <v>#REF!</v>
      </c>
      <c r="I161" s="214" t="e">
        <f>IF(ISBLANK(#REF!),"",#REF!)</f>
        <v>#REF!</v>
      </c>
      <c r="J161" s="216" t="e">
        <f>IF(ISBLANK(#REF!),"",#REF!)</f>
        <v>#REF!</v>
      </c>
      <c r="K161" s="217" t="e">
        <f>IF(ISBLANK(#REF!),"",#REF!)</f>
        <v>#REF!</v>
      </c>
      <c r="L161" s="217" t="e">
        <f>IF(ISBLANK(#REF!),"",#REF!)</f>
        <v>#REF!</v>
      </c>
      <c r="M161" s="218" t="e">
        <f>IF(ISBLANK(#REF!),"",#REF!)</f>
        <v>#REF!</v>
      </c>
      <c r="N161" s="218" t="e">
        <f>IF(ISBLANK(#REF!),"",#REF!)</f>
        <v>#REF!</v>
      </c>
      <c r="O161" s="220" t="str">
        <f>IFERROR(VLOOKUP(_xlfn.CONCAT('Team Roster - Final'!$A161," : ",'Team Roster - Final'!$BM161),'Rate Calculations'!$C$4:$G$1100,5,FALSE),"")</f>
        <v/>
      </c>
      <c r="P161" s="225">
        <f>IF(ISBLANK('Rate Calculations'!$H163),"",'Rate Calculations'!$H163)</f>
        <v>1.7500000000000002E-2</v>
      </c>
      <c r="Q161" s="220" t="str">
        <f t="shared" si="35"/>
        <v/>
      </c>
      <c r="R161" s="221">
        <f>IF(ISBLANK('Rate Calculations'!$J163),"",'Rate Calculations'!$J163)</f>
        <v>3.5000000000000003E-2</v>
      </c>
      <c r="S161" s="220" t="str">
        <f t="shared" si="36"/>
        <v/>
      </c>
      <c r="T161" s="225" t="str">
        <f>IFERROR(VLOOKUP(_xlfn.CONCAT('Team Roster - Final'!$A161," : ",'Team Roster - Final'!$BM161),'Rate Calculations'!$C$4:$S$1100,10,FALSE),"")</f>
        <v/>
      </c>
      <c r="U161" s="225" t="str">
        <f>IFERROR(VLOOKUP(_xlfn.CONCAT('Team Roster - Final'!$A161," : ",'Team Roster - Final'!$BM161),'Rate Calculations'!$C$4:$S$1100,11,FALSE),"")</f>
        <v/>
      </c>
      <c r="V161" s="222" t="str">
        <f t="shared" si="37"/>
        <v/>
      </c>
      <c r="W161" s="222" t="str">
        <f t="shared" si="38"/>
        <v/>
      </c>
      <c r="X161" s="223" t="str">
        <f>IFERROR(VLOOKUP(_xlfn.CONCAT('Team Roster - Final'!$A161," : ",'Team Roster - Final'!$BM161),'Rate Calculations'!$C$4:$S$1100,14,FALSE),"")</f>
        <v/>
      </c>
      <c r="Y161" s="222" t="str">
        <f t="shared" si="39"/>
        <v/>
      </c>
      <c r="Z161" s="222" t="str">
        <f t="shared" si="40"/>
        <v/>
      </c>
      <c r="AA161" s="224" t="str">
        <f>IFERROR(IF(#REF!="Yes",$Y161, $Y161+$Q161*0.5),"")</f>
        <v/>
      </c>
      <c r="AB161" s="224" t="str">
        <f>IFERROR(IF(#REF!="Yes",$Z161, $Z161+$S161*0.5),"")</f>
        <v/>
      </c>
      <c r="AC161" s="220" t="str">
        <f>IFERROR(VLOOKUP(_xlfn.CONCAT('Team Roster - Final'!$A161," : ",'Team Roster - Final'!$BM161),'Rate Calculations'!$C$4:$U$1100,19,FALSE),"")</f>
        <v/>
      </c>
      <c r="AD161" s="220" t="str">
        <f t="shared" si="41"/>
        <v/>
      </c>
      <c r="AE161" s="220" t="str">
        <f t="shared" si="42"/>
        <v/>
      </c>
      <c r="AF161" s="225" t="str">
        <f>IFERROR(VLOOKUP(_xlfn.CONCAT('Team Roster - Final'!$A161," : ",'Team Roster - Final'!$BM161),'Rate Calculations'!$C$4:$AB$1100,22,FALSE),"")</f>
        <v/>
      </c>
      <c r="AG161" s="225" t="str">
        <f>IFERROR(VLOOKUP(_xlfn.CONCAT('Team Roster - Final'!$A161," : ",'Team Roster - Final'!$BM161),'Rate Calculations'!$C$4:$AB$1100,23,FALSE),"")</f>
        <v/>
      </c>
      <c r="AH161" s="222" t="str">
        <f t="shared" si="43"/>
        <v/>
      </c>
      <c r="AI161" s="222" t="str">
        <f t="shared" si="44"/>
        <v/>
      </c>
      <c r="AJ161" s="223" t="str">
        <f>Table1[[#This Row],[Home Office
Net Fee %]]</f>
        <v/>
      </c>
      <c r="AK161" s="222" t="str">
        <f t="shared" si="45"/>
        <v/>
      </c>
      <c r="AL161" s="222" t="str">
        <f t="shared" si="46"/>
        <v/>
      </c>
      <c r="AM161" s="215" t="str">
        <f>IFERROR(IF(#REF!="Yes",$AK161,($AK161+$AD161*0.5)),"")</f>
        <v/>
      </c>
      <c r="AN161" s="215" t="str">
        <f>IFERROR(IF(#REF!="Yes",$AL161,($AL161+$AE161*0.5)),"")</f>
        <v/>
      </c>
      <c r="AO161" s="374" t="str">
        <f>IF(ISBLANK('Team Roster Proposed - FBR'!Q162),"",'Team Roster Proposed - FBR'!Q162)</f>
        <v/>
      </c>
      <c r="AP161" s="226" t="e">
        <f>IF(ISBLANK(#REF!),"",#REF!)</f>
        <v>#REF!</v>
      </c>
      <c r="AQ161" s="226" t="e">
        <f>IF(ISBLANK(#REF!),"",#REF!)</f>
        <v>#REF!</v>
      </c>
      <c r="AR161" s="226" t="e">
        <f>IF(ISBLANK(#REF!),"",#REF!)</f>
        <v>#REF!</v>
      </c>
      <c r="AS161" s="219" t="e">
        <f>IF(ISBLANK(#REF!),"",#REF!)</f>
        <v>#REF!</v>
      </c>
      <c r="AT161" s="219" t="e">
        <f>IF(ISBLANK(#REF!),"",#REF!)</f>
        <v>#REF!</v>
      </c>
      <c r="AU161" s="219" t="e">
        <f>IF(ISBLANK(#REF!),"",#REF!)</f>
        <v>#REF!</v>
      </c>
      <c r="AV161" s="219" t="e">
        <f>IF(ISBLANK(#REF!),"",#REF!)</f>
        <v>#REF!</v>
      </c>
      <c r="AW161" s="219" t="e">
        <f>IF(ISBLANK(#REF!),"",#REF!)</f>
        <v>#REF!</v>
      </c>
      <c r="AX161" s="219" t="e">
        <f>IF(ISBLANK(#REF!),"",#REF!)</f>
        <v>#REF!</v>
      </c>
      <c r="AY161" s="226" t="e">
        <f>IF(ISBLANK(#REF!),"",#REF!)</f>
        <v>#REF!</v>
      </c>
      <c r="AZ161" s="219" t="e">
        <f>IF(ISBLANK(#REF!),"",#REF!)</f>
        <v>#REF!</v>
      </c>
      <c r="BA161" s="219" t="e">
        <f>IF(ISBLANK(#REF!),"",#REF!)</f>
        <v>#REF!</v>
      </c>
      <c r="BB161" s="219" t="e">
        <f>IF(ISBLANK(#REF!),"",#REF!)</f>
        <v>#REF!</v>
      </c>
      <c r="BC161" s="219" t="e">
        <f>IF(ISBLANK(#REF!),"",#REF!)</f>
        <v>#REF!</v>
      </c>
      <c r="BD161" s="219" t="e">
        <f>IF(ISBLANK(#REF!),"",#REF!)</f>
        <v>#REF!</v>
      </c>
      <c r="BE161" s="219" t="e">
        <f>IF(ISBLANK(#REF!),"",#REF!)</f>
        <v>#REF!</v>
      </c>
      <c r="BF161" s="219" t="e">
        <f>IF(ISBLANK(#REF!),"",#REF!)</f>
        <v>#REF!</v>
      </c>
      <c r="BG161" s="219" t="e">
        <f>IF(ISBLANK(#REF!),"",#REF!)</f>
        <v>#REF!</v>
      </c>
      <c r="BH161" s="219" t="e">
        <f>IF(ISBLANK(#REF!),"",#REF!)</f>
        <v>#REF!</v>
      </c>
      <c r="BI161" s="219" t="e">
        <f>IF(ISBLANK(#REF!),"",#REF!)</f>
        <v>#REF!</v>
      </c>
      <c r="BJ161" s="219" t="e">
        <f>IF(ISBLANK(#REF!),"",#REF!)</f>
        <v>#REF!</v>
      </c>
      <c r="BK161" s="219" t="e">
        <f>IF(ISBLANK(#REF!),"",#REF!)</f>
        <v>#REF!</v>
      </c>
      <c r="BL161" s="219" t="e">
        <f>IF(ISBLANK(#REF!),"",#REF!)</f>
        <v>#REF!</v>
      </c>
      <c r="BM161" s="219" t="e">
        <f>IF(ISBLANK(#REF!),"",#REF!)</f>
        <v>#REF!</v>
      </c>
      <c r="BN161" s="219" t="e">
        <f>IF(ISBLANK(#REF!),"",#REF!)</f>
        <v>#REF!</v>
      </c>
      <c r="BO161" s="227" t="e">
        <f t="shared" si="47"/>
        <v>#REF!</v>
      </c>
      <c r="BP161" s="228" t="str">
        <f t="shared" si="50"/>
        <v/>
      </c>
      <c r="BQ161" s="229" t="str">
        <f t="shared" si="34"/>
        <v/>
      </c>
      <c r="BR161" s="228" t="e">
        <f t="shared" si="48"/>
        <v>#REF!</v>
      </c>
      <c r="BS161" s="230" t="e">
        <f t="shared" si="49"/>
        <v>#REF!</v>
      </c>
    </row>
    <row r="162" spans="1:71">
      <c r="A162" s="213" t="e">
        <f>IF(ISBLANK(#REF!),"",#REF!)</f>
        <v>#REF!</v>
      </c>
      <c r="B162" s="214" t="e">
        <f>IF(ISBLANK(#REF!),"",#REF!)</f>
        <v>#REF!</v>
      </c>
      <c r="C162" s="214" t="e">
        <f>IF(ISBLANK(#REF!),"",#REF!)</f>
        <v>#REF!</v>
      </c>
      <c r="D162" s="214" t="e">
        <f>IF(ISBLANK(#REF!),"",#REF!)</f>
        <v>#REF!</v>
      </c>
      <c r="E162" s="214" t="e">
        <f>IF(ISBLANK(#REF!),"",#REF!)</f>
        <v>#REF!</v>
      </c>
      <c r="F162" s="214" t="e">
        <f>IF(ISBLANK(#REF!),"",#REF!)</f>
        <v>#REF!</v>
      </c>
      <c r="G162" s="214" t="e">
        <f>IF(ISBLANK(#REF!),"",#REF!)</f>
        <v>#REF!</v>
      </c>
      <c r="H162" s="215" t="e">
        <f>IF(ISBLANK(#REF!),"",#REF!)</f>
        <v>#REF!</v>
      </c>
      <c r="I162" s="214" t="e">
        <f>IF(ISBLANK(#REF!),"",#REF!)</f>
        <v>#REF!</v>
      </c>
      <c r="J162" s="216" t="e">
        <f>IF(ISBLANK(#REF!),"",#REF!)</f>
        <v>#REF!</v>
      </c>
      <c r="K162" s="217" t="e">
        <f>IF(ISBLANK(#REF!),"",#REF!)</f>
        <v>#REF!</v>
      </c>
      <c r="L162" s="217" t="e">
        <f>IF(ISBLANK(#REF!),"",#REF!)</f>
        <v>#REF!</v>
      </c>
      <c r="M162" s="218" t="e">
        <f>IF(ISBLANK(#REF!),"",#REF!)</f>
        <v>#REF!</v>
      </c>
      <c r="N162" s="218" t="e">
        <f>IF(ISBLANK(#REF!),"",#REF!)</f>
        <v>#REF!</v>
      </c>
      <c r="O162" s="220" t="str">
        <f>IFERROR(VLOOKUP(_xlfn.CONCAT('Team Roster - Final'!$A162," : ",'Team Roster - Final'!$BM162),'Rate Calculations'!$C$4:$G$1100,5,FALSE),"")</f>
        <v/>
      </c>
      <c r="P162" s="225">
        <f>IF(ISBLANK('Rate Calculations'!$H164),"",'Rate Calculations'!$H164)</f>
        <v>1.7500000000000002E-2</v>
      </c>
      <c r="Q162" s="220" t="str">
        <f t="shared" si="35"/>
        <v/>
      </c>
      <c r="R162" s="221">
        <f>IF(ISBLANK('Rate Calculations'!$J164),"",'Rate Calculations'!$J164)</f>
        <v>3.5000000000000003E-2</v>
      </c>
      <c r="S162" s="220" t="str">
        <f t="shared" si="36"/>
        <v/>
      </c>
      <c r="T162" s="225" t="str">
        <f>IFERROR(VLOOKUP(_xlfn.CONCAT('Team Roster - Final'!$A162," : ",'Team Roster - Final'!$BM162),'Rate Calculations'!$C$4:$S$1100,10,FALSE),"")</f>
        <v/>
      </c>
      <c r="U162" s="225" t="str">
        <f>IFERROR(VLOOKUP(_xlfn.CONCAT('Team Roster - Final'!$A162," : ",'Team Roster - Final'!$BM162),'Rate Calculations'!$C$4:$S$1100,11,FALSE),"")</f>
        <v/>
      </c>
      <c r="V162" s="222" t="str">
        <f t="shared" si="37"/>
        <v/>
      </c>
      <c r="W162" s="222" t="str">
        <f t="shared" si="38"/>
        <v/>
      </c>
      <c r="X162" s="223" t="str">
        <f>IFERROR(VLOOKUP(_xlfn.CONCAT('Team Roster - Final'!$A162," : ",'Team Roster - Final'!$BM162),'Rate Calculations'!$C$4:$S$1100,14,FALSE),"")</f>
        <v/>
      </c>
      <c r="Y162" s="222" t="str">
        <f t="shared" si="39"/>
        <v/>
      </c>
      <c r="Z162" s="222" t="str">
        <f t="shared" si="40"/>
        <v/>
      </c>
      <c r="AA162" s="224" t="str">
        <f>IFERROR(IF(#REF!="Yes",$Y162, $Y162+$Q162*0.5),"")</f>
        <v/>
      </c>
      <c r="AB162" s="224" t="str">
        <f>IFERROR(IF(#REF!="Yes",$Z162, $Z162+$S162*0.5),"")</f>
        <v/>
      </c>
      <c r="AC162" s="220" t="str">
        <f>IFERROR(VLOOKUP(_xlfn.CONCAT('Team Roster - Final'!$A162," : ",'Team Roster - Final'!$BM162),'Rate Calculations'!$C$4:$U$1100,19,FALSE),"")</f>
        <v/>
      </c>
      <c r="AD162" s="220" t="str">
        <f t="shared" si="41"/>
        <v/>
      </c>
      <c r="AE162" s="220" t="str">
        <f t="shared" si="42"/>
        <v/>
      </c>
      <c r="AF162" s="225" t="str">
        <f>IFERROR(VLOOKUP(_xlfn.CONCAT('Team Roster - Final'!$A162," : ",'Team Roster - Final'!$BM162),'Rate Calculations'!$C$4:$AB$1100,22,FALSE),"")</f>
        <v/>
      </c>
      <c r="AG162" s="225" t="str">
        <f>IFERROR(VLOOKUP(_xlfn.CONCAT('Team Roster - Final'!$A162," : ",'Team Roster - Final'!$BM162),'Rate Calculations'!$C$4:$AB$1100,23,FALSE),"")</f>
        <v/>
      </c>
      <c r="AH162" s="222" t="str">
        <f t="shared" si="43"/>
        <v/>
      </c>
      <c r="AI162" s="222" t="str">
        <f t="shared" si="44"/>
        <v/>
      </c>
      <c r="AJ162" s="223" t="str">
        <f>Table1[[#This Row],[Home Office
Net Fee %]]</f>
        <v/>
      </c>
      <c r="AK162" s="222" t="str">
        <f t="shared" si="45"/>
        <v/>
      </c>
      <c r="AL162" s="222" t="str">
        <f t="shared" si="46"/>
        <v/>
      </c>
      <c r="AM162" s="215" t="str">
        <f>IFERROR(IF(#REF!="Yes",$AK162,($AK162+$AD162*0.5)),"")</f>
        <v/>
      </c>
      <c r="AN162" s="215" t="str">
        <f>IFERROR(IF(#REF!="Yes",$AL162,($AL162+$AE162*0.5)),"")</f>
        <v/>
      </c>
      <c r="AO162" s="374" t="str">
        <f>IF(ISBLANK('Team Roster Proposed - FBR'!Q163),"",'Team Roster Proposed - FBR'!Q163)</f>
        <v/>
      </c>
      <c r="AP162" s="226" t="e">
        <f>IF(ISBLANK(#REF!),"",#REF!)</f>
        <v>#REF!</v>
      </c>
      <c r="AQ162" s="226" t="e">
        <f>IF(ISBLANK(#REF!),"",#REF!)</f>
        <v>#REF!</v>
      </c>
      <c r="AR162" s="226" t="e">
        <f>IF(ISBLANK(#REF!),"",#REF!)</f>
        <v>#REF!</v>
      </c>
      <c r="AS162" s="219" t="e">
        <f>IF(ISBLANK(#REF!),"",#REF!)</f>
        <v>#REF!</v>
      </c>
      <c r="AT162" s="219" t="e">
        <f>IF(ISBLANK(#REF!),"",#REF!)</f>
        <v>#REF!</v>
      </c>
      <c r="AU162" s="219" t="e">
        <f>IF(ISBLANK(#REF!),"",#REF!)</f>
        <v>#REF!</v>
      </c>
      <c r="AV162" s="219" t="e">
        <f>IF(ISBLANK(#REF!),"",#REF!)</f>
        <v>#REF!</v>
      </c>
      <c r="AW162" s="219" t="e">
        <f>IF(ISBLANK(#REF!),"",#REF!)</f>
        <v>#REF!</v>
      </c>
      <c r="AX162" s="219" t="e">
        <f>IF(ISBLANK(#REF!),"",#REF!)</f>
        <v>#REF!</v>
      </c>
      <c r="AY162" s="226" t="e">
        <f>IF(ISBLANK(#REF!),"",#REF!)</f>
        <v>#REF!</v>
      </c>
      <c r="AZ162" s="219" t="e">
        <f>IF(ISBLANK(#REF!),"",#REF!)</f>
        <v>#REF!</v>
      </c>
      <c r="BA162" s="219" t="e">
        <f>IF(ISBLANK(#REF!),"",#REF!)</f>
        <v>#REF!</v>
      </c>
      <c r="BB162" s="219" t="e">
        <f>IF(ISBLANK(#REF!),"",#REF!)</f>
        <v>#REF!</v>
      </c>
      <c r="BC162" s="219" t="e">
        <f>IF(ISBLANK(#REF!),"",#REF!)</f>
        <v>#REF!</v>
      </c>
      <c r="BD162" s="219" t="e">
        <f>IF(ISBLANK(#REF!),"",#REF!)</f>
        <v>#REF!</v>
      </c>
      <c r="BE162" s="219" t="e">
        <f>IF(ISBLANK(#REF!),"",#REF!)</f>
        <v>#REF!</v>
      </c>
      <c r="BF162" s="219" t="e">
        <f>IF(ISBLANK(#REF!),"",#REF!)</f>
        <v>#REF!</v>
      </c>
      <c r="BG162" s="219" t="e">
        <f>IF(ISBLANK(#REF!),"",#REF!)</f>
        <v>#REF!</v>
      </c>
      <c r="BH162" s="219" t="e">
        <f>IF(ISBLANK(#REF!),"",#REF!)</f>
        <v>#REF!</v>
      </c>
      <c r="BI162" s="219" t="e">
        <f>IF(ISBLANK(#REF!),"",#REF!)</f>
        <v>#REF!</v>
      </c>
      <c r="BJ162" s="219" t="e">
        <f>IF(ISBLANK(#REF!),"",#REF!)</f>
        <v>#REF!</v>
      </c>
      <c r="BK162" s="219" t="e">
        <f>IF(ISBLANK(#REF!),"",#REF!)</f>
        <v>#REF!</v>
      </c>
      <c r="BL162" s="219" t="e">
        <f>IF(ISBLANK(#REF!),"",#REF!)</f>
        <v>#REF!</v>
      </c>
      <c r="BM162" s="219" t="e">
        <f>IF(ISBLANK(#REF!),"",#REF!)</f>
        <v>#REF!</v>
      </c>
      <c r="BN162" s="219" t="e">
        <f>IF(ISBLANK(#REF!),"",#REF!)</f>
        <v>#REF!</v>
      </c>
      <c r="BO162" s="227" t="e">
        <f t="shared" si="47"/>
        <v>#REF!</v>
      </c>
      <c r="BP162" s="228" t="str">
        <f t="shared" si="50"/>
        <v/>
      </c>
      <c r="BQ162" s="229" t="str">
        <f t="shared" si="34"/>
        <v/>
      </c>
      <c r="BR162" s="228" t="e">
        <f t="shared" si="48"/>
        <v>#REF!</v>
      </c>
      <c r="BS162" s="230" t="e">
        <f t="shared" si="49"/>
        <v>#REF!</v>
      </c>
    </row>
    <row r="163" spans="1:71">
      <c r="A163" s="213" t="e">
        <f>IF(ISBLANK(#REF!),"",#REF!)</f>
        <v>#REF!</v>
      </c>
      <c r="B163" s="214" t="e">
        <f>IF(ISBLANK(#REF!),"",#REF!)</f>
        <v>#REF!</v>
      </c>
      <c r="C163" s="214" t="e">
        <f>IF(ISBLANK(#REF!),"",#REF!)</f>
        <v>#REF!</v>
      </c>
      <c r="D163" s="214" t="e">
        <f>IF(ISBLANK(#REF!),"",#REF!)</f>
        <v>#REF!</v>
      </c>
      <c r="E163" s="214" t="e">
        <f>IF(ISBLANK(#REF!),"",#REF!)</f>
        <v>#REF!</v>
      </c>
      <c r="F163" s="214" t="e">
        <f>IF(ISBLANK(#REF!),"",#REF!)</f>
        <v>#REF!</v>
      </c>
      <c r="G163" s="214" t="e">
        <f>IF(ISBLANK(#REF!),"",#REF!)</f>
        <v>#REF!</v>
      </c>
      <c r="H163" s="215" t="e">
        <f>IF(ISBLANK(#REF!),"",#REF!)</f>
        <v>#REF!</v>
      </c>
      <c r="I163" s="214" t="e">
        <f>IF(ISBLANK(#REF!),"",#REF!)</f>
        <v>#REF!</v>
      </c>
      <c r="J163" s="216" t="e">
        <f>IF(ISBLANK(#REF!),"",#REF!)</f>
        <v>#REF!</v>
      </c>
      <c r="K163" s="217" t="e">
        <f>IF(ISBLANK(#REF!),"",#REF!)</f>
        <v>#REF!</v>
      </c>
      <c r="L163" s="217" t="e">
        <f>IF(ISBLANK(#REF!),"",#REF!)</f>
        <v>#REF!</v>
      </c>
      <c r="M163" s="218" t="e">
        <f>IF(ISBLANK(#REF!),"",#REF!)</f>
        <v>#REF!</v>
      </c>
      <c r="N163" s="218" t="e">
        <f>IF(ISBLANK(#REF!),"",#REF!)</f>
        <v>#REF!</v>
      </c>
      <c r="O163" s="220" t="str">
        <f>IFERROR(VLOOKUP(_xlfn.CONCAT('Team Roster - Final'!$A163," : ",'Team Roster - Final'!$BM163),'Rate Calculations'!$C$4:$G$1100,5,FALSE),"")</f>
        <v/>
      </c>
      <c r="P163" s="225">
        <f>IF(ISBLANK('Rate Calculations'!$H165),"",'Rate Calculations'!$H165)</f>
        <v>1.7500000000000002E-2</v>
      </c>
      <c r="Q163" s="220" t="str">
        <f t="shared" si="35"/>
        <v/>
      </c>
      <c r="R163" s="221">
        <f>IF(ISBLANK('Rate Calculations'!$J165),"",'Rate Calculations'!$J165)</f>
        <v>3.5000000000000003E-2</v>
      </c>
      <c r="S163" s="220" t="str">
        <f t="shared" si="36"/>
        <v/>
      </c>
      <c r="T163" s="225" t="str">
        <f>IFERROR(VLOOKUP(_xlfn.CONCAT('Team Roster - Final'!$A163," : ",'Team Roster - Final'!$BM163),'Rate Calculations'!$C$4:$S$1100,10,FALSE),"")</f>
        <v/>
      </c>
      <c r="U163" s="225" t="str">
        <f>IFERROR(VLOOKUP(_xlfn.CONCAT('Team Roster - Final'!$A163," : ",'Team Roster - Final'!$BM163),'Rate Calculations'!$C$4:$S$1100,11,FALSE),"")</f>
        <v/>
      </c>
      <c r="V163" s="222" t="str">
        <f t="shared" si="37"/>
        <v/>
      </c>
      <c r="W163" s="222" t="str">
        <f t="shared" si="38"/>
        <v/>
      </c>
      <c r="X163" s="223" t="str">
        <f>IFERROR(VLOOKUP(_xlfn.CONCAT('Team Roster - Final'!$A163," : ",'Team Roster - Final'!$BM163),'Rate Calculations'!$C$4:$S$1100,14,FALSE),"")</f>
        <v/>
      </c>
      <c r="Y163" s="222" t="str">
        <f t="shared" si="39"/>
        <v/>
      </c>
      <c r="Z163" s="222" t="str">
        <f t="shared" si="40"/>
        <v/>
      </c>
      <c r="AA163" s="224" t="str">
        <f>IFERROR(IF(#REF!="Yes",$Y163, $Y163+$Q163*0.5),"")</f>
        <v/>
      </c>
      <c r="AB163" s="224" t="str">
        <f>IFERROR(IF(#REF!="Yes",$Z163, $Z163+$S163*0.5),"")</f>
        <v/>
      </c>
      <c r="AC163" s="220" t="str">
        <f>IFERROR(VLOOKUP(_xlfn.CONCAT('Team Roster - Final'!$A163," : ",'Team Roster - Final'!$BM163),'Rate Calculations'!$C$4:$U$1100,19,FALSE),"")</f>
        <v/>
      </c>
      <c r="AD163" s="220" t="str">
        <f t="shared" si="41"/>
        <v/>
      </c>
      <c r="AE163" s="220" t="str">
        <f t="shared" si="42"/>
        <v/>
      </c>
      <c r="AF163" s="225" t="str">
        <f>IFERROR(VLOOKUP(_xlfn.CONCAT('Team Roster - Final'!$A163," : ",'Team Roster - Final'!$BM163),'Rate Calculations'!$C$4:$AB$1100,22,FALSE),"")</f>
        <v/>
      </c>
      <c r="AG163" s="225" t="str">
        <f>IFERROR(VLOOKUP(_xlfn.CONCAT('Team Roster - Final'!$A163," : ",'Team Roster - Final'!$BM163),'Rate Calculations'!$C$4:$AB$1100,23,FALSE),"")</f>
        <v/>
      </c>
      <c r="AH163" s="222" t="str">
        <f t="shared" si="43"/>
        <v/>
      </c>
      <c r="AI163" s="222" t="str">
        <f t="shared" si="44"/>
        <v/>
      </c>
      <c r="AJ163" s="223" t="str">
        <f>Table1[[#This Row],[Home Office
Net Fee %]]</f>
        <v/>
      </c>
      <c r="AK163" s="222" t="str">
        <f t="shared" si="45"/>
        <v/>
      </c>
      <c r="AL163" s="222" t="str">
        <f t="shared" si="46"/>
        <v/>
      </c>
      <c r="AM163" s="215" t="str">
        <f>IFERROR(IF(#REF!="Yes",$AK163,($AK163+$AD163*0.5)),"")</f>
        <v/>
      </c>
      <c r="AN163" s="215" t="str">
        <f>IFERROR(IF(#REF!="Yes",$AL163,($AL163+$AE163*0.5)),"")</f>
        <v/>
      </c>
      <c r="AO163" s="374" t="str">
        <f>IF(ISBLANK('Team Roster Proposed - FBR'!Q164),"",'Team Roster Proposed - FBR'!Q164)</f>
        <v/>
      </c>
      <c r="AP163" s="226" t="e">
        <f>IF(ISBLANK(#REF!),"",#REF!)</f>
        <v>#REF!</v>
      </c>
      <c r="AQ163" s="226" t="e">
        <f>IF(ISBLANK(#REF!),"",#REF!)</f>
        <v>#REF!</v>
      </c>
      <c r="AR163" s="226" t="e">
        <f>IF(ISBLANK(#REF!),"",#REF!)</f>
        <v>#REF!</v>
      </c>
      <c r="AS163" s="219" t="e">
        <f>IF(ISBLANK(#REF!),"",#REF!)</f>
        <v>#REF!</v>
      </c>
      <c r="AT163" s="219" t="e">
        <f>IF(ISBLANK(#REF!),"",#REF!)</f>
        <v>#REF!</v>
      </c>
      <c r="AU163" s="219" t="e">
        <f>IF(ISBLANK(#REF!),"",#REF!)</f>
        <v>#REF!</v>
      </c>
      <c r="AV163" s="219" t="e">
        <f>IF(ISBLANK(#REF!),"",#REF!)</f>
        <v>#REF!</v>
      </c>
      <c r="AW163" s="219" t="e">
        <f>IF(ISBLANK(#REF!),"",#REF!)</f>
        <v>#REF!</v>
      </c>
      <c r="AX163" s="219" t="e">
        <f>IF(ISBLANK(#REF!),"",#REF!)</f>
        <v>#REF!</v>
      </c>
      <c r="AY163" s="226" t="e">
        <f>IF(ISBLANK(#REF!),"",#REF!)</f>
        <v>#REF!</v>
      </c>
      <c r="AZ163" s="219" t="e">
        <f>IF(ISBLANK(#REF!),"",#REF!)</f>
        <v>#REF!</v>
      </c>
      <c r="BA163" s="219" t="e">
        <f>IF(ISBLANK(#REF!),"",#REF!)</f>
        <v>#REF!</v>
      </c>
      <c r="BB163" s="219" t="e">
        <f>IF(ISBLANK(#REF!),"",#REF!)</f>
        <v>#REF!</v>
      </c>
      <c r="BC163" s="219" t="e">
        <f>IF(ISBLANK(#REF!),"",#REF!)</f>
        <v>#REF!</v>
      </c>
      <c r="BD163" s="219" t="e">
        <f>IF(ISBLANK(#REF!),"",#REF!)</f>
        <v>#REF!</v>
      </c>
      <c r="BE163" s="219" t="e">
        <f>IF(ISBLANK(#REF!),"",#REF!)</f>
        <v>#REF!</v>
      </c>
      <c r="BF163" s="219" t="e">
        <f>IF(ISBLANK(#REF!),"",#REF!)</f>
        <v>#REF!</v>
      </c>
      <c r="BG163" s="219" t="e">
        <f>IF(ISBLANK(#REF!),"",#REF!)</f>
        <v>#REF!</v>
      </c>
      <c r="BH163" s="219" t="e">
        <f>IF(ISBLANK(#REF!),"",#REF!)</f>
        <v>#REF!</v>
      </c>
      <c r="BI163" s="219" t="e">
        <f>IF(ISBLANK(#REF!),"",#REF!)</f>
        <v>#REF!</v>
      </c>
      <c r="BJ163" s="219" t="e">
        <f>IF(ISBLANK(#REF!),"",#REF!)</f>
        <v>#REF!</v>
      </c>
      <c r="BK163" s="219" t="e">
        <f>IF(ISBLANK(#REF!),"",#REF!)</f>
        <v>#REF!</v>
      </c>
      <c r="BL163" s="219" t="e">
        <f>IF(ISBLANK(#REF!),"",#REF!)</f>
        <v>#REF!</v>
      </c>
      <c r="BM163" s="219" t="e">
        <f>IF(ISBLANK(#REF!),"",#REF!)</f>
        <v>#REF!</v>
      </c>
      <c r="BN163" s="219" t="e">
        <f>IF(ISBLANK(#REF!),"",#REF!)</f>
        <v>#REF!</v>
      </c>
      <c r="BO163" s="227" t="e">
        <f t="shared" si="47"/>
        <v>#REF!</v>
      </c>
      <c r="BP163" s="228" t="str">
        <f t="shared" si="50"/>
        <v/>
      </c>
      <c r="BQ163" s="229" t="str">
        <f t="shared" si="34"/>
        <v/>
      </c>
      <c r="BR163" s="228" t="e">
        <f t="shared" si="48"/>
        <v>#REF!</v>
      </c>
      <c r="BS163" s="230" t="e">
        <f t="shared" si="49"/>
        <v>#REF!</v>
      </c>
    </row>
    <row r="164" spans="1:71">
      <c r="A164" s="213" t="e">
        <f>IF(ISBLANK(#REF!),"",#REF!)</f>
        <v>#REF!</v>
      </c>
      <c r="B164" s="214" t="e">
        <f>IF(ISBLANK(#REF!),"",#REF!)</f>
        <v>#REF!</v>
      </c>
      <c r="C164" s="214" t="e">
        <f>IF(ISBLANK(#REF!),"",#REF!)</f>
        <v>#REF!</v>
      </c>
      <c r="D164" s="214" t="e">
        <f>IF(ISBLANK(#REF!),"",#REF!)</f>
        <v>#REF!</v>
      </c>
      <c r="E164" s="214" t="e">
        <f>IF(ISBLANK(#REF!),"",#REF!)</f>
        <v>#REF!</v>
      </c>
      <c r="F164" s="214" t="e">
        <f>IF(ISBLANK(#REF!),"",#REF!)</f>
        <v>#REF!</v>
      </c>
      <c r="G164" s="214" t="e">
        <f>IF(ISBLANK(#REF!),"",#REF!)</f>
        <v>#REF!</v>
      </c>
      <c r="H164" s="215" t="e">
        <f>IF(ISBLANK(#REF!),"",#REF!)</f>
        <v>#REF!</v>
      </c>
      <c r="I164" s="214" t="e">
        <f>IF(ISBLANK(#REF!),"",#REF!)</f>
        <v>#REF!</v>
      </c>
      <c r="J164" s="216" t="e">
        <f>IF(ISBLANK(#REF!),"",#REF!)</f>
        <v>#REF!</v>
      </c>
      <c r="K164" s="217" t="e">
        <f>IF(ISBLANK(#REF!),"",#REF!)</f>
        <v>#REF!</v>
      </c>
      <c r="L164" s="217" t="e">
        <f>IF(ISBLANK(#REF!),"",#REF!)</f>
        <v>#REF!</v>
      </c>
      <c r="M164" s="218" t="e">
        <f>IF(ISBLANK(#REF!),"",#REF!)</f>
        <v>#REF!</v>
      </c>
      <c r="N164" s="218" t="e">
        <f>IF(ISBLANK(#REF!),"",#REF!)</f>
        <v>#REF!</v>
      </c>
      <c r="O164" s="220" t="str">
        <f>IFERROR(VLOOKUP(_xlfn.CONCAT('Team Roster - Final'!$A164," : ",'Team Roster - Final'!$BM164),'Rate Calculations'!$C$4:$G$1100,5,FALSE),"")</f>
        <v/>
      </c>
      <c r="P164" s="225">
        <f>IF(ISBLANK('Rate Calculations'!$H166),"",'Rate Calculations'!$H166)</f>
        <v>1.7500000000000002E-2</v>
      </c>
      <c r="Q164" s="220" t="str">
        <f t="shared" si="35"/>
        <v/>
      </c>
      <c r="R164" s="221">
        <f>IF(ISBLANK('Rate Calculations'!$J166),"",'Rate Calculations'!$J166)</f>
        <v>3.5000000000000003E-2</v>
      </c>
      <c r="S164" s="220" t="str">
        <f t="shared" si="36"/>
        <v/>
      </c>
      <c r="T164" s="225" t="str">
        <f>IFERROR(VLOOKUP(_xlfn.CONCAT('Team Roster - Final'!$A164," : ",'Team Roster - Final'!$BM164),'Rate Calculations'!$C$4:$S$1100,10,FALSE),"")</f>
        <v/>
      </c>
      <c r="U164" s="225" t="str">
        <f>IFERROR(VLOOKUP(_xlfn.CONCAT('Team Roster - Final'!$A164," : ",'Team Roster - Final'!$BM164),'Rate Calculations'!$C$4:$S$1100,11,FALSE),"")</f>
        <v/>
      </c>
      <c r="V164" s="222" t="str">
        <f t="shared" si="37"/>
        <v/>
      </c>
      <c r="W164" s="222" t="str">
        <f t="shared" si="38"/>
        <v/>
      </c>
      <c r="X164" s="223" t="str">
        <f>IFERROR(VLOOKUP(_xlfn.CONCAT('Team Roster - Final'!$A164," : ",'Team Roster - Final'!$BM164),'Rate Calculations'!$C$4:$S$1100,14,FALSE),"")</f>
        <v/>
      </c>
      <c r="Y164" s="222" t="str">
        <f t="shared" si="39"/>
        <v/>
      </c>
      <c r="Z164" s="222" t="str">
        <f t="shared" si="40"/>
        <v/>
      </c>
      <c r="AA164" s="224" t="str">
        <f>IFERROR(IF(#REF!="Yes",$Y164, $Y164+$Q164*0.5),"")</f>
        <v/>
      </c>
      <c r="AB164" s="224" t="str">
        <f>IFERROR(IF(#REF!="Yes",$Z164, $Z164+$S164*0.5),"")</f>
        <v/>
      </c>
      <c r="AC164" s="220" t="str">
        <f>IFERROR(VLOOKUP(_xlfn.CONCAT('Team Roster - Final'!$A164," : ",'Team Roster - Final'!$BM164),'Rate Calculations'!$C$4:$U$1100,19,FALSE),"")</f>
        <v/>
      </c>
      <c r="AD164" s="220" t="str">
        <f t="shared" si="41"/>
        <v/>
      </c>
      <c r="AE164" s="220" t="str">
        <f t="shared" si="42"/>
        <v/>
      </c>
      <c r="AF164" s="225" t="str">
        <f>IFERROR(VLOOKUP(_xlfn.CONCAT('Team Roster - Final'!$A164," : ",'Team Roster - Final'!$BM164),'Rate Calculations'!$C$4:$AB$1100,22,FALSE),"")</f>
        <v/>
      </c>
      <c r="AG164" s="225" t="str">
        <f>IFERROR(VLOOKUP(_xlfn.CONCAT('Team Roster - Final'!$A164," : ",'Team Roster - Final'!$BM164),'Rate Calculations'!$C$4:$AB$1100,23,FALSE),"")</f>
        <v/>
      </c>
      <c r="AH164" s="222" t="str">
        <f t="shared" si="43"/>
        <v/>
      </c>
      <c r="AI164" s="222" t="str">
        <f t="shared" si="44"/>
        <v/>
      </c>
      <c r="AJ164" s="223" t="str">
        <f>Table1[[#This Row],[Home Office
Net Fee %]]</f>
        <v/>
      </c>
      <c r="AK164" s="222" t="str">
        <f t="shared" si="45"/>
        <v/>
      </c>
      <c r="AL164" s="222" t="str">
        <f t="shared" si="46"/>
        <v/>
      </c>
      <c r="AM164" s="215" t="str">
        <f>IFERROR(IF(#REF!="Yes",$AK164,($AK164+$AD164*0.5)),"")</f>
        <v/>
      </c>
      <c r="AN164" s="215" t="str">
        <f>IFERROR(IF(#REF!="Yes",$AL164,($AL164+$AE164*0.5)),"")</f>
        <v/>
      </c>
      <c r="AO164" s="374" t="str">
        <f>IF(ISBLANK('Team Roster Proposed - FBR'!Q165),"",'Team Roster Proposed - FBR'!Q165)</f>
        <v/>
      </c>
      <c r="AP164" s="226" t="e">
        <f>IF(ISBLANK(#REF!),"",#REF!)</f>
        <v>#REF!</v>
      </c>
      <c r="AQ164" s="226" t="e">
        <f>IF(ISBLANK(#REF!),"",#REF!)</f>
        <v>#REF!</v>
      </c>
      <c r="AR164" s="226" t="e">
        <f>IF(ISBLANK(#REF!),"",#REF!)</f>
        <v>#REF!</v>
      </c>
      <c r="AS164" s="219" t="e">
        <f>IF(ISBLANK(#REF!),"",#REF!)</f>
        <v>#REF!</v>
      </c>
      <c r="AT164" s="219" t="e">
        <f>IF(ISBLANK(#REF!),"",#REF!)</f>
        <v>#REF!</v>
      </c>
      <c r="AU164" s="219" t="e">
        <f>IF(ISBLANK(#REF!),"",#REF!)</f>
        <v>#REF!</v>
      </c>
      <c r="AV164" s="219" t="e">
        <f>IF(ISBLANK(#REF!),"",#REF!)</f>
        <v>#REF!</v>
      </c>
      <c r="AW164" s="219" t="e">
        <f>IF(ISBLANK(#REF!),"",#REF!)</f>
        <v>#REF!</v>
      </c>
      <c r="AX164" s="219" t="e">
        <f>IF(ISBLANK(#REF!),"",#REF!)</f>
        <v>#REF!</v>
      </c>
      <c r="AY164" s="226" t="e">
        <f>IF(ISBLANK(#REF!),"",#REF!)</f>
        <v>#REF!</v>
      </c>
      <c r="AZ164" s="219" t="e">
        <f>IF(ISBLANK(#REF!),"",#REF!)</f>
        <v>#REF!</v>
      </c>
      <c r="BA164" s="219" t="e">
        <f>IF(ISBLANK(#REF!),"",#REF!)</f>
        <v>#REF!</v>
      </c>
      <c r="BB164" s="219" t="e">
        <f>IF(ISBLANK(#REF!),"",#REF!)</f>
        <v>#REF!</v>
      </c>
      <c r="BC164" s="219" t="e">
        <f>IF(ISBLANK(#REF!),"",#REF!)</f>
        <v>#REF!</v>
      </c>
      <c r="BD164" s="219" t="e">
        <f>IF(ISBLANK(#REF!),"",#REF!)</f>
        <v>#REF!</v>
      </c>
      <c r="BE164" s="219" t="e">
        <f>IF(ISBLANK(#REF!),"",#REF!)</f>
        <v>#REF!</v>
      </c>
      <c r="BF164" s="219" t="e">
        <f>IF(ISBLANK(#REF!),"",#REF!)</f>
        <v>#REF!</v>
      </c>
      <c r="BG164" s="219" t="e">
        <f>IF(ISBLANK(#REF!),"",#REF!)</f>
        <v>#REF!</v>
      </c>
      <c r="BH164" s="219" t="e">
        <f>IF(ISBLANK(#REF!),"",#REF!)</f>
        <v>#REF!</v>
      </c>
      <c r="BI164" s="219" t="e">
        <f>IF(ISBLANK(#REF!),"",#REF!)</f>
        <v>#REF!</v>
      </c>
      <c r="BJ164" s="219" t="e">
        <f>IF(ISBLANK(#REF!),"",#REF!)</f>
        <v>#REF!</v>
      </c>
      <c r="BK164" s="219" t="e">
        <f>IF(ISBLANK(#REF!),"",#REF!)</f>
        <v>#REF!</v>
      </c>
      <c r="BL164" s="219" t="e">
        <f>IF(ISBLANK(#REF!),"",#REF!)</f>
        <v>#REF!</v>
      </c>
      <c r="BM164" s="219" t="e">
        <f>IF(ISBLANK(#REF!),"",#REF!)</f>
        <v>#REF!</v>
      </c>
      <c r="BN164" s="219" t="e">
        <f>IF(ISBLANK(#REF!),"",#REF!)</f>
        <v>#REF!</v>
      </c>
      <c r="BO164" s="227" t="e">
        <f t="shared" si="47"/>
        <v>#REF!</v>
      </c>
      <c r="BP164" s="228" t="str">
        <f t="shared" si="50"/>
        <v/>
      </c>
      <c r="BQ164" s="229" t="str">
        <f t="shared" si="34"/>
        <v/>
      </c>
      <c r="BR164" s="228" t="e">
        <f t="shared" si="48"/>
        <v>#REF!</v>
      </c>
      <c r="BS164" s="230" t="e">
        <f t="shared" si="49"/>
        <v>#REF!</v>
      </c>
    </row>
    <row r="165" spans="1:71">
      <c r="A165" s="213" t="e">
        <f>IF(ISBLANK(#REF!),"",#REF!)</f>
        <v>#REF!</v>
      </c>
      <c r="B165" s="214" t="e">
        <f>IF(ISBLANK(#REF!),"",#REF!)</f>
        <v>#REF!</v>
      </c>
      <c r="C165" s="214" t="e">
        <f>IF(ISBLANK(#REF!),"",#REF!)</f>
        <v>#REF!</v>
      </c>
      <c r="D165" s="214" t="e">
        <f>IF(ISBLANK(#REF!),"",#REF!)</f>
        <v>#REF!</v>
      </c>
      <c r="E165" s="214" t="e">
        <f>IF(ISBLANK(#REF!),"",#REF!)</f>
        <v>#REF!</v>
      </c>
      <c r="F165" s="214" t="e">
        <f>IF(ISBLANK(#REF!),"",#REF!)</f>
        <v>#REF!</v>
      </c>
      <c r="G165" s="214" t="e">
        <f>IF(ISBLANK(#REF!),"",#REF!)</f>
        <v>#REF!</v>
      </c>
      <c r="H165" s="215" t="e">
        <f>IF(ISBLANK(#REF!),"",#REF!)</f>
        <v>#REF!</v>
      </c>
      <c r="I165" s="214" t="e">
        <f>IF(ISBLANK(#REF!),"",#REF!)</f>
        <v>#REF!</v>
      </c>
      <c r="J165" s="216" t="e">
        <f>IF(ISBLANK(#REF!),"",#REF!)</f>
        <v>#REF!</v>
      </c>
      <c r="K165" s="217" t="e">
        <f>IF(ISBLANK(#REF!),"",#REF!)</f>
        <v>#REF!</v>
      </c>
      <c r="L165" s="217" t="e">
        <f>IF(ISBLANK(#REF!),"",#REF!)</f>
        <v>#REF!</v>
      </c>
      <c r="M165" s="218" t="e">
        <f>IF(ISBLANK(#REF!),"",#REF!)</f>
        <v>#REF!</v>
      </c>
      <c r="N165" s="218" t="e">
        <f>IF(ISBLANK(#REF!),"",#REF!)</f>
        <v>#REF!</v>
      </c>
      <c r="O165" s="220" t="str">
        <f>IFERROR(VLOOKUP(_xlfn.CONCAT('Team Roster - Final'!$A165," : ",'Team Roster - Final'!$BM165),'Rate Calculations'!$C$4:$G$1100,5,FALSE),"")</f>
        <v/>
      </c>
      <c r="P165" s="225">
        <f>IF(ISBLANK('Rate Calculations'!$H167),"",'Rate Calculations'!$H167)</f>
        <v>1.7500000000000002E-2</v>
      </c>
      <c r="Q165" s="220" t="str">
        <f t="shared" si="35"/>
        <v/>
      </c>
      <c r="R165" s="221">
        <f>IF(ISBLANK('Rate Calculations'!$J167),"",'Rate Calculations'!$J167)</f>
        <v>3.5000000000000003E-2</v>
      </c>
      <c r="S165" s="220" t="str">
        <f t="shared" si="36"/>
        <v/>
      </c>
      <c r="T165" s="225" t="str">
        <f>IFERROR(VLOOKUP(_xlfn.CONCAT('Team Roster - Final'!$A165," : ",'Team Roster - Final'!$BM165),'Rate Calculations'!$C$4:$S$1100,10,FALSE),"")</f>
        <v/>
      </c>
      <c r="U165" s="225" t="str">
        <f>IFERROR(VLOOKUP(_xlfn.CONCAT('Team Roster - Final'!$A165," : ",'Team Roster - Final'!$BM165),'Rate Calculations'!$C$4:$S$1100,11,FALSE),"")</f>
        <v/>
      </c>
      <c r="V165" s="222" t="str">
        <f t="shared" si="37"/>
        <v/>
      </c>
      <c r="W165" s="222" t="str">
        <f t="shared" si="38"/>
        <v/>
      </c>
      <c r="X165" s="223" t="str">
        <f>IFERROR(VLOOKUP(_xlfn.CONCAT('Team Roster - Final'!$A165," : ",'Team Roster - Final'!$BM165),'Rate Calculations'!$C$4:$S$1100,14,FALSE),"")</f>
        <v/>
      </c>
      <c r="Y165" s="222" t="str">
        <f t="shared" si="39"/>
        <v/>
      </c>
      <c r="Z165" s="222" t="str">
        <f t="shared" si="40"/>
        <v/>
      </c>
      <c r="AA165" s="224" t="str">
        <f>IFERROR(IF(#REF!="Yes",$Y165, $Y165+$Q165*0.5),"")</f>
        <v/>
      </c>
      <c r="AB165" s="224" t="str">
        <f>IFERROR(IF(#REF!="Yes",$Z165, $Z165+$S165*0.5),"")</f>
        <v/>
      </c>
      <c r="AC165" s="220" t="str">
        <f>IFERROR(VLOOKUP(_xlfn.CONCAT('Team Roster - Final'!$A165," : ",'Team Roster - Final'!$BM165),'Rate Calculations'!$C$4:$U$1100,19,FALSE),"")</f>
        <v/>
      </c>
      <c r="AD165" s="220" t="str">
        <f t="shared" si="41"/>
        <v/>
      </c>
      <c r="AE165" s="220" t="str">
        <f t="shared" si="42"/>
        <v/>
      </c>
      <c r="AF165" s="225" t="str">
        <f>IFERROR(VLOOKUP(_xlfn.CONCAT('Team Roster - Final'!$A165," : ",'Team Roster - Final'!$BM165),'Rate Calculations'!$C$4:$AB$1100,22,FALSE),"")</f>
        <v/>
      </c>
      <c r="AG165" s="225" t="str">
        <f>IFERROR(VLOOKUP(_xlfn.CONCAT('Team Roster - Final'!$A165," : ",'Team Roster - Final'!$BM165),'Rate Calculations'!$C$4:$AB$1100,23,FALSE),"")</f>
        <v/>
      </c>
      <c r="AH165" s="222" t="str">
        <f t="shared" si="43"/>
        <v/>
      </c>
      <c r="AI165" s="222" t="str">
        <f t="shared" si="44"/>
        <v/>
      </c>
      <c r="AJ165" s="223" t="str">
        <f>Table1[[#This Row],[Home Office
Net Fee %]]</f>
        <v/>
      </c>
      <c r="AK165" s="222" t="str">
        <f t="shared" si="45"/>
        <v/>
      </c>
      <c r="AL165" s="222" t="str">
        <f t="shared" si="46"/>
        <v/>
      </c>
      <c r="AM165" s="215" t="str">
        <f>IFERROR(IF(#REF!="Yes",$AK165,($AK165+$AD165*0.5)),"")</f>
        <v/>
      </c>
      <c r="AN165" s="215" t="str">
        <f>IFERROR(IF(#REF!="Yes",$AL165,($AL165+$AE165*0.5)),"")</f>
        <v/>
      </c>
      <c r="AO165" s="374" t="str">
        <f>IF(ISBLANK('Team Roster Proposed - FBR'!Q166),"",'Team Roster Proposed - FBR'!Q166)</f>
        <v/>
      </c>
      <c r="AP165" s="226" t="e">
        <f>IF(ISBLANK(#REF!),"",#REF!)</f>
        <v>#REF!</v>
      </c>
      <c r="AQ165" s="226" t="e">
        <f>IF(ISBLANK(#REF!),"",#REF!)</f>
        <v>#REF!</v>
      </c>
      <c r="AR165" s="226" t="e">
        <f>IF(ISBLANK(#REF!),"",#REF!)</f>
        <v>#REF!</v>
      </c>
      <c r="AS165" s="219" t="e">
        <f>IF(ISBLANK(#REF!),"",#REF!)</f>
        <v>#REF!</v>
      </c>
      <c r="AT165" s="219" t="e">
        <f>IF(ISBLANK(#REF!),"",#REF!)</f>
        <v>#REF!</v>
      </c>
      <c r="AU165" s="219" t="e">
        <f>IF(ISBLANK(#REF!),"",#REF!)</f>
        <v>#REF!</v>
      </c>
      <c r="AV165" s="219" t="e">
        <f>IF(ISBLANK(#REF!),"",#REF!)</f>
        <v>#REF!</v>
      </c>
      <c r="AW165" s="219" t="e">
        <f>IF(ISBLANK(#REF!),"",#REF!)</f>
        <v>#REF!</v>
      </c>
      <c r="AX165" s="219" t="e">
        <f>IF(ISBLANK(#REF!),"",#REF!)</f>
        <v>#REF!</v>
      </c>
      <c r="AY165" s="226" t="e">
        <f>IF(ISBLANK(#REF!),"",#REF!)</f>
        <v>#REF!</v>
      </c>
      <c r="AZ165" s="219" t="e">
        <f>IF(ISBLANK(#REF!),"",#REF!)</f>
        <v>#REF!</v>
      </c>
      <c r="BA165" s="219" t="e">
        <f>IF(ISBLANK(#REF!),"",#REF!)</f>
        <v>#REF!</v>
      </c>
      <c r="BB165" s="219" t="e">
        <f>IF(ISBLANK(#REF!),"",#REF!)</f>
        <v>#REF!</v>
      </c>
      <c r="BC165" s="219" t="e">
        <f>IF(ISBLANK(#REF!),"",#REF!)</f>
        <v>#REF!</v>
      </c>
      <c r="BD165" s="219" t="e">
        <f>IF(ISBLANK(#REF!),"",#REF!)</f>
        <v>#REF!</v>
      </c>
      <c r="BE165" s="219" t="e">
        <f>IF(ISBLANK(#REF!),"",#REF!)</f>
        <v>#REF!</v>
      </c>
      <c r="BF165" s="219" t="e">
        <f>IF(ISBLANK(#REF!),"",#REF!)</f>
        <v>#REF!</v>
      </c>
      <c r="BG165" s="219" t="e">
        <f>IF(ISBLANK(#REF!),"",#REF!)</f>
        <v>#REF!</v>
      </c>
      <c r="BH165" s="219" t="e">
        <f>IF(ISBLANK(#REF!),"",#REF!)</f>
        <v>#REF!</v>
      </c>
      <c r="BI165" s="219" t="e">
        <f>IF(ISBLANK(#REF!),"",#REF!)</f>
        <v>#REF!</v>
      </c>
      <c r="BJ165" s="219" t="e">
        <f>IF(ISBLANK(#REF!),"",#REF!)</f>
        <v>#REF!</v>
      </c>
      <c r="BK165" s="219" t="e">
        <f>IF(ISBLANK(#REF!),"",#REF!)</f>
        <v>#REF!</v>
      </c>
      <c r="BL165" s="219" t="e">
        <f>IF(ISBLANK(#REF!),"",#REF!)</f>
        <v>#REF!</v>
      </c>
      <c r="BM165" s="219" t="e">
        <f>IF(ISBLANK(#REF!),"",#REF!)</f>
        <v>#REF!</v>
      </c>
      <c r="BN165" s="219" t="e">
        <f>IF(ISBLANK(#REF!),"",#REF!)</f>
        <v>#REF!</v>
      </c>
      <c r="BO165" s="227" t="e">
        <f t="shared" si="47"/>
        <v>#REF!</v>
      </c>
      <c r="BP165" s="228" t="str">
        <f t="shared" si="50"/>
        <v/>
      </c>
      <c r="BQ165" s="229" t="str">
        <f t="shared" si="34"/>
        <v/>
      </c>
      <c r="BR165" s="228" t="e">
        <f t="shared" si="48"/>
        <v>#REF!</v>
      </c>
      <c r="BS165" s="230" t="e">
        <f t="shared" si="49"/>
        <v>#REF!</v>
      </c>
    </row>
    <row r="166" spans="1:71">
      <c r="A166" s="213" t="e">
        <f>IF(ISBLANK(#REF!),"",#REF!)</f>
        <v>#REF!</v>
      </c>
      <c r="B166" s="214" t="e">
        <f>IF(ISBLANK(#REF!),"",#REF!)</f>
        <v>#REF!</v>
      </c>
      <c r="C166" s="214" t="e">
        <f>IF(ISBLANK(#REF!),"",#REF!)</f>
        <v>#REF!</v>
      </c>
      <c r="D166" s="214" t="e">
        <f>IF(ISBLANK(#REF!),"",#REF!)</f>
        <v>#REF!</v>
      </c>
      <c r="E166" s="214" t="e">
        <f>IF(ISBLANK(#REF!),"",#REF!)</f>
        <v>#REF!</v>
      </c>
      <c r="F166" s="214" t="e">
        <f>IF(ISBLANK(#REF!),"",#REF!)</f>
        <v>#REF!</v>
      </c>
      <c r="G166" s="214" t="e">
        <f>IF(ISBLANK(#REF!),"",#REF!)</f>
        <v>#REF!</v>
      </c>
      <c r="H166" s="215" t="e">
        <f>IF(ISBLANK(#REF!),"",#REF!)</f>
        <v>#REF!</v>
      </c>
      <c r="I166" s="214" t="e">
        <f>IF(ISBLANK(#REF!),"",#REF!)</f>
        <v>#REF!</v>
      </c>
      <c r="J166" s="216" t="e">
        <f>IF(ISBLANK(#REF!),"",#REF!)</f>
        <v>#REF!</v>
      </c>
      <c r="K166" s="217" t="e">
        <f>IF(ISBLANK(#REF!),"",#REF!)</f>
        <v>#REF!</v>
      </c>
      <c r="L166" s="217" t="e">
        <f>IF(ISBLANK(#REF!),"",#REF!)</f>
        <v>#REF!</v>
      </c>
      <c r="M166" s="218" t="e">
        <f>IF(ISBLANK(#REF!),"",#REF!)</f>
        <v>#REF!</v>
      </c>
      <c r="N166" s="218" t="e">
        <f>IF(ISBLANK(#REF!),"",#REF!)</f>
        <v>#REF!</v>
      </c>
      <c r="O166" s="220" t="str">
        <f>IFERROR(VLOOKUP(_xlfn.CONCAT('Team Roster - Final'!$A166," : ",'Team Roster - Final'!$BM166),'Rate Calculations'!$C$4:$G$1100,5,FALSE),"")</f>
        <v/>
      </c>
      <c r="P166" s="225">
        <f>IF(ISBLANK('Rate Calculations'!$H168),"",'Rate Calculations'!$H168)</f>
        <v>1.7500000000000002E-2</v>
      </c>
      <c r="Q166" s="220" t="str">
        <f t="shared" si="35"/>
        <v/>
      </c>
      <c r="R166" s="221">
        <f>IF(ISBLANK('Rate Calculations'!$J168),"",'Rate Calculations'!$J168)</f>
        <v>3.5000000000000003E-2</v>
      </c>
      <c r="S166" s="220" t="str">
        <f t="shared" si="36"/>
        <v/>
      </c>
      <c r="T166" s="225" t="str">
        <f>IFERROR(VLOOKUP(_xlfn.CONCAT('Team Roster - Final'!$A166," : ",'Team Roster - Final'!$BM166),'Rate Calculations'!$C$4:$S$1100,10,FALSE),"")</f>
        <v/>
      </c>
      <c r="U166" s="225" t="str">
        <f>IFERROR(VLOOKUP(_xlfn.CONCAT('Team Roster - Final'!$A166," : ",'Team Roster - Final'!$BM166),'Rate Calculations'!$C$4:$S$1100,11,FALSE),"")</f>
        <v/>
      </c>
      <c r="V166" s="222" t="str">
        <f t="shared" si="37"/>
        <v/>
      </c>
      <c r="W166" s="222" t="str">
        <f t="shared" si="38"/>
        <v/>
      </c>
      <c r="X166" s="223" t="str">
        <f>IFERROR(VLOOKUP(_xlfn.CONCAT('Team Roster - Final'!$A166," : ",'Team Roster - Final'!$BM166),'Rate Calculations'!$C$4:$S$1100,14,FALSE),"")</f>
        <v/>
      </c>
      <c r="Y166" s="222" t="str">
        <f t="shared" si="39"/>
        <v/>
      </c>
      <c r="Z166" s="222" t="str">
        <f t="shared" si="40"/>
        <v/>
      </c>
      <c r="AA166" s="224" t="str">
        <f>IFERROR(IF(#REF!="Yes",$Y166, $Y166+$Q166*0.5),"")</f>
        <v/>
      </c>
      <c r="AB166" s="224" t="str">
        <f>IFERROR(IF(#REF!="Yes",$Z166, $Z166+$S166*0.5),"")</f>
        <v/>
      </c>
      <c r="AC166" s="220" t="str">
        <f>IFERROR(VLOOKUP(_xlfn.CONCAT('Team Roster - Final'!$A166," : ",'Team Roster - Final'!$BM166),'Rate Calculations'!$C$4:$U$1100,19,FALSE),"")</f>
        <v/>
      </c>
      <c r="AD166" s="220" t="str">
        <f t="shared" si="41"/>
        <v/>
      </c>
      <c r="AE166" s="220" t="str">
        <f t="shared" si="42"/>
        <v/>
      </c>
      <c r="AF166" s="225" t="str">
        <f>IFERROR(VLOOKUP(_xlfn.CONCAT('Team Roster - Final'!$A166," : ",'Team Roster - Final'!$BM166),'Rate Calculations'!$C$4:$AB$1100,22,FALSE),"")</f>
        <v/>
      </c>
      <c r="AG166" s="225" t="str">
        <f>IFERROR(VLOOKUP(_xlfn.CONCAT('Team Roster - Final'!$A166," : ",'Team Roster - Final'!$BM166),'Rate Calculations'!$C$4:$AB$1100,23,FALSE),"")</f>
        <v/>
      </c>
      <c r="AH166" s="222" t="str">
        <f t="shared" si="43"/>
        <v/>
      </c>
      <c r="AI166" s="222" t="str">
        <f t="shared" si="44"/>
        <v/>
      </c>
      <c r="AJ166" s="223" t="str">
        <f>Table1[[#This Row],[Home Office
Net Fee %]]</f>
        <v/>
      </c>
      <c r="AK166" s="222" t="str">
        <f t="shared" si="45"/>
        <v/>
      </c>
      <c r="AL166" s="222" t="str">
        <f t="shared" si="46"/>
        <v/>
      </c>
      <c r="AM166" s="215" t="str">
        <f>IFERROR(IF(#REF!="Yes",$AK166,($AK166+$AD166*0.5)),"")</f>
        <v/>
      </c>
      <c r="AN166" s="215" t="str">
        <f>IFERROR(IF(#REF!="Yes",$AL166,($AL166+$AE166*0.5)),"")</f>
        <v/>
      </c>
      <c r="AO166" s="374" t="str">
        <f>IF(ISBLANK('Team Roster Proposed - FBR'!Q167),"",'Team Roster Proposed - FBR'!Q167)</f>
        <v/>
      </c>
      <c r="AP166" s="226" t="e">
        <f>IF(ISBLANK(#REF!),"",#REF!)</f>
        <v>#REF!</v>
      </c>
      <c r="AQ166" s="226" t="e">
        <f>IF(ISBLANK(#REF!),"",#REF!)</f>
        <v>#REF!</v>
      </c>
      <c r="AR166" s="226" t="e">
        <f>IF(ISBLANK(#REF!),"",#REF!)</f>
        <v>#REF!</v>
      </c>
      <c r="AS166" s="219" t="e">
        <f>IF(ISBLANK(#REF!),"",#REF!)</f>
        <v>#REF!</v>
      </c>
      <c r="AT166" s="219" t="e">
        <f>IF(ISBLANK(#REF!),"",#REF!)</f>
        <v>#REF!</v>
      </c>
      <c r="AU166" s="219" t="e">
        <f>IF(ISBLANK(#REF!),"",#REF!)</f>
        <v>#REF!</v>
      </c>
      <c r="AV166" s="219" t="e">
        <f>IF(ISBLANK(#REF!),"",#REF!)</f>
        <v>#REF!</v>
      </c>
      <c r="AW166" s="219" t="e">
        <f>IF(ISBLANK(#REF!),"",#REF!)</f>
        <v>#REF!</v>
      </c>
      <c r="AX166" s="219" t="e">
        <f>IF(ISBLANK(#REF!),"",#REF!)</f>
        <v>#REF!</v>
      </c>
      <c r="AY166" s="226" t="e">
        <f>IF(ISBLANK(#REF!),"",#REF!)</f>
        <v>#REF!</v>
      </c>
      <c r="AZ166" s="219" t="e">
        <f>IF(ISBLANK(#REF!),"",#REF!)</f>
        <v>#REF!</v>
      </c>
      <c r="BA166" s="219" t="e">
        <f>IF(ISBLANK(#REF!),"",#REF!)</f>
        <v>#REF!</v>
      </c>
      <c r="BB166" s="219" t="e">
        <f>IF(ISBLANK(#REF!),"",#REF!)</f>
        <v>#REF!</v>
      </c>
      <c r="BC166" s="219" t="e">
        <f>IF(ISBLANK(#REF!),"",#REF!)</f>
        <v>#REF!</v>
      </c>
      <c r="BD166" s="219" t="e">
        <f>IF(ISBLANK(#REF!),"",#REF!)</f>
        <v>#REF!</v>
      </c>
      <c r="BE166" s="219" t="e">
        <f>IF(ISBLANK(#REF!),"",#REF!)</f>
        <v>#REF!</v>
      </c>
      <c r="BF166" s="219" t="e">
        <f>IF(ISBLANK(#REF!),"",#REF!)</f>
        <v>#REF!</v>
      </c>
      <c r="BG166" s="219" t="e">
        <f>IF(ISBLANK(#REF!),"",#REF!)</f>
        <v>#REF!</v>
      </c>
      <c r="BH166" s="219" t="e">
        <f>IF(ISBLANK(#REF!),"",#REF!)</f>
        <v>#REF!</v>
      </c>
      <c r="BI166" s="219" t="e">
        <f>IF(ISBLANK(#REF!),"",#REF!)</f>
        <v>#REF!</v>
      </c>
      <c r="BJ166" s="219" t="e">
        <f>IF(ISBLANK(#REF!),"",#REF!)</f>
        <v>#REF!</v>
      </c>
      <c r="BK166" s="219" t="e">
        <f>IF(ISBLANK(#REF!),"",#REF!)</f>
        <v>#REF!</v>
      </c>
      <c r="BL166" s="219" t="e">
        <f>IF(ISBLANK(#REF!),"",#REF!)</f>
        <v>#REF!</v>
      </c>
      <c r="BM166" s="219" t="e">
        <f>IF(ISBLANK(#REF!),"",#REF!)</f>
        <v>#REF!</v>
      </c>
      <c r="BN166" s="219" t="e">
        <f>IF(ISBLANK(#REF!),"",#REF!)</f>
        <v>#REF!</v>
      </c>
      <c r="BO166" s="227" t="e">
        <f t="shared" si="47"/>
        <v>#REF!</v>
      </c>
      <c r="BP166" s="228" t="str">
        <f t="shared" si="50"/>
        <v/>
      </c>
      <c r="BQ166" s="229" t="str">
        <f t="shared" si="34"/>
        <v/>
      </c>
      <c r="BR166" s="228" t="e">
        <f t="shared" si="48"/>
        <v>#REF!</v>
      </c>
      <c r="BS166" s="230" t="e">
        <f t="shared" si="49"/>
        <v>#REF!</v>
      </c>
    </row>
    <row r="167" spans="1:71">
      <c r="A167" s="213" t="e">
        <f>IF(ISBLANK(#REF!),"",#REF!)</f>
        <v>#REF!</v>
      </c>
      <c r="B167" s="214" t="e">
        <f>IF(ISBLANK(#REF!),"",#REF!)</f>
        <v>#REF!</v>
      </c>
      <c r="C167" s="214" t="e">
        <f>IF(ISBLANK(#REF!),"",#REF!)</f>
        <v>#REF!</v>
      </c>
      <c r="D167" s="214" t="e">
        <f>IF(ISBLANK(#REF!),"",#REF!)</f>
        <v>#REF!</v>
      </c>
      <c r="E167" s="214" t="e">
        <f>IF(ISBLANK(#REF!),"",#REF!)</f>
        <v>#REF!</v>
      </c>
      <c r="F167" s="214" t="e">
        <f>IF(ISBLANK(#REF!),"",#REF!)</f>
        <v>#REF!</v>
      </c>
      <c r="G167" s="214" t="e">
        <f>IF(ISBLANK(#REF!),"",#REF!)</f>
        <v>#REF!</v>
      </c>
      <c r="H167" s="215" t="e">
        <f>IF(ISBLANK(#REF!),"",#REF!)</f>
        <v>#REF!</v>
      </c>
      <c r="I167" s="214" t="e">
        <f>IF(ISBLANK(#REF!),"",#REF!)</f>
        <v>#REF!</v>
      </c>
      <c r="J167" s="216" t="e">
        <f>IF(ISBLANK(#REF!),"",#REF!)</f>
        <v>#REF!</v>
      </c>
      <c r="K167" s="217" t="e">
        <f>IF(ISBLANK(#REF!),"",#REF!)</f>
        <v>#REF!</v>
      </c>
      <c r="L167" s="217" t="e">
        <f>IF(ISBLANK(#REF!),"",#REF!)</f>
        <v>#REF!</v>
      </c>
      <c r="M167" s="218" t="e">
        <f>IF(ISBLANK(#REF!),"",#REF!)</f>
        <v>#REF!</v>
      </c>
      <c r="N167" s="218" t="e">
        <f>IF(ISBLANK(#REF!),"",#REF!)</f>
        <v>#REF!</v>
      </c>
      <c r="O167" s="220" t="str">
        <f>IFERROR(VLOOKUP(_xlfn.CONCAT('Team Roster - Final'!$A167," : ",'Team Roster - Final'!$BM167),'Rate Calculations'!$C$4:$G$1100,5,FALSE),"")</f>
        <v/>
      </c>
      <c r="P167" s="225">
        <f>IF(ISBLANK('Rate Calculations'!$H169),"",'Rate Calculations'!$H169)</f>
        <v>1.7500000000000002E-2</v>
      </c>
      <c r="Q167" s="220" t="str">
        <f t="shared" si="35"/>
        <v/>
      </c>
      <c r="R167" s="221">
        <f>IF(ISBLANK('Rate Calculations'!$J169),"",'Rate Calculations'!$J169)</f>
        <v>3.5000000000000003E-2</v>
      </c>
      <c r="S167" s="220" t="str">
        <f t="shared" si="36"/>
        <v/>
      </c>
      <c r="T167" s="225" t="str">
        <f>IFERROR(VLOOKUP(_xlfn.CONCAT('Team Roster - Final'!$A167," : ",'Team Roster - Final'!$BM167),'Rate Calculations'!$C$4:$S$1100,10,FALSE),"")</f>
        <v/>
      </c>
      <c r="U167" s="225" t="str">
        <f>IFERROR(VLOOKUP(_xlfn.CONCAT('Team Roster - Final'!$A167," : ",'Team Roster - Final'!$BM167),'Rate Calculations'!$C$4:$S$1100,11,FALSE),"")</f>
        <v/>
      </c>
      <c r="V167" s="222" t="str">
        <f t="shared" si="37"/>
        <v/>
      </c>
      <c r="W167" s="222" t="str">
        <f t="shared" si="38"/>
        <v/>
      </c>
      <c r="X167" s="223" t="str">
        <f>IFERROR(VLOOKUP(_xlfn.CONCAT('Team Roster - Final'!$A167," : ",'Team Roster - Final'!$BM167),'Rate Calculations'!$C$4:$S$1100,14,FALSE),"")</f>
        <v/>
      </c>
      <c r="Y167" s="222" t="str">
        <f t="shared" si="39"/>
        <v/>
      </c>
      <c r="Z167" s="222" t="str">
        <f t="shared" si="40"/>
        <v/>
      </c>
      <c r="AA167" s="224" t="str">
        <f>IFERROR(IF(#REF!="Yes",$Y167, $Y167+$Q167*0.5),"")</f>
        <v/>
      </c>
      <c r="AB167" s="224" t="str">
        <f>IFERROR(IF(#REF!="Yes",$Z167, $Z167+$S167*0.5),"")</f>
        <v/>
      </c>
      <c r="AC167" s="220" t="str">
        <f>IFERROR(VLOOKUP(_xlfn.CONCAT('Team Roster - Final'!$A167," : ",'Team Roster - Final'!$BM167),'Rate Calculations'!$C$4:$U$1100,19,FALSE),"")</f>
        <v/>
      </c>
      <c r="AD167" s="220" t="str">
        <f t="shared" si="41"/>
        <v/>
      </c>
      <c r="AE167" s="220" t="str">
        <f t="shared" si="42"/>
        <v/>
      </c>
      <c r="AF167" s="225" t="str">
        <f>IFERROR(VLOOKUP(_xlfn.CONCAT('Team Roster - Final'!$A167," : ",'Team Roster - Final'!$BM167),'Rate Calculations'!$C$4:$AB$1100,22,FALSE),"")</f>
        <v/>
      </c>
      <c r="AG167" s="225" t="str">
        <f>IFERROR(VLOOKUP(_xlfn.CONCAT('Team Roster - Final'!$A167," : ",'Team Roster - Final'!$BM167),'Rate Calculations'!$C$4:$AB$1100,23,FALSE),"")</f>
        <v/>
      </c>
      <c r="AH167" s="222" t="str">
        <f t="shared" si="43"/>
        <v/>
      </c>
      <c r="AI167" s="222" t="str">
        <f t="shared" si="44"/>
        <v/>
      </c>
      <c r="AJ167" s="223" t="str">
        <f>Table1[[#This Row],[Home Office
Net Fee %]]</f>
        <v/>
      </c>
      <c r="AK167" s="222" t="str">
        <f t="shared" si="45"/>
        <v/>
      </c>
      <c r="AL167" s="222" t="str">
        <f t="shared" si="46"/>
        <v/>
      </c>
      <c r="AM167" s="215" t="str">
        <f>IFERROR(IF(#REF!="Yes",$AK167,($AK167+$AD167*0.5)),"")</f>
        <v/>
      </c>
      <c r="AN167" s="215" t="str">
        <f>IFERROR(IF(#REF!="Yes",$AL167,($AL167+$AE167*0.5)),"")</f>
        <v/>
      </c>
      <c r="AO167" s="374" t="str">
        <f>IF(ISBLANK('Team Roster Proposed - FBR'!Q168),"",'Team Roster Proposed - FBR'!Q168)</f>
        <v/>
      </c>
      <c r="AP167" s="226" t="e">
        <f>IF(ISBLANK(#REF!),"",#REF!)</f>
        <v>#REF!</v>
      </c>
      <c r="AQ167" s="226" t="e">
        <f>IF(ISBLANK(#REF!),"",#REF!)</f>
        <v>#REF!</v>
      </c>
      <c r="AR167" s="226" t="e">
        <f>IF(ISBLANK(#REF!),"",#REF!)</f>
        <v>#REF!</v>
      </c>
      <c r="AS167" s="219" t="e">
        <f>IF(ISBLANK(#REF!),"",#REF!)</f>
        <v>#REF!</v>
      </c>
      <c r="AT167" s="219" t="e">
        <f>IF(ISBLANK(#REF!),"",#REF!)</f>
        <v>#REF!</v>
      </c>
      <c r="AU167" s="219" t="e">
        <f>IF(ISBLANK(#REF!),"",#REF!)</f>
        <v>#REF!</v>
      </c>
      <c r="AV167" s="219" t="e">
        <f>IF(ISBLANK(#REF!),"",#REF!)</f>
        <v>#REF!</v>
      </c>
      <c r="AW167" s="219" t="e">
        <f>IF(ISBLANK(#REF!),"",#REF!)</f>
        <v>#REF!</v>
      </c>
      <c r="AX167" s="219" t="e">
        <f>IF(ISBLANK(#REF!),"",#REF!)</f>
        <v>#REF!</v>
      </c>
      <c r="AY167" s="226" t="e">
        <f>IF(ISBLANK(#REF!),"",#REF!)</f>
        <v>#REF!</v>
      </c>
      <c r="AZ167" s="219" t="e">
        <f>IF(ISBLANK(#REF!),"",#REF!)</f>
        <v>#REF!</v>
      </c>
      <c r="BA167" s="219" t="e">
        <f>IF(ISBLANK(#REF!),"",#REF!)</f>
        <v>#REF!</v>
      </c>
      <c r="BB167" s="219" t="e">
        <f>IF(ISBLANK(#REF!),"",#REF!)</f>
        <v>#REF!</v>
      </c>
      <c r="BC167" s="219" t="e">
        <f>IF(ISBLANK(#REF!),"",#REF!)</f>
        <v>#REF!</v>
      </c>
      <c r="BD167" s="219" t="e">
        <f>IF(ISBLANK(#REF!),"",#REF!)</f>
        <v>#REF!</v>
      </c>
      <c r="BE167" s="219" t="e">
        <f>IF(ISBLANK(#REF!),"",#REF!)</f>
        <v>#REF!</v>
      </c>
      <c r="BF167" s="219" t="e">
        <f>IF(ISBLANK(#REF!),"",#REF!)</f>
        <v>#REF!</v>
      </c>
      <c r="BG167" s="219" t="e">
        <f>IF(ISBLANK(#REF!),"",#REF!)</f>
        <v>#REF!</v>
      </c>
      <c r="BH167" s="219" t="e">
        <f>IF(ISBLANK(#REF!),"",#REF!)</f>
        <v>#REF!</v>
      </c>
      <c r="BI167" s="219" t="e">
        <f>IF(ISBLANK(#REF!),"",#REF!)</f>
        <v>#REF!</v>
      </c>
      <c r="BJ167" s="219" t="e">
        <f>IF(ISBLANK(#REF!),"",#REF!)</f>
        <v>#REF!</v>
      </c>
      <c r="BK167" s="219" t="e">
        <f>IF(ISBLANK(#REF!),"",#REF!)</f>
        <v>#REF!</v>
      </c>
      <c r="BL167" s="219" t="e">
        <f>IF(ISBLANK(#REF!),"",#REF!)</f>
        <v>#REF!</v>
      </c>
      <c r="BM167" s="219" t="e">
        <f>IF(ISBLANK(#REF!),"",#REF!)</f>
        <v>#REF!</v>
      </c>
      <c r="BN167" s="219" t="e">
        <f>IF(ISBLANK(#REF!),"",#REF!)</f>
        <v>#REF!</v>
      </c>
      <c r="BO167" s="227" t="e">
        <f t="shared" si="47"/>
        <v>#REF!</v>
      </c>
      <c r="BP167" s="228" t="str">
        <f t="shared" si="50"/>
        <v/>
      </c>
      <c r="BQ167" s="229" t="str">
        <f t="shared" si="34"/>
        <v/>
      </c>
      <c r="BR167" s="228" t="e">
        <f t="shared" si="48"/>
        <v>#REF!</v>
      </c>
      <c r="BS167" s="230" t="e">
        <f t="shared" si="49"/>
        <v>#REF!</v>
      </c>
    </row>
    <row r="168" spans="1:71">
      <c r="A168" s="213" t="e">
        <f>IF(ISBLANK(#REF!),"",#REF!)</f>
        <v>#REF!</v>
      </c>
      <c r="B168" s="214" t="e">
        <f>IF(ISBLANK(#REF!),"",#REF!)</f>
        <v>#REF!</v>
      </c>
      <c r="C168" s="214" t="e">
        <f>IF(ISBLANK(#REF!),"",#REF!)</f>
        <v>#REF!</v>
      </c>
      <c r="D168" s="214" t="e">
        <f>IF(ISBLANK(#REF!),"",#REF!)</f>
        <v>#REF!</v>
      </c>
      <c r="E168" s="214" t="e">
        <f>IF(ISBLANK(#REF!),"",#REF!)</f>
        <v>#REF!</v>
      </c>
      <c r="F168" s="214" t="e">
        <f>IF(ISBLANK(#REF!),"",#REF!)</f>
        <v>#REF!</v>
      </c>
      <c r="G168" s="214" t="e">
        <f>IF(ISBLANK(#REF!),"",#REF!)</f>
        <v>#REF!</v>
      </c>
      <c r="H168" s="215" t="e">
        <f>IF(ISBLANK(#REF!),"",#REF!)</f>
        <v>#REF!</v>
      </c>
      <c r="I168" s="214" t="e">
        <f>IF(ISBLANK(#REF!),"",#REF!)</f>
        <v>#REF!</v>
      </c>
      <c r="J168" s="216" t="e">
        <f>IF(ISBLANK(#REF!),"",#REF!)</f>
        <v>#REF!</v>
      </c>
      <c r="K168" s="217" t="e">
        <f>IF(ISBLANK(#REF!),"",#REF!)</f>
        <v>#REF!</v>
      </c>
      <c r="L168" s="217" t="e">
        <f>IF(ISBLANK(#REF!),"",#REF!)</f>
        <v>#REF!</v>
      </c>
      <c r="M168" s="218" t="e">
        <f>IF(ISBLANK(#REF!),"",#REF!)</f>
        <v>#REF!</v>
      </c>
      <c r="N168" s="218" t="e">
        <f>IF(ISBLANK(#REF!),"",#REF!)</f>
        <v>#REF!</v>
      </c>
      <c r="O168" s="220" t="str">
        <f>IFERROR(VLOOKUP(_xlfn.CONCAT('Team Roster - Final'!$A168," : ",'Team Roster - Final'!$BM168),'Rate Calculations'!$C$4:$G$1100,5,FALSE),"")</f>
        <v/>
      </c>
      <c r="P168" s="225">
        <f>IF(ISBLANK('Rate Calculations'!$H170),"",'Rate Calculations'!$H170)</f>
        <v>1.7500000000000002E-2</v>
      </c>
      <c r="Q168" s="220" t="str">
        <f t="shared" si="35"/>
        <v/>
      </c>
      <c r="R168" s="221">
        <f>IF(ISBLANK('Rate Calculations'!$J170),"",'Rate Calculations'!$J170)</f>
        <v>3.5000000000000003E-2</v>
      </c>
      <c r="S168" s="220" t="str">
        <f t="shared" si="36"/>
        <v/>
      </c>
      <c r="T168" s="225" t="str">
        <f>IFERROR(VLOOKUP(_xlfn.CONCAT('Team Roster - Final'!$A168," : ",'Team Roster - Final'!$BM168),'Rate Calculations'!$C$4:$S$1100,10,FALSE),"")</f>
        <v/>
      </c>
      <c r="U168" s="225" t="str">
        <f>IFERROR(VLOOKUP(_xlfn.CONCAT('Team Roster - Final'!$A168," : ",'Team Roster - Final'!$BM168),'Rate Calculations'!$C$4:$S$1100,11,FALSE),"")</f>
        <v/>
      </c>
      <c r="V168" s="222" t="str">
        <f t="shared" si="37"/>
        <v/>
      </c>
      <c r="W168" s="222" t="str">
        <f t="shared" si="38"/>
        <v/>
      </c>
      <c r="X168" s="223" t="str">
        <f>IFERROR(VLOOKUP(_xlfn.CONCAT('Team Roster - Final'!$A168," : ",'Team Roster - Final'!$BM168),'Rate Calculations'!$C$4:$S$1100,14,FALSE),"")</f>
        <v/>
      </c>
      <c r="Y168" s="222" t="str">
        <f t="shared" si="39"/>
        <v/>
      </c>
      <c r="Z168" s="222" t="str">
        <f t="shared" si="40"/>
        <v/>
      </c>
      <c r="AA168" s="224" t="str">
        <f>IFERROR(IF(#REF!="Yes",$Y168, $Y168+$Q168*0.5),"")</f>
        <v/>
      </c>
      <c r="AB168" s="224" t="str">
        <f>IFERROR(IF(#REF!="Yes",$Z168, $Z168+$S168*0.5),"")</f>
        <v/>
      </c>
      <c r="AC168" s="220" t="str">
        <f>IFERROR(VLOOKUP(_xlfn.CONCAT('Team Roster - Final'!$A168," : ",'Team Roster - Final'!$BM168),'Rate Calculations'!$C$4:$U$1100,19,FALSE),"")</f>
        <v/>
      </c>
      <c r="AD168" s="220" t="str">
        <f t="shared" si="41"/>
        <v/>
      </c>
      <c r="AE168" s="220" t="str">
        <f t="shared" si="42"/>
        <v/>
      </c>
      <c r="AF168" s="225" t="str">
        <f>IFERROR(VLOOKUP(_xlfn.CONCAT('Team Roster - Final'!$A168," : ",'Team Roster - Final'!$BM168),'Rate Calculations'!$C$4:$AB$1100,22,FALSE),"")</f>
        <v/>
      </c>
      <c r="AG168" s="225" t="str">
        <f>IFERROR(VLOOKUP(_xlfn.CONCAT('Team Roster - Final'!$A168," : ",'Team Roster - Final'!$BM168),'Rate Calculations'!$C$4:$AB$1100,23,FALSE),"")</f>
        <v/>
      </c>
      <c r="AH168" s="222" t="str">
        <f t="shared" si="43"/>
        <v/>
      </c>
      <c r="AI168" s="222" t="str">
        <f t="shared" si="44"/>
        <v/>
      </c>
      <c r="AJ168" s="223" t="str">
        <f>Table1[[#This Row],[Home Office
Net Fee %]]</f>
        <v/>
      </c>
      <c r="AK168" s="222" t="str">
        <f t="shared" si="45"/>
        <v/>
      </c>
      <c r="AL168" s="222" t="str">
        <f t="shared" si="46"/>
        <v/>
      </c>
      <c r="AM168" s="215" t="str">
        <f>IFERROR(IF(#REF!="Yes",$AK168,($AK168+$AD168*0.5)),"")</f>
        <v/>
      </c>
      <c r="AN168" s="215" t="str">
        <f>IFERROR(IF(#REF!="Yes",$AL168,($AL168+$AE168*0.5)),"")</f>
        <v/>
      </c>
      <c r="AO168" s="374" t="str">
        <f>IF(ISBLANK('Team Roster Proposed - FBR'!Q169),"",'Team Roster Proposed - FBR'!Q169)</f>
        <v/>
      </c>
      <c r="AP168" s="226" t="e">
        <f>IF(ISBLANK(#REF!),"",#REF!)</f>
        <v>#REF!</v>
      </c>
      <c r="AQ168" s="226" t="e">
        <f>IF(ISBLANK(#REF!),"",#REF!)</f>
        <v>#REF!</v>
      </c>
      <c r="AR168" s="226" t="e">
        <f>IF(ISBLANK(#REF!),"",#REF!)</f>
        <v>#REF!</v>
      </c>
      <c r="AS168" s="219" t="e">
        <f>IF(ISBLANK(#REF!),"",#REF!)</f>
        <v>#REF!</v>
      </c>
      <c r="AT168" s="219" t="e">
        <f>IF(ISBLANK(#REF!),"",#REF!)</f>
        <v>#REF!</v>
      </c>
      <c r="AU168" s="219" t="e">
        <f>IF(ISBLANK(#REF!),"",#REF!)</f>
        <v>#REF!</v>
      </c>
      <c r="AV168" s="219" t="e">
        <f>IF(ISBLANK(#REF!),"",#REF!)</f>
        <v>#REF!</v>
      </c>
      <c r="AW168" s="219" t="e">
        <f>IF(ISBLANK(#REF!),"",#REF!)</f>
        <v>#REF!</v>
      </c>
      <c r="AX168" s="219" t="e">
        <f>IF(ISBLANK(#REF!),"",#REF!)</f>
        <v>#REF!</v>
      </c>
      <c r="AY168" s="226" t="e">
        <f>IF(ISBLANK(#REF!),"",#REF!)</f>
        <v>#REF!</v>
      </c>
      <c r="AZ168" s="219" t="e">
        <f>IF(ISBLANK(#REF!),"",#REF!)</f>
        <v>#REF!</v>
      </c>
      <c r="BA168" s="219" t="e">
        <f>IF(ISBLANK(#REF!),"",#REF!)</f>
        <v>#REF!</v>
      </c>
      <c r="BB168" s="219" t="e">
        <f>IF(ISBLANK(#REF!),"",#REF!)</f>
        <v>#REF!</v>
      </c>
      <c r="BC168" s="219" t="e">
        <f>IF(ISBLANK(#REF!),"",#REF!)</f>
        <v>#REF!</v>
      </c>
      <c r="BD168" s="219" t="e">
        <f>IF(ISBLANK(#REF!),"",#REF!)</f>
        <v>#REF!</v>
      </c>
      <c r="BE168" s="219" t="e">
        <f>IF(ISBLANK(#REF!),"",#REF!)</f>
        <v>#REF!</v>
      </c>
      <c r="BF168" s="219" t="e">
        <f>IF(ISBLANK(#REF!),"",#REF!)</f>
        <v>#REF!</v>
      </c>
      <c r="BG168" s="219" t="e">
        <f>IF(ISBLANK(#REF!),"",#REF!)</f>
        <v>#REF!</v>
      </c>
      <c r="BH168" s="219" t="e">
        <f>IF(ISBLANK(#REF!),"",#REF!)</f>
        <v>#REF!</v>
      </c>
      <c r="BI168" s="219" t="e">
        <f>IF(ISBLANK(#REF!),"",#REF!)</f>
        <v>#REF!</v>
      </c>
      <c r="BJ168" s="219" t="e">
        <f>IF(ISBLANK(#REF!),"",#REF!)</f>
        <v>#REF!</v>
      </c>
      <c r="BK168" s="219" t="e">
        <f>IF(ISBLANK(#REF!),"",#REF!)</f>
        <v>#REF!</v>
      </c>
      <c r="BL168" s="219" t="e">
        <f>IF(ISBLANK(#REF!),"",#REF!)</f>
        <v>#REF!</v>
      </c>
      <c r="BM168" s="219" t="e">
        <f>IF(ISBLANK(#REF!),"",#REF!)</f>
        <v>#REF!</v>
      </c>
      <c r="BN168" s="219" t="e">
        <f>IF(ISBLANK(#REF!),"",#REF!)</f>
        <v>#REF!</v>
      </c>
      <c r="BO168" s="227" t="e">
        <f t="shared" si="47"/>
        <v>#REF!</v>
      </c>
      <c r="BP168" s="228" t="str">
        <f t="shared" si="50"/>
        <v/>
      </c>
      <c r="BQ168" s="229" t="str">
        <f t="shared" si="34"/>
        <v/>
      </c>
      <c r="BR168" s="228" t="e">
        <f t="shared" si="48"/>
        <v>#REF!</v>
      </c>
      <c r="BS168" s="230" t="e">
        <f t="shared" si="49"/>
        <v>#REF!</v>
      </c>
    </row>
    <row r="169" spans="1:71">
      <c r="A169" s="213" t="e">
        <f>IF(ISBLANK(#REF!),"",#REF!)</f>
        <v>#REF!</v>
      </c>
      <c r="B169" s="214" t="e">
        <f>IF(ISBLANK(#REF!),"",#REF!)</f>
        <v>#REF!</v>
      </c>
      <c r="C169" s="214" t="e">
        <f>IF(ISBLANK(#REF!),"",#REF!)</f>
        <v>#REF!</v>
      </c>
      <c r="D169" s="214" t="e">
        <f>IF(ISBLANK(#REF!),"",#REF!)</f>
        <v>#REF!</v>
      </c>
      <c r="E169" s="214" t="e">
        <f>IF(ISBLANK(#REF!),"",#REF!)</f>
        <v>#REF!</v>
      </c>
      <c r="F169" s="214" t="e">
        <f>IF(ISBLANK(#REF!),"",#REF!)</f>
        <v>#REF!</v>
      </c>
      <c r="G169" s="214" t="e">
        <f>IF(ISBLANK(#REF!),"",#REF!)</f>
        <v>#REF!</v>
      </c>
      <c r="H169" s="215" t="e">
        <f>IF(ISBLANK(#REF!),"",#REF!)</f>
        <v>#REF!</v>
      </c>
      <c r="I169" s="214" t="e">
        <f>IF(ISBLANK(#REF!),"",#REF!)</f>
        <v>#REF!</v>
      </c>
      <c r="J169" s="216" t="e">
        <f>IF(ISBLANK(#REF!),"",#REF!)</f>
        <v>#REF!</v>
      </c>
      <c r="K169" s="217" t="e">
        <f>IF(ISBLANK(#REF!),"",#REF!)</f>
        <v>#REF!</v>
      </c>
      <c r="L169" s="217" t="e">
        <f>IF(ISBLANK(#REF!),"",#REF!)</f>
        <v>#REF!</v>
      </c>
      <c r="M169" s="218" t="e">
        <f>IF(ISBLANK(#REF!),"",#REF!)</f>
        <v>#REF!</v>
      </c>
      <c r="N169" s="218" t="e">
        <f>IF(ISBLANK(#REF!),"",#REF!)</f>
        <v>#REF!</v>
      </c>
      <c r="O169" s="220" t="str">
        <f>IFERROR(VLOOKUP(_xlfn.CONCAT('Team Roster - Final'!$A169," : ",'Team Roster - Final'!$BM169),'Rate Calculations'!$C$4:$G$1100,5,FALSE),"")</f>
        <v/>
      </c>
      <c r="P169" s="225">
        <f>IF(ISBLANK('Rate Calculations'!$H171),"",'Rate Calculations'!$H171)</f>
        <v>1.7500000000000002E-2</v>
      </c>
      <c r="Q169" s="220" t="str">
        <f t="shared" si="35"/>
        <v/>
      </c>
      <c r="R169" s="221">
        <f>IF(ISBLANK('Rate Calculations'!$J171),"",'Rate Calculations'!$J171)</f>
        <v>3.5000000000000003E-2</v>
      </c>
      <c r="S169" s="220" t="str">
        <f t="shared" si="36"/>
        <v/>
      </c>
      <c r="T169" s="225" t="str">
        <f>IFERROR(VLOOKUP(_xlfn.CONCAT('Team Roster - Final'!$A169," : ",'Team Roster - Final'!$BM169),'Rate Calculations'!$C$4:$S$1100,10,FALSE),"")</f>
        <v/>
      </c>
      <c r="U169" s="225" t="str">
        <f>IFERROR(VLOOKUP(_xlfn.CONCAT('Team Roster - Final'!$A169," : ",'Team Roster - Final'!$BM169),'Rate Calculations'!$C$4:$S$1100,11,FALSE),"")</f>
        <v/>
      </c>
      <c r="V169" s="222" t="str">
        <f t="shared" si="37"/>
        <v/>
      </c>
      <c r="W169" s="222" t="str">
        <f t="shared" si="38"/>
        <v/>
      </c>
      <c r="X169" s="223" t="str">
        <f>IFERROR(VLOOKUP(_xlfn.CONCAT('Team Roster - Final'!$A169," : ",'Team Roster - Final'!$BM169),'Rate Calculations'!$C$4:$S$1100,14,FALSE),"")</f>
        <v/>
      </c>
      <c r="Y169" s="222" t="str">
        <f t="shared" si="39"/>
        <v/>
      </c>
      <c r="Z169" s="222" t="str">
        <f t="shared" si="40"/>
        <v/>
      </c>
      <c r="AA169" s="224" t="str">
        <f>IFERROR(IF(#REF!="Yes",$Y169, $Y169+$Q169*0.5),"")</f>
        <v/>
      </c>
      <c r="AB169" s="224" t="str">
        <f>IFERROR(IF(#REF!="Yes",$Z169, $Z169+$S169*0.5),"")</f>
        <v/>
      </c>
      <c r="AC169" s="220" t="str">
        <f>IFERROR(VLOOKUP(_xlfn.CONCAT('Team Roster - Final'!$A169," : ",'Team Roster - Final'!$BM169),'Rate Calculations'!$C$4:$U$1100,19,FALSE),"")</f>
        <v/>
      </c>
      <c r="AD169" s="220" t="str">
        <f t="shared" si="41"/>
        <v/>
      </c>
      <c r="AE169" s="220" t="str">
        <f t="shared" si="42"/>
        <v/>
      </c>
      <c r="AF169" s="225" t="str">
        <f>IFERROR(VLOOKUP(_xlfn.CONCAT('Team Roster - Final'!$A169," : ",'Team Roster - Final'!$BM169),'Rate Calculations'!$C$4:$AB$1100,22,FALSE),"")</f>
        <v/>
      </c>
      <c r="AG169" s="225" t="str">
        <f>IFERROR(VLOOKUP(_xlfn.CONCAT('Team Roster - Final'!$A169," : ",'Team Roster - Final'!$BM169),'Rate Calculations'!$C$4:$AB$1100,23,FALSE),"")</f>
        <v/>
      </c>
      <c r="AH169" s="222" t="str">
        <f t="shared" si="43"/>
        <v/>
      </c>
      <c r="AI169" s="222" t="str">
        <f t="shared" si="44"/>
        <v/>
      </c>
      <c r="AJ169" s="223" t="str">
        <f>Table1[[#This Row],[Home Office
Net Fee %]]</f>
        <v/>
      </c>
      <c r="AK169" s="222" t="str">
        <f t="shared" si="45"/>
        <v/>
      </c>
      <c r="AL169" s="222" t="str">
        <f t="shared" si="46"/>
        <v/>
      </c>
      <c r="AM169" s="215" t="str">
        <f>IFERROR(IF(#REF!="Yes",$AK169,($AK169+$AD169*0.5)),"")</f>
        <v/>
      </c>
      <c r="AN169" s="215" t="str">
        <f>IFERROR(IF(#REF!="Yes",$AL169,($AL169+$AE169*0.5)),"")</f>
        <v/>
      </c>
      <c r="AO169" s="374" t="str">
        <f>IF(ISBLANK('Team Roster Proposed - FBR'!Q170),"",'Team Roster Proposed - FBR'!Q170)</f>
        <v/>
      </c>
      <c r="AP169" s="226" t="e">
        <f>IF(ISBLANK(#REF!),"",#REF!)</f>
        <v>#REF!</v>
      </c>
      <c r="AQ169" s="226" t="e">
        <f>IF(ISBLANK(#REF!),"",#REF!)</f>
        <v>#REF!</v>
      </c>
      <c r="AR169" s="226" t="e">
        <f>IF(ISBLANK(#REF!),"",#REF!)</f>
        <v>#REF!</v>
      </c>
      <c r="AS169" s="219" t="e">
        <f>IF(ISBLANK(#REF!),"",#REF!)</f>
        <v>#REF!</v>
      </c>
      <c r="AT169" s="219" t="e">
        <f>IF(ISBLANK(#REF!),"",#REF!)</f>
        <v>#REF!</v>
      </c>
      <c r="AU169" s="219" t="e">
        <f>IF(ISBLANK(#REF!),"",#REF!)</f>
        <v>#REF!</v>
      </c>
      <c r="AV169" s="219" t="e">
        <f>IF(ISBLANK(#REF!),"",#REF!)</f>
        <v>#REF!</v>
      </c>
      <c r="AW169" s="219" t="e">
        <f>IF(ISBLANK(#REF!),"",#REF!)</f>
        <v>#REF!</v>
      </c>
      <c r="AX169" s="219" t="e">
        <f>IF(ISBLANK(#REF!),"",#REF!)</f>
        <v>#REF!</v>
      </c>
      <c r="AY169" s="226" t="e">
        <f>IF(ISBLANK(#REF!),"",#REF!)</f>
        <v>#REF!</v>
      </c>
      <c r="AZ169" s="219" t="e">
        <f>IF(ISBLANK(#REF!),"",#REF!)</f>
        <v>#REF!</v>
      </c>
      <c r="BA169" s="219" t="e">
        <f>IF(ISBLANK(#REF!),"",#REF!)</f>
        <v>#REF!</v>
      </c>
      <c r="BB169" s="219" t="e">
        <f>IF(ISBLANK(#REF!),"",#REF!)</f>
        <v>#REF!</v>
      </c>
      <c r="BC169" s="219" t="e">
        <f>IF(ISBLANK(#REF!),"",#REF!)</f>
        <v>#REF!</v>
      </c>
      <c r="BD169" s="219" t="e">
        <f>IF(ISBLANK(#REF!),"",#REF!)</f>
        <v>#REF!</v>
      </c>
      <c r="BE169" s="219" t="e">
        <f>IF(ISBLANK(#REF!),"",#REF!)</f>
        <v>#REF!</v>
      </c>
      <c r="BF169" s="219" t="e">
        <f>IF(ISBLANK(#REF!),"",#REF!)</f>
        <v>#REF!</v>
      </c>
      <c r="BG169" s="219" t="e">
        <f>IF(ISBLANK(#REF!),"",#REF!)</f>
        <v>#REF!</v>
      </c>
      <c r="BH169" s="219" t="e">
        <f>IF(ISBLANK(#REF!),"",#REF!)</f>
        <v>#REF!</v>
      </c>
      <c r="BI169" s="219" t="e">
        <f>IF(ISBLANK(#REF!),"",#REF!)</f>
        <v>#REF!</v>
      </c>
      <c r="BJ169" s="219" t="e">
        <f>IF(ISBLANK(#REF!),"",#REF!)</f>
        <v>#REF!</v>
      </c>
      <c r="BK169" s="219" t="e">
        <f>IF(ISBLANK(#REF!),"",#REF!)</f>
        <v>#REF!</v>
      </c>
      <c r="BL169" s="219" t="e">
        <f>IF(ISBLANK(#REF!),"",#REF!)</f>
        <v>#REF!</v>
      </c>
      <c r="BM169" s="219" t="e">
        <f>IF(ISBLANK(#REF!),"",#REF!)</f>
        <v>#REF!</v>
      </c>
      <c r="BN169" s="219" t="e">
        <f>IF(ISBLANK(#REF!),"",#REF!)</f>
        <v>#REF!</v>
      </c>
      <c r="BO169" s="227" t="e">
        <f t="shared" si="47"/>
        <v>#REF!</v>
      </c>
      <c r="BP169" s="228" t="str">
        <f t="shared" si="50"/>
        <v/>
      </c>
      <c r="BQ169" s="229" t="str">
        <f t="shared" si="34"/>
        <v/>
      </c>
      <c r="BR169" s="228" t="e">
        <f t="shared" si="48"/>
        <v>#REF!</v>
      </c>
      <c r="BS169" s="230" t="e">
        <f t="shared" si="49"/>
        <v>#REF!</v>
      </c>
    </row>
    <row r="170" spans="1:71">
      <c r="A170" s="213" t="e">
        <f>IF(ISBLANK(#REF!),"",#REF!)</f>
        <v>#REF!</v>
      </c>
      <c r="B170" s="214" t="e">
        <f>IF(ISBLANK(#REF!),"",#REF!)</f>
        <v>#REF!</v>
      </c>
      <c r="C170" s="214" t="e">
        <f>IF(ISBLANK(#REF!),"",#REF!)</f>
        <v>#REF!</v>
      </c>
      <c r="D170" s="214" t="e">
        <f>IF(ISBLANK(#REF!),"",#REF!)</f>
        <v>#REF!</v>
      </c>
      <c r="E170" s="214" t="e">
        <f>IF(ISBLANK(#REF!),"",#REF!)</f>
        <v>#REF!</v>
      </c>
      <c r="F170" s="214" t="e">
        <f>IF(ISBLANK(#REF!),"",#REF!)</f>
        <v>#REF!</v>
      </c>
      <c r="G170" s="214" t="e">
        <f>IF(ISBLANK(#REF!),"",#REF!)</f>
        <v>#REF!</v>
      </c>
      <c r="H170" s="215" t="e">
        <f>IF(ISBLANK(#REF!),"",#REF!)</f>
        <v>#REF!</v>
      </c>
      <c r="I170" s="214" t="e">
        <f>IF(ISBLANK(#REF!),"",#REF!)</f>
        <v>#REF!</v>
      </c>
      <c r="J170" s="216" t="e">
        <f>IF(ISBLANK(#REF!),"",#REF!)</f>
        <v>#REF!</v>
      </c>
      <c r="K170" s="217" t="e">
        <f>IF(ISBLANK(#REF!),"",#REF!)</f>
        <v>#REF!</v>
      </c>
      <c r="L170" s="217" t="e">
        <f>IF(ISBLANK(#REF!),"",#REF!)</f>
        <v>#REF!</v>
      </c>
      <c r="M170" s="218" t="e">
        <f>IF(ISBLANK(#REF!),"",#REF!)</f>
        <v>#REF!</v>
      </c>
      <c r="N170" s="218" t="e">
        <f>IF(ISBLANK(#REF!),"",#REF!)</f>
        <v>#REF!</v>
      </c>
      <c r="O170" s="220" t="str">
        <f>IFERROR(VLOOKUP(_xlfn.CONCAT('Team Roster - Final'!$A170," : ",'Team Roster - Final'!$BM170),'Rate Calculations'!$C$4:$G$1100,5,FALSE),"")</f>
        <v/>
      </c>
      <c r="P170" s="225">
        <f>IF(ISBLANK('Rate Calculations'!$H172),"",'Rate Calculations'!$H172)</f>
        <v>1.7500000000000002E-2</v>
      </c>
      <c r="Q170" s="220" t="str">
        <f t="shared" si="35"/>
        <v/>
      </c>
      <c r="R170" s="221">
        <f>IF(ISBLANK('Rate Calculations'!$J172),"",'Rate Calculations'!$J172)</f>
        <v>3.5000000000000003E-2</v>
      </c>
      <c r="S170" s="220" t="str">
        <f t="shared" si="36"/>
        <v/>
      </c>
      <c r="T170" s="225" t="str">
        <f>IFERROR(VLOOKUP(_xlfn.CONCAT('Team Roster - Final'!$A170," : ",'Team Roster - Final'!$BM170),'Rate Calculations'!$C$4:$S$1100,10,FALSE),"")</f>
        <v/>
      </c>
      <c r="U170" s="225" t="str">
        <f>IFERROR(VLOOKUP(_xlfn.CONCAT('Team Roster - Final'!$A170," : ",'Team Roster - Final'!$BM170),'Rate Calculations'!$C$4:$S$1100,11,FALSE),"")</f>
        <v/>
      </c>
      <c r="V170" s="222" t="str">
        <f t="shared" si="37"/>
        <v/>
      </c>
      <c r="W170" s="222" t="str">
        <f t="shared" si="38"/>
        <v/>
      </c>
      <c r="X170" s="223" t="str">
        <f>IFERROR(VLOOKUP(_xlfn.CONCAT('Team Roster - Final'!$A170," : ",'Team Roster - Final'!$BM170),'Rate Calculations'!$C$4:$S$1100,14,FALSE),"")</f>
        <v/>
      </c>
      <c r="Y170" s="222" t="str">
        <f t="shared" si="39"/>
        <v/>
      </c>
      <c r="Z170" s="222" t="str">
        <f t="shared" si="40"/>
        <v/>
      </c>
      <c r="AA170" s="224" t="str">
        <f>IFERROR(IF(#REF!="Yes",$Y170, $Y170+$Q170*0.5),"")</f>
        <v/>
      </c>
      <c r="AB170" s="224" t="str">
        <f>IFERROR(IF(#REF!="Yes",$Z170, $Z170+$S170*0.5),"")</f>
        <v/>
      </c>
      <c r="AC170" s="220" t="str">
        <f>IFERROR(VLOOKUP(_xlfn.CONCAT('Team Roster - Final'!$A170," : ",'Team Roster - Final'!$BM170),'Rate Calculations'!$C$4:$U$1100,19,FALSE),"")</f>
        <v/>
      </c>
      <c r="AD170" s="220" t="str">
        <f t="shared" si="41"/>
        <v/>
      </c>
      <c r="AE170" s="220" t="str">
        <f t="shared" si="42"/>
        <v/>
      </c>
      <c r="AF170" s="225" t="str">
        <f>IFERROR(VLOOKUP(_xlfn.CONCAT('Team Roster - Final'!$A170," : ",'Team Roster - Final'!$BM170),'Rate Calculations'!$C$4:$AB$1100,22,FALSE),"")</f>
        <v/>
      </c>
      <c r="AG170" s="225" t="str">
        <f>IFERROR(VLOOKUP(_xlfn.CONCAT('Team Roster - Final'!$A170," : ",'Team Roster - Final'!$BM170),'Rate Calculations'!$C$4:$AB$1100,23,FALSE),"")</f>
        <v/>
      </c>
      <c r="AH170" s="222" t="str">
        <f t="shared" si="43"/>
        <v/>
      </c>
      <c r="AI170" s="222" t="str">
        <f t="shared" si="44"/>
        <v/>
      </c>
      <c r="AJ170" s="223" t="str">
        <f>Table1[[#This Row],[Home Office
Net Fee %]]</f>
        <v/>
      </c>
      <c r="AK170" s="222" t="str">
        <f t="shared" si="45"/>
        <v/>
      </c>
      <c r="AL170" s="222" t="str">
        <f t="shared" si="46"/>
        <v/>
      </c>
      <c r="AM170" s="215" t="str">
        <f>IFERROR(IF(#REF!="Yes",$AK170,($AK170+$AD170*0.5)),"")</f>
        <v/>
      </c>
      <c r="AN170" s="215" t="str">
        <f>IFERROR(IF(#REF!="Yes",$AL170,($AL170+$AE170*0.5)),"")</f>
        <v/>
      </c>
      <c r="AO170" s="374" t="str">
        <f>IF(ISBLANK('Team Roster Proposed - FBR'!Q171),"",'Team Roster Proposed - FBR'!Q171)</f>
        <v/>
      </c>
      <c r="AP170" s="226" t="e">
        <f>IF(ISBLANK(#REF!),"",#REF!)</f>
        <v>#REF!</v>
      </c>
      <c r="AQ170" s="226" t="e">
        <f>IF(ISBLANK(#REF!),"",#REF!)</f>
        <v>#REF!</v>
      </c>
      <c r="AR170" s="226" t="e">
        <f>IF(ISBLANK(#REF!),"",#REF!)</f>
        <v>#REF!</v>
      </c>
      <c r="AS170" s="219" t="e">
        <f>IF(ISBLANK(#REF!),"",#REF!)</f>
        <v>#REF!</v>
      </c>
      <c r="AT170" s="219" t="e">
        <f>IF(ISBLANK(#REF!),"",#REF!)</f>
        <v>#REF!</v>
      </c>
      <c r="AU170" s="219" t="e">
        <f>IF(ISBLANK(#REF!),"",#REF!)</f>
        <v>#REF!</v>
      </c>
      <c r="AV170" s="219" t="e">
        <f>IF(ISBLANK(#REF!),"",#REF!)</f>
        <v>#REF!</v>
      </c>
      <c r="AW170" s="219" t="e">
        <f>IF(ISBLANK(#REF!),"",#REF!)</f>
        <v>#REF!</v>
      </c>
      <c r="AX170" s="219" t="e">
        <f>IF(ISBLANK(#REF!),"",#REF!)</f>
        <v>#REF!</v>
      </c>
      <c r="AY170" s="226" t="e">
        <f>IF(ISBLANK(#REF!),"",#REF!)</f>
        <v>#REF!</v>
      </c>
      <c r="AZ170" s="219" t="e">
        <f>IF(ISBLANK(#REF!),"",#REF!)</f>
        <v>#REF!</v>
      </c>
      <c r="BA170" s="219" t="e">
        <f>IF(ISBLANK(#REF!),"",#REF!)</f>
        <v>#REF!</v>
      </c>
      <c r="BB170" s="219" t="e">
        <f>IF(ISBLANK(#REF!),"",#REF!)</f>
        <v>#REF!</v>
      </c>
      <c r="BC170" s="219" t="e">
        <f>IF(ISBLANK(#REF!),"",#REF!)</f>
        <v>#REF!</v>
      </c>
      <c r="BD170" s="219" t="e">
        <f>IF(ISBLANK(#REF!),"",#REF!)</f>
        <v>#REF!</v>
      </c>
      <c r="BE170" s="219" t="e">
        <f>IF(ISBLANK(#REF!),"",#REF!)</f>
        <v>#REF!</v>
      </c>
      <c r="BF170" s="219" t="e">
        <f>IF(ISBLANK(#REF!),"",#REF!)</f>
        <v>#REF!</v>
      </c>
      <c r="BG170" s="219" t="e">
        <f>IF(ISBLANK(#REF!),"",#REF!)</f>
        <v>#REF!</v>
      </c>
      <c r="BH170" s="219" t="e">
        <f>IF(ISBLANK(#REF!),"",#REF!)</f>
        <v>#REF!</v>
      </c>
      <c r="BI170" s="219" t="e">
        <f>IF(ISBLANK(#REF!),"",#REF!)</f>
        <v>#REF!</v>
      </c>
      <c r="BJ170" s="219" t="e">
        <f>IF(ISBLANK(#REF!),"",#REF!)</f>
        <v>#REF!</v>
      </c>
      <c r="BK170" s="219" t="e">
        <f>IF(ISBLANK(#REF!),"",#REF!)</f>
        <v>#REF!</v>
      </c>
      <c r="BL170" s="219" t="e">
        <f>IF(ISBLANK(#REF!),"",#REF!)</f>
        <v>#REF!</v>
      </c>
      <c r="BM170" s="219" t="e">
        <f>IF(ISBLANK(#REF!),"",#REF!)</f>
        <v>#REF!</v>
      </c>
      <c r="BN170" s="219" t="e">
        <f>IF(ISBLANK(#REF!),"",#REF!)</f>
        <v>#REF!</v>
      </c>
      <c r="BO170" s="227" t="e">
        <f t="shared" si="47"/>
        <v>#REF!</v>
      </c>
      <c r="BP170" s="228" t="str">
        <f t="shared" si="50"/>
        <v/>
      </c>
      <c r="BQ170" s="229" t="str">
        <f t="shared" si="34"/>
        <v/>
      </c>
      <c r="BR170" s="228" t="e">
        <f t="shared" si="48"/>
        <v>#REF!</v>
      </c>
      <c r="BS170" s="230" t="e">
        <f t="shared" si="49"/>
        <v>#REF!</v>
      </c>
    </row>
    <row r="171" spans="1:71">
      <c r="A171" s="213" t="e">
        <f>IF(ISBLANK(#REF!),"",#REF!)</f>
        <v>#REF!</v>
      </c>
      <c r="B171" s="214" t="e">
        <f>IF(ISBLANK(#REF!),"",#REF!)</f>
        <v>#REF!</v>
      </c>
      <c r="C171" s="214" t="e">
        <f>IF(ISBLANK(#REF!),"",#REF!)</f>
        <v>#REF!</v>
      </c>
      <c r="D171" s="214" t="e">
        <f>IF(ISBLANK(#REF!),"",#REF!)</f>
        <v>#REF!</v>
      </c>
      <c r="E171" s="214" t="e">
        <f>IF(ISBLANK(#REF!),"",#REF!)</f>
        <v>#REF!</v>
      </c>
      <c r="F171" s="214" t="e">
        <f>IF(ISBLANK(#REF!),"",#REF!)</f>
        <v>#REF!</v>
      </c>
      <c r="G171" s="214" t="e">
        <f>IF(ISBLANK(#REF!),"",#REF!)</f>
        <v>#REF!</v>
      </c>
      <c r="H171" s="215" t="e">
        <f>IF(ISBLANK(#REF!),"",#REF!)</f>
        <v>#REF!</v>
      </c>
      <c r="I171" s="214" t="e">
        <f>IF(ISBLANK(#REF!),"",#REF!)</f>
        <v>#REF!</v>
      </c>
      <c r="J171" s="216" t="e">
        <f>IF(ISBLANK(#REF!),"",#REF!)</f>
        <v>#REF!</v>
      </c>
      <c r="K171" s="217" t="e">
        <f>IF(ISBLANK(#REF!),"",#REF!)</f>
        <v>#REF!</v>
      </c>
      <c r="L171" s="217" t="e">
        <f>IF(ISBLANK(#REF!),"",#REF!)</f>
        <v>#REF!</v>
      </c>
      <c r="M171" s="218" t="e">
        <f>IF(ISBLANK(#REF!),"",#REF!)</f>
        <v>#REF!</v>
      </c>
      <c r="N171" s="218" t="e">
        <f>IF(ISBLANK(#REF!),"",#REF!)</f>
        <v>#REF!</v>
      </c>
      <c r="O171" s="220" t="str">
        <f>IFERROR(VLOOKUP(_xlfn.CONCAT('Team Roster - Final'!$A171," : ",'Team Roster - Final'!$BM171),'Rate Calculations'!$C$4:$G$1100,5,FALSE),"")</f>
        <v/>
      </c>
      <c r="P171" s="225">
        <f>IF(ISBLANK('Rate Calculations'!$H173),"",'Rate Calculations'!$H173)</f>
        <v>1.7500000000000002E-2</v>
      </c>
      <c r="Q171" s="220" t="str">
        <f t="shared" si="35"/>
        <v/>
      </c>
      <c r="R171" s="221">
        <f>IF(ISBLANK('Rate Calculations'!$J173),"",'Rate Calculations'!$J173)</f>
        <v>3.5000000000000003E-2</v>
      </c>
      <c r="S171" s="220" t="str">
        <f t="shared" si="36"/>
        <v/>
      </c>
      <c r="T171" s="225" t="str">
        <f>IFERROR(VLOOKUP(_xlfn.CONCAT('Team Roster - Final'!$A171," : ",'Team Roster - Final'!$BM171),'Rate Calculations'!$C$4:$S$1100,10,FALSE),"")</f>
        <v/>
      </c>
      <c r="U171" s="225" t="str">
        <f>IFERROR(VLOOKUP(_xlfn.CONCAT('Team Roster - Final'!$A171," : ",'Team Roster - Final'!$BM171),'Rate Calculations'!$C$4:$S$1100,11,FALSE),"")</f>
        <v/>
      </c>
      <c r="V171" s="222" t="str">
        <f t="shared" si="37"/>
        <v/>
      </c>
      <c r="W171" s="222" t="str">
        <f t="shared" si="38"/>
        <v/>
      </c>
      <c r="X171" s="223" t="str">
        <f>IFERROR(VLOOKUP(_xlfn.CONCAT('Team Roster - Final'!$A171," : ",'Team Roster - Final'!$BM171),'Rate Calculations'!$C$4:$S$1100,14,FALSE),"")</f>
        <v/>
      </c>
      <c r="Y171" s="222" t="str">
        <f t="shared" si="39"/>
        <v/>
      </c>
      <c r="Z171" s="222" t="str">
        <f t="shared" si="40"/>
        <v/>
      </c>
      <c r="AA171" s="224" t="str">
        <f>IFERROR(IF(#REF!="Yes",$Y171, $Y171+$Q171*0.5),"")</f>
        <v/>
      </c>
      <c r="AB171" s="224" t="str">
        <f>IFERROR(IF(#REF!="Yes",$Z171, $Z171+$S171*0.5),"")</f>
        <v/>
      </c>
      <c r="AC171" s="220" t="str">
        <f>IFERROR(VLOOKUP(_xlfn.CONCAT('Team Roster - Final'!$A171," : ",'Team Roster - Final'!$BM171),'Rate Calculations'!$C$4:$U$1100,19,FALSE),"")</f>
        <v/>
      </c>
      <c r="AD171" s="220" t="str">
        <f t="shared" si="41"/>
        <v/>
      </c>
      <c r="AE171" s="220" t="str">
        <f t="shared" si="42"/>
        <v/>
      </c>
      <c r="AF171" s="225" t="str">
        <f>IFERROR(VLOOKUP(_xlfn.CONCAT('Team Roster - Final'!$A171," : ",'Team Roster - Final'!$BM171),'Rate Calculations'!$C$4:$AB$1100,22,FALSE),"")</f>
        <v/>
      </c>
      <c r="AG171" s="225" t="str">
        <f>IFERROR(VLOOKUP(_xlfn.CONCAT('Team Roster - Final'!$A171," : ",'Team Roster - Final'!$BM171),'Rate Calculations'!$C$4:$AB$1100,23,FALSE),"")</f>
        <v/>
      </c>
      <c r="AH171" s="222" t="str">
        <f t="shared" si="43"/>
        <v/>
      </c>
      <c r="AI171" s="222" t="str">
        <f t="shared" si="44"/>
        <v/>
      </c>
      <c r="AJ171" s="223" t="str">
        <f>Table1[[#This Row],[Home Office
Net Fee %]]</f>
        <v/>
      </c>
      <c r="AK171" s="222" t="str">
        <f t="shared" si="45"/>
        <v/>
      </c>
      <c r="AL171" s="222" t="str">
        <f t="shared" si="46"/>
        <v/>
      </c>
      <c r="AM171" s="215" t="str">
        <f>IFERROR(IF(#REF!="Yes",$AK171,($AK171+$AD171*0.5)),"")</f>
        <v/>
      </c>
      <c r="AN171" s="215" t="str">
        <f>IFERROR(IF(#REF!="Yes",$AL171,($AL171+$AE171*0.5)),"")</f>
        <v/>
      </c>
      <c r="AO171" s="374" t="str">
        <f>IF(ISBLANK('Team Roster Proposed - FBR'!Q172),"",'Team Roster Proposed - FBR'!Q172)</f>
        <v/>
      </c>
      <c r="AP171" s="226" t="e">
        <f>IF(ISBLANK(#REF!),"",#REF!)</f>
        <v>#REF!</v>
      </c>
      <c r="AQ171" s="226" t="e">
        <f>IF(ISBLANK(#REF!),"",#REF!)</f>
        <v>#REF!</v>
      </c>
      <c r="AR171" s="226" t="e">
        <f>IF(ISBLANK(#REF!),"",#REF!)</f>
        <v>#REF!</v>
      </c>
      <c r="AS171" s="219" t="e">
        <f>IF(ISBLANK(#REF!),"",#REF!)</f>
        <v>#REF!</v>
      </c>
      <c r="AT171" s="219" t="e">
        <f>IF(ISBLANK(#REF!),"",#REF!)</f>
        <v>#REF!</v>
      </c>
      <c r="AU171" s="219" t="e">
        <f>IF(ISBLANK(#REF!),"",#REF!)</f>
        <v>#REF!</v>
      </c>
      <c r="AV171" s="219" t="e">
        <f>IF(ISBLANK(#REF!),"",#REF!)</f>
        <v>#REF!</v>
      </c>
      <c r="AW171" s="219" t="e">
        <f>IF(ISBLANK(#REF!),"",#REF!)</f>
        <v>#REF!</v>
      </c>
      <c r="AX171" s="219" t="e">
        <f>IF(ISBLANK(#REF!),"",#REF!)</f>
        <v>#REF!</v>
      </c>
      <c r="AY171" s="226" t="e">
        <f>IF(ISBLANK(#REF!),"",#REF!)</f>
        <v>#REF!</v>
      </c>
      <c r="AZ171" s="219" t="e">
        <f>IF(ISBLANK(#REF!),"",#REF!)</f>
        <v>#REF!</v>
      </c>
      <c r="BA171" s="219" t="e">
        <f>IF(ISBLANK(#REF!),"",#REF!)</f>
        <v>#REF!</v>
      </c>
      <c r="BB171" s="219" t="e">
        <f>IF(ISBLANK(#REF!),"",#REF!)</f>
        <v>#REF!</v>
      </c>
      <c r="BC171" s="219" t="e">
        <f>IF(ISBLANK(#REF!),"",#REF!)</f>
        <v>#REF!</v>
      </c>
      <c r="BD171" s="219" t="e">
        <f>IF(ISBLANK(#REF!),"",#REF!)</f>
        <v>#REF!</v>
      </c>
      <c r="BE171" s="219" t="e">
        <f>IF(ISBLANK(#REF!),"",#REF!)</f>
        <v>#REF!</v>
      </c>
      <c r="BF171" s="219" t="e">
        <f>IF(ISBLANK(#REF!),"",#REF!)</f>
        <v>#REF!</v>
      </c>
      <c r="BG171" s="219" t="e">
        <f>IF(ISBLANK(#REF!),"",#REF!)</f>
        <v>#REF!</v>
      </c>
      <c r="BH171" s="219" t="e">
        <f>IF(ISBLANK(#REF!),"",#REF!)</f>
        <v>#REF!</v>
      </c>
      <c r="BI171" s="219" t="e">
        <f>IF(ISBLANK(#REF!),"",#REF!)</f>
        <v>#REF!</v>
      </c>
      <c r="BJ171" s="219" t="e">
        <f>IF(ISBLANK(#REF!),"",#REF!)</f>
        <v>#REF!</v>
      </c>
      <c r="BK171" s="219" t="e">
        <f>IF(ISBLANK(#REF!),"",#REF!)</f>
        <v>#REF!</v>
      </c>
      <c r="BL171" s="219" t="e">
        <f>IF(ISBLANK(#REF!),"",#REF!)</f>
        <v>#REF!</v>
      </c>
      <c r="BM171" s="219" t="e">
        <f>IF(ISBLANK(#REF!),"",#REF!)</f>
        <v>#REF!</v>
      </c>
      <c r="BN171" s="219" t="e">
        <f>IF(ISBLANK(#REF!),"",#REF!)</f>
        <v>#REF!</v>
      </c>
      <c r="BO171" s="227" t="e">
        <f t="shared" si="47"/>
        <v>#REF!</v>
      </c>
      <c r="BP171" s="228" t="str">
        <f t="shared" si="50"/>
        <v/>
      </c>
      <c r="BQ171" s="229" t="str">
        <f t="shared" si="34"/>
        <v/>
      </c>
      <c r="BR171" s="228" t="e">
        <f t="shared" si="48"/>
        <v>#REF!</v>
      </c>
      <c r="BS171" s="230" t="e">
        <f t="shared" si="49"/>
        <v>#REF!</v>
      </c>
    </row>
    <row r="172" spans="1:71">
      <c r="A172" s="213" t="e">
        <f>IF(ISBLANK(#REF!),"",#REF!)</f>
        <v>#REF!</v>
      </c>
      <c r="B172" s="214" t="e">
        <f>IF(ISBLANK(#REF!),"",#REF!)</f>
        <v>#REF!</v>
      </c>
      <c r="C172" s="214" t="e">
        <f>IF(ISBLANK(#REF!),"",#REF!)</f>
        <v>#REF!</v>
      </c>
      <c r="D172" s="214" t="e">
        <f>IF(ISBLANK(#REF!),"",#REF!)</f>
        <v>#REF!</v>
      </c>
      <c r="E172" s="214" t="e">
        <f>IF(ISBLANK(#REF!),"",#REF!)</f>
        <v>#REF!</v>
      </c>
      <c r="F172" s="214" t="e">
        <f>IF(ISBLANK(#REF!),"",#REF!)</f>
        <v>#REF!</v>
      </c>
      <c r="G172" s="214" t="e">
        <f>IF(ISBLANK(#REF!),"",#REF!)</f>
        <v>#REF!</v>
      </c>
      <c r="H172" s="215" t="e">
        <f>IF(ISBLANK(#REF!),"",#REF!)</f>
        <v>#REF!</v>
      </c>
      <c r="I172" s="214" t="e">
        <f>IF(ISBLANK(#REF!),"",#REF!)</f>
        <v>#REF!</v>
      </c>
      <c r="J172" s="216" t="e">
        <f>IF(ISBLANK(#REF!),"",#REF!)</f>
        <v>#REF!</v>
      </c>
      <c r="K172" s="217" t="e">
        <f>IF(ISBLANK(#REF!),"",#REF!)</f>
        <v>#REF!</v>
      </c>
      <c r="L172" s="217" t="e">
        <f>IF(ISBLANK(#REF!),"",#REF!)</f>
        <v>#REF!</v>
      </c>
      <c r="M172" s="218" t="e">
        <f>IF(ISBLANK(#REF!),"",#REF!)</f>
        <v>#REF!</v>
      </c>
      <c r="N172" s="218" t="e">
        <f>IF(ISBLANK(#REF!),"",#REF!)</f>
        <v>#REF!</v>
      </c>
      <c r="O172" s="220" t="str">
        <f>IFERROR(VLOOKUP(_xlfn.CONCAT('Team Roster - Final'!$A172," : ",'Team Roster - Final'!$BM172),'Rate Calculations'!$C$4:$G$1100,5,FALSE),"")</f>
        <v/>
      </c>
      <c r="P172" s="225">
        <f>IF(ISBLANK('Rate Calculations'!$H174),"",'Rate Calculations'!$H174)</f>
        <v>1.7500000000000002E-2</v>
      </c>
      <c r="Q172" s="220" t="str">
        <f t="shared" si="35"/>
        <v/>
      </c>
      <c r="R172" s="221">
        <f>IF(ISBLANK('Rate Calculations'!$J174),"",'Rate Calculations'!$J174)</f>
        <v>3.5000000000000003E-2</v>
      </c>
      <c r="S172" s="220" t="str">
        <f t="shared" si="36"/>
        <v/>
      </c>
      <c r="T172" s="225" t="str">
        <f>IFERROR(VLOOKUP(_xlfn.CONCAT('Team Roster - Final'!$A172," : ",'Team Roster - Final'!$BM172),'Rate Calculations'!$C$4:$S$1100,10,FALSE),"")</f>
        <v/>
      </c>
      <c r="U172" s="225" t="str">
        <f>IFERROR(VLOOKUP(_xlfn.CONCAT('Team Roster - Final'!$A172," : ",'Team Roster - Final'!$BM172),'Rate Calculations'!$C$4:$S$1100,11,FALSE),"")</f>
        <v/>
      </c>
      <c r="V172" s="222" t="str">
        <f t="shared" si="37"/>
        <v/>
      </c>
      <c r="W172" s="222" t="str">
        <f t="shared" si="38"/>
        <v/>
      </c>
      <c r="X172" s="223" t="str">
        <f>IFERROR(VLOOKUP(_xlfn.CONCAT('Team Roster - Final'!$A172," : ",'Team Roster - Final'!$BM172),'Rate Calculations'!$C$4:$S$1100,14,FALSE),"")</f>
        <v/>
      </c>
      <c r="Y172" s="222" t="str">
        <f t="shared" si="39"/>
        <v/>
      </c>
      <c r="Z172" s="222" t="str">
        <f t="shared" si="40"/>
        <v/>
      </c>
      <c r="AA172" s="224" t="str">
        <f>IFERROR(IF(#REF!="Yes",$Y172, $Y172+$Q172*0.5),"")</f>
        <v/>
      </c>
      <c r="AB172" s="224" t="str">
        <f>IFERROR(IF(#REF!="Yes",$Z172, $Z172+$S172*0.5),"")</f>
        <v/>
      </c>
      <c r="AC172" s="220" t="str">
        <f>IFERROR(VLOOKUP(_xlfn.CONCAT('Team Roster - Final'!$A172," : ",'Team Roster - Final'!$BM172),'Rate Calculations'!$C$4:$U$1100,19,FALSE),"")</f>
        <v/>
      </c>
      <c r="AD172" s="220" t="str">
        <f t="shared" si="41"/>
        <v/>
      </c>
      <c r="AE172" s="220" t="str">
        <f t="shared" si="42"/>
        <v/>
      </c>
      <c r="AF172" s="225" t="str">
        <f>IFERROR(VLOOKUP(_xlfn.CONCAT('Team Roster - Final'!$A172," : ",'Team Roster - Final'!$BM172),'Rate Calculations'!$C$4:$AB$1100,22,FALSE),"")</f>
        <v/>
      </c>
      <c r="AG172" s="225" t="str">
        <f>IFERROR(VLOOKUP(_xlfn.CONCAT('Team Roster - Final'!$A172," : ",'Team Roster - Final'!$BM172),'Rate Calculations'!$C$4:$AB$1100,23,FALSE),"")</f>
        <v/>
      </c>
      <c r="AH172" s="222" t="str">
        <f t="shared" si="43"/>
        <v/>
      </c>
      <c r="AI172" s="222" t="str">
        <f t="shared" si="44"/>
        <v/>
      </c>
      <c r="AJ172" s="223" t="str">
        <f>Table1[[#This Row],[Home Office
Net Fee %]]</f>
        <v/>
      </c>
      <c r="AK172" s="222" t="str">
        <f t="shared" si="45"/>
        <v/>
      </c>
      <c r="AL172" s="222" t="str">
        <f t="shared" si="46"/>
        <v/>
      </c>
      <c r="AM172" s="215" t="str">
        <f>IFERROR(IF(#REF!="Yes",$AK172,($AK172+$AD172*0.5)),"")</f>
        <v/>
      </c>
      <c r="AN172" s="215" t="str">
        <f>IFERROR(IF(#REF!="Yes",$AL172,($AL172+$AE172*0.5)),"")</f>
        <v/>
      </c>
      <c r="AO172" s="374" t="str">
        <f>IF(ISBLANK('Team Roster Proposed - FBR'!Q173),"",'Team Roster Proposed - FBR'!Q173)</f>
        <v/>
      </c>
      <c r="AP172" s="226" t="e">
        <f>IF(ISBLANK(#REF!),"",#REF!)</f>
        <v>#REF!</v>
      </c>
      <c r="AQ172" s="226" t="e">
        <f>IF(ISBLANK(#REF!),"",#REF!)</f>
        <v>#REF!</v>
      </c>
      <c r="AR172" s="226" t="e">
        <f>IF(ISBLANK(#REF!),"",#REF!)</f>
        <v>#REF!</v>
      </c>
      <c r="AS172" s="219" t="e">
        <f>IF(ISBLANK(#REF!),"",#REF!)</f>
        <v>#REF!</v>
      </c>
      <c r="AT172" s="219" t="e">
        <f>IF(ISBLANK(#REF!),"",#REF!)</f>
        <v>#REF!</v>
      </c>
      <c r="AU172" s="219" t="e">
        <f>IF(ISBLANK(#REF!),"",#REF!)</f>
        <v>#REF!</v>
      </c>
      <c r="AV172" s="219" t="e">
        <f>IF(ISBLANK(#REF!),"",#REF!)</f>
        <v>#REF!</v>
      </c>
      <c r="AW172" s="219" t="e">
        <f>IF(ISBLANK(#REF!),"",#REF!)</f>
        <v>#REF!</v>
      </c>
      <c r="AX172" s="219" t="e">
        <f>IF(ISBLANK(#REF!),"",#REF!)</f>
        <v>#REF!</v>
      </c>
      <c r="AY172" s="226" t="e">
        <f>IF(ISBLANK(#REF!),"",#REF!)</f>
        <v>#REF!</v>
      </c>
      <c r="AZ172" s="219" t="e">
        <f>IF(ISBLANK(#REF!),"",#REF!)</f>
        <v>#REF!</v>
      </c>
      <c r="BA172" s="219" t="e">
        <f>IF(ISBLANK(#REF!),"",#REF!)</f>
        <v>#REF!</v>
      </c>
      <c r="BB172" s="219" t="e">
        <f>IF(ISBLANK(#REF!),"",#REF!)</f>
        <v>#REF!</v>
      </c>
      <c r="BC172" s="219" t="e">
        <f>IF(ISBLANK(#REF!),"",#REF!)</f>
        <v>#REF!</v>
      </c>
      <c r="BD172" s="219" t="e">
        <f>IF(ISBLANK(#REF!),"",#REF!)</f>
        <v>#REF!</v>
      </c>
      <c r="BE172" s="219" t="e">
        <f>IF(ISBLANK(#REF!),"",#REF!)</f>
        <v>#REF!</v>
      </c>
      <c r="BF172" s="219" t="e">
        <f>IF(ISBLANK(#REF!),"",#REF!)</f>
        <v>#REF!</v>
      </c>
      <c r="BG172" s="219" t="e">
        <f>IF(ISBLANK(#REF!),"",#REF!)</f>
        <v>#REF!</v>
      </c>
      <c r="BH172" s="219" t="e">
        <f>IF(ISBLANK(#REF!),"",#REF!)</f>
        <v>#REF!</v>
      </c>
      <c r="BI172" s="219" t="e">
        <f>IF(ISBLANK(#REF!),"",#REF!)</f>
        <v>#REF!</v>
      </c>
      <c r="BJ172" s="219" t="e">
        <f>IF(ISBLANK(#REF!),"",#REF!)</f>
        <v>#REF!</v>
      </c>
      <c r="BK172" s="219" t="e">
        <f>IF(ISBLANK(#REF!),"",#REF!)</f>
        <v>#REF!</v>
      </c>
      <c r="BL172" s="219" t="e">
        <f>IF(ISBLANK(#REF!),"",#REF!)</f>
        <v>#REF!</v>
      </c>
      <c r="BM172" s="219" t="e">
        <f>IF(ISBLANK(#REF!),"",#REF!)</f>
        <v>#REF!</v>
      </c>
      <c r="BN172" s="219" t="e">
        <f>IF(ISBLANK(#REF!),"",#REF!)</f>
        <v>#REF!</v>
      </c>
      <c r="BO172" s="227" t="e">
        <f t="shared" si="47"/>
        <v>#REF!</v>
      </c>
      <c r="BP172" s="228" t="str">
        <f t="shared" si="50"/>
        <v/>
      </c>
      <c r="BQ172" s="229" t="str">
        <f t="shared" si="34"/>
        <v/>
      </c>
      <c r="BR172" s="228" t="e">
        <f t="shared" si="48"/>
        <v>#REF!</v>
      </c>
      <c r="BS172" s="230" t="e">
        <f t="shared" si="49"/>
        <v>#REF!</v>
      </c>
    </row>
    <row r="173" spans="1:71">
      <c r="A173" s="213" t="e">
        <f>IF(ISBLANK(#REF!),"",#REF!)</f>
        <v>#REF!</v>
      </c>
      <c r="B173" s="214" t="e">
        <f>IF(ISBLANK(#REF!),"",#REF!)</f>
        <v>#REF!</v>
      </c>
      <c r="C173" s="214" t="e">
        <f>IF(ISBLANK(#REF!),"",#REF!)</f>
        <v>#REF!</v>
      </c>
      <c r="D173" s="214" t="e">
        <f>IF(ISBLANK(#REF!),"",#REF!)</f>
        <v>#REF!</v>
      </c>
      <c r="E173" s="214" t="e">
        <f>IF(ISBLANK(#REF!),"",#REF!)</f>
        <v>#REF!</v>
      </c>
      <c r="F173" s="214" t="e">
        <f>IF(ISBLANK(#REF!),"",#REF!)</f>
        <v>#REF!</v>
      </c>
      <c r="G173" s="214" t="e">
        <f>IF(ISBLANK(#REF!),"",#REF!)</f>
        <v>#REF!</v>
      </c>
      <c r="H173" s="215" t="e">
        <f>IF(ISBLANK(#REF!),"",#REF!)</f>
        <v>#REF!</v>
      </c>
      <c r="I173" s="214" t="e">
        <f>IF(ISBLANK(#REF!),"",#REF!)</f>
        <v>#REF!</v>
      </c>
      <c r="J173" s="216" t="e">
        <f>IF(ISBLANK(#REF!),"",#REF!)</f>
        <v>#REF!</v>
      </c>
      <c r="K173" s="217" t="e">
        <f>IF(ISBLANK(#REF!),"",#REF!)</f>
        <v>#REF!</v>
      </c>
      <c r="L173" s="217" t="e">
        <f>IF(ISBLANK(#REF!),"",#REF!)</f>
        <v>#REF!</v>
      </c>
      <c r="M173" s="218" t="e">
        <f>IF(ISBLANK(#REF!),"",#REF!)</f>
        <v>#REF!</v>
      </c>
      <c r="N173" s="218" t="e">
        <f>IF(ISBLANK(#REF!),"",#REF!)</f>
        <v>#REF!</v>
      </c>
      <c r="O173" s="220" t="str">
        <f>IFERROR(VLOOKUP(_xlfn.CONCAT('Team Roster - Final'!$A173," : ",'Team Roster - Final'!$BM173),'Rate Calculations'!$C$4:$G$1100,5,FALSE),"")</f>
        <v/>
      </c>
      <c r="P173" s="225">
        <f>IF(ISBLANK('Rate Calculations'!$H175),"",'Rate Calculations'!$H175)</f>
        <v>1.7500000000000002E-2</v>
      </c>
      <c r="Q173" s="220" t="str">
        <f t="shared" si="35"/>
        <v/>
      </c>
      <c r="R173" s="221">
        <f>IF(ISBLANK('Rate Calculations'!$J175),"",'Rate Calculations'!$J175)</f>
        <v>3.5000000000000003E-2</v>
      </c>
      <c r="S173" s="220" t="str">
        <f t="shared" si="36"/>
        <v/>
      </c>
      <c r="T173" s="225" t="str">
        <f>IFERROR(VLOOKUP(_xlfn.CONCAT('Team Roster - Final'!$A173," : ",'Team Roster - Final'!$BM173),'Rate Calculations'!$C$4:$S$1100,10,FALSE),"")</f>
        <v/>
      </c>
      <c r="U173" s="225" t="str">
        <f>IFERROR(VLOOKUP(_xlfn.CONCAT('Team Roster - Final'!$A173," : ",'Team Roster - Final'!$BM173),'Rate Calculations'!$C$4:$S$1100,11,FALSE),"")</f>
        <v/>
      </c>
      <c r="V173" s="222" t="str">
        <f t="shared" si="37"/>
        <v/>
      </c>
      <c r="W173" s="222" t="str">
        <f t="shared" si="38"/>
        <v/>
      </c>
      <c r="X173" s="223" t="str">
        <f>IFERROR(VLOOKUP(_xlfn.CONCAT('Team Roster - Final'!$A173," : ",'Team Roster - Final'!$BM173),'Rate Calculations'!$C$4:$S$1100,14,FALSE),"")</f>
        <v/>
      </c>
      <c r="Y173" s="222" t="str">
        <f t="shared" si="39"/>
        <v/>
      </c>
      <c r="Z173" s="222" t="str">
        <f t="shared" si="40"/>
        <v/>
      </c>
      <c r="AA173" s="224" t="str">
        <f>IFERROR(IF(#REF!="Yes",$Y173, $Y173+$Q173*0.5),"")</f>
        <v/>
      </c>
      <c r="AB173" s="224" t="str">
        <f>IFERROR(IF(#REF!="Yes",$Z173, $Z173+$S173*0.5),"")</f>
        <v/>
      </c>
      <c r="AC173" s="220" t="str">
        <f>IFERROR(VLOOKUP(_xlfn.CONCAT('Team Roster - Final'!$A173," : ",'Team Roster - Final'!$BM173),'Rate Calculations'!$C$4:$U$1100,19,FALSE),"")</f>
        <v/>
      </c>
      <c r="AD173" s="220" t="str">
        <f t="shared" si="41"/>
        <v/>
      </c>
      <c r="AE173" s="220" t="str">
        <f t="shared" si="42"/>
        <v/>
      </c>
      <c r="AF173" s="225" t="str">
        <f>IFERROR(VLOOKUP(_xlfn.CONCAT('Team Roster - Final'!$A173," : ",'Team Roster - Final'!$BM173),'Rate Calculations'!$C$4:$AB$1100,22,FALSE),"")</f>
        <v/>
      </c>
      <c r="AG173" s="225" t="str">
        <f>IFERROR(VLOOKUP(_xlfn.CONCAT('Team Roster - Final'!$A173," : ",'Team Roster - Final'!$BM173),'Rate Calculations'!$C$4:$AB$1100,23,FALSE),"")</f>
        <v/>
      </c>
      <c r="AH173" s="222" t="str">
        <f t="shared" si="43"/>
        <v/>
      </c>
      <c r="AI173" s="222" t="str">
        <f t="shared" si="44"/>
        <v/>
      </c>
      <c r="AJ173" s="223" t="str">
        <f>Table1[[#This Row],[Home Office
Net Fee %]]</f>
        <v/>
      </c>
      <c r="AK173" s="222" t="str">
        <f t="shared" si="45"/>
        <v/>
      </c>
      <c r="AL173" s="222" t="str">
        <f t="shared" si="46"/>
        <v/>
      </c>
      <c r="AM173" s="215" t="str">
        <f>IFERROR(IF(#REF!="Yes",$AK173,($AK173+$AD173*0.5)),"")</f>
        <v/>
      </c>
      <c r="AN173" s="215" t="str">
        <f>IFERROR(IF(#REF!="Yes",$AL173,($AL173+$AE173*0.5)),"")</f>
        <v/>
      </c>
      <c r="AO173" s="374" t="str">
        <f>IF(ISBLANK('Team Roster Proposed - FBR'!Q174),"",'Team Roster Proposed - FBR'!Q174)</f>
        <v/>
      </c>
      <c r="AP173" s="226" t="e">
        <f>IF(ISBLANK(#REF!),"",#REF!)</f>
        <v>#REF!</v>
      </c>
      <c r="AQ173" s="226" t="e">
        <f>IF(ISBLANK(#REF!),"",#REF!)</f>
        <v>#REF!</v>
      </c>
      <c r="AR173" s="226" t="e">
        <f>IF(ISBLANK(#REF!),"",#REF!)</f>
        <v>#REF!</v>
      </c>
      <c r="AS173" s="219" t="e">
        <f>IF(ISBLANK(#REF!),"",#REF!)</f>
        <v>#REF!</v>
      </c>
      <c r="AT173" s="219" t="e">
        <f>IF(ISBLANK(#REF!),"",#REF!)</f>
        <v>#REF!</v>
      </c>
      <c r="AU173" s="219" t="e">
        <f>IF(ISBLANK(#REF!),"",#REF!)</f>
        <v>#REF!</v>
      </c>
      <c r="AV173" s="219" t="e">
        <f>IF(ISBLANK(#REF!),"",#REF!)</f>
        <v>#REF!</v>
      </c>
      <c r="AW173" s="219" t="e">
        <f>IF(ISBLANK(#REF!),"",#REF!)</f>
        <v>#REF!</v>
      </c>
      <c r="AX173" s="219" t="e">
        <f>IF(ISBLANK(#REF!),"",#REF!)</f>
        <v>#REF!</v>
      </c>
      <c r="AY173" s="226" t="e">
        <f>IF(ISBLANK(#REF!),"",#REF!)</f>
        <v>#REF!</v>
      </c>
      <c r="AZ173" s="219" t="e">
        <f>IF(ISBLANK(#REF!),"",#REF!)</f>
        <v>#REF!</v>
      </c>
      <c r="BA173" s="219" t="e">
        <f>IF(ISBLANK(#REF!),"",#REF!)</f>
        <v>#REF!</v>
      </c>
      <c r="BB173" s="219" t="e">
        <f>IF(ISBLANK(#REF!),"",#REF!)</f>
        <v>#REF!</v>
      </c>
      <c r="BC173" s="219" t="e">
        <f>IF(ISBLANK(#REF!),"",#REF!)</f>
        <v>#REF!</v>
      </c>
      <c r="BD173" s="219" t="e">
        <f>IF(ISBLANK(#REF!),"",#REF!)</f>
        <v>#REF!</v>
      </c>
      <c r="BE173" s="219" t="e">
        <f>IF(ISBLANK(#REF!),"",#REF!)</f>
        <v>#REF!</v>
      </c>
      <c r="BF173" s="219" t="e">
        <f>IF(ISBLANK(#REF!),"",#REF!)</f>
        <v>#REF!</v>
      </c>
      <c r="BG173" s="219" t="e">
        <f>IF(ISBLANK(#REF!),"",#REF!)</f>
        <v>#REF!</v>
      </c>
      <c r="BH173" s="219" t="e">
        <f>IF(ISBLANK(#REF!),"",#REF!)</f>
        <v>#REF!</v>
      </c>
      <c r="BI173" s="219" t="e">
        <f>IF(ISBLANK(#REF!),"",#REF!)</f>
        <v>#REF!</v>
      </c>
      <c r="BJ173" s="219" t="e">
        <f>IF(ISBLANK(#REF!),"",#REF!)</f>
        <v>#REF!</v>
      </c>
      <c r="BK173" s="219" t="e">
        <f>IF(ISBLANK(#REF!),"",#REF!)</f>
        <v>#REF!</v>
      </c>
      <c r="BL173" s="219" t="e">
        <f>IF(ISBLANK(#REF!),"",#REF!)</f>
        <v>#REF!</v>
      </c>
      <c r="BM173" s="219" t="e">
        <f>IF(ISBLANK(#REF!),"",#REF!)</f>
        <v>#REF!</v>
      </c>
      <c r="BN173" s="219" t="e">
        <f>IF(ISBLANK(#REF!),"",#REF!)</f>
        <v>#REF!</v>
      </c>
      <c r="BO173" s="227" t="e">
        <f t="shared" si="47"/>
        <v>#REF!</v>
      </c>
      <c r="BP173" s="228" t="str">
        <f t="shared" si="50"/>
        <v/>
      </c>
      <c r="BQ173" s="229" t="str">
        <f t="shared" si="34"/>
        <v/>
      </c>
      <c r="BR173" s="228" t="e">
        <f t="shared" si="48"/>
        <v>#REF!</v>
      </c>
      <c r="BS173" s="230" t="e">
        <f t="shared" si="49"/>
        <v>#REF!</v>
      </c>
    </row>
    <row r="174" spans="1:71">
      <c r="A174" s="213" t="e">
        <f>IF(ISBLANK(#REF!),"",#REF!)</f>
        <v>#REF!</v>
      </c>
      <c r="B174" s="214" t="e">
        <f>IF(ISBLANK(#REF!),"",#REF!)</f>
        <v>#REF!</v>
      </c>
      <c r="C174" s="214" t="e">
        <f>IF(ISBLANK(#REF!),"",#REF!)</f>
        <v>#REF!</v>
      </c>
      <c r="D174" s="214" t="e">
        <f>IF(ISBLANK(#REF!),"",#REF!)</f>
        <v>#REF!</v>
      </c>
      <c r="E174" s="214" t="e">
        <f>IF(ISBLANK(#REF!),"",#REF!)</f>
        <v>#REF!</v>
      </c>
      <c r="F174" s="214" t="e">
        <f>IF(ISBLANK(#REF!),"",#REF!)</f>
        <v>#REF!</v>
      </c>
      <c r="G174" s="214" t="e">
        <f>IF(ISBLANK(#REF!),"",#REF!)</f>
        <v>#REF!</v>
      </c>
      <c r="H174" s="215" t="e">
        <f>IF(ISBLANK(#REF!),"",#REF!)</f>
        <v>#REF!</v>
      </c>
      <c r="I174" s="214" t="e">
        <f>IF(ISBLANK(#REF!),"",#REF!)</f>
        <v>#REF!</v>
      </c>
      <c r="J174" s="216" t="e">
        <f>IF(ISBLANK(#REF!),"",#REF!)</f>
        <v>#REF!</v>
      </c>
      <c r="K174" s="217" t="e">
        <f>IF(ISBLANK(#REF!),"",#REF!)</f>
        <v>#REF!</v>
      </c>
      <c r="L174" s="217" t="e">
        <f>IF(ISBLANK(#REF!),"",#REF!)</f>
        <v>#REF!</v>
      </c>
      <c r="M174" s="218" t="e">
        <f>IF(ISBLANK(#REF!),"",#REF!)</f>
        <v>#REF!</v>
      </c>
      <c r="N174" s="218" t="e">
        <f>IF(ISBLANK(#REF!),"",#REF!)</f>
        <v>#REF!</v>
      </c>
      <c r="O174" s="220" t="str">
        <f>IFERROR(VLOOKUP(_xlfn.CONCAT('Team Roster - Final'!$A174," : ",'Team Roster - Final'!$BM174),'Rate Calculations'!$C$4:$G$1100,5,FALSE),"")</f>
        <v/>
      </c>
      <c r="P174" s="225">
        <f>IF(ISBLANK('Rate Calculations'!$H176),"",'Rate Calculations'!$H176)</f>
        <v>1.7500000000000002E-2</v>
      </c>
      <c r="Q174" s="220" t="str">
        <f t="shared" si="35"/>
        <v/>
      </c>
      <c r="R174" s="221">
        <f>IF(ISBLANK('Rate Calculations'!$J176),"",'Rate Calculations'!$J176)</f>
        <v>3.5000000000000003E-2</v>
      </c>
      <c r="S174" s="220" t="str">
        <f t="shared" si="36"/>
        <v/>
      </c>
      <c r="T174" s="225" t="str">
        <f>IFERROR(VLOOKUP(_xlfn.CONCAT('Team Roster - Final'!$A174," : ",'Team Roster - Final'!$BM174),'Rate Calculations'!$C$4:$S$1100,10,FALSE),"")</f>
        <v/>
      </c>
      <c r="U174" s="225" t="str">
        <f>IFERROR(VLOOKUP(_xlfn.CONCAT('Team Roster - Final'!$A174," : ",'Team Roster - Final'!$BM174),'Rate Calculations'!$C$4:$S$1100,11,FALSE),"")</f>
        <v/>
      </c>
      <c r="V174" s="222" t="str">
        <f t="shared" si="37"/>
        <v/>
      </c>
      <c r="W174" s="222" t="str">
        <f t="shared" si="38"/>
        <v/>
      </c>
      <c r="X174" s="223" t="str">
        <f>IFERROR(VLOOKUP(_xlfn.CONCAT('Team Roster - Final'!$A174," : ",'Team Roster - Final'!$BM174),'Rate Calculations'!$C$4:$S$1100,14,FALSE),"")</f>
        <v/>
      </c>
      <c r="Y174" s="222" t="str">
        <f t="shared" si="39"/>
        <v/>
      </c>
      <c r="Z174" s="222" t="str">
        <f t="shared" si="40"/>
        <v/>
      </c>
      <c r="AA174" s="224" t="str">
        <f>IFERROR(IF(#REF!="Yes",$Y174, $Y174+$Q174*0.5),"")</f>
        <v/>
      </c>
      <c r="AB174" s="224" t="str">
        <f>IFERROR(IF(#REF!="Yes",$Z174, $Z174+$S174*0.5),"")</f>
        <v/>
      </c>
      <c r="AC174" s="220" t="str">
        <f>IFERROR(VLOOKUP(_xlfn.CONCAT('Team Roster - Final'!$A174," : ",'Team Roster - Final'!$BM174),'Rate Calculations'!$C$4:$U$1100,19,FALSE),"")</f>
        <v/>
      </c>
      <c r="AD174" s="220" t="str">
        <f t="shared" si="41"/>
        <v/>
      </c>
      <c r="AE174" s="220" t="str">
        <f t="shared" si="42"/>
        <v/>
      </c>
      <c r="AF174" s="225" t="str">
        <f>IFERROR(VLOOKUP(_xlfn.CONCAT('Team Roster - Final'!$A174," : ",'Team Roster - Final'!$BM174),'Rate Calculations'!$C$4:$AB$1100,22,FALSE),"")</f>
        <v/>
      </c>
      <c r="AG174" s="225" t="str">
        <f>IFERROR(VLOOKUP(_xlfn.CONCAT('Team Roster - Final'!$A174," : ",'Team Roster - Final'!$BM174),'Rate Calculations'!$C$4:$AB$1100,23,FALSE),"")</f>
        <v/>
      </c>
      <c r="AH174" s="222" t="str">
        <f t="shared" si="43"/>
        <v/>
      </c>
      <c r="AI174" s="222" t="str">
        <f t="shared" si="44"/>
        <v/>
      </c>
      <c r="AJ174" s="223" t="str">
        <f>Table1[[#This Row],[Home Office
Net Fee %]]</f>
        <v/>
      </c>
      <c r="AK174" s="222" t="str">
        <f t="shared" si="45"/>
        <v/>
      </c>
      <c r="AL174" s="222" t="str">
        <f t="shared" si="46"/>
        <v/>
      </c>
      <c r="AM174" s="215" t="str">
        <f>IFERROR(IF(#REF!="Yes",$AK174,($AK174+$AD174*0.5)),"")</f>
        <v/>
      </c>
      <c r="AN174" s="215" t="str">
        <f>IFERROR(IF(#REF!="Yes",$AL174,($AL174+$AE174*0.5)),"")</f>
        <v/>
      </c>
      <c r="AO174" s="374" t="str">
        <f>IF(ISBLANK('Team Roster Proposed - FBR'!Q175),"",'Team Roster Proposed - FBR'!Q175)</f>
        <v/>
      </c>
      <c r="AP174" s="226" t="e">
        <f>IF(ISBLANK(#REF!),"",#REF!)</f>
        <v>#REF!</v>
      </c>
      <c r="AQ174" s="226" t="e">
        <f>IF(ISBLANK(#REF!),"",#REF!)</f>
        <v>#REF!</v>
      </c>
      <c r="AR174" s="226" t="e">
        <f>IF(ISBLANK(#REF!),"",#REF!)</f>
        <v>#REF!</v>
      </c>
      <c r="AS174" s="219" t="e">
        <f>IF(ISBLANK(#REF!),"",#REF!)</f>
        <v>#REF!</v>
      </c>
      <c r="AT174" s="219" t="e">
        <f>IF(ISBLANK(#REF!),"",#REF!)</f>
        <v>#REF!</v>
      </c>
      <c r="AU174" s="219" t="e">
        <f>IF(ISBLANK(#REF!),"",#REF!)</f>
        <v>#REF!</v>
      </c>
      <c r="AV174" s="219" t="e">
        <f>IF(ISBLANK(#REF!),"",#REF!)</f>
        <v>#REF!</v>
      </c>
      <c r="AW174" s="219" t="e">
        <f>IF(ISBLANK(#REF!),"",#REF!)</f>
        <v>#REF!</v>
      </c>
      <c r="AX174" s="219" t="e">
        <f>IF(ISBLANK(#REF!),"",#REF!)</f>
        <v>#REF!</v>
      </c>
      <c r="AY174" s="226" t="e">
        <f>IF(ISBLANK(#REF!),"",#REF!)</f>
        <v>#REF!</v>
      </c>
      <c r="AZ174" s="219" t="e">
        <f>IF(ISBLANK(#REF!),"",#REF!)</f>
        <v>#REF!</v>
      </c>
      <c r="BA174" s="219" t="e">
        <f>IF(ISBLANK(#REF!),"",#REF!)</f>
        <v>#REF!</v>
      </c>
      <c r="BB174" s="219" t="e">
        <f>IF(ISBLANK(#REF!),"",#REF!)</f>
        <v>#REF!</v>
      </c>
      <c r="BC174" s="219" t="e">
        <f>IF(ISBLANK(#REF!),"",#REF!)</f>
        <v>#REF!</v>
      </c>
      <c r="BD174" s="219" t="e">
        <f>IF(ISBLANK(#REF!),"",#REF!)</f>
        <v>#REF!</v>
      </c>
      <c r="BE174" s="219" t="e">
        <f>IF(ISBLANK(#REF!),"",#REF!)</f>
        <v>#REF!</v>
      </c>
      <c r="BF174" s="219" t="e">
        <f>IF(ISBLANK(#REF!),"",#REF!)</f>
        <v>#REF!</v>
      </c>
      <c r="BG174" s="219" t="e">
        <f>IF(ISBLANK(#REF!),"",#REF!)</f>
        <v>#REF!</v>
      </c>
      <c r="BH174" s="219" t="e">
        <f>IF(ISBLANK(#REF!),"",#REF!)</f>
        <v>#REF!</v>
      </c>
      <c r="BI174" s="219" t="e">
        <f>IF(ISBLANK(#REF!),"",#REF!)</f>
        <v>#REF!</v>
      </c>
      <c r="BJ174" s="219" t="e">
        <f>IF(ISBLANK(#REF!),"",#REF!)</f>
        <v>#REF!</v>
      </c>
      <c r="BK174" s="219" t="e">
        <f>IF(ISBLANK(#REF!),"",#REF!)</f>
        <v>#REF!</v>
      </c>
      <c r="BL174" s="219" t="e">
        <f>IF(ISBLANK(#REF!),"",#REF!)</f>
        <v>#REF!</v>
      </c>
      <c r="BM174" s="219" t="e">
        <f>IF(ISBLANK(#REF!),"",#REF!)</f>
        <v>#REF!</v>
      </c>
      <c r="BN174" s="219" t="e">
        <f>IF(ISBLANK(#REF!),"",#REF!)</f>
        <v>#REF!</v>
      </c>
      <c r="BO174" s="227" t="e">
        <f t="shared" si="47"/>
        <v>#REF!</v>
      </c>
      <c r="BP174" s="228" t="str">
        <f t="shared" si="50"/>
        <v/>
      </c>
      <c r="BQ174" s="229" t="str">
        <f t="shared" si="34"/>
        <v/>
      </c>
      <c r="BR174" s="228" t="e">
        <f t="shared" si="48"/>
        <v>#REF!</v>
      </c>
      <c r="BS174" s="230" t="e">
        <f t="shared" si="49"/>
        <v>#REF!</v>
      </c>
    </row>
    <row r="175" spans="1:71">
      <c r="A175" s="213" t="e">
        <f>IF(ISBLANK(#REF!),"",#REF!)</f>
        <v>#REF!</v>
      </c>
      <c r="B175" s="214" t="e">
        <f>IF(ISBLANK(#REF!),"",#REF!)</f>
        <v>#REF!</v>
      </c>
      <c r="C175" s="214" t="e">
        <f>IF(ISBLANK(#REF!),"",#REF!)</f>
        <v>#REF!</v>
      </c>
      <c r="D175" s="214" t="e">
        <f>IF(ISBLANK(#REF!),"",#REF!)</f>
        <v>#REF!</v>
      </c>
      <c r="E175" s="214" t="e">
        <f>IF(ISBLANK(#REF!),"",#REF!)</f>
        <v>#REF!</v>
      </c>
      <c r="F175" s="214" t="e">
        <f>IF(ISBLANK(#REF!),"",#REF!)</f>
        <v>#REF!</v>
      </c>
      <c r="G175" s="214" t="e">
        <f>IF(ISBLANK(#REF!),"",#REF!)</f>
        <v>#REF!</v>
      </c>
      <c r="H175" s="215" t="e">
        <f>IF(ISBLANK(#REF!),"",#REF!)</f>
        <v>#REF!</v>
      </c>
      <c r="I175" s="214" t="e">
        <f>IF(ISBLANK(#REF!),"",#REF!)</f>
        <v>#REF!</v>
      </c>
      <c r="J175" s="216" t="e">
        <f>IF(ISBLANK(#REF!),"",#REF!)</f>
        <v>#REF!</v>
      </c>
      <c r="K175" s="217" t="e">
        <f>IF(ISBLANK(#REF!),"",#REF!)</f>
        <v>#REF!</v>
      </c>
      <c r="L175" s="217" t="e">
        <f>IF(ISBLANK(#REF!),"",#REF!)</f>
        <v>#REF!</v>
      </c>
      <c r="M175" s="218" t="e">
        <f>IF(ISBLANK(#REF!),"",#REF!)</f>
        <v>#REF!</v>
      </c>
      <c r="N175" s="218" t="e">
        <f>IF(ISBLANK(#REF!),"",#REF!)</f>
        <v>#REF!</v>
      </c>
      <c r="O175" s="220" t="str">
        <f>IFERROR(VLOOKUP(_xlfn.CONCAT('Team Roster - Final'!$A175," : ",'Team Roster - Final'!$BM175),'Rate Calculations'!$C$4:$G$1100,5,FALSE),"")</f>
        <v/>
      </c>
      <c r="P175" s="225">
        <f>IF(ISBLANK('Rate Calculations'!$H177),"",'Rate Calculations'!$H177)</f>
        <v>1.7500000000000002E-2</v>
      </c>
      <c r="Q175" s="220" t="str">
        <f t="shared" si="35"/>
        <v/>
      </c>
      <c r="R175" s="221">
        <f>IF(ISBLANK('Rate Calculations'!$J177),"",'Rate Calculations'!$J177)</f>
        <v>3.5000000000000003E-2</v>
      </c>
      <c r="S175" s="220" t="str">
        <f t="shared" si="36"/>
        <v/>
      </c>
      <c r="T175" s="225" t="str">
        <f>IFERROR(VLOOKUP(_xlfn.CONCAT('Team Roster - Final'!$A175," : ",'Team Roster - Final'!$BM175),'Rate Calculations'!$C$4:$S$1100,10,FALSE),"")</f>
        <v/>
      </c>
      <c r="U175" s="225" t="str">
        <f>IFERROR(VLOOKUP(_xlfn.CONCAT('Team Roster - Final'!$A175," : ",'Team Roster - Final'!$BM175),'Rate Calculations'!$C$4:$S$1100,11,FALSE),"")</f>
        <v/>
      </c>
      <c r="V175" s="222" t="str">
        <f t="shared" si="37"/>
        <v/>
      </c>
      <c r="W175" s="222" t="str">
        <f t="shared" si="38"/>
        <v/>
      </c>
      <c r="X175" s="223" t="str">
        <f>IFERROR(VLOOKUP(_xlfn.CONCAT('Team Roster - Final'!$A175," : ",'Team Roster - Final'!$BM175),'Rate Calculations'!$C$4:$S$1100,14,FALSE),"")</f>
        <v/>
      </c>
      <c r="Y175" s="222" t="str">
        <f t="shared" si="39"/>
        <v/>
      </c>
      <c r="Z175" s="222" t="str">
        <f t="shared" si="40"/>
        <v/>
      </c>
      <c r="AA175" s="224" t="str">
        <f>IFERROR(IF(#REF!="Yes",$Y175, $Y175+$Q175*0.5),"")</f>
        <v/>
      </c>
      <c r="AB175" s="224" t="str">
        <f>IFERROR(IF(#REF!="Yes",$Z175, $Z175+$S175*0.5),"")</f>
        <v/>
      </c>
      <c r="AC175" s="220" t="str">
        <f>IFERROR(VLOOKUP(_xlfn.CONCAT('Team Roster - Final'!$A175," : ",'Team Roster - Final'!$BM175),'Rate Calculations'!$C$4:$U$1100,19,FALSE),"")</f>
        <v/>
      </c>
      <c r="AD175" s="220" t="str">
        <f t="shared" si="41"/>
        <v/>
      </c>
      <c r="AE175" s="220" t="str">
        <f t="shared" si="42"/>
        <v/>
      </c>
      <c r="AF175" s="225" t="str">
        <f>IFERROR(VLOOKUP(_xlfn.CONCAT('Team Roster - Final'!$A175," : ",'Team Roster - Final'!$BM175),'Rate Calculations'!$C$4:$AB$1100,22,FALSE),"")</f>
        <v/>
      </c>
      <c r="AG175" s="225" t="str">
        <f>IFERROR(VLOOKUP(_xlfn.CONCAT('Team Roster - Final'!$A175," : ",'Team Roster - Final'!$BM175),'Rate Calculations'!$C$4:$AB$1100,23,FALSE),"")</f>
        <v/>
      </c>
      <c r="AH175" s="222" t="str">
        <f t="shared" si="43"/>
        <v/>
      </c>
      <c r="AI175" s="222" t="str">
        <f t="shared" si="44"/>
        <v/>
      </c>
      <c r="AJ175" s="223" t="str">
        <f>Table1[[#This Row],[Home Office
Net Fee %]]</f>
        <v/>
      </c>
      <c r="AK175" s="222" t="str">
        <f t="shared" si="45"/>
        <v/>
      </c>
      <c r="AL175" s="222" t="str">
        <f t="shared" si="46"/>
        <v/>
      </c>
      <c r="AM175" s="215" t="str">
        <f>IFERROR(IF(#REF!="Yes",$AK175,($AK175+$AD175*0.5)),"")</f>
        <v/>
      </c>
      <c r="AN175" s="215" t="str">
        <f>IFERROR(IF(#REF!="Yes",$AL175,($AL175+$AE175*0.5)),"")</f>
        <v/>
      </c>
      <c r="AO175" s="374" t="str">
        <f>IF(ISBLANK('Team Roster Proposed - FBR'!Q176),"",'Team Roster Proposed - FBR'!Q176)</f>
        <v/>
      </c>
      <c r="AP175" s="226" t="e">
        <f>IF(ISBLANK(#REF!),"",#REF!)</f>
        <v>#REF!</v>
      </c>
      <c r="AQ175" s="226" t="e">
        <f>IF(ISBLANK(#REF!),"",#REF!)</f>
        <v>#REF!</v>
      </c>
      <c r="AR175" s="226" t="e">
        <f>IF(ISBLANK(#REF!),"",#REF!)</f>
        <v>#REF!</v>
      </c>
      <c r="AS175" s="219" t="e">
        <f>IF(ISBLANK(#REF!),"",#REF!)</f>
        <v>#REF!</v>
      </c>
      <c r="AT175" s="219" t="e">
        <f>IF(ISBLANK(#REF!),"",#REF!)</f>
        <v>#REF!</v>
      </c>
      <c r="AU175" s="219" t="e">
        <f>IF(ISBLANK(#REF!),"",#REF!)</f>
        <v>#REF!</v>
      </c>
      <c r="AV175" s="219" t="e">
        <f>IF(ISBLANK(#REF!),"",#REF!)</f>
        <v>#REF!</v>
      </c>
      <c r="AW175" s="219" t="e">
        <f>IF(ISBLANK(#REF!),"",#REF!)</f>
        <v>#REF!</v>
      </c>
      <c r="AX175" s="219" t="e">
        <f>IF(ISBLANK(#REF!),"",#REF!)</f>
        <v>#REF!</v>
      </c>
      <c r="AY175" s="226" t="e">
        <f>IF(ISBLANK(#REF!),"",#REF!)</f>
        <v>#REF!</v>
      </c>
      <c r="AZ175" s="219" t="e">
        <f>IF(ISBLANK(#REF!),"",#REF!)</f>
        <v>#REF!</v>
      </c>
      <c r="BA175" s="219" t="e">
        <f>IF(ISBLANK(#REF!),"",#REF!)</f>
        <v>#REF!</v>
      </c>
      <c r="BB175" s="219" t="e">
        <f>IF(ISBLANK(#REF!),"",#REF!)</f>
        <v>#REF!</v>
      </c>
      <c r="BC175" s="219" t="e">
        <f>IF(ISBLANK(#REF!),"",#REF!)</f>
        <v>#REF!</v>
      </c>
      <c r="BD175" s="219" t="e">
        <f>IF(ISBLANK(#REF!),"",#REF!)</f>
        <v>#REF!</v>
      </c>
      <c r="BE175" s="219" t="e">
        <f>IF(ISBLANK(#REF!),"",#REF!)</f>
        <v>#REF!</v>
      </c>
      <c r="BF175" s="219" t="e">
        <f>IF(ISBLANK(#REF!),"",#REF!)</f>
        <v>#REF!</v>
      </c>
      <c r="BG175" s="219" t="e">
        <f>IF(ISBLANK(#REF!),"",#REF!)</f>
        <v>#REF!</v>
      </c>
      <c r="BH175" s="219" t="e">
        <f>IF(ISBLANK(#REF!),"",#REF!)</f>
        <v>#REF!</v>
      </c>
      <c r="BI175" s="219" t="e">
        <f>IF(ISBLANK(#REF!),"",#REF!)</f>
        <v>#REF!</v>
      </c>
      <c r="BJ175" s="219" t="e">
        <f>IF(ISBLANK(#REF!),"",#REF!)</f>
        <v>#REF!</v>
      </c>
      <c r="BK175" s="219" t="e">
        <f>IF(ISBLANK(#REF!),"",#REF!)</f>
        <v>#REF!</v>
      </c>
      <c r="BL175" s="219" t="e">
        <f>IF(ISBLANK(#REF!),"",#REF!)</f>
        <v>#REF!</v>
      </c>
      <c r="BM175" s="219" t="e">
        <f>IF(ISBLANK(#REF!),"",#REF!)</f>
        <v>#REF!</v>
      </c>
      <c r="BN175" s="219" t="e">
        <f>IF(ISBLANK(#REF!),"",#REF!)</f>
        <v>#REF!</v>
      </c>
      <c r="BO175" s="227" t="e">
        <f t="shared" si="47"/>
        <v>#REF!</v>
      </c>
      <c r="BP175" s="228" t="str">
        <f t="shared" si="50"/>
        <v/>
      </c>
      <c r="BQ175" s="229" t="str">
        <f t="shared" si="34"/>
        <v/>
      </c>
      <c r="BR175" s="228" t="e">
        <f t="shared" si="48"/>
        <v>#REF!</v>
      </c>
      <c r="BS175" s="230" t="e">
        <f t="shared" si="49"/>
        <v>#REF!</v>
      </c>
    </row>
    <row r="176" spans="1:71">
      <c r="A176" s="213" t="e">
        <f>IF(ISBLANK(#REF!),"",#REF!)</f>
        <v>#REF!</v>
      </c>
      <c r="B176" s="214" t="e">
        <f>IF(ISBLANK(#REF!),"",#REF!)</f>
        <v>#REF!</v>
      </c>
      <c r="C176" s="214" t="e">
        <f>IF(ISBLANK(#REF!),"",#REF!)</f>
        <v>#REF!</v>
      </c>
      <c r="D176" s="214" t="e">
        <f>IF(ISBLANK(#REF!),"",#REF!)</f>
        <v>#REF!</v>
      </c>
      <c r="E176" s="214" t="e">
        <f>IF(ISBLANK(#REF!),"",#REF!)</f>
        <v>#REF!</v>
      </c>
      <c r="F176" s="214" t="e">
        <f>IF(ISBLANK(#REF!),"",#REF!)</f>
        <v>#REF!</v>
      </c>
      <c r="G176" s="214" t="e">
        <f>IF(ISBLANK(#REF!),"",#REF!)</f>
        <v>#REF!</v>
      </c>
      <c r="H176" s="215" t="e">
        <f>IF(ISBLANK(#REF!),"",#REF!)</f>
        <v>#REF!</v>
      </c>
      <c r="I176" s="214" t="e">
        <f>IF(ISBLANK(#REF!),"",#REF!)</f>
        <v>#REF!</v>
      </c>
      <c r="J176" s="216" t="e">
        <f>IF(ISBLANK(#REF!),"",#REF!)</f>
        <v>#REF!</v>
      </c>
      <c r="K176" s="217" t="e">
        <f>IF(ISBLANK(#REF!),"",#REF!)</f>
        <v>#REF!</v>
      </c>
      <c r="L176" s="217" t="e">
        <f>IF(ISBLANK(#REF!),"",#REF!)</f>
        <v>#REF!</v>
      </c>
      <c r="M176" s="218" t="e">
        <f>IF(ISBLANK(#REF!),"",#REF!)</f>
        <v>#REF!</v>
      </c>
      <c r="N176" s="218" t="e">
        <f>IF(ISBLANK(#REF!),"",#REF!)</f>
        <v>#REF!</v>
      </c>
      <c r="O176" s="220" t="str">
        <f>IFERROR(VLOOKUP(_xlfn.CONCAT('Team Roster - Final'!$A176," : ",'Team Roster - Final'!$BM176),'Rate Calculations'!$C$4:$G$1100,5,FALSE),"")</f>
        <v/>
      </c>
      <c r="P176" s="225">
        <f>IF(ISBLANK('Rate Calculations'!$H178),"",'Rate Calculations'!$H178)</f>
        <v>1.7500000000000002E-2</v>
      </c>
      <c r="Q176" s="220" t="str">
        <f t="shared" si="35"/>
        <v/>
      </c>
      <c r="R176" s="221">
        <f>IF(ISBLANK('Rate Calculations'!$J178),"",'Rate Calculations'!$J178)</f>
        <v>3.5000000000000003E-2</v>
      </c>
      <c r="S176" s="220" t="str">
        <f t="shared" si="36"/>
        <v/>
      </c>
      <c r="T176" s="225" t="str">
        <f>IFERROR(VLOOKUP(_xlfn.CONCAT('Team Roster - Final'!$A176," : ",'Team Roster - Final'!$BM176),'Rate Calculations'!$C$4:$S$1100,10,FALSE),"")</f>
        <v/>
      </c>
      <c r="U176" s="225" t="str">
        <f>IFERROR(VLOOKUP(_xlfn.CONCAT('Team Roster - Final'!$A176," : ",'Team Roster - Final'!$BM176),'Rate Calculations'!$C$4:$S$1100,11,FALSE),"")</f>
        <v/>
      </c>
      <c r="V176" s="222" t="str">
        <f t="shared" si="37"/>
        <v/>
      </c>
      <c r="W176" s="222" t="str">
        <f t="shared" si="38"/>
        <v/>
      </c>
      <c r="X176" s="223" t="str">
        <f>IFERROR(VLOOKUP(_xlfn.CONCAT('Team Roster - Final'!$A176," : ",'Team Roster - Final'!$BM176),'Rate Calculations'!$C$4:$S$1100,14,FALSE),"")</f>
        <v/>
      </c>
      <c r="Y176" s="222" t="str">
        <f t="shared" si="39"/>
        <v/>
      </c>
      <c r="Z176" s="222" t="str">
        <f t="shared" si="40"/>
        <v/>
      </c>
      <c r="AA176" s="224" t="str">
        <f>IFERROR(IF(#REF!="Yes",$Y176, $Y176+$Q176*0.5),"")</f>
        <v/>
      </c>
      <c r="AB176" s="224" t="str">
        <f>IFERROR(IF(#REF!="Yes",$Z176, $Z176+$S176*0.5),"")</f>
        <v/>
      </c>
      <c r="AC176" s="220" t="str">
        <f>IFERROR(VLOOKUP(_xlfn.CONCAT('Team Roster - Final'!$A176," : ",'Team Roster - Final'!$BM176),'Rate Calculations'!$C$4:$U$1100,19,FALSE),"")</f>
        <v/>
      </c>
      <c r="AD176" s="220" t="str">
        <f t="shared" si="41"/>
        <v/>
      </c>
      <c r="AE176" s="220" t="str">
        <f t="shared" si="42"/>
        <v/>
      </c>
      <c r="AF176" s="225" t="str">
        <f>IFERROR(VLOOKUP(_xlfn.CONCAT('Team Roster - Final'!$A176," : ",'Team Roster - Final'!$BM176),'Rate Calculations'!$C$4:$AB$1100,22,FALSE),"")</f>
        <v/>
      </c>
      <c r="AG176" s="225" t="str">
        <f>IFERROR(VLOOKUP(_xlfn.CONCAT('Team Roster - Final'!$A176," : ",'Team Roster - Final'!$BM176),'Rate Calculations'!$C$4:$AB$1100,23,FALSE),"")</f>
        <v/>
      </c>
      <c r="AH176" s="222" t="str">
        <f t="shared" si="43"/>
        <v/>
      </c>
      <c r="AI176" s="222" t="str">
        <f t="shared" si="44"/>
        <v/>
      </c>
      <c r="AJ176" s="223" t="str">
        <f>Table1[[#This Row],[Home Office
Net Fee %]]</f>
        <v/>
      </c>
      <c r="AK176" s="222" t="str">
        <f t="shared" si="45"/>
        <v/>
      </c>
      <c r="AL176" s="222" t="str">
        <f t="shared" si="46"/>
        <v/>
      </c>
      <c r="AM176" s="215" t="str">
        <f>IFERROR(IF(#REF!="Yes",$AK176,($AK176+$AD176*0.5)),"")</f>
        <v/>
      </c>
      <c r="AN176" s="215" t="str">
        <f>IFERROR(IF(#REF!="Yes",$AL176,($AL176+$AE176*0.5)),"")</f>
        <v/>
      </c>
      <c r="AO176" s="374" t="str">
        <f>IF(ISBLANK('Team Roster Proposed - FBR'!Q177),"",'Team Roster Proposed - FBR'!Q177)</f>
        <v/>
      </c>
      <c r="AP176" s="226" t="e">
        <f>IF(ISBLANK(#REF!),"",#REF!)</f>
        <v>#REF!</v>
      </c>
      <c r="AQ176" s="226" t="e">
        <f>IF(ISBLANK(#REF!),"",#REF!)</f>
        <v>#REF!</v>
      </c>
      <c r="AR176" s="226" t="e">
        <f>IF(ISBLANK(#REF!),"",#REF!)</f>
        <v>#REF!</v>
      </c>
      <c r="AS176" s="219" t="e">
        <f>IF(ISBLANK(#REF!),"",#REF!)</f>
        <v>#REF!</v>
      </c>
      <c r="AT176" s="219" t="e">
        <f>IF(ISBLANK(#REF!),"",#REF!)</f>
        <v>#REF!</v>
      </c>
      <c r="AU176" s="219" t="e">
        <f>IF(ISBLANK(#REF!),"",#REF!)</f>
        <v>#REF!</v>
      </c>
      <c r="AV176" s="219" t="e">
        <f>IF(ISBLANK(#REF!),"",#REF!)</f>
        <v>#REF!</v>
      </c>
      <c r="AW176" s="219" t="e">
        <f>IF(ISBLANK(#REF!),"",#REF!)</f>
        <v>#REF!</v>
      </c>
      <c r="AX176" s="219" t="e">
        <f>IF(ISBLANK(#REF!),"",#REF!)</f>
        <v>#REF!</v>
      </c>
      <c r="AY176" s="226" t="e">
        <f>IF(ISBLANK(#REF!),"",#REF!)</f>
        <v>#REF!</v>
      </c>
      <c r="AZ176" s="219" t="e">
        <f>IF(ISBLANK(#REF!),"",#REF!)</f>
        <v>#REF!</v>
      </c>
      <c r="BA176" s="219" t="e">
        <f>IF(ISBLANK(#REF!),"",#REF!)</f>
        <v>#REF!</v>
      </c>
      <c r="BB176" s="219" t="e">
        <f>IF(ISBLANK(#REF!),"",#REF!)</f>
        <v>#REF!</v>
      </c>
      <c r="BC176" s="219" t="e">
        <f>IF(ISBLANK(#REF!),"",#REF!)</f>
        <v>#REF!</v>
      </c>
      <c r="BD176" s="219" t="e">
        <f>IF(ISBLANK(#REF!),"",#REF!)</f>
        <v>#REF!</v>
      </c>
      <c r="BE176" s="219" t="e">
        <f>IF(ISBLANK(#REF!),"",#REF!)</f>
        <v>#REF!</v>
      </c>
      <c r="BF176" s="219" t="e">
        <f>IF(ISBLANK(#REF!),"",#REF!)</f>
        <v>#REF!</v>
      </c>
      <c r="BG176" s="219" t="e">
        <f>IF(ISBLANK(#REF!),"",#REF!)</f>
        <v>#REF!</v>
      </c>
      <c r="BH176" s="219" t="e">
        <f>IF(ISBLANK(#REF!),"",#REF!)</f>
        <v>#REF!</v>
      </c>
      <c r="BI176" s="219" t="e">
        <f>IF(ISBLANK(#REF!),"",#REF!)</f>
        <v>#REF!</v>
      </c>
      <c r="BJ176" s="219" t="e">
        <f>IF(ISBLANK(#REF!),"",#REF!)</f>
        <v>#REF!</v>
      </c>
      <c r="BK176" s="219" t="e">
        <f>IF(ISBLANK(#REF!),"",#REF!)</f>
        <v>#REF!</v>
      </c>
      <c r="BL176" s="219" t="e">
        <f>IF(ISBLANK(#REF!),"",#REF!)</f>
        <v>#REF!</v>
      </c>
      <c r="BM176" s="219" t="e">
        <f>IF(ISBLANK(#REF!),"",#REF!)</f>
        <v>#REF!</v>
      </c>
      <c r="BN176" s="219" t="e">
        <f>IF(ISBLANK(#REF!),"",#REF!)</f>
        <v>#REF!</v>
      </c>
      <c r="BO176" s="227" t="e">
        <f t="shared" si="47"/>
        <v>#REF!</v>
      </c>
      <c r="BP176" s="228" t="str">
        <f t="shared" si="50"/>
        <v/>
      </c>
      <c r="BQ176" s="229" t="str">
        <f t="shared" si="34"/>
        <v/>
      </c>
      <c r="BR176" s="228" t="e">
        <f t="shared" si="48"/>
        <v>#REF!</v>
      </c>
      <c r="BS176" s="230" t="e">
        <f t="shared" si="49"/>
        <v>#REF!</v>
      </c>
    </row>
    <row r="177" spans="1:71">
      <c r="A177" s="213" t="e">
        <f>IF(ISBLANK(#REF!),"",#REF!)</f>
        <v>#REF!</v>
      </c>
      <c r="B177" s="214" t="e">
        <f>IF(ISBLANK(#REF!),"",#REF!)</f>
        <v>#REF!</v>
      </c>
      <c r="C177" s="214" t="e">
        <f>IF(ISBLANK(#REF!),"",#REF!)</f>
        <v>#REF!</v>
      </c>
      <c r="D177" s="214" t="e">
        <f>IF(ISBLANK(#REF!),"",#REF!)</f>
        <v>#REF!</v>
      </c>
      <c r="E177" s="214" t="e">
        <f>IF(ISBLANK(#REF!),"",#REF!)</f>
        <v>#REF!</v>
      </c>
      <c r="F177" s="214" t="e">
        <f>IF(ISBLANK(#REF!),"",#REF!)</f>
        <v>#REF!</v>
      </c>
      <c r="G177" s="214" t="e">
        <f>IF(ISBLANK(#REF!),"",#REF!)</f>
        <v>#REF!</v>
      </c>
      <c r="H177" s="215" t="e">
        <f>IF(ISBLANK(#REF!),"",#REF!)</f>
        <v>#REF!</v>
      </c>
      <c r="I177" s="214" t="e">
        <f>IF(ISBLANK(#REF!),"",#REF!)</f>
        <v>#REF!</v>
      </c>
      <c r="J177" s="216" t="e">
        <f>IF(ISBLANK(#REF!),"",#REF!)</f>
        <v>#REF!</v>
      </c>
      <c r="K177" s="217" t="e">
        <f>IF(ISBLANK(#REF!),"",#REF!)</f>
        <v>#REF!</v>
      </c>
      <c r="L177" s="217" t="e">
        <f>IF(ISBLANK(#REF!),"",#REF!)</f>
        <v>#REF!</v>
      </c>
      <c r="M177" s="218" t="e">
        <f>IF(ISBLANK(#REF!),"",#REF!)</f>
        <v>#REF!</v>
      </c>
      <c r="N177" s="218" t="e">
        <f>IF(ISBLANK(#REF!),"",#REF!)</f>
        <v>#REF!</v>
      </c>
      <c r="O177" s="220" t="str">
        <f>IFERROR(VLOOKUP(_xlfn.CONCAT('Team Roster - Final'!$A177," : ",'Team Roster - Final'!$BM177),'Rate Calculations'!$C$4:$G$1100,5,FALSE),"")</f>
        <v/>
      </c>
      <c r="P177" s="225">
        <f>IF(ISBLANK('Rate Calculations'!$H179),"",'Rate Calculations'!$H179)</f>
        <v>1.7500000000000002E-2</v>
      </c>
      <c r="Q177" s="220" t="str">
        <f t="shared" si="35"/>
        <v/>
      </c>
      <c r="R177" s="221">
        <f>IF(ISBLANK('Rate Calculations'!$J179),"",'Rate Calculations'!$J179)</f>
        <v>3.5000000000000003E-2</v>
      </c>
      <c r="S177" s="220" t="str">
        <f t="shared" si="36"/>
        <v/>
      </c>
      <c r="T177" s="225" t="str">
        <f>IFERROR(VLOOKUP(_xlfn.CONCAT('Team Roster - Final'!$A177," : ",'Team Roster - Final'!$BM177),'Rate Calculations'!$C$4:$S$1100,10,FALSE),"")</f>
        <v/>
      </c>
      <c r="U177" s="225" t="str">
        <f>IFERROR(VLOOKUP(_xlfn.CONCAT('Team Roster - Final'!$A177," : ",'Team Roster - Final'!$BM177),'Rate Calculations'!$C$4:$S$1100,11,FALSE),"")</f>
        <v/>
      </c>
      <c r="V177" s="222" t="str">
        <f t="shared" si="37"/>
        <v/>
      </c>
      <c r="W177" s="222" t="str">
        <f t="shared" si="38"/>
        <v/>
      </c>
      <c r="X177" s="223" t="str">
        <f>IFERROR(VLOOKUP(_xlfn.CONCAT('Team Roster - Final'!$A177," : ",'Team Roster - Final'!$BM177),'Rate Calculations'!$C$4:$S$1100,14,FALSE),"")</f>
        <v/>
      </c>
      <c r="Y177" s="222" t="str">
        <f t="shared" si="39"/>
        <v/>
      </c>
      <c r="Z177" s="222" t="str">
        <f t="shared" si="40"/>
        <v/>
      </c>
      <c r="AA177" s="224" t="str">
        <f>IFERROR(IF(#REF!="Yes",$Y177, $Y177+$Q177*0.5),"")</f>
        <v/>
      </c>
      <c r="AB177" s="224" t="str">
        <f>IFERROR(IF(#REF!="Yes",$Z177, $Z177+$S177*0.5),"")</f>
        <v/>
      </c>
      <c r="AC177" s="220" t="str">
        <f>IFERROR(VLOOKUP(_xlfn.CONCAT('Team Roster - Final'!$A177," : ",'Team Roster - Final'!$BM177),'Rate Calculations'!$C$4:$U$1100,19,FALSE),"")</f>
        <v/>
      </c>
      <c r="AD177" s="220" t="str">
        <f t="shared" si="41"/>
        <v/>
      </c>
      <c r="AE177" s="220" t="str">
        <f t="shared" si="42"/>
        <v/>
      </c>
      <c r="AF177" s="225" t="str">
        <f>IFERROR(VLOOKUP(_xlfn.CONCAT('Team Roster - Final'!$A177," : ",'Team Roster - Final'!$BM177),'Rate Calculations'!$C$4:$AB$1100,22,FALSE),"")</f>
        <v/>
      </c>
      <c r="AG177" s="225" t="str">
        <f>IFERROR(VLOOKUP(_xlfn.CONCAT('Team Roster - Final'!$A177," : ",'Team Roster - Final'!$BM177),'Rate Calculations'!$C$4:$AB$1100,23,FALSE),"")</f>
        <v/>
      </c>
      <c r="AH177" s="222" t="str">
        <f t="shared" si="43"/>
        <v/>
      </c>
      <c r="AI177" s="222" t="str">
        <f t="shared" si="44"/>
        <v/>
      </c>
      <c r="AJ177" s="223" t="str">
        <f>Table1[[#This Row],[Home Office
Net Fee %]]</f>
        <v/>
      </c>
      <c r="AK177" s="222" t="str">
        <f t="shared" si="45"/>
        <v/>
      </c>
      <c r="AL177" s="222" t="str">
        <f t="shared" si="46"/>
        <v/>
      </c>
      <c r="AM177" s="215" t="str">
        <f>IFERROR(IF(#REF!="Yes",$AK177,($AK177+$AD177*0.5)),"")</f>
        <v/>
      </c>
      <c r="AN177" s="215" t="str">
        <f>IFERROR(IF(#REF!="Yes",$AL177,($AL177+$AE177*0.5)),"")</f>
        <v/>
      </c>
      <c r="AO177" s="374" t="str">
        <f>IF(ISBLANK('Team Roster Proposed - FBR'!Q178),"",'Team Roster Proposed - FBR'!Q178)</f>
        <v/>
      </c>
      <c r="AP177" s="226" t="e">
        <f>IF(ISBLANK(#REF!),"",#REF!)</f>
        <v>#REF!</v>
      </c>
      <c r="AQ177" s="226" t="e">
        <f>IF(ISBLANK(#REF!),"",#REF!)</f>
        <v>#REF!</v>
      </c>
      <c r="AR177" s="226" t="e">
        <f>IF(ISBLANK(#REF!),"",#REF!)</f>
        <v>#REF!</v>
      </c>
      <c r="AS177" s="219" t="e">
        <f>IF(ISBLANK(#REF!),"",#REF!)</f>
        <v>#REF!</v>
      </c>
      <c r="AT177" s="219" t="e">
        <f>IF(ISBLANK(#REF!),"",#REF!)</f>
        <v>#REF!</v>
      </c>
      <c r="AU177" s="219" t="e">
        <f>IF(ISBLANK(#REF!),"",#REF!)</f>
        <v>#REF!</v>
      </c>
      <c r="AV177" s="219" t="e">
        <f>IF(ISBLANK(#REF!),"",#REF!)</f>
        <v>#REF!</v>
      </c>
      <c r="AW177" s="219" t="e">
        <f>IF(ISBLANK(#REF!),"",#REF!)</f>
        <v>#REF!</v>
      </c>
      <c r="AX177" s="219" t="e">
        <f>IF(ISBLANK(#REF!),"",#REF!)</f>
        <v>#REF!</v>
      </c>
      <c r="AY177" s="226" t="e">
        <f>IF(ISBLANK(#REF!),"",#REF!)</f>
        <v>#REF!</v>
      </c>
      <c r="AZ177" s="219" t="e">
        <f>IF(ISBLANK(#REF!),"",#REF!)</f>
        <v>#REF!</v>
      </c>
      <c r="BA177" s="219" t="e">
        <f>IF(ISBLANK(#REF!),"",#REF!)</f>
        <v>#REF!</v>
      </c>
      <c r="BB177" s="219" t="e">
        <f>IF(ISBLANK(#REF!),"",#REF!)</f>
        <v>#REF!</v>
      </c>
      <c r="BC177" s="219" t="e">
        <f>IF(ISBLANK(#REF!),"",#REF!)</f>
        <v>#REF!</v>
      </c>
      <c r="BD177" s="219" t="e">
        <f>IF(ISBLANK(#REF!),"",#REF!)</f>
        <v>#REF!</v>
      </c>
      <c r="BE177" s="219" t="e">
        <f>IF(ISBLANK(#REF!),"",#REF!)</f>
        <v>#REF!</v>
      </c>
      <c r="BF177" s="219" t="e">
        <f>IF(ISBLANK(#REF!),"",#REF!)</f>
        <v>#REF!</v>
      </c>
      <c r="BG177" s="219" t="e">
        <f>IF(ISBLANK(#REF!),"",#REF!)</f>
        <v>#REF!</v>
      </c>
      <c r="BH177" s="219" t="e">
        <f>IF(ISBLANK(#REF!),"",#REF!)</f>
        <v>#REF!</v>
      </c>
      <c r="BI177" s="219" t="e">
        <f>IF(ISBLANK(#REF!),"",#REF!)</f>
        <v>#REF!</v>
      </c>
      <c r="BJ177" s="219" t="e">
        <f>IF(ISBLANK(#REF!),"",#REF!)</f>
        <v>#REF!</v>
      </c>
      <c r="BK177" s="219" t="e">
        <f>IF(ISBLANK(#REF!),"",#REF!)</f>
        <v>#REF!</v>
      </c>
      <c r="BL177" s="219" t="e">
        <f>IF(ISBLANK(#REF!),"",#REF!)</f>
        <v>#REF!</v>
      </c>
      <c r="BM177" s="219" t="e">
        <f>IF(ISBLANK(#REF!),"",#REF!)</f>
        <v>#REF!</v>
      </c>
      <c r="BN177" s="219" t="e">
        <f>IF(ISBLANK(#REF!),"",#REF!)</f>
        <v>#REF!</v>
      </c>
      <c r="BO177" s="227" t="e">
        <f t="shared" si="47"/>
        <v>#REF!</v>
      </c>
      <c r="BP177" s="228" t="str">
        <f t="shared" si="50"/>
        <v/>
      </c>
      <c r="BQ177" s="229" t="str">
        <f t="shared" si="34"/>
        <v/>
      </c>
      <c r="BR177" s="228" t="e">
        <f t="shared" si="48"/>
        <v>#REF!</v>
      </c>
      <c r="BS177" s="230" t="e">
        <f t="shared" si="49"/>
        <v>#REF!</v>
      </c>
    </row>
    <row r="178" spans="1:71">
      <c r="A178" s="213" t="e">
        <f>IF(ISBLANK(#REF!),"",#REF!)</f>
        <v>#REF!</v>
      </c>
      <c r="B178" s="214" t="e">
        <f>IF(ISBLANK(#REF!),"",#REF!)</f>
        <v>#REF!</v>
      </c>
      <c r="C178" s="214" t="e">
        <f>IF(ISBLANK(#REF!),"",#REF!)</f>
        <v>#REF!</v>
      </c>
      <c r="D178" s="214" t="e">
        <f>IF(ISBLANK(#REF!),"",#REF!)</f>
        <v>#REF!</v>
      </c>
      <c r="E178" s="214" t="e">
        <f>IF(ISBLANK(#REF!),"",#REF!)</f>
        <v>#REF!</v>
      </c>
      <c r="F178" s="214" t="e">
        <f>IF(ISBLANK(#REF!),"",#REF!)</f>
        <v>#REF!</v>
      </c>
      <c r="G178" s="214" t="e">
        <f>IF(ISBLANK(#REF!),"",#REF!)</f>
        <v>#REF!</v>
      </c>
      <c r="H178" s="215" t="e">
        <f>IF(ISBLANK(#REF!),"",#REF!)</f>
        <v>#REF!</v>
      </c>
      <c r="I178" s="214" t="e">
        <f>IF(ISBLANK(#REF!),"",#REF!)</f>
        <v>#REF!</v>
      </c>
      <c r="J178" s="216" t="e">
        <f>IF(ISBLANK(#REF!),"",#REF!)</f>
        <v>#REF!</v>
      </c>
      <c r="K178" s="217" t="e">
        <f>IF(ISBLANK(#REF!),"",#REF!)</f>
        <v>#REF!</v>
      </c>
      <c r="L178" s="217" t="e">
        <f>IF(ISBLANK(#REF!),"",#REF!)</f>
        <v>#REF!</v>
      </c>
      <c r="M178" s="218" t="e">
        <f>IF(ISBLANK(#REF!),"",#REF!)</f>
        <v>#REF!</v>
      </c>
      <c r="N178" s="218" t="e">
        <f>IF(ISBLANK(#REF!),"",#REF!)</f>
        <v>#REF!</v>
      </c>
      <c r="O178" s="220" t="str">
        <f>IFERROR(VLOOKUP(_xlfn.CONCAT('Team Roster - Final'!$A178," : ",'Team Roster - Final'!$BM178),'Rate Calculations'!$C$4:$G$1100,5,FALSE),"")</f>
        <v/>
      </c>
      <c r="P178" s="225">
        <f>IF(ISBLANK('Rate Calculations'!$H180),"",'Rate Calculations'!$H180)</f>
        <v>1.7500000000000002E-2</v>
      </c>
      <c r="Q178" s="220" t="str">
        <f t="shared" si="35"/>
        <v/>
      </c>
      <c r="R178" s="221">
        <f>IF(ISBLANK('Rate Calculations'!$J180),"",'Rate Calculations'!$J180)</f>
        <v>3.5000000000000003E-2</v>
      </c>
      <c r="S178" s="220" t="str">
        <f t="shared" si="36"/>
        <v/>
      </c>
      <c r="T178" s="225" t="str">
        <f>IFERROR(VLOOKUP(_xlfn.CONCAT('Team Roster - Final'!$A178," : ",'Team Roster - Final'!$BM178),'Rate Calculations'!$C$4:$S$1100,10,FALSE),"")</f>
        <v/>
      </c>
      <c r="U178" s="225" t="str">
        <f>IFERROR(VLOOKUP(_xlfn.CONCAT('Team Roster - Final'!$A178," : ",'Team Roster - Final'!$BM178),'Rate Calculations'!$C$4:$S$1100,11,FALSE),"")</f>
        <v/>
      </c>
      <c r="V178" s="222" t="str">
        <f t="shared" si="37"/>
        <v/>
      </c>
      <c r="W178" s="222" t="str">
        <f t="shared" si="38"/>
        <v/>
      </c>
      <c r="X178" s="223" t="str">
        <f>IFERROR(VLOOKUP(_xlfn.CONCAT('Team Roster - Final'!$A178," : ",'Team Roster - Final'!$BM178),'Rate Calculations'!$C$4:$S$1100,14,FALSE),"")</f>
        <v/>
      </c>
      <c r="Y178" s="222" t="str">
        <f t="shared" si="39"/>
        <v/>
      </c>
      <c r="Z178" s="222" t="str">
        <f t="shared" si="40"/>
        <v/>
      </c>
      <c r="AA178" s="224" t="str">
        <f>IFERROR(IF(#REF!="Yes",$Y178, $Y178+$Q178*0.5),"")</f>
        <v/>
      </c>
      <c r="AB178" s="224" t="str">
        <f>IFERROR(IF(#REF!="Yes",$Z178, $Z178+$S178*0.5),"")</f>
        <v/>
      </c>
      <c r="AC178" s="220" t="str">
        <f>IFERROR(VLOOKUP(_xlfn.CONCAT('Team Roster - Final'!$A178," : ",'Team Roster - Final'!$BM178),'Rate Calculations'!$C$4:$U$1100,19,FALSE),"")</f>
        <v/>
      </c>
      <c r="AD178" s="220" t="str">
        <f t="shared" si="41"/>
        <v/>
      </c>
      <c r="AE178" s="220" t="str">
        <f t="shared" si="42"/>
        <v/>
      </c>
      <c r="AF178" s="225" t="str">
        <f>IFERROR(VLOOKUP(_xlfn.CONCAT('Team Roster - Final'!$A178," : ",'Team Roster - Final'!$BM178),'Rate Calculations'!$C$4:$AB$1100,22,FALSE),"")</f>
        <v/>
      </c>
      <c r="AG178" s="225" t="str">
        <f>IFERROR(VLOOKUP(_xlfn.CONCAT('Team Roster - Final'!$A178," : ",'Team Roster - Final'!$BM178),'Rate Calculations'!$C$4:$AB$1100,23,FALSE),"")</f>
        <v/>
      </c>
      <c r="AH178" s="222" t="str">
        <f t="shared" si="43"/>
        <v/>
      </c>
      <c r="AI178" s="222" t="str">
        <f t="shared" si="44"/>
        <v/>
      </c>
      <c r="AJ178" s="223" t="str">
        <f>Table1[[#This Row],[Home Office
Net Fee %]]</f>
        <v/>
      </c>
      <c r="AK178" s="222" t="str">
        <f t="shared" si="45"/>
        <v/>
      </c>
      <c r="AL178" s="222" t="str">
        <f t="shared" si="46"/>
        <v/>
      </c>
      <c r="AM178" s="215" t="str">
        <f>IFERROR(IF(#REF!="Yes",$AK178,($AK178+$AD178*0.5)),"")</f>
        <v/>
      </c>
      <c r="AN178" s="215" t="str">
        <f>IFERROR(IF(#REF!="Yes",$AL178,($AL178+$AE178*0.5)),"")</f>
        <v/>
      </c>
      <c r="AO178" s="374" t="str">
        <f>IF(ISBLANK('Team Roster Proposed - FBR'!Q179),"",'Team Roster Proposed - FBR'!Q179)</f>
        <v/>
      </c>
      <c r="AP178" s="226" t="e">
        <f>IF(ISBLANK(#REF!),"",#REF!)</f>
        <v>#REF!</v>
      </c>
      <c r="AQ178" s="226" t="e">
        <f>IF(ISBLANK(#REF!),"",#REF!)</f>
        <v>#REF!</v>
      </c>
      <c r="AR178" s="226" t="e">
        <f>IF(ISBLANK(#REF!),"",#REF!)</f>
        <v>#REF!</v>
      </c>
      <c r="AS178" s="219" t="e">
        <f>IF(ISBLANK(#REF!),"",#REF!)</f>
        <v>#REF!</v>
      </c>
      <c r="AT178" s="219" t="e">
        <f>IF(ISBLANK(#REF!),"",#REF!)</f>
        <v>#REF!</v>
      </c>
      <c r="AU178" s="219" t="e">
        <f>IF(ISBLANK(#REF!),"",#REF!)</f>
        <v>#REF!</v>
      </c>
      <c r="AV178" s="219" t="e">
        <f>IF(ISBLANK(#REF!),"",#REF!)</f>
        <v>#REF!</v>
      </c>
      <c r="AW178" s="219" t="e">
        <f>IF(ISBLANK(#REF!),"",#REF!)</f>
        <v>#REF!</v>
      </c>
      <c r="AX178" s="219" t="e">
        <f>IF(ISBLANK(#REF!),"",#REF!)</f>
        <v>#REF!</v>
      </c>
      <c r="AY178" s="226" t="e">
        <f>IF(ISBLANK(#REF!),"",#REF!)</f>
        <v>#REF!</v>
      </c>
      <c r="AZ178" s="219" t="e">
        <f>IF(ISBLANK(#REF!),"",#REF!)</f>
        <v>#REF!</v>
      </c>
      <c r="BA178" s="219" t="e">
        <f>IF(ISBLANK(#REF!),"",#REF!)</f>
        <v>#REF!</v>
      </c>
      <c r="BB178" s="219" t="e">
        <f>IF(ISBLANK(#REF!),"",#REF!)</f>
        <v>#REF!</v>
      </c>
      <c r="BC178" s="219" t="e">
        <f>IF(ISBLANK(#REF!),"",#REF!)</f>
        <v>#REF!</v>
      </c>
      <c r="BD178" s="219" t="e">
        <f>IF(ISBLANK(#REF!),"",#REF!)</f>
        <v>#REF!</v>
      </c>
      <c r="BE178" s="219" t="e">
        <f>IF(ISBLANK(#REF!),"",#REF!)</f>
        <v>#REF!</v>
      </c>
      <c r="BF178" s="219" t="e">
        <f>IF(ISBLANK(#REF!),"",#REF!)</f>
        <v>#REF!</v>
      </c>
      <c r="BG178" s="219" t="e">
        <f>IF(ISBLANK(#REF!),"",#REF!)</f>
        <v>#REF!</v>
      </c>
      <c r="BH178" s="219" t="e">
        <f>IF(ISBLANK(#REF!),"",#REF!)</f>
        <v>#REF!</v>
      </c>
      <c r="BI178" s="219" t="e">
        <f>IF(ISBLANK(#REF!),"",#REF!)</f>
        <v>#REF!</v>
      </c>
      <c r="BJ178" s="219" t="e">
        <f>IF(ISBLANK(#REF!),"",#REF!)</f>
        <v>#REF!</v>
      </c>
      <c r="BK178" s="219" t="e">
        <f>IF(ISBLANK(#REF!),"",#REF!)</f>
        <v>#REF!</v>
      </c>
      <c r="BL178" s="219" t="e">
        <f>IF(ISBLANK(#REF!),"",#REF!)</f>
        <v>#REF!</v>
      </c>
      <c r="BM178" s="219" t="e">
        <f>IF(ISBLANK(#REF!),"",#REF!)</f>
        <v>#REF!</v>
      </c>
      <c r="BN178" s="219" t="e">
        <f>IF(ISBLANK(#REF!),"",#REF!)</f>
        <v>#REF!</v>
      </c>
      <c r="BO178" s="227" t="e">
        <f t="shared" si="47"/>
        <v>#REF!</v>
      </c>
      <c r="BP178" s="228" t="str">
        <f t="shared" si="50"/>
        <v/>
      </c>
      <c r="BQ178" s="229" t="str">
        <f t="shared" si="34"/>
        <v/>
      </c>
      <c r="BR178" s="228" t="e">
        <f t="shared" si="48"/>
        <v>#REF!</v>
      </c>
      <c r="BS178" s="230" t="e">
        <f t="shared" si="49"/>
        <v>#REF!</v>
      </c>
    </row>
    <row r="179" spans="1:71">
      <c r="A179" s="213" t="e">
        <f>IF(ISBLANK(#REF!),"",#REF!)</f>
        <v>#REF!</v>
      </c>
      <c r="B179" s="214" t="e">
        <f>IF(ISBLANK(#REF!),"",#REF!)</f>
        <v>#REF!</v>
      </c>
      <c r="C179" s="214" t="e">
        <f>IF(ISBLANK(#REF!),"",#REF!)</f>
        <v>#REF!</v>
      </c>
      <c r="D179" s="214" t="e">
        <f>IF(ISBLANK(#REF!),"",#REF!)</f>
        <v>#REF!</v>
      </c>
      <c r="E179" s="214" t="e">
        <f>IF(ISBLANK(#REF!),"",#REF!)</f>
        <v>#REF!</v>
      </c>
      <c r="F179" s="214" t="e">
        <f>IF(ISBLANK(#REF!),"",#REF!)</f>
        <v>#REF!</v>
      </c>
      <c r="G179" s="214" t="e">
        <f>IF(ISBLANK(#REF!),"",#REF!)</f>
        <v>#REF!</v>
      </c>
      <c r="H179" s="215" t="e">
        <f>IF(ISBLANK(#REF!),"",#REF!)</f>
        <v>#REF!</v>
      </c>
      <c r="I179" s="214" t="e">
        <f>IF(ISBLANK(#REF!),"",#REF!)</f>
        <v>#REF!</v>
      </c>
      <c r="J179" s="216" t="e">
        <f>IF(ISBLANK(#REF!),"",#REF!)</f>
        <v>#REF!</v>
      </c>
      <c r="K179" s="217" t="e">
        <f>IF(ISBLANK(#REF!),"",#REF!)</f>
        <v>#REF!</v>
      </c>
      <c r="L179" s="217" t="e">
        <f>IF(ISBLANK(#REF!),"",#REF!)</f>
        <v>#REF!</v>
      </c>
      <c r="M179" s="218" t="e">
        <f>IF(ISBLANK(#REF!),"",#REF!)</f>
        <v>#REF!</v>
      </c>
      <c r="N179" s="218" t="e">
        <f>IF(ISBLANK(#REF!),"",#REF!)</f>
        <v>#REF!</v>
      </c>
      <c r="O179" s="220" t="str">
        <f>IFERROR(VLOOKUP(_xlfn.CONCAT('Team Roster - Final'!$A179," : ",'Team Roster - Final'!$BM179),'Rate Calculations'!$C$4:$G$1100,5,FALSE),"")</f>
        <v/>
      </c>
      <c r="P179" s="225">
        <f>IF(ISBLANK('Rate Calculations'!$H181),"",'Rate Calculations'!$H181)</f>
        <v>1.7500000000000002E-2</v>
      </c>
      <c r="Q179" s="220" t="str">
        <f t="shared" si="35"/>
        <v/>
      </c>
      <c r="R179" s="221">
        <f>IF(ISBLANK('Rate Calculations'!$J181),"",'Rate Calculations'!$J181)</f>
        <v>3.5000000000000003E-2</v>
      </c>
      <c r="S179" s="220" t="str">
        <f t="shared" si="36"/>
        <v/>
      </c>
      <c r="T179" s="225" t="str">
        <f>IFERROR(VLOOKUP(_xlfn.CONCAT('Team Roster - Final'!$A179," : ",'Team Roster - Final'!$BM179),'Rate Calculations'!$C$4:$S$1100,10,FALSE),"")</f>
        <v/>
      </c>
      <c r="U179" s="225" t="str">
        <f>IFERROR(VLOOKUP(_xlfn.CONCAT('Team Roster - Final'!$A179," : ",'Team Roster - Final'!$BM179),'Rate Calculations'!$C$4:$S$1100,11,FALSE),"")</f>
        <v/>
      </c>
      <c r="V179" s="222" t="str">
        <f t="shared" si="37"/>
        <v/>
      </c>
      <c r="W179" s="222" t="str">
        <f t="shared" si="38"/>
        <v/>
      </c>
      <c r="X179" s="223" t="str">
        <f>IFERROR(VLOOKUP(_xlfn.CONCAT('Team Roster - Final'!$A179," : ",'Team Roster - Final'!$BM179),'Rate Calculations'!$C$4:$S$1100,14,FALSE),"")</f>
        <v/>
      </c>
      <c r="Y179" s="222" t="str">
        <f t="shared" si="39"/>
        <v/>
      </c>
      <c r="Z179" s="222" t="str">
        <f t="shared" si="40"/>
        <v/>
      </c>
      <c r="AA179" s="224" t="str">
        <f>IFERROR(IF(#REF!="Yes",$Y179, $Y179+$Q179*0.5),"")</f>
        <v/>
      </c>
      <c r="AB179" s="224" t="str">
        <f>IFERROR(IF(#REF!="Yes",$Z179, $Z179+$S179*0.5),"")</f>
        <v/>
      </c>
      <c r="AC179" s="220" t="str">
        <f>IFERROR(VLOOKUP(_xlfn.CONCAT('Team Roster - Final'!$A179," : ",'Team Roster - Final'!$BM179),'Rate Calculations'!$C$4:$U$1100,19,FALSE),"")</f>
        <v/>
      </c>
      <c r="AD179" s="220" t="str">
        <f t="shared" si="41"/>
        <v/>
      </c>
      <c r="AE179" s="220" t="str">
        <f t="shared" si="42"/>
        <v/>
      </c>
      <c r="AF179" s="225" t="str">
        <f>IFERROR(VLOOKUP(_xlfn.CONCAT('Team Roster - Final'!$A179," : ",'Team Roster - Final'!$BM179),'Rate Calculations'!$C$4:$AB$1100,22,FALSE),"")</f>
        <v/>
      </c>
      <c r="AG179" s="225" t="str">
        <f>IFERROR(VLOOKUP(_xlfn.CONCAT('Team Roster - Final'!$A179," : ",'Team Roster - Final'!$BM179),'Rate Calculations'!$C$4:$AB$1100,23,FALSE),"")</f>
        <v/>
      </c>
      <c r="AH179" s="222" t="str">
        <f t="shared" si="43"/>
        <v/>
      </c>
      <c r="AI179" s="222" t="str">
        <f t="shared" si="44"/>
        <v/>
      </c>
      <c r="AJ179" s="223" t="str">
        <f>Table1[[#This Row],[Home Office
Net Fee %]]</f>
        <v/>
      </c>
      <c r="AK179" s="222" t="str">
        <f t="shared" si="45"/>
        <v/>
      </c>
      <c r="AL179" s="222" t="str">
        <f t="shared" si="46"/>
        <v/>
      </c>
      <c r="AM179" s="215" t="str">
        <f>IFERROR(IF(#REF!="Yes",$AK179,($AK179+$AD179*0.5)),"")</f>
        <v/>
      </c>
      <c r="AN179" s="215" t="str">
        <f>IFERROR(IF(#REF!="Yes",$AL179,($AL179+$AE179*0.5)),"")</f>
        <v/>
      </c>
      <c r="AO179" s="374" t="str">
        <f>IF(ISBLANK('Team Roster Proposed - FBR'!Q180),"",'Team Roster Proposed - FBR'!Q180)</f>
        <v/>
      </c>
      <c r="AP179" s="226" t="e">
        <f>IF(ISBLANK(#REF!),"",#REF!)</f>
        <v>#REF!</v>
      </c>
      <c r="AQ179" s="226" t="e">
        <f>IF(ISBLANK(#REF!),"",#REF!)</f>
        <v>#REF!</v>
      </c>
      <c r="AR179" s="226" t="e">
        <f>IF(ISBLANK(#REF!),"",#REF!)</f>
        <v>#REF!</v>
      </c>
      <c r="AS179" s="219" t="e">
        <f>IF(ISBLANK(#REF!),"",#REF!)</f>
        <v>#REF!</v>
      </c>
      <c r="AT179" s="219" t="e">
        <f>IF(ISBLANK(#REF!),"",#REF!)</f>
        <v>#REF!</v>
      </c>
      <c r="AU179" s="219" t="e">
        <f>IF(ISBLANK(#REF!),"",#REF!)</f>
        <v>#REF!</v>
      </c>
      <c r="AV179" s="219" t="e">
        <f>IF(ISBLANK(#REF!),"",#REF!)</f>
        <v>#REF!</v>
      </c>
      <c r="AW179" s="219" t="e">
        <f>IF(ISBLANK(#REF!),"",#REF!)</f>
        <v>#REF!</v>
      </c>
      <c r="AX179" s="219" t="e">
        <f>IF(ISBLANK(#REF!),"",#REF!)</f>
        <v>#REF!</v>
      </c>
      <c r="AY179" s="226" t="e">
        <f>IF(ISBLANK(#REF!),"",#REF!)</f>
        <v>#REF!</v>
      </c>
      <c r="AZ179" s="219" t="e">
        <f>IF(ISBLANK(#REF!),"",#REF!)</f>
        <v>#REF!</v>
      </c>
      <c r="BA179" s="219" t="e">
        <f>IF(ISBLANK(#REF!),"",#REF!)</f>
        <v>#REF!</v>
      </c>
      <c r="BB179" s="219" t="e">
        <f>IF(ISBLANK(#REF!),"",#REF!)</f>
        <v>#REF!</v>
      </c>
      <c r="BC179" s="219" t="e">
        <f>IF(ISBLANK(#REF!),"",#REF!)</f>
        <v>#REF!</v>
      </c>
      <c r="BD179" s="219" t="e">
        <f>IF(ISBLANK(#REF!),"",#REF!)</f>
        <v>#REF!</v>
      </c>
      <c r="BE179" s="219" t="e">
        <f>IF(ISBLANK(#REF!),"",#REF!)</f>
        <v>#REF!</v>
      </c>
      <c r="BF179" s="219" t="e">
        <f>IF(ISBLANK(#REF!),"",#REF!)</f>
        <v>#REF!</v>
      </c>
      <c r="BG179" s="219" t="e">
        <f>IF(ISBLANK(#REF!),"",#REF!)</f>
        <v>#REF!</v>
      </c>
      <c r="BH179" s="219" t="e">
        <f>IF(ISBLANK(#REF!),"",#REF!)</f>
        <v>#REF!</v>
      </c>
      <c r="BI179" s="219" t="e">
        <f>IF(ISBLANK(#REF!),"",#REF!)</f>
        <v>#REF!</v>
      </c>
      <c r="BJ179" s="219" t="e">
        <f>IF(ISBLANK(#REF!),"",#REF!)</f>
        <v>#REF!</v>
      </c>
      <c r="BK179" s="219" t="e">
        <f>IF(ISBLANK(#REF!),"",#REF!)</f>
        <v>#REF!</v>
      </c>
      <c r="BL179" s="219" t="e">
        <f>IF(ISBLANK(#REF!),"",#REF!)</f>
        <v>#REF!</v>
      </c>
      <c r="BM179" s="219" t="e">
        <f>IF(ISBLANK(#REF!),"",#REF!)</f>
        <v>#REF!</v>
      </c>
      <c r="BN179" s="219" t="e">
        <f>IF(ISBLANK(#REF!),"",#REF!)</f>
        <v>#REF!</v>
      </c>
      <c r="BO179" s="227" t="e">
        <f t="shared" si="47"/>
        <v>#REF!</v>
      </c>
      <c r="BP179" s="228" t="str">
        <f t="shared" si="50"/>
        <v/>
      </c>
      <c r="BQ179" s="229" t="str">
        <f t="shared" si="34"/>
        <v/>
      </c>
      <c r="BR179" s="228" t="e">
        <f t="shared" si="48"/>
        <v>#REF!</v>
      </c>
      <c r="BS179" s="230" t="e">
        <f t="shared" si="49"/>
        <v>#REF!</v>
      </c>
    </row>
    <row r="180" spans="1:71">
      <c r="A180" s="213" t="e">
        <f>IF(ISBLANK(#REF!),"",#REF!)</f>
        <v>#REF!</v>
      </c>
      <c r="B180" s="214" t="e">
        <f>IF(ISBLANK(#REF!),"",#REF!)</f>
        <v>#REF!</v>
      </c>
      <c r="C180" s="214" t="e">
        <f>IF(ISBLANK(#REF!),"",#REF!)</f>
        <v>#REF!</v>
      </c>
      <c r="D180" s="214" t="e">
        <f>IF(ISBLANK(#REF!),"",#REF!)</f>
        <v>#REF!</v>
      </c>
      <c r="E180" s="214" t="e">
        <f>IF(ISBLANK(#REF!),"",#REF!)</f>
        <v>#REF!</v>
      </c>
      <c r="F180" s="214" t="e">
        <f>IF(ISBLANK(#REF!),"",#REF!)</f>
        <v>#REF!</v>
      </c>
      <c r="G180" s="214" t="e">
        <f>IF(ISBLANK(#REF!),"",#REF!)</f>
        <v>#REF!</v>
      </c>
      <c r="H180" s="215" t="e">
        <f>IF(ISBLANK(#REF!),"",#REF!)</f>
        <v>#REF!</v>
      </c>
      <c r="I180" s="214" t="e">
        <f>IF(ISBLANK(#REF!),"",#REF!)</f>
        <v>#REF!</v>
      </c>
      <c r="J180" s="216" t="e">
        <f>IF(ISBLANK(#REF!),"",#REF!)</f>
        <v>#REF!</v>
      </c>
      <c r="K180" s="217" t="e">
        <f>IF(ISBLANK(#REF!),"",#REF!)</f>
        <v>#REF!</v>
      </c>
      <c r="L180" s="217" t="e">
        <f>IF(ISBLANK(#REF!),"",#REF!)</f>
        <v>#REF!</v>
      </c>
      <c r="M180" s="218" t="e">
        <f>IF(ISBLANK(#REF!),"",#REF!)</f>
        <v>#REF!</v>
      </c>
      <c r="N180" s="218" t="e">
        <f>IF(ISBLANK(#REF!),"",#REF!)</f>
        <v>#REF!</v>
      </c>
      <c r="O180" s="220" t="str">
        <f>IFERROR(VLOOKUP(_xlfn.CONCAT('Team Roster - Final'!$A180," : ",'Team Roster - Final'!$BM180),'Rate Calculations'!$C$4:$G$1100,5,FALSE),"")</f>
        <v/>
      </c>
      <c r="P180" s="225">
        <f>IF(ISBLANK('Rate Calculations'!$H182),"",'Rate Calculations'!$H182)</f>
        <v>1.7500000000000002E-2</v>
      </c>
      <c r="Q180" s="220" t="str">
        <f t="shared" si="35"/>
        <v/>
      </c>
      <c r="R180" s="221">
        <f>IF(ISBLANK('Rate Calculations'!$J182),"",'Rate Calculations'!$J182)</f>
        <v>3.5000000000000003E-2</v>
      </c>
      <c r="S180" s="220" t="str">
        <f t="shared" si="36"/>
        <v/>
      </c>
      <c r="T180" s="225" t="str">
        <f>IFERROR(VLOOKUP(_xlfn.CONCAT('Team Roster - Final'!$A180," : ",'Team Roster - Final'!$BM180),'Rate Calculations'!$C$4:$S$1100,10,FALSE),"")</f>
        <v/>
      </c>
      <c r="U180" s="225" t="str">
        <f>IFERROR(VLOOKUP(_xlfn.CONCAT('Team Roster - Final'!$A180," : ",'Team Roster - Final'!$BM180),'Rate Calculations'!$C$4:$S$1100,11,FALSE),"")</f>
        <v/>
      </c>
      <c r="V180" s="222" t="str">
        <f t="shared" si="37"/>
        <v/>
      </c>
      <c r="W180" s="222" t="str">
        <f t="shared" si="38"/>
        <v/>
      </c>
      <c r="X180" s="223" t="str">
        <f>IFERROR(VLOOKUP(_xlfn.CONCAT('Team Roster - Final'!$A180," : ",'Team Roster - Final'!$BM180),'Rate Calculations'!$C$4:$S$1100,14,FALSE),"")</f>
        <v/>
      </c>
      <c r="Y180" s="222" t="str">
        <f t="shared" si="39"/>
        <v/>
      </c>
      <c r="Z180" s="222" t="str">
        <f t="shared" si="40"/>
        <v/>
      </c>
      <c r="AA180" s="224" t="str">
        <f>IFERROR(IF(#REF!="Yes",$Y180, $Y180+$Q180*0.5),"")</f>
        <v/>
      </c>
      <c r="AB180" s="224" t="str">
        <f>IFERROR(IF(#REF!="Yes",$Z180, $Z180+$S180*0.5),"")</f>
        <v/>
      </c>
      <c r="AC180" s="220" t="str">
        <f>IFERROR(VLOOKUP(_xlfn.CONCAT('Team Roster - Final'!$A180," : ",'Team Roster - Final'!$BM180),'Rate Calculations'!$C$4:$U$1100,19,FALSE),"")</f>
        <v/>
      </c>
      <c r="AD180" s="220" t="str">
        <f t="shared" si="41"/>
        <v/>
      </c>
      <c r="AE180" s="220" t="str">
        <f t="shared" si="42"/>
        <v/>
      </c>
      <c r="AF180" s="225" t="str">
        <f>IFERROR(VLOOKUP(_xlfn.CONCAT('Team Roster - Final'!$A180," : ",'Team Roster - Final'!$BM180),'Rate Calculations'!$C$4:$AB$1100,22,FALSE),"")</f>
        <v/>
      </c>
      <c r="AG180" s="225" t="str">
        <f>IFERROR(VLOOKUP(_xlfn.CONCAT('Team Roster - Final'!$A180," : ",'Team Roster - Final'!$BM180),'Rate Calculations'!$C$4:$AB$1100,23,FALSE),"")</f>
        <v/>
      </c>
      <c r="AH180" s="222" t="str">
        <f t="shared" si="43"/>
        <v/>
      </c>
      <c r="AI180" s="222" t="str">
        <f t="shared" si="44"/>
        <v/>
      </c>
      <c r="AJ180" s="223" t="str">
        <f>Table1[[#This Row],[Home Office
Net Fee %]]</f>
        <v/>
      </c>
      <c r="AK180" s="222" t="str">
        <f t="shared" si="45"/>
        <v/>
      </c>
      <c r="AL180" s="222" t="str">
        <f t="shared" si="46"/>
        <v/>
      </c>
      <c r="AM180" s="215" t="str">
        <f>IFERROR(IF(#REF!="Yes",$AK180,($AK180+$AD180*0.5)),"")</f>
        <v/>
      </c>
      <c r="AN180" s="215" t="str">
        <f>IFERROR(IF(#REF!="Yes",$AL180,($AL180+$AE180*0.5)),"")</f>
        <v/>
      </c>
      <c r="AO180" s="374" t="str">
        <f>IF(ISBLANK('Team Roster Proposed - FBR'!Q181),"",'Team Roster Proposed - FBR'!Q181)</f>
        <v/>
      </c>
      <c r="AP180" s="226" t="e">
        <f>IF(ISBLANK(#REF!),"",#REF!)</f>
        <v>#REF!</v>
      </c>
      <c r="AQ180" s="226" t="e">
        <f>IF(ISBLANK(#REF!),"",#REF!)</f>
        <v>#REF!</v>
      </c>
      <c r="AR180" s="226" t="e">
        <f>IF(ISBLANK(#REF!),"",#REF!)</f>
        <v>#REF!</v>
      </c>
      <c r="AS180" s="219" t="e">
        <f>IF(ISBLANK(#REF!),"",#REF!)</f>
        <v>#REF!</v>
      </c>
      <c r="AT180" s="219" t="e">
        <f>IF(ISBLANK(#REF!),"",#REF!)</f>
        <v>#REF!</v>
      </c>
      <c r="AU180" s="219" t="e">
        <f>IF(ISBLANK(#REF!),"",#REF!)</f>
        <v>#REF!</v>
      </c>
      <c r="AV180" s="219" t="e">
        <f>IF(ISBLANK(#REF!),"",#REF!)</f>
        <v>#REF!</v>
      </c>
      <c r="AW180" s="219" t="e">
        <f>IF(ISBLANK(#REF!),"",#REF!)</f>
        <v>#REF!</v>
      </c>
      <c r="AX180" s="219" t="e">
        <f>IF(ISBLANK(#REF!),"",#REF!)</f>
        <v>#REF!</v>
      </c>
      <c r="AY180" s="226" t="e">
        <f>IF(ISBLANK(#REF!),"",#REF!)</f>
        <v>#REF!</v>
      </c>
      <c r="AZ180" s="219" t="e">
        <f>IF(ISBLANK(#REF!),"",#REF!)</f>
        <v>#REF!</v>
      </c>
      <c r="BA180" s="219" t="e">
        <f>IF(ISBLANK(#REF!),"",#REF!)</f>
        <v>#REF!</v>
      </c>
      <c r="BB180" s="219" t="e">
        <f>IF(ISBLANK(#REF!),"",#REF!)</f>
        <v>#REF!</v>
      </c>
      <c r="BC180" s="219" t="e">
        <f>IF(ISBLANK(#REF!),"",#REF!)</f>
        <v>#REF!</v>
      </c>
      <c r="BD180" s="219" t="e">
        <f>IF(ISBLANK(#REF!),"",#REF!)</f>
        <v>#REF!</v>
      </c>
      <c r="BE180" s="219" t="e">
        <f>IF(ISBLANK(#REF!),"",#REF!)</f>
        <v>#REF!</v>
      </c>
      <c r="BF180" s="219" t="e">
        <f>IF(ISBLANK(#REF!),"",#REF!)</f>
        <v>#REF!</v>
      </c>
      <c r="BG180" s="219" t="e">
        <f>IF(ISBLANK(#REF!),"",#REF!)</f>
        <v>#REF!</v>
      </c>
      <c r="BH180" s="219" t="e">
        <f>IF(ISBLANK(#REF!),"",#REF!)</f>
        <v>#REF!</v>
      </c>
      <c r="BI180" s="219" t="e">
        <f>IF(ISBLANK(#REF!),"",#REF!)</f>
        <v>#REF!</v>
      </c>
      <c r="BJ180" s="219" t="e">
        <f>IF(ISBLANK(#REF!),"",#REF!)</f>
        <v>#REF!</v>
      </c>
      <c r="BK180" s="219" t="e">
        <f>IF(ISBLANK(#REF!),"",#REF!)</f>
        <v>#REF!</v>
      </c>
      <c r="BL180" s="219" t="e">
        <f>IF(ISBLANK(#REF!),"",#REF!)</f>
        <v>#REF!</v>
      </c>
      <c r="BM180" s="219" t="e">
        <f>IF(ISBLANK(#REF!),"",#REF!)</f>
        <v>#REF!</v>
      </c>
      <c r="BN180" s="219" t="e">
        <f>IF(ISBLANK(#REF!),"",#REF!)</f>
        <v>#REF!</v>
      </c>
      <c r="BO180" s="227" t="e">
        <f t="shared" si="47"/>
        <v>#REF!</v>
      </c>
      <c r="BP180" s="228" t="str">
        <f t="shared" si="50"/>
        <v/>
      </c>
      <c r="BQ180" s="229" t="str">
        <f t="shared" si="34"/>
        <v/>
      </c>
      <c r="BR180" s="228" t="e">
        <f t="shared" si="48"/>
        <v>#REF!</v>
      </c>
      <c r="BS180" s="230" t="e">
        <f t="shared" si="49"/>
        <v>#REF!</v>
      </c>
    </row>
    <row r="181" spans="1:71">
      <c r="A181" s="213" t="e">
        <f>IF(ISBLANK(#REF!),"",#REF!)</f>
        <v>#REF!</v>
      </c>
      <c r="B181" s="214" t="e">
        <f>IF(ISBLANK(#REF!),"",#REF!)</f>
        <v>#REF!</v>
      </c>
      <c r="C181" s="214" t="e">
        <f>IF(ISBLANK(#REF!),"",#REF!)</f>
        <v>#REF!</v>
      </c>
      <c r="D181" s="214" t="e">
        <f>IF(ISBLANK(#REF!),"",#REF!)</f>
        <v>#REF!</v>
      </c>
      <c r="E181" s="214" t="e">
        <f>IF(ISBLANK(#REF!),"",#REF!)</f>
        <v>#REF!</v>
      </c>
      <c r="F181" s="214" t="e">
        <f>IF(ISBLANK(#REF!),"",#REF!)</f>
        <v>#REF!</v>
      </c>
      <c r="G181" s="214" t="e">
        <f>IF(ISBLANK(#REF!),"",#REF!)</f>
        <v>#REF!</v>
      </c>
      <c r="H181" s="215" t="e">
        <f>IF(ISBLANK(#REF!),"",#REF!)</f>
        <v>#REF!</v>
      </c>
      <c r="I181" s="214" t="e">
        <f>IF(ISBLANK(#REF!),"",#REF!)</f>
        <v>#REF!</v>
      </c>
      <c r="J181" s="216" t="e">
        <f>IF(ISBLANK(#REF!),"",#REF!)</f>
        <v>#REF!</v>
      </c>
      <c r="K181" s="217" t="e">
        <f>IF(ISBLANK(#REF!),"",#REF!)</f>
        <v>#REF!</v>
      </c>
      <c r="L181" s="217" t="e">
        <f>IF(ISBLANK(#REF!),"",#REF!)</f>
        <v>#REF!</v>
      </c>
      <c r="M181" s="218" t="e">
        <f>IF(ISBLANK(#REF!),"",#REF!)</f>
        <v>#REF!</v>
      </c>
      <c r="N181" s="218" t="e">
        <f>IF(ISBLANK(#REF!),"",#REF!)</f>
        <v>#REF!</v>
      </c>
      <c r="O181" s="220" t="str">
        <f>IFERROR(VLOOKUP(_xlfn.CONCAT('Team Roster - Final'!$A181," : ",'Team Roster - Final'!$BM181),'Rate Calculations'!$C$4:$G$1100,5,FALSE),"")</f>
        <v/>
      </c>
      <c r="P181" s="225">
        <f>IF(ISBLANK('Rate Calculations'!$H183),"",'Rate Calculations'!$H183)</f>
        <v>1.7500000000000002E-2</v>
      </c>
      <c r="Q181" s="220" t="str">
        <f t="shared" si="35"/>
        <v/>
      </c>
      <c r="R181" s="221">
        <f>IF(ISBLANK('Rate Calculations'!$J183),"",'Rate Calculations'!$J183)</f>
        <v>3.5000000000000003E-2</v>
      </c>
      <c r="S181" s="220" t="str">
        <f t="shared" si="36"/>
        <v/>
      </c>
      <c r="T181" s="225" t="str">
        <f>IFERROR(VLOOKUP(_xlfn.CONCAT('Team Roster - Final'!$A181," : ",'Team Roster - Final'!$BM181),'Rate Calculations'!$C$4:$S$1100,10,FALSE),"")</f>
        <v/>
      </c>
      <c r="U181" s="225" t="str">
        <f>IFERROR(VLOOKUP(_xlfn.CONCAT('Team Roster - Final'!$A181," : ",'Team Roster - Final'!$BM181),'Rate Calculations'!$C$4:$S$1100,11,FALSE),"")</f>
        <v/>
      </c>
      <c r="V181" s="222" t="str">
        <f t="shared" si="37"/>
        <v/>
      </c>
      <c r="W181" s="222" t="str">
        <f t="shared" si="38"/>
        <v/>
      </c>
      <c r="X181" s="223" t="str">
        <f>IFERROR(VLOOKUP(_xlfn.CONCAT('Team Roster - Final'!$A181," : ",'Team Roster - Final'!$BM181),'Rate Calculations'!$C$4:$S$1100,14,FALSE),"")</f>
        <v/>
      </c>
      <c r="Y181" s="222" t="str">
        <f t="shared" si="39"/>
        <v/>
      </c>
      <c r="Z181" s="222" t="str">
        <f t="shared" si="40"/>
        <v/>
      </c>
      <c r="AA181" s="224" t="str">
        <f>IFERROR(IF(#REF!="Yes",$Y181, $Y181+$Q181*0.5),"")</f>
        <v/>
      </c>
      <c r="AB181" s="224" t="str">
        <f>IFERROR(IF(#REF!="Yes",$Z181, $Z181+$S181*0.5),"")</f>
        <v/>
      </c>
      <c r="AC181" s="220" t="str">
        <f>IFERROR(VLOOKUP(_xlfn.CONCAT('Team Roster - Final'!$A181," : ",'Team Roster - Final'!$BM181),'Rate Calculations'!$C$4:$U$1100,19,FALSE),"")</f>
        <v/>
      </c>
      <c r="AD181" s="220" t="str">
        <f t="shared" si="41"/>
        <v/>
      </c>
      <c r="AE181" s="220" t="str">
        <f t="shared" si="42"/>
        <v/>
      </c>
      <c r="AF181" s="225" t="str">
        <f>IFERROR(VLOOKUP(_xlfn.CONCAT('Team Roster - Final'!$A181," : ",'Team Roster - Final'!$BM181),'Rate Calculations'!$C$4:$AB$1100,22,FALSE),"")</f>
        <v/>
      </c>
      <c r="AG181" s="225" t="str">
        <f>IFERROR(VLOOKUP(_xlfn.CONCAT('Team Roster - Final'!$A181," : ",'Team Roster - Final'!$BM181),'Rate Calculations'!$C$4:$AB$1100,23,FALSE),"")</f>
        <v/>
      </c>
      <c r="AH181" s="222" t="str">
        <f t="shared" si="43"/>
        <v/>
      </c>
      <c r="AI181" s="222" t="str">
        <f t="shared" si="44"/>
        <v/>
      </c>
      <c r="AJ181" s="223" t="str">
        <f>Table1[[#This Row],[Home Office
Net Fee %]]</f>
        <v/>
      </c>
      <c r="AK181" s="222" t="str">
        <f t="shared" si="45"/>
        <v/>
      </c>
      <c r="AL181" s="222" t="str">
        <f t="shared" si="46"/>
        <v/>
      </c>
      <c r="AM181" s="215" t="str">
        <f>IFERROR(IF(#REF!="Yes",$AK181,($AK181+$AD181*0.5)),"")</f>
        <v/>
      </c>
      <c r="AN181" s="215" t="str">
        <f>IFERROR(IF(#REF!="Yes",$AL181,($AL181+$AE181*0.5)),"")</f>
        <v/>
      </c>
      <c r="AO181" s="374" t="str">
        <f>IF(ISBLANK('Team Roster Proposed - FBR'!Q182),"",'Team Roster Proposed - FBR'!Q182)</f>
        <v/>
      </c>
      <c r="AP181" s="226" t="e">
        <f>IF(ISBLANK(#REF!),"",#REF!)</f>
        <v>#REF!</v>
      </c>
      <c r="AQ181" s="226" t="e">
        <f>IF(ISBLANK(#REF!),"",#REF!)</f>
        <v>#REF!</v>
      </c>
      <c r="AR181" s="226" t="e">
        <f>IF(ISBLANK(#REF!),"",#REF!)</f>
        <v>#REF!</v>
      </c>
      <c r="AS181" s="219" t="e">
        <f>IF(ISBLANK(#REF!),"",#REF!)</f>
        <v>#REF!</v>
      </c>
      <c r="AT181" s="219" t="e">
        <f>IF(ISBLANK(#REF!),"",#REF!)</f>
        <v>#REF!</v>
      </c>
      <c r="AU181" s="219" t="e">
        <f>IF(ISBLANK(#REF!),"",#REF!)</f>
        <v>#REF!</v>
      </c>
      <c r="AV181" s="219" t="e">
        <f>IF(ISBLANK(#REF!),"",#REF!)</f>
        <v>#REF!</v>
      </c>
      <c r="AW181" s="219" t="e">
        <f>IF(ISBLANK(#REF!),"",#REF!)</f>
        <v>#REF!</v>
      </c>
      <c r="AX181" s="219" t="e">
        <f>IF(ISBLANK(#REF!),"",#REF!)</f>
        <v>#REF!</v>
      </c>
      <c r="AY181" s="226" t="e">
        <f>IF(ISBLANK(#REF!),"",#REF!)</f>
        <v>#REF!</v>
      </c>
      <c r="AZ181" s="219" t="e">
        <f>IF(ISBLANK(#REF!),"",#REF!)</f>
        <v>#REF!</v>
      </c>
      <c r="BA181" s="219" t="e">
        <f>IF(ISBLANK(#REF!),"",#REF!)</f>
        <v>#REF!</v>
      </c>
      <c r="BB181" s="219" t="e">
        <f>IF(ISBLANK(#REF!),"",#REF!)</f>
        <v>#REF!</v>
      </c>
      <c r="BC181" s="219" t="e">
        <f>IF(ISBLANK(#REF!),"",#REF!)</f>
        <v>#REF!</v>
      </c>
      <c r="BD181" s="219" t="e">
        <f>IF(ISBLANK(#REF!),"",#REF!)</f>
        <v>#REF!</v>
      </c>
      <c r="BE181" s="219" t="e">
        <f>IF(ISBLANK(#REF!),"",#REF!)</f>
        <v>#REF!</v>
      </c>
      <c r="BF181" s="219" t="e">
        <f>IF(ISBLANK(#REF!),"",#REF!)</f>
        <v>#REF!</v>
      </c>
      <c r="BG181" s="219" t="e">
        <f>IF(ISBLANK(#REF!),"",#REF!)</f>
        <v>#REF!</v>
      </c>
      <c r="BH181" s="219" t="e">
        <f>IF(ISBLANK(#REF!),"",#REF!)</f>
        <v>#REF!</v>
      </c>
      <c r="BI181" s="219" t="e">
        <f>IF(ISBLANK(#REF!),"",#REF!)</f>
        <v>#REF!</v>
      </c>
      <c r="BJ181" s="219" t="e">
        <f>IF(ISBLANK(#REF!),"",#REF!)</f>
        <v>#REF!</v>
      </c>
      <c r="BK181" s="219" t="e">
        <f>IF(ISBLANK(#REF!),"",#REF!)</f>
        <v>#REF!</v>
      </c>
      <c r="BL181" s="219" t="e">
        <f>IF(ISBLANK(#REF!),"",#REF!)</f>
        <v>#REF!</v>
      </c>
      <c r="BM181" s="219" t="e">
        <f>IF(ISBLANK(#REF!),"",#REF!)</f>
        <v>#REF!</v>
      </c>
      <c r="BN181" s="219" t="e">
        <f>IF(ISBLANK(#REF!),"",#REF!)</f>
        <v>#REF!</v>
      </c>
      <c r="BO181" s="227" t="e">
        <f t="shared" si="47"/>
        <v>#REF!</v>
      </c>
      <c r="BP181" s="228" t="str">
        <f t="shared" si="50"/>
        <v/>
      </c>
      <c r="BQ181" s="229" t="str">
        <f t="shared" si="34"/>
        <v/>
      </c>
      <c r="BR181" s="228" t="e">
        <f t="shared" si="48"/>
        <v>#REF!</v>
      </c>
      <c r="BS181" s="230" t="e">
        <f t="shared" si="49"/>
        <v>#REF!</v>
      </c>
    </row>
    <row r="182" spans="1:71">
      <c r="A182" s="213" t="e">
        <f>IF(ISBLANK(#REF!),"",#REF!)</f>
        <v>#REF!</v>
      </c>
      <c r="B182" s="214" t="e">
        <f>IF(ISBLANK(#REF!),"",#REF!)</f>
        <v>#REF!</v>
      </c>
      <c r="C182" s="214" t="e">
        <f>IF(ISBLANK(#REF!),"",#REF!)</f>
        <v>#REF!</v>
      </c>
      <c r="D182" s="214" t="e">
        <f>IF(ISBLANK(#REF!),"",#REF!)</f>
        <v>#REF!</v>
      </c>
      <c r="E182" s="214" t="e">
        <f>IF(ISBLANK(#REF!),"",#REF!)</f>
        <v>#REF!</v>
      </c>
      <c r="F182" s="214" t="e">
        <f>IF(ISBLANK(#REF!),"",#REF!)</f>
        <v>#REF!</v>
      </c>
      <c r="G182" s="214" t="e">
        <f>IF(ISBLANK(#REF!),"",#REF!)</f>
        <v>#REF!</v>
      </c>
      <c r="H182" s="215" t="e">
        <f>IF(ISBLANK(#REF!),"",#REF!)</f>
        <v>#REF!</v>
      </c>
      <c r="I182" s="214" t="e">
        <f>IF(ISBLANK(#REF!),"",#REF!)</f>
        <v>#REF!</v>
      </c>
      <c r="J182" s="216" t="e">
        <f>IF(ISBLANK(#REF!),"",#REF!)</f>
        <v>#REF!</v>
      </c>
      <c r="K182" s="217" t="e">
        <f>IF(ISBLANK(#REF!),"",#REF!)</f>
        <v>#REF!</v>
      </c>
      <c r="L182" s="217" t="e">
        <f>IF(ISBLANK(#REF!),"",#REF!)</f>
        <v>#REF!</v>
      </c>
      <c r="M182" s="218" t="e">
        <f>IF(ISBLANK(#REF!),"",#REF!)</f>
        <v>#REF!</v>
      </c>
      <c r="N182" s="218" t="e">
        <f>IF(ISBLANK(#REF!),"",#REF!)</f>
        <v>#REF!</v>
      </c>
      <c r="O182" s="220" t="str">
        <f>IFERROR(VLOOKUP(_xlfn.CONCAT('Team Roster - Final'!$A182," : ",'Team Roster - Final'!$BM182),'Rate Calculations'!$C$4:$G$1100,5,FALSE),"")</f>
        <v/>
      </c>
      <c r="P182" s="225">
        <f>IF(ISBLANK('Rate Calculations'!$H184),"",'Rate Calculations'!$H184)</f>
        <v>1.7500000000000002E-2</v>
      </c>
      <c r="Q182" s="220" t="str">
        <f t="shared" si="35"/>
        <v/>
      </c>
      <c r="R182" s="221">
        <f>IF(ISBLANK('Rate Calculations'!$J184),"",'Rate Calculations'!$J184)</f>
        <v>3.5000000000000003E-2</v>
      </c>
      <c r="S182" s="220" t="str">
        <f t="shared" si="36"/>
        <v/>
      </c>
      <c r="T182" s="225" t="str">
        <f>IFERROR(VLOOKUP(_xlfn.CONCAT('Team Roster - Final'!$A182," : ",'Team Roster - Final'!$BM182),'Rate Calculations'!$C$4:$S$1100,10,FALSE),"")</f>
        <v/>
      </c>
      <c r="U182" s="225" t="str">
        <f>IFERROR(VLOOKUP(_xlfn.CONCAT('Team Roster - Final'!$A182," : ",'Team Roster - Final'!$BM182),'Rate Calculations'!$C$4:$S$1100,11,FALSE),"")</f>
        <v/>
      </c>
      <c r="V182" s="222" t="str">
        <f t="shared" si="37"/>
        <v/>
      </c>
      <c r="W182" s="222" t="str">
        <f t="shared" si="38"/>
        <v/>
      </c>
      <c r="X182" s="223" t="str">
        <f>IFERROR(VLOOKUP(_xlfn.CONCAT('Team Roster - Final'!$A182," : ",'Team Roster - Final'!$BM182),'Rate Calculations'!$C$4:$S$1100,14,FALSE),"")</f>
        <v/>
      </c>
      <c r="Y182" s="222" t="str">
        <f t="shared" si="39"/>
        <v/>
      </c>
      <c r="Z182" s="222" t="str">
        <f t="shared" si="40"/>
        <v/>
      </c>
      <c r="AA182" s="224" t="str">
        <f>IFERROR(IF(#REF!="Yes",$Y182, $Y182+$Q182*0.5),"")</f>
        <v/>
      </c>
      <c r="AB182" s="224" t="str">
        <f>IFERROR(IF(#REF!="Yes",$Z182, $Z182+$S182*0.5),"")</f>
        <v/>
      </c>
      <c r="AC182" s="220" t="str">
        <f>IFERROR(VLOOKUP(_xlfn.CONCAT('Team Roster - Final'!$A182," : ",'Team Roster - Final'!$BM182),'Rate Calculations'!$C$4:$U$1100,19,FALSE),"")</f>
        <v/>
      </c>
      <c r="AD182" s="220" t="str">
        <f t="shared" si="41"/>
        <v/>
      </c>
      <c r="AE182" s="220" t="str">
        <f t="shared" si="42"/>
        <v/>
      </c>
      <c r="AF182" s="225" t="str">
        <f>IFERROR(VLOOKUP(_xlfn.CONCAT('Team Roster - Final'!$A182," : ",'Team Roster - Final'!$BM182),'Rate Calculations'!$C$4:$AB$1100,22,FALSE),"")</f>
        <v/>
      </c>
      <c r="AG182" s="225" t="str">
        <f>IFERROR(VLOOKUP(_xlfn.CONCAT('Team Roster - Final'!$A182," : ",'Team Roster - Final'!$BM182),'Rate Calculations'!$C$4:$AB$1100,23,FALSE),"")</f>
        <v/>
      </c>
      <c r="AH182" s="222" t="str">
        <f t="shared" si="43"/>
        <v/>
      </c>
      <c r="AI182" s="222" t="str">
        <f t="shared" si="44"/>
        <v/>
      </c>
      <c r="AJ182" s="223" t="str">
        <f>Table1[[#This Row],[Home Office
Net Fee %]]</f>
        <v/>
      </c>
      <c r="AK182" s="222" t="str">
        <f t="shared" si="45"/>
        <v/>
      </c>
      <c r="AL182" s="222" t="str">
        <f t="shared" si="46"/>
        <v/>
      </c>
      <c r="AM182" s="215" t="str">
        <f>IFERROR(IF(#REF!="Yes",$AK182,($AK182+$AD182*0.5)),"")</f>
        <v/>
      </c>
      <c r="AN182" s="215" t="str">
        <f>IFERROR(IF(#REF!="Yes",$AL182,($AL182+$AE182*0.5)),"")</f>
        <v/>
      </c>
      <c r="AO182" s="374" t="str">
        <f>IF(ISBLANK('Team Roster Proposed - FBR'!Q183),"",'Team Roster Proposed - FBR'!Q183)</f>
        <v/>
      </c>
      <c r="AP182" s="226" t="e">
        <f>IF(ISBLANK(#REF!),"",#REF!)</f>
        <v>#REF!</v>
      </c>
      <c r="AQ182" s="226" t="e">
        <f>IF(ISBLANK(#REF!),"",#REF!)</f>
        <v>#REF!</v>
      </c>
      <c r="AR182" s="226" t="e">
        <f>IF(ISBLANK(#REF!),"",#REF!)</f>
        <v>#REF!</v>
      </c>
      <c r="AS182" s="219" t="e">
        <f>IF(ISBLANK(#REF!),"",#REF!)</f>
        <v>#REF!</v>
      </c>
      <c r="AT182" s="219" t="e">
        <f>IF(ISBLANK(#REF!),"",#REF!)</f>
        <v>#REF!</v>
      </c>
      <c r="AU182" s="219" t="e">
        <f>IF(ISBLANK(#REF!),"",#REF!)</f>
        <v>#REF!</v>
      </c>
      <c r="AV182" s="219" t="e">
        <f>IF(ISBLANK(#REF!),"",#REF!)</f>
        <v>#REF!</v>
      </c>
      <c r="AW182" s="219" t="e">
        <f>IF(ISBLANK(#REF!),"",#REF!)</f>
        <v>#REF!</v>
      </c>
      <c r="AX182" s="219" t="e">
        <f>IF(ISBLANK(#REF!),"",#REF!)</f>
        <v>#REF!</v>
      </c>
      <c r="AY182" s="226" t="e">
        <f>IF(ISBLANK(#REF!),"",#REF!)</f>
        <v>#REF!</v>
      </c>
      <c r="AZ182" s="219" t="e">
        <f>IF(ISBLANK(#REF!),"",#REF!)</f>
        <v>#REF!</v>
      </c>
      <c r="BA182" s="219" t="e">
        <f>IF(ISBLANK(#REF!),"",#REF!)</f>
        <v>#REF!</v>
      </c>
      <c r="BB182" s="219" t="e">
        <f>IF(ISBLANK(#REF!),"",#REF!)</f>
        <v>#REF!</v>
      </c>
      <c r="BC182" s="219" t="e">
        <f>IF(ISBLANK(#REF!),"",#REF!)</f>
        <v>#REF!</v>
      </c>
      <c r="BD182" s="219" t="e">
        <f>IF(ISBLANK(#REF!),"",#REF!)</f>
        <v>#REF!</v>
      </c>
      <c r="BE182" s="219" t="e">
        <f>IF(ISBLANK(#REF!),"",#REF!)</f>
        <v>#REF!</v>
      </c>
      <c r="BF182" s="219" t="e">
        <f>IF(ISBLANK(#REF!),"",#REF!)</f>
        <v>#REF!</v>
      </c>
      <c r="BG182" s="219" t="e">
        <f>IF(ISBLANK(#REF!),"",#REF!)</f>
        <v>#REF!</v>
      </c>
      <c r="BH182" s="219" t="e">
        <f>IF(ISBLANK(#REF!),"",#REF!)</f>
        <v>#REF!</v>
      </c>
      <c r="BI182" s="219" t="e">
        <f>IF(ISBLANK(#REF!),"",#REF!)</f>
        <v>#REF!</v>
      </c>
      <c r="BJ182" s="219" t="e">
        <f>IF(ISBLANK(#REF!),"",#REF!)</f>
        <v>#REF!</v>
      </c>
      <c r="BK182" s="219" t="e">
        <f>IF(ISBLANK(#REF!),"",#REF!)</f>
        <v>#REF!</v>
      </c>
      <c r="BL182" s="219" t="e">
        <f>IF(ISBLANK(#REF!),"",#REF!)</f>
        <v>#REF!</v>
      </c>
      <c r="BM182" s="219" t="e">
        <f>IF(ISBLANK(#REF!),"",#REF!)</f>
        <v>#REF!</v>
      </c>
      <c r="BN182" s="219" t="e">
        <f>IF(ISBLANK(#REF!),"",#REF!)</f>
        <v>#REF!</v>
      </c>
      <c r="BO182" s="227" t="e">
        <f t="shared" si="47"/>
        <v>#REF!</v>
      </c>
      <c r="BP182" s="228" t="str">
        <f t="shared" si="50"/>
        <v/>
      </c>
      <c r="BQ182" s="229" t="str">
        <f t="shared" si="34"/>
        <v/>
      </c>
      <c r="BR182" s="228" t="e">
        <f t="shared" si="48"/>
        <v>#REF!</v>
      </c>
      <c r="BS182" s="230" t="e">
        <f t="shared" si="49"/>
        <v>#REF!</v>
      </c>
    </row>
    <row r="183" spans="1:71">
      <c r="A183" s="213" t="e">
        <f>IF(ISBLANK(#REF!),"",#REF!)</f>
        <v>#REF!</v>
      </c>
      <c r="B183" s="214" t="e">
        <f>IF(ISBLANK(#REF!),"",#REF!)</f>
        <v>#REF!</v>
      </c>
      <c r="C183" s="214" t="e">
        <f>IF(ISBLANK(#REF!),"",#REF!)</f>
        <v>#REF!</v>
      </c>
      <c r="D183" s="214" t="e">
        <f>IF(ISBLANK(#REF!),"",#REF!)</f>
        <v>#REF!</v>
      </c>
      <c r="E183" s="214" t="e">
        <f>IF(ISBLANK(#REF!),"",#REF!)</f>
        <v>#REF!</v>
      </c>
      <c r="F183" s="214" t="e">
        <f>IF(ISBLANK(#REF!),"",#REF!)</f>
        <v>#REF!</v>
      </c>
      <c r="G183" s="214" t="e">
        <f>IF(ISBLANK(#REF!),"",#REF!)</f>
        <v>#REF!</v>
      </c>
      <c r="H183" s="215" t="e">
        <f>IF(ISBLANK(#REF!),"",#REF!)</f>
        <v>#REF!</v>
      </c>
      <c r="I183" s="214" t="e">
        <f>IF(ISBLANK(#REF!),"",#REF!)</f>
        <v>#REF!</v>
      </c>
      <c r="J183" s="216" t="e">
        <f>IF(ISBLANK(#REF!),"",#REF!)</f>
        <v>#REF!</v>
      </c>
      <c r="K183" s="217" t="e">
        <f>IF(ISBLANK(#REF!),"",#REF!)</f>
        <v>#REF!</v>
      </c>
      <c r="L183" s="217" t="e">
        <f>IF(ISBLANK(#REF!),"",#REF!)</f>
        <v>#REF!</v>
      </c>
      <c r="M183" s="218" t="e">
        <f>IF(ISBLANK(#REF!),"",#REF!)</f>
        <v>#REF!</v>
      </c>
      <c r="N183" s="218" t="e">
        <f>IF(ISBLANK(#REF!),"",#REF!)</f>
        <v>#REF!</v>
      </c>
      <c r="O183" s="220" t="str">
        <f>IFERROR(VLOOKUP(_xlfn.CONCAT('Team Roster - Final'!$A183," : ",'Team Roster - Final'!$BM183),'Rate Calculations'!$C$4:$G$1100,5,FALSE),"")</f>
        <v/>
      </c>
      <c r="P183" s="225">
        <f>IF(ISBLANK('Rate Calculations'!$H185),"",'Rate Calculations'!$H185)</f>
        <v>1.7500000000000002E-2</v>
      </c>
      <c r="Q183" s="220" t="str">
        <f t="shared" si="35"/>
        <v/>
      </c>
      <c r="R183" s="221">
        <f>IF(ISBLANK('Rate Calculations'!$J185),"",'Rate Calculations'!$J185)</f>
        <v>3.5000000000000003E-2</v>
      </c>
      <c r="S183" s="220" t="str">
        <f t="shared" si="36"/>
        <v/>
      </c>
      <c r="T183" s="225" t="str">
        <f>IFERROR(VLOOKUP(_xlfn.CONCAT('Team Roster - Final'!$A183," : ",'Team Roster - Final'!$BM183),'Rate Calculations'!$C$4:$S$1100,10,FALSE),"")</f>
        <v/>
      </c>
      <c r="U183" s="225" t="str">
        <f>IFERROR(VLOOKUP(_xlfn.CONCAT('Team Roster - Final'!$A183," : ",'Team Roster - Final'!$BM183),'Rate Calculations'!$C$4:$S$1100,11,FALSE),"")</f>
        <v/>
      </c>
      <c r="V183" s="222" t="str">
        <f t="shared" si="37"/>
        <v/>
      </c>
      <c r="W183" s="222" t="str">
        <f t="shared" si="38"/>
        <v/>
      </c>
      <c r="X183" s="223" t="str">
        <f>IFERROR(VLOOKUP(_xlfn.CONCAT('Team Roster - Final'!$A183," : ",'Team Roster - Final'!$BM183),'Rate Calculations'!$C$4:$S$1100,14,FALSE),"")</f>
        <v/>
      </c>
      <c r="Y183" s="222" t="str">
        <f t="shared" si="39"/>
        <v/>
      </c>
      <c r="Z183" s="222" t="str">
        <f t="shared" si="40"/>
        <v/>
      </c>
      <c r="AA183" s="224" t="str">
        <f>IFERROR(IF(#REF!="Yes",$Y183, $Y183+$Q183*0.5),"")</f>
        <v/>
      </c>
      <c r="AB183" s="224" t="str">
        <f>IFERROR(IF(#REF!="Yes",$Z183, $Z183+$S183*0.5),"")</f>
        <v/>
      </c>
      <c r="AC183" s="220" t="str">
        <f>IFERROR(VLOOKUP(_xlfn.CONCAT('Team Roster - Final'!$A183," : ",'Team Roster - Final'!$BM183),'Rate Calculations'!$C$4:$U$1100,19,FALSE),"")</f>
        <v/>
      </c>
      <c r="AD183" s="220" t="str">
        <f t="shared" si="41"/>
        <v/>
      </c>
      <c r="AE183" s="220" t="str">
        <f t="shared" si="42"/>
        <v/>
      </c>
      <c r="AF183" s="225" t="str">
        <f>IFERROR(VLOOKUP(_xlfn.CONCAT('Team Roster - Final'!$A183," : ",'Team Roster - Final'!$BM183),'Rate Calculations'!$C$4:$AB$1100,22,FALSE),"")</f>
        <v/>
      </c>
      <c r="AG183" s="225" t="str">
        <f>IFERROR(VLOOKUP(_xlfn.CONCAT('Team Roster - Final'!$A183," : ",'Team Roster - Final'!$BM183),'Rate Calculations'!$C$4:$AB$1100,23,FALSE),"")</f>
        <v/>
      </c>
      <c r="AH183" s="222" t="str">
        <f t="shared" si="43"/>
        <v/>
      </c>
      <c r="AI183" s="222" t="str">
        <f t="shared" si="44"/>
        <v/>
      </c>
      <c r="AJ183" s="223" t="str">
        <f>Table1[[#This Row],[Home Office
Net Fee %]]</f>
        <v/>
      </c>
      <c r="AK183" s="222" t="str">
        <f t="shared" si="45"/>
        <v/>
      </c>
      <c r="AL183" s="222" t="str">
        <f t="shared" si="46"/>
        <v/>
      </c>
      <c r="AM183" s="215" t="str">
        <f>IFERROR(IF(#REF!="Yes",$AK183,($AK183+$AD183*0.5)),"")</f>
        <v/>
      </c>
      <c r="AN183" s="215" t="str">
        <f>IFERROR(IF(#REF!="Yes",$AL183,($AL183+$AE183*0.5)),"")</f>
        <v/>
      </c>
      <c r="AO183" s="374" t="str">
        <f>IF(ISBLANK('Team Roster Proposed - FBR'!Q184),"",'Team Roster Proposed - FBR'!Q184)</f>
        <v/>
      </c>
      <c r="AP183" s="226" t="e">
        <f>IF(ISBLANK(#REF!),"",#REF!)</f>
        <v>#REF!</v>
      </c>
      <c r="AQ183" s="226" t="e">
        <f>IF(ISBLANK(#REF!),"",#REF!)</f>
        <v>#REF!</v>
      </c>
      <c r="AR183" s="226" t="e">
        <f>IF(ISBLANK(#REF!),"",#REF!)</f>
        <v>#REF!</v>
      </c>
      <c r="AS183" s="219" t="e">
        <f>IF(ISBLANK(#REF!),"",#REF!)</f>
        <v>#REF!</v>
      </c>
      <c r="AT183" s="219" t="e">
        <f>IF(ISBLANK(#REF!),"",#REF!)</f>
        <v>#REF!</v>
      </c>
      <c r="AU183" s="219" t="e">
        <f>IF(ISBLANK(#REF!),"",#REF!)</f>
        <v>#REF!</v>
      </c>
      <c r="AV183" s="219" t="e">
        <f>IF(ISBLANK(#REF!),"",#REF!)</f>
        <v>#REF!</v>
      </c>
      <c r="AW183" s="219" t="e">
        <f>IF(ISBLANK(#REF!),"",#REF!)</f>
        <v>#REF!</v>
      </c>
      <c r="AX183" s="219" t="e">
        <f>IF(ISBLANK(#REF!),"",#REF!)</f>
        <v>#REF!</v>
      </c>
      <c r="AY183" s="226" t="e">
        <f>IF(ISBLANK(#REF!),"",#REF!)</f>
        <v>#REF!</v>
      </c>
      <c r="AZ183" s="219" t="e">
        <f>IF(ISBLANK(#REF!),"",#REF!)</f>
        <v>#REF!</v>
      </c>
      <c r="BA183" s="219" t="e">
        <f>IF(ISBLANK(#REF!),"",#REF!)</f>
        <v>#REF!</v>
      </c>
      <c r="BB183" s="219" t="e">
        <f>IF(ISBLANK(#REF!),"",#REF!)</f>
        <v>#REF!</v>
      </c>
      <c r="BC183" s="219" t="e">
        <f>IF(ISBLANK(#REF!),"",#REF!)</f>
        <v>#REF!</v>
      </c>
      <c r="BD183" s="219" t="e">
        <f>IF(ISBLANK(#REF!),"",#REF!)</f>
        <v>#REF!</v>
      </c>
      <c r="BE183" s="219" t="e">
        <f>IF(ISBLANK(#REF!),"",#REF!)</f>
        <v>#REF!</v>
      </c>
      <c r="BF183" s="219" t="e">
        <f>IF(ISBLANK(#REF!),"",#REF!)</f>
        <v>#REF!</v>
      </c>
      <c r="BG183" s="219" t="e">
        <f>IF(ISBLANK(#REF!),"",#REF!)</f>
        <v>#REF!</v>
      </c>
      <c r="BH183" s="219" t="e">
        <f>IF(ISBLANK(#REF!),"",#REF!)</f>
        <v>#REF!</v>
      </c>
      <c r="BI183" s="219" t="e">
        <f>IF(ISBLANK(#REF!),"",#REF!)</f>
        <v>#REF!</v>
      </c>
      <c r="BJ183" s="219" t="e">
        <f>IF(ISBLANK(#REF!),"",#REF!)</f>
        <v>#REF!</v>
      </c>
      <c r="BK183" s="219" t="e">
        <f>IF(ISBLANK(#REF!),"",#REF!)</f>
        <v>#REF!</v>
      </c>
      <c r="BL183" s="219" t="e">
        <f>IF(ISBLANK(#REF!),"",#REF!)</f>
        <v>#REF!</v>
      </c>
      <c r="BM183" s="219" t="e">
        <f>IF(ISBLANK(#REF!),"",#REF!)</f>
        <v>#REF!</v>
      </c>
      <c r="BN183" s="219" t="e">
        <f>IF(ISBLANK(#REF!),"",#REF!)</f>
        <v>#REF!</v>
      </c>
      <c r="BO183" s="227" t="e">
        <f t="shared" si="47"/>
        <v>#REF!</v>
      </c>
      <c r="BP183" s="228" t="str">
        <f t="shared" si="50"/>
        <v/>
      </c>
      <c r="BQ183" s="229" t="str">
        <f t="shared" si="34"/>
        <v/>
      </c>
      <c r="BR183" s="228" t="e">
        <f t="shared" si="48"/>
        <v>#REF!</v>
      </c>
      <c r="BS183" s="230" t="e">
        <f t="shared" si="49"/>
        <v>#REF!</v>
      </c>
    </row>
    <row r="184" spans="1:71">
      <c r="A184" s="213" t="e">
        <f>IF(ISBLANK(#REF!),"",#REF!)</f>
        <v>#REF!</v>
      </c>
      <c r="B184" s="214" t="e">
        <f>IF(ISBLANK(#REF!),"",#REF!)</f>
        <v>#REF!</v>
      </c>
      <c r="C184" s="214" t="e">
        <f>IF(ISBLANK(#REF!),"",#REF!)</f>
        <v>#REF!</v>
      </c>
      <c r="D184" s="214" t="e">
        <f>IF(ISBLANK(#REF!),"",#REF!)</f>
        <v>#REF!</v>
      </c>
      <c r="E184" s="214" t="e">
        <f>IF(ISBLANK(#REF!),"",#REF!)</f>
        <v>#REF!</v>
      </c>
      <c r="F184" s="214" t="e">
        <f>IF(ISBLANK(#REF!),"",#REF!)</f>
        <v>#REF!</v>
      </c>
      <c r="G184" s="214" t="e">
        <f>IF(ISBLANK(#REF!),"",#REF!)</f>
        <v>#REF!</v>
      </c>
      <c r="H184" s="215" t="e">
        <f>IF(ISBLANK(#REF!),"",#REF!)</f>
        <v>#REF!</v>
      </c>
      <c r="I184" s="214" t="e">
        <f>IF(ISBLANK(#REF!),"",#REF!)</f>
        <v>#REF!</v>
      </c>
      <c r="J184" s="216" t="e">
        <f>IF(ISBLANK(#REF!),"",#REF!)</f>
        <v>#REF!</v>
      </c>
      <c r="K184" s="217" t="e">
        <f>IF(ISBLANK(#REF!),"",#REF!)</f>
        <v>#REF!</v>
      </c>
      <c r="L184" s="217" t="e">
        <f>IF(ISBLANK(#REF!),"",#REF!)</f>
        <v>#REF!</v>
      </c>
      <c r="M184" s="218" t="e">
        <f>IF(ISBLANK(#REF!),"",#REF!)</f>
        <v>#REF!</v>
      </c>
      <c r="N184" s="218" t="e">
        <f>IF(ISBLANK(#REF!),"",#REF!)</f>
        <v>#REF!</v>
      </c>
      <c r="O184" s="220" t="str">
        <f>IFERROR(VLOOKUP(_xlfn.CONCAT('Team Roster - Final'!$A184," : ",'Team Roster - Final'!$BM184),'Rate Calculations'!$C$4:$G$1100,5,FALSE),"")</f>
        <v/>
      </c>
      <c r="P184" s="225">
        <f>IF(ISBLANK('Rate Calculations'!$H186),"",'Rate Calculations'!$H186)</f>
        <v>1.7500000000000002E-2</v>
      </c>
      <c r="Q184" s="220" t="str">
        <f t="shared" si="35"/>
        <v/>
      </c>
      <c r="R184" s="221">
        <f>IF(ISBLANK('Rate Calculations'!$J186),"",'Rate Calculations'!$J186)</f>
        <v>3.5000000000000003E-2</v>
      </c>
      <c r="S184" s="220" t="str">
        <f t="shared" si="36"/>
        <v/>
      </c>
      <c r="T184" s="225" t="str">
        <f>IFERROR(VLOOKUP(_xlfn.CONCAT('Team Roster - Final'!$A184," : ",'Team Roster - Final'!$BM184),'Rate Calculations'!$C$4:$S$1100,10,FALSE),"")</f>
        <v/>
      </c>
      <c r="U184" s="225" t="str">
        <f>IFERROR(VLOOKUP(_xlfn.CONCAT('Team Roster - Final'!$A184," : ",'Team Roster - Final'!$BM184),'Rate Calculations'!$C$4:$S$1100,11,FALSE),"")</f>
        <v/>
      </c>
      <c r="V184" s="222" t="str">
        <f t="shared" si="37"/>
        <v/>
      </c>
      <c r="W184" s="222" t="str">
        <f t="shared" si="38"/>
        <v/>
      </c>
      <c r="X184" s="223" t="str">
        <f>IFERROR(VLOOKUP(_xlfn.CONCAT('Team Roster - Final'!$A184," : ",'Team Roster - Final'!$BM184),'Rate Calculations'!$C$4:$S$1100,14,FALSE),"")</f>
        <v/>
      </c>
      <c r="Y184" s="222" t="str">
        <f t="shared" si="39"/>
        <v/>
      </c>
      <c r="Z184" s="222" t="str">
        <f t="shared" si="40"/>
        <v/>
      </c>
      <c r="AA184" s="224" t="str">
        <f>IFERROR(IF(#REF!="Yes",$Y184, $Y184+$Q184*0.5),"")</f>
        <v/>
      </c>
      <c r="AB184" s="224" t="str">
        <f>IFERROR(IF(#REF!="Yes",$Z184, $Z184+$S184*0.5),"")</f>
        <v/>
      </c>
      <c r="AC184" s="220" t="str">
        <f>IFERROR(VLOOKUP(_xlfn.CONCAT('Team Roster - Final'!$A184," : ",'Team Roster - Final'!$BM184),'Rate Calculations'!$C$4:$U$1100,19,FALSE),"")</f>
        <v/>
      </c>
      <c r="AD184" s="220" t="str">
        <f t="shared" si="41"/>
        <v/>
      </c>
      <c r="AE184" s="220" t="str">
        <f t="shared" si="42"/>
        <v/>
      </c>
      <c r="AF184" s="225" t="str">
        <f>IFERROR(VLOOKUP(_xlfn.CONCAT('Team Roster - Final'!$A184," : ",'Team Roster - Final'!$BM184),'Rate Calculations'!$C$4:$AB$1100,22,FALSE),"")</f>
        <v/>
      </c>
      <c r="AG184" s="225" t="str">
        <f>IFERROR(VLOOKUP(_xlfn.CONCAT('Team Roster - Final'!$A184," : ",'Team Roster - Final'!$BM184),'Rate Calculations'!$C$4:$AB$1100,23,FALSE),"")</f>
        <v/>
      </c>
      <c r="AH184" s="222" t="str">
        <f t="shared" si="43"/>
        <v/>
      </c>
      <c r="AI184" s="222" t="str">
        <f t="shared" si="44"/>
        <v/>
      </c>
      <c r="AJ184" s="223" t="str">
        <f>Table1[[#This Row],[Home Office
Net Fee %]]</f>
        <v/>
      </c>
      <c r="AK184" s="222" t="str">
        <f t="shared" si="45"/>
        <v/>
      </c>
      <c r="AL184" s="222" t="str">
        <f t="shared" si="46"/>
        <v/>
      </c>
      <c r="AM184" s="215" t="str">
        <f>IFERROR(IF(#REF!="Yes",$AK184,($AK184+$AD184*0.5)),"")</f>
        <v/>
      </c>
      <c r="AN184" s="215" t="str">
        <f>IFERROR(IF(#REF!="Yes",$AL184,($AL184+$AE184*0.5)),"")</f>
        <v/>
      </c>
      <c r="AO184" s="374" t="str">
        <f>IF(ISBLANK('Team Roster Proposed - FBR'!Q185),"",'Team Roster Proposed - FBR'!Q185)</f>
        <v/>
      </c>
      <c r="AP184" s="226" t="e">
        <f>IF(ISBLANK(#REF!),"",#REF!)</f>
        <v>#REF!</v>
      </c>
      <c r="AQ184" s="226" t="e">
        <f>IF(ISBLANK(#REF!),"",#REF!)</f>
        <v>#REF!</v>
      </c>
      <c r="AR184" s="226" t="e">
        <f>IF(ISBLANK(#REF!),"",#REF!)</f>
        <v>#REF!</v>
      </c>
      <c r="AS184" s="219" t="e">
        <f>IF(ISBLANK(#REF!),"",#REF!)</f>
        <v>#REF!</v>
      </c>
      <c r="AT184" s="219" t="e">
        <f>IF(ISBLANK(#REF!),"",#REF!)</f>
        <v>#REF!</v>
      </c>
      <c r="AU184" s="219" t="e">
        <f>IF(ISBLANK(#REF!),"",#REF!)</f>
        <v>#REF!</v>
      </c>
      <c r="AV184" s="219" t="e">
        <f>IF(ISBLANK(#REF!),"",#REF!)</f>
        <v>#REF!</v>
      </c>
      <c r="AW184" s="219" t="e">
        <f>IF(ISBLANK(#REF!),"",#REF!)</f>
        <v>#REF!</v>
      </c>
      <c r="AX184" s="219" t="e">
        <f>IF(ISBLANK(#REF!),"",#REF!)</f>
        <v>#REF!</v>
      </c>
      <c r="AY184" s="226" t="e">
        <f>IF(ISBLANK(#REF!),"",#REF!)</f>
        <v>#REF!</v>
      </c>
      <c r="AZ184" s="219" t="e">
        <f>IF(ISBLANK(#REF!),"",#REF!)</f>
        <v>#REF!</v>
      </c>
      <c r="BA184" s="219" t="e">
        <f>IF(ISBLANK(#REF!),"",#REF!)</f>
        <v>#REF!</v>
      </c>
      <c r="BB184" s="219" t="e">
        <f>IF(ISBLANK(#REF!),"",#REF!)</f>
        <v>#REF!</v>
      </c>
      <c r="BC184" s="219" t="e">
        <f>IF(ISBLANK(#REF!),"",#REF!)</f>
        <v>#REF!</v>
      </c>
      <c r="BD184" s="219" t="e">
        <f>IF(ISBLANK(#REF!),"",#REF!)</f>
        <v>#REF!</v>
      </c>
      <c r="BE184" s="219" t="e">
        <f>IF(ISBLANK(#REF!),"",#REF!)</f>
        <v>#REF!</v>
      </c>
      <c r="BF184" s="219" t="e">
        <f>IF(ISBLANK(#REF!),"",#REF!)</f>
        <v>#REF!</v>
      </c>
      <c r="BG184" s="219" t="e">
        <f>IF(ISBLANK(#REF!),"",#REF!)</f>
        <v>#REF!</v>
      </c>
      <c r="BH184" s="219" t="e">
        <f>IF(ISBLANK(#REF!),"",#REF!)</f>
        <v>#REF!</v>
      </c>
      <c r="BI184" s="219" t="e">
        <f>IF(ISBLANK(#REF!),"",#REF!)</f>
        <v>#REF!</v>
      </c>
      <c r="BJ184" s="219" t="e">
        <f>IF(ISBLANK(#REF!),"",#REF!)</f>
        <v>#REF!</v>
      </c>
      <c r="BK184" s="219" t="e">
        <f>IF(ISBLANK(#REF!),"",#REF!)</f>
        <v>#REF!</v>
      </c>
      <c r="BL184" s="219" t="e">
        <f>IF(ISBLANK(#REF!),"",#REF!)</f>
        <v>#REF!</v>
      </c>
      <c r="BM184" s="219" t="e">
        <f>IF(ISBLANK(#REF!),"",#REF!)</f>
        <v>#REF!</v>
      </c>
      <c r="BN184" s="219" t="e">
        <f>IF(ISBLANK(#REF!),"",#REF!)</f>
        <v>#REF!</v>
      </c>
      <c r="BO184" s="227" t="e">
        <f t="shared" si="47"/>
        <v>#REF!</v>
      </c>
      <c r="BP184" s="228" t="str">
        <f t="shared" si="50"/>
        <v/>
      </c>
      <c r="BQ184" s="229" t="str">
        <f t="shared" si="34"/>
        <v/>
      </c>
      <c r="BR184" s="228" t="e">
        <f t="shared" si="48"/>
        <v>#REF!</v>
      </c>
      <c r="BS184" s="230" t="e">
        <f t="shared" si="49"/>
        <v>#REF!</v>
      </c>
    </row>
    <row r="185" spans="1:71">
      <c r="A185" s="213" t="e">
        <f>IF(ISBLANK(#REF!),"",#REF!)</f>
        <v>#REF!</v>
      </c>
      <c r="B185" s="214" t="e">
        <f>IF(ISBLANK(#REF!),"",#REF!)</f>
        <v>#REF!</v>
      </c>
      <c r="C185" s="214" t="e">
        <f>IF(ISBLANK(#REF!),"",#REF!)</f>
        <v>#REF!</v>
      </c>
      <c r="D185" s="214" t="e">
        <f>IF(ISBLANK(#REF!),"",#REF!)</f>
        <v>#REF!</v>
      </c>
      <c r="E185" s="214" t="e">
        <f>IF(ISBLANK(#REF!),"",#REF!)</f>
        <v>#REF!</v>
      </c>
      <c r="F185" s="214" t="e">
        <f>IF(ISBLANK(#REF!),"",#REF!)</f>
        <v>#REF!</v>
      </c>
      <c r="G185" s="214" t="e">
        <f>IF(ISBLANK(#REF!),"",#REF!)</f>
        <v>#REF!</v>
      </c>
      <c r="H185" s="215" t="e">
        <f>IF(ISBLANK(#REF!),"",#REF!)</f>
        <v>#REF!</v>
      </c>
      <c r="I185" s="214" t="e">
        <f>IF(ISBLANK(#REF!),"",#REF!)</f>
        <v>#REF!</v>
      </c>
      <c r="J185" s="216" t="e">
        <f>IF(ISBLANK(#REF!),"",#REF!)</f>
        <v>#REF!</v>
      </c>
      <c r="K185" s="217" t="e">
        <f>IF(ISBLANK(#REF!),"",#REF!)</f>
        <v>#REF!</v>
      </c>
      <c r="L185" s="217" t="e">
        <f>IF(ISBLANK(#REF!),"",#REF!)</f>
        <v>#REF!</v>
      </c>
      <c r="M185" s="218" t="e">
        <f>IF(ISBLANK(#REF!),"",#REF!)</f>
        <v>#REF!</v>
      </c>
      <c r="N185" s="218" t="e">
        <f>IF(ISBLANK(#REF!),"",#REF!)</f>
        <v>#REF!</v>
      </c>
      <c r="O185" s="220" t="str">
        <f>IFERROR(VLOOKUP(_xlfn.CONCAT('Team Roster - Final'!$A185," : ",'Team Roster - Final'!$BM185),'Rate Calculations'!$C$4:$G$1100,5,FALSE),"")</f>
        <v/>
      </c>
      <c r="P185" s="225">
        <f>IF(ISBLANK('Rate Calculations'!$H187),"",'Rate Calculations'!$H187)</f>
        <v>1.7500000000000002E-2</v>
      </c>
      <c r="Q185" s="220" t="str">
        <f t="shared" si="35"/>
        <v/>
      </c>
      <c r="R185" s="221">
        <f>IF(ISBLANK('Rate Calculations'!$J187),"",'Rate Calculations'!$J187)</f>
        <v>3.5000000000000003E-2</v>
      </c>
      <c r="S185" s="220" t="str">
        <f t="shared" si="36"/>
        <v/>
      </c>
      <c r="T185" s="225" t="str">
        <f>IFERROR(VLOOKUP(_xlfn.CONCAT('Team Roster - Final'!$A185," : ",'Team Roster - Final'!$BM185),'Rate Calculations'!$C$4:$S$1100,10,FALSE),"")</f>
        <v/>
      </c>
      <c r="U185" s="225" t="str">
        <f>IFERROR(VLOOKUP(_xlfn.CONCAT('Team Roster - Final'!$A185," : ",'Team Roster - Final'!$BM185),'Rate Calculations'!$C$4:$S$1100,11,FALSE),"")</f>
        <v/>
      </c>
      <c r="V185" s="222" t="str">
        <f t="shared" si="37"/>
        <v/>
      </c>
      <c r="W185" s="222" t="str">
        <f t="shared" si="38"/>
        <v/>
      </c>
      <c r="X185" s="223" t="str">
        <f>IFERROR(VLOOKUP(_xlfn.CONCAT('Team Roster - Final'!$A185," : ",'Team Roster - Final'!$BM185),'Rate Calculations'!$C$4:$S$1100,14,FALSE),"")</f>
        <v/>
      </c>
      <c r="Y185" s="222" t="str">
        <f t="shared" si="39"/>
        <v/>
      </c>
      <c r="Z185" s="222" t="str">
        <f t="shared" si="40"/>
        <v/>
      </c>
      <c r="AA185" s="224" t="str">
        <f>IFERROR(IF(#REF!="Yes",$Y185, $Y185+$Q185*0.5),"")</f>
        <v/>
      </c>
      <c r="AB185" s="224" t="str">
        <f>IFERROR(IF(#REF!="Yes",$Z185, $Z185+$S185*0.5),"")</f>
        <v/>
      </c>
      <c r="AC185" s="220" t="str">
        <f>IFERROR(VLOOKUP(_xlfn.CONCAT('Team Roster - Final'!$A185," : ",'Team Roster - Final'!$BM185),'Rate Calculations'!$C$4:$U$1100,19,FALSE),"")</f>
        <v/>
      </c>
      <c r="AD185" s="220" t="str">
        <f t="shared" si="41"/>
        <v/>
      </c>
      <c r="AE185" s="220" t="str">
        <f t="shared" si="42"/>
        <v/>
      </c>
      <c r="AF185" s="225" t="str">
        <f>IFERROR(VLOOKUP(_xlfn.CONCAT('Team Roster - Final'!$A185," : ",'Team Roster - Final'!$BM185),'Rate Calculations'!$C$4:$AB$1100,22,FALSE),"")</f>
        <v/>
      </c>
      <c r="AG185" s="225" t="str">
        <f>IFERROR(VLOOKUP(_xlfn.CONCAT('Team Roster - Final'!$A185," : ",'Team Roster - Final'!$BM185),'Rate Calculations'!$C$4:$AB$1100,23,FALSE),"")</f>
        <v/>
      </c>
      <c r="AH185" s="222" t="str">
        <f t="shared" si="43"/>
        <v/>
      </c>
      <c r="AI185" s="222" t="str">
        <f t="shared" si="44"/>
        <v/>
      </c>
      <c r="AJ185" s="223" t="str">
        <f>Table1[[#This Row],[Home Office
Net Fee %]]</f>
        <v/>
      </c>
      <c r="AK185" s="222" t="str">
        <f t="shared" si="45"/>
        <v/>
      </c>
      <c r="AL185" s="222" t="str">
        <f t="shared" si="46"/>
        <v/>
      </c>
      <c r="AM185" s="215" t="str">
        <f>IFERROR(IF(#REF!="Yes",$AK185,($AK185+$AD185*0.5)),"")</f>
        <v/>
      </c>
      <c r="AN185" s="215" t="str">
        <f>IFERROR(IF(#REF!="Yes",$AL185,($AL185+$AE185*0.5)),"")</f>
        <v/>
      </c>
      <c r="AO185" s="374" t="str">
        <f>IF(ISBLANK('Team Roster Proposed - FBR'!Q186),"",'Team Roster Proposed - FBR'!Q186)</f>
        <v/>
      </c>
      <c r="AP185" s="226" t="e">
        <f>IF(ISBLANK(#REF!),"",#REF!)</f>
        <v>#REF!</v>
      </c>
      <c r="AQ185" s="226" t="e">
        <f>IF(ISBLANK(#REF!),"",#REF!)</f>
        <v>#REF!</v>
      </c>
      <c r="AR185" s="226" t="e">
        <f>IF(ISBLANK(#REF!),"",#REF!)</f>
        <v>#REF!</v>
      </c>
      <c r="AS185" s="219" t="e">
        <f>IF(ISBLANK(#REF!),"",#REF!)</f>
        <v>#REF!</v>
      </c>
      <c r="AT185" s="219" t="e">
        <f>IF(ISBLANK(#REF!),"",#REF!)</f>
        <v>#REF!</v>
      </c>
      <c r="AU185" s="219" t="e">
        <f>IF(ISBLANK(#REF!),"",#REF!)</f>
        <v>#REF!</v>
      </c>
      <c r="AV185" s="219" t="e">
        <f>IF(ISBLANK(#REF!),"",#REF!)</f>
        <v>#REF!</v>
      </c>
      <c r="AW185" s="219" t="e">
        <f>IF(ISBLANK(#REF!),"",#REF!)</f>
        <v>#REF!</v>
      </c>
      <c r="AX185" s="219" t="e">
        <f>IF(ISBLANK(#REF!),"",#REF!)</f>
        <v>#REF!</v>
      </c>
      <c r="AY185" s="226" t="e">
        <f>IF(ISBLANK(#REF!),"",#REF!)</f>
        <v>#REF!</v>
      </c>
      <c r="AZ185" s="219" t="e">
        <f>IF(ISBLANK(#REF!),"",#REF!)</f>
        <v>#REF!</v>
      </c>
      <c r="BA185" s="219" t="e">
        <f>IF(ISBLANK(#REF!),"",#REF!)</f>
        <v>#REF!</v>
      </c>
      <c r="BB185" s="219" t="e">
        <f>IF(ISBLANK(#REF!),"",#REF!)</f>
        <v>#REF!</v>
      </c>
      <c r="BC185" s="219" t="e">
        <f>IF(ISBLANK(#REF!),"",#REF!)</f>
        <v>#REF!</v>
      </c>
      <c r="BD185" s="219" t="e">
        <f>IF(ISBLANK(#REF!),"",#REF!)</f>
        <v>#REF!</v>
      </c>
      <c r="BE185" s="219" t="e">
        <f>IF(ISBLANK(#REF!),"",#REF!)</f>
        <v>#REF!</v>
      </c>
      <c r="BF185" s="219" t="e">
        <f>IF(ISBLANK(#REF!),"",#REF!)</f>
        <v>#REF!</v>
      </c>
      <c r="BG185" s="219" t="e">
        <f>IF(ISBLANK(#REF!),"",#REF!)</f>
        <v>#REF!</v>
      </c>
      <c r="BH185" s="219" t="e">
        <f>IF(ISBLANK(#REF!),"",#REF!)</f>
        <v>#REF!</v>
      </c>
      <c r="BI185" s="219" t="e">
        <f>IF(ISBLANK(#REF!),"",#REF!)</f>
        <v>#REF!</v>
      </c>
      <c r="BJ185" s="219" t="e">
        <f>IF(ISBLANK(#REF!),"",#REF!)</f>
        <v>#REF!</v>
      </c>
      <c r="BK185" s="219" t="e">
        <f>IF(ISBLANK(#REF!),"",#REF!)</f>
        <v>#REF!</v>
      </c>
      <c r="BL185" s="219" t="e">
        <f>IF(ISBLANK(#REF!),"",#REF!)</f>
        <v>#REF!</v>
      </c>
      <c r="BM185" s="219" t="e">
        <f>IF(ISBLANK(#REF!),"",#REF!)</f>
        <v>#REF!</v>
      </c>
      <c r="BN185" s="219" t="e">
        <f>IF(ISBLANK(#REF!),"",#REF!)</f>
        <v>#REF!</v>
      </c>
      <c r="BO185" s="227" t="e">
        <f t="shared" si="47"/>
        <v>#REF!</v>
      </c>
      <c r="BP185" s="228" t="str">
        <f t="shared" si="50"/>
        <v/>
      </c>
      <c r="BQ185" s="229" t="str">
        <f t="shared" si="34"/>
        <v/>
      </c>
      <c r="BR185" s="228" t="e">
        <f t="shared" si="48"/>
        <v>#REF!</v>
      </c>
      <c r="BS185" s="230" t="e">
        <f t="shared" si="49"/>
        <v>#REF!</v>
      </c>
    </row>
    <row r="186" spans="1:71">
      <c r="A186" s="213" t="e">
        <f>IF(ISBLANK(#REF!),"",#REF!)</f>
        <v>#REF!</v>
      </c>
      <c r="B186" s="214" t="e">
        <f>IF(ISBLANK(#REF!),"",#REF!)</f>
        <v>#REF!</v>
      </c>
      <c r="C186" s="214" t="e">
        <f>IF(ISBLANK(#REF!),"",#REF!)</f>
        <v>#REF!</v>
      </c>
      <c r="D186" s="214" t="e">
        <f>IF(ISBLANK(#REF!),"",#REF!)</f>
        <v>#REF!</v>
      </c>
      <c r="E186" s="214" t="e">
        <f>IF(ISBLANK(#REF!),"",#REF!)</f>
        <v>#REF!</v>
      </c>
      <c r="F186" s="214" t="e">
        <f>IF(ISBLANK(#REF!),"",#REF!)</f>
        <v>#REF!</v>
      </c>
      <c r="G186" s="214" t="e">
        <f>IF(ISBLANK(#REF!),"",#REF!)</f>
        <v>#REF!</v>
      </c>
      <c r="H186" s="215" t="e">
        <f>IF(ISBLANK(#REF!),"",#REF!)</f>
        <v>#REF!</v>
      </c>
      <c r="I186" s="214" t="e">
        <f>IF(ISBLANK(#REF!),"",#REF!)</f>
        <v>#REF!</v>
      </c>
      <c r="J186" s="216" t="e">
        <f>IF(ISBLANK(#REF!),"",#REF!)</f>
        <v>#REF!</v>
      </c>
      <c r="K186" s="217" t="e">
        <f>IF(ISBLANK(#REF!),"",#REF!)</f>
        <v>#REF!</v>
      </c>
      <c r="L186" s="217" t="e">
        <f>IF(ISBLANK(#REF!),"",#REF!)</f>
        <v>#REF!</v>
      </c>
      <c r="M186" s="218" t="e">
        <f>IF(ISBLANK(#REF!),"",#REF!)</f>
        <v>#REF!</v>
      </c>
      <c r="N186" s="218" t="e">
        <f>IF(ISBLANK(#REF!),"",#REF!)</f>
        <v>#REF!</v>
      </c>
      <c r="O186" s="220" t="str">
        <f>IFERROR(VLOOKUP(_xlfn.CONCAT('Team Roster - Final'!$A186," : ",'Team Roster - Final'!$BM186),'Rate Calculations'!$C$4:$G$1100,5,FALSE),"")</f>
        <v/>
      </c>
      <c r="P186" s="225">
        <f>IF(ISBLANK('Rate Calculations'!$H188),"",'Rate Calculations'!$H188)</f>
        <v>1.7500000000000002E-2</v>
      </c>
      <c r="Q186" s="220" t="str">
        <f t="shared" si="35"/>
        <v/>
      </c>
      <c r="R186" s="221">
        <f>IF(ISBLANK('Rate Calculations'!$J188),"",'Rate Calculations'!$J188)</f>
        <v>3.5000000000000003E-2</v>
      </c>
      <c r="S186" s="220" t="str">
        <f t="shared" si="36"/>
        <v/>
      </c>
      <c r="T186" s="225" t="str">
        <f>IFERROR(VLOOKUP(_xlfn.CONCAT('Team Roster - Final'!$A186," : ",'Team Roster - Final'!$BM186),'Rate Calculations'!$C$4:$S$1100,10,FALSE),"")</f>
        <v/>
      </c>
      <c r="U186" s="225" t="str">
        <f>IFERROR(VLOOKUP(_xlfn.CONCAT('Team Roster - Final'!$A186," : ",'Team Roster - Final'!$BM186),'Rate Calculations'!$C$4:$S$1100,11,FALSE),"")</f>
        <v/>
      </c>
      <c r="V186" s="222" t="str">
        <f t="shared" si="37"/>
        <v/>
      </c>
      <c r="W186" s="222" t="str">
        <f t="shared" si="38"/>
        <v/>
      </c>
      <c r="X186" s="223" t="str">
        <f>IFERROR(VLOOKUP(_xlfn.CONCAT('Team Roster - Final'!$A186," : ",'Team Roster - Final'!$BM186),'Rate Calculations'!$C$4:$S$1100,14,FALSE),"")</f>
        <v/>
      </c>
      <c r="Y186" s="222" t="str">
        <f t="shared" si="39"/>
        <v/>
      </c>
      <c r="Z186" s="222" t="str">
        <f t="shared" si="40"/>
        <v/>
      </c>
      <c r="AA186" s="224" t="str">
        <f>IFERROR(IF(#REF!="Yes",$Y186, $Y186+$Q186*0.5),"")</f>
        <v/>
      </c>
      <c r="AB186" s="224" t="str">
        <f>IFERROR(IF(#REF!="Yes",$Z186, $Z186+$S186*0.5),"")</f>
        <v/>
      </c>
      <c r="AC186" s="220" t="str">
        <f>IFERROR(VLOOKUP(_xlfn.CONCAT('Team Roster - Final'!$A186," : ",'Team Roster - Final'!$BM186),'Rate Calculations'!$C$4:$U$1100,19,FALSE),"")</f>
        <v/>
      </c>
      <c r="AD186" s="220" t="str">
        <f t="shared" si="41"/>
        <v/>
      </c>
      <c r="AE186" s="220" t="str">
        <f t="shared" si="42"/>
        <v/>
      </c>
      <c r="AF186" s="225" t="str">
        <f>IFERROR(VLOOKUP(_xlfn.CONCAT('Team Roster - Final'!$A186," : ",'Team Roster - Final'!$BM186),'Rate Calculations'!$C$4:$AB$1100,22,FALSE),"")</f>
        <v/>
      </c>
      <c r="AG186" s="225" t="str">
        <f>IFERROR(VLOOKUP(_xlfn.CONCAT('Team Roster - Final'!$A186," : ",'Team Roster - Final'!$BM186),'Rate Calculations'!$C$4:$AB$1100,23,FALSE),"")</f>
        <v/>
      </c>
      <c r="AH186" s="222" t="str">
        <f t="shared" si="43"/>
        <v/>
      </c>
      <c r="AI186" s="222" t="str">
        <f t="shared" si="44"/>
        <v/>
      </c>
      <c r="AJ186" s="223" t="str">
        <f>Table1[[#This Row],[Home Office
Net Fee %]]</f>
        <v/>
      </c>
      <c r="AK186" s="222" t="str">
        <f t="shared" si="45"/>
        <v/>
      </c>
      <c r="AL186" s="222" t="str">
        <f t="shared" si="46"/>
        <v/>
      </c>
      <c r="AM186" s="215" t="str">
        <f>IFERROR(IF(#REF!="Yes",$AK186,($AK186+$AD186*0.5)),"")</f>
        <v/>
      </c>
      <c r="AN186" s="215" t="str">
        <f>IFERROR(IF(#REF!="Yes",$AL186,($AL186+$AE186*0.5)),"")</f>
        <v/>
      </c>
      <c r="AO186" s="374" t="str">
        <f>IF(ISBLANK('Team Roster Proposed - FBR'!Q187),"",'Team Roster Proposed - FBR'!Q187)</f>
        <v/>
      </c>
      <c r="AP186" s="226" t="e">
        <f>IF(ISBLANK(#REF!),"",#REF!)</f>
        <v>#REF!</v>
      </c>
      <c r="AQ186" s="226" t="e">
        <f>IF(ISBLANK(#REF!),"",#REF!)</f>
        <v>#REF!</v>
      </c>
      <c r="AR186" s="226" t="e">
        <f>IF(ISBLANK(#REF!),"",#REF!)</f>
        <v>#REF!</v>
      </c>
      <c r="AS186" s="219" t="e">
        <f>IF(ISBLANK(#REF!),"",#REF!)</f>
        <v>#REF!</v>
      </c>
      <c r="AT186" s="219" t="e">
        <f>IF(ISBLANK(#REF!),"",#REF!)</f>
        <v>#REF!</v>
      </c>
      <c r="AU186" s="219" t="e">
        <f>IF(ISBLANK(#REF!),"",#REF!)</f>
        <v>#REF!</v>
      </c>
      <c r="AV186" s="219" t="e">
        <f>IF(ISBLANK(#REF!),"",#REF!)</f>
        <v>#REF!</v>
      </c>
      <c r="AW186" s="219" t="e">
        <f>IF(ISBLANK(#REF!),"",#REF!)</f>
        <v>#REF!</v>
      </c>
      <c r="AX186" s="219" t="e">
        <f>IF(ISBLANK(#REF!),"",#REF!)</f>
        <v>#REF!</v>
      </c>
      <c r="AY186" s="226" t="e">
        <f>IF(ISBLANK(#REF!),"",#REF!)</f>
        <v>#REF!</v>
      </c>
      <c r="AZ186" s="219" t="e">
        <f>IF(ISBLANK(#REF!),"",#REF!)</f>
        <v>#REF!</v>
      </c>
      <c r="BA186" s="219" t="e">
        <f>IF(ISBLANK(#REF!),"",#REF!)</f>
        <v>#REF!</v>
      </c>
      <c r="BB186" s="219" t="e">
        <f>IF(ISBLANK(#REF!),"",#REF!)</f>
        <v>#REF!</v>
      </c>
      <c r="BC186" s="219" t="e">
        <f>IF(ISBLANK(#REF!),"",#REF!)</f>
        <v>#REF!</v>
      </c>
      <c r="BD186" s="219" t="e">
        <f>IF(ISBLANK(#REF!),"",#REF!)</f>
        <v>#REF!</v>
      </c>
      <c r="BE186" s="219" t="e">
        <f>IF(ISBLANK(#REF!),"",#REF!)</f>
        <v>#REF!</v>
      </c>
      <c r="BF186" s="219" t="e">
        <f>IF(ISBLANK(#REF!),"",#REF!)</f>
        <v>#REF!</v>
      </c>
      <c r="BG186" s="219" t="e">
        <f>IF(ISBLANK(#REF!),"",#REF!)</f>
        <v>#REF!</v>
      </c>
      <c r="BH186" s="219" t="e">
        <f>IF(ISBLANK(#REF!),"",#REF!)</f>
        <v>#REF!</v>
      </c>
      <c r="BI186" s="219" t="e">
        <f>IF(ISBLANK(#REF!),"",#REF!)</f>
        <v>#REF!</v>
      </c>
      <c r="BJ186" s="219" t="e">
        <f>IF(ISBLANK(#REF!),"",#REF!)</f>
        <v>#REF!</v>
      </c>
      <c r="BK186" s="219" t="e">
        <f>IF(ISBLANK(#REF!),"",#REF!)</f>
        <v>#REF!</v>
      </c>
      <c r="BL186" s="219" t="e">
        <f>IF(ISBLANK(#REF!),"",#REF!)</f>
        <v>#REF!</v>
      </c>
      <c r="BM186" s="219" t="e">
        <f>IF(ISBLANK(#REF!),"",#REF!)</f>
        <v>#REF!</v>
      </c>
      <c r="BN186" s="219" t="e">
        <f>IF(ISBLANK(#REF!),"",#REF!)</f>
        <v>#REF!</v>
      </c>
      <c r="BO186" s="227" t="e">
        <f t="shared" si="47"/>
        <v>#REF!</v>
      </c>
      <c r="BP186" s="228" t="str">
        <f t="shared" si="50"/>
        <v/>
      </c>
      <c r="BQ186" s="229" t="str">
        <f t="shared" si="34"/>
        <v/>
      </c>
      <c r="BR186" s="228" t="e">
        <f t="shared" si="48"/>
        <v>#REF!</v>
      </c>
      <c r="BS186" s="230" t="e">
        <f t="shared" si="49"/>
        <v>#REF!</v>
      </c>
    </row>
    <row r="187" spans="1:71">
      <c r="A187" s="213" t="e">
        <f>IF(ISBLANK(#REF!),"",#REF!)</f>
        <v>#REF!</v>
      </c>
      <c r="B187" s="214" t="e">
        <f>IF(ISBLANK(#REF!),"",#REF!)</f>
        <v>#REF!</v>
      </c>
      <c r="C187" s="214" t="e">
        <f>IF(ISBLANK(#REF!),"",#REF!)</f>
        <v>#REF!</v>
      </c>
      <c r="D187" s="214" t="e">
        <f>IF(ISBLANK(#REF!),"",#REF!)</f>
        <v>#REF!</v>
      </c>
      <c r="E187" s="214" t="e">
        <f>IF(ISBLANK(#REF!),"",#REF!)</f>
        <v>#REF!</v>
      </c>
      <c r="F187" s="214" t="e">
        <f>IF(ISBLANK(#REF!),"",#REF!)</f>
        <v>#REF!</v>
      </c>
      <c r="G187" s="214" t="e">
        <f>IF(ISBLANK(#REF!),"",#REF!)</f>
        <v>#REF!</v>
      </c>
      <c r="H187" s="215" t="e">
        <f>IF(ISBLANK(#REF!),"",#REF!)</f>
        <v>#REF!</v>
      </c>
      <c r="I187" s="214" t="e">
        <f>IF(ISBLANK(#REF!),"",#REF!)</f>
        <v>#REF!</v>
      </c>
      <c r="J187" s="216" t="e">
        <f>IF(ISBLANK(#REF!),"",#REF!)</f>
        <v>#REF!</v>
      </c>
      <c r="K187" s="217" t="e">
        <f>IF(ISBLANK(#REF!),"",#REF!)</f>
        <v>#REF!</v>
      </c>
      <c r="L187" s="217" t="e">
        <f>IF(ISBLANK(#REF!),"",#REF!)</f>
        <v>#REF!</v>
      </c>
      <c r="M187" s="218" t="e">
        <f>IF(ISBLANK(#REF!),"",#REF!)</f>
        <v>#REF!</v>
      </c>
      <c r="N187" s="218" t="e">
        <f>IF(ISBLANK(#REF!),"",#REF!)</f>
        <v>#REF!</v>
      </c>
      <c r="O187" s="220" t="str">
        <f>IFERROR(VLOOKUP(_xlfn.CONCAT('Team Roster - Final'!$A187," : ",'Team Roster - Final'!$BM187),'Rate Calculations'!$C$4:$G$1100,5,FALSE),"")</f>
        <v/>
      </c>
      <c r="P187" s="225">
        <f>IF(ISBLANK('Rate Calculations'!$H189),"",'Rate Calculations'!$H189)</f>
        <v>1.7500000000000002E-2</v>
      </c>
      <c r="Q187" s="220" t="str">
        <f t="shared" si="35"/>
        <v/>
      </c>
      <c r="R187" s="221">
        <f>IF(ISBLANK('Rate Calculations'!$J189),"",'Rate Calculations'!$J189)</f>
        <v>3.5000000000000003E-2</v>
      </c>
      <c r="S187" s="220" t="str">
        <f t="shared" si="36"/>
        <v/>
      </c>
      <c r="T187" s="225" t="str">
        <f>IFERROR(VLOOKUP(_xlfn.CONCAT('Team Roster - Final'!$A187," : ",'Team Roster - Final'!$BM187),'Rate Calculations'!$C$4:$S$1100,10,FALSE),"")</f>
        <v/>
      </c>
      <c r="U187" s="225" t="str">
        <f>IFERROR(VLOOKUP(_xlfn.CONCAT('Team Roster - Final'!$A187," : ",'Team Roster - Final'!$BM187),'Rate Calculations'!$C$4:$S$1100,11,FALSE),"")</f>
        <v/>
      </c>
      <c r="V187" s="222" t="str">
        <f t="shared" si="37"/>
        <v/>
      </c>
      <c r="W187" s="222" t="str">
        <f t="shared" si="38"/>
        <v/>
      </c>
      <c r="X187" s="223" t="str">
        <f>IFERROR(VLOOKUP(_xlfn.CONCAT('Team Roster - Final'!$A187," : ",'Team Roster - Final'!$BM187),'Rate Calculations'!$C$4:$S$1100,14,FALSE),"")</f>
        <v/>
      </c>
      <c r="Y187" s="222" t="str">
        <f t="shared" si="39"/>
        <v/>
      </c>
      <c r="Z187" s="222" t="str">
        <f t="shared" si="40"/>
        <v/>
      </c>
      <c r="AA187" s="224" t="str">
        <f>IFERROR(IF(#REF!="Yes",$Y187, $Y187+$Q187*0.5),"")</f>
        <v/>
      </c>
      <c r="AB187" s="224" t="str">
        <f>IFERROR(IF(#REF!="Yes",$Z187, $Z187+$S187*0.5),"")</f>
        <v/>
      </c>
      <c r="AC187" s="220" t="str">
        <f>IFERROR(VLOOKUP(_xlfn.CONCAT('Team Roster - Final'!$A187," : ",'Team Roster - Final'!$BM187),'Rate Calculations'!$C$4:$U$1100,19,FALSE),"")</f>
        <v/>
      </c>
      <c r="AD187" s="220" t="str">
        <f t="shared" si="41"/>
        <v/>
      </c>
      <c r="AE187" s="220" t="str">
        <f t="shared" si="42"/>
        <v/>
      </c>
      <c r="AF187" s="225" t="str">
        <f>IFERROR(VLOOKUP(_xlfn.CONCAT('Team Roster - Final'!$A187," : ",'Team Roster - Final'!$BM187),'Rate Calculations'!$C$4:$AB$1100,22,FALSE),"")</f>
        <v/>
      </c>
      <c r="AG187" s="225" t="str">
        <f>IFERROR(VLOOKUP(_xlfn.CONCAT('Team Roster - Final'!$A187," : ",'Team Roster - Final'!$BM187),'Rate Calculations'!$C$4:$AB$1100,23,FALSE),"")</f>
        <v/>
      </c>
      <c r="AH187" s="222" t="str">
        <f t="shared" si="43"/>
        <v/>
      </c>
      <c r="AI187" s="222" t="str">
        <f t="shared" si="44"/>
        <v/>
      </c>
      <c r="AJ187" s="223" t="str">
        <f>Table1[[#This Row],[Home Office
Net Fee %]]</f>
        <v/>
      </c>
      <c r="AK187" s="222" t="str">
        <f t="shared" si="45"/>
        <v/>
      </c>
      <c r="AL187" s="222" t="str">
        <f t="shared" si="46"/>
        <v/>
      </c>
      <c r="AM187" s="215" t="str">
        <f>IFERROR(IF(#REF!="Yes",$AK187,($AK187+$AD187*0.5)),"")</f>
        <v/>
      </c>
      <c r="AN187" s="215" t="str">
        <f>IFERROR(IF(#REF!="Yes",$AL187,($AL187+$AE187*0.5)),"")</f>
        <v/>
      </c>
      <c r="AO187" s="374" t="str">
        <f>IF(ISBLANK('Team Roster Proposed - FBR'!Q188),"",'Team Roster Proposed - FBR'!Q188)</f>
        <v/>
      </c>
      <c r="AP187" s="226" t="e">
        <f>IF(ISBLANK(#REF!),"",#REF!)</f>
        <v>#REF!</v>
      </c>
      <c r="AQ187" s="226" t="e">
        <f>IF(ISBLANK(#REF!),"",#REF!)</f>
        <v>#REF!</v>
      </c>
      <c r="AR187" s="226" t="e">
        <f>IF(ISBLANK(#REF!),"",#REF!)</f>
        <v>#REF!</v>
      </c>
      <c r="AS187" s="219" t="e">
        <f>IF(ISBLANK(#REF!),"",#REF!)</f>
        <v>#REF!</v>
      </c>
      <c r="AT187" s="219" t="e">
        <f>IF(ISBLANK(#REF!),"",#REF!)</f>
        <v>#REF!</v>
      </c>
      <c r="AU187" s="219" t="e">
        <f>IF(ISBLANK(#REF!),"",#REF!)</f>
        <v>#REF!</v>
      </c>
      <c r="AV187" s="219" t="e">
        <f>IF(ISBLANK(#REF!),"",#REF!)</f>
        <v>#REF!</v>
      </c>
      <c r="AW187" s="219" t="e">
        <f>IF(ISBLANK(#REF!),"",#REF!)</f>
        <v>#REF!</v>
      </c>
      <c r="AX187" s="219" t="e">
        <f>IF(ISBLANK(#REF!),"",#REF!)</f>
        <v>#REF!</v>
      </c>
      <c r="AY187" s="226" t="e">
        <f>IF(ISBLANK(#REF!),"",#REF!)</f>
        <v>#REF!</v>
      </c>
      <c r="AZ187" s="219" t="e">
        <f>IF(ISBLANK(#REF!),"",#REF!)</f>
        <v>#REF!</v>
      </c>
      <c r="BA187" s="219" t="e">
        <f>IF(ISBLANK(#REF!),"",#REF!)</f>
        <v>#REF!</v>
      </c>
      <c r="BB187" s="219" t="e">
        <f>IF(ISBLANK(#REF!),"",#REF!)</f>
        <v>#REF!</v>
      </c>
      <c r="BC187" s="219" t="e">
        <f>IF(ISBLANK(#REF!),"",#REF!)</f>
        <v>#REF!</v>
      </c>
      <c r="BD187" s="219" t="e">
        <f>IF(ISBLANK(#REF!),"",#REF!)</f>
        <v>#REF!</v>
      </c>
      <c r="BE187" s="219" t="e">
        <f>IF(ISBLANK(#REF!),"",#REF!)</f>
        <v>#REF!</v>
      </c>
      <c r="BF187" s="219" t="e">
        <f>IF(ISBLANK(#REF!),"",#REF!)</f>
        <v>#REF!</v>
      </c>
      <c r="BG187" s="219" t="e">
        <f>IF(ISBLANK(#REF!),"",#REF!)</f>
        <v>#REF!</v>
      </c>
      <c r="BH187" s="219" t="e">
        <f>IF(ISBLANK(#REF!),"",#REF!)</f>
        <v>#REF!</v>
      </c>
      <c r="BI187" s="219" t="e">
        <f>IF(ISBLANK(#REF!),"",#REF!)</f>
        <v>#REF!</v>
      </c>
      <c r="BJ187" s="219" t="e">
        <f>IF(ISBLANK(#REF!),"",#REF!)</f>
        <v>#REF!</v>
      </c>
      <c r="BK187" s="219" t="e">
        <f>IF(ISBLANK(#REF!),"",#REF!)</f>
        <v>#REF!</v>
      </c>
      <c r="BL187" s="219" t="e">
        <f>IF(ISBLANK(#REF!),"",#REF!)</f>
        <v>#REF!</v>
      </c>
      <c r="BM187" s="219" t="e">
        <f>IF(ISBLANK(#REF!),"",#REF!)</f>
        <v>#REF!</v>
      </c>
      <c r="BN187" s="219" t="e">
        <f>IF(ISBLANK(#REF!),"",#REF!)</f>
        <v>#REF!</v>
      </c>
      <c r="BO187" s="227" t="e">
        <f t="shared" si="47"/>
        <v>#REF!</v>
      </c>
      <c r="BP187" s="228" t="str">
        <f t="shared" si="50"/>
        <v/>
      </c>
      <c r="BQ187" s="229" t="str">
        <f t="shared" si="34"/>
        <v/>
      </c>
      <c r="BR187" s="228" t="e">
        <f t="shared" si="48"/>
        <v>#REF!</v>
      </c>
      <c r="BS187" s="230" t="e">
        <f t="shared" si="49"/>
        <v>#REF!</v>
      </c>
    </row>
    <row r="188" spans="1:71">
      <c r="A188" s="213" t="e">
        <f>IF(ISBLANK(#REF!),"",#REF!)</f>
        <v>#REF!</v>
      </c>
      <c r="B188" s="214" t="e">
        <f>IF(ISBLANK(#REF!),"",#REF!)</f>
        <v>#REF!</v>
      </c>
      <c r="C188" s="214" t="e">
        <f>IF(ISBLANK(#REF!),"",#REF!)</f>
        <v>#REF!</v>
      </c>
      <c r="D188" s="214" t="e">
        <f>IF(ISBLANK(#REF!),"",#REF!)</f>
        <v>#REF!</v>
      </c>
      <c r="E188" s="214" t="e">
        <f>IF(ISBLANK(#REF!),"",#REF!)</f>
        <v>#REF!</v>
      </c>
      <c r="F188" s="214" t="e">
        <f>IF(ISBLANK(#REF!),"",#REF!)</f>
        <v>#REF!</v>
      </c>
      <c r="G188" s="214" t="e">
        <f>IF(ISBLANK(#REF!),"",#REF!)</f>
        <v>#REF!</v>
      </c>
      <c r="H188" s="215" t="e">
        <f>IF(ISBLANK(#REF!),"",#REF!)</f>
        <v>#REF!</v>
      </c>
      <c r="I188" s="214" t="e">
        <f>IF(ISBLANK(#REF!),"",#REF!)</f>
        <v>#REF!</v>
      </c>
      <c r="J188" s="216" t="e">
        <f>IF(ISBLANK(#REF!),"",#REF!)</f>
        <v>#REF!</v>
      </c>
      <c r="K188" s="217" t="e">
        <f>IF(ISBLANK(#REF!),"",#REF!)</f>
        <v>#REF!</v>
      </c>
      <c r="L188" s="217" t="e">
        <f>IF(ISBLANK(#REF!),"",#REF!)</f>
        <v>#REF!</v>
      </c>
      <c r="M188" s="218" t="e">
        <f>IF(ISBLANK(#REF!),"",#REF!)</f>
        <v>#REF!</v>
      </c>
      <c r="N188" s="218" t="e">
        <f>IF(ISBLANK(#REF!),"",#REF!)</f>
        <v>#REF!</v>
      </c>
      <c r="O188" s="220" t="str">
        <f>IFERROR(VLOOKUP(_xlfn.CONCAT('Team Roster - Final'!$A188," : ",'Team Roster - Final'!$BM188),'Rate Calculations'!$C$4:$G$1100,5,FALSE),"")</f>
        <v/>
      </c>
      <c r="P188" s="225">
        <f>IF(ISBLANK('Rate Calculations'!$H190),"",'Rate Calculations'!$H190)</f>
        <v>1.7500000000000002E-2</v>
      </c>
      <c r="Q188" s="220" t="str">
        <f t="shared" si="35"/>
        <v/>
      </c>
      <c r="R188" s="221">
        <f>IF(ISBLANK('Rate Calculations'!$J190),"",'Rate Calculations'!$J190)</f>
        <v>3.5000000000000003E-2</v>
      </c>
      <c r="S188" s="220" t="str">
        <f t="shared" si="36"/>
        <v/>
      </c>
      <c r="T188" s="225" t="str">
        <f>IFERROR(VLOOKUP(_xlfn.CONCAT('Team Roster - Final'!$A188," : ",'Team Roster - Final'!$BM188),'Rate Calculations'!$C$4:$S$1100,10,FALSE),"")</f>
        <v/>
      </c>
      <c r="U188" s="225" t="str">
        <f>IFERROR(VLOOKUP(_xlfn.CONCAT('Team Roster - Final'!$A188," : ",'Team Roster - Final'!$BM188),'Rate Calculations'!$C$4:$S$1100,11,FALSE),"")</f>
        <v/>
      </c>
      <c r="V188" s="222" t="str">
        <f t="shared" si="37"/>
        <v/>
      </c>
      <c r="W188" s="222" t="str">
        <f t="shared" si="38"/>
        <v/>
      </c>
      <c r="X188" s="223" t="str">
        <f>IFERROR(VLOOKUP(_xlfn.CONCAT('Team Roster - Final'!$A188," : ",'Team Roster - Final'!$BM188),'Rate Calculations'!$C$4:$S$1100,14,FALSE),"")</f>
        <v/>
      </c>
      <c r="Y188" s="222" t="str">
        <f t="shared" si="39"/>
        <v/>
      </c>
      <c r="Z188" s="222" t="str">
        <f t="shared" si="40"/>
        <v/>
      </c>
      <c r="AA188" s="224" t="str">
        <f>IFERROR(IF(#REF!="Yes",$Y188, $Y188+$Q188*0.5),"")</f>
        <v/>
      </c>
      <c r="AB188" s="224" t="str">
        <f>IFERROR(IF(#REF!="Yes",$Z188, $Z188+$S188*0.5),"")</f>
        <v/>
      </c>
      <c r="AC188" s="220" t="str">
        <f>IFERROR(VLOOKUP(_xlfn.CONCAT('Team Roster - Final'!$A188," : ",'Team Roster - Final'!$BM188),'Rate Calculations'!$C$4:$U$1100,19,FALSE),"")</f>
        <v/>
      </c>
      <c r="AD188" s="220" t="str">
        <f t="shared" si="41"/>
        <v/>
      </c>
      <c r="AE188" s="220" t="str">
        <f t="shared" si="42"/>
        <v/>
      </c>
      <c r="AF188" s="225" t="str">
        <f>IFERROR(VLOOKUP(_xlfn.CONCAT('Team Roster - Final'!$A188," : ",'Team Roster - Final'!$BM188),'Rate Calculations'!$C$4:$AB$1100,22,FALSE),"")</f>
        <v/>
      </c>
      <c r="AG188" s="225" t="str">
        <f>IFERROR(VLOOKUP(_xlfn.CONCAT('Team Roster - Final'!$A188," : ",'Team Roster - Final'!$BM188),'Rate Calculations'!$C$4:$AB$1100,23,FALSE),"")</f>
        <v/>
      </c>
      <c r="AH188" s="222" t="str">
        <f t="shared" si="43"/>
        <v/>
      </c>
      <c r="AI188" s="222" t="str">
        <f t="shared" si="44"/>
        <v/>
      </c>
      <c r="AJ188" s="223" t="str">
        <f>Table1[[#This Row],[Home Office
Net Fee %]]</f>
        <v/>
      </c>
      <c r="AK188" s="222" t="str">
        <f t="shared" si="45"/>
        <v/>
      </c>
      <c r="AL188" s="222" t="str">
        <f t="shared" si="46"/>
        <v/>
      </c>
      <c r="AM188" s="215" t="str">
        <f>IFERROR(IF(#REF!="Yes",$AK188,($AK188+$AD188*0.5)),"")</f>
        <v/>
      </c>
      <c r="AN188" s="215" t="str">
        <f>IFERROR(IF(#REF!="Yes",$AL188,($AL188+$AE188*0.5)),"")</f>
        <v/>
      </c>
      <c r="AO188" s="374" t="str">
        <f>IF(ISBLANK('Team Roster Proposed - FBR'!Q189),"",'Team Roster Proposed - FBR'!Q189)</f>
        <v/>
      </c>
      <c r="AP188" s="226" t="e">
        <f>IF(ISBLANK(#REF!),"",#REF!)</f>
        <v>#REF!</v>
      </c>
      <c r="AQ188" s="226" t="e">
        <f>IF(ISBLANK(#REF!),"",#REF!)</f>
        <v>#REF!</v>
      </c>
      <c r="AR188" s="226" t="e">
        <f>IF(ISBLANK(#REF!),"",#REF!)</f>
        <v>#REF!</v>
      </c>
      <c r="AS188" s="219" t="e">
        <f>IF(ISBLANK(#REF!),"",#REF!)</f>
        <v>#REF!</v>
      </c>
      <c r="AT188" s="219" t="e">
        <f>IF(ISBLANK(#REF!),"",#REF!)</f>
        <v>#REF!</v>
      </c>
      <c r="AU188" s="219" t="e">
        <f>IF(ISBLANK(#REF!),"",#REF!)</f>
        <v>#REF!</v>
      </c>
      <c r="AV188" s="219" t="e">
        <f>IF(ISBLANK(#REF!),"",#REF!)</f>
        <v>#REF!</v>
      </c>
      <c r="AW188" s="219" t="e">
        <f>IF(ISBLANK(#REF!),"",#REF!)</f>
        <v>#REF!</v>
      </c>
      <c r="AX188" s="219" t="e">
        <f>IF(ISBLANK(#REF!),"",#REF!)</f>
        <v>#REF!</v>
      </c>
      <c r="AY188" s="226" t="e">
        <f>IF(ISBLANK(#REF!),"",#REF!)</f>
        <v>#REF!</v>
      </c>
      <c r="AZ188" s="219" t="e">
        <f>IF(ISBLANK(#REF!),"",#REF!)</f>
        <v>#REF!</v>
      </c>
      <c r="BA188" s="219" t="e">
        <f>IF(ISBLANK(#REF!),"",#REF!)</f>
        <v>#REF!</v>
      </c>
      <c r="BB188" s="219" t="e">
        <f>IF(ISBLANK(#REF!),"",#REF!)</f>
        <v>#REF!</v>
      </c>
      <c r="BC188" s="219" t="e">
        <f>IF(ISBLANK(#REF!),"",#REF!)</f>
        <v>#REF!</v>
      </c>
      <c r="BD188" s="219" t="e">
        <f>IF(ISBLANK(#REF!),"",#REF!)</f>
        <v>#REF!</v>
      </c>
      <c r="BE188" s="219" t="e">
        <f>IF(ISBLANK(#REF!),"",#REF!)</f>
        <v>#REF!</v>
      </c>
      <c r="BF188" s="219" t="e">
        <f>IF(ISBLANK(#REF!),"",#REF!)</f>
        <v>#REF!</v>
      </c>
      <c r="BG188" s="219" t="e">
        <f>IF(ISBLANK(#REF!),"",#REF!)</f>
        <v>#REF!</v>
      </c>
      <c r="BH188" s="219" t="e">
        <f>IF(ISBLANK(#REF!),"",#REF!)</f>
        <v>#REF!</v>
      </c>
      <c r="BI188" s="219" t="e">
        <f>IF(ISBLANK(#REF!),"",#REF!)</f>
        <v>#REF!</v>
      </c>
      <c r="BJ188" s="219" t="e">
        <f>IF(ISBLANK(#REF!),"",#REF!)</f>
        <v>#REF!</v>
      </c>
      <c r="BK188" s="219" t="e">
        <f>IF(ISBLANK(#REF!),"",#REF!)</f>
        <v>#REF!</v>
      </c>
      <c r="BL188" s="219" t="e">
        <f>IF(ISBLANK(#REF!),"",#REF!)</f>
        <v>#REF!</v>
      </c>
      <c r="BM188" s="219" t="e">
        <f>IF(ISBLANK(#REF!),"",#REF!)</f>
        <v>#REF!</v>
      </c>
      <c r="BN188" s="219" t="e">
        <f>IF(ISBLANK(#REF!),"",#REF!)</f>
        <v>#REF!</v>
      </c>
      <c r="BO188" s="227" t="e">
        <f t="shared" si="47"/>
        <v>#REF!</v>
      </c>
      <c r="BP188" s="228" t="str">
        <f t="shared" si="50"/>
        <v/>
      </c>
      <c r="BQ188" s="229" t="str">
        <f t="shared" si="34"/>
        <v/>
      </c>
      <c r="BR188" s="228" t="e">
        <f t="shared" si="48"/>
        <v>#REF!</v>
      </c>
      <c r="BS188" s="230" t="e">
        <f t="shared" si="49"/>
        <v>#REF!</v>
      </c>
    </row>
    <row r="189" spans="1:71">
      <c r="A189" s="213" t="e">
        <f>IF(ISBLANK(#REF!),"",#REF!)</f>
        <v>#REF!</v>
      </c>
      <c r="B189" s="214" t="e">
        <f>IF(ISBLANK(#REF!),"",#REF!)</f>
        <v>#REF!</v>
      </c>
      <c r="C189" s="214" t="e">
        <f>IF(ISBLANK(#REF!),"",#REF!)</f>
        <v>#REF!</v>
      </c>
      <c r="D189" s="214" t="e">
        <f>IF(ISBLANK(#REF!),"",#REF!)</f>
        <v>#REF!</v>
      </c>
      <c r="E189" s="214" t="e">
        <f>IF(ISBLANK(#REF!),"",#REF!)</f>
        <v>#REF!</v>
      </c>
      <c r="F189" s="214" t="e">
        <f>IF(ISBLANK(#REF!),"",#REF!)</f>
        <v>#REF!</v>
      </c>
      <c r="G189" s="214" t="e">
        <f>IF(ISBLANK(#REF!),"",#REF!)</f>
        <v>#REF!</v>
      </c>
      <c r="H189" s="215" t="e">
        <f>IF(ISBLANK(#REF!),"",#REF!)</f>
        <v>#REF!</v>
      </c>
      <c r="I189" s="214" t="e">
        <f>IF(ISBLANK(#REF!),"",#REF!)</f>
        <v>#REF!</v>
      </c>
      <c r="J189" s="216" t="e">
        <f>IF(ISBLANK(#REF!),"",#REF!)</f>
        <v>#REF!</v>
      </c>
      <c r="K189" s="217" t="e">
        <f>IF(ISBLANK(#REF!),"",#REF!)</f>
        <v>#REF!</v>
      </c>
      <c r="L189" s="217" t="e">
        <f>IF(ISBLANK(#REF!),"",#REF!)</f>
        <v>#REF!</v>
      </c>
      <c r="M189" s="218" t="e">
        <f>IF(ISBLANK(#REF!),"",#REF!)</f>
        <v>#REF!</v>
      </c>
      <c r="N189" s="218" t="e">
        <f>IF(ISBLANK(#REF!),"",#REF!)</f>
        <v>#REF!</v>
      </c>
      <c r="O189" s="220" t="str">
        <f>IFERROR(VLOOKUP(_xlfn.CONCAT('Team Roster - Final'!$A189," : ",'Team Roster - Final'!$BM189),'Rate Calculations'!$C$4:$G$1100,5,FALSE),"")</f>
        <v/>
      </c>
      <c r="P189" s="225">
        <f>IF(ISBLANK('Rate Calculations'!$H191),"",'Rate Calculations'!$H191)</f>
        <v>1.7500000000000002E-2</v>
      </c>
      <c r="Q189" s="220" t="str">
        <f t="shared" si="35"/>
        <v/>
      </c>
      <c r="R189" s="221">
        <f>IF(ISBLANK('Rate Calculations'!$J191),"",'Rate Calculations'!$J191)</f>
        <v>3.5000000000000003E-2</v>
      </c>
      <c r="S189" s="220" t="str">
        <f t="shared" si="36"/>
        <v/>
      </c>
      <c r="T189" s="225" t="str">
        <f>IFERROR(VLOOKUP(_xlfn.CONCAT('Team Roster - Final'!$A189," : ",'Team Roster - Final'!$BM189),'Rate Calculations'!$C$4:$S$1100,10,FALSE),"")</f>
        <v/>
      </c>
      <c r="U189" s="225" t="str">
        <f>IFERROR(VLOOKUP(_xlfn.CONCAT('Team Roster - Final'!$A189," : ",'Team Roster - Final'!$BM189),'Rate Calculations'!$C$4:$S$1100,11,FALSE),"")</f>
        <v/>
      </c>
      <c r="V189" s="222" t="str">
        <f t="shared" si="37"/>
        <v/>
      </c>
      <c r="W189" s="222" t="str">
        <f t="shared" si="38"/>
        <v/>
      </c>
      <c r="X189" s="223" t="str">
        <f>IFERROR(VLOOKUP(_xlfn.CONCAT('Team Roster - Final'!$A189," : ",'Team Roster - Final'!$BM189),'Rate Calculations'!$C$4:$S$1100,14,FALSE),"")</f>
        <v/>
      </c>
      <c r="Y189" s="222" t="str">
        <f t="shared" si="39"/>
        <v/>
      </c>
      <c r="Z189" s="222" t="str">
        <f t="shared" si="40"/>
        <v/>
      </c>
      <c r="AA189" s="224" t="str">
        <f>IFERROR(IF(#REF!="Yes",$Y189, $Y189+$Q189*0.5),"")</f>
        <v/>
      </c>
      <c r="AB189" s="224" t="str">
        <f>IFERROR(IF(#REF!="Yes",$Z189, $Z189+$S189*0.5),"")</f>
        <v/>
      </c>
      <c r="AC189" s="220" t="str">
        <f>IFERROR(VLOOKUP(_xlfn.CONCAT('Team Roster - Final'!$A189," : ",'Team Roster - Final'!$BM189),'Rate Calculations'!$C$4:$U$1100,19,FALSE),"")</f>
        <v/>
      </c>
      <c r="AD189" s="220" t="str">
        <f t="shared" si="41"/>
        <v/>
      </c>
      <c r="AE189" s="220" t="str">
        <f t="shared" si="42"/>
        <v/>
      </c>
      <c r="AF189" s="225" t="str">
        <f>IFERROR(VLOOKUP(_xlfn.CONCAT('Team Roster - Final'!$A189," : ",'Team Roster - Final'!$BM189),'Rate Calculations'!$C$4:$AB$1100,22,FALSE),"")</f>
        <v/>
      </c>
      <c r="AG189" s="225" t="str">
        <f>IFERROR(VLOOKUP(_xlfn.CONCAT('Team Roster - Final'!$A189," : ",'Team Roster - Final'!$BM189),'Rate Calculations'!$C$4:$AB$1100,23,FALSE),"")</f>
        <v/>
      </c>
      <c r="AH189" s="222" t="str">
        <f t="shared" si="43"/>
        <v/>
      </c>
      <c r="AI189" s="222" t="str">
        <f t="shared" si="44"/>
        <v/>
      </c>
      <c r="AJ189" s="223" t="str">
        <f>Table1[[#This Row],[Home Office
Net Fee %]]</f>
        <v/>
      </c>
      <c r="AK189" s="222" t="str">
        <f t="shared" si="45"/>
        <v/>
      </c>
      <c r="AL189" s="222" t="str">
        <f t="shared" si="46"/>
        <v/>
      </c>
      <c r="AM189" s="215" t="str">
        <f>IFERROR(IF(#REF!="Yes",$AK189,($AK189+$AD189*0.5)),"")</f>
        <v/>
      </c>
      <c r="AN189" s="215" t="str">
        <f>IFERROR(IF(#REF!="Yes",$AL189,($AL189+$AE189*0.5)),"")</f>
        <v/>
      </c>
      <c r="AO189" s="374" t="str">
        <f>IF(ISBLANK('Team Roster Proposed - FBR'!Q190),"",'Team Roster Proposed - FBR'!Q190)</f>
        <v/>
      </c>
      <c r="AP189" s="226" t="e">
        <f>IF(ISBLANK(#REF!),"",#REF!)</f>
        <v>#REF!</v>
      </c>
      <c r="AQ189" s="226" t="e">
        <f>IF(ISBLANK(#REF!),"",#REF!)</f>
        <v>#REF!</v>
      </c>
      <c r="AR189" s="226" t="e">
        <f>IF(ISBLANK(#REF!),"",#REF!)</f>
        <v>#REF!</v>
      </c>
      <c r="AS189" s="219" t="e">
        <f>IF(ISBLANK(#REF!),"",#REF!)</f>
        <v>#REF!</v>
      </c>
      <c r="AT189" s="219" t="e">
        <f>IF(ISBLANK(#REF!),"",#REF!)</f>
        <v>#REF!</v>
      </c>
      <c r="AU189" s="219" t="e">
        <f>IF(ISBLANK(#REF!),"",#REF!)</f>
        <v>#REF!</v>
      </c>
      <c r="AV189" s="219" t="e">
        <f>IF(ISBLANK(#REF!),"",#REF!)</f>
        <v>#REF!</v>
      </c>
      <c r="AW189" s="219" t="e">
        <f>IF(ISBLANK(#REF!),"",#REF!)</f>
        <v>#REF!</v>
      </c>
      <c r="AX189" s="219" t="e">
        <f>IF(ISBLANK(#REF!),"",#REF!)</f>
        <v>#REF!</v>
      </c>
      <c r="AY189" s="226" t="e">
        <f>IF(ISBLANK(#REF!),"",#REF!)</f>
        <v>#REF!</v>
      </c>
      <c r="AZ189" s="219" t="e">
        <f>IF(ISBLANK(#REF!),"",#REF!)</f>
        <v>#REF!</v>
      </c>
      <c r="BA189" s="219" t="e">
        <f>IF(ISBLANK(#REF!),"",#REF!)</f>
        <v>#REF!</v>
      </c>
      <c r="BB189" s="219" t="e">
        <f>IF(ISBLANK(#REF!),"",#REF!)</f>
        <v>#REF!</v>
      </c>
      <c r="BC189" s="219" t="e">
        <f>IF(ISBLANK(#REF!),"",#REF!)</f>
        <v>#REF!</v>
      </c>
      <c r="BD189" s="219" t="e">
        <f>IF(ISBLANK(#REF!),"",#REF!)</f>
        <v>#REF!</v>
      </c>
      <c r="BE189" s="219" t="e">
        <f>IF(ISBLANK(#REF!),"",#REF!)</f>
        <v>#REF!</v>
      </c>
      <c r="BF189" s="219" t="e">
        <f>IF(ISBLANK(#REF!),"",#REF!)</f>
        <v>#REF!</v>
      </c>
      <c r="BG189" s="219" t="e">
        <f>IF(ISBLANK(#REF!),"",#REF!)</f>
        <v>#REF!</v>
      </c>
      <c r="BH189" s="219" t="e">
        <f>IF(ISBLANK(#REF!),"",#REF!)</f>
        <v>#REF!</v>
      </c>
      <c r="BI189" s="219" t="e">
        <f>IF(ISBLANK(#REF!),"",#REF!)</f>
        <v>#REF!</v>
      </c>
      <c r="BJ189" s="219" t="e">
        <f>IF(ISBLANK(#REF!),"",#REF!)</f>
        <v>#REF!</v>
      </c>
      <c r="BK189" s="219" t="e">
        <f>IF(ISBLANK(#REF!),"",#REF!)</f>
        <v>#REF!</v>
      </c>
      <c r="BL189" s="219" t="e">
        <f>IF(ISBLANK(#REF!),"",#REF!)</f>
        <v>#REF!</v>
      </c>
      <c r="BM189" s="219" t="e">
        <f>IF(ISBLANK(#REF!),"",#REF!)</f>
        <v>#REF!</v>
      </c>
      <c r="BN189" s="219" t="e">
        <f>IF(ISBLANK(#REF!),"",#REF!)</f>
        <v>#REF!</v>
      </c>
      <c r="BO189" s="227" t="e">
        <f t="shared" si="47"/>
        <v>#REF!</v>
      </c>
      <c r="BP189" s="228" t="str">
        <f t="shared" si="50"/>
        <v/>
      </c>
      <c r="BQ189" s="229" t="str">
        <f t="shared" si="34"/>
        <v/>
      </c>
      <c r="BR189" s="228" t="e">
        <f t="shared" si="48"/>
        <v>#REF!</v>
      </c>
      <c r="BS189" s="230" t="e">
        <f t="shared" si="49"/>
        <v>#REF!</v>
      </c>
    </row>
    <row r="190" spans="1:71">
      <c r="A190" s="213" t="e">
        <f>IF(ISBLANK(#REF!),"",#REF!)</f>
        <v>#REF!</v>
      </c>
      <c r="B190" s="214" t="e">
        <f>IF(ISBLANK(#REF!),"",#REF!)</f>
        <v>#REF!</v>
      </c>
      <c r="C190" s="214" t="e">
        <f>IF(ISBLANK(#REF!),"",#REF!)</f>
        <v>#REF!</v>
      </c>
      <c r="D190" s="214" t="e">
        <f>IF(ISBLANK(#REF!),"",#REF!)</f>
        <v>#REF!</v>
      </c>
      <c r="E190" s="214" t="e">
        <f>IF(ISBLANK(#REF!),"",#REF!)</f>
        <v>#REF!</v>
      </c>
      <c r="F190" s="214" t="e">
        <f>IF(ISBLANK(#REF!),"",#REF!)</f>
        <v>#REF!</v>
      </c>
      <c r="G190" s="214" t="e">
        <f>IF(ISBLANK(#REF!),"",#REF!)</f>
        <v>#REF!</v>
      </c>
      <c r="H190" s="215" t="e">
        <f>IF(ISBLANK(#REF!),"",#REF!)</f>
        <v>#REF!</v>
      </c>
      <c r="I190" s="214" t="e">
        <f>IF(ISBLANK(#REF!),"",#REF!)</f>
        <v>#REF!</v>
      </c>
      <c r="J190" s="216" t="e">
        <f>IF(ISBLANK(#REF!),"",#REF!)</f>
        <v>#REF!</v>
      </c>
      <c r="K190" s="217" t="e">
        <f>IF(ISBLANK(#REF!),"",#REF!)</f>
        <v>#REF!</v>
      </c>
      <c r="L190" s="217" t="e">
        <f>IF(ISBLANK(#REF!),"",#REF!)</f>
        <v>#REF!</v>
      </c>
      <c r="M190" s="218" t="e">
        <f>IF(ISBLANK(#REF!),"",#REF!)</f>
        <v>#REF!</v>
      </c>
      <c r="N190" s="218" t="e">
        <f>IF(ISBLANK(#REF!),"",#REF!)</f>
        <v>#REF!</v>
      </c>
      <c r="O190" s="220" t="str">
        <f>IFERROR(VLOOKUP(_xlfn.CONCAT('Team Roster - Final'!$A190," : ",'Team Roster - Final'!$BM190),'Rate Calculations'!$C$4:$G$1100,5,FALSE),"")</f>
        <v/>
      </c>
      <c r="P190" s="225">
        <f>IF(ISBLANK('Rate Calculations'!$H192),"",'Rate Calculations'!$H192)</f>
        <v>1.7500000000000002E-2</v>
      </c>
      <c r="Q190" s="220" t="str">
        <f t="shared" si="35"/>
        <v/>
      </c>
      <c r="R190" s="221">
        <f>IF(ISBLANK('Rate Calculations'!$J192),"",'Rate Calculations'!$J192)</f>
        <v>3.5000000000000003E-2</v>
      </c>
      <c r="S190" s="220" t="str">
        <f t="shared" si="36"/>
        <v/>
      </c>
      <c r="T190" s="225" t="str">
        <f>IFERROR(VLOOKUP(_xlfn.CONCAT('Team Roster - Final'!$A190," : ",'Team Roster - Final'!$BM190),'Rate Calculations'!$C$4:$S$1100,10,FALSE),"")</f>
        <v/>
      </c>
      <c r="U190" s="225" t="str">
        <f>IFERROR(VLOOKUP(_xlfn.CONCAT('Team Roster - Final'!$A190," : ",'Team Roster - Final'!$BM190),'Rate Calculations'!$C$4:$S$1100,11,FALSE),"")</f>
        <v/>
      </c>
      <c r="V190" s="222" t="str">
        <f t="shared" si="37"/>
        <v/>
      </c>
      <c r="W190" s="222" t="str">
        <f t="shared" si="38"/>
        <v/>
      </c>
      <c r="X190" s="223" t="str">
        <f>IFERROR(VLOOKUP(_xlfn.CONCAT('Team Roster - Final'!$A190," : ",'Team Roster - Final'!$BM190),'Rate Calculations'!$C$4:$S$1100,14,FALSE),"")</f>
        <v/>
      </c>
      <c r="Y190" s="222" t="str">
        <f t="shared" si="39"/>
        <v/>
      </c>
      <c r="Z190" s="222" t="str">
        <f t="shared" si="40"/>
        <v/>
      </c>
      <c r="AA190" s="224" t="str">
        <f>IFERROR(IF(#REF!="Yes",$Y190, $Y190+$Q190*0.5),"")</f>
        <v/>
      </c>
      <c r="AB190" s="224" t="str">
        <f>IFERROR(IF(#REF!="Yes",$Z190, $Z190+$S190*0.5),"")</f>
        <v/>
      </c>
      <c r="AC190" s="220" t="str">
        <f>IFERROR(VLOOKUP(_xlfn.CONCAT('Team Roster - Final'!$A190," : ",'Team Roster - Final'!$BM190),'Rate Calculations'!$C$4:$U$1100,19,FALSE),"")</f>
        <v/>
      </c>
      <c r="AD190" s="220" t="str">
        <f t="shared" si="41"/>
        <v/>
      </c>
      <c r="AE190" s="220" t="str">
        <f t="shared" si="42"/>
        <v/>
      </c>
      <c r="AF190" s="225" t="str">
        <f>IFERROR(VLOOKUP(_xlfn.CONCAT('Team Roster - Final'!$A190," : ",'Team Roster - Final'!$BM190),'Rate Calculations'!$C$4:$AB$1100,22,FALSE),"")</f>
        <v/>
      </c>
      <c r="AG190" s="225" t="str">
        <f>IFERROR(VLOOKUP(_xlfn.CONCAT('Team Roster - Final'!$A190," : ",'Team Roster - Final'!$BM190),'Rate Calculations'!$C$4:$AB$1100,23,FALSE),"")</f>
        <v/>
      </c>
      <c r="AH190" s="222" t="str">
        <f t="shared" si="43"/>
        <v/>
      </c>
      <c r="AI190" s="222" t="str">
        <f t="shared" si="44"/>
        <v/>
      </c>
      <c r="AJ190" s="223" t="str">
        <f>Table1[[#This Row],[Home Office
Net Fee %]]</f>
        <v/>
      </c>
      <c r="AK190" s="222" t="str">
        <f t="shared" si="45"/>
        <v/>
      </c>
      <c r="AL190" s="222" t="str">
        <f t="shared" si="46"/>
        <v/>
      </c>
      <c r="AM190" s="215" t="str">
        <f>IFERROR(IF(#REF!="Yes",$AK190,($AK190+$AD190*0.5)),"")</f>
        <v/>
      </c>
      <c r="AN190" s="215" t="str">
        <f>IFERROR(IF(#REF!="Yes",$AL190,($AL190+$AE190*0.5)),"")</f>
        <v/>
      </c>
      <c r="AO190" s="374" t="str">
        <f>IF(ISBLANK('Team Roster Proposed - FBR'!Q191),"",'Team Roster Proposed - FBR'!Q191)</f>
        <v/>
      </c>
      <c r="AP190" s="226" t="e">
        <f>IF(ISBLANK(#REF!),"",#REF!)</f>
        <v>#REF!</v>
      </c>
      <c r="AQ190" s="226" t="e">
        <f>IF(ISBLANK(#REF!),"",#REF!)</f>
        <v>#REF!</v>
      </c>
      <c r="AR190" s="226" t="e">
        <f>IF(ISBLANK(#REF!),"",#REF!)</f>
        <v>#REF!</v>
      </c>
      <c r="AS190" s="219" t="e">
        <f>IF(ISBLANK(#REF!),"",#REF!)</f>
        <v>#REF!</v>
      </c>
      <c r="AT190" s="219" t="e">
        <f>IF(ISBLANK(#REF!),"",#REF!)</f>
        <v>#REF!</v>
      </c>
      <c r="AU190" s="219" t="e">
        <f>IF(ISBLANK(#REF!),"",#REF!)</f>
        <v>#REF!</v>
      </c>
      <c r="AV190" s="219" t="e">
        <f>IF(ISBLANK(#REF!),"",#REF!)</f>
        <v>#REF!</v>
      </c>
      <c r="AW190" s="219" t="e">
        <f>IF(ISBLANK(#REF!),"",#REF!)</f>
        <v>#REF!</v>
      </c>
      <c r="AX190" s="219" t="e">
        <f>IF(ISBLANK(#REF!),"",#REF!)</f>
        <v>#REF!</v>
      </c>
      <c r="AY190" s="226" t="e">
        <f>IF(ISBLANK(#REF!),"",#REF!)</f>
        <v>#REF!</v>
      </c>
      <c r="AZ190" s="219" t="e">
        <f>IF(ISBLANK(#REF!),"",#REF!)</f>
        <v>#REF!</v>
      </c>
      <c r="BA190" s="219" t="e">
        <f>IF(ISBLANK(#REF!),"",#REF!)</f>
        <v>#REF!</v>
      </c>
      <c r="BB190" s="219" t="e">
        <f>IF(ISBLANK(#REF!),"",#REF!)</f>
        <v>#REF!</v>
      </c>
      <c r="BC190" s="219" t="e">
        <f>IF(ISBLANK(#REF!),"",#REF!)</f>
        <v>#REF!</v>
      </c>
      <c r="BD190" s="219" t="e">
        <f>IF(ISBLANK(#REF!),"",#REF!)</f>
        <v>#REF!</v>
      </c>
      <c r="BE190" s="219" t="e">
        <f>IF(ISBLANK(#REF!),"",#REF!)</f>
        <v>#REF!</v>
      </c>
      <c r="BF190" s="219" t="e">
        <f>IF(ISBLANK(#REF!),"",#REF!)</f>
        <v>#REF!</v>
      </c>
      <c r="BG190" s="219" t="e">
        <f>IF(ISBLANK(#REF!),"",#REF!)</f>
        <v>#REF!</v>
      </c>
      <c r="BH190" s="219" t="e">
        <f>IF(ISBLANK(#REF!),"",#REF!)</f>
        <v>#REF!</v>
      </c>
      <c r="BI190" s="219" t="e">
        <f>IF(ISBLANK(#REF!),"",#REF!)</f>
        <v>#REF!</v>
      </c>
      <c r="BJ190" s="219" t="e">
        <f>IF(ISBLANK(#REF!),"",#REF!)</f>
        <v>#REF!</v>
      </c>
      <c r="BK190" s="219" t="e">
        <f>IF(ISBLANK(#REF!),"",#REF!)</f>
        <v>#REF!</v>
      </c>
      <c r="BL190" s="219" t="e">
        <f>IF(ISBLANK(#REF!),"",#REF!)</f>
        <v>#REF!</v>
      </c>
      <c r="BM190" s="219" t="e">
        <f>IF(ISBLANK(#REF!),"",#REF!)</f>
        <v>#REF!</v>
      </c>
      <c r="BN190" s="219" t="e">
        <f>IF(ISBLANK(#REF!),"",#REF!)</f>
        <v>#REF!</v>
      </c>
      <c r="BO190" s="227" t="e">
        <f t="shared" si="47"/>
        <v>#REF!</v>
      </c>
      <c r="BP190" s="228" t="str">
        <f t="shared" si="50"/>
        <v/>
      </c>
      <c r="BQ190" s="229" t="str">
        <f t="shared" si="34"/>
        <v/>
      </c>
      <c r="BR190" s="228" t="e">
        <f t="shared" si="48"/>
        <v>#REF!</v>
      </c>
      <c r="BS190" s="230" t="e">
        <f t="shared" si="49"/>
        <v>#REF!</v>
      </c>
    </row>
    <row r="191" spans="1:71">
      <c r="A191" s="213" t="e">
        <f>IF(ISBLANK(#REF!),"",#REF!)</f>
        <v>#REF!</v>
      </c>
      <c r="B191" s="214" t="e">
        <f>IF(ISBLANK(#REF!),"",#REF!)</f>
        <v>#REF!</v>
      </c>
      <c r="C191" s="214" t="e">
        <f>IF(ISBLANK(#REF!),"",#REF!)</f>
        <v>#REF!</v>
      </c>
      <c r="D191" s="214" t="e">
        <f>IF(ISBLANK(#REF!),"",#REF!)</f>
        <v>#REF!</v>
      </c>
      <c r="E191" s="214" t="e">
        <f>IF(ISBLANK(#REF!),"",#REF!)</f>
        <v>#REF!</v>
      </c>
      <c r="F191" s="214" t="e">
        <f>IF(ISBLANK(#REF!),"",#REF!)</f>
        <v>#REF!</v>
      </c>
      <c r="G191" s="214" t="e">
        <f>IF(ISBLANK(#REF!),"",#REF!)</f>
        <v>#REF!</v>
      </c>
      <c r="H191" s="215" t="e">
        <f>IF(ISBLANK(#REF!),"",#REF!)</f>
        <v>#REF!</v>
      </c>
      <c r="I191" s="214" t="e">
        <f>IF(ISBLANK(#REF!),"",#REF!)</f>
        <v>#REF!</v>
      </c>
      <c r="J191" s="216" t="e">
        <f>IF(ISBLANK(#REF!),"",#REF!)</f>
        <v>#REF!</v>
      </c>
      <c r="K191" s="217" t="e">
        <f>IF(ISBLANK(#REF!),"",#REF!)</f>
        <v>#REF!</v>
      </c>
      <c r="L191" s="217" t="e">
        <f>IF(ISBLANK(#REF!),"",#REF!)</f>
        <v>#REF!</v>
      </c>
      <c r="M191" s="218" t="e">
        <f>IF(ISBLANK(#REF!),"",#REF!)</f>
        <v>#REF!</v>
      </c>
      <c r="N191" s="218" t="e">
        <f>IF(ISBLANK(#REF!),"",#REF!)</f>
        <v>#REF!</v>
      </c>
      <c r="O191" s="220" t="str">
        <f>IFERROR(VLOOKUP(_xlfn.CONCAT('Team Roster - Final'!$A191," : ",'Team Roster - Final'!$BM191),'Rate Calculations'!$C$4:$G$1100,5,FALSE),"")</f>
        <v/>
      </c>
      <c r="P191" s="225">
        <f>IF(ISBLANK('Rate Calculations'!$H193),"",'Rate Calculations'!$H193)</f>
        <v>1.7500000000000002E-2</v>
      </c>
      <c r="Q191" s="220" t="str">
        <f t="shared" si="35"/>
        <v/>
      </c>
      <c r="R191" s="221">
        <f>IF(ISBLANK('Rate Calculations'!$J193),"",'Rate Calculations'!$J193)</f>
        <v>3.5000000000000003E-2</v>
      </c>
      <c r="S191" s="220" t="str">
        <f t="shared" si="36"/>
        <v/>
      </c>
      <c r="T191" s="225" t="str">
        <f>IFERROR(VLOOKUP(_xlfn.CONCAT('Team Roster - Final'!$A191," : ",'Team Roster - Final'!$BM191),'Rate Calculations'!$C$4:$S$1100,10,FALSE),"")</f>
        <v/>
      </c>
      <c r="U191" s="225" t="str">
        <f>IFERROR(VLOOKUP(_xlfn.CONCAT('Team Roster - Final'!$A191," : ",'Team Roster - Final'!$BM191),'Rate Calculations'!$C$4:$S$1100,11,FALSE),"")</f>
        <v/>
      </c>
      <c r="V191" s="222" t="str">
        <f t="shared" si="37"/>
        <v/>
      </c>
      <c r="W191" s="222" t="str">
        <f t="shared" si="38"/>
        <v/>
      </c>
      <c r="X191" s="223" t="str">
        <f>IFERROR(VLOOKUP(_xlfn.CONCAT('Team Roster - Final'!$A191," : ",'Team Roster - Final'!$BM191),'Rate Calculations'!$C$4:$S$1100,14,FALSE),"")</f>
        <v/>
      </c>
      <c r="Y191" s="222" t="str">
        <f t="shared" si="39"/>
        <v/>
      </c>
      <c r="Z191" s="222" t="str">
        <f t="shared" si="40"/>
        <v/>
      </c>
      <c r="AA191" s="224" t="str">
        <f>IFERROR(IF(#REF!="Yes",$Y191, $Y191+$Q191*0.5),"")</f>
        <v/>
      </c>
      <c r="AB191" s="224" t="str">
        <f>IFERROR(IF(#REF!="Yes",$Z191, $Z191+$S191*0.5),"")</f>
        <v/>
      </c>
      <c r="AC191" s="220" t="str">
        <f>IFERROR(VLOOKUP(_xlfn.CONCAT('Team Roster - Final'!$A191," : ",'Team Roster - Final'!$BM191),'Rate Calculations'!$C$4:$U$1100,19,FALSE),"")</f>
        <v/>
      </c>
      <c r="AD191" s="220" t="str">
        <f t="shared" si="41"/>
        <v/>
      </c>
      <c r="AE191" s="220" t="str">
        <f t="shared" si="42"/>
        <v/>
      </c>
      <c r="AF191" s="225" t="str">
        <f>IFERROR(VLOOKUP(_xlfn.CONCAT('Team Roster - Final'!$A191," : ",'Team Roster - Final'!$BM191),'Rate Calculations'!$C$4:$AB$1100,22,FALSE),"")</f>
        <v/>
      </c>
      <c r="AG191" s="225" t="str">
        <f>IFERROR(VLOOKUP(_xlfn.CONCAT('Team Roster - Final'!$A191," : ",'Team Roster - Final'!$BM191),'Rate Calculations'!$C$4:$AB$1100,23,FALSE),"")</f>
        <v/>
      </c>
      <c r="AH191" s="222" t="str">
        <f t="shared" si="43"/>
        <v/>
      </c>
      <c r="AI191" s="222" t="str">
        <f t="shared" si="44"/>
        <v/>
      </c>
      <c r="AJ191" s="223" t="str">
        <f>Table1[[#This Row],[Home Office
Net Fee %]]</f>
        <v/>
      </c>
      <c r="AK191" s="222" t="str">
        <f t="shared" si="45"/>
        <v/>
      </c>
      <c r="AL191" s="222" t="str">
        <f t="shared" si="46"/>
        <v/>
      </c>
      <c r="AM191" s="215" t="str">
        <f>IFERROR(IF(#REF!="Yes",$AK191,($AK191+$AD191*0.5)),"")</f>
        <v/>
      </c>
      <c r="AN191" s="215" t="str">
        <f>IFERROR(IF(#REF!="Yes",$AL191,($AL191+$AE191*0.5)),"")</f>
        <v/>
      </c>
      <c r="AO191" s="374" t="str">
        <f>IF(ISBLANK('Team Roster Proposed - FBR'!Q192),"",'Team Roster Proposed - FBR'!Q192)</f>
        <v/>
      </c>
      <c r="AP191" s="226" t="e">
        <f>IF(ISBLANK(#REF!),"",#REF!)</f>
        <v>#REF!</v>
      </c>
      <c r="AQ191" s="226" t="e">
        <f>IF(ISBLANK(#REF!),"",#REF!)</f>
        <v>#REF!</v>
      </c>
      <c r="AR191" s="226" t="e">
        <f>IF(ISBLANK(#REF!),"",#REF!)</f>
        <v>#REF!</v>
      </c>
      <c r="AS191" s="219" t="e">
        <f>IF(ISBLANK(#REF!),"",#REF!)</f>
        <v>#REF!</v>
      </c>
      <c r="AT191" s="219" t="e">
        <f>IF(ISBLANK(#REF!),"",#REF!)</f>
        <v>#REF!</v>
      </c>
      <c r="AU191" s="219" t="e">
        <f>IF(ISBLANK(#REF!),"",#REF!)</f>
        <v>#REF!</v>
      </c>
      <c r="AV191" s="219" t="e">
        <f>IF(ISBLANK(#REF!),"",#REF!)</f>
        <v>#REF!</v>
      </c>
      <c r="AW191" s="219" t="e">
        <f>IF(ISBLANK(#REF!),"",#REF!)</f>
        <v>#REF!</v>
      </c>
      <c r="AX191" s="219" t="e">
        <f>IF(ISBLANK(#REF!),"",#REF!)</f>
        <v>#REF!</v>
      </c>
      <c r="AY191" s="226" t="e">
        <f>IF(ISBLANK(#REF!),"",#REF!)</f>
        <v>#REF!</v>
      </c>
      <c r="AZ191" s="219" t="e">
        <f>IF(ISBLANK(#REF!),"",#REF!)</f>
        <v>#REF!</v>
      </c>
      <c r="BA191" s="219" t="e">
        <f>IF(ISBLANK(#REF!),"",#REF!)</f>
        <v>#REF!</v>
      </c>
      <c r="BB191" s="219" t="e">
        <f>IF(ISBLANK(#REF!),"",#REF!)</f>
        <v>#REF!</v>
      </c>
      <c r="BC191" s="219" t="e">
        <f>IF(ISBLANK(#REF!),"",#REF!)</f>
        <v>#REF!</v>
      </c>
      <c r="BD191" s="219" t="e">
        <f>IF(ISBLANK(#REF!),"",#REF!)</f>
        <v>#REF!</v>
      </c>
      <c r="BE191" s="219" t="e">
        <f>IF(ISBLANK(#REF!),"",#REF!)</f>
        <v>#REF!</v>
      </c>
      <c r="BF191" s="219" t="e">
        <f>IF(ISBLANK(#REF!),"",#REF!)</f>
        <v>#REF!</v>
      </c>
      <c r="BG191" s="219" t="e">
        <f>IF(ISBLANK(#REF!),"",#REF!)</f>
        <v>#REF!</v>
      </c>
      <c r="BH191" s="219" t="e">
        <f>IF(ISBLANK(#REF!),"",#REF!)</f>
        <v>#REF!</v>
      </c>
      <c r="BI191" s="219" t="e">
        <f>IF(ISBLANK(#REF!),"",#REF!)</f>
        <v>#REF!</v>
      </c>
      <c r="BJ191" s="219" t="e">
        <f>IF(ISBLANK(#REF!),"",#REF!)</f>
        <v>#REF!</v>
      </c>
      <c r="BK191" s="219" t="e">
        <f>IF(ISBLANK(#REF!),"",#REF!)</f>
        <v>#REF!</v>
      </c>
      <c r="BL191" s="219" t="e">
        <f>IF(ISBLANK(#REF!),"",#REF!)</f>
        <v>#REF!</v>
      </c>
      <c r="BM191" s="219" t="e">
        <f>IF(ISBLANK(#REF!),"",#REF!)</f>
        <v>#REF!</v>
      </c>
      <c r="BN191" s="219" t="e">
        <f>IF(ISBLANK(#REF!),"",#REF!)</f>
        <v>#REF!</v>
      </c>
      <c r="BO191" s="227" t="e">
        <f t="shared" si="47"/>
        <v>#REF!</v>
      </c>
      <c r="BP191" s="228" t="str">
        <f t="shared" si="50"/>
        <v/>
      </c>
      <c r="BQ191" s="229" t="str">
        <f t="shared" si="34"/>
        <v/>
      </c>
      <c r="BR191" s="228" t="e">
        <f t="shared" si="48"/>
        <v>#REF!</v>
      </c>
      <c r="BS191" s="230" t="e">
        <f t="shared" si="49"/>
        <v>#REF!</v>
      </c>
    </row>
    <row r="192" spans="1:71">
      <c r="A192" s="213" t="e">
        <f>IF(ISBLANK(#REF!),"",#REF!)</f>
        <v>#REF!</v>
      </c>
      <c r="B192" s="214" t="e">
        <f>IF(ISBLANK(#REF!),"",#REF!)</f>
        <v>#REF!</v>
      </c>
      <c r="C192" s="214" t="e">
        <f>IF(ISBLANK(#REF!),"",#REF!)</f>
        <v>#REF!</v>
      </c>
      <c r="D192" s="214" t="e">
        <f>IF(ISBLANK(#REF!),"",#REF!)</f>
        <v>#REF!</v>
      </c>
      <c r="E192" s="214" t="e">
        <f>IF(ISBLANK(#REF!),"",#REF!)</f>
        <v>#REF!</v>
      </c>
      <c r="F192" s="214" t="e">
        <f>IF(ISBLANK(#REF!),"",#REF!)</f>
        <v>#REF!</v>
      </c>
      <c r="G192" s="214" t="e">
        <f>IF(ISBLANK(#REF!),"",#REF!)</f>
        <v>#REF!</v>
      </c>
      <c r="H192" s="215" t="e">
        <f>IF(ISBLANK(#REF!),"",#REF!)</f>
        <v>#REF!</v>
      </c>
      <c r="I192" s="214" t="e">
        <f>IF(ISBLANK(#REF!),"",#REF!)</f>
        <v>#REF!</v>
      </c>
      <c r="J192" s="216" t="e">
        <f>IF(ISBLANK(#REF!),"",#REF!)</f>
        <v>#REF!</v>
      </c>
      <c r="K192" s="217" t="e">
        <f>IF(ISBLANK(#REF!),"",#REF!)</f>
        <v>#REF!</v>
      </c>
      <c r="L192" s="217" t="e">
        <f>IF(ISBLANK(#REF!),"",#REF!)</f>
        <v>#REF!</v>
      </c>
      <c r="M192" s="218" t="e">
        <f>IF(ISBLANK(#REF!),"",#REF!)</f>
        <v>#REF!</v>
      </c>
      <c r="N192" s="218" t="e">
        <f>IF(ISBLANK(#REF!),"",#REF!)</f>
        <v>#REF!</v>
      </c>
      <c r="O192" s="220" t="str">
        <f>IFERROR(VLOOKUP(_xlfn.CONCAT('Team Roster - Final'!$A192," : ",'Team Roster - Final'!$BM192),'Rate Calculations'!$C$4:$G$1100,5,FALSE),"")</f>
        <v/>
      </c>
      <c r="P192" s="225">
        <f>IF(ISBLANK('Rate Calculations'!$H194),"",'Rate Calculations'!$H194)</f>
        <v>1.7500000000000002E-2</v>
      </c>
      <c r="Q192" s="220" t="str">
        <f t="shared" si="35"/>
        <v/>
      </c>
      <c r="R192" s="221">
        <f>IF(ISBLANK('Rate Calculations'!$J194),"",'Rate Calculations'!$J194)</f>
        <v>3.5000000000000003E-2</v>
      </c>
      <c r="S192" s="220" t="str">
        <f t="shared" si="36"/>
        <v/>
      </c>
      <c r="T192" s="225" t="str">
        <f>IFERROR(VLOOKUP(_xlfn.CONCAT('Team Roster - Final'!$A192," : ",'Team Roster - Final'!$BM192),'Rate Calculations'!$C$4:$S$1100,10,FALSE),"")</f>
        <v/>
      </c>
      <c r="U192" s="225" t="str">
        <f>IFERROR(VLOOKUP(_xlfn.CONCAT('Team Roster - Final'!$A192," : ",'Team Roster - Final'!$BM192),'Rate Calculations'!$C$4:$S$1100,11,FALSE),"")</f>
        <v/>
      </c>
      <c r="V192" s="222" t="str">
        <f t="shared" si="37"/>
        <v/>
      </c>
      <c r="W192" s="222" t="str">
        <f t="shared" si="38"/>
        <v/>
      </c>
      <c r="X192" s="223" t="str">
        <f>IFERROR(VLOOKUP(_xlfn.CONCAT('Team Roster - Final'!$A192," : ",'Team Roster - Final'!$BM192),'Rate Calculations'!$C$4:$S$1100,14,FALSE),"")</f>
        <v/>
      </c>
      <c r="Y192" s="222" t="str">
        <f t="shared" si="39"/>
        <v/>
      </c>
      <c r="Z192" s="222" t="str">
        <f t="shared" si="40"/>
        <v/>
      </c>
      <c r="AA192" s="224" t="str">
        <f>IFERROR(IF(#REF!="Yes",$Y192, $Y192+$Q192*0.5),"")</f>
        <v/>
      </c>
      <c r="AB192" s="224" t="str">
        <f>IFERROR(IF(#REF!="Yes",$Z192, $Z192+$S192*0.5),"")</f>
        <v/>
      </c>
      <c r="AC192" s="220" t="str">
        <f>IFERROR(VLOOKUP(_xlfn.CONCAT('Team Roster - Final'!$A192," : ",'Team Roster - Final'!$BM192),'Rate Calculations'!$C$4:$U$1100,19,FALSE),"")</f>
        <v/>
      </c>
      <c r="AD192" s="220" t="str">
        <f t="shared" si="41"/>
        <v/>
      </c>
      <c r="AE192" s="220" t="str">
        <f t="shared" si="42"/>
        <v/>
      </c>
      <c r="AF192" s="225" t="str">
        <f>IFERROR(VLOOKUP(_xlfn.CONCAT('Team Roster - Final'!$A192," : ",'Team Roster - Final'!$BM192),'Rate Calculations'!$C$4:$AB$1100,22,FALSE),"")</f>
        <v/>
      </c>
      <c r="AG192" s="225" t="str">
        <f>IFERROR(VLOOKUP(_xlfn.CONCAT('Team Roster - Final'!$A192," : ",'Team Roster - Final'!$BM192),'Rate Calculations'!$C$4:$AB$1100,23,FALSE),"")</f>
        <v/>
      </c>
      <c r="AH192" s="222" t="str">
        <f t="shared" si="43"/>
        <v/>
      </c>
      <c r="AI192" s="222" t="str">
        <f t="shared" si="44"/>
        <v/>
      </c>
      <c r="AJ192" s="223" t="str">
        <f>Table1[[#This Row],[Home Office
Net Fee %]]</f>
        <v/>
      </c>
      <c r="AK192" s="222" t="str">
        <f t="shared" si="45"/>
        <v/>
      </c>
      <c r="AL192" s="222" t="str">
        <f t="shared" si="46"/>
        <v/>
      </c>
      <c r="AM192" s="215" t="str">
        <f>IFERROR(IF(#REF!="Yes",$AK192,($AK192+$AD192*0.5)),"")</f>
        <v/>
      </c>
      <c r="AN192" s="215" t="str">
        <f>IFERROR(IF(#REF!="Yes",$AL192,($AL192+$AE192*0.5)),"")</f>
        <v/>
      </c>
      <c r="AO192" s="374" t="str">
        <f>IF(ISBLANK('Team Roster Proposed - FBR'!Q193),"",'Team Roster Proposed - FBR'!Q193)</f>
        <v/>
      </c>
      <c r="AP192" s="226" t="e">
        <f>IF(ISBLANK(#REF!),"",#REF!)</f>
        <v>#REF!</v>
      </c>
      <c r="AQ192" s="226" t="e">
        <f>IF(ISBLANK(#REF!),"",#REF!)</f>
        <v>#REF!</v>
      </c>
      <c r="AR192" s="226" t="e">
        <f>IF(ISBLANK(#REF!),"",#REF!)</f>
        <v>#REF!</v>
      </c>
      <c r="AS192" s="219" t="e">
        <f>IF(ISBLANK(#REF!),"",#REF!)</f>
        <v>#REF!</v>
      </c>
      <c r="AT192" s="219" t="e">
        <f>IF(ISBLANK(#REF!),"",#REF!)</f>
        <v>#REF!</v>
      </c>
      <c r="AU192" s="219" t="e">
        <f>IF(ISBLANK(#REF!),"",#REF!)</f>
        <v>#REF!</v>
      </c>
      <c r="AV192" s="219" t="e">
        <f>IF(ISBLANK(#REF!),"",#REF!)</f>
        <v>#REF!</v>
      </c>
      <c r="AW192" s="219" t="e">
        <f>IF(ISBLANK(#REF!),"",#REF!)</f>
        <v>#REF!</v>
      </c>
      <c r="AX192" s="219" t="e">
        <f>IF(ISBLANK(#REF!),"",#REF!)</f>
        <v>#REF!</v>
      </c>
      <c r="AY192" s="226" t="e">
        <f>IF(ISBLANK(#REF!),"",#REF!)</f>
        <v>#REF!</v>
      </c>
      <c r="AZ192" s="219" t="e">
        <f>IF(ISBLANK(#REF!),"",#REF!)</f>
        <v>#REF!</v>
      </c>
      <c r="BA192" s="219" t="e">
        <f>IF(ISBLANK(#REF!),"",#REF!)</f>
        <v>#REF!</v>
      </c>
      <c r="BB192" s="219" t="e">
        <f>IF(ISBLANK(#REF!),"",#REF!)</f>
        <v>#REF!</v>
      </c>
      <c r="BC192" s="219" t="e">
        <f>IF(ISBLANK(#REF!),"",#REF!)</f>
        <v>#REF!</v>
      </c>
      <c r="BD192" s="219" t="e">
        <f>IF(ISBLANK(#REF!),"",#REF!)</f>
        <v>#REF!</v>
      </c>
      <c r="BE192" s="219" t="e">
        <f>IF(ISBLANK(#REF!),"",#REF!)</f>
        <v>#REF!</v>
      </c>
      <c r="BF192" s="219" t="e">
        <f>IF(ISBLANK(#REF!),"",#REF!)</f>
        <v>#REF!</v>
      </c>
      <c r="BG192" s="219" t="e">
        <f>IF(ISBLANK(#REF!),"",#REF!)</f>
        <v>#REF!</v>
      </c>
      <c r="BH192" s="219" t="e">
        <f>IF(ISBLANK(#REF!),"",#REF!)</f>
        <v>#REF!</v>
      </c>
      <c r="BI192" s="219" t="e">
        <f>IF(ISBLANK(#REF!),"",#REF!)</f>
        <v>#REF!</v>
      </c>
      <c r="BJ192" s="219" t="e">
        <f>IF(ISBLANK(#REF!),"",#REF!)</f>
        <v>#REF!</v>
      </c>
      <c r="BK192" s="219" t="e">
        <f>IF(ISBLANK(#REF!),"",#REF!)</f>
        <v>#REF!</v>
      </c>
      <c r="BL192" s="219" t="e">
        <f>IF(ISBLANK(#REF!),"",#REF!)</f>
        <v>#REF!</v>
      </c>
      <c r="BM192" s="219" t="e">
        <f>IF(ISBLANK(#REF!),"",#REF!)</f>
        <v>#REF!</v>
      </c>
      <c r="BN192" s="219" t="e">
        <f>IF(ISBLANK(#REF!),"",#REF!)</f>
        <v>#REF!</v>
      </c>
      <c r="BO192" s="227" t="e">
        <f t="shared" si="47"/>
        <v>#REF!</v>
      </c>
      <c r="BP192" s="228" t="str">
        <f t="shared" si="50"/>
        <v/>
      </c>
      <c r="BQ192" s="229" t="str">
        <f t="shared" si="34"/>
        <v/>
      </c>
      <c r="BR192" s="228" t="e">
        <f t="shared" si="48"/>
        <v>#REF!</v>
      </c>
      <c r="BS192" s="230" t="e">
        <f t="shared" si="49"/>
        <v>#REF!</v>
      </c>
    </row>
    <row r="193" spans="1:71">
      <c r="A193" s="213" t="e">
        <f>IF(ISBLANK(#REF!),"",#REF!)</f>
        <v>#REF!</v>
      </c>
      <c r="B193" s="214" t="e">
        <f>IF(ISBLANK(#REF!),"",#REF!)</f>
        <v>#REF!</v>
      </c>
      <c r="C193" s="214" t="e">
        <f>IF(ISBLANK(#REF!),"",#REF!)</f>
        <v>#REF!</v>
      </c>
      <c r="D193" s="214" t="e">
        <f>IF(ISBLANK(#REF!),"",#REF!)</f>
        <v>#REF!</v>
      </c>
      <c r="E193" s="214" t="e">
        <f>IF(ISBLANK(#REF!),"",#REF!)</f>
        <v>#REF!</v>
      </c>
      <c r="F193" s="214" t="e">
        <f>IF(ISBLANK(#REF!),"",#REF!)</f>
        <v>#REF!</v>
      </c>
      <c r="G193" s="214" t="e">
        <f>IF(ISBLANK(#REF!),"",#REF!)</f>
        <v>#REF!</v>
      </c>
      <c r="H193" s="215" t="e">
        <f>IF(ISBLANK(#REF!),"",#REF!)</f>
        <v>#REF!</v>
      </c>
      <c r="I193" s="214" t="e">
        <f>IF(ISBLANK(#REF!),"",#REF!)</f>
        <v>#REF!</v>
      </c>
      <c r="J193" s="216" t="e">
        <f>IF(ISBLANK(#REF!),"",#REF!)</f>
        <v>#REF!</v>
      </c>
      <c r="K193" s="217" t="e">
        <f>IF(ISBLANK(#REF!),"",#REF!)</f>
        <v>#REF!</v>
      </c>
      <c r="L193" s="217" t="e">
        <f>IF(ISBLANK(#REF!),"",#REF!)</f>
        <v>#REF!</v>
      </c>
      <c r="M193" s="218" t="e">
        <f>IF(ISBLANK(#REF!),"",#REF!)</f>
        <v>#REF!</v>
      </c>
      <c r="N193" s="218" t="e">
        <f>IF(ISBLANK(#REF!),"",#REF!)</f>
        <v>#REF!</v>
      </c>
      <c r="O193" s="220" t="str">
        <f>IFERROR(VLOOKUP(_xlfn.CONCAT('Team Roster - Final'!$A193," : ",'Team Roster - Final'!$BM193),'Rate Calculations'!$C$4:$G$1100,5,FALSE),"")</f>
        <v/>
      </c>
      <c r="P193" s="225">
        <f>IF(ISBLANK('Rate Calculations'!$H195),"",'Rate Calculations'!$H195)</f>
        <v>1.7500000000000002E-2</v>
      </c>
      <c r="Q193" s="220" t="str">
        <f t="shared" si="35"/>
        <v/>
      </c>
      <c r="R193" s="221">
        <f>IF(ISBLANK('Rate Calculations'!$J195),"",'Rate Calculations'!$J195)</f>
        <v>3.5000000000000003E-2</v>
      </c>
      <c r="S193" s="220" t="str">
        <f t="shared" si="36"/>
        <v/>
      </c>
      <c r="T193" s="225" t="str">
        <f>IFERROR(VLOOKUP(_xlfn.CONCAT('Team Roster - Final'!$A193," : ",'Team Roster - Final'!$BM193),'Rate Calculations'!$C$4:$S$1100,10,FALSE),"")</f>
        <v/>
      </c>
      <c r="U193" s="225" t="str">
        <f>IFERROR(VLOOKUP(_xlfn.CONCAT('Team Roster - Final'!$A193," : ",'Team Roster - Final'!$BM193),'Rate Calculations'!$C$4:$S$1100,11,FALSE),"")</f>
        <v/>
      </c>
      <c r="V193" s="222" t="str">
        <f t="shared" si="37"/>
        <v/>
      </c>
      <c r="W193" s="222" t="str">
        <f t="shared" si="38"/>
        <v/>
      </c>
      <c r="X193" s="223" t="str">
        <f>IFERROR(VLOOKUP(_xlfn.CONCAT('Team Roster - Final'!$A193," : ",'Team Roster - Final'!$BM193),'Rate Calculations'!$C$4:$S$1100,14,FALSE),"")</f>
        <v/>
      </c>
      <c r="Y193" s="222" t="str">
        <f t="shared" si="39"/>
        <v/>
      </c>
      <c r="Z193" s="222" t="str">
        <f t="shared" si="40"/>
        <v/>
      </c>
      <c r="AA193" s="224" t="str">
        <f>IFERROR(IF(#REF!="Yes",$Y193, $Y193+$Q193*0.5),"")</f>
        <v/>
      </c>
      <c r="AB193" s="224" t="str">
        <f>IFERROR(IF(#REF!="Yes",$Z193, $Z193+$S193*0.5),"")</f>
        <v/>
      </c>
      <c r="AC193" s="220" t="str">
        <f>IFERROR(VLOOKUP(_xlfn.CONCAT('Team Roster - Final'!$A193," : ",'Team Roster - Final'!$BM193),'Rate Calculations'!$C$4:$U$1100,19,FALSE),"")</f>
        <v/>
      </c>
      <c r="AD193" s="220" t="str">
        <f t="shared" si="41"/>
        <v/>
      </c>
      <c r="AE193" s="220" t="str">
        <f t="shared" si="42"/>
        <v/>
      </c>
      <c r="AF193" s="225" t="str">
        <f>IFERROR(VLOOKUP(_xlfn.CONCAT('Team Roster - Final'!$A193," : ",'Team Roster - Final'!$BM193),'Rate Calculations'!$C$4:$AB$1100,22,FALSE),"")</f>
        <v/>
      </c>
      <c r="AG193" s="225" t="str">
        <f>IFERROR(VLOOKUP(_xlfn.CONCAT('Team Roster - Final'!$A193," : ",'Team Roster - Final'!$BM193),'Rate Calculations'!$C$4:$AB$1100,23,FALSE),"")</f>
        <v/>
      </c>
      <c r="AH193" s="222" t="str">
        <f t="shared" si="43"/>
        <v/>
      </c>
      <c r="AI193" s="222" t="str">
        <f t="shared" si="44"/>
        <v/>
      </c>
      <c r="AJ193" s="223" t="str">
        <f>Table1[[#This Row],[Home Office
Net Fee %]]</f>
        <v/>
      </c>
      <c r="AK193" s="222" t="str">
        <f t="shared" si="45"/>
        <v/>
      </c>
      <c r="AL193" s="222" t="str">
        <f t="shared" si="46"/>
        <v/>
      </c>
      <c r="AM193" s="215" t="str">
        <f>IFERROR(IF(#REF!="Yes",$AK193,($AK193+$AD193*0.5)),"")</f>
        <v/>
      </c>
      <c r="AN193" s="215" t="str">
        <f>IFERROR(IF(#REF!="Yes",$AL193,($AL193+$AE193*0.5)),"")</f>
        <v/>
      </c>
      <c r="AO193" s="374" t="str">
        <f>IF(ISBLANK('Team Roster Proposed - FBR'!Q194),"",'Team Roster Proposed - FBR'!Q194)</f>
        <v/>
      </c>
      <c r="AP193" s="226" t="e">
        <f>IF(ISBLANK(#REF!),"",#REF!)</f>
        <v>#REF!</v>
      </c>
      <c r="AQ193" s="226" t="e">
        <f>IF(ISBLANK(#REF!),"",#REF!)</f>
        <v>#REF!</v>
      </c>
      <c r="AR193" s="226" t="e">
        <f>IF(ISBLANK(#REF!),"",#REF!)</f>
        <v>#REF!</v>
      </c>
      <c r="AS193" s="219" t="e">
        <f>IF(ISBLANK(#REF!),"",#REF!)</f>
        <v>#REF!</v>
      </c>
      <c r="AT193" s="219" t="e">
        <f>IF(ISBLANK(#REF!),"",#REF!)</f>
        <v>#REF!</v>
      </c>
      <c r="AU193" s="219" t="e">
        <f>IF(ISBLANK(#REF!),"",#REF!)</f>
        <v>#REF!</v>
      </c>
      <c r="AV193" s="219" t="e">
        <f>IF(ISBLANK(#REF!),"",#REF!)</f>
        <v>#REF!</v>
      </c>
      <c r="AW193" s="219" t="e">
        <f>IF(ISBLANK(#REF!),"",#REF!)</f>
        <v>#REF!</v>
      </c>
      <c r="AX193" s="219" t="e">
        <f>IF(ISBLANK(#REF!),"",#REF!)</f>
        <v>#REF!</v>
      </c>
      <c r="AY193" s="226" t="e">
        <f>IF(ISBLANK(#REF!),"",#REF!)</f>
        <v>#REF!</v>
      </c>
      <c r="AZ193" s="219" t="e">
        <f>IF(ISBLANK(#REF!),"",#REF!)</f>
        <v>#REF!</v>
      </c>
      <c r="BA193" s="219" t="e">
        <f>IF(ISBLANK(#REF!),"",#REF!)</f>
        <v>#REF!</v>
      </c>
      <c r="BB193" s="219" t="e">
        <f>IF(ISBLANK(#REF!),"",#REF!)</f>
        <v>#REF!</v>
      </c>
      <c r="BC193" s="219" t="e">
        <f>IF(ISBLANK(#REF!),"",#REF!)</f>
        <v>#REF!</v>
      </c>
      <c r="BD193" s="219" t="e">
        <f>IF(ISBLANK(#REF!),"",#REF!)</f>
        <v>#REF!</v>
      </c>
      <c r="BE193" s="219" t="e">
        <f>IF(ISBLANK(#REF!),"",#REF!)</f>
        <v>#REF!</v>
      </c>
      <c r="BF193" s="219" t="e">
        <f>IF(ISBLANK(#REF!),"",#REF!)</f>
        <v>#REF!</v>
      </c>
      <c r="BG193" s="219" t="e">
        <f>IF(ISBLANK(#REF!),"",#REF!)</f>
        <v>#REF!</v>
      </c>
      <c r="BH193" s="219" t="e">
        <f>IF(ISBLANK(#REF!),"",#REF!)</f>
        <v>#REF!</v>
      </c>
      <c r="BI193" s="219" t="e">
        <f>IF(ISBLANK(#REF!),"",#REF!)</f>
        <v>#REF!</v>
      </c>
      <c r="BJ193" s="219" t="e">
        <f>IF(ISBLANK(#REF!),"",#REF!)</f>
        <v>#REF!</v>
      </c>
      <c r="BK193" s="219" t="e">
        <f>IF(ISBLANK(#REF!),"",#REF!)</f>
        <v>#REF!</v>
      </c>
      <c r="BL193" s="219" t="e">
        <f>IF(ISBLANK(#REF!),"",#REF!)</f>
        <v>#REF!</v>
      </c>
      <c r="BM193" s="219" t="e">
        <f>IF(ISBLANK(#REF!),"",#REF!)</f>
        <v>#REF!</v>
      </c>
      <c r="BN193" s="219" t="e">
        <f>IF(ISBLANK(#REF!),"",#REF!)</f>
        <v>#REF!</v>
      </c>
      <c r="BO193" s="227" t="e">
        <f t="shared" si="47"/>
        <v>#REF!</v>
      </c>
      <c r="BP193" s="228" t="str">
        <f t="shared" si="50"/>
        <v/>
      </c>
      <c r="BQ193" s="229" t="str">
        <f t="shared" si="34"/>
        <v/>
      </c>
      <c r="BR193" s="228" t="e">
        <f t="shared" si="48"/>
        <v>#REF!</v>
      </c>
      <c r="BS193" s="230" t="e">
        <f t="shared" si="49"/>
        <v>#REF!</v>
      </c>
    </row>
    <row r="194" spans="1:71">
      <c r="A194" s="213" t="e">
        <f>IF(ISBLANK(#REF!),"",#REF!)</f>
        <v>#REF!</v>
      </c>
      <c r="B194" s="214" t="e">
        <f>IF(ISBLANK(#REF!),"",#REF!)</f>
        <v>#REF!</v>
      </c>
      <c r="C194" s="214" t="e">
        <f>IF(ISBLANK(#REF!),"",#REF!)</f>
        <v>#REF!</v>
      </c>
      <c r="D194" s="214" t="e">
        <f>IF(ISBLANK(#REF!),"",#REF!)</f>
        <v>#REF!</v>
      </c>
      <c r="E194" s="214" t="e">
        <f>IF(ISBLANK(#REF!),"",#REF!)</f>
        <v>#REF!</v>
      </c>
      <c r="F194" s="214" t="e">
        <f>IF(ISBLANK(#REF!),"",#REF!)</f>
        <v>#REF!</v>
      </c>
      <c r="G194" s="214" t="e">
        <f>IF(ISBLANK(#REF!),"",#REF!)</f>
        <v>#REF!</v>
      </c>
      <c r="H194" s="215" t="e">
        <f>IF(ISBLANK(#REF!),"",#REF!)</f>
        <v>#REF!</v>
      </c>
      <c r="I194" s="214" t="e">
        <f>IF(ISBLANK(#REF!),"",#REF!)</f>
        <v>#REF!</v>
      </c>
      <c r="J194" s="216" t="e">
        <f>IF(ISBLANK(#REF!),"",#REF!)</f>
        <v>#REF!</v>
      </c>
      <c r="K194" s="217" t="e">
        <f>IF(ISBLANK(#REF!),"",#REF!)</f>
        <v>#REF!</v>
      </c>
      <c r="L194" s="217" t="e">
        <f>IF(ISBLANK(#REF!),"",#REF!)</f>
        <v>#REF!</v>
      </c>
      <c r="M194" s="218" t="e">
        <f>IF(ISBLANK(#REF!),"",#REF!)</f>
        <v>#REF!</v>
      </c>
      <c r="N194" s="218" t="e">
        <f>IF(ISBLANK(#REF!),"",#REF!)</f>
        <v>#REF!</v>
      </c>
      <c r="O194" s="220" t="str">
        <f>IFERROR(VLOOKUP(_xlfn.CONCAT('Team Roster - Final'!$A194," : ",'Team Roster - Final'!$BM194),'Rate Calculations'!$C$4:$G$1100,5,FALSE),"")</f>
        <v/>
      </c>
      <c r="P194" s="225">
        <f>IF(ISBLANK('Rate Calculations'!$H196),"",'Rate Calculations'!$H196)</f>
        <v>1.7500000000000002E-2</v>
      </c>
      <c r="Q194" s="220" t="str">
        <f t="shared" si="35"/>
        <v/>
      </c>
      <c r="R194" s="221">
        <f>IF(ISBLANK('Rate Calculations'!$J196),"",'Rate Calculations'!$J196)</f>
        <v>3.5000000000000003E-2</v>
      </c>
      <c r="S194" s="220" t="str">
        <f t="shared" si="36"/>
        <v/>
      </c>
      <c r="T194" s="225" t="str">
        <f>IFERROR(VLOOKUP(_xlfn.CONCAT('Team Roster - Final'!$A194," : ",'Team Roster - Final'!$BM194),'Rate Calculations'!$C$4:$S$1100,10,FALSE),"")</f>
        <v/>
      </c>
      <c r="U194" s="225" t="str">
        <f>IFERROR(VLOOKUP(_xlfn.CONCAT('Team Roster - Final'!$A194," : ",'Team Roster - Final'!$BM194),'Rate Calculations'!$C$4:$S$1100,11,FALSE),"")</f>
        <v/>
      </c>
      <c r="V194" s="222" t="str">
        <f t="shared" si="37"/>
        <v/>
      </c>
      <c r="W194" s="222" t="str">
        <f t="shared" si="38"/>
        <v/>
      </c>
      <c r="X194" s="223" t="str">
        <f>IFERROR(VLOOKUP(_xlfn.CONCAT('Team Roster - Final'!$A194," : ",'Team Roster - Final'!$BM194),'Rate Calculations'!$C$4:$S$1100,14,FALSE),"")</f>
        <v/>
      </c>
      <c r="Y194" s="222" t="str">
        <f t="shared" si="39"/>
        <v/>
      </c>
      <c r="Z194" s="222" t="str">
        <f t="shared" si="40"/>
        <v/>
      </c>
      <c r="AA194" s="224" t="str">
        <f>IFERROR(IF(#REF!="Yes",$Y194, $Y194+$Q194*0.5),"")</f>
        <v/>
      </c>
      <c r="AB194" s="224" t="str">
        <f>IFERROR(IF(#REF!="Yes",$Z194, $Z194+$S194*0.5),"")</f>
        <v/>
      </c>
      <c r="AC194" s="220" t="str">
        <f>IFERROR(VLOOKUP(_xlfn.CONCAT('Team Roster - Final'!$A194," : ",'Team Roster - Final'!$BM194),'Rate Calculations'!$C$4:$U$1100,19,FALSE),"")</f>
        <v/>
      </c>
      <c r="AD194" s="220" t="str">
        <f t="shared" si="41"/>
        <v/>
      </c>
      <c r="AE194" s="220" t="str">
        <f t="shared" si="42"/>
        <v/>
      </c>
      <c r="AF194" s="225" t="str">
        <f>IFERROR(VLOOKUP(_xlfn.CONCAT('Team Roster - Final'!$A194," : ",'Team Roster - Final'!$BM194),'Rate Calculations'!$C$4:$AB$1100,22,FALSE),"")</f>
        <v/>
      </c>
      <c r="AG194" s="225" t="str">
        <f>IFERROR(VLOOKUP(_xlfn.CONCAT('Team Roster - Final'!$A194," : ",'Team Roster - Final'!$BM194),'Rate Calculations'!$C$4:$AB$1100,23,FALSE),"")</f>
        <v/>
      </c>
      <c r="AH194" s="222" t="str">
        <f t="shared" si="43"/>
        <v/>
      </c>
      <c r="AI194" s="222" t="str">
        <f t="shared" si="44"/>
        <v/>
      </c>
      <c r="AJ194" s="223" t="str">
        <f>Table1[[#This Row],[Home Office
Net Fee %]]</f>
        <v/>
      </c>
      <c r="AK194" s="222" t="str">
        <f t="shared" si="45"/>
        <v/>
      </c>
      <c r="AL194" s="222" t="str">
        <f t="shared" si="46"/>
        <v/>
      </c>
      <c r="AM194" s="215" t="str">
        <f>IFERROR(IF(#REF!="Yes",$AK194,($AK194+$AD194*0.5)),"")</f>
        <v/>
      </c>
      <c r="AN194" s="215" t="str">
        <f>IFERROR(IF(#REF!="Yes",$AL194,($AL194+$AE194*0.5)),"")</f>
        <v/>
      </c>
      <c r="AO194" s="374" t="str">
        <f>IF(ISBLANK('Team Roster Proposed - FBR'!Q195),"",'Team Roster Proposed - FBR'!Q195)</f>
        <v/>
      </c>
      <c r="AP194" s="226" t="e">
        <f>IF(ISBLANK(#REF!),"",#REF!)</f>
        <v>#REF!</v>
      </c>
      <c r="AQ194" s="226" t="e">
        <f>IF(ISBLANK(#REF!),"",#REF!)</f>
        <v>#REF!</v>
      </c>
      <c r="AR194" s="226" t="e">
        <f>IF(ISBLANK(#REF!),"",#REF!)</f>
        <v>#REF!</v>
      </c>
      <c r="AS194" s="219" t="e">
        <f>IF(ISBLANK(#REF!),"",#REF!)</f>
        <v>#REF!</v>
      </c>
      <c r="AT194" s="219" t="e">
        <f>IF(ISBLANK(#REF!),"",#REF!)</f>
        <v>#REF!</v>
      </c>
      <c r="AU194" s="219" t="e">
        <f>IF(ISBLANK(#REF!),"",#REF!)</f>
        <v>#REF!</v>
      </c>
      <c r="AV194" s="219" t="e">
        <f>IF(ISBLANK(#REF!),"",#REF!)</f>
        <v>#REF!</v>
      </c>
      <c r="AW194" s="219" t="e">
        <f>IF(ISBLANK(#REF!),"",#REF!)</f>
        <v>#REF!</v>
      </c>
      <c r="AX194" s="219" t="e">
        <f>IF(ISBLANK(#REF!),"",#REF!)</f>
        <v>#REF!</v>
      </c>
      <c r="AY194" s="226" t="e">
        <f>IF(ISBLANK(#REF!),"",#REF!)</f>
        <v>#REF!</v>
      </c>
      <c r="AZ194" s="219" t="e">
        <f>IF(ISBLANK(#REF!),"",#REF!)</f>
        <v>#REF!</v>
      </c>
      <c r="BA194" s="219" t="e">
        <f>IF(ISBLANK(#REF!),"",#REF!)</f>
        <v>#REF!</v>
      </c>
      <c r="BB194" s="219" t="e">
        <f>IF(ISBLANK(#REF!),"",#REF!)</f>
        <v>#REF!</v>
      </c>
      <c r="BC194" s="219" t="e">
        <f>IF(ISBLANK(#REF!),"",#REF!)</f>
        <v>#REF!</v>
      </c>
      <c r="BD194" s="219" t="e">
        <f>IF(ISBLANK(#REF!),"",#REF!)</f>
        <v>#REF!</v>
      </c>
      <c r="BE194" s="219" t="e">
        <f>IF(ISBLANK(#REF!),"",#REF!)</f>
        <v>#REF!</v>
      </c>
      <c r="BF194" s="219" t="e">
        <f>IF(ISBLANK(#REF!),"",#REF!)</f>
        <v>#REF!</v>
      </c>
      <c r="BG194" s="219" t="e">
        <f>IF(ISBLANK(#REF!),"",#REF!)</f>
        <v>#REF!</v>
      </c>
      <c r="BH194" s="219" t="e">
        <f>IF(ISBLANK(#REF!),"",#REF!)</f>
        <v>#REF!</v>
      </c>
      <c r="BI194" s="219" t="e">
        <f>IF(ISBLANK(#REF!),"",#REF!)</f>
        <v>#REF!</v>
      </c>
      <c r="BJ194" s="219" t="e">
        <f>IF(ISBLANK(#REF!),"",#REF!)</f>
        <v>#REF!</v>
      </c>
      <c r="BK194" s="219" t="e">
        <f>IF(ISBLANK(#REF!),"",#REF!)</f>
        <v>#REF!</v>
      </c>
      <c r="BL194" s="219" t="e">
        <f>IF(ISBLANK(#REF!),"",#REF!)</f>
        <v>#REF!</v>
      </c>
      <c r="BM194" s="219" t="e">
        <f>IF(ISBLANK(#REF!),"",#REF!)</f>
        <v>#REF!</v>
      </c>
      <c r="BN194" s="219" t="e">
        <f>IF(ISBLANK(#REF!),"",#REF!)</f>
        <v>#REF!</v>
      </c>
      <c r="BO194" s="227" t="e">
        <f t="shared" si="47"/>
        <v>#REF!</v>
      </c>
      <c r="BP194" s="228" t="str">
        <f t="shared" si="50"/>
        <v/>
      </c>
      <c r="BQ194" s="229" t="str">
        <f t="shared" ref="BQ194:BQ257" si="51">IF(ISBLANK($BQ$2),"",$BQ$2)</f>
        <v/>
      </c>
      <c r="BR194" s="228" t="e">
        <f t="shared" si="48"/>
        <v>#REF!</v>
      </c>
      <c r="BS194" s="230" t="e">
        <f t="shared" si="49"/>
        <v>#REF!</v>
      </c>
    </row>
    <row r="195" spans="1:71">
      <c r="A195" s="213" t="e">
        <f>IF(ISBLANK(#REF!),"",#REF!)</f>
        <v>#REF!</v>
      </c>
      <c r="B195" s="214" t="e">
        <f>IF(ISBLANK(#REF!),"",#REF!)</f>
        <v>#REF!</v>
      </c>
      <c r="C195" s="214" t="e">
        <f>IF(ISBLANK(#REF!),"",#REF!)</f>
        <v>#REF!</v>
      </c>
      <c r="D195" s="214" t="e">
        <f>IF(ISBLANK(#REF!),"",#REF!)</f>
        <v>#REF!</v>
      </c>
      <c r="E195" s="214" t="e">
        <f>IF(ISBLANK(#REF!),"",#REF!)</f>
        <v>#REF!</v>
      </c>
      <c r="F195" s="214" t="e">
        <f>IF(ISBLANK(#REF!),"",#REF!)</f>
        <v>#REF!</v>
      </c>
      <c r="G195" s="214" t="e">
        <f>IF(ISBLANK(#REF!),"",#REF!)</f>
        <v>#REF!</v>
      </c>
      <c r="H195" s="215" t="e">
        <f>IF(ISBLANK(#REF!),"",#REF!)</f>
        <v>#REF!</v>
      </c>
      <c r="I195" s="214" t="e">
        <f>IF(ISBLANK(#REF!),"",#REF!)</f>
        <v>#REF!</v>
      </c>
      <c r="J195" s="216" t="e">
        <f>IF(ISBLANK(#REF!),"",#REF!)</f>
        <v>#REF!</v>
      </c>
      <c r="K195" s="217" t="e">
        <f>IF(ISBLANK(#REF!),"",#REF!)</f>
        <v>#REF!</v>
      </c>
      <c r="L195" s="217" t="e">
        <f>IF(ISBLANK(#REF!),"",#REF!)</f>
        <v>#REF!</v>
      </c>
      <c r="M195" s="218" t="e">
        <f>IF(ISBLANK(#REF!),"",#REF!)</f>
        <v>#REF!</v>
      </c>
      <c r="N195" s="218" t="e">
        <f>IF(ISBLANK(#REF!),"",#REF!)</f>
        <v>#REF!</v>
      </c>
      <c r="O195" s="220" t="str">
        <f>IFERROR(VLOOKUP(_xlfn.CONCAT('Team Roster - Final'!$A195," : ",'Team Roster - Final'!$BM195),'Rate Calculations'!$C$4:$G$1100,5,FALSE),"")</f>
        <v/>
      </c>
      <c r="P195" s="225">
        <f>IF(ISBLANK('Rate Calculations'!$H197),"",'Rate Calculations'!$H197)</f>
        <v>1.7500000000000002E-2</v>
      </c>
      <c r="Q195" s="220" t="str">
        <f t="shared" ref="Q195:Q258" si="52">IFERROR($O195*(1+$P195),"")</f>
        <v/>
      </c>
      <c r="R195" s="221">
        <f>IF(ISBLANK('Rate Calculations'!$J197),"",'Rate Calculations'!$J197)</f>
        <v>3.5000000000000003E-2</v>
      </c>
      <c r="S195" s="220" t="str">
        <f t="shared" ref="S195:S258" si="53">IFERROR($Q195*(1+$R195),"")</f>
        <v/>
      </c>
      <c r="T195" s="225" t="str">
        <f>IFERROR(VLOOKUP(_xlfn.CONCAT('Team Roster - Final'!$A195," : ",'Team Roster - Final'!$BM195),'Rate Calculations'!$C$4:$S$1100,10,FALSE),"")</f>
        <v/>
      </c>
      <c r="U195" s="225" t="str">
        <f>IFERROR(VLOOKUP(_xlfn.CONCAT('Team Roster - Final'!$A195," : ",'Team Roster - Final'!$BM195),'Rate Calculations'!$C$4:$S$1100,11,FALSE),"")</f>
        <v/>
      </c>
      <c r="V195" s="222" t="str">
        <f t="shared" ref="V195:V258" si="54">IFERROR(($Q195*$T195)+($Q195*$U195)+$Q195,"")</f>
        <v/>
      </c>
      <c r="W195" s="222" t="str">
        <f t="shared" ref="W195:W258" si="55">IFERROR(($S195*$T195)+($S195*$U195)+$S195,"")</f>
        <v/>
      </c>
      <c r="X195" s="223" t="str">
        <f>IFERROR(VLOOKUP(_xlfn.CONCAT('Team Roster - Final'!$A195," : ",'Team Roster - Final'!$BM195),'Rate Calculations'!$C$4:$S$1100,14,FALSE),"")</f>
        <v/>
      </c>
      <c r="Y195" s="222" t="str">
        <f t="shared" ref="Y195:Y258" si="56">IFERROR((IF($T195&gt;156%,($Q195+($Q195*1.56)),(($Q195+($Q195*$T195))))*$X195)+$V195,"")</f>
        <v/>
      </c>
      <c r="Z195" s="222" t="str">
        <f t="shared" ref="Z195:Z258" si="57">IFERROR((IF($T195&gt;156%,($S195+($S195*1.56)),(($S195+($S195*$T195))))*$X195)+$W195,"")</f>
        <v/>
      </c>
      <c r="AA195" s="224" t="str">
        <f>IFERROR(IF(#REF!="Yes",$Y195, $Y195+$Q195*0.5),"")</f>
        <v/>
      </c>
      <c r="AB195" s="224" t="str">
        <f>IFERROR(IF(#REF!="Yes",$Z195, $Z195+$S195*0.5),"")</f>
        <v/>
      </c>
      <c r="AC195" s="220" t="str">
        <f>IFERROR(VLOOKUP(_xlfn.CONCAT('Team Roster - Final'!$A195," : ",'Team Roster - Final'!$BM195),'Rate Calculations'!$C$4:$U$1100,19,FALSE),"")</f>
        <v/>
      </c>
      <c r="AD195" s="220" t="str">
        <f t="shared" ref="AD195:AD258" si="58">IFERROR($AC195*(1+$P195),"")</f>
        <v/>
      </c>
      <c r="AE195" s="220" t="str">
        <f t="shared" ref="AE195:AE258" si="59">IFERROR($AD195*(1+$R195),"")</f>
        <v/>
      </c>
      <c r="AF195" s="225" t="str">
        <f>IFERROR(VLOOKUP(_xlfn.CONCAT('Team Roster - Final'!$A195," : ",'Team Roster - Final'!$BM195),'Rate Calculations'!$C$4:$AB$1100,22,FALSE),"")</f>
        <v/>
      </c>
      <c r="AG195" s="225" t="str">
        <f>IFERROR(VLOOKUP(_xlfn.CONCAT('Team Roster - Final'!$A195," : ",'Team Roster - Final'!$BM195),'Rate Calculations'!$C$4:$AB$1100,23,FALSE),"")</f>
        <v/>
      </c>
      <c r="AH195" s="222" t="str">
        <f t="shared" ref="AH195:AH258" si="60">IFERROR(($AD195*$AF195)+($AD195*$AG195)+$AD195,"")</f>
        <v/>
      </c>
      <c r="AI195" s="222" t="str">
        <f t="shared" ref="AI195:AI258" si="61">IFERROR(($AE195*$AF195)+($AE195*$AG195)+$AE195,"")</f>
        <v/>
      </c>
      <c r="AJ195" s="223" t="str">
        <f>Table1[[#This Row],[Home Office
Net Fee %]]</f>
        <v/>
      </c>
      <c r="AK195" s="222" t="str">
        <f t="shared" ref="AK195:AK258" si="62">IFERROR((IF($AF195&gt;156%,($AD195+($AD195*1.56)),(($AD195+($AD195*$AF195))))*$AJ195)+$AH195,"")</f>
        <v/>
      </c>
      <c r="AL195" s="222" t="str">
        <f t="shared" ref="AL195:AL258" si="63">IFERROR((IF($AF195&gt;156%,($AE195+($AE195*1.56)),(($AE195+($AE195*$AF195))))*$AJ195)+$AI195,"")</f>
        <v/>
      </c>
      <c r="AM195" s="215" t="str">
        <f>IFERROR(IF(#REF!="Yes",$AK195,($AK195+$AD195*0.5)),"")</f>
        <v/>
      </c>
      <c r="AN195" s="215" t="str">
        <f>IFERROR(IF(#REF!="Yes",$AL195,($AL195+$AE195*0.5)),"")</f>
        <v/>
      </c>
      <c r="AO195" s="374" t="str">
        <f>IF(ISBLANK('Team Roster Proposed - FBR'!Q196),"",'Team Roster Proposed - FBR'!Q196)</f>
        <v/>
      </c>
      <c r="AP195" s="226" t="e">
        <f>IF(ISBLANK(#REF!),"",#REF!)</f>
        <v>#REF!</v>
      </c>
      <c r="AQ195" s="226" t="e">
        <f>IF(ISBLANK(#REF!),"",#REF!)</f>
        <v>#REF!</v>
      </c>
      <c r="AR195" s="226" t="e">
        <f>IF(ISBLANK(#REF!),"",#REF!)</f>
        <v>#REF!</v>
      </c>
      <c r="AS195" s="219" t="e">
        <f>IF(ISBLANK(#REF!),"",#REF!)</f>
        <v>#REF!</v>
      </c>
      <c r="AT195" s="219" t="e">
        <f>IF(ISBLANK(#REF!),"",#REF!)</f>
        <v>#REF!</v>
      </c>
      <c r="AU195" s="219" t="e">
        <f>IF(ISBLANK(#REF!),"",#REF!)</f>
        <v>#REF!</v>
      </c>
      <c r="AV195" s="219" t="e">
        <f>IF(ISBLANK(#REF!),"",#REF!)</f>
        <v>#REF!</v>
      </c>
      <c r="AW195" s="219" t="e">
        <f>IF(ISBLANK(#REF!),"",#REF!)</f>
        <v>#REF!</v>
      </c>
      <c r="AX195" s="219" t="e">
        <f>IF(ISBLANK(#REF!),"",#REF!)</f>
        <v>#REF!</v>
      </c>
      <c r="AY195" s="226" t="e">
        <f>IF(ISBLANK(#REF!),"",#REF!)</f>
        <v>#REF!</v>
      </c>
      <c r="AZ195" s="219" t="e">
        <f>IF(ISBLANK(#REF!),"",#REF!)</f>
        <v>#REF!</v>
      </c>
      <c r="BA195" s="219" t="e">
        <f>IF(ISBLANK(#REF!),"",#REF!)</f>
        <v>#REF!</v>
      </c>
      <c r="BB195" s="219" t="e">
        <f>IF(ISBLANK(#REF!),"",#REF!)</f>
        <v>#REF!</v>
      </c>
      <c r="BC195" s="219" t="e">
        <f>IF(ISBLANK(#REF!),"",#REF!)</f>
        <v>#REF!</v>
      </c>
      <c r="BD195" s="219" t="e">
        <f>IF(ISBLANK(#REF!),"",#REF!)</f>
        <v>#REF!</v>
      </c>
      <c r="BE195" s="219" t="e">
        <f>IF(ISBLANK(#REF!),"",#REF!)</f>
        <v>#REF!</v>
      </c>
      <c r="BF195" s="219" t="e">
        <f>IF(ISBLANK(#REF!),"",#REF!)</f>
        <v>#REF!</v>
      </c>
      <c r="BG195" s="219" t="e">
        <f>IF(ISBLANK(#REF!),"",#REF!)</f>
        <v>#REF!</v>
      </c>
      <c r="BH195" s="219" t="e">
        <f>IF(ISBLANK(#REF!),"",#REF!)</f>
        <v>#REF!</v>
      </c>
      <c r="BI195" s="219" t="e">
        <f>IF(ISBLANK(#REF!),"",#REF!)</f>
        <v>#REF!</v>
      </c>
      <c r="BJ195" s="219" t="e">
        <f>IF(ISBLANK(#REF!),"",#REF!)</f>
        <v>#REF!</v>
      </c>
      <c r="BK195" s="219" t="e">
        <f>IF(ISBLANK(#REF!),"",#REF!)</f>
        <v>#REF!</v>
      </c>
      <c r="BL195" s="219" t="e">
        <f>IF(ISBLANK(#REF!),"",#REF!)</f>
        <v>#REF!</v>
      </c>
      <c r="BM195" s="219" t="e">
        <f>IF(ISBLANK(#REF!),"",#REF!)</f>
        <v>#REF!</v>
      </c>
      <c r="BN195" s="219" t="e">
        <f>IF(ISBLANK(#REF!),"",#REF!)</f>
        <v>#REF!</v>
      </c>
      <c r="BO195" s="227" t="e">
        <f t="shared" ref="BO195:BO258" si="64">IF($A195="","",$BO$2)</f>
        <v>#REF!</v>
      </c>
      <c r="BP195" s="228" t="str">
        <f t="shared" si="50"/>
        <v/>
      </c>
      <c r="BQ195" s="229" t="str">
        <f t="shared" si="51"/>
        <v/>
      </c>
      <c r="BR195" s="228" t="e">
        <f t="shared" ref="BR195:BR258" si="65">IF($A195="","",$BR$2)</f>
        <v>#REF!</v>
      </c>
      <c r="BS195" s="230" t="e">
        <f t="shared" ref="BS195:BS258" si="66">IF($A195="","",$BS$2)</f>
        <v>#REF!</v>
      </c>
    </row>
    <row r="196" spans="1:71">
      <c r="A196" s="213" t="e">
        <f>IF(ISBLANK(#REF!),"",#REF!)</f>
        <v>#REF!</v>
      </c>
      <c r="B196" s="214" t="e">
        <f>IF(ISBLANK(#REF!),"",#REF!)</f>
        <v>#REF!</v>
      </c>
      <c r="C196" s="214" t="e">
        <f>IF(ISBLANK(#REF!),"",#REF!)</f>
        <v>#REF!</v>
      </c>
      <c r="D196" s="214" t="e">
        <f>IF(ISBLANK(#REF!),"",#REF!)</f>
        <v>#REF!</v>
      </c>
      <c r="E196" s="214" t="e">
        <f>IF(ISBLANK(#REF!),"",#REF!)</f>
        <v>#REF!</v>
      </c>
      <c r="F196" s="214" t="e">
        <f>IF(ISBLANK(#REF!),"",#REF!)</f>
        <v>#REF!</v>
      </c>
      <c r="G196" s="214" t="e">
        <f>IF(ISBLANK(#REF!),"",#REF!)</f>
        <v>#REF!</v>
      </c>
      <c r="H196" s="215" t="e">
        <f>IF(ISBLANK(#REF!),"",#REF!)</f>
        <v>#REF!</v>
      </c>
      <c r="I196" s="214" t="e">
        <f>IF(ISBLANK(#REF!),"",#REF!)</f>
        <v>#REF!</v>
      </c>
      <c r="J196" s="216" t="e">
        <f>IF(ISBLANK(#REF!),"",#REF!)</f>
        <v>#REF!</v>
      </c>
      <c r="K196" s="217" t="e">
        <f>IF(ISBLANK(#REF!),"",#REF!)</f>
        <v>#REF!</v>
      </c>
      <c r="L196" s="217" t="e">
        <f>IF(ISBLANK(#REF!),"",#REF!)</f>
        <v>#REF!</v>
      </c>
      <c r="M196" s="218" t="e">
        <f>IF(ISBLANK(#REF!),"",#REF!)</f>
        <v>#REF!</v>
      </c>
      <c r="N196" s="218" t="e">
        <f>IF(ISBLANK(#REF!),"",#REF!)</f>
        <v>#REF!</v>
      </c>
      <c r="O196" s="220" t="str">
        <f>IFERROR(VLOOKUP(_xlfn.CONCAT('Team Roster - Final'!$A196," : ",'Team Roster - Final'!$BM196),'Rate Calculations'!$C$4:$G$1100,5,FALSE),"")</f>
        <v/>
      </c>
      <c r="P196" s="225">
        <f>IF(ISBLANK('Rate Calculations'!$H198),"",'Rate Calculations'!$H198)</f>
        <v>1.7500000000000002E-2</v>
      </c>
      <c r="Q196" s="220" t="str">
        <f t="shared" si="52"/>
        <v/>
      </c>
      <c r="R196" s="221">
        <f>IF(ISBLANK('Rate Calculations'!$J198),"",'Rate Calculations'!$J198)</f>
        <v>3.5000000000000003E-2</v>
      </c>
      <c r="S196" s="220" t="str">
        <f t="shared" si="53"/>
        <v/>
      </c>
      <c r="T196" s="225" t="str">
        <f>IFERROR(VLOOKUP(_xlfn.CONCAT('Team Roster - Final'!$A196," : ",'Team Roster - Final'!$BM196),'Rate Calculations'!$C$4:$S$1100,10,FALSE),"")</f>
        <v/>
      </c>
      <c r="U196" s="225" t="str">
        <f>IFERROR(VLOOKUP(_xlfn.CONCAT('Team Roster - Final'!$A196," : ",'Team Roster - Final'!$BM196),'Rate Calculations'!$C$4:$S$1100,11,FALSE),"")</f>
        <v/>
      </c>
      <c r="V196" s="222" t="str">
        <f t="shared" si="54"/>
        <v/>
      </c>
      <c r="W196" s="222" t="str">
        <f t="shared" si="55"/>
        <v/>
      </c>
      <c r="X196" s="223" t="str">
        <f>IFERROR(VLOOKUP(_xlfn.CONCAT('Team Roster - Final'!$A196," : ",'Team Roster - Final'!$BM196),'Rate Calculations'!$C$4:$S$1100,14,FALSE),"")</f>
        <v/>
      </c>
      <c r="Y196" s="222" t="str">
        <f t="shared" si="56"/>
        <v/>
      </c>
      <c r="Z196" s="222" t="str">
        <f t="shared" si="57"/>
        <v/>
      </c>
      <c r="AA196" s="224" t="str">
        <f>IFERROR(IF(#REF!="Yes",$Y196, $Y196+$Q196*0.5),"")</f>
        <v/>
      </c>
      <c r="AB196" s="224" t="str">
        <f>IFERROR(IF(#REF!="Yes",$Z196, $Z196+$S196*0.5),"")</f>
        <v/>
      </c>
      <c r="AC196" s="220" t="str">
        <f>IFERROR(VLOOKUP(_xlfn.CONCAT('Team Roster - Final'!$A196," : ",'Team Roster - Final'!$BM196),'Rate Calculations'!$C$4:$U$1100,19,FALSE),"")</f>
        <v/>
      </c>
      <c r="AD196" s="220" t="str">
        <f t="shared" si="58"/>
        <v/>
      </c>
      <c r="AE196" s="220" t="str">
        <f t="shared" si="59"/>
        <v/>
      </c>
      <c r="AF196" s="225" t="str">
        <f>IFERROR(VLOOKUP(_xlfn.CONCAT('Team Roster - Final'!$A196," : ",'Team Roster - Final'!$BM196),'Rate Calculations'!$C$4:$AB$1100,22,FALSE),"")</f>
        <v/>
      </c>
      <c r="AG196" s="225" t="str">
        <f>IFERROR(VLOOKUP(_xlfn.CONCAT('Team Roster - Final'!$A196," : ",'Team Roster - Final'!$BM196),'Rate Calculations'!$C$4:$AB$1100,23,FALSE),"")</f>
        <v/>
      </c>
      <c r="AH196" s="222" t="str">
        <f t="shared" si="60"/>
        <v/>
      </c>
      <c r="AI196" s="222" t="str">
        <f t="shared" si="61"/>
        <v/>
      </c>
      <c r="AJ196" s="223" t="str">
        <f>Table1[[#This Row],[Home Office
Net Fee %]]</f>
        <v/>
      </c>
      <c r="AK196" s="222" t="str">
        <f t="shared" si="62"/>
        <v/>
      </c>
      <c r="AL196" s="222" t="str">
        <f t="shared" si="63"/>
        <v/>
      </c>
      <c r="AM196" s="215" t="str">
        <f>IFERROR(IF(#REF!="Yes",$AK196,($AK196+$AD196*0.5)),"")</f>
        <v/>
      </c>
      <c r="AN196" s="215" t="str">
        <f>IFERROR(IF(#REF!="Yes",$AL196,($AL196+$AE196*0.5)),"")</f>
        <v/>
      </c>
      <c r="AO196" s="374" t="str">
        <f>IF(ISBLANK('Team Roster Proposed - FBR'!Q197),"",'Team Roster Proposed - FBR'!Q197)</f>
        <v/>
      </c>
      <c r="AP196" s="226" t="e">
        <f>IF(ISBLANK(#REF!),"",#REF!)</f>
        <v>#REF!</v>
      </c>
      <c r="AQ196" s="226" t="e">
        <f>IF(ISBLANK(#REF!),"",#REF!)</f>
        <v>#REF!</v>
      </c>
      <c r="AR196" s="226" t="e">
        <f>IF(ISBLANK(#REF!),"",#REF!)</f>
        <v>#REF!</v>
      </c>
      <c r="AS196" s="219" t="e">
        <f>IF(ISBLANK(#REF!),"",#REF!)</f>
        <v>#REF!</v>
      </c>
      <c r="AT196" s="219" t="e">
        <f>IF(ISBLANK(#REF!),"",#REF!)</f>
        <v>#REF!</v>
      </c>
      <c r="AU196" s="219" t="e">
        <f>IF(ISBLANK(#REF!),"",#REF!)</f>
        <v>#REF!</v>
      </c>
      <c r="AV196" s="219" t="e">
        <f>IF(ISBLANK(#REF!),"",#REF!)</f>
        <v>#REF!</v>
      </c>
      <c r="AW196" s="219" t="e">
        <f>IF(ISBLANK(#REF!),"",#REF!)</f>
        <v>#REF!</v>
      </c>
      <c r="AX196" s="219" t="e">
        <f>IF(ISBLANK(#REF!),"",#REF!)</f>
        <v>#REF!</v>
      </c>
      <c r="AY196" s="226" t="e">
        <f>IF(ISBLANK(#REF!),"",#REF!)</f>
        <v>#REF!</v>
      </c>
      <c r="AZ196" s="219" t="e">
        <f>IF(ISBLANK(#REF!),"",#REF!)</f>
        <v>#REF!</v>
      </c>
      <c r="BA196" s="219" t="e">
        <f>IF(ISBLANK(#REF!),"",#REF!)</f>
        <v>#REF!</v>
      </c>
      <c r="BB196" s="219" t="e">
        <f>IF(ISBLANK(#REF!),"",#REF!)</f>
        <v>#REF!</v>
      </c>
      <c r="BC196" s="219" t="e">
        <f>IF(ISBLANK(#REF!),"",#REF!)</f>
        <v>#REF!</v>
      </c>
      <c r="BD196" s="219" t="e">
        <f>IF(ISBLANK(#REF!),"",#REF!)</f>
        <v>#REF!</v>
      </c>
      <c r="BE196" s="219" t="e">
        <f>IF(ISBLANK(#REF!),"",#REF!)</f>
        <v>#REF!</v>
      </c>
      <c r="BF196" s="219" t="e">
        <f>IF(ISBLANK(#REF!),"",#REF!)</f>
        <v>#REF!</v>
      </c>
      <c r="BG196" s="219" t="e">
        <f>IF(ISBLANK(#REF!),"",#REF!)</f>
        <v>#REF!</v>
      </c>
      <c r="BH196" s="219" t="e">
        <f>IF(ISBLANK(#REF!),"",#REF!)</f>
        <v>#REF!</v>
      </c>
      <c r="BI196" s="219" t="e">
        <f>IF(ISBLANK(#REF!),"",#REF!)</f>
        <v>#REF!</v>
      </c>
      <c r="BJ196" s="219" t="e">
        <f>IF(ISBLANK(#REF!),"",#REF!)</f>
        <v>#REF!</v>
      </c>
      <c r="BK196" s="219" t="e">
        <f>IF(ISBLANK(#REF!),"",#REF!)</f>
        <v>#REF!</v>
      </c>
      <c r="BL196" s="219" t="e">
        <f>IF(ISBLANK(#REF!),"",#REF!)</f>
        <v>#REF!</v>
      </c>
      <c r="BM196" s="219" t="e">
        <f>IF(ISBLANK(#REF!),"",#REF!)</f>
        <v>#REF!</v>
      </c>
      <c r="BN196" s="219" t="e">
        <f>IF(ISBLANK(#REF!),"",#REF!)</f>
        <v>#REF!</v>
      </c>
      <c r="BO196" s="227" t="e">
        <f t="shared" si="64"/>
        <v>#REF!</v>
      </c>
      <c r="BP196" s="228" t="str">
        <f t="shared" ref="BP196:BP259" si="67">IF(ISBLANK($BP$2),"",$BP$2)</f>
        <v/>
      </c>
      <c r="BQ196" s="229" t="str">
        <f t="shared" si="51"/>
        <v/>
      </c>
      <c r="BR196" s="228" t="e">
        <f t="shared" si="65"/>
        <v>#REF!</v>
      </c>
      <c r="BS196" s="230" t="e">
        <f t="shared" si="66"/>
        <v>#REF!</v>
      </c>
    </row>
    <row r="197" spans="1:71">
      <c r="A197" s="213" t="e">
        <f>IF(ISBLANK(#REF!),"",#REF!)</f>
        <v>#REF!</v>
      </c>
      <c r="B197" s="214" t="e">
        <f>IF(ISBLANK(#REF!),"",#REF!)</f>
        <v>#REF!</v>
      </c>
      <c r="C197" s="214" t="e">
        <f>IF(ISBLANK(#REF!),"",#REF!)</f>
        <v>#REF!</v>
      </c>
      <c r="D197" s="214" t="e">
        <f>IF(ISBLANK(#REF!),"",#REF!)</f>
        <v>#REF!</v>
      </c>
      <c r="E197" s="214" t="e">
        <f>IF(ISBLANK(#REF!),"",#REF!)</f>
        <v>#REF!</v>
      </c>
      <c r="F197" s="214" t="e">
        <f>IF(ISBLANK(#REF!),"",#REF!)</f>
        <v>#REF!</v>
      </c>
      <c r="G197" s="214" t="e">
        <f>IF(ISBLANK(#REF!),"",#REF!)</f>
        <v>#REF!</v>
      </c>
      <c r="H197" s="215" t="e">
        <f>IF(ISBLANK(#REF!),"",#REF!)</f>
        <v>#REF!</v>
      </c>
      <c r="I197" s="214" t="e">
        <f>IF(ISBLANK(#REF!),"",#REF!)</f>
        <v>#REF!</v>
      </c>
      <c r="J197" s="216" t="e">
        <f>IF(ISBLANK(#REF!),"",#REF!)</f>
        <v>#REF!</v>
      </c>
      <c r="K197" s="217" t="e">
        <f>IF(ISBLANK(#REF!),"",#REF!)</f>
        <v>#REF!</v>
      </c>
      <c r="L197" s="217" t="e">
        <f>IF(ISBLANK(#REF!),"",#REF!)</f>
        <v>#REF!</v>
      </c>
      <c r="M197" s="218" t="e">
        <f>IF(ISBLANK(#REF!),"",#REF!)</f>
        <v>#REF!</v>
      </c>
      <c r="N197" s="218" t="e">
        <f>IF(ISBLANK(#REF!),"",#REF!)</f>
        <v>#REF!</v>
      </c>
      <c r="O197" s="220" t="str">
        <f>IFERROR(VLOOKUP(_xlfn.CONCAT('Team Roster - Final'!$A197," : ",'Team Roster - Final'!$BM197),'Rate Calculations'!$C$4:$G$1100,5,FALSE),"")</f>
        <v/>
      </c>
      <c r="P197" s="225">
        <f>IF(ISBLANK('Rate Calculations'!$H199),"",'Rate Calculations'!$H199)</f>
        <v>1.7500000000000002E-2</v>
      </c>
      <c r="Q197" s="220" t="str">
        <f t="shared" si="52"/>
        <v/>
      </c>
      <c r="R197" s="221">
        <f>IF(ISBLANK('Rate Calculations'!$J199),"",'Rate Calculations'!$J199)</f>
        <v>3.5000000000000003E-2</v>
      </c>
      <c r="S197" s="220" t="str">
        <f t="shared" si="53"/>
        <v/>
      </c>
      <c r="T197" s="225" t="str">
        <f>IFERROR(VLOOKUP(_xlfn.CONCAT('Team Roster - Final'!$A197," : ",'Team Roster - Final'!$BM197),'Rate Calculations'!$C$4:$S$1100,10,FALSE),"")</f>
        <v/>
      </c>
      <c r="U197" s="225" t="str">
        <f>IFERROR(VLOOKUP(_xlfn.CONCAT('Team Roster - Final'!$A197," : ",'Team Roster - Final'!$BM197),'Rate Calculations'!$C$4:$S$1100,11,FALSE),"")</f>
        <v/>
      </c>
      <c r="V197" s="222" t="str">
        <f t="shared" si="54"/>
        <v/>
      </c>
      <c r="W197" s="222" t="str">
        <f t="shared" si="55"/>
        <v/>
      </c>
      <c r="X197" s="223" t="str">
        <f>IFERROR(VLOOKUP(_xlfn.CONCAT('Team Roster - Final'!$A197," : ",'Team Roster - Final'!$BM197),'Rate Calculations'!$C$4:$S$1100,14,FALSE),"")</f>
        <v/>
      </c>
      <c r="Y197" s="222" t="str">
        <f t="shared" si="56"/>
        <v/>
      </c>
      <c r="Z197" s="222" t="str">
        <f t="shared" si="57"/>
        <v/>
      </c>
      <c r="AA197" s="224" t="str">
        <f>IFERROR(IF(#REF!="Yes",$Y197, $Y197+$Q197*0.5),"")</f>
        <v/>
      </c>
      <c r="AB197" s="224" t="str">
        <f>IFERROR(IF(#REF!="Yes",$Z197, $Z197+$S197*0.5),"")</f>
        <v/>
      </c>
      <c r="AC197" s="220" t="str">
        <f>IFERROR(VLOOKUP(_xlfn.CONCAT('Team Roster - Final'!$A197," : ",'Team Roster - Final'!$BM197),'Rate Calculations'!$C$4:$U$1100,19,FALSE),"")</f>
        <v/>
      </c>
      <c r="AD197" s="220" t="str">
        <f t="shared" si="58"/>
        <v/>
      </c>
      <c r="AE197" s="220" t="str">
        <f t="shared" si="59"/>
        <v/>
      </c>
      <c r="AF197" s="225" t="str">
        <f>IFERROR(VLOOKUP(_xlfn.CONCAT('Team Roster - Final'!$A197," : ",'Team Roster - Final'!$BM197),'Rate Calculations'!$C$4:$AB$1100,22,FALSE),"")</f>
        <v/>
      </c>
      <c r="AG197" s="225" t="str">
        <f>IFERROR(VLOOKUP(_xlfn.CONCAT('Team Roster - Final'!$A197," : ",'Team Roster - Final'!$BM197),'Rate Calculations'!$C$4:$AB$1100,23,FALSE),"")</f>
        <v/>
      </c>
      <c r="AH197" s="222" t="str">
        <f t="shared" si="60"/>
        <v/>
      </c>
      <c r="AI197" s="222" t="str">
        <f t="shared" si="61"/>
        <v/>
      </c>
      <c r="AJ197" s="223" t="str">
        <f>Table1[[#This Row],[Home Office
Net Fee %]]</f>
        <v/>
      </c>
      <c r="AK197" s="222" t="str">
        <f t="shared" si="62"/>
        <v/>
      </c>
      <c r="AL197" s="222" t="str">
        <f t="shared" si="63"/>
        <v/>
      </c>
      <c r="AM197" s="215" t="str">
        <f>IFERROR(IF(#REF!="Yes",$AK197,($AK197+$AD197*0.5)),"")</f>
        <v/>
      </c>
      <c r="AN197" s="215" t="str">
        <f>IFERROR(IF(#REF!="Yes",$AL197,($AL197+$AE197*0.5)),"")</f>
        <v/>
      </c>
      <c r="AO197" s="374" t="str">
        <f>IF(ISBLANK('Team Roster Proposed - FBR'!Q198),"",'Team Roster Proposed - FBR'!Q198)</f>
        <v/>
      </c>
      <c r="AP197" s="226" t="e">
        <f>IF(ISBLANK(#REF!),"",#REF!)</f>
        <v>#REF!</v>
      </c>
      <c r="AQ197" s="226" t="e">
        <f>IF(ISBLANK(#REF!),"",#REF!)</f>
        <v>#REF!</v>
      </c>
      <c r="AR197" s="226" t="e">
        <f>IF(ISBLANK(#REF!),"",#REF!)</f>
        <v>#REF!</v>
      </c>
      <c r="AS197" s="219" t="e">
        <f>IF(ISBLANK(#REF!),"",#REF!)</f>
        <v>#REF!</v>
      </c>
      <c r="AT197" s="219" t="e">
        <f>IF(ISBLANK(#REF!),"",#REF!)</f>
        <v>#REF!</v>
      </c>
      <c r="AU197" s="219" t="e">
        <f>IF(ISBLANK(#REF!),"",#REF!)</f>
        <v>#REF!</v>
      </c>
      <c r="AV197" s="219" t="e">
        <f>IF(ISBLANK(#REF!),"",#REF!)</f>
        <v>#REF!</v>
      </c>
      <c r="AW197" s="219" t="e">
        <f>IF(ISBLANK(#REF!),"",#REF!)</f>
        <v>#REF!</v>
      </c>
      <c r="AX197" s="219" t="e">
        <f>IF(ISBLANK(#REF!),"",#REF!)</f>
        <v>#REF!</v>
      </c>
      <c r="AY197" s="226" t="e">
        <f>IF(ISBLANK(#REF!),"",#REF!)</f>
        <v>#REF!</v>
      </c>
      <c r="AZ197" s="219" t="e">
        <f>IF(ISBLANK(#REF!),"",#REF!)</f>
        <v>#REF!</v>
      </c>
      <c r="BA197" s="219" t="e">
        <f>IF(ISBLANK(#REF!),"",#REF!)</f>
        <v>#REF!</v>
      </c>
      <c r="BB197" s="219" t="e">
        <f>IF(ISBLANK(#REF!),"",#REF!)</f>
        <v>#REF!</v>
      </c>
      <c r="BC197" s="219" t="e">
        <f>IF(ISBLANK(#REF!),"",#REF!)</f>
        <v>#REF!</v>
      </c>
      <c r="BD197" s="219" t="e">
        <f>IF(ISBLANK(#REF!),"",#REF!)</f>
        <v>#REF!</v>
      </c>
      <c r="BE197" s="219" t="e">
        <f>IF(ISBLANK(#REF!),"",#REF!)</f>
        <v>#REF!</v>
      </c>
      <c r="BF197" s="219" t="e">
        <f>IF(ISBLANK(#REF!),"",#REF!)</f>
        <v>#REF!</v>
      </c>
      <c r="BG197" s="219" t="e">
        <f>IF(ISBLANK(#REF!),"",#REF!)</f>
        <v>#REF!</v>
      </c>
      <c r="BH197" s="219" t="e">
        <f>IF(ISBLANK(#REF!),"",#REF!)</f>
        <v>#REF!</v>
      </c>
      <c r="BI197" s="219" t="e">
        <f>IF(ISBLANK(#REF!),"",#REF!)</f>
        <v>#REF!</v>
      </c>
      <c r="BJ197" s="219" t="e">
        <f>IF(ISBLANK(#REF!),"",#REF!)</f>
        <v>#REF!</v>
      </c>
      <c r="BK197" s="219" t="e">
        <f>IF(ISBLANK(#REF!),"",#REF!)</f>
        <v>#REF!</v>
      </c>
      <c r="BL197" s="219" t="e">
        <f>IF(ISBLANK(#REF!),"",#REF!)</f>
        <v>#REF!</v>
      </c>
      <c r="BM197" s="219" t="e">
        <f>IF(ISBLANK(#REF!),"",#REF!)</f>
        <v>#REF!</v>
      </c>
      <c r="BN197" s="219" t="e">
        <f>IF(ISBLANK(#REF!),"",#REF!)</f>
        <v>#REF!</v>
      </c>
      <c r="BO197" s="227" t="e">
        <f t="shared" si="64"/>
        <v>#REF!</v>
      </c>
      <c r="BP197" s="228" t="str">
        <f t="shared" si="67"/>
        <v/>
      </c>
      <c r="BQ197" s="229" t="str">
        <f t="shared" si="51"/>
        <v/>
      </c>
      <c r="BR197" s="228" t="e">
        <f t="shared" si="65"/>
        <v>#REF!</v>
      </c>
      <c r="BS197" s="230" t="e">
        <f t="shared" si="66"/>
        <v>#REF!</v>
      </c>
    </row>
    <row r="198" spans="1:71">
      <c r="A198" s="213" t="e">
        <f>IF(ISBLANK(#REF!),"",#REF!)</f>
        <v>#REF!</v>
      </c>
      <c r="B198" s="214" t="e">
        <f>IF(ISBLANK(#REF!),"",#REF!)</f>
        <v>#REF!</v>
      </c>
      <c r="C198" s="214" t="e">
        <f>IF(ISBLANK(#REF!),"",#REF!)</f>
        <v>#REF!</v>
      </c>
      <c r="D198" s="214" t="e">
        <f>IF(ISBLANK(#REF!),"",#REF!)</f>
        <v>#REF!</v>
      </c>
      <c r="E198" s="214" t="e">
        <f>IF(ISBLANK(#REF!),"",#REF!)</f>
        <v>#REF!</v>
      </c>
      <c r="F198" s="214" t="e">
        <f>IF(ISBLANK(#REF!),"",#REF!)</f>
        <v>#REF!</v>
      </c>
      <c r="G198" s="214" t="e">
        <f>IF(ISBLANK(#REF!),"",#REF!)</f>
        <v>#REF!</v>
      </c>
      <c r="H198" s="215" t="e">
        <f>IF(ISBLANK(#REF!),"",#REF!)</f>
        <v>#REF!</v>
      </c>
      <c r="I198" s="214" t="e">
        <f>IF(ISBLANK(#REF!),"",#REF!)</f>
        <v>#REF!</v>
      </c>
      <c r="J198" s="216" t="e">
        <f>IF(ISBLANK(#REF!),"",#REF!)</f>
        <v>#REF!</v>
      </c>
      <c r="K198" s="217" t="e">
        <f>IF(ISBLANK(#REF!),"",#REF!)</f>
        <v>#REF!</v>
      </c>
      <c r="L198" s="217" t="e">
        <f>IF(ISBLANK(#REF!),"",#REF!)</f>
        <v>#REF!</v>
      </c>
      <c r="M198" s="218" t="e">
        <f>IF(ISBLANK(#REF!),"",#REF!)</f>
        <v>#REF!</v>
      </c>
      <c r="N198" s="218" t="e">
        <f>IF(ISBLANK(#REF!),"",#REF!)</f>
        <v>#REF!</v>
      </c>
      <c r="O198" s="220" t="str">
        <f>IFERROR(VLOOKUP(_xlfn.CONCAT('Team Roster - Final'!$A198," : ",'Team Roster - Final'!$BM198),'Rate Calculations'!$C$4:$G$1100,5,FALSE),"")</f>
        <v/>
      </c>
      <c r="P198" s="225">
        <f>IF(ISBLANK('Rate Calculations'!$H200),"",'Rate Calculations'!$H200)</f>
        <v>1.7500000000000002E-2</v>
      </c>
      <c r="Q198" s="220" t="str">
        <f t="shared" si="52"/>
        <v/>
      </c>
      <c r="R198" s="221">
        <f>IF(ISBLANK('Rate Calculations'!$J200),"",'Rate Calculations'!$J200)</f>
        <v>3.5000000000000003E-2</v>
      </c>
      <c r="S198" s="220" t="str">
        <f t="shared" si="53"/>
        <v/>
      </c>
      <c r="T198" s="225" t="str">
        <f>IFERROR(VLOOKUP(_xlfn.CONCAT('Team Roster - Final'!$A198," : ",'Team Roster - Final'!$BM198),'Rate Calculations'!$C$4:$S$1100,10,FALSE),"")</f>
        <v/>
      </c>
      <c r="U198" s="225" t="str">
        <f>IFERROR(VLOOKUP(_xlfn.CONCAT('Team Roster - Final'!$A198," : ",'Team Roster - Final'!$BM198),'Rate Calculations'!$C$4:$S$1100,11,FALSE),"")</f>
        <v/>
      </c>
      <c r="V198" s="222" t="str">
        <f t="shared" si="54"/>
        <v/>
      </c>
      <c r="W198" s="222" t="str">
        <f t="shared" si="55"/>
        <v/>
      </c>
      <c r="X198" s="223" t="str">
        <f>IFERROR(VLOOKUP(_xlfn.CONCAT('Team Roster - Final'!$A198," : ",'Team Roster - Final'!$BM198),'Rate Calculations'!$C$4:$S$1100,14,FALSE),"")</f>
        <v/>
      </c>
      <c r="Y198" s="222" t="str">
        <f t="shared" si="56"/>
        <v/>
      </c>
      <c r="Z198" s="222" t="str">
        <f t="shared" si="57"/>
        <v/>
      </c>
      <c r="AA198" s="224" t="str">
        <f>IFERROR(IF(#REF!="Yes",$Y198, $Y198+$Q198*0.5),"")</f>
        <v/>
      </c>
      <c r="AB198" s="224" t="str">
        <f>IFERROR(IF(#REF!="Yes",$Z198, $Z198+$S198*0.5),"")</f>
        <v/>
      </c>
      <c r="AC198" s="220" t="str">
        <f>IFERROR(VLOOKUP(_xlfn.CONCAT('Team Roster - Final'!$A198," : ",'Team Roster - Final'!$BM198),'Rate Calculations'!$C$4:$U$1100,19,FALSE),"")</f>
        <v/>
      </c>
      <c r="AD198" s="220" t="str">
        <f t="shared" si="58"/>
        <v/>
      </c>
      <c r="AE198" s="220" t="str">
        <f t="shared" si="59"/>
        <v/>
      </c>
      <c r="AF198" s="225" t="str">
        <f>IFERROR(VLOOKUP(_xlfn.CONCAT('Team Roster - Final'!$A198," : ",'Team Roster - Final'!$BM198),'Rate Calculations'!$C$4:$AB$1100,22,FALSE),"")</f>
        <v/>
      </c>
      <c r="AG198" s="225" t="str">
        <f>IFERROR(VLOOKUP(_xlfn.CONCAT('Team Roster - Final'!$A198," : ",'Team Roster - Final'!$BM198),'Rate Calculations'!$C$4:$AB$1100,23,FALSE),"")</f>
        <v/>
      </c>
      <c r="AH198" s="222" t="str">
        <f t="shared" si="60"/>
        <v/>
      </c>
      <c r="AI198" s="222" t="str">
        <f t="shared" si="61"/>
        <v/>
      </c>
      <c r="AJ198" s="223" t="str">
        <f>Table1[[#This Row],[Home Office
Net Fee %]]</f>
        <v/>
      </c>
      <c r="AK198" s="222" t="str">
        <f t="shared" si="62"/>
        <v/>
      </c>
      <c r="AL198" s="222" t="str">
        <f t="shared" si="63"/>
        <v/>
      </c>
      <c r="AM198" s="215" t="str">
        <f>IFERROR(IF(#REF!="Yes",$AK198,($AK198+$AD198*0.5)),"")</f>
        <v/>
      </c>
      <c r="AN198" s="215" t="str">
        <f>IFERROR(IF(#REF!="Yes",$AL198,($AL198+$AE198*0.5)),"")</f>
        <v/>
      </c>
      <c r="AO198" s="374" t="str">
        <f>IF(ISBLANK('Team Roster Proposed - FBR'!Q199),"",'Team Roster Proposed - FBR'!Q199)</f>
        <v/>
      </c>
      <c r="AP198" s="226" t="e">
        <f>IF(ISBLANK(#REF!),"",#REF!)</f>
        <v>#REF!</v>
      </c>
      <c r="AQ198" s="226" t="e">
        <f>IF(ISBLANK(#REF!),"",#REF!)</f>
        <v>#REF!</v>
      </c>
      <c r="AR198" s="226" t="e">
        <f>IF(ISBLANK(#REF!),"",#REF!)</f>
        <v>#REF!</v>
      </c>
      <c r="AS198" s="219" t="e">
        <f>IF(ISBLANK(#REF!),"",#REF!)</f>
        <v>#REF!</v>
      </c>
      <c r="AT198" s="219" t="e">
        <f>IF(ISBLANK(#REF!),"",#REF!)</f>
        <v>#REF!</v>
      </c>
      <c r="AU198" s="219" t="e">
        <f>IF(ISBLANK(#REF!),"",#REF!)</f>
        <v>#REF!</v>
      </c>
      <c r="AV198" s="219" t="e">
        <f>IF(ISBLANK(#REF!),"",#REF!)</f>
        <v>#REF!</v>
      </c>
      <c r="AW198" s="219" t="e">
        <f>IF(ISBLANK(#REF!),"",#REF!)</f>
        <v>#REF!</v>
      </c>
      <c r="AX198" s="219" t="e">
        <f>IF(ISBLANK(#REF!),"",#REF!)</f>
        <v>#REF!</v>
      </c>
      <c r="AY198" s="226" t="e">
        <f>IF(ISBLANK(#REF!),"",#REF!)</f>
        <v>#REF!</v>
      </c>
      <c r="AZ198" s="219" t="e">
        <f>IF(ISBLANK(#REF!),"",#REF!)</f>
        <v>#REF!</v>
      </c>
      <c r="BA198" s="219" t="e">
        <f>IF(ISBLANK(#REF!),"",#REF!)</f>
        <v>#REF!</v>
      </c>
      <c r="BB198" s="219" t="e">
        <f>IF(ISBLANK(#REF!),"",#REF!)</f>
        <v>#REF!</v>
      </c>
      <c r="BC198" s="219" t="e">
        <f>IF(ISBLANK(#REF!),"",#REF!)</f>
        <v>#REF!</v>
      </c>
      <c r="BD198" s="219" t="e">
        <f>IF(ISBLANK(#REF!),"",#REF!)</f>
        <v>#REF!</v>
      </c>
      <c r="BE198" s="219" t="e">
        <f>IF(ISBLANK(#REF!),"",#REF!)</f>
        <v>#REF!</v>
      </c>
      <c r="BF198" s="219" t="e">
        <f>IF(ISBLANK(#REF!),"",#REF!)</f>
        <v>#REF!</v>
      </c>
      <c r="BG198" s="219" t="e">
        <f>IF(ISBLANK(#REF!),"",#REF!)</f>
        <v>#REF!</v>
      </c>
      <c r="BH198" s="219" t="e">
        <f>IF(ISBLANK(#REF!),"",#REF!)</f>
        <v>#REF!</v>
      </c>
      <c r="BI198" s="219" t="e">
        <f>IF(ISBLANK(#REF!),"",#REF!)</f>
        <v>#REF!</v>
      </c>
      <c r="BJ198" s="219" t="e">
        <f>IF(ISBLANK(#REF!),"",#REF!)</f>
        <v>#REF!</v>
      </c>
      <c r="BK198" s="219" t="e">
        <f>IF(ISBLANK(#REF!),"",#REF!)</f>
        <v>#REF!</v>
      </c>
      <c r="BL198" s="219" t="e">
        <f>IF(ISBLANK(#REF!),"",#REF!)</f>
        <v>#REF!</v>
      </c>
      <c r="BM198" s="219" t="e">
        <f>IF(ISBLANK(#REF!),"",#REF!)</f>
        <v>#REF!</v>
      </c>
      <c r="BN198" s="219" t="e">
        <f>IF(ISBLANK(#REF!),"",#REF!)</f>
        <v>#REF!</v>
      </c>
      <c r="BO198" s="227" t="e">
        <f t="shared" si="64"/>
        <v>#REF!</v>
      </c>
      <c r="BP198" s="228" t="str">
        <f t="shared" si="67"/>
        <v/>
      </c>
      <c r="BQ198" s="229" t="str">
        <f t="shared" si="51"/>
        <v/>
      </c>
      <c r="BR198" s="228" t="e">
        <f t="shared" si="65"/>
        <v>#REF!</v>
      </c>
      <c r="BS198" s="230" t="e">
        <f t="shared" si="66"/>
        <v>#REF!</v>
      </c>
    </row>
    <row r="199" spans="1:71">
      <c r="A199" s="213" t="e">
        <f>IF(ISBLANK(#REF!),"",#REF!)</f>
        <v>#REF!</v>
      </c>
      <c r="B199" s="214" t="e">
        <f>IF(ISBLANK(#REF!),"",#REF!)</f>
        <v>#REF!</v>
      </c>
      <c r="C199" s="214" t="e">
        <f>IF(ISBLANK(#REF!),"",#REF!)</f>
        <v>#REF!</v>
      </c>
      <c r="D199" s="214" t="e">
        <f>IF(ISBLANK(#REF!),"",#REF!)</f>
        <v>#REF!</v>
      </c>
      <c r="E199" s="214" t="e">
        <f>IF(ISBLANK(#REF!),"",#REF!)</f>
        <v>#REF!</v>
      </c>
      <c r="F199" s="214" t="e">
        <f>IF(ISBLANK(#REF!),"",#REF!)</f>
        <v>#REF!</v>
      </c>
      <c r="G199" s="214" t="e">
        <f>IF(ISBLANK(#REF!),"",#REF!)</f>
        <v>#REF!</v>
      </c>
      <c r="H199" s="215" t="e">
        <f>IF(ISBLANK(#REF!),"",#REF!)</f>
        <v>#REF!</v>
      </c>
      <c r="I199" s="214" t="e">
        <f>IF(ISBLANK(#REF!),"",#REF!)</f>
        <v>#REF!</v>
      </c>
      <c r="J199" s="216" t="e">
        <f>IF(ISBLANK(#REF!),"",#REF!)</f>
        <v>#REF!</v>
      </c>
      <c r="K199" s="217" t="e">
        <f>IF(ISBLANK(#REF!),"",#REF!)</f>
        <v>#REF!</v>
      </c>
      <c r="L199" s="217" t="e">
        <f>IF(ISBLANK(#REF!),"",#REF!)</f>
        <v>#REF!</v>
      </c>
      <c r="M199" s="218" t="e">
        <f>IF(ISBLANK(#REF!),"",#REF!)</f>
        <v>#REF!</v>
      </c>
      <c r="N199" s="218" t="e">
        <f>IF(ISBLANK(#REF!),"",#REF!)</f>
        <v>#REF!</v>
      </c>
      <c r="O199" s="220" t="str">
        <f>IFERROR(VLOOKUP(_xlfn.CONCAT('Team Roster - Final'!$A199," : ",'Team Roster - Final'!$BM199),'Rate Calculations'!$C$4:$G$1100,5,FALSE),"")</f>
        <v/>
      </c>
      <c r="P199" s="225">
        <f>IF(ISBLANK('Rate Calculations'!$H201),"",'Rate Calculations'!$H201)</f>
        <v>1.7500000000000002E-2</v>
      </c>
      <c r="Q199" s="220" t="str">
        <f t="shared" si="52"/>
        <v/>
      </c>
      <c r="R199" s="221">
        <f>IF(ISBLANK('Rate Calculations'!$J201),"",'Rate Calculations'!$J201)</f>
        <v>3.5000000000000003E-2</v>
      </c>
      <c r="S199" s="220" t="str">
        <f t="shared" si="53"/>
        <v/>
      </c>
      <c r="T199" s="225" t="str">
        <f>IFERROR(VLOOKUP(_xlfn.CONCAT('Team Roster - Final'!$A199," : ",'Team Roster - Final'!$BM199),'Rate Calculations'!$C$4:$S$1100,10,FALSE),"")</f>
        <v/>
      </c>
      <c r="U199" s="225" t="str">
        <f>IFERROR(VLOOKUP(_xlfn.CONCAT('Team Roster - Final'!$A199," : ",'Team Roster - Final'!$BM199),'Rate Calculations'!$C$4:$S$1100,11,FALSE),"")</f>
        <v/>
      </c>
      <c r="V199" s="222" t="str">
        <f t="shared" si="54"/>
        <v/>
      </c>
      <c r="W199" s="222" t="str">
        <f t="shared" si="55"/>
        <v/>
      </c>
      <c r="X199" s="223" t="str">
        <f>IFERROR(VLOOKUP(_xlfn.CONCAT('Team Roster - Final'!$A199," : ",'Team Roster - Final'!$BM199),'Rate Calculations'!$C$4:$S$1100,14,FALSE),"")</f>
        <v/>
      </c>
      <c r="Y199" s="222" t="str">
        <f t="shared" si="56"/>
        <v/>
      </c>
      <c r="Z199" s="222" t="str">
        <f t="shared" si="57"/>
        <v/>
      </c>
      <c r="AA199" s="224" t="str">
        <f>IFERROR(IF(#REF!="Yes",$Y199, $Y199+$Q199*0.5),"")</f>
        <v/>
      </c>
      <c r="AB199" s="224" t="str">
        <f>IFERROR(IF(#REF!="Yes",$Z199, $Z199+$S199*0.5),"")</f>
        <v/>
      </c>
      <c r="AC199" s="220" t="str">
        <f>IFERROR(VLOOKUP(_xlfn.CONCAT('Team Roster - Final'!$A199," : ",'Team Roster - Final'!$BM199),'Rate Calculations'!$C$4:$U$1100,19,FALSE),"")</f>
        <v/>
      </c>
      <c r="AD199" s="220" t="str">
        <f t="shared" si="58"/>
        <v/>
      </c>
      <c r="AE199" s="220" t="str">
        <f t="shared" si="59"/>
        <v/>
      </c>
      <c r="AF199" s="225" t="str">
        <f>IFERROR(VLOOKUP(_xlfn.CONCAT('Team Roster - Final'!$A199," : ",'Team Roster - Final'!$BM199),'Rate Calculations'!$C$4:$AB$1100,22,FALSE),"")</f>
        <v/>
      </c>
      <c r="AG199" s="225" t="str">
        <f>IFERROR(VLOOKUP(_xlfn.CONCAT('Team Roster - Final'!$A199," : ",'Team Roster - Final'!$BM199),'Rate Calculations'!$C$4:$AB$1100,23,FALSE),"")</f>
        <v/>
      </c>
      <c r="AH199" s="222" t="str">
        <f t="shared" si="60"/>
        <v/>
      </c>
      <c r="AI199" s="222" t="str">
        <f t="shared" si="61"/>
        <v/>
      </c>
      <c r="AJ199" s="223" t="str">
        <f>Table1[[#This Row],[Home Office
Net Fee %]]</f>
        <v/>
      </c>
      <c r="AK199" s="222" t="str">
        <f t="shared" si="62"/>
        <v/>
      </c>
      <c r="AL199" s="222" t="str">
        <f t="shared" si="63"/>
        <v/>
      </c>
      <c r="AM199" s="215" t="str">
        <f>IFERROR(IF(#REF!="Yes",$AK199,($AK199+$AD199*0.5)),"")</f>
        <v/>
      </c>
      <c r="AN199" s="215" t="str">
        <f>IFERROR(IF(#REF!="Yes",$AL199,($AL199+$AE199*0.5)),"")</f>
        <v/>
      </c>
      <c r="AO199" s="374" t="str">
        <f>IF(ISBLANK('Team Roster Proposed - FBR'!Q200),"",'Team Roster Proposed - FBR'!Q200)</f>
        <v/>
      </c>
      <c r="AP199" s="226" t="e">
        <f>IF(ISBLANK(#REF!),"",#REF!)</f>
        <v>#REF!</v>
      </c>
      <c r="AQ199" s="226" t="e">
        <f>IF(ISBLANK(#REF!),"",#REF!)</f>
        <v>#REF!</v>
      </c>
      <c r="AR199" s="226" t="e">
        <f>IF(ISBLANK(#REF!),"",#REF!)</f>
        <v>#REF!</v>
      </c>
      <c r="AS199" s="219" t="e">
        <f>IF(ISBLANK(#REF!),"",#REF!)</f>
        <v>#REF!</v>
      </c>
      <c r="AT199" s="219" t="e">
        <f>IF(ISBLANK(#REF!),"",#REF!)</f>
        <v>#REF!</v>
      </c>
      <c r="AU199" s="219" t="e">
        <f>IF(ISBLANK(#REF!),"",#REF!)</f>
        <v>#REF!</v>
      </c>
      <c r="AV199" s="219" t="e">
        <f>IF(ISBLANK(#REF!),"",#REF!)</f>
        <v>#REF!</v>
      </c>
      <c r="AW199" s="219" t="e">
        <f>IF(ISBLANK(#REF!),"",#REF!)</f>
        <v>#REF!</v>
      </c>
      <c r="AX199" s="219" t="e">
        <f>IF(ISBLANK(#REF!),"",#REF!)</f>
        <v>#REF!</v>
      </c>
      <c r="AY199" s="226" t="e">
        <f>IF(ISBLANK(#REF!),"",#REF!)</f>
        <v>#REF!</v>
      </c>
      <c r="AZ199" s="219" t="e">
        <f>IF(ISBLANK(#REF!),"",#REF!)</f>
        <v>#REF!</v>
      </c>
      <c r="BA199" s="219" t="e">
        <f>IF(ISBLANK(#REF!),"",#REF!)</f>
        <v>#REF!</v>
      </c>
      <c r="BB199" s="219" t="e">
        <f>IF(ISBLANK(#REF!),"",#REF!)</f>
        <v>#REF!</v>
      </c>
      <c r="BC199" s="219" t="e">
        <f>IF(ISBLANK(#REF!),"",#REF!)</f>
        <v>#REF!</v>
      </c>
      <c r="BD199" s="219" t="e">
        <f>IF(ISBLANK(#REF!),"",#REF!)</f>
        <v>#REF!</v>
      </c>
      <c r="BE199" s="219" t="e">
        <f>IF(ISBLANK(#REF!),"",#REF!)</f>
        <v>#REF!</v>
      </c>
      <c r="BF199" s="219" t="e">
        <f>IF(ISBLANK(#REF!),"",#REF!)</f>
        <v>#REF!</v>
      </c>
      <c r="BG199" s="219" t="e">
        <f>IF(ISBLANK(#REF!),"",#REF!)</f>
        <v>#REF!</v>
      </c>
      <c r="BH199" s="219" t="e">
        <f>IF(ISBLANK(#REF!),"",#REF!)</f>
        <v>#REF!</v>
      </c>
      <c r="BI199" s="219" t="e">
        <f>IF(ISBLANK(#REF!),"",#REF!)</f>
        <v>#REF!</v>
      </c>
      <c r="BJ199" s="219" t="e">
        <f>IF(ISBLANK(#REF!),"",#REF!)</f>
        <v>#REF!</v>
      </c>
      <c r="BK199" s="219" t="e">
        <f>IF(ISBLANK(#REF!),"",#REF!)</f>
        <v>#REF!</v>
      </c>
      <c r="BL199" s="219" t="e">
        <f>IF(ISBLANK(#REF!),"",#REF!)</f>
        <v>#REF!</v>
      </c>
      <c r="BM199" s="219" t="e">
        <f>IF(ISBLANK(#REF!),"",#REF!)</f>
        <v>#REF!</v>
      </c>
      <c r="BN199" s="219" t="e">
        <f>IF(ISBLANK(#REF!),"",#REF!)</f>
        <v>#REF!</v>
      </c>
      <c r="BO199" s="227" t="e">
        <f t="shared" si="64"/>
        <v>#REF!</v>
      </c>
      <c r="BP199" s="228" t="str">
        <f t="shared" si="67"/>
        <v/>
      </c>
      <c r="BQ199" s="229" t="str">
        <f t="shared" si="51"/>
        <v/>
      </c>
      <c r="BR199" s="228" t="e">
        <f t="shared" si="65"/>
        <v>#REF!</v>
      </c>
      <c r="BS199" s="230" t="e">
        <f t="shared" si="66"/>
        <v>#REF!</v>
      </c>
    </row>
    <row r="200" spans="1:71">
      <c r="A200" s="213" t="e">
        <f>IF(ISBLANK(#REF!),"",#REF!)</f>
        <v>#REF!</v>
      </c>
      <c r="B200" s="214" t="e">
        <f>IF(ISBLANK(#REF!),"",#REF!)</f>
        <v>#REF!</v>
      </c>
      <c r="C200" s="214" t="e">
        <f>IF(ISBLANK(#REF!),"",#REF!)</f>
        <v>#REF!</v>
      </c>
      <c r="D200" s="214" t="e">
        <f>IF(ISBLANK(#REF!),"",#REF!)</f>
        <v>#REF!</v>
      </c>
      <c r="E200" s="214" t="e">
        <f>IF(ISBLANK(#REF!),"",#REF!)</f>
        <v>#REF!</v>
      </c>
      <c r="F200" s="214" t="e">
        <f>IF(ISBLANK(#REF!),"",#REF!)</f>
        <v>#REF!</v>
      </c>
      <c r="G200" s="214" t="e">
        <f>IF(ISBLANK(#REF!),"",#REF!)</f>
        <v>#REF!</v>
      </c>
      <c r="H200" s="215" t="e">
        <f>IF(ISBLANK(#REF!),"",#REF!)</f>
        <v>#REF!</v>
      </c>
      <c r="I200" s="214" t="e">
        <f>IF(ISBLANK(#REF!),"",#REF!)</f>
        <v>#REF!</v>
      </c>
      <c r="J200" s="216" t="e">
        <f>IF(ISBLANK(#REF!),"",#REF!)</f>
        <v>#REF!</v>
      </c>
      <c r="K200" s="217" t="e">
        <f>IF(ISBLANK(#REF!),"",#REF!)</f>
        <v>#REF!</v>
      </c>
      <c r="L200" s="217" t="e">
        <f>IF(ISBLANK(#REF!),"",#REF!)</f>
        <v>#REF!</v>
      </c>
      <c r="M200" s="218" t="e">
        <f>IF(ISBLANK(#REF!),"",#REF!)</f>
        <v>#REF!</v>
      </c>
      <c r="N200" s="218" t="e">
        <f>IF(ISBLANK(#REF!),"",#REF!)</f>
        <v>#REF!</v>
      </c>
      <c r="O200" s="220" t="str">
        <f>IFERROR(VLOOKUP(_xlfn.CONCAT('Team Roster - Final'!$A200," : ",'Team Roster - Final'!$BM200),'Rate Calculations'!$C$4:$G$1100,5,FALSE),"")</f>
        <v/>
      </c>
      <c r="P200" s="225">
        <f>IF(ISBLANK('Rate Calculations'!$H202),"",'Rate Calculations'!$H202)</f>
        <v>1.7500000000000002E-2</v>
      </c>
      <c r="Q200" s="220" t="str">
        <f t="shared" si="52"/>
        <v/>
      </c>
      <c r="R200" s="221">
        <f>IF(ISBLANK('Rate Calculations'!$J202),"",'Rate Calculations'!$J202)</f>
        <v>3.5000000000000003E-2</v>
      </c>
      <c r="S200" s="220" t="str">
        <f t="shared" si="53"/>
        <v/>
      </c>
      <c r="T200" s="225" t="str">
        <f>IFERROR(VLOOKUP(_xlfn.CONCAT('Team Roster - Final'!$A200," : ",'Team Roster - Final'!$BM200),'Rate Calculations'!$C$4:$S$1100,10,FALSE),"")</f>
        <v/>
      </c>
      <c r="U200" s="225" t="str">
        <f>IFERROR(VLOOKUP(_xlfn.CONCAT('Team Roster - Final'!$A200," : ",'Team Roster - Final'!$BM200),'Rate Calculations'!$C$4:$S$1100,11,FALSE),"")</f>
        <v/>
      </c>
      <c r="V200" s="222" t="str">
        <f t="shared" si="54"/>
        <v/>
      </c>
      <c r="W200" s="222" t="str">
        <f t="shared" si="55"/>
        <v/>
      </c>
      <c r="X200" s="223" t="str">
        <f>IFERROR(VLOOKUP(_xlfn.CONCAT('Team Roster - Final'!$A200," : ",'Team Roster - Final'!$BM200),'Rate Calculations'!$C$4:$S$1100,14,FALSE),"")</f>
        <v/>
      </c>
      <c r="Y200" s="222" t="str">
        <f t="shared" si="56"/>
        <v/>
      </c>
      <c r="Z200" s="222" t="str">
        <f t="shared" si="57"/>
        <v/>
      </c>
      <c r="AA200" s="224" t="str">
        <f>IFERROR(IF(#REF!="Yes",$Y200, $Y200+$Q200*0.5),"")</f>
        <v/>
      </c>
      <c r="AB200" s="224" t="str">
        <f>IFERROR(IF(#REF!="Yes",$Z200, $Z200+$S200*0.5),"")</f>
        <v/>
      </c>
      <c r="AC200" s="220" t="str">
        <f>IFERROR(VLOOKUP(_xlfn.CONCAT('Team Roster - Final'!$A200," : ",'Team Roster - Final'!$BM200),'Rate Calculations'!$C$4:$U$1100,19,FALSE),"")</f>
        <v/>
      </c>
      <c r="AD200" s="220" t="str">
        <f t="shared" si="58"/>
        <v/>
      </c>
      <c r="AE200" s="220" t="str">
        <f t="shared" si="59"/>
        <v/>
      </c>
      <c r="AF200" s="225" t="str">
        <f>IFERROR(VLOOKUP(_xlfn.CONCAT('Team Roster - Final'!$A200," : ",'Team Roster - Final'!$BM200),'Rate Calculations'!$C$4:$AB$1100,22,FALSE),"")</f>
        <v/>
      </c>
      <c r="AG200" s="225" t="str">
        <f>IFERROR(VLOOKUP(_xlfn.CONCAT('Team Roster - Final'!$A200," : ",'Team Roster - Final'!$BM200),'Rate Calculations'!$C$4:$AB$1100,23,FALSE),"")</f>
        <v/>
      </c>
      <c r="AH200" s="222" t="str">
        <f t="shared" si="60"/>
        <v/>
      </c>
      <c r="AI200" s="222" t="str">
        <f t="shared" si="61"/>
        <v/>
      </c>
      <c r="AJ200" s="223" t="str">
        <f>Table1[[#This Row],[Home Office
Net Fee %]]</f>
        <v/>
      </c>
      <c r="AK200" s="222" t="str">
        <f t="shared" si="62"/>
        <v/>
      </c>
      <c r="AL200" s="222" t="str">
        <f t="shared" si="63"/>
        <v/>
      </c>
      <c r="AM200" s="215" t="str">
        <f>IFERROR(IF(#REF!="Yes",$AK200,($AK200+$AD200*0.5)),"")</f>
        <v/>
      </c>
      <c r="AN200" s="215" t="str">
        <f>IFERROR(IF(#REF!="Yes",$AL200,($AL200+$AE200*0.5)),"")</f>
        <v/>
      </c>
      <c r="AO200" s="374" t="str">
        <f>IF(ISBLANK('Team Roster Proposed - FBR'!Q201),"",'Team Roster Proposed - FBR'!Q201)</f>
        <v/>
      </c>
      <c r="AP200" s="226" t="e">
        <f>IF(ISBLANK(#REF!),"",#REF!)</f>
        <v>#REF!</v>
      </c>
      <c r="AQ200" s="226" t="e">
        <f>IF(ISBLANK(#REF!),"",#REF!)</f>
        <v>#REF!</v>
      </c>
      <c r="AR200" s="226" t="e">
        <f>IF(ISBLANK(#REF!),"",#REF!)</f>
        <v>#REF!</v>
      </c>
      <c r="AS200" s="219" t="e">
        <f>IF(ISBLANK(#REF!),"",#REF!)</f>
        <v>#REF!</v>
      </c>
      <c r="AT200" s="219" t="e">
        <f>IF(ISBLANK(#REF!),"",#REF!)</f>
        <v>#REF!</v>
      </c>
      <c r="AU200" s="219" t="e">
        <f>IF(ISBLANK(#REF!),"",#REF!)</f>
        <v>#REF!</v>
      </c>
      <c r="AV200" s="219" t="e">
        <f>IF(ISBLANK(#REF!),"",#REF!)</f>
        <v>#REF!</v>
      </c>
      <c r="AW200" s="219" t="e">
        <f>IF(ISBLANK(#REF!),"",#REF!)</f>
        <v>#REF!</v>
      </c>
      <c r="AX200" s="219" t="e">
        <f>IF(ISBLANK(#REF!),"",#REF!)</f>
        <v>#REF!</v>
      </c>
      <c r="AY200" s="226" t="e">
        <f>IF(ISBLANK(#REF!),"",#REF!)</f>
        <v>#REF!</v>
      </c>
      <c r="AZ200" s="219" t="e">
        <f>IF(ISBLANK(#REF!),"",#REF!)</f>
        <v>#REF!</v>
      </c>
      <c r="BA200" s="219" t="e">
        <f>IF(ISBLANK(#REF!),"",#REF!)</f>
        <v>#REF!</v>
      </c>
      <c r="BB200" s="219" t="e">
        <f>IF(ISBLANK(#REF!),"",#REF!)</f>
        <v>#REF!</v>
      </c>
      <c r="BC200" s="219" t="e">
        <f>IF(ISBLANK(#REF!),"",#REF!)</f>
        <v>#REF!</v>
      </c>
      <c r="BD200" s="219" t="e">
        <f>IF(ISBLANK(#REF!),"",#REF!)</f>
        <v>#REF!</v>
      </c>
      <c r="BE200" s="219" t="e">
        <f>IF(ISBLANK(#REF!),"",#REF!)</f>
        <v>#REF!</v>
      </c>
      <c r="BF200" s="219" t="e">
        <f>IF(ISBLANK(#REF!),"",#REF!)</f>
        <v>#REF!</v>
      </c>
      <c r="BG200" s="219" t="e">
        <f>IF(ISBLANK(#REF!),"",#REF!)</f>
        <v>#REF!</v>
      </c>
      <c r="BH200" s="219" t="e">
        <f>IF(ISBLANK(#REF!),"",#REF!)</f>
        <v>#REF!</v>
      </c>
      <c r="BI200" s="219" t="e">
        <f>IF(ISBLANK(#REF!),"",#REF!)</f>
        <v>#REF!</v>
      </c>
      <c r="BJ200" s="219" t="e">
        <f>IF(ISBLANK(#REF!),"",#REF!)</f>
        <v>#REF!</v>
      </c>
      <c r="BK200" s="219" t="e">
        <f>IF(ISBLANK(#REF!),"",#REF!)</f>
        <v>#REF!</v>
      </c>
      <c r="BL200" s="219" t="e">
        <f>IF(ISBLANK(#REF!),"",#REF!)</f>
        <v>#REF!</v>
      </c>
      <c r="BM200" s="219" t="e">
        <f>IF(ISBLANK(#REF!),"",#REF!)</f>
        <v>#REF!</v>
      </c>
      <c r="BN200" s="219" t="e">
        <f>IF(ISBLANK(#REF!),"",#REF!)</f>
        <v>#REF!</v>
      </c>
      <c r="BO200" s="227" t="e">
        <f t="shared" si="64"/>
        <v>#REF!</v>
      </c>
      <c r="BP200" s="228" t="str">
        <f t="shared" si="67"/>
        <v/>
      </c>
      <c r="BQ200" s="229" t="str">
        <f t="shared" si="51"/>
        <v/>
      </c>
      <c r="BR200" s="228" t="e">
        <f t="shared" si="65"/>
        <v>#REF!</v>
      </c>
      <c r="BS200" s="230" t="e">
        <f t="shared" si="66"/>
        <v>#REF!</v>
      </c>
    </row>
    <row r="201" spans="1:71">
      <c r="A201" s="213" t="e">
        <f>IF(ISBLANK(#REF!),"",#REF!)</f>
        <v>#REF!</v>
      </c>
      <c r="B201" s="214" t="e">
        <f>IF(ISBLANK(#REF!),"",#REF!)</f>
        <v>#REF!</v>
      </c>
      <c r="C201" s="214" t="e">
        <f>IF(ISBLANK(#REF!),"",#REF!)</f>
        <v>#REF!</v>
      </c>
      <c r="D201" s="214" t="e">
        <f>IF(ISBLANK(#REF!),"",#REF!)</f>
        <v>#REF!</v>
      </c>
      <c r="E201" s="214" t="e">
        <f>IF(ISBLANK(#REF!),"",#REF!)</f>
        <v>#REF!</v>
      </c>
      <c r="F201" s="214" t="e">
        <f>IF(ISBLANK(#REF!),"",#REF!)</f>
        <v>#REF!</v>
      </c>
      <c r="G201" s="214" t="e">
        <f>IF(ISBLANK(#REF!),"",#REF!)</f>
        <v>#REF!</v>
      </c>
      <c r="H201" s="215" t="e">
        <f>IF(ISBLANK(#REF!),"",#REF!)</f>
        <v>#REF!</v>
      </c>
      <c r="I201" s="214" t="e">
        <f>IF(ISBLANK(#REF!),"",#REF!)</f>
        <v>#REF!</v>
      </c>
      <c r="J201" s="216" t="e">
        <f>IF(ISBLANK(#REF!),"",#REF!)</f>
        <v>#REF!</v>
      </c>
      <c r="K201" s="217" t="e">
        <f>IF(ISBLANK(#REF!),"",#REF!)</f>
        <v>#REF!</v>
      </c>
      <c r="L201" s="217" t="e">
        <f>IF(ISBLANK(#REF!),"",#REF!)</f>
        <v>#REF!</v>
      </c>
      <c r="M201" s="218" t="e">
        <f>IF(ISBLANK(#REF!),"",#REF!)</f>
        <v>#REF!</v>
      </c>
      <c r="N201" s="218" t="e">
        <f>IF(ISBLANK(#REF!),"",#REF!)</f>
        <v>#REF!</v>
      </c>
      <c r="O201" s="220" t="str">
        <f>IFERROR(VLOOKUP(_xlfn.CONCAT('Team Roster - Final'!$A201," : ",'Team Roster - Final'!$BM201),'Rate Calculations'!$C$4:$G$1100,5,FALSE),"")</f>
        <v/>
      </c>
      <c r="P201" s="225">
        <f>IF(ISBLANK('Rate Calculations'!$H203),"",'Rate Calculations'!$H203)</f>
        <v>1.7500000000000002E-2</v>
      </c>
      <c r="Q201" s="220" t="str">
        <f t="shared" si="52"/>
        <v/>
      </c>
      <c r="R201" s="221">
        <f>IF(ISBLANK('Rate Calculations'!$J203),"",'Rate Calculations'!$J203)</f>
        <v>3.5000000000000003E-2</v>
      </c>
      <c r="S201" s="220" t="str">
        <f t="shared" si="53"/>
        <v/>
      </c>
      <c r="T201" s="225" t="str">
        <f>IFERROR(VLOOKUP(_xlfn.CONCAT('Team Roster - Final'!$A201," : ",'Team Roster - Final'!$BM201),'Rate Calculations'!$C$4:$S$1100,10,FALSE),"")</f>
        <v/>
      </c>
      <c r="U201" s="225" t="str">
        <f>IFERROR(VLOOKUP(_xlfn.CONCAT('Team Roster - Final'!$A201," : ",'Team Roster - Final'!$BM201),'Rate Calculations'!$C$4:$S$1100,11,FALSE),"")</f>
        <v/>
      </c>
      <c r="V201" s="222" t="str">
        <f t="shared" si="54"/>
        <v/>
      </c>
      <c r="W201" s="222" t="str">
        <f t="shared" si="55"/>
        <v/>
      </c>
      <c r="X201" s="223" t="str">
        <f>IFERROR(VLOOKUP(_xlfn.CONCAT('Team Roster - Final'!$A201," : ",'Team Roster - Final'!$BM201),'Rate Calculations'!$C$4:$S$1100,14,FALSE),"")</f>
        <v/>
      </c>
      <c r="Y201" s="222" t="str">
        <f t="shared" si="56"/>
        <v/>
      </c>
      <c r="Z201" s="222" t="str">
        <f t="shared" si="57"/>
        <v/>
      </c>
      <c r="AA201" s="224" t="str">
        <f>IFERROR(IF(#REF!="Yes",$Y201, $Y201+$Q201*0.5),"")</f>
        <v/>
      </c>
      <c r="AB201" s="224" t="str">
        <f>IFERROR(IF(#REF!="Yes",$Z201, $Z201+$S201*0.5),"")</f>
        <v/>
      </c>
      <c r="AC201" s="220" t="str">
        <f>IFERROR(VLOOKUP(_xlfn.CONCAT('Team Roster - Final'!$A201," : ",'Team Roster - Final'!$BM201),'Rate Calculations'!$C$4:$U$1100,19,FALSE),"")</f>
        <v/>
      </c>
      <c r="AD201" s="220" t="str">
        <f t="shared" si="58"/>
        <v/>
      </c>
      <c r="AE201" s="220" t="str">
        <f t="shared" si="59"/>
        <v/>
      </c>
      <c r="AF201" s="225" t="str">
        <f>IFERROR(VLOOKUP(_xlfn.CONCAT('Team Roster - Final'!$A201," : ",'Team Roster - Final'!$BM201),'Rate Calculations'!$C$4:$AB$1100,22,FALSE),"")</f>
        <v/>
      </c>
      <c r="AG201" s="225" t="str">
        <f>IFERROR(VLOOKUP(_xlfn.CONCAT('Team Roster - Final'!$A201," : ",'Team Roster - Final'!$BM201),'Rate Calculations'!$C$4:$AB$1100,23,FALSE),"")</f>
        <v/>
      </c>
      <c r="AH201" s="222" t="str">
        <f t="shared" si="60"/>
        <v/>
      </c>
      <c r="AI201" s="222" t="str">
        <f t="shared" si="61"/>
        <v/>
      </c>
      <c r="AJ201" s="223" t="str">
        <f>Table1[[#This Row],[Home Office
Net Fee %]]</f>
        <v/>
      </c>
      <c r="AK201" s="222" t="str">
        <f t="shared" si="62"/>
        <v/>
      </c>
      <c r="AL201" s="222" t="str">
        <f t="shared" si="63"/>
        <v/>
      </c>
      <c r="AM201" s="215" t="str">
        <f>IFERROR(IF(#REF!="Yes",$AK201,($AK201+$AD201*0.5)),"")</f>
        <v/>
      </c>
      <c r="AN201" s="215" t="str">
        <f>IFERROR(IF(#REF!="Yes",$AL201,($AL201+$AE201*0.5)),"")</f>
        <v/>
      </c>
      <c r="AO201" s="374" t="str">
        <f>IF(ISBLANK('Team Roster Proposed - FBR'!Q202),"",'Team Roster Proposed - FBR'!Q202)</f>
        <v/>
      </c>
      <c r="AP201" s="226" t="e">
        <f>IF(ISBLANK(#REF!),"",#REF!)</f>
        <v>#REF!</v>
      </c>
      <c r="AQ201" s="226" t="e">
        <f>IF(ISBLANK(#REF!),"",#REF!)</f>
        <v>#REF!</v>
      </c>
      <c r="AR201" s="226" t="e">
        <f>IF(ISBLANK(#REF!),"",#REF!)</f>
        <v>#REF!</v>
      </c>
      <c r="AS201" s="219" t="e">
        <f>IF(ISBLANK(#REF!),"",#REF!)</f>
        <v>#REF!</v>
      </c>
      <c r="AT201" s="219" t="e">
        <f>IF(ISBLANK(#REF!),"",#REF!)</f>
        <v>#REF!</v>
      </c>
      <c r="AU201" s="219" t="e">
        <f>IF(ISBLANK(#REF!),"",#REF!)</f>
        <v>#REF!</v>
      </c>
      <c r="AV201" s="219" t="e">
        <f>IF(ISBLANK(#REF!),"",#REF!)</f>
        <v>#REF!</v>
      </c>
      <c r="AW201" s="219" t="e">
        <f>IF(ISBLANK(#REF!),"",#REF!)</f>
        <v>#REF!</v>
      </c>
      <c r="AX201" s="219" t="e">
        <f>IF(ISBLANK(#REF!),"",#REF!)</f>
        <v>#REF!</v>
      </c>
      <c r="AY201" s="226" t="e">
        <f>IF(ISBLANK(#REF!),"",#REF!)</f>
        <v>#REF!</v>
      </c>
      <c r="AZ201" s="219" t="e">
        <f>IF(ISBLANK(#REF!),"",#REF!)</f>
        <v>#REF!</v>
      </c>
      <c r="BA201" s="219" t="e">
        <f>IF(ISBLANK(#REF!),"",#REF!)</f>
        <v>#REF!</v>
      </c>
      <c r="BB201" s="219" t="e">
        <f>IF(ISBLANK(#REF!),"",#REF!)</f>
        <v>#REF!</v>
      </c>
      <c r="BC201" s="219" t="e">
        <f>IF(ISBLANK(#REF!),"",#REF!)</f>
        <v>#REF!</v>
      </c>
      <c r="BD201" s="219" t="e">
        <f>IF(ISBLANK(#REF!),"",#REF!)</f>
        <v>#REF!</v>
      </c>
      <c r="BE201" s="219" t="e">
        <f>IF(ISBLANK(#REF!),"",#REF!)</f>
        <v>#REF!</v>
      </c>
      <c r="BF201" s="219" t="e">
        <f>IF(ISBLANK(#REF!),"",#REF!)</f>
        <v>#REF!</v>
      </c>
      <c r="BG201" s="219" t="e">
        <f>IF(ISBLANK(#REF!),"",#REF!)</f>
        <v>#REF!</v>
      </c>
      <c r="BH201" s="219" t="e">
        <f>IF(ISBLANK(#REF!),"",#REF!)</f>
        <v>#REF!</v>
      </c>
      <c r="BI201" s="219" t="e">
        <f>IF(ISBLANK(#REF!),"",#REF!)</f>
        <v>#REF!</v>
      </c>
      <c r="BJ201" s="219" t="e">
        <f>IF(ISBLANK(#REF!),"",#REF!)</f>
        <v>#REF!</v>
      </c>
      <c r="BK201" s="219" t="e">
        <f>IF(ISBLANK(#REF!),"",#REF!)</f>
        <v>#REF!</v>
      </c>
      <c r="BL201" s="219" t="e">
        <f>IF(ISBLANK(#REF!),"",#REF!)</f>
        <v>#REF!</v>
      </c>
      <c r="BM201" s="219" t="e">
        <f>IF(ISBLANK(#REF!),"",#REF!)</f>
        <v>#REF!</v>
      </c>
      <c r="BN201" s="219" t="e">
        <f>IF(ISBLANK(#REF!),"",#REF!)</f>
        <v>#REF!</v>
      </c>
      <c r="BO201" s="227" t="e">
        <f t="shared" si="64"/>
        <v>#REF!</v>
      </c>
      <c r="BP201" s="228" t="str">
        <f t="shared" si="67"/>
        <v/>
      </c>
      <c r="BQ201" s="229" t="str">
        <f t="shared" si="51"/>
        <v/>
      </c>
      <c r="BR201" s="228" t="e">
        <f t="shared" si="65"/>
        <v>#REF!</v>
      </c>
      <c r="BS201" s="230" t="e">
        <f t="shared" si="66"/>
        <v>#REF!</v>
      </c>
    </row>
    <row r="202" spans="1:71">
      <c r="A202" s="213" t="e">
        <f>IF(ISBLANK(#REF!),"",#REF!)</f>
        <v>#REF!</v>
      </c>
      <c r="B202" s="214" t="e">
        <f>IF(ISBLANK(#REF!),"",#REF!)</f>
        <v>#REF!</v>
      </c>
      <c r="C202" s="214" t="e">
        <f>IF(ISBLANK(#REF!),"",#REF!)</f>
        <v>#REF!</v>
      </c>
      <c r="D202" s="214" t="e">
        <f>IF(ISBLANK(#REF!),"",#REF!)</f>
        <v>#REF!</v>
      </c>
      <c r="E202" s="214" t="e">
        <f>IF(ISBLANK(#REF!),"",#REF!)</f>
        <v>#REF!</v>
      </c>
      <c r="F202" s="214" t="e">
        <f>IF(ISBLANK(#REF!),"",#REF!)</f>
        <v>#REF!</v>
      </c>
      <c r="G202" s="214" t="e">
        <f>IF(ISBLANK(#REF!),"",#REF!)</f>
        <v>#REF!</v>
      </c>
      <c r="H202" s="215" t="e">
        <f>IF(ISBLANK(#REF!),"",#REF!)</f>
        <v>#REF!</v>
      </c>
      <c r="I202" s="214" t="e">
        <f>IF(ISBLANK(#REF!),"",#REF!)</f>
        <v>#REF!</v>
      </c>
      <c r="J202" s="216" t="e">
        <f>IF(ISBLANK(#REF!),"",#REF!)</f>
        <v>#REF!</v>
      </c>
      <c r="K202" s="217" t="e">
        <f>IF(ISBLANK(#REF!),"",#REF!)</f>
        <v>#REF!</v>
      </c>
      <c r="L202" s="217" t="e">
        <f>IF(ISBLANK(#REF!),"",#REF!)</f>
        <v>#REF!</v>
      </c>
      <c r="M202" s="218" t="e">
        <f>IF(ISBLANK(#REF!),"",#REF!)</f>
        <v>#REF!</v>
      </c>
      <c r="N202" s="218" t="e">
        <f>IF(ISBLANK(#REF!),"",#REF!)</f>
        <v>#REF!</v>
      </c>
      <c r="O202" s="220" t="str">
        <f>IFERROR(VLOOKUP(_xlfn.CONCAT('Team Roster - Final'!$A202," : ",'Team Roster - Final'!$BM202),'Rate Calculations'!$C$4:$G$1100,5,FALSE),"")</f>
        <v/>
      </c>
      <c r="P202" s="225">
        <f>IF(ISBLANK('Rate Calculations'!$H204),"",'Rate Calculations'!$H204)</f>
        <v>1.7500000000000002E-2</v>
      </c>
      <c r="Q202" s="220" t="str">
        <f t="shared" si="52"/>
        <v/>
      </c>
      <c r="R202" s="221">
        <f>IF(ISBLANK('Rate Calculations'!$J204),"",'Rate Calculations'!$J204)</f>
        <v>3.5000000000000003E-2</v>
      </c>
      <c r="S202" s="220" t="str">
        <f t="shared" si="53"/>
        <v/>
      </c>
      <c r="T202" s="225" t="str">
        <f>IFERROR(VLOOKUP(_xlfn.CONCAT('Team Roster - Final'!$A202," : ",'Team Roster - Final'!$BM202),'Rate Calculations'!$C$4:$S$1100,10,FALSE),"")</f>
        <v/>
      </c>
      <c r="U202" s="225" t="str">
        <f>IFERROR(VLOOKUP(_xlfn.CONCAT('Team Roster - Final'!$A202," : ",'Team Roster - Final'!$BM202),'Rate Calculations'!$C$4:$S$1100,11,FALSE),"")</f>
        <v/>
      </c>
      <c r="V202" s="222" t="str">
        <f t="shared" si="54"/>
        <v/>
      </c>
      <c r="W202" s="222" t="str">
        <f t="shared" si="55"/>
        <v/>
      </c>
      <c r="X202" s="223" t="str">
        <f>IFERROR(VLOOKUP(_xlfn.CONCAT('Team Roster - Final'!$A202," : ",'Team Roster - Final'!$BM202),'Rate Calculations'!$C$4:$S$1100,14,FALSE),"")</f>
        <v/>
      </c>
      <c r="Y202" s="222" t="str">
        <f t="shared" si="56"/>
        <v/>
      </c>
      <c r="Z202" s="222" t="str">
        <f t="shared" si="57"/>
        <v/>
      </c>
      <c r="AA202" s="224" t="str">
        <f>IFERROR(IF(#REF!="Yes",$Y202, $Y202+$Q202*0.5),"")</f>
        <v/>
      </c>
      <c r="AB202" s="224" t="str">
        <f>IFERROR(IF(#REF!="Yes",$Z202, $Z202+$S202*0.5),"")</f>
        <v/>
      </c>
      <c r="AC202" s="220" t="str">
        <f>IFERROR(VLOOKUP(_xlfn.CONCAT('Team Roster - Final'!$A202," : ",'Team Roster - Final'!$BM202),'Rate Calculations'!$C$4:$U$1100,19,FALSE),"")</f>
        <v/>
      </c>
      <c r="AD202" s="220" t="str">
        <f t="shared" si="58"/>
        <v/>
      </c>
      <c r="AE202" s="220" t="str">
        <f t="shared" si="59"/>
        <v/>
      </c>
      <c r="AF202" s="225" t="str">
        <f>IFERROR(VLOOKUP(_xlfn.CONCAT('Team Roster - Final'!$A202," : ",'Team Roster - Final'!$BM202),'Rate Calculations'!$C$4:$AB$1100,22,FALSE),"")</f>
        <v/>
      </c>
      <c r="AG202" s="225" t="str">
        <f>IFERROR(VLOOKUP(_xlfn.CONCAT('Team Roster - Final'!$A202," : ",'Team Roster - Final'!$BM202),'Rate Calculations'!$C$4:$AB$1100,23,FALSE),"")</f>
        <v/>
      </c>
      <c r="AH202" s="222" t="str">
        <f t="shared" si="60"/>
        <v/>
      </c>
      <c r="AI202" s="222" t="str">
        <f t="shared" si="61"/>
        <v/>
      </c>
      <c r="AJ202" s="223" t="str">
        <f>Table1[[#This Row],[Home Office
Net Fee %]]</f>
        <v/>
      </c>
      <c r="AK202" s="222" t="str">
        <f t="shared" si="62"/>
        <v/>
      </c>
      <c r="AL202" s="222" t="str">
        <f t="shared" si="63"/>
        <v/>
      </c>
      <c r="AM202" s="215" t="str">
        <f>IFERROR(IF(#REF!="Yes",$AK202,($AK202+$AD202*0.5)),"")</f>
        <v/>
      </c>
      <c r="AN202" s="215" t="str">
        <f>IFERROR(IF(#REF!="Yes",$AL202,($AL202+$AE202*0.5)),"")</f>
        <v/>
      </c>
      <c r="AO202" s="374" t="str">
        <f>IF(ISBLANK('Team Roster Proposed - FBR'!Q203),"",'Team Roster Proposed - FBR'!Q203)</f>
        <v/>
      </c>
      <c r="AP202" s="226" t="e">
        <f>IF(ISBLANK(#REF!),"",#REF!)</f>
        <v>#REF!</v>
      </c>
      <c r="AQ202" s="226" t="e">
        <f>IF(ISBLANK(#REF!),"",#REF!)</f>
        <v>#REF!</v>
      </c>
      <c r="AR202" s="226" t="e">
        <f>IF(ISBLANK(#REF!),"",#REF!)</f>
        <v>#REF!</v>
      </c>
      <c r="AS202" s="219" t="e">
        <f>IF(ISBLANK(#REF!),"",#REF!)</f>
        <v>#REF!</v>
      </c>
      <c r="AT202" s="219" t="e">
        <f>IF(ISBLANK(#REF!),"",#REF!)</f>
        <v>#REF!</v>
      </c>
      <c r="AU202" s="219" t="e">
        <f>IF(ISBLANK(#REF!),"",#REF!)</f>
        <v>#REF!</v>
      </c>
      <c r="AV202" s="219" t="e">
        <f>IF(ISBLANK(#REF!),"",#REF!)</f>
        <v>#REF!</v>
      </c>
      <c r="AW202" s="219" t="e">
        <f>IF(ISBLANK(#REF!),"",#REF!)</f>
        <v>#REF!</v>
      </c>
      <c r="AX202" s="219" t="e">
        <f>IF(ISBLANK(#REF!),"",#REF!)</f>
        <v>#REF!</v>
      </c>
      <c r="AY202" s="226" t="e">
        <f>IF(ISBLANK(#REF!),"",#REF!)</f>
        <v>#REF!</v>
      </c>
      <c r="AZ202" s="219" t="e">
        <f>IF(ISBLANK(#REF!),"",#REF!)</f>
        <v>#REF!</v>
      </c>
      <c r="BA202" s="219" t="e">
        <f>IF(ISBLANK(#REF!),"",#REF!)</f>
        <v>#REF!</v>
      </c>
      <c r="BB202" s="219" t="e">
        <f>IF(ISBLANK(#REF!),"",#REF!)</f>
        <v>#REF!</v>
      </c>
      <c r="BC202" s="219" t="e">
        <f>IF(ISBLANK(#REF!),"",#REF!)</f>
        <v>#REF!</v>
      </c>
      <c r="BD202" s="219" t="e">
        <f>IF(ISBLANK(#REF!),"",#REF!)</f>
        <v>#REF!</v>
      </c>
      <c r="BE202" s="219" t="e">
        <f>IF(ISBLANK(#REF!),"",#REF!)</f>
        <v>#REF!</v>
      </c>
      <c r="BF202" s="219" t="e">
        <f>IF(ISBLANK(#REF!),"",#REF!)</f>
        <v>#REF!</v>
      </c>
      <c r="BG202" s="219" t="e">
        <f>IF(ISBLANK(#REF!),"",#REF!)</f>
        <v>#REF!</v>
      </c>
      <c r="BH202" s="219" t="e">
        <f>IF(ISBLANK(#REF!),"",#REF!)</f>
        <v>#REF!</v>
      </c>
      <c r="BI202" s="219" t="e">
        <f>IF(ISBLANK(#REF!),"",#REF!)</f>
        <v>#REF!</v>
      </c>
      <c r="BJ202" s="219" t="e">
        <f>IF(ISBLANK(#REF!),"",#REF!)</f>
        <v>#REF!</v>
      </c>
      <c r="BK202" s="219" t="e">
        <f>IF(ISBLANK(#REF!),"",#REF!)</f>
        <v>#REF!</v>
      </c>
      <c r="BL202" s="219" t="e">
        <f>IF(ISBLANK(#REF!),"",#REF!)</f>
        <v>#REF!</v>
      </c>
      <c r="BM202" s="219" t="e">
        <f>IF(ISBLANK(#REF!),"",#REF!)</f>
        <v>#REF!</v>
      </c>
      <c r="BN202" s="219" t="e">
        <f>IF(ISBLANK(#REF!),"",#REF!)</f>
        <v>#REF!</v>
      </c>
      <c r="BO202" s="227" t="e">
        <f t="shared" si="64"/>
        <v>#REF!</v>
      </c>
      <c r="BP202" s="228" t="str">
        <f t="shared" si="67"/>
        <v/>
      </c>
      <c r="BQ202" s="229" t="str">
        <f t="shared" si="51"/>
        <v/>
      </c>
      <c r="BR202" s="228" t="e">
        <f t="shared" si="65"/>
        <v>#REF!</v>
      </c>
      <c r="BS202" s="230" t="e">
        <f t="shared" si="66"/>
        <v>#REF!</v>
      </c>
    </row>
    <row r="203" spans="1:71">
      <c r="A203" s="213" t="e">
        <f>IF(ISBLANK(#REF!),"",#REF!)</f>
        <v>#REF!</v>
      </c>
      <c r="B203" s="214" t="e">
        <f>IF(ISBLANK(#REF!),"",#REF!)</f>
        <v>#REF!</v>
      </c>
      <c r="C203" s="214" t="e">
        <f>IF(ISBLANK(#REF!),"",#REF!)</f>
        <v>#REF!</v>
      </c>
      <c r="D203" s="214" t="e">
        <f>IF(ISBLANK(#REF!),"",#REF!)</f>
        <v>#REF!</v>
      </c>
      <c r="E203" s="214" t="e">
        <f>IF(ISBLANK(#REF!),"",#REF!)</f>
        <v>#REF!</v>
      </c>
      <c r="F203" s="214" t="e">
        <f>IF(ISBLANK(#REF!),"",#REF!)</f>
        <v>#REF!</v>
      </c>
      <c r="G203" s="214" t="e">
        <f>IF(ISBLANK(#REF!),"",#REF!)</f>
        <v>#REF!</v>
      </c>
      <c r="H203" s="215" t="e">
        <f>IF(ISBLANK(#REF!),"",#REF!)</f>
        <v>#REF!</v>
      </c>
      <c r="I203" s="214" t="e">
        <f>IF(ISBLANK(#REF!),"",#REF!)</f>
        <v>#REF!</v>
      </c>
      <c r="J203" s="216" t="e">
        <f>IF(ISBLANK(#REF!),"",#REF!)</f>
        <v>#REF!</v>
      </c>
      <c r="K203" s="217" t="e">
        <f>IF(ISBLANK(#REF!),"",#REF!)</f>
        <v>#REF!</v>
      </c>
      <c r="L203" s="217" t="e">
        <f>IF(ISBLANK(#REF!),"",#REF!)</f>
        <v>#REF!</v>
      </c>
      <c r="M203" s="218" t="e">
        <f>IF(ISBLANK(#REF!),"",#REF!)</f>
        <v>#REF!</v>
      </c>
      <c r="N203" s="218" t="e">
        <f>IF(ISBLANK(#REF!),"",#REF!)</f>
        <v>#REF!</v>
      </c>
      <c r="O203" s="220" t="str">
        <f>IFERROR(VLOOKUP(_xlfn.CONCAT('Team Roster - Final'!$A203," : ",'Team Roster - Final'!$BM203),'Rate Calculations'!$C$4:$G$1100,5,FALSE),"")</f>
        <v/>
      </c>
      <c r="P203" s="225">
        <f>IF(ISBLANK('Rate Calculations'!$H205),"",'Rate Calculations'!$H205)</f>
        <v>1.7500000000000002E-2</v>
      </c>
      <c r="Q203" s="220" t="str">
        <f t="shared" si="52"/>
        <v/>
      </c>
      <c r="R203" s="221">
        <f>IF(ISBLANK('Rate Calculations'!$J205),"",'Rate Calculations'!$J205)</f>
        <v>3.5000000000000003E-2</v>
      </c>
      <c r="S203" s="220" t="str">
        <f t="shared" si="53"/>
        <v/>
      </c>
      <c r="T203" s="225" t="str">
        <f>IFERROR(VLOOKUP(_xlfn.CONCAT('Team Roster - Final'!$A203," : ",'Team Roster - Final'!$BM203),'Rate Calculations'!$C$4:$S$1100,10,FALSE),"")</f>
        <v/>
      </c>
      <c r="U203" s="225" t="str">
        <f>IFERROR(VLOOKUP(_xlfn.CONCAT('Team Roster - Final'!$A203," : ",'Team Roster - Final'!$BM203),'Rate Calculations'!$C$4:$S$1100,11,FALSE),"")</f>
        <v/>
      </c>
      <c r="V203" s="222" t="str">
        <f t="shared" si="54"/>
        <v/>
      </c>
      <c r="W203" s="222" t="str">
        <f t="shared" si="55"/>
        <v/>
      </c>
      <c r="X203" s="223" t="str">
        <f>IFERROR(VLOOKUP(_xlfn.CONCAT('Team Roster - Final'!$A203," : ",'Team Roster - Final'!$BM203),'Rate Calculations'!$C$4:$S$1100,14,FALSE),"")</f>
        <v/>
      </c>
      <c r="Y203" s="222" t="str">
        <f t="shared" si="56"/>
        <v/>
      </c>
      <c r="Z203" s="222" t="str">
        <f t="shared" si="57"/>
        <v/>
      </c>
      <c r="AA203" s="224" t="str">
        <f>IFERROR(IF(#REF!="Yes",$Y203, $Y203+$Q203*0.5),"")</f>
        <v/>
      </c>
      <c r="AB203" s="224" t="str">
        <f>IFERROR(IF(#REF!="Yes",$Z203, $Z203+$S203*0.5),"")</f>
        <v/>
      </c>
      <c r="AC203" s="220" t="str">
        <f>IFERROR(VLOOKUP(_xlfn.CONCAT('Team Roster - Final'!$A203," : ",'Team Roster - Final'!$BM203),'Rate Calculations'!$C$4:$U$1100,19,FALSE),"")</f>
        <v/>
      </c>
      <c r="AD203" s="220" t="str">
        <f t="shared" si="58"/>
        <v/>
      </c>
      <c r="AE203" s="220" t="str">
        <f t="shared" si="59"/>
        <v/>
      </c>
      <c r="AF203" s="225" t="str">
        <f>IFERROR(VLOOKUP(_xlfn.CONCAT('Team Roster - Final'!$A203," : ",'Team Roster - Final'!$BM203),'Rate Calculations'!$C$4:$AB$1100,22,FALSE),"")</f>
        <v/>
      </c>
      <c r="AG203" s="225" t="str">
        <f>IFERROR(VLOOKUP(_xlfn.CONCAT('Team Roster - Final'!$A203," : ",'Team Roster - Final'!$BM203),'Rate Calculations'!$C$4:$AB$1100,23,FALSE),"")</f>
        <v/>
      </c>
      <c r="AH203" s="222" t="str">
        <f t="shared" si="60"/>
        <v/>
      </c>
      <c r="AI203" s="222" t="str">
        <f t="shared" si="61"/>
        <v/>
      </c>
      <c r="AJ203" s="223" t="str">
        <f>Table1[[#This Row],[Home Office
Net Fee %]]</f>
        <v/>
      </c>
      <c r="AK203" s="222" t="str">
        <f t="shared" si="62"/>
        <v/>
      </c>
      <c r="AL203" s="222" t="str">
        <f t="shared" si="63"/>
        <v/>
      </c>
      <c r="AM203" s="215" t="str">
        <f>IFERROR(IF(#REF!="Yes",$AK203,($AK203+$AD203*0.5)),"")</f>
        <v/>
      </c>
      <c r="AN203" s="215" t="str">
        <f>IFERROR(IF(#REF!="Yes",$AL203,($AL203+$AE203*0.5)),"")</f>
        <v/>
      </c>
      <c r="AO203" s="374" t="str">
        <f>IF(ISBLANK('Team Roster Proposed - FBR'!Q204),"",'Team Roster Proposed - FBR'!Q204)</f>
        <v/>
      </c>
      <c r="AP203" s="226" t="e">
        <f>IF(ISBLANK(#REF!),"",#REF!)</f>
        <v>#REF!</v>
      </c>
      <c r="AQ203" s="226" t="e">
        <f>IF(ISBLANK(#REF!),"",#REF!)</f>
        <v>#REF!</v>
      </c>
      <c r="AR203" s="226" t="e">
        <f>IF(ISBLANK(#REF!),"",#REF!)</f>
        <v>#REF!</v>
      </c>
      <c r="AS203" s="219" t="e">
        <f>IF(ISBLANK(#REF!),"",#REF!)</f>
        <v>#REF!</v>
      </c>
      <c r="AT203" s="219" t="e">
        <f>IF(ISBLANK(#REF!),"",#REF!)</f>
        <v>#REF!</v>
      </c>
      <c r="AU203" s="219" t="e">
        <f>IF(ISBLANK(#REF!),"",#REF!)</f>
        <v>#REF!</v>
      </c>
      <c r="AV203" s="219" t="e">
        <f>IF(ISBLANK(#REF!),"",#REF!)</f>
        <v>#REF!</v>
      </c>
      <c r="AW203" s="219" t="e">
        <f>IF(ISBLANK(#REF!),"",#REF!)</f>
        <v>#REF!</v>
      </c>
      <c r="AX203" s="219" t="e">
        <f>IF(ISBLANK(#REF!),"",#REF!)</f>
        <v>#REF!</v>
      </c>
      <c r="AY203" s="226" t="e">
        <f>IF(ISBLANK(#REF!),"",#REF!)</f>
        <v>#REF!</v>
      </c>
      <c r="AZ203" s="219" t="e">
        <f>IF(ISBLANK(#REF!),"",#REF!)</f>
        <v>#REF!</v>
      </c>
      <c r="BA203" s="219" t="e">
        <f>IF(ISBLANK(#REF!),"",#REF!)</f>
        <v>#REF!</v>
      </c>
      <c r="BB203" s="219" t="e">
        <f>IF(ISBLANK(#REF!),"",#REF!)</f>
        <v>#REF!</v>
      </c>
      <c r="BC203" s="219" t="e">
        <f>IF(ISBLANK(#REF!),"",#REF!)</f>
        <v>#REF!</v>
      </c>
      <c r="BD203" s="219" t="e">
        <f>IF(ISBLANK(#REF!),"",#REF!)</f>
        <v>#REF!</v>
      </c>
      <c r="BE203" s="219" t="e">
        <f>IF(ISBLANK(#REF!),"",#REF!)</f>
        <v>#REF!</v>
      </c>
      <c r="BF203" s="219" t="e">
        <f>IF(ISBLANK(#REF!),"",#REF!)</f>
        <v>#REF!</v>
      </c>
      <c r="BG203" s="219" t="e">
        <f>IF(ISBLANK(#REF!),"",#REF!)</f>
        <v>#REF!</v>
      </c>
      <c r="BH203" s="219" t="e">
        <f>IF(ISBLANK(#REF!),"",#REF!)</f>
        <v>#REF!</v>
      </c>
      <c r="BI203" s="219" t="e">
        <f>IF(ISBLANK(#REF!),"",#REF!)</f>
        <v>#REF!</v>
      </c>
      <c r="BJ203" s="219" t="e">
        <f>IF(ISBLANK(#REF!),"",#REF!)</f>
        <v>#REF!</v>
      </c>
      <c r="BK203" s="219" t="e">
        <f>IF(ISBLANK(#REF!),"",#REF!)</f>
        <v>#REF!</v>
      </c>
      <c r="BL203" s="219" t="e">
        <f>IF(ISBLANK(#REF!),"",#REF!)</f>
        <v>#REF!</v>
      </c>
      <c r="BM203" s="219" t="e">
        <f>IF(ISBLANK(#REF!),"",#REF!)</f>
        <v>#REF!</v>
      </c>
      <c r="BN203" s="219" t="e">
        <f>IF(ISBLANK(#REF!),"",#REF!)</f>
        <v>#REF!</v>
      </c>
      <c r="BO203" s="227" t="e">
        <f t="shared" si="64"/>
        <v>#REF!</v>
      </c>
      <c r="BP203" s="228" t="str">
        <f t="shared" si="67"/>
        <v/>
      </c>
      <c r="BQ203" s="229" t="str">
        <f t="shared" si="51"/>
        <v/>
      </c>
      <c r="BR203" s="228" t="e">
        <f t="shared" si="65"/>
        <v>#REF!</v>
      </c>
      <c r="BS203" s="230" t="e">
        <f t="shared" si="66"/>
        <v>#REF!</v>
      </c>
    </row>
    <row r="204" spans="1:71">
      <c r="A204" s="213" t="e">
        <f>IF(ISBLANK(#REF!),"",#REF!)</f>
        <v>#REF!</v>
      </c>
      <c r="B204" s="214" t="e">
        <f>IF(ISBLANK(#REF!),"",#REF!)</f>
        <v>#REF!</v>
      </c>
      <c r="C204" s="214" t="e">
        <f>IF(ISBLANK(#REF!),"",#REF!)</f>
        <v>#REF!</v>
      </c>
      <c r="D204" s="214" t="e">
        <f>IF(ISBLANK(#REF!),"",#REF!)</f>
        <v>#REF!</v>
      </c>
      <c r="E204" s="214" t="e">
        <f>IF(ISBLANK(#REF!),"",#REF!)</f>
        <v>#REF!</v>
      </c>
      <c r="F204" s="214" t="e">
        <f>IF(ISBLANK(#REF!),"",#REF!)</f>
        <v>#REF!</v>
      </c>
      <c r="G204" s="214" t="e">
        <f>IF(ISBLANK(#REF!),"",#REF!)</f>
        <v>#REF!</v>
      </c>
      <c r="H204" s="215" t="e">
        <f>IF(ISBLANK(#REF!),"",#REF!)</f>
        <v>#REF!</v>
      </c>
      <c r="I204" s="214" t="e">
        <f>IF(ISBLANK(#REF!),"",#REF!)</f>
        <v>#REF!</v>
      </c>
      <c r="J204" s="216" t="e">
        <f>IF(ISBLANK(#REF!),"",#REF!)</f>
        <v>#REF!</v>
      </c>
      <c r="K204" s="217" t="e">
        <f>IF(ISBLANK(#REF!),"",#REF!)</f>
        <v>#REF!</v>
      </c>
      <c r="L204" s="217" t="e">
        <f>IF(ISBLANK(#REF!),"",#REF!)</f>
        <v>#REF!</v>
      </c>
      <c r="M204" s="218" t="e">
        <f>IF(ISBLANK(#REF!),"",#REF!)</f>
        <v>#REF!</v>
      </c>
      <c r="N204" s="218" t="e">
        <f>IF(ISBLANK(#REF!),"",#REF!)</f>
        <v>#REF!</v>
      </c>
      <c r="O204" s="220" t="str">
        <f>IFERROR(VLOOKUP(_xlfn.CONCAT('Team Roster - Final'!$A204," : ",'Team Roster - Final'!$BM204),'Rate Calculations'!$C$4:$G$1100,5,FALSE),"")</f>
        <v/>
      </c>
      <c r="P204" s="225">
        <f>IF(ISBLANK('Rate Calculations'!$H206),"",'Rate Calculations'!$H206)</f>
        <v>1.7500000000000002E-2</v>
      </c>
      <c r="Q204" s="220" t="str">
        <f t="shared" si="52"/>
        <v/>
      </c>
      <c r="R204" s="221">
        <f>IF(ISBLANK('Rate Calculations'!$J206),"",'Rate Calculations'!$J206)</f>
        <v>3.5000000000000003E-2</v>
      </c>
      <c r="S204" s="220" t="str">
        <f t="shared" si="53"/>
        <v/>
      </c>
      <c r="T204" s="225" t="str">
        <f>IFERROR(VLOOKUP(_xlfn.CONCAT('Team Roster - Final'!$A204," : ",'Team Roster - Final'!$BM204),'Rate Calculations'!$C$4:$S$1100,10,FALSE),"")</f>
        <v/>
      </c>
      <c r="U204" s="225" t="str">
        <f>IFERROR(VLOOKUP(_xlfn.CONCAT('Team Roster - Final'!$A204," : ",'Team Roster - Final'!$BM204),'Rate Calculations'!$C$4:$S$1100,11,FALSE),"")</f>
        <v/>
      </c>
      <c r="V204" s="222" t="str">
        <f t="shared" si="54"/>
        <v/>
      </c>
      <c r="W204" s="222" t="str">
        <f t="shared" si="55"/>
        <v/>
      </c>
      <c r="X204" s="223" t="str">
        <f>IFERROR(VLOOKUP(_xlfn.CONCAT('Team Roster - Final'!$A204," : ",'Team Roster - Final'!$BM204),'Rate Calculations'!$C$4:$S$1100,14,FALSE),"")</f>
        <v/>
      </c>
      <c r="Y204" s="222" t="str">
        <f t="shared" si="56"/>
        <v/>
      </c>
      <c r="Z204" s="222" t="str">
        <f t="shared" si="57"/>
        <v/>
      </c>
      <c r="AA204" s="224" t="str">
        <f>IFERROR(IF(#REF!="Yes",$Y204, $Y204+$Q204*0.5),"")</f>
        <v/>
      </c>
      <c r="AB204" s="224" t="str">
        <f>IFERROR(IF(#REF!="Yes",$Z204, $Z204+$S204*0.5),"")</f>
        <v/>
      </c>
      <c r="AC204" s="220" t="str">
        <f>IFERROR(VLOOKUP(_xlfn.CONCAT('Team Roster - Final'!$A204," : ",'Team Roster - Final'!$BM204),'Rate Calculations'!$C$4:$U$1100,19,FALSE),"")</f>
        <v/>
      </c>
      <c r="AD204" s="220" t="str">
        <f t="shared" si="58"/>
        <v/>
      </c>
      <c r="AE204" s="220" t="str">
        <f t="shared" si="59"/>
        <v/>
      </c>
      <c r="AF204" s="225" t="str">
        <f>IFERROR(VLOOKUP(_xlfn.CONCAT('Team Roster - Final'!$A204," : ",'Team Roster - Final'!$BM204),'Rate Calculations'!$C$4:$AB$1100,22,FALSE),"")</f>
        <v/>
      </c>
      <c r="AG204" s="225" t="str">
        <f>IFERROR(VLOOKUP(_xlfn.CONCAT('Team Roster - Final'!$A204," : ",'Team Roster - Final'!$BM204),'Rate Calculations'!$C$4:$AB$1100,23,FALSE),"")</f>
        <v/>
      </c>
      <c r="AH204" s="222" t="str">
        <f t="shared" si="60"/>
        <v/>
      </c>
      <c r="AI204" s="222" t="str">
        <f t="shared" si="61"/>
        <v/>
      </c>
      <c r="AJ204" s="223" t="str">
        <f>Table1[[#This Row],[Home Office
Net Fee %]]</f>
        <v/>
      </c>
      <c r="AK204" s="222" t="str">
        <f t="shared" si="62"/>
        <v/>
      </c>
      <c r="AL204" s="222" t="str">
        <f t="shared" si="63"/>
        <v/>
      </c>
      <c r="AM204" s="215" t="str">
        <f>IFERROR(IF(#REF!="Yes",$AK204,($AK204+$AD204*0.5)),"")</f>
        <v/>
      </c>
      <c r="AN204" s="215" t="str">
        <f>IFERROR(IF(#REF!="Yes",$AL204,($AL204+$AE204*0.5)),"")</f>
        <v/>
      </c>
      <c r="AO204" s="374" t="str">
        <f>IF(ISBLANK('Team Roster Proposed - FBR'!Q205),"",'Team Roster Proposed - FBR'!Q205)</f>
        <v/>
      </c>
      <c r="AP204" s="226" t="e">
        <f>IF(ISBLANK(#REF!),"",#REF!)</f>
        <v>#REF!</v>
      </c>
      <c r="AQ204" s="226" t="e">
        <f>IF(ISBLANK(#REF!),"",#REF!)</f>
        <v>#REF!</v>
      </c>
      <c r="AR204" s="226" t="e">
        <f>IF(ISBLANK(#REF!),"",#REF!)</f>
        <v>#REF!</v>
      </c>
      <c r="AS204" s="219" t="e">
        <f>IF(ISBLANK(#REF!),"",#REF!)</f>
        <v>#REF!</v>
      </c>
      <c r="AT204" s="219" t="e">
        <f>IF(ISBLANK(#REF!),"",#REF!)</f>
        <v>#REF!</v>
      </c>
      <c r="AU204" s="219" t="e">
        <f>IF(ISBLANK(#REF!),"",#REF!)</f>
        <v>#REF!</v>
      </c>
      <c r="AV204" s="219" t="e">
        <f>IF(ISBLANK(#REF!),"",#REF!)</f>
        <v>#REF!</v>
      </c>
      <c r="AW204" s="219" t="e">
        <f>IF(ISBLANK(#REF!),"",#REF!)</f>
        <v>#REF!</v>
      </c>
      <c r="AX204" s="219" t="e">
        <f>IF(ISBLANK(#REF!),"",#REF!)</f>
        <v>#REF!</v>
      </c>
      <c r="AY204" s="226" t="e">
        <f>IF(ISBLANK(#REF!),"",#REF!)</f>
        <v>#REF!</v>
      </c>
      <c r="AZ204" s="219" t="e">
        <f>IF(ISBLANK(#REF!),"",#REF!)</f>
        <v>#REF!</v>
      </c>
      <c r="BA204" s="219" t="e">
        <f>IF(ISBLANK(#REF!),"",#REF!)</f>
        <v>#REF!</v>
      </c>
      <c r="BB204" s="219" t="e">
        <f>IF(ISBLANK(#REF!),"",#REF!)</f>
        <v>#REF!</v>
      </c>
      <c r="BC204" s="219" t="e">
        <f>IF(ISBLANK(#REF!),"",#REF!)</f>
        <v>#REF!</v>
      </c>
      <c r="BD204" s="219" t="e">
        <f>IF(ISBLANK(#REF!),"",#REF!)</f>
        <v>#REF!</v>
      </c>
      <c r="BE204" s="219" t="e">
        <f>IF(ISBLANK(#REF!),"",#REF!)</f>
        <v>#REF!</v>
      </c>
      <c r="BF204" s="219" t="e">
        <f>IF(ISBLANK(#REF!),"",#REF!)</f>
        <v>#REF!</v>
      </c>
      <c r="BG204" s="219" t="e">
        <f>IF(ISBLANK(#REF!),"",#REF!)</f>
        <v>#REF!</v>
      </c>
      <c r="BH204" s="219" t="e">
        <f>IF(ISBLANK(#REF!),"",#REF!)</f>
        <v>#REF!</v>
      </c>
      <c r="BI204" s="219" t="e">
        <f>IF(ISBLANK(#REF!),"",#REF!)</f>
        <v>#REF!</v>
      </c>
      <c r="BJ204" s="219" t="e">
        <f>IF(ISBLANK(#REF!),"",#REF!)</f>
        <v>#REF!</v>
      </c>
      <c r="BK204" s="219" t="e">
        <f>IF(ISBLANK(#REF!),"",#REF!)</f>
        <v>#REF!</v>
      </c>
      <c r="BL204" s="219" t="e">
        <f>IF(ISBLANK(#REF!),"",#REF!)</f>
        <v>#REF!</v>
      </c>
      <c r="BM204" s="219" t="e">
        <f>IF(ISBLANK(#REF!),"",#REF!)</f>
        <v>#REF!</v>
      </c>
      <c r="BN204" s="219" t="e">
        <f>IF(ISBLANK(#REF!),"",#REF!)</f>
        <v>#REF!</v>
      </c>
      <c r="BO204" s="227" t="e">
        <f t="shared" si="64"/>
        <v>#REF!</v>
      </c>
      <c r="BP204" s="228" t="str">
        <f t="shared" si="67"/>
        <v/>
      </c>
      <c r="BQ204" s="229" t="str">
        <f t="shared" si="51"/>
        <v/>
      </c>
      <c r="BR204" s="228" t="e">
        <f t="shared" si="65"/>
        <v>#REF!</v>
      </c>
      <c r="BS204" s="230" t="e">
        <f t="shared" si="66"/>
        <v>#REF!</v>
      </c>
    </row>
    <row r="205" spans="1:71">
      <c r="A205" s="213" t="e">
        <f>IF(ISBLANK(#REF!),"",#REF!)</f>
        <v>#REF!</v>
      </c>
      <c r="B205" s="214" t="e">
        <f>IF(ISBLANK(#REF!),"",#REF!)</f>
        <v>#REF!</v>
      </c>
      <c r="C205" s="214" t="e">
        <f>IF(ISBLANK(#REF!),"",#REF!)</f>
        <v>#REF!</v>
      </c>
      <c r="D205" s="214" t="e">
        <f>IF(ISBLANK(#REF!),"",#REF!)</f>
        <v>#REF!</v>
      </c>
      <c r="E205" s="214" t="e">
        <f>IF(ISBLANK(#REF!),"",#REF!)</f>
        <v>#REF!</v>
      </c>
      <c r="F205" s="214" t="e">
        <f>IF(ISBLANK(#REF!),"",#REF!)</f>
        <v>#REF!</v>
      </c>
      <c r="G205" s="214" t="e">
        <f>IF(ISBLANK(#REF!),"",#REF!)</f>
        <v>#REF!</v>
      </c>
      <c r="H205" s="215" t="e">
        <f>IF(ISBLANK(#REF!),"",#REF!)</f>
        <v>#REF!</v>
      </c>
      <c r="I205" s="214" t="e">
        <f>IF(ISBLANK(#REF!),"",#REF!)</f>
        <v>#REF!</v>
      </c>
      <c r="J205" s="216" t="e">
        <f>IF(ISBLANK(#REF!),"",#REF!)</f>
        <v>#REF!</v>
      </c>
      <c r="K205" s="217" t="e">
        <f>IF(ISBLANK(#REF!),"",#REF!)</f>
        <v>#REF!</v>
      </c>
      <c r="L205" s="217" t="e">
        <f>IF(ISBLANK(#REF!),"",#REF!)</f>
        <v>#REF!</v>
      </c>
      <c r="M205" s="218" t="e">
        <f>IF(ISBLANK(#REF!),"",#REF!)</f>
        <v>#REF!</v>
      </c>
      <c r="N205" s="218" t="e">
        <f>IF(ISBLANK(#REF!),"",#REF!)</f>
        <v>#REF!</v>
      </c>
      <c r="O205" s="220" t="str">
        <f>IFERROR(VLOOKUP(_xlfn.CONCAT('Team Roster - Final'!$A205," : ",'Team Roster - Final'!$BM205),'Rate Calculations'!$C$4:$G$1100,5,FALSE),"")</f>
        <v/>
      </c>
      <c r="P205" s="225">
        <f>IF(ISBLANK('Rate Calculations'!$H207),"",'Rate Calculations'!$H207)</f>
        <v>1.7500000000000002E-2</v>
      </c>
      <c r="Q205" s="220" t="str">
        <f t="shared" si="52"/>
        <v/>
      </c>
      <c r="R205" s="221">
        <f>IF(ISBLANK('Rate Calculations'!$J207),"",'Rate Calculations'!$J207)</f>
        <v>3.5000000000000003E-2</v>
      </c>
      <c r="S205" s="220" t="str">
        <f t="shared" si="53"/>
        <v/>
      </c>
      <c r="T205" s="225" t="str">
        <f>IFERROR(VLOOKUP(_xlfn.CONCAT('Team Roster - Final'!$A205," : ",'Team Roster - Final'!$BM205),'Rate Calculations'!$C$4:$S$1100,10,FALSE),"")</f>
        <v/>
      </c>
      <c r="U205" s="225" t="str">
        <f>IFERROR(VLOOKUP(_xlfn.CONCAT('Team Roster - Final'!$A205," : ",'Team Roster - Final'!$BM205),'Rate Calculations'!$C$4:$S$1100,11,FALSE),"")</f>
        <v/>
      </c>
      <c r="V205" s="222" t="str">
        <f t="shared" si="54"/>
        <v/>
      </c>
      <c r="W205" s="222" t="str">
        <f t="shared" si="55"/>
        <v/>
      </c>
      <c r="X205" s="223" t="str">
        <f>IFERROR(VLOOKUP(_xlfn.CONCAT('Team Roster - Final'!$A205," : ",'Team Roster - Final'!$BM205),'Rate Calculations'!$C$4:$S$1100,14,FALSE),"")</f>
        <v/>
      </c>
      <c r="Y205" s="222" t="str">
        <f t="shared" si="56"/>
        <v/>
      </c>
      <c r="Z205" s="222" t="str">
        <f t="shared" si="57"/>
        <v/>
      </c>
      <c r="AA205" s="224" t="str">
        <f>IFERROR(IF(#REF!="Yes",$Y205, $Y205+$Q205*0.5),"")</f>
        <v/>
      </c>
      <c r="AB205" s="224" t="str">
        <f>IFERROR(IF(#REF!="Yes",$Z205, $Z205+$S205*0.5),"")</f>
        <v/>
      </c>
      <c r="AC205" s="220" t="str">
        <f>IFERROR(VLOOKUP(_xlfn.CONCAT('Team Roster - Final'!$A205," : ",'Team Roster - Final'!$BM205),'Rate Calculations'!$C$4:$U$1100,19,FALSE),"")</f>
        <v/>
      </c>
      <c r="AD205" s="220" t="str">
        <f t="shared" si="58"/>
        <v/>
      </c>
      <c r="AE205" s="220" t="str">
        <f t="shared" si="59"/>
        <v/>
      </c>
      <c r="AF205" s="225" t="str">
        <f>IFERROR(VLOOKUP(_xlfn.CONCAT('Team Roster - Final'!$A205," : ",'Team Roster - Final'!$BM205),'Rate Calculations'!$C$4:$AB$1100,22,FALSE),"")</f>
        <v/>
      </c>
      <c r="AG205" s="225" t="str">
        <f>IFERROR(VLOOKUP(_xlfn.CONCAT('Team Roster - Final'!$A205," : ",'Team Roster - Final'!$BM205),'Rate Calculations'!$C$4:$AB$1100,23,FALSE),"")</f>
        <v/>
      </c>
      <c r="AH205" s="222" t="str">
        <f t="shared" si="60"/>
        <v/>
      </c>
      <c r="AI205" s="222" t="str">
        <f t="shared" si="61"/>
        <v/>
      </c>
      <c r="AJ205" s="223" t="str">
        <f>Table1[[#This Row],[Home Office
Net Fee %]]</f>
        <v/>
      </c>
      <c r="AK205" s="222" t="str">
        <f t="shared" si="62"/>
        <v/>
      </c>
      <c r="AL205" s="222" t="str">
        <f t="shared" si="63"/>
        <v/>
      </c>
      <c r="AM205" s="215" t="str">
        <f>IFERROR(IF(#REF!="Yes",$AK205,($AK205+$AD205*0.5)),"")</f>
        <v/>
      </c>
      <c r="AN205" s="215" t="str">
        <f>IFERROR(IF(#REF!="Yes",$AL205,($AL205+$AE205*0.5)),"")</f>
        <v/>
      </c>
      <c r="AO205" s="374" t="str">
        <f>IF(ISBLANK('Team Roster Proposed - FBR'!Q206),"",'Team Roster Proposed - FBR'!Q206)</f>
        <v/>
      </c>
      <c r="AP205" s="226" t="e">
        <f>IF(ISBLANK(#REF!),"",#REF!)</f>
        <v>#REF!</v>
      </c>
      <c r="AQ205" s="226" t="e">
        <f>IF(ISBLANK(#REF!),"",#REF!)</f>
        <v>#REF!</v>
      </c>
      <c r="AR205" s="226" t="e">
        <f>IF(ISBLANK(#REF!),"",#REF!)</f>
        <v>#REF!</v>
      </c>
      <c r="AS205" s="219" t="e">
        <f>IF(ISBLANK(#REF!),"",#REF!)</f>
        <v>#REF!</v>
      </c>
      <c r="AT205" s="219" t="e">
        <f>IF(ISBLANK(#REF!),"",#REF!)</f>
        <v>#REF!</v>
      </c>
      <c r="AU205" s="219" t="e">
        <f>IF(ISBLANK(#REF!),"",#REF!)</f>
        <v>#REF!</v>
      </c>
      <c r="AV205" s="219" t="e">
        <f>IF(ISBLANK(#REF!),"",#REF!)</f>
        <v>#REF!</v>
      </c>
      <c r="AW205" s="219" t="e">
        <f>IF(ISBLANK(#REF!),"",#REF!)</f>
        <v>#REF!</v>
      </c>
      <c r="AX205" s="219" t="e">
        <f>IF(ISBLANK(#REF!),"",#REF!)</f>
        <v>#REF!</v>
      </c>
      <c r="AY205" s="226" t="e">
        <f>IF(ISBLANK(#REF!),"",#REF!)</f>
        <v>#REF!</v>
      </c>
      <c r="AZ205" s="219" t="e">
        <f>IF(ISBLANK(#REF!),"",#REF!)</f>
        <v>#REF!</v>
      </c>
      <c r="BA205" s="219" t="e">
        <f>IF(ISBLANK(#REF!),"",#REF!)</f>
        <v>#REF!</v>
      </c>
      <c r="BB205" s="219" t="e">
        <f>IF(ISBLANK(#REF!),"",#REF!)</f>
        <v>#REF!</v>
      </c>
      <c r="BC205" s="219" t="e">
        <f>IF(ISBLANK(#REF!),"",#REF!)</f>
        <v>#REF!</v>
      </c>
      <c r="BD205" s="219" t="e">
        <f>IF(ISBLANK(#REF!),"",#REF!)</f>
        <v>#REF!</v>
      </c>
      <c r="BE205" s="219" t="e">
        <f>IF(ISBLANK(#REF!),"",#REF!)</f>
        <v>#REF!</v>
      </c>
      <c r="BF205" s="219" t="e">
        <f>IF(ISBLANK(#REF!),"",#REF!)</f>
        <v>#REF!</v>
      </c>
      <c r="BG205" s="219" t="e">
        <f>IF(ISBLANK(#REF!),"",#REF!)</f>
        <v>#REF!</v>
      </c>
      <c r="BH205" s="219" t="e">
        <f>IF(ISBLANK(#REF!),"",#REF!)</f>
        <v>#REF!</v>
      </c>
      <c r="BI205" s="219" t="e">
        <f>IF(ISBLANK(#REF!),"",#REF!)</f>
        <v>#REF!</v>
      </c>
      <c r="BJ205" s="219" t="e">
        <f>IF(ISBLANK(#REF!),"",#REF!)</f>
        <v>#REF!</v>
      </c>
      <c r="BK205" s="219" t="e">
        <f>IF(ISBLANK(#REF!),"",#REF!)</f>
        <v>#REF!</v>
      </c>
      <c r="BL205" s="219" t="e">
        <f>IF(ISBLANK(#REF!),"",#REF!)</f>
        <v>#REF!</v>
      </c>
      <c r="BM205" s="219" t="e">
        <f>IF(ISBLANK(#REF!),"",#REF!)</f>
        <v>#REF!</v>
      </c>
      <c r="BN205" s="219" t="e">
        <f>IF(ISBLANK(#REF!),"",#REF!)</f>
        <v>#REF!</v>
      </c>
      <c r="BO205" s="227" t="e">
        <f t="shared" si="64"/>
        <v>#REF!</v>
      </c>
      <c r="BP205" s="228" t="str">
        <f t="shared" si="67"/>
        <v/>
      </c>
      <c r="BQ205" s="229" t="str">
        <f t="shared" si="51"/>
        <v/>
      </c>
      <c r="BR205" s="228" t="e">
        <f t="shared" si="65"/>
        <v>#REF!</v>
      </c>
      <c r="BS205" s="230" t="e">
        <f t="shared" si="66"/>
        <v>#REF!</v>
      </c>
    </row>
    <row r="206" spans="1:71">
      <c r="A206" s="213" t="e">
        <f>IF(ISBLANK(#REF!),"",#REF!)</f>
        <v>#REF!</v>
      </c>
      <c r="B206" s="214" t="e">
        <f>IF(ISBLANK(#REF!),"",#REF!)</f>
        <v>#REF!</v>
      </c>
      <c r="C206" s="214" t="e">
        <f>IF(ISBLANK(#REF!),"",#REF!)</f>
        <v>#REF!</v>
      </c>
      <c r="D206" s="214" t="e">
        <f>IF(ISBLANK(#REF!),"",#REF!)</f>
        <v>#REF!</v>
      </c>
      <c r="E206" s="214" t="e">
        <f>IF(ISBLANK(#REF!),"",#REF!)</f>
        <v>#REF!</v>
      </c>
      <c r="F206" s="214" t="e">
        <f>IF(ISBLANK(#REF!),"",#REF!)</f>
        <v>#REF!</v>
      </c>
      <c r="G206" s="214" t="e">
        <f>IF(ISBLANK(#REF!),"",#REF!)</f>
        <v>#REF!</v>
      </c>
      <c r="H206" s="215" t="e">
        <f>IF(ISBLANK(#REF!),"",#REF!)</f>
        <v>#REF!</v>
      </c>
      <c r="I206" s="214" t="e">
        <f>IF(ISBLANK(#REF!),"",#REF!)</f>
        <v>#REF!</v>
      </c>
      <c r="J206" s="216" t="e">
        <f>IF(ISBLANK(#REF!),"",#REF!)</f>
        <v>#REF!</v>
      </c>
      <c r="K206" s="217" t="e">
        <f>IF(ISBLANK(#REF!),"",#REF!)</f>
        <v>#REF!</v>
      </c>
      <c r="L206" s="217" t="e">
        <f>IF(ISBLANK(#REF!),"",#REF!)</f>
        <v>#REF!</v>
      </c>
      <c r="M206" s="218" t="e">
        <f>IF(ISBLANK(#REF!),"",#REF!)</f>
        <v>#REF!</v>
      </c>
      <c r="N206" s="218" t="e">
        <f>IF(ISBLANK(#REF!),"",#REF!)</f>
        <v>#REF!</v>
      </c>
      <c r="O206" s="220" t="str">
        <f>IFERROR(VLOOKUP(_xlfn.CONCAT('Team Roster - Final'!$A206," : ",'Team Roster - Final'!$BM206),'Rate Calculations'!$C$4:$G$1100,5,FALSE),"")</f>
        <v/>
      </c>
      <c r="P206" s="225">
        <f>IF(ISBLANK('Rate Calculations'!$H208),"",'Rate Calculations'!$H208)</f>
        <v>1.7500000000000002E-2</v>
      </c>
      <c r="Q206" s="220" t="str">
        <f t="shared" si="52"/>
        <v/>
      </c>
      <c r="R206" s="221">
        <f>IF(ISBLANK('Rate Calculations'!$J208),"",'Rate Calculations'!$J208)</f>
        <v>3.5000000000000003E-2</v>
      </c>
      <c r="S206" s="220" t="str">
        <f t="shared" si="53"/>
        <v/>
      </c>
      <c r="T206" s="225" t="str">
        <f>IFERROR(VLOOKUP(_xlfn.CONCAT('Team Roster - Final'!$A206," : ",'Team Roster - Final'!$BM206),'Rate Calculations'!$C$4:$S$1100,10,FALSE),"")</f>
        <v/>
      </c>
      <c r="U206" s="225" t="str">
        <f>IFERROR(VLOOKUP(_xlfn.CONCAT('Team Roster - Final'!$A206," : ",'Team Roster - Final'!$BM206),'Rate Calculations'!$C$4:$S$1100,11,FALSE),"")</f>
        <v/>
      </c>
      <c r="V206" s="222" t="str">
        <f t="shared" si="54"/>
        <v/>
      </c>
      <c r="W206" s="222" t="str">
        <f t="shared" si="55"/>
        <v/>
      </c>
      <c r="X206" s="223" t="str">
        <f>IFERROR(VLOOKUP(_xlfn.CONCAT('Team Roster - Final'!$A206," : ",'Team Roster - Final'!$BM206),'Rate Calculations'!$C$4:$S$1100,14,FALSE),"")</f>
        <v/>
      </c>
      <c r="Y206" s="222" t="str">
        <f t="shared" si="56"/>
        <v/>
      </c>
      <c r="Z206" s="222" t="str">
        <f t="shared" si="57"/>
        <v/>
      </c>
      <c r="AA206" s="224" t="str">
        <f>IFERROR(IF(#REF!="Yes",$Y206, $Y206+$Q206*0.5),"")</f>
        <v/>
      </c>
      <c r="AB206" s="224" t="str">
        <f>IFERROR(IF(#REF!="Yes",$Z206, $Z206+$S206*0.5),"")</f>
        <v/>
      </c>
      <c r="AC206" s="220" t="str">
        <f>IFERROR(VLOOKUP(_xlfn.CONCAT('Team Roster - Final'!$A206," : ",'Team Roster - Final'!$BM206),'Rate Calculations'!$C$4:$U$1100,19,FALSE),"")</f>
        <v/>
      </c>
      <c r="AD206" s="220" t="str">
        <f t="shared" si="58"/>
        <v/>
      </c>
      <c r="AE206" s="220" t="str">
        <f t="shared" si="59"/>
        <v/>
      </c>
      <c r="AF206" s="225" t="str">
        <f>IFERROR(VLOOKUP(_xlfn.CONCAT('Team Roster - Final'!$A206," : ",'Team Roster - Final'!$BM206),'Rate Calculations'!$C$4:$AB$1100,22,FALSE),"")</f>
        <v/>
      </c>
      <c r="AG206" s="225" t="str">
        <f>IFERROR(VLOOKUP(_xlfn.CONCAT('Team Roster - Final'!$A206," : ",'Team Roster - Final'!$BM206),'Rate Calculations'!$C$4:$AB$1100,23,FALSE),"")</f>
        <v/>
      </c>
      <c r="AH206" s="222" t="str">
        <f t="shared" si="60"/>
        <v/>
      </c>
      <c r="AI206" s="222" t="str">
        <f t="shared" si="61"/>
        <v/>
      </c>
      <c r="AJ206" s="223" t="str">
        <f>Table1[[#This Row],[Home Office
Net Fee %]]</f>
        <v/>
      </c>
      <c r="AK206" s="222" t="str">
        <f t="shared" si="62"/>
        <v/>
      </c>
      <c r="AL206" s="222" t="str">
        <f t="shared" si="63"/>
        <v/>
      </c>
      <c r="AM206" s="215" t="str">
        <f>IFERROR(IF(#REF!="Yes",$AK206,($AK206+$AD206*0.5)),"")</f>
        <v/>
      </c>
      <c r="AN206" s="215" t="str">
        <f>IFERROR(IF(#REF!="Yes",$AL206,($AL206+$AE206*0.5)),"")</f>
        <v/>
      </c>
      <c r="AO206" s="374" t="str">
        <f>IF(ISBLANK('Team Roster Proposed - FBR'!Q207),"",'Team Roster Proposed - FBR'!Q207)</f>
        <v/>
      </c>
      <c r="AP206" s="226" t="e">
        <f>IF(ISBLANK(#REF!),"",#REF!)</f>
        <v>#REF!</v>
      </c>
      <c r="AQ206" s="226" t="e">
        <f>IF(ISBLANK(#REF!),"",#REF!)</f>
        <v>#REF!</v>
      </c>
      <c r="AR206" s="226" t="e">
        <f>IF(ISBLANK(#REF!),"",#REF!)</f>
        <v>#REF!</v>
      </c>
      <c r="AS206" s="219" t="e">
        <f>IF(ISBLANK(#REF!),"",#REF!)</f>
        <v>#REF!</v>
      </c>
      <c r="AT206" s="219" t="e">
        <f>IF(ISBLANK(#REF!),"",#REF!)</f>
        <v>#REF!</v>
      </c>
      <c r="AU206" s="219" t="e">
        <f>IF(ISBLANK(#REF!),"",#REF!)</f>
        <v>#REF!</v>
      </c>
      <c r="AV206" s="219" t="e">
        <f>IF(ISBLANK(#REF!),"",#REF!)</f>
        <v>#REF!</v>
      </c>
      <c r="AW206" s="219" t="e">
        <f>IF(ISBLANK(#REF!),"",#REF!)</f>
        <v>#REF!</v>
      </c>
      <c r="AX206" s="219" t="e">
        <f>IF(ISBLANK(#REF!),"",#REF!)</f>
        <v>#REF!</v>
      </c>
      <c r="AY206" s="226" t="e">
        <f>IF(ISBLANK(#REF!),"",#REF!)</f>
        <v>#REF!</v>
      </c>
      <c r="AZ206" s="219" t="e">
        <f>IF(ISBLANK(#REF!),"",#REF!)</f>
        <v>#REF!</v>
      </c>
      <c r="BA206" s="219" t="e">
        <f>IF(ISBLANK(#REF!),"",#REF!)</f>
        <v>#REF!</v>
      </c>
      <c r="BB206" s="219" t="e">
        <f>IF(ISBLANK(#REF!),"",#REF!)</f>
        <v>#REF!</v>
      </c>
      <c r="BC206" s="219" t="e">
        <f>IF(ISBLANK(#REF!),"",#REF!)</f>
        <v>#REF!</v>
      </c>
      <c r="BD206" s="219" t="e">
        <f>IF(ISBLANK(#REF!),"",#REF!)</f>
        <v>#REF!</v>
      </c>
      <c r="BE206" s="219" t="e">
        <f>IF(ISBLANK(#REF!),"",#REF!)</f>
        <v>#REF!</v>
      </c>
      <c r="BF206" s="219" t="e">
        <f>IF(ISBLANK(#REF!),"",#REF!)</f>
        <v>#REF!</v>
      </c>
      <c r="BG206" s="219" t="e">
        <f>IF(ISBLANK(#REF!),"",#REF!)</f>
        <v>#REF!</v>
      </c>
      <c r="BH206" s="219" t="e">
        <f>IF(ISBLANK(#REF!),"",#REF!)</f>
        <v>#REF!</v>
      </c>
      <c r="BI206" s="219" t="e">
        <f>IF(ISBLANK(#REF!),"",#REF!)</f>
        <v>#REF!</v>
      </c>
      <c r="BJ206" s="219" t="e">
        <f>IF(ISBLANK(#REF!),"",#REF!)</f>
        <v>#REF!</v>
      </c>
      <c r="BK206" s="219" t="e">
        <f>IF(ISBLANK(#REF!),"",#REF!)</f>
        <v>#REF!</v>
      </c>
      <c r="BL206" s="219" t="e">
        <f>IF(ISBLANK(#REF!),"",#REF!)</f>
        <v>#REF!</v>
      </c>
      <c r="BM206" s="219" t="e">
        <f>IF(ISBLANK(#REF!),"",#REF!)</f>
        <v>#REF!</v>
      </c>
      <c r="BN206" s="219" t="e">
        <f>IF(ISBLANK(#REF!),"",#REF!)</f>
        <v>#REF!</v>
      </c>
      <c r="BO206" s="227" t="e">
        <f t="shared" si="64"/>
        <v>#REF!</v>
      </c>
      <c r="BP206" s="228" t="str">
        <f t="shared" si="67"/>
        <v/>
      </c>
      <c r="BQ206" s="229" t="str">
        <f t="shared" si="51"/>
        <v/>
      </c>
      <c r="BR206" s="228" t="e">
        <f t="shared" si="65"/>
        <v>#REF!</v>
      </c>
      <c r="BS206" s="230" t="e">
        <f t="shared" si="66"/>
        <v>#REF!</v>
      </c>
    </row>
    <row r="207" spans="1:71">
      <c r="A207" s="213" t="e">
        <f>IF(ISBLANK(#REF!),"",#REF!)</f>
        <v>#REF!</v>
      </c>
      <c r="B207" s="214" t="e">
        <f>IF(ISBLANK(#REF!),"",#REF!)</f>
        <v>#REF!</v>
      </c>
      <c r="C207" s="214" t="e">
        <f>IF(ISBLANK(#REF!),"",#REF!)</f>
        <v>#REF!</v>
      </c>
      <c r="D207" s="214" t="e">
        <f>IF(ISBLANK(#REF!),"",#REF!)</f>
        <v>#REF!</v>
      </c>
      <c r="E207" s="214" t="e">
        <f>IF(ISBLANK(#REF!),"",#REF!)</f>
        <v>#REF!</v>
      </c>
      <c r="F207" s="214" t="e">
        <f>IF(ISBLANK(#REF!),"",#REF!)</f>
        <v>#REF!</v>
      </c>
      <c r="G207" s="214" t="e">
        <f>IF(ISBLANK(#REF!),"",#REF!)</f>
        <v>#REF!</v>
      </c>
      <c r="H207" s="215" t="e">
        <f>IF(ISBLANK(#REF!),"",#REF!)</f>
        <v>#REF!</v>
      </c>
      <c r="I207" s="214" t="e">
        <f>IF(ISBLANK(#REF!),"",#REF!)</f>
        <v>#REF!</v>
      </c>
      <c r="J207" s="216" t="e">
        <f>IF(ISBLANK(#REF!),"",#REF!)</f>
        <v>#REF!</v>
      </c>
      <c r="K207" s="217" t="e">
        <f>IF(ISBLANK(#REF!),"",#REF!)</f>
        <v>#REF!</v>
      </c>
      <c r="L207" s="217" t="e">
        <f>IF(ISBLANK(#REF!),"",#REF!)</f>
        <v>#REF!</v>
      </c>
      <c r="M207" s="218" t="e">
        <f>IF(ISBLANK(#REF!),"",#REF!)</f>
        <v>#REF!</v>
      </c>
      <c r="N207" s="218" t="e">
        <f>IF(ISBLANK(#REF!),"",#REF!)</f>
        <v>#REF!</v>
      </c>
      <c r="O207" s="220" t="str">
        <f>IFERROR(VLOOKUP(_xlfn.CONCAT('Team Roster - Final'!$A207," : ",'Team Roster - Final'!$BM207),'Rate Calculations'!$C$4:$G$1100,5,FALSE),"")</f>
        <v/>
      </c>
      <c r="P207" s="225">
        <f>IF(ISBLANK('Rate Calculations'!$H209),"",'Rate Calculations'!$H209)</f>
        <v>1.7500000000000002E-2</v>
      </c>
      <c r="Q207" s="220" t="str">
        <f t="shared" si="52"/>
        <v/>
      </c>
      <c r="R207" s="221">
        <f>IF(ISBLANK('Rate Calculations'!$J209),"",'Rate Calculations'!$J209)</f>
        <v>3.5000000000000003E-2</v>
      </c>
      <c r="S207" s="220" t="str">
        <f t="shared" si="53"/>
        <v/>
      </c>
      <c r="T207" s="225" t="str">
        <f>IFERROR(VLOOKUP(_xlfn.CONCAT('Team Roster - Final'!$A207," : ",'Team Roster - Final'!$BM207),'Rate Calculations'!$C$4:$S$1100,10,FALSE),"")</f>
        <v/>
      </c>
      <c r="U207" s="225" t="str">
        <f>IFERROR(VLOOKUP(_xlfn.CONCAT('Team Roster - Final'!$A207," : ",'Team Roster - Final'!$BM207),'Rate Calculations'!$C$4:$S$1100,11,FALSE),"")</f>
        <v/>
      </c>
      <c r="V207" s="222" t="str">
        <f t="shared" si="54"/>
        <v/>
      </c>
      <c r="W207" s="222" t="str">
        <f t="shared" si="55"/>
        <v/>
      </c>
      <c r="X207" s="223" t="str">
        <f>IFERROR(VLOOKUP(_xlfn.CONCAT('Team Roster - Final'!$A207," : ",'Team Roster - Final'!$BM207),'Rate Calculations'!$C$4:$S$1100,14,FALSE),"")</f>
        <v/>
      </c>
      <c r="Y207" s="222" t="str">
        <f t="shared" si="56"/>
        <v/>
      </c>
      <c r="Z207" s="222" t="str">
        <f t="shared" si="57"/>
        <v/>
      </c>
      <c r="AA207" s="224" t="str">
        <f>IFERROR(IF(#REF!="Yes",$Y207, $Y207+$Q207*0.5),"")</f>
        <v/>
      </c>
      <c r="AB207" s="224" t="str">
        <f>IFERROR(IF(#REF!="Yes",$Z207, $Z207+$S207*0.5),"")</f>
        <v/>
      </c>
      <c r="AC207" s="220" t="str">
        <f>IFERROR(VLOOKUP(_xlfn.CONCAT('Team Roster - Final'!$A207," : ",'Team Roster - Final'!$BM207),'Rate Calculations'!$C$4:$U$1100,19,FALSE),"")</f>
        <v/>
      </c>
      <c r="AD207" s="220" t="str">
        <f t="shared" si="58"/>
        <v/>
      </c>
      <c r="AE207" s="220" t="str">
        <f t="shared" si="59"/>
        <v/>
      </c>
      <c r="AF207" s="225" t="str">
        <f>IFERROR(VLOOKUP(_xlfn.CONCAT('Team Roster - Final'!$A207," : ",'Team Roster - Final'!$BM207),'Rate Calculations'!$C$4:$AB$1100,22,FALSE),"")</f>
        <v/>
      </c>
      <c r="AG207" s="225" t="str">
        <f>IFERROR(VLOOKUP(_xlfn.CONCAT('Team Roster - Final'!$A207," : ",'Team Roster - Final'!$BM207),'Rate Calculations'!$C$4:$AB$1100,23,FALSE),"")</f>
        <v/>
      </c>
      <c r="AH207" s="222" t="str">
        <f t="shared" si="60"/>
        <v/>
      </c>
      <c r="AI207" s="222" t="str">
        <f t="shared" si="61"/>
        <v/>
      </c>
      <c r="AJ207" s="223" t="str">
        <f>Table1[[#This Row],[Home Office
Net Fee %]]</f>
        <v/>
      </c>
      <c r="AK207" s="222" t="str">
        <f t="shared" si="62"/>
        <v/>
      </c>
      <c r="AL207" s="222" t="str">
        <f t="shared" si="63"/>
        <v/>
      </c>
      <c r="AM207" s="215" t="str">
        <f>IFERROR(IF(#REF!="Yes",$AK207,($AK207+$AD207*0.5)),"")</f>
        <v/>
      </c>
      <c r="AN207" s="215" t="str">
        <f>IFERROR(IF(#REF!="Yes",$AL207,($AL207+$AE207*0.5)),"")</f>
        <v/>
      </c>
      <c r="AO207" s="374" t="str">
        <f>IF(ISBLANK('Team Roster Proposed - FBR'!Q208),"",'Team Roster Proposed - FBR'!Q208)</f>
        <v/>
      </c>
      <c r="AP207" s="226" t="e">
        <f>IF(ISBLANK(#REF!),"",#REF!)</f>
        <v>#REF!</v>
      </c>
      <c r="AQ207" s="226" t="e">
        <f>IF(ISBLANK(#REF!),"",#REF!)</f>
        <v>#REF!</v>
      </c>
      <c r="AR207" s="226" t="e">
        <f>IF(ISBLANK(#REF!),"",#REF!)</f>
        <v>#REF!</v>
      </c>
      <c r="AS207" s="219" t="e">
        <f>IF(ISBLANK(#REF!),"",#REF!)</f>
        <v>#REF!</v>
      </c>
      <c r="AT207" s="219" t="e">
        <f>IF(ISBLANK(#REF!),"",#REF!)</f>
        <v>#REF!</v>
      </c>
      <c r="AU207" s="219" t="e">
        <f>IF(ISBLANK(#REF!),"",#REF!)</f>
        <v>#REF!</v>
      </c>
      <c r="AV207" s="219" t="e">
        <f>IF(ISBLANK(#REF!),"",#REF!)</f>
        <v>#REF!</v>
      </c>
      <c r="AW207" s="219" t="e">
        <f>IF(ISBLANK(#REF!),"",#REF!)</f>
        <v>#REF!</v>
      </c>
      <c r="AX207" s="219" t="e">
        <f>IF(ISBLANK(#REF!),"",#REF!)</f>
        <v>#REF!</v>
      </c>
      <c r="AY207" s="226" t="e">
        <f>IF(ISBLANK(#REF!),"",#REF!)</f>
        <v>#REF!</v>
      </c>
      <c r="AZ207" s="219" t="e">
        <f>IF(ISBLANK(#REF!),"",#REF!)</f>
        <v>#REF!</v>
      </c>
      <c r="BA207" s="219" t="e">
        <f>IF(ISBLANK(#REF!),"",#REF!)</f>
        <v>#REF!</v>
      </c>
      <c r="BB207" s="219" t="e">
        <f>IF(ISBLANK(#REF!),"",#REF!)</f>
        <v>#REF!</v>
      </c>
      <c r="BC207" s="219" t="e">
        <f>IF(ISBLANK(#REF!),"",#REF!)</f>
        <v>#REF!</v>
      </c>
      <c r="BD207" s="219" t="e">
        <f>IF(ISBLANK(#REF!),"",#REF!)</f>
        <v>#REF!</v>
      </c>
      <c r="BE207" s="219" t="e">
        <f>IF(ISBLANK(#REF!),"",#REF!)</f>
        <v>#REF!</v>
      </c>
      <c r="BF207" s="219" t="e">
        <f>IF(ISBLANK(#REF!),"",#REF!)</f>
        <v>#REF!</v>
      </c>
      <c r="BG207" s="219" t="e">
        <f>IF(ISBLANK(#REF!),"",#REF!)</f>
        <v>#REF!</v>
      </c>
      <c r="BH207" s="219" t="e">
        <f>IF(ISBLANK(#REF!),"",#REF!)</f>
        <v>#REF!</v>
      </c>
      <c r="BI207" s="219" t="e">
        <f>IF(ISBLANK(#REF!),"",#REF!)</f>
        <v>#REF!</v>
      </c>
      <c r="BJ207" s="219" t="e">
        <f>IF(ISBLANK(#REF!),"",#REF!)</f>
        <v>#REF!</v>
      </c>
      <c r="BK207" s="219" t="e">
        <f>IF(ISBLANK(#REF!),"",#REF!)</f>
        <v>#REF!</v>
      </c>
      <c r="BL207" s="219" t="e">
        <f>IF(ISBLANK(#REF!),"",#REF!)</f>
        <v>#REF!</v>
      </c>
      <c r="BM207" s="219" t="e">
        <f>IF(ISBLANK(#REF!),"",#REF!)</f>
        <v>#REF!</v>
      </c>
      <c r="BN207" s="219" t="e">
        <f>IF(ISBLANK(#REF!),"",#REF!)</f>
        <v>#REF!</v>
      </c>
      <c r="BO207" s="227" t="e">
        <f t="shared" si="64"/>
        <v>#REF!</v>
      </c>
      <c r="BP207" s="228" t="str">
        <f t="shared" si="67"/>
        <v/>
      </c>
      <c r="BQ207" s="229" t="str">
        <f t="shared" si="51"/>
        <v/>
      </c>
      <c r="BR207" s="228" t="e">
        <f t="shared" si="65"/>
        <v>#REF!</v>
      </c>
      <c r="BS207" s="230" t="e">
        <f t="shared" si="66"/>
        <v>#REF!</v>
      </c>
    </row>
    <row r="208" spans="1:71">
      <c r="A208" s="213" t="e">
        <f>IF(ISBLANK(#REF!),"",#REF!)</f>
        <v>#REF!</v>
      </c>
      <c r="B208" s="214" t="e">
        <f>IF(ISBLANK(#REF!),"",#REF!)</f>
        <v>#REF!</v>
      </c>
      <c r="C208" s="214" t="e">
        <f>IF(ISBLANK(#REF!),"",#REF!)</f>
        <v>#REF!</v>
      </c>
      <c r="D208" s="214" t="e">
        <f>IF(ISBLANK(#REF!),"",#REF!)</f>
        <v>#REF!</v>
      </c>
      <c r="E208" s="214" t="e">
        <f>IF(ISBLANK(#REF!),"",#REF!)</f>
        <v>#REF!</v>
      </c>
      <c r="F208" s="214" t="e">
        <f>IF(ISBLANK(#REF!),"",#REF!)</f>
        <v>#REF!</v>
      </c>
      <c r="G208" s="214" t="e">
        <f>IF(ISBLANK(#REF!),"",#REF!)</f>
        <v>#REF!</v>
      </c>
      <c r="H208" s="215" t="e">
        <f>IF(ISBLANK(#REF!),"",#REF!)</f>
        <v>#REF!</v>
      </c>
      <c r="I208" s="214" t="e">
        <f>IF(ISBLANK(#REF!),"",#REF!)</f>
        <v>#REF!</v>
      </c>
      <c r="J208" s="216" t="e">
        <f>IF(ISBLANK(#REF!),"",#REF!)</f>
        <v>#REF!</v>
      </c>
      <c r="K208" s="217" t="e">
        <f>IF(ISBLANK(#REF!),"",#REF!)</f>
        <v>#REF!</v>
      </c>
      <c r="L208" s="217" t="e">
        <f>IF(ISBLANK(#REF!),"",#REF!)</f>
        <v>#REF!</v>
      </c>
      <c r="M208" s="218" t="e">
        <f>IF(ISBLANK(#REF!),"",#REF!)</f>
        <v>#REF!</v>
      </c>
      <c r="N208" s="218" t="e">
        <f>IF(ISBLANK(#REF!),"",#REF!)</f>
        <v>#REF!</v>
      </c>
      <c r="O208" s="220" t="str">
        <f>IFERROR(VLOOKUP(_xlfn.CONCAT('Team Roster - Final'!$A208," : ",'Team Roster - Final'!$BM208),'Rate Calculations'!$C$4:$G$1100,5,FALSE),"")</f>
        <v/>
      </c>
      <c r="P208" s="225">
        <f>IF(ISBLANK('Rate Calculations'!$H210),"",'Rate Calculations'!$H210)</f>
        <v>1.7500000000000002E-2</v>
      </c>
      <c r="Q208" s="220" t="str">
        <f t="shared" si="52"/>
        <v/>
      </c>
      <c r="R208" s="221">
        <f>IF(ISBLANK('Rate Calculations'!$J210),"",'Rate Calculations'!$J210)</f>
        <v>3.5000000000000003E-2</v>
      </c>
      <c r="S208" s="220" t="str">
        <f t="shared" si="53"/>
        <v/>
      </c>
      <c r="T208" s="225" t="str">
        <f>IFERROR(VLOOKUP(_xlfn.CONCAT('Team Roster - Final'!$A208," : ",'Team Roster - Final'!$BM208),'Rate Calculations'!$C$4:$S$1100,10,FALSE),"")</f>
        <v/>
      </c>
      <c r="U208" s="225" t="str">
        <f>IFERROR(VLOOKUP(_xlfn.CONCAT('Team Roster - Final'!$A208," : ",'Team Roster - Final'!$BM208),'Rate Calculations'!$C$4:$S$1100,11,FALSE),"")</f>
        <v/>
      </c>
      <c r="V208" s="222" t="str">
        <f t="shared" si="54"/>
        <v/>
      </c>
      <c r="W208" s="222" t="str">
        <f t="shared" si="55"/>
        <v/>
      </c>
      <c r="X208" s="223" t="str">
        <f>IFERROR(VLOOKUP(_xlfn.CONCAT('Team Roster - Final'!$A208," : ",'Team Roster - Final'!$BM208),'Rate Calculations'!$C$4:$S$1100,14,FALSE),"")</f>
        <v/>
      </c>
      <c r="Y208" s="222" t="str">
        <f t="shared" si="56"/>
        <v/>
      </c>
      <c r="Z208" s="222" t="str">
        <f t="shared" si="57"/>
        <v/>
      </c>
      <c r="AA208" s="224" t="str">
        <f>IFERROR(IF(#REF!="Yes",$Y208, $Y208+$Q208*0.5),"")</f>
        <v/>
      </c>
      <c r="AB208" s="224" t="str">
        <f>IFERROR(IF(#REF!="Yes",$Z208, $Z208+$S208*0.5),"")</f>
        <v/>
      </c>
      <c r="AC208" s="220" t="str">
        <f>IFERROR(VLOOKUP(_xlfn.CONCAT('Team Roster - Final'!$A208," : ",'Team Roster - Final'!$BM208),'Rate Calculations'!$C$4:$U$1100,19,FALSE),"")</f>
        <v/>
      </c>
      <c r="AD208" s="220" t="str">
        <f t="shared" si="58"/>
        <v/>
      </c>
      <c r="AE208" s="220" t="str">
        <f t="shared" si="59"/>
        <v/>
      </c>
      <c r="AF208" s="225" t="str">
        <f>IFERROR(VLOOKUP(_xlfn.CONCAT('Team Roster - Final'!$A208," : ",'Team Roster - Final'!$BM208),'Rate Calculations'!$C$4:$AB$1100,22,FALSE),"")</f>
        <v/>
      </c>
      <c r="AG208" s="225" t="str">
        <f>IFERROR(VLOOKUP(_xlfn.CONCAT('Team Roster - Final'!$A208," : ",'Team Roster - Final'!$BM208),'Rate Calculations'!$C$4:$AB$1100,23,FALSE),"")</f>
        <v/>
      </c>
      <c r="AH208" s="222" t="str">
        <f t="shared" si="60"/>
        <v/>
      </c>
      <c r="AI208" s="222" t="str">
        <f t="shared" si="61"/>
        <v/>
      </c>
      <c r="AJ208" s="223" t="str">
        <f>Table1[[#This Row],[Home Office
Net Fee %]]</f>
        <v/>
      </c>
      <c r="AK208" s="222" t="str">
        <f t="shared" si="62"/>
        <v/>
      </c>
      <c r="AL208" s="222" t="str">
        <f t="shared" si="63"/>
        <v/>
      </c>
      <c r="AM208" s="215" t="str">
        <f>IFERROR(IF(#REF!="Yes",$AK208,($AK208+$AD208*0.5)),"")</f>
        <v/>
      </c>
      <c r="AN208" s="215" t="str">
        <f>IFERROR(IF(#REF!="Yes",$AL208,($AL208+$AE208*0.5)),"")</f>
        <v/>
      </c>
      <c r="AO208" s="374" t="str">
        <f>IF(ISBLANK('Team Roster Proposed - FBR'!Q209),"",'Team Roster Proposed - FBR'!Q209)</f>
        <v/>
      </c>
      <c r="AP208" s="226" t="e">
        <f>IF(ISBLANK(#REF!),"",#REF!)</f>
        <v>#REF!</v>
      </c>
      <c r="AQ208" s="226" t="e">
        <f>IF(ISBLANK(#REF!),"",#REF!)</f>
        <v>#REF!</v>
      </c>
      <c r="AR208" s="226" t="e">
        <f>IF(ISBLANK(#REF!),"",#REF!)</f>
        <v>#REF!</v>
      </c>
      <c r="AS208" s="219" t="e">
        <f>IF(ISBLANK(#REF!),"",#REF!)</f>
        <v>#REF!</v>
      </c>
      <c r="AT208" s="219" t="e">
        <f>IF(ISBLANK(#REF!),"",#REF!)</f>
        <v>#REF!</v>
      </c>
      <c r="AU208" s="219" t="e">
        <f>IF(ISBLANK(#REF!),"",#REF!)</f>
        <v>#REF!</v>
      </c>
      <c r="AV208" s="219" t="e">
        <f>IF(ISBLANK(#REF!),"",#REF!)</f>
        <v>#REF!</v>
      </c>
      <c r="AW208" s="219" t="e">
        <f>IF(ISBLANK(#REF!),"",#REF!)</f>
        <v>#REF!</v>
      </c>
      <c r="AX208" s="219" t="e">
        <f>IF(ISBLANK(#REF!),"",#REF!)</f>
        <v>#REF!</v>
      </c>
      <c r="AY208" s="226" t="e">
        <f>IF(ISBLANK(#REF!),"",#REF!)</f>
        <v>#REF!</v>
      </c>
      <c r="AZ208" s="219" t="e">
        <f>IF(ISBLANK(#REF!),"",#REF!)</f>
        <v>#REF!</v>
      </c>
      <c r="BA208" s="219" t="e">
        <f>IF(ISBLANK(#REF!),"",#REF!)</f>
        <v>#REF!</v>
      </c>
      <c r="BB208" s="219" t="e">
        <f>IF(ISBLANK(#REF!),"",#REF!)</f>
        <v>#REF!</v>
      </c>
      <c r="BC208" s="219" t="e">
        <f>IF(ISBLANK(#REF!),"",#REF!)</f>
        <v>#REF!</v>
      </c>
      <c r="BD208" s="219" t="e">
        <f>IF(ISBLANK(#REF!),"",#REF!)</f>
        <v>#REF!</v>
      </c>
      <c r="BE208" s="219" t="e">
        <f>IF(ISBLANK(#REF!),"",#REF!)</f>
        <v>#REF!</v>
      </c>
      <c r="BF208" s="219" t="e">
        <f>IF(ISBLANK(#REF!),"",#REF!)</f>
        <v>#REF!</v>
      </c>
      <c r="BG208" s="219" t="e">
        <f>IF(ISBLANK(#REF!),"",#REF!)</f>
        <v>#REF!</v>
      </c>
      <c r="BH208" s="219" t="e">
        <f>IF(ISBLANK(#REF!),"",#REF!)</f>
        <v>#REF!</v>
      </c>
      <c r="BI208" s="219" t="e">
        <f>IF(ISBLANK(#REF!),"",#REF!)</f>
        <v>#REF!</v>
      </c>
      <c r="BJ208" s="219" t="e">
        <f>IF(ISBLANK(#REF!),"",#REF!)</f>
        <v>#REF!</v>
      </c>
      <c r="BK208" s="219" t="e">
        <f>IF(ISBLANK(#REF!),"",#REF!)</f>
        <v>#REF!</v>
      </c>
      <c r="BL208" s="219" t="e">
        <f>IF(ISBLANK(#REF!),"",#REF!)</f>
        <v>#REF!</v>
      </c>
      <c r="BM208" s="219" t="e">
        <f>IF(ISBLANK(#REF!),"",#REF!)</f>
        <v>#REF!</v>
      </c>
      <c r="BN208" s="219" t="e">
        <f>IF(ISBLANK(#REF!),"",#REF!)</f>
        <v>#REF!</v>
      </c>
      <c r="BO208" s="227" t="e">
        <f t="shared" si="64"/>
        <v>#REF!</v>
      </c>
      <c r="BP208" s="228" t="str">
        <f t="shared" si="67"/>
        <v/>
      </c>
      <c r="BQ208" s="229" t="str">
        <f t="shared" si="51"/>
        <v/>
      </c>
      <c r="BR208" s="228" t="e">
        <f t="shared" si="65"/>
        <v>#REF!</v>
      </c>
      <c r="BS208" s="230" t="e">
        <f t="shared" si="66"/>
        <v>#REF!</v>
      </c>
    </row>
    <row r="209" spans="1:71">
      <c r="A209" s="213" t="e">
        <f>IF(ISBLANK(#REF!),"",#REF!)</f>
        <v>#REF!</v>
      </c>
      <c r="B209" s="214" t="e">
        <f>IF(ISBLANK(#REF!),"",#REF!)</f>
        <v>#REF!</v>
      </c>
      <c r="C209" s="214" t="e">
        <f>IF(ISBLANK(#REF!),"",#REF!)</f>
        <v>#REF!</v>
      </c>
      <c r="D209" s="214" t="e">
        <f>IF(ISBLANK(#REF!),"",#REF!)</f>
        <v>#REF!</v>
      </c>
      <c r="E209" s="214" t="e">
        <f>IF(ISBLANK(#REF!),"",#REF!)</f>
        <v>#REF!</v>
      </c>
      <c r="F209" s="214" t="e">
        <f>IF(ISBLANK(#REF!),"",#REF!)</f>
        <v>#REF!</v>
      </c>
      <c r="G209" s="214" t="e">
        <f>IF(ISBLANK(#REF!),"",#REF!)</f>
        <v>#REF!</v>
      </c>
      <c r="H209" s="215" t="e">
        <f>IF(ISBLANK(#REF!),"",#REF!)</f>
        <v>#REF!</v>
      </c>
      <c r="I209" s="214" t="e">
        <f>IF(ISBLANK(#REF!),"",#REF!)</f>
        <v>#REF!</v>
      </c>
      <c r="J209" s="216" t="e">
        <f>IF(ISBLANK(#REF!),"",#REF!)</f>
        <v>#REF!</v>
      </c>
      <c r="K209" s="217" t="e">
        <f>IF(ISBLANK(#REF!),"",#REF!)</f>
        <v>#REF!</v>
      </c>
      <c r="L209" s="217" t="e">
        <f>IF(ISBLANK(#REF!),"",#REF!)</f>
        <v>#REF!</v>
      </c>
      <c r="M209" s="218" t="e">
        <f>IF(ISBLANK(#REF!),"",#REF!)</f>
        <v>#REF!</v>
      </c>
      <c r="N209" s="218" t="e">
        <f>IF(ISBLANK(#REF!),"",#REF!)</f>
        <v>#REF!</v>
      </c>
      <c r="O209" s="220" t="str">
        <f>IFERROR(VLOOKUP(_xlfn.CONCAT('Team Roster - Final'!$A209," : ",'Team Roster - Final'!$BM209),'Rate Calculations'!$C$4:$G$1100,5,FALSE),"")</f>
        <v/>
      </c>
      <c r="P209" s="225">
        <f>IF(ISBLANK('Rate Calculations'!$H211),"",'Rate Calculations'!$H211)</f>
        <v>1.7500000000000002E-2</v>
      </c>
      <c r="Q209" s="220" t="str">
        <f t="shared" si="52"/>
        <v/>
      </c>
      <c r="R209" s="221">
        <f>IF(ISBLANK('Rate Calculations'!$J211),"",'Rate Calculations'!$J211)</f>
        <v>3.5000000000000003E-2</v>
      </c>
      <c r="S209" s="220" t="str">
        <f t="shared" si="53"/>
        <v/>
      </c>
      <c r="T209" s="225" t="str">
        <f>IFERROR(VLOOKUP(_xlfn.CONCAT('Team Roster - Final'!$A209," : ",'Team Roster - Final'!$BM209),'Rate Calculations'!$C$4:$S$1100,10,FALSE),"")</f>
        <v/>
      </c>
      <c r="U209" s="225" t="str">
        <f>IFERROR(VLOOKUP(_xlfn.CONCAT('Team Roster - Final'!$A209," : ",'Team Roster - Final'!$BM209),'Rate Calculations'!$C$4:$S$1100,11,FALSE),"")</f>
        <v/>
      </c>
      <c r="V209" s="222" t="str">
        <f t="shared" si="54"/>
        <v/>
      </c>
      <c r="W209" s="222" t="str">
        <f t="shared" si="55"/>
        <v/>
      </c>
      <c r="X209" s="223" t="str">
        <f>IFERROR(VLOOKUP(_xlfn.CONCAT('Team Roster - Final'!$A209," : ",'Team Roster - Final'!$BM209),'Rate Calculations'!$C$4:$S$1100,14,FALSE),"")</f>
        <v/>
      </c>
      <c r="Y209" s="222" t="str">
        <f t="shared" si="56"/>
        <v/>
      </c>
      <c r="Z209" s="222" t="str">
        <f t="shared" si="57"/>
        <v/>
      </c>
      <c r="AA209" s="224" t="str">
        <f>IFERROR(IF(#REF!="Yes",$Y209, $Y209+$Q209*0.5),"")</f>
        <v/>
      </c>
      <c r="AB209" s="224" t="str">
        <f>IFERROR(IF(#REF!="Yes",$Z209, $Z209+$S209*0.5),"")</f>
        <v/>
      </c>
      <c r="AC209" s="220" t="str">
        <f>IFERROR(VLOOKUP(_xlfn.CONCAT('Team Roster - Final'!$A209," : ",'Team Roster - Final'!$BM209),'Rate Calculations'!$C$4:$U$1100,19,FALSE),"")</f>
        <v/>
      </c>
      <c r="AD209" s="220" t="str">
        <f t="shared" si="58"/>
        <v/>
      </c>
      <c r="AE209" s="220" t="str">
        <f t="shared" si="59"/>
        <v/>
      </c>
      <c r="AF209" s="225" t="str">
        <f>IFERROR(VLOOKUP(_xlfn.CONCAT('Team Roster - Final'!$A209," : ",'Team Roster - Final'!$BM209),'Rate Calculations'!$C$4:$AB$1100,22,FALSE),"")</f>
        <v/>
      </c>
      <c r="AG209" s="225" t="str">
        <f>IFERROR(VLOOKUP(_xlfn.CONCAT('Team Roster - Final'!$A209," : ",'Team Roster - Final'!$BM209),'Rate Calculations'!$C$4:$AB$1100,23,FALSE),"")</f>
        <v/>
      </c>
      <c r="AH209" s="222" t="str">
        <f t="shared" si="60"/>
        <v/>
      </c>
      <c r="AI209" s="222" t="str">
        <f t="shared" si="61"/>
        <v/>
      </c>
      <c r="AJ209" s="223" t="str">
        <f>Table1[[#This Row],[Home Office
Net Fee %]]</f>
        <v/>
      </c>
      <c r="AK209" s="222" t="str">
        <f t="shared" si="62"/>
        <v/>
      </c>
      <c r="AL209" s="222" t="str">
        <f t="shared" si="63"/>
        <v/>
      </c>
      <c r="AM209" s="215" t="str">
        <f>IFERROR(IF(#REF!="Yes",$AK209,($AK209+$AD209*0.5)),"")</f>
        <v/>
      </c>
      <c r="AN209" s="215" t="str">
        <f>IFERROR(IF(#REF!="Yes",$AL209,($AL209+$AE209*0.5)),"")</f>
        <v/>
      </c>
      <c r="AO209" s="374" t="str">
        <f>IF(ISBLANK('Team Roster Proposed - FBR'!Q210),"",'Team Roster Proposed - FBR'!Q210)</f>
        <v/>
      </c>
      <c r="AP209" s="226" t="e">
        <f>IF(ISBLANK(#REF!),"",#REF!)</f>
        <v>#REF!</v>
      </c>
      <c r="AQ209" s="226" t="e">
        <f>IF(ISBLANK(#REF!),"",#REF!)</f>
        <v>#REF!</v>
      </c>
      <c r="AR209" s="226" t="e">
        <f>IF(ISBLANK(#REF!),"",#REF!)</f>
        <v>#REF!</v>
      </c>
      <c r="AS209" s="219" t="e">
        <f>IF(ISBLANK(#REF!),"",#REF!)</f>
        <v>#REF!</v>
      </c>
      <c r="AT209" s="219" t="e">
        <f>IF(ISBLANK(#REF!),"",#REF!)</f>
        <v>#REF!</v>
      </c>
      <c r="AU209" s="219" t="e">
        <f>IF(ISBLANK(#REF!),"",#REF!)</f>
        <v>#REF!</v>
      </c>
      <c r="AV209" s="219" t="e">
        <f>IF(ISBLANK(#REF!),"",#REF!)</f>
        <v>#REF!</v>
      </c>
      <c r="AW209" s="219" t="e">
        <f>IF(ISBLANK(#REF!),"",#REF!)</f>
        <v>#REF!</v>
      </c>
      <c r="AX209" s="219" t="e">
        <f>IF(ISBLANK(#REF!),"",#REF!)</f>
        <v>#REF!</v>
      </c>
      <c r="AY209" s="226" t="e">
        <f>IF(ISBLANK(#REF!),"",#REF!)</f>
        <v>#REF!</v>
      </c>
      <c r="AZ209" s="219" t="e">
        <f>IF(ISBLANK(#REF!),"",#REF!)</f>
        <v>#REF!</v>
      </c>
      <c r="BA209" s="219" t="e">
        <f>IF(ISBLANK(#REF!),"",#REF!)</f>
        <v>#REF!</v>
      </c>
      <c r="BB209" s="219" t="e">
        <f>IF(ISBLANK(#REF!),"",#REF!)</f>
        <v>#REF!</v>
      </c>
      <c r="BC209" s="219" t="e">
        <f>IF(ISBLANK(#REF!),"",#REF!)</f>
        <v>#REF!</v>
      </c>
      <c r="BD209" s="219" t="e">
        <f>IF(ISBLANK(#REF!),"",#REF!)</f>
        <v>#REF!</v>
      </c>
      <c r="BE209" s="219" t="e">
        <f>IF(ISBLANK(#REF!),"",#REF!)</f>
        <v>#REF!</v>
      </c>
      <c r="BF209" s="219" t="e">
        <f>IF(ISBLANK(#REF!),"",#REF!)</f>
        <v>#REF!</v>
      </c>
      <c r="BG209" s="219" t="e">
        <f>IF(ISBLANK(#REF!),"",#REF!)</f>
        <v>#REF!</v>
      </c>
      <c r="BH209" s="219" t="e">
        <f>IF(ISBLANK(#REF!),"",#REF!)</f>
        <v>#REF!</v>
      </c>
      <c r="BI209" s="219" t="e">
        <f>IF(ISBLANK(#REF!),"",#REF!)</f>
        <v>#REF!</v>
      </c>
      <c r="BJ209" s="219" t="e">
        <f>IF(ISBLANK(#REF!),"",#REF!)</f>
        <v>#REF!</v>
      </c>
      <c r="BK209" s="219" t="e">
        <f>IF(ISBLANK(#REF!),"",#REF!)</f>
        <v>#REF!</v>
      </c>
      <c r="BL209" s="219" t="e">
        <f>IF(ISBLANK(#REF!),"",#REF!)</f>
        <v>#REF!</v>
      </c>
      <c r="BM209" s="219" t="e">
        <f>IF(ISBLANK(#REF!),"",#REF!)</f>
        <v>#REF!</v>
      </c>
      <c r="BN209" s="219" t="e">
        <f>IF(ISBLANK(#REF!),"",#REF!)</f>
        <v>#REF!</v>
      </c>
      <c r="BO209" s="227" t="e">
        <f t="shared" si="64"/>
        <v>#REF!</v>
      </c>
      <c r="BP209" s="228" t="str">
        <f t="shared" si="67"/>
        <v/>
      </c>
      <c r="BQ209" s="229" t="str">
        <f t="shared" si="51"/>
        <v/>
      </c>
      <c r="BR209" s="228" t="e">
        <f t="shared" si="65"/>
        <v>#REF!</v>
      </c>
      <c r="BS209" s="230" t="e">
        <f t="shared" si="66"/>
        <v>#REF!</v>
      </c>
    </row>
    <row r="210" spans="1:71">
      <c r="A210" s="213" t="e">
        <f>IF(ISBLANK(#REF!),"",#REF!)</f>
        <v>#REF!</v>
      </c>
      <c r="B210" s="214" t="e">
        <f>IF(ISBLANK(#REF!),"",#REF!)</f>
        <v>#REF!</v>
      </c>
      <c r="C210" s="214" t="e">
        <f>IF(ISBLANK(#REF!),"",#REF!)</f>
        <v>#REF!</v>
      </c>
      <c r="D210" s="214" t="e">
        <f>IF(ISBLANK(#REF!),"",#REF!)</f>
        <v>#REF!</v>
      </c>
      <c r="E210" s="214" t="e">
        <f>IF(ISBLANK(#REF!),"",#REF!)</f>
        <v>#REF!</v>
      </c>
      <c r="F210" s="214" t="e">
        <f>IF(ISBLANK(#REF!),"",#REF!)</f>
        <v>#REF!</v>
      </c>
      <c r="G210" s="214" t="e">
        <f>IF(ISBLANK(#REF!),"",#REF!)</f>
        <v>#REF!</v>
      </c>
      <c r="H210" s="215" t="e">
        <f>IF(ISBLANK(#REF!),"",#REF!)</f>
        <v>#REF!</v>
      </c>
      <c r="I210" s="214" t="e">
        <f>IF(ISBLANK(#REF!),"",#REF!)</f>
        <v>#REF!</v>
      </c>
      <c r="J210" s="216" t="e">
        <f>IF(ISBLANK(#REF!),"",#REF!)</f>
        <v>#REF!</v>
      </c>
      <c r="K210" s="217" t="e">
        <f>IF(ISBLANK(#REF!),"",#REF!)</f>
        <v>#REF!</v>
      </c>
      <c r="L210" s="217" t="e">
        <f>IF(ISBLANK(#REF!),"",#REF!)</f>
        <v>#REF!</v>
      </c>
      <c r="M210" s="218" t="e">
        <f>IF(ISBLANK(#REF!),"",#REF!)</f>
        <v>#REF!</v>
      </c>
      <c r="N210" s="218" t="e">
        <f>IF(ISBLANK(#REF!),"",#REF!)</f>
        <v>#REF!</v>
      </c>
      <c r="O210" s="220" t="str">
        <f>IFERROR(VLOOKUP(_xlfn.CONCAT('Team Roster - Final'!$A210," : ",'Team Roster - Final'!$BM210),'Rate Calculations'!$C$4:$G$1100,5,FALSE),"")</f>
        <v/>
      </c>
      <c r="P210" s="225">
        <f>IF(ISBLANK('Rate Calculations'!$H212),"",'Rate Calculations'!$H212)</f>
        <v>1.7500000000000002E-2</v>
      </c>
      <c r="Q210" s="220" t="str">
        <f t="shared" si="52"/>
        <v/>
      </c>
      <c r="R210" s="221">
        <f>IF(ISBLANK('Rate Calculations'!$J212),"",'Rate Calculations'!$J212)</f>
        <v>3.5000000000000003E-2</v>
      </c>
      <c r="S210" s="220" t="str">
        <f t="shared" si="53"/>
        <v/>
      </c>
      <c r="T210" s="225" t="str">
        <f>IFERROR(VLOOKUP(_xlfn.CONCAT('Team Roster - Final'!$A210," : ",'Team Roster - Final'!$BM210),'Rate Calculations'!$C$4:$S$1100,10,FALSE),"")</f>
        <v/>
      </c>
      <c r="U210" s="225" t="str">
        <f>IFERROR(VLOOKUP(_xlfn.CONCAT('Team Roster - Final'!$A210," : ",'Team Roster - Final'!$BM210),'Rate Calculations'!$C$4:$S$1100,11,FALSE),"")</f>
        <v/>
      </c>
      <c r="V210" s="222" t="str">
        <f t="shared" si="54"/>
        <v/>
      </c>
      <c r="W210" s="222" t="str">
        <f t="shared" si="55"/>
        <v/>
      </c>
      <c r="X210" s="223" t="str">
        <f>IFERROR(VLOOKUP(_xlfn.CONCAT('Team Roster - Final'!$A210," : ",'Team Roster - Final'!$BM210),'Rate Calculations'!$C$4:$S$1100,14,FALSE),"")</f>
        <v/>
      </c>
      <c r="Y210" s="222" t="str">
        <f t="shared" si="56"/>
        <v/>
      </c>
      <c r="Z210" s="222" t="str">
        <f t="shared" si="57"/>
        <v/>
      </c>
      <c r="AA210" s="224" t="str">
        <f>IFERROR(IF(#REF!="Yes",$Y210, $Y210+$Q210*0.5),"")</f>
        <v/>
      </c>
      <c r="AB210" s="224" t="str">
        <f>IFERROR(IF(#REF!="Yes",$Z210, $Z210+$S210*0.5),"")</f>
        <v/>
      </c>
      <c r="AC210" s="220" t="str">
        <f>IFERROR(VLOOKUP(_xlfn.CONCAT('Team Roster - Final'!$A210," : ",'Team Roster - Final'!$BM210),'Rate Calculations'!$C$4:$U$1100,19,FALSE),"")</f>
        <v/>
      </c>
      <c r="AD210" s="220" t="str">
        <f t="shared" si="58"/>
        <v/>
      </c>
      <c r="AE210" s="220" t="str">
        <f t="shared" si="59"/>
        <v/>
      </c>
      <c r="AF210" s="225" t="str">
        <f>IFERROR(VLOOKUP(_xlfn.CONCAT('Team Roster - Final'!$A210," : ",'Team Roster - Final'!$BM210),'Rate Calculations'!$C$4:$AB$1100,22,FALSE),"")</f>
        <v/>
      </c>
      <c r="AG210" s="225" t="str">
        <f>IFERROR(VLOOKUP(_xlfn.CONCAT('Team Roster - Final'!$A210," : ",'Team Roster - Final'!$BM210),'Rate Calculations'!$C$4:$AB$1100,23,FALSE),"")</f>
        <v/>
      </c>
      <c r="AH210" s="222" t="str">
        <f t="shared" si="60"/>
        <v/>
      </c>
      <c r="AI210" s="222" t="str">
        <f t="shared" si="61"/>
        <v/>
      </c>
      <c r="AJ210" s="223" t="str">
        <f>Table1[[#This Row],[Home Office
Net Fee %]]</f>
        <v/>
      </c>
      <c r="AK210" s="222" t="str">
        <f t="shared" si="62"/>
        <v/>
      </c>
      <c r="AL210" s="222" t="str">
        <f t="shared" si="63"/>
        <v/>
      </c>
      <c r="AM210" s="215" t="str">
        <f>IFERROR(IF(#REF!="Yes",$AK210,($AK210+$AD210*0.5)),"")</f>
        <v/>
      </c>
      <c r="AN210" s="215" t="str">
        <f>IFERROR(IF(#REF!="Yes",$AL210,($AL210+$AE210*0.5)),"")</f>
        <v/>
      </c>
      <c r="AO210" s="374" t="str">
        <f>IF(ISBLANK('Team Roster Proposed - FBR'!Q211),"",'Team Roster Proposed - FBR'!Q211)</f>
        <v/>
      </c>
      <c r="AP210" s="226" t="e">
        <f>IF(ISBLANK(#REF!),"",#REF!)</f>
        <v>#REF!</v>
      </c>
      <c r="AQ210" s="226" t="e">
        <f>IF(ISBLANK(#REF!),"",#REF!)</f>
        <v>#REF!</v>
      </c>
      <c r="AR210" s="226" t="e">
        <f>IF(ISBLANK(#REF!),"",#REF!)</f>
        <v>#REF!</v>
      </c>
      <c r="AS210" s="219" t="e">
        <f>IF(ISBLANK(#REF!),"",#REF!)</f>
        <v>#REF!</v>
      </c>
      <c r="AT210" s="219" t="e">
        <f>IF(ISBLANK(#REF!),"",#REF!)</f>
        <v>#REF!</v>
      </c>
      <c r="AU210" s="219" t="e">
        <f>IF(ISBLANK(#REF!),"",#REF!)</f>
        <v>#REF!</v>
      </c>
      <c r="AV210" s="219" t="e">
        <f>IF(ISBLANK(#REF!),"",#REF!)</f>
        <v>#REF!</v>
      </c>
      <c r="AW210" s="219" t="e">
        <f>IF(ISBLANK(#REF!),"",#REF!)</f>
        <v>#REF!</v>
      </c>
      <c r="AX210" s="219" t="e">
        <f>IF(ISBLANK(#REF!),"",#REF!)</f>
        <v>#REF!</v>
      </c>
      <c r="AY210" s="226" t="e">
        <f>IF(ISBLANK(#REF!),"",#REF!)</f>
        <v>#REF!</v>
      </c>
      <c r="AZ210" s="219" t="e">
        <f>IF(ISBLANK(#REF!),"",#REF!)</f>
        <v>#REF!</v>
      </c>
      <c r="BA210" s="219" t="e">
        <f>IF(ISBLANK(#REF!),"",#REF!)</f>
        <v>#REF!</v>
      </c>
      <c r="BB210" s="219" t="e">
        <f>IF(ISBLANK(#REF!),"",#REF!)</f>
        <v>#REF!</v>
      </c>
      <c r="BC210" s="219" t="e">
        <f>IF(ISBLANK(#REF!),"",#REF!)</f>
        <v>#REF!</v>
      </c>
      <c r="BD210" s="219" t="e">
        <f>IF(ISBLANK(#REF!),"",#REF!)</f>
        <v>#REF!</v>
      </c>
      <c r="BE210" s="219" t="e">
        <f>IF(ISBLANK(#REF!),"",#REF!)</f>
        <v>#REF!</v>
      </c>
      <c r="BF210" s="219" t="e">
        <f>IF(ISBLANK(#REF!),"",#REF!)</f>
        <v>#REF!</v>
      </c>
      <c r="BG210" s="219" t="e">
        <f>IF(ISBLANK(#REF!),"",#REF!)</f>
        <v>#REF!</v>
      </c>
      <c r="BH210" s="219" t="e">
        <f>IF(ISBLANK(#REF!),"",#REF!)</f>
        <v>#REF!</v>
      </c>
      <c r="BI210" s="219" t="e">
        <f>IF(ISBLANK(#REF!),"",#REF!)</f>
        <v>#REF!</v>
      </c>
      <c r="BJ210" s="219" t="e">
        <f>IF(ISBLANK(#REF!),"",#REF!)</f>
        <v>#REF!</v>
      </c>
      <c r="BK210" s="219" t="e">
        <f>IF(ISBLANK(#REF!),"",#REF!)</f>
        <v>#REF!</v>
      </c>
      <c r="BL210" s="219" t="e">
        <f>IF(ISBLANK(#REF!),"",#REF!)</f>
        <v>#REF!</v>
      </c>
      <c r="BM210" s="219" t="e">
        <f>IF(ISBLANK(#REF!),"",#REF!)</f>
        <v>#REF!</v>
      </c>
      <c r="BN210" s="219" t="e">
        <f>IF(ISBLANK(#REF!),"",#REF!)</f>
        <v>#REF!</v>
      </c>
      <c r="BO210" s="227" t="e">
        <f t="shared" si="64"/>
        <v>#REF!</v>
      </c>
      <c r="BP210" s="228" t="str">
        <f t="shared" si="67"/>
        <v/>
      </c>
      <c r="BQ210" s="229" t="str">
        <f t="shared" si="51"/>
        <v/>
      </c>
      <c r="BR210" s="228" t="e">
        <f t="shared" si="65"/>
        <v>#REF!</v>
      </c>
      <c r="BS210" s="230" t="e">
        <f t="shared" si="66"/>
        <v>#REF!</v>
      </c>
    </row>
    <row r="211" spans="1:71">
      <c r="A211" s="213" t="e">
        <f>IF(ISBLANK(#REF!),"",#REF!)</f>
        <v>#REF!</v>
      </c>
      <c r="B211" s="214" t="e">
        <f>IF(ISBLANK(#REF!),"",#REF!)</f>
        <v>#REF!</v>
      </c>
      <c r="C211" s="214" t="e">
        <f>IF(ISBLANK(#REF!),"",#REF!)</f>
        <v>#REF!</v>
      </c>
      <c r="D211" s="214" t="e">
        <f>IF(ISBLANK(#REF!),"",#REF!)</f>
        <v>#REF!</v>
      </c>
      <c r="E211" s="214" t="e">
        <f>IF(ISBLANK(#REF!),"",#REF!)</f>
        <v>#REF!</v>
      </c>
      <c r="F211" s="214" t="e">
        <f>IF(ISBLANK(#REF!),"",#REF!)</f>
        <v>#REF!</v>
      </c>
      <c r="G211" s="214" t="e">
        <f>IF(ISBLANK(#REF!),"",#REF!)</f>
        <v>#REF!</v>
      </c>
      <c r="H211" s="215" t="e">
        <f>IF(ISBLANK(#REF!),"",#REF!)</f>
        <v>#REF!</v>
      </c>
      <c r="I211" s="214" t="e">
        <f>IF(ISBLANK(#REF!),"",#REF!)</f>
        <v>#REF!</v>
      </c>
      <c r="J211" s="216" t="e">
        <f>IF(ISBLANK(#REF!),"",#REF!)</f>
        <v>#REF!</v>
      </c>
      <c r="K211" s="217" t="e">
        <f>IF(ISBLANK(#REF!),"",#REF!)</f>
        <v>#REF!</v>
      </c>
      <c r="L211" s="217" t="e">
        <f>IF(ISBLANK(#REF!),"",#REF!)</f>
        <v>#REF!</v>
      </c>
      <c r="M211" s="218" t="e">
        <f>IF(ISBLANK(#REF!),"",#REF!)</f>
        <v>#REF!</v>
      </c>
      <c r="N211" s="218" t="e">
        <f>IF(ISBLANK(#REF!),"",#REF!)</f>
        <v>#REF!</v>
      </c>
      <c r="O211" s="220" t="str">
        <f>IFERROR(VLOOKUP(_xlfn.CONCAT('Team Roster - Final'!$A211," : ",'Team Roster - Final'!$BM211),'Rate Calculations'!$C$4:$G$1100,5,FALSE),"")</f>
        <v/>
      </c>
      <c r="P211" s="225">
        <f>IF(ISBLANK('Rate Calculations'!$H213),"",'Rate Calculations'!$H213)</f>
        <v>1.7500000000000002E-2</v>
      </c>
      <c r="Q211" s="220" t="str">
        <f t="shared" si="52"/>
        <v/>
      </c>
      <c r="R211" s="221">
        <f>IF(ISBLANK('Rate Calculations'!$J213),"",'Rate Calculations'!$J213)</f>
        <v>3.5000000000000003E-2</v>
      </c>
      <c r="S211" s="220" t="str">
        <f t="shared" si="53"/>
        <v/>
      </c>
      <c r="T211" s="225" t="str">
        <f>IFERROR(VLOOKUP(_xlfn.CONCAT('Team Roster - Final'!$A211," : ",'Team Roster - Final'!$BM211),'Rate Calculations'!$C$4:$S$1100,10,FALSE),"")</f>
        <v/>
      </c>
      <c r="U211" s="225" t="str">
        <f>IFERROR(VLOOKUP(_xlfn.CONCAT('Team Roster - Final'!$A211," : ",'Team Roster - Final'!$BM211),'Rate Calculations'!$C$4:$S$1100,11,FALSE),"")</f>
        <v/>
      </c>
      <c r="V211" s="222" t="str">
        <f t="shared" si="54"/>
        <v/>
      </c>
      <c r="W211" s="222" t="str">
        <f t="shared" si="55"/>
        <v/>
      </c>
      <c r="X211" s="223" t="str">
        <f>IFERROR(VLOOKUP(_xlfn.CONCAT('Team Roster - Final'!$A211," : ",'Team Roster - Final'!$BM211),'Rate Calculations'!$C$4:$S$1100,14,FALSE),"")</f>
        <v/>
      </c>
      <c r="Y211" s="222" t="str">
        <f t="shared" si="56"/>
        <v/>
      </c>
      <c r="Z211" s="222" t="str">
        <f t="shared" si="57"/>
        <v/>
      </c>
      <c r="AA211" s="224" t="str">
        <f>IFERROR(IF(#REF!="Yes",$Y211, $Y211+$Q211*0.5),"")</f>
        <v/>
      </c>
      <c r="AB211" s="224" t="str">
        <f>IFERROR(IF(#REF!="Yes",$Z211, $Z211+$S211*0.5),"")</f>
        <v/>
      </c>
      <c r="AC211" s="220" t="str">
        <f>IFERROR(VLOOKUP(_xlfn.CONCAT('Team Roster - Final'!$A211," : ",'Team Roster - Final'!$BM211),'Rate Calculations'!$C$4:$U$1100,19,FALSE),"")</f>
        <v/>
      </c>
      <c r="AD211" s="220" t="str">
        <f t="shared" si="58"/>
        <v/>
      </c>
      <c r="AE211" s="220" t="str">
        <f t="shared" si="59"/>
        <v/>
      </c>
      <c r="AF211" s="225" t="str">
        <f>IFERROR(VLOOKUP(_xlfn.CONCAT('Team Roster - Final'!$A211," : ",'Team Roster - Final'!$BM211),'Rate Calculations'!$C$4:$AB$1100,22,FALSE),"")</f>
        <v/>
      </c>
      <c r="AG211" s="225" t="str">
        <f>IFERROR(VLOOKUP(_xlfn.CONCAT('Team Roster - Final'!$A211," : ",'Team Roster - Final'!$BM211),'Rate Calculations'!$C$4:$AB$1100,23,FALSE),"")</f>
        <v/>
      </c>
      <c r="AH211" s="222" t="str">
        <f t="shared" si="60"/>
        <v/>
      </c>
      <c r="AI211" s="222" t="str">
        <f t="shared" si="61"/>
        <v/>
      </c>
      <c r="AJ211" s="223" t="str">
        <f>Table1[[#This Row],[Home Office
Net Fee %]]</f>
        <v/>
      </c>
      <c r="AK211" s="222" t="str">
        <f t="shared" si="62"/>
        <v/>
      </c>
      <c r="AL211" s="222" t="str">
        <f t="shared" si="63"/>
        <v/>
      </c>
      <c r="AM211" s="215" t="str">
        <f>IFERROR(IF(#REF!="Yes",$AK211,($AK211+$AD211*0.5)),"")</f>
        <v/>
      </c>
      <c r="AN211" s="215" t="str">
        <f>IFERROR(IF(#REF!="Yes",$AL211,($AL211+$AE211*0.5)),"")</f>
        <v/>
      </c>
      <c r="AO211" s="374" t="str">
        <f>IF(ISBLANK('Team Roster Proposed - FBR'!Q212),"",'Team Roster Proposed - FBR'!Q212)</f>
        <v/>
      </c>
      <c r="AP211" s="226" t="e">
        <f>IF(ISBLANK(#REF!),"",#REF!)</f>
        <v>#REF!</v>
      </c>
      <c r="AQ211" s="226" t="e">
        <f>IF(ISBLANK(#REF!),"",#REF!)</f>
        <v>#REF!</v>
      </c>
      <c r="AR211" s="226" t="e">
        <f>IF(ISBLANK(#REF!),"",#REF!)</f>
        <v>#REF!</v>
      </c>
      <c r="AS211" s="219" t="e">
        <f>IF(ISBLANK(#REF!),"",#REF!)</f>
        <v>#REF!</v>
      </c>
      <c r="AT211" s="219" t="e">
        <f>IF(ISBLANK(#REF!),"",#REF!)</f>
        <v>#REF!</v>
      </c>
      <c r="AU211" s="219" t="e">
        <f>IF(ISBLANK(#REF!),"",#REF!)</f>
        <v>#REF!</v>
      </c>
      <c r="AV211" s="219" t="e">
        <f>IF(ISBLANK(#REF!),"",#REF!)</f>
        <v>#REF!</v>
      </c>
      <c r="AW211" s="219" t="e">
        <f>IF(ISBLANK(#REF!),"",#REF!)</f>
        <v>#REF!</v>
      </c>
      <c r="AX211" s="219" t="e">
        <f>IF(ISBLANK(#REF!),"",#REF!)</f>
        <v>#REF!</v>
      </c>
      <c r="AY211" s="226" t="e">
        <f>IF(ISBLANK(#REF!),"",#REF!)</f>
        <v>#REF!</v>
      </c>
      <c r="AZ211" s="219" t="e">
        <f>IF(ISBLANK(#REF!),"",#REF!)</f>
        <v>#REF!</v>
      </c>
      <c r="BA211" s="219" t="e">
        <f>IF(ISBLANK(#REF!),"",#REF!)</f>
        <v>#REF!</v>
      </c>
      <c r="BB211" s="219" t="e">
        <f>IF(ISBLANK(#REF!),"",#REF!)</f>
        <v>#REF!</v>
      </c>
      <c r="BC211" s="219" t="e">
        <f>IF(ISBLANK(#REF!),"",#REF!)</f>
        <v>#REF!</v>
      </c>
      <c r="BD211" s="219" t="e">
        <f>IF(ISBLANK(#REF!),"",#REF!)</f>
        <v>#REF!</v>
      </c>
      <c r="BE211" s="219" t="e">
        <f>IF(ISBLANK(#REF!),"",#REF!)</f>
        <v>#REF!</v>
      </c>
      <c r="BF211" s="219" t="e">
        <f>IF(ISBLANK(#REF!),"",#REF!)</f>
        <v>#REF!</v>
      </c>
      <c r="BG211" s="219" t="e">
        <f>IF(ISBLANK(#REF!),"",#REF!)</f>
        <v>#REF!</v>
      </c>
      <c r="BH211" s="219" t="e">
        <f>IF(ISBLANK(#REF!),"",#REF!)</f>
        <v>#REF!</v>
      </c>
      <c r="BI211" s="219" t="e">
        <f>IF(ISBLANK(#REF!),"",#REF!)</f>
        <v>#REF!</v>
      </c>
      <c r="BJ211" s="219" t="e">
        <f>IF(ISBLANK(#REF!),"",#REF!)</f>
        <v>#REF!</v>
      </c>
      <c r="BK211" s="219" t="e">
        <f>IF(ISBLANK(#REF!),"",#REF!)</f>
        <v>#REF!</v>
      </c>
      <c r="BL211" s="219" t="e">
        <f>IF(ISBLANK(#REF!),"",#REF!)</f>
        <v>#REF!</v>
      </c>
      <c r="BM211" s="219" t="e">
        <f>IF(ISBLANK(#REF!),"",#REF!)</f>
        <v>#REF!</v>
      </c>
      <c r="BN211" s="219" t="e">
        <f>IF(ISBLANK(#REF!),"",#REF!)</f>
        <v>#REF!</v>
      </c>
      <c r="BO211" s="227" t="e">
        <f t="shared" si="64"/>
        <v>#REF!</v>
      </c>
      <c r="BP211" s="228" t="str">
        <f t="shared" si="67"/>
        <v/>
      </c>
      <c r="BQ211" s="229" t="str">
        <f t="shared" si="51"/>
        <v/>
      </c>
      <c r="BR211" s="228" t="e">
        <f t="shared" si="65"/>
        <v>#REF!</v>
      </c>
      <c r="BS211" s="230" t="e">
        <f t="shared" si="66"/>
        <v>#REF!</v>
      </c>
    </row>
    <row r="212" spans="1:71">
      <c r="A212" s="213" t="e">
        <f>IF(ISBLANK(#REF!),"",#REF!)</f>
        <v>#REF!</v>
      </c>
      <c r="B212" s="214" t="e">
        <f>IF(ISBLANK(#REF!),"",#REF!)</f>
        <v>#REF!</v>
      </c>
      <c r="C212" s="214" t="e">
        <f>IF(ISBLANK(#REF!),"",#REF!)</f>
        <v>#REF!</v>
      </c>
      <c r="D212" s="214" t="e">
        <f>IF(ISBLANK(#REF!),"",#REF!)</f>
        <v>#REF!</v>
      </c>
      <c r="E212" s="214" t="e">
        <f>IF(ISBLANK(#REF!),"",#REF!)</f>
        <v>#REF!</v>
      </c>
      <c r="F212" s="214" t="e">
        <f>IF(ISBLANK(#REF!),"",#REF!)</f>
        <v>#REF!</v>
      </c>
      <c r="G212" s="214" t="e">
        <f>IF(ISBLANK(#REF!),"",#REF!)</f>
        <v>#REF!</v>
      </c>
      <c r="H212" s="215" t="e">
        <f>IF(ISBLANK(#REF!),"",#REF!)</f>
        <v>#REF!</v>
      </c>
      <c r="I212" s="214" t="e">
        <f>IF(ISBLANK(#REF!),"",#REF!)</f>
        <v>#REF!</v>
      </c>
      <c r="J212" s="216" t="e">
        <f>IF(ISBLANK(#REF!),"",#REF!)</f>
        <v>#REF!</v>
      </c>
      <c r="K212" s="217" t="e">
        <f>IF(ISBLANK(#REF!),"",#REF!)</f>
        <v>#REF!</v>
      </c>
      <c r="L212" s="217" t="e">
        <f>IF(ISBLANK(#REF!),"",#REF!)</f>
        <v>#REF!</v>
      </c>
      <c r="M212" s="218" t="e">
        <f>IF(ISBLANK(#REF!),"",#REF!)</f>
        <v>#REF!</v>
      </c>
      <c r="N212" s="218" t="e">
        <f>IF(ISBLANK(#REF!),"",#REF!)</f>
        <v>#REF!</v>
      </c>
      <c r="O212" s="220" t="str">
        <f>IFERROR(VLOOKUP(_xlfn.CONCAT('Team Roster - Final'!$A212," : ",'Team Roster - Final'!$BM212),'Rate Calculations'!$C$4:$G$1100,5,FALSE),"")</f>
        <v/>
      </c>
      <c r="P212" s="225">
        <f>IF(ISBLANK('Rate Calculations'!$H214),"",'Rate Calculations'!$H214)</f>
        <v>1.7500000000000002E-2</v>
      </c>
      <c r="Q212" s="220" t="str">
        <f t="shared" si="52"/>
        <v/>
      </c>
      <c r="R212" s="221">
        <f>IF(ISBLANK('Rate Calculations'!$J214),"",'Rate Calculations'!$J214)</f>
        <v>3.5000000000000003E-2</v>
      </c>
      <c r="S212" s="220" t="str">
        <f t="shared" si="53"/>
        <v/>
      </c>
      <c r="T212" s="225" t="str">
        <f>IFERROR(VLOOKUP(_xlfn.CONCAT('Team Roster - Final'!$A212," : ",'Team Roster - Final'!$BM212),'Rate Calculations'!$C$4:$S$1100,10,FALSE),"")</f>
        <v/>
      </c>
      <c r="U212" s="225" t="str">
        <f>IFERROR(VLOOKUP(_xlfn.CONCAT('Team Roster - Final'!$A212," : ",'Team Roster - Final'!$BM212),'Rate Calculations'!$C$4:$S$1100,11,FALSE),"")</f>
        <v/>
      </c>
      <c r="V212" s="222" t="str">
        <f t="shared" si="54"/>
        <v/>
      </c>
      <c r="W212" s="222" t="str">
        <f t="shared" si="55"/>
        <v/>
      </c>
      <c r="X212" s="223" t="str">
        <f>IFERROR(VLOOKUP(_xlfn.CONCAT('Team Roster - Final'!$A212," : ",'Team Roster - Final'!$BM212),'Rate Calculations'!$C$4:$S$1100,14,FALSE),"")</f>
        <v/>
      </c>
      <c r="Y212" s="222" t="str">
        <f t="shared" si="56"/>
        <v/>
      </c>
      <c r="Z212" s="222" t="str">
        <f t="shared" si="57"/>
        <v/>
      </c>
      <c r="AA212" s="224" t="str">
        <f>IFERROR(IF(#REF!="Yes",$Y212, $Y212+$Q212*0.5),"")</f>
        <v/>
      </c>
      <c r="AB212" s="224" t="str">
        <f>IFERROR(IF(#REF!="Yes",$Z212, $Z212+$S212*0.5),"")</f>
        <v/>
      </c>
      <c r="AC212" s="220" t="str">
        <f>IFERROR(VLOOKUP(_xlfn.CONCAT('Team Roster - Final'!$A212," : ",'Team Roster - Final'!$BM212),'Rate Calculations'!$C$4:$U$1100,19,FALSE),"")</f>
        <v/>
      </c>
      <c r="AD212" s="220" t="str">
        <f t="shared" si="58"/>
        <v/>
      </c>
      <c r="AE212" s="220" t="str">
        <f t="shared" si="59"/>
        <v/>
      </c>
      <c r="AF212" s="225" t="str">
        <f>IFERROR(VLOOKUP(_xlfn.CONCAT('Team Roster - Final'!$A212," : ",'Team Roster - Final'!$BM212),'Rate Calculations'!$C$4:$AB$1100,22,FALSE),"")</f>
        <v/>
      </c>
      <c r="AG212" s="225" t="str">
        <f>IFERROR(VLOOKUP(_xlfn.CONCAT('Team Roster - Final'!$A212," : ",'Team Roster - Final'!$BM212),'Rate Calculations'!$C$4:$AB$1100,23,FALSE),"")</f>
        <v/>
      </c>
      <c r="AH212" s="222" t="str">
        <f t="shared" si="60"/>
        <v/>
      </c>
      <c r="AI212" s="222" t="str">
        <f t="shared" si="61"/>
        <v/>
      </c>
      <c r="AJ212" s="223" t="str">
        <f>Table1[[#This Row],[Home Office
Net Fee %]]</f>
        <v/>
      </c>
      <c r="AK212" s="222" t="str">
        <f t="shared" si="62"/>
        <v/>
      </c>
      <c r="AL212" s="222" t="str">
        <f t="shared" si="63"/>
        <v/>
      </c>
      <c r="AM212" s="215" t="str">
        <f>IFERROR(IF(#REF!="Yes",$AK212,($AK212+$AD212*0.5)),"")</f>
        <v/>
      </c>
      <c r="AN212" s="215" t="str">
        <f>IFERROR(IF(#REF!="Yes",$AL212,($AL212+$AE212*0.5)),"")</f>
        <v/>
      </c>
      <c r="AO212" s="374" t="str">
        <f>IF(ISBLANK('Team Roster Proposed - FBR'!Q213),"",'Team Roster Proposed - FBR'!Q213)</f>
        <v/>
      </c>
      <c r="AP212" s="226" t="e">
        <f>IF(ISBLANK(#REF!),"",#REF!)</f>
        <v>#REF!</v>
      </c>
      <c r="AQ212" s="226" t="e">
        <f>IF(ISBLANK(#REF!),"",#REF!)</f>
        <v>#REF!</v>
      </c>
      <c r="AR212" s="226" t="e">
        <f>IF(ISBLANK(#REF!),"",#REF!)</f>
        <v>#REF!</v>
      </c>
      <c r="AS212" s="219" t="e">
        <f>IF(ISBLANK(#REF!),"",#REF!)</f>
        <v>#REF!</v>
      </c>
      <c r="AT212" s="219" t="e">
        <f>IF(ISBLANK(#REF!),"",#REF!)</f>
        <v>#REF!</v>
      </c>
      <c r="AU212" s="219" t="e">
        <f>IF(ISBLANK(#REF!),"",#REF!)</f>
        <v>#REF!</v>
      </c>
      <c r="AV212" s="219" t="e">
        <f>IF(ISBLANK(#REF!),"",#REF!)</f>
        <v>#REF!</v>
      </c>
      <c r="AW212" s="219" t="e">
        <f>IF(ISBLANK(#REF!),"",#REF!)</f>
        <v>#REF!</v>
      </c>
      <c r="AX212" s="219" t="e">
        <f>IF(ISBLANK(#REF!),"",#REF!)</f>
        <v>#REF!</v>
      </c>
      <c r="AY212" s="226" t="e">
        <f>IF(ISBLANK(#REF!),"",#REF!)</f>
        <v>#REF!</v>
      </c>
      <c r="AZ212" s="219" t="e">
        <f>IF(ISBLANK(#REF!),"",#REF!)</f>
        <v>#REF!</v>
      </c>
      <c r="BA212" s="219" t="e">
        <f>IF(ISBLANK(#REF!),"",#REF!)</f>
        <v>#REF!</v>
      </c>
      <c r="BB212" s="219" t="e">
        <f>IF(ISBLANK(#REF!),"",#REF!)</f>
        <v>#REF!</v>
      </c>
      <c r="BC212" s="219" t="e">
        <f>IF(ISBLANK(#REF!),"",#REF!)</f>
        <v>#REF!</v>
      </c>
      <c r="BD212" s="219" t="e">
        <f>IF(ISBLANK(#REF!),"",#REF!)</f>
        <v>#REF!</v>
      </c>
      <c r="BE212" s="219" t="e">
        <f>IF(ISBLANK(#REF!),"",#REF!)</f>
        <v>#REF!</v>
      </c>
      <c r="BF212" s="219" t="e">
        <f>IF(ISBLANK(#REF!),"",#REF!)</f>
        <v>#REF!</v>
      </c>
      <c r="BG212" s="219" t="e">
        <f>IF(ISBLANK(#REF!),"",#REF!)</f>
        <v>#REF!</v>
      </c>
      <c r="BH212" s="219" t="e">
        <f>IF(ISBLANK(#REF!),"",#REF!)</f>
        <v>#REF!</v>
      </c>
      <c r="BI212" s="219" t="e">
        <f>IF(ISBLANK(#REF!),"",#REF!)</f>
        <v>#REF!</v>
      </c>
      <c r="BJ212" s="219" t="e">
        <f>IF(ISBLANK(#REF!),"",#REF!)</f>
        <v>#REF!</v>
      </c>
      <c r="BK212" s="219" t="e">
        <f>IF(ISBLANK(#REF!),"",#REF!)</f>
        <v>#REF!</v>
      </c>
      <c r="BL212" s="219" t="e">
        <f>IF(ISBLANK(#REF!),"",#REF!)</f>
        <v>#REF!</v>
      </c>
      <c r="BM212" s="219" t="e">
        <f>IF(ISBLANK(#REF!),"",#REF!)</f>
        <v>#REF!</v>
      </c>
      <c r="BN212" s="219" t="e">
        <f>IF(ISBLANK(#REF!),"",#REF!)</f>
        <v>#REF!</v>
      </c>
      <c r="BO212" s="227" t="e">
        <f t="shared" si="64"/>
        <v>#REF!</v>
      </c>
      <c r="BP212" s="228" t="str">
        <f t="shared" si="67"/>
        <v/>
      </c>
      <c r="BQ212" s="229" t="str">
        <f t="shared" si="51"/>
        <v/>
      </c>
      <c r="BR212" s="228" t="e">
        <f t="shared" si="65"/>
        <v>#REF!</v>
      </c>
      <c r="BS212" s="230" t="e">
        <f t="shared" si="66"/>
        <v>#REF!</v>
      </c>
    </row>
    <row r="213" spans="1:71">
      <c r="A213" s="213" t="e">
        <f>IF(ISBLANK(#REF!),"",#REF!)</f>
        <v>#REF!</v>
      </c>
      <c r="B213" s="214" t="e">
        <f>IF(ISBLANK(#REF!),"",#REF!)</f>
        <v>#REF!</v>
      </c>
      <c r="C213" s="214" t="e">
        <f>IF(ISBLANK(#REF!),"",#REF!)</f>
        <v>#REF!</v>
      </c>
      <c r="D213" s="214" t="e">
        <f>IF(ISBLANK(#REF!),"",#REF!)</f>
        <v>#REF!</v>
      </c>
      <c r="E213" s="214" t="e">
        <f>IF(ISBLANK(#REF!),"",#REF!)</f>
        <v>#REF!</v>
      </c>
      <c r="F213" s="214" t="e">
        <f>IF(ISBLANK(#REF!),"",#REF!)</f>
        <v>#REF!</v>
      </c>
      <c r="G213" s="214" t="e">
        <f>IF(ISBLANK(#REF!),"",#REF!)</f>
        <v>#REF!</v>
      </c>
      <c r="H213" s="215" t="e">
        <f>IF(ISBLANK(#REF!),"",#REF!)</f>
        <v>#REF!</v>
      </c>
      <c r="I213" s="214" t="e">
        <f>IF(ISBLANK(#REF!),"",#REF!)</f>
        <v>#REF!</v>
      </c>
      <c r="J213" s="216" t="e">
        <f>IF(ISBLANK(#REF!),"",#REF!)</f>
        <v>#REF!</v>
      </c>
      <c r="K213" s="217" t="e">
        <f>IF(ISBLANK(#REF!),"",#REF!)</f>
        <v>#REF!</v>
      </c>
      <c r="L213" s="217" t="e">
        <f>IF(ISBLANK(#REF!),"",#REF!)</f>
        <v>#REF!</v>
      </c>
      <c r="M213" s="218" t="e">
        <f>IF(ISBLANK(#REF!),"",#REF!)</f>
        <v>#REF!</v>
      </c>
      <c r="N213" s="218" t="e">
        <f>IF(ISBLANK(#REF!),"",#REF!)</f>
        <v>#REF!</v>
      </c>
      <c r="O213" s="220" t="str">
        <f>IFERROR(VLOOKUP(_xlfn.CONCAT('Team Roster - Final'!$A213," : ",'Team Roster - Final'!$BM213),'Rate Calculations'!$C$4:$G$1100,5,FALSE),"")</f>
        <v/>
      </c>
      <c r="P213" s="225">
        <f>IF(ISBLANK('Rate Calculations'!$H215),"",'Rate Calculations'!$H215)</f>
        <v>1.7500000000000002E-2</v>
      </c>
      <c r="Q213" s="220" t="str">
        <f t="shared" si="52"/>
        <v/>
      </c>
      <c r="R213" s="221">
        <f>IF(ISBLANK('Rate Calculations'!$J215),"",'Rate Calculations'!$J215)</f>
        <v>3.5000000000000003E-2</v>
      </c>
      <c r="S213" s="220" t="str">
        <f t="shared" si="53"/>
        <v/>
      </c>
      <c r="T213" s="225" t="str">
        <f>IFERROR(VLOOKUP(_xlfn.CONCAT('Team Roster - Final'!$A213," : ",'Team Roster - Final'!$BM213),'Rate Calculations'!$C$4:$S$1100,10,FALSE),"")</f>
        <v/>
      </c>
      <c r="U213" s="225" t="str">
        <f>IFERROR(VLOOKUP(_xlfn.CONCAT('Team Roster - Final'!$A213," : ",'Team Roster - Final'!$BM213),'Rate Calculations'!$C$4:$S$1100,11,FALSE),"")</f>
        <v/>
      </c>
      <c r="V213" s="222" t="str">
        <f t="shared" si="54"/>
        <v/>
      </c>
      <c r="W213" s="222" t="str">
        <f t="shared" si="55"/>
        <v/>
      </c>
      <c r="X213" s="223" t="str">
        <f>IFERROR(VLOOKUP(_xlfn.CONCAT('Team Roster - Final'!$A213," : ",'Team Roster - Final'!$BM213),'Rate Calculations'!$C$4:$S$1100,14,FALSE),"")</f>
        <v/>
      </c>
      <c r="Y213" s="222" t="str">
        <f t="shared" si="56"/>
        <v/>
      </c>
      <c r="Z213" s="222" t="str">
        <f t="shared" si="57"/>
        <v/>
      </c>
      <c r="AA213" s="224" t="str">
        <f>IFERROR(IF(#REF!="Yes",$Y213, $Y213+$Q213*0.5),"")</f>
        <v/>
      </c>
      <c r="AB213" s="224" t="str">
        <f>IFERROR(IF(#REF!="Yes",$Z213, $Z213+$S213*0.5),"")</f>
        <v/>
      </c>
      <c r="AC213" s="220" t="str">
        <f>IFERROR(VLOOKUP(_xlfn.CONCAT('Team Roster - Final'!$A213," : ",'Team Roster - Final'!$BM213),'Rate Calculations'!$C$4:$U$1100,19,FALSE),"")</f>
        <v/>
      </c>
      <c r="AD213" s="220" t="str">
        <f t="shared" si="58"/>
        <v/>
      </c>
      <c r="AE213" s="220" t="str">
        <f t="shared" si="59"/>
        <v/>
      </c>
      <c r="AF213" s="225" t="str">
        <f>IFERROR(VLOOKUP(_xlfn.CONCAT('Team Roster - Final'!$A213," : ",'Team Roster - Final'!$BM213),'Rate Calculations'!$C$4:$AB$1100,22,FALSE),"")</f>
        <v/>
      </c>
      <c r="AG213" s="225" t="str">
        <f>IFERROR(VLOOKUP(_xlfn.CONCAT('Team Roster - Final'!$A213," : ",'Team Roster - Final'!$BM213),'Rate Calculations'!$C$4:$AB$1100,23,FALSE),"")</f>
        <v/>
      </c>
      <c r="AH213" s="222" t="str">
        <f t="shared" si="60"/>
        <v/>
      </c>
      <c r="AI213" s="222" t="str">
        <f t="shared" si="61"/>
        <v/>
      </c>
      <c r="AJ213" s="223" t="str">
        <f>Table1[[#This Row],[Home Office
Net Fee %]]</f>
        <v/>
      </c>
      <c r="AK213" s="222" t="str">
        <f t="shared" si="62"/>
        <v/>
      </c>
      <c r="AL213" s="222" t="str">
        <f t="shared" si="63"/>
        <v/>
      </c>
      <c r="AM213" s="215" t="str">
        <f>IFERROR(IF(#REF!="Yes",$AK213,($AK213+$AD213*0.5)),"")</f>
        <v/>
      </c>
      <c r="AN213" s="215" t="str">
        <f>IFERROR(IF(#REF!="Yes",$AL213,($AL213+$AE213*0.5)),"")</f>
        <v/>
      </c>
      <c r="AO213" s="374" t="str">
        <f>IF(ISBLANK('Team Roster Proposed - FBR'!Q214),"",'Team Roster Proposed - FBR'!Q214)</f>
        <v/>
      </c>
      <c r="AP213" s="226" t="e">
        <f>IF(ISBLANK(#REF!),"",#REF!)</f>
        <v>#REF!</v>
      </c>
      <c r="AQ213" s="226" t="e">
        <f>IF(ISBLANK(#REF!),"",#REF!)</f>
        <v>#REF!</v>
      </c>
      <c r="AR213" s="226" t="e">
        <f>IF(ISBLANK(#REF!),"",#REF!)</f>
        <v>#REF!</v>
      </c>
      <c r="AS213" s="219" t="e">
        <f>IF(ISBLANK(#REF!),"",#REF!)</f>
        <v>#REF!</v>
      </c>
      <c r="AT213" s="219" t="e">
        <f>IF(ISBLANK(#REF!),"",#REF!)</f>
        <v>#REF!</v>
      </c>
      <c r="AU213" s="219" t="e">
        <f>IF(ISBLANK(#REF!),"",#REF!)</f>
        <v>#REF!</v>
      </c>
      <c r="AV213" s="219" t="e">
        <f>IF(ISBLANK(#REF!),"",#REF!)</f>
        <v>#REF!</v>
      </c>
      <c r="AW213" s="219" t="e">
        <f>IF(ISBLANK(#REF!),"",#REF!)</f>
        <v>#REF!</v>
      </c>
      <c r="AX213" s="219" t="e">
        <f>IF(ISBLANK(#REF!),"",#REF!)</f>
        <v>#REF!</v>
      </c>
      <c r="AY213" s="226" t="e">
        <f>IF(ISBLANK(#REF!),"",#REF!)</f>
        <v>#REF!</v>
      </c>
      <c r="AZ213" s="219" t="e">
        <f>IF(ISBLANK(#REF!),"",#REF!)</f>
        <v>#REF!</v>
      </c>
      <c r="BA213" s="219" t="e">
        <f>IF(ISBLANK(#REF!),"",#REF!)</f>
        <v>#REF!</v>
      </c>
      <c r="BB213" s="219" t="e">
        <f>IF(ISBLANK(#REF!),"",#REF!)</f>
        <v>#REF!</v>
      </c>
      <c r="BC213" s="219" t="e">
        <f>IF(ISBLANK(#REF!),"",#REF!)</f>
        <v>#REF!</v>
      </c>
      <c r="BD213" s="219" t="e">
        <f>IF(ISBLANK(#REF!),"",#REF!)</f>
        <v>#REF!</v>
      </c>
      <c r="BE213" s="219" t="e">
        <f>IF(ISBLANK(#REF!),"",#REF!)</f>
        <v>#REF!</v>
      </c>
      <c r="BF213" s="219" t="e">
        <f>IF(ISBLANK(#REF!),"",#REF!)</f>
        <v>#REF!</v>
      </c>
      <c r="BG213" s="219" t="e">
        <f>IF(ISBLANK(#REF!),"",#REF!)</f>
        <v>#REF!</v>
      </c>
      <c r="BH213" s="219" t="e">
        <f>IF(ISBLANK(#REF!),"",#REF!)</f>
        <v>#REF!</v>
      </c>
      <c r="BI213" s="219" t="e">
        <f>IF(ISBLANK(#REF!),"",#REF!)</f>
        <v>#REF!</v>
      </c>
      <c r="BJ213" s="219" t="e">
        <f>IF(ISBLANK(#REF!),"",#REF!)</f>
        <v>#REF!</v>
      </c>
      <c r="BK213" s="219" t="e">
        <f>IF(ISBLANK(#REF!),"",#REF!)</f>
        <v>#REF!</v>
      </c>
      <c r="BL213" s="219" t="e">
        <f>IF(ISBLANK(#REF!),"",#REF!)</f>
        <v>#REF!</v>
      </c>
      <c r="BM213" s="219" t="e">
        <f>IF(ISBLANK(#REF!),"",#REF!)</f>
        <v>#REF!</v>
      </c>
      <c r="BN213" s="219" t="e">
        <f>IF(ISBLANK(#REF!),"",#REF!)</f>
        <v>#REF!</v>
      </c>
      <c r="BO213" s="227" t="e">
        <f t="shared" si="64"/>
        <v>#REF!</v>
      </c>
      <c r="BP213" s="228" t="str">
        <f t="shared" si="67"/>
        <v/>
      </c>
      <c r="BQ213" s="229" t="str">
        <f t="shared" si="51"/>
        <v/>
      </c>
      <c r="BR213" s="228" t="e">
        <f t="shared" si="65"/>
        <v>#REF!</v>
      </c>
      <c r="BS213" s="230" t="e">
        <f t="shared" si="66"/>
        <v>#REF!</v>
      </c>
    </row>
    <row r="214" spans="1:71">
      <c r="A214" s="213" t="e">
        <f>IF(ISBLANK(#REF!),"",#REF!)</f>
        <v>#REF!</v>
      </c>
      <c r="B214" s="214" t="e">
        <f>IF(ISBLANK(#REF!),"",#REF!)</f>
        <v>#REF!</v>
      </c>
      <c r="C214" s="214" t="e">
        <f>IF(ISBLANK(#REF!),"",#REF!)</f>
        <v>#REF!</v>
      </c>
      <c r="D214" s="214" t="e">
        <f>IF(ISBLANK(#REF!),"",#REF!)</f>
        <v>#REF!</v>
      </c>
      <c r="E214" s="214" t="e">
        <f>IF(ISBLANK(#REF!),"",#REF!)</f>
        <v>#REF!</v>
      </c>
      <c r="F214" s="214" t="e">
        <f>IF(ISBLANK(#REF!),"",#REF!)</f>
        <v>#REF!</v>
      </c>
      <c r="G214" s="214" t="e">
        <f>IF(ISBLANK(#REF!),"",#REF!)</f>
        <v>#REF!</v>
      </c>
      <c r="H214" s="215" t="e">
        <f>IF(ISBLANK(#REF!),"",#REF!)</f>
        <v>#REF!</v>
      </c>
      <c r="I214" s="214" t="e">
        <f>IF(ISBLANK(#REF!),"",#REF!)</f>
        <v>#REF!</v>
      </c>
      <c r="J214" s="216" t="e">
        <f>IF(ISBLANK(#REF!),"",#REF!)</f>
        <v>#REF!</v>
      </c>
      <c r="K214" s="217" t="e">
        <f>IF(ISBLANK(#REF!),"",#REF!)</f>
        <v>#REF!</v>
      </c>
      <c r="L214" s="217" t="e">
        <f>IF(ISBLANK(#REF!),"",#REF!)</f>
        <v>#REF!</v>
      </c>
      <c r="M214" s="218" t="e">
        <f>IF(ISBLANK(#REF!),"",#REF!)</f>
        <v>#REF!</v>
      </c>
      <c r="N214" s="218" t="e">
        <f>IF(ISBLANK(#REF!),"",#REF!)</f>
        <v>#REF!</v>
      </c>
      <c r="O214" s="220" t="str">
        <f>IFERROR(VLOOKUP(_xlfn.CONCAT('Team Roster - Final'!$A214," : ",'Team Roster - Final'!$BM214),'Rate Calculations'!$C$4:$G$1100,5,FALSE),"")</f>
        <v/>
      </c>
      <c r="P214" s="225">
        <f>IF(ISBLANK('Rate Calculations'!$H216),"",'Rate Calculations'!$H216)</f>
        <v>1.7500000000000002E-2</v>
      </c>
      <c r="Q214" s="220" t="str">
        <f t="shared" si="52"/>
        <v/>
      </c>
      <c r="R214" s="221">
        <f>IF(ISBLANK('Rate Calculations'!$J216),"",'Rate Calculations'!$J216)</f>
        <v>3.5000000000000003E-2</v>
      </c>
      <c r="S214" s="220" t="str">
        <f t="shared" si="53"/>
        <v/>
      </c>
      <c r="T214" s="225" t="str">
        <f>IFERROR(VLOOKUP(_xlfn.CONCAT('Team Roster - Final'!$A214," : ",'Team Roster - Final'!$BM214),'Rate Calculations'!$C$4:$S$1100,10,FALSE),"")</f>
        <v/>
      </c>
      <c r="U214" s="225" t="str">
        <f>IFERROR(VLOOKUP(_xlfn.CONCAT('Team Roster - Final'!$A214," : ",'Team Roster - Final'!$BM214),'Rate Calculations'!$C$4:$S$1100,11,FALSE),"")</f>
        <v/>
      </c>
      <c r="V214" s="222" t="str">
        <f t="shared" si="54"/>
        <v/>
      </c>
      <c r="W214" s="222" t="str">
        <f t="shared" si="55"/>
        <v/>
      </c>
      <c r="X214" s="223" t="str">
        <f>IFERROR(VLOOKUP(_xlfn.CONCAT('Team Roster - Final'!$A214," : ",'Team Roster - Final'!$BM214),'Rate Calculations'!$C$4:$S$1100,14,FALSE),"")</f>
        <v/>
      </c>
      <c r="Y214" s="222" t="str">
        <f t="shared" si="56"/>
        <v/>
      </c>
      <c r="Z214" s="222" t="str">
        <f t="shared" si="57"/>
        <v/>
      </c>
      <c r="AA214" s="224" t="str">
        <f>IFERROR(IF(#REF!="Yes",$Y214, $Y214+$Q214*0.5),"")</f>
        <v/>
      </c>
      <c r="AB214" s="224" t="str">
        <f>IFERROR(IF(#REF!="Yes",$Z214, $Z214+$S214*0.5),"")</f>
        <v/>
      </c>
      <c r="AC214" s="220" t="str">
        <f>IFERROR(VLOOKUP(_xlfn.CONCAT('Team Roster - Final'!$A214," : ",'Team Roster - Final'!$BM214),'Rate Calculations'!$C$4:$U$1100,19,FALSE),"")</f>
        <v/>
      </c>
      <c r="AD214" s="220" t="str">
        <f t="shared" si="58"/>
        <v/>
      </c>
      <c r="AE214" s="220" t="str">
        <f t="shared" si="59"/>
        <v/>
      </c>
      <c r="AF214" s="225" t="str">
        <f>IFERROR(VLOOKUP(_xlfn.CONCAT('Team Roster - Final'!$A214," : ",'Team Roster - Final'!$BM214),'Rate Calculations'!$C$4:$AB$1100,22,FALSE),"")</f>
        <v/>
      </c>
      <c r="AG214" s="225" t="str">
        <f>IFERROR(VLOOKUP(_xlfn.CONCAT('Team Roster - Final'!$A214," : ",'Team Roster - Final'!$BM214),'Rate Calculations'!$C$4:$AB$1100,23,FALSE),"")</f>
        <v/>
      </c>
      <c r="AH214" s="222" t="str">
        <f t="shared" si="60"/>
        <v/>
      </c>
      <c r="AI214" s="222" t="str">
        <f t="shared" si="61"/>
        <v/>
      </c>
      <c r="AJ214" s="223" t="str">
        <f>Table1[[#This Row],[Home Office
Net Fee %]]</f>
        <v/>
      </c>
      <c r="AK214" s="222" t="str">
        <f t="shared" si="62"/>
        <v/>
      </c>
      <c r="AL214" s="222" t="str">
        <f t="shared" si="63"/>
        <v/>
      </c>
      <c r="AM214" s="215" t="str">
        <f>IFERROR(IF(#REF!="Yes",$AK214,($AK214+$AD214*0.5)),"")</f>
        <v/>
      </c>
      <c r="AN214" s="215" t="str">
        <f>IFERROR(IF(#REF!="Yes",$AL214,($AL214+$AE214*0.5)),"")</f>
        <v/>
      </c>
      <c r="AO214" s="374" t="str">
        <f>IF(ISBLANK('Team Roster Proposed - FBR'!Q215),"",'Team Roster Proposed - FBR'!Q215)</f>
        <v/>
      </c>
      <c r="AP214" s="226" t="e">
        <f>IF(ISBLANK(#REF!),"",#REF!)</f>
        <v>#REF!</v>
      </c>
      <c r="AQ214" s="226" t="e">
        <f>IF(ISBLANK(#REF!),"",#REF!)</f>
        <v>#REF!</v>
      </c>
      <c r="AR214" s="226" t="e">
        <f>IF(ISBLANK(#REF!),"",#REF!)</f>
        <v>#REF!</v>
      </c>
      <c r="AS214" s="219" t="e">
        <f>IF(ISBLANK(#REF!),"",#REF!)</f>
        <v>#REF!</v>
      </c>
      <c r="AT214" s="219" t="e">
        <f>IF(ISBLANK(#REF!),"",#REF!)</f>
        <v>#REF!</v>
      </c>
      <c r="AU214" s="219" t="e">
        <f>IF(ISBLANK(#REF!),"",#REF!)</f>
        <v>#REF!</v>
      </c>
      <c r="AV214" s="219" t="e">
        <f>IF(ISBLANK(#REF!),"",#REF!)</f>
        <v>#REF!</v>
      </c>
      <c r="AW214" s="219" t="e">
        <f>IF(ISBLANK(#REF!),"",#REF!)</f>
        <v>#REF!</v>
      </c>
      <c r="AX214" s="219" t="e">
        <f>IF(ISBLANK(#REF!),"",#REF!)</f>
        <v>#REF!</v>
      </c>
      <c r="AY214" s="226" t="e">
        <f>IF(ISBLANK(#REF!),"",#REF!)</f>
        <v>#REF!</v>
      </c>
      <c r="AZ214" s="219" t="e">
        <f>IF(ISBLANK(#REF!),"",#REF!)</f>
        <v>#REF!</v>
      </c>
      <c r="BA214" s="219" t="e">
        <f>IF(ISBLANK(#REF!),"",#REF!)</f>
        <v>#REF!</v>
      </c>
      <c r="BB214" s="219" t="e">
        <f>IF(ISBLANK(#REF!),"",#REF!)</f>
        <v>#REF!</v>
      </c>
      <c r="BC214" s="219" t="e">
        <f>IF(ISBLANK(#REF!),"",#REF!)</f>
        <v>#REF!</v>
      </c>
      <c r="BD214" s="219" t="e">
        <f>IF(ISBLANK(#REF!),"",#REF!)</f>
        <v>#REF!</v>
      </c>
      <c r="BE214" s="219" t="e">
        <f>IF(ISBLANK(#REF!),"",#REF!)</f>
        <v>#REF!</v>
      </c>
      <c r="BF214" s="219" t="e">
        <f>IF(ISBLANK(#REF!),"",#REF!)</f>
        <v>#REF!</v>
      </c>
      <c r="BG214" s="219" t="e">
        <f>IF(ISBLANK(#REF!),"",#REF!)</f>
        <v>#REF!</v>
      </c>
      <c r="BH214" s="219" t="e">
        <f>IF(ISBLANK(#REF!),"",#REF!)</f>
        <v>#REF!</v>
      </c>
      <c r="BI214" s="219" t="e">
        <f>IF(ISBLANK(#REF!),"",#REF!)</f>
        <v>#REF!</v>
      </c>
      <c r="BJ214" s="219" t="e">
        <f>IF(ISBLANK(#REF!),"",#REF!)</f>
        <v>#REF!</v>
      </c>
      <c r="BK214" s="219" t="e">
        <f>IF(ISBLANK(#REF!),"",#REF!)</f>
        <v>#REF!</v>
      </c>
      <c r="BL214" s="219" t="e">
        <f>IF(ISBLANK(#REF!),"",#REF!)</f>
        <v>#REF!</v>
      </c>
      <c r="BM214" s="219" t="e">
        <f>IF(ISBLANK(#REF!),"",#REF!)</f>
        <v>#REF!</v>
      </c>
      <c r="BN214" s="219" t="e">
        <f>IF(ISBLANK(#REF!),"",#REF!)</f>
        <v>#REF!</v>
      </c>
      <c r="BO214" s="227" t="e">
        <f t="shared" si="64"/>
        <v>#REF!</v>
      </c>
      <c r="BP214" s="228" t="str">
        <f t="shared" si="67"/>
        <v/>
      </c>
      <c r="BQ214" s="229" t="str">
        <f t="shared" si="51"/>
        <v/>
      </c>
      <c r="BR214" s="228" t="e">
        <f t="shared" si="65"/>
        <v>#REF!</v>
      </c>
      <c r="BS214" s="230" t="e">
        <f t="shared" si="66"/>
        <v>#REF!</v>
      </c>
    </row>
    <row r="215" spans="1:71">
      <c r="A215" s="213" t="e">
        <f>IF(ISBLANK(#REF!),"",#REF!)</f>
        <v>#REF!</v>
      </c>
      <c r="B215" s="214" t="e">
        <f>IF(ISBLANK(#REF!),"",#REF!)</f>
        <v>#REF!</v>
      </c>
      <c r="C215" s="214" t="e">
        <f>IF(ISBLANK(#REF!),"",#REF!)</f>
        <v>#REF!</v>
      </c>
      <c r="D215" s="214" t="e">
        <f>IF(ISBLANK(#REF!),"",#REF!)</f>
        <v>#REF!</v>
      </c>
      <c r="E215" s="214" t="e">
        <f>IF(ISBLANK(#REF!),"",#REF!)</f>
        <v>#REF!</v>
      </c>
      <c r="F215" s="214" t="e">
        <f>IF(ISBLANK(#REF!),"",#REF!)</f>
        <v>#REF!</v>
      </c>
      <c r="G215" s="214" t="e">
        <f>IF(ISBLANK(#REF!),"",#REF!)</f>
        <v>#REF!</v>
      </c>
      <c r="H215" s="215" t="e">
        <f>IF(ISBLANK(#REF!),"",#REF!)</f>
        <v>#REF!</v>
      </c>
      <c r="I215" s="214" t="e">
        <f>IF(ISBLANK(#REF!),"",#REF!)</f>
        <v>#REF!</v>
      </c>
      <c r="J215" s="216" t="e">
        <f>IF(ISBLANK(#REF!),"",#REF!)</f>
        <v>#REF!</v>
      </c>
      <c r="K215" s="217" t="e">
        <f>IF(ISBLANK(#REF!),"",#REF!)</f>
        <v>#REF!</v>
      </c>
      <c r="L215" s="217" t="e">
        <f>IF(ISBLANK(#REF!),"",#REF!)</f>
        <v>#REF!</v>
      </c>
      <c r="M215" s="218" t="e">
        <f>IF(ISBLANK(#REF!),"",#REF!)</f>
        <v>#REF!</v>
      </c>
      <c r="N215" s="218" t="e">
        <f>IF(ISBLANK(#REF!),"",#REF!)</f>
        <v>#REF!</v>
      </c>
      <c r="O215" s="220" t="str">
        <f>IFERROR(VLOOKUP(_xlfn.CONCAT('Team Roster - Final'!$A215," : ",'Team Roster - Final'!$BM215),'Rate Calculations'!$C$4:$G$1100,5,FALSE),"")</f>
        <v/>
      </c>
      <c r="P215" s="225">
        <f>IF(ISBLANK('Rate Calculations'!$H217),"",'Rate Calculations'!$H217)</f>
        <v>1.7500000000000002E-2</v>
      </c>
      <c r="Q215" s="220" t="str">
        <f t="shared" si="52"/>
        <v/>
      </c>
      <c r="R215" s="221">
        <f>IF(ISBLANK('Rate Calculations'!$J217),"",'Rate Calculations'!$J217)</f>
        <v>3.5000000000000003E-2</v>
      </c>
      <c r="S215" s="220" t="str">
        <f t="shared" si="53"/>
        <v/>
      </c>
      <c r="T215" s="225" t="str">
        <f>IFERROR(VLOOKUP(_xlfn.CONCAT('Team Roster - Final'!$A215," : ",'Team Roster - Final'!$BM215),'Rate Calculations'!$C$4:$S$1100,10,FALSE),"")</f>
        <v/>
      </c>
      <c r="U215" s="225" t="str">
        <f>IFERROR(VLOOKUP(_xlfn.CONCAT('Team Roster - Final'!$A215," : ",'Team Roster - Final'!$BM215),'Rate Calculations'!$C$4:$S$1100,11,FALSE),"")</f>
        <v/>
      </c>
      <c r="V215" s="222" t="str">
        <f t="shared" si="54"/>
        <v/>
      </c>
      <c r="W215" s="222" t="str">
        <f t="shared" si="55"/>
        <v/>
      </c>
      <c r="X215" s="223" t="str">
        <f>IFERROR(VLOOKUP(_xlfn.CONCAT('Team Roster - Final'!$A215," : ",'Team Roster - Final'!$BM215),'Rate Calculations'!$C$4:$S$1100,14,FALSE),"")</f>
        <v/>
      </c>
      <c r="Y215" s="222" t="str">
        <f t="shared" si="56"/>
        <v/>
      </c>
      <c r="Z215" s="222" t="str">
        <f t="shared" si="57"/>
        <v/>
      </c>
      <c r="AA215" s="224" t="str">
        <f>IFERROR(IF(#REF!="Yes",$Y215, $Y215+$Q215*0.5),"")</f>
        <v/>
      </c>
      <c r="AB215" s="224" t="str">
        <f>IFERROR(IF(#REF!="Yes",$Z215, $Z215+$S215*0.5),"")</f>
        <v/>
      </c>
      <c r="AC215" s="220" t="str">
        <f>IFERROR(VLOOKUP(_xlfn.CONCAT('Team Roster - Final'!$A215," : ",'Team Roster - Final'!$BM215),'Rate Calculations'!$C$4:$U$1100,19,FALSE),"")</f>
        <v/>
      </c>
      <c r="AD215" s="220" t="str">
        <f t="shared" si="58"/>
        <v/>
      </c>
      <c r="AE215" s="220" t="str">
        <f t="shared" si="59"/>
        <v/>
      </c>
      <c r="AF215" s="225" t="str">
        <f>IFERROR(VLOOKUP(_xlfn.CONCAT('Team Roster - Final'!$A215," : ",'Team Roster - Final'!$BM215),'Rate Calculations'!$C$4:$AB$1100,22,FALSE),"")</f>
        <v/>
      </c>
      <c r="AG215" s="225" t="str">
        <f>IFERROR(VLOOKUP(_xlfn.CONCAT('Team Roster - Final'!$A215," : ",'Team Roster - Final'!$BM215),'Rate Calculations'!$C$4:$AB$1100,23,FALSE),"")</f>
        <v/>
      </c>
      <c r="AH215" s="222" t="str">
        <f t="shared" si="60"/>
        <v/>
      </c>
      <c r="AI215" s="222" t="str">
        <f t="shared" si="61"/>
        <v/>
      </c>
      <c r="AJ215" s="223" t="str">
        <f>Table1[[#This Row],[Home Office
Net Fee %]]</f>
        <v/>
      </c>
      <c r="AK215" s="222" t="str">
        <f t="shared" si="62"/>
        <v/>
      </c>
      <c r="AL215" s="222" t="str">
        <f t="shared" si="63"/>
        <v/>
      </c>
      <c r="AM215" s="215" t="str">
        <f>IFERROR(IF(#REF!="Yes",$AK215,($AK215+$AD215*0.5)),"")</f>
        <v/>
      </c>
      <c r="AN215" s="215" t="str">
        <f>IFERROR(IF(#REF!="Yes",$AL215,($AL215+$AE215*0.5)),"")</f>
        <v/>
      </c>
      <c r="AO215" s="374" t="str">
        <f>IF(ISBLANK('Team Roster Proposed - FBR'!Q216),"",'Team Roster Proposed - FBR'!Q216)</f>
        <v/>
      </c>
      <c r="AP215" s="226" t="e">
        <f>IF(ISBLANK(#REF!),"",#REF!)</f>
        <v>#REF!</v>
      </c>
      <c r="AQ215" s="226" t="e">
        <f>IF(ISBLANK(#REF!),"",#REF!)</f>
        <v>#REF!</v>
      </c>
      <c r="AR215" s="226" t="e">
        <f>IF(ISBLANK(#REF!),"",#REF!)</f>
        <v>#REF!</v>
      </c>
      <c r="AS215" s="219" t="e">
        <f>IF(ISBLANK(#REF!),"",#REF!)</f>
        <v>#REF!</v>
      </c>
      <c r="AT215" s="219" t="e">
        <f>IF(ISBLANK(#REF!),"",#REF!)</f>
        <v>#REF!</v>
      </c>
      <c r="AU215" s="219" t="e">
        <f>IF(ISBLANK(#REF!),"",#REF!)</f>
        <v>#REF!</v>
      </c>
      <c r="AV215" s="219" t="e">
        <f>IF(ISBLANK(#REF!),"",#REF!)</f>
        <v>#REF!</v>
      </c>
      <c r="AW215" s="219" t="e">
        <f>IF(ISBLANK(#REF!),"",#REF!)</f>
        <v>#REF!</v>
      </c>
      <c r="AX215" s="219" t="e">
        <f>IF(ISBLANK(#REF!),"",#REF!)</f>
        <v>#REF!</v>
      </c>
      <c r="AY215" s="226" t="e">
        <f>IF(ISBLANK(#REF!),"",#REF!)</f>
        <v>#REF!</v>
      </c>
      <c r="AZ215" s="219" t="e">
        <f>IF(ISBLANK(#REF!),"",#REF!)</f>
        <v>#REF!</v>
      </c>
      <c r="BA215" s="219" t="e">
        <f>IF(ISBLANK(#REF!),"",#REF!)</f>
        <v>#REF!</v>
      </c>
      <c r="BB215" s="219" t="e">
        <f>IF(ISBLANK(#REF!),"",#REF!)</f>
        <v>#REF!</v>
      </c>
      <c r="BC215" s="219" t="e">
        <f>IF(ISBLANK(#REF!),"",#REF!)</f>
        <v>#REF!</v>
      </c>
      <c r="BD215" s="219" t="e">
        <f>IF(ISBLANK(#REF!),"",#REF!)</f>
        <v>#REF!</v>
      </c>
      <c r="BE215" s="219" t="e">
        <f>IF(ISBLANK(#REF!),"",#REF!)</f>
        <v>#REF!</v>
      </c>
      <c r="BF215" s="219" t="e">
        <f>IF(ISBLANK(#REF!),"",#REF!)</f>
        <v>#REF!</v>
      </c>
      <c r="BG215" s="219" t="e">
        <f>IF(ISBLANK(#REF!),"",#REF!)</f>
        <v>#REF!</v>
      </c>
      <c r="BH215" s="219" t="e">
        <f>IF(ISBLANK(#REF!),"",#REF!)</f>
        <v>#REF!</v>
      </c>
      <c r="BI215" s="219" t="e">
        <f>IF(ISBLANK(#REF!),"",#REF!)</f>
        <v>#REF!</v>
      </c>
      <c r="BJ215" s="219" t="e">
        <f>IF(ISBLANK(#REF!),"",#REF!)</f>
        <v>#REF!</v>
      </c>
      <c r="BK215" s="219" t="e">
        <f>IF(ISBLANK(#REF!),"",#REF!)</f>
        <v>#REF!</v>
      </c>
      <c r="BL215" s="219" t="e">
        <f>IF(ISBLANK(#REF!),"",#REF!)</f>
        <v>#REF!</v>
      </c>
      <c r="BM215" s="219" t="e">
        <f>IF(ISBLANK(#REF!),"",#REF!)</f>
        <v>#REF!</v>
      </c>
      <c r="BN215" s="219" t="e">
        <f>IF(ISBLANK(#REF!),"",#REF!)</f>
        <v>#REF!</v>
      </c>
      <c r="BO215" s="227" t="e">
        <f t="shared" si="64"/>
        <v>#REF!</v>
      </c>
      <c r="BP215" s="228" t="str">
        <f t="shared" si="67"/>
        <v/>
      </c>
      <c r="BQ215" s="229" t="str">
        <f t="shared" si="51"/>
        <v/>
      </c>
      <c r="BR215" s="228" t="e">
        <f t="shared" si="65"/>
        <v>#REF!</v>
      </c>
      <c r="BS215" s="230" t="e">
        <f t="shared" si="66"/>
        <v>#REF!</v>
      </c>
    </row>
    <row r="216" spans="1:71">
      <c r="A216" s="213" t="e">
        <f>IF(ISBLANK(#REF!),"",#REF!)</f>
        <v>#REF!</v>
      </c>
      <c r="B216" s="214" t="e">
        <f>IF(ISBLANK(#REF!),"",#REF!)</f>
        <v>#REF!</v>
      </c>
      <c r="C216" s="214" t="e">
        <f>IF(ISBLANK(#REF!),"",#REF!)</f>
        <v>#REF!</v>
      </c>
      <c r="D216" s="214" t="e">
        <f>IF(ISBLANK(#REF!),"",#REF!)</f>
        <v>#REF!</v>
      </c>
      <c r="E216" s="214" t="e">
        <f>IF(ISBLANK(#REF!),"",#REF!)</f>
        <v>#REF!</v>
      </c>
      <c r="F216" s="214" t="e">
        <f>IF(ISBLANK(#REF!),"",#REF!)</f>
        <v>#REF!</v>
      </c>
      <c r="G216" s="214" t="e">
        <f>IF(ISBLANK(#REF!),"",#REF!)</f>
        <v>#REF!</v>
      </c>
      <c r="H216" s="215" t="e">
        <f>IF(ISBLANK(#REF!),"",#REF!)</f>
        <v>#REF!</v>
      </c>
      <c r="I216" s="214" t="e">
        <f>IF(ISBLANK(#REF!),"",#REF!)</f>
        <v>#REF!</v>
      </c>
      <c r="J216" s="216" t="e">
        <f>IF(ISBLANK(#REF!),"",#REF!)</f>
        <v>#REF!</v>
      </c>
      <c r="K216" s="217" t="e">
        <f>IF(ISBLANK(#REF!),"",#REF!)</f>
        <v>#REF!</v>
      </c>
      <c r="L216" s="217" t="e">
        <f>IF(ISBLANK(#REF!),"",#REF!)</f>
        <v>#REF!</v>
      </c>
      <c r="M216" s="218" t="e">
        <f>IF(ISBLANK(#REF!),"",#REF!)</f>
        <v>#REF!</v>
      </c>
      <c r="N216" s="218" t="e">
        <f>IF(ISBLANK(#REF!),"",#REF!)</f>
        <v>#REF!</v>
      </c>
      <c r="O216" s="220" t="str">
        <f>IFERROR(VLOOKUP(_xlfn.CONCAT('Team Roster - Final'!$A216," : ",'Team Roster - Final'!$BM216),'Rate Calculations'!$C$4:$G$1100,5,FALSE),"")</f>
        <v/>
      </c>
      <c r="P216" s="225">
        <f>IF(ISBLANK('Rate Calculations'!$H218),"",'Rate Calculations'!$H218)</f>
        <v>1.7500000000000002E-2</v>
      </c>
      <c r="Q216" s="220" t="str">
        <f t="shared" si="52"/>
        <v/>
      </c>
      <c r="R216" s="221">
        <f>IF(ISBLANK('Rate Calculations'!$J218),"",'Rate Calculations'!$J218)</f>
        <v>3.5000000000000003E-2</v>
      </c>
      <c r="S216" s="220" t="str">
        <f t="shared" si="53"/>
        <v/>
      </c>
      <c r="T216" s="225" t="str">
        <f>IFERROR(VLOOKUP(_xlfn.CONCAT('Team Roster - Final'!$A216," : ",'Team Roster - Final'!$BM216),'Rate Calculations'!$C$4:$S$1100,10,FALSE),"")</f>
        <v/>
      </c>
      <c r="U216" s="225" t="str">
        <f>IFERROR(VLOOKUP(_xlfn.CONCAT('Team Roster - Final'!$A216," : ",'Team Roster - Final'!$BM216),'Rate Calculations'!$C$4:$S$1100,11,FALSE),"")</f>
        <v/>
      </c>
      <c r="V216" s="222" t="str">
        <f t="shared" si="54"/>
        <v/>
      </c>
      <c r="W216" s="222" t="str">
        <f t="shared" si="55"/>
        <v/>
      </c>
      <c r="X216" s="223" t="str">
        <f>IFERROR(VLOOKUP(_xlfn.CONCAT('Team Roster - Final'!$A216," : ",'Team Roster - Final'!$BM216),'Rate Calculations'!$C$4:$S$1100,14,FALSE),"")</f>
        <v/>
      </c>
      <c r="Y216" s="222" t="str">
        <f t="shared" si="56"/>
        <v/>
      </c>
      <c r="Z216" s="222" t="str">
        <f t="shared" si="57"/>
        <v/>
      </c>
      <c r="AA216" s="224" t="str">
        <f>IFERROR(IF(#REF!="Yes",$Y216, $Y216+$Q216*0.5),"")</f>
        <v/>
      </c>
      <c r="AB216" s="224" t="str">
        <f>IFERROR(IF(#REF!="Yes",$Z216, $Z216+$S216*0.5),"")</f>
        <v/>
      </c>
      <c r="AC216" s="220" t="str">
        <f>IFERROR(VLOOKUP(_xlfn.CONCAT('Team Roster - Final'!$A216," : ",'Team Roster - Final'!$BM216),'Rate Calculations'!$C$4:$U$1100,19,FALSE),"")</f>
        <v/>
      </c>
      <c r="AD216" s="220" t="str">
        <f t="shared" si="58"/>
        <v/>
      </c>
      <c r="AE216" s="220" t="str">
        <f t="shared" si="59"/>
        <v/>
      </c>
      <c r="AF216" s="225" t="str">
        <f>IFERROR(VLOOKUP(_xlfn.CONCAT('Team Roster - Final'!$A216," : ",'Team Roster - Final'!$BM216),'Rate Calculations'!$C$4:$AB$1100,22,FALSE),"")</f>
        <v/>
      </c>
      <c r="AG216" s="225" t="str">
        <f>IFERROR(VLOOKUP(_xlfn.CONCAT('Team Roster - Final'!$A216," : ",'Team Roster - Final'!$BM216),'Rate Calculations'!$C$4:$AB$1100,23,FALSE),"")</f>
        <v/>
      </c>
      <c r="AH216" s="222" t="str">
        <f t="shared" si="60"/>
        <v/>
      </c>
      <c r="AI216" s="222" t="str">
        <f t="shared" si="61"/>
        <v/>
      </c>
      <c r="AJ216" s="223" t="str">
        <f>Table1[[#This Row],[Home Office
Net Fee %]]</f>
        <v/>
      </c>
      <c r="AK216" s="222" t="str">
        <f t="shared" si="62"/>
        <v/>
      </c>
      <c r="AL216" s="222" t="str">
        <f t="shared" si="63"/>
        <v/>
      </c>
      <c r="AM216" s="215" t="str">
        <f>IFERROR(IF(#REF!="Yes",$AK216,($AK216+$AD216*0.5)),"")</f>
        <v/>
      </c>
      <c r="AN216" s="215" t="str">
        <f>IFERROR(IF(#REF!="Yes",$AL216,($AL216+$AE216*0.5)),"")</f>
        <v/>
      </c>
      <c r="AO216" s="374" t="str">
        <f>IF(ISBLANK('Team Roster Proposed - FBR'!Q217),"",'Team Roster Proposed - FBR'!Q217)</f>
        <v/>
      </c>
      <c r="AP216" s="226" t="e">
        <f>IF(ISBLANK(#REF!),"",#REF!)</f>
        <v>#REF!</v>
      </c>
      <c r="AQ216" s="226" t="e">
        <f>IF(ISBLANK(#REF!),"",#REF!)</f>
        <v>#REF!</v>
      </c>
      <c r="AR216" s="226" t="e">
        <f>IF(ISBLANK(#REF!),"",#REF!)</f>
        <v>#REF!</v>
      </c>
      <c r="AS216" s="219" t="e">
        <f>IF(ISBLANK(#REF!),"",#REF!)</f>
        <v>#REF!</v>
      </c>
      <c r="AT216" s="219" t="e">
        <f>IF(ISBLANK(#REF!),"",#REF!)</f>
        <v>#REF!</v>
      </c>
      <c r="AU216" s="219" t="e">
        <f>IF(ISBLANK(#REF!),"",#REF!)</f>
        <v>#REF!</v>
      </c>
      <c r="AV216" s="219" t="e">
        <f>IF(ISBLANK(#REF!),"",#REF!)</f>
        <v>#REF!</v>
      </c>
      <c r="AW216" s="219" t="e">
        <f>IF(ISBLANK(#REF!),"",#REF!)</f>
        <v>#REF!</v>
      </c>
      <c r="AX216" s="219" t="e">
        <f>IF(ISBLANK(#REF!),"",#REF!)</f>
        <v>#REF!</v>
      </c>
      <c r="AY216" s="226" t="e">
        <f>IF(ISBLANK(#REF!),"",#REF!)</f>
        <v>#REF!</v>
      </c>
      <c r="AZ216" s="219" t="e">
        <f>IF(ISBLANK(#REF!),"",#REF!)</f>
        <v>#REF!</v>
      </c>
      <c r="BA216" s="219" t="e">
        <f>IF(ISBLANK(#REF!),"",#REF!)</f>
        <v>#REF!</v>
      </c>
      <c r="BB216" s="219" t="e">
        <f>IF(ISBLANK(#REF!),"",#REF!)</f>
        <v>#REF!</v>
      </c>
      <c r="BC216" s="219" t="e">
        <f>IF(ISBLANK(#REF!),"",#REF!)</f>
        <v>#REF!</v>
      </c>
      <c r="BD216" s="219" t="e">
        <f>IF(ISBLANK(#REF!),"",#REF!)</f>
        <v>#REF!</v>
      </c>
      <c r="BE216" s="219" t="e">
        <f>IF(ISBLANK(#REF!),"",#REF!)</f>
        <v>#REF!</v>
      </c>
      <c r="BF216" s="219" t="e">
        <f>IF(ISBLANK(#REF!),"",#REF!)</f>
        <v>#REF!</v>
      </c>
      <c r="BG216" s="219" t="e">
        <f>IF(ISBLANK(#REF!),"",#REF!)</f>
        <v>#REF!</v>
      </c>
      <c r="BH216" s="219" t="e">
        <f>IF(ISBLANK(#REF!),"",#REF!)</f>
        <v>#REF!</v>
      </c>
      <c r="BI216" s="219" t="e">
        <f>IF(ISBLANK(#REF!),"",#REF!)</f>
        <v>#REF!</v>
      </c>
      <c r="BJ216" s="219" t="e">
        <f>IF(ISBLANK(#REF!),"",#REF!)</f>
        <v>#REF!</v>
      </c>
      <c r="BK216" s="219" t="e">
        <f>IF(ISBLANK(#REF!),"",#REF!)</f>
        <v>#REF!</v>
      </c>
      <c r="BL216" s="219" t="e">
        <f>IF(ISBLANK(#REF!),"",#REF!)</f>
        <v>#REF!</v>
      </c>
      <c r="BM216" s="219" t="e">
        <f>IF(ISBLANK(#REF!),"",#REF!)</f>
        <v>#REF!</v>
      </c>
      <c r="BN216" s="219" t="e">
        <f>IF(ISBLANK(#REF!),"",#REF!)</f>
        <v>#REF!</v>
      </c>
      <c r="BO216" s="227" t="e">
        <f t="shared" si="64"/>
        <v>#REF!</v>
      </c>
      <c r="BP216" s="228" t="str">
        <f t="shared" si="67"/>
        <v/>
      </c>
      <c r="BQ216" s="229" t="str">
        <f t="shared" si="51"/>
        <v/>
      </c>
      <c r="BR216" s="228" t="e">
        <f t="shared" si="65"/>
        <v>#REF!</v>
      </c>
      <c r="BS216" s="230" t="e">
        <f t="shared" si="66"/>
        <v>#REF!</v>
      </c>
    </row>
    <row r="217" spans="1:71">
      <c r="A217" s="213" t="e">
        <f>IF(ISBLANK(#REF!),"",#REF!)</f>
        <v>#REF!</v>
      </c>
      <c r="B217" s="214" t="e">
        <f>IF(ISBLANK(#REF!),"",#REF!)</f>
        <v>#REF!</v>
      </c>
      <c r="C217" s="214" t="e">
        <f>IF(ISBLANK(#REF!),"",#REF!)</f>
        <v>#REF!</v>
      </c>
      <c r="D217" s="214" t="e">
        <f>IF(ISBLANK(#REF!),"",#REF!)</f>
        <v>#REF!</v>
      </c>
      <c r="E217" s="214" t="e">
        <f>IF(ISBLANK(#REF!),"",#REF!)</f>
        <v>#REF!</v>
      </c>
      <c r="F217" s="214" t="e">
        <f>IF(ISBLANK(#REF!),"",#REF!)</f>
        <v>#REF!</v>
      </c>
      <c r="G217" s="214" t="e">
        <f>IF(ISBLANK(#REF!),"",#REF!)</f>
        <v>#REF!</v>
      </c>
      <c r="H217" s="215" t="e">
        <f>IF(ISBLANK(#REF!),"",#REF!)</f>
        <v>#REF!</v>
      </c>
      <c r="I217" s="214" t="e">
        <f>IF(ISBLANK(#REF!),"",#REF!)</f>
        <v>#REF!</v>
      </c>
      <c r="J217" s="216" t="e">
        <f>IF(ISBLANK(#REF!),"",#REF!)</f>
        <v>#REF!</v>
      </c>
      <c r="K217" s="217" t="e">
        <f>IF(ISBLANK(#REF!),"",#REF!)</f>
        <v>#REF!</v>
      </c>
      <c r="L217" s="217" t="e">
        <f>IF(ISBLANK(#REF!),"",#REF!)</f>
        <v>#REF!</v>
      </c>
      <c r="M217" s="218" t="e">
        <f>IF(ISBLANK(#REF!),"",#REF!)</f>
        <v>#REF!</v>
      </c>
      <c r="N217" s="218" t="e">
        <f>IF(ISBLANK(#REF!),"",#REF!)</f>
        <v>#REF!</v>
      </c>
      <c r="O217" s="220" t="str">
        <f>IFERROR(VLOOKUP(_xlfn.CONCAT('Team Roster - Final'!$A217," : ",'Team Roster - Final'!$BM217),'Rate Calculations'!$C$4:$G$1100,5,FALSE),"")</f>
        <v/>
      </c>
      <c r="P217" s="225">
        <f>IF(ISBLANK('Rate Calculations'!$H219),"",'Rate Calculations'!$H219)</f>
        <v>1.7500000000000002E-2</v>
      </c>
      <c r="Q217" s="220" t="str">
        <f t="shared" si="52"/>
        <v/>
      </c>
      <c r="R217" s="221">
        <f>IF(ISBLANK('Rate Calculations'!$J219),"",'Rate Calculations'!$J219)</f>
        <v>3.5000000000000003E-2</v>
      </c>
      <c r="S217" s="220" t="str">
        <f t="shared" si="53"/>
        <v/>
      </c>
      <c r="T217" s="225" t="str">
        <f>IFERROR(VLOOKUP(_xlfn.CONCAT('Team Roster - Final'!$A217," : ",'Team Roster - Final'!$BM217),'Rate Calculations'!$C$4:$S$1100,10,FALSE),"")</f>
        <v/>
      </c>
      <c r="U217" s="225" t="str">
        <f>IFERROR(VLOOKUP(_xlfn.CONCAT('Team Roster - Final'!$A217," : ",'Team Roster - Final'!$BM217),'Rate Calculations'!$C$4:$S$1100,11,FALSE),"")</f>
        <v/>
      </c>
      <c r="V217" s="222" t="str">
        <f t="shared" si="54"/>
        <v/>
      </c>
      <c r="W217" s="222" t="str">
        <f t="shared" si="55"/>
        <v/>
      </c>
      <c r="X217" s="223" t="str">
        <f>IFERROR(VLOOKUP(_xlfn.CONCAT('Team Roster - Final'!$A217," : ",'Team Roster - Final'!$BM217),'Rate Calculations'!$C$4:$S$1100,14,FALSE),"")</f>
        <v/>
      </c>
      <c r="Y217" s="222" t="str">
        <f t="shared" si="56"/>
        <v/>
      </c>
      <c r="Z217" s="222" t="str">
        <f t="shared" si="57"/>
        <v/>
      </c>
      <c r="AA217" s="224" t="str">
        <f>IFERROR(IF(#REF!="Yes",$Y217, $Y217+$Q217*0.5),"")</f>
        <v/>
      </c>
      <c r="AB217" s="224" t="str">
        <f>IFERROR(IF(#REF!="Yes",$Z217, $Z217+$S217*0.5),"")</f>
        <v/>
      </c>
      <c r="AC217" s="220" t="str">
        <f>IFERROR(VLOOKUP(_xlfn.CONCAT('Team Roster - Final'!$A217," : ",'Team Roster - Final'!$BM217),'Rate Calculations'!$C$4:$U$1100,19,FALSE),"")</f>
        <v/>
      </c>
      <c r="AD217" s="220" t="str">
        <f t="shared" si="58"/>
        <v/>
      </c>
      <c r="AE217" s="220" t="str">
        <f t="shared" si="59"/>
        <v/>
      </c>
      <c r="AF217" s="225" t="str">
        <f>IFERROR(VLOOKUP(_xlfn.CONCAT('Team Roster - Final'!$A217," : ",'Team Roster - Final'!$BM217),'Rate Calculations'!$C$4:$AB$1100,22,FALSE),"")</f>
        <v/>
      </c>
      <c r="AG217" s="225" t="str">
        <f>IFERROR(VLOOKUP(_xlfn.CONCAT('Team Roster - Final'!$A217," : ",'Team Roster - Final'!$BM217),'Rate Calculations'!$C$4:$AB$1100,23,FALSE),"")</f>
        <v/>
      </c>
      <c r="AH217" s="222" t="str">
        <f t="shared" si="60"/>
        <v/>
      </c>
      <c r="AI217" s="222" t="str">
        <f t="shared" si="61"/>
        <v/>
      </c>
      <c r="AJ217" s="223" t="str">
        <f>Table1[[#This Row],[Home Office
Net Fee %]]</f>
        <v/>
      </c>
      <c r="AK217" s="222" t="str">
        <f t="shared" si="62"/>
        <v/>
      </c>
      <c r="AL217" s="222" t="str">
        <f t="shared" si="63"/>
        <v/>
      </c>
      <c r="AM217" s="215" t="str">
        <f>IFERROR(IF(#REF!="Yes",$AK217,($AK217+$AD217*0.5)),"")</f>
        <v/>
      </c>
      <c r="AN217" s="215" t="str">
        <f>IFERROR(IF(#REF!="Yes",$AL217,($AL217+$AE217*0.5)),"")</f>
        <v/>
      </c>
      <c r="AO217" s="374" t="str">
        <f>IF(ISBLANK('Team Roster Proposed - FBR'!Q218),"",'Team Roster Proposed - FBR'!Q218)</f>
        <v/>
      </c>
      <c r="AP217" s="226" t="e">
        <f>IF(ISBLANK(#REF!),"",#REF!)</f>
        <v>#REF!</v>
      </c>
      <c r="AQ217" s="226" t="e">
        <f>IF(ISBLANK(#REF!),"",#REF!)</f>
        <v>#REF!</v>
      </c>
      <c r="AR217" s="226" t="e">
        <f>IF(ISBLANK(#REF!),"",#REF!)</f>
        <v>#REF!</v>
      </c>
      <c r="AS217" s="219" t="e">
        <f>IF(ISBLANK(#REF!),"",#REF!)</f>
        <v>#REF!</v>
      </c>
      <c r="AT217" s="219" t="e">
        <f>IF(ISBLANK(#REF!),"",#REF!)</f>
        <v>#REF!</v>
      </c>
      <c r="AU217" s="219" t="e">
        <f>IF(ISBLANK(#REF!),"",#REF!)</f>
        <v>#REF!</v>
      </c>
      <c r="AV217" s="219" t="e">
        <f>IF(ISBLANK(#REF!),"",#REF!)</f>
        <v>#REF!</v>
      </c>
      <c r="AW217" s="219" t="e">
        <f>IF(ISBLANK(#REF!),"",#REF!)</f>
        <v>#REF!</v>
      </c>
      <c r="AX217" s="219" t="e">
        <f>IF(ISBLANK(#REF!),"",#REF!)</f>
        <v>#REF!</v>
      </c>
      <c r="AY217" s="226" t="e">
        <f>IF(ISBLANK(#REF!),"",#REF!)</f>
        <v>#REF!</v>
      </c>
      <c r="AZ217" s="219" t="e">
        <f>IF(ISBLANK(#REF!),"",#REF!)</f>
        <v>#REF!</v>
      </c>
      <c r="BA217" s="219" t="e">
        <f>IF(ISBLANK(#REF!),"",#REF!)</f>
        <v>#REF!</v>
      </c>
      <c r="BB217" s="219" t="e">
        <f>IF(ISBLANK(#REF!),"",#REF!)</f>
        <v>#REF!</v>
      </c>
      <c r="BC217" s="219" t="e">
        <f>IF(ISBLANK(#REF!),"",#REF!)</f>
        <v>#REF!</v>
      </c>
      <c r="BD217" s="219" t="e">
        <f>IF(ISBLANK(#REF!),"",#REF!)</f>
        <v>#REF!</v>
      </c>
      <c r="BE217" s="219" t="e">
        <f>IF(ISBLANK(#REF!),"",#REF!)</f>
        <v>#REF!</v>
      </c>
      <c r="BF217" s="219" t="e">
        <f>IF(ISBLANK(#REF!),"",#REF!)</f>
        <v>#REF!</v>
      </c>
      <c r="BG217" s="219" t="e">
        <f>IF(ISBLANK(#REF!),"",#REF!)</f>
        <v>#REF!</v>
      </c>
      <c r="BH217" s="219" t="e">
        <f>IF(ISBLANK(#REF!),"",#REF!)</f>
        <v>#REF!</v>
      </c>
      <c r="BI217" s="219" t="e">
        <f>IF(ISBLANK(#REF!),"",#REF!)</f>
        <v>#REF!</v>
      </c>
      <c r="BJ217" s="219" t="e">
        <f>IF(ISBLANK(#REF!),"",#REF!)</f>
        <v>#REF!</v>
      </c>
      <c r="BK217" s="219" t="e">
        <f>IF(ISBLANK(#REF!),"",#REF!)</f>
        <v>#REF!</v>
      </c>
      <c r="BL217" s="219" t="e">
        <f>IF(ISBLANK(#REF!),"",#REF!)</f>
        <v>#REF!</v>
      </c>
      <c r="BM217" s="219" t="e">
        <f>IF(ISBLANK(#REF!),"",#REF!)</f>
        <v>#REF!</v>
      </c>
      <c r="BN217" s="219" t="e">
        <f>IF(ISBLANK(#REF!),"",#REF!)</f>
        <v>#REF!</v>
      </c>
      <c r="BO217" s="227" t="e">
        <f t="shared" si="64"/>
        <v>#REF!</v>
      </c>
      <c r="BP217" s="228" t="str">
        <f t="shared" si="67"/>
        <v/>
      </c>
      <c r="BQ217" s="229" t="str">
        <f t="shared" si="51"/>
        <v/>
      </c>
      <c r="BR217" s="228" t="e">
        <f t="shared" si="65"/>
        <v>#REF!</v>
      </c>
      <c r="BS217" s="230" t="e">
        <f t="shared" si="66"/>
        <v>#REF!</v>
      </c>
    </row>
    <row r="218" spans="1:71">
      <c r="A218" s="213" t="e">
        <f>IF(ISBLANK(#REF!),"",#REF!)</f>
        <v>#REF!</v>
      </c>
      <c r="B218" s="214" t="e">
        <f>IF(ISBLANK(#REF!),"",#REF!)</f>
        <v>#REF!</v>
      </c>
      <c r="C218" s="214" t="e">
        <f>IF(ISBLANK(#REF!),"",#REF!)</f>
        <v>#REF!</v>
      </c>
      <c r="D218" s="214" t="e">
        <f>IF(ISBLANK(#REF!),"",#REF!)</f>
        <v>#REF!</v>
      </c>
      <c r="E218" s="214" t="e">
        <f>IF(ISBLANK(#REF!),"",#REF!)</f>
        <v>#REF!</v>
      </c>
      <c r="F218" s="214" t="e">
        <f>IF(ISBLANK(#REF!),"",#REF!)</f>
        <v>#REF!</v>
      </c>
      <c r="G218" s="214" t="e">
        <f>IF(ISBLANK(#REF!),"",#REF!)</f>
        <v>#REF!</v>
      </c>
      <c r="H218" s="215" t="e">
        <f>IF(ISBLANK(#REF!),"",#REF!)</f>
        <v>#REF!</v>
      </c>
      <c r="I218" s="214" t="e">
        <f>IF(ISBLANK(#REF!),"",#REF!)</f>
        <v>#REF!</v>
      </c>
      <c r="J218" s="216" t="e">
        <f>IF(ISBLANK(#REF!),"",#REF!)</f>
        <v>#REF!</v>
      </c>
      <c r="K218" s="217" t="e">
        <f>IF(ISBLANK(#REF!),"",#REF!)</f>
        <v>#REF!</v>
      </c>
      <c r="L218" s="217" t="e">
        <f>IF(ISBLANK(#REF!),"",#REF!)</f>
        <v>#REF!</v>
      </c>
      <c r="M218" s="218" t="e">
        <f>IF(ISBLANK(#REF!),"",#REF!)</f>
        <v>#REF!</v>
      </c>
      <c r="N218" s="218" t="e">
        <f>IF(ISBLANK(#REF!),"",#REF!)</f>
        <v>#REF!</v>
      </c>
      <c r="O218" s="220" t="str">
        <f>IFERROR(VLOOKUP(_xlfn.CONCAT('Team Roster - Final'!$A218," : ",'Team Roster - Final'!$BM218),'Rate Calculations'!$C$4:$G$1100,5,FALSE),"")</f>
        <v/>
      </c>
      <c r="P218" s="225">
        <f>IF(ISBLANK('Rate Calculations'!$H220),"",'Rate Calculations'!$H220)</f>
        <v>1.7500000000000002E-2</v>
      </c>
      <c r="Q218" s="220" t="str">
        <f t="shared" si="52"/>
        <v/>
      </c>
      <c r="R218" s="221">
        <f>IF(ISBLANK('Rate Calculations'!$J220),"",'Rate Calculations'!$J220)</f>
        <v>3.5000000000000003E-2</v>
      </c>
      <c r="S218" s="220" t="str">
        <f t="shared" si="53"/>
        <v/>
      </c>
      <c r="T218" s="225" t="str">
        <f>IFERROR(VLOOKUP(_xlfn.CONCAT('Team Roster - Final'!$A218," : ",'Team Roster - Final'!$BM218),'Rate Calculations'!$C$4:$S$1100,10,FALSE),"")</f>
        <v/>
      </c>
      <c r="U218" s="225" t="str">
        <f>IFERROR(VLOOKUP(_xlfn.CONCAT('Team Roster - Final'!$A218," : ",'Team Roster - Final'!$BM218),'Rate Calculations'!$C$4:$S$1100,11,FALSE),"")</f>
        <v/>
      </c>
      <c r="V218" s="222" t="str">
        <f t="shared" si="54"/>
        <v/>
      </c>
      <c r="W218" s="222" t="str">
        <f t="shared" si="55"/>
        <v/>
      </c>
      <c r="X218" s="223" t="str">
        <f>IFERROR(VLOOKUP(_xlfn.CONCAT('Team Roster - Final'!$A218," : ",'Team Roster - Final'!$BM218),'Rate Calculations'!$C$4:$S$1100,14,FALSE),"")</f>
        <v/>
      </c>
      <c r="Y218" s="222" t="str">
        <f t="shared" si="56"/>
        <v/>
      </c>
      <c r="Z218" s="222" t="str">
        <f t="shared" si="57"/>
        <v/>
      </c>
      <c r="AA218" s="224" t="str">
        <f>IFERROR(IF(#REF!="Yes",$Y218, $Y218+$Q218*0.5),"")</f>
        <v/>
      </c>
      <c r="AB218" s="224" t="str">
        <f>IFERROR(IF(#REF!="Yes",$Z218, $Z218+$S218*0.5),"")</f>
        <v/>
      </c>
      <c r="AC218" s="220" t="str">
        <f>IFERROR(VLOOKUP(_xlfn.CONCAT('Team Roster - Final'!$A218," : ",'Team Roster - Final'!$BM218),'Rate Calculations'!$C$4:$U$1100,19,FALSE),"")</f>
        <v/>
      </c>
      <c r="AD218" s="220" t="str">
        <f t="shared" si="58"/>
        <v/>
      </c>
      <c r="AE218" s="220" t="str">
        <f t="shared" si="59"/>
        <v/>
      </c>
      <c r="AF218" s="225" t="str">
        <f>IFERROR(VLOOKUP(_xlfn.CONCAT('Team Roster - Final'!$A218," : ",'Team Roster - Final'!$BM218),'Rate Calculations'!$C$4:$AB$1100,22,FALSE),"")</f>
        <v/>
      </c>
      <c r="AG218" s="225" t="str">
        <f>IFERROR(VLOOKUP(_xlfn.CONCAT('Team Roster - Final'!$A218," : ",'Team Roster - Final'!$BM218),'Rate Calculations'!$C$4:$AB$1100,23,FALSE),"")</f>
        <v/>
      </c>
      <c r="AH218" s="222" t="str">
        <f t="shared" si="60"/>
        <v/>
      </c>
      <c r="AI218" s="222" t="str">
        <f t="shared" si="61"/>
        <v/>
      </c>
      <c r="AJ218" s="223" t="str">
        <f>Table1[[#This Row],[Home Office
Net Fee %]]</f>
        <v/>
      </c>
      <c r="AK218" s="222" t="str">
        <f t="shared" si="62"/>
        <v/>
      </c>
      <c r="AL218" s="222" t="str">
        <f t="shared" si="63"/>
        <v/>
      </c>
      <c r="AM218" s="215" t="str">
        <f>IFERROR(IF(#REF!="Yes",$AK218,($AK218+$AD218*0.5)),"")</f>
        <v/>
      </c>
      <c r="AN218" s="215" t="str">
        <f>IFERROR(IF(#REF!="Yes",$AL218,($AL218+$AE218*0.5)),"")</f>
        <v/>
      </c>
      <c r="AO218" s="374" t="str">
        <f>IF(ISBLANK('Team Roster Proposed - FBR'!Q219),"",'Team Roster Proposed - FBR'!Q219)</f>
        <v/>
      </c>
      <c r="AP218" s="226" t="e">
        <f>IF(ISBLANK(#REF!),"",#REF!)</f>
        <v>#REF!</v>
      </c>
      <c r="AQ218" s="226" t="e">
        <f>IF(ISBLANK(#REF!),"",#REF!)</f>
        <v>#REF!</v>
      </c>
      <c r="AR218" s="226" t="e">
        <f>IF(ISBLANK(#REF!),"",#REF!)</f>
        <v>#REF!</v>
      </c>
      <c r="AS218" s="219" t="e">
        <f>IF(ISBLANK(#REF!),"",#REF!)</f>
        <v>#REF!</v>
      </c>
      <c r="AT218" s="219" t="e">
        <f>IF(ISBLANK(#REF!),"",#REF!)</f>
        <v>#REF!</v>
      </c>
      <c r="AU218" s="219" t="e">
        <f>IF(ISBLANK(#REF!),"",#REF!)</f>
        <v>#REF!</v>
      </c>
      <c r="AV218" s="219" t="e">
        <f>IF(ISBLANK(#REF!),"",#REF!)</f>
        <v>#REF!</v>
      </c>
      <c r="AW218" s="219" t="e">
        <f>IF(ISBLANK(#REF!),"",#REF!)</f>
        <v>#REF!</v>
      </c>
      <c r="AX218" s="219" t="e">
        <f>IF(ISBLANK(#REF!),"",#REF!)</f>
        <v>#REF!</v>
      </c>
      <c r="AY218" s="226" t="e">
        <f>IF(ISBLANK(#REF!),"",#REF!)</f>
        <v>#REF!</v>
      </c>
      <c r="AZ218" s="219" t="e">
        <f>IF(ISBLANK(#REF!),"",#REF!)</f>
        <v>#REF!</v>
      </c>
      <c r="BA218" s="219" t="e">
        <f>IF(ISBLANK(#REF!),"",#REF!)</f>
        <v>#REF!</v>
      </c>
      <c r="BB218" s="219" t="e">
        <f>IF(ISBLANK(#REF!),"",#REF!)</f>
        <v>#REF!</v>
      </c>
      <c r="BC218" s="219" t="e">
        <f>IF(ISBLANK(#REF!),"",#REF!)</f>
        <v>#REF!</v>
      </c>
      <c r="BD218" s="219" t="e">
        <f>IF(ISBLANK(#REF!),"",#REF!)</f>
        <v>#REF!</v>
      </c>
      <c r="BE218" s="219" t="e">
        <f>IF(ISBLANK(#REF!),"",#REF!)</f>
        <v>#REF!</v>
      </c>
      <c r="BF218" s="219" t="e">
        <f>IF(ISBLANK(#REF!),"",#REF!)</f>
        <v>#REF!</v>
      </c>
      <c r="BG218" s="219" t="e">
        <f>IF(ISBLANK(#REF!),"",#REF!)</f>
        <v>#REF!</v>
      </c>
      <c r="BH218" s="219" t="e">
        <f>IF(ISBLANK(#REF!),"",#REF!)</f>
        <v>#REF!</v>
      </c>
      <c r="BI218" s="219" t="e">
        <f>IF(ISBLANK(#REF!),"",#REF!)</f>
        <v>#REF!</v>
      </c>
      <c r="BJ218" s="219" t="e">
        <f>IF(ISBLANK(#REF!),"",#REF!)</f>
        <v>#REF!</v>
      </c>
      <c r="BK218" s="219" t="e">
        <f>IF(ISBLANK(#REF!),"",#REF!)</f>
        <v>#REF!</v>
      </c>
      <c r="BL218" s="219" t="e">
        <f>IF(ISBLANK(#REF!),"",#REF!)</f>
        <v>#REF!</v>
      </c>
      <c r="BM218" s="219" t="e">
        <f>IF(ISBLANK(#REF!),"",#REF!)</f>
        <v>#REF!</v>
      </c>
      <c r="BN218" s="219" t="e">
        <f>IF(ISBLANK(#REF!),"",#REF!)</f>
        <v>#REF!</v>
      </c>
      <c r="BO218" s="227" t="e">
        <f t="shared" si="64"/>
        <v>#REF!</v>
      </c>
      <c r="BP218" s="228" t="str">
        <f t="shared" si="67"/>
        <v/>
      </c>
      <c r="BQ218" s="229" t="str">
        <f t="shared" si="51"/>
        <v/>
      </c>
      <c r="BR218" s="228" t="e">
        <f t="shared" si="65"/>
        <v>#REF!</v>
      </c>
      <c r="BS218" s="230" t="e">
        <f t="shared" si="66"/>
        <v>#REF!</v>
      </c>
    </row>
    <row r="219" spans="1:71">
      <c r="A219" s="213" t="e">
        <f>IF(ISBLANK(#REF!),"",#REF!)</f>
        <v>#REF!</v>
      </c>
      <c r="B219" s="214" t="e">
        <f>IF(ISBLANK(#REF!),"",#REF!)</f>
        <v>#REF!</v>
      </c>
      <c r="C219" s="214" t="e">
        <f>IF(ISBLANK(#REF!),"",#REF!)</f>
        <v>#REF!</v>
      </c>
      <c r="D219" s="214" t="e">
        <f>IF(ISBLANK(#REF!),"",#REF!)</f>
        <v>#REF!</v>
      </c>
      <c r="E219" s="214" t="e">
        <f>IF(ISBLANK(#REF!),"",#REF!)</f>
        <v>#REF!</v>
      </c>
      <c r="F219" s="214" t="e">
        <f>IF(ISBLANK(#REF!),"",#REF!)</f>
        <v>#REF!</v>
      </c>
      <c r="G219" s="214" t="e">
        <f>IF(ISBLANK(#REF!),"",#REF!)</f>
        <v>#REF!</v>
      </c>
      <c r="H219" s="215" t="e">
        <f>IF(ISBLANK(#REF!),"",#REF!)</f>
        <v>#REF!</v>
      </c>
      <c r="I219" s="214" t="e">
        <f>IF(ISBLANK(#REF!),"",#REF!)</f>
        <v>#REF!</v>
      </c>
      <c r="J219" s="216" t="e">
        <f>IF(ISBLANK(#REF!),"",#REF!)</f>
        <v>#REF!</v>
      </c>
      <c r="K219" s="217" t="e">
        <f>IF(ISBLANK(#REF!),"",#REF!)</f>
        <v>#REF!</v>
      </c>
      <c r="L219" s="217" t="e">
        <f>IF(ISBLANK(#REF!),"",#REF!)</f>
        <v>#REF!</v>
      </c>
      <c r="M219" s="218" t="e">
        <f>IF(ISBLANK(#REF!),"",#REF!)</f>
        <v>#REF!</v>
      </c>
      <c r="N219" s="218" t="e">
        <f>IF(ISBLANK(#REF!),"",#REF!)</f>
        <v>#REF!</v>
      </c>
      <c r="O219" s="220" t="str">
        <f>IFERROR(VLOOKUP(_xlfn.CONCAT('Team Roster - Final'!$A219," : ",'Team Roster - Final'!$BM219),'Rate Calculations'!$C$4:$G$1100,5,FALSE),"")</f>
        <v/>
      </c>
      <c r="P219" s="225">
        <f>IF(ISBLANK('Rate Calculations'!$H221),"",'Rate Calculations'!$H221)</f>
        <v>1.7500000000000002E-2</v>
      </c>
      <c r="Q219" s="220" t="str">
        <f t="shared" si="52"/>
        <v/>
      </c>
      <c r="R219" s="221">
        <f>IF(ISBLANK('Rate Calculations'!$J221),"",'Rate Calculations'!$J221)</f>
        <v>3.5000000000000003E-2</v>
      </c>
      <c r="S219" s="220" t="str">
        <f t="shared" si="53"/>
        <v/>
      </c>
      <c r="T219" s="225" t="str">
        <f>IFERROR(VLOOKUP(_xlfn.CONCAT('Team Roster - Final'!$A219," : ",'Team Roster - Final'!$BM219),'Rate Calculations'!$C$4:$S$1100,10,FALSE),"")</f>
        <v/>
      </c>
      <c r="U219" s="225" t="str">
        <f>IFERROR(VLOOKUP(_xlfn.CONCAT('Team Roster - Final'!$A219," : ",'Team Roster - Final'!$BM219),'Rate Calculations'!$C$4:$S$1100,11,FALSE),"")</f>
        <v/>
      </c>
      <c r="V219" s="222" t="str">
        <f t="shared" si="54"/>
        <v/>
      </c>
      <c r="W219" s="222" t="str">
        <f t="shared" si="55"/>
        <v/>
      </c>
      <c r="X219" s="223" t="str">
        <f>IFERROR(VLOOKUP(_xlfn.CONCAT('Team Roster - Final'!$A219," : ",'Team Roster - Final'!$BM219),'Rate Calculations'!$C$4:$S$1100,14,FALSE),"")</f>
        <v/>
      </c>
      <c r="Y219" s="222" t="str">
        <f t="shared" si="56"/>
        <v/>
      </c>
      <c r="Z219" s="222" t="str">
        <f t="shared" si="57"/>
        <v/>
      </c>
      <c r="AA219" s="224" t="str">
        <f>IFERROR(IF(#REF!="Yes",$Y219, $Y219+$Q219*0.5),"")</f>
        <v/>
      </c>
      <c r="AB219" s="224" t="str">
        <f>IFERROR(IF(#REF!="Yes",$Z219, $Z219+$S219*0.5),"")</f>
        <v/>
      </c>
      <c r="AC219" s="220" t="str">
        <f>IFERROR(VLOOKUP(_xlfn.CONCAT('Team Roster - Final'!$A219," : ",'Team Roster - Final'!$BM219),'Rate Calculations'!$C$4:$U$1100,19,FALSE),"")</f>
        <v/>
      </c>
      <c r="AD219" s="220" t="str">
        <f t="shared" si="58"/>
        <v/>
      </c>
      <c r="AE219" s="220" t="str">
        <f t="shared" si="59"/>
        <v/>
      </c>
      <c r="AF219" s="225" t="str">
        <f>IFERROR(VLOOKUP(_xlfn.CONCAT('Team Roster - Final'!$A219," : ",'Team Roster - Final'!$BM219),'Rate Calculations'!$C$4:$AB$1100,22,FALSE),"")</f>
        <v/>
      </c>
      <c r="AG219" s="225" t="str">
        <f>IFERROR(VLOOKUP(_xlfn.CONCAT('Team Roster - Final'!$A219," : ",'Team Roster - Final'!$BM219),'Rate Calculations'!$C$4:$AB$1100,23,FALSE),"")</f>
        <v/>
      </c>
      <c r="AH219" s="222" t="str">
        <f t="shared" si="60"/>
        <v/>
      </c>
      <c r="AI219" s="222" t="str">
        <f t="shared" si="61"/>
        <v/>
      </c>
      <c r="AJ219" s="223" t="str">
        <f>Table1[[#This Row],[Home Office
Net Fee %]]</f>
        <v/>
      </c>
      <c r="AK219" s="222" t="str">
        <f t="shared" si="62"/>
        <v/>
      </c>
      <c r="AL219" s="222" t="str">
        <f t="shared" si="63"/>
        <v/>
      </c>
      <c r="AM219" s="215" t="str">
        <f>IFERROR(IF(#REF!="Yes",$AK219,($AK219+$AD219*0.5)),"")</f>
        <v/>
      </c>
      <c r="AN219" s="215" t="str">
        <f>IFERROR(IF(#REF!="Yes",$AL219,($AL219+$AE219*0.5)),"")</f>
        <v/>
      </c>
      <c r="AO219" s="374" t="str">
        <f>IF(ISBLANK('Team Roster Proposed - FBR'!Q220),"",'Team Roster Proposed - FBR'!Q220)</f>
        <v/>
      </c>
      <c r="AP219" s="226" t="e">
        <f>IF(ISBLANK(#REF!),"",#REF!)</f>
        <v>#REF!</v>
      </c>
      <c r="AQ219" s="226" t="e">
        <f>IF(ISBLANK(#REF!),"",#REF!)</f>
        <v>#REF!</v>
      </c>
      <c r="AR219" s="226" t="e">
        <f>IF(ISBLANK(#REF!),"",#REF!)</f>
        <v>#REF!</v>
      </c>
      <c r="AS219" s="219" t="e">
        <f>IF(ISBLANK(#REF!),"",#REF!)</f>
        <v>#REF!</v>
      </c>
      <c r="AT219" s="219" t="e">
        <f>IF(ISBLANK(#REF!),"",#REF!)</f>
        <v>#REF!</v>
      </c>
      <c r="AU219" s="219" t="e">
        <f>IF(ISBLANK(#REF!),"",#REF!)</f>
        <v>#REF!</v>
      </c>
      <c r="AV219" s="219" t="e">
        <f>IF(ISBLANK(#REF!),"",#REF!)</f>
        <v>#REF!</v>
      </c>
      <c r="AW219" s="219" t="e">
        <f>IF(ISBLANK(#REF!),"",#REF!)</f>
        <v>#REF!</v>
      </c>
      <c r="AX219" s="219" t="e">
        <f>IF(ISBLANK(#REF!),"",#REF!)</f>
        <v>#REF!</v>
      </c>
      <c r="AY219" s="226" t="e">
        <f>IF(ISBLANK(#REF!),"",#REF!)</f>
        <v>#REF!</v>
      </c>
      <c r="AZ219" s="219" t="e">
        <f>IF(ISBLANK(#REF!),"",#REF!)</f>
        <v>#REF!</v>
      </c>
      <c r="BA219" s="219" t="e">
        <f>IF(ISBLANK(#REF!),"",#REF!)</f>
        <v>#REF!</v>
      </c>
      <c r="BB219" s="219" t="e">
        <f>IF(ISBLANK(#REF!),"",#REF!)</f>
        <v>#REF!</v>
      </c>
      <c r="BC219" s="219" t="e">
        <f>IF(ISBLANK(#REF!),"",#REF!)</f>
        <v>#REF!</v>
      </c>
      <c r="BD219" s="219" t="e">
        <f>IF(ISBLANK(#REF!),"",#REF!)</f>
        <v>#REF!</v>
      </c>
      <c r="BE219" s="219" t="e">
        <f>IF(ISBLANK(#REF!),"",#REF!)</f>
        <v>#REF!</v>
      </c>
      <c r="BF219" s="219" t="e">
        <f>IF(ISBLANK(#REF!),"",#REF!)</f>
        <v>#REF!</v>
      </c>
      <c r="BG219" s="219" t="e">
        <f>IF(ISBLANK(#REF!),"",#REF!)</f>
        <v>#REF!</v>
      </c>
      <c r="BH219" s="219" t="e">
        <f>IF(ISBLANK(#REF!),"",#REF!)</f>
        <v>#REF!</v>
      </c>
      <c r="BI219" s="219" t="e">
        <f>IF(ISBLANK(#REF!),"",#REF!)</f>
        <v>#REF!</v>
      </c>
      <c r="BJ219" s="219" t="e">
        <f>IF(ISBLANK(#REF!),"",#REF!)</f>
        <v>#REF!</v>
      </c>
      <c r="BK219" s="219" t="e">
        <f>IF(ISBLANK(#REF!),"",#REF!)</f>
        <v>#REF!</v>
      </c>
      <c r="BL219" s="219" t="e">
        <f>IF(ISBLANK(#REF!),"",#REF!)</f>
        <v>#REF!</v>
      </c>
      <c r="BM219" s="219" t="e">
        <f>IF(ISBLANK(#REF!),"",#REF!)</f>
        <v>#REF!</v>
      </c>
      <c r="BN219" s="219" t="e">
        <f>IF(ISBLANK(#REF!),"",#REF!)</f>
        <v>#REF!</v>
      </c>
      <c r="BO219" s="227" t="e">
        <f t="shared" si="64"/>
        <v>#REF!</v>
      </c>
      <c r="BP219" s="228" t="str">
        <f t="shared" si="67"/>
        <v/>
      </c>
      <c r="BQ219" s="229" t="str">
        <f t="shared" si="51"/>
        <v/>
      </c>
      <c r="BR219" s="228" t="e">
        <f t="shared" si="65"/>
        <v>#REF!</v>
      </c>
      <c r="BS219" s="230" t="e">
        <f t="shared" si="66"/>
        <v>#REF!</v>
      </c>
    </row>
    <row r="220" spans="1:71">
      <c r="A220" s="213" t="e">
        <f>IF(ISBLANK(#REF!),"",#REF!)</f>
        <v>#REF!</v>
      </c>
      <c r="B220" s="214" t="e">
        <f>IF(ISBLANK(#REF!),"",#REF!)</f>
        <v>#REF!</v>
      </c>
      <c r="C220" s="214" t="e">
        <f>IF(ISBLANK(#REF!),"",#REF!)</f>
        <v>#REF!</v>
      </c>
      <c r="D220" s="214" t="e">
        <f>IF(ISBLANK(#REF!),"",#REF!)</f>
        <v>#REF!</v>
      </c>
      <c r="E220" s="214" t="e">
        <f>IF(ISBLANK(#REF!),"",#REF!)</f>
        <v>#REF!</v>
      </c>
      <c r="F220" s="214" t="e">
        <f>IF(ISBLANK(#REF!),"",#REF!)</f>
        <v>#REF!</v>
      </c>
      <c r="G220" s="214" t="e">
        <f>IF(ISBLANK(#REF!),"",#REF!)</f>
        <v>#REF!</v>
      </c>
      <c r="H220" s="215" t="e">
        <f>IF(ISBLANK(#REF!),"",#REF!)</f>
        <v>#REF!</v>
      </c>
      <c r="I220" s="214" t="e">
        <f>IF(ISBLANK(#REF!),"",#REF!)</f>
        <v>#REF!</v>
      </c>
      <c r="J220" s="216" t="e">
        <f>IF(ISBLANK(#REF!),"",#REF!)</f>
        <v>#REF!</v>
      </c>
      <c r="K220" s="217" t="e">
        <f>IF(ISBLANK(#REF!),"",#REF!)</f>
        <v>#REF!</v>
      </c>
      <c r="L220" s="217" t="e">
        <f>IF(ISBLANK(#REF!),"",#REF!)</f>
        <v>#REF!</v>
      </c>
      <c r="M220" s="218" t="e">
        <f>IF(ISBLANK(#REF!),"",#REF!)</f>
        <v>#REF!</v>
      </c>
      <c r="N220" s="218" t="e">
        <f>IF(ISBLANK(#REF!),"",#REF!)</f>
        <v>#REF!</v>
      </c>
      <c r="O220" s="220" t="str">
        <f>IFERROR(VLOOKUP(_xlfn.CONCAT('Team Roster - Final'!$A220," : ",'Team Roster - Final'!$BM220),'Rate Calculations'!$C$4:$G$1100,5,FALSE),"")</f>
        <v/>
      </c>
      <c r="P220" s="225">
        <f>IF(ISBLANK('Rate Calculations'!$H222),"",'Rate Calculations'!$H222)</f>
        <v>1.7500000000000002E-2</v>
      </c>
      <c r="Q220" s="220" t="str">
        <f t="shared" si="52"/>
        <v/>
      </c>
      <c r="R220" s="221">
        <f>IF(ISBLANK('Rate Calculations'!$J222),"",'Rate Calculations'!$J222)</f>
        <v>3.5000000000000003E-2</v>
      </c>
      <c r="S220" s="220" t="str">
        <f t="shared" si="53"/>
        <v/>
      </c>
      <c r="T220" s="225" t="str">
        <f>IFERROR(VLOOKUP(_xlfn.CONCAT('Team Roster - Final'!$A220," : ",'Team Roster - Final'!$BM220),'Rate Calculations'!$C$4:$S$1100,10,FALSE),"")</f>
        <v/>
      </c>
      <c r="U220" s="225" t="str">
        <f>IFERROR(VLOOKUP(_xlfn.CONCAT('Team Roster - Final'!$A220," : ",'Team Roster - Final'!$BM220),'Rate Calculations'!$C$4:$S$1100,11,FALSE),"")</f>
        <v/>
      </c>
      <c r="V220" s="222" t="str">
        <f t="shared" si="54"/>
        <v/>
      </c>
      <c r="W220" s="222" t="str">
        <f t="shared" si="55"/>
        <v/>
      </c>
      <c r="X220" s="223" t="str">
        <f>IFERROR(VLOOKUP(_xlfn.CONCAT('Team Roster - Final'!$A220," : ",'Team Roster - Final'!$BM220),'Rate Calculations'!$C$4:$S$1100,14,FALSE),"")</f>
        <v/>
      </c>
      <c r="Y220" s="222" t="str">
        <f t="shared" si="56"/>
        <v/>
      </c>
      <c r="Z220" s="222" t="str">
        <f t="shared" si="57"/>
        <v/>
      </c>
      <c r="AA220" s="224" t="str">
        <f>IFERROR(IF(#REF!="Yes",$Y220, $Y220+$Q220*0.5),"")</f>
        <v/>
      </c>
      <c r="AB220" s="224" t="str">
        <f>IFERROR(IF(#REF!="Yes",$Z220, $Z220+$S220*0.5),"")</f>
        <v/>
      </c>
      <c r="AC220" s="220" t="str">
        <f>IFERROR(VLOOKUP(_xlfn.CONCAT('Team Roster - Final'!$A220," : ",'Team Roster - Final'!$BM220),'Rate Calculations'!$C$4:$U$1100,19,FALSE),"")</f>
        <v/>
      </c>
      <c r="AD220" s="220" t="str">
        <f t="shared" si="58"/>
        <v/>
      </c>
      <c r="AE220" s="220" t="str">
        <f t="shared" si="59"/>
        <v/>
      </c>
      <c r="AF220" s="225" t="str">
        <f>IFERROR(VLOOKUP(_xlfn.CONCAT('Team Roster - Final'!$A220," : ",'Team Roster - Final'!$BM220),'Rate Calculations'!$C$4:$AB$1100,22,FALSE),"")</f>
        <v/>
      </c>
      <c r="AG220" s="225" t="str">
        <f>IFERROR(VLOOKUP(_xlfn.CONCAT('Team Roster - Final'!$A220," : ",'Team Roster - Final'!$BM220),'Rate Calculations'!$C$4:$AB$1100,23,FALSE),"")</f>
        <v/>
      </c>
      <c r="AH220" s="222" t="str">
        <f t="shared" si="60"/>
        <v/>
      </c>
      <c r="AI220" s="222" t="str">
        <f t="shared" si="61"/>
        <v/>
      </c>
      <c r="AJ220" s="223" t="str">
        <f>Table1[[#This Row],[Home Office
Net Fee %]]</f>
        <v/>
      </c>
      <c r="AK220" s="222" t="str">
        <f t="shared" si="62"/>
        <v/>
      </c>
      <c r="AL220" s="222" t="str">
        <f t="shared" si="63"/>
        <v/>
      </c>
      <c r="AM220" s="215" t="str">
        <f>IFERROR(IF(#REF!="Yes",$AK220,($AK220+$AD220*0.5)),"")</f>
        <v/>
      </c>
      <c r="AN220" s="215" t="str">
        <f>IFERROR(IF(#REF!="Yes",$AL220,($AL220+$AE220*0.5)),"")</f>
        <v/>
      </c>
      <c r="AO220" s="374" t="str">
        <f>IF(ISBLANK('Team Roster Proposed - FBR'!Q221),"",'Team Roster Proposed - FBR'!Q221)</f>
        <v/>
      </c>
      <c r="AP220" s="226" t="e">
        <f>IF(ISBLANK(#REF!),"",#REF!)</f>
        <v>#REF!</v>
      </c>
      <c r="AQ220" s="226" t="e">
        <f>IF(ISBLANK(#REF!),"",#REF!)</f>
        <v>#REF!</v>
      </c>
      <c r="AR220" s="226" t="e">
        <f>IF(ISBLANK(#REF!),"",#REF!)</f>
        <v>#REF!</v>
      </c>
      <c r="AS220" s="219" t="e">
        <f>IF(ISBLANK(#REF!),"",#REF!)</f>
        <v>#REF!</v>
      </c>
      <c r="AT220" s="219" t="e">
        <f>IF(ISBLANK(#REF!),"",#REF!)</f>
        <v>#REF!</v>
      </c>
      <c r="AU220" s="219" t="e">
        <f>IF(ISBLANK(#REF!),"",#REF!)</f>
        <v>#REF!</v>
      </c>
      <c r="AV220" s="219" t="e">
        <f>IF(ISBLANK(#REF!),"",#REF!)</f>
        <v>#REF!</v>
      </c>
      <c r="AW220" s="219" t="e">
        <f>IF(ISBLANK(#REF!),"",#REF!)</f>
        <v>#REF!</v>
      </c>
      <c r="AX220" s="219" t="e">
        <f>IF(ISBLANK(#REF!),"",#REF!)</f>
        <v>#REF!</v>
      </c>
      <c r="AY220" s="226" t="e">
        <f>IF(ISBLANK(#REF!),"",#REF!)</f>
        <v>#REF!</v>
      </c>
      <c r="AZ220" s="219" t="e">
        <f>IF(ISBLANK(#REF!),"",#REF!)</f>
        <v>#REF!</v>
      </c>
      <c r="BA220" s="219" t="e">
        <f>IF(ISBLANK(#REF!),"",#REF!)</f>
        <v>#REF!</v>
      </c>
      <c r="BB220" s="219" t="e">
        <f>IF(ISBLANK(#REF!),"",#REF!)</f>
        <v>#REF!</v>
      </c>
      <c r="BC220" s="219" t="e">
        <f>IF(ISBLANK(#REF!),"",#REF!)</f>
        <v>#REF!</v>
      </c>
      <c r="BD220" s="219" t="e">
        <f>IF(ISBLANK(#REF!),"",#REF!)</f>
        <v>#REF!</v>
      </c>
      <c r="BE220" s="219" t="e">
        <f>IF(ISBLANK(#REF!),"",#REF!)</f>
        <v>#REF!</v>
      </c>
      <c r="BF220" s="219" t="e">
        <f>IF(ISBLANK(#REF!),"",#REF!)</f>
        <v>#REF!</v>
      </c>
      <c r="BG220" s="219" t="e">
        <f>IF(ISBLANK(#REF!),"",#REF!)</f>
        <v>#REF!</v>
      </c>
      <c r="BH220" s="219" t="e">
        <f>IF(ISBLANK(#REF!),"",#REF!)</f>
        <v>#REF!</v>
      </c>
      <c r="BI220" s="219" t="e">
        <f>IF(ISBLANK(#REF!),"",#REF!)</f>
        <v>#REF!</v>
      </c>
      <c r="BJ220" s="219" t="e">
        <f>IF(ISBLANK(#REF!),"",#REF!)</f>
        <v>#REF!</v>
      </c>
      <c r="BK220" s="219" t="e">
        <f>IF(ISBLANK(#REF!),"",#REF!)</f>
        <v>#REF!</v>
      </c>
      <c r="BL220" s="219" t="e">
        <f>IF(ISBLANK(#REF!),"",#REF!)</f>
        <v>#REF!</v>
      </c>
      <c r="BM220" s="219" t="e">
        <f>IF(ISBLANK(#REF!),"",#REF!)</f>
        <v>#REF!</v>
      </c>
      <c r="BN220" s="219" t="e">
        <f>IF(ISBLANK(#REF!),"",#REF!)</f>
        <v>#REF!</v>
      </c>
      <c r="BO220" s="227" t="e">
        <f t="shared" si="64"/>
        <v>#REF!</v>
      </c>
      <c r="BP220" s="228" t="str">
        <f t="shared" si="67"/>
        <v/>
      </c>
      <c r="BQ220" s="229" t="str">
        <f t="shared" si="51"/>
        <v/>
      </c>
      <c r="BR220" s="228" t="e">
        <f t="shared" si="65"/>
        <v>#REF!</v>
      </c>
      <c r="BS220" s="230" t="e">
        <f t="shared" si="66"/>
        <v>#REF!</v>
      </c>
    </row>
    <row r="221" spans="1:71">
      <c r="A221" s="213" t="e">
        <f>IF(ISBLANK(#REF!),"",#REF!)</f>
        <v>#REF!</v>
      </c>
      <c r="B221" s="214" t="e">
        <f>IF(ISBLANK(#REF!),"",#REF!)</f>
        <v>#REF!</v>
      </c>
      <c r="C221" s="214" t="e">
        <f>IF(ISBLANK(#REF!),"",#REF!)</f>
        <v>#REF!</v>
      </c>
      <c r="D221" s="214" t="e">
        <f>IF(ISBLANK(#REF!),"",#REF!)</f>
        <v>#REF!</v>
      </c>
      <c r="E221" s="214" t="e">
        <f>IF(ISBLANK(#REF!),"",#REF!)</f>
        <v>#REF!</v>
      </c>
      <c r="F221" s="214" t="e">
        <f>IF(ISBLANK(#REF!),"",#REF!)</f>
        <v>#REF!</v>
      </c>
      <c r="G221" s="214" t="e">
        <f>IF(ISBLANK(#REF!),"",#REF!)</f>
        <v>#REF!</v>
      </c>
      <c r="H221" s="215" t="e">
        <f>IF(ISBLANK(#REF!),"",#REF!)</f>
        <v>#REF!</v>
      </c>
      <c r="I221" s="214" t="e">
        <f>IF(ISBLANK(#REF!),"",#REF!)</f>
        <v>#REF!</v>
      </c>
      <c r="J221" s="216" t="e">
        <f>IF(ISBLANK(#REF!),"",#REF!)</f>
        <v>#REF!</v>
      </c>
      <c r="K221" s="217" t="e">
        <f>IF(ISBLANK(#REF!),"",#REF!)</f>
        <v>#REF!</v>
      </c>
      <c r="L221" s="217" t="e">
        <f>IF(ISBLANK(#REF!),"",#REF!)</f>
        <v>#REF!</v>
      </c>
      <c r="M221" s="218" t="e">
        <f>IF(ISBLANK(#REF!),"",#REF!)</f>
        <v>#REF!</v>
      </c>
      <c r="N221" s="218" t="e">
        <f>IF(ISBLANK(#REF!),"",#REF!)</f>
        <v>#REF!</v>
      </c>
      <c r="O221" s="220" t="str">
        <f>IFERROR(VLOOKUP(_xlfn.CONCAT('Team Roster - Final'!$A221," : ",'Team Roster - Final'!$BM221),'Rate Calculations'!$C$4:$G$1100,5,FALSE),"")</f>
        <v/>
      </c>
      <c r="P221" s="225">
        <f>IF(ISBLANK('Rate Calculations'!$H223),"",'Rate Calculations'!$H223)</f>
        <v>1.7500000000000002E-2</v>
      </c>
      <c r="Q221" s="220" t="str">
        <f t="shared" si="52"/>
        <v/>
      </c>
      <c r="R221" s="221">
        <f>IF(ISBLANK('Rate Calculations'!$J223),"",'Rate Calculations'!$J223)</f>
        <v>3.5000000000000003E-2</v>
      </c>
      <c r="S221" s="220" t="str">
        <f t="shared" si="53"/>
        <v/>
      </c>
      <c r="T221" s="225" t="str">
        <f>IFERROR(VLOOKUP(_xlfn.CONCAT('Team Roster - Final'!$A221," : ",'Team Roster - Final'!$BM221),'Rate Calculations'!$C$4:$S$1100,10,FALSE),"")</f>
        <v/>
      </c>
      <c r="U221" s="225" t="str">
        <f>IFERROR(VLOOKUP(_xlfn.CONCAT('Team Roster - Final'!$A221," : ",'Team Roster - Final'!$BM221),'Rate Calculations'!$C$4:$S$1100,11,FALSE),"")</f>
        <v/>
      </c>
      <c r="V221" s="222" t="str">
        <f t="shared" si="54"/>
        <v/>
      </c>
      <c r="W221" s="222" t="str">
        <f t="shared" si="55"/>
        <v/>
      </c>
      <c r="X221" s="223" t="str">
        <f>IFERROR(VLOOKUP(_xlfn.CONCAT('Team Roster - Final'!$A221," : ",'Team Roster - Final'!$BM221),'Rate Calculations'!$C$4:$S$1100,14,FALSE),"")</f>
        <v/>
      </c>
      <c r="Y221" s="222" t="str">
        <f t="shared" si="56"/>
        <v/>
      </c>
      <c r="Z221" s="222" t="str">
        <f t="shared" si="57"/>
        <v/>
      </c>
      <c r="AA221" s="224" t="str">
        <f>IFERROR(IF(#REF!="Yes",$Y221, $Y221+$Q221*0.5),"")</f>
        <v/>
      </c>
      <c r="AB221" s="224" t="str">
        <f>IFERROR(IF(#REF!="Yes",$Z221, $Z221+$S221*0.5),"")</f>
        <v/>
      </c>
      <c r="AC221" s="220" t="str">
        <f>IFERROR(VLOOKUP(_xlfn.CONCAT('Team Roster - Final'!$A221," : ",'Team Roster - Final'!$BM221),'Rate Calculations'!$C$4:$U$1100,19,FALSE),"")</f>
        <v/>
      </c>
      <c r="AD221" s="220" t="str">
        <f t="shared" si="58"/>
        <v/>
      </c>
      <c r="AE221" s="220" t="str">
        <f t="shared" si="59"/>
        <v/>
      </c>
      <c r="AF221" s="225" t="str">
        <f>IFERROR(VLOOKUP(_xlfn.CONCAT('Team Roster - Final'!$A221," : ",'Team Roster - Final'!$BM221),'Rate Calculations'!$C$4:$AB$1100,22,FALSE),"")</f>
        <v/>
      </c>
      <c r="AG221" s="225" t="str">
        <f>IFERROR(VLOOKUP(_xlfn.CONCAT('Team Roster - Final'!$A221," : ",'Team Roster - Final'!$BM221),'Rate Calculations'!$C$4:$AB$1100,23,FALSE),"")</f>
        <v/>
      </c>
      <c r="AH221" s="222" t="str">
        <f t="shared" si="60"/>
        <v/>
      </c>
      <c r="AI221" s="222" t="str">
        <f t="shared" si="61"/>
        <v/>
      </c>
      <c r="AJ221" s="223" t="str">
        <f>Table1[[#This Row],[Home Office
Net Fee %]]</f>
        <v/>
      </c>
      <c r="AK221" s="222" t="str">
        <f t="shared" si="62"/>
        <v/>
      </c>
      <c r="AL221" s="222" t="str">
        <f t="shared" si="63"/>
        <v/>
      </c>
      <c r="AM221" s="215" t="str">
        <f>IFERROR(IF(#REF!="Yes",$AK221,($AK221+$AD221*0.5)),"")</f>
        <v/>
      </c>
      <c r="AN221" s="215" t="str">
        <f>IFERROR(IF(#REF!="Yes",$AL221,($AL221+$AE221*0.5)),"")</f>
        <v/>
      </c>
      <c r="AO221" s="374" t="str">
        <f>IF(ISBLANK('Team Roster Proposed - FBR'!Q222),"",'Team Roster Proposed - FBR'!Q222)</f>
        <v/>
      </c>
      <c r="AP221" s="226" t="e">
        <f>IF(ISBLANK(#REF!),"",#REF!)</f>
        <v>#REF!</v>
      </c>
      <c r="AQ221" s="226" t="e">
        <f>IF(ISBLANK(#REF!),"",#REF!)</f>
        <v>#REF!</v>
      </c>
      <c r="AR221" s="226" t="e">
        <f>IF(ISBLANK(#REF!),"",#REF!)</f>
        <v>#REF!</v>
      </c>
      <c r="AS221" s="219" t="e">
        <f>IF(ISBLANK(#REF!),"",#REF!)</f>
        <v>#REF!</v>
      </c>
      <c r="AT221" s="219" t="e">
        <f>IF(ISBLANK(#REF!),"",#REF!)</f>
        <v>#REF!</v>
      </c>
      <c r="AU221" s="219" t="e">
        <f>IF(ISBLANK(#REF!),"",#REF!)</f>
        <v>#REF!</v>
      </c>
      <c r="AV221" s="219" t="e">
        <f>IF(ISBLANK(#REF!),"",#REF!)</f>
        <v>#REF!</v>
      </c>
      <c r="AW221" s="219" t="e">
        <f>IF(ISBLANK(#REF!),"",#REF!)</f>
        <v>#REF!</v>
      </c>
      <c r="AX221" s="219" t="e">
        <f>IF(ISBLANK(#REF!),"",#REF!)</f>
        <v>#REF!</v>
      </c>
      <c r="AY221" s="226" t="e">
        <f>IF(ISBLANK(#REF!),"",#REF!)</f>
        <v>#REF!</v>
      </c>
      <c r="AZ221" s="219" t="e">
        <f>IF(ISBLANK(#REF!),"",#REF!)</f>
        <v>#REF!</v>
      </c>
      <c r="BA221" s="219" t="e">
        <f>IF(ISBLANK(#REF!),"",#REF!)</f>
        <v>#REF!</v>
      </c>
      <c r="BB221" s="219" t="e">
        <f>IF(ISBLANK(#REF!),"",#REF!)</f>
        <v>#REF!</v>
      </c>
      <c r="BC221" s="219" t="e">
        <f>IF(ISBLANK(#REF!),"",#REF!)</f>
        <v>#REF!</v>
      </c>
      <c r="BD221" s="219" t="e">
        <f>IF(ISBLANK(#REF!),"",#REF!)</f>
        <v>#REF!</v>
      </c>
      <c r="BE221" s="219" t="e">
        <f>IF(ISBLANK(#REF!),"",#REF!)</f>
        <v>#REF!</v>
      </c>
      <c r="BF221" s="219" t="e">
        <f>IF(ISBLANK(#REF!),"",#REF!)</f>
        <v>#REF!</v>
      </c>
      <c r="BG221" s="219" t="e">
        <f>IF(ISBLANK(#REF!),"",#REF!)</f>
        <v>#REF!</v>
      </c>
      <c r="BH221" s="219" t="e">
        <f>IF(ISBLANK(#REF!),"",#REF!)</f>
        <v>#REF!</v>
      </c>
      <c r="BI221" s="219" t="e">
        <f>IF(ISBLANK(#REF!),"",#REF!)</f>
        <v>#REF!</v>
      </c>
      <c r="BJ221" s="219" t="e">
        <f>IF(ISBLANK(#REF!),"",#REF!)</f>
        <v>#REF!</v>
      </c>
      <c r="BK221" s="219" t="e">
        <f>IF(ISBLANK(#REF!),"",#REF!)</f>
        <v>#REF!</v>
      </c>
      <c r="BL221" s="219" t="e">
        <f>IF(ISBLANK(#REF!),"",#REF!)</f>
        <v>#REF!</v>
      </c>
      <c r="BM221" s="219" t="e">
        <f>IF(ISBLANK(#REF!),"",#REF!)</f>
        <v>#REF!</v>
      </c>
      <c r="BN221" s="219" t="e">
        <f>IF(ISBLANK(#REF!),"",#REF!)</f>
        <v>#REF!</v>
      </c>
      <c r="BO221" s="227" t="e">
        <f t="shared" si="64"/>
        <v>#REF!</v>
      </c>
      <c r="BP221" s="228" t="str">
        <f t="shared" si="67"/>
        <v/>
      </c>
      <c r="BQ221" s="229" t="str">
        <f t="shared" si="51"/>
        <v/>
      </c>
      <c r="BR221" s="228" t="e">
        <f t="shared" si="65"/>
        <v>#REF!</v>
      </c>
      <c r="BS221" s="230" t="e">
        <f t="shared" si="66"/>
        <v>#REF!</v>
      </c>
    </row>
    <row r="222" spans="1:71">
      <c r="A222" s="213" t="e">
        <f>IF(ISBLANK(#REF!),"",#REF!)</f>
        <v>#REF!</v>
      </c>
      <c r="B222" s="214" t="e">
        <f>IF(ISBLANK(#REF!),"",#REF!)</f>
        <v>#REF!</v>
      </c>
      <c r="C222" s="214" t="e">
        <f>IF(ISBLANK(#REF!),"",#REF!)</f>
        <v>#REF!</v>
      </c>
      <c r="D222" s="214" t="e">
        <f>IF(ISBLANK(#REF!),"",#REF!)</f>
        <v>#REF!</v>
      </c>
      <c r="E222" s="214" t="e">
        <f>IF(ISBLANK(#REF!),"",#REF!)</f>
        <v>#REF!</v>
      </c>
      <c r="F222" s="214" t="e">
        <f>IF(ISBLANK(#REF!),"",#REF!)</f>
        <v>#REF!</v>
      </c>
      <c r="G222" s="214" t="e">
        <f>IF(ISBLANK(#REF!),"",#REF!)</f>
        <v>#REF!</v>
      </c>
      <c r="H222" s="215" t="e">
        <f>IF(ISBLANK(#REF!),"",#REF!)</f>
        <v>#REF!</v>
      </c>
      <c r="I222" s="214" t="e">
        <f>IF(ISBLANK(#REF!),"",#REF!)</f>
        <v>#REF!</v>
      </c>
      <c r="J222" s="216" t="e">
        <f>IF(ISBLANK(#REF!),"",#REF!)</f>
        <v>#REF!</v>
      </c>
      <c r="K222" s="217" t="e">
        <f>IF(ISBLANK(#REF!),"",#REF!)</f>
        <v>#REF!</v>
      </c>
      <c r="L222" s="217" t="e">
        <f>IF(ISBLANK(#REF!),"",#REF!)</f>
        <v>#REF!</v>
      </c>
      <c r="M222" s="218" t="e">
        <f>IF(ISBLANK(#REF!),"",#REF!)</f>
        <v>#REF!</v>
      </c>
      <c r="N222" s="218" t="e">
        <f>IF(ISBLANK(#REF!),"",#REF!)</f>
        <v>#REF!</v>
      </c>
      <c r="O222" s="220" t="str">
        <f>IFERROR(VLOOKUP(_xlfn.CONCAT('Team Roster - Final'!$A222," : ",'Team Roster - Final'!$BM222),'Rate Calculations'!$C$4:$G$1100,5,FALSE),"")</f>
        <v/>
      </c>
      <c r="P222" s="225">
        <f>IF(ISBLANK('Rate Calculations'!$H224),"",'Rate Calculations'!$H224)</f>
        <v>1.7500000000000002E-2</v>
      </c>
      <c r="Q222" s="220" t="str">
        <f t="shared" si="52"/>
        <v/>
      </c>
      <c r="R222" s="221">
        <f>IF(ISBLANK('Rate Calculations'!$J224),"",'Rate Calculations'!$J224)</f>
        <v>3.5000000000000003E-2</v>
      </c>
      <c r="S222" s="220" t="str">
        <f t="shared" si="53"/>
        <v/>
      </c>
      <c r="T222" s="225" t="str">
        <f>IFERROR(VLOOKUP(_xlfn.CONCAT('Team Roster - Final'!$A222," : ",'Team Roster - Final'!$BM222),'Rate Calculations'!$C$4:$S$1100,10,FALSE),"")</f>
        <v/>
      </c>
      <c r="U222" s="225" t="str">
        <f>IFERROR(VLOOKUP(_xlfn.CONCAT('Team Roster - Final'!$A222," : ",'Team Roster - Final'!$BM222),'Rate Calculations'!$C$4:$S$1100,11,FALSE),"")</f>
        <v/>
      </c>
      <c r="V222" s="222" t="str">
        <f t="shared" si="54"/>
        <v/>
      </c>
      <c r="W222" s="222" t="str">
        <f t="shared" si="55"/>
        <v/>
      </c>
      <c r="X222" s="223" t="str">
        <f>IFERROR(VLOOKUP(_xlfn.CONCAT('Team Roster - Final'!$A222," : ",'Team Roster - Final'!$BM222),'Rate Calculations'!$C$4:$S$1100,14,FALSE),"")</f>
        <v/>
      </c>
      <c r="Y222" s="222" t="str">
        <f t="shared" si="56"/>
        <v/>
      </c>
      <c r="Z222" s="222" t="str">
        <f t="shared" si="57"/>
        <v/>
      </c>
      <c r="AA222" s="224" t="str">
        <f>IFERROR(IF(#REF!="Yes",$Y222, $Y222+$Q222*0.5),"")</f>
        <v/>
      </c>
      <c r="AB222" s="224" t="str">
        <f>IFERROR(IF(#REF!="Yes",$Z222, $Z222+$S222*0.5),"")</f>
        <v/>
      </c>
      <c r="AC222" s="220" t="str">
        <f>IFERROR(VLOOKUP(_xlfn.CONCAT('Team Roster - Final'!$A222," : ",'Team Roster - Final'!$BM222),'Rate Calculations'!$C$4:$U$1100,19,FALSE),"")</f>
        <v/>
      </c>
      <c r="AD222" s="220" t="str">
        <f t="shared" si="58"/>
        <v/>
      </c>
      <c r="AE222" s="220" t="str">
        <f t="shared" si="59"/>
        <v/>
      </c>
      <c r="AF222" s="225" t="str">
        <f>IFERROR(VLOOKUP(_xlfn.CONCAT('Team Roster - Final'!$A222," : ",'Team Roster - Final'!$BM222),'Rate Calculations'!$C$4:$AB$1100,22,FALSE),"")</f>
        <v/>
      </c>
      <c r="AG222" s="225" t="str">
        <f>IFERROR(VLOOKUP(_xlfn.CONCAT('Team Roster - Final'!$A222," : ",'Team Roster - Final'!$BM222),'Rate Calculations'!$C$4:$AB$1100,23,FALSE),"")</f>
        <v/>
      </c>
      <c r="AH222" s="222" t="str">
        <f t="shared" si="60"/>
        <v/>
      </c>
      <c r="AI222" s="222" t="str">
        <f t="shared" si="61"/>
        <v/>
      </c>
      <c r="AJ222" s="223" t="str">
        <f>Table1[[#This Row],[Home Office
Net Fee %]]</f>
        <v/>
      </c>
      <c r="AK222" s="222" t="str">
        <f t="shared" si="62"/>
        <v/>
      </c>
      <c r="AL222" s="222" t="str">
        <f t="shared" si="63"/>
        <v/>
      </c>
      <c r="AM222" s="215" t="str">
        <f>IFERROR(IF(#REF!="Yes",$AK222,($AK222+$AD222*0.5)),"")</f>
        <v/>
      </c>
      <c r="AN222" s="215" t="str">
        <f>IFERROR(IF(#REF!="Yes",$AL222,($AL222+$AE222*0.5)),"")</f>
        <v/>
      </c>
      <c r="AO222" s="374" t="str">
        <f>IF(ISBLANK('Team Roster Proposed - FBR'!Q223),"",'Team Roster Proposed - FBR'!Q223)</f>
        <v/>
      </c>
      <c r="AP222" s="226" t="e">
        <f>IF(ISBLANK(#REF!),"",#REF!)</f>
        <v>#REF!</v>
      </c>
      <c r="AQ222" s="226" t="e">
        <f>IF(ISBLANK(#REF!),"",#REF!)</f>
        <v>#REF!</v>
      </c>
      <c r="AR222" s="226" t="e">
        <f>IF(ISBLANK(#REF!),"",#REF!)</f>
        <v>#REF!</v>
      </c>
      <c r="AS222" s="219" t="e">
        <f>IF(ISBLANK(#REF!),"",#REF!)</f>
        <v>#REF!</v>
      </c>
      <c r="AT222" s="219" t="e">
        <f>IF(ISBLANK(#REF!),"",#REF!)</f>
        <v>#REF!</v>
      </c>
      <c r="AU222" s="219" t="e">
        <f>IF(ISBLANK(#REF!),"",#REF!)</f>
        <v>#REF!</v>
      </c>
      <c r="AV222" s="219" t="e">
        <f>IF(ISBLANK(#REF!),"",#REF!)</f>
        <v>#REF!</v>
      </c>
      <c r="AW222" s="219" t="e">
        <f>IF(ISBLANK(#REF!),"",#REF!)</f>
        <v>#REF!</v>
      </c>
      <c r="AX222" s="219" t="e">
        <f>IF(ISBLANK(#REF!),"",#REF!)</f>
        <v>#REF!</v>
      </c>
      <c r="AY222" s="226" t="e">
        <f>IF(ISBLANK(#REF!),"",#REF!)</f>
        <v>#REF!</v>
      </c>
      <c r="AZ222" s="219" t="e">
        <f>IF(ISBLANK(#REF!),"",#REF!)</f>
        <v>#REF!</v>
      </c>
      <c r="BA222" s="219" t="e">
        <f>IF(ISBLANK(#REF!),"",#REF!)</f>
        <v>#REF!</v>
      </c>
      <c r="BB222" s="219" t="e">
        <f>IF(ISBLANK(#REF!),"",#REF!)</f>
        <v>#REF!</v>
      </c>
      <c r="BC222" s="219" t="e">
        <f>IF(ISBLANK(#REF!),"",#REF!)</f>
        <v>#REF!</v>
      </c>
      <c r="BD222" s="219" t="e">
        <f>IF(ISBLANK(#REF!),"",#REF!)</f>
        <v>#REF!</v>
      </c>
      <c r="BE222" s="219" t="e">
        <f>IF(ISBLANK(#REF!),"",#REF!)</f>
        <v>#REF!</v>
      </c>
      <c r="BF222" s="219" t="e">
        <f>IF(ISBLANK(#REF!),"",#REF!)</f>
        <v>#REF!</v>
      </c>
      <c r="BG222" s="219" t="e">
        <f>IF(ISBLANK(#REF!),"",#REF!)</f>
        <v>#REF!</v>
      </c>
      <c r="BH222" s="219" t="e">
        <f>IF(ISBLANK(#REF!),"",#REF!)</f>
        <v>#REF!</v>
      </c>
      <c r="BI222" s="219" t="e">
        <f>IF(ISBLANK(#REF!),"",#REF!)</f>
        <v>#REF!</v>
      </c>
      <c r="BJ222" s="219" t="e">
        <f>IF(ISBLANK(#REF!),"",#REF!)</f>
        <v>#REF!</v>
      </c>
      <c r="BK222" s="219" t="e">
        <f>IF(ISBLANK(#REF!),"",#REF!)</f>
        <v>#REF!</v>
      </c>
      <c r="BL222" s="219" t="e">
        <f>IF(ISBLANK(#REF!),"",#REF!)</f>
        <v>#REF!</v>
      </c>
      <c r="BM222" s="219" t="e">
        <f>IF(ISBLANK(#REF!),"",#REF!)</f>
        <v>#REF!</v>
      </c>
      <c r="BN222" s="219" t="e">
        <f>IF(ISBLANK(#REF!),"",#REF!)</f>
        <v>#REF!</v>
      </c>
      <c r="BO222" s="227" t="e">
        <f t="shared" si="64"/>
        <v>#REF!</v>
      </c>
      <c r="BP222" s="228" t="str">
        <f t="shared" si="67"/>
        <v/>
      </c>
      <c r="BQ222" s="229" t="str">
        <f t="shared" si="51"/>
        <v/>
      </c>
      <c r="BR222" s="228" t="e">
        <f t="shared" si="65"/>
        <v>#REF!</v>
      </c>
      <c r="BS222" s="230" t="e">
        <f t="shared" si="66"/>
        <v>#REF!</v>
      </c>
    </row>
    <row r="223" spans="1:71">
      <c r="A223" s="213" t="e">
        <f>IF(ISBLANK(#REF!),"",#REF!)</f>
        <v>#REF!</v>
      </c>
      <c r="B223" s="214" t="e">
        <f>IF(ISBLANK(#REF!),"",#REF!)</f>
        <v>#REF!</v>
      </c>
      <c r="C223" s="214" t="e">
        <f>IF(ISBLANK(#REF!),"",#REF!)</f>
        <v>#REF!</v>
      </c>
      <c r="D223" s="214" t="e">
        <f>IF(ISBLANK(#REF!),"",#REF!)</f>
        <v>#REF!</v>
      </c>
      <c r="E223" s="214" t="e">
        <f>IF(ISBLANK(#REF!),"",#REF!)</f>
        <v>#REF!</v>
      </c>
      <c r="F223" s="214" t="e">
        <f>IF(ISBLANK(#REF!),"",#REF!)</f>
        <v>#REF!</v>
      </c>
      <c r="G223" s="214" t="e">
        <f>IF(ISBLANK(#REF!),"",#REF!)</f>
        <v>#REF!</v>
      </c>
      <c r="H223" s="215" t="e">
        <f>IF(ISBLANK(#REF!),"",#REF!)</f>
        <v>#REF!</v>
      </c>
      <c r="I223" s="214" t="e">
        <f>IF(ISBLANK(#REF!),"",#REF!)</f>
        <v>#REF!</v>
      </c>
      <c r="J223" s="216" t="e">
        <f>IF(ISBLANK(#REF!),"",#REF!)</f>
        <v>#REF!</v>
      </c>
      <c r="K223" s="217" t="e">
        <f>IF(ISBLANK(#REF!),"",#REF!)</f>
        <v>#REF!</v>
      </c>
      <c r="L223" s="217" t="e">
        <f>IF(ISBLANK(#REF!),"",#REF!)</f>
        <v>#REF!</v>
      </c>
      <c r="M223" s="218" t="e">
        <f>IF(ISBLANK(#REF!),"",#REF!)</f>
        <v>#REF!</v>
      </c>
      <c r="N223" s="218" t="e">
        <f>IF(ISBLANK(#REF!),"",#REF!)</f>
        <v>#REF!</v>
      </c>
      <c r="O223" s="220" t="str">
        <f>IFERROR(VLOOKUP(_xlfn.CONCAT('Team Roster - Final'!$A223," : ",'Team Roster - Final'!$BM223),'Rate Calculations'!$C$4:$G$1100,5,FALSE),"")</f>
        <v/>
      </c>
      <c r="P223" s="225">
        <f>IF(ISBLANK('Rate Calculations'!$H225),"",'Rate Calculations'!$H225)</f>
        <v>1.7500000000000002E-2</v>
      </c>
      <c r="Q223" s="220" t="str">
        <f t="shared" si="52"/>
        <v/>
      </c>
      <c r="R223" s="221">
        <f>IF(ISBLANK('Rate Calculations'!$J225),"",'Rate Calculations'!$J225)</f>
        <v>3.5000000000000003E-2</v>
      </c>
      <c r="S223" s="220" t="str">
        <f t="shared" si="53"/>
        <v/>
      </c>
      <c r="T223" s="225" t="str">
        <f>IFERROR(VLOOKUP(_xlfn.CONCAT('Team Roster - Final'!$A223," : ",'Team Roster - Final'!$BM223),'Rate Calculations'!$C$4:$S$1100,10,FALSE),"")</f>
        <v/>
      </c>
      <c r="U223" s="225" t="str">
        <f>IFERROR(VLOOKUP(_xlfn.CONCAT('Team Roster - Final'!$A223," : ",'Team Roster - Final'!$BM223),'Rate Calculations'!$C$4:$S$1100,11,FALSE),"")</f>
        <v/>
      </c>
      <c r="V223" s="222" t="str">
        <f t="shared" si="54"/>
        <v/>
      </c>
      <c r="W223" s="222" t="str">
        <f t="shared" si="55"/>
        <v/>
      </c>
      <c r="X223" s="223" t="str">
        <f>IFERROR(VLOOKUP(_xlfn.CONCAT('Team Roster - Final'!$A223," : ",'Team Roster - Final'!$BM223),'Rate Calculations'!$C$4:$S$1100,14,FALSE),"")</f>
        <v/>
      </c>
      <c r="Y223" s="222" t="str">
        <f t="shared" si="56"/>
        <v/>
      </c>
      <c r="Z223" s="222" t="str">
        <f t="shared" si="57"/>
        <v/>
      </c>
      <c r="AA223" s="224" t="str">
        <f>IFERROR(IF(#REF!="Yes",$Y223, $Y223+$Q223*0.5),"")</f>
        <v/>
      </c>
      <c r="AB223" s="224" t="str">
        <f>IFERROR(IF(#REF!="Yes",$Z223, $Z223+$S223*0.5),"")</f>
        <v/>
      </c>
      <c r="AC223" s="220" t="str">
        <f>IFERROR(VLOOKUP(_xlfn.CONCAT('Team Roster - Final'!$A223," : ",'Team Roster - Final'!$BM223),'Rate Calculations'!$C$4:$U$1100,19,FALSE),"")</f>
        <v/>
      </c>
      <c r="AD223" s="220" t="str">
        <f t="shared" si="58"/>
        <v/>
      </c>
      <c r="AE223" s="220" t="str">
        <f t="shared" si="59"/>
        <v/>
      </c>
      <c r="AF223" s="225" t="str">
        <f>IFERROR(VLOOKUP(_xlfn.CONCAT('Team Roster - Final'!$A223," : ",'Team Roster - Final'!$BM223),'Rate Calculations'!$C$4:$AB$1100,22,FALSE),"")</f>
        <v/>
      </c>
      <c r="AG223" s="225" t="str">
        <f>IFERROR(VLOOKUP(_xlfn.CONCAT('Team Roster - Final'!$A223," : ",'Team Roster - Final'!$BM223),'Rate Calculations'!$C$4:$AB$1100,23,FALSE),"")</f>
        <v/>
      </c>
      <c r="AH223" s="222" t="str">
        <f t="shared" si="60"/>
        <v/>
      </c>
      <c r="AI223" s="222" t="str">
        <f t="shared" si="61"/>
        <v/>
      </c>
      <c r="AJ223" s="223" t="str">
        <f>Table1[[#This Row],[Home Office
Net Fee %]]</f>
        <v/>
      </c>
      <c r="AK223" s="222" t="str">
        <f t="shared" si="62"/>
        <v/>
      </c>
      <c r="AL223" s="222" t="str">
        <f t="shared" si="63"/>
        <v/>
      </c>
      <c r="AM223" s="215" t="str">
        <f>IFERROR(IF(#REF!="Yes",$AK223,($AK223+$AD223*0.5)),"")</f>
        <v/>
      </c>
      <c r="AN223" s="215" t="str">
        <f>IFERROR(IF(#REF!="Yes",$AL223,($AL223+$AE223*0.5)),"")</f>
        <v/>
      </c>
      <c r="AO223" s="374" t="str">
        <f>IF(ISBLANK('Team Roster Proposed - FBR'!Q224),"",'Team Roster Proposed - FBR'!Q224)</f>
        <v/>
      </c>
      <c r="AP223" s="226" t="e">
        <f>IF(ISBLANK(#REF!),"",#REF!)</f>
        <v>#REF!</v>
      </c>
      <c r="AQ223" s="226" t="e">
        <f>IF(ISBLANK(#REF!),"",#REF!)</f>
        <v>#REF!</v>
      </c>
      <c r="AR223" s="226" t="e">
        <f>IF(ISBLANK(#REF!),"",#REF!)</f>
        <v>#REF!</v>
      </c>
      <c r="AS223" s="219" t="e">
        <f>IF(ISBLANK(#REF!),"",#REF!)</f>
        <v>#REF!</v>
      </c>
      <c r="AT223" s="219" t="e">
        <f>IF(ISBLANK(#REF!),"",#REF!)</f>
        <v>#REF!</v>
      </c>
      <c r="AU223" s="219" t="e">
        <f>IF(ISBLANK(#REF!),"",#REF!)</f>
        <v>#REF!</v>
      </c>
      <c r="AV223" s="219" t="e">
        <f>IF(ISBLANK(#REF!),"",#REF!)</f>
        <v>#REF!</v>
      </c>
      <c r="AW223" s="219" t="e">
        <f>IF(ISBLANK(#REF!),"",#REF!)</f>
        <v>#REF!</v>
      </c>
      <c r="AX223" s="219" t="e">
        <f>IF(ISBLANK(#REF!),"",#REF!)</f>
        <v>#REF!</v>
      </c>
      <c r="AY223" s="226" t="e">
        <f>IF(ISBLANK(#REF!),"",#REF!)</f>
        <v>#REF!</v>
      </c>
      <c r="AZ223" s="219" t="e">
        <f>IF(ISBLANK(#REF!),"",#REF!)</f>
        <v>#REF!</v>
      </c>
      <c r="BA223" s="219" t="e">
        <f>IF(ISBLANK(#REF!),"",#REF!)</f>
        <v>#REF!</v>
      </c>
      <c r="BB223" s="219" t="e">
        <f>IF(ISBLANK(#REF!),"",#REF!)</f>
        <v>#REF!</v>
      </c>
      <c r="BC223" s="219" t="e">
        <f>IF(ISBLANK(#REF!),"",#REF!)</f>
        <v>#REF!</v>
      </c>
      <c r="BD223" s="219" t="e">
        <f>IF(ISBLANK(#REF!),"",#REF!)</f>
        <v>#REF!</v>
      </c>
      <c r="BE223" s="219" t="e">
        <f>IF(ISBLANK(#REF!),"",#REF!)</f>
        <v>#REF!</v>
      </c>
      <c r="BF223" s="219" t="e">
        <f>IF(ISBLANK(#REF!),"",#REF!)</f>
        <v>#REF!</v>
      </c>
      <c r="BG223" s="219" t="e">
        <f>IF(ISBLANK(#REF!),"",#REF!)</f>
        <v>#REF!</v>
      </c>
      <c r="BH223" s="219" t="e">
        <f>IF(ISBLANK(#REF!),"",#REF!)</f>
        <v>#REF!</v>
      </c>
      <c r="BI223" s="219" t="e">
        <f>IF(ISBLANK(#REF!),"",#REF!)</f>
        <v>#REF!</v>
      </c>
      <c r="BJ223" s="219" t="e">
        <f>IF(ISBLANK(#REF!),"",#REF!)</f>
        <v>#REF!</v>
      </c>
      <c r="BK223" s="219" t="e">
        <f>IF(ISBLANK(#REF!),"",#REF!)</f>
        <v>#REF!</v>
      </c>
      <c r="BL223" s="219" t="e">
        <f>IF(ISBLANK(#REF!),"",#REF!)</f>
        <v>#REF!</v>
      </c>
      <c r="BM223" s="219" t="e">
        <f>IF(ISBLANK(#REF!),"",#REF!)</f>
        <v>#REF!</v>
      </c>
      <c r="BN223" s="219" t="e">
        <f>IF(ISBLANK(#REF!),"",#REF!)</f>
        <v>#REF!</v>
      </c>
      <c r="BO223" s="227" t="e">
        <f t="shared" si="64"/>
        <v>#REF!</v>
      </c>
      <c r="BP223" s="228" t="str">
        <f t="shared" si="67"/>
        <v/>
      </c>
      <c r="BQ223" s="229" t="str">
        <f t="shared" si="51"/>
        <v/>
      </c>
      <c r="BR223" s="228" t="e">
        <f t="shared" si="65"/>
        <v>#REF!</v>
      </c>
      <c r="BS223" s="230" t="e">
        <f t="shared" si="66"/>
        <v>#REF!</v>
      </c>
    </row>
    <row r="224" spans="1:71">
      <c r="A224" s="213" t="e">
        <f>IF(ISBLANK(#REF!),"",#REF!)</f>
        <v>#REF!</v>
      </c>
      <c r="B224" s="214" t="e">
        <f>IF(ISBLANK(#REF!),"",#REF!)</f>
        <v>#REF!</v>
      </c>
      <c r="C224" s="214" t="e">
        <f>IF(ISBLANK(#REF!),"",#REF!)</f>
        <v>#REF!</v>
      </c>
      <c r="D224" s="214" t="e">
        <f>IF(ISBLANK(#REF!),"",#REF!)</f>
        <v>#REF!</v>
      </c>
      <c r="E224" s="214" t="e">
        <f>IF(ISBLANK(#REF!),"",#REF!)</f>
        <v>#REF!</v>
      </c>
      <c r="F224" s="214" t="e">
        <f>IF(ISBLANK(#REF!),"",#REF!)</f>
        <v>#REF!</v>
      </c>
      <c r="G224" s="214" t="e">
        <f>IF(ISBLANK(#REF!),"",#REF!)</f>
        <v>#REF!</v>
      </c>
      <c r="H224" s="215" t="e">
        <f>IF(ISBLANK(#REF!),"",#REF!)</f>
        <v>#REF!</v>
      </c>
      <c r="I224" s="214" t="e">
        <f>IF(ISBLANK(#REF!),"",#REF!)</f>
        <v>#REF!</v>
      </c>
      <c r="J224" s="216" t="e">
        <f>IF(ISBLANK(#REF!),"",#REF!)</f>
        <v>#REF!</v>
      </c>
      <c r="K224" s="217" t="e">
        <f>IF(ISBLANK(#REF!),"",#REF!)</f>
        <v>#REF!</v>
      </c>
      <c r="L224" s="217" t="e">
        <f>IF(ISBLANK(#REF!),"",#REF!)</f>
        <v>#REF!</v>
      </c>
      <c r="M224" s="218" t="e">
        <f>IF(ISBLANK(#REF!),"",#REF!)</f>
        <v>#REF!</v>
      </c>
      <c r="N224" s="218" t="e">
        <f>IF(ISBLANK(#REF!),"",#REF!)</f>
        <v>#REF!</v>
      </c>
      <c r="O224" s="220" t="str">
        <f>IFERROR(VLOOKUP(_xlfn.CONCAT('Team Roster - Final'!$A224," : ",'Team Roster - Final'!$BM224),'Rate Calculations'!$C$4:$G$1100,5,FALSE),"")</f>
        <v/>
      </c>
      <c r="P224" s="225">
        <f>IF(ISBLANK('Rate Calculations'!$H226),"",'Rate Calculations'!$H226)</f>
        <v>1.7500000000000002E-2</v>
      </c>
      <c r="Q224" s="220" t="str">
        <f t="shared" si="52"/>
        <v/>
      </c>
      <c r="R224" s="221">
        <f>IF(ISBLANK('Rate Calculations'!$J226),"",'Rate Calculations'!$J226)</f>
        <v>3.5000000000000003E-2</v>
      </c>
      <c r="S224" s="220" t="str">
        <f t="shared" si="53"/>
        <v/>
      </c>
      <c r="T224" s="225" t="str">
        <f>IFERROR(VLOOKUP(_xlfn.CONCAT('Team Roster - Final'!$A224," : ",'Team Roster - Final'!$BM224),'Rate Calculations'!$C$4:$S$1100,10,FALSE),"")</f>
        <v/>
      </c>
      <c r="U224" s="225" t="str">
        <f>IFERROR(VLOOKUP(_xlfn.CONCAT('Team Roster - Final'!$A224," : ",'Team Roster - Final'!$BM224),'Rate Calculations'!$C$4:$S$1100,11,FALSE),"")</f>
        <v/>
      </c>
      <c r="V224" s="222" t="str">
        <f t="shared" si="54"/>
        <v/>
      </c>
      <c r="W224" s="222" t="str">
        <f t="shared" si="55"/>
        <v/>
      </c>
      <c r="X224" s="223" t="str">
        <f>IFERROR(VLOOKUP(_xlfn.CONCAT('Team Roster - Final'!$A224," : ",'Team Roster - Final'!$BM224),'Rate Calculations'!$C$4:$S$1100,14,FALSE),"")</f>
        <v/>
      </c>
      <c r="Y224" s="222" t="str">
        <f t="shared" si="56"/>
        <v/>
      </c>
      <c r="Z224" s="222" t="str">
        <f t="shared" si="57"/>
        <v/>
      </c>
      <c r="AA224" s="224" t="str">
        <f>IFERROR(IF(#REF!="Yes",$Y224, $Y224+$Q224*0.5),"")</f>
        <v/>
      </c>
      <c r="AB224" s="224" t="str">
        <f>IFERROR(IF(#REF!="Yes",$Z224, $Z224+$S224*0.5),"")</f>
        <v/>
      </c>
      <c r="AC224" s="220" t="str">
        <f>IFERROR(VLOOKUP(_xlfn.CONCAT('Team Roster - Final'!$A224," : ",'Team Roster - Final'!$BM224),'Rate Calculations'!$C$4:$U$1100,19,FALSE),"")</f>
        <v/>
      </c>
      <c r="AD224" s="220" t="str">
        <f t="shared" si="58"/>
        <v/>
      </c>
      <c r="AE224" s="220" t="str">
        <f t="shared" si="59"/>
        <v/>
      </c>
      <c r="AF224" s="225" t="str">
        <f>IFERROR(VLOOKUP(_xlfn.CONCAT('Team Roster - Final'!$A224," : ",'Team Roster - Final'!$BM224),'Rate Calculations'!$C$4:$AB$1100,22,FALSE),"")</f>
        <v/>
      </c>
      <c r="AG224" s="225" t="str">
        <f>IFERROR(VLOOKUP(_xlfn.CONCAT('Team Roster - Final'!$A224," : ",'Team Roster - Final'!$BM224),'Rate Calculations'!$C$4:$AB$1100,23,FALSE),"")</f>
        <v/>
      </c>
      <c r="AH224" s="222" t="str">
        <f t="shared" si="60"/>
        <v/>
      </c>
      <c r="AI224" s="222" t="str">
        <f t="shared" si="61"/>
        <v/>
      </c>
      <c r="AJ224" s="223" t="str">
        <f>Table1[[#This Row],[Home Office
Net Fee %]]</f>
        <v/>
      </c>
      <c r="AK224" s="222" t="str">
        <f t="shared" si="62"/>
        <v/>
      </c>
      <c r="AL224" s="222" t="str">
        <f t="shared" si="63"/>
        <v/>
      </c>
      <c r="AM224" s="215" t="str">
        <f>IFERROR(IF(#REF!="Yes",$AK224,($AK224+$AD224*0.5)),"")</f>
        <v/>
      </c>
      <c r="AN224" s="215" t="str">
        <f>IFERROR(IF(#REF!="Yes",$AL224,($AL224+$AE224*0.5)),"")</f>
        <v/>
      </c>
      <c r="AO224" s="374" t="str">
        <f>IF(ISBLANK('Team Roster Proposed - FBR'!Q225),"",'Team Roster Proposed - FBR'!Q225)</f>
        <v/>
      </c>
      <c r="AP224" s="226" t="e">
        <f>IF(ISBLANK(#REF!),"",#REF!)</f>
        <v>#REF!</v>
      </c>
      <c r="AQ224" s="226" t="e">
        <f>IF(ISBLANK(#REF!),"",#REF!)</f>
        <v>#REF!</v>
      </c>
      <c r="AR224" s="226" t="e">
        <f>IF(ISBLANK(#REF!),"",#REF!)</f>
        <v>#REF!</v>
      </c>
      <c r="AS224" s="219" t="e">
        <f>IF(ISBLANK(#REF!),"",#REF!)</f>
        <v>#REF!</v>
      </c>
      <c r="AT224" s="219" t="e">
        <f>IF(ISBLANK(#REF!),"",#REF!)</f>
        <v>#REF!</v>
      </c>
      <c r="AU224" s="219" t="e">
        <f>IF(ISBLANK(#REF!),"",#REF!)</f>
        <v>#REF!</v>
      </c>
      <c r="AV224" s="219" t="e">
        <f>IF(ISBLANK(#REF!),"",#REF!)</f>
        <v>#REF!</v>
      </c>
      <c r="AW224" s="219" t="e">
        <f>IF(ISBLANK(#REF!),"",#REF!)</f>
        <v>#REF!</v>
      </c>
      <c r="AX224" s="219" t="e">
        <f>IF(ISBLANK(#REF!),"",#REF!)</f>
        <v>#REF!</v>
      </c>
      <c r="AY224" s="226" t="e">
        <f>IF(ISBLANK(#REF!),"",#REF!)</f>
        <v>#REF!</v>
      </c>
      <c r="AZ224" s="219" t="e">
        <f>IF(ISBLANK(#REF!),"",#REF!)</f>
        <v>#REF!</v>
      </c>
      <c r="BA224" s="219" t="e">
        <f>IF(ISBLANK(#REF!),"",#REF!)</f>
        <v>#REF!</v>
      </c>
      <c r="BB224" s="219" t="e">
        <f>IF(ISBLANK(#REF!),"",#REF!)</f>
        <v>#REF!</v>
      </c>
      <c r="BC224" s="219" t="e">
        <f>IF(ISBLANK(#REF!),"",#REF!)</f>
        <v>#REF!</v>
      </c>
      <c r="BD224" s="219" t="e">
        <f>IF(ISBLANK(#REF!),"",#REF!)</f>
        <v>#REF!</v>
      </c>
      <c r="BE224" s="219" t="e">
        <f>IF(ISBLANK(#REF!),"",#REF!)</f>
        <v>#REF!</v>
      </c>
      <c r="BF224" s="219" t="e">
        <f>IF(ISBLANK(#REF!),"",#REF!)</f>
        <v>#REF!</v>
      </c>
      <c r="BG224" s="219" t="e">
        <f>IF(ISBLANK(#REF!),"",#REF!)</f>
        <v>#REF!</v>
      </c>
      <c r="BH224" s="219" t="e">
        <f>IF(ISBLANK(#REF!),"",#REF!)</f>
        <v>#REF!</v>
      </c>
      <c r="BI224" s="219" t="e">
        <f>IF(ISBLANK(#REF!),"",#REF!)</f>
        <v>#REF!</v>
      </c>
      <c r="BJ224" s="219" t="e">
        <f>IF(ISBLANK(#REF!),"",#REF!)</f>
        <v>#REF!</v>
      </c>
      <c r="BK224" s="219" t="e">
        <f>IF(ISBLANK(#REF!),"",#REF!)</f>
        <v>#REF!</v>
      </c>
      <c r="BL224" s="219" t="e">
        <f>IF(ISBLANK(#REF!),"",#REF!)</f>
        <v>#REF!</v>
      </c>
      <c r="BM224" s="219" t="e">
        <f>IF(ISBLANK(#REF!),"",#REF!)</f>
        <v>#REF!</v>
      </c>
      <c r="BN224" s="219" t="e">
        <f>IF(ISBLANK(#REF!),"",#REF!)</f>
        <v>#REF!</v>
      </c>
      <c r="BO224" s="227" t="e">
        <f t="shared" si="64"/>
        <v>#REF!</v>
      </c>
      <c r="BP224" s="228" t="str">
        <f t="shared" si="67"/>
        <v/>
      </c>
      <c r="BQ224" s="229" t="str">
        <f t="shared" si="51"/>
        <v/>
      </c>
      <c r="BR224" s="228" t="e">
        <f t="shared" si="65"/>
        <v>#REF!</v>
      </c>
      <c r="BS224" s="230" t="e">
        <f t="shared" si="66"/>
        <v>#REF!</v>
      </c>
    </row>
    <row r="225" spans="1:71">
      <c r="A225" s="213" t="e">
        <f>IF(ISBLANK(#REF!),"",#REF!)</f>
        <v>#REF!</v>
      </c>
      <c r="B225" s="214" t="e">
        <f>IF(ISBLANK(#REF!),"",#REF!)</f>
        <v>#REF!</v>
      </c>
      <c r="C225" s="214" t="e">
        <f>IF(ISBLANK(#REF!),"",#REF!)</f>
        <v>#REF!</v>
      </c>
      <c r="D225" s="214" t="e">
        <f>IF(ISBLANK(#REF!),"",#REF!)</f>
        <v>#REF!</v>
      </c>
      <c r="E225" s="214" t="e">
        <f>IF(ISBLANK(#REF!),"",#REF!)</f>
        <v>#REF!</v>
      </c>
      <c r="F225" s="214" t="e">
        <f>IF(ISBLANK(#REF!),"",#REF!)</f>
        <v>#REF!</v>
      </c>
      <c r="G225" s="214" t="e">
        <f>IF(ISBLANK(#REF!),"",#REF!)</f>
        <v>#REF!</v>
      </c>
      <c r="H225" s="215" t="e">
        <f>IF(ISBLANK(#REF!),"",#REF!)</f>
        <v>#REF!</v>
      </c>
      <c r="I225" s="214" t="e">
        <f>IF(ISBLANK(#REF!),"",#REF!)</f>
        <v>#REF!</v>
      </c>
      <c r="J225" s="216" t="e">
        <f>IF(ISBLANK(#REF!),"",#REF!)</f>
        <v>#REF!</v>
      </c>
      <c r="K225" s="217" t="e">
        <f>IF(ISBLANK(#REF!),"",#REF!)</f>
        <v>#REF!</v>
      </c>
      <c r="L225" s="217" t="e">
        <f>IF(ISBLANK(#REF!),"",#REF!)</f>
        <v>#REF!</v>
      </c>
      <c r="M225" s="218" t="e">
        <f>IF(ISBLANK(#REF!),"",#REF!)</f>
        <v>#REF!</v>
      </c>
      <c r="N225" s="218" t="e">
        <f>IF(ISBLANK(#REF!),"",#REF!)</f>
        <v>#REF!</v>
      </c>
      <c r="O225" s="220" t="str">
        <f>IFERROR(VLOOKUP(_xlfn.CONCAT('Team Roster - Final'!$A225," : ",'Team Roster - Final'!$BM225),'Rate Calculations'!$C$4:$G$1100,5,FALSE),"")</f>
        <v/>
      </c>
      <c r="P225" s="225">
        <f>IF(ISBLANK('Rate Calculations'!$H227),"",'Rate Calculations'!$H227)</f>
        <v>1.7500000000000002E-2</v>
      </c>
      <c r="Q225" s="220" t="str">
        <f t="shared" si="52"/>
        <v/>
      </c>
      <c r="R225" s="221">
        <f>IF(ISBLANK('Rate Calculations'!$J227),"",'Rate Calculations'!$J227)</f>
        <v>3.5000000000000003E-2</v>
      </c>
      <c r="S225" s="220" t="str">
        <f t="shared" si="53"/>
        <v/>
      </c>
      <c r="T225" s="225" t="str">
        <f>IFERROR(VLOOKUP(_xlfn.CONCAT('Team Roster - Final'!$A225," : ",'Team Roster - Final'!$BM225),'Rate Calculations'!$C$4:$S$1100,10,FALSE),"")</f>
        <v/>
      </c>
      <c r="U225" s="225" t="str">
        <f>IFERROR(VLOOKUP(_xlfn.CONCAT('Team Roster - Final'!$A225," : ",'Team Roster - Final'!$BM225),'Rate Calculations'!$C$4:$S$1100,11,FALSE),"")</f>
        <v/>
      </c>
      <c r="V225" s="222" t="str">
        <f t="shared" si="54"/>
        <v/>
      </c>
      <c r="W225" s="222" t="str">
        <f t="shared" si="55"/>
        <v/>
      </c>
      <c r="X225" s="223" t="str">
        <f>IFERROR(VLOOKUP(_xlfn.CONCAT('Team Roster - Final'!$A225," : ",'Team Roster - Final'!$BM225),'Rate Calculations'!$C$4:$S$1100,14,FALSE),"")</f>
        <v/>
      </c>
      <c r="Y225" s="222" t="str">
        <f t="shared" si="56"/>
        <v/>
      </c>
      <c r="Z225" s="222" t="str">
        <f t="shared" si="57"/>
        <v/>
      </c>
      <c r="AA225" s="224" t="str">
        <f>IFERROR(IF(#REF!="Yes",$Y225, $Y225+$Q225*0.5),"")</f>
        <v/>
      </c>
      <c r="AB225" s="224" t="str">
        <f>IFERROR(IF(#REF!="Yes",$Z225, $Z225+$S225*0.5),"")</f>
        <v/>
      </c>
      <c r="AC225" s="220" t="str">
        <f>IFERROR(VLOOKUP(_xlfn.CONCAT('Team Roster - Final'!$A225," : ",'Team Roster - Final'!$BM225),'Rate Calculations'!$C$4:$U$1100,19,FALSE),"")</f>
        <v/>
      </c>
      <c r="AD225" s="220" t="str">
        <f t="shared" si="58"/>
        <v/>
      </c>
      <c r="AE225" s="220" t="str">
        <f t="shared" si="59"/>
        <v/>
      </c>
      <c r="AF225" s="225" t="str">
        <f>IFERROR(VLOOKUP(_xlfn.CONCAT('Team Roster - Final'!$A225," : ",'Team Roster - Final'!$BM225),'Rate Calculations'!$C$4:$AB$1100,22,FALSE),"")</f>
        <v/>
      </c>
      <c r="AG225" s="225" t="str">
        <f>IFERROR(VLOOKUP(_xlfn.CONCAT('Team Roster - Final'!$A225," : ",'Team Roster - Final'!$BM225),'Rate Calculations'!$C$4:$AB$1100,23,FALSE),"")</f>
        <v/>
      </c>
      <c r="AH225" s="222" t="str">
        <f t="shared" si="60"/>
        <v/>
      </c>
      <c r="AI225" s="222" t="str">
        <f t="shared" si="61"/>
        <v/>
      </c>
      <c r="AJ225" s="223" t="str">
        <f>Table1[[#This Row],[Home Office
Net Fee %]]</f>
        <v/>
      </c>
      <c r="AK225" s="222" t="str">
        <f t="shared" si="62"/>
        <v/>
      </c>
      <c r="AL225" s="222" t="str">
        <f t="shared" si="63"/>
        <v/>
      </c>
      <c r="AM225" s="215" t="str">
        <f>IFERROR(IF(#REF!="Yes",$AK225,($AK225+$AD225*0.5)),"")</f>
        <v/>
      </c>
      <c r="AN225" s="215" t="str">
        <f>IFERROR(IF(#REF!="Yes",$AL225,($AL225+$AE225*0.5)),"")</f>
        <v/>
      </c>
      <c r="AO225" s="374" t="str">
        <f>IF(ISBLANK('Team Roster Proposed - FBR'!Q226),"",'Team Roster Proposed - FBR'!Q226)</f>
        <v/>
      </c>
      <c r="AP225" s="226" t="e">
        <f>IF(ISBLANK(#REF!),"",#REF!)</f>
        <v>#REF!</v>
      </c>
      <c r="AQ225" s="226" t="e">
        <f>IF(ISBLANK(#REF!),"",#REF!)</f>
        <v>#REF!</v>
      </c>
      <c r="AR225" s="226" t="e">
        <f>IF(ISBLANK(#REF!),"",#REF!)</f>
        <v>#REF!</v>
      </c>
      <c r="AS225" s="219" t="e">
        <f>IF(ISBLANK(#REF!),"",#REF!)</f>
        <v>#REF!</v>
      </c>
      <c r="AT225" s="219" t="e">
        <f>IF(ISBLANK(#REF!),"",#REF!)</f>
        <v>#REF!</v>
      </c>
      <c r="AU225" s="219" t="e">
        <f>IF(ISBLANK(#REF!),"",#REF!)</f>
        <v>#REF!</v>
      </c>
      <c r="AV225" s="219" t="e">
        <f>IF(ISBLANK(#REF!),"",#REF!)</f>
        <v>#REF!</v>
      </c>
      <c r="AW225" s="219" t="e">
        <f>IF(ISBLANK(#REF!),"",#REF!)</f>
        <v>#REF!</v>
      </c>
      <c r="AX225" s="219" t="e">
        <f>IF(ISBLANK(#REF!),"",#REF!)</f>
        <v>#REF!</v>
      </c>
      <c r="AY225" s="226" t="e">
        <f>IF(ISBLANK(#REF!),"",#REF!)</f>
        <v>#REF!</v>
      </c>
      <c r="AZ225" s="219" t="e">
        <f>IF(ISBLANK(#REF!),"",#REF!)</f>
        <v>#REF!</v>
      </c>
      <c r="BA225" s="219" t="e">
        <f>IF(ISBLANK(#REF!),"",#REF!)</f>
        <v>#REF!</v>
      </c>
      <c r="BB225" s="219" t="e">
        <f>IF(ISBLANK(#REF!),"",#REF!)</f>
        <v>#REF!</v>
      </c>
      <c r="BC225" s="219" t="e">
        <f>IF(ISBLANK(#REF!),"",#REF!)</f>
        <v>#REF!</v>
      </c>
      <c r="BD225" s="219" t="e">
        <f>IF(ISBLANK(#REF!),"",#REF!)</f>
        <v>#REF!</v>
      </c>
      <c r="BE225" s="219" t="e">
        <f>IF(ISBLANK(#REF!),"",#REF!)</f>
        <v>#REF!</v>
      </c>
      <c r="BF225" s="219" t="e">
        <f>IF(ISBLANK(#REF!),"",#REF!)</f>
        <v>#REF!</v>
      </c>
      <c r="BG225" s="219" t="e">
        <f>IF(ISBLANK(#REF!),"",#REF!)</f>
        <v>#REF!</v>
      </c>
      <c r="BH225" s="219" t="e">
        <f>IF(ISBLANK(#REF!),"",#REF!)</f>
        <v>#REF!</v>
      </c>
      <c r="BI225" s="219" t="e">
        <f>IF(ISBLANK(#REF!),"",#REF!)</f>
        <v>#REF!</v>
      </c>
      <c r="BJ225" s="219" t="e">
        <f>IF(ISBLANK(#REF!),"",#REF!)</f>
        <v>#REF!</v>
      </c>
      <c r="BK225" s="219" t="e">
        <f>IF(ISBLANK(#REF!),"",#REF!)</f>
        <v>#REF!</v>
      </c>
      <c r="BL225" s="219" t="e">
        <f>IF(ISBLANK(#REF!),"",#REF!)</f>
        <v>#REF!</v>
      </c>
      <c r="BM225" s="219" t="e">
        <f>IF(ISBLANK(#REF!),"",#REF!)</f>
        <v>#REF!</v>
      </c>
      <c r="BN225" s="219" t="e">
        <f>IF(ISBLANK(#REF!),"",#REF!)</f>
        <v>#REF!</v>
      </c>
      <c r="BO225" s="227" t="e">
        <f t="shared" si="64"/>
        <v>#REF!</v>
      </c>
      <c r="BP225" s="228" t="str">
        <f t="shared" si="67"/>
        <v/>
      </c>
      <c r="BQ225" s="229" t="str">
        <f t="shared" si="51"/>
        <v/>
      </c>
      <c r="BR225" s="228" t="e">
        <f t="shared" si="65"/>
        <v>#REF!</v>
      </c>
      <c r="BS225" s="230" t="e">
        <f t="shared" si="66"/>
        <v>#REF!</v>
      </c>
    </row>
    <row r="226" spans="1:71">
      <c r="A226" s="213" t="e">
        <f>IF(ISBLANK(#REF!),"",#REF!)</f>
        <v>#REF!</v>
      </c>
      <c r="B226" s="214" t="e">
        <f>IF(ISBLANK(#REF!),"",#REF!)</f>
        <v>#REF!</v>
      </c>
      <c r="C226" s="214" t="e">
        <f>IF(ISBLANK(#REF!),"",#REF!)</f>
        <v>#REF!</v>
      </c>
      <c r="D226" s="214" t="e">
        <f>IF(ISBLANK(#REF!),"",#REF!)</f>
        <v>#REF!</v>
      </c>
      <c r="E226" s="214" t="e">
        <f>IF(ISBLANK(#REF!),"",#REF!)</f>
        <v>#REF!</v>
      </c>
      <c r="F226" s="214" t="e">
        <f>IF(ISBLANK(#REF!),"",#REF!)</f>
        <v>#REF!</v>
      </c>
      <c r="G226" s="214" t="e">
        <f>IF(ISBLANK(#REF!),"",#REF!)</f>
        <v>#REF!</v>
      </c>
      <c r="H226" s="215" t="e">
        <f>IF(ISBLANK(#REF!),"",#REF!)</f>
        <v>#REF!</v>
      </c>
      <c r="I226" s="214" t="e">
        <f>IF(ISBLANK(#REF!),"",#REF!)</f>
        <v>#REF!</v>
      </c>
      <c r="J226" s="216" t="e">
        <f>IF(ISBLANK(#REF!),"",#REF!)</f>
        <v>#REF!</v>
      </c>
      <c r="K226" s="217" t="e">
        <f>IF(ISBLANK(#REF!),"",#REF!)</f>
        <v>#REF!</v>
      </c>
      <c r="L226" s="217" t="e">
        <f>IF(ISBLANK(#REF!),"",#REF!)</f>
        <v>#REF!</v>
      </c>
      <c r="M226" s="218" t="e">
        <f>IF(ISBLANK(#REF!),"",#REF!)</f>
        <v>#REF!</v>
      </c>
      <c r="N226" s="218" t="e">
        <f>IF(ISBLANK(#REF!),"",#REF!)</f>
        <v>#REF!</v>
      </c>
      <c r="O226" s="220" t="str">
        <f>IFERROR(VLOOKUP(_xlfn.CONCAT('Team Roster - Final'!$A226," : ",'Team Roster - Final'!$BM226),'Rate Calculations'!$C$4:$G$1100,5,FALSE),"")</f>
        <v/>
      </c>
      <c r="P226" s="225">
        <f>IF(ISBLANK('Rate Calculations'!$H228),"",'Rate Calculations'!$H228)</f>
        <v>1.7500000000000002E-2</v>
      </c>
      <c r="Q226" s="220" t="str">
        <f t="shared" si="52"/>
        <v/>
      </c>
      <c r="R226" s="221">
        <f>IF(ISBLANK('Rate Calculations'!$J228),"",'Rate Calculations'!$J228)</f>
        <v>3.5000000000000003E-2</v>
      </c>
      <c r="S226" s="220" t="str">
        <f t="shared" si="53"/>
        <v/>
      </c>
      <c r="T226" s="225" t="str">
        <f>IFERROR(VLOOKUP(_xlfn.CONCAT('Team Roster - Final'!$A226," : ",'Team Roster - Final'!$BM226),'Rate Calculations'!$C$4:$S$1100,10,FALSE),"")</f>
        <v/>
      </c>
      <c r="U226" s="225" t="str">
        <f>IFERROR(VLOOKUP(_xlfn.CONCAT('Team Roster - Final'!$A226," : ",'Team Roster - Final'!$BM226),'Rate Calculations'!$C$4:$S$1100,11,FALSE),"")</f>
        <v/>
      </c>
      <c r="V226" s="222" t="str">
        <f t="shared" si="54"/>
        <v/>
      </c>
      <c r="W226" s="222" t="str">
        <f t="shared" si="55"/>
        <v/>
      </c>
      <c r="X226" s="223" t="str">
        <f>IFERROR(VLOOKUP(_xlfn.CONCAT('Team Roster - Final'!$A226," : ",'Team Roster - Final'!$BM226),'Rate Calculations'!$C$4:$S$1100,14,FALSE),"")</f>
        <v/>
      </c>
      <c r="Y226" s="222" t="str">
        <f t="shared" si="56"/>
        <v/>
      </c>
      <c r="Z226" s="222" t="str">
        <f t="shared" si="57"/>
        <v/>
      </c>
      <c r="AA226" s="224" t="str">
        <f>IFERROR(IF(#REF!="Yes",$Y226, $Y226+$Q226*0.5),"")</f>
        <v/>
      </c>
      <c r="AB226" s="224" t="str">
        <f>IFERROR(IF(#REF!="Yes",$Z226, $Z226+$S226*0.5),"")</f>
        <v/>
      </c>
      <c r="AC226" s="220" t="str">
        <f>IFERROR(VLOOKUP(_xlfn.CONCAT('Team Roster - Final'!$A226," : ",'Team Roster - Final'!$BM226),'Rate Calculations'!$C$4:$U$1100,19,FALSE),"")</f>
        <v/>
      </c>
      <c r="AD226" s="220" t="str">
        <f t="shared" si="58"/>
        <v/>
      </c>
      <c r="AE226" s="220" t="str">
        <f t="shared" si="59"/>
        <v/>
      </c>
      <c r="AF226" s="225" t="str">
        <f>IFERROR(VLOOKUP(_xlfn.CONCAT('Team Roster - Final'!$A226," : ",'Team Roster - Final'!$BM226),'Rate Calculations'!$C$4:$AB$1100,22,FALSE),"")</f>
        <v/>
      </c>
      <c r="AG226" s="225" t="str">
        <f>IFERROR(VLOOKUP(_xlfn.CONCAT('Team Roster - Final'!$A226," : ",'Team Roster - Final'!$BM226),'Rate Calculations'!$C$4:$AB$1100,23,FALSE),"")</f>
        <v/>
      </c>
      <c r="AH226" s="222" t="str">
        <f t="shared" si="60"/>
        <v/>
      </c>
      <c r="AI226" s="222" t="str">
        <f t="shared" si="61"/>
        <v/>
      </c>
      <c r="AJ226" s="223" t="str">
        <f>Table1[[#This Row],[Home Office
Net Fee %]]</f>
        <v/>
      </c>
      <c r="AK226" s="222" t="str">
        <f t="shared" si="62"/>
        <v/>
      </c>
      <c r="AL226" s="222" t="str">
        <f t="shared" si="63"/>
        <v/>
      </c>
      <c r="AM226" s="215" t="str">
        <f>IFERROR(IF(#REF!="Yes",$AK226,($AK226+$AD226*0.5)),"")</f>
        <v/>
      </c>
      <c r="AN226" s="215" t="str">
        <f>IFERROR(IF(#REF!="Yes",$AL226,($AL226+$AE226*0.5)),"")</f>
        <v/>
      </c>
      <c r="AO226" s="374" t="str">
        <f>IF(ISBLANK('Team Roster Proposed - FBR'!Q227),"",'Team Roster Proposed - FBR'!Q227)</f>
        <v/>
      </c>
      <c r="AP226" s="226" t="e">
        <f>IF(ISBLANK(#REF!),"",#REF!)</f>
        <v>#REF!</v>
      </c>
      <c r="AQ226" s="226" t="e">
        <f>IF(ISBLANK(#REF!),"",#REF!)</f>
        <v>#REF!</v>
      </c>
      <c r="AR226" s="226" t="e">
        <f>IF(ISBLANK(#REF!),"",#REF!)</f>
        <v>#REF!</v>
      </c>
      <c r="AS226" s="219" t="e">
        <f>IF(ISBLANK(#REF!),"",#REF!)</f>
        <v>#REF!</v>
      </c>
      <c r="AT226" s="219" t="e">
        <f>IF(ISBLANK(#REF!),"",#REF!)</f>
        <v>#REF!</v>
      </c>
      <c r="AU226" s="219" t="e">
        <f>IF(ISBLANK(#REF!),"",#REF!)</f>
        <v>#REF!</v>
      </c>
      <c r="AV226" s="219" t="e">
        <f>IF(ISBLANK(#REF!),"",#REF!)</f>
        <v>#REF!</v>
      </c>
      <c r="AW226" s="219" t="e">
        <f>IF(ISBLANK(#REF!),"",#REF!)</f>
        <v>#REF!</v>
      </c>
      <c r="AX226" s="219" t="e">
        <f>IF(ISBLANK(#REF!),"",#REF!)</f>
        <v>#REF!</v>
      </c>
      <c r="AY226" s="226" t="e">
        <f>IF(ISBLANK(#REF!),"",#REF!)</f>
        <v>#REF!</v>
      </c>
      <c r="AZ226" s="219" t="e">
        <f>IF(ISBLANK(#REF!),"",#REF!)</f>
        <v>#REF!</v>
      </c>
      <c r="BA226" s="219" t="e">
        <f>IF(ISBLANK(#REF!),"",#REF!)</f>
        <v>#REF!</v>
      </c>
      <c r="BB226" s="219" t="e">
        <f>IF(ISBLANK(#REF!),"",#REF!)</f>
        <v>#REF!</v>
      </c>
      <c r="BC226" s="219" t="e">
        <f>IF(ISBLANK(#REF!),"",#REF!)</f>
        <v>#REF!</v>
      </c>
      <c r="BD226" s="219" t="e">
        <f>IF(ISBLANK(#REF!),"",#REF!)</f>
        <v>#REF!</v>
      </c>
      <c r="BE226" s="219" t="e">
        <f>IF(ISBLANK(#REF!),"",#REF!)</f>
        <v>#REF!</v>
      </c>
      <c r="BF226" s="219" t="e">
        <f>IF(ISBLANK(#REF!),"",#REF!)</f>
        <v>#REF!</v>
      </c>
      <c r="BG226" s="219" t="e">
        <f>IF(ISBLANK(#REF!),"",#REF!)</f>
        <v>#REF!</v>
      </c>
      <c r="BH226" s="219" t="e">
        <f>IF(ISBLANK(#REF!),"",#REF!)</f>
        <v>#REF!</v>
      </c>
      <c r="BI226" s="219" t="e">
        <f>IF(ISBLANK(#REF!),"",#REF!)</f>
        <v>#REF!</v>
      </c>
      <c r="BJ226" s="219" t="e">
        <f>IF(ISBLANK(#REF!),"",#REF!)</f>
        <v>#REF!</v>
      </c>
      <c r="BK226" s="219" t="e">
        <f>IF(ISBLANK(#REF!),"",#REF!)</f>
        <v>#REF!</v>
      </c>
      <c r="BL226" s="219" t="e">
        <f>IF(ISBLANK(#REF!),"",#REF!)</f>
        <v>#REF!</v>
      </c>
      <c r="BM226" s="219" t="e">
        <f>IF(ISBLANK(#REF!),"",#REF!)</f>
        <v>#REF!</v>
      </c>
      <c r="BN226" s="219" t="e">
        <f>IF(ISBLANK(#REF!),"",#REF!)</f>
        <v>#REF!</v>
      </c>
      <c r="BO226" s="227" t="e">
        <f t="shared" si="64"/>
        <v>#REF!</v>
      </c>
      <c r="BP226" s="228" t="str">
        <f t="shared" si="67"/>
        <v/>
      </c>
      <c r="BQ226" s="229" t="str">
        <f t="shared" si="51"/>
        <v/>
      </c>
      <c r="BR226" s="228" t="e">
        <f t="shared" si="65"/>
        <v>#REF!</v>
      </c>
      <c r="BS226" s="230" t="e">
        <f t="shared" si="66"/>
        <v>#REF!</v>
      </c>
    </row>
    <row r="227" spans="1:71">
      <c r="A227" s="213" t="e">
        <f>IF(ISBLANK(#REF!),"",#REF!)</f>
        <v>#REF!</v>
      </c>
      <c r="B227" s="214" t="e">
        <f>IF(ISBLANK(#REF!),"",#REF!)</f>
        <v>#REF!</v>
      </c>
      <c r="C227" s="214" t="e">
        <f>IF(ISBLANK(#REF!),"",#REF!)</f>
        <v>#REF!</v>
      </c>
      <c r="D227" s="214" t="e">
        <f>IF(ISBLANK(#REF!),"",#REF!)</f>
        <v>#REF!</v>
      </c>
      <c r="E227" s="214" t="e">
        <f>IF(ISBLANK(#REF!),"",#REF!)</f>
        <v>#REF!</v>
      </c>
      <c r="F227" s="214" t="e">
        <f>IF(ISBLANK(#REF!),"",#REF!)</f>
        <v>#REF!</v>
      </c>
      <c r="G227" s="214" t="e">
        <f>IF(ISBLANK(#REF!),"",#REF!)</f>
        <v>#REF!</v>
      </c>
      <c r="H227" s="215" t="e">
        <f>IF(ISBLANK(#REF!),"",#REF!)</f>
        <v>#REF!</v>
      </c>
      <c r="I227" s="214" t="e">
        <f>IF(ISBLANK(#REF!),"",#REF!)</f>
        <v>#REF!</v>
      </c>
      <c r="J227" s="216" t="e">
        <f>IF(ISBLANK(#REF!),"",#REF!)</f>
        <v>#REF!</v>
      </c>
      <c r="K227" s="217" t="e">
        <f>IF(ISBLANK(#REF!),"",#REF!)</f>
        <v>#REF!</v>
      </c>
      <c r="L227" s="217" t="e">
        <f>IF(ISBLANK(#REF!),"",#REF!)</f>
        <v>#REF!</v>
      </c>
      <c r="M227" s="218" t="e">
        <f>IF(ISBLANK(#REF!),"",#REF!)</f>
        <v>#REF!</v>
      </c>
      <c r="N227" s="218" t="e">
        <f>IF(ISBLANK(#REF!),"",#REF!)</f>
        <v>#REF!</v>
      </c>
      <c r="O227" s="220" t="str">
        <f>IFERROR(VLOOKUP(_xlfn.CONCAT('Team Roster - Final'!$A227," : ",'Team Roster - Final'!$BM227),'Rate Calculations'!$C$4:$G$1100,5,FALSE),"")</f>
        <v/>
      </c>
      <c r="P227" s="225">
        <f>IF(ISBLANK('Rate Calculations'!$H229),"",'Rate Calculations'!$H229)</f>
        <v>1.7500000000000002E-2</v>
      </c>
      <c r="Q227" s="220" t="str">
        <f t="shared" si="52"/>
        <v/>
      </c>
      <c r="R227" s="221">
        <f>IF(ISBLANK('Rate Calculations'!$J229),"",'Rate Calculations'!$J229)</f>
        <v>3.5000000000000003E-2</v>
      </c>
      <c r="S227" s="220" t="str">
        <f t="shared" si="53"/>
        <v/>
      </c>
      <c r="T227" s="225" t="str">
        <f>IFERROR(VLOOKUP(_xlfn.CONCAT('Team Roster - Final'!$A227," : ",'Team Roster - Final'!$BM227),'Rate Calculations'!$C$4:$S$1100,10,FALSE),"")</f>
        <v/>
      </c>
      <c r="U227" s="225" t="str">
        <f>IFERROR(VLOOKUP(_xlfn.CONCAT('Team Roster - Final'!$A227," : ",'Team Roster - Final'!$BM227),'Rate Calculations'!$C$4:$S$1100,11,FALSE),"")</f>
        <v/>
      </c>
      <c r="V227" s="222" t="str">
        <f t="shared" si="54"/>
        <v/>
      </c>
      <c r="W227" s="222" t="str">
        <f t="shared" si="55"/>
        <v/>
      </c>
      <c r="X227" s="223" t="str">
        <f>IFERROR(VLOOKUP(_xlfn.CONCAT('Team Roster - Final'!$A227," : ",'Team Roster - Final'!$BM227),'Rate Calculations'!$C$4:$S$1100,14,FALSE),"")</f>
        <v/>
      </c>
      <c r="Y227" s="222" t="str">
        <f t="shared" si="56"/>
        <v/>
      </c>
      <c r="Z227" s="222" t="str">
        <f t="shared" si="57"/>
        <v/>
      </c>
      <c r="AA227" s="224" t="str">
        <f>IFERROR(IF(#REF!="Yes",$Y227, $Y227+$Q227*0.5),"")</f>
        <v/>
      </c>
      <c r="AB227" s="224" t="str">
        <f>IFERROR(IF(#REF!="Yes",$Z227, $Z227+$S227*0.5),"")</f>
        <v/>
      </c>
      <c r="AC227" s="220" t="str">
        <f>IFERROR(VLOOKUP(_xlfn.CONCAT('Team Roster - Final'!$A227," : ",'Team Roster - Final'!$BM227),'Rate Calculations'!$C$4:$U$1100,19,FALSE),"")</f>
        <v/>
      </c>
      <c r="AD227" s="220" t="str">
        <f t="shared" si="58"/>
        <v/>
      </c>
      <c r="AE227" s="220" t="str">
        <f t="shared" si="59"/>
        <v/>
      </c>
      <c r="AF227" s="225" t="str">
        <f>IFERROR(VLOOKUP(_xlfn.CONCAT('Team Roster - Final'!$A227," : ",'Team Roster - Final'!$BM227),'Rate Calculations'!$C$4:$AB$1100,22,FALSE),"")</f>
        <v/>
      </c>
      <c r="AG227" s="225" t="str">
        <f>IFERROR(VLOOKUP(_xlfn.CONCAT('Team Roster - Final'!$A227," : ",'Team Roster - Final'!$BM227),'Rate Calculations'!$C$4:$AB$1100,23,FALSE),"")</f>
        <v/>
      </c>
      <c r="AH227" s="222" t="str">
        <f t="shared" si="60"/>
        <v/>
      </c>
      <c r="AI227" s="222" t="str">
        <f t="shared" si="61"/>
        <v/>
      </c>
      <c r="AJ227" s="223" t="str">
        <f>Table1[[#This Row],[Home Office
Net Fee %]]</f>
        <v/>
      </c>
      <c r="AK227" s="222" t="str">
        <f t="shared" si="62"/>
        <v/>
      </c>
      <c r="AL227" s="222" t="str">
        <f t="shared" si="63"/>
        <v/>
      </c>
      <c r="AM227" s="215" t="str">
        <f>IFERROR(IF(#REF!="Yes",$AK227,($AK227+$AD227*0.5)),"")</f>
        <v/>
      </c>
      <c r="AN227" s="215" t="str">
        <f>IFERROR(IF(#REF!="Yes",$AL227,($AL227+$AE227*0.5)),"")</f>
        <v/>
      </c>
      <c r="AO227" s="374" t="str">
        <f>IF(ISBLANK('Team Roster Proposed - FBR'!Q228),"",'Team Roster Proposed - FBR'!Q228)</f>
        <v/>
      </c>
      <c r="AP227" s="226" t="e">
        <f>IF(ISBLANK(#REF!),"",#REF!)</f>
        <v>#REF!</v>
      </c>
      <c r="AQ227" s="226" t="e">
        <f>IF(ISBLANK(#REF!),"",#REF!)</f>
        <v>#REF!</v>
      </c>
      <c r="AR227" s="226" t="e">
        <f>IF(ISBLANK(#REF!),"",#REF!)</f>
        <v>#REF!</v>
      </c>
      <c r="AS227" s="219" t="e">
        <f>IF(ISBLANK(#REF!),"",#REF!)</f>
        <v>#REF!</v>
      </c>
      <c r="AT227" s="219" t="e">
        <f>IF(ISBLANK(#REF!),"",#REF!)</f>
        <v>#REF!</v>
      </c>
      <c r="AU227" s="219" t="e">
        <f>IF(ISBLANK(#REF!),"",#REF!)</f>
        <v>#REF!</v>
      </c>
      <c r="AV227" s="219" t="e">
        <f>IF(ISBLANK(#REF!),"",#REF!)</f>
        <v>#REF!</v>
      </c>
      <c r="AW227" s="219" t="e">
        <f>IF(ISBLANK(#REF!),"",#REF!)</f>
        <v>#REF!</v>
      </c>
      <c r="AX227" s="219" t="e">
        <f>IF(ISBLANK(#REF!),"",#REF!)</f>
        <v>#REF!</v>
      </c>
      <c r="AY227" s="226" t="e">
        <f>IF(ISBLANK(#REF!),"",#REF!)</f>
        <v>#REF!</v>
      </c>
      <c r="AZ227" s="219" t="e">
        <f>IF(ISBLANK(#REF!),"",#REF!)</f>
        <v>#REF!</v>
      </c>
      <c r="BA227" s="219" t="e">
        <f>IF(ISBLANK(#REF!),"",#REF!)</f>
        <v>#REF!</v>
      </c>
      <c r="BB227" s="219" t="e">
        <f>IF(ISBLANK(#REF!),"",#REF!)</f>
        <v>#REF!</v>
      </c>
      <c r="BC227" s="219" t="e">
        <f>IF(ISBLANK(#REF!),"",#REF!)</f>
        <v>#REF!</v>
      </c>
      <c r="BD227" s="219" t="e">
        <f>IF(ISBLANK(#REF!),"",#REF!)</f>
        <v>#REF!</v>
      </c>
      <c r="BE227" s="219" t="e">
        <f>IF(ISBLANK(#REF!),"",#REF!)</f>
        <v>#REF!</v>
      </c>
      <c r="BF227" s="219" t="e">
        <f>IF(ISBLANK(#REF!),"",#REF!)</f>
        <v>#REF!</v>
      </c>
      <c r="BG227" s="219" t="e">
        <f>IF(ISBLANK(#REF!),"",#REF!)</f>
        <v>#REF!</v>
      </c>
      <c r="BH227" s="219" t="e">
        <f>IF(ISBLANK(#REF!),"",#REF!)</f>
        <v>#REF!</v>
      </c>
      <c r="BI227" s="219" t="e">
        <f>IF(ISBLANK(#REF!),"",#REF!)</f>
        <v>#REF!</v>
      </c>
      <c r="BJ227" s="219" t="e">
        <f>IF(ISBLANK(#REF!),"",#REF!)</f>
        <v>#REF!</v>
      </c>
      <c r="BK227" s="219" t="e">
        <f>IF(ISBLANK(#REF!),"",#REF!)</f>
        <v>#REF!</v>
      </c>
      <c r="BL227" s="219" t="e">
        <f>IF(ISBLANK(#REF!),"",#REF!)</f>
        <v>#REF!</v>
      </c>
      <c r="BM227" s="219" t="e">
        <f>IF(ISBLANK(#REF!),"",#REF!)</f>
        <v>#REF!</v>
      </c>
      <c r="BN227" s="219" t="e">
        <f>IF(ISBLANK(#REF!),"",#REF!)</f>
        <v>#REF!</v>
      </c>
      <c r="BO227" s="227" t="e">
        <f t="shared" si="64"/>
        <v>#REF!</v>
      </c>
      <c r="BP227" s="228" t="str">
        <f t="shared" si="67"/>
        <v/>
      </c>
      <c r="BQ227" s="229" t="str">
        <f t="shared" si="51"/>
        <v/>
      </c>
      <c r="BR227" s="228" t="e">
        <f t="shared" si="65"/>
        <v>#REF!</v>
      </c>
      <c r="BS227" s="230" t="e">
        <f t="shared" si="66"/>
        <v>#REF!</v>
      </c>
    </row>
    <row r="228" spans="1:71">
      <c r="A228" s="213" t="e">
        <f>IF(ISBLANK(#REF!),"",#REF!)</f>
        <v>#REF!</v>
      </c>
      <c r="B228" s="214" t="e">
        <f>IF(ISBLANK(#REF!),"",#REF!)</f>
        <v>#REF!</v>
      </c>
      <c r="C228" s="214" t="e">
        <f>IF(ISBLANK(#REF!),"",#REF!)</f>
        <v>#REF!</v>
      </c>
      <c r="D228" s="214" t="e">
        <f>IF(ISBLANK(#REF!),"",#REF!)</f>
        <v>#REF!</v>
      </c>
      <c r="E228" s="214" t="e">
        <f>IF(ISBLANK(#REF!),"",#REF!)</f>
        <v>#REF!</v>
      </c>
      <c r="F228" s="214" t="e">
        <f>IF(ISBLANK(#REF!),"",#REF!)</f>
        <v>#REF!</v>
      </c>
      <c r="G228" s="214" t="e">
        <f>IF(ISBLANK(#REF!),"",#REF!)</f>
        <v>#REF!</v>
      </c>
      <c r="H228" s="215" t="e">
        <f>IF(ISBLANK(#REF!),"",#REF!)</f>
        <v>#REF!</v>
      </c>
      <c r="I228" s="214" t="e">
        <f>IF(ISBLANK(#REF!),"",#REF!)</f>
        <v>#REF!</v>
      </c>
      <c r="J228" s="216" t="e">
        <f>IF(ISBLANK(#REF!),"",#REF!)</f>
        <v>#REF!</v>
      </c>
      <c r="K228" s="217" t="e">
        <f>IF(ISBLANK(#REF!),"",#REF!)</f>
        <v>#REF!</v>
      </c>
      <c r="L228" s="217" t="e">
        <f>IF(ISBLANK(#REF!),"",#REF!)</f>
        <v>#REF!</v>
      </c>
      <c r="M228" s="218" t="e">
        <f>IF(ISBLANK(#REF!),"",#REF!)</f>
        <v>#REF!</v>
      </c>
      <c r="N228" s="218" t="e">
        <f>IF(ISBLANK(#REF!),"",#REF!)</f>
        <v>#REF!</v>
      </c>
      <c r="O228" s="220" t="str">
        <f>IFERROR(VLOOKUP(_xlfn.CONCAT('Team Roster - Final'!$A228," : ",'Team Roster - Final'!$BM228),'Rate Calculations'!$C$4:$G$1100,5,FALSE),"")</f>
        <v/>
      </c>
      <c r="P228" s="225">
        <f>IF(ISBLANK('Rate Calculations'!$H230),"",'Rate Calculations'!$H230)</f>
        <v>1.7500000000000002E-2</v>
      </c>
      <c r="Q228" s="220" t="str">
        <f t="shared" si="52"/>
        <v/>
      </c>
      <c r="R228" s="221">
        <f>IF(ISBLANK('Rate Calculations'!$J230),"",'Rate Calculations'!$J230)</f>
        <v>3.5000000000000003E-2</v>
      </c>
      <c r="S228" s="220" t="str">
        <f t="shared" si="53"/>
        <v/>
      </c>
      <c r="T228" s="225" t="str">
        <f>IFERROR(VLOOKUP(_xlfn.CONCAT('Team Roster - Final'!$A228," : ",'Team Roster - Final'!$BM228),'Rate Calculations'!$C$4:$S$1100,10,FALSE),"")</f>
        <v/>
      </c>
      <c r="U228" s="225" t="str">
        <f>IFERROR(VLOOKUP(_xlfn.CONCAT('Team Roster - Final'!$A228," : ",'Team Roster - Final'!$BM228),'Rate Calculations'!$C$4:$S$1100,11,FALSE),"")</f>
        <v/>
      </c>
      <c r="V228" s="222" t="str">
        <f t="shared" si="54"/>
        <v/>
      </c>
      <c r="W228" s="222" t="str">
        <f t="shared" si="55"/>
        <v/>
      </c>
      <c r="X228" s="223" t="str">
        <f>IFERROR(VLOOKUP(_xlfn.CONCAT('Team Roster - Final'!$A228," : ",'Team Roster - Final'!$BM228),'Rate Calculations'!$C$4:$S$1100,14,FALSE),"")</f>
        <v/>
      </c>
      <c r="Y228" s="222" t="str">
        <f t="shared" si="56"/>
        <v/>
      </c>
      <c r="Z228" s="222" t="str">
        <f t="shared" si="57"/>
        <v/>
      </c>
      <c r="AA228" s="224" t="str">
        <f>IFERROR(IF(#REF!="Yes",$Y228, $Y228+$Q228*0.5),"")</f>
        <v/>
      </c>
      <c r="AB228" s="224" t="str">
        <f>IFERROR(IF(#REF!="Yes",$Z228, $Z228+$S228*0.5),"")</f>
        <v/>
      </c>
      <c r="AC228" s="220" t="str">
        <f>IFERROR(VLOOKUP(_xlfn.CONCAT('Team Roster - Final'!$A228," : ",'Team Roster - Final'!$BM228),'Rate Calculations'!$C$4:$U$1100,19,FALSE),"")</f>
        <v/>
      </c>
      <c r="AD228" s="220" t="str">
        <f t="shared" si="58"/>
        <v/>
      </c>
      <c r="AE228" s="220" t="str">
        <f t="shared" si="59"/>
        <v/>
      </c>
      <c r="AF228" s="225" t="str">
        <f>IFERROR(VLOOKUP(_xlfn.CONCAT('Team Roster - Final'!$A228," : ",'Team Roster - Final'!$BM228),'Rate Calculations'!$C$4:$AB$1100,22,FALSE),"")</f>
        <v/>
      </c>
      <c r="AG228" s="225" t="str">
        <f>IFERROR(VLOOKUP(_xlfn.CONCAT('Team Roster - Final'!$A228," : ",'Team Roster - Final'!$BM228),'Rate Calculations'!$C$4:$AB$1100,23,FALSE),"")</f>
        <v/>
      </c>
      <c r="AH228" s="222" t="str">
        <f t="shared" si="60"/>
        <v/>
      </c>
      <c r="AI228" s="222" t="str">
        <f t="shared" si="61"/>
        <v/>
      </c>
      <c r="AJ228" s="223" t="str">
        <f>Table1[[#This Row],[Home Office
Net Fee %]]</f>
        <v/>
      </c>
      <c r="AK228" s="222" t="str">
        <f t="shared" si="62"/>
        <v/>
      </c>
      <c r="AL228" s="222" t="str">
        <f t="shared" si="63"/>
        <v/>
      </c>
      <c r="AM228" s="215" t="str">
        <f>IFERROR(IF(#REF!="Yes",$AK228,($AK228+$AD228*0.5)),"")</f>
        <v/>
      </c>
      <c r="AN228" s="215" t="str">
        <f>IFERROR(IF(#REF!="Yes",$AL228,($AL228+$AE228*0.5)),"")</f>
        <v/>
      </c>
      <c r="AO228" s="374" t="str">
        <f>IF(ISBLANK('Team Roster Proposed - FBR'!Q229),"",'Team Roster Proposed - FBR'!Q229)</f>
        <v/>
      </c>
      <c r="AP228" s="226" t="e">
        <f>IF(ISBLANK(#REF!),"",#REF!)</f>
        <v>#REF!</v>
      </c>
      <c r="AQ228" s="226" t="e">
        <f>IF(ISBLANK(#REF!),"",#REF!)</f>
        <v>#REF!</v>
      </c>
      <c r="AR228" s="226" t="e">
        <f>IF(ISBLANK(#REF!),"",#REF!)</f>
        <v>#REF!</v>
      </c>
      <c r="AS228" s="219" t="e">
        <f>IF(ISBLANK(#REF!),"",#REF!)</f>
        <v>#REF!</v>
      </c>
      <c r="AT228" s="219" t="e">
        <f>IF(ISBLANK(#REF!),"",#REF!)</f>
        <v>#REF!</v>
      </c>
      <c r="AU228" s="219" t="e">
        <f>IF(ISBLANK(#REF!),"",#REF!)</f>
        <v>#REF!</v>
      </c>
      <c r="AV228" s="219" t="e">
        <f>IF(ISBLANK(#REF!),"",#REF!)</f>
        <v>#REF!</v>
      </c>
      <c r="AW228" s="219" t="e">
        <f>IF(ISBLANK(#REF!),"",#REF!)</f>
        <v>#REF!</v>
      </c>
      <c r="AX228" s="219" t="e">
        <f>IF(ISBLANK(#REF!),"",#REF!)</f>
        <v>#REF!</v>
      </c>
      <c r="AY228" s="226" t="e">
        <f>IF(ISBLANK(#REF!),"",#REF!)</f>
        <v>#REF!</v>
      </c>
      <c r="AZ228" s="219" t="e">
        <f>IF(ISBLANK(#REF!),"",#REF!)</f>
        <v>#REF!</v>
      </c>
      <c r="BA228" s="219" t="e">
        <f>IF(ISBLANK(#REF!),"",#REF!)</f>
        <v>#REF!</v>
      </c>
      <c r="BB228" s="219" t="e">
        <f>IF(ISBLANK(#REF!),"",#REF!)</f>
        <v>#REF!</v>
      </c>
      <c r="BC228" s="219" t="e">
        <f>IF(ISBLANK(#REF!),"",#REF!)</f>
        <v>#REF!</v>
      </c>
      <c r="BD228" s="219" t="e">
        <f>IF(ISBLANK(#REF!),"",#REF!)</f>
        <v>#REF!</v>
      </c>
      <c r="BE228" s="219" t="e">
        <f>IF(ISBLANK(#REF!),"",#REF!)</f>
        <v>#REF!</v>
      </c>
      <c r="BF228" s="219" t="e">
        <f>IF(ISBLANK(#REF!),"",#REF!)</f>
        <v>#REF!</v>
      </c>
      <c r="BG228" s="219" t="e">
        <f>IF(ISBLANK(#REF!),"",#REF!)</f>
        <v>#REF!</v>
      </c>
      <c r="BH228" s="219" t="e">
        <f>IF(ISBLANK(#REF!),"",#REF!)</f>
        <v>#REF!</v>
      </c>
      <c r="BI228" s="219" t="e">
        <f>IF(ISBLANK(#REF!),"",#REF!)</f>
        <v>#REF!</v>
      </c>
      <c r="BJ228" s="219" t="e">
        <f>IF(ISBLANK(#REF!),"",#REF!)</f>
        <v>#REF!</v>
      </c>
      <c r="BK228" s="219" t="e">
        <f>IF(ISBLANK(#REF!),"",#REF!)</f>
        <v>#REF!</v>
      </c>
      <c r="BL228" s="219" t="e">
        <f>IF(ISBLANK(#REF!),"",#REF!)</f>
        <v>#REF!</v>
      </c>
      <c r="BM228" s="219" t="e">
        <f>IF(ISBLANK(#REF!),"",#REF!)</f>
        <v>#REF!</v>
      </c>
      <c r="BN228" s="219" t="e">
        <f>IF(ISBLANK(#REF!),"",#REF!)</f>
        <v>#REF!</v>
      </c>
      <c r="BO228" s="227" t="e">
        <f t="shared" si="64"/>
        <v>#REF!</v>
      </c>
      <c r="BP228" s="228" t="str">
        <f t="shared" si="67"/>
        <v/>
      </c>
      <c r="BQ228" s="229" t="str">
        <f t="shared" si="51"/>
        <v/>
      </c>
      <c r="BR228" s="228" t="e">
        <f t="shared" si="65"/>
        <v>#REF!</v>
      </c>
      <c r="BS228" s="230" t="e">
        <f t="shared" si="66"/>
        <v>#REF!</v>
      </c>
    </row>
    <row r="229" spans="1:71">
      <c r="A229" s="213" t="e">
        <f>IF(ISBLANK(#REF!),"",#REF!)</f>
        <v>#REF!</v>
      </c>
      <c r="B229" s="214" t="e">
        <f>IF(ISBLANK(#REF!),"",#REF!)</f>
        <v>#REF!</v>
      </c>
      <c r="C229" s="214" t="e">
        <f>IF(ISBLANK(#REF!),"",#REF!)</f>
        <v>#REF!</v>
      </c>
      <c r="D229" s="214" t="e">
        <f>IF(ISBLANK(#REF!),"",#REF!)</f>
        <v>#REF!</v>
      </c>
      <c r="E229" s="214" t="e">
        <f>IF(ISBLANK(#REF!),"",#REF!)</f>
        <v>#REF!</v>
      </c>
      <c r="F229" s="214" t="e">
        <f>IF(ISBLANK(#REF!),"",#REF!)</f>
        <v>#REF!</v>
      </c>
      <c r="G229" s="214" t="e">
        <f>IF(ISBLANK(#REF!),"",#REF!)</f>
        <v>#REF!</v>
      </c>
      <c r="H229" s="215" t="e">
        <f>IF(ISBLANK(#REF!),"",#REF!)</f>
        <v>#REF!</v>
      </c>
      <c r="I229" s="214" t="e">
        <f>IF(ISBLANK(#REF!),"",#REF!)</f>
        <v>#REF!</v>
      </c>
      <c r="J229" s="216" t="e">
        <f>IF(ISBLANK(#REF!),"",#REF!)</f>
        <v>#REF!</v>
      </c>
      <c r="K229" s="217" t="e">
        <f>IF(ISBLANK(#REF!),"",#REF!)</f>
        <v>#REF!</v>
      </c>
      <c r="L229" s="217" t="e">
        <f>IF(ISBLANK(#REF!),"",#REF!)</f>
        <v>#REF!</v>
      </c>
      <c r="M229" s="218" t="e">
        <f>IF(ISBLANK(#REF!),"",#REF!)</f>
        <v>#REF!</v>
      </c>
      <c r="N229" s="218" t="e">
        <f>IF(ISBLANK(#REF!),"",#REF!)</f>
        <v>#REF!</v>
      </c>
      <c r="O229" s="220" t="str">
        <f>IFERROR(VLOOKUP(_xlfn.CONCAT('Team Roster - Final'!$A229," : ",'Team Roster - Final'!$BM229),'Rate Calculations'!$C$4:$G$1100,5,FALSE),"")</f>
        <v/>
      </c>
      <c r="P229" s="225">
        <f>IF(ISBLANK('Rate Calculations'!$H231),"",'Rate Calculations'!$H231)</f>
        <v>1.7500000000000002E-2</v>
      </c>
      <c r="Q229" s="220" t="str">
        <f t="shared" si="52"/>
        <v/>
      </c>
      <c r="R229" s="221">
        <f>IF(ISBLANK('Rate Calculations'!$J231),"",'Rate Calculations'!$J231)</f>
        <v>3.5000000000000003E-2</v>
      </c>
      <c r="S229" s="220" t="str">
        <f t="shared" si="53"/>
        <v/>
      </c>
      <c r="T229" s="225" t="str">
        <f>IFERROR(VLOOKUP(_xlfn.CONCAT('Team Roster - Final'!$A229," : ",'Team Roster - Final'!$BM229),'Rate Calculations'!$C$4:$S$1100,10,FALSE),"")</f>
        <v/>
      </c>
      <c r="U229" s="225" t="str">
        <f>IFERROR(VLOOKUP(_xlfn.CONCAT('Team Roster - Final'!$A229," : ",'Team Roster - Final'!$BM229),'Rate Calculations'!$C$4:$S$1100,11,FALSE),"")</f>
        <v/>
      </c>
      <c r="V229" s="222" t="str">
        <f t="shared" si="54"/>
        <v/>
      </c>
      <c r="W229" s="222" t="str">
        <f t="shared" si="55"/>
        <v/>
      </c>
      <c r="X229" s="223" t="str">
        <f>IFERROR(VLOOKUP(_xlfn.CONCAT('Team Roster - Final'!$A229," : ",'Team Roster - Final'!$BM229),'Rate Calculations'!$C$4:$S$1100,14,FALSE),"")</f>
        <v/>
      </c>
      <c r="Y229" s="222" t="str">
        <f t="shared" si="56"/>
        <v/>
      </c>
      <c r="Z229" s="222" t="str">
        <f t="shared" si="57"/>
        <v/>
      </c>
      <c r="AA229" s="224" t="str">
        <f>IFERROR(IF(#REF!="Yes",$Y229, $Y229+$Q229*0.5),"")</f>
        <v/>
      </c>
      <c r="AB229" s="224" t="str">
        <f>IFERROR(IF(#REF!="Yes",$Z229, $Z229+$S229*0.5),"")</f>
        <v/>
      </c>
      <c r="AC229" s="220" t="str">
        <f>IFERROR(VLOOKUP(_xlfn.CONCAT('Team Roster - Final'!$A229," : ",'Team Roster - Final'!$BM229),'Rate Calculations'!$C$4:$U$1100,19,FALSE),"")</f>
        <v/>
      </c>
      <c r="AD229" s="220" t="str">
        <f t="shared" si="58"/>
        <v/>
      </c>
      <c r="AE229" s="220" t="str">
        <f t="shared" si="59"/>
        <v/>
      </c>
      <c r="AF229" s="225" t="str">
        <f>IFERROR(VLOOKUP(_xlfn.CONCAT('Team Roster - Final'!$A229," : ",'Team Roster - Final'!$BM229),'Rate Calculations'!$C$4:$AB$1100,22,FALSE),"")</f>
        <v/>
      </c>
      <c r="AG229" s="225" t="str">
        <f>IFERROR(VLOOKUP(_xlfn.CONCAT('Team Roster - Final'!$A229," : ",'Team Roster - Final'!$BM229),'Rate Calculations'!$C$4:$AB$1100,23,FALSE),"")</f>
        <v/>
      </c>
      <c r="AH229" s="222" t="str">
        <f t="shared" si="60"/>
        <v/>
      </c>
      <c r="AI229" s="222" t="str">
        <f t="shared" si="61"/>
        <v/>
      </c>
      <c r="AJ229" s="223" t="str">
        <f>Table1[[#This Row],[Home Office
Net Fee %]]</f>
        <v/>
      </c>
      <c r="AK229" s="222" t="str">
        <f t="shared" si="62"/>
        <v/>
      </c>
      <c r="AL229" s="222" t="str">
        <f t="shared" si="63"/>
        <v/>
      </c>
      <c r="AM229" s="215" t="str">
        <f>IFERROR(IF(#REF!="Yes",$AK229,($AK229+$AD229*0.5)),"")</f>
        <v/>
      </c>
      <c r="AN229" s="215" t="str">
        <f>IFERROR(IF(#REF!="Yes",$AL229,($AL229+$AE229*0.5)),"")</f>
        <v/>
      </c>
      <c r="AO229" s="374" t="str">
        <f>IF(ISBLANK('Team Roster Proposed - FBR'!Q230),"",'Team Roster Proposed - FBR'!Q230)</f>
        <v/>
      </c>
      <c r="AP229" s="226" t="e">
        <f>IF(ISBLANK(#REF!),"",#REF!)</f>
        <v>#REF!</v>
      </c>
      <c r="AQ229" s="226" t="e">
        <f>IF(ISBLANK(#REF!),"",#REF!)</f>
        <v>#REF!</v>
      </c>
      <c r="AR229" s="226" t="e">
        <f>IF(ISBLANK(#REF!),"",#REF!)</f>
        <v>#REF!</v>
      </c>
      <c r="AS229" s="219" t="e">
        <f>IF(ISBLANK(#REF!),"",#REF!)</f>
        <v>#REF!</v>
      </c>
      <c r="AT229" s="219" t="e">
        <f>IF(ISBLANK(#REF!),"",#REF!)</f>
        <v>#REF!</v>
      </c>
      <c r="AU229" s="219" t="e">
        <f>IF(ISBLANK(#REF!),"",#REF!)</f>
        <v>#REF!</v>
      </c>
      <c r="AV229" s="219" t="e">
        <f>IF(ISBLANK(#REF!),"",#REF!)</f>
        <v>#REF!</v>
      </c>
      <c r="AW229" s="219" t="e">
        <f>IF(ISBLANK(#REF!),"",#REF!)</f>
        <v>#REF!</v>
      </c>
      <c r="AX229" s="219" t="e">
        <f>IF(ISBLANK(#REF!),"",#REF!)</f>
        <v>#REF!</v>
      </c>
      <c r="AY229" s="226" t="e">
        <f>IF(ISBLANK(#REF!),"",#REF!)</f>
        <v>#REF!</v>
      </c>
      <c r="AZ229" s="219" t="e">
        <f>IF(ISBLANK(#REF!),"",#REF!)</f>
        <v>#REF!</v>
      </c>
      <c r="BA229" s="219" t="e">
        <f>IF(ISBLANK(#REF!),"",#REF!)</f>
        <v>#REF!</v>
      </c>
      <c r="BB229" s="219" t="e">
        <f>IF(ISBLANK(#REF!),"",#REF!)</f>
        <v>#REF!</v>
      </c>
      <c r="BC229" s="219" t="e">
        <f>IF(ISBLANK(#REF!),"",#REF!)</f>
        <v>#REF!</v>
      </c>
      <c r="BD229" s="219" t="e">
        <f>IF(ISBLANK(#REF!),"",#REF!)</f>
        <v>#REF!</v>
      </c>
      <c r="BE229" s="219" t="e">
        <f>IF(ISBLANK(#REF!),"",#REF!)</f>
        <v>#REF!</v>
      </c>
      <c r="BF229" s="219" t="e">
        <f>IF(ISBLANK(#REF!),"",#REF!)</f>
        <v>#REF!</v>
      </c>
      <c r="BG229" s="219" t="e">
        <f>IF(ISBLANK(#REF!),"",#REF!)</f>
        <v>#REF!</v>
      </c>
      <c r="BH229" s="219" t="e">
        <f>IF(ISBLANK(#REF!),"",#REF!)</f>
        <v>#REF!</v>
      </c>
      <c r="BI229" s="219" t="e">
        <f>IF(ISBLANK(#REF!),"",#REF!)</f>
        <v>#REF!</v>
      </c>
      <c r="BJ229" s="219" t="e">
        <f>IF(ISBLANK(#REF!),"",#REF!)</f>
        <v>#REF!</v>
      </c>
      <c r="BK229" s="219" t="e">
        <f>IF(ISBLANK(#REF!),"",#REF!)</f>
        <v>#REF!</v>
      </c>
      <c r="BL229" s="219" t="e">
        <f>IF(ISBLANK(#REF!),"",#REF!)</f>
        <v>#REF!</v>
      </c>
      <c r="BM229" s="219" t="e">
        <f>IF(ISBLANK(#REF!),"",#REF!)</f>
        <v>#REF!</v>
      </c>
      <c r="BN229" s="219" t="e">
        <f>IF(ISBLANK(#REF!),"",#REF!)</f>
        <v>#REF!</v>
      </c>
      <c r="BO229" s="227" t="e">
        <f t="shared" si="64"/>
        <v>#REF!</v>
      </c>
      <c r="BP229" s="228" t="str">
        <f t="shared" si="67"/>
        <v/>
      </c>
      <c r="BQ229" s="229" t="str">
        <f t="shared" si="51"/>
        <v/>
      </c>
      <c r="BR229" s="228" t="e">
        <f t="shared" si="65"/>
        <v>#REF!</v>
      </c>
      <c r="BS229" s="230" t="e">
        <f t="shared" si="66"/>
        <v>#REF!</v>
      </c>
    </row>
    <row r="230" spans="1:71">
      <c r="A230" s="213" t="e">
        <f>IF(ISBLANK(#REF!),"",#REF!)</f>
        <v>#REF!</v>
      </c>
      <c r="B230" s="214" t="e">
        <f>IF(ISBLANK(#REF!),"",#REF!)</f>
        <v>#REF!</v>
      </c>
      <c r="C230" s="214" t="e">
        <f>IF(ISBLANK(#REF!),"",#REF!)</f>
        <v>#REF!</v>
      </c>
      <c r="D230" s="214" t="e">
        <f>IF(ISBLANK(#REF!),"",#REF!)</f>
        <v>#REF!</v>
      </c>
      <c r="E230" s="214" t="e">
        <f>IF(ISBLANK(#REF!),"",#REF!)</f>
        <v>#REF!</v>
      </c>
      <c r="F230" s="214" t="e">
        <f>IF(ISBLANK(#REF!),"",#REF!)</f>
        <v>#REF!</v>
      </c>
      <c r="G230" s="214" t="e">
        <f>IF(ISBLANK(#REF!),"",#REF!)</f>
        <v>#REF!</v>
      </c>
      <c r="H230" s="215" t="e">
        <f>IF(ISBLANK(#REF!),"",#REF!)</f>
        <v>#REF!</v>
      </c>
      <c r="I230" s="214" t="e">
        <f>IF(ISBLANK(#REF!),"",#REF!)</f>
        <v>#REF!</v>
      </c>
      <c r="J230" s="216" t="e">
        <f>IF(ISBLANK(#REF!),"",#REF!)</f>
        <v>#REF!</v>
      </c>
      <c r="K230" s="217" t="e">
        <f>IF(ISBLANK(#REF!),"",#REF!)</f>
        <v>#REF!</v>
      </c>
      <c r="L230" s="217" t="e">
        <f>IF(ISBLANK(#REF!),"",#REF!)</f>
        <v>#REF!</v>
      </c>
      <c r="M230" s="218" t="e">
        <f>IF(ISBLANK(#REF!),"",#REF!)</f>
        <v>#REF!</v>
      </c>
      <c r="N230" s="218" t="e">
        <f>IF(ISBLANK(#REF!),"",#REF!)</f>
        <v>#REF!</v>
      </c>
      <c r="O230" s="220" t="str">
        <f>IFERROR(VLOOKUP(_xlfn.CONCAT('Team Roster - Final'!$A230," : ",'Team Roster - Final'!$BM230),'Rate Calculations'!$C$4:$G$1100,5,FALSE),"")</f>
        <v/>
      </c>
      <c r="P230" s="225">
        <f>IF(ISBLANK('Rate Calculations'!$H232),"",'Rate Calculations'!$H232)</f>
        <v>1.7500000000000002E-2</v>
      </c>
      <c r="Q230" s="220" t="str">
        <f t="shared" si="52"/>
        <v/>
      </c>
      <c r="R230" s="221">
        <f>IF(ISBLANK('Rate Calculations'!$J232),"",'Rate Calculations'!$J232)</f>
        <v>3.5000000000000003E-2</v>
      </c>
      <c r="S230" s="220" t="str">
        <f t="shared" si="53"/>
        <v/>
      </c>
      <c r="T230" s="225" t="str">
        <f>IFERROR(VLOOKUP(_xlfn.CONCAT('Team Roster - Final'!$A230," : ",'Team Roster - Final'!$BM230),'Rate Calculations'!$C$4:$S$1100,10,FALSE),"")</f>
        <v/>
      </c>
      <c r="U230" s="225" t="str">
        <f>IFERROR(VLOOKUP(_xlfn.CONCAT('Team Roster - Final'!$A230," : ",'Team Roster - Final'!$BM230),'Rate Calculations'!$C$4:$S$1100,11,FALSE),"")</f>
        <v/>
      </c>
      <c r="V230" s="222" t="str">
        <f t="shared" si="54"/>
        <v/>
      </c>
      <c r="W230" s="222" t="str">
        <f t="shared" si="55"/>
        <v/>
      </c>
      <c r="X230" s="223" t="str">
        <f>IFERROR(VLOOKUP(_xlfn.CONCAT('Team Roster - Final'!$A230," : ",'Team Roster - Final'!$BM230),'Rate Calculations'!$C$4:$S$1100,14,FALSE),"")</f>
        <v/>
      </c>
      <c r="Y230" s="222" t="str">
        <f t="shared" si="56"/>
        <v/>
      </c>
      <c r="Z230" s="222" t="str">
        <f t="shared" si="57"/>
        <v/>
      </c>
      <c r="AA230" s="224" t="str">
        <f>IFERROR(IF(#REF!="Yes",$Y230, $Y230+$Q230*0.5),"")</f>
        <v/>
      </c>
      <c r="AB230" s="224" t="str">
        <f>IFERROR(IF(#REF!="Yes",$Z230, $Z230+$S230*0.5),"")</f>
        <v/>
      </c>
      <c r="AC230" s="220" t="str">
        <f>IFERROR(VLOOKUP(_xlfn.CONCAT('Team Roster - Final'!$A230," : ",'Team Roster - Final'!$BM230),'Rate Calculations'!$C$4:$U$1100,19,FALSE),"")</f>
        <v/>
      </c>
      <c r="AD230" s="220" t="str">
        <f t="shared" si="58"/>
        <v/>
      </c>
      <c r="AE230" s="220" t="str">
        <f t="shared" si="59"/>
        <v/>
      </c>
      <c r="AF230" s="225" t="str">
        <f>IFERROR(VLOOKUP(_xlfn.CONCAT('Team Roster - Final'!$A230," : ",'Team Roster - Final'!$BM230),'Rate Calculations'!$C$4:$AB$1100,22,FALSE),"")</f>
        <v/>
      </c>
      <c r="AG230" s="225" t="str">
        <f>IFERROR(VLOOKUP(_xlfn.CONCAT('Team Roster - Final'!$A230," : ",'Team Roster - Final'!$BM230),'Rate Calculations'!$C$4:$AB$1100,23,FALSE),"")</f>
        <v/>
      </c>
      <c r="AH230" s="222" t="str">
        <f t="shared" si="60"/>
        <v/>
      </c>
      <c r="AI230" s="222" t="str">
        <f t="shared" si="61"/>
        <v/>
      </c>
      <c r="AJ230" s="223" t="str">
        <f>Table1[[#This Row],[Home Office
Net Fee %]]</f>
        <v/>
      </c>
      <c r="AK230" s="222" t="str">
        <f t="shared" si="62"/>
        <v/>
      </c>
      <c r="AL230" s="222" t="str">
        <f t="shared" si="63"/>
        <v/>
      </c>
      <c r="AM230" s="215" t="str">
        <f>IFERROR(IF(#REF!="Yes",$AK230,($AK230+$AD230*0.5)),"")</f>
        <v/>
      </c>
      <c r="AN230" s="215" t="str">
        <f>IFERROR(IF(#REF!="Yes",$AL230,($AL230+$AE230*0.5)),"")</f>
        <v/>
      </c>
      <c r="AO230" s="374" t="str">
        <f>IF(ISBLANK('Team Roster Proposed - FBR'!Q231),"",'Team Roster Proposed - FBR'!Q231)</f>
        <v/>
      </c>
      <c r="AP230" s="226" t="e">
        <f>IF(ISBLANK(#REF!),"",#REF!)</f>
        <v>#REF!</v>
      </c>
      <c r="AQ230" s="226" t="e">
        <f>IF(ISBLANK(#REF!),"",#REF!)</f>
        <v>#REF!</v>
      </c>
      <c r="AR230" s="226" t="e">
        <f>IF(ISBLANK(#REF!),"",#REF!)</f>
        <v>#REF!</v>
      </c>
      <c r="AS230" s="219" t="e">
        <f>IF(ISBLANK(#REF!),"",#REF!)</f>
        <v>#REF!</v>
      </c>
      <c r="AT230" s="219" t="e">
        <f>IF(ISBLANK(#REF!),"",#REF!)</f>
        <v>#REF!</v>
      </c>
      <c r="AU230" s="219" t="e">
        <f>IF(ISBLANK(#REF!),"",#REF!)</f>
        <v>#REF!</v>
      </c>
      <c r="AV230" s="219" t="e">
        <f>IF(ISBLANK(#REF!),"",#REF!)</f>
        <v>#REF!</v>
      </c>
      <c r="AW230" s="219" t="e">
        <f>IF(ISBLANK(#REF!),"",#REF!)</f>
        <v>#REF!</v>
      </c>
      <c r="AX230" s="219" t="e">
        <f>IF(ISBLANK(#REF!),"",#REF!)</f>
        <v>#REF!</v>
      </c>
      <c r="AY230" s="226" t="e">
        <f>IF(ISBLANK(#REF!),"",#REF!)</f>
        <v>#REF!</v>
      </c>
      <c r="AZ230" s="219" t="e">
        <f>IF(ISBLANK(#REF!),"",#REF!)</f>
        <v>#REF!</v>
      </c>
      <c r="BA230" s="219" t="e">
        <f>IF(ISBLANK(#REF!),"",#REF!)</f>
        <v>#REF!</v>
      </c>
      <c r="BB230" s="219" t="e">
        <f>IF(ISBLANK(#REF!),"",#REF!)</f>
        <v>#REF!</v>
      </c>
      <c r="BC230" s="219" t="e">
        <f>IF(ISBLANK(#REF!),"",#REF!)</f>
        <v>#REF!</v>
      </c>
      <c r="BD230" s="219" t="e">
        <f>IF(ISBLANK(#REF!),"",#REF!)</f>
        <v>#REF!</v>
      </c>
      <c r="BE230" s="219" t="e">
        <f>IF(ISBLANK(#REF!),"",#REF!)</f>
        <v>#REF!</v>
      </c>
      <c r="BF230" s="219" t="e">
        <f>IF(ISBLANK(#REF!),"",#REF!)</f>
        <v>#REF!</v>
      </c>
      <c r="BG230" s="219" t="e">
        <f>IF(ISBLANK(#REF!),"",#REF!)</f>
        <v>#REF!</v>
      </c>
      <c r="BH230" s="219" t="e">
        <f>IF(ISBLANK(#REF!),"",#REF!)</f>
        <v>#REF!</v>
      </c>
      <c r="BI230" s="219" t="e">
        <f>IF(ISBLANK(#REF!),"",#REF!)</f>
        <v>#REF!</v>
      </c>
      <c r="BJ230" s="219" t="e">
        <f>IF(ISBLANK(#REF!),"",#REF!)</f>
        <v>#REF!</v>
      </c>
      <c r="BK230" s="219" t="e">
        <f>IF(ISBLANK(#REF!),"",#REF!)</f>
        <v>#REF!</v>
      </c>
      <c r="BL230" s="219" t="e">
        <f>IF(ISBLANK(#REF!),"",#REF!)</f>
        <v>#REF!</v>
      </c>
      <c r="BM230" s="219" t="e">
        <f>IF(ISBLANK(#REF!),"",#REF!)</f>
        <v>#REF!</v>
      </c>
      <c r="BN230" s="219" t="e">
        <f>IF(ISBLANK(#REF!),"",#REF!)</f>
        <v>#REF!</v>
      </c>
      <c r="BO230" s="227" t="e">
        <f t="shared" si="64"/>
        <v>#REF!</v>
      </c>
      <c r="BP230" s="228" t="str">
        <f t="shared" si="67"/>
        <v/>
      </c>
      <c r="BQ230" s="229" t="str">
        <f t="shared" si="51"/>
        <v/>
      </c>
      <c r="BR230" s="228" t="e">
        <f t="shared" si="65"/>
        <v>#REF!</v>
      </c>
      <c r="BS230" s="230" t="e">
        <f t="shared" si="66"/>
        <v>#REF!</v>
      </c>
    </row>
    <row r="231" spans="1:71">
      <c r="A231" s="213" t="e">
        <f>IF(ISBLANK(#REF!),"",#REF!)</f>
        <v>#REF!</v>
      </c>
      <c r="B231" s="214" t="e">
        <f>IF(ISBLANK(#REF!),"",#REF!)</f>
        <v>#REF!</v>
      </c>
      <c r="C231" s="214" t="e">
        <f>IF(ISBLANK(#REF!),"",#REF!)</f>
        <v>#REF!</v>
      </c>
      <c r="D231" s="214" t="e">
        <f>IF(ISBLANK(#REF!),"",#REF!)</f>
        <v>#REF!</v>
      </c>
      <c r="E231" s="214" t="e">
        <f>IF(ISBLANK(#REF!),"",#REF!)</f>
        <v>#REF!</v>
      </c>
      <c r="F231" s="214" t="e">
        <f>IF(ISBLANK(#REF!),"",#REF!)</f>
        <v>#REF!</v>
      </c>
      <c r="G231" s="214" t="e">
        <f>IF(ISBLANK(#REF!),"",#REF!)</f>
        <v>#REF!</v>
      </c>
      <c r="H231" s="215" t="e">
        <f>IF(ISBLANK(#REF!),"",#REF!)</f>
        <v>#REF!</v>
      </c>
      <c r="I231" s="214" t="e">
        <f>IF(ISBLANK(#REF!),"",#REF!)</f>
        <v>#REF!</v>
      </c>
      <c r="J231" s="216" t="e">
        <f>IF(ISBLANK(#REF!),"",#REF!)</f>
        <v>#REF!</v>
      </c>
      <c r="K231" s="217" t="e">
        <f>IF(ISBLANK(#REF!),"",#REF!)</f>
        <v>#REF!</v>
      </c>
      <c r="L231" s="217" t="e">
        <f>IF(ISBLANK(#REF!),"",#REF!)</f>
        <v>#REF!</v>
      </c>
      <c r="M231" s="218" t="e">
        <f>IF(ISBLANK(#REF!),"",#REF!)</f>
        <v>#REF!</v>
      </c>
      <c r="N231" s="218" t="e">
        <f>IF(ISBLANK(#REF!),"",#REF!)</f>
        <v>#REF!</v>
      </c>
      <c r="O231" s="220" t="str">
        <f>IFERROR(VLOOKUP(_xlfn.CONCAT('Team Roster - Final'!$A231," : ",'Team Roster - Final'!$BM231),'Rate Calculations'!$C$4:$G$1100,5,FALSE),"")</f>
        <v/>
      </c>
      <c r="P231" s="225">
        <f>IF(ISBLANK('Rate Calculations'!$H233),"",'Rate Calculations'!$H233)</f>
        <v>1.7500000000000002E-2</v>
      </c>
      <c r="Q231" s="220" t="str">
        <f t="shared" si="52"/>
        <v/>
      </c>
      <c r="R231" s="221">
        <f>IF(ISBLANK('Rate Calculations'!$J233),"",'Rate Calculations'!$J233)</f>
        <v>3.5000000000000003E-2</v>
      </c>
      <c r="S231" s="220" t="str">
        <f t="shared" si="53"/>
        <v/>
      </c>
      <c r="T231" s="225" t="str">
        <f>IFERROR(VLOOKUP(_xlfn.CONCAT('Team Roster - Final'!$A231," : ",'Team Roster - Final'!$BM231),'Rate Calculations'!$C$4:$S$1100,10,FALSE),"")</f>
        <v/>
      </c>
      <c r="U231" s="225" t="str">
        <f>IFERROR(VLOOKUP(_xlfn.CONCAT('Team Roster - Final'!$A231," : ",'Team Roster - Final'!$BM231),'Rate Calculations'!$C$4:$S$1100,11,FALSE),"")</f>
        <v/>
      </c>
      <c r="V231" s="222" t="str">
        <f t="shared" si="54"/>
        <v/>
      </c>
      <c r="W231" s="222" t="str">
        <f t="shared" si="55"/>
        <v/>
      </c>
      <c r="X231" s="223" t="str">
        <f>IFERROR(VLOOKUP(_xlfn.CONCAT('Team Roster - Final'!$A231," : ",'Team Roster - Final'!$BM231),'Rate Calculations'!$C$4:$S$1100,14,FALSE),"")</f>
        <v/>
      </c>
      <c r="Y231" s="222" t="str">
        <f t="shared" si="56"/>
        <v/>
      </c>
      <c r="Z231" s="222" t="str">
        <f t="shared" si="57"/>
        <v/>
      </c>
      <c r="AA231" s="224" t="str">
        <f>IFERROR(IF(#REF!="Yes",$Y231, $Y231+$Q231*0.5),"")</f>
        <v/>
      </c>
      <c r="AB231" s="224" t="str">
        <f>IFERROR(IF(#REF!="Yes",$Z231, $Z231+$S231*0.5),"")</f>
        <v/>
      </c>
      <c r="AC231" s="220" t="str">
        <f>IFERROR(VLOOKUP(_xlfn.CONCAT('Team Roster - Final'!$A231," : ",'Team Roster - Final'!$BM231),'Rate Calculations'!$C$4:$U$1100,19,FALSE),"")</f>
        <v/>
      </c>
      <c r="AD231" s="220" t="str">
        <f t="shared" si="58"/>
        <v/>
      </c>
      <c r="AE231" s="220" t="str">
        <f t="shared" si="59"/>
        <v/>
      </c>
      <c r="AF231" s="225" t="str">
        <f>IFERROR(VLOOKUP(_xlfn.CONCAT('Team Roster - Final'!$A231," : ",'Team Roster - Final'!$BM231),'Rate Calculations'!$C$4:$AB$1100,22,FALSE),"")</f>
        <v/>
      </c>
      <c r="AG231" s="225" t="str">
        <f>IFERROR(VLOOKUP(_xlfn.CONCAT('Team Roster - Final'!$A231," : ",'Team Roster - Final'!$BM231),'Rate Calculations'!$C$4:$AB$1100,23,FALSE),"")</f>
        <v/>
      </c>
      <c r="AH231" s="222" t="str">
        <f t="shared" si="60"/>
        <v/>
      </c>
      <c r="AI231" s="222" t="str">
        <f t="shared" si="61"/>
        <v/>
      </c>
      <c r="AJ231" s="223" t="str">
        <f>Table1[[#This Row],[Home Office
Net Fee %]]</f>
        <v/>
      </c>
      <c r="AK231" s="222" t="str">
        <f t="shared" si="62"/>
        <v/>
      </c>
      <c r="AL231" s="222" t="str">
        <f t="shared" si="63"/>
        <v/>
      </c>
      <c r="AM231" s="215" t="str">
        <f>IFERROR(IF(#REF!="Yes",$AK231,($AK231+$AD231*0.5)),"")</f>
        <v/>
      </c>
      <c r="AN231" s="215" t="str">
        <f>IFERROR(IF(#REF!="Yes",$AL231,($AL231+$AE231*0.5)),"")</f>
        <v/>
      </c>
      <c r="AO231" s="374" t="str">
        <f>IF(ISBLANK('Team Roster Proposed - FBR'!Q232),"",'Team Roster Proposed - FBR'!Q232)</f>
        <v/>
      </c>
      <c r="AP231" s="226" t="e">
        <f>IF(ISBLANK(#REF!),"",#REF!)</f>
        <v>#REF!</v>
      </c>
      <c r="AQ231" s="226" t="e">
        <f>IF(ISBLANK(#REF!),"",#REF!)</f>
        <v>#REF!</v>
      </c>
      <c r="AR231" s="226" t="e">
        <f>IF(ISBLANK(#REF!),"",#REF!)</f>
        <v>#REF!</v>
      </c>
      <c r="AS231" s="219" t="e">
        <f>IF(ISBLANK(#REF!),"",#REF!)</f>
        <v>#REF!</v>
      </c>
      <c r="AT231" s="219" t="e">
        <f>IF(ISBLANK(#REF!),"",#REF!)</f>
        <v>#REF!</v>
      </c>
      <c r="AU231" s="219" t="e">
        <f>IF(ISBLANK(#REF!),"",#REF!)</f>
        <v>#REF!</v>
      </c>
      <c r="AV231" s="219" t="e">
        <f>IF(ISBLANK(#REF!),"",#REF!)</f>
        <v>#REF!</v>
      </c>
      <c r="AW231" s="219" t="e">
        <f>IF(ISBLANK(#REF!),"",#REF!)</f>
        <v>#REF!</v>
      </c>
      <c r="AX231" s="219" t="e">
        <f>IF(ISBLANK(#REF!),"",#REF!)</f>
        <v>#REF!</v>
      </c>
      <c r="AY231" s="226" t="e">
        <f>IF(ISBLANK(#REF!),"",#REF!)</f>
        <v>#REF!</v>
      </c>
      <c r="AZ231" s="219" t="e">
        <f>IF(ISBLANK(#REF!),"",#REF!)</f>
        <v>#REF!</v>
      </c>
      <c r="BA231" s="219" t="e">
        <f>IF(ISBLANK(#REF!),"",#REF!)</f>
        <v>#REF!</v>
      </c>
      <c r="BB231" s="219" t="e">
        <f>IF(ISBLANK(#REF!),"",#REF!)</f>
        <v>#REF!</v>
      </c>
      <c r="BC231" s="219" t="e">
        <f>IF(ISBLANK(#REF!),"",#REF!)</f>
        <v>#REF!</v>
      </c>
      <c r="BD231" s="219" t="e">
        <f>IF(ISBLANK(#REF!),"",#REF!)</f>
        <v>#REF!</v>
      </c>
      <c r="BE231" s="219" t="e">
        <f>IF(ISBLANK(#REF!),"",#REF!)</f>
        <v>#REF!</v>
      </c>
      <c r="BF231" s="219" t="e">
        <f>IF(ISBLANK(#REF!),"",#REF!)</f>
        <v>#REF!</v>
      </c>
      <c r="BG231" s="219" t="e">
        <f>IF(ISBLANK(#REF!),"",#REF!)</f>
        <v>#REF!</v>
      </c>
      <c r="BH231" s="219" t="e">
        <f>IF(ISBLANK(#REF!),"",#REF!)</f>
        <v>#REF!</v>
      </c>
      <c r="BI231" s="219" t="e">
        <f>IF(ISBLANK(#REF!),"",#REF!)</f>
        <v>#REF!</v>
      </c>
      <c r="BJ231" s="219" t="e">
        <f>IF(ISBLANK(#REF!),"",#REF!)</f>
        <v>#REF!</v>
      </c>
      <c r="BK231" s="219" t="e">
        <f>IF(ISBLANK(#REF!),"",#REF!)</f>
        <v>#REF!</v>
      </c>
      <c r="BL231" s="219" t="e">
        <f>IF(ISBLANK(#REF!),"",#REF!)</f>
        <v>#REF!</v>
      </c>
      <c r="BM231" s="219" t="e">
        <f>IF(ISBLANK(#REF!),"",#REF!)</f>
        <v>#REF!</v>
      </c>
      <c r="BN231" s="219" t="e">
        <f>IF(ISBLANK(#REF!),"",#REF!)</f>
        <v>#REF!</v>
      </c>
      <c r="BO231" s="227" t="e">
        <f t="shared" si="64"/>
        <v>#REF!</v>
      </c>
      <c r="BP231" s="228" t="str">
        <f t="shared" si="67"/>
        <v/>
      </c>
      <c r="BQ231" s="229" t="str">
        <f t="shared" si="51"/>
        <v/>
      </c>
      <c r="BR231" s="228" t="e">
        <f t="shared" si="65"/>
        <v>#REF!</v>
      </c>
      <c r="BS231" s="230" t="e">
        <f t="shared" si="66"/>
        <v>#REF!</v>
      </c>
    </row>
    <row r="232" spans="1:71">
      <c r="A232" s="213" t="e">
        <f>IF(ISBLANK(#REF!),"",#REF!)</f>
        <v>#REF!</v>
      </c>
      <c r="B232" s="214" t="e">
        <f>IF(ISBLANK(#REF!),"",#REF!)</f>
        <v>#REF!</v>
      </c>
      <c r="C232" s="214" t="e">
        <f>IF(ISBLANK(#REF!),"",#REF!)</f>
        <v>#REF!</v>
      </c>
      <c r="D232" s="214" t="e">
        <f>IF(ISBLANK(#REF!),"",#REF!)</f>
        <v>#REF!</v>
      </c>
      <c r="E232" s="214" t="e">
        <f>IF(ISBLANK(#REF!),"",#REF!)</f>
        <v>#REF!</v>
      </c>
      <c r="F232" s="214" t="e">
        <f>IF(ISBLANK(#REF!),"",#REF!)</f>
        <v>#REF!</v>
      </c>
      <c r="G232" s="214" t="e">
        <f>IF(ISBLANK(#REF!),"",#REF!)</f>
        <v>#REF!</v>
      </c>
      <c r="H232" s="215" t="e">
        <f>IF(ISBLANK(#REF!),"",#REF!)</f>
        <v>#REF!</v>
      </c>
      <c r="I232" s="214" t="e">
        <f>IF(ISBLANK(#REF!),"",#REF!)</f>
        <v>#REF!</v>
      </c>
      <c r="J232" s="216" t="e">
        <f>IF(ISBLANK(#REF!),"",#REF!)</f>
        <v>#REF!</v>
      </c>
      <c r="K232" s="217" t="e">
        <f>IF(ISBLANK(#REF!),"",#REF!)</f>
        <v>#REF!</v>
      </c>
      <c r="L232" s="217" t="e">
        <f>IF(ISBLANK(#REF!),"",#REF!)</f>
        <v>#REF!</v>
      </c>
      <c r="M232" s="218" t="e">
        <f>IF(ISBLANK(#REF!),"",#REF!)</f>
        <v>#REF!</v>
      </c>
      <c r="N232" s="218" t="e">
        <f>IF(ISBLANK(#REF!),"",#REF!)</f>
        <v>#REF!</v>
      </c>
      <c r="O232" s="220" t="str">
        <f>IFERROR(VLOOKUP(_xlfn.CONCAT('Team Roster - Final'!$A232," : ",'Team Roster - Final'!$BM232),'Rate Calculations'!$C$4:$G$1100,5,FALSE),"")</f>
        <v/>
      </c>
      <c r="P232" s="225">
        <f>IF(ISBLANK('Rate Calculations'!$H234),"",'Rate Calculations'!$H234)</f>
        <v>1.7500000000000002E-2</v>
      </c>
      <c r="Q232" s="220" t="str">
        <f t="shared" si="52"/>
        <v/>
      </c>
      <c r="R232" s="221">
        <f>IF(ISBLANK('Rate Calculations'!$J234),"",'Rate Calculations'!$J234)</f>
        <v>3.5000000000000003E-2</v>
      </c>
      <c r="S232" s="220" t="str">
        <f t="shared" si="53"/>
        <v/>
      </c>
      <c r="T232" s="225" t="str">
        <f>IFERROR(VLOOKUP(_xlfn.CONCAT('Team Roster - Final'!$A232," : ",'Team Roster - Final'!$BM232),'Rate Calculations'!$C$4:$S$1100,10,FALSE),"")</f>
        <v/>
      </c>
      <c r="U232" s="225" t="str">
        <f>IFERROR(VLOOKUP(_xlfn.CONCAT('Team Roster - Final'!$A232," : ",'Team Roster - Final'!$BM232),'Rate Calculations'!$C$4:$S$1100,11,FALSE),"")</f>
        <v/>
      </c>
      <c r="V232" s="222" t="str">
        <f t="shared" si="54"/>
        <v/>
      </c>
      <c r="W232" s="222" t="str">
        <f t="shared" si="55"/>
        <v/>
      </c>
      <c r="X232" s="223" t="str">
        <f>IFERROR(VLOOKUP(_xlfn.CONCAT('Team Roster - Final'!$A232," : ",'Team Roster - Final'!$BM232),'Rate Calculations'!$C$4:$S$1100,14,FALSE),"")</f>
        <v/>
      </c>
      <c r="Y232" s="222" t="str">
        <f t="shared" si="56"/>
        <v/>
      </c>
      <c r="Z232" s="222" t="str">
        <f t="shared" si="57"/>
        <v/>
      </c>
      <c r="AA232" s="224" t="str">
        <f>IFERROR(IF(#REF!="Yes",$Y232, $Y232+$Q232*0.5),"")</f>
        <v/>
      </c>
      <c r="AB232" s="224" t="str">
        <f>IFERROR(IF(#REF!="Yes",$Z232, $Z232+$S232*0.5),"")</f>
        <v/>
      </c>
      <c r="AC232" s="220" t="str">
        <f>IFERROR(VLOOKUP(_xlfn.CONCAT('Team Roster - Final'!$A232," : ",'Team Roster - Final'!$BM232),'Rate Calculations'!$C$4:$U$1100,19,FALSE),"")</f>
        <v/>
      </c>
      <c r="AD232" s="220" t="str">
        <f t="shared" si="58"/>
        <v/>
      </c>
      <c r="AE232" s="220" t="str">
        <f t="shared" si="59"/>
        <v/>
      </c>
      <c r="AF232" s="225" t="str">
        <f>IFERROR(VLOOKUP(_xlfn.CONCAT('Team Roster - Final'!$A232," : ",'Team Roster - Final'!$BM232),'Rate Calculations'!$C$4:$AB$1100,22,FALSE),"")</f>
        <v/>
      </c>
      <c r="AG232" s="225" t="str">
        <f>IFERROR(VLOOKUP(_xlfn.CONCAT('Team Roster - Final'!$A232," : ",'Team Roster - Final'!$BM232),'Rate Calculations'!$C$4:$AB$1100,23,FALSE),"")</f>
        <v/>
      </c>
      <c r="AH232" s="222" t="str">
        <f t="shared" si="60"/>
        <v/>
      </c>
      <c r="AI232" s="222" t="str">
        <f t="shared" si="61"/>
        <v/>
      </c>
      <c r="AJ232" s="223" t="str">
        <f>Table1[[#This Row],[Home Office
Net Fee %]]</f>
        <v/>
      </c>
      <c r="AK232" s="222" t="str">
        <f t="shared" si="62"/>
        <v/>
      </c>
      <c r="AL232" s="222" t="str">
        <f t="shared" si="63"/>
        <v/>
      </c>
      <c r="AM232" s="215" t="str">
        <f>IFERROR(IF(#REF!="Yes",$AK232,($AK232+$AD232*0.5)),"")</f>
        <v/>
      </c>
      <c r="AN232" s="215" t="str">
        <f>IFERROR(IF(#REF!="Yes",$AL232,($AL232+$AE232*0.5)),"")</f>
        <v/>
      </c>
      <c r="AO232" s="374" t="str">
        <f>IF(ISBLANK('Team Roster Proposed - FBR'!Q233),"",'Team Roster Proposed - FBR'!Q233)</f>
        <v/>
      </c>
      <c r="AP232" s="226" t="e">
        <f>IF(ISBLANK(#REF!),"",#REF!)</f>
        <v>#REF!</v>
      </c>
      <c r="AQ232" s="226" t="e">
        <f>IF(ISBLANK(#REF!),"",#REF!)</f>
        <v>#REF!</v>
      </c>
      <c r="AR232" s="226" t="e">
        <f>IF(ISBLANK(#REF!),"",#REF!)</f>
        <v>#REF!</v>
      </c>
      <c r="AS232" s="219" t="e">
        <f>IF(ISBLANK(#REF!),"",#REF!)</f>
        <v>#REF!</v>
      </c>
      <c r="AT232" s="219" t="e">
        <f>IF(ISBLANK(#REF!),"",#REF!)</f>
        <v>#REF!</v>
      </c>
      <c r="AU232" s="219" t="e">
        <f>IF(ISBLANK(#REF!),"",#REF!)</f>
        <v>#REF!</v>
      </c>
      <c r="AV232" s="219" t="e">
        <f>IF(ISBLANK(#REF!),"",#REF!)</f>
        <v>#REF!</v>
      </c>
      <c r="AW232" s="219" t="e">
        <f>IF(ISBLANK(#REF!),"",#REF!)</f>
        <v>#REF!</v>
      </c>
      <c r="AX232" s="219" t="e">
        <f>IF(ISBLANK(#REF!),"",#REF!)</f>
        <v>#REF!</v>
      </c>
      <c r="AY232" s="226" t="e">
        <f>IF(ISBLANK(#REF!),"",#REF!)</f>
        <v>#REF!</v>
      </c>
      <c r="AZ232" s="219" t="e">
        <f>IF(ISBLANK(#REF!),"",#REF!)</f>
        <v>#REF!</v>
      </c>
      <c r="BA232" s="219" t="e">
        <f>IF(ISBLANK(#REF!),"",#REF!)</f>
        <v>#REF!</v>
      </c>
      <c r="BB232" s="219" t="e">
        <f>IF(ISBLANK(#REF!),"",#REF!)</f>
        <v>#REF!</v>
      </c>
      <c r="BC232" s="219" t="e">
        <f>IF(ISBLANK(#REF!),"",#REF!)</f>
        <v>#REF!</v>
      </c>
      <c r="BD232" s="219" t="e">
        <f>IF(ISBLANK(#REF!),"",#REF!)</f>
        <v>#REF!</v>
      </c>
      <c r="BE232" s="219" t="e">
        <f>IF(ISBLANK(#REF!),"",#REF!)</f>
        <v>#REF!</v>
      </c>
      <c r="BF232" s="219" t="e">
        <f>IF(ISBLANK(#REF!),"",#REF!)</f>
        <v>#REF!</v>
      </c>
      <c r="BG232" s="219" t="e">
        <f>IF(ISBLANK(#REF!),"",#REF!)</f>
        <v>#REF!</v>
      </c>
      <c r="BH232" s="219" t="e">
        <f>IF(ISBLANK(#REF!),"",#REF!)</f>
        <v>#REF!</v>
      </c>
      <c r="BI232" s="219" t="e">
        <f>IF(ISBLANK(#REF!),"",#REF!)</f>
        <v>#REF!</v>
      </c>
      <c r="BJ232" s="219" t="e">
        <f>IF(ISBLANK(#REF!),"",#REF!)</f>
        <v>#REF!</v>
      </c>
      <c r="BK232" s="219" t="e">
        <f>IF(ISBLANK(#REF!),"",#REF!)</f>
        <v>#REF!</v>
      </c>
      <c r="BL232" s="219" t="e">
        <f>IF(ISBLANK(#REF!),"",#REF!)</f>
        <v>#REF!</v>
      </c>
      <c r="BM232" s="219" t="e">
        <f>IF(ISBLANK(#REF!),"",#REF!)</f>
        <v>#REF!</v>
      </c>
      <c r="BN232" s="219" t="e">
        <f>IF(ISBLANK(#REF!),"",#REF!)</f>
        <v>#REF!</v>
      </c>
      <c r="BO232" s="227" t="e">
        <f t="shared" si="64"/>
        <v>#REF!</v>
      </c>
      <c r="BP232" s="228" t="str">
        <f t="shared" si="67"/>
        <v/>
      </c>
      <c r="BQ232" s="229" t="str">
        <f t="shared" si="51"/>
        <v/>
      </c>
      <c r="BR232" s="228" t="e">
        <f t="shared" si="65"/>
        <v>#REF!</v>
      </c>
      <c r="BS232" s="230" t="e">
        <f t="shared" si="66"/>
        <v>#REF!</v>
      </c>
    </row>
    <row r="233" spans="1:71">
      <c r="A233" s="213" t="e">
        <f>IF(ISBLANK(#REF!),"",#REF!)</f>
        <v>#REF!</v>
      </c>
      <c r="B233" s="214" t="e">
        <f>IF(ISBLANK(#REF!),"",#REF!)</f>
        <v>#REF!</v>
      </c>
      <c r="C233" s="214" t="e">
        <f>IF(ISBLANK(#REF!),"",#REF!)</f>
        <v>#REF!</v>
      </c>
      <c r="D233" s="214" t="e">
        <f>IF(ISBLANK(#REF!),"",#REF!)</f>
        <v>#REF!</v>
      </c>
      <c r="E233" s="214" t="e">
        <f>IF(ISBLANK(#REF!),"",#REF!)</f>
        <v>#REF!</v>
      </c>
      <c r="F233" s="214" t="e">
        <f>IF(ISBLANK(#REF!),"",#REF!)</f>
        <v>#REF!</v>
      </c>
      <c r="G233" s="214" t="e">
        <f>IF(ISBLANK(#REF!),"",#REF!)</f>
        <v>#REF!</v>
      </c>
      <c r="H233" s="215" t="e">
        <f>IF(ISBLANK(#REF!),"",#REF!)</f>
        <v>#REF!</v>
      </c>
      <c r="I233" s="214" t="e">
        <f>IF(ISBLANK(#REF!),"",#REF!)</f>
        <v>#REF!</v>
      </c>
      <c r="J233" s="216" t="e">
        <f>IF(ISBLANK(#REF!),"",#REF!)</f>
        <v>#REF!</v>
      </c>
      <c r="K233" s="217" t="e">
        <f>IF(ISBLANK(#REF!),"",#REF!)</f>
        <v>#REF!</v>
      </c>
      <c r="L233" s="217" t="e">
        <f>IF(ISBLANK(#REF!),"",#REF!)</f>
        <v>#REF!</v>
      </c>
      <c r="M233" s="218" t="e">
        <f>IF(ISBLANK(#REF!),"",#REF!)</f>
        <v>#REF!</v>
      </c>
      <c r="N233" s="218" t="e">
        <f>IF(ISBLANK(#REF!),"",#REF!)</f>
        <v>#REF!</v>
      </c>
      <c r="O233" s="220" t="str">
        <f>IFERROR(VLOOKUP(_xlfn.CONCAT('Team Roster - Final'!$A233," : ",'Team Roster - Final'!$BM233),'Rate Calculations'!$C$4:$G$1100,5,FALSE),"")</f>
        <v/>
      </c>
      <c r="P233" s="225">
        <f>IF(ISBLANK('Rate Calculations'!$H235),"",'Rate Calculations'!$H235)</f>
        <v>1.7500000000000002E-2</v>
      </c>
      <c r="Q233" s="220" t="str">
        <f t="shared" si="52"/>
        <v/>
      </c>
      <c r="R233" s="221">
        <f>IF(ISBLANK('Rate Calculations'!$J235),"",'Rate Calculations'!$J235)</f>
        <v>3.5000000000000003E-2</v>
      </c>
      <c r="S233" s="220" t="str">
        <f t="shared" si="53"/>
        <v/>
      </c>
      <c r="T233" s="225" t="str">
        <f>IFERROR(VLOOKUP(_xlfn.CONCAT('Team Roster - Final'!$A233," : ",'Team Roster - Final'!$BM233),'Rate Calculations'!$C$4:$S$1100,10,FALSE),"")</f>
        <v/>
      </c>
      <c r="U233" s="225" t="str">
        <f>IFERROR(VLOOKUP(_xlfn.CONCAT('Team Roster - Final'!$A233," : ",'Team Roster - Final'!$BM233),'Rate Calculations'!$C$4:$S$1100,11,FALSE),"")</f>
        <v/>
      </c>
      <c r="V233" s="222" t="str">
        <f t="shared" si="54"/>
        <v/>
      </c>
      <c r="W233" s="222" t="str">
        <f t="shared" si="55"/>
        <v/>
      </c>
      <c r="X233" s="223" t="str">
        <f>IFERROR(VLOOKUP(_xlfn.CONCAT('Team Roster - Final'!$A233," : ",'Team Roster - Final'!$BM233),'Rate Calculations'!$C$4:$S$1100,14,FALSE),"")</f>
        <v/>
      </c>
      <c r="Y233" s="222" t="str">
        <f t="shared" si="56"/>
        <v/>
      </c>
      <c r="Z233" s="222" t="str">
        <f t="shared" si="57"/>
        <v/>
      </c>
      <c r="AA233" s="224" t="str">
        <f>IFERROR(IF(#REF!="Yes",$Y233, $Y233+$Q233*0.5),"")</f>
        <v/>
      </c>
      <c r="AB233" s="224" t="str">
        <f>IFERROR(IF(#REF!="Yes",$Z233, $Z233+$S233*0.5),"")</f>
        <v/>
      </c>
      <c r="AC233" s="220" t="str">
        <f>IFERROR(VLOOKUP(_xlfn.CONCAT('Team Roster - Final'!$A233," : ",'Team Roster - Final'!$BM233),'Rate Calculations'!$C$4:$U$1100,19,FALSE),"")</f>
        <v/>
      </c>
      <c r="AD233" s="220" t="str">
        <f t="shared" si="58"/>
        <v/>
      </c>
      <c r="AE233" s="220" t="str">
        <f t="shared" si="59"/>
        <v/>
      </c>
      <c r="AF233" s="225" t="str">
        <f>IFERROR(VLOOKUP(_xlfn.CONCAT('Team Roster - Final'!$A233," : ",'Team Roster - Final'!$BM233),'Rate Calculations'!$C$4:$AB$1100,22,FALSE),"")</f>
        <v/>
      </c>
      <c r="AG233" s="225" t="str">
        <f>IFERROR(VLOOKUP(_xlfn.CONCAT('Team Roster - Final'!$A233," : ",'Team Roster - Final'!$BM233),'Rate Calculations'!$C$4:$AB$1100,23,FALSE),"")</f>
        <v/>
      </c>
      <c r="AH233" s="222" t="str">
        <f t="shared" si="60"/>
        <v/>
      </c>
      <c r="AI233" s="222" t="str">
        <f t="shared" si="61"/>
        <v/>
      </c>
      <c r="AJ233" s="223" t="str">
        <f>Table1[[#This Row],[Home Office
Net Fee %]]</f>
        <v/>
      </c>
      <c r="AK233" s="222" t="str">
        <f t="shared" si="62"/>
        <v/>
      </c>
      <c r="AL233" s="222" t="str">
        <f t="shared" si="63"/>
        <v/>
      </c>
      <c r="AM233" s="215" t="str">
        <f>IFERROR(IF(#REF!="Yes",$AK233,($AK233+$AD233*0.5)),"")</f>
        <v/>
      </c>
      <c r="AN233" s="215" t="str">
        <f>IFERROR(IF(#REF!="Yes",$AL233,($AL233+$AE233*0.5)),"")</f>
        <v/>
      </c>
      <c r="AO233" s="374" t="str">
        <f>IF(ISBLANK('Team Roster Proposed - FBR'!Q234),"",'Team Roster Proposed - FBR'!Q234)</f>
        <v/>
      </c>
      <c r="AP233" s="226" t="e">
        <f>IF(ISBLANK(#REF!),"",#REF!)</f>
        <v>#REF!</v>
      </c>
      <c r="AQ233" s="226" t="e">
        <f>IF(ISBLANK(#REF!),"",#REF!)</f>
        <v>#REF!</v>
      </c>
      <c r="AR233" s="226" t="e">
        <f>IF(ISBLANK(#REF!),"",#REF!)</f>
        <v>#REF!</v>
      </c>
      <c r="AS233" s="219" t="e">
        <f>IF(ISBLANK(#REF!),"",#REF!)</f>
        <v>#REF!</v>
      </c>
      <c r="AT233" s="219" t="e">
        <f>IF(ISBLANK(#REF!),"",#REF!)</f>
        <v>#REF!</v>
      </c>
      <c r="AU233" s="219" t="e">
        <f>IF(ISBLANK(#REF!),"",#REF!)</f>
        <v>#REF!</v>
      </c>
      <c r="AV233" s="219" t="e">
        <f>IF(ISBLANK(#REF!),"",#REF!)</f>
        <v>#REF!</v>
      </c>
      <c r="AW233" s="219" t="e">
        <f>IF(ISBLANK(#REF!),"",#REF!)</f>
        <v>#REF!</v>
      </c>
      <c r="AX233" s="219" t="e">
        <f>IF(ISBLANK(#REF!),"",#REF!)</f>
        <v>#REF!</v>
      </c>
      <c r="AY233" s="226" t="e">
        <f>IF(ISBLANK(#REF!),"",#REF!)</f>
        <v>#REF!</v>
      </c>
      <c r="AZ233" s="219" t="e">
        <f>IF(ISBLANK(#REF!),"",#REF!)</f>
        <v>#REF!</v>
      </c>
      <c r="BA233" s="219" t="e">
        <f>IF(ISBLANK(#REF!),"",#REF!)</f>
        <v>#REF!</v>
      </c>
      <c r="BB233" s="219" t="e">
        <f>IF(ISBLANK(#REF!),"",#REF!)</f>
        <v>#REF!</v>
      </c>
      <c r="BC233" s="219" t="e">
        <f>IF(ISBLANK(#REF!),"",#REF!)</f>
        <v>#REF!</v>
      </c>
      <c r="BD233" s="219" t="e">
        <f>IF(ISBLANK(#REF!),"",#REF!)</f>
        <v>#REF!</v>
      </c>
      <c r="BE233" s="219" t="e">
        <f>IF(ISBLANK(#REF!),"",#REF!)</f>
        <v>#REF!</v>
      </c>
      <c r="BF233" s="219" t="e">
        <f>IF(ISBLANK(#REF!),"",#REF!)</f>
        <v>#REF!</v>
      </c>
      <c r="BG233" s="219" t="e">
        <f>IF(ISBLANK(#REF!),"",#REF!)</f>
        <v>#REF!</v>
      </c>
      <c r="BH233" s="219" t="e">
        <f>IF(ISBLANK(#REF!),"",#REF!)</f>
        <v>#REF!</v>
      </c>
      <c r="BI233" s="219" t="e">
        <f>IF(ISBLANK(#REF!),"",#REF!)</f>
        <v>#REF!</v>
      </c>
      <c r="BJ233" s="219" t="e">
        <f>IF(ISBLANK(#REF!),"",#REF!)</f>
        <v>#REF!</v>
      </c>
      <c r="BK233" s="219" t="e">
        <f>IF(ISBLANK(#REF!),"",#REF!)</f>
        <v>#REF!</v>
      </c>
      <c r="BL233" s="219" t="e">
        <f>IF(ISBLANK(#REF!),"",#REF!)</f>
        <v>#REF!</v>
      </c>
      <c r="BM233" s="219" t="e">
        <f>IF(ISBLANK(#REF!),"",#REF!)</f>
        <v>#REF!</v>
      </c>
      <c r="BN233" s="219" t="e">
        <f>IF(ISBLANK(#REF!),"",#REF!)</f>
        <v>#REF!</v>
      </c>
      <c r="BO233" s="227" t="e">
        <f t="shared" si="64"/>
        <v>#REF!</v>
      </c>
      <c r="BP233" s="228" t="str">
        <f t="shared" si="67"/>
        <v/>
      </c>
      <c r="BQ233" s="229" t="str">
        <f t="shared" si="51"/>
        <v/>
      </c>
      <c r="BR233" s="228" t="e">
        <f t="shared" si="65"/>
        <v>#REF!</v>
      </c>
      <c r="BS233" s="230" t="e">
        <f t="shared" si="66"/>
        <v>#REF!</v>
      </c>
    </row>
    <row r="234" spans="1:71">
      <c r="A234" s="213" t="e">
        <f>IF(ISBLANK(#REF!),"",#REF!)</f>
        <v>#REF!</v>
      </c>
      <c r="B234" s="214" t="e">
        <f>IF(ISBLANK(#REF!),"",#REF!)</f>
        <v>#REF!</v>
      </c>
      <c r="C234" s="214" t="e">
        <f>IF(ISBLANK(#REF!),"",#REF!)</f>
        <v>#REF!</v>
      </c>
      <c r="D234" s="214" t="e">
        <f>IF(ISBLANK(#REF!),"",#REF!)</f>
        <v>#REF!</v>
      </c>
      <c r="E234" s="214" t="e">
        <f>IF(ISBLANK(#REF!),"",#REF!)</f>
        <v>#REF!</v>
      </c>
      <c r="F234" s="214" t="e">
        <f>IF(ISBLANK(#REF!),"",#REF!)</f>
        <v>#REF!</v>
      </c>
      <c r="G234" s="214" t="e">
        <f>IF(ISBLANK(#REF!),"",#REF!)</f>
        <v>#REF!</v>
      </c>
      <c r="H234" s="215" t="e">
        <f>IF(ISBLANK(#REF!),"",#REF!)</f>
        <v>#REF!</v>
      </c>
      <c r="I234" s="214" t="e">
        <f>IF(ISBLANK(#REF!),"",#REF!)</f>
        <v>#REF!</v>
      </c>
      <c r="J234" s="216" t="e">
        <f>IF(ISBLANK(#REF!),"",#REF!)</f>
        <v>#REF!</v>
      </c>
      <c r="K234" s="217" t="e">
        <f>IF(ISBLANK(#REF!),"",#REF!)</f>
        <v>#REF!</v>
      </c>
      <c r="L234" s="217" t="e">
        <f>IF(ISBLANK(#REF!),"",#REF!)</f>
        <v>#REF!</v>
      </c>
      <c r="M234" s="218" t="e">
        <f>IF(ISBLANK(#REF!),"",#REF!)</f>
        <v>#REF!</v>
      </c>
      <c r="N234" s="218" t="e">
        <f>IF(ISBLANK(#REF!),"",#REF!)</f>
        <v>#REF!</v>
      </c>
      <c r="O234" s="220" t="str">
        <f>IFERROR(VLOOKUP(_xlfn.CONCAT('Team Roster - Final'!$A234," : ",'Team Roster - Final'!$BM234),'Rate Calculations'!$C$4:$G$1100,5,FALSE),"")</f>
        <v/>
      </c>
      <c r="P234" s="225">
        <f>IF(ISBLANK('Rate Calculations'!$H236),"",'Rate Calculations'!$H236)</f>
        <v>1.7500000000000002E-2</v>
      </c>
      <c r="Q234" s="220" t="str">
        <f t="shared" si="52"/>
        <v/>
      </c>
      <c r="R234" s="221">
        <f>IF(ISBLANK('Rate Calculations'!$J236),"",'Rate Calculations'!$J236)</f>
        <v>3.5000000000000003E-2</v>
      </c>
      <c r="S234" s="220" t="str">
        <f t="shared" si="53"/>
        <v/>
      </c>
      <c r="T234" s="225" t="str">
        <f>IFERROR(VLOOKUP(_xlfn.CONCAT('Team Roster - Final'!$A234," : ",'Team Roster - Final'!$BM234),'Rate Calculations'!$C$4:$S$1100,10,FALSE),"")</f>
        <v/>
      </c>
      <c r="U234" s="225" t="str">
        <f>IFERROR(VLOOKUP(_xlfn.CONCAT('Team Roster - Final'!$A234," : ",'Team Roster - Final'!$BM234),'Rate Calculations'!$C$4:$S$1100,11,FALSE),"")</f>
        <v/>
      </c>
      <c r="V234" s="222" t="str">
        <f t="shared" si="54"/>
        <v/>
      </c>
      <c r="W234" s="222" t="str">
        <f t="shared" si="55"/>
        <v/>
      </c>
      <c r="X234" s="223" t="str">
        <f>IFERROR(VLOOKUP(_xlfn.CONCAT('Team Roster - Final'!$A234," : ",'Team Roster - Final'!$BM234),'Rate Calculations'!$C$4:$S$1100,14,FALSE),"")</f>
        <v/>
      </c>
      <c r="Y234" s="222" t="str">
        <f t="shared" si="56"/>
        <v/>
      </c>
      <c r="Z234" s="222" t="str">
        <f t="shared" si="57"/>
        <v/>
      </c>
      <c r="AA234" s="224" t="str">
        <f>IFERROR(IF(#REF!="Yes",$Y234, $Y234+$Q234*0.5),"")</f>
        <v/>
      </c>
      <c r="AB234" s="224" t="str">
        <f>IFERROR(IF(#REF!="Yes",$Z234, $Z234+$S234*0.5),"")</f>
        <v/>
      </c>
      <c r="AC234" s="220" t="str">
        <f>IFERROR(VLOOKUP(_xlfn.CONCAT('Team Roster - Final'!$A234," : ",'Team Roster - Final'!$BM234),'Rate Calculations'!$C$4:$U$1100,19,FALSE),"")</f>
        <v/>
      </c>
      <c r="AD234" s="220" t="str">
        <f t="shared" si="58"/>
        <v/>
      </c>
      <c r="AE234" s="220" t="str">
        <f t="shared" si="59"/>
        <v/>
      </c>
      <c r="AF234" s="225" t="str">
        <f>IFERROR(VLOOKUP(_xlfn.CONCAT('Team Roster - Final'!$A234," : ",'Team Roster - Final'!$BM234),'Rate Calculations'!$C$4:$AB$1100,22,FALSE),"")</f>
        <v/>
      </c>
      <c r="AG234" s="225" t="str">
        <f>IFERROR(VLOOKUP(_xlfn.CONCAT('Team Roster - Final'!$A234," : ",'Team Roster - Final'!$BM234),'Rate Calculations'!$C$4:$AB$1100,23,FALSE),"")</f>
        <v/>
      </c>
      <c r="AH234" s="222" t="str">
        <f t="shared" si="60"/>
        <v/>
      </c>
      <c r="AI234" s="222" t="str">
        <f t="shared" si="61"/>
        <v/>
      </c>
      <c r="AJ234" s="223" t="str">
        <f>Table1[[#This Row],[Home Office
Net Fee %]]</f>
        <v/>
      </c>
      <c r="AK234" s="222" t="str">
        <f t="shared" si="62"/>
        <v/>
      </c>
      <c r="AL234" s="222" t="str">
        <f t="shared" si="63"/>
        <v/>
      </c>
      <c r="AM234" s="215" t="str">
        <f>IFERROR(IF(#REF!="Yes",$AK234,($AK234+$AD234*0.5)),"")</f>
        <v/>
      </c>
      <c r="AN234" s="215" t="str">
        <f>IFERROR(IF(#REF!="Yes",$AL234,($AL234+$AE234*0.5)),"")</f>
        <v/>
      </c>
      <c r="AO234" s="374" t="str">
        <f>IF(ISBLANK('Team Roster Proposed - FBR'!Q235),"",'Team Roster Proposed - FBR'!Q235)</f>
        <v/>
      </c>
      <c r="AP234" s="226" t="e">
        <f>IF(ISBLANK(#REF!),"",#REF!)</f>
        <v>#REF!</v>
      </c>
      <c r="AQ234" s="226" t="e">
        <f>IF(ISBLANK(#REF!),"",#REF!)</f>
        <v>#REF!</v>
      </c>
      <c r="AR234" s="226" t="e">
        <f>IF(ISBLANK(#REF!),"",#REF!)</f>
        <v>#REF!</v>
      </c>
      <c r="AS234" s="219" t="e">
        <f>IF(ISBLANK(#REF!),"",#REF!)</f>
        <v>#REF!</v>
      </c>
      <c r="AT234" s="219" t="e">
        <f>IF(ISBLANK(#REF!),"",#REF!)</f>
        <v>#REF!</v>
      </c>
      <c r="AU234" s="219" t="e">
        <f>IF(ISBLANK(#REF!),"",#REF!)</f>
        <v>#REF!</v>
      </c>
      <c r="AV234" s="219" t="e">
        <f>IF(ISBLANK(#REF!),"",#REF!)</f>
        <v>#REF!</v>
      </c>
      <c r="AW234" s="219" t="e">
        <f>IF(ISBLANK(#REF!),"",#REF!)</f>
        <v>#REF!</v>
      </c>
      <c r="AX234" s="219" t="e">
        <f>IF(ISBLANK(#REF!),"",#REF!)</f>
        <v>#REF!</v>
      </c>
      <c r="AY234" s="226" t="e">
        <f>IF(ISBLANK(#REF!),"",#REF!)</f>
        <v>#REF!</v>
      </c>
      <c r="AZ234" s="219" t="e">
        <f>IF(ISBLANK(#REF!),"",#REF!)</f>
        <v>#REF!</v>
      </c>
      <c r="BA234" s="219" t="e">
        <f>IF(ISBLANK(#REF!),"",#REF!)</f>
        <v>#REF!</v>
      </c>
      <c r="BB234" s="219" t="e">
        <f>IF(ISBLANK(#REF!),"",#REF!)</f>
        <v>#REF!</v>
      </c>
      <c r="BC234" s="219" t="e">
        <f>IF(ISBLANK(#REF!),"",#REF!)</f>
        <v>#REF!</v>
      </c>
      <c r="BD234" s="219" t="e">
        <f>IF(ISBLANK(#REF!),"",#REF!)</f>
        <v>#REF!</v>
      </c>
      <c r="BE234" s="219" t="e">
        <f>IF(ISBLANK(#REF!),"",#REF!)</f>
        <v>#REF!</v>
      </c>
      <c r="BF234" s="219" t="e">
        <f>IF(ISBLANK(#REF!),"",#REF!)</f>
        <v>#REF!</v>
      </c>
      <c r="BG234" s="219" t="e">
        <f>IF(ISBLANK(#REF!),"",#REF!)</f>
        <v>#REF!</v>
      </c>
      <c r="BH234" s="219" t="e">
        <f>IF(ISBLANK(#REF!),"",#REF!)</f>
        <v>#REF!</v>
      </c>
      <c r="BI234" s="219" t="e">
        <f>IF(ISBLANK(#REF!),"",#REF!)</f>
        <v>#REF!</v>
      </c>
      <c r="BJ234" s="219" t="e">
        <f>IF(ISBLANK(#REF!),"",#REF!)</f>
        <v>#REF!</v>
      </c>
      <c r="BK234" s="219" t="e">
        <f>IF(ISBLANK(#REF!),"",#REF!)</f>
        <v>#REF!</v>
      </c>
      <c r="BL234" s="219" t="e">
        <f>IF(ISBLANK(#REF!),"",#REF!)</f>
        <v>#REF!</v>
      </c>
      <c r="BM234" s="219" t="e">
        <f>IF(ISBLANK(#REF!),"",#REF!)</f>
        <v>#REF!</v>
      </c>
      <c r="BN234" s="219" t="e">
        <f>IF(ISBLANK(#REF!),"",#REF!)</f>
        <v>#REF!</v>
      </c>
      <c r="BO234" s="227" t="e">
        <f t="shared" si="64"/>
        <v>#REF!</v>
      </c>
      <c r="BP234" s="228" t="str">
        <f t="shared" si="67"/>
        <v/>
      </c>
      <c r="BQ234" s="229" t="str">
        <f t="shared" si="51"/>
        <v/>
      </c>
      <c r="BR234" s="228" t="e">
        <f t="shared" si="65"/>
        <v>#REF!</v>
      </c>
      <c r="BS234" s="230" t="e">
        <f t="shared" si="66"/>
        <v>#REF!</v>
      </c>
    </row>
    <row r="235" spans="1:71">
      <c r="A235" s="213" t="e">
        <f>IF(ISBLANK(#REF!),"",#REF!)</f>
        <v>#REF!</v>
      </c>
      <c r="B235" s="214" t="e">
        <f>IF(ISBLANK(#REF!),"",#REF!)</f>
        <v>#REF!</v>
      </c>
      <c r="C235" s="214" t="e">
        <f>IF(ISBLANK(#REF!),"",#REF!)</f>
        <v>#REF!</v>
      </c>
      <c r="D235" s="214" t="e">
        <f>IF(ISBLANK(#REF!),"",#REF!)</f>
        <v>#REF!</v>
      </c>
      <c r="E235" s="214" t="e">
        <f>IF(ISBLANK(#REF!),"",#REF!)</f>
        <v>#REF!</v>
      </c>
      <c r="F235" s="214" t="e">
        <f>IF(ISBLANK(#REF!),"",#REF!)</f>
        <v>#REF!</v>
      </c>
      <c r="G235" s="214" t="e">
        <f>IF(ISBLANK(#REF!),"",#REF!)</f>
        <v>#REF!</v>
      </c>
      <c r="H235" s="215" t="e">
        <f>IF(ISBLANK(#REF!),"",#REF!)</f>
        <v>#REF!</v>
      </c>
      <c r="I235" s="214" t="e">
        <f>IF(ISBLANK(#REF!),"",#REF!)</f>
        <v>#REF!</v>
      </c>
      <c r="J235" s="216" t="e">
        <f>IF(ISBLANK(#REF!),"",#REF!)</f>
        <v>#REF!</v>
      </c>
      <c r="K235" s="217" t="e">
        <f>IF(ISBLANK(#REF!),"",#REF!)</f>
        <v>#REF!</v>
      </c>
      <c r="L235" s="217" t="e">
        <f>IF(ISBLANK(#REF!),"",#REF!)</f>
        <v>#REF!</v>
      </c>
      <c r="M235" s="218" t="e">
        <f>IF(ISBLANK(#REF!),"",#REF!)</f>
        <v>#REF!</v>
      </c>
      <c r="N235" s="218" t="e">
        <f>IF(ISBLANK(#REF!),"",#REF!)</f>
        <v>#REF!</v>
      </c>
      <c r="O235" s="220" t="str">
        <f>IFERROR(VLOOKUP(_xlfn.CONCAT('Team Roster - Final'!$A235," : ",'Team Roster - Final'!$BM235),'Rate Calculations'!$C$4:$G$1100,5,FALSE),"")</f>
        <v/>
      </c>
      <c r="P235" s="225">
        <f>IF(ISBLANK('Rate Calculations'!$H237),"",'Rate Calculations'!$H237)</f>
        <v>1.7500000000000002E-2</v>
      </c>
      <c r="Q235" s="220" t="str">
        <f t="shared" si="52"/>
        <v/>
      </c>
      <c r="R235" s="221">
        <f>IF(ISBLANK('Rate Calculations'!$J237),"",'Rate Calculations'!$J237)</f>
        <v>3.5000000000000003E-2</v>
      </c>
      <c r="S235" s="220" t="str">
        <f t="shared" si="53"/>
        <v/>
      </c>
      <c r="T235" s="225" t="str">
        <f>IFERROR(VLOOKUP(_xlfn.CONCAT('Team Roster - Final'!$A235," : ",'Team Roster - Final'!$BM235),'Rate Calculations'!$C$4:$S$1100,10,FALSE),"")</f>
        <v/>
      </c>
      <c r="U235" s="225" t="str">
        <f>IFERROR(VLOOKUP(_xlfn.CONCAT('Team Roster - Final'!$A235," : ",'Team Roster - Final'!$BM235),'Rate Calculations'!$C$4:$S$1100,11,FALSE),"")</f>
        <v/>
      </c>
      <c r="V235" s="222" t="str">
        <f t="shared" si="54"/>
        <v/>
      </c>
      <c r="W235" s="222" t="str">
        <f t="shared" si="55"/>
        <v/>
      </c>
      <c r="X235" s="223" t="str">
        <f>IFERROR(VLOOKUP(_xlfn.CONCAT('Team Roster - Final'!$A235," : ",'Team Roster - Final'!$BM235),'Rate Calculations'!$C$4:$S$1100,14,FALSE),"")</f>
        <v/>
      </c>
      <c r="Y235" s="222" t="str">
        <f t="shared" si="56"/>
        <v/>
      </c>
      <c r="Z235" s="222" t="str">
        <f t="shared" si="57"/>
        <v/>
      </c>
      <c r="AA235" s="224" t="str">
        <f>IFERROR(IF(#REF!="Yes",$Y235, $Y235+$Q235*0.5),"")</f>
        <v/>
      </c>
      <c r="AB235" s="224" t="str">
        <f>IFERROR(IF(#REF!="Yes",$Z235, $Z235+$S235*0.5),"")</f>
        <v/>
      </c>
      <c r="AC235" s="220" t="str">
        <f>IFERROR(VLOOKUP(_xlfn.CONCAT('Team Roster - Final'!$A235," : ",'Team Roster - Final'!$BM235),'Rate Calculations'!$C$4:$U$1100,19,FALSE),"")</f>
        <v/>
      </c>
      <c r="AD235" s="220" t="str">
        <f t="shared" si="58"/>
        <v/>
      </c>
      <c r="AE235" s="220" t="str">
        <f t="shared" si="59"/>
        <v/>
      </c>
      <c r="AF235" s="225" t="str">
        <f>IFERROR(VLOOKUP(_xlfn.CONCAT('Team Roster - Final'!$A235," : ",'Team Roster - Final'!$BM235),'Rate Calculations'!$C$4:$AB$1100,22,FALSE),"")</f>
        <v/>
      </c>
      <c r="AG235" s="225" t="str">
        <f>IFERROR(VLOOKUP(_xlfn.CONCAT('Team Roster - Final'!$A235," : ",'Team Roster - Final'!$BM235),'Rate Calculations'!$C$4:$AB$1100,23,FALSE),"")</f>
        <v/>
      </c>
      <c r="AH235" s="222" t="str">
        <f t="shared" si="60"/>
        <v/>
      </c>
      <c r="AI235" s="222" t="str">
        <f t="shared" si="61"/>
        <v/>
      </c>
      <c r="AJ235" s="223" t="str">
        <f>Table1[[#This Row],[Home Office
Net Fee %]]</f>
        <v/>
      </c>
      <c r="AK235" s="222" t="str">
        <f t="shared" si="62"/>
        <v/>
      </c>
      <c r="AL235" s="222" t="str">
        <f t="shared" si="63"/>
        <v/>
      </c>
      <c r="AM235" s="215" t="str">
        <f>IFERROR(IF(#REF!="Yes",$AK235,($AK235+$AD235*0.5)),"")</f>
        <v/>
      </c>
      <c r="AN235" s="215" t="str">
        <f>IFERROR(IF(#REF!="Yes",$AL235,($AL235+$AE235*0.5)),"")</f>
        <v/>
      </c>
      <c r="AO235" s="374" t="str">
        <f>IF(ISBLANK('Team Roster Proposed - FBR'!Q236),"",'Team Roster Proposed - FBR'!Q236)</f>
        <v/>
      </c>
      <c r="AP235" s="226" t="e">
        <f>IF(ISBLANK(#REF!),"",#REF!)</f>
        <v>#REF!</v>
      </c>
      <c r="AQ235" s="226" t="e">
        <f>IF(ISBLANK(#REF!),"",#REF!)</f>
        <v>#REF!</v>
      </c>
      <c r="AR235" s="226" t="e">
        <f>IF(ISBLANK(#REF!),"",#REF!)</f>
        <v>#REF!</v>
      </c>
      <c r="AS235" s="219" t="e">
        <f>IF(ISBLANK(#REF!),"",#REF!)</f>
        <v>#REF!</v>
      </c>
      <c r="AT235" s="219" t="e">
        <f>IF(ISBLANK(#REF!),"",#REF!)</f>
        <v>#REF!</v>
      </c>
      <c r="AU235" s="219" t="e">
        <f>IF(ISBLANK(#REF!),"",#REF!)</f>
        <v>#REF!</v>
      </c>
      <c r="AV235" s="219" t="e">
        <f>IF(ISBLANK(#REF!),"",#REF!)</f>
        <v>#REF!</v>
      </c>
      <c r="AW235" s="219" t="e">
        <f>IF(ISBLANK(#REF!),"",#REF!)</f>
        <v>#REF!</v>
      </c>
      <c r="AX235" s="219" t="e">
        <f>IF(ISBLANK(#REF!),"",#REF!)</f>
        <v>#REF!</v>
      </c>
      <c r="AY235" s="226" t="e">
        <f>IF(ISBLANK(#REF!),"",#REF!)</f>
        <v>#REF!</v>
      </c>
      <c r="AZ235" s="219" t="e">
        <f>IF(ISBLANK(#REF!),"",#REF!)</f>
        <v>#REF!</v>
      </c>
      <c r="BA235" s="219" t="e">
        <f>IF(ISBLANK(#REF!),"",#REF!)</f>
        <v>#REF!</v>
      </c>
      <c r="BB235" s="219" t="e">
        <f>IF(ISBLANK(#REF!),"",#REF!)</f>
        <v>#REF!</v>
      </c>
      <c r="BC235" s="219" t="e">
        <f>IF(ISBLANK(#REF!),"",#REF!)</f>
        <v>#REF!</v>
      </c>
      <c r="BD235" s="219" t="e">
        <f>IF(ISBLANK(#REF!),"",#REF!)</f>
        <v>#REF!</v>
      </c>
      <c r="BE235" s="219" t="e">
        <f>IF(ISBLANK(#REF!),"",#REF!)</f>
        <v>#REF!</v>
      </c>
      <c r="BF235" s="219" t="e">
        <f>IF(ISBLANK(#REF!),"",#REF!)</f>
        <v>#REF!</v>
      </c>
      <c r="BG235" s="219" t="e">
        <f>IF(ISBLANK(#REF!),"",#REF!)</f>
        <v>#REF!</v>
      </c>
      <c r="BH235" s="219" t="e">
        <f>IF(ISBLANK(#REF!),"",#REF!)</f>
        <v>#REF!</v>
      </c>
      <c r="BI235" s="219" t="e">
        <f>IF(ISBLANK(#REF!),"",#REF!)</f>
        <v>#REF!</v>
      </c>
      <c r="BJ235" s="219" t="e">
        <f>IF(ISBLANK(#REF!),"",#REF!)</f>
        <v>#REF!</v>
      </c>
      <c r="BK235" s="219" t="e">
        <f>IF(ISBLANK(#REF!),"",#REF!)</f>
        <v>#REF!</v>
      </c>
      <c r="BL235" s="219" t="e">
        <f>IF(ISBLANK(#REF!),"",#REF!)</f>
        <v>#REF!</v>
      </c>
      <c r="BM235" s="219" t="e">
        <f>IF(ISBLANK(#REF!),"",#REF!)</f>
        <v>#REF!</v>
      </c>
      <c r="BN235" s="219" t="e">
        <f>IF(ISBLANK(#REF!),"",#REF!)</f>
        <v>#REF!</v>
      </c>
      <c r="BO235" s="227" t="e">
        <f t="shared" si="64"/>
        <v>#REF!</v>
      </c>
      <c r="BP235" s="228" t="str">
        <f t="shared" si="67"/>
        <v/>
      </c>
      <c r="BQ235" s="229" t="str">
        <f t="shared" si="51"/>
        <v/>
      </c>
      <c r="BR235" s="228" t="e">
        <f t="shared" si="65"/>
        <v>#REF!</v>
      </c>
      <c r="BS235" s="230" t="e">
        <f t="shared" si="66"/>
        <v>#REF!</v>
      </c>
    </row>
    <row r="236" spans="1:71">
      <c r="A236" s="213" t="e">
        <f>IF(ISBLANK(#REF!),"",#REF!)</f>
        <v>#REF!</v>
      </c>
      <c r="B236" s="214" t="e">
        <f>IF(ISBLANK(#REF!),"",#REF!)</f>
        <v>#REF!</v>
      </c>
      <c r="C236" s="214" t="e">
        <f>IF(ISBLANK(#REF!),"",#REF!)</f>
        <v>#REF!</v>
      </c>
      <c r="D236" s="214" t="e">
        <f>IF(ISBLANK(#REF!),"",#REF!)</f>
        <v>#REF!</v>
      </c>
      <c r="E236" s="214" t="e">
        <f>IF(ISBLANK(#REF!),"",#REF!)</f>
        <v>#REF!</v>
      </c>
      <c r="F236" s="214" t="e">
        <f>IF(ISBLANK(#REF!),"",#REF!)</f>
        <v>#REF!</v>
      </c>
      <c r="G236" s="214" t="e">
        <f>IF(ISBLANK(#REF!),"",#REF!)</f>
        <v>#REF!</v>
      </c>
      <c r="H236" s="215" t="e">
        <f>IF(ISBLANK(#REF!),"",#REF!)</f>
        <v>#REF!</v>
      </c>
      <c r="I236" s="214" t="e">
        <f>IF(ISBLANK(#REF!),"",#REF!)</f>
        <v>#REF!</v>
      </c>
      <c r="J236" s="216" t="e">
        <f>IF(ISBLANK(#REF!),"",#REF!)</f>
        <v>#REF!</v>
      </c>
      <c r="K236" s="217" t="e">
        <f>IF(ISBLANK(#REF!),"",#REF!)</f>
        <v>#REF!</v>
      </c>
      <c r="L236" s="217" t="e">
        <f>IF(ISBLANK(#REF!),"",#REF!)</f>
        <v>#REF!</v>
      </c>
      <c r="M236" s="218" t="e">
        <f>IF(ISBLANK(#REF!),"",#REF!)</f>
        <v>#REF!</v>
      </c>
      <c r="N236" s="218" t="e">
        <f>IF(ISBLANK(#REF!),"",#REF!)</f>
        <v>#REF!</v>
      </c>
      <c r="O236" s="220" t="str">
        <f>IFERROR(VLOOKUP(_xlfn.CONCAT('Team Roster - Final'!$A236," : ",'Team Roster - Final'!$BM236),'Rate Calculations'!$C$4:$G$1100,5,FALSE),"")</f>
        <v/>
      </c>
      <c r="P236" s="225">
        <f>IF(ISBLANK('Rate Calculations'!$H238),"",'Rate Calculations'!$H238)</f>
        <v>1.7500000000000002E-2</v>
      </c>
      <c r="Q236" s="220" t="str">
        <f t="shared" si="52"/>
        <v/>
      </c>
      <c r="R236" s="221">
        <f>IF(ISBLANK('Rate Calculations'!$J238),"",'Rate Calculations'!$J238)</f>
        <v>3.5000000000000003E-2</v>
      </c>
      <c r="S236" s="220" t="str">
        <f t="shared" si="53"/>
        <v/>
      </c>
      <c r="T236" s="225" t="str">
        <f>IFERROR(VLOOKUP(_xlfn.CONCAT('Team Roster - Final'!$A236," : ",'Team Roster - Final'!$BM236),'Rate Calculations'!$C$4:$S$1100,10,FALSE),"")</f>
        <v/>
      </c>
      <c r="U236" s="225" t="str">
        <f>IFERROR(VLOOKUP(_xlfn.CONCAT('Team Roster - Final'!$A236," : ",'Team Roster - Final'!$BM236),'Rate Calculations'!$C$4:$S$1100,11,FALSE),"")</f>
        <v/>
      </c>
      <c r="V236" s="222" t="str">
        <f t="shared" si="54"/>
        <v/>
      </c>
      <c r="W236" s="222" t="str">
        <f t="shared" si="55"/>
        <v/>
      </c>
      <c r="X236" s="223" t="str">
        <f>IFERROR(VLOOKUP(_xlfn.CONCAT('Team Roster - Final'!$A236," : ",'Team Roster - Final'!$BM236),'Rate Calculations'!$C$4:$S$1100,14,FALSE),"")</f>
        <v/>
      </c>
      <c r="Y236" s="222" t="str">
        <f t="shared" si="56"/>
        <v/>
      </c>
      <c r="Z236" s="222" t="str">
        <f t="shared" si="57"/>
        <v/>
      </c>
      <c r="AA236" s="224" t="str">
        <f>IFERROR(IF(#REF!="Yes",$Y236, $Y236+$Q236*0.5),"")</f>
        <v/>
      </c>
      <c r="AB236" s="224" t="str">
        <f>IFERROR(IF(#REF!="Yes",$Z236, $Z236+$S236*0.5),"")</f>
        <v/>
      </c>
      <c r="AC236" s="220" t="str">
        <f>IFERROR(VLOOKUP(_xlfn.CONCAT('Team Roster - Final'!$A236," : ",'Team Roster - Final'!$BM236),'Rate Calculations'!$C$4:$U$1100,19,FALSE),"")</f>
        <v/>
      </c>
      <c r="AD236" s="220" t="str">
        <f t="shared" si="58"/>
        <v/>
      </c>
      <c r="AE236" s="220" t="str">
        <f t="shared" si="59"/>
        <v/>
      </c>
      <c r="AF236" s="225" t="str">
        <f>IFERROR(VLOOKUP(_xlfn.CONCAT('Team Roster - Final'!$A236," : ",'Team Roster - Final'!$BM236),'Rate Calculations'!$C$4:$AB$1100,22,FALSE),"")</f>
        <v/>
      </c>
      <c r="AG236" s="225" t="str">
        <f>IFERROR(VLOOKUP(_xlfn.CONCAT('Team Roster - Final'!$A236," : ",'Team Roster - Final'!$BM236),'Rate Calculations'!$C$4:$AB$1100,23,FALSE),"")</f>
        <v/>
      </c>
      <c r="AH236" s="222" t="str">
        <f t="shared" si="60"/>
        <v/>
      </c>
      <c r="AI236" s="222" t="str">
        <f t="shared" si="61"/>
        <v/>
      </c>
      <c r="AJ236" s="223" t="str">
        <f>Table1[[#This Row],[Home Office
Net Fee %]]</f>
        <v/>
      </c>
      <c r="AK236" s="222" t="str">
        <f t="shared" si="62"/>
        <v/>
      </c>
      <c r="AL236" s="222" t="str">
        <f t="shared" si="63"/>
        <v/>
      </c>
      <c r="AM236" s="215" t="str">
        <f>IFERROR(IF(#REF!="Yes",$AK236,($AK236+$AD236*0.5)),"")</f>
        <v/>
      </c>
      <c r="AN236" s="215" t="str">
        <f>IFERROR(IF(#REF!="Yes",$AL236,($AL236+$AE236*0.5)),"")</f>
        <v/>
      </c>
      <c r="AO236" s="374" t="str">
        <f>IF(ISBLANK('Team Roster Proposed - FBR'!Q237),"",'Team Roster Proposed - FBR'!Q237)</f>
        <v/>
      </c>
      <c r="AP236" s="226" t="e">
        <f>IF(ISBLANK(#REF!),"",#REF!)</f>
        <v>#REF!</v>
      </c>
      <c r="AQ236" s="226" t="e">
        <f>IF(ISBLANK(#REF!),"",#REF!)</f>
        <v>#REF!</v>
      </c>
      <c r="AR236" s="226" t="e">
        <f>IF(ISBLANK(#REF!),"",#REF!)</f>
        <v>#REF!</v>
      </c>
      <c r="AS236" s="219" t="e">
        <f>IF(ISBLANK(#REF!),"",#REF!)</f>
        <v>#REF!</v>
      </c>
      <c r="AT236" s="219" t="e">
        <f>IF(ISBLANK(#REF!),"",#REF!)</f>
        <v>#REF!</v>
      </c>
      <c r="AU236" s="219" t="e">
        <f>IF(ISBLANK(#REF!),"",#REF!)</f>
        <v>#REF!</v>
      </c>
      <c r="AV236" s="219" t="e">
        <f>IF(ISBLANK(#REF!),"",#REF!)</f>
        <v>#REF!</v>
      </c>
      <c r="AW236" s="219" t="e">
        <f>IF(ISBLANK(#REF!),"",#REF!)</f>
        <v>#REF!</v>
      </c>
      <c r="AX236" s="219" t="e">
        <f>IF(ISBLANK(#REF!),"",#REF!)</f>
        <v>#REF!</v>
      </c>
      <c r="AY236" s="226" t="e">
        <f>IF(ISBLANK(#REF!),"",#REF!)</f>
        <v>#REF!</v>
      </c>
      <c r="AZ236" s="219" t="e">
        <f>IF(ISBLANK(#REF!),"",#REF!)</f>
        <v>#REF!</v>
      </c>
      <c r="BA236" s="219" t="e">
        <f>IF(ISBLANK(#REF!),"",#REF!)</f>
        <v>#REF!</v>
      </c>
      <c r="BB236" s="219" t="e">
        <f>IF(ISBLANK(#REF!),"",#REF!)</f>
        <v>#REF!</v>
      </c>
      <c r="BC236" s="219" t="e">
        <f>IF(ISBLANK(#REF!),"",#REF!)</f>
        <v>#REF!</v>
      </c>
      <c r="BD236" s="219" t="e">
        <f>IF(ISBLANK(#REF!),"",#REF!)</f>
        <v>#REF!</v>
      </c>
      <c r="BE236" s="219" t="e">
        <f>IF(ISBLANK(#REF!),"",#REF!)</f>
        <v>#REF!</v>
      </c>
      <c r="BF236" s="219" t="e">
        <f>IF(ISBLANK(#REF!),"",#REF!)</f>
        <v>#REF!</v>
      </c>
      <c r="BG236" s="219" t="e">
        <f>IF(ISBLANK(#REF!),"",#REF!)</f>
        <v>#REF!</v>
      </c>
      <c r="BH236" s="219" t="e">
        <f>IF(ISBLANK(#REF!),"",#REF!)</f>
        <v>#REF!</v>
      </c>
      <c r="BI236" s="219" t="e">
        <f>IF(ISBLANK(#REF!),"",#REF!)</f>
        <v>#REF!</v>
      </c>
      <c r="BJ236" s="219" t="e">
        <f>IF(ISBLANK(#REF!),"",#REF!)</f>
        <v>#REF!</v>
      </c>
      <c r="BK236" s="219" t="e">
        <f>IF(ISBLANK(#REF!),"",#REF!)</f>
        <v>#REF!</v>
      </c>
      <c r="BL236" s="219" t="e">
        <f>IF(ISBLANK(#REF!),"",#REF!)</f>
        <v>#REF!</v>
      </c>
      <c r="BM236" s="219" t="e">
        <f>IF(ISBLANK(#REF!),"",#REF!)</f>
        <v>#REF!</v>
      </c>
      <c r="BN236" s="219" t="e">
        <f>IF(ISBLANK(#REF!),"",#REF!)</f>
        <v>#REF!</v>
      </c>
      <c r="BO236" s="227" t="e">
        <f t="shared" si="64"/>
        <v>#REF!</v>
      </c>
      <c r="BP236" s="228" t="str">
        <f t="shared" si="67"/>
        <v/>
      </c>
      <c r="BQ236" s="229" t="str">
        <f t="shared" si="51"/>
        <v/>
      </c>
      <c r="BR236" s="228" t="e">
        <f t="shared" si="65"/>
        <v>#REF!</v>
      </c>
      <c r="BS236" s="230" t="e">
        <f t="shared" si="66"/>
        <v>#REF!</v>
      </c>
    </row>
    <row r="237" spans="1:71">
      <c r="A237" s="213" t="e">
        <f>IF(ISBLANK(#REF!),"",#REF!)</f>
        <v>#REF!</v>
      </c>
      <c r="B237" s="214" t="e">
        <f>IF(ISBLANK(#REF!),"",#REF!)</f>
        <v>#REF!</v>
      </c>
      <c r="C237" s="214" t="e">
        <f>IF(ISBLANK(#REF!),"",#REF!)</f>
        <v>#REF!</v>
      </c>
      <c r="D237" s="214" t="e">
        <f>IF(ISBLANK(#REF!),"",#REF!)</f>
        <v>#REF!</v>
      </c>
      <c r="E237" s="214" t="e">
        <f>IF(ISBLANK(#REF!),"",#REF!)</f>
        <v>#REF!</v>
      </c>
      <c r="F237" s="214" t="e">
        <f>IF(ISBLANK(#REF!),"",#REF!)</f>
        <v>#REF!</v>
      </c>
      <c r="G237" s="214" t="e">
        <f>IF(ISBLANK(#REF!),"",#REF!)</f>
        <v>#REF!</v>
      </c>
      <c r="H237" s="215" t="e">
        <f>IF(ISBLANK(#REF!),"",#REF!)</f>
        <v>#REF!</v>
      </c>
      <c r="I237" s="214" t="e">
        <f>IF(ISBLANK(#REF!),"",#REF!)</f>
        <v>#REF!</v>
      </c>
      <c r="J237" s="216" t="e">
        <f>IF(ISBLANK(#REF!),"",#REF!)</f>
        <v>#REF!</v>
      </c>
      <c r="K237" s="217" t="e">
        <f>IF(ISBLANK(#REF!),"",#REF!)</f>
        <v>#REF!</v>
      </c>
      <c r="L237" s="217" t="e">
        <f>IF(ISBLANK(#REF!),"",#REF!)</f>
        <v>#REF!</v>
      </c>
      <c r="M237" s="218" t="e">
        <f>IF(ISBLANK(#REF!),"",#REF!)</f>
        <v>#REF!</v>
      </c>
      <c r="N237" s="218" t="e">
        <f>IF(ISBLANK(#REF!),"",#REF!)</f>
        <v>#REF!</v>
      </c>
      <c r="O237" s="220" t="str">
        <f>IFERROR(VLOOKUP(_xlfn.CONCAT('Team Roster - Final'!$A237," : ",'Team Roster - Final'!$BM237),'Rate Calculations'!$C$4:$G$1100,5,FALSE),"")</f>
        <v/>
      </c>
      <c r="P237" s="225">
        <f>IF(ISBLANK('Rate Calculations'!$H239),"",'Rate Calculations'!$H239)</f>
        <v>1.7500000000000002E-2</v>
      </c>
      <c r="Q237" s="220" t="str">
        <f t="shared" si="52"/>
        <v/>
      </c>
      <c r="R237" s="221">
        <f>IF(ISBLANK('Rate Calculations'!$J239),"",'Rate Calculations'!$J239)</f>
        <v>3.5000000000000003E-2</v>
      </c>
      <c r="S237" s="220" t="str">
        <f t="shared" si="53"/>
        <v/>
      </c>
      <c r="T237" s="225" t="str">
        <f>IFERROR(VLOOKUP(_xlfn.CONCAT('Team Roster - Final'!$A237," : ",'Team Roster - Final'!$BM237),'Rate Calculations'!$C$4:$S$1100,10,FALSE),"")</f>
        <v/>
      </c>
      <c r="U237" s="225" t="str">
        <f>IFERROR(VLOOKUP(_xlfn.CONCAT('Team Roster - Final'!$A237," : ",'Team Roster - Final'!$BM237),'Rate Calculations'!$C$4:$S$1100,11,FALSE),"")</f>
        <v/>
      </c>
      <c r="V237" s="222" t="str">
        <f t="shared" si="54"/>
        <v/>
      </c>
      <c r="W237" s="222" t="str">
        <f t="shared" si="55"/>
        <v/>
      </c>
      <c r="X237" s="223" t="str">
        <f>IFERROR(VLOOKUP(_xlfn.CONCAT('Team Roster - Final'!$A237," : ",'Team Roster - Final'!$BM237),'Rate Calculations'!$C$4:$S$1100,14,FALSE),"")</f>
        <v/>
      </c>
      <c r="Y237" s="222" t="str">
        <f t="shared" si="56"/>
        <v/>
      </c>
      <c r="Z237" s="222" t="str">
        <f t="shared" si="57"/>
        <v/>
      </c>
      <c r="AA237" s="224" t="str">
        <f>IFERROR(IF(#REF!="Yes",$Y237, $Y237+$Q237*0.5),"")</f>
        <v/>
      </c>
      <c r="AB237" s="224" t="str">
        <f>IFERROR(IF(#REF!="Yes",$Z237, $Z237+$S237*0.5),"")</f>
        <v/>
      </c>
      <c r="AC237" s="220" t="str">
        <f>IFERROR(VLOOKUP(_xlfn.CONCAT('Team Roster - Final'!$A237," : ",'Team Roster - Final'!$BM237),'Rate Calculations'!$C$4:$U$1100,19,FALSE),"")</f>
        <v/>
      </c>
      <c r="AD237" s="220" t="str">
        <f t="shared" si="58"/>
        <v/>
      </c>
      <c r="AE237" s="220" t="str">
        <f t="shared" si="59"/>
        <v/>
      </c>
      <c r="AF237" s="225" t="str">
        <f>IFERROR(VLOOKUP(_xlfn.CONCAT('Team Roster - Final'!$A237," : ",'Team Roster - Final'!$BM237),'Rate Calculations'!$C$4:$AB$1100,22,FALSE),"")</f>
        <v/>
      </c>
      <c r="AG237" s="225" t="str">
        <f>IFERROR(VLOOKUP(_xlfn.CONCAT('Team Roster - Final'!$A237," : ",'Team Roster - Final'!$BM237),'Rate Calculations'!$C$4:$AB$1100,23,FALSE),"")</f>
        <v/>
      </c>
      <c r="AH237" s="222" t="str">
        <f t="shared" si="60"/>
        <v/>
      </c>
      <c r="AI237" s="222" t="str">
        <f t="shared" si="61"/>
        <v/>
      </c>
      <c r="AJ237" s="223" t="str">
        <f>Table1[[#This Row],[Home Office
Net Fee %]]</f>
        <v/>
      </c>
      <c r="AK237" s="222" t="str">
        <f t="shared" si="62"/>
        <v/>
      </c>
      <c r="AL237" s="222" t="str">
        <f t="shared" si="63"/>
        <v/>
      </c>
      <c r="AM237" s="215" t="str">
        <f>IFERROR(IF(#REF!="Yes",$AK237,($AK237+$AD237*0.5)),"")</f>
        <v/>
      </c>
      <c r="AN237" s="215" t="str">
        <f>IFERROR(IF(#REF!="Yes",$AL237,($AL237+$AE237*0.5)),"")</f>
        <v/>
      </c>
      <c r="AO237" s="374" t="str">
        <f>IF(ISBLANK('Team Roster Proposed - FBR'!Q238),"",'Team Roster Proposed - FBR'!Q238)</f>
        <v/>
      </c>
      <c r="AP237" s="226" t="e">
        <f>IF(ISBLANK(#REF!),"",#REF!)</f>
        <v>#REF!</v>
      </c>
      <c r="AQ237" s="226" t="e">
        <f>IF(ISBLANK(#REF!),"",#REF!)</f>
        <v>#REF!</v>
      </c>
      <c r="AR237" s="226" t="e">
        <f>IF(ISBLANK(#REF!),"",#REF!)</f>
        <v>#REF!</v>
      </c>
      <c r="AS237" s="219" t="e">
        <f>IF(ISBLANK(#REF!),"",#REF!)</f>
        <v>#REF!</v>
      </c>
      <c r="AT237" s="219" t="e">
        <f>IF(ISBLANK(#REF!),"",#REF!)</f>
        <v>#REF!</v>
      </c>
      <c r="AU237" s="219" t="e">
        <f>IF(ISBLANK(#REF!),"",#REF!)</f>
        <v>#REF!</v>
      </c>
      <c r="AV237" s="219" t="e">
        <f>IF(ISBLANK(#REF!),"",#REF!)</f>
        <v>#REF!</v>
      </c>
      <c r="AW237" s="219" t="e">
        <f>IF(ISBLANK(#REF!),"",#REF!)</f>
        <v>#REF!</v>
      </c>
      <c r="AX237" s="219" t="e">
        <f>IF(ISBLANK(#REF!),"",#REF!)</f>
        <v>#REF!</v>
      </c>
      <c r="AY237" s="226" t="e">
        <f>IF(ISBLANK(#REF!),"",#REF!)</f>
        <v>#REF!</v>
      </c>
      <c r="AZ237" s="219" t="e">
        <f>IF(ISBLANK(#REF!),"",#REF!)</f>
        <v>#REF!</v>
      </c>
      <c r="BA237" s="219" t="e">
        <f>IF(ISBLANK(#REF!),"",#REF!)</f>
        <v>#REF!</v>
      </c>
      <c r="BB237" s="219" t="e">
        <f>IF(ISBLANK(#REF!),"",#REF!)</f>
        <v>#REF!</v>
      </c>
      <c r="BC237" s="219" t="e">
        <f>IF(ISBLANK(#REF!),"",#REF!)</f>
        <v>#REF!</v>
      </c>
      <c r="BD237" s="219" t="e">
        <f>IF(ISBLANK(#REF!),"",#REF!)</f>
        <v>#REF!</v>
      </c>
      <c r="BE237" s="219" t="e">
        <f>IF(ISBLANK(#REF!),"",#REF!)</f>
        <v>#REF!</v>
      </c>
      <c r="BF237" s="219" t="e">
        <f>IF(ISBLANK(#REF!),"",#REF!)</f>
        <v>#REF!</v>
      </c>
      <c r="BG237" s="219" t="e">
        <f>IF(ISBLANK(#REF!),"",#REF!)</f>
        <v>#REF!</v>
      </c>
      <c r="BH237" s="219" t="e">
        <f>IF(ISBLANK(#REF!),"",#REF!)</f>
        <v>#REF!</v>
      </c>
      <c r="BI237" s="219" t="e">
        <f>IF(ISBLANK(#REF!),"",#REF!)</f>
        <v>#REF!</v>
      </c>
      <c r="BJ237" s="219" t="e">
        <f>IF(ISBLANK(#REF!),"",#REF!)</f>
        <v>#REF!</v>
      </c>
      <c r="BK237" s="219" t="e">
        <f>IF(ISBLANK(#REF!),"",#REF!)</f>
        <v>#REF!</v>
      </c>
      <c r="BL237" s="219" t="e">
        <f>IF(ISBLANK(#REF!),"",#REF!)</f>
        <v>#REF!</v>
      </c>
      <c r="BM237" s="219" t="e">
        <f>IF(ISBLANK(#REF!),"",#REF!)</f>
        <v>#REF!</v>
      </c>
      <c r="BN237" s="219" t="e">
        <f>IF(ISBLANK(#REF!),"",#REF!)</f>
        <v>#REF!</v>
      </c>
      <c r="BO237" s="227" t="e">
        <f t="shared" si="64"/>
        <v>#REF!</v>
      </c>
      <c r="BP237" s="228" t="str">
        <f t="shared" si="67"/>
        <v/>
      </c>
      <c r="BQ237" s="229" t="str">
        <f t="shared" si="51"/>
        <v/>
      </c>
      <c r="BR237" s="228" t="e">
        <f t="shared" si="65"/>
        <v>#REF!</v>
      </c>
      <c r="BS237" s="230" t="e">
        <f t="shared" si="66"/>
        <v>#REF!</v>
      </c>
    </row>
    <row r="238" spans="1:71">
      <c r="A238" s="213" t="e">
        <f>IF(ISBLANK(#REF!),"",#REF!)</f>
        <v>#REF!</v>
      </c>
      <c r="B238" s="214" t="e">
        <f>IF(ISBLANK(#REF!),"",#REF!)</f>
        <v>#REF!</v>
      </c>
      <c r="C238" s="214" t="e">
        <f>IF(ISBLANK(#REF!),"",#REF!)</f>
        <v>#REF!</v>
      </c>
      <c r="D238" s="214" t="e">
        <f>IF(ISBLANK(#REF!),"",#REF!)</f>
        <v>#REF!</v>
      </c>
      <c r="E238" s="214" t="e">
        <f>IF(ISBLANK(#REF!),"",#REF!)</f>
        <v>#REF!</v>
      </c>
      <c r="F238" s="214" t="e">
        <f>IF(ISBLANK(#REF!),"",#REF!)</f>
        <v>#REF!</v>
      </c>
      <c r="G238" s="214" t="e">
        <f>IF(ISBLANK(#REF!),"",#REF!)</f>
        <v>#REF!</v>
      </c>
      <c r="H238" s="215" t="e">
        <f>IF(ISBLANK(#REF!),"",#REF!)</f>
        <v>#REF!</v>
      </c>
      <c r="I238" s="214" t="e">
        <f>IF(ISBLANK(#REF!),"",#REF!)</f>
        <v>#REF!</v>
      </c>
      <c r="J238" s="216" t="e">
        <f>IF(ISBLANK(#REF!),"",#REF!)</f>
        <v>#REF!</v>
      </c>
      <c r="K238" s="217" t="e">
        <f>IF(ISBLANK(#REF!),"",#REF!)</f>
        <v>#REF!</v>
      </c>
      <c r="L238" s="217" t="e">
        <f>IF(ISBLANK(#REF!),"",#REF!)</f>
        <v>#REF!</v>
      </c>
      <c r="M238" s="218" t="e">
        <f>IF(ISBLANK(#REF!),"",#REF!)</f>
        <v>#REF!</v>
      </c>
      <c r="N238" s="218" t="e">
        <f>IF(ISBLANK(#REF!),"",#REF!)</f>
        <v>#REF!</v>
      </c>
      <c r="O238" s="220" t="str">
        <f>IFERROR(VLOOKUP(_xlfn.CONCAT('Team Roster - Final'!$A238," : ",'Team Roster - Final'!$BM238),'Rate Calculations'!$C$4:$G$1100,5,FALSE),"")</f>
        <v/>
      </c>
      <c r="P238" s="225">
        <f>IF(ISBLANK('Rate Calculations'!$H240),"",'Rate Calculations'!$H240)</f>
        <v>1.7500000000000002E-2</v>
      </c>
      <c r="Q238" s="220" t="str">
        <f t="shared" si="52"/>
        <v/>
      </c>
      <c r="R238" s="221">
        <f>IF(ISBLANK('Rate Calculations'!$J240),"",'Rate Calculations'!$J240)</f>
        <v>3.5000000000000003E-2</v>
      </c>
      <c r="S238" s="220" t="str">
        <f t="shared" si="53"/>
        <v/>
      </c>
      <c r="T238" s="225" t="str">
        <f>IFERROR(VLOOKUP(_xlfn.CONCAT('Team Roster - Final'!$A238," : ",'Team Roster - Final'!$BM238),'Rate Calculations'!$C$4:$S$1100,10,FALSE),"")</f>
        <v/>
      </c>
      <c r="U238" s="225" t="str">
        <f>IFERROR(VLOOKUP(_xlfn.CONCAT('Team Roster - Final'!$A238," : ",'Team Roster - Final'!$BM238),'Rate Calculations'!$C$4:$S$1100,11,FALSE),"")</f>
        <v/>
      </c>
      <c r="V238" s="222" t="str">
        <f t="shared" si="54"/>
        <v/>
      </c>
      <c r="W238" s="222" t="str">
        <f t="shared" si="55"/>
        <v/>
      </c>
      <c r="X238" s="223" t="str">
        <f>IFERROR(VLOOKUP(_xlfn.CONCAT('Team Roster - Final'!$A238," : ",'Team Roster - Final'!$BM238),'Rate Calculations'!$C$4:$S$1100,14,FALSE),"")</f>
        <v/>
      </c>
      <c r="Y238" s="222" t="str">
        <f t="shared" si="56"/>
        <v/>
      </c>
      <c r="Z238" s="222" t="str">
        <f t="shared" si="57"/>
        <v/>
      </c>
      <c r="AA238" s="224" t="str">
        <f>IFERROR(IF(#REF!="Yes",$Y238, $Y238+$Q238*0.5),"")</f>
        <v/>
      </c>
      <c r="AB238" s="224" t="str">
        <f>IFERROR(IF(#REF!="Yes",$Z238, $Z238+$S238*0.5),"")</f>
        <v/>
      </c>
      <c r="AC238" s="220" t="str">
        <f>IFERROR(VLOOKUP(_xlfn.CONCAT('Team Roster - Final'!$A238," : ",'Team Roster - Final'!$BM238),'Rate Calculations'!$C$4:$U$1100,19,FALSE),"")</f>
        <v/>
      </c>
      <c r="AD238" s="220" t="str">
        <f t="shared" si="58"/>
        <v/>
      </c>
      <c r="AE238" s="220" t="str">
        <f t="shared" si="59"/>
        <v/>
      </c>
      <c r="AF238" s="225" t="str">
        <f>IFERROR(VLOOKUP(_xlfn.CONCAT('Team Roster - Final'!$A238," : ",'Team Roster - Final'!$BM238),'Rate Calculations'!$C$4:$AB$1100,22,FALSE),"")</f>
        <v/>
      </c>
      <c r="AG238" s="225" t="str">
        <f>IFERROR(VLOOKUP(_xlfn.CONCAT('Team Roster - Final'!$A238," : ",'Team Roster - Final'!$BM238),'Rate Calculations'!$C$4:$AB$1100,23,FALSE),"")</f>
        <v/>
      </c>
      <c r="AH238" s="222" t="str">
        <f t="shared" si="60"/>
        <v/>
      </c>
      <c r="AI238" s="222" t="str">
        <f t="shared" si="61"/>
        <v/>
      </c>
      <c r="AJ238" s="223" t="str">
        <f>Table1[[#This Row],[Home Office
Net Fee %]]</f>
        <v/>
      </c>
      <c r="AK238" s="222" t="str">
        <f t="shared" si="62"/>
        <v/>
      </c>
      <c r="AL238" s="222" t="str">
        <f t="shared" si="63"/>
        <v/>
      </c>
      <c r="AM238" s="215" t="str">
        <f>IFERROR(IF(#REF!="Yes",$AK238,($AK238+$AD238*0.5)),"")</f>
        <v/>
      </c>
      <c r="AN238" s="215" t="str">
        <f>IFERROR(IF(#REF!="Yes",$AL238,($AL238+$AE238*0.5)),"")</f>
        <v/>
      </c>
      <c r="AO238" s="374" t="str">
        <f>IF(ISBLANK('Team Roster Proposed - FBR'!Q239),"",'Team Roster Proposed - FBR'!Q239)</f>
        <v/>
      </c>
      <c r="AP238" s="226" t="e">
        <f>IF(ISBLANK(#REF!),"",#REF!)</f>
        <v>#REF!</v>
      </c>
      <c r="AQ238" s="226" t="e">
        <f>IF(ISBLANK(#REF!),"",#REF!)</f>
        <v>#REF!</v>
      </c>
      <c r="AR238" s="226" t="e">
        <f>IF(ISBLANK(#REF!),"",#REF!)</f>
        <v>#REF!</v>
      </c>
      <c r="AS238" s="219" t="e">
        <f>IF(ISBLANK(#REF!),"",#REF!)</f>
        <v>#REF!</v>
      </c>
      <c r="AT238" s="219" t="e">
        <f>IF(ISBLANK(#REF!),"",#REF!)</f>
        <v>#REF!</v>
      </c>
      <c r="AU238" s="219" t="e">
        <f>IF(ISBLANK(#REF!),"",#REF!)</f>
        <v>#REF!</v>
      </c>
      <c r="AV238" s="219" t="e">
        <f>IF(ISBLANK(#REF!),"",#REF!)</f>
        <v>#REF!</v>
      </c>
      <c r="AW238" s="219" t="e">
        <f>IF(ISBLANK(#REF!),"",#REF!)</f>
        <v>#REF!</v>
      </c>
      <c r="AX238" s="219" t="e">
        <f>IF(ISBLANK(#REF!),"",#REF!)</f>
        <v>#REF!</v>
      </c>
      <c r="AY238" s="226" t="e">
        <f>IF(ISBLANK(#REF!),"",#REF!)</f>
        <v>#REF!</v>
      </c>
      <c r="AZ238" s="219" t="e">
        <f>IF(ISBLANK(#REF!),"",#REF!)</f>
        <v>#REF!</v>
      </c>
      <c r="BA238" s="219" t="e">
        <f>IF(ISBLANK(#REF!),"",#REF!)</f>
        <v>#REF!</v>
      </c>
      <c r="BB238" s="219" t="e">
        <f>IF(ISBLANK(#REF!),"",#REF!)</f>
        <v>#REF!</v>
      </c>
      <c r="BC238" s="219" t="e">
        <f>IF(ISBLANK(#REF!),"",#REF!)</f>
        <v>#REF!</v>
      </c>
      <c r="BD238" s="219" t="e">
        <f>IF(ISBLANK(#REF!),"",#REF!)</f>
        <v>#REF!</v>
      </c>
      <c r="BE238" s="219" t="e">
        <f>IF(ISBLANK(#REF!),"",#REF!)</f>
        <v>#REF!</v>
      </c>
      <c r="BF238" s="219" t="e">
        <f>IF(ISBLANK(#REF!),"",#REF!)</f>
        <v>#REF!</v>
      </c>
      <c r="BG238" s="219" t="e">
        <f>IF(ISBLANK(#REF!),"",#REF!)</f>
        <v>#REF!</v>
      </c>
      <c r="BH238" s="219" t="e">
        <f>IF(ISBLANK(#REF!),"",#REF!)</f>
        <v>#REF!</v>
      </c>
      <c r="BI238" s="219" t="e">
        <f>IF(ISBLANK(#REF!),"",#REF!)</f>
        <v>#REF!</v>
      </c>
      <c r="BJ238" s="219" t="e">
        <f>IF(ISBLANK(#REF!),"",#REF!)</f>
        <v>#REF!</v>
      </c>
      <c r="BK238" s="219" t="e">
        <f>IF(ISBLANK(#REF!),"",#REF!)</f>
        <v>#REF!</v>
      </c>
      <c r="BL238" s="219" t="e">
        <f>IF(ISBLANK(#REF!),"",#REF!)</f>
        <v>#REF!</v>
      </c>
      <c r="BM238" s="219" t="e">
        <f>IF(ISBLANK(#REF!),"",#REF!)</f>
        <v>#REF!</v>
      </c>
      <c r="BN238" s="219" t="e">
        <f>IF(ISBLANK(#REF!),"",#REF!)</f>
        <v>#REF!</v>
      </c>
      <c r="BO238" s="227" t="e">
        <f t="shared" si="64"/>
        <v>#REF!</v>
      </c>
      <c r="BP238" s="228" t="str">
        <f t="shared" si="67"/>
        <v/>
      </c>
      <c r="BQ238" s="229" t="str">
        <f t="shared" si="51"/>
        <v/>
      </c>
      <c r="BR238" s="228" t="e">
        <f t="shared" si="65"/>
        <v>#REF!</v>
      </c>
      <c r="BS238" s="230" t="e">
        <f t="shared" si="66"/>
        <v>#REF!</v>
      </c>
    </row>
    <row r="239" spans="1:71">
      <c r="A239" s="213" t="e">
        <f>IF(ISBLANK(#REF!),"",#REF!)</f>
        <v>#REF!</v>
      </c>
      <c r="B239" s="214" t="e">
        <f>IF(ISBLANK(#REF!),"",#REF!)</f>
        <v>#REF!</v>
      </c>
      <c r="C239" s="214" t="e">
        <f>IF(ISBLANK(#REF!),"",#REF!)</f>
        <v>#REF!</v>
      </c>
      <c r="D239" s="214" t="e">
        <f>IF(ISBLANK(#REF!),"",#REF!)</f>
        <v>#REF!</v>
      </c>
      <c r="E239" s="214" t="e">
        <f>IF(ISBLANK(#REF!),"",#REF!)</f>
        <v>#REF!</v>
      </c>
      <c r="F239" s="214" t="e">
        <f>IF(ISBLANK(#REF!),"",#REF!)</f>
        <v>#REF!</v>
      </c>
      <c r="G239" s="214" t="e">
        <f>IF(ISBLANK(#REF!),"",#REF!)</f>
        <v>#REF!</v>
      </c>
      <c r="H239" s="215" t="e">
        <f>IF(ISBLANK(#REF!),"",#REF!)</f>
        <v>#REF!</v>
      </c>
      <c r="I239" s="214" t="e">
        <f>IF(ISBLANK(#REF!),"",#REF!)</f>
        <v>#REF!</v>
      </c>
      <c r="J239" s="216" t="e">
        <f>IF(ISBLANK(#REF!),"",#REF!)</f>
        <v>#REF!</v>
      </c>
      <c r="K239" s="217" t="e">
        <f>IF(ISBLANK(#REF!),"",#REF!)</f>
        <v>#REF!</v>
      </c>
      <c r="L239" s="217" t="e">
        <f>IF(ISBLANK(#REF!),"",#REF!)</f>
        <v>#REF!</v>
      </c>
      <c r="M239" s="218" t="e">
        <f>IF(ISBLANK(#REF!),"",#REF!)</f>
        <v>#REF!</v>
      </c>
      <c r="N239" s="218" t="e">
        <f>IF(ISBLANK(#REF!),"",#REF!)</f>
        <v>#REF!</v>
      </c>
      <c r="O239" s="220" t="str">
        <f>IFERROR(VLOOKUP(_xlfn.CONCAT('Team Roster - Final'!$A239," : ",'Team Roster - Final'!$BM239),'Rate Calculations'!$C$4:$G$1100,5,FALSE),"")</f>
        <v/>
      </c>
      <c r="P239" s="225">
        <f>IF(ISBLANK('Rate Calculations'!$H241),"",'Rate Calculations'!$H241)</f>
        <v>1.7500000000000002E-2</v>
      </c>
      <c r="Q239" s="220" t="str">
        <f t="shared" si="52"/>
        <v/>
      </c>
      <c r="R239" s="221">
        <f>IF(ISBLANK('Rate Calculations'!$J241),"",'Rate Calculations'!$J241)</f>
        <v>3.5000000000000003E-2</v>
      </c>
      <c r="S239" s="220" t="str">
        <f t="shared" si="53"/>
        <v/>
      </c>
      <c r="T239" s="225" t="str">
        <f>IFERROR(VLOOKUP(_xlfn.CONCAT('Team Roster - Final'!$A239," : ",'Team Roster - Final'!$BM239),'Rate Calculations'!$C$4:$S$1100,10,FALSE),"")</f>
        <v/>
      </c>
      <c r="U239" s="225" t="str">
        <f>IFERROR(VLOOKUP(_xlfn.CONCAT('Team Roster - Final'!$A239," : ",'Team Roster - Final'!$BM239),'Rate Calculations'!$C$4:$S$1100,11,FALSE),"")</f>
        <v/>
      </c>
      <c r="V239" s="222" t="str">
        <f t="shared" si="54"/>
        <v/>
      </c>
      <c r="W239" s="222" t="str">
        <f t="shared" si="55"/>
        <v/>
      </c>
      <c r="X239" s="223" t="str">
        <f>IFERROR(VLOOKUP(_xlfn.CONCAT('Team Roster - Final'!$A239," : ",'Team Roster - Final'!$BM239),'Rate Calculations'!$C$4:$S$1100,14,FALSE),"")</f>
        <v/>
      </c>
      <c r="Y239" s="222" t="str">
        <f t="shared" si="56"/>
        <v/>
      </c>
      <c r="Z239" s="222" t="str">
        <f t="shared" si="57"/>
        <v/>
      </c>
      <c r="AA239" s="224" t="str">
        <f>IFERROR(IF(#REF!="Yes",$Y239, $Y239+$Q239*0.5),"")</f>
        <v/>
      </c>
      <c r="AB239" s="224" t="str">
        <f>IFERROR(IF(#REF!="Yes",$Z239, $Z239+$S239*0.5),"")</f>
        <v/>
      </c>
      <c r="AC239" s="220" t="str">
        <f>IFERROR(VLOOKUP(_xlfn.CONCAT('Team Roster - Final'!$A239," : ",'Team Roster - Final'!$BM239),'Rate Calculations'!$C$4:$U$1100,19,FALSE),"")</f>
        <v/>
      </c>
      <c r="AD239" s="220" t="str">
        <f t="shared" si="58"/>
        <v/>
      </c>
      <c r="AE239" s="220" t="str">
        <f t="shared" si="59"/>
        <v/>
      </c>
      <c r="AF239" s="225" t="str">
        <f>IFERROR(VLOOKUP(_xlfn.CONCAT('Team Roster - Final'!$A239," : ",'Team Roster - Final'!$BM239),'Rate Calculations'!$C$4:$AB$1100,22,FALSE),"")</f>
        <v/>
      </c>
      <c r="AG239" s="225" t="str">
        <f>IFERROR(VLOOKUP(_xlfn.CONCAT('Team Roster - Final'!$A239," : ",'Team Roster - Final'!$BM239),'Rate Calculations'!$C$4:$AB$1100,23,FALSE),"")</f>
        <v/>
      </c>
      <c r="AH239" s="222" t="str">
        <f t="shared" si="60"/>
        <v/>
      </c>
      <c r="AI239" s="222" t="str">
        <f t="shared" si="61"/>
        <v/>
      </c>
      <c r="AJ239" s="223" t="str">
        <f>Table1[[#This Row],[Home Office
Net Fee %]]</f>
        <v/>
      </c>
      <c r="AK239" s="222" t="str">
        <f t="shared" si="62"/>
        <v/>
      </c>
      <c r="AL239" s="222" t="str">
        <f t="shared" si="63"/>
        <v/>
      </c>
      <c r="AM239" s="215" t="str">
        <f>IFERROR(IF(#REF!="Yes",$AK239,($AK239+$AD239*0.5)),"")</f>
        <v/>
      </c>
      <c r="AN239" s="215" t="str">
        <f>IFERROR(IF(#REF!="Yes",$AL239,($AL239+$AE239*0.5)),"")</f>
        <v/>
      </c>
      <c r="AO239" s="374" t="str">
        <f>IF(ISBLANK('Team Roster Proposed - FBR'!Q240),"",'Team Roster Proposed - FBR'!Q240)</f>
        <v/>
      </c>
      <c r="AP239" s="226" t="e">
        <f>IF(ISBLANK(#REF!),"",#REF!)</f>
        <v>#REF!</v>
      </c>
      <c r="AQ239" s="226" t="e">
        <f>IF(ISBLANK(#REF!),"",#REF!)</f>
        <v>#REF!</v>
      </c>
      <c r="AR239" s="226" t="e">
        <f>IF(ISBLANK(#REF!),"",#REF!)</f>
        <v>#REF!</v>
      </c>
      <c r="AS239" s="219" t="e">
        <f>IF(ISBLANK(#REF!),"",#REF!)</f>
        <v>#REF!</v>
      </c>
      <c r="AT239" s="219" t="e">
        <f>IF(ISBLANK(#REF!),"",#REF!)</f>
        <v>#REF!</v>
      </c>
      <c r="AU239" s="219" t="e">
        <f>IF(ISBLANK(#REF!),"",#REF!)</f>
        <v>#REF!</v>
      </c>
      <c r="AV239" s="219" t="e">
        <f>IF(ISBLANK(#REF!),"",#REF!)</f>
        <v>#REF!</v>
      </c>
      <c r="AW239" s="219" t="e">
        <f>IF(ISBLANK(#REF!),"",#REF!)</f>
        <v>#REF!</v>
      </c>
      <c r="AX239" s="219" t="e">
        <f>IF(ISBLANK(#REF!),"",#REF!)</f>
        <v>#REF!</v>
      </c>
      <c r="AY239" s="226" t="e">
        <f>IF(ISBLANK(#REF!),"",#REF!)</f>
        <v>#REF!</v>
      </c>
      <c r="AZ239" s="219" t="e">
        <f>IF(ISBLANK(#REF!),"",#REF!)</f>
        <v>#REF!</v>
      </c>
      <c r="BA239" s="219" t="e">
        <f>IF(ISBLANK(#REF!),"",#REF!)</f>
        <v>#REF!</v>
      </c>
      <c r="BB239" s="219" t="e">
        <f>IF(ISBLANK(#REF!),"",#REF!)</f>
        <v>#REF!</v>
      </c>
      <c r="BC239" s="219" t="e">
        <f>IF(ISBLANK(#REF!),"",#REF!)</f>
        <v>#REF!</v>
      </c>
      <c r="BD239" s="219" t="e">
        <f>IF(ISBLANK(#REF!),"",#REF!)</f>
        <v>#REF!</v>
      </c>
      <c r="BE239" s="219" t="e">
        <f>IF(ISBLANK(#REF!),"",#REF!)</f>
        <v>#REF!</v>
      </c>
      <c r="BF239" s="219" t="e">
        <f>IF(ISBLANK(#REF!),"",#REF!)</f>
        <v>#REF!</v>
      </c>
      <c r="BG239" s="219" t="e">
        <f>IF(ISBLANK(#REF!),"",#REF!)</f>
        <v>#REF!</v>
      </c>
      <c r="BH239" s="219" t="e">
        <f>IF(ISBLANK(#REF!),"",#REF!)</f>
        <v>#REF!</v>
      </c>
      <c r="BI239" s="219" t="e">
        <f>IF(ISBLANK(#REF!),"",#REF!)</f>
        <v>#REF!</v>
      </c>
      <c r="BJ239" s="219" t="e">
        <f>IF(ISBLANK(#REF!),"",#REF!)</f>
        <v>#REF!</v>
      </c>
      <c r="BK239" s="219" t="e">
        <f>IF(ISBLANK(#REF!),"",#REF!)</f>
        <v>#REF!</v>
      </c>
      <c r="BL239" s="219" t="e">
        <f>IF(ISBLANK(#REF!),"",#REF!)</f>
        <v>#REF!</v>
      </c>
      <c r="BM239" s="219" t="e">
        <f>IF(ISBLANK(#REF!),"",#REF!)</f>
        <v>#REF!</v>
      </c>
      <c r="BN239" s="219" t="e">
        <f>IF(ISBLANK(#REF!),"",#REF!)</f>
        <v>#REF!</v>
      </c>
      <c r="BO239" s="227" t="e">
        <f t="shared" si="64"/>
        <v>#REF!</v>
      </c>
      <c r="BP239" s="228" t="str">
        <f t="shared" si="67"/>
        <v/>
      </c>
      <c r="BQ239" s="229" t="str">
        <f t="shared" si="51"/>
        <v/>
      </c>
      <c r="BR239" s="228" t="e">
        <f t="shared" si="65"/>
        <v>#REF!</v>
      </c>
      <c r="BS239" s="230" t="e">
        <f t="shared" si="66"/>
        <v>#REF!</v>
      </c>
    </row>
    <row r="240" spans="1:71">
      <c r="A240" s="213" t="e">
        <f>IF(ISBLANK(#REF!),"",#REF!)</f>
        <v>#REF!</v>
      </c>
      <c r="B240" s="214" t="e">
        <f>IF(ISBLANK(#REF!),"",#REF!)</f>
        <v>#REF!</v>
      </c>
      <c r="C240" s="214" t="e">
        <f>IF(ISBLANK(#REF!),"",#REF!)</f>
        <v>#REF!</v>
      </c>
      <c r="D240" s="214" t="e">
        <f>IF(ISBLANK(#REF!),"",#REF!)</f>
        <v>#REF!</v>
      </c>
      <c r="E240" s="214" t="e">
        <f>IF(ISBLANK(#REF!),"",#REF!)</f>
        <v>#REF!</v>
      </c>
      <c r="F240" s="214" t="e">
        <f>IF(ISBLANK(#REF!),"",#REF!)</f>
        <v>#REF!</v>
      </c>
      <c r="G240" s="214" t="e">
        <f>IF(ISBLANK(#REF!),"",#REF!)</f>
        <v>#REF!</v>
      </c>
      <c r="H240" s="215" t="e">
        <f>IF(ISBLANK(#REF!),"",#REF!)</f>
        <v>#REF!</v>
      </c>
      <c r="I240" s="214" t="e">
        <f>IF(ISBLANK(#REF!),"",#REF!)</f>
        <v>#REF!</v>
      </c>
      <c r="J240" s="216" t="e">
        <f>IF(ISBLANK(#REF!),"",#REF!)</f>
        <v>#REF!</v>
      </c>
      <c r="K240" s="217" t="e">
        <f>IF(ISBLANK(#REF!),"",#REF!)</f>
        <v>#REF!</v>
      </c>
      <c r="L240" s="217" t="e">
        <f>IF(ISBLANK(#REF!),"",#REF!)</f>
        <v>#REF!</v>
      </c>
      <c r="M240" s="218" t="e">
        <f>IF(ISBLANK(#REF!),"",#REF!)</f>
        <v>#REF!</v>
      </c>
      <c r="N240" s="218" t="e">
        <f>IF(ISBLANK(#REF!),"",#REF!)</f>
        <v>#REF!</v>
      </c>
      <c r="O240" s="220" t="str">
        <f>IFERROR(VLOOKUP(_xlfn.CONCAT('Team Roster - Final'!$A240," : ",'Team Roster - Final'!$BM240),'Rate Calculations'!$C$4:$G$1100,5,FALSE),"")</f>
        <v/>
      </c>
      <c r="P240" s="225">
        <f>IF(ISBLANK('Rate Calculations'!$H242),"",'Rate Calculations'!$H242)</f>
        <v>1.7500000000000002E-2</v>
      </c>
      <c r="Q240" s="220" t="str">
        <f t="shared" si="52"/>
        <v/>
      </c>
      <c r="R240" s="221">
        <f>IF(ISBLANK('Rate Calculations'!$J242),"",'Rate Calculations'!$J242)</f>
        <v>3.5000000000000003E-2</v>
      </c>
      <c r="S240" s="220" t="str">
        <f t="shared" si="53"/>
        <v/>
      </c>
      <c r="T240" s="225" t="str">
        <f>IFERROR(VLOOKUP(_xlfn.CONCAT('Team Roster - Final'!$A240," : ",'Team Roster - Final'!$BM240),'Rate Calculations'!$C$4:$S$1100,10,FALSE),"")</f>
        <v/>
      </c>
      <c r="U240" s="225" t="str">
        <f>IFERROR(VLOOKUP(_xlfn.CONCAT('Team Roster - Final'!$A240," : ",'Team Roster - Final'!$BM240),'Rate Calculations'!$C$4:$S$1100,11,FALSE),"")</f>
        <v/>
      </c>
      <c r="V240" s="222" t="str">
        <f t="shared" si="54"/>
        <v/>
      </c>
      <c r="W240" s="222" t="str">
        <f t="shared" si="55"/>
        <v/>
      </c>
      <c r="X240" s="223" t="str">
        <f>IFERROR(VLOOKUP(_xlfn.CONCAT('Team Roster - Final'!$A240," : ",'Team Roster - Final'!$BM240),'Rate Calculations'!$C$4:$S$1100,14,FALSE),"")</f>
        <v/>
      </c>
      <c r="Y240" s="222" t="str">
        <f t="shared" si="56"/>
        <v/>
      </c>
      <c r="Z240" s="222" t="str">
        <f t="shared" si="57"/>
        <v/>
      </c>
      <c r="AA240" s="224" t="str">
        <f>IFERROR(IF(#REF!="Yes",$Y240, $Y240+$Q240*0.5),"")</f>
        <v/>
      </c>
      <c r="AB240" s="224" t="str">
        <f>IFERROR(IF(#REF!="Yes",$Z240, $Z240+$S240*0.5),"")</f>
        <v/>
      </c>
      <c r="AC240" s="220" t="str">
        <f>IFERROR(VLOOKUP(_xlfn.CONCAT('Team Roster - Final'!$A240," : ",'Team Roster - Final'!$BM240),'Rate Calculations'!$C$4:$U$1100,19,FALSE),"")</f>
        <v/>
      </c>
      <c r="AD240" s="220" t="str">
        <f t="shared" si="58"/>
        <v/>
      </c>
      <c r="AE240" s="220" t="str">
        <f t="shared" si="59"/>
        <v/>
      </c>
      <c r="AF240" s="225" t="str">
        <f>IFERROR(VLOOKUP(_xlfn.CONCAT('Team Roster - Final'!$A240," : ",'Team Roster - Final'!$BM240),'Rate Calculations'!$C$4:$AB$1100,22,FALSE),"")</f>
        <v/>
      </c>
      <c r="AG240" s="225" t="str">
        <f>IFERROR(VLOOKUP(_xlfn.CONCAT('Team Roster - Final'!$A240," : ",'Team Roster - Final'!$BM240),'Rate Calculations'!$C$4:$AB$1100,23,FALSE),"")</f>
        <v/>
      </c>
      <c r="AH240" s="222" t="str">
        <f t="shared" si="60"/>
        <v/>
      </c>
      <c r="AI240" s="222" t="str">
        <f t="shared" si="61"/>
        <v/>
      </c>
      <c r="AJ240" s="223" t="str">
        <f>Table1[[#This Row],[Home Office
Net Fee %]]</f>
        <v/>
      </c>
      <c r="AK240" s="222" t="str">
        <f t="shared" si="62"/>
        <v/>
      </c>
      <c r="AL240" s="222" t="str">
        <f t="shared" si="63"/>
        <v/>
      </c>
      <c r="AM240" s="215" t="str">
        <f>IFERROR(IF(#REF!="Yes",$AK240,($AK240+$AD240*0.5)),"")</f>
        <v/>
      </c>
      <c r="AN240" s="215" t="str">
        <f>IFERROR(IF(#REF!="Yes",$AL240,($AL240+$AE240*0.5)),"")</f>
        <v/>
      </c>
      <c r="AO240" s="374" t="str">
        <f>IF(ISBLANK('Team Roster Proposed - FBR'!Q241),"",'Team Roster Proposed - FBR'!Q241)</f>
        <v/>
      </c>
      <c r="AP240" s="226" t="e">
        <f>IF(ISBLANK(#REF!),"",#REF!)</f>
        <v>#REF!</v>
      </c>
      <c r="AQ240" s="226" t="e">
        <f>IF(ISBLANK(#REF!),"",#REF!)</f>
        <v>#REF!</v>
      </c>
      <c r="AR240" s="226" t="e">
        <f>IF(ISBLANK(#REF!),"",#REF!)</f>
        <v>#REF!</v>
      </c>
      <c r="AS240" s="219" t="e">
        <f>IF(ISBLANK(#REF!),"",#REF!)</f>
        <v>#REF!</v>
      </c>
      <c r="AT240" s="219" t="e">
        <f>IF(ISBLANK(#REF!),"",#REF!)</f>
        <v>#REF!</v>
      </c>
      <c r="AU240" s="219" t="e">
        <f>IF(ISBLANK(#REF!),"",#REF!)</f>
        <v>#REF!</v>
      </c>
      <c r="AV240" s="219" t="e">
        <f>IF(ISBLANK(#REF!),"",#REF!)</f>
        <v>#REF!</v>
      </c>
      <c r="AW240" s="219" t="e">
        <f>IF(ISBLANK(#REF!),"",#REF!)</f>
        <v>#REF!</v>
      </c>
      <c r="AX240" s="219" t="e">
        <f>IF(ISBLANK(#REF!),"",#REF!)</f>
        <v>#REF!</v>
      </c>
      <c r="AY240" s="226" t="e">
        <f>IF(ISBLANK(#REF!),"",#REF!)</f>
        <v>#REF!</v>
      </c>
      <c r="AZ240" s="219" t="e">
        <f>IF(ISBLANK(#REF!),"",#REF!)</f>
        <v>#REF!</v>
      </c>
      <c r="BA240" s="219" t="e">
        <f>IF(ISBLANK(#REF!),"",#REF!)</f>
        <v>#REF!</v>
      </c>
      <c r="BB240" s="219" t="e">
        <f>IF(ISBLANK(#REF!),"",#REF!)</f>
        <v>#REF!</v>
      </c>
      <c r="BC240" s="219" t="e">
        <f>IF(ISBLANK(#REF!),"",#REF!)</f>
        <v>#REF!</v>
      </c>
      <c r="BD240" s="219" t="e">
        <f>IF(ISBLANK(#REF!),"",#REF!)</f>
        <v>#REF!</v>
      </c>
      <c r="BE240" s="219" t="e">
        <f>IF(ISBLANK(#REF!),"",#REF!)</f>
        <v>#REF!</v>
      </c>
      <c r="BF240" s="219" t="e">
        <f>IF(ISBLANK(#REF!),"",#REF!)</f>
        <v>#REF!</v>
      </c>
      <c r="BG240" s="219" t="e">
        <f>IF(ISBLANK(#REF!),"",#REF!)</f>
        <v>#REF!</v>
      </c>
      <c r="BH240" s="219" t="e">
        <f>IF(ISBLANK(#REF!),"",#REF!)</f>
        <v>#REF!</v>
      </c>
      <c r="BI240" s="219" t="e">
        <f>IF(ISBLANK(#REF!),"",#REF!)</f>
        <v>#REF!</v>
      </c>
      <c r="BJ240" s="219" t="e">
        <f>IF(ISBLANK(#REF!),"",#REF!)</f>
        <v>#REF!</v>
      </c>
      <c r="BK240" s="219" t="e">
        <f>IF(ISBLANK(#REF!),"",#REF!)</f>
        <v>#REF!</v>
      </c>
      <c r="BL240" s="219" t="e">
        <f>IF(ISBLANK(#REF!),"",#REF!)</f>
        <v>#REF!</v>
      </c>
      <c r="BM240" s="219" t="e">
        <f>IF(ISBLANK(#REF!),"",#REF!)</f>
        <v>#REF!</v>
      </c>
      <c r="BN240" s="219" t="e">
        <f>IF(ISBLANK(#REF!),"",#REF!)</f>
        <v>#REF!</v>
      </c>
      <c r="BO240" s="227" t="e">
        <f t="shared" si="64"/>
        <v>#REF!</v>
      </c>
      <c r="BP240" s="228" t="str">
        <f t="shared" si="67"/>
        <v/>
      </c>
      <c r="BQ240" s="229" t="str">
        <f t="shared" si="51"/>
        <v/>
      </c>
      <c r="BR240" s="228" t="e">
        <f t="shared" si="65"/>
        <v>#REF!</v>
      </c>
      <c r="BS240" s="230" t="e">
        <f t="shared" si="66"/>
        <v>#REF!</v>
      </c>
    </row>
    <row r="241" spans="1:71">
      <c r="A241" s="213" t="e">
        <f>IF(ISBLANK(#REF!),"",#REF!)</f>
        <v>#REF!</v>
      </c>
      <c r="B241" s="214" t="e">
        <f>IF(ISBLANK(#REF!),"",#REF!)</f>
        <v>#REF!</v>
      </c>
      <c r="C241" s="214" t="e">
        <f>IF(ISBLANK(#REF!),"",#REF!)</f>
        <v>#REF!</v>
      </c>
      <c r="D241" s="214" t="e">
        <f>IF(ISBLANK(#REF!),"",#REF!)</f>
        <v>#REF!</v>
      </c>
      <c r="E241" s="214" t="e">
        <f>IF(ISBLANK(#REF!),"",#REF!)</f>
        <v>#REF!</v>
      </c>
      <c r="F241" s="214" t="e">
        <f>IF(ISBLANK(#REF!),"",#REF!)</f>
        <v>#REF!</v>
      </c>
      <c r="G241" s="214" t="e">
        <f>IF(ISBLANK(#REF!),"",#REF!)</f>
        <v>#REF!</v>
      </c>
      <c r="H241" s="215" t="e">
        <f>IF(ISBLANK(#REF!),"",#REF!)</f>
        <v>#REF!</v>
      </c>
      <c r="I241" s="214" t="e">
        <f>IF(ISBLANK(#REF!),"",#REF!)</f>
        <v>#REF!</v>
      </c>
      <c r="J241" s="216" t="e">
        <f>IF(ISBLANK(#REF!),"",#REF!)</f>
        <v>#REF!</v>
      </c>
      <c r="K241" s="217" t="e">
        <f>IF(ISBLANK(#REF!),"",#REF!)</f>
        <v>#REF!</v>
      </c>
      <c r="L241" s="217" t="e">
        <f>IF(ISBLANK(#REF!),"",#REF!)</f>
        <v>#REF!</v>
      </c>
      <c r="M241" s="218" t="e">
        <f>IF(ISBLANK(#REF!),"",#REF!)</f>
        <v>#REF!</v>
      </c>
      <c r="N241" s="218" t="e">
        <f>IF(ISBLANK(#REF!),"",#REF!)</f>
        <v>#REF!</v>
      </c>
      <c r="O241" s="220" t="str">
        <f>IFERROR(VLOOKUP(_xlfn.CONCAT('Team Roster - Final'!$A241," : ",'Team Roster - Final'!$BM241),'Rate Calculations'!$C$4:$G$1100,5,FALSE),"")</f>
        <v/>
      </c>
      <c r="P241" s="225">
        <f>IF(ISBLANK('Rate Calculations'!$H243),"",'Rate Calculations'!$H243)</f>
        <v>1.7500000000000002E-2</v>
      </c>
      <c r="Q241" s="220" t="str">
        <f t="shared" si="52"/>
        <v/>
      </c>
      <c r="R241" s="221">
        <f>IF(ISBLANK('Rate Calculations'!$J243),"",'Rate Calculations'!$J243)</f>
        <v>3.5000000000000003E-2</v>
      </c>
      <c r="S241" s="220" t="str">
        <f t="shared" si="53"/>
        <v/>
      </c>
      <c r="T241" s="225" t="str">
        <f>IFERROR(VLOOKUP(_xlfn.CONCAT('Team Roster - Final'!$A241," : ",'Team Roster - Final'!$BM241),'Rate Calculations'!$C$4:$S$1100,10,FALSE),"")</f>
        <v/>
      </c>
      <c r="U241" s="225" t="str">
        <f>IFERROR(VLOOKUP(_xlfn.CONCAT('Team Roster - Final'!$A241," : ",'Team Roster - Final'!$BM241),'Rate Calculations'!$C$4:$S$1100,11,FALSE),"")</f>
        <v/>
      </c>
      <c r="V241" s="222" t="str">
        <f t="shared" si="54"/>
        <v/>
      </c>
      <c r="W241" s="222" t="str">
        <f t="shared" si="55"/>
        <v/>
      </c>
      <c r="X241" s="223" t="str">
        <f>IFERROR(VLOOKUP(_xlfn.CONCAT('Team Roster - Final'!$A241," : ",'Team Roster - Final'!$BM241),'Rate Calculations'!$C$4:$S$1100,14,FALSE),"")</f>
        <v/>
      </c>
      <c r="Y241" s="222" t="str">
        <f t="shared" si="56"/>
        <v/>
      </c>
      <c r="Z241" s="222" t="str">
        <f t="shared" si="57"/>
        <v/>
      </c>
      <c r="AA241" s="224" t="str">
        <f>IFERROR(IF(#REF!="Yes",$Y241, $Y241+$Q241*0.5),"")</f>
        <v/>
      </c>
      <c r="AB241" s="224" t="str">
        <f>IFERROR(IF(#REF!="Yes",$Z241, $Z241+$S241*0.5),"")</f>
        <v/>
      </c>
      <c r="AC241" s="220" t="str">
        <f>IFERROR(VLOOKUP(_xlfn.CONCAT('Team Roster - Final'!$A241," : ",'Team Roster - Final'!$BM241),'Rate Calculations'!$C$4:$U$1100,19,FALSE),"")</f>
        <v/>
      </c>
      <c r="AD241" s="220" t="str">
        <f t="shared" si="58"/>
        <v/>
      </c>
      <c r="AE241" s="220" t="str">
        <f t="shared" si="59"/>
        <v/>
      </c>
      <c r="AF241" s="225" t="str">
        <f>IFERROR(VLOOKUP(_xlfn.CONCAT('Team Roster - Final'!$A241," : ",'Team Roster - Final'!$BM241),'Rate Calculations'!$C$4:$AB$1100,22,FALSE),"")</f>
        <v/>
      </c>
      <c r="AG241" s="225" t="str">
        <f>IFERROR(VLOOKUP(_xlfn.CONCAT('Team Roster - Final'!$A241," : ",'Team Roster - Final'!$BM241),'Rate Calculations'!$C$4:$AB$1100,23,FALSE),"")</f>
        <v/>
      </c>
      <c r="AH241" s="222" t="str">
        <f t="shared" si="60"/>
        <v/>
      </c>
      <c r="AI241" s="222" t="str">
        <f t="shared" si="61"/>
        <v/>
      </c>
      <c r="AJ241" s="223" t="str">
        <f>Table1[[#This Row],[Home Office
Net Fee %]]</f>
        <v/>
      </c>
      <c r="AK241" s="222" t="str">
        <f t="shared" si="62"/>
        <v/>
      </c>
      <c r="AL241" s="222" t="str">
        <f t="shared" si="63"/>
        <v/>
      </c>
      <c r="AM241" s="215" t="str">
        <f>IFERROR(IF(#REF!="Yes",$AK241,($AK241+$AD241*0.5)),"")</f>
        <v/>
      </c>
      <c r="AN241" s="215" t="str">
        <f>IFERROR(IF(#REF!="Yes",$AL241,($AL241+$AE241*0.5)),"")</f>
        <v/>
      </c>
      <c r="AO241" s="374" t="str">
        <f>IF(ISBLANK('Team Roster Proposed - FBR'!Q242),"",'Team Roster Proposed - FBR'!Q242)</f>
        <v/>
      </c>
      <c r="AP241" s="226" t="e">
        <f>IF(ISBLANK(#REF!),"",#REF!)</f>
        <v>#REF!</v>
      </c>
      <c r="AQ241" s="226" t="e">
        <f>IF(ISBLANK(#REF!),"",#REF!)</f>
        <v>#REF!</v>
      </c>
      <c r="AR241" s="226" t="e">
        <f>IF(ISBLANK(#REF!),"",#REF!)</f>
        <v>#REF!</v>
      </c>
      <c r="AS241" s="219" t="e">
        <f>IF(ISBLANK(#REF!),"",#REF!)</f>
        <v>#REF!</v>
      </c>
      <c r="AT241" s="219" t="e">
        <f>IF(ISBLANK(#REF!),"",#REF!)</f>
        <v>#REF!</v>
      </c>
      <c r="AU241" s="219" t="e">
        <f>IF(ISBLANK(#REF!),"",#REF!)</f>
        <v>#REF!</v>
      </c>
      <c r="AV241" s="219" t="e">
        <f>IF(ISBLANK(#REF!),"",#REF!)</f>
        <v>#REF!</v>
      </c>
      <c r="AW241" s="219" t="e">
        <f>IF(ISBLANK(#REF!),"",#REF!)</f>
        <v>#REF!</v>
      </c>
      <c r="AX241" s="219" t="e">
        <f>IF(ISBLANK(#REF!),"",#REF!)</f>
        <v>#REF!</v>
      </c>
      <c r="AY241" s="226" t="e">
        <f>IF(ISBLANK(#REF!),"",#REF!)</f>
        <v>#REF!</v>
      </c>
      <c r="AZ241" s="219" t="e">
        <f>IF(ISBLANK(#REF!),"",#REF!)</f>
        <v>#REF!</v>
      </c>
      <c r="BA241" s="219" t="e">
        <f>IF(ISBLANK(#REF!),"",#REF!)</f>
        <v>#REF!</v>
      </c>
      <c r="BB241" s="219" t="e">
        <f>IF(ISBLANK(#REF!),"",#REF!)</f>
        <v>#REF!</v>
      </c>
      <c r="BC241" s="219" t="e">
        <f>IF(ISBLANK(#REF!),"",#REF!)</f>
        <v>#REF!</v>
      </c>
      <c r="BD241" s="219" t="e">
        <f>IF(ISBLANK(#REF!),"",#REF!)</f>
        <v>#REF!</v>
      </c>
      <c r="BE241" s="219" t="e">
        <f>IF(ISBLANK(#REF!),"",#REF!)</f>
        <v>#REF!</v>
      </c>
      <c r="BF241" s="219" t="e">
        <f>IF(ISBLANK(#REF!),"",#REF!)</f>
        <v>#REF!</v>
      </c>
      <c r="BG241" s="219" t="e">
        <f>IF(ISBLANK(#REF!),"",#REF!)</f>
        <v>#REF!</v>
      </c>
      <c r="BH241" s="219" t="e">
        <f>IF(ISBLANK(#REF!),"",#REF!)</f>
        <v>#REF!</v>
      </c>
      <c r="BI241" s="219" t="e">
        <f>IF(ISBLANK(#REF!),"",#REF!)</f>
        <v>#REF!</v>
      </c>
      <c r="BJ241" s="219" t="e">
        <f>IF(ISBLANK(#REF!),"",#REF!)</f>
        <v>#REF!</v>
      </c>
      <c r="BK241" s="219" t="e">
        <f>IF(ISBLANK(#REF!),"",#REF!)</f>
        <v>#REF!</v>
      </c>
      <c r="BL241" s="219" t="e">
        <f>IF(ISBLANK(#REF!),"",#REF!)</f>
        <v>#REF!</v>
      </c>
      <c r="BM241" s="219" t="e">
        <f>IF(ISBLANK(#REF!),"",#REF!)</f>
        <v>#REF!</v>
      </c>
      <c r="BN241" s="219" t="e">
        <f>IF(ISBLANK(#REF!),"",#REF!)</f>
        <v>#REF!</v>
      </c>
      <c r="BO241" s="227" t="e">
        <f t="shared" si="64"/>
        <v>#REF!</v>
      </c>
      <c r="BP241" s="228" t="str">
        <f t="shared" si="67"/>
        <v/>
      </c>
      <c r="BQ241" s="229" t="str">
        <f t="shared" si="51"/>
        <v/>
      </c>
      <c r="BR241" s="228" t="e">
        <f t="shared" si="65"/>
        <v>#REF!</v>
      </c>
      <c r="BS241" s="230" t="e">
        <f t="shared" si="66"/>
        <v>#REF!</v>
      </c>
    </row>
    <row r="242" spans="1:71">
      <c r="A242" s="213" t="e">
        <f>IF(ISBLANK(#REF!),"",#REF!)</f>
        <v>#REF!</v>
      </c>
      <c r="B242" s="214" t="e">
        <f>IF(ISBLANK(#REF!),"",#REF!)</f>
        <v>#REF!</v>
      </c>
      <c r="C242" s="214" t="e">
        <f>IF(ISBLANK(#REF!),"",#REF!)</f>
        <v>#REF!</v>
      </c>
      <c r="D242" s="214" t="e">
        <f>IF(ISBLANK(#REF!),"",#REF!)</f>
        <v>#REF!</v>
      </c>
      <c r="E242" s="214" t="e">
        <f>IF(ISBLANK(#REF!),"",#REF!)</f>
        <v>#REF!</v>
      </c>
      <c r="F242" s="214" t="e">
        <f>IF(ISBLANK(#REF!),"",#REF!)</f>
        <v>#REF!</v>
      </c>
      <c r="G242" s="214" t="e">
        <f>IF(ISBLANK(#REF!),"",#REF!)</f>
        <v>#REF!</v>
      </c>
      <c r="H242" s="215" t="e">
        <f>IF(ISBLANK(#REF!),"",#REF!)</f>
        <v>#REF!</v>
      </c>
      <c r="I242" s="214" t="e">
        <f>IF(ISBLANK(#REF!),"",#REF!)</f>
        <v>#REF!</v>
      </c>
      <c r="J242" s="216" t="e">
        <f>IF(ISBLANK(#REF!),"",#REF!)</f>
        <v>#REF!</v>
      </c>
      <c r="K242" s="217" t="e">
        <f>IF(ISBLANK(#REF!),"",#REF!)</f>
        <v>#REF!</v>
      </c>
      <c r="L242" s="217" t="e">
        <f>IF(ISBLANK(#REF!),"",#REF!)</f>
        <v>#REF!</v>
      </c>
      <c r="M242" s="218" t="e">
        <f>IF(ISBLANK(#REF!),"",#REF!)</f>
        <v>#REF!</v>
      </c>
      <c r="N242" s="218" t="e">
        <f>IF(ISBLANK(#REF!),"",#REF!)</f>
        <v>#REF!</v>
      </c>
      <c r="O242" s="220" t="str">
        <f>IFERROR(VLOOKUP(_xlfn.CONCAT('Team Roster - Final'!$A242," : ",'Team Roster - Final'!$BM242),'Rate Calculations'!$C$4:$G$1100,5,FALSE),"")</f>
        <v/>
      </c>
      <c r="P242" s="225">
        <f>IF(ISBLANK('Rate Calculations'!$H244),"",'Rate Calculations'!$H244)</f>
        <v>1.7500000000000002E-2</v>
      </c>
      <c r="Q242" s="220" t="str">
        <f t="shared" si="52"/>
        <v/>
      </c>
      <c r="R242" s="221">
        <f>IF(ISBLANK('Rate Calculations'!$J244),"",'Rate Calculations'!$J244)</f>
        <v>3.5000000000000003E-2</v>
      </c>
      <c r="S242" s="220" t="str">
        <f t="shared" si="53"/>
        <v/>
      </c>
      <c r="T242" s="225" t="str">
        <f>IFERROR(VLOOKUP(_xlfn.CONCAT('Team Roster - Final'!$A242," : ",'Team Roster - Final'!$BM242),'Rate Calculations'!$C$4:$S$1100,10,FALSE),"")</f>
        <v/>
      </c>
      <c r="U242" s="225" t="str">
        <f>IFERROR(VLOOKUP(_xlfn.CONCAT('Team Roster - Final'!$A242," : ",'Team Roster - Final'!$BM242),'Rate Calculations'!$C$4:$S$1100,11,FALSE),"")</f>
        <v/>
      </c>
      <c r="V242" s="222" t="str">
        <f t="shared" si="54"/>
        <v/>
      </c>
      <c r="W242" s="222" t="str">
        <f t="shared" si="55"/>
        <v/>
      </c>
      <c r="X242" s="223" t="str">
        <f>IFERROR(VLOOKUP(_xlfn.CONCAT('Team Roster - Final'!$A242," : ",'Team Roster - Final'!$BM242),'Rate Calculations'!$C$4:$S$1100,14,FALSE),"")</f>
        <v/>
      </c>
      <c r="Y242" s="222" t="str">
        <f t="shared" si="56"/>
        <v/>
      </c>
      <c r="Z242" s="222" t="str">
        <f t="shared" si="57"/>
        <v/>
      </c>
      <c r="AA242" s="224" t="str">
        <f>IFERROR(IF(#REF!="Yes",$Y242, $Y242+$Q242*0.5),"")</f>
        <v/>
      </c>
      <c r="AB242" s="224" t="str">
        <f>IFERROR(IF(#REF!="Yes",$Z242, $Z242+$S242*0.5),"")</f>
        <v/>
      </c>
      <c r="AC242" s="220" t="str">
        <f>IFERROR(VLOOKUP(_xlfn.CONCAT('Team Roster - Final'!$A242," : ",'Team Roster - Final'!$BM242),'Rate Calculations'!$C$4:$U$1100,19,FALSE),"")</f>
        <v/>
      </c>
      <c r="AD242" s="220" t="str">
        <f t="shared" si="58"/>
        <v/>
      </c>
      <c r="AE242" s="220" t="str">
        <f t="shared" si="59"/>
        <v/>
      </c>
      <c r="AF242" s="225" t="str">
        <f>IFERROR(VLOOKUP(_xlfn.CONCAT('Team Roster - Final'!$A242," : ",'Team Roster - Final'!$BM242),'Rate Calculations'!$C$4:$AB$1100,22,FALSE),"")</f>
        <v/>
      </c>
      <c r="AG242" s="225" t="str">
        <f>IFERROR(VLOOKUP(_xlfn.CONCAT('Team Roster - Final'!$A242," : ",'Team Roster - Final'!$BM242),'Rate Calculations'!$C$4:$AB$1100,23,FALSE),"")</f>
        <v/>
      </c>
      <c r="AH242" s="222" t="str">
        <f t="shared" si="60"/>
        <v/>
      </c>
      <c r="AI242" s="222" t="str">
        <f t="shared" si="61"/>
        <v/>
      </c>
      <c r="AJ242" s="223" t="str">
        <f>Table1[[#This Row],[Home Office
Net Fee %]]</f>
        <v/>
      </c>
      <c r="AK242" s="222" t="str">
        <f t="shared" si="62"/>
        <v/>
      </c>
      <c r="AL242" s="222" t="str">
        <f t="shared" si="63"/>
        <v/>
      </c>
      <c r="AM242" s="215" t="str">
        <f>IFERROR(IF(#REF!="Yes",$AK242,($AK242+$AD242*0.5)),"")</f>
        <v/>
      </c>
      <c r="AN242" s="215" t="str">
        <f>IFERROR(IF(#REF!="Yes",$AL242,($AL242+$AE242*0.5)),"")</f>
        <v/>
      </c>
      <c r="AO242" s="374" t="str">
        <f>IF(ISBLANK('Team Roster Proposed - FBR'!Q243),"",'Team Roster Proposed - FBR'!Q243)</f>
        <v/>
      </c>
      <c r="AP242" s="226" t="e">
        <f>IF(ISBLANK(#REF!),"",#REF!)</f>
        <v>#REF!</v>
      </c>
      <c r="AQ242" s="226" t="e">
        <f>IF(ISBLANK(#REF!),"",#REF!)</f>
        <v>#REF!</v>
      </c>
      <c r="AR242" s="226" t="e">
        <f>IF(ISBLANK(#REF!),"",#REF!)</f>
        <v>#REF!</v>
      </c>
      <c r="AS242" s="219" t="e">
        <f>IF(ISBLANK(#REF!),"",#REF!)</f>
        <v>#REF!</v>
      </c>
      <c r="AT242" s="219" t="e">
        <f>IF(ISBLANK(#REF!),"",#REF!)</f>
        <v>#REF!</v>
      </c>
      <c r="AU242" s="219" t="e">
        <f>IF(ISBLANK(#REF!),"",#REF!)</f>
        <v>#REF!</v>
      </c>
      <c r="AV242" s="219" t="e">
        <f>IF(ISBLANK(#REF!),"",#REF!)</f>
        <v>#REF!</v>
      </c>
      <c r="AW242" s="219" t="e">
        <f>IF(ISBLANK(#REF!),"",#REF!)</f>
        <v>#REF!</v>
      </c>
      <c r="AX242" s="219" t="e">
        <f>IF(ISBLANK(#REF!),"",#REF!)</f>
        <v>#REF!</v>
      </c>
      <c r="AY242" s="226" t="e">
        <f>IF(ISBLANK(#REF!),"",#REF!)</f>
        <v>#REF!</v>
      </c>
      <c r="AZ242" s="219" t="e">
        <f>IF(ISBLANK(#REF!),"",#REF!)</f>
        <v>#REF!</v>
      </c>
      <c r="BA242" s="219" t="e">
        <f>IF(ISBLANK(#REF!),"",#REF!)</f>
        <v>#REF!</v>
      </c>
      <c r="BB242" s="219" t="e">
        <f>IF(ISBLANK(#REF!),"",#REF!)</f>
        <v>#REF!</v>
      </c>
      <c r="BC242" s="219" t="e">
        <f>IF(ISBLANK(#REF!),"",#REF!)</f>
        <v>#REF!</v>
      </c>
      <c r="BD242" s="219" t="e">
        <f>IF(ISBLANK(#REF!),"",#REF!)</f>
        <v>#REF!</v>
      </c>
      <c r="BE242" s="219" t="e">
        <f>IF(ISBLANK(#REF!),"",#REF!)</f>
        <v>#REF!</v>
      </c>
      <c r="BF242" s="219" t="e">
        <f>IF(ISBLANK(#REF!),"",#REF!)</f>
        <v>#REF!</v>
      </c>
      <c r="BG242" s="219" t="e">
        <f>IF(ISBLANK(#REF!),"",#REF!)</f>
        <v>#REF!</v>
      </c>
      <c r="BH242" s="219" t="e">
        <f>IF(ISBLANK(#REF!),"",#REF!)</f>
        <v>#REF!</v>
      </c>
      <c r="BI242" s="219" t="e">
        <f>IF(ISBLANK(#REF!),"",#REF!)</f>
        <v>#REF!</v>
      </c>
      <c r="BJ242" s="219" t="e">
        <f>IF(ISBLANK(#REF!),"",#REF!)</f>
        <v>#REF!</v>
      </c>
      <c r="BK242" s="219" t="e">
        <f>IF(ISBLANK(#REF!),"",#REF!)</f>
        <v>#REF!</v>
      </c>
      <c r="BL242" s="219" t="e">
        <f>IF(ISBLANK(#REF!),"",#REF!)</f>
        <v>#REF!</v>
      </c>
      <c r="BM242" s="219" t="e">
        <f>IF(ISBLANK(#REF!),"",#REF!)</f>
        <v>#REF!</v>
      </c>
      <c r="BN242" s="219" t="e">
        <f>IF(ISBLANK(#REF!),"",#REF!)</f>
        <v>#REF!</v>
      </c>
      <c r="BO242" s="227" t="e">
        <f t="shared" si="64"/>
        <v>#REF!</v>
      </c>
      <c r="BP242" s="228" t="str">
        <f t="shared" si="67"/>
        <v/>
      </c>
      <c r="BQ242" s="229" t="str">
        <f t="shared" si="51"/>
        <v/>
      </c>
      <c r="BR242" s="228" t="e">
        <f t="shared" si="65"/>
        <v>#REF!</v>
      </c>
      <c r="BS242" s="230" t="e">
        <f t="shared" si="66"/>
        <v>#REF!</v>
      </c>
    </row>
    <row r="243" spans="1:71">
      <c r="A243" s="213" t="e">
        <f>IF(ISBLANK(#REF!),"",#REF!)</f>
        <v>#REF!</v>
      </c>
      <c r="B243" s="214" t="e">
        <f>IF(ISBLANK(#REF!),"",#REF!)</f>
        <v>#REF!</v>
      </c>
      <c r="C243" s="214" t="e">
        <f>IF(ISBLANK(#REF!),"",#REF!)</f>
        <v>#REF!</v>
      </c>
      <c r="D243" s="214" t="e">
        <f>IF(ISBLANK(#REF!),"",#REF!)</f>
        <v>#REF!</v>
      </c>
      <c r="E243" s="214" t="e">
        <f>IF(ISBLANK(#REF!),"",#REF!)</f>
        <v>#REF!</v>
      </c>
      <c r="F243" s="214" t="e">
        <f>IF(ISBLANK(#REF!),"",#REF!)</f>
        <v>#REF!</v>
      </c>
      <c r="G243" s="214" t="e">
        <f>IF(ISBLANK(#REF!),"",#REF!)</f>
        <v>#REF!</v>
      </c>
      <c r="H243" s="215" t="e">
        <f>IF(ISBLANK(#REF!),"",#REF!)</f>
        <v>#REF!</v>
      </c>
      <c r="I243" s="214" t="e">
        <f>IF(ISBLANK(#REF!),"",#REF!)</f>
        <v>#REF!</v>
      </c>
      <c r="J243" s="216" t="e">
        <f>IF(ISBLANK(#REF!),"",#REF!)</f>
        <v>#REF!</v>
      </c>
      <c r="K243" s="217" t="e">
        <f>IF(ISBLANK(#REF!),"",#REF!)</f>
        <v>#REF!</v>
      </c>
      <c r="L243" s="217" t="e">
        <f>IF(ISBLANK(#REF!),"",#REF!)</f>
        <v>#REF!</v>
      </c>
      <c r="M243" s="218" t="e">
        <f>IF(ISBLANK(#REF!),"",#REF!)</f>
        <v>#REF!</v>
      </c>
      <c r="N243" s="218" t="e">
        <f>IF(ISBLANK(#REF!),"",#REF!)</f>
        <v>#REF!</v>
      </c>
      <c r="O243" s="220" t="str">
        <f>IFERROR(VLOOKUP(_xlfn.CONCAT('Team Roster - Final'!$A243," : ",'Team Roster - Final'!$BM243),'Rate Calculations'!$C$4:$G$1100,5,FALSE),"")</f>
        <v/>
      </c>
      <c r="P243" s="225">
        <f>IF(ISBLANK('Rate Calculations'!$H245),"",'Rate Calculations'!$H245)</f>
        <v>1.7500000000000002E-2</v>
      </c>
      <c r="Q243" s="220" t="str">
        <f t="shared" si="52"/>
        <v/>
      </c>
      <c r="R243" s="221">
        <f>IF(ISBLANK('Rate Calculations'!$J245),"",'Rate Calculations'!$J245)</f>
        <v>3.5000000000000003E-2</v>
      </c>
      <c r="S243" s="220" t="str">
        <f t="shared" si="53"/>
        <v/>
      </c>
      <c r="T243" s="225" t="str">
        <f>IFERROR(VLOOKUP(_xlfn.CONCAT('Team Roster - Final'!$A243," : ",'Team Roster - Final'!$BM243),'Rate Calculations'!$C$4:$S$1100,10,FALSE),"")</f>
        <v/>
      </c>
      <c r="U243" s="225" t="str">
        <f>IFERROR(VLOOKUP(_xlfn.CONCAT('Team Roster - Final'!$A243," : ",'Team Roster - Final'!$BM243),'Rate Calculations'!$C$4:$S$1100,11,FALSE),"")</f>
        <v/>
      </c>
      <c r="V243" s="222" t="str">
        <f t="shared" si="54"/>
        <v/>
      </c>
      <c r="W243" s="222" t="str">
        <f t="shared" si="55"/>
        <v/>
      </c>
      <c r="X243" s="223" t="str">
        <f>IFERROR(VLOOKUP(_xlfn.CONCAT('Team Roster - Final'!$A243," : ",'Team Roster - Final'!$BM243),'Rate Calculations'!$C$4:$S$1100,14,FALSE),"")</f>
        <v/>
      </c>
      <c r="Y243" s="222" t="str">
        <f t="shared" si="56"/>
        <v/>
      </c>
      <c r="Z243" s="222" t="str">
        <f t="shared" si="57"/>
        <v/>
      </c>
      <c r="AA243" s="224" t="str">
        <f>IFERROR(IF(#REF!="Yes",$Y243, $Y243+$Q243*0.5),"")</f>
        <v/>
      </c>
      <c r="AB243" s="224" t="str">
        <f>IFERROR(IF(#REF!="Yes",$Z243, $Z243+$S243*0.5),"")</f>
        <v/>
      </c>
      <c r="AC243" s="220" t="str">
        <f>IFERROR(VLOOKUP(_xlfn.CONCAT('Team Roster - Final'!$A243," : ",'Team Roster - Final'!$BM243),'Rate Calculations'!$C$4:$U$1100,19,FALSE),"")</f>
        <v/>
      </c>
      <c r="AD243" s="220" t="str">
        <f t="shared" si="58"/>
        <v/>
      </c>
      <c r="AE243" s="220" t="str">
        <f t="shared" si="59"/>
        <v/>
      </c>
      <c r="AF243" s="225" t="str">
        <f>IFERROR(VLOOKUP(_xlfn.CONCAT('Team Roster - Final'!$A243," : ",'Team Roster - Final'!$BM243),'Rate Calculations'!$C$4:$AB$1100,22,FALSE),"")</f>
        <v/>
      </c>
      <c r="AG243" s="225" t="str">
        <f>IFERROR(VLOOKUP(_xlfn.CONCAT('Team Roster - Final'!$A243," : ",'Team Roster - Final'!$BM243),'Rate Calculations'!$C$4:$AB$1100,23,FALSE),"")</f>
        <v/>
      </c>
      <c r="AH243" s="222" t="str">
        <f t="shared" si="60"/>
        <v/>
      </c>
      <c r="AI243" s="222" t="str">
        <f t="shared" si="61"/>
        <v/>
      </c>
      <c r="AJ243" s="223" t="str">
        <f>Table1[[#This Row],[Home Office
Net Fee %]]</f>
        <v/>
      </c>
      <c r="AK243" s="222" t="str">
        <f t="shared" si="62"/>
        <v/>
      </c>
      <c r="AL243" s="222" t="str">
        <f t="shared" si="63"/>
        <v/>
      </c>
      <c r="AM243" s="215" t="str">
        <f>IFERROR(IF(#REF!="Yes",$AK243,($AK243+$AD243*0.5)),"")</f>
        <v/>
      </c>
      <c r="AN243" s="215" t="str">
        <f>IFERROR(IF(#REF!="Yes",$AL243,($AL243+$AE243*0.5)),"")</f>
        <v/>
      </c>
      <c r="AO243" s="374" t="str">
        <f>IF(ISBLANK('Team Roster Proposed - FBR'!Q244),"",'Team Roster Proposed - FBR'!Q244)</f>
        <v/>
      </c>
      <c r="AP243" s="226" t="e">
        <f>IF(ISBLANK(#REF!),"",#REF!)</f>
        <v>#REF!</v>
      </c>
      <c r="AQ243" s="226" t="e">
        <f>IF(ISBLANK(#REF!),"",#REF!)</f>
        <v>#REF!</v>
      </c>
      <c r="AR243" s="226" t="e">
        <f>IF(ISBLANK(#REF!),"",#REF!)</f>
        <v>#REF!</v>
      </c>
      <c r="AS243" s="219" t="e">
        <f>IF(ISBLANK(#REF!),"",#REF!)</f>
        <v>#REF!</v>
      </c>
      <c r="AT243" s="219" t="e">
        <f>IF(ISBLANK(#REF!),"",#REF!)</f>
        <v>#REF!</v>
      </c>
      <c r="AU243" s="219" t="e">
        <f>IF(ISBLANK(#REF!),"",#REF!)</f>
        <v>#REF!</v>
      </c>
      <c r="AV243" s="219" t="e">
        <f>IF(ISBLANK(#REF!),"",#REF!)</f>
        <v>#REF!</v>
      </c>
      <c r="AW243" s="219" t="e">
        <f>IF(ISBLANK(#REF!),"",#REF!)</f>
        <v>#REF!</v>
      </c>
      <c r="AX243" s="219" t="e">
        <f>IF(ISBLANK(#REF!),"",#REF!)</f>
        <v>#REF!</v>
      </c>
      <c r="AY243" s="226" t="e">
        <f>IF(ISBLANK(#REF!),"",#REF!)</f>
        <v>#REF!</v>
      </c>
      <c r="AZ243" s="219" t="e">
        <f>IF(ISBLANK(#REF!),"",#REF!)</f>
        <v>#REF!</v>
      </c>
      <c r="BA243" s="219" t="e">
        <f>IF(ISBLANK(#REF!),"",#REF!)</f>
        <v>#REF!</v>
      </c>
      <c r="BB243" s="219" t="e">
        <f>IF(ISBLANK(#REF!),"",#REF!)</f>
        <v>#REF!</v>
      </c>
      <c r="BC243" s="219" t="e">
        <f>IF(ISBLANK(#REF!),"",#REF!)</f>
        <v>#REF!</v>
      </c>
      <c r="BD243" s="219" t="e">
        <f>IF(ISBLANK(#REF!),"",#REF!)</f>
        <v>#REF!</v>
      </c>
      <c r="BE243" s="219" t="e">
        <f>IF(ISBLANK(#REF!),"",#REF!)</f>
        <v>#REF!</v>
      </c>
      <c r="BF243" s="219" t="e">
        <f>IF(ISBLANK(#REF!),"",#REF!)</f>
        <v>#REF!</v>
      </c>
      <c r="BG243" s="219" t="e">
        <f>IF(ISBLANK(#REF!),"",#REF!)</f>
        <v>#REF!</v>
      </c>
      <c r="BH243" s="219" t="e">
        <f>IF(ISBLANK(#REF!),"",#REF!)</f>
        <v>#REF!</v>
      </c>
      <c r="BI243" s="219" t="e">
        <f>IF(ISBLANK(#REF!),"",#REF!)</f>
        <v>#REF!</v>
      </c>
      <c r="BJ243" s="219" t="e">
        <f>IF(ISBLANK(#REF!),"",#REF!)</f>
        <v>#REF!</v>
      </c>
      <c r="BK243" s="219" t="e">
        <f>IF(ISBLANK(#REF!),"",#REF!)</f>
        <v>#REF!</v>
      </c>
      <c r="BL243" s="219" t="e">
        <f>IF(ISBLANK(#REF!),"",#REF!)</f>
        <v>#REF!</v>
      </c>
      <c r="BM243" s="219" t="e">
        <f>IF(ISBLANK(#REF!),"",#REF!)</f>
        <v>#REF!</v>
      </c>
      <c r="BN243" s="219" t="e">
        <f>IF(ISBLANK(#REF!),"",#REF!)</f>
        <v>#REF!</v>
      </c>
      <c r="BO243" s="227" t="e">
        <f t="shared" si="64"/>
        <v>#REF!</v>
      </c>
      <c r="BP243" s="228" t="str">
        <f t="shared" si="67"/>
        <v/>
      </c>
      <c r="BQ243" s="229" t="str">
        <f t="shared" si="51"/>
        <v/>
      </c>
      <c r="BR243" s="228" t="e">
        <f t="shared" si="65"/>
        <v>#REF!</v>
      </c>
      <c r="BS243" s="230" t="e">
        <f t="shared" si="66"/>
        <v>#REF!</v>
      </c>
    </row>
    <row r="244" spans="1:71">
      <c r="A244" s="213" t="e">
        <f>IF(ISBLANK(#REF!),"",#REF!)</f>
        <v>#REF!</v>
      </c>
      <c r="B244" s="214" t="e">
        <f>IF(ISBLANK(#REF!),"",#REF!)</f>
        <v>#REF!</v>
      </c>
      <c r="C244" s="214" t="e">
        <f>IF(ISBLANK(#REF!),"",#REF!)</f>
        <v>#REF!</v>
      </c>
      <c r="D244" s="214" t="e">
        <f>IF(ISBLANK(#REF!),"",#REF!)</f>
        <v>#REF!</v>
      </c>
      <c r="E244" s="214" t="e">
        <f>IF(ISBLANK(#REF!),"",#REF!)</f>
        <v>#REF!</v>
      </c>
      <c r="F244" s="214" t="e">
        <f>IF(ISBLANK(#REF!),"",#REF!)</f>
        <v>#REF!</v>
      </c>
      <c r="G244" s="214" t="e">
        <f>IF(ISBLANK(#REF!),"",#REF!)</f>
        <v>#REF!</v>
      </c>
      <c r="H244" s="215" t="e">
        <f>IF(ISBLANK(#REF!),"",#REF!)</f>
        <v>#REF!</v>
      </c>
      <c r="I244" s="214" t="e">
        <f>IF(ISBLANK(#REF!),"",#REF!)</f>
        <v>#REF!</v>
      </c>
      <c r="J244" s="216" t="e">
        <f>IF(ISBLANK(#REF!),"",#REF!)</f>
        <v>#REF!</v>
      </c>
      <c r="K244" s="217" t="e">
        <f>IF(ISBLANK(#REF!),"",#REF!)</f>
        <v>#REF!</v>
      </c>
      <c r="L244" s="217" t="e">
        <f>IF(ISBLANK(#REF!),"",#REF!)</f>
        <v>#REF!</v>
      </c>
      <c r="M244" s="218" t="e">
        <f>IF(ISBLANK(#REF!),"",#REF!)</f>
        <v>#REF!</v>
      </c>
      <c r="N244" s="218" t="e">
        <f>IF(ISBLANK(#REF!),"",#REF!)</f>
        <v>#REF!</v>
      </c>
      <c r="O244" s="220" t="str">
        <f>IFERROR(VLOOKUP(_xlfn.CONCAT('Team Roster - Final'!$A244," : ",'Team Roster - Final'!$BM244),'Rate Calculations'!$C$4:$G$1100,5,FALSE),"")</f>
        <v/>
      </c>
      <c r="P244" s="225">
        <f>IF(ISBLANK('Rate Calculations'!$H246),"",'Rate Calculations'!$H246)</f>
        <v>1.7500000000000002E-2</v>
      </c>
      <c r="Q244" s="220" t="str">
        <f t="shared" si="52"/>
        <v/>
      </c>
      <c r="R244" s="221">
        <f>IF(ISBLANK('Rate Calculations'!$J246),"",'Rate Calculations'!$J246)</f>
        <v>3.5000000000000003E-2</v>
      </c>
      <c r="S244" s="220" t="str">
        <f t="shared" si="53"/>
        <v/>
      </c>
      <c r="T244" s="225" t="str">
        <f>IFERROR(VLOOKUP(_xlfn.CONCAT('Team Roster - Final'!$A244," : ",'Team Roster - Final'!$BM244),'Rate Calculations'!$C$4:$S$1100,10,FALSE),"")</f>
        <v/>
      </c>
      <c r="U244" s="225" t="str">
        <f>IFERROR(VLOOKUP(_xlfn.CONCAT('Team Roster - Final'!$A244," : ",'Team Roster - Final'!$BM244),'Rate Calculations'!$C$4:$S$1100,11,FALSE),"")</f>
        <v/>
      </c>
      <c r="V244" s="222" t="str">
        <f t="shared" si="54"/>
        <v/>
      </c>
      <c r="W244" s="222" t="str">
        <f t="shared" si="55"/>
        <v/>
      </c>
      <c r="X244" s="223" t="str">
        <f>IFERROR(VLOOKUP(_xlfn.CONCAT('Team Roster - Final'!$A244," : ",'Team Roster - Final'!$BM244),'Rate Calculations'!$C$4:$S$1100,14,FALSE),"")</f>
        <v/>
      </c>
      <c r="Y244" s="222" t="str">
        <f t="shared" si="56"/>
        <v/>
      </c>
      <c r="Z244" s="222" t="str">
        <f t="shared" si="57"/>
        <v/>
      </c>
      <c r="AA244" s="224" t="str">
        <f>IFERROR(IF(#REF!="Yes",$Y244, $Y244+$Q244*0.5),"")</f>
        <v/>
      </c>
      <c r="AB244" s="224" t="str">
        <f>IFERROR(IF(#REF!="Yes",$Z244, $Z244+$S244*0.5),"")</f>
        <v/>
      </c>
      <c r="AC244" s="220" t="str">
        <f>IFERROR(VLOOKUP(_xlfn.CONCAT('Team Roster - Final'!$A244," : ",'Team Roster - Final'!$BM244),'Rate Calculations'!$C$4:$U$1100,19,FALSE),"")</f>
        <v/>
      </c>
      <c r="AD244" s="220" t="str">
        <f t="shared" si="58"/>
        <v/>
      </c>
      <c r="AE244" s="220" t="str">
        <f t="shared" si="59"/>
        <v/>
      </c>
      <c r="AF244" s="225" t="str">
        <f>IFERROR(VLOOKUP(_xlfn.CONCAT('Team Roster - Final'!$A244," : ",'Team Roster - Final'!$BM244),'Rate Calculations'!$C$4:$AB$1100,22,FALSE),"")</f>
        <v/>
      </c>
      <c r="AG244" s="225" t="str">
        <f>IFERROR(VLOOKUP(_xlfn.CONCAT('Team Roster - Final'!$A244," : ",'Team Roster - Final'!$BM244),'Rate Calculations'!$C$4:$AB$1100,23,FALSE),"")</f>
        <v/>
      </c>
      <c r="AH244" s="222" t="str">
        <f t="shared" si="60"/>
        <v/>
      </c>
      <c r="AI244" s="222" t="str">
        <f t="shared" si="61"/>
        <v/>
      </c>
      <c r="AJ244" s="223" t="str">
        <f>Table1[[#This Row],[Home Office
Net Fee %]]</f>
        <v/>
      </c>
      <c r="AK244" s="222" t="str">
        <f t="shared" si="62"/>
        <v/>
      </c>
      <c r="AL244" s="222" t="str">
        <f t="shared" si="63"/>
        <v/>
      </c>
      <c r="AM244" s="215" t="str">
        <f>IFERROR(IF(#REF!="Yes",$AK244,($AK244+$AD244*0.5)),"")</f>
        <v/>
      </c>
      <c r="AN244" s="215" t="str">
        <f>IFERROR(IF(#REF!="Yes",$AL244,($AL244+$AE244*0.5)),"")</f>
        <v/>
      </c>
      <c r="AO244" s="374" t="str">
        <f>IF(ISBLANK('Team Roster Proposed - FBR'!Q245),"",'Team Roster Proposed - FBR'!Q245)</f>
        <v/>
      </c>
      <c r="AP244" s="226" t="e">
        <f>IF(ISBLANK(#REF!),"",#REF!)</f>
        <v>#REF!</v>
      </c>
      <c r="AQ244" s="226" t="e">
        <f>IF(ISBLANK(#REF!),"",#REF!)</f>
        <v>#REF!</v>
      </c>
      <c r="AR244" s="226" t="e">
        <f>IF(ISBLANK(#REF!),"",#REF!)</f>
        <v>#REF!</v>
      </c>
      <c r="AS244" s="219" t="e">
        <f>IF(ISBLANK(#REF!),"",#REF!)</f>
        <v>#REF!</v>
      </c>
      <c r="AT244" s="219" t="e">
        <f>IF(ISBLANK(#REF!),"",#REF!)</f>
        <v>#REF!</v>
      </c>
      <c r="AU244" s="219" t="e">
        <f>IF(ISBLANK(#REF!),"",#REF!)</f>
        <v>#REF!</v>
      </c>
      <c r="AV244" s="219" t="e">
        <f>IF(ISBLANK(#REF!),"",#REF!)</f>
        <v>#REF!</v>
      </c>
      <c r="AW244" s="219" t="e">
        <f>IF(ISBLANK(#REF!),"",#REF!)</f>
        <v>#REF!</v>
      </c>
      <c r="AX244" s="219" t="e">
        <f>IF(ISBLANK(#REF!),"",#REF!)</f>
        <v>#REF!</v>
      </c>
      <c r="AY244" s="226" t="e">
        <f>IF(ISBLANK(#REF!),"",#REF!)</f>
        <v>#REF!</v>
      </c>
      <c r="AZ244" s="219" t="e">
        <f>IF(ISBLANK(#REF!),"",#REF!)</f>
        <v>#REF!</v>
      </c>
      <c r="BA244" s="219" t="e">
        <f>IF(ISBLANK(#REF!),"",#REF!)</f>
        <v>#REF!</v>
      </c>
      <c r="BB244" s="219" t="e">
        <f>IF(ISBLANK(#REF!),"",#REF!)</f>
        <v>#REF!</v>
      </c>
      <c r="BC244" s="219" t="e">
        <f>IF(ISBLANK(#REF!),"",#REF!)</f>
        <v>#REF!</v>
      </c>
      <c r="BD244" s="219" t="e">
        <f>IF(ISBLANK(#REF!),"",#REF!)</f>
        <v>#REF!</v>
      </c>
      <c r="BE244" s="219" t="e">
        <f>IF(ISBLANK(#REF!),"",#REF!)</f>
        <v>#REF!</v>
      </c>
      <c r="BF244" s="219" t="e">
        <f>IF(ISBLANK(#REF!),"",#REF!)</f>
        <v>#REF!</v>
      </c>
      <c r="BG244" s="219" t="e">
        <f>IF(ISBLANK(#REF!),"",#REF!)</f>
        <v>#REF!</v>
      </c>
      <c r="BH244" s="219" t="e">
        <f>IF(ISBLANK(#REF!),"",#REF!)</f>
        <v>#REF!</v>
      </c>
      <c r="BI244" s="219" t="e">
        <f>IF(ISBLANK(#REF!),"",#REF!)</f>
        <v>#REF!</v>
      </c>
      <c r="BJ244" s="219" t="e">
        <f>IF(ISBLANK(#REF!),"",#REF!)</f>
        <v>#REF!</v>
      </c>
      <c r="BK244" s="219" t="e">
        <f>IF(ISBLANK(#REF!),"",#REF!)</f>
        <v>#REF!</v>
      </c>
      <c r="BL244" s="219" t="e">
        <f>IF(ISBLANK(#REF!),"",#REF!)</f>
        <v>#REF!</v>
      </c>
      <c r="BM244" s="219" t="e">
        <f>IF(ISBLANK(#REF!),"",#REF!)</f>
        <v>#REF!</v>
      </c>
      <c r="BN244" s="219" t="e">
        <f>IF(ISBLANK(#REF!),"",#REF!)</f>
        <v>#REF!</v>
      </c>
      <c r="BO244" s="227" t="e">
        <f t="shared" si="64"/>
        <v>#REF!</v>
      </c>
      <c r="BP244" s="228" t="str">
        <f t="shared" si="67"/>
        <v/>
      </c>
      <c r="BQ244" s="229" t="str">
        <f t="shared" si="51"/>
        <v/>
      </c>
      <c r="BR244" s="228" t="e">
        <f t="shared" si="65"/>
        <v>#REF!</v>
      </c>
      <c r="BS244" s="230" t="e">
        <f t="shared" si="66"/>
        <v>#REF!</v>
      </c>
    </row>
    <row r="245" spans="1:71">
      <c r="A245" s="213" t="e">
        <f>IF(ISBLANK(#REF!),"",#REF!)</f>
        <v>#REF!</v>
      </c>
      <c r="B245" s="214" t="e">
        <f>IF(ISBLANK(#REF!),"",#REF!)</f>
        <v>#REF!</v>
      </c>
      <c r="C245" s="214" t="e">
        <f>IF(ISBLANK(#REF!),"",#REF!)</f>
        <v>#REF!</v>
      </c>
      <c r="D245" s="214" t="e">
        <f>IF(ISBLANK(#REF!),"",#REF!)</f>
        <v>#REF!</v>
      </c>
      <c r="E245" s="214" t="e">
        <f>IF(ISBLANK(#REF!),"",#REF!)</f>
        <v>#REF!</v>
      </c>
      <c r="F245" s="214" t="e">
        <f>IF(ISBLANK(#REF!),"",#REF!)</f>
        <v>#REF!</v>
      </c>
      <c r="G245" s="214" t="e">
        <f>IF(ISBLANK(#REF!),"",#REF!)</f>
        <v>#REF!</v>
      </c>
      <c r="H245" s="215" t="e">
        <f>IF(ISBLANK(#REF!),"",#REF!)</f>
        <v>#REF!</v>
      </c>
      <c r="I245" s="214" t="e">
        <f>IF(ISBLANK(#REF!),"",#REF!)</f>
        <v>#REF!</v>
      </c>
      <c r="J245" s="216" t="e">
        <f>IF(ISBLANK(#REF!),"",#REF!)</f>
        <v>#REF!</v>
      </c>
      <c r="K245" s="217" t="e">
        <f>IF(ISBLANK(#REF!),"",#REF!)</f>
        <v>#REF!</v>
      </c>
      <c r="L245" s="217" t="e">
        <f>IF(ISBLANK(#REF!),"",#REF!)</f>
        <v>#REF!</v>
      </c>
      <c r="M245" s="218" t="e">
        <f>IF(ISBLANK(#REF!),"",#REF!)</f>
        <v>#REF!</v>
      </c>
      <c r="N245" s="218" t="e">
        <f>IF(ISBLANK(#REF!),"",#REF!)</f>
        <v>#REF!</v>
      </c>
      <c r="O245" s="220" t="str">
        <f>IFERROR(VLOOKUP(_xlfn.CONCAT('Team Roster - Final'!$A245," : ",'Team Roster - Final'!$BM245),'Rate Calculations'!$C$4:$G$1100,5,FALSE),"")</f>
        <v/>
      </c>
      <c r="P245" s="225">
        <f>IF(ISBLANK('Rate Calculations'!$H247),"",'Rate Calculations'!$H247)</f>
        <v>1.7500000000000002E-2</v>
      </c>
      <c r="Q245" s="220" t="str">
        <f t="shared" si="52"/>
        <v/>
      </c>
      <c r="R245" s="221">
        <f>IF(ISBLANK('Rate Calculations'!$J247),"",'Rate Calculations'!$J247)</f>
        <v>3.5000000000000003E-2</v>
      </c>
      <c r="S245" s="220" t="str">
        <f t="shared" si="53"/>
        <v/>
      </c>
      <c r="T245" s="225" t="str">
        <f>IFERROR(VLOOKUP(_xlfn.CONCAT('Team Roster - Final'!$A245," : ",'Team Roster - Final'!$BM245),'Rate Calculations'!$C$4:$S$1100,10,FALSE),"")</f>
        <v/>
      </c>
      <c r="U245" s="225" t="str">
        <f>IFERROR(VLOOKUP(_xlfn.CONCAT('Team Roster - Final'!$A245," : ",'Team Roster - Final'!$BM245),'Rate Calculations'!$C$4:$S$1100,11,FALSE),"")</f>
        <v/>
      </c>
      <c r="V245" s="222" t="str">
        <f t="shared" si="54"/>
        <v/>
      </c>
      <c r="W245" s="222" t="str">
        <f t="shared" si="55"/>
        <v/>
      </c>
      <c r="X245" s="223" t="str">
        <f>IFERROR(VLOOKUP(_xlfn.CONCAT('Team Roster - Final'!$A245," : ",'Team Roster - Final'!$BM245),'Rate Calculations'!$C$4:$S$1100,14,FALSE),"")</f>
        <v/>
      </c>
      <c r="Y245" s="222" t="str">
        <f t="shared" si="56"/>
        <v/>
      </c>
      <c r="Z245" s="222" t="str">
        <f t="shared" si="57"/>
        <v/>
      </c>
      <c r="AA245" s="224" t="str">
        <f>IFERROR(IF(#REF!="Yes",$Y245, $Y245+$Q245*0.5),"")</f>
        <v/>
      </c>
      <c r="AB245" s="224" t="str">
        <f>IFERROR(IF(#REF!="Yes",$Z245, $Z245+$S245*0.5),"")</f>
        <v/>
      </c>
      <c r="AC245" s="220" t="str">
        <f>IFERROR(VLOOKUP(_xlfn.CONCAT('Team Roster - Final'!$A245," : ",'Team Roster - Final'!$BM245),'Rate Calculations'!$C$4:$U$1100,19,FALSE),"")</f>
        <v/>
      </c>
      <c r="AD245" s="220" t="str">
        <f t="shared" si="58"/>
        <v/>
      </c>
      <c r="AE245" s="220" t="str">
        <f t="shared" si="59"/>
        <v/>
      </c>
      <c r="AF245" s="225" t="str">
        <f>IFERROR(VLOOKUP(_xlfn.CONCAT('Team Roster - Final'!$A245," : ",'Team Roster - Final'!$BM245),'Rate Calculations'!$C$4:$AB$1100,22,FALSE),"")</f>
        <v/>
      </c>
      <c r="AG245" s="225" t="str">
        <f>IFERROR(VLOOKUP(_xlfn.CONCAT('Team Roster - Final'!$A245," : ",'Team Roster - Final'!$BM245),'Rate Calculations'!$C$4:$AB$1100,23,FALSE),"")</f>
        <v/>
      </c>
      <c r="AH245" s="222" t="str">
        <f t="shared" si="60"/>
        <v/>
      </c>
      <c r="AI245" s="222" t="str">
        <f t="shared" si="61"/>
        <v/>
      </c>
      <c r="AJ245" s="223" t="str">
        <f>Table1[[#This Row],[Home Office
Net Fee %]]</f>
        <v/>
      </c>
      <c r="AK245" s="222" t="str">
        <f t="shared" si="62"/>
        <v/>
      </c>
      <c r="AL245" s="222" t="str">
        <f t="shared" si="63"/>
        <v/>
      </c>
      <c r="AM245" s="215" t="str">
        <f>IFERROR(IF(#REF!="Yes",$AK245,($AK245+$AD245*0.5)),"")</f>
        <v/>
      </c>
      <c r="AN245" s="215" t="str">
        <f>IFERROR(IF(#REF!="Yes",$AL245,($AL245+$AE245*0.5)),"")</f>
        <v/>
      </c>
      <c r="AO245" s="374" t="str">
        <f>IF(ISBLANK('Team Roster Proposed - FBR'!Q246),"",'Team Roster Proposed - FBR'!Q246)</f>
        <v/>
      </c>
      <c r="AP245" s="226" t="e">
        <f>IF(ISBLANK(#REF!),"",#REF!)</f>
        <v>#REF!</v>
      </c>
      <c r="AQ245" s="226" t="e">
        <f>IF(ISBLANK(#REF!),"",#REF!)</f>
        <v>#REF!</v>
      </c>
      <c r="AR245" s="226" t="e">
        <f>IF(ISBLANK(#REF!),"",#REF!)</f>
        <v>#REF!</v>
      </c>
      <c r="AS245" s="219" t="e">
        <f>IF(ISBLANK(#REF!),"",#REF!)</f>
        <v>#REF!</v>
      </c>
      <c r="AT245" s="219" t="e">
        <f>IF(ISBLANK(#REF!),"",#REF!)</f>
        <v>#REF!</v>
      </c>
      <c r="AU245" s="219" t="e">
        <f>IF(ISBLANK(#REF!),"",#REF!)</f>
        <v>#REF!</v>
      </c>
      <c r="AV245" s="219" t="e">
        <f>IF(ISBLANK(#REF!),"",#REF!)</f>
        <v>#REF!</v>
      </c>
      <c r="AW245" s="219" t="e">
        <f>IF(ISBLANK(#REF!),"",#REF!)</f>
        <v>#REF!</v>
      </c>
      <c r="AX245" s="219" t="e">
        <f>IF(ISBLANK(#REF!),"",#REF!)</f>
        <v>#REF!</v>
      </c>
      <c r="AY245" s="226" t="e">
        <f>IF(ISBLANK(#REF!),"",#REF!)</f>
        <v>#REF!</v>
      </c>
      <c r="AZ245" s="219" t="e">
        <f>IF(ISBLANK(#REF!),"",#REF!)</f>
        <v>#REF!</v>
      </c>
      <c r="BA245" s="219" t="e">
        <f>IF(ISBLANK(#REF!),"",#REF!)</f>
        <v>#REF!</v>
      </c>
      <c r="BB245" s="219" t="e">
        <f>IF(ISBLANK(#REF!),"",#REF!)</f>
        <v>#REF!</v>
      </c>
      <c r="BC245" s="219" t="e">
        <f>IF(ISBLANK(#REF!),"",#REF!)</f>
        <v>#REF!</v>
      </c>
      <c r="BD245" s="219" t="e">
        <f>IF(ISBLANK(#REF!),"",#REF!)</f>
        <v>#REF!</v>
      </c>
      <c r="BE245" s="219" t="e">
        <f>IF(ISBLANK(#REF!),"",#REF!)</f>
        <v>#REF!</v>
      </c>
      <c r="BF245" s="219" t="e">
        <f>IF(ISBLANK(#REF!),"",#REF!)</f>
        <v>#REF!</v>
      </c>
      <c r="BG245" s="219" t="e">
        <f>IF(ISBLANK(#REF!),"",#REF!)</f>
        <v>#REF!</v>
      </c>
      <c r="BH245" s="219" t="e">
        <f>IF(ISBLANK(#REF!),"",#REF!)</f>
        <v>#REF!</v>
      </c>
      <c r="BI245" s="219" t="e">
        <f>IF(ISBLANK(#REF!),"",#REF!)</f>
        <v>#REF!</v>
      </c>
      <c r="BJ245" s="219" t="e">
        <f>IF(ISBLANK(#REF!),"",#REF!)</f>
        <v>#REF!</v>
      </c>
      <c r="BK245" s="219" t="e">
        <f>IF(ISBLANK(#REF!),"",#REF!)</f>
        <v>#REF!</v>
      </c>
      <c r="BL245" s="219" t="e">
        <f>IF(ISBLANK(#REF!),"",#REF!)</f>
        <v>#REF!</v>
      </c>
      <c r="BM245" s="219" t="e">
        <f>IF(ISBLANK(#REF!),"",#REF!)</f>
        <v>#REF!</v>
      </c>
      <c r="BN245" s="219" t="e">
        <f>IF(ISBLANK(#REF!),"",#REF!)</f>
        <v>#REF!</v>
      </c>
      <c r="BO245" s="227" t="e">
        <f t="shared" si="64"/>
        <v>#REF!</v>
      </c>
      <c r="BP245" s="228" t="str">
        <f t="shared" si="67"/>
        <v/>
      </c>
      <c r="BQ245" s="229" t="str">
        <f t="shared" si="51"/>
        <v/>
      </c>
      <c r="BR245" s="228" t="e">
        <f t="shared" si="65"/>
        <v>#REF!</v>
      </c>
      <c r="BS245" s="230" t="e">
        <f t="shared" si="66"/>
        <v>#REF!</v>
      </c>
    </row>
    <row r="246" spans="1:71">
      <c r="A246" s="213" t="e">
        <f>IF(ISBLANK(#REF!),"",#REF!)</f>
        <v>#REF!</v>
      </c>
      <c r="B246" s="214" t="e">
        <f>IF(ISBLANK(#REF!),"",#REF!)</f>
        <v>#REF!</v>
      </c>
      <c r="C246" s="214" t="e">
        <f>IF(ISBLANK(#REF!),"",#REF!)</f>
        <v>#REF!</v>
      </c>
      <c r="D246" s="214" t="e">
        <f>IF(ISBLANK(#REF!),"",#REF!)</f>
        <v>#REF!</v>
      </c>
      <c r="E246" s="214" t="e">
        <f>IF(ISBLANK(#REF!),"",#REF!)</f>
        <v>#REF!</v>
      </c>
      <c r="F246" s="214" t="e">
        <f>IF(ISBLANK(#REF!),"",#REF!)</f>
        <v>#REF!</v>
      </c>
      <c r="G246" s="214" t="e">
        <f>IF(ISBLANK(#REF!),"",#REF!)</f>
        <v>#REF!</v>
      </c>
      <c r="H246" s="215" t="e">
        <f>IF(ISBLANK(#REF!),"",#REF!)</f>
        <v>#REF!</v>
      </c>
      <c r="I246" s="214" t="e">
        <f>IF(ISBLANK(#REF!),"",#REF!)</f>
        <v>#REF!</v>
      </c>
      <c r="J246" s="216" t="e">
        <f>IF(ISBLANK(#REF!),"",#REF!)</f>
        <v>#REF!</v>
      </c>
      <c r="K246" s="217" t="e">
        <f>IF(ISBLANK(#REF!),"",#REF!)</f>
        <v>#REF!</v>
      </c>
      <c r="L246" s="217" t="e">
        <f>IF(ISBLANK(#REF!),"",#REF!)</f>
        <v>#REF!</v>
      </c>
      <c r="M246" s="218" t="e">
        <f>IF(ISBLANK(#REF!),"",#REF!)</f>
        <v>#REF!</v>
      </c>
      <c r="N246" s="218" t="e">
        <f>IF(ISBLANK(#REF!),"",#REF!)</f>
        <v>#REF!</v>
      </c>
      <c r="O246" s="220" t="str">
        <f>IFERROR(VLOOKUP(_xlfn.CONCAT('Team Roster - Final'!$A246," : ",'Team Roster - Final'!$BM246),'Rate Calculations'!$C$4:$G$1100,5,FALSE),"")</f>
        <v/>
      </c>
      <c r="P246" s="225">
        <f>IF(ISBLANK('Rate Calculations'!$H248),"",'Rate Calculations'!$H248)</f>
        <v>1.7500000000000002E-2</v>
      </c>
      <c r="Q246" s="220" t="str">
        <f t="shared" si="52"/>
        <v/>
      </c>
      <c r="R246" s="221">
        <f>IF(ISBLANK('Rate Calculations'!$J248),"",'Rate Calculations'!$J248)</f>
        <v>3.5000000000000003E-2</v>
      </c>
      <c r="S246" s="220" t="str">
        <f t="shared" si="53"/>
        <v/>
      </c>
      <c r="T246" s="225" t="str">
        <f>IFERROR(VLOOKUP(_xlfn.CONCAT('Team Roster - Final'!$A246," : ",'Team Roster - Final'!$BM246),'Rate Calculations'!$C$4:$S$1100,10,FALSE),"")</f>
        <v/>
      </c>
      <c r="U246" s="225" t="str">
        <f>IFERROR(VLOOKUP(_xlfn.CONCAT('Team Roster - Final'!$A246," : ",'Team Roster - Final'!$BM246),'Rate Calculations'!$C$4:$S$1100,11,FALSE),"")</f>
        <v/>
      </c>
      <c r="V246" s="222" t="str">
        <f t="shared" si="54"/>
        <v/>
      </c>
      <c r="W246" s="222" t="str">
        <f t="shared" si="55"/>
        <v/>
      </c>
      <c r="X246" s="223" t="str">
        <f>IFERROR(VLOOKUP(_xlfn.CONCAT('Team Roster - Final'!$A246," : ",'Team Roster - Final'!$BM246),'Rate Calculations'!$C$4:$S$1100,14,FALSE),"")</f>
        <v/>
      </c>
      <c r="Y246" s="222" t="str">
        <f t="shared" si="56"/>
        <v/>
      </c>
      <c r="Z246" s="222" t="str">
        <f t="shared" si="57"/>
        <v/>
      </c>
      <c r="AA246" s="224" t="str">
        <f>IFERROR(IF(#REF!="Yes",$Y246, $Y246+$Q246*0.5),"")</f>
        <v/>
      </c>
      <c r="AB246" s="224" t="str">
        <f>IFERROR(IF(#REF!="Yes",$Z246, $Z246+$S246*0.5),"")</f>
        <v/>
      </c>
      <c r="AC246" s="220" t="str">
        <f>IFERROR(VLOOKUP(_xlfn.CONCAT('Team Roster - Final'!$A246," : ",'Team Roster - Final'!$BM246),'Rate Calculations'!$C$4:$U$1100,19,FALSE),"")</f>
        <v/>
      </c>
      <c r="AD246" s="220" t="str">
        <f t="shared" si="58"/>
        <v/>
      </c>
      <c r="AE246" s="220" t="str">
        <f t="shared" si="59"/>
        <v/>
      </c>
      <c r="AF246" s="225" t="str">
        <f>IFERROR(VLOOKUP(_xlfn.CONCAT('Team Roster - Final'!$A246," : ",'Team Roster - Final'!$BM246),'Rate Calculations'!$C$4:$AB$1100,22,FALSE),"")</f>
        <v/>
      </c>
      <c r="AG246" s="225" t="str">
        <f>IFERROR(VLOOKUP(_xlfn.CONCAT('Team Roster - Final'!$A246," : ",'Team Roster - Final'!$BM246),'Rate Calculations'!$C$4:$AB$1100,23,FALSE),"")</f>
        <v/>
      </c>
      <c r="AH246" s="222" t="str">
        <f t="shared" si="60"/>
        <v/>
      </c>
      <c r="AI246" s="222" t="str">
        <f t="shared" si="61"/>
        <v/>
      </c>
      <c r="AJ246" s="223" t="str">
        <f>Table1[[#This Row],[Home Office
Net Fee %]]</f>
        <v/>
      </c>
      <c r="AK246" s="222" t="str">
        <f t="shared" si="62"/>
        <v/>
      </c>
      <c r="AL246" s="222" t="str">
        <f t="shared" si="63"/>
        <v/>
      </c>
      <c r="AM246" s="215" t="str">
        <f>IFERROR(IF(#REF!="Yes",$AK246,($AK246+$AD246*0.5)),"")</f>
        <v/>
      </c>
      <c r="AN246" s="215" t="str">
        <f>IFERROR(IF(#REF!="Yes",$AL246,($AL246+$AE246*0.5)),"")</f>
        <v/>
      </c>
      <c r="AO246" s="374" t="str">
        <f>IF(ISBLANK('Team Roster Proposed - FBR'!Q247),"",'Team Roster Proposed - FBR'!Q247)</f>
        <v/>
      </c>
      <c r="AP246" s="226" t="e">
        <f>IF(ISBLANK(#REF!),"",#REF!)</f>
        <v>#REF!</v>
      </c>
      <c r="AQ246" s="226" t="e">
        <f>IF(ISBLANK(#REF!),"",#REF!)</f>
        <v>#REF!</v>
      </c>
      <c r="AR246" s="226" t="e">
        <f>IF(ISBLANK(#REF!),"",#REF!)</f>
        <v>#REF!</v>
      </c>
      <c r="AS246" s="219" t="e">
        <f>IF(ISBLANK(#REF!),"",#REF!)</f>
        <v>#REF!</v>
      </c>
      <c r="AT246" s="219" t="e">
        <f>IF(ISBLANK(#REF!),"",#REF!)</f>
        <v>#REF!</v>
      </c>
      <c r="AU246" s="219" t="e">
        <f>IF(ISBLANK(#REF!),"",#REF!)</f>
        <v>#REF!</v>
      </c>
      <c r="AV246" s="219" t="e">
        <f>IF(ISBLANK(#REF!),"",#REF!)</f>
        <v>#REF!</v>
      </c>
      <c r="AW246" s="219" t="e">
        <f>IF(ISBLANK(#REF!),"",#REF!)</f>
        <v>#REF!</v>
      </c>
      <c r="AX246" s="219" t="e">
        <f>IF(ISBLANK(#REF!),"",#REF!)</f>
        <v>#REF!</v>
      </c>
      <c r="AY246" s="226" t="e">
        <f>IF(ISBLANK(#REF!),"",#REF!)</f>
        <v>#REF!</v>
      </c>
      <c r="AZ246" s="219" t="e">
        <f>IF(ISBLANK(#REF!),"",#REF!)</f>
        <v>#REF!</v>
      </c>
      <c r="BA246" s="219" t="e">
        <f>IF(ISBLANK(#REF!),"",#REF!)</f>
        <v>#REF!</v>
      </c>
      <c r="BB246" s="219" t="e">
        <f>IF(ISBLANK(#REF!),"",#REF!)</f>
        <v>#REF!</v>
      </c>
      <c r="BC246" s="219" t="e">
        <f>IF(ISBLANK(#REF!),"",#REF!)</f>
        <v>#REF!</v>
      </c>
      <c r="BD246" s="219" t="e">
        <f>IF(ISBLANK(#REF!),"",#REF!)</f>
        <v>#REF!</v>
      </c>
      <c r="BE246" s="219" t="e">
        <f>IF(ISBLANK(#REF!),"",#REF!)</f>
        <v>#REF!</v>
      </c>
      <c r="BF246" s="219" t="e">
        <f>IF(ISBLANK(#REF!),"",#REF!)</f>
        <v>#REF!</v>
      </c>
      <c r="BG246" s="219" t="e">
        <f>IF(ISBLANK(#REF!),"",#REF!)</f>
        <v>#REF!</v>
      </c>
      <c r="BH246" s="219" t="e">
        <f>IF(ISBLANK(#REF!),"",#REF!)</f>
        <v>#REF!</v>
      </c>
      <c r="BI246" s="219" t="e">
        <f>IF(ISBLANK(#REF!),"",#REF!)</f>
        <v>#REF!</v>
      </c>
      <c r="BJ246" s="219" t="e">
        <f>IF(ISBLANK(#REF!),"",#REF!)</f>
        <v>#REF!</v>
      </c>
      <c r="BK246" s="219" t="e">
        <f>IF(ISBLANK(#REF!),"",#REF!)</f>
        <v>#REF!</v>
      </c>
      <c r="BL246" s="219" t="e">
        <f>IF(ISBLANK(#REF!),"",#REF!)</f>
        <v>#REF!</v>
      </c>
      <c r="BM246" s="219" t="e">
        <f>IF(ISBLANK(#REF!),"",#REF!)</f>
        <v>#REF!</v>
      </c>
      <c r="BN246" s="219" t="e">
        <f>IF(ISBLANK(#REF!),"",#REF!)</f>
        <v>#REF!</v>
      </c>
      <c r="BO246" s="227" t="e">
        <f t="shared" si="64"/>
        <v>#REF!</v>
      </c>
      <c r="BP246" s="228" t="str">
        <f t="shared" si="67"/>
        <v/>
      </c>
      <c r="BQ246" s="229" t="str">
        <f t="shared" si="51"/>
        <v/>
      </c>
      <c r="BR246" s="228" t="e">
        <f t="shared" si="65"/>
        <v>#REF!</v>
      </c>
      <c r="BS246" s="230" t="e">
        <f t="shared" si="66"/>
        <v>#REF!</v>
      </c>
    </row>
    <row r="247" spans="1:71">
      <c r="A247" s="213" t="e">
        <f>IF(ISBLANK(#REF!),"",#REF!)</f>
        <v>#REF!</v>
      </c>
      <c r="B247" s="214" t="e">
        <f>IF(ISBLANK(#REF!),"",#REF!)</f>
        <v>#REF!</v>
      </c>
      <c r="C247" s="214" t="e">
        <f>IF(ISBLANK(#REF!),"",#REF!)</f>
        <v>#REF!</v>
      </c>
      <c r="D247" s="214" t="e">
        <f>IF(ISBLANK(#REF!),"",#REF!)</f>
        <v>#REF!</v>
      </c>
      <c r="E247" s="214" t="e">
        <f>IF(ISBLANK(#REF!),"",#REF!)</f>
        <v>#REF!</v>
      </c>
      <c r="F247" s="214" t="e">
        <f>IF(ISBLANK(#REF!),"",#REF!)</f>
        <v>#REF!</v>
      </c>
      <c r="G247" s="214" t="e">
        <f>IF(ISBLANK(#REF!),"",#REF!)</f>
        <v>#REF!</v>
      </c>
      <c r="H247" s="215" t="e">
        <f>IF(ISBLANK(#REF!),"",#REF!)</f>
        <v>#REF!</v>
      </c>
      <c r="I247" s="214" t="e">
        <f>IF(ISBLANK(#REF!),"",#REF!)</f>
        <v>#REF!</v>
      </c>
      <c r="J247" s="216" t="e">
        <f>IF(ISBLANK(#REF!),"",#REF!)</f>
        <v>#REF!</v>
      </c>
      <c r="K247" s="217" t="e">
        <f>IF(ISBLANK(#REF!),"",#REF!)</f>
        <v>#REF!</v>
      </c>
      <c r="L247" s="217" t="e">
        <f>IF(ISBLANK(#REF!),"",#REF!)</f>
        <v>#REF!</v>
      </c>
      <c r="M247" s="218" t="e">
        <f>IF(ISBLANK(#REF!),"",#REF!)</f>
        <v>#REF!</v>
      </c>
      <c r="N247" s="218" t="e">
        <f>IF(ISBLANK(#REF!),"",#REF!)</f>
        <v>#REF!</v>
      </c>
      <c r="O247" s="220" t="str">
        <f>IFERROR(VLOOKUP(_xlfn.CONCAT('Team Roster - Final'!$A247," : ",'Team Roster - Final'!$BM247),'Rate Calculations'!$C$4:$G$1100,5,FALSE),"")</f>
        <v/>
      </c>
      <c r="P247" s="225">
        <f>IF(ISBLANK('Rate Calculations'!$H249),"",'Rate Calculations'!$H249)</f>
        <v>1.7500000000000002E-2</v>
      </c>
      <c r="Q247" s="220" t="str">
        <f t="shared" si="52"/>
        <v/>
      </c>
      <c r="R247" s="221">
        <f>IF(ISBLANK('Rate Calculations'!$J249),"",'Rate Calculations'!$J249)</f>
        <v>3.5000000000000003E-2</v>
      </c>
      <c r="S247" s="220" t="str">
        <f t="shared" si="53"/>
        <v/>
      </c>
      <c r="T247" s="225" t="str">
        <f>IFERROR(VLOOKUP(_xlfn.CONCAT('Team Roster - Final'!$A247," : ",'Team Roster - Final'!$BM247),'Rate Calculations'!$C$4:$S$1100,10,FALSE),"")</f>
        <v/>
      </c>
      <c r="U247" s="225" t="str">
        <f>IFERROR(VLOOKUP(_xlfn.CONCAT('Team Roster - Final'!$A247," : ",'Team Roster - Final'!$BM247),'Rate Calculations'!$C$4:$S$1100,11,FALSE),"")</f>
        <v/>
      </c>
      <c r="V247" s="222" t="str">
        <f t="shared" si="54"/>
        <v/>
      </c>
      <c r="W247" s="222" t="str">
        <f t="shared" si="55"/>
        <v/>
      </c>
      <c r="X247" s="223" t="str">
        <f>IFERROR(VLOOKUP(_xlfn.CONCAT('Team Roster - Final'!$A247," : ",'Team Roster - Final'!$BM247),'Rate Calculations'!$C$4:$S$1100,14,FALSE),"")</f>
        <v/>
      </c>
      <c r="Y247" s="222" t="str">
        <f t="shared" si="56"/>
        <v/>
      </c>
      <c r="Z247" s="222" t="str">
        <f t="shared" si="57"/>
        <v/>
      </c>
      <c r="AA247" s="224" t="str">
        <f>IFERROR(IF(#REF!="Yes",$Y247, $Y247+$Q247*0.5),"")</f>
        <v/>
      </c>
      <c r="AB247" s="224" t="str">
        <f>IFERROR(IF(#REF!="Yes",$Z247, $Z247+$S247*0.5),"")</f>
        <v/>
      </c>
      <c r="AC247" s="220" t="str">
        <f>IFERROR(VLOOKUP(_xlfn.CONCAT('Team Roster - Final'!$A247," : ",'Team Roster - Final'!$BM247),'Rate Calculations'!$C$4:$U$1100,19,FALSE),"")</f>
        <v/>
      </c>
      <c r="AD247" s="220" t="str">
        <f t="shared" si="58"/>
        <v/>
      </c>
      <c r="AE247" s="220" t="str">
        <f t="shared" si="59"/>
        <v/>
      </c>
      <c r="AF247" s="225" t="str">
        <f>IFERROR(VLOOKUP(_xlfn.CONCAT('Team Roster - Final'!$A247," : ",'Team Roster - Final'!$BM247),'Rate Calculations'!$C$4:$AB$1100,22,FALSE),"")</f>
        <v/>
      </c>
      <c r="AG247" s="225" t="str">
        <f>IFERROR(VLOOKUP(_xlfn.CONCAT('Team Roster - Final'!$A247," : ",'Team Roster - Final'!$BM247),'Rate Calculations'!$C$4:$AB$1100,23,FALSE),"")</f>
        <v/>
      </c>
      <c r="AH247" s="222" t="str">
        <f t="shared" si="60"/>
        <v/>
      </c>
      <c r="AI247" s="222" t="str">
        <f t="shared" si="61"/>
        <v/>
      </c>
      <c r="AJ247" s="223" t="str">
        <f>Table1[[#This Row],[Home Office
Net Fee %]]</f>
        <v/>
      </c>
      <c r="AK247" s="222" t="str">
        <f t="shared" si="62"/>
        <v/>
      </c>
      <c r="AL247" s="222" t="str">
        <f t="shared" si="63"/>
        <v/>
      </c>
      <c r="AM247" s="215" t="str">
        <f>IFERROR(IF(#REF!="Yes",$AK247,($AK247+$AD247*0.5)),"")</f>
        <v/>
      </c>
      <c r="AN247" s="215" t="str">
        <f>IFERROR(IF(#REF!="Yes",$AL247,($AL247+$AE247*0.5)),"")</f>
        <v/>
      </c>
      <c r="AO247" s="374" t="str">
        <f>IF(ISBLANK('Team Roster Proposed - FBR'!Q248),"",'Team Roster Proposed - FBR'!Q248)</f>
        <v/>
      </c>
      <c r="AP247" s="226" t="e">
        <f>IF(ISBLANK(#REF!),"",#REF!)</f>
        <v>#REF!</v>
      </c>
      <c r="AQ247" s="226" t="e">
        <f>IF(ISBLANK(#REF!),"",#REF!)</f>
        <v>#REF!</v>
      </c>
      <c r="AR247" s="226" t="e">
        <f>IF(ISBLANK(#REF!),"",#REF!)</f>
        <v>#REF!</v>
      </c>
      <c r="AS247" s="219" t="e">
        <f>IF(ISBLANK(#REF!),"",#REF!)</f>
        <v>#REF!</v>
      </c>
      <c r="AT247" s="219" t="e">
        <f>IF(ISBLANK(#REF!),"",#REF!)</f>
        <v>#REF!</v>
      </c>
      <c r="AU247" s="219" t="e">
        <f>IF(ISBLANK(#REF!),"",#REF!)</f>
        <v>#REF!</v>
      </c>
      <c r="AV247" s="219" t="e">
        <f>IF(ISBLANK(#REF!),"",#REF!)</f>
        <v>#REF!</v>
      </c>
      <c r="AW247" s="219" t="e">
        <f>IF(ISBLANK(#REF!),"",#REF!)</f>
        <v>#REF!</v>
      </c>
      <c r="AX247" s="219" t="e">
        <f>IF(ISBLANK(#REF!),"",#REF!)</f>
        <v>#REF!</v>
      </c>
      <c r="AY247" s="226" t="e">
        <f>IF(ISBLANK(#REF!),"",#REF!)</f>
        <v>#REF!</v>
      </c>
      <c r="AZ247" s="219" t="e">
        <f>IF(ISBLANK(#REF!),"",#REF!)</f>
        <v>#REF!</v>
      </c>
      <c r="BA247" s="219" t="e">
        <f>IF(ISBLANK(#REF!),"",#REF!)</f>
        <v>#REF!</v>
      </c>
      <c r="BB247" s="219" t="e">
        <f>IF(ISBLANK(#REF!),"",#REF!)</f>
        <v>#REF!</v>
      </c>
      <c r="BC247" s="219" t="e">
        <f>IF(ISBLANK(#REF!),"",#REF!)</f>
        <v>#REF!</v>
      </c>
      <c r="BD247" s="219" t="e">
        <f>IF(ISBLANK(#REF!),"",#REF!)</f>
        <v>#REF!</v>
      </c>
      <c r="BE247" s="219" t="e">
        <f>IF(ISBLANK(#REF!),"",#REF!)</f>
        <v>#REF!</v>
      </c>
      <c r="BF247" s="219" t="e">
        <f>IF(ISBLANK(#REF!),"",#REF!)</f>
        <v>#REF!</v>
      </c>
      <c r="BG247" s="219" t="e">
        <f>IF(ISBLANK(#REF!),"",#REF!)</f>
        <v>#REF!</v>
      </c>
      <c r="BH247" s="219" t="e">
        <f>IF(ISBLANK(#REF!),"",#REF!)</f>
        <v>#REF!</v>
      </c>
      <c r="BI247" s="219" t="e">
        <f>IF(ISBLANK(#REF!),"",#REF!)</f>
        <v>#REF!</v>
      </c>
      <c r="BJ247" s="219" t="e">
        <f>IF(ISBLANK(#REF!),"",#REF!)</f>
        <v>#REF!</v>
      </c>
      <c r="BK247" s="219" t="e">
        <f>IF(ISBLANK(#REF!),"",#REF!)</f>
        <v>#REF!</v>
      </c>
      <c r="BL247" s="219" t="e">
        <f>IF(ISBLANK(#REF!),"",#REF!)</f>
        <v>#REF!</v>
      </c>
      <c r="BM247" s="219" t="e">
        <f>IF(ISBLANK(#REF!),"",#REF!)</f>
        <v>#REF!</v>
      </c>
      <c r="BN247" s="219" t="e">
        <f>IF(ISBLANK(#REF!),"",#REF!)</f>
        <v>#REF!</v>
      </c>
      <c r="BO247" s="227" t="e">
        <f t="shared" si="64"/>
        <v>#REF!</v>
      </c>
      <c r="BP247" s="228" t="str">
        <f t="shared" si="67"/>
        <v/>
      </c>
      <c r="BQ247" s="229" t="str">
        <f t="shared" si="51"/>
        <v/>
      </c>
      <c r="BR247" s="228" t="e">
        <f t="shared" si="65"/>
        <v>#REF!</v>
      </c>
      <c r="BS247" s="230" t="e">
        <f t="shared" si="66"/>
        <v>#REF!</v>
      </c>
    </row>
    <row r="248" spans="1:71">
      <c r="A248" s="213" t="e">
        <f>IF(ISBLANK(#REF!),"",#REF!)</f>
        <v>#REF!</v>
      </c>
      <c r="B248" s="214" t="e">
        <f>IF(ISBLANK(#REF!),"",#REF!)</f>
        <v>#REF!</v>
      </c>
      <c r="C248" s="214" t="e">
        <f>IF(ISBLANK(#REF!),"",#REF!)</f>
        <v>#REF!</v>
      </c>
      <c r="D248" s="214" t="e">
        <f>IF(ISBLANK(#REF!),"",#REF!)</f>
        <v>#REF!</v>
      </c>
      <c r="E248" s="214" t="e">
        <f>IF(ISBLANK(#REF!),"",#REF!)</f>
        <v>#REF!</v>
      </c>
      <c r="F248" s="214" t="e">
        <f>IF(ISBLANK(#REF!),"",#REF!)</f>
        <v>#REF!</v>
      </c>
      <c r="G248" s="214" t="e">
        <f>IF(ISBLANK(#REF!),"",#REF!)</f>
        <v>#REF!</v>
      </c>
      <c r="H248" s="215" t="e">
        <f>IF(ISBLANK(#REF!),"",#REF!)</f>
        <v>#REF!</v>
      </c>
      <c r="I248" s="214" t="e">
        <f>IF(ISBLANK(#REF!),"",#REF!)</f>
        <v>#REF!</v>
      </c>
      <c r="J248" s="216" t="e">
        <f>IF(ISBLANK(#REF!),"",#REF!)</f>
        <v>#REF!</v>
      </c>
      <c r="K248" s="217" t="e">
        <f>IF(ISBLANK(#REF!),"",#REF!)</f>
        <v>#REF!</v>
      </c>
      <c r="L248" s="217" t="e">
        <f>IF(ISBLANK(#REF!),"",#REF!)</f>
        <v>#REF!</v>
      </c>
      <c r="M248" s="218" t="e">
        <f>IF(ISBLANK(#REF!),"",#REF!)</f>
        <v>#REF!</v>
      </c>
      <c r="N248" s="218" t="e">
        <f>IF(ISBLANK(#REF!),"",#REF!)</f>
        <v>#REF!</v>
      </c>
      <c r="O248" s="220" t="str">
        <f>IFERROR(VLOOKUP(_xlfn.CONCAT('Team Roster - Final'!$A248," : ",'Team Roster - Final'!$BM248),'Rate Calculations'!$C$4:$G$1100,5,FALSE),"")</f>
        <v/>
      </c>
      <c r="P248" s="225">
        <f>IF(ISBLANK('Rate Calculations'!$H250),"",'Rate Calculations'!$H250)</f>
        <v>1.7500000000000002E-2</v>
      </c>
      <c r="Q248" s="220" t="str">
        <f t="shared" si="52"/>
        <v/>
      </c>
      <c r="R248" s="221">
        <f>IF(ISBLANK('Rate Calculations'!$J250),"",'Rate Calculations'!$J250)</f>
        <v>3.5000000000000003E-2</v>
      </c>
      <c r="S248" s="220" t="str">
        <f t="shared" si="53"/>
        <v/>
      </c>
      <c r="T248" s="225" t="str">
        <f>IFERROR(VLOOKUP(_xlfn.CONCAT('Team Roster - Final'!$A248," : ",'Team Roster - Final'!$BM248),'Rate Calculations'!$C$4:$S$1100,10,FALSE),"")</f>
        <v/>
      </c>
      <c r="U248" s="225" t="str">
        <f>IFERROR(VLOOKUP(_xlfn.CONCAT('Team Roster - Final'!$A248," : ",'Team Roster - Final'!$BM248),'Rate Calculations'!$C$4:$S$1100,11,FALSE),"")</f>
        <v/>
      </c>
      <c r="V248" s="222" t="str">
        <f t="shared" si="54"/>
        <v/>
      </c>
      <c r="W248" s="222" t="str">
        <f t="shared" si="55"/>
        <v/>
      </c>
      <c r="X248" s="223" t="str">
        <f>IFERROR(VLOOKUP(_xlfn.CONCAT('Team Roster - Final'!$A248," : ",'Team Roster - Final'!$BM248),'Rate Calculations'!$C$4:$S$1100,14,FALSE),"")</f>
        <v/>
      </c>
      <c r="Y248" s="222" t="str">
        <f t="shared" si="56"/>
        <v/>
      </c>
      <c r="Z248" s="222" t="str">
        <f t="shared" si="57"/>
        <v/>
      </c>
      <c r="AA248" s="224" t="str">
        <f>IFERROR(IF(#REF!="Yes",$Y248, $Y248+$Q248*0.5),"")</f>
        <v/>
      </c>
      <c r="AB248" s="224" t="str">
        <f>IFERROR(IF(#REF!="Yes",$Z248, $Z248+$S248*0.5),"")</f>
        <v/>
      </c>
      <c r="AC248" s="220" t="str">
        <f>IFERROR(VLOOKUP(_xlfn.CONCAT('Team Roster - Final'!$A248," : ",'Team Roster - Final'!$BM248),'Rate Calculations'!$C$4:$U$1100,19,FALSE),"")</f>
        <v/>
      </c>
      <c r="AD248" s="220" t="str">
        <f t="shared" si="58"/>
        <v/>
      </c>
      <c r="AE248" s="220" t="str">
        <f t="shared" si="59"/>
        <v/>
      </c>
      <c r="AF248" s="225" t="str">
        <f>IFERROR(VLOOKUP(_xlfn.CONCAT('Team Roster - Final'!$A248," : ",'Team Roster - Final'!$BM248),'Rate Calculations'!$C$4:$AB$1100,22,FALSE),"")</f>
        <v/>
      </c>
      <c r="AG248" s="225" t="str">
        <f>IFERROR(VLOOKUP(_xlfn.CONCAT('Team Roster - Final'!$A248," : ",'Team Roster - Final'!$BM248),'Rate Calculations'!$C$4:$AB$1100,23,FALSE),"")</f>
        <v/>
      </c>
      <c r="AH248" s="222" t="str">
        <f t="shared" si="60"/>
        <v/>
      </c>
      <c r="AI248" s="222" t="str">
        <f t="shared" si="61"/>
        <v/>
      </c>
      <c r="AJ248" s="223" t="str">
        <f>Table1[[#This Row],[Home Office
Net Fee %]]</f>
        <v/>
      </c>
      <c r="AK248" s="222" t="str">
        <f t="shared" si="62"/>
        <v/>
      </c>
      <c r="AL248" s="222" t="str">
        <f t="shared" si="63"/>
        <v/>
      </c>
      <c r="AM248" s="215" t="str">
        <f>IFERROR(IF(#REF!="Yes",$AK248,($AK248+$AD248*0.5)),"")</f>
        <v/>
      </c>
      <c r="AN248" s="215" t="str">
        <f>IFERROR(IF(#REF!="Yes",$AL248,($AL248+$AE248*0.5)),"")</f>
        <v/>
      </c>
      <c r="AO248" s="374" t="str">
        <f>IF(ISBLANK('Team Roster Proposed - FBR'!Q249),"",'Team Roster Proposed - FBR'!Q249)</f>
        <v/>
      </c>
      <c r="AP248" s="226" t="e">
        <f>IF(ISBLANK(#REF!),"",#REF!)</f>
        <v>#REF!</v>
      </c>
      <c r="AQ248" s="226" t="e">
        <f>IF(ISBLANK(#REF!),"",#REF!)</f>
        <v>#REF!</v>
      </c>
      <c r="AR248" s="226" t="e">
        <f>IF(ISBLANK(#REF!),"",#REF!)</f>
        <v>#REF!</v>
      </c>
      <c r="AS248" s="219" t="e">
        <f>IF(ISBLANK(#REF!),"",#REF!)</f>
        <v>#REF!</v>
      </c>
      <c r="AT248" s="219" t="e">
        <f>IF(ISBLANK(#REF!),"",#REF!)</f>
        <v>#REF!</v>
      </c>
      <c r="AU248" s="219" t="e">
        <f>IF(ISBLANK(#REF!),"",#REF!)</f>
        <v>#REF!</v>
      </c>
      <c r="AV248" s="219" t="e">
        <f>IF(ISBLANK(#REF!),"",#REF!)</f>
        <v>#REF!</v>
      </c>
      <c r="AW248" s="219" t="e">
        <f>IF(ISBLANK(#REF!),"",#REF!)</f>
        <v>#REF!</v>
      </c>
      <c r="AX248" s="219" t="e">
        <f>IF(ISBLANK(#REF!),"",#REF!)</f>
        <v>#REF!</v>
      </c>
      <c r="AY248" s="226" t="e">
        <f>IF(ISBLANK(#REF!),"",#REF!)</f>
        <v>#REF!</v>
      </c>
      <c r="AZ248" s="219" t="e">
        <f>IF(ISBLANK(#REF!),"",#REF!)</f>
        <v>#REF!</v>
      </c>
      <c r="BA248" s="219" t="e">
        <f>IF(ISBLANK(#REF!),"",#REF!)</f>
        <v>#REF!</v>
      </c>
      <c r="BB248" s="219" t="e">
        <f>IF(ISBLANK(#REF!),"",#REF!)</f>
        <v>#REF!</v>
      </c>
      <c r="BC248" s="219" t="e">
        <f>IF(ISBLANK(#REF!),"",#REF!)</f>
        <v>#REF!</v>
      </c>
      <c r="BD248" s="219" t="e">
        <f>IF(ISBLANK(#REF!),"",#REF!)</f>
        <v>#REF!</v>
      </c>
      <c r="BE248" s="219" t="e">
        <f>IF(ISBLANK(#REF!),"",#REF!)</f>
        <v>#REF!</v>
      </c>
      <c r="BF248" s="219" t="e">
        <f>IF(ISBLANK(#REF!),"",#REF!)</f>
        <v>#REF!</v>
      </c>
      <c r="BG248" s="219" t="e">
        <f>IF(ISBLANK(#REF!),"",#REF!)</f>
        <v>#REF!</v>
      </c>
      <c r="BH248" s="219" t="e">
        <f>IF(ISBLANK(#REF!),"",#REF!)</f>
        <v>#REF!</v>
      </c>
      <c r="BI248" s="219" t="e">
        <f>IF(ISBLANK(#REF!),"",#REF!)</f>
        <v>#REF!</v>
      </c>
      <c r="BJ248" s="219" t="e">
        <f>IF(ISBLANK(#REF!),"",#REF!)</f>
        <v>#REF!</v>
      </c>
      <c r="BK248" s="219" t="e">
        <f>IF(ISBLANK(#REF!),"",#REF!)</f>
        <v>#REF!</v>
      </c>
      <c r="BL248" s="219" t="e">
        <f>IF(ISBLANK(#REF!),"",#REF!)</f>
        <v>#REF!</v>
      </c>
      <c r="BM248" s="219" t="e">
        <f>IF(ISBLANK(#REF!),"",#REF!)</f>
        <v>#REF!</v>
      </c>
      <c r="BN248" s="219" t="e">
        <f>IF(ISBLANK(#REF!),"",#REF!)</f>
        <v>#REF!</v>
      </c>
      <c r="BO248" s="227" t="e">
        <f t="shared" si="64"/>
        <v>#REF!</v>
      </c>
      <c r="BP248" s="228" t="str">
        <f t="shared" si="67"/>
        <v/>
      </c>
      <c r="BQ248" s="229" t="str">
        <f t="shared" si="51"/>
        <v/>
      </c>
      <c r="BR248" s="228" t="e">
        <f t="shared" si="65"/>
        <v>#REF!</v>
      </c>
      <c r="BS248" s="230" t="e">
        <f t="shared" si="66"/>
        <v>#REF!</v>
      </c>
    </row>
    <row r="249" spans="1:71">
      <c r="A249" s="213" t="e">
        <f>IF(ISBLANK(#REF!),"",#REF!)</f>
        <v>#REF!</v>
      </c>
      <c r="B249" s="214" t="e">
        <f>IF(ISBLANK(#REF!),"",#REF!)</f>
        <v>#REF!</v>
      </c>
      <c r="C249" s="214" t="e">
        <f>IF(ISBLANK(#REF!),"",#REF!)</f>
        <v>#REF!</v>
      </c>
      <c r="D249" s="214" t="e">
        <f>IF(ISBLANK(#REF!),"",#REF!)</f>
        <v>#REF!</v>
      </c>
      <c r="E249" s="214" t="e">
        <f>IF(ISBLANK(#REF!),"",#REF!)</f>
        <v>#REF!</v>
      </c>
      <c r="F249" s="214" t="e">
        <f>IF(ISBLANK(#REF!),"",#REF!)</f>
        <v>#REF!</v>
      </c>
      <c r="G249" s="214" t="e">
        <f>IF(ISBLANK(#REF!),"",#REF!)</f>
        <v>#REF!</v>
      </c>
      <c r="H249" s="215" t="e">
        <f>IF(ISBLANK(#REF!),"",#REF!)</f>
        <v>#REF!</v>
      </c>
      <c r="I249" s="214" t="e">
        <f>IF(ISBLANK(#REF!),"",#REF!)</f>
        <v>#REF!</v>
      </c>
      <c r="J249" s="216" t="e">
        <f>IF(ISBLANK(#REF!),"",#REF!)</f>
        <v>#REF!</v>
      </c>
      <c r="K249" s="217" t="e">
        <f>IF(ISBLANK(#REF!),"",#REF!)</f>
        <v>#REF!</v>
      </c>
      <c r="L249" s="217" t="e">
        <f>IF(ISBLANK(#REF!),"",#REF!)</f>
        <v>#REF!</v>
      </c>
      <c r="M249" s="218" t="e">
        <f>IF(ISBLANK(#REF!),"",#REF!)</f>
        <v>#REF!</v>
      </c>
      <c r="N249" s="218" t="e">
        <f>IF(ISBLANK(#REF!),"",#REF!)</f>
        <v>#REF!</v>
      </c>
      <c r="O249" s="220" t="str">
        <f>IFERROR(VLOOKUP(_xlfn.CONCAT('Team Roster - Final'!$A249," : ",'Team Roster - Final'!$BM249),'Rate Calculations'!$C$4:$G$1100,5,FALSE),"")</f>
        <v/>
      </c>
      <c r="P249" s="225">
        <f>IF(ISBLANK('Rate Calculations'!$H251),"",'Rate Calculations'!$H251)</f>
        <v>1.7500000000000002E-2</v>
      </c>
      <c r="Q249" s="220" t="str">
        <f t="shared" si="52"/>
        <v/>
      </c>
      <c r="R249" s="221">
        <f>IF(ISBLANK('Rate Calculations'!$J251),"",'Rate Calculations'!$J251)</f>
        <v>3.5000000000000003E-2</v>
      </c>
      <c r="S249" s="220" t="str">
        <f t="shared" si="53"/>
        <v/>
      </c>
      <c r="T249" s="225" t="str">
        <f>IFERROR(VLOOKUP(_xlfn.CONCAT('Team Roster - Final'!$A249," : ",'Team Roster - Final'!$BM249),'Rate Calculations'!$C$4:$S$1100,10,FALSE),"")</f>
        <v/>
      </c>
      <c r="U249" s="225" t="str">
        <f>IFERROR(VLOOKUP(_xlfn.CONCAT('Team Roster - Final'!$A249," : ",'Team Roster - Final'!$BM249),'Rate Calculations'!$C$4:$S$1100,11,FALSE),"")</f>
        <v/>
      </c>
      <c r="V249" s="222" t="str">
        <f t="shared" si="54"/>
        <v/>
      </c>
      <c r="W249" s="222" t="str">
        <f t="shared" si="55"/>
        <v/>
      </c>
      <c r="X249" s="223" t="str">
        <f>IFERROR(VLOOKUP(_xlfn.CONCAT('Team Roster - Final'!$A249," : ",'Team Roster - Final'!$BM249),'Rate Calculations'!$C$4:$S$1100,14,FALSE),"")</f>
        <v/>
      </c>
      <c r="Y249" s="222" t="str">
        <f t="shared" si="56"/>
        <v/>
      </c>
      <c r="Z249" s="222" t="str">
        <f t="shared" si="57"/>
        <v/>
      </c>
      <c r="AA249" s="224" t="str">
        <f>IFERROR(IF(#REF!="Yes",$Y249, $Y249+$Q249*0.5),"")</f>
        <v/>
      </c>
      <c r="AB249" s="224" t="str">
        <f>IFERROR(IF(#REF!="Yes",$Z249, $Z249+$S249*0.5),"")</f>
        <v/>
      </c>
      <c r="AC249" s="220" t="str">
        <f>IFERROR(VLOOKUP(_xlfn.CONCAT('Team Roster - Final'!$A249," : ",'Team Roster - Final'!$BM249),'Rate Calculations'!$C$4:$U$1100,19,FALSE),"")</f>
        <v/>
      </c>
      <c r="AD249" s="220" t="str">
        <f t="shared" si="58"/>
        <v/>
      </c>
      <c r="AE249" s="220" t="str">
        <f t="shared" si="59"/>
        <v/>
      </c>
      <c r="AF249" s="225" t="str">
        <f>IFERROR(VLOOKUP(_xlfn.CONCAT('Team Roster - Final'!$A249," : ",'Team Roster - Final'!$BM249),'Rate Calculations'!$C$4:$AB$1100,22,FALSE),"")</f>
        <v/>
      </c>
      <c r="AG249" s="225" t="str">
        <f>IFERROR(VLOOKUP(_xlfn.CONCAT('Team Roster - Final'!$A249," : ",'Team Roster - Final'!$BM249),'Rate Calculations'!$C$4:$AB$1100,23,FALSE),"")</f>
        <v/>
      </c>
      <c r="AH249" s="222" t="str">
        <f t="shared" si="60"/>
        <v/>
      </c>
      <c r="AI249" s="222" t="str">
        <f t="shared" si="61"/>
        <v/>
      </c>
      <c r="AJ249" s="223" t="str">
        <f>Table1[[#This Row],[Home Office
Net Fee %]]</f>
        <v/>
      </c>
      <c r="AK249" s="222" t="str">
        <f t="shared" si="62"/>
        <v/>
      </c>
      <c r="AL249" s="222" t="str">
        <f t="shared" si="63"/>
        <v/>
      </c>
      <c r="AM249" s="215" t="str">
        <f>IFERROR(IF(#REF!="Yes",$AK249,($AK249+$AD249*0.5)),"")</f>
        <v/>
      </c>
      <c r="AN249" s="215" t="str">
        <f>IFERROR(IF(#REF!="Yes",$AL249,($AL249+$AE249*0.5)),"")</f>
        <v/>
      </c>
      <c r="AO249" s="374" t="str">
        <f>IF(ISBLANK('Team Roster Proposed - FBR'!Q250),"",'Team Roster Proposed - FBR'!Q250)</f>
        <v/>
      </c>
      <c r="AP249" s="226" t="e">
        <f>IF(ISBLANK(#REF!),"",#REF!)</f>
        <v>#REF!</v>
      </c>
      <c r="AQ249" s="226" t="e">
        <f>IF(ISBLANK(#REF!),"",#REF!)</f>
        <v>#REF!</v>
      </c>
      <c r="AR249" s="226" t="e">
        <f>IF(ISBLANK(#REF!),"",#REF!)</f>
        <v>#REF!</v>
      </c>
      <c r="AS249" s="219" t="e">
        <f>IF(ISBLANK(#REF!),"",#REF!)</f>
        <v>#REF!</v>
      </c>
      <c r="AT249" s="219" t="e">
        <f>IF(ISBLANK(#REF!),"",#REF!)</f>
        <v>#REF!</v>
      </c>
      <c r="AU249" s="219" t="e">
        <f>IF(ISBLANK(#REF!),"",#REF!)</f>
        <v>#REF!</v>
      </c>
      <c r="AV249" s="219" t="e">
        <f>IF(ISBLANK(#REF!),"",#REF!)</f>
        <v>#REF!</v>
      </c>
      <c r="AW249" s="219" t="e">
        <f>IF(ISBLANK(#REF!),"",#REF!)</f>
        <v>#REF!</v>
      </c>
      <c r="AX249" s="219" t="e">
        <f>IF(ISBLANK(#REF!),"",#REF!)</f>
        <v>#REF!</v>
      </c>
      <c r="AY249" s="226" t="e">
        <f>IF(ISBLANK(#REF!),"",#REF!)</f>
        <v>#REF!</v>
      </c>
      <c r="AZ249" s="219" t="e">
        <f>IF(ISBLANK(#REF!),"",#REF!)</f>
        <v>#REF!</v>
      </c>
      <c r="BA249" s="219" t="e">
        <f>IF(ISBLANK(#REF!),"",#REF!)</f>
        <v>#REF!</v>
      </c>
      <c r="BB249" s="219" t="e">
        <f>IF(ISBLANK(#REF!),"",#REF!)</f>
        <v>#REF!</v>
      </c>
      <c r="BC249" s="219" t="e">
        <f>IF(ISBLANK(#REF!),"",#REF!)</f>
        <v>#REF!</v>
      </c>
      <c r="BD249" s="219" t="e">
        <f>IF(ISBLANK(#REF!),"",#REF!)</f>
        <v>#REF!</v>
      </c>
      <c r="BE249" s="219" t="e">
        <f>IF(ISBLANK(#REF!),"",#REF!)</f>
        <v>#REF!</v>
      </c>
      <c r="BF249" s="219" t="e">
        <f>IF(ISBLANK(#REF!),"",#REF!)</f>
        <v>#REF!</v>
      </c>
      <c r="BG249" s="219" t="e">
        <f>IF(ISBLANK(#REF!),"",#REF!)</f>
        <v>#REF!</v>
      </c>
      <c r="BH249" s="219" t="e">
        <f>IF(ISBLANK(#REF!),"",#REF!)</f>
        <v>#REF!</v>
      </c>
      <c r="BI249" s="219" t="e">
        <f>IF(ISBLANK(#REF!),"",#REF!)</f>
        <v>#REF!</v>
      </c>
      <c r="BJ249" s="219" t="e">
        <f>IF(ISBLANK(#REF!),"",#REF!)</f>
        <v>#REF!</v>
      </c>
      <c r="BK249" s="219" t="e">
        <f>IF(ISBLANK(#REF!),"",#REF!)</f>
        <v>#REF!</v>
      </c>
      <c r="BL249" s="219" t="e">
        <f>IF(ISBLANK(#REF!),"",#REF!)</f>
        <v>#REF!</v>
      </c>
      <c r="BM249" s="219" t="e">
        <f>IF(ISBLANK(#REF!),"",#REF!)</f>
        <v>#REF!</v>
      </c>
      <c r="BN249" s="219" t="e">
        <f>IF(ISBLANK(#REF!),"",#REF!)</f>
        <v>#REF!</v>
      </c>
      <c r="BO249" s="227" t="e">
        <f t="shared" si="64"/>
        <v>#REF!</v>
      </c>
      <c r="BP249" s="228" t="str">
        <f t="shared" si="67"/>
        <v/>
      </c>
      <c r="BQ249" s="229" t="str">
        <f t="shared" si="51"/>
        <v/>
      </c>
      <c r="BR249" s="228" t="e">
        <f t="shared" si="65"/>
        <v>#REF!</v>
      </c>
      <c r="BS249" s="230" t="e">
        <f t="shared" si="66"/>
        <v>#REF!</v>
      </c>
    </row>
    <row r="250" spans="1:71">
      <c r="A250" s="213" t="e">
        <f>IF(ISBLANK(#REF!),"",#REF!)</f>
        <v>#REF!</v>
      </c>
      <c r="B250" s="214" t="e">
        <f>IF(ISBLANK(#REF!),"",#REF!)</f>
        <v>#REF!</v>
      </c>
      <c r="C250" s="214" t="e">
        <f>IF(ISBLANK(#REF!),"",#REF!)</f>
        <v>#REF!</v>
      </c>
      <c r="D250" s="214" t="e">
        <f>IF(ISBLANK(#REF!),"",#REF!)</f>
        <v>#REF!</v>
      </c>
      <c r="E250" s="214" t="e">
        <f>IF(ISBLANK(#REF!),"",#REF!)</f>
        <v>#REF!</v>
      </c>
      <c r="F250" s="214" t="e">
        <f>IF(ISBLANK(#REF!),"",#REF!)</f>
        <v>#REF!</v>
      </c>
      <c r="G250" s="214" t="e">
        <f>IF(ISBLANK(#REF!),"",#REF!)</f>
        <v>#REF!</v>
      </c>
      <c r="H250" s="215" t="e">
        <f>IF(ISBLANK(#REF!),"",#REF!)</f>
        <v>#REF!</v>
      </c>
      <c r="I250" s="214" t="e">
        <f>IF(ISBLANK(#REF!),"",#REF!)</f>
        <v>#REF!</v>
      </c>
      <c r="J250" s="216" t="e">
        <f>IF(ISBLANK(#REF!),"",#REF!)</f>
        <v>#REF!</v>
      </c>
      <c r="K250" s="217" t="e">
        <f>IF(ISBLANK(#REF!),"",#REF!)</f>
        <v>#REF!</v>
      </c>
      <c r="L250" s="217" t="e">
        <f>IF(ISBLANK(#REF!),"",#REF!)</f>
        <v>#REF!</v>
      </c>
      <c r="M250" s="218" t="e">
        <f>IF(ISBLANK(#REF!),"",#REF!)</f>
        <v>#REF!</v>
      </c>
      <c r="N250" s="218" t="e">
        <f>IF(ISBLANK(#REF!),"",#REF!)</f>
        <v>#REF!</v>
      </c>
      <c r="O250" s="220" t="str">
        <f>IFERROR(VLOOKUP(_xlfn.CONCAT('Team Roster - Final'!$A250," : ",'Team Roster - Final'!$BM250),'Rate Calculations'!$C$4:$G$1100,5,FALSE),"")</f>
        <v/>
      </c>
      <c r="P250" s="225">
        <f>IF(ISBLANK('Rate Calculations'!$H252),"",'Rate Calculations'!$H252)</f>
        <v>1.7500000000000002E-2</v>
      </c>
      <c r="Q250" s="220" t="str">
        <f t="shared" si="52"/>
        <v/>
      </c>
      <c r="R250" s="221">
        <f>IF(ISBLANK('Rate Calculations'!$J252),"",'Rate Calculations'!$J252)</f>
        <v>3.5000000000000003E-2</v>
      </c>
      <c r="S250" s="220" t="str">
        <f t="shared" si="53"/>
        <v/>
      </c>
      <c r="T250" s="225" t="str">
        <f>IFERROR(VLOOKUP(_xlfn.CONCAT('Team Roster - Final'!$A250," : ",'Team Roster - Final'!$BM250),'Rate Calculations'!$C$4:$S$1100,10,FALSE),"")</f>
        <v/>
      </c>
      <c r="U250" s="225" t="str">
        <f>IFERROR(VLOOKUP(_xlfn.CONCAT('Team Roster - Final'!$A250," : ",'Team Roster - Final'!$BM250),'Rate Calculations'!$C$4:$S$1100,11,FALSE),"")</f>
        <v/>
      </c>
      <c r="V250" s="222" t="str">
        <f t="shared" si="54"/>
        <v/>
      </c>
      <c r="W250" s="222" t="str">
        <f t="shared" si="55"/>
        <v/>
      </c>
      <c r="X250" s="223" t="str">
        <f>IFERROR(VLOOKUP(_xlfn.CONCAT('Team Roster - Final'!$A250," : ",'Team Roster - Final'!$BM250),'Rate Calculations'!$C$4:$S$1100,14,FALSE),"")</f>
        <v/>
      </c>
      <c r="Y250" s="222" t="str">
        <f t="shared" si="56"/>
        <v/>
      </c>
      <c r="Z250" s="222" t="str">
        <f t="shared" si="57"/>
        <v/>
      </c>
      <c r="AA250" s="224" t="str">
        <f>IFERROR(IF(#REF!="Yes",$Y250, $Y250+$Q250*0.5),"")</f>
        <v/>
      </c>
      <c r="AB250" s="224" t="str">
        <f>IFERROR(IF(#REF!="Yes",$Z250, $Z250+$S250*0.5),"")</f>
        <v/>
      </c>
      <c r="AC250" s="220" t="str">
        <f>IFERROR(VLOOKUP(_xlfn.CONCAT('Team Roster - Final'!$A250," : ",'Team Roster - Final'!$BM250),'Rate Calculations'!$C$4:$U$1100,19,FALSE),"")</f>
        <v/>
      </c>
      <c r="AD250" s="220" t="str">
        <f t="shared" si="58"/>
        <v/>
      </c>
      <c r="AE250" s="220" t="str">
        <f t="shared" si="59"/>
        <v/>
      </c>
      <c r="AF250" s="225" t="str">
        <f>IFERROR(VLOOKUP(_xlfn.CONCAT('Team Roster - Final'!$A250," : ",'Team Roster - Final'!$BM250),'Rate Calculations'!$C$4:$AB$1100,22,FALSE),"")</f>
        <v/>
      </c>
      <c r="AG250" s="225" t="str">
        <f>IFERROR(VLOOKUP(_xlfn.CONCAT('Team Roster - Final'!$A250," : ",'Team Roster - Final'!$BM250),'Rate Calculations'!$C$4:$AB$1100,23,FALSE),"")</f>
        <v/>
      </c>
      <c r="AH250" s="222" t="str">
        <f t="shared" si="60"/>
        <v/>
      </c>
      <c r="AI250" s="222" t="str">
        <f t="shared" si="61"/>
        <v/>
      </c>
      <c r="AJ250" s="223" t="str">
        <f>Table1[[#This Row],[Home Office
Net Fee %]]</f>
        <v/>
      </c>
      <c r="AK250" s="222" t="str">
        <f t="shared" si="62"/>
        <v/>
      </c>
      <c r="AL250" s="222" t="str">
        <f t="shared" si="63"/>
        <v/>
      </c>
      <c r="AM250" s="215" t="str">
        <f>IFERROR(IF(#REF!="Yes",$AK250,($AK250+$AD250*0.5)),"")</f>
        <v/>
      </c>
      <c r="AN250" s="215" t="str">
        <f>IFERROR(IF(#REF!="Yes",$AL250,($AL250+$AE250*0.5)),"")</f>
        <v/>
      </c>
      <c r="AO250" s="374" t="str">
        <f>IF(ISBLANK('Team Roster Proposed - FBR'!Q251),"",'Team Roster Proposed - FBR'!Q251)</f>
        <v/>
      </c>
      <c r="AP250" s="226" t="e">
        <f>IF(ISBLANK(#REF!),"",#REF!)</f>
        <v>#REF!</v>
      </c>
      <c r="AQ250" s="226" t="e">
        <f>IF(ISBLANK(#REF!),"",#REF!)</f>
        <v>#REF!</v>
      </c>
      <c r="AR250" s="226" t="e">
        <f>IF(ISBLANK(#REF!),"",#REF!)</f>
        <v>#REF!</v>
      </c>
      <c r="AS250" s="219" t="e">
        <f>IF(ISBLANK(#REF!),"",#REF!)</f>
        <v>#REF!</v>
      </c>
      <c r="AT250" s="219" t="e">
        <f>IF(ISBLANK(#REF!),"",#REF!)</f>
        <v>#REF!</v>
      </c>
      <c r="AU250" s="219" t="e">
        <f>IF(ISBLANK(#REF!),"",#REF!)</f>
        <v>#REF!</v>
      </c>
      <c r="AV250" s="219" t="e">
        <f>IF(ISBLANK(#REF!),"",#REF!)</f>
        <v>#REF!</v>
      </c>
      <c r="AW250" s="219" t="e">
        <f>IF(ISBLANK(#REF!),"",#REF!)</f>
        <v>#REF!</v>
      </c>
      <c r="AX250" s="219" t="e">
        <f>IF(ISBLANK(#REF!),"",#REF!)</f>
        <v>#REF!</v>
      </c>
      <c r="AY250" s="226" t="e">
        <f>IF(ISBLANK(#REF!),"",#REF!)</f>
        <v>#REF!</v>
      </c>
      <c r="AZ250" s="219" t="e">
        <f>IF(ISBLANK(#REF!),"",#REF!)</f>
        <v>#REF!</v>
      </c>
      <c r="BA250" s="219" t="e">
        <f>IF(ISBLANK(#REF!),"",#REF!)</f>
        <v>#REF!</v>
      </c>
      <c r="BB250" s="219" t="e">
        <f>IF(ISBLANK(#REF!),"",#REF!)</f>
        <v>#REF!</v>
      </c>
      <c r="BC250" s="219" t="e">
        <f>IF(ISBLANK(#REF!),"",#REF!)</f>
        <v>#REF!</v>
      </c>
      <c r="BD250" s="219" t="e">
        <f>IF(ISBLANK(#REF!),"",#REF!)</f>
        <v>#REF!</v>
      </c>
      <c r="BE250" s="219" t="e">
        <f>IF(ISBLANK(#REF!),"",#REF!)</f>
        <v>#REF!</v>
      </c>
      <c r="BF250" s="219" t="e">
        <f>IF(ISBLANK(#REF!),"",#REF!)</f>
        <v>#REF!</v>
      </c>
      <c r="BG250" s="219" t="e">
        <f>IF(ISBLANK(#REF!),"",#REF!)</f>
        <v>#REF!</v>
      </c>
      <c r="BH250" s="219" t="e">
        <f>IF(ISBLANK(#REF!),"",#REF!)</f>
        <v>#REF!</v>
      </c>
      <c r="BI250" s="219" t="e">
        <f>IF(ISBLANK(#REF!),"",#REF!)</f>
        <v>#REF!</v>
      </c>
      <c r="BJ250" s="219" t="e">
        <f>IF(ISBLANK(#REF!),"",#REF!)</f>
        <v>#REF!</v>
      </c>
      <c r="BK250" s="219" t="e">
        <f>IF(ISBLANK(#REF!),"",#REF!)</f>
        <v>#REF!</v>
      </c>
      <c r="BL250" s="219" t="e">
        <f>IF(ISBLANK(#REF!),"",#REF!)</f>
        <v>#REF!</v>
      </c>
      <c r="BM250" s="219" t="e">
        <f>IF(ISBLANK(#REF!),"",#REF!)</f>
        <v>#REF!</v>
      </c>
      <c r="BN250" s="219" t="e">
        <f>IF(ISBLANK(#REF!),"",#REF!)</f>
        <v>#REF!</v>
      </c>
      <c r="BO250" s="227" t="e">
        <f t="shared" si="64"/>
        <v>#REF!</v>
      </c>
      <c r="BP250" s="228" t="str">
        <f t="shared" si="67"/>
        <v/>
      </c>
      <c r="BQ250" s="229" t="str">
        <f t="shared" si="51"/>
        <v/>
      </c>
      <c r="BR250" s="228" t="e">
        <f t="shared" si="65"/>
        <v>#REF!</v>
      </c>
      <c r="BS250" s="230" t="e">
        <f t="shared" si="66"/>
        <v>#REF!</v>
      </c>
    </row>
    <row r="251" spans="1:71">
      <c r="A251" s="213" t="e">
        <f>IF(ISBLANK(#REF!),"",#REF!)</f>
        <v>#REF!</v>
      </c>
      <c r="B251" s="214" t="e">
        <f>IF(ISBLANK(#REF!),"",#REF!)</f>
        <v>#REF!</v>
      </c>
      <c r="C251" s="214" t="e">
        <f>IF(ISBLANK(#REF!),"",#REF!)</f>
        <v>#REF!</v>
      </c>
      <c r="D251" s="214" t="e">
        <f>IF(ISBLANK(#REF!),"",#REF!)</f>
        <v>#REF!</v>
      </c>
      <c r="E251" s="214" t="e">
        <f>IF(ISBLANK(#REF!),"",#REF!)</f>
        <v>#REF!</v>
      </c>
      <c r="F251" s="214" t="e">
        <f>IF(ISBLANK(#REF!),"",#REF!)</f>
        <v>#REF!</v>
      </c>
      <c r="G251" s="214" t="e">
        <f>IF(ISBLANK(#REF!),"",#REF!)</f>
        <v>#REF!</v>
      </c>
      <c r="H251" s="215" t="e">
        <f>IF(ISBLANK(#REF!),"",#REF!)</f>
        <v>#REF!</v>
      </c>
      <c r="I251" s="214" t="e">
        <f>IF(ISBLANK(#REF!),"",#REF!)</f>
        <v>#REF!</v>
      </c>
      <c r="J251" s="216" t="e">
        <f>IF(ISBLANK(#REF!),"",#REF!)</f>
        <v>#REF!</v>
      </c>
      <c r="K251" s="217" t="e">
        <f>IF(ISBLANK(#REF!),"",#REF!)</f>
        <v>#REF!</v>
      </c>
      <c r="L251" s="217" t="e">
        <f>IF(ISBLANK(#REF!),"",#REF!)</f>
        <v>#REF!</v>
      </c>
      <c r="M251" s="218" t="e">
        <f>IF(ISBLANK(#REF!),"",#REF!)</f>
        <v>#REF!</v>
      </c>
      <c r="N251" s="218" t="e">
        <f>IF(ISBLANK(#REF!),"",#REF!)</f>
        <v>#REF!</v>
      </c>
      <c r="O251" s="220" t="str">
        <f>IFERROR(VLOOKUP(_xlfn.CONCAT('Team Roster - Final'!$A251," : ",'Team Roster - Final'!$BM251),'Rate Calculations'!$C$4:$G$1100,5,FALSE),"")</f>
        <v/>
      </c>
      <c r="P251" s="225">
        <f>IF(ISBLANK('Rate Calculations'!$H253),"",'Rate Calculations'!$H253)</f>
        <v>1.7500000000000002E-2</v>
      </c>
      <c r="Q251" s="220" t="str">
        <f t="shared" si="52"/>
        <v/>
      </c>
      <c r="R251" s="221">
        <f>IF(ISBLANK('Rate Calculations'!$J253),"",'Rate Calculations'!$J253)</f>
        <v>3.5000000000000003E-2</v>
      </c>
      <c r="S251" s="220" t="str">
        <f t="shared" si="53"/>
        <v/>
      </c>
      <c r="T251" s="225" t="str">
        <f>IFERROR(VLOOKUP(_xlfn.CONCAT('Team Roster - Final'!$A251," : ",'Team Roster - Final'!$BM251),'Rate Calculations'!$C$4:$S$1100,10,FALSE),"")</f>
        <v/>
      </c>
      <c r="U251" s="225" t="str">
        <f>IFERROR(VLOOKUP(_xlfn.CONCAT('Team Roster - Final'!$A251," : ",'Team Roster - Final'!$BM251),'Rate Calculations'!$C$4:$S$1100,11,FALSE),"")</f>
        <v/>
      </c>
      <c r="V251" s="222" t="str">
        <f t="shared" si="54"/>
        <v/>
      </c>
      <c r="W251" s="222" t="str">
        <f t="shared" si="55"/>
        <v/>
      </c>
      <c r="X251" s="223" t="str">
        <f>IFERROR(VLOOKUP(_xlfn.CONCAT('Team Roster - Final'!$A251," : ",'Team Roster - Final'!$BM251),'Rate Calculations'!$C$4:$S$1100,14,FALSE),"")</f>
        <v/>
      </c>
      <c r="Y251" s="222" t="str">
        <f t="shared" si="56"/>
        <v/>
      </c>
      <c r="Z251" s="222" t="str">
        <f t="shared" si="57"/>
        <v/>
      </c>
      <c r="AA251" s="224" t="str">
        <f>IFERROR(IF(#REF!="Yes",$Y251, $Y251+$Q251*0.5),"")</f>
        <v/>
      </c>
      <c r="AB251" s="224" t="str">
        <f>IFERROR(IF(#REF!="Yes",$Z251, $Z251+$S251*0.5),"")</f>
        <v/>
      </c>
      <c r="AC251" s="220" t="str">
        <f>IFERROR(VLOOKUP(_xlfn.CONCAT('Team Roster - Final'!$A251," : ",'Team Roster - Final'!$BM251),'Rate Calculations'!$C$4:$U$1100,19,FALSE),"")</f>
        <v/>
      </c>
      <c r="AD251" s="220" t="str">
        <f t="shared" si="58"/>
        <v/>
      </c>
      <c r="AE251" s="220" t="str">
        <f t="shared" si="59"/>
        <v/>
      </c>
      <c r="AF251" s="225" t="str">
        <f>IFERROR(VLOOKUP(_xlfn.CONCAT('Team Roster - Final'!$A251," : ",'Team Roster - Final'!$BM251),'Rate Calculations'!$C$4:$AB$1100,22,FALSE),"")</f>
        <v/>
      </c>
      <c r="AG251" s="225" t="str">
        <f>IFERROR(VLOOKUP(_xlfn.CONCAT('Team Roster - Final'!$A251," : ",'Team Roster - Final'!$BM251),'Rate Calculations'!$C$4:$AB$1100,23,FALSE),"")</f>
        <v/>
      </c>
      <c r="AH251" s="222" t="str">
        <f t="shared" si="60"/>
        <v/>
      </c>
      <c r="AI251" s="222" t="str">
        <f t="shared" si="61"/>
        <v/>
      </c>
      <c r="AJ251" s="223" t="str">
        <f>Table1[[#This Row],[Home Office
Net Fee %]]</f>
        <v/>
      </c>
      <c r="AK251" s="222" t="str">
        <f t="shared" si="62"/>
        <v/>
      </c>
      <c r="AL251" s="222" t="str">
        <f t="shared" si="63"/>
        <v/>
      </c>
      <c r="AM251" s="215" t="str">
        <f>IFERROR(IF(#REF!="Yes",$AK251,($AK251+$AD251*0.5)),"")</f>
        <v/>
      </c>
      <c r="AN251" s="215" t="str">
        <f>IFERROR(IF(#REF!="Yes",$AL251,($AL251+$AE251*0.5)),"")</f>
        <v/>
      </c>
      <c r="AO251" s="374" t="str">
        <f>IF(ISBLANK('Team Roster Proposed - FBR'!Q252),"",'Team Roster Proposed - FBR'!Q252)</f>
        <v/>
      </c>
      <c r="AP251" s="226" t="e">
        <f>IF(ISBLANK(#REF!),"",#REF!)</f>
        <v>#REF!</v>
      </c>
      <c r="AQ251" s="226" t="e">
        <f>IF(ISBLANK(#REF!),"",#REF!)</f>
        <v>#REF!</v>
      </c>
      <c r="AR251" s="226" t="e">
        <f>IF(ISBLANK(#REF!),"",#REF!)</f>
        <v>#REF!</v>
      </c>
      <c r="AS251" s="219" t="e">
        <f>IF(ISBLANK(#REF!),"",#REF!)</f>
        <v>#REF!</v>
      </c>
      <c r="AT251" s="219" t="e">
        <f>IF(ISBLANK(#REF!),"",#REF!)</f>
        <v>#REF!</v>
      </c>
      <c r="AU251" s="219" t="e">
        <f>IF(ISBLANK(#REF!),"",#REF!)</f>
        <v>#REF!</v>
      </c>
      <c r="AV251" s="219" t="e">
        <f>IF(ISBLANK(#REF!),"",#REF!)</f>
        <v>#REF!</v>
      </c>
      <c r="AW251" s="219" t="e">
        <f>IF(ISBLANK(#REF!),"",#REF!)</f>
        <v>#REF!</v>
      </c>
      <c r="AX251" s="219" t="e">
        <f>IF(ISBLANK(#REF!),"",#REF!)</f>
        <v>#REF!</v>
      </c>
      <c r="AY251" s="226" t="e">
        <f>IF(ISBLANK(#REF!),"",#REF!)</f>
        <v>#REF!</v>
      </c>
      <c r="AZ251" s="219" t="e">
        <f>IF(ISBLANK(#REF!),"",#REF!)</f>
        <v>#REF!</v>
      </c>
      <c r="BA251" s="219" t="e">
        <f>IF(ISBLANK(#REF!),"",#REF!)</f>
        <v>#REF!</v>
      </c>
      <c r="BB251" s="219" t="e">
        <f>IF(ISBLANK(#REF!),"",#REF!)</f>
        <v>#REF!</v>
      </c>
      <c r="BC251" s="219" t="e">
        <f>IF(ISBLANK(#REF!),"",#REF!)</f>
        <v>#REF!</v>
      </c>
      <c r="BD251" s="219" t="e">
        <f>IF(ISBLANK(#REF!),"",#REF!)</f>
        <v>#REF!</v>
      </c>
      <c r="BE251" s="219" t="e">
        <f>IF(ISBLANK(#REF!),"",#REF!)</f>
        <v>#REF!</v>
      </c>
      <c r="BF251" s="219" t="e">
        <f>IF(ISBLANK(#REF!),"",#REF!)</f>
        <v>#REF!</v>
      </c>
      <c r="BG251" s="219" t="e">
        <f>IF(ISBLANK(#REF!),"",#REF!)</f>
        <v>#REF!</v>
      </c>
      <c r="BH251" s="219" t="e">
        <f>IF(ISBLANK(#REF!),"",#REF!)</f>
        <v>#REF!</v>
      </c>
      <c r="BI251" s="219" t="e">
        <f>IF(ISBLANK(#REF!),"",#REF!)</f>
        <v>#REF!</v>
      </c>
      <c r="BJ251" s="219" t="e">
        <f>IF(ISBLANK(#REF!),"",#REF!)</f>
        <v>#REF!</v>
      </c>
      <c r="BK251" s="219" t="e">
        <f>IF(ISBLANK(#REF!),"",#REF!)</f>
        <v>#REF!</v>
      </c>
      <c r="BL251" s="219" t="e">
        <f>IF(ISBLANK(#REF!),"",#REF!)</f>
        <v>#REF!</v>
      </c>
      <c r="BM251" s="219" t="e">
        <f>IF(ISBLANK(#REF!),"",#REF!)</f>
        <v>#REF!</v>
      </c>
      <c r="BN251" s="219" t="e">
        <f>IF(ISBLANK(#REF!),"",#REF!)</f>
        <v>#REF!</v>
      </c>
      <c r="BO251" s="227" t="e">
        <f t="shared" si="64"/>
        <v>#REF!</v>
      </c>
      <c r="BP251" s="228" t="str">
        <f t="shared" si="67"/>
        <v/>
      </c>
      <c r="BQ251" s="229" t="str">
        <f t="shared" si="51"/>
        <v/>
      </c>
      <c r="BR251" s="228" t="e">
        <f t="shared" si="65"/>
        <v>#REF!</v>
      </c>
      <c r="BS251" s="230" t="e">
        <f t="shared" si="66"/>
        <v>#REF!</v>
      </c>
    </row>
    <row r="252" spans="1:71">
      <c r="A252" s="213" t="e">
        <f>IF(ISBLANK(#REF!),"",#REF!)</f>
        <v>#REF!</v>
      </c>
      <c r="B252" s="214" t="e">
        <f>IF(ISBLANK(#REF!),"",#REF!)</f>
        <v>#REF!</v>
      </c>
      <c r="C252" s="214" t="e">
        <f>IF(ISBLANK(#REF!),"",#REF!)</f>
        <v>#REF!</v>
      </c>
      <c r="D252" s="214" t="e">
        <f>IF(ISBLANK(#REF!),"",#REF!)</f>
        <v>#REF!</v>
      </c>
      <c r="E252" s="214" t="e">
        <f>IF(ISBLANK(#REF!),"",#REF!)</f>
        <v>#REF!</v>
      </c>
      <c r="F252" s="214" t="e">
        <f>IF(ISBLANK(#REF!),"",#REF!)</f>
        <v>#REF!</v>
      </c>
      <c r="G252" s="214" t="e">
        <f>IF(ISBLANK(#REF!),"",#REF!)</f>
        <v>#REF!</v>
      </c>
      <c r="H252" s="215" t="e">
        <f>IF(ISBLANK(#REF!),"",#REF!)</f>
        <v>#REF!</v>
      </c>
      <c r="I252" s="214" t="e">
        <f>IF(ISBLANK(#REF!),"",#REF!)</f>
        <v>#REF!</v>
      </c>
      <c r="J252" s="216" t="e">
        <f>IF(ISBLANK(#REF!),"",#REF!)</f>
        <v>#REF!</v>
      </c>
      <c r="K252" s="217" t="e">
        <f>IF(ISBLANK(#REF!),"",#REF!)</f>
        <v>#REF!</v>
      </c>
      <c r="L252" s="217" t="e">
        <f>IF(ISBLANK(#REF!),"",#REF!)</f>
        <v>#REF!</v>
      </c>
      <c r="M252" s="218" t="e">
        <f>IF(ISBLANK(#REF!),"",#REF!)</f>
        <v>#REF!</v>
      </c>
      <c r="N252" s="218" t="e">
        <f>IF(ISBLANK(#REF!),"",#REF!)</f>
        <v>#REF!</v>
      </c>
      <c r="O252" s="220" t="str">
        <f>IFERROR(VLOOKUP(_xlfn.CONCAT('Team Roster - Final'!$A252," : ",'Team Roster - Final'!$BM252),'Rate Calculations'!$C$4:$G$1100,5,FALSE),"")</f>
        <v/>
      </c>
      <c r="P252" s="225">
        <f>IF(ISBLANK('Rate Calculations'!$H254),"",'Rate Calculations'!$H254)</f>
        <v>1.7500000000000002E-2</v>
      </c>
      <c r="Q252" s="220" t="str">
        <f t="shared" si="52"/>
        <v/>
      </c>
      <c r="R252" s="221">
        <f>IF(ISBLANK('Rate Calculations'!$J254),"",'Rate Calculations'!$J254)</f>
        <v>3.5000000000000003E-2</v>
      </c>
      <c r="S252" s="220" t="str">
        <f t="shared" si="53"/>
        <v/>
      </c>
      <c r="T252" s="225" t="str">
        <f>IFERROR(VLOOKUP(_xlfn.CONCAT('Team Roster - Final'!$A252," : ",'Team Roster - Final'!$BM252),'Rate Calculations'!$C$4:$S$1100,10,FALSE),"")</f>
        <v/>
      </c>
      <c r="U252" s="225" t="str">
        <f>IFERROR(VLOOKUP(_xlfn.CONCAT('Team Roster - Final'!$A252," : ",'Team Roster - Final'!$BM252),'Rate Calculations'!$C$4:$S$1100,11,FALSE),"")</f>
        <v/>
      </c>
      <c r="V252" s="222" t="str">
        <f t="shared" si="54"/>
        <v/>
      </c>
      <c r="W252" s="222" t="str">
        <f t="shared" si="55"/>
        <v/>
      </c>
      <c r="X252" s="223" t="str">
        <f>IFERROR(VLOOKUP(_xlfn.CONCAT('Team Roster - Final'!$A252," : ",'Team Roster - Final'!$BM252),'Rate Calculations'!$C$4:$S$1100,14,FALSE),"")</f>
        <v/>
      </c>
      <c r="Y252" s="222" t="str">
        <f t="shared" si="56"/>
        <v/>
      </c>
      <c r="Z252" s="222" t="str">
        <f t="shared" si="57"/>
        <v/>
      </c>
      <c r="AA252" s="224" t="str">
        <f>IFERROR(IF(#REF!="Yes",$Y252, $Y252+$Q252*0.5),"")</f>
        <v/>
      </c>
      <c r="AB252" s="224" t="str">
        <f>IFERROR(IF(#REF!="Yes",$Z252, $Z252+$S252*0.5),"")</f>
        <v/>
      </c>
      <c r="AC252" s="220" t="str">
        <f>IFERROR(VLOOKUP(_xlfn.CONCAT('Team Roster - Final'!$A252," : ",'Team Roster - Final'!$BM252),'Rate Calculations'!$C$4:$U$1100,19,FALSE),"")</f>
        <v/>
      </c>
      <c r="AD252" s="220" t="str">
        <f t="shared" si="58"/>
        <v/>
      </c>
      <c r="AE252" s="220" t="str">
        <f t="shared" si="59"/>
        <v/>
      </c>
      <c r="AF252" s="225" t="str">
        <f>IFERROR(VLOOKUP(_xlfn.CONCAT('Team Roster - Final'!$A252," : ",'Team Roster - Final'!$BM252),'Rate Calculations'!$C$4:$AB$1100,22,FALSE),"")</f>
        <v/>
      </c>
      <c r="AG252" s="225" t="str">
        <f>IFERROR(VLOOKUP(_xlfn.CONCAT('Team Roster - Final'!$A252," : ",'Team Roster - Final'!$BM252),'Rate Calculations'!$C$4:$AB$1100,23,FALSE),"")</f>
        <v/>
      </c>
      <c r="AH252" s="222" t="str">
        <f t="shared" si="60"/>
        <v/>
      </c>
      <c r="AI252" s="222" t="str">
        <f t="shared" si="61"/>
        <v/>
      </c>
      <c r="AJ252" s="223" t="str">
        <f>Table1[[#This Row],[Home Office
Net Fee %]]</f>
        <v/>
      </c>
      <c r="AK252" s="222" t="str">
        <f t="shared" si="62"/>
        <v/>
      </c>
      <c r="AL252" s="222" t="str">
        <f t="shared" si="63"/>
        <v/>
      </c>
      <c r="AM252" s="215" t="str">
        <f>IFERROR(IF(#REF!="Yes",$AK252,($AK252+$AD252*0.5)),"")</f>
        <v/>
      </c>
      <c r="AN252" s="215" t="str">
        <f>IFERROR(IF(#REF!="Yes",$AL252,($AL252+$AE252*0.5)),"")</f>
        <v/>
      </c>
      <c r="AO252" s="374" t="str">
        <f>IF(ISBLANK('Team Roster Proposed - FBR'!Q253),"",'Team Roster Proposed - FBR'!Q253)</f>
        <v/>
      </c>
      <c r="AP252" s="226" t="e">
        <f>IF(ISBLANK(#REF!),"",#REF!)</f>
        <v>#REF!</v>
      </c>
      <c r="AQ252" s="226" t="e">
        <f>IF(ISBLANK(#REF!),"",#REF!)</f>
        <v>#REF!</v>
      </c>
      <c r="AR252" s="226" t="e">
        <f>IF(ISBLANK(#REF!),"",#REF!)</f>
        <v>#REF!</v>
      </c>
      <c r="AS252" s="219" t="e">
        <f>IF(ISBLANK(#REF!),"",#REF!)</f>
        <v>#REF!</v>
      </c>
      <c r="AT252" s="219" t="e">
        <f>IF(ISBLANK(#REF!),"",#REF!)</f>
        <v>#REF!</v>
      </c>
      <c r="AU252" s="219" t="e">
        <f>IF(ISBLANK(#REF!),"",#REF!)</f>
        <v>#REF!</v>
      </c>
      <c r="AV252" s="219" t="e">
        <f>IF(ISBLANK(#REF!),"",#REF!)</f>
        <v>#REF!</v>
      </c>
      <c r="AW252" s="219" t="e">
        <f>IF(ISBLANK(#REF!),"",#REF!)</f>
        <v>#REF!</v>
      </c>
      <c r="AX252" s="219" t="e">
        <f>IF(ISBLANK(#REF!),"",#REF!)</f>
        <v>#REF!</v>
      </c>
      <c r="AY252" s="226" t="e">
        <f>IF(ISBLANK(#REF!),"",#REF!)</f>
        <v>#REF!</v>
      </c>
      <c r="AZ252" s="219" t="e">
        <f>IF(ISBLANK(#REF!),"",#REF!)</f>
        <v>#REF!</v>
      </c>
      <c r="BA252" s="219" t="e">
        <f>IF(ISBLANK(#REF!),"",#REF!)</f>
        <v>#REF!</v>
      </c>
      <c r="BB252" s="219" t="e">
        <f>IF(ISBLANK(#REF!),"",#REF!)</f>
        <v>#REF!</v>
      </c>
      <c r="BC252" s="219" t="e">
        <f>IF(ISBLANK(#REF!),"",#REF!)</f>
        <v>#REF!</v>
      </c>
      <c r="BD252" s="219" t="e">
        <f>IF(ISBLANK(#REF!),"",#REF!)</f>
        <v>#REF!</v>
      </c>
      <c r="BE252" s="219" t="e">
        <f>IF(ISBLANK(#REF!),"",#REF!)</f>
        <v>#REF!</v>
      </c>
      <c r="BF252" s="219" t="e">
        <f>IF(ISBLANK(#REF!),"",#REF!)</f>
        <v>#REF!</v>
      </c>
      <c r="BG252" s="219" t="e">
        <f>IF(ISBLANK(#REF!),"",#REF!)</f>
        <v>#REF!</v>
      </c>
      <c r="BH252" s="219" t="e">
        <f>IF(ISBLANK(#REF!),"",#REF!)</f>
        <v>#REF!</v>
      </c>
      <c r="BI252" s="219" t="e">
        <f>IF(ISBLANK(#REF!),"",#REF!)</f>
        <v>#REF!</v>
      </c>
      <c r="BJ252" s="219" t="e">
        <f>IF(ISBLANK(#REF!),"",#REF!)</f>
        <v>#REF!</v>
      </c>
      <c r="BK252" s="219" t="e">
        <f>IF(ISBLANK(#REF!),"",#REF!)</f>
        <v>#REF!</v>
      </c>
      <c r="BL252" s="219" t="e">
        <f>IF(ISBLANK(#REF!),"",#REF!)</f>
        <v>#REF!</v>
      </c>
      <c r="BM252" s="219" t="e">
        <f>IF(ISBLANK(#REF!),"",#REF!)</f>
        <v>#REF!</v>
      </c>
      <c r="BN252" s="219" t="e">
        <f>IF(ISBLANK(#REF!),"",#REF!)</f>
        <v>#REF!</v>
      </c>
      <c r="BO252" s="227" t="e">
        <f t="shared" si="64"/>
        <v>#REF!</v>
      </c>
      <c r="BP252" s="228" t="str">
        <f t="shared" si="67"/>
        <v/>
      </c>
      <c r="BQ252" s="229" t="str">
        <f t="shared" si="51"/>
        <v/>
      </c>
      <c r="BR252" s="228" t="e">
        <f t="shared" si="65"/>
        <v>#REF!</v>
      </c>
      <c r="BS252" s="230" t="e">
        <f t="shared" si="66"/>
        <v>#REF!</v>
      </c>
    </row>
    <row r="253" spans="1:71">
      <c r="A253" s="213" t="e">
        <f>IF(ISBLANK(#REF!),"",#REF!)</f>
        <v>#REF!</v>
      </c>
      <c r="B253" s="214" t="e">
        <f>IF(ISBLANK(#REF!),"",#REF!)</f>
        <v>#REF!</v>
      </c>
      <c r="C253" s="214" t="e">
        <f>IF(ISBLANK(#REF!),"",#REF!)</f>
        <v>#REF!</v>
      </c>
      <c r="D253" s="214" t="e">
        <f>IF(ISBLANK(#REF!),"",#REF!)</f>
        <v>#REF!</v>
      </c>
      <c r="E253" s="214" t="e">
        <f>IF(ISBLANK(#REF!),"",#REF!)</f>
        <v>#REF!</v>
      </c>
      <c r="F253" s="214" t="e">
        <f>IF(ISBLANK(#REF!),"",#REF!)</f>
        <v>#REF!</v>
      </c>
      <c r="G253" s="214" t="e">
        <f>IF(ISBLANK(#REF!),"",#REF!)</f>
        <v>#REF!</v>
      </c>
      <c r="H253" s="215" t="e">
        <f>IF(ISBLANK(#REF!),"",#REF!)</f>
        <v>#REF!</v>
      </c>
      <c r="I253" s="214" t="e">
        <f>IF(ISBLANK(#REF!),"",#REF!)</f>
        <v>#REF!</v>
      </c>
      <c r="J253" s="216" t="e">
        <f>IF(ISBLANK(#REF!),"",#REF!)</f>
        <v>#REF!</v>
      </c>
      <c r="K253" s="217" t="e">
        <f>IF(ISBLANK(#REF!),"",#REF!)</f>
        <v>#REF!</v>
      </c>
      <c r="L253" s="217" t="e">
        <f>IF(ISBLANK(#REF!),"",#REF!)</f>
        <v>#REF!</v>
      </c>
      <c r="M253" s="218" t="e">
        <f>IF(ISBLANK(#REF!),"",#REF!)</f>
        <v>#REF!</v>
      </c>
      <c r="N253" s="218" t="e">
        <f>IF(ISBLANK(#REF!),"",#REF!)</f>
        <v>#REF!</v>
      </c>
      <c r="O253" s="220" t="str">
        <f>IFERROR(VLOOKUP(_xlfn.CONCAT('Team Roster - Final'!$A253," : ",'Team Roster - Final'!$BM253),'Rate Calculations'!$C$4:$G$1100,5,FALSE),"")</f>
        <v/>
      </c>
      <c r="P253" s="225">
        <f>IF(ISBLANK('Rate Calculations'!$H255),"",'Rate Calculations'!$H255)</f>
        <v>1.7500000000000002E-2</v>
      </c>
      <c r="Q253" s="220" t="str">
        <f t="shared" si="52"/>
        <v/>
      </c>
      <c r="R253" s="221">
        <f>IF(ISBLANK('Rate Calculations'!$J255),"",'Rate Calculations'!$J255)</f>
        <v>3.5000000000000003E-2</v>
      </c>
      <c r="S253" s="220" t="str">
        <f t="shared" si="53"/>
        <v/>
      </c>
      <c r="T253" s="225" t="str">
        <f>IFERROR(VLOOKUP(_xlfn.CONCAT('Team Roster - Final'!$A253," : ",'Team Roster - Final'!$BM253),'Rate Calculations'!$C$4:$S$1100,10,FALSE),"")</f>
        <v/>
      </c>
      <c r="U253" s="225" t="str">
        <f>IFERROR(VLOOKUP(_xlfn.CONCAT('Team Roster - Final'!$A253," : ",'Team Roster - Final'!$BM253),'Rate Calculations'!$C$4:$S$1100,11,FALSE),"")</f>
        <v/>
      </c>
      <c r="V253" s="222" t="str">
        <f t="shared" si="54"/>
        <v/>
      </c>
      <c r="W253" s="222" t="str">
        <f t="shared" si="55"/>
        <v/>
      </c>
      <c r="X253" s="223" t="str">
        <f>IFERROR(VLOOKUP(_xlfn.CONCAT('Team Roster - Final'!$A253," : ",'Team Roster - Final'!$BM253),'Rate Calculations'!$C$4:$S$1100,14,FALSE),"")</f>
        <v/>
      </c>
      <c r="Y253" s="222" t="str">
        <f t="shared" si="56"/>
        <v/>
      </c>
      <c r="Z253" s="222" t="str">
        <f t="shared" si="57"/>
        <v/>
      </c>
      <c r="AA253" s="224" t="str">
        <f>IFERROR(IF(#REF!="Yes",$Y253, $Y253+$Q253*0.5),"")</f>
        <v/>
      </c>
      <c r="AB253" s="224" t="str">
        <f>IFERROR(IF(#REF!="Yes",$Z253, $Z253+$S253*0.5),"")</f>
        <v/>
      </c>
      <c r="AC253" s="220" t="str">
        <f>IFERROR(VLOOKUP(_xlfn.CONCAT('Team Roster - Final'!$A253," : ",'Team Roster - Final'!$BM253),'Rate Calculations'!$C$4:$U$1100,19,FALSE),"")</f>
        <v/>
      </c>
      <c r="AD253" s="220" t="str">
        <f t="shared" si="58"/>
        <v/>
      </c>
      <c r="AE253" s="220" t="str">
        <f t="shared" si="59"/>
        <v/>
      </c>
      <c r="AF253" s="225" t="str">
        <f>IFERROR(VLOOKUP(_xlfn.CONCAT('Team Roster - Final'!$A253," : ",'Team Roster - Final'!$BM253),'Rate Calculations'!$C$4:$AB$1100,22,FALSE),"")</f>
        <v/>
      </c>
      <c r="AG253" s="225" t="str">
        <f>IFERROR(VLOOKUP(_xlfn.CONCAT('Team Roster - Final'!$A253," : ",'Team Roster - Final'!$BM253),'Rate Calculations'!$C$4:$AB$1100,23,FALSE),"")</f>
        <v/>
      </c>
      <c r="AH253" s="222" t="str">
        <f t="shared" si="60"/>
        <v/>
      </c>
      <c r="AI253" s="222" t="str">
        <f t="shared" si="61"/>
        <v/>
      </c>
      <c r="AJ253" s="223" t="str">
        <f>Table1[[#This Row],[Home Office
Net Fee %]]</f>
        <v/>
      </c>
      <c r="AK253" s="222" t="str">
        <f t="shared" si="62"/>
        <v/>
      </c>
      <c r="AL253" s="222" t="str">
        <f t="shared" si="63"/>
        <v/>
      </c>
      <c r="AM253" s="215" t="str">
        <f>IFERROR(IF(#REF!="Yes",$AK253,($AK253+$AD253*0.5)),"")</f>
        <v/>
      </c>
      <c r="AN253" s="215" t="str">
        <f>IFERROR(IF(#REF!="Yes",$AL253,($AL253+$AE253*0.5)),"")</f>
        <v/>
      </c>
      <c r="AO253" s="374" t="str">
        <f>IF(ISBLANK('Team Roster Proposed - FBR'!Q254),"",'Team Roster Proposed - FBR'!Q254)</f>
        <v/>
      </c>
      <c r="AP253" s="226" t="e">
        <f>IF(ISBLANK(#REF!),"",#REF!)</f>
        <v>#REF!</v>
      </c>
      <c r="AQ253" s="226" t="e">
        <f>IF(ISBLANK(#REF!),"",#REF!)</f>
        <v>#REF!</v>
      </c>
      <c r="AR253" s="226" t="e">
        <f>IF(ISBLANK(#REF!),"",#REF!)</f>
        <v>#REF!</v>
      </c>
      <c r="AS253" s="219" t="e">
        <f>IF(ISBLANK(#REF!),"",#REF!)</f>
        <v>#REF!</v>
      </c>
      <c r="AT253" s="219" t="e">
        <f>IF(ISBLANK(#REF!),"",#REF!)</f>
        <v>#REF!</v>
      </c>
      <c r="AU253" s="219" t="e">
        <f>IF(ISBLANK(#REF!),"",#REF!)</f>
        <v>#REF!</v>
      </c>
      <c r="AV253" s="219" t="e">
        <f>IF(ISBLANK(#REF!),"",#REF!)</f>
        <v>#REF!</v>
      </c>
      <c r="AW253" s="219" t="e">
        <f>IF(ISBLANK(#REF!),"",#REF!)</f>
        <v>#REF!</v>
      </c>
      <c r="AX253" s="219" t="e">
        <f>IF(ISBLANK(#REF!),"",#REF!)</f>
        <v>#REF!</v>
      </c>
      <c r="AY253" s="226" t="e">
        <f>IF(ISBLANK(#REF!),"",#REF!)</f>
        <v>#REF!</v>
      </c>
      <c r="AZ253" s="219" t="e">
        <f>IF(ISBLANK(#REF!),"",#REF!)</f>
        <v>#REF!</v>
      </c>
      <c r="BA253" s="219" t="e">
        <f>IF(ISBLANK(#REF!),"",#REF!)</f>
        <v>#REF!</v>
      </c>
      <c r="BB253" s="219" t="e">
        <f>IF(ISBLANK(#REF!),"",#REF!)</f>
        <v>#REF!</v>
      </c>
      <c r="BC253" s="219" t="e">
        <f>IF(ISBLANK(#REF!),"",#REF!)</f>
        <v>#REF!</v>
      </c>
      <c r="BD253" s="219" t="e">
        <f>IF(ISBLANK(#REF!),"",#REF!)</f>
        <v>#REF!</v>
      </c>
      <c r="BE253" s="219" t="e">
        <f>IF(ISBLANK(#REF!),"",#REF!)</f>
        <v>#REF!</v>
      </c>
      <c r="BF253" s="219" t="e">
        <f>IF(ISBLANK(#REF!),"",#REF!)</f>
        <v>#REF!</v>
      </c>
      <c r="BG253" s="219" t="e">
        <f>IF(ISBLANK(#REF!),"",#REF!)</f>
        <v>#REF!</v>
      </c>
      <c r="BH253" s="219" t="e">
        <f>IF(ISBLANK(#REF!),"",#REF!)</f>
        <v>#REF!</v>
      </c>
      <c r="BI253" s="219" t="e">
        <f>IF(ISBLANK(#REF!),"",#REF!)</f>
        <v>#REF!</v>
      </c>
      <c r="BJ253" s="219" t="e">
        <f>IF(ISBLANK(#REF!),"",#REF!)</f>
        <v>#REF!</v>
      </c>
      <c r="BK253" s="219" t="e">
        <f>IF(ISBLANK(#REF!),"",#REF!)</f>
        <v>#REF!</v>
      </c>
      <c r="BL253" s="219" t="e">
        <f>IF(ISBLANK(#REF!),"",#REF!)</f>
        <v>#REF!</v>
      </c>
      <c r="BM253" s="219" t="e">
        <f>IF(ISBLANK(#REF!),"",#REF!)</f>
        <v>#REF!</v>
      </c>
      <c r="BN253" s="219" t="e">
        <f>IF(ISBLANK(#REF!),"",#REF!)</f>
        <v>#REF!</v>
      </c>
      <c r="BO253" s="227" t="e">
        <f t="shared" si="64"/>
        <v>#REF!</v>
      </c>
      <c r="BP253" s="228" t="str">
        <f t="shared" si="67"/>
        <v/>
      </c>
      <c r="BQ253" s="229" t="str">
        <f t="shared" si="51"/>
        <v/>
      </c>
      <c r="BR253" s="228" t="e">
        <f t="shared" si="65"/>
        <v>#REF!</v>
      </c>
      <c r="BS253" s="230" t="e">
        <f t="shared" si="66"/>
        <v>#REF!</v>
      </c>
    </row>
    <row r="254" spans="1:71">
      <c r="A254" s="213" t="e">
        <f>IF(ISBLANK(#REF!),"",#REF!)</f>
        <v>#REF!</v>
      </c>
      <c r="B254" s="214" t="e">
        <f>IF(ISBLANK(#REF!),"",#REF!)</f>
        <v>#REF!</v>
      </c>
      <c r="C254" s="214" t="e">
        <f>IF(ISBLANK(#REF!),"",#REF!)</f>
        <v>#REF!</v>
      </c>
      <c r="D254" s="214" t="e">
        <f>IF(ISBLANK(#REF!),"",#REF!)</f>
        <v>#REF!</v>
      </c>
      <c r="E254" s="214" t="e">
        <f>IF(ISBLANK(#REF!),"",#REF!)</f>
        <v>#REF!</v>
      </c>
      <c r="F254" s="214" t="e">
        <f>IF(ISBLANK(#REF!),"",#REF!)</f>
        <v>#REF!</v>
      </c>
      <c r="G254" s="214" t="e">
        <f>IF(ISBLANK(#REF!),"",#REF!)</f>
        <v>#REF!</v>
      </c>
      <c r="H254" s="215" t="e">
        <f>IF(ISBLANK(#REF!),"",#REF!)</f>
        <v>#REF!</v>
      </c>
      <c r="I254" s="214" t="e">
        <f>IF(ISBLANK(#REF!),"",#REF!)</f>
        <v>#REF!</v>
      </c>
      <c r="J254" s="216" t="e">
        <f>IF(ISBLANK(#REF!),"",#REF!)</f>
        <v>#REF!</v>
      </c>
      <c r="K254" s="217" t="e">
        <f>IF(ISBLANK(#REF!),"",#REF!)</f>
        <v>#REF!</v>
      </c>
      <c r="L254" s="217" t="e">
        <f>IF(ISBLANK(#REF!),"",#REF!)</f>
        <v>#REF!</v>
      </c>
      <c r="M254" s="218" t="e">
        <f>IF(ISBLANK(#REF!),"",#REF!)</f>
        <v>#REF!</v>
      </c>
      <c r="N254" s="218" t="e">
        <f>IF(ISBLANK(#REF!),"",#REF!)</f>
        <v>#REF!</v>
      </c>
      <c r="O254" s="220" t="str">
        <f>IFERROR(VLOOKUP(_xlfn.CONCAT('Team Roster - Final'!$A254," : ",'Team Roster - Final'!$BM254),'Rate Calculations'!$C$4:$G$1100,5,FALSE),"")</f>
        <v/>
      </c>
      <c r="P254" s="225">
        <f>IF(ISBLANK('Rate Calculations'!$H256),"",'Rate Calculations'!$H256)</f>
        <v>1.7500000000000002E-2</v>
      </c>
      <c r="Q254" s="220" t="str">
        <f t="shared" si="52"/>
        <v/>
      </c>
      <c r="R254" s="221">
        <f>IF(ISBLANK('Rate Calculations'!$J256),"",'Rate Calculations'!$J256)</f>
        <v>3.5000000000000003E-2</v>
      </c>
      <c r="S254" s="220" t="str">
        <f t="shared" si="53"/>
        <v/>
      </c>
      <c r="T254" s="225" t="str">
        <f>IFERROR(VLOOKUP(_xlfn.CONCAT('Team Roster - Final'!$A254," : ",'Team Roster - Final'!$BM254),'Rate Calculations'!$C$4:$S$1100,10,FALSE),"")</f>
        <v/>
      </c>
      <c r="U254" s="225" t="str">
        <f>IFERROR(VLOOKUP(_xlfn.CONCAT('Team Roster - Final'!$A254," : ",'Team Roster - Final'!$BM254),'Rate Calculations'!$C$4:$S$1100,11,FALSE),"")</f>
        <v/>
      </c>
      <c r="V254" s="222" t="str">
        <f t="shared" si="54"/>
        <v/>
      </c>
      <c r="W254" s="222" t="str">
        <f t="shared" si="55"/>
        <v/>
      </c>
      <c r="X254" s="223" t="str">
        <f>IFERROR(VLOOKUP(_xlfn.CONCAT('Team Roster - Final'!$A254," : ",'Team Roster - Final'!$BM254),'Rate Calculations'!$C$4:$S$1100,14,FALSE),"")</f>
        <v/>
      </c>
      <c r="Y254" s="222" t="str">
        <f t="shared" si="56"/>
        <v/>
      </c>
      <c r="Z254" s="222" t="str">
        <f t="shared" si="57"/>
        <v/>
      </c>
      <c r="AA254" s="224" t="str">
        <f>IFERROR(IF(#REF!="Yes",$Y254, $Y254+$Q254*0.5),"")</f>
        <v/>
      </c>
      <c r="AB254" s="224" t="str">
        <f>IFERROR(IF(#REF!="Yes",$Z254, $Z254+$S254*0.5),"")</f>
        <v/>
      </c>
      <c r="AC254" s="220" t="str">
        <f>IFERROR(VLOOKUP(_xlfn.CONCAT('Team Roster - Final'!$A254," : ",'Team Roster - Final'!$BM254),'Rate Calculations'!$C$4:$U$1100,19,FALSE),"")</f>
        <v/>
      </c>
      <c r="AD254" s="220" t="str">
        <f t="shared" si="58"/>
        <v/>
      </c>
      <c r="AE254" s="220" t="str">
        <f t="shared" si="59"/>
        <v/>
      </c>
      <c r="AF254" s="225" t="str">
        <f>IFERROR(VLOOKUP(_xlfn.CONCAT('Team Roster - Final'!$A254," : ",'Team Roster - Final'!$BM254),'Rate Calculations'!$C$4:$AB$1100,22,FALSE),"")</f>
        <v/>
      </c>
      <c r="AG254" s="225" t="str">
        <f>IFERROR(VLOOKUP(_xlfn.CONCAT('Team Roster - Final'!$A254," : ",'Team Roster - Final'!$BM254),'Rate Calculations'!$C$4:$AB$1100,23,FALSE),"")</f>
        <v/>
      </c>
      <c r="AH254" s="222" t="str">
        <f t="shared" si="60"/>
        <v/>
      </c>
      <c r="AI254" s="222" t="str">
        <f t="shared" si="61"/>
        <v/>
      </c>
      <c r="AJ254" s="223" t="str">
        <f>Table1[[#This Row],[Home Office
Net Fee %]]</f>
        <v/>
      </c>
      <c r="AK254" s="222" t="str">
        <f t="shared" si="62"/>
        <v/>
      </c>
      <c r="AL254" s="222" t="str">
        <f t="shared" si="63"/>
        <v/>
      </c>
      <c r="AM254" s="215" t="str">
        <f>IFERROR(IF(#REF!="Yes",$AK254,($AK254+$AD254*0.5)),"")</f>
        <v/>
      </c>
      <c r="AN254" s="215" t="str">
        <f>IFERROR(IF(#REF!="Yes",$AL254,($AL254+$AE254*0.5)),"")</f>
        <v/>
      </c>
      <c r="AO254" s="374" t="str">
        <f>IF(ISBLANK('Team Roster Proposed - FBR'!Q255),"",'Team Roster Proposed - FBR'!Q255)</f>
        <v/>
      </c>
      <c r="AP254" s="226" t="e">
        <f>IF(ISBLANK(#REF!),"",#REF!)</f>
        <v>#REF!</v>
      </c>
      <c r="AQ254" s="226" t="e">
        <f>IF(ISBLANK(#REF!),"",#REF!)</f>
        <v>#REF!</v>
      </c>
      <c r="AR254" s="226" t="e">
        <f>IF(ISBLANK(#REF!),"",#REF!)</f>
        <v>#REF!</v>
      </c>
      <c r="AS254" s="219" t="e">
        <f>IF(ISBLANK(#REF!),"",#REF!)</f>
        <v>#REF!</v>
      </c>
      <c r="AT254" s="219" t="e">
        <f>IF(ISBLANK(#REF!),"",#REF!)</f>
        <v>#REF!</v>
      </c>
      <c r="AU254" s="219" t="e">
        <f>IF(ISBLANK(#REF!),"",#REF!)</f>
        <v>#REF!</v>
      </c>
      <c r="AV254" s="219" t="e">
        <f>IF(ISBLANK(#REF!),"",#REF!)</f>
        <v>#REF!</v>
      </c>
      <c r="AW254" s="219" t="e">
        <f>IF(ISBLANK(#REF!),"",#REF!)</f>
        <v>#REF!</v>
      </c>
      <c r="AX254" s="219" t="e">
        <f>IF(ISBLANK(#REF!),"",#REF!)</f>
        <v>#REF!</v>
      </c>
      <c r="AY254" s="226" t="e">
        <f>IF(ISBLANK(#REF!),"",#REF!)</f>
        <v>#REF!</v>
      </c>
      <c r="AZ254" s="219" t="e">
        <f>IF(ISBLANK(#REF!),"",#REF!)</f>
        <v>#REF!</v>
      </c>
      <c r="BA254" s="219" t="e">
        <f>IF(ISBLANK(#REF!),"",#REF!)</f>
        <v>#REF!</v>
      </c>
      <c r="BB254" s="219" t="e">
        <f>IF(ISBLANK(#REF!),"",#REF!)</f>
        <v>#REF!</v>
      </c>
      <c r="BC254" s="219" t="e">
        <f>IF(ISBLANK(#REF!),"",#REF!)</f>
        <v>#REF!</v>
      </c>
      <c r="BD254" s="219" t="e">
        <f>IF(ISBLANK(#REF!),"",#REF!)</f>
        <v>#REF!</v>
      </c>
      <c r="BE254" s="219" t="e">
        <f>IF(ISBLANK(#REF!),"",#REF!)</f>
        <v>#REF!</v>
      </c>
      <c r="BF254" s="219" t="e">
        <f>IF(ISBLANK(#REF!),"",#REF!)</f>
        <v>#REF!</v>
      </c>
      <c r="BG254" s="219" t="e">
        <f>IF(ISBLANK(#REF!),"",#REF!)</f>
        <v>#REF!</v>
      </c>
      <c r="BH254" s="219" t="e">
        <f>IF(ISBLANK(#REF!),"",#REF!)</f>
        <v>#REF!</v>
      </c>
      <c r="BI254" s="219" t="e">
        <f>IF(ISBLANK(#REF!),"",#REF!)</f>
        <v>#REF!</v>
      </c>
      <c r="BJ254" s="219" t="e">
        <f>IF(ISBLANK(#REF!),"",#REF!)</f>
        <v>#REF!</v>
      </c>
      <c r="BK254" s="219" t="e">
        <f>IF(ISBLANK(#REF!),"",#REF!)</f>
        <v>#REF!</v>
      </c>
      <c r="BL254" s="219" t="e">
        <f>IF(ISBLANK(#REF!),"",#REF!)</f>
        <v>#REF!</v>
      </c>
      <c r="BM254" s="219" t="e">
        <f>IF(ISBLANK(#REF!),"",#REF!)</f>
        <v>#REF!</v>
      </c>
      <c r="BN254" s="219" t="e">
        <f>IF(ISBLANK(#REF!),"",#REF!)</f>
        <v>#REF!</v>
      </c>
      <c r="BO254" s="227" t="e">
        <f t="shared" si="64"/>
        <v>#REF!</v>
      </c>
      <c r="BP254" s="228" t="str">
        <f t="shared" si="67"/>
        <v/>
      </c>
      <c r="BQ254" s="229" t="str">
        <f t="shared" si="51"/>
        <v/>
      </c>
      <c r="BR254" s="228" t="e">
        <f t="shared" si="65"/>
        <v>#REF!</v>
      </c>
      <c r="BS254" s="230" t="e">
        <f t="shared" si="66"/>
        <v>#REF!</v>
      </c>
    </row>
    <row r="255" spans="1:71">
      <c r="A255" s="213" t="e">
        <f>IF(ISBLANK(#REF!),"",#REF!)</f>
        <v>#REF!</v>
      </c>
      <c r="B255" s="214" t="e">
        <f>IF(ISBLANK(#REF!),"",#REF!)</f>
        <v>#REF!</v>
      </c>
      <c r="C255" s="214" t="e">
        <f>IF(ISBLANK(#REF!),"",#REF!)</f>
        <v>#REF!</v>
      </c>
      <c r="D255" s="214" t="e">
        <f>IF(ISBLANK(#REF!),"",#REF!)</f>
        <v>#REF!</v>
      </c>
      <c r="E255" s="214" t="e">
        <f>IF(ISBLANK(#REF!),"",#REF!)</f>
        <v>#REF!</v>
      </c>
      <c r="F255" s="214" t="e">
        <f>IF(ISBLANK(#REF!),"",#REF!)</f>
        <v>#REF!</v>
      </c>
      <c r="G255" s="214" t="e">
        <f>IF(ISBLANK(#REF!),"",#REF!)</f>
        <v>#REF!</v>
      </c>
      <c r="H255" s="215" t="e">
        <f>IF(ISBLANK(#REF!),"",#REF!)</f>
        <v>#REF!</v>
      </c>
      <c r="I255" s="214" t="e">
        <f>IF(ISBLANK(#REF!),"",#REF!)</f>
        <v>#REF!</v>
      </c>
      <c r="J255" s="216" t="e">
        <f>IF(ISBLANK(#REF!),"",#REF!)</f>
        <v>#REF!</v>
      </c>
      <c r="K255" s="217" t="e">
        <f>IF(ISBLANK(#REF!),"",#REF!)</f>
        <v>#REF!</v>
      </c>
      <c r="L255" s="217" t="e">
        <f>IF(ISBLANK(#REF!),"",#REF!)</f>
        <v>#REF!</v>
      </c>
      <c r="M255" s="218" t="e">
        <f>IF(ISBLANK(#REF!),"",#REF!)</f>
        <v>#REF!</v>
      </c>
      <c r="N255" s="218" t="e">
        <f>IF(ISBLANK(#REF!),"",#REF!)</f>
        <v>#REF!</v>
      </c>
      <c r="O255" s="220" t="str">
        <f>IFERROR(VLOOKUP(_xlfn.CONCAT('Team Roster - Final'!$A255," : ",'Team Roster - Final'!$BM255),'Rate Calculations'!$C$4:$G$1100,5,FALSE),"")</f>
        <v/>
      </c>
      <c r="P255" s="225">
        <f>IF(ISBLANK('Rate Calculations'!$H257),"",'Rate Calculations'!$H257)</f>
        <v>1.7500000000000002E-2</v>
      </c>
      <c r="Q255" s="220" t="str">
        <f t="shared" si="52"/>
        <v/>
      </c>
      <c r="R255" s="221">
        <f>IF(ISBLANK('Rate Calculations'!$J257),"",'Rate Calculations'!$J257)</f>
        <v>3.5000000000000003E-2</v>
      </c>
      <c r="S255" s="220" t="str">
        <f t="shared" si="53"/>
        <v/>
      </c>
      <c r="T255" s="225" t="str">
        <f>IFERROR(VLOOKUP(_xlfn.CONCAT('Team Roster - Final'!$A255," : ",'Team Roster - Final'!$BM255),'Rate Calculations'!$C$4:$S$1100,10,FALSE),"")</f>
        <v/>
      </c>
      <c r="U255" s="225" t="str">
        <f>IFERROR(VLOOKUP(_xlfn.CONCAT('Team Roster - Final'!$A255," : ",'Team Roster - Final'!$BM255),'Rate Calculations'!$C$4:$S$1100,11,FALSE),"")</f>
        <v/>
      </c>
      <c r="V255" s="222" t="str">
        <f t="shared" si="54"/>
        <v/>
      </c>
      <c r="W255" s="222" t="str">
        <f t="shared" si="55"/>
        <v/>
      </c>
      <c r="X255" s="223" t="str">
        <f>IFERROR(VLOOKUP(_xlfn.CONCAT('Team Roster - Final'!$A255," : ",'Team Roster - Final'!$BM255),'Rate Calculations'!$C$4:$S$1100,14,FALSE),"")</f>
        <v/>
      </c>
      <c r="Y255" s="222" t="str">
        <f t="shared" si="56"/>
        <v/>
      </c>
      <c r="Z255" s="222" t="str">
        <f t="shared" si="57"/>
        <v/>
      </c>
      <c r="AA255" s="224" t="str">
        <f>IFERROR(IF(#REF!="Yes",$Y255, $Y255+$Q255*0.5),"")</f>
        <v/>
      </c>
      <c r="AB255" s="224" t="str">
        <f>IFERROR(IF(#REF!="Yes",$Z255, $Z255+$S255*0.5),"")</f>
        <v/>
      </c>
      <c r="AC255" s="220" t="str">
        <f>IFERROR(VLOOKUP(_xlfn.CONCAT('Team Roster - Final'!$A255," : ",'Team Roster - Final'!$BM255),'Rate Calculations'!$C$4:$U$1100,19,FALSE),"")</f>
        <v/>
      </c>
      <c r="AD255" s="220" t="str">
        <f t="shared" si="58"/>
        <v/>
      </c>
      <c r="AE255" s="220" t="str">
        <f t="shared" si="59"/>
        <v/>
      </c>
      <c r="AF255" s="225" t="str">
        <f>IFERROR(VLOOKUP(_xlfn.CONCAT('Team Roster - Final'!$A255," : ",'Team Roster - Final'!$BM255),'Rate Calculations'!$C$4:$AB$1100,22,FALSE),"")</f>
        <v/>
      </c>
      <c r="AG255" s="225" t="str">
        <f>IFERROR(VLOOKUP(_xlfn.CONCAT('Team Roster - Final'!$A255," : ",'Team Roster - Final'!$BM255),'Rate Calculations'!$C$4:$AB$1100,23,FALSE),"")</f>
        <v/>
      </c>
      <c r="AH255" s="222" t="str">
        <f t="shared" si="60"/>
        <v/>
      </c>
      <c r="AI255" s="222" t="str">
        <f t="shared" si="61"/>
        <v/>
      </c>
      <c r="AJ255" s="223" t="str">
        <f>Table1[[#This Row],[Home Office
Net Fee %]]</f>
        <v/>
      </c>
      <c r="AK255" s="222" t="str">
        <f t="shared" si="62"/>
        <v/>
      </c>
      <c r="AL255" s="222" t="str">
        <f t="shared" si="63"/>
        <v/>
      </c>
      <c r="AM255" s="215" t="str">
        <f>IFERROR(IF(#REF!="Yes",$AK255,($AK255+$AD255*0.5)),"")</f>
        <v/>
      </c>
      <c r="AN255" s="215" t="str">
        <f>IFERROR(IF(#REF!="Yes",$AL255,($AL255+$AE255*0.5)),"")</f>
        <v/>
      </c>
      <c r="AO255" s="374" t="str">
        <f>IF(ISBLANK('Team Roster Proposed - FBR'!Q256),"",'Team Roster Proposed - FBR'!Q256)</f>
        <v/>
      </c>
      <c r="AP255" s="226" t="e">
        <f>IF(ISBLANK(#REF!),"",#REF!)</f>
        <v>#REF!</v>
      </c>
      <c r="AQ255" s="226" t="e">
        <f>IF(ISBLANK(#REF!),"",#REF!)</f>
        <v>#REF!</v>
      </c>
      <c r="AR255" s="226" t="e">
        <f>IF(ISBLANK(#REF!),"",#REF!)</f>
        <v>#REF!</v>
      </c>
      <c r="AS255" s="219" t="e">
        <f>IF(ISBLANK(#REF!),"",#REF!)</f>
        <v>#REF!</v>
      </c>
      <c r="AT255" s="219" t="e">
        <f>IF(ISBLANK(#REF!),"",#REF!)</f>
        <v>#REF!</v>
      </c>
      <c r="AU255" s="219" t="e">
        <f>IF(ISBLANK(#REF!),"",#REF!)</f>
        <v>#REF!</v>
      </c>
      <c r="AV255" s="219" t="e">
        <f>IF(ISBLANK(#REF!),"",#REF!)</f>
        <v>#REF!</v>
      </c>
      <c r="AW255" s="219" t="e">
        <f>IF(ISBLANK(#REF!),"",#REF!)</f>
        <v>#REF!</v>
      </c>
      <c r="AX255" s="219" t="e">
        <f>IF(ISBLANK(#REF!),"",#REF!)</f>
        <v>#REF!</v>
      </c>
      <c r="AY255" s="226" t="e">
        <f>IF(ISBLANK(#REF!),"",#REF!)</f>
        <v>#REF!</v>
      </c>
      <c r="AZ255" s="219" t="e">
        <f>IF(ISBLANK(#REF!),"",#REF!)</f>
        <v>#REF!</v>
      </c>
      <c r="BA255" s="219" t="e">
        <f>IF(ISBLANK(#REF!),"",#REF!)</f>
        <v>#REF!</v>
      </c>
      <c r="BB255" s="219" t="e">
        <f>IF(ISBLANK(#REF!),"",#REF!)</f>
        <v>#REF!</v>
      </c>
      <c r="BC255" s="219" t="e">
        <f>IF(ISBLANK(#REF!),"",#REF!)</f>
        <v>#REF!</v>
      </c>
      <c r="BD255" s="219" t="e">
        <f>IF(ISBLANK(#REF!),"",#REF!)</f>
        <v>#REF!</v>
      </c>
      <c r="BE255" s="219" t="e">
        <f>IF(ISBLANK(#REF!),"",#REF!)</f>
        <v>#REF!</v>
      </c>
      <c r="BF255" s="219" t="e">
        <f>IF(ISBLANK(#REF!),"",#REF!)</f>
        <v>#REF!</v>
      </c>
      <c r="BG255" s="219" t="e">
        <f>IF(ISBLANK(#REF!),"",#REF!)</f>
        <v>#REF!</v>
      </c>
      <c r="BH255" s="219" t="e">
        <f>IF(ISBLANK(#REF!),"",#REF!)</f>
        <v>#REF!</v>
      </c>
      <c r="BI255" s="219" t="e">
        <f>IF(ISBLANK(#REF!),"",#REF!)</f>
        <v>#REF!</v>
      </c>
      <c r="BJ255" s="219" t="e">
        <f>IF(ISBLANK(#REF!),"",#REF!)</f>
        <v>#REF!</v>
      </c>
      <c r="BK255" s="219" t="e">
        <f>IF(ISBLANK(#REF!),"",#REF!)</f>
        <v>#REF!</v>
      </c>
      <c r="BL255" s="219" t="e">
        <f>IF(ISBLANK(#REF!),"",#REF!)</f>
        <v>#REF!</v>
      </c>
      <c r="BM255" s="219" t="e">
        <f>IF(ISBLANK(#REF!),"",#REF!)</f>
        <v>#REF!</v>
      </c>
      <c r="BN255" s="219" t="e">
        <f>IF(ISBLANK(#REF!),"",#REF!)</f>
        <v>#REF!</v>
      </c>
      <c r="BO255" s="227" t="e">
        <f t="shared" si="64"/>
        <v>#REF!</v>
      </c>
      <c r="BP255" s="228" t="str">
        <f t="shared" si="67"/>
        <v/>
      </c>
      <c r="BQ255" s="229" t="str">
        <f t="shared" si="51"/>
        <v/>
      </c>
      <c r="BR255" s="228" t="e">
        <f t="shared" si="65"/>
        <v>#REF!</v>
      </c>
      <c r="BS255" s="230" t="e">
        <f t="shared" si="66"/>
        <v>#REF!</v>
      </c>
    </row>
    <row r="256" spans="1:71">
      <c r="A256" s="213" t="e">
        <f>IF(ISBLANK(#REF!),"",#REF!)</f>
        <v>#REF!</v>
      </c>
      <c r="B256" s="214" t="e">
        <f>IF(ISBLANK(#REF!),"",#REF!)</f>
        <v>#REF!</v>
      </c>
      <c r="C256" s="214" t="e">
        <f>IF(ISBLANK(#REF!),"",#REF!)</f>
        <v>#REF!</v>
      </c>
      <c r="D256" s="214" t="e">
        <f>IF(ISBLANK(#REF!),"",#REF!)</f>
        <v>#REF!</v>
      </c>
      <c r="E256" s="214" t="e">
        <f>IF(ISBLANK(#REF!),"",#REF!)</f>
        <v>#REF!</v>
      </c>
      <c r="F256" s="214" t="e">
        <f>IF(ISBLANK(#REF!),"",#REF!)</f>
        <v>#REF!</v>
      </c>
      <c r="G256" s="214" t="e">
        <f>IF(ISBLANK(#REF!),"",#REF!)</f>
        <v>#REF!</v>
      </c>
      <c r="H256" s="215" t="e">
        <f>IF(ISBLANK(#REF!),"",#REF!)</f>
        <v>#REF!</v>
      </c>
      <c r="I256" s="214" t="e">
        <f>IF(ISBLANK(#REF!),"",#REF!)</f>
        <v>#REF!</v>
      </c>
      <c r="J256" s="216" t="e">
        <f>IF(ISBLANK(#REF!),"",#REF!)</f>
        <v>#REF!</v>
      </c>
      <c r="K256" s="217" t="e">
        <f>IF(ISBLANK(#REF!),"",#REF!)</f>
        <v>#REF!</v>
      </c>
      <c r="L256" s="217" t="e">
        <f>IF(ISBLANK(#REF!),"",#REF!)</f>
        <v>#REF!</v>
      </c>
      <c r="M256" s="218" t="e">
        <f>IF(ISBLANK(#REF!),"",#REF!)</f>
        <v>#REF!</v>
      </c>
      <c r="N256" s="218" t="e">
        <f>IF(ISBLANK(#REF!),"",#REF!)</f>
        <v>#REF!</v>
      </c>
      <c r="O256" s="220" t="str">
        <f>IFERROR(VLOOKUP(_xlfn.CONCAT('Team Roster - Final'!$A256," : ",'Team Roster - Final'!$BM256),'Rate Calculations'!$C$4:$G$1100,5,FALSE),"")</f>
        <v/>
      </c>
      <c r="P256" s="225">
        <f>IF(ISBLANK('Rate Calculations'!$H258),"",'Rate Calculations'!$H258)</f>
        <v>1.7500000000000002E-2</v>
      </c>
      <c r="Q256" s="220" t="str">
        <f t="shared" si="52"/>
        <v/>
      </c>
      <c r="R256" s="221">
        <f>IF(ISBLANK('Rate Calculations'!$J258),"",'Rate Calculations'!$J258)</f>
        <v>3.5000000000000003E-2</v>
      </c>
      <c r="S256" s="220" t="str">
        <f t="shared" si="53"/>
        <v/>
      </c>
      <c r="T256" s="225" t="str">
        <f>IFERROR(VLOOKUP(_xlfn.CONCAT('Team Roster - Final'!$A256," : ",'Team Roster - Final'!$BM256),'Rate Calculations'!$C$4:$S$1100,10,FALSE),"")</f>
        <v/>
      </c>
      <c r="U256" s="225" t="str">
        <f>IFERROR(VLOOKUP(_xlfn.CONCAT('Team Roster - Final'!$A256," : ",'Team Roster - Final'!$BM256),'Rate Calculations'!$C$4:$S$1100,11,FALSE),"")</f>
        <v/>
      </c>
      <c r="V256" s="222" t="str">
        <f t="shared" si="54"/>
        <v/>
      </c>
      <c r="W256" s="222" t="str">
        <f t="shared" si="55"/>
        <v/>
      </c>
      <c r="X256" s="223" t="str">
        <f>IFERROR(VLOOKUP(_xlfn.CONCAT('Team Roster - Final'!$A256," : ",'Team Roster - Final'!$BM256),'Rate Calculations'!$C$4:$S$1100,14,FALSE),"")</f>
        <v/>
      </c>
      <c r="Y256" s="222" t="str">
        <f t="shared" si="56"/>
        <v/>
      </c>
      <c r="Z256" s="222" t="str">
        <f t="shared" si="57"/>
        <v/>
      </c>
      <c r="AA256" s="224" t="str">
        <f>IFERROR(IF(#REF!="Yes",$Y256, $Y256+$Q256*0.5),"")</f>
        <v/>
      </c>
      <c r="AB256" s="224" t="str">
        <f>IFERROR(IF(#REF!="Yes",$Z256, $Z256+$S256*0.5),"")</f>
        <v/>
      </c>
      <c r="AC256" s="220" t="str">
        <f>IFERROR(VLOOKUP(_xlfn.CONCAT('Team Roster - Final'!$A256," : ",'Team Roster - Final'!$BM256),'Rate Calculations'!$C$4:$U$1100,19,FALSE),"")</f>
        <v/>
      </c>
      <c r="AD256" s="220" t="str">
        <f t="shared" si="58"/>
        <v/>
      </c>
      <c r="AE256" s="220" t="str">
        <f t="shared" si="59"/>
        <v/>
      </c>
      <c r="AF256" s="225" t="str">
        <f>IFERROR(VLOOKUP(_xlfn.CONCAT('Team Roster - Final'!$A256," : ",'Team Roster - Final'!$BM256),'Rate Calculations'!$C$4:$AB$1100,22,FALSE),"")</f>
        <v/>
      </c>
      <c r="AG256" s="225" t="str">
        <f>IFERROR(VLOOKUP(_xlfn.CONCAT('Team Roster - Final'!$A256," : ",'Team Roster - Final'!$BM256),'Rate Calculations'!$C$4:$AB$1100,23,FALSE),"")</f>
        <v/>
      </c>
      <c r="AH256" s="222" t="str">
        <f t="shared" si="60"/>
        <v/>
      </c>
      <c r="AI256" s="222" t="str">
        <f t="shared" si="61"/>
        <v/>
      </c>
      <c r="AJ256" s="223" t="str">
        <f>Table1[[#This Row],[Home Office
Net Fee %]]</f>
        <v/>
      </c>
      <c r="AK256" s="222" t="str">
        <f t="shared" si="62"/>
        <v/>
      </c>
      <c r="AL256" s="222" t="str">
        <f t="shared" si="63"/>
        <v/>
      </c>
      <c r="AM256" s="215" t="str">
        <f>IFERROR(IF(#REF!="Yes",$AK256,($AK256+$AD256*0.5)),"")</f>
        <v/>
      </c>
      <c r="AN256" s="215" t="str">
        <f>IFERROR(IF(#REF!="Yes",$AL256,($AL256+$AE256*0.5)),"")</f>
        <v/>
      </c>
      <c r="AO256" s="374" t="str">
        <f>IF(ISBLANK('Team Roster Proposed - FBR'!Q257),"",'Team Roster Proposed - FBR'!Q257)</f>
        <v/>
      </c>
      <c r="AP256" s="226" t="e">
        <f>IF(ISBLANK(#REF!),"",#REF!)</f>
        <v>#REF!</v>
      </c>
      <c r="AQ256" s="226" t="e">
        <f>IF(ISBLANK(#REF!),"",#REF!)</f>
        <v>#REF!</v>
      </c>
      <c r="AR256" s="226" t="e">
        <f>IF(ISBLANK(#REF!),"",#REF!)</f>
        <v>#REF!</v>
      </c>
      <c r="AS256" s="219" t="e">
        <f>IF(ISBLANK(#REF!),"",#REF!)</f>
        <v>#REF!</v>
      </c>
      <c r="AT256" s="219" t="e">
        <f>IF(ISBLANK(#REF!),"",#REF!)</f>
        <v>#REF!</v>
      </c>
      <c r="AU256" s="219" t="e">
        <f>IF(ISBLANK(#REF!),"",#REF!)</f>
        <v>#REF!</v>
      </c>
      <c r="AV256" s="219" t="e">
        <f>IF(ISBLANK(#REF!),"",#REF!)</f>
        <v>#REF!</v>
      </c>
      <c r="AW256" s="219" t="e">
        <f>IF(ISBLANK(#REF!),"",#REF!)</f>
        <v>#REF!</v>
      </c>
      <c r="AX256" s="219" t="e">
        <f>IF(ISBLANK(#REF!),"",#REF!)</f>
        <v>#REF!</v>
      </c>
      <c r="AY256" s="226" t="e">
        <f>IF(ISBLANK(#REF!),"",#REF!)</f>
        <v>#REF!</v>
      </c>
      <c r="AZ256" s="219" t="e">
        <f>IF(ISBLANK(#REF!),"",#REF!)</f>
        <v>#REF!</v>
      </c>
      <c r="BA256" s="219" t="e">
        <f>IF(ISBLANK(#REF!),"",#REF!)</f>
        <v>#REF!</v>
      </c>
      <c r="BB256" s="219" t="e">
        <f>IF(ISBLANK(#REF!),"",#REF!)</f>
        <v>#REF!</v>
      </c>
      <c r="BC256" s="219" t="e">
        <f>IF(ISBLANK(#REF!),"",#REF!)</f>
        <v>#REF!</v>
      </c>
      <c r="BD256" s="219" t="e">
        <f>IF(ISBLANK(#REF!),"",#REF!)</f>
        <v>#REF!</v>
      </c>
      <c r="BE256" s="219" t="e">
        <f>IF(ISBLANK(#REF!),"",#REF!)</f>
        <v>#REF!</v>
      </c>
      <c r="BF256" s="219" t="e">
        <f>IF(ISBLANK(#REF!),"",#REF!)</f>
        <v>#REF!</v>
      </c>
      <c r="BG256" s="219" t="e">
        <f>IF(ISBLANK(#REF!),"",#REF!)</f>
        <v>#REF!</v>
      </c>
      <c r="BH256" s="219" t="e">
        <f>IF(ISBLANK(#REF!),"",#REF!)</f>
        <v>#REF!</v>
      </c>
      <c r="BI256" s="219" t="e">
        <f>IF(ISBLANK(#REF!),"",#REF!)</f>
        <v>#REF!</v>
      </c>
      <c r="BJ256" s="219" t="e">
        <f>IF(ISBLANK(#REF!),"",#REF!)</f>
        <v>#REF!</v>
      </c>
      <c r="BK256" s="219" t="e">
        <f>IF(ISBLANK(#REF!),"",#REF!)</f>
        <v>#REF!</v>
      </c>
      <c r="BL256" s="219" t="e">
        <f>IF(ISBLANK(#REF!),"",#REF!)</f>
        <v>#REF!</v>
      </c>
      <c r="BM256" s="219" t="e">
        <f>IF(ISBLANK(#REF!),"",#REF!)</f>
        <v>#REF!</v>
      </c>
      <c r="BN256" s="219" t="e">
        <f>IF(ISBLANK(#REF!),"",#REF!)</f>
        <v>#REF!</v>
      </c>
      <c r="BO256" s="227" t="e">
        <f t="shared" si="64"/>
        <v>#REF!</v>
      </c>
      <c r="BP256" s="228" t="str">
        <f t="shared" si="67"/>
        <v/>
      </c>
      <c r="BQ256" s="229" t="str">
        <f t="shared" si="51"/>
        <v/>
      </c>
      <c r="BR256" s="228" t="e">
        <f t="shared" si="65"/>
        <v>#REF!</v>
      </c>
      <c r="BS256" s="230" t="e">
        <f t="shared" si="66"/>
        <v>#REF!</v>
      </c>
    </row>
    <row r="257" spans="1:71">
      <c r="A257" s="213" t="e">
        <f>IF(ISBLANK(#REF!),"",#REF!)</f>
        <v>#REF!</v>
      </c>
      <c r="B257" s="214" t="e">
        <f>IF(ISBLANK(#REF!),"",#REF!)</f>
        <v>#REF!</v>
      </c>
      <c r="C257" s="214" t="e">
        <f>IF(ISBLANK(#REF!),"",#REF!)</f>
        <v>#REF!</v>
      </c>
      <c r="D257" s="214" t="e">
        <f>IF(ISBLANK(#REF!),"",#REF!)</f>
        <v>#REF!</v>
      </c>
      <c r="E257" s="214" t="e">
        <f>IF(ISBLANK(#REF!),"",#REF!)</f>
        <v>#REF!</v>
      </c>
      <c r="F257" s="214" t="e">
        <f>IF(ISBLANK(#REF!),"",#REF!)</f>
        <v>#REF!</v>
      </c>
      <c r="G257" s="214" t="e">
        <f>IF(ISBLANK(#REF!),"",#REF!)</f>
        <v>#REF!</v>
      </c>
      <c r="H257" s="215" t="e">
        <f>IF(ISBLANK(#REF!),"",#REF!)</f>
        <v>#REF!</v>
      </c>
      <c r="I257" s="214" t="e">
        <f>IF(ISBLANK(#REF!),"",#REF!)</f>
        <v>#REF!</v>
      </c>
      <c r="J257" s="216" t="e">
        <f>IF(ISBLANK(#REF!),"",#REF!)</f>
        <v>#REF!</v>
      </c>
      <c r="K257" s="217" t="e">
        <f>IF(ISBLANK(#REF!),"",#REF!)</f>
        <v>#REF!</v>
      </c>
      <c r="L257" s="217" t="e">
        <f>IF(ISBLANK(#REF!),"",#REF!)</f>
        <v>#REF!</v>
      </c>
      <c r="M257" s="218" t="e">
        <f>IF(ISBLANK(#REF!),"",#REF!)</f>
        <v>#REF!</v>
      </c>
      <c r="N257" s="218" t="e">
        <f>IF(ISBLANK(#REF!),"",#REF!)</f>
        <v>#REF!</v>
      </c>
      <c r="O257" s="220" t="str">
        <f>IFERROR(VLOOKUP(_xlfn.CONCAT('Team Roster - Final'!$A257," : ",'Team Roster - Final'!$BM257),'Rate Calculations'!$C$4:$G$1100,5,FALSE),"")</f>
        <v/>
      </c>
      <c r="P257" s="225">
        <f>IF(ISBLANK('Rate Calculations'!$H259),"",'Rate Calculations'!$H259)</f>
        <v>1.7500000000000002E-2</v>
      </c>
      <c r="Q257" s="220" t="str">
        <f t="shared" si="52"/>
        <v/>
      </c>
      <c r="R257" s="221">
        <f>IF(ISBLANK('Rate Calculations'!$J259),"",'Rate Calculations'!$J259)</f>
        <v>3.5000000000000003E-2</v>
      </c>
      <c r="S257" s="220" t="str">
        <f t="shared" si="53"/>
        <v/>
      </c>
      <c r="T257" s="225" t="str">
        <f>IFERROR(VLOOKUP(_xlfn.CONCAT('Team Roster - Final'!$A257," : ",'Team Roster - Final'!$BM257),'Rate Calculations'!$C$4:$S$1100,10,FALSE),"")</f>
        <v/>
      </c>
      <c r="U257" s="225" t="str">
        <f>IFERROR(VLOOKUP(_xlfn.CONCAT('Team Roster - Final'!$A257," : ",'Team Roster - Final'!$BM257),'Rate Calculations'!$C$4:$S$1100,11,FALSE),"")</f>
        <v/>
      </c>
      <c r="V257" s="222" t="str">
        <f t="shared" si="54"/>
        <v/>
      </c>
      <c r="W257" s="222" t="str">
        <f t="shared" si="55"/>
        <v/>
      </c>
      <c r="X257" s="223" t="str">
        <f>IFERROR(VLOOKUP(_xlfn.CONCAT('Team Roster - Final'!$A257," : ",'Team Roster - Final'!$BM257),'Rate Calculations'!$C$4:$S$1100,14,FALSE),"")</f>
        <v/>
      </c>
      <c r="Y257" s="222" t="str">
        <f t="shared" si="56"/>
        <v/>
      </c>
      <c r="Z257" s="222" t="str">
        <f t="shared" si="57"/>
        <v/>
      </c>
      <c r="AA257" s="224" t="str">
        <f>IFERROR(IF(#REF!="Yes",$Y257, $Y257+$Q257*0.5),"")</f>
        <v/>
      </c>
      <c r="AB257" s="224" t="str">
        <f>IFERROR(IF(#REF!="Yes",$Z257, $Z257+$S257*0.5),"")</f>
        <v/>
      </c>
      <c r="AC257" s="220" t="str">
        <f>IFERROR(VLOOKUP(_xlfn.CONCAT('Team Roster - Final'!$A257," : ",'Team Roster - Final'!$BM257),'Rate Calculations'!$C$4:$U$1100,19,FALSE),"")</f>
        <v/>
      </c>
      <c r="AD257" s="220" t="str">
        <f t="shared" si="58"/>
        <v/>
      </c>
      <c r="AE257" s="220" t="str">
        <f t="shared" si="59"/>
        <v/>
      </c>
      <c r="AF257" s="225" t="str">
        <f>IFERROR(VLOOKUP(_xlfn.CONCAT('Team Roster - Final'!$A257," : ",'Team Roster - Final'!$BM257),'Rate Calculations'!$C$4:$AB$1100,22,FALSE),"")</f>
        <v/>
      </c>
      <c r="AG257" s="225" t="str">
        <f>IFERROR(VLOOKUP(_xlfn.CONCAT('Team Roster - Final'!$A257," : ",'Team Roster - Final'!$BM257),'Rate Calculations'!$C$4:$AB$1100,23,FALSE),"")</f>
        <v/>
      </c>
      <c r="AH257" s="222" t="str">
        <f t="shared" si="60"/>
        <v/>
      </c>
      <c r="AI257" s="222" t="str">
        <f t="shared" si="61"/>
        <v/>
      </c>
      <c r="AJ257" s="223" t="str">
        <f>Table1[[#This Row],[Home Office
Net Fee %]]</f>
        <v/>
      </c>
      <c r="AK257" s="222" t="str">
        <f t="shared" si="62"/>
        <v/>
      </c>
      <c r="AL257" s="222" t="str">
        <f t="shared" si="63"/>
        <v/>
      </c>
      <c r="AM257" s="215" t="str">
        <f>IFERROR(IF(#REF!="Yes",$AK257,($AK257+$AD257*0.5)),"")</f>
        <v/>
      </c>
      <c r="AN257" s="215" t="str">
        <f>IFERROR(IF(#REF!="Yes",$AL257,($AL257+$AE257*0.5)),"")</f>
        <v/>
      </c>
      <c r="AO257" s="374" t="str">
        <f>IF(ISBLANK('Team Roster Proposed - FBR'!Q258),"",'Team Roster Proposed - FBR'!Q258)</f>
        <v/>
      </c>
      <c r="AP257" s="226" t="e">
        <f>IF(ISBLANK(#REF!),"",#REF!)</f>
        <v>#REF!</v>
      </c>
      <c r="AQ257" s="226" t="e">
        <f>IF(ISBLANK(#REF!),"",#REF!)</f>
        <v>#REF!</v>
      </c>
      <c r="AR257" s="226" t="e">
        <f>IF(ISBLANK(#REF!),"",#REF!)</f>
        <v>#REF!</v>
      </c>
      <c r="AS257" s="219" t="e">
        <f>IF(ISBLANK(#REF!),"",#REF!)</f>
        <v>#REF!</v>
      </c>
      <c r="AT257" s="219" t="e">
        <f>IF(ISBLANK(#REF!),"",#REF!)</f>
        <v>#REF!</v>
      </c>
      <c r="AU257" s="219" t="e">
        <f>IF(ISBLANK(#REF!),"",#REF!)</f>
        <v>#REF!</v>
      </c>
      <c r="AV257" s="219" t="e">
        <f>IF(ISBLANK(#REF!),"",#REF!)</f>
        <v>#REF!</v>
      </c>
      <c r="AW257" s="219" t="e">
        <f>IF(ISBLANK(#REF!),"",#REF!)</f>
        <v>#REF!</v>
      </c>
      <c r="AX257" s="219" t="e">
        <f>IF(ISBLANK(#REF!),"",#REF!)</f>
        <v>#REF!</v>
      </c>
      <c r="AY257" s="226" t="e">
        <f>IF(ISBLANK(#REF!),"",#REF!)</f>
        <v>#REF!</v>
      </c>
      <c r="AZ257" s="219" t="e">
        <f>IF(ISBLANK(#REF!),"",#REF!)</f>
        <v>#REF!</v>
      </c>
      <c r="BA257" s="219" t="e">
        <f>IF(ISBLANK(#REF!),"",#REF!)</f>
        <v>#REF!</v>
      </c>
      <c r="BB257" s="219" t="e">
        <f>IF(ISBLANK(#REF!),"",#REF!)</f>
        <v>#REF!</v>
      </c>
      <c r="BC257" s="219" t="e">
        <f>IF(ISBLANK(#REF!),"",#REF!)</f>
        <v>#REF!</v>
      </c>
      <c r="BD257" s="219" t="e">
        <f>IF(ISBLANK(#REF!),"",#REF!)</f>
        <v>#REF!</v>
      </c>
      <c r="BE257" s="219" t="e">
        <f>IF(ISBLANK(#REF!),"",#REF!)</f>
        <v>#REF!</v>
      </c>
      <c r="BF257" s="219" t="e">
        <f>IF(ISBLANK(#REF!),"",#REF!)</f>
        <v>#REF!</v>
      </c>
      <c r="BG257" s="219" t="e">
        <f>IF(ISBLANK(#REF!),"",#REF!)</f>
        <v>#REF!</v>
      </c>
      <c r="BH257" s="219" t="e">
        <f>IF(ISBLANK(#REF!),"",#REF!)</f>
        <v>#REF!</v>
      </c>
      <c r="BI257" s="219" t="e">
        <f>IF(ISBLANK(#REF!),"",#REF!)</f>
        <v>#REF!</v>
      </c>
      <c r="BJ257" s="219" t="e">
        <f>IF(ISBLANK(#REF!),"",#REF!)</f>
        <v>#REF!</v>
      </c>
      <c r="BK257" s="219" t="e">
        <f>IF(ISBLANK(#REF!),"",#REF!)</f>
        <v>#REF!</v>
      </c>
      <c r="BL257" s="219" t="e">
        <f>IF(ISBLANK(#REF!),"",#REF!)</f>
        <v>#REF!</v>
      </c>
      <c r="BM257" s="219" t="e">
        <f>IF(ISBLANK(#REF!),"",#REF!)</f>
        <v>#REF!</v>
      </c>
      <c r="BN257" s="219" t="e">
        <f>IF(ISBLANK(#REF!),"",#REF!)</f>
        <v>#REF!</v>
      </c>
      <c r="BO257" s="227" t="e">
        <f t="shared" si="64"/>
        <v>#REF!</v>
      </c>
      <c r="BP257" s="228" t="str">
        <f t="shared" si="67"/>
        <v/>
      </c>
      <c r="BQ257" s="229" t="str">
        <f t="shared" si="51"/>
        <v/>
      </c>
      <c r="BR257" s="228" t="e">
        <f t="shared" si="65"/>
        <v>#REF!</v>
      </c>
      <c r="BS257" s="230" t="e">
        <f t="shared" si="66"/>
        <v>#REF!</v>
      </c>
    </row>
    <row r="258" spans="1:71">
      <c r="A258" s="213" t="e">
        <f>IF(ISBLANK(#REF!),"",#REF!)</f>
        <v>#REF!</v>
      </c>
      <c r="B258" s="214" t="e">
        <f>IF(ISBLANK(#REF!),"",#REF!)</f>
        <v>#REF!</v>
      </c>
      <c r="C258" s="214" t="e">
        <f>IF(ISBLANK(#REF!),"",#REF!)</f>
        <v>#REF!</v>
      </c>
      <c r="D258" s="214" t="e">
        <f>IF(ISBLANK(#REF!),"",#REF!)</f>
        <v>#REF!</v>
      </c>
      <c r="E258" s="214" t="e">
        <f>IF(ISBLANK(#REF!),"",#REF!)</f>
        <v>#REF!</v>
      </c>
      <c r="F258" s="214" t="e">
        <f>IF(ISBLANK(#REF!),"",#REF!)</f>
        <v>#REF!</v>
      </c>
      <c r="G258" s="214" t="e">
        <f>IF(ISBLANK(#REF!),"",#REF!)</f>
        <v>#REF!</v>
      </c>
      <c r="H258" s="215" t="e">
        <f>IF(ISBLANK(#REF!),"",#REF!)</f>
        <v>#REF!</v>
      </c>
      <c r="I258" s="214" t="e">
        <f>IF(ISBLANK(#REF!),"",#REF!)</f>
        <v>#REF!</v>
      </c>
      <c r="J258" s="216" t="e">
        <f>IF(ISBLANK(#REF!),"",#REF!)</f>
        <v>#REF!</v>
      </c>
      <c r="K258" s="217" t="e">
        <f>IF(ISBLANK(#REF!),"",#REF!)</f>
        <v>#REF!</v>
      </c>
      <c r="L258" s="217" t="e">
        <f>IF(ISBLANK(#REF!),"",#REF!)</f>
        <v>#REF!</v>
      </c>
      <c r="M258" s="218" t="e">
        <f>IF(ISBLANK(#REF!),"",#REF!)</f>
        <v>#REF!</v>
      </c>
      <c r="N258" s="218" t="e">
        <f>IF(ISBLANK(#REF!),"",#REF!)</f>
        <v>#REF!</v>
      </c>
      <c r="O258" s="220" t="str">
        <f>IFERROR(VLOOKUP(_xlfn.CONCAT('Team Roster - Final'!$A258," : ",'Team Roster - Final'!$BM258),'Rate Calculations'!$C$4:$G$1100,5,FALSE),"")</f>
        <v/>
      </c>
      <c r="P258" s="225">
        <f>IF(ISBLANK('Rate Calculations'!$H260),"",'Rate Calculations'!$H260)</f>
        <v>1.7500000000000002E-2</v>
      </c>
      <c r="Q258" s="220" t="str">
        <f t="shared" si="52"/>
        <v/>
      </c>
      <c r="R258" s="221">
        <f>IF(ISBLANK('Rate Calculations'!$J260),"",'Rate Calculations'!$J260)</f>
        <v>3.5000000000000003E-2</v>
      </c>
      <c r="S258" s="220" t="str">
        <f t="shared" si="53"/>
        <v/>
      </c>
      <c r="T258" s="225" t="str">
        <f>IFERROR(VLOOKUP(_xlfn.CONCAT('Team Roster - Final'!$A258," : ",'Team Roster - Final'!$BM258),'Rate Calculations'!$C$4:$S$1100,10,FALSE),"")</f>
        <v/>
      </c>
      <c r="U258" s="225" t="str">
        <f>IFERROR(VLOOKUP(_xlfn.CONCAT('Team Roster - Final'!$A258," : ",'Team Roster - Final'!$BM258),'Rate Calculations'!$C$4:$S$1100,11,FALSE),"")</f>
        <v/>
      </c>
      <c r="V258" s="222" t="str">
        <f t="shared" si="54"/>
        <v/>
      </c>
      <c r="W258" s="222" t="str">
        <f t="shared" si="55"/>
        <v/>
      </c>
      <c r="X258" s="223" t="str">
        <f>IFERROR(VLOOKUP(_xlfn.CONCAT('Team Roster - Final'!$A258," : ",'Team Roster - Final'!$BM258),'Rate Calculations'!$C$4:$S$1100,14,FALSE),"")</f>
        <v/>
      </c>
      <c r="Y258" s="222" t="str">
        <f t="shared" si="56"/>
        <v/>
      </c>
      <c r="Z258" s="222" t="str">
        <f t="shared" si="57"/>
        <v/>
      </c>
      <c r="AA258" s="224" t="str">
        <f>IFERROR(IF(#REF!="Yes",$Y258, $Y258+$Q258*0.5),"")</f>
        <v/>
      </c>
      <c r="AB258" s="224" t="str">
        <f>IFERROR(IF(#REF!="Yes",$Z258, $Z258+$S258*0.5),"")</f>
        <v/>
      </c>
      <c r="AC258" s="220" t="str">
        <f>IFERROR(VLOOKUP(_xlfn.CONCAT('Team Roster - Final'!$A258," : ",'Team Roster - Final'!$BM258),'Rate Calculations'!$C$4:$U$1100,19,FALSE),"")</f>
        <v/>
      </c>
      <c r="AD258" s="220" t="str">
        <f t="shared" si="58"/>
        <v/>
      </c>
      <c r="AE258" s="220" t="str">
        <f t="shared" si="59"/>
        <v/>
      </c>
      <c r="AF258" s="225" t="str">
        <f>IFERROR(VLOOKUP(_xlfn.CONCAT('Team Roster - Final'!$A258," : ",'Team Roster - Final'!$BM258),'Rate Calculations'!$C$4:$AB$1100,22,FALSE),"")</f>
        <v/>
      </c>
      <c r="AG258" s="225" t="str">
        <f>IFERROR(VLOOKUP(_xlfn.CONCAT('Team Roster - Final'!$A258," : ",'Team Roster - Final'!$BM258),'Rate Calculations'!$C$4:$AB$1100,23,FALSE),"")</f>
        <v/>
      </c>
      <c r="AH258" s="222" t="str">
        <f t="shared" si="60"/>
        <v/>
      </c>
      <c r="AI258" s="222" t="str">
        <f t="shared" si="61"/>
        <v/>
      </c>
      <c r="AJ258" s="223" t="str">
        <f>Table1[[#This Row],[Home Office
Net Fee %]]</f>
        <v/>
      </c>
      <c r="AK258" s="222" t="str">
        <f t="shared" si="62"/>
        <v/>
      </c>
      <c r="AL258" s="222" t="str">
        <f t="shared" si="63"/>
        <v/>
      </c>
      <c r="AM258" s="215" t="str">
        <f>IFERROR(IF(#REF!="Yes",$AK258,($AK258+$AD258*0.5)),"")</f>
        <v/>
      </c>
      <c r="AN258" s="215" t="str">
        <f>IFERROR(IF(#REF!="Yes",$AL258,($AL258+$AE258*0.5)),"")</f>
        <v/>
      </c>
      <c r="AO258" s="374" t="str">
        <f>IF(ISBLANK('Team Roster Proposed - FBR'!Q259),"",'Team Roster Proposed - FBR'!Q259)</f>
        <v/>
      </c>
      <c r="AP258" s="226" t="e">
        <f>IF(ISBLANK(#REF!),"",#REF!)</f>
        <v>#REF!</v>
      </c>
      <c r="AQ258" s="226" t="e">
        <f>IF(ISBLANK(#REF!),"",#REF!)</f>
        <v>#REF!</v>
      </c>
      <c r="AR258" s="226" t="e">
        <f>IF(ISBLANK(#REF!),"",#REF!)</f>
        <v>#REF!</v>
      </c>
      <c r="AS258" s="219" t="e">
        <f>IF(ISBLANK(#REF!),"",#REF!)</f>
        <v>#REF!</v>
      </c>
      <c r="AT258" s="219" t="e">
        <f>IF(ISBLANK(#REF!),"",#REF!)</f>
        <v>#REF!</v>
      </c>
      <c r="AU258" s="219" t="e">
        <f>IF(ISBLANK(#REF!),"",#REF!)</f>
        <v>#REF!</v>
      </c>
      <c r="AV258" s="219" t="e">
        <f>IF(ISBLANK(#REF!),"",#REF!)</f>
        <v>#REF!</v>
      </c>
      <c r="AW258" s="219" t="e">
        <f>IF(ISBLANK(#REF!),"",#REF!)</f>
        <v>#REF!</v>
      </c>
      <c r="AX258" s="219" t="e">
        <f>IF(ISBLANK(#REF!),"",#REF!)</f>
        <v>#REF!</v>
      </c>
      <c r="AY258" s="226" t="e">
        <f>IF(ISBLANK(#REF!),"",#REF!)</f>
        <v>#REF!</v>
      </c>
      <c r="AZ258" s="219" t="e">
        <f>IF(ISBLANK(#REF!),"",#REF!)</f>
        <v>#REF!</v>
      </c>
      <c r="BA258" s="219" t="e">
        <f>IF(ISBLANK(#REF!),"",#REF!)</f>
        <v>#REF!</v>
      </c>
      <c r="BB258" s="219" t="e">
        <f>IF(ISBLANK(#REF!),"",#REF!)</f>
        <v>#REF!</v>
      </c>
      <c r="BC258" s="219" t="e">
        <f>IF(ISBLANK(#REF!),"",#REF!)</f>
        <v>#REF!</v>
      </c>
      <c r="BD258" s="219" t="e">
        <f>IF(ISBLANK(#REF!),"",#REF!)</f>
        <v>#REF!</v>
      </c>
      <c r="BE258" s="219" t="e">
        <f>IF(ISBLANK(#REF!),"",#REF!)</f>
        <v>#REF!</v>
      </c>
      <c r="BF258" s="219" t="e">
        <f>IF(ISBLANK(#REF!),"",#REF!)</f>
        <v>#REF!</v>
      </c>
      <c r="BG258" s="219" t="e">
        <f>IF(ISBLANK(#REF!),"",#REF!)</f>
        <v>#REF!</v>
      </c>
      <c r="BH258" s="219" t="e">
        <f>IF(ISBLANK(#REF!),"",#REF!)</f>
        <v>#REF!</v>
      </c>
      <c r="BI258" s="219" t="e">
        <f>IF(ISBLANK(#REF!),"",#REF!)</f>
        <v>#REF!</v>
      </c>
      <c r="BJ258" s="219" t="e">
        <f>IF(ISBLANK(#REF!),"",#REF!)</f>
        <v>#REF!</v>
      </c>
      <c r="BK258" s="219" t="e">
        <f>IF(ISBLANK(#REF!),"",#REF!)</f>
        <v>#REF!</v>
      </c>
      <c r="BL258" s="219" t="e">
        <f>IF(ISBLANK(#REF!),"",#REF!)</f>
        <v>#REF!</v>
      </c>
      <c r="BM258" s="219" t="e">
        <f>IF(ISBLANK(#REF!),"",#REF!)</f>
        <v>#REF!</v>
      </c>
      <c r="BN258" s="219" t="e">
        <f>IF(ISBLANK(#REF!),"",#REF!)</f>
        <v>#REF!</v>
      </c>
      <c r="BO258" s="227" t="e">
        <f t="shared" si="64"/>
        <v>#REF!</v>
      </c>
      <c r="BP258" s="228" t="str">
        <f t="shared" si="67"/>
        <v/>
      </c>
      <c r="BQ258" s="229" t="str">
        <f t="shared" ref="BQ258:BQ321" si="68">IF(ISBLANK($BQ$2),"",$BQ$2)</f>
        <v/>
      </c>
      <c r="BR258" s="228" t="e">
        <f t="shared" si="65"/>
        <v>#REF!</v>
      </c>
      <c r="BS258" s="230" t="e">
        <f t="shared" si="66"/>
        <v>#REF!</v>
      </c>
    </row>
    <row r="259" spans="1:71">
      <c r="A259" s="213" t="e">
        <f>IF(ISBLANK(#REF!),"",#REF!)</f>
        <v>#REF!</v>
      </c>
      <c r="B259" s="214" t="e">
        <f>IF(ISBLANK(#REF!),"",#REF!)</f>
        <v>#REF!</v>
      </c>
      <c r="C259" s="214" t="e">
        <f>IF(ISBLANK(#REF!),"",#REF!)</f>
        <v>#REF!</v>
      </c>
      <c r="D259" s="214" t="e">
        <f>IF(ISBLANK(#REF!),"",#REF!)</f>
        <v>#REF!</v>
      </c>
      <c r="E259" s="214" t="e">
        <f>IF(ISBLANK(#REF!),"",#REF!)</f>
        <v>#REF!</v>
      </c>
      <c r="F259" s="214" t="e">
        <f>IF(ISBLANK(#REF!),"",#REF!)</f>
        <v>#REF!</v>
      </c>
      <c r="G259" s="214" t="e">
        <f>IF(ISBLANK(#REF!),"",#REF!)</f>
        <v>#REF!</v>
      </c>
      <c r="H259" s="215" t="e">
        <f>IF(ISBLANK(#REF!),"",#REF!)</f>
        <v>#REF!</v>
      </c>
      <c r="I259" s="214" t="e">
        <f>IF(ISBLANK(#REF!),"",#REF!)</f>
        <v>#REF!</v>
      </c>
      <c r="J259" s="216" t="e">
        <f>IF(ISBLANK(#REF!),"",#REF!)</f>
        <v>#REF!</v>
      </c>
      <c r="K259" s="217" t="e">
        <f>IF(ISBLANK(#REF!),"",#REF!)</f>
        <v>#REF!</v>
      </c>
      <c r="L259" s="217" t="e">
        <f>IF(ISBLANK(#REF!),"",#REF!)</f>
        <v>#REF!</v>
      </c>
      <c r="M259" s="218" t="e">
        <f>IF(ISBLANK(#REF!),"",#REF!)</f>
        <v>#REF!</v>
      </c>
      <c r="N259" s="218" t="e">
        <f>IF(ISBLANK(#REF!),"",#REF!)</f>
        <v>#REF!</v>
      </c>
      <c r="O259" s="220" t="str">
        <f>IFERROR(VLOOKUP(_xlfn.CONCAT('Team Roster - Final'!$A259," : ",'Team Roster - Final'!$BM259),'Rate Calculations'!$C$4:$G$1100,5,FALSE),"")</f>
        <v/>
      </c>
      <c r="P259" s="225">
        <f>IF(ISBLANK('Rate Calculations'!$H261),"",'Rate Calculations'!$H261)</f>
        <v>1.7500000000000002E-2</v>
      </c>
      <c r="Q259" s="220" t="str">
        <f t="shared" ref="Q259:Q322" si="69">IFERROR($O259*(1+$P259),"")</f>
        <v/>
      </c>
      <c r="R259" s="221">
        <f>IF(ISBLANK('Rate Calculations'!$J261),"",'Rate Calculations'!$J261)</f>
        <v>3.5000000000000003E-2</v>
      </c>
      <c r="S259" s="220" t="str">
        <f t="shared" ref="S259:S322" si="70">IFERROR($Q259*(1+$R259),"")</f>
        <v/>
      </c>
      <c r="T259" s="225" t="str">
        <f>IFERROR(VLOOKUP(_xlfn.CONCAT('Team Roster - Final'!$A259," : ",'Team Roster - Final'!$BM259),'Rate Calculations'!$C$4:$S$1100,10,FALSE),"")</f>
        <v/>
      </c>
      <c r="U259" s="225" t="str">
        <f>IFERROR(VLOOKUP(_xlfn.CONCAT('Team Roster - Final'!$A259," : ",'Team Roster - Final'!$BM259),'Rate Calculations'!$C$4:$S$1100,11,FALSE),"")</f>
        <v/>
      </c>
      <c r="V259" s="222" t="str">
        <f t="shared" ref="V259:V322" si="71">IFERROR(($Q259*$T259)+($Q259*$U259)+$Q259,"")</f>
        <v/>
      </c>
      <c r="W259" s="222" t="str">
        <f t="shared" ref="W259:W322" si="72">IFERROR(($S259*$T259)+($S259*$U259)+$S259,"")</f>
        <v/>
      </c>
      <c r="X259" s="223" t="str">
        <f>IFERROR(VLOOKUP(_xlfn.CONCAT('Team Roster - Final'!$A259," : ",'Team Roster - Final'!$BM259),'Rate Calculations'!$C$4:$S$1100,14,FALSE),"")</f>
        <v/>
      </c>
      <c r="Y259" s="222" t="str">
        <f t="shared" ref="Y259:Y322" si="73">IFERROR((IF($T259&gt;156%,($Q259+($Q259*1.56)),(($Q259+($Q259*$T259))))*$X259)+$V259,"")</f>
        <v/>
      </c>
      <c r="Z259" s="222" t="str">
        <f t="shared" ref="Z259:Z322" si="74">IFERROR((IF($T259&gt;156%,($S259+($S259*1.56)),(($S259+($S259*$T259))))*$X259)+$W259,"")</f>
        <v/>
      </c>
      <c r="AA259" s="224" t="str">
        <f>IFERROR(IF(#REF!="Yes",$Y259, $Y259+$Q259*0.5),"")</f>
        <v/>
      </c>
      <c r="AB259" s="224" t="str">
        <f>IFERROR(IF(#REF!="Yes",$Z259, $Z259+$S259*0.5),"")</f>
        <v/>
      </c>
      <c r="AC259" s="220" t="str">
        <f>IFERROR(VLOOKUP(_xlfn.CONCAT('Team Roster - Final'!$A259," : ",'Team Roster - Final'!$BM259),'Rate Calculations'!$C$4:$U$1100,19,FALSE),"")</f>
        <v/>
      </c>
      <c r="AD259" s="220" t="str">
        <f t="shared" ref="AD259:AD322" si="75">IFERROR($AC259*(1+$P259),"")</f>
        <v/>
      </c>
      <c r="AE259" s="220" t="str">
        <f t="shared" ref="AE259:AE322" si="76">IFERROR($AD259*(1+$R259),"")</f>
        <v/>
      </c>
      <c r="AF259" s="225" t="str">
        <f>IFERROR(VLOOKUP(_xlfn.CONCAT('Team Roster - Final'!$A259," : ",'Team Roster - Final'!$BM259),'Rate Calculations'!$C$4:$AB$1100,22,FALSE),"")</f>
        <v/>
      </c>
      <c r="AG259" s="225" t="str">
        <f>IFERROR(VLOOKUP(_xlfn.CONCAT('Team Roster - Final'!$A259," : ",'Team Roster - Final'!$BM259),'Rate Calculations'!$C$4:$AB$1100,23,FALSE),"")</f>
        <v/>
      </c>
      <c r="AH259" s="222" t="str">
        <f t="shared" ref="AH259:AH322" si="77">IFERROR(($AD259*$AF259)+($AD259*$AG259)+$AD259,"")</f>
        <v/>
      </c>
      <c r="AI259" s="222" t="str">
        <f t="shared" ref="AI259:AI322" si="78">IFERROR(($AE259*$AF259)+($AE259*$AG259)+$AE259,"")</f>
        <v/>
      </c>
      <c r="AJ259" s="223" t="str">
        <f>Table1[[#This Row],[Home Office
Net Fee %]]</f>
        <v/>
      </c>
      <c r="AK259" s="222" t="str">
        <f t="shared" ref="AK259:AK322" si="79">IFERROR((IF($AF259&gt;156%,($AD259+($AD259*1.56)),(($AD259+($AD259*$AF259))))*$AJ259)+$AH259,"")</f>
        <v/>
      </c>
      <c r="AL259" s="222" t="str">
        <f t="shared" ref="AL259:AL322" si="80">IFERROR((IF($AF259&gt;156%,($AE259+($AE259*1.56)),(($AE259+($AE259*$AF259))))*$AJ259)+$AI259,"")</f>
        <v/>
      </c>
      <c r="AM259" s="215" t="str">
        <f>IFERROR(IF(#REF!="Yes",$AK259,($AK259+$AD259*0.5)),"")</f>
        <v/>
      </c>
      <c r="AN259" s="215" t="str">
        <f>IFERROR(IF(#REF!="Yes",$AL259,($AL259+$AE259*0.5)),"")</f>
        <v/>
      </c>
      <c r="AO259" s="374" t="str">
        <f>IF(ISBLANK('Team Roster Proposed - FBR'!Q260),"",'Team Roster Proposed - FBR'!Q260)</f>
        <v/>
      </c>
      <c r="AP259" s="226" t="e">
        <f>IF(ISBLANK(#REF!),"",#REF!)</f>
        <v>#REF!</v>
      </c>
      <c r="AQ259" s="226" t="e">
        <f>IF(ISBLANK(#REF!),"",#REF!)</f>
        <v>#REF!</v>
      </c>
      <c r="AR259" s="226" t="e">
        <f>IF(ISBLANK(#REF!),"",#REF!)</f>
        <v>#REF!</v>
      </c>
      <c r="AS259" s="219" t="e">
        <f>IF(ISBLANK(#REF!),"",#REF!)</f>
        <v>#REF!</v>
      </c>
      <c r="AT259" s="219" t="e">
        <f>IF(ISBLANK(#REF!),"",#REF!)</f>
        <v>#REF!</v>
      </c>
      <c r="AU259" s="219" t="e">
        <f>IF(ISBLANK(#REF!),"",#REF!)</f>
        <v>#REF!</v>
      </c>
      <c r="AV259" s="219" t="e">
        <f>IF(ISBLANK(#REF!),"",#REF!)</f>
        <v>#REF!</v>
      </c>
      <c r="AW259" s="219" t="e">
        <f>IF(ISBLANK(#REF!),"",#REF!)</f>
        <v>#REF!</v>
      </c>
      <c r="AX259" s="219" t="e">
        <f>IF(ISBLANK(#REF!),"",#REF!)</f>
        <v>#REF!</v>
      </c>
      <c r="AY259" s="226" t="e">
        <f>IF(ISBLANK(#REF!),"",#REF!)</f>
        <v>#REF!</v>
      </c>
      <c r="AZ259" s="219" t="e">
        <f>IF(ISBLANK(#REF!),"",#REF!)</f>
        <v>#REF!</v>
      </c>
      <c r="BA259" s="219" t="e">
        <f>IF(ISBLANK(#REF!),"",#REF!)</f>
        <v>#REF!</v>
      </c>
      <c r="BB259" s="219" t="e">
        <f>IF(ISBLANK(#REF!),"",#REF!)</f>
        <v>#REF!</v>
      </c>
      <c r="BC259" s="219" t="e">
        <f>IF(ISBLANK(#REF!),"",#REF!)</f>
        <v>#REF!</v>
      </c>
      <c r="BD259" s="219" t="e">
        <f>IF(ISBLANK(#REF!),"",#REF!)</f>
        <v>#REF!</v>
      </c>
      <c r="BE259" s="219" t="e">
        <f>IF(ISBLANK(#REF!),"",#REF!)</f>
        <v>#REF!</v>
      </c>
      <c r="BF259" s="219" t="e">
        <f>IF(ISBLANK(#REF!),"",#REF!)</f>
        <v>#REF!</v>
      </c>
      <c r="BG259" s="219" t="e">
        <f>IF(ISBLANK(#REF!),"",#REF!)</f>
        <v>#REF!</v>
      </c>
      <c r="BH259" s="219" t="e">
        <f>IF(ISBLANK(#REF!),"",#REF!)</f>
        <v>#REF!</v>
      </c>
      <c r="BI259" s="219" t="e">
        <f>IF(ISBLANK(#REF!),"",#REF!)</f>
        <v>#REF!</v>
      </c>
      <c r="BJ259" s="219" t="e">
        <f>IF(ISBLANK(#REF!),"",#REF!)</f>
        <v>#REF!</v>
      </c>
      <c r="BK259" s="219" t="e">
        <f>IF(ISBLANK(#REF!),"",#REF!)</f>
        <v>#REF!</v>
      </c>
      <c r="BL259" s="219" t="e">
        <f>IF(ISBLANK(#REF!),"",#REF!)</f>
        <v>#REF!</v>
      </c>
      <c r="BM259" s="219" t="e">
        <f>IF(ISBLANK(#REF!),"",#REF!)</f>
        <v>#REF!</v>
      </c>
      <c r="BN259" s="219" t="e">
        <f>IF(ISBLANK(#REF!),"",#REF!)</f>
        <v>#REF!</v>
      </c>
      <c r="BO259" s="227" t="e">
        <f t="shared" ref="BO259:BO322" si="81">IF($A259="","",$BO$2)</f>
        <v>#REF!</v>
      </c>
      <c r="BP259" s="228" t="str">
        <f t="shared" si="67"/>
        <v/>
      </c>
      <c r="BQ259" s="229" t="str">
        <f t="shared" si="68"/>
        <v/>
      </c>
      <c r="BR259" s="228" t="e">
        <f t="shared" ref="BR259:BR322" si="82">IF($A259="","",$BR$2)</f>
        <v>#REF!</v>
      </c>
      <c r="BS259" s="230" t="e">
        <f t="shared" ref="BS259:BS322" si="83">IF($A259="","",$BS$2)</f>
        <v>#REF!</v>
      </c>
    </row>
    <row r="260" spans="1:71">
      <c r="A260" s="213" t="e">
        <f>IF(ISBLANK(#REF!),"",#REF!)</f>
        <v>#REF!</v>
      </c>
      <c r="B260" s="214" t="e">
        <f>IF(ISBLANK(#REF!),"",#REF!)</f>
        <v>#REF!</v>
      </c>
      <c r="C260" s="214" t="e">
        <f>IF(ISBLANK(#REF!),"",#REF!)</f>
        <v>#REF!</v>
      </c>
      <c r="D260" s="214" t="e">
        <f>IF(ISBLANK(#REF!),"",#REF!)</f>
        <v>#REF!</v>
      </c>
      <c r="E260" s="214" t="e">
        <f>IF(ISBLANK(#REF!),"",#REF!)</f>
        <v>#REF!</v>
      </c>
      <c r="F260" s="214" t="e">
        <f>IF(ISBLANK(#REF!),"",#REF!)</f>
        <v>#REF!</v>
      </c>
      <c r="G260" s="214" t="e">
        <f>IF(ISBLANK(#REF!),"",#REF!)</f>
        <v>#REF!</v>
      </c>
      <c r="H260" s="215" t="e">
        <f>IF(ISBLANK(#REF!),"",#REF!)</f>
        <v>#REF!</v>
      </c>
      <c r="I260" s="214" t="e">
        <f>IF(ISBLANK(#REF!),"",#REF!)</f>
        <v>#REF!</v>
      </c>
      <c r="J260" s="216" t="e">
        <f>IF(ISBLANK(#REF!),"",#REF!)</f>
        <v>#REF!</v>
      </c>
      <c r="K260" s="217" t="e">
        <f>IF(ISBLANK(#REF!),"",#REF!)</f>
        <v>#REF!</v>
      </c>
      <c r="L260" s="217" t="e">
        <f>IF(ISBLANK(#REF!),"",#REF!)</f>
        <v>#REF!</v>
      </c>
      <c r="M260" s="218" t="e">
        <f>IF(ISBLANK(#REF!),"",#REF!)</f>
        <v>#REF!</v>
      </c>
      <c r="N260" s="218" t="e">
        <f>IF(ISBLANK(#REF!),"",#REF!)</f>
        <v>#REF!</v>
      </c>
      <c r="O260" s="220" t="str">
        <f>IFERROR(VLOOKUP(_xlfn.CONCAT('Team Roster - Final'!$A260," : ",'Team Roster - Final'!$BM260),'Rate Calculations'!$C$4:$G$1100,5,FALSE),"")</f>
        <v/>
      </c>
      <c r="P260" s="225">
        <f>IF(ISBLANK('Rate Calculations'!$H262),"",'Rate Calculations'!$H262)</f>
        <v>1.7500000000000002E-2</v>
      </c>
      <c r="Q260" s="220" t="str">
        <f t="shared" si="69"/>
        <v/>
      </c>
      <c r="R260" s="221">
        <f>IF(ISBLANK('Rate Calculations'!$J262),"",'Rate Calculations'!$J262)</f>
        <v>3.5000000000000003E-2</v>
      </c>
      <c r="S260" s="220" t="str">
        <f t="shared" si="70"/>
        <v/>
      </c>
      <c r="T260" s="225" t="str">
        <f>IFERROR(VLOOKUP(_xlfn.CONCAT('Team Roster - Final'!$A260," : ",'Team Roster - Final'!$BM260),'Rate Calculations'!$C$4:$S$1100,10,FALSE),"")</f>
        <v/>
      </c>
      <c r="U260" s="225" t="str">
        <f>IFERROR(VLOOKUP(_xlfn.CONCAT('Team Roster - Final'!$A260," : ",'Team Roster - Final'!$BM260),'Rate Calculations'!$C$4:$S$1100,11,FALSE),"")</f>
        <v/>
      </c>
      <c r="V260" s="222" t="str">
        <f t="shared" si="71"/>
        <v/>
      </c>
      <c r="W260" s="222" t="str">
        <f t="shared" si="72"/>
        <v/>
      </c>
      <c r="X260" s="223" t="str">
        <f>IFERROR(VLOOKUP(_xlfn.CONCAT('Team Roster - Final'!$A260," : ",'Team Roster - Final'!$BM260),'Rate Calculations'!$C$4:$S$1100,14,FALSE),"")</f>
        <v/>
      </c>
      <c r="Y260" s="222" t="str">
        <f t="shared" si="73"/>
        <v/>
      </c>
      <c r="Z260" s="222" t="str">
        <f t="shared" si="74"/>
        <v/>
      </c>
      <c r="AA260" s="224" t="str">
        <f>IFERROR(IF(#REF!="Yes",$Y260, $Y260+$Q260*0.5),"")</f>
        <v/>
      </c>
      <c r="AB260" s="224" t="str">
        <f>IFERROR(IF(#REF!="Yes",$Z260, $Z260+$S260*0.5),"")</f>
        <v/>
      </c>
      <c r="AC260" s="220" t="str">
        <f>IFERROR(VLOOKUP(_xlfn.CONCAT('Team Roster - Final'!$A260," : ",'Team Roster - Final'!$BM260),'Rate Calculations'!$C$4:$U$1100,19,FALSE),"")</f>
        <v/>
      </c>
      <c r="AD260" s="220" t="str">
        <f t="shared" si="75"/>
        <v/>
      </c>
      <c r="AE260" s="220" t="str">
        <f t="shared" si="76"/>
        <v/>
      </c>
      <c r="AF260" s="225" t="str">
        <f>IFERROR(VLOOKUP(_xlfn.CONCAT('Team Roster - Final'!$A260," : ",'Team Roster - Final'!$BM260),'Rate Calculations'!$C$4:$AB$1100,22,FALSE),"")</f>
        <v/>
      </c>
      <c r="AG260" s="225" t="str">
        <f>IFERROR(VLOOKUP(_xlfn.CONCAT('Team Roster - Final'!$A260," : ",'Team Roster - Final'!$BM260),'Rate Calculations'!$C$4:$AB$1100,23,FALSE),"")</f>
        <v/>
      </c>
      <c r="AH260" s="222" t="str">
        <f t="shared" si="77"/>
        <v/>
      </c>
      <c r="AI260" s="222" t="str">
        <f t="shared" si="78"/>
        <v/>
      </c>
      <c r="AJ260" s="223" t="str">
        <f>Table1[[#This Row],[Home Office
Net Fee %]]</f>
        <v/>
      </c>
      <c r="AK260" s="222" t="str">
        <f t="shared" si="79"/>
        <v/>
      </c>
      <c r="AL260" s="222" t="str">
        <f t="shared" si="80"/>
        <v/>
      </c>
      <c r="AM260" s="215" t="str">
        <f>IFERROR(IF(#REF!="Yes",$AK260,($AK260+$AD260*0.5)),"")</f>
        <v/>
      </c>
      <c r="AN260" s="215" t="str">
        <f>IFERROR(IF(#REF!="Yes",$AL260,($AL260+$AE260*0.5)),"")</f>
        <v/>
      </c>
      <c r="AO260" s="374" t="str">
        <f>IF(ISBLANK('Team Roster Proposed - FBR'!Q261),"",'Team Roster Proposed - FBR'!Q261)</f>
        <v/>
      </c>
      <c r="AP260" s="226" t="e">
        <f>IF(ISBLANK(#REF!),"",#REF!)</f>
        <v>#REF!</v>
      </c>
      <c r="AQ260" s="226" t="e">
        <f>IF(ISBLANK(#REF!),"",#REF!)</f>
        <v>#REF!</v>
      </c>
      <c r="AR260" s="226" t="e">
        <f>IF(ISBLANK(#REF!),"",#REF!)</f>
        <v>#REF!</v>
      </c>
      <c r="AS260" s="219" t="e">
        <f>IF(ISBLANK(#REF!),"",#REF!)</f>
        <v>#REF!</v>
      </c>
      <c r="AT260" s="219" t="e">
        <f>IF(ISBLANK(#REF!),"",#REF!)</f>
        <v>#REF!</v>
      </c>
      <c r="AU260" s="219" t="e">
        <f>IF(ISBLANK(#REF!),"",#REF!)</f>
        <v>#REF!</v>
      </c>
      <c r="AV260" s="219" t="e">
        <f>IF(ISBLANK(#REF!),"",#REF!)</f>
        <v>#REF!</v>
      </c>
      <c r="AW260" s="219" t="e">
        <f>IF(ISBLANK(#REF!),"",#REF!)</f>
        <v>#REF!</v>
      </c>
      <c r="AX260" s="219" t="e">
        <f>IF(ISBLANK(#REF!),"",#REF!)</f>
        <v>#REF!</v>
      </c>
      <c r="AY260" s="226" t="e">
        <f>IF(ISBLANK(#REF!),"",#REF!)</f>
        <v>#REF!</v>
      </c>
      <c r="AZ260" s="219" t="e">
        <f>IF(ISBLANK(#REF!),"",#REF!)</f>
        <v>#REF!</v>
      </c>
      <c r="BA260" s="219" t="e">
        <f>IF(ISBLANK(#REF!),"",#REF!)</f>
        <v>#REF!</v>
      </c>
      <c r="BB260" s="219" t="e">
        <f>IF(ISBLANK(#REF!),"",#REF!)</f>
        <v>#REF!</v>
      </c>
      <c r="BC260" s="219" t="e">
        <f>IF(ISBLANK(#REF!),"",#REF!)</f>
        <v>#REF!</v>
      </c>
      <c r="BD260" s="219" t="e">
        <f>IF(ISBLANK(#REF!),"",#REF!)</f>
        <v>#REF!</v>
      </c>
      <c r="BE260" s="219" t="e">
        <f>IF(ISBLANK(#REF!),"",#REF!)</f>
        <v>#REF!</v>
      </c>
      <c r="BF260" s="219" t="e">
        <f>IF(ISBLANK(#REF!),"",#REF!)</f>
        <v>#REF!</v>
      </c>
      <c r="BG260" s="219" t="e">
        <f>IF(ISBLANK(#REF!),"",#REF!)</f>
        <v>#REF!</v>
      </c>
      <c r="BH260" s="219" t="e">
        <f>IF(ISBLANK(#REF!),"",#REF!)</f>
        <v>#REF!</v>
      </c>
      <c r="BI260" s="219" t="e">
        <f>IF(ISBLANK(#REF!),"",#REF!)</f>
        <v>#REF!</v>
      </c>
      <c r="BJ260" s="219" t="e">
        <f>IF(ISBLANK(#REF!),"",#REF!)</f>
        <v>#REF!</v>
      </c>
      <c r="BK260" s="219" t="e">
        <f>IF(ISBLANK(#REF!),"",#REF!)</f>
        <v>#REF!</v>
      </c>
      <c r="BL260" s="219" t="e">
        <f>IF(ISBLANK(#REF!),"",#REF!)</f>
        <v>#REF!</v>
      </c>
      <c r="BM260" s="219" t="e">
        <f>IF(ISBLANK(#REF!),"",#REF!)</f>
        <v>#REF!</v>
      </c>
      <c r="BN260" s="219" t="e">
        <f>IF(ISBLANK(#REF!),"",#REF!)</f>
        <v>#REF!</v>
      </c>
      <c r="BO260" s="227" t="e">
        <f t="shared" si="81"/>
        <v>#REF!</v>
      </c>
      <c r="BP260" s="228" t="str">
        <f t="shared" ref="BP260:BP323" si="84">IF(ISBLANK($BP$2),"",$BP$2)</f>
        <v/>
      </c>
      <c r="BQ260" s="229" t="str">
        <f t="shared" si="68"/>
        <v/>
      </c>
      <c r="BR260" s="228" t="e">
        <f t="shared" si="82"/>
        <v>#REF!</v>
      </c>
      <c r="BS260" s="230" t="e">
        <f t="shared" si="83"/>
        <v>#REF!</v>
      </c>
    </row>
    <row r="261" spans="1:71">
      <c r="A261" s="213" t="e">
        <f>IF(ISBLANK(#REF!),"",#REF!)</f>
        <v>#REF!</v>
      </c>
      <c r="B261" s="214" t="e">
        <f>IF(ISBLANK(#REF!),"",#REF!)</f>
        <v>#REF!</v>
      </c>
      <c r="C261" s="214" t="e">
        <f>IF(ISBLANK(#REF!),"",#REF!)</f>
        <v>#REF!</v>
      </c>
      <c r="D261" s="214" t="e">
        <f>IF(ISBLANK(#REF!),"",#REF!)</f>
        <v>#REF!</v>
      </c>
      <c r="E261" s="214" t="e">
        <f>IF(ISBLANK(#REF!),"",#REF!)</f>
        <v>#REF!</v>
      </c>
      <c r="F261" s="214" t="e">
        <f>IF(ISBLANK(#REF!),"",#REF!)</f>
        <v>#REF!</v>
      </c>
      <c r="G261" s="214" t="e">
        <f>IF(ISBLANK(#REF!),"",#REF!)</f>
        <v>#REF!</v>
      </c>
      <c r="H261" s="215" t="e">
        <f>IF(ISBLANK(#REF!),"",#REF!)</f>
        <v>#REF!</v>
      </c>
      <c r="I261" s="214" t="e">
        <f>IF(ISBLANK(#REF!),"",#REF!)</f>
        <v>#REF!</v>
      </c>
      <c r="J261" s="216" t="e">
        <f>IF(ISBLANK(#REF!),"",#REF!)</f>
        <v>#REF!</v>
      </c>
      <c r="K261" s="217" t="e">
        <f>IF(ISBLANK(#REF!),"",#REF!)</f>
        <v>#REF!</v>
      </c>
      <c r="L261" s="217" t="e">
        <f>IF(ISBLANK(#REF!),"",#REF!)</f>
        <v>#REF!</v>
      </c>
      <c r="M261" s="218" t="e">
        <f>IF(ISBLANK(#REF!),"",#REF!)</f>
        <v>#REF!</v>
      </c>
      <c r="N261" s="218" t="e">
        <f>IF(ISBLANK(#REF!),"",#REF!)</f>
        <v>#REF!</v>
      </c>
      <c r="O261" s="220" t="str">
        <f>IFERROR(VLOOKUP(_xlfn.CONCAT('Team Roster - Final'!$A261," : ",'Team Roster - Final'!$BM261),'Rate Calculations'!$C$4:$G$1100,5,FALSE),"")</f>
        <v/>
      </c>
      <c r="P261" s="225">
        <f>IF(ISBLANK('Rate Calculations'!$H263),"",'Rate Calculations'!$H263)</f>
        <v>1.7500000000000002E-2</v>
      </c>
      <c r="Q261" s="220" t="str">
        <f t="shared" si="69"/>
        <v/>
      </c>
      <c r="R261" s="221">
        <f>IF(ISBLANK('Rate Calculations'!$J263),"",'Rate Calculations'!$J263)</f>
        <v>3.5000000000000003E-2</v>
      </c>
      <c r="S261" s="220" t="str">
        <f t="shared" si="70"/>
        <v/>
      </c>
      <c r="T261" s="225" t="str">
        <f>IFERROR(VLOOKUP(_xlfn.CONCAT('Team Roster - Final'!$A261," : ",'Team Roster - Final'!$BM261),'Rate Calculations'!$C$4:$S$1100,10,FALSE),"")</f>
        <v/>
      </c>
      <c r="U261" s="225" t="str">
        <f>IFERROR(VLOOKUP(_xlfn.CONCAT('Team Roster - Final'!$A261," : ",'Team Roster - Final'!$BM261),'Rate Calculations'!$C$4:$S$1100,11,FALSE),"")</f>
        <v/>
      </c>
      <c r="V261" s="222" t="str">
        <f t="shared" si="71"/>
        <v/>
      </c>
      <c r="W261" s="222" t="str">
        <f t="shared" si="72"/>
        <v/>
      </c>
      <c r="X261" s="223" t="str">
        <f>IFERROR(VLOOKUP(_xlfn.CONCAT('Team Roster - Final'!$A261," : ",'Team Roster - Final'!$BM261),'Rate Calculations'!$C$4:$S$1100,14,FALSE),"")</f>
        <v/>
      </c>
      <c r="Y261" s="222" t="str">
        <f t="shared" si="73"/>
        <v/>
      </c>
      <c r="Z261" s="222" t="str">
        <f t="shared" si="74"/>
        <v/>
      </c>
      <c r="AA261" s="224" t="str">
        <f>IFERROR(IF(#REF!="Yes",$Y261, $Y261+$Q261*0.5),"")</f>
        <v/>
      </c>
      <c r="AB261" s="224" t="str">
        <f>IFERROR(IF(#REF!="Yes",$Z261, $Z261+$S261*0.5),"")</f>
        <v/>
      </c>
      <c r="AC261" s="220" t="str">
        <f>IFERROR(VLOOKUP(_xlfn.CONCAT('Team Roster - Final'!$A261," : ",'Team Roster - Final'!$BM261),'Rate Calculations'!$C$4:$U$1100,19,FALSE),"")</f>
        <v/>
      </c>
      <c r="AD261" s="220" t="str">
        <f t="shared" si="75"/>
        <v/>
      </c>
      <c r="AE261" s="220" t="str">
        <f t="shared" si="76"/>
        <v/>
      </c>
      <c r="AF261" s="225" t="str">
        <f>IFERROR(VLOOKUP(_xlfn.CONCAT('Team Roster - Final'!$A261," : ",'Team Roster - Final'!$BM261),'Rate Calculations'!$C$4:$AB$1100,22,FALSE),"")</f>
        <v/>
      </c>
      <c r="AG261" s="225" t="str">
        <f>IFERROR(VLOOKUP(_xlfn.CONCAT('Team Roster - Final'!$A261," : ",'Team Roster - Final'!$BM261),'Rate Calculations'!$C$4:$AB$1100,23,FALSE),"")</f>
        <v/>
      </c>
      <c r="AH261" s="222" t="str">
        <f t="shared" si="77"/>
        <v/>
      </c>
      <c r="AI261" s="222" t="str">
        <f t="shared" si="78"/>
        <v/>
      </c>
      <c r="AJ261" s="223" t="str">
        <f>Table1[[#This Row],[Home Office
Net Fee %]]</f>
        <v/>
      </c>
      <c r="AK261" s="222" t="str">
        <f t="shared" si="79"/>
        <v/>
      </c>
      <c r="AL261" s="222" t="str">
        <f t="shared" si="80"/>
        <v/>
      </c>
      <c r="AM261" s="215" t="str">
        <f>IFERROR(IF(#REF!="Yes",$AK261,($AK261+$AD261*0.5)),"")</f>
        <v/>
      </c>
      <c r="AN261" s="215" t="str">
        <f>IFERROR(IF(#REF!="Yes",$AL261,($AL261+$AE261*0.5)),"")</f>
        <v/>
      </c>
      <c r="AO261" s="374" t="str">
        <f>IF(ISBLANK('Team Roster Proposed - FBR'!Q262),"",'Team Roster Proposed - FBR'!Q262)</f>
        <v/>
      </c>
      <c r="AP261" s="226" t="e">
        <f>IF(ISBLANK(#REF!),"",#REF!)</f>
        <v>#REF!</v>
      </c>
      <c r="AQ261" s="226" t="e">
        <f>IF(ISBLANK(#REF!),"",#REF!)</f>
        <v>#REF!</v>
      </c>
      <c r="AR261" s="226" t="e">
        <f>IF(ISBLANK(#REF!),"",#REF!)</f>
        <v>#REF!</v>
      </c>
      <c r="AS261" s="219" t="e">
        <f>IF(ISBLANK(#REF!),"",#REF!)</f>
        <v>#REF!</v>
      </c>
      <c r="AT261" s="219" t="e">
        <f>IF(ISBLANK(#REF!),"",#REF!)</f>
        <v>#REF!</v>
      </c>
      <c r="AU261" s="219" t="e">
        <f>IF(ISBLANK(#REF!),"",#REF!)</f>
        <v>#REF!</v>
      </c>
      <c r="AV261" s="219" t="e">
        <f>IF(ISBLANK(#REF!),"",#REF!)</f>
        <v>#REF!</v>
      </c>
      <c r="AW261" s="219" t="e">
        <f>IF(ISBLANK(#REF!),"",#REF!)</f>
        <v>#REF!</v>
      </c>
      <c r="AX261" s="219" t="e">
        <f>IF(ISBLANK(#REF!),"",#REF!)</f>
        <v>#REF!</v>
      </c>
      <c r="AY261" s="226" t="e">
        <f>IF(ISBLANK(#REF!),"",#REF!)</f>
        <v>#REF!</v>
      </c>
      <c r="AZ261" s="219" t="e">
        <f>IF(ISBLANK(#REF!),"",#REF!)</f>
        <v>#REF!</v>
      </c>
      <c r="BA261" s="219" t="e">
        <f>IF(ISBLANK(#REF!),"",#REF!)</f>
        <v>#REF!</v>
      </c>
      <c r="BB261" s="219" t="e">
        <f>IF(ISBLANK(#REF!),"",#REF!)</f>
        <v>#REF!</v>
      </c>
      <c r="BC261" s="219" t="e">
        <f>IF(ISBLANK(#REF!),"",#REF!)</f>
        <v>#REF!</v>
      </c>
      <c r="BD261" s="219" t="e">
        <f>IF(ISBLANK(#REF!),"",#REF!)</f>
        <v>#REF!</v>
      </c>
      <c r="BE261" s="219" t="e">
        <f>IF(ISBLANK(#REF!),"",#REF!)</f>
        <v>#REF!</v>
      </c>
      <c r="BF261" s="219" t="e">
        <f>IF(ISBLANK(#REF!),"",#REF!)</f>
        <v>#REF!</v>
      </c>
      <c r="BG261" s="219" t="e">
        <f>IF(ISBLANK(#REF!),"",#REF!)</f>
        <v>#REF!</v>
      </c>
      <c r="BH261" s="219" t="e">
        <f>IF(ISBLANK(#REF!),"",#REF!)</f>
        <v>#REF!</v>
      </c>
      <c r="BI261" s="219" t="e">
        <f>IF(ISBLANK(#REF!),"",#REF!)</f>
        <v>#REF!</v>
      </c>
      <c r="BJ261" s="219" t="e">
        <f>IF(ISBLANK(#REF!),"",#REF!)</f>
        <v>#REF!</v>
      </c>
      <c r="BK261" s="219" t="e">
        <f>IF(ISBLANK(#REF!),"",#REF!)</f>
        <v>#REF!</v>
      </c>
      <c r="BL261" s="219" t="e">
        <f>IF(ISBLANK(#REF!),"",#REF!)</f>
        <v>#REF!</v>
      </c>
      <c r="BM261" s="219" t="e">
        <f>IF(ISBLANK(#REF!),"",#REF!)</f>
        <v>#REF!</v>
      </c>
      <c r="BN261" s="219" t="e">
        <f>IF(ISBLANK(#REF!),"",#REF!)</f>
        <v>#REF!</v>
      </c>
      <c r="BO261" s="227" t="e">
        <f t="shared" si="81"/>
        <v>#REF!</v>
      </c>
      <c r="BP261" s="228" t="str">
        <f t="shared" si="84"/>
        <v/>
      </c>
      <c r="BQ261" s="229" t="str">
        <f t="shared" si="68"/>
        <v/>
      </c>
      <c r="BR261" s="228" t="e">
        <f t="shared" si="82"/>
        <v>#REF!</v>
      </c>
      <c r="BS261" s="230" t="e">
        <f t="shared" si="83"/>
        <v>#REF!</v>
      </c>
    </row>
    <row r="262" spans="1:71">
      <c r="A262" s="213" t="e">
        <f>IF(ISBLANK(#REF!),"",#REF!)</f>
        <v>#REF!</v>
      </c>
      <c r="B262" s="214" t="e">
        <f>IF(ISBLANK(#REF!),"",#REF!)</f>
        <v>#REF!</v>
      </c>
      <c r="C262" s="214" t="e">
        <f>IF(ISBLANK(#REF!),"",#REF!)</f>
        <v>#REF!</v>
      </c>
      <c r="D262" s="214" t="e">
        <f>IF(ISBLANK(#REF!),"",#REF!)</f>
        <v>#REF!</v>
      </c>
      <c r="E262" s="214" t="e">
        <f>IF(ISBLANK(#REF!),"",#REF!)</f>
        <v>#REF!</v>
      </c>
      <c r="F262" s="214" t="e">
        <f>IF(ISBLANK(#REF!),"",#REF!)</f>
        <v>#REF!</v>
      </c>
      <c r="G262" s="214" t="e">
        <f>IF(ISBLANK(#REF!),"",#REF!)</f>
        <v>#REF!</v>
      </c>
      <c r="H262" s="215" t="e">
        <f>IF(ISBLANK(#REF!),"",#REF!)</f>
        <v>#REF!</v>
      </c>
      <c r="I262" s="214" t="e">
        <f>IF(ISBLANK(#REF!),"",#REF!)</f>
        <v>#REF!</v>
      </c>
      <c r="J262" s="216" t="e">
        <f>IF(ISBLANK(#REF!),"",#REF!)</f>
        <v>#REF!</v>
      </c>
      <c r="K262" s="217" t="e">
        <f>IF(ISBLANK(#REF!),"",#REF!)</f>
        <v>#REF!</v>
      </c>
      <c r="L262" s="217" t="e">
        <f>IF(ISBLANK(#REF!),"",#REF!)</f>
        <v>#REF!</v>
      </c>
      <c r="M262" s="218" t="e">
        <f>IF(ISBLANK(#REF!),"",#REF!)</f>
        <v>#REF!</v>
      </c>
      <c r="N262" s="218" t="e">
        <f>IF(ISBLANK(#REF!),"",#REF!)</f>
        <v>#REF!</v>
      </c>
      <c r="O262" s="220" t="str">
        <f>IFERROR(VLOOKUP(_xlfn.CONCAT('Team Roster - Final'!$A262," : ",'Team Roster - Final'!$BM262),'Rate Calculations'!$C$4:$G$1100,5,FALSE),"")</f>
        <v/>
      </c>
      <c r="P262" s="225">
        <f>IF(ISBLANK('Rate Calculations'!$H264),"",'Rate Calculations'!$H264)</f>
        <v>1.7500000000000002E-2</v>
      </c>
      <c r="Q262" s="220" t="str">
        <f t="shared" si="69"/>
        <v/>
      </c>
      <c r="R262" s="221">
        <f>IF(ISBLANK('Rate Calculations'!$J264),"",'Rate Calculations'!$J264)</f>
        <v>3.5000000000000003E-2</v>
      </c>
      <c r="S262" s="220" t="str">
        <f t="shared" si="70"/>
        <v/>
      </c>
      <c r="T262" s="225" t="str">
        <f>IFERROR(VLOOKUP(_xlfn.CONCAT('Team Roster - Final'!$A262," : ",'Team Roster - Final'!$BM262),'Rate Calculations'!$C$4:$S$1100,10,FALSE),"")</f>
        <v/>
      </c>
      <c r="U262" s="225" t="str">
        <f>IFERROR(VLOOKUP(_xlfn.CONCAT('Team Roster - Final'!$A262," : ",'Team Roster - Final'!$BM262),'Rate Calculations'!$C$4:$S$1100,11,FALSE),"")</f>
        <v/>
      </c>
      <c r="V262" s="222" t="str">
        <f t="shared" si="71"/>
        <v/>
      </c>
      <c r="W262" s="222" t="str">
        <f t="shared" si="72"/>
        <v/>
      </c>
      <c r="X262" s="223" t="str">
        <f>IFERROR(VLOOKUP(_xlfn.CONCAT('Team Roster - Final'!$A262," : ",'Team Roster - Final'!$BM262),'Rate Calculations'!$C$4:$S$1100,14,FALSE),"")</f>
        <v/>
      </c>
      <c r="Y262" s="222" t="str">
        <f t="shared" si="73"/>
        <v/>
      </c>
      <c r="Z262" s="222" t="str">
        <f t="shared" si="74"/>
        <v/>
      </c>
      <c r="AA262" s="224" t="str">
        <f>IFERROR(IF(#REF!="Yes",$Y262, $Y262+$Q262*0.5),"")</f>
        <v/>
      </c>
      <c r="AB262" s="224" t="str">
        <f>IFERROR(IF(#REF!="Yes",$Z262, $Z262+$S262*0.5),"")</f>
        <v/>
      </c>
      <c r="AC262" s="220" t="str">
        <f>IFERROR(VLOOKUP(_xlfn.CONCAT('Team Roster - Final'!$A262," : ",'Team Roster - Final'!$BM262),'Rate Calculations'!$C$4:$U$1100,19,FALSE),"")</f>
        <v/>
      </c>
      <c r="AD262" s="220" t="str">
        <f t="shared" si="75"/>
        <v/>
      </c>
      <c r="AE262" s="220" t="str">
        <f t="shared" si="76"/>
        <v/>
      </c>
      <c r="AF262" s="225" t="str">
        <f>IFERROR(VLOOKUP(_xlfn.CONCAT('Team Roster - Final'!$A262," : ",'Team Roster - Final'!$BM262),'Rate Calculations'!$C$4:$AB$1100,22,FALSE),"")</f>
        <v/>
      </c>
      <c r="AG262" s="225" t="str">
        <f>IFERROR(VLOOKUP(_xlfn.CONCAT('Team Roster - Final'!$A262," : ",'Team Roster - Final'!$BM262),'Rate Calculations'!$C$4:$AB$1100,23,FALSE),"")</f>
        <v/>
      </c>
      <c r="AH262" s="222" t="str">
        <f t="shared" si="77"/>
        <v/>
      </c>
      <c r="AI262" s="222" t="str">
        <f t="shared" si="78"/>
        <v/>
      </c>
      <c r="AJ262" s="223" t="str">
        <f>Table1[[#This Row],[Home Office
Net Fee %]]</f>
        <v/>
      </c>
      <c r="AK262" s="222" t="str">
        <f t="shared" si="79"/>
        <v/>
      </c>
      <c r="AL262" s="222" t="str">
        <f t="shared" si="80"/>
        <v/>
      </c>
      <c r="AM262" s="215" t="str">
        <f>IFERROR(IF(#REF!="Yes",$AK262,($AK262+$AD262*0.5)),"")</f>
        <v/>
      </c>
      <c r="AN262" s="215" t="str">
        <f>IFERROR(IF(#REF!="Yes",$AL262,($AL262+$AE262*0.5)),"")</f>
        <v/>
      </c>
      <c r="AO262" s="374" t="str">
        <f>IF(ISBLANK('Team Roster Proposed - FBR'!Q263),"",'Team Roster Proposed - FBR'!Q263)</f>
        <v/>
      </c>
      <c r="AP262" s="226" t="e">
        <f>IF(ISBLANK(#REF!),"",#REF!)</f>
        <v>#REF!</v>
      </c>
      <c r="AQ262" s="226" t="e">
        <f>IF(ISBLANK(#REF!),"",#REF!)</f>
        <v>#REF!</v>
      </c>
      <c r="AR262" s="226" t="e">
        <f>IF(ISBLANK(#REF!),"",#REF!)</f>
        <v>#REF!</v>
      </c>
      <c r="AS262" s="219" t="e">
        <f>IF(ISBLANK(#REF!),"",#REF!)</f>
        <v>#REF!</v>
      </c>
      <c r="AT262" s="219" t="e">
        <f>IF(ISBLANK(#REF!),"",#REF!)</f>
        <v>#REF!</v>
      </c>
      <c r="AU262" s="219" t="e">
        <f>IF(ISBLANK(#REF!),"",#REF!)</f>
        <v>#REF!</v>
      </c>
      <c r="AV262" s="219" t="e">
        <f>IF(ISBLANK(#REF!),"",#REF!)</f>
        <v>#REF!</v>
      </c>
      <c r="AW262" s="219" t="e">
        <f>IF(ISBLANK(#REF!),"",#REF!)</f>
        <v>#REF!</v>
      </c>
      <c r="AX262" s="219" t="e">
        <f>IF(ISBLANK(#REF!),"",#REF!)</f>
        <v>#REF!</v>
      </c>
      <c r="AY262" s="226" t="e">
        <f>IF(ISBLANK(#REF!),"",#REF!)</f>
        <v>#REF!</v>
      </c>
      <c r="AZ262" s="219" t="e">
        <f>IF(ISBLANK(#REF!),"",#REF!)</f>
        <v>#REF!</v>
      </c>
      <c r="BA262" s="219" t="e">
        <f>IF(ISBLANK(#REF!),"",#REF!)</f>
        <v>#REF!</v>
      </c>
      <c r="BB262" s="219" t="e">
        <f>IF(ISBLANK(#REF!),"",#REF!)</f>
        <v>#REF!</v>
      </c>
      <c r="BC262" s="219" t="e">
        <f>IF(ISBLANK(#REF!),"",#REF!)</f>
        <v>#REF!</v>
      </c>
      <c r="BD262" s="219" t="e">
        <f>IF(ISBLANK(#REF!),"",#REF!)</f>
        <v>#REF!</v>
      </c>
      <c r="BE262" s="219" t="e">
        <f>IF(ISBLANK(#REF!),"",#REF!)</f>
        <v>#REF!</v>
      </c>
      <c r="BF262" s="219" t="e">
        <f>IF(ISBLANK(#REF!),"",#REF!)</f>
        <v>#REF!</v>
      </c>
      <c r="BG262" s="219" t="e">
        <f>IF(ISBLANK(#REF!),"",#REF!)</f>
        <v>#REF!</v>
      </c>
      <c r="BH262" s="219" t="e">
        <f>IF(ISBLANK(#REF!),"",#REF!)</f>
        <v>#REF!</v>
      </c>
      <c r="BI262" s="219" t="e">
        <f>IF(ISBLANK(#REF!),"",#REF!)</f>
        <v>#REF!</v>
      </c>
      <c r="BJ262" s="219" t="e">
        <f>IF(ISBLANK(#REF!),"",#REF!)</f>
        <v>#REF!</v>
      </c>
      <c r="BK262" s="219" t="e">
        <f>IF(ISBLANK(#REF!),"",#REF!)</f>
        <v>#REF!</v>
      </c>
      <c r="BL262" s="219" t="e">
        <f>IF(ISBLANK(#REF!),"",#REF!)</f>
        <v>#REF!</v>
      </c>
      <c r="BM262" s="219" t="e">
        <f>IF(ISBLANK(#REF!),"",#REF!)</f>
        <v>#REF!</v>
      </c>
      <c r="BN262" s="219" t="e">
        <f>IF(ISBLANK(#REF!),"",#REF!)</f>
        <v>#REF!</v>
      </c>
      <c r="BO262" s="227" t="e">
        <f t="shared" si="81"/>
        <v>#REF!</v>
      </c>
      <c r="BP262" s="228" t="str">
        <f t="shared" si="84"/>
        <v/>
      </c>
      <c r="BQ262" s="229" t="str">
        <f t="shared" si="68"/>
        <v/>
      </c>
      <c r="BR262" s="228" t="e">
        <f t="shared" si="82"/>
        <v>#REF!</v>
      </c>
      <c r="BS262" s="230" t="e">
        <f t="shared" si="83"/>
        <v>#REF!</v>
      </c>
    </row>
    <row r="263" spans="1:71">
      <c r="A263" s="213" t="e">
        <f>IF(ISBLANK(#REF!),"",#REF!)</f>
        <v>#REF!</v>
      </c>
      <c r="B263" s="214" t="e">
        <f>IF(ISBLANK(#REF!),"",#REF!)</f>
        <v>#REF!</v>
      </c>
      <c r="C263" s="214" t="e">
        <f>IF(ISBLANK(#REF!),"",#REF!)</f>
        <v>#REF!</v>
      </c>
      <c r="D263" s="214" t="e">
        <f>IF(ISBLANK(#REF!),"",#REF!)</f>
        <v>#REF!</v>
      </c>
      <c r="E263" s="214" t="e">
        <f>IF(ISBLANK(#REF!),"",#REF!)</f>
        <v>#REF!</v>
      </c>
      <c r="F263" s="214" t="e">
        <f>IF(ISBLANK(#REF!),"",#REF!)</f>
        <v>#REF!</v>
      </c>
      <c r="G263" s="214" t="e">
        <f>IF(ISBLANK(#REF!),"",#REF!)</f>
        <v>#REF!</v>
      </c>
      <c r="H263" s="215" t="e">
        <f>IF(ISBLANK(#REF!),"",#REF!)</f>
        <v>#REF!</v>
      </c>
      <c r="I263" s="214" t="e">
        <f>IF(ISBLANK(#REF!),"",#REF!)</f>
        <v>#REF!</v>
      </c>
      <c r="J263" s="216" t="e">
        <f>IF(ISBLANK(#REF!),"",#REF!)</f>
        <v>#REF!</v>
      </c>
      <c r="K263" s="217" t="e">
        <f>IF(ISBLANK(#REF!),"",#REF!)</f>
        <v>#REF!</v>
      </c>
      <c r="L263" s="217" t="e">
        <f>IF(ISBLANK(#REF!),"",#REF!)</f>
        <v>#REF!</v>
      </c>
      <c r="M263" s="218" t="e">
        <f>IF(ISBLANK(#REF!),"",#REF!)</f>
        <v>#REF!</v>
      </c>
      <c r="N263" s="218" t="e">
        <f>IF(ISBLANK(#REF!),"",#REF!)</f>
        <v>#REF!</v>
      </c>
      <c r="O263" s="220" t="str">
        <f>IFERROR(VLOOKUP(_xlfn.CONCAT('Team Roster - Final'!$A263," : ",'Team Roster - Final'!$BM263),'Rate Calculations'!$C$4:$G$1100,5,FALSE),"")</f>
        <v/>
      </c>
      <c r="P263" s="225">
        <f>IF(ISBLANK('Rate Calculations'!$H265),"",'Rate Calculations'!$H265)</f>
        <v>1.7500000000000002E-2</v>
      </c>
      <c r="Q263" s="220" t="str">
        <f t="shared" si="69"/>
        <v/>
      </c>
      <c r="R263" s="221">
        <f>IF(ISBLANK('Rate Calculations'!$J265),"",'Rate Calculations'!$J265)</f>
        <v>3.5000000000000003E-2</v>
      </c>
      <c r="S263" s="220" t="str">
        <f t="shared" si="70"/>
        <v/>
      </c>
      <c r="T263" s="225" t="str">
        <f>IFERROR(VLOOKUP(_xlfn.CONCAT('Team Roster - Final'!$A263," : ",'Team Roster - Final'!$BM263),'Rate Calculations'!$C$4:$S$1100,10,FALSE),"")</f>
        <v/>
      </c>
      <c r="U263" s="225" t="str">
        <f>IFERROR(VLOOKUP(_xlfn.CONCAT('Team Roster - Final'!$A263," : ",'Team Roster - Final'!$BM263),'Rate Calculations'!$C$4:$S$1100,11,FALSE),"")</f>
        <v/>
      </c>
      <c r="V263" s="222" t="str">
        <f t="shared" si="71"/>
        <v/>
      </c>
      <c r="W263" s="222" t="str">
        <f t="shared" si="72"/>
        <v/>
      </c>
      <c r="X263" s="223" t="str">
        <f>IFERROR(VLOOKUP(_xlfn.CONCAT('Team Roster - Final'!$A263," : ",'Team Roster - Final'!$BM263),'Rate Calculations'!$C$4:$S$1100,14,FALSE),"")</f>
        <v/>
      </c>
      <c r="Y263" s="222" t="str">
        <f t="shared" si="73"/>
        <v/>
      </c>
      <c r="Z263" s="222" t="str">
        <f t="shared" si="74"/>
        <v/>
      </c>
      <c r="AA263" s="224" t="str">
        <f>IFERROR(IF(#REF!="Yes",$Y263, $Y263+$Q263*0.5),"")</f>
        <v/>
      </c>
      <c r="AB263" s="224" t="str">
        <f>IFERROR(IF(#REF!="Yes",$Z263, $Z263+$S263*0.5),"")</f>
        <v/>
      </c>
      <c r="AC263" s="220" t="str">
        <f>IFERROR(VLOOKUP(_xlfn.CONCAT('Team Roster - Final'!$A263," : ",'Team Roster - Final'!$BM263),'Rate Calculations'!$C$4:$U$1100,19,FALSE),"")</f>
        <v/>
      </c>
      <c r="AD263" s="220" t="str">
        <f t="shared" si="75"/>
        <v/>
      </c>
      <c r="AE263" s="220" t="str">
        <f t="shared" si="76"/>
        <v/>
      </c>
      <c r="AF263" s="225" t="str">
        <f>IFERROR(VLOOKUP(_xlfn.CONCAT('Team Roster - Final'!$A263," : ",'Team Roster - Final'!$BM263),'Rate Calculations'!$C$4:$AB$1100,22,FALSE),"")</f>
        <v/>
      </c>
      <c r="AG263" s="225" t="str">
        <f>IFERROR(VLOOKUP(_xlfn.CONCAT('Team Roster - Final'!$A263," : ",'Team Roster - Final'!$BM263),'Rate Calculations'!$C$4:$AB$1100,23,FALSE),"")</f>
        <v/>
      </c>
      <c r="AH263" s="222" t="str">
        <f t="shared" si="77"/>
        <v/>
      </c>
      <c r="AI263" s="222" t="str">
        <f t="shared" si="78"/>
        <v/>
      </c>
      <c r="AJ263" s="223" t="str">
        <f>Table1[[#This Row],[Home Office
Net Fee %]]</f>
        <v/>
      </c>
      <c r="AK263" s="222" t="str">
        <f t="shared" si="79"/>
        <v/>
      </c>
      <c r="AL263" s="222" t="str">
        <f t="shared" si="80"/>
        <v/>
      </c>
      <c r="AM263" s="215" t="str">
        <f>IFERROR(IF(#REF!="Yes",$AK263,($AK263+$AD263*0.5)),"")</f>
        <v/>
      </c>
      <c r="AN263" s="215" t="str">
        <f>IFERROR(IF(#REF!="Yes",$AL263,($AL263+$AE263*0.5)),"")</f>
        <v/>
      </c>
      <c r="AO263" s="374" t="str">
        <f>IF(ISBLANK('Team Roster Proposed - FBR'!Q264),"",'Team Roster Proposed - FBR'!Q264)</f>
        <v/>
      </c>
      <c r="AP263" s="226" t="e">
        <f>IF(ISBLANK(#REF!),"",#REF!)</f>
        <v>#REF!</v>
      </c>
      <c r="AQ263" s="226" t="e">
        <f>IF(ISBLANK(#REF!),"",#REF!)</f>
        <v>#REF!</v>
      </c>
      <c r="AR263" s="226" t="e">
        <f>IF(ISBLANK(#REF!),"",#REF!)</f>
        <v>#REF!</v>
      </c>
      <c r="AS263" s="219" t="e">
        <f>IF(ISBLANK(#REF!),"",#REF!)</f>
        <v>#REF!</v>
      </c>
      <c r="AT263" s="219" t="e">
        <f>IF(ISBLANK(#REF!),"",#REF!)</f>
        <v>#REF!</v>
      </c>
      <c r="AU263" s="219" t="e">
        <f>IF(ISBLANK(#REF!),"",#REF!)</f>
        <v>#REF!</v>
      </c>
      <c r="AV263" s="219" t="e">
        <f>IF(ISBLANK(#REF!),"",#REF!)</f>
        <v>#REF!</v>
      </c>
      <c r="AW263" s="219" t="e">
        <f>IF(ISBLANK(#REF!),"",#REF!)</f>
        <v>#REF!</v>
      </c>
      <c r="AX263" s="219" t="e">
        <f>IF(ISBLANK(#REF!),"",#REF!)</f>
        <v>#REF!</v>
      </c>
      <c r="AY263" s="226" t="e">
        <f>IF(ISBLANK(#REF!),"",#REF!)</f>
        <v>#REF!</v>
      </c>
      <c r="AZ263" s="219" t="e">
        <f>IF(ISBLANK(#REF!),"",#REF!)</f>
        <v>#REF!</v>
      </c>
      <c r="BA263" s="219" t="e">
        <f>IF(ISBLANK(#REF!),"",#REF!)</f>
        <v>#REF!</v>
      </c>
      <c r="BB263" s="219" t="e">
        <f>IF(ISBLANK(#REF!),"",#REF!)</f>
        <v>#REF!</v>
      </c>
      <c r="BC263" s="219" t="e">
        <f>IF(ISBLANK(#REF!),"",#REF!)</f>
        <v>#REF!</v>
      </c>
      <c r="BD263" s="219" t="e">
        <f>IF(ISBLANK(#REF!),"",#REF!)</f>
        <v>#REF!</v>
      </c>
      <c r="BE263" s="219" t="e">
        <f>IF(ISBLANK(#REF!),"",#REF!)</f>
        <v>#REF!</v>
      </c>
      <c r="BF263" s="219" t="e">
        <f>IF(ISBLANK(#REF!),"",#REF!)</f>
        <v>#REF!</v>
      </c>
      <c r="BG263" s="219" t="e">
        <f>IF(ISBLANK(#REF!),"",#REF!)</f>
        <v>#REF!</v>
      </c>
      <c r="BH263" s="219" t="e">
        <f>IF(ISBLANK(#REF!),"",#REF!)</f>
        <v>#REF!</v>
      </c>
      <c r="BI263" s="219" t="e">
        <f>IF(ISBLANK(#REF!),"",#REF!)</f>
        <v>#REF!</v>
      </c>
      <c r="BJ263" s="219" t="e">
        <f>IF(ISBLANK(#REF!),"",#REF!)</f>
        <v>#REF!</v>
      </c>
      <c r="BK263" s="219" t="e">
        <f>IF(ISBLANK(#REF!),"",#REF!)</f>
        <v>#REF!</v>
      </c>
      <c r="BL263" s="219" t="e">
        <f>IF(ISBLANK(#REF!),"",#REF!)</f>
        <v>#REF!</v>
      </c>
      <c r="BM263" s="219" t="e">
        <f>IF(ISBLANK(#REF!),"",#REF!)</f>
        <v>#REF!</v>
      </c>
      <c r="BN263" s="219" t="e">
        <f>IF(ISBLANK(#REF!),"",#REF!)</f>
        <v>#REF!</v>
      </c>
      <c r="BO263" s="227" t="e">
        <f t="shared" si="81"/>
        <v>#REF!</v>
      </c>
      <c r="BP263" s="228" t="str">
        <f t="shared" si="84"/>
        <v/>
      </c>
      <c r="BQ263" s="229" t="str">
        <f t="shared" si="68"/>
        <v/>
      </c>
      <c r="BR263" s="228" t="e">
        <f t="shared" si="82"/>
        <v>#REF!</v>
      </c>
      <c r="BS263" s="230" t="e">
        <f t="shared" si="83"/>
        <v>#REF!</v>
      </c>
    </row>
    <row r="264" spans="1:71">
      <c r="A264" s="213" t="e">
        <f>IF(ISBLANK(#REF!),"",#REF!)</f>
        <v>#REF!</v>
      </c>
      <c r="B264" s="214" t="e">
        <f>IF(ISBLANK(#REF!),"",#REF!)</f>
        <v>#REF!</v>
      </c>
      <c r="C264" s="214" t="e">
        <f>IF(ISBLANK(#REF!),"",#REF!)</f>
        <v>#REF!</v>
      </c>
      <c r="D264" s="214" t="e">
        <f>IF(ISBLANK(#REF!),"",#REF!)</f>
        <v>#REF!</v>
      </c>
      <c r="E264" s="214" t="e">
        <f>IF(ISBLANK(#REF!),"",#REF!)</f>
        <v>#REF!</v>
      </c>
      <c r="F264" s="214" t="e">
        <f>IF(ISBLANK(#REF!),"",#REF!)</f>
        <v>#REF!</v>
      </c>
      <c r="G264" s="214" t="e">
        <f>IF(ISBLANK(#REF!),"",#REF!)</f>
        <v>#REF!</v>
      </c>
      <c r="H264" s="215" t="e">
        <f>IF(ISBLANK(#REF!),"",#REF!)</f>
        <v>#REF!</v>
      </c>
      <c r="I264" s="214" t="e">
        <f>IF(ISBLANK(#REF!),"",#REF!)</f>
        <v>#REF!</v>
      </c>
      <c r="J264" s="216" t="e">
        <f>IF(ISBLANK(#REF!),"",#REF!)</f>
        <v>#REF!</v>
      </c>
      <c r="K264" s="217" t="e">
        <f>IF(ISBLANK(#REF!),"",#REF!)</f>
        <v>#REF!</v>
      </c>
      <c r="L264" s="217" t="e">
        <f>IF(ISBLANK(#REF!),"",#REF!)</f>
        <v>#REF!</v>
      </c>
      <c r="M264" s="218" t="e">
        <f>IF(ISBLANK(#REF!),"",#REF!)</f>
        <v>#REF!</v>
      </c>
      <c r="N264" s="218" t="e">
        <f>IF(ISBLANK(#REF!),"",#REF!)</f>
        <v>#REF!</v>
      </c>
      <c r="O264" s="220" t="str">
        <f>IFERROR(VLOOKUP(_xlfn.CONCAT('Team Roster - Final'!$A264," : ",'Team Roster - Final'!$BM264),'Rate Calculations'!$C$4:$G$1100,5,FALSE),"")</f>
        <v/>
      </c>
      <c r="P264" s="225">
        <f>IF(ISBLANK('Rate Calculations'!$H266),"",'Rate Calculations'!$H266)</f>
        <v>1.7500000000000002E-2</v>
      </c>
      <c r="Q264" s="220" t="str">
        <f t="shared" si="69"/>
        <v/>
      </c>
      <c r="R264" s="221">
        <f>IF(ISBLANK('Rate Calculations'!$J266),"",'Rate Calculations'!$J266)</f>
        <v>3.5000000000000003E-2</v>
      </c>
      <c r="S264" s="220" t="str">
        <f t="shared" si="70"/>
        <v/>
      </c>
      <c r="T264" s="225" t="str">
        <f>IFERROR(VLOOKUP(_xlfn.CONCAT('Team Roster - Final'!$A264," : ",'Team Roster - Final'!$BM264),'Rate Calculations'!$C$4:$S$1100,10,FALSE),"")</f>
        <v/>
      </c>
      <c r="U264" s="225" t="str">
        <f>IFERROR(VLOOKUP(_xlfn.CONCAT('Team Roster - Final'!$A264," : ",'Team Roster - Final'!$BM264),'Rate Calculations'!$C$4:$S$1100,11,FALSE),"")</f>
        <v/>
      </c>
      <c r="V264" s="222" t="str">
        <f t="shared" si="71"/>
        <v/>
      </c>
      <c r="W264" s="222" t="str">
        <f t="shared" si="72"/>
        <v/>
      </c>
      <c r="X264" s="223" t="str">
        <f>IFERROR(VLOOKUP(_xlfn.CONCAT('Team Roster - Final'!$A264," : ",'Team Roster - Final'!$BM264),'Rate Calculations'!$C$4:$S$1100,14,FALSE),"")</f>
        <v/>
      </c>
      <c r="Y264" s="222" t="str">
        <f t="shared" si="73"/>
        <v/>
      </c>
      <c r="Z264" s="222" t="str">
        <f t="shared" si="74"/>
        <v/>
      </c>
      <c r="AA264" s="224" t="str">
        <f>IFERROR(IF(#REF!="Yes",$Y264, $Y264+$Q264*0.5),"")</f>
        <v/>
      </c>
      <c r="AB264" s="224" t="str">
        <f>IFERROR(IF(#REF!="Yes",$Z264, $Z264+$S264*0.5),"")</f>
        <v/>
      </c>
      <c r="AC264" s="220" t="str">
        <f>IFERROR(VLOOKUP(_xlfn.CONCAT('Team Roster - Final'!$A264," : ",'Team Roster - Final'!$BM264),'Rate Calculations'!$C$4:$U$1100,19,FALSE),"")</f>
        <v/>
      </c>
      <c r="AD264" s="220" t="str">
        <f t="shared" si="75"/>
        <v/>
      </c>
      <c r="AE264" s="220" t="str">
        <f t="shared" si="76"/>
        <v/>
      </c>
      <c r="AF264" s="225" t="str">
        <f>IFERROR(VLOOKUP(_xlfn.CONCAT('Team Roster - Final'!$A264," : ",'Team Roster - Final'!$BM264),'Rate Calculations'!$C$4:$AB$1100,22,FALSE),"")</f>
        <v/>
      </c>
      <c r="AG264" s="225" t="str">
        <f>IFERROR(VLOOKUP(_xlfn.CONCAT('Team Roster - Final'!$A264," : ",'Team Roster - Final'!$BM264),'Rate Calculations'!$C$4:$AB$1100,23,FALSE),"")</f>
        <v/>
      </c>
      <c r="AH264" s="222" t="str">
        <f t="shared" si="77"/>
        <v/>
      </c>
      <c r="AI264" s="222" t="str">
        <f t="shared" si="78"/>
        <v/>
      </c>
      <c r="AJ264" s="223" t="str">
        <f>Table1[[#This Row],[Home Office
Net Fee %]]</f>
        <v/>
      </c>
      <c r="AK264" s="222" t="str">
        <f t="shared" si="79"/>
        <v/>
      </c>
      <c r="AL264" s="222" t="str">
        <f t="shared" si="80"/>
        <v/>
      </c>
      <c r="AM264" s="215" t="str">
        <f>IFERROR(IF(#REF!="Yes",$AK264,($AK264+$AD264*0.5)),"")</f>
        <v/>
      </c>
      <c r="AN264" s="215" t="str">
        <f>IFERROR(IF(#REF!="Yes",$AL264,($AL264+$AE264*0.5)),"")</f>
        <v/>
      </c>
      <c r="AO264" s="374" t="str">
        <f>IF(ISBLANK('Team Roster Proposed - FBR'!Q265),"",'Team Roster Proposed - FBR'!Q265)</f>
        <v/>
      </c>
      <c r="AP264" s="226" t="e">
        <f>IF(ISBLANK(#REF!),"",#REF!)</f>
        <v>#REF!</v>
      </c>
      <c r="AQ264" s="226" t="e">
        <f>IF(ISBLANK(#REF!),"",#REF!)</f>
        <v>#REF!</v>
      </c>
      <c r="AR264" s="226" t="e">
        <f>IF(ISBLANK(#REF!),"",#REF!)</f>
        <v>#REF!</v>
      </c>
      <c r="AS264" s="219" t="e">
        <f>IF(ISBLANK(#REF!),"",#REF!)</f>
        <v>#REF!</v>
      </c>
      <c r="AT264" s="219" t="e">
        <f>IF(ISBLANK(#REF!),"",#REF!)</f>
        <v>#REF!</v>
      </c>
      <c r="AU264" s="219" t="e">
        <f>IF(ISBLANK(#REF!),"",#REF!)</f>
        <v>#REF!</v>
      </c>
      <c r="AV264" s="219" t="e">
        <f>IF(ISBLANK(#REF!),"",#REF!)</f>
        <v>#REF!</v>
      </c>
      <c r="AW264" s="219" t="e">
        <f>IF(ISBLANK(#REF!),"",#REF!)</f>
        <v>#REF!</v>
      </c>
      <c r="AX264" s="219" t="e">
        <f>IF(ISBLANK(#REF!),"",#REF!)</f>
        <v>#REF!</v>
      </c>
      <c r="AY264" s="226" t="e">
        <f>IF(ISBLANK(#REF!),"",#REF!)</f>
        <v>#REF!</v>
      </c>
      <c r="AZ264" s="219" t="e">
        <f>IF(ISBLANK(#REF!),"",#REF!)</f>
        <v>#REF!</v>
      </c>
      <c r="BA264" s="219" t="e">
        <f>IF(ISBLANK(#REF!),"",#REF!)</f>
        <v>#REF!</v>
      </c>
      <c r="BB264" s="219" t="e">
        <f>IF(ISBLANK(#REF!),"",#REF!)</f>
        <v>#REF!</v>
      </c>
      <c r="BC264" s="219" t="e">
        <f>IF(ISBLANK(#REF!),"",#REF!)</f>
        <v>#REF!</v>
      </c>
      <c r="BD264" s="219" t="e">
        <f>IF(ISBLANK(#REF!),"",#REF!)</f>
        <v>#REF!</v>
      </c>
      <c r="BE264" s="219" t="e">
        <f>IF(ISBLANK(#REF!),"",#REF!)</f>
        <v>#REF!</v>
      </c>
      <c r="BF264" s="219" t="e">
        <f>IF(ISBLANK(#REF!),"",#REF!)</f>
        <v>#REF!</v>
      </c>
      <c r="BG264" s="219" t="e">
        <f>IF(ISBLANK(#REF!),"",#REF!)</f>
        <v>#REF!</v>
      </c>
      <c r="BH264" s="219" t="e">
        <f>IF(ISBLANK(#REF!),"",#REF!)</f>
        <v>#REF!</v>
      </c>
      <c r="BI264" s="219" t="e">
        <f>IF(ISBLANK(#REF!),"",#REF!)</f>
        <v>#REF!</v>
      </c>
      <c r="BJ264" s="219" t="e">
        <f>IF(ISBLANK(#REF!),"",#REF!)</f>
        <v>#REF!</v>
      </c>
      <c r="BK264" s="219" t="e">
        <f>IF(ISBLANK(#REF!),"",#REF!)</f>
        <v>#REF!</v>
      </c>
      <c r="BL264" s="219" t="e">
        <f>IF(ISBLANK(#REF!),"",#REF!)</f>
        <v>#REF!</v>
      </c>
      <c r="BM264" s="219" t="e">
        <f>IF(ISBLANK(#REF!),"",#REF!)</f>
        <v>#REF!</v>
      </c>
      <c r="BN264" s="219" t="e">
        <f>IF(ISBLANK(#REF!),"",#REF!)</f>
        <v>#REF!</v>
      </c>
      <c r="BO264" s="227" t="e">
        <f t="shared" si="81"/>
        <v>#REF!</v>
      </c>
      <c r="BP264" s="228" t="str">
        <f t="shared" si="84"/>
        <v/>
      </c>
      <c r="BQ264" s="229" t="str">
        <f t="shared" si="68"/>
        <v/>
      </c>
      <c r="BR264" s="228" t="e">
        <f t="shared" si="82"/>
        <v>#REF!</v>
      </c>
      <c r="BS264" s="230" t="e">
        <f t="shared" si="83"/>
        <v>#REF!</v>
      </c>
    </row>
    <row r="265" spans="1:71">
      <c r="A265" s="213" t="e">
        <f>IF(ISBLANK(#REF!),"",#REF!)</f>
        <v>#REF!</v>
      </c>
      <c r="B265" s="214" t="e">
        <f>IF(ISBLANK(#REF!),"",#REF!)</f>
        <v>#REF!</v>
      </c>
      <c r="C265" s="214" t="e">
        <f>IF(ISBLANK(#REF!),"",#REF!)</f>
        <v>#REF!</v>
      </c>
      <c r="D265" s="214" t="e">
        <f>IF(ISBLANK(#REF!),"",#REF!)</f>
        <v>#REF!</v>
      </c>
      <c r="E265" s="214" t="e">
        <f>IF(ISBLANK(#REF!),"",#REF!)</f>
        <v>#REF!</v>
      </c>
      <c r="F265" s="214" t="e">
        <f>IF(ISBLANK(#REF!),"",#REF!)</f>
        <v>#REF!</v>
      </c>
      <c r="G265" s="214" t="e">
        <f>IF(ISBLANK(#REF!),"",#REF!)</f>
        <v>#REF!</v>
      </c>
      <c r="H265" s="215" t="e">
        <f>IF(ISBLANK(#REF!),"",#REF!)</f>
        <v>#REF!</v>
      </c>
      <c r="I265" s="214" t="e">
        <f>IF(ISBLANK(#REF!),"",#REF!)</f>
        <v>#REF!</v>
      </c>
      <c r="J265" s="216" t="e">
        <f>IF(ISBLANK(#REF!),"",#REF!)</f>
        <v>#REF!</v>
      </c>
      <c r="K265" s="217" t="e">
        <f>IF(ISBLANK(#REF!),"",#REF!)</f>
        <v>#REF!</v>
      </c>
      <c r="L265" s="217" t="e">
        <f>IF(ISBLANK(#REF!),"",#REF!)</f>
        <v>#REF!</v>
      </c>
      <c r="M265" s="218" t="e">
        <f>IF(ISBLANK(#REF!),"",#REF!)</f>
        <v>#REF!</v>
      </c>
      <c r="N265" s="218" t="e">
        <f>IF(ISBLANK(#REF!),"",#REF!)</f>
        <v>#REF!</v>
      </c>
      <c r="O265" s="220" t="str">
        <f>IFERROR(VLOOKUP(_xlfn.CONCAT('Team Roster - Final'!$A265," : ",'Team Roster - Final'!$BM265),'Rate Calculations'!$C$4:$G$1100,5,FALSE),"")</f>
        <v/>
      </c>
      <c r="P265" s="225">
        <f>IF(ISBLANK('Rate Calculations'!$H267),"",'Rate Calculations'!$H267)</f>
        <v>1.7500000000000002E-2</v>
      </c>
      <c r="Q265" s="220" t="str">
        <f t="shared" si="69"/>
        <v/>
      </c>
      <c r="R265" s="221">
        <f>IF(ISBLANK('Rate Calculations'!$J267),"",'Rate Calculations'!$J267)</f>
        <v>3.5000000000000003E-2</v>
      </c>
      <c r="S265" s="220" t="str">
        <f t="shared" si="70"/>
        <v/>
      </c>
      <c r="T265" s="225" t="str">
        <f>IFERROR(VLOOKUP(_xlfn.CONCAT('Team Roster - Final'!$A265," : ",'Team Roster - Final'!$BM265),'Rate Calculations'!$C$4:$S$1100,10,FALSE),"")</f>
        <v/>
      </c>
      <c r="U265" s="225" t="str">
        <f>IFERROR(VLOOKUP(_xlfn.CONCAT('Team Roster - Final'!$A265," : ",'Team Roster - Final'!$BM265),'Rate Calculations'!$C$4:$S$1100,11,FALSE),"")</f>
        <v/>
      </c>
      <c r="V265" s="222" t="str">
        <f t="shared" si="71"/>
        <v/>
      </c>
      <c r="W265" s="222" t="str">
        <f t="shared" si="72"/>
        <v/>
      </c>
      <c r="X265" s="223" t="str">
        <f>IFERROR(VLOOKUP(_xlfn.CONCAT('Team Roster - Final'!$A265," : ",'Team Roster - Final'!$BM265),'Rate Calculations'!$C$4:$S$1100,14,FALSE),"")</f>
        <v/>
      </c>
      <c r="Y265" s="222" t="str">
        <f t="shared" si="73"/>
        <v/>
      </c>
      <c r="Z265" s="222" t="str">
        <f t="shared" si="74"/>
        <v/>
      </c>
      <c r="AA265" s="224" t="str">
        <f>IFERROR(IF(#REF!="Yes",$Y265, $Y265+$Q265*0.5),"")</f>
        <v/>
      </c>
      <c r="AB265" s="224" t="str">
        <f>IFERROR(IF(#REF!="Yes",$Z265, $Z265+$S265*0.5),"")</f>
        <v/>
      </c>
      <c r="AC265" s="220" t="str">
        <f>IFERROR(VLOOKUP(_xlfn.CONCAT('Team Roster - Final'!$A265," : ",'Team Roster - Final'!$BM265),'Rate Calculations'!$C$4:$U$1100,19,FALSE),"")</f>
        <v/>
      </c>
      <c r="AD265" s="220" t="str">
        <f t="shared" si="75"/>
        <v/>
      </c>
      <c r="AE265" s="220" t="str">
        <f t="shared" si="76"/>
        <v/>
      </c>
      <c r="AF265" s="225" t="str">
        <f>IFERROR(VLOOKUP(_xlfn.CONCAT('Team Roster - Final'!$A265," : ",'Team Roster - Final'!$BM265),'Rate Calculations'!$C$4:$AB$1100,22,FALSE),"")</f>
        <v/>
      </c>
      <c r="AG265" s="225" t="str">
        <f>IFERROR(VLOOKUP(_xlfn.CONCAT('Team Roster - Final'!$A265," : ",'Team Roster - Final'!$BM265),'Rate Calculations'!$C$4:$AB$1100,23,FALSE),"")</f>
        <v/>
      </c>
      <c r="AH265" s="222" t="str">
        <f t="shared" si="77"/>
        <v/>
      </c>
      <c r="AI265" s="222" t="str">
        <f t="shared" si="78"/>
        <v/>
      </c>
      <c r="AJ265" s="223" t="str">
        <f>Table1[[#This Row],[Home Office
Net Fee %]]</f>
        <v/>
      </c>
      <c r="AK265" s="222" t="str">
        <f t="shared" si="79"/>
        <v/>
      </c>
      <c r="AL265" s="222" t="str">
        <f t="shared" si="80"/>
        <v/>
      </c>
      <c r="AM265" s="215" t="str">
        <f>IFERROR(IF(#REF!="Yes",$AK265,($AK265+$AD265*0.5)),"")</f>
        <v/>
      </c>
      <c r="AN265" s="215" t="str">
        <f>IFERROR(IF(#REF!="Yes",$AL265,($AL265+$AE265*0.5)),"")</f>
        <v/>
      </c>
      <c r="AO265" s="374" t="str">
        <f>IF(ISBLANK('Team Roster Proposed - FBR'!Q266),"",'Team Roster Proposed - FBR'!Q266)</f>
        <v/>
      </c>
      <c r="AP265" s="226" t="e">
        <f>IF(ISBLANK(#REF!),"",#REF!)</f>
        <v>#REF!</v>
      </c>
      <c r="AQ265" s="226" t="e">
        <f>IF(ISBLANK(#REF!),"",#REF!)</f>
        <v>#REF!</v>
      </c>
      <c r="AR265" s="226" t="e">
        <f>IF(ISBLANK(#REF!),"",#REF!)</f>
        <v>#REF!</v>
      </c>
      <c r="AS265" s="219" t="e">
        <f>IF(ISBLANK(#REF!),"",#REF!)</f>
        <v>#REF!</v>
      </c>
      <c r="AT265" s="219" t="e">
        <f>IF(ISBLANK(#REF!),"",#REF!)</f>
        <v>#REF!</v>
      </c>
      <c r="AU265" s="219" t="e">
        <f>IF(ISBLANK(#REF!),"",#REF!)</f>
        <v>#REF!</v>
      </c>
      <c r="AV265" s="219" t="e">
        <f>IF(ISBLANK(#REF!),"",#REF!)</f>
        <v>#REF!</v>
      </c>
      <c r="AW265" s="219" t="e">
        <f>IF(ISBLANK(#REF!),"",#REF!)</f>
        <v>#REF!</v>
      </c>
      <c r="AX265" s="219" t="e">
        <f>IF(ISBLANK(#REF!),"",#REF!)</f>
        <v>#REF!</v>
      </c>
      <c r="AY265" s="226" t="e">
        <f>IF(ISBLANK(#REF!),"",#REF!)</f>
        <v>#REF!</v>
      </c>
      <c r="AZ265" s="219" t="e">
        <f>IF(ISBLANK(#REF!),"",#REF!)</f>
        <v>#REF!</v>
      </c>
      <c r="BA265" s="219" t="e">
        <f>IF(ISBLANK(#REF!),"",#REF!)</f>
        <v>#REF!</v>
      </c>
      <c r="BB265" s="219" t="e">
        <f>IF(ISBLANK(#REF!),"",#REF!)</f>
        <v>#REF!</v>
      </c>
      <c r="BC265" s="219" t="e">
        <f>IF(ISBLANK(#REF!),"",#REF!)</f>
        <v>#REF!</v>
      </c>
      <c r="BD265" s="219" t="e">
        <f>IF(ISBLANK(#REF!),"",#REF!)</f>
        <v>#REF!</v>
      </c>
      <c r="BE265" s="219" t="e">
        <f>IF(ISBLANK(#REF!),"",#REF!)</f>
        <v>#REF!</v>
      </c>
      <c r="BF265" s="219" t="e">
        <f>IF(ISBLANK(#REF!),"",#REF!)</f>
        <v>#REF!</v>
      </c>
      <c r="BG265" s="219" t="e">
        <f>IF(ISBLANK(#REF!),"",#REF!)</f>
        <v>#REF!</v>
      </c>
      <c r="BH265" s="219" t="e">
        <f>IF(ISBLANK(#REF!),"",#REF!)</f>
        <v>#REF!</v>
      </c>
      <c r="BI265" s="219" t="e">
        <f>IF(ISBLANK(#REF!),"",#REF!)</f>
        <v>#REF!</v>
      </c>
      <c r="BJ265" s="219" t="e">
        <f>IF(ISBLANK(#REF!),"",#REF!)</f>
        <v>#REF!</v>
      </c>
      <c r="BK265" s="219" t="e">
        <f>IF(ISBLANK(#REF!),"",#REF!)</f>
        <v>#REF!</v>
      </c>
      <c r="BL265" s="219" t="e">
        <f>IF(ISBLANK(#REF!),"",#REF!)</f>
        <v>#REF!</v>
      </c>
      <c r="BM265" s="219" t="e">
        <f>IF(ISBLANK(#REF!),"",#REF!)</f>
        <v>#REF!</v>
      </c>
      <c r="BN265" s="219" t="e">
        <f>IF(ISBLANK(#REF!),"",#REF!)</f>
        <v>#REF!</v>
      </c>
      <c r="BO265" s="227" t="e">
        <f t="shared" si="81"/>
        <v>#REF!</v>
      </c>
      <c r="BP265" s="228" t="str">
        <f t="shared" si="84"/>
        <v/>
      </c>
      <c r="BQ265" s="229" t="str">
        <f t="shared" si="68"/>
        <v/>
      </c>
      <c r="BR265" s="228" t="e">
        <f t="shared" si="82"/>
        <v>#REF!</v>
      </c>
      <c r="BS265" s="230" t="e">
        <f t="shared" si="83"/>
        <v>#REF!</v>
      </c>
    </row>
    <row r="266" spans="1:71">
      <c r="A266" s="213" t="e">
        <f>IF(ISBLANK(#REF!),"",#REF!)</f>
        <v>#REF!</v>
      </c>
      <c r="B266" s="214" t="e">
        <f>IF(ISBLANK(#REF!),"",#REF!)</f>
        <v>#REF!</v>
      </c>
      <c r="C266" s="214" t="e">
        <f>IF(ISBLANK(#REF!),"",#REF!)</f>
        <v>#REF!</v>
      </c>
      <c r="D266" s="214" t="e">
        <f>IF(ISBLANK(#REF!),"",#REF!)</f>
        <v>#REF!</v>
      </c>
      <c r="E266" s="214" t="e">
        <f>IF(ISBLANK(#REF!),"",#REF!)</f>
        <v>#REF!</v>
      </c>
      <c r="F266" s="214" t="e">
        <f>IF(ISBLANK(#REF!),"",#REF!)</f>
        <v>#REF!</v>
      </c>
      <c r="G266" s="214" t="e">
        <f>IF(ISBLANK(#REF!),"",#REF!)</f>
        <v>#REF!</v>
      </c>
      <c r="H266" s="215" t="e">
        <f>IF(ISBLANK(#REF!),"",#REF!)</f>
        <v>#REF!</v>
      </c>
      <c r="I266" s="214" t="e">
        <f>IF(ISBLANK(#REF!),"",#REF!)</f>
        <v>#REF!</v>
      </c>
      <c r="J266" s="216" t="e">
        <f>IF(ISBLANK(#REF!),"",#REF!)</f>
        <v>#REF!</v>
      </c>
      <c r="K266" s="217" t="e">
        <f>IF(ISBLANK(#REF!),"",#REF!)</f>
        <v>#REF!</v>
      </c>
      <c r="L266" s="217" t="e">
        <f>IF(ISBLANK(#REF!),"",#REF!)</f>
        <v>#REF!</v>
      </c>
      <c r="M266" s="218" t="e">
        <f>IF(ISBLANK(#REF!),"",#REF!)</f>
        <v>#REF!</v>
      </c>
      <c r="N266" s="218" t="e">
        <f>IF(ISBLANK(#REF!),"",#REF!)</f>
        <v>#REF!</v>
      </c>
      <c r="O266" s="220" t="str">
        <f>IFERROR(VLOOKUP(_xlfn.CONCAT('Team Roster - Final'!$A266," : ",'Team Roster - Final'!$BM266),'Rate Calculations'!$C$4:$G$1100,5,FALSE),"")</f>
        <v/>
      </c>
      <c r="P266" s="225">
        <f>IF(ISBLANK('Rate Calculations'!$H268),"",'Rate Calculations'!$H268)</f>
        <v>1.7500000000000002E-2</v>
      </c>
      <c r="Q266" s="220" t="str">
        <f t="shared" si="69"/>
        <v/>
      </c>
      <c r="R266" s="221">
        <f>IF(ISBLANK('Rate Calculations'!$J268),"",'Rate Calculations'!$J268)</f>
        <v>3.5000000000000003E-2</v>
      </c>
      <c r="S266" s="220" t="str">
        <f t="shared" si="70"/>
        <v/>
      </c>
      <c r="T266" s="225" t="str">
        <f>IFERROR(VLOOKUP(_xlfn.CONCAT('Team Roster - Final'!$A266," : ",'Team Roster - Final'!$BM266),'Rate Calculations'!$C$4:$S$1100,10,FALSE),"")</f>
        <v/>
      </c>
      <c r="U266" s="225" t="str">
        <f>IFERROR(VLOOKUP(_xlfn.CONCAT('Team Roster - Final'!$A266," : ",'Team Roster - Final'!$BM266),'Rate Calculations'!$C$4:$S$1100,11,FALSE),"")</f>
        <v/>
      </c>
      <c r="V266" s="222" t="str">
        <f t="shared" si="71"/>
        <v/>
      </c>
      <c r="W266" s="222" t="str">
        <f t="shared" si="72"/>
        <v/>
      </c>
      <c r="X266" s="223" t="str">
        <f>IFERROR(VLOOKUP(_xlfn.CONCAT('Team Roster - Final'!$A266," : ",'Team Roster - Final'!$BM266),'Rate Calculations'!$C$4:$S$1100,14,FALSE),"")</f>
        <v/>
      </c>
      <c r="Y266" s="222" t="str">
        <f t="shared" si="73"/>
        <v/>
      </c>
      <c r="Z266" s="222" t="str">
        <f t="shared" si="74"/>
        <v/>
      </c>
      <c r="AA266" s="224" t="str">
        <f>IFERROR(IF(#REF!="Yes",$Y266, $Y266+$Q266*0.5),"")</f>
        <v/>
      </c>
      <c r="AB266" s="224" t="str">
        <f>IFERROR(IF(#REF!="Yes",$Z266, $Z266+$S266*0.5),"")</f>
        <v/>
      </c>
      <c r="AC266" s="220" t="str">
        <f>IFERROR(VLOOKUP(_xlfn.CONCAT('Team Roster - Final'!$A266," : ",'Team Roster - Final'!$BM266),'Rate Calculations'!$C$4:$U$1100,19,FALSE),"")</f>
        <v/>
      </c>
      <c r="AD266" s="220" t="str">
        <f t="shared" si="75"/>
        <v/>
      </c>
      <c r="AE266" s="220" t="str">
        <f t="shared" si="76"/>
        <v/>
      </c>
      <c r="AF266" s="225" t="str">
        <f>IFERROR(VLOOKUP(_xlfn.CONCAT('Team Roster - Final'!$A266," : ",'Team Roster - Final'!$BM266),'Rate Calculations'!$C$4:$AB$1100,22,FALSE),"")</f>
        <v/>
      </c>
      <c r="AG266" s="225" t="str">
        <f>IFERROR(VLOOKUP(_xlfn.CONCAT('Team Roster - Final'!$A266," : ",'Team Roster - Final'!$BM266),'Rate Calculations'!$C$4:$AB$1100,23,FALSE),"")</f>
        <v/>
      </c>
      <c r="AH266" s="222" t="str">
        <f t="shared" si="77"/>
        <v/>
      </c>
      <c r="AI266" s="222" t="str">
        <f t="shared" si="78"/>
        <v/>
      </c>
      <c r="AJ266" s="223" t="str">
        <f>Table1[[#This Row],[Home Office
Net Fee %]]</f>
        <v/>
      </c>
      <c r="AK266" s="222" t="str">
        <f t="shared" si="79"/>
        <v/>
      </c>
      <c r="AL266" s="222" t="str">
        <f t="shared" si="80"/>
        <v/>
      </c>
      <c r="AM266" s="215" t="str">
        <f>IFERROR(IF(#REF!="Yes",$AK266,($AK266+$AD266*0.5)),"")</f>
        <v/>
      </c>
      <c r="AN266" s="215" t="str">
        <f>IFERROR(IF(#REF!="Yes",$AL266,($AL266+$AE266*0.5)),"")</f>
        <v/>
      </c>
      <c r="AO266" s="374" t="str">
        <f>IF(ISBLANK('Team Roster Proposed - FBR'!Q267),"",'Team Roster Proposed - FBR'!Q267)</f>
        <v/>
      </c>
      <c r="AP266" s="226" t="e">
        <f>IF(ISBLANK(#REF!),"",#REF!)</f>
        <v>#REF!</v>
      </c>
      <c r="AQ266" s="226" t="e">
        <f>IF(ISBLANK(#REF!),"",#REF!)</f>
        <v>#REF!</v>
      </c>
      <c r="AR266" s="226" t="e">
        <f>IF(ISBLANK(#REF!),"",#REF!)</f>
        <v>#REF!</v>
      </c>
      <c r="AS266" s="219" t="e">
        <f>IF(ISBLANK(#REF!),"",#REF!)</f>
        <v>#REF!</v>
      </c>
      <c r="AT266" s="219" t="e">
        <f>IF(ISBLANK(#REF!),"",#REF!)</f>
        <v>#REF!</v>
      </c>
      <c r="AU266" s="219" t="e">
        <f>IF(ISBLANK(#REF!),"",#REF!)</f>
        <v>#REF!</v>
      </c>
      <c r="AV266" s="219" t="e">
        <f>IF(ISBLANK(#REF!),"",#REF!)</f>
        <v>#REF!</v>
      </c>
      <c r="AW266" s="219" t="e">
        <f>IF(ISBLANK(#REF!),"",#REF!)</f>
        <v>#REF!</v>
      </c>
      <c r="AX266" s="219" t="e">
        <f>IF(ISBLANK(#REF!),"",#REF!)</f>
        <v>#REF!</v>
      </c>
      <c r="AY266" s="226" t="e">
        <f>IF(ISBLANK(#REF!),"",#REF!)</f>
        <v>#REF!</v>
      </c>
      <c r="AZ266" s="219" t="e">
        <f>IF(ISBLANK(#REF!),"",#REF!)</f>
        <v>#REF!</v>
      </c>
      <c r="BA266" s="219" t="e">
        <f>IF(ISBLANK(#REF!),"",#REF!)</f>
        <v>#REF!</v>
      </c>
      <c r="BB266" s="219" t="e">
        <f>IF(ISBLANK(#REF!),"",#REF!)</f>
        <v>#REF!</v>
      </c>
      <c r="BC266" s="219" t="e">
        <f>IF(ISBLANK(#REF!),"",#REF!)</f>
        <v>#REF!</v>
      </c>
      <c r="BD266" s="219" t="e">
        <f>IF(ISBLANK(#REF!),"",#REF!)</f>
        <v>#REF!</v>
      </c>
      <c r="BE266" s="219" t="e">
        <f>IF(ISBLANK(#REF!),"",#REF!)</f>
        <v>#REF!</v>
      </c>
      <c r="BF266" s="219" t="e">
        <f>IF(ISBLANK(#REF!),"",#REF!)</f>
        <v>#REF!</v>
      </c>
      <c r="BG266" s="219" t="e">
        <f>IF(ISBLANK(#REF!),"",#REF!)</f>
        <v>#REF!</v>
      </c>
      <c r="BH266" s="219" t="e">
        <f>IF(ISBLANK(#REF!),"",#REF!)</f>
        <v>#REF!</v>
      </c>
      <c r="BI266" s="219" t="e">
        <f>IF(ISBLANK(#REF!),"",#REF!)</f>
        <v>#REF!</v>
      </c>
      <c r="BJ266" s="219" t="e">
        <f>IF(ISBLANK(#REF!),"",#REF!)</f>
        <v>#REF!</v>
      </c>
      <c r="BK266" s="219" t="e">
        <f>IF(ISBLANK(#REF!),"",#REF!)</f>
        <v>#REF!</v>
      </c>
      <c r="BL266" s="219" t="e">
        <f>IF(ISBLANK(#REF!),"",#REF!)</f>
        <v>#REF!</v>
      </c>
      <c r="BM266" s="219" t="e">
        <f>IF(ISBLANK(#REF!),"",#REF!)</f>
        <v>#REF!</v>
      </c>
      <c r="BN266" s="219" t="e">
        <f>IF(ISBLANK(#REF!),"",#REF!)</f>
        <v>#REF!</v>
      </c>
      <c r="BO266" s="227" t="e">
        <f t="shared" si="81"/>
        <v>#REF!</v>
      </c>
      <c r="BP266" s="228" t="str">
        <f t="shared" si="84"/>
        <v/>
      </c>
      <c r="BQ266" s="229" t="str">
        <f t="shared" si="68"/>
        <v/>
      </c>
      <c r="BR266" s="228" t="e">
        <f t="shared" si="82"/>
        <v>#REF!</v>
      </c>
      <c r="BS266" s="230" t="e">
        <f t="shared" si="83"/>
        <v>#REF!</v>
      </c>
    </row>
    <row r="267" spans="1:71">
      <c r="A267" s="213" t="e">
        <f>IF(ISBLANK(#REF!),"",#REF!)</f>
        <v>#REF!</v>
      </c>
      <c r="B267" s="214" t="e">
        <f>IF(ISBLANK(#REF!),"",#REF!)</f>
        <v>#REF!</v>
      </c>
      <c r="C267" s="214" t="e">
        <f>IF(ISBLANK(#REF!),"",#REF!)</f>
        <v>#REF!</v>
      </c>
      <c r="D267" s="214" t="e">
        <f>IF(ISBLANK(#REF!),"",#REF!)</f>
        <v>#REF!</v>
      </c>
      <c r="E267" s="214" t="e">
        <f>IF(ISBLANK(#REF!),"",#REF!)</f>
        <v>#REF!</v>
      </c>
      <c r="F267" s="214" t="e">
        <f>IF(ISBLANK(#REF!),"",#REF!)</f>
        <v>#REF!</v>
      </c>
      <c r="G267" s="214" t="e">
        <f>IF(ISBLANK(#REF!),"",#REF!)</f>
        <v>#REF!</v>
      </c>
      <c r="H267" s="215" t="e">
        <f>IF(ISBLANK(#REF!),"",#REF!)</f>
        <v>#REF!</v>
      </c>
      <c r="I267" s="214" t="e">
        <f>IF(ISBLANK(#REF!),"",#REF!)</f>
        <v>#REF!</v>
      </c>
      <c r="J267" s="216" t="e">
        <f>IF(ISBLANK(#REF!),"",#REF!)</f>
        <v>#REF!</v>
      </c>
      <c r="K267" s="217" t="e">
        <f>IF(ISBLANK(#REF!),"",#REF!)</f>
        <v>#REF!</v>
      </c>
      <c r="L267" s="217" t="e">
        <f>IF(ISBLANK(#REF!),"",#REF!)</f>
        <v>#REF!</v>
      </c>
      <c r="M267" s="218" t="e">
        <f>IF(ISBLANK(#REF!),"",#REF!)</f>
        <v>#REF!</v>
      </c>
      <c r="N267" s="218" t="e">
        <f>IF(ISBLANK(#REF!),"",#REF!)</f>
        <v>#REF!</v>
      </c>
      <c r="O267" s="220" t="str">
        <f>IFERROR(VLOOKUP(_xlfn.CONCAT('Team Roster - Final'!$A267," : ",'Team Roster - Final'!$BM267),'Rate Calculations'!$C$4:$G$1100,5,FALSE),"")</f>
        <v/>
      </c>
      <c r="P267" s="225">
        <f>IF(ISBLANK('Rate Calculations'!$H269),"",'Rate Calculations'!$H269)</f>
        <v>1.7500000000000002E-2</v>
      </c>
      <c r="Q267" s="220" t="str">
        <f t="shared" si="69"/>
        <v/>
      </c>
      <c r="R267" s="221">
        <f>IF(ISBLANK('Rate Calculations'!$J269),"",'Rate Calculations'!$J269)</f>
        <v>3.5000000000000003E-2</v>
      </c>
      <c r="S267" s="220" t="str">
        <f t="shared" si="70"/>
        <v/>
      </c>
      <c r="T267" s="225" t="str">
        <f>IFERROR(VLOOKUP(_xlfn.CONCAT('Team Roster - Final'!$A267," : ",'Team Roster - Final'!$BM267),'Rate Calculations'!$C$4:$S$1100,10,FALSE),"")</f>
        <v/>
      </c>
      <c r="U267" s="225" t="str">
        <f>IFERROR(VLOOKUP(_xlfn.CONCAT('Team Roster - Final'!$A267," : ",'Team Roster - Final'!$BM267),'Rate Calculations'!$C$4:$S$1100,11,FALSE),"")</f>
        <v/>
      </c>
      <c r="V267" s="222" t="str">
        <f t="shared" si="71"/>
        <v/>
      </c>
      <c r="W267" s="222" t="str">
        <f t="shared" si="72"/>
        <v/>
      </c>
      <c r="X267" s="223" t="str">
        <f>IFERROR(VLOOKUP(_xlfn.CONCAT('Team Roster - Final'!$A267," : ",'Team Roster - Final'!$BM267),'Rate Calculations'!$C$4:$S$1100,14,FALSE),"")</f>
        <v/>
      </c>
      <c r="Y267" s="222" t="str">
        <f t="shared" si="73"/>
        <v/>
      </c>
      <c r="Z267" s="222" t="str">
        <f t="shared" si="74"/>
        <v/>
      </c>
      <c r="AA267" s="224" t="str">
        <f>IFERROR(IF(#REF!="Yes",$Y267, $Y267+$Q267*0.5),"")</f>
        <v/>
      </c>
      <c r="AB267" s="224" t="str">
        <f>IFERROR(IF(#REF!="Yes",$Z267, $Z267+$S267*0.5),"")</f>
        <v/>
      </c>
      <c r="AC267" s="220" t="str">
        <f>IFERROR(VLOOKUP(_xlfn.CONCAT('Team Roster - Final'!$A267," : ",'Team Roster - Final'!$BM267),'Rate Calculations'!$C$4:$U$1100,19,FALSE),"")</f>
        <v/>
      </c>
      <c r="AD267" s="220" t="str">
        <f t="shared" si="75"/>
        <v/>
      </c>
      <c r="AE267" s="220" t="str">
        <f t="shared" si="76"/>
        <v/>
      </c>
      <c r="AF267" s="225" t="str">
        <f>IFERROR(VLOOKUP(_xlfn.CONCAT('Team Roster - Final'!$A267," : ",'Team Roster - Final'!$BM267),'Rate Calculations'!$C$4:$AB$1100,22,FALSE),"")</f>
        <v/>
      </c>
      <c r="AG267" s="225" t="str">
        <f>IFERROR(VLOOKUP(_xlfn.CONCAT('Team Roster - Final'!$A267," : ",'Team Roster - Final'!$BM267),'Rate Calculations'!$C$4:$AB$1100,23,FALSE),"")</f>
        <v/>
      </c>
      <c r="AH267" s="222" t="str">
        <f t="shared" si="77"/>
        <v/>
      </c>
      <c r="AI267" s="222" t="str">
        <f t="shared" si="78"/>
        <v/>
      </c>
      <c r="AJ267" s="223" t="str">
        <f>Table1[[#This Row],[Home Office
Net Fee %]]</f>
        <v/>
      </c>
      <c r="AK267" s="222" t="str">
        <f t="shared" si="79"/>
        <v/>
      </c>
      <c r="AL267" s="222" t="str">
        <f t="shared" si="80"/>
        <v/>
      </c>
      <c r="AM267" s="215" t="str">
        <f>IFERROR(IF(#REF!="Yes",$AK267,($AK267+$AD267*0.5)),"")</f>
        <v/>
      </c>
      <c r="AN267" s="215" t="str">
        <f>IFERROR(IF(#REF!="Yes",$AL267,($AL267+$AE267*0.5)),"")</f>
        <v/>
      </c>
      <c r="AO267" s="374" t="str">
        <f>IF(ISBLANK('Team Roster Proposed - FBR'!Q268),"",'Team Roster Proposed - FBR'!Q268)</f>
        <v/>
      </c>
      <c r="AP267" s="226" t="e">
        <f>IF(ISBLANK(#REF!),"",#REF!)</f>
        <v>#REF!</v>
      </c>
      <c r="AQ267" s="226" t="e">
        <f>IF(ISBLANK(#REF!),"",#REF!)</f>
        <v>#REF!</v>
      </c>
      <c r="AR267" s="226" t="e">
        <f>IF(ISBLANK(#REF!),"",#REF!)</f>
        <v>#REF!</v>
      </c>
      <c r="AS267" s="219" t="e">
        <f>IF(ISBLANK(#REF!),"",#REF!)</f>
        <v>#REF!</v>
      </c>
      <c r="AT267" s="219" t="e">
        <f>IF(ISBLANK(#REF!),"",#REF!)</f>
        <v>#REF!</v>
      </c>
      <c r="AU267" s="219" t="e">
        <f>IF(ISBLANK(#REF!),"",#REF!)</f>
        <v>#REF!</v>
      </c>
      <c r="AV267" s="219" t="e">
        <f>IF(ISBLANK(#REF!),"",#REF!)</f>
        <v>#REF!</v>
      </c>
      <c r="AW267" s="219" t="e">
        <f>IF(ISBLANK(#REF!),"",#REF!)</f>
        <v>#REF!</v>
      </c>
      <c r="AX267" s="219" t="e">
        <f>IF(ISBLANK(#REF!),"",#REF!)</f>
        <v>#REF!</v>
      </c>
      <c r="AY267" s="226" t="e">
        <f>IF(ISBLANK(#REF!),"",#REF!)</f>
        <v>#REF!</v>
      </c>
      <c r="AZ267" s="219" t="e">
        <f>IF(ISBLANK(#REF!),"",#REF!)</f>
        <v>#REF!</v>
      </c>
      <c r="BA267" s="219" t="e">
        <f>IF(ISBLANK(#REF!),"",#REF!)</f>
        <v>#REF!</v>
      </c>
      <c r="BB267" s="219" t="e">
        <f>IF(ISBLANK(#REF!),"",#REF!)</f>
        <v>#REF!</v>
      </c>
      <c r="BC267" s="219" t="e">
        <f>IF(ISBLANK(#REF!),"",#REF!)</f>
        <v>#REF!</v>
      </c>
      <c r="BD267" s="219" t="e">
        <f>IF(ISBLANK(#REF!),"",#REF!)</f>
        <v>#REF!</v>
      </c>
      <c r="BE267" s="219" t="e">
        <f>IF(ISBLANK(#REF!),"",#REF!)</f>
        <v>#REF!</v>
      </c>
      <c r="BF267" s="219" t="e">
        <f>IF(ISBLANK(#REF!),"",#REF!)</f>
        <v>#REF!</v>
      </c>
      <c r="BG267" s="219" t="e">
        <f>IF(ISBLANK(#REF!),"",#REF!)</f>
        <v>#REF!</v>
      </c>
      <c r="BH267" s="219" t="e">
        <f>IF(ISBLANK(#REF!),"",#REF!)</f>
        <v>#REF!</v>
      </c>
      <c r="BI267" s="219" t="e">
        <f>IF(ISBLANK(#REF!),"",#REF!)</f>
        <v>#REF!</v>
      </c>
      <c r="BJ267" s="219" t="e">
        <f>IF(ISBLANK(#REF!),"",#REF!)</f>
        <v>#REF!</v>
      </c>
      <c r="BK267" s="219" t="e">
        <f>IF(ISBLANK(#REF!),"",#REF!)</f>
        <v>#REF!</v>
      </c>
      <c r="BL267" s="219" t="e">
        <f>IF(ISBLANK(#REF!),"",#REF!)</f>
        <v>#REF!</v>
      </c>
      <c r="BM267" s="219" t="e">
        <f>IF(ISBLANK(#REF!),"",#REF!)</f>
        <v>#REF!</v>
      </c>
      <c r="BN267" s="219" t="e">
        <f>IF(ISBLANK(#REF!),"",#REF!)</f>
        <v>#REF!</v>
      </c>
      <c r="BO267" s="227" t="e">
        <f t="shared" si="81"/>
        <v>#REF!</v>
      </c>
      <c r="BP267" s="228" t="str">
        <f t="shared" si="84"/>
        <v/>
      </c>
      <c r="BQ267" s="229" t="str">
        <f t="shared" si="68"/>
        <v/>
      </c>
      <c r="BR267" s="228" t="e">
        <f t="shared" si="82"/>
        <v>#REF!</v>
      </c>
      <c r="BS267" s="230" t="e">
        <f t="shared" si="83"/>
        <v>#REF!</v>
      </c>
    </row>
    <row r="268" spans="1:71">
      <c r="A268" s="213" t="e">
        <f>IF(ISBLANK(#REF!),"",#REF!)</f>
        <v>#REF!</v>
      </c>
      <c r="B268" s="214" t="e">
        <f>IF(ISBLANK(#REF!),"",#REF!)</f>
        <v>#REF!</v>
      </c>
      <c r="C268" s="214" t="e">
        <f>IF(ISBLANK(#REF!),"",#REF!)</f>
        <v>#REF!</v>
      </c>
      <c r="D268" s="214" t="e">
        <f>IF(ISBLANK(#REF!),"",#REF!)</f>
        <v>#REF!</v>
      </c>
      <c r="E268" s="214" t="e">
        <f>IF(ISBLANK(#REF!),"",#REF!)</f>
        <v>#REF!</v>
      </c>
      <c r="F268" s="214" t="e">
        <f>IF(ISBLANK(#REF!),"",#REF!)</f>
        <v>#REF!</v>
      </c>
      <c r="G268" s="214" t="e">
        <f>IF(ISBLANK(#REF!),"",#REF!)</f>
        <v>#REF!</v>
      </c>
      <c r="H268" s="215" t="e">
        <f>IF(ISBLANK(#REF!),"",#REF!)</f>
        <v>#REF!</v>
      </c>
      <c r="I268" s="214" t="e">
        <f>IF(ISBLANK(#REF!),"",#REF!)</f>
        <v>#REF!</v>
      </c>
      <c r="J268" s="216" t="e">
        <f>IF(ISBLANK(#REF!),"",#REF!)</f>
        <v>#REF!</v>
      </c>
      <c r="K268" s="217" t="e">
        <f>IF(ISBLANK(#REF!),"",#REF!)</f>
        <v>#REF!</v>
      </c>
      <c r="L268" s="217" t="e">
        <f>IF(ISBLANK(#REF!),"",#REF!)</f>
        <v>#REF!</v>
      </c>
      <c r="M268" s="218" t="e">
        <f>IF(ISBLANK(#REF!),"",#REF!)</f>
        <v>#REF!</v>
      </c>
      <c r="N268" s="218" t="e">
        <f>IF(ISBLANK(#REF!),"",#REF!)</f>
        <v>#REF!</v>
      </c>
      <c r="O268" s="220" t="str">
        <f>IFERROR(VLOOKUP(_xlfn.CONCAT('Team Roster - Final'!$A268," : ",'Team Roster - Final'!$BM268),'Rate Calculations'!$C$4:$G$1100,5,FALSE),"")</f>
        <v/>
      </c>
      <c r="P268" s="225">
        <f>IF(ISBLANK('Rate Calculations'!$H270),"",'Rate Calculations'!$H270)</f>
        <v>1.7500000000000002E-2</v>
      </c>
      <c r="Q268" s="220" t="str">
        <f t="shared" si="69"/>
        <v/>
      </c>
      <c r="R268" s="221">
        <f>IF(ISBLANK('Rate Calculations'!$J270),"",'Rate Calculations'!$J270)</f>
        <v>3.5000000000000003E-2</v>
      </c>
      <c r="S268" s="220" t="str">
        <f t="shared" si="70"/>
        <v/>
      </c>
      <c r="T268" s="225" t="str">
        <f>IFERROR(VLOOKUP(_xlfn.CONCAT('Team Roster - Final'!$A268," : ",'Team Roster - Final'!$BM268),'Rate Calculations'!$C$4:$S$1100,10,FALSE),"")</f>
        <v/>
      </c>
      <c r="U268" s="225" t="str">
        <f>IFERROR(VLOOKUP(_xlfn.CONCAT('Team Roster - Final'!$A268," : ",'Team Roster - Final'!$BM268),'Rate Calculations'!$C$4:$S$1100,11,FALSE),"")</f>
        <v/>
      </c>
      <c r="V268" s="222" t="str">
        <f t="shared" si="71"/>
        <v/>
      </c>
      <c r="W268" s="222" t="str">
        <f t="shared" si="72"/>
        <v/>
      </c>
      <c r="X268" s="223" t="str">
        <f>IFERROR(VLOOKUP(_xlfn.CONCAT('Team Roster - Final'!$A268," : ",'Team Roster - Final'!$BM268),'Rate Calculations'!$C$4:$S$1100,14,FALSE),"")</f>
        <v/>
      </c>
      <c r="Y268" s="222" t="str">
        <f t="shared" si="73"/>
        <v/>
      </c>
      <c r="Z268" s="222" t="str">
        <f t="shared" si="74"/>
        <v/>
      </c>
      <c r="AA268" s="224" t="str">
        <f>IFERROR(IF(#REF!="Yes",$Y268, $Y268+$Q268*0.5),"")</f>
        <v/>
      </c>
      <c r="AB268" s="224" t="str">
        <f>IFERROR(IF(#REF!="Yes",$Z268, $Z268+$S268*0.5),"")</f>
        <v/>
      </c>
      <c r="AC268" s="220" t="str">
        <f>IFERROR(VLOOKUP(_xlfn.CONCAT('Team Roster - Final'!$A268," : ",'Team Roster - Final'!$BM268),'Rate Calculations'!$C$4:$U$1100,19,FALSE),"")</f>
        <v/>
      </c>
      <c r="AD268" s="220" t="str">
        <f t="shared" si="75"/>
        <v/>
      </c>
      <c r="AE268" s="220" t="str">
        <f t="shared" si="76"/>
        <v/>
      </c>
      <c r="AF268" s="225" t="str">
        <f>IFERROR(VLOOKUP(_xlfn.CONCAT('Team Roster - Final'!$A268," : ",'Team Roster - Final'!$BM268),'Rate Calculations'!$C$4:$AB$1100,22,FALSE),"")</f>
        <v/>
      </c>
      <c r="AG268" s="225" t="str">
        <f>IFERROR(VLOOKUP(_xlfn.CONCAT('Team Roster - Final'!$A268," : ",'Team Roster - Final'!$BM268),'Rate Calculations'!$C$4:$AB$1100,23,FALSE),"")</f>
        <v/>
      </c>
      <c r="AH268" s="222" t="str">
        <f t="shared" si="77"/>
        <v/>
      </c>
      <c r="AI268" s="222" t="str">
        <f t="shared" si="78"/>
        <v/>
      </c>
      <c r="AJ268" s="223" t="str">
        <f>Table1[[#This Row],[Home Office
Net Fee %]]</f>
        <v/>
      </c>
      <c r="AK268" s="222" t="str">
        <f t="shared" si="79"/>
        <v/>
      </c>
      <c r="AL268" s="222" t="str">
        <f t="shared" si="80"/>
        <v/>
      </c>
      <c r="AM268" s="215" t="str">
        <f>IFERROR(IF(#REF!="Yes",$AK268,($AK268+$AD268*0.5)),"")</f>
        <v/>
      </c>
      <c r="AN268" s="215" t="str">
        <f>IFERROR(IF(#REF!="Yes",$AL268,($AL268+$AE268*0.5)),"")</f>
        <v/>
      </c>
      <c r="AO268" s="374" t="str">
        <f>IF(ISBLANK('Team Roster Proposed - FBR'!Q269),"",'Team Roster Proposed - FBR'!Q269)</f>
        <v/>
      </c>
      <c r="AP268" s="226" t="e">
        <f>IF(ISBLANK(#REF!),"",#REF!)</f>
        <v>#REF!</v>
      </c>
      <c r="AQ268" s="226" t="e">
        <f>IF(ISBLANK(#REF!),"",#REF!)</f>
        <v>#REF!</v>
      </c>
      <c r="AR268" s="226" t="e">
        <f>IF(ISBLANK(#REF!),"",#REF!)</f>
        <v>#REF!</v>
      </c>
      <c r="AS268" s="219" t="e">
        <f>IF(ISBLANK(#REF!),"",#REF!)</f>
        <v>#REF!</v>
      </c>
      <c r="AT268" s="219" t="e">
        <f>IF(ISBLANK(#REF!),"",#REF!)</f>
        <v>#REF!</v>
      </c>
      <c r="AU268" s="219" t="e">
        <f>IF(ISBLANK(#REF!),"",#REF!)</f>
        <v>#REF!</v>
      </c>
      <c r="AV268" s="219" t="e">
        <f>IF(ISBLANK(#REF!),"",#REF!)</f>
        <v>#REF!</v>
      </c>
      <c r="AW268" s="219" t="e">
        <f>IF(ISBLANK(#REF!),"",#REF!)</f>
        <v>#REF!</v>
      </c>
      <c r="AX268" s="219" t="e">
        <f>IF(ISBLANK(#REF!),"",#REF!)</f>
        <v>#REF!</v>
      </c>
      <c r="AY268" s="226" t="e">
        <f>IF(ISBLANK(#REF!),"",#REF!)</f>
        <v>#REF!</v>
      </c>
      <c r="AZ268" s="219" t="e">
        <f>IF(ISBLANK(#REF!),"",#REF!)</f>
        <v>#REF!</v>
      </c>
      <c r="BA268" s="219" t="e">
        <f>IF(ISBLANK(#REF!),"",#REF!)</f>
        <v>#REF!</v>
      </c>
      <c r="BB268" s="219" t="e">
        <f>IF(ISBLANK(#REF!),"",#REF!)</f>
        <v>#REF!</v>
      </c>
      <c r="BC268" s="219" t="e">
        <f>IF(ISBLANK(#REF!),"",#REF!)</f>
        <v>#REF!</v>
      </c>
      <c r="BD268" s="219" t="e">
        <f>IF(ISBLANK(#REF!),"",#REF!)</f>
        <v>#REF!</v>
      </c>
      <c r="BE268" s="219" t="e">
        <f>IF(ISBLANK(#REF!),"",#REF!)</f>
        <v>#REF!</v>
      </c>
      <c r="BF268" s="219" t="e">
        <f>IF(ISBLANK(#REF!),"",#REF!)</f>
        <v>#REF!</v>
      </c>
      <c r="BG268" s="219" t="e">
        <f>IF(ISBLANK(#REF!),"",#REF!)</f>
        <v>#REF!</v>
      </c>
      <c r="BH268" s="219" t="e">
        <f>IF(ISBLANK(#REF!),"",#REF!)</f>
        <v>#REF!</v>
      </c>
      <c r="BI268" s="219" t="e">
        <f>IF(ISBLANK(#REF!),"",#REF!)</f>
        <v>#REF!</v>
      </c>
      <c r="BJ268" s="219" t="e">
        <f>IF(ISBLANK(#REF!),"",#REF!)</f>
        <v>#REF!</v>
      </c>
      <c r="BK268" s="219" t="e">
        <f>IF(ISBLANK(#REF!),"",#REF!)</f>
        <v>#REF!</v>
      </c>
      <c r="BL268" s="219" t="e">
        <f>IF(ISBLANK(#REF!),"",#REF!)</f>
        <v>#REF!</v>
      </c>
      <c r="BM268" s="219" t="e">
        <f>IF(ISBLANK(#REF!),"",#REF!)</f>
        <v>#REF!</v>
      </c>
      <c r="BN268" s="219" t="e">
        <f>IF(ISBLANK(#REF!),"",#REF!)</f>
        <v>#REF!</v>
      </c>
      <c r="BO268" s="227" t="e">
        <f t="shared" si="81"/>
        <v>#REF!</v>
      </c>
      <c r="BP268" s="228" t="str">
        <f t="shared" si="84"/>
        <v/>
      </c>
      <c r="BQ268" s="229" t="str">
        <f t="shared" si="68"/>
        <v/>
      </c>
      <c r="BR268" s="228" t="e">
        <f t="shared" si="82"/>
        <v>#REF!</v>
      </c>
      <c r="BS268" s="230" t="e">
        <f t="shared" si="83"/>
        <v>#REF!</v>
      </c>
    </row>
    <row r="269" spans="1:71">
      <c r="A269" s="213" t="e">
        <f>IF(ISBLANK(#REF!),"",#REF!)</f>
        <v>#REF!</v>
      </c>
      <c r="B269" s="214" t="e">
        <f>IF(ISBLANK(#REF!),"",#REF!)</f>
        <v>#REF!</v>
      </c>
      <c r="C269" s="214" t="e">
        <f>IF(ISBLANK(#REF!),"",#REF!)</f>
        <v>#REF!</v>
      </c>
      <c r="D269" s="214" t="e">
        <f>IF(ISBLANK(#REF!),"",#REF!)</f>
        <v>#REF!</v>
      </c>
      <c r="E269" s="214" t="e">
        <f>IF(ISBLANK(#REF!),"",#REF!)</f>
        <v>#REF!</v>
      </c>
      <c r="F269" s="214" t="e">
        <f>IF(ISBLANK(#REF!),"",#REF!)</f>
        <v>#REF!</v>
      </c>
      <c r="G269" s="214" t="e">
        <f>IF(ISBLANK(#REF!),"",#REF!)</f>
        <v>#REF!</v>
      </c>
      <c r="H269" s="215" t="e">
        <f>IF(ISBLANK(#REF!),"",#REF!)</f>
        <v>#REF!</v>
      </c>
      <c r="I269" s="214" t="e">
        <f>IF(ISBLANK(#REF!),"",#REF!)</f>
        <v>#REF!</v>
      </c>
      <c r="J269" s="216" t="e">
        <f>IF(ISBLANK(#REF!),"",#REF!)</f>
        <v>#REF!</v>
      </c>
      <c r="K269" s="217" t="e">
        <f>IF(ISBLANK(#REF!),"",#REF!)</f>
        <v>#REF!</v>
      </c>
      <c r="L269" s="217" t="e">
        <f>IF(ISBLANK(#REF!),"",#REF!)</f>
        <v>#REF!</v>
      </c>
      <c r="M269" s="218" t="e">
        <f>IF(ISBLANK(#REF!),"",#REF!)</f>
        <v>#REF!</v>
      </c>
      <c r="N269" s="218" t="e">
        <f>IF(ISBLANK(#REF!),"",#REF!)</f>
        <v>#REF!</v>
      </c>
      <c r="O269" s="220" t="str">
        <f>IFERROR(VLOOKUP(_xlfn.CONCAT('Team Roster - Final'!$A269," : ",'Team Roster - Final'!$BM269),'Rate Calculations'!$C$4:$G$1100,5,FALSE),"")</f>
        <v/>
      </c>
      <c r="P269" s="225">
        <f>IF(ISBLANK('Rate Calculations'!$H271),"",'Rate Calculations'!$H271)</f>
        <v>1.7500000000000002E-2</v>
      </c>
      <c r="Q269" s="220" t="str">
        <f t="shared" si="69"/>
        <v/>
      </c>
      <c r="R269" s="221">
        <f>IF(ISBLANK('Rate Calculations'!$J271),"",'Rate Calculations'!$J271)</f>
        <v>3.5000000000000003E-2</v>
      </c>
      <c r="S269" s="220" t="str">
        <f t="shared" si="70"/>
        <v/>
      </c>
      <c r="T269" s="225" t="str">
        <f>IFERROR(VLOOKUP(_xlfn.CONCAT('Team Roster - Final'!$A269," : ",'Team Roster - Final'!$BM269),'Rate Calculations'!$C$4:$S$1100,10,FALSE),"")</f>
        <v/>
      </c>
      <c r="U269" s="225" t="str">
        <f>IFERROR(VLOOKUP(_xlfn.CONCAT('Team Roster - Final'!$A269," : ",'Team Roster - Final'!$BM269),'Rate Calculations'!$C$4:$S$1100,11,FALSE),"")</f>
        <v/>
      </c>
      <c r="V269" s="222" t="str">
        <f t="shared" si="71"/>
        <v/>
      </c>
      <c r="W269" s="222" t="str">
        <f t="shared" si="72"/>
        <v/>
      </c>
      <c r="X269" s="223" t="str">
        <f>IFERROR(VLOOKUP(_xlfn.CONCAT('Team Roster - Final'!$A269," : ",'Team Roster - Final'!$BM269),'Rate Calculations'!$C$4:$S$1100,14,FALSE),"")</f>
        <v/>
      </c>
      <c r="Y269" s="222" t="str">
        <f t="shared" si="73"/>
        <v/>
      </c>
      <c r="Z269" s="222" t="str">
        <f t="shared" si="74"/>
        <v/>
      </c>
      <c r="AA269" s="224" t="str">
        <f>IFERROR(IF(#REF!="Yes",$Y269, $Y269+$Q269*0.5),"")</f>
        <v/>
      </c>
      <c r="AB269" s="224" t="str">
        <f>IFERROR(IF(#REF!="Yes",$Z269, $Z269+$S269*0.5),"")</f>
        <v/>
      </c>
      <c r="AC269" s="220" t="str">
        <f>IFERROR(VLOOKUP(_xlfn.CONCAT('Team Roster - Final'!$A269," : ",'Team Roster - Final'!$BM269),'Rate Calculations'!$C$4:$U$1100,19,FALSE),"")</f>
        <v/>
      </c>
      <c r="AD269" s="220" t="str">
        <f t="shared" si="75"/>
        <v/>
      </c>
      <c r="AE269" s="220" t="str">
        <f t="shared" si="76"/>
        <v/>
      </c>
      <c r="AF269" s="225" t="str">
        <f>IFERROR(VLOOKUP(_xlfn.CONCAT('Team Roster - Final'!$A269," : ",'Team Roster - Final'!$BM269),'Rate Calculations'!$C$4:$AB$1100,22,FALSE),"")</f>
        <v/>
      </c>
      <c r="AG269" s="225" t="str">
        <f>IFERROR(VLOOKUP(_xlfn.CONCAT('Team Roster - Final'!$A269," : ",'Team Roster - Final'!$BM269),'Rate Calculations'!$C$4:$AB$1100,23,FALSE),"")</f>
        <v/>
      </c>
      <c r="AH269" s="222" t="str">
        <f t="shared" si="77"/>
        <v/>
      </c>
      <c r="AI269" s="222" t="str">
        <f t="shared" si="78"/>
        <v/>
      </c>
      <c r="AJ269" s="223" t="str">
        <f>Table1[[#This Row],[Home Office
Net Fee %]]</f>
        <v/>
      </c>
      <c r="AK269" s="222" t="str">
        <f t="shared" si="79"/>
        <v/>
      </c>
      <c r="AL269" s="222" t="str">
        <f t="shared" si="80"/>
        <v/>
      </c>
      <c r="AM269" s="215" t="str">
        <f>IFERROR(IF(#REF!="Yes",$AK269,($AK269+$AD269*0.5)),"")</f>
        <v/>
      </c>
      <c r="AN269" s="215" t="str">
        <f>IFERROR(IF(#REF!="Yes",$AL269,($AL269+$AE269*0.5)),"")</f>
        <v/>
      </c>
      <c r="AO269" s="374" t="str">
        <f>IF(ISBLANK('Team Roster Proposed - FBR'!Q270),"",'Team Roster Proposed - FBR'!Q270)</f>
        <v/>
      </c>
      <c r="AP269" s="226" t="e">
        <f>IF(ISBLANK(#REF!),"",#REF!)</f>
        <v>#REF!</v>
      </c>
      <c r="AQ269" s="226" t="e">
        <f>IF(ISBLANK(#REF!),"",#REF!)</f>
        <v>#REF!</v>
      </c>
      <c r="AR269" s="226" t="e">
        <f>IF(ISBLANK(#REF!),"",#REF!)</f>
        <v>#REF!</v>
      </c>
      <c r="AS269" s="219" t="e">
        <f>IF(ISBLANK(#REF!),"",#REF!)</f>
        <v>#REF!</v>
      </c>
      <c r="AT269" s="219" t="e">
        <f>IF(ISBLANK(#REF!),"",#REF!)</f>
        <v>#REF!</v>
      </c>
      <c r="AU269" s="219" t="e">
        <f>IF(ISBLANK(#REF!),"",#REF!)</f>
        <v>#REF!</v>
      </c>
      <c r="AV269" s="219" t="e">
        <f>IF(ISBLANK(#REF!),"",#REF!)</f>
        <v>#REF!</v>
      </c>
      <c r="AW269" s="219" t="e">
        <f>IF(ISBLANK(#REF!),"",#REF!)</f>
        <v>#REF!</v>
      </c>
      <c r="AX269" s="219" t="e">
        <f>IF(ISBLANK(#REF!),"",#REF!)</f>
        <v>#REF!</v>
      </c>
      <c r="AY269" s="226" t="e">
        <f>IF(ISBLANK(#REF!),"",#REF!)</f>
        <v>#REF!</v>
      </c>
      <c r="AZ269" s="219" t="e">
        <f>IF(ISBLANK(#REF!),"",#REF!)</f>
        <v>#REF!</v>
      </c>
      <c r="BA269" s="219" t="e">
        <f>IF(ISBLANK(#REF!),"",#REF!)</f>
        <v>#REF!</v>
      </c>
      <c r="BB269" s="219" t="e">
        <f>IF(ISBLANK(#REF!),"",#REF!)</f>
        <v>#REF!</v>
      </c>
      <c r="BC269" s="219" t="e">
        <f>IF(ISBLANK(#REF!),"",#REF!)</f>
        <v>#REF!</v>
      </c>
      <c r="BD269" s="219" t="e">
        <f>IF(ISBLANK(#REF!),"",#REF!)</f>
        <v>#REF!</v>
      </c>
      <c r="BE269" s="219" t="e">
        <f>IF(ISBLANK(#REF!),"",#REF!)</f>
        <v>#REF!</v>
      </c>
      <c r="BF269" s="219" t="e">
        <f>IF(ISBLANK(#REF!),"",#REF!)</f>
        <v>#REF!</v>
      </c>
      <c r="BG269" s="219" t="e">
        <f>IF(ISBLANK(#REF!),"",#REF!)</f>
        <v>#REF!</v>
      </c>
      <c r="BH269" s="219" t="e">
        <f>IF(ISBLANK(#REF!),"",#REF!)</f>
        <v>#REF!</v>
      </c>
      <c r="BI269" s="219" t="e">
        <f>IF(ISBLANK(#REF!),"",#REF!)</f>
        <v>#REF!</v>
      </c>
      <c r="BJ269" s="219" t="e">
        <f>IF(ISBLANK(#REF!),"",#REF!)</f>
        <v>#REF!</v>
      </c>
      <c r="BK269" s="219" t="e">
        <f>IF(ISBLANK(#REF!),"",#REF!)</f>
        <v>#REF!</v>
      </c>
      <c r="BL269" s="219" t="e">
        <f>IF(ISBLANK(#REF!),"",#REF!)</f>
        <v>#REF!</v>
      </c>
      <c r="BM269" s="219" t="e">
        <f>IF(ISBLANK(#REF!),"",#REF!)</f>
        <v>#REF!</v>
      </c>
      <c r="BN269" s="219" t="e">
        <f>IF(ISBLANK(#REF!),"",#REF!)</f>
        <v>#REF!</v>
      </c>
      <c r="BO269" s="227" t="e">
        <f t="shared" si="81"/>
        <v>#REF!</v>
      </c>
      <c r="BP269" s="228" t="str">
        <f t="shared" si="84"/>
        <v/>
      </c>
      <c r="BQ269" s="229" t="str">
        <f t="shared" si="68"/>
        <v/>
      </c>
      <c r="BR269" s="228" t="e">
        <f t="shared" si="82"/>
        <v>#REF!</v>
      </c>
      <c r="BS269" s="230" t="e">
        <f t="shared" si="83"/>
        <v>#REF!</v>
      </c>
    </row>
    <row r="270" spans="1:71">
      <c r="A270" s="213" t="e">
        <f>IF(ISBLANK(#REF!),"",#REF!)</f>
        <v>#REF!</v>
      </c>
      <c r="B270" s="214" t="e">
        <f>IF(ISBLANK(#REF!),"",#REF!)</f>
        <v>#REF!</v>
      </c>
      <c r="C270" s="214" t="e">
        <f>IF(ISBLANK(#REF!),"",#REF!)</f>
        <v>#REF!</v>
      </c>
      <c r="D270" s="214" t="e">
        <f>IF(ISBLANK(#REF!),"",#REF!)</f>
        <v>#REF!</v>
      </c>
      <c r="E270" s="214" t="e">
        <f>IF(ISBLANK(#REF!),"",#REF!)</f>
        <v>#REF!</v>
      </c>
      <c r="F270" s="214" t="e">
        <f>IF(ISBLANK(#REF!),"",#REF!)</f>
        <v>#REF!</v>
      </c>
      <c r="G270" s="214" t="e">
        <f>IF(ISBLANK(#REF!),"",#REF!)</f>
        <v>#REF!</v>
      </c>
      <c r="H270" s="215" t="e">
        <f>IF(ISBLANK(#REF!),"",#REF!)</f>
        <v>#REF!</v>
      </c>
      <c r="I270" s="214" t="e">
        <f>IF(ISBLANK(#REF!),"",#REF!)</f>
        <v>#REF!</v>
      </c>
      <c r="J270" s="216" t="e">
        <f>IF(ISBLANK(#REF!),"",#REF!)</f>
        <v>#REF!</v>
      </c>
      <c r="K270" s="217" t="e">
        <f>IF(ISBLANK(#REF!),"",#REF!)</f>
        <v>#REF!</v>
      </c>
      <c r="L270" s="217" t="e">
        <f>IF(ISBLANK(#REF!),"",#REF!)</f>
        <v>#REF!</v>
      </c>
      <c r="M270" s="218" t="e">
        <f>IF(ISBLANK(#REF!),"",#REF!)</f>
        <v>#REF!</v>
      </c>
      <c r="N270" s="218" t="e">
        <f>IF(ISBLANK(#REF!),"",#REF!)</f>
        <v>#REF!</v>
      </c>
      <c r="O270" s="220" t="str">
        <f>IFERROR(VLOOKUP(_xlfn.CONCAT('Team Roster - Final'!$A270," : ",'Team Roster - Final'!$BM270),'Rate Calculations'!$C$4:$G$1100,5,FALSE),"")</f>
        <v/>
      </c>
      <c r="P270" s="225">
        <f>IF(ISBLANK('Rate Calculations'!$H272),"",'Rate Calculations'!$H272)</f>
        <v>1.7500000000000002E-2</v>
      </c>
      <c r="Q270" s="220" t="str">
        <f t="shared" si="69"/>
        <v/>
      </c>
      <c r="R270" s="221">
        <f>IF(ISBLANK('Rate Calculations'!$J272),"",'Rate Calculations'!$J272)</f>
        <v>3.5000000000000003E-2</v>
      </c>
      <c r="S270" s="220" t="str">
        <f t="shared" si="70"/>
        <v/>
      </c>
      <c r="T270" s="225" t="str">
        <f>IFERROR(VLOOKUP(_xlfn.CONCAT('Team Roster - Final'!$A270," : ",'Team Roster - Final'!$BM270),'Rate Calculations'!$C$4:$S$1100,10,FALSE),"")</f>
        <v/>
      </c>
      <c r="U270" s="225" t="str">
        <f>IFERROR(VLOOKUP(_xlfn.CONCAT('Team Roster - Final'!$A270," : ",'Team Roster - Final'!$BM270),'Rate Calculations'!$C$4:$S$1100,11,FALSE),"")</f>
        <v/>
      </c>
      <c r="V270" s="222" t="str">
        <f t="shared" si="71"/>
        <v/>
      </c>
      <c r="W270" s="222" t="str">
        <f t="shared" si="72"/>
        <v/>
      </c>
      <c r="X270" s="223" t="str">
        <f>IFERROR(VLOOKUP(_xlfn.CONCAT('Team Roster - Final'!$A270," : ",'Team Roster - Final'!$BM270),'Rate Calculations'!$C$4:$S$1100,14,FALSE),"")</f>
        <v/>
      </c>
      <c r="Y270" s="222" t="str">
        <f t="shared" si="73"/>
        <v/>
      </c>
      <c r="Z270" s="222" t="str">
        <f t="shared" si="74"/>
        <v/>
      </c>
      <c r="AA270" s="224" t="str">
        <f>IFERROR(IF(#REF!="Yes",$Y270, $Y270+$Q270*0.5),"")</f>
        <v/>
      </c>
      <c r="AB270" s="224" t="str">
        <f>IFERROR(IF(#REF!="Yes",$Z270, $Z270+$S270*0.5),"")</f>
        <v/>
      </c>
      <c r="AC270" s="220" t="str">
        <f>IFERROR(VLOOKUP(_xlfn.CONCAT('Team Roster - Final'!$A270," : ",'Team Roster - Final'!$BM270),'Rate Calculations'!$C$4:$U$1100,19,FALSE),"")</f>
        <v/>
      </c>
      <c r="AD270" s="220" t="str">
        <f t="shared" si="75"/>
        <v/>
      </c>
      <c r="AE270" s="220" t="str">
        <f t="shared" si="76"/>
        <v/>
      </c>
      <c r="AF270" s="225" t="str">
        <f>IFERROR(VLOOKUP(_xlfn.CONCAT('Team Roster - Final'!$A270," : ",'Team Roster - Final'!$BM270),'Rate Calculations'!$C$4:$AB$1100,22,FALSE),"")</f>
        <v/>
      </c>
      <c r="AG270" s="225" t="str">
        <f>IFERROR(VLOOKUP(_xlfn.CONCAT('Team Roster - Final'!$A270," : ",'Team Roster - Final'!$BM270),'Rate Calculations'!$C$4:$AB$1100,23,FALSE),"")</f>
        <v/>
      </c>
      <c r="AH270" s="222" t="str">
        <f t="shared" si="77"/>
        <v/>
      </c>
      <c r="AI270" s="222" t="str">
        <f t="shared" si="78"/>
        <v/>
      </c>
      <c r="AJ270" s="223" t="str">
        <f>Table1[[#This Row],[Home Office
Net Fee %]]</f>
        <v/>
      </c>
      <c r="AK270" s="222" t="str">
        <f t="shared" si="79"/>
        <v/>
      </c>
      <c r="AL270" s="222" t="str">
        <f t="shared" si="80"/>
        <v/>
      </c>
      <c r="AM270" s="215" t="str">
        <f>IFERROR(IF(#REF!="Yes",$AK270,($AK270+$AD270*0.5)),"")</f>
        <v/>
      </c>
      <c r="AN270" s="215" t="str">
        <f>IFERROR(IF(#REF!="Yes",$AL270,($AL270+$AE270*0.5)),"")</f>
        <v/>
      </c>
      <c r="AO270" s="374" t="str">
        <f>IF(ISBLANK('Team Roster Proposed - FBR'!Q271),"",'Team Roster Proposed - FBR'!Q271)</f>
        <v/>
      </c>
      <c r="AP270" s="226" t="e">
        <f>IF(ISBLANK(#REF!),"",#REF!)</f>
        <v>#REF!</v>
      </c>
      <c r="AQ270" s="226" t="e">
        <f>IF(ISBLANK(#REF!),"",#REF!)</f>
        <v>#REF!</v>
      </c>
      <c r="AR270" s="226" t="e">
        <f>IF(ISBLANK(#REF!),"",#REF!)</f>
        <v>#REF!</v>
      </c>
      <c r="AS270" s="219" t="e">
        <f>IF(ISBLANK(#REF!),"",#REF!)</f>
        <v>#REF!</v>
      </c>
      <c r="AT270" s="219" t="e">
        <f>IF(ISBLANK(#REF!),"",#REF!)</f>
        <v>#REF!</v>
      </c>
      <c r="AU270" s="219" t="e">
        <f>IF(ISBLANK(#REF!),"",#REF!)</f>
        <v>#REF!</v>
      </c>
      <c r="AV270" s="219" t="e">
        <f>IF(ISBLANK(#REF!),"",#REF!)</f>
        <v>#REF!</v>
      </c>
      <c r="AW270" s="219" t="e">
        <f>IF(ISBLANK(#REF!),"",#REF!)</f>
        <v>#REF!</v>
      </c>
      <c r="AX270" s="219" t="e">
        <f>IF(ISBLANK(#REF!),"",#REF!)</f>
        <v>#REF!</v>
      </c>
      <c r="AY270" s="226" t="e">
        <f>IF(ISBLANK(#REF!),"",#REF!)</f>
        <v>#REF!</v>
      </c>
      <c r="AZ270" s="219" t="e">
        <f>IF(ISBLANK(#REF!),"",#REF!)</f>
        <v>#REF!</v>
      </c>
      <c r="BA270" s="219" t="e">
        <f>IF(ISBLANK(#REF!),"",#REF!)</f>
        <v>#REF!</v>
      </c>
      <c r="BB270" s="219" t="e">
        <f>IF(ISBLANK(#REF!),"",#REF!)</f>
        <v>#REF!</v>
      </c>
      <c r="BC270" s="219" t="e">
        <f>IF(ISBLANK(#REF!),"",#REF!)</f>
        <v>#REF!</v>
      </c>
      <c r="BD270" s="219" t="e">
        <f>IF(ISBLANK(#REF!),"",#REF!)</f>
        <v>#REF!</v>
      </c>
      <c r="BE270" s="219" t="e">
        <f>IF(ISBLANK(#REF!),"",#REF!)</f>
        <v>#REF!</v>
      </c>
      <c r="BF270" s="219" t="e">
        <f>IF(ISBLANK(#REF!),"",#REF!)</f>
        <v>#REF!</v>
      </c>
      <c r="BG270" s="219" t="e">
        <f>IF(ISBLANK(#REF!),"",#REF!)</f>
        <v>#REF!</v>
      </c>
      <c r="BH270" s="219" t="e">
        <f>IF(ISBLANK(#REF!),"",#REF!)</f>
        <v>#REF!</v>
      </c>
      <c r="BI270" s="219" t="e">
        <f>IF(ISBLANK(#REF!),"",#REF!)</f>
        <v>#REF!</v>
      </c>
      <c r="BJ270" s="219" t="e">
        <f>IF(ISBLANK(#REF!),"",#REF!)</f>
        <v>#REF!</v>
      </c>
      <c r="BK270" s="219" t="e">
        <f>IF(ISBLANK(#REF!),"",#REF!)</f>
        <v>#REF!</v>
      </c>
      <c r="BL270" s="219" t="e">
        <f>IF(ISBLANK(#REF!),"",#REF!)</f>
        <v>#REF!</v>
      </c>
      <c r="BM270" s="219" t="e">
        <f>IF(ISBLANK(#REF!),"",#REF!)</f>
        <v>#REF!</v>
      </c>
      <c r="BN270" s="219" t="e">
        <f>IF(ISBLANK(#REF!),"",#REF!)</f>
        <v>#REF!</v>
      </c>
      <c r="BO270" s="227" t="e">
        <f t="shared" si="81"/>
        <v>#REF!</v>
      </c>
      <c r="BP270" s="228" t="str">
        <f t="shared" si="84"/>
        <v/>
      </c>
      <c r="BQ270" s="229" t="str">
        <f t="shared" si="68"/>
        <v/>
      </c>
      <c r="BR270" s="228" t="e">
        <f t="shared" si="82"/>
        <v>#REF!</v>
      </c>
      <c r="BS270" s="230" t="e">
        <f t="shared" si="83"/>
        <v>#REF!</v>
      </c>
    </row>
    <row r="271" spans="1:71">
      <c r="A271" s="213" t="e">
        <f>IF(ISBLANK(#REF!),"",#REF!)</f>
        <v>#REF!</v>
      </c>
      <c r="B271" s="214" t="e">
        <f>IF(ISBLANK(#REF!),"",#REF!)</f>
        <v>#REF!</v>
      </c>
      <c r="C271" s="214" t="e">
        <f>IF(ISBLANK(#REF!),"",#REF!)</f>
        <v>#REF!</v>
      </c>
      <c r="D271" s="214" t="e">
        <f>IF(ISBLANK(#REF!),"",#REF!)</f>
        <v>#REF!</v>
      </c>
      <c r="E271" s="214" t="e">
        <f>IF(ISBLANK(#REF!),"",#REF!)</f>
        <v>#REF!</v>
      </c>
      <c r="F271" s="214" t="e">
        <f>IF(ISBLANK(#REF!),"",#REF!)</f>
        <v>#REF!</v>
      </c>
      <c r="G271" s="214" t="e">
        <f>IF(ISBLANK(#REF!),"",#REF!)</f>
        <v>#REF!</v>
      </c>
      <c r="H271" s="215" t="e">
        <f>IF(ISBLANK(#REF!),"",#REF!)</f>
        <v>#REF!</v>
      </c>
      <c r="I271" s="214" t="e">
        <f>IF(ISBLANK(#REF!),"",#REF!)</f>
        <v>#REF!</v>
      </c>
      <c r="J271" s="216" t="e">
        <f>IF(ISBLANK(#REF!),"",#REF!)</f>
        <v>#REF!</v>
      </c>
      <c r="K271" s="217" t="e">
        <f>IF(ISBLANK(#REF!),"",#REF!)</f>
        <v>#REF!</v>
      </c>
      <c r="L271" s="217" t="e">
        <f>IF(ISBLANK(#REF!),"",#REF!)</f>
        <v>#REF!</v>
      </c>
      <c r="M271" s="218" t="e">
        <f>IF(ISBLANK(#REF!),"",#REF!)</f>
        <v>#REF!</v>
      </c>
      <c r="N271" s="218" t="e">
        <f>IF(ISBLANK(#REF!),"",#REF!)</f>
        <v>#REF!</v>
      </c>
      <c r="O271" s="220" t="str">
        <f>IFERROR(VLOOKUP(_xlfn.CONCAT('Team Roster - Final'!$A271," : ",'Team Roster - Final'!$BM271),'Rate Calculations'!$C$4:$G$1100,5,FALSE),"")</f>
        <v/>
      </c>
      <c r="P271" s="225">
        <f>IF(ISBLANK('Rate Calculations'!$H273),"",'Rate Calculations'!$H273)</f>
        <v>1.7500000000000002E-2</v>
      </c>
      <c r="Q271" s="220" t="str">
        <f t="shared" si="69"/>
        <v/>
      </c>
      <c r="R271" s="221">
        <f>IF(ISBLANK('Rate Calculations'!$J273),"",'Rate Calculations'!$J273)</f>
        <v>3.5000000000000003E-2</v>
      </c>
      <c r="S271" s="220" t="str">
        <f t="shared" si="70"/>
        <v/>
      </c>
      <c r="T271" s="225" t="str">
        <f>IFERROR(VLOOKUP(_xlfn.CONCAT('Team Roster - Final'!$A271," : ",'Team Roster - Final'!$BM271),'Rate Calculations'!$C$4:$S$1100,10,FALSE),"")</f>
        <v/>
      </c>
      <c r="U271" s="225" t="str">
        <f>IFERROR(VLOOKUP(_xlfn.CONCAT('Team Roster - Final'!$A271," : ",'Team Roster - Final'!$BM271),'Rate Calculations'!$C$4:$S$1100,11,FALSE),"")</f>
        <v/>
      </c>
      <c r="V271" s="222" t="str">
        <f t="shared" si="71"/>
        <v/>
      </c>
      <c r="W271" s="222" t="str">
        <f t="shared" si="72"/>
        <v/>
      </c>
      <c r="X271" s="223" t="str">
        <f>IFERROR(VLOOKUP(_xlfn.CONCAT('Team Roster - Final'!$A271," : ",'Team Roster - Final'!$BM271),'Rate Calculations'!$C$4:$S$1100,14,FALSE),"")</f>
        <v/>
      </c>
      <c r="Y271" s="222" t="str">
        <f t="shared" si="73"/>
        <v/>
      </c>
      <c r="Z271" s="222" t="str">
        <f t="shared" si="74"/>
        <v/>
      </c>
      <c r="AA271" s="224" t="str">
        <f>IFERROR(IF(#REF!="Yes",$Y271, $Y271+$Q271*0.5),"")</f>
        <v/>
      </c>
      <c r="AB271" s="224" t="str">
        <f>IFERROR(IF(#REF!="Yes",$Z271, $Z271+$S271*0.5),"")</f>
        <v/>
      </c>
      <c r="AC271" s="220" t="str">
        <f>IFERROR(VLOOKUP(_xlfn.CONCAT('Team Roster - Final'!$A271," : ",'Team Roster - Final'!$BM271),'Rate Calculations'!$C$4:$U$1100,19,FALSE),"")</f>
        <v/>
      </c>
      <c r="AD271" s="220" t="str">
        <f t="shared" si="75"/>
        <v/>
      </c>
      <c r="AE271" s="220" t="str">
        <f t="shared" si="76"/>
        <v/>
      </c>
      <c r="AF271" s="225" t="str">
        <f>IFERROR(VLOOKUP(_xlfn.CONCAT('Team Roster - Final'!$A271," : ",'Team Roster - Final'!$BM271),'Rate Calculations'!$C$4:$AB$1100,22,FALSE),"")</f>
        <v/>
      </c>
      <c r="AG271" s="225" t="str">
        <f>IFERROR(VLOOKUP(_xlfn.CONCAT('Team Roster - Final'!$A271," : ",'Team Roster - Final'!$BM271),'Rate Calculations'!$C$4:$AB$1100,23,FALSE),"")</f>
        <v/>
      </c>
      <c r="AH271" s="222" t="str">
        <f t="shared" si="77"/>
        <v/>
      </c>
      <c r="AI271" s="222" t="str">
        <f t="shared" si="78"/>
        <v/>
      </c>
      <c r="AJ271" s="223" t="str">
        <f>Table1[[#This Row],[Home Office
Net Fee %]]</f>
        <v/>
      </c>
      <c r="AK271" s="222" t="str">
        <f t="shared" si="79"/>
        <v/>
      </c>
      <c r="AL271" s="222" t="str">
        <f t="shared" si="80"/>
        <v/>
      </c>
      <c r="AM271" s="215" t="str">
        <f>IFERROR(IF(#REF!="Yes",$AK271,($AK271+$AD271*0.5)),"")</f>
        <v/>
      </c>
      <c r="AN271" s="215" t="str">
        <f>IFERROR(IF(#REF!="Yes",$AL271,($AL271+$AE271*0.5)),"")</f>
        <v/>
      </c>
      <c r="AO271" s="374" t="str">
        <f>IF(ISBLANK('Team Roster Proposed - FBR'!Q272),"",'Team Roster Proposed - FBR'!Q272)</f>
        <v/>
      </c>
      <c r="AP271" s="226" t="e">
        <f>IF(ISBLANK(#REF!),"",#REF!)</f>
        <v>#REF!</v>
      </c>
      <c r="AQ271" s="226" t="e">
        <f>IF(ISBLANK(#REF!),"",#REF!)</f>
        <v>#REF!</v>
      </c>
      <c r="AR271" s="226" t="e">
        <f>IF(ISBLANK(#REF!),"",#REF!)</f>
        <v>#REF!</v>
      </c>
      <c r="AS271" s="219" t="e">
        <f>IF(ISBLANK(#REF!),"",#REF!)</f>
        <v>#REF!</v>
      </c>
      <c r="AT271" s="219" t="e">
        <f>IF(ISBLANK(#REF!),"",#REF!)</f>
        <v>#REF!</v>
      </c>
      <c r="AU271" s="219" t="e">
        <f>IF(ISBLANK(#REF!),"",#REF!)</f>
        <v>#REF!</v>
      </c>
      <c r="AV271" s="219" t="e">
        <f>IF(ISBLANK(#REF!),"",#REF!)</f>
        <v>#REF!</v>
      </c>
      <c r="AW271" s="219" t="e">
        <f>IF(ISBLANK(#REF!),"",#REF!)</f>
        <v>#REF!</v>
      </c>
      <c r="AX271" s="219" t="e">
        <f>IF(ISBLANK(#REF!),"",#REF!)</f>
        <v>#REF!</v>
      </c>
      <c r="AY271" s="226" t="e">
        <f>IF(ISBLANK(#REF!),"",#REF!)</f>
        <v>#REF!</v>
      </c>
      <c r="AZ271" s="219" t="e">
        <f>IF(ISBLANK(#REF!),"",#REF!)</f>
        <v>#REF!</v>
      </c>
      <c r="BA271" s="219" t="e">
        <f>IF(ISBLANK(#REF!),"",#REF!)</f>
        <v>#REF!</v>
      </c>
      <c r="BB271" s="219" t="e">
        <f>IF(ISBLANK(#REF!),"",#REF!)</f>
        <v>#REF!</v>
      </c>
      <c r="BC271" s="219" t="e">
        <f>IF(ISBLANK(#REF!),"",#REF!)</f>
        <v>#REF!</v>
      </c>
      <c r="BD271" s="219" t="e">
        <f>IF(ISBLANK(#REF!),"",#REF!)</f>
        <v>#REF!</v>
      </c>
      <c r="BE271" s="219" t="e">
        <f>IF(ISBLANK(#REF!),"",#REF!)</f>
        <v>#REF!</v>
      </c>
      <c r="BF271" s="219" t="e">
        <f>IF(ISBLANK(#REF!),"",#REF!)</f>
        <v>#REF!</v>
      </c>
      <c r="BG271" s="219" t="e">
        <f>IF(ISBLANK(#REF!),"",#REF!)</f>
        <v>#REF!</v>
      </c>
      <c r="BH271" s="219" t="e">
        <f>IF(ISBLANK(#REF!),"",#REF!)</f>
        <v>#REF!</v>
      </c>
      <c r="BI271" s="219" t="e">
        <f>IF(ISBLANK(#REF!),"",#REF!)</f>
        <v>#REF!</v>
      </c>
      <c r="BJ271" s="219" t="e">
        <f>IF(ISBLANK(#REF!),"",#REF!)</f>
        <v>#REF!</v>
      </c>
      <c r="BK271" s="219" t="e">
        <f>IF(ISBLANK(#REF!),"",#REF!)</f>
        <v>#REF!</v>
      </c>
      <c r="BL271" s="219" t="e">
        <f>IF(ISBLANK(#REF!),"",#REF!)</f>
        <v>#REF!</v>
      </c>
      <c r="BM271" s="219" t="e">
        <f>IF(ISBLANK(#REF!),"",#REF!)</f>
        <v>#REF!</v>
      </c>
      <c r="BN271" s="219" t="e">
        <f>IF(ISBLANK(#REF!),"",#REF!)</f>
        <v>#REF!</v>
      </c>
      <c r="BO271" s="227" t="e">
        <f t="shared" si="81"/>
        <v>#REF!</v>
      </c>
      <c r="BP271" s="228" t="str">
        <f t="shared" si="84"/>
        <v/>
      </c>
      <c r="BQ271" s="229" t="str">
        <f t="shared" si="68"/>
        <v/>
      </c>
      <c r="BR271" s="228" t="e">
        <f t="shared" si="82"/>
        <v>#REF!</v>
      </c>
      <c r="BS271" s="230" t="e">
        <f t="shared" si="83"/>
        <v>#REF!</v>
      </c>
    </row>
    <row r="272" spans="1:71">
      <c r="A272" s="213" t="e">
        <f>IF(ISBLANK(#REF!),"",#REF!)</f>
        <v>#REF!</v>
      </c>
      <c r="B272" s="214" t="e">
        <f>IF(ISBLANK(#REF!),"",#REF!)</f>
        <v>#REF!</v>
      </c>
      <c r="C272" s="214" t="e">
        <f>IF(ISBLANK(#REF!),"",#REF!)</f>
        <v>#REF!</v>
      </c>
      <c r="D272" s="214" t="e">
        <f>IF(ISBLANK(#REF!),"",#REF!)</f>
        <v>#REF!</v>
      </c>
      <c r="E272" s="214" t="e">
        <f>IF(ISBLANK(#REF!),"",#REF!)</f>
        <v>#REF!</v>
      </c>
      <c r="F272" s="214" t="e">
        <f>IF(ISBLANK(#REF!),"",#REF!)</f>
        <v>#REF!</v>
      </c>
      <c r="G272" s="214" t="e">
        <f>IF(ISBLANK(#REF!),"",#REF!)</f>
        <v>#REF!</v>
      </c>
      <c r="H272" s="215" t="e">
        <f>IF(ISBLANK(#REF!),"",#REF!)</f>
        <v>#REF!</v>
      </c>
      <c r="I272" s="214" t="e">
        <f>IF(ISBLANK(#REF!),"",#REF!)</f>
        <v>#REF!</v>
      </c>
      <c r="J272" s="216" t="e">
        <f>IF(ISBLANK(#REF!),"",#REF!)</f>
        <v>#REF!</v>
      </c>
      <c r="K272" s="217" t="e">
        <f>IF(ISBLANK(#REF!),"",#REF!)</f>
        <v>#REF!</v>
      </c>
      <c r="L272" s="217" t="e">
        <f>IF(ISBLANK(#REF!),"",#REF!)</f>
        <v>#REF!</v>
      </c>
      <c r="M272" s="218" t="e">
        <f>IF(ISBLANK(#REF!),"",#REF!)</f>
        <v>#REF!</v>
      </c>
      <c r="N272" s="218" t="e">
        <f>IF(ISBLANK(#REF!),"",#REF!)</f>
        <v>#REF!</v>
      </c>
      <c r="O272" s="220" t="str">
        <f>IFERROR(VLOOKUP(_xlfn.CONCAT('Team Roster - Final'!$A272," : ",'Team Roster - Final'!$BM272),'Rate Calculations'!$C$4:$G$1100,5,FALSE),"")</f>
        <v/>
      </c>
      <c r="P272" s="225">
        <f>IF(ISBLANK('Rate Calculations'!$H274),"",'Rate Calculations'!$H274)</f>
        <v>1.7500000000000002E-2</v>
      </c>
      <c r="Q272" s="220" t="str">
        <f t="shared" si="69"/>
        <v/>
      </c>
      <c r="R272" s="221">
        <f>IF(ISBLANK('Rate Calculations'!$J274),"",'Rate Calculations'!$J274)</f>
        <v>3.5000000000000003E-2</v>
      </c>
      <c r="S272" s="220" t="str">
        <f t="shared" si="70"/>
        <v/>
      </c>
      <c r="T272" s="225" t="str">
        <f>IFERROR(VLOOKUP(_xlfn.CONCAT('Team Roster - Final'!$A272," : ",'Team Roster - Final'!$BM272),'Rate Calculations'!$C$4:$S$1100,10,FALSE),"")</f>
        <v/>
      </c>
      <c r="U272" s="225" t="str">
        <f>IFERROR(VLOOKUP(_xlfn.CONCAT('Team Roster - Final'!$A272," : ",'Team Roster - Final'!$BM272),'Rate Calculations'!$C$4:$S$1100,11,FALSE),"")</f>
        <v/>
      </c>
      <c r="V272" s="222" t="str">
        <f t="shared" si="71"/>
        <v/>
      </c>
      <c r="W272" s="222" t="str">
        <f t="shared" si="72"/>
        <v/>
      </c>
      <c r="X272" s="223" t="str">
        <f>IFERROR(VLOOKUP(_xlfn.CONCAT('Team Roster - Final'!$A272," : ",'Team Roster - Final'!$BM272),'Rate Calculations'!$C$4:$S$1100,14,FALSE),"")</f>
        <v/>
      </c>
      <c r="Y272" s="222" t="str">
        <f t="shared" si="73"/>
        <v/>
      </c>
      <c r="Z272" s="222" t="str">
        <f t="shared" si="74"/>
        <v/>
      </c>
      <c r="AA272" s="224" t="str">
        <f>IFERROR(IF(#REF!="Yes",$Y272, $Y272+$Q272*0.5),"")</f>
        <v/>
      </c>
      <c r="AB272" s="224" t="str">
        <f>IFERROR(IF(#REF!="Yes",$Z272, $Z272+$S272*0.5),"")</f>
        <v/>
      </c>
      <c r="AC272" s="220" t="str">
        <f>IFERROR(VLOOKUP(_xlfn.CONCAT('Team Roster - Final'!$A272," : ",'Team Roster - Final'!$BM272),'Rate Calculations'!$C$4:$U$1100,19,FALSE),"")</f>
        <v/>
      </c>
      <c r="AD272" s="220" t="str">
        <f t="shared" si="75"/>
        <v/>
      </c>
      <c r="AE272" s="220" t="str">
        <f t="shared" si="76"/>
        <v/>
      </c>
      <c r="AF272" s="225" t="str">
        <f>IFERROR(VLOOKUP(_xlfn.CONCAT('Team Roster - Final'!$A272," : ",'Team Roster - Final'!$BM272),'Rate Calculations'!$C$4:$AB$1100,22,FALSE),"")</f>
        <v/>
      </c>
      <c r="AG272" s="225" t="str">
        <f>IFERROR(VLOOKUP(_xlfn.CONCAT('Team Roster - Final'!$A272," : ",'Team Roster - Final'!$BM272),'Rate Calculations'!$C$4:$AB$1100,23,FALSE),"")</f>
        <v/>
      </c>
      <c r="AH272" s="222" t="str">
        <f t="shared" si="77"/>
        <v/>
      </c>
      <c r="AI272" s="222" t="str">
        <f t="shared" si="78"/>
        <v/>
      </c>
      <c r="AJ272" s="223" t="str">
        <f>Table1[[#This Row],[Home Office
Net Fee %]]</f>
        <v/>
      </c>
      <c r="AK272" s="222" t="str">
        <f t="shared" si="79"/>
        <v/>
      </c>
      <c r="AL272" s="222" t="str">
        <f t="shared" si="80"/>
        <v/>
      </c>
      <c r="AM272" s="215" t="str">
        <f>IFERROR(IF(#REF!="Yes",$AK272,($AK272+$AD272*0.5)),"")</f>
        <v/>
      </c>
      <c r="AN272" s="215" t="str">
        <f>IFERROR(IF(#REF!="Yes",$AL272,($AL272+$AE272*0.5)),"")</f>
        <v/>
      </c>
      <c r="AO272" s="374" t="str">
        <f>IF(ISBLANK('Team Roster Proposed - FBR'!Q273),"",'Team Roster Proposed - FBR'!Q273)</f>
        <v/>
      </c>
      <c r="AP272" s="226" t="e">
        <f>IF(ISBLANK(#REF!),"",#REF!)</f>
        <v>#REF!</v>
      </c>
      <c r="AQ272" s="226" t="e">
        <f>IF(ISBLANK(#REF!),"",#REF!)</f>
        <v>#REF!</v>
      </c>
      <c r="AR272" s="226" t="e">
        <f>IF(ISBLANK(#REF!),"",#REF!)</f>
        <v>#REF!</v>
      </c>
      <c r="AS272" s="219" t="e">
        <f>IF(ISBLANK(#REF!),"",#REF!)</f>
        <v>#REF!</v>
      </c>
      <c r="AT272" s="219" t="e">
        <f>IF(ISBLANK(#REF!),"",#REF!)</f>
        <v>#REF!</v>
      </c>
      <c r="AU272" s="219" t="e">
        <f>IF(ISBLANK(#REF!),"",#REF!)</f>
        <v>#REF!</v>
      </c>
      <c r="AV272" s="219" t="e">
        <f>IF(ISBLANK(#REF!),"",#REF!)</f>
        <v>#REF!</v>
      </c>
      <c r="AW272" s="219" t="e">
        <f>IF(ISBLANK(#REF!),"",#REF!)</f>
        <v>#REF!</v>
      </c>
      <c r="AX272" s="219" t="e">
        <f>IF(ISBLANK(#REF!),"",#REF!)</f>
        <v>#REF!</v>
      </c>
      <c r="AY272" s="226" t="e">
        <f>IF(ISBLANK(#REF!),"",#REF!)</f>
        <v>#REF!</v>
      </c>
      <c r="AZ272" s="219" t="e">
        <f>IF(ISBLANK(#REF!),"",#REF!)</f>
        <v>#REF!</v>
      </c>
      <c r="BA272" s="219" t="e">
        <f>IF(ISBLANK(#REF!),"",#REF!)</f>
        <v>#REF!</v>
      </c>
      <c r="BB272" s="219" t="e">
        <f>IF(ISBLANK(#REF!),"",#REF!)</f>
        <v>#REF!</v>
      </c>
      <c r="BC272" s="219" t="e">
        <f>IF(ISBLANK(#REF!),"",#REF!)</f>
        <v>#REF!</v>
      </c>
      <c r="BD272" s="219" t="e">
        <f>IF(ISBLANK(#REF!),"",#REF!)</f>
        <v>#REF!</v>
      </c>
      <c r="BE272" s="219" t="e">
        <f>IF(ISBLANK(#REF!),"",#REF!)</f>
        <v>#REF!</v>
      </c>
      <c r="BF272" s="219" t="e">
        <f>IF(ISBLANK(#REF!),"",#REF!)</f>
        <v>#REF!</v>
      </c>
      <c r="BG272" s="219" t="e">
        <f>IF(ISBLANK(#REF!),"",#REF!)</f>
        <v>#REF!</v>
      </c>
      <c r="BH272" s="219" t="e">
        <f>IF(ISBLANK(#REF!),"",#REF!)</f>
        <v>#REF!</v>
      </c>
      <c r="BI272" s="219" t="e">
        <f>IF(ISBLANK(#REF!),"",#REF!)</f>
        <v>#REF!</v>
      </c>
      <c r="BJ272" s="219" t="e">
        <f>IF(ISBLANK(#REF!),"",#REF!)</f>
        <v>#REF!</v>
      </c>
      <c r="BK272" s="219" t="e">
        <f>IF(ISBLANK(#REF!),"",#REF!)</f>
        <v>#REF!</v>
      </c>
      <c r="BL272" s="219" t="e">
        <f>IF(ISBLANK(#REF!),"",#REF!)</f>
        <v>#REF!</v>
      </c>
      <c r="BM272" s="219" t="e">
        <f>IF(ISBLANK(#REF!),"",#REF!)</f>
        <v>#REF!</v>
      </c>
      <c r="BN272" s="219" t="e">
        <f>IF(ISBLANK(#REF!),"",#REF!)</f>
        <v>#REF!</v>
      </c>
      <c r="BO272" s="227" t="e">
        <f t="shared" si="81"/>
        <v>#REF!</v>
      </c>
      <c r="BP272" s="228" t="str">
        <f t="shared" si="84"/>
        <v/>
      </c>
      <c r="BQ272" s="229" t="str">
        <f t="shared" si="68"/>
        <v/>
      </c>
      <c r="BR272" s="228" t="e">
        <f t="shared" si="82"/>
        <v>#REF!</v>
      </c>
      <c r="BS272" s="230" t="e">
        <f t="shared" si="83"/>
        <v>#REF!</v>
      </c>
    </row>
    <row r="273" spans="1:71">
      <c r="A273" s="213" t="e">
        <f>IF(ISBLANK(#REF!),"",#REF!)</f>
        <v>#REF!</v>
      </c>
      <c r="B273" s="214" t="e">
        <f>IF(ISBLANK(#REF!),"",#REF!)</f>
        <v>#REF!</v>
      </c>
      <c r="C273" s="214" t="e">
        <f>IF(ISBLANK(#REF!),"",#REF!)</f>
        <v>#REF!</v>
      </c>
      <c r="D273" s="214" t="e">
        <f>IF(ISBLANK(#REF!),"",#REF!)</f>
        <v>#REF!</v>
      </c>
      <c r="E273" s="214" t="e">
        <f>IF(ISBLANK(#REF!),"",#REF!)</f>
        <v>#REF!</v>
      </c>
      <c r="F273" s="214" t="e">
        <f>IF(ISBLANK(#REF!),"",#REF!)</f>
        <v>#REF!</v>
      </c>
      <c r="G273" s="214" t="e">
        <f>IF(ISBLANK(#REF!),"",#REF!)</f>
        <v>#REF!</v>
      </c>
      <c r="H273" s="215" t="e">
        <f>IF(ISBLANK(#REF!),"",#REF!)</f>
        <v>#REF!</v>
      </c>
      <c r="I273" s="214" t="e">
        <f>IF(ISBLANK(#REF!),"",#REF!)</f>
        <v>#REF!</v>
      </c>
      <c r="J273" s="216" t="e">
        <f>IF(ISBLANK(#REF!),"",#REF!)</f>
        <v>#REF!</v>
      </c>
      <c r="K273" s="217" t="e">
        <f>IF(ISBLANK(#REF!),"",#REF!)</f>
        <v>#REF!</v>
      </c>
      <c r="L273" s="217" t="e">
        <f>IF(ISBLANK(#REF!),"",#REF!)</f>
        <v>#REF!</v>
      </c>
      <c r="M273" s="218" t="e">
        <f>IF(ISBLANK(#REF!),"",#REF!)</f>
        <v>#REF!</v>
      </c>
      <c r="N273" s="218" t="e">
        <f>IF(ISBLANK(#REF!),"",#REF!)</f>
        <v>#REF!</v>
      </c>
      <c r="O273" s="220" t="str">
        <f>IFERROR(VLOOKUP(_xlfn.CONCAT('Team Roster - Final'!$A273," : ",'Team Roster - Final'!$BM273),'Rate Calculations'!$C$4:$G$1100,5,FALSE),"")</f>
        <v/>
      </c>
      <c r="P273" s="225">
        <f>IF(ISBLANK('Rate Calculations'!$H275),"",'Rate Calculations'!$H275)</f>
        <v>1.7500000000000002E-2</v>
      </c>
      <c r="Q273" s="220" t="str">
        <f t="shared" si="69"/>
        <v/>
      </c>
      <c r="R273" s="221">
        <f>IF(ISBLANK('Rate Calculations'!$J275),"",'Rate Calculations'!$J275)</f>
        <v>3.5000000000000003E-2</v>
      </c>
      <c r="S273" s="220" t="str">
        <f t="shared" si="70"/>
        <v/>
      </c>
      <c r="T273" s="225" t="str">
        <f>IFERROR(VLOOKUP(_xlfn.CONCAT('Team Roster - Final'!$A273," : ",'Team Roster - Final'!$BM273),'Rate Calculations'!$C$4:$S$1100,10,FALSE),"")</f>
        <v/>
      </c>
      <c r="U273" s="225" t="str">
        <f>IFERROR(VLOOKUP(_xlfn.CONCAT('Team Roster - Final'!$A273," : ",'Team Roster - Final'!$BM273),'Rate Calculations'!$C$4:$S$1100,11,FALSE),"")</f>
        <v/>
      </c>
      <c r="V273" s="222" t="str">
        <f t="shared" si="71"/>
        <v/>
      </c>
      <c r="W273" s="222" t="str">
        <f t="shared" si="72"/>
        <v/>
      </c>
      <c r="X273" s="223" t="str">
        <f>IFERROR(VLOOKUP(_xlfn.CONCAT('Team Roster - Final'!$A273," : ",'Team Roster - Final'!$BM273),'Rate Calculations'!$C$4:$S$1100,14,FALSE),"")</f>
        <v/>
      </c>
      <c r="Y273" s="222" t="str">
        <f t="shared" si="73"/>
        <v/>
      </c>
      <c r="Z273" s="222" t="str">
        <f t="shared" si="74"/>
        <v/>
      </c>
      <c r="AA273" s="224" t="str">
        <f>IFERROR(IF(#REF!="Yes",$Y273, $Y273+$Q273*0.5),"")</f>
        <v/>
      </c>
      <c r="AB273" s="224" t="str">
        <f>IFERROR(IF(#REF!="Yes",$Z273, $Z273+$S273*0.5),"")</f>
        <v/>
      </c>
      <c r="AC273" s="220" t="str">
        <f>IFERROR(VLOOKUP(_xlfn.CONCAT('Team Roster - Final'!$A273," : ",'Team Roster - Final'!$BM273),'Rate Calculations'!$C$4:$U$1100,19,FALSE),"")</f>
        <v/>
      </c>
      <c r="AD273" s="220" t="str">
        <f t="shared" si="75"/>
        <v/>
      </c>
      <c r="AE273" s="220" t="str">
        <f t="shared" si="76"/>
        <v/>
      </c>
      <c r="AF273" s="225" t="str">
        <f>IFERROR(VLOOKUP(_xlfn.CONCAT('Team Roster - Final'!$A273," : ",'Team Roster - Final'!$BM273),'Rate Calculations'!$C$4:$AB$1100,22,FALSE),"")</f>
        <v/>
      </c>
      <c r="AG273" s="225" t="str">
        <f>IFERROR(VLOOKUP(_xlfn.CONCAT('Team Roster - Final'!$A273," : ",'Team Roster - Final'!$BM273),'Rate Calculations'!$C$4:$AB$1100,23,FALSE),"")</f>
        <v/>
      </c>
      <c r="AH273" s="222" t="str">
        <f t="shared" si="77"/>
        <v/>
      </c>
      <c r="AI273" s="222" t="str">
        <f t="shared" si="78"/>
        <v/>
      </c>
      <c r="AJ273" s="223" t="str">
        <f>Table1[[#This Row],[Home Office
Net Fee %]]</f>
        <v/>
      </c>
      <c r="AK273" s="222" t="str">
        <f t="shared" si="79"/>
        <v/>
      </c>
      <c r="AL273" s="222" t="str">
        <f t="shared" si="80"/>
        <v/>
      </c>
      <c r="AM273" s="215" t="str">
        <f>IFERROR(IF(#REF!="Yes",$AK273,($AK273+$AD273*0.5)),"")</f>
        <v/>
      </c>
      <c r="AN273" s="215" t="str">
        <f>IFERROR(IF(#REF!="Yes",$AL273,($AL273+$AE273*0.5)),"")</f>
        <v/>
      </c>
      <c r="AO273" s="374" t="str">
        <f>IF(ISBLANK('Team Roster Proposed - FBR'!Q274),"",'Team Roster Proposed - FBR'!Q274)</f>
        <v/>
      </c>
      <c r="AP273" s="226" t="e">
        <f>IF(ISBLANK(#REF!),"",#REF!)</f>
        <v>#REF!</v>
      </c>
      <c r="AQ273" s="226" t="e">
        <f>IF(ISBLANK(#REF!),"",#REF!)</f>
        <v>#REF!</v>
      </c>
      <c r="AR273" s="226" t="e">
        <f>IF(ISBLANK(#REF!),"",#REF!)</f>
        <v>#REF!</v>
      </c>
      <c r="AS273" s="219" t="e">
        <f>IF(ISBLANK(#REF!),"",#REF!)</f>
        <v>#REF!</v>
      </c>
      <c r="AT273" s="219" t="e">
        <f>IF(ISBLANK(#REF!),"",#REF!)</f>
        <v>#REF!</v>
      </c>
      <c r="AU273" s="219" t="e">
        <f>IF(ISBLANK(#REF!),"",#REF!)</f>
        <v>#REF!</v>
      </c>
      <c r="AV273" s="219" t="e">
        <f>IF(ISBLANK(#REF!),"",#REF!)</f>
        <v>#REF!</v>
      </c>
      <c r="AW273" s="219" t="e">
        <f>IF(ISBLANK(#REF!),"",#REF!)</f>
        <v>#REF!</v>
      </c>
      <c r="AX273" s="219" t="e">
        <f>IF(ISBLANK(#REF!),"",#REF!)</f>
        <v>#REF!</v>
      </c>
      <c r="AY273" s="226" t="e">
        <f>IF(ISBLANK(#REF!),"",#REF!)</f>
        <v>#REF!</v>
      </c>
      <c r="AZ273" s="219" t="e">
        <f>IF(ISBLANK(#REF!),"",#REF!)</f>
        <v>#REF!</v>
      </c>
      <c r="BA273" s="219" t="e">
        <f>IF(ISBLANK(#REF!),"",#REF!)</f>
        <v>#REF!</v>
      </c>
      <c r="BB273" s="219" t="e">
        <f>IF(ISBLANK(#REF!),"",#REF!)</f>
        <v>#REF!</v>
      </c>
      <c r="BC273" s="219" t="e">
        <f>IF(ISBLANK(#REF!),"",#REF!)</f>
        <v>#REF!</v>
      </c>
      <c r="BD273" s="219" t="e">
        <f>IF(ISBLANK(#REF!),"",#REF!)</f>
        <v>#REF!</v>
      </c>
      <c r="BE273" s="219" t="e">
        <f>IF(ISBLANK(#REF!),"",#REF!)</f>
        <v>#REF!</v>
      </c>
      <c r="BF273" s="219" t="e">
        <f>IF(ISBLANK(#REF!),"",#REF!)</f>
        <v>#REF!</v>
      </c>
      <c r="BG273" s="219" t="e">
        <f>IF(ISBLANK(#REF!),"",#REF!)</f>
        <v>#REF!</v>
      </c>
      <c r="BH273" s="219" t="e">
        <f>IF(ISBLANK(#REF!),"",#REF!)</f>
        <v>#REF!</v>
      </c>
      <c r="BI273" s="219" t="e">
        <f>IF(ISBLANK(#REF!),"",#REF!)</f>
        <v>#REF!</v>
      </c>
      <c r="BJ273" s="219" t="e">
        <f>IF(ISBLANK(#REF!),"",#REF!)</f>
        <v>#REF!</v>
      </c>
      <c r="BK273" s="219" t="e">
        <f>IF(ISBLANK(#REF!),"",#REF!)</f>
        <v>#REF!</v>
      </c>
      <c r="BL273" s="219" t="e">
        <f>IF(ISBLANK(#REF!),"",#REF!)</f>
        <v>#REF!</v>
      </c>
      <c r="BM273" s="219" t="e">
        <f>IF(ISBLANK(#REF!),"",#REF!)</f>
        <v>#REF!</v>
      </c>
      <c r="BN273" s="219" t="e">
        <f>IF(ISBLANK(#REF!),"",#REF!)</f>
        <v>#REF!</v>
      </c>
      <c r="BO273" s="227" t="e">
        <f t="shared" si="81"/>
        <v>#REF!</v>
      </c>
      <c r="BP273" s="228" t="str">
        <f t="shared" si="84"/>
        <v/>
      </c>
      <c r="BQ273" s="229" t="str">
        <f t="shared" si="68"/>
        <v/>
      </c>
      <c r="BR273" s="228" t="e">
        <f t="shared" si="82"/>
        <v>#REF!</v>
      </c>
      <c r="BS273" s="230" t="e">
        <f t="shared" si="83"/>
        <v>#REF!</v>
      </c>
    </row>
    <row r="274" spans="1:71">
      <c r="A274" s="213" t="e">
        <f>IF(ISBLANK(#REF!),"",#REF!)</f>
        <v>#REF!</v>
      </c>
      <c r="B274" s="214" t="e">
        <f>IF(ISBLANK(#REF!),"",#REF!)</f>
        <v>#REF!</v>
      </c>
      <c r="C274" s="214" t="e">
        <f>IF(ISBLANK(#REF!),"",#REF!)</f>
        <v>#REF!</v>
      </c>
      <c r="D274" s="214" t="e">
        <f>IF(ISBLANK(#REF!),"",#REF!)</f>
        <v>#REF!</v>
      </c>
      <c r="E274" s="214" t="e">
        <f>IF(ISBLANK(#REF!),"",#REF!)</f>
        <v>#REF!</v>
      </c>
      <c r="F274" s="214" t="e">
        <f>IF(ISBLANK(#REF!),"",#REF!)</f>
        <v>#REF!</v>
      </c>
      <c r="G274" s="214" t="e">
        <f>IF(ISBLANK(#REF!),"",#REF!)</f>
        <v>#REF!</v>
      </c>
      <c r="H274" s="215" t="e">
        <f>IF(ISBLANK(#REF!),"",#REF!)</f>
        <v>#REF!</v>
      </c>
      <c r="I274" s="214" t="e">
        <f>IF(ISBLANK(#REF!),"",#REF!)</f>
        <v>#REF!</v>
      </c>
      <c r="J274" s="216" t="e">
        <f>IF(ISBLANK(#REF!),"",#REF!)</f>
        <v>#REF!</v>
      </c>
      <c r="K274" s="217" t="e">
        <f>IF(ISBLANK(#REF!),"",#REF!)</f>
        <v>#REF!</v>
      </c>
      <c r="L274" s="217" t="e">
        <f>IF(ISBLANK(#REF!),"",#REF!)</f>
        <v>#REF!</v>
      </c>
      <c r="M274" s="218" t="e">
        <f>IF(ISBLANK(#REF!),"",#REF!)</f>
        <v>#REF!</v>
      </c>
      <c r="N274" s="218" t="e">
        <f>IF(ISBLANK(#REF!),"",#REF!)</f>
        <v>#REF!</v>
      </c>
      <c r="O274" s="220" t="str">
        <f>IFERROR(VLOOKUP(_xlfn.CONCAT('Team Roster - Final'!$A274," : ",'Team Roster - Final'!$BM274),'Rate Calculations'!$C$4:$G$1100,5,FALSE),"")</f>
        <v/>
      </c>
      <c r="P274" s="225">
        <f>IF(ISBLANK('Rate Calculations'!$H276),"",'Rate Calculations'!$H276)</f>
        <v>1.7500000000000002E-2</v>
      </c>
      <c r="Q274" s="220" t="str">
        <f t="shared" si="69"/>
        <v/>
      </c>
      <c r="R274" s="221">
        <f>IF(ISBLANK('Rate Calculations'!$J276),"",'Rate Calculations'!$J276)</f>
        <v>3.5000000000000003E-2</v>
      </c>
      <c r="S274" s="220" t="str">
        <f t="shared" si="70"/>
        <v/>
      </c>
      <c r="T274" s="225" t="str">
        <f>IFERROR(VLOOKUP(_xlfn.CONCAT('Team Roster - Final'!$A274," : ",'Team Roster - Final'!$BM274),'Rate Calculations'!$C$4:$S$1100,10,FALSE),"")</f>
        <v/>
      </c>
      <c r="U274" s="225" t="str">
        <f>IFERROR(VLOOKUP(_xlfn.CONCAT('Team Roster - Final'!$A274," : ",'Team Roster - Final'!$BM274),'Rate Calculations'!$C$4:$S$1100,11,FALSE),"")</f>
        <v/>
      </c>
      <c r="V274" s="222" t="str">
        <f t="shared" si="71"/>
        <v/>
      </c>
      <c r="W274" s="222" t="str">
        <f t="shared" si="72"/>
        <v/>
      </c>
      <c r="X274" s="223" t="str">
        <f>IFERROR(VLOOKUP(_xlfn.CONCAT('Team Roster - Final'!$A274," : ",'Team Roster - Final'!$BM274),'Rate Calculations'!$C$4:$S$1100,14,FALSE),"")</f>
        <v/>
      </c>
      <c r="Y274" s="222" t="str">
        <f t="shared" si="73"/>
        <v/>
      </c>
      <c r="Z274" s="222" t="str">
        <f t="shared" si="74"/>
        <v/>
      </c>
      <c r="AA274" s="224" t="str">
        <f>IFERROR(IF(#REF!="Yes",$Y274, $Y274+$Q274*0.5),"")</f>
        <v/>
      </c>
      <c r="AB274" s="224" t="str">
        <f>IFERROR(IF(#REF!="Yes",$Z274, $Z274+$S274*0.5),"")</f>
        <v/>
      </c>
      <c r="AC274" s="220" t="str">
        <f>IFERROR(VLOOKUP(_xlfn.CONCAT('Team Roster - Final'!$A274," : ",'Team Roster - Final'!$BM274),'Rate Calculations'!$C$4:$U$1100,19,FALSE),"")</f>
        <v/>
      </c>
      <c r="AD274" s="220" t="str">
        <f t="shared" si="75"/>
        <v/>
      </c>
      <c r="AE274" s="220" t="str">
        <f t="shared" si="76"/>
        <v/>
      </c>
      <c r="AF274" s="225" t="str">
        <f>IFERROR(VLOOKUP(_xlfn.CONCAT('Team Roster - Final'!$A274," : ",'Team Roster - Final'!$BM274),'Rate Calculations'!$C$4:$AB$1100,22,FALSE),"")</f>
        <v/>
      </c>
      <c r="AG274" s="225" t="str">
        <f>IFERROR(VLOOKUP(_xlfn.CONCAT('Team Roster - Final'!$A274," : ",'Team Roster - Final'!$BM274),'Rate Calculations'!$C$4:$AB$1100,23,FALSE),"")</f>
        <v/>
      </c>
      <c r="AH274" s="222" t="str">
        <f t="shared" si="77"/>
        <v/>
      </c>
      <c r="AI274" s="222" t="str">
        <f t="shared" si="78"/>
        <v/>
      </c>
      <c r="AJ274" s="223" t="str">
        <f>Table1[[#This Row],[Home Office
Net Fee %]]</f>
        <v/>
      </c>
      <c r="AK274" s="222" t="str">
        <f t="shared" si="79"/>
        <v/>
      </c>
      <c r="AL274" s="222" t="str">
        <f t="shared" si="80"/>
        <v/>
      </c>
      <c r="AM274" s="215" t="str">
        <f>IFERROR(IF(#REF!="Yes",$AK274,($AK274+$AD274*0.5)),"")</f>
        <v/>
      </c>
      <c r="AN274" s="215" t="str">
        <f>IFERROR(IF(#REF!="Yes",$AL274,($AL274+$AE274*0.5)),"")</f>
        <v/>
      </c>
      <c r="AO274" s="374" t="str">
        <f>IF(ISBLANK('Team Roster Proposed - FBR'!Q275),"",'Team Roster Proposed - FBR'!Q275)</f>
        <v/>
      </c>
      <c r="AP274" s="226" t="e">
        <f>IF(ISBLANK(#REF!),"",#REF!)</f>
        <v>#REF!</v>
      </c>
      <c r="AQ274" s="226" t="e">
        <f>IF(ISBLANK(#REF!),"",#REF!)</f>
        <v>#REF!</v>
      </c>
      <c r="AR274" s="226" t="e">
        <f>IF(ISBLANK(#REF!),"",#REF!)</f>
        <v>#REF!</v>
      </c>
      <c r="AS274" s="219" t="e">
        <f>IF(ISBLANK(#REF!),"",#REF!)</f>
        <v>#REF!</v>
      </c>
      <c r="AT274" s="219" t="e">
        <f>IF(ISBLANK(#REF!),"",#REF!)</f>
        <v>#REF!</v>
      </c>
      <c r="AU274" s="219" t="e">
        <f>IF(ISBLANK(#REF!),"",#REF!)</f>
        <v>#REF!</v>
      </c>
      <c r="AV274" s="219" t="e">
        <f>IF(ISBLANK(#REF!),"",#REF!)</f>
        <v>#REF!</v>
      </c>
      <c r="AW274" s="219" t="e">
        <f>IF(ISBLANK(#REF!),"",#REF!)</f>
        <v>#REF!</v>
      </c>
      <c r="AX274" s="219" t="e">
        <f>IF(ISBLANK(#REF!),"",#REF!)</f>
        <v>#REF!</v>
      </c>
      <c r="AY274" s="226" t="e">
        <f>IF(ISBLANK(#REF!),"",#REF!)</f>
        <v>#REF!</v>
      </c>
      <c r="AZ274" s="219" t="e">
        <f>IF(ISBLANK(#REF!),"",#REF!)</f>
        <v>#REF!</v>
      </c>
      <c r="BA274" s="219" t="e">
        <f>IF(ISBLANK(#REF!),"",#REF!)</f>
        <v>#REF!</v>
      </c>
      <c r="BB274" s="219" t="e">
        <f>IF(ISBLANK(#REF!),"",#REF!)</f>
        <v>#REF!</v>
      </c>
      <c r="BC274" s="219" t="e">
        <f>IF(ISBLANK(#REF!),"",#REF!)</f>
        <v>#REF!</v>
      </c>
      <c r="BD274" s="219" t="e">
        <f>IF(ISBLANK(#REF!),"",#REF!)</f>
        <v>#REF!</v>
      </c>
      <c r="BE274" s="219" t="e">
        <f>IF(ISBLANK(#REF!),"",#REF!)</f>
        <v>#REF!</v>
      </c>
      <c r="BF274" s="219" t="e">
        <f>IF(ISBLANK(#REF!),"",#REF!)</f>
        <v>#REF!</v>
      </c>
      <c r="BG274" s="219" t="e">
        <f>IF(ISBLANK(#REF!),"",#REF!)</f>
        <v>#REF!</v>
      </c>
      <c r="BH274" s="219" t="e">
        <f>IF(ISBLANK(#REF!),"",#REF!)</f>
        <v>#REF!</v>
      </c>
      <c r="BI274" s="219" t="e">
        <f>IF(ISBLANK(#REF!),"",#REF!)</f>
        <v>#REF!</v>
      </c>
      <c r="BJ274" s="219" t="e">
        <f>IF(ISBLANK(#REF!),"",#REF!)</f>
        <v>#REF!</v>
      </c>
      <c r="BK274" s="219" t="e">
        <f>IF(ISBLANK(#REF!),"",#REF!)</f>
        <v>#REF!</v>
      </c>
      <c r="BL274" s="219" t="e">
        <f>IF(ISBLANK(#REF!),"",#REF!)</f>
        <v>#REF!</v>
      </c>
      <c r="BM274" s="219" t="e">
        <f>IF(ISBLANK(#REF!),"",#REF!)</f>
        <v>#REF!</v>
      </c>
      <c r="BN274" s="219" t="e">
        <f>IF(ISBLANK(#REF!),"",#REF!)</f>
        <v>#REF!</v>
      </c>
      <c r="BO274" s="227" t="e">
        <f t="shared" si="81"/>
        <v>#REF!</v>
      </c>
      <c r="BP274" s="228" t="str">
        <f t="shared" si="84"/>
        <v/>
      </c>
      <c r="BQ274" s="229" t="str">
        <f t="shared" si="68"/>
        <v/>
      </c>
      <c r="BR274" s="228" t="e">
        <f t="shared" si="82"/>
        <v>#REF!</v>
      </c>
      <c r="BS274" s="230" t="e">
        <f t="shared" si="83"/>
        <v>#REF!</v>
      </c>
    </row>
    <row r="275" spans="1:71">
      <c r="A275" s="213" t="e">
        <f>IF(ISBLANK(#REF!),"",#REF!)</f>
        <v>#REF!</v>
      </c>
      <c r="B275" s="214" t="e">
        <f>IF(ISBLANK(#REF!),"",#REF!)</f>
        <v>#REF!</v>
      </c>
      <c r="C275" s="214" t="e">
        <f>IF(ISBLANK(#REF!),"",#REF!)</f>
        <v>#REF!</v>
      </c>
      <c r="D275" s="214" t="e">
        <f>IF(ISBLANK(#REF!),"",#REF!)</f>
        <v>#REF!</v>
      </c>
      <c r="E275" s="214" t="e">
        <f>IF(ISBLANK(#REF!),"",#REF!)</f>
        <v>#REF!</v>
      </c>
      <c r="F275" s="214" t="e">
        <f>IF(ISBLANK(#REF!),"",#REF!)</f>
        <v>#REF!</v>
      </c>
      <c r="G275" s="214" t="e">
        <f>IF(ISBLANK(#REF!),"",#REF!)</f>
        <v>#REF!</v>
      </c>
      <c r="H275" s="215" t="e">
        <f>IF(ISBLANK(#REF!),"",#REF!)</f>
        <v>#REF!</v>
      </c>
      <c r="I275" s="214" t="e">
        <f>IF(ISBLANK(#REF!),"",#REF!)</f>
        <v>#REF!</v>
      </c>
      <c r="J275" s="216" t="e">
        <f>IF(ISBLANK(#REF!),"",#REF!)</f>
        <v>#REF!</v>
      </c>
      <c r="K275" s="217" t="e">
        <f>IF(ISBLANK(#REF!),"",#REF!)</f>
        <v>#REF!</v>
      </c>
      <c r="L275" s="217" t="e">
        <f>IF(ISBLANK(#REF!),"",#REF!)</f>
        <v>#REF!</v>
      </c>
      <c r="M275" s="218" t="e">
        <f>IF(ISBLANK(#REF!),"",#REF!)</f>
        <v>#REF!</v>
      </c>
      <c r="N275" s="218" t="e">
        <f>IF(ISBLANK(#REF!),"",#REF!)</f>
        <v>#REF!</v>
      </c>
      <c r="O275" s="220" t="str">
        <f>IFERROR(VLOOKUP(_xlfn.CONCAT('Team Roster - Final'!$A275," : ",'Team Roster - Final'!$BM275),'Rate Calculations'!$C$4:$G$1100,5,FALSE),"")</f>
        <v/>
      </c>
      <c r="P275" s="225">
        <f>IF(ISBLANK('Rate Calculations'!$H277),"",'Rate Calculations'!$H277)</f>
        <v>1.7500000000000002E-2</v>
      </c>
      <c r="Q275" s="220" t="str">
        <f t="shared" si="69"/>
        <v/>
      </c>
      <c r="R275" s="221">
        <f>IF(ISBLANK('Rate Calculations'!$J277),"",'Rate Calculations'!$J277)</f>
        <v>3.5000000000000003E-2</v>
      </c>
      <c r="S275" s="220" t="str">
        <f t="shared" si="70"/>
        <v/>
      </c>
      <c r="T275" s="225" t="str">
        <f>IFERROR(VLOOKUP(_xlfn.CONCAT('Team Roster - Final'!$A275," : ",'Team Roster - Final'!$BM275),'Rate Calculations'!$C$4:$S$1100,10,FALSE),"")</f>
        <v/>
      </c>
      <c r="U275" s="225" t="str">
        <f>IFERROR(VLOOKUP(_xlfn.CONCAT('Team Roster - Final'!$A275," : ",'Team Roster - Final'!$BM275),'Rate Calculations'!$C$4:$S$1100,11,FALSE),"")</f>
        <v/>
      </c>
      <c r="V275" s="222" t="str">
        <f t="shared" si="71"/>
        <v/>
      </c>
      <c r="W275" s="222" t="str">
        <f t="shared" si="72"/>
        <v/>
      </c>
      <c r="X275" s="223" t="str">
        <f>IFERROR(VLOOKUP(_xlfn.CONCAT('Team Roster - Final'!$A275," : ",'Team Roster - Final'!$BM275),'Rate Calculations'!$C$4:$S$1100,14,FALSE),"")</f>
        <v/>
      </c>
      <c r="Y275" s="222" t="str">
        <f t="shared" si="73"/>
        <v/>
      </c>
      <c r="Z275" s="222" t="str">
        <f t="shared" si="74"/>
        <v/>
      </c>
      <c r="AA275" s="224" t="str">
        <f>IFERROR(IF(#REF!="Yes",$Y275, $Y275+$Q275*0.5),"")</f>
        <v/>
      </c>
      <c r="AB275" s="224" t="str">
        <f>IFERROR(IF(#REF!="Yes",$Z275, $Z275+$S275*0.5),"")</f>
        <v/>
      </c>
      <c r="AC275" s="220" t="str">
        <f>IFERROR(VLOOKUP(_xlfn.CONCAT('Team Roster - Final'!$A275," : ",'Team Roster - Final'!$BM275),'Rate Calculations'!$C$4:$U$1100,19,FALSE),"")</f>
        <v/>
      </c>
      <c r="AD275" s="220" t="str">
        <f t="shared" si="75"/>
        <v/>
      </c>
      <c r="AE275" s="220" t="str">
        <f t="shared" si="76"/>
        <v/>
      </c>
      <c r="AF275" s="225" t="str">
        <f>IFERROR(VLOOKUP(_xlfn.CONCAT('Team Roster - Final'!$A275," : ",'Team Roster - Final'!$BM275),'Rate Calculations'!$C$4:$AB$1100,22,FALSE),"")</f>
        <v/>
      </c>
      <c r="AG275" s="225" t="str">
        <f>IFERROR(VLOOKUP(_xlfn.CONCAT('Team Roster - Final'!$A275," : ",'Team Roster - Final'!$BM275),'Rate Calculations'!$C$4:$AB$1100,23,FALSE),"")</f>
        <v/>
      </c>
      <c r="AH275" s="222" t="str">
        <f t="shared" si="77"/>
        <v/>
      </c>
      <c r="AI275" s="222" t="str">
        <f t="shared" si="78"/>
        <v/>
      </c>
      <c r="AJ275" s="223" t="str">
        <f>Table1[[#This Row],[Home Office
Net Fee %]]</f>
        <v/>
      </c>
      <c r="AK275" s="222" t="str">
        <f t="shared" si="79"/>
        <v/>
      </c>
      <c r="AL275" s="222" t="str">
        <f t="shared" si="80"/>
        <v/>
      </c>
      <c r="AM275" s="215" t="str">
        <f>IFERROR(IF(#REF!="Yes",$AK275,($AK275+$AD275*0.5)),"")</f>
        <v/>
      </c>
      <c r="AN275" s="215" t="str">
        <f>IFERROR(IF(#REF!="Yes",$AL275,($AL275+$AE275*0.5)),"")</f>
        <v/>
      </c>
      <c r="AO275" s="374" t="str">
        <f>IF(ISBLANK('Team Roster Proposed - FBR'!Q276),"",'Team Roster Proposed - FBR'!Q276)</f>
        <v/>
      </c>
      <c r="AP275" s="226" t="e">
        <f>IF(ISBLANK(#REF!),"",#REF!)</f>
        <v>#REF!</v>
      </c>
      <c r="AQ275" s="226" t="e">
        <f>IF(ISBLANK(#REF!),"",#REF!)</f>
        <v>#REF!</v>
      </c>
      <c r="AR275" s="226" t="e">
        <f>IF(ISBLANK(#REF!),"",#REF!)</f>
        <v>#REF!</v>
      </c>
      <c r="AS275" s="219" t="e">
        <f>IF(ISBLANK(#REF!),"",#REF!)</f>
        <v>#REF!</v>
      </c>
      <c r="AT275" s="219" t="e">
        <f>IF(ISBLANK(#REF!),"",#REF!)</f>
        <v>#REF!</v>
      </c>
      <c r="AU275" s="219" t="e">
        <f>IF(ISBLANK(#REF!),"",#REF!)</f>
        <v>#REF!</v>
      </c>
      <c r="AV275" s="219" t="e">
        <f>IF(ISBLANK(#REF!),"",#REF!)</f>
        <v>#REF!</v>
      </c>
      <c r="AW275" s="219" t="e">
        <f>IF(ISBLANK(#REF!),"",#REF!)</f>
        <v>#REF!</v>
      </c>
      <c r="AX275" s="219" t="e">
        <f>IF(ISBLANK(#REF!),"",#REF!)</f>
        <v>#REF!</v>
      </c>
      <c r="AY275" s="226" t="e">
        <f>IF(ISBLANK(#REF!),"",#REF!)</f>
        <v>#REF!</v>
      </c>
      <c r="AZ275" s="219" t="e">
        <f>IF(ISBLANK(#REF!),"",#REF!)</f>
        <v>#REF!</v>
      </c>
      <c r="BA275" s="219" t="e">
        <f>IF(ISBLANK(#REF!),"",#REF!)</f>
        <v>#REF!</v>
      </c>
      <c r="BB275" s="219" t="e">
        <f>IF(ISBLANK(#REF!),"",#REF!)</f>
        <v>#REF!</v>
      </c>
      <c r="BC275" s="219" t="e">
        <f>IF(ISBLANK(#REF!),"",#REF!)</f>
        <v>#REF!</v>
      </c>
      <c r="BD275" s="219" t="e">
        <f>IF(ISBLANK(#REF!),"",#REF!)</f>
        <v>#REF!</v>
      </c>
      <c r="BE275" s="219" t="e">
        <f>IF(ISBLANK(#REF!),"",#REF!)</f>
        <v>#REF!</v>
      </c>
      <c r="BF275" s="219" t="e">
        <f>IF(ISBLANK(#REF!),"",#REF!)</f>
        <v>#REF!</v>
      </c>
      <c r="BG275" s="219" t="e">
        <f>IF(ISBLANK(#REF!),"",#REF!)</f>
        <v>#REF!</v>
      </c>
      <c r="BH275" s="219" t="e">
        <f>IF(ISBLANK(#REF!),"",#REF!)</f>
        <v>#REF!</v>
      </c>
      <c r="BI275" s="219" t="e">
        <f>IF(ISBLANK(#REF!),"",#REF!)</f>
        <v>#REF!</v>
      </c>
      <c r="BJ275" s="219" t="e">
        <f>IF(ISBLANK(#REF!),"",#REF!)</f>
        <v>#REF!</v>
      </c>
      <c r="BK275" s="219" t="e">
        <f>IF(ISBLANK(#REF!),"",#REF!)</f>
        <v>#REF!</v>
      </c>
      <c r="BL275" s="219" t="e">
        <f>IF(ISBLANK(#REF!),"",#REF!)</f>
        <v>#REF!</v>
      </c>
      <c r="BM275" s="219" t="e">
        <f>IF(ISBLANK(#REF!),"",#REF!)</f>
        <v>#REF!</v>
      </c>
      <c r="BN275" s="219" t="e">
        <f>IF(ISBLANK(#REF!),"",#REF!)</f>
        <v>#REF!</v>
      </c>
      <c r="BO275" s="227" t="e">
        <f t="shared" si="81"/>
        <v>#REF!</v>
      </c>
      <c r="BP275" s="228" t="str">
        <f t="shared" si="84"/>
        <v/>
      </c>
      <c r="BQ275" s="229" t="str">
        <f t="shared" si="68"/>
        <v/>
      </c>
      <c r="BR275" s="228" t="e">
        <f t="shared" si="82"/>
        <v>#REF!</v>
      </c>
      <c r="BS275" s="230" t="e">
        <f t="shared" si="83"/>
        <v>#REF!</v>
      </c>
    </row>
    <row r="276" spans="1:71">
      <c r="A276" s="213" t="e">
        <f>IF(ISBLANK(#REF!),"",#REF!)</f>
        <v>#REF!</v>
      </c>
      <c r="B276" s="214" t="e">
        <f>IF(ISBLANK(#REF!),"",#REF!)</f>
        <v>#REF!</v>
      </c>
      <c r="C276" s="214" t="e">
        <f>IF(ISBLANK(#REF!),"",#REF!)</f>
        <v>#REF!</v>
      </c>
      <c r="D276" s="214" t="e">
        <f>IF(ISBLANK(#REF!),"",#REF!)</f>
        <v>#REF!</v>
      </c>
      <c r="E276" s="214" t="e">
        <f>IF(ISBLANK(#REF!),"",#REF!)</f>
        <v>#REF!</v>
      </c>
      <c r="F276" s="214" t="e">
        <f>IF(ISBLANK(#REF!),"",#REF!)</f>
        <v>#REF!</v>
      </c>
      <c r="G276" s="214" t="e">
        <f>IF(ISBLANK(#REF!),"",#REF!)</f>
        <v>#REF!</v>
      </c>
      <c r="H276" s="215" t="e">
        <f>IF(ISBLANK(#REF!),"",#REF!)</f>
        <v>#REF!</v>
      </c>
      <c r="I276" s="214" t="e">
        <f>IF(ISBLANK(#REF!),"",#REF!)</f>
        <v>#REF!</v>
      </c>
      <c r="J276" s="216" t="e">
        <f>IF(ISBLANK(#REF!),"",#REF!)</f>
        <v>#REF!</v>
      </c>
      <c r="K276" s="217" t="e">
        <f>IF(ISBLANK(#REF!),"",#REF!)</f>
        <v>#REF!</v>
      </c>
      <c r="L276" s="217" t="e">
        <f>IF(ISBLANK(#REF!),"",#REF!)</f>
        <v>#REF!</v>
      </c>
      <c r="M276" s="218" t="e">
        <f>IF(ISBLANK(#REF!),"",#REF!)</f>
        <v>#REF!</v>
      </c>
      <c r="N276" s="218" t="e">
        <f>IF(ISBLANK(#REF!),"",#REF!)</f>
        <v>#REF!</v>
      </c>
      <c r="O276" s="220" t="str">
        <f>IFERROR(VLOOKUP(_xlfn.CONCAT('Team Roster - Final'!$A276," : ",'Team Roster - Final'!$BM276),'Rate Calculations'!$C$4:$G$1100,5,FALSE),"")</f>
        <v/>
      </c>
      <c r="P276" s="225">
        <f>IF(ISBLANK('Rate Calculations'!$H278),"",'Rate Calculations'!$H278)</f>
        <v>1.7500000000000002E-2</v>
      </c>
      <c r="Q276" s="220" t="str">
        <f t="shared" si="69"/>
        <v/>
      </c>
      <c r="R276" s="221">
        <f>IF(ISBLANK('Rate Calculations'!$J278),"",'Rate Calculations'!$J278)</f>
        <v>3.5000000000000003E-2</v>
      </c>
      <c r="S276" s="220" t="str">
        <f t="shared" si="70"/>
        <v/>
      </c>
      <c r="T276" s="225" t="str">
        <f>IFERROR(VLOOKUP(_xlfn.CONCAT('Team Roster - Final'!$A276," : ",'Team Roster - Final'!$BM276),'Rate Calculations'!$C$4:$S$1100,10,FALSE),"")</f>
        <v/>
      </c>
      <c r="U276" s="225" t="str">
        <f>IFERROR(VLOOKUP(_xlfn.CONCAT('Team Roster - Final'!$A276," : ",'Team Roster - Final'!$BM276),'Rate Calculations'!$C$4:$S$1100,11,FALSE),"")</f>
        <v/>
      </c>
      <c r="V276" s="222" t="str">
        <f t="shared" si="71"/>
        <v/>
      </c>
      <c r="W276" s="222" t="str">
        <f t="shared" si="72"/>
        <v/>
      </c>
      <c r="X276" s="223" t="str">
        <f>IFERROR(VLOOKUP(_xlfn.CONCAT('Team Roster - Final'!$A276," : ",'Team Roster - Final'!$BM276),'Rate Calculations'!$C$4:$S$1100,14,FALSE),"")</f>
        <v/>
      </c>
      <c r="Y276" s="222" t="str">
        <f t="shared" si="73"/>
        <v/>
      </c>
      <c r="Z276" s="222" t="str">
        <f t="shared" si="74"/>
        <v/>
      </c>
      <c r="AA276" s="224" t="str">
        <f>IFERROR(IF(#REF!="Yes",$Y276, $Y276+$Q276*0.5),"")</f>
        <v/>
      </c>
      <c r="AB276" s="224" t="str">
        <f>IFERROR(IF(#REF!="Yes",$Z276, $Z276+$S276*0.5),"")</f>
        <v/>
      </c>
      <c r="AC276" s="220" t="str">
        <f>IFERROR(VLOOKUP(_xlfn.CONCAT('Team Roster - Final'!$A276," : ",'Team Roster - Final'!$BM276),'Rate Calculations'!$C$4:$U$1100,19,FALSE),"")</f>
        <v/>
      </c>
      <c r="AD276" s="220" t="str">
        <f t="shared" si="75"/>
        <v/>
      </c>
      <c r="AE276" s="220" t="str">
        <f t="shared" si="76"/>
        <v/>
      </c>
      <c r="AF276" s="225" t="str">
        <f>IFERROR(VLOOKUP(_xlfn.CONCAT('Team Roster - Final'!$A276," : ",'Team Roster - Final'!$BM276),'Rate Calculations'!$C$4:$AB$1100,22,FALSE),"")</f>
        <v/>
      </c>
      <c r="AG276" s="225" t="str">
        <f>IFERROR(VLOOKUP(_xlfn.CONCAT('Team Roster - Final'!$A276," : ",'Team Roster - Final'!$BM276),'Rate Calculations'!$C$4:$AB$1100,23,FALSE),"")</f>
        <v/>
      </c>
      <c r="AH276" s="222" t="str">
        <f t="shared" si="77"/>
        <v/>
      </c>
      <c r="AI276" s="222" t="str">
        <f t="shared" si="78"/>
        <v/>
      </c>
      <c r="AJ276" s="223" t="str">
        <f>Table1[[#This Row],[Home Office
Net Fee %]]</f>
        <v/>
      </c>
      <c r="AK276" s="222" t="str">
        <f t="shared" si="79"/>
        <v/>
      </c>
      <c r="AL276" s="222" t="str">
        <f t="shared" si="80"/>
        <v/>
      </c>
      <c r="AM276" s="215" t="str">
        <f>IFERROR(IF(#REF!="Yes",$AK276,($AK276+$AD276*0.5)),"")</f>
        <v/>
      </c>
      <c r="AN276" s="215" t="str">
        <f>IFERROR(IF(#REF!="Yes",$AL276,($AL276+$AE276*0.5)),"")</f>
        <v/>
      </c>
      <c r="AO276" s="374" t="str">
        <f>IF(ISBLANK('Team Roster Proposed - FBR'!Q277),"",'Team Roster Proposed - FBR'!Q277)</f>
        <v/>
      </c>
      <c r="AP276" s="226" t="e">
        <f>IF(ISBLANK(#REF!),"",#REF!)</f>
        <v>#REF!</v>
      </c>
      <c r="AQ276" s="226" t="e">
        <f>IF(ISBLANK(#REF!),"",#REF!)</f>
        <v>#REF!</v>
      </c>
      <c r="AR276" s="226" t="e">
        <f>IF(ISBLANK(#REF!),"",#REF!)</f>
        <v>#REF!</v>
      </c>
      <c r="AS276" s="219" t="e">
        <f>IF(ISBLANK(#REF!),"",#REF!)</f>
        <v>#REF!</v>
      </c>
      <c r="AT276" s="219" t="e">
        <f>IF(ISBLANK(#REF!),"",#REF!)</f>
        <v>#REF!</v>
      </c>
      <c r="AU276" s="219" t="e">
        <f>IF(ISBLANK(#REF!),"",#REF!)</f>
        <v>#REF!</v>
      </c>
      <c r="AV276" s="219" t="e">
        <f>IF(ISBLANK(#REF!),"",#REF!)</f>
        <v>#REF!</v>
      </c>
      <c r="AW276" s="219" t="e">
        <f>IF(ISBLANK(#REF!),"",#REF!)</f>
        <v>#REF!</v>
      </c>
      <c r="AX276" s="219" t="e">
        <f>IF(ISBLANK(#REF!),"",#REF!)</f>
        <v>#REF!</v>
      </c>
      <c r="AY276" s="226" t="e">
        <f>IF(ISBLANK(#REF!),"",#REF!)</f>
        <v>#REF!</v>
      </c>
      <c r="AZ276" s="219" t="e">
        <f>IF(ISBLANK(#REF!),"",#REF!)</f>
        <v>#REF!</v>
      </c>
      <c r="BA276" s="219" t="e">
        <f>IF(ISBLANK(#REF!),"",#REF!)</f>
        <v>#REF!</v>
      </c>
      <c r="BB276" s="219" t="e">
        <f>IF(ISBLANK(#REF!),"",#REF!)</f>
        <v>#REF!</v>
      </c>
      <c r="BC276" s="219" t="e">
        <f>IF(ISBLANK(#REF!),"",#REF!)</f>
        <v>#REF!</v>
      </c>
      <c r="BD276" s="219" t="e">
        <f>IF(ISBLANK(#REF!),"",#REF!)</f>
        <v>#REF!</v>
      </c>
      <c r="BE276" s="219" t="e">
        <f>IF(ISBLANK(#REF!),"",#REF!)</f>
        <v>#REF!</v>
      </c>
      <c r="BF276" s="219" t="e">
        <f>IF(ISBLANK(#REF!),"",#REF!)</f>
        <v>#REF!</v>
      </c>
      <c r="BG276" s="219" t="e">
        <f>IF(ISBLANK(#REF!),"",#REF!)</f>
        <v>#REF!</v>
      </c>
      <c r="BH276" s="219" t="e">
        <f>IF(ISBLANK(#REF!),"",#REF!)</f>
        <v>#REF!</v>
      </c>
      <c r="BI276" s="219" t="e">
        <f>IF(ISBLANK(#REF!),"",#REF!)</f>
        <v>#REF!</v>
      </c>
      <c r="BJ276" s="219" t="e">
        <f>IF(ISBLANK(#REF!),"",#REF!)</f>
        <v>#REF!</v>
      </c>
      <c r="BK276" s="219" t="e">
        <f>IF(ISBLANK(#REF!),"",#REF!)</f>
        <v>#REF!</v>
      </c>
      <c r="BL276" s="219" t="e">
        <f>IF(ISBLANK(#REF!),"",#REF!)</f>
        <v>#REF!</v>
      </c>
      <c r="BM276" s="219" t="e">
        <f>IF(ISBLANK(#REF!),"",#REF!)</f>
        <v>#REF!</v>
      </c>
      <c r="BN276" s="219" t="e">
        <f>IF(ISBLANK(#REF!),"",#REF!)</f>
        <v>#REF!</v>
      </c>
      <c r="BO276" s="227" t="e">
        <f t="shared" si="81"/>
        <v>#REF!</v>
      </c>
      <c r="BP276" s="228" t="str">
        <f t="shared" si="84"/>
        <v/>
      </c>
      <c r="BQ276" s="229" t="str">
        <f t="shared" si="68"/>
        <v/>
      </c>
      <c r="BR276" s="228" t="e">
        <f t="shared" si="82"/>
        <v>#REF!</v>
      </c>
      <c r="BS276" s="230" t="e">
        <f t="shared" si="83"/>
        <v>#REF!</v>
      </c>
    </row>
    <row r="277" spans="1:71">
      <c r="A277" s="213" t="e">
        <f>IF(ISBLANK(#REF!),"",#REF!)</f>
        <v>#REF!</v>
      </c>
      <c r="B277" s="214" t="e">
        <f>IF(ISBLANK(#REF!),"",#REF!)</f>
        <v>#REF!</v>
      </c>
      <c r="C277" s="214" t="e">
        <f>IF(ISBLANK(#REF!),"",#REF!)</f>
        <v>#REF!</v>
      </c>
      <c r="D277" s="214" t="e">
        <f>IF(ISBLANK(#REF!),"",#REF!)</f>
        <v>#REF!</v>
      </c>
      <c r="E277" s="214" t="e">
        <f>IF(ISBLANK(#REF!),"",#REF!)</f>
        <v>#REF!</v>
      </c>
      <c r="F277" s="214" t="e">
        <f>IF(ISBLANK(#REF!),"",#REF!)</f>
        <v>#REF!</v>
      </c>
      <c r="G277" s="214" t="e">
        <f>IF(ISBLANK(#REF!),"",#REF!)</f>
        <v>#REF!</v>
      </c>
      <c r="H277" s="215" t="e">
        <f>IF(ISBLANK(#REF!),"",#REF!)</f>
        <v>#REF!</v>
      </c>
      <c r="I277" s="214" t="e">
        <f>IF(ISBLANK(#REF!),"",#REF!)</f>
        <v>#REF!</v>
      </c>
      <c r="J277" s="216" t="e">
        <f>IF(ISBLANK(#REF!),"",#REF!)</f>
        <v>#REF!</v>
      </c>
      <c r="K277" s="217" t="e">
        <f>IF(ISBLANK(#REF!),"",#REF!)</f>
        <v>#REF!</v>
      </c>
      <c r="L277" s="217" t="e">
        <f>IF(ISBLANK(#REF!),"",#REF!)</f>
        <v>#REF!</v>
      </c>
      <c r="M277" s="218" t="e">
        <f>IF(ISBLANK(#REF!),"",#REF!)</f>
        <v>#REF!</v>
      </c>
      <c r="N277" s="218" t="e">
        <f>IF(ISBLANK(#REF!),"",#REF!)</f>
        <v>#REF!</v>
      </c>
      <c r="O277" s="220" t="str">
        <f>IFERROR(VLOOKUP(_xlfn.CONCAT('Team Roster - Final'!$A277," : ",'Team Roster - Final'!$BM277),'Rate Calculations'!$C$4:$G$1100,5,FALSE),"")</f>
        <v/>
      </c>
      <c r="P277" s="225">
        <f>IF(ISBLANK('Rate Calculations'!$H279),"",'Rate Calculations'!$H279)</f>
        <v>1.7500000000000002E-2</v>
      </c>
      <c r="Q277" s="220" t="str">
        <f t="shared" si="69"/>
        <v/>
      </c>
      <c r="R277" s="221">
        <f>IF(ISBLANK('Rate Calculations'!$J279),"",'Rate Calculations'!$J279)</f>
        <v>3.5000000000000003E-2</v>
      </c>
      <c r="S277" s="220" t="str">
        <f t="shared" si="70"/>
        <v/>
      </c>
      <c r="T277" s="225" t="str">
        <f>IFERROR(VLOOKUP(_xlfn.CONCAT('Team Roster - Final'!$A277," : ",'Team Roster - Final'!$BM277),'Rate Calculations'!$C$4:$S$1100,10,FALSE),"")</f>
        <v/>
      </c>
      <c r="U277" s="225" t="str">
        <f>IFERROR(VLOOKUP(_xlfn.CONCAT('Team Roster - Final'!$A277," : ",'Team Roster - Final'!$BM277),'Rate Calculations'!$C$4:$S$1100,11,FALSE),"")</f>
        <v/>
      </c>
      <c r="V277" s="222" t="str">
        <f t="shared" si="71"/>
        <v/>
      </c>
      <c r="W277" s="222" t="str">
        <f t="shared" si="72"/>
        <v/>
      </c>
      <c r="X277" s="223" t="str">
        <f>IFERROR(VLOOKUP(_xlfn.CONCAT('Team Roster - Final'!$A277," : ",'Team Roster - Final'!$BM277),'Rate Calculations'!$C$4:$S$1100,14,FALSE),"")</f>
        <v/>
      </c>
      <c r="Y277" s="222" t="str">
        <f t="shared" si="73"/>
        <v/>
      </c>
      <c r="Z277" s="222" t="str">
        <f t="shared" si="74"/>
        <v/>
      </c>
      <c r="AA277" s="224" t="str">
        <f>IFERROR(IF(#REF!="Yes",$Y277, $Y277+$Q277*0.5),"")</f>
        <v/>
      </c>
      <c r="AB277" s="224" t="str">
        <f>IFERROR(IF(#REF!="Yes",$Z277, $Z277+$S277*0.5),"")</f>
        <v/>
      </c>
      <c r="AC277" s="220" t="str">
        <f>IFERROR(VLOOKUP(_xlfn.CONCAT('Team Roster - Final'!$A277," : ",'Team Roster - Final'!$BM277),'Rate Calculations'!$C$4:$U$1100,19,FALSE),"")</f>
        <v/>
      </c>
      <c r="AD277" s="220" t="str">
        <f t="shared" si="75"/>
        <v/>
      </c>
      <c r="AE277" s="220" t="str">
        <f t="shared" si="76"/>
        <v/>
      </c>
      <c r="AF277" s="225" t="str">
        <f>IFERROR(VLOOKUP(_xlfn.CONCAT('Team Roster - Final'!$A277," : ",'Team Roster - Final'!$BM277),'Rate Calculations'!$C$4:$AB$1100,22,FALSE),"")</f>
        <v/>
      </c>
      <c r="AG277" s="225" t="str">
        <f>IFERROR(VLOOKUP(_xlfn.CONCAT('Team Roster - Final'!$A277," : ",'Team Roster - Final'!$BM277),'Rate Calculations'!$C$4:$AB$1100,23,FALSE),"")</f>
        <v/>
      </c>
      <c r="AH277" s="222" t="str">
        <f t="shared" si="77"/>
        <v/>
      </c>
      <c r="AI277" s="222" t="str">
        <f t="shared" si="78"/>
        <v/>
      </c>
      <c r="AJ277" s="223" t="str">
        <f>Table1[[#This Row],[Home Office
Net Fee %]]</f>
        <v/>
      </c>
      <c r="AK277" s="222" t="str">
        <f t="shared" si="79"/>
        <v/>
      </c>
      <c r="AL277" s="222" t="str">
        <f t="shared" si="80"/>
        <v/>
      </c>
      <c r="AM277" s="215" t="str">
        <f>IFERROR(IF(#REF!="Yes",$AK277,($AK277+$AD277*0.5)),"")</f>
        <v/>
      </c>
      <c r="AN277" s="215" t="str">
        <f>IFERROR(IF(#REF!="Yes",$AL277,($AL277+$AE277*0.5)),"")</f>
        <v/>
      </c>
      <c r="AO277" s="374" t="str">
        <f>IF(ISBLANK('Team Roster Proposed - FBR'!Q278),"",'Team Roster Proposed - FBR'!Q278)</f>
        <v/>
      </c>
      <c r="AP277" s="226" t="e">
        <f>IF(ISBLANK(#REF!),"",#REF!)</f>
        <v>#REF!</v>
      </c>
      <c r="AQ277" s="226" t="e">
        <f>IF(ISBLANK(#REF!),"",#REF!)</f>
        <v>#REF!</v>
      </c>
      <c r="AR277" s="226" t="e">
        <f>IF(ISBLANK(#REF!),"",#REF!)</f>
        <v>#REF!</v>
      </c>
      <c r="AS277" s="219" t="e">
        <f>IF(ISBLANK(#REF!),"",#REF!)</f>
        <v>#REF!</v>
      </c>
      <c r="AT277" s="219" t="e">
        <f>IF(ISBLANK(#REF!),"",#REF!)</f>
        <v>#REF!</v>
      </c>
      <c r="AU277" s="219" t="e">
        <f>IF(ISBLANK(#REF!),"",#REF!)</f>
        <v>#REF!</v>
      </c>
      <c r="AV277" s="219" t="e">
        <f>IF(ISBLANK(#REF!),"",#REF!)</f>
        <v>#REF!</v>
      </c>
      <c r="AW277" s="219" t="e">
        <f>IF(ISBLANK(#REF!),"",#REF!)</f>
        <v>#REF!</v>
      </c>
      <c r="AX277" s="219" t="e">
        <f>IF(ISBLANK(#REF!),"",#REF!)</f>
        <v>#REF!</v>
      </c>
      <c r="AY277" s="226" t="e">
        <f>IF(ISBLANK(#REF!),"",#REF!)</f>
        <v>#REF!</v>
      </c>
      <c r="AZ277" s="219" t="e">
        <f>IF(ISBLANK(#REF!),"",#REF!)</f>
        <v>#REF!</v>
      </c>
      <c r="BA277" s="219" t="e">
        <f>IF(ISBLANK(#REF!),"",#REF!)</f>
        <v>#REF!</v>
      </c>
      <c r="BB277" s="219" t="e">
        <f>IF(ISBLANK(#REF!),"",#REF!)</f>
        <v>#REF!</v>
      </c>
      <c r="BC277" s="219" t="e">
        <f>IF(ISBLANK(#REF!),"",#REF!)</f>
        <v>#REF!</v>
      </c>
      <c r="BD277" s="219" t="e">
        <f>IF(ISBLANK(#REF!),"",#REF!)</f>
        <v>#REF!</v>
      </c>
      <c r="BE277" s="219" t="e">
        <f>IF(ISBLANK(#REF!),"",#REF!)</f>
        <v>#REF!</v>
      </c>
      <c r="BF277" s="219" t="e">
        <f>IF(ISBLANK(#REF!),"",#REF!)</f>
        <v>#REF!</v>
      </c>
      <c r="BG277" s="219" t="e">
        <f>IF(ISBLANK(#REF!),"",#REF!)</f>
        <v>#REF!</v>
      </c>
      <c r="BH277" s="219" t="e">
        <f>IF(ISBLANK(#REF!),"",#REF!)</f>
        <v>#REF!</v>
      </c>
      <c r="BI277" s="219" t="e">
        <f>IF(ISBLANK(#REF!),"",#REF!)</f>
        <v>#REF!</v>
      </c>
      <c r="BJ277" s="219" t="e">
        <f>IF(ISBLANK(#REF!),"",#REF!)</f>
        <v>#REF!</v>
      </c>
      <c r="BK277" s="219" t="e">
        <f>IF(ISBLANK(#REF!),"",#REF!)</f>
        <v>#REF!</v>
      </c>
      <c r="BL277" s="219" t="e">
        <f>IF(ISBLANK(#REF!),"",#REF!)</f>
        <v>#REF!</v>
      </c>
      <c r="BM277" s="219" t="e">
        <f>IF(ISBLANK(#REF!),"",#REF!)</f>
        <v>#REF!</v>
      </c>
      <c r="BN277" s="219" t="e">
        <f>IF(ISBLANK(#REF!),"",#REF!)</f>
        <v>#REF!</v>
      </c>
      <c r="BO277" s="227" t="e">
        <f t="shared" si="81"/>
        <v>#REF!</v>
      </c>
      <c r="BP277" s="228" t="str">
        <f t="shared" si="84"/>
        <v/>
      </c>
      <c r="BQ277" s="229" t="str">
        <f t="shared" si="68"/>
        <v/>
      </c>
      <c r="BR277" s="228" t="e">
        <f t="shared" si="82"/>
        <v>#REF!</v>
      </c>
      <c r="BS277" s="230" t="e">
        <f t="shared" si="83"/>
        <v>#REF!</v>
      </c>
    </row>
    <row r="278" spans="1:71">
      <c r="A278" s="213" t="e">
        <f>IF(ISBLANK(#REF!),"",#REF!)</f>
        <v>#REF!</v>
      </c>
      <c r="B278" s="214" t="e">
        <f>IF(ISBLANK(#REF!),"",#REF!)</f>
        <v>#REF!</v>
      </c>
      <c r="C278" s="214" t="e">
        <f>IF(ISBLANK(#REF!),"",#REF!)</f>
        <v>#REF!</v>
      </c>
      <c r="D278" s="214" t="e">
        <f>IF(ISBLANK(#REF!),"",#REF!)</f>
        <v>#REF!</v>
      </c>
      <c r="E278" s="214" t="e">
        <f>IF(ISBLANK(#REF!),"",#REF!)</f>
        <v>#REF!</v>
      </c>
      <c r="F278" s="214" t="e">
        <f>IF(ISBLANK(#REF!),"",#REF!)</f>
        <v>#REF!</v>
      </c>
      <c r="G278" s="214" t="e">
        <f>IF(ISBLANK(#REF!),"",#REF!)</f>
        <v>#REF!</v>
      </c>
      <c r="H278" s="215" t="e">
        <f>IF(ISBLANK(#REF!),"",#REF!)</f>
        <v>#REF!</v>
      </c>
      <c r="I278" s="214" t="e">
        <f>IF(ISBLANK(#REF!),"",#REF!)</f>
        <v>#REF!</v>
      </c>
      <c r="J278" s="216" t="e">
        <f>IF(ISBLANK(#REF!),"",#REF!)</f>
        <v>#REF!</v>
      </c>
      <c r="K278" s="217" t="e">
        <f>IF(ISBLANK(#REF!),"",#REF!)</f>
        <v>#REF!</v>
      </c>
      <c r="L278" s="217" t="e">
        <f>IF(ISBLANK(#REF!),"",#REF!)</f>
        <v>#REF!</v>
      </c>
      <c r="M278" s="218" t="e">
        <f>IF(ISBLANK(#REF!),"",#REF!)</f>
        <v>#REF!</v>
      </c>
      <c r="N278" s="218" t="e">
        <f>IF(ISBLANK(#REF!),"",#REF!)</f>
        <v>#REF!</v>
      </c>
      <c r="O278" s="220" t="str">
        <f>IFERROR(VLOOKUP(_xlfn.CONCAT('Team Roster - Final'!$A278," : ",'Team Roster - Final'!$BM278),'Rate Calculations'!$C$4:$G$1100,5,FALSE),"")</f>
        <v/>
      </c>
      <c r="P278" s="225">
        <f>IF(ISBLANK('Rate Calculations'!$H280),"",'Rate Calculations'!$H280)</f>
        <v>1.7500000000000002E-2</v>
      </c>
      <c r="Q278" s="220" t="str">
        <f t="shared" si="69"/>
        <v/>
      </c>
      <c r="R278" s="221">
        <f>IF(ISBLANK('Rate Calculations'!$J280),"",'Rate Calculations'!$J280)</f>
        <v>3.5000000000000003E-2</v>
      </c>
      <c r="S278" s="220" t="str">
        <f t="shared" si="70"/>
        <v/>
      </c>
      <c r="T278" s="225" t="str">
        <f>IFERROR(VLOOKUP(_xlfn.CONCAT('Team Roster - Final'!$A278," : ",'Team Roster - Final'!$BM278),'Rate Calculations'!$C$4:$S$1100,10,FALSE),"")</f>
        <v/>
      </c>
      <c r="U278" s="225" t="str">
        <f>IFERROR(VLOOKUP(_xlfn.CONCAT('Team Roster - Final'!$A278," : ",'Team Roster - Final'!$BM278),'Rate Calculations'!$C$4:$S$1100,11,FALSE),"")</f>
        <v/>
      </c>
      <c r="V278" s="222" t="str">
        <f t="shared" si="71"/>
        <v/>
      </c>
      <c r="W278" s="222" t="str">
        <f t="shared" si="72"/>
        <v/>
      </c>
      <c r="X278" s="223" t="str">
        <f>IFERROR(VLOOKUP(_xlfn.CONCAT('Team Roster - Final'!$A278," : ",'Team Roster - Final'!$BM278),'Rate Calculations'!$C$4:$S$1100,14,FALSE),"")</f>
        <v/>
      </c>
      <c r="Y278" s="222" t="str">
        <f t="shared" si="73"/>
        <v/>
      </c>
      <c r="Z278" s="222" t="str">
        <f t="shared" si="74"/>
        <v/>
      </c>
      <c r="AA278" s="224" t="str">
        <f>IFERROR(IF(#REF!="Yes",$Y278, $Y278+$Q278*0.5),"")</f>
        <v/>
      </c>
      <c r="AB278" s="224" t="str">
        <f>IFERROR(IF(#REF!="Yes",$Z278, $Z278+$S278*0.5),"")</f>
        <v/>
      </c>
      <c r="AC278" s="220" t="str">
        <f>IFERROR(VLOOKUP(_xlfn.CONCAT('Team Roster - Final'!$A278," : ",'Team Roster - Final'!$BM278),'Rate Calculations'!$C$4:$U$1100,19,FALSE),"")</f>
        <v/>
      </c>
      <c r="AD278" s="220" t="str">
        <f t="shared" si="75"/>
        <v/>
      </c>
      <c r="AE278" s="220" t="str">
        <f t="shared" si="76"/>
        <v/>
      </c>
      <c r="AF278" s="225" t="str">
        <f>IFERROR(VLOOKUP(_xlfn.CONCAT('Team Roster - Final'!$A278," : ",'Team Roster - Final'!$BM278),'Rate Calculations'!$C$4:$AB$1100,22,FALSE),"")</f>
        <v/>
      </c>
      <c r="AG278" s="225" t="str">
        <f>IFERROR(VLOOKUP(_xlfn.CONCAT('Team Roster - Final'!$A278," : ",'Team Roster - Final'!$BM278),'Rate Calculations'!$C$4:$AB$1100,23,FALSE),"")</f>
        <v/>
      </c>
      <c r="AH278" s="222" t="str">
        <f t="shared" si="77"/>
        <v/>
      </c>
      <c r="AI278" s="222" t="str">
        <f t="shared" si="78"/>
        <v/>
      </c>
      <c r="AJ278" s="223" t="str">
        <f>Table1[[#This Row],[Home Office
Net Fee %]]</f>
        <v/>
      </c>
      <c r="AK278" s="222" t="str">
        <f t="shared" si="79"/>
        <v/>
      </c>
      <c r="AL278" s="222" t="str">
        <f t="shared" si="80"/>
        <v/>
      </c>
      <c r="AM278" s="215" t="str">
        <f>IFERROR(IF(#REF!="Yes",$AK278,($AK278+$AD278*0.5)),"")</f>
        <v/>
      </c>
      <c r="AN278" s="215" t="str">
        <f>IFERROR(IF(#REF!="Yes",$AL278,($AL278+$AE278*0.5)),"")</f>
        <v/>
      </c>
      <c r="AO278" s="374" t="str">
        <f>IF(ISBLANK('Team Roster Proposed - FBR'!Q279),"",'Team Roster Proposed - FBR'!Q279)</f>
        <v/>
      </c>
      <c r="AP278" s="226" t="e">
        <f>IF(ISBLANK(#REF!),"",#REF!)</f>
        <v>#REF!</v>
      </c>
      <c r="AQ278" s="226" t="e">
        <f>IF(ISBLANK(#REF!),"",#REF!)</f>
        <v>#REF!</v>
      </c>
      <c r="AR278" s="226" t="e">
        <f>IF(ISBLANK(#REF!),"",#REF!)</f>
        <v>#REF!</v>
      </c>
      <c r="AS278" s="219" t="e">
        <f>IF(ISBLANK(#REF!),"",#REF!)</f>
        <v>#REF!</v>
      </c>
      <c r="AT278" s="219" t="e">
        <f>IF(ISBLANK(#REF!),"",#REF!)</f>
        <v>#REF!</v>
      </c>
      <c r="AU278" s="219" t="e">
        <f>IF(ISBLANK(#REF!),"",#REF!)</f>
        <v>#REF!</v>
      </c>
      <c r="AV278" s="219" t="e">
        <f>IF(ISBLANK(#REF!),"",#REF!)</f>
        <v>#REF!</v>
      </c>
      <c r="AW278" s="219" t="e">
        <f>IF(ISBLANK(#REF!),"",#REF!)</f>
        <v>#REF!</v>
      </c>
      <c r="AX278" s="219" t="e">
        <f>IF(ISBLANK(#REF!),"",#REF!)</f>
        <v>#REF!</v>
      </c>
      <c r="AY278" s="226" t="e">
        <f>IF(ISBLANK(#REF!),"",#REF!)</f>
        <v>#REF!</v>
      </c>
      <c r="AZ278" s="219" t="e">
        <f>IF(ISBLANK(#REF!),"",#REF!)</f>
        <v>#REF!</v>
      </c>
      <c r="BA278" s="219" t="e">
        <f>IF(ISBLANK(#REF!),"",#REF!)</f>
        <v>#REF!</v>
      </c>
      <c r="BB278" s="219" t="e">
        <f>IF(ISBLANK(#REF!),"",#REF!)</f>
        <v>#REF!</v>
      </c>
      <c r="BC278" s="219" t="e">
        <f>IF(ISBLANK(#REF!),"",#REF!)</f>
        <v>#REF!</v>
      </c>
      <c r="BD278" s="219" t="e">
        <f>IF(ISBLANK(#REF!),"",#REF!)</f>
        <v>#REF!</v>
      </c>
      <c r="BE278" s="219" t="e">
        <f>IF(ISBLANK(#REF!),"",#REF!)</f>
        <v>#REF!</v>
      </c>
      <c r="BF278" s="219" t="e">
        <f>IF(ISBLANK(#REF!),"",#REF!)</f>
        <v>#REF!</v>
      </c>
      <c r="BG278" s="219" t="e">
        <f>IF(ISBLANK(#REF!),"",#REF!)</f>
        <v>#REF!</v>
      </c>
      <c r="BH278" s="219" t="e">
        <f>IF(ISBLANK(#REF!),"",#REF!)</f>
        <v>#REF!</v>
      </c>
      <c r="BI278" s="219" t="e">
        <f>IF(ISBLANK(#REF!),"",#REF!)</f>
        <v>#REF!</v>
      </c>
      <c r="BJ278" s="219" t="e">
        <f>IF(ISBLANK(#REF!),"",#REF!)</f>
        <v>#REF!</v>
      </c>
      <c r="BK278" s="219" t="e">
        <f>IF(ISBLANK(#REF!),"",#REF!)</f>
        <v>#REF!</v>
      </c>
      <c r="BL278" s="219" t="e">
        <f>IF(ISBLANK(#REF!),"",#REF!)</f>
        <v>#REF!</v>
      </c>
      <c r="BM278" s="219" t="e">
        <f>IF(ISBLANK(#REF!),"",#REF!)</f>
        <v>#REF!</v>
      </c>
      <c r="BN278" s="219" t="e">
        <f>IF(ISBLANK(#REF!),"",#REF!)</f>
        <v>#REF!</v>
      </c>
      <c r="BO278" s="227" t="e">
        <f t="shared" si="81"/>
        <v>#REF!</v>
      </c>
      <c r="BP278" s="228" t="str">
        <f t="shared" si="84"/>
        <v/>
      </c>
      <c r="BQ278" s="229" t="str">
        <f t="shared" si="68"/>
        <v/>
      </c>
      <c r="BR278" s="228" t="e">
        <f t="shared" si="82"/>
        <v>#REF!</v>
      </c>
      <c r="BS278" s="230" t="e">
        <f t="shared" si="83"/>
        <v>#REF!</v>
      </c>
    </row>
    <row r="279" spans="1:71">
      <c r="A279" s="213" t="e">
        <f>IF(ISBLANK(#REF!),"",#REF!)</f>
        <v>#REF!</v>
      </c>
      <c r="B279" s="214" t="e">
        <f>IF(ISBLANK(#REF!),"",#REF!)</f>
        <v>#REF!</v>
      </c>
      <c r="C279" s="214" t="e">
        <f>IF(ISBLANK(#REF!),"",#REF!)</f>
        <v>#REF!</v>
      </c>
      <c r="D279" s="214" t="e">
        <f>IF(ISBLANK(#REF!),"",#REF!)</f>
        <v>#REF!</v>
      </c>
      <c r="E279" s="214" t="e">
        <f>IF(ISBLANK(#REF!),"",#REF!)</f>
        <v>#REF!</v>
      </c>
      <c r="F279" s="214" t="e">
        <f>IF(ISBLANK(#REF!),"",#REF!)</f>
        <v>#REF!</v>
      </c>
      <c r="G279" s="214" t="e">
        <f>IF(ISBLANK(#REF!),"",#REF!)</f>
        <v>#REF!</v>
      </c>
      <c r="H279" s="215" t="e">
        <f>IF(ISBLANK(#REF!),"",#REF!)</f>
        <v>#REF!</v>
      </c>
      <c r="I279" s="214" t="e">
        <f>IF(ISBLANK(#REF!),"",#REF!)</f>
        <v>#REF!</v>
      </c>
      <c r="J279" s="216" t="e">
        <f>IF(ISBLANK(#REF!),"",#REF!)</f>
        <v>#REF!</v>
      </c>
      <c r="K279" s="217" t="e">
        <f>IF(ISBLANK(#REF!),"",#REF!)</f>
        <v>#REF!</v>
      </c>
      <c r="L279" s="217" t="e">
        <f>IF(ISBLANK(#REF!),"",#REF!)</f>
        <v>#REF!</v>
      </c>
      <c r="M279" s="218" t="e">
        <f>IF(ISBLANK(#REF!),"",#REF!)</f>
        <v>#REF!</v>
      </c>
      <c r="N279" s="218" t="e">
        <f>IF(ISBLANK(#REF!),"",#REF!)</f>
        <v>#REF!</v>
      </c>
      <c r="O279" s="220" t="str">
        <f>IFERROR(VLOOKUP(_xlfn.CONCAT('Team Roster - Final'!$A279," : ",'Team Roster - Final'!$BM279),'Rate Calculations'!$C$4:$G$1100,5,FALSE),"")</f>
        <v/>
      </c>
      <c r="P279" s="225">
        <f>IF(ISBLANK('Rate Calculations'!$H281),"",'Rate Calculations'!$H281)</f>
        <v>1.7500000000000002E-2</v>
      </c>
      <c r="Q279" s="220" t="str">
        <f t="shared" si="69"/>
        <v/>
      </c>
      <c r="R279" s="221">
        <f>IF(ISBLANK('Rate Calculations'!$J281),"",'Rate Calculations'!$J281)</f>
        <v>3.5000000000000003E-2</v>
      </c>
      <c r="S279" s="220" t="str">
        <f t="shared" si="70"/>
        <v/>
      </c>
      <c r="T279" s="225" t="str">
        <f>IFERROR(VLOOKUP(_xlfn.CONCAT('Team Roster - Final'!$A279," : ",'Team Roster - Final'!$BM279),'Rate Calculations'!$C$4:$S$1100,10,FALSE),"")</f>
        <v/>
      </c>
      <c r="U279" s="225" t="str">
        <f>IFERROR(VLOOKUP(_xlfn.CONCAT('Team Roster - Final'!$A279," : ",'Team Roster - Final'!$BM279),'Rate Calculations'!$C$4:$S$1100,11,FALSE),"")</f>
        <v/>
      </c>
      <c r="V279" s="222" t="str">
        <f t="shared" si="71"/>
        <v/>
      </c>
      <c r="W279" s="222" t="str">
        <f t="shared" si="72"/>
        <v/>
      </c>
      <c r="X279" s="223" t="str">
        <f>IFERROR(VLOOKUP(_xlfn.CONCAT('Team Roster - Final'!$A279," : ",'Team Roster - Final'!$BM279),'Rate Calculations'!$C$4:$S$1100,14,FALSE),"")</f>
        <v/>
      </c>
      <c r="Y279" s="222" t="str">
        <f t="shared" si="73"/>
        <v/>
      </c>
      <c r="Z279" s="222" t="str">
        <f t="shared" si="74"/>
        <v/>
      </c>
      <c r="AA279" s="224" t="str">
        <f>IFERROR(IF(#REF!="Yes",$Y279, $Y279+$Q279*0.5),"")</f>
        <v/>
      </c>
      <c r="AB279" s="224" t="str">
        <f>IFERROR(IF(#REF!="Yes",$Z279, $Z279+$S279*0.5),"")</f>
        <v/>
      </c>
      <c r="AC279" s="220" t="str">
        <f>IFERROR(VLOOKUP(_xlfn.CONCAT('Team Roster - Final'!$A279," : ",'Team Roster - Final'!$BM279),'Rate Calculations'!$C$4:$U$1100,19,FALSE),"")</f>
        <v/>
      </c>
      <c r="AD279" s="220" t="str">
        <f t="shared" si="75"/>
        <v/>
      </c>
      <c r="AE279" s="220" t="str">
        <f t="shared" si="76"/>
        <v/>
      </c>
      <c r="AF279" s="225" t="str">
        <f>IFERROR(VLOOKUP(_xlfn.CONCAT('Team Roster - Final'!$A279," : ",'Team Roster - Final'!$BM279),'Rate Calculations'!$C$4:$AB$1100,22,FALSE),"")</f>
        <v/>
      </c>
      <c r="AG279" s="225" t="str">
        <f>IFERROR(VLOOKUP(_xlfn.CONCAT('Team Roster - Final'!$A279," : ",'Team Roster - Final'!$BM279),'Rate Calculations'!$C$4:$AB$1100,23,FALSE),"")</f>
        <v/>
      </c>
      <c r="AH279" s="222" t="str">
        <f t="shared" si="77"/>
        <v/>
      </c>
      <c r="AI279" s="222" t="str">
        <f t="shared" si="78"/>
        <v/>
      </c>
      <c r="AJ279" s="223" t="str">
        <f>Table1[[#This Row],[Home Office
Net Fee %]]</f>
        <v/>
      </c>
      <c r="AK279" s="222" t="str">
        <f t="shared" si="79"/>
        <v/>
      </c>
      <c r="AL279" s="222" t="str">
        <f t="shared" si="80"/>
        <v/>
      </c>
      <c r="AM279" s="215" t="str">
        <f>IFERROR(IF(#REF!="Yes",$AK279,($AK279+$AD279*0.5)),"")</f>
        <v/>
      </c>
      <c r="AN279" s="215" t="str">
        <f>IFERROR(IF(#REF!="Yes",$AL279,($AL279+$AE279*0.5)),"")</f>
        <v/>
      </c>
      <c r="AO279" s="374" t="str">
        <f>IF(ISBLANK('Team Roster Proposed - FBR'!Q280),"",'Team Roster Proposed - FBR'!Q280)</f>
        <v/>
      </c>
      <c r="AP279" s="226" t="e">
        <f>IF(ISBLANK(#REF!),"",#REF!)</f>
        <v>#REF!</v>
      </c>
      <c r="AQ279" s="226" t="e">
        <f>IF(ISBLANK(#REF!),"",#REF!)</f>
        <v>#REF!</v>
      </c>
      <c r="AR279" s="226" t="e">
        <f>IF(ISBLANK(#REF!),"",#REF!)</f>
        <v>#REF!</v>
      </c>
      <c r="AS279" s="219" t="e">
        <f>IF(ISBLANK(#REF!),"",#REF!)</f>
        <v>#REF!</v>
      </c>
      <c r="AT279" s="219" t="e">
        <f>IF(ISBLANK(#REF!),"",#REF!)</f>
        <v>#REF!</v>
      </c>
      <c r="AU279" s="219" t="e">
        <f>IF(ISBLANK(#REF!),"",#REF!)</f>
        <v>#REF!</v>
      </c>
      <c r="AV279" s="219" t="e">
        <f>IF(ISBLANK(#REF!),"",#REF!)</f>
        <v>#REF!</v>
      </c>
      <c r="AW279" s="219" t="e">
        <f>IF(ISBLANK(#REF!),"",#REF!)</f>
        <v>#REF!</v>
      </c>
      <c r="AX279" s="219" t="e">
        <f>IF(ISBLANK(#REF!),"",#REF!)</f>
        <v>#REF!</v>
      </c>
      <c r="AY279" s="226" t="e">
        <f>IF(ISBLANK(#REF!),"",#REF!)</f>
        <v>#REF!</v>
      </c>
      <c r="AZ279" s="219" t="e">
        <f>IF(ISBLANK(#REF!),"",#REF!)</f>
        <v>#REF!</v>
      </c>
      <c r="BA279" s="219" t="e">
        <f>IF(ISBLANK(#REF!),"",#REF!)</f>
        <v>#REF!</v>
      </c>
      <c r="BB279" s="219" t="e">
        <f>IF(ISBLANK(#REF!),"",#REF!)</f>
        <v>#REF!</v>
      </c>
      <c r="BC279" s="219" t="e">
        <f>IF(ISBLANK(#REF!),"",#REF!)</f>
        <v>#REF!</v>
      </c>
      <c r="BD279" s="219" t="e">
        <f>IF(ISBLANK(#REF!),"",#REF!)</f>
        <v>#REF!</v>
      </c>
      <c r="BE279" s="219" t="e">
        <f>IF(ISBLANK(#REF!),"",#REF!)</f>
        <v>#REF!</v>
      </c>
      <c r="BF279" s="219" t="e">
        <f>IF(ISBLANK(#REF!),"",#REF!)</f>
        <v>#REF!</v>
      </c>
      <c r="BG279" s="219" t="e">
        <f>IF(ISBLANK(#REF!),"",#REF!)</f>
        <v>#REF!</v>
      </c>
      <c r="BH279" s="219" t="e">
        <f>IF(ISBLANK(#REF!),"",#REF!)</f>
        <v>#REF!</v>
      </c>
      <c r="BI279" s="219" t="e">
        <f>IF(ISBLANK(#REF!),"",#REF!)</f>
        <v>#REF!</v>
      </c>
      <c r="BJ279" s="219" t="e">
        <f>IF(ISBLANK(#REF!),"",#REF!)</f>
        <v>#REF!</v>
      </c>
      <c r="BK279" s="219" t="e">
        <f>IF(ISBLANK(#REF!),"",#REF!)</f>
        <v>#REF!</v>
      </c>
      <c r="BL279" s="219" t="e">
        <f>IF(ISBLANK(#REF!),"",#REF!)</f>
        <v>#REF!</v>
      </c>
      <c r="BM279" s="219" t="e">
        <f>IF(ISBLANK(#REF!),"",#REF!)</f>
        <v>#REF!</v>
      </c>
      <c r="BN279" s="219" t="e">
        <f>IF(ISBLANK(#REF!),"",#REF!)</f>
        <v>#REF!</v>
      </c>
      <c r="BO279" s="227" t="e">
        <f t="shared" si="81"/>
        <v>#REF!</v>
      </c>
      <c r="BP279" s="228" t="str">
        <f t="shared" si="84"/>
        <v/>
      </c>
      <c r="BQ279" s="229" t="str">
        <f t="shared" si="68"/>
        <v/>
      </c>
      <c r="BR279" s="228" t="e">
        <f t="shared" si="82"/>
        <v>#REF!</v>
      </c>
      <c r="BS279" s="230" t="e">
        <f t="shared" si="83"/>
        <v>#REF!</v>
      </c>
    </row>
    <row r="280" spans="1:71">
      <c r="A280" s="213" t="e">
        <f>IF(ISBLANK(#REF!),"",#REF!)</f>
        <v>#REF!</v>
      </c>
      <c r="B280" s="214" t="e">
        <f>IF(ISBLANK(#REF!),"",#REF!)</f>
        <v>#REF!</v>
      </c>
      <c r="C280" s="214" t="e">
        <f>IF(ISBLANK(#REF!),"",#REF!)</f>
        <v>#REF!</v>
      </c>
      <c r="D280" s="214" t="e">
        <f>IF(ISBLANK(#REF!),"",#REF!)</f>
        <v>#REF!</v>
      </c>
      <c r="E280" s="214" t="e">
        <f>IF(ISBLANK(#REF!),"",#REF!)</f>
        <v>#REF!</v>
      </c>
      <c r="F280" s="214" t="e">
        <f>IF(ISBLANK(#REF!),"",#REF!)</f>
        <v>#REF!</v>
      </c>
      <c r="G280" s="214" t="e">
        <f>IF(ISBLANK(#REF!),"",#REF!)</f>
        <v>#REF!</v>
      </c>
      <c r="H280" s="215" t="e">
        <f>IF(ISBLANK(#REF!),"",#REF!)</f>
        <v>#REF!</v>
      </c>
      <c r="I280" s="214" t="e">
        <f>IF(ISBLANK(#REF!),"",#REF!)</f>
        <v>#REF!</v>
      </c>
      <c r="J280" s="216" t="e">
        <f>IF(ISBLANK(#REF!),"",#REF!)</f>
        <v>#REF!</v>
      </c>
      <c r="K280" s="217" t="e">
        <f>IF(ISBLANK(#REF!),"",#REF!)</f>
        <v>#REF!</v>
      </c>
      <c r="L280" s="217" t="e">
        <f>IF(ISBLANK(#REF!),"",#REF!)</f>
        <v>#REF!</v>
      </c>
      <c r="M280" s="218" t="e">
        <f>IF(ISBLANK(#REF!),"",#REF!)</f>
        <v>#REF!</v>
      </c>
      <c r="N280" s="218" t="e">
        <f>IF(ISBLANK(#REF!),"",#REF!)</f>
        <v>#REF!</v>
      </c>
      <c r="O280" s="220" t="str">
        <f>IFERROR(VLOOKUP(_xlfn.CONCAT('Team Roster - Final'!$A280," : ",'Team Roster - Final'!$BM280),'Rate Calculations'!$C$4:$G$1100,5,FALSE),"")</f>
        <v/>
      </c>
      <c r="P280" s="225">
        <f>IF(ISBLANK('Rate Calculations'!$H282),"",'Rate Calculations'!$H282)</f>
        <v>1.7500000000000002E-2</v>
      </c>
      <c r="Q280" s="220" t="str">
        <f t="shared" si="69"/>
        <v/>
      </c>
      <c r="R280" s="221">
        <f>IF(ISBLANK('Rate Calculations'!$J282),"",'Rate Calculations'!$J282)</f>
        <v>3.5000000000000003E-2</v>
      </c>
      <c r="S280" s="220" t="str">
        <f t="shared" si="70"/>
        <v/>
      </c>
      <c r="T280" s="225" t="str">
        <f>IFERROR(VLOOKUP(_xlfn.CONCAT('Team Roster - Final'!$A280," : ",'Team Roster - Final'!$BM280),'Rate Calculations'!$C$4:$S$1100,10,FALSE),"")</f>
        <v/>
      </c>
      <c r="U280" s="225" t="str">
        <f>IFERROR(VLOOKUP(_xlfn.CONCAT('Team Roster - Final'!$A280," : ",'Team Roster - Final'!$BM280),'Rate Calculations'!$C$4:$S$1100,11,FALSE),"")</f>
        <v/>
      </c>
      <c r="V280" s="222" t="str">
        <f t="shared" si="71"/>
        <v/>
      </c>
      <c r="W280" s="222" t="str">
        <f t="shared" si="72"/>
        <v/>
      </c>
      <c r="X280" s="223" t="str">
        <f>IFERROR(VLOOKUP(_xlfn.CONCAT('Team Roster - Final'!$A280," : ",'Team Roster - Final'!$BM280),'Rate Calculations'!$C$4:$S$1100,14,FALSE),"")</f>
        <v/>
      </c>
      <c r="Y280" s="222" t="str">
        <f t="shared" si="73"/>
        <v/>
      </c>
      <c r="Z280" s="222" t="str">
        <f t="shared" si="74"/>
        <v/>
      </c>
      <c r="AA280" s="224" t="str">
        <f>IFERROR(IF(#REF!="Yes",$Y280, $Y280+$Q280*0.5),"")</f>
        <v/>
      </c>
      <c r="AB280" s="224" t="str">
        <f>IFERROR(IF(#REF!="Yes",$Z280, $Z280+$S280*0.5),"")</f>
        <v/>
      </c>
      <c r="AC280" s="220" t="str">
        <f>IFERROR(VLOOKUP(_xlfn.CONCAT('Team Roster - Final'!$A280," : ",'Team Roster - Final'!$BM280),'Rate Calculations'!$C$4:$U$1100,19,FALSE),"")</f>
        <v/>
      </c>
      <c r="AD280" s="220" t="str">
        <f t="shared" si="75"/>
        <v/>
      </c>
      <c r="AE280" s="220" t="str">
        <f t="shared" si="76"/>
        <v/>
      </c>
      <c r="AF280" s="225" t="str">
        <f>IFERROR(VLOOKUP(_xlfn.CONCAT('Team Roster - Final'!$A280," : ",'Team Roster - Final'!$BM280),'Rate Calculations'!$C$4:$AB$1100,22,FALSE),"")</f>
        <v/>
      </c>
      <c r="AG280" s="225" t="str">
        <f>IFERROR(VLOOKUP(_xlfn.CONCAT('Team Roster - Final'!$A280," : ",'Team Roster - Final'!$BM280),'Rate Calculations'!$C$4:$AB$1100,23,FALSE),"")</f>
        <v/>
      </c>
      <c r="AH280" s="222" t="str">
        <f t="shared" si="77"/>
        <v/>
      </c>
      <c r="AI280" s="222" t="str">
        <f t="shared" si="78"/>
        <v/>
      </c>
      <c r="AJ280" s="223" t="str">
        <f>Table1[[#This Row],[Home Office
Net Fee %]]</f>
        <v/>
      </c>
      <c r="AK280" s="222" t="str">
        <f t="shared" si="79"/>
        <v/>
      </c>
      <c r="AL280" s="222" t="str">
        <f t="shared" si="80"/>
        <v/>
      </c>
      <c r="AM280" s="215" t="str">
        <f>IFERROR(IF(#REF!="Yes",$AK280,($AK280+$AD280*0.5)),"")</f>
        <v/>
      </c>
      <c r="AN280" s="215" t="str">
        <f>IFERROR(IF(#REF!="Yes",$AL280,($AL280+$AE280*0.5)),"")</f>
        <v/>
      </c>
      <c r="AO280" s="374" t="str">
        <f>IF(ISBLANK('Team Roster Proposed - FBR'!Q281),"",'Team Roster Proposed - FBR'!Q281)</f>
        <v/>
      </c>
      <c r="AP280" s="226" t="e">
        <f>IF(ISBLANK(#REF!),"",#REF!)</f>
        <v>#REF!</v>
      </c>
      <c r="AQ280" s="226" t="e">
        <f>IF(ISBLANK(#REF!),"",#REF!)</f>
        <v>#REF!</v>
      </c>
      <c r="AR280" s="226" t="e">
        <f>IF(ISBLANK(#REF!),"",#REF!)</f>
        <v>#REF!</v>
      </c>
      <c r="AS280" s="219" t="e">
        <f>IF(ISBLANK(#REF!),"",#REF!)</f>
        <v>#REF!</v>
      </c>
      <c r="AT280" s="219" t="e">
        <f>IF(ISBLANK(#REF!),"",#REF!)</f>
        <v>#REF!</v>
      </c>
      <c r="AU280" s="219" t="e">
        <f>IF(ISBLANK(#REF!),"",#REF!)</f>
        <v>#REF!</v>
      </c>
      <c r="AV280" s="219" t="e">
        <f>IF(ISBLANK(#REF!),"",#REF!)</f>
        <v>#REF!</v>
      </c>
      <c r="AW280" s="219" t="e">
        <f>IF(ISBLANK(#REF!),"",#REF!)</f>
        <v>#REF!</v>
      </c>
      <c r="AX280" s="219" t="e">
        <f>IF(ISBLANK(#REF!),"",#REF!)</f>
        <v>#REF!</v>
      </c>
      <c r="AY280" s="226" t="e">
        <f>IF(ISBLANK(#REF!),"",#REF!)</f>
        <v>#REF!</v>
      </c>
      <c r="AZ280" s="219" t="e">
        <f>IF(ISBLANK(#REF!),"",#REF!)</f>
        <v>#REF!</v>
      </c>
      <c r="BA280" s="219" t="e">
        <f>IF(ISBLANK(#REF!),"",#REF!)</f>
        <v>#REF!</v>
      </c>
      <c r="BB280" s="219" t="e">
        <f>IF(ISBLANK(#REF!),"",#REF!)</f>
        <v>#REF!</v>
      </c>
      <c r="BC280" s="219" t="e">
        <f>IF(ISBLANK(#REF!),"",#REF!)</f>
        <v>#REF!</v>
      </c>
      <c r="BD280" s="219" t="e">
        <f>IF(ISBLANK(#REF!),"",#REF!)</f>
        <v>#REF!</v>
      </c>
      <c r="BE280" s="219" t="e">
        <f>IF(ISBLANK(#REF!),"",#REF!)</f>
        <v>#REF!</v>
      </c>
      <c r="BF280" s="219" t="e">
        <f>IF(ISBLANK(#REF!),"",#REF!)</f>
        <v>#REF!</v>
      </c>
      <c r="BG280" s="219" t="e">
        <f>IF(ISBLANK(#REF!),"",#REF!)</f>
        <v>#REF!</v>
      </c>
      <c r="BH280" s="219" t="e">
        <f>IF(ISBLANK(#REF!),"",#REF!)</f>
        <v>#REF!</v>
      </c>
      <c r="BI280" s="219" t="e">
        <f>IF(ISBLANK(#REF!),"",#REF!)</f>
        <v>#REF!</v>
      </c>
      <c r="BJ280" s="219" t="e">
        <f>IF(ISBLANK(#REF!),"",#REF!)</f>
        <v>#REF!</v>
      </c>
      <c r="BK280" s="219" t="e">
        <f>IF(ISBLANK(#REF!),"",#REF!)</f>
        <v>#REF!</v>
      </c>
      <c r="BL280" s="219" t="e">
        <f>IF(ISBLANK(#REF!),"",#REF!)</f>
        <v>#REF!</v>
      </c>
      <c r="BM280" s="219" t="e">
        <f>IF(ISBLANK(#REF!),"",#REF!)</f>
        <v>#REF!</v>
      </c>
      <c r="BN280" s="219" t="e">
        <f>IF(ISBLANK(#REF!),"",#REF!)</f>
        <v>#REF!</v>
      </c>
      <c r="BO280" s="227" t="e">
        <f t="shared" si="81"/>
        <v>#REF!</v>
      </c>
      <c r="BP280" s="228" t="str">
        <f t="shared" si="84"/>
        <v/>
      </c>
      <c r="BQ280" s="229" t="str">
        <f t="shared" si="68"/>
        <v/>
      </c>
      <c r="BR280" s="228" t="e">
        <f t="shared" si="82"/>
        <v>#REF!</v>
      </c>
      <c r="BS280" s="230" t="e">
        <f t="shared" si="83"/>
        <v>#REF!</v>
      </c>
    </row>
    <row r="281" spans="1:71">
      <c r="A281" s="213" t="e">
        <f>IF(ISBLANK(#REF!),"",#REF!)</f>
        <v>#REF!</v>
      </c>
      <c r="B281" s="214" t="e">
        <f>IF(ISBLANK(#REF!),"",#REF!)</f>
        <v>#REF!</v>
      </c>
      <c r="C281" s="214" t="e">
        <f>IF(ISBLANK(#REF!),"",#REF!)</f>
        <v>#REF!</v>
      </c>
      <c r="D281" s="214" t="e">
        <f>IF(ISBLANK(#REF!),"",#REF!)</f>
        <v>#REF!</v>
      </c>
      <c r="E281" s="214" t="e">
        <f>IF(ISBLANK(#REF!),"",#REF!)</f>
        <v>#REF!</v>
      </c>
      <c r="F281" s="214" t="e">
        <f>IF(ISBLANK(#REF!),"",#REF!)</f>
        <v>#REF!</v>
      </c>
      <c r="G281" s="214" t="e">
        <f>IF(ISBLANK(#REF!),"",#REF!)</f>
        <v>#REF!</v>
      </c>
      <c r="H281" s="215" t="e">
        <f>IF(ISBLANK(#REF!),"",#REF!)</f>
        <v>#REF!</v>
      </c>
      <c r="I281" s="214" t="e">
        <f>IF(ISBLANK(#REF!),"",#REF!)</f>
        <v>#REF!</v>
      </c>
      <c r="J281" s="216" t="e">
        <f>IF(ISBLANK(#REF!),"",#REF!)</f>
        <v>#REF!</v>
      </c>
      <c r="K281" s="217" t="e">
        <f>IF(ISBLANK(#REF!),"",#REF!)</f>
        <v>#REF!</v>
      </c>
      <c r="L281" s="217" t="e">
        <f>IF(ISBLANK(#REF!),"",#REF!)</f>
        <v>#REF!</v>
      </c>
      <c r="M281" s="218" t="e">
        <f>IF(ISBLANK(#REF!),"",#REF!)</f>
        <v>#REF!</v>
      </c>
      <c r="N281" s="218" t="e">
        <f>IF(ISBLANK(#REF!),"",#REF!)</f>
        <v>#REF!</v>
      </c>
      <c r="O281" s="220" t="str">
        <f>IFERROR(VLOOKUP(_xlfn.CONCAT('Team Roster - Final'!$A281," : ",'Team Roster - Final'!$BM281),'Rate Calculations'!$C$4:$G$1100,5,FALSE),"")</f>
        <v/>
      </c>
      <c r="P281" s="225">
        <f>IF(ISBLANK('Rate Calculations'!$H283),"",'Rate Calculations'!$H283)</f>
        <v>1.7500000000000002E-2</v>
      </c>
      <c r="Q281" s="220" t="str">
        <f t="shared" si="69"/>
        <v/>
      </c>
      <c r="R281" s="221">
        <f>IF(ISBLANK('Rate Calculations'!$J283),"",'Rate Calculations'!$J283)</f>
        <v>3.5000000000000003E-2</v>
      </c>
      <c r="S281" s="220" t="str">
        <f t="shared" si="70"/>
        <v/>
      </c>
      <c r="T281" s="225" t="str">
        <f>IFERROR(VLOOKUP(_xlfn.CONCAT('Team Roster - Final'!$A281," : ",'Team Roster - Final'!$BM281),'Rate Calculations'!$C$4:$S$1100,10,FALSE),"")</f>
        <v/>
      </c>
      <c r="U281" s="225" t="str">
        <f>IFERROR(VLOOKUP(_xlfn.CONCAT('Team Roster - Final'!$A281," : ",'Team Roster - Final'!$BM281),'Rate Calculations'!$C$4:$S$1100,11,FALSE),"")</f>
        <v/>
      </c>
      <c r="V281" s="222" t="str">
        <f t="shared" si="71"/>
        <v/>
      </c>
      <c r="W281" s="222" t="str">
        <f t="shared" si="72"/>
        <v/>
      </c>
      <c r="X281" s="223" t="str">
        <f>IFERROR(VLOOKUP(_xlfn.CONCAT('Team Roster - Final'!$A281," : ",'Team Roster - Final'!$BM281),'Rate Calculations'!$C$4:$S$1100,14,FALSE),"")</f>
        <v/>
      </c>
      <c r="Y281" s="222" t="str">
        <f t="shared" si="73"/>
        <v/>
      </c>
      <c r="Z281" s="222" t="str">
        <f t="shared" si="74"/>
        <v/>
      </c>
      <c r="AA281" s="224" t="str">
        <f>IFERROR(IF(#REF!="Yes",$Y281, $Y281+$Q281*0.5),"")</f>
        <v/>
      </c>
      <c r="AB281" s="224" t="str">
        <f>IFERROR(IF(#REF!="Yes",$Z281, $Z281+$S281*0.5),"")</f>
        <v/>
      </c>
      <c r="AC281" s="220" t="str">
        <f>IFERROR(VLOOKUP(_xlfn.CONCAT('Team Roster - Final'!$A281," : ",'Team Roster - Final'!$BM281),'Rate Calculations'!$C$4:$U$1100,19,FALSE),"")</f>
        <v/>
      </c>
      <c r="AD281" s="220" t="str">
        <f t="shared" si="75"/>
        <v/>
      </c>
      <c r="AE281" s="220" t="str">
        <f t="shared" si="76"/>
        <v/>
      </c>
      <c r="AF281" s="225" t="str">
        <f>IFERROR(VLOOKUP(_xlfn.CONCAT('Team Roster - Final'!$A281," : ",'Team Roster - Final'!$BM281),'Rate Calculations'!$C$4:$AB$1100,22,FALSE),"")</f>
        <v/>
      </c>
      <c r="AG281" s="225" t="str">
        <f>IFERROR(VLOOKUP(_xlfn.CONCAT('Team Roster - Final'!$A281," : ",'Team Roster - Final'!$BM281),'Rate Calculations'!$C$4:$AB$1100,23,FALSE),"")</f>
        <v/>
      </c>
      <c r="AH281" s="222" t="str">
        <f t="shared" si="77"/>
        <v/>
      </c>
      <c r="AI281" s="222" t="str">
        <f t="shared" si="78"/>
        <v/>
      </c>
      <c r="AJ281" s="223" t="str">
        <f>Table1[[#This Row],[Home Office
Net Fee %]]</f>
        <v/>
      </c>
      <c r="AK281" s="222" t="str">
        <f t="shared" si="79"/>
        <v/>
      </c>
      <c r="AL281" s="222" t="str">
        <f t="shared" si="80"/>
        <v/>
      </c>
      <c r="AM281" s="215" t="str">
        <f>IFERROR(IF(#REF!="Yes",$AK281,($AK281+$AD281*0.5)),"")</f>
        <v/>
      </c>
      <c r="AN281" s="215" t="str">
        <f>IFERROR(IF(#REF!="Yes",$AL281,($AL281+$AE281*0.5)),"")</f>
        <v/>
      </c>
      <c r="AO281" s="374" t="str">
        <f>IF(ISBLANK('Team Roster Proposed - FBR'!Q282),"",'Team Roster Proposed - FBR'!Q282)</f>
        <v/>
      </c>
      <c r="AP281" s="226" t="e">
        <f>IF(ISBLANK(#REF!),"",#REF!)</f>
        <v>#REF!</v>
      </c>
      <c r="AQ281" s="226" t="e">
        <f>IF(ISBLANK(#REF!),"",#REF!)</f>
        <v>#REF!</v>
      </c>
      <c r="AR281" s="226" t="e">
        <f>IF(ISBLANK(#REF!),"",#REF!)</f>
        <v>#REF!</v>
      </c>
      <c r="AS281" s="219" t="e">
        <f>IF(ISBLANK(#REF!),"",#REF!)</f>
        <v>#REF!</v>
      </c>
      <c r="AT281" s="219" t="e">
        <f>IF(ISBLANK(#REF!),"",#REF!)</f>
        <v>#REF!</v>
      </c>
      <c r="AU281" s="219" t="e">
        <f>IF(ISBLANK(#REF!),"",#REF!)</f>
        <v>#REF!</v>
      </c>
      <c r="AV281" s="219" t="e">
        <f>IF(ISBLANK(#REF!),"",#REF!)</f>
        <v>#REF!</v>
      </c>
      <c r="AW281" s="219" t="e">
        <f>IF(ISBLANK(#REF!),"",#REF!)</f>
        <v>#REF!</v>
      </c>
      <c r="AX281" s="219" t="e">
        <f>IF(ISBLANK(#REF!),"",#REF!)</f>
        <v>#REF!</v>
      </c>
      <c r="AY281" s="226" t="e">
        <f>IF(ISBLANK(#REF!),"",#REF!)</f>
        <v>#REF!</v>
      </c>
      <c r="AZ281" s="219" t="e">
        <f>IF(ISBLANK(#REF!),"",#REF!)</f>
        <v>#REF!</v>
      </c>
      <c r="BA281" s="219" t="e">
        <f>IF(ISBLANK(#REF!),"",#REF!)</f>
        <v>#REF!</v>
      </c>
      <c r="BB281" s="219" t="e">
        <f>IF(ISBLANK(#REF!),"",#REF!)</f>
        <v>#REF!</v>
      </c>
      <c r="BC281" s="219" t="e">
        <f>IF(ISBLANK(#REF!),"",#REF!)</f>
        <v>#REF!</v>
      </c>
      <c r="BD281" s="219" t="e">
        <f>IF(ISBLANK(#REF!),"",#REF!)</f>
        <v>#REF!</v>
      </c>
      <c r="BE281" s="219" t="e">
        <f>IF(ISBLANK(#REF!),"",#REF!)</f>
        <v>#REF!</v>
      </c>
      <c r="BF281" s="219" t="e">
        <f>IF(ISBLANK(#REF!),"",#REF!)</f>
        <v>#REF!</v>
      </c>
      <c r="BG281" s="219" t="e">
        <f>IF(ISBLANK(#REF!),"",#REF!)</f>
        <v>#REF!</v>
      </c>
      <c r="BH281" s="219" t="e">
        <f>IF(ISBLANK(#REF!),"",#REF!)</f>
        <v>#REF!</v>
      </c>
      <c r="BI281" s="219" t="e">
        <f>IF(ISBLANK(#REF!),"",#REF!)</f>
        <v>#REF!</v>
      </c>
      <c r="BJ281" s="219" t="e">
        <f>IF(ISBLANK(#REF!),"",#REF!)</f>
        <v>#REF!</v>
      </c>
      <c r="BK281" s="219" t="e">
        <f>IF(ISBLANK(#REF!),"",#REF!)</f>
        <v>#REF!</v>
      </c>
      <c r="BL281" s="219" t="e">
        <f>IF(ISBLANK(#REF!),"",#REF!)</f>
        <v>#REF!</v>
      </c>
      <c r="BM281" s="219" t="e">
        <f>IF(ISBLANK(#REF!),"",#REF!)</f>
        <v>#REF!</v>
      </c>
      <c r="BN281" s="219" t="e">
        <f>IF(ISBLANK(#REF!),"",#REF!)</f>
        <v>#REF!</v>
      </c>
      <c r="BO281" s="227" t="e">
        <f t="shared" si="81"/>
        <v>#REF!</v>
      </c>
      <c r="BP281" s="228" t="str">
        <f t="shared" si="84"/>
        <v/>
      </c>
      <c r="BQ281" s="229" t="str">
        <f t="shared" si="68"/>
        <v/>
      </c>
      <c r="BR281" s="228" t="e">
        <f t="shared" si="82"/>
        <v>#REF!</v>
      </c>
      <c r="BS281" s="230" t="e">
        <f t="shared" si="83"/>
        <v>#REF!</v>
      </c>
    </row>
    <row r="282" spans="1:71">
      <c r="A282" s="213" t="e">
        <f>IF(ISBLANK(#REF!),"",#REF!)</f>
        <v>#REF!</v>
      </c>
      <c r="B282" s="214" t="e">
        <f>IF(ISBLANK(#REF!),"",#REF!)</f>
        <v>#REF!</v>
      </c>
      <c r="C282" s="214" t="e">
        <f>IF(ISBLANK(#REF!),"",#REF!)</f>
        <v>#REF!</v>
      </c>
      <c r="D282" s="214" t="e">
        <f>IF(ISBLANK(#REF!),"",#REF!)</f>
        <v>#REF!</v>
      </c>
      <c r="E282" s="214" t="e">
        <f>IF(ISBLANK(#REF!),"",#REF!)</f>
        <v>#REF!</v>
      </c>
      <c r="F282" s="214" t="e">
        <f>IF(ISBLANK(#REF!),"",#REF!)</f>
        <v>#REF!</v>
      </c>
      <c r="G282" s="214" t="e">
        <f>IF(ISBLANK(#REF!),"",#REF!)</f>
        <v>#REF!</v>
      </c>
      <c r="H282" s="215" t="e">
        <f>IF(ISBLANK(#REF!),"",#REF!)</f>
        <v>#REF!</v>
      </c>
      <c r="I282" s="214" t="e">
        <f>IF(ISBLANK(#REF!),"",#REF!)</f>
        <v>#REF!</v>
      </c>
      <c r="J282" s="216" t="e">
        <f>IF(ISBLANK(#REF!),"",#REF!)</f>
        <v>#REF!</v>
      </c>
      <c r="K282" s="217" t="e">
        <f>IF(ISBLANK(#REF!),"",#REF!)</f>
        <v>#REF!</v>
      </c>
      <c r="L282" s="217" t="e">
        <f>IF(ISBLANK(#REF!),"",#REF!)</f>
        <v>#REF!</v>
      </c>
      <c r="M282" s="218" t="e">
        <f>IF(ISBLANK(#REF!),"",#REF!)</f>
        <v>#REF!</v>
      </c>
      <c r="N282" s="218" t="e">
        <f>IF(ISBLANK(#REF!),"",#REF!)</f>
        <v>#REF!</v>
      </c>
      <c r="O282" s="220" t="str">
        <f>IFERROR(VLOOKUP(_xlfn.CONCAT('Team Roster - Final'!$A282," : ",'Team Roster - Final'!$BM282),'Rate Calculations'!$C$4:$G$1100,5,FALSE),"")</f>
        <v/>
      </c>
      <c r="P282" s="225">
        <f>IF(ISBLANK('Rate Calculations'!$H284),"",'Rate Calculations'!$H284)</f>
        <v>1.7500000000000002E-2</v>
      </c>
      <c r="Q282" s="220" t="str">
        <f t="shared" si="69"/>
        <v/>
      </c>
      <c r="R282" s="221">
        <f>IF(ISBLANK('Rate Calculations'!$J284),"",'Rate Calculations'!$J284)</f>
        <v>3.5000000000000003E-2</v>
      </c>
      <c r="S282" s="220" t="str">
        <f t="shared" si="70"/>
        <v/>
      </c>
      <c r="T282" s="225" t="str">
        <f>IFERROR(VLOOKUP(_xlfn.CONCAT('Team Roster - Final'!$A282," : ",'Team Roster - Final'!$BM282),'Rate Calculations'!$C$4:$S$1100,10,FALSE),"")</f>
        <v/>
      </c>
      <c r="U282" s="225" t="str">
        <f>IFERROR(VLOOKUP(_xlfn.CONCAT('Team Roster - Final'!$A282," : ",'Team Roster - Final'!$BM282),'Rate Calculations'!$C$4:$S$1100,11,FALSE),"")</f>
        <v/>
      </c>
      <c r="V282" s="222" t="str">
        <f t="shared" si="71"/>
        <v/>
      </c>
      <c r="W282" s="222" t="str">
        <f t="shared" si="72"/>
        <v/>
      </c>
      <c r="X282" s="223" t="str">
        <f>IFERROR(VLOOKUP(_xlfn.CONCAT('Team Roster - Final'!$A282," : ",'Team Roster - Final'!$BM282),'Rate Calculations'!$C$4:$S$1100,14,FALSE),"")</f>
        <v/>
      </c>
      <c r="Y282" s="222" t="str">
        <f t="shared" si="73"/>
        <v/>
      </c>
      <c r="Z282" s="222" t="str">
        <f t="shared" si="74"/>
        <v/>
      </c>
      <c r="AA282" s="224" t="str">
        <f>IFERROR(IF(#REF!="Yes",$Y282, $Y282+$Q282*0.5),"")</f>
        <v/>
      </c>
      <c r="AB282" s="224" t="str">
        <f>IFERROR(IF(#REF!="Yes",$Z282, $Z282+$S282*0.5),"")</f>
        <v/>
      </c>
      <c r="AC282" s="220" t="str">
        <f>IFERROR(VLOOKUP(_xlfn.CONCAT('Team Roster - Final'!$A282," : ",'Team Roster - Final'!$BM282),'Rate Calculations'!$C$4:$U$1100,19,FALSE),"")</f>
        <v/>
      </c>
      <c r="AD282" s="220" t="str">
        <f t="shared" si="75"/>
        <v/>
      </c>
      <c r="AE282" s="220" t="str">
        <f t="shared" si="76"/>
        <v/>
      </c>
      <c r="AF282" s="225" t="str">
        <f>IFERROR(VLOOKUP(_xlfn.CONCAT('Team Roster - Final'!$A282," : ",'Team Roster - Final'!$BM282),'Rate Calculations'!$C$4:$AB$1100,22,FALSE),"")</f>
        <v/>
      </c>
      <c r="AG282" s="225" t="str">
        <f>IFERROR(VLOOKUP(_xlfn.CONCAT('Team Roster - Final'!$A282," : ",'Team Roster - Final'!$BM282),'Rate Calculations'!$C$4:$AB$1100,23,FALSE),"")</f>
        <v/>
      </c>
      <c r="AH282" s="222" t="str">
        <f t="shared" si="77"/>
        <v/>
      </c>
      <c r="AI282" s="222" t="str">
        <f t="shared" si="78"/>
        <v/>
      </c>
      <c r="AJ282" s="223" t="str">
        <f>Table1[[#This Row],[Home Office
Net Fee %]]</f>
        <v/>
      </c>
      <c r="AK282" s="222" t="str">
        <f t="shared" si="79"/>
        <v/>
      </c>
      <c r="AL282" s="222" t="str">
        <f t="shared" si="80"/>
        <v/>
      </c>
      <c r="AM282" s="215" t="str">
        <f>IFERROR(IF(#REF!="Yes",$AK282,($AK282+$AD282*0.5)),"")</f>
        <v/>
      </c>
      <c r="AN282" s="215" t="str">
        <f>IFERROR(IF(#REF!="Yes",$AL282,($AL282+$AE282*0.5)),"")</f>
        <v/>
      </c>
      <c r="AO282" s="374" t="str">
        <f>IF(ISBLANK('Team Roster Proposed - FBR'!Q283),"",'Team Roster Proposed - FBR'!Q283)</f>
        <v/>
      </c>
      <c r="AP282" s="226" t="e">
        <f>IF(ISBLANK(#REF!),"",#REF!)</f>
        <v>#REF!</v>
      </c>
      <c r="AQ282" s="226" t="e">
        <f>IF(ISBLANK(#REF!),"",#REF!)</f>
        <v>#REF!</v>
      </c>
      <c r="AR282" s="226" t="e">
        <f>IF(ISBLANK(#REF!),"",#REF!)</f>
        <v>#REF!</v>
      </c>
      <c r="AS282" s="219" t="e">
        <f>IF(ISBLANK(#REF!),"",#REF!)</f>
        <v>#REF!</v>
      </c>
      <c r="AT282" s="219" t="e">
        <f>IF(ISBLANK(#REF!),"",#REF!)</f>
        <v>#REF!</v>
      </c>
      <c r="AU282" s="219" t="e">
        <f>IF(ISBLANK(#REF!),"",#REF!)</f>
        <v>#REF!</v>
      </c>
      <c r="AV282" s="219" t="e">
        <f>IF(ISBLANK(#REF!),"",#REF!)</f>
        <v>#REF!</v>
      </c>
      <c r="AW282" s="219" t="e">
        <f>IF(ISBLANK(#REF!),"",#REF!)</f>
        <v>#REF!</v>
      </c>
      <c r="AX282" s="219" t="e">
        <f>IF(ISBLANK(#REF!),"",#REF!)</f>
        <v>#REF!</v>
      </c>
      <c r="AY282" s="226" t="e">
        <f>IF(ISBLANK(#REF!),"",#REF!)</f>
        <v>#REF!</v>
      </c>
      <c r="AZ282" s="219" t="e">
        <f>IF(ISBLANK(#REF!),"",#REF!)</f>
        <v>#REF!</v>
      </c>
      <c r="BA282" s="219" t="e">
        <f>IF(ISBLANK(#REF!),"",#REF!)</f>
        <v>#REF!</v>
      </c>
      <c r="BB282" s="219" t="e">
        <f>IF(ISBLANK(#REF!),"",#REF!)</f>
        <v>#REF!</v>
      </c>
      <c r="BC282" s="219" t="e">
        <f>IF(ISBLANK(#REF!),"",#REF!)</f>
        <v>#REF!</v>
      </c>
      <c r="BD282" s="219" t="e">
        <f>IF(ISBLANK(#REF!),"",#REF!)</f>
        <v>#REF!</v>
      </c>
      <c r="BE282" s="219" t="e">
        <f>IF(ISBLANK(#REF!),"",#REF!)</f>
        <v>#REF!</v>
      </c>
      <c r="BF282" s="219" t="e">
        <f>IF(ISBLANK(#REF!),"",#REF!)</f>
        <v>#REF!</v>
      </c>
      <c r="BG282" s="219" t="e">
        <f>IF(ISBLANK(#REF!),"",#REF!)</f>
        <v>#REF!</v>
      </c>
      <c r="BH282" s="219" t="e">
        <f>IF(ISBLANK(#REF!),"",#REF!)</f>
        <v>#REF!</v>
      </c>
      <c r="BI282" s="219" t="e">
        <f>IF(ISBLANK(#REF!),"",#REF!)</f>
        <v>#REF!</v>
      </c>
      <c r="BJ282" s="219" t="e">
        <f>IF(ISBLANK(#REF!),"",#REF!)</f>
        <v>#REF!</v>
      </c>
      <c r="BK282" s="219" t="e">
        <f>IF(ISBLANK(#REF!),"",#REF!)</f>
        <v>#REF!</v>
      </c>
      <c r="BL282" s="219" t="e">
        <f>IF(ISBLANK(#REF!),"",#REF!)</f>
        <v>#REF!</v>
      </c>
      <c r="BM282" s="219" t="e">
        <f>IF(ISBLANK(#REF!),"",#REF!)</f>
        <v>#REF!</v>
      </c>
      <c r="BN282" s="219" t="e">
        <f>IF(ISBLANK(#REF!),"",#REF!)</f>
        <v>#REF!</v>
      </c>
      <c r="BO282" s="227" t="e">
        <f t="shared" si="81"/>
        <v>#REF!</v>
      </c>
      <c r="BP282" s="228" t="str">
        <f t="shared" si="84"/>
        <v/>
      </c>
      <c r="BQ282" s="229" t="str">
        <f t="shared" si="68"/>
        <v/>
      </c>
      <c r="BR282" s="228" t="e">
        <f t="shared" si="82"/>
        <v>#REF!</v>
      </c>
      <c r="BS282" s="230" t="e">
        <f t="shared" si="83"/>
        <v>#REF!</v>
      </c>
    </row>
    <row r="283" spans="1:71">
      <c r="A283" s="213" t="e">
        <f>IF(ISBLANK(#REF!),"",#REF!)</f>
        <v>#REF!</v>
      </c>
      <c r="B283" s="214" t="e">
        <f>IF(ISBLANK(#REF!),"",#REF!)</f>
        <v>#REF!</v>
      </c>
      <c r="C283" s="214" t="e">
        <f>IF(ISBLANK(#REF!),"",#REF!)</f>
        <v>#REF!</v>
      </c>
      <c r="D283" s="214" t="e">
        <f>IF(ISBLANK(#REF!),"",#REF!)</f>
        <v>#REF!</v>
      </c>
      <c r="E283" s="214" t="e">
        <f>IF(ISBLANK(#REF!),"",#REF!)</f>
        <v>#REF!</v>
      </c>
      <c r="F283" s="214" t="e">
        <f>IF(ISBLANK(#REF!),"",#REF!)</f>
        <v>#REF!</v>
      </c>
      <c r="G283" s="214" t="e">
        <f>IF(ISBLANK(#REF!),"",#REF!)</f>
        <v>#REF!</v>
      </c>
      <c r="H283" s="215" t="e">
        <f>IF(ISBLANK(#REF!),"",#REF!)</f>
        <v>#REF!</v>
      </c>
      <c r="I283" s="214" t="e">
        <f>IF(ISBLANK(#REF!),"",#REF!)</f>
        <v>#REF!</v>
      </c>
      <c r="J283" s="216" t="e">
        <f>IF(ISBLANK(#REF!),"",#REF!)</f>
        <v>#REF!</v>
      </c>
      <c r="K283" s="217" t="e">
        <f>IF(ISBLANK(#REF!),"",#REF!)</f>
        <v>#REF!</v>
      </c>
      <c r="L283" s="217" t="e">
        <f>IF(ISBLANK(#REF!),"",#REF!)</f>
        <v>#REF!</v>
      </c>
      <c r="M283" s="218" t="e">
        <f>IF(ISBLANK(#REF!),"",#REF!)</f>
        <v>#REF!</v>
      </c>
      <c r="N283" s="218" t="e">
        <f>IF(ISBLANK(#REF!),"",#REF!)</f>
        <v>#REF!</v>
      </c>
      <c r="O283" s="220" t="str">
        <f>IFERROR(VLOOKUP(_xlfn.CONCAT('Team Roster - Final'!$A283," : ",'Team Roster - Final'!$BM283),'Rate Calculations'!$C$4:$G$1100,5,FALSE),"")</f>
        <v/>
      </c>
      <c r="P283" s="225">
        <f>IF(ISBLANK('Rate Calculations'!$H285),"",'Rate Calculations'!$H285)</f>
        <v>1.7500000000000002E-2</v>
      </c>
      <c r="Q283" s="220" t="str">
        <f t="shared" si="69"/>
        <v/>
      </c>
      <c r="R283" s="221">
        <f>IF(ISBLANK('Rate Calculations'!$J285),"",'Rate Calculations'!$J285)</f>
        <v>3.5000000000000003E-2</v>
      </c>
      <c r="S283" s="220" t="str">
        <f t="shared" si="70"/>
        <v/>
      </c>
      <c r="T283" s="225" t="str">
        <f>IFERROR(VLOOKUP(_xlfn.CONCAT('Team Roster - Final'!$A283," : ",'Team Roster - Final'!$BM283),'Rate Calculations'!$C$4:$S$1100,10,FALSE),"")</f>
        <v/>
      </c>
      <c r="U283" s="225" t="str">
        <f>IFERROR(VLOOKUP(_xlfn.CONCAT('Team Roster - Final'!$A283," : ",'Team Roster - Final'!$BM283),'Rate Calculations'!$C$4:$S$1100,11,FALSE),"")</f>
        <v/>
      </c>
      <c r="V283" s="222" t="str">
        <f t="shared" si="71"/>
        <v/>
      </c>
      <c r="W283" s="222" t="str">
        <f t="shared" si="72"/>
        <v/>
      </c>
      <c r="X283" s="223" t="str">
        <f>IFERROR(VLOOKUP(_xlfn.CONCAT('Team Roster - Final'!$A283," : ",'Team Roster - Final'!$BM283),'Rate Calculations'!$C$4:$S$1100,14,FALSE),"")</f>
        <v/>
      </c>
      <c r="Y283" s="222" t="str">
        <f t="shared" si="73"/>
        <v/>
      </c>
      <c r="Z283" s="222" t="str">
        <f t="shared" si="74"/>
        <v/>
      </c>
      <c r="AA283" s="224" t="str">
        <f>IFERROR(IF(#REF!="Yes",$Y283, $Y283+$Q283*0.5),"")</f>
        <v/>
      </c>
      <c r="AB283" s="224" t="str">
        <f>IFERROR(IF(#REF!="Yes",$Z283, $Z283+$S283*0.5),"")</f>
        <v/>
      </c>
      <c r="AC283" s="220" t="str">
        <f>IFERROR(VLOOKUP(_xlfn.CONCAT('Team Roster - Final'!$A283," : ",'Team Roster - Final'!$BM283),'Rate Calculations'!$C$4:$U$1100,19,FALSE),"")</f>
        <v/>
      </c>
      <c r="AD283" s="220" t="str">
        <f t="shared" si="75"/>
        <v/>
      </c>
      <c r="AE283" s="220" t="str">
        <f t="shared" si="76"/>
        <v/>
      </c>
      <c r="AF283" s="225" t="str">
        <f>IFERROR(VLOOKUP(_xlfn.CONCAT('Team Roster - Final'!$A283," : ",'Team Roster - Final'!$BM283),'Rate Calculations'!$C$4:$AB$1100,22,FALSE),"")</f>
        <v/>
      </c>
      <c r="AG283" s="225" t="str">
        <f>IFERROR(VLOOKUP(_xlfn.CONCAT('Team Roster - Final'!$A283," : ",'Team Roster - Final'!$BM283),'Rate Calculations'!$C$4:$AB$1100,23,FALSE),"")</f>
        <v/>
      </c>
      <c r="AH283" s="222" t="str">
        <f t="shared" si="77"/>
        <v/>
      </c>
      <c r="AI283" s="222" t="str">
        <f t="shared" si="78"/>
        <v/>
      </c>
      <c r="AJ283" s="223" t="str">
        <f>Table1[[#This Row],[Home Office
Net Fee %]]</f>
        <v/>
      </c>
      <c r="AK283" s="222" t="str">
        <f t="shared" si="79"/>
        <v/>
      </c>
      <c r="AL283" s="222" t="str">
        <f t="shared" si="80"/>
        <v/>
      </c>
      <c r="AM283" s="215" t="str">
        <f>IFERROR(IF(#REF!="Yes",$AK283,($AK283+$AD283*0.5)),"")</f>
        <v/>
      </c>
      <c r="AN283" s="215" t="str">
        <f>IFERROR(IF(#REF!="Yes",$AL283,($AL283+$AE283*0.5)),"")</f>
        <v/>
      </c>
      <c r="AO283" s="374" t="str">
        <f>IF(ISBLANK('Team Roster Proposed - FBR'!Q284),"",'Team Roster Proposed - FBR'!Q284)</f>
        <v/>
      </c>
      <c r="AP283" s="226" t="e">
        <f>IF(ISBLANK(#REF!),"",#REF!)</f>
        <v>#REF!</v>
      </c>
      <c r="AQ283" s="226" t="e">
        <f>IF(ISBLANK(#REF!),"",#REF!)</f>
        <v>#REF!</v>
      </c>
      <c r="AR283" s="226" t="e">
        <f>IF(ISBLANK(#REF!),"",#REF!)</f>
        <v>#REF!</v>
      </c>
      <c r="AS283" s="219" t="e">
        <f>IF(ISBLANK(#REF!),"",#REF!)</f>
        <v>#REF!</v>
      </c>
      <c r="AT283" s="219" t="e">
        <f>IF(ISBLANK(#REF!),"",#REF!)</f>
        <v>#REF!</v>
      </c>
      <c r="AU283" s="219" t="e">
        <f>IF(ISBLANK(#REF!),"",#REF!)</f>
        <v>#REF!</v>
      </c>
      <c r="AV283" s="219" t="e">
        <f>IF(ISBLANK(#REF!),"",#REF!)</f>
        <v>#REF!</v>
      </c>
      <c r="AW283" s="219" t="e">
        <f>IF(ISBLANK(#REF!),"",#REF!)</f>
        <v>#REF!</v>
      </c>
      <c r="AX283" s="219" t="e">
        <f>IF(ISBLANK(#REF!),"",#REF!)</f>
        <v>#REF!</v>
      </c>
      <c r="AY283" s="226" t="e">
        <f>IF(ISBLANK(#REF!),"",#REF!)</f>
        <v>#REF!</v>
      </c>
      <c r="AZ283" s="219" t="e">
        <f>IF(ISBLANK(#REF!),"",#REF!)</f>
        <v>#REF!</v>
      </c>
      <c r="BA283" s="219" t="e">
        <f>IF(ISBLANK(#REF!),"",#REF!)</f>
        <v>#REF!</v>
      </c>
      <c r="BB283" s="219" t="e">
        <f>IF(ISBLANK(#REF!),"",#REF!)</f>
        <v>#REF!</v>
      </c>
      <c r="BC283" s="219" t="e">
        <f>IF(ISBLANK(#REF!),"",#REF!)</f>
        <v>#REF!</v>
      </c>
      <c r="BD283" s="219" t="e">
        <f>IF(ISBLANK(#REF!),"",#REF!)</f>
        <v>#REF!</v>
      </c>
      <c r="BE283" s="219" t="e">
        <f>IF(ISBLANK(#REF!),"",#REF!)</f>
        <v>#REF!</v>
      </c>
      <c r="BF283" s="219" t="e">
        <f>IF(ISBLANK(#REF!),"",#REF!)</f>
        <v>#REF!</v>
      </c>
      <c r="BG283" s="219" t="e">
        <f>IF(ISBLANK(#REF!),"",#REF!)</f>
        <v>#REF!</v>
      </c>
      <c r="BH283" s="219" t="e">
        <f>IF(ISBLANK(#REF!),"",#REF!)</f>
        <v>#REF!</v>
      </c>
      <c r="BI283" s="219" t="e">
        <f>IF(ISBLANK(#REF!),"",#REF!)</f>
        <v>#REF!</v>
      </c>
      <c r="BJ283" s="219" t="e">
        <f>IF(ISBLANK(#REF!),"",#REF!)</f>
        <v>#REF!</v>
      </c>
      <c r="BK283" s="219" t="e">
        <f>IF(ISBLANK(#REF!),"",#REF!)</f>
        <v>#REF!</v>
      </c>
      <c r="BL283" s="219" t="e">
        <f>IF(ISBLANK(#REF!),"",#REF!)</f>
        <v>#REF!</v>
      </c>
      <c r="BM283" s="219" t="e">
        <f>IF(ISBLANK(#REF!),"",#REF!)</f>
        <v>#REF!</v>
      </c>
      <c r="BN283" s="219" t="e">
        <f>IF(ISBLANK(#REF!),"",#REF!)</f>
        <v>#REF!</v>
      </c>
      <c r="BO283" s="227" t="e">
        <f t="shared" si="81"/>
        <v>#REF!</v>
      </c>
      <c r="BP283" s="228" t="str">
        <f t="shared" si="84"/>
        <v/>
      </c>
      <c r="BQ283" s="229" t="str">
        <f t="shared" si="68"/>
        <v/>
      </c>
      <c r="BR283" s="228" t="e">
        <f t="shared" si="82"/>
        <v>#REF!</v>
      </c>
      <c r="BS283" s="230" t="e">
        <f t="shared" si="83"/>
        <v>#REF!</v>
      </c>
    </row>
    <row r="284" spans="1:71">
      <c r="A284" s="213" t="e">
        <f>IF(ISBLANK(#REF!),"",#REF!)</f>
        <v>#REF!</v>
      </c>
      <c r="B284" s="214" t="e">
        <f>IF(ISBLANK(#REF!),"",#REF!)</f>
        <v>#REF!</v>
      </c>
      <c r="C284" s="214" t="e">
        <f>IF(ISBLANK(#REF!),"",#REF!)</f>
        <v>#REF!</v>
      </c>
      <c r="D284" s="214" t="e">
        <f>IF(ISBLANK(#REF!),"",#REF!)</f>
        <v>#REF!</v>
      </c>
      <c r="E284" s="214" t="e">
        <f>IF(ISBLANK(#REF!),"",#REF!)</f>
        <v>#REF!</v>
      </c>
      <c r="F284" s="214" t="e">
        <f>IF(ISBLANK(#REF!),"",#REF!)</f>
        <v>#REF!</v>
      </c>
      <c r="G284" s="214" t="e">
        <f>IF(ISBLANK(#REF!),"",#REF!)</f>
        <v>#REF!</v>
      </c>
      <c r="H284" s="215" t="e">
        <f>IF(ISBLANK(#REF!),"",#REF!)</f>
        <v>#REF!</v>
      </c>
      <c r="I284" s="214" t="e">
        <f>IF(ISBLANK(#REF!),"",#REF!)</f>
        <v>#REF!</v>
      </c>
      <c r="J284" s="216" t="e">
        <f>IF(ISBLANK(#REF!),"",#REF!)</f>
        <v>#REF!</v>
      </c>
      <c r="K284" s="217" t="e">
        <f>IF(ISBLANK(#REF!),"",#REF!)</f>
        <v>#REF!</v>
      </c>
      <c r="L284" s="217" t="e">
        <f>IF(ISBLANK(#REF!),"",#REF!)</f>
        <v>#REF!</v>
      </c>
      <c r="M284" s="218" t="e">
        <f>IF(ISBLANK(#REF!),"",#REF!)</f>
        <v>#REF!</v>
      </c>
      <c r="N284" s="218" t="e">
        <f>IF(ISBLANK(#REF!),"",#REF!)</f>
        <v>#REF!</v>
      </c>
      <c r="O284" s="220" t="str">
        <f>IFERROR(VLOOKUP(_xlfn.CONCAT('Team Roster - Final'!$A284," : ",'Team Roster - Final'!$BM284),'Rate Calculations'!$C$4:$G$1100,5,FALSE),"")</f>
        <v/>
      </c>
      <c r="P284" s="225">
        <f>IF(ISBLANK('Rate Calculations'!$H286),"",'Rate Calculations'!$H286)</f>
        <v>1.7500000000000002E-2</v>
      </c>
      <c r="Q284" s="220" t="str">
        <f t="shared" si="69"/>
        <v/>
      </c>
      <c r="R284" s="221">
        <f>IF(ISBLANK('Rate Calculations'!$J286),"",'Rate Calculations'!$J286)</f>
        <v>3.5000000000000003E-2</v>
      </c>
      <c r="S284" s="220" t="str">
        <f t="shared" si="70"/>
        <v/>
      </c>
      <c r="T284" s="225" t="str">
        <f>IFERROR(VLOOKUP(_xlfn.CONCAT('Team Roster - Final'!$A284," : ",'Team Roster - Final'!$BM284),'Rate Calculations'!$C$4:$S$1100,10,FALSE),"")</f>
        <v/>
      </c>
      <c r="U284" s="225" t="str">
        <f>IFERROR(VLOOKUP(_xlfn.CONCAT('Team Roster - Final'!$A284," : ",'Team Roster - Final'!$BM284),'Rate Calculations'!$C$4:$S$1100,11,FALSE),"")</f>
        <v/>
      </c>
      <c r="V284" s="222" t="str">
        <f t="shared" si="71"/>
        <v/>
      </c>
      <c r="W284" s="222" t="str">
        <f t="shared" si="72"/>
        <v/>
      </c>
      <c r="X284" s="223" t="str">
        <f>IFERROR(VLOOKUP(_xlfn.CONCAT('Team Roster - Final'!$A284," : ",'Team Roster - Final'!$BM284),'Rate Calculations'!$C$4:$S$1100,14,FALSE),"")</f>
        <v/>
      </c>
      <c r="Y284" s="222" t="str">
        <f t="shared" si="73"/>
        <v/>
      </c>
      <c r="Z284" s="222" t="str">
        <f t="shared" si="74"/>
        <v/>
      </c>
      <c r="AA284" s="224" t="str">
        <f>IFERROR(IF(#REF!="Yes",$Y284, $Y284+$Q284*0.5),"")</f>
        <v/>
      </c>
      <c r="AB284" s="224" t="str">
        <f>IFERROR(IF(#REF!="Yes",$Z284, $Z284+$S284*0.5),"")</f>
        <v/>
      </c>
      <c r="AC284" s="220" t="str">
        <f>IFERROR(VLOOKUP(_xlfn.CONCAT('Team Roster - Final'!$A284," : ",'Team Roster - Final'!$BM284),'Rate Calculations'!$C$4:$U$1100,19,FALSE),"")</f>
        <v/>
      </c>
      <c r="AD284" s="220" t="str">
        <f t="shared" si="75"/>
        <v/>
      </c>
      <c r="AE284" s="220" t="str">
        <f t="shared" si="76"/>
        <v/>
      </c>
      <c r="AF284" s="225" t="str">
        <f>IFERROR(VLOOKUP(_xlfn.CONCAT('Team Roster - Final'!$A284," : ",'Team Roster - Final'!$BM284),'Rate Calculations'!$C$4:$AB$1100,22,FALSE),"")</f>
        <v/>
      </c>
      <c r="AG284" s="225" t="str">
        <f>IFERROR(VLOOKUP(_xlfn.CONCAT('Team Roster - Final'!$A284," : ",'Team Roster - Final'!$BM284),'Rate Calculations'!$C$4:$AB$1100,23,FALSE),"")</f>
        <v/>
      </c>
      <c r="AH284" s="222" t="str">
        <f t="shared" si="77"/>
        <v/>
      </c>
      <c r="AI284" s="222" t="str">
        <f t="shared" si="78"/>
        <v/>
      </c>
      <c r="AJ284" s="223" t="str">
        <f>Table1[[#This Row],[Home Office
Net Fee %]]</f>
        <v/>
      </c>
      <c r="AK284" s="222" t="str">
        <f t="shared" si="79"/>
        <v/>
      </c>
      <c r="AL284" s="222" t="str">
        <f t="shared" si="80"/>
        <v/>
      </c>
      <c r="AM284" s="215" t="str">
        <f>IFERROR(IF(#REF!="Yes",$AK284,($AK284+$AD284*0.5)),"")</f>
        <v/>
      </c>
      <c r="AN284" s="215" t="str">
        <f>IFERROR(IF(#REF!="Yes",$AL284,($AL284+$AE284*0.5)),"")</f>
        <v/>
      </c>
      <c r="AO284" s="374" t="str">
        <f>IF(ISBLANK('Team Roster Proposed - FBR'!Q285),"",'Team Roster Proposed - FBR'!Q285)</f>
        <v/>
      </c>
      <c r="AP284" s="226" t="e">
        <f>IF(ISBLANK(#REF!),"",#REF!)</f>
        <v>#REF!</v>
      </c>
      <c r="AQ284" s="226" t="e">
        <f>IF(ISBLANK(#REF!),"",#REF!)</f>
        <v>#REF!</v>
      </c>
      <c r="AR284" s="226" t="e">
        <f>IF(ISBLANK(#REF!),"",#REF!)</f>
        <v>#REF!</v>
      </c>
      <c r="AS284" s="219" t="e">
        <f>IF(ISBLANK(#REF!),"",#REF!)</f>
        <v>#REF!</v>
      </c>
      <c r="AT284" s="219" t="e">
        <f>IF(ISBLANK(#REF!),"",#REF!)</f>
        <v>#REF!</v>
      </c>
      <c r="AU284" s="219" t="e">
        <f>IF(ISBLANK(#REF!),"",#REF!)</f>
        <v>#REF!</v>
      </c>
      <c r="AV284" s="219" t="e">
        <f>IF(ISBLANK(#REF!),"",#REF!)</f>
        <v>#REF!</v>
      </c>
      <c r="AW284" s="219" t="e">
        <f>IF(ISBLANK(#REF!),"",#REF!)</f>
        <v>#REF!</v>
      </c>
      <c r="AX284" s="219" t="e">
        <f>IF(ISBLANK(#REF!),"",#REF!)</f>
        <v>#REF!</v>
      </c>
      <c r="AY284" s="226" t="e">
        <f>IF(ISBLANK(#REF!),"",#REF!)</f>
        <v>#REF!</v>
      </c>
      <c r="AZ284" s="219" t="e">
        <f>IF(ISBLANK(#REF!),"",#REF!)</f>
        <v>#REF!</v>
      </c>
      <c r="BA284" s="219" t="e">
        <f>IF(ISBLANK(#REF!),"",#REF!)</f>
        <v>#REF!</v>
      </c>
      <c r="BB284" s="219" t="e">
        <f>IF(ISBLANK(#REF!),"",#REF!)</f>
        <v>#REF!</v>
      </c>
      <c r="BC284" s="219" t="e">
        <f>IF(ISBLANK(#REF!),"",#REF!)</f>
        <v>#REF!</v>
      </c>
      <c r="BD284" s="219" t="e">
        <f>IF(ISBLANK(#REF!),"",#REF!)</f>
        <v>#REF!</v>
      </c>
      <c r="BE284" s="219" t="e">
        <f>IF(ISBLANK(#REF!),"",#REF!)</f>
        <v>#REF!</v>
      </c>
      <c r="BF284" s="219" t="e">
        <f>IF(ISBLANK(#REF!),"",#REF!)</f>
        <v>#REF!</v>
      </c>
      <c r="BG284" s="219" t="e">
        <f>IF(ISBLANK(#REF!),"",#REF!)</f>
        <v>#REF!</v>
      </c>
      <c r="BH284" s="219" t="e">
        <f>IF(ISBLANK(#REF!),"",#REF!)</f>
        <v>#REF!</v>
      </c>
      <c r="BI284" s="219" t="e">
        <f>IF(ISBLANK(#REF!),"",#REF!)</f>
        <v>#REF!</v>
      </c>
      <c r="BJ284" s="219" t="e">
        <f>IF(ISBLANK(#REF!),"",#REF!)</f>
        <v>#REF!</v>
      </c>
      <c r="BK284" s="219" t="e">
        <f>IF(ISBLANK(#REF!),"",#REF!)</f>
        <v>#REF!</v>
      </c>
      <c r="BL284" s="219" t="e">
        <f>IF(ISBLANK(#REF!),"",#REF!)</f>
        <v>#REF!</v>
      </c>
      <c r="BM284" s="219" t="e">
        <f>IF(ISBLANK(#REF!),"",#REF!)</f>
        <v>#REF!</v>
      </c>
      <c r="BN284" s="219" t="e">
        <f>IF(ISBLANK(#REF!),"",#REF!)</f>
        <v>#REF!</v>
      </c>
      <c r="BO284" s="227" t="e">
        <f t="shared" si="81"/>
        <v>#REF!</v>
      </c>
      <c r="BP284" s="228" t="str">
        <f t="shared" si="84"/>
        <v/>
      </c>
      <c r="BQ284" s="229" t="str">
        <f t="shared" si="68"/>
        <v/>
      </c>
      <c r="BR284" s="228" t="e">
        <f t="shared" si="82"/>
        <v>#REF!</v>
      </c>
      <c r="BS284" s="230" t="e">
        <f t="shared" si="83"/>
        <v>#REF!</v>
      </c>
    </row>
    <row r="285" spans="1:71">
      <c r="A285" s="213" t="e">
        <f>IF(ISBLANK(#REF!),"",#REF!)</f>
        <v>#REF!</v>
      </c>
      <c r="B285" s="214" t="e">
        <f>IF(ISBLANK(#REF!),"",#REF!)</f>
        <v>#REF!</v>
      </c>
      <c r="C285" s="214" t="e">
        <f>IF(ISBLANK(#REF!),"",#REF!)</f>
        <v>#REF!</v>
      </c>
      <c r="D285" s="214" t="e">
        <f>IF(ISBLANK(#REF!),"",#REF!)</f>
        <v>#REF!</v>
      </c>
      <c r="E285" s="214" t="e">
        <f>IF(ISBLANK(#REF!),"",#REF!)</f>
        <v>#REF!</v>
      </c>
      <c r="F285" s="214" t="e">
        <f>IF(ISBLANK(#REF!),"",#REF!)</f>
        <v>#REF!</v>
      </c>
      <c r="G285" s="214" t="e">
        <f>IF(ISBLANK(#REF!),"",#REF!)</f>
        <v>#REF!</v>
      </c>
      <c r="H285" s="215" t="e">
        <f>IF(ISBLANK(#REF!),"",#REF!)</f>
        <v>#REF!</v>
      </c>
      <c r="I285" s="214" t="e">
        <f>IF(ISBLANK(#REF!),"",#REF!)</f>
        <v>#REF!</v>
      </c>
      <c r="J285" s="216" t="e">
        <f>IF(ISBLANK(#REF!),"",#REF!)</f>
        <v>#REF!</v>
      </c>
      <c r="K285" s="217" t="e">
        <f>IF(ISBLANK(#REF!),"",#REF!)</f>
        <v>#REF!</v>
      </c>
      <c r="L285" s="217" t="e">
        <f>IF(ISBLANK(#REF!),"",#REF!)</f>
        <v>#REF!</v>
      </c>
      <c r="M285" s="218" t="e">
        <f>IF(ISBLANK(#REF!),"",#REF!)</f>
        <v>#REF!</v>
      </c>
      <c r="N285" s="218" t="e">
        <f>IF(ISBLANK(#REF!),"",#REF!)</f>
        <v>#REF!</v>
      </c>
      <c r="O285" s="220" t="str">
        <f>IFERROR(VLOOKUP(_xlfn.CONCAT('Team Roster - Final'!$A285," : ",'Team Roster - Final'!$BM285),'Rate Calculations'!$C$4:$G$1100,5,FALSE),"")</f>
        <v/>
      </c>
      <c r="P285" s="225">
        <f>IF(ISBLANK('Rate Calculations'!$H287),"",'Rate Calculations'!$H287)</f>
        <v>1.7500000000000002E-2</v>
      </c>
      <c r="Q285" s="220" t="str">
        <f t="shared" si="69"/>
        <v/>
      </c>
      <c r="R285" s="221">
        <f>IF(ISBLANK('Rate Calculations'!$J287),"",'Rate Calculations'!$J287)</f>
        <v>3.5000000000000003E-2</v>
      </c>
      <c r="S285" s="220" t="str">
        <f t="shared" si="70"/>
        <v/>
      </c>
      <c r="T285" s="225" t="str">
        <f>IFERROR(VLOOKUP(_xlfn.CONCAT('Team Roster - Final'!$A285," : ",'Team Roster - Final'!$BM285),'Rate Calculations'!$C$4:$S$1100,10,FALSE),"")</f>
        <v/>
      </c>
      <c r="U285" s="225" t="str">
        <f>IFERROR(VLOOKUP(_xlfn.CONCAT('Team Roster - Final'!$A285," : ",'Team Roster - Final'!$BM285),'Rate Calculations'!$C$4:$S$1100,11,FALSE),"")</f>
        <v/>
      </c>
      <c r="V285" s="222" t="str">
        <f t="shared" si="71"/>
        <v/>
      </c>
      <c r="W285" s="222" t="str">
        <f t="shared" si="72"/>
        <v/>
      </c>
      <c r="X285" s="223" t="str">
        <f>IFERROR(VLOOKUP(_xlfn.CONCAT('Team Roster - Final'!$A285," : ",'Team Roster - Final'!$BM285),'Rate Calculations'!$C$4:$S$1100,14,FALSE),"")</f>
        <v/>
      </c>
      <c r="Y285" s="222" t="str">
        <f t="shared" si="73"/>
        <v/>
      </c>
      <c r="Z285" s="222" t="str">
        <f t="shared" si="74"/>
        <v/>
      </c>
      <c r="AA285" s="224" t="str">
        <f>IFERROR(IF(#REF!="Yes",$Y285, $Y285+$Q285*0.5),"")</f>
        <v/>
      </c>
      <c r="AB285" s="224" t="str">
        <f>IFERROR(IF(#REF!="Yes",$Z285, $Z285+$S285*0.5),"")</f>
        <v/>
      </c>
      <c r="AC285" s="220" t="str">
        <f>IFERROR(VLOOKUP(_xlfn.CONCAT('Team Roster - Final'!$A285," : ",'Team Roster - Final'!$BM285),'Rate Calculations'!$C$4:$U$1100,19,FALSE),"")</f>
        <v/>
      </c>
      <c r="AD285" s="220" t="str">
        <f t="shared" si="75"/>
        <v/>
      </c>
      <c r="AE285" s="220" t="str">
        <f t="shared" si="76"/>
        <v/>
      </c>
      <c r="AF285" s="225" t="str">
        <f>IFERROR(VLOOKUP(_xlfn.CONCAT('Team Roster - Final'!$A285," : ",'Team Roster - Final'!$BM285),'Rate Calculations'!$C$4:$AB$1100,22,FALSE),"")</f>
        <v/>
      </c>
      <c r="AG285" s="225" t="str">
        <f>IFERROR(VLOOKUP(_xlfn.CONCAT('Team Roster - Final'!$A285," : ",'Team Roster - Final'!$BM285),'Rate Calculations'!$C$4:$AB$1100,23,FALSE),"")</f>
        <v/>
      </c>
      <c r="AH285" s="222" t="str">
        <f t="shared" si="77"/>
        <v/>
      </c>
      <c r="AI285" s="222" t="str">
        <f t="shared" si="78"/>
        <v/>
      </c>
      <c r="AJ285" s="223" t="str">
        <f>Table1[[#This Row],[Home Office
Net Fee %]]</f>
        <v/>
      </c>
      <c r="AK285" s="222" t="str">
        <f t="shared" si="79"/>
        <v/>
      </c>
      <c r="AL285" s="222" t="str">
        <f t="shared" si="80"/>
        <v/>
      </c>
      <c r="AM285" s="215" t="str">
        <f>IFERROR(IF(#REF!="Yes",$AK285,($AK285+$AD285*0.5)),"")</f>
        <v/>
      </c>
      <c r="AN285" s="215" t="str">
        <f>IFERROR(IF(#REF!="Yes",$AL285,($AL285+$AE285*0.5)),"")</f>
        <v/>
      </c>
      <c r="AO285" s="374" t="str">
        <f>IF(ISBLANK('Team Roster Proposed - FBR'!Q286),"",'Team Roster Proposed - FBR'!Q286)</f>
        <v/>
      </c>
      <c r="AP285" s="226" t="e">
        <f>IF(ISBLANK(#REF!),"",#REF!)</f>
        <v>#REF!</v>
      </c>
      <c r="AQ285" s="226" t="e">
        <f>IF(ISBLANK(#REF!),"",#REF!)</f>
        <v>#REF!</v>
      </c>
      <c r="AR285" s="226" t="e">
        <f>IF(ISBLANK(#REF!),"",#REF!)</f>
        <v>#REF!</v>
      </c>
      <c r="AS285" s="219" t="e">
        <f>IF(ISBLANK(#REF!),"",#REF!)</f>
        <v>#REF!</v>
      </c>
      <c r="AT285" s="219" t="e">
        <f>IF(ISBLANK(#REF!),"",#REF!)</f>
        <v>#REF!</v>
      </c>
      <c r="AU285" s="219" t="e">
        <f>IF(ISBLANK(#REF!),"",#REF!)</f>
        <v>#REF!</v>
      </c>
      <c r="AV285" s="219" t="e">
        <f>IF(ISBLANK(#REF!),"",#REF!)</f>
        <v>#REF!</v>
      </c>
      <c r="AW285" s="219" t="e">
        <f>IF(ISBLANK(#REF!),"",#REF!)</f>
        <v>#REF!</v>
      </c>
      <c r="AX285" s="219" t="e">
        <f>IF(ISBLANK(#REF!),"",#REF!)</f>
        <v>#REF!</v>
      </c>
      <c r="AY285" s="226" t="e">
        <f>IF(ISBLANK(#REF!),"",#REF!)</f>
        <v>#REF!</v>
      </c>
      <c r="AZ285" s="219" t="e">
        <f>IF(ISBLANK(#REF!),"",#REF!)</f>
        <v>#REF!</v>
      </c>
      <c r="BA285" s="219" t="e">
        <f>IF(ISBLANK(#REF!),"",#REF!)</f>
        <v>#REF!</v>
      </c>
      <c r="BB285" s="219" t="e">
        <f>IF(ISBLANK(#REF!),"",#REF!)</f>
        <v>#REF!</v>
      </c>
      <c r="BC285" s="219" t="e">
        <f>IF(ISBLANK(#REF!),"",#REF!)</f>
        <v>#REF!</v>
      </c>
      <c r="BD285" s="219" t="e">
        <f>IF(ISBLANK(#REF!),"",#REF!)</f>
        <v>#REF!</v>
      </c>
      <c r="BE285" s="219" t="e">
        <f>IF(ISBLANK(#REF!),"",#REF!)</f>
        <v>#REF!</v>
      </c>
      <c r="BF285" s="219" t="e">
        <f>IF(ISBLANK(#REF!),"",#REF!)</f>
        <v>#REF!</v>
      </c>
      <c r="BG285" s="219" t="e">
        <f>IF(ISBLANK(#REF!),"",#REF!)</f>
        <v>#REF!</v>
      </c>
      <c r="BH285" s="219" t="e">
        <f>IF(ISBLANK(#REF!),"",#REF!)</f>
        <v>#REF!</v>
      </c>
      <c r="BI285" s="219" t="e">
        <f>IF(ISBLANK(#REF!),"",#REF!)</f>
        <v>#REF!</v>
      </c>
      <c r="BJ285" s="219" t="e">
        <f>IF(ISBLANK(#REF!),"",#REF!)</f>
        <v>#REF!</v>
      </c>
      <c r="BK285" s="219" t="e">
        <f>IF(ISBLANK(#REF!),"",#REF!)</f>
        <v>#REF!</v>
      </c>
      <c r="BL285" s="219" t="e">
        <f>IF(ISBLANK(#REF!),"",#REF!)</f>
        <v>#REF!</v>
      </c>
      <c r="BM285" s="219" t="e">
        <f>IF(ISBLANK(#REF!),"",#REF!)</f>
        <v>#REF!</v>
      </c>
      <c r="BN285" s="219" t="e">
        <f>IF(ISBLANK(#REF!),"",#REF!)</f>
        <v>#REF!</v>
      </c>
      <c r="BO285" s="227" t="e">
        <f t="shared" si="81"/>
        <v>#REF!</v>
      </c>
      <c r="BP285" s="228" t="str">
        <f t="shared" si="84"/>
        <v/>
      </c>
      <c r="BQ285" s="229" t="str">
        <f t="shared" si="68"/>
        <v/>
      </c>
      <c r="BR285" s="228" t="e">
        <f t="shared" si="82"/>
        <v>#REF!</v>
      </c>
      <c r="BS285" s="230" t="e">
        <f t="shared" si="83"/>
        <v>#REF!</v>
      </c>
    </row>
    <row r="286" spans="1:71">
      <c r="A286" s="213" t="e">
        <f>IF(ISBLANK(#REF!),"",#REF!)</f>
        <v>#REF!</v>
      </c>
      <c r="B286" s="214" t="e">
        <f>IF(ISBLANK(#REF!),"",#REF!)</f>
        <v>#REF!</v>
      </c>
      <c r="C286" s="214" t="e">
        <f>IF(ISBLANK(#REF!),"",#REF!)</f>
        <v>#REF!</v>
      </c>
      <c r="D286" s="214" t="e">
        <f>IF(ISBLANK(#REF!),"",#REF!)</f>
        <v>#REF!</v>
      </c>
      <c r="E286" s="214" t="e">
        <f>IF(ISBLANK(#REF!),"",#REF!)</f>
        <v>#REF!</v>
      </c>
      <c r="F286" s="214" t="e">
        <f>IF(ISBLANK(#REF!),"",#REF!)</f>
        <v>#REF!</v>
      </c>
      <c r="G286" s="214" t="e">
        <f>IF(ISBLANK(#REF!),"",#REF!)</f>
        <v>#REF!</v>
      </c>
      <c r="H286" s="215" t="e">
        <f>IF(ISBLANK(#REF!),"",#REF!)</f>
        <v>#REF!</v>
      </c>
      <c r="I286" s="214" t="e">
        <f>IF(ISBLANK(#REF!),"",#REF!)</f>
        <v>#REF!</v>
      </c>
      <c r="J286" s="216" t="e">
        <f>IF(ISBLANK(#REF!),"",#REF!)</f>
        <v>#REF!</v>
      </c>
      <c r="K286" s="217" t="e">
        <f>IF(ISBLANK(#REF!),"",#REF!)</f>
        <v>#REF!</v>
      </c>
      <c r="L286" s="217" t="e">
        <f>IF(ISBLANK(#REF!),"",#REF!)</f>
        <v>#REF!</v>
      </c>
      <c r="M286" s="218" t="e">
        <f>IF(ISBLANK(#REF!),"",#REF!)</f>
        <v>#REF!</v>
      </c>
      <c r="N286" s="218" t="e">
        <f>IF(ISBLANK(#REF!),"",#REF!)</f>
        <v>#REF!</v>
      </c>
      <c r="O286" s="220" t="str">
        <f>IFERROR(VLOOKUP(_xlfn.CONCAT('Team Roster - Final'!$A286," : ",'Team Roster - Final'!$BM286),'Rate Calculations'!$C$4:$G$1100,5,FALSE),"")</f>
        <v/>
      </c>
      <c r="P286" s="225">
        <f>IF(ISBLANK('Rate Calculations'!$H288),"",'Rate Calculations'!$H288)</f>
        <v>1.7500000000000002E-2</v>
      </c>
      <c r="Q286" s="220" t="str">
        <f t="shared" si="69"/>
        <v/>
      </c>
      <c r="R286" s="221">
        <f>IF(ISBLANK('Rate Calculations'!$J288),"",'Rate Calculations'!$J288)</f>
        <v>3.5000000000000003E-2</v>
      </c>
      <c r="S286" s="220" t="str">
        <f t="shared" si="70"/>
        <v/>
      </c>
      <c r="T286" s="225" t="str">
        <f>IFERROR(VLOOKUP(_xlfn.CONCAT('Team Roster - Final'!$A286," : ",'Team Roster - Final'!$BM286),'Rate Calculations'!$C$4:$S$1100,10,FALSE),"")</f>
        <v/>
      </c>
      <c r="U286" s="225" t="str">
        <f>IFERROR(VLOOKUP(_xlfn.CONCAT('Team Roster - Final'!$A286," : ",'Team Roster - Final'!$BM286),'Rate Calculations'!$C$4:$S$1100,11,FALSE),"")</f>
        <v/>
      </c>
      <c r="V286" s="222" t="str">
        <f t="shared" si="71"/>
        <v/>
      </c>
      <c r="W286" s="222" t="str">
        <f t="shared" si="72"/>
        <v/>
      </c>
      <c r="X286" s="223" t="str">
        <f>IFERROR(VLOOKUP(_xlfn.CONCAT('Team Roster - Final'!$A286," : ",'Team Roster - Final'!$BM286),'Rate Calculations'!$C$4:$S$1100,14,FALSE),"")</f>
        <v/>
      </c>
      <c r="Y286" s="222" t="str">
        <f t="shared" si="73"/>
        <v/>
      </c>
      <c r="Z286" s="222" t="str">
        <f t="shared" si="74"/>
        <v/>
      </c>
      <c r="AA286" s="224" t="str">
        <f>IFERROR(IF(#REF!="Yes",$Y286, $Y286+$Q286*0.5),"")</f>
        <v/>
      </c>
      <c r="AB286" s="224" t="str">
        <f>IFERROR(IF(#REF!="Yes",$Z286, $Z286+$S286*0.5),"")</f>
        <v/>
      </c>
      <c r="AC286" s="220" t="str">
        <f>IFERROR(VLOOKUP(_xlfn.CONCAT('Team Roster - Final'!$A286," : ",'Team Roster - Final'!$BM286),'Rate Calculations'!$C$4:$U$1100,19,FALSE),"")</f>
        <v/>
      </c>
      <c r="AD286" s="220" t="str">
        <f t="shared" si="75"/>
        <v/>
      </c>
      <c r="AE286" s="220" t="str">
        <f t="shared" si="76"/>
        <v/>
      </c>
      <c r="AF286" s="225" t="str">
        <f>IFERROR(VLOOKUP(_xlfn.CONCAT('Team Roster - Final'!$A286," : ",'Team Roster - Final'!$BM286),'Rate Calculations'!$C$4:$AB$1100,22,FALSE),"")</f>
        <v/>
      </c>
      <c r="AG286" s="225" t="str">
        <f>IFERROR(VLOOKUP(_xlfn.CONCAT('Team Roster - Final'!$A286," : ",'Team Roster - Final'!$BM286),'Rate Calculations'!$C$4:$AB$1100,23,FALSE),"")</f>
        <v/>
      </c>
      <c r="AH286" s="222" t="str">
        <f t="shared" si="77"/>
        <v/>
      </c>
      <c r="AI286" s="222" t="str">
        <f t="shared" si="78"/>
        <v/>
      </c>
      <c r="AJ286" s="223" t="str">
        <f>Table1[[#This Row],[Home Office
Net Fee %]]</f>
        <v/>
      </c>
      <c r="AK286" s="222" t="str">
        <f t="shared" si="79"/>
        <v/>
      </c>
      <c r="AL286" s="222" t="str">
        <f t="shared" si="80"/>
        <v/>
      </c>
      <c r="AM286" s="215" t="str">
        <f>IFERROR(IF(#REF!="Yes",$AK286,($AK286+$AD286*0.5)),"")</f>
        <v/>
      </c>
      <c r="AN286" s="215" t="str">
        <f>IFERROR(IF(#REF!="Yes",$AL286,($AL286+$AE286*0.5)),"")</f>
        <v/>
      </c>
      <c r="AO286" s="374" t="str">
        <f>IF(ISBLANK('Team Roster Proposed - FBR'!Q287),"",'Team Roster Proposed - FBR'!Q287)</f>
        <v/>
      </c>
      <c r="AP286" s="226" t="e">
        <f>IF(ISBLANK(#REF!),"",#REF!)</f>
        <v>#REF!</v>
      </c>
      <c r="AQ286" s="226" t="e">
        <f>IF(ISBLANK(#REF!),"",#REF!)</f>
        <v>#REF!</v>
      </c>
      <c r="AR286" s="226" t="e">
        <f>IF(ISBLANK(#REF!),"",#REF!)</f>
        <v>#REF!</v>
      </c>
      <c r="AS286" s="219" t="e">
        <f>IF(ISBLANK(#REF!),"",#REF!)</f>
        <v>#REF!</v>
      </c>
      <c r="AT286" s="219" t="e">
        <f>IF(ISBLANK(#REF!),"",#REF!)</f>
        <v>#REF!</v>
      </c>
      <c r="AU286" s="219" t="e">
        <f>IF(ISBLANK(#REF!),"",#REF!)</f>
        <v>#REF!</v>
      </c>
      <c r="AV286" s="219" t="e">
        <f>IF(ISBLANK(#REF!),"",#REF!)</f>
        <v>#REF!</v>
      </c>
      <c r="AW286" s="219" t="e">
        <f>IF(ISBLANK(#REF!),"",#REF!)</f>
        <v>#REF!</v>
      </c>
      <c r="AX286" s="219" t="e">
        <f>IF(ISBLANK(#REF!),"",#REF!)</f>
        <v>#REF!</v>
      </c>
      <c r="AY286" s="226" t="e">
        <f>IF(ISBLANK(#REF!),"",#REF!)</f>
        <v>#REF!</v>
      </c>
      <c r="AZ286" s="219" t="e">
        <f>IF(ISBLANK(#REF!),"",#REF!)</f>
        <v>#REF!</v>
      </c>
      <c r="BA286" s="219" t="e">
        <f>IF(ISBLANK(#REF!),"",#REF!)</f>
        <v>#REF!</v>
      </c>
      <c r="BB286" s="219" t="e">
        <f>IF(ISBLANK(#REF!),"",#REF!)</f>
        <v>#REF!</v>
      </c>
      <c r="BC286" s="219" t="e">
        <f>IF(ISBLANK(#REF!),"",#REF!)</f>
        <v>#REF!</v>
      </c>
      <c r="BD286" s="219" t="e">
        <f>IF(ISBLANK(#REF!),"",#REF!)</f>
        <v>#REF!</v>
      </c>
      <c r="BE286" s="219" t="e">
        <f>IF(ISBLANK(#REF!),"",#REF!)</f>
        <v>#REF!</v>
      </c>
      <c r="BF286" s="219" t="e">
        <f>IF(ISBLANK(#REF!),"",#REF!)</f>
        <v>#REF!</v>
      </c>
      <c r="BG286" s="219" t="e">
        <f>IF(ISBLANK(#REF!),"",#REF!)</f>
        <v>#REF!</v>
      </c>
      <c r="BH286" s="219" t="e">
        <f>IF(ISBLANK(#REF!),"",#REF!)</f>
        <v>#REF!</v>
      </c>
      <c r="BI286" s="219" t="e">
        <f>IF(ISBLANK(#REF!),"",#REF!)</f>
        <v>#REF!</v>
      </c>
      <c r="BJ286" s="219" t="e">
        <f>IF(ISBLANK(#REF!),"",#REF!)</f>
        <v>#REF!</v>
      </c>
      <c r="BK286" s="219" t="e">
        <f>IF(ISBLANK(#REF!),"",#REF!)</f>
        <v>#REF!</v>
      </c>
      <c r="BL286" s="219" t="e">
        <f>IF(ISBLANK(#REF!),"",#REF!)</f>
        <v>#REF!</v>
      </c>
      <c r="BM286" s="219" t="e">
        <f>IF(ISBLANK(#REF!),"",#REF!)</f>
        <v>#REF!</v>
      </c>
      <c r="BN286" s="219" t="e">
        <f>IF(ISBLANK(#REF!),"",#REF!)</f>
        <v>#REF!</v>
      </c>
      <c r="BO286" s="227" t="e">
        <f t="shared" si="81"/>
        <v>#REF!</v>
      </c>
      <c r="BP286" s="228" t="str">
        <f t="shared" si="84"/>
        <v/>
      </c>
      <c r="BQ286" s="229" t="str">
        <f t="shared" si="68"/>
        <v/>
      </c>
      <c r="BR286" s="228" t="e">
        <f t="shared" si="82"/>
        <v>#REF!</v>
      </c>
      <c r="BS286" s="230" t="e">
        <f t="shared" si="83"/>
        <v>#REF!</v>
      </c>
    </row>
    <row r="287" spans="1:71">
      <c r="A287" s="213" t="e">
        <f>IF(ISBLANK(#REF!),"",#REF!)</f>
        <v>#REF!</v>
      </c>
      <c r="B287" s="214" t="e">
        <f>IF(ISBLANK(#REF!),"",#REF!)</f>
        <v>#REF!</v>
      </c>
      <c r="C287" s="214" t="e">
        <f>IF(ISBLANK(#REF!),"",#REF!)</f>
        <v>#REF!</v>
      </c>
      <c r="D287" s="214" t="e">
        <f>IF(ISBLANK(#REF!),"",#REF!)</f>
        <v>#REF!</v>
      </c>
      <c r="E287" s="214" t="e">
        <f>IF(ISBLANK(#REF!),"",#REF!)</f>
        <v>#REF!</v>
      </c>
      <c r="F287" s="214" t="e">
        <f>IF(ISBLANK(#REF!),"",#REF!)</f>
        <v>#REF!</v>
      </c>
      <c r="G287" s="214" t="e">
        <f>IF(ISBLANK(#REF!),"",#REF!)</f>
        <v>#REF!</v>
      </c>
      <c r="H287" s="215" t="e">
        <f>IF(ISBLANK(#REF!),"",#REF!)</f>
        <v>#REF!</v>
      </c>
      <c r="I287" s="214" t="e">
        <f>IF(ISBLANK(#REF!),"",#REF!)</f>
        <v>#REF!</v>
      </c>
      <c r="J287" s="216" t="e">
        <f>IF(ISBLANK(#REF!),"",#REF!)</f>
        <v>#REF!</v>
      </c>
      <c r="K287" s="217" t="e">
        <f>IF(ISBLANK(#REF!),"",#REF!)</f>
        <v>#REF!</v>
      </c>
      <c r="L287" s="217" t="e">
        <f>IF(ISBLANK(#REF!),"",#REF!)</f>
        <v>#REF!</v>
      </c>
      <c r="M287" s="218" t="e">
        <f>IF(ISBLANK(#REF!),"",#REF!)</f>
        <v>#REF!</v>
      </c>
      <c r="N287" s="218" t="e">
        <f>IF(ISBLANK(#REF!),"",#REF!)</f>
        <v>#REF!</v>
      </c>
      <c r="O287" s="220" t="str">
        <f>IFERROR(VLOOKUP(_xlfn.CONCAT('Team Roster - Final'!$A287," : ",'Team Roster - Final'!$BM287),'Rate Calculations'!$C$4:$G$1100,5,FALSE),"")</f>
        <v/>
      </c>
      <c r="P287" s="225">
        <f>IF(ISBLANK('Rate Calculations'!$H289),"",'Rate Calculations'!$H289)</f>
        <v>1.7500000000000002E-2</v>
      </c>
      <c r="Q287" s="220" t="str">
        <f t="shared" si="69"/>
        <v/>
      </c>
      <c r="R287" s="221">
        <f>IF(ISBLANK('Rate Calculations'!$J289),"",'Rate Calculations'!$J289)</f>
        <v>3.5000000000000003E-2</v>
      </c>
      <c r="S287" s="220" t="str">
        <f t="shared" si="70"/>
        <v/>
      </c>
      <c r="T287" s="225" t="str">
        <f>IFERROR(VLOOKUP(_xlfn.CONCAT('Team Roster - Final'!$A287," : ",'Team Roster - Final'!$BM287),'Rate Calculations'!$C$4:$S$1100,10,FALSE),"")</f>
        <v/>
      </c>
      <c r="U287" s="225" t="str">
        <f>IFERROR(VLOOKUP(_xlfn.CONCAT('Team Roster - Final'!$A287," : ",'Team Roster - Final'!$BM287),'Rate Calculations'!$C$4:$S$1100,11,FALSE),"")</f>
        <v/>
      </c>
      <c r="V287" s="222" t="str">
        <f t="shared" si="71"/>
        <v/>
      </c>
      <c r="W287" s="222" t="str">
        <f t="shared" si="72"/>
        <v/>
      </c>
      <c r="X287" s="223" t="str">
        <f>IFERROR(VLOOKUP(_xlfn.CONCAT('Team Roster - Final'!$A287," : ",'Team Roster - Final'!$BM287),'Rate Calculations'!$C$4:$S$1100,14,FALSE),"")</f>
        <v/>
      </c>
      <c r="Y287" s="222" t="str">
        <f t="shared" si="73"/>
        <v/>
      </c>
      <c r="Z287" s="222" t="str">
        <f t="shared" si="74"/>
        <v/>
      </c>
      <c r="AA287" s="224" t="str">
        <f>IFERROR(IF(#REF!="Yes",$Y287, $Y287+$Q287*0.5),"")</f>
        <v/>
      </c>
      <c r="AB287" s="224" t="str">
        <f>IFERROR(IF(#REF!="Yes",$Z287, $Z287+$S287*0.5),"")</f>
        <v/>
      </c>
      <c r="AC287" s="220" t="str">
        <f>IFERROR(VLOOKUP(_xlfn.CONCAT('Team Roster - Final'!$A287," : ",'Team Roster - Final'!$BM287),'Rate Calculations'!$C$4:$U$1100,19,FALSE),"")</f>
        <v/>
      </c>
      <c r="AD287" s="220" t="str">
        <f t="shared" si="75"/>
        <v/>
      </c>
      <c r="AE287" s="220" t="str">
        <f t="shared" si="76"/>
        <v/>
      </c>
      <c r="AF287" s="225" t="str">
        <f>IFERROR(VLOOKUP(_xlfn.CONCAT('Team Roster - Final'!$A287," : ",'Team Roster - Final'!$BM287),'Rate Calculations'!$C$4:$AB$1100,22,FALSE),"")</f>
        <v/>
      </c>
      <c r="AG287" s="225" t="str">
        <f>IFERROR(VLOOKUP(_xlfn.CONCAT('Team Roster - Final'!$A287," : ",'Team Roster - Final'!$BM287),'Rate Calculations'!$C$4:$AB$1100,23,FALSE),"")</f>
        <v/>
      </c>
      <c r="AH287" s="222" t="str">
        <f t="shared" si="77"/>
        <v/>
      </c>
      <c r="AI287" s="222" t="str">
        <f t="shared" si="78"/>
        <v/>
      </c>
      <c r="AJ287" s="223" t="str">
        <f>Table1[[#This Row],[Home Office
Net Fee %]]</f>
        <v/>
      </c>
      <c r="AK287" s="222" t="str">
        <f t="shared" si="79"/>
        <v/>
      </c>
      <c r="AL287" s="222" t="str">
        <f t="shared" si="80"/>
        <v/>
      </c>
      <c r="AM287" s="215" t="str">
        <f>IFERROR(IF(#REF!="Yes",$AK287,($AK287+$AD287*0.5)),"")</f>
        <v/>
      </c>
      <c r="AN287" s="215" t="str">
        <f>IFERROR(IF(#REF!="Yes",$AL287,($AL287+$AE287*0.5)),"")</f>
        <v/>
      </c>
      <c r="AO287" s="374" t="str">
        <f>IF(ISBLANK('Team Roster Proposed - FBR'!Q288),"",'Team Roster Proposed - FBR'!Q288)</f>
        <v/>
      </c>
      <c r="AP287" s="226" t="e">
        <f>IF(ISBLANK(#REF!),"",#REF!)</f>
        <v>#REF!</v>
      </c>
      <c r="AQ287" s="226" t="e">
        <f>IF(ISBLANK(#REF!),"",#REF!)</f>
        <v>#REF!</v>
      </c>
      <c r="AR287" s="226" t="e">
        <f>IF(ISBLANK(#REF!),"",#REF!)</f>
        <v>#REF!</v>
      </c>
      <c r="AS287" s="219" t="e">
        <f>IF(ISBLANK(#REF!),"",#REF!)</f>
        <v>#REF!</v>
      </c>
      <c r="AT287" s="219" t="e">
        <f>IF(ISBLANK(#REF!),"",#REF!)</f>
        <v>#REF!</v>
      </c>
      <c r="AU287" s="219" t="e">
        <f>IF(ISBLANK(#REF!),"",#REF!)</f>
        <v>#REF!</v>
      </c>
      <c r="AV287" s="219" t="e">
        <f>IF(ISBLANK(#REF!),"",#REF!)</f>
        <v>#REF!</v>
      </c>
      <c r="AW287" s="219" t="e">
        <f>IF(ISBLANK(#REF!),"",#REF!)</f>
        <v>#REF!</v>
      </c>
      <c r="AX287" s="219" t="e">
        <f>IF(ISBLANK(#REF!),"",#REF!)</f>
        <v>#REF!</v>
      </c>
      <c r="AY287" s="226" t="e">
        <f>IF(ISBLANK(#REF!),"",#REF!)</f>
        <v>#REF!</v>
      </c>
      <c r="AZ287" s="219" t="e">
        <f>IF(ISBLANK(#REF!),"",#REF!)</f>
        <v>#REF!</v>
      </c>
      <c r="BA287" s="219" t="e">
        <f>IF(ISBLANK(#REF!),"",#REF!)</f>
        <v>#REF!</v>
      </c>
      <c r="BB287" s="219" t="e">
        <f>IF(ISBLANK(#REF!),"",#REF!)</f>
        <v>#REF!</v>
      </c>
      <c r="BC287" s="219" t="e">
        <f>IF(ISBLANK(#REF!),"",#REF!)</f>
        <v>#REF!</v>
      </c>
      <c r="BD287" s="219" t="e">
        <f>IF(ISBLANK(#REF!),"",#REF!)</f>
        <v>#REF!</v>
      </c>
      <c r="BE287" s="219" t="e">
        <f>IF(ISBLANK(#REF!),"",#REF!)</f>
        <v>#REF!</v>
      </c>
      <c r="BF287" s="219" t="e">
        <f>IF(ISBLANK(#REF!),"",#REF!)</f>
        <v>#REF!</v>
      </c>
      <c r="BG287" s="219" t="e">
        <f>IF(ISBLANK(#REF!),"",#REF!)</f>
        <v>#REF!</v>
      </c>
      <c r="BH287" s="219" t="e">
        <f>IF(ISBLANK(#REF!),"",#REF!)</f>
        <v>#REF!</v>
      </c>
      <c r="BI287" s="219" t="e">
        <f>IF(ISBLANK(#REF!),"",#REF!)</f>
        <v>#REF!</v>
      </c>
      <c r="BJ287" s="219" t="e">
        <f>IF(ISBLANK(#REF!),"",#REF!)</f>
        <v>#REF!</v>
      </c>
      <c r="BK287" s="219" t="e">
        <f>IF(ISBLANK(#REF!),"",#REF!)</f>
        <v>#REF!</v>
      </c>
      <c r="BL287" s="219" t="e">
        <f>IF(ISBLANK(#REF!),"",#REF!)</f>
        <v>#REF!</v>
      </c>
      <c r="BM287" s="219" t="e">
        <f>IF(ISBLANK(#REF!),"",#REF!)</f>
        <v>#REF!</v>
      </c>
      <c r="BN287" s="219" t="e">
        <f>IF(ISBLANK(#REF!),"",#REF!)</f>
        <v>#REF!</v>
      </c>
      <c r="BO287" s="227" t="e">
        <f t="shared" si="81"/>
        <v>#REF!</v>
      </c>
      <c r="BP287" s="228" t="str">
        <f t="shared" si="84"/>
        <v/>
      </c>
      <c r="BQ287" s="229" t="str">
        <f t="shared" si="68"/>
        <v/>
      </c>
      <c r="BR287" s="228" t="e">
        <f t="shared" si="82"/>
        <v>#REF!</v>
      </c>
      <c r="BS287" s="230" t="e">
        <f t="shared" si="83"/>
        <v>#REF!</v>
      </c>
    </row>
    <row r="288" spans="1:71">
      <c r="A288" s="213" t="e">
        <f>IF(ISBLANK(#REF!),"",#REF!)</f>
        <v>#REF!</v>
      </c>
      <c r="B288" s="214" t="e">
        <f>IF(ISBLANK(#REF!),"",#REF!)</f>
        <v>#REF!</v>
      </c>
      <c r="C288" s="214" t="e">
        <f>IF(ISBLANK(#REF!),"",#REF!)</f>
        <v>#REF!</v>
      </c>
      <c r="D288" s="214" t="e">
        <f>IF(ISBLANK(#REF!),"",#REF!)</f>
        <v>#REF!</v>
      </c>
      <c r="E288" s="214" t="e">
        <f>IF(ISBLANK(#REF!),"",#REF!)</f>
        <v>#REF!</v>
      </c>
      <c r="F288" s="214" t="e">
        <f>IF(ISBLANK(#REF!),"",#REF!)</f>
        <v>#REF!</v>
      </c>
      <c r="G288" s="214" t="e">
        <f>IF(ISBLANK(#REF!),"",#REF!)</f>
        <v>#REF!</v>
      </c>
      <c r="H288" s="215" t="e">
        <f>IF(ISBLANK(#REF!),"",#REF!)</f>
        <v>#REF!</v>
      </c>
      <c r="I288" s="214" t="e">
        <f>IF(ISBLANK(#REF!),"",#REF!)</f>
        <v>#REF!</v>
      </c>
      <c r="J288" s="216" t="e">
        <f>IF(ISBLANK(#REF!),"",#REF!)</f>
        <v>#REF!</v>
      </c>
      <c r="K288" s="217" t="e">
        <f>IF(ISBLANK(#REF!),"",#REF!)</f>
        <v>#REF!</v>
      </c>
      <c r="L288" s="217" t="e">
        <f>IF(ISBLANK(#REF!),"",#REF!)</f>
        <v>#REF!</v>
      </c>
      <c r="M288" s="218" t="e">
        <f>IF(ISBLANK(#REF!),"",#REF!)</f>
        <v>#REF!</v>
      </c>
      <c r="N288" s="218" t="e">
        <f>IF(ISBLANK(#REF!),"",#REF!)</f>
        <v>#REF!</v>
      </c>
      <c r="O288" s="220" t="str">
        <f>IFERROR(VLOOKUP(_xlfn.CONCAT('Team Roster - Final'!$A288," : ",'Team Roster - Final'!$BM288),'Rate Calculations'!$C$4:$G$1100,5,FALSE),"")</f>
        <v/>
      </c>
      <c r="P288" s="225">
        <f>IF(ISBLANK('Rate Calculations'!$H290),"",'Rate Calculations'!$H290)</f>
        <v>1.7500000000000002E-2</v>
      </c>
      <c r="Q288" s="220" t="str">
        <f t="shared" si="69"/>
        <v/>
      </c>
      <c r="R288" s="221">
        <f>IF(ISBLANK('Rate Calculations'!$J290),"",'Rate Calculations'!$J290)</f>
        <v>3.5000000000000003E-2</v>
      </c>
      <c r="S288" s="220" t="str">
        <f t="shared" si="70"/>
        <v/>
      </c>
      <c r="T288" s="225" t="str">
        <f>IFERROR(VLOOKUP(_xlfn.CONCAT('Team Roster - Final'!$A288," : ",'Team Roster - Final'!$BM288),'Rate Calculations'!$C$4:$S$1100,10,FALSE),"")</f>
        <v/>
      </c>
      <c r="U288" s="225" t="str">
        <f>IFERROR(VLOOKUP(_xlfn.CONCAT('Team Roster - Final'!$A288," : ",'Team Roster - Final'!$BM288),'Rate Calculations'!$C$4:$S$1100,11,FALSE),"")</f>
        <v/>
      </c>
      <c r="V288" s="222" t="str">
        <f t="shared" si="71"/>
        <v/>
      </c>
      <c r="W288" s="222" t="str">
        <f t="shared" si="72"/>
        <v/>
      </c>
      <c r="X288" s="223" t="str">
        <f>IFERROR(VLOOKUP(_xlfn.CONCAT('Team Roster - Final'!$A288," : ",'Team Roster - Final'!$BM288),'Rate Calculations'!$C$4:$S$1100,14,FALSE),"")</f>
        <v/>
      </c>
      <c r="Y288" s="222" t="str">
        <f t="shared" si="73"/>
        <v/>
      </c>
      <c r="Z288" s="222" t="str">
        <f t="shared" si="74"/>
        <v/>
      </c>
      <c r="AA288" s="224" t="str">
        <f>IFERROR(IF(#REF!="Yes",$Y288, $Y288+$Q288*0.5),"")</f>
        <v/>
      </c>
      <c r="AB288" s="224" t="str">
        <f>IFERROR(IF(#REF!="Yes",$Z288, $Z288+$S288*0.5),"")</f>
        <v/>
      </c>
      <c r="AC288" s="220" t="str">
        <f>IFERROR(VLOOKUP(_xlfn.CONCAT('Team Roster - Final'!$A288," : ",'Team Roster - Final'!$BM288),'Rate Calculations'!$C$4:$U$1100,19,FALSE),"")</f>
        <v/>
      </c>
      <c r="AD288" s="220" t="str">
        <f t="shared" si="75"/>
        <v/>
      </c>
      <c r="AE288" s="220" t="str">
        <f t="shared" si="76"/>
        <v/>
      </c>
      <c r="AF288" s="225" t="str">
        <f>IFERROR(VLOOKUP(_xlfn.CONCAT('Team Roster - Final'!$A288," : ",'Team Roster - Final'!$BM288),'Rate Calculations'!$C$4:$AB$1100,22,FALSE),"")</f>
        <v/>
      </c>
      <c r="AG288" s="225" t="str">
        <f>IFERROR(VLOOKUP(_xlfn.CONCAT('Team Roster - Final'!$A288," : ",'Team Roster - Final'!$BM288),'Rate Calculations'!$C$4:$AB$1100,23,FALSE),"")</f>
        <v/>
      </c>
      <c r="AH288" s="222" t="str">
        <f t="shared" si="77"/>
        <v/>
      </c>
      <c r="AI288" s="222" t="str">
        <f t="shared" si="78"/>
        <v/>
      </c>
      <c r="AJ288" s="223" t="str">
        <f>Table1[[#This Row],[Home Office
Net Fee %]]</f>
        <v/>
      </c>
      <c r="AK288" s="222" t="str">
        <f t="shared" si="79"/>
        <v/>
      </c>
      <c r="AL288" s="222" t="str">
        <f t="shared" si="80"/>
        <v/>
      </c>
      <c r="AM288" s="215" t="str">
        <f>IFERROR(IF(#REF!="Yes",$AK288,($AK288+$AD288*0.5)),"")</f>
        <v/>
      </c>
      <c r="AN288" s="215" t="str">
        <f>IFERROR(IF(#REF!="Yes",$AL288,($AL288+$AE288*0.5)),"")</f>
        <v/>
      </c>
      <c r="AO288" s="374" t="str">
        <f>IF(ISBLANK('Team Roster Proposed - FBR'!Q289),"",'Team Roster Proposed - FBR'!Q289)</f>
        <v/>
      </c>
      <c r="AP288" s="226" t="e">
        <f>IF(ISBLANK(#REF!),"",#REF!)</f>
        <v>#REF!</v>
      </c>
      <c r="AQ288" s="226" t="e">
        <f>IF(ISBLANK(#REF!),"",#REF!)</f>
        <v>#REF!</v>
      </c>
      <c r="AR288" s="226" t="e">
        <f>IF(ISBLANK(#REF!),"",#REF!)</f>
        <v>#REF!</v>
      </c>
      <c r="AS288" s="219" t="e">
        <f>IF(ISBLANK(#REF!),"",#REF!)</f>
        <v>#REF!</v>
      </c>
      <c r="AT288" s="219" t="e">
        <f>IF(ISBLANK(#REF!),"",#REF!)</f>
        <v>#REF!</v>
      </c>
      <c r="AU288" s="219" t="e">
        <f>IF(ISBLANK(#REF!),"",#REF!)</f>
        <v>#REF!</v>
      </c>
      <c r="AV288" s="219" t="e">
        <f>IF(ISBLANK(#REF!),"",#REF!)</f>
        <v>#REF!</v>
      </c>
      <c r="AW288" s="219" t="e">
        <f>IF(ISBLANK(#REF!),"",#REF!)</f>
        <v>#REF!</v>
      </c>
      <c r="AX288" s="219" t="e">
        <f>IF(ISBLANK(#REF!),"",#REF!)</f>
        <v>#REF!</v>
      </c>
      <c r="AY288" s="226" t="e">
        <f>IF(ISBLANK(#REF!),"",#REF!)</f>
        <v>#REF!</v>
      </c>
      <c r="AZ288" s="219" t="e">
        <f>IF(ISBLANK(#REF!),"",#REF!)</f>
        <v>#REF!</v>
      </c>
      <c r="BA288" s="219" t="e">
        <f>IF(ISBLANK(#REF!),"",#REF!)</f>
        <v>#REF!</v>
      </c>
      <c r="BB288" s="219" t="e">
        <f>IF(ISBLANK(#REF!),"",#REF!)</f>
        <v>#REF!</v>
      </c>
      <c r="BC288" s="219" t="e">
        <f>IF(ISBLANK(#REF!),"",#REF!)</f>
        <v>#REF!</v>
      </c>
      <c r="BD288" s="219" t="e">
        <f>IF(ISBLANK(#REF!),"",#REF!)</f>
        <v>#REF!</v>
      </c>
      <c r="BE288" s="219" t="e">
        <f>IF(ISBLANK(#REF!),"",#REF!)</f>
        <v>#REF!</v>
      </c>
      <c r="BF288" s="219" t="e">
        <f>IF(ISBLANK(#REF!),"",#REF!)</f>
        <v>#REF!</v>
      </c>
      <c r="BG288" s="219" t="e">
        <f>IF(ISBLANK(#REF!),"",#REF!)</f>
        <v>#REF!</v>
      </c>
      <c r="BH288" s="219" t="e">
        <f>IF(ISBLANK(#REF!),"",#REF!)</f>
        <v>#REF!</v>
      </c>
      <c r="BI288" s="219" t="e">
        <f>IF(ISBLANK(#REF!),"",#REF!)</f>
        <v>#REF!</v>
      </c>
      <c r="BJ288" s="219" t="e">
        <f>IF(ISBLANK(#REF!),"",#REF!)</f>
        <v>#REF!</v>
      </c>
      <c r="BK288" s="219" t="e">
        <f>IF(ISBLANK(#REF!),"",#REF!)</f>
        <v>#REF!</v>
      </c>
      <c r="BL288" s="219" t="e">
        <f>IF(ISBLANK(#REF!),"",#REF!)</f>
        <v>#REF!</v>
      </c>
      <c r="BM288" s="219" t="e">
        <f>IF(ISBLANK(#REF!),"",#REF!)</f>
        <v>#REF!</v>
      </c>
      <c r="BN288" s="219" t="e">
        <f>IF(ISBLANK(#REF!),"",#REF!)</f>
        <v>#REF!</v>
      </c>
      <c r="BO288" s="227" t="e">
        <f t="shared" si="81"/>
        <v>#REF!</v>
      </c>
      <c r="BP288" s="228" t="str">
        <f t="shared" si="84"/>
        <v/>
      </c>
      <c r="BQ288" s="229" t="str">
        <f t="shared" si="68"/>
        <v/>
      </c>
      <c r="BR288" s="228" t="e">
        <f t="shared" si="82"/>
        <v>#REF!</v>
      </c>
      <c r="BS288" s="230" t="e">
        <f t="shared" si="83"/>
        <v>#REF!</v>
      </c>
    </row>
    <row r="289" spans="1:71">
      <c r="A289" s="213" t="e">
        <f>IF(ISBLANK(#REF!),"",#REF!)</f>
        <v>#REF!</v>
      </c>
      <c r="B289" s="214" t="e">
        <f>IF(ISBLANK(#REF!),"",#REF!)</f>
        <v>#REF!</v>
      </c>
      <c r="C289" s="214" t="e">
        <f>IF(ISBLANK(#REF!),"",#REF!)</f>
        <v>#REF!</v>
      </c>
      <c r="D289" s="214" t="e">
        <f>IF(ISBLANK(#REF!),"",#REF!)</f>
        <v>#REF!</v>
      </c>
      <c r="E289" s="214" t="e">
        <f>IF(ISBLANK(#REF!),"",#REF!)</f>
        <v>#REF!</v>
      </c>
      <c r="F289" s="214" t="e">
        <f>IF(ISBLANK(#REF!),"",#REF!)</f>
        <v>#REF!</v>
      </c>
      <c r="G289" s="214" t="e">
        <f>IF(ISBLANK(#REF!),"",#REF!)</f>
        <v>#REF!</v>
      </c>
      <c r="H289" s="215" t="e">
        <f>IF(ISBLANK(#REF!),"",#REF!)</f>
        <v>#REF!</v>
      </c>
      <c r="I289" s="214" t="e">
        <f>IF(ISBLANK(#REF!),"",#REF!)</f>
        <v>#REF!</v>
      </c>
      <c r="J289" s="216" t="e">
        <f>IF(ISBLANK(#REF!),"",#REF!)</f>
        <v>#REF!</v>
      </c>
      <c r="K289" s="217" t="e">
        <f>IF(ISBLANK(#REF!),"",#REF!)</f>
        <v>#REF!</v>
      </c>
      <c r="L289" s="217" t="e">
        <f>IF(ISBLANK(#REF!),"",#REF!)</f>
        <v>#REF!</v>
      </c>
      <c r="M289" s="218" t="e">
        <f>IF(ISBLANK(#REF!),"",#REF!)</f>
        <v>#REF!</v>
      </c>
      <c r="N289" s="218" t="e">
        <f>IF(ISBLANK(#REF!),"",#REF!)</f>
        <v>#REF!</v>
      </c>
      <c r="O289" s="220" t="str">
        <f>IFERROR(VLOOKUP(_xlfn.CONCAT('Team Roster - Final'!$A289," : ",'Team Roster - Final'!$BM289),'Rate Calculations'!$C$4:$G$1100,5,FALSE),"")</f>
        <v/>
      </c>
      <c r="P289" s="225">
        <f>IF(ISBLANK('Rate Calculations'!$H291),"",'Rate Calculations'!$H291)</f>
        <v>1.7500000000000002E-2</v>
      </c>
      <c r="Q289" s="220" t="str">
        <f t="shared" si="69"/>
        <v/>
      </c>
      <c r="R289" s="221">
        <f>IF(ISBLANK('Rate Calculations'!$J291),"",'Rate Calculations'!$J291)</f>
        <v>3.5000000000000003E-2</v>
      </c>
      <c r="S289" s="220" t="str">
        <f t="shared" si="70"/>
        <v/>
      </c>
      <c r="T289" s="225" t="str">
        <f>IFERROR(VLOOKUP(_xlfn.CONCAT('Team Roster - Final'!$A289," : ",'Team Roster - Final'!$BM289),'Rate Calculations'!$C$4:$S$1100,10,FALSE),"")</f>
        <v/>
      </c>
      <c r="U289" s="225" t="str">
        <f>IFERROR(VLOOKUP(_xlfn.CONCAT('Team Roster - Final'!$A289," : ",'Team Roster - Final'!$BM289),'Rate Calculations'!$C$4:$S$1100,11,FALSE),"")</f>
        <v/>
      </c>
      <c r="V289" s="222" t="str">
        <f t="shared" si="71"/>
        <v/>
      </c>
      <c r="W289" s="222" t="str">
        <f t="shared" si="72"/>
        <v/>
      </c>
      <c r="X289" s="223" t="str">
        <f>IFERROR(VLOOKUP(_xlfn.CONCAT('Team Roster - Final'!$A289," : ",'Team Roster - Final'!$BM289),'Rate Calculations'!$C$4:$S$1100,14,FALSE),"")</f>
        <v/>
      </c>
      <c r="Y289" s="222" t="str">
        <f t="shared" si="73"/>
        <v/>
      </c>
      <c r="Z289" s="222" t="str">
        <f t="shared" si="74"/>
        <v/>
      </c>
      <c r="AA289" s="224" t="str">
        <f>IFERROR(IF(#REF!="Yes",$Y289, $Y289+$Q289*0.5),"")</f>
        <v/>
      </c>
      <c r="AB289" s="224" t="str">
        <f>IFERROR(IF(#REF!="Yes",$Z289, $Z289+$S289*0.5),"")</f>
        <v/>
      </c>
      <c r="AC289" s="220" t="str">
        <f>IFERROR(VLOOKUP(_xlfn.CONCAT('Team Roster - Final'!$A289," : ",'Team Roster - Final'!$BM289),'Rate Calculations'!$C$4:$U$1100,19,FALSE),"")</f>
        <v/>
      </c>
      <c r="AD289" s="220" t="str">
        <f t="shared" si="75"/>
        <v/>
      </c>
      <c r="AE289" s="220" t="str">
        <f t="shared" si="76"/>
        <v/>
      </c>
      <c r="AF289" s="225" t="str">
        <f>IFERROR(VLOOKUP(_xlfn.CONCAT('Team Roster - Final'!$A289," : ",'Team Roster - Final'!$BM289),'Rate Calculations'!$C$4:$AB$1100,22,FALSE),"")</f>
        <v/>
      </c>
      <c r="AG289" s="225" t="str">
        <f>IFERROR(VLOOKUP(_xlfn.CONCAT('Team Roster - Final'!$A289," : ",'Team Roster - Final'!$BM289),'Rate Calculations'!$C$4:$AB$1100,23,FALSE),"")</f>
        <v/>
      </c>
      <c r="AH289" s="222" t="str">
        <f t="shared" si="77"/>
        <v/>
      </c>
      <c r="AI289" s="222" t="str">
        <f t="shared" si="78"/>
        <v/>
      </c>
      <c r="AJ289" s="223" t="str">
        <f>Table1[[#This Row],[Home Office
Net Fee %]]</f>
        <v/>
      </c>
      <c r="AK289" s="222" t="str">
        <f t="shared" si="79"/>
        <v/>
      </c>
      <c r="AL289" s="222" t="str">
        <f t="shared" si="80"/>
        <v/>
      </c>
      <c r="AM289" s="215" t="str">
        <f>IFERROR(IF(#REF!="Yes",$AK289,($AK289+$AD289*0.5)),"")</f>
        <v/>
      </c>
      <c r="AN289" s="215" t="str">
        <f>IFERROR(IF(#REF!="Yes",$AL289,($AL289+$AE289*0.5)),"")</f>
        <v/>
      </c>
      <c r="AO289" s="374" t="str">
        <f>IF(ISBLANK('Team Roster Proposed - FBR'!Q290),"",'Team Roster Proposed - FBR'!Q290)</f>
        <v/>
      </c>
      <c r="AP289" s="226" t="e">
        <f>IF(ISBLANK(#REF!),"",#REF!)</f>
        <v>#REF!</v>
      </c>
      <c r="AQ289" s="226" t="e">
        <f>IF(ISBLANK(#REF!),"",#REF!)</f>
        <v>#REF!</v>
      </c>
      <c r="AR289" s="226" t="e">
        <f>IF(ISBLANK(#REF!),"",#REF!)</f>
        <v>#REF!</v>
      </c>
      <c r="AS289" s="219" t="e">
        <f>IF(ISBLANK(#REF!),"",#REF!)</f>
        <v>#REF!</v>
      </c>
      <c r="AT289" s="219" t="e">
        <f>IF(ISBLANK(#REF!),"",#REF!)</f>
        <v>#REF!</v>
      </c>
      <c r="AU289" s="219" t="e">
        <f>IF(ISBLANK(#REF!),"",#REF!)</f>
        <v>#REF!</v>
      </c>
      <c r="AV289" s="219" t="e">
        <f>IF(ISBLANK(#REF!),"",#REF!)</f>
        <v>#REF!</v>
      </c>
      <c r="AW289" s="219" t="e">
        <f>IF(ISBLANK(#REF!),"",#REF!)</f>
        <v>#REF!</v>
      </c>
      <c r="AX289" s="219" t="e">
        <f>IF(ISBLANK(#REF!),"",#REF!)</f>
        <v>#REF!</v>
      </c>
      <c r="AY289" s="226" t="e">
        <f>IF(ISBLANK(#REF!),"",#REF!)</f>
        <v>#REF!</v>
      </c>
      <c r="AZ289" s="219" t="e">
        <f>IF(ISBLANK(#REF!),"",#REF!)</f>
        <v>#REF!</v>
      </c>
      <c r="BA289" s="219" t="e">
        <f>IF(ISBLANK(#REF!),"",#REF!)</f>
        <v>#REF!</v>
      </c>
      <c r="BB289" s="219" t="e">
        <f>IF(ISBLANK(#REF!),"",#REF!)</f>
        <v>#REF!</v>
      </c>
      <c r="BC289" s="219" t="e">
        <f>IF(ISBLANK(#REF!),"",#REF!)</f>
        <v>#REF!</v>
      </c>
      <c r="BD289" s="219" t="e">
        <f>IF(ISBLANK(#REF!),"",#REF!)</f>
        <v>#REF!</v>
      </c>
      <c r="BE289" s="219" t="e">
        <f>IF(ISBLANK(#REF!),"",#REF!)</f>
        <v>#REF!</v>
      </c>
      <c r="BF289" s="219" t="e">
        <f>IF(ISBLANK(#REF!),"",#REF!)</f>
        <v>#REF!</v>
      </c>
      <c r="BG289" s="219" t="e">
        <f>IF(ISBLANK(#REF!),"",#REF!)</f>
        <v>#REF!</v>
      </c>
      <c r="BH289" s="219" t="e">
        <f>IF(ISBLANK(#REF!),"",#REF!)</f>
        <v>#REF!</v>
      </c>
      <c r="BI289" s="219" t="e">
        <f>IF(ISBLANK(#REF!),"",#REF!)</f>
        <v>#REF!</v>
      </c>
      <c r="BJ289" s="219" t="e">
        <f>IF(ISBLANK(#REF!),"",#REF!)</f>
        <v>#REF!</v>
      </c>
      <c r="BK289" s="219" t="e">
        <f>IF(ISBLANK(#REF!),"",#REF!)</f>
        <v>#REF!</v>
      </c>
      <c r="BL289" s="219" t="e">
        <f>IF(ISBLANK(#REF!),"",#REF!)</f>
        <v>#REF!</v>
      </c>
      <c r="BM289" s="219" t="e">
        <f>IF(ISBLANK(#REF!),"",#REF!)</f>
        <v>#REF!</v>
      </c>
      <c r="BN289" s="219" t="e">
        <f>IF(ISBLANK(#REF!),"",#REF!)</f>
        <v>#REF!</v>
      </c>
      <c r="BO289" s="227" t="e">
        <f t="shared" si="81"/>
        <v>#REF!</v>
      </c>
      <c r="BP289" s="228" t="str">
        <f t="shared" si="84"/>
        <v/>
      </c>
      <c r="BQ289" s="229" t="str">
        <f t="shared" si="68"/>
        <v/>
      </c>
      <c r="BR289" s="228" t="e">
        <f t="shared" si="82"/>
        <v>#REF!</v>
      </c>
      <c r="BS289" s="230" t="e">
        <f t="shared" si="83"/>
        <v>#REF!</v>
      </c>
    </row>
    <row r="290" spans="1:71">
      <c r="A290" s="213" t="e">
        <f>IF(ISBLANK(#REF!),"",#REF!)</f>
        <v>#REF!</v>
      </c>
      <c r="B290" s="214" t="e">
        <f>IF(ISBLANK(#REF!),"",#REF!)</f>
        <v>#REF!</v>
      </c>
      <c r="C290" s="214" t="e">
        <f>IF(ISBLANK(#REF!),"",#REF!)</f>
        <v>#REF!</v>
      </c>
      <c r="D290" s="214" t="e">
        <f>IF(ISBLANK(#REF!),"",#REF!)</f>
        <v>#REF!</v>
      </c>
      <c r="E290" s="214" t="e">
        <f>IF(ISBLANK(#REF!),"",#REF!)</f>
        <v>#REF!</v>
      </c>
      <c r="F290" s="214" t="e">
        <f>IF(ISBLANK(#REF!),"",#REF!)</f>
        <v>#REF!</v>
      </c>
      <c r="G290" s="214" t="e">
        <f>IF(ISBLANK(#REF!),"",#REF!)</f>
        <v>#REF!</v>
      </c>
      <c r="H290" s="215" t="e">
        <f>IF(ISBLANK(#REF!),"",#REF!)</f>
        <v>#REF!</v>
      </c>
      <c r="I290" s="214" t="e">
        <f>IF(ISBLANK(#REF!),"",#REF!)</f>
        <v>#REF!</v>
      </c>
      <c r="J290" s="216" t="e">
        <f>IF(ISBLANK(#REF!),"",#REF!)</f>
        <v>#REF!</v>
      </c>
      <c r="K290" s="217" t="e">
        <f>IF(ISBLANK(#REF!),"",#REF!)</f>
        <v>#REF!</v>
      </c>
      <c r="L290" s="217" t="e">
        <f>IF(ISBLANK(#REF!),"",#REF!)</f>
        <v>#REF!</v>
      </c>
      <c r="M290" s="218" t="e">
        <f>IF(ISBLANK(#REF!),"",#REF!)</f>
        <v>#REF!</v>
      </c>
      <c r="N290" s="218" t="e">
        <f>IF(ISBLANK(#REF!),"",#REF!)</f>
        <v>#REF!</v>
      </c>
      <c r="O290" s="220" t="str">
        <f>IFERROR(VLOOKUP(_xlfn.CONCAT('Team Roster - Final'!$A290," : ",'Team Roster - Final'!$BM290),'Rate Calculations'!$C$4:$G$1100,5,FALSE),"")</f>
        <v/>
      </c>
      <c r="P290" s="225">
        <f>IF(ISBLANK('Rate Calculations'!$H292),"",'Rate Calculations'!$H292)</f>
        <v>1.7500000000000002E-2</v>
      </c>
      <c r="Q290" s="220" t="str">
        <f t="shared" si="69"/>
        <v/>
      </c>
      <c r="R290" s="221">
        <f>IF(ISBLANK('Rate Calculations'!$J292),"",'Rate Calculations'!$J292)</f>
        <v>3.5000000000000003E-2</v>
      </c>
      <c r="S290" s="220" t="str">
        <f t="shared" si="70"/>
        <v/>
      </c>
      <c r="T290" s="225" t="str">
        <f>IFERROR(VLOOKUP(_xlfn.CONCAT('Team Roster - Final'!$A290," : ",'Team Roster - Final'!$BM290),'Rate Calculations'!$C$4:$S$1100,10,FALSE),"")</f>
        <v/>
      </c>
      <c r="U290" s="225" t="str">
        <f>IFERROR(VLOOKUP(_xlfn.CONCAT('Team Roster - Final'!$A290," : ",'Team Roster - Final'!$BM290),'Rate Calculations'!$C$4:$S$1100,11,FALSE),"")</f>
        <v/>
      </c>
      <c r="V290" s="222" t="str">
        <f t="shared" si="71"/>
        <v/>
      </c>
      <c r="W290" s="222" t="str">
        <f t="shared" si="72"/>
        <v/>
      </c>
      <c r="X290" s="223" t="str">
        <f>IFERROR(VLOOKUP(_xlfn.CONCAT('Team Roster - Final'!$A290," : ",'Team Roster - Final'!$BM290),'Rate Calculations'!$C$4:$S$1100,14,FALSE),"")</f>
        <v/>
      </c>
      <c r="Y290" s="222" t="str">
        <f t="shared" si="73"/>
        <v/>
      </c>
      <c r="Z290" s="222" t="str">
        <f t="shared" si="74"/>
        <v/>
      </c>
      <c r="AA290" s="224" t="str">
        <f>IFERROR(IF(#REF!="Yes",$Y290, $Y290+$Q290*0.5),"")</f>
        <v/>
      </c>
      <c r="AB290" s="224" t="str">
        <f>IFERROR(IF(#REF!="Yes",$Z290, $Z290+$S290*0.5),"")</f>
        <v/>
      </c>
      <c r="AC290" s="220" t="str">
        <f>IFERROR(VLOOKUP(_xlfn.CONCAT('Team Roster - Final'!$A290," : ",'Team Roster - Final'!$BM290),'Rate Calculations'!$C$4:$U$1100,19,FALSE),"")</f>
        <v/>
      </c>
      <c r="AD290" s="220" t="str">
        <f t="shared" si="75"/>
        <v/>
      </c>
      <c r="AE290" s="220" t="str">
        <f t="shared" si="76"/>
        <v/>
      </c>
      <c r="AF290" s="225" t="str">
        <f>IFERROR(VLOOKUP(_xlfn.CONCAT('Team Roster - Final'!$A290," : ",'Team Roster - Final'!$BM290),'Rate Calculations'!$C$4:$AB$1100,22,FALSE),"")</f>
        <v/>
      </c>
      <c r="AG290" s="225" t="str">
        <f>IFERROR(VLOOKUP(_xlfn.CONCAT('Team Roster - Final'!$A290," : ",'Team Roster - Final'!$BM290),'Rate Calculations'!$C$4:$AB$1100,23,FALSE),"")</f>
        <v/>
      </c>
      <c r="AH290" s="222" t="str">
        <f t="shared" si="77"/>
        <v/>
      </c>
      <c r="AI290" s="222" t="str">
        <f t="shared" si="78"/>
        <v/>
      </c>
      <c r="AJ290" s="223" t="str">
        <f>Table1[[#This Row],[Home Office
Net Fee %]]</f>
        <v/>
      </c>
      <c r="AK290" s="222" t="str">
        <f t="shared" si="79"/>
        <v/>
      </c>
      <c r="AL290" s="222" t="str">
        <f t="shared" si="80"/>
        <v/>
      </c>
      <c r="AM290" s="215" t="str">
        <f>IFERROR(IF(#REF!="Yes",$AK290,($AK290+$AD290*0.5)),"")</f>
        <v/>
      </c>
      <c r="AN290" s="215" t="str">
        <f>IFERROR(IF(#REF!="Yes",$AL290,($AL290+$AE290*0.5)),"")</f>
        <v/>
      </c>
      <c r="AO290" s="374" t="str">
        <f>IF(ISBLANK('Team Roster Proposed - FBR'!Q291),"",'Team Roster Proposed - FBR'!Q291)</f>
        <v/>
      </c>
      <c r="AP290" s="226" t="e">
        <f>IF(ISBLANK(#REF!),"",#REF!)</f>
        <v>#REF!</v>
      </c>
      <c r="AQ290" s="226" t="e">
        <f>IF(ISBLANK(#REF!),"",#REF!)</f>
        <v>#REF!</v>
      </c>
      <c r="AR290" s="226" t="e">
        <f>IF(ISBLANK(#REF!),"",#REF!)</f>
        <v>#REF!</v>
      </c>
      <c r="AS290" s="219" t="e">
        <f>IF(ISBLANK(#REF!),"",#REF!)</f>
        <v>#REF!</v>
      </c>
      <c r="AT290" s="219" t="e">
        <f>IF(ISBLANK(#REF!),"",#REF!)</f>
        <v>#REF!</v>
      </c>
      <c r="AU290" s="219" t="e">
        <f>IF(ISBLANK(#REF!),"",#REF!)</f>
        <v>#REF!</v>
      </c>
      <c r="AV290" s="219" t="e">
        <f>IF(ISBLANK(#REF!),"",#REF!)</f>
        <v>#REF!</v>
      </c>
      <c r="AW290" s="219" t="e">
        <f>IF(ISBLANK(#REF!),"",#REF!)</f>
        <v>#REF!</v>
      </c>
      <c r="AX290" s="219" t="e">
        <f>IF(ISBLANK(#REF!),"",#REF!)</f>
        <v>#REF!</v>
      </c>
      <c r="AY290" s="226" t="e">
        <f>IF(ISBLANK(#REF!),"",#REF!)</f>
        <v>#REF!</v>
      </c>
      <c r="AZ290" s="219" t="e">
        <f>IF(ISBLANK(#REF!),"",#REF!)</f>
        <v>#REF!</v>
      </c>
      <c r="BA290" s="219" t="e">
        <f>IF(ISBLANK(#REF!),"",#REF!)</f>
        <v>#REF!</v>
      </c>
      <c r="BB290" s="219" t="e">
        <f>IF(ISBLANK(#REF!),"",#REF!)</f>
        <v>#REF!</v>
      </c>
      <c r="BC290" s="219" t="e">
        <f>IF(ISBLANK(#REF!),"",#REF!)</f>
        <v>#REF!</v>
      </c>
      <c r="BD290" s="219" t="e">
        <f>IF(ISBLANK(#REF!),"",#REF!)</f>
        <v>#REF!</v>
      </c>
      <c r="BE290" s="219" t="e">
        <f>IF(ISBLANK(#REF!),"",#REF!)</f>
        <v>#REF!</v>
      </c>
      <c r="BF290" s="219" t="e">
        <f>IF(ISBLANK(#REF!),"",#REF!)</f>
        <v>#REF!</v>
      </c>
      <c r="BG290" s="219" t="e">
        <f>IF(ISBLANK(#REF!),"",#REF!)</f>
        <v>#REF!</v>
      </c>
      <c r="BH290" s="219" t="e">
        <f>IF(ISBLANK(#REF!),"",#REF!)</f>
        <v>#REF!</v>
      </c>
      <c r="BI290" s="219" t="e">
        <f>IF(ISBLANK(#REF!),"",#REF!)</f>
        <v>#REF!</v>
      </c>
      <c r="BJ290" s="219" t="e">
        <f>IF(ISBLANK(#REF!),"",#REF!)</f>
        <v>#REF!</v>
      </c>
      <c r="BK290" s="219" t="e">
        <f>IF(ISBLANK(#REF!),"",#REF!)</f>
        <v>#REF!</v>
      </c>
      <c r="BL290" s="219" t="e">
        <f>IF(ISBLANK(#REF!),"",#REF!)</f>
        <v>#REF!</v>
      </c>
      <c r="BM290" s="219" t="e">
        <f>IF(ISBLANK(#REF!),"",#REF!)</f>
        <v>#REF!</v>
      </c>
      <c r="BN290" s="219" t="e">
        <f>IF(ISBLANK(#REF!),"",#REF!)</f>
        <v>#REF!</v>
      </c>
      <c r="BO290" s="227" t="e">
        <f t="shared" si="81"/>
        <v>#REF!</v>
      </c>
      <c r="BP290" s="228" t="str">
        <f t="shared" si="84"/>
        <v/>
      </c>
      <c r="BQ290" s="229" t="str">
        <f t="shared" si="68"/>
        <v/>
      </c>
      <c r="BR290" s="228" t="e">
        <f t="shared" si="82"/>
        <v>#REF!</v>
      </c>
      <c r="BS290" s="230" t="e">
        <f t="shared" si="83"/>
        <v>#REF!</v>
      </c>
    </row>
    <row r="291" spans="1:71">
      <c r="A291" s="213" t="e">
        <f>IF(ISBLANK(#REF!),"",#REF!)</f>
        <v>#REF!</v>
      </c>
      <c r="B291" s="214" t="e">
        <f>IF(ISBLANK(#REF!),"",#REF!)</f>
        <v>#REF!</v>
      </c>
      <c r="C291" s="214" t="e">
        <f>IF(ISBLANK(#REF!),"",#REF!)</f>
        <v>#REF!</v>
      </c>
      <c r="D291" s="214" t="e">
        <f>IF(ISBLANK(#REF!),"",#REF!)</f>
        <v>#REF!</v>
      </c>
      <c r="E291" s="214" t="e">
        <f>IF(ISBLANK(#REF!),"",#REF!)</f>
        <v>#REF!</v>
      </c>
      <c r="F291" s="214" t="e">
        <f>IF(ISBLANK(#REF!),"",#REF!)</f>
        <v>#REF!</v>
      </c>
      <c r="G291" s="214" t="e">
        <f>IF(ISBLANK(#REF!),"",#REF!)</f>
        <v>#REF!</v>
      </c>
      <c r="H291" s="215" t="e">
        <f>IF(ISBLANK(#REF!),"",#REF!)</f>
        <v>#REF!</v>
      </c>
      <c r="I291" s="214" t="e">
        <f>IF(ISBLANK(#REF!),"",#REF!)</f>
        <v>#REF!</v>
      </c>
      <c r="J291" s="216" t="e">
        <f>IF(ISBLANK(#REF!),"",#REF!)</f>
        <v>#REF!</v>
      </c>
      <c r="K291" s="217" t="e">
        <f>IF(ISBLANK(#REF!),"",#REF!)</f>
        <v>#REF!</v>
      </c>
      <c r="L291" s="217" t="e">
        <f>IF(ISBLANK(#REF!),"",#REF!)</f>
        <v>#REF!</v>
      </c>
      <c r="M291" s="218" t="e">
        <f>IF(ISBLANK(#REF!),"",#REF!)</f>
        <v>#REF!</v>
      </c>
      <c r="N291" s="218" t="e">
        <f>IF(ISBLANK(#REF!),"",#REF!)</f>
        <v>#REF!</v>
      </c>
      <c r="O291" s="220" t="str">
        <f>IFERROR(VLOOKUP(_xlfn.CONCAT('Team Roster - Final'!$A291," : ",'Team Roster - Final'!$BM291),'Rate Calculations'!$C$4:$G$1100,5,FALSE),"")</f>
        <v/>
      </c>
      <c r="P291" s="225">
        <f>IF(ISBLANK('Rate Calculations'!$H293),"",'Rate Calculations'!$H293)</f>
        <v>1.7500000000000002E-2</v>
      </c>
      <c r="Q291" s="220" t="str">
        <f t="shared" si="69"/>
        <v/>
      </c>
      <c r="R291" s="221">
        <f>IF(ISBLANK('Rate Calculations'!$J293),"",'Rate Calculations'!$J293)</f>
        <v>3.5000000000000003E-2</v>
      </c>
      <c r="S291" s="220" t="str">
        <f t="shared" si="70"/>
        <v/>
      </c>
      <c r="T291" s="225" t="str">
        <f>IFERROR(VLOOKUP(_xlfn.CONCAT('Team Roster - Final'!$A291," : ",'Team Roster - Final'!$BM291),'Rate Calculations'!$C$4:$S$1100,10,FALSE),"")</f>
        <v/>
      </c>
      <c r="U291" s="225" t="str">
        <f>IFERROR(VLOOKUP(_xlfn.CONCAT('Team Roster - Final'!$A291," : ",'Team Roster - Final'!$BM291),'Rate Calculations'!$C$4:$S$1100,11,FALSE),"")</f>
        <v/>
      </c>
      <c r="V291" s="222" t="str">
        <f t="shared" si="71"/>
        <v/>
      </c>
      <c r="W291" s="222" t="str">
        <f t="shared" si="72"/>
        <v/>
      </c>
      <c r="X291" s="223" t="str">
        <f>IFERROR(VLOOKUP(_xlfn.CONCAT('Team Roster - Final'!$A291," : ",'Team Roster - Final'!$BM291),'Rate Calculations'!$C$4:$S$1100,14,FALSE),"")</f>
        <v/>
      </c>
      <c r="Y291" s="222" t="str">
        <f t="shared" si="73"/>
        <v/>
      </c>
      <c r="Z291" s="222" t="str">
        <f t="shared" si="74"/>
        <v/>
      </c>
      <c r="AA291" s="224" t="str">
        <f>IFERROR(IF(#REF!="Yes",$Y291, $Y291+$Q291*0.5),"")</f>
        <v/>
      </c>
      <c r="AB291" s="224" t="str">
        <f>IFERROR(IF(#REF!="Yes",$Z291, $Z291+$S291*0.5),"")</f>
        <v/>
      </c>
      <c r="AC291" s="220" t="str">
        <f>IFERROR(VLOOKUP(_xlfn.CONCAT('Team Roster - Final'!$A291," : ",'Team Roster - Final'!$BM291),'Rate Calculations'!$C$4:$U$1100,19,FALSE),"")</f>
        <v/>
      </c>
      <c r="AD291" s="220" t="str">
        <f t="shared" si="75"/>
        <v/>
      </c>
      <c r="AE291" s="220" t="str">
        <f t="shared" si="76"/>
        <v/>
      </c>
      <c r="AF291" s="225" t="str">
        <f>IFERROR(VLOOKUP(_xlfn.CONCAT('Team Roster - Final'!$A291," : ",'Team Roster - Final'!$BM291),'Rate Calculations'!$C$4:$AB$1100,22,FALSE),"")</f>
        <v/>
      </c>
      <c r="AG291" s="225" t="str">
        <f>IFERROR(VLOOKUP(_xlfn.CONCAT('Team Roster - Final'!$A291," : ",'Team Roster - Final'!$BM291),'Rate Calculations'!$C$4:$AB$1100,23,FALSE),"")</f>
        <v/>
      </c>
      <c r="AH291" s="222" t="str">
        <f t="shared" si="77"/>
        <v/>
      </c>
      <c r="AI291" s="222" t="str">
        <f t="shared" si="78"/>
        <v/>
      </c>
      <c r="AJ291" s="223" t="str">
        <f>Table1[[#This Row],[Home Office
Net Fee %]]</f>
        <v/>
      </c>
      <c r="AK291" s="222" t="str">
        <f t="shared" si="79"/>
        <v/>
      </c>
      <c r="AL291" s="222" t="str">
        <f t="shared" si="80"/>
        <v/>
      </c>
      <c r="AM291" s="215" t="str">
        <f>IFERROR(IF(#REF!="Yes",$AK291,($AK291+$AD291*0.5)),"")</f>
        <v/>
      </c>
      <c r="AN291" s="215" t="str">
        <f>IFERROR(IF(#REF!="Yes",$AL291,($AL291+$AE291*0.5)),"")</f>
        <v/>
      </c>
      <c r="AO291" s="374" t="str">
        <f>IF(ISBLANK('Team Roster Proposed - FBR'!Q292),"",'Team Roster Proposed - FBR'!Q292)</f>
        <v/>
      </c>
      <c r="AP291" s="226" t="e">
        <f>IF(ISBLANK(#REF!),"",#REF!)</f>
        <v>#REF!</v>
      </c>
      <c r="AQ291" s="226" t="e">
        <f>IF(ISBLANK(#REF!),"",#REF!)</f>
        <v>#REF!</v>
      </c>
      <c r="AR291" s="226" t="e">
        <f>IF(ISBLANK(#REF!),"",#REF!)</f>
        <v>#REF!</v>
      </c>
      <c r="AS291" s="219" t="e">
        <f>IF(ISBLANK(#REF!),"",#REF!)</f>
        <v>#REF!</v>
      </c>
      <c r="AT291" s="219" t="e">
        <f>IF(ISBLANK(#REF!),"",#REF!)</f>
        <v>#REF!</v>
      </c>
      <c r="AU291" s="219" t="e">
        <f>IF(ISBLANK(#REF!),"",#REF!)</f>
        <v>#REF!</v>
      </c>
      <c r="AV291" s="219" t="e">
        <f>IF(ISBLANK(#REF!),"",#REF!)</f>
        <v>#REF!</v>
      </c>
      <c r="AW291" s="219" t="e">
        <f>IF(ISBLANK(#REF!),"",#REF!)</f>
        <v>#REF!</v>
      </c>
      <c r="AX291" s="219" t="e">
        <f>IF(ISBLANK(#REF!),"",#REF!)</f>
        <v>#REF!</v>
      </c>
      <c r="AY291" s="226" t="e">
        <f>IF(ISBLANK(#REF!),"",#REF!)</f>
        <v>#REF!</v>
      </c>
      <c r="AZ291" s="219" t="e">
        <f>IF(ISBLANK(#REF!),"",#REF!)</f>
        <v>#REF!</v>
      </c>
      <c r="BA291" s="219" t="e">
        <f>IF(ISBLANK(#REF!),"",#REF!)</f>
        <v>#REF!</v>
      </c>
      <c r="BB291" s="219" t="e">
        <f>IF(ISBLANK(#REF!),"",#REF!)</f>
        <v>#REF!</v>
      </c>
      <c r="BC291" s="219" t="e">
        <f>IF(ISBLANK(#REF!),"",#REF!)</f>
        <v>#REF!</v>
      </c>
      <c r="BD291" s="219" t="e">
        <f>IF(ISBLANK(#REF!),"",#REF!)</f>
        <v>#REF!</v>
      </c>
      <c r="BE291" s="219" t="e">
        <f>IF(ISBLANK(#REF!),"",#REF!)</f>
        <v>#REF!</v>
      </c>
      <c r="BF291" s="219" t="e">
        <f>IF(ISBLANK(#REF!),"",#REF!)</f>
        <v>#REF!</v>
      </c>
      <c r="BG291" s="219" t="e">
        <f>IF(ISBLANK(#REF!),"",#REF!)</f>
        <v>#REF!</v>
      </c>
      <c r="BH291" s="219" t="e">
        <f>IF(ISBLANK(#REF!),"",#REF!)</f>
        <v>#REF!</v>
      </c>
      <c r="BI291" s="219" t="e">
        <f>IF(ISBLANK(#REF!),"",#REF!)</f>
        <v>#REF!</v>
      </c>
      <c r="BJ291" s="219" t="e">
        <f>IF(ISBLANK(#REF!),"",#REF!)</f>
        <v>#REF!</v>
      </c>
      <c r="BK291" s="219" t="e">
        <f>IF(ISBLANK(#REF!),"",#REF!)</f>
        <v>#REF!</v>
      </c>
      <c r="BL291" s="219" t="e">
        <f>IF(ISBLANK(#REF!),"",#REF!)</f>
        <v>#REF!</v>
      </c>
      <c r="BM291" s="219" t="e">
        <f>IF(ISBLANK(#REF!),"",#REF!)</f>
        <v>#REF!</v>
      </c>
      <c r="BN291" s="219" t="e">
        <f>IF(ISBLANK(#REF!),"",#REF!)</f>
        <v>#REF!</v>
      </c>
      <c r="BO291" s="227" t="e">
        <f t="shared" si="81"/>
        <v>#REF!</v>
      </c>
      <c r="BP291" s="228" t="str">
        <f t="shared" si="84"/>
        <v/>
      </c>
      <c r="BQ291" s="229" t="str">
        <f t="shared" si="68"/>
        <v/>
      </c>
      <c r="BR291" s="228" t="e">
        <f t="shared" si="82"/>
        <v>#REF!</v>
      </c>
      <c r="BS291" s="230" t="e">
        <f t="shared" si="83"/>
        <v>#REF!</v>
      </c>
    </row>
    <row r="292" spans="1:71">
      <c r="A292" s="213" t="e">
        <f>IF(ISBLANK(#REF!),"",#REF!)</f>
        <v>#REF!</v>
      </c>
      <c r="B292" s="214" t="e">
        <f>IF(ISBLANK(#REF!),"",#REF!)</f>
        <v>#REF!</v>
      </c>
      <c r="C292" s="214" t="e">
        <f>IF(ISBLANK(#REF!),"",#REF!)</f>
        <v>#REF!</v>
      </c>
      <c r="D292" s="214" t="e">
        <f>IF(ISBLANK(#REF!),"",#REF!)</f>
        <v>#REF!</v>
      </c>
      <c r="E292" s="214" t="e">
        <f>IF(ISBLANK(#REF!),"",#REF!)</f>
        <v>#REF!</v>
      </c>
      <c r="F292" s="214" t="e">
        <f>IF(ISBLANK(#REF!),"",#REF!)</f>
        <v>#REF!</v>
      </c>
      <c r="G292" s="214" t="e">
        <f>IF(ISBLANK(#REF!),"",#REF!)</f>
        <v>#REF!</v>
      </c>
      <c r="H292" s="215" t="e">
        <f>IF(ISBLANK(#REF!),"",#REF!)</f>
        <v>#REF!</v>
      </c>
      <c r="I292" s="214" t="e">
        <f>IF(ISBLANK(#REF!),"",#REF!)</f>
        <v>#REF!</v>
      </c>
      <c r="J292" s="216" t="e">
        <f>IF(ISBLANK(#REF!),"",#REF!)</f>
        <v>#REF!</v>
      </c>
      <c r="K292" s="217" t="e">
        <f>IF(ISBLANK(#REF!),"",#REF!)</f>
        <v>#REF!</v>
      </c>
      <c r="L292" s="217" t="e">
        <f>IF(ISBLANK(#REF!),"",#REF!)</f>
        <v>#REF!</v>
      </c>
      <c r="M292" s="218" t="e">
        <f>IF(ISBLANK(#REF!),"",#REF!)</f>
        <v>#REF!</v>
      </c>
      <c r="N292" s="218" t="e">
        <f>IF(ISBLANK(#REF!),"",#REF!)</f>
        <v>#REF!</v>
      </c>
      <c r="O292" s="220" t="str">
        <f>IFERROR(VLOOKUP(_xlfn.CONCAT('Team Roster - Final'!$A292," : ",'Team Roster - Final'!$BM292),'Rate Calculations'!$C$4:$G$1100,5,FALSE),"")</f>
        <v/>
      </c>
      <c r="P292" s="225">
        <f>IF(ISBLANK('Rate Calculations'!$H294),"",'Rate Calculations'!$H294)</f>
        <v>1.7500000000000002E-2</v>
      </c>
      <c r="Q292" s="220" t="str">
        <f t="shared" si="69"/>
        <v/>
      </c>
      <c r="R292" s="221">
        <f>IF(ISBLANK('Rate Calculations'!$J294),"",'Rate Calculations'!$J294)</f>
        <v>3.5000000000000003E-2</v>
      </c>
      <c r="S292" s="220" t="str">
        <f t="shared" si="70"/>
        <v/>
      </c>
      <c r="T292" s="225" t="str">
        <f>IFERROR(VLOOKUP(_xlfn.CONCAT('Team Roster - Final'!$A292," : ",'Team Roster - Final'!$BM292),'Rate Calculations'!$C$4:$S$1100,10,FALSE),"")</f>
        <v/>
      </c>
      <c r="U292" s="225" t="str">
        <f>IFERROR(VLOOKUP(_xlfn.CONCAT('Team Roster - Final'!$A292," : ",'Team Roster - Final'!$BM292),'Rate Calculations'!$C$4:$S$1100,11,FALSE),"")</f>
        <v/>
      </c>
      <c r="V292" s="222" t="str">
        <f t="shared" si="71"/>
        <v/>
      </c>
      <c r="W292" s="222" t="str">
        <f t="shared" si="72"/>
        <v/>
      </c>
      <c r="X292" s="223" t="str">
        <f>IFERROR(VLOOKUP(_xlfn.CONCAT('Team Roster - Final'!$A292," : ",'Team Roster - Final'!$BM292),'Rate Calculations'!$C$4:$S$1100,14,FALSE),"")</f>
        <v/>
      </c>
      <c r="Y292" s="222" t="str">
        <f t="shared" si="73"/>
        <v/>
      </c>
      <c r="Z292" s="222" t="str">
        <f t="shared" si="74"/>
        <v/>
      </c>
      <c r="AA292" s="224" t="str">
        <f>IFERROR(IF(#REF!="Yes",$Y292, $Y292+$Q292*0.5),"")</f>
        <v/>
      </c>
      <c r="AB292" s="224" t="str">
        <f>IFERROR(IF(#REF!="Yes",$Z292, $Z292+$S292*0.5),"")</f>
        <v/>
      </c>
      <c r="AC292" s="220" t="str">
        <f>IFERROR(VLOOKUP(_xlfn.CONCAT('Team Roster - Final'!$A292," : ",'Team Roster - Final'!$BM292),'Rate Calculations'!$C$4:$U$1100,19,FALSE),"")</f>
        <v/>
      </c>
      <c r="AD292" s="220" t="str">
        <f t="shared" si="75"/>
        <v/>
      </c>
      <c r="AE292" s="220" t="str">
        <f t="shared" si="76"/>
        <v/>
      </c>
      <c r="AF292" s="225" t="str">
        <f>IFERROR(VLOOKUP(_xlfn.CONCAT('Team Roster - Final'!$A292," : ",'Team Roster - Final'!$BM292),'Rate Calculations'!$C$4:$AB$1100,22,FALSE),"")</f>
        <v/>
      </c>
      <c r="AG292" s="225" t="str">
        <f>IFERROR(VLOOKUP(_xlfn.CONCAT('Team Roster - Final'!$A292," : ",'Team Roster - Final'!$BM292),'Rate Calculations'!$C$4:$AB$1100,23,FALSE),"")</f>
        <v/>
      </c>
      <c r="AH292" s="222" t="str">
        <f t="shared" si="77"/>
        <v/>
      </c>
      <c r="AI292" s="222" t="str">
        <f t="shared" si="78"/>
        <v/>
      </c>
      <c r="AJ292" s="223" t="str">
        <f>Table1[[#This Row],[Home Office
Net Fee %]]</f>
        <v/>
      </c>
      <c r="AK292" s="222" t="str">
        <f t="shared" si="79"/>
        <v/>
      </c>
      <c r="AL292" s="222" t="str">
        <f t="shared" si="80"/>
        <v/>
      </c>
      <c r="AM292" s="215" t="str">
        <f>IFERROR(IF(#REF!="Yes",$AK292,($AK292+$AD292*0.5)),"")</f>
        <v/>
      </c>
      <c r="AN292" s="215" t="str">
        <f>IFERROR(IF(#REF!="Yes",$AL292,($AL292+$AE292*0.5)),"")</f>
        <v/>
      </c>
      <c r="AO292" s="374" t="str">
        <f>IF(ISBLANK('Team Roster Proposed - FBR'!Q293),"",'Team Roster Proposed - FBR'!Q293)</f>
        <v/>
      </c>
      <c r="AP292" s="226" t="e">
        <f>IF(ISBLANK(#REF!),"",#REF!)</f>
        <v>#REF!</v>
      </c>
      <c r="AQ292" s="226" t="e">
        <f>IF(ISBLANK(#REF!),"",#REF!)</f>
        <v>#REF!</v>
      </c>
      <c r="AR292" s="226" t="e">
        <f>IF(ISBLANK(#REF!),"",#REF!)</f>
        <v>#REF!</v>
      </c>
      <c r="AS292" s="219" t="e">
        <f>IF(ISBLANK(#REF!),"",#REF!)</f>
        <v>#REF!</v>
      </c>
      <c r="AT292" s="219" t="e">
        <f>IF(ISBLANK(#REF!),"",#REF!)</f>
        <v>#REF!</v>
      </c>
      <c r="AU292" s="219" t="e">
        <f>IF(ISBLANK(#REF!),"",#REF!)</f>
        <v>#REF!</v>
      </c>
      <c r="AV292" s="219" t="e">
        <f>IF(ISBLANK(#REF!),"",#REF!)</f>
        <v>#REF!</v>
      </c>
      <c r="AW292" s="219" t="e">
        <f>IF(ISBLANK(#REF!),"",#REF!)</f>
        <v>#REF!</v>
      </c>
      <c r="AX292" s="219" t="e">
        <f>IF(ISBLANK(#REF!),"",#REF!)</f>
        <v>#REF!</v>
      </c>
      <c r="AY292" s="226" t="e">
        <f>IF(ISBLANK(#REF!),"",#REF!)</f>
        <v>#REF!</v>
      </c>
      <c r="AZ292" s="219" t="e">
        <f>IF(ISBLANK(#REF!),"",#REF!)</f>
        <v>#REF!</v>
      </c>
      <c r="BA292" s="219" t="e">
        <f>IF(ISBLANK(#REF!),"",#REF!)</f>
        <v>#REF!</v>
      </c>
      <c r="BB292" s="219" t="e">
        <f>IF(ISBLANK(#REF!),"",#REF!)</f>
        <v>#REF!</v>
      </c>
      <c r="BC292" s="219" t="e">
        <f>IF(ISBLANK(#REF!),"",#REF!)</f>
        <v>#REF!</v>
      </c>
      <c r="BD292" s="219" t="e">
        <f>IF(ISBLANK(#REF!),"",#REF!)</f>
        <v>#REF!</v>
      </c>
      <c r="BE292" s="219" t="e">
        <f>IF(ISBLANK(#REF!),"",#REF!)</f>
        <v>#REF!</v>
      </c>
      <c r="BF292" s="219" t="e">
        <f>IF(ISBLANK(#REF!),"",#REF!)</f>
        <v>#REF!</v>
      </c>
      <c r="BG292" s="219" t="e">
        <f>IF(ISBLANK(#REF!),"",#REF!)</f>
        <v>#REF!</v>
      </c>
      <c r="BH292" s="219" t="e">
        <f>IF(ISBLANK(#REF!),"",#REF!)</f>
        <v>#REF!</v>
      </c>
      <c r="BI292" s="219" t="e">
        <f>IF(ISBLANK(#REF!),"",#REF!)</f>
        <v>#REF!</v>
      </c>
      <c r="BJ292" s="219" t="e">
        <f>IF(ISBLANK(#REF!),"",#REF!)</f>
        <v>#REF!</v>
      </c>
      <c r="BK292" s="219" t="e">
        <f>IF(ISBLANK(#REF!),"",#REF!)</f>
        <v>#REF!</v>
      </c>
      <c r="BL292" s="219" t="e">
        <f>IF(ISBLANK(#REF!),"",#REF!)</f>
        <v>#REF!</v>
      </c>
      <c r="BM292" s="219" t="e">
        <f>IF(ISBLANK(#REF!),"",#REF!)</f>
        <v>#REF!</v>
      </c>
      <c r="BN292" s="219" t="e">
        <f>IF(ISBLANK(#REF!),"",#REF!)</f>
        <v>#REF!</v>
      </c>
      <c r="BO292" s="227" t="e">
        <f t="shared" si="81"/>
        <v>#REF!</v>
      </c>
      <c r="BP292" s="228" t="str">
        <f t="shared" si="84"/>
        <v/>
      </c>
      <c r="BQ292" s="229" t="str">
        <f t="shared" si="68"/>
        <v/>
      </c>
      <c r="BR292" s="228" t="e">
        <f t="shared" si="82"/>
        <v>#REF!</v>
      </c>
      <c r="BS292" s="230" t="e">
        <f t="shared" si="83"/>
        <v>#REF!</v>
      </c>
    </row>
    <row r="293" spans="1:71">
      <c r="A293" s="213" t="e">
        <f>IF(ISBLANK(#REF!),"",#REF!)</f>
        <v>#REF!</v>
      </c>
      <c r="B293" s="214" t="e">
        <f>IF(ISBLANK(#REF!),"",#REF!)</f>
        <v>#REF!</v>
      </c>
      <c r="C293" s="214" t="e">
        <f>IF(ISBLANK(#REF!),"",#REF!)</f>
        <v>#REF!</v>
      </c>
      <c r="D293" s="214" t="e">
        <f>IF(ISBLANK(#REF!),"",#REF!)</f>
        <v>#REF!</v>
      </c>
      <c r="E293" s="214" t="e">
        <f>IF(ISBLANK(#REF!),"",#REF!)</f>
        <v>#REF!</v>
      </c>
      <c r="F293" s="214" t="e">
        <f>IF(ISBLANK(#REF!),"",#REF!)</f>
        <v>#REF!</v>
      </c>
      <c r="G293" s="214" t="e">
        <f>IF(ISBLANK(#REF!),"",#REF!)</f>
        <v>#REF!</v>
      </c>
      <c r="H293" s="215" t="e">
        <f>IF(ISBLANK(#REF!),"",#REF!)</f>
        <v>#REF!</v>
      </c>
      <c r="I293" s="214" t="e">
        <f>IF(ISBLANK(#REF!),"",#REF!)</f>
        <v>#REF!</v>
      </c>
      <c r="J293" s="216" t="e">
        <f>IF(ISBLANK(#REF!),"",#REF!)</f>
        <v>#REF!</v>
      </c>
      <c r="K293" s="217" t="e">
        <f>IF(ISBLANK(#REF!),"",#REF!)</f>
        <v>#REF!</v>
      </c>
      <c r="L293" s="217" t="e">
        <f>IF(ISBLANK(#REF!),"",#REF!)</f>
        <v>#REF!</v>
      </c>
      <c r="M293" s="218" t="e">
        <f>IF(ISBLANK(#REF!),"",#REF!)</f>
        <v>#REF!</v>
      </c>
      <c r="N293" s="218" t="e">
        <f>IF(ISBLANK(#REF!),"",#REF!)</f>
        <v>#REF!</v>
      </c>
      <c r="O293" s="220" t="str">
        <f>IFERROR(VLOOKUP(_xlfn.CONCAT('Team Roster - Final'!$A293," : ",'Team Roster - Final'!$BM293),'Rate Calculations'!$C$4:$G$1100,5,FALSE),"")</f>
        <v/>
      </c>
      <c r="P293" s="225">
        <f>IF(ISBLANK('Rate Calculations'!$H295),"",'Rate Calculations'!$H295)</f>
        <v>1.7500000000000002E-2</v>
      </c>
      <c r="Q293" s="220" t="str">
        <f t="shared" si="69"/>
        <v/>
      </c>
      <c r="R293" s="221">
        <f>IF(ISBLANK('Rate Calculations'!$J295),"",'Rate Calculations'!$J295)</f>
        <v>3.5000000000000003E-2</v>
      </c>
      <c r="S293" s="220" t="str">
        <f t="shared" si="70"/>
        <v/>
      </c>
      <c r="T293" s="225" t="str">
        <f>IFERROR(VLOOKUP(_xlfn.CONCAT('Team Roster - Final'!$A293," : ",'Team Roster - Final'!$BM293),'Rate Calculations'!$C$4:$S$1100,10,FALSE),"")</f>
        <v/>
      </c>
      <c r="U293" s="225" t="str">
        <f>IFERROR(VLOOKUP(_xlfn.CONCAT('Team Roster - Final'!$A293," : ",'Team Roster - Final'!$BM293),'Rate Calculations'!$C$4:$S$1100,11,FALSE),"")</f>
        <v/>
      </c>
      <c r="V293" s="222" t="str">
        <f t="shared" si="71"/>
        <v/>
      </c>
      <c r="W293" s="222" t="str">
        <f t="shared" si="72"/>
        <v/>
      </c>
      <c r="X293" s="223" t="str">
        <f>IFERROR(VLOOKUP(_xlfn.CONCAT('Team Roster - Final'!$A293," : ",'Team Roster - Final'!$BM293),'Rate Calculations'!$C$4:$S$1100,14,FALSE),"")</f>
        <v/>
      </c>
      <c r="Y293" s="222" t="str">
        <f t="shared" si="73"/>
        <v/>
      </c>
      <c r="Z293" s="222" t="str">
        <f t="shared" si="74"/>
        <v/>
      </c>
      <c r="AA293" s="224" t="str">
        <f>IFERROR(IF(#REF!="Yes",$Y293, $Y293+$Q293*0.5),"")</f>
        <v/>
      </c>
      <c r="AB293" s="224" t="str">
        <f>IFERROR(IF(#REF!="Yes",$Z293, $Z293+$S293*0.5),"")</f>
        <v/>
      </c>
      <c r="AC293" s="220" t="str">
        <f>IFERROR(VLOOKUP(_xlfn.CONCAT('Team Roster - Final'!$A293," : ",'Team Roster - Final'!$BM293),'Rate Calculations'!$C$4:$U$1100,19,FALSE),"")</f>
        <v/>
      </c>
      <c r="AD293" s="220" t="str">
        <f t="shared" si="75"/>
        <v/>
      </c>
      <c r="AE293" s="220" t="str">
        <f t="shared" si="76"/>
        <v/>
      </c>
      <c r="AF293" s="225" t="str">
        <f>IFERROR(VLOOKUP(_xlfn.CONCAT('Team Roster - Final'!$A293," : ",'Team Roster - Final'!$BM293),'Rate Calculations'!$C$4:$AB$1100,22,FALSE),"")</f>
        <v/>
      </c>
      <c r="AG293" s="225" t="str">
        <f>IFERROR(VLOOKUP(_xlfn.CONCAT('Team Roster - Final'!$A293," : ",'Team Roster - Final'!$BM293),'Rate Calculations'!$C$4:$AB$1100,23,FALSE),"")</f>
        <v/>
      </c>
      <c r="AH293" s="222" t="str">
        <f t="shared" si="77"/>
        <v/>
      </c>
      <c r="AI293" s="222" t="str">
        <f t="shared" si="78"/>
        <v/>
      </c>
      <c r="AJ293" s="223" t="str">
        <f>Table1[[#This Row],[Home Office
Net Fee %]]</f>
        <v/>
      </c>
      <c r="AK293" s="222" t="str">
        <f t="shared" si="79"/>
        <v/>
      </c>
      <c r="AL293" s="222" t="str">
        <f t="shared" si="80"/>
        <v/>
      </c>
      <c r="AM293" s="215" t="str">
        <f>IFERROR(IF(#REF!="Yes",$AK293,($AK293+$AD293*0.5)),"")</f>
        <v/>
      </c>
      <c r="AN293" s="215" t="str">
        <f>IFERROR(IF(#REF!="Yes",$AL293,($AL293+$AE293*0.5)),"")</f>
        <v/>
      </c>
      <c r="AO293" s="374" t="str">
        <f>IF(ISBLANK('Team Roster Proposed - FBR'!Q294),"",'Team Roster Proposed - FBR'!Q294)</f>
        <v/>
      </c>
      <c r="AP293" s="226" t="e">
        <f>IF(ISBLANK(#REF!),"",#REF!)</f>
        <v>#REF!</v>
      </c>
      <c r="AQ293" s="226" t="e">
        <f>IF(ISBLANK(#REF!),"",#REF!)</f>
        <v>#REF!</v>
      </c>
      <c r="AR293" s="226" t="e">
        <f>IF(ISBLANK(#REF!),"",#REF!)</f>
        <v>#REF!</v>
      </c>
      <c r="AS293" s="219" t="e">
        <f>IF(ISBLANK(#REF!),"",#REF!)</f>
        <v>#REF!</v>
      </c>
      <c r="AT293" s="219" t="e">
        <f>IF(ISBLANK(#REF!),"",#REF!)</f>
        <v>#REF!</v>
      </c>
      <c r="AU293" s="219" t="e">
        <f>IF(ISBLANK(#REF!),"",#REF!)</f>
        <v>#REF!</v>
      </c>
      <c r="AV293" s="219" t="e">
        <f>IF(ISBLANK(#REF!),"",#REF!)</f>
        <v>#REF!</v>
      </c>
      <c r="AW293" s="219" t="e">
        <f>IF(ISBLANK(#REF!),"",#REF!)</f>
        <v>#REF!</v>
      </c>
      <c r="AX293" s="219" t="e">
        <f>IF(ISBLANK(#REF!),"",#REF!)</f>
        <v>#REF!</v>
      </c>
      <c r="AY293" s="226" t="e">
        <f>IF(ISBLANK(#REF!),"",#REF!)</f>
        <v>#REF!</v>
      </c>
      <c r="AZ293" s="219" t="e">
        <f>IF(ISBLANK(#REF!),"",#REF!)</f>
        <v>#REF!</v>
      </c>
      <c r="BA293" s="219" t="e">
        <f>IF(ISBLANK(#REF!),"",#REF!)</f>
        <v>#REF!</v>
      </c>
      <c r="BB293" s="219" t="e">
        <f>IF(ISBLANK(#REF!),"",#REF!)</f>
        <v>#REF!</v>
      </c>
      <c r="BC293" s="219" t="e">
        <f>IF(ISBLANK(#REF!),"",#REF!)</f>
        <v>#REF!</v>
      </c>
      <c r="BD293" s="219" t="e">
        <f>IF(ISBLANK(#REF!),"",#REF!)</f>
        <v>#REF!</v>
      </c>
      <c r="BE293" s="219" t="e">
        <f>IF(ISBLANK(#REF!),"",#REF!)</f>
        <v>#REF!</v>
      </c>
      <c r="BF293" s="219" t="e">
        <f>IF(ISBLANK(#REF!),"",#REF!)</f>
        <v>#REF!</v>
      </c>
      <c r="BG293" s="219" t="e">
        <f>IF(ISBLANK(#REF!),"",#REF!)</f>
        <v>#REF!</v>
      </c>
      <c r="BH293" s="219" t="e">
        <f>IF(ISBLANK(#REF!),"",#REF!)</f>
        <v>#REF!</v>
      </c>
      <c r="BI293" s="219" t="e">
        <f>IF(ISBLANK(#REF!),"",#REF!)</f>
        <v>#REF!</v>
      </c>
      <c r="BJ293" s="219" t="e">
        <f>IF(ISBLANK(#REF!),"",#REF!)</f>
        <v>#REF!</v>
      </c>
      <c r="BK293" s="219" t="e">
        <f>IF(ISBLANK(#REF!),"",#REF!)</f>
        <v>#REF!</v>
      </c>
      <c r="BL293" s="219" t="e">
        <f>IF(ISBLANK(#REF!),"",#REF!)</f>
        <v>#REF!</v>
      </c>
      <c r="BM293" s="219" t="e">
        <f>IF(ISBLANK(#REF!),"",#REF!)</f>
        <v>#REF!</v>
      </c>
      <c r="BN293" s="219" t="e">
        <f>IF(ISBLANK(#REF!),"",#REF!)</f>
        <v>#REF!</v>
      </c>
      <c r="BO293" s="227" t="e">
        <f t="shared" si="81"/>
        <v>#REF!</v>
      </c>
      <c r="BP293" s="228" t="str">
        <f t="shared" si="84"/>
        <v/>
      </c>
      <c r="BQ293" s="229" t="str">
        <f t="shared" si="68"/>
        <v/>
      </c>
      <c r="BR293" s="228" t="e">
        <f t="shared" si="82"/>
        <v>#REF!</v>
      </c>
      <c r="BS293" s="230" t="e">
        <f t="shared" si="83"/>
        <v>#REF!</v>
      </c>
    </row>
    <row r="294" spans="1:71">
      <c r="A294" s="213" t="e">
        <f>IF(ISBLANK(#REF!),"",#REF!)</f>
        <v>#REF!</v>
      </c>
      <c r="B294" s="214" t="e">
        <f>IF(ISBLANK(#REF!),"",#REF!)</f>
        <v>#REF!</v>
      </c>
      <c r="C294" s="214" t="e">
        <f>IF(ISBLANK(#REF!),"",#REF!)</f>
        <v>#REF!</v>
      </c>
      <c r="D294" s="214" t="e">
        <f>IF(ISBLANK(#REF!),"",#REF!)</f>
        <v>#REF!</v>
      </c>
      <c r="E294" s="214" t="e">
        <f>IF(ISBLANK(#REF!),"",#REF!)</f>
        <v>#REF!</v>
      </c>
      <c r="F294" s="214" t="e">
        <f>IF(ISBLANK(#REF!),"",#REF!)</f>
        <v>#REF!</v>
      </c>
      <c r="G294" s="214" t="e">
        <f>IF(ISBLANK(#REF!),"",#REF!)</f>
        <v>#REF!</v>
      </c>
      <c r="H294" s="215" t="e">
        <f>IF(ISBLANK(#REF!),"",#REF!)</f>
        <v>#REF!</v>
      </c>
      <c r="I294" s="214" t="e">
        <f>IF(ISBLANK(#REF!),"",#REF!)</f>
        <v>#REF!</v>
      </c>
      <c r="J294" s="216" t="e">
        <f>IF(ISBLANK(#REF!),"",#REF!)</f>
        <v>#REF!</v>
      </c>
      <c r="K294" s="217" t="e">
        <f>IF(ISBLANK(#REF!),"",#REF!)</f>
        <v>#REF!</v>
      </c>
      <c r="L294" s="217" t="e">
        <f>IF(ISBLANK(#REF!),"",#REF!)</f>
        <v>#REF!</v>
      </c>
      <c r="M294" s="218" t="e">
        <f>IF(ISBLANK(#REF!),"",#REF!)</f>
        <v>#REF!</v>
      </c>
      <c r="N294" s="218" t="e">
        <f>IF(ISBLANK(#REF!),"",#REF!)</f>
        <v>#REF!</v>
      </c>
      <c r="O294" s="220" t="str">
        <f>IFERROR(VLOOKUP(_xlfn.CONCAT('Team Roster - Final'!$A294," : ",'Team Roster - Final'!$BM294),'Rate Calculations'!$C$4:$G$1100,5,FALSE),"")</f>
        <v/>
      </c>
      <c r="P294" s="225">
        <f>IF(ISBLANK('Rate Calculations'!$H296),"",'Rate Calculations'!$H296)</f>
        <v>1.7500000000000002E-2</v>
      </c>
      <c r="Q294" s="220" t="str">
        <f t="shared" si="69"/>
        <v/>
      </c>
      <c r="R294" s="221">
        <f>IF(ISBLANK('Rate Calculations'!$J296),"",'Rate Calculations'!$J296)</f>
        <v>3.5000000000000003E-2</v>
      </c>
      <c r="S294" s="220" t="str">
        <f t="shared" si="70"/>
        <v/>
      </c>
      <c r="T294" s="225" t="str">
        <f>IFERROR(VLOOKUP(_xlfn.CONCAT('Team Roster - Final'!$A294," : ",'Team Roster - Final'!$BM294),'Rate Calculations'!$C$4:$S$1100,10,FALSE),"")</f>
        <v/>
      </c>
      <c r="U294" s="225" t="str">
        <f>IFERROR(VLOOKUP(_xlfn.CONCAT('Team Roster - Final'!$A294," : ",'Team Roster - Final'!$BM294),'Rate Calculations'!$C$4:$S$1100,11,FALSE),"")</f>
        <v/>
      </c>
      <c r="V294" s="222" t="str">
        <f t="shared" si="71"/>
        <v/>
      </c>
      <c r="W294" s="222" t="str">
        <f t="shared" si="72"/>
        <v/>
      </c>
      <c r="X294" s="223" t="str">
        <f>IFERROR(VLOOKUP(_xlfn.CONCAT('Team Roster - Final'!$A294," : ",'Team Roster - Final'!$BM294),'Rate Calculations'!$C$4:$S$1100,14,FALSE),"")</f>
        <v/>
      </c>
      <c r="Y294" s="222" t="str">
        <f t="shared" si="73"/>
        <v/>
      </c>
      <c r="Z294" s="222" t="str">
        <f t="shared" si="74"/>
        <v/>
      </c>
      <c r="AA294" s="224" t="str">
        <f>IFERROR(IF(#REF!="Yes",$Y294, $Y294+$Q294*0.5),"")</f>
        <v/>
      </c>
      <c r="AB294" s="224" t="str">
        <f>IFERROR(IF(#REF!="Yes",$Z294, $Z294+$S294*0.5),"")</f>
        <v/>
      </c>
      <c r="AC294" s="220" t="str">
        <f>IFERROR(VLOOKUP(_xlfn.CONCAT('Team Roster - Final'!$A294," : ",'Team Roster - Final'!$BM294),'Rate Calculations'!$C$4:$U$1100,19,FALSE),"")</f>
        <v/>
      </c>
      <c r="AD294" s="220" t="str">
        <f t="shared" si="75"/>
        <v/>
      </c>
      <c r="AE294" s="220" t="str">
        <f t="shared" si="76"/>
        <v/>
      </c>
      <c r="AF294" s="225" t="str">
        <f>IFERROR(VLOOKUP(_xlfn.CONCAT('Team Roster - Final'!$A294," : ",'Team Roster - Final'!$BM294),'Rate Calculations'!$C$4:$AB$1100,22,FALSE),"")</f>
        <v/>
      </c>
      <c r="AG294" s="225" t="str">
        <f>IFERROR(VLOOKUP(_xlfn.CONCAT('Team Roster - Final'!$A294," : ",'Team Roster - Final'!$BM294),'Rate Calculations'!$C$4:$AB$1100,23,FALSE),"")</f>
        <v/>
      </c>
      <c r="AH294" s="222" t="str">
        <f t="shared" si="77"/>
        <v/>
      </c>
      <c r="AI294" s="222" t="str">
        <f t="shared" si="78"/>
        <v/>
      </c>
      <c r="AJ294" s="223" t="str">
        <f>Table1[[#This Row],[Home Office
Net Fee %]]</f>
        <v/>
      </c>
      <c r="AK294" s="222" t="str">
        <f t="shared" si="79"/>
        <v/>
      </c>
      <c r="AL294" s="222" t="str">
        <f t="shared" si="80"/>
        <v/>
      </c>
      <c r="AM294" s="215" t="str">
        <f>IFERROR(IF(#REF!="Yes",$AK294,($AK294+$AD294*0.5)),"")</f>
        <v/>
      </c>
      <c r="AN294" s="215" t="str">
        <f>IFERROR(IF(#REF!="Yes",$AL294,($AL294+$AE294*0.5)),"")</f>
        <v/>
      </c>
      <c r="AO294" s="374" t="str">
        <f>IF(ISBLANK('Team Roster Proposed - FBR'!Q295),"",'Team Roster Proposed - FBR'!Q295)</f>
        <v/>
      </c>
      <c r="AP294" s="226" t="e">
        <f>IF(ISBLANK(#REF!),"",#REF!)</f>
        <v>#REF!</v>
      </c>
      <c r="AQ294" s="226" t="e">
        <f>IF(ISBLANK(#REF!),"",#REF!)</f>
        <v>#REF!</v>
      </c>
      <c r="AR294" s="226" t="e">
        <f>IF(ISBLANK(#REF!),"",#REF!)</f>
        <v>#REF!</v>
      </c>
      <c r="AS294" s="219" t="e">
        <f>IF(ISBLANK(#REF!),"",#REF!)</f>
        <v>#REF!</v>
      </c>
      <c r="AT294" s="219" t="e">
        <f>IF(ISBLANK(#REF!),"",#REF!)</f>
        <v>#REF!</v>
      </c>
      <c r="AU294" s="219" t="e">
        <f>IF(ISBLANK(#REF!),"",#REF!)</f>
        <v>#REF!</v>
      </c>
      <c r="AV294" s="219" t="e">
        <f>IF(ISBLANK(#REF!),"",#REF!)</f>
        <v>#REF!</v>
      </c>
      <c r="AW294" s="219" t="e">
        <f>IF(ISBLANK(#REF!),"",#REF!)</f>
        <v>#REF!</v>
      </c>
      <c r="AX294" s="219" t="e">
        <f>IF(ISBLANK(#REF!),"",#REF!)</f>
        <v>#REF!</v>
      </c>
      <c r="AY294" s="226" t="e">
        <f>IF(ISBLANK(#REF!),"",#REF!)</f>
        <v>#REF!</v>
      </c>
      <c r="AZ294" s="219" t="e">
        <f>IF(ISBLANK(#REF!),"",#REF!)</f>
        <v>#REF!</v>
      </c>
      <c r="BA294" s="219" t="e">
        <f>IF(ISBLANK(#REF!),"",#REF!)</f>
        <v>#REF!</v>
      </c>
      <c r="BB294" s="219" t="e">
        <f>IF(ISBLANK(#REF!),"",#REF!)</f>
        <v>#REF!</v>
      </c>
      <c r="BC294" s="219" t="e">
        <f>IF(ISBLANK(#REF!),"",#REF!)</f>
        <v>#REF!</v>
      </c>
      <c r="BD294" s="219" t="e">
        <f>IF(ISBLANK(#REF!),"",#REF!)</f>
        <v>#REF!</v>
      </c>
      <c r="BE294" s="219" t="e">
        <f>IF(ISBLANK(#REF!),"",#REF!)</f>
        <v>#REF!</v>
      </c>
      <c r="BF294" s="219" t="e">
        <f>IF(ISBLANK(#REF!),"",#REF!)</f>
        <v>#REF!</v>
      </c>
      <c r="BG294" s="219" t="e">
        <f>IF(ISBLANK(#REF!),"",#REF!)</f>
        <v>#REF!</v>
      </c>
      <c r="BH294" s="219" t="e">
        <f>IF(ISBLANK(#REF!),"",#REF!)</f>
        <v>#REF!</v>
      </c>
      <c r="BI294" s="219" t="e">
        <f>IF(ISBLANK(#REF!),"",#REF!)</f>
        <v>#REF!</v>
      </c>
      <c r="BJ294" s="219" t="e">
        <f>IF(ISBLANK(#REF!),"",#REF!)</f>
        <v>#REF!</v>
      </c>
      <c r="BK294" s="219" t="e">
        <f>IF(ISBLANK(#REF!),"",#REF!)</f>
        <v>#REF!</v>
      </c>
      <c r="BL294" s="219" t="e">
        <f>IF(ISBLANK(#REF!),"",#REF!)</f>
        <v>#REF!</v>
      </c>
      <c r="BM294" s="219" t="e">
        <f>IF(ISBLANK(#REF!),"",#REF!)</f>
        <v>#REF!</v>
      </c>
      <c r="BN294" s="219" t="e">
        <f>IF(ISBLANK(#REF!),"",#REF!)</f>
        <v>#REF!</v>
      </c>
      <c r="BO294" s="227" t="e">
        <f t="shared" si="81"/>
        <v>#REF!</v>
      </c>
      <c r="BP294" s="228" t="str">
        <f t="shared" si="84"/>
        <v/>
      </c>
      <c r="BQ294" s="229" t="str">
        <f t="shared" si="68"/>
        <v/>
      </c>
      <c r="BR294" s="228" t="e">
        <f t="shared" si="82"/>
        <v>#REF!</v>
      </c>
      <c r="BS294" s="230" t="e">
        <f t="shared" si="83"/>
        <v>#REF!</v>
      </c>
    </row>
    <row r="295" spans="1:71">
      <c r="A295" s="213" t="e">
        <f>IF(ISBLANK(#REF!),"",#REF!)</f>
        <v>#REF!</v>
      </c>
      <c r="B295" s="214" t="e">
        <f>IF(ISBLANK(#REF!),"",#REF!)</f>
        <v>#REF!</v>
      </c>
      <c r="C295" s="214" t="e">
        <f>IF(ISBLANK(#REF!),"",#REF!)</f>
        <v>#REF!</v>
      </c>
      <c r="D295" s="214" t="e">
        <f>IF(ISBLANK(#REF!),"",#REF!)</f>
        <v>#REF!</v>
      </c>
      <c r="E295" s="214" t="e">
        <f>IF(ISBLANK(#REF!),"",#REF!)</f>
        <v>#REF!</v>
      </c>
      <c r="F295" s="214" t="e">
        <f>IF(ISBLANK(#REF!),"",#REF!)</f>
        <v>#REF!</v>
      </c>
      <c r="G295" s="214" t="e">
        <f>IF(ISBLANK(#REF!),"",#REF!)</f>
        <v>#REF!</v>
      </c>
      <c r="H295" s="215" t="e">
        <f>IF(ISBLANK(#REF!),"",#REF!)</f>
        <v>#REF!</v>
      </c>
      <c r="I295" s="214" t="e">
        <f>IF(ISBLANK(#REF!),"",#REF!)</f>
        <v>#REF!</v>
      </c>
      <c r="J295" s="216" t="e">
        <f>IF(ISBLANK(#REF!),"",#REF!)</f>
        <v>#REF!</v>
      </c>
      <c r="K295" s="217" t="e">
        <f>IF(ISBLANK(#REF!),"",#REF!)</f>
        <v>#REF!</v>
      </c>
      <c r="L295" s="217" t="e">
        <f>IF(ISBLANK(#REF!),"",#REF!)</f>
        <v>#REF!</v>
      </c>
      <c r="M295" s="218" t="e">
        <f>IF(ISBLANK(#REF!),"",#REF!)</f>
        <v>#REF!</v>
      </c>
      <c r="N295" s="218" t="e">
        <f>IF(ISBLANK(#REF!),"",#REF!)</f>
        <v>#REF!</v>
      </c>
      <c r="O295" s="220" t="str">
        <f>IFERROR(VLOOKUP(_xlfn.CONCAT('Team Roster - Final'!$A295," : ",'Team Roster - Final'!$BM295),'Rate Calculations'!$C$4:$G$1100,5,FALSE),"")</f>
        <v/>
      </c>
      <c r="P295" s="225">
        <f>IF(ISBLANK('Rate Calculations'!$H297),"",'Rate Calculations'!$H297)</f>
        <v>1.7500000000000002E-2</v>
      </c>
      <c r="Q295" s="220" t="str">
        <f t="shared" si="69"/>
        <v/>
      </c>
      <c r="R295" s="221">
        <f>IF(ISBLANK('Rate Calculations'!$J297),"",'Rate Calculations'!$J297)</f>
        <v>3.5000000000000003E-2</v>
      </c>
      <c r="S295" s="220" t="str">
        <f t="shared" si="70"/>
        <v/>
      </c>
      <c r="T295" s="225" t="str">
        <f>IFERROR(VLOOKUP(_xlfn.CONCAT('Team Roster - Final'!$A295," : ",'Team Roster - Final'!$BM295),'Rate Calculations'!$C$4:$S$1100,10,FALSE),"")</f>
        <v/>
      </c>
      <c r="U295" s="225" t="str">
        <f>IFERROR(VLOOKUP(_xlfn.CONCAT('Team Roster - Final'!$A295," : ",'Team Roster - Final'!$BM295),'Rate Calculations'!$C$4:$S$1100,11,FALSE),"")</f>
        <v/>
      </c>
      <c r="V295" s="222" t="str">
        <f t="shared" si="71"/>
        <v/>
      </c>
      <c r="W295" s="222" t="str">
        <f t="shared" si="72"/>
        <v/>
      </c>
      <c r="X295" s="223" t="str">
        <f>IFERROR(VLOOKUP(_xlfn.CONCAT('Team Roster - Final'!$A295," : ",'Team Roster - Final'!$BM295),'Rate Calculations'!$C$4:$S$1100,14,FALSE),"")</f>
        <v/>
      </c>
      <c r="Y295" s="222" t="str">
        <f t="shared" si="73"/>
        <v/>
      </c>
      <c r="Z295" s="222" t="str">
        <f t="shared" si="74"/>
        <v/>
      </c>
      <c r="AA295" s="224" t="str">
        <f>IFERROR(IF(#REF!="Yes",$Y295, $Y295+$Q295*0.5),"")</f>
        <v/>
      </c>
      <c r="AB295" s="224" t="str">
        <f>IFERROR(IF(#REF!="Yes",$Z295, $Z295+$S295*0.5),"")</f>
        <v/>
      </c>
      <c r="AC295" s="220" t="str">
        <f>IFERROR(VLOOKUP(_xlfn.CONCAT('Team Roster - Final'!$A295," : ",'Team Roster - Final'!$BM295),'Rate Calculations'!$C$4:$U$1100,19,FALSE),"")</f>
        <v/>
      </c>
      <c r="AD295" s="220" t="str">
        <f t="shared" si="75"/>
        <v/>
      </c>
      <c r="AE295" s="220" t="str">
        <f t="shared" si="76"/>
        <v/>
      </c>
      <c r="AF295" s="225" t="str">
        <f>IFERROR(VLOOKUP(_xlfn.CONCAT('Team Roster - Final'!$A295," : ",'Team Roster - Final'!$BM295),'Rate Calculations'!$C$4:$AB$1100,22,FALSE),"")</f>
        <v/>
      </c>
      <c r="AG295" s="225" t="str">
        <f>IFERROR(VLOOKUP(_xlfn.CONCAT('Team Roster - Final'!$A295," : ",'Team Roster - Final'!$BM295),'Rate Calculations'!$C$4:$AB$1100,23,FALSE),"")</f>
        <v/>
      </c>
      <c r="AH295" s="222" t="str">
        <f t="shared" si="77"/>
        <v/>
      </c>
      <c r="AI295" s="222" t="str">
        <f t="shared" si="78"/>
        <v/>
      </c>
      <c r="AJ295" s="223" t="str">
        <f>Table1[[#This Row],[Home Office
Net Fee %]]</f>
        <v/>
      </c>
      <c r="AK295" s="222" t="str">
        <f t="shared" si="79"/>
        <v/>
      </c>
      <c r="AL295" s="222" t="str">
        <f t="shared" si="80"/>
        <v/>
      </c>
      <c r="AM295" s="215" t="str">
        <f>IFERROR(IF(#REF!="Yes",$AK295,($AK295+$AD295*0.5)),"")</f>
        <v/>
      </c>
      <c r="AN295" s="215" t="str">
        <f>IFERROR(IF(#REF!="Yes",$AL295,($AL295+$AE295*0.5)),"")</f>
        <v/>
      </c>
      <c r="AO295" s="374" t="str">
        <f>IF(ISBLANK('Team Roster Proposed - FBR'!Q296),"",'Team Roster Proposed - FBR'!Q296)</f>
        <v/>
      </c>
      <c r="AP295" s="226" t="e">
        <f>IF(ISBLANK(#REF!),"",#REF!)</f>
        <v>#REF!</v>
      </c>
      <c r="AQ295" s="226" t="e">
        <f>IF(ISBLANK(#REF!),"",#REF!)</f>
        <v>#REF!</v>
      </c>
      <c r="AR295" s="226" t="e">
        <f>IF(ISBLANK(#REF!),"",#REF!)</f>
        <v>#REF!</v>
      </c>
      <c r="AS295" s="219" t="e">
        <f>IF(ISBLANK(#REF!),"",#REF!)</f>
        <v>#REF!</v>
      </c>
      <c r="AT295" s="219" t="e">
        <f>IF(ISBLANK(#REF!),"",#REF!)</f>
        <v>#REF!</v>
      </c>
      <c r="AU295" s="219" t="e">
        <f>IF(ISBLANK(#REF!),"",#REF!)</f>
        <v>#REF!</v>
      </c>
      <c r="AV295" s="219" t="e">
        <f>IF(ISBLANK(#REF!),"",#REF!)</f>
        <v>#REF!</v>
      </c>
      <c r="AW295" s="219" t="e">
        <f>IF(ISBLANK(#REF!),"",#REF!)</f>
        <v>#REF!</v>
      </c>
      <c r="AX295" s="219" t="e">
        <f>IF(ISBLANK(#REF!),"",#REF!)</f>
        <v>#REF!</v>
      </c>
      <c r="AY295" s="226" t="e">
        <f>IF(ISBLANK(#REF!),"",#REF!)</f>
        <v>#REF!</v>
      </c>
      <c r="AZ295" s="219" t="e">
        <f>IF(ISBLANK(#REF!),"",#REF!)</f>
        <v>#REF!</v>
      </c>
      <c r="BA295" s="219" t="e">
        <f>IF(ISBLANK(#REF!),"",#REF!)</f>
        <v>#REF!</v>
      </c>
      <c r="BB295" s="219" t="e">
        <f>IF(ISBLANK(#REF!),"",#REF!)</f>
        <v>#REF!</v>
      </c>
      <c r="BC295" s="219" t="e">
        <f>IF(ISBLANK(#REF!),"",#REF!)</f>
        <v>#REF!</v>
      </c>
      <c r="BD295" s="219" t="e">
        <f>IF(ISBLANK(#REF!),"",#REF!)</f>
        <v>#REF!</v>
      </c>
      <c r="BE295" s="219" t="e">
        <f>IF(ISBLANK(#REF!),"",#REF!)</f>
        <v>#REF!</v>
      </c>
      <c r="BF295" s="219" t="e">
        <f>IF(ISBLANK(#REF!),"",#REF!)</f>
        <v>#REF!</v>
      </c>
      <c r="BG295" s="219" t="e">
        <f>IF(ISBLANK(#REF!),"",#REF!)</f>
        <v>#REF!</v>
      </c>
      <c r="BH295" s="219" t="e">
        <f>IF(ISBLANK(#REF!),"",#REF!)</f>
        <v>#REF!</v>
      </c>
      <c r="BI295" s="219" t="e">
        <f>IF(ISBLANK(#REF!),"",#REF!)</f>
        <v>#REF!</v>
      </c>
      <c r="BJ295" s="219" t="e">
        <f>IF(ISBLANK(#REF!),"",#REF!)</f>
        <v>#REF!</v>
      </c>
      <c r="BK295" s="219" t="e">
        <f>IF(ISBLANK(#REF!),"",#REF!)</f>
        <v>#REF!</v>
      </c>
      <c r="BL295" s="219" t="e">
        <f>IF(ISBLANK(#REF!),"",#REF!)</f>
        <v>#REF!</v>
      </c>
      <c r="BM295" s="219" t="e">
        <f>IF(ISBLANK(#REF!),"",#REF!)</f>
        <v>#REF!</v>
      </c>
      <c r="BN295" s="219" t="e">
        <f>IF(ISBLANK(#REF!),"",#REF!)</f>
        <v>#REF!</v>
      </c>
      <c r="BO295" s="227" t="e">
        <f t="shared" si="81"/>
        <v>#REF!</v>
      </c>
      <c r="BP295" s="228" t="str">
        <f t="shared" si="84"/>
        <v/>
      </c>
      <c r="BQ295" s="229" t="str">
        <f t="shared" si="68"/>
        <v/>
      </c>
      <c r="BR295" s="228" t="e">
        <f t="shared" si="82"/>
        <v>#REF!</v>
      </c>
      <c r="BS295" s="230" t="e">
        <f t="shared" si="83"/>
        <v>#REF!</v>
      </c>
    </row>
    <row r="296" spans="1:71">
      <c r="A296" s="213" t="e">
        <f>IF(ISBLANK(#REF!),"",#REF!)</f>
        <v>#REF!</v>
      </c>
      <c r="B296" s="214" t="e">
        <f>IF(ISBLANK(#REF!),"",#REF!)</f>
        <v>#REF!</v>
      </c>
      <c r="C296" s="214" t="e">
        <f>IF(ISBLANK(#REF!),"",#REF!)</f>
        <v>#REF!</v>
      </c>
      <c r="D296" s="214" t="e">
        <f>IF(ISBLANK(#REF!),"",#REF!)</f>
        <v>#REF!</v>
      </c>
      <c r="E296" s="214" t="e">
        <f>IF(ISBLANK(#REF!),"",#REF!)</f>
        <v>#REF!</v>
      </c>
      <c r="F296" s="214" t="e">
        <f>IF(ISBLANK(#REF!),"",#REF!)</f>
        <v>#REF!</v>
      </c>
      <c r="G296" s="214" t="e">
        <f>IF(ISBLANK(#REF!),"",#REF!)</f>
        <v>#REF!</v>
      </c>
      <c r="H296" s="215" t="e">
        <f>IF(ISBLANK(#REF!),"",#REF!)</f>
        <v>#REF!</v>
      </c>
      <c r="I296" s="214" t="e">
        <f>IF(ISBLANK(#REF!),"",#REF!)</f>
        <v>#REF!</v>
      </c>
      <c r="J296" s="216" t="e">
        <f>IF(ISBLANK(#REF!),"",#REF!)</f>
        <v>#REF!</v>
      </c>
      <c r="K296" s="217" t="e">
        <f>IF(ISBLANK(#REF!),"",#REF!)</f>
        <v>#REF!</v>
      </c>
      <c r="L296" s="217" t="e">
        <f>IF(ISBLANK(#REF!),"",#REF!)</f>
        <v>#REF!</v>
      </c>
      <c r="M296" s="218" t="e">
        <f>IF(ISBLANK(#REF!),"",#REF!)</f>
        <v>#REF!</v>
      </c>
      <c r="N296" s="218" t="e">
        <f>IF(ISBLANK(#REF!),"",#REF!)</f>
        <v>#REF!</v>
      </c>
      <c r="O296" s="220" t="str">
        <f>IFERROR(VLOOKUP(_xlfn.CONCAT('Team Roster - Final'!$A296," : ",'Team Roster - Final'!$BM296),'Rate Calculations'!$C$4:$G$1100,5,FALSE),"")</f>
        <v/>
      </c>
      <c r="P296" s="225">
        <f>IF(ISBLANK('Rate Calculations'!$H298),"",'Rate Calculations'!$H298)</f>
        <v>1.7500000000000002E-2</v>
      </c>
      <c r="Q296" s="220" t="str">
        <f t="shared" si="69"/>
        <v/>
      </c>
      <c r="R296" s="221">
        <f>IF(ISBLANK('Rate Calculations'!$J298),"",'Rate Calculations'!$J298)</f>
        <v>3.5000000000000003E-2</v>
      </c>
      <c r="S296" s="220" t="str">
        <f t="shared" si="70"/>
        <v/>
      </c>
      <c r="T296" s="225" t="str">
        <f>IFERROR(VLOOKUP(_xlfn.CONCAT('Team Roster - Final'!$A296," : ",'Team Roster - Final'!$BM296),'Rate Calculations'!$C$4:$S$1100,10,FALSE),"")</f>
        <v/>
      </c>
      <c r="U296" s="225" t="str">
        <f>IFERROR(VLOOKUP(_xlfn.CONCAT('Team Roster - Final'!$A296," : ",'Team Roster - Final'!$BM296),'Rate Calculations'!$C$4:$S$1100,11,FALSE),"")</f>
        <v/>
      </c>
      <c r="V296" s="222" t="str">
        <f t="shared" si="71"/>
        <v/>
      </c>
      <c r="W296" s="222" t="str">
        <f t="shared" si="72"/>
        <v/>
      </c>
      <c r="X296" s="223" t="str">
        <f>IFERROR(VLOOKUP(_xlfn.CONCAT('Team Roster - Final'!$A296," : ",'Team Roster - Final'!$BM296),'Rate Calculations'!$C$4:$S$1100,14,FALSE),"")</f>
        <v/>
      </c>
      <c r="Y296" s="222" t="str">
        <f t="shared" si="73"/>
        <v/>
      </c>
      <c r="Z296" s="222" t="str">
        <f t="shared" si="74"/>
        <v/>
      </c>
      <c r="AA296" s="224" t="str">
        <f>IFERROR(IF(#REF!="Yes",$Y296, $Y296+$Q296*0.5),"")</f>
        <v/>
      </c>
      <c r="AB296" s="224" t="str">
        <f>IFERROR(IF(#REF!="Yes",$Z296, $Z296+$S296*0.5),"")</f>
        <v/>
      </c>
      <c r="AC296" s="220" t="str">
        <f>IFERROR(VLOOKUP(_xlfn.CONCAT('Team Roster - Final'!$A296," : ",'Team Roster - Final'!$BM296),'Rate Calculations'!$C$4:$U$1100,19,FALSE),"")</f>
        <v/>
      </c>
      <c r="AD296" s="220" t="str">
        <f t="shared" si="75"/>
        <v/>
      </c>
      <c r="AE296" s="220" t="str">
        <f t="shared" si="76"/>
        <v/>
      </c>
      <c r="AF296" s="225" t="str">
        <f>IFERROR(VLOOKUP(_xlfn.CONCAT('Team Roster - Final'!$A296," : ",'Team Roster - Final'!$BM296),'Rate Calculations'!$C$4:$AB$1100,22,FALSE),"")</f>
        <v/>
      </c>
      <c r="AG296" s="225" t="str">
        <f>IFERROR(VLOOKUP(_xlfn.CONCAT('Team Roster - Final'!$A296," : ",'Team Roster - Final'!$BM296),'Rate Calculations'!$C$4:$AB$1100,23,FALSE),"")</f>
        <v/>
      </c>
      <c r="AH296" s="222" t="str">
        <f t="shared" si="77"/>
        <v/>
      </c>
      <c r="AI296" s="222" t="str">
        <f t="shared" si="78"/>
        <v/>
      </c>
      <c r="AJ296" s="223" t="str">
        <f>Table1[[#This Row],[Home Office
Net Fee %]]</f>
        <v/>
      </c>
      <c r="AK296" s="222" t="str">
        <f t="shared" si="79"/>
        <v/>
      </c>
      <c r="AL296" s="222" t="str">
        <f t="shared" si="80"/>
        <v/>
      </c>
      <c r="AM296" s="215" t="str">
        <f>IFERROR(IF(#REF!="Yes",$AK296,($AK296+$AD296*0.5)),"")</f>
        <v/>
      </c>
      <c r="AN296" s="215" t="str">
        <f>IFERROR(IF(#REF!="Yes",$AL296,($AL296+$AE296*0.5)),"")</f>
        <v/>
      </c>
      <c r="AO296" s="374" t="str">
        <f>IF(ISBLANK('Team Roster Proposed - FBR'!Q297),"",'Team Roster Proposed - FBR'!Q297)</f>
        <v/>
      </c>
      <c r="AP296" s="226" t="e">
        <f>IF(ISBLANK(#REF!),"",#REF!)</f>
        <v>#REF!</v>
      </c>
      <c r="AQ296" s="226" t="e">
        <f>IF(ISBLANK(#REF!),"",#REF!)</f>
        <v>#REF!</v>
      </c>
      <c r="AR296" s="226" t="e">
        <f>IF(ISBLANK(#REF!),"",#REF!)</f>
        <v>#REF!</v>
      </c>
      <c r="AS296" s="219" t="e">
        <f>IF(ISBLANK(#REF!),"",#REF!)</f>
        <v>#REF!</v>
      </c>
      <c r="AT296" s="219" t="e">
        <f>IF(ISBLANK(#REF!),"",#REF!)</f>
        <v>#REF!</v>
      </c>
      <c r="AU296" s="219" t="e">
        <f>IF(ISBLANK(#REF!),"",#REF!)</f>
        <v>#REF!</v>
      </c>
      <c r="AV296" s="219" t="e">
        <f>IF(ISBLANK(#REF!),"",#REF!)</f>
        <v>#REF!</v>
      </c>
      <c r="AW296" s="219" t="e">
        <f>IF(ISBLANK(#REF!),"",#REF!)</f>
        <v>#REF!</v>
      </c>
      <c r="AX296" s="219" t="e">
        <f>IF(ISBLANK(#REF!),"",#REF!)</f>
        <v>#REF!</v>
      </c>
      <c r="AY296" s="226" t="e">
        <f>IF(ISBLANK(#REF!),"",#REF!)</f>
        <v>#REF!</v>
      </c>
      <c r="AZ296" s="219" t="e">
        <f>IF(ISBLANK(#REF!),"",#REF!)</f>
        <v>#REF!</v>
      </c>
      <c r="BA296" s="219" t="e">
        <f>IF(ISBLANK(#REF!),"",#REF!)</f>
        <v>#REF!</v>
      </c>
      <c r="BB296" s="219" t="e">
        <f>IF(ISBLANK(#REF!),"",#REF!)</f>
        <v>#REF!</v>
      </c>
      <c r="BC296" s="219" t="e">
        <f>IF(ISBLANK(#REF!),"",#REF!)</f>
        <v>#REF!</v>
      </c>
      <c r="BD296" s="219" t="e">
        <f>IF(ISBLANK(#REF!),"",#REF!)</f>
        <v>#REF!</v>
      </c>
      <c r="BE296" s="219" t="e">
        <f>IF(ISBLANK(#REF!),"",#REF!)</f>
        <v>#REF!</v>
      </c>
      <c r="BF296" s="219" t="e">
        <f>IF(ISBLANK(#REF!),"",#REF!)</f>
        <v>#REF!</v>
      </c>
      <c r="BG296" s="219" t="e">
        <f>IF(ISBLANK(#REF!),"",#REF!)</f>
        <v>#REF!</v>
      </c>
      <c r="BH296" s="219" t="e">
        <f>IF(ISBLANK(#REF!),"",#REF!)</f>
        <v>#REF!</v>
      </c>
      <c r="BI296" s="219" t="e">
        <f>IF(ISBLANK(#REF!),"",#REF!)</f>
        <v>#REF!</v>
      </c>
      <c r="BJ296" s="219" t="e">
        <f>IF(ISBLANK(#REF!),"",#REF!)</f>
        <v>#REF!</v>
      </c>
      <c r="BK296" s="219" t="e">
        <f>IF(ISBLANK(#REF!),"",#REF!)</f>
        <v>#REF!</v>
      </c>
      <c r="BL296" s="219" t="e">
        <f>IF(ISBLANK(#REF!),"",#REF!)</f>
        <v>#REF!</v>
      </c>
      <c r="BM296" s="219" t="e">
        <f>IF(ISBLANK(#REF!),"",#REF!)</f>
        <v>#REF!</v>
      </c>
      <c r="BN296" s="219" t="e">
        <f>IF(ISBLANK(#REF!),"",#REF!)</f>
        <v>#REF!</v>
      </c>
      <c r="BO296" s="227" t="e">
        <f t="shared" si="81"/>
        <v>#REF!</v>
      </c>
      <c r="BP296" s="228" t="str">
        <f t="shared" si="84"/>
        <v/>
      </c>
      <c r="BQ296" s="229" t="str">
        <f t="shared" si="68"/>
        <v/>
      </c>
      <c r="BR296" s="228" t="e">
        <f t="shared" si="82"/>
        <v>#REF!</v>
      </c>
      <c r="BS296" s="230" t="e">
        <f t="shared" si="83"/>
        <v>#REF!</v>
      </c>
    </row>
    <row r="297" spans="1:71">
      <c r="A297" s="213" t="e">
        <f>IF(ISBLANK(#REF!),"",#REF!)</f>
        <v>#REF!</v>
      </c>
      <c r="B297" s="214" t="e">
        <f>IF(ISBLANK(#REF!),"",#REF!)</f>
        <v>#REF!</v>
      </c>
      <c r="C297" s="214" t="e">
        <f>IF(ISBLANK(#REF!),"",#REF!)</f>
        <v>#REF!</v>
      </c>
      <c r="D297" s="214" t="e">
        <f>IF(ISBLANK(#REF!),"",#REF!)</f>
        <v>#REF!</v>
      </c>
      <c r="E297" s="214" t="e">
        <f>IF(ISBLANK(#REF!),"",#REF!)</f>
        <v>#REF!</v>
      </c>
      <c r="F297" s="214" t="e">
        <f>IF(ISBLANK(#REF!),"",#REF!)</f>
        <v>#REF!</v>
      </c>
      <c r="G297" s="214" t="e">
        <f>IF(ISBLANK(#REF!),"",#REF!)</f>
        <v>#REF!</v>
      </c>
      <c r="H297" s="215" t="e">
        <f>IF(ISBLANK(#REF!),"",#REF!)</f>
        <v>#REF!</v>
      </c>
      <c r="I297" s="214" t="e">
        <f>IF(ISBLANK(#REF!),"",#REF!)</f>
        <v>#REF!</v>
      </c>
      <c r="J297" s="216" t="e">
        <f>IF(ISBLANK(#REF!),"",#REF!)</f>
        <v>#REF!</v>
      </c>
      <c r="K297" s="217" t="e">
        <f>IF(ISBLANK(#REF!),"",#REF!)</f>
        <v>#REF!</v>
      </c>
      <c r="L297" s="217" t="e">
        <f>IF(ISBLANK(#REF!),"",#REF!)</f>
        <v>#REF!</v>
      </c>
      <c r="M297" s="218" t="e">
        <f>IF(ISBLANK(#REF!),"",#REF!)</f>
        <v>#REF!</v>
      </c>
      <c r="N297" s="218" t="e">
        <f>IF(ISBLANK(#REF!),"",#REF!)</f>
        <v>#REF!</v>
      </c>
      <c r="O297" s="220" t="str">
        <f>IFERROR(VLOOKUP(_xlfn.CONCAT('Team Roster - Final'!$A297," : ",'Team Roster - Final'!$BM297),'Rate Calculations'!$C$4:$G$1100,5,FALSE),"")</f>
        <v/>
      </c>
      <c r="P297" s="225">
        <f>IF(ISBLANK('Rate Calculations'!$H299),"",'Rate Calculations'!$H299)</f>
        <v>1.7500000000000002E-2</v>
      </c>
      <c r="Q297" s="220" t="str">
        <f t="shared" si="69"/>
        <v/>
      </c>
      <c r="R297" s="221">
        <f>IF(ISBLANK('Rate Calculations'!$J299),"",'Rate Calculations'!$J299)</f>
        <v>3.5000000000000003E-2</v>
      </c>
      <c r="S297" s="220" t="str">
        <f t="shared" si="70"/>
        <v/>
      </c>
      <c r="T297" s="225" t="str">
        <f>IFERROR(VLOOKUP(_xlfn.CONCAT('Team Roster - Final'!$A297," : ",'Team Roster - Final'!$BM297),'Rate Calculations'!$C$4:$S$1100,10,FALSE),"")</f>
        <v/>
      </c>
      <c r="U297" s="225" t="str">
        <f>IFERROR(VLOOKUP(_xlfn.CONCAT('Team Roster - Final'!$A297," : ",'Team Roster - Final'!$BM297),'Rate Calculations'!$C$4:$S$1100,11,FALSE),"")</f>
        <v/>
      </c>
      <c r="V297" s="222" t="str">
        <f t="shared" si="71"/>
        <v/>
      </c>
      <c r="W297" s="222" t="str">
        <f t="shared" si="72"/>
        <v/>
      </c>
      <c r="X297" s="223" t="str">
        <f>IFERROR(VLOOKUP(_xlfn.CONCAT('Team Roster - Final'!$A297," : ",'Team Roster - Final'!$BM297),'Rate Calculations'!$C$4:$S$1100,14,FALSE),"")</f>
        <v/>
      </c>
      <c r="Y297" s="222" t="str">
        <f t="shared" si="73"/>
        <v/>
      </c>
      <c r="Z297" s="222" t="str">
        <f t="shared" si="74"/>
        <v/>
      </c>
      <c r="AA297" s="224" t="str">
        <f>IFERROR(IF(#REF!="Yes",$Y297, $Y297+$Q297*0.5),"")</f>
        <v/>
      </c>
      <c r="AB297" s="224" t="str">
        <f>IFERROR(IF(#REF!="Yes",$Z297, $Z297+$S297*0.5),"")</f>
        <v/>
      </c>
      <c r="AC297" s="220" t="str">
        <f>IFERROR(VLOOKUP(_xlfn.CONCAT('Team Roster - Final'!$A297," : ",'Team Roster - Final'!$BM297),'Rate Calculations'!$C$4:$U$1100,19,FALSE),"")</f>
        <v/>
      </c>
      <c r="AD297" s="220" t="str">
        <f t="shared" si="75"/>
        <v/>
      </c>
      <c r="AE297" s="220" t="str">
        <f t="shared" si="76"/>
        <v/>
      </c>
      <c r="AF297" s="225" t="str">
        <f>IFERROR(VLOOKUP(_xlfn.CONCAT('Team Roster - Final'!$A297," : ",'Team Roster - Final'!$BM297),'Rate Calculations'!$C$4:$AB$1100,22,FALSE),"")</f>
        <v/>
      </c>
      <c r="AG297" s="225" t="str">
        <f>IFERROR(VLOOKUP(_xlfn.CONCAT('Team Roster - Final'!$A297," : ",'Team Roster - Final'!$BM297),'Rate Calculations'!$C$4:$AB$1100,23,FALSE),"")</f>
        <v/>
      </c>
      <c r="AH297" s="222" t="str">
        <f t="shared" si="77"/>
        <v/>
      </c>
      <c r="AI297" s="222" t="str">
        <f t="shared" si="78"/>
        <v/>
      </c>
      <c r="AJ297" s="223" t="str">
        <f>Table1[[#This Row],[Home Office
Net Fee %]]</f>
        <v/>
      </c>
      <c r="AK297" s="222" t="str">
        <f t="shared" si="79"/>
        <v/>
      </c>
      <c r="AL297" s="222" t="str">
        <f t="shared" si="80"/>
        <v/>
      </c>
      <c r="AM297" s="215" t="str">
        <f>IFERROR(IF(#REF!="Yes",$AK297,($AK297+$AD297*0.5)),"")</f>
        <v/>
      </c>
      <c r="AN297" s="215" t="str">
        <f>IFERROR(IF(#REF!="Yes",$AL297,($AL297+$AE297*0.5)),"")</f>
        <v/>
      </c>
      <c r="AO297" s="374" t="str">
        <f>IF(ISBLANK('Team Roster Proposed - FBR'!Q298),"",'Team Roster Proposed - FBR'!Q298)</f>
        <v/>
      </c>
      <c r="AP297" s="226" t="e">
        <f>IF(ISBLANK(#REF!),"",#REF!)</f>
        <v>#REF!</v>
      </c>
      <c r="AQ297" s="226" t="e">
        <f>IF(ISBLANK(#REF!),"",#REF!)</f>
        <v>#REF!</v>
      </c>
      <c r="AR297" s="226" t="e">
        <f>IF(ISBLANK(#REF!),"",#REF!)</f>
        <v>#REF!</v>
      </c>
      <c r="AS297" s="219" t="e">
        <f>IF(ISBLANK(#REF!),"",#REF!)</f>
        <v>#REF!</v>
      </c>
      <c r="AT297" s="219" t="e">
        <f>IF(ISBLANK(#REF!),"",#REF!)</f>
        <v>#REF!</v>
      </c>
      <c r="AU297" s="219" t="e">
        <f>IF(ISBLANK(#REF!),"",#REF!)</f>
        <v>#REF!</v>
      </c>
      <c r="AV297" s="219" t="e">
        <f>IF(ISBLANK(#REF!),"",#REF!)</f>
        <v>#REF!</v>
      </c>
      <c r="AW297" s="219" t="e">
        <f>IF(ISBLANK(#REF!),"",#REF!)</f>
        <v>#REF!</v>
      </c>
      <c r="AX297" s="219" t="e">
        <f>IF(ISBLANK(#REF!),"",#REF!)</f>
        <v>#REF!</v>
      </c>
      <c r="AY297" s="226" t="e">
        <f>IF(ISBLANK(#REF!),"",#REF!)</f>
        <v>#REF!</v>
      </c>
      <c r="AZ297" s="219" t="e">
        <f>IF(ISBLANK(#REF!),"",#REF!)</f>
        <v>#REF!</v>
      </c>
      <c r="BA297" s="219" t="e">
        <f>IF(ISBLANK(#REF!),"",#REF!)</f>
        <v>#REF!</v>
      </c>
      <c r="BB297" s="219" t="e">
        <f>IF(ISBLANK(#REF!),"",#REF!)</f>
        <v>#REF!</v>
      </c>
      <c r="BC297" s="219" t="e">
        <f>IF(ISBLANK(#REF!),"",#REF!)</f>
        <v>#REF!</v>
      </c>
      <c r="BD297" s="219" t="e">
        <f>IF(ISBLANK(#REF!),"",#REF!)</f>
        <v>#REF!</v>
      </c>
      <c r="BE297" s="219" t="e">
        <f>IF(ISBLANK(#REF!),"",#REF!)</f>
        <v>#REF!</v>
      </c>
      <c r="BF297" s="219" t="e">
        <f>IF(ISBLANK(#REF!),"",#REF!)</f>
        <v>#REF!</v>
      </c>
      <c r="BG297" s="219" t="e">
        <f>IF(ISBLANK(#REF!),"",#REF!)</f>
        <v>#REF!</v>
      </c>
      <c r="BH297" s="219" t="e">
        <f>IF(ISBLANK(#REF!),"",#REF!)</f>
        <v>#REF!</v>
      </c>
      <c r="BI297" s="219" t="e">
        <f>IF(ISBLANK(#REF!),"",#REF!)</f>
        <v>#REF!</v>
      </c>
      <c r="BJ297" s="219" t="e">
        <f>IF(ISBLANK(#REF!),"",#REF!)</f>
        <v>#REF!</v>
      </c>
      <c r="BK297" s="219" t="e">
        <f>IF(ISBLANK(#REF!),"",#REF!)</f>
        <v>#REF!</v>
      </c>
      <c r="BL297" s="219" t="e">
        <f>IF(ISBLANK(#REF!),"",#REF!)</f>
        <v>#REF!</v>
      </c>
      <c r="BM297" s="219" t="e">
        <f>IF(ISBLANK(#REF!),"",#REF!)</f>
        <v>#REF!</v>
      </c>
      <c r="BN297" s="219" t="e">
        <f>IF(ISBLANK(#REF!),"",#REF!)</f>
        <v>#REF!</v>
      </c>
      <c r="BO297" s="227" t="e">
        <f t="shared" si="81"/>
        <v>#REF!</v>
      </c>
      <c r="BP297" s="228" t="str">
        <f t="shared" si="84"/>
        <v/>
      </c>
      <c r="BQ297" s="229" t="str">
        <f t="shared" si="68"/>
        <v/>
      </c>
      <c r="BR297" s="228" t="e">
        <f t="shared" si="82"/>
        <v>#REF!</v>
      </c>
      <c r="BS297" s="230" t="e">
        <f t="shared" si="83"/>
        <v>#REF!</v>
      </c>
    </row>
    <row r="298" spans="1:71">
      <c r="A298" s="213" t="e">
        <f>IF(ISBLANK(#REF!),"",#REF!)</f>
        <v>#REF!</v>
      </c>
      <c r="B298" s="214" t="e">
        <f>IF(ISBLANK(#REF!),"",#REF!)</f>
        <v>#REF!</v>
      </c>
      <c r="C298" s="214" t="e">
        <f>IF(ISBLANK(#REF!),"",#REF!)</f>
        <v>#REF!</v>
      </c>
      <c r="D298" s="214" t="e">
        <f>IF(ISBLANK(#REF!),"",#REF!)</f>
        <v>#REF!</v>
      </c>
      <c r="E298" s="214" t="e">
        <f>IF(ISBLANK(#REF!),"",#REF!)</f>
        <v>#REF!</v>
      </c>
      <c r="F298" s="214" t="e">
        <f>IF(ISBLANK(#REF!),"",#REF!)</f>
        <v>#REF!</v>
      </c>
      <c r="G298" s="214" t="e">
        <f>IF(ISBLANK(#REF!),"",#REF!)</f>
        <v>#REF!</v>
      </c>
      <c r="H298" s="215" t="e">
        <f>IF(ISBLANK(#REF!),"",#REF!)</f>
        <v>#REF!</v>
      </c>
      <c r="I298" s="214" t="e">
        <f>IF(ISBLANK(#REF!),"",#REF!)</f>
        <v>#REF!</v>
      </c>
      <c r="J298" s="216" t="e">
        <f>IF(ISBLANK(#REF!),"",#REF!)</f>
        <v>#REF!</v>
      </c>
      <c r="K298" s="217" t="e">
        <f>IF(ISBLANK(#REF!),"",#REF!)</f>
        <v>#REF!</v>
      </c>
      <c r="L298" s="217" t="e">
        <f>IF(ISBLANK(#REF!),"",#REF!)</f>
        <v>#REF!</v>
      </c>
      <c r="M298" s="218" t="e">
        <f>IF(ISBLANK(#REF!),"",#REF!)</f>
        <v>#REF!</v>
      </c>
      <c r="N298" s="218" t="e">
        <f>IF(ISBLANK(#REF!),"",#REF!)</f>
        <v>#REF!</v>
      </c>
      <c r="O298" s="220" t="str">
        <f>IFERROR(VLOOKUP(_xlfn.CONCAT('Team Roster - Final'!$A298," : ",'Team Roster - Final'!$BM298),'Rate Calculations'!$C$4:$G$1100,5,FALSE),"")</f>
        <v/>
      </c>
      <c r="P298" s="225">
        <f>IF(ISBLANK('Rate Calculations'!$H300),"",'Rate Calculations'!$H300)</f>
        <v>1.7500000000000002E-2</v>
      </c>
      <c r="Q298" s="220" t="str">
        <f t="shared" si="69"/>
        <v/>
      </c>
      <c r="R298" s="221">
        <f>IF(ISBLANK('Rate Calculations'!$J300),"",'Rate Calculations'!$J300)</f>
        <v>3.5000000000000003E-2</v>
      </c>
      <c r="S298" s="220" t="str">
        <f t="shared" si="70"/>
        <v/>
      </c>
      <c r="T298" s="225" t="str">
        <f>IFERROR(VLOOKUP(_xlfn.CONCAT('Team Roster - Final'!$A298," : ",'Team Roster - Final'!$BM298),'Rate Calculations'!$C$4:$S$1100,10,FALSE),"")</f>
        <v/>
      </c>
      <c r="U298" s="225" t="str">
        <f>IFERROR(VLOOKUP(_xlfn.CONCAT('Team Roster - Final'!$A298," : ",'Team Roster - Final'!$BM298),'Rate Calculations'!$C$4:$S$1100,11,FALSE),"")</f>
        <v/>
      </c>
      <c r="V298" s="222" t="str">
        <f t="shared" si="71"/>
        <v/>
      </c>
      <c r="W298" s="222" t="str">
        <f t="shared" si="72"/>
        <v/>
      </c>
      <c r="X298" s="223" t="str">
        <f>IFERROR(VLOOKUP(_xlfn.CONCAT('Team Roster - Final'!$A298," : ",'Team Roster - Final'!$BM298),'Rate Calculations'!$C$4:$S$1100,14,FALSE),"")</f>
        <v/>
      </c>
      <c r="Y298" s="222" t="str">
        <f t="shared" si="73"/>
        <v/>
      </c>
      <c r="Z298" s="222" t="str">
        <f t="shared" si="74"/>
        <v/>
      </c>
      <c r="AA298" s="224" t="str">
        <f>IFERROR(IF(#REF!="Yes",$Y298, $Y298+$Q298*0.5),"")</f>
        <v/>
      </c>
      <c r="AB298" s="224" t="str">
        <f>IFERROR(IF(#REF!="Yes",$Z298, $Z298+$S298*0.5),"")</f>
        <v/>
      </c>
      <c r="AC298" s="220" t="str">
        <f>IFERROR(VLOOKUP(_xlfn.CONCAT('Team Roster - Final'!$A298," : ",'Team Roster - Final'!$BM298),'Rate Calculations'!$C$4:$U$1100,19,FALSE),"")</f>
        <v/>
      </c>
      <c r="AD298" s="220" t="str">
        <f t="shared" si="75"/>
        <v/>
      </c>
      <c r="AE298" s="220" t="str">
        <f t="shared" si="76"/>
        <v/>
      </c>
      <c r="AF298" s="225" t="str">
        <f>IFERROR(VLOOKUP(_xlfn.CONCAT('Team Roster - Final'!$A298," : ",'Team Roster - Final'!$BM298),'Rate Calculations'!$C$4:$AB$1100,22,FALSE),"")</f>
        <v/>
      </c>
      <c r="AG298" s="225" t="str">
        <f>IFERROR(VLOOKUP(_xlfn.CONCAT('Team Roster - Final'!$A298," : ",'Team Roster - Final'!$BM298),'Rate Calculations'!$C$4:$AB$1100,23,FALSE),"")</f>
        <v/>
      </c>
      <c r="AH298" s="222" t="str">
        <f t="shared" si="77"/>
        <v/>
      </c>
      <c r="AI298" s="222" t="str">
        <f t="shared" si="78"/>
        <v/>
      </c>
      <c r="AJ298" s="223" t="str">
        <f>Table1[[#This Row],[Home Office
Net Fee %]]</f>
        <v/>
      </c>
      <c r="AK298" s="222" t="str">
        <f t="shared" si="79"/>
        <v/>
      </c>
      <c r="AL298" s="222" t="str">
        <f t="shared" si="80"/>
        <v/>
      </c>
      <c r="AM298" s="215" t="str">
        <f>IFERROR(IF(#REF!="Yes",$AK298,($AK298+$AD298*0.5)),"")</f>
        <v/>
      </c>
      <c r="AN298" s="215" t="str">
        <f>IFERROR(IF(#REF!="Yes",$AL298,($AL298+$AE298*0.5)),"")</f>
        <v/>
      </c>
      <c r="AO298" s="374" t="str">
        <f>IF(ISBLANK('Team Roster Proposed - FBR'!Q299),"",'Team Roster Proposed - FBR'!Q299)</f>
        <v/>
      </c>
      <c r="AP298" s="226" t="e">
        <f>IF(ISBLANK(#REF!),"",#REF!)</f>
        <v>#REF!</v>
      </c>
      <c r="AQ298" s="226" t="e">
        <f>IF(ISBLANK(#REF!),"",#REF!)</f>
        <v>#REF!</v>
      </c>
      <c r="AR298" s="226" t="e">
        <f>IF(ISBLANK(#REF!),"",#REF!)</f>
        <v>#REF!</v>
      </c>
      <c r="AS298" s="219" t="e">
        <f>IF(ISBLANK(#REF!),"",#REF!)</f>
        <v>#REF!</v>
      </c>
      <c r="AT298" s="219" t="e">
        <f>IF(ISBLANK(#REF!),"",#REF!)</f>
        <v>#REF!</v>
      </c>
      <c r="AU298" s="219" t="e">
        <f>IF(ISBLANK(#REF!),"",#REF!)</f>
        <v>#REF!</v>
      </c>
      <c r="AV298" s="219" t="e">
        <f>IF(ISBLANK(#REF!),"",#REF!)</f>
        <v>#REF!</v>
      </c>
      <c r="AW298" s="219" t="e">
        <f>IF(ISBLANK(#REF!),"",#REF!)</f>
        <v>#REF!</v>
      </c>
      <c r="AX298" s="219" t="e">
        <f>IF(ISBLANK(#REF!),"",#REF!)</f>
        <v>#REF!</v>
      </c>
      <c r="AY298" s="226" t="e">
        <f>IF(ISBLANK(#REF!),"",#REF!)</f>
        <v>#REF!</v>
      </c>
      <c r="AZ298" s="219" t="e">
        <f>IF(ISBLANK(#REF!),"",#REF!)</f>
        <v>#REF!</v>
      </c>
      <c r="BA298" s="219" t="e">
        <f>IF(ISBLANK(#REF!),"",#REF!)</f>
        <v>#REF!</v>
      </c>
      <c r="BB298" s="219" t="e">
        <f>IF(ISBLANK(#REF!),"",#REF!)</f>
        <v>#REF!</v>
      </c>
      <c r="BC298" s="219" t="e">
        <f>IF(ISBLANK(#REF!),"",#REF!)</f>
        <v>#REF!</v>
      </c>
      <c r="BD298" s="219" t="e">
        <f>IF(ISBLANK(#REF!),"",#REF!)</f>
        <v>#REF!</v>
      </c>
      <c r="BE298" s="219" t="e">
        <f>IF(ISBLANK(#REF!),"",#REF!)</f>
        <v>#REF!</v>
      </c>
      <c r="BF298" s="219" t="e">
        <f>IF(ISBLANK(#REF!),"",#REF!)</f>
        <v>#REF!</v>
      </c>
      <c r="BG298" s="219" t="e">
        <f>IF(ISBLANK(#REF!),"",#REF!)</f>
        <v>#REF!</v>
      </c>
      <c r="BH298" s="219" t="e">
        <f>IF(ISBLANK(#REF!),"",#REF!)</f>
        <v>#REF!</v>
      </c>
      <c r="BI298" s="219" t="e">
        <f>IF(ISBLANK(#REF!),"",#REF!)</f>
        <v>#REF!</v>
      </c>
      <c r="BJ298" s="219" t="e">
        <f>IF(ISBLANK(#REF!),"",#REF!)</f>
        <v>#REF!</v>
      </c>
      <c r="BK298" s="219" t="e">
        <f>IF(ISBLANK(#REF!),"",#REF!)</f>
        <v>#REF!</v>
      </c>
      <c r="BL298" s="219" t="e">
        <f>IF(ISBLANK(#REF!),"",#REF!)</f>
        <v>#REF!</v>
      </c>
      <c r="BM298" s="219" t="e">
        <f>IF(ISBLANK(#REF!),"",#REF!)</f>
        <v>#REF!</v>
      </c>
      <c r="BN298" s="219" t="e">
        <f>IF(ISBLANK(#REF!),"",#REF!)</f>
        <v>#REF!</v>
      </c>
      <c r="BO298" s="227" t="e">
        <f t="shared" si="81"/>
        <v>#REF!</v>
      </c>
      <c r="BP298" s="228" t="str">
        <f t="shared" si="84"/>
        <v/>
      </c>
      <c r="BQ298" s="229" t="str">
        <f t="shared" si="68"/>
        <v/>
      </c>
      <c r="BR298" s="228" t="e">
        <f t="shared" si="82"/>
        <v>#REF!</v>
      </c>
      <c r="BS298" s="230" t="e">
        <f t="shared" si="83"/>
        <v>#REF!</v>
      </c>
    </row>
    <row r="299" spans="1:71">
      <c r="A299" s="213" t="e">
        <f>IF(ISBLANK(#REF!),"",#REF!)</f>
        <v>#REF!</v>
      </c>
      <c r="B299" s="214" t="e">
        <f>IF(ISBLANK(#REF!),"",#REF!)</f>
        <v>#REF!</v>
      </c>
      <c r="C299" s="214" t="e">
        <f>IF(ISBLANK(#REF!),"",#REF!)</f>
        <v>#REF!</v>
      </c>
      <c r="D299" s="214" t="e">
        <f>IF(ISBLANK(#REF!),"",#REF!)</f>
        <v>#REF!</v>
      </c>
      <c r="E299" s="214" t="e">
        <f>IF(ISBLANK(#REF!),"",#REF!)</f>
        <v>#REF!</v>
      </c>
      <c r="F299" s="214" t="e">
        <f>IF(ISBLANK(#REF!),"",#REF!)</f>
        <v>#REF!</v>
      </c>
      <c r="G299" s="214" t="e">
        <f>IF(ISBLANK(#REF!),"",#REF!)</f>
        <v>#REF!</v>
      </c>
      <c r="H299" s="215" t="e">
        <f>IF(ISBLANK(#REF!),"",#REF!)</f>
        <v>#REF!</v>
      </c>
      <c r="I299" s="214" t="e">
        <f>IF(ISBLANK(#REF!),"",#REF!)</f>
        <v>#REF!</v>
      </c>
      <c r="J299" s="216" t="e">
        <f>IF(ISBLANK(#REF!),"",#REF!)</f>
        <v>#REF!</v>
      </c>
      <c r="K299" s="217" t="e">
        <f>IF(ISBLANK(#REF!),"",#REF!)</f>
        <v>#REF!</v>
      </c>
      <c r="L299" s="217" t="e">
        <f>IF(ISBLANK(#REF!),"",#REF!)</f>
        <v>#REF!</v>
      </c>
      <c r="M299" s="218" t="e">
        <f>IF(ISBLANK(#REF!),"",#REF!)</f>
        <v>#REF!</v>
      </c>
      <c r="N299" s="218" t="e">
        <f>IF(ISBLANK(#REF!),"",#REF!)</f>
        <v>#REF!</v>
      </c>
      <c r="O299" s="220" t="str">
        <f>IFERROR(VLOOKUP(_xlfn.CONCAT('Team Roster - Final'!$A299," : ",'Team Roster - Final'!$BM299),'Rate Calculations'!$C$4:$G$1100,5,FALSE),"")</f>
        <v/>
      </c>
      <c r="P299" s="225">
        <f>IF(ISBLANK('Rate Calculations'!$H301),"",'Rate Calculations'!$H301)</f>
        <v>1.7500000000000002E-2</v>
      </c>
      <c r="Q299" s="220" t="str">
        <f t="shared" si="69"/>
        <v/>
      </c>
      <c r="R299" s="221">
        <f>IF(ISBLANK('Rate Calculations'!$J301),"",'Rate Calculations'!$J301)</f>
        <v>3.5000000000000003E-2</v>
      </c>
      <c r="S299" s="220" t="str">
        <f t="shared" si="70"/>
        <v/>
      </c>
      <c r="T299" s="225" t="str">
        <f>IFERROR(VLOOKUP(_xlfn.CONCAT('Team Roster - Final'!$A299," : ",'Team Roster - Final'!$BM299),'Rate Calculations'!$C$4:$S$1100,10,FALSE),"")</f>
        <v/>
      </c>
      <c r="U299" s="225" t="str">
        <f>IFERROR(VLOOKUP(_xlfn.CONCAT('Team Roster - Final'!$A299," : ",'Team Roster - Final'!$BM299),'Rate Calculations'!$C$4:$S$1100,11,FALSE),"")</f>
        <v/>
      </c>
      <c r="V299" s="222" t="str">
        <f t="shared" si="71"/>
        <v/>
      </c>
      <c r="W299" s="222" t="str">
        <f t="shared" si="72"/>
        <v/>
      </c>
      <c r="X299" s="223" t="str">
        <f>IFERROR(VLOOKUP(_xlfn.CONCAT('Team Roster - Final'!$A299," : ",'Team Roster - Final'!$BM299),'Rate Calculations'!$C$4:$S$1100,14,FALSE),"")</f>
        <v/>
      </c>
      <c r="Y299" s="222" t="str">
        <f t="shared" si="73"/>
        <v/>
      </c>
      <c r="Z299" s="222" t="str">
        <f t="shared" si="74"/>
        <v/>
      </c>
      <c r="AA299" s="224" t="str">
        <f>IFERROR(IF(#REF!="Yes",$Y299, $Y299+$Q299*0.5),"")</f>
        <v/>
      </c>
      <c r="AB299" s="224" t="str">
        <f>IFERROR(IF(#REF!="Yes",$Z299, $Z299+$S299*0.5),"")</f>
        <v/>
      </c>
      <c r="AC299" s="220" t="str">
        <f>IFERROR(VLOOKUP(_xlfn.CONCAT('Team Roster - Final'!$A299," : ",'Team Roster - Final'!$BM299),'Rate Calculations'!$C$4:$U$1100,19,FALSE),"")</f>
        <v/>
      </c>
      <c r="AD299" s="220" t="str">
        <f t="shared" si="75"/>
        <v/>
      </c>
      <c r="AE299" s="220" t="str">
        <f t="shared" si="76"/>
        <v/>
      </c>
      <c r="AF299" s="225" t="str">
        <f>IFERROR(VLOOKUP(_xlfn.CONCAT('Team Roster - Final'!$A299," : ",'Team Roster - Final'!$BM299),'Rate Calculations'!$C$4:$AB$1100,22,FALSE),"")</f>
        <v/>
      </c>
      <c r="AG299" s="225" t="str">
        <f>IFERROR(VLOOKUP(_xlfn.CONCAT('Team Roster - Final'!$A299," : ",'Team Roster - Final'!$BM299),'Rate Calculations'!$C$4:$AB$1100,23,FALSE),"")</f>
        <v/>
      </c>
      <c r="AH299" s="222" t="str">
        <f t="shared" si="77"/>
        <v/>
      </c>
      <c r="AI299" s="222" t="str">
        <f t="shared" si="78"/>
        <v/>
      </c>
      <c r="AJ299" s="223" t="str">
        <f>Table1[[#This Row],[Home Office
Net Fee %]]</f>
        <v/>
      </c>
      <c r="AK299" s="222" t="str">
        <f t="shared" si="79"/>
        <v/>
      </c>
      <c r="AL299" s="222" t="str">
        <f t="shared" si="80"/>
        <v/>
      </c>
      <c r="AM299" s="215" t="str">
        <f>IFERROR(IF(#REF!="Yes",$AK299,($AK299+$AD299*0.5)),"")</f>
        <v/>
      </c>
      <c r="AN299" s="215" t="str">
        <f>IFERROR(IF(#REF!="Yes",$AL299,($AL299+$AE299*0.5)),"")</f>
        <v/>
      </c>
      <c r="AO299" s="374" t="str">
        <f>IF(ISBLANK('Team Roster Proposed - FBR'!Q300),"",'Team Roster Proposed - FBR'!Q300)</f>
        <v/>
      </c>
      <c r="AP299" s="226" t="e">
        <f>IF(ISBLANK(#REF!),"",#REF!)</f>
        <v>#REF!</v>
      </c>
      <c r="AQ299" s="226" t="e">
        <f>IF(ISBLANK(#REF!),"",#REF!)</f>
        <v>#REF!</v>
      </c>
      <c r="AR299" s="226" t="e">
        <f>IF(ISBLANK(#REF!),"",#REF!)</f>
        <v>#REF!</v>
      </c>
      <c r="AS299" s="219" t="e">
        <f>IF(ISBLANK(#REF!),"",#REF!)</f>
        <v>#REF!</v>
      </c>
      <c r="AT299" s="219" t="e">
        <f>IF(ISBLANK(#REF!),"",#REF!)</f>
        <v>#REF!</v>
      </c>
      <c r="AU299" s="219" t="e">
        <f>IF(ISBLANK(#REF!),"",#REF!)</f>
        <v>#REF!</v>
      </c>
      <c r="AV299" s="219" t="e">
        <f>IF(ISBLANK(#REF!),"",#REF!)</f>
        <v>#REF!</v>
      </c>
      <c r="AW299" s="219" t="e">
        <f>IF(ISBLANK(#REF!),"",#REF!)</f>
        <v>#REF!</v>
      </c>
      <c r="AX299" s="219" t="e">
        <f>IF(ISBLANK(#REF!),"",#REF!)</f>
        <v>#REF!</v>
      </c>
      <c r="AY299" s="226" t="e">
        <f>IF(ISBLANK(#REF!),"",#REF!)</f>
        <v>#REF!</v>
      </c>
      <c r="AZ299" s="219" t="e">
        <f>IF(ISBLANK(#REF!),"",#REF!)</f>
        <v>#REF!</v>
      </c>
      <c r="BA299" s="219" t="e">
        <f>IF(ISBLANK(#REF!),"",#REF!)</f>
        <v>#REF!</v>
      </c>
      <c r="BB299" s="219" t="e">
        <f>IF(ISBLANK(#REF!),"",#REF!)</f>
        <v>#REF!</v>
      </c>
      <c r="BC299" s="219" t="e">
        <f>IF(ISBLANK(#REF!),"",#REF!)</f>
        <v>#REF!</v>
      </c>
      <c r="BD299" s="219" t="e">
        <f>IF(ISBLANK(#REF!),"",#REF!)</f>
        <v>#REF!</v>
      </c>
      <c r="BE299" s="219" t="e">
        <f>IF(ISBLANK(#REF!),"",#REF!)</f>
        <v>#REF!</v>
      </c>
      <c r="BF299" s="219" t="e">
        <f>IF(ISBLANK(#REF!),"",#REF!)</f>
        <v>#REF!</v>
      </c>
      <c r="BG299" s="219" t="e">
        <f>IF(ISBLANK(#REF!),"",#REF!)</f>
        <v>#REF!</v>
      </c>
      <c r="BH299" s="219" t="e">
        <f>IF(ISBLANK(#REF!),"",#REF!)</f>
        <v>#REF!</v>
      </c>
      <c r="BI299" s="219" t="e">
        <f>IF(ISBLANK(#REF!),"",#REF!)</f>
        <v>#REF!</v>
      </c>
      <c r="BJ299" s="219" t="e">
        <f>IF(ISBLANK(#REF!),"",#REF!)</f>
        <v>#REF!</v>
      </c>
      <c r="BK299" s="219" t="e">
        <f>IF(ISBLANK(#REF!),"",#REF!)</f>
        <v>#REF!</v>
      </c>
      <c r="BL299" s="219" t="e">
        <f>IF(ISBLANK(#REF!),"",#REF!)</f>
        <v>#REF!</v>
      </c>
      <c r="BM299" s="219" t="e">
        <f>IF(ISBLANK(#REF!),"",#REF!)</f>
        <v>#REF!</v>
      </c>
      <c r="BN299" s="219" t="e">
        <f>IF(ISBLANK(#REF!),"",#REF!)</f>
        <v>#REF!</v>
      </c>
      <c r="BO299" s="227" t="e">
        <f t="shared" si="81"/>
        <v>#REF!</v>
      </c>
      <c r="BP299" s="228" t="str">
        <f t="shared" si="84"/>
        <v/>
      </c>
      <c r="BQ299" s="229" t="str">
        <f t="shared" si="68"/>
        <v/>
      </c>
      <c r="BR299" s="228" t="e">
        <f t="shared" si="82"/>
        <v>#REF!</v>
      </c>
      <c r="BS299" s="230" t="e">
        <f t="shared" si="83"/>
        <v>#REF!</v>
      </c>
    </row>
    <row r="300" spans="1:71">
      <c r="A300" s="213" t="e">
        <f>IF(ISBLANK(#REF!),"",#REF!)</f>
        <v>#REF!</v>
      </c>
      <c r="B300" s="214" t="e">
        <f>IF(ISBLANK(#REF!),"",#REF!)</f>
        <v>#REF!</v>
      </c>
      <c r="C300" s="214" t="e">
        <f>IF(ISBLANK(#REF!),"",#REF!)</f>
        <v>#REF!</v>
      </c>
      <c r="D300" s="214" t="e">
        <f>IF(ISBLANK(#REF!),"",#REF!)</f>
        <v>#REF!</v>
      </c>
      <c r="E300" s="214" t="e">
        <f>IF(ISBLANK(#REF!),"",#REF!)</f>
        <v>#REF!</v>
      </c>
      <c r="F300" s="214" t="e">
        <f>IF(ISBLANK(#REF!),"",#REF!)</f>
        <v>#REF!</v>
      </c>
      <c r="G300" s="214" t="e">
        <f>IF(ISBLANK(#REF!),"",#REF!)</f>
        <v>#REF!</v>
      </c>
      <c r="H300" s="215" t="e">
        <f>IF(ISBLANK(#REF!),"",#REF!)</f>
        <v>#REF!</v>
      </c>
      <c r="I300" s="214" t="e">
        <f>IF(ISBLANK(#REF!),"",#REF!)</f>
        <v>#REF!</v>
      </c>
      <c r="J300" s="216" t="e">
        <f>IF(ISBLANK(#REF!),"",#REF!)</f>
        <v>#REF!</v>
      </c>
      <c r="K300" s="217" t="e">
        <f>IF(ISBLANK(#REF!),"",#REF!)</f>
        <v>#REF!</v>
      </c>
      <c r="L300" s="217" t="e">
        <f>IF(ISBLANK(#REF!),"",#REF!)</f>
        <v>#REF!</v>
      </c>
      <c r="M300" s="218" t="e">
        <f>IF(ISBLANK(#REF!),"",#REF!)</f>
        <v>#REF!</v>
      </c>
      <c r="N300" s="218" t="e">
        <f>IF(ISBLANK(#REF!),"",#REF!)</f>
        <v>#REF!</v>
      </c>
      <c r="O300" s="220" t="str">
        <f>IFERROR(VLOOKUP(_xlfn.CONCAT('Team Roster - Final'!$A300," : ",'Team Roster - Final'!$BM300),'Rate Calculations'!$C$4:$G$1100,5,FALSE),"")</f>
        <v/>
      </c>
      <c r="P300" s="225">
        <f>IF(ISBLANK('Rate Calculations'!$H302),"",'Rate Calculations'!$H302)</f>
        <v>1.7500000000000002E-2</v>
      </c>
      <c r="Q300" s="220" t="str">
        <f t="shared" si="69"/>
        <v/>
      </c>
      <c r="R300" s="221">
        <f>IF(ISBLANK('Rate Calculations'!$J302),"",'Rate Calculations'!$J302)</f>
        <v>3.5000000000000003E-2</v>
      </c>
      <c r="S300" s="220" t="str">
        <f t="shared" si="70"/>
        <v/>
      </c>
      <c r="T300" s="225" t="str">
        <f>IFERROR(VLOOKUP(_xlfn.CONCAT('Team Roster - Final'!$A300," : ",'Team Roster - Final'!$BM300),'Rate Calculations'!$C$4:$S$1100,10,FALSE),"")</f>
        <v/>
      </c>
      <c r="U300" s="225" t="str">
        <f>IFERROR(VLOOKUP(_xlfn.CONCAT('Team Roster - Final'!$A300," : ",'Team Roster - Final'!$BM300),'Rate Calculations'!$C$4:$S$1100,11,FALSE),"")</f>
        <v/>
      </c>
      <c r="V300" s="222" t="str">
        <f t="shared" si="71"/>
        <v/>
      </c>
      <c r="W300" s="222" t="str">
        <f t="shared" si="72"/>
        <v/>
      </c>
      <c r="X300" s="223" t="str">
        <f>IFERROR(VLOOKUP(_xlfn.CONCAT('Team Roster - Final'!$A300," : ",'Team Roster - Final'!$BM300),'Rate Calculations'!$C$4:$S$1100,14,FALSE),"")</f>
        <v/>
      </c>
      <c r="Y300" s="222" t="str">
        <f t="shared" si="73"/>
        <v/>
      </c>
      <c r="Z300" s="222" t="str">
        <f t="shared" si="74"/>
        <v/>
      </c>
      <c r="AA300" s="224" t="str">
        <f>IFERROR(IF(#REF!="Yes",$Y300, $Y300+$Q300*0.5),"")</f>
        <v/>
      </c>
      <c r="AB300" s="224" t="str">
        <f>IFERROR(IF(#REF!="Yes",$Z300, $Z300+$S300*0.5),"")</f>
        <v/>
      </c>
      <c r="AC300" s="220" t="str">
        <f>IFERROR(VLOOKUP(_xlfn.CONCAT('Team Roster - Final'!$A300," : ",'Team Roster - Final'!$BM300),'Rate Calculations'!$C$4:$U$1100,19,FALSE),"")</f>
        <v/>
      </c>
      <c r="AD300" s="220" t="str">
        <f t="shared" si="75"/>
        <v/>
      </c>
      <c r="AE300" s="220" t="str">
        <f t="shared" si="76"/>
        <v/>
      </c>
      <c r="AF300" s="225" t="str">
        <f>IFERROR(VLOOKUP(_xlfn.CONCAT('Team Roster - Final'!$A300," : ",'Team Roster - Final'!$BM300),'Rate Calculations'!$C$4:$AB$1100,22,FALSE),"")</f>
        <v/>
      </c>
      <c r="AG300" s="225" t="str">
        <f>IFERROR(VLOOKUP(_xlfn.CONCAT('Team Roster - Final'!$A300," : ",'Team Roster - Final'!$BM300),'Rate Calculations'!$C$4:$AB$1100,23,FALSE),"")</f>
        <v/>
      </c>
      <c r="AH300" s="222" t="str">
        <f t="shared" si="77"/>
        <v/>
      </c>
      <c r="AI300" s="222" t="str">
        <f t="shared" si="78"/>
        <v/>
      </c>
      <c r="AJ300" s="223" t="str">
        <f>Table1[[#This Row],[Home Office
Net Fee %]]</f>
        <v/>
      </c>
      <c r="AK300" s="222" t="str">
        <f t="shared" si="79"/>
        <v/>
      </c>
      <c r="AL300" s="222" t="str">
        <f t="shared" si="80"/>
        <v/>
      </c>
      <c r="AM300" s="215" t="str">
        <f>IFERROR(IF(#REF!="Yes",$AK300,($AK300+$AD300*0.5)),"")</f>
        <v/>
      </c>
      <c r="AN300" s="215" t="str">
        <f>IFERROR(IF(#REF!="Yes",$AL300,($AL300+$AE300*0.5)),"")</f>
        <v/>
      </c>
      <c r="AO300" s="374" t="str">
        <f>IF(ISBLANK('Team Roster Proposed - FBR'!Q301),"",'Team Roster Proposed - FBR'!Q301)</f>
        <v/>
      </c>
      <c r="AP300" s="226" t="e">
        <f>IF(ISBLANK(#REF!),"",#REF!)</f>
        <v>#REF!</v>
      </c>
      <c r="AQ300" s="226" t="e">
        <f>IF(ISBLANK(#REF!),"",#REF!)</f>
        <v>#REF!</v>
      </c>
      <c r="AR300" s="226" t="e">
        <f>IF(ISBLANK(#REF!),"",#REF!)</f>
        <v>#REF!</v>
      </c>
      <c r="AS300" s="219" t="e">
        <f>IF(ISBLANK(#REF!),"",#REF!)</f>
        <v>#REF!</v>
      </c>
      <c r="AT300" s="219" t="e">
        <f>IF(ISBLANK(#REF!),"",#REF!)</f>
        <v>#REF!</v>
      </c>
      <c r="AU300" s="219" t="e">
        <f>IF(ISBLANK(#REF!),"",#REF!)</f>
        <v>#REF!</v>
      </c>
      <c r="AV300" s="219" t="e">
        <f>IF(ISBLANK(#REF!),"",#REF!)</f>
        <v>#REF!</v>
      </c>
      <c r="AW300" s="219" t="e">
        <f>IF(ISBLANK(#REF!),"",#REF!)</f>
        <v>#REF!</v>
      </c>
      <c r="AX300" s="219" t="e">
        <f>IF(ISBLANK(#REF!),"",#REF!)</f>
        <v>#REF!</v>
      </c>
      <c r="AY300" s="226" t="e">
        <f>IF(ISBLANK(#REF!),"",#REF!)</f>
        <v>#REF!</v>
      </c>
      <c r="AZ300" s="219" t="e">
        <f>IF(ISBLANK(#REF!),"",#REF!)</f>
        <v>#REF!</v>
      </c>
      <c r="BA300" s="219" t="e">
        <f>IF(ISBLANK(#REF!),"",#REF!)</f>
        <v>#REF!</v>
      </c>
      <c r="BB300" s="219" t="e">
        <f>IF(ISBLANK(#REF!),"",#REF!)</f>
        <v>#REF!</v>
      </c>
      <c r="BC300" s="219" t="e">
        <f>IF(ISBLANK(#REF!),"",#REF!)</f>
        <v>#REF!</v>
      </c>
      <c r="BD300" s="219" t="e">
        <f>IF(ISBLANK(#REF!),"",#REF!)</f>
        <v>#REF!</v>
      </c>
      <c r="BE300" s="219" t="e">
        <f>IF(ISBLANK(#REF!),"",#REF!)</f>
        <v>#REF!</v>
      </c>
      <c r="BF300" s="219" t="e">
        <f>IF(ISBLANK(#REF!),"",#REF!)</f>
        <v>#REF!</v>
      </c>
      <c r="BG300" s="219" t="e">
        <f>IF(ISBLANK(#REF!),"",#REF!)</f>
        <v>#REF!</v>
      </c>
      <c r="BH300" s="219" t="e">
        <f>IF(ISBLANK(#REF!),"",#REF!)</f>
        <v>#REF!</v>
      </c>
      <c r="BI300" s="219" t="e">
        <f>IF(ISBLANK(#REF!),"",#REF!)</f>
        <v>#REF!</v>
      </c>
      <c r="BJ300" s="219" t="e">
        <f>IF(ISBLANK(#REF!),"",#REF!)</f>
        <v>#REF!</v>
      </c>
      <c r="BK300" s="219" t="e">
        <f>IF(ISBLANK(#REF!),"",#REF!)</f>
        <v>#REF!</v>
      </c>
      <c r="BL300" s="219" t="e">
        <f>IF(ISBLANK(#REF!),"",#REF!)</f>
        <v>#REF!</v>
      </c>
      <c r="BM300" s="219" t="e">
        <f>IF(ISBLANK(#REF!),"",#REF!)</f>
        <v>#REF!</v>
      </c>
      <c r="BN300" s="219" t="e">
        <f>IF(ISBLANK(#REF!),"",#REF!)</f>
        <v>#REF!</v>
      </c>
      <c r="BO300" s="227" t="e">
        <f t="shared" si="81"/>
        <v>#REF!</v>
      </c>
      <c r="BP300" s="228" t="str">
        <f t="shared" si="84"/>
        <v/>
      </c>
      <c r="BQ300" s="229" t="str">
        <f t="shared" si="68"/>
        <v/>
      </c>
      <c r="BR300" s="228" t="e">
        <f t="shared" si="82"/>
        <v>#REF!</v>
      </c>
      <c r="BS300" s="230" t="e">
        <f t="shared" si="83"/>
        <v>#REF!</v>
      </c>
    </row>
    <row r="301" spans="1:71">
      <c r="A301" s="213" t="e">
        <f>IF(ISBLANK(#REF!),"",#REF!)</f>
        <v>#REF!</v>
      </c>
      <c r="B301" s="214" t="e">
        <f>IF(ISBLANK(#REF!),"",#REF!)</f>
        <v>#REF!</v>
      </c>
      <c r="C301" s="214" t="e">
        <f>IF(ISBLANK(#REF!),"",#REF!)</f>
        <v>#REF!</v>
      </c>
      <c r="D301" s="214" t="e">
        <f>IF(ISBLANK(#REF!),"",#REF!)</f>
        <v>#REF!</v>
      </c>
      <c r="E301" s="214" t="e">
        <f>IF(ISBLANK(#REF!),"",#REF!)</f>
        <v>#REF!</v>
      </c>
      <c r="F301" s="214" t="e">
        <f>IF(ISBLANK(#REF!),"",#REF!)</f>
        <v>#REF!</v>
      </c>
      <c r="G301" s="214" t="e">
        <f>IF(ISBLANK(#REF!),"",#REF!)</f>
        <v>#REF!</v>
      </c>
      <c r="H301" s="215" t="e">
        <f>IF(ISBLANK(#REF!),"",#REF!)</f>
        <v>#REF!</v>
      </c>
      <c r="I301" s="214" t="e">
        <f>IF(ISBLANK(#REF!),"",#REF!)</f>
        <v>#REF!</v>
      </c>
      <c r="J301" s="216" t="e">
        <f>IF(ISBLANK(#REF!),"",#REF!)</f>
        <v>#REF!</v>
      </c>
      <c r="K301" s="217" t="e">
        <f>IF(ISBLANK(#REF!),"",#REF!)</f>
        <v>#REF!</v>
      </c>
      <c r="L301" s="217" t="e">
        <f>IF(ISBLANK(#REF!),"",#REF!)</f>
        <v>#REF!</v>
      </c>
      <c r="M301" s="218" t="e">
        <f>IF(ISBLANK(#REF!),"",#REF!)</f>
        <v>#REF!</v>
      </c>
      <c r="N301" s="218" t="e">
        <f>IF(ISBLANK(#REF!),"",#REF!)</f>
        <v>#REF!</v>
      </c>
      <c r="O301" s="220" t="str">
        <f>IFERROR(VLOOKUP(_xlfn.CONCAT('Team Roster - Final'!$A301," : ",'Team Roster - Final'!$BM301),'Rate Calculations'!$C$4:$G$1100,5,FALSE),"")</f>
        <v/>
      </c>
      <c r="P301" s="225">
        <f>IF(ISBLANK('Rate Calculations'!$H303),"",'Rate Calculations'!$H303)</f>
        <v>1.7500000000000002E-2</v>
      </c>
      <c r="Q301" s="220" t="str">
        <f t="shared" si="69"/>
        <v/>
      </c>
      <c r="R301" s="221">
        <f>IF(ISBLANK('Rate Calculations'!$J303),"",'Rate Calculations'!$J303)</f>
        <v>3.5000000000000003E-2</v>
      </c>
      <c r="S301" s="220" t="str">
        <f t="shared" si="70"/>
        <v/>
      </c>
      <c r="T301" s="225" t="str">
        <f>IFERROR(VLOOKUP(_xlfn.CONCAT('Team Roster - Final'!$A301," : ",'Team Roster - Final'!$BM301),'Rate Calculations'!$C$4:$S$1100,10,FALSE),"")</f>
        <v/>
      </c>
      <c r="U301" s="225" t="str">
        <f>IFERROR(VLOOKUP(_xlfn.CONCAT('Team Roster - Final'!$A301," : ",'Team Roster - Final'!$BM301),'Rate Calculations'!$C$4:$S$1100,11,FALSE),"")</f>
        <v/>
      </c>
      <c r="V301" s="222" t="str">
        <f t="shared" si="71"/>
        <v/>
      </c>
      <c r="W301" s="222" t="str">
        <f t="shared" si="72"/>
        <v/>
      </c>
      <c r="X301" s="223" t="str">
        <f>IFERROR(VLOOKUP(_xlfn.CONCAT('Team Roster - Final'!$A301," : ",'Team Roster - Final'!$BM301),'Rate Calculations'!$C$4:$S$1100,14,FALSE),"")</f>
        <v/>
      </c>
      <c r="Y301" s="222" t="str">
        <f t="shared" si="73"/>
        <v/>
      </c>
      <c r="Z301" s="222" t="str">
        <f t="shared" si="74"/>
        <v/>
      </c>
      <c r="AA301" s="224" t="str">
        <f>IFERROR(IF(#REF!="Yes",$Y301, $Y301+$Q301*0.5),"")</f>
        <v/>
      </c>
      <c r="AB301" s="224" t="str">
        <f>IFERROR(IF(#REF!="Yes",$Z301, $Z301+$S301*0.5),"")</f>
        <v/>
      </c>
      <c r="AC301" s="220" t="str">
        <f>IFERROR(VLOOKUP(_xlfn.CONCAT('Team Roster - Final'!$A301," : ",'Team Roster - Final'!$BM301),'Rate Calculations'!$C$4:$U$1100,19,FALSE),"")</f>
        <v/>
      </c>
      <c r="AD301" s="220" t="str">
        <f t="shared" si="75"/>
        <v/>
      </c>
      <c r="AE301" s="220" t="str">
        <f t="shared" si="76"/>
        <v/>
      </c>
      <c r="AF301" s="225" t="str">
        <f>IFERROR(VLOOKUP(_xlfn.CONCAT('Team Roster - Final'!$A301," : ",'Team Roster - Final'!$BM301),'Rate Calculations'!$C$4:$AB$1100,22,FALSE),"")</f>
        <v/>
      </c>
      <c r="AG301" s="225" t="str">
        <f>IFERROR(VLOOKUP(_xlfn.CONCAT('Team Roster - Final'!$A301," : ",'Team Roster - Final'!$BM301),'Rate Calculations'!$C$4:$AB$1100,23,FALSE),"")</f>
        <v/>
      </c>
      <c r="AH301" s="222" t="str">
        <f t="shared" si="77"/>
        <v/>
      </c>
      <c r="AI301" s="222" t="str">
        <f t="shared" si="78"/>
        <v/>
      </c>
      <c r="AJ301" s="223" t="str">
        <f>Table1[[#This Row],[Home Office
Net Fee %]]</f>
        <v/>
      </c>
      <c r="AK301" s="222" t="str">
        <f t="shared" si="79"/>
        <v/>
      </c>
      <c r="AL301" s="222" t="str">
        <f t="shared" si="80"/>
        <v/>
      </c>
      <c r="AM301" s="215" t="str">
        <f>IFERROR(IF(#REF!="Yes",$AK301,($AK301+$AD301*0.5)),"")</f>
        <v/>
      </c>
      <c r="AN301" s="215" t="str">
        <f>IFERROR(IF(#REF!="Yes",$AL301,($AL301+$AE301*0.5)),"")</f>
        <v/>
      </c>
      <c r="AO301" s="374" t="str">
        <f>IF(ISBLANK('Team Roster Proposed - FBR'!Q302),"",'Team Roster Proposed - FBR'!Q302)</f>
        <v/>
      </c>
      <c r="AP301" s="226" t="e">
        <f>IF(ISBLANK(#REF!),"",#REF!)</f>
        <v>#REF!</v>
      </c>
      <c r="AQ301" s="226" t="e">
        <f>IF(ISBLANK(#REF!),"",#REF!)</f>
        <v>#REF!</v>
      </c>
      <c r="AR301" s="226" t="e">
        <f>IF(ISBLANK(#REF!),"",#REF!)</f>
        <v>#REF!</v>
      </c>
      <c r="AS301" s="219" t="e">
        <f>IF(ISBLANK(#REF!),"",#REF!)</f>
        <v>#REF!</v>
      </c>
      <c r="AT301" s="219" t="e">
        <f>IF(ISBLANK(#REF!),"",#REF!)</f>
        <v>#REF!</v>
      </c>
      <c r="AU301" s="219" t="e">
        <f>IF(ISBLANK(#REF!),"",#REF!)</f>
        <v>#REF!</v>
      </c>
      <c r="AV301" s="219" t="e">
        <f>IF(ISBLANK(#REF!),"",#REF!)</f>
        <v>#REF!</v>
      </c>
      <c r="AW301" s="219" t="e">
        <f>IF(ISBLANK(#REF!),"",#REF!)</f>
        <v>#REF!</v>
      </c>
      <c r="AX301" s="219" t="e">
        <f>IF(ISBLANK(#REF!),"",#REF!)</f>
        <v>#REF!</v>
      </c>
      <c r="AY301" s="226" t="e">
        <f>IF(ISBLANK(#REF!),"",#REF!)</f>
        <v>#REF!</v>
      </c>
      <c r="AZ301" s="219" t="e">
        <f>IF(ISBLANK(#REF!),"",#REF!)</f>
        <v>#REF!</v>
      </c>
      <c r="BA301" s="219" t="e">
        <f>IF(ISBLANK(#REF!),"",#REF!)</f>
        <v>#REF!</v>
      </c>
      <c r="BB301" s="219" t="e">
        <f>IF(ISBLANK(#REF!),"",#REF!)</f>
        <v>#REF!</v>
      </c>
      <c r="BC301" s="219" t="e">
        <f>IF(ISBLANK(#REF!),"",#REF!)</f>
        <v>#REF!</v>
      </c>
      <c r="BD301" s="219" t="e">
        <f>IF(ISBLANK(#REF!),"",#REF!)</f>
        <v>#REF!</v>
      </c>
      <c r="BE301" s="219" t="e">
        <f>IF(ISBLANK(#REF!),"",#REF!)</f>
        <v>#REF!</v>
      </c>
      <c r="BF301" s="219" t="e">
        <f>IF(ISBLANK(#REF!),"",#REF!)</f>
        <v>#REF!</v>
      </c>
      <c r="BG301" s="219" t="e">
        <f>IF(ISBLANK(#REF!),"",#REF!)</f>
        <v>#REF!</v>
      </c>
      <c r="BH301" s="219" t="e">
        <f>IF(ISBLANK(#REF!),"",#REF!)</f>
        <v>#REF!</v>
      </c>
      <c r="BI301" s="219" t="e">
        <f>IF(ISBLANK(#REF!),"",#REF!)</f>
        <v>#REF!</v>
      </c>
      <c r="BJ301" s="219" t="e">
        <f>IF(ISBLANK(#REF!),"",#REF!)</f>
        <v>#REF!</v>
      </c>
      <c r="BK301" s="219" t="e">
        <f>IF(ISBLANK(#REF!),"",#REF!)</f>
        <v>#REF!</v>
      </c>
      <c r="BL301" s="219" t="e">
        <f>IF(ISBLANK(#REF!),"",#REF!)</f>
        <v>#REF!</v>
      </c>
      <c r="BM301" s="219" t="e">
        <f>IF(ISBLANK(#REF!),"",#REF!)</f>
        <v>#REF!</v>
      </c>
      <c r="BN301" s="219" t="e">
        <f>IF(ISBLANK(#REF!),"",#REF!)</f>
        <v>#REF!</v>
      </c>
      <c r="BO301" s="227" t="e">
        <f t="shared" si="81"/>
        <v>#REF!</v>
      </c>
      <c r="BP301" s="228" t="str">
        <f t="shared" si="84"/>
        <v/>
      </c>
      <c r="BQ301" s="229" t="str">
        <f t="shared" si="68"/>
        <v/>
      </c>
      <c r="BR301" s="228" t="e">
        <f t="shared" si="82"/>
        <v>#REF!</v>
      </c>
      <c r="BS301" s="230" t="e">
        <f t="shared" si="83"/>
        <v>#REF!</v>
      </c>
    </row>
    <row r="302" spans="1:71">
      <c r="A302" s="213" t="e">
        <f>IF(ISBLANK(#REF!),"",#REF!)</f>
        <v>#REF!</v>
      </c>
      <c r="B302" s="214" t="e">
        <f>IF(ISBLANK(#REF!),"",#REF!)</f>
        <v>#REF!</v>
      </c>
      <c r="C302" s="214" t="e">
        <f>IF(ISBLANK(#REF!),"",#REF!)</f>
        <v>#REF!</v>
      </c>
      <c r="D302" s="214" t="e">
        <f>IF(ISBLANK(#REF!),"",#REF!)</f>
        <v>#REF!</v>
      </c>
      <c r="E302" s="214" t="e">
        <f>IF(ISBLANK(#REF!),"",#REF!)</f>
        <v>#REF!</v>
      </c>
      <c r="F302" s="214" t="e">
        <f>IF(ISBLANK(#REF!),"",#REF!)</f>
        <v>#REF!</v>
      </c>
      <c r="G302" s="214" t="e">
        <f>IF(ISBLANK(#REF!),"",#REF!)</f>
        <v>#REF!</v>
      </c>
      <c r="H302" s="215" t="e">
        <f>IF(ISBLANK(#REF!),"",#REF!)</f>
        <v>#REF!</v>
      </c>
      <c r="I302" s="214" t="e">
        <f>IF(ISBLANK(#REF!),"",#REF!)</f>
        <v>#REF!</v>
      </c>
      <c r="J302" s="216" t="e">
        <f>IF(ISBLANK(#REF!),"",#REF!)</f>
        <v>#REF!</v>
      </c>
      <c r="K302" s="217" t="e">
        <f>IF(ISBLANK(#REF!),"",#REF!)</f>
        <v>#REF!</v>
      </c>
      <c r="L302" s="217" t="e">
        <f>IF(ISBLANK(#REF!),"",#REF!)</f>
        <v>#REF!</v>
      </c>
      <c r="M302" s="218" t="e">
        <f>IF(ISBLANK(#REF!),"",#REF!)</f>
        <v>#REF!</v>
      </c>
      <c r="N302" s="218" t="e">
        <f>IF(ISBLANK(#REF!),"",#REF!)</f>
        <v>#REF!</v>
      </c>
      <c r="O302" s="220" t="str">
        <f>IFERROR(VLOOKUP(_xlfn.CONCAT('Team Roster - Final'!$A302," : ",'Team Roster - Final'!$BM302),'Rate Calculations'!$C$4:$G$1100,5,FALSE),"")</f>
        <v/>
      </c>
      <c r="P302" s="225">
        <f>IF(ISBLANK('Rate Calculations'!$H304),"",'Rate Calculations'!$H304)</f>
        <v>1.7500000000000002E-2</v>
      </c>
      <c r="Q302" s="220" t="str">
        <f t="shared" si="69"/>
        <v/>
      </c>
      <c r="R302" s="221">
        <f>IF(ISBLANK('Rate Calculations'!$J304),"",'Rate Calculations'!$J304)</f>
        <v>3.5000000000000003E-2</v>
      </c>
      <c r="S302" s="220" t="str">
        <f t="shared" si="70"/>
        <v/>
      </c>
      <c r="T302" s="225" t="str">
        <f>IFERROR(VLOOKUP(_xlfn.CONCAT('Team Roster - Final'!$A302," : ",'Team Roster - Final'!$BM302),'Rate Calculations'!$C$4:$S$1100,10,FALSE),"")</f>
        <v/>
      </c>
      <c r="U302" s="225" t="str">
        <f>IFERROR(VLOOKUP(_xlfn.CONCAT('Team Roster - Final'!$A302," : ",'Team Roster - Final'!$BM302),'Rate Calculations'!$C$4:$S$1100,11,FALSE),"")</f>
        <v/>
      </c>
      <c r="V302" s="222" t="str">
        <f t="shared" si="71"/>
        <v/>
      </c>
      <c r="W302" s="222" t="str">
        <f t="shared" si="72"/>
        <v/>
      </c>
      <c r="X302" s="223" t="str">
        <f>IFERROR(VLOOKUP(_xlfn.CONCAT('Team Roster - Final'!$A302," : ",'Team Roster - Final'!$BM302),'Rate Calculations'!$C$4:$S$1100,14,FALSE),"")</f>
        <v/>
      </c>
      <c r="Y302" s="222" t="str">
        <f t="shared" si="73"/>
        <v/>
      </c>
      <c r="Z302" s="222" t="str">
        <f t="shared" si="74"/>
        <v/>
      </c>
      <c r="AA302" s="224" t="str">
        <f>IFERROR(IF(#REF!="Yes",$Y302, $Y302+$Q302*0.5),"")</f>
        <v/>
      </c>
      <c r="AB302" s="224" t="str">
        <f>IFERROR(IF(#REF!="Yes",$Z302, $Z302+$S302*0.5),"")</f>
        <v/>
      </c>
      <c r="AC302" s="220" t="str">
        <f>IFERROR(VLOOKUP(_xlfn.CONCAT('Team Roster - Final'!$A302," : ",'Team Roster - Final'!$BM302),'Rate Calculations'!$C$4:$U$1100,19,FALSE),"")</f>
        <v/>
      </c>
      <c r="AD302" s="220" t="str">
        <f t="shared" si="75"/>
        <v/>
      </c>
      <c r="AE302" s="220" t="str">
        <f t="shared" si="76"/>
        <v/>
      </c>
      <c r="AF302" s="225" t="str">
        <f>IFERROR(VLOOKUP(_xlfn.CONCAT('Team Roster - Final'!$A302," : ",'Team Roster - Final'!$BM302),'Rate Calculations'!$C$4:$AB$1100,22,FALSE),"")</f>
        <v/>
      </c>
      <c r="AG302" s="225" t="str">
        <f>IFERROR(VLOOKUP(_xlfn.CONCAT('Team Roster - Final'!$A302," : ",'Team Roster - Final'!$BM302),'Rate Calculations'!$C$4:$AB$1100,23,FALSE),"")</f>
        <v/>
      </c>
      <c r="AH302" s="222" t="str">
        <f t="shared" si="77"/>
        <v/>
      </c>
      <c r="AI302" s="222" t="str">
        <f t="shared" si="78"/>
        <v/>
      </c>
      <c r="AJ302" s="223" t="str">
        <f>Table1[[#This Row],[Home Office
Net Fee %]]</f>
        <v/>
      </c>
      <c r="AK302" s="222" t="str">
        <f t="shared" si="79"/>
        <v/>
      </c>
      <c r="AL302" s="222" t="str">
        <f t="shared" si="80"/>
        <v/>
      </c>
      <c r="AM302" s="215" t="str">
        <f>IFERROR(IF(#REF!="Yes",$AK302,($AK302+$AD302*0.5)),"")</f>
        <v/>
      </c>
      <c r="AN302" s="215" t="str">
        <f>IFERROR(IF(#REF!="Yes",$AL302,($AL302+$AE302*0.5)),"")</f>
        <v/>
      </c>
      <c r="AO302" s="374" t="str">
        <f>IF(ISBLANK('Team Roster Proposed - FBR'!Q303),"",'Team Roster Proposed - FBR'!Q303)</f>
        <v/>
      </c>
      <c r="AP302" s="226" t="e">
        <f>IF(ISBLANK(#REF!),"",#REF!)</f>
        <v>#REF!</v>
      </c>
      <c r="AQ302" s="226" t="e">
        <f>IF(ISBLANK(#REF!),"",#REF!)</f>
        <v>#REF!</v>
      </c>
      <c r="AR302" s="226" t="e">
        <f>IF(ISBLANK(#REF!),"",#REF!)</f>
        <v>#REF!</v>
      </c>
      <c r="AS302" s="219" t="e">
        <f>IF(ISBLANK(#REF!),"",#REF!)</f>
        <v>#REF!</v>
      </c>
      <c r="AT302" s="219" t="e">
        <f>IF(ISBLANK(#REF!),"",#REF!)</f>
        <v>#REF!</v>
      </c>
      <c r="AU302" s="219" t="e">
        <f>IF(ISBLANK(#REF!),"",#REF!)</f>
        <v>#REF!</v>
      </c>
      <c r="AV302" s="219" t="e">
        <f>IF(ISBLANK(#REF!),"",#REF!)</f>
        <v>#REF!</v>
      </c>
      <c r="AW302" s="219" t="e">
        <f>IF(ISBLANK(#REF!),"",#REF!)</f>
        <v>#REF!</v>
      </c>
      <c r="AX302" s="219" t="e">
        <f>IF(ISBLANK(#REF!),"",#REF!)</f>
        <v>#REF!</v>
      </c>
      <c r="AY302" s="226" t="e">
        <f>IF(ISBLANK(#REF!),"",#REF!)</f>
        <v>#REF!</v>
      </c>
      <c r="AZ302" s="219" t="e">
        <f>IF(ISBLANK(#REF!),"",#REF!)</f>
        <v>#REF!</v>
      </c>
      <c r="BA302" s="219" t="e">
        <f>IF(ISBLANK(#REF!),"",#REF!)</f>
        <v>#REF!</v>
      </c>
      <c r="BB302" s="219" t="e">
        <f>IF(ISBLANK(#REF!),"",#REF!)</f>
        <v>#REF!</v>
      </c>
      <c r="BC302" s="219" t="e">
        <f>IF(ISBLANK(#REF!),"",#REF!)</f>
        <v>#REF!</v>
      </c>
      <c r="BD302" s="219" t="e">
        <f>IF(ISBLANK(#REF!),"",#REF!)</f>
        <v>#REF!</v>
      </c>
      <c r="BE302" s="219" t="e">
        <f>IF(ISBLANK(#REF!),"",#REF!)</f>
        <v>#REF!</v>
      </c>
      <c r="BF302" s="219" t="e">
        <f>IF(ISBLANK(#REF!),"",#REF!)</f>
        <v>#REF!</v>
      </c>
      <c r="BG302" s="219" t="e">
        <f>IF(ISBLANK(#REF!),"",#REF!)</f>
        <v>#REF!</v>
      </c>
      <c r="BH302" s="219" t="e">
        <f>IF(ISBLANK(#REF!),"",#REF!)</f>
        <v>#REF!</v>
      </c>
      <c r="BI302" s="219" t="e">
        <f>IF(ISBLANK(#REF!),"",#REF!)</f>
        <v>#REF!</v>
      </c>
      <c r="BJ302" s="219" t="e">
        <f>IF(ISBLANK(#REF!),"",#REF!)</f>
        <v>#REF!</v>
      </c>
      <c r="BK302" s="219" t="e">
        <f>IF(ISBLANK(#REF!),"",#REF!)</f>
        <v>#REF!</v>
      </c>
      <c r="BL302" s="219" t="e">
        <f>IF(ISBLANK(#REF!),"",#REF!)</f>
        <v>#REF!</v>
      </c>
      <c r="BM302" s="219" t="e">
        <f>IF(ISBLANK(#REF!),"",#REF!)</f>
        <v>#REF!</v>
      </c>
      <c r="BN302" s="219" t="e">
        <f>IF(ISBLANK(#REF!),"",#REF!)</f>
        <v>#REF!</v>
      </c>
      <c r="BO302" s="227" t="e">
        <f t="shared" si="81"/>
        <v>#REF!</v>
      </c>
      <c r="BP302" s="228" t="str">
        <f t="shared" si="84"/>
        <v/>
      </c>
      <c r="BQ302" s="229" t="str">
        <f t="shared" si="68"/>
        <v/>
      </c>
      <c r="BR302" s="228" t="e">
        <f t="shared" si="82"/>
        <v>#REF!</v>
      </c>
      <c r="BS302" s="230" t="e">
        <f t="shared" si="83"/>
        <v>#REF!</v>
      </c>
    </row>
    <row r="303" spans="1:71">
      <c r="A303" s="213" t="e">
        <f>IF(ISBLANK(#REF!),"",#REF!)</f>
        <v>#REF!</v>
      </c>
      <c r="B303" s="214" t="e">
        <f>IF(ISBLANK(#REF!),"",#REF!)</f>
        <v>#REF!</v>
      </c>
      <c r="C303" s="214" t="e">
        <f>IF(ISBLANK(#REF!),"",#REF!)</f>
        <v>#REF!</v>
      </c>
      <c r="D303" s="214" t="e">
        <f>IF(ISBLANK(#REF!),"",#REF!)</f>
        <v>#REF!</v>
      </c>
      <c r="E303" s="214" t="e">
        <f>IF(ISBLANK(#REF!),"",#REF!)</f>
        <v>#REF!</v>
      </c>
      <c r="F303" s="214" t="e">
        <f>IF(ISBLANK(#REF!),"",#REF!)</f>
        <v>#REF!</v>
      </c>
      <c r="G303" s="214" t="e">
        <f>IF(ISBLANK(#REF!),"",#REF!)</f>
        <v>#REF!</v>
      </c>
      <c r="H303" s="215" t="e">
        <f>IF(ISBLANK(#REF!),"",#REF!)</f>
        <v>#REF!</v>
      </c>
      <c r="I303" s="214" t="e">
        <f>IF(ISBLANK(#REF!),"",#REF!)</f>
        <v>#REF!</v>
      </c>
      <c r="J303" s="216" t="e">
        <f>IF(ISBLANK(#REF!),"",#REF!)</f>
        <v>#REF!</v>
      </c>
      <c r="K303" s="217" t="e">
        <f>IF(ISBLANK(#REF!),"",#REF!)</f>
        <v>#REF!</v>
      </c>
      <c r="L303" s="217" t="e">
        <f>IF(ISBLANK(#REF!),"",#REF!)</f>
        <v>#REF!</v>
      </c>
      <c r="M303" s="218" t="e">
        <f>IF(ISBLANK(#REF!),"",#REF!)</f>
        <v>#REF!</v>
      </c>
      <c r="N303" s="218" t="e">
        <f>IF(ISBLANK(#REF!),"",#REF!)</f>
        <v>#REF!</v>
      </c>
      <c r="O303" s="220" t="str">
        <f>IFERROR(VLOOKUP(_xlfn.CONCAT('Team Roster - Final'!$A303," : ",'Team Roster - Final'!$BM303),'Rate Calculations'!$C$4:$G$1100,5,FALSE),"")</f>
        <v/>
      </c>
      <c r="P303" s="225">
        <f>IF(ISBLANK('Rate Calculations'!$H305),"",'Rate Calculations'!$H305)</f>
        <v>1.7500000000000002E-2</v>
      </c>
      <c r="Q303" s="220" t="str">
        <f t="shared" si="69"/>
        <v/>
      </c>
      <c r="R303" s="221">
        <f>IF(ISBLANK('Rate Calculations'!$J305),"",'Rate Calculations'!$J305)</f>
        <v>3.5000000000000003E-2</v>
      </c>
      <c r="S303" s="220" t="str">
        <f t="shared" si="70"/>
        <v/>
      </c>
      <c r="T303" s="225" t="str">
        <f>IFERROR(VLOOKUP(_xlfn.CONCAT('Team Roster - Final'!$A303," : ",'Team Roster - Final'!$BM303),'Rate Calculations'!$C$4:$S$1100,10,FALSE),"")</f>
        <v/>
      </c>
      <c r="U303" s="225" t="str">
        <f>IFERROR(VLOOKUP(_xlfn.CONCAT('Team Roster - Final'!$A303," : ",'Team Roster - Final'!$BM303),'Rate Calculations'!$C$4:$S$1100,11,FALSE),"")</f>
        <v/>
      </c>
      <c r="V303" s="222" t="str">
        <f t="shared" si="71"/>
        <v/>
      </c>
      <c r="W303" s="222" t="str">
        <f t="shared" si="72"/>
        <v/>
      </c>
      <c r="X303" s="223" t="str">
        <f>IFERROR(VLOOKUP(_xlfn.CONCAT('Team Roster - Final'!$A303," : ",'Team Roster - Final'!$BM303),'Rate Calculations'!$C$4:$S$1100,14,FALSE),"")</f>
        <v/>
      </c>
      <c r="Y303" s="222" t="str">
        <f t="shared" si="73"/>
        <v/>
      </c>
      <c r="Z303" s="222" t="str">
        <f t="shared" si="74"/>
        <v/>
      </c>
      <c r="AA303" s="224" t="str">
        <f>IFERROR(IF(#REF!="Yes",$Y303, $Y303+$Q303*0.5),"")</f>
        <v/>
      </c>
      <c r="AB303" s="224" t="str">
        <f>IFERROR(IF(#REF!="Yes",$Z303, $Z303+$S303*0.5),"")</f>
        <v/>
      </c>
      <c r="AC303" s="220" t="str">
        <f>IFERROR(VLOOKUP(_xlfn.CONCAT('Team Roster - Final'!$A303," : ",'Team Roster - Final'!$BM303),'Rate Calculations'!$C$4:$U$1100,19,FALSE),"")</f>
        <v/>
      </c>
      <c r="AD303" s="220" t="str">
        <f t="shared" si="75"/>
        <v/>
      </c>
      <c r="AE303" s="220" t="str">
        <f t="shared" si="76"/>
        <v/>
      </c>
      <c r="AF303" s="225" t="str">
        <f>IFERROR(VLOOKUP(_xlfn.CONCAT('Team Roster - Final'!$A303," : ",'Team Roster - Final'!$BM303),'Rate Calculations'!$C$4:$AB$1100,22,FALSE),"")</f>
        <v/>
      </c>
      <c r="AG303" s="225" t="str">
        <f>IFERROR(VLOOKUP(_xlfn.CONCAT('Team Roster - Final'!$A303," : ",'Team Roster - Final'!$BM303),'Rate Calculations'!$C$4:$AB$1100,23,FALSE),"")</f>
        <v/>
      </c>
      <c r="AH303" s="222" t="str">
        <f t="shared" si="77"/>
        <v/>
      </c>
      <c r="AI303" s="222" t="str">
        <f t="shared" si="78"/>
        <v/>
      </c>
      <c r="AJ303" s="223" t="str">
        <f>Table1[[#This Row],[Home Office
Net Fee %]]</f>
        <v/>
      </c>
      <c r="AK303" s="222" t="str">
        <f t="shared" si="79"/>
        <v/>
      </c>
      <c r="AL303" s="222" t="str">
        <f t="shared" si="80"/>
        <v/>
      </c>
      <c r="AM303" s="215" t="str">
        <f>IFERROR(IF(#REF!="Yes",$AK303,($AK303+$AD303*0.5)),"")</f>
        <v/>
      </c>
      <c r="AN303" s="215" t="str">
        <f>IFERROR(IF(#REF!="Yes",$AL303,($AL303+$AE303*0.5)),"")</f>
        <v/>
      </c>
      <c r="AO303" s="374" t="str">
        <f>IF(ISBLANK('Team Roster Proposed - FBR'!Q304),"",'Team Roster Proposed - FBR'!Q304)</f>
        <v/>
      </c>
      <c r="AP303" s="226" t="e">
        <f>IF(ISBLANK(#REF!),"",#REF!)</f>
        <v>#REF!</v>
      </c>
      <c r="AQ303" s="226" t="e">
        <f>IF(ISBLANK(#REF!),"",#REF!)</f>
        <v>#REF!</v>
      </c>
      <c r="AR303" s="226" t="e">
        <f>IF(ISBLANK(#REF!),"",#REF!)</f>
        <v>#REF!</v>
      </c>
      <c r="AS303" s="219" t="e">
        <f>IF(ISBLANK(#REF!),"",#REF!)</f>
        <v>#REF!</v>
      </c>
      <c r="AT303" s="219" t="e">
        <f>IF(ISBLANK(#REF!),"",#REF!)</f>
        <v>#REF!</v>
      </c>
      <c r="AU303" s="219" t="e">
        <f>IF(ISBLANK(#REF!),"",#REF!)</f>
        <v>#REF!</v>
      </c>
      <c r="AV303" s="219" t="e">
        <f>IF(ISBLANK(#REF!),"",#REF!)</f>
        <v>#REF!</v>
      </c>
      <c r="AW303" s="219" t="e">
        <f>IF(ISBLANK(#REF!),"",#REF!)</f>
        <v>#REF!</v>
      </c>
      <c r="AX303" s="219" t="e">
        <f>IF(ISBLANK(#REF!),"",#REF!)</f>
        <v>#REF!</v>
      </c>
      <c r="AY303" s="226" t="e">
        <f>IF(ISBLANK(#REF!),"",#REF!)</f>
        <v>#REF!</v>
      </c>
      <c r="AZ303" s="219" t="e">
        <f>IF(ISBLANK(#REF!),"",#REF!)</f>
        <v>#REF!</v>
      </c>
      <c r="BA303" s="219" t="e">
        <f>IF(ISBLANK(#REF!),"",#REF!)</f>
        <v>#REF!</v>
      </c>
      <c r="BB303" s="219" t="e">
        <f>IF(ISBLANK(#REF!),"",#REF!)</f>
        <v>#REF!</v>
      </c>
      <c r="BC303" s="219" t="e">
        <f>IF(ISBLANK(#REF!),"",#REF!)</f>
        <v>#REF!</v>
      </c>
      <c r="BD303" s="219" t="e">
        <f>IF(ISBLANK(#REF!),"",#REF!)</f>
        <v>#REF!</v>
      </c>
      <c r="BE303" s="219" t="e">
        <f>IF(ISBLANK(#REF!),"",#REF!)</f>
        <v>#REF!</v>
      </c>
      <c r="BF303" s="219" t="e">
        <f>IF(ISBLANK(#REF!),"",#REF!)</f>
        <v>#REF!</v>
      </c>
      <c r="BG303" s="219" t="e">
        <f>IF(ISBLANK(#REF!),"",#REF!)</f>
        <v>#REF!</v>
      </c>
      <c r="BH303" s="219" t="e">
        <f>IF(ISBLANK(#REF!),"",#REF!)</f>
        <v>#REF!</v>
      </c>
      <c r="BI303" s="219" t="e">
        <f>IF(ISBLANK(#REF!),"",#REF!)</f>
        <v>#REF!</v>
      </c>
      <c r="BJ303" s="219" t="e">
        <f>IF(ISBLANK(#REF!),"",#REF!)</f>
        <v>#REF!</v>
      </c>
      <c r="BK303" s="219" t="e">
        <f>IF(ISBLANK(#REF!),"",#REF!)</f>
        <v>#REF!</v>
      </c>
      <c r="BL303" s="219" t="e">
        <f>IF(ISBLANK(#REF!),"",#REF!)</f>
        <v>#REF!</v>
      </c>
      <c r="BM303" s="219" t="e">
        <f>IF(ISBLANK(#REF!),"",#REF!)</f>
        <v>#REF!</v>
      </c>
      <c r="BN303" s="219" t="e">
        <f>IF(ISBLANK(#REF!),"",#REF!)</f>
        <v>#REF!</v>
      </c>
      <c r="BO303" s="227" t="e">
        <f t="shared" si="81"/>
        <v>#REF!</v>
      </c>
      <c r="BP303" s="228" t="str">
        <f t="shared" si="84"/>
        <v/>
      </c>
      <c r="BQ303" s="229" t="str">
        <f t="shared" si="68"/>
        <v/>
      </c>
      <c r="BR303" s="228" t="e">
        <f t="shared" si="82"/>
        <v>#REF!</v>
      </c>
      <c r="BS303" s="230" t="e">
        <f t="shared" si="83"/>
        <v>#REF!</v>
      </c>
    </row>
    <row r="304" spans="1:71">
      <c r="A304" s="213" t="e">
        <f>IF(ISBLANK(#REF!),"",#REF!)</f>
        <v>#REF!</v>
      </c>
      <c r="B304" s="214" t="e">
        <f>IF(ISBLANK(#REF!),"",#REF!)</f>
        <v>#REF!</v>
      </c>
      <c r="C304" s="214" t="e">
        <f>IF(ISBLANK(#REF!),"",#REF!)</f>
        <v>#REF!</v>
      </c>
      <c r="D304" s="214" t="e">
        <f>IF(ISBLANK(#REF!),"",#REF!)</f>
        <v>#REF!</v>
      </c>
      <c r="E304" s="214" t="e">
        <f>IF(ISBLANK(#REF!),"",#REF!)</f>
        <v>#REF!</v>
      </c>
      <c r="F304" s="214" t="e">
        <f>IF(ISBLANK(#REF!),"",#REF!)</f>
        <v>#REF!</v>
      </c>
      <c r="G304" s="214" t="e">
        <f>IF(ISBLANK(#REF!),"",#REF!)</f>
        <v>#REF!</v>
      </c>
      <c r="H304" s="215" t="e">
        <f>IF(ISBLANK(#REF!),"",#REF!)</f>
        <v>#REF!</v>
      </c>
      <c r="I304" s="214" t="e">
        <f>IF(ISBLANK(#REF!),"",#REF!)</f>
        <v>#REF!</v>
      </c>
      <c r="J304" s="216" t="e">
        <f>IF(ISBLANK(#REF!),"",#REF!)</f>
        <v>#REF!</v>
      </c>
      <c r="K304" s="217" t="e">
        <f>IF(ISBLANK(#REF!),"",#REF!)</f>
        <v>#REF!</v>
      </c>
      <c r="L304" s="217" t="e">
        <f>IF(ISBLANK(#REF!),"",#REF!)</f>
        <v>#REF!</v>
      </c>
      <c r="M304" s="218" t="e">
        <f>IF(ISBLANK(#REF!),"",#REF!)</f>
        <v>#REF!</v>
      </c>
      <c r="N304" s="218" t="e">
        <f>IF(ISBLANK(#REF!),"",#REF!)</f>
        <v>#REF!</v>
      </c>
      <c r="O304" s="220" t="str">
        <f>IFERROR(VLOOKUP(_xlfn.CONCAT('Team Roster - Final'!$A304," : ",'Team Roster - Final'!$BM304),'Rate Calculations'!$C$4:$G$1100,5,FALSE),"")</f>
        <v/>
      </c>
      <c r="P304" s="225">
        <f>IF(ISBLANK('Rate Calculations'!$H306),"",'Rate Calculations'!$H306)</f>
        <v>1.7500000000000002E-2</v>
      </c>
      <c r="Q304" s="220" t="str">
        <f t="shared" si="69"/>
        <v/>
      </c>
      <c r="R304" s="221">
        <f>IF(ISBLANK('Rate Calculations'!$J306),"",'Rate Calculations'!$J306)</f>
        <v>3.5000000000000003E-2</v>
      </c>
      <c r="S304" s="220" t="str">
        <f t="shared" si="70"/>
        <v/>
      </c>
      <c r="T304" s="225" t="str">
        <f>IFERROR(VLOOKUP(_xlfn.CONCAT('Team Roster - Final'!$A304," : ",'Team Roster - Final'!$BM304),'Rate Calculations'!$C$4:$S$1100,10,FALSE),"")</f>
        <v/>
      </c>
      <c r="U304" s="225" t="str">
        <f>IFERROR(VLOOKUP(_xlfn.CONCAT('Team Roster - Final'!$A304," : ",'Team Roster - Final'!$BM304),'Rate Calculations'!$C$4:$S$1100,11,FALSE),"")</f>
        <v/>
      </c>
      <c r="V304" s="222" t="str">
        <f t="shared" si="71"/>
        <v/>
      </c>
      <c r="W304" s="222" t="str">
        <f t="shared" si="72"/>
        <v/>
      </c>
      <c r="X304" s="223" t="str">
        <f>IFERROR(VLOOKUP(_xlfn.CONCAT('Team Roster - Final'!$A304," : ",'Team Roster - Final'!$BM304),'Rate Calculations'!$C$4:$S$1100,14,FALSE),"")</f>
        <v/>
      </c>
      <c r="Y304" s="222" t="str">
        <f t="shared" si="73"/>
        <v/>
      </c>
      <c r="Z304" s="222" t="str">
        <f t="shared" si="74"/>
        <v/>
      </c>
      <c r="AA304" s="224" t="str">
        <f>IFERROR(IF(#REF!="Yes",$Y304, $Y304+$Q304*0.5),"")</f>
        <v/>
      </c>
      <c r="AB304" s="224" t="str">
        <f>IFERROR(IF(#REF!="Yes",$Z304, $Z304+$S304*0.5),"")</f>
        <v/>
      </c>
      <c r="AC304" s="220" t="str">
        <f>IFERROR(VLOOKUP(_xlfn.CONCAT('Team Roster - Final'!$A304," : ",'Team Roster - Final'!$BM304),'Rate Calculations'!$C$4:$U$1100,19,FALSE),"")</f>
        <v/>
      </c>
      <c r="AD304" s="220" t="str">
        <f t="shared" si="75"/>
        <v/>
      </c>
      <c r="AE304" s="220" t="str">
        <f t="shared" si="76"/>
        <v/>
      </c>
      <c r="AF304" s="225" t="str">
        <f>IFERROR(VLOOKUP(_xlfn.CONCAT('Team Roster - Final'!$A304," : ",'Team Roster - Final'!$BM304),'Rate Calculations'!$C$4:$AB$1100,22,FALSE),"")</f>
        <v/>
      </c>
      <c r="AG304" s="225" t="str">
        <f>IFERROR(VLOOKUP(_xlfn.CONCAT('Team Roster - Final'!$A304," : ",'Team Roster - Final'!$BM304),'Rate Calculations'!$C$4:$AB$1100,23,FALSE),"")</f>
        <v/>
      </c>
      <c r="AH304" s="222" t="str">
        <f t="shared" si="77"/>
        <v/>
      </c>
      <c r="AI304" s="222" t="str">
        <f t="shared" si="78"/>
        <v/>
      </c>
      <c r="AJ304" s="223" t="str">
        <f>Table1[[#This Row],[Home Office
Net Fee %]]</f>
        <v/>
      </c>
      <c r="AK304" s="222" t="str">
        <f t="shared" si="79"/>
        <v/>
      </c>
      <c r="AL304" s="222" t="str">
        <f t="shared" si="80"/>
        <v/>
      </c>
      <c r="AM304" s="215" t="str">
        <f>IFERROR(IF(#REF!="Yes",$AK304,($AK304+$AD304*0.5)),"")</f>
        <v/>
      </c>
      <c r="AN304" s="215" t="str">
        <f>IFERROR(IF(#REF!="Yes",$AL304,($AL304+$AE304*0.5)),"")</f>
        <v/>
      </c>
      <c r="AO304" s="374" t="str">
        <f>IF(ISBLANK('Team Roster Proposed - FBR'!Q305),"",'Team Roster Proposed - FBR'!Q305)</f>
        <v/>
      </c>
      <c r="AP304" s="226" t="e">
        <f>IF(ISBLANK(#REF!),"",#REF!)</f>
        <v>#REF!</v>
      </c>
      <c r="AQ304" s="226" t="e">
        <f>IF(ISBLANK(#REF!),"",#REF!)</f>
        <v>#REF!</v>
      </c>
      <c r="AR304" s="226" t="e">
        <f>IF(ISBLANK(#REF!),"",#REF!)</f>
        <v>#REF!</v>
      </c>
      <c r="AS304" s="219" t="e">
        <f>IF(ISBLANK(#REF!),"",#REF!)</f>
        <v>#REF!</v>
      </c>
      <c r="AT304" s="219" t="e">
        <f>IF(ISBLANK(#REF!),"",#REF!)</f>
        <v>#REF!</v>
      </c>
      <c r="AU304" s="219" t="e">
        <f>IF(ISBLANK(#REF!),"",#REF!)</f>
        <v>#REF!</v>
      </c>
      <c r="AV304" s="219" t="e">
        <f>IF(ISBLANK(#REF!),"",#REF!)</f>
        <v>#REF!</v>
      </c>
      <c r="AW304" s="219" t="e">
        <f>IF(ISBLANK(#REF!),"",#REF!)</f>
        <v>#REF!</v>
      </c>
      <c r="AX304" s="219" t="e">
        <f>IF(ISBLANK(#REF!),"",#REF!)</f>
        <v>#REF!</v>
      </c>
      <c r="AY304" s="226" t="e">
        <f>IF(ISBLANK(#REF!),"",#REF!)</f>
        <v>#REF!</v>
      </c>
      <c r="AZ304" s="219" t="e">
        <f>IF(ISBLANK(#REF!),"",#REF!)</f>
        <v>#REF!</v>
      </c>
      <c r="BA304" s="219" t="e">
        <f>IF(ISBLANK(#REF!),"",#REF!)</f>
        <v>#REF!</v>
      </c>
      <c r="BB304" s="219" t="e">
        <f>IF(ISBLANK(#REF!),"",#REF!)</f>
        <v>#REF!</v>
      </c>
      <c r="BC304" s="219" t="e">
        <f>IF(ISBLANK(#REF!),"",#REF!)</f>
        <v>#REF!</v>
      </c>
      <c r="BD304" s="219" t="e">
        <f>IF(ISBLANK(#REF!),"",#REF!)</f>
        <v>#REF!</v>
      </c>
      <c r="BE304" s="219" t="e">
        <f>IF(ISBLANK(#REF!),"",#REF!)</f>
        <v>#REF!</v>
      </c>
      <c r="BF304" s="219" t="e">
        <f>IF(ISBLANK(#REF!),"",#REF!)</f>
        <v>#REF!</v>
      </c>
      <c r="BG304" s="219" t="e">
        <f>IF(ISBLANK(#REF!),"",#REF!)</f>
        <v>#REF!</v>
      </c>
      <c r="BH304" s="219" t="e">
        <f>IF(ISBLANK(#REF!),"",#REF!)</f>
        <v>#REF!</v>
      </c>
      <c r="BI304" s="219" t="e">
        <f>IF(ISBLANK(#REF!),"",#REF!)</f>
        <v>#REF!</v>
      </c>
      <c r="BJ304" s="219" t="e">
        <f>IF(ISBLANK(#REF!),"",#REF!)</f>
        <v>#REF!</v>
      </c>
      <c r="BK304" s="219" t="e">
        <f>IF(ISBLANK(#REF!),"",#REF!)</f>
        <v>#REF!</v>
      </c>
      <c r="BL304" s="219" t="e">
        <f>IF(ISBLANK(#REF!),"",#REF!)</f>
        <v>#REF!</v>
      </c>
      <c r="BM304" s="219" t="e">
        <f>IF(ISBLANK(#REF!),"",#REF!)</f>
        <v>#REF!</v>
      </c>
      <c r="BN304" s="219" t="e">
        <f>IF(ISBLANK(#REF!),"",#REF!)</f>
        <v>#REF!</v>
      </c>
      <c r="BO304" s="227" t="e">
        <f t="shared" si="81"/>
        <v>#REF!</v>
      </c>
      <c r="BP304" s="228" t="str">
        <f t="shared" si="84"/>
        <v/>
      </c>
      <c r="BQ304" s="229" t="str">
        <f t="shared" si="68"/>
        <v/>
      </c>
      <c r="BR304" s="228" t="e">
        <f t="shared" si="82"/>
        <v>#REF!</v>
      </c>
      <c r="BS304" s="230" t="e">
        <f t="shared" si="83"/>
        <v>#REF!</v>
      </c>
    </row>
    <row r="305" spans="1:71">
      <c r="A305" s="213" t="e">
        <f>IF(ISBLANK(#REF!),"",#REF!)</f>
        <v>#REF!</v>
      </c>
      <c r="B305" s="214" t="e">
        <f>IF(ISBLANK(#REF!),"",#REF!)</f>
        <v>#REF!</v>
      </c>
      <c r="C305" s="214" t="e">
        <f>IF(ISBLANK(#REF!),"",#REF!)</f>
        <v>#REF!</v>
      </c>
      <c r="D305" s="214" t="e">
        <f>IF(ISBLANK(#REF!),"",#REF!)</f>
        <v>#REF!</v>
      </c>
      <c r="E305" s="214" t="e">
        <f>IF(ISBLANK(#REF!),"",#REF!)</f>
        <v>#REF!</v>
      </c>
      <c r="F305" s="214" t="e">
        <f>IF(ISBLANK(#REF!),"",#REF!)</f>
        <v>#REF!</v>
      </c>
      <c r="G305" s="214" t="e">
        <f>IF(ISBLANK(#REF!),"",#REF!)</f>
        <v>#REF!</v>
      </c>
      <c r="H305" s="215" t="e">
        <f>IF(ISBLANK(#REF!),"",#REF!)</f>
        <v>#REF!</v>
      </c>
      <c r="I305" s="214" t="e">
        <f>IF(ISBLANK(#REF!),"",#REF!)</f>
        <v>#REF!</v>
      </c>
      <c r="J305" s="216" t="e">
        <f>IF(ISBLANK(#REF!),"",#REF!)</f>
        <v>#REF!</v>
      </c>
      <c r="K305" s="217" t="e">
        <f>IF(ISBLANK(#REF!),"",#REF!)</f>
        <v>#REF!</v>
      </c>
      <c r="L305" s="217" t="e">
        <f>IF(ISBLANK(#REF!),"",#REF!)</f>
        <v>#REF!</v>
      </c>
      <c r="M305" s="218" t="e">
        <f>IF(ISBLANK(#REF!),"",#REF!)</f>
        <v>#REF!</v>
      </c>
      <c r="N305" s="218" t="e">
        <f>IF(ISBLANK(#REF!),"",#REF!)</f>
        <v>#REF!</v>
      </c>
      <c r="O305" s="220" t="str">
        <f>IFERROR(VLOOKUP(_xlfn.CONCAT('Team Roster - Final'!$A305," : ",'Team Roster - Final'!$BM305),'Rate Calculations'!$C$4:$G$1100,5,FALSE),"")</f>
        <v/>
      </c>
      <c r="P305" s="225">
        <f>IF(ISBLANK('Rate Calculations'!$H307),"",'Rate Calculations'!$H307)</f>
        <v>1.7500000000000002E-2</v>
      </c>
      <c r="Q305" s="220" t="str">
        <f t="shared" si="69"/>
        <v/>
      </c>
      <c r="R305" s="221">
        <f>IF(ISBLANK('Rate Calculations'!$J307),"",'Rate Calculations'!$J307)</f>
        <v>3.5000000000000003E-2</v>
      </c>
      <c r="S305" s="220" t="str">
        <f t="shared" si="70"/>
        <v/>
      </c>
      <c r="T305" s="225" t="str">
        <f>IFERROR(VLOOKUP(_xlfn.CONCAT('Team Roster - Final'!$A305," : ",'Team Roster - Final'!$BM305),'Rate Calculations'!$C$4:$S$1100,10,FALSE),"")</f>
        <v/>
      </c>
      <c r="U305" s="225" t="str">
        <f>IFERROR(VLOOKUP(_xlfn.CONCAT('Team Roster - Final'!$A305," : ",'Team Roster - Final'!$BM305),'Rate Calculations'!$C$4:$S$1100,11,FALSE),"")</f>
        <v/>
      </c>
      <c r="V305" s="222" t="str">
        <f t="shared" si="71"/>
        <v/>
      </c>
      <c r="W305" s="222" t="str">
        <f t="shared" si="72"/>
        <v/>
      </c>
      <c r="X305" s="223" t="str">
        <f>IFERROR(VLOOKUP(_xlfn.CONCAT('Team Roster - Final'!$A305," : ",'Team Roster - Final'!$BM305),'Rate Calculations'!$C$4:$S$1100,14,FALSE),"")</f>
        <v/>
      </c>
      <c r="Y305" s="222" t="str">
        <f t="shared" si="73"/>
        <v/>
      </c>
      <c r="Z305" s="222" t="str">
        <f t="shared" si="74"/>
        <v/>
      </c>
      <c r="AA305" s="224" t="str">
        <f>IFERROR(IF(#REF!="Yes",$Y305, $Y305+$Q305*0.5),"")</f>
        <v/>
      </c>
      <c r="AB305" s="224" t="str">
        <f>IFERROR(IF(#REF!="Yes",$Z305, $Z305+$S305*0.5),"")</f>
        <v/>
      </c>
      <c r="AC305" s="220" t="str">
        <f>IFERROR(VLOOKUP(_xlfn.CONCAT('Team Roster - Final'!$A305," : ",'Team Roster - Final'!$BM305),'Rate Calculations'!$C$4:$U$1100,19,FALSE),"")</f>
        <v/>
      </c>
      <c r="AD305" s="220" t="str">
        <f t="shared" si="75"/>
        <v/>
      </c>
      <c r="AE305" s="220" t="str">
        <f t="shared" si="76"/>
        <v/>
      </c>
      <c r="AF305" s="225" t="str">
        <f>IFERROR(VLOOKUP(_xlfn.CONCAT('Team Roster - Final'!$A305," : ",'Team Roster - Final'!$BM305),'Rate Calculations'!$C$4:$AB$1100,22,FALSE),"")</f>
        <v/>
      </c>
      <c r="AG305" s="225" t="str">
        <f>IFERROR(VLOOKUP(_xlfn.CONCAT('Team Roster - Final'!$A305," : ",'Team Roster - Final'!$BM305),'Rate Calculations'!$C$4:$AB$1100,23,FALSE),"")</f>
        <v/>
      </c>
      <c r="AH305" s="222" t="str">
        <f t="shared" si="77"/>
        <v/>
      </c>
      <c r="AI305" s="222" t="str">
        <f t="shared" si="78"/>
        <v/>
      </c>
      <c r="AJ305" s="223" t="str">
        <f>Table1[[#This Row],[Home Office
Net Fee %]]</f>
        <v/>
      </c>
      <c r="AK305" s="222" t="str">
        <f t="shared" si="79"/>
        <v/>
      </c>
      <c r="AL305" s="222" t="str">
        <f t="shared" si="80"/>
        <v/>
      </c>
      <c r="AM305" s="215" t="str">
        <f>IFERROR(IF(#REF!="Yes",$AK305,($AK305+$AD305*0.5)),"")</f>
        <v/>
      </c>
      <c r="AN305" s="215" t="str">
        <f>IFERROR(IF(#REF!="Yes",$AL305,($AL305+$AE305*0.5)),"")</f>
        <v/>
      </c>
      <c r="AO305" s="374" t="str">
        <f>IF(ISBLANK('Team Roster Proposed - FBR'!Q306),"",'Team Roster Proposed - FBR'!Q306)</f>
        <v/>
      </c>
      <c r="AP305" s="226" t="e">
        <f>IF(ISBLANK(#REF!),"",#REF!)</f>
        <v>#REF!</v>
      </c>
      <c r="AQ305" s="226" t="e">
        <f>IF(ISBLANK(#REF!),"",#REF!)</f>
        <v>#REF!</v>
      </c>
      <c r="AR305" s="226" t="e">
        <f>IF(ISBLANK(#REF!),"",#REF!)</f>
        <v>#REF!</v>
      </c>
      <c r="AS305" s="219" t="e">
        <f>IF(ISBLANK(#REF!),"",#REF!)</f>
        <v>#REF!</v>
      </c>
      <c r="AT305" s="219" t="e">
        <f>IF(ISBLANK(#REF!),"",#REF!)</f>
        <v>#REF!</v>
      </c>
      <c r="AU305" s="219" t="e">
        <f>IF(ISBLANK(#REF!),"",#REF!)</f>
        <v>#REF!</v>
      </c>
      <c r="AV305" s="219" t="e">
        <f>IF(ISBLANK(#REF!),"",#REF!)</f>
        <v>#REF!</v>
      </c>
      <c r="AW305" s="219" t="e">
        <f>IF(ISBLANK(#REF!),"",#REF!)</f>
        <v>#REF!</v>
      </c>
      <c r="AX305" s="219" t="e">
        <f>IF(ISBLANK(#REF!),"",#REF!)</f>
        <v>#REF!</v>
      </c>
      <c r="AY305" s="226" t="e">
        <f>IF(ISBLANK(#REF!),"",#REF!)</f>
        <v>#REF!</v>
      </c>
      <c r="AZ305" s="219" t="e">
        <f>IF(ISBLANK(#REF!),"",#REF!)</f>
        <v>#REF!</v>
      </c>
      <c r="BA305" s="219" t="e">
        <f>IF(ISBLANK(#REF!),"",#REF!)</f>
        <v>#REF!</v>
      </c>
      <c r="BB305" s="219" t="e">
        <f>IF(ISBLANK(#REF!),"",#REF!)</f>
        <v>#REF!</v>
      </c>
      <c r="BC305" s="219" t="e">
        <f>IF(ISBLANK(#REF!),"",#REF!)</f>
        <v>#REF!</v>
      </c>
      <c r="BD305" s="219" t="e">
        <f>IF(ISBLANK(#REF!),"",#REF!)</f>
        <v>#REF!</v>
      </c>
      <c r="BE305" s="219" t="e">
        <f>IF(ISBLANK(#REF!),"",#REF!)</f>
        <v>#REF!</v>
      </c>
      <c r="BF305" s="219" t="e">
        <f>IF(ISBLANK(#REF!),"",#REF!)</f>
        <v>#REF!</v>
      </c>
      <c r="BG305" s="219" t="e">
        <f>IF(ISBLANK(#REF!),"",#REF!)</f>
        <v>#REF!</v>
      </c>
      <c r="BH305" s="219" t="e">
        <f>IF(ISBLANK(#REF!),"",#REF!)</f>
        <v>#REF!</v>
      </c>
      <c r="BI305" s="219" t="e">
        <f>IF(ISBLANK(#REF!),"",#REF!)</f>
        <v>#REF!</v>
      </c>
      <c r="BJ305" s="219" t="e">
        <f>IF(ISBLANK(#REF!),"",#REF!)</f>
        <v>#REF!</v>
      </c>
      <c r="BK305" s="219" t="e">
        <f>IF(ISBLANK(#REF!),"",#REF!)</f>
        <v>#REF!</v>
      </c>
      <c r="BL305" s="219" t="e">
        <f>IF(ISBLANK(#REF!),"",#REF!)</f>
        <v>#REF!</v>
      </c>
      <c r="BM305" s="219" t="e">
        <f>IF(ISBLANK(#REF!),"",#REF!)</f>
        <v>#REF!</v>
      </c>
      <c r="BN305" s="219" t="e">
        <f>IF(ISBLANK(#REF!),"",#REF!)</f>
        <v>#REF!</v>
      </c>
      <c r="BO305" s="227" t="e">
        <f t="shared" si="81"/>
        <v>#REF!</v>
      </c>
      <c r="BP305" s="228" t="str">
        <f t="shared" si="84"/>
        <v/>
      </c>
      <c r="BQ305" s="229" t="str">
        <f t="shared" si="68"/>
        <v/>
      </c>
      <c r="BR305" s="228" t="e">
        <f t="shared" si="82"/>
        <v>#REF!</v>
      </c>
      <c r="BS305" s="230" t="e">
        <f t="shared" si="83"/>
        <v>#REF!</v>
      </c>
    </row>
    <row r="306" spans="1:71">
      <c r="A306" s="213" t="e">
        <f>IF(ISBLANK(#REF!),"",#REF!)</f>
        <v>#REF!</v>
      </c>
      <c r="B306" s="214" t="e">
        <f>IF(ISBLANK(#REF!),"",#REF!)</f>
        <v>#REF!</v>
      </c>
      <c r="C306" s="214" t="e">
        <f>IF(ISBLANK(#REF!),"",#REF!)</f>
        <v>#REF!</v>
      </c>
      <c r="D306" s="214" t="e">
        <f>IF(ISBLANK(#REF!),"",#REF!)</f>
        <v>#REF!</v>
      </c>
      <c r="E306" s="214" t="e">
        <f>IF(ISBLANK(#REF!),"",#REF!)</f>
        <v>#REF!</v>
      </c>
      <c r="F306" s="214" t="e">
        <f>IF(ISBLANK(#REF!),"",#REF!)</f>
        <v>#REF!</v>
      </c>
      <c r="G306" s="214" t="e">
        <f>IF(ISBLANK(#REF!),"",#REF!)</f>
        <v>#REF!</v>
      </c>
      <c r="H306" s="215" t="e">
        <f>IF(ISBLANK(#REF!),"",#REF!)</f>
        <v>#REF!</v>
      </c>
      <c r="I306" s="214" t="e">
        <f>IF(ISBLANK(#REF!),"",#REF!)</f>
        <v>#REF!</v>
      </c>
      <c r="J306" s="216" t="e">
        <f>IF(ISBLANK(#REF!),"",#REF!)</f>
        <v>#REF!</v>
      </c>
      <c r="K306" s="217" t="e">
        <f>IF(ISBLANK(#REF!),"",#REF!)</f>
        <v>#REF!</v>
      </c>
      <c r="L306" s="217" t="e">
        <f>IF(ISBLANK(#REF!),"",#REF!)</f>
        <v>#REF!</v>
      </c>
      <c r="M306" s="218" t="e">
        <f>IF(ISBLANK(#REF!),"",#REF!)</f>
        <v>#REF!</v>
      </c>
      <c r="N306" s="218" t="e">
        <f>IF(ISBLANK(#REF!),"",#REF!)</f>
        <v>#REF!</v>
      </c>
      <c r="O306" s="220" t="str">
        <f>IFERROR(VLOOKUP(_xlfn.CONCAT('Team Roster - Final'!$A306," : ",'Team Roster - Final'!$BM306),'Rate Calculations'!$C$4:$G$1100,5,FALSE),"")</f>
        <v/>
      </c>
      <c r="P306" s="225">
        <f>IF(ISBLANK('Rate Calculations'!$H308),"",'Rate Calculations'!$H308)</f>
        <v>1.7500000000000002E-2</v>
      </c>
      <c r="Q306" s="220" t="str">
        <f t="shared" si="69"/>
        <v/>
      </c>
      <c r="R306" s="221">
        <f>IF(ISBLANK('Rate Calculations'!$J308),"",'Rate Calculations'!$J308)</f>
        <v>3.5000000000000003E-2</v>
      </c>
      <c r="S306" s="220" t="str">
        <f t="shared" si="70"/>
        <v/>
      </c>
      <c r="T306" s="225" t="str">
        <f>IFERROR(VLOOKUP(_xlfn.CONCAT('Team Roster - Final'!$A306," : ",'Team Roster - Final'!$BM306),'Rate Calculations'!$C$4:$S$1100,10,FALSE),"")</f>
        <v/>
      </c>
      <c r="U306" s="225" t="str">
        <f>IFERROR(VLOOKUP(_xlfn.CONCAT('Team Roster - Final'!$A306," : ",'Team Roster - Final'!$BM306),'Rate Calculations'!$C$4:$S$1100,11,FALSE),"")</f>
        <v/>
      </c>
      <c r="V306" s="222" t="str">
        <f t="shared" si="71"/>
        <v/>
      </c>
      <c r="W306" s="222" t="str">
        <f t="shared" si="72"/>
        <v/>
      </c>
      <c r="X306" s="223" t="str">
        <f>IFERROR(VLOOKUP(_xlfn.CONCAT('Team Roster - Final'!$A306," : ",'Team Roster - Final'!$BM306),'Rate Calculations'!$C$4:$S$1100,14,FALSE),"")</f>
        <v/>
      </c>
      <c r="Y306" s="222" t="str">
        <f t="shared" si="73"/>
        <v/>
      </c>
      <c r="Z306" s="222" t="str">
        <f t="shared" si="74"/>
        <v/>
      </c>
      <c r="AA306" s="224" t="str">
        <f>IFERROR(IF(#REF!="Yes",$Y306, $Y306+$Q306*0.5),"")</f>
        <v/>
      </c>
      <c r="AB306" s="224" t="str">
        <f>IFERROR(IF(#REF!="Yes",$Z306, $Z306+$S306*0.5),"")</f>
        <v/>
      </c>
      <c r="AC306" s="220" t="str">
        <f>IFERROR(VLOOKUP(_xlfn.CONCAT('Team Roster - Final'!$A306," : ",'Team Roster - Final'!$BM306),'Rate Calculations'!$C$4:$U$1100,19,FALSE),"")</f>
        <v/>
      </c>
      <c r="AD306" s="220" t="str">
        <f t="shared" si="75"/>
        <v/>
      </c>
      <c r="AE306" s="220" t="str">
        <f t="shared" si="76"/>
        <v/>
      </c>
      <c r="AF306" s="225" t="str">
        <f>IFERROR(VLOOKUP(_xlfn.CONCAT('Team Roster - Final'!$A306," : ",'Team Roster - Final'!$BM306),'Rate Calculations'!$C$4:$AB$1100,22,FALSE),"")</f>
        <v/>
      </c>
      <c r="AG306" s="225" t="str">
        <f>IFERROR(VLOOKUP(_xlfn.CONCAT('Team Roster - Final'!$A306," : ",'Team Roster - Final'!$BM306),'Rate Calculations'!$C$4:$AB$1100,23,FALSE),"")</f>
        <v/>
      </c>
      <c r="AH306" s="222" t="str">
        <f t="shared" si="77"/>
        <v/>
      </c>
      <c r="AI306" s="222" t="str">
        <f t="shared" si="78"/>
        <v/>
      </c>
      <c r="AJ306" s="223" t="str">
        <f>Table1[[#This Row],[Home Office
Net Fee %]]</f>
        <v/>
      </c>
      <c r="AK306" s="222" t="str">
        <f t="shared" si="79"/>
        <v/>
      </c>
      <c r="AL306" s="222" t="str">
        <f t="shared" si="80"/>
        <v/>
      </c>
      <c r="AM306" s="215" t="str">
        <f>IFERROR(IF(#REF!="Yes",$AK306,($AK306+$AD306*0.5)),"")</f>
        <v/>
      </c>
      <c r="AN306" s="215" t="str">
        <f>IFERROR(IF(#REF!="Yes",$AL306,($AL306+$AE306*0.5)),"")</f>
        <v/>
      </c>
      <c r="AO306" s="374" t="str">
        <f>IF(ISBLANK('Team Roster Proposed - FBR'!Q307),"",'Team Roster Proposed - FBR'!Q307)</f>
        <v/>
      </c>
      <c r="AP306" s="226" t="e">
        <f>IF(ISBLANK(#REF!),"",#REF!)</f>
        <v>#REF!</v>
      </c>
      <c r="AQ306" s="226" t="e">
        <f>IF(ISBLANK(#REF!),"",#REF!)</f>
        <v>#REF!</v>
      </c>
      <c r="AR306" s="226" t="e">
        <f>IF(ISBLANK(#REF!),"",#REF!)</f>
        <v>#REF!</v>
      </c>
      <c r="AS306" s="219" t="e">
        <f>IF(ISBLANK(#REF!),"",#REF!)</f>
        <v>#REF!</v>
      </c>
      <c r="AT306" s="219" t="e">
        <f>IF(ISBLANK(#REF!),"",#REF!)</f>
        <v>#REF!</v>
      </c>
      <c r="AU306" s="219" t="e">
        <f>IF(ISBLANK(#REF!),"",#REF!)</f>
        <v>#REF!</v>
      </c>
      <c r="AV306" s="219" t="e">
        <f>IF(ISBLANK(#REF!),"",#REF!)</f>
        <v>#REF!</v>
      </c>
      <c r="AW306" s="219" t="e">
        <f>IF(ISBLANK(#REF!),"",#REF!)</f>
        <v>#REF!</v>
      </c>
      <c r="AX306" s="219" t="e">
        <f>IF(ISBLANK(#REF!),"",#REF!)</f>
        <v>#REF!</v>
      </c>
      <c r="AY306" s="226" t="e">
        <f>IF(ISBLANK(#REF!),"",#REF!)</f>
        <v>#REF!</v>
      </c>
      <c r="AZ306" s="219" t="e">
        <f>IF(ISBLANK(#REF!),"",#REF!)</f>
        <v>#REF!</v>
      </c>
      <c r="BA306" s="219" t="e">
        <f>IF(ISBLANK(#REF!),"",#REF!)</f>
        <v>#REF!</v>
      </c>
      <c r="BB306" s="219" t="e">
        <f>IF(ISBLANK(#REF!),"",#REF!)</f>
        <v>#REF!</v>
      </c>
      <c r="BC306" s="219" t="e">
        <f>IF(ISBLANK(#REF!),"",#REF!)</f>
        <v>#REF!</v>
      </c>
      <c r="BD306" s="219" t="e">
        <f>IF(ISBLANK(#REF!),"",#REF!)</f>
        <v>#REF!</v>
      </c>
      <c r="BE306" s="219" t="e">
        <f>IF(ISBLANK(#REF!),"",#REF!)</f>
        <v>#REF!</v>
      </c>
      <c r="BF306" s="219" t="e">
        <f>IF(ISBLANK(#REF!),"",#REF!)</f>
        <v>#REF!</v>
      </c>
      <c r="BG306" s="219" t="e">
        <f>IF(ISBLANK(#REF!),"",#REF!)</f>
        <v>#REF!</v>
      </c>
      <c r="BH306" s="219" t="e">
        <f>IF(ISBLANK(#REF!),"",#REF!)</f>
        <v>#REF!</v>
      </c>
      <c r="BI306" s="219" t="e">
        <f>IF(ISBLANK(#REF!),"",#REF!)</f>
        <v>#REF!</v>
      </c>
      <c r="BJ306" s="219" t="e">
        <f>IF(ISBLANK(#REF!),"",#REF!)</f>
        <v>#REF!</v>
      </c>
      <c r="BK306" s="219" t="e">
        <f>IF(ISBLANK(#REF!),"",#REF!)</f>
        <v>#REF!</v>
      </c>
      <c r="BL306" s="219" t="e">
        <f>IF(ISBLANK(#REF!),"",#REF!)</f>
        <v>#REF!</v>
      </c>
      <c r="BM306" s="219" t="e">
        <f>IF(ISBLANK(#REF!),"",#REF!)</f>
        <v>#REF!</v>
      </c>
      <c r="BN306" s="219" t="e">
        <f>IF(ISBLANK(#REF!),"",#REF!)</f>
        <v>#REF!</v>
      </c>
      <c r="BO306" s="227" t="e">
        <f t="shared" si="81"/>
        <v>#REF!</v>
      </c>
      <c r="BP306" s="228" t="str">
        <f t="shared" si="84"/>
        <v/>
      </c>
      <c r="BQ306" s="229" t="str">
        <f t="shared" si="68"/>
        <v/>
      </c>
      <c r="BR306" s="228" t="e">
        <f t="shared" si="82"/>
        <v>#REF!</v>
      </c>
      <c r="BS306" s="230" t="e">
        <f t="shared" si="83"/>
        <v>#REF!</v>
      </c>
    </row>
    <row r="307" spans="1:71">
      <c r="A307" s="213" t="e">
        <f>IF(ISBLANK(#REF!),"",#REF!)</f>
        <v>#REF!</v>
      </c>
      <c r="B307" s="214" t="e">
        <f>IF(ISBLANK(#REF!),"",#REF!)</f>
        <v>#REF!</v>
      </c>
      <c r="C307" s="214" t="e">
        <f>IF(ISBLANK(#REF!),"",#REF!)</f>
        <v>#REF!</v>
      </c>
      <c r="D307" s="214" t="e">
        <f>IF(ISBLANK(#REF!),"",#REF!)</f>
        <v>#REF!</v>
      </c>
      <c r="E307" s="214" t="e">
        <f>IF(ISBLANK(#REF!),"",#REF!)</f>
        <v>#REF!</v>
      </c>
      <c r="F307" s="214" t="e">
        <f>IF(ISBLANK(#REF!),"",#REF!)</f>
        <v>#REF!</v>
      </c>
      <c r="G307" s="214" t="e">
        <f>IF(ISBLANK(#REF!),"",#REF!)</f>
        <v>#REF!</v>
      </c>
      <c r="H307" s="215" t="e">
        <f>IF(ISBLANK(#REF!),"",#REF!)</f>
        <v>#REF!</v>
      </c>
      <c r="I307" s="214" t="e">
        <f>IF(ISBLANK(#REF!),"",#REF!)</f>
        <v>#REF!</v>
      </c>
      <c r="J307" s="216" t="e">
        <f>IF(ISBLANK(#REF!),"",#REF!)</f>
        <v>#REF!</v>
      </c>
      <c r="K307" s="217" t="e">
        <f>IF(ISBLANK(#REF!),"",#REF!)</f>
        <v>#REF!</v>
      </c>
      <c r="L307" s="217" t="e">
        <f>IF(ISBLANK(#REF!),"",#REF!)</f>
        <v>#REF!</v>
      </c>
      <c r="M307" s="218" t="e">
        <f>IF(ISBLANK(#REF!),"",#REF!)</f>
        <v>#REF!</v>
      </c>
      <c r="N307" s="218" t="e">
        <f>IF(ISBLANK(#REF!),"",#REF!)</f>
        <v>#REF!</v>
      </c>
      <c r="O307" s="220" t="str">
        <f>IFERROR(VLOOKUP(_xlfn.CONCAT('Team Roster - Final'!$A307," : ",'Team Roster - Final'!$BM307),'Rate Calculations'!$C$4:$G$1100,5,FALSE),"")</f>
        <v/>
      </c>
      <c r="P307" s="225">
        <f>IF(ISBLANK('Rate Calculations'!$H309),"",'Rate Calculations'!$H309)</f>
        <v>1.7500000000000002E-2</v>
      </c>
      <c r="Q307" s="220" t="str">
        <f t="shared" si="69"/>
        <v/>
      </c>
      <c r="R307" s="221">
        <f>IF(ISBLANK('Rate Calculations'!$J309),"",'Rate Calculations'!$J309)</f>
        <v>3.5000000000000003E-2</v>
      </c>
      <c r="S307" s="220" t="str">
        <f t="shared" si="70"/>
        <v/>
      </c>
      <c r="T307" s="225" t="str">
        <f>IFERROR(VLOOKUP(_xlfn.CONCAT('Team Roster - Final'!$A307," : ",'Team Roster - Final'!$BM307),'Rate Calculations'!$C$4:$S$1100,10,FALSE),"")</f>
        <v/>
      </c>
      <c r="U307" s="225" t="str">
        <f>IFERROR(VLOOKUP(_xlfn.CONCAT('Team Roster - Final'!$A307," : ",'Team Roster - Final'!$BM307),'Rate Calculations'!$C$4:$S$1100,11,FALSE),"")</f>
        <v/>
      </c>
      <c r="V307" s="222" t="str">
        <f t="shared" si="71"/>
        <v/>
      </c>
      <c r="W307" s="222" t="str">
        <f t="shared" si="72"/>
        <v/>
      </c>
      <c r="X307" s="223" t="str">
        <f>IFERROR(VLOOKUP(_xlfn.CONCAT('Team Roster - Final'!$A307," : ",'Team Roster - Final'!$BM307),'Rate Calculations'!$C$4:$S$1100,14,FALSE),"")</f>
        <v/>
      </c>
      <c r="Y307" s="222" t="str">
        <f t="shared" si="73"/>
        <v/>
      </c>
      <c r="Z307" s="222" t="str">
        <f t="shared" si="74"/>
        <v/>
      </c>
      <c r="AA307" s="224" t="str">
        <f>IFERROR(IF(#REF!="Yes",$Y307, $Y307+$Q307*0.5),"")</f>
        <v/>
      </c>
      <c r="AB307" s="224" t="str">
        <f>IFERROR(IF(#REF!="Yes",$Z307, $Z307+$S307*0.5),"")</f>
        <v/>
      </c>
      <c r="AC307" s="220" t="str">
        <f>IFERROR(VLOOKUP(_xlfn.CONCAT('Team Roster - Final'!$A307," : ",'Team Roster - Final'!$BM307),'Rate Calculations'!$C$4:$U$1100,19,FALSE),"")</f>
        <v/>
      </c>
      <c r="AD307" s="220" t="str">
        <f t="shared" si="75"/>
        <v/>
      </c>
      <c r="AE307" s="220" t="str">
        <f t="shared" si="76"/>
        <v/>
      </c>
      <c r="AF307" s="225" t="str">
        <f>IFERROR(VLOOKUP(_xlfn.CONCAT('Team Roster - Final'!$A307," : ",'Team Roster - Final'!$BM307),'Rate Calculations'!$C$4:$AB$1100,22,FALSE),"")</f>
        <v/>
      </c>
      <c r="AG307" s="225" t="str">
        <f>IFERROR(VLOOKUP(_xlfn.CONCAT('Team Roster - Final'!$A307," : ",'Team Roster - Final'!$BM307),'Rate Calculations'!$C$4:$AB$1100,23,FALSE),"")</f>
        <v/>
      </c>
      <c r="AH307" s="222" t="str">
        <f t="shared" si="77"/>
        <v/>
      </c>
      <c r="AI307" s="222" t="str">
        <f t="shared" si="78"/>
        <v/>
      </c>
      <c r="AJ307" s="223" t="str">
        <f>Table1[[#This Row],[Home Office
Net Fee %]]</f>
        <v/>
      </c>
      <c r="AK307" s="222" t="str">
        <f t="shared" si="79"/>
        <v/>
      </c>
      <c r="AL307" s="222" t="str">
        <f t="shared" si="80"/>
        <v/>
      </c>
      <c r="AM307" s="215" t="str">
        <f>IFERROR(IF(#REF!="Yes",$AK307,($AK307+$AD307*0.5)),"")</f>
        <v/>
      </c>
      <c r="AN307" s="215" t="str">
        <f>IFERROR(IF(#REF!="Yes",$AL307,($AL307+$AE307*0.5)),"")</f>
        <v/>
      </c>
      <c r="AO307" s="374" t="str">
        <f>IF(ISBLANK('Team Roster Proposed - FBR'!Q308),"",'Team Roster Proposed - FBR'!Q308)</f>
        <v/>
      </c>
      <c r="AP307" s="226" t="e">
        <f>IF(ISBLANK(#REF!),"",#REF!)</f>
        <v>#REF!</v>
      </c>
      <c r="AQ307" s="226" t="e">
        <f>IF(ISBLANK(#REF!),"",#REF!)</f>
        <v>#REF!</v>
      </c>
      <c r="AR307" s="226" t="e">
        <f>IF(ISBLANK(#REF!),"",#REF!)</f>
        <v>#REF!</v>
      </c>
      <c r="AS307" s="219" t="e">
        <f>IF(ISBLANK(#REF!),"",#REF!)</f>
        <v>#REF!</v>
      </c>
      <c r="AT307" s="219" t="e">
        <f>IF(ISBLANK(#REF!),"",#REF!)</f>
        <v>#REF!</v>
      </c>
      <c r="AU307" s="219" t="e">
        <f>IF(ISBLANK(#REF!),"",#REF!)</f>
        <v>#REF!</v>
      </c>
      <c r="AV307" s="219" t="e">
        <f>IF(ISBLANK(#REF!),"",#REF!)</f>
        <v>#REF!</v>
      </c>
      <c r="AW307" s="219" t="e">
        <f>IF(ISBLANK(#REF!),"",#REF!)</f>
        <v>#REF!</v>
      </c>
      <c r="AX307" s="219" t="e">
        <f>IF(ISBLANK(#REF!),"",#REF!)</f>
        <v>#REF!</v>
      </c>
      <c r="AY307" s="226" t="e">
        <f>IF(ISBLANK(#REF!),"",#REF!)</f>
        <v>#REF!</v>
      </c>
      <c r="AZ307" s="219" t="e">
        <f>IF(ISBLANK(#REF!),"",#REF!)</f>
        <v>#REF!</v>
      </c>
      <c r="BA307" s="219" t="e">
        <f>IF(ISBLANK(#REF!),"",#REF!)</f>
        <v>#REF!</v>
      </c>
      <c r="BB307" s="219" t="e">
        <f>IF(ISBLANK(#REF!),"",#REF!)</f>
        <v>#REF!</v>
      </c>
      <c r="BC307" s="219" t="e">
        <f>IF(ISBLANK(#REF!),"",#REF!)</f>
        <v>#REF!</v>
      </c>
      <c r="BD307" s="219" t="e">
        <f>IF(ISBLANK(#REF!),"",#REF!)</f>
        <v>#REF!</v>
      </c>
      <c r="BE307" s="219" t="e">
        <f>IF(ISBLANK(#REF!),"",#REF!)</f>
        <v>#REF!</v>
      </c>
      <c r="BF307" s="219" t="e">
        <f>IF(ISBLANK(#REF!),"",#REF!)</f>
        <v>#REF!</v>
      </c>
      <c r="BG307" s="219" t="e">
        <f>IF(ISBLANK(#REF!),"",#REF!)</f>
        <v>#REF!</v>
      </c>
      <c r="BH307" s="219" t="e">
        <f>IF(ISBLANK(#REF!),"",#REF!)</f>
        <v>#REF!</v>
      </c>
      <c r="BI307" s="219" t="e">
        <f>IF(ISBLANK(#REF!),"",#REF!)</f>
        <v>#REF!</v>
      </c>
      <c r="BJ307" s="219" t="e">
        <f>IF(ISBLANK(#REF!),"",#REF!)</f>
        <v>#REF!</v>
      </c>
      <c r="BK307" s="219" t="e">
        <f>IF(ISBLANK(#REF!),"",#REF!)</f>
        <v>#REF!</v>
      </c>
      <c r="BL307" s="219" t="e">
        <f>IF(ISBLANK(#REF!),"",#REF!)</f>
        <v>#REF!</v>
      </c>
      <c r="BM307" s="219" t="e">
        <f>IF(ISBLANK(#REF!),"",#REF!)</f>
        <v>#REF!</v>
      </c>
      <c r="BN307" s="219" t="e">
        <f>IF(ISBLANK(#REF!),"",#REF!)</f>
        <v>#REF!</v>
      </c>
      <c r="BO307" s="227" t="e">
        <f t="shared" si="81"/>
        <v>#REF!</v>
      </c>
      <c r="BP307" s="228" t="str">
        <f t="shared" si="84"/>
        <v/>
      </c>
      <c r="BQ307" s="229" t="str">
        <f t="shared" si="68"/>
        <v/>
      </c>
      <c r="BR307" s="228" t="e">
        <f t="shared" si="82"/>
        <v>#REF!</v>
      </c>
      <c r="BS307" s="230" t="e">
        <f t="shared" si="83"/>
        <v>#REF!</v>
      </c>
    </row>
    <row r="308" spans="1:71">
      <c r="A308" s="213" t="e">
        <f>IF(ISBLANK(#REF!),"",#REF!)</f>
        <v>#REF!</v>
      </c>
      <c r="B308" s="214" t="e">
        <f>IF(ISBLANK(#REF!),"",#REF!)</f>
        <v>#REF!</v>
      </c>
      <c r="C308" s="214" t="e">
        <f>IF(ISBLANK(#REF!),"",#REF!)</f>
        <v>#REF!</v>
      </c>
      <c r="D308" s="214" t="e">
        <f>IF(ISBLANK(#REF!),"",#REF!)</f>
        <v>#REF!</v>
      </c>
      <c r="E308" s="214" t="e">
        <f>IF(ISBLANK(#REF!),"",#REF!)</f>
        <v>#REF!</v>
      </c>
      <c r="F308" s="214" t="e">
        <f>IF(ISBLANK(#REF!),"",#REF!)</f>
        <v>#REF!</v>
      </c>
      <c r="G308" s="214" t="e">
        <f>IF(ISBLANK(#REF!),"",#REF!)</f>
        <v>#REF!</v>
      </c>
      <c r="H308" s="215" t="e">
        <f>IF(ISBLANK(#REF!),"",#REF!)</f>
        <v>#REF!</v>
      </c>
      <c r="I308" s="214" t="e">
        <f>IF(ISBLANK(#REF!),"",#REF!)</f>
        <v>#REF!</v>
      </c>
      <c r="J308" s="216" t="e">
        <f>IF(ISBLANK(#REF!),"",#REF!)</f>
        <v>#REF!</v>
      </c>
      <c r="K308" s="217" t="e">
        <f>IF(ISBLANK(#REF!),"",#REF!)</f>
        <v>#REF!</v>
      </c>
      <c r="L308" s="217" t="e">
        <f>IF(ISBLANK(#REF!),"",#REF!)</f>
        <v>#REF!</v>
      </c>
      <c r="M308" s="218" t="e">
        <f>IF(ISBLANK(#REF!),"",#REF!)</f>
        <v>#REF!</v>
      </c>
      <c r="N308" s="218" t="e">
        <f>IF(ISBLANK(#REF!),"",#REF!)</f>
        <v>#REF!</v>
      </c>
      <c r="O308" s="220" t="str">
        <f>IFERROR(VLOOKUP(_xlfn.CONCAT('Team Roster - Final'!$A308," : ",'Team Roster - Final'!$BM308),'Rate Calculations'!$C$4:$G$1100,5,FALSE),"")</f>
        <v/>
      </c>
      <c r="P308" s="225">
        <f>IF(ISBLANK('Rate Calculations'!$H310),"",'Rate Calculations'!$H310)</f>
        <v>1.7500000000000002E-2</v>
      </c>
      <c r="Q308" s="220" t="str">
        <f t="shared" si="69"/>
        <v/>
      </c>
      <c r="R308" s="221">
        <f>IF(ISBLANK('Rate Calculations'!$J310),"",'Rate Calculations'!$J310)</f>
        <v>3.5000000000000003E-2</v>
      </c>
      <c r="S308" s="220" t="str">
        <f t="shared" si="70"/>
        <v/>
      </c>
      <c r="T308" s="225" t="str">
        <f>IFERROR(VLOOKUP(_xlfn.CONCAT('Team Roster - Final'!$A308," : ",'Team Roster - Final'!$BM308),'Rate Calculations'!$C$4:$S$1100,10,FALSE),"")</f>
        <v/>
      </c>
      <c r="U308" s="225" t="str">
        <f>IFERROR(VLOOKUP(_xlfn.CONCAT('Team Roster - Final'!$A308," : ",'Team Roster - Final'!$BM308),'Rate Calculations'!$C$4:$S$1100,11,FALSE),"")</f>
        <v/>
      </c>
      <c r="V308" s="222" t="str">
        <f t="shared" si="71"/>
        <v/>
      </c>
      <c r="W308" s="222" t="str">
        <f t="shared" si="72"/>
        <v/>
      </c>
      <c r="X308" s="223" t="str">
        <f>IFERROR(VLOOKUP(_xlfn.CONCAT('Team Roster - Final'!$A308," : ",'Team Roster - Final'!$BM308),'Rate Calculations'!$C$4:$S$1100,14,FALSE),"")</f>
        <v/>
      </c>
      <c r="Y308" s="222" t="str">
        <f t="shared" si="73"/>
        <v/>
      </c>
      <c r="Z308" s="222" t="str">
        <f t="shared" si="74"/>
        <v/>
      </c>
      <c r="AA308" s="224" t="str">
        <f>IFERROR(IF(#REF!="Yes",$Y308, $Y308+$Q308*0.5),"")</f>
        <v/>
      </c>
      <c r="AB308" s="224" t="str">
        <f>IFERROR(IF(#REF!="Yes",$Z308, $Z308+$S308*0.5),"")</f>
        <v/>
      </c>
      <c r="AC308" s="220" t="str">
        <f>IFERROR(VLOOKUP(_xlfn.CONCAT('Team Roster - Final'!$A308," : ",'Team Roster - Final'!$BM308),'Rate Calculations'!$C$4:$U$1100,19,FALSE),"")</f>
        <v/>
      </c>
      <c r="AD308" s="220" t="str">
        <f t="shared" si="75"/>
        <v/>
      </c>
      <c r="AE308" s="220" t="str">
        <f t="shared" si="76"/>
        <v/>
      </c>
      <c r="AF308" s="225" t="str">
        <f>IFERROR(VLOOKUP(_xlfn.CONCAT('Team Roster - Final'!$A308," : ",'Team Roster - Final'!$BM308),'Rate Calculations'!$C$4:$AB$1100,22,FALSE),"")</f>
        <v/>
      </c>
      <c r="AG308" s="225" t="str">
        <f>IFERROR(VLOOKUP(_xlfn.CONCAT('Team Roster - Final'!$A308," : ",'Team Roster - Final'!$BM308),'Rate Calculations'!$C$4:$AB$1100,23,FALSE),"")</f>
        <v/>
      </c>
      <c r="AH308" s="222" t="str">
        <f t="shared" si="77"/>
        <v/>
      </c>
      <c r="AI308" s="222" t="str">
        <f t="shared" si="78"/>
        <v/>
      </c>
      <c r="AJ308" s="223" t="str">
        <f>Table1[[#This Row],[Home Office
Net Fee %]]</f>
        <v/>
      </c>
      <c r="AK308" s="222" t="str">
        <f t="shared" si="79"/>
        <v/>
      </c>
      <c r="AL308" s="222" t="str">
        <f t="shared" si="80"/>
        <v/>
      </c>
      <c r="AM308" s="215" t="str">
        <f>IFERROR(IF(#REF!="Yes",$AK308,($AK308+$AD308*0.5)),"")</f>
        <v/>
      </c>
      <c r="AN308" s="215" t="str">
        <f>IFERROR(IF(#REF!="Yes",$AL308,($AL308+$AE308*0.5)),"")</f>
        <v/>
      </c>
      <c r="AO308" s="374" t="str">
        <f>IF(ISBLANK('Team Roster Proposed - FBR'!Q309),"",'Team Roster Proposed - FBR'!Q309)</f>
        <v/>
      </c>
      <c r="AP308" s="226" t="e">
        <f>IF(ISBLANK(#REF!),"",#REF!)</f>
        <v>#REF!</v>
      </c>
      <c r="AQ308" s="226" t="e">
        <f>IF(ISBLANK(#REF!),"",#REF!)</f>
        <v>#REF!</v>
      </c>
      <c r="AR308" s="226" t="e">
        <f>IF(ISBLANK(#REF!),"",#REF!)</f>
        <v>#REF!</v>
      </c>
      <c r="AS308" s="219" t="e">
        <f>IF(ISBLANK(#REF!),"",#REF!)</f>
        <v>#REF!</v>
      </c>
      <c r="AT308" s="219" t="e">
        <f>IF(ISBLANK(#REF!),"",#REF!)</f>
        <v>#REF!</v>
      </c>
      <c r="AU308" s="219" t="e">
        <f>IF(ISBLANK(#REF!),"",#REF!)</f>
        <v>#REF!</v>
      </c>
      <c r="AV308" s="219" t="e">
        <f>IF(ISBLANK(#REF!),"",#REF!)</f>
        <v>#REF!</v>
      </c>
      <c r="AW308" s="219" t="e">
        <f>IF(ISBLANK(#REF!),"",#REF!)</f>
        <v>#REF!</v>
      </c>
      <c r="AX308" s="219" t="e">
        <f>IF(ISBLANK(#REF!),"",#REF!)</f>
        <v>#REF!</v>
      </c>
      <c r="AY308" s="226" t="e">
        <f>IF(ISBLANK(#REF!),"",#REF!)</f>
        <v>#REF!</v>
      </c>
      <c r="AZ308" s="219" t="e">
        <f>IF(ISBLANK(#REF!),"",#REF!)</f>
        <v>#REF!</v>
      </c>
      <c r="BA308" s="219" t="e">
        <f>IF(ISBLANK(#REF!),"",#REF!)</f>
        <v>#REF!</v>
      </c>
      <c r="BB308" s="219" t="e">
        <f>IF(ISBLANK(#REF!),"",#REF!)</f>
        <v>#REF!</v>
      </c>
      <c r="BC308" s="219" t="e">
        <f>IF(ISBLANK(#REF!),"",#REF!)</f>
        <v>#REF!</v>
      </c>
      <c r="BD308" s="219" t="e">
        <f>IF(ISBLANK(#REF!),"",#REF!)</f>
        <v>#REF!</v>
      </c>
      <c r="BE308" s="219" t="e">
        <f>IF(ISBLANK(#REF!),"",#REF!)</f>
        <v>#REF!</v>
      </c>
      <c r="BF308" s="219" t="e">
        <f>IF(ISBLANK(#REF!),"",#REF!)</f>
        <v>#REF!</v>
      </c>
      <c r="BG308" s="219" t="e">
        <f>IF(ISBLANK(#REF!),"",#REF!)</f>
        <v>#REF!</v>
      </c>
      <c r="BH308" s="219" t="e">
        <f>IF(ISBLANK(#REF!),"",#REF!)</f>
        <v>#REF!</v>
      </c>
      <c r="BI308" s="219" t="e">
        <f>IF(ISBLANK(#REF!),"",#REF!)</f>
        <v>#REF!</v>
      </c>
      <c r="BJ308" s="219" t="e">
        <f>IF(ISBLANK(#REF!),"",#REF!)</f>
        <v>#REF!</v>
      </c>
      <c r="BK308" s="219" t="e">
        <f>IF(ISBLANK(#REF!),"",#REF!)</f>
        <v>#REF!</v>
      </c>
      <c r="BL308" s="219" t="e">
        <f>IF(ISBLANK(#REF!),"",#REF!)</f>
        <v>#REF!</v>
      </c>
      <c r="BM308" s="219" t="e">
        <f>IF(ISBLANK(#REF!),"",#REF!)</f>
        <v>#REF!</v>
      </c>
      <c r="BN308" s="219" t="e">
        <f>IF(ISBLANK(#REF!),"",#REF!)</f>
        <v>#REF!</v>
      </c>
      <c r="BO308" s="227" t="e">
        <f t="shared" si="81"/>
        <v>#REF!</v>
      </c>
      <c r="BP308" s="228" t="str">
        <f t="shared" si="84"/>
        <v/>
      </c>
      <c r="BQ308" s="229" t="str">
        <f t="shared" si="68"/>
        <v/>
      </c>
      <c r="BR308" s="228" t="e">
        <f t="shared" si="82"/>
        <v>#REF!</v>
      </c>
      <c r="BS308" s="230" t="e">
        <f t="shared" si="83"/>
        <v>#REF!</v>
      </c>
    </row>
    <row r="309" spans="1:71">
      <c r="A309" s="213" t="e">
        <f>IF(ISBLANK(#REF!),"",#REF!)</f>
        <v>#REF!</v>
      </c>
      <c r="B309" s="214" t="e">
        <f>IF(ISBLANK(#REF!),"",#REF!)</f>
        <v>#REF!</v>
      </c>
      <c r="C309" s="214" t="e">
        <f>IF(ISBLANK(#REF!),"",#REF!)</f>
        <v>#REF!</v>
      </c>
      <c r="D309" s="214" t="e">
        <f>IF(ISBLANK(#REF!),"",#REF!)</f>
        <v>#REF!</v>
      </c>
      <c r="E309" s="214" t="e">
        <f>IF(ISBLANK(#REF!),"",#REF!)</f>
        <v>#REF!</v>
      </c>
      <c r="F309" s="214" t="e">
        <f>IF(ISBLANK(#REF!),"",#REF!)</f>
        <v>#REF!</v>
      </c>
      <c r="G309" s="214" t="e">
        <f>IF(ISBLANK(#REF!),"",#REF!)</f>
        <v>#REF!</v>
      </c>
      <c r="H309" s="215" t="e">
        <f>IF(ISBLANK(#REF!),"",#REF!)</f>
        <v>#REF!</v>
      </c>
      <c r="I309" s="214" t="e">
        <f>IF(ISBLANK(#REF!),"",#REF!)</f>
        <v>#REF!</v>
      </c>
      <c r="J309" s="216" t="e">
        <f>IF(ISBLANK(#REF!),"",#REF!)</f>
        <v>#REF!</v>
      </c>
      <c r="K309" s="217" t="e">
        <f>IF(ISBLANK(#REF!),"",#REF!)</f>
        <v>#REF!</v>
      </c>
      <c r="L309" s="217" t="e">
        <f>IF(ISBLANK(#REF!),"",#REF!)</f>
        <v>#REF!</v>
      </c>
      <c r="M309" s="218" t="e">
        <f>IF(ISBLANK(#REF!),"",#REF!)</f>
        <v>#REF!</v>
      </c>
      <c r="N309" s="218" t="e">
        <f>IF(ISBLANK(#REF!),"",#REF!)</f>
        <v>#REF!</v>
      </c>
      <c r="O309" s="220" t="str">
        <f>IFERROR(VLOOKUP(_xlfn.CONCAT('Team Roster - Final'!$A309," : ",'Team Roster - Final'!$BM309),'Rate Calculations'!$C$4:$G$1100,5,FALSE),"")</f>
        <v/>
      </c>
      <c r="P309" s="225">
        <f>IF(ISBLANK('Rate Calculations'!$H311),"",'Rate Calculations'!$H311)</f>
        <v>1.7500000000000002E-2</v>
      </c>
      <c r="Q309" s="220" t="str">
        <f t="shared" si="69"/>
        <v/>
      </c>
      <c r="R309" s="221">
        <f>IF(ISBLANK('Rate Calculations'!$J311),"",'Rate Calculations'!$J311)</f>
        <v>3.5000000000000003E-2</v>
      </c>
      <c r="S309" s="220" t="str">
        <f t="shared" si="70"/>
        <v/>
      </c>
      <c r="T309" s="225" t="str">
        <f>IFERROR(VLOOKUP(_xlfn.CONCAT('Team Roster - Final'!$A309," : ",'Team Roster - Final'!$BM309),'Rate Calculations'!$C$4:$S$1100,10,FALSE),"")</f>
        <v/>
      </c>
      <c r="U309" s="225" t="str">
        <f>IFERROR(VLOOKUP(_xlfn.CONCAT('Team Roster - Final'!$A309," : ",'Team Roster - Final'!$BM309),'Rate Calculations'!$C$4:$S$1100,11,FALSE),"")</f>
        <v/>
      </c>
      <c r="V309" s="222" t="str">
        <f t="shared" si="71"/>
        <v/>
      </c>
      <c r="W309" s="222" t="str">
        <f t="shared" si="72"/>
        <v/>
      </c>
      <c r="X309" s="223" t="str">
        <f>IFERROR(VLOOKUP(_xlfn.CONCAT('Team Roster - Final'!$A309," : ",'Team Roster - Final'!$BM309),'Rate Calculations'!$C$4:$S$1100,14,FALSE),"")</f>
        <v/>
      </c>
      <c r="Y309" s="222" t="str">
        <f t="shared" si="73"/>
        <v/>
      </c>
      <c r="Z309" s="222" t="str">
        <f t="shared" si="74"/>
        <v/>
      </c>
      <c r="AA309" s="224" t="str">
        <f>IFERROR(IF(#REF!="Yes",$Y309, $Y309+$Q309*0.5),"")</f>
        <v/>
      </c>
      <c r="AB309" s="224" t="str">
        <f>IFERROR(IF(#REF!="Yes",$Z309, $Z309+$S309*0.5),"")</f>
        <v/>
      </c>
      <c r="AC309" s="220" t="str">
        <f>IFERROR(VLOOKUP(_xlfn.CONCAT('Team Roster - Final'!$A309," : ",'Team Roster - Final'!$BM309),'Rate Calculations'!$C$4:$U$1100,19,FALSE),"")</f>
        <v/>
      </c>
      <c r="AD309" s="220" t="str">
        <f t="shared" si="75"/>
        <v/>
      </c>
      <c r="AE309" s="220" t="str">
        <f t="shared" si="76"/>
        <v/>
      </c>
      <c r="AF309" s="225" t="str">
        <f>IFERROR(VLOOKUP(_xlfn.CONCAT('Team Roster - Final'!$A309," : ",'Team Roster - Final'!$BM309),'Rate Calculations'!$C$4:$AB$1100,22,FALSE),"")</f>
        <v/>
      </c>
      <c r="AG309" s="225" t="str">
        <f>IFERROR(VLOOKUP(_xlfn.CONCAT('Team Roster - Final'!$A309," : ",'Team Roster - Final'!$BM309),'Rate Calculations'!$C$4:$AB$1100,23,FALSE),"")</f>
        <v/>
      </c>
      <c r="AH309" s="222" t="str">
        <f t="shared" si="77"/>
        <v/>
      </c>
      <c r="AI309" s="222" t="str">
        <f t="shared" si="78"/>
        <v/>
      </c>
      <c r="AJ309" s="223" t="str">
        <f>Table1[[#This Row],[Home Office
Net Fee %]]</f>
        <v/>
      </c>
      <c r="AK309" s="222" t="str">
        <f t="shared" si="79"/>
        <v/>
      </c>
      <c r="AL309" s="222" t="str">
        <f t="shared" si="80"/>
        <v/>
      </c>
      <c r="AM309" s="215" t="str">
        <f>IFERROR(IF(#REF!="Yes",$AK309,($AK309+$AD309*0.5)),"")</f>
        <v/>
      </c>
      <c r="AN309" s="215" t="str">
        <f>IFERROR(IF(#REF!="Yes",$AL309,($AL309+$AE309*0.5)),"")</f>
        <v/>
      </c>
      <c r="AO309" s="374" t="str">
        <f>IF(ISBLANK('Team Roster Proposed - FBR'!Q310),"",'Team Roster Proposed - FBR'!Q310)</f>
        <v/>
      </c>
      <c r="AP309" s="226" t="e">
        <f>IF(ISBLANK(#REF!),"",#REF!)</f>
        <v>#REF!</v>
      </c>
      <c r="AQ309" s="226" t="e">
        <f>IF(ISBLANK(#REF!),"",#REF!)</f>
        <v>#REF!</v>
      </c>
      <c r="AR309" s="226" t="e">
        <f>IF(ISBLANK(#REF!),"",#REF!)</f>
        <v>#REF!</v>
      </c>
      <c r="AS309" s="219" t="e">
        <f>IF(ISBLANK(#REF!),"",#REF!)</f>
        <v>#REF!</v>
      </c>
      <c r="AT309" s="219" t="e">
        <f>IF(ISBLANK(#REF!),"",#REF!)</f>
        <v>#REF!</v>
      </c>
      <c r="AU309" s="219" t="e">
        <f>IF(ISBLANK(#REF!),"",#REF!)</f>
        <v>#REF!</v>
      </c>
      <c r="AV309" s="219" t="e">
        <f>IF(ISBLANK(#REF!),"",#REF!)</f>
        <v>#REF!</v>
      </c>
      <c r="AW309" s="219" t="e">
        <f>IF(ISBLANK(#REF!),"",#REF!)</f>
        <v>#REF!</v>
      </c>
      <c r="AX309" s="219" t="e">
        <f>IF(ISBLANK(#REF!),"",#REF!)</f>
        <v>#REF!</v>
      </c>
      <c r="AY309" s="226" t="e">
        <f>IF(ISBLANK(#REF!),"",#REF!)</f>
        <v>#REF!</v>
      </c>
      <c r="AZ309" s="219" t="e">
        <f>IF(ISBLANK(#REF!),"",#REF!)</f>
        <v>#REF!</v>
      </c>
      <c r="BA309" s="219" t="e">
        <f>IF(ISBLANK(#REF!),"",#REF!)</f>
        <v>#REF!</v>
      </c>
      <c r="BB309" s="219" t="e">
        <f>IF(ISBLANK(#REF!),"",#REF!)</f>
        <v>#REF!</v>
      </c>
      <c r="BC309" s="219" t="e">
        <f>IF(ISBLANK(#REF!),"",#REF!)</f>
        <v>#REF!</v>
      </c>
      <c r="BD309" s="219" t="e">
        <f>IF(ISBLANK(#REF!),"",#REF!)</f>
        <v>#REF!</v>
      </c>
      <c r="BE309" s="219" t="e">
        <f>IF(ISBLANK(#REF!),"",#REF!)</f>
        <v>#REF!</v>
      </c>
      <c r="BF309" s="219" t="e">
        <f>IF(ISBLANK(#REF!),"",#REF!)</f>
        <v>#REF!</v>
      </c>
      <c r="BG309" s="219" t="e">
        <f>IF(ISBLANK(#REF!),"",#REF!)</f>
        <v>#REF!</v>
      </c>
      <c r="BH309" s="219" t="e">
        <f>IF(ISBLANK(#REF!),"",#REF!)</f>
        <v>#REF!</v>
      </c>
      <c r="BI309" s="219" t="e">
        <f>IF(ISBLANK(#REF!),"",#REF!)</f>
        <v>#REF!</v>
      </c>
      <c r="BJ309" s="219" t="e">
        <f>IF(ISBLANK(#REF!),"",#REF!)</f>
        <v>#REF!</v>
      </c>
      <c r="BK309" s="219" t="e">
        <f>IF(ISBLANK(#REF!),"",#REF!)</f>
        <v>#REF!</v>
      </c>
      <c r="BL309" s="219" t="e">
        <f>IF(ISBLANK(#REF!),"",#REF!)</f>
        <v>#REF!</v>
      </c>
      <c r="BM309" s="219" t="e">
        <f>IF(ISBLANK(#REF!),"",#REF!)</f>
        <v>#REF!</v>
      </c>
      <c r="BN309" s="219" t="e">
        <f>IF(ISBLANK(#REF!),"",#REF!)</f>
        <v>#REF!</v>
      </c>
      <c r="BO309" s="227" t="e">
        <f t="shared" si="81"/>
        <v>#REF!</v>
      </c>
      <c r="BP309" s="228" t="str">
        <f t="shared" si="84"/>
        <v/>
      </c>
      <c r="BQ309" s="229" t="str">
        <f t="shared" si="68"/>
        <v/>
      </c>
      <c r="BR309" s="228" t="e">
        <f t="shared" si="82"/>
        <v>#REF!</v>
      </c>
      <c r="BS309" s="230" t="e">
        <f t="shared" si="83"/>
        <v>#REF!</v>
      </c>
    </row>
    <row r="310" spans="1:71">
      <c r="A310" s="213" t="e">
        <f>IF(ISBLANK(#REF!),"",#REF!)</f>
        <v>#REF!</v>
      </c>
      <c r="B310" s="214" t="e">
        <f>IF(ISBLANK(#REF!),"",#REF!)</f>
        <v>#REF!</v>
      </c>
      <c r="C310" s="214" t="e">
        <f>IF(ISBLANK(#REF!),"",#REF!)</f>
        <v>#REF!</v>
      </c>
      <c r="D310" s="214" t="e">
        <f>IF(ISBLANK(#REF!),"",#REF!)</f>
        <v>#REF!</v>
      </c>
      <c r="E310" s="214" t="e">
        <f>IF(ISBLANK(#REF!),"",#REF!)</f>
        <v>#REF!</v>
      </c>
      <c r="F310" s="214" t="e">
        <f>IF(ISBLANK(#REF!),"",#REF!)</f>
        <v>#REF!</v>
      </c>
      <c r="G310" s="214" t="e">
        <f>IF(ISBLANK(#REF!),"",#REF!)</f>
        <v>#REF!</v>
      </c>
      <c r="H310" s="215" t="e">
        <f>IF(ISBLANK(#REF!),"",#REF!)</f>
        <v>#REF!</v>
      </c>
      <c r="I310" s="214" t="e">
        <f>IF(ISBLANK(#REF!),"",#REF!)</f>
        <v>#REF!</v>
      </c>
      <c r="J310" s="216" t="e">
        <f>IF(ISBLANK(#REF!),"",#REF!)</f>
        <v>#REF!</v>
      </c>
      <c r="K310" s="217" t="e">
        <f>IF(ISBLANK(#REF!),"",#REF!)</f>
        <v>#REF!</v>
      </c>
      <c r="L310" s="217" t="e">
        <f>IF(ISBLANK(#REF!),"",#REF!)</f>
        <v>#REF!</v>
      </c>
      <c r="M310" s="218" t="e">
        <f>IF(ISBLANK(#REF!),"",#REF!)</f>
        <v>#REF!</v>
      </c>
      <c r="N310" s="218" t="e">
        <f>IF(ISBLANK(#REF!),"",#REF!)</f>
        <v>#REF!</v>
      </c>
      <c r="O310" s="220" t="str">
        <f>IFERROR(VLOOKUP(_xlfn.CONCAT('Team Roster - Final'!$A310," : ",'Team Roster - Final'!$BM310),'Rate Calculations'!$C$4:$G$1100,5,FALSE),"")</f>
        <v/>
      </c>
      <c r="P310" s="225">
        <f>IF(ISBLANK('Rate Calculations'!$H312),"",'Rate Calculations'!$H312)</f>
        <v>1.7500000000000002E-2</v>
      </c>
      <c r="Q310" s="220" t="str">
        <f t="shared" si="69"/>
        <v/>
      </c>
      <c r="R310" s="221">
        <f>IF(ISBLANK('Rate Calculations'!$J312),"",'Rate Calculations'!$J312)</f>
        <v>3.5000000000000003E-2</v>
      </c>
      <c r="S310" s="220" t="str">
        <f t="shared" si="70"/>
        <v/>
      </c>
      <c r="T310" s="225" t="str">
        <f>IFERROR(VLOOKUP(_xlfn.CONCAT('Team Roster - Final'!$A310," : ",'Team Roster - Final'!$BM310),'Rate Calculations'!$C$4:$S$1100,10,FALSE),"")</f>
        <v/>
      </c>
      <c r="U310" s="225" t="str">
        <f>IFERROR(VLOOKUP(_xlfn.CONCAT('Team Roster - Final'!$A310," : ",'Team Roster - Final'!$BM310),'Rate Calculations'!$C$4:$S$1100,11,FALSE),"")</f>
        <v/>
      </c>
      <c r="V310" s="222" t="str">
        <f t="shared" si="71"/>
        <v/>
      </c>
      <c r="W310" s="222" t="str">
        <f t="shared" si="72"/>
        <v/>
      </c>
      <c r="X310" s="223" t="str">
        <f>IFERROR(VLOOKUP(_xlfn.CONCAT('Team Roster - Final'!$A310," : ",'Team Roster - Final'!$BM310),'Rate Calculations'!$C$4:$S$1100,14,FALSE),"")</f>
        <v/>
      </c>
      <c r="Y310" s="222" t="str">
        <f t="shared" si="73"/>
        <v/>
      </c>
      <c r="Z310" s="222" t="str">
        <f t="shared" si="74"/>
        <v/>
      </c>
      <c r="AA310" s="224" t="str">
        <f>IFERROR(IF(#REF!="Yes",$Y310, $Y310+$Q310*0.5),"")</f>
        <v/>
      </c>
      <c r="AB310" s="224" t="str">
        <f>IFERROR(IF(#REF!="Yes",$Z310, $Z310+$S310*0.5),"")</f>
        <v/>
      </c>
      <c r="AC310" s="220" t="str">
        <f>IFERROR(VLOOKUP(_xlfn.CONCAT('Team Roster - Final'!$A310," : ",'Team Roster - Final'!$BM310),'Rate Calculations'!$C$4:$U$1100,19,FALSE),"")</f>
        <v/>
      </c>
      <c r="AD310" s="220" t="str">
        <f t="shared" si="75"/>
        <v/>
      </c>
      <c r="AE310" s="220" t="str">
        <f t="shared" si="76"/>
        <v/>
      </c>
      <c r="AF310" s="225" t="str">
        <f>IFERROR(VLOOKUP(_xlfn.CONCAT('Team Roster - Final'!$A310," : ",'Team Roster - Final'!$BM310),'Rate Calculations'!$C$4:$AB$1100,22,FALSE),"")</f>
        <v/>
      </c>
      <c r="AG310" s="225" t="str">
        <f>IFERROR(VLOOKUP(_xlfn.CONCAT('Team Roster - Final'!$A310," : ",'Team Roster - Final'!$BM310),'Rate Calculations'!$C$4:$AB$1100,23,FALSE),"")</f>
        <v/>
      </c>
      <c r="AH310" s="222" t="str">
        <f t="shared" si="77"/>
        <v/>
      </c>
      <c r="AI310" s="222" t="str">
        <f t="shared" si="78"/>
        <v/>
      </c>
      <c r="AJ310" s="223" t="str">
        <f>Table1[[#This Row],[Home Office
Net Fee %]]</f>
        <v/>
      </c>
      <c r="AK310" s="222" t="str">
        <f t="shared" si="79"/>
        <v/>
      </c>
      <c r="AL310" s="222" t="str">
        <f t="shared" si="80"/>
        <v/>
      </c>
      <c r="AM310" s="215" t="str">
        <f>IFERROR(IF(#REF!="Yes",$AK310,($AK310+$AD310*0.5)),"")</f>
        <v/>
      </c>
      <c r="AN310" s="215" t="str">
        <f>IFERROR(IF(#REF!="Yes",$AL310,($AL310+$AE310*0.5)),"")</f>
        <v/>
      </c>
      <c r="AO310" s="374" t="str">
        <f>IF(ISBLANK('Team Roster Proposed - FBR'!Q311),"",'Team Roster Proposed - FBR'!Q311)</f>
        <v/>
      </c>
      <c r="AP310" s="226" t="e">
        <f>IF(ISBLANK(#REF!),"",#REF!)</f>
        <v>#REF!</v>
      </c>
      <c r="AQ310" s="226" t="e">
        <f>IF(ISBLANK(#REF!),"",#REF!)</f>
        <v>#REF!</v>
      </c>
      <c r="AR310" s="226" t="e">
        <f>IF(ISBLANK(#REF!),"",#REF!)</f>
        <v>#REF!</v>
      </c>
      <c r="AS310" s="219" t="e">
        <f>IF(ISBLANK(#REF!),"",#REF!)</f>
        <v>#REF!</v>
      </c>
      <c r="AT310" s="219" t="e">
        <f>IF(ISBLANK(#REF!),"",#REF!)</f>
        <v>#REF!</v>
      </c>
      <c r="AU310" s="219" t="e">
        <f>IF(ISBLANK(#REF!),"",#REF!)</f>
        <v>#REF!</v>
      </c>
      <c r="AV310" s="219" t="e">
        <f>IF(ISBLANK(#REF!),"",#REF!)</f>
        <v>#REF!</v>
      </c>
      <c r="AW310" s="219" t="e">
        <f>IF(ISBLANK(#REF!),"",#REF!)</f>
        <v>#REF!</v>
      </c>
      <c r="AX310" s="219" t="e">
        <f>IF(ISBLANK(#REF!),"",#REF!)</f>
        <v>#REF!</v>
      </c>
      <c r="AY310" s="226" t="e">
        <f>IF(ISBLANK(#REF!),"",#REF!)</f>
        <v>#REF!</v>
      </c>
      <c r="AZ310" s="219" t="e">
        <f>IF(ISBLANK(#REF!),"",#REF!)</f>
        <v>#REF!</v>
      </c>
      <c r="BA310" s="219" t="e">
        <f>IF(ISBLANK(#REF!),"",#REF!)</f>
        <v>#REF!</v>
      </c>
      <c r="BB310" s="219" t="e">
        <f>IF(ISBLANK(#REF!),"",#REF!)</f>
        <v>#REF!</v>
      </c>
      <c r="BC310" s="219" t="e">
        <f>IF(ISBLANK(#REF!),"",#REF!)</f>
        <v>#REF!</v>
      </c>
      <c r="BD310" s="219" t="e">
        <f>IF(ISBLANK(#REF!),"",#REF!)</f>
        <v>#REF!</v>
      </c>
      <c r="BE310" s="219" t="e">
        <f>IF(ISBLANK(#REF!),"",#REF!)</f>
        <v>#REF!</v>
      </c>
      <c r="BF310" s="219" t="e">
        <f>IF(ISBLANK(#REF!),"",#REF!)</f>
        <v>#REF!</v>
      </c>
      <c r="BG310" s="219" t="e">
        <f>IF(ISBLANK(#REF!),"",#REF!)</f>
        <v>#REF!</v>
      </c>
      <c r="BH310" s="219" t="e">
        <f>IF(ISBLANK(#REF!),"",#REF!)</f>
        <v>#REF!</v>
      </c>
      <c r="BI310" s="219" t="e">
        <f>IF(ISBLANK(#REF!),"",#REF!)</f>
        <v>#REF!</v>
      </c>
      <c r="BJ310" s="219" t="e">
        <f>IF(ISBLANK(#REF!),"",#REF!)</f>
        <v>#REF!</v>
      </c>
      <c r="BK310" s="219" t="e">
        <f>IF(ISBLANK(#REF!),"",#REF!)</f>
        <v>#REF!</v>
      </c>
      <c r="BL310" s="219" t="e">
        <f>IF(ISBLANK(#REF!),"",#REF!)</f>
        <v>#REF!</v>
      </c>
      <c r="BM310" s="219" t="e">
        <f>IF(ISBLANK(#REF!),"",#REF!)</f>
        <v>#REF!</v>
      </c>
      <c r="BN310" s="219" t="e">
        <f>IF(ISBLANK(#REF!),"",#REF!)</f>
        <v>#REF!</v>
      </c>
      <c r="BO310" s="227" t="e">
        <f t="shared" si="81"/>
        <v>#REF!</v>
      </c>
      <c r="BP310" s="228" t="str">
        <f t="shared" si="84"/>
        <v/>
      </c>
      <c r="BQ310" s="229" t="str">
        <f t="shared" si="68"/>
        <v/>
      </c>
      <c r="BR310" s="228" t="e">
        <f t="shared" si="82"/>
        <v>#REF!</v>
      </c>
      <c r="BS310" s="230" t="e">
        <f t="shared" si="83"/>
        <v>#REF!</v>
      </c>
    </row>
    <row r="311" spans="1:71">
      <c r="A311" s="213" t="e">
        <f>IF(ISBLANK(#REF!),"",#REF!)</f>
        <v>#REF!</v>
      </c>
      <c r="B311" s="214" t="e">
        <f>IF(ISBLANK(#REF!),"",#REF!)</f>
        <v>#REF!</v>
      </c>
      <c r="C311" s="214" t="e">
        <f>IF(ISBLANK(#REF!),"",#REF!)</f>
        <v>#REF!</v>
      </c>
      <c r="D311" s="214" t="e">
        <f>IF(ISBLANK(#REF!),"",#REF!)</f>
        <v>#REF!</v>
      </c>
      <c r="E311" s="214" t="e">
        <f>IF(ISBLANK(#REF!),"",#REF!)</f>
        <v>#REF!</v>
      </c>
      <c r="F311" s="214" t="e">
        <f>IF(ISBLANK(#REF!),"",#REF!)</f>
        <v>#REF!</v>
      </c>
      <c r="G311" s="214" t="e">
        <f>IF(ISBLANK(#REF!),"",#REF!)</f>
        <v>#REF!</v>
      </c>
      <c r="H311" s="215" t="e">
        <f>IF(ISBLANK(#REF!),"",#REF!)</f>
        <v>#REF!</v>
      </c>
      <c r="I311" s="214" t="e">
        <f>IF(ISBLANK(#REF!),"",#REF!)</f>
        <v>#REF!</v>
      </c>
      <c r="J311" s="216" t="e">
        <f>IF(ISBLANK(#REF!),"",#REF!)</f>
        <v>#REF!</v>
      </c>
      <c r="K311" s="217" t="e">
        <f>IF(ISBLANK(#REF!),"",#REF!)</f>
        <v>#REF!</v>
      </c>
      <c r="L311" s="217" t="e">
        <f>IF(ISBLANK(#REF!),"",#REF!)</f>
        <v>#REF!</v>
      </c>
      <c r="M311" s="218" t="e">
        <f>IF(ISBLANK(#REF!),"",#REF!)</f>
        <v>#REF!</v>
      </c>
      <c r="N311" s="218" t="e">
        <f>IF(ISBLANK(#REF!),"",#REF!)</f>
        <v>#REF!</v>
      </c>
      <c r="O311" s="220" t="str">
        <f>IFERROR(VLOOKUP(_xlfn.CONCAT('Team Roster - Final'!$A311," : ",'Team Roster - Final'!$BM311),'Rate Calculations'!$C$4:$G$1100,5,FALSE),"")</f>
        <v/>
      </c>
      <c r="P311" s="225">
        <f>IF(ISBLANK('Rate Calculations'!$H313),"",'Rate Calculations'!$H313)</f>
        <v>1.7500000000000002E-2</v>
      </c>
      <c r="Q311" s="220" t="str">
        <f t="shared" si="69"/>
        <v/>
      </c>
      <c r="R311" s="221">
        <f>IF(ISBLANK('Rate Calculations'!$J313),"",'Rate Calculations'!$J313)</f>
        <v>3.5000000000000003E-2</v>
      </c>
      <c r="S311" s="220" t="str">
        <f t="shared" si="70"/>
        <v/>
      </c>
      <c r="T311" s="225" t="str">
        <f>IFERROR(VLOOKUP(_xlfn.CONCAT('Team Roster - Final'!$A311," : ",'Team Roster - Final'!$BM311),'Rate Calculations'!$C$4:$S$1100,10,FALSE),"")</f>
        <v/>
      </c>
      <c r="U311" s="225" t="str">
        <f>IFERROR(VLOOKUP(_xlfn.CONCAT('Team Roster - Final'!$A311," : ",'Team Roster - Final'!$BM311),'Rate Calculations'!$C$4:$S$1100,11,FALSE),"")</f>
        <v/>
      </c>
      <c r="V311" s="222" t="str">
        <f t="shared" si="71"/>
        <v/>
      </c>
      <c r="W311" s="222" t="str">
        <f t="shared" si="72"/>
        <v/>
      </c>
      <c r="X311" s="223" t="str">
        <f>IFERROR(VLOOKUP(_xlfn.CONCAT('Team Roster - Final'!$A311," : ",'Team Roster - Final'!$BM311),'Rate Calculations'!$C$4:$S$1100,14,FALSE),"")</f>
        <v/>
      </c>
      <c r="Y311" s="222" t="str">
        <f t="shared" si="73"/>
        <v/>
      </c>
      <c r="Z311" s="222" t="str">
        <f t="shared" si="74"/>
        <v/>
      </c>
      <c r="AA311" s="224" t="str">
        <f>IFERROR(IF(#REF!="Yes",$Y311, $Y311+$Q311*0.5),"")</f>
        <v/>
      </c>
      <c r="AB311" s="224" t="str">
        <f>IFERROR(IF(#REF!="Yes",$Z311, $Z311+$S311*0.5),"")</f>
        <v/>
      </c>
      <c r="AC311" s="220" t="str">
        <f>IFERROR(VLOOKUP(_xlfn.CONCAT('Team Roster - Final'!$A311," : ",'Team Roster - Final'!$BM311),'Rate Calculations'!$C$4:$U$1100,19,FALSE),"")</f>
        <v/>
      </c>
      <c r="AD311" s="220" t="str">
        <f t="shared" si="75"/>
        <v/>
      </c>
      <c r="AE311" s="220" t="str">
        <f t="shared" si="76"/>
        <v/>
      </c>
      <c r="AF311" s="225" t="str">
        <f>IFERROR(VLOOKUP(_xlfn.CONCAT('Team Roster - Final'!$A311," : ",'Team Roster - Final'!$BM311),'Rate Calculations'!$C$4:$AB$1100,22,FALSE),"")</f>
        <v/>
      </c>
      <c r="AG311" s="225" t="str">
        <f>IFERROR(VLOOKUP(_xlfn.CONCAT('Team Roster - Final'!$A311," : ",'Team Roster - Final'!$BM311),'Rate Calculations'!$C$4:$AB$1100,23,FALSE),"")</f>
        <v/>
      </c>
      <c r="AH311" s="222" t="str">
        <f t="shared" si="77"/>
        <v/>
      </c>
      <c r="AI311" s="222" t="str">
        <f t="shared" si="78"/>
        <v/>
      </c>
      <c r="AJ311" s="223" t="str">
        <f>Table1[[#This Row],[Home Office
Net Fee %]]</f>
        <v/>
      </c>
      <c r="AK311" s="222" t="str">
        <f t="shared" si="79"/>
        <v/>
      </c>
      <c r="AL311" s="222" t="str">
        <f t="shared" si="80"/>
        <v/>
      </c>
      <c r="AM311" s="215" t="str">
        <f>IFERROR(IF(#REF!="Yes",$AK311,($AK311+$AD311*0.5)),"")</f>
        <v/>
      </c>
      <c r="AN311" s="215" t="str">
        <f>IFERROR(IF(#REF!="Yes",$AL311,($AL311+$AE311*0.5)),"")</f>
        <v/>
      </c>
      <c r="AO311" s="374" t="str">
        <f>IF(ISBLANK('Team Roster Proposed - FBR'!Q312),"",'Team Roster Proposed - FBR'!Q312)</f>
        <v/>
      </c>
      <c r="AP311" s="226" t="e">
        <f>IF(ISBLANK(#REF!),"",#REF!)</f>
        <v>#REF!</v>
      </c>
      <c r="AQ311" s="226" t="e">
        <f>IF(ISBLANK(#REF!),"",#REF!)</f>
        <v>#REF!</v>
      </c>
      <c r="AR311" s="226" t="e">
        <f>IF(ISBLANK(#REF!),"",#REF!)</f>
        <v>#REF!</v>
      </c>
      <c r="AS311" s="219" t="e">
        <f>IF(ISBLANK(#REF!),"",#REF!)</f>
        <v>#REF!</v>
      </c>
      <c r="AT311" s="219" t="e">
        <f>IF(ISBLANK(#REF!),"",#REF!)</f>
        <v>#REF!</v>
      </c>
      <c r="AU311" s="219" t="e">
        <f>IF(ISBLANK(#REF!),"",#REF!)</f>
        <v>#REF!</v>
      </c>
      <c r="AV311" s="219" t="e">
        <f>IF(ISBLANK(#REF!),"",#REF!)</f>
        <v>#REF!</v>
      </c>
      <c r="AW311" s="219" t="e">
        <f>IF(ISBLANK(#REF!),"",#REF!)</f>
        <v>#REF!</v>
      </c>
      <c r="AX311" s="219" t="e">
        <f>IF(ISBLANK(#REF!),"",#REF!)</f>
        <v>#REF!</v>
      </c>
      <c r="AY311" s="226" t="e">
        <f>IF(ISBLANK(#REF!),"",#REF!)</f>
        <v>#REF!</v>
      </c>
      <c r="AZ311" s="219" t="e">
        <f>IF(ISBLANK(#REF!),"",#REF!)</f>
        <v>#REF!</v>
      </c>
      <c r="BA311" s="219" t="e">
        <f>IF(ISBLANK(#REF!),"",#REF!)</f>
        <v>#REF!</v>
      </c>
      <c r="BB311" s="219" t="e">
        <f>IF(ISBLANK(#REF!),"",#REF!)</f>
        <v>#REF!</v>
      </c>
      <c r="BC311" s="219" t="e">
        <f>IF(ISBLANK(#REF!),"",#REF!)</f>
        <v>#REF!</v>
      </c>
      <c r="BD311" s="219" t="e">
        <f>IF(ISBLANK(#REF!),"",#REF!)</f>
        <v>#REF!</v>
      </c>
      <c r="BE311" s="219" t="e">
        <f>IF(ISBLANK(#REF!),"",#REF!)</f>
        <v>#REF!</v>
      </c>
      <c r="BF311" s="219" t="e">
        <f>IF(ISBLANK(#REF!),"",#REF!)</f>
        <v>#REF!</v>
      </c>
      <c r="BG311" s="219" t="e">
        <f>IF(ISBLANK(#REF!),"",#REF!)</f>
        <v>#REF!</v>
      </c>
      <c r="BH311" s="219" t="e">
        <f>IF(ISBLANK(#REF!),"",#REF!)</f>
        <v>#REF!</v>
      </c>
      <c r="BI311" s="219" t="e">
        <f>IF(ISBLANK(#REF!),"",#REF!)</f>
        <v>#REF!</v>
      </c>
      <c r="BJ311" s="219" t="e">
        <f>IF(ISBLANK(#REF!),"",#REF!)</f>
        <v>#REF!</v>
      </c>
      <c r="BK311" s="219" t="e">
        <f>IF(ISBLANK(#REF!),"",#REF!)</f>
        <v>#REF!</v>
      </c>
      <c r="BL311" s="219" t="e">
        <f>IF(ISBLANK(#REF!),"",#REF!)</f>
        <v>#REF!</v>
      </c>
      <c r="BM311" s="219" t="e">
        <f>IF(ISBLANK(#REF!),"",#REF!)</f>
        <v>#REF!</v>
      </c>
      <c r="BN311" s="219" t="e">
        <f>IF(ISBLANK(#REF!),"",#REF!)</f>
        <v>#REF!</v>
      </c>
      <c r="BO311" s="227" t="e">
        <f t="shared" si="81"/>
        <v>#REF!</v>
      </c>
      <c r="BP311" s="228" t="str">
        <f t="shared" si="84"/>
        <v/>
      </c>
      <c r="BQ311" s="229" t="str">
        <f t="shared" si="68"/>
        <v/>
      </c>
      <c r="BR311" s="228" t="e">
        <f t="shared" si="82"/>
        <v>#REF!</v>
      </c>
      <c r="BS311" s="230" t="e">
        <f t="shared" si="83"/>
        <v>#REF!</v>
      </c>
    </row>
    <row r="312" spans="1:71">
      <c r="A312" s="213" t="e">
        <f>IF(ISBLANK(#REF!),"",#REF!)</f>
        <v>#REF!</v>
      </c>
      <c r="B312" s="214" t="e">
        <f>IF(ISBLANK(#REF!),"",#REF!)</f>
        <v>#REF!</v>
      </c>
      <c r="C312" s="214" t="e">
        <f>IF(ISBLANK(#REF!),"",#REF!)</f>
        <v>#REF!</v>
      </c>
      <c r="D312" s="214" t="e">
        <f>IF(ISBLANK(#REF!),"",#REF!)</f>
        <v>#REF!</v>
      </c>
      <c r="E312" s="214" t="e">
        <f>IF(ISBLANK(#REF!),"",#REF!)</f>
        <v>#REF!</v>
      </c>
      <c r="F312" s="214" t="e">
        <f>IF(ISBLANK(#REF!),"",#REF!)</f>
        <v>#REF!</v>
      </c>
      <c r="G312" s="214" t="e">
        <f>IF(ISBLANK(#REF!),"",#REF!)</f>
        <v>#REF!</v>
      </c>
      <c r="H312" s="215" t="e">
        <f>IF(ISBLANK(#REF!),"",#REF!)</f>
        <v>#REF!</v>
      </c>
      <c r="I312" s="214" t="e">
        <f>IF(ISBLANK(#REF!),"",#REF!)</f>
        <v>#REF!</v>
      </c>
      <c r="J312" s="216" t="e">
        <f>IF(ISBLANK(#REF!),"",#REF!)</f>
        <v>#REF!</v>
      </c>
      <c r="K312" s="217" t="e">
        <f>IF(ISBLANK(#REF!),"",#REF!)</f>
        <v>#REF!</v>
      </c>
      <c r="L312" s="217" t="e">
        <f>IF(ISBLANK(#REF!),"",#REF!)</f>
        <v>#REF!</v>
      </c>
      <c r="M312" s="218" t="e">
        <f>IF(ISBLANK(#REF!),"",#REF!)</f>
        <v>#REF!</v>
      </c>
      <c r="N312" s="218" t="e">
        <f>IF(ISBLANK(#REF!),"",#REF!)</f>
        <v>#REF!</v>
      </c>
      <c r="O312" s="220" t="str">
        <f>IFERROR(VLOOKUP(_xlfn.CONCAT('Team Roster - Final'!$A312," : ",'Team Roster - Final'!$BM312),'Rate Calculations'!$C$4:$G$1100,5,FALSE),"")</f>
        <v/>
      </c>
      <c r="P312" s="225">
        <f>IF(ISBLANK('Rate Calculations'!$H314),"",'Rate Calculations'!$H314)</f>
        <v>1.7500000000000002E-2</v>
      </c>
      <c r="Q312" s="220" t="str">
        <f t="shared" si="69"/>
        <v/>
      </c>
      <c r="R312" s="221">
        <f>IF(ISBLANK('Rate Calculations'!$J314),"",'Rate Calculations'!$J314)</f>
        <v>3.5000000000000003E-2</v>
      </c>
      <c r="S312" s="220" t="str">
        <f t="shared" si="70"/>
        <v/>
      </c>
      <c r="T312" s="225" t="str">
        <f>IFERROR(VLOOKUP(_xlfn.CONCAT('Team Roster - Final'!$A312," : ",'Team Roster - Final'!$BM312),'Rate Calculations'!$C$4:$S$1100,10,FALSE),"")</f>
        <v/>
      </c>
      <c r="U312" s="225" t="str">
        <f>IFERROR(VLOOKUP(_xlfn.CONCAT('Team Roster - Final'!$A312," : ",'Team Roster - Final'!$BM312),'Rate Calculations'!$C$4:$S$1100,11,FALSE),"")</f>
        <v/>
      </c>
      <c r="V312" s="222" t="str">
        <f t="shared" si="71"/>
        <v/>
      </c>
      <c r="W312" s="222" t="str">
        <f t="shared" si="72"/>
        <v/>
      </c>
      <c r="X312" s="223" t="str">
        <f>IFERROR(VLOOKUP(_xlfn.CONCAT('Team Roster - Final'!$A312," : ",'Team Roster - Final'!$BM312),'Rate Calculations'!$C$4:$S$1100,14,FALSE),"")</f>
        <v/>
      </c>
      <c r="Y312" s="222" t="str">
        <f t="shared" si="73"/>
        <v/>
      </c>
      <c r="Z312" s="222" t="str">
        <f t="shared" si="74"/>
        <v/>
      </c>
      <c r="AA312" s="224" t="str">
        <f>IFERROR(IF(#REF!="Yes",$Y312, $Y312+$Q312*0.5),"")</f>
        <v/>
      </c>
      <c r="AB312" s="224" t="str">
        <f>IFERROR(IF(#REF!="Yes",$Z312, $Z312+$S312*0.5),"")</f>
        <v/>
      </c>
      <c r="AC312" s="220" t="str">
        <f>IFERROR(VLOOKUP(_xlfn.CONCAT('Team Roster - Final'!$A312," : ",'Team Roster - Final'!$BM312),'Rate Calculations'!$C$4:$U$1100,19,FALSE),"")</f>
        <v/>
      </c>
      <c r="AD312" s="220" t="str">
        <f t="shared" si="75"/>
        <v/>
      </c>
      <c r="AE312" s="220" t="str">
        <f t="shared" si="76"/>
        <v/>
      </c>
      <c r="AF312" s="225" t="str">
        <f>IFERROR(VLOOKUP(_xlfn.CONCAT('Team Roster - Final'!$A312," : ",'Team Roster - Final'!$BM312),'Rate Calculations'!$C$4:$AB$1100,22,FALSE),"")</f>
        <v/>
      </c>
      <c r="AG312" s="225" t="str">
        <f>IFERROR(VLOOKUP(_xlfn.CONCAT('Team Roster - Final'!$A312," : ",'Team Roster - Final'!$BM312),'Rate Calculations'!$C$4:$AB$1100,23,FALSE),"")</f>
        <v/>
      </c>
      <c r="AH312" s="222" t="str">
        <f t="shared" si="77"/>
        <v/>
      </c>
      <c r="AI312" s="222" t="str">
        <f t="shared" si="78"/>
        <v/>
      </c>
      <c r="AJ312" s="223" t="str">
        <f>Table1[[#This Row],[Home Office
Net Fee %]]</f>
        <v/>
      </c>
      <c r="AK312" s="222" t="str">
        <f t="shared" si="79"/>
        <v/>
      </c>
      <c r="AL312" s="222" t="str">
        <f t="shared" si="80"/>
        <v/>
      </c>
      <c r="AM312" s="215" t="str">
        <f>IFERROR(IF(#REF!="Yes",$AK312,($AK312+$AD312*0.5)),"")</f>
        <v/>
      </c>
      <c r="AN312" s="215" t="str">
        <f>IFERROR(IF(#REF!="Yes",$AL312,($AL312+$AE312*0.5)),"")</f>
        <v/>
      </c>
      <c r="AO312" s="374" t="str">
        <f>IF(ISBLANK('Team Roster Proposed - FBR'!Q313),"",'Team Roster Proposed - FBR'!Q313)</f>
        <v/>
      </c>
      <c r="AP312" s="226" t="e">
        <f>IF(ISBLANK(#REF!),"",#REF!)</f>
        <v>#REF!</v>
      </c>
      <c r="AQ312" s="226" t="e">
        <f>IF(ISBLANK(#REF!),"",#REF!)</f>
        <v>#REF!</v>
      </c>
      <c r="AR312" s="226" t="e">
        <f>IF(ISBLANK(#REF!),"",#REF!)</f>
        <v>#REF!</v>
      </c>
      <c r="AS312" s="219" t="e">
        <f>IF(ISBLANK(#REF!),"",#REF!)</f>
        <v>#REF!</v>
      </c>
      <c r="AT312" s="219" t="e">
        <f>IF(ISBLANK(#REF!),"",#REF!)</f>
        <v>#REF!</v>
      </c>
      <c r="AU312" s="219" t="e">
        <f>IF(ISBLANK(#REF!),"",#REF!)</f>
        <v>#REF!</v>
      </c>
      <c r="AV312" s="219" t="e">
        <f>IF(ISBLANK(#REF!),"",#REF!)</f>
        <v>#REF!</v>
      </c>
      <c r="AW312" s="219" t="e">
        <f>IF(ISBLANK(#REF!),"",#REF!)</f>
        <v>#REF!</v>
      </c>
      <c r="AX312" s="219" t="e">
        <f>IF(ISBLANK(#REF!),"",#REF!)</f>
        <v>#REF!</v>
      </c>
      <c r="AY312" s="226" t="e">
        <f>IF(ISBLANK(#REF!),"",#REF!)</f>
        <v>#REF!</v>
      </c>
      <c r="AZ312" s="219" t="e">
        <f>IF(ISBLANK(#REF!),"",#REF!)</f>
        <v>#REF!</v>
      </c>
      <c r="BA312" s="219" t="e">
        <f>IF(ISBLANK(#REF!),"",#REF!)</f>
        <v>#REF!</v>
      </c>
      <c r="BB312" s="219" t="e">
        <f>IF(ISBLANK(#REF!),"",#REF!)</f>
        <v>#REF!</v>
      </c>
      <c r="BC312" s="219" t="e">
        <f>IF(ISBLANK(#REF!),"",#REF!)</f>
        <v>#REF!</v>
      </c>
      <c r="BD312" s="219" t="e">
        <f>IF(ISBLANK(#REF!),"",#REF!)</f>
        <v>#REF!</v>
      </c>
      <c r="BE312" s="219" t="e">
        <f>IF(ISBLANK(#REF!),"",#REF!)</f>
        <v>#REF!</v>
      </c>
      <c r="BF312" s="219" t="e">
        <f>IF(ISBLANK(#REF!),"",#REF!)</f>
        <v>#REF!</v>
      </c>
      <c r="BG312" s="219" t="e">
        <f>IF(ISBLANK(#REF!),"",#REF!)</f>
        <v>#REF!</v>
      </c>
      <c r="BH312" s="219" t="e">
        <f>IF(ISBLANK(#REF!),"",#REF!)</f>
        <v>#REF!</v>
      </c>
      <c r="BI312" s="219" t="e">
        <f>IF(ISBLANK(#REF!),"",#REF!)</f>
        <v>#REF!</v>
      </c>
      <c r="BJ312" s="219" t="e">
        <f>IF(ISBLANK(#REF!),"",#REF!)</f>
        <v>#REF!</v>
      </c>
      <c r="BK312" s="219" t="e">
        <f>IF(ISBLANK(#REF!),"",#REF!)</f>
        <v>#REF!</v>
      </c>
      <c r="BL312" s="219" t="e">
        <f>IF(ISBLANK(#REF!),"",#REF!)</f>
        <v>#REF!</v>
      </c>
      <c r="BM312" s="219" t="e">
        <f>IF(ISBLANK(#REF!),"",#REF!)</f>
        <v>#REF!</v>
      </c>
      <c r="BN312" s="219" t="e">
        <f>IF(ISBLANK(#REF!),"",#REF!)</f>
        <v>#REF!</v>
      </c>
      <c r="BO312" s="227" t="e">
        <f t="shared" si="81"/>
        <v>#REF!</v>
      </c>
      <c r="BP312" s="228" t="str">
        <f t="shared" si="84"/>
        <v/>
      </c>
      <c r="BQ312" s="229" t="str">
        <f t="shared" si="68"/>
        <v/>
      </c>
      <c r="BR312" s="228" t="e">
        <f t="shared" si="82"/>
        <v>#REF!</v>
      </c>
      <c r="BS312" s="230" t="e">
        <f t="shared" si="83"/>
        <v>#REF!</v>
      </c>
    </row>
    <row r="313" spans="1:71">
      <c r="A313" s="213" t="e">
        <f>IF(ISBLANK(#REF!),"",#REF!)</f>
        <v>#REF!</v>
      </c>
      <c r="B313" s="214" t="e">
        <f>IF(ISBLANK(#REF!),"",#REF!)</f>
        <v>#REF!</v>
      </c>
      <c r="C313" s="214" t="e">
        <f>IF(ISBLANK(#REF!),"",#REF!)</f>
        <v>#REF!</v>
      </c>
      <c r="D313" s="214" t="e">
        <f>IF(ISBLANK(#REF!),"",#REF!)</f>
        <v>#REF!</v>
      </c>
      <c r="E313" s="214" t="e">
        <f>IF(ISBLANK(#REF!),"",#REF!)</f>
        <v>#REF!</v>
      </c>
      <c r="F313" s="214" t="e">
        <f>IF(ISBLANK(#REF!),"",#REF!)</f>
        <v>#REF!</v>
      </c>
      <c r="G313" s="214" t="e">
        <f>IF(ISBLANK(#REF!),"",#REF!)</f>
        <v>#REF!</v>
      </c>
      <c r="H313" s="215" t="e">
        <f>IF(ISBLANK(#REF!),"",#REF!)</f>
        <v>#REF!</v>
      </c>
      <c r="I313" s="214" t="e">
        <f>IF(ISBLANK(#REF!),"",#REF!)</f>
        <v>#REF!</v>
      </c>
      <c r="J313" s="216" t="e">
        <f>IF(ISBLANK(#REF!),"",#REF!)</f>
        <v>#REF!</v>
      </c>
      <c r="K313" s="217" t="e">
        <f>IF(ISBLANK(#REF!),"",#REF!)</f>
        <v>#REF!</v>
      </c>
      <c r="L313" s="217" t="e">
        <f>IF(ISBLANK(#REF!),"",#REF!)</f>
        <v>#REF!</v>
      </c>
      <c r="M313" s="218" t="e">
        <f>IF(ISBLANK(#REF!),"",#REF!)</f>
        <v>#REF!</v>
      </c>
      <c r="N313" s="218" t="e">
        <f>IF(ISBLANK(#REF!),"",#REF!)</f>
        <v>#REF!</v>
      </c>
      <c r="O313" s="220" t="str">
        <f>IFERROR(VLOOKUP(_xlfn.CONCAT('Team Roster - Final'!$A313," : ",'Team Roster - Final'!$BM313),'Rate Calculations'!$C$4:$G$1100,5,FALSE),"")</f>
        <v/>
      </c>
      <c r="P313" s="225">
        <f>IF(ISBLANK('Rate Calculations'!$H315),"",'Rate Calculations'!$H315)</f>
        <v>1.7500000000000002E-2</v>
      </c>
      <c r="Q313" s="220" t="str">
        <f t="shared" si="69"/>
        <v/>
      </c>
      <c r="R313" s="221">
        <f>IF(ISBLANK('Rate Calculations'!$J315),"",'Rate Calculations'!$J315)</f>
        <v>3.5000000000000003E-2</v>
      </c>
      <c r="S313" s="220" t="str">
        <f t="shared" si="70"/>
        <v/>
      </c>
      <c r="T313" s="225" t="str">
        <f>IFERROR(VLOOKUP(_xlfn.CONCAT('Team Roster - Final'!$A313," : ",'Team Roster - Final'!$BM313),'Rate Calculations'!$C$4:$S$1100,10,FALSE),"")</f>
        <v/>
      </c>
      <c r="U313" s="225" t="str">
        <f>IFERROR(VLOOKUP(_xlfn.CONCAT('Team Roster - Final'!$A313," : ",'Team Roster - Final'!$BM313),'Rate Calculations'!$C$4:$S$1100,11,FALSE),"")</f>
        <v/>
      </c>
      <c r="V313" s="222" t="str">
        <f t="shared" si="71"/>
        <v/>
      </c>
      <c r="W313" s="222" t="str">
        <f t="shared" si="72"/>
        <v/>
      </c>
      <c r="X313" s="223" t="str">
        <f>IFERROR(VLOOKUP(_xlfn.CONCAT('Team Roster - Final'!$A313," : ",'Team Roster - Final'!$BM313),'Rate Calculations'!$C$4:$S$1100,14,FALSE),"")</f>
        <v/>
      </c>
      <c r="Y313" s="222" t="str">
        <f t="shared" si="73"/>
        <v/>
      </c>
      <c r="Z313" s="222" t="str">
        <f t="shared" si="74"/>
        <v/>
      </c>
      <c r="AA313" s="224" t="str">
        <f>IFERROR(IF(#REF!="Yes",$Y313, $Y313+$Q313*0.5),"")</f>
        <v/>
      </c>
      <c r="AB313" s="224" t="str">
        <f>IFERROR(IF(#REF!="Yes",$Z313, $Z313+$S313*0.5),"")</f>
        <v/>
      </c>
      <c r="AC313" s="220" t="str">
        <f>IFERROR(VLOOKUP(_xlfn.CONCAT('Team Roster - Final'!$A313," : ",'Team Roster - Final'!$BM313),'Rate Calculations'!$C$4:$U$1100,19,FALSE),"")</f>
        <v/>
      </c>
      <c r="AD313" s="220" t="str">
        <f t="shared" si="75"/>
        <v/>
      </c>
      <c r="AE313" s="220" t="str">
        <f t="shared" si="76"/>
        <v/>
      </c>
      <c r="AF313" s="225" t="str">
        <f>IFERROR(VLOOKUP(_xlfn.CONCAT('Team Roster - Final'!$A313," : ",'Team Roster - Final'!$BM313),'Rate Calculations'!$C$4:$AB$1100,22,FALSE),"")</f>
        <v/>
      </c>
      <c r="AG313" s="225" t="str">
        <f>IFERROR(VLOOKUP(_xlfn.CONCAT('Team Roster - Final'!$A313," : ",'Team Roster - Final'!$BM313),'Rate Calculations'!$C$4:$AB$1100,23,FALSE),"")</f>
        <v/>
      </c>
      <c r="AH313" s="222" t="str">
        <f t="shared" si="77"/>
        <v/>
      </c>
      <c r="AI313" s="222" t="str">
        <f t="shared" si="78"/>
        <v/>
      </c>
      <c r="AJ313" s="223" t="str">
        <f>Table1[[#This Row],[Home Office
Net Fee %]]</f>
        <v/>
      </c>
      <c r="AK313" s="222" t="str">
        <f t="shared" si="79"/>
        <v/>
      </c>
      <c r="AL313" s="222" t="str">
        <f t="shared" si="80"/>
        <v/>
      </c>
      <c r="AM313" s="215" t="str">
        <f>IFERROR(IF(#REF!="Yes",$AK313,($AK313+$AD313*0.5)),"")</f>
        <v/>
      </c>
      <c r="AN313" s="215" t="str">
        <f>IFERROR(IF(#REF!="Yes",$AL313,($AL313+$AE313*0.5)),"")</f>
        <v/>
      </c>
      <c r="AO313" s="374" t="str">
        <f>IF(ISBLANK('Team Roster Proposed - FBR'!Q314),"",'Team Roster Proposed - FBR'!Q314)</f>
        <v/>
      </c>
      <c r="AP313" s="226" t="e">
        <f>IF(ISBLANK(#REF!),"",#REF!)</f>
        <v>#REF!</v>
      </c>
      <c r="AQ313" s="226" t="e">
        <f>IF(ISBLANK(#REF!),"",#REF!)</f>
        <v>#REF!</v>
      </c>
      <c r="AR313" s="226" t="e">
        <f>IF(ISBLANK(#REF!),"",#REF!)</f>
        <v>#REF!</v>
      </c>
      <c r="AS313" s="219" t="e">
        <f>IF(ISBLANK(#REF!),"",#REF!)</f>
        <v>#REF!</v>
      </c>
      <c r="AT313" s="219" t="e">
        <f>IF(ISBLANK(#REF!),"",#REF!)</f>
        <v>#REF!</v>
      </c>
      <c r="AU313" s="219" t="e">
        <f>IF(ISBLANK(#REF!),"",#REF!)</f>
        <v>#REF!</v>
      </c>
      <c r="AV313" s="219" t="e">
        <f>IF(ISBLANK(#REF!),"",#REF!)</f>
        <v>#REF!</v>
      </c>
      <c r="AW313" s="219" t="e">
        <f>IF(ISBLANK(#REF!),"",#REF!)</f>
        <v>#REF!</v>
      </c>
      <c r="AX313" s="219" t="e">
        <f>IF(ISBLANK(#REF!),"",#REF!)</f>
        <v>#REF!</v>
      </c>
      <c r="AY313" s="226" t="e">
        <f>IF(ISBLANK(#REF!),"",#REF!)</f>
        <v>#REF!</v>
      </c>
      <c r="AZ313" s="219" t="e">
        <f>IF(ISBLANK(#REF!),"",#REF!)</f>
        <v>#REF!</v>
      </c>
      <c r="BA313" s="219" t="e">
        <f>IF(ISBLANK(#REF!),"",#REF!)</f>
        <v>#REF!</v>
      </c>
      <c r="BB313" s="219" t="e">
        <f>IF(ISBLANK(#REF!),"",#REF!)</f>
        <v>#REF!</v>
      </c>
      <c r="BC313" s="219" t="e">
        <f>IF(ISBLANK(#REF!),"",#REF!)</f>
        <v>#REF!</v>
      </c>
      <c r="BD313" s="219" t="e">
        <f>IF(ISBLANK(#REF!),"",#REF!)</f>
        <v>#REF!</v>
      </c>
      <c r="BE313" s="219" t="e">
        <f>IF(ISBLANK(#REF!),"",#REF!)</f>
        <v>#REF!</v>
      </c>
      <c r="BF313" s="219" t="e">
        <f>IF(ISBLANK(#REF!),"",#REF!)</f>
        <v>#REF!</v>
      </c>
      <c r="BG313" s="219" t="e">
        <f>IF(ISBLANK(#REF!),"",#REF!)</f>
        <v>#REF!</v>
      </c>
      <c r="BH313" s="219" t="e">
        <f>IF(ISBLANK(#REF!),"",#REF!)</f>
        <v>#REF!</v>
      </c>
      <c r="BI313" s="219" t="e">
        <f>IF(ISBLANK(#REF!),"",#REF!)</f>
        <v>#REF!</v>
      </c>
      <c r="BJ313" s="219" t="e">
        <f>IF(ISBLANK(#REF!),"",#REF!)</f>
        <v>#REF!</v>
      </c>
      <c r="BK313" s="219" t="e">
        <f>IF(ISBLANK(#REF!),"",#REF!)</f>
        <v>#REF!</v>
      </c>
      <c r="BL313" s="219" t="e">
        <f>IF(ISBLANK(#REF!),"",#REF!)</f>
        <v>#REF!</v>
      </c>
      <c r="BM313" s="219" t="e">
        <f>IF(ISBLANK(#REF!),"",#REF!)</f>
        <v>#REF!</v>
      </c>
      <c r="BN313" s="219" t="e">
        <f>IF(ISBLANK(#REF!),"",#REF!)</f>
        <v>#REF!</v>
      </c>
      <c r="BO313" s="227" t="e">
        <f t="shared" si="81"/>
        <v>#REF!</v>
      </c>
      <c r="BP313" s="228" t="str">
        <f t="shared" si="84"/>
        <v/>
      </c>
      <c r="BQ313" s="229" t="str">
        <f t="shared" si="68"/>
        <v/>
      </c>
      <c r="BR313" s="228" t="e">
        <f t="shared" si="82"/>
        <v>#REF!</v>
      </c>
      <c r="BS313" s="230" t="e">
        <f t="shared" si="83"/>
        <v>#REF!</v>
      </c>
    </row>
    <row r="314" spans="1:71">
      <c r="A314" s="213" t="e">
        <f>IF(ISBLANK(#REF!),"",#REF!)</f>
        <v>#REF!</v>
      </c>
      <c r="B314" s="214" t="e">
        <f>IF(ISBLANK(#REF!),"",#REF!)</f>
        <v>#REF!</v>
      </c>
      <c r="C314" s="214" t="e">
        <f>IF(ISBLANK(#REF!),"",#REF!)</f>
        <v>#REF!</v>
      </c>
      <c r="D314" s="214" t="e">
        <f>IF(ISBLANK(#REF!),"",#REF!)</f>
        <v>#REF!</v>
      </c>
      <c r="E314" s="214" t="e">
        <f>IF(ISBLANK(#REF!),"",#REF!)</f>
        <v>#REF!</v>
      </c>
      <c r="F314" s="214" t="e">
        <f>IF(ISBLANK(#REF!),"",#REF!)</f>
        <v>#REF!</v>
      </c>
      <c r="G314" s="214" t="e">
        <f>IF(ISBLANK(#REF!),"",#REF!)</f>
        <v>#REF!</v>
      </c>
      <c r="H314" s="215" t="e">
        <f>IF(ISBLANK(#REF!),"",#REF!)</f>
        <v>#REF!</v>
      </c>
      <c r="I314" s="214" t="e">
        <f>IF(ISBLANK(#REF!),"",#REF!)</f>
        <v>#REF!</v>
      </c>
      <c r="J314" s="216" t="e">
        <f>IF(ISBLANK(#REF!),"",#REF!)</f>
        <v>#REF!</v>
      </c>
      <c r="K314" s="217" t="e">
        <f>IF(ISBLANK(#REF!),"",#REF!)</f>
        <v>#REF!</v>
      </c>
      <c r="L314" s="217" t="e">
        <f>IF(ISBLANK(#REF!),"",#REF!)</f>
        <v>#REF!</v>
      </c>
      <c r="M314" s="218" t="e">
        <f>IF(ISBLANK(#REF!),"",#REF!)</f>
        <v>#REF!</v>
      </c>
      <c r="N314" s="218" t="e">
        <f>IF(ISBLANK(#REF!),"",#REF!)</f>
        <v>#REF!</v>
      </c>
      <c r="O314" s="220" t="str">
        <f>IFERROR(VLOOKUP(_xlfn.CONCAT('Team Roster - Final'!$A314," : ",'Team Roster - Final'!$BM314),'Rate Calculations'!$C$4:$G$1100,5,FALSE),"")</f>
        <v/>
      </c>
      <c r="P314" s="225">
        <f>IF(ISBLANK('Rate Calculations'!$H316),"",'Rate Calculations'!$H316)</f>
        <v>1.7500000000000002E-2</v>
      </c>
      <c r="Q314" s="220" t="str">
        <f t="shared" si="69"/>
        <v/>
      </c>
      <c r="R314" s="221">
        <f>IF(ISBLANK('Rate Calculations'!$J316),"",'Rate Calculations'!$J316)</f>
        <v>3.5000000000000003E-2</v>
      </c>
      <c r="S314" s="220" t="str">
        <f t="shared" si="70"/>
        <v/>
      </c>
      <c r="T314" s="225" t="str">
        <f>IFERROR(VLOOKUP(_xlfn.CONCAT('Team Roster - Final'!$A314," : ",'Team Roster - Final'!$BM314),'Rate Calculations'!$C$4:$S$1100,10,FALSE),"")</f>
        <v/>
      </c>
      <c r="U314" s="225" t="str">
        <f>IFERROR(VLOOKUP(_xlfn.CONCAT('Team Roster - Final'!$A314," : ",'Team Roster - Final'!$BM314),'Rate Calculations'!$C$4:$S$1100,11,FALSE),"")</f>
        <v/>
      </c>
      <c r="V314" s="222" t="str">
        <f t="shared" si="71"/>
        <v/>
      </c>
      <c r="W314" s="222" t="str">
        <f t="shared" si="72"/>
        <v/>
      </c>
      <c r="X314" s="223" t="str">
        <f>IFERROR(VLOOKUP(_xlfn.CONCAT('Team Roster - Final'!$A314," : ",'Team Roster - Final'!$BM314),'Rate Calculations'!$C$4:$S$1100,14,FALSE),"")</f>
        <v/>
      </c>
      <c r="Y314" s="222" t="str">
        <f t="shared" si="73"/>
        <v/>
      </c>
      <c r="Z314" s="222" t="str">
        <f t="shared" si="74"/>
        <v/>
      </c>
      <c r="AA314" s="224" t="str">
        <f>IFERROR(IF(#REF!="Yes",$Y314, $Y314+$Q314*0.5),"")</f>
        <v/>
      </c>
      <c r="AB314" s="224" t="str">
        <f>IFERROR(IF(#REF!="Yes",$Z314, $Z314+$S314*0.5),"")</f>
        <v/>
      </c>
      <c r="AC314" s="220" t="str">
        <f>IFERROR(VLOOKUP(_xlfn.CONCAT('Team Roster - Final'!$A314," : ",'Team Roster - Final'!$BM314),'Rate Calculations'!$C$4:$U$1100,19,FALSE),"")</f>
        <v/>
      </c>
      <c r="AD314" s="220" t="str">
        <f t="shared" si="75"/>
        <v/>
      </c>
      <c r="AE314" s="220" t="str">
        <f t="shared" si="76"/>
        <v/>
      </c>
      <c r="AF314" s="225" t="str">
        <f>IFERROR(VLOOKUP(_xlfn.CONCAT('Team Roster - Final'!$A314," : ",'Team Roster - Final'!$BM314),'Rate Calculations'!$C$4:$AB$1100,22,FALSE),"")</f>
        <v/>
      </c>
      <c r="AG314" s="225" t="str">
        <f>IFERROR(VLOOKUP(_xlfn.CONCAT('Team Roster - Final'!$A314," : ",'Team Roster - Final'!$BM314),'Rate Calculations'!$C$4:$AB$1100,23,FALSE),"")</f>
        <v/>
      </c>
      <c r="AH314" s="222" t="str">
        <f t="shared" si="77"/>
        <v/>
      </c>
      <c r="AI314" s="222" t="str">
        <f t="shared" si="78"/>
        <v/>
      </c>
      <c r="AJ314" s="223" t="str">
        <f>Table1[[#This Row],[Home Office
Net Fee %]]</f>
        <v/>
      </c>
      <c r="AK314" s="222" t="str">
        <f t="shared" si="79"/>
        <v/>
      </c>
      <c r="AL314" s="222" t="str">
        <f t="shared" si="80"/>
        <v/>
      </c>
      <c r="AM314" s="215" t="str">
        <f>IFERROR(IF(#REF!="Yes",$AK314,($AK314+$AD314*0.5)),"")</f>
        <v/>
      </c>
      <c r="AN314" s="215" t="str">
        <f>IFERROR(IF(#REF!="Yes",$AL314,($AL314+$AE314*0.5)),"")</f>
        <v/>
      </c>
      <c r="AO314" s="374" t="str">
        <f>IF(ISBLANK('Team Roster Proposed - FBR'!Q315),"",'Team Roster Proposed - FBR'!Q315)</f>
        <v/>
      </c>
      <c r="AP314" s="226" t="e">
        <f>IF(ISBLANK(#REF!),"",#REF!)</f>
        <v>#REF!</v>
      </c>
      <c r="AQ314" s="226" t="e">
        <f>IF(ISBLANK(#REF!),"",#REF!)</f>
        <v>#REF!</v>
      </c>
      <c r="AR314" s="226" t="e">
        <f>IF(ISBLANK(#REF!),"",#REF!)</f>
        <v>#REF!</v>
      </c>
      <c r="AS314" s="219" t="e">
        <f>IF(ISBLANK(#REF!),"",#REF!)</f>
        <v>#REF!</v>
      </c>
      <c r="AT314" s="219" t="e">
        <f>IF(ISBLANK(#REF!),"",#REF!)</f>
        <v>#REF!</v>
      </c>
      <c r="AU314" s="219" t="e">
        <f>IF(ISBLANK(#REF!),"",#REF!)</f>
        <v>#REF!</v>
      </c>
      <c r="AV314" s="219" t="e">
        <f>IF(ISBLANK(#REF!),"",#REF!)</f>
        <v>#REF!</v>
      </c>
      <c r="AW314" s="219" t="e">
        <f>IF(ISBLANK(#REF!),"",#REF!)</f>
        <v>#REF!</v>
      </c>
      <c r="AX314" s="219" t="e">
        <f>IF(ISBLANK(#REF!),"",#REF!)</f>
        <v>#REF!</v>
      </c>
      <c r="AY314" s="226" t="e">
        <f>IF(ISBLANK(#REF!),"",#REF!)</f>
        <v>#REF!</v>
      </c>
      <c r="AZ314" s="219" t="e">
        <f>IF(ISBLANK(#REF!),"",#REF!)</f>
        <v>#REF!</v>
      </c>
      <c r="BA314" s="219" t="e">
        <f>IF(ISBLANK(#REF!),"",#REF!)</f>
        <v>#REF!</v>
      </c>
      <c r="BB314" s="219" t="e">
        <f>IF(ISBLANK(#REF!),"",#REF!)</f>
        <v>#REF!</v>
      </c>
      <c r="BC314" s="219" t="e">
        <f>IF(ISBLANK(#REF!),"",#REF!)</f>
        <v>#REF!</v>
      </c>
      <c r="BD314" s="219" t="e">
        <f>IF(ISBLANK(#REF!),"",#REF!)</f>
        <v>#REF!</v>
      </c>
      <c r="BE314" s="219" t="e">
        <f>IF(ISBLANK(#REF!),"",#REF!)</f>
        <v>#REF!</v>
      </c>
      <c r="BF314" s="219" t="e">
        <f>IF(ISBLANK(#REF!),"",#REF!)</f>
        <v>#REF!</v>
      </c>
      <c r="BG314" s="219" t="e">
        <f>IF(ISBLANK(#REF!),"",#REF!)</f>
        <v>#REF!</v>
      </c>
      <c r="BH314" s="219" t="e">
        <f>IF(ISBLANK(#REF!),"",#REF!)</f>
        <v>#REF!</v>
      </c>
      <c r="BI314" s="219" t="e">
        <f>IF(ISBLANK(#REF!),"",#REF!)</f>
        <v>#REF!</v>
      </c>
      <c r="BJ314" s="219" t="e">
        <f>IF(ISBLANK(#REF!),"",#REF!)</f>
        <v>#REF!</v>
      </c>
      <c r="BK314" s="219" t="e">
        <f>IF(ISBLANK(#REF!),"",#REF!)</f>
        <v>#REF!</v>
      </c>
      <c r="BL314" s="219" t="e">
        <f>IF(ISBLANK(#REF!),"",#REF!)</f>
        <v>#REF!</v>
      </c>
      <c r="BM314" s="219" t="e">
        <f>IF(ISBLANK(#REF!),"",#REF!)</f>
        <v>#REF!</v>
      </c>
      <c r="BN314" s="219" t="e">
        <f>IF(ISBLANK(#REF!),"",#REF!)</f>
        <v>#REF!</v>
      </c>
      <c r="BO314" s="227" t="e">
        <f t="shared" si="81"/>
        <v>#REF!</v>
      </c>
      <c r="BP314" s="228" t="str">
        <f t="shared" si="84"/>
        <v/>
      </c>
      <c r="BQ314" s="229" t="str">
        <f t="shared" si="68"/>
        <v/>
      </c>
      <c r="BR314" s="228" t="e">
        <f t="shared" si="82"/>
        <v>#REF!</v>
      </c>
      <c r="BS314" s="230" t="e">
        <f t="shared" si="83"/>
        <v>#REF!</v>
      </c>
    </row>
    <row r="315" spans="1:71">
      <c r="A315" s="213" t="e">
        <f>IF(ISBLANK(#REF!),"",#REF!)</f>
        <v>#REF!</v>
      </c>
      <c r="B315" s="214" t="e">
        <f>IF(ISBLANK(#REF!),"",#REF!)</f>
        <v>#REF!</v>
      </c>
      <c r="C315" s="214" t="e">
        <f>IF(ISBLANK(#REF!),"",#REF!)</f>
        <v>#REF!</v>
      </c>
      <c r="D315" s="214" t="e">
        <f>IF(ISBLANK(#REF!),"",#REF!)</f>
        <v>#REF!</v>
      </c>
      <c r="E315" s="214" t="e">
        <f>IF(ISBLANK(#REF!),"",#REF!)</f>
        <v>#REF!</v>
      </c>
      <c r="F315" s="214" t="e">
        <f>IF(ISBLANK(#REF!),"",#REF!)</f>
        <v>#REF!</v>
      </c>
      <c r="G315" s="214" t="e">
        <f>IF(ISBLANK(#REF!),"",#REF!)</f>
        <v>#REF!</v>
      </c>
      <c r="H315" s="215" t="e">
        <f>IF(ISBLANK(#REF!),"",#REF!)</f>
        <v>#REF!</v>
      </c>
      <c r="I315" s="214" t="e">
        <f>IF(ISBLANK(#REF!),"",#REF!)</f>
        <v>#REF!</v>
      </c>
      <c r="J315" s="216" t="e">
        <f>IF(ISBLANK(#REF!),"",#REF!)</f>
        <v>#REF!</v>
      </c>
      <c r="K315" s="217" t="e">
        <f>IF(ISBLANK(#REF!),"",#REF!)</f>
        <v>#REF!</v>
      </c>
      <c r="L315" s="217" t="e">
        <f>IF(ISBLANK(#REF!),"",#REF!)</f>
        <v>#REF!</v>
      </c>
      <c r="M315" s="218" t="e">
        <f>IF(ISBLANK(#REF!),"",#REF!)</f>
        <v>#REF!</v>
      </c>
      <c r="N315" s="218" t="e">
        <f>IF(ISBLANK(#REF!),"",#REF!)</f>
        <v>#REF!</v>
      </c>
      <c r="O315" s="220" t="str">
        <f>IFERROR(VLOOKUP(_xlfn.CONCAT('Team Roster - Final'!$A315," : ",'Team Roster - Final'!$BM315),'Rate Calculations'!$C$4:$G$1100,5,FALSE),"")</f>
        <v/>
      </c>
      <c r="P315" s="225">
        <f>IF(ISBLANK('Rate Calculations'!$H317),"",'Rate Calculations'!$H317)</f>
        <v>1.7500000000000002E-2</v>
      </c>
      <c r="Q315" s="220" t="str">
        <f t="shared" si="69"/>
        <v/>
      </c>
      <c r="R315" s="221">
        <f>IF(ISBLANK('Rate Calculations'!$J317),"",'Rate Calculations'!$J317)</f>
        <v>3.5000000000000003E-2</v>
      </c>
      <c r="S315" s="220" t="str">
        <f t="shared" si="70"/>
        <v/>
      </c>
      <c r="T315" s="225" t="str">
        <f>IFERROR(VLOOKUP(_xlfn.CONCAT('Team Roster - Final'!$A315," : ",'Team Roster - Final'!$BM315),'Rate Calculations'!$C$4:$S$1100,10,FALSE),"")</f>
        <v/>
      </c>
      <c r="U315" s="225" t="str">
        <f>IFERROR(VLOOKUP(_xlfn.CONCAT('Team Roster - Final'!$A315," : ",'Team Roster - Final'!$BM315),'Rate Calculations'!$C$4:$S$1100,11,FALSE),"")</f>
        <v/>
      </c>
      <c r="V315" s="222" t="str">
        <f t="shared" si="71"/>
        <v/>
      </c>
      <c r="W315" s="222" t="str">
        <f t="shared" si="72"/>
        <v/>
      </c>
      <c r="X315" s="223" t="str">
        <f>IFERROR(VLOOKUP(_xlfn.CONCAT('Team Roster - Final'!$A315," : ",'Team Roster - Final'!$BM315),'Rate Calculations'!$C$4:$S$1100,14,FALSE),"")</f>
        <v/>
      </c>
      <c r="Y315" s="222" t="str">
        <f t="shared" si="73"/>
        <v/>
      </c>
      <c r="Z315" s="222" t="str">
        <f t="shared" si="74"/>
        <v/>
      </c>
      <c r="AA315" s="224" t="str">
        <f>IFERROR(IF(#REF!="Yes",$Y315, $Y315+$Q315*0.5),"")</f>
        <v/>
      </c>
      <c r="AB315" s="224" t="str">
        <f>IFERROR(IF(#REF!="Yes",$Z315, $Z315+$S315*0.5),"")</f>
        <v/>
      </c>
      <c r="AC315" s="220" t="str">
        <f>IFERROR(VLOOKUP(_xlfn.CONCAT('Team Roster - Final'!$A315," : ",'Team Roster - Final'!$BM315),'Rate Calculations'!$C$4:$U$1100,19,FALSE),"")</f>
        <v/>
      </c>
      <c r="AD315" s="220" t="str">
        <f t="shared" si="75"/>
        <v/>
      </c>
      <c r="AE315" s="220" t="str">
        <f t="shared" si="76"/>
        <v/>
      </c>
      <c r="AF315" s="225" t="str">
        <f>IFERROR(VLOOKUP(_xlfn.CONCAT('Team Roster - Final'!$A315," : ",'Team Roster - Final'!$BM315),'Rate Calculations'!$C$4:$AB$1100,22,FALSE),"")</f>
        <v/>
      </c>
      <c r="AG315" s="225" t="str">
        <f>IFERROR(VLOOKUP(_xlfn.CONCAT('Team Roster - Final'!$A315," : ",'Team Roster - Final'!$BM315),'Rate Calculations'!$C$4:$AB$1100,23,FALSE),"")</f>
        <v/>
      </c>
      <c r="AH315" s="222" t="str">
        <f t="shared" si="77"/>
        <v/>
      </c>
      <c r="AI315" s="222" t="str">
        <f t="shared" si="78"/>
        <v/>
      </c>
      <c r="AJ315" s="223" t="str">
        <f>Table1[[#This Row],[Home Office
Net Fee %]]</f>
        <v/>
      </c>
      <c r="AK315" s="222" t="str">
        <f t="shared" si="79"/>
        <v/>
      </c>
      <c r="AL315" s="222" t="str">
        <f t="shared" si="80"/>
        <v/>
      </c>
      <c r="AM315" s="215" t="str">
        <f>IFERROR(IF(#REF!="Yes",$AK315,($AK315+$AD315*0.5)),"")</f>
        <v/>
      </c>
      <c r="AN315" s="215" t="str">
        <f>IFERROR(IF(#REF!="Yes",$AL315,($AL315+$AE315*0.5)),"")</f>
        <v/>
      </c>
      <c r="AO315" s="374" t="str">
        <f>IF(ISBLANK('Team Roster Proposed - FBR'!Q316),"",'Team Roster Proposed - FBR'!Q316)</f>
        <v/>
      </c>
      <c r="AP315" s="226" t="e">
        <f>IF(ISBLANK(#REF!),"",#REF!)</f>
        <v>#REF!</v>
      </c>
      <c r="AQ315" s="226" t="e">
        <f>IF(ISBLANK(#REF!),"",#REF!)</f>
        <v>#REF!</v>
      </c>
      <c r="AR315" s="226" t="e">
        <f>IF(ISBLANK(#REF!),"",#REF!)</f>
        <v>#REF!</v>
      </c>
      <c r="AS315" s="219" t="e">
        <f>IF(ISBLANK(#REF!),"",#REF!)</f>
        <v>#REF!</v>
      </c>
      <c r="AT315" s="219" t="e">
        <f>IF(ISBLANK(#REF!),"",#REF!)</f>
        <v>#REF!</v>
      </c>
      <c r="AU315" s="219" t="e">
        <f>IF(ISBLANK(#REF!),"",#REF!)</f>
        <v>#REF!</v>
      </c>
      <c r="AV315" s="219" t="e">
        <f>IF(ISBLANK(#REF!),"",#REF!)</f>
        <v>#REF!</v>
      </c>
      <c r="AW315" s="219" t="e">
        <f>IF(ISBLANK(#REF!),"",#REF!)</f>
        <v>#REF!</v>
      </c>
      <c r="AX315" s="219" t="e">
        <f>IF(ISBLANK(#REF!),"",#REF!)</f>
        <v>#REF!</v>
      </c>
      <c r="AY315" s="226" t="e">
        <f>IF(ISBLANK(#REF!),"",#REF!)</f>
        <v>#REF!</v>
      </c>
      <c r="AZ315" s="219" t="e">
        <f>IF(ISBLANK(#REF!),"",#REF!)</f>
        <v>#REF!</v>
      </c>
      <c r="BA315" s="219" t="e">
        <f>IF(ISBLANK(#REF!),"",#REF!)</f>
        <v>#REF!</v>
      </c>
      <c r="BB315" s="219" t="e">
        <f>IF(ISBLANK(#REF!),"",#REF!)</f>
        <v>#REF!</v>
      </c>
      <c r="BC315" s="219" t="e">
        <f>IF(ISBLANK(#REF!),"",#REF!)</f>
        <v>#REF!</v>
      </c>
      <c r="BD315" s="219" t="e">
        <f>IF(ISBLANK(#REF!),"",#REF!)</f>
        <v>#REF!</v>
      </c>
      <c r="BE315" s="219" t="e">
        <f>IF(ISBLANK(#REF!),"",#REF!)</f>
        <v>#REF!</v>
      </c>
      <c r="BF315" s="219" t="e">
        <f>IF(ISBLANK(#REF!),"",#REF!)</f>
        <v>#REF!</v>
      </c>
      <c r="BG315" s="219" t="e">
        <f>IF(ISBLANK(#REF!),"",#REF!)</f>
        <v>#REF!</v>
      </c>
      <c r="BH315" s="219" t="e">
        <f>IF(ISBLANK(#REF!),"",#REF!)</f>
        <v>#REF!</v>
      </c>
      <c r="BI315" s="219" t="e">
        <f>IF(ISBLANK(#REF!),"",#REF!)</f>
        <v>#REF!</v>
      </c>
      <c r="BJ315" s="219" t="e">
        <f>IF(ISBLANK(#REF!),"",#REF!)</f>
        <v>#REF!</v>
      </c>
      <c r="BK315" s="219" t="e">
        <f>IF(ISBLANK(#REF!),"",#REF!)</f>
        <v>#REF!</v>
      </c>
      <c r="BL315" s="219" t="e">
        <f>IF(ISBLANK(#REF!),"",#REF!)</f>
        <v>#REF!</v>
      </c>
      <c r="BM315" s="219" t="e">
        <f>IF(ISBLANK(#REF!),"",#REF!)</f>
        <v>#REF!</v>
      </c>
      <c r="BN315" s="219" t="e">
        <f>IF(ISBLANK(#REF!),"",#REF!)</f>
        <v>#REF!</v>
      </c>
      <c r="BO315" s="227" t="e">
        <f t="shared" si="81"/>
        <v>#REF!</v>
      </c>
      <c r="BP315" s="228" t="str">
        <f t="shared" si="84"/>
        <v/>
      </c>
      <c r="BQ315" s="229" t="str">
        <f t="shared" si="68"/>
        <v/>
      </c>
      <c r="BR315" s="228" t="e">
        <f t="shared" si="82"/>
        <v>#REF!</v>
      </c>
      <c r="BS315" s="230" t="e">
        <f t="shared" si="83"/>
        <v>#REF!</v>
      </c>
    </row>
    <row r="316" spans="1:71">
      <c r="A316" s="213" t="e">
        <f>IF(ISBLANK(#REF!),"",#REF!)</f>
        <v>#REF!</v>
      </c>
      <c r="B316" s="214" t="e">
        <f>IF(ISBLANK(#REF!),"",#REF!)</f>
        <v>#REF!</v>
      </c>
      <c r="C316" s="214" t="e">
        <f>IF(ISBLANK(#REF!),"",#REF!)</f>
        <v>#REF!</v>
      </c>
      <c r="D316" s="214" t="e">
        <f>IF(ISBLANK(#REF!),"",#REF!)</f>
        <v>#REF!</v>
      </c>
      <c r="E316" s="214" t="e">
        <f>IF(ISBLANK(#REF!),"",#REF!)</f>
        <v>#REF!</v>
      </c>
      <c r="F316" s="214" t="e">
        <f>IF(ISBLANK(#REF!),"",#REF!)</f>
        <v>#REF!</v>
      </c>
      <c r="G316" s="214" t="e">
        <f>IF(ISBLANK(#REF!),"",#REF!)</f>
        <v>#REF!</v>
      </c>
      <c r="H316" s="215" t="e">
        <f>IF(ISBLANK(#REF!),"",#REF!)</f>
        <v>#REF!</v>
      </c>
      <c r="I316" s="214" t="e">
        <f>IF(ISBLANK(#REF!),"",#REF!)</f>
        <v>#REF!</v>
      </c>
      <c r="J316" s="216" t="e">
        <f>IF(ISBLANK(#REF!),"",#REF!)</f>
        <v>#REF!</v>
      </c>
      <c r="K316" s="217" t="e">
        <f>IF(ISBLANK(#REF!),"",#REF!)</f>
        <v>#REF!</v>
      </c>
      <c r="L316" s="217" t="e">
        <f>IF(ISBLANK(#REF!),"",#REF!)</f>
        <v>#REF!</v>
      </c>
      <c r="M316" s="218" t="e">
        <f>IF(ISBLANK(#REF!),"",#REF!)</f>
        <v>#REF!</v>
      </c>
      <c r="N316" s="218" t="e">
        <f>IF(ISBLANK(#REF!),"",#REF!)</f>
        <v>#REF!</v>
      </c>
      <c r="O316" s="220" t="str">
        <f>IFERROR(VLOOKUP(_xlfn.CONCAT('Team Roster - Final'!$A316," : ",'Team Roster - Final'!$BM316),'Rate Calculations'!$C$4:$G$1100,5,FALSE),"")</f>
        <v/>
      </c>
      <c r="P316" s="225">
        <f>IF(ISBLANK('Rate Calculations'!$H318),"",'Rate Calculations'!$H318)</f>
        <v>1.7500000000000002E-2</v>
      </c>
      <c r="Q316" s="220" t="str">
        <f t="shared" si="69"/>
        <v/>
      </c>
      <c r="R316" s="221">
        <f>IF(ISBLANK('Rate Calculations'!$J318),"",'Rate Calculations'!$J318)</f>
        <v>3.5000000000000003E-2</v>
      </c>
      <c r="S316" s="220" t="str">
        <f t="shared" si="70"/>
        <v/>
      </c>
      <c r="T316" s="225" t="str">
        <f>IFERROR(VLOOKUP(_xlfn.CONCAT('Team Roster - Final'!$A316," : ",'Team Roster - Final'!$BM316),'Rate Calculations'!$C$4:$S$1100,10,FALSE),"")</f>
        <v/>
      </c>
      <c r="U316" s="225" t="str">
        <f>IFERROR(VLOOKUP(_xlfn.CONCAT('Team Roster - Final'!$A316," : ",'Team Roster - Final'!$BM316),'Rate Calculations'!$C$4:$S$1100,11,FALSE),"")</f>
        <v/>
      </c>
      <c r="V316" s="222" t="str">
        <f t="shared" si="71"/>
        <v/>
      </c>
      <c r="W316" s="222" t="str">
        <f t="shared" si="72"/>
        <v/>
      </c>
      <c r="X316" s="223" t="str">
        <f>IFERROR(VLOOKUP(_xlfn.CONCAT('Team Roster - Final'!$A316," : ",'Team Roster - Final'!$BM316),'Rate Calculations'!$C$4:$S$1100,14,FALSE),"")</f>
        <v/>
      </c>
      <c r="Y316" s="222" t="str">
        <f t="shared" si="73"/>
        <v/>
      </c>
      <c r="Z316" s="222" t="str">
        <f t="shared" si="74"/>
        <v/>
      </c>
      <c r="AA316" s="224" t="str">
        <f>IFERROR(IF(#REF!="Yes",$Y316, $Y316+$Q316*0.5),"")</f>
        <v/>
      </c>
      <c r="AB316" s="224" t="str">
        <f>IFERROR(IF(#REF!="Yes",$Z316, $Z316+$S316*0.5),"")</f>
        <v/>
      </c>
      <c r="AC316" s="220" t="str">
        <f>IFERROR(VLOOKUP(_xlfn.CONCAT('Team Roster - Final'!$A316," : ",'Team Roster - Final'!$BM316),'Rate Calculations'!$C$4:$U$1100,19,FALSE),"")</f>
        <v/>
      </c>
      <c r="AD316" s="220" t="str">
        <f t="shared" si="75"/>
        <v/>
      </c>
      <c r="AE316" s="220" t="str">
        <f t="shared" si="76"/>
        <v/>
      </c>
      <c r="AF316" s="225" t="str">
        <f>IFERROR(VLOOKUP(_xlfn.CONCAT('Team Roster - Final'!$A316," : ",'Team Roster - Final'!$BM316),'Rate Calculations'!$C$4:$AB$1100,22,FALSE),"")</f>
        <v/>
      </c>
      <c r="AG316" s="225" t="str">
        <f>IFERROR(VLOOKUP(_xlfn.CONCAT('Team Roster - Final'!$A316," : ",'Team Roster - Final'!$BM316),'Rate Calculations'!$C$4:$AB$1100,23,FALSE),"")</f>
        <v/>
      </c>
      <c r="AH316" s="222" t="str">
        <f t="shared" si="77"/>
        <v/>
      </c>
      <c r="AI316" s="222" t="str">
        <f t="shared" si="78"/>
        <v/>
      </c>
      <c r="AJ316" s="223" t="str">
        <f>Table1[[#This Row],[Home Office
Net Fee %]]</f>
        <v/>
      </c>
      <c r="AK316" s="222" t="str">
        <f t="shared" si="79"/>
        <v/>
      </c>
      <c r="AL316" s="222" t="str">
        <f t="shared" si="80"/>
        <v/>
      </c>
      <c r="AM316" s="215" t="str">
        <f>IFERROR(IF(#REF!="Yes",$AK316,($AK316+$AD316*0.5)),"")</f>
        <v/>
      </c>
      <c r="AN316" s="215" t="str">
        <f>IFERROR(IF(#REF!="Yes",$AL316,($AL316+$AE316*0.5)),"")</f>
        <v/>
      </c>
      <c r="AO316" s="374" t="str">
        <f>IF(ISBLANK('Team Roster Proposed - FBR'!Q317),"",'Team Roster Proposed - FBR'!Q317)</f>
        <v/>
      </c>
      <c r="AP316" s="226" t="e">
        <f>IF(ISBLANK(#REF!),"",#REF!)</f>
        <v>#REF!</v>
      </c>
      <c r="AQ316" s="226" t="e">
        <f>IF(ISBLANK(#REF!),"",#REF!)</f>
        <v>#REF!</v>
      </c>
      <c r="AR316" s="226" t="e">
        <f>IF(ISBLANK(#REF!),"",#REF!)</f>
        <v>#REF!</v>
      </c>
      <c r="AS316" s="219" t="e">
        <f>IF(ISBLANK(#REF!),"",#REF!)</f>
        <v>#REF!</v>
      </c>
      <c r="AT316" s="219" t="e">
        <f>IF(ISBLANK(#REF!),"",#REF!)</f>
        <v>#REF!</v>
      </c>
      <c r="AU316" s="219" t="e">
        <f>IF(ISBLANK(#REF!),"",#REF!)</f>
        <v>#REF!</v>
      </c>
      <c r="AV316" s="219" t="e">
        <f>IF(ISBLANK(#REF!),"",#REF!)</f>
        <v>#REF!</v>
      </c>
      <c r="AW316" s="219" t="e">
        <f>IF(ISBLANK(#REF!),"",#REF!)</f>
        <v>#REF!</v>
      </c>
      <c r="AX316" s="219" t="e">
        <f>IF(ISBLANK(#REF!),"",#REF!)</f>
        <v>#REF!</v>
      </c>
      <c r="AY316" s="226" t="e">
        <f>IF(ISBLANK(#REF!),"",#REF!)</f>
        <v>#REF!</v>
      </c>
      <c r="AZ316" s="219" t="e">
        <f>IF(ISBLANK(#REF!),"",#REF!)</f>
        <v>#REF!</v>
      </c>
      <c r="BA316" s="219" t="e">
        <f>IF(ISBLANK(#REF!),"",#REF!)</f>
        <v>#REF!</v>
      </c>
      <c r="BB316" s="219" t="e">
        <f>IF(ISBLANK(#REF!),"",#REF!)</f>
        <v>#REF!</v>
      </c>
      <c r="BC316" s="219" t="e">
        <f>IF(ISBLANK(#REF!),"",#REF!)</f>
        <v>#REF!</v>
      </c>
      <c r="BD316" s="219" t="e">
        <f>IF(ISBLANK(#REF!),"",#REF!)</f>
        <v>#REF!</v>
      </c>
      <c r="BE316" s="219" t="e">
        <f>IF(ISBLANK(#REF!),"",#REF!)</f>
        <v>#REF!</v>
      </c>
      <c r="BF316" s="219" t="e">
        <f>IF(ISBLANK(#REF!),"",#REF!)</f>
        <v>#REF!</v>
      </c>
      <c r="BG316" s="219" t="e">
        <f>IF(ISBLANK(#REF!),"",#REF!)</f>
        <v>#REF!</v>
      </c>
      <c r="BH316" s="219" t="e">
        <f>IF(ISBLANK(#REF!),"",#REF!)</f>
        <v>#REF!</v>
      </c>
      <c r="BI316" s="219" t="e">
        <f>IF(ISBLANK(#REF!),"",#REF!)</f>
        <v>#REF!</v>
      </c>
      <c r="BJ316" s="219" t="e">
        <f>IF(ISBLANK(#REF!),"",#REF!)</f>
        <v>#REF!</v>
      </c>
      <c r="BK316" s="219" t="e">
        <f>IF(ISBLANK(#REF!),"",#REF!)</f>
        <v>#REF!</v>
      </c>
      <c r="BL316" s="219" t="e">
        <f>IF(ISBLANK(#REF!),"",#REF!)</f>
        <v>#REF!</v>
      </c>
      <c r="BM316" s="219" t="e">
        <f>IF(ISBLANK(#REF!),"",#REF!)</f>
        <v>#REF!</v>
      </c>
      <c r="BN316" s="219" t="e">
        <f>IF(ISBLANK(#REF!),"",#REF!)</f>
        <v>#REF!</v>
      </c>
      <c r="BO316" s="227" t="e">
        <f t="shared" si="81"/>
        <v>#REF!</v>
      </c>
      <c r="BP316" s="228" t="str">
        <f t="shared" si="84"/>
        <v/>
      </c>
      <c r="BQ316" s="229" t="str">
        <f t="shared" si="68"/>
        <v/>
      </c>
      <c r="BR316" s="228" t="e">
        <f t="shared" si="82"/>
        <v>#REF!</v>
      </c>
      <c r="BS316" s="230" t="e">
        <f t="shared" si="83"/>
        <v>#REF!</v>
      </c>
    </row>
    <row r="317" spans="1:71">
      <c r="A317" s="213" t="e">
        <f>IF(ISBLANK(#REF!),"",#REF!)</f>
        <v>#REF!</v>
      </c>
      <c r="B317" s="214" t="e">
        <f>IF(ISBLANK(#REF!),"",#REF!)</f>
        <v>#REF!</v>
      </c>
      <c r="C317" s="214" t="e">
        <f>IF(ISBLANK(#REF!),"",#REF!)</f>
        <v>#REF!</v>
      </c>
      <c r="D317" s="214" t="e">
        <f>IF(ISBLANK(#REF!),"",#REF!)</f>
        <v>#REF!</v>
      </c>
      <c r="E317" s="214" t="e">
        <f>IF(ISBLANK(#REF!),"",#REF!)</f>
        <v>#REF!</v>
      </c>
      <c r="F317" s="214" t="e">
        <f>IF(ISBLANK(#REF!),"",#REF!)</f>
        <v>#REF!</v>
      </c>
      <c r="G317" s="214" t="e">
        <f>IF(ISBLANK(#REF!),"",#REF!)</f>
        <v>#REF!</v>
      </c>
      <c r="H317" s="215" t="e">
        <f>IF(ISBLANK(#REF!),"",#REF!)</f>
        <v>#REF!</v>
      </c>
      <c r="I317" s="214" t="e">
        <f>IF(ISBLANK(#REF!),"",#REF!)</f>
        <v>#REF!</v>
      </c>
      <c r="J317" s="216" t="e">
        <f>IF(ISBLANK(#REF!),"",#REF!)</f>
        <v>#REF!</v>
      </c>
      <c r="K317" s="217" t="e">
        <f>IF(ISBLANK(#REF!),"",#REF!)</f>
        <v>#REF!</v>
      </c>
      <c r="L317" s="217" t="e">
        <f>IF(ISBLANK(#REF!),"",#REF!)</f>
        <v>#REF!</v>
      </c>
      <c r="M317" s="218" t="e">
        <f>IF(ISBLANK(#REF!),"",#REF!)</f>
        <v>#REF!</v>
      </c>
      <c r="N317" s="218" t="e">
        <f>IF(ISBLANK(#REF!),"",#REF!)</f>
        <v>#REF!</v>
      </c>
      <c r="O317" s="220" t="str">
        <f>IFERROR(VLOOKUP(_xlfn.CONCAT('Team Roster - Final'!$A317," : ",'Team Roster - Final'!$BM317),'Rate Calculations'!$C$4:$G$1100,5,FALSE),"")</f>
        <v/>
      </c>
      <c r="P317" s="225">
        <f>IF(ISBLANK('Rate Calculations'!$H319),"",'Rate Calculations'!$H319)</f>
        <v>1.7500000000000002E-2</v>
      </c>
      <c r="Q317" s="220" t="str">
        <f t="shared" si="69"/>
        <v/>
      </c>
      <c r="R317" s="221">
        <f>IF(ISBLANK('Rate Calculations'!$J319),"",'Rate Calculations'!$J319)</f>
        <v>3.5000000000000003E-2</v>
      </c>
      <c r="S317" s="220" t="str">
        <f t="shared" si="70"/>
        <v/>
      </c>
      <c r="T317" s="225" t="str">
        <f>IFERROR(VLOOKUP(_xlfn.CONCAT('Team Roster - Final'!$A317," : ",'Team Roster - Final'!$BM317),'Rate Calculations'!$C$4:$S$1100,10,FALSE),"")</f>
        <v/>
      </c>
      <c r="U317" s="225" t="str">
        <f>IFERROR(VLOOKUP(_xlfn.CONCAT('Team Roster - Final'!$A317," : ",'Team Roster - Final'!$BM317),'Rate Calculations'!$C$4:$S$1100,11,FALSE),"")</f>
        <v/>
      </c>
      <c r="V317" s="222" t="str">
        <f t="shared" si="71"/>
        <v/>
      </c>
      <c r="W317" s="222" t="str">
        <f t="shared" si="72"/>
        <v/>
      </c>
      <c r="X317" s="223" t="str">
        <f>IFERROR(VLOOKUP(_xlfn.CONCAT('Team Roster - Final'!$A317," : ",'Team Roster - Final'!$BM317),'Rate Calculations'!$C$4:$S$1100,14,FALSE),"")</f>
        <v/>
      </c>
      <c r="Y317" s="222" t="str">
        <f t="shared" si="73"/>
        <v/>
      </c>
      <c r="Z317" s="222" t="str">
        <f t="shared" si="74"/>
        <v/>
      </c>
      <c r="AA317" s="224" t="str">
        <f>IFERROR(IF(#REF!="Yes",$Y317, $Y317+$Q317*0.5),"")</f>
        <v/>
      </c>
      <c r="AB317" s="224" t="str">
        <f>IFERROR(IF(#REF!="Yes",$Z317, $Z317+$S317*0.5),"")</f>
        <v/>
      </c>
      <c r="AC317" s="220" t="str">
        <f>IFERROR(VLOOKUP(_xlfn.CONCAT('Team Roster - Final'!$A317," : ",'Team Roster - Final'!$BM317),'Rate Calculations'!$C$4:$U$1100,19,FALSE),"")</f>
        <v/>
      </c>
      <c r="AD317" s="220" t="str">
        <f t="shared" si="75"/>
        <v/>
      </c>
      <c r="AE317" s="220" t="str">
        <f t="shared" si="76"/>
        <v/>
      </c>
      <c r="AF317" s="225" t="str">
        <f>IFERROR(VLOOKUP(_xlfn.CONCAT('Team Roster - Final'!$A317," : ",'Team Roster - Final'!$BM317),'Rate Calculations'!$C$4:$AB$1100,22,FALSE),"")</f>
        <v/>
      </c>
      <c r="AG317" s="225" t="str">
        <f>IFERROR(VLOOKUP(_xlfn.CONCAT('Team Roster - Final'!$A317," : ",'Team Roster - Final'!$BM317),'Rate Calculations'!$C$4:$AB$1100,23,FALSE),"")</f>
        <v/>
      </c>
      <c r="AH317" s="222" t="str">
        <f t="shared" si="77"/>
        <v/>
      </c>
      <c r="AI317" s="222" t="str">
        <f t="shared" si="78"/>
        <v/>
      </c>
      <c r="AJ317" s="223" t="str">
        <f>Table1[[#This Row],[Home Office
Net Fee %]]</f>
        <v/>
      </c>
      <c r="AK317" s="222" t="str">
        <f t="shared" si="79"/>
        <v/>
      </c>
      <c r="AL317" s="222" t="str">
        <f t="shared" si="80"/>
        <v/>
      </c>
      <c r="AM317" s="215" t="str">
        <f>IFERROR(IF(#REF!="Yes",$AK317,($AK317+$AD317*0.5)),"")</f>
        <v/>
      </c>
      <c r="AN317" s="215" t="str">
        <f>IFERROR(IF(#REF!="Yes",$AL317,($AL317+$AE317*0.5)),"")</f>
        <v/>
      </c>
      <c r="AO317" s="374" t="str">
        <f>IF(ISBLANK('Team Roster Proposed - FBR'!Q318),"",'Team Roster Proposed - FBR'!Q318)</f>
        <v/>
      </c>
      <c r="AP317" s="226" t="e">
        <f>IF(ISBLANK(#REF!),"",#REF!)</f>
        <v>#REF!</v>
      </c>
      <c r="AQ317" s="226" t="e">
        <f>IF(ISBLANK(#REF!),"",#REF!)</f>
        <v>#REF!</v>
      </c>
      <c r="AR317" s="226" t="e">
        <f>IF(ISBLANK(#REF!),"",#REF!)</f>
        <v>#REF!</v>
      </c>
      <c r="AS317" s="219" t="e">
        <f>IF(ISBLANK(#REF!),"",#REF!)</f>
        <v>#REF!</v>
      </c>
      <c r="AT317" s="219" t="e">
        <f>IF(ISBLANK(#REF!),"",#REF!)</f>
        <v>#REF!</v>
      </c>
      <c r="AU317" s="219" t="e">
        <f>IF(ISBLANK(#REF!),"",#REF!)</f>
        <v>#REF!</v>
      </c>
      <c r="AV317" s="219" t="e">
        <f>IF(ISBLANK(#REF!),"",#REF!)</f>
        <v>#REF!</v>
      </c>
      <c r="AW317" s="219" t="e">
        <f>IF(ISBLANK(#REF!),"",#REF!)</f>
        <v>#REF!</v>
      </c>
      <c r="AX317" s="219" t="e">
        <f>IF(ISBLANK(#REF!),"",#REF!)</f>
        <v>#REF!</v>
      </c>
      <c r="AY317" s="226" t="e">
        <f>IF(ISBLANK(#REF!),"",#REF!)</f>
        <v>#REF!</v>
      </c>
      <c r="AZ317" s="219" t="e">
        <f>IF(ISBLANK(#REF!),"",#REF!)</f>
        <v>#REF!</v>
      </c>
      <c r="BA317" s="219" t="e">
        <f>IF(ISBLANK(#REF!),"",#REF!)</f>
        <v>#REF!</v>
      </c>
      <c r="BB317" s="219" t="e">
        <f>IF(ISBLANK(#REF!),"",#REF!)</f>
        <v>#REF!</v>
      </c>
      <c r="BC317" s="219" t="e">
        <f>IF(ISBLANK(#REF!),"",#REF!)</f>
        <v>#REF!</v>
      </c>
      <c r="BD317" s="219" t="e">
        <f>IF(ISBLANK(#REF!),"",#REF!)</f>
        <v>#REF!</v>
      </c>
      <c r="BE317" s="219" t="e">
        <f>IF(ISBLANK(#REF!),"",#REF!)</f>
        <v>#REF!</v>
      </c>
      <c r="BF317" s="219" t="e">
        <f>IF(ISBLANK(#REF!),"",#REF!)</f>
        <v>#REF!</v>
      </c>
      <c r="BG317" s="219" t="e">
        <f>IF(ISBLANK(#REF!),"",#REF!)</f>
        <v>#REF!</v>
      </c>
      <c r="BH317" s="219" t="e">
        <f>IF(ISBLANK(#REF!),"",#REF!)</f>
        <v>#REF!</v>
      </c>
      <c r="BI317" s="219" t="e">
        <f>IF(ISBLANK(#REF!),"",#REF!)</f>
        <v>#REF!</v>
      </c>
      <c r="BJ317" s="219" t="e">
        <f>IF(ISBLANK(#REF!),"",#REF!)</f>
        <v>#REF!</v>
      </c>
      <c r="BK317" s="219" t="e">
        <f>IF(ISBLANK(#REF!),"",#REF!)</f>
        <v>#REF!</v>
      </c>
      <c r="BL317" s="219" t="e">
        <f>IF(ISBLANK(#REF!),"",#REF!)</f>
        <v>#REF!</v>
      </c>
      <c r="BM317" s="219" t="e">
        <f>IF(ISBLANK(#REF!),"",#REF!)</f>
        <v>#REF!</v>
      </c>
      <c r="BN317" s="219" t="e">
        <f>IF(ISBLANK(#REF!),"",#REF!)</f>
        <v>#REF!</v>
      </c>
      <c r="BO317" s="227" t="e">
        <f t="shared" si="81"/>
        <v>#REF!</v>
      </c>
      <c r="BP317" s="228" t="str">
        <f t="shared" si="84"/>
        <v/>
      </c>
      <c r="BQ317" s="229" t="str">
        <f t="shared" si="68"/>
        <v/>
      </c>
      <c r="BR317" s="228" t="e">
        <f t="shared" si="82"/>
        <v>#REF!</v>
      </c>
      <c r="BS317" s="230" t="e">
        <f t="shared" si="83"/>
        <v>#REF!</v>
      </c>
    </row>
    <row r="318" spans="1:71">
      <c r="A318" s="213" t="e">
        <f>IF(ISBLANK(#REF!),"",#REF!)</f>
        <v>#REF!</v>
      </c>
      <c r="B318" s="214" t="e">
        <f>IF(ISBLANK(#REF!),"",#REF!)</f>
        <v>#REF!</v>
      </c>
      <c r="C318" s="214" t="e">
        <f>IF(ISBLANK(#REF!),"",#REF!)</f>
        <v>#REF!</v>
      </c>
      <c r="D318" s="214" t="e">
        <f>IF(ISBLANK(#REF!),"",#REF!)</f>
        <v>#REF!</v>
      </c>
      <c r="E318" s="214" t="e">
        <f>IF(ISBLANK(#REF!),"",#REF!)</f>
        <v>#REF!</v>
      </c>
      <c r="F318" s="214" t="e">
        <f>IF(ISBLANK(#REF!),"",#REF!)</f>
        <v>#REF!</v>
      </c>
      <c r="G318" s="214" t="e">
        <f>IF(ISBLANK(#REF!),"",#REF!)</f>
        <v>#REF!</v>
      </c>
      <c r="H318" s="215" t="e">
        <f>IF(ISBLANK(#REF!),"",#REF!)</f>
        <v>#REF!</v>
      </c>
      <c r="I318" s="214" t="e">
        <f>IF(ISBLANK(#REF!),"",#REF!)</f>
        <v>#REF!</v>
      </c>
      <c r="J318" s="216" t="e">
        <f>IF(ISBLANK(#REF!),"",#REF!)</f>
        <v>#REF!</v>
      </c>
      <c r="K318" s="217" t="e">
        <f>IF(ISBLANK(#REF!),"",#REF!)</f>
        <v>#REF!</v>
      </c>
      <c r="L318" s="217" t="e">
        <f>IF(ISBLANK(#REF!),"",#REF!)</f>
        <v>#REF!</v>
      </c>
      <c r="M318" s="218" t="e">
        <f>IF(ISBLANK(#REF!),"",#REF!)</f>
        <v>#REF!</v>
      </c>
      <c r="N318" s="218" t="e">
        <f>IF(ISBLANK(#REF!),"",#REF!)</f>
        <v>#REF!</v>
      </c>
      <c r="O318" s="220" t="str">
        <f>IFERROR(VLOOKUP(_xlfn.CONCAT('Team Roster - Final'!$A318," : ",'Team Roster - Final'!$BM318),'Rate Calculations'!$C$4:$G$1100,5,FALSE),"")</f>
        <v/>
      </c>
      <c r="P318" s="225">
        <f>IF(ISBLANK('Rate Calculations'!$H320),"",'Rate Calculations'!$H320)</f>
        <v>1.7500000000000002E-2</v>
      </c>
      <c r="Q318" s="220" t="str">
        <f t="shared" si="69"/>
        <v/>
      </c>
      <c r="R318" s="221">
        <f>IF(ISBLANK('Rate Calculations'!$J320),"",'Rate Calculations'!$J320)</f>
        <v>3.5000000000000003E-2</v>
      </c>
      <c r="S318" s="220" t="str">
        <f t="shared" si="70"/>
        <v/>
      </c>
      <c r="T318" s="225" t="str">
        <f>IFERROR(VLOOKUP(_xlfn.CONCAT('Team Roster - Final'!$A318," : ",'Team Roster - Final'!$BM318),'Rate Calculations'!$C$4:$S$1100,10,FALSE),"")</f>
        <v/>
      </c>
      <c r="U318" s="225" t="str">
        <f>IFERROR(VLOOKUP(_xlfn.CONCAT('Team Roster - Final'!$A318," : ",'Team Roster - Final'!$BM318),'Rate Calculations'!$C$4:$S$1100,11,FALSE),"")</f>
        <v/>
      </c>
      <c r="V318" s="222" t="str">
        <f t="shared" si="71"/>
        <v/>
      </c>
      <c r="W318" s="222" t="str">
        <f t="shared" si="72"/>
        <v/>
      </c>
      <c r="X318" s="223" t="str">
        <f>IFERROR(VLOOKUP(_xlfn.CONCAT('Team Roster - Final'!$A318," : ",'Team Roster - Final'!$BM318),'Rate Calculations'!$C$4:$S$1100,14,FALSE),"")</f>
        <v/>
      </c>
      <c r="Y318" s="222" t="str">
        <f t="shared" si="73"/>
        <v/>
      </c>
      <c r="Z318" s="222" t="str">
        <f t="shared" si="74"/>
        <v/>
      </c>
      <c r="AA318" s="224" t="str">
        <f>IFERROR(IF(#REF!="Yes",$Y318, $Y318+$Q318*0.5),"")</f>
        <v/>
      </c>
      <c r="AB318" s="224" t="str">
        <f>IFERROR(IF(#REF!="Yes",$Z318, $Z318+$S318*0.5),"")</f>
        <v/>
      </c>
      <c r="AC318" s="220" t="str">
        <f>IFERROR(VLOOKUP(_xlfn.CONCAT('Team Roster - Final'!$A318," : ",'Team Roster - Final'!$BM318),'Rate Calculations'!$C$4:$U$1100,19,FALSE),"")</f>
        <v/>
      </c>
      <c r="AD318" s="220" t="str">
        <f t="shared" si="75"/>
        <v/>
      </c>
      <c r="AE318" s="220" t="str">
        <f t="shared" si="76"/>
        <v/>
      </c>
      <c r="AF318" s="225" t="str">
        <f>IFERROR(VLOOKUP(_xlfn.CONCAT('Team Roster - Final'!$A318," : ",'Team Roster - Final'!$BM318),'Rate Calculations'!$C$4:$AB$1100,22,FALSE),"")</f>
        <v/>
      </c>
      <c r="AG318" s="225" t="str">
        <f>IFERROR(VLOOKUP(_xlfn.CONCAT('Team Roster - Final'!$A318," : ",'Team Roster - Final'!$BM318),'Rate Calculations'!$C$4:$AB$1100,23,FALSE),"")</f>
        <v/>
      </c>
      <c r="AH318" s="222" t="str">
        <f t="shared" si="77"/>
        <v/>
      </c>
      <c r="AI318" s="222" t="str">
        <f t="shared" si="78"/>
        <v/>
      </c>
      <c r="AJ318" s="223" t="str">
        <f>Table1[[#This Row],[Home Office
Net Fee %]]</f>
        <v/>
      </c>
      <c r="AK318" s="222" t="str">
        <f t="shared" si="79"/>
        <v/>
      </c>
      <c r="AL318" s="222" t="str">
        <f t="shared" si="80"/>
        <v/>
      </c>
      <c r="AM318" s="215" t="str">
        <f>IFERROR(IF(#REF!="Yes",$AK318,($AK318+$AD318*0.5)),"")</f>
        <v/>
      </c>
      <c r="AN318" s="215" t="str">
        <f>IFERROR(IF(#REF!="Yes",$AL318,($AL318+$AE318*0.5)),"")</f>
        <v/>
      </c>
      <c r="AO318" s="374" t="str">
        <f>IF(ISBLANK('Team Roster Proposed - FBR'!Q319),"",'Team Roster Proposed - FBR'!Q319)</f>
        <v/>
      </c>
      <c r="AP318" s="226" t="e">
        <f>IF(ISBLANK(#REF!),"",#REF!)</f>
        <v>#REF!</v>
      </c>
      <c r="AQ318" s="226" t="e">
        <f>IF(ISBLANK(#REF!),"",#REF!)</f>
        <v>#REF!</v>
      </c>
      <c r="AR318" s="226" t="e">
        <f>IF(ISBLANK(#REF!),"",#REF!)</f>
        <v>#REF!</v>
      </c>
      <c r="AS318" s="219" t="e">
        <f>IF(ISBLANK(#REF!),"",#REF!)</f>
        <v>#REF!</v>
      </c>
      <c r="AT318" s="219" t="e">
        <f>IF(ISBLANK(#REF!),"",#REF!)</f>
        <v>#REF!</v>
      </c>
      <c r="AU318" s="219" t="e">
        <f>IF(ISBLANK(#REF!),"",#REF!)</f>
        <v>#REF!</v>
      </c>
      <c r="AV318" s="219" t="e">
        <f>IF(ISBLANK(#REF!),"",#REF!)</f>
        <v>#REF!</v>
      </c>
      <c r="AW318" s="219" t="e">
        <f>IF(ISBLANK(#REF!),"",#REF!)</f>
        <v>#REF!</v>
      </c>
      <c r="AX318" s="219" t="e">
        <f>IF(ISBLANK(#REF!),"",#REF!)</f>
        <v>#REF!</v>
      </c>
      <c r="AY318" s="226" t="e">
        <f>IF(ISBLANK(#REF!),"",#REF!)</f>
        <v>#REF!</v>
      </c>
      <c r="AZ318" s="219" t="e">
        <f>IF(ISBLANK(#REF!),"",#REF!)</f>
        <v>#REF!</v>
      </c>
      <c r="BA318" s="219" t="e">
        <f>IF(ISBLANK(#REF!),"",#REF!)</f>
        <v>#REF!</v>
      </c>
      <c r="BB318" s="219" t="e">
        <f>IF(ISBLANK(#REF!),"",#REF!)</f>
        <v>#REF!</v>
      </c>
      <c r="BC318" s="219" t="e">
        <f>IF(ISBLANK(#REF!),"",#REF!)</f>
        <v>#REF!</v>
      </c>
      <c r="BD318" s="219" t="e">
        <f>IF(ISBLANK(#REF!),"",#REF!)</f>
        <v>#REF!</v>
      </c>
      <c r="BE318" s="219" t="e">
        <f>IF(ISBLANK(#REF!),"",#REF!)</f>
        <v>#REF!</v>
      </c>
      <c r="BF318" s="219" t="e">
        <f>IF(ISBLANK(#REF!),"",#REF!)</f>
        <v>#REF!</v>
      </c>
      <c r="BG318" s="219" t="e">
        <f>IF(ISBLANK(#REF!),"",#REF!)</f>
        <v>#REF!</v>
      </c>
      <c r="BH318" s="219" t="e">
        <f>IF(ISBLANK(#REF!),"",#REF!)</f>
        <v>#REF!</v>
      </c>
      <c r="BI318" s="219" t="e">
        <f>IF(ISBLANK(#REF!),"",#REF!)</f>
        <v>#REF!</v>
      </c>
      <c r="BJ318" s="219" t="e">
        <f>IF(ISBLANK(#REF!),"",#REF!)</f>
        <v>#REF!</v>
      </c>
      <c r="BK318" s="219" t="e">
        <f>IF(ISBLANK(#REF!),"",#REF!)</f>
        <v>#REF!</v>
      </c>
      <c r="BL318" s="219" t="e">
        <f>IF(ISBLANK(#REF!),"",#REF!)</f>
        <v>#REF!</v>
      </c>
      <c r="BM318" s="219" t="e">
        <f>IF(ISBLANK(#REF!),"",#REF!)</f>
        <v>#REF!</v>
      </c>
      <c r="BN318" s="219" t="e">
        <f>IF(ISBLANK(#REF!),"",#REF!)</f>
        <v>#REF!</v>
      </c>
      <c r="BO318" s="227" t="e">
        <f t="shared" si="81"/>
        <v>#REF!</v>
      </c>
      <c r="BP318" s="228" t="str">
        <f t="shared" si="84"/>
        <v/>
      </c>
      <c r="BQ318" s="229" t="str">
        <f t="shared" si="68"/>
        <v/>
      </c>
      <c r="BR318" s="228" t="e">
        <f t="shared" si="82"/>
        <v>#REF!</v>
      </c>
      <c r="BS318" s="230" t="e">
        <f t="shared" si="83"/>
        <v>#REF!</v>
      </c>
    </row>
    <row r="319" spans="1:71">
      <c r="A319" s="213" t="e">
        <f>IF(ISBLANK(#REF!),"",#REF!)</f>
        <v>#REF!</v>
      </c>
      <c r="B319" s="214" t="e">
        <f>IF(ISBLANK(#REF!),"",#REF!)</f>
        <v>#REF!</v>
      </c>
      <c r="C319" s="214" t="e">
        <f>IF(ISBLANK(#REF!),"",#REF!)</f>
        <v>#REF!</v>
      </c>
      <c r="D319" s="214" t="e">
        <f>IF(ISBLANK(#REF!),"",#REF!)</f>
        <v>#REF!</v>
      </c>
      <c r="E319" s="214" t="e">
        <f>IF(ISBLANK(#REF!),"",#REF!)</f>
        <v>#REF!</v>
      </c>
      <c r="F319" s="214" t="e">
        <f>IF(ISBLANK(#REF!),"",#REF!)</f>
        <v>#REF!</v>
      </c>
      <c r="G319" s="214" t="e">
        <f>IF(ISBLANK(#REF!),"",#REF!)</f>
        <v>#REF!</v>
      </c>
      <c r="H319" s="215" t="e">
        <f>IF(ISBLANK(#REF!),"",#REF!)</f>
        <v>#REF!</v>
      </c>
      <c r="I319" s="214" t="e">
        <f>IF(ISBLANK(#REF!),"",#REF!)</f>
        <v>#REF!</v>
      </c>
      <c r="J319" s="216" t="e">
        <f>IF(ISBLANK(#REF!),"",#REF!)</f>
        <v>#REF!</v>
      </c>
      <c r="K319" s="217" t="e">
        <f>IF(ISBLANK(#REF!),"",#REF!)</f>
        <v>#REF!</v>
      </c>
      <c r="L319" s="217" t="e">
        <f>IF(ISBLANK(#REF!),"",#REF!)</f>
        <v>#REF!</v>
      </c>
      <c r="M319" s="218" t="e">
        <f>IF(ISBLANK(#REF!),"",#REF!)</f>
        <v>#REF!</v>
      </c>
      <c r="N319" s="218" t="e">
        <f>IF(ISBLANK(#REF!),"",#REF!)</f>
        <v>#REF!</v>
      </c>
      <c r="O319" s="220" t="str">
        <f>IFERROR(VLOOKUP(_xlfn.CONCAT('Team Roster - Final'!$A319," : ",'Team Roster - Final'!$BM319),'Rate Calculations'!$C$4:$G$1100,5,FALSE),"")</f>
        <v/>
      </c>
      <c r="P319" s="225">
        <f>IF(ISBLANK('Rate Calculations'!$H321),"",'Rate Calculations'!$H321)</f>
        <v>1.7500000000000002E-2</v>
      </c>
      <c r="Q319" s="220" t="str">
        <f t="shared" si="69"/>
        <v/>
      </c>
      <c r="R319" s="221">
        <f>IF(ISBLANK('Rate Calculations'!$J321),"",'Rate Calculations'!$J321)</f>
        <v>3.5000000000000003E-2</v>
      </c>
      <c r="S319" s="220" t="str">
        <f t="shared" si="70"/>
        <v/>
      </c>
      <c r="T319" s="225" t="str">
        <f>IFERROR(VLOOKUP(_xlfn.CONCAT('Team Roster - Final'!$A319," : ",'Team Roster - Final'!$BM319),'Rate Calculations'!$C$4:$S$1100,10,FALSE),"")</f>
        <v/>
      </c>
      <c r="U319" s="225" t="str">
        <f>IFERROR(VLOOKUP(_xlfn.CONCAT('Team Roster - Final'!$A319," : ",'Team Roster - Final'!$BM319),'Rate Calculations'!$C$4:$S$1100,11,FALSE),"")</f>
        <v/>
      </c>
      <c r="V319" s="222" t="str">
        <f t="shared" si="71"/>
        <v/>
      </c>
      <c r="W319" s="222" t="str">
        <f t="shared" si="72"/>
        <v/>
      </c>
      <c r="X319" s="223" t="str">
        <f>IFERROR(VLOOKUP(_xlfn.CONCAT('Team Roster - Final'!$A319," : ",'Team Roster - Final'!$BM319),'Rate Calculations'!$C$4:$S$1100,14,FALSE),"")</f>
        <v/>
      </c>
      <c r="Y319" s="222" t="str">
        <f t="shared" si="73"/>
        <v/>
      </c>
      <c r="Z319" s="222" t="str">
        <f t="shared" si="74"/>
        <v/>
      </c>
      <c r="AA319" s="224" t="str">
        <f>IFERROR(IF(#REF!="Yes",$Y319, $Y319+$Q319*0.5),"")</f>
        <v/>
      </c>
      <c r="AB319" s="224" t="str">
        <f>IFERROR(IF(#REF!="Yes",$Z319, $Z319+$S319*0.5),"")</f>
        <v/>
      </c>
      <c r="AC319" s="220" t="str">
        <f>IFERROR(VLOOKUP(_xlfn.CONCAT('Team Roster - Final'!$A319," : ",'Team Roster - Final'!$BM319),'Rate Calculations'!$C$4:$U$1100,19,FALSE),"")</f>
        <v/>
      </c>
      <c r="AD319" s="220" t="str">
        <f t="shared" si="75"/>
        <v/>
      </c>
      <c r="AE319" s="220" t="str">
        <f t="shared" si="76"/>
        <v/>
      </c>
      <c r="AF319" s="225" t="str">
        <f>IFERROR(VLOOKUP(_xlfn.CONCAT('Team Roster - Final'!$A319," : ",'Team Roster - Final'!$BM319),'Rate Calculations'!$C$4:$AB$1100,22,FALSE),"")</f>
        <v/>
      </c>
      <c r="AG319" s="225" t="str">
        <f>IFERROR(VLOOKUP(_xlfn.CONCAT('Team Roster - Final'!$A319," : ",'Team Roster - Final'!$BM319),'Rate Calculations'!$C$4:$AB$1100,23,FALSE),"")</f>
        <v/>
      </c>
      <c r="AH319" s="222" t="str">
        <f t="shared" si="77"/>
        <v/>
      </c>
      <c r="AI319" s="222" t="str">
        <f t="shared" si="78"/>
        <v/>
      </c>
      <c r="AJ319" s="223" t="str">
        <f>Table1[[#This Row],[Home Office
Net Fee %]]</f>
        <v/>
      </c>
      <c r="AK319" s="222" t="str">
        <f t="shared" si="79"/>
        <v/>
      </c>
      <c r="AL319" s="222" t="str">
        <f t="shared" si="80"/>
        <v/>
      </c>
      <c r="AM319" s="215" t="str">
        <f>IFERROR(IF(#REF!="Yes",$AK319,($AK319+$AD319*0.5)),"")</f>
        <v/>
      </c>
      <c r="AN319" s="215" t="str">
        <f>IFERROR(IF(#REF!="Yes",$AL319,($AL319+$AE319*0.5)),"")</f>
        <v/>
      </c>
      <c r="AO319" s="374" t="str">
        <f>IF(ISBLANK('Team Roster Proposed - FBR'!Q320),"",'Team Roster Proposed - FBR'!Q320)</f>
        <v/>
      </c>
      <c r="AP319" s="226" t="e">
        <f>IF(ISBLANK(#REF!),"",#REF!)</f>
        <v>#REF!</v>
      </c>
      <c r="AQ319" s="226" t="e">
        <f>IF(ISBLANK(#REF!),"",#REF!)</f>
        <v>#REF!</v>
      </c>
      <c r="AR319" s="226" t="e">
        <f>IF(ISBLANK(#REF!),"",#REF!)</f>
        <v>#REF!</v>
      </c>
      <c r="AS319" s="219" t="e">
        <f>IF(ISBLANK(#REF!),"",#REF!)</f>
        <v>#REF!</v>
      </c>
      <c r="AT319" s="219" t="e">
        <f>IF(ISBLANK(#REF!),"",#REF!)</f>
        <v>#REF!</v>
      </c>
      <c r="AU319" s="219" t="e">
        <f>IF(ISBLANK(#REF!),"",#REF!)</f>
        <v>#REF!</v>
      </c>
      <c r="AV319" s="219" t="e">
        <f>IF(ISBLANK(#REF!),"",#REF!)</f>
        <v>#REF!</v>
      </c>
      <c r="AW319" s="219" t="e">
        <f>IF(ISBLANK(#REF!),"",#REF!)</f>
        <v>#REF!</v>
      </c>
      <c r="AX319" s="219" t="e">
        <f>IF(ISBLANK(#REF!),"",#REF!)</f>
        <v>#REF!</v>
      </c>
      <c r="AY319" s="226" t="e">
        <f>IF(ISBLANK(#REF!),"",#REF!)</f>
        <v>#REF!</v>
      </c>
      <c r="AZ319" s="219" t="e">
        <f>IF(ISBLANK(#REF!),"",#REF!)</f>
        <v>#REF!</v>
      </c>
      <c r="BA319" s="219" t="e">
        <f>IF(ISBLANK(#REF!),"",#REF!)</f>
        <v>#REF!</v>
      </c>
      <c r="BB319" s="219" t="e">
        <f>IF(ISBLANK(#REF!),"",#REF!)</f>
        <v>#REF!</v>
      </c>
      <c r="BC319" s="219" t="e">
        <f>IF(ISBLANK(#REF!),"",#REF!)</f>
        <v>#REF!</v>
      </c>
      <c r="BD319" s="219" t="e">
        <f>IF(ISBLANK(#REF!),"",#REF!)</f>
        <v>#REF!</v>
      </c>
      <c r="BE319" s="219" t="e">
        <f>IF(ISBLANK(#REF!),"",#REF!)</f>
        <v>#REF!</v>
      </c>
      <c r="BF319" s="219" t="e">
        <f>IF(ISBLANK(#REF!),"",#REF!)</f>
        <v>#REF!</v>
      </c>
      <c r="BG319" s="219" t="e">
        <f>IF(ISBLANK(#REF!),"",#REF!)</f>
        <v>#REF!</v>
      </c>
      <c r="BH319" s="219" t="e">
        <f>IF(ISBLANK(#REF!),"",#REF!)</f>
        <v>#REF!</v>
      </c>
      <c r="BI319" s="219" t="e">
        <f>IF(ISBLANK(#REF!),"",#REF!)</f>
        <v>#REF!</v>
      </c>
      <c r="BJ319" s="219" t="e">
        <f>IF(ISBLANK(#REF!),"",#REF!)</f>
        <v>#REF!</v>
      </c>
      <c r="BK319" s="219" t="e">
        <f>IF(ISBLANK(#REF!),"",#REF!)</f>
        <v>#REF!</v>
      </c>
      <c r="BL319" s="219" t="e">
        <f>IF(ISBLANK(#REF!),"",#REF!)</f>
        <v>#REF!</v>
      </c>
      <c r="BM319" s="219" t="e">
        <f>IF(ISBLANK(#REF!),"",#REF!)</f>
        <v>#REF!</v>
      </c>
      <c r="BN319" s="219" t="e">
        <f>IF(ISBLANK(#REF!),"",#REF!)</f>
        <v>#REF!</v>
      </c>
      <c r="BO319" s="227" t="e">
        <f t="shared" si="81"/>
        <v>#REF!</v>
      </c>
      <c r="BP319" s="228" t="str">
        <f t="shared" si="84"/>
        <v/>
      </c>
      <c r="BQ319" s="229" t="str">
        <f t="shared" si="68"/>
        <v/>
      </c>
      <c r="BR319" s="228" t="e">
        <f t="shared" si="82"/>
        <v>#REF!</v>
      </c>
      <c r="BS319" s="230" t="e">
        <f t="shared" si="83"/>
        <v>#REF!</v>
      </c>
    </row>
    <row r="320" spans="1:71">
      <c r="A320" s="213" t="e">
        <f>IF(ISBLANK(#REF!),"",#REF!)</f>
        <v>#REF!</v>
      </c>
      <c r="B320" s="214" t="e">
        <f>IF(ISBLANK(#REF!),"",#REF!)</f>
        <v>#REF!</v>
      </c>
      <c r="C320" s="214" t="e">
        <f>IF(ISBLANK(#REF!),"",#REF!)</f>
        <v>#REF!</v>
      </c>
      <c r="D320" s="214" t="e">
        <f>IF(ISBLANK(#REF!),"",#REF!)</f>
        <v>#REF!</v>
      </c>
      <c r="E320" s="214" t="e">
        <f>IF(ISBLANK(#REF!),"",#REF!)</f>
        <v>#REF!</v>
      </c>
      <c r="F320" s="214" t="e">
        <f>IF(ISBLANK(#REF!),"",#REF!)</f>
        <v>#REF!</v>
      </c>
      <c r="G320" s="214" t="e">
        <f>IF(ISBLANK(#REF!),"",#REF!)</f>
        <v>#REF!</v>
      </c>
      <c r="H320" s="215" t="e">
        <f>IF(ISBLANK(#REF!),"",#REF!)</f>
        <v>#REF!</v>
      </c>
      <c r="I320" s="214" t="e">
        <f>IF(ISBLANK(#REF!),"",#REF!)</f>
        <v>#REF!</v>
      </c>
      <c r="J320" s="216" t="e">
        <f>IF(ISBLANK(#REF!),"",#REF!)</f>
        <v>#REF!</v>
      </c>
      <c r="K320" s="217" t="e">
        <f>IF(ISBLANK(#REF!),"",#REF!)</f>
        <v>#REF!</v>
      </c>
      <c r="L320" s="217" t="e">
        <f>IF(ISBLANK(#REF!),"",#REF!)</f>
        <v>#REF!</v>
      </c>
      <c r="M320" s="218" t="e">
        <f>IF(ISBLANK(#REF!),"",#REF!)</f>
        <v>#REF!</v>
      </c>
      <c r="N320" s="218" t="e">
        <f>IF(ISBLANK(#REF!),"",#REF!)</f>
        <v>#REF!</v>
      </c>
      <c r="O320" s="220" t="str">
        <f>IFERROR(VLOOKUP(_xlfn.CONCAT('Team Roster - Final'!$A320," : ",'Team Roster - Final'!$BM320),'Rate Calculations'!$C$4:$G$1100,5,FALSE),"")</f>
        <v/>
      </c>
      <c r="P320" s="225">
        <f>IF(ISBLANK('Rate Calculations'!$H322),"",'Rate Calculations'!$H322)</f>
        <v>1.7500000000000002E-2</v>
      </c>
      <c r="Q320" s="220" t="str">
        <f t="shared" si="69"/>
        <v/>
      </c>
      <c r="R320" s="221">
        <f>IF(ISBLANK('Rate Calculations'!$J322),"",'Rate Calculations'!$J322)</f>
        <v>3.5000000000000003E-2</v>
      </c>
      <c r="S320" s="220" t="str">
        <f t="shared" si="70"/>
        <v/>
      </c>
      <c r="T320" s="225" t="str">
        <f>IFERROR(VLOOKUP(_xlfn.CONCAT('Team Roster - Final'!$A320," : ",'Team Roster - Final'!$BM320),'Rate Calculations'!$C$4:$S$1100,10,FALSE),"")</f>
        <v/>
      </c>
      <c r="U320" s="225" t="str">
        <f>IFERROR(VLOOKUP(_xlfn.CONCAT('Team Roster - Final'!$A320," : ",'Team Roster - Final'!$BM320),'Rate Calculations'!$C$4:$S$1100,11,FALSE),"")</f>
        <v/>
      </c>
      <c r="V320" s="222" t="str">
        <f t="shared" si="71"/>
        <v/>
      </c>
      <c r="W320" s="222" t="str">
        <f t="shared" si="72"/>
        <v/>
      </c>
      <c r="X320" s="223" t="str">
        <f>IFERROR(VLOOKUP(_xlfn.CONCAT('Team Roster - Final'!$A320," : ",'Team Roster - Final'!$BM320),'Rate Calculations'!$C$4:$S$1100,14,FALSE),"")</f>
        <v/>
      </c>
      <c r="Y320" s="222" t="str">
        <f t="shared" si="73"/>
        <v/>
      </c>
      <c r="Z320" s="222" t="str">
        <f t="shared" si="74"/>
        <v/>
      </c>
      <c r="AA320" s="224" t="str">
        <f>IFERROR(IF(#REF!="Yes",$Y320, $Y320+$Q320*0.5),"")</f>
        <v/>
      </c>
      <c r="AB320" s="224" t="str">
        <f>IFERROR(IF(#REF!="Yes",$Z320, $Z320+$S320*0.5),"")</f>
        <v/>
      </c>
      <c r="AC320" s="220" t="str">
        <f>IFERROR(VLOOKUP(_xlfn.CONCAT('Team Roster - Final'!$A320," : ",'Team Roster - Final'!$BM320),'Rate Calculations'!$C$4:$U$1100,19,FALSE),"")</f>
        <v/>
      </c>
      <c r="AD320" s="220" t="str">
        <f t="shared" si="75"/>
        <v/>
      </c>
      <c r="AE320" s="220" t="str">
        <f t="shared" si="76"/>
        <v/>
      </c>
      <c r="AF320" s="225" t="str">
        <f>IFERROR(VLOOKUP(_xlfn.CONCAT('Team Roster - Final'!$A320," : ",'Team Roster - Final'!$BM320),'Rate Calculations'!$C$4:$AB$1100,22,FALSE),"")</f>
        <v/>
      </c>
      <c r="AG320" s="225" t="str">
        <f>IFERROR(VLOOKUP(_xlfn.CONCAT('Team Roster - Final'!$A320," : ",'Team Roster - Final'!$BM320),'Rate Calculations'!$C$4:$AB$1100,23,FALSE),"")</f>
        <v/>
      </c>
      <c r="AH320" s="222" t="str">
        <f t="shared" si="77"/>
        <v/>
      </c>
      <c r="AI320" s="222" t="str">
        <f t="shared" si="78"/>
        <v/>
      </c>
      <c r="AJ320" s="223" t="str">
        <f>Table1[[#This Row],[Home Office
Net Fee %]]</f>
        <v/>
      </c>
      <c r="AK320" s="222" t="str">
        <f t="shared" si="79"/>
        <v/>
      </c>
      <c r="AL320" s="222" t="str">
        <f t="shared" si="80"/>
        <v/>
      </c>
      <c r="AM320" s="215" t="str">
        <f>IFERROR(IF(#REF!="Yes",$AK320,($AK320+$AD320*0.5)),"")</f>
        <v/>
      </c>
      <c r="AN320" s="215" t="str">
        <f>IFERROR(IF(#REF!="Yes",$AL320,($AL320+$AE320*0.5)),"")</f>
        <v/>
      </c>
      <c r="AO320" s="374" t="str">
        <f>IF(ISBLANK('Team Roster Proposed - FBR'!Q321),"",'Team Roster Proposed - FBR'!Q321)</f>
        <v/>
      </c>
      <c r="AP320" s="226" t="e">
        <f>IF(ISBLANK(#REF!),"",#REF!)</f>
        <v>#REF!</v>
      </c>
      <c r="AQ320" s="226" t="e">
        <f>IF(ISBLANK(#REF!),"",#REF!)</f>
        <v>#REF!</v>
      </c>
      <c r="AR320" s="226" t="e">
        <f>IF(ISBLANK(#REF!),"",#REF!)</f>
        <v>#REF!</v>
      </c>
      <c r="AS320" s="219" t="e">
        <f>IF(ISBLANK(#REF!),"",#REF!)</f>
        <v>#REF!</v>
      </c>
      <c r="AT320" s="219" t="e">
        <f>IF(ISBLANK(#REF!),"",#REF!)</f>
        <v>#REF!</v>
      </c>
      <c r="AU320" s="219" t="e">
        <f>IF(ISBLANK(#REF!),"",#REF!)</f>
        <v>#REF!</v>
      </c>
      <c r="AV320" s="219" t="e">
        <f>IF(ISBLANK(#REF!),"",#REF!)</f>
        <v>#REF!</v>
      </c>
      <c r="AW320" s="219" t="e">
        <f>IF(ISBLANK(#REF!),"",#REF!)</f>
        <v>#REF!</v>
      </c>
      <c r="AX320" s="219" t="e">
        <f>IF(ISBLANK(#REF!),"",#REF!)</f>
        <v>#REF!</v>
      </c>
      <c r="AY320" s="226" t="e">
        <f>IF(ISBLANK(#REF!),"",#REF!)</f>
        <v>#REF!</v>
      </c>
      <c r="AZ320" s="219" t="e">
        <f>IF(ISBLANK(#REF!),"",#REF!)</f>
        <v>#REF!</v>
      </c>
      <c r="BA320" s="219" t="e">
        <f>IF(ISBLANK(#REF!),"",#REF!)</f>
        <v>#REF!</v>
      </c>
      <c r="BB320" s="219" t="e">
        <f>IF(ISBLANK(#REF!),"",#REF!)</f>
        <v>#REF!</v>
      </c>
      <c r="BC320" s="219" t="e">
        <f>IF(ISBLANK(#REF!),"",#REF!)</f>
        <v>#REF!</v>
      </c>
      <c r="BD320" s="219" t="e">
        <f>IF(ISBLANK(#REF!),"",#REF!)</f>
        <v>#REF!</v>
      </c>
      <c r="BE320" s="219" t="e">
        <f>IF(ISBLANK(#REF!),"",#REF!)</f>
        <v>#REF!</v>
      </c>
      <c r="BF320" s="219" t="e">
        <f>IF(ISBLANK(#REF!),"",#REF!)</f>
        <v>#REF!</v>
      </c>
      <c r="BG320" s="219" t="e">
        <f>IF(ISBLANK(#REF!),"",#REF!)</f>
        <v>#REF!</v>
      </c>
      <c r="BH320" s="219" t="e">
        <f>IF(ISBLANK(#REF!),"",#REF!)</f>
        <v>#REF!</v>
      </c>
      <c r="BI320" s="219" t="e">
        <f>IF(ISBLANK(#REF!),"",#REF!)</f>
        <v>#REF!</v>
      </c>
      <c r="BJ320" s="219" t="e">
        <f>IF(ISBLANK(#REF!),"",#REF!)</f>
        <v>#REF!</v>
      </c>
      <c r="BK320" s="219" t="e">
        <f>IF(ISBLANK(#REF!),"",#REF!)</f>
        <v>#REF!</v>
      </c>
      <c r="BL320" s="219" t="e">
        <f>IF(ISBLANK(#REF!),"",#REF!)</f>
        <v>#REF!</v>
      </c>
      <c r="BM320" s="219" t="e">
        <f>IF(ISBLANK(#REF!),"",#REF!)</f>
        <v>#REF!</v>
      </c>
      <c r="BN320" s="219" t="e">
        <f>IF(ISBLANK(#REF!),"",#REF!)</f>
        <v>#REF!</v>
      </c>
      <c r="BO320" s="227" t="e">
        <f t="shared" si="81"/>
        <v>#REF!</v>
      </c>
      <c r="BP320" s="228" t="str">
        <f t="shared" si="84"/>
        <v/>
      </c>
      <c r="BQ320" s="229" t="str">
        <f t="shared" si="68"/>
        <v/>
      </c>
      <c r="BR320" s="228" t="e">
        <f t="shared" si="82"/>
        <v>#REF!</v>
      </c>
      <c r="BS320" s="230" t="e">
        <f t="shared" si="83"/>
        <v>#REF!</v>
      </c>
    </row>
    <row r="321" spans="1:71">
      <c r="A321" s="213" t="e">
        <f>IF(ISBLANK(#REF!),"",#REF!)</f>
        <v>#REF!</v>
      </c>
      <c r="B321" s="214" t="e">
        <f>IF(ISBLANK(#REF!),"",#REF!)</f>
        <v>#REF!</v>
      </c>
      <c r="C321" s="214" t="e">
        <f>IF(ISBLANK(#REF!),"",#REF!)</f>
        <v>#REF!</v>
      </c>
      <c r="D321" s="214" t="e">
        <f>IF(ISBLANK(#REF!),"",#REF!)</f>
        <v>#REF!</v>
      </c>
      <c r="E321" s="214" t="e">
        <f>IF(ISBLANK(#REF!),"",#REF!)</f>
        <v>#REF!</v>
      </c>
      <c r="F321" s="214" t="e">
        <f>IF(ISBLANK(#REF!),"",#REF!)</f>
        <v>#REF!</v>
      </c>
      <c r="G321" s="214" t="e">
        <f>IF(ISBLANK(#REF!),"",#REF!)</f>
        <v>#REF!</v>
      </c>
      <c r="H321" s="215" t="e">
        <f>IF(ISBLANK(#REF!),"",#REF!)</f>
        <v>#REF!</v>
      </c>
      <c r="I321" s="214" t="e">
        <f>IF(ISBLANK(#REF!),"",#REF!)</f>
        <v>#REF!</v>
      </c>
      <c r="J321" s="216" t="e">
        <f>IF(ISBLANK(#REF!),"",#REF!)</f>
        <v>#REF!</v>
      </c>
      <c r="K321" s="217" t="e">
        <f>IF(ISBLANK(#REF!),"",#REF!)</f>
        <v>#REF!</v>
      </c>
      <c r="L321" s="217" t="e">
        <f>IF(ISBLANK(#REF!),"",#REF!)</f>
        <v>#REF!</v>
      </c>
      <c r="M321" s="218" t="e">
        <f>IF(ISBLANK(#REF!),"",#REF!)</f>
        <v>#REF!</v>
      </c>
      <c r="N321" s="218" t="e">
        <f>IF(ISBLANK(#REF!),"",#REF!)</f>
        <v>#REF!</v>
      </c>
      <c r="O321" s="220" t="str">
        <f>IFERROR(VLOOKUP(_xlfn.CONCAT('Team Roster - Final'!$A321," : ",'Team Roster - Final'!$BM321),'Rate Calculations'!$C$4:$G$1100,5,FALSE),"")</f>
        <v/>
      </c>
      <c r="P321" s="225">
        <f>IF(ISBLANK('Rate Calculations'!$H323),"",'Rate Calculations'!$H323)</f>
        <v>1.7500000000000002E-2</v>
      </c>
      <c r="Q321" s="220" t="str">
        <f t="shared" si="69"/>
        <v/>
      </c>
      <c r="R321" s="221">
        <f>IF(ISBLANK('Rate Calculations'!$J323),"",'Rate Calculations'!$J323)</f>
        <v>3.5000000000000003E-2</v>
      </c>
      <c r="S321" s="220" t="str">
        <f t="shared" si="70"/>
        <v/>
      </c>
      <c r="T321" s="225" t="str">
        <f>IFERROR(VLOOKUP(_xlfn.CONCAT('Team Roster - Final'!$A321," : ",'Team Roster - Final'!$BM321),'Rate Calculations'!$C$4:$S$1100,10,FALSE),"")</f>
        <v/>
      </c>
      <c r="U321" s="225" t="str">
        <f>IFERROR(VLOOKUP(_xlfn.CONCAT('Team Roster - Final'!$A321," : ",'Team Roster - Final'!$BM321),'Rate Calculations'!$C$4:$S$1100,11,FALSE),"")</f>
        <v/>
      </c>
      <c r="V321" s="222" t="str">
        <f t="shared" si="71"/>
        <v/>
      </c>
      <c r="W321" s="222" t="str">
        <f t="shared" si="72"/>
        <v/>
      </c>
      <c r="X321" s="223" t="str">
        <f>IFERROR(VLOOKUP(_xlfn.CONCAT('Team Roster - Final'!$A321," : ",'Team Roster - Final'!$BM321),'Rate Calculations'!$C$4:$S$1100,14,FALSE),"")</f>
        <v/>
      </c>
      <c r="Y321" s="222" t="str">
        <f t="shared" si="73"/>
        <v/>
      </c>
      <c r="Z321" s="222" t="str">
        <f t="shared" si="74"/>
        <v/>
      </c>
      <c r="AA321" s="224" t="str">
        <f>IFERROR(IF(#REF!="Yes",$Y321, $Y321+$Q321*0.5),"")</f>
        <v/>
      </c>
      <c r="AB321" s="224" t="str">
        <f>IFERROR(IF(#REF!="Yes",$Z321, $Z321+$S321*0.5),"")</f>
        <v/>
      </c>
      <c r="AC321" s="220" t="str">
        <f>IFERROR(VLOOKUP(_xlfn.CONCAT('Team Roster - Final'!$A321," : ",'Team Roster - Final'!$BM321),'Rate Calculations'!$C$4:$U$1100,19,FALSE),"")</f>
        <v/>
      </c>
      <c r="AD321" s="220" t="str">
        <f t="shared" si="75"/>
        <v/>
      </c>
      <c r="AE321" s="220" t="str">
        <f t="shared" si="76"/>
        <v/>
      </c>
      <c r="AF321" s="225" t="str">
        <f>IFERROR(VLOOKUP(_xlfn.CONCAT('Team Roster - Final'!$A321," : ",'Team Roster - Final'!$BM321),'Rate Calculations'!$C$4:$AB$1100,22,FALSE),"")</f>
        <v/>
      </c>
      <c r="AG321" s="225" t="str">
        <f>IFERROR(VLOOKUP(_xlfn.CONCAT('Team Roster - Final'!$A321," : ",'Team Roster - Final'!$BM321),'Rate Calculations'!$C$4:$AB$1100,23,FALSE),"")</f>
        <v/>
      </c>
      <c r="AH321" s="222" t="str">
        <f t="shared" si="77"/>
        <v/>
      </c>
      <c r="AI321" s="222" t="str">
        <f t="shared" si="78"/>
        <v/>
      </c>
      <c r="AJ321" s="223" t="str">
        <f>Table1[[#This Row],[Home Office
Net Fee %]]</f>
        <v/>
      </c>
      <c r="AK321" s="222" t="str">
        <f t="shared" si="79"/>
        <v/>
      </c>
      <c r="AL321" s="222" t="str">
        <f t="shared" si="80"/>
        <v/>
      </c>
      <c r="AM321" s="215" t="str">
        <f>IFERROR(IF(#REF!="Yes",$AK321,($AK321+$AD321*0.5)),"")</f>
        <v/>
      </c>
      <c r="AN321" s="215" t="str">
        <f>IFERROR(IF(#REF!="Yes",$AL321,($AL321+$AE321*0.5)),"")</f>
        <v/>
      </c>
      <c r="AO321" s="374" t="str">
        <f>IF(ISBLANK('Team Roster Proposed - FBR'!Q322),"",'Team Roster Proposed - FBR'!Q322)</f>
        <v/>
      </c>
      <c r="AP321" s="226" t="e">
        <f>IF(ISBLANK(#REF!),"",#REF!)</f>
        <v>#REF!</v>
      </c>
      <c r="AQ321" s="226" t="e">
        <f>IF(ISBLANK(#REF!),"",#REF!)</f>
        <v>#REF!</v>
      </c>
      <c r="AR321" s="226" t="e">
        <f>IF(ISBLANK(#REF!),"",#REF!)</f>
        <v>#REF!</v>
      </c>
      <c r="AS321" s="219" t="e">
        <f>IF(ISBLANK(#REF!),"",#REF!)</f>
        <v>#REF!</v>
      </c>
      <c r="AT321" s="219" t="e">
        <f>IF(ISBLANK(#REF!),"",#REF!)</f>
        <v>#REF!</v>
      </c>
      <c r="AU321" s="219" t="e">
        <f>IF(ISBLANK(#REF!),"",#REF!)</f>
        <v>#REF!</v>
      </c>
      <c r="AV321" s="219" t="e">
        <f>IF(ISBLANK(#REF!),"",#REF!)</f>
        <v>#REF!</v>
      </c>
      <c r="AW321" s="219" t="e">
        <f>IF(ISBLANK(#REF!),"",#REF!)</f>
        <v>#REF!</v>
      </c>
      <c r="AX321" s="219" t="e">
        <f>IF(ISBLANK(#REF!),"",#REF!)</f>
        <v>#REF!</v>
      </c>
      <c r="AY321" s="226" t="e">
        <f>IF(ISBLANK(#REF!),"",#REF!)</f>
        <v>#REF!</v>
      </c>
      <c r="AZ321" s="219" t="e">
        <f>IF(ISBLANK(#REF!),"",#REF!)</f>
        <v>#REF!</v>
      </c>
      <c r="BA321" s="219" t="e">
        <f>IF(ISBLANK(#REF!),"",#REF!)</f>
        <v>#REF!</v>
      </c>
      <c r="BB321" s="219" t="e">
        <f>IF(ISBLANK(#REF!),"",#REF!)</f>
        <v>#REF!</v>
      </c>
      <c r="BC321" s="219" t="e">
        <f>IF(ISBLANK(#REF!),"",#REF!)</f>
        <v>#REF!</v>
      </c>
      <c r="BD321" s="219" t="e">
        <f>IF(ISBLANK(#REF!),"",#REF!)</f>
        <v>#REF!</v>
      </c>
      <c r="BE321" s="219" t="e">
        <f>IF(ISBLANK(#REF!),"",#REF!)</f>
        <v>#REF!</v>
      </c>
      <c r="BF321" s="219" t="e">
        <f>IF(ISBLANK(#REF!),"",#REF!)</f>
        <v>#REF!</v>
      </c>
      <c r="BG321" s="219" t="e">
        <f>IF(ISBLANK(#REF!),"",#REF!)</f>
        <v>#REF!</v>
      </c>
      <c r="BH321" s="219" t="e">
        <f>IF(ISBLANK(#REF!),"",#REF!)</f>
        <v>#REF!</v>
      </c>
      <c r="BI321" s="219" t="e">
        <f>IF(ISBLANK(#REF!),"",#REF!)</f>
        <v>#REF!</v>
      </c>
      <c r="BJ321" s="219" t="e">
        <f>IF(ISBLANK(#REF!),"",#REF!)</f>
        <v>#REF!</v>
      </c>
      <c r="BK321" s="219" t="e">
        <f>IF(ISBLANK(#REF!),"",#REF!)</f>
        <v>#REF!</v>
      </c>
      <c r="BL321" s="219" t="e">
        <f>IF(ISBLANK(#REF!),"",#REF!)</f>
        <v>#REF!</v>
      </c>
      <c r="BM321" s="219" t="e">
        <f>IF(ISBLANK(#REF!),"",#REF!)</f>
        <v>#REF!</v>
      </c>
      <c r="BN321" s="219" t="e">
        <f>IF(ISBLANK(#REF!),"",#REF!)</f>
        <v>#REF!</v>
      </c>
      <c r="BO321" s="227" t="e">
        <f t="shared" si="81"/>
        <v>#REF!</v>
      </c>
      <c r="BP321" s="228" t="str">
        <f t="shared" si="84"/>
        <v/>
      </c>
      <c r="BQ321" s="229" t="str">
        <f t="shared" si="68"/>
        <v/>
      </c>
      <c r="BR321" s="228" t="e">
        <f t="shared" si="82"/>
        <v>#REF!</v>
      </c>
      <c r="BS321" s="230" t="e">
        <f t="shared" si="83"/>
        <v>#REF!</v>
      </c>
    </row>
    <row r="322" spans="1:71">
      <c r="A322" s="213" t="e">
        <f>IF(ISBLANK(#REF!),"",#REF!)</f>
        <v>#REF!</v>
      </c>
      <c r="B322" s="214" t="e">
        <f>IF(ISBLANK(#REF!),"",#REF!)</f>
        <v>#REF!</v>
      </c>
      <c r="C322" s="214" t="e">
        <f>IF(ISBLANK(#REF!),"",#REF!)</f>
        <v>#REF!</v>
      </c>
      <c r="D322" s="214" t="e">
        <f>IF(ISBLANK(#REF!),"",#REF!)</f>
        <v>#REF!</v>
      </c>
      <c r="E322" s="214" t="e">
        <f>IF(ISBLANK(#REF!),"",#REF!)</f>
        <v>#REF!</v>
      </c>
      <c r="F322" s="214" t="e">
        <f>IF(ISBLANK(#REF!),"",#REF!)</f>
        <v>#REF!</v>
      </c>
      <c r="G322" s="214" t="e">
        <f>IF(ISBLANK(#REF!),"",#REF!)</f>
        <v>#REF!</v>
      </c>
      <c r="H322" s="215" t="e">
        <f>IF(ISBLANK(#REF!),"",#REF!)</f>
        <v>#REF!</v>
      </c>
      <c r="I322" s="214" t="e">
        <f>IF(ISBLANK(#REF!),"",#REF!)</f>
        <v>#REF!</v>
      </c>
      <c r="J322" s="216" t="e">
        <f>IF(ISBLANK(#REF!),"",#REF!)</f>
        <v>#REF!</v>
      </c>
      <c r="K322" s="217" t="e">
        <f>IF(ISBLANK(#REF!),"",#REF!)</f>
        <v>#REF!</v>
      </c>
      <c r="L322" s="217" t="e">
        <f>IF(ISBLANK(#REF!),"",#REF!)</f>
        <v>#REF!</v>
      </c>
      <c r="M322" s="218" t="e">
        <f>IF(ISBLANK(#REF!),"",#REF!)</f>
        <v>#REF!</v>
      </c>
      <c r="N322" s="218" t="e">
        <f>IF(ISBLANK(#REF!),"",#REF!)</f>
        <v>#REF!</v>
      </c>
      <c r="O322" s="220" t="str">
        <f>IFERROR(VLOOKUP(_xlfn.CONCAT('Team Roster - Final'!$A322," : ",'Team Roster - Final'!$BM322),'Rate Calculations'!$C$4:$G$1100,5,FALSE),"")</f>
        <v/>
      </c>
      <c r="P322" s="225">
        <f>IF(ISBLANK('Rate Calculations'!$H324),"",'Rate Calculations'!$H324)</f>
        <v>1.7500000000000002E-2</v>
      </c>
      <c r="Q322" s="220" t="str">
        <f t="shared" si="69"/>
        <v/>
      </c>
      <c r="R322" s="221">
        <f>IF(ISBLANK('Rate Calculations'!$J324),"",'Rate Calculations'!$J324)</f>
        <v>3.5000000000000003E-2</v>
      </c>
      <c r="S322" s="220" t="str">
        <f t="shared" si="70"/>
        <v/>
      </c>
      <c r="T322" s="225" t="str">
        <f>IFERROR(VLOOKUP(_xlfn.CONCAT('Team Roster - Final'!$A322," : ",'Team Roster - Final'!$BM322),'Rate Calculations'!$C$4:$S$1100,10,FALSE),"")</f>
        <v/>
      </c>
      <c r="U322" s="225" t="str">
        <f>IFERROR(VLOOKUP(_xlfn.CONCAT('Team Roster - Final'!$A322," : ",'Team Roster - Final'!$BM322),'Rate Calculations'!$C$4:$S$1100,11,FALSE),"")</f>
        <v/>
      </c>
      <c r="V322" s="222" t="str">
        <f t="shared" si="71"/>
        <v/>
      </c>
      <c r="W322" s="222" t="str">
        <f t="shared" si="72"/>
        <v/>
      </c>
      <c r="X322" s="223" t="str">
        <f>IFERROR(VLOOKUP(_xlfn.CONCAT('Team Roster - Final'!$A322," : ",'Team Roster - Final'!$BM322),'Rate Calculations'!$C$4:$S$1100,14,FALSE),"")</f>
        <v/>
      </c>
      <c r="Y322" s="222" t="str">
        <f t="shared" si="73"/>
        <v/>
      </c>
      <c r="Z322" s="222" t="str">
        <f t="shared" si="74"/>
        <v/>
      </c>
      <c r="AA322" s="224" t="str">
        <f>IFERROR(IF(#REF!="Yes",$Y322, $Y322+$Q322*0.5),"")</f>
        <v/>
      </c>
      <c r="AB322" s="224" t="str">
        <f>IFERROR(IF(#REF!="Yes",$Z322, $Z322+$S322*0.5),"")</f>
        <v/>
      </c>
      <c r="AC322" s="220" t="str">
        <f>IFERROR(VLOOKUP(_xlfn.CONCAT('Team Roster - Final'!$A322," : ",'Team Roster - Final'!$BM322),'Rate Calculations'!$C$4:$U$1100,19,FALSE),"")</f>
        <v/>
      </c>
      <c r="AD322" s="220" t="str">
        <f t="shared" si="75"/>
        <v/>
      </c>
      <c r="AE322" s="220" t="str">
        <f t="shared" si="76"/>
        <v/>
      </c>
      <c r="AF322" s="225" t="str">
        <f>IFERROR(VLOOKUP(_xlfn.CONCAT('Team Roster - Final'!$A322," : ",'Team Roster - Final'!$BM322),'Rate Calculations'!$C$4:$AB$1100,22,FALSE),"")</f>
        <v/>
      </c>
      <c r="AG322" s="225" t="str">
        <f>IFERROR(VLOOKUP(_xlfn.CONCAT('Team Roster - Final'!$A322," : ",'Team Roster - Final'!$BM322),'Rate Calculations'!$C$4:$AB$1100,23,FALSE),"")</f>
        <v/>
      </c>
      <c r="AH322" s="222" t="str">
        <f t="shared" si="77"/>
        <v/>
      </c>
      <c r="AI322" s="222" t="str">
        <f t="shared" si="78"/>
        <v/>
      </c>
      <c r="AJ322" s="223" t="str">
        <f>Table1[[#This Row],[Home Office
Net Fee %]]</f>
        <v/>
      </c>
      <c r="AK322" s="222" t="str">
        <f t="shared" si="79"/>
        <v/>
      </c>
      <c r="AL322" s="222" t="str">
        <f t="shared" si="80"/>
        <v/>
      </c>
      <c r="AM322" s="215" t="str">
        <f>IFERROR(IF(#REF!="Yes",$AK322,($AK322+$AD322*0.5)),"")</f>
        <v/>
      </c>
      <c r="AN322" s="215" t="str">
        <f>IFERROR(IF(#REF!="Yes",$AL322,($AL322+$AE322*0.5)),"")</f>
        <v/>
      </c>
      <c r="AO322" s="374" t="str">
        <f>IF(ISBLANK('Team Roster Proposed - FBR'!Q323),"",'Team Roster Proposed - FBR'!Q323)</f>
        <v/>
      </c>
      <c r="AP322" s="226" t="e">
        <f>IF(ISBLANK(#REF!),"",#REF!)</f>
        <v>#REF!</v>
      </c>
      <c r="AQ322" s="226" t="e">
        <f>IF(ISBLANK(#REF!),"",#REF!)</f>
        <v>#REF!</v>
      </c>
      <c r="AR322" s="226" t="e">
        <f>IF(ISBLANK(#REF!),"",#REF!)</f>
        <v>#REF!</v>
      </c>
      <c r="AS322" s="219" t="e">
        <f>IF(ISBLANK(#REF!),"",#REF!)</f>
        <v>#REF!</v>
      </c>
      <c r="AT322" s="219" t="e">
        <f>IF(ISBLANK(#REF!),"",#REF!)</f>
        <v>#REF!</v>
      </c>
      <c r="AU322" s="219" t="e">
        <f>IF(ISBLANK(#REF!),"",#REF!)</f>
        <v>#REF!</v>
      </c>
      <c r="AV322" s="219" t="e">
        <f>IF(ISBLANK(#REF!),"",#REF!)</f>
        <v>#REF!</v>
      </c>
      <c r="AW322" s="219" t="e">
        <f>IF(ISBLANK(#REF!),"",#REF!)</f>
        <v>#REF!</v>
      </c>
      <c r="AX322" s="219" t="e">
        <f>IF(ISBLANK(#REF!),"",#REF!)</f>
        <v>#REF!</v>
      </c>
      <c r="AY322" s="226" t="e">
        <f>IF(ISBLANK(#REF!),"",#REF!)</f>
        <v>#REF!</v>
      </c>
      <c r="AZ322" s="219" t="e">
        <f>IF(ISBLANK(#REF!),"",#REF!)</f>
        <v>#REF!</v>
      </c>
      <c r="BA322" s="219" t="e">
        <f>IF(ISBLANK(#REF!),"",#REF!)</f>
        <v>#REF!</v>
      </c>
      <c r="BB322" s="219" t="e">
        <f>IF(ISBLANK(#REF!),"",#REF!)</f>
        <v>#REF!</v>
      </c>
      <c r="BC322" s="219" t="e">
        <f>IF(ISBLANK(#REF!),"",#REF!)</f>
        <v>#REF!</v>
      </c>
      <c r="BD322" s="219" t="e">
        <f>IF(ISBLANK(#REF!),"",#REF!)</f>
        <v>#REF!</v>
      </c>
      <c r="BE322" s="219" t="e">
        <f>IF(ISBLANK(#REF!),"",#REF!)</f>
        <v>#REF!</v>
      </c>
      <c r="BF322" s="219" t="e">
        <f>IF(ISBLANK(#REF!),"",#REF!)</f>
        <v>#REF!</v>
      </c>
      <c r="BG322" s="219" t="e">
        <f>IF(ISBLANK(#REF!),"",#REF!)</f>
        <v>#REF!</v>
      </c>
      <c r="BH322" s="219" t="e">
        <f>IF(ISBLANK(#REF!),"",#REF!)</f>
        <v>#REF!</v>
      </c>
      <c r="BI322" s="219" t="e">
        <f>IF(ISBLANK(#REF!),"",#REF!)</f>
        <v>#REF!</v>
      </c>
      <c r="BJ322" s="219" t="e">
        <f>IF(ISBLANK(#REF!),"",#REF!)</f>
        <v>#REF!</v>
      </c>
      <c r="BK322" s="219" t="e">
        <f>IF(ISBLANK(#REF!),"",#REF!)</f>
        <v>#REF!</v>
      </c>
      <c r="BL322" s="219" t="e">
        <f>IF(ISBLANK(#REF!),"",#REF!)</f>
        <v>#REF!</v>
      </c>
      <c r="BM322" s="219" t="e">
        <f>IF(ISBLANK(#REF!),"",#REF!)</f>
        <v>#REF!</v>
      </c>
      <c r="BN322" s="219" t="e">
        <f>IF(ISBLANK(#REF!),"",#REF!)</f>
        <v>#REF!</v>
      </c>
      <c r="BO322" s="227" t="e">
        <f t="shared" si="81"/>
        <v>#REF!</v>
      </c>
      <c r="BP322" s="228" t="str">
        <f t="shared" si="84"/>
        <v/>
      </c>
      <c r="BQ322" s="229" t="str">
        <f t="shared" ref="BQ322:BQ385" si="85">IF(ISBLANK($BQ$2),"",$BQ$2)</f>
        <v/>
      </c>
      <c r="BR322" s="228" t="e">
        <f t="shared" si="82"/>
        <v>#REF!</v>
      </c>
      <c r="BS322" s="230" t="e">
        <f t="shared" si="83"/>
        <v>#REF!</v>
      </c>
    </row>
    <row r="323" spans="1:71">
      <c r="A323" s="213" t="e">
        <f>IF(ISBLANK(#REF!),"",#REF!)</f>
        <v>#REF!</v>
      </c>
      <c r="B323" s="214" t="e">
        <f>IF(ISBLANK(#REF!),"",#REF!)</f>
        <v>#REF!</v>
      </c>
      <c r="C323" s="214" t="e">
        <f>IF(ISBLANK(#REF!),"",#REF!)</f>
        <v>#REF!</v>
      </c>
      <c r="D323" s="214" t="e">
        <f>IF(ISBLANK(#REF!),"",#REF!)</f>
        <v>#REF!</v>
      </c>
      <c r="E323" s="214" t="e">
        <f>IF(ISBLANK(#REF!),"",#REF!)</f>
        <v>#REF!</v>
      </c>
      <c r="F323" s="214" t="e">
        <f>IF(ISBLANK(#REF!),"",#REF!)</f>
        <v>#REF!</v>
      </c>
      <c r="G323" s="214" t="e">
        <f>IF(ISBLANK(#REF!),"",#REF!)</f>
        <v>#REF!</v>
      </c>
      <c r="H323" s="215" t="e">
        <f>IF(ISBLANK(#REF!),"",#REF!)</f>
        <v>#REF!</v>
      </c>
      <c r="I323" s="214" t="e">
        <f>IF(ISBLANK(#REF!),"",#REF!)</f>
        <v>#REF!</v>
      </c>
      <c r="J323" s="216" t="e">
        <f>IF(ISBLANK(#REF!),"",#REF!)</f>
        <v>#REF!</v>
      </c>
      <c r="K323" s="217" t="e">
        <f>IF(ISBLANK(#REF!),"",#REF!)</f>
        <v>#REF!</v>
      </c>
      <c r="L323" s="217" t="e">
        <f>IF(ISBLANK(#REF!),"",#REF!)</f>
        <v>#REF!</v>
      </c>
      <c r="M323" s="218" t="e">
        <f>IF(ISBLANK(#REF!),"",#REF!)</f>
        <v>#REF!</v>
      </c>
      <c r="N323" s="218" t="e">
        <f>IF(ISBLANK(#REF!),"",#REF!)</f>
        <v>#REF!</v>
      </c>
      <c r="O323" s="220" t="str">
        <f>IFERROR(VLOOKUP(_xlfn.CONCAT('Team Roster - Final'!$A323," : ",'Team Roster - Final'!$BM323),'Rate Calculations'!$C$4:$G$1100,5,FALSE),"")</f>
        <v/>
      </c>
      <c r="P323" s="225">
        <f>IF(ISBLANK('Rate Calculations'!$H325),"",'Rate Calculations'!$H325)</f>
        <v>1.7500000000000002E-2</v>
      </c>
      <c r="Q323" s="220" t="str">
        <f t="shared" ref="Q323:Q386" si="86">IFERROR($O323*(1+$P323),"")</f>
        <v/>
      </c>
      <c r="R323" s="221">
        <f>IF(ISBLANK('Rate Calculations'!$J325),"",'Rate Calculations'!$J325)</f>
        <v>3.5000000000000003E-2</v>
      </c>
      <c r="S323" s="220" t="str">
        <f t="shared" ref="S323:S386" si="87">IFERROR($Q323*(1+$R323),"")</f>
        <v/>
      </c>
      <c r="T323" s="225" t="str">
        <f>IFERROR(VLOOKUP(_xlfn.CONCAT('Team Roster - Final'!$A323," : ",'Team Roster - Final'!$BM323),'Rate Calculations'!$C$4:$S$1100,10,FALSE),"")</f>
        <v/>
      </c>
      <c r="U323" s="225" t="str">
        <f>IFERROR(VLOOKUP(_xlfn.CONCAT('Team Roster - Final'!$A323," : ",'Team Roster - Final'!$BM323),'Rate Calculations'!$C$4:$S$1100,11,FALSE),"")</f>
        <v/>
      </c>
      <c r="V323" s="222" t="str">
        <f t="shared" ref="V323:V386" si="88">IFERROR(($Q323*$T323)+($Q323*$U323)+$Q323,"")</f>
        <v/>
      </c>
      <c r="W323" s="222" t="str">
        <f t="shared" ref="W323:W386" si="89">IFERROR(($S323*$T323)+($S323*$U323)+$S323,"")</f>
        <v/>
      </c>
      <c r="X323" s="223" t="str">
        <f>IFERROR(VLOOKUP(_xlfn.CONCAT('Team Roster - Final'!$A323," : ",'Team Roster - Final'!$BM323),'Rate Calculations'!$C$4:$S$1100,14,FALSE),"")</f>
        <v/>
      </c>
      <c r="Y323" s="222" t="str">
        <f t="shared" ref="Y323:Y386" si="90">IFERROR((IF($T323&gt;156%,($Q323+($Q323*1.56)),(($Q323+($Q323*$T323))))*$X323)+$V323,"")</f>
        <v/>
      </c>
      <c r="Z323" s="222" t="str">
        <f t="shared" ref="Z323:Z386" si="91">IFERROR((IF($T323&gt;156%,($S323+($S323*1.56)),(($S323+($S323*$T323))))*$X323)+$W323,"")</f>
        <v/>
      </c>
      <c r="AA323" s="224" t="str">
        <f>IFERROR(IF(#REF!="Yes",$Y323, $Y323+$Q323*0.5),"")</f>
        <v/>
      </c>
      <c r="AB323" s="224" t="str">
        <f>IFERROR(IF(#REF!="Yes",$Z323, $Z323+$S323*0.5),"")</f>
        <v/>
      </c>
      <c r="AC323" s="220" t="str">
        <f>IFERROR(VLOOKUP(_xlfn.CONCAT('Team Roster - Final'!$A323," : ",'Team Roster - Final'!$BM323),'Rate Calculations'!$C$4:$U$1100,19,FALSE),"")</f>
        <v/>
      </c>
      <c r="AD323" s="220" t="str">
        <f t="shared" ref="AD323:AD386" si="92">IFERROR($AC323*(1+$P323),"")</f>
        <v/>
      </c>
      <c r="AE323" s="220" t="str">
        <f t="shared" ref="AE323:AE386" si="93">IFERROR($AD323*(1+$R323),"")</f>
        <v/>
      </c>
      <c r="AF323" s="225" t="str">
        <f>IFERROR(VLOOKUP(_xlfn.CONCAT('Team Roster - Final'!$A323," : ",'Team Roster - Final'!$BM323),'Rate Calculations'!$C$4:$AB$1100,22,FALSE),"")</f>
        <v/>
      </c>
      <c r="AG323" s="225" t="str">
        <f>IFERROR(VLOOKUP(_xlfn.CONCAT('Team Roster - Final'!$A323," : ",'Team Roster - Final'!$BM323),'Rate Calculations'!$C$4:$AB$1100,23,FALSE),"")</f>
        <v/>
      </c>
      <c r="AH323" s="222" t="str">
        <f t="shared" ref="AH323:AH386" si="94">IFERROR(($AD323*$AF323)+($AD323*$AG323)+$AD323,"")</f>
        <v/>
      </c>
      <c r="AI323" s="222" t="str">
        <f t="shared" ref="AI323:AI386" si="95">IFERROR(($AE323*$AF323)+($AE323*$AG323)+$AE323,"")</f>
        <v/>
      </c>
      <c r="AJ323" s="223" t="str">
        <f>Table1[[#This Row],[Home Office
Net Fee %]]</f>
        <v/>
      </c>
      <c r="AK323" s="222" t="str">
        <f t="shared" ref="AK323:AK386" si="96">IFERROR((IF($AF323&gt;156%,($AD323+($AD323*1.56)),(($AD323+($AD323*$AF323))))*$AJ323)+$AH323,"")</f>
        <v/>
      </c>
      <c r="AL323" s="222" t="str">
        <f t="shared" ref="AL323:AL386" si="97">IFERROR((IF($AF323&gt;156%,($AE323+($AE323*1.56)),(($AE323+($AE323*$AF323))))*$AJ323)+$AI323,"")</f>
        <v/>
      </c>
      <c r="AM323" s="215" t="str">
        <f>IFERROR(IF(#REF!="Yes",$AK323,($AK323+$AD323*0.5)),"")</f>
        <v/>
      </c>
      <c r="AN323" s="215" t="str">
        <f>IFERROR(IF(#REF!="Yes",$AL323,($AL323+$AE323*0.5)),"")</f>
        <v/>
      </c>
      <c r="AO323" s="374" t="str">
        <f>IF(ISBLANK('Team Roster Proposed - FBR'!Q324),"",'Team Roster Proposed - FBR'!Q324)</f>
        <v/>
      </c>
      <c r="AP323" s="226" t="e">
        <f>IF(ISBLANK(#REF!),"",#REF!)</f>
        <v>#REF!</v>
      </c>
      <c r="AQ323" s="226" t="e">
        <f>IF(ISBLANK(#REF!),"",#REF!)</f>
        <v>#REF!</v>
      </c>
      <c r="AR323" s="226" t="e">
        <f>IF(ISBLANK(#REF!),"",#REF!)</f>
        <v>#REF!</v>
      </c>
      <c r="AS323" s="219" t="e">
        <f>IF(ISBLANK(#REF!),"",#REF!)</f>
        <v>#REF!</v>
      </c>
      <c r="AT323" s="219" t="e">
        <f>IF(ISBLANK(#REF!),"",#REF!)</f>
        <v>#REF!</v>
      </c>
      <c r="AU323" s="219" t="e">
        <f>IF(ISBLANK(#REF!),"",#REF!)</f>
        <v>#REF!</v>
      </c>
      <c r="AV323" s="219" t="e">
        <f>IF(ISBLANK(#REF!),"",#REF!)</f>
        <v>#REF!</v>
      </c>
      <c r="AW323" s="219" t="e">
        <f>IF(ISBLANK(#REF!),"",#REF!)</f>
        <v>#REF!</v>
      </c>
      <c r="AX323" s="219" t="e">
        <f>IF(ISBLANK(#REF!),"",#REF!)</f>
        <v>#REF!</v>
      </c>
      <c r="AY323" s="226" t="e">
        <f>IF(ISBLANK(#REF!),"",#REF!)</f>
        <v>#REF!</v>
      </c>
      <c r="AZ323" s="219" t="e">
        <f>IF(ISBLANK(#REF!),"",#REF!)</f>
        <v>#REF!</v>
      </c>
      <c r="BA323" s="219" t="e">
        <f>IF(ISBLANK(#REF!),"",#REF!)</f>
        <v>#REF!</v>
      </c>
      <c r="BB323" s="219" t="e">
        <f>IF(ISBLANK(#REF!),"",#REF!)</f>
        <v>#REF!</v>
      </c>
      <c r="BC323" s="219" t="e">
        <f>IF(ISBLANK(#REF!),"",#REF!)</f>
        <v>#REF!</v>
      </c>
      <c r="BD323" s="219" t="e">
        <f>IF(ISBLANK(#REF!),"",#REF!)</f>
        <v>#REF!</v>
      </c>
      <c r="BE323" s="219" t="e">
        <f>IF(ISBLANK(#REF!),"",#REF!)</f>
        <v>#REF!</v>
      </c>
      <c r="BF323" s="219" t="e">
        <f>IF(ISBLANK(#REF!),"",#REF!)</f>
        <v>#REF!</v>
      </c>
      <c r="BG323" s="219" t="e">
        <f>IF(ISBLANK(#REF!),"",#REF!)</f>
        <v>#REF!</v>
      </c>
      <c r="BH323" s="219" t="e">
        <f>IF(ISBLANK(#REF!),"",#REF!)</f>
        <v>#REF!</v>
      </c>
      <c r="BI323" s="219" t="e">
        <f>IF(ISBLANK(#REF!),"",#REF!)</f>
        <v>#REF!</v>
      </c>
      <c r="BJ323" s="219" t="e">
        <f>IF(ISBLANK(#REF!),"",#REF!)</f>
        <v>#REF!</v>
      </c>
      <c r="BK323" s="219" t="e">
        <f>IF(ISBLANK(#REF!),"",#REF!)</f>
        <v>#REF!</v>
      </c>
      <c r="BL323" s="219" t="e">
        <f>IF(ISBLANK(#REF!),"",#REF!)</f>
        <v>#REF!</v>
      </c>
      <c r="BM323" s="219" t="e">
        <f>IF(ISBLANK(#REF!),"",#REF!)</f>
        <v>#REF!</v>
      </c>
      <c r="BN323" s="219" t="e">
        <f>IF(ISBLANK(#REF!),"",#REF!)</f>
        <v>#REF!</v>
      </c>
      <c r="BO323" s="227" t="e">
        <f t="shared" ref="BO323:BO386" si="98">IF($A323="","",$BO$2)</f>
        <v>#REF!</v>
      </c>
      <c r="BP323" s="228" t="str">
        <f t="shared" si="84"/>
        <v/>
      </c>
      <c r="BQ323" s="229" t="str">
        <f t="shared" si="85"/>
        <v/>
      </c>
      <c r="BR323" s="228" t="e">
        <f t="shared" ref="BR323:BR386" si="99">IF($A323="","",$BR$2)</f>
        <v>#REF!</v>
      </c>
      <c r="BS323" s="230" t="e">
        <f t="shared" ref="BS323:BS386" si="100">IF($A323="","",$BS$2)</f>
        <v>#REF!</v>
      </c>
    </row>
    <row r="324" spans="1:71">
      <c r="A324" s="213" t="e">
        <f>IF(ISBLANK(#REF!),"",#REF!)</f>
        <v>#REF!</v>
      </c>
      <c r="B324" s="214" t="e">
        <f>IF(ISBLANK(#REF!),"",#REF!)</f>
        <v>#REF!</v>
      </c>
      <c r="C324" s="214" t="e">
        <f>IF(ISBLANK(#REF!),"",#REF!)</f>
        <v>#REF!</v>
      </c>
      <c r="D324" s="214" t="e">
        <f>IF(ISBLANK(#REF!),"",#REF!)</f>
        <v>#REF!</v>
      </c>
      <c r="E324" s="214" t="e">
        <f>IF(ISBLANK(#REF!),"",#REF!)</f>
        <v>#REF!</v>
      </c>
      <c r="F324" s="214" t="e">
        <f>IF(ISBLANK(#REF!),"",#REF!)</f>
        <v>#REF!</v>
      </c>
      <c r="G324" s="214" t="e">
        <f>IF(ISBLANK(#REF!),"",#REF!)</f>
        <v>#REF!</v>
      </c>
      <c r="H324" s="215" t="e">
        <f>IF(ISBLANK(#REF!),"",#REF!)</f>
        <v>#REF!</v>
      </c>
      <c r="I324" s="214" t="e">
        <f>IF(ISBLANK(#REF!),"",#REF!)</f>
        <v>#REF!</v>
      </c>
      <c r="J324" s="216" t="e">
        <f>IF(ISBLANK(#REF!),"",#REF!)</f>
        <v>#REF!</v>
      </c>
      <c r="K324" s="217" t="e">
        <f>IF(ISBLANK(#REF!),"",#REF!)</f>
        <v>#REF!</v>
      </c>
      <c r="L324" s="217" t="e">
        <f>IF(ISBLANK(#REF!),"",#REF!)</f>
        <v>#REF!</v>
      </c>
      <c r="M324" s="218" t="e">
        <f>IF(ISBLANK(#REF!),"",#REF!)</f>
        <v>#REF!</v>
      </c>
      <c r="N324" s="218" t="e">
        <f>IF(ISBLANK(#REF!),"",#REF!)</f>
        <v>#REF!</v>
      </c>
      <c r="O324" s="220" t="str">
        <f>IFERROR(VLOOKUP(_xlfn.CONCAT('Team Roster - Final'!$A324," : ",'Team Roster - Final'!$BM324),'Rate Calculations'!$C$4:$G$1100,5,FALSE),"")</f>
        <v/>
      </c>
      <c r="P324" s="225">
        <f>IF(ISBLANK('Rate Calculations'!$H326),"",'Rate Calculations'!$H326)</f>
        <v>1.7500000000000002E-2</v>
      </c>
      <c r="Q324" s="220" t="str">
        <f t="shared" si="86"/>
        <v/>
      </c>
      <c r="R324" s="221">
        <f>IF(ISBLANK('Rate Calculations'!$J326),"",'Rate Calculations'!$J326)</f>
        <v>3.5000000000000003E-2</v>
      </c>
      <c r="S324" s="220" t="str">
        <f t="shared" si="87"/>
        <v/>
      </c>
      <c r="T324" s="225" t="str">
        <f>IFERROR(VLOOKUP(_xlfn.CONCAT('Team Roster - Final'!$A324," : ",'Team Roster - Final'!$BM324),'Rate Calculations'!$C$4:$S$1100,10,FALSE),"")</f>
        <v/>
      </c>
      <c r="U324" s="225" t="str">
        <f>IFERROR(VLOOKUP(_xlfn.CONCAT('Team Roster - Final'!$A324," : ",'Team Roster - Final'!$BM324),'Rate Calculations'!$C$4:$S$1100,11,FALSE),"")</f>
        <v/>
      </c>
      <c r="V324" s="222" t="str">
        <f t="shared" si="88"/>
        <v/>
      </c>
      <c r="W324" s="222" t="str">
        <f t="shared" si="89"/>
        <v/>
      </c>
      <c r="X324" s="223" t="str">
        <f>IFERROR(VLOOKUP(_xlfn.CONCAT('Team Roster - Final'!$A324," : ",'Team Roster - Final'!$BM324),'Rate Calculations'!$C$4:$S$1100,14,FALSE),"")</f>
        <v/>
      </c>
      <c r="Y324" s="222" t="str">
        <f t="shared" si="90"/>
        <v/>
      </c>
      <c r="Z324" s="222" t="str">
        <f t="shared" si="91"/>
        <v/>
      </c>
      <c r="AA324" s="224" t="str">
        <f>IFERROR(IF(#REF!="Yes",$Y324, $Y324+$Q324*0.5),"")</f>
        <v/>
      </c>
      <c r="AB324" s="224" t="str">
        <f>IFERROR(IF(#REF!="Yes",$Z324, $Z324+$S324*0.5),"")</f>
        <v/>
      </c>
      <c r="AC324" s="220" t="str">
        <f>IFERROR(VLOOKUP(_xlfn.CONCAT('Team Roster - Final'!$A324," : ",'Team Roster - Final'!$BM324),'Rate Calculations'!$C$4:$U$1100,19,FALSE),"")</f>
        <v/>
      </c>
      <c r="AD324" s="220" t="str">
        <f t="shared" si="92"/>
        <v/>
      </c>
      <c r="AE324" s="220" t="str">
        <f t="shared" si="93"/>
        <v/>
      </c>
      <c r="AF324" s="225" t="str">
        <f>IFERROR(VLOOKUP(_xlfn.CONCAT('Team Roster - Final'!$A324," : ",'Team Roster - Final'!$BM324),'Rate Calculations'!$C$4:$AB$1100,22,FALSE),"")</f>
        <v/>
      </c>
      <c r="AG324" s="225" t="str">
        <f>IFERROR(VLOOKUP(_xlfn.CONCAT('Team Roster - Final'!$A324," : ",'Team Roster - Final'!$BM324),'Rate Calculations'!$C$4:$AB$1100,23,FALSE),"")</f>
        <v/>
      </c>
      <c r="AH324" s="222" t="str">
        <f t="shared" si="94"/>
        <v/>
      </c>
      <c r="AI324" s="222" t="str">
        <f t="shared" si="95"/>
        <v/>
      </c>
      <c r="AJ324" s="223" t="str">
        <f>Table1[[#This Row],[Home Office
Net Fee %]]</f>
        <v/>
      </c>
      <c r="AK324" s="222" t="str">
        <f t="shared" si="96"/>
        <v/>
      </c>
      <c r="AL324" s="222" t="str">
        <f t="shared" si="97"/>
        <v/>
      </c>
      <c r="AM324" s="215" t="str">
        <f>IFERROR(IF(#REF!="Yes",$AK324,($AK324+$AD324*0.5)),"")</f>
        <v/>
      </c>
      <c r="AN324" s="215" t="str">
        <f>IFERROR(IF(#REF!="Yes",$AL324,($AL324+$AE324*0.5)),"")</f>
        <v/>
      </c>
      <c r="AO324" s="374" t="str">
        <f>IF(ISBLANK('Team Roster Proposed - FBR'!Q325),"",'Team Roster Proposed - FBR'!Q325)</f>
        <v/>
      </c>
      <c r="AP324" s="226" t="e">
        <f>IF(ISBLANK(#REF!),"",#REF!)</f>
        <v>#REF!</v>
      </c>
      <c r="AQ324" s="226" t="e">
        <f>IF(ISBLANK(#REF!),"",#REF!)</f>
        <v>#REF!</v>
      </c>
      <c r="AR324" s="226" t="e">
        <f>IF(ISBLANK(#REF!),"",#REF!)</f>
        <v>#REF!</v>
      </c>
      <c r="AS324" s="219" t="e">
        <f>IF(ISBLANK(#REF!),"",#REF!)</f>
        <v>#REF!</v>
      </c>
      <c r="AT324" s="219" t="e">
        <f>IF(ISBLANK(#REF!),"",#REF!)</f>
        <v>#REF!</v>
      </c>
      <c r="AU324" s="219" t="e">
        <f>IF(ISBLANK(#REF!),"",#REF!)</f>
        <v>#REF!</v>
      </c>
      <c r="AV324" s="219" t="e">
        <f>IF(ISBLANK(#REF!),"",#REF!)</f>
        <v>#REF!</v>
      </c>
      <c r="AW324" s="219" t="e">
        <f>IF(ISBLANK(#REF!),"",#REF!)</f>
        <v>#REF!</v>
      </c>
      <c r="AX324" s="219" t="e">
        <f>IF(ISBLANK(#REF!),"",#REF!)</f>
        <v>#REF!</v>
      </c>
      <c r="AY324" s="226" t="e">
        <f>IF(ISBLANK(#REF!),"",#REF!)</f>
        <v>#REF!</v>
      </c>
      <c r="AZ324" s="219" t="e">
        <f>IF(ISBLANK(#REF!),"",#REF!)</f>
        <v>#REF!</v>
      </c>
      <c r="BA324" s="219" t="e">
        <f>IF(ISBLANK(#REF!),"",#REF!)</f>
        <v>#REF!</v>
      </c>
      <c r="BB324" s="219" t="e">
        <f>IF(ISBLANK(#REF!),"",#REF!)</f>
        <v>#REF!</v>
      </c>
      <c r="BC324" s="219" t="e">
        <f>IF(ISBLANK(#REF!),"",#REF!)</f>
        <v>#REF!</v>
      </c>
      <c r="BD324" s="219" t="e">
        <f>IF(ISBLANK(#REF!),"",#REF!)</f>
        <v>#REF!</v>
      </c>
      <c r="BE324" s="219" t="e">
        <f>IF(ISBLANK(#REF!),"",#REF!)</f>
        <v>#REF!</v>
      </c>
      <c r="BF324" s="219" t="e">
        <f>IF(ISBLANK(#REF!),"",#REF!)</f>
        <v>#REF!</v>
      </c>
      <c r="BG324" s="219" t="e">
        <f>IF(ISBLANK(#REF!),"",#REF!)</f>
        <v>#REF!</v>
      </c>
      <c r="BH324" s="219" t="e">
        <f>IF(ISBLANK(#REF!),"",#REF!)</f>
        <v>#REF!</v>
      </c>
      <c r="BI324" s="219" t="e">
        <f>IF(ISBLANK(#REF!),"",#REF!)</f>
        <v>#REF!</v>
      </c>
      <c r="BJ324" s="219" t="e">
        <f>IF(ISBLANK(#REF!),"",#REF!)</f>
        <v>#REF!</v>
      </c>
      <c r="BK324" s="219" t="e">
        <f>IF(ISBLANK(#REF!),"",#REF!)</f>
        <v>#REF!</v>
      </c>
      <c r="BL324" s="219" t="e">
        <f>IF(ISBLANK(#REF!),"",#REF!)</f>
        <v>#REF!</v>
      </c>
      <c r="BM324" s="219" t="e">
        <f>IF(ISBLANK(#REF!),"",#REF!)</f>
        <v>#REF!</v>
      </c>
      <c r="BN324" s="219" t="e">
        <f>IF(ISBLANK(#REF!),"",#REF!)</f>
        <v>#REF!</v>
      </c>
      <c r="BO324" s="227" t="e">
        <f t="shared" si="98"/>
        <v>#REF!</v>
      </c>
      <c r="BP324" s="228" t="str">
        <f t="shared" ref="BP324:BP387" si="101">IF(ISBLANK($BP$2),"",$BP$2)</f>
        <v/>
      </c>
      <c r="BQ324" s="229" t="str">
        <f t="shared" si="85"/>
        <v/>
      </c>
      <c r="BR324" s="228" t="e">
        <f t="shared" si="99"/>
        <v>#REF!</v>
      </c>
      <c r="BS324" s="230" t="e">
        <f t="shared" si="100"/>
        <v>#REF!</v>
      </c>
    </row>
    <row r="325" spans="1:71">
      <c r="A325" s="213" t="e">
        <f>IF(ISBLANK(#REF!),"",#REF!)</f>
        <v>#REF!</v>
      </c>
      <c r="B325" s="214" t="e">
        <f>IF(ISBLANK(#REF!),"",#REF!)</f>
        <v>#REF!</v>
      </c>
      <c r="C325" s="214" t="e">
        <f>IF(ISBLANK(#REF!),"",#REF!)</f>
        <v>#REF!</v>
      </c>
      <c r="D325" s="214" t="e">
        <f>IF(ISBLANK(#REF!),"",#REF!)</f>
        <v>#REF!</v>
      </c>
      <c r="E325" s="214" t="e">
        <f>IF(ISBLANK(#REF!),"",#REF!)</f>
        <v>#REF!</v>
      </c>
      <c r="F325" s="214" t="e">
        <f>IF(ISBLANK(#REF!),"",#REF!)</f>
        <v>#REF!</v>
      </c>
      <c r="G325" s="214" t="e">
        <f>IF(ISBLANK(#REF!),"",#REF!)</f>
        <v>#REF!</v>
      </c>
      <c r="H325" s="215" t="e">
        <f>IF(ISBLANK(#REF!),"",#REF!)</f>
        <v>#REF!</v>
      </c>
      <c r="I325" s="214" t="e">
        <f>IF(ISBLANK(#REF!),"",#REF!)</f>
        <v>#REF!</v>
      </c>
      <c r="J325" s="216" t="e">
        <f>IF(ISBLANK(#REF!),"",#REF!)</f>
        <v>#REF!</v>
      </c>
      <c r="K325" s="217" t="e">
        <f>IF(ISBLANK(#REF!),"",#REF!)</f>
        <v>#REF!</v>
      </c>
      <c r="L325" s="217" t="e">
        <f>IF(ISBLANK(#REF!),"",#REF!)</f>
        <v>#REF!</v>
      </c>
      <c r="M325" s="218" t="e">
        <f>IF(ISBLANK(#REF!),"",#REF!)</f>
        <v>#REF!</v>
      </c>
      <c r="N325" s="218" t="e">
        <f>IF(ISBLANK(#REF!),"",#REF!)</f>
        <v>#REF!</v>
      </c>
      <c r="O325" s="220" t="str">
        <f>IFERROR(VLOOKUP(_xlfn.CONCAT('Team Roster - Final'!$A325," : ",'Team Roster - Final'!$BM325),'Rate Calculations'!$C$4:$G$1100,5,FALSE),"")</f>
        <v/>
      </c>
      <c r="P325" s="225">
        <f>IF(ISBLANK('Rate Calculations'!$H327),"",'Rate Calculations'!$H327)</f>
        <v>1.7500000000000002E-2</v>
      </c>
      <c r="Q325" s="220" t="str">
        <f t="shared" si="86"/>
        <v/>
      </c>
      <c r="R325" s="221">
        <f>IF(ISBLANK('Rate Calculations'!$J327),"",'Rate Calculations'!$J327)</f>
        <v>3.5000000000000003E-2</v>
      </c>
      <c r="S325" s="220" t="str">
        <f t="shared" si="87"/>
        <v/>
      </c>
      <c r="T325" s="225" t="str">
        <f>IFERROR(VLOOKUP(_xlfn.CONCAT('Team Roster - Final'!$A325," : ",'Team Roster - Final'!$BM325),'Rate Calculations'!$C$4:$S$1100,10,FALSE),"")</f>
        <v/>
      </c>
      <c r="U325" s="225" t="str">
        <f>IFERROR(VLOOKUP(_xlfn.CONCAT('Team Roster - Final'!$A325," : ",'Team Roster - Final'!$BM325),'Rate Calculations'!$C$4:$S$1100,11,FALSE),"")</f>
        <v/>
      </c>
      <c r="V325" s="222" t="str">
        <f t="shared" si="88"/>
        <v/>
      </c>
      <c r="W325" s="222" t="str">
        <f t="shared" si="89"/>
        <v/>
      </c>
      <c r="X325" s="223" t="str">
        <f>IFERROR(VLOOKUP(_xlfn.CONCAT('Team Roster - Final'!$A325," : ",'Team Roster - Final'!$BM325),'Rate Calculations'!$C$4:$S$1100,14,FALSE),"")</f>
        <v/>
      </c>
      <c r="Y325" s="222" t="str">
        <f t="shared" si="90"/>
        <v/>
      </c>
      <c r="Z325" s="222" t="str">
        <f t="shared" si="91"/>
        <v/>
      </c>
      <c r="AA325" s="224" t="str">
        <f>IFERROR(IF(#REF!="Yes",$Y325, $Y325+$Q325*0.5),"")</f>
        <v/>
      </c>
      <c r="AB325" s="224" t="str">
        <f>IFERROR(IF(#REF!="Yes",$Z325, $Z325+$S325*0.5),"")</f>
        <v/>
      </c>
      <c r="AC325" s="220" t="str">
        <f>IFERROR(VLOOKUP(_xlfn.CONCAT('Team Roster - Final'!$A325," : ",'Team Roster - Final'!$BM325),'Rate Calculations'!$C$4:$U$1100,19,FALSE),"")</f>
        <v/>
      </c>
      <c r="AD325" s="220" t="str">
        <f t="shared" si="92"/>
        <v/>
      </c>
      <c r="AE325" s="220" t="str">
        <f t="shared" si="93"/>
        <v/>
      </c>
      <c r="AF325" s="225" t="str">
        <f>IFERROR(VLOOKUP(_xlfn.CONCAT('Team Roster - Final'!$A325," : ",'Team Roster - Final'!$BM325),'Rate Calculations'!$C$4:$AB$1100,22,FALSE),"")</f>
        <v/>
      </c>
      <c r="AG325" s="225" t="str">
        <f>IFERROR(VLOOKUP(_xlfn.CONCAT('Team Roster - Final'!$A325," : ",'Team Roster - Final'!$BM325),'Rate Calculations'!$C$4:$AB$1100,23,FALSE),"")</f>
        <v/>
      </c>
      <c r="AH325" s="222" t="str">
        <f t="shared" si="94"/>
        <v/>
      </c>
      <c r="AI325" s="222" t="str">
        <f t="shared" si="95"/>
        <v/>
      </c>
      <c r="AJ325" s="223" t="str">
        <f>Table1[[#This Row],[Home Office
Net Fee %]]</f>
        <v/>
      </c>
      <c r="AK325" s="222" t="str">
        <f t="shared" si="96"/>
        <v/>
      </c>
      <c r="AL325" s="222" t="str">
        <f t="shared" si="97"/>
        <v/>
      </c>
      <c r="AM325" s="215" t="str">
        <f>IFERROR(IF(#REF!="Yes",$AK325,($AK325+$AD325*0.5)),"")</f>
        <v/>
      </c>
      <c r="AN325" s="215" t="str">
        <f>IFERROR(IF(#REF!="Yes",$AL325,($AL325+$AE325*0.5)),"")</f>
        <v/>
      </c>
      <c r="AO325" s="374" t="str">
        <f>IF(ISBLANK('Team Roster Proposed - FBR'!Q326),"",'Team Roster Proposed - FBR'!Q326)</f>
        <v/>
      </c>
      <c r="AP325" s="226" t="e">
        <f>IF(ISBLANK(#REF!),"",#REF!)</f>
        <v>#REF!</v>
      </c>
      <c r="AQ325" s="226" t="e">
        <f>IF(ISBLANK(#REF!),"",#REF!)</f>
        <v>#REF!</v>
      </c>
      <c r="AR325" s="226" t="e">
        <f>IF(ISBLANK(#REF!),"",#REF!)</f>
        <v>#REF!</v>
      </c>
      <c r="AS325" s="219" t="e">
        <f>IF(ISBLANK(#REF!),"",#REF!)</f>
        <v>#REF!</v>
      </c>
      <c r="AT325" s="219" t="e">
        <f>IF(ISBLANK(#REF!),"",#REF!)</f>
        <v>#REF!</v>
      </c>
      <c r="AU325" s="219" t="e">
        <f>IF(ISBLANK(#REF!),"",#REF!)</f>
        <v>#REF!</v>
      </c>
      <c r="AV325" s="219" t="e">
        <f>IF(ISBLANK(#REF!),"",#REF!)</f>
        <v>#REF!</v>
      </c>
      <c r="AW325" s="219" t="e">
        <f>IF(ISBLANK(#REF!),"",#REF!)</f>
        <v>#REF!</v>
      </c>
      <c r="AX325" s="219" t="e">
        <f>IF(ISBLANK(#REF!),"",#REF!)</f>
        <v>#REF!</v>
      </c>
      <c r="AY325" s="226" t="e">
        <f>IF(ISBLANK(#REF!),"",#REF!)</f>
        <v>#REF!</v>
      </c>
      <c r="AZ325" s="219" t="e">
        <f>IF(ISBLANK(#REF!),"",#REF!)</f>
        <v>#REF!</v>
      </c>
      <c r="BA325" s="219" t="e">
        <f>IF(ISBLANK(#REF!),"",#REF!)</f>
        <v>#REF!</v>
      </c>
      <c r="BB325" s="219" t="e">
        <f>IF(ISBLANK(#REF!),"",#REF!)</f>
        <v>#REF!</v>
      </c>
      <c r="BC325" s="219" t="e">
        <f>IF(ISBLANK(#REF!),"",#REF!)</f>
        <v>#REF!</v>
      </c>
      <c r="BD325" s="219" t="e">
        <f>IF(ISBLANK(#REF!),"",#REF!)</f>
        <v>#REF!</v>
      </c>
      <c r="BE325" s="219" t="e">
        <f>IF(ISBLANK(#REF!),"",#REF!)</f>
        <v>#REF!</v>
      </c>
      <c r="BF325" s="219" t="e">
        <f>IF(ISBLANK(#REF!),"",#REF!)</f>
        <v>#REF!</v>
      </c>
      <c r="BG325" s="219" t="e">
        <f>IF(ISBLANK(#REF!),"",#REF!)</f>
        <v>#REF!</v>
      </c>
      <c r="BH325" s="219" t="e">
        <f>IF(ISBLANK(#REF!),"",#REF!)</f>
        <v>#REF!</v>
      </c>
      <c r="BI325" s="219" t="e">
        <f>IF(ISBLANK(#REF!),"",#REF!)</f>
        <v>#REF!</v>
      </c>
      <c r="BJ325" s="219" t="e">
        <f>IF(ISBLANK(#REF!),"",#REF!)</f>
        <v>#REF!</v>
      </c>
      <c r="BK325" s="219" t="e">
        <f>IF(ISBLANK(#REF!),"",#REF!)</f>
        <v>#REF!</v>
      </c>
      <c r="BL325" s="219" t="e">
        <f>IF(ISBLANK(#REF!),"",#REF!)</f>
        <v>#REF!</v>
      </c>
      <c r="BM325" s="219" t="e">
        <f>IF(ISBLANK(#REF!),"",#REF!)</f>
        <v>#REF!</v>
      </c>
      <c r="BN325" s="219" t="e">
        <f>IF(ISBLANK(#REF!),"",#REF!)</f>
        <v>#REF!</v>
      </c>
      <c r="BO325" s="227" t="e">
        <f t="shared" si="98"/>
        <v>#REF!</v>
      </c>
      <c r="BP325" s="228" t="str">
        <f t="shared" si="101"/>
        <v/>
      </c>
      <c r="BQ325" s="229" t="str">
        <f t="shared" si="85"/>
        <v/>
      </c>
      <c r="BR325" s="228" t="e">
        <f t="shared" si="99"/>
        <v>#REF!</v>
      </c>
      <c r="BS325" s="230" t="e">
        <f t="shared" si="100"/>
        <v>#REF!</v>
      </c>
    </row>
    <row r="326" spans="1:71">
      <c r="A326" s="213" t="e">
        <f>IF(ISBLANK(#REF!),"",#REF!)</f>
        <v>#REF!</v>
      </c>
      <c r="B326" s="214" t="e">
        <f>IF(ISBLANK(#REF!),"",#REF!)</f>
        <v>#REF!</v>
      </c>
      <c r="C326" s="214" t="e">
        <f>IF(ISBLANK(#REF!),"",#REF!)</f>
        <v>#REF!</v>
      </c>
      <c r="D326" s="214" t="e">
        <f>IF(ISBLANK(#REF!),"",#REF!)</f>
        <v>#REF!</v>
      </c>
      <c r="E326" s="214" t="e">
        <f>IF(ISBLANK(#REF!),"",#REF!)</f>
        <v>#REF!</v>
      </c>
      <c r="F326" s="214" t="e">
        <f>IF(ISBLANK(#REF!),"",#REF!)</f>
        <v>#REF!</v>
      </c>
      <c r="G326" s="214" t="e">
        <f>IF(ISBLANK(#REF!),"",#REF!)</f>
        <v>#REF!</v>
      </c>
      <c r="H326" s="215" t="e">
        <f>IF(ISBLANK(#REF!),"",#REF!)</f>
        <v>#REF!</v>
      </c>
      <c r="I326" s="214" t="e">
        <f>IF(ISBLANK(#REF!),"",#REF!)</f>
        <v>#REF!</v>
      </c>
      <c r="J326" s="216" t="e">
        <f>IF(ISBLANK(#REF!),"",#REF!)</f>
        <v>#REF!</v>
      </c>
      <c r="K326" s="217" t="e">
        <f>IF(ISBLANK(#REF!),"",#REF!)</f>
        <v>#REF!</v>
      </c>
      <c r="L326" s="217" t="e">
        <f>IF(ISBLANK(#REF!),"",#REF!)</f>
        <v>#REF!</v>
      </c>
      <c r="M326" s="218" t="e">
        <f>IF(ISBLANK(#REF!),"",#REF!)</f>
        <v>#REF!</v>
      </c>
      <c r="N326" s="218" t="e">
        <f>IF(ISBLANK(#REF!),"",#REF!)</f>
        <v>#REF!</v>
      </c>
      <c r="O326" s="220" t="str">
        <f>IFERROR(VLOOKUP(_xlfn.CONCAT('Team Roster - Final'!$A326," : ",'Team Roster - Final'!$BM326),'Rate Calculations'!$C$4:$G$1100,5,FALSE),"")</f>
        <v/>
      </c>
      <c r="P326" s="225">
        <f>IF(ISBLANK('Rate Calculations'!$H328),"",'Rate Calculations'!$H328)</f>
        <v>1.7500000000000002E-2</v>
      </c>
      <c r="Q326" s="220" t="str">
        <f t="shared" si="86"/>
        <v/>
      </c>
      <c r="R326" s="221">
        <f>IF(ISBLANK('Rate Calculations'!$J328),"",'Rate Calculations'!$J328)</f>
        <v>3.5000000000000003E-2</v>
      </c>
      <c r="S326" s="220" t="str">
        <f t="shared" si="87"/>
        <v/>
      </c>
      <c r="T326" s="225" t="str">
        <f>IFERROR(VLOOKUP(_xlfn.CONCAT('Team Roster - Final'!$A326," : ",'Team Roster - Final'!$BM326),'Rate Calculations'!$C$4:$S$1100,10,FALSE),"")</f>
        <v/>
      </c>
      <c r="U326" s="225" t="str">
        <f>IFERROR(VLOOKUP(_xlfn.CONCAT('Team Roster - Final'!$A326," : ",'Team Roster - Final'!$BM326),'Rate Calculations'!$C$4:$S$1100,11,FALSE),"")</f>
        <v/>
      </c>
      <c r="V326" s="222" t="str">
        <f t="shared" si="88"/>
        <v/>
      </c>
      <c r="W326" s="222" t="str">
        <f t="shared" si="89"/>
        <v/>
      </c>
      <c r="X326" s="223" t="str">
        <f>IFERROR(VLOOKUP(_xlfn.CONCAT('Team Roster - Final'!$A326," : ",'Team Roster - Final'!$BM326),'Rate Calculations'!$C$4:$S$1100,14,FALSE),"")</f>
        <v/>
      </c>
      <c r="Y326" s="222" t="str">
        <f t="shared" si="90"/>
        <v/>
      </c>
      <c r="Z326" s="222" t="str">
        <f t="shared" si="91"/>
        <v/>
      </c>
      <c r="AA326" s="224" t="str">
        <f>IFERROR(IF(#REF!="Yes",$Y326, $Y326+$Q326*0.5),"")</f>
        <v/>
      </c>
      <c r="AB326" s="224" t="str">
        <f>IFERROR(IF(#REF!="Yes",$Z326, $Z326+$S326*0.5),"")</f>
        <v/>
      </c>
      <c r="AC326" s="220" t="str">
        <f>IFERROR(VLOOKUP(_xlfn.CONCAT('Team Roster - Final'!$A326," : ",'Team Roster - Final'!$BM326),'Rate Calculations'!$C$4:$U$1100,19,FALSE),"")</f>
        <v/>
      </c>
      <c r="AD326" s="220" t="str">
        <f t="shared" si="92"/>
        <v/>
      </c>
      <c r="AE326" s="220" t="str">
        <f t="shared" si="93"/>
        <v/>
      </c>
      <c r="AF326" s="225" t="str">
        <f>IFERROR(VLOOKUP(_xlfn.CONCAT('Team Roster - Final'!$A326," : ",'Team Roster - Final'!$BM326),'Rate Calculations'!$C$4:$AB$1100,22,FALSE),"")</f>
        <v/>
      </c>
      <c r="AG326" s="225" t="str">
        <f>IFERROR(VLOOKUP(_xlfn.CONCAT('Team Roster - Final'!$A326," : ",'Team Roster - Final'!$BM326),'Rate Calculations'!$C$4:$AB$1100,23,FALSE),"")</f>
        <v/>
      </c>
      <c r="AH326" s="222" t="str">
        <f t="shared" si="94"/>
        <v/>
      </c>
      <c r="AI326" s="222" t="str">
        <f t="shared" si="95"/>
        <v/>
      </c>
      <c r="AJ326" s="223" t="str">
        <f>Table1[[#This Row],[Home Office
Net Fee %]]</f>
        <v/>
      </c>
      <c r="AK326" s="222" t="str">
        <f t="shared" si="96"/>
        <v/>
      </c>
      <c r="AL326" s="222" t="str">
        <f t="shared" si="97"/>
        <v/>
      </c>
      <c r="AM326" s="215" t="str">
        <f>IFERROR(IF(#REF!="Yes",$AK326,($AK326+$AD326*0.5)),"")</f>
        <v/>
      </c>
      <c r="AN326" s="215" t="str">
        <f>IFERROR(IF(#REF!="Yes",$AL326,($AL326+$AE326*0.5)),"")</f>
        <v/>
      </c>
      <c r="AO326" s="374" t="str">
        <f>IF(ISBLANK('Team Roster Proposed - FBR'!Q327),"",'Team Roster Proposed - FBR'!Q327)</f>
        <v/>
      </c>
      <c r="AP326" s="226" t="e">
        <f>IF(ISBLANK(#REF!),"",#REF!)</f>
        <v>#REF!</v>
      </c>
      <c r="AQ326" s="226" t="e">
        <f>IF(ISBLANK(#REF!),"",#REF!)</f>
        <v>#REF!</v>
      </c>
      <c r="AR326" s="226" t="e">
        <f>IF(ISBLANK(#REF!),"",#REF!)</f>
        <v>#REF!</v>
      </c>
      <c r="AS326" s="219" t="e">
        <f>IF(ISBLANK(#REF!),"",#REF!)</f>
        <v>#REF!</v>
      </c>
      <c r="AT326" s="219" t="e">
        <f>IF(ISBLANK(#REF!),"",#REF!)</f>
        <v>#REF!</v>
      </c>
      <c r="AU326" s="219" t="e">
        <f>IF(ISBLANK(#REF!),"",#REF!)</f>
        <v>#REF!</v>
      </c>
      <c r="AV326" s="219" t="e">
        <f>IF(ISBLANK(#REF!),"",#REF!)</f>
        <v>#REF!</v>
      </c>
      <c r="AW326" s="219" t="e">
        <f>IF(ISBLANK(#REF!),"",#REF!)</f>
        <v>#REF!</v>
      </c>
      <c r="AX326" s="219" t="e">
        <f>IF(ISBLANK(#REF!),"",#REF!)</f>
        <v>#REF!</v>
      </c>
      <c r="AY326" s="226" t="e">
        <f>IF(ISBLANK(#REF!),"",#REF!)</f>
        <v>#REF!</v>
      </c>
      <c r="AZ326" s="219" t="e">
        <f>IF(ISBLANK(#REF!),"",#REF!)</f>
        <v>#REF!</v>
      </c>
      <c r="BA326" s="219" t="e">
        <f>IF(ISBLANK(#REF!),"",#REF!)</f>
        <v>#REF!</v>
      </c>
      <c r="BB326" s="219" t="e">
        <f>IF(ISBLANK(#REF!),"",#REF!)</f>
        <v>#REF!</v>
      </c>
      <c r="BC326" s="219" t="e">
        <f>IF(ISBLANK(#REF!),"",#REF!)</f>
        <v>#REF!</v>
      </c>
      <c r="BD326" s="219" t="e">
        <f>IF(ISBLANK(#REF!),"",#REF!)</f>
        <v>#REF!</v>
      </c>
      <c r="BE326" s="219" t="e">
        <f>IF(ISBLANK(#REF!),"",#REF!)</f>
        <v>#REF!</v>
      </c>
      <c r="BF326" s="219" t="e">
        <f>IF(ISBLANK(#REF!),"",#REF!)</f>
        <v>#REF!</v>
      </c>
      <c r="BG326" s="219" t="e">
        <f>IF(ISBLANK(#REF!),"",#REF!)</f>
        <v>#REF!</v>
      </c>
      <c r="BH326" s="219" t="e">
        <f>IF(ISBLANK(#REF!),"",#REF!)</f>
        <v>#REF!</v>
      </c>
      <c r="BI326" s="219" t="e">
        <f>IF(ISBLANK(#REF!),"",#REF!)</f>
        <v>#REF!</v>
      </c>
      <c r="BJ326" s="219" t="e">
        <f>IF(ISBLANK(#REF!),"",#REF!)</f>
        <v>#REF!</v>
      </c>
      <c r="BK326" s="219" t="e">
        <f>IF(ISBLANK(#REF!),"",#REF!)</f>
        <v>#REF!</v>
      </c>
      <c r="BL326" s="219" t="e">
        <f>IF(ISBLANK(#REF!),"",#REF!)</f>
        <v>#REF!</v>
      </c>
      <c r="BM326" s="219" t="e">
        <f>IF(ISBLANK(#REF!),"",#REF!)</f>
        <v>#REF!</v>
      </c>
      <c r="BN326" s="219" t="e">
        <f>IF(ISBLANK(#REF!),"",#REF!)</f>
        <v>#REF!</v>
      </c>
      <c r="BO326" s="227" t="e">
        <f t="shared" si="98"/>
        <v>#REF!</v>
      </c>
      <c r="BP326" s="228" t="str">
        <f t="shared" si="101"/>
        <v/>
      </c>
      <c r="BQ326" s="229" t="str">
        <f t="shared" si="85"/>
        <v/>
      </c>
      <c r="BR326" s="228" t="e">
        <f t="shared" si="99"/>
        <v>#REF!</v>
      </c>
      <c r="BS326" s="230" t="e">
        <f t="shared" si="100"/>
        <v>#REF!</v>
      </c>
    </row>
    <row r="327" spans="1:71">
      <c r="A327" s="213" t="e">
        <f>IF(ISBLANK(#REF!),"",#REF!)</f>
        <v>#REF!</v>
      </c>
      <c r="B327" s="214" t="e">
        <f>IF(ISBLANK(#REF!),"",#REF!)</f>
        <v>#REF!</v>
      </c>
      <c r="C327" s="214" t="e">
        <f>IF(ISBLANK(#REF!),"",#REF!)</f>
        <v>#REF!</v>
      </c>
      <c r="D327" s="214" t="e">
        <f>IF(ISBLANK(#REF!),"",#REF!)</f>
        <v>#REF!</v>
      </c>
      <c r="E327" s="214" t="e">
        <f>IF(ISBLANK(#REF!),"",#REF!)</f>
        <v>#REF!</v>
      </c>
      <c r="F327" s="214" t="e">
        <f>IF(ISBLANK(#REF!),"",#REF!)</f>
        <v>#REF!</v>
      </c>
      <c r="G327" s="214" t="e">
        <f>IF(ISBLANK(#REF!),"",#REF!)</f>
        <v>#REF!</v>
      </c>
      <c r="H327" s="215" t="e">
        <f>IF(ISBLANK(#REF!),"",#REF!)</f>
        <v>#REF!</v>
      </c>
      <c r="I327" s="214" t="e">
        <f>IF(ISBLANK(#REF!),"",#REF!)</f>
        <v>#REF!</v>
      </c>
      <c r="J327" s="216" t="e">
        <f>IF(ISBLANK(#REF!),"",#REF!)</f>
        <v>#REF!</v>
      </c>
      <c r="K327" s="217" t="e">
        <f>IF(ISBLANK(#REF!),"",#REF!)</f>
        <v>#REF!</v>
      </c>
      <c r="L327" s="217" t="e">
        <f>IF(ISBLANK(#REF!),"",#REF!)</f>
        <v>#REF!</v>
      </c>
      <c r="M327" s="218" t="e">
        <f>IF(ISBLANK(#REF!),"",#REF!)</f>
        <v>#REF!</v>
      </c>
      <c r="N327" s="218" t="e">
        <f>IF(ISBLANK(#REF!),"",#REF!)</f>
        <v>#REF!</v>
      </c>
      <c r="O327" s="220" t="str">
        <f>IFERROR(VLOOKUP(_xlfn.CONCAT('Team Roster - Final'!$A327," : ",'Team Roster - Final'!$BM327),'Rate Calculations'!$C$4:$G$1100,5,FALSE),"")</f>
        <v/>
      </c>
      <c r="P327" s="225">
        <f>IF(ISBLANK('Rate Calculations'!$H329),"",'Rate Calculations'!$H329)</f>
        <v>1.7500000000000002E-2</v>
      </c>
      <c r="Q327" s="220" t="str">
        <f t="shared" si="86"/>
        <v/>
      </c>
      <c r="R327" s="221">
        <f>IF(ISBLANK('Rate Calculations'!$J329),"",'Rate Calculations'!$J329)</f>
        <v>3.5000000000000003E-2</v>
      </c>
      <c r="S327" s="220" t="str">
        <f t="shared" si="87"/>
        <v/>
      </c>
      <c r="T327" s="225" t="str">
        <f>IFERROR(VLOOKUP(_xlfn.CONCAT('Team Roster - Final'!$A327," : ",'Team Roster - Final'!$BM327),'Rate Calculations'!$C$4:$S$1100,10,FALSE),"")</f>
        <v/>
      </c>
      <c r="U327" s="225" t="str">
        <f>IFERROR(VLOOKUP(_xlfn.CONCAT('Team Roster - Final'!$A327," : ",'Team Roster - Final'!$BM327),'Rate Calculations'!$C$4:$S$1100,11,FALSE),"")</f>
        <v/>
      </c>
      <c r="V327" s="222" t="str">
        <f t="shared" si="88"/>
        <v/>
      </c>
      <c r="W327" s="222" t="str">
        <f t="shared" si="89"/>
        <v/>
      </c>
      <c r="X327" s="223" t="str">
        <f>IFERROR(VLOOKUP(_xlfn.CONCAT('Team Roster - Final'!$A327," : ",'Team Roster - Final'!$BM327),'Rate Calculations'!$C$4:$S$1100,14,FALSE),"")</f>
        <v/>
      </c>
      <c r="Y327" s="222" t="str">
        <f t="shared" si="90"/>
        <v/>
      </c>
      <c r="Z327" s="222" t="str">
        <f t="shared" si="91"/>
        <v/>
      </c>
      <c r="AA327" s="224" t="str">
        <f>IFERROR(IF(#REF!="Yes",$Y327, $Y327+$Q327*0.5),"")</f>
        <v/>
      </c>
      <c r="AB327" s="224" t="str">
        <f>IFERROR(IF(#REF!="Yes",$Z327, $Z327+$S327*0.5),"")</f>
        <v/>
      </c>
      <c r="AC327" s="220" t="str">
        <f>IFERROR(VLOOKUP(_xlfn.CONCAT('Team Roster - Final'!$A327," : ",'Team Roster - Final'!$BM327),'Rate Calculations'!$C$4:$U$1100,19,FALSE),"")</f>
        <v/>
      </c>
      <c r="AD327" s="220" t="str">
        <f t="shared" si="92"/>
        <v/>
      </c>
      <c r="AE327" s="220" t="str">
        <f t="shared" si="93"/>
        <v/>
      </c>
      <c r="AF327" s="225" t="str">
        <f>IFERROR(VLOOKUP(_xlfn.CONCAT('Team Roster - Final'!$A327," : ",'Team Roster - Final'!$BM327),'Rate Calculations'!$C$4:$AB$1100,22,FALSE),"")</f>
        <v/>
      </c>
      <c r="AG327" s="225" t="str">
        <f>IFERROR(VLOOKUP(_xlfn.CONCAT('Team Roster - Final'!$A327," : ",'Team Roster - Final'!$BM327),'Rate Calculations'!$C$4:$AB$1100,23,FALSE),"")</f>
        <v/>
      </c>
      <c r="AH327" s="222" t="str">
        <f t="shared" si="94"/>
        <v/>
      </c>
      <c r="AI327" s="222" t="str">
        <f t="shared" si="95"/>
        <v/>
      </c>
      <c r="AJ327" s="223" t="str">
        <f>Table1[[#This Row],[Home Office
Net Fee %]]</f>
        <v/>
      </c>
      <c r="AK327" s="222" t="str">
        <f t="shared" si="96"/>
        <v/>
      </c>
      <c r="AL327" s="222" t="str">
        <f t="shared" si="97"/>
        <v/>
      </c>
      <c r="AM327" s="215" t="str">
        <f>IFERROR(IF(#REF!="Yes",$AK327,($AK327+$AD327*0.5)),"")</f>
        <v/>
      </c>
      <c r="AN327" s="215" t="str">
        <f>IFERROR(IF(#REF!="Yes",$AL327,($AL327+$AE327*0.5)),"")</f>
        <v/>
      </c>
      <c r="AO327" s="374" t="str">
        <f>IF(ISBLANK('Team Roster Proposed - FBR'!Q328),"",'Team Roster Proposed - FBR'!Q328)</f>
        <v/>
      </c>
      <c r="AP327" s="226" t="e">
        <f>IF(ISBLANK(#REF!),"",#REF!)</f>
        <v>#REF!</v>
      </c>
      <c r="AQ327" s="226" t="e">
        <f>IF(ISBLANK(#REF!),"",#REF!)</f>
        <v>#REF!</v>
      </c>
      <c r="AR327" s="226" t="e">
        <f>IF(ISBLANK(#REF!),"",#REF!)</f>
        <v>#REF!</v>
      </c>
      <c r="AS327" s="219" t="e">
        <f>IF(ISBLANK(#REF!),"",#REF!)</f>
        <v>#REF!</v>
      </c>
      <c r="AT327" s="219" t="e">
        <f>IF(ISBLANK(#REF!),"",#REF!)</f>
        <v>#REF!</v>
      </c>
      <c r="AU327" s="219" t="e">
        <f>IF(ISBLANK(#REF!),"",#REF!)</f>
        <v>#REF!</v>
      </c>
      <c r="AV327" s="219" t="e">
        <f>IF(ISBLANK(#REF!),"",#REF!)</f>
        <v>#REF!</v>
      </c>
      <c r="AW327" s="219" t="e">
        <f>IF(ISBLANK(#REF!),"",#REF!)</f>
        <v>#REF!</v>
      </c>
      <c r="AX327" s="219" t="e">
        <f>IF(ISBLANK(#REF!),"",#REF!)</f>
        <v>#REF!</v>
      </c>
      <c r="AY327" s="226" t="e">
        <f>IF(ISBLANK(#REF!),"",#REF!)</f>
        <v>#REF!</v>
      </c>
      <c r="AZ327" s="219" t="e">
        <f>IF(ISBLANK(#REF!),"",#REF!)</f>
        <v>#REF!</v>
      </c>
      <c r="BA327" s="219" t="e">
        <f>IF(ISBLANK(#REF!),"",#REF!)</f>
        <v>#REF!</v>
      </c>
      <c r="BB327" s="219" t="e">
        <f>IF(ISBLANK(#REF!),"",#REF!)</f>
        <v>#REF!</v>
      </c>
      <c r="BC327" s="219" t="e">
        <f>IF(ISBLANK(#REF!),"",#REF!)</f>
        <v>#REF!</v>
      </c>
      <c r="BD327" s="219" t="e">
        <f>IF(ISBLANK(#REF!),"",#REF!)</f>
        <v>#REF!</v>
      </c>
      <c r="BE327" s="219" t="e">
        <f>IF(ISBLANK(#REF!),"",#REF!)</f>
        <v>#REF!</v>
      </c>
      <c r="BF327" s="219" t="e">
        <f>IF(ISBLANK(#REF!),"",#REF!)</f>
        <v>#REF!</v>
      </c>
      <c r="BG327" s="219" t="e">
        <f>IF(ISBLANK(#REF!),"",#REF!)</f>
        <v>#REF!</v>
      </c>
      <c r="BH327" s="219" t="e">
        <f>IF(ISBLANK(#REF!),"",#REF!)</f>
        <v>#REF!</v>
      </c>
      <c r="BI327" s="219" t="e">
        <f>IF(ISBLANK(#REF!),"",#REF!)</f>
        <v>#REF!</v>
      </c>
      <c r="BJ327" s="219" t="e">
        <f>IF(ISBLANK(#REF!),"",#REF!)</f>
        <v>#REF!</v>
      </c>
      <c r="BK327" s="219" t="e">
        <f>IF(ISBLANK(#REF!),"",#REF!)</f>
        <v>#REF!</v>
      </c>
      <c r="BL327" s="219" t="e">
        <f>IF(ISBLANK(#REF!),"",#REF!)</f>
        <v>#REF!</v>
      </c>
      <c r="BM327" s="219" t="e">
        <f>IF(ISBLANK(#REF!),"",#REF!)</f>
        <v>#REF!</v>
      </c>
      <c r="BN327" s="219" t="e">
        <f>IF(ISBLANK(#REF!),"",#REF!)</f>
        <v>#REF!</v>
      </c>
      <c r="BO327" s="227" t="e">
        <f t="shared" si="98"/>
        <v>#REF!</v>
      </c>
      <c r="BP327" s="228" t="str">
        <f t="shared" si="101"/>
        <v/>
      </c>
      <c r="BQ327" s="229" t="str">
        <f t="shared" si="85"/>
        <v/>
      </c>
      <c r="BR327" s="228" t="e">
        <f t="shared" si="99"/>
        <v>#REF!</v>
      </c>
      <c r="BS327" s="230" t="e">
        <f t="shared" si="100"/>
        <v>#REF!</v>
      </c>
    </row>
    <row r="328" spans="1:71">
      <c r="A328" s="213" t="e">
        <f>IF(ISBLANK(#REF!),"",#REF!)</f>
        <v>#REF!</v>
      </c>
      <c r="B328" s="214" t="e">
        <f>IF(ISBLANK(#REF!),"",#REF!)</f>
        <v>#REF!</v>
      </c>
      <c r="C328" s="214" t="e">
        <f>IF(ISBLANK(#REF!),"",#REF!)</f>
        <v>#REF!</v>
      </c>
      <c r="D328" s="214" t="e">
        <f>IF(ISBLANK(#REF!),"",#REF!)</f>
        <v>#REF!</v>
      </c>
      <c r="E328" s="214" t="e">
        <f>IF(ISBLANK(#REF!),"",#REF!)</f>
        <v>#REF!</v>
      </c>
      <c r="F328" s="214" t="e">
        <f>IF(ISBLANK(#REF!),"",#REF!)</f>
        <v>#REF!</v>
      </c>
      <c r="G328" s="214" t="e">
        <f>IF(ISBLANK(#REF!),"",#REF!)</f>
        <v>#REF!</v>
      </c>
      <c r="H328" s="215" t="e">
        <f>IF(ISBLANK(#REF!),"",#REF!)</f>
        <v>#REF!</v>
      </c>
      <c r="I328" s="214" t="e">
        <f>IF(ISBLANK(#REF!),"",#REF!)</f>
        <v>#REF!</v>
      </c>
      <c r="J328" s="216" t="e">
        <f>IF(ISBLANK(#REF!),"",#REF!)</f>
        <v>#REF!</v>
      </c>
      <c r="K328" s="217" t="e">
        <f>IF(ISBLANK(#REF!),"",#REF!)</f>
        <v>#REF!</v>
      </c>
      <c r="L328" s="217" t="e">
        <f>IF(ISBLANK(#REF!),"",#REF!)</f>
        <v>#REF!</v>
      </c>
      <c r="M328" s="218" t="e">
        <f>IF(ISBLANK(#REF!),"",#REF!)</f>
        <v>#REF!</v>
      </c>
      <c r="N328" s="218" t="e">
        <f>IF(ISBLANK(#REF!),"",#REF!)</f>
        <v>#REF!</v>
      </c>
      <c r="O328" s="220" t="str">
        <f>IFERROR(VLOOKUP(_xlfn.CONCAT('Team Roster - Final'!$A328," : ",'Team Roster - Final'!$BM328),'Rate Calculations'!$C$4:$G$1100,5,FALSE),"")</f>
        <v/>
      </c>
      <c r="P328" s="225">
        <f>IF(ISBLANK('Rate Calculations'!$H330),"",'Rate Calculations'!$H330)</f>
        <v>1.7500000000000002E-2</v>
      </c>
      <c r="Q328" s="220" t="str">
        <f t="shared" si="86"/>
        <v/>
      </c>
      <c r="R328" s="221">
        <f>IF(ISBLANK('Rate Calculations'!$J330),"",'Rate Calculations'!$J330)</f>
        <v>3.5000000000000003E-2</v>
      </c>
      <c r="S328" s="220" t="str">
        <f t="shared" si="87"/>
        <v/>
      </c>
      <c r="T328" s="225" t="str">
        <f>IFERROR(VLOOKUP(_xlfn.CONCAT('Team Roster - Final'!$A328," : ",'Team Roster - Final'!$BM328),'Rate Calculations'!$C$4:$S$1100,10,FALSE),"")</f>
        <v/>
      </c>
      <c r="U328" s="225" t="str">
        <f>IFERROR(VLOOKUP(_xlfn.CONCAT('Team Roster - Final'!$A328," : ",'Team Roster - Final'!$BM328),'Rate Calculations'!$C$4:$S$1100,11,FALSE),"")</f>
        <v/>
      </c>
      <c r="V328" s="222" t="str">
        <f t="shared" si="88"/>
        <v/>
      </c>
      <c r="W328" s="222" t="str">
        <f t="shared" si="89"/>
        <v/>
      </c>
      <c r="X328" s="223" t="str">
        <f>IFERROR(VLOOKUP(_xlfn.CONCAT('Team Roster - Final'!$A328," : ",'Team Roster - Final'!$BM328),'Rate Calculations'!$C$4:$S$1100,14,FALSE),"")</f>
        <v/>
      </c>
      <c r="Y328" s="222" t="str">
        <f t="shared" si="90"/>
        <v/>
      </c>
      <c r="Z328" s="222" t="str">
        <f t="shared" si="91"/>
        <v/>
      </c>
      <c r="AA328" s="224" t="str">
        <f>IFERROR(IF(#REF!="Yes",$Y328, $Y328+$Q328*0.5),"")</f>
        <v/>
      </c>
      <c r="AB328" s="224" t="str">
        <f>IFERROR(IF(#REF!="Yes",$Z328, $Z328+$S328*0.5),"")</f>
        <v/>
      </c>
      <c r="AC328" s="220" t="str">
        <f>IFERROR(VLOOKUP(_xlfn.CONCAT('Team Roster - Final'!$A328," : ",'Team Roster - Final'!$BM328),'Rate Calculations'!$C$4:$U$1100,19,FALSE),"")</f>
        <v/>
      </c>
      <c r="AD328" s="220" t="str">
        <f t="shared" si="92"/>
        <v/>
      </c>
      <c r="AE328" s="220" t="str">
        <f t="shared" si="93"/>
        <v/>
      </c>
      <c r="AF328" s="225" t="str">
        <f>IFERROR(VLOOKUP(_xlfn.CONCAT('Team Roster - Final'!$A328," : ",'Team Roster - Final'!$BM328),'Rate Calculations'!$C$4:$AB$1100,22,FALSE),"")</f>
        <v/>
      </c>
      <c r="AG328" s="225" t="str">
        <f>IFERROR(VLOOKUP(_xlfn.CONCAT('Team Roster - Final'!$A328," : ",'Team Roster - Final'!$BM328),'Rate Calculations'!$C$4:$AB$1100,23,FALSE),"")</f>
        <v/>
      </c>
      <c r="AH328" s="222" t="str">
        <f t="shared" si="94"/>
        <v/>
      </c>
      <c r="AI328" s="222" t="str">
        <f t="shared" si="95"/>
        <v/>
      </c>
      <c r="AJ328" s="223" t="str">
        <f>Table1[[#This Row],[Home Office
Net Fee %]]</f>
        <v/>
      </c>
      <c r="AK328" s="222" t="str">
        <f t="shared" si="96"/>
        <v/>
      </c>
      <c r="AL328" s="222" t="str">
        <f t="shared" si="97"/>
        <v/>
      </c>
      <c r="AM328" s="215" t="str">
        <f>IFERROR(IF(#REF!="Yes",$AK328,($AK328+$AD328*0.5)),"")</f>
        <v/>
      </c>
      <c r="AN328" s="215" t="str">
        <f>IFERROR(IF(#REF!="Yes",$AL328,($AL328+$AE328*0.5)),"")</f>
        <v/>
      </c>
      <c r="AO328" s="374" t="str">
        <f>IF(ISBLANK('Team Roster Proposed - FBR'!Q329),"",'Team Roster Proposed - FBR'!Q329)</f>
        <v/>
      </c>
      <c r="AP328" s="226" t="e">
        <f>IF(ISBLANK(#REF!),"",#REF!)</f>
        <v>#REF!</v>
      </c>
      <c r="AQ328" s="226" t="e">
        <f>IF(ISBLANK(#REF!),"",#REF!)</f>
        <v>#REF!</v>
      </c>
      <c r="AR328" s="226" t="e">
        <f>IF(ISBLANK(#REF!),"",#REF!)</f>
        <v>#REF!</v>
      </c>
      <c r="AS328" s="219" t="e">
        <f>IF(ISBLANK(#REF!),"",#REF!)</f>
        <v>#REF!</v>
      </c>
      <c r="AT328" s="219" t="e">
        <f>IF(ISBLANK(#REF!),"",#REF!)</f>
        <v>#REF!</v>
      </c>
      <c r="AU328" s="219" t="e">
        <f>IF(ISBLANK(#REF!),"",#REF!)</f>
        <v>#REF!</v>
      </c>
      <c r="AV328" s="219" t="e">
        <f>IF(ISBLANK(#REF!),"",#REF!)</f>
        <v>#REF!</v>
      </c>
      <c r="AW328" s="219" t="e">
        <f>IF(ISBLANK(#REF!),"",#REF!)</f>
        <v>#REF!</v>
      </c>
      <c r="AX328" s="219" t="e">
        <f>IF(ISBLANK(#REF!),"",#REF!)</f>
        <v>#REF!</v>
      </c>
      <c r="AY328" s="226" t="e">
        <f>IF(ISBLANK(#REF!),"",#REF!)</f>
        <v>#REF!</v>
      </c>
      <c r="AZ328" s="219" t="e">
        <f>IF(ISBLANK(#REF!),"",#REF!)</f>
        <v>#REF!</v>
      </c>
      <c r="BA328" s="219" t="e">
        <f>IF(ISBLANK(#REF!),"",#REF!)</f>
        <v>#REF!</v>
      </c>
      <c r="BB328" s="219" t="e">
        <f>IF(ISBLANK(#REF!),"",#REF!)</f>
        <v>#REF!</v>
      </c>
      <c r="BC328" s="219" t="e">
        <f>IF(ISBLANK(#REF!),"",#REF!)</f>
        <v>#REF!</v>
      </c>
      <c r="BD328" s="219" t="e">
        <f>IF(ISBLANK(#REF!),"",#REF!)</f>
        <v>#REF!</v>
      </c>
      <c r="BE328" s="219" t="e">
        <f>IF(ISBLANK(#REF!),"",#REF!)</f>
        <v>#REF!</v>
      </c>
      <c r="BF328" s="219" t="e">
        <f>IF(ISBLANK(#REF!),"",#REF!)</f>
        <v>#REF!</v>
      </c>
      <c r="BG328" s="219" t="e">
        <f>IF(ISBLANK(#REF!),"",#REF!)</f>
        <v>#REF!</v>
      </c>
      <c r="BH328" s="219" t="e">
        <f>IF(ISBLANK(#REF!),"",#REF!)</f>
        <v>#REF!</v>
      </c>
      <c r="BI328" s="219" t="e">
        <f>IF(ISBLANK(#REF!),"",#REF!)</f>
        <v>#REF!</v>
      </c>
      <c r="BJ328" s="219" t="e">
        <f>IF(ISBLANK(#REF!),"",#REF!)</f>
        <v>#REF!</v>
      </c>
      <c r="BK328" s="219" t="e">
        <f>IF(ISBLANK(#REF!),"",#REF!)</f>
        <v>#REF!</v>
      </c>
      <c r="BL328" s="219" t="e">
        <f>IF(ISBLANK(#REF!),"",#REF!)</f>
        <v>#REF!</v>
      </c>
      <c r="BM328" s="219" t="e">
        <f>IF(ISBLANK(#REF!),"",#REF!)</f>
        <v>#REF!</v>
      </c>
      <c r="BN328" s="219" t="e">
        <f>IF(ISBLANK(#REF!),"",#REF!)</f>
        <v>#REF!</v>
      </c>
      <c r="BO328" s="227" t="e">
        <f t="shared" si="98"/>
        <v>#REF!</v>
      </c>
      <c r="BP328" s="228" t="str">
        <f t="shared" si="101"/>
        <v/>
      </c>
      <c r="BQ328" s="229" t="str">
        <f t="shared" si="85"/>
        <v/>
      </c>
      <c r="BR328" s="228" t="e">
        <f t="shared" si="99"/>
        <v>#REF!</v>
      </c>
      <c r="BS328" s="230" t="e">
        <f t="shared" si="100"/>
        <v>#REF!</v>
      </c>
    </row>
    <row r="329" spans="1:71">
      <c r="A329" s="213" t="e">
        <f>IF(ISBLANK(#REF!),"",#REF!)</f>
        <v>#REF!</v>
      </c>
      <c r="B329" s="214" t="e">
        <f>IF(ISBLANK(#REF!),"",#REF!)</f>
        <v>#REF!</v>
      </c>
      <c r="C329" s="214" t="e">
        <f>IF(ISBLANK(#REF!),"",#REF!)</f>
        <v>#REF!</v>
      </c>
      <c r="D329" s="214" t="e">
        <f>IF(ISBLANK(#REF!),"",#REF!)</f>
        <v>#REF!</v>
      </c>
      <c r="E329" s="214" t="e">
        <f>IF(ISBLANK(#REF!),"",#REF!)</f>
        <v>#REF!</v>
      </c>
      <c r="F329" s="214" t="e">
        <f>IF(ISBLANK(#REF!),"",#REF!)</f>
        <v>#REF!</v>
      </c>
      <c r="G329" s="214" t="e">
        <f>IF(ISBLANK(#REF!),"",#REF!)</f>
        <v>#REF!</v>
      </c>
      <c r="H329" s="215" t="e">
        <f>IF(ISBLANK(#REF!),"",#REF!)</f>
        <v>#REF!</v>
      </c>
      <c r="I329" s="214" t="e">
        <f>IF(ISBLANK(#REF!),"",#REF!)</f>
        <v>#REF!</v>
      </c>
      <c r="J329" s="216" t="e">
        <f>IF(ISBLANK(#REF!),"",#REF!)</f>
        <v>#REF!</v>
      </c>
      <c r="K329" s="217" t="e">
        <f>IF(ISBLANK(#REF!),"",#REF!)</f>
        <v>#REF!</v>
      </c>
      <c r="L329" s="217" t="e">
        <f>IF(ISBLANK(#REF!),"",#REF!)</f>
        <v>#REF!</v>
      </c>
      <c r="M329" s="218" t="e">
        <f>IF(ISBLANK(#REF!),"",#REF!)</f>
        <v>#REF!</v>
      </c>
      <c r="N329" s="218" t="e">
        <f>IF(ISBLANK(#REF!),"",#REF!)</f>
        <v>#REF!</v>
      </c>
      <c r="O329" s="220" t="str">
        <f>IFERROR(VLOOKUP(_xlfn.CONCAT('Team Roster - Final'!$A329," : ",'Team Roster - Final'!$BM329),'Rate Calculations'!$C$4:$G$1100,5,FALSE),"")</f>
        <v/>
      </c>
      <c r="P329" s="225">
        <f>IF(ISBLANK('Rate Calculations'!$H331),"",'Rate Calculations'!$H331)</f>
        <v>1.7500000000000002E-2</v>
      </c>
      <c r="Q329" s="220" t="str">
        <f t="shared" si="86"/>
        <v/>
      </c>
      <c r="R329" s="221">
        <f>IF(ISBLANK('Rate Calculations'!$J331),"",'Rate Calculations'!$J331)</f>
        <v>3.5000000000000003E-2</v>
      </c>
      <c r="S329" s="220" t="str">
        <f t="shared" si="87"/>
        <v/>
      </c>
      <c r="T329" s="225" t="str">
        <f>IFERROR(VLOOKUP(_xlfn.CONCAT('Team Roster - Final'!$A329," : ",'Team Roster - Final'!$BM329),'Rate Calculations'!$C$4:$S$1100,10,FALSE),"")</f>
        <v/>
      </c>
      <c r="U329" s="225" t="str">
        <f>IFERROR(VLOOKUP(_xlfn.CONCAT('Team Roster - Final'!$A329," : ",'Team Roster - Final'!$BM329),'Rate Calculations'!$C$4:$S$1100,11,FALSE),"")</f>
        <v/>
      </c>
      <c r="V329" s="222" t="str">
        <f t="shared" si="88"/>
        <v/>
      </c>
      <c r="W329" s="222" t="str">
        <f t="shared" si="89"/>
        <v/>
      </c>
      <c r="X329" s="223" t="str">
        <f>IFERROR(VLOOKUP(_xlfn.CONCAT('Team Roster - Final'!$A329," : ",'Team Roster - Final'!$BM329),'Rate Calculations'!$C$4:$S$1100,14,FALSE),"")</f>
        <v/>
      </c>
      <c r="Y329" s="222" t="str">
        <f t="shared" si="90"/>
        <v/>
      </c>
      <c r="Z329" s="222" t="str">
        <f t="shared" si="91"/>
        <v/>
      </c>
      <c r="AA329" s="224" t="str">
        <f>IFERROR(IF(#REF!="Yes",$Y329, $Y329+$Q329*0.5),"")</f>
        <v/>
      </c>
      <c r="AB329" s="224" t="str">
        <f>IFERROR(IF(#REF!="Yes",$Z329, $Z329+$S329*0.5),"")</f>
        <v/>
      </c>
      <c r="AC329" s="220" t="str">
        <f>IFERROR(VLOOKUP(_xlfn.CONCAT('Team Roster - Final'!$A329," : ",'Team Roster - Final'!$BM329),'Rate Calculations'!$C$4:$U$1100,19,FALSE),"")</f>
        <v/>
      </c>
      <c r="AD329" s="220" t="str">
        <f t="shared" si="92"/>
        <v/>
      </c>
      <c r="AE329" s="220" t="str">
        <f t="shared" si="93"/>
        <v/>
      </c>
      <c r="AF329" s="225" t="str">
        <f>IFERROR(VLOOKUP(_xlfn.CONCAT('Team Roster - Final'!$A329," : ",'Team Roster - Final'!$BM329),'Rate Calculations'!$C$4:$AB$1100,22,FALSE),"")</f>
        <v/>
      </c>
      <c r="AG329" s="225" t="str">
        <f>IFERROR(VLOOKUP(_xlfn.CONCAT('Team Roster - Final'!$A329," : ",'Team Roster - Final'!$BM329),'Rate Calculations'!$C$4:$AB$1100,23,FALSE),"")</f>
        <v/>
      </c>
      <c r="AH329" s="222" t="str">
        <f t="shared" si="94"/>
        <v/>
      </c>
      <c r="AI329" s="222" t="str">
        <f t="shared" si="95"/>
        <v/>
      </c>
      <c r="AJ329" s="223" t="str">
        <f>Table1[[#This Row],[Home Office
Net Fee %]]</f>
        <v/>
      </c>
      <c r="AK329" s="222" t="str">
        <f t="shared" si="96"/>
        <v/>
      </c>
      <c r="AL329" s="222" t="str">
        <f t="shared" si="97"/>
        <v/>
      </c>
      <c r="AM329" s="215" t="str">
        <f>IFERROR(IF(#REF!="Yes",$AK329,($AK329+$AD329*0.5)),"")</f>
        <v/>
      </c>
      <c r="AN329" s="215" t="str">
        <f>IFERROR(IF(#REF!="Yes",$AL329,($AL329+$AE329*0.5)),"")</f>
        <v/>
      </c>
      <c r="AO329" s="374" t="str">
        <f>IF(ISBLANK('Team Roster Proposed - FBR'!Q330),"",'Team Roster Proposed - FBR'!Q330)</f>
        <v/>
      </c>
      <c r="AP329" s="226" t="e">
        <f>IF(ISBLANK(#REF!),"",#REF!)</f>
        <v>#REF!</v>
      </c>
      <c r="AQ329" s="226" t="e">
        <f>IF(ISBLANK(#REF!),"",#REF!)</f>
        <v>#REF!</v>
      </c>
      <c r="AR329" s="226" t="e">
        <f>IF(ISBLANK(#REF!),"",#REF!)</f>
        <v>#REF!</v>
      </c>
      <c r="AS329" s="219" t="e">
        <f>IF(ISBLANK(#REF!),"",#REF!)</f>
        <v>#REF!</v>
      </c>
      <c r="AT329" s="219" t="e">
        <f>IF(ISBLANK(#REF!),"",#REF!)</f>
        <v>#REF!</v>
      </c>
      <c r="AU329" s="219" t="e">
        <f>IF(ISBLANK(#REF!),"",#REF!)</f>
        <v>#REF!</v>
      </c>
      <c r="AV329" s="219" t="e">
        <f>IF(ISBLANK(#REF!),"",#REF!)</f>
        <v>#REF!</v>
      </c>
      <c r="AW329" s="219" t="e">
        <f>IF(ISBLANK(#REF!),"",#REF!)</f>
        <v>#REF!</v>
      </c>
      <c r="AX329" s="219" t="e">
        <f>IF(ISBLANK(#REF!),"",#REF!)</f>
        <v>#REF!</v>
      </c>
      <c r="AY329" s="226" t="e">
        <f>IF(ISBLANK(#REF!),"",#REF!)</f>
        <v>#REF!</v>
      </c>
      <c r="AZ329" s="219" t="e">
        <f>IF(ISBLANK(#REF!),"",#REF!)</f>
        <v>#REF!</v>
      </c>
      <c r="BA329" s="219" t="e">
        <f>IF(ISBLANK(#REF!),"",#REF!)</f>
        <v>#REF!</v>
      </c>
      <c r="BB329" s="219" t="e">
        <f>IF(ISBLANK(#REF!),"",#REF!)</f>
        <v>#REF!</v>
      </c>
      <c r="BC329" s="219" t="e">
        <f>IF(ISBLANK(#REF!),"",#REF!)</f>
        <v>#REF!</v>
      </c>
      <c r="BD329" s="219" t="e">
        <f>IF(ISBLANK(#REF!),"",#REF!)</f>
        <v>#REF!</v>
      </c>
      <c r="BE329" s="219" t="e">
        <f>IF(ISBLANK(#REF!),"",#REF!)</f>
        <v>#REF!</v>
      </c>
      <c r="BF329" s="219" t="e">
        <f>IF(ISBLANK(#REF!),"",#REF!)</f>
        <v>#REF!</v>
      </c>
      <c r="BG329" s="219" t="e">
        <f>IF(ISBLANK(#REF!),"",#REF!)</f>
        <v>#REF!</v>
      </c>
      <c r="BH329" s="219" t="e">
        <f>IF(ISBLANK(#REF!),"",#REF!)</f>
        <v>#REF!</v>
      </c>
      <c r="BI329" s="219" t="e">
        <f>IF(ISBLANK(#REF!),"",#REF!)</f>
        <v>#REF!</v>
      </c>
      <c r="BJ329" s="219" t="e">
        <f>IF(ISBLANK(#REF!),"",#REF!)</f>
        <v>#REF!</v>
      </c>
      <c r="BK329" s="219" t="e">
        <f>IF(ISBLANK(#REF!),"",#REF!)</f>
        <v>#REF!</v>
      </c>
      <c r="BL329" s="219" t="e">
        <f>IF(ISBLANK(#REF!),"",#REF!)</f>
        <v>#REF!</v>
      </c>
      <c r="BM329" s="219" t="e">
        <f>IF(ISBLANK(#REF!),"",#REF!)</f>
        <v>#REF!</v>
      </c>
      <c r="BN329" s="219" t="e">
        <f>IF(ISBLANK(#REF!),"",#REF!)</f>
        <v>#REF!</v>
      </c>
      <c r="BO329" s="227" t="e">
        <f t="shared" si="98"/>
        <v>#REF!</v>
      </c>
      <c r="BP329" s="228" t="str">
        <f t="shared" si="101"/>
        <v/>
      </c>
      <c r="BQ329" s="229" t="str">
        <f t="shared" si="85"/>
        <v/>
      </c>
      <c r="BR329" s="228" t="e">
        <f t="shared" si="99"/>
        <v>#REF!</v>
      </c>
      <c r="BS329" s="230" t="e">
        <f t="shared" si="100"/>
        <v>#REF!</v>
      </c>
    </row>
    <row r="330" spans="1:71">
      <c r="A330" s="213" t="e">
        <f>IF(ISBLANK(#REF!),"",#REF!)</f>
        <v>#REF!</v>
      </c>
      <c r="B330" s="214" t="e">
        <f>IF(ISBLANK(#REF!),"",#REF!)</f>
        <v>#REF!</v>
      </c>
      <c r="C330" s="214" t="e">
        <f>IF(ISBLANK(#REF!),"",#REF!)</f>
        <v>#REF!</v>
      </c>
      <c r="D330" s="214" t="e">
        <f>IF(ISBLANK(#REF!),"",#REF!)</f>
        <v>#REF!</v>
      </c>
      <c r="E330" s="214" t="e">
        <f>IF(ISBLANK(#REF!),"",#REF!)</f>
        <v>#REF!</v>
      </c>
      <c r="F330" s="214" t="e">
        <f>IF(ISBLANK(#REF!),"",#REF!)</f>
        <v>#REF!</v>
      </c>
      <c r="G330" s="214" t="e">
        <f>IF(ISBLANK(#REF!),"",#REF!)</f>
        <v>#REF!</v>
      </c>
      <c r="H330" s="215" t="e">
        <f>IF(ISBLANK(#REF!),"",#REF!)</f>
        <v>#REF!</v>
      </c>
      <c r="I330" s="214" t="e">
        <f>IF(ISBLANK(#REF!),"",#REF!)</f>
        <v>#REF!</v>
      </c>
      <c r="J330" s="216" t="e">
        <f>IF(ISBLANK(#REF!),"",#REF!)</f>
        <v>#REF!</v>
      </c>
      <c r="K330" s="217" t="e">
        <f>IF(ISBLANK(#REF!),"",#REF!)</f>
        <v>#REF!</v>
      </c>
      <c r="L330" s="217" t="e">
        <f>IF(ISBLANK(#REF!),"",#REF!)</f>
        <v>#REF!</v>
      </c>
      <c r="M330" s="218" t="e">
        <f>IF(ISBLANK(#REF!),"",#REF!)</f>
        <v>#REF!</v>
      </c>
      <c r="N330" s="218" t="e">
        <f>IF(ISBLANK(#REF!),"",#REF!)</f>
        <v>#REF!</v>
      </c>
      <c r="O330" s="220" t="str">
        <f>IFERROR(VLOOKUP(_xlfn.CONCAT('Team Roster - Final'!$A330," : ",'Team Roster - Final'!$BM330),'Rate Calculations'!$C$4:$G$1100,5,FALSE),"")</f>
        <v/>
      </c>
      <c r="P330" s="225">
        <f>IF(ISBLANK('Rate Calculations'!$H332),"",'Rate Calculations'!$H332)</f>
        <v>1.7500000000000002E-2</v>
      </c>
      <c r="Q330" s="220" t="str">
        <f t="shared" si="86"/>
        <v/>
      </c>
      <c r="R330" s="221">
        <f>IF(ISBLANK('Rate Calculations'!$J332),"",'Rate Calculations'!$J332)</f>
        <v>3.5000000000000003E-2</v>
      </c>
      <c r="S330" s="220" t="str">
        <f t="shared" si="87"/>
        <v/>
      </c>
      <c r="T330" s="225" t="str">
        <f>IFERROR(VLOOKUP(_xlfn.CONCAT('Team Roster - Final'!$A330," : ",'Team Roster - Final'!$BM330),'Rate Calculations'!$C$4:$S$1100,10,FALSE),"")</f>
        <v/>
      </c>
      <c r="U330" s="225" t="str">
        <f>IFERROR(VLOOKUP(_xlfn.CONCAT('Team Roster - Final'!$A330," : ",'Team Roster - Final'!$BM330),'Rate Calculations'!$C$4:$S$1100,11,FALSE),"")</f>
        <v/>
      </c>
      <c r="V330" s="222" t="str">
        <f t="shared" si="88"/>
        <v/>
      </c>
      <c r="W330" s="222" t="str">
        <f t="shared" si="89"/>
        <v/>
      </c>
      <c r="X330" s="223" t="str">
        <f>IFERROR(VLOOKUP(_xlfn.CONCAT('Team Roster - Final'!$A330," : ",'Team Roster - Final'!$BM330),'Rate Calculations'!$C$4:$S$1100,14,FALSE),"")</f>
        <v/>
      </c>
      <c r="Y330" s="222" t="str">
        <f t="shared" si="90"/>
        <v/>
      </c>
      <c r="Z330" s="222" t="str">
        <f t="shared" si="91"/>
        <v/>
      </c>
      <c r="AA330" s="224" t="str">
        <f>IFERROR(IF(#REF!="Yes",$Y330, $Y330+$Q330*0.5),"")</f>
        <v/>
      </c>
      <c r="AB330" s="224" t="str">
        <f>IFERROR(IF(#REF!="Yes",$Z330, $Z330+$S330*0.5),"")</f>
        <v/>
      </c>
      <c r="AC330" s="220" t="str">
        <f>IFERROR(VLOOKUP(_xlfn.CONCAT('Team Roster - Final'!$A330," : ",'Team Roster - Final'!$BM330),'Rate Calculations'!$C$4:$U$1100,19,FALSE),"")</f>
        <v/>
      </c>
      <c r="AD330" s="220" t="str">
        <f t="shared" si="92"/>
        <v/>
      </c>
      <c r="AE330" s="220" t="str">
        <f t="shared" si="93"/>
        <v/>
      </c>
      <c r="AF330" s="225" t="str">
        <f>IFERROR(VLOOKUP(_xlfn.CONCAT('Team Roster - Final'!$A330," : ",'Team Roster - Final'!$BM330),'Rate Calculations'!$C$4:$AB$1100,22,FALSE),"")</f>
        <v/>
      </c>
      <c r="AG330" s="225" t="str">
        <f>IFERROR(VLOOKUP(_xlfn.CONCAT('Team Roster - Final'!$A330," : ",'Team Roster - Final'!$BM330),'Rate Calculations'!$C$4:$AB$1100,23,FALSE),"")</f>
        <v/>
      </c>
      <c r="AH330" s="222" t="str">
        <f t="shared" si="94"/>
        <v/>
      </c>
      <c r="AI330" s="222" t="str">
        <f t="shared" si="95"/>
        <v/>
      </c>
      <c r="AJ330" s="223" t="str">
        <f>Table1[[#This Row],[Home Office
Net Fee %]]</f>
        <v/>
      </c>
      <c r="AK330" s="222" t="str">
        <f t="shared" si="96"/>
        <v/>
      </c>
      <c r="AL330" s="222" t="str">
        <f t="shared" si="97"/>
        <v/>
      </c>
      <c r="AM330" s="215" t="str">
        <f>IFERROR(IF(#REF!="Yes",$AK330,($AK330+$AD330*0.5)),"")</f>
        <v/>
      </c>
      <c r="AN330" s="215" t="str">
        <f>IFERROR(IF(#REF!="Yes",$AL330,($AL330+$AE330*0.5)),"")</f>
        <v/>
      </c>
      <c r="AO330" s="374" t="str">
        <f>IF(ISBLANK('Team Roster Proposed - FBR'!Q331),"",'Team Roster Proposed - FBR'!Q331)</f>
        <v/>
      </c>
      <c r="AP330" s="226" t="e">
        <f>IF(ISBLANK(#REF!),"",#REF!)</f>
        <v>#REF!</v>
      </c>
      <c r="AQ330" s="226" t="e">
        <f>IF(ISBLANK(#REF!),"",#REF!)</f>
        <v>#REF!</v>
      </c>
      <c r="AR330" s="226" t="e">
        <f>IF(ISBLANK(#REF!),"",#REF!)</f>
        <v>#REF!</v>
      </c>
      <c r="AS330" s="219" t="e">
        <f>IF(ISBLANK(#REF!),"",#REF!)</f>
        <v>#REF!</v>
      </c>
      <c r="AT330" s="219" t="e">
        <f>IF(ISBLANK(#REF!),"",#REF!)</f>
        <v>#REF!</v>
      </c>
      <c r="AU330" s="219" t="e">
        <f>IF(ISBLANK(#REF!),"",#REF!)</f>
        <v>#REF!</v>
      </c>
      <c r="AV330" s="219" t="e">
        <f>IF(ISBLANK(#REF!),"",#REF!)</f>
        <v>#REF!</v>
      </c>
      <c r="AW330" s="219" t="e">
        <f>IF(ISBLANK(#REF!),"",#REF!)</f>
        <v>#REF!</v>
      </c>
      <c r="AX330" s="219" t="e">
        <f>IF(ISBLANK(#REF!),"",#REF!)</f>
        <v>#REF!</v>
      </c>
      <c r="AY330" s="226" t="e">
        <f>IF(ISBLANK(#REF!),"",#REF!)</f>
        <v>#REF!</v>
      </c>
      <c r="AZ330" s="219" t="e">
        <f>IF(ISBLANK(#REF!),"",#REF!)</f>
        <v>#REF!</v>
      </c>
      <c r="BA330" s="219" t="e">
        <f>IF(ISBLANK(#REF!),"",#REF!)</f>
        <v>#REF!</v>
      </c>
      <c r="BB330" s="219" t="e">
        <f>IF(ISBLANK(#REF!),"",#REF!)</f>
        <v>#REF!</v>
      </c>
      <c r="BC330" s="219" t="e">
        <f>IF(ISBLANK(#REF!),"",#REF!)</f>
        <v>#REF!</v>
      </c>
      <c r="BD330" s="219" t="e">
        <f>IF(ISBLANK(#REF!),"",#REF!)</f>
        <v>#REF!</v>
      </c>
      <c r="BE330" s="219" t="e">
        <f>IF(ISBLANK(#REF!),"",#REF!)</f>
        <v>#REF!</v>
      </c>
      <c r="BF330" s="219" t="e">
        <f>IF(ISBLANK(#REF!),"",#REF!)</f>
        <v>#REF!</v>
      </c>
      <c r="BG330" s="219" t="e">
        <f>IF(ISBLANK(#REF!),"",#REF!)</f>
        <v>#REF!</v>
      </c>
      <c r="BH330" s="219" t="e">
        <f>IF(ISBLANK(#REF!),"",#REF!)</f>
        <v>#REF!</v>
      </c>
      <c r="BI330" s="219" t="e">
        <f>IF(ISBLANK(#REF!),"",#REF!)</f>
        <v>#REF!</v>
      </c>
      <c r="BJ330" s="219" t="e">
        <f>IF(ISBLANK(#REF!),"",#REF!)</f>
        <v>#REF!</v>
      </c>
      <c r="BK330" s="219" t="e">
        <f>IF(ISBLANK(#REF!),"",#REF!)</f>
        <v>#REF!</v>
      </c>
      <c r="BL330" s="219" t="e">
        <f>IF(ISBLANK(#REF!),"",#REF!)</f>
        <v>#REF!</v>
      </c>
      <c r="BM330" s="219" t="e">
        <f>IF(ISBLANK(#REF!),"",#REF!)</f>
        <v>#REF!</v>
      </c>
      <c r="BN330" s="219" t="e">
        <f>IF(ISBLANK(#REF!),"",#REF!)</f>
        <v>#REF!</v>
      </c>
      <c r="BO330" s="227" t="e">
        <f t="shared" si="98"/>
        <v>#REF!</v>
      </c>
      <c r="BP330" s="228" t="str">
        <f t="shared" si="101"/>
        <v/>
      </c>
      <c r="BQ330" s="229" t="str">
        <f t="shared" si="85"/>
        <v/>
      </c>
      <c r="BR330" s="228" t="e">
        <f t="shared" si="99"/>
        <v>#REF!</v>
      </c>
      <c r="BS330" s="230" t="e">
        <f t="shared" si="100"/>
        <v>#REF!</v>
      </c>
    </row>
    <row r="331" spans="1:71">
      <c r="A331" s="213" t="e">
        <f>IF(ISBLANK(#REF!),"",#REF!)</f>
        <v>#REF!</v>
      </c>
      <c r="B331" s="214" t="e">
        <f>IF(ISBLANK(#REF!),"",#REF!)</f>
        <v>#REF!</v>
      </c>
      <c r="C331" s="214" t="e">
        <f>IF(ISBLANK(#REF!),"",#REF!)</f>
        <v>#REF!</v>
      </c>
      <c r="D331" s="214" t="e">
        <f>IF(ISBLANK(#REF!),"",#REF!)</f>
        <v>#REF!</v>
      </c>
      <c r="E331" s="214" t="e">
        <f>IF(ISBLANK(#REF!),"",#REF!)</f>
        <v>#REF!</v>
      </c>
      <c r="F331" s="214" t="e">
        <f>IF(ISBLANK(#REF!),"",#REF!)</f>
        <v>#REF!</v>
      </c>
      <c r="G331" s="214" t="e">
        <f>IF(ISBLANK(#REF!),"",#REF!)</f>
        <v>#REF!</v>
      </c>
      <c r="H331" s="215" t="e">
        <f>IF(ISBLANK(#REF!),"",#REF!)</f>
        <v>#REF!</v>
      </c>
      <c r="I331" s="214" t="e">
        <f>IF(ISBLANK(#REF!),"",#REF!)</f>
        <v>#REF!</v>
      </c>
      <c r="J331" s="216" t="e">
        <f>IF(ISBLANK(#REF!),"",#REF!)</f>
        <v>#REF!</v>
      </c>
      <c r="K331" s="217" t="e">
        <f>IF(ISBLANK(#REF!),"",#REF!)</f>
        <v>#REF!</v>
      </c>
      <c r="L331" s="217" t="e">
        <f>IF(ISBLANK(#REF!),"",#REF!)</f>
        <v>#REF!</v>
      </c>
      <c r="M331" s="218" t="e">
        <f>IF(ISBLANK(#REF!),"",#REF!)</f>
        <v>#REF!</v>
      </c>
      <c r="N331" s="218" t="e">
        <f>IF(ISBLANK(#REF!),"",#REF!)</f>
        <v>#REF!</v>
      </c>
      <c r="O331" s="220" t="str">
        <f>IFERROR(VLOOKUP(_xlfn.CONCAT('Team Roster - Final'!$A331," : ",'Team Roster - Final'!$BM331),'Rate Calculations'!$C$4:$G$1100,5,FALSE),"")</f>
        <v/>
      </c>
      <c r="P331" s="225">
        <f>IF(ISBLANK('Rate Calculations'!$H333),"",'Rate Calculations'!$H333)</f>
        <v>1.7500000000000002E-2</v>
      </c>
      <c r="Q331" s="220" t="str">
        <f t="shared" si="86"/>
        <v/>
      </c>
      <c r="R331" s="221">
        <f>IF(ISBLANK('Rate Calculations'!$J333),"",'Rate Calculations'!$J333)</f>
        <v>3.5000000000000003E-2</v>
      </c>
      <c r="S331" s="220" t="str">
        <f t="shared" si="87"/>
        <v/>
      </c>
      <c r="T331" s="225" t="str">
        <f>IFERROR(VLOOKUP(_xlfn.CONCAT('Team Roster - Final'!$A331," : ",'Team Roster - Final'!$BM331),'Rate Calculations'!$C$4:$S$1100,10,FALSE),"")</f>
        <v/>
      </c>
      <c r="U331" s="225" t="str">
        <f>IFERROR(VLOOKUP(_xlfn.CONCAT('Team Roster - Final'!$A331," : ",'Team Roster - Final'!$BM331),'Rate Calculations'!$C$4:$S$1100,11,FALSE),"")</f>
        <v/>
      </c>
      <c r="V331" s="222" t="str">
        <f t="shared" si="88"/>
        <v/>
      </c>
      <c r="W331" s="222" t="str">
        <f t="shared" si="89"/>
        <v/>
      </c>
      <c r="X331" s="223" t="str">
        <f>IFERROR(VLOOKUP(_xlfn.CONCAT('Team Roster - Final'!$A331," : ",'Team Roster - Final'!$BM331),'Rate Calculations'!$C$4:$S$1100,14,FALSE),"")</f>
        <v/>
      </c>
      <c r="Y331" s="222" t="str">
        <f t="shared" si="90"/>
        <v/>
      </c>
      <c r="Z331" s="222" t="str">
        <f t="shared" si="91"/>
        <v/>
      </c>
      <c r="AA331" s="224" t="str">
        <f>IFERROR(IF(#REF!="Yes",$Y331, $Y331+$Q331*0.5),"")</f>
        <v/>
      </c>
      <c r="AB331" s="224" t="str">
        <f>IFERROR(IF(#REF!="Yes",$Z331, $Z331+$S331*0.5),"")</f>
        <v/>
      </c>
      <c r="AC331" s="220" t="str">
        <f>IFERROR(VLOOKUP(_xlfn.CONCAT('Team Roster - Final'!$A331," : ",'Team Roster - Final'!$BM331),'Rate Calculations'!$C$4:$U$1100,19,FALSE),"")</f>
        <v/>
      </c>
      <c r="AD331" s="220" t="str">
        <f t="shared" si="92"/>
        <v/>
      </c>
      <c r="AE331" s="220" t="str">
        <f t="shared" si="93"/>
        <v/>
      </c>
      <c r="AF331" s="225" t="str">
        <f>IFERROR(VLOOKUP(_xlfn.CONCAT('Team Roster - Final'!$A331," : ",'Team Roster - Final'!$BM331),'Rate Calculations'!$C$4:$AB$1100,22,FALSE),"")</f>
        <v/>
      </c>
      <c r="AG331" s="225" t="str">
        <f>IFERROR(VLOOKUP(_xlfn.CONCAT('Team Roster - Final'!$A331," : ",'Team Roster - Final'!$BM331),'Rate Calculations'!$C$4:$AB$1100,23,FALSE),"")</f>
        <v/>
      </c>
      <c r="AH331" s="222" t="str">
        <f t="shared" si="94"/>
        <v/>
      </c>
      <c r="AI331" s="222" t="str">
        <f t="shared" si="95"/>
        <v/>
      </c>
      <c r="AJ331" s="223" t="str">
        <f>Table1[[#This Row],[Home Office
Net Fee %]]</f>
        <v/>
      </c>
      <c r="AK331" s="222" t="str">
        <f t="shared" si="96"/>
        <v/>
      </c>
      <c r="AL331" s="222" t="str">
        <f t="shared" si="97"/>
        <v/>
      </c>
      <c r="AM331" s="215" t="str">
        <f>IFERROR(IF(#REF!="Yes",$AK331,($AK331+$AD331*0.5)),"")</f>
        <v/>
      </c>
      <c r="AN331" s="215" t="str">
        <f>IFERROR(IF(#REF!="Yes",$AL331,($AL331+$AE331*0.5)),"")</f>
        <v/>
      </c>
      <c r="AO331" s="374" t="str">
        <f>IF(ISBLANK('Team Roster Proposed - FBR'!Q332),"",'Team Roster Proposed - FBR'!Q332)</f>
        <v/>
      </c>
      <c r="AP331" s="226" t="e">
        <f>IF(ISBLANK(#REF!),"",#REF!)</f>
        <v>#REF!</v>
      </c>
      <c r="AQ331" s="226" t="e">
        <f>IF(ISBLANK(#REF!),"",#REF!)</f>
        <v>#REF!</v>
      </c>
      <c r="AR331" s="226" t="e">
        <f>IF(ISBLANK(#REF!),"",#REF!)</f>
        <v>#REF!</v>
      </c>
      <c r="AS331" s="219" t="e">
        <f>IF(ISBLANK(#REF!),"",#REF!)</f>
        <v>#REF!</v>
      </c>
      <c r="AT331" s="219" t="e">
        <f>IF(ISBLANK(#REF!),"",#REF!)</f>
        <v>#REF!</v>
      </c>
      <c r="AU331" s="219" t="e">
        <f>IF(ISBLANK(#REF!),"",#REF!)</f>
        <v>#REF!</v>
      </c>
      <c r="AV331" s="219" t="e">
        <f>IF(ISBLANK(#REF!),"",#REF!)</f>
        <v>#REF!</v>
      </c>
      <c r="AW331" s="219" t="e">
        <f>IF(ISBLANK(#REF!),"",#REF!)</f>
        <v>#REF!</v>
      </c>
      <c r="AX331" s="219" t="e">
        <f>IF(ISBLANK(#REF!),"",#REF!)</f>
        <v>#REF!</v>
      </c>
      <c r="AY331" s="226" t="e">
        <f>IF(ISBLANK(#REF!),"",#REF!)</f>
        <v>#REF!</v>
      </c>
      <c r="AZ331" s="219" t="e">
        <f>IF(ISBLANK(#REF!),"",#REF!)</f>
        <v>#REF!</v>
      </c>
      <c r="BA331" s="219" t="e">
        <f>IF(ISBLANK(#REF!),"",#REF!)</f>
        <v>#REF!</v>
      </c>
      <c r="BB331" s="219" t="e">
        <f>IF(ISBLANK(#REF!),"",#REF!)</f>
        <v>#REF!</v>
      </c>
      <c r="BC331" s="219" t="e">
        <f>IF(ISBLANK(#REF!),"",#REF!)</f>
        <v>#REF!</v>
      </c>
      <c r="BD331" s="219" t="e">
        <f>IF(ISBLANK(#REF!),"",#REF!)</f>
        <v>#REF!</v>
      </c>
      <c r="BE331" s="219" t="e">
        <f>IF(ISBLANK(#REF!),"",#REF!)</f>
        <v>#REF!</v>
      </c>
      <c r="BF331" s="219" t="e">
        <f>IF(ISBLANK(#REF!),"",#REF!)</f>
        <v>#REF!</v>
      </c>
      <c r="BG331" s="219" t="e">
        <f>IF(ISBLANK(#REF!),"",#REF!)</f>
        <v>#REF!</v>
      </c>
      <c r="BH331" s="219" t="e">
        <f>IF(ISBLANK(#REF!),"",#REF!)</f>
        <v>#REF!</v>
      </c>
      <c r="BI331" s="219" t="e">
        <f>IF(ISBLANK(#REF!),"",#REF!)</f>
        <v>#REF!</v>
      </c>
      <c r="BJ331" s="219" t="e">
        <f>IF(ISBLANK(#REF!),"",#REF!)</f>
        <v>#REF!</v>
      </c>
      <c r="BK331" s="219" t="e">
        <f>IF(ISBLANK(#REF!),"",#REF!)</f>
        <v>#REF!</v>
      </c>
      <c r="BL331" s="219" t="e">
        <f>IF(ISBLANK(#REF!),"",#REF!)</f>
        <v>#REF!</v>
      </c>
      <c r="BM331" s="219" t="e">
        <f>IF(ISBLANK(#REF!),"",#REF!)</f>
        <v>#REF!</v>
      </c>
      <c r="BN331" s="219" t="e">
        <f>IF(ISBLANK(#REF!),"",#REF!)</f>
        <v>#REF!</v>
      </c>
      <c r="BO331" s="227" t="e">
        <f t="shared" si="98"/>
        <v>#REF!</v>
      </c>
      <c r="BP331" s="228" t="str">
        <f t="shared" si="101"/>
        <v/>
      </c>
      <c r="BQ331" s="229" t="str">
        <f t="shared" si="85"/>
        <v/>
      </c>
      <c r="BR331" s="228" t="e">
        <f t="shared" si="99"/>
        <v>#REF!</v>
      </c>
      <c r="BS331" s="230" t="e">
        <f t="shared" si="100"/>
        <v>#REF!</v>
      </c>
    </row>
    <row r="332" spans="1:71">
      <c r="A332" s="213" t="e">
        <f>IF(ISBLANK(#REF!),"",#REF!)</f>
        <v>#REF!</v>
      </c>
      <c r="B332" s="214" t="e">
        <f>IF(ISBLANK(#REF!),"",#REF!)</f>
        <v>#REF!</v>
      </c>
      <c r="C332" s="214" t="e">
        <f>IF(ISBLANK(#REF!),"",#REF!)</f>
        <v>#REF!</v>
      </c>
      <c r="D332" s="214" t="e">
        <f>IF(ISBLANK(#REF!),"",#REF!)</f>
        <v>#REF!</v>
      </c>
      <c r="E332" s="214" t="e">
        <f>IF(ISBLANK(#REF!),"",#REF!)</f>
        <v>#REF!</v>
      </c>
      <c r="F332" s="214" t="e">
        <f>IF(ISBLANK(#REF!),"",#REF!)</f>
        <v>#REF!</v>
      </c>
      <c r="G332" s="214" t="e">
        <f>IF(ISBLANK(#REF!),"",#REF!)</f>
        <v>#REF!</v>
      </c>
      <c r="H332" s="215" t="e">
        <f>IF(ISBLANK(#REF!),"",#REF!)</f>
        <v>#REF!</v>
      </c>
      <c r="I332" s="214" t="e">
        <f>IF(ISBLANK(#REF!),"",#REF!)</f>
        <v>#REF!</v>
      </c>
      <c r="J332" s="216" t="e">
        <f>IF(ISBLANK(#REF!),"",#REF!)</f>
        <v>#REF!</v>
      </c>
      <c r="K332" s="217" t="e">
        <f>IF(ISBLANK(#REF!),"",#REF!)</f>
        <v>#REF!</v>
      </c>
      <c r="L332" s="217" t="e">
        <f>IF(ISBLANK(#REF!),"",#REF!)</f>
        <v>#REF!</v>
      </c>
      <c r="M332" s="218" t="e">
        <f>IF(ISBLANK(#REF!),"",#REF!)</f>
        <v>#REF!</v>
      </c>
      <c r="N332" s="218" t="e">
        <f>IF(ISBLANK(#REF!),"",#REF!)</f>
        <v>#REF!</v>
      </c>
      <c r="O332" s="220" t="str">
        <f>IFERROR(VLOOKUP(_xlfn.CONCAT('Team Roster - Final'!$A332," : ",'Team Roster - Final'!$BM332),'Rate Calculations'!$C$4:$G$1100,5,FALSE),"")</f>
        <v/>
      </c>
      <c r="P332" s="225">
        <f>IF(ISBLANK('Rate Calculations'!$H334),"",'Rate Calculations'!$H334)</f>
        <v>1.7500000000000002E-2</v>
      </c>
      <c r="Q332" s="220" t="str">
        <f t="shared" si="86"/>
        <v/>
      </c>
      <c r="R332" s="221">
        <f>IF(ISBLANK('Rate Calculations'!$J334),"",'Rate Calculations'!$J334)</f>
        <v>3.5000000000000003E-2</v>
      </c>
      <c r="S332" s="220" t="str">
        <f t="shared" si="87"/>
        <v/>
      </c>
      <c r="T332" s="225" t="str">
        <f>IFERROR(VLOOKUP(_xlfn.CONCAT('Team Roster - Final'!$A332," : ",'Team Roster - Final'!$BM332),'Rate Calculations'!$C$4:$S$1100,10,FALSE),"")</f>
        <v/>
      </c>
      <c r="U332" s="225" t="str">
        <f>IFERROR(VLOOKUP(_xlfn.CONCAT('Team Roster - Final'!$A332," : ",'Team Roster - Final'!$BM332),'Rate Calculations'!$C$4:$S$1100,11,FALSE),"")</f>
        <v/>
      </c>
      <c r="V332" s="222" t="str">
        <f t="shared" si="88"/>
        <v/>
      </c>
      <c r="W332" s="222" t="str">
        <f t="shared" si="89"/>
        <v/>
      </c>
      <c r="X332" s="223" t="str">
        <f>IFERROR(VLOOKUP(_xlfn.CONCAT('Team Roster - Final'!$A332," : ",'Team Roster - Final'!$BM332),'Rate Calculations'!$C$4:$S$1100,14,FALSE),"")</f>
        <v/>
      </c>
      <c r="Y332" s="222" t="str">
        <f t="shared" si="90"/>
        <v/>
      </c>
      <c r="Z332" s="222" t="str">
        <f t="shared" si="91"/>
        <v/>
      </c>
      <c r="AA332" s="224" t="str">
        <f>IFERROR(IF(#REF!="Yes",$Y332, $Y332+$Q332*0.5),"")</f>
        <v/>
      </c>
      <c r="AB332" s="224" t="str">
        <f>IFERROR(IF(#REF!="Yes",$Z332, $Z332+$S332*0.5),"")</f>
        <v/>
      </c>
      <c r="AC332" s="220" t="str">
        <f>IFERROR(VLOOKUP(_xlfn.CONCAT('Team Roster - Final'!$A332," : ",'Team Roster - Final'!$BM332),'Rate Calculations'!$C$4:$U$1100,19,FALSE),"")</f>
        <v/>
      </c>
      <c r="AD332" s="220" t="str">
        <f t="shared" si="92"/>
        <v/>
      </c>
      <c r="AE332" s="220" t="str">
        <f t="shared" si="93"/>
        <v/>
      </c>
      <c r="AF332" s="225" t="str">
        <f>IFERROR(VLOOKUP(_xlfn.CONCAT('Team Roster - Final'!$A332," : ",'Team Roster - Final'!$BM332),'Rate Calculations'!$C$4:$AB$1100,22,FALSE),"")</f>
        <v/>
      </c>
      <c r="AG332" s="225" t="str">
        <f>IFERROR(VLOOKUP(_xlfn.CONCAT('Team Roster - Final'!$A332," : ",'Team Roster - Final'!$BM332),'Rate Calculations'!$C$4:$AB$1100,23,FALSE),"")</f>
        <v/>
      </c>
      <c r="AH332" s="222" t="str">
        <f t="shared" si="94"/>
        <v/>
      </c>
      <c r="AI332" s="222" t="str">
        <f t="shared" si="95"/>
        <v/>
      </c>
      <c r="AJ332" s="223" t="str">
        <f>Table1[[#This Row],[Home Office
Net Fee %]]</f>
        <v/>
      </c>
      <c r="AK332" s="222" t="str">
        <f t="shared" si="96"/>
        <v/>
      </c>
      <c r="AL332" s="222" t="str">
        <f t="shared" si="97"/>
        <v/>
      </c>
      <c r="AM332" s="215" t="str">
        <f>IFERROR(IF(#REF!="Yes",$AK332,($AK332+$AD332*0.5)),"")</f>
        <v/>
      </c>
      <c r="AN332" s="215" t="str">
        <f>IFERROR(IF(#REF!="Yes",$AL332,($AL332+$AE332*0.5)),"")</f>
        <v/>
      </c>
      <c r="AO332" s="374" t="str">
        <f>IF(ISBLANK('Team Roster Proposed - FBR'!Q333),"",'Team Roster Proposed - FBR'!Q333)</f>
        <v/>
      </c>
      <c r="AP332" s="226" t="e">
        <f>IF(ISBLANK(#REF!),"",#REF!)</f>
        <v>#REF!</v>
      </c>
      <c r="AQ332" s="226" t="e">
        <f>IF(ISBLANK(#REF!),"",#REF!)</f>
        <v>#REF!</v>
      </c>
      <c r="AR332" s="226" t="e">
        <f>IF(ISBLANK(#REF!),"",#REF!)</f>
        <v>#REF!</v>
      </c>
      <c r="AS332" s="219" t="e">
        <f>IF(ISBLANK(#REF!),"",#REF!)</f>
        <v>#REF!</v>
      </c>
      <c r="AT332" s="219" t="e">
        <f>IF(ISBLANK(#REF!),"",#REF!)</f>
        <v>#REF!</v>
      </c>
      <c r="AU332" s="219" t="e">
        <f>IF(ISBLANK(#REF!),"",#REF!)</f>
        <v>#REF!</v>
      </c>
      <c r="AV332" s="219" t="e">
        <f>IF(ISBLANK(#REF!),"",#REF!)</f>
        <v>#REF!</v>
      </c>
      <c r="AW332" s="219" t="e">
        <f>IF(ISBLANK(#REF!),"",#REF!)</f>
        <v>#REF!</v>
      </c>
      <c r="AX332" s="219" t="e">
        <f>IF(ISBLANK(#REF!),"",#REF!)</f>
        <v>#REF!</v>
      </c>
      <c r="AY332" s="226" t="e">
        <f>IF(ISBLANK(#REF!),"",#REF!)</f>
        <v>#REF!</v>
      </c>
      <c r="AZ332" s="219" t="e">
        <f>IF(ISBLANK(#REF!),"",#REF!)</f>
        <v>#REF!</v>
      </c>
      <c r="BA332" s="219" t="e">
        <f>IF(ISBLANK(#REF!),"",#REF!)</f>
        <v>#REF!</v>
      </c>
      <c r="BB332" s="219" t="e">
        <f>IF(ISBLANK(#REF!),"",#REF!)</f>
        <v>#REF!</v>
      </c>
      <c r="BC332" s="219" t="e">
        <f>IF(ISBLANK(#REF!),"",#REF!)</f>
        <v>#REF!</v>
      </c>
      <c r="BD332" s="219" t="e">
        <f>IF(ISBLANK(#REF!),"",#REF!)</f>
        <v>#REF!</v>
      </c>
      <c r="BE332" s="219" t="e">
        <f>IF(ISBLANK(#REF!),"",#REF!)</f>
        <v>#REF!</v>
      </c>
      <c r="BF332" s="219" t="e">
        <f>IF(ISBLANK(#REF!),"",#REF!)</f>
        <v>#REF!</v>
      </c>
      <c r="BG332" s="219" t="e">
        <f>IF(ISBLANK(#REF!),"",#REF!)</f>
        <v>#REF!</v>
      </c>
      <c r="BH332" s="219" t="e">
        <f>IF(ISBLANK(#REF!),"",#REF!)</f>
        <v>#REF!</v>
      </c>
      <c r="BI332" s="219" t="e">
        <f>IF(ISBLANK(#REF!),"",#REF!)</f>
        <v>#REF!</v>
      </c>
      <c r="BJ332" s="219" t="e">
        <f>IF(ISBLANK(#REF!),"",#REF!)</f>
        <v>#REF!</v>
      </c>
      <c r="BK332" s="219" t="e">
        <f>IF(ISBLANK(#REF!),"",#REF!)</f>
        <v>#REF!</v>
      </c>
      <c r="BL332" s="219" t="e">
        <f>IF(ISBLANK(#REF!),"",#REF!)</f>
        <v>#REF!</v>
      </c>
      <c r="BM332" s="219" t="e">
        <f>IF(ISBLANK(#REF!),"",#REF!)</f>
        <v>#REF!</v>
      </c>
      <c r="BN332" s="219" t="e">
        <f>IF(ISBLANK(#REF!),"",#REF!)</f>
        <v>#REF!</v>
      </c>
      <c r="BO332" s="227" t="e">
        <f t="shared" si="98"/>
        <v>#REF!</v>
      </c>
      <c r="BP332" s="228" t="str">
        <f t="shared" si="101"/>
        <v/>
      </c>
      <c r="BQ332" s="229" t="str">
        <f t="shared" si="85"/>
        <v/>
      </c>
      <c r="BR332" s="228" t="e">
        <f t="shared" si="99"/>
        <v>#REF!</v>
      </c>
      <c r="BS332" s="230" t="e">
        <f t="shared" si="100"/>
        <v>#REF!</v>
      </c>
    </row>
    <row r="333" spans="1:71">
      <c r="A333" s="213" t="e">
        <f>IF(ISBLANK(#REF!),"",#REF!)</f>
        <v>#REF!</v>
      </c>
      <c r="B333" s="214" t="e">
        <f>IF(ISBLANK(#REF!),"",#REF!)</f>
        <v>#REF!</v>
      </c>
      <c r="C333" s="214" t="e">
        <f>IF(ISBLANK(#REF!),"",#REF!)</f>
        <v>#REF!</v>
      </c>
      <c r="D333" s="214" t="e">
        <f>IF(ISBLANK(#REF!),"",#REF!)</f>
        <v>#REF!</v>
      </c>
      <c r="E333" s="214" t="e">
        <f>IF(ISBLANK(#REF!),"",#REF!)</f>
        <v>#REF!</v>
      </c>
      <c r="F333" s="214" t="e">
        <f>IF(ISBLANK(#REF!),"",#REF!)</f>
        <v>#REF!</v>
      </c>
      <c r="G333" s="214" t="e">
        <f>IF(ISBLANK(#REF!),"",#REF!)</f>
        <v>#REF!</v>
      </c>
      <c r="H333" s="215" t="e">
        <f>IF(ISBLANK(#REF!),"",#REF!)</f>
        <v>#REF!</v>
      </c>
      <c r="I333" s="214" t="e">
        <f>IF(ISBLANK(#REF!),"",#REF!)</f>
        <v>#REF!</v>
      </c>
      <c r="J333" s="216" t="e">
        <f>IF(ISBLANK(#REF!),"",#REF!)</f>
        <v>#REF!</v>
      </c>
      <c r="K333" s="217" t="e">
        <f>IF(ISBLANK(#REF!),"",#REF!)</f>
        <v>#REF!</v>
      </c>
      <c r="L333" s="217" t="e">
        <f>IF(ISBLANK(#REF!),"",#REF!)</f>
        <v>#REF!</v>
      </c>
      <c r="M333" s="218" t="e">
        <f>IF(ISBLANK(#REF!),"",#REF!)</f>
        <v>#REF!</v>
      </c>
      <c r="N333" s="218" t="e">
        <f>IF(ISBLANK(#REF!),"",#REF!)</f>
        <v>#REF!</v>
      </c>
      <c r="O333" s="220" t="str">
        <f>IFERROR(VLOOKUP(_xlfn.CONCAT('Team Roster - Final'!$A333," : ",'Team Roster - Final'!$BM333),'Rate Calculations'!$C$4:$G$1100,5,FALSE),"")</f>
        <v/>
      </c>
      <c r="P333" s="225">
        <f>IF(ISBLANK('Rate Calculations'!$H335),"",'Rate Calculations'!$H335)</f>
        <v>1.7500000000000002E-2</v>
      </c>
      <c r="Q333" s="220" t="str">
        <f t="shared" si="86"/>
        <v/>
      </c>
      <c r="R333" s="221">
        <f>IF(ISBLANK('Rate Calculations'!$J335),"",'Rate Calculations'!$J335)</f>
        <v>3.5000000000000003E-2</v>
      </c>
      <c r="S333" s="220" t="str">
        <f t="shared" si="87"/>
        <v/>
      </c>
      <c r="T333" s="225" t="str">
        <f>IFERROR(VLOOKUP(_xlfn.CONCAT('Team Roster - Final'!$A333," : ",'Team Roster - Final'!$BM333),'Rate Calculations'!$C$4:$S$1100,10,FALSE),"")</f>
        <v/>
      </c>
      <c r="U333" s="225" t="str">
        <f>IFERROR(VLOOKUP(_xlfn.CONCAT('Team Roster - Final'!$A333," : ",'Team Roster - Final'!$BM333),'Rate Calculations'!$C$4:$S$1100,11,FALSE),"")</f>
        <v/>
      </c>
      <c r="V333" s="222" t="str">
        <f t="shared" si="88"/>
        <v/>
      </c>
      <c r="W333" s="222" t="str">
        <f t="shared" si="89"/>
        <v/>
      </c>
      <c r="X333" s="223" t="str">
        <f>IFERROR(VLOOKUP(_xlfn.CONCAT('Team Roster - Final'!$A333," : ",'Team Roster - Final'!$BM333),'Rate Calculations'!$C$4:$S$1100,14,FALSE),"")</f>
        <v/>
      </c>
      <c r="Y333" s="222" t="str">
        <f t="shared" si="90"/>
        <v/>
      </c>
      <c r="Z333" s="222" t="str">
        <f t="shared" si="91"/>
        <v/>
      </c>
      <c r="AA333" s="224" t="str">
        <f>IFERROR(IF(#REF!="Yes",$Y333, $Y333+$Q333*0.5),"")</f>
        <v/>
      </c>
      <c r="AB333" s="224" t="str">
        <f>IFERROR(IF(#REF!="Yes",$Z333, $Z333+$S333*0.5),"")</f>
        <v/>
      </c>
      <c r="AC333" s="220" t="str">
        <f>IFERROR(VLOOKUP(_xlfn.CONCAT('Team Roster - Final'!$A333," : ",'Team Roster - Final'!$BM333),'Rate Calculations'!$C$4:$U$1100,19,FALSE),"")</f>
        <v/>
      </c>
      <c r="AD333" s="220" t="str">
        <f t="shared" si="92"/>
        <v/>
      </c>
      <c r="AE333" s="220" t="str">
        <f t="shared" si="93"/>
        <v/>
      </c>
      <c r="AF333" s="225" t="str">
        <f>IFERROR(VLOOKUP(_xlfn.CONCAT('Team Roster - Final'!$A333," : ",'Team Roster - Final'!$BM333),'Rate Calculations'!$C$4:$AB$1100,22,FALSE),"")</f>
        <v/>
      </c>
      <c r="AG333" s="225" t="str">
        <f>IFERROR(VLOOKUP(_xlfn.CONCAT('Team Roster - Final'!$A333," : ",'Team Roster - Final'!$BM333),'Rate Calculations'!$C$4:$AB$1100,23,FALSE),"")</f>
        <v/>
      </c>
      <c r="AH333" s="222" t="str">
        <f t="shared" si="94"/>
        <v/>
      </c>
      <c r="AI333" s="222" t="str">
        <f t="shared" si="95"/>
        <v/>
      </c>
      <c r="AJ333" s="223" t="str">
        <f>Table1[[#This Row],[Home Office
Net Fee %]]</f>
        <v/>
      </c>
      <c r="AK333" s="222" t="str">
        <f t="shared" si="96"/>
        <v/>
      </c>
      <c r="AL333" s="222" t="str">
        <f t="shared" si="97"/>
        <v/>
      </c>
      <c r="AM333" s="215" t="str">
        <f>IFERROR(IF(#REF!="Yes",$AK333,($AK333+$AD333*0.5)),"")</f>
        <v/>
      </c>
      <c r="AN333" s="215" t="str">
        <f>IFERROR(IF(#REF!="Yes",$AL333,($AL333+$AE333*0.5)),"")</f>
        <v/>
      </c>
      <c r="AO333" s="374" t="str">
        <f>IF(ISBLANK('Team Roster Proposed - FBR'!Q334),"",'Team Roster Proposed - FBR'!Q334)</f>
        <v/>
      </c>
      <c r="AP333" s="226" t="e">
        <f>IF(ISBLANK(#REF!),"",#REF!)</f>
        <v>#REF!</v>
      </c>
      <c r="AQ333" s="226" t="e">
        <f>IF(ISBLANK(#REF!),"",#REF!)</f>
        <v>#REF!</v>
      </c>
      <c r="AR333" s="226" t="e">
        <f>IF(ISBLANK(#REF!),"",#REF!)</f>
        <v>#REF!</v>
      </c>
      <c r="AS333" s="219" t="e">
        <f>IF(ISBLANK(#REF!),"",#REF!)</f>
        <v>#REF!</v>
      </c>
      <c r="AT333" s="219" t="e">
        <f>IF(ISBLANK(#REF!),"",#REF!)</f>
        <v>#REF!</v>
      </c>
      <c r="AU333" s="219" t="e">
        <f>IF(ISBLANK(#REF!),"",#REF!)</f>
        <v>#REF!</v>
      </c>
      <c r="AV333" s="219" t="e">
        <f>IF(ISBLANK(#REF!),"",#REF!)</f>
        <v>#REF!</v>
      </c>
      <c r="AW333" s="219" t="e">
        <f>IF(ISBLANK(#REF!),"",#REF!)</f>
        <v>#REF!</v>
      </c>
      <c r="AX333" s="219" t="e">
        <f>IF(ISBLANK(#REF!),"",#REF!)</f>
        <v>#REF!</v>
      </c>
      <c r="AY333" s="226" t="e">
        <f>IF(ISBLANK(#REF!),"",#REF!)</f>
        <v>#REF!</v>
      </c>
      <c r="AZ333" s="219" t="e">
        <f>IF(ISBLANK(#REF!),"",#REF!)</f>
        <v>#REF!</v>
      </c>
      <c r="BA333" s="219" t="e">
        <f>IF(ISBLANK(#REF!),"",#REF!)</f>
        <v>#REF!</v>
      </c>
      <c r="BB333" s="219" t="e">
        <f>IF(ISBLANK(#REF!),"",#REF!)</f>
        <v>#REF!</v>
      </c>
      <c r="BC333" s="219" t="e">
        <f>IF(ISBLANK(#REF!),"",#REF!)</f>
        <v>#REF!</v>
      </c>
      <c r="BD333" s="219" t="e">
        <f>IF(ISBLANK(#REF!),"",#REF!)</f>
        <v>#REF!</v>
      </c>
      <c r="BE333" s="219" t="e">
        <f>IF(ISBLANK(#REF!),"",#REF!)</f>
        <v>#REF!</v>
      </c>
      <c r="BF333" s="219" t="e">
        <f>IF(ISBLANK(#REF!),"",#REF!)</f>
        <v>#REF!</v>
      </c>
      <c r="BG333" s="219" t="e">
        <f>IF(ISBLANK(#REF!),"",#REF!)</f>
        <v>#REF!</v>
      </c>
      <c r="BH333" s="219" t="e">
        <f>IF(ISBLANK(#REF!),"",#REF!)</f>
        <v>#REF!</v>
      </c>
      <c r="BI333" s="219" t="e">
        <f>IF(ISBLANK(#REF!),"",#REF!)</f>
        <v>#REF!</v>
      </c>
      <c r="BJ333" s="219" t="e">
        <f>IF(ISBLANK(#REF!),"",#REF!)</f>
        <v>#REF!</v>
      </c>
      <c r="BK333" s="219" t="e">
        <f>IF(ISBLANK(#REF!),"",#REF!)</f>
        <v>#REF!</v>
      </c>
      <c r="BL333" s="219" t="e">
        <f>IF(ISBLANK(#REF!),"",#REF!)</f>
        <v>#REF!</v>
      </c>
      <c r="BM333" s="219" t="e">
        <f>IF(ISBLANK(#REF!),"",#REF!)</f>
        <v>#REF!</v>
      </c>
      <c r="BN333" s="219" t="e">
        <f>IF(ISBLANK(#REF!),"",#REF!)</f>
        <v>#REF!</v>
      </c>
      <c r="BO333" s="227" t="e">
        <f t="shared" si="98"/>
        <v>#REF!</v>
      </c>
      <c r="BP333" s="228" t="str">
        <f t="shared" si="101"/>
        <v/>
      </c>
      <c r="BQ333" s="229" t="str">
        <f t="shared" si="85"/>
        <v/>
      </c>
      <c r="BR333" s="228" t="e">
        <f t="shared" si="99"/>
        <v>#REF!</v>
      </c>
      <c r="BS333" s="230" t="e">
        <f t="shared" si="100"/>
        <v>#REF!</v>
      </c>
    </row>
    <row r="334" spans="1:71">
      <c r="A334" s="213" t="e">
        <f>IF(ISBLANK(#REF!),"",#REF!)</f>
        <v>#REF!</v>
      </c>
      <c r="B334" s="214" t="e">
        <f>IF(ISBLANK(#REF!),"",#REF!)</f>
        <v>#REF!</v>
      </c>
      <c r="C334" s="214" t="e">
        <f>IF(ISBLANK(#REF!),"",#REF!)</f>
        <v>#REF!</v>
      </c>
      <c r="D334" s="214" t="e">
        <f>IF(ISBLANK(#REF!),"",#REF!)</f>
        <v>#REF!</v>
      </c>
      <c r="E334" s="214" t="e">
        <f>IF(ISBLANK(#REF!),"",#REF!)</f>
        <v>#REF!</v>
      </c>
      <c r="F334" s="214" t="e">
        <f>IF(ISBLANK(#REF!),"",#REF!)</f>
        <v>#REF!</v>
      </c>
      <c r="G334" s="214" t="e">
        <f>IF(ISBLANK(#REF!),"",#REF!)</f>
        <v>#REF!</v>
      </c>
      <c r="H334" s="215" t="e">
        <f>IF(ISBLANK(#REF!),"",#REF!)</f>
        <v>#REF!</v>
      </c>
      <c r="I334" s="214" t="e">
        <f>IF(ISBLANK(#REF!),"",#REF!)</f>
        <v>#REF!</v>
      </c>
      <c r="J334" s="216" t="e">
        <f>IF(ISBLANK(#REF!),"",#REF!)</f>
        <v>#REF!</v>
      </c>
      <c r="K334" s="217" t="e">
        <f>IF(ISBLANK(#REF!),"",#REF!)</f>
        <v>#REF!</v>
      </c>
      <c r="L334" s="217" t="e">
        <f>IF(ISBLANK(#REF!),"",#REF!)</f>
        <v>#REF!</v>
      </c>
      <c r="M334" s="218" t="e">
        <f>IF(ISBLANK(#REF!),"",#REF!)</f>
        <v>#REF!</v>
      </c>
      <c r="N334" s="218" t="e">
        <f>IF(ISBLANK(#REF!),"",#REF!)</f>
        <v>#REF!</v>
      </c>
      <c r="O334" s="220" t="str">
        <f>IFERROR(VLOOKUP(_xlfn.CONCAT('Team Roster - Final'!$A334," : ",'Team Roster - Final'!$BM334),'Rate Calculations'!$C$4:$G$1100,5,FALSE),"")</f>
        <v/>
      </c>
      <c r="P334" s="225">
        <f>IF(ISBLANK('Rate Calculations'!$H336),"",'Rate Calculations'!$H336)</f>
        <v>1.7500000000000002E-2</v>
      </c>
      <c r="Q334" s="220" t="str">
        <f t="shared" si="86"/>
        <v/>
      </c>
      <c r="R334" s="221">
        <f>IF(ISBLANK('Rate Calculations'!$J336),"",'Rate Calculations'!$J336)</f>
        <v>3.5000000000000003E-2</v>
      </c>
      <c r="S334" s="220" t="str">
        <f t="shared" si="87"/>
        <v/>
      </c>
      <c r="T334" s="225" t="str">
        <f>IFERROR(VLOOKUP(_xlfn.CONCAT('Team Roster - Final'!$A334," : ",'Team Roster - Final'!$BM334),'Rate Calculations'!$C$4:$S$1100,10,FALSE),"")</f>
        <v/>
      </c>
      <c r="U334" s="225" t="str">
        <f>IFERROR(VLOOKUP(_xlfn.CONCAT('Team Roster - Final'!$A334," : ",'Team Roster - Final'!$BM334),'Rate Calculations'!$C$4:$S$1100,11,FALSE),"")</f>
        <v/>
      </c>
      <c r="V334" s="222" t="str">
        <f t="shared" si="88"/>
        <v/>
      </c>
      <c r="W334" s="222" t="str">
        <f t="shared" si="89"/>
        <v/>
      </c>
      <c r="X334" s="223" t="str">
        <f>IFERROR(VLOOKUP(_xlfn.CONCAT('Team Roster - Final'!$A334," : ",'Team Roster - Final'!$BM334),'Rate Calculations'!$C$4:$S$1100,14,FALSE),"")</f>
        <v/>
      </c>
      <c r="Y334" s="222" t="str">
        <f t="shared" si="90"/>
        <v/>
      </c>
      <c r="Z334" s="222" t="str">
        <f t="shared" si="91"/>
        <v/>
      </c>
      <c r="AA334" s="224" t="str">
        <f>IFERROR(IF(#REF!="Yes",$Y334, $Y334+$Q334*0.5),"")</f>
        <v/>
      </c>
      <c r="AB334" s="224" t="str">
        <f>IFERROR(IF(#REF!="Yes",$Z334, $Z334+$S334*0.5),"")</f>
        <v/>
      </c>
      <c r="AC334" s="220" t="str">
        <f>IFERROR(VLOOKUP(_xlfn.CONCAT('Team Roster - Final'!$A334," : ",'Team Roster - Final'!$BM334),'Rate Calculations'!$C$4:$U$1100,19,FALSE),"")</f>
        <v/>
      </c>
      <c r="AD334" s="220" t="str">
        <f t="shared" si="92"/>
        <v/>
      </c>
      <c r="AE334" s="220" t="str">
        <f t="shared" si="93"/>
        <v/>
      </c>
      <c r="AF334" s="225" t="str">
        <f>IFERROR(VLOOKUP(_xlfn.CONCAT('Team Roster - Final'!$A334," : ",'Team Roster - Final'!$BM334),'Rate Calculations'!$C$4:$AB$1100,22,FALSE),"")</f>
        <v/>
      </c>
      <c r="AG334" s="225" t="str">
        <f>IFERROR(VLOOKUP(_xlfn.CONCAT('Team Roster - Final'!$A334," : ",'Team Roster - Final'!$BM334),'Rate Calculations'!$C$4:$AB$1100,23,FALSE),"")</f>
        <v/>
      </c>
      <c r="AH334" s="222" t="str">
        <f t="shared" si="94"/>
        <v/>
      </c>
      <c r="AI334" s="222" t="str">
        <f t="shared" si="95"/>
        <v/>
      </c>
      <c r="AJ334" s="223" t="str">
        <f>Table1[[#This Row],[Home Office
Net Fee %]]</f>
        <v/>
      </c>
      <c r="AK334" s="222" t="str">
        <f t="shared" si="96"/>
        <v/>
      </c>
      <c r="AL334" s="222" t="str">
        <f t="shared" si="97"/>
        <v/>
      </c>
      <c r="AM334" s="215" t="str">
        <f>IFERROR(IF(#REF!="Yes",$AK334,($AK334+$AD334*0.5)),"")</f>
        <v/>
      </c>
      <c r="AN334" s="215" t="str">
        <f>IFERROR(IF(#REF!="Yes",$AL334,($AL334+$AE334*0.5)),"")</f>
        <v/>
      </c>
      <c r="AO334" s="374" t="str">
        <f>IF(ISBLANK('Team Roster Proposed - FBR'!Q335),"",'Team Roster Proposed - FBR'!Q335)</f>
        <v/>
      </c>
      <c r="AP334" s="226" t="e">
        <f>IF(ISBLANK(#REF!),"",#REF!)</f>
        <v>#REF!</v>
      </c>
      <c r="AQ334" s="226" t="e">
        <f>IF(ISBLANK(#REF!),"",#REF!)</f>
        <v>#REF!</v>
      </c>
      <c r="AR334" s="226" t="e">
        <f>IF(ISBLANK(#REF!),"",#REF!)</f>
        <v>#REF!</v>
      </c>
      <c r="AS334" s="219" t="e">
        <f>IF(ISBLANK(#REF!),"",#REF!)</f>
        <v>#REF!</v>
      </c>
      <c r="AT334" s="219" t="e">
        <f>IF(ISBLANK(#REF!),"",#REF!)</f>
        <v>#REF!</v>
      </c>
      <c r="AU334" s="219" t="e">
        <f>IF(ISBLANK(#REF!),"",#REF!)</f>
        <v>#REF!</v>
      </c>
      <c r="AV334" s="219" t="e">
        <f>IF(ISBLANK(#REF!),"",#REF!)</f>
        <v>#REF!</v>
      </c>
      <c r="AW334" s="219" t="e">
        <f>IF(ISBLANK(#REF!),"",#REF!)</f>
        <v>#REF!</v>
      </c>
      <c r="AX334" s="219" t="e">
        <f>IF(ISBLANK(#REF!),"",#REF!)</f>
        <v>#REF!</v>
      </c>
      <c r="AY334" s="226" t="e">
        <f>IF(ISBLANK(#REF!),"",#REF!)</f>
        <v>#REF!</v>
      </c>
      <c r="AZ334" s="219" t="e">
        <f>IF(ISBLANK(#REF!),"",#REF!)</f>
        <v>#REF!</v>
      </c>
      <c r="BA334" s="219" t="e">
        <f>IF(ISBLANK(#REF!),"",#REF!)</f>
        <v>#REF!</v>
      </c>
      <c r="BB334" s="219" t="e">
        <f>IF(ISBLANK(#REF!),"",#REF!)</f>
        <v>#REF!</v>
      </c>
      <c r="BC334" s="219" t="e">
        <f>IF(ISBLANK(#REF!),"",#REF!)</f>
        <v>#REF!</v>
      </c>
      <c r="BD334" s="219" t="e">
        <f>IF(ISBLANK(#REF!),"",#REF!)</f>
        <v>#REF!</v>
      </c>
      <c r="BE334" s="219" t="e">
        <f>IF(ISBLANK(#REF!),"",#REF!)</f>
        <v>#REF!</v>
      </c>
      <c r="BF334" s="219" t="e">
        <f>IF(ISBLANK(#REF!),"",#REF!)</f>
        <v>#REF!</v>
      </c>
      <c r="BG334" s="219" t="e">
        <f>IF(ISBLANK(#REF!),"",#REF!)</f>
        <v>#REF!</v>
      </c>
      <c r="BH334" s="219" t="e">
        <f>IF(ISBLANK(#REF!),"",#REF!)</f>
        <v>#REF!</v>
      </c>
      <c r="BI334" s="219" t="e">
        <f>IF(ISBLANK(#REF!),"",#REF!)</f>
        <v>#REF!</v>
      </c>
      <c r="BJ334" s="219" t="e">
        <f>IF(ISBLANK(#REF!),"",#REF!)</f>
        <v>#REF!</v>
      </c>
      <c r="BK334" s="219" t="e">
        <f>IF(ISBLANK(#REF!),"",#REF!)</f>
        <v>#REF!</v>
      </c>
      <c r="BL334" s="219" t="e">
        <f>IF(ISBLANK(#REF!),"",#REF!)</f>
        <v>#REF!</v>
      </c>
      <c r="BM334" s="219" t="e">
        <f>IF(ISBLANK(#REF!),"",#REF!)</f>
        <v>#REF!</v>
      </c>
      <c r="BN334" s="219" t="e">
        <f>IF(ISBLANK(#REF!),"",#REF!)</f>
        <v>#REF!</v>
      </c>
      <c r="BO334" s="227" t="e">
        <f t="shared" si="98"/>
        <v>#REF!</v>
      </c>
      <c r="BP334" s="228" t="str">
        <f t="shared" si="101"/>
        <v/>
      </c>
      <c r="BQ334" s="229" t="str">
        <f t="shared" si="85"/>
        <v/>
      </c>
      <c r="BR334" s="228" t="e">
        <f t="shared" si="99"/>
        <v>#REF!</v>
      </c>
      <c r="BS334" s="230" t="e">
        <f t="shared" si="100"/>
        <v>#REF!</v>
      </c>
    </row>
    <row r="335" spans="1:71">
      <c r="A335" s="213" t="e">
        <f>IF(ISBLANK(#REF!),"",#REF!)</f>
        <v>#REF!</v>
      </c>
      <c r="B335" s="214" t="e">
        <f>IF(ISBLANK(#REF!),"",#REF!)</f>
        <v>#REF!</v>
      </c>
      <c r="C335" s="214" t="e">
        <f>IF(ISBLANK(#REF!),"",#REF!)</f>
        <v>#REF!</v>
      </c>
      <c r="D335" s="214" t="e">
        <f>IF(ISBLANK(#REF!),"",#REF!)</f>
        <v>#REF!</v>
      </c>
      <c r="E335" s="214" t="e">
        <f>IF(ISBLANK(#REF!),"",#REF!)</f>
        <v>#REF!</v>
      </c>
      <c r="F335" s="214" t="e">
        <f>IF(ISBLANK(#REF!),"",#REF!)</f>
        <v>#REF!</v>
      </c>
      <c r="G335" s="214" t="e">
        <f>IF(ISBLANK(#REF!),"",#REF!)</f>
        <v>#REF!</v>
      </c>
      <c r="H335" s="215" t="e">
        <f>IF(ISBLANK(#REF!),"",#REF!)</f>
        <v>#REF!</v>
      </c>
      <c r="I335" s="214" t="e">
        <f>IF(ISBLANK(#REF!),"",#REF!)</f>
        <v>#REF!</v>
      </c>
      <c r="J335" s="216" t="e">
        <f>IF(ISBLANK(#REF!),"",#REF!)</f>
        <v>#REF!</v>
      </c>
      <c r="K335" s="217" t="e">
        <f>IF(ISBLANK(#REF!),"",#REF!)</f>
        <v>#REF!</v>
      </c>
      <c r="L335" s="217" t="e">
        <f>IF(ISBLANK(#REF!),"",#REF!)</f>
        <v>#REF!</v>
      </c>
      <c r="M335" s="218" t="e">
        <f>IF(ISBLANK(#REF!),"",#REF!)</f>
        <v>#REF!</v>
      </c>
      <c r="N335" s="218" t="e">
        <f>IF(ISBLANK(#REF!),"",#REF!)</f>
        <v>#REF!</v>
      </c>
      <c r="O335" s="220" t="str">
        <f>IFERROR(VLOOKUP(_xlfn.CONCAT('Team Roster - Final'!$A335," : ",'Team Roster - Final'!$BM335),'Rate Calculations'!$C$4:$G$1100,5,FALSE),"")</f>
        <v/>
      </c>
      <c r="P335" s="225">
        <f>IF(ISBLANK('Rate Calculations'!$H337),"",'Rate Calculations'!$H337)</f>
        <v>1.7500000000000002E-2</v>
      </c>
      <c r="Q335" s="220" t="str">
        <f t="shared" si="86"/>
        <v/>
      </c>
      <c r="R335" s="221">
        <f>IF(ISBLANK('Rate Calculations'!$J337),"",'Rate Calculations'!$J337)</f>
        <v>3.5000000000000003E-2</v>
      </c>
      <c r="S335" s="220" t="str">
        <f t="shared" si="87"/>
        <v/>
      </c>
      <c r="T335" s="225" t="str">
        <f>IFERROR(VLOOKUP(_xlfn.CONCAT('Team Roster - Final'!$A335," : ",'Team Roster - Final'!$BM335),'Rate Calculations'!$C$4:$S$1100,10,FALSE),"")</f>
        <v/>
      </c>
      <c r="U335" s="225" t="str">
        <f>IFERROR(VLOOKUP(_xlfn.CONCAT('Team Roster - Final'!$A335," : ",'Team Roster - Final'!$BM335),'Rate Calculations'!$C$4:$S$1100,11,FALSE),"")</f>
        <v/>
      </c>
      <c r="V335" s="222" t="str">
        <f t="shared" si="88"/>
        <v/>
      </c>
      <c r="W335" s="222" t="str">
        <f t="shared" si="89"/>
        <v/>
      </c>
      <c r="X335" s="223" t="str">
        <f>IFERROR(VLOOKUP(_xlfn.CONCAT('Team Roster - Final'!$A335," : ",'Team Roster - Final'!$BM335),'Rate Calculations'!$C$4:$S$1100,14,FALSE),"")</f>
        <v/>
      </c>
      <c r="Y335" s="222" t="str">
        <f t="shared" si="90"/>
        <v/>
      </c>
      <c r="Z335" s="222" t="str">
        <f t="shared" si="91"/>
        <v/>
      </c>
      <c r="AA335" s="224" t="str">
        <f>IFERROR(IF(#REF!="Yes",$Y335, $Y335+$Q335*0.5),"")</f>
        <v/>
      </c>
      <c r="AB335" s="224" t="str">
        <f>IFERROR(IF(#REF!="Yes",$Z335, $Z335+$S335*0.5),"")</f>
        <v/>
      </c>
      <c r="AC335" s="220" t="str">
        <f>IFERROR(VLOOKUP(_xlfn.CONCAT('Team Roster - Final'!$A335," : ",'Team Roster - Final'!$BM335),'Rate Calculations'!$C$4:$U$1100,19,FALSE),"")</f>
        <v/>
      </c>
      <c r="AD335" s="220" t="str">
        <f t="shared" si="92"/>
        <v/>
      </c>
      <c r="AE335" s="220" t="str">
        <f t="shared" si="93"/>
        <v/>
      </c>
      <c r="AF335" s="225" t="str">
        <f>IFERROR(VLOOKUP(_xlfn.CONCAT('Team Roster - Final'!$A335," : ",'Team Roster - Final'!$BM335),'Rate Calculations'!$C$4:$AB$1100,22,FALSE),"")</f>
        <v/>
      </c>
      <c r="AG335" s="225" t="str">
        <f>IFERROR(VLOOKUP(_xlfn.CONCAT('Team Roster - Final'!$A335," : ",'Team Roster - Final'!$BM335),'Rate Calculations'!$C$4:$AB$1100,23,FALSE),"")</f>
        <v/>
      </c>
      <c r="AH335" s="222" t="str">
        <f t="shared" si="94"/>
        <v/>
      </c>
      <c r="AI335" s="222" t="str">
        <f t="shared" si="95"/>
        <v/>
      </c>
      <c r="AJ335" s="223" t="str">
        <f>Table1[[#This Row],[Home Office
Net Fee %]]</f>
        <v/>
      </c>
      <c r="AK335" s="222" t="str">
        <f t="shared" si="96"/>
        <v/>
      </c>
      <c r="AL335" s="222" t="str">
        <f t="shared" si="97"/>
        <v/>
      </c>
      <c r="AM335" s="215" t="str">
        <f>IFERROR(IF(#REF!="Yes",$AK335,($AK335+$AD335*0.5)),"")</f>
        <v/>
      </c>
      <c r="AN335" s="215" t="str">
        <f>IFERROR(IF(#REF!="Yes",$AL335,($AL335+$AE335*0.5)),"")</f>
        <v/>
      </c>
      <c r="AO335" s="374" t="str">
        <f>IF(ISBLANK('Team Roster Proposed - FBR'!Q336),"",'Team Roster Proposed - FBR'!Q336)</f>
        <v/>
      </c>
      <c r="AP335" s="226" t="e">
        <f>IF(ISBLANK(#REF!),"",#REF!)</f>
        <v>#REF!</v>
      </c>
      <c r="AQ335" s="226" t="e">
        <f>IF(ISBLANK(#REF!),"",#REF!)</f>
        <v>#REF!</v>
      </c>
      <c r="AR335" s="226" t="e">
        <f>IF(ISBLANK(#REF!),"",#REF!)</f>
        <v>#REF!</v>
      </c>
      <c r="AS335" s="219" t="e">
        <f>IF(ISBLANK(#REF!),"",#REF!)</f>
        <v>#REF!</v>
      </c>
      <c r="AT335" s="219" t="e">
        <f>IF(ISBLANK(#REF!),"",#REF!)</f>
        <v>#REF!</v>
      </c>
      <c r="AU335" s="219" t="e">
        <f>IF(ISBLANK(#REF!),"",#REF!)</f>
        <v>#REF!</v>
      </c>
      <c r="AV335" s="219" t="e">
        <f>IF(ISBLANK(#REF!),"",#REF!)</f>
        <v>#REF!</v>
      </c>
      <c r="AW335" s="219" t="e">
        <f>IF(ISBLANK(#REF!),"",#REF!)</f>
        <v>#REF!</v>
      </c>
      <c r="AX335" s="219" t="e">
        <f>IF(ISBLANK(#REF!),"",#REF!)</f>
        <v>#REF!</v>
      </c>
      <c r="AY335" s="226" t="e">
        <f>IF(ISBLANK(#REF!),"",#REF!)</f>
        <v>#REF!</v>
      </c>
      <c r="AZ335" s="219" t="e">
        <f>IF(ISBLANK(#REF!),"",#REF!)</f>
        <v>#REF!</v>
      </c>
      <c r="BA335" s="219" t="e">
        <f>IF(ISBLANK(#REF!),"",#REF!)</f>
        <v>#REF!</v>
      </c>
      <c r="BB335" s="219" t="e">
        <f>IF(ISBLANK(#REF!),"",#REF!)</f>
        <v>#REF!</v>
      </c>
      <c r="BC335" s="219" t="e">
        <f>IF(ISBLANK(#REF!),"",#REF!)</f>
        <v>#REF!</v>
      </c>
      <c r="BD335" s="219" t="e">
        <f>IF(ISBLANK(#REF!),"",#REF!)</f>
        <v>#REF!</v>
      </c>
      <c r="BE335" s="219" t="e">
        <f>IF(ISBLANK(#REF!),"",#REF!)</f>
        <v>#REF!</v>
      </c>
      <c r="BF335" s="219" t="e">
        <f>IF(ISBLANK(#REF!),"",#REF!)</f>
        <v>#REF!</v>
      </c>
      <c r="BG335" s="219" t="e">
        <f>IF(ISBLANK(#REF!),"",#REF!)</f>
        <v>#REF!</v>
      </c>
      <c r="BH335" s="219" t="e">
        <f>IF(ISBLANK(#REF!),"",#REF!)</f>
        <v>#REF!</v>
      </c>
      <c r="BI335" s="219" t="e">
        <f>IF(ISBLANK(#REF!),"",#REF!)</f>
        <v>#REF!</v>
      </c>
      <c r="BJ335" s="219" t="e">
        <f>IF(ISBLANK(#REF!),"",#REF!)</f>
        <v>#REF!</v>
      </c>
      <c r="BK335" s="219" t="e">
        <f>IF(ISBLANK(#REF!),"",#REF!)</f>
        <v>#REF!</v>
      </c>
      <c r="BL335" s="219" t="e">
        <f>IF(ISBLANK(#REF!),"",#REF!)</f>
        <v>#REF!</v>
      </c>
      <c r="BM335" s="219" t="e">
        <f>IF(ISBLANK(#REF!),"",#REF!)</f>
        <v>#REF!</v>
      </c>
      <c r="BN335" s="219" t="e">
        <f>IF(ISBLANK(#REF!),"",#REF!)</f>
        <v>#REF!</v>
      </c>
      <c r="BO335" s="227" t="e">
        <f t="shared" si="98"/>
        <v>#REF!</v>
      </c>
      <c r="BP335" s="228" t="str">
        <f t="shared" si="101"/>
        <v/>
      </c>
      <c r="BQ335" s="229" t="str">
        <f t="shared" si="85"/>
        <v/>
      </c>
      <c r="BR335" s="228" t="e">
        <f t="shared" si="99"/>
        <v>#REF!</v>
      </c>
      <c r="BS335" s="230" t="e">
        <f t="shared" si="100"/>
        <v>#REF!</v>
      </c>
    </row>
    <row r="336" spans="1:71">
      <c r="A336" s="213" t="e">
        <f>IF(ISBLANK(#REF!),"",#REF!)</f>
        <v>#REF!</v>
      </c>
      <c r="B336" s="214" t="e">
        <f>IF(ISBLANK(#REF!),"",#REF!)</f>
        <v>#REF!</v>
      </c>
      <c r="C336" s="214" t="e">
        <f>IF(ISBLANK(#REF!),"",#REF!)</f>
        <v>#REF!</v>
      </c>
      <c r="D336" s="214" t="e">
        <f>IF(ISBLANK(#REF!),"",#REF!)</f>
        <v>#REF!</v>
      </c>
      <c r="E336" s="214" t="e">
        <f>IF(ISBLANK(#REF!),"",#REF!)</f>
        <v>#REF!</v>
      </c>
      <c r="F336" s="214" t="e">
        <f>IF(ISBLANK(#REF!),"",#REF!)</f>
        <v>#REF!</v>
      </c>
      <c r="G336" s="214" t="e">
        <f>IF(ISBLANK(#REF!),"",#REF!)</f>
        <v>#REF!</v>
      </c>
      <c r="H336" s="215" t="e">
        <f>IF(ISBLANK(#REF!),"",#REF!)</f>
        <v>#REF!</v>
      </c>
      <c r="I336" s="214" t="e">
        <f>IF(ISBLANK(#REF!),"",#REF!)</f>
        <v>#REF!</v>
      </c>
      <c r="J336" s="216" t="e">
        <f>IF(ISBLANK(#REF!),"",#REF!)</f>
        <v>#REF!</v>
      </c>
      <c r="K336" s="217" t="e">
        <f>IF(ISBLANK(#REF!),"",#REF!)</f>
        <v>#REF!</v>
      </c>
      <c r="L336" s="217" t="e">
        <f>IF(ISBLANK(#REF!),"",#REF!)</f>
        <v>#REF!</v>
      </c>
      <c r="M336" s="218" t="e">
        <f>IF(ISBLANK(#REF!),"",#REF!)</f>
        <v>#REF!</v>
      </c>
      <c r="N336" s="218" t="e">
        <f>IF(ISBLANK(#REF!),"",#REF!)</f>
        <v>#REF!</v>
      </c>
      <c r="O336" s="220" t="str">
        <f>IFERROR(VLOOKUP(_xlfn.CONCAT('Team Roster - Final'!$A336," : ",'Team Roster - Final'!$BM336),'Rate Calculations'!$C$4:$G$1100,5,FALSE),"")</f>
        <v/>
      </c>
      <c r="P336" s="225">
        <f>IF(ISBLANK('Rate Calculations'!$H338),"",'Rate Calculations'!$H338)</f>
        <v>1.7500000000000002E-2</v>
      </c>
      <c r="Q336" s="220" t="str">
        <f t="shared" si="86"/>
        <v/>
      </c>
      <c r="R336" s="221">
        <f>IF(ISBLANK('Rate Calculations'!$J338),"",'Rate Calculations'!$J338)</f>
        <v>3.5000000000000003E-2</v>
      </c>
      <c r="S336" s="220" t="str">
        <f t="shared" si="87"/>
        <v/>
      </c>
      <c r="T336" s="225" t="str">
        <f>IFERROR(VLOOKUP(_xlfn.CONCAT('Team Roster - Final'!$A336," : ",'Team Roster - Final'!$BM336),'Rate Calculations'!$C$4:$S$1100,10,FALSE),"")</f>
        <v/>
      </c>
      <c r="U336" s="225" t="str">
        <f>IFERROR(VLOOKUP(_xlfn.CONCAT('Team Roster - Final'!$A336," : ",'Team Roster - Final'!$BM336),'Rate Calculations'!$C$4:$S$1100,11,FALSE),"")</f>
        <v/>
      </c>
      <c r="V336" s="222" t="str">
        <f t="shared" si="88"/>
        <v/>
      </c>
      <c r="W336" s="222" t="str">
        <f t="shared" si="89"/>
        <v/>
      </c>
      <c r="X336" s="223" t="str">
        <f>IFERROR(VLOOKUP(_xlfn.CONCAT('Team Roster - Final'!$A336," : ",'Team Roster - Final'!$BM336),'Rate Calculations'!$C$4:$S$1100,14,FALSE),"")</f>
        <v/>
      </c>
      <c r="Y336" s="222" t="str">
        <f t="shared" si="90"/>
        <v/>
      </c>
      <c r="Z336" s="222" t="str">
        <f t="shared" si="91"/>
        <v/>
      </c>
      <c r="AA336" s="224" t="str">
        <f>IFERROR(IF(#REF!="Yes",$Y336, $Y336+$Q336*0.5),"")</f>
        <v/>
      </c>
      <c r="AB336" s="224" t="str">
        <f>IFERROR(IF(#REF!="Yes",$Z336, $Z336+$S336*0.5),"")</f>
        <v/>
      </c>
      <c r="AC336" s="220" t="str">
        <f>IFERROR(VLOOKUP(_xlfn.CONCAT('Team Roster - Final'!$A336," : ",'Team Roster - Final'!$BM336),'Rate Calculations'!$C$4:$U$1100,19,FALSE),"")</f>
        <v/>
      </c>
      <c r="AD336" s="220" t="str">
        <f t="shared" si="92"/>
        <v/>
      </c>
      <c r="AE336" s="220" t="str">
        <f t="shared" si="93"/>
        <v/>
      </c>
      <c r="AF336" s="225" t="str">
        <f>IFERROR(VLOOKUP(_xlfn.CONCAT('Team Roster - Final'!$A336," : ",'Team Roster - Final'!$BM336),'Rate Calculations'!$C$4:$AB$1100,22,FALSE),"")</f>
        <v/>
      </c>
      <c r="AG336" s="225" t="str">
        <f>IFERROR(VLOOKUP(_xlfn.CONCAT('Team Roster - Final'!$A336," : ",'Team Roster - Final'!$BM336),'Rate Calculations'!$C$4:$AB$1100,23,FALSE),"")</f>
        <v/>
      </c>
      <c r="AH336" s="222" t="str">
        <f t="shared" si="94"/>
        <v/>
      </c>
      <c r="AI336" s="222" t="str">
        <f t="shared" si="95"/>
        <v/>
      </c>
      <c r="AJ336" s="223" t="str">
        <f>Table1[[#This Row],[Home Office
Net Fee %]]</f>
        <v/>
      </c>
      <c r="AK336" s="222" t="str">
        <f t="shared" si="96"/>
        <v/>
      </c>
      <c r="AL336" s="222" t="str">
        <f t="shared" si="97"/>
        <v/>
      </c>
      <c r="AM336" s="215" t="str">
        <f>IFERROR(IF(#REF!="Yes",$AK336,($AK336+$AD336*0.5)),"")</f>
        <v/>
      </c>
      <c r="AN336" s="215" t="str">
        <f>IFERROR(IF(#REF!="Yes",$AL336,($AL336+$AE336*0.5)),"")</f>
        <v/>
      </c>
      <c r="AO336" s="374" t="str">
        <f>IF(ISBLANK('Team Roster Proposed - FBR'!Q337),"",'Team Roster Proposed - FBR'!Q337)</f>
        <v/>
      </c>
      <c r="AP336" s="226" t="e">
        <f>IF(ISBLANK(#REF!),"",#REF!)</f>
        <v>#REF!</v>
      </c>
      <c r="AQ336" s="226" t="e">
        <f>IF(ISBLANK(#REF!),"",#REF!)</f>
        <v>#REF!</v>
      </c>
      <c r="AR336" s="226" t="e">
        <f>IF(ISBLANK(#REF!),"",#REF!)</f>
        <v>#REF!</v>
      </c>
      <c r="AS336" s="219" t="e">
        <f>IF(ISBLANK(#REF!),"",#REF!)</f>
        <v>#REF!</v>
      </c>
      <c r="AT336" s="219" t="e">
        <f>IF(ISBLANK(#REF!),"",#REF!)</f>
        <v>#REF!</v>
      </c>
      <c r="AU336" s="219" t="e">
        <f>IF(ISBLANK(#REF!),"",#REF!)</f>
        <v>#REF!</v>
      </c>
      <c r="AV336" s="219" t="e">
        <f>IF(ISBLANK(#REF!),"",#REF!)</f>
        <v>#REF!</v>
      </c>
      <c r="AW336" s="219" t="e">
        <f>IF(ISBLANK(#REF!),"",#REF!)</f>
        <v>#REF!</v>
      </c>
      <c r="AX336" s="219" t="e">
        <f>IF(ISBLANK(#REF!),"",#REF!)</f>
        <v>#REF!</v>
      </c>
      <c r="AY336" s="226" t="e">
        <f>IF(ISBLANK(#REF!),"",#REF!)</f>
        <v>#REF!</v>
      </c>
      <c r="AZ336" s="219" t="e">
        <f>IF(ISBLANK(#REF!),"",#REF!)</f>
        <v>#REF!</v>
      </c>
      <c r="BA336" s="219" t="e">
        <f>IF(ISBLANK(#REF!),"",#REF!)</f>
        <v>#REF!</v>
      </c>
      <c r="BB336" s="219" t="e">
        <f>IF(ISBLANK(#REF!),"",#REF!)</f>
        <v>#REF!</v>
      </c>
      <c r="BC336" s="219" t="e">
        <f>IF(ISBLANK(#REF!),"",#REF!)</f>
        <v>#REF!</v>
      </c>
      <c r="BD336" s="219" t="e">
        <f>IF(ISBLANK(#REF!),"",#REF!)</f>
        <v>#REF!</v>
      </c>
      <c r="BE336" s="219" t="e">
        <f>IF(ISBLANK(#REF!),"",#REF!)</f>
        <v>#REF!</v>
      </c>
      <c r="BF336" s="219" t="e">
        <f>IF(ISBLANK(#REF!),"",#REF!)</f>
        <v>#REF!</v>
      </c>
      <c r="BG336" s="219" t="e">
        <f>IF(ISBLANK(#REF!),"",#REF!)</f>
        <v>#REF!</v>
      </c>
      <c r="BH336" s="219" t="e">
        <f>IF(ISBLANK(#REF!),"",#REF!)</f>
        <v>#REF!</v>
      </c>
      <c r="BI336" s="219" t="e">
        <f>IF(ISBLANK(#REF!),"",#REF!)</f>
        <v>#REF!</v>
      </c>
      <c r="BJ336" s="219" t="e">
        <f>IF(ISBLANK(#REF!),"",#REF!)</f>
        <v>#REF!</v>
      </c>
      <c r="BK336" s="219" t="e">
        <f>IF(ISBLANK(#REF!),"",#REF!)</f>
        <v>#REF!</v>
      </c>
      <c r="BL336" s="219" t="e">
        <f>IF(ISBLANK(#REF!),"",#REF!)</f>
        <v>#REF!</v>
      </c>
      <c r="BM336" s="219" t="e">
        <f>IF(ISBLANK(#REF!),"",#REF!)</f>
        <v>#REF!</v>
      </c>
      <c r="BN336" s="219" t="e">
        <f>IF(ISBLANK(#REF!),"",#REF!)</f>
        <v>#REF!</v>
      </c>
      <c r="BO336" s="227" t="e">
        <f t="shared" si="98"/>
        <v>#REF!</v>
      </c>
      <c r="BP336" s="228" t="str">
        <f t="shared" si="101"/>
        <v/>
      </c>
      <c r="BQ336" s="229" t="str">
        <f t="shared" si="85"/>
        <v/>
      </c>
      <c r="BR336" s="228" t="e">
        <f t="shared" si="99"/>
        <v>#REF!</v>
      </c>
      <c r="BS336" s="230" t="e">
        <f t="shared" si="100"/>
        <v>#REF!</v>
      </c>
    </row>
    <row r="337" spans="1:71">
      <c r="A337" s="213" t="e">
        <f>IF(ISBLANK(#REF!),"",#REF!)</f>
        <v>#REF!</v>
      </c>
      <c r="B337" s="214" t="e">
        <f>IF(ISBLANK(#REF!),"",#REF!)</f>
        <v>#REF!</v>
      </c>
      <c r="C337" s="214" t="e">
        <f>IF(ISBLANK(#REF!),"",#REF!)</f>
        <v>#REF!</v>
      </c>
      <c r="D337" s="214" t="e">
        <f>IF(ISBLANK(#REF!),"",#REF!)</f>
        <v>#REF!</v>
      </c>
      <c r="E337" s="214" t="e">
        <f>IF(ISBLANK(#REF!),"",#REF!)</f>
        <v>#REF!</v>
      </c>
      <c r="F337" s="214" t="e">
        <f>IF(ISBLANK(#REF!),"",#REF!)</f>
        <v>#REF!</v>
      </c>
      <c r="G337" s="214" t="e">
        <f>IF(ISBLANK(#REF!),"",#REF!)</f>
        <v>#REF!</v>
      </c>
      <c r="H337" s="215" t="e">
        <f>IF(ISBLANK(#REF!),"",#REF!)</f>
        <v>#REF!</v>
      </c>
      <c r="I337" s="214" t="e">
        <f>IF(ISBLANK(#REF!),"",#REF!)</f>
        <v>#REF!</v>
      </c>
      <c r="J337" s="216" t="e">
        <f>IF(ISBLANK(#REF!),"",#REF!)</f>
        <v>#REF!</v>
      </c>
      <c r="K337" s="217" t="e">
        <f>IF(ISBLANK(#REF!),"",#REF!)</f>
        <v>#REF!</v>
      </c>
      <c r="L337" s="217" t="e">
        <f>IF(ISBLANK(#REF!),"",#REF!)</f>
        <v>#REF!</v>
      </c>
      <c r="M337" s="218" t="e">
        <f>IF(ISBLANK(#REF!),"",#REF!)</f>
        <v>#REF!</v>
      </c>
      <c r="N337" s="218" t="e">
        <f>IF(ISBLANK(#REF!),"",#REF!)</f>
        <v>#REF!</v>
      </c>
      <c r="O337" s="220" t="str">
        <f>IFERROR(VLOOKUP(_xlfn.CONCAT('Team Roster - Final'!$A337," : ",'Team Roster - Final'!$BM337),'Rate Calculations'!$C$4:$G$1100,5,FALSE),"")</f>
        <v/>
      </c>
      <c r="P337" s="225">
        <f>IF(ISBLANK('Rate Calculations'!$H339),"",'Rate Calculations'!$H339)</f>
        <v>1.7500000000000002E-2</v>
      </c>
      <c r="Q337" s="220" t="str">
        <f t="shared" si="86"/>
        <v/>
      </c>
      <c r="R337" s="221">
        <f>IF(ISBLANK('Rate Calculations'!$J339),"",'Rate Calculations'!$J339)</f>
        <v>3.5000000000000003E-2</v>
      </c>
      <c r="S337" s="220" t="str">
        <f t="shared" si="87"/>
        <v/>
      </c>
      <c r="T337" s="225" t="str">
        <f>IFERROR(VLOOKUP(_xlfn.CONCAT('Team Roster - Final'!$A337," : ",'Team Roster - Final'!$BM337),'Rate Calculations'!$C$4:$S$1100,10,FALSE),"")</f>
        <v/>
      </c>
      <c r="U337" s="225" t="str">
        <f>IFERROR(VLOOKUP(_xlfn.CONCAT('Team Roster - Final'!$A337," : ",'Team Roster - Final'!$BM337),'Rate Calculations'!$C$4:$S$1100,11,FALSE),"")</f>
        <v/>
      </c>
      <c r="V337" s="222" t="str">
        <f t="shared" si="88"/>
        <v/>
      </c>
      <c r="W337" s="222" t="str">
        <f t="shared" si="89"/>
        <v/>
      </c>
      <c r="X337" s="223" t="str">
        <f>IFERROR(VLOOKUP(_xlfn.CONCAT('Team Roster - Final'!$A337," : ",'Team Roster - Final'!$BM337),'Rate Calculations'!$C$4:$S$1100,14,FALSE),"")</f>
        <v/>
      </c>
      <c r="Y337" s="222" t="str">
        <f t="shared" si="90"/>
        <v/>
      </c>
      <c r="Z337" s="222" t="str">
        <f t="shared" si="91"/>
        <v/>
      </c>
      <c r="AA337" s="224" t="str">
        <f>IFERROR(IF(#REF!="Yes",$Y337, $Y337+$Q337*0.5),"")</f>
        <v/>
      </c>
      <c r="AB337" s="224" t="str">
        <f>IFERROR(IF(#REF!="Yes",$Z337, $Z337+$S337*0.5),"")</f>
        <v/>
      </c>
      <c r="AC337" s="220" t="str">
        <f>IFERROR(VLOOKUP(_xlfn.CONCAT('Team Roster - Final'!$A337," : ",'Team Roster - Final'!$BM337),'Rate Calculations'!$C$4:$U$1100,19,FALSE),"")</f>
        <v/>
      </c>
      <c r="AD337" s="220" t="str">
        <f t="shared" si="92"/>
        <v/>
      </c>
      <c r="AE337" s="220" t="str">
        <f t="shared" si="93"/>
        <v/>
      </c>
      <c r="AF337" s="225" t="str">
        <f>IFERROR(VLOOKUP(_xlfn.CONCAT('Team Roster - Final'!$A337," : ",'Team Roster - Final'!$BM337),'Rate Calculations'!$C$4:$AB$1100,22,FALSE),"")</f>
        <v/>
      </c>
      <c r="AG337" s="225" t="str">
        <f>IFERROR(VLOOKUP(_xlfn.CONCAT('Team Roster - Final'!$A337," : ",'Team Roster - Final'!$BM337),'Rate Calculations'!$C$4:$AB$1100,23,FALSE),"")</f>
        <v/>
      </c>
      <c r="AH337" s="222" t="str">
        <f t="shared" si="94"/>
        <v/>
      </c>
      <c r="AI337" s="222" t="str">
        <f t="shared" si="95"/>
        <v/>
      </c>
      <c r="AJ337" s="223" t="str">
        <f>Table1[[#This Row],[Home Office
Net Fee %]]</f>
        <v/>
      </c>
      <c r="AK337" s="222" t="str">
        <f t="shared" si="96"/>
        <v/>
      </c>
      <c r="AL337" s="222" t="str">
        <f t="shared" si="97"/>
        <v/>
      </c>
      <c r="AM337" s="215" t="str">
        <f>IFERROR(IF(#REF!="Yes",$AK337,($AK337+$AD337*0.5)),"")</f>
        <v/>
      </c>
      <c r="AN337" s="215" t="str">
        <f>IFERROR(IF(#REF!="Yes",$AL337,($AL337+$AE337*0.5)),"")</f>
        <v/>
      </c>
      <c r="AO337" s="374" t="str">
        <f>IF(ISBLANK('Team Roster Proposed - FBR'!Q338),"",'Team Roster Proposed - FBR'!Q338)</f>
        <v/>
      </c>
      <c r="AP337" s="226" t="e">
        <f>IF(ISBLANK(#REF!),"",#REF!)</f>
        <v>#REF!</v>
      </c>
      <c r="AQ337" s="226" t="e">
        <f>IF(ISBLANK(#REF!),"",#REF!)</f>
        <v>#REF!</v>
      </c>
      <c r="AR337" s="226" t="e">
        <f>IF(ISBLANK(#REF!),"",#REF!)</f>
        <v>#REF!</v>
      </c>
      <c r="AS337" s="219" t="e">
        <f>IF(ISBLANK(#REF!),"",#REF!)</f>
        <v>#REF!</v>
      </c>
      <c r="AT337" s="219" t="e">
        <f>IF(ISBLANK(#REF!),"",#REF!)</f>
        <v>#REF!</v>
      </c>
      <c r="AU337" s="219" t="e">
        <f>IF(ISBLANK(#REF!),"",#REF!)</f>
        <v>#REF!</v>
      </c>
      <c r="AV337" s="219" t="e">
        <f>IF(ISBLANK(#REF!),"",#REF!)</f>
        <v>#REF!</v>
      </c>
      <c r="AW337" s="219" t="e">
        <f>IF(ISBLANK(#REF!),"",#REF!)</f>
        <v>#REF!</v>
      </c>
      <c r="AX337" s="219" t="e">
        <f>IF(ISBLANK(#REF!),"",#REF!)</f>
        <v>#REF!</v>
      </c>
      <c r="AY337" s="226" t="e">
        <f>IF(ISBLANK(#REF!),"",#REF!)</f>
        <v>#REF!</v>
      </c>
      <c r="AZ337" s="219" t="e">
        <f>IF(ISBLANK(#REF!),"",#REF!)</f>
        <v>#REF!</v>
      </c>
      <c r="BA337" s="219" t="e">
        <f>IF(ISBLANK(#REF!),"",#REF!)</f>
        <v>#REF!</v>
      </c>
      <c r="BB337" s="219" t="e">
        <f>IF(ISBLANK(#REF!),"",#REF!)</f>
        <v>#REF!</v>
      </c>
      <c r="BC337" s="219" t="e">
        <f>IF(ISBLANK(#REF!),"",#REF!)</f>
        <v>#REF!</v>
      </c>
      <c r="BD337" s="219" t="e">
        <f>IF(ISBLANK(#REF!),"",#REF!)</f>
        <v>#REF!</v>
      </c>
      <c r="BE337" s="219" t="e">
        <f>IF(ISBLANK(#REF!),"",#REF!)</f>
        <v>#REF!</v>
      </c>
      <c r="BF337" s="219" t="e">
        <f>IF(ISBLANK(#REF!),"",#REF!)</f>
        <v>#REF!</v>
      </c>
      <c r="BG337" s="219" t="e">
        <f>IF(ISBLANK(#REF!),"",#REF!)</f>
        <v>#REF!</v>
      </c>
      <c r="BH337" s="219" t="e">
        <f>IF(ISBLANK(#REF!),"",#REF!)</f>
        <v>#REF!</v>
      </c>
      <c r="BI337" s="219" t="e">
        <f>IF(ISBLANK(#REF!),"",#REF!)</f>
        <v>#REF!</v>
      </c>
      <c r="BJ337" s="219" t="e">
        <f>IF(ISBLANK(#REF!),"",#REF!)</f>
        <v>#REF!</v>
      </c>
      <c r="BK337" s="219" t="e">
        <f>IF(ISBLANK(#REF!),"",#REF!)</f>
        <v>#REF!</v>
      </c>
      <c r="BL337" s="219" t="e">
        <f>IF(ISBLANK(#REF!),"",#REF!)</f>
        <v>#REF!</v>
      </c>
      <c r="BM337" s="219" t="e">
        <f>IF(ISBLANK(#REF!),"",#REF!)</f>
        <v>#REF!</v>
      </c>
      <c r="BN337" s="219" t="e">
        <f>IF(ISBLANK(#REF!),"",#REF!)</f>
        <v>#REF!</v>
      </c>
      <c r="BO337" s="227" t="e">
        <f t="shared" si="98"/>
        <v>#REF!</v>
      </c>
      <c r="BP337" s="228" t="str">
        <f t="shared" si="101"/>
        <v/>
      </c>
      <c r="BQ337" s="229" t="str">
        <f t="shared" si="85"/>
        <v/>
      </c>
      <c r="BR337" s="228" t="e">
        <f t="shared" si="99"/>
        <v>#REF!</v>
      </c>
      <c r="BS337" s="230" t="e">
        <f t="shared" si="100"/>
        <v>#REF!</v>
      </c>
    </row>
    <row r="338" spans="1:71">
      <c r="A338" s="213" t="e">
        <f>IF(ISBLANK(#REF!),"",#REF!)</f>
        <v>#REF!</v>
      </c>
      <c r="B338" s="214" t="e">
        <f>IF(ISBLANK(#REF!),"",#REF!)</f>
        <v>#REF!</v>
      </c>
      <c r="C338" s="214" t="e">
        <f>IF(ISBLANK(#REF!),"",#REF!)</f>
        <v>#REF!</v>
      </c>
      <c r="D338" s="214" t="e">
        <f>IF(ISBLANK(#REF!),"",#REF!)</f>
        <v>#REF!</v>
      </c>
      <c r="E338" s="214" t="e">
        <f>IF(ISBLANK(#REF!),"",#REF!)</f>
        <v>#REF!</v>
      </c>
      <c r="F338" s="214" t="e">
        <f>IF(ISBLANK(#REF!),"",#REF!)</f>
        <v>#REF!</v>
      </c>
      <c r="G338" s="214" t="e">
        <f>IF(ISBLANK(#REF!),"",#REF!)</f>
        <v>#REF!</v>
      </c>
      <c r="H338" s="215" t="e">
        <f>IF(ISBLANK(#REF!),"",#REF!)</f>
        <v>#REF!</v>
      </c>
      <c r="I338" s="214" t="e">
        <f>IF(ISBLANK(#REF!),"",#REF!)</f>
        <v>#REF!</v>
      </c>
      <c r="J338" s="216" t="e">
        <f>IF(ISBLANK(#REF!),"",#REF!)</f>
        <v>#REF!</v>
      </c>
      <c r="K338" s="217" t="e">
        <f>IF(ISBLANK(#REF!),"",#REF!)</f>
        <v>#REF!</v>
      </c>
      <c r="L338" s="217" t="e">
        <f>IF(ISBLANK(#REF!),"",#REF!)</f>
        <v>#REF!</v>
      </c>
      <c r="M338" s="218" t="e">
        <f>IF(ISBLANK(#REF!),"",#REF!)</f>
        <v>#REF!</v>
      </c>
      <c r="N338" s="218" t="e">
        <f>IF(ISBLANK(#REF!),"",#REF!)</f>
        <v>#REF!</v>
      </c>
      <c r="O338" s="220" t="str">
        <f>IFERROR(VLOOKUP(_xlfn.CONCAT('Team Roster - Final'!$A338," : ",'Team Roster - Final'!$BM338),'Rate Calculations'!$C$4:$G$1100,5,FALSE),"")</f>
        <v/>
      </c>
      <c r="P338" s="225">
        <f>IF(ISBLANK('Rate Calculations'!$H340),"",'Rate Calculations'!$H340)</f>
        <v>1.7500000000000002E-2</v>
      </c>
      <c r="Q338" s="220" t="str">
        <f t="shared" si="86"/>
        <v/>
      </c>
      <c r="R338" s="221">
        <f>IF(ISBLANK('Rate Calculations'!$J340),"",'Rate Calculations'!$J340)</f>
        <v>3.5000000000000003E-2</v>
      </c>
      <c r="S338" s="220" t="str">
        <f t="shared" si="87"/>
        <v/>
      </c>
      <c r="T338" s="225" t="str">
        <f>IFERROR(VLOOKUP(_xlfn.CONCAT('Team Roster - Final'!$A338," : ",'Team Roster - Final'!$BM338),'Rate Calculations'!$C$4:$S$1100,10,FALSE),"")</f>
        <v/>
      </c>
      <c r="U338" s="225" t="str">
        <f>IFERROR(VLOOKUP(_xlfn.CONCAT('Team Roster - Final'!$A338," : ",'Team Roster - Final'!$BM338),'Rate Calculations'!$C$4:$S$1100,11,FALSE),"")</f>
        <v/>
      </c>
      <c r="V338" s="222" t="str">
        <f t="shared" si="88"/>
        <v/>
      </c>
      <c r="W338" s="222" t="str">
        <f t="shared" si="89"/>
        <v/>
      </c>
      <c r="X338" s="223" t="str">
        <f>IFERROR(VLOOKUP(_xlfn.CONCAT('Team Roster - Final'!$A338," : ",'Team Roster - Final'!$BM338),'Rate Calculations'!$C$4:$S$1100,14,FALSE),"")</f>
        <v/>
      </c>
      <c r="Y338" s="222" t="str">
        <f t="shared" si="90"/>
        <v/>
      </c>
      <c r="Z338" s="222" t="str">
        <f t="shared" si="91"/>
        <v/>
      </c>
      <c r="AA338" s="224" t="str">
        <f>IFERROR(IF(#REF!="Yes",$Y338, $Y338+$Q338*0.5),"")</f>
        <v/>
      </c>
      <c r="AB338" s="224" t="str">
        <f>IFERROR(IF(#REF!="Yes",$Z338, $Z338+$S338*0.5),"")</f>
        <v/>
      </c>
      <c r="AC338" s="220" t="str">
        <f>IFERROR(VLOOKUP(_xlfn.CONCAT('Team Roster - Final'!$A338," : ",'Team Roster - Final'!$BM338),'Rate Calculations'!$C$4:$U$1100,19,FALSE),"")</f>
        <v/>
      </c>
      <c r="AD338" s="220" t="str">
        <f t="shared" si="92"/>
        <v/>
      </c>
      <c r="AE338" s="220" t="str">
        <f t="shared" si="93"/>
        <v/>
      </c>
      <c r="AF338" s="225" t="str">
        <f>IFERROR(VLOOKUP(_xlfn.CONCAT('Team Roster - Final'!$A338," : ",'Team Roster - Final'!$BM338),'Rate Calculations'!$C$4:$AB$1100,22,FALSE),"")</f>
        <v/>
      </c>
      <c r="AG338" s="225" t="str">
        <f>IFERROR(VLOOKUP(_xlfn.CONCAT('Team Roster - Final'!$A338," : ",'Team Roster - Final'!$BM338),'Rate Calculations'!$C$4:$AB$1100,23,FALSE),"")</f>
        <v/>
      </c>
      <c r="AH338" s="222" t="str">
        <f t="shared" si="94"/>
        <v/>
      </c>
      <c r="AI338" s="222" t="str">
        <f t="shared" si="95"/>
        <v/>
      </c>
      <c r="AJ338" s="223" t="str">
        <f>Table1[[#This Row],[Home Office
Net Fee %]]</f>
        <v/>
      </c>
      <c r="AK338" s="222" t="str">
        <f t="shared" si="96"/>
        <v/>
      </c>
      <c r="AL338" s="222" t="str">
        <f t="shared" si="97"/>
        <v/>
      </c>
      <c r="AM338" s="215" t="str">
        <f>IFERROR(IF(#REF!="Yes",$AK338,($AK338+$AD338*0.5)),"")</f>
        <v/>
      </c>
      <c r="AN338" s="215" t="str">
        <f>IFERROR(IF(#REF!="Yes",$AL338,($AL338+$AE338*0.5)),"")</f>
        <v/>
      </c>
      <c r="AO338" s="374" t="str">
        <f>IF(ISBLANK('Team Roster Proposed - FBR'!Q339),"",'Team Roster Proposed - FBR'!Q339)</f>
        <v/>
      </c>
      <c r="AP338" s="226" t="e">
        <f>IF(ISBLANK(#REF!),"",#REF!)</f>
        <v>#REF!</v>
      </c>
      <c r="AQ338" s="226" t="e">
        <f>IF(ISBLANK(#REF!),"",#REF!)</f>
        <v>#REF!</v>
      </c>
      <c r="AR338" s="226" t="e">
        <f>IF(ISBLANK(#REF!),"",#REF!)</f>
        <v>#REF!</v>
      </c>
      <c r="AS338" s="219" t="e">
        <f>IF(ISBLANK(#REF!),"",#REF!)</f>
        <v>#REF!</v>
      </c>
      <c r="AT338" s="219" t="e">
        <f>IF(ISBLANK(#REF!),"",#REF!)</f>
        <v>#REF!</v>
      </c>
      <c r="AU338" s="219" t="e">
        <f>IF(ISBLANK(#REF!),"",#REF!)</f>
        <v>#REF!</v>
      </c>
      <c r="AV338" s="219" t="e">
        <f>IF(ISBLANK(#REF!),"",#REF!)</f>
        <v>#REF!</v>
      </c>
      <c r="AW338" s="219" t="e">
        <f>IF(ISBLANK(#REF!),"",#REF!)</f>
        <v>#REF!</v>
      </c>
      <c r="AX338" s="219" t="e">
        <f>IF(ISBLANK(#REF!),"",#REF!)</f>
        <v>#REF!</v>
      </c>
      <c r="AY338" s="226" t="e">
        <f>IF(ISBLANK(#REF!),"",#REF!)</f>
        <v>#REF!</v>
      </c>
      <c r="AZ338" s="219" t="e">
        <f>IF(ISBLANK(#REF!),"",#REF!)</f>
        <v>#REF!</v>
      </c>
      <c r="BA338" s="219" t="e">
        <f>IF(ISBLANK(#REF!),"",#REF!)</f>
        <v>#REF!</v>
      </c>
      <c r="BB338" s="219" t="e">
        <f>IF(ISBLANK(#REF!),"",#REF!)</f>
        <v>#REF!</v>
      </c>
      <c r="BC338" s="219" t="e">
        <f>IF(ISBLANK(#REF!),"",#REF!)</f>
        <v>#REF!</v>
      </c>
      <c r="BD338" s="219" t="e">
        <f>IF(ISBLANK(#REF!),"",#REF!)</f>
        <v>#REF!</v>
      </c>
      <c r="BE338" s="219" t="e">
        <f>IF(ISBLANK(#REF!),"",#REF!)</f>
        <v>#REF!</v>
      </c>
      <c r="BF338" s="219" t="e">
        <f>IF(ISBLANK(#REF!),"",#REF!)</f>
        <v>#REF!</v>
      </c>
      <c r="BG338" s="219" t="e">
        <f>IF(ISBLANK(#REF!),"",#REF!)</f>
        <v>#REF!</v>
      </c>
      <c r="BH338" s="219" t="e">
        <f>IF(ISBLANK(#REF!),"",#REF!)</f>
        <v>#REF!</v>
      </c>
      <c r="BI338" s="219" t="e">
        <f>IF(ISBLANK(#REF!),"",#REF!)</f>
        <v>#REF!</v>
      </c>
      <c r="BJ338" s="219" t="e">
        <f>IF(ISBLANK(#REF!),"",#REF!)</f>
        <v>#REF!</v>
      </c>
      <c r="BK338" s="219" t="e">
        <f>IF(ISBLANK(#REF!),"",#REF!)</f>
        <v>#REF!</v>
      </c>
      <c r="BL338" s="219" t="e">
        <f>IF(ISBLANK(#REF!),"",#REF!)</f>
        <v>#REF!</v>
      </c>
      <c r="BM338" s="219" t="e">
        <f>IF(ISBLANK(#REF!),"",#REF!)</f>
        <v>#REF!</v>
      </c>
      <c r="BN338" s="219" t="e">
        <f>IF(ISBLANK(#REF!),"",#REF!)</f>
        <v>#REF!</v>
      </c>
      <c r="BO338" s="227" t="e">
        <f t="shared" si="98"/>
        <v>#REF!</v>
      </c>
      <c r="BP338" s="228" t="str">
        <f t="shared" si="101"/>
        <v/>
      </c>
      <c r="BQ338" s="229" t="str">
        <f t="shared" si="85"/>
        <v/>
      </c>
      <c r="BR338" s="228" t="e">
        <f t="shared" si="99"/>
        <v>#REF!</v>
      </c>
      <c r="BS338" s="230" t="e">
        <f t="shared" si="100"/>
        <v>#REF!</v>
      </c>
    </row>
    <row r="339" spans="1:71">
      <c r="A339" s="213" t="e">
        <f>IF(ISBLANK(#REF!),"",#REF!)</f>
        <v>#REF!</v>
      </c>
      <c r="B339" s="214" t="e">
        <f>IF(ISBLANK(#REF!),"",#REF!)</f>
        <v>#REF!</v>
      </c>
      <c r="C339" s="214" t="e">
        <f>IF(ISBLANK(#REF!),"",#REF!)</f>
        <v>#REF!</v>
      </c>
      <c r="D339" s="214" t="e">
        <f>IF(ISBLANK(#REF!),"",#REF!)</f>
        <v>#REF!</v>
      </c>
      <c r="E339" s="214" t="e">
        <f>IF(ISBLANK(#REF!),"",#REF!)</f>
        <v>#REF!</v>
      </c>
      <c r="F339" s="214" t="e">
        <f>IF(ISBLANK(#REF!),"",#REF!)</f>
        <v>#REF!</v>
      </c>
      <c r="G339" s="214" t="e">
        <f>IF(ISBLANK(#REF!),"",#REF!)</f>
        <v>#REF!</v>
      </c>
      <c r="H339" s="215" t="e">
        <f>IF(ISBLANK(#REF!),"",#REF!)</f>
        <v>#REF!</v>
      </c>
      <c r="I339" s="214" t="e">
        <f>IF(ISBLANK(#REF!),"",#REF!)</f>
        <v>#REF!</v>
      </c>
      <c r="J339" s="216" t="e">
        <f>IF(ISBLANK(#REF!),"",#REF!)</f>
        <v>#REF!</v>
      </c>
      <c r="K339" s="217" t="e">
        <f>IF(ISBLANK(#REF!),"",#REF!)</f>
        <v>#REF!</v>
      </c>
      <c r="L339" s="217" t="e">
        <f>IF(ISBLANK(#REF!),"",#REF!)</f>
        <v>#REF!</v>
      </c>
      <c r="M339" s="218" t="e">
        <f>IF(ISBLANK(#REF!),"",#REF!)</f>
        <v>#REF!</v>
      </c>
      <c r="N339" s="218" t="e">
        <f>IF(ISBLANK(#REF!),"",#REF!)</f>
        <v>#REF!</v>
      </c>
      <c r="O339" s="220" t="str">
        <f>IFERROR(VLOOKUP(_xlfn.CONCAT('Team Roster - Final'!$A339," : ",'Team Roster - Final'!$BM339),'Rate Calculations'!$C$4:$G$1100,5,FALSE),"")</f>
        <v/>
      </c>
      <c r="P339" s="225">
        <f>IF(ISBLANK('Rate Calculations'!$H341),"",'Rate Calculations'!$H341)</f>
        <v>1.7500000000000002E-2</v>
      </c>
      <c r="Q339" s="220" t="str">
        <f t="shared" si="86"/>
        <v/>
      </c>
      <c r="R339" s="221">
        <f>IF(ISBLANK('Rate Calculations'!$J341),"",'Rate Calculations'!$J341)</f>
        <v>3.5000000000000003E-2</v>
      </c>
      <c r="S339" s="220" t="str">
        <f t="shared" si="87"/>
        <v/>
      </c>
      <c r="T339" s="225" t="str">
        <f>IFERROR(VLOOKUP(_xlfn.CONCAT('Team Roster - Final'!$A339," : ",'Team Roster - Final'!$BM339),'Rate Calculations'!$C$4:$S$1100,10,FALSE),"")</f>
        <v/>
      </c>
      <c r="U339" s="225" t="str">
        <f>IFERROR(VLOOKUP(_xlfn.CONCAT('Team Roster - Final'!$A339," : ",'Team Roster - Final'!$BM339),'Rate Calculations'!$C$4:$S$1100,11,FALSE),"")</f>
        <v/>
      </c>
      <c r="V339" s="222" t="str">
        <f t="shared" si="88"/>
        <v/>
      </c>
      <c r="W339" s="222" t="str">
        <f t="shared" si="89"/>
        <v/>
      </c>
      <c r="X339" s="223" t="str">
        <f>IFERROR(VLOOKUP(_xlfn.CONCAT('Team Roster - Final'!$A339," : ",'Team Roster - Final'!$BM339),'Rate Calculations'!$C$4:$S$1100,14,FALSE),"")</f>
        <v/>
      </c>
      <c r="Y339" s="222" t="str">
        <f t="shared" si="90"/>
        <v/>
      </c>
      <c r="Z339" s="222" t="str">
        <f t="shared" si="91"/>
        <v/>
      </c>
      <c r="AA339" s="224" t="str">
        <f>IFERROR(IF(#REF!="Yes",$Y339, $Y339+$Q339*0.5),"")</f>
        <v/>
      </c>
      <c r="AB339" s="224" t="str">
        <f>IFERROR(IF(#REF!="Yes",$Z339, $Z339+$S339*0.5),"")</f>
        <v/>
      </c>
      <c r="AC339" s="220" t="str">
        <f>IFERROR(VLOOKUP(_xlfn.CONCAT('Team Roster - Final'!$A339," : ",'Team Roster - Final'!$BM339),'Rate Calculations'!$C$4:$U$1100,19,FALSE),"")</f>
        <v/>
      </c>
      <c r="AD339" s="220" t="str">
        <f t="shared" si="92"/>
        <v/>
      </c>
      <c r="AE339" s="220" t="str">
        <f t="shared" si="93"/>
        <v/>
      </c>
      <c r="AF339" s="225" t="str">
        <f>IFERROR(VLOOKUP(_xlfn.CONCAT('Team Roster - Final'!$A339," : ",'Team Roster - Final'!$BM339),'Rate Calculations'!$C$4:$AB$1100,22,FALSE),"")</f>
        <v/>
      </c>
      <c r="AG339" s="225" t="str">
        <f>IFERROR(VLOOKUP(_xlfn.CONCAT('Team Roster - Final'!$A339," : ",'Team Roster - Final'!$BM339),'Rate Calculations'!$C$4:$AB$1100,23,FALSE),"")</f>
        <v/>
      </c>
      <c r="AH339" s="222" t="str">
        <f t="shared" si="94"/>
        <v/>
      </c>
      <c r="AI339" s="222" t="str">
        <f t="shared" si="95"/>
        <v/>
      </c>
      <c r="AJ339" s="223" t="str">
        <f>Table1[[#This Row],[Home Office
Net Fee %]]</f>
        <v/>
      </c>
      <c r="AK339" s="222" t="str">
        <f t="shared" si="96"/>
        <v/>
      </c>
      <c r="AL339" s="222" t="str">
        <f t="shared" si="97"/>
        <v/>
      </c>
      <c r="AM339" s="215" t="str">
        <f>IFERROR(IF(#REF!="Yes",$AK339,($AK339+$AD339*0.5)),"")</f>
        <v/>
      </c>
      <c r="AN339" s="215" t="str">
        <f>IFERROR(IF(#REF!="Yes",$AL339,($AL339+$AE339*0.5)),"")</f>
        <v/>
      </c>
      <c r="AO339" s="374" t="str">
        <f>IF(ISBLANK('Team Roster Proposed - FBR'!Q340),"",'Team Roster Proposed - FBR'!Q340)</f>
        <v/>
      </c>
      <c r="AP339" s="226" t="e">
        <f>IF(ISBLANK(#REF!),"",#REF!)</f>
        <v>#REF!</v>
      </c>
      <c r="AQ339" s="226" t="e">
        <f>IF(ISBLANK(#REF!),"",#REF!)</f>
        <v>#REF!</v>
      </c>
      <c r="AR339" s="226" t="e">
        <f>IF(ISBLANK(#REF!),"",#REF!)</f>
        <v>#REF!</v>
      </c>
      <c r="AS339" s="219" t="e">
        <f>IF(ISBLANK(#REF!),"",#REF!)</f>
        <v>#REF!</v>
      </c>
      <c r="AT339" s="219" t="e">
        <f>IF(ISBLANK(#REF!),"",#REF!)</f>
        <v>#REF!</v>
      </c>
      <c r="AU339" s="219" t="e">
        <f>IF(ISBLANK(#REF!),"",#REF!)</f>
        <v>#REF!</v>
      </c>
      <c r="AV339" s="219" t="e">
        <f>IF(ISBLANK(#REF!),"",#REF!)</f>
        <v>#REF!</v>
      </c>
      <c r="AW339" s="219" t="e">
        <f>IF(ISBLANK(#REF!),"",#REF!)</f>
        <v>#REF!</v>
      </c>
      <c r="AX339" s="219" t="e">
        <f>IF(ISBLANK(#REF!),"",#REF!)</f>
        <v>#REF!</v>
      </c>
      <c r="AY339" s="226" t="e">
        <f>IF(ISBLANK(#REF!),"",#REF!)</f>
        <v>#REF!</v>
      </c>
      <c r="AZ339" s="219" t="e">
        <f>IF(ISBLANK(#REF!),"",#REF!)</f>
        <v>#REF!</v>
      </c>
      <c r="BA339" s="219" t="e">
        <f>IF(ISBLANK(#REF!),"",#REF!)</f>
        <v>#REF!</v>
      </c>
      <c r="BB339" s="219" t="e">
        <f>IF(ISBLANK(#REF!),"",#REF!)</f>
        <v>#REF!</v>
      </c>
      <c r="BC339" s="219" t="e">
        <f>IF(ISBLANK(#REF!),"",#REF!)</f>
        <v>#REF!</v>
      </c>
      <c r="BD339" s="219" t="e">
        <f>IF(ISBLANK(#REF!),"",#REF!)</f>
        <v>#REF!</v>
      </c>
      <c r="BE339" s="219" t="e">
        <f>IF(ISBLANK(#REF!),"",#REF!)</f>
        <v>#REF!</v>
      </c>
      <c r="BF339" s="219" t="e">
        <f>IF(ISBLANK(#REF!),"",#REF!)</f>
        <v>#REF!</v>
      </c>
      <c r="BG339" s="219" t="e">
        <f>IF(ISBLANK(#REF!),"",#REF!)</f>
        <v>#REF!</v>
      </c>
      <c r="BH339" s="219" t="e">
        <f>IF(ISBLANK(#REF!),"",#REF!)</f>
        <v>#REF!</v>
      </c>
      <c r="BI339" s="219" t="e">
        <f>IF(ISBLANK(#REF!),"",#REF!)</f>
        <v>#REF!</v>
      </c>
      <c r="BJ339" s="219" t="e">
        <f>IF(ISBLANK(#REF!),"",#REF!)</f>
        <v>#REF!</v>
      </c>
      <c r="BK339" s="219" t="e">
        <f>IF(ISBLANK(#REF!),"",#REF!)</f>
        <v>#REF!</v>
      </c>
      <c r="BL339" s="219" t="e">
        <f>IF(ISBLANK(#REF!),"",#REF!)</f>
        <v>#REF!</v>
      </c>
      <c r="BM339" s="219" t="e">
        <f>IF(ISBLANK(#REF!),"",#REF!)</f>
        <v>#REF!</v>
      </c>
      <c r="BN339" s="219" t="e">
        <f>IF(ISBLANK(#REF!),"",#REF!)</f>
        <v>#REF!</v>
      </c>
      <c r="BO339" s="227" t="e">
        <f t="shared" si="98"/>
        <v>#REF!</v>
      </c>
      <c r="BP339" s="228" t="str">
        <f t="shared" si="101"/>
        <v/>
      </c>
      <c r="BQ339" s="229" t="str">
        <f t="shared" si="85"/>
        <v/>
      </c>
      <c r="BR339" s="228" t="e">
        <f t="shared" si="99"/>
        <v>#REF!</v>
      </c>
      <c r="BS339" s="230" t="e">
        <f t="shared" si="100"/>
        <v>#REF!</v>
      </c>
    </row>
    <row r="340" spans="1:71">
      <c r="A340" s="213" t="e">
        <f>IF(ISBLANK(#REF!),"",#REF!)</f>
        <v>#REF!</v>
      </c>
      <c r="B340" s="214" t="e">
        <f>IF(ISBLANK(#REF!),"",#REF!)</f>
        <v>#REF!</v>
      </c>
      <c r="C340" s="214" t="e">
        <f>IF(ISBLANK(#REF!),"",#REF!)</f>
        <v>#REF!</v>
      </c>
      <c r="D340" s="214" t="e">
        <f>IF(ISBLANK(#REF!),"",#REF!)</f>
        <v>#REF!</v>
      </c>
      <c r="E340" s="214" t="e">
        <f>IF(ISBLANK(#REF!),"",#REF!)</f>
        <v>#REF!</v>
      </c>
      <c r="F340" s="214" t="e">
        <f>IF(ISBLANK(#REF!),"",#REF!)</f>
        <v>#REF!</v>
      </c>
      <c r="G340" s="214" t="e">
        <f>IF(ISBLANK(#REF!),"",#REF!)</f>
        <v>#REF!</v>
      </c>
      <c r="H340" s="215" t="e">
        <f>IF(ISBLANK(#REF!),"",#REF!)</f>
        <v>#REF!</v>
      </c>
      <c r="I340" s="214" t="e">
        <f>IF(ISBLANK(#REF!),"",#REF!)</f>
        <v>#REF!</v>
      </c>
      <c r="J340" s="216" t="e">
        <f>IF(ISBLANK(#REF!),"",#REF!)</f>
        <v>#REF!</v>
      </c>
      <c r="K340" s="217" t="e">
        <f>IF(ISBLANK(#REF!),"",#REF!)</f>
        <v>#REF!</v>
      </c>
      <c r="L340" s="217" t="e">
        <f>IF(ISBLANK(#REF!),"",#REF!)</f>
        <v>#REF!</v>
      </c>
      <c r="M340" s="218" t="e">
        <f>IF(ISBLANK(#REF!),"",#REF!)</f>
        <v>#REF!</v>
      </c>
      <c r="N340" s="218" t="e">
        <f>IF(ISBLANK(#REF!),"",#REF!)</f>
        <v>#REF!</v>
      </c>
      <c r="O340" s="220" t="str">
        <f>IFERROR(VLOOKUP(_xlfn.CONCAT('Team Roster - Final'!$A340," : ",'Team Roster - Final'!$BM340),'Rate Calculations'!$C$4:$G$1100,5,FALSE),"")</f>
        <v/>
      </c>
      <c r="P340" s="225">
        <f>IF(ISBLANK('Rate Calculations'!$H342),"",'Rate Calculations'!$H342)</f>
        <v>1.7500000000000002E-2</v>
      </c>
      <c r="Q340" s="220" t="str">
        <f t="shared" si="86"/>
        <v/>
      </c>
      <c r="R340" s="221">
        <f>IF(ISBLANK('Rate Calculations'!$J342),"",'Rate Calculations'!$J342)</f>
        <v>3.5000000000000003E-2</v>
      </c>
      <c r="S340" s="220" t="str">
        <f t="shared" si="87"/>
        <v/>
      </c>
      <c r="T340" s="225" t="str">
        <f>IFERROR(VLOOKUP(_xlfn.CONCAT('Team Roster - Final'!$A340," : ",'Team Roster - Final'!$BM340),'Rate Calculations'!$C$4:$S$1100,10,FALSE),"")</f>
        <v/>
      </c>
      <c r="U340" s="225" t="str">
        <f>IFERROR(VLOOKUP(_xlfn.CONCAT('Team Roster - Final'!$A340," : ",'Team Roster - Final'!$BM340),'Rate Calculations'!$C$4:$S$1100,11,FALSE),"")</f>
        <v/>
      </c>
      <c r="V340" s="222" t="str">
        <f t="shared" si="88"/>
        <v/>
      </c>
      <c r="W340" s="222" t="str">
        <f t="shared" si="89"/>
        <v/>
      </c>
      <c r="X340" s="223" t="str">
        <f>IFERROR(VLOOKUP(_xlfn.CONCAT('Team Roster - Final'!$A340," : ",'Team Roster - Final'!$BM340),'Rate Calculations'!$C$4:$S$1100,14,FALSE),"")</f>
        <v/>
      </c>
      <c r="Y340" s="222" t="str">
        <f t="shared" si="90"/>
        <v/>
      </c>
      <c r="Z340" s="222" t="str">
        <f t="shared" si="91"/>
        <v/>
      </c>
      <c r="AA340" s="224" t="str">
        <f>IFERROR(IF(#REF!="Yes",$Y340, $Y340+$Q340*0.5),"")</f>
        <v/>
      </c>
      <c r="AB340" s="224" t="str">
        <f>IFERROR(IF(#REF!="Yes",$Z340, $Z340+$S340*0.5),"")</f>
        <v/>
      </c>
      <c r="AC340" s="220" t="str">
        <f>IFERROR(VLOOKUP(_xlfn.CONCAT('Team Roster - Final'!$A340," : ",'Team Roster - Final'!$BM340),'Rate Calculations'!$C$4:$U$1100,19,FALSE),"")</f>
        <v/>
      </c>
      <c r="AD340" s="220" t="str">
        <f t="shared" si="92"/>
        <v/>
      </c>
      <c r="AE340" s="220" t="str">
        <f t="shared" si="93"/>
        <v/>
      </c>
      <c r="AF340" s="225" t="str">
        <f>IFERROR(VLOOKUP(_xlfn.CONCAT('Team Roster - Final'!$A340," : ",'Team Roster - Final'!$BM340),'Rate Calculations'!$C$4:$AB$1100,22,FALSE),"")</f>
        <v/>
      </c>
      <c r="AG340" s="225" t="str">
        <f>IFERROR(VLOOKUP(_xlfn.CONCAT('Team Roster - Final'!$A340," : ",'Team Roster - Final'!$BM340),'Rate Calculations'!$C$4:$AB$1100,23,FALSE),"")</f>
        <v/>
      </c>
      <c r="AH340" s="222" t="str">
        <f t="shared" si="94"/>
        <v/>
      </c>
      <c r="AI340" s="222" t="str">
        <f t="shared" si="95"/>
        <v/>
      </c>
      <c r="AJ340" s="223" t="str">
        <f>Table1[[#This Row],[Home Office
Net Fee %]]</f>
        <v/>
      </c>
      <c r="AK340" s="222" t="str">
        <f t="shared" si="96"/>
        <v/>
      </c>
      <c r="AL340" s="222" t="str">
        <f t="shared" si="97"/>
        <v/>
      </c>
      <c r="AM340" s="215" t="str">
        <f>IFERROR(IF(#REF!="Yes",$AK340,($AK340+$AD340*0.5)),"")</f>
        <v/>
      </c>
      <c r="AN340" s="215" t="str">
        <f>IFERROR(IF(#REF!="Yes",$AL340,($AL340+$AE340*0.5)),"")</f>
        <v/>
      </c>
      <c r="AO340" s="374" t="str">
        <f>IF(ISBLANK('Team Roster Proposed - FBR'!Q341),"",'Team Roster Proposed - FBR'!Q341)</f>
        <v/>
      </c>
      <c r="AP340" s="226" t="e">
        <f>IF(ISBLANK(#REF!),"",#REF!)</f>
        <v>#REF!</v>
      </c>
      <c r="AQ340" s="226" t="e">
        <f>IF(ISBLANK(#REF!),"",#REF!)</f>
        <v>#REF!</v>
      </c>
      <c r="AR340" s="226" t="e">
        <f>IF(ISBLANK(#REF!),"",#REF!)</f>
        <v>#REF!</v>
      </c>
      <c r="AS340" s="219" t="e">
        <f>IF(ISBLANK(#REF!),"",#REF!)</f>
        <v>#REF!</v>
      </c>
      <c r="AT340" s="219" t="e">
        <f>IF(ISBLANK(#REF!),"",#REF!)</f>
        <v>#REF!</v>
      </c>
      <c r="AU340" s="219" t="e">
        <f>IF(ISBLANK(#REF!),"",#REF!)</f>
        <v>#REF!</v>
      </c>
      <c r="AV340" s="219" t="e">
        <f>IF(ISBLANK(#REF!),"",#REF!)</f>
        <v>#REF!</v>
      </c>
      <c r="AW340" s="219" t="e">
        <f>IF(ISBLANK(#REF!),"",#REF!)</f>
        <v>#REF!</v>
      </c>
      <c r="AX340" s="219" t="e">
        <f>IF(ISBLANK(#REF!),"",#REF!)</f>
        <v>#REF!</v>
      </c>
      <c r="AY340" s="226" t="e">
        <f>IF(ISBLANK(#REF!),"",#REF!)</f>
        <v>#REF!</v>
      </c>
      <c r="AZ340" s="219" t="e">
        <f>IF(ISBLANK(#REF!),"",#REF!)</f>
        <v>#REF!</v>
      </c>
      <c r="BA340" s="219" t="e">
        <f>IF(ISBLANK(#REF!),"",#REF!)</f>
        <v>#REF!</v>
      </c>
      <c r="BB340" s="219" t="e">
        <f>IF(ISBLANK(#REF!),"",#REF!)</f>
        <v>#REF!</v>
      </c>
      <c r="BC340" s="219" t="e">
        <f>IF(ISBLANK(#REF!),"",#REF!)</f>
        <v>#REF!</v>
      </c>
      <c r="BD340" s="219" t="e">
        <f>IF(ISBLANK(#REF!),"",#REF!)</f>
        <v>#REF!</v>
      </c>
      <c r="BE340" s="219" t="e">
        <f>IF(ISBLANK(#REF!),"",#REF!)</f>
        <v>#REF!</v>
      </c>
      <c r="BF340" s="219" t="e">
        <f>IF(ISBLANK(#REF!),"",#REF!)</f>
        <v>#REF!</v>
      </c>
      <c r="BG340" s="219" t="e">
        <f>IF(ISBLANK(#REF!),"",#REF!)</f>
        <v>#REF!</v>
      </c>
      <c r="BH340" s="219" t="e">
        <f>IF(ISBLANK(#REF!),"",#REF!)</f>
        <v>#REF!</v>
      </c>
      <c r="BI340" s="219" t="e">
        <f>IF(ISBLANK(#REF!),"",#REF!)</f>
        <v>#REF!</v>
      </c>
      <c r="BJ340" s="219" t="e">
        <f>IF(ISBLANK(#REF!),"",#REF!)</f>
        <v>#REF!</v>
      </c>
      <c r="BK340" s="219" t="e">
        <f>IF(ISBLANK(#REF!),"",#REF!)</f>
        <v>#REF!</v>
      </c>
      <c r="BL340" s="219" t="e">
        <f>IF(ISBLANK(#REF!),"",#REF!)</f>
        <v>#REF!</v>
      </c>
      <c r="BM340" s="219" t="e">
        <f>IF(ISBLANK(#REF!),"",#REF!)</f>
        <v>#REF!</v>
      </c>
      <c r="BN340" s="219" t="e">
        <f>IF(ISBLANK(#REF!),"",#REF!)</f>
        <v>#REF!</v>
      </c>
      <c r="BO340" s="227" t="e">
        <f t="shared" si="98"/>
        <v>#REF!</v>
      </c>
      <c r="BP340" s="228" t="str">
        <f t="shared" si="101"/>
        <v/>
      </c>
      <c r="BQ340" s="229" t="str">
        <f t="shared" si="85"/>
        <v/>
      </c>
      <c r="BR340" s="228" t="e">
        <f t="shared" si="99"/>
        <v>#REF!</v>
      </c>
      <c r="BS340" s="230" t="e">
        <f t="shared" si="100"/>
        <v>#REF!</v>
      </c>
    </row>
    <row r="341" spans="1:71">
      <c r="A341" s="213" t="e">
        <f>IF(ISBLANK(#REF!),"",#REF!)</f>
        <v>#REF!</v>
      </c>
      <c r="B341" s="214" t="e">
        <f>IF(ISBLANK(#REF!),"",#REF!)</f>
        <v>#REF!</v>
      </c>
      <c r="C341" s="214" t="e">
        <f>IF(ISBLANK(#REF!),"",#REF!)</f>
        <v>#REF!</v>
      </c>
      <c r="D341" s="214" t="e">
        <f>IF(ISBLANK(#REF!),"",#REF!)</f>
        <v>#REF!</v>
      </c>
      <c r="E341" s="214" t="e">
        <f>IF(ISBLANK(#REF!),"",#REF!)</f>
        <v>#REF!</v>
      </c>
      <c r="F341" s="214" t="e">
        <f>IF(ISBLANK(#REF!),"",#REF!)</f>
        <v>#REF!</v>
      </c>
      <c r="G341" s="214" t="e">
        <f>IF(ISBLANK(#REF!),"",#REF!)</f>
        <v>#REF!</v>
      </c>
      <c r="H341" s="215" t="e">
        <f>IF(ISBLANK(#REF!),"",#REF!)</f>
        <v>#REF!</v>
      </c>
      <c r="I341" s="214" t="e">
        <f>IF(ISBLANK(#REF!),"",#REF!)</f>
        <v>#REF!</v>
      </c>
      <c r="J341" s="216" t="e">
        <f>IF(ISBLANK(#REF!),"",#REF!)</f>
        <v>#REF!</v>
      </c>
      <c r="K341" s="217" t="e">
        <f>IF(ISBLANK(#REF!),"",#REF!)</f>
        <v>#REF!</v>
      </c>
      <c r="L341" s="217" t="e">
        <f>IF(ISBLANK(#REF!),"",#REF!)</f>
        <v>#REF!</v>
      </c>
      <c r="M341" s="218" t="e">
        <f>IF(ISBLANK(#REF!),"",#REF!)</f>
        <v>#REF!</v>
      </c>
      <c r="N341" s="218" t="e">
        <f>IF(ISBLANK(#REF!),"",#REF!)</f>
        <v>#REF!</v>
      </c>
      <c r="O341" s="220" t="str">
        <f>IFERROR(VLOOKUP(_xlfn.CONCAT('Team Roster - Final'!$A341," : ",'Team Roster - Final'!$BM341),'Rate Calculations'!$C$4:$G$1100,5,FALSE),"")</f>
        <v/>
      </c>
      <c r="P341" s="225">
        <f>IF(ISBLANK('Rate Calculations'!$H343),"",'Rate Calculations'!$H343)</f>
        <v>1.7500000000000002E-2</v>
      </c>
      <c r="Q341" s="220" t="str">
        <f t="shared" si="86"/>
        <v/>
      </c>
      <c r="R341" s="221">
        <f>IF(ISBLANK('Rate Calculations'!$J343),"",'Rate Calculations'!$J343)</f>
        <v>3.5000000000000003E-2</v>
      </c>
      <c r="S341" s="220" t="str">
        <f t="shared" si="87"/>
        <v/>
      </c>
      <c r="T341" s="225" t="str">
        <f>IFERROR(VLOOKUP(_xlfn.CONCAT('Team Roster - Final'!$A341," : ",'Team Roster - Final'!$BM341),'Rate Calculations'!$C$4:$S$1100,10,FALSE),"")</f>
        <v/>
      </c>
      <c r="U341" s="225" t="str">
        <f>IFERROR(VLOOKUP(_xlfn.CONCAT('Team Roster - Final'!$A341," : ",'Team Roster - Final'!$BM341),'Rate Calculations'!$C$4:$S$1100,11,FALSE),"")</f>
        <v/>
      </c>
      <c r="V341" s="222" t="str">
        <f t="shared" si="88"/>
        <v/>
      </c>
      <c r="W341" s="222" t="str">
        <f t="shared" si="89"/>
        <v/>
      </c>
      <c r="X341" s="223" t="str">
        <f>IFERROR(VLOOKUP(_xlfn.CONCAT('Team Roster - Final'!$A341," : ",'Team Roster - Final'!$BM341),'Rate Calculations'!$C$4:$S$1100,14,FALSE),"")</f>
        <v/>
      </c>
      <c r="Y341" s="222" t="str">
        <f t="shared" si="90"/>
        <v/>
      </c>
      <c r="Z341" s="222" t="str">
        <f t="shared" si="91"/>
        <v/>
      </c>
      <c r="AA341" s="224" t="str">
        <f>IFERROR(IF(#REF!="Yes",$Y341, $Y341+$Q341*0.5),"")</f>
        <v/>
      </c>
      <c r="AB341" s="224" t="str">
        <f>IFERROR(IF(#REF!="Yes",$Z341, $Z341+$S341*0.5),"")</f>
        <v/>
      </c>
      <c r="AC341" s="220" t="str">
        <f>IFERROR(VLOOKUP(_xlfn.CONCAT('Team Roster - Final'!$A341," : ",'Team Roster - Final'!$BM341),'Rate Calculations'!$C$4:$U$1100,19,FALSE),"")</f>
        <v/>
      </c>
      <c r="AD341" s="220" t="str">
        <f t="shared" si="92"/>
        <v/>
      </c>
      <c r="AE341" s="220" t="str">
        <f t="shared" si="93"/>
        <v/>
      </c>
      <c r="AF341" s="225" t="str">
        <f>IFERROR(VLOOKUP(_xlfn.CONCAT('Team Roster - Final'!$A341," : ",'Team Roster - Final'!$BM341),'Rate Calculations'!$C$4:$AB$1100,22,FALSE),"")</f>
        <v/>
      </c>
      <c r="AG341" s="225" t="str">
        <f>IFERROR(VLOOKUP(_xlfn.CONCAT('Team Roster - Final'!$A341," : ",'Team Roster - Final'!$BM341),'Rate Calculations'!$C$4:$AB$1100,23,FALSE),"")</f>
        <v/>
      </c>
      <c r="AH341" s="222" t="str">
        <f t="shared" si="94"/>
        <v/>
      </c>
      <c r="AI341" s="222" t="str">
        <f t="shared" si="95"/>
        <v/>
      </c>
      <c r="AJ341" s="223" t="str">
        <f>Table1[[#This Row],[Home Office
Net Fee %]]</f>
        <v/>
      </c>
      <c r="AK341" s="222" t="str">
        <f t="shared" si="96"/>
        <v/>
      </c>
      <c r="AL341" s="222" t="str">
        <f t="shared" si="97"/>
        <v/>
      </c>
      <c r="AM341" s="215" t="str">
        <f>IFERROR(IF(#REF!="Yes",$AK341,($AK341+$AD341*0.5)),"")</f>
        <v/>
      </c>
      <c r="AN341" s="215" t="str">
        <f>IFERROR(IF(#REF!="Yes",$AL341,($AL341+$AE341*0.5)),"")</f>
        <v/>
      </c>
      <c r="AO341" s="374" t="str">
        <f>IF(ISBLANK('Team Roster Proposed - FBR'!Q342),"",'Team Roster Proposed - FBR'!Q342)</f>
        <v/>
      </c>
      <c r="AP341" s="226" t="e">
        <f>IF(ISBLANK(#REF!),"",#REF!)</f>
        <v>#REF!</v>
      </c>
      <c r="AQ341" s="226" t="e">
        <f>IF(ISBLANK(#REF!),"",#REF!)</f>
        <v>#REF!</v>
      </c>
      <c r="AR341" s="226" t="e">
        <f>IF(ISBLANK(#REF!),"",#REF!)</f>
        <v>#REF!</v>
      </c>
      <c r="AS341" s="219" t="e">
        <f>IF(ISBLANK(#REF!),"",#REF!)</f>
        <v>#REF!</v>
      </c>
      <c r="AT341" s="219" t="e">
        <f>IF(ISBLANK(#REF!),"",#REF!)</f>
        <v>#REF!</v>
      </c>
      <c r="AU341" s="219" t="e">
        <f>IF(ISBLANK(#REF!),"",#REF!)</f>
        <v>#REF!</v>
      </c>
      <c r="AV341" s="219" t="e">
        <f>IF(ISBLANK(#REF!),"",#REF!)</f>
        <v>#REF!</v>
      </c>
      <c r="AW341" s="219" t="e">
        <f>IF(ISBLANK(#REF!),"",#REF!)</f>
        <v>#REF!</v>
      </c>
      <c r="AX341" s="219" t="e">
        <f>IF(ISBLANK(#REF!),"",#REF!)</f>
        <v>#REF!</v>
      </c>
      <c r="AY341" s="226" t="e">
        <f>IF(ISBLANK(#REF!),"",#REF!)</f>
        <v>#REF!</v>
      </c>
      <c r="AZ341" s="219" t="e">
        <f>IF(ISBLANK(#REF!),"",#REF!)</f>
        <v>#REF!</v>
      </c>
      <c r="BA341" s="219" t="e">
        <f>IF(ISBLANK(#REF!),"",#REF!)</f>
        <v>#REF!</v>
      </c>
      <c r="BB341" s="219" t="e">
        <f>IF(ISBLANK(#REF!),"",#REF!)</f>
        <v>#REF!</v>
      </c>
      <c r="BC341" s="219" t="e">
        <f>IF(ISBLANK(#REF!),"",#REF!)</f>
        <v>#REF!</v>
      </c>
      <c r="BD341" s="219" t="e">
        <f>IF(ISBLANK(#REF!),"",#REF!)</f>
        <v>#REF!</v>
      </c>
      <c r="BE341" s="219" t="e">
        <f>IF(ISBLANK(#REF!),"",#REF!)</f>
        <v>#REF!</v>
      </c>
      <c r="BF341" s="219" t="e">
        <f>IF(ISBLANK(#REF!),"",#REF!)</f>
        <v>#REF!</v>
      </c>
      <c r="BG341" s="219" t="e">
        <f>IF(ISBLANK(#REF!),"",#REF!)</f>
        <v>#REF!</v>
      </c>
      <c r="BH341" s="219" t="e">
        <f>IF(ISBLANK(#REF!),"",#REF!)</f>
        <v>#REF!</v>
      </c>
      <c r="BI341" s="219" t="e">
        <f>IF(ISBLANK(#REF!),"",#REF!)</f>
        <v>#REF!</v>
      </c>
      <c r="BJ341" s="219" t="e">
        <f>IF(ISBLANK(#REF!),"",#REF!)</f>
        <v>#REF!</v>
      </c>
      <c r="BK341" s="219" t="e">
        <f>IF(ISBLANK(#REF!),"",#REF!)</f>
        <v>#REF!</v>
      </c>
      <c r="BL341" s="219" t="e">
        <f>IF(ISBLANK(#REF!),"",#REF!)</f>
        <v>#REF!</v>
      </c>
      <c r="BM341" s="219" t="e">
        <f>IF(ISBLANK(#REF!),"",#REF!)</f>
        <v>#REF!</v>
      </c>
      <c r="BN341" s="219" t="e">
        <f>IF(ISBLANK(#REF!),"",#REF!)</f>
        <v>#REF!</v>
      </c>
      <c r="BO341" s="227" t="e">
        <f t="shared" si="98"/>
        <v>#REF!</v>
      </c>
      <c r="BP341" s="228" t="str">
        <f t="shared" si="101"/>
        <v/>
      </c>
      <c r="BQ341" s="229" t="str">
        <f t="shared" si="85"/>
        <v/>
      </c>
      <c r="BR341" s="228" t="e">
        <f t="shared" si="99"/>
        <v>#REF!</v>
      </c>
      <c r="BS341" s="230" t="e">
        <f t="shared" si="100"/>
        <v>#REF!</v>
      </c>
    </row>
    <row r="342" spans="1:71">
      <c r="A342" s="213" t="e">
        <f>IF(ISBLANK(#REF!),"",#REF!)</f>
        <v>#REF!</v>
      </c>
      <c r="B342" s="214" t="e">
        <f>IF(ISBLANK(#REF!),"",#REF!)</f>
        <v>#REF!</v>
      </c>
      <c r="C342" s="214" t="e">
        <f>IF(ISBLANK(#REF!),"",#REF!)</f>
        <v>#REF!</v>
      </c>
      <c r="D342" s="214" t="e">
        <f>IF(ISBLANK(#REF!),"",#REF!)</f>
        <v>#REF!</v>
      </c>
      <c r="E342" s="214" t="e">
        <f>IF(ISBLANK(#REF!),"",#REF!)</f>
        <v>#REF!</v>
      </c>
      <c r="F342" s="214" t="e">
        <f>IF(ISBLANK(#REF!),"",#REF!)</f>
        <v>#REF!</v>
      </c>
      <c r="G342" s="214" t="e">
        <f>IF(ISBLANK(#REF!),"",#REF!)</f>
        <v>#REF!</v>
      </c>
      <c r="H342" s="215" t="e">
        <f>IF(ISBLANK(#REF!),"",#REF!)</f>
        <v>#REF!</v>
      </c>
      <c r="I342" s="214" t="e">
        <f>IF(ISBLANK(#REF!),"",#REF!)</f>
        <v>#REF!</v>
      </c>
      <c r="J342" s="216" t="e">
        <f>IF(ISBLANK(#REF!),"",#REF!)</f>
        <v>#REF!</v>
      </c>
      <c r="K342" s="217" t="e">
        <f>IF(ISBLANK(#REF!),"",#REF!)</f>
        <v>#REF!</v>
      </c>
      <c r="L342" s="217" t="e">
        <f>IF(ISBLANK(#REF!),"",#REF!)</f>
        <v>#REF!</v>
      </c>
      <c r="M342" s="218" t="e">
        <f>IF(ISBLANK(#REF!),"",#REF!)</f>
        <v>#REF!</v>
      </c>
      <c r="N342" s="218" t="e">
        <f>IF(ISBLANK(#REF!),"",#REF!)</f>
        <v>#REF!</v>
      </c>
      <c r="O342" s="220" t="str">
        <f>IFERROR(VLOOKUP(_xlfn.CONCAT('Team Roster - Final'!$A342," : ",'Team Roster - Final'!$BM342),'Rate Calculations'!$C$4:$G$1100,5,FALSE),"")</f>
        <v/>
      </c>
      <c r="P342" s="225">
        <f>IF(ISBLANK('Rate Calculations'!$H344),"",'Rate Calculations'!$H344)</f>
        <v>1.7500000000000002E-2</v>
      </c>
      <c r="Q342" s="220" t="str">
        <f t="shared" si="86"/>
        <v/>
      </c>
      <c r="R342" s="221">
        <f>IF(ISBLANK('Rate Calculations'!$J344),"",'Rate Calculations'!$J344)</f>
        <v>3.5000000000000003E-2</v>
      </c>
      <c r="S342" s="220" t="str">
        <f t="shared" si="87"/>
        <v/>
      </c>
      <c r="T342" s="225" t="str">
        <f>IFERROR(VLOOKUP(_xlfn.CONCAT('Team Roster - Final'!$A342," : ",'Team Roster - Final'!$BM342),'Rate Calculations'!$C$4:$S$1100,10,FALSE),"")</f>
        <v/>
      </c>
      <c r="U342" s="225" t="str">
        <f>IFERROR(VLOOKUP(_xlfn.CONCAT('Team Roster - Final'!$A342," : ",'Team Roster - Final'!$BM342),'Rate Calculations'!$C$4:$S$1100,11,FALSE),"")</f>
        <v/>
      </c>
      <c r="V342" s="222" t="str">
        <f t="shared" si="88"/>
        <v/>
      </c>
      <c r="W342" s="222" t="str">
        <f t="shared" si="89"/>
        <v/>
      </c>
      <c r="X342" s="223" t="str">
        <f>IFERROR(VLOOKUP(_xlfn.CONCAT('Team Roster - Final'!$A342," : ",'Team Roster - Final'!$BM342),'Rate Calculations'!$C$4:$S$1100,14,FALSE),"")</f>
        <v/>
      </c>
      <c r="Y342" s="222" t="str">
        <f t="shared" si="90"/>
        <v/>
      </c>
      <c r="Z342" s="222" t="str">
        <f t="shared" si="91"/>
        <v/>
      </c>
      <c r="AA342" s="224" t="str">
        <f>IFERROR(IF(#REF!="Yes",$Y342, $Y342+$Q342*0.5),"")</f>
        <v/>
      </c>
      <c r="AB342" s="224" t="str">
        <f>IFERROR(IF(#REF!="Yes",$Z342, $Z342+$S342*0.5),"")</f>
        <v/>
      </c>
      <c r="AC342" s="220" t="str">
        <f>IFERROR(VLOOKUP(_xlfn.CONCAT('Team Roster - Final'!$A342," : ",'Team Roster - Final'!$BM342),'Rate Calculations'!$C$4:$U$1100,19,FALSE),"")</f>
        <v/>
      </c>
      <c r="AD342" s="220" t="str">
        <f t="shared" si="92"/>
        <v/>
      </c>
      <c r="AE342" s="220" t="str">
        <f t="shared" si="93"/>
        <v/>
      </c>
      <c r="AF342" s="225" t="str">
        <f>IFERROR(VLOOKUP(_xlfn.CONCAT('Team Roster - Final'!$A342," : ",'Team Roster - Final'!$BM342),'Rate Calculations'!$C$4:$AB$1100,22,FALSE),"")</f>
        <v/>
      </c>
      <c r="AG342" s="225" t="str">
        <f>IFERROR(VLOOKUP(_xlfn.CONCAT('Team Roster - Final'!$A342," : ",'Team Roster - Final'!$BM342),'Rate Calculations'!$C$4:$AB$1100,23,FALSE),"")</f>
        <v/>
      </c>
      <c r="AH342" s="222" t="str">
        <f t="shared" si="94"/>
        <v/>
      </c>
      <c r="AI342" s="222" t="str">
        <f t="shared" si="95"/>
        <v/>
      </c>
      <c r="AJ342" s="223" t="str">
        <f>Table1[[#This Row],[Home Office
Net Fee %]]</f>
        <v/>
      </c>
      <c r="AK342" s="222" t="str">
        <f t="shared" si="96"/>
        <v/>
      </c>
      <c r="AL342" s="222" t="str">
        <f t="shared" si="97"/>
        <v/>
      </c>
      <c r="AM342" s="215" t="str">
        <f>IFERROR(IF(#REF!="Yes",$AK342,($AK342+$AD342*0.5)),"")</f>
        <v/>
      </c>
      <c r="AN342" s="215" t="str">
        <f>IFERROR(IF(#REF!="Yes",$AL342,($AL342+$AE342*0.5)),"")</f>
        <v/>
      </c>
      <c r="AO342" s="374" t="str">
        <f>IF(ISBLANK('Team Roster Proposed - FBR'!Q343),"",'Team Roster Proposed - FBR'!Q343)</f>
        <v/>
      </c>
      <c r="AP342" s="226" t="e">
        <f>IF(ISBLANK(#REF!),"",#REF!)</f>
        <v>#REF!</v>
      </c>
      <c r="AQ342" s="226" t="e">
        <f>IF(ISBLANK(#REF!),"",#REF!)</f>
        <v>#REF!</v>
      </c>
      <c r="AR342" s="226" t="e">
        <f>IF(ISBLANK(#REF!),"",#REF!)</f>
        <v>#REF!</v>
      </c>
      <c r="AS342" s="219" t="e">
        <f>IF(ISBLANK(#REF!),"",#REF!)</f>
        <v>#REF!</v>
      </c>
      <c r="AT342" s="219" t="e">
        <f>IF(ISBLANK(#REF!),"",#REF!)</f>
        <v>#REF!</v>
      </c>
      <c r="AU342" s="219" t="e">
        <f>IF(ISBLANK(#REF!),"",#REF!)</f>
        <v>#REF!</v>
      </c>
      <c r="AV342" s="219" t="e">
        <f>IF(ISBLANK(#REF!),"",#REF!)</f>
        <v>#REF!</v>
      </c>
      <c r="AW342" s="219" t="e">
        <f>IF(ISBLANK(#REF!),"",#REF!)</f>
        <v>#REF!</v>
      </c>
      <c r="AX342" s="219" t="e">
        <f>IF(ISBLANK(#REF!),"",#REF!)</f>
        <v>#REF!</v>
      </c>
      <c r="AY342" s="226" t="e">
        <f>IF(ISBLANK(#REF!),"",#REF!)</f>
        <v>#REF!</v>
      </c>
      <c r="AZ342" s="219" t="e">
        <f>IF(ISBLANK(#REF!),"",#REF!)</f>
        <v>#REF!</v>
      </c>
      <c r="BA342" s="219" t="e">
        <f>IF(ISBLANK(#REF!),"",#REF!)</f>
        <v>#REF!</v>
      </c>
      <c r="BB342" s="219" t="e">
        <f>IF(ISBLANK(#REF!),"",#REF!)</f>
        <v>#REF!</v>
      </c>
      <c r="BC342" s="219" t="e">
        <f>IF(ISBLANK(#REF!),"",#REF!)</f>
        <v>#REF!</v>
      </c>
      <c r="BD342" s="219" t="e">
        <f>IF(ISBLANK(#REF!),"",#REF!)</f>
        <v>#REF!</v>
      </c>
      <c r="BE342" s="219" t="e">
        <f>IF(ISBLANK(#REF!),"",#REF!)</f>
        <v>#REF!</v>
      </c>
      <c r="BF342" s="219" t="e">
        <f>IF(ISBLANK(#REF!),"",#REF!)</f>
        <v>#REF!</v>
      </c>
      <c r="BG342" s="219" t="e">
        <f>IF(ISBLANK(#REF!),"",#REF!)</f>
        <v>#REF!</v>
      </c>
      <c r="BH342" s="219" t="e">
        <f>IF(ISBLANK(#REF!),"",#REF!)</f>
        <v>#REF!</v>
      </c>
      <c r="BI342" s="219" t="e">
        <f>IF(ISBLANK(#REF!),"",#REF!)</f>
        <v>#REF!</v>
      </c>
      <c r="BJ342" s="219" t="e">
        <f>IF(ISBLANK(#REF!),"",#REF!)</f>
        <v>#REF!</v>
      </c>
      <c r="BK342" s="219" t="e">
        <f>IF(ISBLANK(#REF!),"",#REF!)</f>
        <v>#REF!</v>
      </c>
      <c r="BL342" s="219" t="e">
        <f>IF(ISBLANK(#REF!),"",#REF!)</f>
        <v>#REF!</v>
      </c>
      <c r="BM342" s="219" t="e">
        <f>IF(ISBLANK(#REF!),"",#REF!)</f>
        <v>#REF!</v>
      </c>
      <c r="BN342" s="219" t="e">
        <f>IF(ISBLANK(#REF!),"",#REF!)</f>
        <v>#REF!</v>
      </c>
      <c r="BO342" s="227" t="e">
        <f t="shared" si="98"/>
        <v>#REF!</v>
      </c>
      <c r="BP342" s="228" t="str">
        <f t="shared" si="101"/>
        <v/>
      </c>
      <c r="BQ342" s="229" t="str">
        <f t="shared" si="85"/>
        <v/>
      </c>
      <c r="BR342" s="228" t="e">
        <f t="shared" si="99"/>
        <v>#REF!</v>
      </c>
      <c r="BS342" s="230" t="e">
        <f t="shared" si="100"/>
        <v>#REF!</v>
      </c>
    </row>
    <row r="343" spans="1:71">
      <c r="A343" s="213" t="e">
        <f>IF(ISBLANK(#REF!),"",#REF!)</f>
        <v>#REF!</v>
      </c>
      <c r="B343" s="214" t="e">
        <f>IF(ISBLANK(#REF!),"",#REF!)</f>
        <v>#REF!</v>
      </c>
      <c r="C343" s="214" t="e">
        <f>IF(ISBLANK(#REF!),"",#REF!)</f>
        <v>#REF!</v>
      </c>
      <c r="D343" s="214" t="e">
        <f>IF(ISBLANK(#REF!),"",#REF!)</f>
        <v>#REF!</v>
      </c>
      <c r="E343" s="214" t="e">
        <f>IF(ISBLANK(#REF!),"",#REF!)</f>
        <v>#REF!</v>
      </c>
      <c r="F343" s="214" t="e">
        <f>IF(ISBLANK(#REF!),"",#REF!)</f>
        <v>#REF!</v>
      </c>
      <c r="G343" s="214" t="e">
        <f>IF(ISBLANK(#REF!),"",#REF!)</f>
        <v>#REF!</v>
      </c>
      <c r="H343" s="215" t="e">
        <f>IF(ISBLANK(#REF!),"",#REF!)</f>
        <v>#REF!</v>
      </c>
      <c r="I343" s="214" t="e">
        <f>IF(ISBLANK(#REF!),"",#REF!)</f>
        <v>#REF!</v>
      </c>
      <c r="J343" s="216" t="e">
        <f>IF(ISBLANK(#REF!),"",#REF!)</f>
        <v>#REF!</v>
      </c>
      <c r="K343" s="217" t="e">
        <f>IF(ISBLANK(#REF!),"",#REF!)</f>
        <v>#REF!</v>
      </c>
      <c r="L343" s="217" t="e">
        <f>IF(ISBLANK(#REF!),"",#REF!)</f>
        <v>#REF!</v>
      </c>
      <c r="M343" s="218" t="e">
        <f>IF(ISBLANK(#REF!),"",#REF!)</f>
        <v>#REF!</v>
      </c>
      <c r="N343" s="218" t="e">
        <f>IF(ISBLANK(#REF!),"",#REF!)</f>
        <v>#REF!</v>
      </c>
      <c r="O343" s="220" t="str">
        <f>IFERROR(VLOOKUP(_xlfn.CONCAT('Team Roster - Final'!$A343," : ",'Team Roster - Final'!$BM343),'Rate Calculations'!$C$4:$G$1100,5,FALSE),"")</f>
        <v/>
      </c>
      <c r="P343" s="225">
        <f>IF(ISBLANK('Rate Calculations'!$H345),"",'Rate Calculations'!$H345)</f>
        <v>1.7500000000000002E-2</v>
      </c>
      <c r="Q343" s="220" t="str">
        <f t="shared" si="86"/>
        <v/>
      </c>
      <c r="R343" s="221">
        <f>IF(ISBLANK('Rate Calculations'!$J345),"",'Rate Calculations'!$J345)</f>
        <v>3.5000000000000003E-2</v>
      </c>
      <c r="S343" s="220" t="str">
        <f t="shared" si="87"/>
        <v/>
      </c>
      <c r="T343" s="225" t="str">
        <f>IFERROR(VLOOKUP(_xlfn.CONCAT('Team Roster - Final'!$A343," : ",'Team Roster - Final'!$BM343),'Rate Calculations'!$C$4:$S$1100,10,FALSE),"")</f>
        <v/>
      </c>
      <c r="U343" s="225" t="str">
        <f>IFERROR(VLOOKUP(_xlfn.CONCAT('Team Roster - Final'!$A343," : ",'Team Roster - Final'!$BM343),'Rate Calculations'!$C$4:$S$1100,11,FALSE),"")</f>
        <v/>
      </c>
      <c r="V343" s="222" t="str">
        <f t="shared" si="88"/>
        <v/>
      </c>
      <c r="W343" s="222" t="str">
        <f t="shared" si="89"/>
        <v/>
      </c>
      <c r="X343" s="223" t="str">
        <f>IFERROR(VLOOKUP(_xlfn.CONCAT('Team Roster - Final'!$A343," : ",'Team Roster - Final'!$BM343),'Rate Calculations'!$C$4:$S$1100,14,FALSE),"")</f>
        <v/>
      </c>
      <c r="Y343" s="222" t="str">
        <f t="shared" si="90"/>
        <v/>
      </c>
      <c r="Z343" s="222" t="str">
        <f t="shared" si="91"/>
        <v/>
      </c>
      <c r="AA343" s="224" t="str">
        <f>IFERROR(IF(#REF!="Yes",$Y343, $Y343+$Q343*0.5),"")</f>
        <v/>
      </c>
      <c r="AB343" s="224" t="str">
        <f>IFERROR(IF(#REF!="Yes",$Z343, $Z343+$S343*0.5),"")</f>
        <v/>
      </c>
      <c r="AC343" s="220" t="str">
        <f>IFERROR(VLOOKUP(_xlfn.CONCAT('Team Roster - Final'!$A343," : ",'Team Roster - Final'!$BM343),'Rate Calculations'!$C$4:$U$1100,19,FALSE),"")</f>
        <v/>
      </c>
      <c r="AD343" s="220" t="str">
        <f t="shared" si="92"/>
        <v/>
      </c>
      <c r="AE343" s="220" t="str">
        <f t="shared" si="93"/>
        <v/>
      </c>
      <c r="AF343" s="225" t="str">
        <f>IFERROR(VLOOKUP(_xlfn.CONCAT('Team Roster - Final'!$A343," : ",'Team Roster - Final'!$BM343),'Rate Calculations'!$C$4:$AB$1100,22,FALSE),"")</f>
        <v/>
      </c>
      <c r="AG343" s="225" t="str">
        <f>IFERROR(VLOOKUP(_xlfn.CONCAT('Team Roster - Final'!$A343," : ",'Team Roster - Final'!$BM343),'Rate Calculations'!$C$4:$AB$1100,23,FALSE),"")</f>
        <v/>
      </c>
      <c r="AH343" s="222" t="str">
        <f t="shared" si="94"/>
        <v/>
      </c>
      <c r="AI343" s="222" t="str">
        <f t="shared" si="95"/>
        <v/>
      </c>
      <c r="AJ343" s="223" t="str">
        <f>Table1[[#This Row],[Home Office
Net Fee %]]</f>
        <v/>
      </c>
      <c r="AK343" s="222" t="str">
        <f t="shared" si="96"/>
        <v/>
      </c>
      <c r="AL343" s="222" t="str">
        <f t="shared" si="97"/>
        <v/>
      </c>
      <c r="AM343" s="215" t="str">
        <f>IFERROR(IF(#REF!="Yes",$AK343,($AK343+$AD343*0.5)),"")</f>
        <v/>
      </c>
      <c r="AN343" s="215" t="str">
        <f>IFERROR(IF(#REF!="Yes",$AL343,($AL343+$AE343*0.5)),"")</f>
        <v/>
      </c>
      <c r="AO343" s="374" t="str">
        <f>IF(ISBLANK('Team Roster Proposed - FBR'!Q344),"",'Team Roster Proposed - FBR'!Q344)</f>
        <v/>
      </c>
      <c r="AP343" s="226" t="e">
        <f>IF(ISBLANK(#REF!),"",#REF!)</f>
        <v>#REF!</v>
      </c>
      <c r="AQ343" s="226" t="e">
        <f>IF(ISBLANK(#REF!),"",#REF!)</f>
        <v>#REF!</v>
      </c>
      <c r="AR343" s="226" t="e">
        <f>IF(ISBLANK(#REF!),"",#REF!)</f>
        <v>#REF!</v>
      </c>
      <c r="AS343" s="219" t="e">
        <f>IF(ISBLANK(#REF!),"",#REF!)</f>
        <v>#REF!</v>
      </c>
      <c r="AT343" s="219" t="e">
        <f>IF(ISBLANK(#REF!),"",#REF!)</f>
        <v>#REF!</v>
      </c>
      <c r="AU343" s="219" t="e">
        <f>IF(ISBLANK(#REF!),"",#REF!)</f>
        <v>#REF!</v>
      </c>
      <c r="AV343" s="219" t="e">
        <f>IF(ISBLANK(#REF!),"",#REF!)</f>
        <v>#REF!</v>
      </c>
      <c r="AW343" s="219" t="e">
        <f>IF(ISBLANK(#REF!),"",#REF!)</f>
        <v>#REF!</v>
      </c>
      <c r="AX343" s="219" t="e">
        <f>IF(ISBLANK(#REF!),"",#REF!)</f>
        <v>#REF!</v>
      </c>
      <c r="AY343" s="226" t="e">
        <f>IF(ISBLANK(#REF!),"",#REF!)</f>
        <v>#REF!</v>
      </c>
      <c r="AZ343" s="219" t="e">
        <f>IF(ISBLANK(#REF!),"",#REF!)</f>
        <v>#REF!</v>
      </c>
      <c r="BA343" s="219" t="e">
        <f>IF(ISBLANK(#REF!),"",#REF!)</f>
        <v>#REF!</v>
      </c>
      <c r="BB343" s="219" t="e">
        <f>IF(ISBLANK(#REF!),"",#REF!)</f>
        <v>#REF!</v>
      </c>
      <c r="BC343" s="219" t="e">
        <f>IF(ISBLANK(#REF!),"",#REF!)</f>
        <v>#REF!</v>
      </c>
      <c r="BD343" s="219" t="e">
        <f>IF(ISBLANK(#REF!),"",#REF!)</f>
        <v>#REF!</v>
      </c>
      <c r="BE343" s="219" t="e">
        <f>IF(ISBLANK(#REF!),"",#REF!)</f>
        <v>#REF!</v>
      </c>
      <c r="BF343" s="219" t="e">
        <f>IF(ISBLANK(#REF!),"",#REF!)</f>
        <v>#REF!</v>
      </c>
      <c r="BG343" s="219" t="e">
        <f>IF(ISBLANK(#REF!),"",#REF!)</f>
        <v>#REF!</v>
      </c>
      <c r="BH343" s="219" t="e">
        <f>IF(ISBLANK(#REF!),"",#REF!)</f>
        <v>#REF!</v>
      </c>
      <c r="BI343" s="219" t="e">
        <f>IF(ISBLANK(#REF!),"",#REF!)</f>
        <v>#REF!</v>
      </c>
      <c r="BJ343" s="219" t="e">
        <f>IF(ISBLANK(#REF!),"",#REF!)</f>
        <v>#REF!</v>
      </c>
      <c r="BK343" s="219" t="e">
        <f>IF(ISBLANK(#REF!),"",#REF!)</f>
        <v>#REF!</v>
      </c>
      <c r="BL343" s="219" t="e">
        <f>IF(ISBLANK(#REF!),"",#REF!)</f>
        <v>#REF!</v>
      </c>
      <c r="BM343" s="219" t="e">
        <f>IF(ISBLANK(#REF!),"",#REF!)</f>
        <v>#REF!</v>
      </c>
      <c r="BN343" s="219" t="e">
        <f>IF(ISBLANK(#REF!),"",#REF!)</f>
        <v>#REF!</v>
      </c>
      <c r="BO343" s="227" t="e">
        <f t="shared" si="98"/>
        <v>#REF!</v>
      </c>
      <c r="BP343" s="228" t="str">
        <f t="shared" si="101"/>
        <v/>
      </c>
      <c r="BQ343" s="229" t="str">
        <f t="shared" si="85"/>
        <v/>
      </c>
      <c r="BR343" s="228" t="e">
        <f t="shared" si="99"/>
        <v>#REF!</v>
      </c>
      <c r="BS343" s="230" t="e">
        <f t="shared" si="100"/>
        <v>#REF!</v>
      </c>
    </row>
    <row r="344" spans="1:71">
      <c r="A344" s="213" t="e">
        <f>IF(ISBLANK(#REF!),"",#REF!)</f>
        <v>#REF!</v>
      </c>
      <c r="B344" s="214" t="e">
        <f>IF(ISBLANK(#REF!),"",#REF!)</f>
        <v>#REF!</v>
      </c>
      <c r="C344" s="214" t="e">
        <f>IF(ISBLANK(#REF!),"",#REF!)</f>
        <v>#REF!</v>
      </c>
      <c r="D344" s="214" t="e">
        <f>IF(ISBLANK(#REF!),"",#REF!)</f>
        <v>#REF!</v>
      </c>
      <c r="E344" s="214" t="e">
        <f>IF(ISBLANK(#REF!),"",#REF!)</f>
        <v>#REF!</v>
      </c>
      <c r="F344" s="214" t="e">
        <f>IF(ISBLANK(#REF!),"",#REF!)</f>
        <v>#REF!</v>
      </c>
      <c r="G344" s="214" t="e">
        <f>IF(ISBLANK(#REF!),"",#REF!)</f>
        <v>#REF!</v>
      </c>
      <c r="H344" s="215" t="e">
        <f>IF(ISBLANK(#REF!),"",#REF!)</f>
        <v>#REF!</v>
      </c>
      <c r="I344" s="214" t="e">
        <f>IF(ISBLANK(#REF!),"",#REF!)</f>
        <v>#REF!</v>
      </c>
      <c r="J344" s="216" t="e">
        <f>IF(ISBLANK(#REF!),"",#REF!)</f>
        <v>#REF!</v>
      </c>
      <c r="K344" s="217" t="e">
        <f>IF(ISBLANK(#REF!),"",#REF!)</f>
        <v>#REF!</v>
      </c>
      <c r="L344" s="217" t="e">
        <f>IF(ISBLANK(#REF!),"",#REF!)</f>
        <v>#REF!</v>
      </c>
      <c r="M344" s="218" t="e">
        <f>IF(ISBLANK(#REF!),"",#REF!)</f>
        <v>#REF!</v>
      </c>
      <c r="N344" s="218" t="e">
        <f>IF(ISBLANK(#REF!),"",#REF!)</f>
        <v>#REF!</v>
      </c>
      <c r="O344" s="220" t="str">
        <f>IFERROR(VLOOKUP(_xlfn.CONCAT('Team Roster - Final'!$A344," : ",'Team Roster - Final'!$BM344),'Rate Calculations'!$C$4:$G$1100,5,FALSE),"")</f>
        <v/>
      </c>
      <c r="P344" s="225">
        <f>IF(ISBLANK('Rate Calculations'!$H346),"",'Rate Calculations'!$H346)</f>
        <v>1.7500000000000002E-2</v>
      </c>
      <c r="Q344" s="220" t="str">
        <f t="shared" si="86"/>
        <v/>
      </c>
      <c r="R344" s="221">
        <f>IF(ISBLANK('Rate Calculations'!$J346),"",'Rate Calculations'!$J346)</f>
        <v>3.5000000000000003E-2</v>
      </c>
      <c r="S344" s="220" t="str">
        <f t="shared" si="87"/>
        <v/>
      </c>
      <c r="T344" s="225" t="str">
        <f>IFERROR(VLOOKUP(_xlfn.CONCAT('Team Roster - Final'!$A344," : ",'Team Roster - Final'!$BM344),'Rate Calculations'!$C$4:$S$1100,10,FALSE),"")</f>
        <v/>
      </c>
      <c r="U344" s="225" t="str">
        <f>IFERROR(VLOOKUP(_xlfn.CONCAT('Team Roster - Final'!$A344," : ",'Team Roster - Final'!$BM344),'Rate Calculations'!$C$4:$S$1100,11,FALSE),"")</f>
        <v/>
      </c>
      <c r="V344" s="222" t="str">
        <f t="shared" si="88"/>
        <v/>
      </c>
      <c r="W344" s="222" t="str">
        <f t="shared" si="89"/>
        <v/>
      </c>
      <c r="X344" s="223" t="str">
        <f>IFERROR(VLOOKUP(_xlfn.CONCAT('Team Roster - Final'!$A344," : ",'Team Roster - Final'!$BM344),'Rate Calculations'!$C$4:$S$1100,14,FALSE),"")</f>
        <v/>
      </c>
      <c r="Y344" s="222" t="str">
        <f t="shared" si="90"/>
        <v/>
      </c>
      <c r="Z344" s="222" t="str">
        <f t="shared" si="91"/>
        <v/>
      </c>
      <c r="AA344" s="224" t="str">
        <f>IFERROR(IF(#REF!="Yes",$Y344, $Y344+$Q344*0.5),"")</f>
        <v/>
      </c>
      <c r="AB344" s="224" t="str">
        <f>IFERROR(IF(#REF!="Yes",$Z344, $Z344+$S344*0.5),"")</f>
        <v/>
      </c>
      <c r="AC344" s="220" t="str">
        <f>IFERROR(VLOOKUP(_xlfn.CONCAT('Team Roster - Final'!$A344," : ",'Team Roster - Final'!$BM344),'Rate Calculations'!$C$4:$U$1100,19,FALSE),"")</f>
        <v/>
      </c>
      <c r="AD344" s="220" t="str">
        <f t="shared" si="92"/>
        <v/>
      </c>
      <c r="AE344" s="220" t="str">
        <f t="shared" si="93"/>
        <v/>
      </c>
      <c r="AF344" s="225" t="str">
        <f>IFERROR(VLOOKUP(_xlfn.CONCAT('Team Roster - Final'!$A344," : ",'Team Roster - Final'!$BM344),'Rate Calculations'!$C$4:$AB$1100,22,FALSE),"")</f>
        <v/>
      </c>
      <c r="AG344" s="225" t="str">
        <f>IFERROR(VLOOKUP(_xlfn.CONCAT('Team Roster - Final'!$A344," : ",'Team Roster - Final'!$BM344),'Rate Calculations'!$C$4:$AB$1100,23,FALSE),"")</f>
        <v/>
      </c>
      <c r="AH344" s="222" t="str">
        <f t="shared" si="94"/>
        <v/>
      </c>
      <c r="AI344" s="222" t="str">
        <f t="shared" si="95"/>
        <v/>
      </c>
      <c r="AJ344" s="223" t="str">
        <f>Table1[[#This Row],[Home Office
Net Fee %]]</f>
        <v/>
      </c>
      <c r="AK344" s="222" t="str">
        <f t="shared" si="96"/>
        <v/>
      </c>
      <c r="AL344" s="222" t="str">
        <f t="shared" si="97"/>
        <v/>
      </c>
      <c r="AM344" s="215" t="str">
        <f>IFERROR(IF(#REF!="Yes",$AK344,($AK344+$AD344*0.5)),"")</f>
        <v/>
      </c>
      <c r="AN344" s="215" t="str">
        <f>IFERROR(IF(#REF!="Yes",$AL344,($AL344+$AE344*0.5)),"")</f>
        <v/>
      </c>
      <c r="AO344" s="374" t="str">
        <f>IF(ISBLANK('Team Roster Proposed - FBR'!Q345),"",'Team Roster Proposed - FBR'!Q345)</f>
        <v/>
      </c>
      <c r="AP344" s="226" t="e">
        <f>IF(ISBLANK(#REF!),"",#REF!)</f>
        <v>#REF!</v>
      </c>
      <c r="AQ344" s="226" t="e">
        <f>IF(ISBLANK(#REF!),"",#REF!)</f>
        <v>#REF!</v>
      </c>
      <c r="AR344" s="226" t="e">
        <f>IF(ISBLANK(#REF!),"",#REF!)</f>
        <v>#REF!</v>
      </c>
      <c r="AS344" s="219" t="e">
        <f>IF(ISBLANK(#REF!),"",#REF!)</f>
        <v>#REF!</v>
      </c>
      <c r="AT344" s="219" t="e">
        <f>IF(ISBLANK(#REF!),"",#REF!)</f>
        <v>#REF!</v>
      </c>
      <c r="AU344" s="219" t="e">
        <f>IF(ISBLANK(#REF!),"",#REF!)</f>
        <v>#REF!</v>
      </c>
      <c r="AV344" s="219" t="e">
        <f>IF(ISBLANK(#REF!),"",#REF!)</f>
        <v>#REF!</v>
      </c>
      <c r="AW344" s="219" t="e">
        <f>IF(ISBLANK(#REF!),"",#REF!)</f>
        <v>#REF!</v>
      </c>
      <c r="AX344" s="219" t="e">
        <f>IF(ISBLANK(#REF!),"",#REF!)</f>
        <v>#REF!</v>
      </c>
      <c r="AY344" s="226" t="e">
        <f>IF(ISBLANK(#REF!),"",#REF!)</f>
        <v>#REF!</v>
      </c>
      <c r="AZ344" s="219" t="e">
        <f>IF(ISBLANK(#REF!),"",#REF!)</f>
        <v>#REF!</v>
      </c>
      <c r="BA344" s="219" t="e">
        <f>IF(ISBLANK(#REF!),"",#REF!)</f>
        <v>#REF!</v>
      </c>
      <c r="BB344" s="219" t="e">
        <f>IF(ISBLANK(#REF!),"",#REF!)</f>
        <v>#REF!</v>
      </c>
      <c r="BC344" s="219" t="e">
        <f>IF(ISBLANK(#REF!),"",#REF!)</f>
        <v>#REF!</v>
      </c>
      <c r="BD344" s="219" t="e">
        <f>IF(ISBLANK(#REF!),"",#REF!)</f>
        <v>#REF!</v>
      </c>
      <c r="BE344" s="219" t="e">
        <f>IF(ISBLANK(#REF!),"",#REF!)</f>
        <v>#REF!</v>
      </c>
      <c r="BF344" s="219" t="e">
        <f>IF(ISBLANK(#REF!),"",#REF!)</f>
        <v>#REF!</v>
      </c>
      <c r="BG344" s="219" t="e">
        <f>IF(ISBLANK(#REF!),"",#REF!)</f>
        <v>#REF!</v>
      </c>
      <c r="BH344" s="219" t="e">
        <f>IF(ISBLANK(#REF!),"",#REF!)</f>
        <v>#REF!</v>
      </c>
      <c r="BI344" s="219" t="e">
        <f>IF(ISBLANK(#REF!),"",#REF!)</f>
        <v>#REF!</v>
      </c>
      <c r="BJ344" s="219" t="e">
        <f>IF(ISBLANK(#REF!),"",#REF!)</f>
        <v>#REF!</v>
      </c>
      <c r="BK344" s="219" t="e">
        <f>IF(ISBLANK(#REF!),"",#REF!)</f>
        <v>#REF!</v>
      </c>
      <c r="BL344" s="219" t="e">
        <f>IF(ISBLANK(#REF!),"",#REF!)</f>
        <v>#REF!</v>
      </c>
      <c r="BM344" s="219" t="e">
        <f>IF(ISBLANK(#REF!),"",#REF!)</f>
        <v>#REF!</v>
      </c>
      <c r="BN344" s="219" t="e">
        <f>IF(ISBLANK(#REF!),"",#REF!)</f>
        <v>#REF!</v>
      </c>
      <c r="BO344" s="227" t="e">
        <f t="shared" si="98"/>
        <v>#REF!</v>
      </c>
      <c r="BP344" s="228" t="str">
        <f t="shared" si="101"/>
        <v/>
      </c>
      <c r="BQ344" s="229" t="str">
        <f t="shared" si="85"/>
        <v/>
      </c>
      <c r="BR344" s="228" t="e">
        <f t="shared" si="99"/>
        <v>#REF!</v>
      </c>
      <c r="BS344" s="230" t="e">
        <f t="shared" si="100"/>
        <v>#REF!</v>
      </c>
    </row>
    <row r="345" spans="1:71">
      <c r="A345" s="213" t="e">
        <f>IF(ISBLANK(#REF!),"",#REF!)</f>
        <v>#REF!</v>
      </c>
      <c r="B345" s="214" t="e">
        <f>IF(ISBLANK(#REF!),"",#REF!)</f>
        <v>#REF!</v>
      </c>
      <c r="C345" s="214" t="e">
        <f>IF(ISBLANK(#REF!),"",#REF!)</f>
        <v>#REF!</v>
      </c>
      <c r="D345" s="214" t="e">
        <f>IF(ISBLANK(#REF!),"",#REF!)</f>
        <v>#REF!</v>
      </c>
      <c r="E345" s="214" t="e">
        <f>IF(ISBLANK(#REF!),"",#REF!)</f>
        <v>#REF!</v>
      </c>
      <c r="F345" s="214" t="e">
        <f>IF(ISBLANK(#REF!),"",#REF!)</f>
        <v>#REF!</v>
      </c>
      <c r="G345" s="214" t="e">
        <f>IF(ISBLANK(#REF!),"",#REF!)</f>
        <v>#REF!</v>
      </c>
      <c r="H345" s="215" t="e">
        <f>IF(ISBLANK(#REF!),"",#REF!)</f>
        <v>#REF!</v>
      </c>
      <c r="I345" s="214" t="e">
        <f>IF(ISBLANK(#REF!),"",#REF!)</f>
        <v>#REF!</v>
      </c>
      <c r="J345" s="216" t="e">
        <f>IF(ISBLANK(#REF!),"",#REF!)</f>
        <v>#REF!</v>
      </c>
      <c r="K345" s="217" t="e">
        <f>IF(ISBLANK(#REF!),"",#REF!)</f>
        <v>#REF!</v>
      </c>
      <c r="L345" s="217" t="e">
        <f>IF(ISBLANK(#REF!),"",#REF!)</f>
        <v>#REF!</v>
      </c>
      <c r="M345" s="218" t="e">
        <f>IF(ISBLANK(#REF!),"",#REF!)</f>
        <v>#REF!</v>
      </c>
      <c r="N345" s="218" t="e">
        <f>IF(ISBLANK(#REF!),"",#REF!)</f>
        <v>#REF!</v>
      </c>
      <c r="O345" s="220" t="str">
        <f>IFERROR(VLOOKUP(_xlfn.CONCAT('Team Roster - Final'!$A345," : ",'Team Roster - Final'!$BM345),'Rate Calculations'!$C$4:$G$1100,5,FALSE),"")</f>
        <v/>
      </c>
      <c r="P345" s="225">
        <f>IF(ISBLANK('Rate Calculations'!$H347),"",'Rate Calculations'!$H347)</f>
        <v>1.7500000000000002E-2</v>
      </c>
      <c r="Q345" s="220" t="str">
        <f t="shared" si="86"/>
        <v/>
      </c>
      <c r="R345" s="221">
        <f>IF(ISBLANK('Rate Calculations'!$J347),"",'Rate Calculations'!$J347)</f>
        <v>3.5000000000000003E-2</v>
      </c>
      <c r="S345" s="220" t="str">
        <f t="shared" si="87"/>
        <v/>
      </c>
      <c r="T345" s="225" t="str">
        <f>IFERROR(VLOOKUP(_xlfn.CONCAT('Team Roster - Final'!$A345," : ",'Team Roster - Final'!$BM345),'Rate Calculations'!$C$4:$S$1100,10,FALSE),"")</f>
        <v/>
      </c>
      <c r="U345" s="225" t="str">
        <f>IFERROR(VLOOKUP(_xlfn.CONCAT('Team Roster - Final'!$A345," : ",'Team Roster - Final'!$BM345),'Rate Calculations'!$C$4:$S$1100,11,FALSE),"")</f>
        <v/>
      </c>
      <c r="V345" s="222" t="str">
        <f t="shared" si="88"/>
        <v/>
      </c>
      <c r="W345" s="222" t="str">
        <f t="shared" si="89"/>
        <v/>
      </c>
      <c r="X345" s="223" t="str">
        <f>IFERROR(VLOOKUP(_xlfn.CONCAT('Team Roster - Final'!$A345," : ",'Team Roster - Final'!$BM345),'Rate Calculations'!$C$4:$S$1100,14,FALSE),"")</f>
        <v/>
      </c>
      <c r="Y345" s="222" t="str">
        <f t="shared" si="90"/>
        <v/>
      </c>
      <c r="Z345" s="222" t="str">
        <f t="shared" si="91"/>
        <v/>
      </c>
      <c r="AA345" s="224" t="str">
        <f>IFERROR(IF(#REF!="Yes",$Y345, $Y345+$Q345*0.5),"")</f>
        <v/>
      </c>
      <c r="AB345" s="224" t="str">
        <f>IFERROR(IF(#REF!="Yes",$Z345, $Z345+$S345*0.5),"")</f>
        <v/>
      </c>
      <c r="AC345" s="220" t="str">
        <f>IFERROR(VLOOKUP(_xlfn.CONCAT('Team Roster - Final'!$A345," : ",'Team Roster - Final'!$BM345),'Rate Calculations'!$C$4:$U$1100,19,FALSE),"")</f>
        <v/>
      </c>
      <c r="AD345" s="220" t="str">
        <f t="shared" si="92"/>
        <v/>
      </c>
      <c r="AE345" s="220" t="str">
        <f t="shared" si="93"/>
        <v/>
      </c>
      <c r="AF345" s="225" t="str">
        <f>IFERROR(VLOOKUP(_xlfn.CONCAT('Team Roster - Final'!$A345," : ",'Team Roster - Final'!$BM345),'Rate Calculations'!$C$4:$AB$1100,22,FALSE),"")</f>
        <v/>
      </c>
      <c r="AG345" s="225" t="str">
        <f>IFERROR(VLOOKUP(_xlfn.CONCAT('Team Roster - Final'!$A345," : ",'Team Roster - Final'!$BM345),'Rate Calculations'!$C$4:$AB$1100,23,FALSE),"")</f>
        <v/>
      </c>
      <c r="AH345" s="222" t="str">
        <f t="shared" si="94"/>
        <v/>
      </c>
      <c r="AI345" s="222" t="str">
        <f t="shared" si="95"/>
        <v/>
      </c>
      <c r="AJ345" s="223" t="str">
        <f>Table1[[#This Row],[Home Office
Net Fee %]]</f>
        <v/>
      </c>
      <c r="AK345" s="222" t="str">
        <f t="shared" si="96"/>
        <v/>
      </c>
      <c r="AL345" s="222" t="str">
        <f t="shared" si="97"/>
        <v/>
      </c>
      <c r="AM345" s="215" t="str">
        <f>IFERROR(IF(#REF!="Yes",$AK345,($AK345+$AD345*0.5)),"")</f>
        <v/>
      </c>
      <c r="AN345" s="215" t="str">
        <f>IFERROR(IF(#REF!="Yes",$AL345,($AL345+$AE345*0.5)),"")</f>
        <v/>
      </c>
      <c r="AO345" s="374" t="str">
        <f>IF(ISBLANK('Team Roster Proposed - FBR'!Q346),"",'Team Roster Proposed - FBR'!Q346)</f>
        <v/>
      </c>
      <c r="AP345" s="226" t="e">
        <f>IF(ISBLANK(#REF!),"",#REF!)</f>
        <v>#REF!</v>
      </c>
      <c r="AQ345" s="226" t="e">
        <f>IF(ISBLANK(#REF!),"",#REF!)</f>
        <v>#REF!</v>
      </c>
      <c r="AR345" s="226" t="e">
        <f>IF(ISBLANK(#REF!),"",#REF!)</f>
        <v>#REF!</v>
      </c>
      <c r="AS345" s="219" t="e">
        <f>IF(ISBLANK(#REF!),"",#REF!)</f>
        <v>#REF!</v>
      </c>
      <c r="AT345" s="219" t="e">
        <f>IF(ISBLANK(#REF!),"",#REF!)</f>
        <v>#REF!</v>
      </c>
      <c r="AU345" s="219" t="e">
        <f>IF(ISBLANK(#REF!),"",#REF!)</f>
        <v>#REF!</v>
      </c>
      <c r="AV345" s="219" t="e">
        <f>IF(ISBLANK(#REF!),"",#REF!)</f>
        <v>#REF!</v>
      </c>
      <c r="AW345" s="219" t="e">
        <f>IF(ISBLANK(#REF!),"",#REF!)</f>
        <v>#REF!</v>
      </c>
      <c r="AX345" s="219" t="e">
        <f>IF(ISBLANK(#REF!),"",#REF!)</f>
        <v>#REF!</v>
      </c>
      <c r="AY345" s="226" t="e">
        <f>IF(ISBLANK(#REF!),"",#REF!)</f>
        <v>#REF!</v>
      </c>
      <c r="AZ345" s="219" t="e">
        <f>IF(ISBLANK(#REF!),"",#REF!)</f>
        <v>#REF!</v>
      </c>
      <c r="BA345" s="219" t="e">
        <f>IF(ISBLANK(#REF!),"",#REF!)</f>
        <v>#REF!</v>
      </c>
      <c r="BB345" s="219" t="e">
        <f>IF(ISBLANK(#REF!),"",#REF!)</f>
        <v>#REF!</v>
      </c>
      <c r="BC345" s="219" t="e">
        <f>IF(ISBLANK(#REF!),"",#REF!)</f>
        <v>#REF!</v>
      </c>
      <c r="BD345" s="219" t="e">
        <f>IF(ISBLANK(#REF!),"",#REF!)</f>
        <v>#REF!</v>
      </c>
      <c r="BE345" s="219" t="e">
        <f>IF(ISBLANK(#REF!),"",#REF!)</f>
        <v>#REF!</v>
      </c>
      <c r="BF345" s="219" t="e">
        <f>IF(ISBLANK(#REF!),"",#REF!)</f>
        <v>#REF!</v>
      </c>
      <c r="BG345" s="219" t="e">
        <f>IF(ISBLANK(#REF!),"",#REF!)</f>
        <v>#REF!</v>
      </c>
      <c r="BH345" s="219" t="e">
        <f>IF(ISBLANK(#REF!),"",#REF!)</f>
        <v>#REF!</v>
      </c>
      <c r="BI345" s="219" t="e">
        <f>IF(ISBLANK(#REF!),"",#REF!)</f>
        <v>#REF!</v>
      </c>
      <c r="BJ345" s="219" t="e">
        <f>IF(ISBLANK(#REF!),"",#REF!)</f>
        <v>#REF!</v>
      </c>
      <c r="BK345" s="219" t="e">
        <f>IF(ISBLANK(#REF!),"",#REF!)</f>
        <v>#REF!</v>
      </c>
      <c r="BL345" s="219" t="e">
        <f>IF(ISBLANK(#REF!),"",#REF!)</f>
        <v>#REF!</v>
      </c>
      <c r="BM345" s="219" t="e">
        <f>IF(ISBLANK(#REF!),"",#REF!)</f>
        <v>#REF!</v>
      </c>
      <c r="BN345" s="219" t="e">
        <f>IF(ISBLANK(#REF!),"",#REF!)</f>
        <v>#REF!</v>
      </c>
      <c r="BO345" s="227" t="e">
        <f t="shared" si="98"/>
        <v>#REF!</v>
      </c>
      <c r="BP345" s="228" t="str">
        <f t="shared" si="101"/>
        <v/>
      </c>
      <c r="BQ345" s="229" t="str">
        <f t="shared" si="85"/>
        <v/>
      </c>
      <c r="BR345" s="228" t="e">
        <f t="shared" si="99"/>
        <v>#REF!</v>
      </c>
      <c r="BS345" s="230" t="e">
        <f t="shared" si="100"/>
        <v>#REF!</v>
      </c>
    </row>
    <row r="346" spans="1:71">
      <c r="A346" s="213" t="e">
        <f>IF(ISBLANK(#REF!),"",#REF!)</f>
        <v>#REF!</v>
      </c>
      <c r="B346" s="214" t="e">
        <f>IF(ISBLANK(#REF!),"",#REF!)</f>
        <v>#REF!</v>
      </c>
      <c r="C346" s="214" t="e">
        <f>IF(ISBLANK(#REF!),"",#REF!)</f>
        <v>#REF!</v>
      </c>
      <c r="D346" s="214" t="e">
        <f>IF(ISBLANK(#REF!),"",#REF!)</f>
        <v>#REF!</v>
      </c>
      <c r="E346" s="214" t="e">
        <f>IF(ISBLANK(#REF!),"",#REF!)</f>
        <v>#REF!</v>
      </c>
      <c r="F346" s="214" t="e">
        <f>IF(ISBLANK(#REF!),"",#REF!)</f>
        <v>#REF!</v>
      </c>
      <c r="G346" s="214" t="e">
        <f>IF(ISBLANK(#REF!),"",#REF!)</f>
        <v>#REF!</v>
      </c>
      <c r="H346" s="215" t="e">
        <f>IF(ISBLANK(#REF!),"",#REF!)</f>
        <v>#REF!</v>
      </c>
      <c r="I346" s="214" t="e">
        <f>IF(ISBLANK(#REF!),"",#REF!)</f>
        <v>#REF!</v>
      </c>
      <c r="J346" s="216" t="e">
        <f>IF(ISBLANK(#REF!),"",#REF!)</f>
        <v>#REF!</v>
      </c>
      <c r="K346" s="217" t="e">
        <f>IF(ISBLANK(#REF!),"",#REF!)</f>
        <v>#REF!</v>
      </c>
      <c r="L346" s="217" t="e">
        <f>IF(ISBLANK(#REF!),"",#REF!)</f>
        <v>#REF!</v>
      </c>
      <c r="M346" s="218" t="e">
        <f>IF(ISBLANK(#REF!),"",#REF!)</f>
        <v>#REF!</v>
      </c>
      <c r="N346" s="218" t="e">
        <f>IF(ISBLANK(#REF!),"",#REF!)</f>
        <v>#REF!</v>
      </c>
      <c r="O346" s="220" t="str">
        <f>IFERROR(VLOOKUP(_xlfn.CONCAT('Team Roster - Final'!$A346," : ",'Team Roster - Final'!$BM346),'Rate Calculations'!$C$4:$G$1100,5,FALSE),"")</f>
        <v/>
      </c>
      <c r="P346" s="225">
        <f>IF(ISBLANK('Rate Calculations'!$H348),"",'Rate Calculations'!$H348)</f>
        <v>1.7500000000000002E-2</v>
      </c>
      <c r="Q346" s="220" t="str">
        <f t="shared" si="86"/>
        <v/>
      </c>
      <c r="R346" s="221">
        <f>IF(ISBLANK('Rate Calculations'!$J348),"",'Rate Calculations'!$J348)</f>
        <v>3.5000000000000003E-2</v>
      </c>
      <c r="S346" s="220" t="str">
        <f t="shared" si="87"/>
        <v/>
      </c>
      <c r="T346" s="225" t="str">
        <f>IFERROR(VLOOKUP(_xlfn.CONCAT('Team Roster - Final'!$A346," : ",'Team Roster - Final'!$BM346),'Rate Calculations'!$C$4:$S$1100,10,FALSE),"")</f>
        <v/>
      </c>
      <c r="U346" s="225" t="str">
        <f>IFERROR(VLOOKUP(_xlfn.CONCAT('Team Roster - Final'!$A346," : ",'Team Roster - Final'!$BM346),'Rate Calculations'!$C$4:$S$1100,11,FALSE),"")</f>
        <v/>
      </c>
      <c r="V346" s="222" t="str">
        <f t="shared" si="88"/>
        <v/>
      </c>
      <c r="W346" s="222" t="str">
        <f t="shared" si="89"/>
        <v/>
      </c>
      <c r="X346" s="223" t="str">
        <f>IFERROR(VLOOKUP(_xlfn.CONCAT('Team Roster - Final'!$A346," : ",'Team Roster - Final'!$BM346),'Rate Calculations'!$C$4:$S$1100,14,FALSE),"")</f>
        <v/>
      </c>
      <c r="Y346" s="222" t="str">
        <f t="shared" si="90"/>
        <v/>
      </c>
      <c r="Z346" s="222" t="str">
        <f t="shared" si="91"/>
        <v/>
      </c>
      <c r="AA346" s="224" t="str">
        <f>IFERROR(IF(#REF!="Yes",$Y346, $Y346+$Q346*0.5),"")</f>
        <v/>
      </c>
      <c r="AB346" s="224" t="str">
        <f>IFERROR(IF(#REF!="Yes",$Z346, $Z346+$S346*0.5),"")</f>
        <v/>
      </c>
      <c r="AC346" s="220" t="str">
        <f>IFERROR(VLOOKUP(_xlfn.CONCAT('Team Roster - Final'!$A346," : ",'Team Roster - Final'!$BM346),'Rate Calculations'!$C$4:$U$1100,19,FALSE),"")</f>
        <v/>
      </c>
      <c r="AD346" s="220" t="str">
        <f t="shared" si="92"/>
        <v/>
      </c>
      <c r="AE346" s="220" t="str">
        <f t="shared" si="93"/>
        <v/>
      </c>
      <c r="AF346" s="225" t="str">
        <f>IFERROR(VLOOKUP(_xlfn.CONCAT('Team Roster - Final'!$A346," : ",'Team Roster - Final'!$BM346),'Rate Calculations'!$C$4:$AB$1100,22,FALSE),"")</f>
        <v/>
      </c>
      <c r="AG346" s="225" t="str">
        <f>IFERROR(VLOOKUP(_xlfn.CONCAT('Team Roster - Final'!$A346," : ",'Team Roster - Final'!$BM346),'Rate Calculations'!$C$4:$AB$1100,23,FALSE),"")</f>
        <v/>
      </c>
      <c r="AH346" s="222" t="str">
        <f t="shared" si="94"/>
        <v/>
      </c>
      <c r="AI346" s="222" t="str">
        <f t="shared" si="95"/>
        <v/>
      </c>
      <c r="AJ346" s="223" t="str">
        <f>Table1[[#This Row],[Home Office
Net Fee %]]</f>
        <v/>
      </c>
      <c r="AK346" s="222" t="str">
        <f t="shared" si="96"/>
        <v/>
      </c>
      <c r="AL346" s="222" t="str">
        <f t="shared" si="97"/>
        <v/>
      </c>
      <c r="AM346" s="215" t="str">
        <f>IFERROR(IF(#REF!="Yes",$AK346,($AK346+$AD346*0.5)),"")</f>
        <v/>
      </c>
      <c r="AN346" s="215" t="str">
        <f>IFERROR(IF(#REF!="Yes",$AL346,($AL346+$AE346*0.5)),"")</f>
        <v/>
      </c>
      <c r="AO346" s="374" t="str">
        <f>IF(ISBLANK('Team Roster Proposed - FBR'!Q347),"",'Team Roster Proposed - FBR'!Q347)</f>
        <v/>
      </c>
      <c r="AP346" s="226" t="e">
        <f>IF(ISBLANK(#REF!),"",#REF!)</f>
        <v>#REF!</v>
      </c>
      <c r="AQ346" s="226" t="e">
        <f>IF(ISBLANK(#REF!),"",#REF!)</f>
        <v>#REF!</v>
      </c>
      <c r="AR346" s="226" t="e">
        <f>IF(ISBLANK(#REF!),"",#REF!)</f>
        <v>#REF!</v>
      </c>
      <c r="AS346" s="219" t="e">
        <f>IF(ISBLANK(#REF!),"",#REF!)</f>
        <v>#REF!</v>
      </c>
      <c r="AT346" s="219" t="e">
        <f>IF(ISBLANK(#REF!),"",#REF!)</f>
        <v>#REF!</v>
      </c>
      <c r="AU346" s="219" t="e">
        <f>IF(ISBLANK(#REF!),"",#REF!)</f>
        <v>#REF!</v>
      </c>
      <c r="AV346" s="219" t="e">
        <f>IF(ISBLANK(#REF!),"",#REF!)</f>
        <v>#REF!</v>
      </c>
      <c r="AW346" s="219" t="e">
        <f>IF(ISBLANK(#REF!),"",#REF!)</f>
        <v>#REF!</v>
      </c>
      <c r="AX346" s="219" t="e">
        <f>IF(ISBLANK(#REF!),"",#REF!)</f>
        <v>#REF!</v>
      </c>
      <c r="AY346" s="226" t="e">
        <f>IF(ISBLANK(#REF!),"",#REF!)</f>
        <v>#REF!</v>
      </c>
      <c r="AZ346" s="219" t="e">
        <f>IF(ISBLANK(#REF!),"",#REF!)</f>
        <v>#REF!</v>
      </c>
      <c r="BA346" s="219" t="e">
        <f>IF(ISBLANK(#REF!),"",#REF!)</f>
        <v>#REF!</v>
      </c>
      <c r="BB346" s="219" t="e">
        <f>IF(ISBLANK(#REF!),"",#REF!)</f>
        <v>#REF!</v>
      </c>
      <c r="BC346" s="219" t="e">
        <f>IF(ISBLANK(#REF!),"",#REF!)</f>
        <v>#REF!</v>
      </c>
      <c r="BD346" s="219" t="e">
        <f>IF(ISBLANK(#REF!),"",#REF!)</f>
        <v>#REF!</v>
      </c>
      <c r="BE346" s="219" t="e">
        <f>IF(ISBLANK(#REF!),"",#REF!)</f>
        <v>#REF!</v>
      </c>
      <c r="BF346" s="219" t="e">
        <f>IF(ISBLANK(#REF!),"",#REF!)</f>
        <v>#REF!</v>
      </c>
      <c r="BG346" s="219" t="e">
        <f>IF(ISBLANK(#REF!),"",#REF!)</f>
        <v>#REF!</v>
      </c>
      <c r="BH346" s="219" t="e">
        <f>IF(ISBLANK(#REF!),"",#REF!)</f>
        <v>#REF!</v>
      </c>
      <c r="BI346" s="219" t="e">
        <f>IF(ISBLANK(#REF!),"",#REF!)</f>
        <v>#REF!</v>
      </c>
      <c r="BJ346" s="219" t="e">
        <f>IF(ISBLANK(#REF!),"",#REF!)</f>
        <v>#REF!</v>
      </c>
      <c r="BK346" s="219" t="e">
        <f>IF(ISBLANK(#REF!),"",#REF!)</f>
        <v>#REF!</v>
      </c>
      <c r="BL346" s="219" t="e">
        <f>IF(ISBLANK(#REF!),"",#REF!)</f>
        <v>#REF!</v>
      </c>
      <c r="BM346" s="219" t="e">
        <f>IF(ISBLANK(#REF!),"",#REF!)</f>
        <v>#REF!</v>
      </c>
      <c r="BN346" s="219" t="e">
        <f>IF(ISBLANK(#REF!),"",#REF!)</f>
        <v>#REF!</v>
      </c>
      <c r="BO346" s="227" t="e">
        <f t="shared" si="98"/>
        <v>#REF!</v>
      </c>
      <c r="BP346" s="228" t="str">
        <f t="shared" si="101"/>
        <v/>
      </c>
      <c r="BQ346" s="229" t="str">
        <f t="shared" si="85"/>
        <v/>
      </c>
      <c r="BR346" s="228" t="e">
        <f t="shared" si="99"/>
        <v>#REF!</v>
      </c>
      <c r="BS346" s="230" t="e">
        <f t="shared" si="100"/>
        <v>#REF!</v>
      </c>
    </row>
    <row r="347" spans="1:71">
      <c r="A347" s="213" t="e">
        <f>IF(ISBLANK(#REF!),"",#REF!)</f>
        <v>#REF!</v>
      </c>
      <c r="B347" s="214" t="e">
        <f>IF(ISBLANK(#REF!),"",#REF!)</f>
        <v>#REF!</v>
      </c>
      <c r="C347" s="214" t="e">
        <f>IF(ISBLANK(#REF!),"",#REF!)</f>
        <v>#REF!</v>
      </c>
      <c r="D347" s="214" t="e">
        <f>IF(ISBLANK(#REF!),"",#REF!)</f>
        <v>#REF!</v>
      </c>
      <c r="E347" s="214" t="e">
        <f>IF(ISBLANK(#REF!),"",#REF!)</f>
        <v>#REF!</v>
      </c>
      <c r="F347" s="214" t="e">
        <f>IF(ISBLANK(#REF!),"",#REF!)</f>
        <v>#REF!</v>
      </c>
      <c r="G347" s="214" t="e">
        <f>IF(ISBLANK(#REF!),"",#REF!)</f>
        <v>#REF!</v>
      </c>
      <c r="H347" s="215" t="e">
        <f>IF(ISBLANK(#REF!),"",#REF!)</f>
        <v>#REF!</v>
      </c>
      <c r="I347" s="214" t="e">
        <f>IF(ISBLANK(#REF!),"",#REF!)</f>
        <v>#REF!</v>
      </c>
      <c r="J347" s="216" t="e">
        <f>IF(ISBLANK(#REF!),"",#REF!)</f>
        <v>#REF!</v>
      </c>
      <c r="K347" s="217" t="e">
        <f>IF(ISBLANK(#REF!),"",#REF!)</f>
        <v>#REF!</v>
      </c>
      <c r="L347" s="217" t="e">
        <f>IF(ISBLANK(#REF!),"",#REF!)</f>
        <v>#REF!</v>
      </c>
      <c r="M347" s="218" t="e">
        <f>IF(ISBLANK(#REF!),"",#REF!)</f>
        <v>#REF!</v>
      </c>
      <c r="N347" s="218" t="e">
        <f>IF(ISBLANK(#REF!),"",#REF!)</f>
        <v>#REF!</v>
      </c>
      <c r="O347" s="220" t="str">
        <f>IFERROR(VLOOKUP(_xlfn.CONCAT('Team Roster - Final'!$A347," : ",'Team Roster - Final'!$BM347),'Rate Calculations'!$C$4:$G$1100,5,FALSE),"")</f>
        <v/>
      </c>
      <c r="P347" s="225">
        <f>IF(ISBLANK('Rate Calculations'!$H349),"",'Rate Calculations'!$H349)</f>
        <v>1.7500000000000002E-2</v>
      </c>
      <c r="Q347" s="220" t="str">
        <f t="shared" si="86"/>
        <v/>
      </c>
      <c r="R347" s="221">
        <f>IF(ISBLANK('Rate Calculations'!$J349),"",'Rate Calculations'!$J349)</f>
        <v>3.5000000000000003E-2</v>
      </c>
      <c r="S347" s="220" t="str">
        <f t="shared" si="87"/>
        <v/>
      </c>
      <c r="T347" s="225" t="str">
        <f>IFERROR(VLOOKUP(_xlfn.CONCAT('Team Roster - Final'!$A347," : ",'Team Roster - Final'!$BM347),'Rate Calculations'!$C$4:$S$1100,10,FALSE),"")</f>
        <v/>
      </c>
      <c r="U347" s="225" t="str">
        <f>IFERROR(VLOOKUP(_xlfn.CONCAT('Team Roster - Final'!$A347," : ",'Team Roster - Final'!$BM347),'Rate Calculations'!$C$4:$S$1100,11,FALSE),"")</f>
        <v/>
      </c>
      <c r="V347" s="222" t="str">
        <f t="shared" si="88"/>
        <v/>
      </c>
      <c r="W347" s="222" t="str">
        <f t="shared" si="89"/>
        <v/>
      </c>
      <c r="X347" s="223" t="str">
        <f>IFERROR(VLOOKUP(_xlfn.CONCAT('Team Roster - Final'!$A347," : ",'Team Roster - Final'!$BM347),'Rate Calculations'!$C$4:$S$1100,14,FALSE),"")</f>
        <v/>
      </c>
      <c r="Y347" s="222" t="str">
        <f t="shared" si="90"/>
        <v/>
      </c>
      <c r="Z347" s="222" t="str">
        <f t="shared" si="91"/>
        <v/>
      </c>
      <c r="AA347" s="224" t="str">
        <f>IFERROR(IF(#REF!="Yes",$Y347, $Y347+$Q347*0.5),"")</f>
        <v/>
      </c>
      <c r="AB347" s="224" t="str">
        <f>IFERROR(IF(#REF!="Yes",$Z347, $Z347+$S347*0.5),"")</f>
        <v/>
      </c>
      <c r="AC347" s="220" t="str">
        <f>IFERROR(VLOOKUP(_xlfn.CONCAT('Team Roster - Final'!$A347," : ",'Team Roster - Final'!$BM347),'Rate Calculations'!$C$4:$U$1100,19,FALSE),"")</f>
        <v/>
      </c>
      <c r="AD347" s="220" t="str">
        <f t="shared" si="92"/>
        <v/>
      </c>
      <c r="AE347" s="220" t="str">
        <f t="shared" si="93"/>
        <v/>
      </c>
      <c r="AF347" s="225" t="str">
        <f>IFERROR(VLOOKUP(_xlfn.CONCAT('Team Roster - Final'!$A347," : ",'Team Roster - Final'!$BM347),'Rate Calculations'!$C$4:$AB$1100,22,FALSE),"")</f>
        <v/>
      </c>
      <c r="AG347" s="225" t="str">
        <f>IFERROR(VLOOKUP(_xlfn.CONCAT('Team Roster - Final'!$A347," : ",'Team Roster - Final'!$BM347),'Rate Calculations'!$C$4:$AB$1100,23,FALSE),"")</f>
        <v/>
      </c>
      <c r="AH347" s="222" t="str">
        <f t="shared" si="94"/>
        <v/>
      </c>
      <c r="AI347" s="222" t="str">
        <f t="shared" si="95"/>
        <v/>
      </c>
      <c r="AJ347" s="223" t="str">
        <f>Table1[[#This Row],[Home Office
Net Fee %]]</f>
        <v/>
      </c>
      <c r="AK347" s="222" t="str">
        <f t="shared" si="96"/>
        <v/>
      </c>
      <c r="AL347" s="222" t="str">
        <f t="shared" si="97"/>
        <v/>
      </c>
      <c r="AM347" s="215" t="str">
        <f>IFERROR(IF(#REF!="Yes",$AK347,($AK347+$AD347*0.5)),"")</f>
        <v/>
      </c>
      <c r="AN347" s="215" t="str">
        <f>IFERROR(IF(#REF!="Yes",$AL347,($AL347+$AE347*0.5)),"")</f>
        <v/>
      </c>
      <c r="AO347" s="374" t="str">
        <f>IF(ISBLANK('Team Roster Proposed - FBR'!Q348),"",'Team Roster Proposed - FBR'!Q348)</f>
        <v/>
      </c>
      <c r="AP347" s="226" t="e">
        <f>IF(ISBLANK(#REF!),"",#REF!)</f>
        <v>#REF!</v>
      </c>
      <c r="AQ347" s="226" t="e">
        <f>IF(ISBLANK(#REF!),"",#REF!)</f>
        <v>#REF!</v>
      </c>
      <c r="AR347" s="226" t="e">
        <f>IF(ISBLANK(#REF!),"",#REF!)</f>
        <v>#REF!</v>
      </c>
      <c r="AS347" s="219" t="e">
        <f>IF(ISBLANK(#REF!),"",#REF!)</f>
        <v>#REF!</v>
      </c>
      <c r="AT347" s="219" t="e">
        <f>IF(ISBLANK(#REF!),"",#REF!)</f>
        <v>#REF!</v>
      </c>
      <c r="AU347" s="219" t="e">
        <f>IF(ISBLANK(#REF!),"",#REF!)</f>
        <v>#REF!</v>
      </c>
      <c r="AV347" s="219" t="e">
        <f>IF(ISBLANK(#REF!),"",#REF!)</f>
        <v>#REF!</v>
      </c>
      <c r="AW347" s="219" t="e">
        <f>IF(ISBLANK(#REF!),"",#REF!)</f>
        <v>#REF!</v>
      </c>
      <c r="AX347" s="219" t="e">
        <f>IF(ISBLANK(#REF!),"",#REF!)</f>
        <v>#REF!</v>
      </c>
      <c r="AY347" s="226" t="e">
        <f>IF(ISBLANK(#REF!),"",#REF!)</f>
        <v>#REF!</v>
      </c>
      <c r="AZ347" s="219" t="e">
        <f>IF(ISBLANK(#REF!),"",#REF!)</f>
        <v>#REF!</v>
      </c>
      <c r="BA347" s="219" t="e">
        <f>IF(ISBLANK(#REF!),"",#REF!)</f>
        <v>#REF!</v>
      </c>
      <c r="BB347" s="219" t="e">
        <f>IF(ISBLANK(#REF!),"",#REF!)</f>
        <v>#REF!</v>
      </c>
      <c r="BC347" s="219" t="e">
        <f>IF(ISBLANK(#REF!),"",#REF!)</f>
        <v>#REF!</v>
      </c>
      <c r="BD347" s="219" t="e">
        <f>IF(ISBLANK(#REF!),"",#REF!)</f>
        <v>#REF!</v>
      </c>
      <c r="BE347" s="219" t="e">
        <f>IF(ISBLANK(#REF!),"",#REF!)</f>
        <v>#REF!</v>
      </c>
      <c r="BF347" s="219" t="e">
        <f>IF(ISBLANK(#REF!),"",#REF!)</f>
        <v>#REF!</v>
      </c>
      <c r="BG347" s="219" t="e">
        <f>IF(ISBLANK(#REF!),"",#REF!)</f>
        <v>#REF!</v>
      </c>
      <c r="BH347" s="219" t="e">
        <f>IF(ISBLANK(#REF!),"",#REF!)</f>
        <v>#REF!</v>
      </c>
      <c r="BI347" s="219" t="e">
        <f>IF(ISBLANK(#REF!),"",#REF!)</f>
        <v>#REF!</v>
      </c>
      <c r="BJ347" s="219" t="e">
        <f>IF(ISBLANK(#REF!),"",#REF!)</f>
        <v>#REF!</v>
      </c>
      <c r="BK347" s="219" t="e">
        <f>IF(ISBLANK(#REF!),"",#REF!)</f>
        <v>#REF!</v>
      </c>
      <c r="BL347" s="219" t="e">
        <f>IF(ISBLANK(#REF!),"",#REF!)</f>
        <v>#REF!</v>
      </c>
      <c r="BM347" s="219" t="e">
        <f>IF(ISBLANK(#REF!),"",#REF!)</f>
        <v>#REF!</v>
      </c>
      <c r="BN347" s="219" t="e">
        <f>IF(ISBLANK(#REF!),"",#REF!)</f>
        <v>#REF!</v>
      </c>
      <c r="BO347" s="227" t="e">
        <f t="shared" si="98"/>
        <v>#REF!</v>
      </c>
      <c r="BP347" s="228" t="str">
        <f t="shared" si="101"/>
        <v/>
      </c>
      <c r="BQ347" s="229" t="str">
        <f t="shared" si="85"/>
        <v/>
      </c>
      <c r="BR347" s="228" t="e">
        <f t="shared" si="99"/>
        <v>#REF!</v>
      </c>
      <c r="BS347" s="230" t="e">
        <f t="shared" si="100"/>
        <v>#REF!</v>
      </c>
    </row>
    <row r="348" spans="1:71">
      <c r="A348" s="213" t="e">
        <f>IF(ISBLANK(#REF!),"",#REF!)</f>
        <v>#REF!</v>
      </c>
      <c r="B348" s="214" t="e">
        <f>IF(ISBLANK(#REF!),"",#REF!)</f>
        <v>#REF!</v>
      </c>
      <c r="C348" s="214" t="e">
        <f>IF(ISBLANK(#REF!),"",#REF!)</f>
        <v>#REF!</v>
      </c>
      <c r="D348" s="214" t="e">
        <f>IF(ISBLANK(#REF!),"",#REF!)</f>
        <v>#REF!</v>
      </c>
      <c r="E348" s="214" t="e">
        <f>IF(ISBLANK(#REF!),"",#REF!)</f>
        <v>#REF!</v>
      </c>
      <c r="F348" s="214" t="e">
        <f>IF(ISBLANK(#REF!),"",#REF!)</f>
        <v>#REF!</v>
      </c>
      <c r="G348" s="214" t="e">
        <f>IF(ISBLANK(#REF!),"",#REF!)</f>
        <v>#REF!</v>
      </c>
      <c r="H348" s="215" t="e">
        <f>IF(ISBLANK(#REF!),"",#REF!)</f>
        <v>#REF!</v>
      </c>
      <c r="I348" s="214" t="e">
        <f>IF(ISBLANK(#REF!),"",#REF!)</f>
        <v>#REF!</v>
      </c>
      <c r="J348" s="216" t="e">
        <f>IF(ISBLANK(#REF!),"",#REF!)</f>
        <v>#REF!</v>
      </c>
      <c r="K348" s="217" t="e">
        <f>IF(ISBLANK(#REF!),"",#REF!)</f>
        <v>#REF!</v>
      </c>
      <c r="L348" s="217" t="e">
        <f>IF(ISBLANK(#REF!),"",#REF!)</f>
        <v>#REF!</v>
      </c>
      <c r="M348" s="218" t="e">
        <f>IF(ISBLANK(#REF!),"",#REF!)</f>
        <v>#REF!</v>
      </c>
      <c r="N348" s="218" t="e">
        <f>IF(ISBLANK(#REF!),"",#REF!)</f>
        <v>#REF!</v>
      </c>
      <c r="O348" s="220" t="str">
        <f>IFERROR(VLOOKUP(_xlfn.CONCAT('Team Roster - Final'!$A348," : ",'Team Roster - Final'!$BM348),'Rate Calculations'!$C$4:$G$1100,5,FALSE),"")</f>
        <v/>
      </c>
      <c r="P348" s="225">
        <f>IF(ISBLANK('Rate Calculations'!$H350),"",'Rate Calculations'!$H350)</f>
        <v>1.7500000000000002E-2</v>
      </c>
      <c r="Q348" s="220" t="str">
        <f t="shared" si="86"/>
        <v/>
      </c>
      <c r="R348" s="221">
        <f>IF(ISBLANK('Rate Calculations'!$J350),"",'Rate Calculations'!$J350)</f>
        <v>3.5000000000000003E-2</v>
      </c>
      <c r="S348" s="220" t="str">
        <f t="shared" si="87"/>
        <v/>
      </c>
      <c r="T348" s="225" t="str">
        <f>IFERROR(VLOOKUP(_xlfn.CONCAT('Team Roster - Final'!$A348," : ",'Team Roster - Final'!$BM348),'Rate Calculations'!$C$4:$S$1100,10,FALSE),"")</f>
        <v/>
      </c>
      <c r="U348" s="225" t="str">
        <f>IFERROR(VLOOKUP(_xlfn.CONCAT('Team Roster - Final'!$A348," : ",'Team Roster - Final'!$BM348),'Rate Calculations'!$C$4:$S$1100,11,FALSE),"")</f>
        <v/>
      </c>
      <c r="V348" s="222" t="str">
        <f t="shared" si="88"/>
        <v/>
      </c>
      <c r="W348" s="222" t="str">
        <f t="shared" si="89"/>
        <v/>
      </c>
      <c r="X348" s="223" t="str">
        <f>IFERROR(VLOOKUP(_xlfn.CONCAT('Team Roster - Final'!$A348," : ",'Team Roster - Final'!$BM348),'Rate Calculations'!$C$4:$S$1100,14,FALSE),"")</f>
        <v/>
      </c>
      <c r="Y348" s="222" t="str">
        <f t="shared" si="90"/>
        <v/>
      </c>
      <c r="Z348" s="222" t="str">
        <f t="shared" si="91"/>
        <v/>
      </c>
      <c r="AA348" s="224" t="str">
        <f>IFERROR(IF(#REF!="Yes",$Y348, $Y348+$Q348*0.5),"")</f>
        <v/>
      </c>
      <c r="AB348" s="224" t="str">
        <f>IFERROR(IF(#REF!="Yes",$Z348, $Z348+$S348*0.5),"")</f>
        <v/>
      </c>
      <c r="AC348" s="220" t="str">
        <f>IFERROR(VLOOKUP(_xlfn.CONCAT('Team Roster - Final'!$A348," : ",'Team Roster - Final'!$BM348),'Rate Calculations'!$C$4:$U$1100,19,FALSE),"")</f>
        <v/>
      </c>
      <c r="AD348" s="220" t="str">
        <f t="shared" si="92"/>
        <v/>
      </c>
      <c r="AE348" s="220" t="str">
        <f t="shared" si="93"/>
        <v/>
      </c>
      <c r="AF348" s="225" t="str">
        <f>IFERROR(VLOOKUP(_xlfn.CONCAT('Team Roster - Final'!$A348," : ",'Team Roster - Final'!$BM348),'Rate Calculations'!$C$4:$AB$1100,22,FALSE),"")</f>
        <v/>
      </c>
      <c r="AG348" s="225" t="str">
        <f>IFERROR(VLOOKUP(_xlfn.CONCAT('Team Roster - Final'!$A348," : ",'Team Roster - Final'!$BM348),'Rate Calculations'!$C$4:$AB$1100,23,FALSE),"")</f>
        <v/>
      </c>
      <c r="AH348" s="222" t="str">
        <f t="shared" si="94"/>
        <v/>
      </c>
      <c r="AI348" s="222" t="str">
        <f t="shared" si="95"/>
        <v/>
      </c>
      <c r="AJ348" s="223" t="str">
        <f>Table1[[#This Row],[Home Office
Net Fee %]]</f>
        <v/>
      </c>
      <c r="AK348" s="222" t="str">
        <f t="shared" si="96"/>
        <v/>
      </c>
      <c r="AL348" s="222" t="str">
        <f t="shared" si="97"/>
        <v/>
      </c>
      <c r="AM348" s="215" t="str">
        <f>IFERROR(IF(#REF!="Yes",$AK348,($AK348+$AD348*0.5)),"")</f>
        <v/>
      </c>
      <c r="AN348" s="215" t="str">
        <f>IFERROR(IF(#REF!="Yes",$AL348,($AL348+$AE348*0.5)),"")</f>
        <v/>
      </c>
      <c r="AO348" s="374" t="str">
        <f>IF(ISBLANK('Team Roster Proposed - FBR'!Q349),"",'Team Roster Proposed - FBR'!Q349)</f>
        <v/>
      </c>
      <c r="AP348" s="226" t="e">
        <f>IF(ISBLANK(#REF!),"",#REF!)</f>
        <v>#REF!</v>
      </c>
      <c r="AQ348" s="226" t="e">
        <f>IF(ISBLANK(#REF!),"",#REF!)</f>
        <v>#REF!</v>
      </c>
      <c r="AR348" s="226" t="e">
        <f>IF(ISBLANK(#REF!),"",#REF!)</f>
        <v>#REF!</v>
      </c>
      <c r="AS348" s="219" t="e">
        <f>IF(ISBLANK(#REF!),"",#REF!)</f>
        <v>#REF!</v>
      </c>
      <c r="AT348" s="219" t="e">
        <f>IF(ISBLANK(#REF!),"",#REF!)</f>
        <v>#REF!</v>
      </c>
      <c r="AU348" s="219" t="e">
        <f>IF(ISBLANK(#REF!),"",#REF!)</f>
        <v>#REF!</v>
      </c>
      <c r="AV348" s="219" t="e">
        <f>IF(ISBLANK(#REF!),"",#REF!)</f>
        <v>#REF!</v>
      </c>
      <c r="AW348" s="219" t="e">
        <f>IF(ISBLANK(#REF!),"",#REF!)</f>
        <v>#REF!</v>
      </c>
      <c r="AX348" s="219" t="e">
        <f>IF(ISBLANK(#REF!),"",#REF!)</f>
        <v>#REF!</v>
      </c>
      <c r="AY348" s="226" t="e">
        <f>IF(ISBLANK(#REF!),"",#REF!)</f>
        <v>#REF!</v>
      </c>
      <c r="AZ348" s="219" t="e">
        <f>IF(ISBLANK(#REF!),"",#REF!)</f>
        <v>#REF!</v>
      </c>
      <c r="BA348" s="219" t="e">
        <f>IF(ISBLANK(#REF!),"",#REF!)</f>
        <v>#REF!</v>
      </c>
      <c r="BB348" s="219" t="e">
        <f>IF(ISBLANK(#REF!),"",#REF!)</f>
        <v>#REF!</v>
      </c>
      <c r="BC348" s="219" t="e">
        <f>IF(ISBLANK(#REF!),"",#REF!)</f>
        <v>#REF!</v>
      </c>
      <c r="BD348" s="219" t="e">
        <f>IF(ISBLANK(#REF!),"",#REF!)</f>
        <v>#REF!</v>
      </c>
      <c r="BE348" s="219" t="e">
        <f>IF(ISBLANK(#REF!),"",#REF!)</f>
        <v>#REF!</v>
      </c>
      <c r="BF348" s="219" t="e">
        <f>IF(ISBLANK(#REF!),"",#REF!)</f>
        <v>#REF!</v>
      </c>
      <c r="BG348" s="219" t="e">
        <f>IF(ISBLANK(#REF!),"",#REF!)</f>
        <v>#REF!</v>
      </c>
      <c r="BH348" s="219" t="e">
        <f>IF(ISBLANK(#REF!),"",#REF!)</f>
        <v>#REF!</v>
      </c>
      <c r="BI348" s="219" t="e">
        <f>IF(ISBLANK(#REF!),"",#REF!)</f>
        <v>#REF!</v>
      </c>
      <c r="BJ348" s="219" t="e">
        <f>IF(ISBLANK(#REF!),"",#REF!)</f>
        <v>#REF!</v>
      </c>
      <c r="BK348" s="219" t="e">
        <f>IF(ISBLANK(#REF!),"",#REF!)</f>
        <v>#REF!</v>
      </c>
      <c r="BL348" s="219" t="e">
        <f>IF(ISBLANK(#REF!),"",#REF!)</f>
        <v>#REF!</v>
      </c>
      <c r="BM348" s="219" t="e">
        <f>IF(ISBLANK(#REF!),"",#REF!)</f>
        <v>#REF!</v>
      </c>
      <c r="BN348" s="219" t="e">
        <f>IF(ISBLANK(#REF!),"",#REF!)</f>
        <v>#REF!</v>
      </c>
      <c r="BO348" s="227" t="e">
        <f t="shared" si="98"/>
        <v>#REF!</v>
      </c>
      <c r="BP348" s="228" t="str">
        <f t="shared" si="101"/>
        <v/>
      </c>
      <c r="BQ348" s="229" t="str">
        <f t="shared" si="85"/>
        <v/>
      </c>
      <c r="BR348" s="228" t="e">
        <f t="shared" si="99"/>
        <v>#REF!</v>
      </c>
      <c r="BS348" s="230" t="e">
        <f t="shared" si="100"/>
        <v>#REF!</v>
      </c>
    </row>
    <row r="349" spans="1:71">
      <c r="A349" s="213" t="e">
        <f>IF(ISBLANK(#REF!),"",#REF!)</f>
        <v>#REF!</v>
      </c>
      <c r="B349" s="214" t="e">
        <f>IF(ISBLANK(#REF!),"",#REF!)</f>
        <v>#REF!</v>
      </c>
      <c r="C349" s="214" t="e">
        <f>IF(ISBLANK(#REF!),"",#REF!)</f>
        <v>#REF!</v>
      </c>
      <c r="D349" s="214" t="e">
        <f>IF(ISBLANK(#REF!),"",#REF!)</f>
        <v>#REF!</v>
      </c>
      <c r="E349" s="214" t="e">
        <f>IF(ISBLANK(#REF!),"",#REF!)</f>
        <v>#REF!</v>
      </c>
      <c r="F349" s="214" t="e">
        <f>IF(ISBLANK(#REF!),"",#REF!)</f>
        <v>#REF!</v>
      </c>
      <c r="G349" s="214" t="e">
        <f>IF(ISBLANK(#REF!),"",#REF!)</f>
        <v>#REF!</v>
      </c>
      <c r="H349" s="215" t="e">
        <f>IF(ISBLANK(#REF!),"",#REF!)</f>
        <v>#REF!</v>
      </c>
      <c r="I349" s="214" t="e">
        <f>IF(ISBLANK(#REF!),"",#REF!)</f>
        <v>#REF!</v>
      </c>
      <c r="J349" s="216" t="e">
        <f>IF(ISBLANK(#REF!),"",#REF!)</f>
        <v>#REF!</v>
      </c>
      <c r="K349" s="217" t="e">
        <f>IF(ISBLANK(#REF!),"",#REF!)</f>
        <v>#REF!</v>
      </c>
      <c r="L349" s="217" t="e">
        <f>IF(ISBLANK(#REF!),"",#REF!)</f>
        <v>#REF!</v>
      </c>
      <c r="M349" s="218" t="e">
        <f>IF(ISBLANK(#REF!),"",#REF!)</f>
        <v>#REF!</v>
      </c>
      <c r="N349" s="218" t="e">
        <f>IF(ISBLANK(#REF!),"",#REF!)</f>
        <v>#REF!</v>
      </c>
      <c r="O349" s="220" t="str">
        <f>IFERROR(VLOOKUP(_xlfn.CONCAT('Team Roster - Final'!$A349," : ",'Team Roster - Final'!$BM349),'Rate Calculations'!$C$4:$G$1100,5,FALSE),"")</f>
        <v/>
      </c>
      <c r="P349" s="225">
        <f>IF(ISBLANK('Rate Calculations'!$H351),"",'Rate Calculations'!$H351)</f>
        <v>1.7500000000000002E-2</v>
      </c>
      <c r="Q349" s="220" t="str">
        <f t="shared" si="86"/>
        <v/>
      </c>
      <c r="R349" s="221">
        <f>IF(ISBLANK('Rate Calculations'!$J351),"",'Rate Calculations'!$J351)</f>
        <v>3.5000000000000003E-2</v>
      </c>
      <c r="S349" s="220" t="str">
        <f t="shared" si="87"/>
        <v/>
      </c>
      <c r="T349" s="225" t="str">
        <f>IFERROR(VLOOKUP(_xlfn.CONCAT('Team Roster - Final'!$A349," : ",'Team Roster - Final'!$BM349),'Rate Calculations'!$C$4:$S$1100,10,FALSE),"")</f>
        <v/>
      </c>
      <c r="U349" s="225" t="str">
        <f>IFERROR(VLOOKUP(_xlfn.CONCAT('Team Roster - Final'!$A349," : ",'Team Roster - Final'!$BM349),'Rate Calculations'!$C$4:$S$1100,11,FALSE),"")</f>
        <v/>
      </c>
      <c r="V349" s="222" t="str">
        <f t="shared" si="88"/>
        <v/>
      </c>
      <c r="W349" s="222" t="str">
        <f t="shared" si="89"/>
        <v/>
      </c>
      <c r="X349" s="223" t="str">
        <f>IFERROR(VLOOKUP(_xlfn.CONCAT('Team Roster - Final'!$A349," : ",'Team Roster - Final'!$BM349),'Rate Calculations'!$C$4:$S$1100,14,FALSE),"")</f>
        <v/>
      </c>
      <c r="Y349" s="222" t="str">
        <f t="shared" si="90"/>
        <v/>
      </c>
      <c r="Z349" s="222" t="str">
        <f t="shared" si="91"/>
        <v/>
      </c>
      <c r="AA349" s="224" t="str">
        <f>IFERROR(IF(#REF!="Yes",$Y349, $Y349+$Q349*0.5),"")</f>
        <v/>
      </c>
      <c r="AB349" s="224" t="str">
        <f>IFERROR(IF(#REF!="Yes",$Z349, $Z349+$S349*0.5),"")</f>
        <v/>
      </c>
      <c r="AC349" s="220" t="str">
        <f>IFERROR(VLOOKUP(_xlfn.CONCAT('Team Roster - Final'!$A349," : ",'Team Roster - Final'!$BM349),'Rate Calculations'!$C$4:$U$1100,19,FALSE),"")</f>
        <v/>
      </c>
      <c r="AD349" s="220" t="str">
        <f t="shared" si="92"/>
        <v/>
      </c>
      <c r="AE349" s="220" t="str">
        <f t="shared" si="93"/>
        <v/>
      </c>
      <c r="AF349" s="225" t="str">
        <f>IFERROR(VLOOKUP(_xlfn.CONCAT('Team Roster - Final'!$A349," : ",'Team Roster - Final'!$BM349),'Rate Calculations'!$C$4:$AB$1100,22,FALSE),"")</f>
        <v/>
      </c>
      <c r="AG349" s="225" t="str">
        <f>IFERROR(VLOOKUP(_xlfn.CONCAT('Team Roster - Final'!$A349," : ",'Team Roster - Final'!$BM349),'Rate Calculations'!$C$4:$AB$1100,23,FALSE),"")</f>
        <v/>
      </c>
      <c r="AH349" s="222" t="str">
        <f t="shared" si="94"/>
        <v/>
      </c>
      <c r="AI349" s="222" t="str">
        <f t="shared" si="95"/>
        <v/>
      </c>
      <c r="AJ349" s="223" t="str">
        <f>Table1[[#This Row],[Home Office
Net Fee %]]</f>
        <v/>
      </c>
      <c r="AK349" s="222" t="str">
        <f t="shared" si="96"/>
        <v/>
      </c>
      <c r="AL349" s="222" t="str">
        <f t="shared" si="97"/>
        <v/>
      </c>
      <c r="AM349" s="215" t="str">
        <f>IFERROR(IF(#REF!="Yes",$AK349,($AK349+$AD349*0.5)),"")</f>
        <v/>
      </c>
      <c r="AN349" s="215" t="str">
        <f>IFERROR(IF(#REF!="Yes",$AL349,($AL349+$AE349*0.5)),"")</f>
        <v/>
      </c>
      <c r="AO349" s="374" t="str">
        <f>IF(ISBLANK('Team Roster Proposed - FBR'!Q350),"",'Team Roster Proposed - FBR'!Q350)</f>
        <v/>
      </c>
      <c r="AP349" s="226" t="e">
        <f>IF(ISBLANK(#REF!),"",#REF!)</f>
        <v>#REF!</v>
      </c>
      <c r="AQ349" s="226" t="e">
        <f>IF(ISBLANK(#REF!),"",#REF!)</f>
        <v>#REF!</v>
      </c>
      <c r="AR349" s="226" t="e">
        <f>IF(ISBLANK(#REF!),"",#REF!)</f>
        <v>#REF!</v>
      </c>
      <c r="AS349" s="219" t="e">
        <f>IF(ISBLANK(#REF!),"",#REF!)</f>
        <v>#REF!</v>
      </c>
      <c r="AT349" s="219" t="e">
        <f>IF(ISBLANK(#REF!),"",#REF!)</f>
        <v>#REF!</v>
      </c>
      <c r="AU349" s="219" t="e">
        <f>IF(ISBLANK(#REF!),"",#REF!)</f>
        <v>#REF!</v>
      </c>
      <c r="AV349" s="219" t="e">
        <f>IF(ISBLANK(#REF!),"",#REF!)</f>
        <v>#REF!</v>
      </c>
      <c r="AW349" s="219" t="e">
        <f>IF(ISBLANK(#REF!),"",#REF!)</f>
        <v>#REF!</v>
      </c>
      <c r="AX349" s="219" t="e">
        <f>IF(ISBLANK(#REF!),"",#REF!)</f>
        <v>#REF!</v>
      </c>
      <c r="AY349" s="226" t="e">
        <f>IF(ISBLANK(#REF!),"",#REF!)</f>
        <v>#REF!</v>
      </c>
      <c r="AZ349" s="219" t="e">
        <f>IF(ISBLANK(#REF!),"",#REF!)</f>
        <v>#REF!</v>
      </c>
      <c r="BA349" s="219" t="e">
        <f>IF(ISBLANK(#REF!),"",#REF!)</f>
        <v>#REF!</v>
      </c>
      <c r="BB349" s="219" t="e">
        <f>IF(ISBLANK(#REF!),"",#REF!)</f>
        <v>#REF!</v>
      </c>
      <c r="BC349" s="219" t="e">
        <f>IF(ISBLANK(#REF!),"",#REF!)</f>
        <v>#REF!</v>
      </c>
      <c r="BD349" s="219" t="e">
        <f>IF(ISBLANK(#REF!),"",#REF!)</f>
        <v>#REF!</v>
      </c>
      <c r="BE349" s="219" t="e">
        <f>IF(ISBLANK(#REF!),"",#REF!)</f>
        <v>#REF!</v>
      </c>
      <c r="BF349" s="219" t="e">
        <f>IF(ISBLANK(#REF!),"",#REF!)</f>
        <v>#REF!</v>
      </c>
      <c r="BG349" s="219" t="e">
        <f>IF(ISBLANK(#REF!),"",#REF!)</f>
        <v>#REF!</v>
      </c>
      <c r="BH349" s="219" t="e">
        <f>IF(ISBLANK(#REF!),"",#REF!)</f>
        <v>#REF!</v>
      </c>
      <c r="BI349" s="219" t="e">
        <f>IF(ISBLANK(#REF!),"",#REF!)</f>
        <v>#REF!</v>
      </c>
      <c r="BJ349" s="219" t="e">
        <f>IF(ISBLANK(#REF!),"",#REF!)</f>
        <v>#REF!</v>
      </c>
      <c r="BK349" s="219" t="e">
        <f>IF(ISBLANK(#REF!),"",#REF!)</f>
        <v>#REF!</v>
      </c>
      <c r="BL349" s="219" t="e">
        <f>IF(ISBLANK(#REF!),"",#REF!)</f>
        <v>#REF!</v>
      </c>
      <c r="BM349" s="219" t="e">
        <f>IF(ISBLANK(#REF!),"",#REF!)</f>
        <v>#REF!</v>
      </c>
      <c r="BN349" s="219" t="e">
        <f>IF(ISBLANK(#REF!),"",#REF!)</f>
        <v>#REF!</v>
      </c>
      <c r="BO349" s="227" t="e">
        <f t="shared" si="98"/>
        <v>#REF!</v>
      </c>
      <c r="BP349" s="228" t="str">
        <f t="shared" si="101"/>
        <v/>
      </c>
      <c r="BQ349" s="229" t="str">
        <f t="shared" si="85"/>
        <v/>
      </c>
      <c r="BR349" s="228" t="e">
        <f t="shared" si="99"/>
        <v>#REF!</v>
      </c>
      <c r="BS349" s="230" t="e">
        <f t="shared" si="100"/>
        <v>#REF!</v>
      </c>
    </row>
    <row r="350" spans="1:71">
      <c r="A350" s="213" t="e">
        <f>IF(ISBLANK(#REF!),"",#REF!)</f>
        <v>#REF!</v>
      </c>
      <c r="B350" s="214" t="e">
        <f>IF(ISBLANK(#REF!),"",#REF!)</f>
        <v>#REF!</v>
      </c>
      <c r="C350" s="214" t="e">
        <f>IF(ISBLANK(#REF!),"",#REF!)</f>
        <v>#REF!</v>
      </c>
      <c r="D350" s="214" t="e">
        <f>IF(ISBLANK(#REF!),"",#REF!)</f>
        <v>#REF!</v>
      </c>
      <c r="E350" s="214" t="e">
        <f>IF(ISBLANK(#REF!),"",#REF!)</f>
        <v>#REF!</v>
      </c>
      <c r="F350" s="214" t="e">
        <f>IF(ISBLANK(#REF!),"",#REF!)</f>
        <v>#REF!</v>
      </c>
      <c r="G350" s="214" t="e">
        <f>IF(ISBLANK(#REF!),"",#REF!)</f>
        <v>#REF!</v>
      </c>
      <c r="H350" s="215" t="e">
        <f>IF(ISBLANK(#REF!),"",#REF!)</f>
        <v>#REF!</v>
      </c>
      <c r="I350" s="214" t="e">
        <f>IF(ISBLANK(#REF!),"",#REF!)</f>
        <v>#REF!</v>
      </c>
      <c r="J350" s="216" t="e">
        <f>IF(ISBLANK(#REF!),"",#REF!)</f>
        <v>#REF!</v>
      </c>
      <c r="K350" s="217" t="e">
        <f>IF(ISBLANK(#REF!),"",#REF!)</f>
        <v>#REF!</v>
      </c>
      <c r="L350" s="217" t="e">
        <f>IF(ISBLANK(#REF!),"",#REF!)</f>
        <v>#REF!</v>
      </c>
      <c r="M350" s="218" t="e">
        <f>IF(ISBLANK(#REF!),"",#REF!)</f>
        <v>#REF!</v>
      </c>
      <c r="N350" s="218" t="e">
        <f>IF(ISBLANK(#REF!),"",#REF!)</f>
        <v>#REF!</v>
      </c>
      <c r="O350" s="220" t="str">
        <f>IFERROR(VLOOKUP(_xlfn.CONCAT('Team Roster - Final'!$A350," : ",'Team Roster - Final'!$BM350),'Rate Calculations'!$C$4:$G$1100,5,FALSE),"")</f>
        <v/>
      </c>
      <c r="P350" s="225">
        <f>IF(ISBLANK('Rate Calculations'!$H352),"",'Rate Calculations'!$H352)</f>
        <v>1.7500000000000002E-2</v>
      </c>
      <c r="Q350" s="220" t="str">
        <f t="shared" si="86"/>
        <v/>
      </c>
      <c r="R350" s="221">
        <f>IF(ISBLANK('Rate Calculations'!$J352),"",'Rate Calculations'!$J352)</f>
        <v>3.5000000000000003E-2</v>
      </c>
      <c r="S350" s="220" t="str">
        <f t="shared" si="87"/>
        <v/>
      </c>
      <c r="T350" s="225" t="str">
        <f>IFERROR(VLOOKUP(_xlfn.CONCAT('Team Roster - Final'!$A350," : ",'Team Roster - Final'!$BM350),'Rate Calculations'!$C$4:$S$1100,10,FALSE),"")</f>
        <v/>
      </c>
      <c r="U350" s="225" t="str">
        <f>IFERROR(VLOOKUP(_xlfn.CONCAT('Team Roster - Final'!$A350," : ",'Team Roster - Final'!$BM350),'Rate Calculations'!$C$4:$S$1100,11,FALSE),"")</f>
        <v/>
      </c>
      <c r="V350" s="222" t="str">
        <f t="shared" si="88"/>
        <v/>
      </c>
      <c r="W350" s="222" t="str">
        <f t="shared" si="89"/>
        <v/>
      </c>
      <c r="X350" s="223" t="str">
        <f>IFERROR(VLOOKUP(_xlfn.CONCAT('Team Roster - Final'!$A350," : ",'Team Roster - Final'!$BM350),'Rate Calculations'!$C$4:$S$1100,14,FALSE),"")</f>
        <v/>
      </c>
      <c r="Y350" s="222" t="str">
        <f t="shared" si="90"/>
        <v/>
      </c>
      <c r="Z350" s="222" t="str">
        <f t="shared" si="91"/>
        <v/>
      </c>
      <c r="AA350" s="224" t="str">
        <f>IFERROR(IF(#REF!="Yes",$Y350, $Y350+$Q350*0.5),"")</f>
        <v/>
      </c>
      <c r="AB350" s="224" t="str">
        <f>IFERROR(IF(#REF!="Yes",$Z350, $Z350+$S350*0.5),"")</f>
        <v/>
      </c>
      <c r="AC350" s="220" t="str">
        <f>IFERROR(VLOOKUP(_xlfn.CONCAT('Team Roster - Final'!$A350," : ",'Team Roster - Final'!$BM350),'Rate Calculations'!$C$4:$U$1100,19,FALSE),"")</f>
        <v/>
      </c>
      <c r="AD350" s="220" t="str">
        <f t="shared" si="92"/>
        <v/>
      </c>
      <c r="AE350" s="220" t="str">
        <f t="shared" si="93"/>
        <v/>
      </c>
      <c r="AF350" s="225" t="str">
        <f>IFERROR(VLOOKUP(_xlfn.CONCAT('Team Roster - Final'!$A350," : ",'Team Roster - Final'!$BM350),'Rate Calculations'!$C$4:$AB$1100,22,FALSE),"")</f>
        <v/>
      </c>
      <c r="AG350" s="225" t="str">
        <f>IFERROR(VLOOKUP(_xlfn.CONCAT('Team Roster - Final'!$A350," : ",'Team Roster - Final'!$BM350),'Rate Calculations'!$C$4:$AB$1100,23,FALSE),"")</f>
        <v/>
      </c>
      <c r="AH350" s="222" t="str">
        <f t="shared" si="94"/>
        <v/>
      </c>
      <c r="AI350" s="222" t="str">
        <f t="shared" si="95"/>
        <v/>
      </c>
      <c r="AJ350" s="223" t="str">
        <f>Table1[[#This Row],[Home Office
Net Fee %]]</f>
        <v/>
      </c>
      <c r="AK350" s="222" t="str">
        <f t="shared" si="96"/>
        <v/>
      </c>
      <c r="AL350" s="222" t="str">
        <f t="shared" si="97"/>
        <v/>
      </c>
      <c r="AM350" s="215" t="str">
        <f>IFERROR(IF(#REF!="Yes",$AK350,($AK350+$AD350*0.5)),"")</f>
        <v/>
      </c>
      <c r="AN350" s="215" t="str">
        <f>IFERROR(IF(#REF!="Yes",$AL350,($AL350+$AE350*0.5)),"")</f>
        <v/>
      </c>
      <c r="AO350" s="374" t="str">
        <f>IF(ISBLANK('Team Roster Proposed - FBR'!Q351),"",'Team Roster Proposed - FBR'!Q351)</f>
        <v/>
      </c>
      <c r="AP350" s="226" t="e">
        <f>IF(ISBLANK(#REF!),"",#REF!)</f>
        <v>#REF!</v>
      </c>
      <c r="AQ350" s="226" t="e">
        <f>IF(ISBLANK(#REF!),"",#REF!)</f>
        <v>#REF!</v>
      </c>
      <c r="AR350" s="226" t="e">
        <f>IF(ISBLANK(#REF!),"",#REF!)</f>
        <v>#REF!</v>
      </c>
      <c r="AS350" s="219" t="e">
        <f>IF(ISBLANK(#REF!),"",#REF!)</f>
        <v>#REF!</v>
      </c>
      <c r="AT350" s="219" t="e">
        <f>IF(ISBLANK(#REF!),"",#REF!)</f>
        <v>#REF!</v>
      </c>
      <c r="AU350" s="219" t="e">
        <f>IF(ISBLANK(#REF!),"",#REF!)</f>
        <v>#REF!</v>
      </c>
      <c r="AV350" s="219" t="e">
        <f>IF(ISBLANK(#REF!),"",#REF!)</f>
        <v>#REF!</v>
      </c>
      <c r="AW350" s="219" t="e">
        <f>IF(ISBLANK(#REF!),"",#REF!)</f>
        <v>#REF!</v>
      </c>
      <c r="AX350" s="219" t="e">
        <f>IF(ISBLANK(#REF!),"",#REF!)</f>
        <v>#REF!</v>
      </c>
      <c r="AY350" s="226" t="e">
        <f>IF(ISBLANK(#REF!),"",#REF!)</f>
        <v>#REF!</v>
      </c>
      <c r="AZ350" s="219" t="e">
        <f>IF(ISBLANK(#REF!),"",#REF!)</f>
        <v>#REF!</v>
      </c>
      <c r="BA350" s="219" t="e">
        <f>IF(ISBLANK(#REF!),"",#REF!)</f>
        <v>#REF!</v>
      </c>
      <c r="BB350" s="219" t="e">
        <f>IF(ISBLANK(#REF!),"",#REF!)</f>
        <v>#REF!</v>
      </c>
      <c r="BC350" s="219" t="e">
        <f>IF(ISBLANK(#REF!),"",#REF!)</f>
        <v>#REF!</v>
      </c>
      <c r="BD350" s="219" t="e">
        <f>IF(ISBLANK(#REF!),"",#REF!)</f>
        <v>#REF!</v>
      </c>
      <c r="BE350" s="219" t="e">
        <f>IF(ISBLANK(#REF!),"",#REF!)</f>
        <v>#REF!</v>
      </c>
      <c r="BF350" s="219" t="e">
        <f>IF(ISBLANK(#REF!),"",#REF!)</f>
        <v>#REF!</v>
      </c>
      <c r="BG350" s="219" t="e">
        <f>IF(ISBLANK(#REF!),"",#REF!)</f>
        <v>#REF!</v>
      </c>
      <c r="BH350" s="219" t="e">
        <f>IF(ISBLANK(#REF!),"",#REF!)</f>
        <v>#REF!</v>
      </c>
      <c r="BI350" s="219" t="e">
        <f>IF(ISBLANK(#REF!),"",#REF!)</f>
        <v>#REF!</v>
      </c>
      <c r="BJ350" s="219" t="e">
        <f>IF(ISBLANK(#REF!),"",#REF!)</f>
        <v>#REF!</v>
      </c>
      <c r="BK350" s="219" t="e">
        <f>IF(ISBLANK(#REF!),"",#REF!)</f>
        <v>#REF!</v>
      </c>
      <c r="BL350" s="219" t="e">
        <f>IF(ISBLANK(#REF!),"",#REF!)</f>
        <v>#REF!</v>
      </c>
      <c r="BM350" s="219" t="e">
        <f>IF(ISBLANK(#REF!),"",#REF!)</f>
        <v>#REF!</v>
      </c>
      <c r="BN350" s="219" t="e">
        <f>IF(ISBLANK(#REF!),"",#REF!)</f>
        <v>#REF!</v>
      </c>
      <c r="BO350" s="227" t="e">
        <f t="shared" si="98"/>
        <v>#REF!</v>
      </c>
      <c r="BP350" s="228" t="str">
        <f t="shared" si="101"/>
        <v/>
      </c>
      <c r="BQ350" s="229" t="str">
        <f t="shared" si="85"/>
        <v/>
      </c>
      <c r="BR350" s="228" t="e">
        <f t="shared" si="99"/>
        <v>#REF!</v>
      </c>
      <c r="BS350" s="230" t="e">
        <f t="shared" si="100"/>
        <v>#REF!</v>
      </c>
    </row>
    <row r="351" spans="1:71">
      <c r="A351" s="213" t="e">
        <f>IF(ISBLANK(#REF!),"",#REF!)</f>
        <v>#REF!</v>
      </c>
      <c r="B351" s="214" t="e">
        <f>IF(ISBLANK(#REF!),"",#REF!)</f>
        <v>#REF!</v>
      </c>
      <c r="C351" s="214" t="e">
        <f>IF(ISBLANK(#REF!),"",#REF!)</f>
        <v>#REF!</v>
      </c>
      <c r="D351" s="214" t="e">
        <f>IF(ISBLANK(#REF!),"",#REF!)</f>
        <v>#REF!</v>
      </c>
      <c r="E351" s="214" t="e">
        <f>IF(ISBLANK(#REF!),"",#REF!)</f>
        <v>#REF!</v>
      </c>
      <c r="F351" s="214" t="e">
        <f>IF(ISBLANK(#REF!),"",#REF!)</f>
        <v>#REF!</v>
      </c>
      <c r="G351" s="214" t="e">
        <f>IF(ISBLANK(#REF!),"",#REF!)</f>
        <v>#REF!</v>
      </c>
      <c r="H351" s="215" t="e">
        <f>IF(ISBLANK(#REF!),"",#REF!)</f>
        <v>#REF!</v>
      </c>
      <c r="I351" s="214" t="e">
        <f>IF(ISBLANK(#REF!),"",#REF!)</f>
        <v>#REF!</v>
      </c>
      <c r="J351" s="216" t="e">
        <f>IF(ISBLANK(#REF!),"",#REF!)</f>
        <v>#REF!</v>
      </c>
      <c r="K351" s="217" t="e">
        <f>IF(ISBLANK(#REF!),"",#REF!)</f>
        <v>#REF!</v>
      </c>
      <c r="L351" s="217" t="e">
        <f>IF(ISBLANK(#REF!),"",#REF!)</f>
        <v>#REF!</v>
      </c>
      <c r="M351" s="218" t="e">
        <f>IF(ISBLANK(#REF!),"",#REF!)</f>
        <v>#REF!</v>
      </c>
      <c r="N351" s="218" t="e">
        <f>IF(ISBLANK(#REF!),"",#REF!)</f>
        <v>#REF!</v>
      </c>
      <c r="O351" s="220" t="str">
        <f>IFERROR(VLOOKUP(_xlfn.CONCAT('Team Roster - Final'!$A351," : ",'Team Roster - Final'!$BM351),'Rate Calculations'!$C$4:$G$1100,5,FALSE),"")</f>
        <v/>
      </c>
      <c r="P351" s="225">
        <f>IF(ISBLANK('Rate Calculations'!$H353),"",'Rate Calculations'!$H353)</f>
        <v>1.7500000000000002E-2</v>
      </c>
      <c r="Q351" s="220" t="str">
        <f t="shared" si="86"/>
        <v/>
      </c>
      <c r="R351" s="221">
        <f>IF(ISBLANK('Rate Calculations'!$J353),"",'Rate Calculations'!$J353)</f>
        <v>3.5000000000000003E-2</v>
      </c>
      <c r="S351" s="220" t="str">
        <f t="shared" si="87"/>
        <v/>
      </c>
      <c r="T351" s="225" t="str">
        <f>IFERROR(VLOOKUP(_xlfn.CONCAT('Team Roster - Final'!$A351," : ",'Team Roster - Final'!$BM351),'Rate Calculations'!$C$4:$S$1100,10,FALSE),"")</f>
        <v/>
      </c>
      <c r="U351" s="225" t="str">
        <f>IFERROR(VLOOKUP(_xlfn.CONCAT('Team Roster - Final'!$A351," : ",'Team Roster - Final'!$BM351),'Rate Calculations'!$C$4:$S$1100,11,FALSE),"")</f>
        <v/>
      </c>
      <c r="V351" s="222" t="str">
        <f t="shared" si="88"/>
        <v/>
      </c>
      <c r="W351" s="222" t="str">
        <f t="shared" si="89"/>
        <v/>
      </c>
      <c r="X351" s="223" t="str">
        <f>IFERROR(VLOOKUP(_xlfn.CONCAT('Team Roster - Final'!$A351," : ",'Team Roster - Final'!$BM351),'Rate Calculations'!$C$4:$S$1100,14,FALSE),"")</f>
        <v/>
      </c>
      <c r="Y351" s="222" t="str">
        <f t="shared" si="90"/>
        <v/>
      </c>
      <c r="Z351" s="222" t="str">
        <f t="shared" si="91"/>
        <v/>
      </c>
      <c r="AA351" s="224" t="str">
        <f>IFERROR(IF(#REF!="Yes",$Y351, $Y351+$Q351*0.5),"")</f>
        <v/>
      </c>
      <c r="AB351" s="224" t="str">
        <f>IFERROR(IF(#REF!="Yes",$Z351, $Z351+$S351*0.5),"")</f>
        <v/>
      </c>
      <c r="AC351" s="220" t="str">
        <f>IFERROR(VLOOKUP(_xlfn.CONCAT('Team Roster - Final'!$A351," : ",'Team Roster - Final'!$BM351),'Rate Calculations'!$C$4:$U$1100,19,FALSE),"")</f>
        <v/>
      </c>
      <c r="AD351" s="220" t="str">
        <f t="shared" si="92"/>
        <v/>
      </c>
      <c r="AE351" s="220" t="str">
        <f t="shared" si="93"/>
        <v/>
      </c>
      <c r="AF351" s="225" t="str">
        <f>IFERROR(VLOOKUP(_xlfn.CONCAT('Team Roster - Final'!$A351," : ",'Team Roster - Final'!$BM351),'Rate Calculations'!$C$4:$AB$1100,22,FALSE),"")</f>
        <v/>
      </c>
      <c r="AG351" s="225" t="str">
        <f>IFERROR(VLOOKUP(_xlfn.CONCAT('Team Roster - Final'!$A351," : ",'Team Roster - Final'!$BM351),'Rate Calculations'!$C$4:$AB$1100,23,FALSE),"")</f>
        <v/>
      </c>
      <c r="AH351" s="222" t="str">
        <f t="shared" si="94"/>
        <v/>
      </c>
      <c r="AI351" s="222" t="str">
        <f t="shared" si="95"/>
        <v/>
      </c>
      <c r="AJ351" s="223" t="str">
        <f>Table1[[#This Row],[Home Office
Net Fee %]]</f>
        <v/>
      </c>
      <c r="AK351" s="222" t="str">
        <f t="shared" si="96"/>
        <v/>
      </c>
      <c r="AL351" s="222" t="str">
        <f t="shared" si="97"/>
        <v/>
      </c>
      <c r="AM351" s="215" t="str">
        <f>IFERROR(IF(#REF!="Yes",$AK351,($AK351+$AD351*0.5)),"")</f>
        <v/>
      </c>
      <c r="AN351" s="215" t="str">
        <f>IFERROR(IF(#REF!="Yes",$AL351,($AL351+$AE351*0.5)),"")</f>
        <v/>
      </c>
      <c r="AO351" s="374" t="str">
        <f>IF(ISBLANK('Team Roster Proposed - FBR'!Q352),"",'Team Roster Proposed - FBR'!Q352)</f>
        <v/>
      </c>
      <c r="AP351" s="226" t="e">
        <f>IF(ISBLANK(#REF!),"",#REF!)</f>
        <v>#REF!</v>
      </c>
      <c r="AQ351" s="226" t="e">
        <f>IF(ISBLANK(#REF!),"",#REF!)</f>
        <v>#REF!</v>
      </c>
      <c r="AR351" s="226" t="e">
        <f>IF(ISBLANK(#REF!),"",#REF!)</f>
        <v>#REF!</v>
      </c>
      <c r="AS351" s="219" t="e">
        <f>IF(ISBLANK(#REF!),"",#REF!)</f>
        <v>#REF!</v>
      </c>
      <c r="AT351" s="219" t="e">
        <f>IF(ISBLANK(#REF!),"",#REF!)</f>
        <v>#REF!</v>
      </c>
      <c r="AU351" s="219" t="e">
        <f>IF(ISBLANK(#REF!),"",#REF!)</f>
        <v>#REF!</v>
      </c>
      <c r="AV351" s="219" t="e">
        <f>IF(ISBLANK(#REF!),"",#REF!)</f>
        <v>#REF!</v>
      </c>
      <c r="AW351" s="219" t="e">
        <f>IF(ISBLANK(#REF!),"",#REF!)</f>
        <v>#REF!</v>
      </c>
      <c r="AX351" s="219" t="e">
        <f>IF(ISBLANK(#REF!),"",#REF!)</f>
        <v>#REF!</v>
      </c>
      <c r="AY351" s="226" t="e">
        <f>IF(ISBLANK(#REF!),"",#REF!)</f>
        <v>#REF!</v>
      </c>
      <c r="AZ351" s="219" t="e">
        <f>IF(ISBLANK(#REF!),"",#REF!)</f>
        <v>#REF!</v>
      </c>
      <c r="BA351" s="219" t="e">
        <f>IF(ISBLANK(#REF!),"",#REF!)</f>
        <v>#REF!</v>
      </c>
      <c r="BB351" s="219" t="e">
        <f>IF(ISBLANK(#REF!),"",#REF!)</f>
        <v>#REF!</v>
      </c>
      <c r="BC351" s="219" t="e">
        <f>IF(ISBLANK(#REF!),"",#REF!)</f>
        <v>#REF!</v>
      </c>
      <c r="BD351" s="219" t="e">
        <f>IF(ISBLANK(#REF!),"",#REF!)</f>
        <v>#REF!</v>
      </c>
      <c r="BE351" s="219" t="e">
        <f>IF(ISBLANK(#REF!),"",#REF!)</f>
        <v>#REF!</v>
      </c>
      <c r="BF351" s="219" t="e">
        <f>IF(ISBLANK(#REF!),"",#REF!)</f>
        <v>#REF!</v>
      </c>
      <c r="BG351" s="219" t="e">
        <f>IF(ISBLANK(#REF!),"",#REF!)</f>
        <v>#REF!</v>
      </c>
      <c r="BH351" s="219" t="e">
        <f>IF(ISBLANK(#REF!),"",#REF!)</f>
        <v>#REF!</v>
      </c>
      <c r="BI351" s="219" t="e">
        <f>IF(ISBLANK(#REF!),"",#REF!)</f>
        <v>#REF!</v>
      </c>
      <c r="BJ351" s="219" t="e">
        <f>IF(ISBLANK(#REF!),"",#REF!)</f>
        <v>#REF!</v>
      </c>
      <c r="BK351" s="219" t="e">
        <f>IF(ISBLANK(#REF!),"",#REF!)</f>
        <v>#REF!</v>
      </c>
      <c r="BL351" s="219" t="e">
        <f>IF(ISBLANK(#REF!),"",#REF!)</f>
        <v>#REF!</v>
      </c>
      <c r="BM351" s="219" t="e">
        <f>IF(ISBLANK(#REF!),"",#REF!)</f>
        <v>#REF!</v>
      </c>
      <c r="BN351" s="219" t="e">
        <f>IF(ISBLANK(#REF!),"",#REF!)</f>
        <v>#REF!</v>
      </c>
      <c r="BO351" s="227" t="e">
        <f t="shared" si="98"/>
        <v>#REF!</v>
      </c>
      <c r="BP351" s="228" t="str">
        <f t="shared" si="101"/>
        <v/>
      </c>
      <c r="BQ351" s="229" t="str">
        <f t="shared" si="85"/>
        <v/>
      </c>
      <c r="BR351" s="228" t="e">
        <f t="shared" si="99"/>
        <v>#REF!</v>
      </c>
      <c r="BS351" s="230" t="e">
        <f t="shared" si="100"/>
        <v>#REF!</v>
      </c>
    </row>
    <row r="352" spans="1:71">
      <c r="A352" s="213" t="e">
        <f>IF(ISBLANK(#REF!),"",#REF!)</f>
        <v>#REF!</v>
      </c>
      <c r="B352" s="214" t="e">
        <f>IF(ISBLANK(#REF!),"",#REF!)</f>
        <v>#REF!</v>
      </c>
      <c r="C352" s="214" t="e">
        <f>IF(ISBLANK(#REF!),"",#REF!)</f>
        <v>#REF!</v>
      </c>
      <c r="D352" s="214" t="e">
        <f>IF(ISBLANK(#REF!),"",#REF!)</f>
        <v>#REF!</v>
      </c>
      <c r="E352" s="214" t="e">
        <f>IF(ISBLANK(#REF!),"",#REF!)</f>
        <v>#REF!</v>
      </c>
      <c r="F352" s="214" t="e">
        <f>IF(ISBLANK(#REF!),"",#REF!)</f>
        <v>#REF!</v>
      </c>
      <c r="G352" s="214" t="e">
        <f>IF(ISBLANK(#REF!),"",#REF!)</f>
        <v>#REF!</v>
      </c>
      <c r="H352" s="215" t="e">
        <f>IF(ISBLANK(#REF!),"",#REF!)</f>
        <v>#REF!</v>
      </c>
      <c r="I352" s="214" t="e">
        <f>IF(ISBLANK(#REF!),"",#REF!)</f>
        <v>#REF!</v>
      </c>
      <c r="J352" s="216" t="e">
        <f>IF(ISBLANK(#REF!),"",#REF!)</f>
        <v>#REF!</v>
      </c>
      <c r="K352" s="217" t="e">
        <f>IF(ISBLANK(#REF!),"",#REF!)</f>
        <v>#REF!</v>
      </c>
      <c r="L352" s="217" t="e">
        <f>IF(ISBLANK(#REF!),"",#REF!)</f>
        <v>#REF!</v>
      </c>
      <c r="M352" s="218" t="e">
        <f>IF(ISBLANK(#REF!),"",#REF!)</f>
        <v>#REF!</v>
      </c>
      <c r="N352" s="218" t="e">
        <f>IF(ISBLANK(#REF!),"",#REF!)</f>
        <v>#REF!</v>
      </c>
      <c r="O352" s="220" t="str">
        <f>IFERROR(VLOOKUP(_xlfn.CONCAT('Team Roster - Final'!$A352," : ",'Team Roster - Final'!$BM352),'Rate Calculations'!$C$4:$G$1100,5,FALSE),"")</f>
        <v/>
      </c>
      <c r="P352" s="225">
        <f>IF(ISBLANK('Rate Calculations'!$H354),"",'Rate Calculations'!$H354)</f>
        <v>1.7500000000000002E-2</v>
      </c>
      <c r="Q352" s="220" t="str">
        <f t="shared" si="86"/>
        <v/>
      </c>
      <c r="R352" s="221">
        <f>IF(ISBLANK('Rate Calculations'!$J354),"",'Rate Calculations'!$J354)</f>
        <v>3.5000000000000003E-2</v>
      </c>
      <c r="S352" s="220" t="str">
        <f t="shared" si="87"/>
        <v/>
      </c>
      <c r="T352" s="225" t="str">
        <f>IFERROR(VLOOKUP(_xlfn.CONCAT('Team Roster - Final'!$A352," : ",'Team Roster - Final'!$BM352),'Rate Calculations'!$C$4:$S$1100,10,FALSE),"")</f>
        <v/>
      </c>
      <c r="U352" s="225" t="str">
        <f>IFERROR(VLOOKUP(_xlfn.CONCAT('Team Roster - Final'!$A352," : ",'Team Roster - Final'!$BM352),'Rate Calculations'!$C$4:$S$1100,11,FALSE),"")</f>
        <v/>
      </c>
      <c r="V352" s="222" t="str">
        <f t="shared" si="88"/>
        <v/>
      </c>
      <c r="W352" s="222" t="str">
        <f t="shared" si="89"/>
        <v/>
      </c>
      <c r="X352" s="223" t="str">
        <f>IFERROR(VLOOKUP(_xlfn.CONCAT('Team Roster - Final'!$A352," : ",'Team Roster - Final'!$BM352),'Rate Calculations'!$C$4:$S$1100,14,FALSE),"")</f>
        <v/>
      </c>
      <c r="Y352" s="222" t="str">
        <f t="shared" si="90"/>
        <v/>
      </c>
      <c r="Z352" s="222" t="str">
        <f t="shared" si="91"/>
        <v/>
      </c>
      <c r="AA352" s="224" t="str">
        <f>IFERROR(IF(#REF!="Yes",$Y352, $Y352+$Q352*0.5),"")</f>
        <v/>
      </c>
      <c r="AB352" s="224" t="str">
        <f>IFERROR(IF(#REF!="Yes",$Z352, $Z352+$S352*0.5),"")</f>
        <v/>
      </c>
      <c r="AC352" s="220" t="str">
        <f>IFERROR(VLOOKUP(_xlfn.CONCAT('Team Roster - Final'!$A352," : ",'Team Roster - Final'!$BM352),'Rate Calculations'!$C$4:$U$1100,19,FALSE),"")</f>
        <v/>
      </c>
      <c r="AD352" s="220" t="str">
        <f t="shared" si="92"/>
        <v/>
      </c>
      <c r="AE352" s="220" t="str">
        <f t="shared" si="93"/>
        <v/>
      </c>
      <c r="AF352" s="225" t="str">
        <f>IFERROR(VLOOKUP(_xlfn.CONCAT('Team Roster - Final'!$A352," : ",'Team Roster - Final'!$BM352),'Rate Calculations'!$C$4:$AB$1100,22,FALSE),"")</f>
        <v/>
      </c>
      <c r="AG352" s="225" t="str">
        <f>IFERROR(VLOOKUP(_xlfn.CONCAT('Team Roster - Final'!$A352," : ",'Team Roster - Final'!$BM352),'Rate Calculations'!$C$4:$AB$1100,23,FALSE),"")</f>
        <v/>
      </c>
      <c r="AH352" s="222" t="str">
        <f t="shared" si="94"/>
        <v/>
      </c>
      <c r="AI352" s="222" t="str">
        <f t="shared" si="95"/>
        <v/>
      </c>
      <c r="AJ352" s="223" t="str">
        <f>Table1[[#This Row],[Home Office
Net Fee %]]</f>
        <v/>
      </c>
      <c r="AK352" s="222" t="str">
        <f t="shared" si="96"/>
        <v/>
      </c>
      <c r="AL352" s="222" t="str">
        <f t="shared" si="97"/>
        <v/>
      </c>
      <c r="AM352" s="215" t="str">
        <f>IFERROR(IF(#REF!="Yes",$AK352,($AK352+$AD352*0.5)),"")</f>
        <v/>
      </c>
      <c r="AN352" s="215" t="str">
        <f>IFERROR(IF(#REF!="Yes",$AL352,($AL352+$AE352*0.5)),"")</f>
        <v/>
      </c>
      <c r="AO352" s="374" t="str">
        <f>IF(ISBLANK('Team Roster Proposed - FBR'!Q353),"",'Team Roster Proposed - FBR'!Q353)</f>
        <v/>
      </c>
      <c r="AP352" s="226" t="e">
        <f>IF(ISBLANK(#REF!),"",#REF!)</f>
        <v>#REF!</v>
      </c>
      <c r="AQ352" s="226" t="e">
        <f>IF(ISBLANK(#REF!),"",#REF!)</f>
        <v>#REF!</v>
      </c>
      <c r="AR352" s="226" t="e">
        <f>IF(ISBLANK(#REF!),"",#REF!)</f>
        <v>#REF!</v>
      </c>
      <c r="AS352" s="219" t="e">
        <f>IF(ISBLANK(#REF!),"",#REF!)</f>
        <v>#REF!</v>
      </c>
      <c r="AT352" s="219" t="e">
        <f>IF(ISBLANK(#REF!),"",#REF!)</f>
        <v>#REF!</v>
      </c>
      <c r="AU352" s="219" t="e">
        <f>IF(ISBLANK(#REF!),"",#REF!)</f>
        <v>#REF!</v>
      </c>
      <c r="AV352" s="219" t="e">
        <f>IF(ISBLANK(#REF!),"",#REF!)</f>
        <v>#REF!</v>
      </c>
      <c r="AW352" s="219" t="e">
        <f>IF(ISBLANK(#REF!),"",#REF!)</f>
        <v>#REF!</v>
      </c>
      <c r="AX352" s="219" t="e">
        <f>IF(ISBLANK(#REF!),"",#REF!)</f>
        <v>#REF!</v>
      </c>
      <c r="AY352" s="226" t="e">
        <f>IF(ISBLANK(#REF!),"",#REF!)</f>
        <v>#REF!</v>
      </c>
      <c r="AZ352" s="219" t="e">
        <f>IF(ISBLANK(#REF!),"",#REF!)</f>
        <v>#REF!</v>
      </c>
      <c r="BA352" s="219" t="e">
        <f>IF(ISBLANK(#REF!),"",#REF!)</f>
        <v>#REF!</v>
      </c>
      <c r="BB352" s="219" t="e">
        <f>IF(ISBLANK(#REF!),"",#REF!)</f>
        <v>#REF!</v>
      </c>
      <c r="BC352" s="219" t="e">
        <f>IF(ISBLANK(#REF!),"",#REF!)</f>
        <v>#REF!</v>
      </c>
      <c r="BD352" s="219" t="e">
        <f>IF(ISBLANK(#REF!),"",#REF!)</f>
        <v>#REF!</v>
      </c>
      <c r="BE352" s="219" t="e">
        <f>IF(ISBLANK(#REF!),"",#REF!)</f>
        <v>#REF!</v>
      </c>
      <c r="BF352" s="219" t="e">
        <f>IF(ISBLANK(#REF!),"",#REF!)</f>
        <v>#REF!</v>
      </c>
      <c r="BG352" s="219" t="e">
        <f>IF(ISBLANK(#REF!),"",#REF!)</f>
        <v>#REF!</v>
      </c>
      <c r="BH352" s="219" t="e">
        <f>IF(ISBLANK(#REF!),"",#REF!)</f>
        <v>#REF!</v>
      </c>
      <c r="BI352" s="219" t="e">
        <f>IF(ISBLANK(#REF!),"",#REF!)</f>
        <v>#REF!</v>
      </c>
      <c r="BJ352" s="219" t="e">
        <f>IF(ISBLANK(#REF!),"",#REF!)</f>
        <v>#REF!</v>
      </c>
      <c r="BK352" s="219" t="e">
        <f>IF(ISBLANK(#REF!),"",#REF!)</f>
        <v>#REF!</v>
      </c>
      <c r="BL352" s="219" t="e">
        <f>IF(ISBLANK(#REF!),"",#REF!)</f>
        <v>#REF!</v>
      </c>
      <c r="BM352" s="219" t="e">
        <f>IF(ISBLANK(#REF!),"",#REF!)</f>
        <v>#REF!</v>
      </c>
      <c r="BN352" s="219" t="e">
        <f>IF(ISBLANK(#REF!),"",#REF!)</f>
        <v>#REF!</v>
      </c>
      <c r="BO352" s="227" t="e">
        <f t="shared" si="98"/>
        <v>#REF!</v>
      </c>
      <c r="BP352" s="228" t="str">
        <f t="shared" si="101"/>
        <v/>
      </c>
      <c r="BQ352" s="229" t="str">
        <f t="shared" si="85"/>
        <v/>
      </c>
      <c r="BR352" s="228" t="e">
        <f t="shared" si="99"/>
        <v>#REF!</v>
      </c>
      <c r="BS352" s="230" t="e">
        <f t="shared" si="100"/>
        <v>#REF!</v>
      </c>
    </row>
    <row r="353" spans="1:71">
      <c r="A353" s="213" t="e">
        <f>IF(ISBLANK(#REF!),"",#REF!)</f>
        <v>#REF!</v>
      </c>
      <c r="B353" s="214" t="e">
        <f>IF(ISBLANK(#REF!),"",#REF!)</f>
        <v>#REF!</v>
      </c>
      <c r="C353" s="214" t="e">
        <f>IF(ISBLANK(#REF!),"",#REF!)</f>
        <v>#REF!</v>
      </c>
      <c r="D353" s="214" t="e">
        <f>IF(ISBLANK(#REF!),"",#REF!)</f>
        <v>#REF!</v>
      </c>
      <c r="E353" s="214" t="e">
        <f>IF(ISBLANK(#REF!),"",#REF!)</f>
        <v>#REF!</v>
      </c>
      <c r="F353" s="214" t="e">
        <f>IF(ISBLANK(#REF!),"",#REF!)</f>
        <v>#REF!</v>
      </c>
      <c r="G353" s="214" t="e">
        <f>IF(ISBLANK(#REF!),"",#REF!)</f>
        <v>#REF!</v>
      </c>
      <c r="H353" s="215" t="e">
        <f>IF(ISBLANK(#REF!),"",#REF!)</f>
        <v>#REF!</v>
      </c>
      <c r="I353" s="214" t="e">
        <f>IF(ISBLANK(#REF!),"",#REF!)</f>
        <v>#REF!</v>
      </c>
      <c r="J353" s="216" t="e">
        <f>IF(ISBLANK(#REF!),"",#REF!)</f>
        <v>#REF!</v>
      </c>
      <c r="K353" s="217" t="e">
        <f>IF(ISBLANK(#REF!),"",#REF!)</f>
        <v>#REF!</v>
      </c>
      <c r="L353" s="217" t="e">
        <f>IF(ISBLANK(#REF!),"",#REF!)</f>
        <v>#REF!</v>
      </c>
      <c r="M353" s="218" t="e">
        <f>IF(ISBLANK(#REF!),"",#REF!)</f>
        <v>#REF!</v>
      </c>
      <c r="N353" s="218" t="e">
        <f>IF(ISBLANK(#REF!),"",#REF!)</f>
        <v>#REF!</v>
      </c>
      <c r="O353" s="220" t="str">
        <f>IFERROR(VLOOKUP(_xlfn.CONCAT('Team Roster - Final'!$A353," : ",'Team Roster - Final'!$BM353),'Rate Calculations'!$C$4:$G$1100,5,FALSE),"")</f>
        <v/>
      </c>
      <c r="P353" s="225">
        <f>IF(ISBLANK('Rate Calculations'!$H355),"",'Rate Calculations'!$H355)</f>
        <v>1.7500000000000002E-2</v>
      </c>
      <c r="Q353" s="220" t="str">
        <f t="shared" si="86"/>
        <v/>
      </c>
      <c r="R353" s="221">
        <f>IF(ISBLANK('Rate Calculations'!$J355),"",'Rate Calculations'!$J355)</f>
        <v>3.5000000000000003E-2</v>
      </c>
      <c r="S353" s="220" t="str">
        <f t="shared" si="87"/>
        <v/>
      </c>
      <c r="T353" s="225" t="str">
        <f>IFERROR(VLOOKUP(_xlfn.CONCAT('Team Roster - Final'!$A353," : ",'Team Roster - Final'!$BM353),'Rate Calculations'!$C$4:$S$1100,10,FALSE),"")</f>
        <v/>
      </c>
      <c r="U353" s="225" t="str">
        <f>IFERROR(VLOOKUP(_xlfn.CONCAT('Team Roster - Final'!$A353," : ",'Team Roster - Final'!$BM353),'Rate Calculations'!$C$4:$S$1100,11,FALSE),"")</f>
        <v/>
      </c>
      <c r="V353" s="222" t="str">
        <f t="shared" si="88"/>
        <v/>
      </c>
      <c r="W353" s="222" t="str">
        <f t="shared" si="89"/>
        <v/>
      </c>
      <c r="X353" s="223" t="str">
        <f>IFERROR(VLOOKUP(_xlfn.CONCAT('Team Roster - Final'!$A353," : ",'Team Roster - Final'!$BM353),'Rate Calculations'!$C$4:$S$1100,14,FALSE),"")</f>
        <v/>
      </c>
      <c r="Y353" s="222" t="str">
        <f t="shared" si="90"/>
        <v/>
      </c>
      <c r="Z353" s="222" t="str">
        <f t="shared" si="91"/>
        <v/>
      </c>
      <c r="AA353" s="224" t="str">
        <f>IFERROR(IF(#REF!="Yes",$Y353, $Y353+$Q353*0.5),"")</f>
        <v/>
      </c>
      <c r="AB353" s="224" t="str">
        <f>IFERROR(IF(#REF!="Yes",$Z353, $Z353+$S353*0.5),"")</f>
        <v/>
      </c>
      <c r="AC353" s="220" t="str">
        <f>IFERROR(VLOOKUP(_xlfn.CONCAT('Team Roster - Final'!$A353," : ",'Team Roster - Final'!$BM353),'Rate Calculations'!$C$4:$U$1100,19,FALSE),"")</f>
        <v/>
      </c>
      <c r="AD353" s="220" t="str">
        <f t="shared" si="92"/>
        <v/>
      </c>
      <c r="AE353" s="220" t="str">
        <f t="shared" si="93"/>
        <v/>
      </c>
      <c r="AF353" s="225" t="str">
        <f>IFERROR(VLOOKUP(_xlfn.CONCAT('Team Roster - Final'!$A353," : ",'Team Roster - Final'!$BM353),'Rate Calculations'!$C$4:$AB$1100,22,FALSE),"")</f>
        <v/>
      </c>
      <c r="AG353" s="225" t="str">
        <f>IFERROR(VLOOKUP(_xlfn.CONCAT('Team Roster - Final'!$A353," : ",'Team Roster - Final'!$BM353),'Rate Calculations'!$C$4:$AB$1100,23,FALSE),"")</f>
        <v/>
      </c>
      <c r="AH353" s="222" t="str">
        <f t="shared" si="94"/>
        <v/>
      </c>
      <c r="AI353" s="222" t="str">
        <f t="shared" si="95"/>
        <v/>
      </c>
      <c r="AJ353" s="223" t="str">
        <f>Table1[[#This Row],[Home Office
Net Fee %]]</f>
        <v/>
      </c>
      <c r="AK353" s="222" t="str">
        <f t="shared" si="96"/>
        <v/>
      </c>
      <c r="AL353" s="222" t="str">
        <f t="shared" si="97"/>
        <v/>
      </c>
      <c r="AM353" s="215" t="str">
        <f>IFERROR(IF(#REF!="Yes",$AK353,($AK353+$AD353*0.5)),"")</f>
        <v/>
      </c>
      <c r="AN353" s="215" t="str">
        <f>IFERROR(IF(#REF!="Yes",$AL353,($AL353+$AE353*0.5)),"")</f>
        <v/>
      </c>
      <c r="AO353" s="374" t="str">
        <f>IF(ISBLANK('Team Roster Proposed - FBR'!Q354),"",'Team Roster Proposed - FBR'!Q354)</f>
        <v/>
      </c>
      <c r="AP353" s="226" t="e">
        <f>IF(ISBLANK(#REF!),"",#REF!)</f>
        <v>#REF!</v>
      </c>
      <c r="AQ353" s="226" t="e">
        <f>IF(ISBLANK(#REF!),"",#REF!)</f>
        <v>#REF!</v>
      </c>
      <c r="AR353" s="226" t="e">
        <f>IF(ISBLANK(#REF!),"",#REF!)</f>
        <v>#REF!</v>
      </c>
      <c r="AS353" s="219" t="e">
        <f>IF(ISBLANK(#REF!),"",#REF!)</f>
        <v>#REF!</v>
      </c>
      <c r="AT353" s="219" t="e">
        <f>IF(ISBLANK(#REF!),"",#REF!)</f>
        <v>#REF!</v>
      </c>
      <c r="AU353" s="219" t="e">
        <f>IF(ISBLANK(#REF!),"",#REF!)</f>
        <v>#REF!</v>
      </c>
      <c r="AV353" s="219" t="e">
        <f>IF(ISBLANK(#REF!),"",#REF!)</f>
        <v>#REF!</v>
      </c>
      <c r="AW353" s="219" t="e">
        <f>IF(ISBLANK(#REF!),"",#REF!)</f>
        <v>#REF!</v>
      </c>
      <c r="AX353" s="219" t="e">
        <f>IF(ISBLANK(#REF!),"",#REF!)</f>
        <v>#REF!</v>
      </c>
      <c r="AY353" s="226" t="e">
        <f>IF(ISBLANK(#REF!),"",#REF!)</f>
        <v>#REF!</v>
      </c>
      <c r="AZ353" s="219" t="e">
        <f>IF(ISBLANK(#REF!),"",#REF!)</f>
        <v>#REF!</v>
      </c>
      <c r="BA353" s="219" t="e">
        <f>IF(ISBLANK(#REF!),"",#REF!)</f>
        <v>#REF!</v>
      </c>
      <c r="BB353" s="219" t="e">
        <f>IF(ISBLANK(#REF!),"",#REF!)</f>
        <v>#REF!</v>
      </c>
      <c r="BC353" s="219" t="e">
        <f>IF(ISBLANK(#REF!),"",#REF!)</f>
        <v>#REF!</v>
      </c>
      <c r="BD353" s="219" t="e">
        <f>IF(ISBLANK(#REF!),"",#REF!)</f>
        <v>#REF!</v>
      </c>
      <c r="BE353" s="219" t="e">
        <f>IF(ISBLANK(#REF!),"",#REF!)</f>
        <v>#REF!</v>
      </c>
      <c r="BF353" s="219" t="e">
        <f>IF(ISBLANK(#REF!),"",#REF!)</f>
        <v>#REF!</v>
      </c>
      <c r="BG353" s="219" t="e">
        <f>IF(ISBLANK(#REF!),"",#REF!)</f>
        <v>#REF!</v>
      </c>
      <c r="BH353" s="219" t="e">
        <f>IF(ISBLANK(#REF!),"",#REF!)</f>
        <v>#REF!</v>
      </c>
      <c r="BI353" s="219" t="e">
        <f>IF(ISBLANK(#REF!),"",#REF!)</f>
        <v>#REF!</v>
      </c>
      <c r="BJ353" s="219" t="e">
        <f>IF(ISBLANK(#REF!),"",#REF!)</f>
        <v>#REF!</v>
      </c>
      <c r="BK353" s="219" t="e">
        <f>IF(ISBLANK(#REF!),"",#REF!)</f>
        <v>#REF!</v>
      </c>
      <c r="BL353" s="219" t="e">
        <f>IF(ISBLANK(#REF!),"",#REF!)</f>
        <v>#REF!</v>
      </c>
      <c r="BM353" s="219" t="e">
        <f>IF(ISBLANK(#REF!),"",#REF!)</f>
        <v>#REF!</v>
      </c>
      <c r="BN353" s="219" t="e">
        <f>IF(ISBLANK(#REF!),"",#REF!)</f>
        <v>#REF!</v>
      </c>
      <c r="BO353" s="227" t="e">
        <f t="shared" si="98"/>
        <v>#REF!</v>
      </c>
      <c r="BP353" s="228" t="str">
        <f t="shared" si="101"/>
        <v/>
      </c>
      <c r="BQ353" s="229" t="str">
        <f t="shared" si="85"/>
        <v/>
      </c>
      <c r="BR353" s="228" t="e">
        <f t="shared" si="99"/>
        <v>#REF!</v>
      </c>
      <c r="BS353" s="230" t="e">
        <f t="shared" si="100"/>
        <v>#REF!</v>
      </c>
    </row>
    <row r="354" spans="1:71">
      <c r="A354" s="213" t="e">
        <f>IF(ISBLANK(#REF!),"",#REF!)</f>
        <v>#REF!</v>
      </c>
      <c r="B354" s="214" t="e">
        <f>IF(ISBLANK(#REF!),"",#REF!)</f>
        <v>#REF!</v>
      </c>
      <c r="C354" s="214" t="e">
        <f>IF(ISBLANK(#REF!),"",#REF!)</f>
        <v>#REF!</v>
      </c>
      <c r="D354" s="214" t="e">
        <f>IF(ISBLANK(#REF!),"",#REF!)</f>
        <v>#REF!</v>
      </c>
      <c r="E354" s="214" t="e">
        <f>IF(ISBLANK(#REF!),"",#REF!)</f>
        <v>#REF!</v>
      </c>
      <c r="F354" s="214" t="e">
        <f>IF(ISBLANK(#REF!),"",#REF!)</f>
        <v>#REF!</v>
      </c>
      <c r="G354" s="214" t="e">
        <f>IF(ISBLANK(#REF!),"",#REF!)</f>
        <v>#REF!</v>
      </c>
      <c r="H354" s="215" t="e">
        <f>IF(ISBLANK(#REF!),"",#REF!)</f>
        <v>#REF!</v>
      </c>
      <c r="I354" s="214" t="e">
        <f>IF(ISBLANK(#REF!),"",#REF!)</f>
        <v>#REF!</v>
      </c>
      <c r="J354" s="216" t="e">
        <f>IF(ISBLANK(#REF!),"",#REF!)</f>
        <v>#REF!</v>
      </c>
      <c r="K354" s="217" t="e">
        <f>IF(ISBLANK(#REF!),"",#REF!)</f>
        <v>#REF!</v>
      </c>
      <c r="L354" s="217" t="e">
        <f>IF(ISBLANK(#REF!),"",#REF!)</f>
        <v>#REF!</v>
      </c>
      <c r="M354" s="218" t="e">
        <f>IF(ISBLANK(#REF!),"",#REF!)</f>
        <v>#REF!</v>
      </c>
      <c r="N354" s="218" t="e">
        <f>IF(ISBLANK(#REF!),"",#REF!)</f>
        <v>#REF!</v>
      </c>
      <c r="O354" s="220" t="str">
        <f>IFERROR(VLOOKUP(_xlfn.CONCAT('Team Roster - Final'!$A354," : ",'Team Roster - Final'!$BM354),'Rate Calculations'!$C$4:$G$1100,5,FALSE),"")</f>
        <v/>
      </c>
      <c r="P354" s="225">
        <f>IF(ISBLANK('Rate Calculations'!$H356),"",'Rate Calculations'!$H356)</f>
        <v>1.7500000000000002E-2</v>
      </c>
      <c r="Q354" s="220" t="str">
        <f t="shared" si="86"/>
        <v/>
      </c>
      <c r="R354" s="221">
        <f>IF(ISBLANK('Rate Calculations'!$J356),"",'Rate Calculations'!$J356)</f>
        <v>3.5000000000000003E-2</v>
      </c>
      <c r="S354" s="220" t="str">
        <f t="shared" si="87"/>
        <v/>
      </c>
      <c r="T354" s="225" t="str">
        <f>IFERROR(VLOOKUP(_xlfn.CONCAT('Team Roster - Final'!$A354," : ",'Team Roster - Final'!$BM354),'Rate Calculations'!$C$4:$S$1100,10,FALSE),"")</f>
        <v/>
      </c>
      <c r="U354" s="225" t="str">
        <f>IFERROR(VLOOKUP(_xlfn.CONCAT('Team Roster - Final'!$A354," : ",'Team Roster - Final'!$BM354),'Rate Calculations'!$C$4:$S$1100,11,FALSE),"")</f>
        <v/>
      </c>
      <c r="V354" s="222" t="str">
        <f t="shared" si="88"/>
        <v/>
      </c>
      <c r="W354" s="222" t="str">
        <f t="shared" si="89"/>
        <v/>
      </c>
      <c r="X354" s="223" t="str">
        <f>IFERROR(VLOOKUP(_xlfn.CONCAT('Team Roster - Final'!$A354," : ",'Team Roster - Final'!$BM354),'Rate Calculations'!$C$4:$S$1100,14,FALSE),"")</f>
        <v/>
      </c>
      <c r="Y354" s="222" t="str">
        <f t="shared" si="90"/>
        <v/>
      </c>
      <c r="Z354" s="222" t="str">
        <f t="shared" si="91"/>
        <v/>
      </c>
      <c r="AA354" s="224" t="str">
        <f>IFERROR(IF(#REF!="Yes",$Y354, $Y354+$Q354*0.5),"")</f>
        <v/>
      </c>
      <c r="AB354" s="224" t="str">
        <f>IFERROR(IF(#REF!="Yes",$Z354, $Z354+$S354*0.5),"")</f>
        <v/>
      </c>
      <c r="AC354" s="220" t="str">
        <f>IFERROR(VLOOKUP(_xlfn.CONCAT('Team Roster - Final'!$A354," : ",'Team Roster - Final'!$BM354),'Rate Calculations'!$C$4:$U$1100,19,FALSE),"")</f>
        <v/>
      </c>
      <c r="AD354" s="220" t="str">
        <f t="shared" si="92"/>
        <v/>
      </c>
      <c r="AE354" s="220" t="str">
        <f t="shared" si="93"/>
        <v/>
      </c>
      <c r="AF354" s="225" t="str">
        <f>IFERROR(VLOOKUP(_xlfn.CONCAT('Team Roster - Final'!$A354," : ",'Team Roster - Final'!$BM354),'Rate Calculations'!$C$4:$AB$1100,22,FALSE),"")</f>
        <v/>
      </c>
      <c r="AG354" s="225" t="str">
        <f>IFERROR(VLOOKUP(_xlfn.CONCAT('Team Roster - Final'!$A354," : ",'Team Roster - Final'!$BM354),'Rate Calculations'!$C$4:$AB$1100,23,FALSE),"")</f>
        <v/>
      </c>
      <c r="AH354" s="222" t="str">
        <f t="shared" si="94"/>
        <v/>
      </c>
      <c r="AI354" s="222" t="str">
        <f t="shared" si="95"/>
        <v/>
      </c>
      <c r="AJ354" s="223" t="str">
        <f>Table1[[#This Row],[Home Office
Net Fee %]]</f>
        <v/>
      </c>
      <c r="AK354" s="222" t="str">
        <f t="shared" si="96"/>
        <v/>
      </c>
      <c r="AL354" s="222" t="str">
        <f t="shared" si="97"/>
        <v/>
      </c>
      <c r="AM354" s="215" t="str">
        <f>IFERROR(IF(#REF!="Yes",$AK354,($AK354+$AD354*0.5)),"")</f>
        <v/>
      </c>
      <c r="AN354" s="215" t="str">
        <f>IFERROR(IF(#REF!="Yes",$AL354,($AL354+$AE354*0.5)),"")</f>
        <v/>
      </c>
      <c r="AO354" s="374" t="str">
        <f>IF(ISBLANK('Team Roster Proposed - FBR'!Q355),"",'Team Roster Proposed - FBR'!Q355)</f>
        <v/>
      </c>
      <c r="AP354" s="226" t="e">
        <f>IF(ISBLANK(#REF!),"",#REF!)</f>
        <v>#REF!</v>
      </c>
      <c r="AQ354" s="226" t="e">
        <f>IF(ISBLANK(#REF!),"",#REF!)</f>
        <v>#REF!</v>
      </c>
      <c r="AR354" s="226" t="e">
        <f>IF(ISBLANK(#REF!),"",#REF!)</f>
        <v>#REF!</v>
      </c>
      <c r="AS354" s="219" t="e">
        <f>IF(ISBLANK(#REF!),"",#REF!)</f>
        <v>#REF!</v>
      </c>
      <c r="AT354" s="219" t="e">
        <f>IF(ISBLANK(#REF!),"",#REF!)</f>
        <v>#REF!</v>
      </c>
      <c r="AU354" s="219" t="e">
        <f>IF(ISBLANK(#REF!),"",#REF!)</f>
        <v>#REF!</v>
      </c>
      <c r="AV354" s="219" t="e">
        <f>IF(ISBLANK(#REF!),"",#REF!)</f>
        <v>#REF!</v>
      </c>
      <c r="AW354" s="219" t="e">
        <f>IF(ISBLANK(#REF!),"",#REF!)</f>
        <v>#REF!</v>
      </c>
      <c r="AX354" s="219" t="e">
        <f>IF(ISBLANK(#REF!),"",#REF!)</f>
        <v>#REF!</v>
      </c>
      <c r="AY354" s="226" t="e">
        <f>IF(ISBLANK(#REF!),"",#REF!)</f>
        <v>#REF!</v>
      </c>
      <c r="AZ354" s="219" t="e">
        <f>IF(ISBLANK(#REF!),"",#REF!)</f>
        <v>#REF!</v>
      </c>
      <c r="BA354" s="219" t="e">
        <f>IF(ISBLANK(#REF!),"",#REF!)</f>
        <v>#REF!</v>
      </c>
      <c r="BB354" s="219" t="e">
        <f>IF(ISBLANK(#REF!),"",#REF!)</f>
        <v>#REF!</v>
      </c>
      <c r="BC354" s="219" t="e">
        <f>IF(ISBLANK(#REF!),"",#REF!)</f>
        <v>#REF!</v>
      </c>
      <c r="BD354" s="219" t="e">
        <f>IF(ISBLANK(#REF!),"",#REF!)</f>
        <v>#REF!</v>
      </c>
      <c r="BE354" s="219" t="e">
        <f>IF(ISBLANK(#REF!),"",#REF!)</f>
        <v>#REF!</v>
      </c>
      <c r="BF354" s="219" t="e">
        <f>IF(ISBLANK(#REF!),"",#REF!)</f>
        <v>#REF!</v>
      </c>
      <c r="BG354" s="219" t="e">
        <f>IF(ISBLANK(#REF!),"",#REF!)</f>
        <v>#REF!</v>
      </c>
      <c r="BH354" s="219" t="e">
        <f>IF(ISBLANK(#REF!),"",#REF!)</f>
        <v>#REF!</v>
      </c>
      <c r="BI354" s="219" t="e">
        <f>IF(ISBLANK(#REF!),"",#REF!)</f>
        <v>#REF!</v>
      </c>
      <c r="BJ354" s="219" t="e">
        <f>IF(ISBLANK(#REF!),"",#REF!)</f>
        <v>#REF!</v>
      </c>
      <c r="BK354" s="219" t="e">
        <f>IF(ISBLANK(#REF!),"",#REF!)</f>
        <v>#REF!</v>
      </c>
      <c r="BL354" s="219" t="e">
        <f>IF(ISBLANK(#REF!),"",#REF!)</f>
        <v>#REF!</v>
      </c>
      <c r="BM354" s="219" t="e">
        <f>IF(ISBLANK(#REF!),"",#REF!)</f>
        <v>#REF!</v>
      </c>
      <c r="BN354" s="219" t="e">
        <f>IF(ISBLANK(#REF!),"",#REF!)</f>
        <v>#REF!</v>
      </c>
      <c r="BO354" s="227" t="e">
        <f t="shared" si="98"/>
        <v>#REF!</v>
      </c>
      <c r="BP354" s="228" t="str">
        <f t="shared" si="101"/>
        <v/>
      </c>
      <c r="BQ354" s="229" t="str">
        <f t="shared" si="85"/>
        <v/>
      </c>
      <c r="BR354" s="228" t="e">
        <f t="shared" si="99"/>
        <v>#REF!</v>
      </c>
      <c r="BS354" s="230" t="e">
        <f t="shared" si="100"/>
        <v>#REF!</v>
      </c>
    </row>
    <row r="355" spans="1:71">
      <c r="A355" s="213" t="e">
        <f>IF(ISBLANK(#REF!),"",#REF!)</f>
        <v>#REF!</v>
      </c>
      <c r="B355" s="214" t="e">
        <f>IF(ISBLANK(#REF!),"",#REF!)</f>
        <v>#REF!</v>
      </c>
      <c r="C355" s="214" t="e">
        <f>IF(ISBLANK(#REF!),"",#REF!)</f>
        <v>#REF!</v>
      </c>
      <c r="D355" s="214" t="e">
        <f>IF(ISBLANK(#REF!),"",#REF!)</f>
        <v>#REF!</v>
      </c>
      <c r="E355" s="214" t="e">
        <f>IF(ISBLANK(#REF!),"",#REF!)</f>
        <v>#REF!</v>
      </c>
      <c r="F355" s="214" t="e">
        <f>IF(ISBLANK(#REF!),"",#REF!)</f>
        <v>#REF!</v>
      </c>
      <c r="G355" s="214" t="e">
        <f>IF(ISBLANK(#REF!),"",#REF!)</f>
        <v>#REF!</v>
      </c>
      <c r="H355" s="215" t="e">
        <f>IF(ISBLANK(#REF!),"",#REF!)</f>
        <v>#REF!</v>
      </c>
      <c r="I355" s="214" t="e">
        <f>IF(ISBLANK(#REF!),"",#REF!)</f>
        <v>#REF!</v>
      </c>
      <c r="J355" s="216" t="e">
        <f>IF(ISBLANK(#REF!),"",#REF!)</f>
        <v>#REF!</v>
      </c>
      <c r="K355" s="217" t="e">
        <f>IF(ISBLANK(#REF!),"",#REF!)</f>
        <v>#REF!</v>
      </c>
      <c r="L355" s="217" t="e">
        <f>IF(ISBLANK(#REF!),"",#REF!)</f>
        <v>#REF!</v>
      </c>
      <c r="M355" s="218" t="e">
        <f>IF(ISBLANK(#REF!),"",#REF!)</f>
        <v>#REF!</v>
      </c>
      <c r="N355" s="218" t="e">
        <f>IF(ISBLANK(#REF!),"",#REF!)</f>
        <v>#REF!</v>
      </c>
      <c r="O355" s="220" t="str">
        <f>IFERROR(VLOOKUP(_xlfn.CONCAT('Team Roster - Final'!$A355," : ",'Team Roster - Final'!$BM355),'Rate Calculations'!$C$4:$G$1100,5,FALSE),"")</f>
        <v/>
      </c>
      <c r="P355" s="225">
        <f>IF(ISBLANK('Rate Calculations'!$H357),"",'Rate Calculations'!$H357)</f>
        <v>1.7500000000000002E-2</v>
      </c>
      <c r="Q355" s="220" t="str">
        <f t="shared" si="86"/>
        <v/>
      </c>
      <c r="R355" s="221">
        <f>IF(ISBLANK('Rate Calculations'!$J357),"",'Rate Calculations'!$J357)</f>
        <v>3.5000000000000003E-2</v>
      </c>
      <c r="S355" s="220" t="str">
        <f t="shared" si="87"/>
        <v/>
      </c>
      <c r="T355" s="225" t="str">
        <f>IFERROR(VLOOKUP(_xlfn.CONCAT('Team Roster - Final'!$A355," : ",'Team Roster - Final'!$BM355),'Rate Calculations'!$C$4:$S$1100,10,FALSE),"")</f>
        <v/>
      </c>
      <c r="U355" s="225" t="str">
        <f>IFERROR(VLOOKUP(_xlfn.CONCAT('Team Roster - Final'!$A355," : ",'Team Roster - Final'!$BM355),'Rate Calculations'!$C$4:$S$1100,11,FALSE),"")</f>
        <v/>
      </c>
      <c r="V355" s="222" t="str">
        <f t="shared" si="88"/>
        <v/>
      </c>
      <c r="W355" s="222" t="str">
        <f t="shared" si="89"/>
        <v/>
      </c>
      <c r="X355" s="223" t="str">
        <f>IFERROR(VLOOKUP(_xlfn.CONCAT('Team Roster - Final'!$A355," : ",'Team Roster - Final'!$BM355),'Rate Calculations'!$C$4:$S$1100,14,FALSE),"")</f>
        <v/>
      </c>
      <c r="Y355" s="222" t="str">
        <f t="shared" si="90"/>
        <v/>
      </c>
      <c r="Z355" s="222" t="str">
        <f t="shared" si="91"/>
        <v/>
      </c>
      <c r="AA355" s="224" t="str">
        <f>IFERROR(IF(#REF!="Yes",$Y355, $Y355+$Q355*0.5),"")</f>
        <v/>
      </c>
      <c r="AB355" s="224" t="str">
        <f>IFERROR(IF(#REF!="Yes",$Z355, $Z355+$S355*0.5),"")</f>
        <v/>
      </c>
      <c r="AC355" s="220" t="str">
        <f>IFERROR(VLOOKUP(_xlfn.CONCAT('Team Roster - Final'!$A355," : ",'Team Roster - Final'!$BM355),'Rate Calculations'!$C$4:$U$1100,19,FALSE),"")</f>
        <v/>
      </c>
      <c r="AD355" s="220" t="str">
        <f t="shared" si="92"/>
        <v/>
      </c>
      <c r="AE355" s="220" t="str">
        <f t="shared" si="93"/>
        <v/>
      </c>
      <c r="AF355" s="225" t="str">
        <f>IFERROR(VLOOKUP(_xlfn.CONCAT('Team Roster - Final'!$A355," : ",'Team Roster - Final'!$BM355),'Rate Calculations'!$C$4:$AB$1100,22,FALSE),"")</f>
        <v/>
      </c>
      <c r="AG355" s="225" t="str">
        <f>IFERROR(VLOOKUP(_xlfn.CONCAT('Team Roster - Final'!$A355," : ",'Team Roster - Final'!$BM355),'Rate Calculations'!$C$4:$AB$1100,23,FALSE),"")</f>
        <v/>
      </c>
      <c r="AH355" s="222" t="str">
        <f t="shared" si="94"/>
        <v/>
      </c>
      <c r="AI355" s="222" t="str">
        <f t="shared" si="95"/>
        <v/>
      </c>
      <c r="AJ355" s="223" t="str">
        <f>Table1[[#This Row],[Home Office
Net Fee %]]</f>
        <v/>
      </c>
      <c r="AK355" s="222" t="str">
        <f t="shared" si="96"/>
        <v/>
      </c>
      <c r="AL355" s="222" t="str">
        <f t="shared" si="97"/>
        <v/>
      </c>
      <c r="AM355" s="215" t="str">
        <f>IFERROR(IF(#REF!="Yes",$AK355,($AK355+$AD355*0.5)),"")</f>
        <v/>
      </c>
      <c r="AN355" s="215" t="str">
        <f>IFERROR(IF(#REF!="Yes",$AL355,($AL355+$AE355*0.5)),"")</f>
        <v/>
      </c>
      <c r="AO355" s="374" t="str">
        <f>IF(ISBLANK('Team Roster Proposed - FBR'!Q356),"",'Team Roster Proposed - FBR'!Q356)</f>
        <v/>
      </c>
      <c r="AP355" s="226" t="e">
        <f>IF(ISBLANK(#REF!),"",#REF!)</f>
        <v>#REF!</v>
      </c>
      <c r="AQ355" s="226" t="e">
        <f>IF(ISBLANK(#REF!),"",#REF!)</f>
        <v>#REF!</v>
      </c>
      <c r="AR355" s="226" t="e">
        <f>IF(ISBLANK(#REF!),"",#REF!)</f>
        <v>#REF!</v>
      </c>
      <c r="AS355" s="219" t="e">
        <f>IF(ISBLANK(#REF!),"",#REF!)</f>
        <v>#REF!</v>
      </c>
      <c r="AT355" s="219" t="e">
        <f>IF(ISBLANK(#REF!),"",#REF!)</f>
        <v>#REF!</v>
      </c>
      <c r="AU355" s="219" t="e">
        <f>IF(ISBLANK(#REF!),"",#REF!)</f>
        <v>#REF!</v>
      </c>
      <c r="AV355" s="219" t="e">
        <f>IF(ISBLANK(#REF!),"",#REF!)</f>
        <v>#REF!</v>
      </c>
      <c r="AW355" s="219" t="e">
        <f>IF(ISBLANK(#REF!),"",#REF!)</f>
        <v>#REF!</v>
      </c>
      <c r="AX355" s="219" t="e">
        <f>IF(ISBLANK(#REF!),"",#REF!)</f>
        <v>#REF!</v>
      </c>
      <c r="AY355" s="226" t="e">
        <f>IF(ISBLANK(#REF!),"",#REF!)</f>
        <v>#REF!</v>
      </c>
      <c r="AZ355" s="219" t="e">
        <f>IF(ISBLANK(#REF!),"",#REF!)</f>
        <v>#REF!</v>
      </c>
      <c r="BA355" s="219" t="e">
        <f>IF(ISBLANK(#REF!),"",#REF!)</f>
        <v>#REF!</v>
      </c>
      <c r="BB355" s="219" t="e">
        <f>IF(ISBLANK(#REF!),"",#REF!)</f>
        <v>#REF!</v>
      </c>
      <c r="BC355" s="219" t="e">
        <f>IF(ISBLANK(#REF!),"",#REF!)</f>
        <v>#REF!</v>
      </c>
      <c r="BD355" s="219" t="e">
        <f>IF(ISBLANK(#REF!),"",#REF!)</f>
        <v>#REF!</v>
      </c>
      <c r="BE355" s="219" t="e">
        <f>IF(ISBLANK(#REF!),"",#REF!)</f>
        <v>#REF!</v>
      </c>
      <c r="BF355" s="219" t="e">
        <f>IF(ISBLANK(#REF!),"",#REF!)</f>
        <v>#REF!</v>
      </c>
      <c r="BG355" s="219" t="e">
        <f>IF(ISBLANK(#REF!),"",#REF!)</f>
        <v>#REF!</v>
      </c>
      <c r="BH355" s="219" t="e">
        <f>IF(ISBLANK(#REF!),"",#REF!)</f>
        <v>#REF!</v>
      </c>
      <c r="BI355" s="219" t="e">
        <f>IF(ISBLANK(#REF!),"",#REF!)</f>
        <v>#REF!</v>
      </c>
      <c r="BJ355" s="219" t="e">
        <f>IF(ISBLANK(#REF!),"",#REF!)</f>
        <v>#REF!</v>
      </c>
      <c r="BK355" s="219" t="e">
        <f>IF(ISBLANK(#REF!),"",#REF!)</f>
        <v>#REF!</v>
      </c>
      <c r="BL355" s="219" t="e">
        <f>IF(ISBLANK(#REF!),"",#REF!)</f>
        <v>#REF!</v>
      </c>
      <c r="BM355" s="219" t="e">
        <f>IF(ISBLANK(#REF!),"",#REF!)</f>
        <v>#REF!</v>
      </c>
      <c r="BN355" s="219" t="e">
        <f>IF(ISBLANK(#REF!),"",#REF!)</f>
        <v>#REF!</v>
      </c>
      <c r="BO355" s="227" t="e">
        <f t="shared" si="98"/>
        <v>#REF!</v>
      </c>
      <c r="BP355" s="228" t="str">
        <f t="shared" si="101"/>
        <v/>
      </c>
      <c r="BQ355" s="229" t="str">
        <f t="shared" si="85"/>
        <v/>
      </c>
      <c r="BR355" s="228" t="e">
        <f t="shared" si="99"/>
        <v>#REF!</v>
      </c>
      <c r="BS355" s="230" t="e">
        <f t="shared" si="100"/>
        <v>#REF!</v>
      </c>
    </row>
    <row r="356" spans="1:71">
      <c r="A356" s="213" t="e">
        <f>IF(ISBLANK(#REF!),"",#REF!)</f>
        <v>#REF!</v>
      </c>
      <c r="B356" s="214" t="e">
        <f>IF(ISBLANK(#REF!),"",#REF!)</f>
        <v>#REF!</v>
      </c>
      <c r="C356" s="214" t="e">
        <f>IF(ISBLANK(#REF!),"",#REF!)</f>
        <v>#REF!</v>
      </c>
      <c r="D356" s="214" t="e">
        <f>IF(ISBLANK(#REF!),"",#REF!)</f>
        <v>#REF!</v>
      </c>
      <c r="E356" s="214" t="e">
        <f>IF(ISBLANK(#REF!),"",#REF!)</f>
        <v>#REF!</v>
      </c>
      <c r="F356" s="214" t="e">
        <f>IF(ISBLANK(#REF!),"",#REF!)</f>
        <v>#REF!</v>
      </c>
      <c r="G356" s="214" t="e">
        <f>IF(ISBLANK(#REF!),"",#REF!)</f>
        <v>#REF!</v>
      </c>
      <c r="H356" s="215" t="e">
        <f>IF(ISBLANK(#REF!),"",#REF!)</f>
        <v>#REF!</v>
      </c>
      <c r="I356" s="214" t="e">
        <f>IF(ISBLANK(#REF!),"",#REF!)</f>
        <v>#REF!</v>
      </c>
      <c r="J356" s="216" t="e">
        <f>IF(ISBLANK(#REF!),"",#REF!)</f>
        <v>#REF!</v>
      </c>
      <c r="K356" s="217" t="e">
        <f>IF(ISBLANK(#REF!),"",#REF!)</f>
        <v>#REF!</v>
      </c>
      <c r="L356" s="217" t="e">
        <f>IF(ISBLANK(#REF!),"",#REF!)</f>
        <v>#REF!</v>
      </c>
      <c r="M356" s="218" t="e">
        <f>IF(ISBLANK(#REF!),"",#REF!)</f>
        <v>#REF!</v>
      </c>
      <c r="N356" s="218" t="e">
        <f>IF(ISBLANK(#REF!),"",#REF!)</f>
        <v>#REF!</v>
      </c>
      <c r="O356" s="220" t="str">
        <f>IFERROR(VLOOKUP(_xlfn.CONCAT('Team Roster - Final'!$A356," : ",'Team Roster - Final'!$BM356),'Rate Calculations'!$C$4:$G$1100,5,FALSE),"")</f>
        <v/>
      </c>
      <c r="P356" s="225">
        <f>IF(ISBLANK('Rate Calculations'!$H358),"",'Rate Calculations'!$H358)</f>
        <v>1.7500000000000002E-2</v>
      </c>
      <c r="Q356" s="220" t="str">
        <f t="shared" si="86"/>
        <v/>
      </c>
      <c r="R356" s="221">
        <f>IF(ISBLANK('Rate Calculations'!$J358),"",'Rate Calculations'!$J358)</f>
        <v>3.5000000000000003E-2</v>
      </c>
      <c r="S356" s="220" t="str">
        <f t="shared" si="87"/>
        <v/>
      </c>
      <c r="T356" s="225" t="str">
        <f>IFERROR(VLOOKUP(_xlfn.CONCAT('Team Roster - Final'!$A356," : ",'Team Roster - Final'!$BM356),'Rate Calculations'!$C$4:$S$1100,10,FALSE),"")</f>
        <v/>
      </c>
      <c r="U356" s="225" t="str">
        <f>IFERROR(VLOOKUP(_xlfn.CONCAT('Team Roster - Final'!$A356," : ",'Team Roster - Final'!$BM356),'Rate Calculations'!$C$4:$S$1100,11,FALSE),"")</f>
        <v/>
      </c>
      <c r="V356" s="222" t="str">
        <f t="shared" si="88"/>
        <v/>
      </c>
      <c r="W356" s="222" t="str">
        <f t="shared" si="89"/>
        <v/>
      </c>
      <c r="X356" s="223" t="str">
        <f>IFERROR(VLOOKUP(_xlfn.CONCAT('Team Roster - Final'!$A356," : ",'Team Roster - Final'!$BM356),'Rate Calculations'!$C$4:$S$1100,14,FALSE),"")</f>
        <v/>
      </c>
      <c r="Y356" s="222" t="str">
        <f t="shared" si="90"/>
        <v/>
      </c>
      <c r="Z356" s="222" t="str">
        <f t="shared" si="91"/>
        <v/>
      </c>
      <c r="AA356" s="224" t="str">
        <f>IFERROR(IF(#REF!="Yes",$Y356, $Y356+$Q356*0.5),"")</f>
        <v/>
      </c>
      <c r="AB356" s="224" t="str">
        <f>IFERROR(IF(#REF!="Yes",$Z356, $Z356+$S356*0.5),"")</f>
        <v/>
      </c>
      <c r="AC356" s="220" t="str">
        <f>IFERROR(VLOOKUP(_xlfn.CONCAT('Team Roster - Final'!$A356," : ",'Team Roster - Final'!$BM356),'Rate Calculations'!$C$4:$U$1100,19,FALSE),"")</f>
        <v/>
      </c>
      <c r="AD356" s="220" t="str">
        <f t="shared" si="92"/>
        <v/>
      </c>
      <c r="AE356" s="220" t="str">
        <f t="shared" si="93"/>
        <v/>
      </c>
      <c r="AF356" s="225" t="str">
        <f>IFERROR(VLOOKUP(_xlfn.CONCAT('Team Roster - Final'!$A356," : ",'Team Roster - Final'!$BM356),'Rate Calculations'!$C$4:$AB$1100,22,FALSE),"")</f>
        <v/>
      </c>
      <c r="AG356" s="225" t="str">
        <f>IFERROR(VLOOKUP(_xlfn.CONCAT('Team Roster - Final'!$A356," : ",'Team Roster - Final'!$BM356),'Rate Calculations'!$C$4:$AB$1100,23,FALSE),"")</f>
        <v/>
      </c>
      <c r="AH356" s="222" t="str">
        <f t="shared" si="94"/>
        <v/>
      </c>
      <c r="AI356" s="222" t="str">
        <f t="shared" si="95"/>
        <v/>
      </c>
      <c r="AJ356" s="223" t="str">
        <f>Table1[[#This Row],[Home Office
Net Fee %]]</f>
        <v/>
      </c>
      <c r="AK356" s="222" t="str">
        <f t="shared" si="96"/>
        <v/>
      </c>
      <c r="AL356" s="222" t="str">
        <f t="shared" si="97"/>
        <v/>
      </c>
      <c r="AM356" s="215" t="str">
        <f>IFERROR(IF(#REF!="Yes",$AK356,($AK356+$AD356*0.5)),"")</f>
        <v/>
      </c>
      <c r="AN356" s="215" t="str">
        <f>IFERROR(IF(#REF!="Yes",$AL356,($AL356+$AE356*0.5)),"")</f>
        <v/>
      </c>
      <c r="AO356" s="374" t="str">
        <f>IF(ISBLANK('Team Roster Proposed - FBR'!Q357),"",'Team Roster Proposed - FBR'!Q357)</f>
        <v/>
      </c>
      <c r="AP356" s="226" t="e">
        <f>IF(ISBLANK(#REF!),"",#REF!)</f>
        <v>#REF!</v>
      </c>
      <c r="AQ356" s="226" t="e">
        <f>IF(ISBLANK(#REF!),"",#REF!)</f>
        <v>#REF!</v>
      </c>
      <c r="AR356" s="226" t="e">
        <f>IF(ISBLANK(#REF!),"",#REF!)</f>
        <v>#REF!</v>
      </c>
      <c r="AS356" s="219" t="e">
        <f>IF(ISBLANK(#REF!),"",#REF!)</f>
        <v>#REF!</v>
      </c>
      <c r="AT356" s="219" t="e">
        <f>IF(ISBLANK(#REF!),"",#REF!)</f>
        <v>#REF!</v>
      </c>
      <c r="AU356" s="219" t="e">
        <f>IF(ISBLANK(#REF!),"",#REF!)</f>
        <v>#REF!</v>
      </c>
      <c r="AV356" s="219" t="e">
        <f>IF(ISBLANK(#REF!),"",#REF!)</f>
        <v>#REF!</v>
      </c>
      <c r="AW356" s="219" t="e">
        <f>IF(ISBLANK(#REF!),"",#REF!)</f>
        <v>#REF!</v>
      </c>
      <c r="AX356" s="219" t="e">
        <f>IF(ISBLANK(#REF!),"",#REF!)</f>
        <v>#REF!</v>
      </c>
      <c r="AY356" s="226" t="e">
        <f>IF(ISBLANK(#REF!),"",#REF!)</f>
        <v>#REF!</v>
      </c>
      <c r="AZ356" s="219" t="e">
        <f>IF(ISBLANK(#REF!),"",#REF!)</f>
        <v>#REF!</v>
      </c>
      <c r="BA356" s="219" t="e">
        <f>IF(ISBLANK(#REF!),"",#REF!)</f>
        <v>#REF!</v>
      </c>
      <c r="BB356" s="219" t="e">
        <f>IF(ISBLANK(#REF!),"",#REF!)</f>
        <v>#REF!</v>
      </c>
      <c r="BC356" s="219" t="e">
        <f>IF(ISBLANK(#REF!),"",#REF!)</f>
        <v>#REF!</v>
      </c>
      <c r="BD356" s="219" t="e">
        <f>IF(ISBLANK(#REF!),"",#REF!)</f>
        <v>#REF!</v>
      </c>
      <c r="BE356" s="219" t="e">
        <f>IF(ISBLANK(#REF!),"",#REF!)</f>
        <v>#REF!</v>
      </c>
      <c r="BF356" s="219" t="e">
        <f>IF(ISBLANK(#REF!),"",#REF!)</f>
        <v>#REF!</v>
      </c>
      <c r="BG356" s="219" t="e">
        <f>IF(ISBLANK(#REF!),"",#REF!)</f>
        <v>#REF!</v>
      </c>
      <c r="BH356" s="219" t="e">
        <f>IF(ISBLANK(#REF!),"",#REF!)</f>
        <v>#REF!</v>
      </c>
      <c r="BI356" s="219" t="e">
        <f>IF(ISBLANK(#REF!),"",#REF!)</f>
        <v>#REF!</v>
      </c>
      <c r="BJ356" s="219" t="e">
        <f>IF(ISBLANK(#REF!),"",#REF!)</f>
        <v>#REF!</v>
      </c>
      <c r="BK356" s="219" t="e">
        <f>IF(ISBLANK(#REF!),"",#REF!)</f>
        <v>#REF!</v>
      </c>
      <c r="BL356" s="219" t="e">
        <f>IF(ISBLANK(#REF!),"",#REF!)</f>
        <v>#REF!</v>
      </c>
      <c r="BM356" s="219" t="e">
        <f>IF(ISBLANK(#REF!),"",#REF!)</f>
        <v>#REF!</v>
      </c>
      <c r="BN356" s="219" t="e">
        <f>IF(ISBLANK(#REF!),"",#REF!)</f>
        <v>#REF!</v>
      </c>
      <c r="BO356" s="227" t="e">
        <f t="shared" si="98"/>
        <v>#REF!</v>
      </c>
      <c r="BP356" s="228" t="str">
        <f t="shared" si="101"/>
        <v/>
      </c>
      <c r="BQ356" s="229" t="str">
        <f t="shared" si="85"/>
        <v/>
      </c>
      <c r="BR356" s="228" t="e">
        <f t="shared" si="99"/>
        <v>#REF!</v>
      </c>
      <c r="BS356" s="230" t="e">
        <f t="shared" si="100"/>
        <v>#REF!</v>
      </c>
    </row>
    <row r="357" spans="1:71">
      <c r="A357" s="213" t="e">
        <f>IF(ISBLANK(#REF!),"",#REF!)</f>
        <v>#REF!</v>
      </c>
      <c r="B357" s="214" t="e">
        <f>IF(ISBLANK(#REF!),"",#REF!)</f>
        <v>#REF!</v>
      </c>
      <c r="C357" s="214" t="e">
        <f>IF(ISBLANK(#REF!),"",#REF!)</f>
        <v>#REF!</v>
      </c>
      <c r="D357" s="214" t="e">
        <f>IF(ISBLANK(#REF!),"",#REF!)</f>
        <v>#REF!</v>
      </c>
      <c r="E357" s="214" t="e">
        <f>IF(ISBLANK(#REF!),"",#REF!)</f>
        <v>#REF!</v>
      </c>
      <c r="F357" s="214" t="e">
        <f>IF(ISBLANK(#REF!),"",#REF!)</f>
        <v>#REF!</v>
      </c>
      <c r="G357" s="214" t="e">
        <f>IF(ISBLANK(#REF!),"",#REF!)</f>
        <v>#REF!</v>
      </c>
      <c r="H357" s="215" t="e">
        <f>IF(ISBLANK(#REF!),"",#REF!)</f>
        <v>#REF!</v>
      </c>
      <c r="I357" s="214" t="e">
        <f>IF(ISBLANK(#REF!),"",#REF!)</f>
        <v>#REF!</v>
      </c>
      <c r="J357" s="216" t="e">
        <f>IF(ISBLANK(#REF!),"",#REF!)</f>
        <v>#REF!</v>
      </c>
      <c r="K357" s="217" t="e">
        <f>IF(ISBLANK(#REF!),"",#REF!)</f>
        <v>#REF!</v>
      </c>
      <c r="L357" s="217" t="e">
        <f>IF(ISBLANK(#REF!),"",#REF!)</f>
        <v>#REF!</v>
      </c>
      <c r="M357" s="218" t="e">
        <f>IF(ISBLANK(#REF!),"",#REF!)</f>
        <v>#REF!</v>
      </c>
      <c r="N357" s="218" t="e">
        <f>IF(ISBLANK(#REF!),"",#REF!)</f>
        <v>#REF!</v>
      </c>
      <c r="O357" s="220" t="str">
        <f>IFERROR(VLOOKUP(_xlfn.CONCAT('Team Roster - Final'!$A357," : ",'Team Roster - Final'!$BM357),'Rate Calculations'!$C$4:$G$1100,5,FALSE),"")</f>
        <v/>
      </c>
      <c r="P357" s="225">
        <f>IF(ISBLANK('Rate Calculations'!$H359),"",'Rate Calculations'!$H359)</f>
        <v>1.7500000000000002E-2</v>
      </c>
      <c r="Q357" s="220" t="str">
        <f t="shared" si="86"/>
        <v/>
      </c>
      <c r="R357" s="221">
        <f>IF(ISBLANK('Rate Calculations'!$J359),"",'Rate Calculations'!$J359)</f>
        <v>3.5000000000000003E-2</v>
      </c>
      <c r="S357" s="220" t="str">
        <f t="shared" si="87"/>
        <v/>
      </c>
      <c r="T357" s="225" t="str">
        <f>IFERROR(VLOOKUP(_xlfn.CONCAT('Team Roster - Final'!$A357," : ",'Team Roster - Final'!$BM357),'Rate Calculations'!$C$4:$S$1100,10,FALSE),"")</f>
        <v/>
      </c>
      <c r="U357" s="225" t="str">
        <f>IFERROR(VLOOKUP(_xlfn.CONCAT('Team Roster - Final'!$A357," : ",'Team Roster - Final'!$BM357),'Rate Calculations'!$C$4:$S$1100,11,FALSE),"")</f>
        <v/>
      </c>
      <c r="V357" s="222" t="str">
        <f t="shared" si="88"/>
        <v/>
      </c>
      <c r="W357" s="222" t="str">
        <f t="shared" si="89"/>
        <v/>
      </c>
      <c r="X357" s="223" t="str">
        <f>IFERROR(VLOOKUP(_xlfn.CONCAT('Team Roster - Final'!$A357," : ",'Team Roster - Final'!$BM357),'Rate Calculations'!$C$4:$S$1100,14,FALSE),"")</f>
        <v/>
      </c>
      <c r="Y357" s="222" t="str">
        <f t="shared" si="90"/>
        <v/>
      </c>
      <c r="Z357" s="222" t="str">
        <f t="shared" si="91"/>
        <v/>
      </c>
      <c r="AA357" s="224" t="str">
        <f>IFERROR(IF(#REF!="Yes",$Y357, $Y357+$Q357*0.5),"")</f>
        <v/>
      </c>
      <c r="AB357" s="224" t="str">
        <f>IFERROR(IF(#REF!="Yes",$Z357, $Z357+$S357*0.5),"")</f>
        <v/>
      </c>
      <c r="AC357" s="220" t="str">
        <f>IFERROR(VLOOKUP(_xlfn.CONCAT('Team Roster - Final'!$A357," : ",'Team Roster - Final'!$BM357),'Rate Calculations'!$C$4:$U$1100,19,FALSE),"")</f>
        <v/>
      </c>
      <c r="AD357" s="220" t="str">
        <f t="shared" si="92"/>
        <v/>
      </c>
      <c r="AE357" s="220" t="str">
        <f t="shared" si="93"/>
        <v/>
      </c>
      <c r="AF357" s="225" t="str">
        <f>IFERROR(VLOOKUP(_xlfn.CONCAT('Team Roster - Final'!$A357," : ",'Team Roster - Final'!$BM357),'Rate Calculations'!$C$4:$AB$1100,22,FALSE),"")</f>
        <v/>
      </c>
      <c r="AG357" s="225" t="str">
        <f>IFERROR(VLOOKUP(_xlfn.CONCAT('Team Roster - Final'!$A357," : ",'Team Roster - Final'!$BM357),'Rate Calculations'!$C$4:$AB$1100,23,FALSE),"")</f>
        <v/>
      </c>
      <c r="AH357" s="222" t="str">
        <f t="shared" si="94"/>
        <v/>
      </c>
      <c r="AI357" s="222" t="str">
        <f t="shared" si="95"/>
        <v/>
      </c>
      <c r="AJ357" s="223" t="str">
        <f>Table1[[#This Row],[Home Office
Net Fee %]]</f>
        <v/>
      </c>
      <c r="AK357" s="222" t="str">
        <f t="shared" si="96"/>
        <v/>
      </c>
      <c r="AL357" s="222" t="str">
        <f t="shared" si="97"/>
        <v/>
      </c>
      <c r="AM357" s="215" t="str">
        <f>IFERROR(IF(#REF!="Yes",$AK357,($AK357+$AD357*0.5)),"")</f>
        <v/>
      </c>
      <c r="AN357" s="215" t="str">
        <f>IFERROR(IF(#REF!="Yes",$AL357,($AL357+$AE357*0.5)),"")</f>
        <v/>
      </c>
      <c r="AO357" s="374" t="str">
        <f>IF(ISBLANK('Team Roster Proposed - FBR'!Q358),"",'Team Roster Proposed - FBR'!Q358)</f>
        <v/>
      </c>
      <c r="AP357" s="226" t="e">
        <f>IF(ISBLANK(#REF!),"",#REF!)</f>
        <v>#REF!</v>
      </c>
      <c r="AQ357" s="226" t="e">
        <f>IF(ISBLANK(#REF!),"",#REF!)</f>
        <v>#REF!</v>
      </c>
      <c r="AR357" s="226" t="e">
        <f>IF(ISBLANK(#REF!),"",#REF!)</f>
        <v>#REF!</v>
      </c>
      <c r="AS357" s="219" t="e">
        <f>IF(ISBLANK(#REF!),"",#REF!)</f>
        <v>#REF!</v>
      </c>
      <c r="AT357" s="219" t="e">
        <f>IF(ISBLANK(#REF!),"",#REF!)</f>
        <v>#REF!</v>
      </c>
      <c r="AU357" s="219" t="e">
        <f>IF(ISBLANK(#REF!),"",#REF!)</f>
        <v>#REF!</v>
      </c>
      <c r="AV357" s="219" t="e">
        <f>IF(ISBLANK(#REF!),"",#REF!)</f>
        <v>#REF!</v>
      </c>
      <c r="AW357" s="219" t="e">
        <f>IF(ISBLANK(#REF!),"",#REF!)</f>
        <v>#REF!</v>
      </c>
      <c r="AX357" s="219" t="e">
        <f>IF(ISBLANK(#REF!),"",#REF!)</f>
        <v>#REF!</v>
      </c>
      <c r="AY357" s="226" t="e">
        <f>IF(ISBLANK(#REF!),"",#REF!)</f>
        <v>#REF!</v>
      </c>
      <c r="AZ357" s="219" t="e">
        <f>IF(ISBLANK(#REF!),"",#REF!)</f>
        <v>#REF!</v>
      </c>
      <c r="BA357" s="219" t="e">
        <f>IF(ISBLANK(#REF!),"",#REF!)</f>
        <v>#REF!</v>
      </c>
      <c r="BB357" s="219" t="e">
        <f>IF(ISBLANK(#REF!),"",#REF!)</f>
        <v>#REF!</v>
      </c>
      <c r="BC357" s="219" t="e">
        <f>IF(ISBLANK(#REF!),"",#REF!)</f>
        <v>#REF!</v>
      </c>
      <c r="BD357" s="219" t="e">
        <f>IF(ISBLANK(#REF!),"",#REF!)</f>
        <v>#REF!</v>
      </c>
      <c r="BE357" s="219" t="e">
        <f>IF(ISBLANK(#REF!),"",#REF!)</f>
        <v>#REF!</v>
      </c>
      <c r="BF357" s="219" t="e">
        <f>IF(ISBLANK(#REF!),"",#REF!)</f>
        <v>#REF!</v>
      </c>
      <c r="BG357" s="219" t="e">
        <f>IF(ISBLANK(#REF!),"",#REF!)</f>
        <v>#REF!</v>
      </c>
      <c r="BH357" s="219" t="e">
        <f>IF(ISBLANK(#REF!),"",#REF!)</f>
        <v>#REF!</v>
      </c>
      <c r="BI357" s="219" t="e">
        <f>IF(ISBLANK(#REF!),"",#REF!)</f>
        <v>#REF!</v>
      </c>
      <c r="BJ357" s="219" t="e">
        <f>IF(ISBLANK(#REF!),"",#REF!)</f>
        <v>#REF!</v>
      </c>
      <c r="BK357" s="219" t="e">
        <f>IF(ISBLANK(#REF!),"",#REF!)</f>
        <v>#REF!</v>
      </c>
      <c r="BL357" s="219" t="e">
        <f>IF(ISBLANK(#REF!),"",#REF!)</f>
        <v>#REF!</v>
      </c>
      <c r="BM357" s="219" t="e">
        <f>IF(ISBLANK(#REF!),"",#REF!)</f>
        <v>#REF!</v>
      </c>
      <c r="BN357" s="219" t="e">
        <f>IF(ISBLANK(#REF!),"",#REF!)</f>
        <v>#REF!</v>
      </c>
      <c r="BO357" s="227" t="e">
        <f t="shared" si="98"/>
        <v>#REF!</v>
      </c>
      <c r="BP357" s="228" t="str">
        <f t="shared" si="101"/>
        <v/>
      </c>
      <c r="BQ357" s="229" t="str">
        <f t="shared" si="85"/>
        <v/>
      </c>
      <c r="BR357" s="228" t="e">
        <f t="shared" si="99"/>
        <v>#REF!</v>
      </c>
      <c r="BS357" s="230" t="e">
        <f t="shared" si="100"/>
        <v>#REF!</v>
      </c>
    </row>
    <row r="358" spans="1:71">
      <c r="A358" s="213" t="e">
        <f>IF(ISBLANK(#REF!),"",#REF!)</f>
        <v>#REF!</v>
      </c>
      <c r="B358" s="214" t="e">
        <f>IF(ISBLANK(#REF!),"",#REF!)</f>
        <v>#REF!</v>
      </c>
      <c r="C358" s="214" t="e">
        <f>IF(ISBLANK(#REF!),"",#REF!)</f>
        <v>#REF!</v>
      </c>
      <c r="D358" s="214" t="e">
        <f>IF(ISBLANK(#REF!),"",#REF!)</f>
        <v>#REF!</v>
      </c>
      <c r="E358" s="214" t="e">
        <f>IF(ISBLANK(#REF!),"",#REF!)</f>
        <v>#REF!</v>
      </c>
      <c r="F358" s="214" t="e">
        <f>IF(ISBLANK(#REF!),"",#REF!)</f>
        <v>#REF!</v>
      </c>
      <c r="G358" s="214" t="e">
        <f>IF(ISBLANK(#REF!),"",#REF!)</f>
        <v>#REF!</v>
      </c>
      <c r="H358" s="215" t="e">
        <f>IF(ISBLANK(#REF!),"",#REF!)</f>
        <v>#REF!</v>
      </c>
      <c r="I358" s="214" t="e">
        <f>IF(ISBLANK(#REF!),"",#REF!)</f>
        <v>#REF!</v>
      </c>
      <c r="J358" s="216" t="e">
        <f>IF(ISBLANK(#REF!),"",#REF!)</f>
        <v>#REF!</v>
      </c>
      <c r="K358" s="217" t="e">
        <f>IF(ISBLANK(#REF!),"",#REF!)</f>
        <v>#REF!</v>
      </c>
      <c r="L358" s="217" t="e">
        <f>IF(ISBLANK(#REF!),"",#REF!)</f>
        <v>#REF!</v>
      </c>
      <c r="M358" s="218" t="e">
        <f>IF(ISBLANK(#REF!),"",#REF!)</f>
        <v>#REF!</v>
      </c>
      <c r="N358" s="218" t="e">
        <f>IF(ISBLANK(#REF!),"",#REF!)</f>
        <v>#REF!</v>
      </c>
      <c r="O358" s="220" t="str">
        <f>IFERROR(VLOOKUP(_xlfn.CONCAT('Team Roster - Final'!$A358," : ",'Team Roster - Final'!$BM358),'Rate Calculations'!$C$4:$G$1100,5,FALSE),"")</f>
        <v/>
      </c>
      <c r="P358" s="225">
        <f>IF(ISBLANK('Rate Calculations'!$H360),"",'Rate Calculations'!$H360)</f>
        <v>1.7500000000000002E-2</v>
      </c>
      <c r="Q358" s="220" t="str">
        <f t="shared" si="86"/>
        <v/>
      </c>
      <c r="R358" s="221">
        <f>IF(ISBLANK('Rate Calculations'!$J360),"",'Rate Calculations'!$J360)</f>
        <v>3.5000000000000003E-2</v>
      </c>
      <c r="S358" s="220" t="str">
        <f t="shared" si="87"/>
        <v/>
      </c>
      <c r="T358" s="225" t="str">
        <f>IFERROR(VLOOKUP(_xlfn.CONCAT('Team Roster - Final'!$A358," : ",'Team Roster - Final'!$BM358),'Rate Calculations'!$C$4:$S$1100,10,FALSE),"")</f>
        <v/>
      </c>
      <c r="U358" s="225" t="str">
        <f>IFERROR(VLOOKUP(_xlfn.CONCAT('Team Roster - Final'!$A358," : ",'Team Roster - Final'!$BM358),'Rate Calculations'!$C$4:$S$1100,11,FALSE),"")</f>
        <v/>
      </c>
      <c r="V358" s="222" t="str">
        <f t="shared" si="88"/>
        <v/>
      </c>
      <c r="W358" s="222" t="str">
        <f t="shared" si="89"/>
        <v/>
      </c>
      <c r="X358" s="223" t="str">
        <f>IFERROR(VLOOKUP(_xlfn.CONCAT('Team Roster - Final'!$A358," : ",'Team Roster - Final'!$BM358),'Rate Calculations'!$C$4:$S$1100,14,FALSE),"")</f>
        <v/>
      </c>
      <c r="Y358" s="222" t="str">
        <f t="shared" si="90"/>
        <v/>
      </c>
      <c r="Z358" s="222" t="str">
        <f t="shared" si="91"/>
        <v/>
      </c>
      <c r="AA358" s="224" t="str">
        <f>IFERROR(IF(#REF!="Yes",$Y358, $Y358+$Q358*0.5),"")</f>
        <v/>
      </c>
      <c r="AB358" s="224" t="str">
        <f>IFERROR(IF(#REF!="Yes",$Z358, $Z358+$S358*0.5),"")</f>
        <v/>
      </c>
      <c r="AC358" s="220" t="str">
        <f>IFERROR(VLOOKUP(_xlfn.CONCAT('Team Roster - Final'!$A358," : ",'Team Roster - Final'!$BM358),'Rate Calculations'!$C$4:$U$1100,19,FALSE),"")</f>
        <v/>
      </c>
      <c r="AD358" s="220" t="str">
        <f t="shared" si="92"/>
        <v/>
      </c>
      <c r="AE358" s="220" t="str">
        <f t="shared" si="93"/>
        <v/>
      </c>
      <c r="AF358" s="225" t="str">
        <f>IFERROR(VLOOKUP(_xlfn.CONCAT('Team Roster - Final'!$A358," : ",'Team Roster - Final'!$BM358),'Rate Calculations'!$C$4:$AB$1100,22,FALSE),"")</f>
        <v/>
      </c>
      <c r="AG358" s="225" t="str">
        <f>IFERROR(VLOOKUP(_xlfn.CONCAT('Team Roster - Final'!$A358," : ",'Team Roster - Final'!$BM358),'Rate Calculations'!$C$4:$AB$1100,23,FALSE),"")</f>
        <v/>
      </c>
      <c r="AH358" s="222" t="str">
        <f t="shared" si="94"/>
        <v/>
      </c>
      <c r="AI358" s="222" t="str">
        <f t="shared" si="95"/>
        <v/>
      </c>
      <c r="AJ358" s="223" t="str">
        <f>Table1[[#This Row],[Home Office
Net Fee %]]</f>
        <v/>
      </c>
      <c r="AK358" s="222" t="str">
        <f t="shared" si="96"/>
        <v/>
      </c>
      <c r="AL358" s="222" t="str">
        <f t="shared" si="97"/>
        <v/>
      </c>
      <c r="AM358" s="215" t="str">
        <f>IFERROR(IF(#REF!="Yes",$AK358,($AK358+$AD358*0.5)),"")</f>
        <v/>
      </c>
      <c r="AN358" s="215" t="str">
        <f>IFERROR(IF(#REF!="Yes",$AL358,($AL358+$AE358*0.5)),"")</f>
        <v/>
      </c>
      <c r="AO358" s="374" t="str">
        <f>IF(ISBLANK('Team Roster Proposed - FBR'!Q359),"",'Team Roster Proposed - FBR'!Q359)</f>
        <v/>
      </c>
      <c r="AP358" s="226" t="e">
        <f>IF(ISBLANK(#REF!),"",#REF!)</f>
        <v>#REF!</v>
      </c>
      <c r="AQ358" s="226" t="e">
        <f>IF(ISBLANK(#REF!),"",#REF!)</f>
        <v>#REF!</v>
      </c>
      <c r="AR358" s="226" t="e">
        <f>IF(ISBLANK(#REF!),"",#REF!)</f>
        <v>#REF!</v>
      </c>
      <c r="AS358" s="219" t="e">
        <f>IF(ISBLANK(#REF!),"",#REF!)</f>
        <v>#REF!</v>
      </c>
      <c r="AT358" s="219" t="e">
        <f>IF(ISBLANK(#REF!),"",#REF!)</f>
        <v>#REF!</v>
      </c>
      <c r="AU358" s="219" t="e">
        <f>IF(ISBLANK(#REF!),"",#REF!)</f>
        <v>#REF!</v>
      </c>
      <c r="AV358" s="219" t="e">
        <f>IF(ISBLANK(#REF!),"",#REF!)</f>
        <v>#REF!</v>
      </c>
      <c r="AW358" s="219" t="e">
        <f>IF(ISBLANK(#REF!),"",#REF!)</f>
        <v>#REF!</v>
      </c>
      <c r="AX358" s="219" t="e">
        <f>IF(ISBLANK(#REF!),"",#REF!)</f>
        <v>#REF!</v>
      </c>
      <c r="AY358" s="226" t="e">
        <f>IF(ISBLANK(#REF!),"",#REF!)</f>
        <v>#REF!</v>
      </c>
      <c r="AZ358" s="219" t="e">
        <f>IF(ISBLANK(#REF!),"",#REF!)</f>
        <v>#REF!</v>
      </c>
      <c r="BA358" s="219" t="e">
        <f>IF(ISBLANK(#REF!),"",#REF!)</f>
        <v>#REF!</v>
      </c>
      <c r="BB358" s="219" t="e">
        <f>IF(ISBLANK(#REF!),"",#REF!)</f>
        <v>#REF!</v>
      </c>
      <c r="BC358" s="219" t="e">
        <f>IF(ISBLANK(#REF!),"",#REF!)</f>
        <v>#REF!</v>
      </c>
      <c r="BD358" s="219" t="e">
        <f>IF(ISBLANK(#REF!),"",#REF!)</f>
        <v>#REF!</v>
      </c>
      <c r="BE358" s="219" t="e">
        <f>IF(ISBLANK(#REF!),"",#REF!)</f>
        <v>#REF!</v>
      </c>
      <c r="BF358" s="219" t="e">
        <f>IF(ISBLANK(#REF!),"",#REF!)</f>
        <v>#REF!</v>
      </c>
      <c r="BG358" s="219" t="e">
        <f>IF(ISBLANK(#REF!),"",#REF!)</f>
        <v>#REF!</v>
      </c>
      <c r="BH358" s="219" t="e">
        <f>IF(ISBLANK(#REF!),"",#REF!)</f>
        <v>#REF!</v>
      </c>
      <c r="BI358" s="219" t="e">
        <f>IF(ISBLANK(#REF!),"",#REF!)</f>
        <v>#REF!</v>
      </c>
      <c r="BJ358" s="219" t="e">
        <f>IF(ISBLANK(#REF!),"",#REF!)</f>
        <v>#REF!</v>
      </c>
      <c r="BK358" s="219" t="e">
        <f>IF(ISBLANK(#REF!),"",#REF!)</f>
        <v>#REF!</v>
      </c>
      <c r="BL358" s="219" t="e">
        <f>IF(ISBLANK(#REF!),"",#REF!)</f>
        <v>#REF!</v>
      </c>
      <c r="BM358" s="219" t="e">
        <f>IF(ISBLANK(#REF!),"",#REF!)</f>
        <v>#REF!</v>
      </c>
      <c r="BN358" s="219" t="e">
        <f>IF(ISBLANK(#REF!),"",#REF!)</f>
        <v>#REF!</v>
      </c>
      <c r="BO358" s="227" t="e">
        <f t="shared" si="98"/>
        <v>#REF!</v>
      </c>
      <c r="BP358" s="228" t="str">
        <f t="shared" si="101"/>
        <v/>
      </c>
      <c r="BQ358" s="229" t="str">
        <f t="shared" si="85"/>
        <v/>
      </c>
      <c r="BR358" s="228" t="e">
        <f t="shared" si="99"/>
        <v>#REF!</v>
      </c>
      <c r="BS358" s="230" t="e">
        <f t="shared" si="100"/>
        <v>#REF!</v>
      </c>
    </row>
    <row r="359" spans="1:71">
      <c r="A359" s="213" t="e">
        <f>IF(ISBLANK(#REF!),"",#REF!)</f>
        <v>#REF!</v>
      </c>
      <c r="B359" s="214" t="e">
        <f>IF(ISBLANK(#REF!),"",#REF!)</f>
        <v>#REF!</v>
      </c>
      <c r="C359" s="214" t="e">
        <f>IF(ISBLANK(#REF!),"",#REF!)</f>
        <v>#REF!</v>
      </c>
      <c r="D359" s="214" t="e">
        <f>IF(ISBLANK(#REF!),"",#REF!)</f>
        <v>#REF!</v>
      </c>
      <c r="E359" s="214" t="e">
        <f>IF(ISBLANK(#REF!),"",#REF!)</f>
        <v>#REF!</v>
      </c>
      <c r="F359" s="214" t="e">
        <f>IF(ISBLANK(#REF!),"",#REF!)</f>
        <v>#REF!</v>
      </c>
      <c r="G359" s="214" t="e">
        <f>IF(ISBLANK(#REF!),"",#REF!)</f>
        <v>#REF!</v>
      </c>
      <c r="H359" s="215" t="e">
        <f>IF(ISBLANK(#REF!),"",#REF!)</f>
        <v>#REF!</v>
      </c>
      <c r="I359" s="214" t="e">
        <f>IF(ISBLANK(#REF!),"",#REF!)</f>
        <v>#REF!</v>
      </c>
      <c r="J359" s="216" t="e">
        <f>IF(ISBLANK(#REF!),"",#REF!)</f>
        <v>#REF!</v>
      </c>
      <c r="K359" s="217" t="e">
        <f>IF(ISBLANK(#REF!),"",#REF!)</f>
        <v>#REF!</v>
      </c>
      <c r="L359" s="217" t="e">
        <f>IF(ISBLANK(#REF!),"",#REF!)</f>
        <v>#REF!</v>
      </c>
      <c r="M359" s="218" t="e">
        <f>IF(ISBLANK(#REF!),"",#REF!)</f>
        <v>#REF!</v>
      </c>
      <c r="N359" s="218" t="e">
        <f>IF(ISBLANK(#REF!),"",#REF!)</f>
        <v>#REF!</v>
      </c>
      <c r="O359" s="220" t="str">
        <f>IFERROR(VLOOKUP(_xlfn.CONCAT('Team Roster - Final'!$A359," : ",'Team Roster - Final'!$BM359),'Rate Calculations'!$C$4:$G$1100,5,FALSE),"")</f>
        <v/>
      </c>
      <c r="P359" s="225">
        <f>IF(ISBLANK('Rate Calculations'!$H361),"",'Rate Calculations'!$H361)</f>
        <v>1.7500000000000002E-2</v>
      </c>
      <c r="Q359" s="220" t="str">
        <f t="shared" si="86"/>
        <v/>
      </c>
      <c r="R359" s="221">
        <f>IF(ISBLANK('Rate Calculations'!$J361),"",'Rate Calculations'!$J361)</f>
        <v>3.5000000000000003E-2</v>
      </c>
      <c r="S359" s="220" t="str">
        <f t="shared" si="87"/>
        <v/>
      </c>
      <c r="T359" s="225" t="str">
        <f>IFERROR(VLOOKUP(_xlfn.CONCAT('Team Roster - Final'!$A359," : ",'Team Roster - Final'!$BM359),'Rate Calculations'!$C$4:$S$1100,10,FALSE),"")</f>
        <v/>
      </c>
      <c r="U359" s="225" t="str">
        <f>IFERROR(VLOOKUP(_xlfn.CONCAT('Team Roster - Final'!$A359," : ",'Team Roster - Final'!$BM359),'Rate Calculations'!$C$4:$S$1100,11,FALSE),"")</f>
        <v/>
      </c>
      <c r="V359" s="222" t="str">
        <f t="shared" si="88"/>
        <v/>
      </c>
      <c r="W359" s="222" t="str">
        <f t="shared" si="89"/>
        <v/>
      </c>
      <c r="X359" s="223" t="str">
        <f>IFERROR(VLOOKUP(_xlfn.CONCAT('Team Roster - Final'!$A359," : ",'Team Roster - Final'!$BM359),'Rate Calculations'!$C$4:$S$1100,14,FALSE),"")</f>
        <v/>
      </c>
      <c r="Y359" s="222" t="str">
        <f t="shared" si="90"/>
        <v/>
      </c>
      <c r="Z359" s="222" t="str">
        <f t="shared" si="91"/>
        <v/>
      </c>
      <c r="AA359" s="224" t="str">
        <f>IFERROR(IF(#REF!="Yes",$Y359, $Y359+$Q359*0.5),"")</f>
        <v/>
      </c>
      <c r="AB359" s="224" t="str">
        <f>IFERROR(IF(#REF!="Yes",$Z359, $Z359+$S359*0.5),"")</f>
        <v/>
      </c>
      <c r="AC359" s="220" t="str">
        <f>IFERROR(VLOOKUP(_xlfn.CONCAT('Team Roster - Final'!$A359," : ",'Team Roster - Final'!$BM359),'Rate Calculations'!$C$4:$U$1100,19,FALSE),"")</f>
        <v/>
      </c>
      <c r="AD359" s="220" t="str">
        <f t="shared" si="92"/>
        <v/>
      </c>
      <c r="AE359" s="220" t="str">
        <f t="shared" si="93"/>
        <v/>
      </c>
      <c r="AF359" s="225" t="str">
        <f>IFERROR(VLOOKUP(_xlfn.CONCAT('Team Roster - Final'!$A359," : ",'Team Roster - Final'!$BM359),'Rate Calculations'!$C$4:$AB$1100,22,FALSE),"")</f>
        <v/>
      </c>
      <c r="AG359" s="225" t="str">
        <f>IFERROR(VLOOKUP(_xlfn.CONCAT('Team Roster - Final'!$A359," : ",'Team Roster - Final'!$BM359),'Rate Calculations'!$C$4:$AB$1100,23,FALSE),"")</f>
        <v/>
      </c>
      <c r="AH359" s="222" t="str">
        <f t="shared" si="94"/>
        <v/>
      </c>
      <c r="AI359" s="222" t="str">
        <f t="shared" si="95"/>
        <v/>
      </c>
      <c r="AJ359" s="223" t="str">
        <f>Table1[[#This Row],[Home Office
Net Fee %]]</f>
        <v/>
      </c>
      <c r="AK359" s="222" t="str">
        <f t="shared" si="96"/>
        <v/>
      </c>
      <c r="AL359" s="222" t="str">
        <f t="shared" si="97"/>
        <v/>
      </c>
      <c r="AM359" s="215" t="str">
        <f>IFERROR(IF(#REF!="Yes",$AK359,($AK359+$AD359*0.5)),"")</f>
        <v/>
      </c>
      <c r="AN359" s="215" t="str">
        <f>IFERROR(IF(#REF!="Yes",$AL359,($AL359+$AE359*0.5)),"")</f>
        <v/>
      </c>
      <c r="AO359" s="374" t="str">
        <f>IF(ISBLANK('Team Roster Proposed - FBR'!Q360),"",'Team Roster Proposed - FBR'!Q360)</f>
        <v/>
      </c>
      <c r="AP359" s="226" t="e">
        <f>IF(ISBLANK(#REF!),"",#REF!)</f>
        <v>#REF!</v>
      </c>
      <c r="AQ359" s="226" t="e">
        <f>IF(ISBLANK(#REF!),"",#REF!)</f>
        <v>#REF!</v>
      </c>
      <c r="AR359" s="226" t="e">
        <f>IF(ISBLANK(#REF!),"",#REF!)</f>
        <v>#REF!</v>
      </c>
      <c r="AS359" s="219" t="e">
        <f>IF(ISBLANK(#REF!),"",#REF!)</f>
        <v>#REF!</v>
      </c>
      <c r="AT359" s="219" t="e">
        <f>IF(ISBLANK(#REF!),"",#REF!)</f>
        <v>#REF!</v>
      </c>
      <c r="AU359" s="219" t="e">
        <f>IF(ISBLANK(#REF!),"",#REF!)</f>
        <v>#REF!</v>
      </c>
      <c r="AV359" s="219" t="e">
        <f>IF(ISBLANK(#REF!),"",#REF!)</f>
        <v>#REF!</v>
      </c>
      <c r="AW359" s="219" t="e">
        <f>IF(ISBLANK(#REF!),"",#REF!)</f>
        <v>#REF!</v>
      </c>
      <c r="AX359" s="219" t="e">
        <f>IF(ISBLANK(#REF!),"",#REF!)</f>
        <v>#REF!</v>
      </c>
      <c r="AY359" s="226" t="e">
        <f>IF(ISBLANK(#REF!),"",#REF!)</f>
        <v>#REF!</v>
      </c>
      <c r="AZ359" s="219" t="e">
        <f>IF(ISBLANK(#REF!),"",#REF!)</f>
        <v>#REF!</v>
      </c>
      <c r="BA359" s="219" t="e">
        <f>IF(ISBLANK(#REF!),"",#REF!)</f>
        <v>#REF!</v>
      </c>
      <c r="BB359" s="219" t="e">
        <f>IF(ISBLANK(#REF!),"",#REF!)</f>
        <v>#REF!</v>
      </c>
      <c r="BC359" s="219" t="e">
        <f>IF(ISBLANK(#REF!),"",#REF!)</f>
        <v>#REF!</v>
      </c>
      <c r="BD359" s="219" t="e">
        <f>IF(ISBLANK(#REF!),"",#REF!)</f>
        <v>#REF!</v>
      </c>
      <c r="BE359" s="219" t="e">
        <f>IF(ISBLANK(#REF!),"",#REF!)</f>
        <v>#REF!</v>
      </c>
      <c r="BF359" s="219" t="e">
        <f>IF(ISBLANK(#REF!),"",#REF!)</f>
        <v>#REF!</v>
      </c>
      <c r="BG359" s="219" t="e">
        <f>IF(ISBLANK(#REF!),"",#REF!)</f>
        <v>#REF!</v>
      </c>
      <c r="BH359" s="219" t="e">
        <f>IF(ISBLANK(#REF!),"",#REF!)</f>
        <v>#REF!</v>
      </c>
      <c r="BI359" s="219" t="e">
        <f>IF(ISBLANK(#REF!),"",#REF!)</f>
        <v>#REF!</v>
      </c>
      <c r="BJ359" s="219" t="e">
        <f>IF(ISBLANK(#REF!),"",#REF!)</f>
        <v>#REF!</v>
      </c>
      <c r="BK359" s="219" t="e">
        <f>IF(ISBLANK(#REF!),"",#REF!)</f>
        <v>#REF!</v>
      </c>
      <c r="BL359" s="219" t="e">
        <f>IF(ISBLANK(#REF!),"",#REF!)</f>
        <v>#REF!</v>
      </c>
      <c r="BM359" s="219" t="e">
        <f>IF(ISBLANK(#REF!),"",#REF!)</f>
        <v>#REF!</v>
      </c>
      <c r="BN359" s="219" t="e">
        <f>IF(ISBLANK(#REF!),"",#REF!)</f>
        <v>#REF!</v>
      </c>
      <c r="BO359" s="227" t="e">
        <f t="shared" si="98"/>
        <v>#REF!</v>
      </c>
      <c r="BP359" s="228" t="str">
        <f t="shared" si="101"/>
        <v/>
      </c>
      <c r="BQ359" s="229" t="str">
        <f t="shared" si="85"/>
        <v/>
      </c>
      <c r="BR359" s="228" t="e">
        <f t="shared" si="99"/>
        <v>#REF!</v>
      </c>
      <c r="BS359" s="230" t="e">
        <f t="shared" si="100"/>
        <v>#REF!</v>
      </c>
    </row>
    <row r="360" spans="1:71">
      <c r="A360" s="213" t="e">
        <f>IF(ISBLANK(#REF!),"",#REF!)</f>
        <v>#REF!</v>
      </c>
      <c r="B360" s="214" t="e">
        <f>IF(ISBLANK(#REF!),"",#REF!)</f>
        <v>#REF!</v>
      </c>
      <c r="C360" s="214" t="e">
        <f>IF(ISBLANK(#REF!),"",#REF!)</f>
        <v>#REF!</v>
      </c>
      <c r="D360" s="214" t="e">
        <f>IF(ISBLANK(#REF!),"",#REF!)</f>
        <v>#REF!</v>
      </c>
      <c r="E360" s="214" t="e">
        <f>IF(ISBLANK(#REF!),"",#REF!)</f>
        <v>#REF!</v>
      </c>
      <c r="F360" s="214" t="e">
        <f>IF(ISBLANK(#REF!),"",#REF!)</f>
        <v>#REF!</v>
      </c>
      <c r="G360" s="214" t="e">
        <f>IF(ISBLANK(#REF!),"",#REF!)</f>
        <v>#REF!</v>
      </c>
      <c r="H360" s="215" t="e">
        <f>IF(ISBLANK(#REF!),"",#REF!)</f>
        <v>#REF!</v>
      </c>
      <c r="I360" s="214" t="e">
        <f>IF(ISBLANK(#REF!),"",#REF!)</f>
        <v>#REF!</v>
      </c>
      <c r="J360" s="216" t="e">
        <f>IF(ISBLANK(#REF!),"",#REF!)</f>
        <v>#REF!</v>
      </c>
      <c r="K360" s="217" t="e">
        <f>IF(ISBLANK(#REF!),"",#REF!)</f>
        <v>#REF!</v>
      </c>
      <c r="L360" s="217" t="e">
        <f>IF(ISBLANK(#REF!),"",#REF!)</f>
        <v>#REF!</v>
      </c>
      <c r="M360" s="218" t="e">
        <f>IF(ISBLANK(#REF!),"",#REF!)</f>
        <v>#REF!</v>
      </c>
      <c r="N360" s="218" t="e">
        <f>IF(ISBLANK(#REF!),"",#REF!)</f>
        <v>#REF!</v>
      </c>
      <c r="O360" s="220" t="str">
        <f>IFERROR(VLOOKUP(_xlfn.CONCAT('Team Roster - Final'!$A360," : ",'Team Roster - Final'!$BM360),'Rate Calculations'!$C$4:$G$1100,5,FALSE),"")</f>
        <v/>
      </c>
      <c r="P360" s="225">
        <f>IF(ISBLANK('Rate Calculations'!$H362),"",'Rate Calculations'!$H362)</f>
        <v>1.7500000000000002E-2</v>
      </c>
      <c r="Q360" s="220" t="str">
        <f t="shared" si="86"/>
        <v/>
      </c>
      <c r="R360" s="221">
        <f>IF(ISBLANK('Rate Calculations'!$J362),"",'Rate Calculations'!$J362)</f>
        <v>3.5000000000000003E-2</v>
      </c>
      <c r="S360" s="220" t="str">
        <f t="shared" si="87"/>
        <v/>
      </c>
      <c r="T360" s="225" t="str">
        <f>IFERROR(VLOOKUP(_xlfn.CONCAT('Team Roster - Final'!$A360," : ",'Team Roster - Final'!$BM360),'Rate Calculations'!$C$4:$S$1100,10,FALSE),"")</f>
        <v/>
      </c>
      <c r="U360" s="225" t="str">
        <f>IFERROR(VLOOKUP(_xlfn.CONCAT('Team Roster - Final'!$A360," : ",'Team Roster - Final'!$BM360),'Rate Calculations'!$C$4:$S$1100,11,FALSE),"")</f>
        <v/>
      </c>
      <c r="V360" s="222" t="str">
        <f t="shared" si="88"/>
        <v/>
      </c>
      <c r="W360" s="222" t="str">
        <f t="shared" si="89"/>
        <v/>
      </c>
      <c r="X360" s="223" t="str">
        <f>IFERROR(VLOOKUP(_xlfn.CONCAT('Team Roster - Final'!$A360," : ",'Team Roster - Final'!$BM360),'Rate Calculations'!$C$4:$S$1100,14,FALSE),"")</f>
        <v/>
      </c>
      <c r="Y360" s="222" t="str">
        <f t="shared" si="90"/>
        <v/>
      </c>
      <c r="Z360" s="222" t="str">
        <f t="shared" si="91"/>
        <v/>
      </c>
      <c r="AA360" s="224" t="str">
        <f>IFERROR(IF(#REF!="Yes",$Y360, $Y360+$Q360*0.5),"")</f>
        <v/>
      </c>
      <c r="AB360" s="224" t="str">
        <f>IFERROR(IF(#REF!="Yes",$Z360, $Z360+$S360*0.5),"")</f>
        <v/>
      </c>
      <c r="AC360" s="220" t="str">
        <f>IFERROR(VLOOKUP(_xlfn.CONCAT('Team Roster - Final'!$A360," : ",'Team Roster - Final'!$BM360),'Rate Calculations'!$C$4:$U$1100,19,FALSE),"")</f>
        <v/>
      </c>
      <c r="AD360" s="220" t="str">
        <f t="shared" si="92"/>
        <v/>
      </c>
      <c r="AE360" s="220" t="str">
        <f t="shared" si="93"/>
        <v/>
      </c>
      <c r="AF360" s="225" t="str">
        <f>IFERROR(VLOOKUP(_xlfn.CONCAT('Team Roster - Final'!$A360," : ",'Team Roster - Final'!$BM360),'Rate Calculations'!$C$4:$AB$1100,22,FALSE),"")</f>
        <v/>
      </c>
      <c r="AG360" s="225" t="str">
        <f>IFERROR(VLOOKUP(_xlfn.CONCAT('Team Roster - Final'!$A360," : ",'Team Roster - Final'!$BM360),'Rate Calculations'!$C$4:$AB$1100,23,FALSE),"")</f>
        <v/>
      </c>
      <c r="AH360" s="222" t="str">
        <f t="shared" si="94"/>
        <v/>
      </c>
      <c r="AI360" s="222" t="str">
        <f t="shared" si="95"/>
        <v/>
      </c>
      <c r="AJ360" s="223" t="str">
        <f>Table1[[#This Row],[Home Office
Net Fee %]]</f>
        <v/>
      </c>
      <c r="AK360" s="222" t="str">
        <f t="shared" si="96"/>
        <v/>
      </c>
      <c r="AL360" s="222" t="str">
        <f t="shared" si="97"/>
        <v/>
      </c>
      <c r="AM360" s="215" t="str">
        <f>IFERROR(IF(#REF!="Yes",$AK360,($AK360+$AD360*0.5)),"")</f>
        <v/>
      </c>
      <c r="AN360" s="215" t="str">
        <f>IFERROR(IF(#REF!="Yes",$AL360,($AL360+$AE360*0.5)),"")</f>
        <v/>
      </c>
      <c r="AO360" s="374" t="str">
        <f>IF(ISBLANK('Team Roster Proposed - FBR'!Q361),"",'Team Roster Proposed - FBR'!Q361)</f>
        <v/>
      </c>
      <c r="AP360" s="226" t="e">
        <f>IF(ISBLANK(#REF!),"",#REF!)</f>
        <v>#REF!</v>
      </c>
      <c r="AQ360" s="226" t="e">
        <f>IF(ISBLANK(#REF!),"",#REF!)</f>
        <v>#REF!</v>
      </c>
      <c r="AR360" s="226" t="e">
        <f>IF(ISBLANK(#REF!),"",#REF!)</f>
        <v>#REF!</v>
      </c>
      <c r="AS360" s="219" t="e">
        <f>IF(ISBLANK(#REF!),"",#REF!)</f>
        <v>#REF!</v>
      </c>
      <c r="AT360" s="219" t="e">
        <f>IF(ISBLANK(#REF!),"",#REF!)</f>
        <v>#REF!</v>
      </c>
      <c r="AU360" s="219" t="e">
        <f>IF(ISBLANK(#REF!),"",#REF!)</f>
        <v>#REF!</v>
      </c>
      <c r="AV360" s="219" t="e">
        <f>IF(ISBLANK(#REF!),"",#REF!)</f>
        <v>#REF!</v>
      </c>
      <c r="AW360" s="219" t="e">
        <f>IF(ISBLANK(#REF!),"",#REF!)</f>
        <v>#REF!</v>
      </c>
      <c r="AX360" s="219" t="e">
        <f>IF(ISBLANK(#REF!),"",#REF!)</f>
        <v>#REF!</v>
      </c>
      <c r="AY360" s="226" t="e">
        <f>IF(ISBLANK(#REF!),"",#REF!)</f>
        <v>#REF!</v>
      </c>
      <c r="AZ360" s="219" t="e">
        <f>IF(ISBLANK(#REF!),"",#REF!)</f>
        <v>#REF!</v>
      </c>
      <c r="BA360" s="219" t="e">
        <f>IF(ISBLANK(#REF!),"",#REF!)</f>
        <v>#REF!</v>
      </c>
      <c r="BB360" s="219" t="e">
        <f>IF(ISBLANK(#REF!),"",#REF!)</f>
        <v>#REF!</v>
      </c>
      <c r="BC360" s="219" t="e">
        <f>IF(ISBLANK(#REF!),"",#REF!)</f>
        <v>#REF!</v>
      </c>
      <c r="BD360" s="219" t="e">
        <f>IF(ISBLANK(#REF!),"",#REF!)</f>
        <v>#REF!</v>
      </c>
      <c r="BE360" s="219" t="e">
        <f>IF(ISBLANK(#REF!),"",#REF!)</f>
        <v>#REF!</v>
      </c>
      <c r="BF360" s="219" t="e">
        <f>IF(ISBLANK(#REF!),"",#REF!)</f>
        <v>#REF!</v>
      </c>
      <c r="BG360" s="219" t="e">
        <f>IF(ISBLANK(#REF!),"",#REF!)</f>
        <v>#REF!</v>
      </c>
      <c r="BH360" s="219" t="e">
        <f>IF(ISBLANK(#REF!),"",#REF!)</f>
        <v>#REF!</v>
      </c>
      <c r="BI360" s="219" t="e">
        <f>IF(ISBLANK(#REF!),"",#REF!)</f>
        <v>#REF!</v>
      </c>
      <c r="BJ360" s="219" t="e">
        <f>IF(ISBLANK(#REF!),"",#REF!)</f>
        <v>#REF!</v>
      </c>
      <c r="BK360" s="219" t="e">
        <f>IF(ISBLANK(#REF!),"",#REF!)</f>
        <v>#REF!</v>
      </c>
      <c r="BL360" s="219" t="e">
        <f>IF(ISBLANK(#REF!),"",#REF!)</f>
        <v>#REF!</v>
      </c>
      <c r="BM360" s="219" t="e">
        <f>IF(ISBLANK(#REF!),"",#REF!)</f>
        <v>#REF!</v>
      </c>
      <c r="BN360" s="219" t="e">
        <f>IF(ISBLANK(#REF!),"",#REF!)</f>
        <v>#REF!</v>
      </c>
      <c r="BO360" s="227" t="e">
        <f t="shared" si="98"/>
        <v>#REF!</v>
      </c>
      <c r="BP360" s="228" t="str">
        <f t="shared" si="101"/>
        <v/>
      </c>
      <c r="BQ360" s="229" t="str">
        <f t="shared" si="85"/>
        <v/>
      </c>
      <c r="BR360" s="228" t="e">
        <f t="shared" si="99"/>
        <v>#REF!</v>
      </c>
      <c r="BS360" s="230" t="e">
        <f t="shared" si="100"/>
        <v>#REF!</v>
      </c>
    </row>
    <row r="361" spans="1:71">
      <c r="A361" s="213" t="e">
        <f>IF(ISBLANK(#REF!),"",#REF!)</f>
        <v>#REF!</v>
      </c>
      <c r="B361" s="214" t="e">
        <f>IF(ISBLANK(#REF!),"",#REF!)</f>
        <v>#REF!</v>
      </c>
      <c r="C361" s="214" t="e">
        <f>IF(ISBLANK(#REF!),"",#REF!)</f>
        <v>#REF!</v>
      </c>
      <c r="D361" s="214" t="e">
        <f>IF(ISBLANK(#REF!),"",#REF!)</f>
        <v>#REF!</v>
      </c>
      <c r="E361" s="214" t="e">
        <f>IF(ISBLANK(#REF!),"",#REF!)</f>
        <v>#REF!</v>
      </c>
      <c r="F361" s="214" t="e">
        <f>IF(ISBLANK(#REF!),"",#REF!)</f>
        <v>#REF!</v>
      </c>
      <c r="G361" s="214" t="e">
        <f>IF(ISBLANK(#REF!),"",#REF!)</f>
        <v>#REF!</v>
      </c>
      <c r="H361" s="215" t="e">
        <f>IF(ISBLANK(#REF!),"",#REF!)</f>
        <v>#REF!</v>
      </c>
      <c r="I361" s="214" t="e">
        <f>IF(ISBLANK(#REF!),"",#REF!)</f>
        <v>#REF!</v>
      </c>
      <c r="J361" s="216" t="e">
        <f>IF(ISBLANK(#REF!),"",#REF!)</f>
        <v>#REF!</v>
      </c>
      <c r="K361" s="217" t="e">
        <f>IF(ISBLANK(#REF!),"",#REF!)</f>
        <v>#REF!</v>
      </c>
      <c r="L361" s="217" t="e">
        <f>IF(ISBLANK(#REF!),"",#REF!)</f>
        <v>#REF!</v>
      </c>
      <c r="M361" s="218" t="e">
        <f>IF(ISBLANK(#REF!),"",#REF!)</f>
        <v>#REF!</v>
      </c>
      <c r="N361" s="218" t="e">
        <f>IF(ISBLANK(#REF!),"",#REF!)</f>
        <v>#REF!</v>
      </c>
      <c r="O361" s="220" t="str">
        <f>IFERROR(VLOOKUP(_xlfn.CONCAT('Team Roster - Final'!$A361," : ",'Team Roster - Final'!$BM361),'Rate Calculations'!$C$4:$G$1100,5,FALSE),"")</f>
        <v/>
      </c>
      <c r="P361" s="225">
        <f>IF(ISBLANK('Rate Calculations'!$H363),"",'Rate Calculations'!$H363)</f>
        <v>1.7500000000000002E-2</v>
      </c>
      <c r="Q361" s="220" t="str">
        <f t="shared" si="86"/>
        <v/>
      </c>
      <c r="R361" s="221">
        <f>IF(ISBLANK('Rate Calculations'!$J363),"",'Rate Calculations'!$J363)</f>
        <v>3.5000000000000003E-2</v>
      </c>
      <c r="S361" s="220" t="str">
        <f t="shared" si="87"/>
        <v/>
      </c>
      <c r="T361" s="225" t="str">
        <f>IFERROR(VLOOKUP(_xlfn.CONCAT('Team Roster - Final'!$A361," : ",'Team Roster - Final'!$BM361),'Rate Calculations'!$C$4:$S$1100,10,FALSE),"")</f>
        <v/>
      </c>
      <c r="U361" s="225" t="str">
        <f>IFERROR(VLOOKUP(_xlfn.CONCAT('Team Roster - Final'!$A361," : ",'Team Roster - Final'!$BM361),'Rate Calculations'!$C$4:$S$1100,11,FALSE),"")</f>
        <v/>
      </c>
      <c r="V361" s="222" t="str">
        <f t="shared" si="88"/>
        <v/>
      </c>
      <c r="W361" s="222" t="str">
        <f t="shared" si="89"/>
        <v/>
      </c>
      <c r="X361" s="223" t="str">
        <f>IFERROR(VLOOKUP(_xlfn.CONCAT('Team Roster - Final'!$A361," : ",'Team Roster - Final'!$BM361),'Rate Calculations'!$C$4:$S$1100,14,FALSE),"")</f>
        <v/>
      </c>
      <c r="Y361" s="222" t="str">
        <f t="shared" si="90"/>
        <v/>
      </c>
      <c r="Z361" s="222" t="str">
        <f t="shared" si="91"/>
        <v/>
      </c>
      <c r="AA361" s="224" t="str">
        <f>IFERROR(IF(#REF!="Yes",$Y361, $Y361+$Q361*0.5),"")</f>
        <v/>
      </c>
      <c r="AB361" s="224" t="str">
        <f>IFERROR(IF(#REF!="Yes",$Z361, $Z361+$S361*0.5),"")</f>
        <v/>
      </c>
      <c r="AC361" s="220" t="str">
        <f>IFERROR(VLOOKUP(_xlfn.CONCAT('Team Roster - Final'!$A361," : ",'Team Roster - Final'!$BM361),'Rate Calculations'!$C$4:$U$1100,19,FALSE),"")</f>
        <v/>
      </c>
      <c r="AD361" s="220" t="str">
        <f t="shared" si="92"/>
        <v/>
      </c>
      <c r="AE361" s="220" t="str">
        <f t="shared" si="93"/>
        <v/>
      </c>
      <c r="AF361" s="225" t="str">
        <f>IFERROR(VLOOKUP(_xlfn.CONCAT('Team Roster - Final'!$A361," : ",'Team Roster - Final'!$BM361),'Rate Calculations'!$C$4:$AB$1100,22,FALSE),"")</f>
        <v/>
      </c>
      <c r="AG361" s="225" t="str">
        <f>IFERROR(VLOOKUP(_xlfn.CONCAT('Team Roster - Final'!$A361," : ",'Team Roster - Final'!$BM361),'Rate Calculations'!$C$4:$AB$1100,23,FALSE),"")</f>
        <v/>
      </c>
      <c r="AH361" s="222" t="str">
        <f t="shared" si="94"/>
        <v/>
      </c>
      <c r="AI361" s="222" t="str">
        <f t="shared" si="95"/>
        <v/>
      </c>
      <c r="AJ361" s="223" t="str">
        <f>Table1[[#This Row],[Home Office
Net Fee %]]</f>
        <v/>
      </c>
      <c r="AK361" s="222" t="str">
        <f t="shared" si="96"/>
        <v/>
      </c>
      <c r="AL361" s="222" t="str">
        <f t="shared" si="97"/>
        <v/>
      </c>
      <c r="AM361" s="215" t="str">
        <f>IFERROR(IF(#REF!="Yes",$AK361,($AK361+$AD361*0.5)),"")</f>
        <v/>
      </c>
      <c r="AN361" s="215" t="str">
        <f>IFERROR(IF(#REF!="Yes",$AL361,($AL361+$AE361*0.5)),"")</f>
        <v/>
      </c>
      <c r="AO361" s="374" t="str">
        <f>IF(ISBLANK('Team Roster Proposed - FBR'!Q362),"",'Team Roster Proposed - FBR'!Q362)</f>
        <v/>
      </c>
      <c r="AP361" s="226" t="e">
        <f>IF(ISBLANK(#REF!),"",#REF!)</f>
        <v>#REF!</v>
      </c>
      <c r="AQ361" s="226" t="e">
        <f>IF(ISBLANK(#REF!),"",#REF!)</f>
        <v>#REF!</v>
      </c>
      <c r="AR361" s="226" t="e">
        <f>IF(ISBLANK(#REF!),"",#REF!)</f>
        <v>#REF!</v>
      </c>
      <c r="AS361" s="219" t="e">
        <f>IF(ISBLANK(#REF!),"",#REF!)</f>
        <v>#REF!</v>
      </c>
      <c r="AT361" s="219" t="e">
        <f>IF(ISBLANK(#REF!),"",#REF!)</f>
        <v>#REF!</v>
      </c>
      <c r="AU361" s="219" t="e">
        <f>IF(ISBLANK(#REF!),"",#REF!)</f>
        <v>#REF!</v>
      </c>
      <c r="AV361" s="219" t="e">
        <f>IF(ISBLANK(#REF!),"",#REF!)</f>
        <v>#REF!</v>
      </c>
      <c r="AW361" s="219" t="e">
        <f>IF(ISBLANK(#REF!),"",#REF!)</f>
        <v>#REF!</v>
      </c>
      <c r="AX361" s="219" t="e">
        <f>IF(ISBLANK(#REF!),"",#REF!)</f>
        <v>#REF!</v>
      </c>
      <c r="AY361" s="226" t="e">
        <f>IF(ISBLANK(#REF!),"",#REF!)</f>
        <v>#REF!</v>
      </c>
      <c r="AZ361" s="219" t="e">
        <f>IF(ISBLANK(#REF!),"",#REF!)</f>
        <v>#REF!</v>
      </c>
      <c r="BA361" s="219" t="e">
        <f>IF(ISBLANK(#REF!),"",#REF!)</f>
        <v>#REF!</v>
      </c>
      <c r="BB361" s="219" t="e">
        <f>IF(ISBLANK(#REF!),"",#REF!)</f>
        <v>#REF!</v>
      </c>
      <c r="BC361" s="219" t="e">
        <f>IF(ISBLANK(#REF!),"",#REF!)</f>
        <v>#REF!</v>
      </c>
      <c r="BD361" s="219" t="e">
        <f>IF(ISBLANK(#REF!),"",#REF!)</f>
        <v>#REF!</v>
      </c>
      <c r="BE361" s="219" t="e">
        <f>IF(ISBLANK(#REF!),"",#REF!)</f>
        <v>#REF!</v>
      </c>
      <c r="BF361" s="219" t="e">
        <f>IF(ISBLANK(#REF!),"",#REF!)</f>
        <v>#REF!</v>
      </c>
      <c r="BG361" s="219" t="e">
        <f>IF(ISBLANK(#REF!),"",#REF!)</f>
        <v>#REF!</v>
      </c>
      <c r="BH361" s="219" t="e">
        <f>IF(ISBLANK(#REF!),"",#REF!)</f>
        <v>#REF!</v>
      </c>
      <c r="BI361" s="219" t="e">
        <f>IF(ISBLANK(#REF!),"",#REF!)</f>
        <v>#REF!</v>
      </c>
      <c r="BJ361" s="219" t="e">
        <f>IF(ISBLANK(#REF!),"",#REF!)</f>
        <v>#REF!</v>
      </c>
      <c r="BK361" s="219" t="e">
        <f>IF(ISBLANK(#REF!),"",#REF!)</f>
        <v>#REF!</v>
      </c>
      <c r="BL361" s="219" t="e">
        <f>IF(ISBLANK(#REF!),"",#REF!)</f>
        <v>#REF!</v>
      </c>
      <c r="BM361" s="219" t="e">
        <f>IF(ISBLANK(#REF!),"",#REF!)</f>
        <v>#REF!</v>
      </c>
      <c r="BN361" s="219" t="e">
        <f>IF(ISBLANK(#REF!),"",#REF!)</f>
        <v>#REF!</v>
      </c>
      <c r="BO361" s="227" t="e">
        <f t="shared" si="98"/>
        <v>#REF!</v>
      </c>
      <c r="BP361" s="228" t="str">
        <f t="shared" si="101"/>
        <v/>
      </c>
      <c r="BQ361" s="229" t="str">
        <f t="shared" si="85"/>
        <v/>
      </c>
      <c r="BR361" s="228" t="e">
        <f t="shared" si="99"/>
        <v>#REF!</v>
      </c>
      <c r="BS361" s="230" t="e">
        <f t="shared" si="100"/>
        <v>#REF!</v>
      </c>
    </row>
    <row r="362" spans="1:71">
      <c r="A362" s="213" t="e">
        <f>IF(ISBLANK(#REF!),"",#REF!)</f>
        <v>#REF!</v>
      </c>
      <c r="B362" s="214" t="e">
        <f>IF(ISBLANK(#REF!),"",#REF!)</f>
        <v>#REF!</v>
      </c>
      <c r="C362" s="214" t="e">
        <f>IF(ISBLANK(#REF!),"",#REF!)</f>
        <v>#REF!</v>
      </c>
      <c r="D362" s="214" t="e">
        <f>IF(ISBLANK(#REF!),"",#REF!)</f>
        <v>#REF!</v>
      </c>
      <c r="E362" s="214" t="e">
        <f>IF(ISBLANK(#REF!),"",#REF!)</f>
        <v>#REF!</v>
      </c>
      <c r="F362" s="214" t="e">
        <f>IF(ISBLANK(#REF!),"",#REF!)</f>
        <v>#REF!</v>
      </c>
      <c r="G362" s="214" t="e">
        <f>IF(ISBLANK(#REF!),"",#REF!)</f>
        <v>#REF!</v>
      </c>
      <c r="H362" s="215" t="e">
        <f>IF(ISBLANK(#REF!),"",#REF!)</f>
        <v>#REF!</v>
      </c>
      <c r="I362" s="214" t="e">
        <f>IF(ISBLANK(#REF!),"",#REF!)</f>
        <v>#REF!</v>
      </c>
      <c r="J362" s="216" t="e">
        <f>IF(ISBLANK(#REF!),"",#REF!)</f>
        <v>#REF!</v>
      </c>
      <c r="K362" s="217" t="e">
        <f>IF(ISBLANK(#REF!),"",#REF!)</f>
        <v>#REF!</v>
      </c>
      <c r="L362" s="217" t="e">
        <f>IF(ISBLANK(#REF!),"",#REF!)</f>
        <v>#REF!</v>
      </c>
      <c r="M362" s="218" t="e">
        <f>IF(ISBLANK(#REF!),"",#REF!)</f>
        <v>#REF!</v>
      </c>
      <c r="N362" s="218" t="e">
        <f>IF(ISBLANK(#REF!),"",#REF!)</f>
        <v>#REF!</v>
      </c>
      <c r="O362" s="220" t="str">
        <f>IFERROR(VLOOKUP(_xlfn.CONCAT('Team Roster - Final'!$A362," : ",'Team Roster - Final'!$BM362),'Rate Calculations'!$C$4:$G$1100,5,FALSE),"")</f>
        <v/>
      </c>
      <c r="P362" s="225">
        <f>IF(ISBLANK('Rate Calculations'!$H364),"",'Rate Calculations'!$H364)</f>
        <v>1.7500000000000002E-2</v>
      </c>
      <c r="Q362" s="220" t="str">
        <f t="shared" si="86"/>
        <v/>
      </c>
      <c r="R362" s="221">
        <f>IF(ISBLANK('Rate Calculations'!$J364),"",'Rate Calculations'!$J364)</f>
        <v>3.5000000000000003E-2</v>
      </c>
      <c r="S362" s="220" t="str">
        <f t="shared" si="87"/>
        <v/>
      </c>
      <c r="T362" s="225" t="str">
        <f>IFERROR(VLOOKUP(_xlfn.CONCAT('Team Roster - Final'!$A362," : ",'Team Roster - Final'!$BM362),'Rate Calculations'!$C$4:$S$1100,10,FALSE),"")</f>
        <v/>
      </c>
      <c r="U362" s="225" t="str">
        <f>IFERROR(VLOOKUP(_xlfn.CONCAT('Team Roster - Final'!$A362," : ",'Team Roster - Final'!$BM362),'Rate Calculations'!$C$4:$S$1100,11,FALSE),"")</f>
        <v/>
      </c>
      <c r="V362" s="222" t="str">
        <f t="shared" si="88"/>
        <v/>
      </c>
      <c r="W362" s="222" t="str">
        <f t="shared" si="89"/>
        <v/>
      </c>
      <c r="X362" s="223" t="str">
        <f>IFERROR(VLOOKUP(_xlfn.CONCAT('Team Roster - Final'!$A362," : ",'Team Roster - Final'!$BM362),'Rate Calculations'!$C$4:$S$1100,14,FALSE),"")</f>
        <v/>
      </c>
      <c r="Y362" s="222" t="str">
        <f t="shared" si="90"/>
        <v/>
      </c>
      <c r="Z362" s="222" t="str">
        <f t="shared" si="91"/>
        <v/>
      </c>
      <c r="AA362" s="224" t="str">
        <f>IFERROR(IF(#REF!="Yes",$Y362, $Y362+$Q362*0.5),"")</f>
        <v/>
      </c>
      <c r="AB362" s="224" t="str">
        <f>IFERROR(IF(#REF!="Yes",$Z362, $Z362+$S362*0.5),"")</f>
        <v/>
      </c>
      <c r="AC362" s="220" t="str">
        <f>IFERROR(VLOOKUP(_xlfn.CONCAT('Team Roster - Final'!$A362," : ",'Team Roster - Final'!$BM362),'Rate Calculations'!$C$4:$U$1100,19,FALSE),"")</f>
        <v/>
      </c>
      <c r="AD362" s="220" t="str">
        <f t="shared" si="92"/>
        <v/>
      </c>
      <c r="AE362" s="220" t="str">
        <f t="shared" si="93"/>
        <v/>
      </c>
      <c r="AF362" s="225" t="str">
        <f>IFERROR(VLOOKUP(_xlfn.CONCAT('Team Roster - Final'!$A362," : ",'Team Roster - Final'!$BM362),'Rate Calculations'!$C$4:$AB$1100,22,FALSE),"")</f>
        <v/>
      </c>
      <c r="AG362" s="225" t="str">
        <f>IFERROR(VLOOKUP(_xlfn.CONCAT('Team Roster - Final'!$A362," : ",'Team Roster - Final'!$BM362),'Rate Calculations'!$C$4:$AB$1100,23,FALSE),"")</f>
        <v/>
      </c>
      <c r="AH362" s="222" t="str">
        <f t="shared" si="94"/>
        <v/>
      </c>
      <c r="AI362" s="222" t="str">
        <f t="shared" si="95"/>
        <v/>
      </c>
      <c r="AJ362" s="223" t="str">
        <f>Table1[[#This Row],[Home Office
Net Fee %]]</f>
        <v/>
      </c>
      <c r="AK362" s="222" t="str">
        <f t="shared" si="96"/>
        <v/>
      </c>
      <c r="AL362" s="222" t="str">
        <f t="shared" si="97"/>
        <v/>
      </c>
      <c r="AM362" s="215" t="str">
        <f>IFERROR(IF(#REF!="Yes",$AK362,($AK362+$AD362*0.5)),"")</f>
        <v/>
      </c>
      <c r="AN362" s="215" t="str">
        <f>IFERROR(IF(#REF!="Yes",$AL362,($AL362+$AE362*0.5)),"")</f>
        <v/>
      </c>
      <c r="AO362" s="374" t="str">
        <f>IF(ISBLANK('Team Roster Proposed - FBR'!Q363),"",'Team Roster Proposed - FBR'!Q363)</f>
        <v/>
      </c>
      <c r="AP362" s="226" t="e">
        <f>IF(ISBLANK(#REF!),"",#REF!)</f>
        <v>#REF!</v>
      </c>
      <c r="AQ362" s="226" t="e">
        <f>IF(ISBLANK(#REF!),"",#REF!)</f>
        <v>#REF!</v>
      </c>
      <c r="AR362" s="226" t="e">
        <f>IF(ISBLANK(#REF!),"",#REF!)</f>
        <v>#REF!</v>
      </c>
      <c r="AS362" s="219" t="e">
        <f>IF(ISBLANK(#REF!),"",#REF!)</f>
        <v>#REF!</v>
      </c>
      <c r="AT362" s="219" t="e">
        <f>IF(ISBLANK(#REF!),"",#REF!)</f>
        <v>#REF!</v>
      </c>
      <c r="AU362" s="219" t="e">
        <f>IF(ISBLANK(#REF!),"",#REF!)</f>
        <v>#REF!</v>
      </c>
      <c r="AV362" s="219" t="e">
        <f>IF(ISBLANK(#REF!),"",#REF!)</f>
        <v>#REF!</v>
      </c>
      <c r="AW362" s="219" t="e">
        <f>IF(ISBLANK(#REF!),"",#REF!)</f>
        <v>#REF!</v>
      </c>
      <c r="AX362" s="219" t="e">
        <f>IF(ISBLANK(#REF!),"",#REF!)</f>
        <v>#REF!</v>
      </c>
      <c r="AY362" s="226" t="e">
        <f>IF(ISBLANK(#REF!),"",#REF!)</f>
        <v>#REF!</v>
      </c>
      <c r="AZ362" s="219" t="e">
        <f>IF(ISBLANK(#REF!),"",#REF!)</f>
        <v>#REF!</v>
      </c>
      <c r="BA362" s="219" t="e">
        <f>IF(ISBLANK(#REF!),"",#REF!)</f>
        <v>#REF!</v>
      </c>
      <c r="BB362" s="219" t="e">
        <f>IF(ISBLANK(#REF!),"",#REF!)</f>
        <v>#REF!</v>
      </c>
      <c r="BC362" s="219" t="e">
        <f>IF(ISBLANK(#REF!),"",#REF!)</f>
        <v>#REF!</v>
      </c>
      <c r="BD362" s="219" t="e">
        <f>IF(ISBLANK(#REF!),"",#REF!)</f>
        <v>#REF!</v>
      </c>
      <c r="BE362" s="219" t="e">
        <f>IF(ISBLANK(#REF!),"",#REF!)</f>
        <v>#REF!</v>
      </c>
      <c r="BF362" s="219" t="e">
        <f>IF(ISBLANK(#REF!),"",#REF!)</f>
        <v>#REF!</v>
      </c>
      <c r="BG362" s="219" t="e">
        <f>IF(ISBLANK(#REF!),"",#REF!)</f>
        <v>#REF!</v>
      </c>
      <c r="BH362" s="219" t="e">
        <f>IF(ISBLANK(#REF!),"",#REF!)</f>
        <v>#REF!</v>
      </c>
      <c r="BI362" s="219" t="e">
        <f>IF(ISBLANK(#REF!),"",#REF!)</f>
        <v>#REF!</v>
      </c>
      <c r="BJ362" s="219" t="e">
        <f>IF(ISBLANK(#REF!),"",#REF!)</f>
        <v>#REF!</v>
      </c>
      <c r="BK362" s="219" t="e">
        <f>IF(ISBLANK(#REF!),"",#REF!)</f>
        <v>#REF!</v>
      </c>
      <c r="BL362" s="219" t="e">
        <f>IF(ISBLANK(#REF!),"",#REF!)</f>
        <v>#REF!</v>
      </c>
      <c r="BM362" s="219" t="e">
        <f>IF(ISBLANK(#REF!),"",#REF!)</f>
        <v>#REF!</v>
      </c>
      <c r="BN362" s="219" t="e">
        <f>IF(ISBLANK(#REF!),"",#REF!)</f>
        <v>#REF!</v>
      </c>
      <c r="BO362" s="227" t="e">
        <f t="shared" si="98"/>
        <v>#REF!</v>
      </c>
      <c r="BP362" s="228" t="str">
        <f t="shared" si="101"/>
        <v/>
      </c>
      <c r="BQ362" s="229" t="str">
        <f t="shared" si="85"/>
        <v/>
      </c>
      <c r="BR362" s="228" t="e">
        <f t="shared" si="99"/>
        <v>#REF!</v>
      </c>
      <c r="BS362" s="230" t="e">
        <f t="shared" si="100"/>
        <v>#REF!</v>
      </c>
    </row>
    <row r="363" spans="1:71">
      <c r="A363" s="213" t="e">
        <f>IF(ISBLANK(#REF!),"",#REF!)</f>
        <v>#REF!</v>
      </c>
      <c r="B363" s="214" t="e">
        <f>IF(ISBLANK(#REF!),"",#REF!)</f>
        <v>#REF!</v>
      </c>
      <c r="C363" s="214" t="e">
        <f>IF(ISBLANK(#REF!),"",#REF!)</f>
        <v>#REF!</v>
      </c>
      <c r="D363" s="214" t="e">
        <f>IF(ISBLANK(#REF!),"",#REF!)</f>
        <v>#REF!</v>
      </c>
      <c r="E363" s="214" t="e">
        <f>IF(ISBLANK(#REF!),"",#REF!)</f>
        <v>#REF!</v>
      </c>
      <c r="F363" s="214" t="e">
        <f>IF(ISBLANK(#REF!),"",#REF!)</f>
        <v>#REF!</v>
      </c>
      <c r="G363" s="214" t="e">
        <f>IF(ISBLANK(#REF!),"",#REF!)</f>
        <v>#REF!</v>
      </c>
      <c r="H363" s="215" t="e">
        <f>IF(ISBLANK(#REF!),"",#REF!)</f>
        <v>#REF!</v>
      </c>
      <c r="I363" s="214" t="e">
        <f>IF(ISBLANK(#REF!),"",#REF!)</f>
        <v>#REF!</v>
      </c>
      <c r="J363" s="216" t="e">
        <f>IF(ISBLANK(#REF!),"",#REF!)</f>
        <v>#REF!</v>
      </c>
      <c r="K363" s="217" t="e">
        <f>IF(ISBLANK(#REF!),"",#REF!)</f>
        <v>#REF!</v>
      </c>
      <c r="L363" s="217" t="e">
        <f>IF(ISBLANK(#REF!),"",#REF!)</f>
        <v>#REF!</v>
      </c>
      <c r="M363" s="218" t="e">
        <f>IF(ISBLANK(#REF!),"",#REF!)</f>
        <v>#REF!</v>
      </c>
      <c r="N363" s="218" t="e">
        <f>IF(ISBLANK(#REF!),"",#REF!)</f>
        <v>#REF!</v>
      </c>
      <c r="O363" s="220" t="str">
        <f>IFERROR(VLOOKUP(_xlfn.CONCAT('Team Roster - Final'!$A363," : ",'Team Roster - Final'!$BM363),'Rate Calculations'!$C$4:$G$1100,5,FALSE),"")</f>
        <v/>
      </c>
      <c r="P363" s="225">
        <f>IF(ISBLANK('Rate Calculations'!$H365),"",'Rate Calculations'!$H365)</f>
        <v>1.7500000000000002E-2</v>
      </c>
      <c r="Q363" s="220" t="str">
        <f t="shared" si="86"/>
        <v/>
      </c>
      <c r="R363" s="221">
        <f>IF(ISBLANK('Rate Calculations'!$J365),"",'Rate Calculations'!$J365)</f>
        <v>3.5000000000000003E-2</v>
      </c>
      <c r="S363" s="220" t="str">
        <f t="shared" si="87"/>
        <v/>
      </c>
      <c r="T363" s="225" t="str">
        <f>IFERROR(VLOOKUP(_xlfn.CONCAT('Team Roster - Final'!$A363," : ",'Team Roster - Final'!$BM363),'Rate Calculations'!$C$4:$S$1100,10,FALSE),"")</f>
        <v/>
      </c>
      <c r="U363" s="225" t="str">
        <f>IFERROR(VLOOKUP(_xlfn.CONCAT('Team Roster - Final'!$A363," : ",'Team Roster - Final'!$BM363),'Rate Calculations'!$C$4:$S$1100,11,FALSE),"")</f>
        <v/>
      </c>
      <c r="V363" s="222" t="str">
        <f t="shared" si="88"/>
        <v/>
      </c>
      <c r="W363" s="222" t="str">
        <f t="shared" si="89"/>
        <v/>
      </c>
      <c r="X363" s="223" t="str">
        <f>IFERROR(VLOOKUP(_xlfn.CONCAT('Team Roster - Final'!$A363," : ",'Team Roster - Final'!$BM363),'Rate Calculations'!$C$4:$S$1100,14,FALSE),"")</f>
        <v/>
      </c>
      <c r="Y363" s="222" t="str">
        <f t="shared" si="90"/>
        <v/>
      </c>
      <c r="Z363" s="222" t="str">
        <f t="shared" si="91"/>
        <v/>
      </c>
      <c r="AA363" s="224" t="str">
        <f>IFERROR(IF(#REF!="Yes",$Y363, $Y363+$Q363*0.5),"")</f>
        <v/>
      </c>
      <c r="AB363" s="224" t="str">
        <f>IFERROR(IF(#REF!="Yes",$Z363, $Z363+$S363*0.5),"")</f>
        <v/>
      </c>
      <c r="AC363" s="220" t="str">
        <f>IFERROR(VLOOKUP(_xlfn.CONCAT('Team Roster - Final'!$A363," : ",'Team Roster - Final'!$BM363),'Rate Calculations'!$C$4:$U$1100,19,FALSE),"")</f>
        <v/>
      </c>
      <c r="AD363" s="220" t="str">
        <f t="shared" si="92"/>
        <v/>
      </c>
      <c r="AE363" s="220" t="str">
        <f t="shared" si="93"/>
        <v/>
      </c>
      <c r="AF363" s="225" t="str">
        <f>IFERROR(VLOOKUP(_xlfn.CONCAT('Team Roster - Final'!$A363," : ",'Team Roster - Final'!$BM363),'Rate Calculations'!$C$4:$AB$1100,22,FALSE),"")</f>
        <v/>
      </c>
      <c r="AG363" s="225" t="str">
        <f>IFERROR(VLOOKUP(_xlfn.CONCAT('Team Roster - Final'!$A363," : ",'Team Roster - Final'!$BM363),'Rate Calculations'!$C$4:$AB$1100,23,FALSE),"")</f>
        <v/>
      </c>
      <c r="AH363" s="222" t="str">
        <f t="shared" si="94"/>
        <v/>
      </c>
      <c r="AI363" s="222" t="str">
        <f t="shared" si="95"/>
        <v/>
      </c>
      <c r="AJ363" s="223" t="str">
        <f>Table1[[#This Row],[Home Office
Net Fee %]]</f>
        <v/>
      </c>
      <c r="AK363" s="222" t="str">
        <f t="shared" si="96"/>
        <v/>
      </c>
      <c r="AL363" s="222" t="str">
        <f t="shared" si="97"/>
        <v/>
      </c>
      <c r="AM363" s="215" t="str">
        <f>IFERROR(IF(#REF!="Yes",$AK363,($AK363+$AD363*0.5)),"")</f>
        <v/>
      </c>
      <c r="AN363" s="215" t="str">
        <f>IFERROR(IF(#REF!="Yes",$AL363,($AL363+$AE363*0.5)),"")</f>
        <v/>
      </c>
      <c r="AO363" s="374" t="str">
        <f>IF(ISBLANK('Team Roster Proposed - FBR'!Q364),"",'Team Roster Proposed - FBR'!Q364)</f>
        <v/>
      </c>
      <c r="AP363" s="226" t="e">
        <f>IF(ISBLANK(#REF!),"",#REF!)</f>
        <v>#REF!</v>
      </c>
      <c r="AQ363" s="226" t="e">
        <f>IF(ISBLANK(#REF!),"",#REF!)</f>
        <v>#REF!</v>
      </c>
      <c r="AR363" s="226" t="e">
        <f>IF(ISBLANK(#REF!),"",#REF!)</f>
        <v>#REF!</v>
      </c>
      <c r="AS363" s="219" t="e">
        <f>IF(ISBLANK(#REF!),"",#REF!)</f>
        <v>#REF!</v>
      </c>
      <c r="AT363" s="219" t="e">
        <f>IF(ISBLANK(#REF!),"",#REF!)</f>
        <v>#REF!</v>
      </c>
      <c r="AU363" s="219" t="e">
        <f>IF(ISBLANK(#REF!),"",#REF!)</f>
        <v>#REF!</v>
      </c>
      <c r="AV363" s="219" t="e">
        <f>IF(ISBLANK(#REF!),"",#REF!)</f>
        <v>#REF!</v>
      </c>
      <c r="AW363" s="219" t="e">
        <f>IF(ISBLANK(#REF!),"",#REF!)</f>
        <v>#REF!</v>
      </c>
      <c r="AX363" s="219" t="e">
        <f>IF(ISBLANK(#REF!),"",#REF!)</f>
        <v>#REF!</v>
      </c>
      <c r="AY363" s="226" t="e">
        <f>IF(ISBLANK(#REF!),"",#REF!)</f>
        <v>#REF!</v>
      </c>
      <c r="AZ363" s="219" t="e">
        <f>IF(ISBLANK(#REF!),"",#REF!)</f>
        <v>#REF!</v>
      </c>
      <c r="BA363" s="219" t="e">
        <f>IF(ISBLANK(#REF!),"",#REF!)</f>
        <v>#REF!</v>
      </c>
      <c r="BB363" s="219" t="e">
        <f>IF(ISBLANK(#REF!),"",#REF!)</f>
        <v>#REF!</v>
      </c>
      <c r="BC363" s="219" t="e">
        <f>IF(ISBLANK(#REF!),"",#REF!)</f>
        <v>#REF!</v>
      </c>
      <c r="BD363" s="219" t="e">
        <f>IF(ISBLANK(#REF!),"",#REF!)</f>
        <v>#REF!</v>
      </c>
      <c r="BE363" s="219" t="e">
        <f>IF(ISBLANK(#REF!),"",#REF!)</f>
        <v>#REF!</v>
      </c>
      <c r="BF363" s="219" t="e">
        <f>IF(ISBLANK(#REF!),"",#REF!)</f>
        <v>#REF!</v>
      </c>
      <c r="BG363" s="219" t="e">
        <f>IF(ISBLANK(#REF!),"",#REF!)</f>
        <v>#REF!</v>
      </c>
      <c r="BH363" s="219" t="e">
        <f>IF(ISBLANK(#REF!),"",#REF!)</f>
        <v>#REF!</v>
      </c>
      <c r="BI363" s="219" t="e">
        <f>IF(ISBLANK(#REF!),"",#REF!)</f>
        <v>#REF!</v>
      </c>
      <c r="BJ363" s="219" t="e">
        <f>IF(ISBLANK(#REF!),"",#REF!)</f>
        <v>#REF!</v>
      </c>
      <c r="BK363" s="219" t="e">
        <f>IF(ISBLANK(#REF!),"",#REF!)</f>
        <v>#REF!</v>
      </c>
      <c r="BL363" s="219" t="e">
        <f>IF(ISBLANK(#REF!),"",#REF!)</f>
        <v>#REF!</v>
      </c>
      <c r="BM363" s="219" t="e">
        <f>IF(ISBLANK(#REF!),"",#REF!)</f>
        <v>#REF!</v>
      </c>
      <c r="BN363" s="219" t="e">
        <f>IF(ISBLANK(#REF!),"",#REF!)</f>
        <v>#REF!</v>
      </c>
      <c r="BO363" s="227" t="e">
        <f t="shared" si="98"/>
        <v>#REF!</v>
      </c>
      <c r="BP363" s="228" t="str">
        <f t="shared" si="101"/>
        <v/>
      </c>
      <c r="BQ363" s="229" t="str">
        <f t="shared" si="85"/>
        <v/>
      </c>
      <c r="BR363" s="228" t="e">
        <f t="shared" si="99"/>
        <v>#REF!</v>
      </c>
      <c r="BS363" s="230" t="e">
        <f t="shared" si="100"/>
        <v>#REF!</v>
      </c>
    </row>
    <row r="364" spans="1:71">
      <c r="A364" s="213" t="e">
        <f>IF(ISBLANK(#REF!),"",#REF!)</f>
        <v>#REF!</v>
      </c>
      <c r="B364" s="214" t="e">
        <f>IF(ISBLANK(#REF!),"",#REF!)</f>
        <v>#REF!</v>
      </c>
      <c r="C364" s="214" t="e">
        <f>IF(ISBLANK(#REF!),"",#REF!)</f>
        <v>#REF!</v>
      </c>
      <c r="D364" s="214" t="e">
        <f>IF(ISBLANK(#REF!),"",#REF!)</f>
        <v>#REF!</v>
      </c>
      <c r="E364" s="214" t="e">
        <f>IF(ISBLANK(#REF!),"",#REF!)</f>
        <v>#REF!</v>
      </c>
      <c r="F364" s="214" t="e">
        <f>IF(ISBLANK(#REF!),"",#REF!)</f>
        <v>#REF!</v>
      </c>
      <c r="G364" s="214" t="e">
        <f>IF(ISBLANK(#REF!),"",#REF!)</f>
        <v>#REF!</v>
      </c>
      <c r="H364" s="215" t="e">
        <f>IF(ISBLANK(#REF!),"",#REF!)</f>
        <v>#REF!</v>
      </c>
      <c r="I364" s="214" t="e">
        <f>IF(ISBLANK(#REF!),"",#REF!)</f>
        <v>#REF!</v>
      </c>
      <c r="J364" s="216" t="e">
        <f>IF(ISBLANK(#REF!),"",#REF!)</f>
        <v>#REF!</v>
      </c>
      <c r="K364" s="217" t="e">
        <f>IF(ISBLANK(#REF!),"",#REF!)</f>
        <v>#REF!</v>
      </c>
      <c r="L364" s="217" t="e">
        <f>IF(ISBLANK(#REF!),"",#REF!)</f>
        <v>#REF!</v>
      </c>
      <c r="M364" s="218" t="e">
        <f>IF(ISBLANK(#REF!),"",#REF!)</f>
        <v>#REF!</v>
      </c>
      <c r="N364" s="218" t="e">
        <f>IF(ISBLANK(#REF!),"",#REF!)</f>
        <v>#REF!</v>
      </c>
      <c r="O364" s="220" t="str">
        <f>IFERROR(VLOOKUP(_xlfn.CONCAT('Team Roster - Final'!$A364," : ",'Team Roster - Final'!$BM364),'Rate Calculations'!$C$4:$G$1100,5,FALSE),"")</f>
        <v/>
      </c>
      <c r="P364" s="225">
        <f>IF(ISBLANK('Rate Calculations'!$H366),"",'Rate Calculations'!$H366)</f>
        <v>1.7500000000000002E-2</v>
      </c>
      <c r="Q364" s="220" t="str">
        <f t="shared" si="86"/>
        <v/>
      </c>
      <c r="R364" s="221">
        <f>IF(ISBLANK('Rate Calculations'!$J366),"",'Rate Calculations'!$J366)</f>
        <v>3.5000000000000003E-2</v>
      </c>
      <c r="S364" s="220" t="str">
        <f t="shared" si="87"/>
        <v/>
      </c>
      <c r="T364" s="225" t="str">
        <f>IFERROR(VLOOKUP(_xlfn.CONCAT('Team Roster - Final'!$A364," : ",'Team Roster - Final'!$BM364),'Rate Calculations'!$C$4:$S$1100,10,FALSE),"")</f>
        <v/>
      </c>
      <c r="U364" s="225" t="str">
        <f>IFERROR(VLOOKUP(_xlfn.CONCAT('Team Roster - Final'!$A364," : ",'Team Roster - Final'!$BM364),'Rate Calculations'!$C$4:$S$1100,11,FALSE),"")</f>
        <v/>
      </c>
      <c r="V364" s="222" t="str">
        <f t="shared" si="88"/>
        <v/>
      </c>
      <c r="W364" s="222" t="str">
        <f t="shared" si="89"/>
        <v/>
      </c>
      <c r="X364" s="223" t="str">
        <f>IFERROR(VLOOKUP(_xlfn.CONCAT('Team Roster - Final'!$A364," : ",'Team Roster - Final'!$BM364),'Rate Calculations'!$C$4:$S$1100,14,FALSE),"")</f>
        <v/>
      </c>
      <c r="Y364" s="222" t="str">
        <f t="shared" si="90"/>
        <v/>
      </c>
      <c r="Z364" s="222" t="str">
        <f t="shared" si="91"/>
        <v/>
      </c>
      <c r="AA364" s="224" t="str">
        <f>IFERROR(IF(#REF!="Yes",$Y364, $Y364+$Q364*0.5),"")</f>
        <v/>
      </c>
      <c r="AB364" s="224" t="str">
        <f>IFERROR(IF(#REF!="Yes",$Z364, $Z364+$S364*0.5),"")</f>
        <v/>
      </c>
      <c r="AC364" s="220" t="str">
        <f>IFERROR(VLOOKUP(_xlfn.CONCAT('Team Roster - Final'!$A364," : ",'Team Roster - Final'!$BM364),'Rate Calculations'!$C$4:$U$1100,19,FALSE),"")</f>
        <v/>
      </c>
      <c r="AD364" s="220" t="str">
        <f t="shared" si="92"/>
        <v/>
      </c>
      <c r="AE364" s="220" t="str">
        <f t="shared" si="93"/>
        <v/>
      </c>
      <c r="AF364" s="225" t="str">
        <f>IFERROR(VLOOKUP(_xlfn.CONCAT('Team Roster - Final'!$A364," : ",'Team Roster - Final'!$BM364),'Rate Calculations'!$C$4:$AB$1100,22,FALSE),"")</f>
        <v/>
      </c>
      <c r="AG364" s="225" t="str">
        <f>IFERROR(VLOOKUP(_xlfn.CONCAT('Team Roster - Final'!$A364," : ",'Team Roster - Final'!$BM364),'Rate Calculations'!$C$4:$AB$1100,23,FALSE),"")</f>
        <v/>
      </c>
      <c r="AH364" s="222" t="str">
        <f t="shared" si="94"/>
        <v/>
      </c>
      <c r="AI364" s="222" t="str">
        <f t="shared" si="95"/>
        <v/>
      </c>
      <c r="AJ364" s="223" t="str">
        <f>Table1[[#This Row],[Home Office
Net Fee %]]</f>
        <v/>
      </c>
      <c r="AK364" s="222" t="str">
        <f t="shared" si="96"/>
        <v/>
      </c>
      <c r="AL364" s="222" t="str">
        <f t="shared" si="97"/>
        <v/>
      </c>
      <c r="AM364" s="215" t="str">
        <f>IFERROR(IF(#REF!="Yes",$AK364,($AK364+$AD364*0.5)),"")</f>
        <v/>
      </c>
      <c r="AN364" s="215" t="str">
        <f>IFERROR(IF(#REF!="Yes",$AL364,($AL364+$AE364*0.5)),"")</f>
        <v/>
      </c>
      <c r="AO364" s="374" t="str">
        <f>IF(ISBLANK('Team Roster Proposed - FBR'!Q365),"",'Team Roster Proposed - FBR'!Q365)</f>
        <v/>
      </c>
      <c r="AP364" s="226" t="e">
        <f>IF(ISBLANK(#REF!),"",#REF!)</f>
        <v>#REF!</v>
      </c>
      <c r="AQ364" s="226" t="e">
        <f>IF(ISBLANK(#REF!),"",#REF!)</f>
        <v>#REF!</v>
      </c>
      <c r="AR364" s="226" t="e">
        <f>IF(ISBLANK(#REF!),"",#REF!)</f>
        <v>#REF!</v>
      </c>
      <c r="AS364" s="219" t="e">
        <f>IF(ISBLANK(#REF!),"",#REF!)</f>
        <v>#REF!</v>
      </c>
      <c r="AT364" s="219" t="e">
        <f>IF(ISBLANK(#REF!),"",#REF!)</f>
        <v>#REF!</v>
      </c>
      <c r="AU364" s="219" t="e">
        <f>IF(ISBLANK(#REF!),"",#REF!)</f>
        <v>#REF!</v>
      </c>
      <c r="AV364" s="219" t="e">
        <f>IF(ISBLANK(#REF!),"",#REF!)</f>
        <v>#REF!</v>
      </c>
      <c r="AW364" s="219" t="e">
        <f>IF(ISBLANK(#REF!),"",#REF!)</f>
        <v>#REF!</v>
      </c>
      <c r="AX364" s="219" t="e">
        <f>IF(ISBLANK(#REF!),"",#REF!)</f>
        <v>#REF!</v>
      </c>
      <c r="AY364" s="226" t="e">
        <f>IF(ISBLANK(#REF!),"",#REF!)</f>
        <v>#REF!</v>
      </c>
      <c r="AZ364" s="219" t="e">
        <f>IF(ISBLANK(#REF!),"",#REF!)</f>
        <v>#REF!</v>
      </c>
      <c r="BA364" s="219" t="e">
        <f>IF(ISBLANK(#REF!),"",#REF!)</f>
        <v>#REF!</v>
      </c>
      <c r="BB364" s="219" t="e">
        <f>IF(ISBLANK(#REF!),"",#REF!)</f>
        <v>#REF!</v>
      </c>
      <c r="BC364" s="219" t="e">
        <f>IF(ISBLANK(#REF!),"",#REF!)</f>
        <v>#REF!</v>
      </c>
      <c r="BD364" s="219" t="e">
        <f>IF(ISBLANK(#REF!),"",#REF!)</f>
        <v>#REF!</v>
      </c>
      <c r="BE364" s="219" t="e">
        <f>IF(ISBLANK(#REF!),"",#REF!)</f>
        <v>#REF!</v>
      </c>
      <c r="BF364" s="219" t="e">
        <f>IF(ISBLANK(#REF!),"",#REF!)</f>
        <v>#REF!</v>
      </c>
      <c r="BG364" s="219" t="e">
        <f>IF(ISBLANK(#REF!),"",#REF!)</f>
        <v>#REF!</v>
      </c>
      <c r="BH364" s="219" t="e">
        <f>IF(ISBLANK(#REF!),"",#REF!)</f>
        <v>#REF!</v>
      </c>
      <c r="BI364" s="219" t="e">
        <f>IF(ISBLANK(#REF!),"",#REF!)</f>
        <v>#REF!</v>
      </c>
      <c r="BJ364" s="219" t="e">
        <f>IF(ISBLANK(#REF!),"",#REF!)</f>
        <v>#REF!</v>
      </c>
      <c r="BK364" s="219" t="e">
        <f>IF(ISBLANK(#REF!),"",#REF!)</f>
        <v>#REF!</v>
      </c>
      <c r="BL364" s="219" t="e">
        <f>IF(ISBLANK(#REF!),"",#REF!)</f>
        <v>#REF!</v>
      </c>
      <c r="BM364" s="219" t="e">
        <f>IF(ISBLANK(#REF!),"",#REF!)</f>
        <v>#REF!</v>
      </c>
      <c r="BN364" s="219" t="e">
        <f>IF(ISBLANK(#REF!),"",#REF!)</f>
        <v>#REF!</v>
      </c>
      <c r="BO364" s="227" t="e">
        <f t="shared" si="98"/>
        <v>#REF!</v>
      </c>
      <c r="BP364" s="228" t="str">
        <f t="shared" si="101"/>
        <v/>
      </c>
      <c r="BQ364" s="229" t="str">
        <f t="shared" si="85"/>
        <v/>
      </c>
      <c r="BR364" s="228" t="e">
        <f t="shared" si="99"/>
        <v>#REF!</v>
      </c>
      <c r="BS364" s="230" t="e">
        <f t="shared" si="100"/>
        <v>#REF!</v>
      </c>
    </row>
    <row r="365" spans="1:71">
      <c r="A365" s="213" t="e">
        <f>IF(ISBLANK(#REF!),"",#REF!)</f>
        <v>#REF!</v>
      </c>
      <c r="B365" s="214" t="e">
        <f>IF(ISBLANK(#REF!),"",#REF!)</f>
        <v>#REF!</v>
      </c>
      <c r="C365" s="214" t="e">
        <f>IF(ISBLANK(#REF!),"",#REF!)</f>
        <v>#REF!</v>
      </c>
      <c r="D365" s="214" t="e">
        <f>IF(ISBLANK(#REF!),"",#REF!)</f>
        <v>#REF!</v>
      </c>
      <c r="E365" s="214" t="e">
        <f>IF(ISBLANK(#REF!),"",#REF!)</f>
        <v>#REF!</v>
      </c>
      <c r="F365" s="214" t="e">
        <f>IF(ISBLANK(#REF!),"",#REF!)</f>
        <v>#REF!</v>
      </c>
      <c r="G365" s="214" t="e">
        <f>IF(ISBLANK(#REF!),"",#REF!)</f>
        <v>#REF!</v>
      </c>
      <c r="H365" s="215" t="e">
        <f>IF(ISBLANK(#REF!),"",#REF!)</f>
        <v>#REF!</v>
      </c>
      <c r="I365" s="214" t="e">
        <f>IF(ISBLANK(#REF!),"",#REF!)</f>
        <v>#REF!</v>
      </c>
      <c r="J365" s="216" t="e">
        <f>IF(ISBLANK(#REF!),"",#REF!)</f>
        <v>#REF!</v>
      </c>
      <c r="K365" s="217" t="e">
        <f>IF(ISBLANK(#REF!),"",#REF!)</f>
        <v>#REF!</v>
      </c>
      <c r="L365" s="217" t="e">
        <f>IF(ISBLANK(#REF!),"",#REF!)</f>
        <v>#REF!</v>
      </c>
      <c r="M365" s="218" t="e">
        <f>IF(ISBLANK(#REF!),"",#REF!)</f>
        <v>#REF!</v>
      </c>
      <c r="N365" s="218" t="e">
        <f>IF(ISBLANK(#REF!),"",#REF!)</f>
        <v>#REF!</v>
      </c>
      <c r="O365" s="220" t="str">
        <f>IFERROR(VLOOKUP(_xlfn.CONCAT('Team Roster - Final'!$A365," : ",'Team Roster - Final'!$BM365),'Rate Calculations'!$C$4:$G$1100,5,FALSE),"")</f>
        <v/>
      </c>
      <c r="P365" s="225">
        <f>IF(ISBLANK('Rate Calculations'!$H367),"",'Rate Calculations'!$H367)</f>
        <v>1.7500000000000002E-2</v>
      </c>
      <c r="Q365" s="220" t="str">
        <f t="shared" si="86"/>
        <v/>
      </c>
      <c r="R365" s="221">
        <f>IF(ISBLANK('Rate Calculations'!$J367),"",'Rate Calculations'!$J367)</f>
        <v>3.5000000000000003E-2</v>
      </c>
      <c r="S365" s="220" t="str">
        <f t="shared" si="87"/>
        <v/>
      </c>
      <c r="T365" s="225" t="str">
        <f>IFERROR(VLOOKUP(_xlfn.CONCAT('Team Roster - Final'!$A365," : ",'Team Roster - Final'!$BM365),'Rate Calculations'!$C$4:$S$1100,10,FALSE),"")</f>
        <v/>
      </c>
      <c r="U365" s="225" t="str">
        <f>IFERROR(VLOOKUP(_xlfn.CONCAT('Team Roster - Final'!$A365," : ",'Team Roster - Final'!$BM365),'Rate Calculations'!$C$4:$S$1100,11,FALSE),"")</f>
        <v/>
      </c>
      <c r="V365" s="222" t="str">
        <f t="shared" si="88"/>
        <v/>
      </c>
      <c r="W365" s="222" t="str">
        <f t="shared" si="89"/>
        <v/>
      </c>
      <c r="X365" s="223" t="str">
        <f>IFERROR(VLOOKUP(_xlfn.CONCAT('Team Roster - Final'!$A365," : ",'Team Roster - Final'!$BM365),'Rate Calculations'!$C$4:$S$1100,14,FALSE),"")</f>
        <v/>
      </c>
      <c r="Y365" s="222" t="str">
        <f t="shared" si="90"/>
        <v/>
      </c>
      <c r="Z365" s="222" t="str">
        <f t="shared" si="91"/>
        <v/>
      </c>
      <c r="AA365" s="224" t="str">
        <f>IFERROR(IF(#REF!="Yes",$Y365, $Y365+$Q365*0.5),"")</f>
        <v/>
      </c>
      <c r="AB365" s="224" t="str">
        <f>IFERROR(IF(#REF!="Yes",$Z365, $Z365+$S365*0.5),"")</f>
        <v/>
      </c>
      <c r="AC365" s="220" t="str">
        <f>IFERROR(VLOOKUP(_xlfn.CONCAT('Team Roster - Final'!$A365," : ",'Team Roster - Final'!$BM365),'Rate Calculations'!$C$4:$U$1100,19,FALSE),"")</f>
        <v/>
      </c>
      <c r="AD365" s="220" t="str">
        <f t="shared" si="92"/>
        <v/>
      </c>
      <c r="AE365" s="220" t="str">
        <f t="shared" si="93"/>
        <v/>
      </c>
      <c r="AF365" s="225" t="str">
        <f>IFERROR(VLOOKUP(_xlfn.CONCAT('Team Roster - Final'!$A365," : ",'Team Roster - Final'!$BM365),'Rate Calculations'!$C$4:$AB$1100,22,FALSE),"")</f>
        <v/>
      </c>
      <c r="AG365" s="225" t="str">
        <f>IFERROR(VLOOKUP(_xlfn.CONCAT('Team Roster - Final'!$A365," : ",'Team Roster - Final'!$BM365),'Rate Calculations'!$C$4:$AB$1100,23,FALSE),"")</f>
        <v/>
      </c>
      <c r="AH365" s="222" t="str">
        <f t="shared" si="94"/>
        <v/>
      </c>
      <c r="AI365" s="222" t="str">
        <f t="shared" si="95"/>
        <v/>
      </c>
      <c r="AJ365" s="223" t="str">
        <f>Table1[[#This Row],[Home Office
Net Fee %]]</f>
        <v/>
      </c>
      <c r="AK365" s="222" t="str">
        <f t="shared" si="96"/>
        <v/>
      </c>
      <c r="AL365" s="222" t="str">
        <f t="shared" si="97"/>
        <v/>
      </c>
      <c r="AM365" s="215" t="str">
        <f>IFERROR(IF(#REF!="Yes",$AK365,($AK365+$AD365*0.5)),"")</f>
        <v/>
      </c>
      <c r="AN365" s="215" t="str">
        <f>IFERROR(IF(#REF!="Yes",$AL365,($AL365+$AE365*0.5)),"")</f>
        <v/>
      </c>
      <c r="AO365" s="374" t="str">
        <f>IF(ISBLANK('Team Roster Proposed - FBR'!Q366),"",'Team Roster Proposed - FBR'!Q366)</f>
        <v/>
      </c>
      <c r="AP365" s="226" t="e">
        <f>IF(ISBLANK(#REF!),"",#REF!)</f>
        <v>#REF!</v>
      </c>
      <c r="AQ365" s="226" t="e">
        <f>IF(ISBLANK(#REF!),"",#REF!)</f>
        <v>#REF!</v>
      </c>
      <c r="AR365" s="226" t="e">
        <f>IF(ISBLANK(#REF!),"",#REF!)</f>
        <v>#REF!</v>
      </c>
      <c r="AS365" s="219" t="e">
        <f>IF(ISBLANK(#REF!),"",#REF!)</f>
        <v>#REF!</v>
      </c>
      <c r="AT365" s="219" t="e">
        <f>IF(ISBLANK(#REF!),"",#REF!)</f>
        <v>#REF!</v>
      </c>
      <c r="AU365" s="219" t="e">
        <f>IF(ISBLANK(#REF!),"",#REF!)</f>
        <v>#REF!</v>
      </c>
      <c r="AV365" s="219" t="e">
        <f>IF(ISBLANK(#REF!),"",#REF!)</f>
        <v>#REF!</v>
      </c>
      <c r="AW365" s="219" t="e">
        <f>IF(ISBLANK(#REF!),"",#REF!)</f>
        <v>#REF!</v>
      </c>
      <c r="AX365" s="219" t="e">
        <f>IF(ISBLANK(#REF!),"",#REF!)</f>
        <v>#REF!</v>
      </c>
      <c r="AY365" s="226" t="e">
        <f>IF(ISBLANK(#REF!),"",#REF!)</f>
        <v>#REF!</v>
      </c>
      <c r="AZ365" s="219" t="e">
        <f>IF(ISBLANK(#REF!),"",#REF!)</f>
        <v>#REF!</v>
      </c>
      <c r="BA365" s="219" t="e">
        <f>IF(ISBLANK(#REF!),"",#REF!)</f>
        <v>#REF!</v>
      </c>
      <c r="BB365" s="219" t="e">
        <f>IF(ISBLANK(#REF!),"",#REF!)</f>
        <v>#REF!</v>
      </c>
      <c r="BC365" s="219" t="e">
        <f>IF(ISBLANK(#REF!),"",#REF!)</f>
        <v>#REF!</v>
      </c>
      <c r="BD365" s="219" t="e">
        <f>IF(ISBLANK(#REF!),"",#REF!)</f>
        <v>#REF!</v>
      </c>
      <c r="BE365" s="219" t="e">
        <f>IF(ISBLANK(#REF!),"",#REF!)</f>
        <v>#REF!</v>
      </c>
      <c r="BF365" s="219" t="e">
        <f>IF(ISBLANK(#REF!),"",#REF!)</f>
        <v>#REF!</v>
      </c>
      <c r="BG365" s="219" t="e">
        <f>IF(ISBLANK(#REF!),"",#REF!)</f>
        <v>#REF!</v>
      </c>
      <c r="BH365" s="219" t="e">
        <f>IF(ISBLANK(#REF!),"",#REF!)</f>
        <v>#REF!</v>
      </c>
      <c r="BI365" s="219" t="e">
        <f>IF(ISBLANK(#REF!),"",#REF!)</f>
        <v>#REF!</v>
      </c>
      <c r="BJ365" s="219" t="e">
        <f>IF(ISBLANK(#REF!),"",#REF!)</f>
        <v>#REF!</v>
      </c>
      <c r="BK365" s="219" t="e">
        <f>IF(ISBLANK(#REF!),"",#REF!)</f>
        <v>#REF!</v>
      </c>
      <c r="BL365" s="219" t="e">
        <f>IF(ISBLANK(#REF!),"",#REF!)</f>
        <v>#REF!</v>
      </c>
      <c r="BM365" s="219" t="e">
        <f>IF(ISBLANK(#REF!),"",#REF!)</f>
        <v>#REF!</v>
      </c>
      <c r="BN365" s="219" t="e">
        <f>IF(ISBLANK(#REF!),"",#REF!)</f>
        <v>#REF!</v>
      </c>
      <c r="BO365" s="227" t="e">
        <f t="shared" si="98"/>
        <v>#REF!</v>
      </c>
      <c r="BP365" s="228" t="str">
        <f t="shared" si="101"/>
        <v/>
      </c>
      <c r="BQ365" s="229" t="str">
        <f t="shared" si="85"/>
        <v/>
      </c>
      <c r="BR365" s="228" t="e">
        <f t="shared" si="99"/>
        <v>#REF!</v>
      </c>
      <c r="BS365" s="230" t="e">
        <f t="shared" si="100"/>
        <v>#REF!</v>
      </c>
    </row>
    <row r="366" spans="1:71">
      <c r="A366" s="213" t="e">
        <f>IF(ISBLANK(#REF!),"",#REF!)</f>
        <v>#REF!</v>
      </c>
      <c r="B366" s="214" t="e">
        <f>IF(ISBLANK(#REF!),"",#REF!)</f>
        <v>#REF!</v>
      </c>
      <c r="C366" s="214" t="e">
        <f>IF(ISBLANK(#REF!),"",#REF!)</f>
        <v>#REF!</v>
      </c>
      <c r="D366" s="214" t="e">
        <f>IF(ISBLANK(#REF!),"",#REF!)</f>
        <v>#REF!</v>
      </c>
      <c r="E366" s="214" t="e">
        <f>IF(ISBLANK(#REF!),"",#REF!)</f>
        <v>#REF!</v>
      </c>
      <c r="F366" s="214" t="e">
        <f>IF(ISBLANK(#REF!),"",#REF!)</f>
        <v>#REF!</v>
      </c>
      <c r="G366" s="214" t="e">
        <f>IF(ISBLANK(#REF!),"",#REF!)</f>
        <v>#REF!</v>
      </c>
      <c r="H366" s="215" t="e">
        <f>IF(ISBLANK(#REF!),"",#REF!)</f>
        <v>#REF!</v>
      </c>
      <c r="I366" s="214" t="e">
        <f>IF(ISBLANK(#REF!),"",#REF!)</f>
        <v>#REF!</v>
      </c>
      <c r="J366" s="216" t="e">
        <f>IF(ISBLANK(#REF!),"",#REF!)</f>
        <v>#REF!</v>
      </c>
      <c r="K366" s="217" t="e">
        <f>IF(ISBLANK(#REF!),"",#REF!)</f>
        <v>#REF!</v>
      </c>
      <c r="L366" s="217" t="e">
        <f>IF(ISBLANK(#REF!),"",#REF!)</f>
        <v>#REF!</v>
      </c>
      <c r="M366" s="218" t="e">
        <f>IF(ISBLANK(#REF!),"",#REF!)</f>
        <v>#REF!</v>
      </c>
      <c r="N366" s="218" t="e">
        <f>IF(ISBLANK(#REF!),"",#REF!)</f>
        <v>#REF!</v>
      </c>
      <c r="O366" s="220" t="str">
        <f>IFERROR(VLOOKUP(_xlfn.CONCAT('Team Roster - Final'!$A366," : ",'Team Roster - Final'!$BM366),'Rate Calculations'!$C$4:$G$1100,5,FALSE),"")</f>
        <v/>
      </c>
      <c r="P366" s="225">
        <f>IF(ISBLANK('Rate Calculations'!$H368),"",'Rate Calculations'!$H368)</f>
        <v>1.7500000000000002E-2</v>
      </c>
      <c r="Q366" s="220" t="str">
        <f t="shared" si="86"/>
        <v/>
      </c>
      <c r="R366" s="221">
        <f>IF(ISBLANK('Rate Calculations'!$J368),"",'Rate Calculations'!$J368)</f>
        <v>3.5000000000000003E-2</v>
      </c>
      <c r="S366" s="220" t="str">
        <f t="shared" si="87"/>
        <v/>
      </c>
      <c r="T366" s="225" t="str">
        <f>IFERROR(VLOOKUP(_xlfn.CONCAT('Team Roster - Final'!$A366," : ",'Team Roster - Final'!$BM366),'Rate Calculations'!$C$4:$S$1100,10,FALSE),"")</f>
        <v/>
      </c>
      <c r="U366" s="225" t="str">
        <f>IFERROR(VLOOKUP(_xlfn.CONCAT('Team Roster - Final'!$A366," : ",'Team Roster - Final'!$BM366),'Rate Calculations'!$C$4:$S$1100,11,FALSE),"")</f>
        <v/>
      </c>
      <c r="V366" s="222" t="str">
        <f t="shared" si="88"/>
        <v/>
      </c>
      <c r="W366" s="222" t="str">
        <f t="shared" si="89"/>
        <v/>
      </c>
      <c r="X366" s="223" t="str">
        <f>IFERROR(VLOOKUP(_xlfn.CONCAT('Team Roster - Final'!$A366," : ",'Team Roster - Final'!$BM366),'Rate Calculations'!$C$4:$S$1100,14,FALSE),"")</f>
        <v/>
      </c>
      <c r="Y366" s="222" t="str">
        <f t="shared" si="90"/>
        <v/>
      </c>
      <c r="Z366" s="222" t="str">
        <f t="shared" si="91"/>
        <v/>
      </c>
      <c r="AA366" s="224" t="str">
        <f>IFERROR(IF(#REF!="Yes",$Y366, $Y366+$Q366*0.5),"")</f>
        <v/>
      </c>
      <c r="AB366" s="224" t="str">
        <f>IFERROR(IF(#REF!="Yes",$Z366, $Z366+$S366*0.5),"")</f>
        <v/>
      </c>
      <c r="AC366" s="220" t="str">
        <f>IFERROR(VLOOKUP(_xlfn.CONCAT('Team Roster - Final'!$A366," : ",'Team Roster - Final'!$BM366),'Rate Calculations'!$C$4:$U$1100,19,FALSE),"")</f>
        <v/>
      </c>
      <c r="AD366" s="220" t="str">
        <f t="shared" si="92"/>
        <v/>
      </c>
      <c r="AE366" s="220" t="str">
        <f t="shared" si="93"/>
        <v/>
      </c>
      <c r="AF366" s="225" t="str">
        <f>IFERROR(VLOOKUP(_xlfn.CONCAT('Team Roster - Final'!$A366," : ",'Team Roster - Final'!$BM366),'Rate Calculations'!$C$4:$AB$1100,22,FALSE),"")</f>
        <v/>
      </c>
      <c r="AG366" s="225" t="str">
        <f>IFERROR(VLOOKUP(_xlfn.CONCAT('Team Roster - Final'!$A366," : ",'Team Roster - Final'!$BM366),'Rate Calculations'!$C$4:$AB$1100,23,FALSE),"")</f>
        <v/>
      </c>
      <c r="AH366" s="222" t="str">
        <f t="shared" si="94"/>
        <v/>
      </c>
      <c r="AI366" s="222" t="str">
        <f t="shared" si="95"/>
        <v/>
      </c>
      <c r="AJ366" s="223" t="str">
        <f>Table1[[#This Row],[Home Office
Net Fee %]]</f>
        <v/>
      </c>
      <c r="AK366" s="222" t="str">
        <f t="shared" si="96"/>
        <v/>
      </c>
      <c r="AL366" s="222" t="str">
        <f t="shared" si="97"/>
        <v/>
      </c>
      <c r="AM366" s="215" t="str">
        <f>IFERROR(IF(#REF!="Yes",$AK366,($AK366+$AD366*0.5)),"")</f>
        <v/>
      </c>
      <c r="AN366" s="215" t="str">
        <f>IFERROR(IF(#REF!="Yes",$AL366,($AL366+$AE366*0.5)),"")</f>
        <v/>
      </c>
      <c r="AO366" s="374" t="str">
        <f>IF(ISBLANK('Team Roster Proposed - FBR'!Q367),"",'Team Roster Proposed - FBR'!Q367)</f>
        <v/>
      </c>
      <c r="AP366" s="226" t="e">
        <f>IF(ISBLANK(#REF!),"",#REF!)</f>
        <v>#REF!</v>
      </c>
      <c r="AQ366" s="226" t="e">
        <f>IF(ISBLANK(#REF!),"",#REF!)</f>
        <v>#REF!</v>
      </c>
      <c r="AR366" s="226" t="e">
        <f>IF(ISBLANK(#REF!),"",#REF!)</f>
        <v>#REF!</v>
      </c>
      <c r="AS366" s="219" t="e">
        <f>IF(ISBLANK(#REF!),"",#REF!)</f>
        <v>#REF!</v>
      </c>
      <c r="AT366" s="219" t="e">
        <f>IF(ISBLANK(#REF!),"",#REF!)</f>
        <v>#REF!</v>
      </c>
      <c r="AU366" s="219" t="e">
        <f>IF(ISBLANK(#REF!),"",#REF!)</f>
        <v>#REF!</v>
      </c>
      <c r="AV366" s="219" t="e">
        <f>IF(ISBLANK(#REF!),"",#REF!)</f>
        <v>#REF!</v>
      </c>
      <c r="AW366" s="219" t="e">
        <f>IF(ISBLANK(#REF!),"",#REF!)</f>
        <v>#REF!</v>
      </c>
      <c r="AX366" s="219" t="e">
        <f>IF(ISBLANK(#REF!),"",#REF!)</f>
        <v>#REF!</v>
      </c>
      <c r="AY366" s="226" t="e">
        <f>IF(ISBLANK(#REF!),"",#REF!)</f>
        <v>#REF!</v>
      </c>
      <c r="AZ366" s="219" t="e">
        <f>IF(ISBLANK(#REF!),"",#REF!)</f>
        <v>#REF!</v>
      </c>
      <c r="BA366" s="219" t="e">
        <f>IF(ISBLANK(#REF!),"",#REF!)</f>
        <v>#REF!</v>
      </c>
      <c r="BB366" s="219" t="e">
        <f>IF(ISBLANK(#REF!),"",#REF!)</f>
        <v>#REF!</v>
      </c>
      <c r="BC366" s="219" t="e">
        <f>IF(ISBLANK(#REF!),"",#REF!)</f>
        <v>#REF!</v>
      </c>
      <c r="BD366" s="219" t="e">
        <f>IF(ISBLANK(#REF!),"",#REF!)</f>
        <v>#REF!</v>
      </c>
      <c r="BE366" s="219" t="e">
        <f>IF(ISBLANK(#REF!),"",#REF!)</f>
        <v>#REF!</v>
      </c>
      <c r="BF366" s="219" t="e">
        <f>IF(ISBLANK(#REF!),"",#REF!)</f>
        <v>#REF!</v>
      </c>
      <c r="BG366" s="219" t="e">
        <f>IF(ISBLANK(#REF!),"",#REF!)</f>
        <v>#REF!</v>
      </c>
      <c r="BH366" s="219" t="e">
        <f>IF(ISBLANK(#REF!),"",#REF!)</f>
        <v>#REF!</v>
      </c>
      <c r="BI366" s="219" t="e">
        <f>IF(ISBLANK(#REF!),"",#REF!)</f>
        <v>#REF!</v>
      </c>
      <c r="BJ366" s="219" t="e">
        <f>IF(ISBLANK(#REF!),"",#REF!)</f>
        <v>#REF!</v>
      </c>
      <c r="BK366" s="219" t="e">
        <f>IF(ISBLANK(#REF!),"",#REF!)</f>
        <v>#REF!</v>
      </c>
      <c r="BL366" s="219" t="e">
        <f>IF(ISBLANK(#REF!),"",#REF!)</f>
        <v>#REF!</v>
      </c>
      <c r="BM366" s="219" t="e">
        <f>IF(ISBLANK(#REF!),"",#REF!)</f>
        <v>#REF!</v>
      </c>
      <c r="BN366" s="219" t="e">
        <f>IF(ISBLANK(#REF!),"",#REF!)</f>
        <v>#REF!</v>
      </c>
      <c r="BO366" s="227" t="e">
        <f t="shared" si="98"/>
        <v>#REF!</v>
      </c>
      <c r="BP366" s="228" t="str">
        <f t="shared" si="101"/>
        <v/>
      </c>
      <c r="BQ366" s="229" t="str">
        <f t="shared" si="85"/>
        <v/>
      </c>
      <c r="BR366" s="228" t="e">
        <f t="shared" si="99"/>
        <v>#REF!</v>
      </c>
      <c r="BS366" s="230" t="e">
        <f t="shared" si="100"/>
        <v>#REF!</v>
      </c>
    </row>
    <row r="367" spans="1:71">
      <c r="A367" s="213" t="e">
        <f>IF(ISBLANK(#REF!),"",#REF!)</f>
        <v>#REF!</v>
      </c>
      <c r="B367" s="214" t="e">
        <f>IF(ISBLANK(#REF!),"",#REF!)</f>
        <v>#REF!</v>
      </c>
      <c r="C367" s="214" t="e">
        <f>IF(ISBLANK(#REF!),"",#REF!)</f>
        <v>#REF!</v>
      </c>
      <c r="D367" s="214" t="e">
        <f>IF(ISBLANK(#REF!),"",#REF!)</f>
        <v>#REF!</v>
      </c>
      <c r="E367" s="214" t="e">
        <f>IF(ISBLANK(#REF!),"",#REF!)</f>
        <v>#REF!</v>
      </c>
      <c r="F367" s="214" t="e">
        <f>IF(ISBLANK(#REF!),"",#REF!)</f>
        <v>#REF!</v>
      </c>
      <c r="G367" s="214" t="e">
        <f>IF(ISBLANK(#REF!),"",#REF!)</f>
        <v>#REF!</v>
      </c>
      <c r="H367" s="215" t="e">
        <f>IF(ISBLANK(#REF!),"",#REF!)</f>
        <v>#REF!</v>
      </c>
      <c r="I367" s="214" t="e">
        <f>IF(ISBLANK(#REF!),"",#REF!)</f>
        <v>#REF!</v>
      </c>
      <c r="J367" s="216" t="e">
        <f>IF(ISBLANK(#REF!),"",#REF!)</f>
        <v>#REF!</v>
      </c>
      <c r="K367" s="217" t="e">
        <f>IF(ISBLANK(#REF!),"",#REF!)</f>
        <v>#REF!</v>
      </c>
      <c r="L367" s="217" t="e">
        <f>IF(ISBLANK(#REF!),"",#REF!)</f>
        <v>#REF!</v>
      </c>
      <c r="M367" s="218" t="e">
        <f>IF(ISBLANK(#REF!),"",#REF!)</f>
        <v>#REF!</v>
      </c>
      <c r="N367" s="218" t="e">
        <f>IF(ISBLANK(#REF!),"",#REF!)</f>
        <v>#REF!</v>
      </c>
      <c r="O367" s="220" t="str">
        <f>IFERROR(VLOOKUP(_xlfn.CONCAT('Team Roster - Final'!$A367," : ",'Team Roster - Final'!$BM367),'Rate Calculations'!$C$4:$G$1100,5,FALSE),"")</f>
        <v/>
      </c>
      <c r="P367" s="225">
        <f>IF(ISBLANK('Rate Calculations'!$H369),"",'Rate Calculations'!$H369)</f>
        <v>1.7500000000000002E-2</v>
      </c>
      <c r="Q367" s="220" t="str">
        <f t="shared" si="86"/>
        <v/>
      </c>
      <c r="R367" s="221">
        <f>IF(ISBLANK('Rate Calculations'!$J369),"",'Rate Calculations'!$J369)</f>
        <v>3.5000000000000003E-2</v>
      </c>
      <c r="S367" s="220" t="str">
        <f t="shared" si="87"/>
        <v/>
      </c>
      <c r="T367" s="225" t="str">
        <f>IFERROR(VLOOKUP(_xlfn.CONCAT('Team Roster - Final'!$A367," : ",'Team Roster - Final'!$BM367),'Rate Calculations'!$C$4:$S$1100,10,FALSE),"")</f>
        <v/>
      </c>
      <c r="U367" s="225" t="str">
        <f>IFERROR(VLOOKUP(_xlfn.CONCAT('Team Roster - Final'!$A367," : ",'Team Roster - Final'!$BM367),'Rate Calculations'!$C$4:$S$1100,11,FALSE),"")</f>
        <v/>
      </c>
      <c r="V367" s="222" t="str">
        <f t="shared" si="88"/>
        <v/>
      </c>
      <c r="W367" s="222" t="str">
        <f t="shared" si="89"/>
        <v/>
      </c>
      <c r="X367" s="223" t="str">
        <f>IFERROR(VLOOKUP(_xlfn.CONCAT('Team Roster - Final'!$A367," : ",'Team Roster - Final'!$BM367),'Rate Calculations'!$C$4:$S$1100,14,FALSE),"")</f>
        <v/>
      </c>
      <c r="Y367" s="222" t="str">
        <f t="shared" si="90"/>
        <v/>
      </c>
      <c r="Z367" s="222" t="str">
        <f t="shared" si="91"/>
        <v/>
      </c>
      <c r="AA367" s="224" t="str">
        <f>IFERROR(IF(#REF!="Yes",$Y367, $Y367+$Q367*0.5),"")</f>
        <v/>
      </c>
      <c r="AB367" s="224" t="str">
        <f>IFERROR(IF(#REF!="Yes",$Z367, $Z367+$S367*0.5),"")</f>
        <v/>
      </c>
      <c r="AC367" s="220" t="str">
        <f>IFERROR(VLOOKUP(_xlfn.CONCAT('Team Roster - Final'!$A367," : ",'Team Roster - Final'!$BM367),'Rate Calculations'!$C$4:$U$1100,19,FALSE),"")</f>
        <v/>
      </c>
      <c r="AD367" s="220" t="str">
        <f t="shared" si="92"/>
        <v/>
      </c>
      <c r="AE367" s="220" t="str">
        <f t="shared" si="93"/>
        <v/>
      </c>
      <c r="AF367" s="225" t="str">
        <f>IFERROR(VLOOKUP(_xlfn.CONCAT('Team Roster - Final'!$A367," : ",'Team Roster - Final'!$BM367),'Rate Calculations'!$C$4:$AB$1100,22,FALSE),"")</f>
        <v/>
      </c>
      <c r="AG367" s="225" t="str">
        <f>IFERROR(VLOOKUP(_xlfn.CONCAT('Team Roster - Final'!$A367," : ",'Team Roster - Final'!$BM367),'Rate Calculations'!$C$4:$AB$1100,23,FALSE),"")</f>
        <v/>
      </c>
      <c r="AH367" s="222" t="str">
        <f t="shared" si="94"/>
        <v/>
      </c>
      <c r="AI367" s="222" t="str">
        <f t="shared" si="95"/>
        <v/>
      </c>
      <c r="AJ367" s="223" t="str">
        <f>Table1[[#This Row],[Home Office
Net Fee %]]</f>
        <v/>
      </c>
      <c r="AK367" s="222" t="str">
        <f t="shared" si="96"/>
        <v/>
      </c>
      <c r="AL367" s="222" t="str">
        <f t="shared" si="97"/>
        <v/>
      </c>
      <c r="AM367" s="215" t="str">
        <f>IFERROR(IF(#REF!="Yes",$AK367,($AK367+$AD367*0.5)),"")</f>
        <v/>
      </c>
      <c r="AN367" s="215" t="str">
        <f>IFERROR(IF(#REF!="Yes",$AL367,($AL367+$AE367*0.5)),"")</f>
        <v/>
      </c>
      <c r="AO367" s="374" t="str">
        <f>IF(ISBLANK('Team Roster Proposed - FBR'!Q368),"",'Team Roster Proposed - FBR'!Q368)</f>
        <v/>
      </c>
      <c r="AP367" s="226" t="e">
        <f>IF(ISBLANK(#REF!),"",#REF!)</f>
        <v>#REF!</v>
      </c>
      <c r="AQ367" s="226" t="e">
        <f>IF(ISBLANK(#REF!),"",#REF!)</f>
        <v>#REF!</v>
      </c>
      <c r="AR367" s="226" t="e">
        <f>IF(ISBLANK(#REF!),"",#REF!)</f>
        <v>#REF!</v>
      </c>
      <c r="AS367" s="219" t="e">
        <f>IF(ISBLANK(#REF!),"",#REF!)</f>
        <v>#REF!</v>
      </c>
      <c r="AT367" s="219" t="e">
        <f>IF(ISBLANK(#REF!),"",#REF!)</f>
        <v>#REF!</v>
      </c>
      <c r="AU367" s="219" t="e">
        <f>IF(ISBLANK(#REF!),"",#REF!)</f>
        <v>#REF!</v>
      </c>
      <c r="AV367" s="219" t="e">
        <f>IF(ISBLANK(#REF!),"",#REF!)</f>
        <v>#REF!</v>
      </c>
      <c r="AW367" s="219" t="e">
        <f>IF(ISBLANK(#REF!),"",#REF!)</f>
        <v>#REF!</v>
      </c>
      <c r="AX367" s="219" t="e">
        <f>IF(ISBLANK(#REF!),"",#REF!)</f>
        <v>#REF!</v>
      </c>
      <c r="AY367" s="226" t="e">
        <f>IF(ISBLANK(#REF!),"",#REF!)</f>
        <v>#REF!</v>
      </c>
      <c r="AZ367" s="219" t="e">
        <f>IF(ISBLANK(#REF!),"",#REF!)</f>
        <v>#REF!</v>
      </c>
      <c r="BA367" s="219" t="e">
        <f>IF(ISBLANK(#REF!),"",#REF!)</f>
        <v>#REF!</v>
      </c>
      <c r="BB367" s="219" t="e">
        <f>IF(ISBLANK(#REF!),"",#REF!)</f>
        <v>#REF!</v>
      </c>
      <c r="BC367" s="219" t="e">
        <f>IF(ISBLANK(#REF!),"",#REF!)</f>
        <v>#REF!</v>
      </c>
      <c r="BD367" s="219" t="e">
        <f>IF(ISBLANK(#REF!),"",#REF!)</f>
        <v>#REF!</v>
      </c>
      <c r="BE367" s="219" t="e">
        <f>IF(ISBLANK(#REF!),"",#REF!)</f>
        <v>#REF!</v>
      </c>
      <c r="BF367" s="219" t="e">
        <f>IF(ISBLANK(#REF!),"",#REF!)</f>
        <v>#REF!</v>
      </c>
      <c r="BG367" s="219" t="e">
        <f>IF(ISBLANK(#REF!),"",#REF!)</f>
        <v>#REF!</v>
      </c>
      <c r="BH367" s="219" t="e">
        <f>IF(ISBLANK(#REF!),"",#REF!)</f>
        <v>#REF!</v>
      </c>
      <c r="BI367" s="219" t="e">
        <f>IF(ISBLANK(#REF!),"",#REF!)</f>
        <v>#REF!</v>
      </c>
      <c r="BJ367" s="219" t="e">
        <f>IF(ISBLANK(#REF!),"",#REF!)</f>
        <v>#REF!</v>
      </c>
      <c r="BK367" s="219" t="e">
        <f>IF(ISBLANK(#REF!),"",#REF!)</f>
        <v>#REF!</v>
      </c>
      <c r="BL367" s="219" t="e">
        <f>IF(ISBLANK(#REF!),"",#REF!)</f>
        <v>#REF!</v>
      </c>
      <c r="BM367" s="219" t="e">
        <f>IF(ISBLANK(#REF!),"",#REF!)</f>
        <v>#REF!</v>
      </c>
      <c r="BN367" s="219" t="e">
        <f>IF(ISBLANK(#REF!),"",#REF!)</f>
        <v>#REF!</v>
      </c>
      <c r="BO367" s="227" t="e">
        <f t="shared" si="98"/>
        <v>#REF!</v>
      </c>
      <c r="BP367" s="228" t="str">
        <f t="shared" si="101"/>
        <v/>
      </c>
      <c r="BQ367" s="229" t="str">
        <f t="shared" si="85"/>
        <v/>
      </c>
      <c r="BR367" s="228" t="e">
        <f t="shared" si="99"/>
        <v>#REF!</v>
      </c>
      <c r="BS367" s="230" t="e">
        <f t="shared" si="100"/>
        <v>#REF!</v>
      </c>
    </row>
    <row r="368" spans="1:71">
      <c r="A368" s="213" t="e">
        <f>IF(ISBLANK(#REF!),"",#REF!)</f>
        <v>#REF!</v>
      </c>
      <c r="B368" s="214" t="e">
        <f>IF(ISBLANK(#REF!),"",#REF!)</f>
        <v>#REF!</v>
      </c>
      <c r="C368" s="214" t="e">
        <f>IF(ISBLANK(#REF!),"",#REF!)</f>
        <v>#REF!</v>
      </c>
      <c r="D368" s="214" t="e">
        <f>IF(ISBLANK(#REF!),"",#REF!)</f>
        <v>#REF!</v>
      </c>
      <c r="E368" s="214" t="e">
        <f>IF(ISBLANK(#REF!),"",#REF!)</f>
        <v>#REF!</v>
      </c>
      <c r="F368" s="214" t="e">
        <f>IF(ISBLANK(#REF!),"",#REF!)</f>
        <v>#REF!</v>
      </c>
      <c r="G368" s="214" t="e">
        <f>IF(ISBLANK(#REF!),"",#REF!)</f>
        <v>#REF!</v>
      </c>
      <c r="H368" s="215" t="e">
        <f>IF(ISBLANK(#REF!),"",#REF!)</f>
        <v>#REF!</v>
      </c>
      <c r="I368" s="214" t="e">
        <f>IF(ISBLANK(#REF!),"",#REF!)</f>
        <v>#REF!</v>
      </c>
      <c r="J368" s="216" t="e">
        <f>IF(ISBLANK(#REF!),"",#REF!)</f>
        <v>#REF!</v>
      </c>
      <c r="K368" s="217" t="e">
        <f>IF(ISBLANK(#REF!),"",#REF!)</f>
        <v>#REF!</v>
      </c>
      <c r="L368" s="217" t="e">
        <f>IF(ISBLANK(#REF!),"",#REF!)</f>
        <v>#REF!</v>
      </c>
      <c r="M368" s="218" t="e">
        <f>IF(ISBLANK(#REF!),"",#REF!)</f>
        <v>#REF!</v>
      </c>
      <c r="N368" s="218" t="e">
        <f>IF(ISBLANK(#REF!),"",#REF!)</f>
        <v>#REF!</v>
      </c>
      <c r="O368" s="220" t="str">
        <f>IFERROR(VLOOKUP(_xlfn.CONCAT('Team Roster - Final'!$A368," : ",'Team Roster - Final'!$BM368),'Rate Calculations'!$C$4:$G$1100,5,FALSE),"")</f>
        <v/>
      </c>
      <c r="P368" s="225">
        <f>IF(ISBLANK('Rate Calculations'!$H370),"",'Rate Calculations'!$H370)</f>
        <v>1.7500000000000002E-2</v>
      </c>
      <c r="Q368" s="220" t="str">
        <f t="shared" si="86"/>
        <v/>
      </c>
      <c r="R368" s="221">
        <f>IF(ISBLANK('Rate Calculations'!$J370),"",'Rate Calculations'!$J370)</f>
        <v>3.5000000000000003E-2</v>
      </c>
      <c r="S368" s="220" t="str">
        <f t="shared" si="87"/>
        <v/>
      </c>
      <c r="T368" s="225" t="str">
        <f>IFERROR(VLOOKUP(_xlfn.CONCAT('Team Roster - Final'!$A368," : ",'Team Roster - Final'!$BM368),'Rate Calculations'!$C$4:$S$1100,10,FALSE),"")</f>
        <v/>
      </c>
      <c r="U368" s="225" t="str">
        <f>IFERROR(VLOOKUP(_xlfn.CONCAT('Team Roster - Final'!$A368," : ",'Team Roster - Final'!$BM368),'Rate Calculations'!$C$4:$S$1100,11,FALSE),"")</f>
        <v/>
      </c>
      <c r="V368" s="222" t="str">
        <f t="shared" si="88"/>
        <v/>
      </c>
      <c r="W368" s="222" t="str">
        <f t="shared" si="89"/>
        <v/>
      </c>
      <c r="X368" s="223" t="str">
        <f>IFERROR(VLOOKUP(_xlfn.CONCAT('Team Roster - Final'!$A368," : ",'Team Roster - Final'!$BM368),'Rate Calculations'!$C$4:$S$1100,14,FALSE),"")</f>
        <v/>
      </c>
      <c r="Y368" s="222" t="str">
        <f t="shared" si="90"/>
        <v/>
      </c>
      <c r="Z368" s="222" t="str">
        <f t="shared" si="91"/>
        <v/>
      </c>
      <c r="AA368" s="224" t="str">
        <f>IFERROR(IF(#REF!="Yes",$Y368, $Y368+$Q368*0.5),"")</f>
        <v/>
      </c>
      <c r="AB368" s="224" t="str">
        <f>IFERROR(IF(#REF!="Yes",$Z368, $Z368+$S368*0.5),"")</f>
        <v/>
      </c>
      <c r="AC368" s="220" t="str">
        <f>IFERROR(VLOOKUP(_xlfn.CONCAT('Team Roster - Final'!$A368," : ",'Team Roster - Final'!$BM368),'Rate Calculations'!$C$4:$U$1100,19,FALSE),"")</f>
        <v/>
      </c>
      <c r="AD368" s="220" t="str">
        <f t="shared" si="92"/>
        <v/>
      </c>
      <c r="AE368" s="220" t="str">
        <f t="shared" si="93"/>
        <v/>
      </c>
      <c r="AF368" s="225" t="str">
        <f>IFERROR(VLOOKUP(_xlfn.CONCAT('Team Roster - Final'!$A368," : ",'Team Roster - Final'!$BM368),'Rate Calculations'!$C$4:$AB$1100,22,FALSE),"")</f>
        <v/>
      </c>
      <c r="AG368" s="225" t="str">
        <f>IFERROR(VLOOKUP(_xlfn.CONCAT('Team Roster - Final'!$A368," : ",'Team Roster - Final'!$BM368),'Rate Calculations'!$C$4:$AB$1100,23,FALSE),"")</f>
        <v/>
      </c>
      <c r="AH368" s="222" t="str">
        <f t="shared" si="94"/>
        <v/>
      </c>
      <c r="AI368" s="222" t="str">
        <f t="shared" si="95"/>
        <v/>
      </c>
      <c r="AJ368" s="223" t="str">
        <f>Table1[[#This Row],[Home Office
Net Fee %]]</f>
        <v/>
      </c>
      <c r="AK368" s="222" t="str">
        <f t="shared" si="96"/>
        <v/>
      </c>
      <c r="AL368" s="222" t="str">
        <f t="shared" si="97"/>
        <v/>
      </c>
      <c r="AM368" s="215" t="str">
        <f>IFERROR(IF(#REF!="Yes",$AK368,($AK368+$AD368*0.5)),"")</f>
        <v/>
      </c>
      <c r="AN368" s="215" t="str">
        <f>IFERROR(IF(#REF!="Yes",$AL368,($AL368+$AE368*0.5)),"")</f>
        <v/>
      </c>
      <c r="AO368" s="374" t="str">
        <f>IF(ISBLANK('Team Roster Proposed - FBR'!Q369),"",'Team Roster Proposed - FBR'!Q369)</f>
        <v/>
      </c>
      <c r="AP368" s="226" t="e">
        <f>IF(ISBLANK(#REF!),"",#REF!)</f>
        <v>#REF!</v>
      </c>
      <c r="AQ368" s="226" t="e">
        <f>IF(ISBLANK(#REF!),"",#REF!)</f>
        <v>#REF!</v>
      </c>
      <c r="AR368" s="226" t="e">
        <f>IF(ISBLANK(#REF!),"",#REF!)</f>
        <v>#REF!</v>
      </c>
      <c r="AS368" s="219" t="e">
        <f>IF(ISBLANK(#REF!),"",#REF!)</f>
        <v>#REF!</v>
      </c>
      <c r="AT368" s="219" t="e">
        <f>IF(ISBLANK(#REF!),"",#REF!)</f>
        <v>#REF!</v>
      </c>
      <c r="AU368" s="219" t="e">
        <f>IF(ISBLANK(#REF!),"",#REF!)</f>
        <v>#REF!</v>
      </c>
      <c r="AV368" s="219" t="e">
        <f>IF(ISBLANK(#REF!),"",#REF!)</f>
        <v>#REF!</v>
      </c>
      <c r="AW368" s="219" t="e">
        <f>IF(ISBLANK(#REF!),"",#REF!)</f>
        <v>#REF!</v>
      </c>
      <c r="AX368" s="219" t="e">
        <f>IF(ISBLANK(#REF!),"",#REF!)</f>
        <v>#REF!</v>
      </c>
      <c r="AY368" s="226" t="e">
        <f>IF(ISBLANK(#REF!),"",#REF!)</f>
        <v>#REF!</v>
      </c>
      <c r="AZ368" s="219" t="e">
        <f>IF(ISBLANK(#REF!),"",#REF!)</f>
        <v>#REF!</v>
      </c>
      <c r="BA368" s="219" t="e">
        <f>IF(ISBLANK(#REF!),"",#REF!)</f>
        <v>#REF!</v>
      </c>
      <c r="BB368" s="219" t="e">
        <f>IF(ISBLANK(#REF!),"",#REF!)</f>
        <v>#REF!</v>
      </c>
      <c r="BC368" s="219" t="e">
        <f>IF(ISBLANK(#REF!),"",#REF!)</f>
        <v>#REF!</v>
      </c>
      <c r="BD368" s="219" t="e">
        <f>IF(ISBLANK(#REF!),"",#REF!)</f>
        <v>#REF!</v>
      </c>
      <c r="BE368" s="219" t="e">
        <f>IF(ISBLANK(#REF!),"",#REF!)</f>
        <v>#REF!</v>
      </c>
      <c r="BF368" s="219" t="e">
        <f>IF(ISBLANK(#REF!),"",#REF!)</f>
        <v>#REF!</v>
      </c>
      <c r="BG368" s="219" t="e">
        <f>IF(ISBLANK(#REF!),"",#REF!)</f>
        <v>#REF!</v>
      </c>
      <c r="BH368" s="219" t="e">
        <f>IF(ISBLANK(#REF!),"",#REF!)</f>
        <v>#REF!</v>
      </c>
      <c r="BI368" s="219" t="e">
        <f>IF(ISBLANK(#REF!),"",#REF!)</f>
        <v>#REF!</v>
      </c>
      <c r="BJ368" s="219" t="e">
        <f>IF(ISBLANK(#REF!),"",#REF!)</f>
        <v>#REF!</v>
      </c>
      <c r="BK368" s="219" t="e">
        <f>IF(ISBLANK(#REF!),"",#REF!)</f>
        <v>#REF!</v>
      </c>
      <c r="BL368" s="219" t="e">
        <f>IF(ISBLANK(#REF!),"",#REF!)</f>
        <v>#REF!</v>
      </c>
      <c r="BM368" s="219" t="e">
        <f>IF(ISBLANK(#REF!),"",#REF!)</f>
        <v>#REF!</v>
      </c>
      <c r="BN368" s="219" t="e">
        <f>IF(ISBLANK(#REF!),"",#REF!)</f>
        <v>#REF!</v>
      </c>
      <c r="BO368" s="227" t="e">
        <f t="shared" si="98"/>
        <v>#REF!</v>
      </c>
      <c r="BP368" s="228" t="str">
        <f t="shared" si="101"/>
        <v/>
      </c>
      <c r="BQ368" s="229" t="str">
        <f t="shared" si="85"/>
        <v/>
      </c>
      <c r="BR368" s="228" t="e">
        <f t="shared" si="99"/>
        <v>#REF!</v>
      </c>
      <c r="BS368" s="230" t="e">
        <f t="shared" si="100"/>
        <v>#REF!</v>
      </c>
    </row>
    <row r="369" spans="1:71">
      <c r="A369" s="213" t="e">
        <f>IF(ISBLANK(#REF!),"",#REF!)</f>
        <v>#REF!</v>
      </c>
      <c r="B369" s="214" t="e">
        <f>IF(ISBLANK(#REF!),"",#REF!)</f>
        <v>#REF!</v>
      </c>
      <c r="C369" s="214" t="e">
        <f>IF(ISBLANK(#REF!),"",#REF!)</f>
        <v>#REF!</v>
      </c>
      <c r="D369" s="214" t="e">
        <f>IF(ISBLANK(#REF!),"",#REF!)</f>
        <v>#REF!</v>
      </c>
      <c r="E369" s="214" t="e">
        <f>IF(ISBLANK(#REF!),"",#REF!)</f>
        <v>#REF!</v>
      </c>
      <c r="F369" s="214" t="e">
        <f>IF(ISBLANK(#REF!),"",#REF!)</f>
        <v>#REF!</v>
      </c>
      <c r="G369" s="214" t="e">
        <f>IF(ISBLANK(#REF!),"",#REF!)</f>
        <v>#REF!</v>
      </c>
      <c r="H369" s="215" t="e">
        <f>IF(ISBLANK(#REF!),"",#REF!)</f>
        <v>#REF!</v>
      </c>
      <c r="I369" s="214" t="e">
        <f>IF(ISBLANK(#REF!),"",#REF!)</f>
        <v>#REF!</v>
      </c>
      <c r="J369" s="216" t="e">
        <f>IF(ISBLANK(#REF!),"",#REF!)</f>
        <v>#REF!</v>
      </c>
      <c r="K369" s="217" t="e">
        <f>IF(ISBLANK(#REF!),"",#REF!)</f>
        <v>#REF!</v>
      </c>
      <c r="L369" s="217" t="e">
        <f>IF(ISBLANK(#REF!),"",#REF!)</f>
        <v>#REF!</v>
      </c>
      <c r="M369" s="218" t="e">
        <f>IF(ISBLANK(#REF!),"",#REF!)</f>
        <v>#REF!</v>
      </c>
      <c r="N369" s="218" t="e">
        <f>IF(ISBLANK(#REF!),"",#REF!)</f>
        <v>#REF!</v>
      </c>
      <c r="O369" s="220" t="str">
        <f>IFERROR(VLOOKUP(_xlfn.CONCAT('Team Roster - Final'!$A369," : ",'Team Roster - Final'!$BM369),'Rate Calculations'!$C$4:$G$1100,5,FALSE),"")</f>
        <v/>
      </c>
      <c r="P369" s="225">
        <f>IF(ISBLANK('Rate Calculations'!$H371),"",'Rate Calculations'!$H371)</f>
        <v>1.7500000000000002E-2</v>
      </c>
      <c r="Q369" s="220" t="str">
        <f t="shared" si="86"/>
        <v/>
      </c>
      <c r="R369" s="221">
        <f>IF(ISBLANK('Rate Calculations'!$J371),"",'Rate Calculations'!$J371)</f>
        <v>3.5000000000000003E-2</v>
      </c>
      <c r="S369" s="220" t="str">
        <f t="shared" si="87"/>
        <v/>
      </c>
      <c r="T369" s="225" t="str">
        <f>IFERROR(VLOOKUP(_xlfn.CONCAT('Team Roster - Final'!$A369," : ",'Team Roster - Final'!$BM369),'Rate Calculations'!$C$4:$S$1100,10,FALSE),"")</f>
        <v/>
      </c>
      <c r="U369" s="225" t="str">
        <f>IFERROR(VLOOKUP(_xlfn.CONCAT('Team Roster - Final'!$A369," : ",'Team Roster - Final'!$BM369),'Rate Calculations'!$C$4:$S$1100,11,FALSE),"")</f>
        <v/>
      </c>
      <c r="V369" s="222" t="str">
        <f t="shared" si="88"/>
        <v/>
      </c>
      <c r="W369" s="222" t="str">
        <f t="shared" si="89"/>
        <v/>
      </c>
      <c r="X369" s="223" t="str">
        <f>IFERROR(VLOOKUP(_xlfn.CONCAT('Team Roster - Final'!$A369," : ",'Team Roster - Final'!$BM369),'Rate Calculations'!$C$4:$S$1100,14,FALSE),"")</f>
        <v/>
      </c>
      <c r="Y369" s="222" t="str">
        <f t="shared" si="90"/>
        <v/>
      </c>
      <c r="Z369" s="222" t="str">
        <f t="shared" si="91"/>
        <v/>
      </c>
      <c r="AA369" s="224" t="str">
        <f>IFERROR(IF(#REF!="Yes",$Y369, $Y369+$Q369*0.5),"")</f>
        <v/>
      </c>
      <c r="AB369" s="224" t="str">
        <f>IFERROR(IF(#REF!="Yes",$Z369, $Z369+$S369*0.5),"")</f>
        <v/>
      </c>
      <c r="AC369" s="220" t="str">
        <f>IFERROR(VLOOKUP(_xlfn.CONCAT('Team Roster - Final'!$A369," : ",'Team Roster - Final'!$BM369),'Rate Calculations'!$C$4:$U$1100,19,FALSE),"")</f>
        <v/>
      </c>
      <c r="AD369" s="220" t="str">
        <f t="shared" si="92"/>
        <v/>
      </c>
      <c r="AE369" s="220" t="str">
        <f t="shared" si="93"/>
        <v/>
      </c>
      <c r="AF369" s="225" t="str">
        <f>IFERROR(VLOOKUP(_xlfn.CONCAT('Team Roster - Final'!$A369," : ",'Team Roster - Final'!$BM369),'Rate Calculations'!$C$4:$AB$1100,22,FALSE),"")</f>
        <v/>
      </c>
      <c r="AG369" s="225" t="str">
        <f>IFERROR(VLOOKUP(_xlfn.CONCAT('Team Roster - Final'!$A369," : ",'Team Roster - Final'!$BM369),'Rate Calculations'!$C$4:$AB$1100,23,FALSE),"")</f>
        <v/>
      </c>
      <c r="AH369" s="222" t="str">
        <f t="shared" si="94"/>
        <v/>
      </c>
      <c r="AI369" s="222" t="str">
        <f t="shared" si="95"/>
        <v/>
      </c>
      <c r="AJ369" s="223" t="str">
        <f>Table1[[#This Row],[Home Office
Net Fee %]]</f>
        <v/>
      </c>
      <c r="AK369" s="222" t="str">
        <f t="shared" si="96"/>
        <v/>
      </c>
      <c r="AL369" s="222" t="str">
        <f t="shared" si="97"/>
        <v/>
      </c>
      <c r="AM369" s="215" t="str">
        <f>IFERROR(IF(#REF!="Yes",$AK369,($AK369+$AD369*0.5)),"")</f>
        <v/>
      </c>
      <c r="AN369" s="215" t="str">
        <f>IFERROR(IF(#REF!="Yes",$AL369,($AL369+$AE369*0.5)),"")</f>
        <v/>
      </c>
      <c r="AO369" s="374" t="str">
        <f>IF(ISBLANK('Team Roster Proposed - FBR'!Q370),"",'Team Roster Proposed - FBR'!Q370)</f>
        <v/>
      </c>
      <c r="AP369" s="226" t="e">
        <f>IF(ISBLANK(#REF!),"",#REF!)</f>
        <v>#REF!</v>
      </c>
      <c r="AQ369" s="226" t="e">
        <f>IF(ISBLANK(#REF!),"",#REF!)</f>
        <v>#REF!</v>
      </c>
      <c r="AR369" s="226" t="e">
        <f>IF(ISBLANK(#REF!),"",#REF!)</f>
        <v>#REF!</v>
      </c>
      <c r="AS369" s="219" t="e">
        <f>IF(ISBLANK(#REF!),"",#REF!)</f>
        <v>#REF!</v>
      </c>
      <c r="AT369" s="219" t="e">
        <f>IF(ISBLANK(#REF!),"",#REF!)</f>
        <v>#REF!</v>
      </c>
      <c r="AU369" s="219" t="e">
        <f>IF(ISBLANK(#REF!),"",#REF!)</f>
        <v>#REF!</v>
      </c>
      <c r="AV369" s="219" t="e">
        <f>IF(ISBLANK(#REF!),"",#REF!)</f>
        <v>#REF!</v>
      </c>
      <c r="AW369" s="219" t="e">
        <f>IF(ISBLANK(#REF!),"",#REF!)</f>
        <v>#REF!</v>
      </c>
      <c r="AX369" s="219" t="e">
        <f>IF(ISBLANK(#REF!),"",#REF!)</f>
        <v>#REF!</v>
      </c>
      <c r="AY369" s="226" t="e">
        <f>IF(ISBLANK(#REF!),"",#REF!)</f>
        <v>#REF!</v>
      </c>
      <c r="AZ369" s="219" t="e">
        <f>IF(ISBLANK(#REF!),"",#REF!)</f>
        <v>#REF!</v>
      </c>
      <c r="BA369" s="219" t="e">
        <f>IF(ISBLANK(#REF!),"",#REF!)</f>
        <v>#REF!</v>
      </c>
      <c r="BB369" s="219" t="e">
        <f>IF(ISBLANK(#REF!),"",#REF!)</f>
        <v>#REF!</v>
      </c>
      <c r="BC369" s="219" t="e">
        <f>IF(ISBLANK(#REF!),"",#REF!)</f>
        <v>#REF!</v>
      </c>
      <c r="BD369" s="219" t="e">
        <f>IF(ISBLANK(#REF!),"",#REF!)</f>
        <v>#REF!</v>
      </c>
      <c r="BE369" s="219" t="e">
        <f>IF(ISBLANK(#REF!),"",#REF!)</f>
        <v>#REF!</v>
      </c>
      <c r="BF369" s="219" t="e">
        <f>IF(ISBLANK(#REF!),"",#REF!)</f>
        <v>#REF!</v>
      </c>
      <c r="BG369" s="219" t="e">
        <f>IF(ISBLANK(#REF!),"",#REF!)</f>
        <v>#REF!</v>
      </c>
      <c r="BH369" s="219" t="e">
        <f>IF(ISBLANK(#REF!),"",#REF!)</f>
        <v>#REF!</v>
      </c>
      <c r="BI369" s="219" t="e">
        <f>IF(ISBLANK(#REF!),"",#REF!)</f>
        <v>#REF!</v>
      </c>
      <c r="BJ369" s="219" t="e">
        <f>IF(ISBLANK(#REF!),"",#REF!)</f>
        <v>#REF!</v>
      </c>
      <c r="BK369" s="219" t="e">
        <f>IF(ISBLANK(#REF!),"",#REF!)</f>
        <v>#REF!</v>
      </c>
      <c r="BL369" s="219" t="e">
        <f>IF(ISBLANK(#REF!),"",#REF!)</f>
        <v>#REF!</v>
      </c>
      <c r="BM369" s="219" t="e">
        <f>IF(ISBLANK(#REF!),"",#REF!)</f>
        <v>#REF!</v>
      </c>
      <c r="BN369" s="219" t="e">
        <f>IF(ISBLANK(#REF!),"",#REF!)</f>
        <v>#REF!</v>
      </c>
      <c r="BO369" s="227" t="e">
        <f t="shared" si="98"/>
        <v>#REF!</v>
      </c>
      <c r="BP369" s="228" t="str">
        <f t="shared" si="101"/>
        <v/>
      </c>
      <c r="BQ369" s="229" t="str">
        <f t="shared" si="85"/>
        <v/>
      </c>
      <c r="BR369" s="228" t="e">
        <f t="shared" si="99"/>
        <v>#REF!</v>
      </c>
      <c r="BS369" s="230" t="e">
        <f t="shared" si="100"/>
        <v>#REF!</v>
      </c>
    </row>
    <row r="370" spans="1:71">
      <c r="A370" s="213" t="e">
        <f>IF(ISBLANK(#REF!),"",#REF!)</f>
        <v>#REF!</v>
      </c>
      <c r="B370" s="214" t="e">
        <f>IF(ISBLANK(#REF!),"",#REF!)</f>
        <v>#REF!</v>
      </c>
      <c r="C370" s="214" t="e">
        <f>IF(ISBLANK(#REF!),"",#REF!)</f>
        <v>#REF!</v>
      </c>
      <c r="D370" s="214" t="e">
        <f>IF(ISBLANK(#REF!),"",#REF!)</f>
        <v>#REF!</v>
      </c>
      <c r="E370" s="214" t="e">
        <f>IF(ISBLANK(#REF!),"",#REF!)</f>
        <v>#REF!</v>
      </c>
      <c r="F370" s="214" t="e">
        <f>IF(ISBLANK(#REF!),"",#REF!)</f>
        <v>#REF!</v>
      </c>
      <c r="G370" s="214" t="e">
        <f>IF(ISBLANK(#REF!),"",#REF!)</f>
        <v>#REF!</v>
      </c>
      <c r="H370" s="215" t="e">
        <f>IF(ISBLANK(#REF!),"",#REF!)</f>
        <v>#REF!</v>
      </c>
      <c r="I370" s="214" t="e">
        <f>IF(ISBLANK(#REF!),"",#REF!)</f>
        <v>#REF!</v>
      </c>
      <c r="J370" s="216" t="e">
        <f>IF(ISBLANK(#REF!),"",#REF!)</f>
        <v>#REF!</v>
      </c>
      <c r="K370" s="217" t="e">
        <f>IF(ISBLANK(#REF!),"",#REF!)</f>
        <v>#REF!</v>
      </c>
      <c r="L370" s="217" t="e">
        <f>IF(ISBLANK(#REF!),"",#REF!)</f>
        <v>#REF!</v>
      </c>
      <c r="M370" s="218" t="e">
        <f>IF(ISBLANK(#REF!),"",#REF!)</f>
        <v>#REF!</v>
      </c>
      <c r="N370" s="218" t="e">
        <f>IF(ISBLANK(#REF!),"",#REF!)</f>
        <v>#REF!</v>
      </c>
      <c r="O370" s="220" t="str">
        <f>IFERROR(VLOOKUP(_xlfn.CONCAT('Team Roster - Final'!$A370," : ",'Team Roster - Final'!$BM370),'Rate Calculations'!$C$4:$G$1100,5,FALSE),"")</f>
        <v/>
      </c>
      <c r="P370" s="225">
        <f>IF(ISBLANK('Rate Calculations'!$H372),"",'Rate Calculations'!$H372)</f>
        <v>1.7500000000000002E-2</v>
      </c>
      <c r="Q370" s="220" t="str">
        <f t="shared" si="86"/>
        <v/>
      </c>
      <c r="R370" s="221">
        <f>IF(ISBLANK('Rate Calculations'!$J372),"",'Rate Calculations'!$J372)</f>
        <v>3.5000000000000003E-2</v>
      </c>
      <c r="S370" s="220" t="str">
        <f t="shared" si="87"/>
        <v/>
      </c>
      <c r="T370" s="225" t="str">
        <f>IFERROR(VLOOKUP(_xlfn.CONCAT('Team Roster - Final'!$A370," : ",'Team Roster - Final'!$BM370),'Rate Calculations'!$C$4:$S$1100,10,FALSE),"")</f>
        <v/>
      </c>
      <c r="U370" s="225" t="str">
        <f>IFERROR(VLOOKUP(_xlfn.CONCAT('Team Roster - Final'!$A370," : ",'Team Roster - Final'!$BM370),'Rate Calculations'!$C$4:$S$1100,11,FALSE),"")</f>
        <v/>
      </c>
      <c r="V370" s="222" t="str">
        <f t="shared" si="88"/>
        <v/>
      </c>
      <c r="W370" s="222" t="str">
        <f t="shared" si="89"/>
        <v/>
      </c>
      <c r="X370" s="223" t="str">
        <f>IFERROR(VLOOKUP(_xlfn.CONCAT('Team Roster - Final'!$A370," : ",'Team Roster - Final'!$BM370),'Rate Calculations'!$C$4:$S$1100,14,FALSE),"")</f>
        <v/>
      </c>
      <c r="Y370" s="222" t="str">
        <f t="shared" si="90"/>
        <v/>
      </c>
      <c r="Z370" s="222" t="str">
        <f t="shared" si="91"/>
        <v/>
      </c>
      <c r="AA370" s="224" t="str">
        <f>IFERROR(IF(#REF!="Yes",$Y370, $Y370+$Q370*0.5),"")</f>
        <v/>
      </c>
      <c r="AB370" s="224" t="str">
        <f>IFERROR(IF(#REF!="Yes",$Z370, $Z370+$S370*0.5),"")</f>
        <v/>
      </c>
      <c r="AC370" s="220" t="str">
        <f>IFERROR(VLOOKUP(_xlfn.CONCAT('Team Roster - Final'!$A370," : ",'Team Roster - Final'!$BM370),'Rate Calculations'!$C$4:$U$1100,19,FALSE),"")</f>
        <v/>
      </c>
      <c r="AD370" s="220" t="str">
        <f t="shared" si="92"/>
        <v/>
      </c>
      <c r="AE370" s="220" t="str">
        <f t="shared" si="93"/>
        <v/>
      </c>
      <c r="AF370" s="225" t="str">
        <f>IFERROR(VLOOKUP(_xlfn.CONCAT('Team Roster - Final'!$A370," : ",'Team Roster - Final'!$BM370),'Rate Calculations'!$C$4:$AB$1100,22,FALSE),"")</f>
        <v/>
      </c>
      <c r="AG370" s="225" t="str">
        <f>IFERROR(VLOOKUP(_xlfn.CONCAT('Team Roster - Final'!$A370," : ",'Team Roster - Final'!$BM370),'Rate Calculations'!$C$4:$AB$1100,23,FALSE),"")</f>
        <v/>
      </c>
      <c r="AH370" s="222" t="str">
        <f t="shared" si="94"/>
        <v/>
      </c>
      <c r="AI370" s="222" t="str">
        <f t="shared" si="95"/>
        <v/>
      </c>
      <c r="AJ370" s="223" t="str">
        <f>Table1[[#This Row],[Home Office
Net Fee %]]</f>
        <v/>
      </c>
      <c r="AK370" s="222" t="str">
        <f t="shared" si="96"/>
        <v/>
      </c>
      <c r="AL370" s="222" t="str">
        <f t="shared" si="97"/>
        <v/>
      </c>
      <c r="AM370" s="215" t="str">
        <f>IFERROR(IF(#REF!="Yes",$AK370,($AK370+$AD370*0.5)),"")</f>
        <v/>
      </c>
      <c r="AN370" s="215" t="str">
        <f>IFERROR(IF(#REF!="Yes",$AL370,($AL370+$AE370*0.5)),"")</f>
        <v/>
      </c>
      <c r="AO370" s="374" t="str">
        <f>IF(ISBLANK('Team Roster Proposed - FBR'!Q371),"",'Team Roster Proposed - FBR'!Q371)</f>
        <v/>
      </c>
      <c r="AP370" s="226" t="e">
        <f>IF(ISBLANK(#REF!),"",#REF!)</f>
        <v>#REF!</v>
      </c>
      <c r="AQ370" s="226" t="e">
        <f>IF(ISBLANK(#REF!),"",#REF!)</f>
        <v>#REF!</v>
      </c>
      <c r="AR370" s="226" t="e">
        <f>IF(ISBLANK(#REF!),"",#REF!)</f>
        <v>#REF!</v>
      </c>
      <c r="AS370" s="219" t="e">
        <f>IF(ISBLANK(#REF!),"",#REF!)</f>
        <v>#REF!</v>
      </c>
      <c r="AT370" s="219" t="e">
        <f>IF(ISBLANK(#REF!),"",#REF!)</f>
        <v>#REF!</v>
      </c>
      <c r="AU370" s="219" t="e">
        <f>IF(ISBLANK(#REF!),"",#REF!)</f>
        <v>#REF!</v>
      </c>
      <c r="AV370" s="219" t="e">
        <f>IF(ISBLANK(#REF!),"",#REF!)</f>
        <v>#REF!</v>
      </c>
      <c r="AW370" s="219" t="e">
        <f>IF(ISBLANK(#REF!),"",#REF!)</f>
        <v>#REF!</v>
      </c>
      <c r="AX370" s="219" t="e">
        <f>IF(ISBLANK(#REF!),"",#REF!)</f>
        <v>#REF!</v>
      </c>
      <c r="AY370" s="226" t="e">
        <f>IF(ISBLANK(#REF!),"",#REF!)</f>
        <v>#REF!</v>
      </c>
      <c r="AZ370" s="219" t="e">
        <f>IF(ISBLANK(#REF!),"",#REF!)</f>
        <v>#REF!</v>
      </c>
      <c r="BA370" s="219" t="e">
        <f>IF(ISBLANK(#REF!),"",#REF!)</f>
        <v>#REF!</v>
      </c>
      <c r="BB370" s="219" t="e">
        <f>IF(ISBLANK(#REF!),"",#REF!)</f>
        <v>#REF!</v>
      </c>
      <c r="BC370" s="219" t="e">
        <f>IF(ISBLANK(#REF!),"",#REF!)</f>
        <v>#REF!</v>
      </c>
      <c r="BD370" s="219" t="e">
        <f>IF(ISBLANK(#REF!),"",#REF!)</f>
        <v>#REF!</v>
      </c>
      <c r="BE370" s="219" t="e">
        <f>IF(ISBLANK(#REF!),"",#REF!)</f>
        <v>#REF!</v>
      </c>
      <c r="BF370" s="219" t="e">
        <f>IF(ISBLANK(#REF!),"",#REF!)</f>
        <v>#REF!</v>
      </c>
      <c r="BG370" s="219" t="e">
        <f>IF(ISBLANK(#REF!),"",#REF!)</f>
        <v>#REF!</v>
      </c>
      <c r="BH370" s="219" t="e">
        <f>IF(ISBLANK(#REF!),"",#REF!)</f>
        <v>#REF!</v>
      </c>
      <c r="BI370" s="219" t="e">
        <f>IF(ISBLANK(#REF!),"",#REF!)</f>
        <v>#REF!</v>
      </c>
      <c r="BJ370" s="219" t="e">
        <f>IF(ISBLANK(#REF!),"",#REF!)</f>
        <v>#REF!</v>
      </c>
      <c r="BK370" s="219" t="e">
        <f>IF(ISBLANK(#REF!),"",#REF!)</f>
        <v>#REF!</v>
      </c>
      <c r="BL370" s="219" t="e">
        <f>IF(ISBLANK(#REF!),"",#REF!)</f>
        <v>#REF!</v>
      </c>
      <c r="BM370" s="219" t="e">
        <f>IF(ISBLANK(#REF!),"",#REF!)</f>
        <v>#REF!</v>
      </c>
      <c r="BN370" s="219" t="e">
        <f>IF(ISBLANK(#REF!),"",#REF!)</f>
        <v>#REF!</v>
      </c>
      <c r="BO370" s="227" t="e">
        <f t="shared" si="98"/>
        <v>#REF!</v>
      </c>
      <c r="BP370" s="228" t="str">
        <f t="shared" si="101"/>
        <v/>
      </c>
      <c r="BQ370" s="229" t="str">
        <f t="shared" si="85"/>
        <v/>
      </c>
      <c r="BR370" s="228" t="e">
        <f t="shared" si="99"/>
        <v>#REF!</v>
      </c>
      <c r="BS370" s="230" t="e">
        <f t="shared" si="100"/>
        <v>#REF!</v>
      </c>
    </row>
    <row r="371" spans="1:71">
      <c r="A371" s="213" t="e">
        <f>IF(ISBLANK(#REF!),"",#REF!)</f>
        <v>#REF!</v>
      </c>
      <c r="B371" s="214" t="e">
        <f>IF(ISBLANK(#REF!),"",#REF!)</f>
        <v>#REF!</v>
      </c>
      <c r="C371" s="214" t="e">
        <f>IF(ISBLANK(#REF!),"",#REF!)</f>
        <v>#REF!</v>
      </c>
      <c r="D371" s="214" t="e">
        <f>IF(ISBLANK(#REF!),"",#REF!)</f>
        <v>#REF!</v>
      </c>
      <c r="E371" s="214" t="e">
        <f>IF(ISBLANK(#REF!),"",#REF!)</f>
        <v>#REF!</v>
      </c>
      <c r="F371" s="214" t="e">
        <f>IF(ISBLANK(#REF!),"",#REF!)</f>
        <v>#REF!</v>
      </c>
      <c r="G371" s="214" t="e">
        <f>IF(ISBLANK(#REF!),"",#REF!)</f>
        <v>#REF!</v>
      </c>
      <c r="H371" s="215" t="e">
        <f>IF(ISBLANK(#REF!),"",#REF!)</f>
        <v>#REF!</v>
      </c>
      <c r="I371" s="214" t="e">
        <f>IF(ISBLANK(#REF!),"",#REF!)</f>
        <v>#REF!</v>
      </c>
      <c r="J371" s="216" t="e">
        <f>IF(ISBLANK(#REF!),"",#REF!)</f>
        <v>#REF!</v>
      </c>
      <c r="K371" s="217" t="e">
        <f>IF(ISBLANK(#REF!),"",#REF!)</f>
        <v>#REF!</v>
      </c>
      <c r="L371" s="217" t="e">
        <f>IF(ISBLANK(#REF!),"",#REF!)</f>
        <v>#REF!</v>
      </c>
      <c r="M371" s="218" t="e">
        <f>IF(ISBLANK(#REF!),"",#REF!)</f>
        <v>#REF!</v>
      </c>
      <c r="N371" s="218" t="e">
        <f>IF(ISBLANK(#REF!),"",#REF!)</f>
        <v>#REF!</v>
      </c>
      <c r="O371" s="220" t="str">
        <f>IFERROR(VLOOKUP(_xlfn.CONCAT('Team Roster - Final'!$A371," : ",'Team Roster - Final'!$BM371),'Rate Calculations'!$C$4:$G$1100,5,FALSE),"")</f>
        <v/>
      </c>
      <c r="P371" s="225">
        <f>IF(ISBLANK('Rate Calculations'!$H373),"",'Rate Calculations'!$H373)</f>
        <v>1.7500000000000002E-2</v>
      </c>
      <c r="Q371" s="220" t="str">
        <f t="shared" si="86"/>
        <v/>
      </c>
      <c r="R371" s="221">
        <f>IF(ISBLANK('Rate Calculations'!$J373),"",'Rate Calculations'!$J373)</f>
        <v>3.5000000000000003E-2</v>
      </c>
      <c r="S371" s="220" t="str">
        <f t="shared" si="87"/>
        <v/>
      </c>
      <c r="T371" s="225" t="str">
        <f>IFERROR(VLOOKUP(_xlfn.CONCAT('Team Roster - Final'!$A371," : ",'Team Roster - Final'!$BM371),'Rate Calculations'!$C$4:$S$1100,10,FALSE),"")</f>
        <v/>
      </c>
      <c r="U371" s="225" t="str">
        <f>IFERROR(VLOOKUP(_xlfn.CONCAT('Team Roster - Final'!$A371," : ",'Team Roster - Final'!$BM371),'Rate Calculations'!$C$4:$S$1100,11,FALSE),"")</f>
        <v/>
      </c>
      <c r="V371" s="222" t="str">
        <f t="shared" si="88"/>
        <v/>
      </c>
      <c r="W371" s="222" t="str">
        <f t="shared" si="89"/>
        <v/>
      </c>
      <c r="X371" s="223" t="str">
        <f>IFERROR(VLOOKUP(_xlfn.CONCAT('Team Roster - Final'!$A371," : ",'Team Roster - Final'!$BM371),'Rate Calculations'!$C$4:$S$1100,14,FALSE),"")</f>
        <v/>
      </c>
      <c r="Y371" s="222" t="str">
        <f t="shared" si="90"/>
        <v/>
      </c>
      <c r="Z371" s="222" t="str">
        <f t="shared" si="91"/>
        <v/>
      </c>
      <c r="AA371" s="224" t="str">
        <f>IFERROR(IF(#REF!="Yes",$Y371, $Y371+$Q371*0.5),"")</f>
        <v/>
      </c>
      <c r="AB371" s="224" t="str">
        <f>IFERROR(IF(#REF!="Yes",$Z371, $Z371+$S371*0.5),"")</f>
        <v/>
      </c>
      <c r="AC371" s="220" t="str">
        <f>IFERROR(VLOOKUP(_xlfn.CONCAT('Team Roster - Final'!$A371," : ",'Team Roster - Final'!$BM371),'Rate Calculations'!$C$4:$U$1100,19,FALSE),"")</f>
        <v/>
      </c>
      <c r="AD371" s="220" t="str">
        <f t="shared" si="92"/>
        <v/>
      </c>
      <c r="AE371" s="220" t="str">
        <f t="shared" si="93"/>
        <v/>
      </c>
      <c r="AF371" s="225" t="str">
        <f>IFERROR(VLOOKUP(_xlfn.CONCAT('Team Roster - Final'!$A371," : ",'Team Roster - Final'!$BM371),'Rate Calculations'!$C$4:$AB$1100,22,FALSE),"")</f>
        <v/>
      </c>
      <c r="AG371" s="225" t="str">
        <f>IFERROR(VLOOKUP(_xlfn.CONCAT('Team Roster - Final'!$A371," : ",'Team Roster - Final'!$BM371),'Rate Calculations'!$C$4:$AB$1100,23,FALSE),"")</f>
        <v/>
      </c>
      <c r="AH371" s="222" t="str">
        <f t="shared" si="94"/>
        <v/>
      </c>
      <c r="AI371" s="222" t="str">
        <f t="shared" si="95"/>
        <v/>
      </c>
      <c r="AJ371" s="223" t="str">
        <f>Table1[[#This Row],[Home Office
Net Fee %]]</f>
        <v/>
      </c>
      <c r="AK371" s="222" t="str">
        <f t="shared" si="96"/>
        <v/>
      </c>
      <c r="AL371" s="222" t="str">
        <f t="shared" si="97"/>
        <v/>
      </c>
      <c r="AM371" s="215" t="str">
        <f>IFERROR(IF(#REF!="Yes",$AK371,($AK371+$AD371*0.5)),"")</f>
        <v/>
      </c>
      <c r="AN371" s="215" t="str">
        <f>IFERROR(IF(#REF!="Yes",$AL371,($AL371+$AE371*0.5)),"")</f>
        <v/>
      </c>
      <c r="AO371" s="374" t="str">
        <f>IF(ISBLANK('Team Roster Proposed - FBR'!Q372),"",'Team Roster Proposed - FBR'!Q372)</f>
        <v/>
      </c>
      <c r="AP371" s="226" t="e">
        <f>IF(ISBLANK(#REF!),"",#REF!)</f>
        <v>#REF!</v>
      </c>
      <c r="AQ371" s="226" t="e">
        <f>IF(ISBLANK(#REF!),"",#REF!)</f>
        <v>#REF!</v>
      </c>
      <c r="AR371" s="226" t="e">
        <f>IF(ISBLANK(#REF!),"",#REF!)</f>
        <v>#REF!</v>
      </c>
      <c r="AS371" s="219" t="e">
        <f>IF(ISBLANK(#REF!),"",#REF!)</f>
        <v>#REF!</v>
      </c>
      <c r="AT371" s="219" t="e">
        <f>IF(ISBLANK(#REF!),"",#REF!)</f>
        <v>#REF!</v>
      </c>
      <c r="AU371" s="219" t="e">
        <f>IF(ISBLANK(#REF!),"",#REF!)</f>
        <v>#REF!</v>
      </c>
      <c r="AV371" s="219" t="e">
        <f>IF(ISBLANK(#REF!),"",#REF!)</f>
        <v>#REF!</v>
      </c>
      <c r="AW371" s="219" t="e">
        <f>IF(ISBLANK(#REF!),"",#REF!)</f>
        <v>#REF!</v>
      </c>
      <c r="AX371" s="219" t="e">
        <f>IF(ISBLANK(#REF!),"",#REF!)</f>
        <v>#REF!</v>
      </c>
      <c r="AY371" s="226" t="e">
        <f>IF(ISBLANK(#REF!),"",#REF!)</f>
        <v>#REF!</v>
      </c>
      <c r="AZ371" s="219" t="e">
        <f>IF(ISBLANK(#REF!),"",#REF!)</f>
        <v>#REF!</v>
      </c>
      <c r="BA371" s="219" t="e">
        <f>IF(ISBLANK(#REF!),"",#REF!)</f>
        <v>#REF!</v>
      </c>
      <c r="BB371" s="219" t="e">
        <f>IF(ISBLANK(#REF!),"",#REF!)</f>
        <v>#REF!</v>
      </c>
      <c r="BC371" s="219" t="e">
        <f>IF(ISBLANK(#REF!),"",#REF!)</f>
        <v>#REF!</v>
      </c>
      <c r="BD371" s="219" t="e">
        <f>IF(ISBLANK(#REF!),"",#REF!)</f>
        <v>#REF!</v>
      </c>
      <c r="BE371" s="219" t="e">
        <f>IF(ISBLANK(#REF!),"",#REF!)</f>
        <v>#REF!</v>
      </c>
      <c r="BF371" s="219" t="e">
        <f>IF(ISBLANK(#REF!),"",#REF!)</f>
        <v>#REF!</v>
      </c>
      <c r="BG371" s="219" t="e">
        <f>IF(ISBLANK(#REF!),"",#REF!)</f>
        <v>#REF!</v>
      </c>
      <c r="BH371" s="219" t="e">
        <f>IF(ISBLANK(#REF!),"",#REF!)</f>
        <v>#REF!</v>
      </c>
      <c r="BI371" s="219" t="e">
        <f>IF(ISBLANK(#REF!),"",#REF!)</f>
        <v>#REF!</v>
      </c>
      <c r="BJ371" s="219" t="e">
        <f>IF(ISBLANK(#REF!),"",#REF!)</f>
        <v>#REF!</v>
      </c>
      <c r="BK371" s="219" t="e">
        <f>IF(ISBLANK(#REF!),"",#REF!)</f>
        <v>#REF!</v>
      </c>
      <c r="BL371" s="219" t="e">
        <f>IF(ISBLANK(#REF!),"",#REF!)</f>
        <v>#REF!</v>
      </c>
      <c r="BM371" s="219" t="e">
        <f>IF(ISBLANK(#REF!),"",#REF!)</f>
        <v>#REF!</v>
      </c>
      <c r="BN371" s="219" t="e">
        <f>IF(ISBLANK(#REF!),"",#REF!)</f>
        <v>#REF!</v>
      </c>
      <c r="BO371" s="227" t="e">
        <f t="shared" si="98"/>
        <v>#REF!</v>
      </c>
      <c r="BP371" s="228" t="str">
        <f t="shared" si="101"/>
        <v/>
      </c>
      <c r="BQ371" s="229" t="str">
        <f t="shared" si="85"/>
        <v/>
      </c>
      <c r="BR371" s="228" t="e">
        <f t="shared" si="99"/>
        <v>#REF!</v>
      </c>
      <c r="BS371" s="230" t="e">
        <f t="shared" si="100"/>
        <v>#REF!</v>
      </c>
    </row>
    <row r="372" spans="1:71">
      <c r="A372" s="213" t="e">
        <f>IF(ISBLANK(#REF!),"",#REF!)</f>
        <v>#REF!</v>
      </c>
      <c r="B372" s="214" t="e">
        <f>IF(ISBLANK(#REF!),"",#REF!)</f>
        <v>#REF!</v>
      </c>
      <c r="C372" s="214" t="e">
        <f>IF(ISBLANK(#REF!),"",#REF!)</f>
        <v>#REF!</v>
      </c>
      <c r="D372" s="214" t="e">
        <f>IF(ISBLANK(#REF!),"",#REF!)</f>
        <v>#REF!</v>
      </c>
      <c r="E372" s="214" t="e">
        <f>IF(ISBLANK(#REF!),"",#REF!)</f>
        <v>#REF!</v>
      </c>
      <c r="F372" s="214" t="e">
        <f>IF(ISBLANK(#REF!),"",#REF!)</f>
        <v>#REF!</v>
      </c>
      <c r="G372" s="214" t="e">
        <f>IF(ISBLANK(#REF!),"",#REF!)</f>
        <v>#REF!</v>
      </c>
      <c r="H372" s="215" t="e">
        <f>IF(ISBLANK(#REF!),"",#REF!)</f>
        <v>#REF!</v>
      </c>
      <c r="I372" s="214" t="e">
        <f>IF(ISBLANK(#REF!),"",#REF!)</f>
        <v>#REF!</v>
      </c>
      <c r="J372" s="216" t="e">
        <f>IF(ISBLANK(#REF!),"",#REF!)</f>
        <v>#REF!</v>
      </c>
      <c r="K372" s="217" t="e">
        <f>IF(ISBLANK(#REF!),"",#REF!)</f>
        <v>#REF!</v>
      </c>
      <c r="L372" s="217" t="e">
        <f>IF(ISBLANK(#REF!),"",#REF!)</f>
        <v>#REF!</v>
      </c>
      <c r="M372" s="218" t="e">
        <f>IF(ISBLANK(#REF!),"",#REF!)</f>
        <v>#REF!</v>
      </c>
      <c r="N372" s="218" t="e">
        <f>IF(ISBLANK(#REF!),"",#REF!)</f>
        <v>#REF!</v>
      </c>
      <c r="O372" s="220" t="str">
        <f>IFERROR(VLOOKUP(_xlfn.CONCAT('Team Roster - Final'!$A372," : ",'Team Roster - Final'!$BM372),'Rate Calculations'!$C$4:$G$1100,5,FALSE),"")</f>
        <v/>
      </c>
      <c r="P372" s="225">
        <f>IF(ISBLANK('Rate Calculations'!$H374),"",'Rate Calculations'!$H374)</f>
        <v>1.7500000000000002E-2</v>
      </c>
      <c r="Q372" s="220" t="str">
        <f t="shared" si="86"/>
        <v/>
      </c>
      <c r="R372" s="221">
        <f>IF(ISBLANK('Rate Calculations'!$J374),"",'Rate Calculations'!$J374)</f>
        <v>3.5000000000000003E-2</v>
      </c>
      <c r="S372" s="220" t="str">
        <f t="shared" si="87"/>
        <v/>
      </c>
      <c r="T372" s="225" t="str">
        <f>IFERROR(VLOOKUP(_xlfn.CONCAT('Team Roster - Final'!$A372," : ",'Team Roster - Final'!$BM372),'Rate Calculations'!$C$4:$S$1100,10,FALSE),"")</f>
        <v/>
      </c>
      <c r="U372" s="225" t="str">
        <f>IFERROR(VLOOKUP(_xlfn.CONCAT('Team Roster - Final'!$A372," : ",'Team Roster - Final'!$BM372),'Rate Calculations'!$C$4:$S$1100,11,FALSE),"")</f>
        <v/>
      </c>
      <c r="V372" s="222" t="str">
        <f t="shared" si="88"/>
        <v/>
      </c>
      <c r="W372" s="222" t="str">
        <f t="shared" si="89"/>
        <v/>
      </c>
      <c r="X372" s="223" t="str">
        <f>IFERROR(VLOOKUP(_xlfn.CONCAT('Team Roster - Final'!$A372," : ",'Team Roster - Final'!$BM372),'Rate Calculations'!$C$4:$S$1100,14,FALSE),"")</f>
        <v/>
      </c>
      <c r="Y372" s="222" t="str">
        <f t="shared" si="90"/>
        <v/>
      </c>
      <c r="Z372" s="222" t="str">
        <f t="shared" si="91"/>
        <v/>
      </c>
      <c r="AA372" s="224" t="str">
        <f>IFERROR(IF(#REF!="Yes",$Y372, $Y372+$Q372*0.5),"")</f>
        <v/>
      </c>
      <c r="AB372" s="224" t="str">
        <f>IFERROR(IF(#REF!="Yes",$Z372, $Z372+$S372*0.5),"")</f>
        <v/>
      </c>
      <c r="AC372" s="220" t="str">
        <f>IFERROR(VLOOKUP(_xlfn.CONCAT('Team Roster - Final'!$A372," : ",'Team Roster - Final'!$BM372),'Rate Calculations'!$C$4:$U$1100,19,FALSE),"")</f>
        <v/>
      </c>
      <c r="AD372" s="220" t="str">
        <f t="shared" si="92"/>
        <v/>
      </c>
      <c r="AE372" s="220" t="str">
        <f t="shared" si="93"/>
        <v/>
      </c>
      <c r="AF372" s="225" t="str">
        <f>IFERROR(VLOOKUP(_xlfn.CONCAT('Team Roster - Final'!$A372," : ",'Team Roster - Final'!$BM372),'Rate Calculations'!$C$4:$AB$1100,22,FALSE),"")</f>
        <v/>
      </c>
      <c r="AG372" s="225" t="str">
        <f>IFERROR(VLOOKUP(_xlfn.CONCAT('Team Roster - Final'!$A372," : ",'Team Roster - Final'!$BM372),'Rate Calculations'!$C$4:$AB$1100,23,FALSE),"")</f>
        <v/>
      </c>
      <c r="AH372" s="222" t="str">
        <f t="shared" si="94"/>
        <v/>
      </c>
      <c r="AI372" s="222" t="str">
        <f t="shared" si="95"/>
        <v/>
      </c>
      <c r="AJ372" s="223" t="str">
        <f>Table1[[#This Row],[Home Office
Net Fee %]]</f>
        <v/>
      </c>
      <c r="AK372" s="222" t="str">
        <f t="shared" si="96"/>
        <v/>
      </c>
      <c r="AL372" s="222" t="str">
        <f t="shared" si="97"/>
        <v/>
      </c>
      <c r="AM372" s="215" t="str">
        <f>IFERROR(IF(#REF!="Yes",$AK372,($AK372+$AD372*0.5)),"")</f>
        <v/>
      </c>
      <c r="AN372" s="215" t="str">
        <f>IFERROR(IF(#REF!="Yes",$AL372,($AL372+$AE372*0.5)),"")</f>
        <v/>
      </c>
      <c r="AO372" s="374" t="str">
        <f>IF(ISBLANK('Team Roster Proposed - FBR'!Q373),"",'Team Roster Proposed - FBR'!Q373)</f>
        <v/>
      </c>
      <c r="AP372" s="226" t="e">
        <f>IF(ISBLANK(#REF!),"",#REF!)</f>
        <v>#REF!</v>
      </c>
      <c r="AQ372" s="226" t="e">
        <f>IF(ISBLANK(#REF!),"",#REF!)</f>
        <v>#REF!</v>
      </c>
      <c r="AR372" s="226" t="e">
        <f>IF(ISBLANK(#REF!),"",#REF!)</f>
        <v>#REF!</v>
      </c>
      <c r="AS372" s="219" t="e">
        <f>IF(ISBLANK(#REF!),"",#REF!)</f>
        <v>#REF!</v>
      </c>
      <c r="AT372" s="219" t="e">
        <f>IF(ISBLANK(#REF!),"",#REF!)</f>
        <v>#REF!</v>
      </c>
      <c r="AU372" s="219" t="e">
        <f>IF(ISBLANK(#REF!),"",#REF!)</f>
        <v>#REF!</v>
      </c>
      <c r="AV372" s="219" t="e">
        <f>IF(ISBLANK(#REF!),"",#REF!)</f>
        <v>#REF!</v>
      </c>
      <c r="AW372" s="219" t="e">
        <f>IF(ISBLANK(#REF!),"",#REF!)</f>
        <v>#REF!</v>
      </c>
      <c r="AX372" s="219" t="e">
        <f>IF(ISBLANK(#REF!),"",#REF!)</f>
        <v>#REF!</v>
      </c>
      <c r="AY372" s="226" t="e">
        <f>IF(ISBLANK(#REF!),"",#REF!)</f>
        <v>#REF!</v>
      </c>
      <c r="AZ372" s="219" t="e">
        <f>IF(ISBLANK(#REF!),"",#REF!)</f>
        <v>#REF!</v>
      </c>
      <c r="BA372" s="219" t="e">
        <f>IF(ISBLANK(#REF!),"",#REF!)</f>
        <v>#REF!</v>
      </c>
      <c r="BB372" s="219" t="e">
        <f>IF(ISBLANK(#REF!),"",#REF!)</f>
        <v>#REF!</v>
      </c>
      <c r="BC372" s="219" t="e">
        <f>IF(ISBLANK(#REF!),"",#REF!)</f>
        <v>#REF!</v>
      </c>
      <c r="BD372" s="219" t="e">
        <f>IF(ISBLANK(#REF!),"",#REF!)</f>
        <v>#REF!</v>
      </c>
      <c r="BE372" s="219" t="e">
        <f>IF(ISBLANK(#REF!),"",#REF!)</f>
        <v>#REF!</v>
      </c>
      <c r="BF372" s="219" t="e">
        <f>IF(ISBLANK(#REF!),"",#REF!)</f>
        <v>#REF!</v>
      </c>
      <c r="BG372" s="219" t="e">
        <f>IF(ISBLANK(#REF!),"",#REF!)</f>
        <v>#REF!</v>
      </c>
      <c r="BH372" s="219" t="e">
        <f>IF(ISBLANK(#REF!),"",#REF!)</f>
        <v>#REF!</v>
      </c>
      <c r="BI372" s="219" t="e">
        <f>IF(ISBLANK(#REF!),"",#REF!)</f>
        <v>#REF!</v>
      </c>
      <c r="BJ372" s="219" t="e">
        <f>IF(ISBLANK(#REF!),"",#REF!)</f>
        <v>#REF!</v>
      </c>
      <c r="BK372" s="219" t="e">
        <f>IF(ISBLANK(#REF!),"",#REF!)</f>
        <v>#REF!</v>
      </c>
      <c r="BL372" s="219" t="e">
        <f>IF(ISBLANK(#REF!),"",#REF!)</f>
        <v>#REF!</v>
      </c>
      <c r="BM372" s="219" t="e">
        <f>IF(ISBLANK(#REF!),"",#REF!)</f>
        <v>#REF!</v>
      </c>
      <c r="BN372" s="219" t="e">
        <f>IF(ISBLANK(#REF!),"",#REF!)</f>
        <v>#REF!</v>
      </c>
      <c r="BO372" s="227" t="e">
        <f t="shared" si="98"/>
        <v>#REF!</v>
      </c>
      <c r="BP372" s="228" t="str">
        <f t="shared" si="101"/>
        <v/>
      </c>
      <c r="BQ372" s="229" t="str">
        <f t="shared" si="85"/>
        <v/>
      </c>
      <c r="BR372" s="228" t="e">
        <f t="shared" si="99"/>
        <v>#REF!</v>
      </c>
      <c r="BS372" s="230" t="e">
        <f t="shared" si="100"/>
        <v>#REF!</v>
      </c>
    </row>
    <row r="373" spans="1:71">
      <c r="A373" s="213" t="e">
        <f>IF(ISBLANK(#REF!),"",#REF!)</f>
        <v>#REF!</v>
      </c>
      <c r="B373" s="214" t="e">
        <f>IF(ISBLANK(#REF!),"",#REF!)</f>
        <v>#REF!</v>
      </c>
      <c r="C373" s="214" t="e">
        <f>IF(ISBLANK(#REF!),"",#REF!)</f>
        <v>#REF!</v>
      </c>
      <c r="D373" s="214" t="e">
        <f>IF(ISBLANK(#REF!),"",#REF!)</f>
        <v>#REF!</v>
      </c>
      <c r="E373" s="214" t="e">
        <f>IF(ISBLANK(#REF!),"",#REF!)</f>
        <v>#REF!</v>
      </c>
      <c r="F373" s="214" t="e">
        <f>IF(ISBLANK(#REF!),"",#REF!)</f>
        <v>#REF!</v>
      </c>
      <c r="G373" s="214" t="e">
        <f>IF(ISBLANK(#REF!),"",#REF!)</f>
        <v>#REF!</v>
      </c>
      <c r="H373" s="215" t="e">
        <f>IF(ISBLANK(#REF!),"",#REF!)</f>
        <v>#REF!</v>
      </c>
      <c r="I373" s="214" t="e">
        <f>IF(ISBLANK(#REF!),"",#REF!)</f>
        <v>#REF!</v>
      </c>
      <c r="J373" s="216" t="e">
        <f>IF(ISBLANK(#REF!),"",#REF!)</f>
        <v>#REF!</v>
      </c>
      <c r="K373" s="217" t="e">
        <f>IF(ISBLANK(#REF!),"",#REF!)</f>
        <v>#REF!</v>
      </c>
      <c r="L373" s="217" t="e">
        <f>IF(ISBLANK(#REF!),"",#REF!)</f>
        <v>#REF!</v>
      </c>
      <c r="M373" s="218" t="e">
        <f>IF(ISBLANK(#REF!),"",#REF!)</f>
        <v>#REF!</v>
      </c>
      <c r="N373" s="218" t="e">
        <f>IF(ISBLANK(#REF!),"",#REF!)</f>
        <v>#REF!</v>
      </c>
      <c r="O373" s="220" t="str">
        <f>IFERROR(VLOOKUP(_xlfn.CONCAT('Team Roster - Final'!$A373," : ",'Team Roster - Final'!$BM373),'Rate Calculations'!$C$4:$G$1100,5,FALSE),"")</f>
        <v/>
      </c>
      <c r="P373" s="225">
        <f>IF(ISBLANK('Rate Calculations'!$H375),"",'Rate Calculations'!$H375)</f>
        <v>1.7500000000000002E-2</v>
      </c>
      <c r="Q373" s="220" t="str">
        <f t="shared" si="86"/>
        <v/>
      </c>
      <c r="R373" s="221">
        <f>IF(ISBLANK('Rate Calculations'!$J375),"",'Rate Calculations'!$J375)</f>
        <v>3.5000000000000003E-2</v>
      </c>
      <c r="S373" s="220" t="str">
        <f t="shared" si="87"/>
        <v/>
      </c>
      <c r="T373" s="225" t="str">
        <f>IFERROR(VLOOKUP(_xlfn.CONCAT('Team Roster - Final'!$A373," : ",'Team Roster - Final'!$BM373),'Rate Calculations'!$C$4:$S$1100,10,FALSE),"")</f>
        <v/>
      </c>
      <c r="U373" s="225" t="str">
        <f>IFERROR(VLOOKUP(_xlfn.CONCAT('Team Roster - Final'!$A373," : ",'Team Roster - Final'!$BM373),'Rate Calculations'!$C$4:$S$1100,11,FALSE),"")</f>
        <v/>
      </c>
      <c r="V373" s="222" t="str">
        <f t="shared" si="88"/>
        <v/>
      </c>
      <c r="W373" s="222" t="str">
        <f t="shared" si="89"/>
        <v/>
      </c>
      <c r="X373" s="223" t="str">
        <f>IFERROR(VLOOKUP(_xlfn.CONCAT('Team Roster - Final'!$A373," : ",'Team Roster - Final'!$BM373),'Rate Calculations'!$C$4:$S$1100,14,FALSE),"")</f>
        <v/>
      </c>
      <c r="Y373" s="222" t="str">
        <f t="shared" si="90"/>
        <v/>
      </c>
      <c r="Z373" s="222" t="str">
        <f t="shared" si="91"/>
        <v/>
      </c>
      <c r="AA373" s="224" t="str">
        <f>IFERROR(IF(#REF!="Yes",$Y373, $Y373+$Q373*0.5),"")</f>
        <v/>
      </c>
      <c r="AB373" s="224" t="str">
        <f>IFERROR(IF(#REF!="Yes",$Z373, $Z373+$S373*0.5),"")</f>
        <v/>
      </c>
      <c r="AC373" s="220" t="str">
        <f>IFERROR(VLOOKUP(_xlfn.CONCAT('Team Roster - Final'!$A373," : ",'Team Roster - Final'!$BM373),'Rate Calculations'!$C$4:$U$1100,19,FALSE),"")</f>
        <v/>
      </c>
      <c r="AD373" s="220" t="str">
        <f t="shared" si="92"/>
        <v/>
      </c>
      <c r="AE373" s="220" t="str">
        <f t="shared" si="93"/>
        <v/>
      </c>
      <c r="AF373" s="225" t="str">
        <f>IFERROR(VLOOKUP(_xlfn.CONCAT('Team Roster - Final'!$A373," : ",'Team Roster - Final'!$BM373),'Rate Calculations'!$C$4:$AB$1100,22,FALSE),"")</f>
        <v/>
      </c>
      <c r="AG373" s="225" t="str">
        <f>IFERROR(VLOOKUP(_xlfn.CONCAT('Team Roster - Final'!$A373," : ",'Team Roster - Final'!$BM373),'Rate Calculations'!$C$4:$AB$1100,23,FALSE),"")</f>
        <v/>
      </c>
      <c r="AH373" s="222" t="str">
        <f t="shared" si="94"/>
        <v/>
      </c>
      <c r="AI373" s="222" t="str">
        <f t="shared" si="95"/>
        <v/>
      </c>
      <c r="AJ373" s="223" t="str">
        <f>Table1[[#This Row],[Home Office
Net Fee %]]</f>
        <v/>
      </c>
      <c r="AK373" s="222" t="str">
        <f t="shared" si="96"/>
        <v/>
      </c>
      <c r="AL373" s="222" t="str">
        <f t="shared" si="97"/>
        <v/>
      </c>
      <c r="AM373" s="215" t="str">
        <f>IFERROR(IF(#REF!="Yes",$AK373,($AK373+$AD373*0.5)),"")</f>
        <v/>
      </c>
      <c r="AN373" s="215" t="str">
        <f>IFERROR(IF(#REF!="Yes",$AL373,($AL373+$AE373*0.5)),"")</f>
        <v/>
      </c>
      <c r="AO373" s="374" t="str">
        <f>IF(ISBLANK('Team Roster Proposed - FBR'!Q374),"",'Team Roster Proposed - FBR'!Q374)</f>
        <v/>
      </c>
      <c r="AP373" s="226" t="e">
        <f>IF(ISBLANK(#REF!),"",#REF!)</f>
        <v>#REF!</v>
      </c>
      <c r="AQ373" s="226" t="e">
        <f>IF(ISBLANK(#REF!),"",#REF!)</f>
        <v>#REF!</v>
      </c>
      <c r="AR373" s="226" t="e">
        <f>IF(ISBLANK(#REF!),"",#REF!)</f>
        <v>#REF!</v>
      </c>
      <c r="AS373" s="219" t="e">
        <f>IF(ISBLANK(#REF!),"",#REF!)</f>
        <v>#REF!</v>
      </c>
      <c r="AT373" s="219" t="e">
        <f>IF(ISBLANK(#REF!),"",#REF!)</f>
        <v>#REF!</v>
      </c>
      <c r="AU373" s="219" t="e">
        <f>IF(ISBLANK(#REF!),"",#REF!)</f>
        <v>#REF!</v>
      </c>
      <c r="AV373" s="219" t="e">
        <f>IF(ISBLANK(#REF!),"",#REF!)</f>
        <v>#REF!</v>
      </c>
      <c r="AW373" s="219" t="e">
        <f>IF(ISBLANK(#REF!),"",#REF!)</f>
        <v>#REF!</v>
      </c>
      <c r="AX373" s="219" t="e">
        <f>IF(ISBLANK(#REF!),"",#REF!)</f>
        <v>#REF!</v>
      </c>
      <c r="AY373" s="226" t="e">
        <f>IF(ISBLANK(#REF!),"",#REF!)</f>
        <v>#REF!</v>
      </c>
      <c r="AZ373" s="219" t="e">
        <f>IF(ISBLANK(#REF!),"",#REF!)</f>
        <v>#REF!</v>
      </c>
      <c r="BA373" s="219" t="e">
        <f>IF(ISBLANK(#REF!),"",#REF!)</f>
        <v>#REF!</v>
      </c>
      <c r="BB373" s="219" t="e">
        <f>IF(ISBLANK(#REF!),"",#REF!)</f>
        <v>#REF!</v>
      </c>
      <c r="BC373" s="219" t="e">
        <f>IF(ISBLANK(#REF!),"",#REF!)</f>
        <v>#REF!</v>
      </c>
      <c r="BD373" s="219" t="e">
        <f>IF(ISBLANK(#REF!),"",#REF!)</f>
        <v>#REF!</v>
      </c>
      <c r="BE373" s="219" t="e">
        <f>IF(ISBLANK(#REF!),"",#REF!)</f>
        <v>#REF!</v>
      </c>
      <c r="BF373" s="219" t="e">
        <f>IF(ISBLANK(#REF!),"",#REF!)</f>
        <v>#REF!</v>
      </c>
      <c r="BG373" s="219" t="e">
        <f>IF(ISBLANK(#REF!),"",#REF!)</f>
        <v>#REF!</v>
      </c>
      <c r="BH373" s="219" t="e">
        <f>IF(ISBLANK(#REF!),"",#REF!)</f>
        <v>#REF!</v>
      </c>
      <c r="BI373" s="219" t="e">
        <f>IF(ISBLANK(#REF!),"",#REF!)</f>
        <v>#REF!</v>
      </c>
      <c r="BJ373" s="219" t="e">
        <f>IF(ISBLANK(#REF!),"",#REF!)</f>
        <v>#REF!</v>
      </c>
      <c r="BK373" s="219" t="e">
        <f>IF(ISBLANK(#REF!),"",#REF!)</f>
        <v>#REF!</v>
      </c>
      <c r="BL373" s="219" t="e">
        <f>IF(ISBLANK(#REF!),"",#REF!)</f>
        <v>#REF!</v>
      </c>
      <c r="BM373" s="219" t="e">
        <f>IF(ISBLANK(#REF!),"",#REF!)</f>
        <v>#REF!</v>
      </c>
      <c r="BN373" s="219" t="e">
        <f>IF(ISBLANK(#REF!),"",#REF!)</f>
        <v>#REF!</v>
      </c>
      <c r="BO373" s="227" t="e">
        <f t="shared" si="98"/>
        <v>#REF!</v>
      </c>
      <c r="BP373" s="228" t="str">
        <f t="shared" si="101"/>
        <v/>
      </c>
      <c r="BQ373" s="229" t="str">
        <f t="shared" si="85"/>
        <v/>
      </c>
      <c r="BR373" s="228" t="e">
        <f t="shared" si="99"/>
        <v>#REF!</v>
      </c>
      <c r="BS373" s="230" t="e">
        <f t="shared" si="100"/>
        <v>#REF!</v>
      </c>
    </row>
    <row r="374" spans="1:71">
      <c r="A374" s="213" t="e">
        <f>IF(ISBLANK(#REF!),"",#REF!)</f>
        <v>#REF!</v>
      </c>
      <c r="B374" s="214" t="e">
        <f>IF(ISBLANK(#REF!),"",#REF!)</f>
        <v>#REF!</v>
      </c>
      <c r="C374" s="214" t="e">
        <f>IF(ISBLANK(#REF!),"",#REF!)</f>
        <v>#REF!</v>
      </c>
      <c r="D374" s="214" t="e">
        <f>IF(ISBLANK(#REF!),"",#REF!)</f>
        <v>#REF!</v>
      </c>
      <c r="E374" s="214" t="e">
        <f>IF(ISBLANK(#REF!),"",#REF!)</f>
        <v>#REF!</v>
      </c>
      <c r="F374" s="214" t="e">
        <f>IF(ISBLANK(#REF!),"",#REF!)</f>
        <v>#REF!</v>
      </c>
      <c r="G374" s="214" t="e">
        <f>IF(ISBLANK(#REF!),"",#REF!)</f>
        <v>#REF!</v>
      </c>
      <c r="H374" s="215" t="e">
        <f>IF(ISBLANK(#REF!),"",#REF!)</f>
        <v>#REF!</v>
      </c>
      <c r="I374" s="214" t="e">
        <f>IF(ISBLANK(#REF!),"",#REF!)</f>
        <v>#REF!</v>
      </c>
      <c r="J374" s="216" t="e">
        <f>IF(ISBLANK(#REF!),"",#REF!)</f>
        <v>#REF!</v>
      </c>
      <c r="K374" s="217" t="e">
        <f>IF(ISBLANK(#REF!),"",#REF!)</f>
        <v>#REF!</v>
      </c>
      <c r="L374" s="217" t="e">
        <f>IF(ISBLANK(#REF!),"",#REF!)</f>
        <v>#REF!</v>
      </c>
      <c r="M374" s="218" t="e">
        <f>IF(ISBLANK(#REF!),"",#REF!)</f>
        <v>#REF!</v>
      </c>
      <c r="N374" s="218" t="e">
        <f>IF(ISBLANK(#REF!),"",#REF!)</f>
        <v>#REF!</v>
      </c>
      <c r="O374" s="220" t="str">
        <f>IFERROR(VLOOKUP(_xlfn.CONCAT('Team Roster - Final'!$A374," : ",'Team Roster - Final'!$BM374),'Rate Calculations'!$C$4:$G$1100,5,FALSE),"")</f>
        <v/>
      </c>
      <c r="P374" s="225">
        <f>IF(ISBLANK('Rate Calculations'!$H376),"",'Rate Calculations'!$H376)</f>
        <v>1.7500000000000002E-2</v>
      </c>
      <c r="Q374" s="220" t="str">
        <f t="shared" si="86"/>
        <v/>
      </c>
      <c r="R374" s="221">
        <f>IF(ISBLANK('Rate Calculations'!$J376),"",'Rate Calculations'!$J376)</f>
        <v>3.5000000000000003E-2</v>
      </c>
      <c r="S374" s="220" t="str">
        <f t="shared" si="87"/>
        <v/>
      </c>
      <c r="T374" s="225" t="str">
        <f>IFERROR(VLOOKUP(_xlfn.CONCAT('Team Roster - Final'!$A374," : ",'Team Roster - Final'!$BM374),'Rate Calculations'!$C$4:$S$1100,10,FALSE),"")</f>
        <v/>
      </c>
      <c r="U374" s="225" t="str">
        <f>IFERROR(VLOOKUP(_xlfn.CONCAT('Team Roster - Final'!$A374," : ",'Team Roster - Final'!$BM374),'Rate Calculations'!$C$4:$S$1100,11,FALSE),"")</f>
        <v/>
      </c>
      <c r="V374" s="222" t="str">
        <f t="shared" si="88"/>
        <v/>
      </c>
      <c r="W374" s="222" t="str">
        <f t="shared" si="89"/>
        <v/>
      </c>
      <c r="X374" s="223" t="str">
        <f>IFERROR(VLOOKUP(_xlfn.CONCAT('Team Roster - Final'!$A374," : ",'Team Roster - Final'!$BM374),'Rate Calculations'!$C$4:$S$1100,14,FALSE),"")</f>
        <v/>
      </c>
      <c r="Y374" s="222" t="str">
        <f t="shared" si="90"/>
        <v/>
      </c>
      <c r="Z374" s="222" t="str">
        <f t="shared" si="91"/>
        <v/>
      </c>
      <c r="AA374" s="224" t="str">
        <f>IFERROR(IF(#REF!="Yes",$Y374, $Y374+$Q374*0.5),"")</f>
        <v/>
      </c>
      <c r="AB374" s="224" t="str">
        <f>IFERROR(IF(#REF!="Yes",$Z374, $Z374+$S374*0.5),"")</f>
        <v/>
      </c>
      <c r="AC374" s="220" t="str">
        <f>IFERROR(VLOOKUP(_xlfn.CONCAT('Team Roster - Final'!$A374," : ",'Team Roster - Final'!$BM374),'Rate Calculations'!$C$4:$U$1100,19,FALSE),"")</f>
        <v/>
      </c>
      <c r="AD374" s="220" t="str">
        <f t="shared" si="92"/>
        <v/>
      </c>
      <c r="AE374" s="220" t="str">
        <f t="shared" si="93"/>
        <v/>
      </c>
      <c r="AF374" s="225" t="str">
        <f>IFERROR(VLOOKUP(_xlfn.CONCAT('Team Roster - Final'!$A374," : ",'Team Roster - Final'!$BM374),'Rate Calculations'!$C$4:$AB$1100,22,FALSE),"")</f>
        <v/>
      </c>
      <c r="AG374" s="225" t="str">
        <f>IFERROR(VLOOKUP(_xlfn.CONCAT('Team Roster - Final'!$A374," : ",'Team Roster - Final'!$BM374),'Rate Calculations'!$C$4:$AB$1100,23,FALSE),"")</f>
        <v/>
      </c>
      <c r="AH374" s="222" t="str">
        <f t="shared" si="94"/>
        <v/>
      </c>
      <c r="AI374" s="222" t="str">
        <f t="shared" si="95"/>
        <v/>
      </c>
      <c r="AJ374" s="223" t="str">
        <f>Table1[[#This Row],[Home Office
Net Fee %]]</f>
        <v/>
      </c>
      <c r="AK374" s="222" t="str">
        <f t="shared" si="96"/>
        <v/>
      </c>
      <c r="AL374" s="222" t="str">
        <f t="shared" si="97"/>
        <v/>
      </c>
      <c r="AM374" s="215" t="str">
        <f>IFERROR(IF(#REF!="Yes",$AK374,($AK374+$AD374*0.5)),"")</f>
        <v/>
      </c>
      <c r="AN374" s="215" t="str">
        <f>IFERROR(IF(#REF!="Yes",$AL374,($AL374+$AE374*0.5)),"")</f>
        <v/>
      </c>
      <c r="AO374" s="374" t="str">
        <f>IF(ISBLANK('Team Roster Proposed - FBR'!Q375),"",'Team Roster Proposed - FBR'!Q375)</f>
        <v/>
      </c>
      <c r="AP374" s="226" t="e">
        <f>IF(ISBLANK(#REF!),"",#REF!)</f>
        <v>#REF!</v>
      </c>
      <c r="AQ374" s="226" t="e">
        <f>IF(ISBLANK(#REF!),"",#REF!)</f>
        <v>#REF!</v>
      </c>
      <c r="AR374" s="226" t="e">
        <f>IF(ISBLANK(#REF!),"",#REF!)</f>
        <v>#REF!</v>
      </c>
      <c r="AS374" s="219" t="e">
        <f>IF(ISBLANK(#REF!),"",#REF!)</f>
        <v>#REF!</v>
      </c>
      <c r="AT374" s="219" t="e">
        <f>IF(ISBLANK(#REF!),"",#REF!)</f>
        <v>#REF!</v>
      </c>
      <c r="AU374" s="219" t="e">
        <f>IF(ISBLANK(#REF!),"",#REF!)</f>
        <v>#REF!</v>
      </c>
      <c r="AV374" s="219" t="e">
        <f>IF(ISBLANK(#REF!),"",#REF!)</f>
        <v>#REF!</v>
      </c>
      <c r="AW374" s="219" t="e">
        <f>IF(ISBLANK(#REF!),"",#REF!)</f>
        <v>#REF!</v>
      </c>
      <c r="AX374" s="219" t="e">
        <f>IF(ISBLANK(#REF!),"",#REF!)</f>
        <v>#REF!</v>
      </c>
      <c r="AY374" s="226" t="e">
        <f>IF(ISBLANK(#REF!),"",#REF!)</f>
        <v>#REF!</v>
      </c>
      <c r="AZ374" s="219" t="e">
        <f>IF(ISBLANK(#REF!),"",#REF!)</f>
        <v>#REF!</v>
      </c>
      <c r="BA374" s="219" t="e">
        <f>IF(ISBLANK(#REF!),"",#REF!)</f>
        <v>#REF!</v>
      </c>
      <c r="BB374" s="219" t="e">
        <f>IF(ISBLANK(#REF!),"",#REF!)</f>
        <v>#REF!</v>
      </c>
      <c r="BC374" s="219" t="e">
        <f>IF(ISBLANK(#REF!),"",#REF!)</f>
        <v>#REF!</v>
      </c>
      <c r="BD374" s="219" t="e">
        <f>IF(ISBLANK(#REF!),"",#REF!)</f>
        <v>#REF!</v>
      </c>
      <c r="BE374" s="219" t="e">
        <f>IF(ISBLANK(#REF!),"",#REF!)</f>
        <v>#REF!</v>
      </c>
      <c r="BF374" s="219" t="e">
        <f>IF(ISBLANK(#REF!),"",#REF!)</f>
        <v>#REF!</v>
      </c>
      <c r="BG374" s="219" t="e">
        <f>IF(ISBLANK(#REF!),"",#REF!)</f>
        <v>#REF!</v>
      </c>
      <c r="BH374" s="219" t="e">
        <f>IF(ISBLANK(#REF!),"",#REF!)</f>
        <v>#REF!</v>
      </c>
      <c r="BI374" s="219" t="e">
        <f>IF(ISBLANK(#REF!),"",#REF!)</f>
        <v>#REF!</v>
      </c>
      <c r="BJ374" s="219" t="e">
        <f>IF(ISBLANK(#REF!),"",#REF!)</f>
        <v>#REF!</v>
      </c>
      <c r="BK374" s="219" t="e">
        <f>IF(ISBLANK(#REF!),"",#REF!)</f>
        <v>#REF!</v>
      </c>
      <c r="BL374" s="219" t="e">
        <f>IF(ISBLANK(#REF!),"",#REF!)</f>
        <v>#REF!</v>
      </c>
      <c r="BM374" s="219" t="e">
        <f>IF(ISBLANK(#REF!),"",#REF!)</f>
        <v>#REF!</v>
      </c>
      <c r="BN374" s="219" t="e">
        <f>IF(ISBLANK(#REF!),"",#REF!)</f>
        <v>#REF!</v>
      </c>
      <c r="BO374" s="227" t="e">
        <f t="shared" si="98"/>
        <v>#REF!</v>
      </c>
      <c r="BP374" s="228" t="str">
        <f t="shared" si="101"/>
        <v/>
      </c>
      <c r="BQ374" s="229" t="str">
        <f t="shared" si="85"/>
        <v/>
      </c>
      <c r="BR374" s="228" t="e">
        <f t="shared" si="99"/>
        <v>#REF!</v>
      </c>
      <c r="BS374" s="230" t="e">
        <f t="shared" si="100"/>
        <v>#REF!</v>
      </c>
    </row>
    <row r="375" spans="1:71">
      <c r="A375" s="213" t="e">
        <f>IF(ISBLANK(#REF!),"",#REF!)</f>
        <v>#REF!</v>
      </c>
      <c r="B375" s="214" t="e">
        <f>IF(ISBLANK(#REF!),"",#REF!)</f>
        <v>#REF!</v>
      </c>
      <c r="C375" s="214" t="e">
        <f>IF(ISBLANK(#REF!),"",#REF!)</f>
        <v>#REF!</v>
      </c>
      <c r="D375" s="214" t="e">
        <f>IF(ISBLANK(#REF!),"",#REF!)</f>
        <v>#REF!</v>
      </c>
      <c r="E375" s="214" t="e">
        <f>IF(ISBLANK(#REF!),"",#REF!)</f>
        <v>#REF!</v>
      </c>
      <c r="F375" s="214" t="e">
        <f>IF(ISBLANK(#REF!),"",#REF!)</f>
        <v>#REF!</v>
      </c>
      <c r="G375" s="214" t="e">
        <f>IF(ISBLANK(#REF!),"",#REF!)</f>
        <v>#REF!</v>
      </c>
      <c r="H375" s="215" t="e">
        <f>IF(ISBLANK(#REF!),"",#REF!)</f>
        <v>#REF!</v>
      </c>
      <c r="I375" s="214" t="e">
        <f>IF(ISBLANK(#REF!),"",#REF!)</f>
        <v>#REF!</v>
      </c>
      <c r="J375" s="216" t="e">
        <f>IF(ISBLANK(#REF!),"",#REF!)</f>
        <v>#REF!</v>
      </c>
      <c r="K375" s="217" t="e">
        <f>IF(ISBLANK(#REF!),"",#REF!)</f>
        <v>#REF!</v>
      </c>
      <c r="L375" s="217" t="e">
        <f>IF(ISBLANK(#REF!),"",#REF!)</f>
        <v>#REF!</v>
      </c>
      <c r="M375" s="218" t="e">
        <f>IF(ISBLANK(#REF!),"",#REF!)</f>
        <v>#REF!</v>
      </c>
      <c r="N375" s="218" t="e">
        <f>IF(ISBLANK(#REF!),"",#REF!)</f>
        <v>#REF!</v>
      </c>
      <c r="O375" s="220" t="str">
        <f>IFERROR(VLOOKUP(_xlfn.CONCAT('Team Roster - Final'!$A375," : ",'Team Roster - Final'!$BM375),'Rate Calculations'!$C$4:$G$1100,5,FALSE),"")</f>
        <v/>
      </c>
      <c r="P375" s="225">
        <f>IF(ISBLANK('Rate Calculations'!$H377),"",'Rate Calculations'!$H377)</f>
        <v>1.7500000000000002E-2</v>
      </c>
      <c r="Q375" s="220" t="str">
        <f t="shared" si="86"/>
        <v/>
      </c>
      <c r="R375" s="221">
        <f>IF(ISBLANK('Rate Calculations'!$J377),"",'Rate Calculations'!$J377)</f>
        <v>3.5000000000000003E-2</v>
      </c>
      <c r="S375" s="220" t="str">
        <f t="shared" si="87"/>
        <v/>
      </c>
      <c r="T375" s="225" t="str">
        <f>IFERROR(VLOOKUP(_xlfn.CONCAT('Team Roster - Final'!$A375," : ",'Team Roster - Final'!$BM375),'Rate Calculations'!$C$4:$S$1100,10,FALSE),"")</f>
        <v/>
      </c>
      <c r="U375" s="225" t="str">
        <f>IFERROR(VLOOKUP(_xlfn.CONCAT('Team Roster - Final'!$A375," : ",'Team Roster - Final'!$BM375),'Rate Calculations'!$C$4:$S$1100,11,FALSE),"")</f>
        <v/>
      </c>
      <c r="V375" s="222" t="str">
        <f t="shared" si="88"/>
        <v/>
      </c>
      <c r="W375" s="222" t="str">
        <f t="shared" si="89"/>
        <v/>
      </c>
      <c r="X375" s="223" t="str">
        <f>IFERROR(VLOOKUP(_xlfn.CONCAT('Team Roster - Final'!$A375," : ",'Team Roster - Final'!$BM375),'Rate Calculations'!$C$4:$S$1100,14,FALSE),"")</f>
        <v/>
      </c>
      <c r="Y375" s="222" t="str">
        <f t="shared" si="90"/>
        <v/>
      </c>
      <c r="Z375" s="222" t="str">
        <f t="shared" si="91"/>
        <v/>
      </c>
      <c r="AA375" s="224" t="str">
        <f>IFERROR(IF(#REF!="Yes",$Y375, $Y375+$Q375*0.5),"")</f>
        <v/>
      </c>
      <c r="AB375" s="224" t="str">
        <f>IFERROR(IF(#REF!="Yes",$Z375, $Z375+$S375*0.5),"")</f>
        <v/>
      </c>
      <c r="AC375" s="220" t="str">
        <f>IFERROR(VLOOKUP(_xlfn.CONCAT('Team Roster - Final'!$A375," : ",'Team Roster - Final'!$BM375),'Rate Calculations'!$C$4:$U$1100,19,FALSE),"")</f>
        <v/>
      </c>
      <c r="AD375" s="220" t="str">
        <f t="shared" si="92"/>
        <v/>
      </c>
      <c r="AE375" s="220" t="str">
        <f t="shared" si="93"/>
        <v/>
      </c>
      <c r="AF375" s="225" t="str">
        <f>IFERROR(VLOOKUP(_xlfn.CONCAT('Team Roster - Final'!$A375," : ",'Team Roster - Final'!$BM375),'Rate Calculations'!$C$4:$AB$1100,22,FALSE),"")</f>
        <v/>
      </c>
      <c r="AG375" s="225" t="str">
        <f>IFERROR(VLOOKUP(_xlfn.CONCAT('Team Roster - Final'!$A375," : ",'Team Roster - Final'!$BM375),'Rate Calculations'!$C$4:$AB$1100,23,FALSE),"")</f>
        <v/>
      </c>
      <c r="AH375" s="222" t="str">
        <f t="shared" si="94"/>
        <v/>
      </c>
      <c r="AI375" s="222" t="str">
        <f t="shared" si="95"/>
        <v/>
      </c>
      <c r="AJ375" s="223" t="str">
        <f>Table1[[#This Row],[Home Office
Net Fee %]]</f>
        <v/>
      </c>
      <c r="AK375" s="222" t="str">
        <f t="shared" si="96"/>
        <v/>
      </c>
      <c r="AL375" s="222" t="str">
        <f t="shared" si="97"/>
        <v/>
      </c>
      <c r="AM375" s="215" t="str">
        <f>IFERROR(IF(#REF!="Yes",$AK375,($AK375+$AD375*0.5)),"")</f>
        <v/>
      </c>
      <c r="AN375" s="215" t="str">
        <f>IFERROR(IF(#REF!="Yes",$AL375,($AL375+$AE375*0.5)),"")</f>
        <v/>
      </c>
      <c r="AO375" s="374" t="str">
        <f>IF(ISBLANK('Team Roster Proposed - FBR'!Q376),"",'Team Roster Proposed - FBR'!Q376)</f>
        <v/>
      </c>
      <c r="AP375" s="226" t="e">
        <f>IF(ISBLANK(#REF!),"",#REF!)</f>
        <v>#REF!</v>
      </c>
      <c r="AQ375" s="226" t="e">
        <f>IF(ISBLANK(#REF!),"",#REF!)</f>
        <v>#REF!</v>
      </c>
      <c r="AR375" s="226" t="e">
        <f>IF(ISBLANK(#REF!),"",#REF!)</f>
        <v>#REF!</v>
      </c>
      <c r="AS375" s="219" t="e">
        <f>IF(ISBLANK(#REF!),"",#REF!)</f>
        <v>#REF!</v>
      </c>
      <c r="AT375" s="219" t="e">
        <f>IF(ISBLANK(#REF!),"",#REF!)</f>
        <v>#REF!</v>
      </c>
      <c r="AU375" s="219" t="e">
        <f>IF(ISBLANK(#REF!),"",#REF!)</f>
        <v>#REF!</v>
      </c>
      <c r="AV375" s="219" t="e">
        <f>IF(ISBLANK(#REF!),"",#REF!)</f>
        <v>#REF!</v>
      </c>
      <c r="AW375" s="219" t="e">
        <f>IF(ISBLANK(#REF!),"",#REF!)</f>
        <v>#REF!</v>
      </c>
      <c r="AX375" s="219" t="e">
        <f>IF(ISBLANK(#REF!),"",#REF!)</f>
        <v>#REF!</v>
      </c>
      <c r="AY375" s="226" t="e">
        <f>IF(ISBLANK(#REF!),"",#REF!)</f>
        <v>#REF!</v>
      </c>
      <c r="AZ375" s="219" t="e">
        <f>IF(ISBLANK(#REF!),"",#REF!)</f>
        <v>#REF!</v>
      </c>
      <c r="BA375" s="219" t="e">
        <f>IF(ISBLANK(#REF!),"",#REF!)</f>
        <v>#REF!</v>
      </c>
      <c r="BB375" s="219" t="e">
        <f>IF(ISBLANK(#REF!),"",#REF!)</f>
        <v>#REF!</v>
      </c>
      <c r="BC375" s="219" t="e">
        <f>IF(ISBLANK(#REF!),"",#REF!)</f>
        <v>#REF!</v>
      </c>
      <c r="BD375" s="219" t="e">
        <f>IF(ISBLANK(#REF!),"",#REF!)</f>
        <v>#REF!</v>
      </c>
      <c r="BE375" s="219" t="e">
        <f>IF(ISBLANK(#REF!),"",#REF!)</f>
        <v>#REF!</v>
      </c>
      <c r="BF375" s="219" t="e">
        <f>IF(ISBLANK(#REF!),"",#REF!)</f>
        <v>#REF!</v>
      </c>
      <c r="BG375" s="219" t="e">
        <f>IF(ISBLANK(#REF!),"",#REF!)</f>
        <v>#REF!</v>
      </c>
      <c r="BH375" s="219" t="e">
        <f>IF(ISBLANK(#REF!),"",#REF!)</f>
        <v>#REF!</v>
      </c>
      <c r="BI375" s="219" t="e">
        <f>IF(ISBLANK(#REF!),"",#REF!)</f>
        <v>#REF!</v>
      </c>
      <c r="BJ375" s="219" t="e">
        <f>IF(ISBLANK(#REF!),"",#REF!)</f>
        <v>#REF!</v>
      </c>
      <c r="BK375" s="219" t="e">
        <f>IF(ISBLANK(#REF!),"",#REF!)</f>
        <v>#REF!</v>
      </c>
      <c r="BL375" s="219" t="e">
        <f>IF(ISBLANK(#REF!),"",#REF!)</f>
        <v>#REF!</v>
      </c>
      <c r="BM375" s="219" t="e">
        <f>IF(ISBLANK(#REF!),"",#REF!)</f>
        <v>#REF!</v>
      </c>
      <c r="BN375" s="219" t="e">
        <f>IF(ISBLANK(#REF!),"",#REF!)</f>
        <v>#REF!</v>
      </c>
      <c r="BO375" s="227" t="e">
        <f t="shared" si="98"/>
        <v>#REF!</v>
      </c>
      <c r="BP375" s="228" t="str">
        <f t="shared" si="101"/>
        <v/>
      </c>
      <c r="BQ375" s="229" t="str">
        <f t="shared" si="85"/>
        <v/>
      </c>
      <c r="BR375" s="228" t="e">
        <f t="shared" si="99"/>
        <v>#REF!</v>
      </c>
      <c r="BS375" s="230" t="e">
        <f t="shared" si="100"/>
        <v>#REF!</v>
      </c>
    </row>
    <row r="376" spans="1:71">
      <c r="A376" s="213" t="e">
        <f>IF(ISBLANK(#REF!),"",#REF!)</f>
        <v>#REF!</v>
      </c>
      <c r="B376" s="214" t="e">
        <f>IF(ISBLANK(#REF!),"",#REF!)</f>
        <v>#REF!</v>
      </c>
      <c r="C376" s="214" t="e">
        <f>IF(ISBLANK(#REF!),"",#REF!)</f>
        <v>#REF!</v>
      </c>
      <c r="D376" s="214" t="e">
        <f>IF(ISBLANK(#REF!),"",#REF!)</f>
        <v>#REF!</v>
      </c>
      <c r="E376" s="214" t="e">
        <f>IF(ISBLANK(#REF!),"",#REF!)</f>
        <v>#REF!</v>
      </c>
      <c r="F376" s="214" t="e">
        <f>IF(ISBLANK(#REF!),"",#REF!)</f>
        <v>#REF!</v>
      </c>
      <c r="G376" s="214" t="e">
        <f>IF(ISBLANK(#REF!),"",#REF!)</f>
        <v>#REF!</v>
      </c>
      <c r="H376" s="215" t="e">
        <f>IF(ISBLANK(#REF!),"",#REF!)</f>
        <v>#REF!</v>
      </c>
      <c r="I376" s="214" t="e">
        <f>IF(ISBLANK(#REF!),"",#REF!)</f>
        <v>#REF!</v>
      </c>
      <c r="J376" s="216" t="e">
        <f>IF(ISBLANK(#REF!),"",#REF!)</f>
        <v>#REF!</v>
      </c>
      <c r="K376" s="217" t="e">
        <f>IF(ISBLANK(#REF!),"",#REF!)</f>
        <v>#REF!</v>
      </c>
      <c r="L376" s="217" t="e">
        <f>IF(ISBLANK(#REF!),"",#REF!)</f>
        <v>#REF!</v>
      </c>
      <c r="M376" s="218" t="e">
        <f>IF(ISBLANK(#REF!),"",#REF!)</f>
        <v>#REF!</v>
      </c>
      <c r="N376" s="218" t="e">
        <f>IF(ISBLANK(#REF!),"",#REF!)</f>
        <v>#REF!</v>
      </c>
      <c r="O376" s="220" t="str">
        <f>IFERROR(VLOOKUP(_xlfn.CONCAT('Team Roster - Final'!$A376," : ",'Team Roster - Final'!$BM376),'Rate Calculations'!$C$4:$G$1100,5,FALSE),"")</f>
        <v/>
      </c>
      <c r="P376" s="225">
        <f>IF(ISBLANK('Rate Calculations'!$H378),"",'Rate Calculations'!$H378)</f>
        <v>1.7500000000000002E-2</v>
      </c>
      <c r="Q376" s="220" t="str">
        <f t="shared" si="86"/>
        <v/>
      </c>
      <c r="R376" s="221">
        <f>IF(ISBLANK('Rate Calculations'!$J378),"",'Rate Calculations'!$J378)</f>
        <v>3.5000000000000003E-2</v>
      </c>
      <c r="S376" s="220" t="str">
        <f t="shared" si="87"/>
        <v/>
      </c>
      <c r="T376" s="225" t="str">
        <f>IFERROR(VLOOKUP(_xlfn.CONCAT('Team Roster - Final'!$A376," : ",'Team Roster - Final'!$BM376),'Rate Calculations'!$C$4:$S$1100,10,FALSE),"")</f>
        <v/>
      </c>
      <c r="U376" s="225" t="str">
        <f>IFERROR(VLOOKUP(_xlfn.CONCAT('Team Roster - Final'!$A376," : ",'Team Roster - Final'!$BM376),'Rate Calculations'!$C$4:$S$1100,11,FALSE),"")</f>
        <v/>
      </c>
      <c r="V376" s="222" t="str">
        <f t="shared" si="88"/>
        <v/>
      </c>
      <c r="W376" s="222" t="str">
        <f t="shared" si="89"/>
        <v/>
      </c>
      <c r="X376" s="223" t="str">
        <f>IFERROR(VLOOKUP(_xlfn.CONCAT('Team Roster - Final'!$A376," : ",'Team Roster - Final'!$BM376),'Rate Calculations'!$C$4:$S$1100,14,FALSE),"")</f>
        <v/>
      </c>
      <c r="Y376" s="222" t="str">
        <f t="shared" si="90"/>
        <v/>
      </c>
      <c r="Z376" s="222" t="str">
        <f t="shared" si="91"/>
        <v/>
      </c>
      <c r="AA376" s="224" t="str">
        <f>IFERROR(IF(#REF!="Yes",$Y376, $Y376+$Q376*0.5),"")</f>
        <v/>
      </c>
      <c r="AB376" s="224" t="str">
        <f>IFERROR(IF(#REF!="Yes",$Z376, $Z376+$S376*0.5),"")</f>
        <v/>
      </c>
      <c r="AC376" s="220" t="str">
        <f>IFERROR(VLOOKUP(_xlfn.CONCAT('Team Roster - Final'!$A376," : ",'Team Roster - Final'!$BM376),'Rate Calculations'!$C$4:$U$1100,19,FALSE),"")</f>
        <v/>
      </c>
      <c r="AD376" s="220" t="str">
        <f t="shared" si="92"/>
        <v/>
      </c>
      <c r="AE376" s="220" t="str">
        <f t="shared" si="93"/>
        <v/>
      </c>
      <c r="AF376" s="225" t="str">
        <f>IFERROR(VLOOKUP(_xlfn.CONCAT('Team Roster - Final'!$A376," : ",'Team Roster - Final'!$BM376),'Rate Calculations'!$C$4:$AB$1100,22,FALSE),"")</f>
        <v/>
      </c>
      <c r="AG376" s="225" t="str">
        <f>IFERROR(VLOOKUP(_xlfn.CONCAT('Team Roster - Final'!$A376," : ",'Team Roster - Final'!$BM376),'Rate Calculations'!$C$4:$AB$1100,23,FALSE),"")</f>
        <v/>
      </c>
      <c r="AH376" s="222" t="str">
        <f t="shared" si="94"/>
        <v/>
      </c>
      <c r="AI376" s="222" t="str">
        <f t="shared" si="95"/>
        <v/>
      </c>
      <c r="AJ376" s="223" t="str">
        <f>Table1[[#This Row],[Home Office
Net Fee %]]</f>
        <v/>
      </c>
      <c r="AK376" s="222" t="str">
        <f t="shared" si="96"/>
        <v/>
      </c>
      <c r="AL376" s="222" t="str">
        <f t="shared" si="97"/>
        <v/>
      </c>
      <c r="AM376" s="215" t="str">
        <f>IFERROR(IF(#REF!="Yes",$AK376,($AK376+$AD376*0.5)),"")</f>
        <v/>
      </c>
      <c r="AN376" s="215" t="str">
        <f>IFERROR(IF(#REF!="Yes",$AL376,($AL376+$AE376*0.5)),"")</f>
        <v/>
      </c>
      <c r="AO376" s="374" t="str">
        <f>IF(ISBLANK('Team Roster Proposed - FBR'!Q377),"",'Team Roster Proposed - FBR'!Q377)</f>
        <v/>
      </c>
      <c r="AP376" s="226" t="e">
        <f>IF(ISBLANK(#REF!),"",#REF!)</f>
        <v>#REF!</v>
      </c>
      <c r="AQ376" s="226" t="e">
        <f>IF(ISBLANK(#REF!),"",#REF!)</f>
        <v>#REF!</v>
      </c>
      <c r="AR376" s="226" t="e">
        <f>IF(ISBLANK(#REF!),"",#REF!)</f>
        <v>#REF!</v>
      </c>
      <c r="AS376" s="219" t="e">
        <f>IF(ISBLANK(#REF!),"",#REF!)</f>
        <v>#REF!</v>
      </c>
      <c r="AT376" s="219" t="e">
        <f>IF(ISBLANK(#REF!),"",#REF!)</f>
        <v>#REF!</v>
      </c>
      <c r="AU376" s="219" t="e">
        <f>IF(ISBLANK(#REF!),"",#REF!)</f>
        <v>#REF!</v>
      </c>
      <c r="AV376" s="219" t="e">
        <f>IF(ISBLANK(#REF!),"",#REF!)</f>
        <v>#REF!</v>
      </c>
      <c r="AW376" s="219" t="e">
        <f>IF(ISBLANK(#REF!),"",#REF!)</f>
        <v>#REF!</v>
      </c>
      <c r="AX376" s="219" t="e">
        <f>IF(ISBLANK(#REF!),"",#REF!)</f>
        <v>#REF!</v>
      </c>
      <c r="AY376" s="226" t="e">
        <f>IF(ISBLANK(#REF!),"",#REF!)</f>
        <v>#REF!</v>
      </c>
      <c r="AZ376" s="219" t="e">
        <f>IF(ISBLANK(#REF!),"",#REF!)</f>
        <v>#REF!</v>
      </c>
      <c r="BA376" s="219" t="e">
        <f>IF(ISBLANK(#REF!),"",#REF!)</f>
        <v>#REF!</v>
      </c>
      <c r="BB376" s="219" t="e">
        <f>IF(ISBLANK(#REF!),"",#REF!)</f>
        <v>#REF!</v>
      </c>
      <c r="BC376" s="219" t="e">
        <f>IF(ISBLANK(#REF!),"",#REF!)</f>
        <v>#REF!</v>
      </c>
      <c r="BD376" s="219" t="e">
        <f>IF(ISBLANK(#REF!),"",#REF!)</f>
        <v>#REF!</v>
      </c>
      <c r="BE376" s="219" t="e">
        <f>IF(ISBLANK(#REF!),"",#REF!)</f>
        <v>#REF!</v>
      </c>
      <c r="BF376" s="219" t="e">
        <f>IF(ISBLANK(#REF!),"",#REF!)</f>
        <v>#REF!</v>
      </c>
      <c r="BG376" s="219" t="e">
        <f>IF(ISBLANK(#REF!),"",#REF!)</f>
        <v>#REF!</v>
      </c>
      <c r="BH376" s="219" t="e">
        <f>IF(ISBLANK(#REF!),"",#REF!)</f>
        <v>#REF!</v>
      </c>
      <c r="BI376" s="219" t="e">
        <f>IF(ISBLANK(#REF!),"",#REF!)</f>
        <v>#REF!</v>
      </c>
      <c r="BJ376" s="219" t="e">
        <f>IF(ISBLANK(#REF!),"",#REF!)</f>
        <v>#REF!</v>
      </c>
      <c r="BK376" s="219" t="e">
        <f>IF(ISBLANK(#REF!),"",#REF!)</f>
        <v>#REF!</v>
      </c>
      <c r="BL376" s="219" t="e">
        <f>IF(ISBLANK(#REF!),"",#REF!)</f>
        <v>#REF!</v>
      </c>
      <c r="BM376" s="219" t="e">
        <f>IF(ISBLANK(#REF!),"",#REF!)</f>
        <v>#REF!</v>
      </c>
      <c r="BN376" s="219" t="e">
        <f>IF(ISBLANK(#REF!),"",#REF!)</f>
        <v>#REF!</v>
      </c>
      <c r="BO376" s="227" t="e">
        <f t="shared" si="98"/>
        <v>#REF!</v>
      </c>
      <c r="BP376" s="228" t="str">
        <f t="shared" si="101"/>
        <v/>
      </c>
      <c r="BQ376" s="229" t="str">
        <f t="shared" si="85"/>
        <v/>
      </c>
      <c r="BR376" s="228" t="e">
        <f t="shared" si="99"/>
        <v>#REF!</v>
      </c>
      <c r="BS376" s="230" t="e">
        <f t="shared" si="100"/>
        <v>#REF!</v>
      </c>
    </row>
    <row r="377" spans="1:71">
      <c r="A377" s="213" t="e">
        <f>IF(ISBLANK(#REF!),"",#REF!)</f>
        <v>#REF!</v>
      </c>
      <c r="B377" s="214" t="e">
        <f>IF(ISBLANK(#REF!),"",#REF!)</f>
        <v>#REF!</v>
      </c>
      <c r="C377" s="214" t="e">
        <f>IF(ISBLANK(#REF!),"",#REF!)</f>
        <v>#REF!</v>
      </c>
      <c r="D377" s="214" t="e">
        <f>IF(ISBLANK(#REF!),"",#REF!)</f>
        <v>#REF!</v>
      </c>
      <c r="E377" s="214" t="e">
        <f>IF(ISBLANK(#REF!),"",#REF!)</f>
        <v>#REF!</v>
      </c>
      <c r="F377" s="214" t="e">
        <f>IF(ISBLANK(#REF!),"",#REF!)</f>
        <v>#REF!</v>
      </c>
      <c r="G377" s="214" t="e">
        <f>IF(ISBLANK(#REF!),"",#REF!)</f>
        <v>#REF!</v>
      </c>
      <c r="H377" s="215" t="e">
        <f>IF(ISBLANK(#REF!),"",#REF!)</f>
        <v>#REF!</v>
      </c>
      <c r="I377" s="214" t="e">
        <f>IF(ISBLANK(#REF!),"",#REF!)</f>
        <v>#REF!</v>
      </c>
      <c r="J377" s="216" t="e">
        <f>IF(ISBLANK(#REF!),"",#REF!)</f>
        <v>#REF!</v>
      </c>
      <c r="K377" s="217" t="e">
        <f>IF(ISBLANK(#REF!),"",#REF!)</f>
        <v>#REF!</v>
      </c>
      <c r="L377" s="217" t="e">
        <f>IF(ISBLANK(#REF!),"",#REF!)</f>
        <v>#REF!</v>
      </c>
      <c r="M377" s="218" t="e">
        <f>IF(ISBLANK(#REF!),"",#REF!)</f>
        <v>#REF!</v>
      </c>
      <c r="N377" s="218" t="e">
        <f>IF(ISBLANK(#REF!),"",#REF!)</f>
        <v>#REF!</v>
      </c>
      <c r="O377" s="220" t="str">
        <f>IFERROR(VLOOKUP(_xlfn.CONCAT('Team Roster - Final'!$A377," : ",'Team Roster - Final'!$BM377),'Rate Calculations'!$C$4:$G$1100,5,FALSE),"")</f>
        <v/>
      </c>
      <c r="P377" s="225">
        <f>IF(ISBLANK('Rate Calculations'!$H379),"",'Rate Calculations'!$H379)</f>
        <v>1.7500000000000002E-2</v>
      </c>
      <c r="Q377" s="220" t="str">
        <f t="shared" si="86"/>
        <v/>
      </c>
      <c r="R377" s="221">
        <f>IF(ISBLANK('Rate Calculations'!$J379),"",'Rate Calculations'!$J379)</f>
        <v>3.5000000000000003E-2</v>
      </c>
      <c r="S377" s="220" t="str">
        <f t="shared" si="87"/>
        <v/>
      </c>
      <c r="T377" s="225" t="str">
        <f>IFERROR(VLOOKUP(_xlfn.CONCAT('Team Roster - Final'!$A377," : ",'Team Roster - Final'!$BM377),'Rate Calculations'!$C$4:$S$1100,10,FALSE),"")</f>
        <v/>
      </c>
      <c r="U377" s="225" t="str">
        <f>IFERROR(VLOOKUP(_xlfn.CONCAT('Team Roster - Final'!$A377," : ",'Team Roster - Final'!$BM377),'Rate Calculations'!$C$4:$S$1100,11,FALSE),"")</f>
        <v/>
      </c>
      <c r="V377" s="222" t="str">
        <f t="shared" si="88"/>
        <v/>
      </c>
      <c r="W377" s="222" t="str">
        <f t="shared" si="89"/>
        <v/>
      </c>
      <c r="X377" s="223" t="str">
        <f>IFERROR(VLOOKUP(_xlfn.CONCAT('Team Roster - Final'!$A377," : ",'Team Roster - Final'!$BM377),'Rate Calculations'!$C$4:$S$1100,14,FALSE),"")</f>
        <v/>
      </c>
      <c r="Y377" s="222" t="str">
        <f t="shared" si="90"/>
        <v/>
      </c>
      <c r="Z377" s="222" t="str">
        <f t="shared" si="91"/>
        <v/>
      </c>
      <c r="AA377" s="224" t="str">
        <f>IFERROR(IF(#REF!="Yes",$Y377, $Y377+$Q377*0.5),"")</f>
        <v/>
      </c>
      <c r="AB377" s="224" t="str">
        <f>IFERROR(IF(#REF!="Yes",$Z377, $Z377+$S377*0.5),"")</f>
        <v/>
      </c>
      <c r="AC377" s="220" t="str">
        <f>IFERROR(VLOOKUP(_xlfn.CONCAT('Team Roster - Final'!$A377," : ",'Team Roster - Final'!$BM377),'Rate Calculations'!$C$4:$U$1100,19,FALSE),"")</f>
        <v/>
      </c>
      <c r="AD377" s="220" t="str">
        <f t="shared" si="92"/>
        <v/>
      </c>
      <c r="AE377" s="220" t="str">
        <f t="shared" si="93"/>
        <v/>
      </c>
      <c r="AF377" s="225" t="str">
        <f>IFERROR(VLOOKUP(_xlfn.CONCAT('Team Roster - Final'!$A377," : ",'Team Roster - Final'!$BM377),'Rate Calculations'!$C$4:$AB$1100,22,FALSE),"")</f>
        <v/>
      </c>
      <c r="AG377" s="225" t="str">
        <f>IFERROR(VLOOKUP(_xlfn.CONCAT('Team Roster - Final'!$A377," : ",'Team Roster - Final'!$BM377),'Rate Calculations'!$C$4:$AB$1100,23,FALSE),"")</f>
        <v/>
      </c>
      <c r="AH377" s="222" t="str">
        <f t="shared" si="94"/>
        <v/>
      </c>
      <c r="AI377" s="222" t="str">
        <f t="shared" si="95"/>
        <v/>
      </c>
      <c r="AJ377" s="223" t="str">
        <f>Table1[[#This Row],[Home Office
Net Fee %]]</f>
        <v/>
      </c>
      <c r="AK377" s="222" t="str">
        <f t="shared" si="96"/>
        <v/>
      </c>
      <c r="AL377" s="222" t="str">
        <f t="shared" si="97"/>
        <v/>
      </c>
      <c r="AM377" s="215" t="str">
        <f>IFERROR(IF(#REF!="Yes",$AK377,($AK377+$AD377*0.5)),"")</f>
        <v/>
      </c>
      <c r="AN377" s="215" t="str">
        <f>IFERROR(IF(#REF!="Yes",$AL377,($AL377+$AE377*0.5)),"")</f>
        <v/>
      </c>
      <c r="AO377" s="374" t="str">
        <f>IF(ISBLANK('Team Roster Proposed - FBR'!Q378),"",'Team Roster Proposed - FBR'!Q378)</f>
        <v/>
      </c>
      <c r="AP377" s="226" t="e">
        <f>IF(ISBLANK(#REF!),"",#REF!)</f>
        <v>#REF!</v>
      </c>
      <c r="AQ377" s="226" t="e">
        <f>IF(ISBLANK(#REF!),"",#REF!)</f>
        <v>#REF!</v>
      </c>
      <c r="AR377" s="226" t="e">
        <f>IF(ISBLANK(#REF!),"",#REF!)</f>
        <v>#REF!</v>
      </c>
      <c r="AS377" s="219" t="e">
        <f>IF(ISBLANK(#REF!),"",#REF!)</f>
        <v>#REF!</v>
      </c>
      <c r="AT377" s="219" t="e">
        <f>IF(ISBLANK(#REF!),"",#REF!)</f>
        <v>#REF!</v>
      </c>
      <c r="AU377" s="219" t="e">
        <f>IF(ISBLANK(#REF!),"",#REF!)</f>
        <v>#REF!</v>
      </c>
      <c r="AV377" s="219" t="e">
        <f>IF(ISBLANK(#REF!),"",#REF!)</f>
        <v>#REF!</v>
      </c>
      <c r="AW377" s="219" t="e">
        <f>IF(ISBLANK(#REF!),"",#REF!)</f>
        <v>#REF!</v>
      </c>
      <c r="AX377" s="219" t="e">
        <f>IF(ISBLANK(#REF!),"",#REF!)</f>
        <v>#REF!</v>
      </c>
      <c r="AY377" s="226" t="e">
        <f>IF(ISBLANK(#REF!),"",#REF!)</f>
        <v>#REF!</v>
      </c>
      <c r="AZ377" s="219" t="e">
        <f>IF(ISBLANK(#REF!),"",#REF!)</f>
        <v>#REF!</v>
      </c>
      <c r="BA377" s="219" t="e">
        <f>IF(ISBLANK(#REF!),"",#REF!)</f>
        <v>#REF!</v>
      </c>
      <c r="BB377" s="219" t="e">
        <f>IF(ISBLANK(#REF!),"",#REF!)</f>
        <v>#REF!</v>
      </c>
      <c r="BC377" s="219" t="e">
        <f>IF(ISBLANK(#REF!),"",#REF!)</f>
        <v>#REF!</v>
      </c>
      <c r="BD377" s="219" t="e">
        <f>IF(ISBLANK(#REF!),"",#REF!)</f>
        <v>#REF!</v>
      </c>
      <c r="BE377" s="219" t="e">
        <f>IF(ISBLANK(#REF!),"",#REF!)</f>
        <v>#REF!</v>
      </c>
      <c r="BF377" s="219" t="e">
        <f>IF(ISBLANK(#REF!),"",#REF!)</f>
        <v>#REF!</v>
      </c>
      <c r="BG377" s="219" t="e">
        <f>IF(ISBLANK(#REF!),"",#REF!)</f>
        <v>#REF!</v>
      </c>
      <c r="BH377" s="219" t="e">
        <f>IF(ISBLANK(#REF!),"",#REF!)</f>
        <v>#REF!</v>
      </c>
      <c r="BI377" s="219" t="e">
        <f>IF(ISBLANK(#REF!),"",#REF!)</f>
        <v>#REF!</v>
      </c>
      <c r="BJ377" s="219" t="e">
        <f>IF(ISBLANK(#REF!),"",#REF!)</f>
        <v>#REF!</v>
      </c>
      <c r="BK377" s="219" t="e">
        <f>IF(ISBLANK(#REF!),"",#REF!)</f>
        <v>#REF!</v>
      </c>
      <c r="BL377" s="219" t="e">
        <f>IF(ISBLANK(#REF!),"",#REF!)</f>
        <v>#REF!</v>
      </c>
      <c r="BM377" s="219" t="e">
        <f>IF(ISBLANK(#REF!),"",#REF!)</f>
        <v>#REF!</v>
      </c>
      <c r="BN377" s="219" t="e">
        <f>IF(ISBLANK(#REF!),"",#REF!)</f>
        <v>#REF!</v>
      </c>
      <c r="BO377" s="227" t="e">
        <f t="shared" si="98"/>
        <v>#REF!</v>
      </c>
      <c r="BP377" s="228" t="str">
        <f t="shared" si="101"/>
        <v/>
      </c>
      <c r="BQ377" s="229" t="str">
        <f t="shared" si="85"/>
        <v/>
      </c>
      <c r="BR377" s="228" t="e">
        <f t="shared" si="99"/>
        <v>#REF!</v>
      </c>
      <c r="BS377" s="230" t="e">
        <f t="shared" si="100"/>
        <v>#REF!</v>
      </c>
    </row>
    <row r="378" spans="1:71">
      <c r="A378" s="213" t="e">
        <f>IF(ISBLANK(#REF!),"",#REF!)</f>
        <v>#REF!</v>
      </c>
      <c r="B378" s="214" t="e">
        <f>IF(ISBLANK(#REF!),"",#REF!)</f>
        <v>#REF!</v>
      </c>
      <c r="C378" s="214" t="e">
        <f>IF(ISBLANK(#REF!),"",#REF!)</f>
        <v>#REF!</v>
      </c>
      <c r="D378" s="214" t="e">
        <f>IF(ISBLANK(#REF!),"",#REF!)</f>
        <v>#REF!</v>
      </c>
      <c r="E378" s="214" t="e">
        <f>IF(ISBLANK(#REF!),"",#REF!)</f>
        <v>#REF!</v>
      </c>
      <c r="F378" s="214" t="e">
        <f>IF(ISBLANK(#REF!),"",#REF!)</f>
        <v>#REF!</v>
      </c>
      <c r="G378" s="214" t="e">
        <f>IF(ISBLANK(#REF!),"",#REF!)</f>
        <v>#REF!</v>
      </c>
      <c r="H378" s="215" t="e">
        <f>IF(ISBLANK(#REF!),"",#REF!)</f>
        <v>#REF!</v>
      </c>
      <c r="I378" s="214" t="e">
        <f>IF(ISBLANK(#REF!),"",#REF!)</f>
        <v>#REF!</v>
      </c>
      <c r="J378" s="216" t="e">
        <f>IF(ISBLANK(#REF!),"",#REF!)</f>
        <v>#REF!</v>
      </c>
      <c r="K378" s="217" t="e">
        <f>IF(ISBLANK(#REF!),"",#REF!)</f>
        <v>#REF!</v>
      </c>
      <c r="L378" s="217" t="e">
        <f>IF(ISBLANK(#REF!),"",#REF!)</f>
        <v>#REF!</v>
      </c>
      <c r="M378" s="218" t="e">
        <f>IF(ISBLANK(#REF!),"",#REF!)</f>
        <v>#REF!</v>
      </c>
      <c r="N378" s="218" t="e">
        <f>IF(ISBLANK(#REF!),"",#REF!)</f>
        <v>#REF!</v>
      </c>
      <c r="O378" s="220" t="str">
        <f>IFERROR(VLOOKUP(_xlfn.CONCAT('Team Roster - Final'!$A378," : ",'Team Roster - Final'!$BM378),'Rate Calculations'!$C$4:$G$1100,5,FALSE),"")</f>
        <v/>
      </c>
      <c r="P378" s="225">
        <f>IF(ISBLANK('Rate Calculations'!$H380),"",'Rate Calculations'!$H380)</f>
        <v>1.7500000000000002E-2</v>
      </c>
      <c r="Q378" s="220" t="str">
        <f t="shared" si="86"/>
        <v/>
      </c>
      <c r="R378" s="221">
        <f>IF(ISBLANK('Rate Calculations'!$J380),"",'Rate Calculations'!$J380)</f>
        <v>3.5000000000000003E-2</v>
      </c>
      <c r="S378" s="220" t="str">
        <f t="shared" si="87"/>
        <v/>
      </c>
      <c r="T378" s="225" t="str">
        <f>IFERROR(VLOOKUP(_xlfn.CONCAT('Team Roster - Final'!$A378," : ",'Team Roster - Final'!$BM378),'Rate Calculations'!$C$4:$S$1100,10,FALSE),"")</f>
        <v/>
      </c>
      <c r="U378" s="225" t="str">
        <f>IFERROR(VLOOKUP(_xlfn.CONCAT('Team Roster - Final'!$A378," : ",'Team Roster - Final'!$BM378),'Rate Calculations'!$C$4:$S$1100,11,FALSE),"")</f>
        <v/>
      </c>
      <c r="V378" s="222" t="str">
        <f t="shared" si="88"/>
        <v/>
      </c>
      <c r="W378" s="222" t="str">
        <f t="shared" si="89"/>
        <v/>
      </c>
      <c r="X378" s="223" t="str">
        <f>IFERROR(VLOOKUP(_xlfn.CONCAT('Team Roster - Final'!$A378," : ",'Team Roster - Final'!$BM378),'Rate Calculations'!$C$4:$S$1100,14,FALSE),"")</f>
        <v/>
      </c>
      <c r="Y378" s="222" t="str">
        <f t="shared" si="90"/>
        <v/>
      </c>
      <c r="Z378" s="222" t="str">
        <f t="shared" si="91"/>
        <v/>
      </c>
      <c r="AA378" s="224" t="str">
        <f>IFERROR(IF(#REF!="Yes",$Y378, $Y378+$Q378*0.5),"")</f>
        <v/>
      </c>
      <c r="AB378" s="224" t="str">
        <f>IFERROR(IF(#REF!="Yes",$Z378, $Z378+$S378*0.5),"")</f>
        <v/>
      </c>
      <c r="AC378" s="220" t="str">
        <f>IFERROR(VLOOKUP(_xlfn.CONCAT('Team Roster - Final'!$A378," : ",'Team Roster - Final'!$BM378),'Rate Calculations'!$C$4:$U$1100,19,FALSE),"")</f>
        <v/>
      </c>
      <c r="AD378" s="220" t="str">
        <f t="shared" si="92"/>
        <v/>
      </c>
      <c r="AE378" s="220" t="str">
        <f t="shared" si="93"/>
        <v/>
      </c>
      <c r="AF378" s="225" t="str">
        <f>IFERROR(VLOOKUP(_xlfn.CONCAT('Team Roster - Final'!$A378," : ",'Team Roster - Final'!$BM378),'Rate Calculations'!$C$4:$AB$1100,22,FALSE),"")</f>
        <v/>
      </c>
      <c r="AG378" s="225" t="str">
        <f>IFERROR(VLOOKUP(_xlfn.CONCAT('Team Roster - Final'!$A378," : ",'Team Roster - Final'!$BM378),'Rate Calculations'!$C$4:$AB$1100,23,FALSE),"")</f>
        <v/>
      </c>
      <c r="AH378" s="222" t="str">
        <f t="shared" si="94"/>
        <v/>
      </c>
      <c r="AI378" s="222" t="str">
        <f t="shared" si="95"/>
        <v/>
      </c>
      <c r="AJ378" s="223" t="str">
        <f>Table1[[#This Row],[Home Office
Net Fee %]]</f>
        <v/>
      </c>
      <c r="AK378" s="222" t="str">
        <f t="shared" si="96"/>
        <v/>
      </c>
      <c r="AL378" s="222" t="str">
        <f t="shared" si="97"/>
        <v/>
      </c>
      <c r="AM378" s="215" t="str">
        <f>IFERROR(IF(#REF!="Yes",$AK378,($AK378+$AD378*0.5)),"")</f>
        <v/>
      </c>
      <c r="AN378" s="215" t="str">
        <f>IFERROR(IF(#REF!="Yes",$AL378,($AL378+$AE378*0.5)),"")</f>
        <v/>
      </c>
      <c r="AO378" s="374" t="str">
        <f>IF(ISBLANK('Team Roster Proposed - FBR'!Q379),"",'Team Roster Proposed - FBR'!Q379)</f>
        <v/>
      </c>
      <c r="AP378" s="226" t="e">
        <f>IF(ISBLANK(#REF!),"",#REF!)</f>
        <v>#REF!</v>
      </c>
      <c r="AQ378" s="226" t="e">
        <f>IF(ISBLANK(#REF!),"",#REF!)</f>
        <v>#REF!</v>
      </c>
      <c r="AR378" s="226" t="e">
        <f>IF(ISBLANK(#REF!),"",#REF!)</f>
        <v>#REF!</v>
      </c>
      <c r="AS378" s="219" t="e">
        <f>IF(ISBLANK(#REF!),"",#REF!)</f>
        <v>#REF!</v>
      </c>
      <c r="AT378" s="219" t="e">
        <f>IF(ISBLANK(#REF!),"",#REF!)</f>
        <v>#REF!</v>
      </c>
      <c r="AU378" s="219" t="e">
        <f>IF(ISBLANK(#REF!),"",#REF!)</f>
        <v>#REF!</v>
      </c>
      <c r="AV378" s="219" t="e">
        <f>IF(ISBLANK(#REF!),"",#REF!)</f>
        <v>#REF!</v>
      </c>
      <c r="AW378" s="219" t="e">
        <f>IF(ISBLANK(#REF!),"",#REF!)</f>
        <v>#REF!</v>
      </c>
      <c r="AX378" s="219" t="e">
        <f>IF(ISBLANK(#REF!),"",#REF!)</f>
        <v>#REF!</v>
      </c>
      <c r="AY378" s="226" t="e">
        <f>IF(ISBLANK(#REF!),"",#REF!)</f>
        <v>#REF!</v>
      </c>
      <c r="AZ378" s="219" t="e">
        <f>IF(ISBLANK(#REF!),"",#REF!)</f>
        <v>#REF!</v>
      </c>
      <c r="BA378" s="219" t="e">
        <f>IF(ISBLANK(#REF!),"",#REF!)</f>
        <v>#REF!</v>
      </c>
      <c r="BB378" s="219" t="e">
        <f>IF(ISBLANK(#REF!),"",#REF!)</f>
        <v>#REF!</v>
      </c>
      <c r="BC378" s="219" t="e">
        <f>IF(ISBLANK(#REF!),"",#REF!)</f>
        <v>#REF!</v>
      </c>
      <c r="BD378" s="219" t="e">
        <f>IF(ISBLANK(#REF!),"",#REF!)</f>
        <v>#REF!</v>
      </c>
      <c r="BE378" s="219" t="e">
        <f>IF(ISBLANK(#REF!),"",#REF!)</f>
        <v>#REF!</v>
      </c>
      <c r="BF378" s="219" t="e">
        <f>IF(ISBLANK(#REF!),"",#REF!)</f>
        <v>#REF!</v>
      </c>
      <c r="BG378" s="219" t="e">
        <f>IF(ISBLANK(#REF!),"",#REF!)</f>
        <v>#REF!</v>
      </c>
      <c r="BH378" s="219" t="e">
        <f>IF(ISBLANK(#REF!),"",#REF!)</f>
        <v>#REF!</v>
      </c>
      <c r="BI378" s="219" t="e">
        <f>IF(ISBLANK(#REF!),"",#REF!)</f>
        <v>#REF!</v>
      </c>
      <c r="BJ378" s="219" t="e">
        <f>IF(ISBLANK(#REF!),"",#REF!)</f>
        <v>#REF!</v>
      </c>
      <c r="BK378" s="219" t="e">
        <f>IF(ISBLANK(#REF!),"",#REF!)</f>
        <v>#REF!</v>
      </c>
      <c r="BL378" s="219" t="e">
        <f>IF(ISBLANK(#REF!),"",#REF!)</f>
        <v>#REF!</v>
      </c>
      <c r="BM378" s="219" t="e">
        <f>IF(ISBLANK(#REF!),"",#REF!)</f>
        <v>#REF!</v>
      </c>
      <c r="BN378" s="219" t="e">
        <f>IF(ISBLANK(#REF!),"",#REF!)</f>
        <v>#REF!</v>
      </c>
      <c r="BO378" s="227" t="e">
        <f t="shared" si="98"/>
        <v>#REF!</v>
      </c>
      <c r="BP378" s="228" t="str">
        <f t="shared" si="101"/>
        <v/>
      </c>
      <c r="BQ378" s="229" t="str">
        <f t="shared" si="85"/>
        <v/>
      </c>
      <c r="BR378" s="228" t="e">
        <f t="shared" si="99"/>
        <v>#REF!</v>
      </c>
      <c r="BS378" s="230" t="e">
        <f t="shared" si="100"/>
        <v>#REF!</v>
      </c>
    </row>
    <row r="379" spans="1:71">
      <c r="A379" s="213" t="e">
        <f>IF(ISBLANK(#REF!),"",#REF!)</f>
        <v>#REF!</v>
      </c>
      <c r="B379" s="214" t="e">
        <f>IF(ISBLANK(#REF!),"",#REF!)</f>
        <v>#REF!</v>
      </c>
      <c r="C379" s="214" t="e">
        <f>IF(ISBLANK(#REF!),"",#REF!)</f>
        <v>#REF!</v>
      </c>
      <c r="D379" s="214" t="e">
        <f>IF(ISBLANK(#REF!),"",#REF!)</f>
        <v>#REF!</v>
      </c>
      <c r="E379" s="214" t="e">
        <f>IF(ISBLANK(#REF!),"",#REF!)</f>
        <v>#REF!</v>
      </c>
      <c r="F379" s="214" t="e">
        <f>IF(ISBLANK(#REF!),"",#REF!)</f>
        <v>#REF!</v>
      </c>
      <c r="G379" s="214" t="e">
        <f>IF(ISBLANK(#REF!),"",#REF!)</f>
        <v>#REF!</v>
      </c>
      <c r="H379" s="215" t="e">
        <f>IF(ISBLANK(#REF!),"",#REF!)</f>
        <v>#REF!</v>
      </c>
      <c r="I379" s="214" t="e">
        <f>IF(ISBLANK(#REF!),"",#REF!)</f>
        <v>#REF!</v>
      </c>
      <c r="J379" s="216" t="e">
        <f>IF(ISBLANK(#REF!),"",#REF!)</f>
        <v>#REF!</v>
      </c>
      <c r="K379" s="217" t="e">
        <f>IF(ISBLANK(#REF!),"",#REF!)</f>
        <v>#REF!</v>
      </c>
      <c r="L379" s="217" t="e">
        <f>IF(ISBLANK(#REF!),"",#REF!)</f>
        <v>#REF!</v>
      </c>
      <c r="M379" s="218" t="e">
        <f>IF(ISBLANK(#REF!),"",#REF!)</f>
        <v>#REF!</v>
      </c>
      <c r="N379" s="218" t="e">
        <f>IF(ISBLANK(#REF!),"",#REF!)</f>
        <v>#REF!</v>
      </c>
      <c r="O379" s="220" t="str">
        <f>IFERROR(VLOOKUP(_xlfn.CONCAT('Team Roster - Final'!$A379," : ",'Team Roster - Final'!$BM379),'Rate Calculations'!$C$4:$G$1100,5,FALSE),"")</f>
        <v/>
      </c>
      <c r="P379" s="225">
        <f>IF(ISBLANK('Rate Calculations'!$H381),"",'Rate Calculations'!$H381)</f>
        <v>1.7500000000000002E-2</v>
      </c>
      <c r="Q379" s="220" t="str">
        <f t="shared" si="86"/>
        <v/>
      </c>
      <c r="R379" s="221">
        <f>IF(ISBLANK('Rate Calculations'!$J381),"",'Rate Calculations'!$J381)</f>
        <v>3.5000000000000003E-2</v>
      </c>
      <c r="S379" s="220" t="str">
        <f t="shared" si="87"/>
        <v/>
      </c>
      <c r="T379" s="225" t="str">
        <f>IFERROR(VLOOKUP(_xlfn.CONCAT('Team Roster - Final'!$A379," : ",'Team Roster - Final'!$BM379),'Rate Calculations'!$C$4:$S$1100,10,FALSE),"")</f>
        <v/>
      </c>
      <c r="U379" s="225" t="str">
        <f>IFERROR(VLOOKUP(_xlfn.CONCAT('Team Roster - Final'!$A379," : ",'Team Roster - Final'!$BM379),'Rate Calculations'!$C$4:$S$1100,11,FALSE),"")</f>
        <v/>
      </c>
      <c r="V379" s="222" t="str">
        <f t="shared" si="88"/>
        <v/>
      </c>
      <c r="W379" s="222" t="str">
        <f t="shared" si="89"/>
        <v/>
      </c>
      <c r="X379" s="223" t="str">
        <f>IFERROR(VLOOKUP(_xlfn.CONCAT('Team Roster - Final'!$A379," : ",'Team Roster - Final'!$BM379),'Rate Calculations'!$C$4:$S$1100,14,FALSE),"")</f>
        <v/>
      </c>
      <c r="Y379" s="222" t="str">
        <f t="shared" si="90"/>
        <v/>
      </c>
      <c r="Z379" s="222" t="str">
        <f t="shared" si="91"/>
        <v/>
      </c>
      <c r="AA379" s="224" t="str">
        <f>IFERROR(IF(#REF!="Yes",$Y379, $Y379+$Q379*0.5),"")</f>
        <v/>
      </c>
      <c r="AB379" s="224" t="str">
        <f>IFERROR(IF(#REF!="Yes",$Z379, $Z379+$S379*0.5),"")</f>
        <v/>
      </c>
      <c r="AC379" s="220" t="str">
        <f>IFERROR(VLOOKUP(_xlfn.CONCAT('Team Roster - Final'!$A379," : ",'Team Roster - Final'!$BM379),'Rate Calculations'!$C$4:$U$1100,19,FALSE),"")</f>
        <v/>
      </c>
      <c r="AD379" s="220" t="str">
        <f t="shared" si="92"/>
        <v/>
      </c>
      <c r="AE379" s="220" t="str">
        <f t="shared" si="93"/>
        <v/>
      </c>
      <c r="AF379" s="225" t="str">
        <f>IFERROR(VLOOKUP(_xlfn.CONCAT('Team Roster - Final'!$A379," : ",'Team Roster - Final'!$BM379),'Rate Calculations'!$C$4:$AB$1100,22,FALSE),"")</f>
        <v/>
      </c>
      <c r="AG379" s="225" t="str">
        <f>IFERROR(VLOOKUP(_xlfn.CONCAT('Team Roster - Final'!$A379," : ",'Team Roster - Final'!$BM379),'Rate Calculations'!$C$4:$AB$1100,23,FALSE),"")</f>
        <v/>
      </c>
      <c r="AH379" s="222" t="str">
        <f t="shared" si="94"/>
        <v/>
      </c>
      <c r="AI379" s="222" t="str">
        <f t="shared" si="95"/>
        <v/>
      </c>
      <c r="AJ379" s="223" t="str">
        <f>Table1[[#This Row],[Home Office
Net Fee %]]</f>
        <v/>
      </c>
      <c r="AK379" s="222" t="str">
        <f t="shared" si="96"/>
        <v/>
      </c>
      <c r="AL379" s="222" t="str">
        <f t="shared" si="97"/>
        <v/>
      </c>
      <c r="AM379" s="215" t="str">
        <f>IFERROR(IF(#REF!="Yes",$AK379,($AK379+$AD379*0.5)),"")</f>
        <v/>
      </c>
      <c r="AN379" s="215" t="str">
        <f>IFERROR(IF(#REF!="Yes",$AL379,($AL379+$AE379*0.5)),"")</f>
        <v/>
      </c>
      <c r="AO379" s="374" t="str">
        <f>IF(ISBLANK('Team Roster Proposed - FBR'!Q380),"",'Team Roster Proposed - FBR'!Q380)</f>
        <v/>
      </c>
      <c r="AP379" s="226" t="e">
        <f>IF(ISBLANK(#REF!),"",#REF!)</f>
        <v>#REF!</v>
      </c>
      <c r="AQ379" s="226" t="e">
        <f>IF(ISBLANK(#REF!),"",#REF!)</f>
        <v>#REF!</v>
      </c>
      <c r="AR379" s="226" t="e">
        <f>IF(ISBLANK(#REF!),"",#REF!)</f>
        <v>#REF!</v>
      </c>
      <c r="AS379" s="219" t="e">
        <f>IF(ISBLANK(#REF!),"",#REF!)</f>
        <v>#REF!</v>
      </c>
      <c r="AT379" s="219" t="e">
        <f>IF(ISBLANK(#REF!),"",#REF!)</f>
        <v>#REF!</v>
      </c>
      <c r="AU379" s="219" t="e">
        <f>IF(ISBLANK(#REF!),"",#REF!)</f>
        <v>#REF!</v>
      </c>
      <c r="AV379" s="219" t="e">
        <f>IF(ISBLANK(#REF!),"",#REF!)</f>
        <v>#REF!</v>
      </c>
      <c r="AW379" s="219" t="e">
        <f>IF(ISBLANK(#REF!),"",#REF!)</f>
        <v>#REF!</v>
      </c>
      <c r="AX379" s="219" t="e">
        <f>IF(ISBLANK(#REF!),"",#REF!)</f>
        <v>#REF!</v>
      </c>
      <c r="AY379" s="226" t="e">
        <f>IF(ISBLANK(#REF!),"",#REF!)</f>
        <v>#REF!</v>
      </c>
      <c r="AZ379" s="219" t="e">
        <f>IF(ISBLANK(#REF!),"",#REF!)</f>
        <v>#REF!</v>
      </c>
      <c r="BA379" s="219" t="e">
        <f>IF(ISBLANK(#REF!),"",#REF!)</f>
        <v>#REF!</v>
      </c>
      <c r="BB379" s="219" t="e">
        <f>IF(ISBLANK(#REF!),"",#REF!)</f>
        <v>#REF!</v>
      </c>
      <c r="BC379" s="219" t="e">
        <f>IF(ISBLANK(#REF!),"",#REF!)</f>
        <v>#REF!</v>
      </c>
      <c r="BD379" s="219" t="e">
        <f>IF(ISBLANK(#REF!),"",#REF!)</f>
        <v>#REF!</v>
      </c>
      <c r="BE379" s="219" t="e">
        <f>IF(ISBLANK(#REF!),"",#REF!)</f>
        <v>#REF!</v>
      </c>
      <c r="BF379" s="219" t="e">
        <f>IF(ISBLANK(#REF!),"",#REF!)</f>
        <v>#REF!</v>
      </c>
      <c r="BG379" s="219" t="e">
        <f>IF(ISBLANK(#REF!),"",#REF!)</f>
        <v>#REF!</v>
      </c>
      <c r="BH379" s="219" t="e">
        <f>IF(ISBLANK(#REF!),"",#REF!)</f>
        <v>#REF!</v>
      </c>
      <c r="BI379" s="219" t="e">
        <f>IF(ISBLANK(#REF!),"",#REF!)</f>
        <v>#REF!</v>
      </c>
      <c r="BJ379" s="219" t="e">
        <f>IF(ISBLANK(#REF!),"",#REF!)</f>
        <v>#REF!</v>
      </c>
      <c r="BK379" s="219" t="e">
        <f>IF(ISBLANK(#REF!),"",#REF!)</f>
        <v>#REF!</v>
      </c>
      <c r="BL379" s="219" t="e">
        <f>IF(ISBLANK(#REF!),"",#REF!)</f>
        <v>#REF!</v>
      </c>
      <c r="BM379" s="219" t="e">
        <f>IF(ISBLANK(#REF!),"",#REF!)</f>
        <v>#REF!</v>
      </c>
      <c r="BN379" s="219" t="e">
        <f>IF(ISBLANK(#REF!),"",#REF!)</f>
        <v>#REF!</v>
      </c>
      <c r="BO379" s="227" t="e">
        <f t="shared" si="98"/>
        <v>#REF!</v>
      </c>
      <c r="BP379" s="228" t="str">
        <f t="shared" si="101"/>
        <v/>
      </c>
      <c r="BQ379" s="229" t="str">
        <f t="shared" si="85"/>
        <v/>
      </c>
      <c r="BR379" s="228" t="e">
        <f t="shared" si="99"/>
        <v>#REF!</v>
      </c>
      <c r="BS379" s="230" t="e">
        <f t="shared" si="100"/>
        <v>#REF!</v>
      </c>
    </row>
    <row r="380" spans="1:71">
      <c r="A380" s="213" t="e">
        <f>IF(ISBLANK(#REF!),"",#REF!)</f>
        <v>#REF!</v>
      </c>
      <c r="B380" s="214" t="e">
        <f>IF(ISBLANK(#REF!),"",#REF!)</f>
        <v>#REF!</v>
      </c>
      <c r="C380" s="214" t="e">
        <f>IF(ISBLANK(#REF!),"",#REF!)</f>
        <v>#REF!</v>
      </c>
      <c r="D380" s="214" t="e">
        <f>IF(ISBLANK(#REF!),"",#REF!)</f>
        <v>#REF!</v>
      </c>
      <c r="E380" s="214" t="e">
        <f>IF(ISBLANK(#REF!),"",#REF!)</f>
        <v>#REF!</v>
      </c>
      <c r="F380" s="214" t="e">
        <f>IF(ISBLANK(#REF!),"",#REF!)</f>
        <v>#REF!</v>
      </c>
      <c r="G380" s="214" t="e">
        <f>IF(ISBLANK(#REF!),"",#REF!)</f>
        <v>#REF!</v>
      </c>
      <c r="H380" s="215" t="e">
        <f>IF(ISBLANK(#REF!),"",#REF!)</f>
        <v>#REF!</v>
      </c>
      <c r="I380" s="214" t="e">
        <f>IF(ISBLANK(#REF!),"",#REF!)</f>
        <v>#REF!</v>
      </c>
      <c r="J380" s="216" t="e">
        <f>IF(ISBLANK(#REF!),"",#REF!)</f>
        <v>#REF!</v>
      </c>
      <c r="K380" s="217" t="e">
        <f>IF(ISBLANK(#REF!),"",#REF!)</f>
        <v>#REF!</v>
      </c>
      <c r="L380" s="217" t="e">
        <f>IF(ISBLANK(#REF!),"",#REF!)</f>
        <v>#REF!</v>
      </c>
      <c r="M380" s="218" t="e">
        <f>IF(ISBLANK(#REF!),"",#REF!)</f>
        <v>#REF!</v>
      </c>
      <c r="N380" s="218" t="e">
        <f>IF(ISBLANK(#REF!),"",#REF!)</f>
        <v>#REF!</v>
      </c>
      <c r="O380" s="220" t="str">
        <f>IFERROR(VLOOKUP(_xlfn.CONCAT('Team Roster - Final'!$A380," : ",'Team Roster - Final'!$BM380),'Rate Calculations'!$C$4:$G$1100,5,FALSE),"")</f>
        <v/>
      </c>
      <c r="P380" s="225">
        <f>IF(ISBLANK('Rate Calculations'!$H382),"",'Rate Calculations'!$H382)</f>
        <v>1.7500000000000002E-2</v>
      </c>
      <c r="Q380" s="220" t="str">
        <f t="shared" si="86"/>
        <v/>
      </c>
      <c r="R380" s="221">
        <f>IF(ISBLANK('Rate Calculations'!$J382),"",'Rate Calculations'!$J382)</f>
        <v>3.5000000000000003E-2</v>
      </c>
      <c r="S380" s="220" t="str">
        <f t="shared" si="87"/>
        <v/>
      </c>
      <c r="T380" s="225" t="str">
        <f>IFERROR(VLOOKUP(_xlfn.CONCAT('Team Roster - Final'!$A380," : ",'Team Roster - Final'!$BM380),'Rate Calculations'!$C$4:$S$1100,10,FALSE),"")</f>
        <v/>
      </c>
      <c r="U380" s="225" t="str">
        <f>IFERROR(VLOOKUP(_xlfn.CONCAT('Team Roster - Final'!$A380," : ",'Team Roster - Final'!$BM380),'Rate Calculations'!$C$4:$S$1100,11,FALSE),"")</f>
        <v/>
      </c>
      <c r="V380" s="222" t="str">
        <f t="shared" si="88"/>
        <v/>
      </c>
      <c r="W380" s="222" t="str">
        <f t="shared" si="89"/>
        <v/>
      </c>
      <c r="X380" s="223" t="str">
        <f>IFERROR(VLOOKUP(_xlfn.CONCAT('Team Roster - Final'!$A380," : ",'Team Roster - Final'!$BM380),'Rate Calculations'!$C$4:$S$1100,14,FALSE),"")</f>
        <v/>
      </c>
      <c r="Y380" s="222" t="str">
        <f t="shared" si="90"/>
        <v/>
      </c>
      <c r="Z380" s="222" t="str">
        <f t="shared" si="91"/>
        <v/>
      </c>
      <c r="AA380" s="224" t="str">
        <f>IFERROR(IF(#REF!="Yes",$Y380, $Y380+$Q380*0.5),"")</f>
        <v/>
      </c>
      <c r="AB380" s="224" t="str">
        <f>IFERROR(IF(#REF!="Yes",$Z380, $Z380+$S380*0.5),"")</f>
        <v/>
      </c>
      <c r="AC380" s="220" t="str">
        <f>IFERROR(VLOOKUP(_xlfn.CONCAT('Team Roster - Final'!$A380," : ",'Team Roster - Final'!$BM380),'Rate Calculations'!$C$4:$U$1100,19,FALSE),"")</f>
        <v/>
      </c>
      <c r="AD380" s="220" t="str">
        <f t="shared" si="92"/>
        <v/>
      </c>
      <c r="AE380" s="220" t="str">
        <f t="shared" si="93"/>
        <v/>
      </c>
      <c r="AF380" s="225" t="str">
        <f>IFERROR(VLOOKUP(_xlfn.CONCAT('Team Roster - Final'!$A380," : ",'Team Roster - Final'!$BM380),'Rate Calculations'!$C$4:$AB$1100,22,FALSE),"")</f>
        <v/>
      </c>
      <c r="AG380" s="225" t="str">
        <f>IFERROR(VLOOKUP(_xlfn.CONCAT('Team Roster - Final'!$A380," : ",'Team Roster - Final'!$BM380),'Rate Calculations'!$C$4:$AB$1100,23,FALSE),"")</f>
        <v/>
      </c>
      <c r="AH380" s="222" t="str">
        <f t="shared" si="94"/>
        <v/>
      </c>
      <c r="AI380" s="222" t="str">
        <f t="shared" si="95"/>
        <v/>
      </c>
      <c r="AJ380" s="223" t="str">
        <f>Table1[[#This Row],[Home Office
Net Fee %]]</f>
        <v/>
      </c>
      <c r="AK380" s="222" t="str">
        <f t="shared" si="96"/>
        <v/>
      </c>
      <c r="AL380" s="222" t="str">
        <f t="shared" si="97"/>
        <v/>
      </c>
      <c r="AM380" s="215" t="str">
        <f>IFERROR(IF(#REF!="Yes",$AK380,($AK380+$AD380*0.5)),"")</f>
        <v/>
      </c>
      <c r="AN380" s="215" t="str">
        <f>IFERROR(IF(#REF!="Yes",$AL380,($AL380+$AE380*0.5)),"")</f>
        <v/>
      </c>
      <c r="AO380" s="374" t="str">
        <f>IF(ISBLANK('Team Roster Proposed - FBR'!Q381),"",'Team Roster Proposed - FBR'!Q381)</f>
        <v/>
      </c>
      <c r="AP380" s="226" t="e">
        <f>IF(ISBLANK(#REF!),"",#REF!)</f>
        <v>#REF!</v>
      </c>
      <c r="AQ380" s="226" t="e">
        <f>IF(ISBLANK(#REF!),"",#REF!)</f>
        <v>#REF!</v>
      </c>
      <c r="AR380" s="226" t="e">
        <f>IF(ISBLANK(#REF!),"",#REF!)</f>
        <v>#REF!</v>
      </c>
      <c r="AS380" s="219" t="e">
        <f>IF(ISBLANK(#REF!),"",#REF!)</f>
        <v>#REF!</v>
      </c>
      <c r="AT380" s="219" t="e">
        <f>IF(ISBLANK(#REF!),"",#REF!)</f>
        <v>#REF!</v>
      </c>
      <c r="AU380" s="219" t="e">
        <f>IF(ISBLANK(#REF!),"",#REF!)</f>
        <v>#REF!</v>
      </c>
      <c r="AV380" s="219" t="e">
        <f>IF(ISBLANK(#REF!),"",#REF!)</f>
        <v>#REF!</v>
      </c>
      <c r="AW380" s="219" t="e">
        <f>IF(ISBLANK(#REF!),"",#REF!)</f>
        <v>#REF!</v>
      </c>
      <c r="AX380" s="219" t="e">
        <f>IF(ISBLANK(#REF!),"",#REF!)</f>
        <v>#REF!</v>
      </c>
      <c r="AY380" s="226" t="e">
        <f>IF(ISBLANK(#REF!),"",#REF!)</f>
        <v>#REF!</v>
      </c>
      <c r="AZ380" s="219" t="e">
        <f>IF(ISBLANK(#REF!),"",#REF!)</f>
        <v>#REF!</v>
      </c>
      <c r="BA380" s="219" t="e">
        <f>IF(ISBLANK(#REF!),"",#REF!)</f>
        <v>#REF!</v>
      </c>
      <c r="BB380" s="219" t="e">
        <f>IF(ISBLANK(#REF!),"",#REF!)</f>
        <v>#REF!</v>
      </c>
      <c r="BC380" s="219" t="e">
        <f>IF(ISBLANK(#REF!),"",#REF!)</f>
        <v>#REF!</v>
      </c>
      <c r="BD380" s="219" t="e">
        <f>IF(ISBLANK(#REF!),"",#REF!)</f>
        <v>#REF!</v>
      </c>
      <c r="BE380" s="219" t="e">
        <f>IF(ISBLANK(#REF!),"",#REF!)</f>
        <v>#REF!</v>
      </c>
      <c r="BF380" s="219" t="e">
        <f>IF(ISBLANK(#REF!),"",#REF!)</f>
        <v>#REF!</v>
      </c>
      <c r="BG380" s="219" t="e">
        <f>IF(ISBLANK(#REF!),"",#REF!)</f>
        <v>#REF!</v>
      </c>
      <c r="BH380" s="219" t="e">
        <f>IF(ISBLANK(#REF!),"",#REF!)</f>
        <v>#REF!</v>
      </c>
      <c r="BI380" s="219" t="e">
        <f>IF(ISBLANK(#REF!),"",#REF!)</f>
        <v>#REF!</v>
      </c>
      <c r="BJ380" s="219" t="e">
        <f>IF(ISBLANK(#REF!),"",#REF!)</f>
        <v>#REF!</v>
      </c>
      <c r="BK380" s="219" t="e">
        <f>IF(ISBLANK(#REF!),"",#REF!)</f>
        <v>#REF!</v>
      </c>
      <c r="BL380" s="219" t="e">
        <f>IF(ISBLANK(#REF!),"",#REF!)</f>
        <v>#REF!</v>
      </c>
      <c r="BM380" s="219" t="e">
        <f>IF(ISBLANK(#REF!),"",#REF!)</f>
        <v>#REF!</v>
      </c>
      <c r="BN380" s="219" t="e">
        <f>IF(ISBLANK(#REF!),"",#REF!)</f>
        <v>#REF!</v>
      </c>
      <c r="BO380" s="227" t="e">
        <f t="shared" si="98"/>
        <v>#REF!</v>
      </c>
      <c r="BP380" s="228" t="str">
        <f t="shared" si="101"/>
        <v/>
      </c>
      <c r="BQ380" s="229" t="str">
        <f t="shared" si="85"/>
        <v/>
      </c>
      <c r="BR380" s="228" t="e">
        <f t="shared" si="99"/>
        <v>#REF!</v>
      </c>
      <c r="BS380" s="230" t="e">
        <f t="shared" si="100"/>
        <v>#REF!</v>
      </c>
    </row>
    <row r="381" spans="1:71">
      <c r="A381" s="213" t="e">
        <f>IF(ISBLANK(#REF!),"",#REF!)</f>
        <v>#REF!</v>
      </c>
      <c r="B381" s="214" t="e">
        <f>IF(ISBLANK(#REF!),"",#REF!)</f>
        <v>#REF!</v>
      </c>
      <c r="C381" s="214" t="e">
        <f>IF(ISBLANK(#REF!),"",#REF!)</f>
        <v>#REF!</v>
      </c>
      <c r="D381" s="214" t="e">
        <f>IF(ISBLANK(#REF!),"",#REF!)</f>
        <v>#REF!</v>
      </c>
      <c r="E381" s="214" t="e">
        <f>IF(ISBLANK(#REF!),"",#REF!)</f>
        <v>#REF!</v>
      </c>
      <c r="F381" s="214" t="e">
        <f>IF(ISBLANK(#REF!),"",#REF!)</f>
        <v>#REF!</v>
      </c>
      <c r="G381" s="214" t="e">
        <f>IF(ISBLANK(#REF!),"",#REF!)</f>
        <v>#REF!</v>
      </c>
      <c r="H381" s="215" t="e">
        <f>IF(ISBLANK(#REF!),"",#REF!)</f>
        <v>#REF!</v>
      </c>
      <c r="I381" s="214" t="e">
        <f>IF(ISBLANK(#REF!),"",#REF!)</f>
        <v>#REF!</v>
      </c>
      <c r="J381" s="216" t="e">
        <f>IF(ISBLANK(#REF!),"",#REF!)</f>
        <v>#REF!</v>
      </c>
      <c r="K381" s="217" t="e">
        <f>IF(ISBLANK(#REF!),"",#REF!)</f>
        <v>#REF!</v>
      </c>
      <c r="L381" s="217" t="e">
        <f>IF(ISBLANK(#REF!),"",#REF!)</f>
        <v>#REF!</v>
      </c>
      <c r="M381" s="218" t="e">
        <f>IF(ISBLANK(#REF!),"",#REF!)</f>
        <v>#REF!</v>
      </c>
      <c r="N381" s="218" t="e">
        <f>IF(ISBLANK(#REF!),"",#REF!)</f>
        <v>#REF!</v>
      </c>
      <c r="O381" s="220" t="str">
        <f>IFERROR(VLOOKUP(_xlfn.CONCAT('Team Roster - Final'!$A381," : ",'Team Roster - Final'!$BM381),'Rate Calculations'!$C$4:$G$1100,5,FALSE),"")</f>
        <v/>
      </c>
      <c r="P381" s="225">
        <f>IF(ISBLANK('Rate Calculations'!$H383),"",'Rate Calculations'!$H383)</f>
        <v>1.7500000000000002E-2</v>
      </c>
      <c r="Q381" s="220" t="str">
        <f t="shared" si="86"/>
        <v/>
      </c>
      <c r="R381" s="221">
        <f>IF(ISBLANK('Rate Calculations'!$J383),"",'Rate Calculations'!$J383)</f>
        <v>3.5000000000000003E-2</v>
      </c>
      <c r="S381" s="220" t="str">
        <f t="shared" si="87"/>
        <v/>
      </c>
      <c r="T381" s="225" t="str">
        <f>IFERROR(VLOOKUP(_xlfn.CONCAT('Team Roster - Final'!$A381," : ",'Team Roster - Final'!$BM381),'Rate Calculations'!$C$4:$S$1100,10,FALSE),"")</f>
        <v/>
      </c>
      <c r="U381" s="225" t="str">
        <f>IFERROR(VLOOKUP(_xlfn.CONCAT('Team Roster - Final'!$A381," : ",'Team Roster - Final'!$BM381),'Rate Calculations'!$C$4:$S$1100,11,FALSE),"")</f>
        <v/>
      </c>
      <c r="V381" s="222" t="str">
        <f t="shared" si="88"/>
        <v/>
      </c>
      <c r="W381" s="222" t="str">
        <f t="shared" si="89"/>
        <v/>
      </c>
      <c r="X381" s="223" t="str">
        <f>IFERROR(VLOOKUP(_xlfn.CONCAT('Team Roster - Final'!$A381," : ",'Team Roster - Final'!$BM381),'Rate Calculations'!$C$4:$S$1100,14,FALSE),"")</f>
        <v/>
      </c>
      <c r="Y381" s="222" t="str">
        <f t="shared" si="90"/>
        <v/>
      </c>
      <c r="Z381" s="222" t="str">
        <f t="shared" si="91"/>
        <v/>
      </c>
      <c r="AA381" s="224" t="str">
        <f>IFERROR(IF(#REF!="Yes",$Y381, $Y381+$Q381*0.5),"")</f>
        <v/>
      </c>
      <c r="AB381" s="224" t="str">
        <f>IFERROR(IF(#REF!="Yes",$Z381, $Z381+$S381*0.5),"")</f>
        <v/>
      </c>
      <c r="AC381" s="220" t="str">
        <f>IFERROR(VLOOKUP(_xlfn.CONCAT('Team Roster - Final'!$A381," : ",'Team Roster - Final'!$BM381),'Rate Calculations'!$C$4:$U$1100,19,FALSE),"")</f>
        <v/>
      </c>
      <c r="AD381" s="220" t="str">
        <f t="shared" si="92"/>
        <v/>
      </c>
      <c r="AE381" s="220" t="str">
        <f t="shared" si="93"/>
        <v/>
      </c>
      <c r="AF381" s="225" t="str">
        <f>IFERROR(VLOOKUP(_xlfn.CONCAT('Team Roster - Final'!$A381," : ",'Team Roster - Final'!$BM381),'Rate Calculations'!$C$4:$AB$1100,22,FALSE),"")</f>
        <v/>
      </c>
      <c r="AG381" s="225" t="str">
        <f>IFERROR(VLOOKUP(_xlfn.CONCAT('Team Roster - Final'!$A381," : ",'Team Roster - Final'!$BM381),'Rate Calculations'!$C$4:$AB$1100,23,FALSE),"")</f>
        <v/>
      </c>
      <c r="AH381" s="222" t="str">
        <f t="shared" si="94"/>
        <v/>
      </c>
      <c r="AI381" s="222" t="str">
        <f t="shared" si="95"/>
        <v/>
      </c>
      <c r="AJ381" s="223" t="str">
        <f>Table1[[#This Row],[Home Office
Net Fee %]]</f>
        <v/>
      </c>
      <c r="AK381" s="222" t="str">
        <f t="shared" si="96"/>
        <v/>
      </c>
      <c r="AL381" s="222" t="str">
        <f t="shared" si="97"/>
        <v/>
      </c>
      <c r="AM381" s="215" t="str">
        <f>IFERROR(IF(#REF!="Yes",$AK381,($AK381+$AD381*0.5)),"")</f>
        <v/>
      </c>
      <c r="AN381" s="215" t="str">
        <f>IFERROR(IF(#REF!="Yes",$AL381,($AL381+$AE381*0.5)),"")</f>
        <v/>
      </c>
      <c r="AO381" s="374" t="str">
        <f>IF(ISBLANK('Team Roster Proposed - FBR'!Q382),"",'Team Roster Proposed - FBR'!Q382)</f>
        <v/>
      </c>
      <c r="AP381" s="226" t="e">
        <f>IF(ISBLANK(#REF!),"",#REF!)</f>
        <v>#REF!</v>
      </c>
      <c r="AQ381" s="226" t="e">
        <f>IF(ISBLANK(#REF!),"",#REF!)</f>
        <v>#REF!</v>
      </c>
      <c r="AR381" s="226" t="e">
        <f>IF(ISBLANK(#REF!),"",#REF!)</f>
        <v>#REF!</v>
      </c>
      <c r="AS381" s="219" t="e">
        <f>IF(ISBLANK(#REF!),"",#REF!)</f>
        <v>#REF!</v>
      </c>
      <c r="AT381" s="219" t="e">
        <f>IF(ISBLANK(#REF!),"",#REF!)</f>
        <v>#REF!</v>
      </c>
      <c r="AU381" s="219" t="e">
        <f>IF(ISBLANK(#REF!),"",#REF!)</f>
        <v>#REF!</v>
      </c>
      <c r="AV381" s="219" t="e">
        <f>IF(ISBLANK(#REF!),"",#REF!)</f>
        <v>#REF!</v>
      </c>
      <c r="AW381" s="219" t="e">
        <f>IF(ISBLANK(#REF!),"",#REF!)</f>
        <v>#REF!</v>
      </c>
      <c r="AX381" s="219" t="e">
        <f>IF(ISBLANK(#REF!),"",#REF!)</f>
        <v>#REF!</v>
      </c>
      <c r="AY381" s="226" t="e">
        <f>IF(ISBLANK(#REF!),"",#REF!)</f>
        <v>#REF!</v>
      </c>
      <c r="AZ381" s="219" t="e">
        <f>IF(ISBLANK(#REF!),"",#REF!)</f>
        <v>#REF!</v>
      </c>
      <c r="BA381" s="219" t="e">
        <f>IF(ISBLANK(#REF!),"",#REF!)</f>
        <v>#REF!</v>
      </c>
      <c r="BB381" s="219" t="e">
        <f>IF(ISBLANK(#REF!),"",#REF!)</f>
        <v>#REF!</v>
      </c>
      <c r="BC381" s="219" t="e">
        <f>IF(ISBLANK(#REF!),"",#REF!)</f>
        <v>#REF!</v>
      </c>
      <c r="BD381" s="219" t="e">
        <f>IF(ISBLANK(#REF!),"",#REF!)</f>
        <v>#REF!</v>
      </c>
      <c r="BE381" s="219" t="e">
        <f>IF(ISBLANK(#REF!),"",#REF!)</f>
        <v>#REF!</v>
      </c>
      <c r="BF381" s="219" t="e">
        <f>IF(ISBLANK(#REF!),"",#REF!)</f>
        <v>#REF!</v>
      </c>
      <c r="BG381" s="219" t="e">
        <f>IF(ISBLANK(#REF!),"",#REF!)</f>
        <v>#REF!</v>
      </c>
      <c r="BH381" s="219" t="e">
        <f>IF(ISBLANK(#REF!),"",#REF!)</f>
        <v>#REF!</v>
      </c>
      <c r="BI381" s="219" t="e">
        <f>IF(ISBLANK(#REF!),"",#REF!)</f>
        <v>#REF!</v>
      </c>
      <c r="BJ381" s="219" t="e">
        <f>IF(ISBLANK(#REF!),"",#REF!)</f>
        <v>#REF!</v>
      </c>
      <c r="BK381" s="219" t="e">
        <f>IF(ISBLANK(#REF!),"",#REF!)</f>
        <v>#REF!</v>
      </c>
      <c r="BL381" s="219" t="e">
        <f>IF(ISBLANK(#REF!),"",#REF!)</f>
        <v>#REF!</v>
      </c>
      <c r="BM381" s="219" t="e">
        <f>IF(ISBLANK(#REF!),"",#REF!)</f>
        <v>#REF!</v>
      </c>
      <c r="BN381" s="219" t="e">
        <f>IF(ISBLANK(#REF!),"",#REF!)</f>
        <v>#REF!</v>
      </c>
      <c r="BO381" s="227" t="e">
        <f t="shared" si="98"/>
        <v>#REF!</v>
      </c>
      <c r="BP381" s="228" t="str">
        <f t="shared" si="101"/>
        <v/>
      </c>
      <c r="BQ381" s="229" t="str">
        <f t="shared" si="85"/>
        <v/>
      </c>
      <c r="BR381" s="228" t="e">
        <f t="shared" si="99"/>
        <v>#REF!</v>
      </c>
      <c r="BS381" s="230" t="e">
        <f t="shared" si="100"/>
        <v>#REF!</v>
      </c>
    </row>
    <row r="382" spans="1:71">
      <c r="A382" s="213" t="e">
        <f>IF(ISBLANK(#REF!),"",#REF!)</f>
        <v>#REF!</v>
      </c>
      <c r="B382" s="214" t="e">
        <f>IF(ISBLANK(#REF!),"",#REF!)</f>
        <v>#REF!</v>
      </c>
      <c r="C382" s="214" t="e">
        <f>IF(ISBLANK(#REF!),"",#REF!)</f>
        <v>#REF!</v>
      </c>
      <c r="D382" s="214" t="e">
        <f>IF(ISBLANK(#REF!),"",#REF!)</f>
        <v>#REF!</v>
      </c>
      <c r="E382" s="214" t="e">
        <f>IF(ISBLANK(#REF!),"",#REF!)</f>
        <v>#REF!</v>
      </c>
      <c r="F382" s="214" t="e">
        <f>IF(ISBLANK(#REF!),"",#REF!)</f>
        <v>#REF!</v>
      </c>
      <c r="G382" s="214" t="e">
        <f>IF(ISBLANK(#REF!),"",#REF!)</f>
        <v>#REF!</v>
      </c>
      <c r="H382" s="215" t="e">
        <f>IF(ISBLANK(#REF!),"",#REF!)</f>
        <v>#REF!</v>
      </c>
      <c r="I382" s="214" t="e">
        <f>IF(ISBLANK(#REF!),"",#REF!)</f>
        <v>#REF!</v>
      </c>
      <c r="J382" s="216" t="e">
        <f>IF(ISBLANK(#REF!),"",#REF!)</f>
        <v>#REF!</v>
      </c>
      <c r="K382" s="217" t="e">
        <f>IF(ISBLANK(#REF!),"",#REF!)</f>
        <v>#REF!</v>
      </c>
      <c r="L382" s="217" t="e">
        <f>IF(ISBLANK(#REF!),"",#REF!)</f>
        <v>#REF!</v>
      </c>
      <c r="M382" s="218" t="e">
        <f>IF(ISBLANK(#REF!),"",#REF!)</f>
        <v>#REF!</v>
      </c>
      <c r="N382" s="218" t="e">
        <f>IF(ISBLANK(#REF!),"",#REF!)</f>
        <v>#REF!</v>
      </c>
      <c r="O382" s="220" t="str">
        <f>IFERROR(VLOOKUP(_xlfn.CONCAT('Team Roster - Final'!$A382," : ",'Team Roster - Final'!$BM382),'Rate Calculations'!$C$4:$G$1100,5,FALSE),"")</f>
        <v/>
      </c>
      <c r="P382" s="225">
        <f>IF(ISBLANK('Rate Calculations'!$H384),"",'Rate Calculations'!$H384)</f>
        <v>1.7500000000000002E-2</v>
      </c>
      <c r="Q382" s="220" t="str">
        <f t="shared" si="86"/>
        <v/>
      </c>
      <c r="R382" s="221">
        <f>IF(ISBLANK('Rate Calculations'!$J384),"",'Rate Calculations'!$J384)</f>
        <v>3.5000000000000003E-2</v>
      </c>
      <c r="S382" s="220" t="str">
        <f t="shared" si="87"/>
        <v/>
      </c>
      <c r="T382" s="225" t="str">
        <f>IFERROR(VLOOKUP(_xlfn.CONCAT('Team Roster - Final'!$A382," : ",'Team Roster - Final'!$BM382),'Rate Calculations'!$C$4:$S$1100,10,FALSE),"")</f>
        <v/>
      </c>
      <c r="U382" s="225" t="str">
        <f>IFERROR(VLOOKUP(_xlfn.CONCAT('Team Roster - Final'!$A382," : ",'Team Roster - Final'!$BM382),'Rate Calculations'!$C$4:$S$1100,11,FALSE),"")</f>
        <v/>
      </c>
      <c r="V382" s="222" t="str">
        <f t="shared" si="88"/>
        <v/>
      </c>
      <c r="W382" s="222" t="str">
        <f t="shared" si="89"/>
        <v/>
      </c>
      <c r="X382" s="223" t="str">
        <f>IFERROR(VLOOKUP(_xlfn.CONCAT('Team Roster - Final'!$A382," : ",'Team Roster - Final'!$BM382),'Rate Calculations'!$C$4:$S$1100,14,FALSE),"")</f>
        <v/>
      </c>
      <c r="Y382" s="222" t="str">
        <f t="shared" si="90"/>
        <v/>
      </c>
      <c r="Z382" s="222" t="str">
        <f t="shared" si="91"/>
        <v/>
      </c>
      <c r="AA382" s="224" t="str">
        <f>IFERROR(IF(#REF!="Yes",$Y382, $Y382+$Q382*0.5),"")</f>
        <v/>
      </c>
      <c r="AB382" s="224" t="str">
        <f>IFERROR(IF(#REF!="Yes",$Z382, $Z382+$S382*0.5),"")</f>
        <v/>
      </c>
      <c r="AC382" s="220" t="str">
        <f>IFERROR(VLOOKUP(_xlfn.CONCAT('Team Roster - Final'!$A382," : ",'Team Roster - Final'!$BM382),'Rate Calculations'!$C$4:$U$1100,19,FALSE),"")</f>
        <v/>
      </c>
      <c r="AD382" s="220" t="str">
        <f t="shared" si="92"/>
        <v/>
      </c>
      <c r="AE382" s="220" t="str">
        <f t="shared" si="93"/>
        <v/>
      </c>
      <c r="AF382" s="225" t="str">
        <f>IFERROR(VLOOKUP(_xlfn.CONCAT('Team Roster - Final'!$A382," : ",'Team Roster - Final'!$BM382),'Rate Calculations'!$C$4:$AB$1100,22,FALSE),"")</f>
        <v/>
      </c>
      <c r="AG382" s="225" t="str">
        <f>IFERROR(VLOOKUP(_xlfn.CONCAT('Team Roster - Final'!$A382," : ",'Team Roster - Final'!$BM382),'Rate Calculations'!$C$4:$AB$1100,23,FALSE),"")</f>
        <v/>
      </c>
      <c r="AH382" s="222" t="str">
        <f t="shared" si="94"/>
        <v/>
      </c>
      <c r="AI382" s="222" t="str">
        <f t="shared" si="95"/>
        <v/>
      </c>
      <c r="AJ382" s="223" t="str">
        <f>Table1[[#This Row],[Home Office
Net Fee %]]</f>
        <v/>
      </c>
      <c r="AK382" s="222" t="str">
        <f t="shared" si="96"/>
        <v/>
      </c>
      <c r="AL382" s="222" t="str">
        <f t="shared" si="97"/>
        <v/>
      </c>
      <c r="AM382" s="215" t="str">
        <f>IFERROR(IF(#REF!="Yes",$AK382,($AK382+$AD382*0.5)),"")</f>
        <v/>
      </c>
      <c r="AN382" s="215" t="str">
        <f>IFERROR(IF(#REF!="Yes",$AL382,($AL382+$AE382*0.5)),"")</f>
        <v/>
      </c>
      <c r="AO382" s="374" t="str">
        <f>IF(ISBLANK('Team Roster Proposed - FBR'!Q383),"",'Team Roster Proposed - FBR'!Q383)</f>
        <v/>
      </c>
      <c r="AP382" s="226" t="e">
        <f>IF(ISBLANK(#REF!),"",#REF!)</f>
        <v>#REF!</v>
      </c>
      <c r="AQ382" s="226" t="e">
        <f>IF(ISBLANK(#REF!),"",#REF!)</f>
        <v>#REF!</v>
      </c>
      <c r="AR382" s="226" t="e">
        <f>IF(ISBLANK(#REF!),"",#REF!)</f>
        <v>#REF!</v>
      </c>
      <c r="AS382" s="219" t="e">
        <f>IF(ISBLANK(#REF!),"",#REF!)</f>
        <v>#REF!</v>
      </c>
      <c r="AT382" s="219" t="e">
        <f>IF(ISBLANK(#REF!),"",#REF!)</f>
        <v>#REF!</v>
      </c>
      <c r="AU382" s="219" t="e">
        <f>IF(ISBLANK(#REF!),"",#REF!)</f>
        <v>#REF!</v>
      </c>
      <c r="AV382" s="219" t="e">
        <f>IF(ISBLANK(#REF!),"",#REF!)</f>
        <v>#REF!</v>
      </c>
      <c r="AW382" s="219" t="e">
        <f>IF(ISBLANK(#REF!),"",#REF!)</f>
        <v>#REF!</v>
      </c>
      <c r="AX382" s="219" t="e">
        <f>IF(ISBLANK(#REF!),"",#REF!)</f>
        <v>#REF!</v>
      </c>
      <c r="AY382" s="226" t="e">
        <f>IF(ISBLANK(#REF!),"",#REF!)</f>
        <v>#REF!</v>
      </c>
      <c r="AZ382" s="219" t="e">
        <f>IF(ISBLANK(#REF!),"",#REF!)</f>
        <v>#REF!</v>
      </c>
      <c r="BA382" s="219" t="e">
        <f>IF(ISBLANK(#REF!),"",#REF!)</f>
        <v>#REF!</v>
      </c>
      <c r="BB382" s="219" t="e">
        <f>IF(ISBLANK(#REF!),"",#REF!)</f>
        <v>#REF!</v>
      </c>
      <c r="BC382" s="219" t="e">
        <f>IF(ISBLANK(#REF!),"",#REF!)</f>
        <v>#REF!</v>
      </c>
      <c r="BD382" s="219" t="e">
        <f>IF(ISBLANK(#REF!),"",#REF!)</f>
        <v>#REF!</v>
      </c>
      <c r="BE382" s="219" t="e">
        <f>IF(ISBLANK(#REF!),"",#REF!)</f>
        <v>#REF!</v>
      </c>
      <c r="BF382" s="219" t="e">
        <f>IF(ISBLANK(#REF!),"",#REF!)</f>
        <v>#REF!</v>
      </c>
      <c r="BG382" s="219" t="e">
        <f>IF(ISBLANK(#REF!),"",#REF!)</f>
        <v>#REF!</v>
      </c>
      <c r="BH382" s="219" t="e">
        <f>IF(ISBLANK(#REF!),"",#REF!)</f>
        <v>#REF!</v>
      </c>
      <c r="BI382" s="219" t="e">
        <f>IF(ISBLANK(#REF!),"",#REF!)</f>
        <v>#REF!</v>
      </c>
      <c r="BJ382" s="219" t="e">
        <f>IF(ISBLANK(#REF!),"",#REF!)</f>
        <v>#REF!</v>
      </c>
      <c r="BK382" s="219" t="e">
        <f>IF(ISBLANK(#REF!),"",#REF!)</f>
        <v>#REF!</v>
      </c>
      <c r="BL382" s="219" t="e">
        <f>IF(ISBLANK(#REF!),"",#REF!)</f>
        <v>#REF!</v>
      </c>
      <c r="BM382" s="219" t="e">
        <f>IF(ISBLANK(#REF!),"",#REF!)</f>
        <v>#REF!</v>
      </c>
      <c r="BN382" s="219" t="e">
        <f>IF(ISBLANK(#REF!),"",#REF!)</f>
        <v>#REF!</v>
      </c>
      <c r="BO382" s="227" t="e">
        <f t="shared" si="98"/>
        <v>#REF!</v>
      </c>
      <c r="BP382" s="228" t="str">
        <f t="shared" si="101"/>
        <v/>
      </c>
      <c r="BQ382" s="229" t="str">
        <f t="shared" si="85"/>
        <v/>
      </c>
      <c r="BR382" s="228" t="e">
        <f t="shared" si="99"/>
        <v>#REF!</v>
      </c>
      <c r="BS382" s="230" t="e">
        <f t="shared" si="100"/>
        <v>#REF!</v>
      </c>
    </row>
    <row r="383" spans="1:71">
      <c r="A383" s="213" t="e">
        <f>IF(ISBLANK(#REF!),"",#REF!)</f>
        <v>#REF!</v>
      </c>
      <c r="B383" s="214" t="e">
        <f>IF(ISBLANK(#REF!),"",#REF!)</f>
        <v>#REF!</v>
      </c>
      <c r="C383" s="214" t="e">
        <f>IF(ISBLANK(#REF!),"",#REF!)</f>
        <v>#REF!</v>
      </c>
      <c r="D383" s="214" t="e">
        <f>IF(ISBLANK(#REF!),"",#REF!)</f>
        <v>#REF!</v>
      </c>
      <c r="E383" s="214" t="e">
        <f>IF(ISBLANK(#REF!),"",#REF!)</f>
        <v>#REF!</v>
      </c>
      <c r="F383" s="214" t="e">
        <f>IF(ISBLANK(#REF!),"",#REF!)</f>
        <v>#REF!</v>
      </c>
      <c r="G383" s="214" t="e">
        <f>IF(ISBLANK(#REF!),"",#REF!)</f>
        <v>#REF!</v>
      </c>
      <c r="H383" s="215" t="e">
        <f>IF(ISBLANK(#REF!),"",#REF!)</f>
        <v>#REF!</v>
      </c>
      <c r="I383" s="214" t="e">
        <f>IF(ISBLANK(#REF!),"",#REF!)</f>
        <v>#REF!</v>
      </c>
      <c r="J383" s="216" t="e">
        <f>IF(ISBLANK(#REF!),"",#REF!)</f>
        <v>#REF!</v>
      </c>
      <c r="K383" s="217" t="e">
        <f>IF(ISBLANK(#REF!),"",#REF!)</f>
        <v>#REF!</v>
      </c>
      <c r="L383" s="217" t="e">
        <f>IF(ISBLANK(#REF!),"",#REF!)</f>
        <v>#REF!</v>
      </c>
      <c r="M383" s="218" t="e">
        <f>IF(ISBLANK(#REF!),"",#REF!)</f>
        <v>#REF!</v>
      </c>
      <c r="N383" s="218" t="e">
        <f>IF(ISBLANK(#REF!),"",#REF!)</f>
        <v>#REF!</v>
      </c>
      <c r="O383" s="220" t="str">
        <f>IFERROR(VLOOKUP(_xlfn.CONCAT('Team Roster - Final'!$A383," : ",'Team Roster - Final'!$BM383),'Rate Calculations'!$C$4:$G$1100,5,FALSE),"")</f>
        <v/>
      </c>
      <c r="P383" s="225">
        <f>IF(ISBLANK('Rate Calculations'!$H385),"",'Rate Calculations'!$H385)</f>
        <v>1.7500000000000002E-2</v>
      </c>
      <c r="Q383" s="220" t="str">
        <f t="shared" si="86"/>
        <v/>
      </c>
      <c r="R383" s="221">
        <f>IF(ISBLANK('Rate Calculations'!$J385),"",'Rate Calculations'!$J385)</f>
        <v>3.5000000000000003E-2</v>
      </c>
      <c r="S383" s="220" t="str">
        <f t="shared" si="87"/>
        <v/>
      </c>
      <c r="T383" s="225" t="str">
        <f>IFERROR(VLOOKUP(_xlfn.CONCAT('Team Roster - Final'!$A383," : ",'Team Roster - Final'!$BM383),'Rate Calculations'!$C$4:$S$1100,10,FALSE),"")</f>
        <v/>
      </c>
      <c r="U383" s="225" t="str">
        <f>IFERROR(VLOOKUP(_xlfn.CONCAT('Team Roster - Final'!$A383," : ",'Team Roster - Final'!$BM383),'Rate Calculations'!$C$4:$S$1100,11,FALSE),"")</f>
        <v/>
      </c>
      <c r="V383" s="222" t="str">
        <f t="shared" si="88"/>
        <v/>
      </c>
      <c r="W383" s="222" t="str">
        <f t="shared" si="89"/>
        <v/>
      </c>
      <c r="X383" s="223" t="str">
        <f>IFERROR(VLOOKUP(_xlfn.CONCAT('Team Roster - Final'!$A383," : ",'Team Roster - Final'!$BM383),'Rate Calculations'!$C$4:$S$1100,14,FALSE),"")</f>
        <v/>
      </c>
      <c r="Y383" s="222" t="str">
        <f t="shared" si="90"/>
        <v/>
      </c>
      <c r="Z383" s="222" t="str">
        <f t="shared" si="91"/>
        <v/>
      </c>
      <c r="AA383" s="224" t="str">
        <f>IFERROR(IF(#REF!="Yes",$Y383, $Y383+$Q383*0.5),"")</f>
        <v/>
      </c>
      <c r="AB383" s="224" t="str">
        <f>IFERROR(IF(#REF!="Yes",$Z383, $Z383+$S383*0.5),"")</f>
        <v/>
      </c>
      <c r="AC383" s="220" t="str">
        <f>IFERROR(VLOOKUP(_xlfn.CONCAT('Team Roster - Final'!$A383," : ",'Team Roster - Final'!$BM383),'Rate Calculations'!$C$4:$U$1100,19,FALSE),"")</f>
        <v/>
      </c>
      <c r="AD383" s="220" t="str">
        <f t="shared" si="92"/>
        <v/>
      </c>
      <c r="AE383" s="220" t="str">
        <f t="shared" si="93"/>
        <v/>
      </c>
      <c r="AF383" s="225" t="str">
        <f>IFERROR(VLOOKUP(_xlfn.CONCAT('Team Roster - Final'!$A383," : ",'Team Roster - Final'!$BM383),'Rate Calculations'!$C$4:$AB$1100,22,FALSE),"")</f>
        <v/>
      </c>
      <c r="AG383" s="225" t="str">
        <f>IFERROR(VLOOKUP(_xlfn.CONCAT('Team Roster - Final'!$A383," : ",'Team Roster - Final'!$BM383),'Rate Calculations'!$C$4:$AB$1100,23,FALSE),"")</f>
        <v/>
      </c>
      <c r="AH383" s="222" t="str">
        <f t="shared" si="94"/>
        <v/>
      </c>
      <c r="AI383" s="222" t="str">
        <f t="shared" si="95"/>
        <v/>
      </c>
      <c r="AJ383" s="223" t="str">
        <f>Table1[[#This Row],[Home Office
Net Fee %]]</f>
        <v/>
      </c>
      <c r="AK383" s="222" t="str">
        <f t="shared" si="96"/>
        <v/>
      </c>
      <c r="AL383" s="222" t="str">
        <f t="shared" si="97"/>
        <v/>
      </c>
      <c r="AM383" s="215" t="str">
        <f>IFERROR(IF(#REF!="Yes",$AK383,($AK383+$AD383*0.5)),"")</f>
        <v/>
      </c>
      <c r="AN383" s="215" t="str">
        <f>IFERROR(IF(#REF!="Yes",$AL383,($AL383+$AE383*0.5)),"")</f>
        <v/>
      </c>
      <c r="AO383" s="374" t="str">
        <f>IF(ISBLANK('Team Roster Proposed - FBR'!Q384),"",'Team Roster Proposed - FBR'!Q384)</f>
        <v/>
      </c>
      <c r="AP383" s="226" t="e">
        <f>IF(ISBLANK(#REF!),"",#REF!)</f>
        <v>#REF!</v>
      </c>
      <c r="AQ383" s="226" t="e">
        <f>IF(ISBLANK(#REF!),"",#REF!)</f>
        <v>#REF!</v>
      </c>
      <c r="AR383" s="226" t="e">
        <f>IF(ISBLANK(#REF!),"",#REF!)</f>
        <v>#REF!</v>
      </c>
      <c r="AS383" s="219" t="e">
        <f>IF(ISBLANK(#REF!),"",#REF!)</f>
        <v>#REF!</v>
      </c>
      <c r="AT383" s="219" t="e">
        <f>IF(ISBLANK(#REF!),"",#REF!)</f>
        <v>#REF!</v>
      </c>
      <c r="AU383" s="219" t="e">
        <f>IF(ISBLANK(#REF!),"",#REF!)</f>
        <v>#REF!</v>
      </c>
      <c r="AV383" s="219" t="e">
        <f>IF(ISBLANK(#REF!),"",#REF!)</f>
        <v>#REF!</v>
      </c>
      <c r="AW383" s="219" t="e">
        <f>IF(ISBLANK(#REF!),"",#REF!)</f>
        <v>#REF!</v>
      </c>
      <c r="AX383" s="219" t="e">
        <f>IF(ISBLANK(#REF!),"",#REF!)</f>
        <v>#REF!</v>
      </c>
      <c r="AY383" s="226" t="e">
        <f>IF(ISBLANK(#REF!),"",#REF!)</f>
        <v>#REF!</v>
      </c>
      <c r="AZ383" s="219" t="e">
        <f>IF(ISBLANK(#REF!),"",#REF!)</f>
        <v>#REF!</v>
      </c>
      <c r="BA383" s="219" t="e">
        <f>IF(ISBLANK(#REF!),"",#REF!)</f>
        <v>#REF!</v>
      </c>
      <c r="BB383" s="219" t="e">
        <f>IF(ISBLANK(#REF!),"",#REF!)</f>
        <v>#REF!</v>
      </c>
      <c r="BC383" s="219" t="e">
        <f>IF(ISBLANK(#REF!),"",#REF!)</f>
        <v>#REF!</v>
      </c>
      <c r="BD383" s="219" t="e">
        <f>IF(ISBLANK(#REF!),"",#REF!)</f>
        <v>#REF!</v>
      </c>
      <c r="BE383" s="219" t="e">
        <f>IF(ISBLANK(#REF!),"",#REF!)</f>
        <v>#REF!</v>
      </c>
      <c r="BF383" s="219" t="e">
        <f>IF(ISBLANK(#REF!),"",#REF!)</f>
        <v>#REF!</v>
      </c>
      <c r="BG383" s="219" t="e">
        <f>IF(ISBLANK(#REF!),"",#REF!)</f>
        <v>#REF!</v>
      </c>
      <c r="BH383" s="219" t="e">
        <f>IF(ISBLANK(#REF!),"",#REF!)</f>
        <v>#REF!</v>
      </c>
      <c r="BI383" s="219" t="e">
        <f>IF(ISBLANK(#REF!),"",#REF!)</f>
        <v>#REF!</v>
      </c>
      <c r="BJ383" s="219" t="e">
        <f>IF(ISBLANK(#REF!),"",#REF!)</f>
        <v>#REF!</v>
      </c>
      <c r="BK383" s="219" t="e">
        <f>IF(ISBLANK(#REF!),"",#REF!)</f>
        <v>#REF!</v>
      </c>
      <c r="BL383" s="219" t="e">
        <f>IF(ISBLANK(#REF!),"",#REF!)</f>
        <v>#REF!</v>
      </c>
      <c r="BM383" s="219" t="e">
        <f>IF(ISBLANK(#REF!),"",#REF!)</f>
        <v>#REF!</v>
      </c>
      <c r="BN383" s="219" t="e">
        <f>IF(ISBLANK(#REF!),"",#REF!)</f>
        <v>#REF!</v>
      </c>
      <c r="BO383" s="227" t="e">
        <f t="shared" si="98"/>
        <v>#REF!</v>
      </c>
      <c r="BP383" s="228" t="str">
        <f t="shared" si="101"/>
        <v/>
      </c>
      <c r="BQ383" s="229" t="str">
        <f t="shared" si="85"/>
        <v/>
      </c>
      <c r="BR383" s="228" t="e">
        <f t="shared" si="99"/>
        <v>#REF!</v>
      </c>
      <c r="BS383" s="230" t="e">
        <f t="shared" si="100"/>
        <v>#REF!</v>
      </c>
    </row>
    <row r="384" spans="1:71">
      <c r="A384" s="213" t="e">
        <f>IF(ISBLANK(#REF!),"",#REF!)</f>
        <v>#REF!</v>
      </c>
      <c r="B384" s="214" t="e">
        <f>IF(ISBLANK(#REF!),"",#REF!)</f>
        <v>#REF!</v>
      </c>
      <c r="C384" s="214" t="e">
        <f>IF(ISBLANK(#REF!),"",#REF!)</f>
        <v>#REF!</v>
      </c>
      <c r="D384" s="214" t="e">
        <f>IF(ISBLANK(#REF!),"",#REF!)</f>
        <v>#REF!</v>
      </c>
      <c r="E384" s="214" t="e">
        <f>IF(ISBLANK(#REF!),"",#REF!)</f>
        <v>#REF!</v>
      </c>
      <c r="F384" s="214" t="e">
        <f>IF(ISBLANK(#REF!),"",#REF!)</f>
        <v>#REF!</v>
      </c>
      <c r="G384" s="214" t="e">
        <f>IF(ISBLANK(#REF!),"",#REF!)</f>
        <v>#REF!</v>
      </c>
      <c r="H384" s="215" t="e">
        <f>IF(ISBLANK(#REF!),"",#REF!)</f>
        <v>#REF!</v>
      </c>
      <c r="I384" s="214" t="e">
        <f>IF(ISBLANK(#REF!),"",#REF!)</f>
        <v>#REF!</v>
      </c>
      <c r="J384" s="216" t="e">
        <f>IF(ISBLANK(#REF!),"",#REF!)</f>
        <v>#REF!</v>
      </c>
      <c r="K384" s="217" t="e">
        <f>IF(ISBLANK(#REF!),"",#REF!)</f>
        <v>#REF!</v>
      </c>
      <c r="L384" s="217" t="e">
        <f>IF(ISBLANK(#REF!),"",#REF!)</f>
        <v>#REF!</v>
      </c>
      <c r="M384" s="218" t="e">
        <f>IF(ISBLANK(#REF!),"",#REF!)</f>
        <v>#REF!</v>
      </c>
      <c r="N384" s="218" t="e">
        <f>IF(ISBLANK(#REF!),"",#REF!)</f>
        <v>#REF!</v>
      </c>
      <c r="O384" s="220" t="str">
        <f>IFERROR(VLOOKUP(_xlfn.CONCAT('Team Roster - Final'!$A384," : ",'Team Roster - Final'!$BM384),'Rate Calculations'!$C$4:$G$1100,5,FALSE),"")</f>
        <v/>
      </c>
      <c r="P384" s="225">
        <f>IF(ISBLANK('Rate Calculations'!$H386),"",'Rate Calculations'!$H386)</f>
        <v>1.7500000000000002E-2</v>
      </c>
      <c r="Q384" s="220" t="str">
        <f t="shared" si="86"/>
        <v/>
      </c>
      <c r="R384" s="221">
        <f>IF(ISBLANK('Rate Calculations'!$J386),"",'Rate Calculations'!$J386)</f>
        <v>3.5000000000000003E-2</v>
      </c>
      <c r="S384" s="220" t="str">
        <f t="shared" si="87"/>
        <v/>
      </c>
      <c r="T384" s="225" t="str">
        <f>IFERROR(VLOOKUP(_xlfn.CONCAT('Team Roster - Final'!$A384," : ",'Team Roster - Final'!$BM384),'Rate Calculations'!$C$4:$S$1100,10,FALSE),"")</f>
        <v/>
      </c>
      <c r="U384" s="225" t="str">
        <f>IFERROR(VLOOKUP(_xlfn.CONCAT('Team Roster - Final'!$A384," : ",'Team Roster - Final'!$BM384),'Rate Calculations'!$C$4:$S$1100,11,FALSE),"")</f>
        <v/>
      </c>
      <c r="V384" s="222" t="str">
        <f t="shared" si="88"/>
        <v/>
      </c>
      <c r="W384" s="222" t="str">
        <f t="shared" si="89"/>
        <v/>
      </c>
      <c r="X384" s="223" t="str">
        <f>IFERROR(VLOOKUP(_xlfn.CONCAT('Team Roster - Final'!$A384," : ",'Team Roster - Final'!$BM384),'Rate Calculations'!$C$4:$S$1100,14,FALSE),"")</f>
        <v/>
      </c>
      <c r="Y384" s="222" t="str">
        <f t="shared" si="90"/>
        <v/>
      </c>
      <c r="Z384" s="222" t="str">
        <f t="shared" si="91"/>
        <v/>
      </c>
      <c r="AA384" s="224" t="str">
        <f>IFERROR(IF(#REF!="Yes",$Y384, $Y384+$Q384*0.5),"")</f>
        <v/>
      </c>
      <c r="AB384" s="224" t="str">
        <f>IFERROR(IF(#REF!="Yes",$Z384, $Z384+$S384*0.5),"")</f>
        <v/>
      </c>
      <c r="AC384" s="220" t="str">
        <f>IFERROR(VLOOKUP(_xlfn.CONCAT('Team Roster - Final'!$A384," : ",'Team Roster - Final'!$BM384),'Rate Calculations'!$C$4:$U$1100,19,FALSE),"")</f>
        <v/>
      </c>
      <c r="AD384" s="220" t="str">
        <f t="shared" si="92"/>
        <v/>
      </c>
      <c r="AE384" s="220" t="str">
        <f t="shared" si="93"/>
        <v/>
      </c>
      <c r="AF384" s="225" t="str">
        <f>IFERROR(VLOOKUP(_xlfn.CONCAT('Team Roster - Final'!$A384," : ",'Team Roster - Final'!$BM384),'Rate Calculations'!$C$4:$AB$1100,22,FALSE),"")</f>
        <v/>
      </c>
      <c r="AG384" s="225" t="str">
        <f>IFERROR(VLOOKUP(_xlfn.CONCAT('Team Roster - Final'!$A384," : ",'Team Roster - Final'!$BM384),'Rate Calculations'!$C$4:$AB$1100,23,FALSE),"")</f>
        <v/>
      </c>
      <c r="AH384" s="222" t="str">
        <f t="shared" si="94"/>
        <v/>
      </c>
      <c r="AI384" s="222" t="str">
        <f t="shared" si="95"/>
        <v/>
      </c>
      <c r="AJ384" s="223" t="str">
        <f>Table1[[#This Row],[Home Office
Net Fee %]]</f>
        <v/>
      </c>
      <c r="AK384" s="222" t="str">
        <f t="shared" si="96"/>
        <v/>
      </c>
      <c r="AL384" s="222" t="str">
        <f t="shared" si="97"/>
        <v/>
      </c>
      <c r="AM384" s="215" t="str">
        <f>IFERROR(IF(#REF!="Yes",$AK384,($AK384+$AD384*0.5)),"")</f>
        <v/>
      </c>
      <c r="AN384" s="215" t="str">
        <f>IFERROR(IF(#REF!="Yes",$AL384,($AL384+$AE384*0.5)),"")</f>
        <v/>
      </c>
      <c r="AO384" s="374" t="str">
        <f>IF(ISBLANK('Team Roster Proposed - FBR'!Q385),"",'Team Roster Proposed - FBR'!Q385)</f>
        <v/>
      </c>
      <c r="AP384" s="226" t="e">
        <f>IF(ISBLANK(#REF!),"",#REF!)</f>
        <v>#REF!</v>
      </c>
      <c r="AQ384" s="226" t="e">
        <f>IF(ISBLANK(#REF!),"",#REF!)</f>
        <v>#REF!</v>
      </c>
      <c r="AR384" s="226" t="e">
        <f>IF(ISBLANK(#REF!),"",#REF!)</f>
        <v>#REF!</v>
      </c>
      <c r="AS384" s="219" t="e">
        <f>IF(ISBLANK(#REF!),"",#REF!)</f>
        <v>#REF!</v>
      </c>
      <c r="AT384" s="219" t="e">
        <f>IF(ISBLANK(#REF!),"",#REF!)</f>
        <v>#REF!</v>
      </c>
      <c r="AU384" s="219" t="e">
        <f>IF(ISBLANK(#REF!),"",#REF!)</f>
        <v>#REF!</v>
      </c>
      <c r="AV384" s="219" t="e">
        <f>IF(ISBLANK(#REF!),"",#REF!)</f>
        <v>#REF!</v>
      </c>
      <c r="AW384" s="219" t="e">
        <f>IF(ISBLANK(#REF!),"",#REF!)</f>
        <v>#REF!</v>
      </c>
      <c r="AX384" s="219" t="e">
        <f>IF(ISBLANK(#REF!),"",#REF!)</f>
        <v>#REF!</v>
      </c>
      <c r="AY384" s="226" t="e">
        <f>IF(ISBLANK(#REF!),"",#REF!)</f>
        <v>#REF!</v>
      </c>
      <c r="AZ384" s="219" t="e">
        <f>IF(ISBLANK(#REF!),"",#REF!)</f>
        <v>#REF!</v>
      </c>
      <c r="BA384" s="219" t="e">
        <f>IF(ISBLANK(#REF!),"",#REF!)</f>
        <v>#REF!</v>
      </c>
      <c r="BB384" s="219" t="e">
        <f>IF(ISBLANK(#REF!),"",#REF!)</f>
        <v>#REF!</v>
      </c>
      <c r="BC384" s="219" t="e">
        <f>IF(ISBLANK(#REF!),"",#REF!)</f>
        <v>#REF!</v>
      </c>
      <c r="BD384" s="219" t="e">
        <f>IF(ISBLANK(#REF!),"",#REF!)</f>
        <v>#REF!</v>
      </c>
      <c r="BE384" s="219" t="e">
        <f>IF(ISBLANK(#REF!),"",#REF!)</f>
        <v>#REF!</v>
      </c>
      <c r="BF384" s="219" t="e">
        <f>IF(ISBLANK(#REF!),"",#REF!)</f>
        <v>#REF!</v>
      </c>
      <c r="BG384" s="219" t="e">
        <f>IF(ISBLANK(#REF!),"",#REF!)</f>
        <v>#REF!</v>
      </c>
      <c r="BH384" s="219" t="e">
        <f>IF(ISBLANK(#REF!),"",#REF!)</f>
        <v>#REF!</v>
      </c>
      <c r="BI384" s="219" t="e">
        <f>IF(ISBLANK(#REF!),"",#REF!)</f>
        <v>#REF!</v>
      </c>
      <c r="BJ384" s="219" t="e">
        <f>IF(ISBLANK(#REF!),"",#REF!)</f>
        <v>#REF!</v>
      </c>
      <c r="BK384" s="219" t="e">
        <f>IF(ISBLANK(#REF!),"",#REF!)</f>
        <v>#REF!</v>
      </c>
      <c r="BL384" s="219" t="e">
        <f>IF(ISBLANK(#REF!),"",#REF!)</f>
        <v>#REF!</v>
      </c>
      <c r="BM384" s="219" t="e">
        <f>IF(ISBLANK(#REF!),"",#REF!)</f>
        <v>#REF!</v>
      </c>
      <c r="BN384" s="219" t="e">
        <f>IF(ISBLANK(#REF!),"",#REF!)</f>
        <v>#REF!</v>
      </c>
      <c r="BO384" s="227" t="e">
        <f t="shared" si="98"/>
        <v>#REF!</v>
      </c>
      <c r="BP384" s="228" t="str">
        <f t="shared" si="101"/>
        <v/>
      </c>
      <c r="BQ384" s="229" t="str">
        <f t="shared" si="85"/>
        <v/>
      </c>
      <c r="BR384" s="228" t="e">
        <f t="shared" si="99"/>
        <v>#REF!</v>
      </c>
      <c r="BS384" s="230" t="e">
        <f t="shared" si="100"/>
        <v>#REF!</v>
      </c>
    </row>
    <row r="385" spans="1:71">
      <c r="A385" s="213" t="e">
        <f>IF(ISBLANK(#REF!),"",#REF!)</f>
        <v>#REF!</v>
      </c>
      <c r="B385" s="214" t="e">
        <f>IF(ISBLANK(#REF!),"",#REF!)</f>
        <v>#REF!</v>
      </c>
      <c r="C385" s="214" t="e">
        <f>IF(ISBLANK(#REF!),"",#REF!)</f>
        <v>#REF!</v>
      </c>
      <c r="D385" s="214" t="e">
        <f>IF(ISBLANK(#REF!),"",#REF!)</f>
        <v>#REF!</v>
      </c>
      <c r="E385" s="214" t="e">
        <f>IF(ISBLANK(#REF!),"",#REF!)</f>
        <v>#REF!</v>
      </c>
      <c r="F385" s="214" t="e">
        <f>IF(ISBLANK(#REF!),"",#REF!)</f>
        <v>#REF!</v>
      </c>
      <c r="G385" s="214" t="e">
        <f>IF(ISBLANK(#REF!),"",#REF!)</f>
        <v>#REF!</v>
      </c>
      <c r="H385" s="215" t="e">
        <f>IF(ISBLANK(#REF!),"",#REF!)</f>
        <v>#REF!</v>
      </c>
      <c r="I385" s="214" t="e">
        <f>IF(ISBLANK(#REF!),"",#REF!)</f>
        <v>#REF!</v>
      </c>
      <c r="J385" s="216" t="e">
        <f>IF(ISBLANK(#REF!),"",#REF!)</f>
        <v>#REF!</v>
      </c>
      <c r="K385" s="217" t="e">
        <f>IF(ISBLANK(#REF!),"",#REF!)</f>
        <v>#REF!</v>
      </c>
      <c r="L385" s="217" t="e">
        <f>IF(ISBLANK(#REF!),"",#REF!)</f>
        <v>#REF!</v>
      </c>
      <c r="M385" s="218" t="e">
        <f>IF(ISBLANK(#REF!),"",#REF!)</f>
        <v>#REF!</v>
      </c>
      <c r="N385" s="218" t="e">
        <f>IF(ISBLANK(#REF!),"",#REF!)</f>
        <v>#REF!</v>
      </c>
      <c r="O385" s="220" t="str">
        <f>IFERROR(VLOOKUP(_xlfn.CONCAT('Team Roster - Final'!$A385," : ",'Team Roster - Final'!$BM385),'Rate Calculations'!$C$4:$G$1100,5,FALSE),"")</f>
        <v/>
      </c>
      <c r="P385" s="225">
        <f>IF(ISBLANK('Rate Calculations'!$H387),"",'Rate Calculations'!$H387)</f>
        <v>1.7500000000000002E-2</v>
      </c>
      <c r="Q385" s="220" t="str">
        <f t="shared" si="86"/>
        <v/>
      </c>
      <c r="R385" s="221">
        <f>IF(ISBLANK('Rate Calculations'!$J387),"",'Rate Calculations'!$J387)</f>
        <v>3.5000000000000003E-2</v>
      </c>
      <c r="S385" s="220" t="str">
        <f t="shared" si="87"/>
        <v/>
      </c>
      <c r="T385" s="225" t="str">
        <f>IFERROR(VLOOKUP(_xlfn.CONCAT('Team Roster - Final'!$A385," : ",'Team Roster - Final'!$BM385),'Rate Calculations'!$C$4:$S$1100,10,FALSE),"")</f>
        <v/>
      </c>
      <c r="U385" s="225" t="str">
        <f>IFERROR(VLOOKUP(_xlfn.CONCAT('Team Roster - Final'!$A385," : ",'Team Roster - Final'!$BM385),'Rate Calculations'!$C$4:$S$1100,11,FALSE),"")</f>
        <v/>
      </c>
      <c r="V385" s="222" t="str">
        <f t="shared" si="88"/>
        <v/>
      </c>
      <c r="W385" s="222" t="str">
        <f t="shared" si="89"/>
        <v/>
      </c>
      <c r="X385" s="223" t="str">
        <f>IFERROR(VLOOKUP(_xlfn.CONCAT('Team Roster - Final'!$A385," : ",'Team Roster - Final'!$BM385),'Rate Calculations'!$C$4:$S$1100,14,FALSE),"")</f>
        <v/>
      </c>
      <c r="Y385" s="222" t="str">
        <f t="shared" si="90"/>
        <v/>
      </c>
      <c r="Z385" s="222" t="str">
        <f t="shared" si="91"/>
        <v/>
      </c>
      <c r="AA385" s="224" t="str">
        <f>IFERROR(IF(#REF!="Yes",$Y385, $Y385+$Q385*0.5),"")</f>
        <v/>
      </c>
      <c r="AB385" s="224" t="str">
        <f>IFERROR(IF(#REF!="Yes",$Z385, $Z385+$S385*0.5),"")</f>
        <v/>
      </c>
      <c r="AC385" s="220" t="str">
        <f>IFERROR(VLOOKUP(_xlfn.CONCAT('Team Roster - Final'!$A385," : ",'Team Roster - Final'!$BM385),'Rate Calculations'!$C$4:$U$1100,19,FALSE),"")</f>
        <v/>
      </c>
      <c r="AD385" s="220" t="str">
        <f t="shared" si="92"/>
        <v/>
      </c>
      <c r="AE385" s="220" t="str">
        <f t="shared" si="93"/>
        <v/>
      </c>
      <c r="AF385" s="225" t="str">
        <f>IFERROR(VLOOKUP(_xlfn.CONCAT('Team Roster - Final'!$A385," : ",'Team Roster - Final'!$BM385),'Rate Calculations'!$C$4:$AB$1100,22,FALSE),"")</f>
        <v/>
      </c>
      <c r="AG385" s="225" t="str">
        <f>IFERROR(VLOOKUP(_xlfn.CONCAT('Team Roster - Final'!$A385," : ",'Team Roster - Final'!$BM385),'Rate Calculations'!$C$4:$AB$1100,23,FALSE),"")</f>
        <v/>
      </c>
      <c r="AH385" s="222" t="str">
        <f t="shared" si="94"/>
        <v/>
      </c>
      <c r="AI385" s="222" t="str">
        <f t="shared" si="95"/>
        <v/>
      </c>
      <c r="AJ385" s="223" t="str">
        <f>Table1[[#This Row],[Home Office
Net Fee %]]</f>
        <v/>
      </c>
      <c r="AK385" s="222" t="str">
        <f t="shared" si="96"/>
        <v/>
      </c>
      <c r="AL385" s="222" t="str">
        <f t="shared" si="97"/>
        <v/>
      </c>
      <c r="AM385" s="215" t="str">
        <f>IFERROR(IF(#REF!="Yes",$AK385,($AK385+$AD385*0.5)),"")</f>
        <v/>
      </c>
      <c r="AN385" s="215" t="str">
        <f>IFERROR(IF(#REF!="Yes",$AL385,($AL385+$AE385*0.5)),"")</f>
        <v/>
      </c>
      <c r="AO385" s="374" t="str">
        <f>IF(ISBLANK('Team Roster Proposed - FBR'!Q386),"",'Team Roster Proposed - FBR'!Q386)</f>
        <v/>
      </c>
      <c r="AP385" s="226" t="e">
        <f>IF(ISBLANK(#REF!),"",#REF!)</f>
        <v>#REF!</v>
      </c>
      <c r="AQ385" s="226" t="e">
        <f>IF(ISBLANK(#REF!),"",#REF!)</f>
        <v>#REF!</v>
      </c>
      <c r="AR385" s="226" t="e">
        <f>IF(ISBLANK(#REF!),"",#REF!)</f>
        <v>#REF!</v>
      </c>
      <c r="AS385" s="219" t="e">
        <f>IF(ISBLANK(#REF!),"",#REF!)</f>
        <v>#REF!</v>
      </c>
      <c r="AT385" s="219" t="e">
        <f>IF(ISBLANK(#REF!),"",#REF!)</f>
        <v>#REF!</v>
      </c>
      <c r="AU385" s="219" t="e">
        <f>IF(ISBLANK(#REF!),"",#REF!)</f>
        <v>#REF!</v>
      </c>
      <c r="AV385" s="219" t="e">
        <f>IF(ISBLANK(#REF!),"",#REF!)</f>
        <v>#REF!</v>
      </c>
      <c r="AW385" s="219" t="e">
        <f>IF(ISBLANK(#REF!),"",#REF!)</f>
        <v>#REF!</v>
      </c>
      <c r="AX385" s="219" t="e">
        <f>IF(ISBLANK(#REF!),"",#REF!)</f>
        <v>#REF!</v>
      </c>
      <c r="AY385" s="226" t="e">
        <f>IF(ISBLANK(#REF!),"",#REF!)</f>
        <v>#REF!</v>
      </c>
      <c r="AZ385" s="219" t="e">
        <f>IF(ISBLANK(#REF!),"",#REF!)</f>
        <v>#REF!</v>
      </c>
      <c r="BA385" s="219" t="e">
        <f>IF(ISBLANK(#REF!),"",#REF!)</f>
        <v>#REF!</v>
      </c>
      <c r="BB385" s="219" t="e">
        <f>IF(ISBLANK(#REF!),"",#REF!)</f>
        <v>#REF!</v>
      </c>
      <c r="BC385" s="219" t="e">
        <f>IF(ISBLANK(#REF!),"",#REF!)</f>
        <v>#REF!</v>
      </c>
      <c r="BD385" s="219" t="e">
        <f>IF(ISBLANK(#REF!),"",#REF!)</f>
        <v>#REF!</v>
      </c>
      <c r="BE385" s="219" t="e">
        <f>IF(ISBLANK(#REF!),"",#REF!)</f>
        <v>#REF!</v>
      </c>
      <c r="BF385" s="219" t="e">
        <f>IF(ISBLANK(#REF!),"",#REF!)</f>
        <v>#REF!</v>
      </c>
      <c r="BG385" s="219" t="e">
        <f>IF(ISBLANK(#REF!),"",#REF!)</f>
        <v>#REF!</v>
      </c>
      <c r="BH385" s="219" t="e">
        <f>IF(ISBLANK(#REF!),"",#REF!)</f>
        <v>#REF!</v>
      </c>
      <c r="BI385" s="219" t="e">
        <f>IF(ISBLANK(#REF!),"",#REF!)</f>
        <v>#REF!</v>
      </c>
      <c r="BJ385" s="219" t="e">
        <f>IF(ISBLANK(#REF!),"",#REF!)</f>
        <v>#REF!</v>
      </c>
      <c r="BK385" s="219" t="e">
        <f>IF(ISBLANK(#REF!),"",#REF!)</f>
        <v>#REF!</v>
      </c>
      <c r="BL385" s="219" t="e">
        <f>IF(ISBLANK(#REF!),"",#REF!)</f>
        <v>#REF!</v>
      </c>
      <c r="BM385" s="219" t="e">
        <f>IF(ISBLANK(#REF!),"",#REF!)</f>
        <v>#REF!</v>
      </c>
      <c r="BN385" s="219" t="e">
        <f>IF(ISBLANK(#REF!),"",#REF!)</f>
        <v>#REF!</v>
      </c>
      <c r="BO385" s="227" t="e">
        <f t="shared" si="98"/>
        <v>#REF!</v>
      </c>
      <c r="BP385" s="228" t="str">
        <f t="shared" si="101"/>
        <v/>
      </c>
      <c r="BQ385" s="229" t="str">
        <f t="shared" si="85"/>
        <v/>
      </c>
      <c r="BR385" s="228" t="e">
        <f t="shared" si="99"/>
        <v>#REF!</v>
      </c>
      <c r="BS385" s="230" t="e">
        <f t="shared" si="100"/>
        <v>#REF!</v>
      </c>
    </row>
    <row r="386" spans="1:71">
      <c r="A386" s="213" t="e">
        <f>IF(ISBLANK(#REF!),"",#REF!)</f>
        <v>#REF!</v>
      </c>
      <c r="B386" s="214" t="e">
        <f>IF(ISBLANK(#REF!),"",#REF!)</f>
        <v>#REF!</v>
      </c>
      <c r="C386" s="214" t="e">
        <f>IF(ISBLANK(#REF!),"",#REF!)</f>
        <v>#REF!</v>
      </c>
      <c r="D386" s="214" t="e">
        <f>IF(ISBLANK(#REF!),"",#REF!)</f>
        <v>#REF!</v>
      </c>
      <c r="E386" s="214" t="e">
        <f>IF(ISBLANK(#REF!),"",#REF!)</f>
        <v>#REF!</v>
      </c>
      <c r="F386" s="214" t="e">
        <f>IF(ISBLANK(#REF!),"",#REF!)</f>
        <v>#REF!</v>
      </c>
      <c r="G386" s="214" t="e">
        <f>IF(ISBLANK(#REF!),"",#REF!)</f>
        <v>#REF!</v>
      </c>
      <c r="H386" s="215" t="e">
        <f>IF(ISBLANK(#REF!),"",#REF!)</f>
        <v>#REF!</v>
      </c>
      <c r="I386" s="214" t="e">
        <f>IF(ISBLANK(#REF!),"",#REF!)</f>
        <v>#REF!</v>
      </c>
      <c r="J386" s="216" t="e">
        <f>IF(ISBLANK(#REF!),"",#REF!)</f>
        <v>#REF!</v>
      </c>
      <c r="K386" s="217" t="e">
        <f>IF(ISBLANK(#REF!),"",#REF!)</f>
        <v>#REF!</v>
      </c>
      <c r="L386" s="217" t="e">
        <f>IF(ISBLANK(#REF!),"",#REF!)</f>
        <v>#REF!</v>
      </c>
      <c r="M386" s="218" t="e">
        <f>IF(ISBLANK(#REF!),"",#REF!)</f>
        <v>#REF!</v>
      </c>
      <c r="N386" s="218" t="e">
        <f>IF(ISBLANK(#REF!),"",#REF!)</f>
        <v>#REF!</v>
      </c>
      <c r="O386" s="220" t="str">
        <f>IFERROR(VLOOKUP(_xlfn.CONCAT('Team Roster - Final'!$A386," : ",'Team Roster - Final'!$BM386),'Rate Calculations'!$C$4:$G$1100,5,FALSE),"")</f>
        <v/>
      </c>
      <c r="P386" s="225">
        <f>IF(ISBLANK('Rate Calculations'!$H388),"",'Rate Calculations'!$H388)</f>
        <v>1.7500000000000002E-2</v>
      </c>
      <c r="Q386" s="220" t="str">
        <f t="shared" si="86"/>
        <v/>
      </c>
      <c r="R386" s="221">
        <f>IF(ISBLANK('Rate Calculations'!$J388),"",'Rate Calculations'!$J388)</f>
        <v>3.5000000000000003E-2</v>
      </c>
      <c r="S386" s="220" t="str">
        <f t="shared" si="87"/>
        <v/>
      </c>
      <c r="T386" s="225" t="str">
        <f>IFERROR(VLOOKUP(_xlfn.CONCAT('Team Roster - Final'!$A386," : ",'Team Roster - Final'!$BM386),'Rate Calculations'!$C$4:$S$1100,10,FALSE),"")</f>
        <v/>
      </c>
      <c r="U386" s="225" t="str">
        <f>IFERROR(VLOOKUP(_xlfn.CONCAT('Team Roster - Final'!$A386," : ",'Team Roster - Final'!$BM386),'Rate Calculations'!$C$4:$S$1100,11,FALSE),"")</f>
        <v/>
      </c>
      <c r="V386" s="222" t="str">
        <f t="shared" si="88"/>
        <v/>
      </c>
      <c r="W386" s="222" t="str">
        <f t="shared" si="89"/>
        <v/>
      </c>
      <c r="X386" s="223" t="str">
        <f>IFERROR(VLOOKUP(_xlfn.CONCAT('Team Roster - Final'!$A386," : ",'Team Roster - Final'!$BM386),'Rate Calculations'!$C$4:$S$1100,14,FALSE),"")</f>
        <v/>
      </c>
      <c r="Y386" s="222" t="str">
        <f t="shared" si="90"/>
        <v/>
      </c>
      <c r="Z386" s="222" t="str">
        <f t="shared" si="91"/>
        <v/>
      </c>
      <c r="AA386" s="224" t="str">
        <f>IFERROR(IF(#REF!="Yes",$Y386, $Y386+$Q386*0.5),"")</f>
        <v/>
      </c>
      <c r="AB386" s="224" t="str">
        <f>IFERROR(IF(#REF!="Yes",$Z386, $Z386+$S386*0.5),"")</f>
        <v/>
      </c>
      <c r="AC386" s="220" t="str">
        <f>IFERROR(VLOOKUP(_xlfn.CONCAT('Team Roster - Final'!$A386," : ",'Team Roster - Final'!$BM386),'Rate Calculations'!$C$4:$U$1100,19,FALSE),"")</f>
        <v/>
      </c>
      <c r="AD386" s="220" t="str">
        <f t="shared" si="92"/>
        <v/>
      </c>
      <c r="AE386" s="220" t="str">
        <f t="shared" si="93"/>
        <v/>
      </c>
      <c r="AF386" s="225" t="str">
        <f>IFERROR(VLOOKUP(_xlfn.CONCAT('Team Roster - Final'!$A386," : ",'Team Roster - Final'!$BM386),'Rate Calculations'!$C$4:$AB$1100,22,FALSE),"")</f>
        <v/>
      </c>
      <c r="AG386" s="225" t="str">
        <f>IFERROR(VLOOKUP(_xlfn.CONCAT('Team Roster - Final'!$A386," : ",'Team Roster - Final'!$BM386),'Rate Calculations'!$C$4:$AB$1100,23,FALSE),"")</f>
        <v/>
      </c>
      <c r="AH386" s="222" t="str">
        <f t="shared" si="94"/>
        <v/>
      </c>
      <c r="AI386" s="222" t="str">
        <f t="shared" si="95"/>
        <v/>
      </c>
      <c r="AJ386" s="223" t="str">
        <f>Table1[[#This Row],[Home Office
Net Fee %]]</f>
        <v/>
      </c>
      <c r="AK386" s="222" t="str">
        <f t="shared" si="96"/>
        <v/>
      </c>
      <c r="AL386" s="222" t="str">
        <f t="shared" si="97"/>
        <v/>
      </c>
      <c r="AM386" s="215" t="str">
        <f>IFERROR(IF(#REF!="Yes",$AK386,($AK386+$AD386*0.5)),"")</f>
        <v/>
      </c>
      <c r="AN386" s="215" t="str">
        <f>IFERROR(IF(#REF!="Yes",$AL386,($AL386+$AE386*0.5)),"")</f>
        <v/>
      </c>
      <c r="AO386" s="374" t="str">
        <f>IF(ISBLANK('Team Roster Proposed - FBR'!Q387),"",'Team Roster Proposed - FBR'!Q387)</f>
        <v/>
      </c>
      <c r="AP386" s="226" t="e">
        <f>IF(ISBLANK(#REF!),"",#REF!)</f>
        <v>#REF!</v>
      </c>
      <c r="AQ386" s="226" t="e">
        <f>IF(ISBLANK(#REF!),"",#REF!)</f>
        <v>#REF!</v>
      </c>
      <c r="AR386" s="226" t="e">
        <f>IF(ISBLANK(#REF!),"",#REF!)</f>
        <v>#REF!</v>
      </c>
      <c r="AS386" s="219" t="e">
        <f>IF(ISBLANK(#REF!),"",#REF!)</f>
        <v>#REF!</v>
      </c>
      <c r="AT386" s="219" t="e">
        <f>IF(ISBLANK(#REF!),"",#REF!)</f>
        <v>#REF!</v>
      </c>
      <c r="AU386" s="219" t="e">
        <f>IF(ISBLANK(#REF!),"",#REF!)</f>
        <v>#REF!</v>
      </c>
      <c r="AV386" s="219" t="e">
        <f>IF(ISBLANK(#REF!),"",#REF!)</f>
        <v>#REF!</v>
      </c>
      <c r="AW386" s="219" t="e">
        <f>IF(ISBLANK(#REF!),"",#REF!)</f>
        <v>#REF!</v>
      </c>
      <c r="AX386" s="219" t="e">
        <f>IF(ISBLANK(#REF!),"",#REF!)</f>
        <v>#REF!</v>
      </c>
      <c r="AY386" s="226" t="e">
        <f>IF(ISBLANK(#REF!),"",#REF!)</f>
        <v>#REF!</v>
      </c>
      <c r="AZ386" s="219" t="e">
        <f>IF(ISBLANK(#REF!),"",#REF!)</f>
        <v>#REF!</v>
      </c>
      <c r="BA386" s="219" t="e">
        <f>IF(ISBLANK(#REF!),"",#REF!)</f>
        <v>#REF!</v>
      </c>
      <c r="BB386" s="219" t="e">
        <f>IF(ISBLANK(#REF!),"",#REF!)</f>
        <v>#REF!</v>
      </c>
      <c r="BC386" s="219" t="e">
        <f>IF(ISBLANK(#REF!),"",#REF!)</f>
        <v>#REF!</v>
      </c>
      <c r="BD386" s="219" t="e">
        <f>IF(ISBLANK(#REF!),"",#REF!)</f>
        <v>#REF!</v>
      </c>
      <c r="BE386" s="219" t="e">
        <f>IF(ISBLANK(#REF!),"",#REF!)</f>
        <v>#REF!</v>
      </c>
      <c r="BF386" s="219" t="e">
        <f>IF(ISBLANK(#REF!),"",#REF!)</f>
        <v>#REF!</v>
      </c>
      <c r="BG386" s="219" t="e">
        <f>IF(ISBLANK(#REF!),"",#REF!)</f>
        <v>#REF!</v>
      </c>
      <c r="BH386" s="219" t="e">
        <f>IF(ISBLANK(#REF!),"",#REF!)</f>
        <v>#REF!</v>
      </c>
      <c r="BI386" s="219" t="e">
        <f>IF(ISBLANK(#REF!),"",#REF!)</f>
        <v>#REF!</v>
      </c>
      <c r="BJ386" s="219" t="e">
        <f>IF(ISBLANK(#REF!),"",#REF!)</f>
        <v>#REF!</v>
      </c>
      <c r="BK386" s="219" t="e">
        <f>IF(ISBLANK(#REF!),"",#REF!)</f>
        <v>#REF!</v>
      </c>
      <c r="BL386" s="219" t="e">
        <f>IF(ISBLANK(#REF!),"",#REF!)</f>
        <v>#REF!</v>
      </c>
      <c r="BM386" s="219" t="e">
        <f>IF(ISBLANK(#REF!),"",#REF!)</f>
        <v>#REF!</v>
      </c>
      <c r="BN386" s="219" t="e">
        <f>IF(ISBLANK(#REF!),"",#REF!)</f>
        <v>#REF!</v>
      </c>
      <c r="BO386" s="227" t="e">
        <f t="shared" si="98"/>
        <v>#REF!</v>
      </c>
      <c r="BP386" s="228" t="str">
        <f t="shared" si="101"/>
        <v/>
      </c>
      <c r="BQ386" s="229" t="str">
        <f t="shared" ref="BQ386:BQ449" si="102">IF(ISBLANK($BQ$2),"",$BQ$2)</f>
        <v/>
      </c>
      <c r="BR386" s="228" t="e">
        <f t="shared" si="99"/>
        <v>#REF!</v>
      </c>
      <c r="BS386" s="230" t="e">
        <f t="shared" si="100"/>
        <v>#REF!</v>
      </c>
    </row>
    <row r="387" spans="1:71">
      <c r="A387" s="213" t="e">
        <f>IF(ISBLANK(#REF!),"",#REF!)</f>
        <v>#REF!</v>
      </c>
      <c r="B387" s="214" t="e">
        <f>IF(ISBLANK(#REF!),"",#REF!)</f>
        <v>#REF!</v>
      </c>
      <c r="C387" s="214" t="e">
        <f>IF(ISBLANK(#REF!),"",#REF!)</f>
        <v>#REF!</v>
      </c>
      <c r="D387" s="214" t="e">
        <f>IF(ISBLANK(#REF!),"",#REF!)</f>
        <v>#REF!</v>
      </c>
      <c r="E387" s="214" t="e">
        <f>IF(ISBLANK(#REF!),"",#REF!)</f>
        <v>#REF!</v>
      </c>
      <c r="F387" s="214" t="e">
        <f>IF(ISBLANK(#REF!),"",#REF!)</f>
        <v>#REF!</v>
      </c>
      <c r="G387" s="214" t="e">
        <f>IF(ISBLANK(#REF!),"",#REF!)</f>
        <v>#REF!</v>
      </c>
      <c r="H387" s="215" t="e">
        <f>IF(ISBLANK(#REF!),"",#REF!)</f>
        <v>#REF!</v>
      </c>
      <c r="I387" s="214" t="e">
        <f>IF(ISBLANK(#REF!),"",#REF!)</f>
        <v>#REF!</v>
      </c>
      <c r="J387" s="216" t="e">
        <f>IF(ISBLANK(#REF!),"",#REF!)</f>
        <v>#REF!</v>
      </c>
      <c r="K387" s="217" t="e">
        <f>IF(ISBLANK(#REF!),"",#REF!)</f>
        <v>#REF!</v>
      </c>
      <c r="L387" s="217" t="e">
        <f>IF(ISBLANK(#REF!),"",#REF!)</f>
        <v>#REF!</v>
      </c>
      <c r="M387" s="218" t="e">
        <f>IF(ISBLANK(#REF!),"",#REF!)</f>
        <v>#REF!</v>
      </c>
      <c r="N387" s="218" t="e">
        <f>IF(ISBLANK(#REF!),"",#REF!)</f>
        <v>#REF!</v>
      </c>
      <c r="O387" s="220" t="str">
        <f>IFERROR(VLOOKUP(_xlfn.CONCAT('Team Roster - Final'!$A387," : ",'Team Roster - Final'!$BM387),'Rate Calculations'!$C$4:$G$1100,5,FALSE),"")</f>
        <v/>
      </c>
      <c r="P387" s="225">
        <f>IF(ISBLANK('Rate Calculations'!$H389),"",'Rate Calculations'!$H389)</f>
        <v>1.7500000000000002E-2</v>
      </c>
      <c r="Q387" s="220" t="str">
        <f t="shared" ref="Q387:Q450" si="103">IFERROR($O387*(1+$P387),"")</f>
        <v/>
      </c>
      <c r="R387" s="221">
        <f>IF(ISBLANK('Rate Calculations'!$J389),"",'Rate Calculations'!$J389)</f>
        <v>3.5000000000000003E-2</v>
      </c>
      <c r="S387" s="220" t="str">
        <f t="shared" ref="S387:S450" si="104">IFERROR($Q387*(1+$R387),"")</f>
        <v/>
      </c>
      <c r="T387" s="225" t="str">
        <f>IFERROR(VLOOKUP(_xlfn.CONCAT('Team Roster - Final'!$A387," : ",'Team Roster - Final'!$BM387),'Rate Calculations'!$C$4:$S$1100,10,FALSE),"")</f>
        <v/>
      </c>
      <c r="U387" s="225" t="str">
        <f>IFERROR(VLOOKUP(_xlfn.CONCAT('Team Roster - Final'!$A387," : ",'Team Roster - Final'!$BM387),'Rate Calculations'!$C$4:$S$1100,11,FALSE),"")</f>
        <v/>
      </c>
      <c r="V387" s="222" t="str">
        <f t="shared" ref="V387:V450" si="105">IFERROR(($Q387*$T387)+($Q387*$U387)+$Q387,"")</f>
        <v/>
      </c>
      <c r="W387" s="222" t="str">
        <f t="shared" ref="W387:W450" si="106">IFERROR(($S387*$T387)+($S387*$U387)+$S387,"")</f>
        <v/>
      </c>
      <c r="X387" s="223" t="str">
        <f>IFERROR(VLOOKUP(_xlfn.CONCAT('Team Roster - Final'!$A387," : ",'Team Roster - Final'!$BM387),'Rate Calculations'!$C$4:$S$1100,14,FALSE),"")</f>
        <v/>
      </c>
      <c r="Y387" s="222" t="str">
        <f t="shared" ref="Y387:Y450" si="107">IFERROR((IF($T387&gt;156%,($Q387+($Q387*1.56)),(($Q387+($Q387*$T387))))*$X387)+$V387,"")</f>
        <v/>
      </c>
      <c r="Z387" s="222" t="str">
        <f t="shared" ref="Z387:Z450" si="108">IFERROR((IF($T387&gt;156%,($S387+($S387*1.56)),(($S387+($S387*$T387))))*$X387)+$W387,"")</f>
        <v/>
      </c>
      <c r="AA387" s="224" t="str">
        <f>IFERROR(IF(#REF!="Yes",$Y387, $Y387+$Q387*0.5),"")</f>
        <v/>
      </c>
      <c r="AB387" s="224" t="str">
        <f>IFERROR(IF(#REF!="Yes",$Z387, $Z387+$S387*0.5),"")</f>
        <v/>
      </c>
      <c r="AC387" s="220" t="str">
        <f>IFERROR(VLOOKUP(_xlfn.CONCAT('Team Roster - Final'!$A387," : ",'Team Roster - Final'!$BM387),'Rate Calculations'!$C$4:$U$1100,19,FALSE),"")</f>
        <v/>
      </c>
      <c r="AD387" s="220" t="str">
        <f t="shared" ref="AD387:AD450" si="109">IFERROR($AC387*(1+$P387),"")</f>
        <v/>
      </c>
      <c r="AE387" s="220" t="str">
        <f t="shared" ref="AE387:AE450" si="110">IFERROR($AD387*(1+$R387),"")</f>
        <v/>
      </c>
      <c r="AF387" s="225" t="str">
        <f>IFERROR(VLOOKUP(_xlfn.CONCAT('Team Roster - Final'!$A387," : ",'Team Roster - Final'!$BM387),'Rate Calculations'!$C$4:$AB$1100,22,FALSE),"")</f>
        <v/>
      </c>
      <c r="AG387" s="225" t="str">
        <f>IFERROR(VLOOKUP(_xlfn.CONCAT('Team Roster - Final'!$A387," : ",'Team Roster - Final'!$BM387),'Rate Calculations'!$C$4:$AB$1100,23,FALSE),"")</f>
        <v/>
      </c>
      <c r="AH387" s="222" t="str">
        <f t="shared" ref="AH387:AH450" si="111">IFERROR(($AD387*$AF387)+($AD387*$AG387)+$AD387,"")</f>
        <v/>
      </c>
      <c r="AI387" s="222" t="str">
        <f t="shared" ref="AI387:AI450" si="112">IFERROR(($AE387*$AF387)+($AE387*$AG387)+$AE387,"")</f>
        <v/>
      </c>
      <c r="AJ387" s="223" t="str">
        <f>Table1[[#This Row],[Home Office
Net Fee %]]</f>
        <v/>
      </c>
      <c r="AK387" s="222" t="str">
        <f t="shared" ref="AK387:AK450" si="113">IFERROR((IF($AF387&gt;156%,($AD387+($AD387*1.56)),(($AD387+($AD387*$AF387))))*$AJ387)+$AH387,"")</f>
        <v/>
      </c>
      <c r="AL387" s="222" t="str">
        <f t="shared" ref="AL387:AL450" si="114">IFERROR((IF($AF387&gt;156%,($AE387+($AE387*1.56)),(($AE387+($AE387*$AF387))))*$AJ387)+$AI387,"")</f>
        <v/>
      </c>
      <c r="AM387" s="215" t="str">
        <f>IFERROR(IF(#REF!="Yes",$AK387,($AK387+$AD387*0.5)),"")</f>
        <v/>
      </c>
      <c r="AN387" s="215" t="str">
        <f>IFERROR(IF(#REF!="Yes",$AL387,($AL387+$AE387*0.5)),"")</f>
        <v/>
      </c>
      <c r="AO387" s="374" t="str">
        <f>IF(ISBLANK('Team Roster Proposed - FBR'!Q388),"",'Team Roster Proposed - FBR'!Q388)</f>
        <v/>
      </c>
      <c r="AP387" s="226" t="e">
        <f>IF(ISBLANK(#REF!),"",#REF!)</f>
        <v>#REF!</v>
      </c>
      <c r="AQ387" s="226" t="e">
        <f>IF(ISBLANK(#REF!),"",#REF!)</f>
        <v>#REF!</v>
      </c>
      <c r="AR387" s="226" t="e">
        <f>IF(ISBLANK(#REF!),"",#REF!)</f>
        <v>#REF!</v>
      </c>
      <c r="AS387" s="219" t="e">
        <f>IF(ISBLANK(#REF!),"",#REF!)</f>
        <v>#REF!</v>
      </c>
      <c r="AT387" s="219" t="e">
        <f>IF(ISBLANK(#REF!),"",#REF!)</f>
        <v>#REF!</v>
      </c>
      <c r="AU387" s="219" t="e">
        <f>IF(ISBLANK(#REF!),"",#REF!)</f>
        <v>#REF!</v>
      </c>
      <c r="AV387" s="219" t="e">
        <f>IF(ISBLANK(#REF!),"",#REF!)</f>
        <v>#REF!</v>
      </c>
      <c r="AW387" s="219" t="e">
        <f>IF(ISBLANK(#REF!),"",#REF!)</f>
        <v>#REF!</v>
      </c>
      <c r="AX387" s="219" t="e">
        <f>IF(ISBLANK(#REF!),"",#REF!)</f>
        <v>#REF!</v>
      </c>
      <c r="AY387" s="226" t="e">
        <f>IF(ISBLANK(#REF!),"",#REF!)</f>
        <v>#REF!</v>
      </c>
      <c r="AZ387" s="219" t="e">
        <f>IF(ISBLANK(#REF!),"",#REF!)</f>
        <v>#REF!</v>
      </c>
      <c r="BA387" s="219" t="e">
        <f>IF(ISBLANK(#REF!),"",#REF!)</f>
        <v>#REF!</v>
      </c>
      <c r="BB387" s="219" t="e">
        <f>IF(ISBLANK(#REF!),"",#REF!)</f>
        <v>#REF!</v>
      </c>
      <c r="BC387" s="219" t="e">
        <f>IF(ISBLANK(#REF!),"",#REF!)</f>
        <v>#REF!</v>
      </c>
      <c r="BD387" s="219" t="e">
        <f>IF(ISBLANK(#REF!),"",#REF!)</f>
        <v>#REF!</v>
      </c>
      <c r="BE387" s="219" t="e">
        <f>IF(ISBLANK(#REF!),"",#REF!)</f>
        <v>#REF!</v>
      </c>
      <c r="BF387" s="219" t="e">
        <f>IF(ISBLANK(#REF!),"",#REF!)</f>
        <v>#REF!</v>
      </c>
      <c r="BG387" s="219" t="e">
        <f>IF(ISBLANK(#REF!),"",#REF!)</f>
        <v>#REF!</v>
      </c>
      <c r="BH387" s="219" t="e">
        <f>IF(ISBLANK(#REF!),"",#REF!)</f>
        <v>#REF!</v>
      </c>
      <c r="BI387" s="219" t="e">
        <f>IF(ISBLANK(#REF!),"",#REF!)</f>
        <v>#REF!</v>
      </c>
      <c r="BJ387" s="219" t="e">
        <f>IF(ISBLANK(#REF!),"",#REF!)</f>
        <v>#REF!</v>
      </c>
      <c r="BK387" s="219" t="e">
        <f>IF(ISBLANK(#REF!),"",#REF!)</f>
        <v>#REF!</v>
      </c>
      <c r="BL387" s="219" t="e">
        <f>IF(ISBLANK(#REF!),"",#REF!)</f>
        <v>#REF!</v>
      </c>
      <c r="BM387" s="219" t="e">
        <f>IF(ISBLANK(#REF!),"",#REF!)</f>
        <v>#REF!</v>
      </c>
      <c r="BN387" s="219" t="e">
        <f>IF(ISBLANK(#REF!),"",#REF!)</f>
        <v>#REF!</v>
      </c>
      <c r="BO387" s="227" t="e">
        <f t="shared" ref="BO387:BO450" si="115">IF($A387="","",$BO$2)</f>
        <v>#REF!</v>
      </c>
      <c r="BP387" s="228" t="str">
        <f t="shared" si="101"/>
        <v/>
      </c>
      <c r="BQ387" s="229" t="str">
        <f t="shared" si="102"/>
        <v/>
      </c>
      <c r="BR387" s="228" t="e">
        <f t="shared" ref="BR387:BR450" si="116">IF($A387="","",$BR$2)</f>
        <v>#REF!</v>
      </c>
      <c r="BS387" s="230" t="e">
        <f t="shared" ref="BS387:BS450" si="117">IF($A387="","",$BS$2)</f>
        <v>#REF!</v>
      </c>
    </row>
    <row r="388" spans="1:71">
      <c r="A388" s="213" t="e">
        <f>IF(ISBLANK(#REF!),"",#REF!)</f>
        <v>#REF!</v>
      </c>
      <c r="B388" s="214" t="e">
        <f>IF(ISBLANK(#REF!),"",#REF!)</f>
        <v>#REF!</v>
      </c>
      <c r="C388" s="214" t="e">
        <f>IF(ISBLANK(#REF!),"",#REF!)</f>
        <v>#REF!</v>
      </c>
      <c r="D388" s="214" t="e">
        <f>IF(ISBLANK(#REF!),"",#REF!)</f>
        <v>#REF!</v>
      </c>
      <c r="E388" s="214" t="e">
        <f>IF(ISBLANK(#REF!),"",#REF!)</f>
        <v>#REF!</v>
      </c>
      <c r="F388" s="214" t="e">
        <f>IF(ISBLANK(#REF!),"",#REF!)</f>
        <v>#REF!</v>
      </c>
      <c r="G388" s="214" t="e">
        <f>IF(ISBLANK(#REF!),"",#REF!)</f>
        <v>#REF!</v>
      </c>
      <c r="H388" s="215" t="e">
        <f>IF(ISBLANK(#REF!),"",#REF!)</f>
        <v>#REF!</v>
      </c>
      <c r="I388" s="214" t="e">
        <f>IF(ISBLANK(#REF!),"",#REF!)</f>
        <v>#REF!</v>
      </c>
      <c r="J388" s="216" t="e">
        <f>IF(ISBLANK(#REF!),"",#REF!)</f>
        <v>#REF!</v>
      </c>
      <c r="K388" s="217" t="e">
        <f>IF(ISBLANK(#REF!),"",#REF!)</f>
        <v>#REF!</v>
      </c>
      <c r="L388" s="217" t="e">
        <f>IF(ISBLANK(#REF!),"",#REF!)</f>
        <v>#REF!</v>
      </c>
      <c r="M388" s="218" t="e">
        <f>IF(ISBLANK(#REF!),"",#REF!)</f>
        <v>#REF!</v>
      </c>
      <c r="N388" s="218" t="e">
        <f>IF(ISBLANK(#REF!),"",#REF!)</f>
        <v>#REF!</v>
      </c>
      <c r="O388" s="220" t="str">
        <f>IFERROR(VLOOKUP(_xlfn.CONCAT('Team Roster - Final'!$A388," : ",'Team Roster - Final'!$BM388),'Rate Calculations'!$C$4:$G$1100,5,FALSE),"")</f>
        <v/>
      </c>
      <c r="P388" s="225">
        <f>IF(ISBLANK('Rate Calculations'!$H390),"",'Rate Calculations'!$H390)</f>
        <v>1.7500000000000002E-2</v>
      </c>
      <c r="Q388" s="220" t="str">
        <f t="shared" si="103"/>
        <v/>
      </c>
      <c r="R388" s="221">
        <f>IF(ISBLANK('Rate Calculations'!$J390),"",'Rate Calculations'!$J390)</f>
        <v>3.5000000000000003E-2</v>
      </c>
      <c r="S388" s="220" t="str">
        <f t="shared" si="104"/>
        <v/>
      </c>
      <c r="T388" s="225" t="str">
        <f>IFERROR(VLOOKUP(_xlfn.CONCAT('Team Roster - Final'!$A388," : ",'Team Roster - Final'!$BM388),'Rate Calculations'!$C$4:$S$1100,10,FALSE),"")</f>
        <v/>
      </c>
      <c r="U388" s="225" t="str">
        <f>IFERROR(VLOOKUP(_xlfn.CONCAT('Team Roster - Final'!$A388," : ",'Team Roster - Final'!$BM388),'Rate Calculations'!$C$4:$S$1100,11,FALSE),"")</f>
        <v/>
      </c>
      <c r="V388" s="222" t="str">
        <f t="shared" si="105"/>
        <v/>
      </c>
      <c r="W388" s="222" t="str">
        <f t="shared" si="106"/>
        <v/>
      </c>
      <c r="X388" s="223" t="str">
        <f>IFERROR(VLOOKUP(_xlfn.CONCAT('Team Roster - Final'!$A388," : ",'Team Roster - Final'!$BM388),'Rate Calculations'!$C$4:$S$1100,14,FALSE),"")</f>
        <v/>
      </c>
      <c r="Y388" s="222" t="str">
        <f t="shared" si="107"/>
        <v/>
      </c>
      <c r="Z388" s="222" t="str">
        <f t="shared" si="108"/>
        <v/>
      </c>
      <c r="AA388" s="224" t="str">
        <f>IFERROR(IF(#REF!="Yes",$Y388, $Y388+$Q388*0.5),"")</f>
        <v/>
      </c>
      <c r="AB388" s="224" t="str">
        <f>IFERROR(IF(#REF!="Yes",$Z388, $Z388+$S388*0.5),"")</f>
        <v/>
      </c>
      <c r="AC388" s="220" t="str">
        <f>IFERROR(VLOOKUP(_xlfn.CONCAT('Team Roster - Final'!$A388," : ",'Team Roster - Final'!$BM388),'Rate Calculations'!$C$4:$U$1100,19,FALSE),"")</f>
        <v/>
      </c>
      <c r="AD388" s="220" t="str">
        <f t="shared" si="109"/>
        <v/>
      </c>
      <c r="AE388" s="220" t="str">
        <f t="shared" si="110"/>
        <v/>
      </c>
      <c r="AF388" s="225" t="str">
        <f>IFERROR(VLOOKUP(_xlfn.CONCAT('Team Roster - Final'!$A388," : ",'Team Roster - Final'!$BM388),'Rate Calculations'!$C$4:$AB$1100,22,FALSE),"")</f>
        <v/>
      </c>
      <c r="AG388" s="225" t="str">
        <f>IFERROR(VLOOKUP(_xlfn.CONCAT('Team Roster - Final'!$A388," : ",'Team Roster - Final'!$BM388),'Rate Calculations'!$C$4:$AB$1100,23,FALSE),"")</f>
        <v/>
      </c>
      <c r="AH388" s="222" t="str">
        <f t="shared" si="111"/>
        <v/>
      </c>
      <c r="AI388" s="222" t="str">
        <f t="shared" si="112"/>
        <v/>
      </c>
      <c r="AJ388" s="223" t="str">
        <f>Table1[[#This Row],[Home Office
Net Fee %]]</f>
        <v/>
      </c>
      <c r="AK388" s="222" t="str">
        <f t="shared" si="113"/>
        <v/>
      </c>
      <c r="AL388" s="222" t="str">
        <f t="shared" si="114"/>
        <v/>
      </c>
      <c r="AM388" s="215" t="str">
        <f>IFERROR(IF(#REF!="Yes",$AK388,($AK388+$AD388*0.5)),"")</f>
        <v/>
      </c>
      <c r="AN388" s="215" t="str">
        <f>IFERROR(IF(#REF!="Yes",$AL388,($AL388+$AE388*0.5)),"")</f>
        <v/>
      </c>
      <c r="AO388" s="374" t="str">
        <f>IF(ISBLANK('Team Roster Proposed - FBR'!Q389),"",'Team Roster Proposed - FBR'!Q389)</f>
        <v/>
      </c>
      <c r="AP388" s="226" t="e">
        <f>IF(ISBLANK(#REF!),"",#REF!)</f>
        <v>#REF!</v>
      </c>
      <c r="AQ388" s="226" t="e">
        <f>IF(ISBLANK(#REF!),"",#REF!)</f>
        <v>#REF!</v>
      </c>
      <c r="AR388" s="226" t="e">
        <f>IF(ISBLANK(#REF!),"",#REF!)</f>
        <v>#REF!</v>
      </c>
      <c r="AS388" s="219" t="e">
        <f>IF(ISBLANK(#REF!),"",#REF!)</f>
        <v>#REF!</v>
      </c>
      <c r="AT388" s="219" t="e">
        <f>IF(ISBLANK(#REF!),"",#REF!)</f>
        <v>#REF!</v>
      </c>
      <c r="AU388" s="219" t="e">
        <f>IF(ISBLANK(#REF!),"",#REF!)</f>
        <v>#REF!</v>
      </c>
      <c r="AV388" s="219" t="e">
        <f>IF(ISBLANK(#REF!),"",#REF!)</f>
        <v>#REF!</v>
      </c>
      <c r="AW388" s="219" t="e">
        <f>IF(ISBLANK(#REF!),"",#REF!)</f>
        <v>#REF!</v>
      </c>
      <c r="AX388" s="219" t="e">
        <f>IF(ISBLANK(#REF!),"",#REF!)</f>
        <v>#REF!</v>
      </c>
      <c r="AY388" s="226" t="e">
        <f>IF(ISBLANK(#REF!),"",#REF!)</f>
        <v>#REF!</v>
      </c>
      <c r="AZ388" s="219" t="e">
        <f>IF(ISBLANK(#REF!),"",#REF!)</f>
        <v>#REF!</v>
      </c>
      <c r="BA388" s="219" t="e">
        <f>IF(ISBLANK(#REF!),"",#REF!)</f>
        <v>#REF!</v>
      </c>
      <c r="BB388" s="219" t="e">
        <f>IF(ISBLANK(#REF!),"",#REF!)</f>
        <v>#REF!</v>
      </c>
      <c r="BC388" s="219" t="e">
        <f>IF(ISBLANK(#REF!),"",#REF!)</f>
        <v>#REF!</v>
      </c>
      <c r="BD388" s="219" t="e">
        <f>IF(ISBLANK(#REF!),"",#REF!)</f>
        <v>#REF!</v>
      </c>
      <c r="BE388" s="219" t="e">
        <f>IF(ISBLANK(#REF!),"",#REF!)</f>
        <v>#REF!</v>
      </c>
      <c r="BF388" s="219" t="e">
        <f>IF(ISBLANK(#REF!),"",#REF!)</f>
        <v>#REF!</v>
      </c>
      <c r="BG388" s="219" t="e">
        <f>IF(ISBLANK(#REF!),"",#REF!)</f>
        <v>#REF!</v>
      </c>
      <c r="BH388" s="219" t="e">
        <f>IF(ISBLANK(#REF!),"",#REF!)</f>
        <v>#REF!</v>
      </c>
      <c r="BI388" s="219" t="e">
        <f>IF(ISBLANK(#REF!),"",#REF!)</f>
        <v>#REF!</v>
      </c>
      <c r="BJ388" s="219" t="e">
        <f>IF(ISBLANK(#REF!),"",#REF!)</f>
        <v>#REF!</v>
      </c>
      <c r="BK388" s="219" t="e">
        <f>IF(ISBLANK(#REF!),"",#REF!)</f>
        <v>#REF!</v>
      </c>
      <c r="BL388" s="219" t="e">
        <f>IF(ISBLANK(#REF!),"",#REF!)</f>
        <v>#REF!</v>
      </c>
      <c r="BM388" s="219" t="e">
        <f>IF(ISBLANK(#REF!),"",#REF!)</f>
        <v>#REF!</v>
      </c>
      <c r="BN388" s="219" t="e">
        <f>IF(ISBLANK(#REF!),"",#REF!)</f>
        <v>#REF!</v>
      </c>
      <c r="BO388" s="227" t="e">
        <f t="shared" si="115"/>
        <v>#REF!</v>
      </c>
      <c r="BP388" s="228" t="str">
        <f t="shared" ref="BP388:BP451" si="118">IF(ISBLANK($BP$2),"",$BP$2)</f>
        <v/>
      </c>
      <c r="BQ388" s="229" t="str">
        <f t="shared" si="102"/>
        <v/>
      </c>
      <c r="BR388" s="228" t="e">
        <f t="shared" si="116"/>
        <v>#REF!</v>
      </c>
      <c r="BS388" s="230" t="e">
        <f t="shared" si="117"/>
        <v>#REF!</v>
      </c>
    </row>
    <row r="389" spans="1:71">
      <c r="A389" s="213" t="e">
        <f>IF(ISBLANK(#REF!),"",#REF!)</f>
        <v>#REF!</v>
      </c>
      <c r="B389" s="214" t="e">
        <f>IF(ISBLANK(#REF!),"",#REF!)</f>
        <v>#REF!</v>
      </c>
      <c r="C389" s="214" t="e">
        <f>IF(ISBLANK(#REF!),"",#REF!)</f>
        <v>#REF!</v>
      </c>
      <c r="D389" s="214" t="e">
        <f>IF(ISBLANK(#REF!),"",#REF!)</f>
        <v>#REF!</v>
      </c>
      <c r="E389" s="214" t="e">
        <f>IF(ISBLANK(#REF!),"",#REF!)</f>
        <v>#REF!</v>
      </c>
      <c r="F389" s="214" t="e">
        <f>IF(ISBLANK(#REF!),"",#REF!)</f>
        <v>#REF!</v>
      </c>
      <c r="G389" s="214" t="e">
        <f>IF(ISBLANK(#REF!),"",#REF!)</f>
        <v>#REF!</v>
      </c>
      <c r="H389" s="215" t="e">
        <f>IF(ISBLANK(#REF!),"",#REF!)</f>
        <v>#REF!</v>
      </c>
      <c r="I389" s="214" t="e">
        <f>IF(ISBLANK(#REF!),"",#REF!)</f>
        <v>#REF!</v>
      </c>
      <c r="J389" s="216" t="e">
        <f>IF(ISBLANK(#REF!),"",#REF!)</f>
        <v>#REF!</v>
      </c>
      <c r="K389" s="217" t="e">
        <f>IF(ISBLANK(#REF!),"",#REF!)</f>
        <v>#REF!</v>
      </c>
      <c r="L389" s="217" t="e">
        <f>IF(ISBLANK(#REF!),"",#REF!)</f>
        <v>#REF!</v>
      </c>
      <c r="M389" s="218" t="e">
        <f>IF(ISBLANK(#REF!),"",#REF!)</f>
        <v>#REF!</v>
      </c>
      <c r="N389" s="218" t="e">
        <f>IF(ISBLANK(#REF!),"",#REF!)</f>
        <v>#REF!</v>
      </c>
      <c r="O389" s="220" t="str">
        <f>IFERROR(VLOOKUP(_xlfn.CONCAT('Team Roster - Final'!$A389," : ",'Team Roster - Final'!$BM389),'Rate Calculations'!$C$4:$G$1100,5,FALSE),"")</f>
        <v/>
      </c>
      <c r="P389" s="225">
        <f>IF(ISBLANK('Rate Calculations'!$H391),"",'Rate Calculations'!$H391)</f>
        <v>1.7500000000000002E-2</v>
      </c>
      <c r="Q389" s="220" t="str">
        <f t="shared" si="103"/>
        <v/>
      </c>
      <c r="R389" s="221">
        <f>IF(ISBLANK('Rate Calculations'!$J391),"",'Rate Calculations'!$J391)</f>
        <v>3.5000000000000003E-2</v>
      </c>
      <c r="S389" s="220" t="str">
        <f t="shared" si="104"/>
        <v/>
      </c>
      <c r="T389" s="225" t="str">
        <f>IFERROR(VLOOKUP(_xlfn.CONCAT('Team Roster - Final'!$A389," : ",'Team Roster - Final'!$BM389),'Rate Calculations'!$C$4:$S$1100,10,FALSE),"")</f>
        <v/>
      </c>
      <c r="U389" s="225" t="str">
        <f>IFERROR(VLOOKUP(_xlfn.CONCAT('Team Roster - Final'!$A389," : ",'Team Roster - Final'!$BM389),'Rate Calculations'!$C$4:$S$1100,11,FALSE),"")</f>
        <v/>
      </c>
      <c r="V389" s="222" t="str">
        <f t="shared" si="105"/>
        <v/>
      </c>
      <c r="W389" s="222" t="str">
        <f t="shared" si="106"/>
        <v/>
      </c>
      <c r="X389" s="223" t="str">
        <f>IFERROR(VLOOKUP(_xlfn.CONCAT('Team Roster - Final'!$A389," : ",'Team Roster - Final'!$BM389),'Rate Calculations'!$C$4:$S$1100,14,FALSE),"")</f>
        <v/>
      </c>
      <c r="Y389" s="222" t="str">
        <f t="shared" si="107"/>
        <v/>
      </c>
      <c r="Z389" s="222" t="str">
        <f t="shared" si="108"/>
        <v/>
      </c>
      <c r="AA389" s="224" t="str">
        <f>IFERROR(IF(#REF!="Yes",$Y389, $Y389+$Q389*0.5),"")</f>
        <v/>
      </c>
      <c r="AB389" s="224" t="str">
        <f>IFERROR(IF(#REF!="Yes",$Z389, $Z389+$S389*0.5),"")</f>
        <v/>
      </c>
      <c r="AC389" s="220" t="str">
        <f>IFERROR(VLOOKUP(_xlfn.CONCAT('Team Roster - Final'!$A389," : ",'Team Roster - Final'!$BM389),'Rate Calculations'!$C$4:$U$1100,19,FALSE),"")</f>
        <v/>
      </c>
      <c r="AD389" s="220" t="str">
        <f t="shared" si="109"/>
        <v/>
      </c>
      <c r="AE389" s="220" t="str">
        <f t="shared" si="110"/>
        <v/>
      </c>
      <c r="AF389" s="225" t="str">
        <f>IFERROR(VLOOKUP(_xlfn.CONCAT('Team Roster - Final'!$A389," : ",'Team Roster - Final'!$BM389),'Rate Calculations'!$C$4:$AB$1100,22,FALSE),"")</f>
        <v/>
      </c>
      <c r="AG389" s="225" t="str">
        <f>IFERROR(VLOOKUP(_xlfn.CONCAT('Team Roster - Final'!$A389," : ",'Team Roster - Final'!$BM389),'Rate Calculations'!$C$4:$AB$1100,23,FALSE),"")</f>
        <v/>
      </c>
      <c r="AH389" s="222" t="str">
        <f t="shared" si="111"/>
        <v/>
      </c>
      <c r="AI389" s="222" t="str">
        <f t="shared" si="112"/>
        <v/>
      </c>
      <c r="AJ389" s="223" t="str">
        <f>Table1[[#This Row],[Home Office
Net Fee %]]</f>
        <v/>
      </c>
      <c r="AK389" s="222" t="str">
        <f t="shared" si="113"/>
        <v/>
      </c>
      <c r="AL389" s="222" t="str">
        <f t="shared" si="114"/>
        <v/>
      </c>
      <c r="AM389" s="215" t="str">
        <f>IFERROR(IF(#REF!="Yes",$AK389,($AK389+$AD389*0.5)),"")</f>
        <v/>
      </c>
      <c r="AN389" s="215" t="str">
        <f>IFERROR(IF(#REF!="Yes",$AL389,($AL389+$AE389*0.5)),"")</f>
        <v/>
      </c>
      <c r="AO389" s="374" t="str">
        <f>IF(ISBLANK('Team Roster Proposed - FBR'!Q390),"",'Team Roster Proposed - FBR'!Q390)</f>
        <v/>
      </c>
      <c r="AP389" s="226" t="e">
        <f>IF(ISBLANK(#REF!),"",#REF!)</f>
        <v>#REF!</v>
      </c>
      <c r="AQ389" s="226" t="e">
        <f>IF(ISBLANK(#REF!),"",#REF!)</f>
        <v>#REF!</v>
      </c>
      <c r="AR389" s="226" t="e">
        <f>IF(ISBLANK(#REF!),"",#REF!)</f>
        <v>#REF!</v>
      </c>
      <c r="AS389" s="219" t="e">
        <f>IF(ISBLANK(#REF!),"",#REF!)</f>
        <v>#REF!</v>
      </c>
      <c r="AT389" s="219" t="e">
        <f>IF(ISBLANK(#REF!),"",#REF!)</f>
        <v>#REF!</v>
      </c>
      <c r="AU389" s="219" t="e">
        <f>IF(ISBLANK(#REF!),"",#REF!)</f>
        <v>#REF!</v>
      </c>
      <c r="AV389" s="219" t="e">
        <f>IF(ISBLANK(#REF!),"",#REF!)</f>
        <v>#REF!</v>
      </c>
      <c r="AW389" s="219" t="e">
        <f>IF(ISBLANK(#REF!),"",#REF!)</f>
        <v>#REF!</v>
      </c>
      <c r="AX389" s="219" t="e">
        <f>IF(ISBLANK(#REF!),"",#REF!)</f>
        <v>#REF!</v>
      </c>
      <c r="AY389" s="226" t="e">
        <f>IF(ISBLANK(#REF!),"",#REF!)</f>
        <v>#REF!</v>
      </c>
      <c r="AZ389" s="219" t="e">
        <f>IF(ISBLANK(#REF!),"",#REF!)</f>
        <v>#REF!</v>
      </c>
      <c r="BA389" s="219" t="e">
        <f>IF(ISBLANK(#REF!),"",#REF!)</f>
        <v>#REF!</v>
      </c>
      <c r="BB389" s="219" t="e">
        <f>IF(ISBLANK(#REF!),"",#REF!)</f>
        <v>#REF!</v>
      </c>
      <c r="BC389" s="219" t="e">
        <f>IF(ISBLANK(#REF!),"",#REF!)</f>
        <v>#REF!</v>
      </c>
      <c r="BD389" s="219" t="e">
        <f>IF(ISBLANK(#REF!),"",#REF!)</f>
        <v>#REF!</v>
      </c>
      <c r="BE389" s="219" t="e">
        <f>IF(ISBLANK(#REF!),"",#REF!)</f>
        <v>#REF!</v>
      </c>
      <c r="BF389" s="219" t="e">
        <f>IF(ISBLANK(#REF!),"",#REF!)</f>
        <v>#REF!</v>
      </c>
      <c r="BG389" s="219" t="e">
        <f>IF(ISBLANK(#REF!),"",#REF!)</f>
        <v>#REF!</v>
      </c>
      <c r="BH389" s="219" t="e">
        <f>IF(ISBLANK(#REF!),"",#REF!)</f>
        <v>#REF!</v>
      </c>
      <c r="BI389" s="219" t="e">
        <f>IF(ISBLANK(#REF!),"",#REF!)</f>
        <v>#REF!</v>
      </c>
      <c r="BJ389" s="219" t="e">
        <f>IF(ISBLANK(#REF!),"",#REF!)</f>
        <v>#REF!</v>
      </c>
      <c r="BK389" s="219" t="e">
        <f>IF(ISBLANK(#REF!),"",#REF!)</f>
        <v>#REF!</v>
      </c>
      <c r="BL389" s="219" t="e">
        <f>IF(ISBLANK(#REF!),"",#REF!)</f>
        <v>#REF!</v>
      </c>
      <c r="BM389" s="219" t="e">
        <f>IF(ISBLANK(#REF!),"",#REF!)</f>
        <v>#REF!</v>
      </c>
      <c r="BN389" s="219" t="e">
        <f>IF(ISBLANK(#REF!),"",#REF!)</f>
        <v>#REF!</v>
      </c>
      <c r="BO389" s="227" t="e">
        <f t="shared" si="115"/>
        <v>#REF!</v>
      </c>
      <c r="BP389" s="228" t="str">
        <f t="shared" si="118"/>
        <v/>
      </c>
      <c r="BQ389" s="229" t="str">
        <f t="shared" si="102"/>
        <v/>
      </c>
      <c r="BR389" s="228" t="e">
        <f t="shared" si="116"/>
        <v>#REF!</v>
      </c>
      <c r="BS389" s="230" t="e">
        <f t="shared" si="117"/>
        <v>#REF!</v>
      </c>
    </row>
    <row r="390" spans="1:71">
      <c r="A390" s="213" t="e">
        <f>IF(ISBLANK(#REF!),"",#REF!)</f>
        <v>#REF!</v>
      </c>
      <c r="B390" s="214" t="e">
        <f>IF(ISBLANK(#REF!),"",#REF!)</f>
        <v>#REF!</v>
      </c>
      <c r="C390" s="214" t="e">
        <f>IF(ISBLANK(#REF!),"",#REF!)</f>
        <v>#REF!</v>
      </c>
      <c r="D390" s="214" t="e">
        <f>IF(ISBLANK(#REF!),"",#REF!)</f>
        <v>#REF!</v>
      </c>
      <c r="E390" s="214" t="e">
        <f>IF(ISBLANK(#REF!),"",#REF!)</f>
        <v>#REF!</v>
      </c>
      <c r="F390" s="214" t="e">
        <f>IF(ISBLANK(#REF!),"",#REF!)</f>
        <v>#REF!</v>
      </c>
      <c r="G390" s="214" t="e">
        <f>IF(ISBLANK(#REF!),"",#REF!)</f>
        <v>#REF!</v>
      </c>
      <c r="H390" s="215" t="e">
        <f>IF(ISBLANK(#REF!),"",#REF!)</f>
        <v>#REF!</v>
      </c>
      <c r="I390" s="214" t="e">
        <f>IF(ISBLANK(#REF!),"",#REF!)</f>
        <v>#REF!</v>
      </c>
      <c r="J390" s="216" t="e">
        <f>IF(ISBLANK(#REF!),"",#REF!)</f>
        <v>#REF!</v>
      </c>
      <c r="K390" s="217" t="e">
        <f>IF(ISBLANK(#REF!),"",#REF!)</f>
        <v>#REF!</v>
      </c>
      <c r="L390" s="217" t="e">
        <f>IF(ISBLANK(#REF!),"",#REF!)</f>
        <v>#REF!</v>
      </c>
      <c r="M390" s="218" t="e">
        <f>IF(ISBLANK(#REF!),"",#REF!)</f>
        <v>#REF!</v>
      </c>
      <c r="N390" s="218" t="e">
        <f>IF(ISBLANK(#REF!),"",#REF!)</f>
        <v>#REF!</v>
      </c>
      <c r="O390" s="220" t="str">
        <f>IFERROR(VLOOKUP(_xlfn.CONCAT('Team Roster - Final'!$A390," : ",'Team Roster - Final'!$BM390),'Rate Calculations'!$C$4:$G$1100,5,FALSE),"")</f>
        <v/>
      </c>
      <c r="P390" s="225">
        <f>IF(ISBLANK('Rate Calculations'!$H392),"",'Rate Calculations'!$H392)</f>
        <v>1.7500000000000002E-2</v>
      </c>
      <c r="Q390" s="220" t="str">
        <f t="shared" si="103"/>
        <v/>
      </c>
      <c r="R390" s="221">
        <f>IF(ISBLANK('Rate Calculations'!$J392),"",'Rate Calculations'!$J392)</f>
        <v>3.5000000000000003E-2</v>
      </c>
      <c r="S390" s="220" t="str">
        <f t="shared" si="104"/>
        <v/>
      </c>
      <c r="T390" s="225" t="str">
        <f>IFERROR(VLOOKUP(_xlfn.CONCAT('Team Roster - Final'!$A390," : ",'Team Roster - Final'!$BM390),'Rate Calculations'!$C$4:$S$1100,10,FALSE),"")</f>
        <v/>
      </c>
      <c r="U390" s="225" t="str">
        <f>IFERROR(VLOOKUP(_xlfn.CONCAT('Team Roster - Final'!$A390," : ",'Team Roster - Final'!$BM390),'Rate Calculations'!$C$4:$S$1100,11,FALSE),"")</f>
        <v/>
      </c>
      <c r="V390" s="222" t="str">
        <f t="shared" si="105"/>
        <v/>
      </c>
      <c r="W390" s="222" t="str">
        <f t="shared" si="106"/>
        <v/>
      </c>
      <c r="X390" s="223" t="str">
        <f>IFERROR(VLOOKUP(_xlfn.CONCAT('Team Roster - Final'!$A390," : ",'Team Roster - Final'!$BM390),'Rate Calculations'!$C$4:$S$1100,14,FALSE),"")</f>
        <v/>
      </c>
      <c r="Y390" s="222" t="str">
        <f t="shared" si="107"/>
        <v/>
      </c>
      <c r="Z390" s="222" t="str">
        <f t="shared" si="108"/>
        <v/>
      </c>
      <c r="AA390" s="224" t="str">
        <f>IFERROR(IF(#REF!="Yes",$Y390, $Y390+$Q390*0.5),"")</f>
        <v/>
      </c>
      <c r="AB390" s="224" t="str">
        <f>IFERROR(IF(#REF!="Yes",$Z390, $Z390+$S390*0.5),"")</f>
        <v/>
      </c>
      <c r="AC390" s="220" t="str">
        <f>IFERROR(VLOOKUP(_xlfn.CONCAT('Team Roster - Final'!$A390," : ",'Team Roster - Final'!$BM390),'Rate Calculations'!$C$4:$U$1100,19,FALSE),"")</f>
        <v/>
      </c>
      <c r="AD390" s="220" t="str">
        <f t="shared" si="109"/>
        <v/>
      </c>
      <c r="AE390" s="220" t="str">
        <f t="shared" si="110"/>
        <v/>
      </c>
      <c r="AF390" s="225" t="str">
        <f>IFERROR(VLOOKUP(_xlfn.CONCAT('Team Roster - Final'!$A390," : ",'Team Roster - Final'!$BM390),'Rate Calculations'!$C$4:$AB$1100,22,FALSE),"")</f>
        <v/>
      </c>
      <c r="AG390" s="225" t="str">
        <f>IFERROR(VLOOKUP(_xlfn.CONCAT('Team Roster - Final'!$A390," : ",'Team Roster - Final'!$BM390),'Rate Calculations'!$C$4:$AB$1100,23,FALSE),"")</f>
        <v/>
      </c>
      <c r="AH390" s="222" t="str">
        <f t="shared" si="111"/>
        <v/>
      </c>
      <c r="AI390" s="222" t="str">
        <f t="shared" si="112"/>
        <v/>
      </c>
      <c r="AJ390" s="223" t="str">
        <f>Table1[[#This Row],[Home Office
Net Fee %]]</f>
        <v/>
      </c>
      <c r="AK390" s="222" t="str">
        <f t="shared" si="113"/>
        <v/>
      </c>
      <c r="AL390" s="222" t="str">
        <f t="shared" si="114"/>
        <v/>
      </c>
      <c r="AM390" s="215" t="str">
        <f>IFERROR(IF(#REF!="Yes",$AK390,($AK390+$AD390*0.5)),"")</f>
        <v/>
      </c>
      <c r="AN390" s="215" t="str">
        <f>IFERROR(IF(#REF!="Yes",$AL390,($AL390+$AE390*0.5)),"")</f>
        <v/>
      </c>
      <c r="AO390" s="374" t="str">
        <f>IF(ISBLANK('Team Roster Proposed - FBR'!Q391),"",'Team Roster Proposed - FBR'!Q391)</f>
        <v/>
      </c>
      <c r="AP390" s="226" t="e">
        <f>IF(ISBLANK(#REF!),"",#REF!)</f>
        <v>#REF!</v>
      </c>
      <c r="AQ390" s="226" t="e">
        <f>IF(ISBLANK(#REF!),"",#REF!)</f>
        <v>#REF!</v>
      </c>
      <c r="AR390" s="226" t="e">
        <f>IF(ISBLANK(#REF!),"",#REF!)</f>
        <v>#REF!</v>
      </c>
      <c r="AS390" s="219" t="e">
        <f>IF(ISBLANK(#REF!),"",#REF!)</f>
        <v>#REF!</v>
      </c>
      <c r="AT390" s="219" t="e">
        <f>IF(ISBLANK(#REF!),"",#REF!)</f>
        <v>#REF!</v>
      </c>
      <c r="AU390" s="219" t="e">
        <f>IF(ISBLANK(#REF!),"",#REF!)</f>
        <v>#REF!</v>
      </c>
      <c r="AV390" s="219" t="e">
        <f>IF(ISBLANK(#REF!),"",#REF!)</f>
        <v>#REF!</v>
      </c>
      <c r="AW390" s="219" t="e">
        <f>IF(ISBLANK(#REF!),"",#REF!)</f>
        <v>#REF!</v>
      </c>
      <c r="AX390" s="219" t="e">
        <f>IF(ISBLANK(#REF!),"",#REF!)</f>
        <v>#REF!</v>
      </c>
      <c r="AY390" s="226" t="e">
        <f>IF(ISBLANK(#REF!),"",#REF!)</f>
        <v>#REF!</v>
      </c>
      <c r="AZ390" s="219" t="e">
        <f>IF(ISBLANK(#REF!),"",#REF!)</f>
        <v>#REF!</v>
      </c>
      <c r="BA390" s="219" t="e">
        <f>IF(ISBLANK(#REF!),"",#REF!)</f>
        <v>#REF!</v>
      </c>
      <c r="BB390" s="219" t="e">
        <f>IF(ISBLANK(#REF!),"",#REF!)</f>
        <v>#REF!</v>
      </c>
      <c r="BC390" s="219" t="e">
        <f>IF(ISBLANK(#REF!),"",#REF!)</f>
        <v>#REF!</v>
      </c>
      <c r="BD390" s="219" t="e">
        <f>IF(ISBLANK(#REF!),"",#REF!)</f>
        <v>#REF!</v>
      </c>
      <c r="BE390" s="219" t="e">
        <f>IF(ISBLANK(#REF!),"",#REF!)</f>
        <v>#REF!</v>
      </c>
      <c r="BF390" s="219" t="e">
        <f>IF(ISBLANK(#REF!),"",#REF!)</f>
        <v>#REF!</v>
      </c>
      <c r="BG390" s="219" t="e">
        <f>IF(ISBLANK(#REF!),"",#REF!)</f>
        <v>#REF!</v>
      </c>
      <c r="BH390" s="219" t="e">
        <f>IF(ISBLANK(#REF!),"",#REF!)</f>
        <v>#REF!</v>
      </c>
      <c r="BI390" s="219" t="e">
        <f>IF(ISBLANK(#REF!),"",#REF!)</f>
        <v>#REF!</v>
      </c>
      <c r="BJ390" s="219" t="e">
        <f>IF(ISBLANK(#REF!),"",#REF!)</f>
        <v>#REF!</v>
      </c>
      <c r="BK390" s="219" t="e">
        <f>IF(ISBLANK(#REF!),"",#REF!)</f>
        <v>#REF!</v>
      </c>
      <c r="BL390" s="219" t="e">
        <f>IF(ISBLANK(#REF!),"",#REF!)</f>
        <v>#REF!</v>
      </c>
      <c r="BM390" s="219" t="e">
        <f>IF(ISBLANK(#REF!),"",#REF!)</f>
        <v>#REF!</v>
      </c>
      <c r="BN390" s="219" t="e">
        <f>IF(ISBLANK(#REF!),"",#REF!)</f>
        <v>#REF!</v>
      </c>
      <c r="BO390" s="227" t="e">
        <f t="shared" si="115"/>
        <v>#REF!</v>
      </c>
      <c r="BP390" s="228" t="str">
        <f t="shared" si="118"/>
        <v/>
      </c>
      <c r="BQ390" s="229" t="str">
        <f t="shared" si="102"/>
        <v/>
      </c>
      <c r="BR390" s="228" t="e">
        <f t="shared" si="116"/>
        <v>#REF!</v>
      </c>
      <c r="BS390" s="230" t="e">
        <f t="shared" si="117"/>
        <v>#REF!</v>
      </c>
    </row>
    <row r="391" spans="1:71">
      <c r="A391" s="213" t="e">
        <f>IF(ISBLANK(#REF!),"",#REF!)</f>
        <v>#REF!</v>
      </c>
      <c r="B391" s="214" t="e">
        <f>IF(ISBLANK(#REF!),"",#REF!)</f>
        <v>#REF!</v>
      </c>
      <c r="C391" s="214" t="e">
        <f>IF(ISBLANK(#REF!),"",#REF!)</f>
        <v>#REF!</v>
      </c>
      <c r="D391" s="214" t="e">
        <f>IF(ISBLANK(#REF!),"",#REF!)</f>
        <v>#REF!</v>
      </c>
      <c r="E391" s="214" t="e">
        <f>IF(ISBLANK(#REF!),"",#REF!)</f>
        <v>#REF!</v>
      </c>
      <c r="F391" s="214" t="e">
        <f>IF(ISBLANK(#REF!),"",#REF!)</f>
        <v>#REF!</v>
      </c>
      <c r="G391" s="214" t="e">
        <f>IF(ISBLANK(#REF!),"",#REF!)</f>
        <v>#REF!</v>
      </c>
      <c r="H391" s="215" t="e">
        <f>IF(ISBLANK(#REF!),"",#REF!)</f>
        <v>#REF!</v>
      </c>
      <c r="I391" s="214" t="e">
        <f>IF(ISBLANK(#REF!),"",#REF!)</f>
        <v>#REF!</v>
      </c>
      <c r="J391" s="216" t="e">
        <f>IF(ISBLANK(#REF!),"",#REF!)</f>
        <v>#REF!</v>
      </c>
      <c r="K391" s="217" t="e">
        <f>IF(ISBLANK(#REF!),"",#REF!)</f>
        <v>#REF!</v>
      </c>
      <c r="L391" s="217" t="e">
        <f>IF(ISBLANK(#REF!),"",#REF!)</f>
        <v>#REF!</v>
      </c>
      <c r="M391" s="218" t="e">
        <f>IF(ISBLANK(#REF!),"",#REF!)</f>
        <v>#REF!</v>
      </c>
      <c r="N391" s="218" t="e">
        <f>IF(ISBLANK(#REF!),"",#REF!)</f>
        <v>#REF!</v>
      </c>
      <c r="O391" s="220" t="str">
        <f>IFERROR(VLOOKUP(_xlfn.CONCAT('Team Roster - Final'!$A391," : ",'Team Roster - Final'!$BM391),'Rate Calculations'!$C$4:$G$1100,5,FALSE),"")</f>
        <v/>
      </c>
      <c r="P391" s="225">
        <f>IF(ISBLANK('Rate Calculations'!$H393),"",'Rate Calculations'!$H393)</f>
        <v>1.7500000000000002E-2</v>
      </c>
      <c r="Q391" s="220" t="str">
        <f t="shared" si="103"/>
        <v/>
      </c>
      <c r="R391" s="221">
        <f>IF(ISBLANK('Rate Calculations'!$J393),"",'Rate Calculations'!$J393)</f>
        <v>3.5000000000000003E-2</v>
      </c>
      <c r="S391" s="220" t="str">
        <f t="shared" si="104"/>
        <v/>
      </c>
      <c r="T391" s="225" t="str">
        <f>IFERROR(VLOOKUP(_xlfn.CONCAT('Team Roster - Final'!$A391," : ",'Team Roster - Final'!$BM391),'Rate Calculations'!$C$4:$S$1100,10,FALSE),"")</f>
        <v/>
      </c>
      <c r="U391" s="225" t="str">
        <f>IFERROR(VLOOKUP(_xlfn.CONCAT('Team Roster - Final'!$A391," : ",'Team Roster - Final'!$BM391),'Rate Calculations'!$C$4:$S$1100,11,FALSE),"")</f>
        <v/>
      </c>
      <c r="V391" s="222" t="str">
        <f t="shared" si="105"/>
        <v/>
      </c>
      <c r="W391" s="222" t="str">
        <f t="shared" si="106"/>
        <v/>
      </c>
      <c r="X391" s="223" t="str">
        <f>IFERROR(VLOOKUP(_xlfn.CONCAT('Team Roster - Final'!$A391," : ",'Team Roster - Final'!$BM391),'Rate Calculations'!$C$4:$S$1100,14,FALSE),"")</f>
        <v/>
      </c>
      <c r="Y391" s="222" t="str">
        <f t="shared" si="107"/>
        <v/>
      </c>
      <c r="Z391" s="222" t="str">
        <f t="shared" si="108"/>
        <v/>
      </c>
      <c r="AA391" s="224" t="str">
        <f>IFERROR(IF(#REF!="Yes",$Y391, $Y391+$Q391*0.5),"")</f>
        <v/>
      </c>
      <c r="AB391" s="224" t="str">
        <f>IFERROR(IF(#REF!="Yes",$Z391, $Z391+$S391*0.5),"")</f>
        <v/>
      </c>
      <c r="AC391" s="220" t="str">
        <f>IFERROR(VLOOKUP(_xlfn.CONCAT('Team Roster - Final'!$A391," : ",'Team Roster - Final'!$BM391),'Rate Calculations'!$C$4:$U$1100,19,FALSE),"")</f>
        <v/>
      </c>
      <c r="AD391" s="220" t="str">
        <f t="shared" si="109"/>
        <v/>
      </c>
      <c r="AE391" s="220" t="str">
        <f t="shared" si="110"/>
        <v/>
      </c>
      <c r="AF391" s="225" t="str">
        <f>IFERROR(VLOOKUP(_xlfn.CONCAT('Team Roster - Final'!$A391," : ",'Team Roster - Final'!$BM391),'Rate Calculations'!$C$4:$AB$1100,22,FALSE),"")</f>
        <v/>
      </c>
      <c r="AG391" s="225" t="str">
        <f>IFERROR(VLOOKUP(_xlfn.CONCAT('Team Roster - Final'!$A391," : ",'Team Roster - Final'!$BM391),'Rate Calculations'!$C$4:$AB$1100,23,FALSE),"")</f>
        <v/>
      </c>
      <c r="AH391" s="222" t="str">
        <f t="shared" si="111"/>
        <v/>
      </c>
      <c r="AI391" s="222" t="str">
        <f t="shared" si="112"/>
        <v/>
      </c>
      <c r="AJ391" s="223" t="str">
        <f>Table1[[#This Row],[Home Office
Net Fee %]]</f>
        <v/>
      </c>
      <c r="AK391" s="222" t="str">
        <f t="shared" si="113"/>
        <v/>
      </c>
      <c r="AL391" s="222" t="str">
        <f t="shared" si="114"/>
        <v/>
      </c>
      <c r="AM391" s="215" t="str">
        <f>IFERROR(IF(#REF!="Yes",$AK391,($AK391+$AD391*0.5)),"")</f>
        <v/>
      </c>
      <c r="AN391" s="215" t="str">
        <f>IFERROR(IF(#REF!="Yes",$AL391,($AL391+$AE391*0.5)),"")</f>
        <v/>
      </c>
      <c r="AO391" s="374" t="str">
        <f>IF(ISBLANK('Team Roster Proposed - FBR'!Q392),"",'Team Roster Proposed - FBR'!Q392)</f>
        <v/>
      </c>
      <c r="AP391" s="226" t="e">
        <f>IF(ISBLANK(#REF!),"",#REF!)</f>
        <v>#REF!</v>
      </c>
      <c r="AQ391" s="226" t="e">
        <f>IF(ISBLANK(#REF!),"",#REF!)</f>
        <v>#REF!</v>
      </c>
      <c r="AR391" s="226" t="e">
        <f>IF(ISBLANK(#REF!),"",#REF!)</f>
        <v>#REF!</v>
      </c>
      <c r="AS391" s="219" t="e">
        <f>IF(ISBLANK(#REF!),"",#REF!)</f>
        <v>#REF!</v>
      </c>
      <c r="AT391" s="219" t="e">
        <f>IF(ISBLANK(#REF!),"",#REF!)</f>
        <v>#REF!</v>
      </c>
      <c r="AU391" s="219" t="e">
        <f>IF(ISBLANK(#REF!),"",#REF!)</f>
        <v>#REF!</v>
      </c>
      <c r="AV391" s="219" t="e">
        <f>IF(ISBLANK(#REF!),"",#REF!)</f>
        <v>#REF!</v>
      </c>
      <c r="AW391" s="219" t="e">
        <f>IF(ISBLANK(#REF!),"",#REF!)</f>
        <v>#REF!</v>
      </c>
      <c r="AX391" s="219" t="e">
        <f>IF(ISBLANK(#REF!),"",#REF!)</f>
        <v>#REF!</v>
      </c>
      <c r="AY391" s="226" t="e">
        <f>IF(ISBLANK(#REF!),"",#REF!)</f>
        <v>#REF!</v>
      </c>
      <c r="AZ391" s="219" t="e">
        <f>IF(ISBLANK(#REF!),"",#REF!)</f>
        <v>#REF!</v>
      </c>
      <c r="BA391" s="219" t="e">
        <f>IF(ISBLANK(#REF!),"",#REF!)</f>
        <v>#REF!</v>
      </c>
      <c r="BB391" s="219" t="e">
        <f>IF(ISBLANK(#REF!),"",#REF!)</f>
        <v>#REF!</v>
      </c>
      <c r="BC391" s="219" t="e">
        <f>IF(ISBLANK(#REF!),"",#REF!)</f>
        <v>#REF!</v>
      </c>
      <c r="BD391" s="219" t="e">
        <f>IF(ISBLANK(#REF!),"",#REF!)</f>
        <v>#REF!</v>
      </c>
      <c r="BE391" s="219" t="e">
        <f>IF(ISBLANK(#REF!),"",#REF!)</f>
        <v>#REF!</v>
      </c>
      <c r="BF391" s="219" t="e">
        <f>IF(ISBLANK(#REF!),"",#REF!)</f>
        <v>#REF!</v>
      </c>
      <c r="BG391" s="219" t="e">
        <f>IF(ISBLANK(#REF!),"",#REF!)</f>
        <v>#REF!</v>
      </c>
      <c r="BH391" s="219" t="e">
        <f>IF(ISBLANK(#REF!),"",#REF!)</f>
        <v>#REF!</v>
      </c>
      <c r="BI391" s="219" t="e">
        <f>IF(ISBLANK(#REF!),"",#REF!)</f>
        <v>#REF!</v>
      </c>
      <c r="BJ391" s="219" t="e">
        <f>IF(ISBLANK(#REF!),"",#REF!)</f>
        <v>#REF!</v>
      </c>
      <c r="BK391" s="219" t="e">
        <f>IF(ISBLANK(#REF!),"",#REF!)</f>
        <v>#REF!</v>
      </c>
      <c r="BL391" s="219" t="e">
        <f>IF(ISBLANK(#REF!),"",#REF!)</f>
        <v>#REF!</v>
      </c>
      <c r="BM391" s="219" t="e">
        <f>IF(ISBLANK(#REF!),"",#REF!)</f>
        <v>#REF!</v>
      </c>
      <c r="BN391" s="219" t="e">
        <f>IF(ISBLANK(#REF!),"",#REF!)</f>
        <v>#REF!</v>
      </c>
      <c r="BO391" s="227" t="e">
        <f t="shared" si="115"/>
        <v>#REF!</v>
      </c>
      <c r="BP391" s="228" t="str">
        <f t="shared" si="118"/>
        <v/>
      </c>
      <c r="BQ391" s="229" t="str">
        <f t="shared" si="102"/>
        <v/>
      </c>
      <c r="BR391" s="228" t="e">
        <f t="shared" si="116"/>
        <v>#REF!</v>
      </c>
      <c r="BS391" s="230" t="e">
        <f t="shared" si="117"/>
        <v>#REF!</v>
      </c>
    </row>
    <row r="392" spans="1:71">
      <c r="A392" s="213" t="e">
        <f>IF(ISBLANK(#REF!),"",#REF!)</f>
        <v>#REF!</v>
      </c>
      <c r="B392" s="214" t="e">
        <f>IF(ISBLANK(#REF!),"",#REF!)</f>
        <v>#REF!</v>
      </c>
      <c r="C392" s="214" t="e">
        <f>IF(ISBLANK(#REF!),"",#REF!)</f>
        <v>#REF!</v>
      </c>
      <c r="D392" s="214" t="e">
        <f>IF(ISBLANK(#REF!),"",#REF!)</f>
        <v>#REF!</v>
      </c>
      <c r="E392" s="214" t="e">
        <f>IF(ISBLANK(#REF!),"",#REF!)</f>
        <v>#REF!</v>
      </c>
      <c r="F392" s="214" t="e">
        <f>IF(ISBLANK(#REF!),"",#REF!)</f>
        <v>#REF!</v>
      </c>
      <c r="G392" s="214" t="e">
        <f>IF(ISBLANK(#REF!),"",#REF!)</f>
        <v>#REF!</v>
      </c>
      <c r="H392" s="215" t="e">
        <f>IF(ISBLANK(#REF!),"",#REF!)</f>
        <v>#REF!</v>
      </c>
      <c r="I392" s="214" t="e">
        <f>IF(ISBLANK(#REF!),"",#REF!)</f>
        <v>#REF!</v>
      </c>
      <c r="J392" s="216" t="e">
        <f>IF(ISBLANK(#REF!),"",#REF!)</f>
        <v>#REF!</v>
      </c>
      <c r="K392" s="217" t="e">
        <f>IF(ISBLANK(#REF!),"",#REF!)</f>
        <v>#REF!</v>
      </c>
      <c r="L392" s="217" t="e">
        <f>IF(ISBLANK(#REF!),"",#REF!)</f>
        <v>#REF!</v>
      </c>
      <c r="M392" s="218" t="e">
        <f>IF(ISBLANK(#REF!),"",#REF!)</f>
        <v>#REF!</v>
      </c>
      <c r="N392" s="218" t="e">
        <f>IF(ISBLANK(#REF!),"",#REF!)</f>
        <v>#REF!</v>
      </c>
      <c r="O392" s="220" t="str">
        <f>IFERROR(VLOOKUP(_xlfn.CONCAT('Team Roster - Final'!$A392," : ",'Team Roster - Final'!$BM392),'Rate Calculations'!$C$4:$G$1100,5,FALSE),"")</f>
        <v/>
      </c>
      <c r="P392" s="225">
        <f>IF(ISBLANK('Rate Calculations'!$H394),"",'Rate Calculations'!$H394)</f>
        <v>1.7500000000000002E-2</v>
      </c>
      <c r="Q392" s="220" t="str">
        <f t="shared" si="103"/>
        <v/>
      </c>
      <c r="R392" s="221">
        <f>IF(ISBLANK('Rate Calculations'!$J394),"",'Rate Calculations'!$J394)</f>
        <v>3.5000000000000003E-2</v>
      </c>
      <c r="S392" s="220" t="str">
        <f t="shared" si="104"/>
        <v/>
      </c>
      <c r="T392" s="225" t="str">
        <f>IFERROR(VLOOKUP(_xlfn.CONCAT('Team Roster - Final'!$A392," : ",'Team Roster - Final'!$BM392),'Rate Calculations'!$C$4:$S$1100,10,FALSE),"")</f>
        <v/>
      </c>
      <c r="U392" s="225" t="str">
        <f>IFERROR(VLOOKUP(_xlfn.CONCAT('Team Roster - Final'!$A392," : ",'Team Roster - Final'!$BM392),'Rate Calculations'!$C$4:$S$1100,11,FALSE),"")</f>
        <v/>
      </c>
      <c r="V392" s="222" t="str">
        <f t="shared" si="105"/>
        <v/>
      </c>
      <c r="W392" s="222" t="str">
        <f t="shared" si="106"/>
        <v/>
      </c>
      <c r="X392" s="223" t="str">
        <f>IFERROR(VLOOKUP(_xlfn.CONCAT('Team Roster - Final'!$A392," : ",'Team Roster - Final'!$BM392),'Rate Calculations'!$C$4:$S$1100,14,FALSE),"")</f>
        <v/>
      </c>
      <c r="Y392" s="222" t="str">
        <f t="shared" si="107"/>
        <v/>
      </c>
      <c r="Z392" s="222" t="str">
        <f t="shared" si="108"/>
        <v/>
      </c>
      <c r="AA392" s="224" t="str">
        <f>IFERROR(IF(#REF!="Yes",$Y392, $Y392+$Q392*0.5),"")</f>
        <v/>
      </c>
      <c r="AB392" s="224" t="str">
        <f>IFERROR(IF(#REF!="Yes",$Z392, $Z392+$S392*0.5),"")</f>
        <v/>
      </c>
      <c r="AC392" s="220" t="str">
        <f>IFERROR(VLOOKUP(_xlfn.CONCAT('Team Roster - Final'!$A392," : ",'Team Roster - Final'!$BM392),'Rate Calculations'!$C$4:$U$1100,19,FALSE),"")</f>
        <v/>
      </c>
      <c r="AD392" s="220" t="str">
        <f t="shared" si="109"/>
        <v/>
      </c>
      <c r="AE392" s="220" t="str">
        <f t="shared" si="110"/>
        <v/>
      </c>
      <c r="AF392" s="225" t="str">
        <f>IFERROR(VLOOKUP(_xlfn.CONCAT('Team Roster - Final'!$A392," : ",'Team Roster - Final'!$BM392),'Rate Calculations'!$C$4:$AB$1100,22,FALSE),"")</f>
        <v/>
      </c>
      <c r="AG392" s="225" t="str">
        <f>IFERROR(VLOOKUP(_xlfn.CONCAT('Team Roster - Final'!$A392," : ",'Team Roster - Final'!$BM392),'Rate Calculations'!$C$4:$AB$1100,23,FALSE),"")</f>
        <v/>
      </c>
      <c r="AH392" s="222" t="str">
        <f t="shared" si="111"/>
        <v/>
      </c>
      <c r="AI392" s="222" t="str">
        <f t="shared" si="112"/>
        <v/>
      </c>
      <c r="AJ392" s="223" t="str">
        <f>Table1[[#This Row],[Home Office
Net Fee %]]</f>
        <v/>
      </c>
      <c r="AK392" s="222" t="str">
        <f t="shared" si="113"/>
        <v/>
      </c>
      <c r="AL392" s="222" t="str">
        <f t="shared" si="114"/>
        <v/>
      </c>
      <c r="AM392" s="215" t="str">
        <f>IFERROR(IF(#REF!="Yes",$AK392,($AK392+$AD392*0.5)),"")</f>
        <v/>
      </c>
      <c r="AN392" s="215" t="str">
        <f>IFERROR(IF(#REF!="Yes",$AL392,($AL392+$AE392*0.5)),"")</f>
        <v/>
      </c>
      <c r="AO392" s="374" t="str">
        <f>IF(ISBLANK('Team Roster Proposed - FBR'!Q393),"",'Team Roster Proposed - FBR'!Q393)</f>
        <v/>
      </c>
      <c r="AP392" s="226" t="e">
        <f>IF(ISBLANK(#REF!),"",#REF!)</f>
        <v>#REF!</v>
      </c>
      <c r="AQ392" s="226" t="e">
        <f>IF(ISBLANK(#REF!),"",#REF!)</f>
        <v>#REF!</v>
      </c>
      <c r="AR392" s="226" t="e">
        <f>IF(ISBLANK(#REF!),"",#REF!)</f>
        <v>#REF!</v>
      </c>
      <c r="AS392" s="219" t="e">
        <f>IF(ISBLANK(#REF!),"",#REF!)</f>
        <v>#REF!</v>
      </c>
      <c r="AT392" s="219" t="e">
        <f>IF(ISBLANK(#REF!),"",#REF!)</f>
        <v>#REF!</v>
      </c>
      <c r="AU392" s="219" t="e">
        <f>IF(ISBLANK(#REF!),"",#REF!)</f>
        <v>#REF!</v>
      </c>
      <c r="AV392" s="219" t="e">
        <f>IF(ISBLANK(#REF!),"",#REF!)</f>
        <v>#REF!</v>
      </c>
      <c r="AW392" s="219" t="e">
        <f>IF(ISBLANK(#REF!),"",#REF!)</f>
        <v>#REF!</v>
      </c>
      <c r="AX392" s="219" t="e">
        <f>IF(ISBLANK(#REF!),"",#REF!)</f>
        <v>#REF!</v>
      </c>
      <c r="AY392" s="226" t="e">
        <f>IF(ISBLANK(#REF!),"",#REF!)</f>
        <v>#REF!</v>
      </c>
      <c r="AZ392" s="219" t="e">
        <f>IF(ISBLANK(#REF!),"",#REF!)</f>
        <v>#REF!</v>
      </c>
      <c r="BA392" s="219" t="e">
        <f>IF(ISBLANK(#REF!),"",#REF!)</f>
        <v>#REF!</v>
      </c>
      <c r="BB392" s="219" t="e">
        <f>IF(ISBLANK(#REF!),"",#REF!)</f>
        <v>#REF!</v>
      </c>
      <c r="BC392" s="219" t="e">
        <f>IF(ISBLANK(#REF!),"",#REF!)</f>
        <v>#REF!</v>
      </c>
      <c r="BD392" s="219" t="e">
        <f>IF(ISBLANK(#REF!),"",#REF!)</f>
        <v>#REF!</v>
      </c>
      <c r="BE392" s="219" t="e">
        <f>IF(ISBLANK(#REF!),"",#REF!)</f>
        <v>#REF!</v>
      </c>
      <c r="BF392" s="219" t="e">
        <f>IF(ISBLANK(#REF!),"",#REF!)</f>
        <v>#REF!</v>
      </c>
      <c r="BG392" s="219" t="e">
        <f>IF(ISBLANK(#REF!),"",#REF!)</f>
        <v>#REF!</v>
      </c>
      <c r="BH392" s="219" t="e">
        <f>IF(ISBLANK(#REF!),"",#REF!)</f>
        <v>#REF!</v>
      </c>
      <c r="BI392" s="219" t="e">
        <f>IF(ISBLANK(#REF!),"",#REF!)</f>
        <v>#REF!</v>
      </c>
      <c r="BJ392" s="219" t="e">
        <f>IF(ISBLANK(#REF!),"",#REF!)</f>
        <v>#REF!</v>
      </c>
      <c r="BK392" s="219" t="e">
        <f>IF(ISBLANK(#REF!),"",#REF!)</f>
        <v>#REF!</v>
      </c>
      <c r="BL392" s="219" t="e">
        <f>IF(ISBLANK(#REF!),"",#REF!)</f>
        <v>#REF!</v>
      </c>
      <c r="BM392" s="219" t="e">
        <f>IF(ISBLANK(#REF!),"",#REF!)</f>
        <v>#REF!</v>
      </c>
      <c r="BN392" s="219" t="e">
        <f>IF(ISBLANK(#REF!),"",#REF!)</f>
        <v>#REF!</v>
      </c>
      <c r="BO392" s="227" t="e">
        <f t="shared" si="115"/>
        <v>#REF!</v>
      </c>
      <c r="BP392" s="228" t="str">
        <f t="shared" si="118"/>
        <v/>
      </c>
      <c r="BQ392" s="229" t="str">
        <f t="shared" si="102"/>
        <v/>
      </c>
      <c r="BR392" s="228" t="e">
        <f t="shared" si="116"/>
        <v>#REF!</v>
      </c>
      <c r="BS392" s="230" t="e">
        <f t="shared" si="117"/>
        <v>#REF!</v>
      </c>
    </row>
    <row r="393" spans="1:71">
      <c r="A393" s="213" t="e">
        <f>IF(ISBLANK(#REF!),"",#REF!)</f>
        <v>#REF!</v>
      </c>
      <c r="B393" s="214" t="e">
        <f>IF(ISBLANK(#REF!),"",#REF!)</f>
        <v>#REF!</v>
      </c>
      <c r="C393" s="214" t="e">
        <f>IF(ISBLANK(#REF!),"",#REF!)</f>
        <v>#REF!</v>
      </c>
      <c r="D393" s="214" t="e">
        <f>IF(ISBLANK(#REF!),"",#REF!)</f>
        <v>#REF!</v>
      </c>
      <c r="E393" s="214" t="e">
        <f>IF(ISBLANK(#REF!),"",#REF!)</f>
        <v>#REF!</v>
      </c>
      <c r="F393" s="214" t="e">
        <f>IF(ISBLANK(#REF!),"",#REF!)</f>
        <v>#REF!</v>
      </c>
      <c r="G393" s="214" t="e">
        <f>IF(ISBLANK(#REF!),"",#REF!)</f>
        <v>#REF!</v>
      </c>
      <c r="H393" s="215" t="e">
        <f>IF(ISBLANK(#REF!),"",#REF!)</f>
        <v>#REF!</v>
      </c>
      <c r="I393" s="214" t="e">
        <f>IF(ISBLANK(#REF!),"",#REF!)</f>
        <v>#REF!</v>
      </c>
      <c r="J393" s="216" t="e">
        <f>IF(ISBLANK(#REF!),"",#REF!)</f>
        <v>#REF!</v>
      </c>
      <c r="K393" s="217" t="e">
        <f>IF(ISBLANK(#REF!),"",#REF!)</f>
        <v>#REF!</v>
      </c>
      <c r="L393" s="217" t="e">
        <f>IF(ISBLANK(#REF!),"",#REF!)</f>
        <v>#REF!</v>
      </c>
      <c r="M393" s="218" t="e">
        <f>IF(ISBLANK(#REF!),"",#REF!)</f>
        <v>#REF!</v>
      </c>
      <c r="N393" s="218" t="e">
        <f>IF(ISBLANK(#REF!),"",#REF!)</f>
        <v>#REF!</v>
      </c>
      <c r="O393" s="220" t="str">
        <f>IFERROR(VLOOKUP(_xlfn.CONCAT('Team Roster - Final'!$A393," : ",'Team Roster - Final'!$BM393),'Rate Calculations'!$C$4:$G$1100,5,FALSE),"")</f>
        <v/>
      </c>
      <c r="P393" s="225">
        <f>IF(ISBLANK('Rate Calculations'!$H395),"",'Rate Calculations'!$H395)</f>
        <v>1.7500000000000002E-2</v>
      </c>
      <c r="Q393" s="220" t="str">
        <f t="shared" si="103"/>
        <v/>
      </c>
      <c r="R393" s="221">
        <f>IF(ISBLANK('Rate Calculations'!$J395),"",'Rate Calculations'!$J395)</f>
        <v>3.5000000000000003E-2</v>
      </c>
      <c r="S393" s="220" t="str">
        <f t="shared" si="104"/>
        <v/>
      </c>
      <c r="T393" s="225" t="str">
        <f>IFERROR(VLOOKUP(_xlfn.CONCAT('Team Roster - Final'!$A393," : ",'Team Roster - Final'!$BM393),'Rate Calculations'!$C$4:$S$1100,10,FALSE),"")</f>
        <v/>
      </c>
      <c r="U393" s="225" t="str">
        <f>IFERROR(VLOOKUP(_xlfn.CONCAT('Team Roster - Final'!$A393," : ",'Team Roster - Final'!$BM393),'Rate Calculations'!$C$4:$S$1100,11,FALSE),"")</f>
        <v/>
      </c>
      <c r="V393" s="222" t="str">
        <f t="shared" si="105"/>
        <v/>
      </c>
      <c r="W393" s="222" t="str">
        <f t="shared" si="106"/>
        <v/>
      </c>
      <c r="X393" s="223" t="str">
        <f>IFERROR(VLOOKUP(_xlfn.CONCAT('Team Roster - Final'!$A393," : ",'Team Roster - Final'!$BM393),'Rate Calculations'!$C$4:$S$1100,14,FALSE),"")</f>
        <v/>
      </c>
      <c r="Y393" s="222" t="str">
        <f t="shared" si="107"/>
        <v/>
      </c>
      <c r="Z393" s="222" t="str">
        <f t="shared" si="108"/>
        <v/>
      </c>
      <c r="AA393" s="224" t="str">
        <f>IFERROR(IF(#REF!="Yes",$Y393, $Y393+$Q393*0.5),"")</f>
        <v/>
      </c>
      <c r="AB393" s="224" t="str">
        <f>IFERROR(IF(#REF!="Yes",$Z393, $Z393+$S393*0.5),"")</f>
        <v/>
      </c>
      <c r="AC393" s="220" t="str">
        <f>IFERROR(VLOOKUP(_xlfn.CONCAT('Team Roster - Final'!$A393," : ",'Team Roster - Final'!$BM393),'Rate Calculations'!$C$4:$U$1100,19,FALSE),"")</f>
        <v/>
      </c>
      <c r="AD393" s="220" t="str">
        <f t="shared" si="109"/>
        <v/>
      </c>
      <c r="AE393" s="220" t="str">
        <f t="shared" si="110"/>
        <v/>
      </c>
      <c r="AF393" s="225" t="str">
        <f>IFERROR(VLOOKUP(_xlfn.CONCAT('Team Roster - Final'!$A393," : ",'Team Roster - Final'!$BM393),'Rate Calculations'!$C$4:$AB$1100,22,FALSE),"")</f>
        <v/>
      </c>
      <c r="AG393" s="225" t="str">
        <f>IFERROR(VLOOKUP(_xlfn.CONCAT('Team Roster - Final'!$A393," : ",'Team Roster - Final'!$BM393),'Rate Calculations'!$C$4:$AB$1100,23,FALSE),"")</f>
        <v/>
      </c>
      <c r="AH393" s="222" t="str">
        <f t="shared" si="111"/>
        <v/>
      </c>
      <c r="AI393" s="222" t="str">
        <f t="shared" si="112"/>
        <v/>
      </c>
      <c r="AJ393" s="223" t="str">
        <f>Table1[[#This Row],[Home Office
Net Fee %]]</f>
        <v/>
      </c>
      <c r="AK393" s="222" t="str">
        <f t="shared" si="113"/>
        <v/>
      </c>
      <c r="AL393" s="222" t="str">
        <f t="shared" si="114"/>
        <v/>
      </c>
      <c r="AM393" s="215" t="str">
        <f>IFERROR(IF(#REF!="Yes",$AK393,($AK393+$AD393*0.5)),"")</f>
        <v/>
      </c>
      <c r="AN393" s="215" t="str">
        <f>IFERROR(IF(#REF!="Yes",$AL393,($AL393+$AE393*0.5)),"")</f>
        <v/>
      </c>
      <c r="AO393" s="374" t="str">
        <f>IF(ISBLANK('Team Roster Proposed - FBR'!Q394),"",'Team Roster Proposed - FBR'!Q394)</f>
        <v/>
      </c>
      <c r="AP393" s="226" t="e">
        <f>IF(ISBLANK(#REF!),"",#REF!)</f>
        <v>#REF!</v>
      </c>
      <c r="AQ393" s="226" t="e">
        <f>IF(ISBLANK(#REF!),"",#REF!)</f>
        <v>#REF!</v>
      </c>
      <c r="AR393" s="226" t="e">
        <f>IF(ISBLANK(#REF!),"",#REF!)</f>
        <v>#REF!</v>
      </c>
      <c r="AS393" s="219" t="e">
        <f>IF(ISBLANK(#REF!),"",#REF!)</f>
        <v>#REF!</v>
      </c>
      <c r="AT393" s="219" t="e">
        <f>IF(ISBLANK(#REF!),"",#REF!)</f>
        <v>#REF!</v>
      </c>
      <c r="AU393" s="219" t="e">
        <f>IF(ISBLANK(#REF!),"",#REF!)</f>
        <v>#REF!</v>
      </c>
      <c r="AV393" s="219" t="e">
        <f>IF(ISBLANK(#REF!),"",#REF!)</f>
        <v>#REF!</v>
      </c>
      <c r="AW393" s="219" t="e">
        <f>IF(ISBLANK(#REF!),"",#REF!)</f>
        <v>#REF!</v>
      </c>
      <c r="AX393" s="219" t="e">
        <f>IF(ISBLANK(#REF!),"",#REF!)</f>
        <v>#REF!</v>
      </c>
      <c r="AY393" s="226" t="e">
        <f>IF(ISBLANK(#REF!),"",#REF!)</f>
        <v>#REF!</v>
      </c>
      <c r="AZ393" s="219" t="e">
        <f>IF(ISBLANK(#REF!),"",#REF!)</f>
        <v>#REF!</v>
      </c>
      <c r="BA393" s="219" t="e">
        <f>IF(ISBLANK(#REF!),"",#REF!)</f>
        <v>#REF!</v>
      </c>
      <c r="BB393" s="219" t="e">
        <f>IF(ISBLANK(#REF!),"",#REF!)</f>
        <v>#REF!</v>
      </c>
      <c r="BC393" s="219" t="e">
        <f>IF(ISBLANK(#REF!),"",#REF!)</f>
        <v>#REF!</v>
      </c>
      <c r="BD393" s="219" t="e">
        <f>IF(ISBLANK(#REF!),"",#REF!)</f>
        <v>#REF!</v>
      </c>
      <c r="BE393" s="219" t="e">
        <f>IF(ISBLANK(#REF!),"",#REF!)</f>
        <v>#REF!</v>
      </c>
      <c r="BF393" s="219" t="e">
        <f>IF(ISBLANK(#REF!),"",#REF!)</f>
        <v>#REF!</v>
      </c>
      <c r="BG393" s="219" t="e">
        <f>IF(ISBLANK(#REF!),"",#REF!)</f>
        <v>#REF!</v>
      </c>
      <c r="BH393" s="219" t="e">
        <f>IF(ISBLANK(#REF!),"",#REF!)</f>
        <v>#REF!</v>
      </c>
      <c r="BI393" s="219" t="e">
        <f>IF(ISBLANK(#REF!),"",#REF!)</f>
        <v>#REF!</v>
      </c>
      <c r="BJ393" s="219" t="e">
        <f>IF(ISBLANK(#REF!),"",#REF!)</f>
        <v>#REF!</v>
      </c>
      <c r="BK393" s="219" t="e">
        <f>IF(ISBLANK(#REF!),"",#REF!)</f>
        <v>#REF!</v>
      </c>
      <c r="BL393" s="219" t="e">
        <f>IF(ISBLANK(#REF!),"",#REF!)</f>
        <v>#REF!</v>
      </c>
      <c r="BM393" s="219" t="e">
        <f>IF(ISBLANK(#REF!),"",#REF!)</f>
        <v>#REF!</v>
      </c>
      <c r="BN393" s="219" t="e">
        <f>IF(ISBLANK(#REF!),"",#REF!)</f>
        <v>#REF!</v>
      </c>
      <c r="BO393" s="227" t="e">
        <f t="shared" si="115"/>
        <v>#REF!</v>
      </c>
      <c r="BP393" s="228" t="str">
        <f t="shared" si="118"/>
        <v/>
      </c>
      <c r="BQ393" s="229" t="str">
        <f t="shared" si="102"/>
        <v/>
      </c>
      <c r="BR393" s="228" t="e">
        <f t="shared" si="116"/>
        <v>#REF!</v>
      </c>
      <c r="BS393" s="230" t="e">
        <f t="shared" si="117"/>
        <v>#REF!</v>
      </c>
    </row>
    <row r="394" spans="1:71">
      <c r="A394" s="213" t="e">
        <f>IF(ISBLANK(#REF!),"",#REF!)</f>
        <v>#REF!</v>
      </c>
      <c r="B394" s="214" t="e">
        <f>IF(ISBLANK(#REF!),"",#REF!)</f>
        <v>#REF!</v>
      </c>
      <c r="C394" s="214" t="e">
        <f>IF(ISBLANK(#REF!),"",#REF!)</f>
        <v>#REF!</v>
      </c>
      <c r="D394" s="214" t="e">
        <f>IF(ISBLANK(#REF!),"",#REF!)</f>
        <v>#REF!</v>
      </c>
      <c r="E394" s="214" t="e">
        <f>IF(ISBLANK(#REF!),"",#REF!)</f>
        <v>#REF!</v>
      </c>
      <c r="F394" s="214" t="e">
        <f>IF(ISBLANK(#REF!),"",#REF!)</f>
        <v>#REF!</v>
      </c>
      <c r="G394" s="214" t="e">
        <f>IF(ISBLANK(#REF!),"",#REF!)</f>
        <v>#REF!</v>
      </c>
      <c r="H394" s="215" t="e">
        <f>IF(ISBLANK(#REF!),"",#REF!)</f>
        <v>#REF!</v>
      </c>
      <c r="I394" s="214" t="e">
        <f>IF(ISBLANK(#REF!),"",#REF!)</f>
        <v>#REF!</v>
      </c>
      <c r="J394" s="216" t="e">
        <f>IF(ISBLANK(#REF!),"",#REF!)</f>
        <v>#REF!</v>
      </c>
      <c r="K394" s="217" t="e">
        <f>IF(ISBLANK(#REF!),"",#REF!)</f>
        <v>#REF!</v>
      </c>
      <c r="L394" s="217" t="e">
        <f>IF(ISBLANK(#REF!),"",#REF!)</f>
        <v>#REF!</v>
      </c>
      <c r="M394" s="218" t="e">
        <f>IF(ISBLANK(#REF!),"",#REF!)</f>
        <v>#REF!</v>
      </c>
      <c r="N394" s="218" t="e">
        <f>IF(ISBLANK(#REF!),"",#REF!)</f>
        <v>#REF!</v>
      </c>
      <c r="O394" s="220" t="str">
        <f>IFERROR(VLOOKUP(_xlfn.CONCAT('Team Roster - Final'!$A394," : ",'Team Roster - Final'!$BM394),'Rate Calculations'!$C$4:$G$1100,5,FALSE),"")</f>
        <v/>
      </c>
      <c r="P394" s="225">
        <f>IF(ISBLANK('Rate Calculations'!$H396),"",'Rate Calculations'!$H396)</f>
        <v>1.7500000000000002E-2</v>
      </c>
      <c r="Q394" s="220" t="str">
        <f t="shared" si="103"/>
        <v/>
      </c>
      <c r="R394" s="221">
        <f>IF(ISBLANK('Rate Calculations'!$J396),"",'Rate Calculations'!$J396)</f>
        <v>3.5000000000000003E-2</v>
      </c>
      <c r="S394" s="220" t="str">
        <f t="shared" si="104"/>
        <v/>
      </c>
      <c r="T394" s="225" t="str">
        <f>IFERROR(VLOOKUP(_xlfn.CONCAT('Team Roster - Final'!$A394," : ",'Team Roster - Final'!$BM394),'Rate Calculations'!$C$4:$S$1100,10,FALSE),"")</f>
        <v/>
      </c>
      <c r="U394" s="225" t="str">
        <f>IFERROR(VLOOKUP(_xlfn.CONCAT('Team Roster - Final'!$A394," : ",'Team Roster - Final'!$BM394),'Rate Calculations'!$C$4:$S$1100,11,FALSE),"")</f>
        <v/>
      </c>
      <c r="V394" s="222" t="str">
        <f t="shared" si="105"/>
        <v/>
      </c>
      <c r="W394" s="222" t="str">
        <f t="shared" si="106"/>
        <v/>
      </c>
      <c r="X394" s="223" t="str">
        <f>IFERROR(VLOOKUP(_xlfn.CONCAT('Team Roster - Final'!$A394," : ",'Team Roster - Final'!$BM394),'Rate Calculations'!$C$4:$S$1100,14,FALSE),"")</f>
        <v/>
      </c>
      <c r="Y394" s="222" t="str">
        <f t="shared" si="107"/>
        <v/>
      </c>
      <c r="Z394" s="222" t="str">
        <f t="shared" si="108"/>
        <v/>
      </c>
      <c r="AA394" s="224" t="str">
        <f>IFERROR(IF(#REF!="Yes",$Y394, $Y394+$Q394*0.5),"")</f>
        <v/>
      </c>
      <c r="AB394" s="224" t="str">
        <f>IFERROR(IF(#REF!="Yes",$Z394, $Z394+$S394*0.5),"")</f>
        <v/>
      </c>
      <c r="AC394" s="220" t="str">
        <f>IFERROR(VLOOKUP(_xlfn.CONCAT('Team Roster - Final'!$A394," : ",'Team Roster - Final'!$BM394),'Rate Calculations'!$C$4:$U$1100,19,FALSE),"")</f>
        <v/>
      </c>
      <c r="AD394" s="220" t="str">
        <f t="shared" si="109"/>
        <v/>
      </c>
      <c r="AE394" s="220" t="str">
        <f t="shared" si="110"/>
        <v/>
      </c>
      <c r="AF394" s="225" t="str">
        <f>IFERROR(VLOOKUP(_xlfn.CONCAT('Team Roster - Final'!$A394," : ",'Team Roster - Final'!$BM394),'Rate Calculations'!$C$4:$AB$1100,22,FALSE),"")</f>
        <v/>
      </c>
      <c r="AG394" s="225" t="str">
        <f>IFERROR(VLOOKUP(_xlfn.CONCAT('Team Roster - Final'!$A394," : ",'Team Roster - Final'!$BM394),'Rate Calculations'!$C$4:$AB$1100,23,FALSE),"")</f>
        <v/>
      </c>
      <c r="AH394" s="222" t="str">
        <f t="shared" si="111"/>
        <v/>
      </c>
      <c r="AI394" s="222" t="str">
        <f t="shared" si="112"/>
        <v/>
      </c>
      <c r="AJ394" s="223" t="str">
        <f>Table1[[#This Row],[Home Office
Net Fee %]]</f>
        <v/>
      </c>
      <c r="AK394" s="222" t="str">
        <f t="shared" si="113"/>
        <v/>
      </c>
      <c r="AL394" s="222" t="str">
        <f t="shared" si="114"/>
        <v/>
      </c>
      <c r="AM394" s="215" t="str">
        <f>IFERROR(IF(#REF!="Yes",$AK394,($AK394+$AD394*0.5)),"")</f>
        <v/>
      </c>
      <c r="AN394" s="215" t="str">
        <f>IFERROR(IF(#REF!="Yes",$AL394,($AL394+$AE394*0.5)),"")</f>
        <v/>
      </c>
      <c r="AO394" s="374" t="str">
        <f>IF(ISBLANK('Team Roster Proposed - FBR'!Q395),"",'Team Roster Proposed - FBR'!Q395)</f>
        <v/>
      </c>
      <c r="AP394" s="226" t="e">
        <f>IF(ISBLANK(#REF!),"",#REF!)</f>
        <v>#REF!</v>
      </c>
      <c r="AQ394" s="226" t="e">
        <f>IF(ISBLANK(#REF!),"",#REF!)</f>
        <v>#REF!</v>
      </c>
      <c r="AR394" s="226" t="e">
        <f>IF(ISBLANK(#REF!),"",#REF!)</f>
        <v>#REF!</v>
      </c>
      <c r="AS394" s="219" t="e">
        <f>IF(ISBLANK(#REF!),"",#REF!)</f>
        <v>#REF!</v>
      </c>
      <c r="AT394" s="219" t="e">
        <f>IF(ISBLANK(#REF!),"",#REF!)</f>
        <v>#REF!</v>
      </c>
      <c r="AU394" s="219" t="e">
        <f>IF(ISBLANK(#REF!),"",#REF!)</f>
        <v>#REF!</v>
      </c>
      <c r="AV394" s="219" t="e">
        <f>IF(ISBLANK(#REF!),"",#REF!)</f>
        <v>#REF!</v>
      </c>
      <c r="AW394" s="219" t="e">
        <f>IF(ISBLANK(#REF!),"",#REF!)</f>
        <v>#REF!</v>
      </c>
      <c r="AX394" s="219" t="e">
        <f>IF(ISBLANK(#REF!),"",#REF!)</f>
        <v>#REF!</v>
      </c>
      <c r="AY394" s="226" t="e">
        <f>IF(ISBLANK(#REF!),"",#REF!)</f>
        <v>#REF!</v>
      </c>
      <c r="AZ394" s="219" t="e">
        <f>IF(ISBLANK(#REF!),"",#REF!)</f>
        <v>#REF!</v>
      </c>
      <c r="BA394" s="219" t="e">
        <f>IF(ISBLANK(#REF!),"",#REF!)</f>
        <v>#REF!</v>
      </c>
      <c r="BB394" s="219" t="e">
        <f>IF(ISBLANK(#REF!),"",#REF!)</f>
        <v>#REF!</v>
      </c>
      <c r="BC394" s="219" t="e">
        <f>IF(ISBLANK(#REF!),"",#REF!)</f>
        <v>#REF!</v>
      </c>
      <c r="BD394" s="219" t="e">
        <f>IF(ISBLANK(#REF!),"",#REF!)</f>
        <v>#REF!</v>
      </c>
      <c r="BE394" s="219" t="e">
        <f>IF(ISBLANK(#REF!),"",#REF!)</f>
        <v>#REF!</v>
      </c>
      <c r="BF394" s="219" t="e">
        <f>IF(ISBLANK(#REF!),"",#REF!)</f>
        <v>#REF!</v>
      </c>
      <c r="BG394" s="219" t="e">
        <f>IF(ISBLANK(#REF!),"",#REF!)</f>
        <v>#REF!</v>
      </c>
      <c r="BH394" s="219" t="e">
        <f>IF(ISBLANK(#REF!),"",#REF!)</f>
        <v>#REF!</v>
      </c>
      <c r="BI394" s="219" t="e">
        <f>IF(ISBLANK(#REF!),"",#REF!)</f>
        <v>#REF!</v>
      </c>
      <c r="BJ394" s="219" t="e">
        <f>IF(ISBLANK(#REF!),"",#REF!)</f>
        <v>#REF!</v>
      </c>
      <c r="BK394" s="219" t="e">
        <f>IF(ISBLANK(#REF!),"",#REF!)</f>
        <v>#REF!</v>
      </c>
      <c r="BL394" s="219" t="e">
        <f>IF(ISBLANK(#REF!),"",#REF!)</f>
        <v>#REF!</v>
      </c>
      <c r="BM394" s="219" t="e">
        <f>IF(ISBLANK(#REF!),"",#REF!)</f>
        <v>#REF!</v>
      </c>
      <c r="BN394" s="219" t="e">
        <f>IF(ISBLANK(#REF!),"",#REF!)</f>
        <v>#REF!</v>
      </c>
      <c r="BO394" s="227" t="e">
        <f t="shared" si="115"/>
        <v>#REF!</v>
      </c>
      <c r="BP394" s="228" t="str">
        <f t="shared" si="118"/>
        <v/>
      </c>
      <c r="BQ394" s="229" t="str">
        <f t="shared" si="102"/>
        <v/>
      </c>
      <c r="BR394" s="228" t="e">
        <f t="shared" si="116"/>
        <v>#REF!</v>
      </c>
      <c r="BS394" s="230" t="e">
        <f t="shared" si="117"/>
        <v>#REF!</v>
      </c>
    </row>
    <row r="395" spans="1:71">
      <c r="A395" s="213" t="e">
        <f>IF(ISBLANK(#REF!),"",#REF!)</f>
        <v>#REF!</v>
      </c>
      <c r="B395" s="214" t="e">
        <f>IF(ISBLANK(#REF!),"",#REF!)</f>
        <v>#REF!</v>
      </c>
      <c r="C395" s="214" t="e">
        <f>IF(ISBLANK(#REF!),"",#REF!)</f>
        <v>#REF!</v>
      </c>
      <c r="D395" s="214" t="e">
        <f>IF(ISBLANK(#REF!),"",#REF!)</f>
        <v>#REF!</v>
      </c>
      <c r="E395" s="214" t="e">
        <f>IF(ISBLANK(#REF!),"",#REF!)</f>
        <v>#REF!</v>
      </c>
      <c r="F395" s="214" t="e">
        <f>IF(ISBLANK(#REF!),"",#REF!)</f>
        <v>#REF!</v>
      </c>
      <c r="G395" s="214" t="e">
        <f>IF(ISBLANK(#REF!),"",#REF!)</f>
        <v>#REF!</v>
      </c>
      <c r="H395" s="215" t="e">
        <f>IF(ISBLANK(#REF!),"",#REF!)</f>
        <v>#REF!</v>
      </c>
      <c r="I395" s="214" t="e">
        <f>IF(ISBLANK(#REF!),"",#REF!)</f>
        <v>#REF!</v>
      </c>
      <c r="J395" s="216" t="e">
        <f>IF(ISBLANK(#REF!),"",#REF!)</f>
        <v>#REF!</v>
      </c>
      <c r="K395" s="217" t="e">
        <f>IF(ISBLANK(#REF!),"",#REF!)</f>
        <v>#REF!</v>
      </c>
      <c r="L395" s="217" t="e">
        <f>IF(ISBLANK(#REF!),"",#REF!)</f>
        <v>#REF!</v>
      </c>
      <c r="M395" s="218" t="e">
        <f>IF(ISBLANK(#REF!),"",#REF!)</f>
        <v>#REF!</v>
      </c>
      <c r="N395" s="218" t="e">
        <f>IF(ISBLANK(#REF!),"",#REF!)</f>
        <v>#REF!</v>
      </c>
      <c r="O395" s="220" t="str">
        <f>IFERROR(VLOOKUP(_xlfn.CONCAT('Team Roster - Final'!$A395," : ",'Team Roster - Final'!$BM395),'Rate Calculations'!$C$4:$G$1100,5,FALSE),"")</f>
        <v/>
      </c>
      <c r="P395" s="225">
        <f>IF(ISBLANK('Rate Calculations'!$H397),"",'Rate Calculations'!$H397)</f>
        <v>1.7500000000000002E-2</v>
      </c>
      <c r="Q395" s="220" t="str">
        <f t="shared" si="103"/>
        <v/>
      </c>
      <c r="R395" s="221">
        <f>IF(ISBLANK('Rate Calculations'!$J397),"",'Rate Calculations'!$J397)</f>
        <v>3.5000000000000003E-2</v>
      </c>
      <c r="S395" s="220" t="str">
        <f t="shared" si="104"/>
        <v/>
      </c>
      <c r="T395" s="225" t="str">
        <f>IFERROR(VLOOKUP(_xlfn.CONCAT('Team Roster - Final'!$A395," : ",'Team Roster - Final'!$BM395),'Rate Calculations'!$C$4:$S$1100,10,FALSE),"")</f>
        <v/>
      </c>
      <c r="U395" s="225" t="str">
        <f>IFERROR(VLOOKUP(_xlfn.CONCAT('Team Roster - Final'!$A395," : ",'Team Roster - Final'!$BM395),'Rate Calculations'!$C$4:$S$1100,11,FALSE),"")</f>
        <v/>
      </c>
      <c r="V395" s="222" t="str">
        <f t="shared" si="105"/>
        <v/>
      </c>
      <c r="W395" s="222" t="str">
        <f t="shared" si="106"/>
        <v/>
      </c>
      <c r="X395" s="223" t="str">
        <f>IFERROR(VLOOKUP(_xlfn.CONCAT('Team Roster - Final'!$A395," : ",'Team Roster - Final'!$BM395),'Rate Calculations'!$C$4:$S$1100,14,FALSE),"")</f>
        <v/>
      </c>
      <c r="Y395" s="222" t="str">
        <f t="shared" si="107"/>
        <v/>
      </c>
      <c r="Z395" s="222" t="str">
        <f t="shared" si="108"/>
        <v/>
      </c>
      <c r="AA395" s="224" t="str">
        <f>IFERROR(IF(#REF!="Yes",$Y395, $Y395+$Q395*0.5),"")</f>
        <v/>
      </c>
      <c r="AB395" s="224" t="str">
        <f>IFERROR(IF(#REF!="Yes",$Z395, $Z395+$S395*0.5),"")</f>
        <v/>
      </c>
      <c r="AC395" s="220" t="str">
        <f>IFERROR(VLOOKUP(_xlfn.CONCAT('Team Roster - Final'!$A395," : ",'Team Roster - Final'!$BM395),'Rate Calculations'!$C$4:$U$1100,19,FALSE),"")</f>
        <v/>
      </c>
      <c r="AD395" s="220" t="str">
        <f t="shared" si="109"/>
        <v/>
      </c>
      <c r="AE395" s="220" t="str">
        <f t="shared" si="110"/>
        <v/>
      </c>
      <c r="AF395" s="225" t="str">
        <f>IFERROR(VLOOKUP(_xlfn.CONCAT('Team Roster - Final'!$A395," : ",'Team Roster - Final'!$BM395),'Rate Calculations'!$C$4:$AB$1100,22,FALSE),"")</f>
        <v/>
      </c>
      <c r="AG395" s="225" t="str">
        <f>IFERROR(VLOOKUP(_xlfn.CONCAT('Team Roster - Final'!$A395," : ",'Team Roster - Final'!$BM395),'Rate Calculations'!$C$4:$AB$1100,23,FALSE),"")</f>
        <v/>
      </c>
      <c r="AH395" s="222" t="str">
        <f t="shared" si="111"/>
        <v/>
      </c>
      <c r="AI395" s="222" t="str">
        <f t="shared" si="112"/>
        <v/>
      </c>
      <c r="AJ395" s="223" t="str">
        <f>Table1[[#This Row],[Home Office
Net Fee %]]</f>
        <v/>
      </c>
      <c r="AK395" s="222" t="str">
        <f t="shared" si="113"/>
        <v/>
      </c>
      <c r="AL395" s="222" t="str">
        <f t="shared" si="114"/>
        <v/>
      </c>
      <c r="AM395" s="215" t="str">
        <f>IFERROR(IF(#REF!="Yes",$AK395,($AK395+$AD395*0.5)),"")</f>
        <v/>
      </c>
      <c r="AN395" s="215" t="str">
        <f>IFERROR(IF(#REF!="Yes",$AL395,($AL395+$AE395*0.5)),"")</f>
        <v/>
      </c>
      <c r="AO395" s="374" t="str">
        <f>IF(ISBLANK('Team Roster Proposed - FBR'!Q396),"",'Team Roster Proposed - FBR'!Q396)</f>
        <v/>
      </c>
      <c r="AP395" s="226" t="e">
        <f>IF(ISBLANK(#REF!),"",#REF!)</f>
        <v>#REF!</v>
      </c>
      <c r="AQ395" s="226" t="e">
        <f>IF(ISBLANK(#REF!),"",#REF!)</f>
        <v>#REF!</v>
      </c>
      <c r="AR395" s="226" t="e">
        <f>IF(ISBLANK(#REF!),"",#REF!)</f>
        <v>#REF!</v>
      </c>
      <c r="AS395" s="219" t="e">
        <f>IF(ISBLANK(#REF!),"",#REF!)</f>
        <v>#REF!</v>
      </c>
      <c r="AT395" s="219" t="e">
        <f>IF(ISBLANK(#REF!),"",#REF!)</f>
        <v>#REF!</v>
      </c>
      <c r="AU395" s="219" t="e">
        <f>IF(ISBLANK(#REF!),"",#REF!)</f>
        <v>#REF!</v>
      </c>
      <c r="AV395" s="219" t="e">
        <f>IF(ISBLANK(#REF!),"",#REF!)</f>
        <v>#REF!</v>
      </c>
      <c r="AW395" s="219" t="e">
        <f>IF(ISBLANK(#REF!),"",#REF!)</f>
        <v>#REF!</v>
      </c>
      <c r="AX395" s="219" t="e">
        <f>IF(ISBLANK(#REF!),"",#REF!)</f>
        <v>#REF!</v>
      </c>
      <c r="AY395" s="226" t="e">
        <f>IF(ISBLANK(#REF!),"",#REF!)</f>
        <v>#REF!</v>
      </c>
      <c r="AZ395" s="219" t="e">
        <f>IF(ISBLANK(#REF!),"",#REF!)</f>
        <v>#REF!</v>
      </c>
      <c r="BA395" s="219" t="e">
        <f>IF(ISBLANK(#REF!),"",#REF!)</f>
        <v>#REF!</v>
      </c>
      <c r="BB395" s="219" t="e">
        <f>IF(ISBLANK(#REF!),"",#REF!)</f>
        <v>#REF!</v>
      </c>
      <c r="BC395" s="219" t="e">
        <f>IF(ISBLANK(#REF!),"",#REF!)</f>
        <v>#REF!</v>
      </c>
      <c r="BD395" s="219" t="e">
        <f>IF(ISBLANK(#REF!),"",#REF!)</f>
        <v>#REF!</v>
      </c>
      <c r="BE395" s="219" t="e">
        <f>IF(ISBLANK(#REF!),"",#REF!)</f>
        <v>#REF!</v>
      </c>
      <c r="BF395" s="219" t="e">
        <f>IF(ISBLANK(#REF!),"",#REF!)</f>
        <v>#REF!</v>
      </c>
      <c r="BG395" s="219" t="e">
        <f>IF(ISBLANK(#REF!),"",#REF!)</f>
        <v>#REF!</v>
      </c>
      <c r="BH395" s="219" t="e">
        <f>IF(ISBLANK(#REF!),"",#REF!)</f>
        <v>#REF!</v>
      </c>
      <c r="BI395" s="219" t="e">
        <f>IF(ISBLANK(#REF!),"",#REF!)</f>
        <v>#REF!</v>
      </c>
      <c r="BJ395" s="219" t="e">
        <f>IF(ISBLANK(#REF!),"",#REF!)</f>
        <v>#REF!</v>
      </c>
      <c r="BK395" s="219" t="e">
        <f>IF(ISBLANK(#REF!),"",#REF!)</f>
        <v>#REF!</v>
      </c>
      <c r="BL395" s="219" t="e">
        <f>IF(ISBLANK(#REF!),"",#REF!)</f>
        <v>#REF!</v>
      </c>
      <c r="BM395" s="219" t="e">
        <f>IF(ISBLANK(#REF!),"",#REF!)</f>
        <v>#REF!</v>
      </c>
      <c r="BN395" s="219" t="e">
        <f>IF(ISBLANK(#REF!),"",#REF!)</f>
        <v>#REF!</v>
      </c>
      <c r="BO395" s="227" t="e">
        <f t="shared" si="115"/>
        <v>#REF!</v>
      </c>
      <c r="BP395" s="228" t="str">
        <f t="shared" si="118"/>
        <v/>
      </c>
      <c r="BQ395" s="229" t="str">
        <f t="shared" si="102"/>
        <v/>
      </c>
      <c r="BR395" s="228" t="e">
        <f t="shared" si="116"/>
        <v>#REF!</v>
      </c>
      <c r="BS395" s="230" t="e">
        <f t="shared" si="117"/>
        <v>#REF!</v>
      </c>
    </row>
    <row r="396" spans="1:71">
      <c r="A396" s="213" t="e">
        <f>IF(ISBLANK(#REF!),"",#REF!)</f>
        <v>#REF!</v>
      </c>
      <c r="B396" s="214" t="e">
        <f>IF(ISBLANK(#REF!),"",#REF!)</f>
        <v>#REF!</v>
      </c>
      <c r="C396" s="214" t="e">
        <f>IF(ISBLANK(#REF!),"",#REF!)</f>
        <v>#REF!</v>
      </c>
      <c r="D396" s="214" t="e">
        <f>IF(ISBLANK(#REF!),"",#REF!)</f>
        <v>#REF!</v>
      </c>
      <c r="E396" s="214" t="e">
        <f>IF(ISBLANK(#REF!),"",#REF!)</f>
        <v>#REF!</v>
      </c>
      <c r="F396" s="214" t="e">
        <f>IF(ISBLANK(#REF!),"",#REF!)</f>
        <v>#REF!</v>
      </c>
      <c r="G396" s="214" t="e">
        <f>IF(ISBLANK(#REF!),"",#REF!)</f>
        <v>#REF!</v>
      </c>
      <c r="H396" s="215" t="e">
        <f>IF(ISBLANK(#REF!),"",#REF!)</f>
        <v>#REF!</v>
      </c>
      <c r="I396" s="214" t="e">
        <f>IF(ISBLANK(#REF!),"",#REF!)</f>
        <v>#REF!</v>
      </c>
      <c r="J396" s="216" t="e">
        <f>IF(ISBLANK(#REF!),"",#REF!)</f>
        <v>#REF!</v>
      </c>
      <c r="K396" s="217" t="e">
        <f>IF(ISBLANK(#REF!),"",#REF!)</f>
        <v>#REF!</v>
      </c>
      <c r="L396" s="217" t="e">
        <f>IF(ISBLANK(#REF!),"",#REF!)</f>
        <v>#REF!</v>
      </c>
      <c r="M396" s="218" t="e">
        <f>IF(ISBLANK(#REF!),"",#REF!)</f>
        <v>#REF!</v>
      </c>
      <c r="N396" s="218" t="e">
        <f>IF(ISBLANK(#REF!),"",#REF!)</f>
        <v>#REF!</v>
      </c>
      <c r="O396" s="220" t="str">
        <f>IFERROR(VLOOKUP(_xlfn.CONCAT('Team Roster - Final'!$A396," : ",'Team Roster - Final'!$BM396),'Rate Calculations'!$C$4:$G$1100,5,FALSE),"")</f>
        <v/>
      </c>
      <c r="P396" s="225">
        <f>IF(ISBLANK('Rate Calculations'!$H398),"",'Rate Calculations'!$H398)</f>
        <v>1.7500000000000002E-2</v>
      </c>
      <c r="Q396" s="220" t="str">
        <f t="shared" si="103"/>
        <v/>
      </c>
      <c r="R396" s="221">
        <f>IF(ISBLANK('Rate Calculations'!$J398),"",'Rate Calculations'!$J398)</f>
        <v>3.5000000000000003E-2</v>
      </c>
      <c r="S396" s="220" t="str">
        <f t="shared" si="104"/>
        <v/>
      </c>
      <c r="T396" s="225" t="str">
        <f>IFERROR(VLOOKUP(_xlfn.CONCAT('Team Roster - Final'!$A396," : ",'Team Roster - Final'!$BM396),'Rate Calculations'!$C$4:$S$1100,10,FALSE),"")</f>
        <v/>
      </c>
      <c r="U396" s="225" t="str">
        <f>IFERROR(VLOOKUP(_xlfn.CONCAT('Team Roster - Final'!$A396," : ",'Team Roster - Final'!$BM396),'Rate Calculations'!$C$4:$S$1100,11,FALSE),"")</f>
        <v/>
      </c>
      <c r="V396" s="222" t="str">
        <f t="shared" si="105"/>
        <v/>
      </c>
      <c r="W396" s="222" t="str">
        <f t="shared" si="106"/>
        <v/>
      </c>
      <c r="X396" s="223" t="str">
        <f>IFERROR(VLOOKUP(_xlfn.CONCAT('Team Roster - Final'!$A396," : ",'Team Roster - Final'!$BM396),'Rate Calculations'!$C$4:$S$1100,14,FALSE),"")</f>
        <v/>
      </c>
      <c r="Y396" s="222" t="str">
        <f t="shared" si="107"/>
        <v/>
      </c>
      <c r="Z396" s="222" t="str">
        <f t="shared" si="108"/>
        <v/>
      </c>
      <c r="AA396" s="224" t="str">
        <f>IFERROR(IF(#REF!="Yes",$Y396, $Y396+$Q396*0.5),"")</f>
        <v/>
      </c>
      <c r="AB396" s="224" t="str">
        <f>IFERROR(IF(#REF!="Yes",$Z396, $Z396+$S396*0.5),"")</f>
        <v/>
      </c>
      <c r="AC396" s="220" t="str">
        <f>IFERROR(VLOOKUP(_xlfn.CONCAT('Team Roster - Final'!$A396," : ",'Team Roster - Final'!$BM396),'Rate Calculations'!$C$4:$U$1100,19,FALSE),"")</f>
        <v/>
      </c>
      <c r="AD396" s="220" t="str">
        <f t="shared" si="109"/>
        <v/>
      </c>
      <c r="AE396" s="220" t="str">
        <f t="shared" si="110"/>
        <v/>
      </c>
      <c r="AF396" s="225" t="str">
        <f>IFERROR(VLOOKUP(_xlfn.CONCAT('Team Roster - Final'!$A396," : ",'Team Roster - Final'!$BM396),'Rate Calculations'!$C$4:$AB$1100,22,FALSE),"")</f>
        <v/>
      </c>
      <c r="AG396" s="225" t="str">
        <f>IFERROR(VLOOKUP(_xlfn.CONCAT('Team Roster - Final'!$A396," : ",'Team Roster - Final'!$BM396),'Rate Calculations'!$C$4:$AB$1100,23,FALSE),"")</f>
        <v/>
      </c>
      <c r="AH396" s="222" t="str">
        <f t="shared" si="111"/>
        <v/>
      </c>
      <c r="AI396" s="222" t="str">
        <f t="shared" si="112"/>
        <v/>
      </c>
      <c r="AJ396" s="223" t="str">
        <f>Table1[[#This Row],[Home Office
Net Fee %]]</f>
        <v/>
      </c>
      <c r="AK396" s="222" t="str">
        <f t="shared" si="113"/>
        <v/>
      </c>
      <c r="AL396" s="222" t="str">
        <f t="shared" si="114"/>
        <v/>
      </c>
      <c r="AM396" s="215" t="str">
        <f>IFERROR(IF(#REF!="Yes",$AK396,($AK396+$AD396*0.5)),"")</f>
        <v/>
      </c>
      <c r="AN396" s="215" t="str">
        <f>IFERROR(IF(#REF!="Yes",$AL396,($AL396+$AE396*0.5)),"")</f>
        <v/>
      </c>
      <c r="AO396" s="374" t="str">
        <f>IF(ISBLANK('Team Roster Proposed - FBR'!Q397),"",'Team Roster Proposed - FBR'!Q397)</f>
        <v/>
      </c>
      <c r="AP396" s="226" t="e">
        <f>IF(ISBLANK(#REF!),"",#REF!)</f>
        <v>#REF!</v>
      </c>
      <c r="AQ396" s="226" t="e">
        <f>IF(ISBLANK(#REF!),"",#REF!)</f>
        <v>#REF!</v>
      </c>
      <c r="AR396" s="226" t="e">
        <f>IF(ISBLANK(#REF!),"",#REF!)</f>
        <v>#REF!</v>
      </c>
      <c r="AS396" s="219" t="e">
        <f>IF(ISBLANK(#REF!),"",#REF!)</f>
        <v>#REF!</v>
      </c>
      <c r="AT396" s="219" t="e">
        <f>IF(ISBLANK(#REF!),"",#REF!)</f>
        <v>#REF!</v>
      </c>
      <c r="AU396" s="219" t="e">
        <f>IF(ISBLANK(#REF!),"",#REF!)</f>
        <v>#REF!</v>
      </c>
      <c r="AV396" s="219" t="e">
        <f>IF(ISBLANK(#REF!),"",#REF!)</f>
        <v>#REF!</v>
      </c>
      <c r="AW396" s="219" t="e">
        <f>IF(ISBLANK(#REF!),"",#REF!)</f>
        <v>#REF!</v>
      </c>
      <c r="AX396" s="219" t="e">
        <f>IF(ISBLANK(#REF!),"",#REF!)</f>
        <v>#REF!</v>
      </c>
      <c r="AY396" s="226" t="e">
        <f>IF(ISBLANK(#REF!),"",#REF!)</f>
        <v>#REF!</v>
      </c>
      <c r="AZ396" s="219" t="e">
        <f>IF(ISBLANK(#REF!),"",#REF!)</f>
        <v>#REF!</v>
      </c>
      <c r="BA396" s="219" t="e">
        <f>IF(ISBLANK(#REF!),"",#REF!)</f>
        <v>#REF!</v>
      </c>
      <c r="BB396" s="219" t="e">
        <f>IF(ISBLANK(#REF!),"",#REF!)</f>
        <v>#REF!</v>
      </c>
      <c r="BC396" s="219" t="e">
        <f>IF(ISBLANK(#REF!),"",#REF!)</f>
        <v>#REF!</v>
      </c>
      <c r="BD396" s="219" t="e">
        <f>IF(ISBLANK(#REF!),"",#REF!)</f>
        <v>#REF!</v>
      </c>
      <c r="BE396" s="219" t="e">
        <f>IF(ISBLANK(#REF!),"",#REF!)</f>
        <v>#REF!</v>
      </c>
      <c r="BF396" s="219" t="e">
        <f>IF(ISBLANK(#REF!),"",#REF!)</f>
        <v>#REF!</v>
      </c>
      <c r="BG396" s="219" t="e">
        <f>IF(ISBLANK(#REF!),"",#REF!)</f>
        <v>#REF!</v>
      </c>
      <c r="BH396" s="219" t="e">
        <f>IF(ISBLANK(#REF!),"",#REF!)</f>
        <v>#REF!</v>
      </c>
      <c r="BI396" s="219" t="e">
        <f>IF(ISBLANK(#REF!),"",#REF!)</f>
        <v>#REF!</v>
      </c>
      <c r="BJ396" s="219" t="e">
        <f>IF(ISBLANK(#REF!),"",#REF!)</f>
        <v>#REF!</v>
      </c>
      <c r="BK396" s="219" t="e">
        <f>IF(ISBLANK(#REF!),"",#REF!)</f>
        <v>#REF!</v>
      </c>
      <c r="BL396" s="219" t="e">
        <f>IF(ISBLANK(#REF!),"",#REF!)</f>
        <v>#REF!</v>
      </c>
      <c r="BM396" s="219" t="e">
        <f>IF(ISBLANK(#REF!),"",#REF!)</f>
        <v>#REF!</v>
      </c>
      <c r="BN396" s="219" t="e">
        <f>IF(ISBLANK(#REF!),"",#REF!)</f>
        <v>#REF!</v>
      </c>
      <c r="BO396" s="227" t="e">
        <f t="shared" si="115"/>
        <v>#REF!</v>
      </c>
      <c r="BP396" s="228" t="str">
        <f t="shared" si="118"/>
        <v/>
      </c>
      <c r="BQ396" s="229" t="str">
        <f t="shared" si="102"/>
        <v/>
      </c>
      <c r="BR396" s="228" t="e">
        <f t="shared" si="116"/>
        <v>#REF!</v>
      </c>
      <c r="BS396" s="230" t="e">
        <f t="shared" si="117"/>
        <v>#REF!</v>
      </c>
    </row>
    <row r="397" spans="1:71">
      <c r="A397" s="213" t="e">
        <f>IF(ISBLANK(#REF!),"",#REF!)</f>
        <v>#REF!</v>
      </c>
      <c r="B397" s="214" t="e">
        <f>IF(ISBLANK(#REF!),"",#REF!)</f>
        <v>#REF!</v>
      </c>
      <c r="C397" s="214" t="e">
        <f>IF(ISBLANK(#REF!),"",#REF!)</f>
        <v>#REF!</v>
      </c>
      <c r="D397" s="214" t="e">
        <f>IF(ISBLANK(#REF!),"",#REF!)</f>
        <v>#REF!</v>
      </c>
      <c r="E397" s="214" t="e">
        <f>IF(ISBLANK(#REF!),"",#REF!)</f>
        <v>#REF!</v>
      </c>
      <c r="F397" s="214" t="e">
        <f>IF(ISBLANK(#REF!),"",#REF!)</f>
        <v>#REF!</v>
      </c>
      <c r="G397" s="214" t="e">
        <f>IF(ISBLANK(#REF!),"",#REF!)</f>
        <v>#REF!</v>
      </c>
      <c r="H397" s="215" t="e">
        <f>IF(ISBLANK(#REF!),"",#REF!)</f>
        <v>#REF!</v>
      </c>
      <c r="I397" s="214" t="e">
        <f>IF(ISBLANK(#REF!),"",#REF!)</f>
        <v>#REF!</v>
      </c>
      <c r="J397" s="216" t="e">
        <f>IF(ISBLANK(#REF!),"",#REF!)</f>
        <v>#REF!</v>
      </c>
      <c r="K397" s="217" t="e">
        <f>IF(ISBLANK(#REF!),"",#REF!)</f>
        <v>#REF!</v>
      </c>
      <c r="L397" s="217" t="e">
        <f>IF(ISBLANK(#REF!),"",#REF!)</f>
        <v>#REF!</v>
      </c>
      <c r="M397" s="218" t="e">
        <f>IF(ISBLANK(#REF!),"",#REF!)</f>
        <v>#REF!</v>
      </c>
      <c r="N397" s="218" t="e">
        <f>IF(ISBLANK(#REF!),"",#REF!)</f>
        <v>#REF!</v>
      </c>
      <c r="O397" s="220" t="str">
        <f>IFERROR(VLOOKUP(_xlfn.CONCAT('Team Roster - Final'!$A397," : ",'Team Roster - Final'!$BM397),'Rate Calculations'!$C$4:$G$1100,5,FALSE),"")</f>
        <v/>
      </c>
      <c r="P397" s="225">
        <f>IF(ISBLANK('Rate Calculations'!$H399),"",'Rate Calculations'!$H399)</f>
        <v>1.7500000000000002E-2</v>
      </c>
      <c r="Q397" s="220" t="str">
        <f t="shared" si="103"/>
        <v/>
      </c>
      <c r="R397" s="221">
        <f>IF(ISBLANK('Rate Calculations'!$J399),"",'Rate Calculations'!$J399)</f>
        <v>3.5000000000000003E-2</v>
      </c>
      <c r="S397" s="220" t="str">
        <f t="shared" si="104"/>
        <v/>
      </c>
      <c r="T397" s="225" t="str">
        <f>IFERROR(VLOOKUP(_xlfn.CONCAT('Team Roster - Final'!$A397," : ",'Team Roster - Final'!$BM397),'Rate Calculations'!$C$4:$S$1100,10,FALSE),"")</f>
        <v/>
      </c>
      <c r="U397" s="225" t="str">
        <f>IFERROR(VLOOKUP(_xlfn.CONCAT('Team Roster - Final'!$A397," : ",'Team Roster - Final'!$BM397),'Rate Calculations'!$C$4:$S$1100,11,FALSE),"")</f>
        <v/>
      </c>
      <c r="V397" s="222" t="str">
        <f t="shared" si="105"/>
        <v/>
      </c>
      <c r="W397" s="222" t="str">
        <f t="shared" si="106"/>
        <v/>
      </c>
      <c r="X397" s="223" t="str">
        <f>IFERROR(VLOOKUP(_xlfn.CONCAT('Team Roster - Final'!$A397," : ",'Team Roster - Final'!$BM397),'Rate Calculations'!$C$4:$S$1100,14,FALSE),"")</f>
        <v/>
      </c>
      <c r="Y397" s="222" t="str">
        <f t="shared" si="107"/>
        <v/>
      </c>
      <c r="Z397" s="222" t="str">
        <f t="shared" si="108"/>
        <v/>
      </c>
      <c r="AA397" s="224" t="str">
        <f>IFERROR(IF(#REF!="Yes",$Y397, $Y397+$Q397*0.5),"")</f>
        <v/>
      </c>
      <c r="AB397" s="224" t="str">
        <f>IFERROR(IF(#REF!="Yes",$Z397, $Z397+$S397*0.5),"")</f>
        <v/>
      </c>
      <c r="AC397" s="220" t="str">
        <f>IFERROR(VLOOKUP(_xlfn.CONCAT('Team Roster - Final'!$A397," : ",'Team Roster - Final'!$BM397),'Rate Calculations'!$C$4:$U$1100,19,FALSE),"")</f>
        <v/>
      </c>
      <c r="AD397" s="220" t="str">
        <f t="shared" si="109"/>
        <v/>
      </c>
      <c r="AE397" s="220" t="str">
        <f t="shared" si="110"/>
        <v/>
      </c>
      <c r="AF397" s="225" t="str">
        <f>IFERROR(VLOOKUP(_xlfn.CONCAT('Team Roster - Final'!$A397," : ",'Team Roster - Final'!$BM397),'Rate Calculations'!$C$4:$AB$1100,22,FALSE),"")</f>
        <v/>
      </c>
      <c r="AG397" s="225" t="str">
        <f>IFERROR(VLOOKUP(_xlfn.CONCAT('Team Roster - Final'!$A397," : ",'Team Roster - Final'!$BM397),'Rate Calculations'!$C$4:$AB$1100,23,FALSE),"")</f>
        <v/>
      </c>
      <c r="AH397" s="222" t="str">
        <f t="shared" si="111"/>
        <v/>
      </c>
      <c r="AI397" s="222" t="str">
        <f t="shared" si="112"/>
        <v/>
      </c>
      <c r="AJ397" s="223" t="str">
        <f>Table1[[#This Row],[Home Office
Net Fee %]]</f>
        <v/>
      </c>
      <c r="AK397" s="222" t="str">
        <f t="shared" si="113"/>
        <v/>
      </c>
      <c r="AL397" s="222" t="str">
        <f t="shared" si="114"/>
        <v/>
      </c>
      <c r="AM397" s="215" t="str">
        <f>IFERROR(IF(#REF!="Yes",$AK397,($AK397+$AD397*0.5)),"")</f>
        <v/>
      </c>
      <c r="AN397" s="215" t="str">
        <f>IFERROR(IF(#REF!="Yes",$AL397,($AL397+$AE397*0.5)),"")</f>
        <v/>
      </c>
      <c r="AO397" s="374" t="str">
        <f>IF(ISBLANK('Team Roster Proposed - FBR'!Q398),"",'Team Roster Proposed - FBR'!Q398)</f>
        <v/>
      </c>
      <c r="AP397" s="226" t="e">
        <f>IF(ISBLANK(#REF!),"",#REF!)</f>
        <v>#REF!</v>
      </c>
      <c r="AQ397" s="226" t="e">
        <f>IF(ISBLANK(#REF!),"",#REF!)</f>
        <v>#REF!</v>
      </c>
      <c r="AR397" s="226" t="e">
        <f>IF(ISBLANK(#REF!),"",#REF!)</f>
        <v>#REF!</v>
      </c>
      <c r="AS397" s="219" t="e">
        <f>IF(ISBLANK(#REF!),"",#REF!)</f>
        <v>#REF!</v>
      </c>
      <c r="AT397" s="219" t="e">
        <f>IF(ISBLANK(#REF!),"",#REF!)</f>
        <v>#REF!</v>
      </c>
      <c r="AU397" s="219" t="e">
        <f>IF(ISBLANK(#REF!),"",#REF!)</f>
        <v>#REF!</v>
      </c>
      <c r="AV397" s="219" t="e">
        <f>IF(ISBLANK(#REF!),"",#REF!)</f>
        <v>#REF!</v>
      </c>
      <c r="AW397" s="219" t="e">
        <f>IF(ISBLANK(#REF!),"",#REF!)</f>
        <v>#REF!</v>
      </c>
      <c r="AX397" s="219" t="e">
        <f>IF(ISBLANK(#REF!),"",#REF!)</f>
        <v>#REF!</v>
      </c>
      <c r="AY397" s="226" t="e">
        <f>IF(ISBLANK(#REF!),"",#REF!)</f>
        <v>#REF!</v>
      </c>
      <c r="AZ397" s="219" t="e">
        <f>IF(ISBLANK(#REF!),"",#REF!)</f>
        <v>#REF!</v>
      </c>
      <c r="BA397" s="219" t="e">
        <f>IF(ISBLANK(#REF!),"",#REF!)</f>
        <v>#REF!</v>
      </c>
      <c r="BB397" s="219" t="e">
        <f>IF(ISBLANK(#REF!),"",#REF!)</f>
        <v>#REF!</v>
      </c>
      <c r="BC397" s="219" t="e">
        <f>IF(ISBLANK(#REF!),"",#REF!)</f>
        <v>#REF!</v>
      </c>
      <c r="BD397" s="219" t="e">
        <f>IF(ISBLANK(#REF!),"",#REF!)</f>
        <v>#REF!</v>
      </c>
      <c r="BE397" s="219" t="e">
        <f>IF(ISBLANK(#REF!),"",#REF!)</f>
        <v>#REF!</v>
      </c>
      <c r="BF397" s="219" t="e">
        <f>IF(ISBLANK(#REF!),"",#REF!)</f>
        <v>#REF!</v>
      </c>
      <c r="BG397" s="219" t="e">
        <f>IF(ISBLANK(#REF!),"",#REF!)</f>
        <v>#REF!</v>
      </c>
      <c r="BH397" s="219" t="e">
        <f>IF(ISBLANK(#REF!),"",#REF!)</f>
        <v>#REF!</v>
      </c>
      <c r="BI397" s="219" t="e">
        <f>IF(ISBLANK(#REF!),"",#REF!)</f>
        <v>#REF!</v>
      </c>
      <c r="BJ397" s="219" t="e">
        <f>IF(ISBLANK(#REF!),"",#REF!)</f>
        <v>#REF!</v>
      </c>
      <c r="BK397" s="219" t="e">
        <f>IF(ISBLANK(#REF!),"",#REF!)</f>
        <v>#REF!</v>
      </c>
      <c r="BL397" s="219" t="e">
        <f>IF(ISBLANK(#REF!),"",#REF!)</f>
        <v>#REF!</v>
      </c>
      <c r="BM397" s="219" t="e">
        <f>IF(ISBLANK(#REF!),"",#REF!)</f>
        <v>#REF!</v>
      </c>
      <c r="BN397" s="219" t="e">
        <f>IF(ISBLANK(#REF!),"",#REF!)</f>
        <v>#REF!</v>
      </c>
      <c r="BO397" s="227" t="e">
        <f t="shared" si="115"/>
        <v>#REF!</v>
      </c>
      <c r="BP397" s="228" t="str">
        <f t="shared" si="118"/>
        <v/>
      </c>
      <c r="BQ397" s="229" t="str">
        <f t="shared" si="102"/>
        <v/>
      </c>
      <c r="BR397" s="228" t="e">
        <f t="shared" si="116"/>
        <v>#REF!</v>
      </c>
      <c r="BS397" s="230" t="e">
        <f t="shared" si="117"/>
        <v>#REF!</v>
      </c>
    </row>
    <row r="398" spans="1:71">
      <c r="A398" s="213" t="e">
        <f>IF(ISBLANK(#REF!),"",#REF!)</f>
        <v>#REF!</v>
      </c>
      <c r="B398" s="214" t="e">
        <f>IF(ISBLANK(#REF!),"",#REF!)</f>
        <v>#REF!</v>
      </c>
      <c r="C398" s="214" t="e">
        <f>IF(ISBLANK(#REF!),"",#REF!)</f>
        <v>#REF!</v>
      </c>
      <c r="D398" s="214" t="e">
        <f>IF(ISBLANK(#REF!),"",#REF!)</f>
        <v>#REF!</v>
      </c>
      <c r="E398" s="214" t="e">
        <f>IF(ISBLANK(#REF!),"",#REF!)</f>
        <v>#REF!</v>
      </c>
      <c r="F398" s="214" t="e">
        <f>IF(ISBLANK(#REF!),"",#REF!)</f>
        <v>#REF!</v>
      </c>
      <c r="G398" s="214" t="e">
        <f>IF(ISBLANK(#REF!),"",#REF!)</f>
        <v>#REF!</v>
      </c>
      <c r="H398" s="215" t="e">
        <f>IF(ISBLANK(#REF!),"",#REF!)</f>
        <v>#REF!</v>
      </c>
      <c r="I398" s="214" t="e">
        <f>IF(ISBLANK(#REF!),"",#REF!)</f>
        <v>#REF!</v>
      </c>
      <c r="J398" s="216" t="e">
        <f>IF(ISBLANK(#REF!),"",#REF!)</f>
        <v>#REF!</v>
      </c>
      <c r="K398" s="217" t="e">
        <f>IF(ISBLANK(#REF!),"",#REF!)</f>
        <v>#REF!</v>
      </c>
      <c r="L398" s="217" t="e">
        <f>IF(ISBLANK(#REF!),"",#REF!)</f>
        <v>#REF!</v>
      </c>
      <c r="M398" s="218" t="e">
        <f>IF(ISBLANK(#REF!),"",#REF!)</f>
        <v>#REF!</v>
      </c>
      <c r="N398" s="218" t="e">
        <f>IF(ISBLANK(#REF!),"",#REF!)</f>
        <v>#REF!</v>
      </c>
      <c r="O398" s="220" t="str">
        <f>IFERROR(VLOOKUP(_xlfn.CONCAT('Team Roster - Final'!$A398," : ",'Team Roster - Final'!$BM398),'Rate Calculations'!$C$4:$G$1100,5,FALSE),"")</f>
        <v/>
      </c>
      <c r="P398" s="225">
        <f>IF(ISBLANK('Rate Calculations'!$H400),"",'Rate Calculations'!$H400)</f>
        <v>1.7500000000000002E-2</v>
      </c>
      <c r="Q398" s="220" t="str">
        <f t="shared" si="103"/>
        <v/>
      </c>
      <c r="R398" s="221">
        <f>IF(ISBLANK('Rate Calculations'!$J400),"",'Rate Calculations'!$J400)</f>
        <v>3.5000000000000003E-2</v>
      </c>
      <c r="S398" s="220" t="str">
        <f t="shared" si="104"/>
        <v/>
      </c>
      <c r="T398" s="225" t="str">
        <f>IFERROR(VLOOKUP(_xlfn.CONCAT('Team Roster - Final'!$A398," : ",'Team Roster - Final'!$BM398),'Rate Calculations'!$C$4:$S$1100,10,FALSE),"")</f>
        <v/>
      </c>
      <c r="U398" s="225" t="str">
        <f>IFERROR(VLOOKUP(_xlfn.CONCAT('Team Roster - Final'!$A398," : ",'Team Roster - Final'!$BM398),'Rate Calculations'!$C$4:$S$1100,11,FALSE),"")</f>
        <v/>
      </c>
      <c r="V398" s="222" t="str">
        <f t="shared" si="105"/>
        <v/>
      </c>
      <c r="W398" s="222" t="str">
        <f t="shared" si="106"/>
        <v/>
      </c>
      <c r="X398" s="223" t="str">
        <f>IFERROR(VLOOKUP(_xlfn.CONCAT('Team Roster - Final'!$A398," : ",'Team Roster - Final'!$BM398),'Rate Calculations'!$C$4:$S$1100,14,FALSE),"")</f>
        <v/>
      </c>
      <c r="Y398" s="222" t="str">
        <f t="shared" si="107"/>
        <v/>
      </c>
      <c r="Z398" s="222" t="str">
        <f t="shared" si="108"/>
        <v/>
      </c>
      <c r="AA398" s="224" t="str">
        <f>IFERROR(IF(#REF!="Yes",$Y398, $Y398+$Q398*0.5),"")</f>
        <v/>
      </c>
      <c r="AB398" s="224" t="str">
        <f>IFERROR(IF(#REF!="Yes",$Z398, $Z398+$S398*0.5),"")</f>
        <v/>
      </c>
      <c r="AC398" s="220" t="str">
        <f>IFERROR(VLOOKUP(_xlfn.CONCAT('Team Roster - Final'!$A398," : ",'Team Roster - Final'!$BM398),'Rate Calculations'!$C$4:$U$1100,19,FALSE),"")</f>
        <v/>
      </c>
      <c r="AD398" s="220" t="str">
        <f t="shared" si="109"/>
        <v/>
      </c>
      <c r="AE398" s="220" t="str">
        <f t="shared" si="110"/>
        <v/>
      </c>
      <c r="AF398" s="225" t="str">
        <f>IFERROR(VLOOKUP(_xlfn.CONCAT('Team Roster - Final'!$A398," : ",'Team Roster - Final'!$BM398),'Rate Calculations'!$C$4:$AB$1100,22,FALSE),"")</f>
        <v/>
      </c>
      <c r="AG398" s="225" t="str">
        <f>IFERROR(VLOOKUP(_xlfn.CONCAT('Team Roster - Final'!$A398," : ",'Team Roster - Final'!$BM398),'Rate Calculations'!$C$4:$AB$1100,23,FALSE),"")</f>
        <v/>
      </c>
      <c r="AH398" s="222" t="str">
        <f t="shared" si="111"/>
        <v/>
      </c>
      <c r="AI398" s="222" t="str">
        <f t="shared" si="112"/>
        <v/>
      </c>
      <c r="AJ398" s="223" t="str">
        <f>Table1[[#This Row],[Home Office
Net Fee %]]</f>
        <v/>
      </c>
      <c r="AK398" s="222" t="str">
        <f t="shared" si="113"/>
        <v/>
      </c>
      <c r="AL398" s="222" t="str">
        <f t="shared" si="114"/>
        <v/>
      </c>
      <c r="AM398" s="215" t="str">
        <f>IFERROR(IF(#REF!="Yes",$AK398,($AK398+$AD398*0.5)),"")</f>
        <v/>
      </c>
      <c r="AN398" s="215" t="str">
        <f>IFERROR(IF(#REF!="Yes",$AL398,($AL398+$AE398*0.5)),"")</f>
        <v/>
      </c>
      <c r="AO398" s="374" t="str">
        <f>IF(ISBLANK('Team Roster Proposed - FBR'!Q399),"",'Team Roster Proposed - FBR'!Q399)</f>
        <v/>
      </c>
      <c r="AP398" s="226" t="e">
        <f>IF(ISBLANK(#REF!),"",#REF!)</f>
        <v>#REF!</v>
      </c>
      <c r="AQ398" s="226" t="e">
        <f>IF(ISBLANK(#REF!),"",#REF!)</f>
        <v>#REF!</v>
      </c>
      <c r="AR398" s="226" t="e">
        <f>IF(ISBLANK(#REF!),"",#REF!)</f>
        <v>#REF!</v>
      </c>
      <c r="AS398" s="219" t="e">
        <f>IF(ISBLANK(#REF!),"",#REF!)</f>
        <v>#REF!</v>
      </c>
      <c r="AT398" s="219" t="e">
        <f>IF(ISBLANK(#REF!),"",#REF!)</f>
        <v>#REF!</v>
      </c>
      <c r="AU398" s="219" t="e">
        <f>IF(ISBLANK(#REF!),"",#REF!)</f>
        <v>#REF!</v>
      </c>
      <c r="AV398" s="219" t="e">
        <f>IF(ISBLANK(#REF!),"",#REF!)</f>
        <v>#REF!</v>
      </c>
      <c r="AW398" s="219" t="e">
        <f>IF(ISBLANK(#REF!),"",#REF!)</f>
        <v>#REF!</v>
      </c>
      <c r="AX398" s="219" t="e">
        <f>IF(ISBLANK(#REF!),"",#REF!)</f>
        <v>#REF!</v>
      </c>
      <c r="AY398" s="226" t="e">
        <f>IF(ISBLANK(#REF!),"",#REF!)</f>
        <v>#REF!</v>
      </c>
      <c r="AZ398" s="219" t="e">
        <f>IF(ISBLANK(#REF!),"",#REF!)</f>
        <v>#REF!</v>
      </c>
      <c r="BA398" s="219" t="e">
        <f>IF(ISBLANK(#REF!),"",#REF!)</f>
        <v>#REF!</v>
      </c>
      <c r="BB398" s="219" t="e">
        <f>IF(ISBLANK(#REF!),"",#REF!)</f>
        <v>#REF!</v>
      </c>
      <c r="BC398" s="219" t="e">
        <f>IF(ISBLANK(#REF!),"",#REF!)</f>
        <v>#REF!</v>
      </c>
      <c r="BD398" s="219" t="e">
        <f>IF(ISBLANK(#REF!),"",#REF!)</f>
        <v>#REF!</v>
      </c>
      <c r="BE398" s="219" t="e">
        <f>IF(ISBLANK(#REF!),"",#REF!)</f>
        <v>#REF!</v>
      </c>
      <c r="BF398" s="219" t="e">
        <f>IF(ISBLANK(#REF!),"",#REF!)</f>
        <v>#REF!</v>
      </c>
      <c r="BG398" s="219" t="e">
        <f>IF(ISBLANK(#REF!),"",#REF!)</f>
        <v>#REF!</v>
      </c>
      <c r="BH398" s="219" t="e">
        <f>IF(ISBLANK(#REF!),"",#REF!)</f>
        <v>#REF!</v>
      </c>
      <c r="BI398" s="219" t="e">
        <f>IF(ISBLANK(#REF!),"",#REF!)</f>
        <v>#REF!</v>
      </c>
      <c r="BJ398" s="219" t="e">
        <f>IF(ISBLANK(#REF!),"",#REF!)</f>
        <v>#REF!</v>
      </c>
      <c r="BK398" s="219" t="e">
        <f>IF(ISBLANK(#REF!),"",#REF!)</f>
        <v>#REF!</v>
      </c>
      <c r="BL398" s="219" t="e">
        <f>IF(ISBLANK(#REF!),"",#REF!)</f>
        <v>#REF!</v>
      </c>
      <c r="BM398" s="219" t="e">
        <f>IF(ISBLANK(#REF!),"",#REF!)</f>
        <v>#REF!</v>
      </c>
      <c r="BN398" s="219" t="e">
        <f>IF(ISBLANK(#REF!),"",#REF!)</f>
        <v>#REF!</v>
      </c>
      <c r="BO398" s="227" t="e">
        <f t="shared" si="115"/>
        <v>#REF!</v>
      </c>
      <c r="BP398" s="228" t="str">
        <f t="shared" si="118"/>
        <v/>
      </c>
      <c r="BQ398" s="229" t="str">
        <f t="shared" si="102"/>
        <v/>
      </c>
      <c r="BR398" s="228" t="e">
        <f t="shared" si="116"/>
        <v>#REF!</v>
      </c>
      <c r="BS398" s="230" t="e">
        <f t="shared" si="117"/>
        <v>#REF!</v>
      </c>
    </row>
    <row r="399" spans="1:71">
      <c r="A399" s="213" t="e">
        <f>IF(ISBLANK(#REF!),"",#REF!)</f>
        <v>#REF!</v>
      </c>
      <c r="B399" s="214" t="e">
        <f>IF(ISBLANK(#REF!),"",#REF!)</f>
        <v>#REF!</v>
      </c>
      <c r="C399" s="214" t="e">
        <f>IF(ISBLANK(#REF!),"",#REF!)</f>
        <v>#REF!</v>
      </c>
      <c r="D399" s="214" t="e">
        <f>IF(ISBLANK(#REF!),"",#REF!)</f>
        <v>#REF!</v>
      </c>
      <c r="E399" s="214" t="e">
        <f>IF(ISBLANK(#REF!),"",#REF!)</f>
        <v>#REF!</v>
      </c>
      <c r="F399" s="214" t="e">
        <f>IF(ISBLANK(#REF!),"",#REF!)</f>
        <v>#REF!</v>
      </c>
      <c r="G399" s="214" t="e">
        <f>IF(ISBLANK(#REF!),"",#REF!)</f>
        <v>#REF!</v>
      </c>
      <c r="H399" s="215" t="e">
        <f>IF(ISBLANK(#REF!),"",#REF!)</f>
        <v>#REF!</v>
      </c>
      <c r="I399" s="214" t="e">
        <f>IF(ISBLANK(#REF!),"",#REF!)</f>
        <v>#REF!</v>
      </c>
      <c r="J399" s="216" t="e">
        <f>IF(ISBLANK(#REF!),"",#REF!)</f>
        <v>#REF!</v>
      </c>
      <c r="K399" s="217" t="e">
        <f>IF(ISBLANK(#REF!),"",#REF!)</f>
        <v>#REF!</v>
      </c>
      <c r="L399" s="217" t="e">
        <f>IF(ISBLANK(#REF!),"",#REF!)</f>
        <v>#REF!</v>
      </c>
      <c r="M399" s="218" t="e">
        <f>IF(ISBLANK(#REF!),"",#REF!)</f>
        <v>#REF!</v>
      </c>
      <c r="N399" s="218" t="e">
        <f>IF(ISBLANK(#REF!),"",#REF!)</f>
        <v>#REF!</v>
      </c>
      <c r="O399" s="220" t="str">
        <f>IFERROR(VLOOKUP(_xlfn.CONCAT('Team Roster - Final'!$A399," : ",'Team Roster - Final'!$BM399),'Rate Calculations'!$C$4:$G$1100,5,FALSE),"")</f>
        <v/>
      </c>
      <c r="P399" s="225">
        <f>IF(ISBLANK('Rate Calculations'!$H401),"",'Rate Calculations'!$H401)</f>
        <v>1.7500000000000002E-2</v>
      </c>
      <c r="Q399" s="220" t="str">
        <f t="shared" si="103"/>
        <v/>
      </c>
      <c r="R399" s="221">
        <f>IF(ISBLANK('Rate Calculations'!$J401),"",'Rate Calculations'!$J401)</f>
        <v>3.5000000000000003E-2</v>
      </c>
      <c r="S399" s="220" t="str">
        <f t="shared" si="104"/>
        <v/>
      </c>
      <c r="T399" s="225" t="str">
        <f>IFERROR(VLOOKUP(_xlfn.CONCAT('Team Roster - Final'!$A399," : ",'Team Roster - Final'!$BM399),'Rate Calculations'!$C$4:$S$1100,10,FALSE),"")</f>
        <v/>
      </c>
      <c r="U399" s="225" t="str">
        <f>IFERROR(VLOOKUP(_xlfn.CONCAT('Team Roster - Final'!$A399," : ",'Team Roster - Final'!$BM399),'Rate Calculations'!$C$4:$S$1100,11,FALSE),"")</f>
        <v/>
      </c>
      <c r="V399" s="222" t="str">
        <f t="shared" si="105"/>
        <v/>
      </c>
      <c r="W399" s="222" t="str">
        <f t="shared" si="106"/>
        <v/>
      </c>
      <c r="X399" s="223" t="str">
        <f>IFERROR(VLOOKUP(_xlfn.CONCAT('Team Roster - Final'!$A399," : ",'Team Roster - Final'!$BM399),'Rate Calculations'!$C$4:$S$1100,14,FALSE),"")</f>
        <v/>
      </c>
      <c r="Y399" s="222" t="str">
        <f t="shared" si="107"/>
        <v/>
      </c>
      <c r="Z399" s="222" t="str">
        <f t="shared" si="108"/>
        <v/>
      </c>
      <c r="AA399" s="224" t="str">
        <f>IFERROR(IF(#REF!="Yes",$Y399, $Y399+$Q399*0.5),"")</f>
        <v/>
      </c>
      <c r="AB399" s="224" t="str">
        <f>IFERROR(IF(#REF!="Yes",$Z399, $Z399+$S399*0.5),"")</f>
        <v/>
      </c>
      <c r="AC399" s="220" t="str">
        <f>IFERROR(VLOOKUP(_xlfn.CONCAT('Team Roster - Final'!$A399," : ",'Team Roster - Final'!$BM399),'Rate Calculations'!$C$4:$U$1100,19,FALSE),"")</f>
        <v/>
      </c>
      <c r="AD399" s="220" t="str">
        <f t="shared" si="109"/>
        <v/>
      </c>
      <c r="AE399" s="220" t="str">
        <f t="shared" si="110"/>
        <v/>
      </c>
      <c r="AF399" s="225" t="str">
        <f>IFERROR(VLOOKUP(_xlfn.CONCAT('Team Roster - Final'!$A399," : ",'Team Roster - Final'!$BM399),'Rate Calculations'!$C$4:$AB$1100,22,FALSE),"")</f>
        <v/>
      </c>
      <c r="AG399" s="225" t="str">
        <f>IFERROR(VLOOKUP(_xlfn.CONCAT('Team Roster - Final'!$A399," : ",'Team Roster - Final'!$BM399),'Rate Calculations'!$C$4:$AB$1100,23,FALSE),"")</f>
        <v/>
      </c>
      <c r="AH399" s="222" t="str">
        <f t="shared" si="111"/>
        <v/>
      </c>
      <c r="AI399" s="222" t="str">
        <f t="shared" si="112"/>
        <v/>
      </c>
      <c r="AJ399" s="223" t="str">
        <f>Table1[[#This Row],[Home Office
Net Fee %]]</f>
        <v/>
      </c>
      <c r="AK399" s="222" t="str">
        <f t="shared" si="113"/>
        <v/>
      </c>
      <c r="AL399" s="222" t="str">
        <f t="shared" si="114"/>
        <v/>
      </c>
      <c r="AM399" s="215" t="str">
        <f>IFERROR(IF(#REF!="Yes",$AK399,($AK399+$AD399*0.5)),"")</f>
        <v/>
      </c>
      <c r="AN399" s="215" t="str">
        <f>IFERROR(IF(#REF!="Yes",$AL399,($AL399+$AE399*0.5)),"")</f>
        <v/>
      </c>
      <c r="AO399" s="374" t="str">
        <f>IF(ISBLANK('Team Roster Proposed - FBR'!Q400),"",'Team Roster Proposed - FBR'!Q400)</f>
        <v/>
      </c>
      <c r="AP399" s="226" t="e">
        <f>IF(ISBLANK(#REF!),"",#REF!)</f>
        <v>#REF!</v>
      </c>
      <c r="AQ399" s="226" t="e">
        <f>IF(ISBLANK(#REF!),"",#REF!)</f>
        <v>#REF!</v>
      </c>
      <c r="AR399" s="226" t="e">
        <f>IF(ISBLANK(#REF!),"",#REF!)</f>
        <v>#REF!</v>
      </c>
      <c r="AS399" s="219" t="e">
        <f>IF(ISBLANK(#REF!),"",#REF!)</f>
        <v>#REF!</v>
      </c>
      <c r="AT399" s="219" t="e">
        <f>IF(ISBLANK(#REF!),"",#REF!)</f>
        <v>#REF!</v>
      </c>
      <c r="AU399" s="219" t="e">
        <f>IF(ISBLANK(#REF!),"",#REF!)</f>
        <v>#REF!</v>
      </c>
      <c r="AV399" s="219" t="e">
        <f>IF(ISBLANK(#REF!),"",#REF!)</f>
        <v>#REF!</v>
      </c>
      <c r="AW399" s="219" t="e">
        <f>IF(ISBLANK(#REF!),"",#REF!)</f>
        <v>#REF!</v>
      </c>
      <c r="AX399" s="219" t="e">
        <f>IF(ISBLANK(#REF!),"",#REF!)</f>
        <v>#REF!</v>
      </c>
      <c r="AY399" s="226" t="e">
        <f>IF(ISBLANK(#REF!),"",#REF!)</f>
        <v>#REF!</v>
      </c>
      <c r="AZ399" s="219" t="e">
        <f>IF(ISBLANK(#REF!),"",#REF!)</f>
        <v>#REF!</v>
      </c>
      <c r="BA399" s="219" t="e">
        <f>IF(ISBLANK(#REF!),"",#REF!)</f>
        <v>#REF!</v>
      </c>
      <c r="BB399" s="219" t="e">
        <f>IF(ISBLANK(#REF!),"",#REF!)</f>
        <v>#REF!</v>
      </c>
      <c r="BC399" s="219" t="e">
        <f>IF(ISBLANK(#REF!),"",#REF!)</f>
        <v>#REF!</v>
      </c>
      <c r="BD399" s="219" t="e">
        <f>IF(ISBLANK(#REF!),"",#REF!)</f>
        <v>#REF!</v>
      </c>
      <c r="BE399" s="219" t="e">
        <f>IF(ISBLANK(#REF!),"",#REF!)</f>
        <v>#REF!</v>
      </c>
      <c r="BF399" s="219" t="e">
        <f>IF(ISBLANK(#REF!),"",#REF!)</f>
        <v>#REF!</v>
      </c>
      <c r="BG399" s="219" t="e">
        <f>IF(ISBLANK(#REF!),"",#REF!)</f>
        <v>#REF!</v>
      </c>
      <c r="BH399" s="219" t="e">
        <f>IF(ISBLANK(#REF!),"",#REF!)</f>
        <v>#REF!</v>
      </c>
      <c r="BI399" s="219" t="e">
        <f>IF(ISBLANK(#REF!),"",#REF!)</f>
        <v>#REF!</v>
      </c>
      <c r="BJ399" s="219" t="e">
        <f>IF(ISBLANK(#REF!),"",#REF!)</f>
        <v>#REF!</v>
      </c>
      <c r="BK399" s="219" t="e">
        <f>IF(ISBLANK(#REF!),"",#REF!)</f>
        <v>#REF!</v>
      </c>
      <c r="BL399" s="219" t="e">
        <f>IF(ISBLANK(#REF!),"",#REF!)</f>
        <v>#REF!</v>
      </c>
      <c r="BM399" s="219" t="e">
        <f>IF(ISBLANK(#REF!),"",#REF!)</f>
        <v>#REF!</v>
      </c>
      <c r="BN399" s="219" t="e">
        <f>IF(ISBLANK(#REF!),"",#REF!)</f>
        <v>#REF!</v>
      </c>
      <c r="BO399" s="227" t="e">
        <f t="shared" si="115"/>
        <v>#REF!</v>
      </c>
      <c r="BP399" s="228" t="str">
        <f t="shared" si="118"/>
        <v/>
      </c>
      <c r="BQ399" s="229" t="str">
        <f t="shared" si="102"/>
        <v/>
      </c>
      <c r="BR399" s="228" t="e">
        <f t="shared" si="116"/>
        <v>#REF!</v>
      </c>
      <c r="BS399" s="230" t="e">
        <f t="shared" si="117"/>
        <v>#REF!</v>
      </c>
    </row>
    <row r="400" spans="1:71">
      <c r="A400" s="213" t="e">
        <f>IF(ISBLANK(#REF!),"",#REF!)</f>
        <v>#REF!</v>
      </c>
      <c r="B400" s="214" t="e">
        <f>IF(ISBLANK(#REF!),"",#REF!)</f>
        <v>#REF!</v>
      </c>
      <c r="C400" s="214" t="e">
        <f>IF(ISBLANK(#REF!),"",#REF!)</f>
        <v>#REF!</v>
      </c>
      <c r="D400" s="214" t="e">
        <f>IF(ISBLANK(#REF!),"",#REF!)</f>
        <v>#REF!</v>
      </c>
      <c r="E400" s="214" t="e">
        <f>IF(ISBLANK(#REF!),"",#REF!)</f>
        <v>#REF!</v>
      </c>
      <c r="F400" s="214" t="e">
        <f>IF(ISBLANK(#REF!),"",#REF!)</f>
        <v>#REF!</v>
      </c>
      <c r="G400" s="214" t="e">
        <f>IF(ISBLANK(#REF!),"",#REF!)</f>
        <v>#REF!</v>
      </c>
      <c r="H400" s="215" t="e">
        <f>IF(ISBLANK(#REF!),"",#REF!)</f>
        <v>#REF!</v>
      </c>
      <c r="I400" s="214" t="e">
        <f>IF(ISBLANK(#REF!),"",#REF!)</f>
        <v>#REF!</v>
      </c>
      <c r="J400" s="216" t="e">
        <f>IF(ISBLANK(#REF!),"",#REF!)</f>
        <v>#REF!</v>
      </c>
      <c r="K400" s="217" t="e">
        <f>IF(ISBLANK(#REF!),"",#REF!)</f>
        <v>#REF!</v>
      </c>
      <c r="L400" s="217" t="e">
        <f>IF(ISBLANK(#REF!),"",#REF!)</f>
        <v>#REF!</v>
      </c>
      <c r="M400" s="218" t="e">
        <f>IF(ISBLANK(#REF!),"",#REF!)</f>
        <v>#REF!</v>
      </c>
      <c r="N400" s="218" t="e">
        <f>IF(ISBLANK(#REF!),"",#REF!)</f>
        <v>#REF!</v>
      </c>
      <c r="O400" s="220" t="str">
        <f>IFERROR(VLOOKUP(_xlfn.CONCAT('Team Roster - Final'!$A400," : ",'Team Roster - Final'!$BM400),'Rate Calculations'!$C$4:$G$1100,5,FALSE),"")</f>
        <v/>
      </c>
      <c r="P400" s="225">
        <f>IF(ISBLANK('Rate Calculations'!$H402),"",'Rate Calculations'!$H402)</f>
        <v>1.7500000000000002E-2</v>
      </c>
      <c r="Q400" s="220" t="str">
        <f t="shared" si="103"/>
        <v/>
      </c>
      <c r="R400" s="221">
        <f>IF(ISBLANK('Rate Calculations'!$J402),"",'Rate Calculations'!$J402)</f>
        <v>3.5000000000000003E-2</v>
      </c>
      <c r="S400" s="220" t="str">
        <f t="shared" si="104"/>
        <v/>
      </c>
      <c r="T400" s="225" t="str">
        <f>IFERROR(VLOOKUP(_xlfn.CONCAT('Team Roster - Final'!$A400," : ",'Team Roster - Final'!$BM400),'Rate Calculations'!$C$4:$S$1100,10,FALSE),"")</f>
        <v/>
      </c>
      <c r="U400" s="225" t="str">
        <f>IFERROR(VLOOKUP(_xlfn.CONCAT('Team Roster - Final'!$A400," : ",'Team Roster - Final'!$BM400),'Rate Calculations'!$C$4:$S$1100,11,FALSE),"")</f>
        <v/>
      </c>
      <c r="V400" s="222" t="str">
        <f t="shared" si="105"/>
        <v/>
      </c>
      <c r="W400" s="222" t="str">
        <f t="shared" si="106"/>
        <v/>
      </c>
      <c r="X400" s="223" t="str">
        <f>IFERROR(VLOOKUP(_xlfn.CONCAT('Team Roster - Final'!$A400," : ",'Team Roster - Final'!$BM400),'Rate Calculations'!$C$4:$S$1100,14,FALSE),"")</f>
        <v/>
      </c>
      <c r="Y400" s="222" t="str">
        <f t="shared" si="107"/>
        <v/>
      </c>
      <c r="Z400" s="222" t="str">
        <f t="shared" si="108"/>
        <v/>
      </c>
      <c r="AA400" s="224" t="str">
        <f>IFERROR(IF(#REF!="Yes",$Y400, $Y400+$Q400*0.5),"")</f>
        <v/>
      </c>
      <c r="AB400" s="224" t="str">
        <f>IFERROR(IF(#REF!="Yes",$Z400, $Z400+$S400*0.5),"")</f>
        <v/>
      </c>
      <c r="AC400" s="220" t="str">
        <f>IFERROR(VLOOKUP(_xlfn.CONCAT('Team Roster - Final'!$A400," : ",'Team Roster - Final'!$BM400),'Rate Calculations'!$C$4:$U$1100,19,FALSE),"")</f>
        <v/>
      </c>
      <c r="AD400" s="220" t="str">
        <f t="shared" si="109"/>
        <v/>
      </c>
      <c r="AE400" s="220" t="str">
        <f t="shared" si="110"/>
        <v/>
      </c>
      <c r="AF400" s="225" t="str">
        <f>IFERROR(VLOOKUP(_xlfn.CONCAT('Team Roster - Final'!$A400," : ",'Team Roster - Final'!$BM400),'Rate Calculations'!$C$4:$AB$1100,22,FALSE),"")</f>
        <v/>
      </c>
      <c r="AG400" s="225" t="str">
        <f>IFERROR(VLOOKUP(_xlfn.CONCAT('Team Roster - Final'!$A400," : ",'Team Roster - Final'!$BM400),'Rate Calculations'!$C$4:$AB$1100,23,FALSE),"")</f>
        <v/>
      </c>
      <c r="AH400" s="222" t="str">
        <f t="shared" si="111"/>
        <v/>
      </c>
      <c r="AI400" s="222" t="str">
        <f t="shared" si="112"/>
        <v/>
      </c>
      <c r="AJ400" s="223" t="str">
        <f>Table1[[#This Row],[Home Office
Net Fee %]]</f>
        <v/>
      </c>
      <c r="AK400" s="222" t="str">
        <f t="shared" si="113"/>
        <v/>
      </c>
      <c r="AL400" s="222" t="str">
        <f t="shared" si="114"/>
        <v/>
      </c>
      <c r="AM400" s="215" t="str">
        <f>IFERROR(IF(#REF!="Yes",$AK400,($AK400+$AD400*0.5)),"")</f>
        <v/>
      </c>
      <c r="AN400" s="215" t="str">
        <f>IFERROR(IF(#REF!="Yes",$AL400,($AL400+$AE400*0.5)),"")</f>
        <v/>
      </c>
      <c r="AO400" s="374" t="str">
        <f>IF(ISBLANK('Team Roster Proposed - FBR'!Q401),"",'Team Roster Proposed - FBR'!Q401)</f>
        <v/>
      </c>
      <c r="AP400" s="226" t="e">
        <f>IF(ISBLANK(#REF!),"",#REF!)</f>
        <v>#REF!</v>
      </c>
      <c r="AQ400" s="226" t="e">
        <f>IF(ISBLANK(#REF!),"",#REF!)</f>
        <v>#REF!</v>
      </c>
      <c r="AR400" s="226" t="e">
        <f>IF(ISBLANK(#REF!),"",#REF!)</f>
        <v>#REF!</v>
      </c>
      <c r="AS400" s="219" t="e">
        <f>IF(ISBLANK(#REF!),"",#REF!)</f>
        <v>#REF!</v>
      </c>
      <c r="AT400" s="219" t="e">
        <f>IF(ISBLANK(#REF!),"",#REF!)</f>
        <v>#REF!</v>
      </c>
      <c r="AU400" s="219" t="e">
        <f>IF(ISBLANK(#REF!),"",#REF!)</f>
        <v>#REF!</v>
      </c>
      <c r="AV400" s="219" t="e">
        <f>IF(ISBLANK(#REF!),"",#REF!)</f>
        <v>#REF!</v>
      </c>
      <c r="AW400" s="219" t="e">
        <f>IF(ISBLANK(#REF!),"",#REF!)</f>
        <v>#REF!</v>
      </c>
      <c r="AX400" s="219" t="e">
        <f>IF(ISBLANK(#REF!),"",#REF!)</f>
        <v>#REF!</v>
      </c>
      <c r="AY400" s="226" t="e">
        <f>IF(ISBLANK(#REF!),"",#REF!)</f>
        <v>#REF!</v>
      </c>
      <c r="AZ400" s="219" t="e">
        <f>IF(ISBLANK(#REF!),"",#REF!)</f>
        <v>#REF!</v>
      </c>
      <c r="BA400" s="219" t="e">
        <f>IF(ISBLANK(#REF!),"",#REF!)</f>
        <v>#REF!</v>
      </c>
      <c r="BB400" s="219" t="e">
        <f>IF(ISBLANK(#REF!),"",#REF!)</f>
        <v>#REF!</v>
      </c>
      <c r="BC400" s="219" t="e">
        <f>IF(ISBLANK(#REF!),"",#REF!)</f>
        <v>#REF!</v>
      </c>
      <c r="BD400" s="219" t="e">
        <f>IF(ISBLANK(#REF!),"",#REF!)</f>
        <v>#REF!</v>
      </c>
      <c r="BE400" s="219" t="e">
        <f>IF(ISBLANK(#REF!),"",#REF!)</f>
        <v>#REF!</v>
      </c>
      <c r="BF400" s="219" t="e">
        <f>IF(ISBLANK(#REF!),"",#REF!)</f>
        <v>#REF!</v>
      </c>
      <c r="BG400" s="219" t="e">
        <f>IF(ISBLANK(#REF!),"",#REF!)</f>
        <v>#REF!</v>
      </c>
      <c r="BH400" s="219" t="e">
        <f>IF(ISBLANK(#REF!),"",#REF!)</f>
        <v>#REF!</v>
      </c>
      <c r="BI400" s="219" t="e">
        <f>IF(ISBLANK(#REF!),"",#REF!)</f>
        <v>#REF!</v>
      </c>
      <c r="BJ400" s="219" t="e">
        <f>IF(ISBLANK(#REF!),"",#REF!)</f>
        <v>#REF!</v>
      </c>
      <c r="BK400" s="219" t="e">
        <f>IF(ISBLANK(#REF!),"",#REF!)</f>
        <v>#REF!</v>
      </c>
      <c r="BL400" s="219" t="e">
        <f>IF(ISBLANK(#REF!),"",#REF!)</f>
        <v>#REF!</v>
      </c>
      <c r="BM400" s="219" t="e">
        <f>IF(ISBLANK(#REF!),"",#REF!)</f>
        <v>#REF!</v>
      </c>
      <c r="BN400" s="219" t="e">
        <f>IF(ISBLANK(#REF!),"",#REF!)</f>
        <v>#REF!</v>
      </c>
      <c r="BO400" s="227" t="e">
        <f t="shared" si="115"/>
        <v>#REF!</v>
      </c>
      <c r="BP400" s="228" t="str">
        <f t="shared" si="118"/>
        <v/>
      </c>
      <c r="BQ400" s="229" t="str">
        <f t="shared" si="102"/>
        <v/>
      </c>
      <c r="BR400" s="228" t="e">
        <f t="shared" si="116"/>
        <v>#REF!</v>
      </c>
      <c r="BS400" s="230" t="e">
        <f t="shared" si="117"/>
        <v>#REF!</v>
      </c>
    </row>
    <row r="401" spans="1:71">
      <c r="A401" s="213" t="e">
        <f>IF(ISBLANK(#REF!),"",#REF!)</f>
        <v>#REF!</v>
      </c>
      <c r="B401" s="214" t="e">
        <f>IF(ISBLANK(#REF!),"",#REF!)</f>
        <v>#REF!</v>
      </c>
      <c r="C401" s="214" t="e">
        <f>IF(ISBLANK(#REF!),"",#REF!)</f>
        <v>#REF!</v>
      </c>
      <c r="D401" s="214" t="e">
        <f>IF(ISBLANK(#REF!),"",#REF!)</f>
        <v>#REF!</v>
      </c>
      <c r="E401" s="214" t="e">
        <f>IF(ISBLANK(#REF!),"",#REF!)</f>
        <v>#REF!</v>
      </c>
      <c r="F401" s="214" t="e">
        <f>IF(ISBLANK(#REF!),"",#REF!)</f>
        <v>#REF!</v>
      </c>
      <c r="G401" s="214" t="e">
        <f>IF(ISBLANK(#REF!),"",#REF!)</f>
        <v>#REF!</v>
      </c>
      <c r="H401" s="215" t="e">
        <f>IF(ISBLANK(#REF!),"",#REF!)</f>
        <v>#REF!</v>
      </c>
      <c r="I401" s="214" t="e">
        <f>IF(ISBLANK(#REF!),"",#REF!)</f>
        <v>#REF!</v>
      </c>
      <c r="J401" s="216" t="e">
        <f>IF(ISBLANK(#REF!),"",#REF!)</f>
        <v>#REF!</v>
      </c>
      <c r="K401" s="217" t="e">
        <f>IF(ISBLANK(#REF!),"",#REF!)</f>
        <v>#REF!</v>
      </c>
      <c r="L401" s="217" t="e">
        <f>IF(ISBLANK(#REF!),"",#REF!)</f>
        <v>#REF!</v>
      </c>
      <c r="M401" s="218" t="e">
        <f>IF(ISBLANK(#REF!),"",#REF!)</f>
        <v>#REF!</v>
      </c>
      <c r="N401" s="218" t="e">
        <f>IF(ISBLANK(#REF!),"",#REF!)</f>
        <v>#REF!</v>
      </c>
      <c r="O401" s="220" t="str">
        <f>IFERROR(VLOOKUP(_xlfn.CONCAT('Team Roster - Final'!$A401," : ",'Team Roster - Final'!$BM401),'Rate Calculations'!$C$4:$G$1100,5,FALSE),"")</f>
        <v/>
      </c>
      <c r="P401" s="225">
        <f>IF(ISBLANK('Rate Calculations'!$H403),"",'Rate Calculations'!$H403)</f>
        <v>1.7500000000000002E-2</v>
      </c>
      <c r="Q401" s="220" t="str">
        <f t="shared" si="103"/>
        <v/>
      </c>
      <c r="R401" s="221">
        <f>IF(ISBLANK('Rate Calculations'!$J403),"",'Rate Calculations'!$J403)</f>
        <v>3.5000000000000003E-2</v>
      </c>
      <c r="S401" s="220" t="str">
        <f t="shared" si="104"/>
        <v/>
      </c>
      <c r="T401" s="225" t="str">
        <f>IFERROR(VLOOKUP(_xlfn.CONCAT('Team Roster - Final'!$A401," : ",'Team Roster - Final'!$BM401),'Rate Calculations'!$C$4:$S$1100,10,FALSE),"")</f>
        <v/>
      </c>
      <c r="U401" s="225" t="str">
        <f>IFERROR(VLOOKUP(_xlfn.CONCAT('Team Roster - Final'!$A401," : ",'Team Roster - Final'!$BM401),'Rate Calculations'!$C$4:$S$1100,11,FALSE),"")</f>
        <v/>
      </c>
      <c r="V401" s="222" t="str">
        <f t="shared" si="105"/>
        <v/>
      </c>
      <c r="W401" s="222" t="str">
        <f t="shared" si="106"/>
        <v/>
      </c>
      <c r="X401" s="223" t="str">
        <f>IFERROR(VLOOKUP(_xlfn.CONCAT('Team Roster - Final'!$A401," : ",'Team Roster - Final'!$BM401),'Rate Calculations'!$C$4:$S$1100,14,FALSE),"")</f>
        <v/>
      </c>
      <c r="Y401" s="222" t="str">
        <f t="shared" si="107"/>
        <v/>
      </c>
      <c r="Z401" s="222" t="str">
        <f t="shared" si="108"/>
        <v/>
      </c>
      <c r="AA401" s="224" t="str">
        <f>IFERROR(IF(#REF!="Yes",$Y401, $Y401+$Q401*0.5),"")</f>
        <v/>
      </c>
      <c r="AB401" s="224" t="str">
        <f>IFERROR(IF(#REF!="Yes",$Z401, $Z401+$S401*0.5),"")</f>
        <v/>
      </c>
      <c r="AC401" s="220" t="str">
        <f>IFERROR(VLOOKUP(_xlfn.CONCAT('Team Roster - Final'!$A401," : ",'Team Roster - Final'!$BM401),'Rate Calculations'!$C$4:$U$1100,19,FALSE),"")</f>
        <v/>
      </c>
      <c r="AD401" s="220" t="str">
        <f t="shared" si="109"/>
        <v/>
      </c>
      <c r="AE401" s="220" t="str">
        <f t="shared" si="110"/>
        <v/>
      </c>
      <c r="AF401" s="225" t="str">
        <f>IFERROR(VLOOKUP(_xlfn.CONCAT('Team Roster - Final'!$A401," : ",'Team Roster - Final'!$BM401),'Rate Calculations'!$C$4:$AB$1100,22,FALSE),"")</f>
        <v/>
      </c>
      <c r="AG401" s="225" t="str">
        <f>IFERROR(VLOOKUP(_xlfn.CONCAT('Team Roster - Final'!$A401," : ",'Team Roster - Final'!$BM401),'Rate Calculations'!$C$4:$AB$1100,23,FALSE),"")</f>
        <v/>
      </c>
      <c r="AH401" s="222" t="str">
        <f t="shared" si="111"/>
        <v/>
      </c>
      <c r="AI401" s="222" t="str">
        <f t="shared" si="112"/>
        <v/>
      </c>
      <c r="AJ401" s="223" t="str">
        <f>Table1[[#This Row],[Home Office
Net Fee %]]</f>
        <v/>
      </c>
      <c r="AK401" s="222" t="str">
        <f t="shared" si="113"/>
        <v/>
      </c>
      <c r="AL401" s="222" t="str">
        <f t="shared" si="114"/>
        <v/>
      </c>
      <c r="AM401" s="215" t="str">
        <f>IFERROR(IF(#REF!="Yes",$AK401,($AK401+$AD401*0.5)),"")</f>
        <v/>
      </c>
      <c r="AN401" s="215" t="str">
        <f>IFERROR(IF(#REF!="Yes",$AL401,($AL401+$AE401*0.5)),"")</f>
        <v/>
      </c>
      <c r="AO401" s="374" t="str">
        <f>IF(ISBLANK('Team Roster Proposed - FBR'!Q402),"",'Team Roster Proposed - FBR'!Q402)</f>
        <v/>
      </c>
      <c r="AP401" s="226" t="e">
        <f>IF(ISBLANK(#REF!),"",#REF!)</f>
        <v>#REF!</v>
      </c>
      <c r="AQ401" s="226" t="e">
        <f>IF(ISBLANK(#REF!),"",#REF!)</f>
        <v>#REF!</v>
      </c>
      <c r="AR401" s="226" t="e">
        <f>IF(ISBLANK(#REF!),"",#REF!)</f>
        <v>#REF!</v>
      </c>
      <c r="AS401" s="219" t="e">
        <f>IF(ISBLANK(#REF!),"",#REF!)</f>
        <v>#REF!</v>
      </c>
      <c r="AT401" s="219" t="e">
        <f>IF(ISBLANK(#REF!),"",#REF!)</f>
        <v>#REF!</v>
      </c>
      <c r="AU401" s="219" t="e">
        <f>IF(ISBLANK(#REF!),"",#REF!)</f>
        <v>#REF!</v>
      </c>
      <c r="AV401" s="219" t="e">
        <f>IF(ISBLANK(#REF!),"",#REF!)</f>
        <v>#REF!</v>
      </c>
      <c r="AW401" s="219" t="e">
        <f>IF(ISBLANK(#REF!),"",#REF!)</f>
        <v>#REF!</v>
      </c>
      <c r="AX401" s="219" t="e">
        <f>IF(ISBLANK(#REF!),"",#REF!)</f>
        <v>#REF!</v>
      </c>
      <c r="AY401" s="226" t="e">
        <f>IF(ISBLANK(#REF!),"",#REF!)</f>
        <v>#REF!</v>
      </c>
      <c r="AZ401" s="219" t="e">
        <f>IF(ISBLANK(#REF!),"",#REF!)</f>
        <v>#REF!</v>
      </c>
      <c r="BA401" s="219" t="e">
        <f>IF(ISBLANK(#REF!),"",#REF!)</f>
        <v>#REF!</v>
      </c>
      <c r="BB401" s="219" t="e">
        <f>IF(ISBLANK(#REF!),"",#REF!)</f>
        <v>#REF!</v>
      </c>
      <c r="BC401" s="219" t="e">
        <f>IF(ISBLANK(#REF!),"",#REF!)</f>
        <v>#REF!</v>
      </c>
      <c r="BD401" s="219" t="e">
        <f>IF(ISBLANK(#REF!),"",#REF!)</f>
        <v>#REF!</v>
      </c>
      <c r="BE401" s="219" t="e">
        <f>IF(ISBLANK(#REF!),"",#REF!)</f>
        <v>#REF!</v>
      </c>
      <c r="BF401" s="219" t="e">
        <f>IF(ISBLANK(#REF!),"",#REF!)</f>
        <v>#REF!</v>
      </c>
      <c r="BG401" s="219" t="e">
        <f>IF(ISBLANK(#REF!),"",#REF!)</f>
        <v>#REF!</v>
      </c>
      <c r="BH401" s="219" t="e">
        <f>IF(ISBLANK(#REF!),"",#REF!)</f>
        <v>#REF!</v>
      </c>
      <c r="BI401" s="219" t="e">
        <f>IF(ISBLANK(#REF!),"",#REF!)</f>
        <v>#REF!</v>
      </c>
      <c r="BJ401" s="219" t="e">
        <f>IF(ISBLANK(#REF!),"",#REF!)</f>
        <v>#REF!</v>
      </c>
      <c r="BK401" s="219" t="e">
        <f>IF(ISBLANK(#REF!),"",#REF!)</f>
        <v>#REF!</v>
      </c>
      <c r="BL401" s="219" t="e">
        <f>IF(ISBLANK(#REF!),"",#REF!)</f>
        <v>#REF!</v>
      </c>
      <c r="BM401" s="219" t="e">
        <f>IF(ISBLANK(#REF!),"",#REF!)</f>
        <v>#REF!</v>
      </c>
      <c r="BN401" s="219" t="e">
        <f>IF(ISBLANK(#REF!),"",#REF!)</f>
        <v>#REF!</v>
      </c>
      <c r="BO401" s="227" t="e">
        <f t="shared" si="115"/>
        <v>#REF!</v>
      </c>
      <c r="BP401" s="228" t="str">
        <f t="shared" si="118"/>
        <v/>
      </c>
      <c r="BQ401" s="229" t="str">
        <f t="shared" si="102"/>
        <v/>
      </c>
      <c r="BR401" s="228" t="e">
        <f t="shared" si="116"/>
        <v>#REF!</v>
      </c>
      <c r="BS401" s="230" t="e">
        <f t="shared" si="117"/>
        <v>#REF!</v>
      </c>
    </row>
    <row r="402" spans="1:71">
      <c r="A402" s="213" t="e">
        <f>IF(ISBLANK(#REF!),"",#REF!)</f>
        <v>#REF!</v>
      </c>
      <c r="B402" s="214" t="e">
        <f>IF(ISBLANK(#REF!),"",#REF!)</f>
        <v>#REF!</v>
      </c>
      <c r="C402" s="214" t="e">
        <f>IF(ISBLANK(#REF!),"",#REF!)</f>
        <v>#REF!</v>
      </c>
      <c r="D402" s="214" t="e">
        <f>IF(ISBLANK(#REF!),"",#REF!)</f>
        <v>#REF!</v>
      </c>
      <c r="E402" s="214" t="e">
        <f>IF(ISBLANK(#REF!),"",#REF!)</f>
        <v>#REF!</v>
      </c>
      <c r="F402" s="214" t="e">
        <f>IF(ISBLANK(#REF!),"",#REF!)</f>
        <v>#REF!</v>
      </c>
      <c r="G402" s="214" t="e">
        <f>IF(ISBLANK(#REF!),"",#REF!)</f>
        <v>#REF!</v>
      </c>
      <c r="H402" s="215" t="e">
        <f>IF(ISBLANK(#REF!),"",#REF!)</f>
        <v>#REF!</v>
      </c>
      <c r="I402" s="214" t="e">
        <f>IF(ISBLANK(#REF!),"",#REF!)</f>
        <v>#REF!</v>
      </c>
      <c r="J402" s="216" t="e">
        <f>IF(ISBLANK(#REF!),"",#REF!)</f>
        <v>#REF!</v>
      </c>
      <c r="K402" s="217" t="e">
        <f>IF(ISBLANK(#REF!),"",#REF!)</f>
        <v>#REF!</v>
      </c>
      <c r="L402" s="217" t="e">
        <f>IF(ISBLANK(#REF!),"",#REF!)</f>
        <v>#REF!</v>
      </c>
      <c r="M402" s="218" t="e">
        <f>IF(ISBLANK(#REF!),"",#REF!)</f>
        <v>#REF!</v>
      </c>
      <c r="N402" s="218" t="e">
        <f>IF(ISBLANK(#REF!),"",#REF!)</f>
        <v>#REF!</v>
      </c>
      <c r="O402" s="220" t="str">
        <f>IFERROR(VLOOKUP(_xlfn.CONCAT('Team Roster - Final'!$A402," : ",'Team Roster - Final'!$BM402),'Rate Calculations'!$C$4:$G$1100,5,FALSE),"")</f>
        <v/>
      </c>
      <c r="P402" s="225">
        <f>IF(ISBLANK('Rate Calculations'!$H404),"",'Rate Calculations'!$H404)</f>
        <v>1.7500000000000002E-2</v>
      </c>
      <c r="Q402" s="220" t="str">
        <f t="shared" si="103"/>
        <v/>
      </c>
      <c r="R402" s="221">
        <f>IF(ISBLANK('Rate Calculations'!$J404),"",'Rate Calculations'!$J404)</f>
        <v>3.5000000000000003E-2</v>
      </c>
      <c r="S402" s="220" t="str">
        <f t="shared" si="104"/>
        <v/>
      </c>
      <c r="T402" s="225" t="str">
        <f>IFERROR(VLOOKUP(_xlfn.CONCAT('Team Roster - Final'!$A402," : ",'Team Roster - Final'!$BM402),'Rate Calculations'!$C$4:$S$1100,10,FALSE),"")</f>
        <v/>
      </c>
      <c r="U402" s="225" t="str">
        <f>IFERROR(VLOOKUP(_xlfn.CONCAT('Team Roster - Final'!$A402," : ",'Team Roster - Final'!$BM402),'Rate Calculations'!$C$4:$S$1100,11,FALSE),"")</f>
        <v/>
      </c>
      <c r="V402" s="222" t="str">
        <f t="shared" si="105"/>
        <v/>
      </c>
      <c r="W402" s="222" t="str">
        <f t="shared" si="106"/>
        <v/>
      </c>
      <c r="X402" s="223" t="str">
        <f>IFERROR(VLOOKUP(_xlfn.CONCAT('Team Roster - Final'!$A402," : ",'Team Roster - Final'!$BM402),'Rate Calculations'!$C$4:$S$1100,14,FALSE),"")</f>
        <v/>
      </c>
      <c r="Y402" s="222" t="str">
        <f t="shared" si="107"/>
        <v/>
      </c>
      <c r="Z402" s="222" t="str">
        <f t="shared" si="108"/>
        <v/>
      </c>
      <c r="AA402" s="224" t="str">
        <f>IFERROR(IF(#REF!="Yes",$Y402, $Y402+$Q402*0.5),"")</f>
        <v/>
      </c>
      <c r="AB402" s="224" t="str">
        <f>IFERROR(IF(#REF!="Yes",$Z402, $Z402+$S402*0.5),"")</f>
        <v/>
      </c>
      <c r="AC402" s="220" t="str">
        <f>IFERROR(VLOOKUP(_xlfn.CONCAT('Team Roster - Final'!$A402," : ",'Team Roster - Final'!$BM402),'Rate Calculations'!$C$4:$U$1100,19,FALSE),"")</f>
        <v/>
      </c>
      <c r="AD402" s="220" t="str">
        <f t="shared" si="109"/>
        <v/>
      </c>
      <c r="AE402" s="220" t="str">
        <f t="shared" si="110"/>
        <v/>
      </c>
      <c r="AF402" s="225" t="str">
        <f>IFERROR(VLOOKUP(_xlfn.CONCAT('Team Roster - Final'!$A402," : ",'Team Roster - Final'!$BM402),'Rate Calculations'!$C$4:$AB$1100,22,FALSE),"")</f>
        <v/>
      </c>
      <c r="AG402" s="225" t="str">
        <f>IFERROR(VLOOKUP(_xlfn.CONCAT('Team Roster - Final'!$A402," : ",'Team Roster - Final'!$BM402),'Rate Calculations'!$C$4:$AB$1100,23,FALSE),"")</f>
        <v/>
      </c>
      <c r="AH402" s="222" t="str">
        <f t="shared" si="111"/>
        <v/>
      </c>
      <c r="AI402" s="222" t="str">
        <f t="shared" si="112"/>
        <v/>
      </c>
      <c r="AJ402" s="223" t="str">
        <f>Table1[[#This Row],[Home Office
Net Fee %]]</f>
        <v/>
      </c>
      <c r="AK402" s="222" t="str">
        <f t="shared" si="113"/>
        <v/>
      </c>
      <c r="AL402" s="222" t="str">
        <f t="shared" si="114"/>
        <v/>
      </c>
      <c r="AM402" s="215" t="str">
        <f>IFERROR(IF(#REF!="Yes",$AK402,($AK402+$AD402*0.5)),"")</f>
        <v/>
      </c>
      <c r="AN402" s="215" t="str">
        <f>IFERROR(IF(#REF!="Yes",$AL402,($AL402+$AE402*0.5)),"")</f>
        <v/>
      </c>
      <c r="AO402" s="374" t="str">
        <f>IF(ISBLANK('Team Roster Proposed - FBR'!Q403),"",'Team Roster Proposed - FBR'!Q403)</f>
        <v/>
      </c>
      <c r="AP402" s="226" t="e">
        <f>IF(ISBLANK(#REF!),"",#REF!)</f>
        <v>#REF!</v>
      </c>
      <c r="AQ402" s="226" t="e">
        <f>IF(ISBLANK(#REF!),"",#REF!)</f>
        <v>#REF!</v>
      </c>
      <c r="AR402" s="226" t="e">
        <f>IF(ISBLANK(#REF!),"",#REF!)</f>
        <v>#REF!</v>
      </c>
      <c r="AS402" s="219" t="e">
        <f>IF(ISBLANK(#REF!),"",#REF!)</f>
        <v>#REF!</v>
      </c>
      <c r="AT402" s="219" t="e">
        <f>IF(ISBLANK(#REF!),"",#REF!)</f>
        <v>#REF!</v>
      </c>
      <c r="AU402" s="219" t="e">
        <f>IF(ISBLANK(#REF!),"",#REF!)</f>
        <v>#REF!</v>
      </c>
      <c r="AV402" s="219" t="e">
        <f>IF(ISBLANK(#REF!),"",#REF!)</f>
        <v>#REF!</v>
      </c>
      <c r="AW402" s="219" t="e">
        <f>IF(ISBLANK(#REF!),"",#REF!)</f>
        <v>#REF!</v>
      </c>
      <c r="AX402" s="219" t="e">
        <f>IF(ISBLANK(#REF!),"",#REF!)</f>
        <v>#REF!</v>
      </c>
      <c r="AY402" s="226" t="e">
        <f>IF(ISBLANK(#REF!),"",#REF!)</f>
        <v>#REF!</v>
      </c>
      <c r="AZ402" s="219" t="e">
        <f>IF(ISBLANK(#REF!),"",#REF!)</f>
        <v>#REF!</v>
      </c>
      <c r="BA402" s="219" t="e">
        <f>IF(ISBLANK(#REF!),"",#REF!)</f>
        <v>#REF!</v>
      </c>
      <c r="BB402" s="219" t="e">
        <f>IF(ISBLANK(#REF!),"",#REF!)</f>
        <v>#REF!</v>
      </c>
      <c r="BC402" s="219" t="e">
        <f>IF(ISBLANK(#REF!),"",#REF!)</f>
        <v>#REF!</v>
      </c>
      <c r="BD402" s="219" t="e">
        <f>IF(ISBLANK(#REF!),"",#REF!)</f>
        <v>#REF!</v>
      </c>
      <c r="BE402" s="219" t="e">
        <f>IF(ISBLANK(#REF!),"",#REF!)</f>
        <v>#REF!</v>
      </c>
      <c r="BF402" s="219" t="e">
        <f>IF(ISBLANK(#REF!),"",#REF!)</f>
        <v>#REF!</v>
      </c>
      <c r="BG402" s="219" t="e">
        <f>IF(ISBLANK(#REF!),"",#REF!)</f>
        <v>#REF!</v>
      </c>
      <c r="BH402" s="219" t="e">
        <f>IF(ISBLANK(#REF!),"",#REF!)</f>
        <v>#REF!</v>
      </c>
      <c r="BI402" s="219" t="e">
        <f>IF(ISBLANK(#REF!),"",#REF!)</f>
        <v>#REF!</v>
      </c>
      <c r="BJ402" s="219" t="e">
        <f>IF(ISBLANK(#REF!),"",#REF!)</f>
        <v>#REF!</v>
      </c>
      <c r="BK402" s="219" t="e">
        <f>IF(ISBLANK(#REF!),"",#REF!)</f>
        <v>#REF!</v>
      </c>
      <c r="BL402" s="219" t="e">
        <f>IF(ISBLANK(#REF!),"",#REF!)</f>
        <v>#REF!</v>
      </c>
      <c r="BM402" s="219" t="e">
        <f>IF(ISBLANK(#REF!),"",#REF!)</f>
        <v>#REF!</v>
      </c>
      <c r="BN402" s="219" t="e">
        <f>IF(ISBLANK(#REF!),"",#REF!)</f>
        <v>#REF!</v>
      </c>
      <c r="BO402" s="227" t="e">
        <f t="shared" si="115"/>
        <v>#REF!</v>
      </c>
      <c r="BP402" s="228" t="str">
        <f t="shared" si="118"/>
        <v/>
      </c>
      <c r="BQ402" s="229" t="str">
        <f t="shared" si="102"/>
        <v/>
      </c>
      <c r="BR402" s="228" t="e">
        <f t="shared" si="116"/>
        <v>#REF!</v>
      </c>
      <c r="BS402" s="230" t="e">
        <f t="shared" si="117"/>
        <v>#REF!</v>
      </c>
    </row>
    <row r="403" spans="1:71">
      <c r="A403" s="213" t="e">
        <f>IF(ISBLANK(#REF!),"",#REF!)</f>
        <v>#REF!</v>
      </c>
      <c r="B403" s="214" t="e">
        <f>IF(ISBLANK(#REF!),"",#REF!)</f>
        <v>#REF!</v>
      </c>
      <c r="C403" s="214" t="e">
        <f>IF(ISBLANK(#REF!),"",#REF!)</f>
        <v>#REF!</v>
      </c>
      <c r="D403" s="214" t="e">
        <f>IF(ISBLANK(#REF!),"",#REF!)</f>
        <v>#REF!</v>
      </c>
      <c r="E403" s="214" t="e">
        <f>IF(ISBLANK(#REF!),"",#REF!)</f>
        <v>#REF!</v>
      </c>
      <c r="F403" s="214" t="e">
        <f>IF(ISBLANK(#REF!),"",#REF!)</f>
        <v>#REF!</v>
      </c>
      <c r="G403" s="214" t="e">
        <f>IF(ISBLANK(#REF!),"",#REF!)</f>
        <v>#REF!</v>
      </c>
      <c r="H403" s="215" t="e">
        <f>IF(ISBLANK(#REF!),"",#REF!)</f>
        <v>#REF!</v>
      </c>
      <c r="I403" s="214" t="e">
        <f>IF(ISBLANK(#REF!),"",#REF!)</f>
        <v>#REF!</v>
      </c>
      <c r="J403" s="216" t="e">
        <f>IF(ISBLANK(#REF!),"",#REF!)</f>
        <v>#REF!</v>
      </c>
      <c r="K403" s="217" t="e">
        <f>IF(ISBLANK(#REF!),"",#REF!)</f>
        <v>#REF!</v>
      </c>
      <c r="L403" s="217" t="e">
        <f>IF(ISBLANK(#REF!),"",#REF!)</f>
        <v>#REF!</v>
      </c>
      <c r="M403" s="218" t="e">
        <f>IF(ISBLANK(#REF!),"",#REF!)</f>
        <v>#REF!</v>
      </c>
      <c r="N403" s="218" t="e">
        <f>IF(ISBLANK(#REF!),"",#REF!)</f>
        <v>#REF!</v>
      </c>
      <c r="O403" s="220" t="str">
        <f>IFERROR(VLOOKUP(_xlfn.CONCAT('Team Roster - Final'!$A403," : ",'Team Roster - Final'!$BM403),'Rate Calculations'!$C$4:$G$1100,5,FALSE),"")</f>
        <v/>
      </c>
      <c r="P403" s="225">
        <f>IF(ISBLANK('Rate Calculations'!$H405),"",'Rate Calculations'!$H405)</f>
        <v>1.7500000000000002E-2</v>
      </c>
      <c r="Q403" s="220" t="str">
        <f t="shared" si="103"/>
        <v/>
      </c>
      <c r="R403" s="221">
        <f>IF(ISBLANK('Rate Calculations'!$J405),"",'Rate Calculations'!$J405)</f>
        <v>3.5000000000000003E-2</v>
      </c>
      <c r="S403" s="220" t="str">
        <f t="shared" si="104"/>
        <v/>
      </c>
      <c r="T403" s="225" t="str">
        <f>IFERROR(VLOOKUP(_xlfn.CONCAT('Team Roster - Final'!$A403," : ",'Team Roster - Final'!$BM403),'Rate Calculations'!$C$4:$S$1100,10,FALSE),"")</f>
        <v/>
      </c>
      <c r="U403" s="225" t="str">
        <f>IFERROR(VLOOKUP(_xlfn.CONCAT('Team Roster - Final'!$A403," : ",'Team Roster - Final'!$BM403),'Rate Calculations'!$C$4:$S$1100,11,FALSE),"")</f>
        <v/>
      </c>
      <c r="V403" s="222" t="str">
        <f t="shared" si="105"/>
        <v/>
      </c>
      <c r="W403" s="222" t="str">
        <f t="shared" si="106"/>
        <v/>
      </c>
      <c r="X403" s="223" t="str">
        <f>IFERROR(VLOOKUP(_xlfn.CONCAT('Team Roster - Final'!$A403," : ",'Team Roster - Final'!$BM403),'Rate Calculations'!$C$4:$S$1100,14,FALSE),"")</f>
        <v/>
      </c>
      <c r="Y403" s="222" t="str">
        <f t="shared" si="107"/>
        <v/>
      </c>
      <c r="Z403" s="222" t="str">
        <f t="shared" si="108"/>
        <v/>
      </c>
      <c r="AA403" s="224" t="str">
        <f>IFERROR(IF(#REF!="Yes",$Y403, $Y403+$Q403*0.5),"")</f>
        <v/>
      </c>
      <c r="AB403" s="224" t="str">
        <f>IFERROR(IF(#REF!="Yes",$Z403, $Z403+$S403*0.5),"")</f>
        <v/>
      </c>
      <c r="AC403" s="220" t="str">
        <f>IFERROR(VLOOKUP(_xlfn.CONCAT('Team Roster - Final'!$A403," : ",'Team Roster - Final'!$BM403),'Rate Calculations'!$C$4:$U$1100,19,FALSE),"")</f>
        <v/>
      </c>
      <c r="AD403" s="220" t="str">
        <f t="shared" si="109"/>
        <v/>
      </c>
      <c r="AE403" s="220" t="str">
        <f t="shared" si="110"/>
        <v/>
      </c>
      <c r="AF403" s="225" t="str">
        <f>IFERROR(VLOOKUP(_xlfn.CONCAT('Team Roster - Final'!$A403," : ",'Team Roster - Final'!$BM403),'Rate Calculations'!$C$4:$AB$1100,22,FALSE),"")</f>
        <v/>
      </c>
      <c r="AG403" s="225" t="str">
        <f>IFERROR(VLOOKUP(_xlfn.CONCAT('Team Roster - Final'!$A403," : ",'Team Roster - Final'!$BM403),'Rate Calculations'!$C$4:$AB$1100,23,FALSE),"")</f>
        <v/>
      </c>
      <c r="AH403" s="222" t="str">
        <f t="shared" si="111"/>
        <v/>
      </c>
      <c r="AI403" s="222" t="str">
        <f t="shared" si="112"/>
        <v/>
      </c>
      <c r="AJ403" s="223" t="str">
        <f>Table1[[#This Row],[Home Office
Net Fee %]]</f>
        <v/>
      </c>
      <c r="AK403" s="222" t="str">
        <f t="shared" si="113"/>
        <v/>
      </c>
      <c r="AL403" s="222" t="str">
        <f t="shared" si="114"/>
        <v/>
      </c>
      <c r="AM403" s="215" t="str">
        <f>IFERROR(IF(#REF!="Yes",$AK403,($AK403+$AD403*0.5)),"")</f>
        <v/>
      </c>
      <c r="AN403" s="215" t="str">
        <f>IFERROR(IF(#REF!="Yes",$AL403,($AL403+$AE403*0.5)),"")</f>
        <v/>
      </c>
      <c r="AO403" s="374" t="str">
        <f>IF(ISBLANK('Team Roster Proposed - FBR'!Q404),"",'Team Roster Proposed - FBR'!Q404)</f>
        <v/>
      </c>
      <c r="AP403" s="226" t="e">
        <f>IF(ISBLANK(#REF!),"",#REF!)</f>
        <v>#REF!</v>
      </c>
      <c r="AQ403" s="226" t="e">
        <f>IF(ISBLANK(#REF!),"",#REF!)</f>
        <v>#REF!</v>
      </c>
      <c r="AR403" s="226" t="e">
        <f>IF(ISBLANK(#REF!),"",#REF!)</f>
        <v>#REF!</v>
      </c>
      <c r="AS403" s="219" t="e">
        <f>IF(ISBLANK(#REF!),"",#REF!)</f>
        <v>#REF!</v>
      </c>
      <c r="AT403" s="219" t="e">
        <f>IF(ISBLANK(#REF!),"",#REF!)</f>
        <v>#REF!</v>
      </c>
      <c r="AU403" s="219" t="e">
        <f>IF(ISBLANK(#REF!),"",#REF!)</f>
        <v>#REF!</v>
      </c>
      <c r="AV403" s="219" t="e">
        <f>IF(ISBLANK(#REF!),"",#REF!)</f>
        <v>#REF!</v>
      </c>
      <c r="AW403" s="219" t="e">
        <f>IF(ISBLANK(#REF!),"",#REF!)</f>
        <v>#REF!</v>
      </c>
      <c r="AX403" s="219" t="e">
        <f>IF(ISBLANK(#REF!),"",#REF!)</f>
        <v>#REF!</v>
      </c>
      <c r="AY403" s="226" t="e">
        <f>IF(ISBLANK(#REF!),"",#REF!)</f>
        <v>#REF!</v>
      </c>
      <c r="AZ403" s="219" t="e">
        <f>IF(ISBLANK(#REF!),"",#REF!)</f>
        <v>#REF!</v>
      </c>
      <c r="BA403" s="219" t="e">
        <f>IF(ISBLANK(#REF!),"",#REF!)</f>
        <v>#REF!</v>
      </c>
      <c r="BB403" s="219" t="e">
        <f>IF(ISBLANK(#REF!),"",#REF!)</f>
        <v>#REF!</v>
      </c>
      <c r="BC403" s="219" t="e">
        <f>IF(ISBLANK(#REF!),"",#REF!)</f>
        <v>#REF!</v>
      </c>
      <c r="BD403" s="219" t="e">
        <f>IF(ISBLANK(#REF!),"",#REF!)</f>
        <v>#REF!</v>
      </c>
      <c r="BE403" s="219" t="e">
        <f>IF(ISBLANK(#REF!),"",#REF!)</f>
        <v>#REF!</v>
      </c>
      <c r="BF403" s="219" t="e">
        <f>IF(ISBLANK(#REF!),"",#REF!)</f>
        <v>#REF!</v>
      </c>
      <c r="BG403" s="219" t="e">
        <f>IF(ISBLANK(#REF!),"",#REF!)</f>
        <v>#REF!</v>
      </c>
      <c r="BH403" s="219" t="e">
        <f>IF(ISBLANK(#REF!),"",#REF!)</f>
        <v>#REF!</v>
      </c>
      <c r="BI403" s="219" t="e">
        <f>IF(ISBLANK(#REF!),"",#REF!)</f>
        <v>#REF!</v>
      </c>
      <c r="BJ403" s="219" t="e">
        <f>IF(ISBLANK(#REF!),"",#REF!)</f>
        <v>#REF!</v>
      </c>
      <c r="BK403" s="219" t="e">
        <f>IF(ISBLANK(#REF!),"",#REF!)</f>
        <v>#REF!</v>
      </c>
      <c r="BL403" s="219" t="e">
        <f>IF(ISBLANK(#REF!),"",#REF!)</f>
        <v>#REF!</v>
      </c>
      <c r="BM403" s="219" t="e">
        <f>IF(ISBLANK(#REF!),"",#REF!)</f>
        <v>#REF!</v>
      </c>
      <c r="BN403" s="219" t="e">
        <f>IF(ISBLANK(#REF!),"",#REF!)</f>
        <v>#REF!</v>
      </c>
      <c r="BO403" s="227" t="e">
        <f t="shared" si="115"/>
        <v>#REF!</v>
      </c>
      <c r="BP403" s="228" t="str">
        <f t="shared" si="118"/>
        <v/>
      </c>
      <c r="BQ403" s="229" t="str">
        <f t="shared" si="102"/>
        <v/>
      </c>
      <c r="BR403" s="228" t="e">
        <f t="shared" si="116"/>
        <v>#REF!</v>
      </c>
      <c r="BS403" s="230" t="e">
        <f t="shared" si="117"/>
        <v>#REF!</v>
      </c>
    </row>
    <row r="404" spans="1:71">
      <c r="A404" s="213" t="e">
        <f>IF(ISBLANK(#REF!),"",#REF!)</f>
        <v>#REF!</v>
      </c>
      <c r="B404" s="214" t="e">
        <f>IF(ISBLANK(#REF!),"",#REF!)</f>
        <v>#REF!</v>
      </c>
      <c r="C404" s="214" t="e">
        <f>IF(ISBLANK(#REF!),"",#REF!)</f>
        <v>#REF!</v>
      </c>
      <c r="D404" s="214" t="e">
        <f>IF(ISBLANK(#REF!),"",#REF!)</f>
        <v>#REF!</v>
      </c>
      <c r="E404" s="214" t="e">
        <f>IF(ISBLANK(#REF!),"",#REF!)</f>
        <v>#REF!</v>
      </c>
      <c r="F404" s="214" t="e">
        <f>IF(ISBLANK(#REF!),"",#REF!)</f>
        <v>#REF!</v>
      </c>
      <c r="G404" s="214" t="e">
        <f>IF(ISBLANK(#REF!),"",#REF!)</f>
        <v>#REF!</v>
      </c>
      <c r="H404" s="215" t="e">
        <f>IF(ISBLANK(#REF!),"",#REF!)</f>
        <v>#REF!</v>
      </c>
      <c r="I404" s="214" t="e">
        <f>IF(ISBLANK(#REF!),"",#REF!)</f>
        <v>#REF!</v>
      </c>
      <c r="J404" s="216" t="e">
        <f>IF(ISBLANK(#REF!),"",#REF!)</f>
        <v>#REF!</v>
      </c>
      <c r="K404" s="217" t="e">
        <f>IF(ISBLANK(#REF!),"",#REF!)</f>
        <v>#REF!</v>
      </c>
      <c r="L404" s="217" t="e">
        <f>IF(ISBLANK(#REF!),"",#REF!)</f>
        <v>#REF!</v>
      </c>
      <c r="M404" s="218" t="e">
        <f>IF(ISBLANK(#REF!),"",#REF!)</f>
        <v>#REF!</v>
      </c>
      <c r="N404" s="218" t="e">
        <f>IF(ISBLANK(#REF!),"",#REF!)</f>
        <v>#REF!</v>
      </c>
      <c r="O404" s="220" t="str">
        <f>IFERROR(VLOOKUP(_xlfn.CONCAT('Team Roster - Final'!$A404," : ",'Team Roster - Final'!$BM404),'Rate Calculations'!$C$4:$G$1100,5,FALSE),"")</f>
        <v/>
      </c>
      <c r="P404" s="225">
        <f>IF(ISBLANK('Rate Calculations'!$H406),"",'Rate Calculations'!$H406)</f>
        <v>1.7500000000000002E-2</v>
      </c>
      <c r="Q404" s="220" t="str">
        <f t="shared" si="103"/>
        <v/>
      </c>
      <c r="R404" s="221">
        <f>IF(ISBLANK('Rate Calculations'!$J406),"",'Rate Calculations'!$J406)</f>
        <v>3.5000000000000003E-2</v>
      </c>
      <c r="S404" s="220" t="str">
        <f t="shared" si="104"/>
        <v/>
      </c>
      <c r="T404" s="225" t="str">
        <f>IFERROR(VLOOKUP(_xlfn.CONCAT('Team Roster - Final'!$A404," : ",'Team Roster - Final'!$BM404),'Rate Calculations'!$C$4:$S$1100,10,FALSE),"")</f>
        <v/>
      </c>
      <c r="U404" s="225" t="str">
        <f>IFERROR(VLOOKUP(_xlfn.CONCAT('Team Roster - Final'!$A404," : ",'Team Roster - Final'!$BM404),'Rate Calculations'!$C$4:$S$1100,11,FALSE),"")</f>
        <v/>
      </c>
      <c r="V404" s="222" t="str">
        <f t="shared" si="105"/>
        <v/>
      </c>
      <c r="W404" s="222" t="str">
        <f t="shared" si="106"/>
        <v/>
      </c>
      <c r="X404" s="223" t="str">
        <f>IFERROR(VLOOKUP(_xlfn.CONCAT('Team Roster - Final'!$A404," : ",'Team Roster - Final'!$BM404),'Rate Calculations'!$C$4:$S$1100,14,FALSE),"")</f>
        <v/>
      </c>
      <c r="Y404" s="222" t="str">
        <f t="shared" si="107"/>
        <v/>
      </c>
      <c r="Z404" s="222" t="str">
        <f t="shared" si="108"/>
        <v/>
      </c>
      <c r="AA404" s="224" t="str">
        <f>IFERROR(IF(#REF!="Yes",$Y404, $Y404+$Q404*0.5),"")</f>
        <v/>
      </c>
      <c r="AB404" s="224" t="str">
        <f>IFERROR(IF(#REF!="Yes",$Z404, $Z404+$S404*0.5),"")</f>
        <v/>
      </c>
      <c r="AC404" s="220" t="str">
        <f>IFERROR(VLOOKUP(_xlfn.CONCAT('Team Roster - Final'!$A404," : ",'Team Roster - Final'!$BM404),'Rate Calculations'!$C$4:$U$1100,19,FALSE),"")</f>
        <v/>
      </c>
      <c r="AD404" s="220" t="str">
        <f t="shared" si="109"/>
        <v/>
      </c>
      <c r="AE404" s="220" t="str">
        <f t="shared" si="110"/>
        <v/>
      </c>
      <c r="AF404" s="225" t="str">
        <f>IFERROR(VLOOKUP(_xlfn.CONCAT('Team Roster - Final'!$A404," : ",'Team Roster - Final'!$BM404),'Rate Calculations'!$C$4:$AB$1100,22,FALSE),"")</f>
        <v/>
      </c>
      <c r="AG404" s="225" t="str">
        <f>IFERROR(VLOOKUP(_xlfn.CONCAT('Team Roster - Final'!$A404," : ",'Team Roster - Final'!$BM404),'Rate Calculations'!$C$4:$AB$1100,23,FALSE),"")</f>
        <v/>
      </c>
      <c r="AH404" s="222" t="str">
        <f t="shared" si="111"/>
        <v/>
      </c>
      <c r="AI404" s="222" t="str">
        <f t="shared" si="112"/>
        <v/>
      </c>
      <c r="AJ404" s="223" t="str">
        <f>Table1[[#This Row],[Home Office
Net Fee %]]</f>
        <v/>
      </c>
      <c r="AK404" s="222" t="str">
        <f t="shared" si="113"/>
        <v/>
      </c>
      <c r="AL404" s="222" t="str">
        <f t="shared" si="114"/>
        <v/>
      </c>
      <c r="AM404" s="215" t="str">
        <f>IFERROR(IF(#REF!="Yes",$AK404,($AK404+$AD404*0.5)),"")</f>
        <v/>
      </c>
      <c r="AN404" s="215" t="str">
        <f>IFERROR(IF(#REF!="Yes",$AL404,($AL404+$AE404*0.5)),"")</f>
        <v/>
      </c>
      <c r="AO404" s="374" t="str">
        <f>IF(ISBLANK('Team Roster Proposed - FBR'!Q405),"",'Team Roster Proposed - FBR'!Q405)</f>
        <v/>
      </c>
      <c r="AP404" s="226" t="e">
        <f>IF(ISBLANK(#REF!),"",#REF!)</f>
        <v>#REF!</v>
      </c>
      <c r="AQ404" s="226" t="e">
        <f>IF(ISBLANK(#REF!),"",#REF!)</f>
        <v>#REF!</v>
      </c>
      <c r="AR404" s="226" t="e">
        <f>IF(ISBLANK(#REF!),"",#REF!)</f>
        <v>#REF!</v>
      </c>
      <c r="AS404" s="219" t="e">
        <f>IF(ISBLANK(#REF!),"",#REF!)</f>
        <v>#REF!</v>
      </c>
      <c r="AT404" s="219" t="e">
        <f>IF(ISBLANK(#REF!),"",#REF!)</f>
        <v>#REF!</v>
      </c>
      <c r="AU404" s="219" t="e">
        <f>IF(ISBLANK(#REF!),"",#REF!)</f>
        <v>#REF!</v>
      </c>
      <c r="AV404" s="219" t="e">
        <f>IF(ISBLANK(#REF!),"",#REF!)</f>
        <v>#REF!</v>
      </c>
      <c r="AW404" s="219" t="e">
        <f>IF(ISBLANK(#REF!),"",#REF!)</f>
        <v>#REF!</v>
      </c>
      <c r="AX404" s="219" t="e">
        <f>IF(ISBLANK(#REF!),"",#REF!)</f>
        <v>#REF!</v>
      </c>
      <c r="AY404" s="226" t="e">
        <f>IF(ISBLANK(#REF!),"",#REF!)</f>
        <v>#REF!</v>
      </c>
      <c r="AZ404" s="219" t="e">
        <f>IF(ISBLANK(#REF!),"",#REF!)</f>
        <v>#REF!</v>
      </c>
      <c r="BA404" s="219" t="e">
        <f>IF(ISBLANK(#REF!),"",#REF!)</f>
        <v>#REF!</v>
      </c>
      <c r="BB404" s="219" t="e">
        <f>IF(ISBLANK(#REF!),"",#REF!)</f>
        <v>#REF!</v>
      </c>
      <c r="BC404" s="219" t="e">
        <f>IF(ISBLANK(#REF!),"",#REF!)</f>
        <v>#REF!</v>
      </c>
      <c r="BD404" s="219" t="e">
        <f>IF(ISBLANK(#REF!),"",#REF!)</f>
        <v>#REF!</v>
      </c>
      <c r="BE404" s="219" t="e">
        <f>IF(ISBLANK(#REF!),"",#REF!)</f>
        <v>#REF!</v>
      </c>
      <c r="BF404" s="219" t="e">
        <f>IF(ISBLANK(#REF!),"",#REF!)</f>
        <v>#REF!</v>
      </c>
      <c r="BG404" s="219" t="e">
        <f>IF(ISBLANK(#REF!),"",#REF!)</f>
        <v>#REF!</v>
      </c>
      <c r="BH404" s="219" t="e">
        <f>IF(ISBLANK(#REF!),"",#REF!)</f>
        <v>#REF!</v>
      </c>
      <c r="BI404" s="219" t="e">
        <f>IF(ISBLANK(#REF!),"",#REF!)</f>
        <v>#REF!</v>
      </c>
      <c r="BJ404" s="219" t="e">
        <f>IF(ISBLANK(#REF!),"",#REF!)</f>
        <v>#REF!</v>
      </c>
      <c r="BK404" s="219" t="e">
        <f>IF(ISBLANK(#REF!),"",#REF!)</f>
        <v>#REF!</v>
      </c>
      <c r="BL404" s="219" t="e">
        <f>IF(ISBLANK(#REF!),"",#REF!)</f>
        <v>#REF!</v>
      </c>
      <c r="BM404" s="219" t="e">
        <f>IF(ISBLANK(#REF!),"",#REF!)</f>
        <v>#REF!</v>
      </c>
      <c r="BN404" s="219" t="e">
        <f>IF(ISBLANK(#REF!),"",#REF!)</f>
        <v>#REF!</v>
      </c>
      <c r="BO404" s="227" t="e">
        <f t="shared" si="115"/>
        <v>#REF!</v>
      </c>
      <c r="BP404" s="228" t="str">
        <f t="shared" si="118"/>
        <v/>
      </c>
      <c r="BQ404" s="229" t="str">
        <f t="shared" si="102"/>
        <v/>
      </c>
      <c r="BR404" s="228" t="e">
        <f t="shared" si="116"/>
        <v>#REF!</v>
      </c>
      <c r="BS404" s="230" t="e">
        <f t="shared" si="117"/>
        <v>#REF!</v>
      </c>
    </row>
    <row r="405" spans="1:71">
      <c r="A405" s="213" t="e">
        <f>IF(ISBLANK(#REF!),"",#REF!)</f>
        <v>#REF!</v>
      </c>
      <c r="B405" s="214" t="e">
        <f>IF(ISBLANK(#REF!),"",#REF!)</f>
        <v>#REF!</v>
      </c>
      <c r="C405" s="214" t="e">
        <f>IF(ISBLANK(#REF!),"",#REF!)</f>
        <v>#REF!</v>
      </c>
      <c r="D405" s="214" t="e">
        <f>IF(ISBLANK(#REF!),"",#REF!)</f>
        <v>#REF!</v>
      </c>
      <c r="E405" s="214" t="e">
        <f>IF(ISBLANK(#REF!),"",#REF!)</f>
        <v>#REF!</v>
      </c>
      <c r="F405" s="214" t="e">
        <f>IF(ISBLANK(#REF!),"",#REF!)</f>
        <v>#REF!</v>
      </c>
      <c r="G405" s="214" t="e">
        <f>IF(ISBLANK(#REF!),"",#REF!)</f>
        <v>#REF!</v>
      </c>
      <c r="H405" s="215" t="e">
        <f>IF(ISBLANK(#REF!),"",#REF!)</f>
        <v>#REF!</v>
      </c>
      <c r="I405" s="214" t="e">
        <f>IF(ISBLANK(#REF!),"",#REF!)</f>
        <v>#REF!</v>
      </c>
      <c r="J405" s="216" t="e">
        <f>IF(ISBLANK(#REF!),"",#REF!)</f>
        <v>#REF!</v>
      </c>
      <c r="K405" s="217" t="e">
        <f>IF(ISBLANK(#REF!),"",#REF!)</f>
        <v>#REF!</v>
      </c>
      <c r="L405" s="217" t="e">
        <f>IF(ISBLANK(#REF!),"",#REF!)</f>
        <v>#REF!</v>
      </c>
      <c r="M405" s="218" t="e">
        <f>IF(ISBLANK(#REF!),"",#REF!)</f>
        <v>#REF!</v>
      </c>
      <c r="N405" s="218" t="e">
        <f>IF(ISBLANK(#REF!),"",#REF!)</f>
        <v>#REF!</v>
      </c>
      <c r="O405" s="220" t="str">
        <f>IFERROR(VLOOKUP(_xlfn.CONCAT('Team Roster - Final'!$A405," : ",'Team Roster - Final'!$BM405),'Rate Calculations'!$C$4:$G$1100,5,FALSE),"")</f>
        <v/>
      </c>
      <c r="P405" s="225">
        <f>IF(ISBLANK('Rate Calculations'!$H407),"",'Rate Calculations'!$H407)</f>
        <v>1.7500000000000002E-2</v>
      </c>
      <c r="Q405" s="220" t="str">
        <f t="shared" si="103"/>
        <v/>
      </c>
      <c r="R405" s="221">
        <f>IF(ISBLANK('Rate Calculations'!$J407),"",'Rate Calculations'!$J407)</f>
        <v>3.5000000000000003E-2</v>
      </c>
      <c r="S405" s="220" t="str">
        <f t="shared" si="104"/>
        <v/>
      </c>
      <c r="T405" s="225" t="str">
        <f>IFERROR(VLOOKUP(_xlfn.CONCAT('Team Roster - Final'!$A405," : ",'Team Roster - Final'!$BM405),'Rate Calculations'!$C$4:$S$1100,10,FALSE),"")</f>
        <v/>
      </c>
      <c r="U405" s="225" t="str">
        <f>IFERROR(VLOOKUP(_xlfn.CONCAT('Team Roster - Final'!$A405," : ",'Team Roster - Final'!$BM405),'Rate Calculations'!$C$4:$S$1100,11,FALSE),"")</f>
        <v/>
      </c>
      <c r="V405" s="222" t="str">
        <f t="shared" si="105"/>
        <v/>
      </c>
      <c r="W405" s="222" t="str">
        <f t="shared" si="106"/>
        <v/>
      </c>
      <c r="X405" s="223" t="str">
        <f>IFERROR(VLOOKUP(_xlfn.CONCAT('Team Roster - Final'!$A405," : ",'Team Roster - Final'!$BM405),'Rate Calculations'!$C$4:$S$1100,14,FALSE),"")</f>
        <v/>
      </c>
      <c r="Y405" s="222" t="str">
        <f t="shared" si="107"/>
        <v/>
      </c>
      <c r="Z405" s="222" t="str">
        <f t="shared" si="108"/>
        <v/>
      </c>
      <c r="AA405" s="224" t="str">
        <f>IFERROR(IF(#REF!="Yes",$Y405, $Y405+$Q405*0.5),"")</f>
        <v/>
      </c>
      <c r="AB405" s="224" t="str">
        <f>IFERROR(IF(#REF!="Yes",$Z405, $Z405+$S405*0.5),"")</f>
        <v/>
      </c>
      <c r="AC405" s="220" t="str">
        <f>IFERROR(VLOOKUP(_xlfn.CONCAT('Team Roster - Final'!$A405," : ",'Team Roster - Final'!$BM405),'Rate Calculations'!$C$4:$U$1100,19,FALSE),"")</f>
        <v/>
      </c>
      <c r="AD405" s="220" t="str">
        <f t="shared" si="109"/>
        <v/>
      </c>
      <c r="AE405" s="220" t="str">
        <f t="shared" si="110"/>
        <v/>
      </c>
      <c r="AF405" s="225" t="str">
        <f>IFERROR(VLOOKUP(_xlfn.CONCAT('Team Roster - Final'!$A405," : ",'Team Roster - Final'!$BM405),'Rate Calculations'!$C$4:$AB$1100,22,FALSE),"")</f>
        <v/>
      </c>
      <c r="AG405" s="225" t="str">
        <f>IFERROR(VLOOKUP(_xlfn.CONCAT('Team Roster - Final'!$A405," : ",'Team Roster - Final'!$BM405),'Rate Calculations'!$C$4:$AB$1100,23,FALSE),"")</f>
        <v/>
      </c>
      <c r="AH405" s="222" t="str">
        <f t="shared" si="111"/>
        <v/>
      </c>
      <c r="AI405" s="222" t="str">
        <f t="shared" si="112"/>
        <v/>
      </c>
      <c r="AJ405" s="223" t="str">
        <f>Table1[[#This Row],[Home Office
Net Fee %]]</f>
        <v/>
      </c>
      <c r="AK405" s="222" t="str">
        <f t="shared" si="113"/>
        <v/>
      </c>
      <c r="AL405" s="222" t="str">
        <f t="shared" si="114"/>
        <v/>
      </c>
      <c r="AM405" s="215" t="str">
        <f>IFERROR(IF(#REF!="Yes",$AK405,($AK405+$AD405*0.5)),"")</f>
        <v/>
      </c>
      <c r="AN405" s="215" t="str">
        <f>IFERROR(IF(#REF!="Yes",$AL405,($AL405+$AE405*0.5)),"")</f>
        <v/>
      </c>
      <c r="AO405" s="374" t="str">
        <f>IF(ISBLANK('Team Roster Proposed - FBR'!Q406),"",'Team Roster Proposed - FBR'!Q406)</f>
        <v/>
      </c>
      <c r="AP405" s="226" t="e">
        <f>IF(ISBLANK(#REF!),"",#REF!)</f>
        <v>#REF!</v>
      </c>
      <c r="AQ405" s="226" t="e">
        <f>IF(ISBLANK(#REF!),"",#REF!)</f>
        <v>#REF!</v>
      </c>
      <c r="AR405" s="226" t="e">
        <f>IF(ISBLANK(#REF!),"",#REF!)</f>
        <v>#REF!</v>
      </c>
      <c r="AS405" s="219" t="e">
        <f>IF(ISBLANK(#REF!),"",#REF!)</f>
        <v>#REF!</v>
      </c>
      <c r="AT405" s="219" t="e">
        <f>IF(ISBLANK(#REF!),"",#REF!)</f>
        <v>#REF!</v>
      </c>
      <c r="AU405" s="219" t="e">
        <f>IF(ISBLANK(#REF!),"",#REF!)</f>
        <v>#REF!</v>
      </c>
      <c r="AV405" s="219" t="e">
        <f>IF(ISBLANK(#REF!),"",#REF!)</f>
        <v>#REF!</v>
      </c>
      <c r="AW405" s="219" t="e">
        <f>IF(ISBLANK(#REF!),"",#REF!)</f>
        <v>#REF!</v>
      </c>
      <c r="AX405" s="219" t="e">
        <f>IF(ISBLANK(#REF!),"",#REF!)</f>
        <v>#REF!</v>
      </c>
      <c r="AY405" s="226" t="e">
        <f>IF(ISBLANK(#REF!),"",#REF!)</f>
        <v>#REF!</v>
      </c>
      <c r="AZ405" s="219" t="e">
        <f>IF(ISBLANK(#REF!),"",#REF!)</f>
        <v>#REF!</v>
      </c>
      <c r="BA405" s="219" t="e">
        <f>IF(ISBLANK(#REF!),"",#REF!)</f>
        <v>#REF!</v>
      </c>
      <c r="BB405" s="219" t="e">
        <f>IF(ISBLANK(#REF!),"",#REF!)</f>
        <v>#REF!</v>
      </c>
      <c r="BC405" s="219" t="e">
        <f>IF(ISBLANK(#REF!),"",#REF!)</f>
        <v>#REF!</v>
      </c>
      <c r="BD405" s="219" t="e">
        <f>IF(ISBLANK(#REF!),"",#REF!)</f>
        <v>#REF!</v>
      </c>
      <c r="BE405" s="219" t="e">
        <f>IF(ISBLANK(#REF!),"",#REF!)</f>
        <v>#REF!</v>
      </c>
      <c r="BF405" s="219" t="e">
        <f>IF(ISBLANK(#REF!),"",#REF!)</f>
        <v>#REF!</v>
      </c>
      <c r="BG405" s="219" t="e">
        <f>IF(ISBLANK(#REF!),"",#REF!)</f>
        <v>#REF!</v>
      </c>
      <c r="BH405" s="219" t="e">
        <f>IF(ISBLANK(#REF!),"",#REF!)</f>
        <v>#REF!</v>
      </c>
      <c r="BI405" s="219" t="e">
        <f>IF(ISBLANK(#REF!),"",#REF!)</f>
        <v>#REF!</v>
      </c>
      <c r="BJ405" s="219" t="e">
        <f>IF(ISBLANK(#REF!),"",#REF!)</f>
        <v>#REF!</v>
      </c>
      <c r="BK405" s="219" t="e">
        <f>IF(ISBLANK(#REF!),"",#REF!)</f>
        <v>#REF!</v>
      </c>
      <c r="BL405" s="219" t="e">
        <f>IF(ISBLANK(#REF!),"",#REF!)</f>
        <v>#REF!</v>
      </c>
      <c r="BM405" s="219" t="e">
        <f>IF(ISBLANK(#REF!),"",#REF!)</f>
        <v>#REF!</v>
      </c>
      <c r="BN405" s="219" t="e">
        <f>IF(ISBLANK(#REF!),"",#REF!)</f>
        <v>#REF!</v>
      </c>
      <c r="BO405" s="227" t="e">
        <f t="shared" si="115"/>
        <v>#REF!</v>
      </c>
      <c r="BP405" s="228" t="str">
        <f t="shared" si="118"/>
        <v/>
      </c>
      <c r="BQ405" s="229" t="str">
        <f t="shared" si="102"/>
        <v/>
      </c>
      <c r="BR405" s="228" t="e">
        <f t="shared" si="116"/>
        <v>#REF!</v>
      </c>
      <c r="BS405" s="230" t="e">
        <f t="shared" si="117"/>
        <v>#REF!</v>
      </c>
    </row>
    <row r="406" spans="1:71">
      <c r="A406" s="213" t="e">
        <f>IF(ISBLANK(#REF!),"",#REF!)</f>
        <v>#REF!</v>
      </c>
      <c r="B406" s="214" t="e">
        <f>IF(ISBLANK(#REF!),"",#REF!)</f>
        <v>#REF!</v>
      </c>
      <c r="C406" s="214" t="e">
        <f>IF(ISBLANK(#REF!),"",#REF!)</f>
        <v>#REF!</v>
      </c>
      <c r="D406" s="214" t="e">
        <f>IF(ISBLANK(#REF!),"",#REF!)</f>
        <v>#REF!</v>
      </c>
      <c r="E406" s="214" t="e">
        <f>IF(ISBLANK(#REF!),"",#REF!)</f>
        <v>#REF!</v>
      </c>
      <c r="F406" s="214" t="e">
        <f>IF(ISBLANK(#REF!),"",#REF!)</f>
        <v>#REF!</v>
      </c>
      <c r="G406" s="214" t="e">
        <f>IF(ISBLANK(#REF!),"",#REF!)</f>
        <v>#REF!</v>
      </c>
      <c r="H406" s="215" t="e">
        <f>IF(ISBLANK(#REF!),"",#REF!)</f>
        <v>#REF!</v>
      </c>
      <c r="I406" s="214" t="e">
        <f>IF(ISBLANK(#REF!),"",#REF!)</f>
        <v>#REF!</v>
      </c>
      <c r="J406" s="216" t="e">
        <f>IF(ISBLANK(#REF!),"",#REF!)</f>
        <v>#REF!</v>
      </c>
      <c r="K406" s="217" t="e">
        <f>IF(ISBLANK(#REF!),"",#REF!)</f>
        <v>#REF!</v>
      </c>
      <c r="L406" s="217" t="e">
        <f>IF(ISBLANK(#REF!),"",#REF!)</f>
        <v>#REF!</v>
      </c>
      <c r="M406" s="218" t="e">
        <f>IF(ISBLANK(#REF!),"",#REF!)</f>
        <v>#REF!</v>
      </c>
      <c r="N406" s="218" t="e">
        <f>IF(ISBLANK(#REF!),"",#REF!)</f>
        <v>#REF!</v>
      </c>
      <c r="O406" s="220" t="str">
        <f>IFERROR(VLOOKUP(_xlfn.CONCAT('Team Roster - Final'!$A406," : ",'Team Roster - Final'!$BM406),'Rate Calculations'!$C$4:$G$1100,5,FALSE),"")</f>
        <v/>
      </c>
      <c r="P406" s="225">
        <f>IF(ISBLANK('Rate Calculations'!$H408),"",'Rate Calculations'!$H408)</f>
        <v>1.7500000000000002E-2</v>
      </c>
      <c r="Q406" s="220" t="str">
        <f t="shared" si="103"/>
        <v/>
      </c>
      <c r="R406" s="221">
        <f>IF(ISBLANK('Rate Calculations'!$J408),"",'Rate Calculations'!$J408)</f>
        <v>3.5000000000000003E-2</v>
      </c>
      <c r="S406" s="220" t="str">
        <f t="shared" si="104"/>
        <v/>
      </c>
      <c r="T406" s="225" t="str">
        <f>IFERROR(VLOOKUP(_xlfn.CONCAT('Team Roster - Final'!$A406," : ",'Team Roster - Final'!$BM406),'Rate Calculations'!$C$4:$S$1100,10,FALSE),"")</f>
        <v/>
      </c>
      <c r="U406" s="225" t="str">
        <f>IFERROR(VLOOKUP(_xlfn.CONCAT('Team Roster - Final'!$A406," : ",'Team Roster - Final'!$BM406),'Rate Calculations'!$C$4:$S$1100,11,FALSE),"")</f>
        <v/>
      </c>
      <c r="V406" s="222" t="str">
        <f t="shared" si="105"/>
        <v/>
      </c>
      <c r="W406" s="222" t="str">
        <f t="shared" si="106"/>
        <v/>
      </c>
      <c r="X406" s="223" t="str">
        <f>IFERROR(VLOOKUP(_xlfn.CONCAT('Team Roster - Final'!$A406," : ",'Team Roster - Final'!$BM406),'Rate Calculations'!$C$4:$S$1100,14,FALSE),"")</f>
        <v/>
      </c>
      <c r="Y406" s="222" t="str">
        <f t="shared" si="107"/>
        <v/>
      </c>
      <c r="Z406" s="222" t="str">
        <f t="shared" si="108"/>
        <v/>
      </c>
      <c r="AA406" s="224" t="str">
        <f>IFERROR(IF(#REF!="Yes",$Y406, $Y406+$Q406*0.5),"")</f>
        <v/>
      </c>
      <c r="AB406" s="224" t="str">
        <f>IFERROR(IF(#REF!="Yes",$Z406, $Z406+$S406*0.5),"")</f>
        <v/>
      </c>
      <c r="AC406" s="220" t="str">
        <f>IFERROR(VLOOKUP(_xlfn.CONCAT('Team Roster - Final'!$A406," : ",'Team Roster - Final'!$BM406),'Rate Calculations'!$C$4:$U$1100,19,FALSE),"")</f>
        <v/>
      </c>
      <c r="AD406" s="220" t="str">
        <f t="shared" si="109"/>
        <v/>
      </c>
      <c r="AE406" s="220" t="str">
        <f t="shared" si="110"/>
        <v/>
      </c>
      <c r="AF406" s="225" t="str">
        <f>IFERROR(VLOOKUP(_xlfn.CONCAT('Team Roster - Final'!$A406," : ",'Team Roster - Final'!$BM406),'Rate Calculations'!$C$4:$AB$1100,22,FALSE),"")</f>
        <v/>
      </c>
      <c r="AG406" s="225" t="str">
        <f>IFERROR(VLOOKUP(_xlfn.CONCAT('Team Roster - Final'!$A406," : ",'Team Roster - Final'!$BM406),'Rate Calculations'!$C$4:$AB$1100,23,FALSE),"")</f>
        <v/>
      </c>
      <c r="AH406" s="222" t="str">
        <f t="shared" si="111"/>
        <v/>
      </c>
      <c r="AI406" s="222" t="str">
        <f t="shared" si="112"/>
        <v/>
      </c>
      <c r="AJ406" s="223" t="str">
        <f>Table1[[#This Row],[Home Office
Net Fee %]]</f>
        <v/>
      </c>
      <c r="AK406" s="222" t="str">
        <f t="shared" si="113"/>
        <v/>
      </c>
      <c r="AL406" s="222" t="str">
        <f t="shared" si="114"/>
        <v/>
      </c>
      <c r="AM406" s="215" t="str">
        <f>IFERROR(IF(#REF!="Yes",$AK406,($AK406+$AD406*0.5)),"")</f>
        <v/>
      </c>
      <c r="AN406" s="215" t="str">
        <f>IFERROR(IF(#REF!="Yes",$AL406,($AL406+$AE406*0.5)),"")</f>
        <v/>
      </c>
      <c r="AO406" s="374" t="str">
        <f>IF(ISBLANK('Team Roster Proposed - FBR'!Q407),"",'Team Roster Proposed - FBR'!Q407)</f>
        <v/>
      </c>
      <c r="AP406" s="226" t="e">
        <f>IF(ISBLANK(#REF!),"",#REF!)</f>
        <v>#REF!</v>
      </c>
      <c r="AQ406" s="226" t="e">
        <f>IF(ISBLANK(#REF!),"",#REF!)</f>
        <v>#REF!</v>
      </c>
      <c r="AR406" s="226" t="e">
        <f>IF(ISBLANK(#REF!),"",#REF!)</f>
        <v>#REF!</v>
      </c>
      <c r="AS406" s="219" t="e">
        <f>IF(ISBLANK(#REF!),"",#REF!)</f>
        <v>#REF!</v>
      </c>
      <c r="AT406" s="219" t="e">
        <f>IF(ISBLANK(#REF!),"",#REF!)</f>
        <v>#REF!</v>
      </c>
      <c r="AU406" s="219" t="e">
        <f>IF(ISBLANK(#REF!),"",#REF!)</f>
        <v>#REF!</v>
      </c>
      <c r="AV406" s="219" t="e">
        <f>IF(ISBLANK(#REF!),"",#REF!)</f>
        <v>#REF!</v>
      </c>
      <c r="AW406" s="219" t="e">
        <f>IF(ISBLANK(#REF!),"",#REF!)</f>
        <v>#REF!</v>
      </c>
      <c r="AX406" s="219" t="e">
        <f>IF(ISBLANK(#REF!),"",#REF!)</f>
        <v>#REF!</v>
      </c>
      <c r="AY406" s="226" t="e">
        <f>IF(ISBLANK(#REF!),"",#REF!)</f>
        <v>#REF!</v>
      </c>
      <c r="AZ406" s="219" t="e">
        <f>IF(ISBLANK(#REF!),"",#REF!)</f>
        <v>#REF!</v>
      </c>
      <c r="BA406" s="219" t="e">
        <f>IF(ISBLANK(#REF!),"",#REF!)</f>
        <v>#REF!</v>
      </c>
      <c r="BB406" s="219" t="e">
        <f>IF(ISBLANK(#REF!),"",#REF!)</f>
        <v>#REF!</v>
      </c>
      <c r="BC406" s="219" t="e">
        <f>IF(ISBLANK(#REF!),"",#REF!)</f>
        <v>#REF!</v>
      </c>
      <c r="BD406" s="219" t="e">
        <f>IF(ISBLANK(#REF!),"",#REF!)</f>
        <v>#REF!</v>
      </c>
      <c r="BE406" s="219" t="e">
        <f>IF(ISBLANK(#REF!),"",#REF!)</f>
        <v>#REF!</v>
      </c>
      <c r="BF406" s="219" t="e">
        <f>IF(ISBLANK(#REF!),"",#REF!)</f>
        <v>#REF!</v>
      </c>
      <c r="BG406" s="219" t="e">
        <f>IF(ISBLANK(#REF!),"",#REF!)</f>
        <v>#REF!</v>
      </c>
      <c r="BH406" s="219" t="e">
        <f>IF(ISBLANK(#REF!),"",#REF!)</f>
        <v>#REF!</v>
      </c>
      <c r="BI406" s="219" t="e">
        <f>IF(ISBLANK(#REF!),"",#REF!)</f>
        <v>#REF!</v>
      </c>
      <c r="BJ406" s="219" t="e">
        <f>IF(ISBLANK(#REF!),"",#REF!)</f>
        <v>#REF!</v>
      </c>
      <c r="BK406" s="219" t="e">
        <f>IF(ISBLANK(#REF!),"",#REF!)</f>
        <v>#REF!</v>
      </c>
      <c r="BL406" s="219" t="e">
        <f>IF(ISBLANK(#REF!),"",#REF!)</f>
        <v>#REF!</v>
      </c>
      <c r="BM406" s="219" t="e">
        <f>IF(ISBLANK(#REF!),"",#REF!)</f>
        <v>#REF!</v>
      </c>
      <c r="BN406" s="219" t="e">
        <f>IF(ISBLANK(#REF!),"",#REF!)</f>
        <v>#REF!</v>
      </c>
      <c r="BO406" s="227" t="e">
        <f t="shared" si="115"/>
        <v>#REF!</v>
      </c>
      <c r="BP406" s="228" t="str">
        <f t="shared" si="118"/>
        <v/>
      </c>
      <c r="BQ406" s="229" t="str">
        <f t="shared" si="102"/>
        <v/>
      </c>
      <c r="BR406" s="228" t="e">
        <f t="shared" si="116"/>
        <v>#REF!</v>
      </c>
      <c r="BS406" s="230" t="e">
        <f t="shared" si="117"/>
        <v>#REF!</v>
      </c>
    </row>
    <row r="407" spans="1:71">
      <c r="A407" s="213" t="e">
        <f>IF(ISBLANK(#REF!),"",#REF!)</f>
        <v>#REF!</v>
      </c>
      <c r="B407" s="214" t="e">
        <f>IF(ISBLANK(#REF!),"",#REF!)</f>
        <v>#REF!</v>
      </c>
      <c r="C407" s="214" t="e">
        <f>IF(ISBLANK(#REF!),"",#REF!)</f>
        <v>#REF!</v>
      </c>
      <c r="D407" s="214" t="e">
        <f>IF(ISBLANK(#REF!),"",#REF!)</f>
        <v>#REF!</v>
      </c>
      <c r="E407" s="214" t="e">
        <f>IF(ISBLANK(#REF!),"",#REF!)</f>
        <v>#REF!</v>
      </c>
      <c r="F407" s="214" t="e">
        <f>IF(ISBLANK(#REF!),"",#REF!)</f>
        <v>#REF!</v>
      </c>
      <c r="G407" s="214" t="e">
        <f>IF(ISBLANK(#REF!),"",#REF!)</f>
        <v>#REF!</v>
      </c>
      <c r="H407" s="215" t="e">
        <f>IF(ISBLANK(#REF!),"",#REF!)</f>
        <v>#REF!</v>
      </c>
      <c r="I407" s="214" t="e">
        <f>IF(ISBLANK(#REF!),"",#REF!)</f>
        <v>#REF!</v>
      </c>
      <c r="J407" s="216" t="e">
        <f>IF(ISBLANK(#REF!),"",#REF!)</f>
        <v>#REF!</v>
      </c>
      <c r="K407" s="217" t="e">
        <f>IF(ISBLANK(#REF!),"",#REF!)</f>
        <v>#REF!</v>
      </c>
      <c r="L407" s="217" t="e">
        <f>IF(ISBLANK(#REF!),"",#REF!)</f>
        <v>#REF!</v>
      </c>
      <c r="M407" s="218" t="e">
        <f>IF(ISBLANK(#REF!),"",#REF!)</f>
        <v>#REF!</v>
      </c>
      <c r="N407" s="218" t="e">
        <f>IF(ISBLANK(#REF!),"",#REF!)</f>
        <v>#REF!</v>
      </c>
      <c r="O407" s="220" t="str">
        <f>IFERROR(VLOOKUP(_xlfn.CONCAT('Team Roster - Final'!$A407," : ",'Team Roster - Final'!$BM407),'Rate Calculations'!$C$4:$G$1100,5,FALSE),"")</f>
        <v/>
      </c>
      <c r="P407" s="225">
        <f>IF(ISBLANK('Rate Calculations'!$H409),"",'Rate Calculations'!$H409)</f>
        <v>1.7500000000000002E-2</v>
      </c>
      <c r="Q407" s="220" t="str">
        <f t="shared" si="103"/>
        <v/>
      </c>
      <c r="R407" s="221">
        <f>IF(ISBLANK('Rate Calculations'!$J409),"",'Rate Calculations'!$J409)</f>
        <v>3.5000000000000003E-2</v>
      </c>
      <c r="S407" s="220" t="str">
        <f t="shared" si="104"/>
        <v/>
      </c>
      <c r="T407" s="225" t="str">
        <f>IFERROR(VLOOKUP(_xlfn.CONCAT('Team Roster - Final'!$A407," : ",'Team Roster - Final'!$BM407),'Rate Calculations'!$C$4:$S$1100,10,FALSE),"")</f>
        <v/>
      </c>
      <c r="U407" s="225" t="str">
        <f>IFERROR(VLOOKUP(_xlfn.CONCAT('Team Roster - Final'!$A407," : ",'Team Roster - Final'!$BM407),'Rate Calculations'!$C$4:$S$1100,11,FALSE),"")</f>
        <v/>
      </c>
      <c r="V407" s="222" t="str">
        <f t="shared" si="105"/>
        <v/>
      </c>
      <c r="W407" s="222" t="str">
        <f t="shared" si="106"/>
        <v/>
      </c>
      <c r="X407" s="223" t="str">
        <f>IFERROR(VLOOKUP(_xlfn.CONCAT('Team Roster - Final'!$A407," : ",'Team Roster - Final'!$BM407),'Rate Calculations'!$C$4:$S$1100,14,FALSE),"")</f>
        <v/>
      </c>
      <c r="Y407" s="222" t="str">
        <f t="shared" si="107"/>
        <v/>
      </c>
      <c r="Z407" s="222" t="str">
        <f t="shared" si="108"/>
        <v/>
      </c>
      <c r="AA407" s="224" t="str">
        <f>IFERROR(IF(#REF!="Yes",$Y407, $Y407+$Q407*0.5),"")</f>
        <v/>
      </c>
      <c r="AB407" s="224" t="str">
        <f>IFERROR(IF(#REF!="Yes",$Z407, $Z407+$S407*0.5),"")</f>
        <v/>
      </c>
      <c r="AC407" s="220" t="str">
        <f>IFERROR(VLOOKUP(_xlfn.CONCAT('Team Roster - Final'!$A407," : ",'Team Roster - Final'!$BM407),'Rate Calculations'!$C$4:$U$1100,19,FALSE),"")</f>
        <v/>
      </c>
      <c r="AD407" s="220" t="str">
        <f t="shared" si="109"/>
        <v/>
      </c>
      <c r="AE407" s="220" t="str">
        <f t="shared" si="110"/>
        <v/>
      </c>
      <c r="AF407" s="225" t="str">
        <f>IFERROR(VLOOKUP(_xlfn.CONCAT('Team Roster - Final'!$A407," : ",'Team Roster - Final'!$BM407),'Rate Calculations'!$C$4:$AB$1100,22,FALSE),"")</f>
        <v/>
      </c>
      <c r="AG407" s="225" t="str">
        <f>IFERROR(VLOOKUP(_xlfn.CONCAT('Team Roster - Final'!$A407," : ",'Team Roster - Final'!$BM407),'Rate Calculations'!$C$4:$AB$1100,23,FALSE),"")</f>
        <v/>
      </c>
      <c r="AH407" s="222" t="str">
        <f t="shared" si="111"/>
        <v/>
      </c>
      <c r="AI407" s="222" t="str">
        <f t="shared" si="112"/>
        <v/>
      </c>
      <c r="AJ407" s="223" t="str">
        <f>Table1[[#This Row],[Home Office
Net Fee %]]</f>
        <v/>
      </c>
      <c r="AK407" s="222" t="str">
        <f t="shared" si="113"/>
        <v/>
      </c>
      <c r="AL407" s="222" t="str">
        <f t="shared" si="114"/>
        <v/>
      </c>
      <c r="AM407" s="215" t="str">
        <f>IFERROR(IF(#REF!="Yes",$AK407,($AK407+$AD407*0.5)),"")</f>
        <v/>
      </c>
      <c r="AN407" s="215" t="str">
        <f>IFERROR(IF(#REF!="Yes",$AL407,($AL407+$AE407*0.5)),"")</f>
        <v/>
      </c>
      <c r="AO407" s="374" t="str">
        <f>IF(ISBLANK('Team Roster Proposed - FBR'!Q408),"",'Team Roster Proposed - FBR'!Q408)</f>
        <v/>
      </c>
      <c r="AP407" s="226" t="e">
        <f>IF(ISBLANK(#REF!),"",#REF!)</f>
        <v>#REF!</v>
      </c>
      <c r="AQ407" s="226" t="e">
        <f>IF(ISBLANK(#REF!),"",#REF!)</f>
        <v>#REF!</v>
      </c>
      <c r="AR407" s="226" t="e">
        <f>IF(ISBLANK(#REF!),"",#REF!)</f>
        <v>#REF!</v>
      </c>
      <c r="AS407" s="219" t="e">
        <f>IF(ISBLANK(#REF!),"",#REF!)</f>
        <v>#REF!</v>
      </c>
      <c r="AT407" s="219" t="e">
        <f>IF(ISBLANK(#REF!),"",#REF!)</f>
        <v>#REF!</v>
      </c>
      <c r="AU407" s="219" t="e">
        <f>IF(ISBLANK(#REF!),"",#REF!)</f>
        <v>#REF!</v>
      </c>
      <c r="AV407" s="219" t="e">
        <f>IF(ISBLANK(#REF!),"",#REF!)</f>
        <v>#REF!</v>
      </c>
      <c r="AW407" s="219" t="e">
        <f>IF(ISBLANK(#REF!),"",#REF!)</f>
        <v>#REF!</v>
      </c>
      <c r="AX407" s="219" t="e">
        <f>IF(ISBLANK(#REF!),"",#REF!)</f>
        <v>#REF!</v>
      </c>
      <c r="AY407" s="226" t="e">
        <f>IF(ISBLANK(#REF!),"",#REF!)</f>
        <v>#REF!</v>
      </c>
      <c r="AZ407" s="219" t="e">
        <f>IF(ISBLANK(#REF!),"",#REF!)</f>
        <v>#REF!</v>
      </c>
      <c r="BA407" s="219" t="e">
        <f>IF(ISBLANK(#REF!),"",#REF!)</f>
        <v>#REF!</v>
      </c>
      <c r="BB407" s="219" t="e">
        <f>IF(ISBLANK(#REF!),"",#REF!)</f>
        <v>#REF!</v>
      </c>
      <c r="BC407" s="219" t="e">
        <f>IF(ISBLANK(#REF!),"",#REF!)</f>
        <v>#REF!</v>
      </c>
      <c r="BD407" s="219" t="e">
        <f>IF(ISBLANK(#REF!),"",#REF!)</f>
        <v>#REF!</v>
      </c>
      <c r="BE407" s="219" t="e">
        <f>IF(ISBLANK(#REF!),"",#REF!)</f>
        <v>#REF!</v>
      </c>
      <c r="BF407" s="219" t="e">
        <f>IF(ISBLANK(#REF!),"",#REF!)</f>
        <v>#REF!</v>
      </c>
      <c r="BG407" s="219" t="e">
        <f>IF(ISBLANK(#REF!),"",#REF!)</f>
        <v>#REF!</v>
      </c>
      <c r="BH407" s="219" t="e">
        <f>IF(ISBLANK(#REF!),"",#REF!)</f>
        <v>#REF!</v>
      </c>
      <c r="BI407" s="219" t="e">
        <f>IF(ISBLANK(#REF!),"",#REF!)</f>
        <v>#REF!</v>
      </c>
      <c r="BJ407" s="219" t="e">
        <f>IF(ISBLANK(#REF!),"",#REF!)</f>
        <v>#REF!</v>
      </c>
      <c r="BK407" s="219" t="e">
        <f>IF(ISBLANK(#REF!),"",#REF!)</f>
        <v>#REF!</v>
      </c>
      <c r="BL407" s="219" t="e">
        <f>IF(ISBLANK(#REF!),"",#REF!)</f>
        <v>#REF!</v>
      </c>
      <c r="BM407" s="219" t="e">
        <f>IF(ISBLANK(#REF!),"",#REF!)</f>
        <v>#REF!</v>
      </c>
      <c r="BN407" s="219" t="e">
        <f>IF(ISBLANK(#REF!),"",#REF!)</f>
        <v>#REF!</v>
      </c>
      <c r="BO407" s="227" t="e">
        <f t="shared" si="115"/>
        <v>#REF!</v>
      </c>
      <c r="BP407" s="228" t="str">
        <f t="shared" si="118"/>
        <v/>
      </c>
      <c r="BQ407" s="229" t="str">
        <f t="shared" si="102"/>
        <v/>
      </c>
      <c r="BR407" s="228" t="e">
        <f t="shared" si="116"/>
        <v>#REF!</v>
      </c>
      <c r="BS407" s="230" t="e">
        <f t="shared" si="117"/>
        <v>#REF!</v>
      </c>
    </row>
    <row r="408" spans="1:71">
      <c r="A408" s="213" t="e">
        <f>IF(ISBLANK(#REF!),"",#REF!)</f>
        <v>#REF!</v>
      </c>
      <c r="B408" s="214" t="e">
        <f>IF(ISBLANK(#REF!),"",#REF!)</f>
        <v>#REF!</v>
      </c>
      <c r="C408" s="214" t="e">
        <f>IF(ISBLANK(#REF!),"",#REF!)</f>
        <v>#REF!</v>
      </c>
      <c r="D408" s="214" t="e">
        <f>IF(ISBLANK(#REF!),"",#REF!)</f>
        <v>#REF!</v>
      </c>
      <c r="E408" s="214" t="e">
        <f>IF(ISBLANK(#REF!),"",#REF!)</f>
        <v>#REF!</v>
      </c>
      <c r="F408" s="214" t="e">
        <f>IF(ISBLANK(#REF!),"",#REF!)</f>
        <v>#REF!</v>
      </c>
      <c r="G408" s="214" t="e">
        <f>IF(ISBLANK(#REF!),"",#REF!)</f>
        <v>#REF!</v>
      </c>
      <c r="H408" s="215" t="e">
        <f>IF(ISBLANK(#REF!),"",#REF!)</f>
        <v>#REF!</v>
      </c>
      <c r="I408" s="214" t="e">
        <f>IF(ISBLANK(#REF!),"",#REF!)</f>
        <v>#REF!</v>
      </c>
      <c r="J408" s="216" t="e">
        <f>IF(ISBLANK(#REF!),"",#REF!)</f>
        <v>#REF!</v>
      </c>
      <c r="K408" s="217" t="e">
        <f>IF(ISBLANK(#REF!),"",#REF!)</f>
        <v>#REF!</v>
      </c>
      <c r="L408" s="217" t="e">
        <f>IF(ISBLANK(#REF!),"",#REF!)</f>
        <v>#REF!</v>
      </c>
      <c r="M408" s="218" t="e">
        <f>IF(ISBLANK(#REF!),"",#REF!)</f>
        <v>#REF!</v>
      </c>
      <c r="N408" s="218" t="e">
        <f>IF(ISBLANK(#REF!),"",#REF!)</f>
        <v>#REF!</v>
      </c>
      <c r="O408" s="220" t="str">
        <f>IFERROR(VLOOKUP(_xlfn.CONCAT('Team Roster - Final'!$A408," : ",'Team Roster - Final'!$BM408),'Rate Calculations'!$C$4:$G$1100,5,FALSE),"")</f>
        <v/>
      </c>
      <c r="P408" s="225">
        <f>IF(ISBLANK('Rate Calculations'!$H410),"",'Rate Calculations'!$H410)</f>
        <v>1.7500000000000002E-2</v>
      </c>
      <c r="Q408" s="220" t="str">
        <f t="shared" si="103"/>
        <v/>
      </c>
      <c r="R408" s="221">
        <f>IF(ISBLANK('Rate Calculations'!$J410),"",'Rate Calculations'!$J410)</f>
        <v>3.5000000000000003E-2</v>
      </c>
      <c r="S408" s="220" t="str">
        <f t="shared" si="104"/>
        <v/>
      </c>
      <c r="T408" s="225" t="str">
        <f>IFERROR(VLOOKUP(_xlfn.CONCAT('Team Roster - Final'!$A408," : ",'Team Roster - Final'!$BM408),'Rate Calculations'!$C$4:$S$1100,10,FALSE),"")</f>
        <v/>
      </c>
      <c r="U408" s="225" t="str">
        <f>IFERROR(VLOOKUP(_xlfn.CONCAT('Team Roster - Final'!$A408," : ",'Team Roster - Final'!$BM408),'Rate Calculations'!$C$4:$S$1100,11,FALSE),"")</f>
        <v/>
      </c>
      <c r="V408" s="222" t="str">
        <f t="shared" si="105"/>
        <v/>
      </c>
      <c r="W408" s="222" t="str">
        <f t="shared" si="106"/>
        <v/>
      </c>
      <c r="X408" s="223" t="str">
        <f>IFERROR(VLOOKUP(_xlfn.CONCAT('Team Roster - Final'!$A408," : ",'Team Roster - Final'!$BM408),'Rate Calculations'!$C$4:$S$1100,14,FALSE),"")</f>
        <v/>
      </c>
      <c r="Y408" s="222" t="str">
        <f t="shared" si="107"/>
        <v/>
      </c>
      <c r="Z408" s="222" t="str">
        <f t="shared" si="108"/>
        <v/>
      </c>
      <c r="AA408" s="224" t="str">
        <f>IFERROR(IF(#REF!="Yes",$Y408, $Y408+$Q408*0.5),"")</f>
        <v/>
      </c>
      <c r="AB408" s="224" t="str">
        <f>IFERROR(IF(#REF!="Yes",$Z408, $Z408+$S408*0.5),"")</f>
        <v/>
      </c>
      <c r="AC408" s="220" t="str">
        <f>IFERROR(VLOOKUP(_xlfn.CONCAT('Team Roster - Final'!$A408," : ",'Team Roster - Final'!$BM408),'Rate Calculations'!$C$4:$U$1100,19,FALSE),"")</f>
        <v/>
      </c>
      <c r="AD408" s="220" t="str">
        <f t="shared" si="109"/>
        <v/>
      </c>
      <c r="AE408" s="220" t="str">
        <f t="shared" si="110"/>
        <v/>
      </c>
      <c r="AF408" s="225" t="str">
        <f>IFERROR(VLOOKUP(_xlfn.CONCAT('Team Roster - Final'!$A408," : ",'Team Roster - Final'!$BM408),'Rate Calculations'!$C$4:$AB$1100,22,FALSE),"")</f>
        <v/>
      </c>
      <c r="AG408" s="225" t="str">
        <f>IFERROR(VLOOKUP(_xlfn.CONCAT('Team Roster - Final'!$A408," : ",'Team Roster - Final'!$BM408),'Rate Calculations'!$C$4:$AB$1100,23,FALSE),"")</f>
        <v/>
      </c>
      <c r="AH408" s="222" t="str">
        <f t="shared" si="111"/>
        <v/>
      </c>
      <c r="AI408" s="222" t="str">
        <f t="shared" si="112"/>
        <v/>
      </c>
      <c r="AJ408" s="223" t="str">
        <f>Table1[[#This Row],[Home Office
Net Fee %]]</f>
        <v/>
      </c>
      <c r="AK408" s="222" t="str">
        <f t="shared" si="113"/>
        <v/>
      </c>
      <c r="AL408" s="222" t="str">
        <f t="shared" si="114"/>
        <v/>
      </c>
      <c r="AM408" s="215" t="str">
        <f>IFERROR(IF(#REF!="Yes",$AK408,($AK408+$AD408*0.5)),"")</f>
        <v/>
      </c>
      <c r="AN408" s="215" t="str">
        <f>IFERROR(IF(#REF!="Yes",$AL408,($AL408+$AE408*0.5)),"")</f>
        <v/>
      </c>
      <c r="AO408" s="374" t="str">
        <f>IF(ISBLANK('Team Roster Proposed - FBR'!Q409),"",'Team Roster Proposed - FBR'!Q409)</f>
        <v/>
      </c>
      <c r="AP408" s="226" t="e">
        <f>IF(ISBLANK(#REF!),"",#REF!)</f>
        <v>#REF!</v>
      </c>
      <c r="AQ408" s="226" t="e">
        <f>IF(ISBLANK(#REF!),"",#REF!)</f>
        <v>#REF!</v>
      </c>
      <c r="AR408" s="226" t="e">
        <f>IF(ISBLANK(#REF!),"",#REF!)</f>
        <v>#REF!</v>
      </c>
      <c r="AS408" s="219" t="e">
        <f>IF(ISBLANK(#REF!),"",#REF!)</f>
        <v>#REF!</v>
      </c>
      <c r="AT408" s="219" t="e">
        <f>IF(ISBLANK(#REF!),"",#REF!)</f>
        <v>#REF!</v>
      </c>
      <c r="AU408" s="219" t="e">
        <f>IF(ISBLANK(#REF!),"",#REF!)</f>
        <v>#REF!</v>
      </c>
      <c r="AV408" s="219" t="e">
        <f>IF(ISBLANK(#REF!),"",#REF!)</f>
        <v>#REF!</v>
      </c>
      <c r="AW408" s="219" t="e">
        <f>IF(ISBLANK(#REF!),"",#REF!)</f>
        <v>#REF!</v>
      </c>
      <c r="AX408" s="219" t="e">
        <f>IF(ISBLANK(#REF!),"",#REF!)</f>
        <v>#REF!</v>
      </c>
      <c r="AY408" s="226" t="e">
        <f>IF(ISBLANK(#REF!),"",#REF!)</f>
        <v>#REF!</v>
      </c>
      <c r="AZ408" s="219" t="e">
        <f>IF(ISBLANK(#REF!),"",#REF!)</f>
        <v>#REF!</v>
      </c>
      <c r="BA408" s="219" t="e">
        <f>IF(ISBLANK(#REF!),"",#REF!)</f>
        <v>#REF!</v>
      </c>
      <c r="BB408" s="219" t="e">
        <f>IF(ISBLANK(#REF!),"",#REF!)</f>
        <v>#REF!</v>
      </c>
      <c r="BC408" s="219" t="e">
        <f>IF(ISBLANK(#REF!),"",#REF!)</f>
        <v>#REF!</v>
      </c>
      <c r="BD408" s="219" t="e">
        <f>IF(ISBLANK(#REF!),"",#REF!)</f>
        <v>#REF!</v>
      </c>
      <c r="BE408" s="219" t="e">
        <f>IF(ISBLANK(#REF!),"",#REF!)</f>
        <v>#REF!</v>
      </c>
      <c r="BF408" s="219" t="e">
        <f>IF(ISBLANK(#REF!),"",#REF!)</f>
        <v>#REF!</v>
      </c>
      <c r="BG408" s="219" t="e">
        <f>IF(ISBLANK(#REF!),"",#REF!)</f>
        <v>#REF!</v>
      </c>
      <c r="BH408" s="219" t="e">
        <f>IF(ISBLANK(#REF!),"",#REF!)</f>
        <v>#REF!</v>
      </c>
      <c r="BI408" s="219" t="e">
        <f>IF(ISBLANK(#REF!),"",#REF!)</f>
        <v>#REF!</v>
      </c>
      <c r="BJ408" s="219" t="e">
        <f>IF(ISBLANK(#REF!),"",#REF!)</f>
        <v>#REF!</v>
      </c>
      <c r="BK408" s="219" t="e">
        <f>IF(ISBLANK(#REF!),"",#REF!)</f>
        <v>#REF!</v>
      </c>
      <c r="BL408" s="219" t="e">
        <f>IF(ISBLANK(#REF!),"",#REF!)</f>
        <v>#REF!</v>
      </c>
      <c r="BM408" s="219" t="e">
        <f>IF(ISBLANK(#REF!),"",#REF!)</f>
        <v>#REF!</v>
      </c>
      <c r="BN408" s="219" t="e">
        <f>IF(ISBLANK(#REF!),"",#REF!)</f>
        <v>#REF!</v>
      </c>
      <c r="BO408" s="227" t="e">
        <f t="shared" si="115"/>
        <v>#REF!</v>
      </c>
      <c r="BP408" s="228" t="str">
        <f t="shared" si="118"/>
        <v/>
      </c>
      <c r="BQ408" s="229" t="str">
        <f t="shared" si="102"/>
        <v/>
      </c>
      <c r="BR408" s="228" t="e">
        <f t="shared" si="116"/>
        <v>#REF!</v>
      </c>
      <c r="BS408" s="230" t="e">
        <f t="shared" si="117"/>
        <v>#REF!</v>
      </c>
    </row>
    <row r="409" spans="1:71">
      <c r="A409" s="213" t="e">
        <f>IF(ISBLANK(#REF!),"",#REF!)</f>
        <v>#REF!</v>
      </c>
      <c r="B409" s="214" t="e">
        <f>IF(ISBLANK(#REF!),"",#REF!)</f>
        <v>#REF!</v>
      </c>
      <c r="C409" s="214" t="e">
        <f>IF(ISBLANK(#REF!),"",#REF!)</f>
        <v>#REF!</v>
      </c>
      <c r="D409" s="214" t="e">
        <f>IF(ISBLANK(#REF!),"",#REF!)</f>
        <v>#REF!</v>
      </c>
      <c r="E409" s="214" t="e">
        <f>IF(ISBLANK(#REF!),"",#REF!)</f>
        <v>#REF!</v>
      </c>
      <c r="F409" s="214" t="e">
        <f>IF(ISBLANK(#REF!),"",#REF!)</f>
        <v>#REF!</v>
      </c>
      <c r="G409" s="214" t="e">
        <f>IF(ISBLANK(#REF!),"",#REF!)</f>
        <v>#REF!</v>
      </c>
      <c r="H409" s="215" t="e">
        <f>IF(ISBLANK(#REF!),"",#REF!)</f>
        <v>#REF!</v>
      </c>
      <c r="I409" s="214" t="e">
        <f>IF(ISBLANK(#REF!),"",#REF!)</f>
        <v>#REF!</v>
      </c>
      <c r="J409" s="216" t="e">
        <f>IF(ISBLANK(#REF!),"",#REF!)</f>
        <v>#REF!</v>
      </c>
      <c r="K409" s="217" t="e">
        <f>IF(ISBLANK(#REF!),"",#REF!)</f>
        <v>#REF!</v>
      </c>
      <c r="L409" s="217" t="e">
        <f>IF(ISBLANK(#REF!),"",#REF!)</f>
        <v>#REF!</v>
      </c>
      <c r="M409" s="218" t="e">
        <f>IF(ISBLANK(#REF!),"",#REF!)</f>
        <v>#REF!</v>
      </c>
      <c r="N409" s="218" t="e">
        <f>IF(ISBLANK(#REF!),"",#REF!)</f>
        <v>#REF!</v>
      </c>
      <c r="O409" s="220" t="str">
        <f>IFERROR(VLOOKUP(_xlfn.CONCAT('Team Roster - Final'!$A409," : ",'Team Roster - Final'!$BM409),'Rate Calculations'!$C$4:$G$1100,5,FALSE),"")</f>
        <v/>
      </c>
      <c r="P409" s="225">
        <f>IF(ISBLANK('Rate Calculations'!$H411),"",'Rate Calculations'!$H411)</f>
        <v>1.7500000000000002E-2</v>
      </c>
      <c r="Q409" s="220" t="str">
        <f t="shared" si="103"/>
        <v/>
      </c>
      <c r="R409" s="221">
        <f>IF(ISBLANK('Rate Calculations'!$J411),"",'Rate Calculations'!$J411)</f>
        <v>3.5000000000000003E-2</v>
      </c>
      <c r="S409" s="220" t="str">
        <f t="shared" si="104"/>
        <v/>
      </c>
      <c r="T409" s="225" t="str">
        <f>IFERROR(VLOOKUP(_xlfn.CONCAT('Team Roster - Final'!$A409," : ",'Team Roster - Final'!$BM409),'Rate Calculations'!$C$4:$S$1100,10,FALSE),"")</f>
        <v/>
      </c>
      <c r="U409" s="225" t="str">
        <f>IFERROR(VLOOKUP(_xlfn.CONCAT('Team Roster - Final'!$A409," : ",'Team Roster - Final'!$BM409),'Rate Calculations'!$C$4:$S$1100,11,FALSE),"")</f>
        <v/>
      </c>
      <c r="V409" s="222" t="str">
        <f t="shared" si="105"/>
        <v/>
      </c>
      <c r="W409" s="222" t="str">
        <f t="shared" si="106"/>
        <v/>
      </c>
      <c r="X409" s="223" t="str">
        <f>IFERROR(VLOOKUP(_xlfn.CONCAT('Team Roster - Final'!$A409," : ",'Team Roster - Final'!$BM409),'Rate Calculations'!$C$4:$S$1100,14,FALSE),"")</f>
        <v/>
      </c>
      <c r="Y409" s="222" t="str">
        <f t="shared" si="107"/>
        <v/>
      </c>
      <c r="Z409" s="222" t="str">
        <f t="shared" si="108"/>
        <v/>
      </c>
      <c r="AA409" s="224" t="str">
        <f>IFERROR(IF(#REF!="Yes",$Y409, $Y409+$Q409*0.5),"")</f>
        <v/>
      </c>
      <c r="AB409" s="224" t="str">
        <f>IFERROR(IF(#REF!="Yes",$Z409, $Z409+$S409*0.5),"")</f>
        <v/>
      </c>
      <c r="AC409" s="220" t="str">
        <f>IFERROR(VLOOKUP(_xlfn.CONCAT('Team Roster - Final'!$A409," : ",'Team Roster - Final'!$BM409),'Rate Calculations'!$C$4:$U$1100,19,FALSE),"")</f>
        <v/>
      </c>
      <c r="AD409" s="220" t="str">
        <f t="shared" si="109"/>
        <v/>
      </c>
      <c r="AE409" s="220" t="str">
        <f t="shared" si="110"/>
        <v/>
      </c>
      <c r="AF409" s="225" t="str">
        <f>IFERROR(VLOOKUP(_xlfn.CONCAT('Team Roster - Final'!$A409," : ",'Team Roster - Final'!$BM409),'Rate Calculations'!$C$4:$AB$1100,22,FALSE),"")</f>
        <v/>
      </c>
      <c r="AG409" s="225" t="str">
        <f>IFERROR(VLOOKUP(_xlfn.CONCAT('Team Roster - Final'!$A409," : ",'Team Roster - Final'!$BM409),'Rate Calculations'!$C$4:$AB$1100,23,FALSE),"")</f>
        <v/>
      </c>
      <c r="AH409" s="222" t="str">
        <f t="shared" si="111"/>
        <v/>
      </c>
      <c r="AI409" s="222" t="str">
        <f t="shared" si="112"/>
        <v/>
      </c>
      <c r="AJ409" s="223" t="str">
        <f>Table1[[#This Row],[Home Office
Net Fee %]]</f>
        <v/>
      </c>
      <c r="AK409" s="222" t="str">
        <f t="shared" si="113"/>
        <v/>
      </c>
      <c r="AL409" s="222" t="str">
        <f t="shared" si="114"/>
        <v/>
      </c>
      <c r="AM409" s="215" t="str">
        <f>IFERROR(IF(#REF!="Yes",$AK409,($AK409+$AD409*0.5)),"")</f>
        <v/>
      </c>
      <c r="AN409" s="215" t="str">
        <f>IFERROR(IF(#REF!="Yes",$AL409,($AL409+$AE409*0.5)),"")</f>
        <v/>
      </c>
      <c r="AO409" s="374" t="str">
        <f>IF(ISBLANK('Team Roster Proposed - FBR'!Q410),"",'Team Roster Proposed - FBR'!Q410)</f>
        <v/>
      </c>
      <c r="AP409" s="226" t="e">
        <f>IF(ISBLANK(#REF!),"",#REF!)</f>
        <v>#REF!</v>
      </c>
      <c r="AQ409" s="226" t="e">
        <f>IF(ISBLANK(#REF!),"",#REF!)</f>
        <v>#REF!</v>
      </c>
      <c r="AR409" s="226" t="e">
        <f>IF(ISBLANK(#REF!),"",#REF!)</f>
        <v>#REF!</v>
      </c>
      <c r="AS409" s="219" t="e">
        <f>IF(ISBLANK(#REF!),"",#REF!)</f>
        <v>#REF!</v>
      </c>
      <c r="AT409" s="219" t="e">
        <f>IF(ISBLANK(#REF!),"",#REF!)</f>
        <v>#REF!</v>
      </c>
      <c r="AU409" s="219" t="e">
        <f>IF(ISBLANK(#REF!),"",#REF!)</f>
        <v>#REF!</v>
      </c>
      <c r="AV409" s="219" t="e">
        <f>IF(ISBLANK(#REF!),"",#REF!)</f>
        <v>#REF!</v>
      </c>
      <c r="AW409" s="219" t="e">
        <f>IF(ISBLANK(#REF!),"",#REF!)</f>
        <v>#REF!</v>
      </c>
      <c r="AX409" s="219" t="e">
        <f>IF(ISBLANK(#REF!),"",#REF!)</f>
        <v>#REF!</v>
      </c>
      <c r="AY409" s="226" t="e">
        <f>IF(ISBLANK(#REF!),"",#REF!)</f>
        <v>#REF!</v>
      </c>
      <c r="AZ409" s="219" t="e">
        <f>IF(ISBLANK(#REF!),"",#REF!)</f>
        <v>#REF!</v>
      </c>
      <c r="BA409" s="219" t="e">
        <f>IF(ISBLANK(#REF!),"",#REF!)</f>
        <v>#REF!</v>
      </c>
      <c r="BB409" s="219" t="e">
        <f>IF(ISBLANK(#REF!),"",#REF!)</f>
        <v>#REF!</v>
      </c>
      <c r="BC409" s="219" t="e">
        <f>IF(ISBLANK(#REF!),"",#REF!)</f>
        <v>#REF!</v>
      </c>
      <c r="BD409" s="219" t="e">
        <f>IF(ISBLANK(#REF!),"",#REF!)</f>
        <v>#REF!</v>
      </c>
      <c r="BE409" s="219" t="e">
        <f>IF(ISBLANK(#REF!),"",#REF!)</f>
        <v>#REF!</v>
      </c>
      <c r="BF409" s="219" t="e">
        <f>IF(ISBLANK(#REF!),"",#REF!)</f>
        <v>#REF!</v>
      </c>
      <c r="BG409" s="219" t="e">
        <f>IF(ISBLANK(#REF!),"",#REF!)</f>
        <v>#REF!</v>
      </c>
      <c r="BH409" s="219" t="e">
        <f>IF(ISBLANK(#REF!),"",#REF!)</f>
        <v>#REF!</v>
      </c>
      <c r="BI409" s="219" t="e">
        <f>IF(ISBLANK(#REF!),"",#REF!)</f>
        <v>#REF!</v>
      </c>
      <c r="BJ409" s="219" t="e">
        <f>IF(ISBLANK(#REF!),"",#REF!)</f>
        <v>#REF!</v>
      </c>
      <c r="BK409" s="219" t="e">
        <f>IF(ISBLANK(#REF!),"",#REF!)</f>
        <v>#REF!</v>
      </c>
      <c r="BL409" s="219" t="e">
        <f>IF(ISBLANK(#REF!),"",#REF!)</f>
        <v>#REF!</v>
      </c>
      <c r="BM409" s="219" t="e">
        <f>IF(ISBLANK(#REF!),"",#REF!)</f>
        <v>#REF!</v>
      </c>
      <c r="BN409" s="219" t="e">
        <f>IF(ISBLANK(#REF!),"",#REF!)</f>
        <v>#REF!</v>
      </c>
      <c r="BO409" s="227" t="e">
        <f t="shared" si="115"/>
        <v>#REF!</v>
      </c>
      <c r="BP409" s="228" t="str">
        <f t="shared" si="118"/>
        <v/>
      </c>
      <c r="BQ409" s="229" t="str">
        <f t="shared" si="102"/>
        <v/>
      </c>
      <c r="BR409" s="228" t="e">
        <f t="shared" si="116"/>
        <v>#REF!</v>
      </c>
      <c r="BS409" s="230" t="e">
        <f t="shared" si="117"/>
        <v>#REF!</v>
      </c>
    </row>
    <row r="410" spans="1:71">
      <c r="A410" s="213" t="e">
        <f>IF(ISBLANK(#REF!),"",#REF!)</f>
        <v>#REF!</v>
      </c>
      <c r="B410" s="214" t="e">
        <f>IF(ISBLANK(#REF!),"",#REF!)</f>
        <v>#REF!</v>
      </c>
      <c r="C410" s="214" t="e">
        <f>IF(ISBLANK(#REF!),"",#REF!)</f>
        <v>#REF!</v>
      </c>
      <c r="D410" s="214" t="e">
        <f>IF(ISBLANK(#REF!),"",#REF!)</f>
        <v>#REF!</v>
      </c>
      <c r="E410" s="214" t="e">
        <f>IF(ISBLANK(#REF!),"",#REF!)</f>
        <v>#REF!</v>
      </c>
      <c r="F410" s="214" t="e">
        <f>IF(ISBLANK(#REF!),"",#REF!)</f>
        <v>#REF!</v>
      </c>
      <c r="G410" s="214" t="e">
        <f>IF(ISBLANK(#REF!),"",#REF!)</f>
        <v>#REF!</v>
      </c>
      <c r="H410" s="215" t="e">
        <f>IF(ISBLANK(#REF!),"",#REF!)</f>
        <v>#REF!</v>
      </c>
      <c r="I410" s="214" t="e">
        <f>IF(ISBLANK(#REF!),"",#REF!)</f>
        <v>#REF!</v>
      </c>
      <c r="J410" s="216" t="e">
        <f>IF(ISBLANK(#REF!),"",#REF!)</f>
        <v>#REF!</v>
      </c>
      <c r="K410" s="217" t="e">
        <f>IF(ISBLANK(#REF!),"",#REF!)</f>
        <v>#REF!</v>
      </c>
      <c r="L410" s="217" t="e">
        <f>IF(ISBLANK(#REF!),"",#REF!)</f>
        <v>#REF!</v>
      </c>
      <c r="M410" s="218" t="e">
        <f>IF(ISBLANK(#REF!),"",#REF!)</f>
        <v>#REF!</v>
      </c>
      <c r="N410" s="218" t="e">
        <f>IF(ISBLANK(#REF!),"",#REF!)</f>
        <v>#REF!</v>
      </c>
      <c r="O410" s="220" t="str">
        <f>IFERROR(VLOOKUP(_xlfn.CONCAT('Team Roster - Final'!$A410," : ",'Team Roster - Final'!$BM410),'Rate Calculations'!$C$4:$G$1100,5,FALSE),"")</f>
        <v/>
      </c>
      <c r="P410" s="225">
        <f>IF(ISBLANK('Rate Calculations'!$H412),"",'Rate Calculations'!$H412)</f>
        <v>1.7500000000000002E-2</v>
      </c>
      <c r="Q410" s="220" t="str">
        <f t="shared" si="103"/>
        <v/>
      </c>
      <c r="R410" s="221">
        <f>IF(ISBLANK('Rate Calculations'!$J412),"",'Rate Calculations'!$J412)</f>
        <v>3.5000000000000003E-2</v>
      </c>
      <c r="S410" s="220" t="str">
        <f t="shared" si="104"/>
        <v/>
      </c>
      <c r="T410" s="225" t="str">
        <f>IFERROR(VLOOKUP(_xlfn.CONCAT('Team Roster - Final'!$A410," : ",'Team Roster - Final'!$BM410),'Rate Calculations'!$C$4:$S$1100,10,FALSE),"")</f>
        <v/>
      </c>
      <c r="U410" s="225" t="str">
        <f>IFERROR(VLOOKUP(_xlfn.CONCAT('Team Roster - Final'!$A410," : ",'Team Roster - Final'!$BM410),'Rate Calculations'!$C$4:$S$1100,11,FALSE),"")</f>
        <v/>
      </c>
      <c r="V410" s="222" t="str">
        <f t="shared" si="105"/>
        <v/>
      </c>
      <c r="W410" s="222" t="str">
        <f t="shared" si="106"/>
        <v/>
      </c>
      <c r="X410" s="223" t="str">
        <f>IFERROR(VLOOKUP(_xlfn.CONCAT('Team Roster - Final'!$A410," : ",'Team Roster - Final'!$BM410),'Rate Calculations'!$C$4:$S$1100,14,FALSE),"")</f>
        <v/>
      </c>
      <c r="Y410" s="222" t="str">
        <f t="shared" si="107"/>
        <v/>
      </c>
      <c r="Z410" s="222" t="str">
        <f t="shared" si="108"/>
        <v/>
      </c>
      <c r="AA410" s="224" t="str">
        <f>IFERROR(IF(#REF!="Yes",$Y410, $Y410+$Q410*0.5),"")</f>
        <v/>
      </c>
      <c r="AB410" s="224" t="str">
        <f>IFERROR(IF(#REF!="Yes",$Z410, $Z410+$S410*0.5),"")</f>
        <v/>
      </c>
      <c r="AC410" s="220" t="str">
        <f>IFERROR(VLOOKUP(_xlfn.CONCAT('Team Roster - Final'!$A410," : ",'Team Roster - Final'!$BM410),'Rate Calculations'!$C$4:$U$1100,19,FALSE),"")</f>
        <v/>
      </c>
      <c r="AD410" s="220" t="str">
        <f t="shared" si="109"/>
        <v/>
      </c>
      <c r="AE410" s="220" t="str">
        <f t="shared" si="110"/>
        <v/>
      </c>
      <c r="AF410" s="225" t="str">
        <f>IFERROR(VLOOKUP(_xlfn.CONCAT('Team Roster - Final'!$A410," : ",'Team Roster - Final'!$BM410),'Rate Calculations'!$C$4:$AB$1100,22,FALSE),"")</f>
        <v/>
      </c>
      <c r="AG410" s="225" t="str">
        <f>IFERROR(VLOOKUP(_xlfn.CONCAT('Team Roster - Final'!$A410," : ",'Team Roster - Final'!$BM410),'Rate Calculations'!$C$4:$AB$1100,23,FALSE),"")</f>
        <v/>
      </c>
      <c r="AH410" s="222" t="str">
        <f t="shared" si="111"/>
        <v/>
      </c>
      <c r="AI410" s="222" t="str">
        <f t="shared" si="112"/>
        <v/>
      </c>
      <c r="AJ410" s="223" t="str">
        <f>Table1[[#This Row],[Home Office
Net Fee %]]</f>
        <v/>
      </c>
      <c r="AK410" s="222" t="str">
        <f t="shared" si="113"/>
        <v/>
      </c>
      <c r="AL410" s="222" t="str">
        <f t="shared" si="114"/>
        <v/>
      </c>
      <c r="AM410" s="215" t="str">
        <f>IFERROR(IF(#REF!="Yes",$AK410,($AK410+$AD410*0.5)),"")</f>
        <v/>
      </c>
      <c r="AN410" s="215" t="str">
        <f>IFERROR(IF(#REF!="Yes",$AL410,($AL410+$AE410*0.5)),"")</f>
        <v/>
      </c>
      <c r="AO410" s="374" t="str">
        <f>IF(ISBLANK('Team Roster Proposed - FBR'!Q411),"",'Team Roster Proposed - FBR'!Q411)</f>
        <v/>
      </c>
      <c r="AP410" s="226" t="e">
        <f>IF(ISBLANK(#REF!),"",#REF!)</f>
        <v>#REF!</v>
      </c>
      <c r="AQ410" s="226" t="e">
        <f>IF(ISBLANK(#REF!),"",#REF!)</f>
        <v>#REF!</v>
      </c>
      <c r="AR410" s="226" t="e">
        <f>IF(ISBLANK(#REF!),"",#REF!)</f>
        <v>#REF!</v>
      </c>
      <c r="AS410" s="219" t="e">
        <f>IF(ISBLANK(#REF!),"",#REF!)</f>
        <v>#REF!</v>
      </c>
      <c r="AT410" s="219" t="e">
        <f>IF(ISBLANK(#REF!),"",#REF!)</f>
        <v>#REF!</v>
      </c>
      <c r="AU410" s="219" t="e">
        <f>IF(ISBLANK(#REF!),"",#REF!)</f>
        <v>#REF!</v>
      </c>
      <c r="AV410" s="219" t="e">
        <f>IF(ISBLANK(#REF!),"",#REF!)</f>
        <v>#REF!</v>
      </c>
      <c r="AW410" s="219" t="e">
        <f>IF(ISBLANK(#REF!),"",#REF!)</f>
        <v>#REF!</v>
      </c>
      <c r="AX410" s="219" t="e">
        <f>IF(ISBLANK(#REF!),"",#REF!)</f>
        <v>#REF!</v>
      </c>
      <c r="AY410" s="226" t="e">
        <f>IF(ISBLANK(#REF!),"",#REF!)</f>
        <v>#REF!</v>
      </c>
      <c r="AZ410" s="219" t="e">
        <f>IF(ISBLANK(#REF!),"",#REF!)</f>
        <v>#REF!</v>
      </c>
      <c r="BA410" s="219" t="e">
        <f>IF(ISBLANK(#REF!),"",#REF!)</f>
        <v>#REF!</v>
      </c>
      <c r="BB410" s="219" t="e">
        <f>IF(ISBLANK(#REF!),"",#REF!)</f>
        <v>#REF!</v>
      </c>
      <c r="BC410" s="219" t="e">
        <f>IF(ISBLANK(#REF!),"",#REF!)</f>
        <v>#REF!</v>
      </c>
      <c r="BD410" s="219" t="e">
        <f>IF(ISBLANK(#REF!),"",#REF!)</f>
        <v>#REF!</v>
      </c>
      <c r="BE410" s="219" t="e">
        <f>IF(ISBLANK(#REF!),"",#REF!)</f>
        <v>#REF!</v>
      </c>
      <c r="BF410" s="219" t="e">
        <f>IF(ISBLANK(#REF!),"",#REF!)</f>
        <v>#REF!</v>
      </c>
      <c r="BG410" s="219" t="e">
        <f>IF(ISBLANK(#REF!),"",#REF!)</f>
        <v>#REF!</v>
      </c>
      <c r="BH410" s="219" t="e">
        <f>IF(ISBLANK(#REF!),"",#REF!)</f>
        <v>#REF!</v>
      </c>
      <c r="BI410" s="219" t="e">
        <f>IF(ISBLANK(#REF!),"",#REF!)</f>
        <v>#REF!</v>
      </c>
      <c r="BJ410" s="219" t="e">
        <f>IF(ISBLANK(#REF!),"",#REF!)</f>
        <v>#REF!</v>
      </c>
      <c r="BK410" s="219" t="e">
        <f>IF(ISBLANK(#REF!),"",#REF!)</f>
        <v>#REF!</v>
      </c>
      <c r="BL410" s="219" t="e">
        <f>IF(ISBLANK(#REF!),"",#REF!)</f>
        <v>#REF!</v>
      </c>
      <c r="BM410" s="219" t="e">
        <f>IF(ISBLANK(#REF!),"",#REF!)</f>
        <v>#REF!</v>
      </c>
      <c r="BN410" s="219" t="e">
        <f>IF(ISBLANK(#REF!),"",#REF!)</f>
        <v>#REF!</v>
      </c>
      <c r="BO410" s="227" t="e">
        <f t="shared" si="115"/>
        <v>#REF!</v>
      </c>
      <c r="BP410" s="228" t="str">
        <f t="shared" si="118"/>
        <v/>
      </c>
      <c r="BQ410" s="229" t="str">
        <f t="shared" si="102"/>
        <v/>
      </c>
      <c r="BR410" s="228" t="e">
        <f t="shared" si="116"/>
        <v>#REF!</v>
      </c>
      <c r="BS410" s="230" t="e">
        <f t="shared" si="117"/>
        <v>#REF!</v>
      </c>
    </row>
    <row r="411" spans="1:71">
      <c r="A411" s="213" t="e">
        <f>IF(ISBLANK(#REF!),"",#REF!)</f>
        <v>#REF!</v>
      </c>
      <c r="B411" s="214" t="e">
        <f>IF(ISBLANK(#REF!),"",#REF!)</f>
        <v>#REF!</v>
      </c>
      <c r="C411" s="214" t="e">
        <f>IF(ISBLANK(#REF!),"",#REF!)</f>
        <v>#REF!</v>
      </c>
      <c r="D411" s="214" t="e">
        <f>IF(ISBLANK(#REF!),"",#REF!)</f>
        <v>#REF!</v>
      </c>
      <c r="E411" s="214" t="e">
        <f>IF(ISBLANK(#REF!),"",#REF!)</f>
        <v>#REF!</v>
      </c>
      <c r="F411" s="214" t="e">
        <f>IF(ISBLANK(#REF!),"",#REF!)</f>
        <v>#REF!</v>
      </c>
      <c r="G411" s="214" t="e">
        <f>IF(ISBLANK(#REF!),"",#REF!)</f>
        <v>#REF!</v>
      </c>
      <c r="H411" s="215" t="e">
        <f>IF(ISBLANK(#REF!),"",#REF!)</f>
        <v>#REF!</v>
      </c>
      <c r="I411" s="214" t="e">
        <f>IF(ISBLANK(#REF!),"",#REF!)</f>
        <v>#REF!</v>
      </c>
      <c r="J411" s="216" t="e">
        <f>IF(ISBLANK(#REF!),"",#REF!)</f>
        <v>#REF!</v>
      </c>
      <c r="K411" s="217" t="e">
        <f>IF(ISBLANK(#REF!),"",#REF!)</f>
        <v>#REF!</v>
      </c>
      <c r="L411" s="217" t="e">
        <f>IF(ISBLANK(#REF!),"",#REF!)</f>
        <v>#REF!</v>
      </c>
      <c r="M411" s="218" t="e">
        <f>IF(ISBLANK(#REF!),"",#REF!)</f>
        <v>#REF!</v>
      </c>
      <c r="N411" s="218" t="e">
        <f>IF(ISBLANK(#REF!),"",#REF!)</f>
        <v>#REF!</v>
      </c>
      <c r="O411" s="220" t="str">
        <f>IFERROR(VLOOKUP(_xlfn.CONCAT('Team Roster - Final'!$A411," : ",'Team Roster - Final'!$BM411),'Rate Calculations'!$C$4:$G$1100,5,FALSE),"")</f>
        <v/>
      </c>
      <c r="P411" s="225">
        <f>IF(ISBLANK('Rate Calculations'!$H413),"",'Rate Calculations'!$H413)</f>
        <v>1.7500000000000002E-2</v>
      </c>
      <c r="Q411" s="220" t="str">
        <f t="shared" si="103"/>
        <v/>
      </c>
      <c r="R411" s="221">
        <f>IF(ISBLANK('Rate Calculations'!$J413),"",'Rate Calculations'!$J413)</f>
        <v>3.5000000000000003E-2</v>
      </c>
      <c r="S411" s="220" t="str">
        <f t="shared" si="104"/>
        <v/>
      </c>
      <c r="T411" s="225" t="str">
        <f>IFERROR(VLOOKUP(_xlfn.CONCAT('Team Roster - Final'!$A411," : ",'Team Roster - Final'!$BM411),'Rate Calculations'!$C$4:$S$1100,10,FALSE),"")</f>
        <v/>
      </c>
      <c r="U411" s="225" t="str">
        <f>IFERROR(VLOOKUP(_xlfn.CONCAT('Team Roster - Final'!$A411," : ",'Team Roster - Final'!$BM411),'Rate Calculations'!$C$4:$S$1100,11,FALSE),"")</f>
        <v/>
      </c>
      <c r="V411" s="222" t="str">
        <f t="shared" si="105"/>
        <v/>
      </c>
      <c r="W411" s="222" t="str">
        <f t="shared" si="106"/>
        <v/>
      </c>
      <c r="X411" s="223" t="str">
        <f>IFERROR(VLOOKUP(_xlfn.CONCAT('Team Roster - Final'!$A411," : ",'Team Roster - Final'!$BM411),'Rate Calculations'!$C$4:$S$1100,14,FALSE),"")</f>
        <v/>
      </c>
      <c r="Y411" s="222" t="str">
        <f t="shared" si="107"/>
        <v/>
      </c>
      <c r="Z411" s="222" t="str">
        <f t="shared" si="108"/>
        <v/>
      </c>
      <c r="AA411" s="224" t="str">
        <f>IFERROR(IF(#REF!="Yes",$Y411, $Y411+$Q411*0.5),"")</f>
        <v/>
      </c>
      <c r="AB411" s="224" t="str">
        <f>IFERROR(IF(#REF!="Yes",$Z411, $Z411+$S411*0.5),"")</f>
        <v/>
      </c>
      <c r="AC411" s="220" t="str">
        <f>IFERROR(VLOOKUP(_xlfn.CONCAT('Team Roster - Final'!$A411," : ",'Team Roster - Final'!$BM411),'Rate Calculations'!$C$4:$U$1100,19,FALSE),"")</f>
        <v/>
      </c>
      <c r="AD411" s="220" t="str">
        <f t="shared" si="109"/>
        <v/>
      </c>
      <c r="AE411" s="220" t="str">
        <f t="shared" si="110"/>
        <v/>
      </c>
      <c r="AF411" s="225" t="str">
        <f>IFERROR(VLOOKUP(_xlfn.CONCAT('Team Roster - Final'!$A411," : ",'Team Roster - Final'!$BM411),'Rate Calculations'!$C$4:$AB$1100,22,FALSE),"")</f>
        <v/>
      </c>
      <c r="AG411" s="225" t="str">
        <f>IFERROR(VLOOKUP(_xlfn.CONCAT('Team Roster - Final'!$A411," : ",'Team Roster - Final'!$BM411),'Rate Calculations'!$C$4:$AB$1100,23,FALSE),"")</f>
        <v/>
      </c>
      <c r="AH411" s="222" t="str">
        <f t="shared" si="111"/>
        <v/>
      </c>
      <c r="AI411" s="222" t="str">
        <f t="shared" si="112"/>
        <v/>
      </c>
      <c r="AJ411" s="223" t="str">
        <f>Table1[[#This Row],[Home Office
Net Fee %]]</f>
        <v/>
      </c>
      <c r="AK411" s="222" t="str">
        <f t="shared" si="113"/>
        <v/>
      </c>
      <c r="AL411" s="222" t="str">
        <f t="shared" si="114"/>
        <v/>
      </c>
      <c r="AM411" s="215" t="str">
        <f>IFERROR(IF(#REF!="Yes",$AK411,($AK411+$AD411*0.5)),"")</f>
        <v/>
      </c>
      <c r="AN411" s="215" t="str">
        <f>IFERROR(IF(#REF!="Yes",$AL411,($AL411+$AE411*0.5)),"")</f>
        <v/>
      </c>
      <c r="AO411" s="374" t="str">
        <f>IF(ISBLANK('Team Roster Proposed - FBR'!Q412),"",'Team Roster Proposed - FBR'!Q412)</f>
        <v/>
      </c>
      <c r="AP411" s="226" t="e">
        <f>IF(ISBLANK(#REF!),"",#REF!)</f>
        <v>#REF!</v>
      </c>
      <c r="AQ411" s="226" t="e">
        <f>IF(ISBLANK(#REF!),"",#REF!)</f>
        <v>#REF!</v>
      </c>
      <c r="AR411" s="226" t="e">
        <f>IF(ISBLANK(#REF!),"",#REF!)</f>
        <v>#REF!</v>
      </c>
      <c r="AS411" s="219" t="e">
        <f>IF(ISBLANK(#REF!),"",#REF!)</f>
        <v>#REF!</v>
      </c>
      <c r="AT411" s="219" t="e">
        <f>IF(ISBLANK(#REF!),"",#REF!)</f>
        <v>#REF!</v>
      </c>
      <c r="AU411" s="219" t="e">
        <f>IF(ISBLANK(#REF!),"",#REF!)</f>
        <v>#REF!</v>
      </c>
      <c r="AV411" s="219" t="e">
        <f>IF(ISBLANK(#REF!),"",#REF!)</f>
        <v>#REF!</v>
      </c>
      <c r="AW411" s="219" t="e">
        <f>IF(ISBLANK(#REF!),"",#REF!)</f>
        <v>#REF!</v>
      </c>
      <c r="AX411" s="219" t="e">
        <f>IF(ISBLANK(#REF!),"",#REF!)</f>
        <v>#REF!</v>
      </c>
      <c r="AY411" s="226" t="e">
        <f>IF(ISBLANK(#REF!),"",#REF!)</f>
        <v>#REF!</v>
      </c>
      <c r="AZ411" s="219" t="e">
        <f>IF(ISBLANK(#REF!),"",#REF!)</f>
        <v>#REF!</v>
      </c>
      <c r="BA411" s="219" t="e">
        <f>IF(ISBLANK(#REF!),"",#REF!)</f>
        <v>#REF!</v>
      </c>
      <c r="BB411" s="219" t="e">
        <f>IF(ISBLANK(#REF!),"",#REF!)</f>
        <v>#REF!</v>
      </c>
      <c r="BC411" s="219" t="e">
        <f>IF(ISBLANK(#REF!),"",#REF!)</f>
        <v>#REF!</v>
      </c>
      <c r="BD411" s="219" t="e">
        <f>IF(ISBLANK(#REF!),"",#REF!)</f>
        <v>#REF!</v>
      </c>
      <c r="BE411" s="219" t="e">
        <f>IF(ISBLANK(#REF!),"",#REF!)</f>
        <v>#REF!</v>
      </c>
      <c r="BF411" s="219" t="e">
        <f>IF(ISBLANK(#REF!),"",#REF!)</f>
        <v>#REF!</v>
      </c>
      <c r="BG411" s="219" t="e">
        <f>IF(ISBLANK(#REF!),"",#REF!)</f>
        <v>#REF!</v>
      </c>
      <c r="BH411" s="219" t="e">
        <f>IF(ISBLANK(#REF!),"",#REF!)</f>
        <v>#REF!</v>
      </c>
      <c r="BI411" s="219" t="e">
        <f>IF(ISBLANK(#REF!),"",#REF!)</f>
        <v>#REF!</v>
      </c>
      <c r="BJ411" s="219" t="e">
        <f>IF(ISBLANK(#REF!),"",#REF!)</f>
        <v>#REF!</v>
      </c>
      <c r="BK411" s="219" t="e">
        <f>IF(ISBLANK(#REF!),"",#REF!)</f>
        <v>#REF!</v>
      </c>
      <c r="BL411" s="219" t="e">
        <f>IF(ISBLANK(#REF!),"",#REF!)</f>
        <v>#REF!</v>
      </c>
      <c r="BM411" s="219" t="e">
        <f>IF(ISBLANK(#REF!),"",#REF!)</f>
        <v>#REF!</v>
      </c>
      <c r="BN411" s="219" t="e">
        <f>IF(ISBLANK(#REF!),"",#REF!)</f>
        <v>#REF!</v>
      </c>
      <c r="BO411" s="227" t="e">
        <f t="shared" si="115"/>
        <v>#REF!</v>
      </c>
      <c r="BP411" s="228" t="str">
        <f t="shared" si="118"/>
        <v/>
      </c>
      <c r="BQ411" s="229" t="str">
        <f t="shared" si="102"/>
        <v/>
      </c>
      <c r="BR411" s="228" t="e">
        <f t="shared" si="116"/>
        <v>#REF!</v>
      </c>
      <c r="BS411" s="230" t="e">
        <f t="shared" si="117"/>
        <v>#REF!</v>
      </c>
    </row>
    <row r="412" spans="1:71">
      <c r="A412" s="213" t="e">
        <f>IF(ISBLANK(#REF!),"",#REF!)</f>
        <v>#REF!</v>
      </c>
      <c r="B412" s="214" t="e">
        <f>IF(ISBLANK(#REF!),"",#REF!)</f>
        <v>#REF!</v>
      </c>
      <c r="C412" s="214" t="e">
        <f>IF(ISBLANK(#REF!),"",#REF!)</f>
        <v>#REF!</v>
      </c>
      <c r="D412" s="214" t="e">
        <f>IF(ISBLANK(#REF!),"",#REF!)</f>
        <v>#REF!</v>
      </c>
      <c r="E412" s="214" t="e">
        <f>IF(ISBLANK(#REF!),"",#REF!)</f>
        <v>#REF!</v>
      </c>
      <c r="F412" s="214" t="e">
        <f>IF(ISBLANK(#REF!),"",#REF!)</f>
        <v>#REF!</v>
      </c>
      <c r="G412" s="214" t="e">
        <f>IF(ISBLANK(#REF!),"",#REF!)</f>
        <v>#REF!</v>
      </c>
      <c r="H412" s="215" t="e">
        <f>IF(ISBLANK(#REF!),"",#REF!)</f>
        <v>#REF!</v>
      </c>
      <c r="I412" s="214" t="e">
        <f>IF(ISBLANK(#REF!),"",#REF!)</f>
        <v>#REF!</v>
      </c>
      <c r="J412" s="216" t="e">
        <f>IF(ISBLANK(#REF!),"",#REF!)</f>
        <v>#REF!</v>
      </c>
      <c r="K412" s="217" t="e">
        <f>IF(ISBLANK(#REF!),"",#REF!)</f>
        <v>#REF!</v>
      </c>
      <c r="L412" s="217" t="e">
        <f>IF(ISBLANK(#REF!),"",#REF!)</f>
        <v>#REF!</v>
      </c>
      <c r="M412" s="218" t="e">
        <f>IF(ISBLANK(#REF!),"",#REF!)</f>
        <v>#REF!</v>
      </c>
      <c r="N412" s="218" t="e">
        <f>IF(ISBLANK(#REF!),"",#REF!)</f>
        <v>#REF!</v>
      </c>
      <c r="O412" s="220" t="str">
        <f>IFERROR(VLOOKUP(_xlfn.CONCAT('Team Roster - Final'!$A412," : ",'Team Roster - Final'!$BM412),'Rate Calculations'!$C$4:$G$1100,5,FALSE),"")</f>
        <v/>
      </c>
      <c r="P412" s="225">
        <f>IF(ISBLANK('Rate Calculations'!$H414),"",'Rate Calculations'!$H414)</f>
        <v>1.7500000000000002E-2</v>
      </c>
      <c r="Q412" s="220" t="str">
        <f t="shared" si="103"/>
        <v/>
      </c>
      <c r="R412" s="221">
        <f>IF(ISBLANK('Rate Calculations'!$J414),"",'Rate Calculations'!$J414)</f>
        <v>3.5000000000000003E-2</v>
      </c>
      <c r="S412" s="220" t="str">
        <f t="shared" si="104"/>
        <v/>
      </c>
      <c r="T412" s="225" t="str">
        <f>IFERROR(VLOOKUP(_xlfn.CONCAT('Team Roster - Final'!$A412," : ",'Team Roster - Final'!$BM412),'Rate Calculations'!$C$4:$S$1100,10,FALSE),"")</f>
        <v/>
      </c>
      <c r="U412" s="225" t="str">
        <f>IFERROR(VLOOKUP(_xlfn.CONCAT('Team Roster - Final'!$A412," : ",'Team Roster - Final'!$BM412),'Rate Calculations'!$C$4:$S$1100,11,FALSE),"")</f>
        <v/>
      </c>
      <c r="V412" s="222" t="str">
        <f t="shared" si="105"/>
        <v/>
      </c>
      <c r="W412" s="222" t="str">
        <f t="shared" si="106"/>
        <v/>
      </c>
      <c r="X412" s="223" t="str">
        <f>IFERROR(VLOOKUP(_xlfn.CONCAT('Team Roster - Final'!$A412," : ",'Team Roster - Final'!$BM412),'Rate Calculations'!$C$4:$S$1100,14,FALSE),"")</f>
        <v/>
      </c>
      <c r="Y412" s="222" t="str">
        <f t="shared" si="107"/>
        <v/>
      </c>
      <c r="Z412" s="222" t="str">
        <f t="shared" si="108"/>
        <v/>
      </c>
      <c r="AA412" s="224" t="str">
        <f>IFERROR(IF(#REF!="Yes",$Y412, $Y412+$Q412*0.5),"")</f>
        <v/>
      </c>
      <c r="AB412" s="224" t="str">
        <f>IFERROR(IF(#REF!="Yes",$Z412, $Z412+$S412*0.5),"")</f>
        <v/>
      </c>
      <c r="AC412" s="220" t="str">
        <f>IFERROR(VLOOKUP(_xlfn.CONCAT('Team Roster - Final'!$A412," : ",'Team Roster - Final'!$BM412),'Rate Calculations'!$C$4:$U$1100,19,FALSE),"")</f>
        <v/>
      </c>
      <c r="AD412" s="220" t="str">
        <f t="shared" si="109"/>
        <v/>
      </c>
      <c r="AE412" s="220" t="str">
        <f t="shared" si="110"/>
        <v/>
      </c>
      <c r="AF412" s="225" t="str">
        <f>IFERROR(VLOOKUP(_xlfn.CONCAT('Team Roster - Final'!$A412," : ",'Team Roster - Final'!$BM412),'Rate Calculations'!$C$4:$AB$1100,22,FALSE),"")</f>
        <v/>
      </c>
      <c r="AG412" s="225" t="str">
        <f>IFERROR(VLOOKUP(_xlfn.CONCAT('Team Roster - Final'!$A412," : ",'Team Roster - Final'!$BM412),'Rate Calculations'!$C$4:$AB$1100,23,FALSE),"")</f>
        <v/>
      </c>
      <c r="AH412" s="222" t="str">
        <f t="shared" si="111"/>
        <v/>
      </c>
      <c r="AI412" s="222" t="str">
        <f t="shared" si="112"/>
        <v/>
      </c>
      <c r="AJ412" s="223" t="str">
        <f>Table1[[#This Row],[Home Office
Net Fee %]]</f>
        <v/>
      </c>
      <c r="AK412" s="222" t="str">
        <f t="shared" si="113"/>
        <v/>
      </c>
      <c r="AL412" s="222" t="str">
        <f t="shared" si="114"/>
        <v/>
      </c>
      <c r="AM412" s="215" t="str">
        <f>IFERROR(IF(#REF!="Yes",$AK412,($AK412+$AD412*0.5)),"")</f>
        <v/>
      </c>
      <c r="AN412" s="215" t="str">
        <f>IFERROR(IF(#REF!="Yes",$AL412,($AL412+$AE412*0.5)),"")</f>
        <v/>
      </c>
      <c r="AO412" s="374" t="str">
        <f>IF(ISBLANK('Team Roster Proposed - FBR'!Q413),"",'Team Roster Proposed - FBR'!Q413)</f>
        <v/>
      </c>
      <c r="AP412" s="226" t="e">
        <f>IF(ISBLANK(#REF!),"",#REF!)</f>
        <v>#REF!</v>
      </c>
      <c r="AQ412" s="226" t="e">
        <f>IF(ISBLANK(#REF!),"",#REF!)</f>
        <v>#REF!</v>
      </c>
      <c r="AR412" s="226" t="e">
        <f>IF(ISBLANK(#REF!),"",#REF!)</f>
        <v>#REF!</v>
      </c>
      <c r="AS412" s="219" t="e">
        <f>IF(ISBLANK(#REF!),"",#REF!)</f>
        <v>#REF!</v>
      </c>
      <c r="AT412" s="219" t="e">
        <f>IF(ISBLANK(#REF!),"",#REF!)</f>
        <v>#REF!</v>
      </c>
      <c r="AU412" s="219" t="e">
        <f>IF(ISBLANK(#REF!),"",#REF!)</f>
        <v>#REF!</v>
      </c>
      <c r="AV412" s="219" t="e">
        <f>IF(ISBLANK(#REF!),"",#REF!)</f>
        <v>#REF!</v>
      </c>
      <c r="AW412" s="219" t="e">
        <f>IF(ISBLANK(#REF!),"",#REF!)</f>
        <v>#REF!</v>
      </c>
      <c r="AX412" s="219" t="e">
        <f>IF(ISBLANK(#REF!),"",#REF!)</f>
        <v>#REF!</v>
      </c>
      <c r="AY412" s="226" t="e">
        <f>IF(ISBLANK(#REF!),"",#REF!)</f>
        <v>#REF!</v>
      </c>
      <c r="AZ412" s="219" t="e">
        <f>IF(ISBLANK(#REF!),"",#REF!)</f>
        <v>#REF!</v>
      </c>
      <c r="BA412" s="219" t="e">
        <f>IF(ISBLANK(#REF!),"",#REF!)</f>
        <v>#REF!</v>
      </c>
      <c r="BB412" s="219" t="e">
        <f>IF(ISBLANK(#REF!),"",#REF!)</f>
        <v>#REF!</v>
      </c>
      <c r="BC412" s="219" t="e">
        <f>IF(ISBLANK(#REF!),"",#REF!)</f>
        <v>#REF!</v>
      </c>
      <c r="BD412" s="219" t="e">
        <f>IF(ISBLANK(#REF!),"",#REF!)</f>
        <v>#REF!</v>
      </c>
      <c r="BE412" s="219" t="e">
        <f>IF(ISBLANK(#REF!),"",#REF!)</f>
        <v>#REF!</v>
      </c>
      <c r="BF412" s="219" t="e">
        <f>IF(ISBLANK(#REF!),"",#REF!)</f>
        <v>#REF!</v>
      </c>
      <c r="BG412" s="219" t="e">
        <f>IF(ISBLANK(#REF!),"",#REF!)</f>
        <v>#REF!</v>
      </c>
      <c r="BH412" s="219" t="e">
        <f>IF(ISBLANK(#REF!),"",#REF!)</f>
        <v>#REF!</v>
      </c>
      <c r="BI412" s="219" t="e">
        <f>IF(ISBLANK(#REF!),"",#REF!)</f>
        <v>#REF!</v>
      </c>
      <c r="BJ412" s="219" t="e">
        <f>IF(ISBLANK(#REF!),"",#REF!)</f>
        <v>#REF!</v>
      </c>
      <c r="BK412" s="219" t="e">
        <f>IF(ISBLANK(#REF!),"",#REF!)</f>
        <v>#REF!</v>
      </c>
      <c r="BL412" s="219" t="e">
        <f>IF(ISBLANK(#REF!),"",#REF!)</f>
        <v>#REF!</v>
      </c>
      <c r="BM412" s="219" t="e">
        <f>IF(ISBLANK(#REF!),"",#REF!)</f>
        <v>#REF!</v>
      </c>
      <c r="BN412" s="219" t="e">
        <f>IF(ISBLANK(#REF!),"",#REF!)</f>
        <v>#REF!</v>
      </c>
      <c r="BO412" s="227" t="e">
        <f t="shared" si="115"/>
        <v>#REF!</v>
      </c>
      <c r="BP412" s="228" t="str">
        <f t="shared" si="118"/>
        <v/>
      </c>
      <c r="BQ412" s="229" t="str">
        <f t="shared" si="102"/>
        <v/>
      </c>
      <c r="BR412" s="228" t="e">
        <f t="shared" si="116"/>
        <v>#REF!</v>
      </c>
      <c r="BS412" s="230" t="e">
        <f t="shared" si="117"/>
        <v>#REF!</v>
      </c>
    </row>
    <row r="413" spans="1:71">
      <c r="A413" s="213" t="e">
        <f>IF(ISBLANK(#REF!),"",#REF!)</f>
        <v>#REF!</v>
      </c>
      <c r="B413" s="214" t="e">
        <f>IF(ISBLANK(#REF!),"",#REF!)</f>
        <v>#REF!</v>
      </c>
      <c r="C413" s="214" t="e">
        <f>IF(ISBLANK(#REF!),"",#REF!)</f>
        <v>#REF!</v>
      </c>
      <c r="D413" s="214" t="e">
        <f>IF(ISBLANK(#REF!),"",#REF!)</f>
        <v>#REF!</v>
      </c>
      <c r="E413" s="214" t="e">
        <f>IF(ISBLANK(#REF!),"",#REF!)</f>
        <v>#REF!</v>
      </c>
      <c r="F413" s="214" t="e">
        <f>IF(ISBLANK(#REF!),"",#REF!)</f>
        <v>#REF!</v>
      </c>
      <c r="G413" s="214" t="e">
        <f>IF(ISBLANK(#REF!),"",#REF!)</f>
        <v>#REF!</v>
      </c>
      <c r="H413" s="215" t="e">
        <f>IF(ISBLANK(#REF!),"",#REF!)</f>
        <v>#REF!</v>
      </c>
      <c r="I413" s="214" t="e">
        <f>IF(ISBLANK(#REF!),"",#REF!)</f>
        <v>#REF!</v>
      </c>
      <c r="J413" s="216" t="e">
        <f>IF(ISBLANK(#REF!),"",#REF!)</f>
        <v>#REF!</v>
      </c>
      <c r="K413" s="217" t="e">
        <f>IF(ISBLANK(#REF!),"",#REF!)</f>
        <v>#REF!</v>
      </c>
      <c r="L413" s="217" t="e">
        <f>IF(ISBLANK(#REF!),"",#REF!)</f>
        <v>#REF!</v>
      </c>
      <c r="M413" s="218" t="e">
        <f>IF(ISBLANK(#REF!),"",#REF!)</f>
        <v>#REF!</v>
      </c>
      <c r="N413" s="218" t="e">
        <f>IF(ISBLANK(#REF!),"",#REF!)</f>
        <v>#REF!</v>
      </c>
      <c r="O413" s="220" t="str">
        <f>IFERROR(VLOOKUP(_xlfn.CONCAT('Team Roster - Final'!$A413," : ",'Team Roster - Final'!$BM413),'Rate Calculations'!$C$4:$G$1100,5,FALSE),"")</f>
        <v/>
      </c>
      <c r="P413" s="225">
        <f>IF(ISBLANK('Rate Calculations'!$H415),"",'Rate Calculations'!$H415)</f>
        <v>1.7500000000000002E-2</v>
      </c>
      <c r="Q413" s="220" t="str">
        <f t="shared" si="103"/>
        <v/>
      </c>
      <c r="R413" s="221">
        <f>IF(ISBLANK('Rate Calculations'!$J415),"",'Rate Calculations'!$J415)</f>
        <v>3.5000000000000003E-2</v>
      </c>
      <c r="S413" s="220" t="str">
        <f t="shared" si="104"/>
        <v/>
      </c>
      <c r="T413" s="225" t="str">
        <f>IFERROR(VLOOKUP(_xlfn.CONCAT('Team Roster - Final'!$A413," : ",'Team Roster - Final'!$BM413),'Rate Calculations'!$C$4:$S$1100,10,FALSE),"")</f>
        <v/>
      </c>
      <c r="U413" s="225" t="str">
        <f>IFERROR(VLOOKUP(_xlfn.CONCAT('Team Roster - Final'!$A413," : ",'Team Roster - Final'!$BM413),'Rate Calculations'!$C$4:$S$1100,11,FALSE),"")</f>
        <v/>
      </c>
      <c r="V413" s="222" t="str">
        <f t="shared" si="105"/>
        <v/>
      </c>
      <c r="W413" s="222" t="str">
        <f t="shared" si="106"/>
        <v/>
      </c>
      <c r="X413" s="223" t="str">
        <f>IFERROR(VLOOKUP(_xlfn.CONCAT('Team Roster - Final'!$A413," : ",'Team Roster - Final'!$BM413),'Rate Calculations'!$C$4:$S$1100,14,FALSE),"")</f>
        <v/>
      </c>
      <c r="Y413" s="222" t="str">
        <f t="shared" si="107"/>
        <v/>
      </c>
      <c r="Z413" s="222" t="str">
        <f t="shared" si="108"/>
        <v/>
      </c>
      <c r="AA413" s="224" t="str">
        <f>IFERROR(IF(#REF!="Yes",$Y413, $Y413+$Q413*0.5),"")</f>
        <v/>
      </c>
      <c r="AB413" s="224" t="str">
        <f>IFERROR(IF(#REF!="Yes",$Z413, $Z413+$S413*0.5),"")</f>
        <v/>
      </c>
      <c r="AC413" s="220" t="str">
        <f>IFERROR(VLOOKUP(_xlfn.CONCAT('Team Roster - Final'!$A413," : ",'Team Roster - Final'!$BM413),'Rate Calculations'!$C$4:$U$1100,19,FALSE),"")</f>
        <v/>
      </c>
      <c r="AD413" s="220" t="str">
        <f t="shared" si="109"/>
        <v/>
      </c>
      <c r="AE413" s="220" t="str">
        <f t="shared" si="110"/>
        <v/>
      </c>
      <c r="AF413" s="225" t="str">
        <f>IFERROR(VLOOKUP(_xlfn.CONCAT('Team Roster - Final'!$A413," : ",'Team Roster - Final'!$BM413),'Rate Calculations'!$C$4:$AB$1100,22,FALSE),"")</f>
        <v/>
      </c>
      <c r="AG413" s="225" t="str">
        <f>IFERROR(VLOOKUP(_xlfn.CONCAT('Team Roster - Final'!$A413," : ",'Team Roster - Final'!$BM413),'Rate Calculations'!$C$4:$AB$1100,23,FALSE),"")</f>
        <v/>
      </c>
      <c r="AH413" s="222" t="str">
        <f t="shared" si="111"/>
        <v/>
      </c>
      <c r="AI413" s="222" t="str">
        <f t="shared" si="112"/>
        <v/>
      </c>
      <c r="AJ413" s="223" t="str">
        <f>Table1[[#This Row],[Home Office
Net Fee %]]</f>
        <v/>
      </c>
      <c r="AK413" s="222" t="str">
        <f t="shared" si="113"/>
        <v/>
      </c>
      <c r="AL413" s="222" t="str">
        <f t="shared" si="114"/>
        <v/>
      </c>
      <c r="AM413" s="215" t="str">
        <f>IFERROR(IF(#REF!="Yes",$AK413,($AK413+$AD413*0.5)),"")</f>
        <v/>
      </c>
      <c r="AN413" s="215" t="str">
        <f>IFERROR(IF(#REF!="Yes",$AL413,($AL413+$AE413*0.5)),"")</f>
        <v/>
      </c>
      <c r="AO413" s="374" t="str">
        <f>IF(ISBLANK('Team Roster Proposed - FBR'!Q414),"",'Team Roster Proposed - FBR'!Q414)</f>
        <v/>
      </c>
      <c r="AP413" s="226" t="e">
        <f>IF(ISBLANK(#REF!),"",#REF!)</f>
        <v>#REF!</v>
      </c>
      <c r="AQ413" s="226" t="e">
        <f>IF(ISBLANK(#REF!),"",#REF!)</f>
        <v>#REF!</v>
      </c>
      <c r="AR413" s="226" t="e">
        <f>IF(ISBLANK(#REF!),"",#REF!)</f>
        <v>#REF!</v>
      </c>
      <c r="AS413" s="219" t="e">
        <f>IF(ISBLANK(#REF!),"",#REF!)</f>
        <v>#REF!</v>
      </c>
      <c r="AT413" s="219" t="e">
        <f>IF(ISBLANK(#REF!),"",#REF!)</f>
        <v>#REF!</v>
      </c>
      <c r="AU413" s="219" t="e">
        <f>IF(ISBLANK(#REF!),"",#REF!)</f>
        <v>#REF!</v>
      </c>
      <c r="AV413" s="219" t="e">
        <f>IF(ISBLANK(#REF!),"",#REF!)</f>
        <v>#REF!</v>
      </c>
      <c r="AW413" s="219" t="e">
        <f>IF(ISBLANK(#REF!),"",#REF!)</f>
        <v>#REF!</v>
      </c>
      <c r="AX413" s="219" t="e">
        <f>IF(ISBLANK(#REF!),"",#REF!)</f>
        <v>#REF!</v>
      </c>
      <c r="AY413" s="226" t="e">
        <f>IF(ISBLANK(#REF!),"",#REF!)</f>
        <v>#REF!</v>
      </c>
      <c r="AZ413" s="219" t="e">
        <f>IF(ISBLANK(#REF!),"",#REF!)</f>
        <v>#REF!</v>
      </c>
      <c r="BA413" s="219" t="e">
        <f>IF(ISBLANK(#REF!),"",#REF!)</f>
        <v>#REF!</v>
      </c>
      <c r="BB413" s="219" t="e">
        <f>IF(ISBLANK(#REF!),"",#REF!)</f>
        <v>#REF!</v>
      </c>
      <c r="BC413" s="219" t="e">
        <f>IF(ISBLANK(#REF!),"",#REF!)</f>
        <v>#REF!</v>
      </c>
      <c r="BD413" s="219" t="e">
        <f>IF(ISBLANK(#REF!),"",#REF!)</f>
        <v>#REF!</v>
      </c>
      <c r="BE413" s="219" t="e">
        <f>IF(ISBLANK(#REF!),"",#REF!)</f>
        <v>#REF!</v>
      </c>
      <c r="BF413" s="219" t="e">
        <f>IF(ISBLANK(#REF!),"",#REF!)</f>
        <v>#REF!</v>
      </c>
      <c r="BG413" s="219" t="e">
        <f>IF(ISBLANK(#REF!),"",#REF!)</f>
        <v>#REF!</v>
      </c>
      <c r="BH413" s="219" t="e">
        <f>IF(ISBLANK(#REF!),"",#REF!)</f>
        <v>#REF!</v>
      </c>
      <c r="BI413" s="219" t="e">
        <f>IF(ISBLANK(#REF!),"",#REF!)</f>
        <v>#REF!</v>
      </c>
      <c r="BJ413" s="219" t="e">
        <f>IF(ISBLANK(#REF!),"",#REF!)</f>
        <v>#REF!</v>
      </c>
      <c r="BK413" s="219" t="e">
        <f>IF(ISBLANK(#REF!),"",#REF!)</f>
        <v>#REF!</v>
      </c>
      <c r="BL413" s="219" t="e">
        <f>IF(ISBLANK(#REF!),"",#REF!)</f>
        <v>#REF!</v>
      </c>
      <c r="BM413" s="219" t="e">
        <f>IF(ISBLANK(#REF!),"",#REF!)</f>
        <v>#REF!</v>
      </c>
      <c r="BN413" s="219" t="e">
        <f>IF(ISBLANK(#REF!),"",#REF!)</f>
        <v>#REF!</v>
      </c>
      <c r="BO413" s="227" t="e">
        <f t="shared" si="115"/>
        <v>#REF!</v>
      </c>
      <c r="BP413" s="228" t="str">
        <f t="shared" si="118"/>
        <v/>
      </c>
      <c r="BQ413" s="229" t="str">
        <f t="shared" si="102"/>
        <v/>
      </c>
      <c r="BR413" s="228" t="e">
        <f t="shared" si="116"/>
        <v>#REF!</v>
      </c>
      <c r="BS413" s="230" t="e">
        <f t="shared" si="117"/>
        <v>#REF!</v>
      </c>
    </row>
    <row r="414" spans="1:71">
      <c r="A414" s="213" t="e">
        <f>IF(ISBLANK(#REF!),"",#REF!)</f>
        <v>#REF!</v>
      </c>
      <c r="B414" s="214" t="e">
        <f>IF(ISBLANK(#REF!),"",#REF!)</f>
        <v>#REF!</v>
      </c>
      <c r="C414" s="214" t="e">
        <f>IF(ISBLANK(#REF!),"",#REF!)</f>
        <v>#REF!</v>
      </c>
      <c r="D414" s="214" t="e">
        <f>IF(ISBLANK(#REF!),"",#REF!)</f>
        <v>#REF!</v>
      </c>
      <c r="E414" s="214" t="e">
        <f>IF(ISBLANK(#REF!),"",#REF!)</f>
        <v>#REF!</v>
      </c>
      <c r="F414" s="214" t="e">
        <f>IF(ISBLANK(#REF!),"",#REF!)</f>
        <v>#REF!</v>
      </c>
      <c r="G414" s="214" t="e">
        <f>IF(ISBLANK(#REF!),"",#REF!)</f>
        <v>#REF!</v>
      </c>
      <c r="H414" s="215" t="e">
        <f>IF(ISBLANK(#REF!),"",#REF!)</f>
        <v>#REF!</v>
      </c>
      <c r="I414" s="214" t="e">
        <f>IF(ISBLANK(#REF!),"",#REF!)</f>
        <v>#REF!</v>
      </c>
      <c r="J414" s="216" t="e">
        <f>IF(ISBLANK(#REF!),"",#REF!)</f>
        <v>#REF!</v>
      </c>
      <c r="K414" s="217" t="e">
        <f>IF(ISBLANK(#REF!),"",#REF!)</f>
        <v>#REF!</v>
      </c>
      <c r="L414" s="217" t="e">
        <f>IF(ISBLANK(#REF!),"",#REF!)</f>
        <v>#REF!</v>
      </c>
      <c r="M414" s="218" t="e">
        <f>IF(ISBLANK(#REF!),"",#REF!)</f>
        <v>#REF!</v>
      </c>
      <c r="N414" s="218" t="e">
        <f>IF(ISBLANK(#REF!),"",#REF!)</f>
        <v>#REF!</v>
      </c>
      <c r="O414" s="220" t="str">
        <f>IFERROR(VLOOKUP(_xlfn.CONCAT('Team Roster - Final'!$A414," : ",'Team Roster - Final'!$BM414),'Rate Calculations'!$C$4:$G$1100,5,FALSE),"")</f>
        <v/>
      </c>
      <c r="P414" s="225">
        <f>IF(ISBLANK('Rate Calculations'!$H416),"",'Rate Calculations'!$H416)</f>
        <v>1.7500000000000002E-2</v>
      </c>
      <c r="Q414" s="220" t="str">
        <f t="shared" si="103"/>
        <v/>
      </c>
      <c r="R414" s="221">
        <f>IF(ISBLANK('Rate Calculations'!$J416),"",'Rate Calculations'!$J416)</f>
        <v>3.5000000000000003E-2</v>
      </c>
      <c r="S414" s="220" t="str">
        <f t="shared" si="104"/>
        <v/>
      </c>
      <c r="T414" s="225" t="str">
        <f>IFERROR(VLOOKUP(_xlfn.CONCAT('Team Roster - Final'!$A414," : ",'Team Roster - Final'!$BM414),'Rate Calculations'!$C$4:$S$1100,10,FALSE),"")</f>
        <v/>
      </c>
      <c r="U414" s="225" t="str">
        <f>IFERROR(VLOOKUP(_xlfn.CONCAT('Team Roster - Final'!$A414," : ",'Team Roster - Final'!$BM414),'Rate Calculations'!$C$4:$S$1100,11,FALSE),"")</f>
        <v/>
      </c>
      <c r="V414" s="222" t="str">
        <f t="shared" si="105"/>
        <v/>
      </c>
      <c r="W414" s="222" t="str">
        <f t="shared" si="106"/>
        <v/>
      </c>
      <c r="X414" s="223" t="str">
        <f>IFERROR(VLOOKUP(_xlfn.CONCAT('Team Roster - Final'!$A414," : ",'Team Roster - Final'!$BM414),'Rate Calculations'!$C$4:$S$1100,14,FALSE),"")</f>
        <v/>
      </c>
      <c r="Y414" s="222" t="str">
        <f t="shared" si="107"/>
        <v/>
      </c>
      <c r="Z414" s="222" t="str">
        <f t="shared" si="108"/>
        <v/>
      </c>
      <c r="AA414" s="224" t="str">
        <f>IFERROR(IF(#REF!="Yes",$Y414, $Y414+$Q414*0.5),"")</f>
        <v/>
      </c>
      <c r="AB414" s="224" t="str">
        <f>IFERROR(IF(#REF!="Yes",$Z414, $Z414+$S414*0.5),"")</f>
        <v/>
      </c>
      <c r="AC414" s="220" t="str">
        <f>IFERROR(VLOOKUP(_xlfn.CONCAT('Team Roster - Final'!$A414," : ",'Team Roster - Final'!$BM414),'Rate Calculations'!$C$4:$U$1100,19,FALSE),"")</f>
        <v/>
      </c>
      <c r="AD414" s="220" t="str">
        <f t="shared" si="109"/>
        <v/>
      </c>
      <c r="AE414" s="220" t="str">
        <f t="shared" si="110"/>
        <v/>
      </c>
      <c r="AF414" s="225" t="str">
        <f>IFERROR(VLOOKUP(_xlfn.CONCAT('Team Roster - Final'!$A414," : ",'Team Roster - Final'!$BM414),'Rate Calculations'!$C$4:$AB$1100,22,FALSE),"")</f>
        <v/>
      </c>
      <c r="AG414" s="225" t="str">
        <f>IFERROR(VLOOKUP(_xlfn.CONCAT('Team Roster - Final'!$A414," : ",'Team Roster - Final'!$BM414),'Rate Calculations'!$C$4:$AB$1100,23,FALSE),"")</f>
        <v/>
      </c>
      <c r="AH414" s="222" t="str">
        <f t="shared" si="111"/>
        <v/>
      </c>
      <c r="AI414" s="222" t="str">
        <f t="shared" si="112"/>
        <v/>
      </c>
      <c r="AJ414" s="223" t="str">
        <f>Table1[[#This Row],[Home Office
Net Fee %]]</f>
        <v/>
      </c>
      <c r="AK414" s="222" t="str">
        <f t="shared" si="113"/>
        <v/>
      </c>
      <c r="AL414" s="222" t="str">
        <f t="shared" si="114"/>
        <v/>
      </c>
      <c r="AM414" s="215" t="str">
        <f>IFERROR(IF(#REF!="Yes",$AK414,($AK414+$AD414*0.5)),"")</f>
        <v/>
      </c>
      <c r="AN414" s="215" t="str">
        <f>IFERROR(IF(#REF!="Yes",$AL414,($AL414+$AE414*0.5)),"")</f>
        <v/>
      </c>
      <c r="AO414" s="374" t="str">
        <f>IF(ISBLANK('Team Roster Proposed - FBR'!Q415),"",'Team Roster Proposed - FBR'!Q415)</f>
        <v/>
      </c>
      <c r="AP414" s="226" t="e">
        <f>IF(ISBLANK(#REF!),"",#REF!)</f>
        <v>#REF!</v>
      </c>
      <c r="AQ414" s="226" t="e">
        <f>IF(ISBLANK(#REF!),"",#REF!)</f>
        <v>#REF!</v>
      </c>
      <c r="AR414" s="226" t="e">
        <f>IF(ISBLANK(#REF!),"",#REF!)</f>
        <v>#REF!</v>
      </c>
      <c r="AS414" s="219" t="e">
        <f>IF(ISBLANK(#REF!),"",#REF!)</f>
        <v>#REF!</v>
      </c>
      <c r="AT414" s="219" t="e">
        <f>IF(ISBLANK(#REF!),"",#REF!)</f>
        <v>#REF!</v>
      </c>
      <c r="AU414" s="219" t="e">
        <f>IF(ISBLANK(#REF!),"",#REF!)</f>
        <v>#REF!</v>
      </c>
      <c r="AV414" s="219" t="e">
        <f>IF(ISBLANK(#REF!),"",#REF!)</f>
        <v>#REF!</v>
      </c>
      <c r="AW414" s="219" t="e">
        <f>IF(ISBLANK(#REF!),"",#REF!)</f>
        <v>#REF!</v>
      </c>
      <c r="AX414" s="219" t="e">
        <f>IF(ISBLANK(#REF!),"",#REF!)</f>
        <v>#REF!</v>
      </c>
      <c r="AY414" s="226" t="e">
        <f>IF(ISBLANK(#REF!),"",#REF!)</f>
        <v>#REF!</v>
      </c>
      <c r="AZ414" s="219" t="e">
        <f>IF(ISBLANK(#REF!),"",#REF!)</f>
        <v>#REF!</v>
      </c>
      <c r="BA414" s="219" t="e">
        <f>IF(ISBLANK(#REF!),"",#REF!)</f>
        <v>#REF!</v>
      </c>
      <c r="BB414" s="219" t="e">
        <f>IF(ISBLANK(#REF!),"",#REF!)</f>
        <v>#REF!</v>
      </c>
      <c r="BC414" s="219" t="e">
        <f>IF(ISBLANK(#REF!),"",#REF!)</f>
        <v>#REF!</v>
      </c>
      <c r="BD414" s="219" t="e">
        <f>IF(ISBLANK(#REF!),"",#REF!)</f>
        <v>#REF!</v>
      </c>
      <c r="BE414" s="219" t="e">
        <f>IF(ISBLANK(#REF!),"",#REF!)</f>
        <v>#REF!</v>
      </c>
      <c r="BF414" s="219" t="e">
        <f>IF(ISBLANK(#REF!),"",#REF!)</f>
        <v>#REF!</v>
      </c>
      <c r="BG414" s="219" t="e">
        <f>IF(ISBLANK(#REF!),"",#REF!)</f>
        <v>#REF!</v>
      </c>
      <c r="BH414" s="219" t="e">
        <f>IF(ISBLANK(#REF!),"",#REF!)</f>
        <v>#REF!</v>
      </c>
      <c r="BI414" s="219" t="e">
        <f>IF(ISBLANK(#REF!),"",#REF!)</f>
        <v>#REF!</v>
      </c>
      <c r="BJ414" s="219" t="e">
        <f>IF(ISBLANK(#REF!),"",#REF!)</f>
        <v>#REF!</v>
      </c>
      <c r="BK414" s="219" t="e">
        <f>IF(ISBLANK(#REF!),"",#REF!)</f>
        <v>#REF!</v>
      </c>
      <c r="BL414" s="219" t="e">
        <f>IF(ISBLANK(#REF!),"",#REF!)</f>
        <v>#REF!</v>
      </c>
      <c r="BM414" s="219" t="e">
        <f>IF(ISBLANK(#REF!),"",#REF!)</f>
        <v>#REF!</v>
      </c>
      <c r="BN414" s="219" t="e">
        <f>IF(ISBLANK(#REF!),"",#REF!)</f>
        <v>#REF!</v>
      </c>
      <c r="BO414" s="227" t="e">
        <f t="shared" si="115"/>
        <v>#REF!</v>
      </c>
      <c r="BP414" s="228" t="str">
        <f t="shared" si="118"/>
        <v/>
      </c>
      <c r="BQ414" s="229" t="str">
        <f t="shared" si="102"/>
        <v/>
      </c>
      <c r="BR414" s="228" t="e">
        <f t="shared" si="116"/>
        <v>#REF!</v>
      </c>
      <c r="BS414" s="230" t="e">
        <f t="shared" si="117"/>
        <v>#REF!</v>
      </c>
    </row>
    <row r="415" spans="1:71">
      <c r="A415" s="213" t="e">
        <f>IF(ISBLANK(#REF!),"",#REF!)</f>
        <v>#REF!</v>
      </c>
      <c r="B415" s="214" t="e">
        <f>IF(ISBLANK(#REF!),"",#REF!)</f>
        <v>#REF!</v>
      </c>
      <c r="C415" s="214" t="e">
        <f>IF(ISBLANK(#REF!),"",#REF!)</f>
        <v>#REF!</v>
      </c>
      <c r="D415" s="214" t="e">
        <f>IF(ISBLANK(#REF!),"",#REF!)</f>
        <v>#REF!</v>
      </c>
      <c r="E415" s="214" t="e">
        <f>IF(ISBLANK(#REF!),"",#REF!)</f>
        <v>#REF!</v>
      </c>
      <c r="F415" s="214" t="e">
        <f>IF(ISBLANK(#REF!),"",#REF!)</f>
        <v>#REF!</v>
      </c>
      <c r="G415" s="214" t="e">
        <f>IF(ISBLANK(#REF!),"",#REF!)</f>
        <v>#REF!</v>
      </c>
      <c r="H415" s="215" t="e">
        <f>IF(ISBLANK(#REF!),"",#REF!)</f>
        <v>#REF!</v>
      </c>
      <c r="I415" s="214" t="e">
        <f>IF(ISBLANK(#REF!),"",#REF!)</f>
        <v>#REF!</v>
      </c>
      <c r="J415" s="216" t="e">
        <f>IF(ISBLANK(#REF!),"",#REF!)</f>
        <v>#REF!</v>
      </c>
      <c r="K415" s="217" t="e">
        <f>IF(ISBLANK(#REF!),"",#REF!)</f>
        <v>#REF!</v>
      </c>
      <c r="L415" s="217" t="e">
        <f>IF(ISBLANK(#REF!),"",#REF!)</f>
        <v>#REF!</v>
      </c>
      <c r="M415" s="218" t="e">
        <f>IF(ISBLANK(#REF!),"",#REF!)</f>
        <v>#REF!</v>
      </c>
      <c r="N415" s="218" t="e">
        <f>IF(ISBLANK(#REF!),"",#REF!)</f>
        <v>#REF!</v>
      </c>
      <c r="O415" s="220" t="str">
        <f>IFERROR(VLOOKUP(_xlfn.CONCAT('Team Roster - Final'!$A415," : ",'Team Roster - Final'!$BM415),'Rate Calculations'!$C$4:$G$1100,5,FALSE),"")</f>
        <v/>
      </c>
      <c r="P415" s="225">
        <f>IF(ISBLANK('Rate Calculations'!$H417),"",'Rate Calculations'!$H417)</f>
        <v>1.7500000000000002E-2</v>
      </c>
      <c r="Q415" s="220" t="str">
        <f t="shared" si="103"/>
        <v/>
      </c>
      <c r="R415" s="221">
        <f>IF(ISBLANK('Rate Calculations'!$J417),"",'Rate Calculations'!$J417)</f>
        <v>3.5000000000000003E-2</v>
      </c>
      <c r="S415" s="220" t="str">
        <f t="shared" si="104"/>
        <v/>
      </c>
      <c r="T415" s="225" t="str">
        <f>IFERROR(VLOOKUP(_xlfn.CONCAT('Team Roster - Final'!$A415," : ",'Team Roster - Final'!$BM415),'Rate Calculations'!$C$4:$S$1100,10,FALSE),"")</f>
        <v/>
      </c>
      <c r="U415" s="225" t="str">
        <f>IFERROR(VLOOKUP(_xlfn.CONCAT('Team Roster - Final'!$A415," : ",'Team Roster - Final'!$BM415),'Rate Calculations'!$C$4:$S$1100,11,FALSE),"")</f>
        <v/>
      </c>
      <c r="V415" s="222" t="str">
        <f t="shared" si="105"/>
        <v/>
      </c>
      <c r="W415" s="222" t="str">
        <f t="shared" si="106"/>
        <v/>
      </c>
      <c r="X415" s="223" t="str">
        <f>IFERROR(VLOOKUP(_xlfn.CONCAT('Team Roster - Final'!$A415," : ",'Team Roster - Final'!$BM415),'Rate Calculations'!$C$4:$S$1100,14,FALSE),"")</f>
        <v/>
      </c>
      <c r="Y415" s="222" t="str">
        <f t="shared" si="107"/>
        <v/>
      </c>
      <c r="Z415" s="222" t="str">
        <f t="shared" si="108"/>
        <v/>
      </c>
      <c r="AA415" s="224" t="str">
        <f>IFERROR(IF(#REF!="Yes",$Y415, $Y415+$Q415*0.5),"")</f>
        <v/>
      </c>
      <c r="AB415" s="224" t="str">
        <f>IFERROR(IF(#REF!="Yes",$Z415, $Z415+$S415*0.5),"")</f>
        <v/>
      </c>
      <c r="AC415" s="220" t="str">
        <f>IFERROR(VLOOKUP(_xlfn.CONCAT('Team Roster - Final'!$A415," : ",'Team Roster - Final'!$BM415),'Rate Calculations'!$C$4:$U$1100,19,FALSE),"")</f>
        <v/>
      </c>
      <c r="AD415" s="220" t="str">
        <f t="shared" si="109"/>
        <v/>
      </c>
      <c r="AE415" s="220" t="str">
        <f t="shared" si="110"/>
        <v/>
      </c>
      <c r="AF415" s="225" t="str">
        <f>IFERROR(VLOOKUP(_xlfn.CONCAT('Team Roster - Final'!$A415," : ",'Team Roster - Final'!$BM415),'Rate Calculations'!$C$4:$AB$1100,22,FALSE),"")</f>
        <v/>
      </c>
      <c r="AG415" s="225" t="str">
        <f>IFERROR(VLOOKUP(_xlfn.CONCAT('Team Roster - Final'!$A415," : ",'Team Roster - Final'!$BM415),'Rate Calculations'!$C$4:$AB$1100,23,FALSE),"")</f>
        <v/>
      </c>
      <c r="AH415" s="222" t="str">
        <f t="shared" si="111"/>
        <v/>
      </c>
      <c r="AI415" s="222" t="str">
        <f t="shared" si="112"/>
        <v/>
      </c>
      <c r="AJ415" s="223" t="str">
        <f>Table1[[#This Row],[Home Office
Net Fee %]]</f>
        <v/>
      </c>
      <c r="AK415" s="222" t="str">
        <f t="shared" si="113"/>
        <v/>
      </c>
      <c r="AL415" s="222" t="str">
        <f t="shared" si="114"/>
        <v/>
      </c>
      <c r="AM415" s="215" t="str">
        <f>IFERROR(IF(#REF!="Yes",$AK415,($AK415+$AD415*0.5)),"")</f>
        <v/>
      </c>
      <c r="AN415" s="215" t="str">
        <f>IFERROR(IF(#REF!="Yes",$AL415,($AL415+$AE415*0.5)),"")</f>
        <v/>
      </c>
      <c r="AO415" s="374" t="str">
        <f>IF(ISBLANK('Team Roster Proposed - FBR'!Q416),"",'Team Roster Proposed - FBR'!Q416)</f>
        <v/>
      </c>
      <c r="AP415" s="226" t="e">
        <f>IF(ISBLANK(#REF!),"",#REF!)</f>
        <v>#REF!</v>
      </c>
      <c r="AQ415" s="226" t="e">
        <f>IF(ISBLANK(#REF!),"",#REF!)</f>
        <v>#REF!</v>
      </c>
      <c r="AR415" s="226" t="e">
        <f>IF(ISBLANK(#REF!),"",#REF!)</f>
        <v>#REF!</v>
      </c>
      <c r="AS415" s="219" t="e">
        <f>IF(ISBLANK(#REF!),"",#REF!)</f>
        <v>#REF!</v>
      </c>
      <c r="AT415" s="219" t="e">
        <f>IF(ISBLANK(#REF!),"",#REF!)</f>
        <v>#REF!</v>
      </c>
      <c r="AU415" s="219" t="e">
        <f>IF(ISBLANK(#REF!),"",#REF!)</f>
        <v>#REF!</v>
      </c>
      <c r="AV415" s="219" t="e">
        <f>IF(ISBLANK(#REF!),"",#REF!)</f>
        <v>#REF!</v>
      </c>
      <c r="AW415" s="219" t="e">
        <f>IF(ISBLANK(#REF!),"",#REF!)</f>
        <v>#REF!</v>
      </c>
      <c r="AX415" s="219" t="e">
        <f>IF(ISBLANK(#REF!),"",#REF!)</f>
        <v>#REF!</v>
      </c>
      <c r="AY415" s="226" t="e">
        <f>IF(ISBLANK(#REF!),"",#REF!)</f>
        <v>#REF!</v>
      </c>
      <c r="AZ415" s="219" t="e">
        <f>IF(ISBLANK(#REF!),"",#REF!)</f>
        <v>#REF!</v>
      </c>
      <c r="BA415" s="219" t="e">
        <f>IF(ISBLANK(#REF!),"",#REF!)</f>
        <v>#REF!</v>
      </c>
      <c r="BB415" s="219" t="e">
        <f>IF(ISBLANK(#REF!),"",#REF!)</f>
        <v>#REF!</v>
      </c>
      <c r="BC415" s="219" t="e">
        <f>IF(ISBLANK(#REF!),"",#REF!)</f>
        <v>#REF!</v>
      </c>
      <c r="BD415" s="219" t="e">
        <f>IF(ISBLANK(#REF!),"",#REF!)</f>
        <v>#REF!</v>
      </c>
      <c r="BE415" s="219" t="e">
        <f>IF(ISBLANK(#REF!),"",#REF!)</f>
        <v>#REF!</v>
      </c>
      <c r="BF415" s="219" t="e">
        <f>IF(ISBLANK(#REF!),"",#REF!)</f>
        <v>#REF!</v>
      </c>
      <c r="BG415" s="219" t="e">
        <f>IF(ISBLANK(#REF!),"",#REF!)</f>
        <v>#REF!</v>
      </c>
      <c r="BH415" s="219" t="e">
        <f>IF(ISBLANK(#REF!),"",#REF!)</f>
        <v>#REF!</v>
      </c>
      <c r="BI415" s="219" t="e">
        <f>IF(ISBLANK(#REF!),"",#REF!)</f>
        <v>#REF!</v>
      </c>
      <c r="BJ415" s="219" t="e">
        <f>IF(ISBLANK(#REF!),"",#REF!)</f>
        <v>#REF!</v>
      </c>
      <c r="BK415" s="219" t="e">
        <f>IF(ISBLANK(#REF!),"",#REF!)</f>
        <v>#REF!</v>
      </c>
      <c r="BL415" s="219" t="e">
        <f>IF(ISBLANK(#REF!),"",#REF!)</f>
        <v>#REF!</v>
      </c>
      <c r="BM415" s="219" t="e">
        <f>IF(ISBLANK(#REF!),"",#REF!)</f>
        <v>#REF!</v>
      </c>
      <c r="BN415" s="219" t="e">
        <f>IF(ISBLANK(#REF!),"",#REF!)</f>
        <v>#REF!</v>
      </c>
      <c r="BO415" s="227" t="e">
        <f t="shared" si="115"/>
        <v>#REF!</v>
      </c>
      <c r="BP415" s="228" t="str">
        <f t="shared" si="118"/>
        <v/>
      </c>
      <c r="BQ415" s="229" t="str">
        <f t="shared" si="102"/>
        <v/>
      </c>
      <c r="BR415" s="228" t="e">
        <f t="shared" si="116"/>
        <v>#REF!</v>
      </c>
      <c r="BS415" s="230" t="e">
        <f t="shared" si="117"/>
        <v>#REF!</v>
      </c>
    </row>
    <row r="416" spans="1:71">
      <c r="A416" s="213" t="e">
        <f>IF(ISBLANK(#REF!),"",#REF!)</f>
        <v>#REF!</v>
      </c>
      <c r="B416" s="214" t="e">
        <f>IF(ISBLANK(#REF!),"",#REF!)</f>
        <v>#REF!</v>
      </c>
      <c r="C416" s="214" t="e">
        <f>IF(ISBLANK(#REF!),"",#REF!)</f>
        <v>#REF!</v>
      </c>
      <c r="D416" s="214" t="e">
        <f>IF(ISBLANK(#REF!),"",#REF!)</f>
        <v>#REF!</v>
      </c>
      <c r="E416" s="214" t="e">
        <f>IF(ISBLANK(#REF!),"",#REF!)</f>
        <v>#REF!</v>
      </c>
      <c r="F416" s="214" t="e">
        <f>IF(ISBLANK(#REF!),"",#REF!)</f>
        <v>#REF!</v>
      </c>
      <c r="G416" s="214" t="e">
        <f>IF(ISBLANK(#REF!),"",#REF!)</f>
        <v>#REF!</v>
      </c>
      <c r="H416" s="215" t="e">
        <f>IF(ISBLANK(#REF!),"",#REF!)</f>
        <v>#REF!</v>
      </c>
      <c r="I416" s="214" t="e">
        <f>IF(ISBLANK(#REF!),"",#REF!)</f>
        <v>#REF!</v>
      </c>
      <c r="J416" s="216" t="e">
        <f>IF(ISBLANK(#REF!),"",#REF!)</f>
        <v>#REF!</v>
      </c>
      <c r="K416" s="217" t="e">
        <f>IF(ISBLANK(#REF!),"",#REF!)</f>
        <v>#REF!</v>
      </c>
      <c r="L416" s="217" t="e">
        <f>IF(ISBLANK(#REF!),"",#REF!)</f>
        <v>#REF!</v>
      </c>
      <c r="M416" s="218" t="e">
        <f>IF(ISBLANK(#REF!),"",#REF!)</f>
        <v>#REF!</v>
      </c>
      <c r="N416" s="218" t="e">
        <f>IF(ISBLANK(#REF!),"",#REF!)</f>
        <v>#REF!</v>
      </c>
      <c r="O416" s="220" t="str">
        <f>IFERROR(VLOOKUP(_xlfn.CONCAT('Team Roster - Final'!$A416," : ",'Team Roster - Final'!$BM416),'Rate Calculations'!$C$4:$G$1100,5,FALSE),"")</f>
        <v/>
      </c>
      <c r="P416" s="225">
        <f>IF(ISBLANK('Rate Calculations'!$H418),"",'Rate Calculations'!$H418)</f>
        <v>1.7500000000000002E-2</v>
      </c>
      <c r="Q416" s="220" t="str">
        <f t="shared" si="103"/>
        <v/>
      </c>
      <c r="R416" s="221">
        <f>IF(ISBLANK('Rate Calculations'!$J418),"",'Rate Calculations'!$J418)</f>
        <v>3.5000000000000003E-2</v>
      </c>
      <c r="S416" s="220" t="str">
        <f t="shared" si="104"/>
        <v/>
      </c>
      <c r="T416" s="225" t="str">
        <f>IFERROR(VLOOKUP(_xlfn.CONCAT('Team Roster - Final'!$A416," : ",'Team Roster - Final'!$BM416),'Rate Calculations'!$C$4:$S$1100,10,FALSE),"")</f>
        <v/>
      </c>
      <c r="U416" s="225" t="str">
        <f>IFERROR(VLOOKUP(_xlfn.CONCAT('Team Roster - Final'!$A416," : ",'Team Roster - Final'!$BM416),'Rate Calculations'!$C$4:$S$1100,11,FALSE),"")</f>
        <v/>
      </c>
      <c r="V416" s="222" t="str">
        <f t="shared" si="105"/>
        <v/>
      </c>
      <c r="W416" s="222" t="str">
        <f t="shared" si="106"/>
        <v/>
      </c>
      <c r="X416" s="223" t="str">
        <f>IFERROR(VLOOKUP(_xlfn.CONCAT('Team Roster - Final'!$A416," : ",'Team Roster - Final'!$BM416),'Rate Calculations'!$C$4:$S$1100,14,FALSE),"")</f>
        <v/>
      </c>
      <c r="Y416" s="222" t="str">
        <f t="shared" si="107"/>
        <v/>
      </c>
      <c r="Z416" s="222" t="str">
        <f t="shared" si="108"/>
        <v/>
      </c>
      <c r="AA416" s="224" t="str">
        <f>IFERROR(IF(#REF!="Yes",$Y416, $Y416+$Q416*0.5),"")</f>
        <v/>
      </c>
      <c r="AB416" s="224" t="str">
        <f>IFERROR(IF(#REF!="Yes",$Z416, $Z416+$S416*0.5),"")</f>
        <v/>
      </c>
      <c r="AC416" s="220" t="str">
        <f>IFERROR(VLOOKUP(_xlfn.CONCAT('Team Roster - Final'!$A416," : ",'Team Roster - Final'!$BM416),'Rate Calculations'!$C$4:$U$1100,19,FALSE),"")</f>
        <v/>
      </c>
      <c r="AD416" s="220" t="str">
        <f t="shared" si="109"/>
        <v/>
      </c>
      <c r="AE416" s="220" t="str">
        <f t="shared" si="110"/>
        <v/>
      </c>
      <c r="AF416" s="225" t="str">
        <f>IFERROR(VLOOKUP(_xlfn.CONCAT('Team Roster - Final'!$A416," : ",'Team Roster - Final'!$BM416),'Rate Calculations'!$C$4:$AB$1100,22,FALSE),"")</f>
        <v/>
      </c>
      <c r="AG416" s="225" t="str">
        <f>IFERROR(VLOOKUP(_xlfn.CONCAT('Team Roster - Final'!$A416," : ",'Team Roster - Final'!$BM416),'Rate Calculations'!$C$4:$AB$1100,23,FALSE),"")</f>
        <v/>
      </c>
      <c r="AH416" s="222" t="str">
        <f t="shared" si="111"/>
        <v/>
      </c>
      <c r="AI416" s="222" t="str">
        <f t="shared" si="112"/>
        <v/>
      </c>
      <c r="AJ416" s="223" t="str">
        <f>Table1[[#This Row],[Home Office
Net Fee %]]</f>
        <v/>
      </c>
      <c r="AK416" s="222" t="str">
        <f t="shared" si="113"/>
        <v/>
      </c>
      <c r="AL416" s="222" t="str">
        <f t="shared" si="114"/>
        <v/>
      </c>
      <c r="AM416" s="215" t="str">
        <f>IFERROR(IF(#REF!="Yes",$AK416,($AK416+$AD416*0.5)),"")</f>
        <v/>
      </c>
      <c r="AN416" s="215" t="str">
        <f>IFERROR(IF(#REF!="Yes",$AL416,($AL416+$AE416*0.5)),"")</f>
        <v/>
      </c>
      <c r="AO416" s="374" t="str">
        <f>IF(ISBLANK('Team Roster Proposed - FBR'!Q417),"",'Team Roster Proposed - FBR'!Q417)</f>
        <v/>
      </c>
      <c r="AP416" s="226" t="e">
        <f>IF(ISBLANK(#REF!),"",#REF!)</f>
        <v>#REF!</v>
      </c>
      <c r="AQ416" s="226" t="e">
        <f>IF(ISBLANK(#REF!),"",#REF!)</f>
        <v>#REF!</v>
      </c>
      <c r="AR416" s="226" t="e">
        <f>IF(ISBLANK(#REF!),"",#REF!)</f>
        <v>#REF!</v>
      </c>
      <c r="AS416" s="219" t="e">
        <f>IF(ISBLANK(#REF!),"",#REF!)</f>
        <v>#REF!</v>
      </c>
      <c r="AT416" s="219" t="e">
        <f>IF(ISBLANK(#REF!),"",#REF!)</f>
        <v>#REF!</v>
      </c>
      <c r="AU416" s="219" t="e">
        <f>IF(ISBLANK(#REF!),"",#REF!)</f>
        <v>#REF!</v>
      </c>
      <c r="AV416" s="219" t="e">
        <f>IF(ISBLANK(#REF!),"",#REF!)</f>
        <v>#REF!</v>
      </c>
      <c r="AW416" s="219" t="e">
        <f>IF(ISBLANK(#REF!),"",#REF!)</f>
        <v>#REF!</v>
      </c>
      <c r="AX416" s="219" t="e">
        <f>IF(ISBLANK(#REF!),"",#REF!)</f>
        <v>#REF!</v>
      </c>
      <c r="AY416" s="226" t="e">
        <f>IF(ISBLANK(#REF!),"",#REF!)</f>
        <v>#REF!</v>
      </c>
      <c r="AZ416" s="219" t="e">
        <f>IF(ISBLANK(#REF!),"",#REF!)</f>
        <v>#REF!</v>
      </c>
      <c r="BA416" s="219" t="e">
        <f>IF(ISBLANK(#REF!),"",#REF!)</f>
        <v>#REF!</v>
      </c>
      <c r="BB416" s="219" t="e">
        <f>IF(ISBLANK(#REF!),"",#REF!)</f>
        <v>#REF!</v>
      </c>
      <c r="BC416" s="219" t="e">
        <f>IF(ISBLANK(#REF!),"",#REF!)</f>
        <v>#REF!</v>
      </c>
      <c r="BD416" s="219" t="e">
        <f>IF(ISBLANK(#REF!),"",#REF!)</f>
        <v>#REF!</v>
      </c>
      <c r="BE416" s="219" t="e">
        <f>IF(ISBLANK(#REF!),"",#REF!)</f>
        <v>#REF!</v>
      </c>
      <c r="BF416" s="219" t="e">
        <f>IF(ISBLANK(#REF!),"",#REF!)</f>
        <v>#REF!</v>
      </c>
      <c r="BG416" s="219" t="e">
        <f>IF(ISBLANK(#REF!),"",#REF!)</f>
        <v>#REF!</v>
      </c>
      <c r="BH416" s="219" t="e">
        <f>IF(ISBLANK(#REF!),"",#REF!)</f>
        <v>#REF!</v>
      </c>
      <c r="BI416" s="219" t="e">
        <f>IF(ISBLANK(#REF!),"",#REF!)</f>
        <v>#REF!</v>
      </c>
      <c r="BJ416" s="219" t="e">
        <f>IF(ISBLANK(#REF!),"",#REF!)</f>
        <v>#REF!</v>
      </c>
      <c r="BK416" s="219" t="e">
        <f>IF(ISBLANK(#REF!),"",#REF!)</f>
        <v>#REF!</v>
      </c>
      <c r="BL416" s="219" t="e">
        <f>IF(ISBLANK(#REF!),"",#REF!)</f>
        <v>#REF!</v>
      </c>
      <c r="BM416" s="219" t="e">
        <f>IF(ISBLANK(#REF!),"",#REF!)</f>
        <v>#REF!</v>
      </c>
      <c r="BN416" s="219" t="e">
        <f>IF(ISBLANK(#REF!),"",#REF!)</f>
        <v>#REF!</v>
      </c>
      <c r="BO416" s="227" t="e">
        <f t="shared" si="115"/>
        <v>#REF!</v>
      </c>
      <c r="BP416" s="228" t="str">
        <f t="shared" si="118"/>
        <v/>
      </c>
      <c r="BQ416" s="229" t="str">
        <f t="shared" si="102"/>
        <v/>
      </c>
      <c r="BR416" s="228" t="e">
        <f t="shared" si="116"/>
        <v>#REF!</v>
      </c>
      <c r="BS416" s="230" t="e">
        <f t="shared" si="117"/>
        <v>#REF!</v>
      </c>
    </row>
    <row r="417" spans="1:71">
      <c r="A417" s="213" t="e">
        <f>IF(ISBLANK(#REF!),"",#REF!)</f>
        <v>#REF!</v>
      </c>
      <c r="B417" s="214" t="e">
        <f>IF(ISBLANK(#REF!),"",#REF!)</f>
        <v>#REF!</v>
      </c>
      <c r="C417" s="214" t="e">
        <f>IF(ISBLANK(#REF!),"",#REF!)</f>
        <v>#REF!</v>
      </c>
      <c r="D417" s="214" t="e">
        <f>IF(ISBLANK(#REF!),"",#REF!)</f>
        <v>#REF!</v>
      </c>
      <c r="E417" s="214" t="e">
        <f>IF(ISBLANK(#REF!),"",#REF!)</f>
        <v>#REF!</v>
      </c>
      <c r="F417" s="214" t="e">
        <f>IF(ISBLANK(#REF!),"",#REF!)</f>
        <v>#REF!</v>
      </c>
      <c r="G417" s="214" t="e">
        <f>IF(ISBLANK(#REF!),"",#REF!)</f>
        <v>#REF!</v>
      </c>
      <c r="H417" s="215" t="e">
        <f>IF(ISBLANK(#REF!),"",#REF!)</f>
        <v>#REF!</v>
      </c>
      <c r="I417" s="214" t="e">
        <f>IF(ISBLANK(#REF!),"",#REF!)</f>
        <v>#REF!</v>
      </c>
      <c r="J417" s="216" t="e">
        <f>IF(ISBLANK(#REF!),"",#REF!)</f>
        <v>#REF!</v>
      </c>
      <c r="K417" s="217" t="e">
        <f>IF(ISBLANK(#REF!),"",#REF!)</f>
        <v>#REF!</v>
      </c>
      <c r="L417" s="217" t="e">
        <f>IF(ISBLANK(#REF!),"",#REF!)</f>
        <v>#REF!</v>
      </c>
      <c r="M417" s="218" t="e">
        <f>IF(ISBLANK(#REF!),"",#REF!)</f>
        <v>#REF!</v>
      </c>
      <c r="N417" s="218" t="e">
        <f>IF(ISBLANK(#REF!),"",#REF!)</f>
        <v>#REF!</v>
      </c>
      <c r="O417" s="220" t="str">
        <f>IFERROR(VLOOKUP(_xlfn.CONCAT('Team Roster - Final'!$A417," : ",'Team Roster - Final'!$BM417),'Rate Calculations'!$C$4:$G$1100,5,FALSE),"")</f>
        <v/>
      </c>
      <c r="P417" s="225">
        <f>IF(ISBLANK('Rate Calculations'!$H419),"",'Rate Calculations'!$H419)</f>
        <v>1.7500000000000002E-2</v>
      </c>
      <c r="Q417" s="220" t="str">
        <f t="shared" si="103"/>
        <v/>
      </c>
      <c r="R417" s="221">
        <f>IF(ISBLANK('Rate Calculations'!$J419),"",'Rate Calculations'!$J419)</f>
        <v>3.5000000000000003E-2</v>
      </c>
      <c r="S417" s="220" t="str">
        <f t="shared" si="104"/>
        <v/>
      </c>
      <c r="T417" s="225" t="str">
        <f>IFERROR(VLOOKUP(_xlfn.CONCAT('Team Roster - Final'!$A417," : ",'Team Roster - Final'!$BM417),'Rate Calculations'!$C$4:$S$1100,10,FALSE),"")</f>
        <v/>
      </c>
      <c r="U417" s="225" t="str">
        <f>IFERROR(VLOOKUP(_xlfn.CONCAT('Team Roster - Final'!$A417," : ",'Team Roster - Final'!$BM417),'Rate Calculations'!$C$4:$S$1100,11,FALSE),"")</f>
        <v/>
      </c>
      <c r="V417" s="222" t="str">
        <f t="shared" si="105"/>
        <v/>
      </c>
      <c r="W417" s="222" t="str">
        <f t="shared" si="106"/>
        <v/>
      </c>
      <c r="X417" s="223" t="str">
        <f>IFERROR(VLOOKUP(_xlfn.CONCAT('Team Roster - Final'!$A417," : ",'Team Roster - Final'!$BM417),'Rate Calculations'!$C$4:$S$1100,14,FALSE),"")</f>
        <v/>
      </c>
      <c r="Y417" s="222" t="str">
        <f t="shared" si="107"/>
        <v/>
      </c>
      <c r="Z417" s="222" t="str">
        <f t="shared" si="108"/>
        <v/>
      </c>
      <c r="AA417" s="224" t="str">
        <f>IFERROR(IF(#REF!="Yes",$Y417, $Y417+$Q417*0.5),"")</f>
        <v/>
      </c>
      <c r="AB417" s="224" t="str">
        <f>IFERROR(IF(#REF!="Yes",$Z417, $Z417+$S417*0.5),"")</f>
        <v/>
      </c>
      <c r="AC417" s="220" t="str">
        <f>IFERROR(VLOOKUP(_xlfn.CONCAT('Team Roster - Final'!$A417," : ",'Team Roster - Final'!$BM417),'Rate Calculations'!$C$4:$U$1100,19,FALSE),"")</f>
        <v/>
      </c>
      <c r="AD417" s="220" t="str">
        <f t="shared" si="109"/>
        <v/>
      </c>
      <c r="AE417" s="220" t="str">
        <f t="shared" si="110"/>
        <v/>
      </c>
      <c r="AF417" s="225" t="str">
        <f>IFERROR(VLOOKUP(_xlfn.CONCAT('Team Roster - Final'!$A417," : ",'Team Roster - Final'!$BM417),'Rate Calculations'!$C$4:$AB$1100,22,FALSE),"")</f>
        <v/>
      </c>
      <c r="AG417" s="225" t="str">
        <f>IFERROR(VLOOKUP(_xlfn.CONCAT('Team Roster - Final'!$A417," : ",'Team Roster - Final'!$BM417),'Rate Calculations'!$C$4:$AB$1100,23,FALSE),"")</f>
        <v/>
      </c>
      <c r="AH417" s="222" t="str">
        <f t="shared" si="111"/>
        <v/>
      </c>
      <c r="AI417" s="222" t="str">
        <f t="shared" si="112"/>
        <v/>
      </c>
      <c r="AJ417" s="223" t="str">
        <f>Table1[[#This Row],[Home Office
Net Fee %]]</f>
        <v/>
      </c>
      <c r="AK417" s="222" t="str">
        <f t="shared" si="113"/>
        <v/>
      </c>
      <c r="AL417" s="222" t="str">
        <f t="shared" si="114"/>
        <v/>
      </c>
      <c r="AM417" s="215" t="str">
        <f>IFERROR(IF(#REF!="Yes",$AK417,($AK417+$AD417*0.5)),"")</f>
        <v/>
      </c>
      <c r="AN417" s="215" t="str">
        <f>IFERROR(IF(#REF!="Yes",$AL417,($AL417+$AE417*0.5)),"")</f>
        <v/>
      </c>
      <c r="AO417" s="374" t="str">
        <f>IF(ISBLANK('Team Roster Proposed - FBR'!Q418),"",'Team Roster Proposed - FBR'!Q418)</f>
        <v/>
      </c>
      <c r="AP417" s="226" t="e">
        <f>IF(ISBLANK(#REF!),"",#REF!)</f>
        <v>#REF!</v>
      </c>
      <c r="AQ417" s="226" t="e">
        <f>IF(ISBLANK(#REF!),"",#REF!)</f>
        <v>#REF!</v>
      </c>
      <c r="AR417" s="226" t="e">
        <f>IF(ISBLANK(#REF!),"",#REF!)</f>
        <v>#REF!</v>
      </c>
      <c r="AS417" s="219" t="e">
        <f>IF(ISBLANK(#REF!),"",#REF!)</f>
        <v>#REF!</v>
      </c>
      <c r="AT417" s="219" t="e">
        <f>IF(ISBLANK(#REF!),"",#REF!)</f>
        <v>#REF!</v>
      </c>
      <c r="AU417" s="219" t="e">
        <f>IF(ISBLANK(#REF!),"",#REF!)</f>
        <v>#REF!</v>
      </c>
      <c r="AV417" s="219" t="e">
        <f>IF(ISBLANK(#REF!),"",#REF!)</f>
        <v>#REF!</v>
      </c>
      <c r="AW417" s="219" t="e">
        <f>IF(ISBLANK(#REF!),"",#REF!)</f>
        <v>#REF!</v>
      </c>
      <c r="AX417" s="219" t="e">
        <f>IF(ISBLANK(#REF!),"",#REF!)</f>
        <v>#REF!</v>
      </c>
      <c r="AY417" s="226" t="e">
        <f>IF(ISBLANK(#REF!),"",#REF!)</f>
        <v>#REF!</v>
      </c>
      <c r="AZ417" s="219" t="e">
        <f>IF(ISBLANK(#REF!),"",#REF!)</f>
        <v>#REF!</v>
      </c>
      <c r="BA417" s="219" t="e">
        <f>IF(ISBLANK(#REF!),"",#REF!)</f>
        <v>#REF!</v>
      </c>
      <c r="BB417" s="219" t="e">
        <f>IF(ISBLANK(#REF!),"",#REF!)</f>
        <v>#REF!</v>
      </c>
      <c r="BC417" s="219" t="e">
        <f>IF(ISBLANK(#REF!),"",#REF!)</f>
        <v>#REF!</v>
      </c>
      <c r="BD417" s="219" t="e">
        <f>IF(ISBLANK(#REF!),"",#REF!)</f>
        <v>#REF!</v>
      </c>
      <c r="BE417" s="219" t="e">
        <f>IF(ISBLANK(#REF!),"",#REF!)</f>
        <v>#REF!</v>
      </c>
      <c r="BF417" s="219" t="e">
        <f>IF(ISBLANK(#REF!),"",#REF!)</f>
        <v>#REF!</v>
      </c>
      <c r="BG417" s="219" t="e">
        <f>IF(ISBLANK(#REF!),"",#REF!)</f>
        <v>#REF!</v>
      </c>
      <c r="BH417" s="219" t="e">
        <f>IF(ISBLANK(#REF!),"",#REF!)</f>
        <v>#REF!</v>
      </c>
      <c r="BI417" s="219" t="e">
        <f>IF(ISBLANK(#REF!),"",#REF!)</f>
        <v>#REF!</v>
      </c>
      <c r="BJ417" s="219" t="e">
        <f>IF(ISBLANK(#REF!),"",#REF!)</f>
        <v>#REF!</v>
      </c>
      <c r="BK417" s="219" t="e">
        <f>IF(ISBLANK(#REF!),"",#REF!)</f>
        <v>#REF!</v>
      </c>
      <c r="BL417" s="219" t="e">
        <f>IF(ISBLANK(#REF!),"",#REF!)</f>
        <v>#REF!</v>
      </c>
      <c r="BM417" s="219" t="e">
        <f>IF(ISBLANK(#REF!),"",#REF!)</f>
        <v>#REF!</v>
      </c>
      <c r="BN417" s="219" t="e">
        <f>IF(ISBLANK(#REF!),"",#REF!)</f>
        <v>#REF!</v>
      </c>
      <c r="BO417" s="227" t="e">
        <f t="shared" si="115"/>
        <v>#REF!</v>
      </c>
      <c r="BP417" s="228" t="str">
        <f t="shared" si="118"/>
        <v/>
      </c>
      <c r="BQ417" s="229" t="str">
        <f t="shared" si="102"/>
        <v/>
      </c>
      <c r="BR417" s="228" t="e">
        <f t="shared" si="116"/>
        <v>#REF!</v>
      </c>
      <c r="BS417" s="230" t="e">
        <f t="shared" si="117"/>
        <v>#REF!</v>
      </c>
    </row>
    <row r="418" spans="1:71">
      <c r="A418" s="213" t="e">
        <f>IF(ISBLANK(#REF!),"",#REF!)</f>
        <v>#REF!</v>
      </c>
      <c r="B418" s="214" t="e">
        <f>IF(ISBLANK(#REF!),"",#REF!)</f>
        <v>#REF!</v>
      </c>
      <c r="C418" s="214" t="e">
        <f>IF(ISBLANK(#REF!),"",#REF!)</f>
        <v>#REF!</v>
      </c>
      <c r="D418" s="214" t="e">
        <f>IF(ISBLANK(#REF!),"",#REF!)</f>
        <v>#REF!</v>
      </c>
      <c r="E418" s="214" t="e">
        <f>IF(ISBLANK(#REF!),"",#REF!)</f>
        <v>#REF!</v>
      </c>
      <c r="F418" s="214" t="e">
        <f>IF(ISBLANK(#REF!),"",#REF!)</f>
        <v>#REF!</v>
      </c>
      <c r="G418" s="214" t="e">
        <f>IF(ISBLANK(#REF!),"",#REF!)</f>
        <v>#REF!</v>
      </c>
      <c r="H418" s="215" t="e">
        <f>IF(ISBLANK(#REF!),"",#REF!)</f>
        <v>#REF!</v>
      </c>
      <c r="I418" s="214" t="e">
        <f>IF(ISBLANK(#REF!),"",#REF!)</f>
        <v>#REF!</v>
      </c>
      <c r="J418" s="216" t="e">
        <f>IF(ISBLANK(#REF!),"",#REF!)</f>
        <v>#REF!</v>
      </c>
      <c r="K418" s="217" t="e">
        <f>IF(ISBLANK(#REF!),"",#REF!)</f>
        <v>#REF!</v>
      </c>
      <c r="L418" s="217" t="e">
        <f>IF(ISBLANK(#REF!),"",#REF!)</f>
        <v>#REF!</v>
      </c>
      <c r="M418" s="218" t="e">
        <f>IF(ISBLANK(#REF!),"",#REF!)</f>
        <v>#REF!</v>
      </c>
      <c r="N418" s="218" t="e">
        <f>IF(ISBLANK(#REF!),"",#REF!)</f>
        <v>#REF!</v>
      </c>
      <c r="O418" s="220" t="str">
        <f>IFERROR(VLOOKUP(_xlfn.CONCAT('Team Roster - Final'!$A418," : ",'Team Roster - Final'!$BM418),'Rate Calculations'!$C$4:$G$1100,5,FALSE),"")</f>
        <v/>
      </c>
      <c r="P418" s="225">
        <f>IF(ISBLANK('Rate Calculations'!$H420),"",'Rate Calculations'!$H420)</f>
        <v>1.7500000000000002E-2</v>
      </c>
      <c r="Q418" s="220" t="str">
        <f t="shared" si="103"/>
        <v/>
      </c>
      <c r="R418" s="221">
        <f>IF(ISBLANK('Rate Calculations'!$J420),"",'Rate Calculations'!$J420)</f>
        <v>3.5000000000000003E-2</v>
      </c>
      <c r="S418" s="220" t="str">
        <f t="shared" si="104"/>
        <v/>
      </c>
      <c r="T418" s="225" t="str">
        <f>IFERROR(VLOOKUP(_xlfn.CONCAT('Team Roster - Final'!$A418," : ",'Team Roster - Final'!$BM418),'Rate Calculations'!$C$4:$S$1100,10,FALSE),"")</f>
        <v/>
      </c>
      <c r="U418" s="225" t="str">
        <f>IFERROR(VLOOKUP(_xlfn.CONCAT('Team Roster - Final'!$A418," : ",'Team Roster - Final'!$BM418),'Rate Calculations'!$C$4:$S$1100,11,FALSE),"")</f>
        <v/>
      </c>
      <c r="V418" s="222" t="str">
        <f t="shared" si="105"/>
        <v/>
      </c>
      <c r="W418" s="222" t="str">
        <f t="shared" si="106"/>
        <v/>
      </c>
      <c r="X418" s="223" t="str">
        <f>IFERROR(VLOOKUP(_xlfn.CONCAT('Team Roster - Final'!$A418," : ",'Team Roster - Final'!$BM418),'Rate Calculations'!$C$4:$S$1100,14,FALSE),"")</f>
        <v/>
      </c>
      <c r="Y418" s="222" t="str">
        <f t="shared" si="107"/>
        <v/>
      </c>
      <c r="Z418" s="222" t="str">
        <f t="shared" si="108"/>
        <v/>
      </c>
      <c r="AA418" s="224" t="str">
        <f>IFERROR(IF(#REF!="Yes",$Y418, $Y418+$Q418*0.5),"")</f>
        <v/>
      </c>
      <c r="AB418" s="224" t="str">
        <f>IFERROR(IF(#REF!="Yes",$Z418, $Z418+$S418*0.5),"")</f>
        <v/>
      </c>
      <c r="AC418" s="220" t="str">
        <f>IFERROR(VLOOKUP(_xlfn.CONCAT('Team Roster - Final'!$A418," : ",'Team Roster - Final'!$BM418),'Rate Calculations'!$C$4:$U$1100,19,FALSE),"")</f>
        <v/>
      </c>
      <c r="AD418" s="220" t="str">
        <f t="shared" si="109"/>
        <v/>
      </c>
      <c r="AE418" s="220" t="str">
        <f t="shared" si="110"/>
        <v/>
      </c>
      <c r="AF418" s="225" t="str">
        <f>IFERROR(VLOOKUP(_xlfn.CONCAT('Team Roster - Final'!$A418," : ",'Team Roster - Final'!$BM418),'Rate Calculations'!$C$4:$AB$1100,22,FALSE),"")</f>
        <v/>
      </c>
      <c r="AG418" s="225" t="str">
        <f>IFERROR(VLOOKUP(_xlfn.CONCAT('Team Roster - Final'!$A418," : ",'Team Roster - Final'!$BM418),'Rate Calculations'!$C$4:$AB$1100,23,FALSE),"")</f>
        <v/>
      </c>
      <c r="AH418" s="222" t="str">
        <f t="shared" si="111"/>
        <v/>
      </c>
      <c r="AI418" s="222" t="str">
        <f t="shared" si="112"/>
        <v/>
      </c>
      <c r="AJ418" s="223" t="str">
        <f>Table1[[#This Row],[Home Office
Net Fee %]]</f>
        <v/>
      </c>
      <c r="AK418" s="222" t="str">
        <f t="shared" si="113"/>
        <v/>
      </c>
      <c r="AL418" s="222" t="str">
        <f t="shared" si="114"/>
        <v/>
      </c>
      <c r="AM418" s="215" t="str">
        <f>IFERROR(IF(#REF!="Yes",$AK418,($AK418+$AD418*0.5)),"")</f>
        <v/>
      </c>
      <c r="AN418" s="215" t="str">
        <f>IFERROR(IF(#REF!="Yes",$AL418,($AL418+$AE418*0.5)),"")</f>
        <v/>
      </c>
      <c r="AO418" s="374" t="str">
        <f>IF(ISBLANK('Team Roster Proposed - FBR'!Q419),"",'Team Roster Proposed - FBR'!Q419)</f>
        <v/>
      </c>
      <c r="AP418" s="226" t="e">
        <f>IF(ISBLANK(#REF!),"",#REF!)</f>
        <v>#REF!</v>
      </c>
      <c r="AQ418" s="226" t="e">
        <f>IF(ISBLANK(#REF!),"",#REF!)</f>
        <v>#REF!</v>
      </c>
      <c r="AR418" s="226" t="e">
        <f>IF(ISBLANK(#REF!),"",#REF!)</f>
        <v>#REF!</v>
      </c>
      <c r="AS418" s="219" t="e">
        <f>IF(ISBLANK(#REF!),"",#REF!)</f>
        <v>#REF!</v>
      </c>
      <c r="AT418" s="219" t="e">
        <f>IF(ISBLANK(#REF!),"",#REF!)</f>
        <v>#REF!</v>
      </c>
      <c r="AU418" s="219" t="e">
        <f>IF(ISBLANK(#REF!),"",#REF!)</f>
        <v>#REF!</v>
      </c>
      <c r="AV418" s="219" t="e">
        <f>IF(ISBLANK(#REF!),"",#REF!)</f>
        <v>#REF!</v>
      </c>
      <c r="AW418" s="219" t="e">
        <f>IF(ISBLANK(#REF!),"",#REF!)</f>
        <v>#REF!</v>
      </c>
      <c r="AX418" s="219" t="e">
        <f>IF(ISBLANK(#REF!),"",#REF!)</f>
        <v>#REF!</v>
      </c>
      <c r="AY418" s="226" t="e">
        <f>IF(ISBLANK(#REF!),"",#REF!)</f>
        <v>#REF!</v>
      </c>
      <c r="AZ418" s="219" t="e">
        <f>IF(ISBLANK(#REF!),"",#REF!)</f>
        <v>#REF!</v>
      </c>
      <c r="BA418" s="219" t="e">
        <f>IF(ISBLANK(#REF!),"",#REF!)</f>
        <v>#REF!</v>
      </c>
      <c r="BB418" s="219" t="e">
        <f>IF(ISBLANK(#REF!),"",#REF!)</f>
        <v>#REF!</v>
      </c>
      <c r="BC418" s="219" t="e">
        <f>IF(ISBLANK(#REF!),"",#REF!)</f>
        <v>#REF!</v>
      </c>
      <c r="BD418" s="219" t="e">
        <f>IF(ISBLANK(#REF!),"",#REF!)</f>
        <v>#REF!</v>
      </c>
      <c r="BE418" s="219" t="e">
        <f>IF(ISBLANK(#REF!),"",#REF!)</f>
        <v>#REF!</v>
      </c>
      <c r="BF418" s="219" t="e">
        <f>IF(ISBLANK(#REF!),"",#REF!)</f>
        <v>#REF!</v>
      </c>
      <c r="BG418" s="219" t="e">
        <f>IF(ISBLANK(#REF!),"",#REF!)</f>
        <v>#REF!</v>
      </c>
      <c r="BH418" s="219" t="e">
        <f>IF(ISBLANK(#REF!),"",#REF!)</f>
        <v>#REF!</v>
      </c>
      <c r="BI418" s="219" t="e">
        <f>IF(ISBLANK(#REF!),"",#REF!)</f>
        <v>#REF!</v>
      </c>
      <c r="BJ418" s="219" t="e">
        <f>IF(ISBLANK(#REF!),"",#REF!)</f>
        <v>#REF!</v>
      </c>
      <c r="BK418" s="219" t="e">
        <f>IF(ISBLANK(#REF!),"",#REF!)</f>
        <v>#REF!</v>
      </c>
      <c r="BL418" s="219" t="e">
        <f>IF(ISBLANK(#REF!),"",#REF!)</f>
        <v>#REF!</v>
      </c>
      <c r="BM418" s="219" t="e">
        <f>IF(ISBLANK(#REF!),"",#REF!)</f>
        <v>#REF!</v>
      </c>
      <c r="BN418" s="219" t="e">
        <f>IF(ISBLANK(#REF!),"",#REF!)</f>
        <v>#REF!</v>
      </c>
      <c r="BO418" s="227" t="e">
        <f t="shared" si="115"/>
        <v>#REF!</v>
      </c>
      <c r="BP418" s="228" t="str">
        <f t="shared" si="118"/>
        <v/>
      </c>
      <c r="BQ418" s="229" t="str">
        <f t="shared" si="102"/>
        <v/>
      </c>
      <c r="BR418" s="228" t="e">
        <f t="shared" si="116"/>
        <v>#REF!</v>
      </c>
      <c r="BS418" s="230" t="e">
        <f t="shared" si="117"/>
        <v>#REF!</v>
      </c>
    </row>
    <row r="419" spans="1:71">
      <c r="A419" s="213" t="e">
        <f>IF(ISBLANK(#REF!),"",#REF!)</f>
        <v>#REF!</v>
      </c>
      <c r="B419" s="214" t="e">
        <f>IF(ISBLANK(#REF!),"",#REF!)</f>
        <v>#REF!</v>
      </c>
      <c r="C419" s="214" t="e">
        <f>IF(ISBLANK(#REF!),"",#REF!)</f>
        <v>#REF!</v>
      </c>
      <c r="D419" s="214" t="e">
        <f>IF(ISBLANK(#REF!),"",#REF!)</f>
        <v>#REF!</v>
      </c>
      <c r="E419" s="214" t="e">
        <f>IF(ISBLANK(#REF!),"",#REF!)</f>
        <v>#REF!</v>
      </c>
      <c r="F419" s="214" t="e">
        <f>IF(ISBLANK(#REF!),"",#REF!)</f>
        <v>#REF!</v>
      </c>
      <c r="G419" s="214" t="e">
        <f>IF(ISBLANK(#REF!),"",#REF!)</f>
        <v>#REF!</v>
      </c>
      <c r="H419" s="215" t="e">
        <f>IF(ISBLANK(#REF!),"",#REF!)</f>
        <v>#REF!</v>
      </c>
      <c r="I419" s="214" t="e">
        <f>IF(ISBLANK(#REF!),"",#REF!)</f>
        <v>#REF!</v>
      </c>
      <c r="J419" s="216" t="e">
        <f>IF(ISBLANK(#REF!),"",#REF!)</f>
        <v>#REF!</v>
      </c>
      <c r="K419" s="217" t="e">
        <f>IF(ISBLANK(#REF!),"",#REF!)</f>
        <v>#REF!</v>
      </c>
      <c r="L419" s="217" t="e">
        <f>IF(ISBLANK(#REF!),"",#REF!)</f>
        <v>#REF!</v>
      </c>
      <c r="M419" s="218" t="e">
        <f>IF(ISBLANK(#REF!),"",#REF!)</f>
        <v>#REF!</v>
      </c>
      <c r="N419" s="218" t="e">
        <f>IF(ISBLANK(#REF!),"",#REF!)</f>
        <v>#REF!</v>
      </c>
      <c r="O419" s="220" t="str">
        <f>IFERROR(VLOOKUP(_xlfn.CONCAT('Team Roster - Final'!$A419," : ",'Team Roster - Final'!$BM419),'Rate Calculations'!$C$4:$G$1100,5,FALSE),"")</f>
        <v/>
      </c>
      <c r="P419" s="225">
        <f>IF(ISBLANK('Rate Calculations'!$H421),"",'Rate Calculations'!$H421)</f>
        <v>1.7500000000000002E-2</v>
      </c>
      <c r="Q419" s="220" t="str">
        <f t="shared" si="103"/>
        <v/>
      </c>
      <c r="R419" s="221">
        <f>IF(ISBLANK('Rate Calculations'!$J421),"",'Rate Calculations'!$J421)</f>
        <v>3.5000000000000003E-2</v>
      </c>
      <c r="S419" s="220" t="str">
        <f t="shared" si="104"/>
        <v/>
      </c>
      <c r="T419" s="225" t="str">
        <f>IFERROR(VLOOKUP(_xlfn.CONCAT('Team Roster - Final'!$A419," : ",'Team Roster - Final'!$BM419),'Rate Calculations'!$C$4:$S$1100,10,FALSE),"")</f>
        <v/>
      </c>
      <c r="U419" s="225" t="str">
        <f>IFERROR(VLOOKUP(_xlfn.CONCAT('Team Roster - Final'!$A419," : ",'Team Roster - Final'!$BM419),'Rate Calculations'!$C$4:$S$1100,11,FALSE),"")</f>
        <v/>
      </c>
      <c r="V419" s="222" t="str">
        <f t="shared" si="105"/>
        <v/>
      </c>
      <c r="W419" s="222" t="str">
        <f t="shared" si="106"/>
        <v/>
      </c>
      <c r="X419" s="223" t="str">
        <f>IFERROR(VLOOKUP(_xlfn.CONCAT('Team Roster - Final'!$A419," : ",'Team Roster - Final'!$BM419),'Rate Calculations'!$C$4:$S$1100,14,FALSE),"")</f>
        <v/>
      </c>
      <c r="Y419" s="222" t="str">
        <f t="shared" si="107"/>
        <v/>
      </c>
      <c r="Z419" s="222" t="str">
        <f t="shared" si="108"/>
        <v/>
      </c>
      <c r="AA419" s="224" t="str">
        <f>IFERROR(IF(#REF!="Yes",$Y419, $Y419+$Q419*0.5),"")</f>
        <v/>
      </c>
      <c r="AB419" s="224" t="str">
        <f>IFERROR(IF(#REF!="Yes",$Z419, $Z419+$S419*0.5),"")</f>
        <v/>
      </c>
      <c r="AC419" s="220" t="str">
        <f>IFERROR(VLOOKUP(_xlfn.CONCAT('Team Roster - Final'!$A419," : ",'Team Roster - Final'!$BM419),'Rate Calculations'!$C$4:$U$1100,19,FALSE),"")</f>
        <v/>
      </c>
      <c r="AD419" s="220" t="str">
        <f t="shared" si="109"/>
        <v/>
      </c>
      <c r="AE419" s="220" t="str">
        <f t="shared" si="110"/>
        <v/>
      </c>
      <c r="AF419" s="225" t="str">
        <f>IFERROR(VLOOKUP(_xlfn.CONCAT('Team Roster - Final'!$A419," : ",'Team Roster - Final'!$BM419),'Rate Calculations'!$C$4:$AB$1100,22,FALSE),"")</f>
        <v/>
      </c>
      <c r="AG419" s="225" t="str">
        <f>IFERROR(VLOOKUP(_xlfn.CONCAT('Team Roster - Final'!$A419," : ",'Team Roster - Final'!$BM419),'Rate Calculations'!$C$4:$AB$1100,23,FALSE),"")</f>
        <v/>
      </c>
      <c r="AH419" s="222" t="str">
        <f t="shared" si="111"/>
        <v/>
      </c>
      <c r="AI419" s="222" t="str">
        <f t="shared" si="112"/>
        <v/>
      </c>
      <c r="AJ419" s="223" t="str">
        <f>Table1[[#This Row],[Home Office
Net Fee %]]</f>
        <v/>
      </c>
      <c r="AK419" s="222" t="str">
        <f t="shared" si="113"/>
        <v/>
      </c>
      <c r="AL419" s="222" t="str">
        <f t="shared" si="114"/>
        <v/>
      </c>
      <c r="AM419" s="215" t="str">
        <f>IFERROR(IF(#REF!="Yes",$AK419,($AK419+$AD419*0.5)),"")</f>
        <v/>
      </c>
      <c r="AN419" s="215" t="str">
        <f>IFERROR(IF(#REF!="Yes",$AL419,($AL419+$AE419*0.5)),"")</f>
        <v/>
      </c>
      <c r="AO419" s="374" t="str">
        <f>IF(ISBLANK('Team Roster Proposed - FBR'!Q420),"",'Team Roster Proposed - FBR'!Q420)</f>
        <v/>
      </c>
      <c r="AP419" s="226" t="e">
        <f>IF(ISBLANK(#REF!),"",#REF!)</f>
        <v>#REF!</v>
      </c>
      <c r="AQ419" s="226" t="e">
        <f>IF(ISBLANK(#REF!),"",#REF!)</f>
        <v>#REF!</v>
      </c>
      <c r="AR419" s="226" t="e">
        <f>IF(ISBLANK(#REF!),"",#REF!)</f>
        <v>#REF!</v>
      </c>
      <c r="AS419" s="219" t="e">
        <f>IF(ISBLANK(#REF!),"",#REF!)</f>
        <v>#REF!</v>
      </c>
      <c r="AT419" s="219" t="e">
        <f>IF(ISBLANK(#REF!),"",#REF!)</f>
        <v>#REF!</v>
      </c>
      <c r="AU419" s="219" t="e">
        <f>IF(ISBLANK(#REF!),"",#REF!)</f>
        <v>#REF!</v>
      </c>
      <c r="AV419" s="219" t="e">
        <f>IF(ISBLANK(#REF!),"",#REF!)</f>
        <v>#REF!</v>
      </c>
      <c r="AW419" s="219" t="e">
        <f>IF(ISBLANK(#REF!),"",#REF!)</f>
        <v>#REF!</v>
      </c>
      <c r="AX419" s="219" t="e">
        <f>IF(ISBLANK(#REF!),"",#REF!)</f>
        <v>#REF!</v>
      </c>
      <c r="AY419" s="226" t="e">
        <f>IF(ISBLANK(#REF!),"",#REF!)</f>
        <v>#REF!</v>
      </c>
      <c r="AZ419" s="219" t="e">
        <f>IF(ISBLANK(#REF!),"",#REF!)</f>
        <v>#REF!</v>
      </c>
      <c r="BA419" s="219" t="e">
        <f>IF(ISBLANK(#REF!),"",#REF!)</f>
        <v>#REF!</v>
      </c>
      <c r="BB419" s="219" t="e">
        <f>IF(ISBLANK(#REF!),"",#REF!)</f>
        <v>#REF!</v>
      </c>
      <c r="BC419" s="219" t="e">
        <f>IF(ISBLANK(#REF!),"",#REF!)</f>
        <v>#REF!</v>
      </c>
      <c r="BD419" s="219" t="e">
        <f>IF(ISBLANK(#REF!),"",#REF!)</f>
        <v>#REF!</v>
      </c>
      <c r="BE419" s="219" t="e">
        <f>IF(ISBLANK(#REF!),"",#REF!)</f>
        <v>#REF!</v>
      </c>
      <c r="BF419" s="219" t="e">
        <f>IF(ISBLANK(#REF!),"",#REF!)</f>
        <v>#REF!</v>
      </c>
      <c r="BG419" s="219" t="e">
        <f>IF(ISBLANK(#REF!),"",#REF!)</f>
        <v>#REF!</v>
      </c>
      <c r="BH419" s="219" t="e">
        <f>IF(ISBLANK(#REF!),"",#REF!)</f>
        <v>#REF!</v>
      </c>
      <c r="BI419" s="219" t="e">
        <f>IF(ISBLANK(#REF!),"",#REF!)</f>
        <v>#REF!</v>
      </c>
      <c r="BJ419" s="219" t="e">
        <f>IF(ISBLANK(#REF!),"",#REF!)</f>
        <v>#REF!</v>
      </c>
      <c r="BK419" s="219" t="e">
        <f>IF(ISBLANK(#REF!),"",#REF!)</f>
        <v>#REF!</v>
      </c>
      <c r="BL419" s="219" t="e">
        <f>IF(ISBLANK(#REF!),"",#REF!)</f>
        <v>#REF!</v>
      </c>
      <c r="BM419" s="219" t="e">
        <f>IF(ISBLANK(#REF!),"",#REF!)</f>
        <v>#REF!</v>
      </c>
      <c r="BN419" s="219" t="e">
        <f>IF(ISBLANK(#REF!),"",#REF!)</f>
        <v>#REF!</v>
      </c>
      <c r="BO419" s="227" t="e">
        <f t="shared" si="115"/>
        <v>#REF!</v>
      </c>
      <c r="BP419" s="228" t="str">
        <f t="shared" si="118"/>
        <v/>
      </c>
      <c r="BQ419" s="229" t="str">
        <f t="shared" si="102"/>
        <v/>
      </c>
      <c r="BR419" s="228" t="e">
        <f t="shared" si="116"/>
        <v>#REF!</v>
      </c>
      <c r="BS419" s="230" t="e">
        <f t="shared" si="117"/>
        <v>#REF!</v>
      </c>
    </row>
    <row r="420" spans="1:71">
      <c r="A420" s="213" t="e">
        <f>IF(ISBLANK(#REF!),"",#REF!)</f>
        <v>#REF!</v>
      </c>
      <c r="B420" s="214" t="e">
        <f>IF(ISBLANK(#REF!),"",#REF!)</f>
        <v>#REF!</v>
      </c>
      <c r="C420" s="214" t="e">
        <f>IF(ISBLANK(#REF!),"",#REF!)</f>
        <v>#REF!</v>
      </c>
      <c r="D420" s="214" t="e">
        <f>IF(ISBLANK(#REF!),"",#REF!)</f>
        <v>#REF!</v>
      </c>
      <c r="E420" s="214" t="e">
        <f>IF(ISBLANK(#REF!),"",#REF!)</f>
        <v>#REF!</v>
      </c>
      <c r="F420" s="214" t="e">
        <f>IF(ISBLANK(#REF!),"",#REF!)</f>
        <v>#REF!</v>
      </c>
      <c r="G420" s="214" t="e">
        <f>IF(ISBLANK(#REF!),"",#REF!)</f>
        <v>#REF!</v>
      </c>
      <c r="H420" s="215" t="e">
        <f>IF(ISBLANK(#REF!),"",#REF!)</f>
        <v>#REF!</v>
      </c>
      <c r="I420" s="214" t="e">
        <f>IF(ISBLANK(#REF!),"",#REF!)</f>
        <v>#REF!</v>
      </c>
      <c r="J420" s="216" t="e">
        <f>IF(ISBLANK(#REF!),"",#REF!)</f>
        <v>#REF!</v>
      </c>
      <c r="K420" s="217" t="e">
        <f>IF(ISBLANK(#REF!),"",#REF!)</f>
        <v>#REF!</v>
      </c>
      <c r="L420" s="217" t="e">
        <f>IF(ISBLANK(#REF!),"",#REF!)</f>
        <v>#REF!</v>
      </c>
      <c r="M420" s="218" t="e">
        <f>IF(ISBLANK(#REF!),"",#REF!)</f>
        <v>#REF!</v>
      </c>
      <c r="N420" s="218" t="e">
        <f>IF(ISBLANK(#REF!),"",#REF!)</f>
        <v>#REF!</v>
      </c>
      <c r="O420" s="220" t="str">
        <f>IFERROR(VLOOKUP(_xlfn.CONCAT('Team Roster - Final'!$A420," : ",'Team Roster - Final'!$BM420),'Rate Calculations'!$C$4:$G$1100,5,FALSE),"")</f>
        <v/>
      </c>
      <c r="P420" s="225">
        <f>IF(ISBLANK('Rate Calculations'!$H422),"",'Rate Calculations'!$H422)</f>
        <v>1.7500000000000002E-2</v>
      </c>
      <c r="Q420" s="220" t="str">
        <f t="shared" si="103"/>
        <v/>
      </c>
      <c r="R420" s="221">
        <f>IF(ISBLANK('Rate Calculations'!$J422),"",'Rate Calculations'!$J422)</f>
        <v>3.5000000000000003E-2</v>
      </c>
      <c r="S420" s="220" t="str">
        <f t="shared" si="104"/>
        <v/>
      </c>
      <c r="T420" s="225" t="str">
        <f>IFERROR(VLOOKUP(_xlfn.CONCAT('Team Roster - Final'!$A420," : ",'Team Roster - Final'!$BM420),'Rate Calculations'!$C$4:$S$1100,10,FALSE),"")</f>
        <v/>
      </c>
      <c r="U420" s="225" t="str">
        <f>IFERROR(VLOOKUP(_xlfn.CONCAT('Team Roster - Final'!$A420," : ",'Team Roster - Final'!$BM420),'Rate Calculations'!$C$4:$S$1100,11,FALSE),"")</f>
        <v/>
      </c>
      <c r="V420" s="222" t="str">
        <f t="shared" si="105"/>
        <v/>
      </c>
      <c r="W420" s="222" t="str">
        <f t="shared" si="106"/>
        <v/>
      </c>
      <c r="X420" s="223" t="str">
        <f>IFERROR(VLOOKUP(_xlfn.CONCAT('Team Roster - Final'!$A420," : ",'Team Roster - Final'!$BM420),'Rate Calculations'!$C$4:$S$1100,14,FALSE),"")</f>
        <v/>
      </c>
      <c r="Y420" s="222" t="str">
        <f t="shared" si="107"/>
        <v/>
      </c>
      <c r="Z420" s="222" t="str">
        <f t="shared" si="108"/>
        <v/>
      </c>
      <c r="AA420" s="224" t="str">
        <f>IFERROR(IF(#REF!="Yes",$Y420, $Y420+$Q420*0.5),"")</f>
        <v/>
      </c>
      <c r="AB420" s="224" t="str">
        <f>IFERROR(IF(#REF!="Yes",$Z420, $Z420+$S420*0.5),"")</f>
        <v/>
      </c>
      <c r="AC420" s="220" t="str">
        <f>IFERROR(VLOOKUP(_xlfn.CONCAT('Team Roster - Final'!$A420," : ",'Team Roster - Final'!$BM420),'Rate Calculations'!$C$4:$U$1100,19,FALSE),"")</f>
        <v/>
      </c>
      <c r="AD420" s="220" t="str">
        <f t="shared" si="109"/>
        <v/>
      </c>
      <c r="AE420" s="220" t="str">
        <f t="shared" si="110"/>
        <v/>
      </c>
      <c r="AF420" s="225" t="str">
        <f>IFERROR(VLOOKUP(_xlfn.CONCAT('Team Roster - Final'!$A420," : ",'Team Roster - Final'!$BM420),'Rate Calculations'!$C$4:$AB$1100,22,FALSE),"")</f>
        <v/>
      </c>
      <c r="AG420" s="225" t="str">
        <f>IFERROR(VLOOKUP(_xlfn.CONCAT('Team Roster - Final'!$A420," : ",'Team Roster - Final'!$BM420),'Rate Calculations'!$C$4:$AB$1100,23,FALSE),"")</f>
        <v/>
      </c>
      <c r="AH420" s="222" t="str">
        <f t="shared" si="111"/>
        <v/>
      </c>
      <c r="AI420" s="222" t="str">
        <f t="shared" si="112"/>
        <v/>
      </c>
      <c r="AJ420" s="223" t="str">
        <f>Table1[[#This Row],[Home Office
Net Fee %]]</f>
        <v/>
      </c>
      <c r="AK420" s="222" t="str">
        <f t="shared" si="113"/>
        <v/>
      </c>
      <c r="AL420" s="222" t="str">
        <f t="shared" si="114"/>
        <v/>
      </c>
      <c r="AM420" s="215" t="str">
        <f>IFERROR(IF(#REF!="Yes",$AK420,($AK420+$AD420*0.5)),"")</f>
        <v/>
      </c>
      <c r="AN420" s="215" t="str">
        <f>IFERROR(IF(#REF!="Yes",$AL420,($AL420+$AE420*0.5)),"")</f>
        <v/>
      </c>
      <c r="AO420" s="374" t="str">
        <f>IF(ISBLANK('Team Roster Proposed - FBR'!Q421),"",'Team Roster Proposed - FBR'!Q421)</f>
        <v/>
      </c>
      <c r="AP420" s="226" t="e">
        <f>IF(ISBLANK(#REF!),"",#REF!)</f>
        <v>#REF!</v>
      </c>
      <c r="AQ420" s="226" t="e">
        <f>IF(ISBLANK(#REF!),"",#REF!)</f>
        <v>#REF!</v>
      </c>
      <c r="AR420" s="226" t="e">
        <f>IF(ISBLANK(#REF!),"",#REF!)</f>
        <v>#REF!</v>
      </c>
      <c r="AS420" s="219" t="e">
        <f>IF(ISBLANK(#REF!),"",#REF!)</f>
        <v>#REF!</v>
      </c>
      <c r="AT420" s="219" t="e">
        <f>IF(ISBLANK(#REF!),"",#REF!)</f>
        <v>#REF!</v>
      </c>
      <c r="AU420" s="219" t="e">
        <f>IF(ISBLANK(#REF!),"",#REF!)</f>
        <v>#REF!</v>
      </c>
      <c r="AV420" s="219" t="e">
        <f>IF(ISBLANK(#REF!),"",#REF!)</f>
        <v>#REF!</v>
      </c>
      <c r="AW420" s="219" t="e">
        <f>IF(ISBLANK(#REF!),"",#REF!)</f>
        <v>#REF!</v>
      </c>
      <c r="AX420" s="219" t="e">
        <f>IF(ISBLANK(#REF!),"",#REF!)</f>
        <v>#REF!</v>
      </c>
      <c r="AY420" s="226" t="e">
        <f>IF(ISBLANK(#REF!),"",#REF!)</f>
        <v>#REF!</v>
      </c>
      <c r="AZ420" s="219" t="e">
        <f>IF(ISBLANK(#REF!),"",#REF!)</f>
        <v>#REF!</v>
      </c>
      <c r="BA420" s="219" t="e">
        <f>IF(ISBLANK(#REF!),"",#REF!)</f>
        <v>#REF!</v>
      </c>
      <c r="BB420" s="219" t="e">
        <f>IF(ISBLANK(#REF!),"",#REF!)</f>
        <v>#REF!</v>
      </c>
      <c r="BC420" s="219" t="e">
        <f>IF(ISBLANK(#REF!),"",#REF!)</f>
        <v>#REF!</v>
      </c>
      <c r="BD420" s="219" t="e">
        <f>IF(ISBLANK(#REF!),"",#REF!)</f>
        <v>#REF!</v>
      </c>
      <c r="BE420" s="219" t="e">
        <f>IF(ISBLANK(#REF!),"",#REF!)</f>
        <v>#REF!</v>
      </c>
      <c r="BF420" s="219" t="e">
        <f>IF(ISBLANK(#REF!),"",#REF!)</f>
        <v>#REF!</v>
      </c>
      <c r="BG420" s="219" t="e">
        <f>IF(ISBLANK(#REF!),"",#REF!)</f>
        <v>#REF!</v>
      </c>
      <c r="BH420" s="219" t="e">
        <f>IF(ISBLANK(#REF!),"",#REF!)</f>
        <v>#REF!</v>
      </c>
      <c r="BI420" s="219" t="e">
        <f>IF(ISBLANK(#REF!),"",#REF!)</f>
        <v>#REF!</v>
      </c>
      <c r="BJ420" s="219" t="e">
        <f>IF(ISBLANK(#REF!),"",#REF!)</f>
        <v>#REF!</v>
      </c>
      <c r="BK420" s="219" t="e">
        <f>IF(ISBLANK(#REF!),"",#REF!)</f>
        <v>#REF!</v>
      </c>
      <c r="BL420" s="219" t="e">
        <f>IF(ISBLANK(#REF!),"",#REF!)</f>
        <v>#REF!</v>
      </c>
      <c r="BM420" s="219" t="e">
        <f>IF(ISBLANK(#REF!),"",#REF!)</f>
        <v>#REF!</v>
      </c>
      <c r="BN420" s="219" t="e">
        <f>IF(ISBLANK(#REF!),"",#REF!)</f>
        <v>#REF!</v>
      </c>
      <c r="BO420" s="227" t="e">
        <f t="shared" si="115"/>
        <v>#REF!</v>
      </c>
      <c r="BP420" s="228" t="str">
        <f t="shared" si="118"/>
        <v/>
      </c>
      <c r="BQ420" s="229" t="str">
        <f t="shared" si="102"/>
        <v/>
      </c>
      <c r="BR420" s="228" t="e">
        <f t="shared" si="116"/>
        <v>#REF!</v>
      </c>
      <c r="BS420" s="230" t="e">
        <f t="shared" si="117"/>
        <v>#REF!</v>
      </c>
    </row>
    <row r="421" spans="1:71">
      <c r="A421" s="213" t="e">
        <f>IF(ISBLANK(#REF!),"",#REF!)</f>
        <v>#REF!</v>
      </c>
      <c r="B421" s="214" t="e">
        <f>IF(ISBLANK(#REF!),"",#REF!)</f>
        <v>#REF!</v>
      </c>
      <c r="C421" s="214" t="e">
        <f>IF(ISBLANK(#REF!),"",#REF!)</f>
        <v>#REF!</v>
      </c>
      <c r="D421" s="214" t="e">
        <f>IF(ISBLANK(#REF!),"",#REF!)</f>
        <v>#REF!</v>
      </c>
      <c r="E421" s="214" t="e">
        <f>IF(ISBLANK(#REF!),"",#REF!)</f>
        <v>#REF!</v>
      </c>
      <c r="F421" s="214" t="e">
        <f>IF(ISBLANK(#REF!),"",#REF!)</f>
        <v>#REF!</v>
      </c>
      <c r="G421" s="214" t="e">
        <f>IF(ISBLANK(#REF!),"",#REF!)</f>
        <v>#REF!</v>
      </c>
      <c r="H421" s="215" t="e">
        <f>IF(ISBLANK(#REF!),"",#REF!)</f>
        <v>#REF!</v>
      </c>
      <c r="I421" s="214" t="e">
        <f>IF(ISBLANK(#REF!),"",#REF!)</f>
        <v>#REF!</v>
      </c>
      <c r="J421" s="216" t="e">
        <f>IF(ISBLANK(#REF!),"",#REF!)</f>
        <v>#REF!</v>
      </c>
      <c r="K421" s="217" t="e">
        <f>IF(ISBLANK(#REF!),"",#REF!)</f>
        <v>#REF!</v>
      </c>
      <c r="L421" s="217" t="e">
        <f>IF(ISBLANK(#REF!),"",#REF!)</f>
        <v>#REF!</v>
      </c>
      <c r="M421" s="218" t="e">
        <f>IF(ISBLANK(#REF!),"",#REF!)</f>
        <v>#REF!</v>
      </c>
      <c r="N421" s="218" t="e">
        <f>IF(ISBLANK(#REF!),"",#REF!)</f>
        <v>#REF!</v>
      </c>
      <c r="O421" s="220" t="str">
        <f>IFERROR(VLOOKUP(_xlfn.CONCAT('Team Roster - Final'!$A421," : ",'Team Roster - Final'!$BM421),'Rate Calculations'!$C$4:$G$1100,5,FALSE),"")</f>
        <v/>
      </c>
      <c r="P421" s="225">
        <f>IF(ISBLANK('Rate Calculations'!$H423),"",'Rate Calculations'!$H423)</f>
        <v>1.7500000000000002E-2</v>
      </c>
      <c r="Q421" s="220" t="str">
        <f t="shared" si="103"/>
        <v/>
      </c>
      <c r="R421" s="221">
        <f>IF(ISBLANK('Rate Calculations'!$J423),"",'Rate Calculations'!$J423)</f>
        <v>3.5000000000000003E-2</v>
      </c>
      <c r="S421" s="220" t="str">
        <f t="shared" si="104"/>
        <v/>
      </c>
      <c r="T421" s="225" t="str">
        <f>IFERROR(VLOOKUP(_xlfn.CONCAT('Team Roster - Final'!$A421," : ",'Team Roster - Final'!$BM421),'Rate Calculations'!$C$4:$S$1100,10,FALSE),"")</f>
        <v/>
      </c>
      <c r="U421" s="225" t="str">
        <f>IFERROR(VLOOKUP(_xlfn.CONCAT('Team Roster - Final'!$A421," : ",'Team Roster - Final'!$BM421),'Rate Calculations'!$C$4:$S$1100,11,FALSE),"")</f>
        <v/>
      </c>
      <c r="V421" s="222" t="str">
        <f t="shared" si="105"/>
        <v/>
      </c>
      <c r="W421" s="222" t="str">
        <f t="shared" si="106"/>
        <v/>
      </c>
      <c r="X421" s="223" t="str">
        <f>IFERROR(VLOOKUP(_xlfn.CONCAT('Team Roster - Final'!$A421," : ",'Team Roster - Final'!$BM421),'Rate Calculations'!$C$4:$S$1100,14,FALSE),"")</f>
        <v/>
      </c>
      <c r="Y421" s="222" t="str">
        <f t="shared" si="107"/>
        <v/>
      </c>
      <c r="Z421" s="222" t="str">
        <f t="shared" si="108"/>
        <v/>
      </c>
      <c r="AA421" s="224" t="str">
        <f>IFERROR(IF(#REF!="Yes",$Y421, $Y421+$Q421*0.5),"")</f>
        <v/>
      </c>
      <c r="AB421" s="224" t="str">
        <f>IFERROR(IF(#REF!="Yes",$Z421, $Z421+$S421*0.5),"")</f>
        <v/>
      </c>
      <c r="AC421" s="220" t="str">
        <f>IFERROR(VLOOKUP(_xlfn.CONCAT('Team Roster - Final'!$A421," : ",'Team Roster - Final'!$BM421),'Rate Calculations'!$C$4:$U$1100,19,FALSE),"")</f>
        <v/>
      </c>
      <c r="AD421" s="220" t="str">
        <f t="shared" si="109"/>
        <v/>
      </c>
      <c r="AE421" s="220" t="str">
        <f t="shared" si="110"/>
        <v/>
      </c>
      <c r="AF421" s="225" t="str">
        <f>IFERROR(VLOOKUP(_xlfn.CONCAT('Team Roster - Final'!$A421," : ",'Team Roster - Final'!$BM421),'Rate Calculations'!$C$4:$AB$1100,22,FALSE),"")</f>
        <v/>
      </c>
      <c r="AG421" s="225" t="str">
        <f>IFERROR(VLOOKUP(_xlfn.CONCAT('Team Roster - Final'!$A421," : ",'Team Roster - Final'!$BM421),'Rate Calculations'!$C$4:$AB$1100,23,FALSE),"")</f>
        <v/>
      </c>
      <c r="AH421" s="222" t="str">
        <f t="shared" si="111"/>
        <v/>
      </c>
      <c r="AI421" s="222" t="str">
        <f t="shared" si="112"/>
        <v/>
      </c>
      <c r="AJ421" s="223" t="str">
        <f>Table1[[#This Row],[Home Office
Net Fee %]]</f>
        <v/>
      </c>
      <c r="AK421" s="222" t="str">
        <f t="shared" si="113"/>
        <v/>
      </c>
      <c r="AL421" s="222" t="str">
        <f t="shared" si="114"/>
        <v/>
      </c>
      <c r="AM421" s="215" t="str">
        <f>IFERROR(IF(#REF!="Yes",$AK421,($AK421+$AD421*0.5)),"")</f>
        <v/>
      </c>
      <c r="AN421" s="215" t="str">
        <f>IFERROR(IF(#REF!="Yes",$AL421,($AL421+$AE421*0.5)),"")</f>
        <v/>
      </c>
      <c r="AO421" s="374" t="str">
        <f>IF(ISBLANK('Team Roster Proposed - FBR'!Q422),"",'Team Roster Proposed - FBR'!Q422)</f>
        <v/>
      </c>
      <c r="AP421" s="226" t="e">
        <f>IF(ISBLANK(#REF!),"",#REF!)</f>
        <v>#REF!</v>
      </c>
      <c r="AQ421" s="226" t="e">
        <f>IF(ISBLANK(#REF!),"",#REF!)</f>
        <v>#REF!</v>
      </c>
      <c r="AR421" s="226" t="e">
        <f>IF(ISBLANK(#REF!),"",#REF!)</f>
        <v>#REF!</v>
      </c>
      <c r="AS421" s="219" t="e">
        <f>IF(ISBLANK(#REF!),"",#REF!)</f>
        <v>#REF!</v>
      </c>
      <c r="AT421" s="219" t="e">
        <f>IF(ISBLANK(#REF!),"",#REF!)</f>
        <v>#REF!</v>
      </c>
      <c r="AU421" s="219" t="e">
        <f>IF(ISBLANK(#REF!),"",#REF!)</f>
        <v>#REF!</v>
      </c>
      <c r="AV421" s="219" t="e">
        <f>IF(ISBLANK(#REF!),"",#REF!)</f>
        <v>#REF!</v>
      </c>
      <c r="AW421" s="219" t="e">
        <f>IF(ISBLANK(#REF!),"",#REF!)</f>
        <v>#REF!</v>
      </c>
      <c r="AX421" s="219" t="e">
        <f>IF(ISBLANK(#REF!),"",#REF!)</f>
        <v>#REF!</v>
      </c>
      <c r="AY421" s="226" t="e">
        <f>IF(ISBLANK(#REF!),"",#REF!)</f>
        <v>#REF!</v>
      </c>
      <c r="AZ421" s="219" t="e">
        <f>IF(ISBLANK(#REF!),"",#REF!)</f>
        <v>#REF!</v>
      </c>
      <c r="BA421" s="219" t="e">
        <f>IF(ISBLANK(#REF!),"",#REF!)</f>
        <v>#REF!</v>
      </c>
      <c r="BB421" s="219" t="e">
        <f>IF(ISBLANK(#REF!),"",#REF!)</f>
        <v>#REF!</v>
      </c>
      <c r="BC421" s="219" t="e">
        <f>IF(ISBLANK(#REF!),"",#REF!)</f>
        <v>#REF!</v>
      </c>
      <c r="BD421" s="219" t="e">
        <f>IF(ISBLANK(#REF!),"",#REF!)</f>
        <v>#REF!</v>
      </c>
      <c r="BE421" s="219" t="e">
        <f>IF(ISBLANK(#REF!),"",#REF!)</f>
        <v>#REF!</v>
      </c>
      <c r="BF421" s="219" t="e">
        <f>IF(ISBLANK(#REF!),"",#REF!)</f>
        <v>#REF!</v>
      </c>
      <c r="BG421" s="219" t="e">
        <f>IF(ISBLANK(#REF!),"",#REF!)</f>
        <v>#REF!</v>
      </c>
      <c r="BH421" s="219" t="e">
        <f>IF(ISBLANK(#REF!),"",#REF!)</f>
        <v>#REF!</v>
      </c>
      <c r="BI421" s="219" t="e">
        <f>IF(ISBLANK(#REF!),"",#REF!)</f>
        <v>#REF!</v>
      </c>
      <c r="BJ421" s="219" t="e">
        <f>IF(ISBLANK(#REF!),"",#REF!)</f>
        <v>#REF!</v>
      </c>
      <c r="BK421" s="219" t="e">
        <f>IF(ISBLANK(#REF!),"",#REF!)</f>
        <v>#REF!</v>
      </c>
      <c r="BL421" s="219" t="e">
        <f>IF(ISBLANK(#REF!),"",#REF!)</f>
        <v>#REF!</v>
      </c>
      <c r="BM421" s="219" t="e">
        <f>IF(ISBLANK(#REF!),"",#REF!)</f>
        <v>#REF!</v>
      </c>
      <c r="BN421" s="219" t="e">
        <f>IF(ISBLANK(#REF!),"",#REF!)</f>
        <v>#REF!</v>
      </c>
      <c r="BO421" s="227" t="e">
        <f t="shared" si="115"/>
        <v>#REF!</v>
      </c>
      <c r="BP421" s="228" t="str">
        <f t="shared" si="118"/>
        <v/>
      </c>
      <c r="BQ421" s="229" t="str">
        <f t="shared" si="102"/>
        <v/>
      </c>
      <c r="BR421" s="228" t="e">
        <f t="shared" si="116"/>
        <v>#REF!</v>
      </c>
      <c r="BS421" s="230" t="e">
        <f t="shared" si="117"/>
        <v>#REF!</v>
      </c>
    </row>
    <row r="422" spans="1:71">
      <c r="A422" s="213" t="e">
        <f>IF(ISBLANK(#REF!),"",#REF!)</f>
        <v>#REF!</v>
      </c>
      <c r="B422" s="214" t="e">
        <f>IF(ISBLANK(#REF!),"",#REF!)</f>
        <v>#REF!</v>
      </c>
      <c r="C422" s="214" t="e">
        <f>IF(ISBLANK(#REF!),"",#REF!)</f>
        <v>#REF!</v>
      </c>
      <c r="D422" s="214" t="e">
        <f>IF(ISBLANK(#REF!),"",#REF!)</f>
        <v>#REF!</v>
      </c>
      <c r="E422" s="214" t="e">
        <f>IF(ISBLANK(#REF!),"",#REF!)</f>
        <v>#REF!</v>
      </c>
      <c r="F422" s="214" t="e">
        <f>IF(ISBLANK(#REF!),"",#REF!)</f>
        <v>#REF!</v>
      </c>
      <c r="G422" s="214" t="e">
        <f>IF(ISBLANK(#REF!),"",#REF!)</f>
        <v>#REF!</v>
      </c>
      <c r="H422" s="215" t="e">
        <f>IF(ISBLANK(#REF!),"",#REF!)</f>
        <v>#REF!</v>
      </c>
      <c r="I422" s="214" t="e">
        <f>IF(ISBLANK(#REF!),"",#REF!)</f>
        <v>#REF!</v>
      </c>
      <c r="J422" s="216" t="e">
        <f>IF(ISBLANK(#REF!),"",#REF!)</f>
        <v>#REF!</v>
      </c>
      <c r="K422" s="217" t="e">
        <f>IF(ISBLANK(#REF!),"",#REF!)</f>
        <v>#REF!</v>
      </c>
      <c r="L422" s="217" t="e">
        <f>IF(ISBLANK(#REF!),"",#REF!)</f>
        <v>#REF!</v>
      </c>
      <c r="M422" s="218" t="e">
        <f>IF(ISBLANK(#REF!),"",#REF!)</f>
        <v>#REF!</v>
      </c>
      <c r="N422" s="218" t="e">
        <f>IF(ISBLANK(#REF!),"",#REF!)</f>
        <v>#REF!</v>
      </c>
      <c r="O422" s="220" t="str">
        <f>IFERROR(VLOOKUP(_xlfn.CONCAT('Team Roster - Final'!$A422," : ",'Team Roster - Final'!$BM422),'Rate Calculations'!$C$4:$G$1100,5,FALSE),"")</f>
        <v/>
      </c>
      <c r="P422" s="225">
        <f>IF(ISBLANK('Rate Calculations'!$H424),"",'Rate Calculations'!$H424)</f>
        <v>1.7500000000000002E-2</v>
      </c>
      <c r="Q422" s="220" t="str">
        <f t="shared" si="103"/>
        <v/>
      </c>
      <c r="R422" s="221">
        <f>IF(ISBLANK('Rate Calculations'!$J424),"",'Rate Calculations'!$J424)</f>
        <v>3.5000000000000003E-2</v>
      </c>
      <c r="S422" s="220" t="str">
        <f t="shared" si="104"/>
        <v/>
      </c>
      <c r="T422" s="225" t="str">
        <f>IFERROR(VLOOKUP(_xlfn.CONCAT('Team Roster - Final'!$A422," : ",'Team Roster - Final'!$BM422),'Rate Calculations'!$C$4:$S$1100,10,FALSE),"")</f>
        <v/>
      </c>
      <c r="U422" s="225" t="str">
        <f>IFERROR(VLOOKUP(_xlfn.CONCAT('Team Roster - Final'!$A422," : ",'Team Roster - Final'!$BM422),'Rate Calculations'!$C$4:$S$1100,11,FALSE),"")</f>
        <v/>
      </c>
      <c r="V422" s="222" t="str">
        <f t="shared" si="105"/>
        <v/>
      </c>
      <c r="W422" s="222" t="str">
        <f t="shared" si="106"/>
        <v/>
      </c>
      <c r="X422" s="223" t="str">
        <f>IFERROR(VLOOKUP(_xlfn.CONCAT('Team Roster - Final'!$A422," : ",'Team Roster - Final'!$BM422),'Rate Calculations'!$C$4:$S$1100,14,FALSE),"")</f>
        <v/>
      </c>
      <c r="Y422" s="222" t="str">
        <f t="shared" si="107"/>
        <v/>
      </c>
      <c r="Z422" s="222" t="str">
        <f t="shared" si="108"/>
        <v/>
      </c>
      <c r="AA422" s="224" t="str">
        <f>IFERROR(IF(#REF!="Yes",$Y422, $Y422+$Q422*0.5),"")</f>
        <v/>
      </c>
      <c r="AB422" s="224" t="str">
        <f>IFERROR(IF(#REF!="Yes",$Z422, $Z422+$S422*0.5),"")</f>
        <v/>
      </c>
      <c r="AC422" s="220" t="str">
        <f>IFERROR(VLOOKUP(_xlfn.CONCAT('Team Roster - Final'!$A422," : ",'Team Roster - Final'!$BM422),'Rate Calculations'!$C$4:$U$1100,19,FALSE),"")</f>
        <v/>
      </c>
      <c r="AD422" s="220" t="str">
        <f t="shared" si="109"/>
        <v/>
      </c>
      <c r="AE422" s="220" t="str">
        <f t="shared" si="110"/>
        <v/>
      </c>
      <c r="AF422" s="225" t="str">
        <f>IFERROR(VLOOKUP(_xlfn.CONCAT('Team Roster - Final'!$A422," : ",'Team Roster - Final'!$BM422),'Rate Calculations'!$C$4:$AB$1100,22,FALSE),"")</f>
        <v/>
      </c>
      <c r="AG422" s="225" t="str">
        <f>IFERROR(VLOOKUP(_xlfn.CONCAT('Team Roster - Final'!$A422," : ",'Team Roster - Final'!$BM422),'Rate Calculations'!$C$4:$AB$1100,23,FALSE),"")</f>
        <v/>
      </c>
      <c r="AH422" s="222" t="str">
        <f t="shared" si="111"/>
        <v/>
      </c>
      <c r="AI422" s="222" t="str">
        <f t="shared" si="112"/>
        <v/>
      </c>
      <c r="AJ422" s="223" t="str">
        <f>Table1[[#This Row],[Home Office
Net Fee %]]</f>
        <v/>
      </c>
      <c r="AK422" s="222" t="str">
        <f t="shared" si="113"/>
        <v/>
      </c>
      <c r="AL422" s="222" t="str">
        <f t="shared" si="114"/>
        <v/>
      </c>
      <c r="AM422" s="215" t="str">
        <f>IFERROR(IF(#REF!="Yes",$AK422,($AK422+$AD422*0.5)),"")</f>
        <v/>
      </c>
      <c r="AN422" s="215" t="str">
        <f>IFERROR(IF(#REF!="Yes",$AL422,($AL422+$AE422*0.5)),"")</f>
        <v/>
      </c>
      <c r="AO422" s="374" t="str">
        <f>IF(ISBLANK('Team Roster Proposed - FBR'!Q423),"",'Team Roster Proposed - FBR'!Q423)</f>
        <v/>
      </c>
      <c r="AP422" s="226" t="e">
        <f>IF(ISBLANK(#REF!),"",#REF!)</f>
        <v>#REF!</v>
      </c>
      <c r="AQ422" s="226" t="e">
        <f>IF(ISBLANK(#REF!),"",#REF!)</f>
        <v>#REF!</v>
      </c>
      <c r="AR422" s="226" t="e">
        <f>IF(ISBLANK(#REF!),"",#REF!)</f>
        <v>#REF!</v>
      </c>
      <c r="AS422" s="219" t="e">
        <f>IF(ISBLANK(#REF!),"",#REF!)</f>
        <v>#REF!</v>
      </c>
      <c r="AT422" s="219" t="e">
        <f>IF(ISBLANK(#REF!),"",#REF!)</f>
        <v>#REF!</v>
      </c>
      <c r="AU422" s="219" t="e">
        <f>IF(ISBLANK(#REF!),"",#REF!)</f>
        <v>#REF!</v>
      </c>
      <c r="AV422" s="219" t="e">
        <f>IF(ISBLANK(#REF!),"",#REF!)</f>
        <v>#REF!</v>
      </c>
      <c r="AW422" s="219" t="e">
        <f>IF(ISBLANK(#REF!),"",#REF!)</f>
        <v>#REF!</v>
      </c>
      <c r="AX422" s="219" t="e">
        <f>IF(ISBLANK(#REF!),"",#REF!)</f>
        <v>#REF!</v>
      </c>
      <c r="AY422" s="226" t="e">
        <f>IF(ISBLANK(#REF!),"",#REF!)</f>
        <v>#REF!</v>
      </c>
      <c r="AZ422" s="219" t="e">
        <f>IF(ISBLANK(#REF!),"",#REF!)</f>
        <v>#REF!</v>
      </c>
      <c r="BA422" s="219" t="e">
        <f>IF(ISBLANK(#REF!),"",#REF!)</f>
        <v>#REF!</v>
      </c>
      <c r="BB422" s="219" t="e">
        <f>IF(ISBLANK(#REF!),"",#REF!)</f>
        <v>#REF!</v>
      </c>
      <c r="BC422" s="219" t="e">
        <f>IF(ISBLANK(#REF!),"",#REF!)</f>
        <v>#REF!</v>
      </c>
      <c r="BD422" s="219" t="e">
        <f>IF(ISBLANK(#REF!),"",#REF!)</f>
        <v>#REF!</v>
      </c>
      <c r="BE422" s="219" t="e">
        <f>IF(ISBLANK(#REF!),"",#REF!)</f>
        <v>#REF!</v>
      </c>
      <c r="BF422" s="219" t="e">
        <f>IF(ISBLANK(#REF!),"",#REF!)</f>
        <v>#REF!</v>
      </c>
      <c r="BG422" s="219" t="e">
        <f>IF(ISBLANK(#REF!),"",#REF!)</f>
        <v>#REF!</v>
      </c>
      <c r="BH422" s="219" t="e">
        <f>IF(ISBLANK(#REF!),"",#REF!)</f>
        <v>#REF!</v>
      </c>
      <c r="BI422" s="219" t="e">
        <f>IF(ISBLANK(#REF!),"",#REF!)</f>
        <v>#REF!</v>
      </c>
      <c r="BJ422" s="219" t="e">
        <f>IF(ISBLANK(#REF!),"",#REF!)</f>
        <v>#REF!</v>
      </c>
      <c r="BK422" s="219" t="e">
        <f>IF(ISBLANK(#REF!),"",#REF!)</f>
        <v>#REF!</v>
      </c>
      <c r="BL422" s="219" t="e">
        <f>IF(ISBLANK(#REF!),"",#REF!)</f>
        <v>#REF!</v>
      </c>
      <c r="BM422" s="219" t="e">
        <f>IF(ISBLANK(#REF!),"",#REF!)</f>
        <v>#REF!</v>
      </c>
      <c r="BN422" s="219" t="e">
        <f>IF(ISBLANK(#REF!),"",#REF!)</f>
        <v>#REF!</v>
      </c>
      <c r="BO422" s="227" t="e">
        <f t="shared" si="115"/>
        <v>#REF!</v>
      </c>
      <c r="BP422" s="228" t="str">
        <f t="shared" si="118"/>
        <v/>
      </c>
      <c r="BQ422" s="229" t="str">
        <f t="shared" si="102"/>
        <v/>
      </c>
      <c r="BR422" s="228" t="e">
        <f t="shared" si="116"/>
        <v>#REF!</v>
      </c>
      <c r="BS422" s="230" t="e">
        <f t="shared" si="117"/>
        <v>#REF!</v>
      </c>
    </row>
    <row r="423" spans="1:71">
      <c r="A423" s="213" t="e">
        <f>IF(ISBLANK(#REF!),"",#REF!)</f>
        <v>#REF!</v>
      </c>
      <c r="B423" s="214" t="e">
        <f>IF(ISBLANK(#REF!),"",#REF!)</f>
        <v>#REF!</v>
      </c>
      <c r="C423" s="214" t="e">
        <f>IF(ISBLANK(#REF!),"",#REF!)</f>
        <v>#REF!</v>
      </c>
      <c r="D423" s="214" t="e">
        <f>IF(ISBLANK(#REF!),"",#REF!)</f>
        <v>#REF!</v>
      </c>
      <c r="E423" s="214" t="e">
        <f>IF(ISBLANK(#REF!),"",#REF!)</f>
        <v>#REF!</v>
      </c>
      <c r="F423" s="214" t="e">
        <f>IF(ISBLANK(#REF!),"",#REF!)</f>
        <v>#REF!</v>
      </c>
      <c r="G423" s="214" t="e">
        <f>IF(ISBLANK(#REF!),"",#REF!)</f>
        <v>#REF!</v>
      </c>
      <c r="H423" s="215" t="e">
        <f>IF(ISBLANK(#REF!),"",#REF!)</f>
        <v>#REF!</v>
      </c>
      <c r="I423" s="214" t="e">
        <f>IF(ISBLANK(#REF!),"",#REF!)</f>
        <v>#REF!</v>
      </c>
      <c r="J423" s="216" t="e">
        <f>IF(ISBLANK(#REF!),"",#REF!)</f>
        <v>#REF!</v>
      </c>
      <c r="K423" s="217" t="e">
        <f>IF(ISBLANK(#REF!),"",#REF!)</f>
        <v>#REF!</v>
      </c>
      <c r="L423" s="217" t="e">
        <f>IF(ISBLANK(#REF!),"",#REF!)</f>
        <v>#REF!</v>
      </c>
      <c r="M423" s="218" t="e">
        <f>IF(ISBLANK(#REF!),"",#REF!)</f>
        <v>#REF!</v>
      </c>
      <c r="N423" s="218" t="e">
        <f>IF(ISBLANK(#REF!),"",#REF!)</f>
        <v>#REF!</v>
      </c>
      <c r="O423" s="220" t="str">
        <f>IFERROR(VLOOKUP(_xlfn.CONCAT('Team Roster - Final'!$A423," : ",'Team Roster - Final'!$BM423),'Rate Calculations'!$C$4:$G$1100,5,FALSE),"")</f>
        <v/>
      </c>
      <c r="P423" s="225">
        <f>IF(ISBLANK('Rate Calculations'!$H425),"",'Rate Calculations'!$H425)</f>
        <v>1.7500000000000002E-2</v>
      </c>
      <c r="Q423" s="220" t="str">
        <f t="shared" si="103"/>
        <v/>
      </c>
      <c r="R423" s="221">
        <f>IF(ISBLANK('Rate Calculations'!$J425),"",'Rate Calculations'!$J425)</f>
        <v>3.5000000000000003E-2</v>
      </c>
      <c r="S423" s="220" t="str">
        <f t="shared" si="104"/>
        <v/>
      </c>
      <c r="T423" s="225" t="str">
        <f>IFERROR(VLOOKUP(_xlfn.CONCAT('Team Roster - Final'!$A423," : ",'Team Roster - Final'!$BM423),'Rate Calculations'!$C$4:$S$1100,10,FALSE),"")</f>
        <v/>
      </c>
      <c r="U423" s="225" t="str">
        <f>IFERROR(VLOOKUP(_xlfn.CONCAT('Team Roster - Final'!$A423," : ",'Team Roster - Final'!$BM423),'Rate Calculations'!$C$4:$S$1100,11,FALSE),"")</f>
        <v/>
      </c>
      <c r="V423" s="222" t="str">
        <f t="shared" si="105"/>
        <v/>
      </c>
      <c r="W423" s="222" t="str">
        <f t="shared" si="106"/>
        <v/>
      </c>
      <c r="X423" s="223" t="str">
        <f>IFERROR(VLOOKUP(_xlfn.CONCAT('Team Roster - Final'!$A423," : ",'Team Roster - Final'!$BM423),'Rate Calculations'!$C$4:$S$1100,14,FALSE),"")</f>
        <v/>
      </c>
      <c r="Y423" s="222" t="str">
        <f t="shared" si="107"/>
        <v/>
      </c>
      <c r="Z423" s="222" t="str">
        <f t="shared" si="108"/>
        <v/>
      </c>
      <c r="AA423" s="224" t="str">
        <f>IFERROR(IF(#REF!="Yes",$Y423, $Y423+$Q423*0.5),"")</f>
        <v/>
      </c>
      <c r="AB423" s="224" t="str">
        <f>IFERROR(IF(#REF!="Yes",$Z423, $Z423+$S423*0.5),"")</f>
        <v/>
      </c>
      <c r="AC423" s="220" t="str">
        <f>IFERROR(VLOOKUP(_xlfn.CONCAT('Team Roster - Final'!$A423," : ",'Team Roster - Final'!$BM423),'Rate Calculations'!$C$4:$U$1100,19,FALSE),"")</f>
        <v/>
      </c>
      <c r="AD423" s="220" t="str">
        <f t="shared" si="109"/>
        <v/>
      </c>
      <c r="AE423" s="220" t="str">
        <f t="shared" si="110"/>
        <v/>
      </c>
      <c r="AF423" s="225" t="str">
        <f>IFERROR(VLOOKUP(_xlfn.CONCAT('Team Roster - Final'!$A423," : ",'Team Roster - Final'!$BM423),'Rate Calculations'!$C$4:$AB$1100,22,FALSE),"")</f>
        <v/>
      </c>
      <c r="AG423" s="225" t="str">
        <f>IFERROR(VLOOKUP(_xlfn.CONCAT('Team Roster - Final'!$A423," : ",'Team Roster - Final'!$BM423),'Rate Calculations'!$C$4:$AB$1100,23,FALSE),"")</f>
        <v/>
      </c>
      <c r="AH423" s="222" t="str">
        <f t="shared" si="111"/>
        <v/>
      </c>
      <c r="AI423" s="222" t="str">
        <f t="shared" si="112"/>
        <v/>
      </c>
      <c r="AJ423" s="223" t="str">
        <f>Table1[[#This Row],[Home Office
Net Fee %]]</f>
        <v/>
      </c>
      <c r="AK423" s="222" t="str">
        <f t="shared" si="113"/>
        <v/>
      </c>
      <c r="AL423" s="222" t="str">
        <f t="shared" si="114"/>
        <v/>
      </c>
      <c r="AM423" s="215" t="str">
        <f>IFERROR(IF(#REF!="Yes",$AK423,($AK423+$AD423*0.5)),"")</f>
        <v/>
      </c>
      <c r="AN423" s="215" t="str">
        <f>IFERROR(IF(#REF!="Yes",$AL423,($AL423+$AE423*0.5)),"")</f>
        <v/>
      </c>
      <c r="AO423" s="374" t="str">
        <f>IF(ISBLANK('Team Roster Proposed - FBR'!Q424),"",'Team Roster Proposed - FBR'!Q424)</f>
        <v/>
      </c>
      <c r="AP423" s="226" t="e">
        <f>IF(ISBLANK(#REF!),"",#REF!)</f>
        <v>#REF!</v>
      </c>
      <c r="AQ423" s="226" t="e">
        <f>IF(ISBLANK(#REF!),"",#REF!)</f>
        <v>#REF!</v>
      </c>
      <c r="AR423" s="226" t="e">
        <f>IF(ISBLANK(#REF!),"",#REF!)</f>
        <v>#REF!</v>
      </c>
      <c r="AS423" s="219" t="e">
        <f>IF(ISBLANK(#REF!),"",#REF!)</f>
        <v>#REF!</v>
      </c>
      <c r="AT423" s="219" t="e">
        <f>IF(ISBLANK(#REF!),"",#REF!)</f>
        <v>#REF!</v>
      </c>
      <c r="AU423" s="219" t="e">
        <f>IF(ISBLANK(#REF!),"",#REF!)</f>
        <v>#REF!</v>
      </c>
      <c r="AV423" s="219" t="e">
        <f>IF(ISBLANK(#REF!),"",#REF!)</f>
        <v>#REF!</v>
      </c>
      <c r="AW423" s="219" t="e">
        <f>IF(ISBLANK(#REF!),"",#REF!)</f>
        <v>#REF!</v>
      </c>
      <c r="AX423" s="219" t="e">
        <f>IF(ISBLANK(#REF!),"",#REF!)</f>
        <v>#REF!</v>
      </c>
      <c r="AY423" s="226" t="e">
        <f>IF(ISBLANK(#REF!),"",#REF!)</f>
        <v>#REF!</v>
      </c>
      <c r="AZ423" s="219" t="e">
        <f>IF(ISBLANK(#REF!),"",#REF!)</f>
        <v>#REF!</v>
      </c>
      <c r="BA423" s="219" t="e">
        <f>IF(ISBLANK(#REF!),"",#REF!)</f>
        <v>#REF!</v>
      </c>
      <c r="BB423" s="219" t="e">
        <f>IF(ISBLANK(#REF!),"",#REF!)</f>
        <v>#REF!</v>
      </c>
      <c r="BC423" s="219" t="e">
        <f>IF(ISBLANK(#REF!),"",#REF!)</f>
        <v>#REF!</v>
      </c>
      <c r="BD423" s="219" t="e">
        <f>IF(ISBLANK(#REF!),"",#REF!)</f>
        <v>#REF!</v>
      </c>
      <c r="BE423" s="219" t="e">
        <f>IF(ISBLANK(#REF!),"",#REF!)</f>
        <v>#REF!</v>
      </c>
      <c r="BF423" s="219" t="e">
        <f>IF(ISBLANK(#REF!),"",#REF!)</f>
        <v>#REF!</v>
      </c>
      <c r="BG423" s="219" t="e">
        <f>IF(ISBLANK(#REF!),"",#REF!)</f>
        <v>#REF!</v>
      </c>
      <c r="BH423" s="219" t="e">
        <f>IF(ISBLANK(#REF!),"",#REF!)</f>
        <v>#REF!</v>
      </c>
      <c r="BI423" s="219" t="e">
        <f>IF(ISBLANK(#REF!),"",#REF!)</f>
        <v>#REF!</v>
      </c>
      <c r="BJ423" s="219" t="e">
        <f>IF(ISBLANK(#REF!),"",#REF!)</f>
        <v>#REF!</v>
      </c>
      <c r="BK423" s="219" t="e">
        <f>IF(ISBLANK(#REF!),"",#REF!)</f>
        <v>#REF!</v>
      </c>
      <c r="BL423" s="219" t="e">
        <f>IF(ISBLANK(#REF!),"",#REF!)</f>
        <v>#REF!</v>
      </c>
      <c r="BM423" s="219" t="e">
        <f>IF(ISBLANK(#REF!),"",#REF!)</f>
        <v>#REF!</v>
      </c>
      <c r="BN423" s="219" t="e">
        <f>IF(ISBLANK(#REF!),"",#REF!)</f>
        <v>#REF!</v>
      </c>
      <c r="BO423" s="227" t="e">
        <f t="shared" si="115"/>
        <v>#REF!</v>
      </c>
      <c r="BP423" s="228" t="str">
        <f t="shared" si="118"/>
        <v/>
      </c>
      <c r="BQ423" s="229" t="str">
        <f t="shared" si="102"/>
        <v/>
      </c>
      <c r="BR423" s="228" t="e">
        <f t="shared" si="116"/>
        <v>#REF!</v>
      </c>
      <c r="BS423" s="230" t="e">
        <f t="shared" si="117"/>
        <v>#REF!</v>
      </c>
    </row>
    <row r="424" spans="1:71">
      <c r="A424" s="213" t="e">
        <f>IF(ISBLANK(#REF!),"",#REF!)</f>
        <v>#REF!</v>
      </c>
      <c r="B424" s="214" t="e">
        <f>IF(ISBLANK(#REF!),"",#REF!)</f>
        <v>#REF!</v>
      </c>
      <c r="C424" s="214" t="e">
        <f>IF(ISBLANK(#REF!),"",#REF!)</f>
        <v>#REF!</v>
      </c>
      <c r="D424" s="214" t="e">
        <f>IF(ISBLANK(#REF!),"",#REF!)</f>
        <v>#REF!</v>
      </c>
      <c r="E424" s="214" t="e">
        <f>IF(ISBLANK(#REF!),"",#REF!)</f>
        <v>#REF!</v>
      </c>
      <c r="F424" s="214" t="e">
        <f>IF(ISBLANK(#REF!),"",#REF!)</f>
        <v>#REF!</v>
      </c>
      <c r="G424" s="214" t="e">
        <f>IF(ISBLANK(#REF!),"",#REF!)</f>
        <v>#REF!</v>
      </c>
      <c r="H424" s="215" t="e">
        <f>IF(ISBLANK(#REF!),"",#REF!)</f>
        <v>#REF!</v>
      </c>
      <c r="I424" s="214" t="e">
        <f>IF(ISBLANK(#REF!),"",#REF!)</f>
        <v>#REF!</v>
      </c>
      <c r="J424" s="216" t="e">
        <f>IF(ISBLANK(#REF!),"",#REF!)</f>
        <v>#REF!</v>
      </c>
      <c r="K424" s="217" t="e">
        <f>IF(ISBLANK(#REF!),"",#REF!)</f>
        <v>#REF!</v>
      </c>
      <c r="L424" s="217" t="e">
        <f>IF(ISBLANK(#REF!),"",#REF!)</f>
        <v>#REF!</v>
      </c>
      <c r="M424" s="218" t="e">
        <f>IF(ISBLANK(#REF!),"",#REF!)</f>
        <v>#REF!</v>
      </c>
      <c r="N424" s="218" t="e">
        <f>IF(ISBLANK(#REF!),"",#REF!)</f>
        <v>#REF!</v>
      </c>
      <c r="O424" s="220" t="str">
        <f>IFERROR(VLOOKUP(_xlfn.CONCAT('Team Roster - Final'!$A424," : ",'Team Roster - Final'!$BM424),'Rate Calculations'!$C$4:$G$1100,5,FALSE),"")</f>
        <v/>
      </c>
      <c r="P424" s="225">
        <f>IF(ISBLANK('Rate Calculations'!$H426),"",'Rate Calculations'!$H426)</f>
        <v>1.7500000000000002E-2</v>
      </c>
      <c r="Q424" s="220" t="str">
        <f t="shared" si="103"/>
        <v/>
      </c>
      <c r="R424" s="221">
        <f>IF(ISBLANK('Rate Calculations'!$J426),"",'Rate Calculations'!$J426)</f>
        <v>3.5000000000000003E-2</v>
      </c>
      <c r="S424" s="220" t="str">
        <f t="shared" si="104"/>
        <v/>
      </c>
      <c r="T424" s="225" t="str">
        <f>IFERROR(VLOOKUP(_xlfn.CONCAT('Team Roster - Final'!$A424," : ",'Team Roster - Final'!$BM424),'Rate Calculations'!$C$4:$S$1100,10,FALSE),"")</f>
        <v/>
      </c>
      <c r="U424" s="225" t="str">
        <f>IFERROR(VLOOKUP(_xlfn.CONCAT('Team Roster - Final'!$A424," : ",'Team Roster - Final'!$BM424),'Rate Calculations'!$C$4:$S$1100,11,FALSE),"")</f>
        <v/>
      </c>
      <c r="V424" s="222" t="str">
        <f t="shared" si="105"/>
        <v/>
      </c>
      <c r="W424" s="222" t="str">
        <f t="shared" si="106"/>
        <v/>
      </c>
      <c r="X424" s="223" t="str">
        <f>IFERROR(VLOOKUP(_xlfn.CONCAT('Team Roster - Final'!$A424," : ",'Team Roster - Final'!$BM424),'Rate Calculations'!$C$4:$S$1100,14,FALSE),"")</f>
        <v/>
      </c>
      <c r="Y424" s="222" t="str">
        <f t="shared" si="107"/>
        <v/>
      </c>
      <c r="Z424" s="222" t="str">
        <f t="shared" si="108"/>
        <v/>
      </c>
      <c r="AA424" s="224" t="str">
        <f>IFERROR(IF(#REF!="Yes",$Y424, $Y424+$Q424*0.5),"")</f>
        <v/>
      </c>
      <c r="AB424" s="224" t="str">
        <f>IFERROR(IF(#REF!="Yes",$Z424, $Z424+$S424*0.5),"")</f>
        <v/>
      </c>
      <c r="AC424" s="220" t="str">
        <f>IFERROR(VLOOKUP(_xlfn.CONCAT('Team Roster - Final'!$A424," : ",'Team Roster - Final'!$BM424),'Rate Calculations'!$C$4:$U$1100,19,FALSE),"")</f>
        <v/>
      </c>
      <c r="AD424" s="220" t="str">
        <f t="shared" si="109"/>
        <v/>
      </c>
      <c r="AE424" s="220" t="str">
        <f t="shared" si="110"/>
        <v/>
      </c>
      <c r="AF424" s="225" t="str">
        <f>IFERROR(VLOOKUP(_xlfn.CONCAT('Team Roster - Final'!$A424," : ",'Team Roster - Final'!$BM424),'Rate Calculations'!$C$4:$AB$1100,22,FALSE),"")</f>
        <v/>
      </c>
      <c r="AG424" s="225" t="str">
        <f>IFERROR(VLOOKUP(_xlfn.CONCAT('Team Roster - Final'!$A424," : ",'Team Roster - Final'!$BM424),'Rate Calculations'!$C$4:$AB$1100,23,FALSE),"")</f>
        <v/>
      </c>
      <c r="AH424" s="222" t="str">
        <f t="shared" si="111"/>
        <v/>
      </c>
      <c r="AI424" s="222" t="str">
        <f t="shared" si="112"/>
        <v/>
      </c>
      <c r="AJ424" s="223" t="str">
        <f>Table1[[#This Row],[Home Office
Net Fee %]]</f>
        <v/>
      </c>
      <c r="AK424" s="222" t="str">
        <f t="shared" si="113"/>
        <v/>
      </c>
      <c r="AL424" s="222" t="str">
        <f t="shared" si="114"/>
        <v/>
      </c>
      <c r="AM424" s="215" t="str">
        <f>IFERROR(IF(#REF!="Yes",$AK424,($AK424+$AD424*0.5)),"")</f>
        <v/>
      </c>
      <c r="AN424" s="215" t="str">
        <f>IFERROR(IF(#REF!="Yes",$AL424,($AL424+$AE424*0.5)),"")</f>
        <v/>
      </c>
      <c r="AO424" s="374" t="str">
        <f>IF(ISBLANK('Team Roster Proposed - FBR'!Q425),"",'Team Roster Proposed - FBR'!Q425)</f>
        <v/>
      </c>
      <c r="AP424" s="226" t="e">
        <f>IF(ISBLANK(#REF!),"",#REF!)</f>
        <v>#REF!</v>
      </c>
      <c r="AQ424" s="226" t="e">
        <f>IF(ISBLANK(#REF!),"",#REF!)</f>
        <v>#REF!</v>
      </c>
      <c r="AR424" s="226" t="e">
        <f>IF(ISBLANK(#REF!),"",#REF!)</f>
        <v>#REF!</v>
      </c>
      <c r="AS424" s="219" t="e">
        <f>IF(ISBLANK(#REF!),"",#REF!)</f>
        <v>#REF!</v>
      </c>
      <c r="AT424" s="219" t="e">
        <f>IF(ISBLANK(#REF!),"",#REF!)</f>
        <v>#REF!</v>
      </c>
      <c r="AU424" s="219" t="e">
        <f>IF(ISBLANK(#REF!),"",#REF!)</f>
        <v>#REF!</v>
      </c>
      <c r="AV424" s="219" t="e">
        <f>IF(ISBLANK(#REF!),"",#REF!)</f>
        <v>#REF!</v>
      </c>
      <c r="AW424" s="219" t="e">
        <f>IF(ISBLANK(#REF!),"",#REF!)</f>
        <v>#REF!</v>
      </c>
      <c r="AX424" s="219" t="e">
        <f>IF(ISBLANK(#REF!),"",#REF!)</f>
        <v>#REF!</v>
      </c>
      <c r="AY424" s="226" t="e">
        <f>IF(ISBLANK(#REF!),"",#REF!)</f>
        <v>#REF!</v>
      </c>
      <c r="AZ424" s="219" t="e">
        <f>IF(ISBLANK(#REF!),"",#REF!)</f>
        <v>#REF!</v>
      </c>
      <c r="BA424" s="219" t="e">
        <f>IF(ISBLANK(#REF!),"",#REF!)</f>
        <v>#REF!</v>
      </c>
      <c r="BB424" s="219" t="e">
        <f>IF(ISBLANK(#REF!),"",#REF!)</f>
        <v>#REF!</v>
      </c>
      <c r="BC424" s="219" t="e">
        <f>IF(ISBLANK(#REF!),"",#REF!)</f>
        <v>#REF!</v>
      </c>
      <c r="BD424" s="219" t="e">
        <f>IF(ISBLANK(#REF!),"",#REF!)</f>
        <v>#REF!</v>
      </c>
      <c r="BE424" s="219" t="e">
        <f>IF(ISBLANK(#REF!),"",#REF!)</f>
        <v>#REF!</v>
      </c>
      <c r="BF424" s="219" t="e">
        <f>IF(ISBLANK(#REF!),"",#REF!)</f>
        <v>#REF!</v>
      </c>
      <c r="BG424" s="219" t="e">
        <f>IF(ISBLANK(#REF!),"",#REF!)</f>
        <v>#REF!</v>
      </c>
      <c r="BH424" s="219" t="e">
        <f>IF(ISBLANK(#REF!),"",#REF!)</f>
        <v>#REF!</v>
      </c>
      <c r="BI424" s="219" t="e">
        <f>IF(ISBLANK(#REF!),"",#REF!)</f>
        <v>#REF!</v>
      </c>
      <c r="BJ424" s="219" t="e">
        <f>IF(ISBLANK(#REF!),"",#REF!)</f>
        <v>#REF!</v>
      </c>
      <c r="BK424" s="219" t="e">
        <f>IF(ISBLANK(#REF!),"",#REF!)</f>
        <v>#REF!</v>
      </c>
      <c r="BL424" s="219" t="e">
        <f>IF(ISBLANK(#REF!),"",#REF!)</f>
        <v>#REF!</v>
      </c>
      <c r="BM424" s="219" t="e">
        <f>IF(ISBLANK(#REF!),"",#REF!)</f>
        <v>#REF!</v>
      </c>
      <c r="BN424" s="219" t="e">
        <f>IF(ISBLANK(#REF!),"",#REF!)</f>
        <v>#REF!</v>
      </c>
      <c r="BO424" s="227" t="e">
        <f t="shared" si="115"/>
        <v>#REF!</v>
      </c>
      <c r="BP424" s="228" t="str">
        <f t="shared" si="118"/>
        <v/>
      </c>
      <c r="BQ424" s="229" t="str">
        <f t="shared" si="102"/>
        <v/>
      </c>
      <c r="BR424" s="228" t="e">
        <f t="shared" si="116"/>
        <v>#REF!</v>
      </c>
      <c r="BS424" s="230" t="e">
        <f t="shared" si="117"/>
        <v>#REF!</v>
      </c>
    </row>
    <row r="425" spans="1:71">
      <c r="A425" s="213" t="e">
        <f>IF(ISBLANK(#REF!),"",#REF!)</f>
        <v>#REF!</v>
      </c>
      <c r="B425" s="214" t="e">
        <f>IF(ISBLANK(#REF!),"",#REF!)</f>
        <v>#REF!</v>
      </c>
      <c r="C425" s="214" t="e">
        <f>IF(ISBLANK(#REF!),"",#REF!)</f>
        <v>#REF!</v>
      </c>
      <c r="D425" s="214" t="e">
        <f>IF(ISBLANK(#REF!),"",#REF!)</f>
        <v>#REF!</v>
      </c>
      <c r="E425" s="214" t="e">
        <f>IF(ISBLANK(#REF!),"",#REF!)</f>
        <v>#REF!</v>
      </c>
      <c r="F425" s="214" t="e">
        <f>IF(ISBLANK(#REF!),"",#REF!)</f>
        <v>#REF!</v>
      </c>
      <c r="G425" s="214" t="e">
        <f>IF(ISBLANK(#REF!),"",#REF!)</f>
        <v>#REF!</v>
      </c>
      <c r="H425" s="215" t="e">
        <f>IF(ISBLANK(#REF!),"",#REF!)</f>
        <v>#REF!</v>
      </c>
      <c r="I425" s="214" t="e">
        <f>IF(ISBLANK(#REF!),"",#REF!)</f>
        <v>#REF!</v>
      </c>
      <c r="J425" s="216" t="e">
        <f>IF(ISBLANK(#REF!),"",#REF!)</f>
        <v>#REF!</v>
      </c>
      <c r="K425" s="217" t="e">
        <f>IF(ISBLANK(#REF!),"",#REF!)</f>
        <v>#REF!</v>
      </c>
      <c r="L425" s="217" t="e">
        <f>IF(ISBLANK(#REF!),"",#REF!)</f>
        <v>#REF!</v>
      </c>
      <c r="M425" s="218" t="e">
        <f>IF(ISBLANK(#REF!),"",#REF!)</f>
        <v>#REF!</v>
      </c>
      <c r="N425" s="218" t="e">
        <f>IF(ISBLANK(#REF!),"",#REF!)</f>
        <v>#REF!</v>
      </c>
      <c r="O425" s="220" t="str">
        <f>IFERROR(VLOOKUP(_xlfn.CONCAT('Team Roster - Final'!$A425," : ",'Team Roster - Final'!$BM425),'Rate Calculations'!$C$4:$G$1100,5,FALSE),"")</f>
        <v/>
      </c>
      <c r="P425" s="225">
        <f>IF(ISBLANK('Rate Calculations'!$H427),"",'Rate Calculations'!$H427)</f>
        <v>1.7500000000000002E-2</v>
      </c>
      <c r="Q425" s="220" t="str">
        <f t="shared" si="103"/>
        <v/>
      </c>
      <c r="R425" s="221">
        <f>IF(ISBLANK('Rate Calculations'!$J427),"",'Rate Calculations'!$J427)</f>
        <v>3.5000000000000003E-2</v>
      </c>
      <c r="S425" s="220" t="str">
        <f t="shared" si="104"/>
        <v/>
      </c>
      <c r="T425" s="225" t="str">
        <f>IFERROR(VLOOKUP(_xlfn.CONCAT('Team Roster - Final'!$A425," : ",'Team Roster - Final'!$BM425),'Rate Calculations'!$C$4:$S$1100,10,FALSE),"")</f>
        <v/>
      </c>
      <c r="U425" s="225" t="str">
        <f>IFERROR(VLOOKUP(_xlfn.CONCAT('Team Roster - Final'!$A425," : ",'Team Roster - Final'!$BM425),'Rate Calculations'!$C$4:$S$1100,11,FALSE),"")</f>
        <v/>
      </c>
      <c r="V425" s="222" t="str">
        <f t="shared" si="105"/>
        <v/>
      </c>
      <c r="W425" s="222" t="str">
        <f t="shared" si="106"/>
        <v/>
      </c>
      <c r="X425" s="223" t="str">
        <f>IFERROR(VLOOKUP(_xlfn.CONCAT('Team Roster - Final'!$A425," : ",'Team Roster - Final'!$BM425),'Rate Calculations'!$C$4:$S$1100,14,FALSE),"")</f>
        <v/>
      </c>
      <c r="Y425" s="222" t="str">
        <f t="shared" si="107"/>
        <v/>
      </c>
      <c r="Z425" s="222" t="str">
        <f t="shared" si="108"/>
        <v/>
      </c>
      <c r="AA425" s="224" t="str">
        <f>IFERROR(IF(#REF!="Yes",$Y425, $Y425+$Q425*0.5),"")</f>
        <v/>
      </c>
      <c r="AB425" s="224" t="str">
        <f>IFERROR(IF(#REF!="Yes",$Z425, $Z425+$S425*0.5),"")</f>
        <v/>
      </c>
      <c r="AC425" s="220" t="str">
        <f>IFERROR(VLOOKUP(_xlfn.CONCAT('Team Roster - Final'!$A425," : ",'Team Roster - Final'!$BM425),'Rate Calculations'!$C$4:$U$1100,19,FALSE),"")</f>
        <v/>
      </c>
      <c r="AD425" s="220" t="str">
        <f t="shared" si="109"/>
        <v/>
      </c>
      <c r="AE425" s="220" t="str">
        <f t="shared" si="110"/>
        <v/>
      </c>
      <c r="AF425" s="225" t="str">
        <f>IFERROR(VLOOKUP(_xlfn.CONCAT('Team Roster - Final'!$A425," : ",'Team Roster - Final'!$BM425),'Rate Calculations'!$C$4:$AB$1100,22,FALSE),"")</f>
        <v/>
      </c>
      <c r="AG425" s="225" t="str">
        <f>IFERROR(VLOOKUP(_xlfn.CONCAT('Team Roster - Final'!$A425," : ",'Team Roster - Final'!$BM425),'Rate Calculations'!$C$4:$AB$1100,23,FALSE),"")</f>
        <v/>
      </c>
      <c r="AH425" s="222" t="str">
        <f t="shared" si="111"/>
        <v/>
      </c>
      <c r="AI425" s="222" t="str">
        <f t="shared" si="112"/>
        <v/>
      </c>
      <c r="AJ425" s="223" t="str">
        <f>Table1[[#This Row],[Home Office
Net Fee %]]</f>
        <v/>
      </c>
      <c r="AK425" s="222" t="str">
        <f t="shared" si="113"/>
        <v/>
      </c>
      <c r="AL425" s="222" t="str">
        <f t="shared" si="114"/>
        <v/>
      </c>
      <c r="AM425" s="215" t="str">
        <f>IFERROR(IF(#REF!="Yes",$AK425,($AK425+$AD425*0.5)),"")</f>
        <v/>
      </c>
      <c r="AN425" s="215" t="str">
        <f>IFERROR(IF(#REF!="Yes",$AL425,($AL425+$AE425*0.5)),"")</f>
        <v/>
      </c>
      <c r="AO425" s="374" t="str">
        <f>IF(ISBLANK('Team Roster Proposed - FBR'!Q426),"",'Team Roster Proposed - FBR'!Q426)</f>
        <v/>
      </c>
      <c r="AP425" s="226" t="e">
        <f>IF(ISBLANK(#REF!),"",#REF!)</f>
        <v>#REF!</v>
      </c>
      <c r="AQ425" s="226" t="e">
        <f>IF(ISBLANK(#REF!),"",#REF!)</f>
        <v>#REF!</v>
      </c>
      <c r="AR425" s="226" t="e">
        <f>IF(ISBLANK(#REF!),"",#REF!)</f>
        <v>#REF!</v>
      </c>
      <c r="AS425" s="219" t="e">
        <f>IF(ISBLANK(#REF!),"",#REF!)</f>
        <v>#REF!</v>
      </c>
      <c r="AT425" s="219" t="e">
        <f>IF(ISBLANK(#REF!),"",#REF!)</f>
        <v>#REF!</v>
      </c>
      <c r="AU425" s="219" t="e">
        <f>IF(ISBLANK(#REF!),"",#REF!)</f>
        <v>#REF!</v>
      </c>
      <c r="AV425" s="219" t="e">
        <f>IF(ISBLANK(#REF!),"",#REF!)</f>
        <v>#REF!</v>
      </c>
      <c r="AW425" s="219" t="e">
        <f>IF(ISBLANK(#REF!),"",#REF!)</f>
        <v>#REF!</v>
      </c>
      <c r="AX425" s="219" t="e">
        <f>IF(ISBLANK(#REF!),"",#REF!)</f>
        <v>#REF!</v>
      </c>
      <c r="AY425" s="226" t="e">
        <f>IF(ISBLANK(#REF!),"",#REF!)</f>
        <v>#REF!</v>
      </c>
      <c r="AZ425" s="219" t="e">
        <f>IF(ISBLANK(#REF!),"",#REF!)</f>
        <v>#REF!</v>
      </c>
      <c r="BA425" s="219" t="e">
        <f>IF(ISBLANK(#REF!),"",#REF!)</f>
        <v>#REF!</v>
      </c>
      <c r="BB425" s="219" t="e">
        <f>IF(ISBLANK(#REF!),"",#REF!)</f>
        <v>#REF!</v>
      </c>
      <c r="BC425" s="219" t="e">
        <f>IF(ISBLANK(#REF!),"",#REF!)</f>
        <v>#REF!</v>
      </c>
      <c r="BD425" s="219" t="e">
        <f>IF(ISBLANK(#REF!),"",#REF!)</f>
        <v>#REF!</v>
      </c>
      <c r="BE425" s="219" t="e">
        <f>IF(ISBLANK(#REF!),"",#REF!)</f>
        <v>#REF!</v>
      </c>
      <c r="BF425" s="219" t="e">
        <f>IF(ISBLANK(#REF!),"",#REF!)</f>
        <v>#REF!</v>
      </c>
      <c r="BG425" s="219" t="e">
        <f>IF(ISBLANK(#REF!),"",#REF!)</f>
        <v>#REF!</v>
      </c>
      <c r="BH425" s="219" t="e">
        <f>IF(ISBLANK(#REF!),"",#REF!)</f>
        <v>#REF!</v>
      </c>
      <c r="BI425" s="219" t="e">
        <f>IF(ISBLANK(#REF!),"",#REF!)</f>
        <v>#REF!</v>
      </c>
      <c r="BJ425" s="219" t="e">
        <f>IF(ISBLANK(#REF!),"",#REF!)</f>
        <v>#REF!</v>
      </c>
      <c r="BK425" s="219" t="e">
        <f>IF(ISBLANK(#REF!),"",#REF!)</f>
        <v>#REF!</v>
      </c>
      <c r="BL425" s="219" t="e">
        <f>IF(ISBLANK(#REF!),"",#REF!)</f>
        <v>#REF!</v>
      </c>
      <c r="BM425" s="219" t="e">
        <f>IF(ISBLANK(#REF!),"",#REF!)</f>
        <v>#REF!</v>
      </c>
      <c r="BN425" s="219" t="e">
        <f>IF(ISBLANK(#REF!),"",#REF!)</f>
        <v>#REF!</v>
      </c>
      <c r="BO425" s="227" t="e">
        <f t="shared" si="115"/>
        <v>#REF!</v>
      </c>
      <c r="BP425" s="228" t="str">
        <f t="shared" si="118"/>
        <v/>
      </c>
      <c r="BQ425" s="229" t="str">
        <f t="shared" si="102"/>
        <v/>
      </c>
      <c r="BR425" s="228" t="e">
        <f t="shared" si="116"/>
        <v>#REF!</v>
      </c>
      <c r="BS425" s="230" t="e">
        <f t="shared" si="117"/>
        <v>#REF!</v>
      </c>
    </row>
    <row r="426" spans="1:71">
      <c r="A426" s="213" t="e">
        <f>IF(ISBLANK(#REF!),"",#REF!)</f>
        <v>#REF!</v>
      </c>
      <c r="B426" s="214" t="e">
        <f>IF(ISBLANK(#REF!),"",#REF!)</f>
        <v>#REF!</v>
      </c>
      <c r="C426" s="214" t="e">
        <f>IF(ISBLANK(#REF!),"",#REF!)</f>
        <v>#REF!</v>
      </c>
      <c r="D426" s="214" t="e">
        <f>IF(ISBLANK(#REF!),"",#REF!)</f>
        <v>#REF!</v>
      </c>
      <c r="E426" s="214" t="e">
        <f>IF(ISBLANK(#REF!),"",#REF!)</f>
        <v>#REF!</v>
      </c>
      <c r="F426" s="214" t="e">
        <f>IF(ISBLANK(#REF!),"",#REF!)</f>
        <v>#REF!</v>
      </c>
      <c r="G426" s="214" t="e">
        <f>IF(ISBLANK(#REF!),"",#REF!)</f>
        <v>#REF!</v>
      </c>
      <c r="H426" s="215" t="e">
        <f>IF(ISBLANK(#REF!),"",#REF!)</f>
        <v>#REF!</v>
      </c>
      <c r="I426" s="214" t="e">
        <f>IF(ISBLANK(#REF!),"",#REF!)</f>
        <v>#REF!</v>
      </c>
      <c r="J426" s="216" t="e">
        <f>IF(ISBLANK(#REF!),"",#REF!)</f>
        <v>#REF!</v>
      </c>
      <c r="K426" s="217" t="e">
        <f>IF(ISBLANK(#REF!),"",#REF!)</f>
        <v>#REF!</v>
      </c>
      <c r="L426" s="217" t="e">
        <f>IF(ISBLANK(#REF!),"",#REF!)</f>
        <v>#REF!</v>
      </c>
      <c r="M426" s="218" t="e">
        <f>IF(ISBLANK(#REF!),"",#REF!)</f>
        <v>#REF!</v>
      </c>
      <c r="N426" s="218" t="e">
        <f>IF(ISBLANK(#REF!),"",#REF!)</f>
        <v>#REF!</v>
      </c>
      <c r="O426" s="220" t="str">
        <f>IFERROR(VLOOKUP(_xlfn.CONCAT('Team Roster - Final'!$A426," : ",'Team Roster - Final'!$BM426),'Rate Calculations'!$C$4:$G$1100,5,FALSE),"")</f>
        <v/>
      </c>
      <c r="P426" s="225">
        <f>IF(ISBLANK('Rate Calculations'!$H428),"",'Rate Calculations'!$H428)</f>
        <v>1.7500000000000002E-2</v>
      </c>
      <c r="Q426" s="220" t="str">
        <f t="shared" si="103"/>
        <v/>
      </c>
      <c r="R426" s="221">
        <f>IF(ISBLANK('Rate Calculations'!$J428),"",'Rate Calculations'!$J428)</f>
        <v>3.5000000000000003E-2</v>
      </c>
      <c r="S426" s="220" t="str">
        <f t="shared" si="104"/>
        <v/>
      </c>
      <c r="T426" s="225" t="str">
        <f>IFERROR(VLOOKUP(_xlfn.CONCAT('Team Roster - Final'!$A426," : ",'Team Roster - Final'!$BM426),'Rate Calculations'!$C$4:$S$1100,10,FALSE),"")</f>
        <v/>
      </c>
      <c r="U426" s="225" t="str">
        <f>IFERROR(VLOOKUP(_xlfn.CONCAT('Team Roster - Final'!$A426," : ",'Team Roster - Final'!$BM426),'Rate Calculations'!$C$4:$S$1100,11,FALSE),"")</f>
        <v/>
      </c>
      <c r="V426" s="222" t="str">
        <f t="shared" si="105"/>
        <v/>
      </c>
      <c r="W426" s="222" t="str">
        <f t="shared" si="106"/>
        <v/>
      </c>
      <c r="X426" s="223" t="str">
        <f>IFERROR(VLOOKUP(_xlfn.CONCAT('Team Roster - Final'!$A426," : ",'Team Roster - Final'!$BM426),'Rate Calculations'!$C$4:$S$1100,14,FALSE),"")</f>
        <v/>
      </c>
      <c r="Y426" s="222" t="str">
        <f t="shared" si="107"/>
        <v/>
      </c>
      <c r="Z426" s="222" t="str">
        <f t="shared" si="108"/>
        <v/>
      </c>
      <c r="AA426" s="224" t="str">
        <f>IFERROR(IF(#REF!="Yes",$Y426, $Y426+$Q426*0.5),"")</f>
        <v/>
      </c>
      <c r="AB426" s="224" t="str">
        <f>IFERROR(IF(#REF!="Yes",$Z426, $Z426+$S426*0.5),"")</f>
        <v/>
      </c>
      <c r="AC426" s="220" t="str">
        <f>IFERROR(VLOOKUP(_xlfn.CONCAT('Team Roster - Final'!$A426," : ",'Team Roster - Final'!$BM426),'Rate Calculations'!$C$4:$U$1100,19,FALSE),"")</f>
        <v/>
      </c>
      <c r="AD426" s="220" t="str">
        <f t="shared" si="109"/>
        <v/>
      </c>
      <c r="AE426" s="220" t="str">
        <f t="shared" si="110"/>
        <v/>
      </c>
      <c r="AF426" s="225" t="str">
        <f>IFERROR(VLOOKUP(_xlfn.CONCAT('Team Roster - Final'!$A426," : ",'Team Roster - Final'!$BM426),'Rate Calculations'!$C$4:$AB$1100,22,FALSE),"")</f>
        <v/>
      </c>
      <c r="AG426" s="225" t="str">
        <f>IFERROR(VLOOKUP(_xlfn.CONCAT('Team Roster - Final'!$A426," : ",'Team Roster - Final'!$BM426),'Rate Calculations'!$C$4:$AB$1100,23,FALSE),"")</f>
        <v/>
      </c>
      <c r="AH426" s="222" t="str">
        <f t="shared" si="111"/>
        <v/>
      </c>
      <c r="AI426" s="222" t="str">
        <f t="shared" si="112"/>
        <v/>
      </c>
      <c r="AJ426" s="223" t="str">
        <f>Table1[[#This Row],[Home Office
Net Fee %]]</f>
        <v/>
      </c>
      <c r="AK426" s="222" t="str">
        <f t="shared" si="113"/>
        <v/>
      </c>
      <c r="AL426" s="222" t="str">
        <f t="shared" si="114"/>
        <v/>
      </c>
      <c r="AM426" s="215" t="str">
        <f>IFERROR(IF(#REF!="Yes",$AK426,($AK426+$AD426*0.5)),"")</f>
        <v/>
      </c>
      <c r="AN426" s="215" t="str">
        <f>IFERROR(IF(#REF!="Yes",$AL426,($AL426+$AE426*0.5)),"")</f>
        <v/>
      </c>
      <c r="AO426" s="374" t="str">
        <f>IF(ISBLANK('Team Roster Proposed - FBR'!Q427),"",'Team Roster Proposed - FBR'!Q427)</f>
        <v/>
      </c>
      <c r="AP426" s="226" t="e">
        <f>IF(ISBLANK(#REF!),"",#REF!)</f>
        <v>#REF!</v>
      </c>
      <c r="AQ426" s="226" t="e">
        <f>IF(ISBLANK(#REF!),"",#REF!)</f>
        <v>#REF!</v>
      </c>
      <c r="AR426" s="226" t="e">
        <f>IF(ISBLANK(#REF!),"",#REF!)</f>
        <v>#REF!</v>
      </c>
      <c r="AS426" s="219" t="e">
        <f>IF(ISBLANK(#REF!),"",#REF!)</f>
        <v>#REF!</v>
      </c>
      <c r="AT426" s="219" t="e">
        <f>IF(ISBLANK(#REF!),"",#REF!)</f>
        <v>#REF!</v>
      </c>
      <c r="AU426" s="219" t="e">
        <f>IF(ISBLANK(#REF!),"",#REF!)</f>
        <v>#REF!</v>
      </c>
      <c r="AV426" s="219" t="e">
        <f>IF(ISBLANK(#REF!),"",#REF!)</f>
        <v>#REF!</v>
      </c>
      <c r="AW426" s="219" t="e">
        <f>IF(ISBLANK(#REF!),"",#REF!)</f>
        <v>#REF!</v>
      </c>
      <c r="AX426" s="219" t="e">
        <f>IF(ISBLANK(#REF!),"",#REF!)</f>
        <v>#REF!</v>
      </c>
      <c r="AY426" s="226" t="e">
        <f>IF(ISBLANK(#REF!),"",#REF!)</f>
        <v>#REF!</v>
      </c>
      <c r="AZ426" s="219" t="e">
        <f>IF(ISBLANK(#REF!),"",#REF!)</f>
        <v>#REF!</v>
      </c>
      <c r="BA426" s="219" t="e">
        <f>IF(ISBLANK(#REF!),"",#REF!)</f>
        <v>#REF!</v>
      </c>
      <c r="BB426" s="219" t="e">
        <f>IF(ISBLANK(#REF!),"",#REF!)</f>
        <v>#REF!</v>
      </c>
      <c r="BC426" s="219" t="e">
        <f>IF(ISBLANK(#REF!),"",#REF!)</f>
        <v>#REF!</v>
      </c>
      <c r="BD426" s="219" t="e">
        <f>IF(ISBLANK(#REF!),"",#REF!)</f>
        <v>#REF!</v>
      </c>
      <c r="BE426" s="219" t="e">
        <f>IF(ISBLANK(#REF!),"",#REF!)</f>
        <v>#REF!</v>
      </c>
      <c r="BF426" s="219" t="e">
        <f>IF(ISBLANK(#REF!),"",#REF!)</f>
        <v>#REF!</v>
      </c>
      <c r="BG426" s="219" t="e">
        <f>IF(ISBLANK(#REF!),"",#REF!)</f>
        <v>#REF!</v>
      </c>
      <c r="BH426" s="219" t="e">
        <f>IF(ISBLANK(#REF!),"",#REF!)</f>
        <v>#REF!</v>
      </c>
      <c r="BI426" s="219" t="e">
        <f>IF(ISBLANK(#REF!),"",#REF!)</f>
        <v>#REF!</v>
      </c>
      <c r="BJ426" s="219" t="e">
        <f>IF(ISBLANK(#REF!),"",#REF!)</f>
        <v>#REF!</v>
      </c>
      <c r="BK426" s="219" t="e">
        <f>IF(ISBLANK(#REF!),"",#REF!)</f>
        <v>#REF!</v>
      </c>
      <c r="BL426" s="219" t="e">
        <f>IF(ISBLANK(#REF!),"",#REF!)</f>
        <v>#REF!</v>
      </c>
      <c r="BM426" s="219" t="e">
        <f>IF(ISBLANK(#REF!),"",#REF!)</f>
        <v>#REF!</v>
      </c>
      <c r="BN426" s="219" t="e">
        <f>IF(ISBLANK(#REF!),"",#REF!)</f>
        <v>#REF!</v>
      </c>
      <c r="BO426" s="227" t="e">
        <f t="shared" si="115"/>
        <v>#REF!</v>
      </c>
      <c r="BP426" s="228" t="str">
        <f t="shared" si="118"/>
        <v/>
      </c>
      <c r="BQ426" s="229" t="str">
        <f t="shared" si="102"/>
        <v/>
      </c>
      <c r="BR426" s="228" t="e">
        <f t="shared" si="116"/>
        <v>#REF!</v>
      </c>
      <c r="BS426" s="230" t="e">
        <f t="shared" si="117"/>
        <v>#REF!</v>
      </c>
    </row>
    <row r="427" spans="1:71">
      <c r="A427" s="213" t="e">
        <f>IF(ISBLANK(#REF!),"",#REF!)</f>
        <v>#REF!</v>
      </c>
      <c r="B427" s="214" t="e">
        <f>IF(ISBLANK(#REF!),"",#REF!)</f>
        <v>#REF!</v>
      </c>
      <c r="C427" s="214" t="e">
        <f>IF(ISBLANK(#REF!),"",#REF!)</f>
        <v>#REF!</v>
      </c>
      <c r="D427" s="214" t="e">
        <f>IF(ISBLANK(#REF!),"",#REF!)</f>
        <v>#REF!</v>
      </c>
      <c r="E427" s="214" t="e">
        <f>IF(ISBLANK(#REF!),"",#REF!)</f>
        <v>#REF!</v>
      </c>
      <c r="F427" s="214" t="e">
        <f>IF(ISBLANK(#REF!),"",#REF!)</f>
        <v>#REF!</v>
      </c>
      <c r="G427" s="214" t="e">
        <f>IF(ISBLANK(#REF!),"",#REF!)</f>
        <v>#REF!</v>
      </c>
      <c r="H427" s="215" t="e">
        <f>IF(ISBLANK(#REF!),"",#REF!)</f>
        <v>#REF!</v>
      </c>
      <c r="I427" s="214" t="e">
        <f>IF(ISBLANK(#REF!),"",#REF!)</f>
        <v>#REF!</v>
      </c>
      <c r="J427" s="216" t="e">
        <f>IF(ISBLANK(#REF!),"",#REF!)</f>
        <v>#REF!</v>
      </c>
      <c r="K427" s="217" t="e">
        <f>IF(ISBLANK(#REF!),"",#REF!)</f>
        <v>#REF!</v>
      </c>
      <c r="L427" s="217" t="e">
        <f>IF(ISBLANK(#REF!),"",#REF!)</f>
        <v>#REF!</v>
      </c>
      <c r="M427" s="218" t="e">
        <f>IF(ISBLANK(#REF!),"",#REF!)</f>
        <v>#REF!</v>
      </c>
      <c r="N427" s="218" t="e">
        <f>IF(ISBLANK(#REF!),"",#REF!)</f>
        <v>#REF!</v>
      </c>
      <c r="O427" s="220" t="str">
        <f>IFERROR(VLOOKUP(_xlfn.CONCAT('Team Roster - Final'!$A427," : ",'Team Roster - Final'!$BM427),'Rate Calculations'!$C$4:$G$1100,5,FALSE),"")</f>
        <v/>
      </c>
      <c r="P427" s="225">
        <f>IF(ISBLANK('Rate Calculations'!$H429),"",'Rate Calculations'!$H429)</f>
        <v>1.7500000000000002E-2</v>
      </c>
      <c r="Q427" s="220" t="str">
        <f t="shared" si="103"/>
        <v/>
      </c>
      <c r="R427" s="221">
        <f>IF(ISBLANK('Rate Calculations'!$J429),"",'Rate Calculations'!$J429)</f>
        <v>3.5000000000000003E-2</v>
      </c>
      <c r="S427" s="220" t="str">
        <f t="shared" si="104"/>
        <v/>
      </c>
      <c r="T427" s="225" t="str">
        <f>IFERROR(VLOOKUP(_xlfn.CONCAT('Team Roster - Final'!$A427," : ",'Team Roster - Final'!$BM427),'Rate Calculations'!$C$4:$S$1100,10,FALSE),"")</f>
        <v/>
      </c>
      <c r="U427" s="225" t="str">
        <f>IFERROR(VLOOKUP(_xlfn.CONCAT('Team Roster - Final'!$A427," : ",'Team Roster - Final'!$BM427),'Rate Calculations'!$C$4:$S$1100,11,FALSE),"")</f>
        <v/>
      </c>
      <c r="V427" s="222" t="str">
        <f t="shared" si="105"/>
        <v/>
      </c>
      <c r="W427" s="222" t="str">
        <f t="shared" si="106"/>
        <v/>
      </c>
      <c r="X427" s="223" t="str">
        <f>IFERROR(VLOOKUP(_xlfn.CONCAT('Team Roster - Final'!$A427," : ",'Team Roster - Final'!$BM427),'Rate Calculations'!$C$4:$S$1100,14,FALSE),"")</f>
        <v/>
      </c>
      <c r="Y427" s="222" t="str">
        <f t="shared" si="107"/>
        <v/>
      </c>
      <c r="Z427" s="222" t="str">
        <f t="shared" si="108"/>
        <v/>
      </c>
      <c r="AA427" s="224" t="str">
        <f>IFERROR(IF(#REF!="Yes",$Y427, $Y427+$Q427*0.5),"")</f>
        <v/>
      </c>
      <c r="AB427" s="224" t="str">
        <f>IFERROR(IF(#REF!="Yes",$Z427, $Z427+$S427*0.5),"")</f>
        <v/>
      </c>
      <c r="AC427" s="220" t="str">
        <f>IFERROR(VLOOKUP(_xlfn.CONCAT('Team Roster - Final'!$A427," : ",'Team Roster - Final'!$BM427),'Rate Calculations'!$C$4:$U$1100,19,FALSE),"")</f>
        <v/>
      </c>
      <c r="AD427" s="220" t="str">
        <f t="shared" si="109"/>
        <v/>
      </c>
      <c r="AE427" s="220" t="str">
        <f t="shared" si="110"/>
        <v/>
      </c>
      <c r="AF427" s="225" t="str">
        <f>IFERROR(VLOOKUP(_xlfn.CONCAT('Team Roster - Final'!$A427," : ",'Team Roster - Final'!$BM427),'Rate Calculations'!$C$4:$AB$1100,22,FALSE),"")</f>
        <v/>
      </c>
      <c r="AG427" s="225" t="str">
        <f>IFERROR(VLOOKUP(_xlfn.CONCAT('Team Roster - Final'!$A427," : ",'Team Roster - Final'!$BM427),'Rate Calculations'!$C$4:$AB$1100,23,FALSE),"")</f>
        <v/>
      </c>
      <c r="AH427" s="222" t="str">
        <f t="shared" si="111"/>
        <v/>
      </c>
      <c r="AI427" s="222" t="str">
        <f t="shared" si="112"/>
        <v/>
      </c>
      <c r="AJ427" s="223" t="str">
        <f>Table1[[#This Row],[Home Office
Net Fee %]]</f>
        <v/>
      </c>
      <c r="AK427" s="222" t="str">
        <f t="shared" si="113"/>
        <v/>
      </c>
      <c r="AL427" s="222" t="str">
        <f t="shared" si="114"/>
        <v/>
      </c>
      <c r="AM427" s="215" t="str">
        <f>IFERROR(IF(#REF!="Yes",$AK427,($AK427+$AD427*0.5)),"")</f>
        <v/>
      </c>
      <c r="AN427" s="215" t="str">
        <f>IFERROR(IF(#REF!="Yes",$AL427,($AL427+$AE427*0.5)),"")</f>
        <v/>
      </c>
      <c r="AO427" s="374" t="str">
        <f>IF(ISBLANK('Team Roster Proposed - FBR'!Q428),"",'Team Roster Proposed - FBR'!Q428)</f>
        <v/>
      </c>
      <c r="AP427" s="226" t="e">
        <f>IF(ISBLANK(#REF!),"",#REF!)</f>
        <v>#REF!</v>
      </c>
      <c r="AQ427" s="226" t="e">
        <f>IF(ISBLANK(#REF!),"",#REF!)</f>
        <v>#REF!</v>
      </c>
      <c r="AR427" s="226" t="e">
        <f>IF(ISBLANK(#REF!),"",#REF!)</f>
        <v>#REF!</v>
      </c>
      <c r="AS427" s="219" t="e">
        <f>IF(ISBLANK(#REF!),"",#REF!)</f>
        <v>#REF!</v>
      </c>
      <c r="AT427" s="219" t="e">
        <f>IF(ISBLANK(#REF!),"",#REF!)</f>
        <v>#REF!</v>
      </c>
      <c r="AU427" s="219" t="e">
        <f>IF(ISBLANK(#REF!),"",#REF!)</f>
        <v>#REF!</v>
      </c>
      <c r="AV427" s="219" t="e">
        <f>IF(ISBLANK(#REF!),"",#REF!)</f>
        <v>#REF!</v>
      </c>
      <c r="AW427" s="219" t="e">
        <f>IF(ISBLANK(#REF!),"",#REF!)</f>
        <v>#REF!</v>
      </c>
      <c r="AX427" s="219" t="e">
        <f>IF(ISBLANK(#REF!),"",#REF!)</f>
        <v>#REF!</v>
      </c>
      <c r="AY427" s="226" t="e">
        <f>IF(ISBLANK(#REF!),"",#REF!)</f>
        <v>#REF!</v>
      </c>
      <c r="AZ427" s="219" t="e">
        <f>IF(ISBLANK(#REF!),"",#REF!)</f>
        <v>#REF!</v>
      </c>
      <c r="BA427" s="219" t="e">
        <f>IF(ISBLANK(#REF!),"",#REF!)</f>
        <v>#REF!</v>
      </c>
      <c r="BB427" s="219" t="e">
        <f>IF(ISBLANK(#REF!),"",#REF!)</f>
        <v>#REF!</v>
      </c>
      <c r="BC427" s="219" t="e">
        <f>IF(ISBLANK(#REF!),"",#REF!)</f>
        <v>#REF!</v>
      </c>
      <c r="BD427" s="219" t="e">
        <f>IF(ISBLANK(#REF!),"",#REF!)</f>
        <v>#REF!</v>
      </c>
      <c r="BE427" s="219" t="e">
        <f>IF(ISBLANK(#REF!),"",#REF!)</f>
        <v>#REF!</v>
      </c>
      <c r="BF427" s="219" t="e">
        <f>IF(ISBLANK(#REF!),"",#REF!)</f>
        <v>#REF!</v>
      </c>
      <c r="BG427" s="219" t="e">
        <f>IF(ISBLANK(#REF!),"",#REF!)</f>
        <v>#REF!</v>
      </c>
      <c r="BH427" s="219" t="e">
        <f>IF(ISBLANK(#REF!),"",#REF!)</f>
        <v>#REF!</v>
      </c>
      <c r="BI427" s="219" t="e">
        <f>IF(ISBLANK(#REF!),"",#REF!)</f>
        <v>#REF!</v>
      </c>
      <c r="BJ427" s="219" t="e">
        <f>IF(ISBLANK(#REF!),"",#REF!)</f>
        <v>#REF!</v>
      </c>
      <c r="BK427" s="219" t="e">
        <f>IF(ISBLANK(#REF!),"",#REF!)</f>
        <v>#REF!</v>
      </c>
      <c r="BL427" s="219" t="e">
        <f>IF(ISBLANK(#REF!),"",#REF!)</f>
        <v>#REF!</v>
      </c>
      <c r="BM427" s="219" t="e">
        <f>IF(ISBLANK(#REF!),"",#REF!)</f>
        <v>#REF!</v>
      </c>
      <c r="BN427" s="219" t="e">
        <f>IF(ISBLANK(#REF!),"",#REF!)</f>
        <v>#REF!</v>
      </c>
      <c r="BO427" s="227" t="e">
        <f t="shared" si="115"/>
        <v>#REF!</v>
      </c>
      <c r="BP427" s="228" t="str">
        <f t="shared" si="118"/>
        <v/>
      </c>
      <c r="BQ427" s="229" t="str">
        <f t="shared" si="102"/>
        <v/>
      </c>
      <c r="BR427" s="228" t="e">
        <f t="shared" si="116"/>
        <v>#REF!</v>
      </c>
      <c r="BS427" s="230" t="e">
        <f t="shared" si="117"/>
        <v>#REF!</v>
      </c>
    </row>
    <row r="428" spans="1:71">
      <c r="A428" s="213" t="e">
        <f>IF(ISBLANK(#REF!),"",#REF!)</f>
        <v>#REF!</v>
      </c>
      <c r="B428" s="214" t="e">
        <f>IF(ISBLANK(#REF!),"",#REF!)</f>
        <v>#REF!</v>
      </c>
      <c r="C428" s="214" t="e">
        <f>IF(ISBLANK(#REF!),"",#REF!)</f>
        <v>#REF!</v>
      </c>
      <c r="D428" s="214" t="e">
        <f>IF(ISBLANK(#REF!),"",#REF!)</f>
        <v>#REF!</v>
      </c>
      <c r="E428" s="214" t="e">
        <f>IF(ISBLANK(#REF!),"",#REF!)</f>
        <v>#REF!</v>
      </c>
      <c r="F428" s="214" t="e">
        <f>IF(ISBLANK(#REF!),"",#REF!)</f>
        <v>#REF!</v>
      </c>
      <c r="G428" s="214" t="e">
        <f>IF(ISBLANK(#REF!),"",#REF!)</f>
        <v>#REF!</v>
      </c>
      <c r="H428" s="215" t="e">
        <f>IF(ISBLANK(#REF!),"",#REF!)</f>
        <v>#REF!</v>
      </c>
      <c r="I428" s="214" t="e">
        <f>IF(ISBLANK(#REF!),"",#REF!)</f>
        <v>#REF!</v>
      </c>
      <c r="J428" s="216" t="e">
        <f>IF(ISBLANK(#REF!),"",#REF!)</f>
        <v>#REF!</v>
      </c>
      <c r="K428" s="217" t="e">
        <f>IF(ISBLANK(#REF!),"",#REF!)</f>
        <v>#REF!</v>
      </c>
      <c r="L428" s="217" t="e">
        <f>IF(ISBLANK(#REF!),"",#REF!)</f>
        <v>#REF!</v>
      </c>
      <c r="M428" s="218" t="e">
        <f>IF(ISBLANK(#REF!),"",#REF!)</f>
        <v>#REF!</v>
      </c>
      <c r="N428" s="218" t="e">
        <f>IF(ISBLANK(#REF!),"",#REF!)</f>
        <v>#REF!</v>
      </c>
      <c r="O428" s="220" t="str">
        <f>IFERROR(VLOOKUP(_xlfn.CONCAT('Team Roster - Final'!$A428," : ",'Team Roster - Final'!$BM428),'Rate Calculations'!$C$4:$G$1100,5,FALSE),"")</f>
        <v/>
      </c>
      <c r="P428" s="225">
        <f>IF(ISBLANK('Rate Calculations'!$H430),"",'Rate Calculations'!$H430)</f>
        <v>1.7500000000000002E-2</v>
      </c>
      <c r="Q428" s="220" t="str">
        <f t="shared" si="103"/>
        <v/>
      </c>
      <c r="R428" s="221">
        <f>IF(ISBLANK('Rate Calculations'!$J430),"",'Rate Calculations'!$J430)</f>
        <v>3.5000000000000003E-2</v>
      </c>
      <c r="S428" s="220" t="str">
        <f t="shared" si="104"/>
        <v/>
      </c>
      <c r="T428" s="225" t="str">
        <f>IFERROR(VLOOKUP(_xlfn.CONCAT('Team Roster - Final'!$A428," : ",'Team Roster - Final'!$BM428),'Rate Calculations'!$C$4:$S$1100,10,FALSE),"")</f>
        <v/>
      </c>
      <c r="U428" s="225" t="str">
        <f>IFERROR(VLOOKUP(_xlfn.CONCAT('Team Roster - Final'!$A428," : ",'Team Roster - Final'!$BM428),'Rate Calculations'!$C$4:$S$1100,11,FALSE),"")</f>
        <v/>
      </c>
      <c r="V428" s="222" t="str">
        <f t="shared" si="105"/>
        <v/>
      </c>
      <c r="W428" s="222" t="str">
        <f t="shared" si="106"/>
        <v/>
      </c>
      <c r="X428" s="223" t="str">
        <f>IFERROR(VLOOKUP(_xlfn.CONCAT('Team Roster - Final'!$A428," : ",'Team Roster - Final'!$BM428),'Rate Calculations'!$C$4:$S$1100,14,FALSE),"")</f>
        <v/>
      </c>
      <c r="Y428" s="222" t="str">
        <f t="shared" si="107"/>
        <v/>
      </c>
      <c r="Z428" s="222" t="str">
        <f t="shared" si="108"/>
        <v/>
      </c>
      <c r="AA428" s="224" t="str">
        <f>IFERROR(IF(#REF!="Yes",$Y428, $Y428+$Q428*0.5),"")</f>
        <v/>
      </c>
      <c r="AB428" s="224" t="str">
        <f>IFERROR(IF(#REF!="Yes",$Z428, $Z428+$S428*0.5),"")</f>
        <v/>
      </c>
      <c r="AC428" s="220" t="str">
        <f>IFERROR(VLOOKUP(_xlfn.CONCAT('Team Roster - Final'!$A428," : ",'Team Roster - Final'!$BM428),'Rate Calculations'!$C$4:$U$1100,19,FALSE),"")</f>
        <v/>
      </c>
      <c r="AD428" s="220" t="str">
        <f t="shared" si="109"/>
        <v/>
      </c>
      <c r="AE428" s="220" t="str">
        <f t="shared" si="110"/>
        <v/>
      </c>
      <c r="AF428" s="225" t="str">
        <f>IFERROR(VLOOKUP(_xlfn.CONCAT('Team Roster - Final'!$A428," : ",'Team Roster - Final'!$BM428),'Rate Calculations'!$C$4:$AB$1100,22,FALSE),"")</f>
        <v/>
      </c>
      <c r="AG428" s="225" t="str">
        <f>IFERROR(VLOOKUP(_xlfn.CONCAT('Team Roster - Final'!$A428," : ",'Team Roster - Final'!$BM428),'Rate Calculations'!$C$4:$AB$1100,23,FALSE),"")</f>
        <v/>
      </c>
      <c r="AH428" s="222" t="str">
        <f t="shared" si="111"/>
        <v/>
      </c>
      <c r="AI428" s="222" t="str">
        <f t="shared" si="112"/>
        <v/>
      </c>
      <c r="AJ428" s="223" t="str">
        <f>Table1[[#This Row],[Home Office
Net Fee %]]</f>
        <v/>
      </c>
      <c r="AK428" s="222" t="str">
        <f t="shared" si="113"/>
        <v/>
      </c>
      <c r="AL428" s="222" t="str">
        <f t="shared" si="114"/>
        <v/>
      </c>
      <c r="AM428" s="215" t="str">
        <f>IFERROR(IF(#REF!="Yes",$AK428,($AK428+$AD428*0.5)),"")</f>
        <v/>
      </c>
      <c r="AN428" s="215" t="str">
        <f>IFERROR(IF(#REF!="Yes",$AL428,($AL428+$AE428*0.5)),"")</f>
        <v/>
      </c>
      <c r="AO428" s="374" t="str">
        <f>IF(ISBLANK('Team Roster Proposed - FBR'!Q429),"",'Team Roster Proposed - FBR'!Q429)</f>
        <v/>
      </c>
      <c r="AP428" s="226" t="e">
        <f>IF(ISBLANK(#REF!),"",#REF!)</f>
        <v>#REF!</v>
      </c>
      <c r="AQ428" s="226" t="e">
        <f>IF(ISBLANK(#REF!),"",#REF!)</f>
        <v>#REF!</v>
      </c>
      <c r="AR428" s="226" t="e">
        <f>IF(ISBLANK(#REF!),"",#REF!)</f>
        <v>#REF!</v>
      </c>
      <c r="AS428" s="219" t="e">
        <f>IF(ISBLANK(#REF!),"",#REF!)</f>
        <v>#REF!</v>
      </c>
      <c r="AT428" s="219" t="e">
        <f>IF(ISBLANK(#REF!),"",#REF!)</f>
        <v>#REF!</v>
      </c>
      <c r="AU428" s="219" t="e">
        <f>IF(ISBLANK(#REF!),"",#REF!)</f>
        <v>#REF!</v>
      </c>
      <c r="AV428" s="219" t="e">
        <f>IF(ISBLANK(#REF!),"",#REF!)</f>
        <v>#REF!</v>
      </c>
      <c r="AW428" s="219" t="e">
        <f>IF(ISBLANK(#REF!),"",#REF!)</f>
        <v>#REF!</v>
      </c>
      <c r="AX428" s="219" t="e">
        <f>IF(ISBLANK(#REF!),"",#REF!)</f>
        <v>#REF!</v>
      </c>
      <c r="AY428" s="226" t="e">
        <f>IF(ISBLANK(#REF!),"",#REF!)</f>
        <v>#REF!</v>
      </c>
      <c r="AZ428" s="219" t="e">
        <f>IF(ISBLANK(#REF!),"",#REF!)</f>
        <v>#REF!</v>
      </c>
      <c r="BA428" s="219" t="e">
        <f>IF(ISBLANK(#REF!),"",#REF!)</f>
        <v>#REF!</v>
      </c>
      <c r="BB428" s="219" t="e">
        <f>IF(ISBLANK(#REF!),"",#REF!)</f>
        <v>#REF!</v>
      </c>
      <c r="BC428" s="219" t="e">
        <f>IF(ISBLANK(#REF!),"",#REF!)</f>
        <v>#REF!</v>
      </c>
      <c r="BD428" s="219" t="e">
        <f>IF(ISBLANK(#REF!),"",#REF!)</f>
        <v>#REF!</v>
      </c>
      <c r="BE428" s="219" t="e">
        <f>IF(ISBLANK(#REF!),"",#REF!)</f>
        <v>#REF!</v>
      </c>
      <c r="BF428" s="219" t="e">
        <f>IF(ISBLANK(#REF!),"",#REF!)</f>
        <v>#REF!</v>
      </c>
      <c r="BG428" s="219" t="e">
        <f>IF(ISBLANK(#REF!),"",#REF!)</f>
        <v>#REF!</v>
      </c>
      <c r="BH428" s="219" t="e">
        <f>IF(ISBLANK(#REF!),"",#REF!)</f>
        <v>#REF!</v>
      </c>
      <c r="BI428" s="219" t="e">
        <f>IF(ISBLANK(#REF!),"",#REF!)</f>
        <v>#REF!</v>
      </c>
      <c r="BJ428" s="219" t="e">
        <f>IF(ISBLANK(#REF!),"",#REF!)</f>
        <v>#REF!</v>
      </c>
      <c r="BK428" s="219" t="e">
        <f>IF(ISBLANK(#REF!),"",#REF!)</f>
        <v>#REF!</v>
      </c>
      <c r="BL428" s="219" t="e">
        <f>IF(ISBLANK(#REF!),"",#REF!)</f>
        <v>#REF!</v>
      </c>
      <c r="BM428" s="219" t="e">
        <f>IF(ISBLANK(#REF!),"",#REF!)</f>
        <v>#REF!</v>
      </c>
      <c r="BN428" s="219" t="e">
        <f>IF(ISBLANK(#REF!),"",#REF!)</f>
        <v>#REF!</v>
      </c>
      <c r="BO428" s="227" t="e">
        <f t="shared" si="115"/>
        <v>#REF!</v>
      </c>
      <c r="BP428" s="228" t="str">
        <f t="shared" si="118"/>
        <v/>
      </c>
      <c r="BQ428" s="229" t="str">
        <f t="shared" si="102"/>
        <v/>
      </c>
      <c r="BR428" s="228" t="e">
        <f t="shared" si="116"/>
        <v>#REF!</v>
      </c>
      <c r="BS428" s="230" t="e">
        <f t="shared" si="117"/>
        <v>#REF!</v>
      </c>
    </row>
    <row r="429" spans="1:71">
      <c r="A429" s="213" t="e">
        <f>IF(ISBLANK(#REF!),"",#REF!)</f>
        <v>#REF!</v>
      </c>
      <c r="B429" s="214" t="e">
        <f>IF(ISBLANK(#REF!),"",#REF!)</f>
        <v>#REF!</v>
      </c>
      <c r="C429" s="214" t="e">
        <f>IF(ISBLANK(#REF!),"",#REF!)</f>
        <v>#REF!</v>
      </c>
      <c r="D429" s="214" t="e">
        <f>IF(ISBLANK(#REF!),"",#REF!)</f>
        <v>#REF!</v>
      </c>
      <c r="E429" s="214" t="e">
        <f>IF(ISBLANK(#REF!),"",#REF!)</f>
        <v>#REF!</v>
      </c>
      <c r="F429" s="214" t="e">
        <f>IF(ISBLANK(#REF!),"",#REF!)</f>
        <v>#REF!</v>
      </c>
      <c r="G429" s="214" t="e">
        <f>IF(ISBLANK(#REF!),"",#REF!)</f>
        <v>#REF!</v>
      </c>
      <c r="H429" s="215" t="e">
        <f>IF(ISBLANK(#REF!),"",#REF!)</f>
        <v>#REF!</v>
      </c>
      <c r="I429" s="214" t="e">
        <f>IF(ISBLANK(#REF!),"",#REF!)</f>
        <v>#REF!</v>
      </c>
      <c r="J429" s="216" t="e">
        <f>IF(ISBLANK(#REF!),"",#REF!)</f>
        <v>#REF!</v>
      </c>
      <c r="K429" s="217" t="e">
        <f>IF(ISBLANK(#REF!),"",#REF!)</f>
        <v>#REF!</v>
      </c>
      <c r="L429" s="217" t="e">
        <f>IF(ISBLANK(#REF!),"",#REF!)</f>
        <v>#REF!</v>
      </c>
      <c r="M429" s="218" t="e">
        <f>IF(ISBLANK(#REF!),"",#REF!)</f>
        <v>#REF!</v>
      </c>
      <c r="N429" s="218" t="e">
        <f>IF(ISBLANK(#REF!),"",#REF!)</f>
        <v>#REF!</v>
      </c>
      <c r="O429" s="220" t="str">
        <f>IFERROR(VLOOKUP(_xlfn.CONCAT('Team Roster - Final'!$A429," : ",'Team Roster - Final'!$BM429),'Rate Calculations'!$C$4:$G$1100,5,FALSE),"")</f>
        <v/>
      </c>
      <c r="P429" s="225">
        <f>IF(ISBLANK('Rate Calculations'!$H431),"",'Rate Calculations'!$H431)</f>
        <v>1.7500000000000002E-2</v>
      </c>
      <c r="Q429" s="220" t="str">
        <f t="shared" si="103"/>
        <v/>
      </c>
      <c r="R429" s="221">
        <f>IF(ISBLANK('Rate Calculations'!$J431),"",'Rate Calculations'!$J431)</f>
        <v>3.5000000000000003E-2</v>
      </c>
      <c r="S429" s="220" t="str">
        <f t="shared" si="104"/>
        <v/>
      </c>
      <c r="T429" s="225" t="str">
        <f>IFERROR(VLOOKUP(_xlfn.CONCAT('Team Roster - Final'!$A429," : ",'Team Roster - Final'!$BM429),'Rate Calculations'!$C$4:$S$1100,10,FALSE),"")</f>
        <v/>
      </c>
      <c r="U429" s="225" t="str">
        <f>IFERROR(VLOOKUP(_xlfn.CONCAT('Team Roster - Final'!$A429," : ",'Team Roster - Final'!$BM429),'Rate Calculations'!$C$4:$S$1100,11,FALSE),"")</f>
        <v/>
      </c>
      <c r="V429" s="222" t="str">
        <f t="shared" si="105"/>
        <v/>
      </c>
      <c r="W429" s="222" t="str">
        <f t="shared" si="106"/>
        <v/>
      </c>
      <c r="X429" s="223" t="str">
        <f>IFERROR(VLOOKUP(_xlfn.CONCAT('Team Roster - Final'!$A429," : ",'Team Roster - Final'!$BM429),'Rate Calculations'!$C$4:$S$1100,14,FALSE),"")</f>
        <v/>
      </c>
      <c r="Y429" s="222" t="str">
        <f t="shared" si="107"/>
        <v/>
      </c>
      <c r="Z429" s="222" t="str">
        <f t="shared" si="108"/>
        <v/>
      </c>
      <c r="AA429" s="224" t="str">
        <f>IFERROR(IF(#REF!="Yes",$Y429, $Y429+$Q429*0.5),"")</f>
        <v/>
      </c>
      <c r="AB429" s="224" t="str">
        <f>IFERROR(IF(#REF!="Yes",$Z429, $Z429+$S429*0.5),"")</f>
        <v/>
      </c>
      <c r="AC429" s="220" t="str">
        <f>IFERROR(VLOOKUP(_xlfn.CONCAT('Team Roster - Final'!$A429," : ",'Team Roster - Final'!$BM429),'Rate Calculations'!$C$4:$U$1100,19,FALSE),"")</f>
        <v/>
      </c>
      <c r="AD429" s="220" t="str">
        <f t="shared" si="109"/>
        <v/>
      </c>
      <c r="AE429" s="220" t="str">
        <f t="shared" si="110"/>
        <v/>
      </c>
      <c r="AF429" s="225" t="str">
        <f>IFERROR(VLOOKUP(_xlfn.CONCAT('Team Roster - Final'!$A429," : ",'Team Roster - Final'!$BM429),'Rate Calculations'!$C$4:$AB$1100,22,FALSE),"")</f>
        <v/>
      </c>
      <c r="AG429" s="225" t="str">
        <f>IFERROR(VLOOKUP(_xlfn.CONCAT('Team Roster - Final'!$A429," : ",'Team Roster - Final'!$BM429),'Rate Calculations'!$C$4:$AB$1100,23,FALSE),"")</f>
        <v/>
      </c>
      <c r="AH429" s="222" t="str">
        <f t="shared" si="111"/>
        <v/>
      </c>
      <c r="AI429" s="222" t="str">
        <f t="shared" si="112"/>
        <v/>
      </c>
      <c r="AJ429" s="223" t="str">
        <f>Table1[[#This Row],[Home Office
Net Fee %]]</f>
        <v/>
      </c>
      <c r="AK429" s="222" t="str">
        <f t="shared" si="113"/>
        <v/>
      </c>
      <c r="AL429" s="222" t="str">
        <f t="shared" si="114"/>
        <v/>
      </c>
      <c r="AM429" s="215" t="str">
        <f>IFERROR(IF(#REF!="Yes",$AK429,($AK429+$AD429*0.5)),"")</f>
        <v/>
      </c>
      <c r="AN429" s="215" t="str">
        <f>IFERROR(IF(#REF!="Yes",$AL429,($AL429+$AE429*0.5)),"")</f>
        <v/>
      </c>
      <c r="AO429" s="374" t="str">
        <f>IF(ISBLANK('Team Roster Proposed - FBR'!Q430),"",'Team Roster Proposed - FBR'!Q430)</f>
        <v/>
      </c>
      <c r="AP429" s="226" t="e">
        <f>IF(ISBLANK(#REF!),"",#REF!)</f>
        <v>#REF!</v>
      </c>
      <c r="AQ429" s="226" t="e">
        <f>IF(ISBLANK(#REF!),"",#REF!)</f>
        <v>#REF!</v>
      </c>
      <c r="AR429" s="226" t="e">
        <f>IF(ISBLANK(#REF!),"",#REF!)</f>
        <v>#REF!</v>
      </c>
      <c r="AS429" s="219" t="e">
        <f>IF(ISBLANK(#REF!),"",#REF!)</f>
        <v>#REF!</v>
      </c>
      <c r="AT429" s="219" t="e">
        <f>IF(ISBLANK(#REF!),"",#REF!)</f>
        <v>#REF!</v>
      </c>
      <c r="AU429" s="219" t="e">
        <f>IF(ISBLANK(#REF!),"",#REF!)</f>
        <v>#REF!</v>
      </c>
      <c r="AV429" s="219" t="e">
        <f>IF(ISBLANK(#REF!),"",#REF!)</f>
        <v>#REF!</v>
      </c>
      <c r="AW429" s="219" t="e">
        <f>IF(ISBLANK(#REF!),"",#REF!)</f>
        <v>#REF!</v>
      </c>
      <c r="AX429" s="219" t="e">
        <f>IF(ISBLANK(#REF!),"",#REF!)</f>
        <v>#REF!</v>
      </c>
      <c r="AY429" s="226" t="e">
        <f>IF(ISBLANK(#REF!),"",#REF!)</f>
        <v>#REF!</v>
      </c>
      <c r="AZ429" s="219" t="e">
        <f>IF(ISBLANK(#REF!),"",#REF!)</f>
        <v>#REF!</v>
      </c>
      <c r="BA429" s="219" t="e">
        <f>IF(ISBLANK(#REF!),"",#REF!)</f>
        <v>#REF!</v>
      </c>
      <c r="BB429" s="219" t="e">
        <f>IF(ISBLANK(#REF!),"",#REF!)</f>
        <v>#REF!</v>
      </c>
      <c r="BC429" s="219" t="e">
        <f>IF(ISBLANK(#REF!),"",#REF!)</f>
        <v>#REF!</v>
      </c>
      <c r="BD429" s="219" t="e">
        <f>IF(ISBLANK(#REF!),"",#REF!)</f>
        <v>#REF!</v>
      </c>
      <c r="BE429" s="219" t="e">
        <f>IF(ISBLANK(#REF!),"",#REF!)</f>
        <v>#REF!</v>
      </c>
      <c r="BF429" s="219" t="e">
        <f>IF(ISBLANK(#REF!),"",#REF!)</f>
        <v>#REF!</v>
      </c>
      <c r="BG429" s="219" t="e">
        <f>IF(ISBLANK(#REF!),"",#REF!)</f>
        <v>#REF!</v>
      </c>
      <c r="BH429" s="219" t="e">
        <f>IF(ISBLANK(#REF!),"",#REF!)</f>
        <v>#REF!</v>
      </c>
      <c r="BI429" s="219" t="e">
        <f>IF(ISBLANK(#REF!),"",#REF!)</f>
        <v>#REF!</v>
      </c>
      <c r="BJ429" s="219" t="e">
        <f>IF(ISBLANK(#REF!),"",#REF!)</f>
        <v>#REF!</v>
      </c>
      <c r="BK429" s="219" t="e">
        <f>IF(ISBLANK(#REF!),"",#REF!)</f>
        <v>#REF!</v>
      </c>
      <c r="BL429" s="219" t="e">
        <f>IF(ISBLANK(#REF!),"",#REF!)</f>
        <v>#REF!</v>
      </c>
      <c r="BM429" s="219" t="e">
        <f>IF(ISBLANK(#REF!),"",#REF!)</f>
        <v>#REF!</v>
      </c>
      <c r="BN429" s="219" t="e">
        <f>IF(ISBLANK(#REF!),"",#REF!)</f>
        <v>#REF!</v>
      </c>
      <c r="BO429" s="227" t="e">
        <f t="shared" si="115"/>
        <v>#REF!</v>
      </c>
      <c r="BP429" s="228" t="str">
        <f t="shared" si="118"/>
        <v/>
      </c>
      <c r="BQ429" s="229" t="str">
        <f t="shared" si="102"/>
        <v/>
      </c>
      <c r="BR429" s="228" t="e">
        <f t="shared" si="116"/>
        <v>#REF!</v>
      </c>
      <c r="BS429" s="230" t="e">
        <f t="shared" si="117"/>
        <v>#REF!</v>
      </c>
    </row>
    <row r="430" spans="1:71">
      <c r="A430" s="213" t="e">
        <f>IF(ISBLANK(#REF!),"",#REF!)</f>
        <v>#REF!</v>
      </c>
      <c r="B430" s="214" t="e">
        <f>IF(ISBLANK(#REF!),"",#REF!)</f>
        <v>#REF!</v>
      </c>
      <c r="C430" s="214" t="e">
        <f>IF(ISBLANK(#REF!),"",#REF!)</f>
        <v>#REF!</v>
      </c>
      <c r="D430" s="214" t="e">
        <f>IF(ISBLANK(#REF!),"",#REF!)</f>
        <v>#REF!</v>
      </c>
      <c r="E430" s="214" t="e">
        <f>IF(ISBLANK(#REF!),"",#REF!)</f>
        <v>#REF!</v>
      </c>
      <c r="F430" s="214" t="e">
        <f>IF(ISBLANK(#REF!),"",#REF!)</f>
        <v>#REF!</v>
      </c>
      <c r="G430" s="214" t="e">
        <f>IF(ISBLANK(#REF!),"",#REF!)</f>
        <v>#REF!</v>
      </c>
      <c r="H430" s="215" t="e">
        <f>IF(ISBLANK(#REF!),"",#REF!)</f>
        <v>#REF!</v>
      </c>
      <c r="I430" s="214" t="e">
        <f>IF(ISBLANK(#REF!),"",#REF!)</f>
        <v>#REF!</v>
      </c>
      <c r="J430" s="216" t="e">
        <f>IF(ISBLANK(#REF!),"",#REF!)</f>
        <v>#REF!</v>
      </c>
      <c r="K430" s="217" t="e">
        <f>IF(ISBLANK(#REF!),"",#REF!)</f>
        <v>#REF!</v>
      </c>
      <c r="L430" s="217" t="e">
        <f>IF(ISBLANK(#REF!),"",#REF!)</f>
        <v>#REF!</v>
      </c>
      <c r="M430" s="218" t="e">
        <f>IF(ISBLANK(#REF!),"",#REF!)</f>
        <v>#REF!</v>
      </c>
      <c r="N430" s="218" t="e">
        <f>IF(ISBLANK(#REF!),"",#REF!)</f>
        <v>#REF!</v>
      </c>
      <c r="O430" s="220" t="str">
        <f>IFERROR(VLOOKUP(_xlfn.CONCAT('Team Roster - Final'!$A430," : ",'Team Roster - Final'!$BM430),'Rate Calculations'!$C$4:$G$1100,5,FALSE),"")</f>
        <v/>
      </c>
      <c r="P430" s="225">
        <f>IF(ISBLANK('Rate Calculations'!$H432),"",'Rate Calculations'!$H432)</f>
        <v>1.7500000000000002E-2</v>
      </c>
      <c r="Q430" s="220" t="str">
        <f t="shared" si="103"/>
        <v/>
      </c>
      <c r="R430" s="221">
        <f>IF(ISBLANK('Rate Calculations'!$J432),"",'Rate Calculations'!$J432)</f>
        <v>3.5000000000000003E-2</v>
      </c>
      <c r="S430" s="220" t="str">
        <f t="shared" si="104"/>
        <v/>
      </c>
      <c r="T430" s="225" t="str">
        <f>IFERROR(VLOOKUP(_xlfn.CONCAT('Team Roster - Final'!$A430," : ",'Team Roster - Final'!$BM430),'Rate Calculations'!$C$4:$S$1100,10,FALSE),"")</f>
        <v/>
      </c>
      <c r="U430" s="225" t="str">
        <f>IFERROR(VLOOKUP(_xlfn.CONCAT('Team Roster - Final'!$A430," : ",'Team Roster - Final'!$BM430),'Rate Calculations'!$C$4:$S$1100,11,FALSE),"")</f>
        <v/>
      </c>
      <c r="V430" s="222" t="str">
        <f t="shared" si="105"/>
        <v/>
      </c>
      <c r="W430" s="222" t="str">
        <f t="shared" si="106"/>
        <v/>
      </c>
      <c r="X430" s="223" t="str">
        <f>IFERROR(VLOOKUP(_xlfn.CONCAT('Team Roster - Final'!$A430," : ",'Team Roster - Final'!$BM430),'Rate Calculations'!$C$4:$S$1100,14,FALSE),"")</f>
        <v/>
      </c>
      <c r="Y430" s="222" t="str">
        <f t="shared" si="107"/>
        <v/>
      </c>
      <c r="Z430" s="222" t="str">
        <f t="shared" si="108"/>
        <v/>
      </c>
      <c r="AA430" s="224" t="str">
        <f>IFERROR(IF(#REF!="Yes",$Y430, $Y430+$Q430*0.5),"")</f>
        <v/>
      </c>
      <c r="AB430" s="224" t="str">
        <f>IFERROR(IF(#REF!="Yes",$Z430, $Z430+$S430*0.5),"")</f>
        <v/>
      </c>
      <c r="AC430" s="220" t="str">
        <f>IFERROR(VLOOKUP(_xlfn.CONCAT('Team Roster - Final'!$A430," : ",'Team Roster - Final'!$BM430),'Rate Calculations'!$C$4:$U$1100,19,FALSE),"")</f>
        <v/>
      </c>
      <c r="AD430" s="220" t="str">
        <f t="shared" si="109"/>
        <v/>
      </c>
      <c r="AE430" s="220" t="str">
        <f t="shared" si="110"/>
        <v/>
      </c>
      <c r="AF430" s="225" t="str">
        <f>IFERROR(VLOOKUP(_xlfn.CONCAT('Team Roster - Final'!$A430," : ",'Team Roster - Final'!$BM430),'Rate Calculations'!$C$4:$AB$1100,22,FALSE),"")</f>
        <v/>
      </c>
      <c r="AG430" s="225" t="str">
        <f>IFERROR(VLOOKUP(_xlfn.CONCAT('Team Roster - Final'!$A430," : ",'Team Roster - Final'!$BM430),'Rate Calculations'!$C$4:$AB$1100,23,FALSE),"")</f>
        <v/>
      </c>
      <c r="AH430" s="222" t="str">
        <f t="shared" si="111"/>
        <v/>
      </c>
      <c r="AI430" s="222" t="str">
        <f t="shared" si="112"/>
        <v/>
      </c>
      <c r="AJ430" s="223" t="str">
        <f>Table1[[#This Row],[Home Office
Net Fee %]]</f>
        <v/>
      </c>
      <c r="AK430" s="222" t="str">
        <f t="shared" si="113"/>
        <v/>
      </c>
      <c r="AL430" s="222" t="str">
        <f t="shared" si="114"/>
        <v/>
      </c>
      <c r="AM430" s="215" t="str">
        <f>IFERROR(IF(#REF!="Yes",$AK430,($AK430+$AD430*0.5)),"")</f>
        <v/>
      </c>
      <c r="AN430" s="215" t="str">
        <f>IFERROR(IF(#REF!="Yes",$AL430,($AL430+$AE430*0.5)),"")</f>
        <v/>
      </c>
      <c r="AO430" s="374" t="str">
        <f>IF(ISBLANK('Team Roster Proposed - FBR'!Q431),"",'Team Roster Proposed - FBR'!Q431)</f>
        <v/>
      </c>
      <c r="AP430" s="226" t="e">
        <f>IF(ISBLANK(#REF!),"",#REF!)</f>
        <v>#REF!</v>
      </c>
      <c r="AQ430" s="226" t="e">
        <f>IF(ISBLANK(#REF!),"",#REF!)</f>
        <v>#REF!</v>
      </c>
      <c r="AR430" s="226" t="e">
        <f>IF(ISBLANK(#REF!),"",#REF!)</f>
        <v>#REF!</v>
      </c>
      <c r="AS430" s="219" t="e">
        <f>IF(ISBLANK(#REF!),"",#REF!)</f>
        <v>#REF!</v>
      </c>
      <c r="AT430" s="219" t="e">
        <f>IF(ISBLANK(#REF!),"",#REF!)</f>
        <v>#REF!</v>
      </c>
      <c r="AU430" s="219" t="e">
        <f>IF(ISBLANK(#REF!),"",#REF!)</f>
        <v>#REF!</v>
      </c>
      <c r="AV430" s="219" t="e">
        <f>IF(ISBLANK(#REF!),"",#REF!)</f>
        <v>#REF!</v>
      </c>
      <c r="AW430" s="219" t="e">
        <f>IF(ISBLANK(#REF!),"",#REF!)</f>
        <v>#REF!</v>
      </c>
      <c r="AX430" s="219" t="e">
        <f>IF(ISBLANK(#REF!),"",#REF!)</f>
        <v>#REF!</v>
      </c>
      <c r="AY430" s="226" t="e">
        <f>IF(ISBLANK(#REF!),"",#REF!)</f>
        <v>#REF!</v>
      </c>
      <c r="AZ430" s="219" t="e">
        <f>IF(ISBLANK(#REF!),"",#REF!)</f>
        <v>#REF!</v>
      </c>
      <c r="BA430" s="219" t="e">
        <f>IF(ISBLANK(#REF!),"",#REF!)</f>
        <v>#REF!</v>
      </c>
      <c r="BB430" s="219" t="e">
        <f>IF(ISBLANK(#REF!),"",#REF!)</f>
        <v>#REF!</v>
      </c>
      <c r="BC430" s="219" t="e">
        <f>IF(ISBLANK(#REF!),"",#REF!)</f>
        <v>#REF!</v>
      </c>
      <c r="BD430" s="219" t="e">
        <f>IF(ISBLANK(#REF!),"",#REF!)</f>
        <v>#REF!</v>
      </c>
      <c r="BE430" s="219" t="e">
        <f>IF(ISBLANK(#REF!),"",#REF!)</f>
        <v>#REF!</v>
      </c>
      <c r="BF430" s="219" t="e">
        <f>IF(ISBLANK(#REF!),"",#REF!)</f>
        <v>#REF!</v>
      </c>
      <c r="BG430" s="219" t="e">
        <f>IF(ISBLANK(#REF!),"",#REF!)</f>
        <v>#REF!</v>
      </c>
      <c r="BH430" s="219" t="e">
        <f>IF(ISBLANK(#REF!),"",#REF!)</f>
        <v>#REF!</v>
      </c>
      <c r="BI430" s="219" t="e">
        <f>IF(ISBLANK(#REF!),"",#REF!)</f>
        <v>#REF!</v>
      </c>
      <c r="BJ430" s="219" t="e">
        <f>IF(ISBLANK(#REF!),"",#REF!)</f>
        <v>#REF!</v>
      </c>
      <c r="BK430" s="219" t="e">
        <f>IF(ISBLANK(#REF!),"",#REF!)</f>
        <v>#REF!</v>
      </c>
      <c r="BL430" s="219" t="e">
        <f>IF(ISBLANK(#REF!),"",#REF!)</f>
        <v>#REF!</v>
      </c>
      <c r="BM430" s="219" t="e">
        <f>IF(ISBLANK(#REF!),"",#REF!)</f>
        <v>#REF!</v>
      </c>
      <c r="BN430" s="219" t="e">
        <f>IF(ISBLANK(#REF!),"",#REF!)</f>
        <v>#REF!</v>
      </c>
      <c r="BO430" s="227" t="e">
        <f t="shared" si="115"/>
        <v>#REF!</v>
      </c>
      <c r="BP430" s="228" t="str">
        <f t="shared" si="118"/>
        <v/>
      </c>
      <c r="BQ430" s="229" t="str">
        <f t="shared" si="102"/>
        <v/>
      </c>
      <c r="BR430" s="228" t="e">
        <f t="shared" si="116"/>
        <v>#REF!</v>
      </c>
      <c r="BS430" s="230" t="e">
        <f t="shared" si="117"/>
        <v>#REF!</v>
      </c>
    </row>
    <row r="431" spans="1:71">
      <c r="A431" s="213" t="e">
        <f>IF(ISBLANK(#REF!),"",#REF!)</f>
        <v>#REF!</v>
      </c>
      <c r="B431" s="214" t="e">
        <f>IF(ISBLANK(#REF!),"",#REF!)</f>
        <v>#REF!</v>
      </c>
      <c r="C431" s="214" t="e">
        <f>IF(ISBLANK(#REF!),"",#REF!)</f>
        <v>#REF!</v>
      </c>
      <c r="D431" s="214" t="e">
        <f>IF(ISBLANK(#REF!),"",#REF!)</f>
        <v>#REF!</v>
      </c>
      <c r="E431" s="214" t="e">
        <f>IF(ISBLANK(#REF!),"",#REF!)</f>
        <v>#REF!</v>
      </c>
      <c r="F431" s="214" t="e">
        <f>IF(ISBLANK(#REF!),"",#REF!)</f>
        <v>#REF!</v>
      </c>
      <c r="G431" s="214" t="e">
        <f>IF(ISBLANK(#REF!),"",#REF!)</f>
        <v>#REF!</v>
      </c>
      <c r="H431" s="215" t="e">
        <f>IF(ISBLANK(#REF!),"",#REF!)</f>
        <v>#REF!</v>
      </c>
      <c r="I431" s="214" t="e">
        <f>IF(ISBLANK(#REF!),"",#REF!)</f>
        <v>#REF!</v>
      </c>
      <c r="J431" s="216" t="e">
        <f>IF(ISBLANK(#REF!),"",#REF!)</f>
        <v>#REF!</v>
      </c>
      <c r="K431" s="217" t="e">
        <f>IF(ISBLANK(#REF!),"",#REF!)</f>
        <v>#REF!</v>
      </c>
      <c r="L431" s="217" t="e">
        <f>IF(ISBLANK(#REF!),"",#REF!)</f>
        <v>#REF!</v>
      </c>
      <c r="M431" s="218" t="e">
        <f>IF(ISBLANK(#REF!),"",#REF!)</f>
        <v>#REF!</v>
      </c>
      <c r="N431" s="218" t="e">
        <f>IF(ISBLANK(#REF!),"",#REF!)</f>
        <v>#REF!</v>
      </c>
      <c r="O431" s="220" t="str">
        <f>IFERROR(VLOOKUP(_xlfn.CONCAT('Team Roster - Final'!$A431," : ",'Team Roster - Final'!$BM431),'Rate Calculations'!$C$4:$G$1100,5,FALSE),"")</f>
        <v/>
      </c>
      <c r="P431" s="225">
        <f>IF(ISBLANK('Rate Calculations'!$H433),"",'Rate Calculations'!$H433)</f>
        <v>1.7500000000000002E-2</v>
      </c>
      <c r="Q431" s="220" t="str">
        <f t="shared" si="103"/>
        <v/>
      </c>
      <c r="R431" s="221">
        <f>IF(ISBLANK('Rate Calculations'!$J433),"",'Rate Calculations'!$J433)</f>
        <v>3.5000000000000003E-2</v>
      </c>
      <c r="S431" s="220" t="str">
        <f t="shared" si="104"/>
        <v/>
      </c>
      <c r="T431" s="225" t="str">
        <f>IFERROR(VLOOKUP(_xlfn.CONCAT('Team Roster - Final'!$A431," : ",'Team Roster - Final'!$BM431),'Rate Calculations'!$C$4:$S$1100,10,FALSE),"")</f>
        <v/>
      </c>
      <c r="U431" s="225" t="str">
        <f>IFERROR(VLOOKUP(_xlfn.CONCAT('Team Roster - Final'!$A431," : ",'Team Roster - Final'!$BM431),'Rate Calculations'!$C$4:$S$1100,11,FALSE),"")</f>
        <v/>
      </c>
      <c r="V431" s="222" t="str">
        <f t="shared" si="105"/>
        <v/>
      </c>
      <c r="W431" s="222" t="str">
        <f t="shared" si="106"/>
        <v/>
      </c>
      <c r="X431" s="223" t="str">
        <f>IFERROR(VLOOKUP(_xlfn.CONCAT('Team Roster - Final'!$A431," : ",'Team Roster - Final'!$BM431),'Rate Calculations'!$C$4:$S$1100,14,FALSE),"")</f>
        <v/>
      </c>
      <c r="Y431" s="222" t="str">
        <f t="shared" si="107"/>
        <v/>
      </c>
      <c r="Z431" s="222" t="str">
        <f t="shared" si="108"/>
        <v/>
      </c>
      <c r="AA431" s="224" t="str">
        <f>IFERROR(IF(#REF!="Yes",$Y431, $Y431+$Q431*0.5),"")</f>
        <v/>
      </c>
      <c r="AB431" s="224" t="str">
        <f>IFERROR(IF(#REF!="Yes",$Z431, $Z431+$S431*0.5),"")</f>
        <v/>
      </c>
      <c r="AC431" s="220" t="str">
        <f>IFERROR(VLOOKUP(_xlfn.CONCAT('Team Roster - Final'!$A431," : ",'Team Roster - Final'!$BM431),'Rate Calculations'!$C$4:$U$1100,19,FALSE),"")</f>
        <v/>
      </c>
      <c r="AD431" s="220" t="str">
        <f t="shared" si="109"/>
        <v/>
      </c>
      <c r="AE431" s="220" t="str">
        <f t="shared" si="110"/>
        <v/>
      </c>
      <c r="AF431" s="225" t="str">
        <f>IFERROR(VLOOKUP(_xlfn.CONCAT('Team Roster - Final'!$A431," : ",'Team Roster - Final'!$BM431),'Rate Calculations'!$C$4:$AB$1100,22,FALSE),"")</f>
        <v/>
      </c>
      <c r="AG431" s="225" t="str">
        <f>IFERROR(VLOOKUP(_xlfn.CONCAT('Team Roster - Final'!$A431," : ",'Team Roster - Final'!$BM431),'Rate Calculations'!$C$4:$AB$1100,23,FALSE),"")</f>
        <v/>
      </c>
      <c r="AH431" s="222" t="str">
        <f t="shared" si="111"/>
        <v/>
      </c>
      <c r="AI431" s="222" t="str">
        <f t="shared" si="112"/>
        <v/>
      </c>
      <c r="AJ431" s="223" t="str">
        <f>Table1[[#This Row],[Home Office
Net Fee %]]</f>
        <v/>
      </c>
      <c r="AK431" s="222" t="str">
        <f t="shared" si="113"/>
        <v/>
      </c>
      <c r="AL431" s="222" t="str">
        <f t="shared" si="114"/>
        <v/>
      </c>
      <c r="AM431" s="215" t="str">
        <f>IFERROR(IF(#REF!="Yes",$AK431,($AK431+$AD431*0.5)),"")</f>
        <v/>
      </c>
      <c r="AN431" s="215" t="str">
        <f>IFERROR(IF(#REF!="Yes",$AL431,($AL431+$AE431*0.5)),"")</f>
        <v/>
      </c>
      <c r="AO431" s="374" t="str">
        <f>IF(ISBLANK('Team Roster Proposed - FBR'!Q432),"",'Team Roster Proposed - FBR'!Q432)</f>
        <v/>
      </c>
      <c r="AP431" s="226" t="e">
        <f>IF(ISBLANK(#REF!),"",#REF!)</f>
        <v>#REF!</v>
      </c>
      <c r="AQ431" s="226" t="e">
        <f>IF(ISBLANK(#REF!),"",#REF!)</f>
        <v>#REF!</v>
      </c>
      <c r="AR431" s="226" t="e">
        <f>IF(ISBLANK(#REF!),"",#REF!)</f>
        <v>#REF!</v>
      </c>
      <c r="AS431" s="219" t="e">
        <f>IF(ISBLANK(#REF!),"",#REF!)</f>
        <v>#REF!</v>
      </c>
      <c r="AT431" s="219" t="e">
        <f>IF(ISBLANK(#REF!),"",#REF!)</f>
        <v>#REF!</v>
      </c>
      <c r="AU431" s="219" t="e">
        <f>IF(ISBLANK(#REF!),"",#REF!)</f>
        <v>#REF!</v>
      </c>
      <c r="AV431" s="219" t="e">
        <f>IF(ISBLANK(#REF!),"",#REF!)</f>
        <v>#REF!</v>
      </c>
      <c r="AW431" s="219" t="e">
        <f>IF(ISBLANK(#REF!),"",#REF!)</f>
        <v>#REF!</v>
      </c>
      <c r="AX431" s="219" t="e">
        <f>IF(ISBLANK(#REF!),"",#REF!)</f>
        <v>#REF!</v>
      </c>
      <c r="AY431" s="226" t="e">
        <f>IF(ISBLANK(#REF!),"",#REF!)</f>
        <v>#REF!</v>
      </c>
      <c r="AZ431" s="219" t="e">
        <f>IF(ISBLANK(#REF!),"",#REF!)</f>
        <v>#REF!</v>
      </c>
      <c r="BA431" s="219" t="e">
        <f>IF(ISBLANK(#REF!),"",#REF!)</f>
        <v>#REF!</v>
      </c>
      <c r="BB431" s="219" t="e">
        <f>IF(ISBLANK(#REF!),"",#REF!)</f>
        <v>#REF!</v>
      </c>
      <c r="BC431" s="219" t="e">
        <f>IF(ISBLANK(#REF!),"",#REF!)</f>
        <v>#REF!</v>
      </c>
      <c r="BD431" s="219" t="e">
        <f>IF(ISBLANK(#REF!),"",#REF!)</f>
        <v>#REF!</v>
      </c>
      <c r="BE431" s="219" t="e">
        <f>IF(ISBLANK(#REF!),"",#REF!)</f>
        <v>#REF!</v>
      </c>
      <c r="BF431" s="219" t="e">
        <f>IF(ISBLANK(#REF!),"",#REF!)</f>
        <v>#REF!</v>
      </c>
      <c r="BG431" s="219" t="e">
        <f>IF(ISBLANK(#REF!),"",#REF!)</f>
        <v>#REF!</v>
      </c>
      <c r="BH431" s="219" t="e">
        <f>IF(ISBLANK(#REF!),"",#REF!)</f>
        <v>#REF!</v>
      </c>
      <c r="BI431" s="219" t="e">
        <f>IF(ISBLANK(#REF!),"",#REF!)</f>
        <v>#REF!</v>
      </c>
      <c r="BJ431" s="219" t="e">
        <f>IF(ISBLANK(#REF!),"",#REF!)</f>
        <v>#REF!</v>
      </c>
      <c r="BK431" s="219" t="e">
        <f>IF(ISBLANK(#REF!),"",#REF!)</f>
        <v>#REF!</v>
      </c>
      <c r="BL431" s="219" t="e">
        <f>IF(ISBLANK(#REF!),"",#REF!)</f>
        <v>#REF!</v>
      </c>
      <c r="BM431" s="219" t="e">
        <f>IF(ISBLANK(#REF!),"",#REF!)</f>
        <v>#REF!</v>
      </c>
      <c r="BN431" s="219" t="e">
        <f>IF(ISBLANK(#REF!),"",#REF!)</f>
        <v>#REF!</v>
      </c>
      <c r="BO431" s="227" t="e">
        <f t="shared" si="115"/>
        <v>#REF!</v>
      </c>
      <c r="BP431" s="228" t="str">
        <f t="shared" si="118"/>
        <v/>
      </c>
      <c r="BQ431" s="229" t="str">
        <f t="shared" si="102"/>
        <v/>
      </c>
      <c r="BR431" s="228" t="e">
        <f t="shared" si="116"/>
        <v>#REF!</v>
      </c>
      <c r="BS431" s="230" t="e">
        <f t="shared" si="117"/>
        <v>#REF!</v>
      </c>
    </row>
    <row r="432" spans="1:71">
      <c r="A432" s="213" t="e">
        <f>IF(ISBLANK(#REF!),"",#REF!)</f>
        <v>#REF!</v>
      </c>
      <c r="B432" s="214" t="e">
        <f>IF(ISBLANK(#REF!),"",#REF!)</f>
        <v>#REF!</v>
      </c>
      <c r="C432" s="214" t="e">
        <f>IF(ISBLANK(#REF!),"",#REF!)</f>
        <v>#REF!</v>
      </c>
      <c r="D432" s="214" t="e">
        <f>IF(ISBLANK(#REF!),"",#REF!)</f>
        <v>#REF!</v>
      </c>
      <c r="E432" s="214" t="e">
        <f>IF(ISBLANK(#REF!),"",#REF!)</f>
        <v>#REF!</v>
      </c>
      <c r="F432" s="214" t="e">
        <f>IF(ISBLANK(#REF!),"",#REF!)</f>
        <v>#REF!</v>
      </c>
      <c r="G432" s="214" t="e">
        <f>IF(ISBLANK(#REF!),"",#REF!)</f>
        <v>#REF!</v>
      </c>
      <c r="H432" s="215" t="e">
        <f>IF(ISBLANK(#REF!),"",#REF!)</f>
        <v>#REF!</v>
      </c>
      <c r="I432" s="214" t="e">
        <f>IF(ISBLANK(#REF!),"",#REF!)</f>
        <v>#REF!</v>
      </c>
      <c r="J432" s="216" t="e">
        <f>IF(ISBLANK(#REF!),"",#REF!)</f>
        <v>#REF!</v>
      </c>
      <c r="K432" s="217" t="e">
        <f>IF(ISBLANK(#REF!),"",#REF!)</f>
        <v>#REF!</v>
      </c>
      <c r="L432" s="217" t="e">
        <f>IF(ISBLANK(#REF!),"",#REF!)</f>
        <v>#REF!</v>
      </c>
      <c r="M432" s="218" t="e">
        <f>IF(ISBLANK(#REF!),"",#REF!)</f>
        <v>#REF!</v>
      </c>
      <c r="N432" s="218" t="e">
        <f>IF(ISBLANK(#REF!),"",#REF!)</f>
        <v>#REF!</v>
      </c>
      <c r="O432" s="220" t="str">
        <f>IFERROR(VLOOKUP(_xlfn.CONCAT('Team Roster - Final'!$A432," : ",'Team Roster - Final'!$BM432),'Rate Calculations'!$C$4:$G$1100,5,FALSE),"")</f>
        <v/>
      </c>
      <c r="P432" s="225">
        <f>IF(ISBLANK('Rate Calculations'!$H434),"",'Rate Calculations'!$H434)</f>
        <v>1.7500000000000002E-2</v>
      </c>
      <c r="Q432" s="220" t="str">
        <f t="shared" si="103"/>
        <v/>
      </c>
      <c r="R432" s="221">
        <f>IF(ISBLANK('Rate Calculations'!$J434),"",'Rate Calculations'!$J434)</f>
        <v>3.5000000000000003E-2</v>
      </c>
      <c r="S432" s="220" t="str">
        <f t="shared" si="104"/>
        <v/>
      </c>
      <c r="T432" s="225" t="str">
        <f>IFERROR(VLOOKUP(_xlfn.CONCAT('Team Roster - Final'!$A432," : ",'Team Roster - Final'!$BM432),'Rate Calculations'!$C$4:$S$1100,10,FALSE),"")</f>
        <v/>
      </c>
      <c r="U432" s="225" t="str">
        <f>IFERROR(VLOOKUP(_xlfn.CONCAT('Team Roster - Final'!$A432," : ",'Team Roster - Final'!$BM432),'Rate Calculations'!$C$4:$S$1100,11,FALSE),"")</f>
        <v/>
      </c>
      <c r="V432" s="222" t="str">
        <f t="shared" si="105"/>
        <v/>
      </c>
      <c r="W432" s="222" t="str">
        <f t="shared" si="106"/>
        <v/>
      </c>
      <c r="X432" s="223" t="str">
        <f>IFERROR(VLOOKUP(_xlfn.CONCAT('Team Roster - Final'!$A432," : ",'Team Roster - Final'!$BM432),'Rate Calculations'!$C$4:$S$1100,14,FALSE),"")</f>
        <v/>
      </c>
      <c r="Y432" s="222" t="str">
        <f t="shared" si="107"/>
        <v/>
      </c>
      <c r="Z432" s="222" t="str">
        <f t="shared" si="108"/>
        <v/>
      </c>
      <c r="AA432" s="224" t="str">
        <f>IFERROR(IF(#REF!="Yes",$Y432, $Y432+$Q432*0.5),"")</f>
        <v/>
      </c>
      <c r="AB432" s="224" t="str">
        <f>IFERROR(IF(#REF!="Yes",$Z432, $Z432+$S432*0.5),"")</f>
        <v/>
      </c>
      <c r="AC432" s="220" t="str">
        <f>IFERROR(VLOOKUP(_xlfn.CONCAT('Team Roster - Final'!$A432," : ",'Team Roster - Final'!$BM432),'Rate Calculations'!$C$4:$U$1100,19,FALSE),"")</f>
        <v/>
      </c>
      <c r="AD432" s="220" t="str">
        <f t="shared" si="109"/>
        <v/>
      </c>
      <c r="AE432" s="220" t="str">
        <f t="shared" si="110"/>
        <v/>
      </c>
      <c r="AF432" s="225" t="str">
        <f>IFERROR(VLOOKUP(_xlfn.CONCAT('Team Roster - Final'!$A432," : ",'Team Roster - Final'!$BM432),'Rate Calculations'!$C$4:$AB$1100,22,FALSE),"")</f>
        <v/>
      </c>
      <c r="AG432" s="225" t="str">
        <f>IFERROR(VLOOKUP(_xlfn.CONCAT('Team Roster - Final'!$A432," : ",'Team Roster - Final'!$BM432),'Rate Calculations'!$C$4:$AB$1100,23,FALSE),"")</f>
        <v/>
      </c>
      <c r="AH432" s="222" t="str">
        <f t="shared" si="111"/>
        <v/>
      </c>
      <c r="AI432" s="222" t="str">
        <f t="shared" si="112"/>
        <v/>
      </c>
      <c r="AJ432" s="223" t="str">
        <f>Table1[[#This Row],[Home Office
Net Fee %]]</f>
        <v/>
      </c>
      <c r="AK432" s="222" t="str">
        <f t="shared" si="113"/>
        <v/>
      </c>
      <c r="AL432" s="222" t="str">
        <f t="shared" si="114"/>
        <v/>
      </c>
      <c r="AM432" s="215" t="str">
        <f>IFERROR(IF(#REF!="Yes",$AK432,($AK432+$AD432*0.5)),"")</f>
        <v/>
      </c>
      <c r="AN432" s="215" t="str">
        <f>IFERROR(IF(#REF!="Yes",$AL432,($AL432+$AE432*0.5)),"")</f>
        <v/>
      </c>
      <c r="AO432" s="374" t="str">
        <f>IF(ISBLANK('Team Roster Proposed - FBR'!Q433),"",'Team Roster Proposed - FBR'!Q433)</f>
        <v/>
      </c>
      <c r="AP432" s="226" t="e">
        <f>IF(ISBLANK(#REF!),"",#REF!)</f>
        <v>#REF!</v>
      </c>
      <c r="AQ432" s="226" t="e">
        <f>IF(ISBLANK(#REF!),"",#REF!)</f>
        <v>#REF!</v>
      </c>
      <c r="AR432" s="226" t="e">
        <f>IF(ISBLANK(#REF!),"",#REF!)</f>
        <v>#REF!</v>
      </c>
      <c r="AS432" s="219" t="e">
        <f>IF(ISBLANK(#REF!),"",#REF!)</f>
        <v>#REF!</v>
      </c>
      <c r="AT432" s="219" t="e">
        <f>IF(ISBLANK(#REF!),"",#REF!)</f>
        <v>#REF!</v>
      </c>
      <c r="AU432" s="219" t="e">
        <f>IF(ISBLANK(#REF!),"",#REF!)</f>
        <v>#REF!</v>
      </c>
      <c r="AV432" s="219" t="e">
        <f>IF(ISBLANK(#REF!),"",#REF!)</f>
        <v>#REF!</v>
      </c>
      <c r="AW432" s="219" t="e">
        <f>IF(ISBLANK(#REF!),"",#REF!)</f>
        <v>#REF!</v>
      </c>
      <c r="AX432" s="219" t="e">
        <f>IF(ISBLANK(#REF!),"",#REF!)</f>
        <v>#REF!</v>
      </c>
      <c r="AY432" s="226" t="e">
        <f>IF(ISBLANK(#REF!),"",#REF!)</f>
        <v>#REF!</v>
      </c>
      <c r="AZ432" s="219" t="e">
        <f>IF(ISBLANK(#REF!),"",#REF!)</f>
        <v>#REF!</v>
      </c>
      <c r="BA432" s="219" t="e">
        <f>IF(ISBLANK(#REF!),"",#REF!)</f>
        <v>#REF!</v>
      </c>
      <c r="BB432" s="219" t="e">
        <f>IF(ISBLANK(#REF!),"",#REF!)</f>
        <v>#REF!</v>
      </c>
      <c r="BC432" s="219" t="e">
        <f>IF(ISBLANK(#REF!),"",#REF!)</f>
        <v>#REF!</v>
      </c>
      <c r="BD432" s="219" t="e">
        <f>IF(ISBLANK(#REF!),"",#REF!)</f>
        <v>#REF!</v>
      </c>
      <c r="BE432" s="219" t="e">
        <f>IF(ISBLANK(#REF!),"",#REF!)</f>
        <v>#REF!</v>
      </c>
      <c r="BF432" s="219" t="e">
        <f>IF(ISBLANK(#REF!),"",#REF!)</f>
        <v>#REF!</v>
      </c>
      <c r="BG432" s="219" t="e">
        <f>IF(ISBLANK(#REF!),"",#REF!)</f>
        <v>#REF!</v>
      </c>
      <c r="BH432" s="219" t="e">
        <f>IF(ISBLANK(#REF!),"",#REF!)</f>
        <v>#REF!</v>
      </c>
      <c r="BI432" s="219" t="e">
        <f>IF(ISBLANK(#REF!),"",#REF!)</f>
        <v>#REF!</v>
      </c>
      <c r="BJ432" s="219" t="e">
        <f>IF(ISBLANK(#REF!),"",#REF!)</f>
        <v>#REF!</v>
      </c>
      <c r="BK432" s="219" t="e">
        <f>IF(ISBLANK(#REF!),"",#REF!)</f>
        <v>#REF!</v>
      </c>
      <c r="BL432" s="219" t="e">
        <f>IF(ISBLANK(#REF!),"",#REF!)</f>
        <v>#REF!</v>
      </c>
      <c r="BM432" s="219" t="e">
        <f>IF(ISBLANK(#REF!),"",#REF!)</f>
        <v>#REF!</v>
      </c>
      <c r="BN432" s="219" t="e">
        <f>IF(ISBLANK(#REF!),"",#REF!)</f>
        <v>#REF!</v>
      </c>
      <c r="BO432" s="227" t="e">
        <f t="shared" si="115"/>
        <v>#REF!</v>
      </c>
      <c r="BP432" s="228" t="str">
        <f t="shared" si="118"/>
        <v/>
      </c>
      <c r="BQ432" s="229" t="str">
        <f t="shared" si="102"/>
        <v/>
      </c>
      <c r="BR432" s="228" t="e">
        <f t="shared" si="116"/>
        <v>#REF!</v>
      </c>
      <c r="BS432" s="230" t="e">
        <f t="shared" si="117"/>
        <v>#REF!</v>
      </c>
    </row>
    <row r="433" spans="1:71">
      <c r="A433" s="213" t="e">
        <f>IF(ISBLANK(#REF!),"",#REF!)</f>
        <v>#REF!</v>
      </c>
      <c r="B433" s="214" t="e">
        <f>IF(ISBLANK(#REF!),"",#REF!)</f>
        <v>#REF!</v>
      </c>
      <c r="C433" s="214" t="e">
        <f>IF(ISBLANK(#REF!),"",#REF!)</f>
        <v>#REF!</v>
      </c>
      <c r="D433" s="214" t="e">
        <f>IF(ISBLANK(#REF!),"",#REF!)</f>
        <v>#REF!</v>
      </c>
      <c r="E433" s="214" t="e">
        <f>IF(ISBLANK(#REF!),"",#REF!)</f>
        <v>#REF!</v>
      </c>
      <c r="F433" s="214" t="e">
        <f>IF(ISBLANK(#REF!),"",#REF!)</f>
        <v>#REF!</v>
      </c>
      <c r="G433" s="214" t="e">
        <f>IF(ISBLANK(#REF!),"",#REF!)</f>
        <v>#REF!</v>
      </c>
      <c r="H433" s="215" t="e">
        <f>IF(ISBLANK(#REF!),"",#REF!)</f>
        <v>#REF!</v>
      </c>
      <c r="I433" s="214" t="e">
        <f>IF(ISBLANK(#REF!),"",#REF!)</f>
        <v>#REF!</v>
      </c>
      <c r="J433" s="216" t="e">
        <f>IF(ISBLANK(#REF!),"",#REF!)</f>
        <v>#REF!</v>
      </c>
      <c r="K433" s="217" t="e">
        <f>IF(ISBLANK(#REF!),"",#REF!)</f>
        <v>#REF!</v>
      </c>
      <c r="L433" s="217" t="e">
        <f>IF(ISBLANK(#REF!),"",#REF!)</f>
        <v>#REF!</v>
      </c>
      <c r="M433" s="218" t="e">
        <f>IF(ISBLANK(#REF!),"",#REF!)</f>
        <v>#REF!</v>
      </c>
      <c r="N433" s="218" t="e">
        <f>IF(ISBLANK(#REF!),"",#REF!)</f>
        <v>#REF!</v>
      </c>
      <c r="O433" s="220" t="str">
        <f>IFERROR(VLOOKUP(_xlfn.CONCAT('Team Roster - Final'!$A433," : ",'Team Roster - Final'!$BM433),'Rate Calculations'!$C$4:$G$1100,5,FALSE),"")</f>
        <v/>
      </c>
      <c r="P433" s="225">
        <f>IF(ISBLANK('Rate Calculations'!$H435),"",'Rate Calculations'!$H435)</f>
        <v>1.7500000000000002E-2</v>
      </c>
      <c r="Q433" s="220" t="str">
        <f t="shared" si="103"/>
        <v/>
      </c>
      <c r="R433" s="221">
        <f>IF(ISBLANK('Rate Calculations'!$J435),"",'Rate Calculations'!$J435)</f>
        <v>3.5000000000000003E-2</v>
      </c>
      <c r="S433" s="220" t="str">
        <f t="shared" si="104"/>
        <v/>
      </c>
      <c r="T433" s="225" t="str">
        <f>IFERROR(VLOOKUP(_xlfn.CONCAT('Team Roster - Final'!$A433," : ",'Team Roster - Final'!$BM433),'Rate Calculations'!$C$4:$S$1100,10,FALSE),"")</f>
        <v/>
      </c>
      <c r="U433" s="225" t="str">
        <f>IFERROR(VLOOKUP(_xlfn.CONCAT('Team Roster - Final'!$A433," : ",'Team Roster - Final'!$BM433),'Rate Calculations'!$C$4:$S$1100,11,FALSE),"")</f>
        <v/>
      </c>
      <c r="V433" s="222" t="str">
        <f t="shared" si="105"/>
        <v/>
      </c>
      <c r="W433" s="222" t="str">
        <f t="shared" si="106"/>
        <v/>
      </c>
      <c r="X433" s="223" t="str">
        <f>IFERROR(VLOOKUP(_xlfn.CONCAT('Team Roster - Final'!$A433," : ",'Team Roster - Final'!$BM433),'Rate Calculations'!$C$4:$S$1100,14,FALSE),"")</f>
        <v/>
      </c>
      <c r="Y433" s="222" t="str">
        <f t="shared" si="107"/>
        <v/>
      </c>
      <c r="Z433" s="222" t="str">
        <f t="shared" si="108"/>
        <v/>
      </c>
      <c r="AA433" s="224" t="str">
        <f>IFERROR(IF(#REF!="Yes",$Y433, $Y433+$Q433*0.5),"")</f>
        <v/>
      </c>
      <c r="AB433" s="224" t="str">
        <f>IFERROR(IF(#REF!="Yes",$Z433, $Z433+$S433*0.5),"")</f>
        <v/>
      </c>
      <c r="AC433" s="220" t="str">
        <f>IFERROR(VLOOKUP(_xlfn.CONCAT('Team Roster - Final'!$A433," : ",'Team Roster - Final'!$BM433),'Rate Calculations'!$C$4:$U$1100,19,FALSE),"")</f>
        <v/>
      </c>
      <c r="AD433" s="220" t="str">
        <f t="shared" si="109"/>
        <v/>
      </c>
      <c r="AE433" s="220" t="str">
        <f t="shared" si="110"/>
        <v/>
      </c>
      <c r="AF433" s="225" t="str">
        <f>IFERROR(VLOOKUP(_xlfn.CONCAT('Team Roster - Final'!$A433," : ",'Team Roster - Final'!$BM433),'Rate Calculations'!$C$4:$AB$1100,22,FALSE),"")</f>
        <v/>
      </c>
      <c r="AG433" s="225" t="str">
        <f>IFERROR(VLOOKUP(_xlfn.CONCAT('Team Roster - Final'!$A433," : ",'Team Roster - Final'!$BM433),'Rate Calculations'!$C$4:$AB$1100,23,FALSE),"")</f>
        <v/>
      </c>
      <c r="AH433" s="222" t="str">
        <f t="shared" si="111"/>
        <v/>
      </c>
      <c r="AI433" s="222" t="str">
        <f t="shared" si="112"/>
        <v/>
      </c>
      <c r="AJ433" s="223" t="str">
        <f>Table1[[#This Row],[Home Office
Net Fee %]]</f>
        <v/>
      </c>
      <c r="AK433" s="222" t="str">
        <f t="shared" si="113"/>
        <v/>
      </c>
      <c r="AL433" s="222" t="str">
        <f t="shared" si="114"/>
        <v/>
      </c>
      <c r="AM433" s="215" t="str">
        <f>IFERROR(IF(#REF!="Yes",$AK433,($AK433+$AD433*0.5)),"")</f>
        <v/>
      </c>
      <c r="AN433" s="215" t="str">
        <f>IFERROR(IF(#REF!="Yes",$AL433,($AL433+$AE433*0.5)),"")</f>
        <v/>
      </c>
      <c r="AO433" s="374" t="str">
        <f>IF(ISBLANK('Team Roster Proposed - FBR'!Q434),"",'Team Roster Proposed - FBR'!Q434)</f>
        <v/>
      </c>
      <c r="AP433" s="226" t="e">
        <f>IF(ISBLANK(#REF!),"",#REF!)</f>
        <v>#REF!</v>
      </c>
      <c r="AQ433" s="226" t="e">
        <f>IF(ISBLANK(#REF!),"",#REF!)</f>
        <v>#REF!</v>
      </c>
      <c r="AR433" s="226" t="e">
        <f>IF(ISBLANK(#REF!),"",#REF!)</f>
        <v>#REF!</v>
      </c>
      <c r="AS433" s="219" t="e">
        <f>IF(ISBLANK(#REF!),"",#REF!)</f>
        <v>#REF!</v>
      </c>
      <c r="AT433" s="219" t="e">
        <f>IF(ISBLANK(#REF!),"",#REF!)</f>
        <v>#REF!</v>
      </c>
      <c r="AU433" s="219" t="e">
        <f>IF(ISBLANK(#REF!),"",#REF!)</f>
        <v>#REF!</v>
      </c>
      <c r="AV433" s="219" t="e">
        <f>IF(ISBLANK(#REF!),"",#REF!)</f>
        <v>#REF!</v>
      </c>
      <c r="AW433" s="219" t="e">
        <f>IF(ISBLANK(#REF!),"",#REF!)</f>
        <v>#REF!</v>
      </c>
      <c r="AX433" s="219" t="e">
        <f>IF(ISBLANK(#REF!),"",#REF!)</f>
        <v>#REF!</v>
      </c>
      <c r="AY433" s="226" t="e">
        <f>IF(ISBLANK(#REF!),"",#REF!)</f>
        <v>#REF!</v>
      </c>
      <c r="AZ433" s="219" t="e">
        <f>IF(ISBLANK(#REF!),"",#REF!)</f>
        <v>#REF!</v>
      </c>
      <c r="BA433" s="219" t="e">
        <f>IF(ISBLANK(#REF!),"",#REF!)</f>
        <v>#REF!</v>
      </c>
      <c r="BB433" s="219" t="e">
        <f>IF(ISBLANK(#REF!),"",#REF!)</f>
        <v>#REF!</v>
      </c>
      <c r="BC433" s="219" t="e">
        <f>IF(ISBLANK(#REF!),"",#REF!)</f>
        <v>#REF!</v>
      </c>
      <c r="BD433" s="219" t="e">
        <f>IF(ISBLANK(#REF!),"",#REF!)</f>
        <v>#REF!</v>
      </c>
      <c r="BE433" s="219" t="e">
        <f>IF(ISBLANK(#REF!),"",#REF!)</f>
        <v>#REF!</v>
      </c>
      <c r="BF433" s="219" t="e">
        <f>IF(ISBLANK(#REF!),"",#REF!)</f>
        <v>#REF!</v>
      </c>
      <c r="BG433" s="219" t="e">
        <f>IF(ISBLANK(#REF!),"",#REF!)</f>
        <v>#REF!</v>
      </c>
      <c r="BH433" s="219" t="e">
        <f>IF(ISBLANK(#REF!),"",#REF!)</f>
        <v>#REF!</v>
      </c>
      <c r="BI433" s="219" t="e">
        <f>IF(ISBLANK(#REF!),"",#REF!)</f>
        <v>#REF!</v>
      </c>
      <c r="BJ433" s="219" t="e">
        <f>IF(ISBLANK(#REF!),"",#REF!)</f>
        <v>#REF!</v>
      </c>
      <c r="BK433" s="219" t="e">
        <f>IF(ISBLANK(#REF!),"",#REF!)</f>
        <v>#REF!</v>
      </c>
      <c r="BL433" s="219" t="e">
        <f>IF(ISBLANK(#REF!),"",#REF!)</f>
        <v>#REF!</v>
      </c>
      <c r="BM433" s="219" t="e">
        <f>IF(ISBLANK(#REF!),"",#REF!)</f>
        <v>#REF!</v>
      </c>
      <c r="BN433" s="219" t="e">
        <f>IF(ISBLANK(#REF!),"",#REF!)</f>
        <v>#REF!</v>
      </c>
      <c r="BO433" s="227" t="e">
        <f t="shared" si="115"/>
        <v>#REF!</v>
      </c>
      <c r="BP433" s="228" t="str">
        <f t="shared" si="118"/>
        <v/>
      </c>
      <c r="BQ433" s="229" t="str">
        <f t="shared" si="102"/>
        <v/>
      </c>
      <c r="BR433" s="228" t="e">
        <f t="shared" si="116"/>
        <v>#REF!</v>
      </c>
      <c r="BS433" s="230" t="e">
        <f t="shared" si="117"/>
        <v>#REF!</v>
      </c>
    </row>
    <row r="434" spans="1:71">
      <c r="A434" s="213" t="e">
        <f>IF(ISBLANK(#REF!),"",#REF!)</f>
        <v>#REF!</v>
      </c>
      <c r="B434" s="214" t="e">
        <f>IF(ISBLANK(#REF!),"",#REF!)</f>
        <v>#REF!</v>
      </c>
      <c r="C434" s="214" t="e">
        <f>IF(ISBLANK(#REF!),"",#REF!)</f>
        <v>#REF!</v>
      </c>
      <c r="D434" s="214" t="e">
        <f>IF(ISBLANK(#REF!),"",#REF!)</f>
        <v>#REF!</v>
      </c>
      <c r="E434" s="214" t="e">
        <f>IF(ISBLANK(#REF!),"",#REF!)</f>
        <v>#REF!</v>
      </c>
      <c r="F434" s="214" t="e">
        <f>IF(ISBLANK(#REF!),"",#REF!)</f>
        <v>#REF!</v>
      </c>
      <c r="G434" s="214" t="e">
        <f>IF(ISBLANK(#REF!),"",#REF!)</f>
        <v>#REF!</v>
      </c>
      <c r="H434" s="215" t="e">
        <f>IF(ISBLANK(#REF!),"",#REF!)</f>
        <v>#REF!</v>
      </c>
      <c r="I434" s="214" t="e">
        <f>IF(ISBLANK(#REF!),"",#REF!)</f>
        <v>#REF!</v>
      </c>
      <c r="J434" s="216" t="e">
        <f>IF(ISBLANK(#REF!),"",#REF!)</f>
        <v>#REF!</v>
      </c>
      <c r="K434" s="217" t="e">
        <f>IF(ISBLANK(#REF!),"",#REF!)</f>
        <v>#REF!</v>
      </c>
      <c r="L434" s="217" t="e">
        <f>IF(ISBLANK(#REF!),"",#REF!)</f>
        <v>#REF!</v>
      </c>
      <c r="M434" s="218" t="e">
        <f>IF(ISBLANK(#REF!),"",#REF!)</f>
        <v>#REF!</v>
      </c>
      <c r="N434" s="218" t="e">
        <f>IF(ISBLANK(#REF!),"",#REF!)</f>
        <v>#REF!</v>
      </c>
      <c r="O434" s="220" t="str">
        <f>IFERROR(VLOOKUP(_xlfn.CONCAT('Team Roster - Final'!$A434," : ",'Team Roster - Final'!$BM434),'Rate Calculations'!$C$4:$G$1100,5,FALSE),"")</f>
        <v/>
      </c>
      <c r="P434" s="225">
        <f>IF(ISBLANK('Rate Calculations'!$H436),"",'Rate Calculations'!$H436)</f>
        <v>1.7500000000000002E-2</v>
      </c>
      <c r="Q434" s="220" t="str">
        <f t="shared" si="103"/>
        <v/>
      </c>
      <c r="R434" s="221">
        <f>IF(ISBLANK('Rate Calculations'!$J436),"",'Rate Calculations'!$J436)</f>
        <v>3.5000000000000003E-2</v>
      </c>
      <c r="S434" s="220" t="str">
        <f t="shared" si="104"/>
        <v/>
      </c>
      <c r="T434" s="225" t="str">
        <f>IFERROR(VLOOKUP(_xlfn.CONCAT('Team Roster - Final'!$A434," : ",'Team Roster - Final'!$BM434),'Rate Calculations'!$C$4:$S$1100,10,FALSE),"")</f>
        <v/>
      </c>
      <c r="U434" s="225" t="str">
        <f>IFERROR(VLOOKUP(_xlfn.CONCAT('Team Roster - Final'!$A434," : ",'Team Roster - Final'!$BM434),'Rate Calculations'!$C$4:$S$1100,11,FALSE),"")</f>
        <v/>
      </c>
      <c r="V434" s="222" t="str">
        <f t="shared" si="105"/>
        <v/>
      </c>
      <c r="W434" s="222" t="str">
        <f t="shared" si="106"/>
        <v/>
      </c>
      <c r="X434" s="223" t="str">
        <f>IFERROR(VLOOKUP(_xlfn.CONCAT('Team Roster - Final'!$A434," : ",'Team Roster - Final'!$BM434),'Rate Calculations'!$C$4:$S$1100,14,FALSE),"")</f>
        <v/>
      </c>
      <c r="Y434" s="222" t="str">
        <f t="shared" si="107"/>
        <v/>
      </c>
      <c r="Z434" s="222" t="str">
        <f t="shared" si="108"/>
        <v/>
      </c>
      <c r="AA434" s="224" t="str">
        <f>IFERROR(IF(#REF!="Yes",$Y434, $Y434+$Q434*0.5),"")</f>
        <v/>
      </c>
      <c r="AB434" s="224" t="str">
        <f>IFERROR(IF(#REF!="Yes",$Z434, $Z434+$S434*0.5),"")</f>
        <v/>
      </c>
      <c r="AC434" s="220" t="str">
        <f>IFERROR(VLOOKUP(_xlfn.CONCAT('Team Roster - Final'!$A434," : ",'Team Roster - Final'!$BM434),'Rate Calculations'!$C$4:$U$1100,19,FALSE),"")</f>
        <v/>
      </c>
      <c r="AD434" s="220" t="str">
        <f t="shared" si="109"/>
        <v/>
      </c>
      <c r="AE434" s="220" t="str">
        <f t="shared" si="110"/>
        <v/>
      </c>
      <c r="AF434" s="225" t="str">
        <f>IFERROR(VLOOKUP(_xlfn.CONCAT('Team Roster - Final'!$A434," : ",'Team Roster - Final'!$BM434),'Rate Calculations'!$C$4:$AB$1100,22,FALSE),"")</f>
        <v/>
      </c>
      <c r="AG434" s="225" t="str">
        <f>IFERROR(VLOOKUP(_xlfn.CONCAT('Team Roster - Final'!$A434," : ",'Team Roster - Final'!$BM434),'Rate Calculations'!$C$4:$AB$1100,23,FALSE),"")</f>
        <v/>
      </c>
      <c r="AH434" s="222" t="str">
        <f t="shared" si="111"/>
        <v/>
      </c>
      <c r="AI434" s="222" t="str">
        <f t="shared" si="112"/>
        <v/>
      </c>
      <c r="AJ434" s="223" t="str">
        <f>Table1[[#This Row],[Home Office
Net Fee %]]</f>
        <v/>
      </c>
      <c r="AK434" s="222" t="str">
        <f t="shared" si="113"/>
        <v/>
      </c>
      <c r="AL434" s="222" t="str">
        <f t="shared" si="114"/>
        <v/>
      </c>
      <c r="AM434" s="215" t="str">
        <f>IFERROR(IF(#REF!="Yes",$AK434,($AK434+$AD434*0.5)),"")</f>
        <v/>
      </c>
      <c r="AN434" s="215" t="str">
        <f>IFERROR(IF(#REF!="Yes",$AL434,($AL434+$AE434*0.5)),"")</f>
        <v/>
      </c>
      <c r="AO434" s="374" t="str">
        <f>IF(ISBLANK('Team Roster Proposed - FBR'!Q435),"",'Team Roster Proposed - FBR'!Q435)</f>
        <v/>
      </c>
      <c r="AP434" s="226" t="e">
        <f>IF(ISBLANK(#REF!),"",#REF!)</f>
        <v>#REF!</v>
      </c>
      <c r="AQ434" s="226" t="e">
        <f>IF(ISBLANK(#REF!),"",#REF!)</f>
        <v>#REF!</v>
      </c>
      <c r="AR434" s="226" t="e">
        <f>IF(ISBLANK(#REF!),"",#REF!)</f>
        <v>#REF!</v>
      </c>
      <c r="AS434" s="219" t="e">
        <f>IF(ISBLANK(#REF!),"",#REF!)</f>
        <v>#REF!</v>
      </c>
      <c r="AT434" s="219" t="e">
        <f>IF(ISBLANK(#REF!),"",#REF!)</f>
        <v>#REF!</v>
      </c>
      <c r="AU434" s="219" t="e">
        <f>IF(ISBLANK(#REF!),"",#REF!)</f>
        <v>#REF!</v>
      </c>
      <c r="AV434" s="219" t="e">
        <f>IF(ISBLANK(#REF!),"",#REF!)</f>
        <v>#REF!</v>
      </c>
      <c r="AW434" s="219" t="e">
        <f>IF(ISBLANK(#REF!),"",#REF!)</f>
        <v>#REF!</v>
      </c>
      <c r="AX434" s="219" t="e">
        <f>IF(ISBLANK(#REF!),"",#REF!)</f>
        <v>#REF!</v>
      </c>
      <c r="AY434" s="226" t="e">
        <f>IF(ISBLANK(#REF!),"",#REF!)</f>
        <v>#REF!</v>
      </c>
      <c r="AZ434" s="219" t="e">
        <f>IF(ISBLANK(#REF!),"",#REF!)</f>
        <v>#REF!</v>
      </c>
      <c r="BA434" s="219" t="e">
        <f>IF(ISBLANK(#REF!),"",#REF!)</f>
        <v>#REF!</v>
      </c>
      <c r="BB434" s="219" t="e">
        <f>IF(ISBLANK(#REF!),"",#REF!)</f>
        <v>#REF!</v>
      </c>
      <c r="BC434" s="219" t="e">
        <f>IF(ISBLANK(#REF!),"",#REF!)</f>
        <v>#REF!</v>
      </c>
      <c r="BD434" s="219" t="e">
        <f>IF(ISBLANK(#REF!),"",#REF!)</f>
        <v>#REF!</v>
      </c>
      <c r="BE434" s="219" t="e">
        <f>IF(ISBLANK(#REF!),"",#REF!)</f>
        <v>#REF!</v>
      </c>
      <c r="BF434" s="219" t="e">
        <f>IF(ISBLANK(#REF!),"",#REF!)</f>
        <v>#REF!</v>
      </c>
      <c r="BG434" s="219" t="e">
        <f>IF(ISBLANK(#REF!),"",#REF!)</f>
        <v>#REF!</v>
      </c>
      <c r="BH434" s="219" t="e">
        <f>IF(ISBLANK(#REF!),"",#REF!)</f>
        <v>#REF!</v>
      </c>
      <c r="BI434" s="219" t="e">
        <f>IF(ISBLANK(#REF!),"",#REF!)</f>
        <v>#REF!</v>
      </c>
      <c r="BJ434" s="219" t="e">
        <f>IF(ISBLANK(#REF!),"",#REF!)</f>
        <v>#REF!</v>
      </c>
      <c r="BK434" s="219" t="e">
        <f>IF(ISBLANK(#REF!),"",#REF!)</f>
        <v>#REF!</v>
      </c>
      <c r="BL434" s="219" t="e">
        <f>IF(ISBLANK(#REF!),"",#REF!)</f>
        <v>#REF!</v>
      </c>
      <c r="BM434" s="219" t="e">
        <f>IF(ISBLANK(#REF!),"",#REF!)</f>
        <v>#REF!</v>
      </c>
      <c r="BN434" s="219" t="e">
        <f>IF(ISBLANK(#REF!),"",#REF!)</f>
        <v>#REF!</v>
      </c>
      <c r="BO434" s="227" t="e">
        <f t="shared" si="115"/>
        <v>#REF!</v>
      </c>
      <c r="BP434" s="228" t="str">
        <f t="shared" si="118"/>
        <v/>
      </c>
      <c r="BQ434" s="229" t="str">
        <f t="shared" si="102"/>
        <v/>
      </c>
      <c r="BR434" s="228" t="e">
        <f t="shared" si="116"/>
        <v>#REF!</v>
      </c>
      <c r="BS434" s="230" t="e">
        <f t="shared" si="117"/>
        <v>#REF!</v>
      </c>
    </row>
    <row r="435" spans="1:71">
      <c r="A435" s="213" t="e">
        <f>IF(ISBLANK(#REF!),"",#REF!)</f>
        <v>#REF!</v>
      </c>
      <c r="B435" s="214" t="e">
        <f>IF(ISBLANK(#REF!),"",#REF!)</f>
        <v>#REF!</v>
      </c>
      <c r="C435" s="214" t="e">
        <f>IF(ISBLANK(#REF!),"",#REF!)</f>
        <v>#REF!</v>
      </c>
      <c r="D435" s="214" t="e">
        <f>IF(ISBLANK(#REF!),"",#REF!)</f>
        <v>#REF!</v>
      </c>
      <c r="E435" s="214" t="e">
        <f>IF(ISBLANK(#REF!),"",#REF!)</f>
        <v>#REF!</v>
      </c>
      <c r="F435" s="214" t="e">
        <f>IF(ISBLANK(#REF!),"",#REF!)</f>
        <v>#REF!</v>
      </c>
      <c r="G435" s="214" t="e">
        <f>IF(ISBLANK(#REF!),"",#REF!)</f>
        <v>#REF!</v>
      </c>
      <c r="H435" s="215" t="e">
        <f>IF(ISBLANK(#REF!),"",#REF!)</f>
        <v>#REF!</v>
      </c>
      <c r="I435" s="214" t="e">
        <f>IF(ISBLANK(#REF!),"",#REF!)</f>
        <v>#REF!</v>
      </c>
      <c r="J435" s="216" t="e">
        <f>IF(ISBLANK(#REF!),"",#REF!)</f>
        <v>#REF!</v>
      </c>
      <c r="K435" s="217" t="e">
        <f>IF(ISBLANK(#REF!),"",#REF!)</f>
        <v>#REF!</v>
      </c>
      <c r="L435" s="217" t="e">
        <f>IF(ISBLANK(#REF!),"",#REF!)</f>
        <v>#REF!</v>
      </c>
      <c r="M435" s="218" t="e">
        <f>IF(ISBLANK(#REF!),"",#REF!)</f>
        <v>#REF!</v>
      </c>
      <c r="N435" s="218" t="e">
        <f>IF(ISBLANK(#REF!),"",#REF!)</f>
        <v>#REF!</v>
      </c>
      <c r="O435" s="220" t="str">
        <f>IFERROR(VLOOKUP(_xlfn.CONCAT('Team Roster - Final'!$A435," : ",'Team Roster - Final'!$BM435),'Rate Calculations'!$C$4:$G$1100,5,FALSE),"")</f>
        <v/>
      </c>
      <c r="P435" s="225">
        <f>IF(ISBLANK('Rate Calculations'!$H437),"",'Rate Calculations'!$H437)</f>
        <v>1.7500000000000002E-2</v>
      </c>
      <c r="Q435" s="220" t="str">
        <f t="shared" si="103"/>
        <v/>
      </c>
      <c r="R435" s="221">
        <f>IF(ISBLANK('Rate Calculations'!$J437),"",'Rate Calculations'!$J437)</f>
        <v>3.5000000000000003E-2</v>
      </c>
      <c r="S435" s="220" t="str">
        <f t="shared" si="104"/>
        <v/>
      </c>
      <c r="T435" s="225" t="str">
        <f>IFERROR(VLOOKUP(_xlfn.CONCAT('Team Roster - Final'!$A435," : ",'Team Roster - Final'!$BM435),'Rate Calculations'!$C$4:$S$1100,10,FALSE),"")</f>
        <v/>
      </c>
      <c r="U435" s="225" t="str">
        <f>IFERROR(VLOOKUP(_xlfn.CONCAT('Team Roster - Final'!$A435," : ",'Team Roster - Final'!$BM435),'Rate Calculations'!$C$4:$S$1100,11,FALSE),"")</f>
        <v/>
      </c>
      <c r="V435" s="222" t="str">
        <f t="shared" si="105"/>
        <v/>
      </c>
      <c r="W435" s="222" t="str">
        <f t="shared" si="106"/>
        <v/>
      </c>
      <c r="X435" s="223" t="str">
        <f>IFERROR(VLOOKUP(_xlfn.CONCAT('Team Roster - Final'!$A435," : ",'Team Roster - Final'!$BM435),'Rate Calculations'!$C$4:$S$1100,14,FALSE),"")</f>
        <v/>
      </c>
      <c r="Y435" s="222" t="str">
        <f t="shared" si="107"/>
        <v/>
      </c>
      <c r="Z435" s="222" t="str">
        <f t="shared" si="108"/>
        <v/>
      </c>
      <c r="AA435" s="224" t="str">
        <f>IFERROR(IF(#REF!="Yes",$Y435, $Y435+$Q435*0.5),"")</f>
        <v/>
      </c>
      <c r="AB435" s="224" t="str">
        <f>IFERROR(IF(#REF!="Yes",$Z435, $Z435+$S435*0.5),"")</f>
        <v/>
      </c>
      <c r="AC435" s="220" t="str">
        <f>IFERROR(VLOOKUP(_xlfn.CONCAT('Team Roster - Final'!$A435," : ",'Team Roster - Final'!$BM435),'Rate Calculations'!$C$4:$U$1100,19,FALSE),"")</f>
        <v/>
      </c>
      <c r="AD435" s="220" t="str">
        <f t="shared" si="109"/>
        <v/>
      </c>
      <c r="AE435" s="220" t="str">
        <f t="shared" si="110"/>
        <v/>
      </c>
      <c r="AF435" s="225" t="str">
        <f>IFERROR(VLOOKUP(_xlfn.CONCAT('Team Roster - Final'!$A435," : ",'Team Roster - Final'!$BM435),'Rate Calculations'!$C$4:$AB$1100,22,FALSE),"")</f>
        <v/>
      </c>
      <c r="AG435" s="225" t="str">
        <f>IFERROR(VLOOKUP(_xlfn.CONCAT('Team Roster - Final'!$A435," : ",'Team Roster - Final'!$BM435),'Rate Calculations'!$C$4:$AB$1100,23,FALSE),"")</f>
        <v/>
      </c>
      <c r="AH435" s="222" t="str">
        <f t="shared" si="111"/>
        <v/>
      </c>
      <c r="AI435" s="222" t="str">
        <f t="shared" si="112"/>
        <v/>
      </c>
      <c r="AJ435" s="223" t="str">
        <f>Table1[[#This Row],[Home Office
Net Fee %]]</f>
        <v/>
      </c>
      <c r="AK435" s="222" t="str">
        <f t="shared" si="113"/>
        <v/>
      </c>
      <c r="AL435" s="222" t="str">
        <f t="shared" si="114"/>
        <v/>
      </c>
      <c r="AM435" s="215" t="str">
        <f>IFERROR(IF(#REF!="Yes",$AK435,($AK435+$AD435*0.5)),"")</f>
        <v/>
      </c>
      <c r="AN435" s="215" t="str">
        <f>IFERROR(IF(#REF!="Yes",$AL435,($AL435+$AE435*0.5)),"")</f>
        <v/>
      </c>
      <c r="AO435" s="374" t="str">
        <f>IF(ISBLANK('Team Roster Proposed - FBR'!Q436),"",'Team Roster Proposed - FBR'!Q436)</f>
        <v/>
      </c>
      <c r="AP435" s="226" t="e">
        <f>IF(ISBLANK(#REF!),"",#REF!)</f>
        <v>#REF!</v>
      </c>
      <c r="AQ435" s="226" t="e">
        <f>IF(ISBLANK(#REF!),"",#REF!)</f>
        <v>#REF!</v>
      </c>
      <c r="AR435" s="226" t="e">
        <f>IF(ISBLANK(#REF!),"",#REF!)</f>
        <v>#REF!</v>
      </c>
      <c r="AS435" s="219" t="e">
        <f>IF(ISBLANK(#REF!),"",#REF!)</f>
        <v>#REF!</v>
      </c>
      <c r="AT435" s="219" t="e">
        <f>IF(ISBLANK(#REF!),"",#REF!)</f>
        <v>#REF!</v>
      </c>
      <c r="AU435" s="219" t="e">
        <f>IF(ISBLANK(#REF!),"",#REF!)</f>
        <v>#REF!</v>
      </c>
      <c r="AV435" s="219" t="e">
        <f>IF(ISBLANK(#REF!),"",#REF!)</f>
        <v>#REF!</v>
      </c>
      <c r="AW435" s="219" t="e">
        <f>IF(ISBLANK(#REF!),"",#REF!)</f>
        <v>#REF!</v>
      </c>
      <c r="AX435" s="219" t="e">
        <f>IF(ISBLANK(#REF!),"",#REF!)</f>
        <v>#REF!</v>
      </c>
      <c r="AY435" s="226" t="e">
        <f>IF(ISBLANK(#REF!),"",#REF!)</f>
        <v>#REF!</v>
      </c>
      <c r="AZ435" s="219" t="e">
        <f>IF(ISBLANK(#REF!),"",#REF!)</f>
        <v>#REF!</v>
      </c>
      <c r="BA435" s="219" t="e">
        <f>IF(ISBLANK(#REF!),"",#REF!)</f>
        <v>#REF!</v>
      </c>
      <c r="BB435" s="219" t="e">
        <f>IF(ISBLANK(#REF!),"",#REF!)</f>
        <v>#REF!</v>
      </c>
      <c r="BC435" s="219" t="e">
        <f>IF(ISBLANK(#REF!),"",#REF!)</f>
        <v>#REF!</v>
      </c>
      <c r="BD435" s="219" t="e">
        <f>IF(ISBLANK(#REF!),"",#REF!)</f>
        <v>#REF!</v>
      </c>
      <c r="BE435" s="219" t="e">
        <f>IF(ISBLANK(#REF!),"",#REF!)</f>
        <v>#REF!</v>
      </c>
      <c r="BF435" s="219" t="e">
        <f>IF(ISBLANK(#REF!),"",#REF!)</f>
        <v>#REF!</v>
      </c>
      <c r="BG435" s="219" t="e">
        <f>IF(ISBLANK(#REF!),"",#REF!)</f>
        <v>#REF!</v>
      </c>
      <c r="BH435" s="219" t="e">
        <f>IF(ISBLANK(#REF!),"",#REF!)</f>
        <v>#REF!</v>
      </c>
      <c r="BI435" s="219" t="e">
        <f>IF(ISBLANK(#REF!),"",#REF!)</f>
        <v>#REF!</v>
      </c>
      <c r="BJ435" s="219" t="e">
        <f>IF(ISBLANK(#REF!),"",#REF!)</f>
        <v>#REF!</v>
      </c>
      <c r="BK435" s="219" t="e">
        <f>IF(ISBLANK(#REF!),"",#REF!)</f>
        <v>#REF!</v>
      </c>
      <c r="BL435" s="219" t="e">
        <f>IF(ISBLANK(#REF!),"",#REF!)</f>
        <v>#REF!</v>
      </c>
      <c r="BM435" s="219" t="e">
        <f>IF(ISBLANK(#REF!),"",#REF!)</f>
        <v>#REF!</v>
      </c>
      <c r="BN435" s="219" t="e">
        <f>IF(ISBLANK(#REF!),"",#REF!)</f>
        <v>#REF!</v>
      </c>
      <c r="BO435" s="227" t="e">
        <f t="shared" si="115"/>
        <v>#REF!</v>
      </c>
      <c r="BP435" s="228" t="str">
        <f t="shared" si="118"/>
        <v/>
      </c>
      <c r="BQ435" s="229" t="str">
        <f t="shared" si="102"/>
        <v/>
      </c>
      <c r="BR435" s="228" t="e">
        <f t="shared" si="116"/>
        <v>#REF!</v>
      </c>
      <c r="BS435" s="230" t="e">
        <f t="shared" si="117"/>
        <v>#REF!</v>
      </c>
    </row>
    <row r="436" spans="1:71">
      <c r="A436" s="213" t="e">
        <f>IF(ISBLANK(#REF!),"",#REF!)</f>
        <v>#REF!</v>
      </c>
      <c r="B436" s="214" t="e">
        <f>IF(ISBLANK(#REF!),"",#REF!)</f>
        <v>#REF!</v>
      </c>
      <c r="C436" s="214" t="e">
        <f>IF(ISBLANK(#REF!),"",#REF!)</f>
        <v>#REF!</v>
      </c>
      <c r="D436" s="214" t="e">
        <f>IF(ISBLANK(#REF!),"",#REF!)</f>
        <v>#REF!</v>
      </c>
      <c r="E436" s="214" t="e">
        <f>IF(ISBLANK(#REF!),"",#REF!)</f>
        <v>#REF!</v>
      </c>
      <c r="F436" s="214" t="e">
        <f>IF(ISBLANK(#REF!),"",#REF!)</f>
        <v>#REF!</v>
      </c>
      <c r="G436" s="214" t="e">
        <f>IF(ISBLANK(#REF!),"",#REF!)</f>
        <v>#REF!</v>
      </c>
      <c r="H436" s="215" t="e">
        <f>IF(ISBLANK(#REF!),"",#REF!)</f>
        <v>#REF!</v>
      </c>
      <c r="I436" s="214" t="e">
        <f>IF(ISBLANK(#REF!),"",#REF!)</f>
        <v>#REF!</v>
      </c>
      <c r="J436" s="216" t="e">
        <f>IF(ISBLANK(#REF!),"",#REF!)</f>
        <v>#REF!</v>
      </c>
      <c r="K436" s="217" t="e">
        <f>IF(ISBLANK(#REF!),"",#REF!)</f>
        <v>#REF!</v>
      </c>
      <c r="L436" s="217" t="e">
        <f>IF(ISBLANK(#REF!),"",#REF!)</f>
        <v>#REF!</v>
      </c>
      <c r="M436" s="218" t="e">
        <f>IF(ISBLANK(#REF!),"",#REF!)</f>
        <v>#REF!</v>
      </c>
      <c r="N436" s="218" t="e">
        <f>IF(ISBLANK(#REF!),"",#REF!)</f>
        <v>#REF!</v>
      </c>
      <c r="O436" s="220" t="str">
        <f>IFERROR(VLOOKUP(_xlfn.CONCAT('Team Roster - Final'!$A436," : ",'Team Roster - Final'!$BM436),'Rate Calculations'!$C$4:$G$1100,5,FALSE),"")</f>
        <v/>
      </c>
      <c r="P436" s="225">
        <f>IF(ISBLANK('Rate Calculations'!$H438),"",'Rate Calculations'!$H438)</f>
        <v>1.7500000000000002E-2</v>
      </c>
      <c r="Q436" s="220" t="str">
        <f t="shared" si="103"/>
        <v/>
      </c>
      <c r="R436" s="221">
        <f>IF(ISBLANK('Rate Calculations'!$J438),"",'Rate Calculations'!$J438)</f>
        <v>3.5000000000000003E-2</v>
      </c>
      <c r="S436" s="220" t="str">
        <f t="shared" si="104"/>
        <v/>
      </c>
      <c r="T436" s="225" t="str">
        <f>IFERROR(VLOOKUP(_xlfn.CONCAT('Team Roster - Final'!$A436," : ",'Team Roster - Final'!$BM436),'Rate Calculations'!$C$4:$S$1100,10,FALSE),"")</f>
        <v/>
      </c>
      <c r="U436" s="225" t="str">
        <f>IFERROR(VLOOKUP(_xlfn.CONCAT('Team Roster - Final'!$A436," : ",'Team Roster - Final'!$BM436),'Rate Calculations'!$C$4:$S$1100,11,FALSE),"")</f>
        <v/>
      </c>
      <c r="V436" s="222" t="str">
        <f t="shared" si="105"/>
        <v/>
      </c>
      <c r="W436" s="222" t="str">
        <f t="shared" si="106"/>
        <v/>
      </c>
      <c r="X436" s="223" t="str">
        <f>IFERROR(VLOOKUP(_xlfn.CONCAT('Team Roster - Final'!$A436," : ",'Team Roster - Final'!$BM436),'Rate Calculations'!$C$4:$S$1100,14,FALSE),"")</f>
        <v/>
      </c>
      <c r="Y436" s="222" t="str">
        <f t="shared" si="107"/>
        <v/>
      </c>
      <c r="Z436" s="222" t="str">
        <f t="shared" si="108"/>
        <v/>
      </c>
      <c r="AA436" s="224" t="str">
        <f>IFERROR(IF(#REF!="Yes",$Y436, $Y436+$Q436*0.5),"")</f>
        <v/>
      </c>
      <c r="AB436" s="224" t="str">
        <f>IFERROR(IF(#REF!="Yes",$Z436, $Z436+$S436*0.5),"")</f>
        <v/>
      </c>
      <c r="AC436" s="220" t="str">
        <f>IFERROR(VLOOKUP(_xlfn.CONCAT('Team Roster - Final'!$A436," : ",'Team Roster - Final'!$BM436),'Rate Calculations'!$C$4:$U$1100,19,FALSE),"")</f>
        <v/>
      </c>
      <c r="AD436" s="220" t="str">
        <f t="shared" si="109"/>
        <v/>
      </c>
      <c r="AE436" s="220" t="str">
        <f t="shared" si="110"/>
        <v/>
      </c>
      <c r="AF436" s="225" t="str">
        <f>IFERROR(VLOOKUP(_xlfn.CONCAT('Team Roster - Final'!$A436," : ",'Team Roster - Final'!$BM436),'Rate Calculations'!$C$4:$AB$1100,22,FALSE),"")</f>
        <v/>
      </c>
      <c r="AG436" s="225" t="str">
        <f>IFERROR(VLOOKUP(_xlfn.CONCAT('Team Roster - Final'!$A436," : ",'Team Roster - Final'!$BM436),'Rate Calculations'!$C$4:$AB$1100,23,FALSE),"")</f>
        <v/>
      </c>
      <c r="AH436" s="222" t="str">
        <f t="shared" si="111"/>
        <v/>
      </c>
      <c r="AI436" s="222" t="str">
        <f t="shared" si="112"/>
        <v/>
      </c>
      <c r="AJ436" s="223" t="str">
        <f>Table1[[#This Row],[Home Office
Net Fee %]]</f>
        <v/>
      </c>
      <c r="AK436" s="222" t="str">
        <f t="shared" si="113"/>
        <v/>
      </c>
      <c r="AL436" s="222" t="str">
        <f t="shared" si="114"/>
        <v/>
      </c>
      <c r="AM436" s="215" t="str">
        <f>IFERROR(IF(#REF!="Yes",$AK436,($AK436+$AD436*0.5)),"")</f>
        <v/>
      </c>
      <c r="AN436" s="215" t="str">
        <f>IFERROR(IF(#REF!="Yes",$AL436,($AL436+$AE436*0.5)),"")</f>
        <v/>
      </c>
      <c r="AO436" s="374" t="str">
        <f>IF(ISBLANK('Team Roster Proposed - FBR'!Q437),"",'Team Roster Proposed - FBR'!Q437)</f>
        <v/>
      </c>
      <c r="AP436" s="226" t="e">
        <f>IF(ISBLANK(#REF!),"",#REF!)</f>
        <v>#REF!</v>
      </c>
      <c r="AQ436" s="226" t="e">
        <f>IF(ISBLANK(#REF!),"",#REF!)</f>
        <v>#REF!</v>
      </c>
      <c r="AR436" s="226" t="e">
        <f>IF(ISBLANK(#REF!),"",#REF!)</f>
        <v>#REF!</v>
      </c>
      <c r="AS436" s="219" t="e">
        <f>IF(ISBLANK(#REF!),"",#REF!)</f>
        <v>#REF!</v>
      </c>
      <c r="AT436" s="219" t="e">
        <f>IF(ISBLANK(#REF!),"",#REF!)</f>
        <v>#REF!</v>
      </c>
      <c r="AU436" s="219" t="e">
        <f>IF(ISBLANK(#REF!),"",#REF!)</f>
        <v>#REF!</v>
      </c>
      <c r="AV436" s="219" t="e">
        <f>IF(ISBLANK(#REF!),"",#REF!)</f>
        <v>#REF!</v>
      </c>
      <c r="AW436" s="219" t="e">
        <f>IF(ISBLANK(#REF!),"",#REF!)</f>
        <v>#REF!</v>
      </c>
      <c r="AX436" s="219" t="e">
        <f>IF(ISBLANK(#REF!),"",#REF!)</f>
        <v>#REF!</v>
      </c>
      <c r="AY436" s="226" t="e">
        <f>IF(ISBLANK(#REF!),"",#REF!)</f>
        <v>#REF!</v>
      </c>
      <c r="AZ436" s="219" t="e">
        <f>IF(ISBLANK(#REF!),"",#REF!)</f>
        <v>#REF!</v>
      </c>
      <c r="BA436" s="219" t="e">
        <f>IF(ISBLANK(#REF!),"",#REF!)</f>
        <v>#REF!</v>
      </c>
      <c r="BB436" s="219" t="e">
        <f>IF(ISBLANK(#REF!),"",#REF!)</f>
        <v>#REF!</v>
      </c>
      <c r="BC436" s="219" t="e">
        <f>IF(ISBLANK(#REF!),"",#REF!)</f>
        <v>#REF!</v>
      </c>
      <c r="BD436" s="219" t="e">
        <f>IF(ISBLANK(#REF!),"",#REF!)</f>
        <v>#REF!</v>
      </c>
      <c r="BE436" s="219" t="e">
        <f>IF(ISBLANK(#REF!),"",#REF!)</f>
        <v>#REF!</v>
      </c>
      <c r="BF436" s="219" t="e">
        <f>IF(ISBLANK(#REF!),"",#REF!)</f>
        <v>#REF!</v>
      </c>
      <c r="BG436" s="219" t="e">
        <f>IF(ISBLANK(#REF!),"",#REF!)</f>
        <v>#REF!</v>
      </c>
      <c r="BH436" s="219" t="e">
        <f>IF(ISBLANK(#REF!),"",#REF!)</f>
        <v>#REF!</v>
      </c>
      <c r="BI436" s="219" t="e">
        <f>IF(ISBLANK(#REF!),"",#REF!)</f>
        <v>#REF!</v>
      </c>
      <c r="BJ436" s="219" t="e">
        <f>IF(ISBLANK(#REF!),"",#REF!)</f>
        <v>#REF!</v>
      </c>
      <c r="BK436" s="219" t="e">
        <f>IF(ISBLANK(#REF!),"",#REF!)</f>
        <v>#REF!</v>
      </c>
      <c r="BL436" s="219" t="e">
        <f>IF(ISBLANK(#REF!),"",#REF!)</f>
        <v>#REF!</v>
      </c>
      <c r="BM436" s="219" t="e">
        <f>IF(ISBLANK(#REF!),"",#REF!)</f>
        <v>#REF!</v>
      </c>
      <c r="BN436" s="219" t="e">
        <f>IF(ISBLANK(#REF!),"",#REF!)</f>
        <v>#REF!</v>
      </c>
      <c r="BO436" s="227" t="e">
        <f t="shared" si="115"/>
        <v>#REF!</v>
      </c>
      <c r="BP436" s="228" t="str">
        <f t="shared" si="118"/>
        <v/>
      </c>
      <c r="BQ436" s="229" t="str">
        <f t="shared" si="102"/>
        <v/>
      </c>
      <c r="BR436" s="228" t="e">
        <f t="shared" si="116"/>
        <v>#REF!</v>
      </c>
      <c r="BS436" s="230" t="e">
        <f t="shared" si="117"/>
        <v>#REF!</v>
      </c>
    </row>
    <row r="437" spans="1:71">
      <c r="A437" s="213" t="e">
        <f>IF(ISBLANK(#REF!),"",#REF!)</f>
        <v>#REF!</v>
      </c>
      <c r="B437" s="214" t="e">
        <f>IF(ISBLANK(#REF!),"",#REF!)</f>
        <v>#REF!</v>
      </c>
      <c r="C437" s="214" t="e">
        <f>IF(ISBLANK(#REF!),"",#REF!)</f>
        <v>#REF!</v>
      </c>
      <c r="D437" s="214" t="e">
        <f>IF(ISBLANK(#REF!),"",#REF!)</f>
        <v>#REF!</v>
      </c>
      <c r="E437" s="214" t="e">
        <f>IF(ISBLANK(#REF!),"",#REF!)</f>
        <v>#REF!</v>
      </c>
      <c r="F437" s="214" t="e">
        <f>IF(ISBLANK(#REF!),"",#REF!)</f>
        <v>#REF!</v>
      </c>
      <c r="G437" s="214" t="e">
        <f>IF(ISBLANK(#REF!),"",#REF!)</f>
        <v>#REF!</v>
      </c>
      <c r="H437" s="215" t="e">
        <f>IF(ISBLANK(#REF!),"",#REF!)</f>
        <v>#REF!</v>
      </c>
      <c r="I437" s="214" t="e">
        <f>IF(ISBLANK(#REF!),"",#REF!)</f>
        <v>#REF!</v>
      </c>
      <c r="J437" s="216" t="e">
        <f>IF(ISBLANK(#REF!),"",#REF!)</f>
        <v>#REF!</v>
      </c>
      <c r="K437" s="217" t="e">
        <f>IF(ISBLANK(#REF!),"",#REF!)</f>
        <v>#REF!</v>
      </c>
      <c r="L437" s="217" t="e">
        <f>IF(ISBLANK(#REF!),"",#REF!)</f>
        <v>#REF!</v>
      </c>
      <c r="M437" s="218" t="e">
        <f>IF(ISBLANK(#REF!),"",#REF!)</f>
        <v>#REF!</v>
      </c>
      <c r="N437" s="218" t="e">
        <f>IF(ISBLANK(#REF!),"",#REF!)</f>
        <v>#REF!</v>
      </c>
      <c r="O437" s="220" t="str">
        <f>IFERROR(VLOOKUP(_xlfn.CONCAT('Team Roster - Final'!$A437," : ",'Team Roster - Final'!$BM437),'Rate Calculations'!$C$4:$G$1100,5,FALSE),"")</f>
        <v/>
      </c>
      <c r="P437" s="225">
        <f>IF(ISBLANK('Rate Calculations'!$H439),"",'Rate Calculations'!$H439)</f>
        <v>1.7500000000000002E-2</v>
      </c>
      <c r="Q437" s="220" t="str">
        <f t="shared" si="103"/>
        <v/>
      </c>
      <c r="R437" s="221">
        <f>IF(ISBLANK('Rate Calculations'!$J439),"",'Rate Calculations'!$J439)</f>
        <v>3.5000000000000003E-2</v>
      </c>
      <c r="S437" s="220" t="str">
        <f t="shared" si="104"/>
        <v/>
      </c>
      <c r="T437" s="225" t="str">
        <f>IFERROR(VLOOKUP(_xlfn.CONCAT('Team Roster - Final'!$A437," : ",'Team Roster - Final'!$BM437),'Rate Calculations'!$C$4:$S$1100,10,FALSE),"")</f>
        <v/>
      </c>
      <c r="U437" s="225" t="str">
        <f>IFERROR(VLOOKUP(_xlfn.CONCAT('Team Roster - Final'!$A437," : ",'Team Roster - Final'!$BM437),'Rate Calculations'!$C$4:$S$1100,11,FALSE),"")</f>
        <v/>
      </c>
      <c r="V437" s="222" t="str">
        <f t="shared" si="105"/>
        <v/>
      </c>
      <c r="W437" s="222" t="str">
        <f t="shared" si="106"/>
        <v/>
      </c>
      <c r="X437" s="223" t="str">
        <f>IFERROR(VLOOKUP(_xlfn.CONCAT('Team Roster - Final'!$A437," : ",'Team Roster - Final'!$BM437),'Rate Calculations'!$C$4:$S$1100,14,FALSE),"")</f>
        <v/>
      </c>
      <c r="Y437" s="222" t="str">
        <f t="shared" si="107"/>
        <v/>
      </c>
      <c r="Z437" s="222" t="str">
        <f t="shared" si="108"/>
        <v/>
      </c>
      <c r="AA437" s="224" t="str">
        <f>IFERROR(IF(#REF!="Yes",$Y437, $Y437+$Q437*0.5),"")</f>
        <v/>
      </c>
      <c r="AB437" s="224" t="str">
        <f>IFERROR(IF(#REF!="Yes",$Z437, $Z437+$S437*0.5),"")</f>
        <v/>
      </c>
      <c r="AC437" s="220" t="str">
        <f>IFERROR(VLOOKUP(_xlfn.CONCAT('Team Roster - Final'!$A437," : ",'Team Roster - Final'!$BM437),'Rate Calculations'!$C$4:$U$1100,19,FALSE),"")</f>
        <v/>
      </c>
      <c r="AD437" s="220" t="str">
        <f t="shared" si="109"/>
        <v/>
      </c>
      <c r="AE437" s="220" t="str">
        <f t="shared" si="110"/>
        <v/>
      </c>
      <c r="AF437" s="225" t="str">
        <f>IFERROR(VLOOKUP(_xlfn.CONCAT('Team Roster - Final'!$A437," : ",'Team Roster - Final'!$BM437),'Rate Calculations'!$C$4:$AB$1100,22,FALSE),"")</f>
        <v/>
      </c>
      <c r="AG437" s="225" t="str">
        <f>IFERROR(VLOOKUP(_xlfn.CONCAT('Team Roster - Final'!$A437," : ",'Team Roster - Final'!$BM437),'Rate Calculations'!$C$4:$AB$1100,23,FALSE),"")</f>
        <v/>
      </c>
      <c r="AH437" s="222" t="str">
        <f t="shared" si="111"/>
        <v/>
      </c>
      <c r="AI437" s="222" t="str">
        <f t="shared" si="112"/>
        <v/>
      </c>
      <c r="AJ437" s="223" t="str">
        <f>Table1[[#This Row],[Home Office
Net Fee %]]</f>
        <v/>
      </c>
      <c r="AK437" s="222" t="str">
        <f t="shared" si="113"/>
        <v/>
      </c>
      <c r="AL437" s="222" t="str">
        <f t="shared" si="114"/>
        <v/>
      </c>
      <c r="AM437" s="215" t="str">
        <f>IFERROR(IF(#REF!="Yes",$AK437,($AK437+$AD437*0.5)),"")</f>
        <v/>
      </c>
      <c r="AN437" s="215" t="str">
        <f>IFERROR(IF(#REF!="Yes",$AL437,($AL437+$AE437*0.5)),"")</f>
        <v/>
      </c>
      <c r="AO437" s="374" t="str">
        <f>IF(ISBLANK('Team Roster Proposed - FBR'!Q438),"",'Team Roster Proposed - FBR'!Q438)</f>
        <v/>
      </c>
      <c r="AP437" s="226" t="e">
        <f>IF(ISBLANK(#REF!),"",#REF!)</f>
        <v>#REF!</v>
      </c>
      <c r="AQ437" s="226" t="e">
        <f>IF(ISBLANK(#REF!),"",#REF!)</f>
        <v>#REF!</v>
      </c>
      <c r="AR437" s="226" t="e">
        <f>IF(ISBLANK(#REF!),"",#REF!)</f>
        <v>#REF!</v>
      </c>
      <c r="AS437" s="219" t="e">
        <f>IF(ISBLANK(#REF!),"",#REF!)</f>
        <v>#REF!</v>
      </c>
      <c r="AT437" s="219" t="e">
        <f>IF(ISBLANK(#REF!),"",#REF!)</f>
        <v>#REF!</v>
      </c>
      <c r="AU437" s="219" t="e">
        <f>IF(ISBLANK(#REF!),"",#REF!)</f>
        <v>#REF!</v>
      </c>
      <c r="AV437" s="219" t="e">
        <f>IF(ISBLANK(#REF!),"",#REF!)</f>
        <v>#REF!</v>
      </c>
      <c r="AW437" s="219" t="e">
        <f>IF(ISBLANK(#REF!),"",#REF!)</f>
        <v>#REF!</v>
      </c>
      <c r="AX437" s="219" t="e">
        <f>IF(ISBLANK(#REF!),"",#REF!)</f>
        <v>#REF!</v>
      </c>
      <c r="AY437" s="226" t="e">
        <f>IF(ISBLANK(#REF!),"",#REF!)</f>
        <v>#REF!</v>
      </c>
      <c r="AZ437" s="219" t="e">
        <f>IF(ISBLANK(#REF!),"",#REF!)</f>
        <v>#REF!</v>
      </c>
      <c r="BA437" s="219" t="e">
        <f>IF(ISBLANK(#REF!),"",#REF!)</f>
        <v>#REF!</v>
      </c>
      <c r="BB437" s="219" t="e">
        <f>IF(ISBLANK(#REF!),"",#REF!)</f>
        <v>#REF!</v>
      </c>
      <c r="BC437" s="219" t="e">
        <f>IF(ISBLANK(#REF!),"",#REF!)</f>
        <v>#REF!</v>
      </c>
      <c r="BD437" s="219" t="e">
        <f>IF(ISBLANK(#REF!),"",#REF!)</f>
        <v>#REF!</v>
      </c>
      <c r="BE437" s="219" t="e">
        <f>IF(ISBLANK(#REF!),"",#REF!)</f>
        <v>#REF!</v>
      </c>
      <c r="BF437" s="219" t="e">
        <f>IF(ISBLANK(#REF!),"",#REF!)</f>
        <v>#REF!</v>
      </c>
      <c r="BG437" s="219" t="e">
        <f>IF(ISBLANK(#REF!),"",#REF!)</f>
        <v>#REF!</v>
      </c>
      <c r="BH437" s="219" t="e">
        <f>IF(ISBLANK(#REF!),"",#REF!)</f>
        <v>#REF!</v>
      </c>
      <c r="BI437" s="219" t="e">
        <f>IF(ISBLANK(#REF!),"",#REF!)</f>
        <v>#REF!</v>
      </c>
      <c r="BJ437" s="219" t="e">
        <f>IF(ISBLANK(#REF!),"",#REF!)</f>
        <v>#REF!</v>
      </c>
      <c r="BK437" s="219" t="e">
        <f>IF(ISBLANK(#REF!),"",#REF!)</f>
        <v>#REF!</v>
      </c>
      <c r="BL437" s="219" t="e">
        <f>IF(ISBLANK(#REF!),"",#REF!)</f>
        <v>#REF!</v>
      </c>
      <c r="BM437" s="219" t="e">
        <f>IF(ISBLANK(#REF!),"",#REF!)</f>
        <v>#REF!</v>
      </c>
      <c r="BN437" s="219" t="e">
        <f>IF(ISBLANK(#REF!),"",#REF!)</f>
        <v>#REF!</v>
      </c>
      <c r="BO437" s="227" t="e">
        <f t="shared" si="115"/>
        <v>#REF!</v>
      </c>
      <c r="BP437" s="228" t="str">
        <f t="shared" si="118"/>
        <v/>
      </c>
      <c r="BQ437" s="229" t="str">
        <f t="shared" si="102"/>
        <v/>
      </c>
      <c r="BR437" s="228" t="e">
        <f t="shared" si="116"/>
        <v>#REF!</v>
      </c>
      <c r="BS437" s="230" t="e">
        <f t="shared" si="117"/>
        <v>#REF!</v>
      </c>
    </row>
    <row r="438" spans="1:71">
      <c r="A438" s="213" t="e">
        <f>IF(ISBLANK(#REF!),"",#REF!)</f>
        <v>#REF!</v>
      </c>
      <c r="B438" s="214" t="e">
        <f>IF(ISBLANK(#REF!),"",#REF!)</f>
        <v>#REF!</v>
      </c>
      <c r="C438" s="214" t="e">
        <f>IF(ISBLANK(#REF!),"",#REF!)</f>
        <v>#REF!</v>
      </c>
      <c r="D438" s="214" t="e">
        <f>IF(ISBLANK(#REF!),"",#REF!)</f>
        <v>#REF!</v>
      </c>
      <c r="E438" s="214" t="e">
        <f>IF(ISBLANK(#REF!),"",#REF!)</f>
        <v>#REF!</v>
      </c>
      <c r="F438" s="214" t="e">
        <f>IF(ISBLANK(#REF!),"",#REF!)</f>
        <v>#REF!</v>
      </c>
      <c r="G438" s="214" t="e">
        <f>IF(ISBLANK(#REF!),"",#REF!)</f>
        <v>#REF!</v>
      </c>
      <c r="H438" s="215" t="e">
        <f>IF(ISBLANK(#REF!),"",#REF!)</f>
        <v>#REF!</v>
      </c>
      <c r="I438" s="214" t="e">
        <f>IF(ISBLANK(#REF!),"",#REF!)</f>
        <v>#REF!</v>
      </c>
      <c r="J438" s="216" t="e">
        <f>IF(ISBLANK(#REF!),"",#REF!)</f>
        <v>#REF!</v>
      </c>
      <c r="K438" s="217" t="e">
        <f>IF(ISBLANK(#REF!),"",#REF!)</f>
        <v>#REF!</v>
      </c>
      <c r="L438" s="217" t="e">
        <f>IF(ISBLANK(#REF!),"",#REF!)</f>
        <v>#REF!</v>
      </c>
      <c r="M438" s="218" t="e">
        <f>IF(ISBLANK(#REF!),"",#REF!)</f>
        <v>#REF!</v>
      </c>
      <c r="N438" s="218" t="e">
        <f>IF(ISBLANK(#REF!),"",#REF!)</f>
        <v>#REF!</v>
      </c>
      <c r="O438" s="220" t="str">
        <f>IFERROR(VLOOKUP(_xlfn.CONCAT('Team Roster - Final'!$A438," : ",'Team Roster - Final'!$BM438),'Rate Calculations'!$C$4:$G$1100,5,FALSE),"")</f>
        <v/>
      </c>
      <c r="P438" s="225">
        <f>IF(ISBLANK('Rate Calculations'!$H440),"",'Rate Calculations'!$H440)</f>
        <v>1.7500000000000002E-2</v>
      </c>
      <c r="Q438" s="220" t="str">
        <f t="shared" si="103"/>
        <v/>
      </c>
      <c r="R438" s="221">
        <f>IF(ISBLANK('Rate Calculations'!$J440),"",'Rate Calculations'!$J440)</f>
        <v>3.5000000000000003E-2</v>
      </c>
      <c r="S438" s="220" t="str">
        <f t="shared" si="104"/>
        <v/>
      </c>
      <c r="T438" s="225" t="str">
        <f>IFERROR(VLOOKUP(_xlfn.CONCAT('Team Roster - Final'!$A438," : ",'Team Roster - Final'!$BM438),'Rate Calculations'!$C$4:$S$1100,10,FALSE),"")</f>
        <v/>
      </c>
      <c r="U438" s="225" t="str">
        <f>IFERROR(VLOOKUP(_xlfn.CONCAT('Team Roster - Final'!$A438," : ",'Team Roster - Final'!$BM438),'Rate Calculations'!$C$4:$S$1100,11,FALSE),"")</f>
        <v/>
      </c>
      <c r="V438" s="222" t="str">
        <f t="shared" si="105"/>
        <v/>
      </c>
      <c r="W438" s="222" t="str">
        <f t="shared" si="106"/>
        <v/>
      </c>
      <c r="X438" s="223" t="str">
        <f>IFERROR(VLOOKUP(_xlfn.CONCAT('Team Roster - Final'!$A438," : ",'Team Roster - Final'!$BM438),'Rate Calculations'!$C$4:$S$1100,14,FALSE),"")</f>
        <v/>
      </c>
      <c r="Y438" s="222" t="str">
        <f t="shared" si="107"/>
        <v/>
      </c>
      <c r="Z438" s="222" t="str">
        <f t="shared" si="108"/>
        <v/>
      </c>
      <c r="AA438" s="224" t="str">
        <f>IFERROR(IF(#REF!="Yes",$Y438, $Y438+$Q438*0.5),"")</f>
        <v/>
      </c>
      <c r="AB438" s="224" t="str">
        <f>IFERROR(IF(#REF!="Yes",$Z438, $Z438+$S438*0.5),"")</f>
        <v/>
      </c>
      <c r="AC438" s="220" t="str">
        <f>IFERROR(VLOOKUP(_xlfn.CONCAT('Team Roster - Final'!$A438," : ",'Team Roster - Final'!$BM438),'Rate Calculations'!$C$4:$U$1100,19,FALSE),"")</f>
        <v/>
      </c>
      <c r="AD438" s="220" t="str">
        <f t="shared" si="109"/>
        <v/>
      </c>
      <c r="AE438" s="220" t="str">
        <f t="shared" si="110"/>
        <v/>
      </c>
      <c r="AF438" s="225" t="str">
        <f>IFERROR(VLOOKUP(_xlfn.CONCAT('Team Roster - Final'!$A438," : ",'Team Roster - Final'!$BM438),'Rate Calculations'!$C$4:$AB$1100,22,FALSE),"")</f>
        <v/>
      </c>
      <c r="AG438" s="225" t="str">
        <f>IFERROR(VLOOKUP(_xlfn.CONCAT('Team Roster - Final'!$A438," : ",'Team Roster - Final'!$BM438),'Rate Calculations'!$C$4:$AB$1100,23,FALSE),"")</f>
        <v/>
      </c>
      <c r="AH438" s="222" t="str">
        <f t="shared" si="111"/>
        <v/>
      </c>
      <c r="AI438" s="222" t="str">
        <f t="shared" si="112"/>
        <v/>
      </c>
      <c r="AJ438" s="223" t="str">
        <f>Table1[[#This Row],[Home Office
Net Fee %]]</f>
        <v/>
      </c>
      <c r="AK438" s="222" t="str">
        <f t="shared" si="113"/>
        <v/>
      </c>
      <c r="AL438" s="222" t="str">
        <f t="shared" si="114"/>
        <v/>
      </c>
      <c r="AM438" s="215" t="str">
        <f>IFERROR(IF(#REF!="Yes",$AK438,($AK438+$AD438*0.5)),"")</f>
        <v/>
      </c>
      <c r="AN438" s="215" t="str">
        <f>IFERROR(IF(#REF!="Yes",$AL438,($AL438+$AE438*0.5)),"")</f>
        <v/>
      </c>
      <c r="AO438" s="374" t="str">
        <f>IF(ISBLANK('Team Roster Proposed - FBR'!Q439),"",'Team Roster Proposed - FBR'!Q439)</f>
        <v/>
      </c>
      <c r="AP438" s="226" t="e">
        <f>IF(ISBLANK(#REF!),"",#REF!)</f>
        <v>#REF!</v>
      </c>
      <c r="AQ438" s="226" t="e">
        <f>IF(ISBLANK(#REF!),"",#REF!)</f>
        <v>#REF!</v>
      </c>
      <c r="AR438" s="226" t="e">
        <f>IF(ISBLANK(#REF!),"",#REF!)</f>
        <v>#REF!</v>
      </c>
      <c r="AS438" s="219" t="e">
        <f>IF(ISBLANK(#REF!),"",#REF!)</f>
        <v>#REF!</v>
      </c>
      <c r="AT438" s="219" t="e">
        <f>IF(ISBLANK(#REF!),"",#REF!)</f>
        <v>#REF!</v>
      </c>
      <c r="AU438" s="219" t="e">
        <f>IF(ISBLANK(#REF!),"",#REF!)</f>
        <v>#REF!</v>
      </c>
      <c r="AV438" s="219" t="e">
        <f>IF(ISBLANK(#REF!),"",#REF!)</f>
        <v>#REF!</v>
      </c>
      <c r="AW438" s="219" t="e">
        <f>IF(ISBLANK(#REF!),"",#REF!)</f>
        <v>#REF!</v>
      </c>
      <c r="AX438" s="219" t="e">
        <f>IF(ISBLANK(#REF!),"",#REF!)</f>
        <v>#REF!</v>
      </c>
      <c r="AY438" s="226" t="e">
        <f>IF(ISBLANK(#REF!),"",#REF!)</f>
        <v>#REF!</v>
      </c>
      <c r="AZ438" s="219" t="e">
        <f>IF(ISBLANK(#REF!),"",#REF!)</f>
        <v>#REF!</v>
      </c>
      <c r="BA438" s="219" t="e">
        <f>IF(ISBLANK(#REF!),"",#REF!)</f>
        <v>#REF!</v>
      </c>
      <c r="BB438" s="219" t="e">
        <f>IF(ISBLANK(#REF!),"",#REF!)</f>
        <v>#REF!</v>
      </c>
      <c r="BC438" s="219" t="e">
        <f>IF(ISBLANK(#REF!),"",#REF!)</f>
        <v>#REF!</v>
      </c>
      <c r="BD438" s="219" t="e">
        <f>IF(ISBLANK(#REF!),"",#REF!)</f>
        <v>#REF!</v>
      </c>
      <c r="BE438" s="219" t="e">
        <f>IF(ISBLANK(#REF!),"",#REF!)</f>
        <v>#REF!</v>
      </c>
      <c r="BF438" s="219" t="e">
        <f>IF(ISBLANK(#REF!),"",#REF!)</f>
        <v>#REF!</v>
      </c>
      <c r="BG438" s="219" t="e">
        <f>IF(ISBLANK(#REF!),"",#REF!)</f>
        <v>#REF!</v>
      </c>
      <c r="BH438" s="219" t="e">
        <f>IF(ISBLANK(#REF!),"",#REF!)</f>
        <v>#REF!</v>
      </c>
      <c r="BI438" s="219" t="e">
        <f>IF(ISBLANK(#REF!),"",#REF!)</f>
        <v>#REF!</v>
      </c>
      <c r="BJ438" s="219" t="e">
        <f>IF(ISBLANK(#REF!),"",#REF!)</f>
        <v>#REF!</v>
      </c>
      <c r="BK438" s="219" t="e">
        <f>IF(ISBLANK(#REF!),"",#REF!)</f>
        <v>#REF!</v>
      </c>
      <c r="BL438" s="219" t="e">
        <f>IF(ISBLANK(#REF!),"",#REF!)</f>
        <v>#REF!</v>
      </c>
      <c r="BM438" s="219" t="e">
        <f>IF(ISBLANK(#REF!),"",#REF!)</f>
        <v>#REF!</v>
      </c>
      <c r="BN438" s="219" t="e">
        <f>IF(ISBLANK(#REF!),"",#REF!)</f>
        <v>#REF!</v>
      </c>
      <c r="BO438" s="227" t="e">
        <f t="shared" si="115"/>
        <v>#REF!</v>
      </c>
      <c r="BP438" s="228" t="str">
        <f t="shared" si="118"/>
        <v/>
      </c>
      <c r="BQ438" s="229" t="str">
        <f t="shared" si="102"/>
        <v/>
      </c>
      <c r="BR438" s="228" t="e">
        <f t="shared" si="116"/>
        <v>#REF!</v>
      </c>
      <c r="BS438" s="230" t="e">
        <f t="shared" si="117"/>
        <v>#REF!</v>
      </c>
    </row>
    <row r="439" spans="1:71">
      <c r="A439" s="213" t="e">
        <f>IF(ISBLANK(#REF!),"",#REF!)</f>
        <v>#REF!</v>
      </c>
      <c r="B439" s="214" t="e">
        <f>IF(ISBLANK(#REF!),"",#REF!)</f>
        <v>#REF!</v>
      </c>
      <c r="C439" s="214" t="e">
        <f>IF(ISBLANK(#REF!),"",#REF!)</f>
        <v>#REF!</v>
      </c>
      <c r="D439" s="214" t="e">
        <f>IF(ISBLANK(#REF!),"",#REF!)</f>
        <v>#REF!</v>
      </c>
      <c r="E439" s="214" t="e">
        <f>IF(ISBLANK(#REF!),"",#REF!)</f>
        <v>#REF!</v>
      </c>
      <c r="F439" s="214" t="e">
        <f>IF(ISBLANK(#REF!),"",#REF!)</f>
        <v>#REF!</v>
      </c>
      <c r="G439" s="214" t="e">
        <f>IF(ISBLANK(#REF!),"",#REF!)</f>
        <v>#REF!</v>
      </c>
      <c r="H439" s="215" t="e">
        <f>IF(ISBLANK(#REF!),"",#REF!)</f>
        <v>#REF!</v>
      </c>
      <c r="I439" s="214" t="e">
        <f>IF(ISBLANK(#REF!),"",#REF!)</f>
        <v>#REF!</v>
      </c>
      <c r="J439" s="216" t="e">
        <f>IF(ISBLANK(#REF!),"",#REF!)</f>
        <v>#REF!</v>
      </c>
      <c r="K439" s="217" t="e">
        <f>IF(ISBLANK(#REF!),"",#REF!)</f>
        <v>#REF!</v>
      </c>
      <c r="L439" s="217" t="e">
        <f>IF(ISBLANK(#REF!),"",#REF!)</f>
        <v>#REF!</v>
      </c>
      <c r="M439" s="218" t="e">
        <f>IF(ISBLANK(#REF!),"",#REF!)</f>
        <v>#REF!</v>
      </c>
      <c r="N439" s="218" t="e">
        <f>IF(ISBLANK(#REF!),"",#REF!)</f>
        <v>#REF!</v>
      </c>
      <c r="O439" s="220" t="str">
        <f>IFERROR(VLOOKUP(_xlfn.CONCAT('Team Roster - Final'!$A439," : ",'Team Roster - Final'!$BM439),'Rate Calculations'!$C$4:$G$1100,5,FALSE),"")</f>
        <v/>
      </c>
      <c r="P439" s="225">
        <f>IF(ISBLANK('Rate Calculations'!$H441),"",'Rate Calculations'!$H441)</f>
        <v>1.7500000000000002E-2</v>
      </c>
      <c r="Q439" s="220" t="str">
        <f t="shared" si="103"/>
        <v/>
      </c>
      <c r="R439" s="221">
        <f>IF(ISBLANK('Rate Calculations'!$J441),"",'Rate Calculations'!$J441)</f>
        <v>3.5000000000000003E-2</v>
      </c>
      <c r="S439" s="220" t="str">
        <f t="shared" si="104"/>
        <v/>
      </c>
      <c r="T439" s="225" t="str">
        <f>IFERROR(VLOOKUP(_xlfn.CONCAT('Team Roster - Final'!$A439," : ",'Team Roster - Final'!$BM439),'Rate Calculations'!$C$4:$S$1100,10,FALSE),"")</f>
        <v/>
      </c>
      <c r="U439" s="225" t="str">
        <f>IFERROR(VLOOKUP(_xlfn.CONCAT('Team Roster - Final'!$A439," : ",'Team Roster - Final'!$BM439),'Rate Calculations'!$C$4:$S$1100,11,FALSE),"")</f>
        <v/>
      </c>
      <c r="V439" s="222" t="str">
        <f t="shared" si="105"/>
        <v/>
      </c>
      <c r="W439" s="222" t="str">
        <f t="shared" si="106"/>
        <v/>
      </c>
      <c r="X439" s="223" t="str">
        <f>IFERROR(VLOOKUP(_xlfn.CONCAT('Team Roster - Final'!$A439," : ",'Team Roster - Final'!$BM439),'Rate Calculations'!$C$4:$S$1100,14,FALSE),"")</f>
        <v/>
      </c>
      <c r="Y439" s="222" t="str">
        <f t="shared" si="107"/>
        <v/>
      </c>
      <c r="Z439" s="222" t="str">
        <f t="shared" si="108"/>
        <v/>
      </c>
      <c r="AA439" s="224" t="str">
        <f>IFERROR(IF(#REF!="Yes",$Y439, $Y439+$Q439*0.5),"")</f>
        <v/>
      </c>
      <c r="AB439" s="224" t="str">
        <f>IFERROR(IF(#REF!="Yes",$Z439, $Z439+$S439*0.5),"")</f>
        <v/>
      </c>
      <c r="AC439" s="220" t="str">
        <f>IFERROR(VLOOKUP(_xlfn.CONCAT('Team Roster - Final'!$A439," : ",'Team Roster - Final'!$BM439),'Rate Calculations'!$C$4:$U$1100,19,FALSE),"")</f>
        <v/>
      </c>
      <c r="AD439" s="220" t="str">
        <f t="shared" si="109"/>
        <v/>
      </c>
      <c r="AE439" s="220" t="str">
        <f t="shared" si="110"/>
        <v/>
      </c>
      <c r="AF439" s="225" t="str">
        <f>IFERROR(VLOOKUP(_xlfn.CONCAT('Team Roster - Final'!$A439," : ",'Team Roster - Final'!$BM439),'Rate Calculations'!$C$4:$AB$1100,22,FALSE),"")</f>
        <v/>
      </c>
      <c r="AG439" s="225" t="str">
        <f>IFERROR(VLOOKUP(_xlfn.CONCAT('Team Roster - Final'!$A439," : ",'Team Roster - Final'!$BM439),'Rate Calculations'!$C$4:$AB$1100,23,FALSE),"")</f>
        <v/>
      </c>
      <c r="AH439" s="222" t="str">
        <f t="shared" si="111"/>
        <v/>
      </c>
      <c r="AI439" s="222" t="str">
        <f t="shared" si="112"/>
        <v/>
      </c>
      <c r="AJ439" s="223" t="str">
        <f>Table1[[#This Row],[Home Office
Net Fee %]]</f>
        <v/>
      </c>
      <c r="AK439" s="222" t="str">
        <f t="shared" si="113"/>
        <v/>
      </c>
      <c r="AL439" s="222" t="str">
        <f t="shared" si="114"/>
        <v/>
      </c>
      <c r="AM439" s="215" t="str">
        <f>IFERROR(IF(#REF!="Yes",$AK439,($AK439+$AD439*0.5)),"")</f>
        <v/>
      </c>
      <c r="AN439" s="215" t="str">
        <f>IFERROR(IF(#REF!="Yes",$AL439,($AL439+$AE439*0.5)),"")</f>
        <v/>
      </c>
      <c r="AO439" s="374" t="str">
        <f>IF(ISBLANK('Team Roster Proposed - FBR'!Q440),"",'Team Roster Proposed - FBR'!Q440)</f>
        <v/>
      </c>
      <c r="AP439" s="226" t="e">
        <f>IF(ISBLANK(#REF!),"",#REF!)</f>
        <v>#REF!</v>
      </c>
      <c r="AQ439" s="226" t="e">
        <f>IF(ISBLANK(#REF!),"",#REF!)</f>
        <v>#REF!</v>
      </c>
      <c r="AR439" s="226" t="e">
        <f>IF(ISBLANK(#REF!),"",#REF!)</f>
        <v>#REF!</v>
      </c>
      <c r="AS439" s="219" t="e">
        <f>IF(ISBLANK(#REF!),"",#REF!)</f>
        <v>#REF!</v>
      </c>
      <c r="AT439" s="219" t="e">
        <f>IF(ISBLANK(#REF!),"",#REF!)</f>
        <v>#REF!</v>
      </c>
      <c r="AU439" s="219" t="e">
        <f>IF(ISBLANK(#REF!),"",#REF!)</f>
        <v>#REF!</v>
      </c>
      <c r="AV439" s="219" t="e">
        <f>IF(ISBLANK(#REF!),"",#REF!)</f>
        <v>#REF!</v>
      </c>
      <c r="AW439" s="219" t="e">
        <f>IF(ISBLANK(#REF!),"",#REF!)</f>
        <v>#REF!</v>
      </c>
      <c r="AX439" s="219" t="e">
        <f>IF(ISBLANK(#REF!),"",#REF!)</f>
        <v>#REF!</v>
      </c>
      <c r="AY439" s="226" t="e">
        <f>IF(ISBLANK(#REF!),"",#REF!)</f>
        <v>#REF!</v>
      </c>
      <c r="AZ439" s="219" t="e">
        <f>IF(ISBLANK(#REF!),"",#REF!)</f>
        <v>#REF!</v>
      </c>
      <c r="BA439" s="219" t="e">
        <f>IF(ISBLANK(#REF!),"",#REF!)</f>
        <v>#REF!</v>
      </c>
      <c r="BB439" s="219" t="e">
        <f>IF(ISBLANK(#REF!),"",#REF!)</f>
        <v>#REF!</v>
      </c>
      <c r="BC439" s="219" t="e">
        <f>IF(ISBLANK(#REF!),"",#REF!)</f>
        <v>#REF!</v>
      </c>
      <c r="BD439" s="219" t="e">
        <f>IF(ISBLANK(#REF!),"",#REF!)</f>
        <v>#REF!</v>
      </c>
      <c r="BE439" s="219" t="e">
        <f>IF(ISBLANK(#REF!),"",#REF!)</f>
        <v>#REF!</v>
      </c>
      <c r="BF439" s="219" t="e">
        <f>IF(ISBLANK(#REF!),"",#REF!)</f>
        <v>#REF!</v>
      </c>
      <c r="BG439" s="219" t="e">
        <f>IF(ISBLANK(#REF!),"",#REF!)</f>
        <v>#REF!</v>
      </c>
      <c r="BH439" s="219" t="e">
        <f>IF(ISBLANK(#REF!),"",#REF!)</f>
        <v>#REF!</v>
      </c>
      <c r="BI439" s="219" t="e">
        <f>IF(ISBLANK(#REF!),"",#REF!)</f>
        <v>#REF!</v>
      </c>
      <c r="BJ439" s="219" t="e">
        <f>IF(ISBLANK(#REF!),"",#REF!)</f>
        <v>#REF!</v>
      </c>
      <c r="BK439" s="219" t="e">
        <f>IF(ISBLANK(#REF!),"",#REF!)</f>
        <v>#REF!</v>
      </c>
      <c r="BL439" s="219" t="e">
        <f>IF(ISBLANK(#REF!),"",#REF!)</f>
        <v>#REF!</v>
      </c>
      <c r="BM439" s="219" t="e">
        <f>IF(ISBLANK(#REF!),"",#REF!)</f>
        <v>#REF!</v>
      </c>
      <c r="BN439" s="219" t="e">
        <f>IF(ISBLANK(#REF!),"",#REF!)</f>
        <v>#REF!</v>
      </c>
      <c r="BO439" s="227" t="e">
        <f t="shared" si="115"/>
        <v>#REF!</v>
      </c>
      <c r="BP439" s="228" t="str">
        <f t="shared" si="118"/>
        <v/>
      </c>
      <c r="BQ439" s="229" t="str">
        <f t="shared" si="102"/>
        <v/>
      </c>
      <c r="BR439" s="228" t="e">
        <f t="shared" si="116"/>
        <v>#REF!</v>
      </c>
      <c r="BS439" s="230" t="e">
        <f t="shared" si="117"/>
        <v>#REF!</v>
      </c>
    </row>
    <row r="440" spans="1:71">
      <c r="A440" s="213" t="e">
        <f>IF(ISBLANK(#REF!),"",#REF!)</f>
        <v>#REF!</v>
      </c>
      <c r="B440" s="214" t="e">
        <f>IF(ISBLANK(#REF!),"",#REF!)</f>
        <v>#REF!</v>
      </c>
      <c r="C440" s="214" t="e">
        <f>IF(ISBLANK(#REF!),"",#REF!)</f>
        <v>#REF!</v>
      </c>
      <c r="D440" s="214" t="e">
        <f>IF(ISBLANK(#REF!),"",#REF!)</f>
        <v>#REF!</v>
      </c>
      <c r="E440" s="214" t="e">
        <f>IF(ISBLANK(#REF!),"",#REF!)</f>
        <v>#REF!</v>
      </c>
      <c r="F440" s="214" t="e">
        <f>IF(ISBLANK(#REF!),"",#REF!)</f>
        <v>#REF!</v>
      </c>
      <c r="G440" s="214" t="e">
        <f>IF(ISBLANK(#REF!),"",#REF!)</f>
        <v>#REF!</v>
      </c>
      <c r="H440" s="215" t="e">
        <f>IF(ISBLANK(#REF!),"",#REF!)</f>
        <v>#REF!</v>
      </c>
      <c r="I440" s="214" t="e">
        <f>IF(ISBLANK(#REF!),"",#REF!)</f>
        <v>#REF!</v>
      </c>
      <c r="J440" s="216" t="e">
        <f>IF(ISBLANK(#REF!),"",#REF!)</f>
        <v>#REF!</v>
      </c>
      <c r="K440" s="217" t="e">
        <f>IF(ISBLANK(#REF!),"",#REF!)</f>
        <v>#REF!</v>
      </c>
      <c r="L440" s="217" t="e">
        <f>IF(ISBLANK(#REF!),"",#REF!)</f>
        <v>#REF!</v>
      </c>
      <c r="M440" s="218" t="e">
        <f>IF(ISBLANK(#REF!),"",#REF!)</f>
        <v>#REF!</v>
      </c>
      <c r="N440" s="218" t="e">
        <f>IF(ISBLANK(#REF!),"",#REF!)</f>
        <v>#REF!</v>
      </c>
      <c r="O440" s="220" t="str">
        <f>IFERROR(VLOOKUP(_xlfn.CONCAT('Team Roster - Final'!$A440," : ",'Team Roster - Final'!$BM440),'Rate Calculations'!$C$4:$G$1100,5,FALSE),"")</f>
        <v/>
      </c>
      <c r="P440" s="225">
        <f>IF(ISBLANK('Rate Calculations'!$H442),"",'Rate Calculations'!$H442)</f>
        <v>1.7500000000000002E-2</v>
      </c>
      <c r="Q440" s="220" t="str">
        <f t="shared" si="103"/>
        <v/>
      </c>
      <c r="R440" s="221">
        <f>IF(ISBLANK('Rate Calculations'!$J442),"",'Rate Calculations'!$J442)</f>
        <v>3.5000000000000003E-2</v>
      </c>
      <c r="S440" s="220" t="str">
        <f t="shared" si="104"/>
        <v/>
      </c>
      <c r="T440" s="225" t="str">
        <f>IFERROR(VLOOKUP(_xlfn.CONCAT('Team Roster - Final'!$A440," : ",'Team Roster - Final'!$BM440),'Rate Calculations'!$C$4:$S$1100,10,FALSE),"")</f>
        <v/>
      </c>
      <c r="U440" s="225" t="str">
        <f>IFERROR(VLOOKUP(_xlfn.CONCAT('Team Roster - Final'!$A440," : ",'Team Roster - Final'!$BM440),'Rate Calculations'!$C$4:$S$1100,11,FALSE),"")</f>
        <v/>
      </c>
      <c r="V440" s="222" t="str">
        <f t="shared" si="105"/>
        <v/>
      </c>
      <c r="W440" s="222" t="str">
        <f t="shared" si="106"/>
        <v/>
      </c>
      <c r="X440" s="223" t="str">
        <f>IFERROR(VLOOKUP(_xlfn.CONCAT('Team Roster - Final'!$A440," : ",'Team Roster - Final'!$BM440),'Rate Calculations'!$C$4:$S$1100,14,FALSE),"")</f>
        <v/>
      </c>
      <c r="Y440" s="222" t="str">
        <f t="shared" si="107"/>
        <v/>
      </c>
      <c r="Z440" s="222" t="str">
        <f t="shared" si="108"/>
        <v/>
      </c>
      <c r="AA440" s="224" t="str">
        <f>IFERROR(IF(#REF!="Yes",$Y440, $Y440+$Q440*0.5),"")</f>
        <v/>
      </c>
      <c r="AB440" s="224" t="str">
        <f>IFERROR(IF(#REF!="Yes",$Z440, $Z440+$S440*0.5),"")</f>
        <v/>
      </c>
      <c r="AC440" s="220" t="str">
        <f>IFERROR(VLOOKUP(_xlfn.CONCAT('Team Roster - Final'!$A440," : ",'Team Roster - Final'!$BM440),'Rate Calculations'!$C$4:$U$1100,19,FALSE),"")</f>
        <v/>
      </c>
      <c r="AD440" s="220" t="str">
        <f t="shared" si="109"/>
        <v/>
      </c>
      <c r="AE440" s="220" t="str">
        <f t="shared" si="110"/>
        <v/>
      </c>
      <c r="AF440" s="225" t="str">
        <f>IFERROR(VLOOKUP(_xlfn.CONCAT('Team Roster - Final'!$A440," : ",'Team Roster - Final'!$BM440),'Rate Calculations'!$C$4:$AB$1100,22,FALSE),"")</f>
        <v/>
      </c>
      <c r="AG440" s="225" t="str">
        <f>IFERROR(VLOOKUP(_xlfn.CONCAT('Team Roster - Final'!$A440," : ",'Team Roster - Final'!$BM440),'Rate Calculations'!$C$4:$AB$1100,23,FALSE),"")</f>
        <v/>
      </c>
      <c r="AH440" s="222" t="str">
        <f t="shared" si="111"/>
        <v/>
      </c>
      <c r="AI440" s="222" t="str">
        <f t="shared" si="112"/>
        <v/>
      </c>
      <c r="AJ440" s="223" t="str">
        <f>Table1[[#This Row],[Home Office
Net Fee %]]</f>
        <v/>
      </c>
      <c r="AK440" s="222" t="str">
        <f t="shared" si="113"/>
        <v/>
      </c>
      <c r="AL440" s="222" t="str">
        <f t="shared" si="114"/>
        <v/>
      </c>
      <c r="AM440" s="215" t="str">
        <f>IFERROR(IF(#REF!="Yes",$AK440,($AK440+$AD440*0.5)),"")</f>
        <v/>
      </c>
      <c r="AN440" s="215" t="str">
        <f>IFERROR(IF(#REF!="Yes",$AL440,($AL440+$AE440*0.5)),"")</f>
        <v/>
      </c>
      <c r="AO440" s="374" t="str">
        <f>IF(ISBLANK('Team Roster Proposed - FBR'!Q441),"",'Team Roster Proposed - FBR'!Q441)</f>
        <v/>
      </c>
      <c r="AP440" s="226" t="e">
        <f>IF(ISBLANK(#REF!),"",#REF!)</f>
        <v>#REF!</v>
      </c>
      <c r="AQ440" s="226" t="e">
        <f>IF(ISBLANK(#REF!),"",#REF!)</f>
        <v>#REF!</v>
      </c>
      <c r="AR440" s="226" t="e">
        <f>IF(ISBLANK(#REF!),"",#REF!)</f>
        <v>#REF!</v>
      </c>
      <c r="AS440" s="219" t="e">
        <f>IF(ISBLANK(#REF!),"",#REF!)</f>
        <v>#REF!</v>
      </c>
      <c r="AT440" s="219" t="e">
        <f>IF(ISBLANK(#REF!),"",#REF!)</f>
        <v>#REF!</v>
      </c>
      <c r="AU440" s="219" t="e">
        <f>IF(ISBLANK(#REF!),"",#REF!)</f>
        <v>#REF!</v>
      </c>
      <c r="AV440" s="219" t="e">
        <f>IF(ISBLANK(#REF!),"",#REF!)</f>
        <v>#REF!</v>
      </c>
      <c r="AW440" s="219" t="e">
        <f>IF(ISBLANK(#REF!),"",#REF!)</f>
        <v>#REF!</v>
      </c>
      <c r="AX440" s="219" t="e">
        <f>IF(ISBLANK(#REF!),"",#REF!)</f>
        <v>#REF!</v>
      </c>
      <c r="AY440" s="226" t="e">
        <f>IF(ISBLANK(#REF!),"",#REF!)</f>
        <v>#REF!</v>
      </c>
      <c r="AZ440" s="219" t="e">
        <f>IF(ISBLANK(#REF!),"",#REF!)</f>
        <v>#REF!</v>
      </c>
      <c r="BA440" s="219" t="e">
        <f>IF(ISBLANK(#REF!),"",#REF!)</f>
        <v>#REF!</v>
      </c>
      <c r="BB440" s="219" t="e">
        <f>IF(ISBLANK(#REF!),"",#REF!)</f>
        <v>#REF!</v>
      </c>
      <c r="BC440" s="219" t="e">
        <f>IF(ISBLANK(#REF!),"",#REF!)</f>
        <v>#REF!</v>
      </c>
      <c r="BD440" s="219" t="e">
        <f>IF(ISBLANK(#REF!),"",#REF!)</f>
        <v>#REF!</v>
      </c>
      <c r="BE440" s="219" t="e">
        <f>IF(ISBLANK(#REF!),"",#REF!)</f>
        <v>#REF!</v>
      </c>
      <c r="BF440" s="219" t="e">
        <f>IF(ISBLANK(#REF!),"",#REF!)</f>
        <v>#REF!</v>
      </c>
      <c r="BG440" s="219" t="e">
        <f>IF(ISBLANK(#REF!),"",#REF!)</f>
        <v>#REF!</v>
      </c>
      <c r="BH440" s="219" t="e">
        <f>IF(ISBLANK(#REF!),"",#REF!)</f>
        <v>#REF!</v>
      </c>
      <c r="BI440" s="219" t="e">
        <f>IF(ISBLANK(#REF!),"",#REF!)</f>
        <v>#REF!</v>
      </c>
      <c r="BJ440" s="219" t="e">
        <f>IF(ISBLANK(#REF!),"",#REF!)</f>
        <v>#REF!</v>
      </c>
      <c r="BK440" s="219" t="e">
        <f>IF(ISBLANK(#REF!),"",#REF!)</f>
        <v>#REF!</v>
      </c>
      <c r="BL440" s="219" t="e">
        <f>IF(ISBLANK(#REF!),"",#REF!)</f>
        <v>#REF!</v>
      </c>
      <c r="BM440" s="219" t="e">
        <f>IF(ISBLANK(#REF!),"",#REF!)</f>
        <v>#REF!</v>
      </c>
      <c r="BN440" s="219" t="e">
        <f>IF(ISBLANK(#REF!),"",#REF!)</f>
        <v>#REF!</v>
      </c>
      <c r="BO440" s="227" t="e">
        <f t="shared" si="115"/>
        <v>#REF!</v>
      </c>
      <c r="BP440" s="228" t="str">
        <f t="shared" si="118"/>
        <v/>
      </c>
      <c r="BQ440" s="229" t="str">
        <f t="shared" si="102"/>
        <v/>
      </c>
      <c r="BR440" s="228" t="e">
        <f t="shared" si="116"/>
        <v>#REF!</v>
      </c>
      <c r="BS440" s="230" t="e">
        <f t="shared" si="117"/>
        <v>#REF!</v>
      </c>
    </row>
    <row r="441" spans="1:71">
      <c r="A441" s="213" t="e">
        <f>IF(ISBLANK(#REF!),"",#REF!)</f>
        <v>#REF!</v>
      </c>
      <c r="B441" s="214" t="e">
        <f>IF(ISBLANK(#REF!),"",#REF!)</f>
        <v>#REF!</v>
      </c>
      <c r="C441" s="214" t="e">
        <f>IF(ISBLANK(#REF!),"",#REF!)</f>
        <v>#REF!</v>
      </c>
      <c r="D441" s="214" t="e">
        <f>IF(ISBLANK(#REF!),"",#REF!)</f>
        <v>#REF!</v>
      </c>
      <c r="E441" s="214" t="e">
        <f>IF(ISBLANK(#REF!),"",#REF!)</f>
        <v>#REF!</v>
      </c>
      <c r="F441" s="214" t="e">
        <f>IF(ISBLANK(#REF!),"",#REF!)</f>
        <v>#REF!</v>
      </c>
      <c r="G441" s="214" t="e">
        <f>IF(ISBLANK(#REF!),"",#REF!)</f>
        <v>#REF!</v>
      </c>
      <c r="H441" s="215" t="e">
        <f>IF(ISBLANK(#REF!),"",#REF!)</f>
        <v>#REF!</v>
      </c>
      <c r="I441" s="214" t="e">
        <f>IF(ISBLANK(#REF!),"",#REF!)</f>
        <v>#REF!</v>
      </c>
      <c r="J441" s="216" t="e">
        <f>IF(ISBLANK(#REF!),"",#REF!)</f>
        <v>#REF!</v>
      </c>
      <c r="K441" s="217" t="e">
        <f>IF(ISBLANK(#REF!),"",#REF!)</f>
        <v>#REF!</v>
      </c>
      <c r="L441" s="217" t="e">
        <f>IF(ISBLANK(#REF!),"",#REF!)</f>
        <v>#REF!</v>
      </c>
      <c r="M441" s="218" t="e">
        <f>IF(ISBLANK(#REF!),"",#REF!)</f>
        <v>#REF!</v>
      </c>
      <c r="N441" s="218" t="e">
        <f>IF(ISBLANK(#REF!),"",#REF!)</f>
        <v>#REF!</v>
      </c>
      <c r="O441" s="220" t="str">
        <f>IFERROR(VLOOKUP(_xlfn.CONCAT('Team Roster - Final'!$A441," : ",'Team Roster - Final'!$BM441),'Rate Calculations'!$C$4:$G$1100,5,FALSE),"")</f>
        <v/>
      </c>
      <c r="P441" s="225">
        <f>IF(ISBLANK('Rate Calculations'!$H443),"",'Rate Calculations'!$H443)</f>
        <v>1.7500000000000002E-2</v>
      </c>
      <c r="Q441" s="220" t="str">
        <f t="shared" si="103"/>
        <v/>
      </c>
      <c r="R441" s="221">
        <f>IF(ISBLANK('Rate Calculations'!$J443),"",'Rate Calculations'!$J443)</f>
        <v>3.5000000000000003E-2</v>
      </c>
      <c r="S441" s="220" t="str">
        <f t="shared" si="104"/>
        <v/>
      </c>
      <c r="T441" s="225" t="str">
        <f>IFERROR(VLOOKUP(_xlfn.CONCAT('Team Roster - Final'!$A441," : ",'Team Roster - Final'!$BM441),'Rate Calculations'!$C$4:$S$1100,10,FALSE),"")</f>
        <v/>
      </c>
      <c r="U441" s="225" t="str">
        <f>IFERROR(VLOOKUP(_xlfn.CONCAT('Team Roster - Final'!$A441," : ",'Team Roster - Final'!$BM441),'Rate Calculations'!$C$4:$S$1100,11,FALSE),"")</f>
        <v/>
      </c>
      <c r="V441" s="222" t="str">
        <f t="shared" si="105"/>
        <v/>
      </c>
      <c r="W441" s="222" t="str">
        <f t="shared" si="106"/>
        <v/>
      </c>
      <c r="X441" s="223" t="str">
        <f>IFERROR(VLOOKUP(_xlfn.CONCAT('Team Roster - Final'!$A441," : ",'Team Roster - Final'!$BM441),'Rate Calculations'!$C$4:$S$1100,14,FALSE),"")</f>
        <v/>
      </c>
      <c r="Y441" s="222" t="str">
        <f t="shared" si="107"/>
        <v/>
      </c>
      <c r="Z441" s="222" t="str">
        <f t="shared" si="108"/>
        <v/>
      </c>
      <c r="AA441" s="224" t="str">
        <f>IFERROR(IF(#REF!="Yes",$Y441, $Y441+$Q441*0.5),"")</f>
        <v/>
      </c>
      <c r="AB441" s="224" t="str">
        <f>IFERROR(IF(#REF!="Yes",$Z441, $Z441+$S441*0.5),"")</f>
        <v/>
      </c>
      <c r="AC441" s="220" t="str">
        <f>IFERROR(VLOOKUP(_xlfn.CONCAT('Team Roster - Final'!$A441," : ",'Team Roster - Final'!$BM441),'Rate Calculations'!$C$4:$U$1100,19,FALSE),"")</f>
        <v/>
      </c>
      <c r="AD441" s="220" t="str">
        <f t="shared" si="109"/>
        <v/>
      </c>
      <c r="AE441" s="220" t="str">
        <f t="shared" si="110"/>
        <v/>
      </c>
      <c r="AF441" s="225" t="str">
        <f>IFERROR(VLOOKUP(_xlfn.CONCAT('Team Roster - Final'!$A441," : ",'Team Roster - Final'!$BM441),'Rate Calculations'!$C$4:$AB$1100,22,FALSE),"")</f>
        <v/>
      </c>
      <c r="AG441" s="225" t="str">
        <f>IFERROR(VLOOKUP(_xlfn.CONCAT('Team Roster - Final'!$A441," : ",'Team Roster - Final'!$BM441),'Rate Calculations'!$C$4:$AB$1100,23,FALSE),"")</f>
        <v/>
      </c>
      <c r="AH441" s="222" t="str">
        <f t="shared" si="111"/>
        <v/>
      </c>
      <c r="AI441" s="222" t="str">
        <f t="shared" si="112"/>
        <v/>
      </c>
      <c r="AJ441" s="223" t="str">
        <f>Table1[[#This Row],[Home Office
Net Fee %]]</f>
        <v/>
      </c>
      <c r="AK441" s="222" t="str">
        <f t="shared" si="113"/>
        <v/>
      </c>
      <c r="AL441" s="222" t="str">
        <f t="shared" si="114"/>
        <v/>
      </c>
      <c r="AM441" s="215" t="str">
        <f>IFERROR(IF(#REF!="Yes",$AK441,($AK441+$AD441*0.5)),"")</f>
        <v/>
      </c>
      <c r="AN441" s="215" t="str">
        <f>IFERROR(IF(#REF!="Yes",$AL441,($AL441+$AE441*0.5)),"")</f>
        <v/>
      </c>
      <c r="AO441" s="374" t="str">
        <f>IF(ISBLANK('Team Roster Proposed - FBR'!Q442),"",'Team Roster Proposed - FBR'!Q442)</f>
        <v/>
      </c>
      <c r="AP441" s="226" t="e">
        <f>IF(ISBLANK(#REF!),"",#REF!)</f>
        <v>#REF!</v>
      </c>
      <c r="AQ441" s="226" t="e">
        <f>IF(ISBLANK(#REF!),"",#REF!)</f>
        <v>#REF!</v>
      </c>
      <c r="AR441" s="226" t="e">
        <f>IF(ISBLANK(#REF!),"",#REF!)</f>
        <v>#REF!</v>
      </c>
      <c r="AS441" s="219" t="e">
        <f>IF(ISBLANK(#REF!),"",#REF!)</f>
        <v>#REF!</v>
      </c>
      <c r="AT441" s="219" t="e">
        <f>IF(ISBLANK(#REF!),"",#REF!)</f>
        <v>#REF!</v>
      </c>
      <c r="AU441" s="219" t="e">
        <f>IF(ISBLANK(#REF!),"",#REF!)</f>
        <v>#REF!</v>
      </c>
      <c r="AV441" s="219" t="e">
        <f>IF(ISBLANK(#REF!),"",#REF!)</f>
        <v>#REF!</v>
      </c>
      <c r="AW441" s="219" t="e">
        <f>IF(ISBLANK(#REF!),"",#REF!)</f>
        <v>#REF!</v>
      </c>
      <c r="AX441" s="219" t="e">
        <f>IF(ISBLANK(#REF!),"",#REF!)</f>
        <v>#REF!</v>
      </c>
      <c r="AY441" s="226" t="e">
        <f>IF(ISBLANK(#REF!),"",#REF!)</f>
        <v>#REF!</v>
      </c>
      <c r="AZ441" s="219" t="e">
        <f>IF(ISBLANK(#REF!),"",#REF!)</f>
        <v>#REF!</v>
      </c>
      <c r="BA441" s="219" t="e">
        <f>IF(ISBLANK(#REF!),"",#REF!)</f>
        <v>#REF!</v>
      </c>
      <c r="BB441" s="219" t="e">
        <f>IF(ISBLANK(#REF!),"",#REF!)</f>
        <v>#REF!</v>
      </c>
      <c r="BC441" s="219" t="e">
        <f>IF(ISBLANK(#REF!),"",#REF!)</f>
        <v>#REF!</v>
      </c>
      <c r="BD441" s="219" t="e">
        <f>IF(ISBLANK(#REF!),"",#REF!)</f>
        <v>#REF!</v>
      </c>
      <c r="BE441" s="219" t="e">
        <f>IF(ISBLANK(#REF!),"",#REF!)</f>
        <v>#REF!</v>
      </c>
      <c r="BF441" s="219" t="e">
        <f>IF(ISBLANK(#REF!),"",#REF!)</f>
        <v>#REF!</v>
      </c>
      <c r="BG441" s="219" t="e">
        <f>IF(ISBLANK(#REF!),"",#REF!)</f>
        <v>#REF!</v>
      </c>
      <c r="BH441" s="219" t="e">
        <f>IF(ISBLANK(#REF!),"",#REF!)</f>
        <v>#REF!</v>
      </c>
      <c r="BI441" s="219" t="e">
        <f>IF(ISBLANK(#REF!),"",#REF!)</f>
        <v>#REF!</v>
      </c>
      <c r="BJ441" s="219" t="e">
        <f>IF(ISBLANK(#REF!),"",#REF!)</f>
        <v>#REF!</v>
      </c>
      <c r="BK441" s="219" t="e">
        <f>IF(ISBLANK(#REF!),"",#REF!)</f>
        <v>#REF!</v>
      </c>
      <c r="BL441" s="219" t="e">
        <f>IF(ISBLANK(#REF!),"",#REF!)</f>
        <v>#REF!</v>
      </c>
      <c r="BM441" s="219" t="e">
        <f>IF(ISBLANK(#REF!),"",#REF!)</f>
        <v>#REF!</v>
      </c>
      <c r="BN441" s="219" t="e">
        <f>IF(ISBLANK(#REF!),"",#REF!)</f>
        <v>#REF!</v>
      </c>
      <c r="BO441" s="227" t="e">
        <f t="shared" si="115"/>
        <v>#REF!</v>
      </c>
      <c r="BP441" s="228" t="str">
        <f t="shared" si="118"/>
        <v/>
      </c>
      <c r="BQ441" s="229" t="str">
        <f t="shared" si="102"/>
        <v/>
      </c>
      <c r="BR441" s="228" t="e">
        <f t="shared" si="116"/>
        <v>#REF!</v>
      </c>
      <c r="BS441" s="230" t="e">
        <f t="shared" si="117"/>
        <v>#REF!</v>
      </c>
    </row>
    <row r="442" spans="1:71">
      <c r="A442" s="213" t="e">
        <f>IF(ISBLANK(#REF!),"",#REF!)</f>
        <v>#REF!</v>
      </c>
      <c r="B442" s="214" t="e">
        <f>IF(ISBLANK(#REF!),"",#REF!)</f>
        <v>#REF!</v>
      </c>
      <c r="C442" s="214" t="e">
        <f>IF(ISBLANK(#REF!),"",#REF!)</f>
        <v>#REF!</v>
      </c>
      <c r="D442" s="214" t="e">
        <f>IF(ISBLANK(#REF!),"",#REF!)</f>
        <v>#REF!</v>
      </c>
      <c r="E442" s="214" t="e">
        <f>IF(ISBLANK(#REF!),"",#REF!)</f>
        <v>#REF!</v>
      </c>
      <c r="F442" s="214" t="e">
        <f>IF(ISBLANK(#REF!),"",#REF!)</f>
        <v>#REF!</v>
      </c>
      <c r="G442" s="214" t="e">
        <f>IF(ISBLANK(#REF!),"",#REF!)</f>
        <v>#REF!</v>
      </c>
      <c r="H442" s="215" t="e">
        <f>IF(ISBLANK(#REF!),"",#REF!)</f>
        <v>#REF!</v>
      </c>
      <c r="I442" s="214" t="e">
        <f>IF(ISBLANK(#REF!),"",#REF!)</f>
        <v>#REF!</v>
      </c>
      <c r="J442" s="216" t="e">
        <f>IF(ISBLANK(#REF!),"",#REF!)</f>
        <v>#REF!</v>
      </c>
      <c r="K442" s="217" t="e">
        <f>IF(ISBLANK(#REF!),"",#REF!)</f>
        <v>#REF!</v>
      </c>
      <c r="L442" s="217" t="e">
        <f>IF(ISBLANK(#REF!),"",#REF!)</f>
        <v>#REF!</v>
      </c>
      <c r="M442" s="218" t="e">
        <f>IF(ISBLANK(#REF!),"",#REF!)</f>
        <v>#REF!</v>
      </c>
      <c r="N442" s="218" t="e">
        <f>IF(ISBLANK(#REF!),"",#REF!)</f>
        <v>#REF!</v>
      </c>
      <c r="O442" s="220" t="str">
        <f>IFERROR(VLOOKUP(_xlfn.CONCAT('Team Roster - Final'!$A442," : ",'Team Roster - Final'!$BM442),'Rate Calculations'!$C$4:$G$1100,5,FALSE),"")</f>
        <v/>
      </c>
      <c r="P442" s="225">
        <f>IF(ISBLANK('Rate Calculations'!$H444),"",'Rate Calculations'!$H444)</f>
        <v>1.7500000000000002E-2</v>
      </c>
      <c r="Q442" s="220" t="str">
        <f t="shared" si="103"/>
        <v/>
      </c>
      <c r="R442" s="221">
        <f>IF(ISBLANK('Rate Calculations'!$J444),"",'Rate Calculations'!$J444)</f>
        <v>3.5000000000000003E-2</v>
      </c>
      <c r="S442" s="220" t="str">
        <f t="shared" si="104"/>
        <v/>
      </c>
      <c r="T442" s="225" t="str">
        <f>IFERROR(VLOOKUP(_xlfn.CONCAT('Team Roster - Final'!$A442," : ",'Team Roster - Final'!$BM442),'Rate Calculations'!$C$4:$S$1100,10,FALSE),"")</f>
        <v/>
      </c>
      <c r="U442" s="225" t="str">
        <f>IFERROR(VLOOKUP(_xlfn.CONCAT('Team Roster - Final'!$A442," : ",'Team Roster - Final'!$BM442),'Rate Calculations'!$C$4:$S$1100,11,FALSE),"")</f>
        <v/>
      </c>
      <c r="V442" s="222" t="str">
        <f t="shared" si="105"/>
        <v/>
      </c>
      <c r="W442" s="222" t="str">
        <f t="shared" si="106"/>
        <v/>
      </c>
      <c r="X442" s="223" t="str">
        <f>IFERROR(VLOOKUP(_xlfn.CONCAT('Team Roster - Final'!$A442," : ",'Team Roster - Final'!$BM442),'Rate Calculations'!$C$4:$S$1100,14,FALSE),"")</f>
        <v/>
      </c>
      <c r="Y442" s="222" t="str">
        <f t="shared" si="107"/>
        <v/>
      </c>
      <c r="Z442" s="222" t="str">
        <f t="shared" si="108"/>
        <v/>
      </c>
      <c r="AA442" s="224" t="str">
        <f>IFERROR(IF(#REF!="Yes",$Y442, $Y442+$Q442*0.5),"")</f>
        <v/>
      </c>
      <c r="AB442" s="224" t="str">
        <f>IFERROR(IF(#REF!="Yes",$Z442, $Z442+$S442*0.5),"")</f>
        <v/>
      </c>
      <c r="AC442" s="220" t="str">
        <f>IFERROR(VLOOKUP(_xlfn.CONCAT('Team Roster - Final'!$A442," : ",'Team Roster - Final'!$BM442),'Rate Calculations'!$C$4:$U$1100,19,FALSE),"")</f>
        <v/>
      </c>
      <c r="AD442" s="220" t="str">
        <f t="shared" si="109"/>
        <v/>
      </c>
      <c r="AE442" s="220" t="str">
        <f t="shared" si="110"/>
        <v/>
      </c>
      <c r="AF442" s="225" t="str">
        <f>IFERROR(VLOOKUP(_xlfn.CONCAT('Team Roster - Final'!$A442," : ",'Team Roster - Final'!$BM442),'Rate Calculations'!$C$4:$AB$1100,22,FALSE),"")</f>
        <v/>
      </c>
      <c r="AG442" s="225" t="str">
        <f>IFERROR(VLOOKUP(_xlfn.CONCAT('Team Roster - Final'!$A442," : ",'Team Roster - Final'!$BM442),'Rate Calculations'!$C$4:$AB$1100,23,FALSE),"")</f>
        <v/>
      </c>
      <c r="AH442" s="222" t="str">
        <f t="shared" si="111"/>
        <v/>
      </c>
      <c r="AI442" s="222" t="str">
        <f t="shared" si="112"/>
        <v/>
      </c>
      <c r="AJ442" s="223" t="str">
        <f>Table1[[#This Row],[Home Office
Net Fee %]]</f>
        <v/>
      </c>
      <c r="AK442" s="222" t="str">
        <f t="shared" si="113"/>
        <v/>
      </c>
      <c r="AL442" s="222" t="str">
        <f t="shared" si="114"/>
        <v/>
      </c>
      <c r="AM442" s="215" t="str">
        <f>IFERROR(IF(#REF!="Yes",$AK442,($AK442+$AD442*0.5)),"")</f>
        <v/>
      </c>
      <c r="AN442" s="215" t="str">
        <f>IFERROR(IF(#REF!="Yes",$AL442,($AL442+$AE442*0.5)),"")</f>
        <v/>
      </c>
      <c r="AO442" s="374" t="str">
        <f>IF(ISBLANK('Team Roster Proposed - FBR'!Q443),"",'Team Roster Proposed - FBR'!Q443)</f>
        <v/>
      </c>
      <c r="AP442" s="226" t="e">
        <f>IF(ISBLANK(#REF!),"",#REF!)</f>
        <v>#REF!</v>
      </c>
      <c r="AQ442" s="226" t="e">
        <f>IF(ISBLANK(#REF!),"",#REF!)</f>
        <v>#REF!</v>
      </c>
      <c r="AR442" s="226" t="e">
        <f>IF(ISBLANK(#REF!),"",#REF!)</f>
        <v>#REF!</v>
      </c>
      <c r="AS442" s="219" t="e">
        <f>IF(ISBLANK(#REF!),"",#REF!)</f>
        <v>#REF!</v>
      </c>
      <c r="AT442" s="219" t="e">
        <f>IF(ISBLANK(#REF!),"",#REF!)</f>
        <v>#REF!</v>
      </c>
      <c r="AU442" s="219" t="e">
        <f>IF(ISBLANK(#REF!),"",#REF!)</f>
        <v>#REF!</v>
      </c>
      <c r="AV442" s="219" t="e">
        <f>IF(ISBLANK(#REF!),"",#REF!)</f>
        <v>#REF!</v>
      </c>
      <c r="AW442" s="219" t="e">
        <f>IF(ISBLANK(#REF!),"",#REF!)</f>
        <v>#REF!</v>
      </c>
      <c r="AX442" s="219" t="e">
        <f>IF(ISBLANK(#REF!),"",#REF!)</f>
        <v>#REF!</v>
      </c>
      <c r="AY442" s="226" t="e">
        <f>IF(ISBLANK(#REF!),"",#REF!)</f>
        <v>#REF!</v>
      </c>
      <c r="AZ442" s="219" t="e">
        <f>IF(ISBLANK(#REF!),"",#REF!)</f>
        <v>#REF!</v>
      </c>
      <c r="BA442" s="219" t="e">
        <f>IF(ISBLANK(#REF!),"",#REF!)</f>
        <v>#REF!</v>
      </c>
      <c r="BB442" s="219" t="e">
        <f>IF(ISBLANK(#REF!),"",#REF!)</f>
        <v>#REF!</v>
      </c>
      <c r="BC442" s="219" t="e">
        <f>IF(ISBLANK(#REF!),"",#REF!)</f>
        <v>#REF!</v>
      </c>
      <c r="BD442" s="219" t="e">
        <f>IF(ISBLANK(#REF!),"",#REF!)</f>
        <v>#REF!</v>
      </c>
      <c r="BE442" s="219" t="e">
        <f>IF(ISBLANK(#REF!),"",#REF!)</f>
        <v>#REF!</v>
      </c>
      <c r="BF442" s="219" t="e">
        <f>IF(ISBLANK(#REF!),"",#REF!)</f>
        <v>#REF!</v>
      </c>
      <c r="BG442" s="219" t="e">
        <f>IF(ISBLANK(#REF!),"",#REF!)</f>
        <v>#REF!</v>
      </c>
      <c r="BH442" s="219" t="e">
        <f>IF(ISBLANK(#REF!),"",#REF!)</f>
        <v>#REF!</v>
      </c>
      <c r="BI442" s="219" t="e">
        <f>IF(ISBLANK(#REF!),"",#REF!)</f>
        <v>#REF!</v>
      </c>
      <c r="BJ442" s="219" t="e">
        <f>IF(ISBLANK(#REF!),"",#REF!)</f>
        <v>#REF!</v>
      </c>
      <c r="BK442" s="219" t="e">
        <f>IF(ISBLANK(#REF!),"",#REF!)</f>
        <v>#REF!</v>
      </c>
      <c r="BL442" s="219" t="e">
        <f>IF(ISBLANK(#REF!),"",#REF!)</f>
        <v>#REF!</v>
      </c>
      <c r="BM442" s="219" t="e">
        <f>IF(ISBLANK(#REF!),"",#REF!)</f>
        <v>#REF!</v>
      </c>
      <c r="BN442" s="219" t="e">
        <f>IF(ISBLANK(#REF!),"",#REF!)</f>
        <v>#REF!</v>
      </c>
      <c r="BO442" s="227" t="e">
        <f t="shared" si="115"/>
        <v>#REF!</v>
      </c>
      <c r="BP442" s="228" t="str">
        <f t="shared" si="118"/>
        <v/>
      </c>
      <c r="BQ442" s="229" t="str">
        <f t="shared" si="102"/>
        <v/>
      </c>
      <c r="BR442" s="228" t="e">
        <f t="shared" si="116"/>
        <v>#REF!</v>
      </c>
      <c r="BS442" s="230" t="e">
        <f t="shared" si="117"/>
        <v>#REF!</v>
      </c>
    </row>
    <row r="443" spans="1:71">
      <c r="A443" s="213" t="e">
        <f>IF(ISBLANK(#REF!),"",#REF!)</f>
        <v>#REF!</v>
      </c>
      <c r="B443" s="214" t="e">
        <f>IF(ISBLANK(#REF!),"",#REF!)</f>
        <v>#REF!</v>
      </c>
      <c r="C443" s="214" t="e">
        <f>IF(ISBLANK(#REF!),"",#REF!)</f>
        <v>#REF!</v>
      </c>
      <c r="D443" s="214" t="e">
        <f>IF(ISBLANK(#REF!),"",#REF!)</f>
        <v>#REF!</v>
      </c>
      <c r="E443" s="214" t="e">
        <f>IF(ISBLANK(#REF!),"",#REF!)</f>
        <v>#REF!</v>
      </c>
      <c r="F443" s="214" t="e">
        <f>IF(ISBLANK(#REF!),"",#REF!)</f>
        <v>#REF!</v>
      </c>
      <c r="G443" s="214" t="e">
        <f>IF(ISBLANK(#REF!),"",#REF!)</f>
        <v>#REF!</v>
      </c>
      <c r="H443" s="215" t="e">
        <f>IF(ISBLANK(#REF!),"",#REF!)</f>
        <v>#REF!</v>
      </c>
      <c r="I443" s="214" t="e">
        <f>IF(ISBLANK(#REF!),"",#REF!)</f>
        <v>#REF!</v>
      </c>
      <c r="J443" s="216" t="e">
        <f>IF(ISBLANK(#REF!),"",#REF!)</f>
        <v>#REF!</v>
      </c>
      <c r="K443" s="217" t="e">
        <f>IF(ISBLANK(#REF!),"",#REF!)</f>
        <v>#REF!</v>
      </c>
      <c r="L443" s="217" t="e">
        <f>IF(ISBLANK(#REF!),"",#REF!)</f>
        <v>#REF!</v>
      </c>
      <c r="M443" s="218" t="e">
        <f>IF(ISBLANK(#REF!),"",#REF!)</f>
        <v>#REF!</v>
      </c>
      <c r="N443" s="218" t="e">
        <f>IF(ISBLANK(#REF!),"",#REF!)</f>
        <v>#REF!</v>
      </c>
      <c r="O443" s="220" t="str">
        <f>IFERROR(VLOOKUP(_xlfn.CONCAT('Team Roster - Final'!$A443," : ",'Team Roster - Final'!$BM443),'Rate Calculations'!$C$4:$G$1100,5,FALSE),"")</f>
        <v/>
      </c>
      <c r="P443" s="225">
        <f>IF(ISBLANK('Rate Calculations'!$H445),"",'Rate Calculations'!$H445)</f>
        <v>1.7500000000000002E-2</v>
      </c>
      <c r="Q443" s="220" t="str">
        <f t="shared" si="103"/>
        <v/>
      </c>
      <c r="R443" s="221">
        <f>IF(ISBLANK('Rate Calculations'!$J445),"",'Rate Calculations'!$J445)</f>
        <v>3.5000000000000003E-2</v>
      </c>
      <c r="S443" s="220" t="str">
        <f t="shared" si="104"/>
        <v/>
      </c>
      <c r="T443" s="225" t="str">
        <f>IFERROR(VLOOKUP(_xlfn.CONCAT('Team Roster - Final'!$A443," : ",'Team Roster - Final'!$BM443),'Rate Calculations'!$C$4:$S$1100,10,FALSE),"")</f>
        <v/>
      </c>
      <c r="U443" s="225" t="str">
        <f>IFERROR(VLOOKUP(_xlfn.CONCAT('Team Roster - Final'!$A443," : ",'Team Roster - Final'!$BM443),'Rate Calculations'!$C$4:$S$1100,11,FALSE),"")</f>
        <v/>
      </c>
      <c r="V443" s="222" t="str">
        <f t="shared" si="105"/>
        <v/>
      </c>
      <c r="W443" s="222" t="str">
        <f t="shared" si="106"/>
        <v/>
      </c>
      <c r="X443" s="223" t="str">
        <f>IFERROR(VLOOKUP(_xlfn.CONCAT('Team Roster - Final'!$A443," : ",'Team Roster - Final'!$BM443),'Rate Calculations'!$C$4:$S$1100,14,FALSE),"")</f>
        <v/>
      </c>
      <c r="Y443" s="222" t="str">
        <f t="shared" si="107"/>
        <v/>
      </c>
      <c r="Z443" s="222" t="str">
        <f t="shared" si="108"/>
        <v/>
      </c>
      <c r="AA443" s="224" t="str">
        <f>IFERROR(IF(#REF!="Yes",$Y443, $Y443+$Q443*0.5),"")</f>
        <v/>
      </c>
      <c r="AB443" s="224" t="str">
        <f>IFERROR(IF(#REF!="Yes",$Z443, $Z443+$S443*0.5),"")</f>
        <v/>
      </c>
      <c r="AC443" s="220" t="str">
        <f>IFERROR(VLOOKUP(_xlfn.CONCAT('Team Roster - Final'!$A443," : ",'Team Roster - Final'!$BM443),'Rate Calculations'!$C$4:$U$1100,19,FALSE),"")</f>
        <v/>
      </c>
      <c r="AD443" s="220" t="str">
        <f t="shared" si="109"/>
        <v/>
      </c>
      <c r="AE443" s="220" t="str">
        <f t="shared" si="110"/>
        <v/>
      </c>
      <c r="AF443" s="225" t="str">
        <f>IFERROR(VLOOKUP(_xlfn.CONCAT('Team Roster - Final'!$A443," : ",'Team Roster - Final'!$BM443),'Rate Calculations'!$C$4:$AB$1100,22,FALSE),"")</f>
        <v/>
      </c>
      <c r="AG443" s="225" t="str">
        <f>IFERROR(VLOOKUP(_xlfn.CONCAT('Team Roster - Final'!$A443," : ",'Team Roster - Final'!$BM443),'Rate Calculations'!$C$4:$AB$1100,23,FALSE),"")</f>
        <v/>
      </c>
      <c r="AH443" s="222" t="str">
        <f t="shared" si="111"/>
        <v/>
      </c>
      <c r="AI443" s="222" t="str">
        <f t="shared" si="112"/>
        <v/>
      </c>
      <c r="AJ443" s="223" t="str">
        <f>Table1[[#This Row],[Home Office
Net Fee %]]</f>
        <v/>
      </c>
      <c r="AK443" s="222" t="str">
        <f t="shared" si="113"/>
        <v/>
      </c>
      <c r="AL443" s="222" t="str">
        <f t="shared" si="114"/>
        <v/>
      </c>
      <c r="AM443" s="215" t="str">
        <f>IFERROR(IF(#REF!="Yes",$AK443,($AK443+$AD443*0.5)),"")</f>
        <v/>
      </c>
      <c r="AN443" s="215" t="str">
        <f>IFERROR(IF(#REF!="Yes",$AL443,($AL443+$AE443*0.5)),"")</f>
        <v/>
      </c>
      <c r="AO443" s="374" t="str">
        <f>IF(ISBLANK('Team Roster Proposed - FBR'!Q444),"",'Team Roster Proposed - FBR'!Q444)</f>
        <v/>
      </c>
      <c r="AP443" s="226" t="e">
        <f>IF(ISBLANK(#REF!),"",#REF!)</f>
        <v>#REF!</v>
      </c>
      <c r="AQ443" s="226" t="e">
        <f>IF(ISBLANK(#REF!),"",#REF!)</f>
        <v>#REF!</v>
      </c>
      <c r="AR443" s="226" t="e">
        <f>IF(ISBLANK(#REF!),"",#REF!)</f>
        <v>#REF!</v>
      </c>
      <c r="AS443" s="219" t="e">
        <f>IF(ISBLANK(#REF!),"",#REF!)</f>
        <v>#REF!</v>
      </c>
      <c r="AT443" s="219" t="e">
        <f>IF(ISBLANK(#REF!),"",#REF!)</f>
        <v>#REF!</v>
      </c>
      <c r="AU443" s="219" t="e">
        <f>IF(ISBLANK(#REF!),"",#REF!)</f>
        <v>#REF!</v>
      </c>
      <c r="AV443" s="219" t="e">
        <f>IF(ISBLANK(#REF!),"",#REF!)</f>
        <v>#REF!</v>
      </c>
      <c r="AW443" s="219" t="e">
        <f>IF(ISBLANK(#REF!),"",#REF!)</f>
        <v>#REF!</v>
      </c>
      <c r="AX443" s="219" t="e">
        <f>IF(ISBLANK(#REF!),"",#REF!)</f>
        <v>#REF!</v>
      </c>
      <c r="AY443" s="226" t="e">
        <f>IF(ISBLANK(#REF!),"",#REF!)</f>
        <v>#REF!</v>
      </c>
      <c r="AZ443" s="219" t="e">
        <f>IF(ISBLANK(#REF!),"",#REF!)</f>
        <v>#REF!</v>
      </c>
      <c r="BA443" s="219" t="e">
        <f>IF(ISBLANK(#REF!),"",#REF!)</f>
        <v>#REF!</v>
      </c>
      <c r="BB443" s="219" t="e">
        <f>IF(ISBLANK(#REF!),"",#REF!)</f>
        <v>#REF!</v>
      </c>
      <c r="BC443" s="219" t="e">
        <f>IF(ISBLANK(#REF!),"",#REF!)</f>
        <v>#REF!</v>
      </c>
      <c r="BD443" s="219" t="e">
        <f>IF(ISBLANK(#REF!),"",#REF!)</f>
        <v>#REF!</v>
      </c>
      <c r="BE443" s="219" t="e">
        <f>IF(ISBLANK(#REF!),"",#REF!)</f>
        <v>#REF!</v>
      </c>
      <c r="BF443" s="219" t="e">
        <f>IF(ISBLANK(#REF!),"",#REF!)</f>
        <v>#REF!</v>
      </c>
      <c r="BG443" s="219" t="e">
        <f>IF(ISBLANK(#REF!),"",#REF!)</f>
        <v>#REF!</v>
      </c>
      <c r="BH443" s="219" t="e">
        <f>IF(ISBLANK(#REF!),"",#REF!)</f>
        <v>#REF!</v>
      </c>
      <c r="BI443" s="219" t="e">
        <f>IF(ISBLANK(#REF!),"",#REF!)</f>
        <v>#REF!</v>
      </c>
      <c r="BJ443" s="219" t="e">
        <f>IF(ISBLANK(#REF!),"",#REF!)</f>
        <v>#REF!</v>
      </c>
      <c r="BK443" s="219" t="e">
        <f>IF(ISBLANK(#REF!),"",#REF!)</f>
        <v>#REF!</v>
      </c>
      <c r="BL443" s="219" t="e">
        <f>IF(ISBLANK(#REF!),"",#REF!)</f>
        <v>#REF!</v>
      </c>
      <c r="BM443" s="219" t="e">
        <f>IF(ISBLANK(#REF!),"",#REF!)</f>
        <v>#REF!</v>
      </c>
      <c r="BN443" s="219" t="e">
        <f>IF(ISBLANK(#REF!),"",#REF!)</f>
        <v>#REF!</v>
      </c>
      <c r="BO443" s="227" t="e">
        <f t="shared" si="115"/>
        <v>#REF!</v>
      </c>
      <c r="BP443" s="228" t="str">
        <f t="shared" si="118"/>
        <v/>
      </c>
      <c r="BQ443" s="229" t="str">
        <f t="shared" si="102"/>
        <v/>
      </c>
      <c r="BR443" s="228" t="e">
        <f t="shared" si="116"/>
        <v>#REF!</v>
      </c>
      <c r="BS443" s="230" t="e">
        <f t="shared" si="117"/>
        <v>#REF!</v>
      </c>
    </row>
    <row r="444" spans="1:71">
      <c r="A444" s="213" t="e">
        <f>IF(ISBLANK(#REF!),"",#REF!)</f>
        <v>#REF!</v>
      </c>
      <c r="B444" s="214" t="e">
        <f>IF(ISBLANK(#REF!),"",#REF!)</f>
        <v>#REF!</v>
      </c>
      <c r="C444" s="214" t="e">
        <f>IF(ISBLANK(#REF!),"",#REF!)</f>
        <v>#REF!</v>
      </c>
      <c r="D444" s="214" t="e">
        <f>IF(ISBLANK(#REF!),"",#REF!)</f>
        <v>#REF!</v>
      </c>
      <c r="E444" s="214" t="e">
        <f>IF(ISBLANK(#REF!),"",#REF!)</f>
        <v>#REF!</v>
      </c>
      <c r="F444" s="214" t="e">
        <f>IF(ISBLANK(#REF!),"",#REF!)</f>
        <v>#REF!</v>
      </c>
      <c r="G444" s="214" t="e">
        <f>IF(ISBLANK(#REF!),"",#REF!)</f>
        <v>#REF!</v>
      </c>
      <c r="H444" s="215" t="e">
        <f>IF(ISBLANK(#REF!),"",#REF!)</f>
        <v>#REF!</v>
      </c>
      <c r="I444" s="214" t="e">
        <f>IF(ISBLANK(#REF!),"",#REF!)</f>
        <v>#REF!</v>
      </c>
      <c r="J444" s="216" t="e">
        <f>IF(ISBLANK(#REF!),"",#REF!)</f>
        <v>#REF!</v>
      </c>
      <c r="K444" s="217" t="e">
        <f>IF(ISBLANK(#REF!),"",#REF!)</f>
        <v>#REF!</v>
      </c>
      <c r="L444" s="217" t="e">
        <f>IF(ISBLANK(#REF!),"",#REF!)</f>
        <v>#REF!</v>
      </c>
      <c r="M444" s="218" t="e">
        <f>IF(ISBLANK(#REF!),"",#REF!)</f>
        <v>#REF!</v>
      </c>
      <c r="N444" s="218" t="e">
        <f>IF(ISBLANK(#REF!),"",#REF!)</f>
        <v>#REF!</v>
      </c>
      <c r="O444" s="220" t="str">
        <f>IFERROR(VLOOKUP(_xlfn.CONCAT('Team Roster - Final'!$A444," : ",'Team Roster - Final'!$BM444),'Rate Calculations'!$C$4:$G$1100,5,FALSE),"")</f>
        <v/>
      </c>
      <c r="P444" s="225">
        <f>IF(ISBLANK('Rate Calculations'!$H446),"",'Rate Calculations'!$H446)</f>
        <v>1.7500000000000002E-2</v>
      </c>
      <c r="Q444" s="220" t="str">
        <f t="shared" si="103"/>
        <v/>
      </c>
      <c r="R444" s="221">
        <f>IF(ISBLANK('Rate Calculations'!$J446),"",'Rate Calculations'!$J446)</f>
        <v>3.5000000000000003E-2</v>
      </c>
      <c r="S444" s="220" t="str">
        <f t="shared" si="104"/>
        <v/>
      </c>
      <c r="T444" s="225" t="str">
        <f>IFERROR(VLOOKUP(_xlfn.CONCAT('Team Roster - Final'!$A444," : ",'Team Roster - Final'!$BM444),'Rate Calculations'!$C$4:$S$1100,10,FALSE),"")</f>
        <v/>
      </c>
      <c r="U444" s="225" t="str">
        <f>IFERROR(VLOOKUP(_xlfn.CONCAT('Team Roster - Final'!$A444," : ",'Team Roster - Final'!$BM444),'Rate Calculations'!$C$4:$S$1100,11,FALSE),"")</f>
        <v/>
      </c>
      <c r="V444" s="222" t="str">
        <f t="shared" si="105"/>
        <v/>
      </c>
      <c r="W444" s="222" t="str">
        <f t="shared" si="106"/>
        <v/>
      </c>
      <c r="X444" s="223" t="str">
        <f>IFERROR(VLOOKUP(_xlfn.CONCAT('Team Roster - Final'!$A444," : ",'Team Roster - Final'!$BM444),'Rate Calculations'!$C$4:$S$1100,14,FALSE),"")</f>
        <v/>
      </c>
      <c r="Y444" s="222" t="str">
        <f t="shared" si="107"/>
        <v/>
      </c>
      <c r="Z444" s="222" t="str">
        <f t="shared" si="108"/>
        <v/>
      </c>
      <c r="AA444" s="224" t="str">
        <f>IFERROR(IF(#REF!="Yes",$Y444, $Y444+$Q444*0.5),"")</f>
        <v/>
      </c>
      <c r="AB444" s="224" t="str">
        <f>IFERROR(IF(#REF!="Yes",$Z444, $Z444+$S444*0.5),"")</f>
        <v/>
      </c>
      <c r="AC444" s="220" t="str">
        <f>IFERROR(VLOOKUP(_xlfn.CONCAT('Team Roster - Final'!$A444," : ",'Team Roster - Final'!$BM444),'Rate Calculations'!$C$4:$U$1100,19,FALSE),"")</f>
        <v/>
      </c>
      <c r="AD444" s="220" t="str">
        <f t="shared" si="109"/>
        <v/>
      </c>
      <c r="AE444" s="220" t="str">
        <f t="shared" si="110"/>
        <v/>
      </c>
      <c r="AF444" s="225" t="str">
        <f>IFERROR(VLOOKUP(_xlfn.CONCAT('Team Roster - Final'!$A444," : ",'Team Roster - Final'!$BM444),'Rate Calculations'!$C$4:$AB$1100,22,FALSE),"")</f>
        <v/>
      </c>
      <c r="AG444" s="225" t="str">
        <f>IFERROR(VLOOKUP(_xlfn.CONCAT('Team Roster - Final'!$A444," : ",'Team Roster - Final'!$BM444),'Rate Calculations'!$C$4:$AB$1100,23,FALSE),"")</f>
        <v/>
      </c>
      <c r="AH444" s="222" t="str">
        <f t="shared" si="111"/>
        <v/>
      </c>
      <c r="AI444" s="222" t="str">
        <f t="shared" si="112"/>
        <v/>
      </c>
      <c r="AJ444" s="223" t="str">
        <f>Table1[[#This Row],[Home Office
Net Fee %]]</f>
        <v/>
      </c>
      <c r="AK444" s="222" t="str">
        <f t="shared" si="113"/>
        <v/>
      </c>
      <c r="AL444" s="222" t="str">
        <f t="shared" si="114"/>
        <v/>
      </c>
      <c r="AM444" s="215" t="str">
        <f>IFERROR(IF(#REF!="Yes",$AK444,($AK444+$AD444*0.5)),"")</f>
        <v/>
      </c>
      <c r="AN444" s="215" t="str">
        <f>IFERROR(IF(#REF!="Yes",$AL444,($AL444+$AE444*0.5)),"")</f>
        <v/>
      </c>
      <c r="AO444" s="374" t="str">
        <f>IF(ISBLANK('Team Roster Proposed - FBR'!Q445),"",'Team Roster Proposed - FBR'!Q445)</f>
        <v/>
      </c>
      <c r="AP444" s="226" t="e">
        <f>IF(ISBLANK(#REF!),"",#REF!)</f>
        <v>#REF!</v>
      </c>
      <c r="AQ444" s="226" t="e">
        <f>IF(ISBLANK(#REF!),"",#REF!)</f>
        <v>#REF!</v>
      </c>
      <c r="AR444" s="226" t="e">
        <f>IF(ISBLANK(#REF!),"",#REF!)</f>
        <v>#REF!</v>
      </c>
      <c r="AS444" s="219" t="e">
        <f>IF(ISBLANK(#REF!),"",#REF!)</f>
        <v>#REF!</v>
      </c>
      <c r="AT444" s="219" t="e">
        <f>IF(ISBLANK(#REF!),"",#REF!)</f>
        <v>#REF!</v>
      </c>
      <c r="AU444" s="219" t="e">
        <f>IF(ISBLANK(#REF!),"",#REF!)</f>
        <v>#REF!</v>
      </c>
      <c r="AV444" s="219" t="e">
        <f>IF(ISBLANK(#REF!),"",#REF!)</f>
        <v>#REF!</v>
      </c>
      <c r="AW444" s="219" t="e">
        <f>IF(ISBLANK(#REF!),"",#REF!)</f>
        <v>#REF!</v>
      </c>
      <c r="AX444" s="219" t="e">
        <f>IF(ISBLANK(#REF!),"",#REF!)</f>
        <v>#REF!</v>
      </c>
      <c r="AY444" s="226" t="e">
        <f>IF(ISBLANK(#REF!),"",#REF!)</f>
        <v>#REF!</v>
      </c>
      <c r="AZ444" s="219" t="e">
        <f>IF(ISBLANK(#REF!),"",#REF!)</f>
        <v>#REF!</v>
      </c>
      <c r="BA444" s="219" t="e">
        <f>IF(ISBLANK(#REF!),"",#REF!)</f>
        <v>#REF!</v>
      </c>
      <c r="BB444" s="219" t="e">
        <f>IF(ISBLANK(#REF!),"",#REF!)</f>
        <v>#REF!</v>
      </c>
      <c r="BC444" s="219" t="e">
        <f>IF(ISBLANK(#REF!),"",#REF!)</f>
        <v>#REF!</v>
      </c>
      <c r="BD444" s="219" t="e">
        <f>IF(ISBLANK(#REF!),"",#REF!)</f>
        <v>#REF!</v>
      </c>
      <c r="BE444" s="219" t="e">
        <f>IF(ISBLANK(#REF!),"",#REF!)</f>
        <v>#REF!</v>
      </c>
      <c r="BF444" s="219" t="e">
        <f>IF(ISBLANK(#REF!),"",#REF!)</f>
        <v>#REF!</v>
      </c>
      <c r="BG444" s="219" t="e">
        <f>IF(ISBLANK(#REF!),"",#REF!)</f>
        <v>#REF!</v>
      </c>
      <c r="BH444" s="219" t="e">
        <f>IF(ISBLANK(#REF!),"",#REF!)</f>
        <v>#REF!</v>
      </c>
      <c r="BI444" s="219" t="e">
        <f>IF(ISBLANK(#REF!),"",#REF!)</f>
        <v>#REF!</v>
      </c>
      <c r="BJ444" s="219" t="e">
        <f>IF(ISBLANK(#REF!),"",#REF!)</f>
        <v>#REF!</v>
      </c>
      <c r="BK444" s="219" t="e">
        <f>IF(ISBLANK(#REF!),"",#REF!)</f>
        <v>#REF!</v>
      </c>
      <c r="BL444" s="219" t="e">
        <f>IF(ISBLANK(#REF!),"",#REF!)</f>
        <v>#REF!</v>
      </c>
      <c r="BM444" s="219" t="e">
        <f>IF(ISBLANK(#REF!),"",#REF!)</f>
        <v>#REF!</v>
      </c>
      <c r="BN444" s="219" t="e">
        <f>IF(ISBLANK(#REF!),"",#REF!)</f>
        <v>#REF!</v>
      </c>
      <c r="BO444" s="227" t="e">
        <f t="shared" si="115"/>
        <v>#REF!</v>
      </c>
      <c r="BP444" s="228" t="str">
        <f t="shared" si="118"/>
        <v/>
      </c>
      <c r="BQ444" s="229" t="str">
        <f t="shared" si="102"/>
        <v/>
      </c>
      <c r="BR444" s="228" t="e">
        <f t="shared" si="116"/>
        <v>#REF!</v>
      </c>
      <c r="BS444" s="230" t="e">
        <f t="shared" si="117"/>
        <v>#REF!</v>
      </c>
    </row>
    <row r="445" spans="1:71">
      <c r="A445" s="213" t="e">
        <f>IF(ISBLANK(#REF!),"",#REF!)</f>
        <v>#REF!</v>
      </c>
      <c r="B445" s="214" t="e">
        <f>IF(ISBLANK(#REF!),"",#REF!)</f>
        <v>#REF!</v>
      </c>
      <c r="C445" s="214" t="e">
        <f>IF(ISBLANK(#REF!),"",#REF!)</f>
        <v>#REF!</v>
      </c>
      <c r="D445" s="214" t="e">
        <f>IF(ISBLANK(#REF!),"",#REF!)</f>
        <v>#REF!</v>
      </c>
      <c r="E445" s="214" t="e">
        <f>IF(ISBLANK(#REF!),"",#REF!)</f>
        <v>#REF!</v>
      </c>
      <c r="F445" s="214" t="e">
        <f>IF(ISBLANK(#REF!),"",#REF!)</f>
        <v>#REF!</v>
      </c>
      <c r="G445" s="214" t="e">
        <f>IF(ISBLANK(#REF!),"",#REF!)</f>
        <v>#REF!</v>
      </c>
      <c r="H445" s="215" t="e">
        <f>IF(ISBLANK(#REF!),"",#REF!)</f>
        <v>#REF!</v>
      </c>
      <c r="I445" s="214" t="e">
        <f>IF(ISBLANK(#REF!),"",#REF!)</f>
        <v>#REF!</v>
      </c>
      <c r="J445" s="216" t="e">
        <f>IF(ISBLANK(#REF!),"",#REF!)</f>
        <v>#REF!</v>
      </c>
      <c r="K445" s="217" t="e">
        <f>IF(ISBLANK(#REF!),"",#REF!)</f>
        <v>#REF!</v>
      </c>
      <c r="L445" s="217" t="e">
        <f>IF(ISBLANK(#REF!),"",#REF!)</f>
        <v>#REF!</v>
      </c>
      <c r="M445" s="218" t="e">
        <f>IF(ISBLANK(#REF!),"",#REF!)</f>
        <v>#REF!</v>
      </c>
      <c r="N445" s="218" t="e">
        <f>IF(ISBLANK(#REF!),"",#REF!)</f>
        <v>#REF!</v>
      </c>
      <c r="O445" s="220" t="str">
        <f>IFERROR(VLOOKUP(_xlfn.CONCAT('Team Roster - Final'!$A445," : ",'Team Roster - Final'!$BM445),'Rate Calculations'!$C$4:$G$1100,5,FALSE),"")</f>
        <v/>
      </c>
      <c r="P445" s="225">
        <f>IF(ISBLANK('Rate Calculations'!$H447),"",'Rate Calculations'!$H447)</f>
        <v>1.7500000000000002E-2</v>
      </c>
      <c r="Q445" s="220" t="str">
        <f t="shared" si="103"/>
        <v/>
      </c>
      <c r="R445" s="221">
        <f>IF(ISBLANK('Rate Calculations'!$J447),"",'Rate Calculations'!$J447)</f>
        <v>3.5000000000000003E-2</v>
      </c>
      <c r="S445" s="220" t="str">
        <f t="shared" si="104"/>
        <v/>
      </c>
      <c r="T445" s="225" t="str">
        <f>IFERROR(VLOOKUP(_xlfn.CONCAT('Team Roster - Final'!$A445," : ",'Team Roster - Final'!$BM445),'Rate Calculations'!$C$4:$S$1100,10,FALSE),"")</f>
        <v/>
      </c>
      <c r="U445" s="225" t="str">
        <f>IFERROR(VLOOKUP(_xlfn.CONCAT('Team Roster - Final'!$A445," : ",'Team Roster - Final'!$BM445),'Rate Calculations'!$C$4:$S$1100,11,FALSE),"")</f>
        <v/>
      </c>
      <c r="V445" s="222" t="str">
        <f t="shared" si="105"/>
        <v/>
      </c>
      <c r="W445" s="222" t="str">
        <f t="shared" si="106"/>
        <v/>
      </c>
      <c r="X445" s="223" t="str">
        <f>IFERROR(VLOOKUP(_xlfn.CONCAT('Team Roster - Final'!$A445," : ",'Team Roster - Final'!$BM445),'Rate Calculations'!$C$4:$S$1100,14,FALSE),"")</f>
        <v/>
      </c>
      <c r="Y445" s="222" t="str">
        <f t="shared" si="107"/>
        <v/>
      </c>
      <c r="Z445" s="222" t="str">
        <f t="shared" si="108"/>
        <v/>
      </c>
      <c r="AA445" s="224" t="str">
        <f>IFERROR(IF(#REF!="Yes",$Y445, $Y445+$Q445*0.5),"")</f>
        <v/>
      </c>
      <c r="AB445" s="224" t="str">
        <f>IFERROR(IF(#REF!="Yes",$Z445, $Z445+$S445*0.5),"")</f>
        <v/>
      </c>
      <c r="AC445" s="220" t="str">
        <f>IFERROR(VLOOKUP(_xlfn.CONCAT('Team Roster - Final'!$A445," : ",'Team Roster - Final'!$BM445),'Rate Calculations'!$C$4:$U$1100,19,FALSE),"")</f>
        <v/>
      </c>
      <c r="AD445" s="220" t="str">
        <f t="shared" si="109"/>
        <v/>
      </c>
      <c r="AE445" s="220" t="str">
        <f t="shared" si="110"/>
        <v/>
      </c>
      <c r="AF445" s="225" t="str">
        <f>IFERROR(VLOOKUP(_xlfn.CONCAT('Team Roster - Final'!$A445," : ",'Team Roster - Final'!$BM445),'Rate Calculations'!$C$4:$AB$1100,22,FALSE),"")</f>
        <v/>
      </c>
      <c r="AG445" s="225" t="str">
        <f>IFERROR(VLOOKUP(_xlfn.CONCAT('Team Roster - Final'!$A445," : ",'Team Roster - Final'!$BM445),'Rate Calculations'!$C$4:$AB$1100,23,FALSE),"")</f>
        <v/>
      </c>
      <c r="AH445" s="222" t="str">
        <f t="shared" si="111"/>
        <v/>
      </c>
      <c r="AI445" s="222" t="str">
        <f t="shared" si="112"/>
        <v/>
      </c>
      <c r="AJ445" s="223" t="str">
        <f>Table1[[#This Row],[Home Office
Net Fee %]]</f>
        <v/>
      </c>
      <c r="AK445" s="222" t="str">
        <f t="shared" si="113"/>
        <v/>
      </c>
      <c r="AL445" s="222" t="str">
        <f t="shared" si="114"/>
        <v/>
      </c>
      <c r="AM445" s="215" t="str">
        <f>IFERROR(IF(#REF!="Yes",$AK445,($AK445+$AD445*0.5)),"")</f>
        <v/>
      </c>
      <c r="AN445" s="215" t="str">
        <f>IFERROR(IF(#REF!="Yes",$AL445,($AL445+$AE445*0.5)),"")</f>
        <v/>
      </c>
      <c r="AO445" s="374" t="str">
        <f>IF(ISBLANK('Team Roster Proposed - FBR'!Q446),"",'Team Roster Proposed - FBR'!Q446)</f>
        <v/>
      </c>
      <c r="AP445" s="226" t="e">
        <f>IF(ISBLANK(#REF!),"",#REF!)</f>
        <v>#REF!</v>
      </c>
      <c r="AQ445" s="226" t="e">
        <f>IF(ISBLANK(#REF!),"",#REF!)</f>
        <v>#REF!</v>
      </c>
      <c r="AR445" s="226" t="e">
        <f>IF(ISBLANK(#REF!),"",#REF!)</f>
        <v>#REF!</v>
      </c>
      <c r="AS445" s="219" t="e">
        <f>IF(ISBLANK(#REF!),"",#REF!)</f>
        <v>#REF!</v>
      </c>
      <c r="AT445" s="219" t="e">
        <f>IF(ISBLANK(#REF!),"",#REF!)</f>
        <v>#REF!</v>
      </c>
      <c r="AU445" s="219" t="e">
        <f>IF(ISBLANK(#REF!),"",#REF!)</f>
        <v>#REF!</v>
      </c>
      <c r="AV445" s="219" t="e">
        <f>IF(ISBLANK(#REF!),"",#REF!)</f>
        <v>#REF!</v>
      </c>
      <c r="AW445" s="219" t="e">
        <f>IF(ISBLANK(#REF!),"",#REF!)</f>
        <v>#REF!</v>
      </c>
      <c r="AX445" s="219" t="e">
        <f>IF(ISBLANK(#REF!),"",#REF!)</f>
        <v>#REF!</v>
      </c>
      <c r="AY445" s="226" t="e">
        <f>IF(ISBLANK(#REF!),"",#REF!)</f>
        <v>#REF!</v>
      </c>
      <c r="AZ445" s="219" t="e">
        <f>IF(ISBLANK(#REF!),"",#REF!)</f>
        <v>#REF!</v>
      </c>
      <c r="BA445" s="219" t="e">
        <f>IF(ISBLANK(#REF!),"",#REF!)</f>
        <v>#REF!</v>
      </c>
      <c r="BB445" s="219" t="e">
        <f>IF(ISBLANK(#REF!),"",#REF!)</f>
        <v>#REF!</v>
      </c>
      <c r="BC445" s="219" t="e">
        <f>IF(ISBLANK(#REF!),"",#REF!)</f>
        <v>#REF!</v>
      </c>
      <c r="BD445" s="219" t="e">
        <f>IF(ISBLANK(#REF!),"",#REF!)</f>
        <v>#REF!</v>
      </c>
      <c r="BE445" s="219" t="e">
        <f>IF(ISBLANK(#REF!),"",#REF!)</f>
        <v>#REF!</v>
      </c>
      <c r="BF445" s="219" t="e">
        <f>IF(ISBLANK(#REF!),"",#REF!)</f>
        <v>#REF!</v>
      </c>
      <c r="BG445" s="219" t="e">
        <f>IF(ISBLANK(#REF!),"",#REF!)</f>
        <v>#REF!</v>
      </c>
      <c r="BH445" s="219" t="e">
        <f>IF(ISBLANK(#REF!),"",#REF!)</f>
        <v>#REF!</v>
      </c>
      <c r="BI445" s="219" t="e">
        <f>IF(ISBLANK(#REF!),"",#REF!)</f>
        <v>#REF!</v>
      </c>
      <c r="BJ445" s="219" t="e">
        <f>IF(ISBLANK(#REF!),"",#REF!)</f>
        <v>#REF!</v>
      </c>
      <c r="BK445" s="219" t="e">
        <f>IF(ISBLANK(#REF!),"",#REF!)</f>
        <v>#REF!</v>
      </c>
      <c r="BL445" s="219" t="e">
        <f>IF(ISBLANK(#REF!),"",#REF!)</f>
        <v>#REF!</v>
      </c>
      <c r="BM445" s="219" t="e">
        <f>IF(ISBLANK(#REF!),"",#REF!)</f>
        <v>#REF!</v>
      </c>
      <c r="BN445" s="219" t="e">
        <f>IF(ISBLANK(#REF!),"",#REF!)</f>
        <v>#REF!</v>
      </c>
      <c r="BO445" s="227" t="e">
        <f t="shared" si="115"/>
        <v>#REF!</v>
      </c>
      <c r="BP445" s="228" t="str">
        <f t="shared" si="118"/>
        <v/>
      </c>
      <c r="BQ445" s="229" t="str">
        <f t="shared" si="102"/>
        <v/>
      </c>
      <c r="BR445" s="228" t="e">
        <f t="shared" si="116"/>
        <v>#REF!</v>
      </c>
      <c r="BS445" s="230" t="e">
        <f t="shared" si="117"/>
        <v>#REF!</v>
      </c>
    </row>
    <row r="446" spans="1:71">
      <c r="A446" s="213" t="e">
        <f>IF(ISBLANK(#REF!),"",#REF!)</f>
        <v>#REF!</v>
      </c>
      <c r="B446" s="214" t="e">
        <f>IF(ISBLANK(#REF!),"",#REF!)</f>
        <v>#REF!</v>
      </c>
      <c r="C446" s="214" t="e">
        <f>IF(ISBLANK(#REF!),"",#REF!)</f>
        <v>#REF!</v>
      </c>
      <c r="D446" s="214" t="e">
        <f>IF(ISBLANK(#REF!),"",#REF!)</f>
        <v>#REF!</v>
      </c>
      <c r="E446" s="214" t="e">
        <f>IF(ISBLANK(#REF!),"",#REF!)</f>
        <v>#REF!</v>
      </c>
      <c r="F446" s="214" t="e">
        <f>IF(ISBLANK(#REF!),"",#REF!)</f>
        <v>#REF!</v>
      </c>
      <c r="G446" s="214" t="e">
        <f>IF(ISBLANK(#REF!),"",#REF!)</f>
        <v>#REF!</v>
      </c>
      <c r="H446" s="215" t="e">
        <f>IF(ISBLANK(#REF!),"",#REF!)</f>
        <v>#REF!</v>
      </c>
      <c r="I446" s="214" t="e">
        <f>IF(ISBLANK(#REF!),"",#REF!)</f>
        <v>#REF!</v>
      </c>
      <c r="J446" s="216" t="e">
        <f>IF(ISBLANK(#REF!),"",#REF!)</f>
        <v>#REF!</v>
      </c>
      <c r="K446" s="217" t="e">
        <f>IF(ISBLANK(#REF!),"",#REF!)</f>
        <v>#REF!</v>
      </c>
      <c r="L446" s="217" t="e">
        <f>IF(ISBLANK(#REF!),"",#REF!)</f>
        <v>#REF!</v>
      </c>
      <c r="M446" s="218" t="e">
        <f>IF(ISBLANK(#REF!),"",#REF!)</f>
        <v>#REF!</v>
      </c>
      <c r="N446" s="218" t="e">
        <f>IF(ISBLANK(#REF!),"",#REF!)</f>
        <v>#REF!</v>
      </c>
      <c r="O446" s="220" t="str">
        <f>IFERROR(VLOOKUP(_xlfn.CONCAT('Team Roster - Final'!$A446," : ",'Team Roster - Final'!$BM446),'Rate Calculations'!$C$4:$G$1100,5,FALSE),"")</f>
        <v/>
      </c>
      <c r="P446" s="225">
        <f>IF(ISBLANK('Rate Calculations'!$H448),"",'Rate Calculations'!$H448)</f>
        <v>1.7500000000000002E-2</v>
      </c>
      <c r="Q446" s="220" t="str">
        <f t="shared" si="103"/>
        <v/>
      </c>
      <c r="R446" s="221">
        <f>IF(ISBLANK('Rate Calculations'!$J448),"",'Rate Calculations'!$J448)</f>
        <v>3.5000000000000003E-2</v>
      </c>
      <c r="S446" s="220" t="str">
        <f t="shared" si="104"/>
        <v/>
      </c>
      <c r="T446" s="225" t="str">
        <f>IFERROR(VLOOKUP(_xlfn.CONCAT('Team Roster - Final'!$A446," : ",'Team Roster - Final'!$BM446),'Rate Calculations'!$C$4:$S$1100,10,FALSE),"")</f>
        <v/>
      </c>
      <c r="U446" s="225" t="str">
        <f>IFERROR(VLOOKUP(_xlfn.CONCAT('Team Roster - Final'!$A446," : ",'Team Roster - Final'!$BM446),'Rate Calculations'!$C$4:$S$1100,11,FALSE),"")</f>
        <v/>
      </c>
      <c r="V446" s="222" t="str">
        <f t="shared" si="105"/>
        <v/>
      </c>
      <c r="W446" s="222" t="str">
        <f t="shared" si="106"/>
        <v/>
      </c>
      <c r="X446" s="223" t="str">
        <f>IFERROR(VLOOKUP(_xlfn.CONCAT('Team Roster - Final'!$A446," : ",'Team Roster - Final'!$BM446),'Rate Calculations'!$C$4:$S$1100,14,FALSE),"")</f>
        <v/>
      </c>
      <c r="Y446" s="222" t="str">
        <f t="shared" si="107"/>
        <v/>
      </c>
      <c r="Z446" s="222" t="str">
        <f t="shared" si="108"/>
        <v/>
      </c>
      <c r="AA446" s="224" t="str">
        <f>IFERROR(IF(#REF!="Yes",$Y446, $Y446+$Q446*0.5),"")</f>
        <v/>
      </c>
      <c r="AB446" s="224" t="str">
        <f>IFERROR(IF(#REF!="Yes",$Z446, $Z446+$S446*0.5),"")</f>
        <v/>
      </c>
      <c r="AC446" s="220" t="str">
        <f>IFERROR(VLOOKUP(_xlfn.CONCAT('Team Roster - Final'!$A446," : ",'Team Roster - Final'!$BM446),'Rate Calculations'!$C$4:$U$1100,19,FALSE),"")</f>
        <v/>
      </c>
      <c r="AD446" s="220" t="str">
        <f t="shared" si="109"/>
        <v/>
      </c>
      <c r="AE446" s="220" t="str">
        <f t="shared" si="110"/>
        <v/>
      </c>
      <c r="AF446" s="225" t="str">
        <f>IFERROR(VLOOKUP(_xlfn.CONCAT('Team Roster - Final'!$A446," : ",'Team Roster - Final'!$BM446),'Rate Calculations'!$C$4:$AB$1100,22,FALSE),"")</f>
        <v/>
      </c>
      <c r="AG446" s="225" t="str">
        <f>IFERROR(VLOOKUP(_xlfn.CONCAT('Team Roster - Final'!$A446," : ",'Team Roster - Final'!$BM446),'Rate Calculations'!$C$4:$AB$1100,23,FALSE),"")</f>
        <v/>
      </c>
      <c r="AH446" s="222" t="str">
        <f t="shared" si="111"/>
        <v/>
      </c>
      <c r="AI446" s="222" t="str">
        <f t="shared" si="112"/>
        <v/>
      </c>
      <c r="AJ446" s="223" t="str">
        <f>Table1[[#This Row],[Home Office
Net Fee %]]</f>
        <v/>
      </c>
      <c r="AK446" s="222" t="str">
        <f t="shared" si="113"/>
        <v/>
      </c>
      <c r="AL446" s="222" t="str">
        <f t="shared" si="114"/>
        <v/>
      </c>
      <c r="AM446" s="215" t="str">
        <f>IFERROR(IF(#REF!="Yes",$AK446,($AK446+$AD446*0.5)),"")</f>
        <v/>
      </c>
      <c r="AN446" s="215" t="str">
        <f>IFERROR(IF(#REF!="Yes",$AL446,($AL446+$AE446*0.5)),"")</f>
        <v/>
      </c>
      <c r="AO446" s="374" t="str">
        <f>IF(ISBLANK('Team Roster Proposed - FBR'!Q447),"",'Team Roster Proposed - FBR'!Q447)</f>
        <v/>
      </c>
      <c r="AP446" s="226" t="e">
        <f>IF(ISBLANK(#REF!),"",#REF!)</f>
        <v>#REF!</v>
      </c>
      <c r="AQ446" s="226" t="e">
        <f>IF(ISBLANK(#REF!),"",#REF!)</f>
        <v>#REF!</v>
      </c>
      <c r="AR446" s="226" t="e">
        <f>IF(ISBLANK(#REF!),"",#REF!)</f>
        <v>#REF!</v>
      </c>
      <c r="AS446" s="219" t="e">
        <f>IF(ISBLANK(#REF!),"",#REF!)</f>
        <v>#REF!</v>
      </c>
      <c r="AT446" s="219" t="e">
        <f>IF(ISBLANK(#REF!),"",#REF!)</f>
        <v>#REF!</v>
      </c>
      <c r="AU446" s="219" t="e">
        <f>IF(ISBLANK(#REF!),"",#REF!)</f>
        <v>#REF!</v>
      </c>
      <c r="AV446" s="219" t="e">
        <f>IF(ISBLANK(#REF!),"",#REF!)</f>
        <v>#REF!</v>
      </c>
      <c r="AW446" s="219" t="e">
        <f>IF(ISBLANK(#REF!),"",#REF!)</f>
        <v>#REF!</v>
      </c>
      <c r="AX446" s="219" t="e">
        <f>IF(ISBLANK(#REF!),"",#REF!)</f>
        <v>#REF!</v>
      </c>
      <c r="AY446" s="226" t="e">
        <f>IF(ISBLANK(#REF!),"",#REF!)</f>
        <v>#REF!</v>
      </c>
      <c r="AZ446" s="219" t="e">
        <f>IF(ISBLANK(#REF!),"",#REF!)</f>
        <v>#REF!</v>
      </c>
      <c r="BA446" s="219" t="e">
        <f>IF(ISBLANK(#REF!),"",#REF!)</f>
        <v>#REF!</v>
      </c>
      <c r="BB446" s="219" t="e">
        <f>IF(ISBLANK(#REF!),"",#REF!)</f>
        <v>#REF!</v>
      </c>
      <c r="BC446" s="219" t="e">
        <f>IF(ISBLANK(#REF!),"",#REF!)</f>
        <v>#REF!</v>
      </c>
      <c r="BD446" s="219" t="e">
        <f>IF(ISBLANK(#REF!),"",#REF!)</f>
        <v>#REF!</v>
      </c>
      <c r="BE446" s="219" t="e">
        <f>IF(ISBLANK(#REF!),"",#REF!)</f>
        <v>#REF!</v>
      </c>
      <c r="BF446" s="219" t="e">
        <f>IF(ISBLANK(#REF!),"",#REF!)</f>
        <v>#REF!</v>
      </c>
      <c r="BG446" s="219" t="e">
        <f>IF(ISBLANK(#REF!),"",#REF!)</f>
        <v>#REF!</v>
      </c>
      <c r="BH446" s="219" t="e">
        <f>IF(ISBLANK(#REF!),"",#REF!)</f>
        <v>#REF!</v>
      </c>
      <c r="BI446" s="219" t="e">
        <f>IF(ISBLANK(#REF!),"",#REF!)</f>
        <v>#REF!</v>
      </c>
      <c r="BJ446" s="219" t="e">
        <f>IF(ISBLANK(#REF!),"",#REF!)</f>
        <v>#REF!</v>
      </c>
      <c r="BK446" s="219" t="e">
        <f>IF(ISBLANK(#REF!),"",#REF!)</f>
        <v>#REF!</v>
      </c>
      <c r="BL446" s="219" t="e">
        <f>IF(ISBLANK(#REF!),"",#REF!)</f>
        <v>#REF!</v>
      </c>
      <c r="BM446" s="219" t="e">
        <f>IF(ISBLANK(#REF!),"",#REF!)</f>
        <v>#REF!</v>
      </c>
      <c r="BN446" s="219" t="e">
        <f>IF(ISBLANK(#REF!),"",#REF!)</f>
        <v>#REF!</v>
      </c>
      <c r="BO446" s="227" t="e">
        <f t="shared" si="115"/>
        <v>#REF!</v>
      </c>
      <c r="BP446" s="228" t="str">
        <f t="shared" si="118"/>
        <v/>
      </c>
      <c r="BQ446" s="229" t="str">
        <f t="shared" si="102"/>
        <v/>
      </c>
      <c r="BR446" s="228" t="e">
        <f t="shared" si="116"/>
        <v>#REF!</v>
      </c>
      <c r="BS446" s="230" t="e">
        <f t="shared" si="117"/>
        <v>#REF!</v>
      </c>
    </row>
    <row r="447" spans="1:71">
      <c r="A447" s="213" t="e">
        <f>IF(ISBLANK(#REF!),"",#REF!)</f>
        <v>#REF!</v>
      </c>
      <c r="B447" s="214" t="e">
        <f>IF(ISBLANK(#REF!),"",#REF!)</f>
        <v>#REF!</v>
      </c>
      <c r="C447" s="214" t="e">
        <f>IF(ISBLANK(#REF!),"",#REF!)</f>
        <v>#REF!</v>
      </c>
      <c r="D447" s="214" t="e">
        <f>IF(ISBLANK(#REF!),"",#REF!)</f>
        <v>#REF!</v>
      </c>
      <c r="E447" s="214" t="e">
        <f>IF(ISBLANK(#REF!),"",#REF!)</f>
        <v>#REF!</v>
      </c>
      <c r="F447" s="214" t="e">
        <f>IF(ISBLANK(#REF!),"",#REF!)</f>
        <v>#REF!</v>
      </c>
      <c r="G447" s="214" t="e">
        <f>IF(ISBLANK(#REF!),"",#REF!)</f>
        <v>#REF!</v>
      </c>
      <c r="H447" s="215" t="e">
        <f>IF(ISBLANK(#REF!),"",#REF!)</f>
        <v>#REF!</v>
      </c>
      <c r="I447" s="214" t="e">
        <f>IF(ISBLANK(#REF!),"",#REF!)</f>
        <v>#REF!</v>
      </c>
      <c r="J447" s="216" t="e">
        <f>IF(ISBLANK(#REF!),"",#REF!)</f>
        <v>#REF!</v>
      </c>
      <c r="K447" s="217" t="e">
        <f>IF(ISBLANK(#REF!),"",#REF!)</f>
        <v>#REF!</v>
      </c>
      <c r="L447" s="217" t="e">
        <f>IF(ISBLANK(#REF!),"",#REF!)</f>
        <v>#REF!</v>
      </c>
      <c r="M447" s="218" t="e">
        <f>IF(ISBLANK(#REF!),"",#REF!)</f>
        <v>#REF!</v>
      </c>
      <c r="N447" s="218" t="e">
        <f>IF(ISBLANK(#REF!),"",#REF!)</f>
        <v>#REF!</v>
      </c>
      <c r="O447" s="220" t="str">
        <f>IFERROR(VLOOKUP(_xlfn.CONCAT('Team Roster - Final'!$A447," : ",'Team Roster - Final'!$BM447),'Rate Calculations'!$C$4:$G$1100,5,FALSE),"")</f>
        <v/>
      </c>
      <c r="P447" s="225">
        <f>IF(ISBLANK('Rate Calculations'!$H449),"",'Rate Calculations'!$H449)</f>
        <v>1.7500000000000002E-2</v>
      </c>
      <c r="Q447" s="220" t="str">
        <f t="shared" si="103"/>
        <v/>
      </c>
      <c r="R447" s="221">
        <f>IF(ISBLANK('Rate Calculations'!$J449),"",'Rate Calculations'!$J449)</f>
        <v>3.5000000000000003E-2</v>
      </c>
      <c r="S447" s="220" t="str">
        <f t="shared" si="104"/>
        <v/>
      </c>
      <c r="T447" s="225" t="str">
        <f>IFERROR(VLOOKUP(_xlfn.CONCAT('Team Roster - Final'!$A447," : ",'Team Roster - Final'!$BM447),'Rate Calculations'!$C$4:$S$1100,10,FALSE),"")</f>
        <v/>
      </c>
      <c r="U447" s="225" t="str">
        <f>IFERROR(VLOOKUP(_xlfn.CONCAT('Team Roster - Final'!$A447," : ",'Team Roster - Final'!$BM447),'Rate Calculations'!$C$4:$S$1100,11,FALSE),"")</f>
        <v/>
      </c>
      <c r="V447" s="222" t="str">
        <f t="shared" si="105"/>
        <v/>
      </c>
      <c r="W447" s="222" t="str">
        <f t="shared" si="106"/>
        <v/>
      </c>
      <c r="X447" s="223" t="str">
        <f>IFERROR(VLOOKUP(_xlfn.CONCAT('Team Roster - Final'!$A447," : ",'Team Roster - Final'!$BM447),'Rate Calculations'!$C$4:$S$1100,14,FALSE),"")</f>
        <v/>
      </c>
      <c r="Y447" s="222" t="str">
        <f t="shared" si="107"/>
        <v/>
      </c>
      <c r="Z447" s="222" t="str">
        <f t="shared" si="108"/>
        <v/>
      </c>
      <c r="AA447" s="224" t="str">
        <f>IFERROR(IF(#REF!="Yes",$Y447, $Y447+$Q447*0.5),"")</f>
        <v/>
      </c>
      <c r="AB447" s="224" t="str">
        <f>IFERROR(IF(#REF!="Yes",$Z447, $Z447+$S447*0.5),"")</f>
        <v/>
      </c>
      <c r="AC447" s="220" t="str">
        <f>IFERROR(VLOOKUP(_xlfn.CONCAT('Team Roster - Final'!$A447," : ",'Team Roster - Final'!$BM447),'Rate Calculations'!$C$4:$U$1100,19,FALSE),"")</f>
        <v/>
      </c>
      <c r="AD447" s="220" t="str">
        <f t="shared" si="109"/>
        <v/>
      </c>
      <c r="AE447" s="220" t="str">
        <f t="shared" si="110"/>
        <v/>
      </c>
      <c r="AF447" s="225" t="str">
        <f>IFERROR(VLOOKUP(_xlfn.CONCAT('Team Roster - Final'!$A447," : ",'Team Roster - Final'!$BM447),'Rate Calculations'!$C$4:$AB$1100,22,FALSE),"")</f>
        <v/>
      </c>
      <c r="AG447" s="225" t="str">
        <f>IFERROR(VLOOKUP(_xlfn.CONCAT('Team Roster - Final'!$A447," : ",'Team Roster - Final'!$BM447),'Rate Calculations'!$C$4:$AB$1100,23,FALSE),"")</f>
        <v/>
      </c>
      <c r="AH447" s="222" t="str">
        <f t="shared" si="111"/>
        <v/>
      </c>
      <c r="AI447" s="222" t="str">
        <f t="shared" si="112"/>
        <v/>
      </c>
      <c r="AJ447" s="223" t="str">
        <f>Table1[[#This Row],[Home Office
Net Fee %]]</f>
        <v/>
      </c>
      <c r="AK447" s="222" t="str">
        <f t="shared" si="113"/>
        <v/>
      </c>
      <c r="AL447" s="222" t="str">
        <f t="shared" si="114"/>
        <v/>
      </c>
      <c r="AM447" s="215" t="str">
        <f>IFERROR(IF(#REF!="Yes",$AK447,($AK447+$AD447*0.5)),"")</f>
        <v/>
      </c>
      <c r="AN447" s="215" t="str">
        <f>IFERROR(IF(#REF!="Yes",$AL447,($AL447+$AE447*0.5)),"")</f>
        <v/>
      </c>
      <c r="AO447" s="374" t="str">
        <f>IF(ISBLANK('Team Roster Proposed - FBR'!Q448),"",'Team Roster Proposed - FBR'!Q448)</f>
        <v/>
      </c>
      <c r="AP447" s="226" t="e">
        <f>IF(ISBLANK(#REF!),"",#REF!)</f>
        <v>#REF!</v>
      </c>
      <c r="AQ447" s="226" t="e">
        <f>IF(ISBLANK(#REF!),"",#REF!)</f>
        <v>#REF!</v>
      </c>
      <c r="AR447" s="226" t="e">
        <f>IF(ISBLANK(#REF!),"",#REF!)</f>
        <v>#REF!</v>
      </c>
      <c r="AS447" s="219" t="e">
        <f>IF(ISBLANK(#REF!),"",#REF!)</f>
        <v>#REF!</v>
      </c>
      <c r="AT447" s="219" t="e">
        <f>IF(ISBLANK(#REF!),"",#REF!)</f>
        <v>#REF!</v>
      </c>
      <c r="AU447" s="219" t="e">
        <f>IF(ISBLANK(#REF!),"",#REF!)</f>
        <v>#REF!</v>
      </c>
      <c r="AV447" s="219" t="e">
        <f>IF(ISBLANK(#REF!),"",#REF!)</f>
        <v>#REF!</v>
      </c>
      <c r="AW447" s="219" t="e">
        <f>IF(ISBLANK(#REF!),"",#REF!)</f>
        <v>#REF!</v>
      </c>
      <c r="AX447" s="219" t="e">
        <f>IF(ISBLANK(#REF!),"",#REF!)</f>
        <v>#REF!</v>
      </c>
      <c r="AY447" s="226" t="e">
        <f>IF(ISBLANK(#REF!),"",#REF!)</f>
        <v>#REF!</v>
      </c>
      <c r="AZ447" s="219" t="e">
        <f>IF(ISBLANK(#REF!),"",#REF!)</f>
        <v>#REF!</v>
      </c>
      <c r="BA447" s="219" t="e">
        <f>IF(ISBLANK(#REF!),"",#REF!)</f>
        <v>#REF!</v>
      </c>
      <c r="BB447" s="219" t="e">
        <f>IF(ISBLANK(#REF!),"",#REF!)</f>
        <v>#REF!</v>
      </c>
      <c r="BC447" s="219" t="e">
        <f>IF(ISBLANK(#REF!),"",#REF!)</f>
        <v>#REF!</v>
      </c>
      <c r="BD447" s="219" t="e">
        <f>IF(ISBLANK(#REF!),"",#REF!)</f>
        <v>#REF!</v>
      </c>
      <c r="BE447" s="219" t="e">
        <f>IF(ISBLANK(#REF!),"",#REF!)</f>
        <v>#REF!</v>
      </c>
      <c r="BF447" s="219" t="e">
        <f>IF(ISBLANK(#REF!),"",#REF!)</f>
        <v>#REF!</v>
      </c>
      <c r="BG447" s="219" t="e">
        <f>IF(ISBLANK(#REF!),"",#REF!)</f>
        <v>#REF!</v>
      </c>
      <c r="BH447" s="219" t="e">
        <f>IF(ISBLANK(#REF!),"",#REF!)</f>
        <v>#REF!</v>
      </c>
      <c r="BI447" s="219" t="e">
        <f>IF(ISBLANK(#REF!),"",#REF!)</f>
        <v>#REF!</v>
      </c>
      <c r="BJ447" s="219" t="e">
        <f>IF(ISBLANK(#REF!),"",#REF!)</f>
        <v>#REF!</v>
      </c>
      <c r="BK447" s="219" t="e">
        <f>IF(ISBLANK(#REF!),"",#REF!)</f>
        <v>#REF!</v>
      </c>
      <c r="BL447" s="219" t="e">
        <f>IF(ISBLANK(#REF!),"",#REF!)</f>
        <v>#REF!</v>
      </c>
      <c r="BM447" s="219" t="e">
        <f>IF(ISBLANK(#REF!),"",#REF!)</f>
        <v>#REF!</v>
      </c>
      <c r="BN447" s="219" t="e">
        <f>IF(ISBLANK(#REF!),"",#REF!)</f>
        <v>#REF!</v>
      </c>
      <c r="BO447" s="227" t="e">
        <f t="shared" si="115"/>
        <v>#REF!</v>
      </c>
      <c r="BP447" s="228" t="str">
        <f t="shared" si="118"/>
        <v/>
      </c>
      <c r="BQ447" s="229" t="str">
        <f t="shared" si="102"/>
        <v/>
      </c>
      <c r="BR447" s="228" t="e">
        <f t="shared" si="116"/>
        <v>#REF!</v>
      </c>
      <c r="BS447" s="230" t="e">
        <f t="shared" si="117"/>
        <v>#REF!</v>
      </c>
    </row>
    <row r="448" spans="1:71">
      <c r="A448" s="213" t="e">
        <f>IF(ISBLANK(#REF!),"",#REF!)</f>
        <v>#REF!</v>
      </c>
      <c r="B448" s="214" t="e">
        <f>IF(ISBLANK(#REF!),"",#REF!)</f>
        <v>#REF!</v>
      </c>
      <c r="C448" s="214" t="e">
        <f>IF(ISBLANK(#REF!),"",#REF!)</f>
        <v>#REF!</v>
      </c>
      <c r="D448" s="214" t="e">
        <f>IF(ISBLANK(#REF!),"",#REF!)</f>
        <v>#REF!</v>
      </c>
      <c r="E448" s="214" t="e">
        <f>IF(ISBLANK(#REF!),"",#REF!)</f>
        <v>#REF!</v>
      </c>
      <c r="F448" s="214" t="e">
        <f>IF(ISBLANK(#REF!),"",#REF!)</f>
        <v>#REF!</v>
      </c>
      <c r="G448" s="214" t="e">
        <f>IF(ISBLANK(#REF!),"",#REF!)</f>
        <v>#REF!</v>
      </c>
      <c r="H448" s="215" t="e">
        <f>IF(ISBLANK(#REF!),"",#REF!)</f>
        <v>#REF!</v>
      </c>
      <c r="I448" s="214" t="e">
        <f>IF(ISBLANK(#REF!),"",#REF!)</f>
        <v>#REF!</v>
      </c>
      <c r="J448" s="216" t="e">
        <f>IF(ISBLANK(#REF!),"",#REF!)</f>
        <v>#REF!</v>
      </c>
      <c r="K448" s="217" t="e">
        <f>IF(ISBLANK(#REF!),"",#REF!)</f>
        <v>#REF!</v>
      </c>
      <c r="L448" s="217" t="e">
        <f>IF(ISBLANK(#REF!),"",#REF!)</f>
        <v>#REF!</v>
      </c>
      <c r="M448" s="218" t="e">
        <f>IF(ISBLANK(#REF!),"",#REF!)</f>
        <v>#REF!</v>
      </c>
      <c r="N448" s="218" t="e">
        <f>IF(ISBLANK(#REF!),"",#REF!)</f>
        <v>#REF!</v>
      </c>
      <c r="O448" s="220" t="str">
        <f>IFERROR(VLOOKUP(_xlfn.CONCAT('Team Roster - Final'!$A448," : ",'Team Roster - Final'!$BM448),'Rate Calculations'!$C$4:$G$1100,5,FALSE),"")</f>
        <v/>
      </c>
      <c r="P448" s="225">
        <f>IF(ISBLANK('Rate Calculations'!$H450),"",'Rate Calculations'!$H450)</f>
        <v>1.7500000000000002E-2</v>
      </c>
      <c r="Q448" s="220" t="str">
        <f t="shared" si="103"/>
        <v/>
      </c>
      <c r="R448" s="221">
        <f>IF(ISBLANK('Rate Calculations'!$J450),"",'Rate Calculations'!$J450)</f>
        <v>3.5000000000000003E-2</v>
      </c>
      <c r="S448" s="220" t="str">
        <f t="shared" si="104"/>
        <v/>
      </c>
      <c r="T448" s="225" t="str">
        <f>IFERROR(VLOOKUP(_xlfn.CONCAT('Team Roster - Final'!$A448," : ",'Team Roster - Final'!$BM448),'Rate Calculations'!$C$4:$S$1100,10,FALSE),"")</f>
        <v/>
      </c>
      <c r="U448" s="225" t="str">
        <f>IFERROR(VLOOKUP(_xlfn.CONCAT('Team Roster - Final'!$A448," : ",'Team Roster - Final'!$BM448),'Rate Calculations'!$C$4:$S$1100,11,FALSE),"")</f>
        <v/>
      </c>
      <c r="V448" s="222" t="str">
        <f t="shared" si="105"/>
        <v/>
      </c>
      <c r="W448" s="222" t="str">
        <f t="shared" si="106"/>
        <v/>
      </c>
      <c r="X448" s="223" t="str">
        <f>IFERROR(VLOOKUP(_xlfn.CONCAT('Team Roster - Final'!$A448," : ",'Team Roster - Final'!$BM448),'Rate Calculations'!$C$4:$S$1100,14,FALSE),"")</f>
        <v/>
      </c>
      <c r="Y448" s="222" t="str">
        <f t="shared" si="107"/>
        <v/>
      </c>
      <c r="Z448" s="222" t="str">
        <f t="shared" si="108"/>
        <v/>
      </c>
      <c r="AA448" s="224" t="str">
        <f>IFERROR(IF(#REF!="Yes",$Y448, $Y448+$Q448*0.5),"")</f>
        <v/>
      </c>
      <c r="AB448" s="224" t="str">
        <f>IFERROR(IF(#REF!="Yes",$Z448, $Z448+$S448*0.5),"")</f>
        <v/>
      </c>
      <c r="AC448" s="220" t="str">
        <f>IFERROR(VLOOKUP(_xlfn.CONCAT('Team Roster - Final'!$A448," : ",'Team Roster - Final'!$BM448),'Rate Calculations'!$C$4:$U$1100,19,FALSE),"")</f>
        <v/>
      </c>
      <c r="AD448" s="220" t="str">
        <f t="shared" si="109"/>
        <v/>
      </c>
      <c r="AE448" s="220" t="str">
        <f t="shared" si="110"/>
        <v/>
      </c>
      <c r="AF448" s="225" t="str">
        <f>IFERROR(VLOOKUP(_xlfn.CONCAT('Team Roster - Final'!$A448," : ",'Team Roster - Final'!$BM448),'Rate Calculations'!$C$4:$AB$1100,22,FALSE),"")</f>
        <v/>
      </c>
      <c r="AG448" s="225" t="str">
        <f>IFERROR(VLOOKUP(_xlfn.CONCAT('Team Roster - Final'!$A448," : ",'Team Roster - Final'!$BM448),'Rate Calculations'!$C$4:$AB$1100,23,FALSE),"")</f>
        <v/>
      </c>
      <c r="AH448" s="222" t="str">
        <f t="shared" si="111"/>
        <v/>
      </c>
      <c r="AI448" s="222" t="str">
        <f t="shared" si="112"/>
        <v/>
      </c>
      <c r="AJ448" s="223" t="str">
        <f>Table1[[#This Row],[Home Office
Net Fee %]]</f>
        <v/>
      </c>
      <c r="AK448" s="222" t="str">
        <f t="shared" si="113"/>
        <v/>
      </c>
      <c r="AL448" s="222" t="str">
        <f t="shared" si="114"/>
        <v/>
      </c>
      <c r="AM448" s="215" t="str">
        <f>IFERROR(IF(#REF!="Yes",$AK448,($AK448+$AD448*0.5)),"")</f>
        <v/>
      </c>
      <c r="AN448" s="215" t="str">
        <f>IFERROR(IF(#REF!="Yes",$AL448,($AL448+$AE448*0.5)),"")</f>
        <v/>
      </c>
      <c r="AO448" s="374" t="str">
        <f>IF(ISBLANK('Team Roster Proposed - FBR'!Q449),"",'Team Roster Proposed - FBR'!Q449)</f>
        <v/>
      </c>
      <c r="AP448" s="226" t="e">
        <f>IF(ISBLANK(#REF!),"",#REF!)</f>
        <v>#REF!</v>
      </c>
      <c r="AQ448" s="226" t="e">
        <f>IF(ISBLANK(#REF!),"",#REF!)</f>
        <v>#REF!</v>
      </c>
      <c r="AR448" s="226" t="e">
        <f>IF(ISBLANK(#REF!),"",#REF!)</f>
        <v>#REF!</v>
      </c>
      <c r="AS448" s="219" t="e">
        <f>IF(ISBLANK(#REF!),"",#REF!)</f>
        <v>#REF!</v>
      </c>
      <c r="AT448" s="219" t="e">
        <f>IF(ISBLANK(#REF!),"",#REF!)</f>
        <v>#REF!</v>
      </c>
      <c r="AU448" s="219" t="e">
        <f>IF(ISBLANK(#REF!),"",#REF!)</f>
        <v>#REF!</v>
      </c>
      <c r="AV448" s="219" t="e">
        <f>IF(ISBLANK(#REF!),"",#REF!)</f>
        <v>#REF!</v>
      </c>
      <c r="AW448" s="219" t="e">
        <f>IF(ISBLANK(#REF!),"",#REF!)</f>
        <v>#REF!</v>
      </c>
      <c r="AX448" s="219" t="e">
        <f>IF(ISBLANK(#REF!),"",#REF!)</f>
        <v>#REF!</v>
      </c>
      <c r="AY448" s="226" t="e">
        <f>IF(ISBLANK(#REF!),"",#REF!)</f>
        <v>#REF!</v>
      </c>
      <c r="AZ448" s="219" t="e">
        <f>IF(ISBLANK(#REF!),"",#REF!)</f>
        <v>#REF!</v>
      </c>
      <c r="BA448" s="219" t="e">
        <f>IF(ISBLANK(#REF!),"",#REF!)</f>
        <v>#REF!</v>
      </c>
      <c r="BB448" s="219" t="e">
        <f>IF(ISBLANK(#REF!),"",#REF!)</f>
        <v>#REF!</v>
      </c>
      <c r="BC448" s="219" t="e">
        <f>IF(ISBLANK(#REF!),"",#REF!)</f>
        <v>#REF!</v>
      </c>
      <c r="BD448" s="219" t="e">
        <f>IF(ISBLANK(#REF!),"",#REF!)</f>
        <v>#REF!</v>
      </c>
      <c r="BE448" s="219" t="e">
        <f>IF(ISBLANK(#REF!),"",#REF!)</f>
        <v>#REF!</v>
      </c>
      <c r="BF448" s="219" t="e">
        <f>IF(ISBLANK(#REF!),"",#REF!)</f>
        <v>#REF!</v>
      </c>
      <c r="BG448" s="219" t="e">
        <f>IF(ISBLANK(#REF!),"",#REF!)</f>
        <v>#REF!</v>
      </c>
      <c r="BH448" s="219" t="e">
        <f>IF(ISBLANK(#REF!),"",#REF!)</f>
        <v>#REF!</v>
      </c>
      <c r="BI448" s="219" t="e">
        <f>IF(ISBLANK(#REF!),"",#REF!)</f>
        <v>#REF!</v>
      </c>
      <c r="BJ448" s="219" t="e">
        <f>IF(ISBLANK(#REF!),"",#REF!)</f>
        <v>#REF!</v>
      </c>
      <c r="BK448" s="219" t="e">
        <f>IF(ISBLANK(#REF!),"",#REF!)</f>
        <v>#REF!</v>
      </c>
      <c r="BL448" s="219" t="e">
        <f>IF(ISBLANK(#REF!),"",#REF!)</f>
        <v>#REF!</v>
      </c>
      <c r="BM448" s="219" t="e">
        <f>IF(ISBLANK(#REF!),"",#REF!)</f>
        <v>#REF!</v>
      </c>
      <c r="BN448" s="219" t="e">
        <f>IF(ISBLANK(#REF!),"",#REF!)</f>
        <v>#REF!</v>
      </c>
      <c r="BO448" s="227" t="e">
        <f t="shared" si="115"/>
        <v>#REF!</v>
      </c>
      <c r="BP448" s="228" t="str">
        <f t="shared" si="118"/>
        <v/>
      </c>
      <c r="BQ448" s="229" t="str">
        <f t="shared" si="102"/>
        <v/>
      </c>
      <c r="BR448" s="228" t="e">
        <f t="shared" si="116"/>
        <v>#REF!</v>
      </c>
      <c r="BS448" s="230" t="e">
        <f t="shared" si="117"/>
        <v>#REF!</v>
      </c>
    </row>
    <row r="449" spans="1:71">
      <c r="A449" s="213" t="e">
        <f>IF(ISBLANK(#REF!),"",#REF!)</f>
        <v>#REF!</v>
      </c>
      <c r="B449" s="214" t="e">
        <f>IF(ISBLANK(#REF!),"",#REF!)</f>
        <v>#REF!</v>
      </c>
      <c r="C449" s="214" t="e">
        <f>IF(ISBLANK(#REF!),"",#REF!)</f>
        <v>#REF!</v>
      </c>
      <c r="D449" s="214" t="e">
        <f>IF(ISBLANK(#REF!),"",#REF!)</f>
        <v>#REF!</v>
      </c>
      <c r="E449" s="214" t="e">
        <f>IF(ISBLANK(#REF!),"",#REF!)</f>
        <v>#REF!</v>
      </c>
      <c r="F449" s="214" t="e">
        <f>IF(ISBLANK(#REF!),"",#REF!)</f>
        <v>#REF!</v>
      </c>
      <c r="G449" s="214" t="e">
        <f>IF(ISBLANK(#REF!),"",#REF!)</f>
        <v>#REF!</v>
      </c>
      <c r="H449" s="215" t="e">
        <f>IF(ISBLANK(#REF!),"",#REF!)</f>
        <v>#REF!</v>
      </c>
      <c r="I449" s="214" t="e">
        <f>IF(ISBLANK(#REF!),"",#REF!)</f>
        <v>#REF!</v>
      </c>
      <c r="J449" s="216" t="e">
        <f>IF(ISBLANK(#REF!),"",#REF!)</f>
        <v>#REF!</v>
      </c>
      <c r="K449" s="217" t="e">
        <f>IF(ISBLANK(#REF!),"",#REF!)</f>
        <v>#REF!</v>
      </c>
      <c r="L449" s="217" t="e">
        <f>IF(ISBLANK(#REF!),"",#REF!)</f>
        <v>#REF!</v>
      </c>
      <c r="M449" s="218" t="e">
        <f>IF(ISBLANK(#REF!),"",#REF!)</f>
        <v>#REF!</v>
      </c>
      <c r="N449" s="218" t="e">
        <f>IF(ISBLANK(#REF!),"",#REF!)</f>
        <v>#REF!</v>
      </c>
      <c r="O449" s="220" t="str">
        <f>IFERROR(VLOOKUP(_xlfn.CONCAT('Team Roster - Final'!$A449," : ",'Team Roster - Final'!$BM449),'Rate Calculations'!$C$4:$G$1100,5,FALSE),"")</f>
        <v/>
      </c>
      <c r="P449" s="225">
        <f>IF(ISBLANK('Rate Calculations'!$H451),"",'Rate Calculations'!$H451)</f>
        <v>1.7500000000000002E-2</v>
      </c>
      <c r="Q449" s="220" t="str">
        <f t="shared" si="103"/>
        <v/>
      </c>
      <c r="R449" s="221">
        <f>IF(ISBLANK('Rate Calculations'!$J451),"",'Rate Calculations'!$J451)</f>
        <v>3.5000000000000003E-2</v>
      </c>
      <c r="S449" s="220" t="str">
        <f t="shared" si="104"/>
        <v/>
      </c>
      <c r="T449" s="225" t="str">
        <f>IFERROR(VLOOKUP(_xlfn.CONCAT('Team Roster - Final'!$A449," : ",'Team Roster - Final'!$BM449),'Rate Calculations'!$C$4:$S$1100,10,FALSE),"")</f>
        <v/>
      </c>
      <c r="U449" s="225" t="str">
        <f>IFERROR(VLOOKUP(_xlfn.CONCAT('Team Roster - Final'!$A449," : ",'Team Roster - Final'!$BM449),'Rate Calculations'!$C$4:$S$1100,11,FALSE),"")</f>
        <v/>
      </c>
      <c r="V449" s="222" t="str">
        <f t="shared" si="105"/>
        <v/>
      </c>
      <c r="W449" s="222" t="str">
        <f t="shared" si="106"/>
        <v/>
      </c>
      <c r="X449" s="223" t="str">
        <f>IFERROR(VLOOKUP(_xlfn.CONCAT('Team Roster - Final'!$A449," : ",'Team Roster - Final'!$BM449),'Rate Calculations'!$C$4:$S$1100,14,FALSE),"")</f>
        <v/>
      </c>
      <c r="Y449" s="222" t="str">
        <f t="shared" si="107"/>
        <v/>
      </c>
      <c r="Z449" s="222" t="str">
        <f t="shared" si="108"/>
        <v/>
      </c>
      <c r="AA449" s="224" t="str">
        <f>IFERROR(IF(#REF!="Yes",$Y449, $Y449+$Q449*0.5),"")</f>
        <v/>
      </c>
      <c r="AB449" s="224" t="str">
        <f>IFERROR(IF(#REF!="Yes",$Z449, $Z449+$S449*0.5),"")</f>
        <v/>
      </c>
      <c r="AC449" s="220" t="str">
        <f>IFERROR(VLOOKUP(_xlfn.CONCAT('Team Roster - Final'!$A449," : ",'Team Roster - Final'!$BM449),'Rate Calculations'!$C$4:$U$1100,19,FALSE),"")</f>
        <v/>
      </c>
      <c r="AD449" s="220" t="str">
        <f t="shared" si="109"/>
        <v/>
      </c>
      <c r="AE449" s="220" t="str">
        <f t="shared" si="110"/>
        <v/>
      </c>
      <c r="AF449" s="225" t="str">
        <f>IFERROR(VLOOKUP(_xlfn.CONCAT('Team Roster - Final'!$A449," : ",'Team Roster - Final'!$BM449),'Rate Calculations'!$C$4:$AB$1100,22,FALSE),"")</f>
        <v/>
      </c>
      <c r="AG449" s="225" t="str">
        <f>IFERROR(VLOOKUP(_xlfn.CONCAT('Team Roster - Final'!$A449," : ",'Team Roster - Final'!$BM449),'Rate Calculations'!$C$4:$AB$1100,23,FALSE),"")</f>
        <v/>
      </c>
      <c r="AH449" s="222" t="str">
        <f t="shared" si="111"/>
        <v/>
      </c>
      <c r="AI449" s="222" t="str">
        <f t="shared" si="112"/>
        <v/>
      </c>
      <c r="AJ449" s="223" t="str">
        <f>Table1[[#This Row],[Home Office
Net Fee %]]</f>
        <v/>
      </c>
      <c r="AK449" s="222" t="str">
        <f t="shared" si="113"/>
        <v/>
      </c>
      <c r="AL449" s="222" t="str">
        <f t="shared" si="114"/>
        <v/>
      </c>
      <c r="AM449" s="215" t="str">
        <f>IFERROR(IF(#REF!="Yes",$AK449,($AK449+$AD449*0.5)),"")</f>
        <v/>
      </c>
      <c r="AN449" s="215" t="str">
        <f>IFERROR(IF(#REF!="Yes",$AL449,($AL449+$AE449*0.5)),"")</f>
        <v/>
      </c>
      <c r="AO449" s="374" t="str">
        <f>IF(ISBLANK('Team Roster Proposed - FBR'!Q450),"",'Team Roster Proposed - FBR'!Q450)</f>
        <v/>
      </c>
      <c r="AP449" s="226" t="e">
        <f>IF(ISBLANK(#REF!),"",#REF!)</f>
        <v>#REF!</v>
      </c>
      <c r="AQ449" s="226" t="e">
        <f>IF(ISBLANK(#REF!),"",#REF!)</f>
        <v>#REF!</v>
      </c>
      <c r="AR449" s="226" t="e">
        <f>IF(ISBLANK(#REF!),"",#REF!)</f>
        <v>#REF!</v>
      </c>
      <c r="AS449" s="219" t="e">
        <f>IF(ISBLANK(#REF!),"",#REF!)</f>
        <v>#REF!</v>
      </c>
      <c r="AT449" s="219" t="e">
        <f>IF(ISBLANK(#REF!),"",#REF!)</f>
        <v>#REF!</v>
      </c>
      <c r="AU449" s="219" t="e">
        <f>IF(ISBLANK(#REF!),"",#REF!)</f>
        <v>#REF!</v>
      </c>
      <c r="AV449" s="219" t="e">
        <f>IF(ISBLANK(#REF!),"",#REF!)</f>
        <v>#REF!</v>
      </c>
      <c r="AW449" s="219" t="e">
        <f>IF(ISBLANK(#REF!),"",#REF!)</f>
        <v>#REF!</v>
      </c>
      <c r="AX449" s="219" t="e">
        <f>IF(ISBLANK(#REF!),"",#REF!)</f>
        <v>#REF!</v>
      </c>
      <c r="AY449" s="226" t="e">
        <f>IF(ISBLANK(#REF!),"",#REF!)</f>
        <v>#REF!</v>
      </c>
      <c r="AZ449" s="219" t="e">
        <f>IF(ISBLANK(#REF!),"",#REF!)</f>
        <v>#REF!</v>
      </c>
      <c r="BA449" s="219" t="e">
        <f>IF(ISBLANK(#REF!),"",#REF!)</f>
        <v>#REF!</v>
      </c>
      <c r="BB449" s="219" t="e">
        <f>IF(ISBLANK(#REF!),"",#REF!)</f>
        <v>#REF!</v>
      </c>
      <c r="BC449" s="219" t="e">
        <f>IF(ISBLANK(#REF!),"",#REF!)</f>
        <v>#REF!</v>
      </c>
      <c r="BD449" s="219" t="e">
        <f>IF(ISBLANK(#REF!),"",#REF!)</f>
        <v>#REF!</v>
      </c>
      <c r="BE449" s="219" t="e">
        <f>IF(ISBLANK(#REF!),"",#REF!)</f>
        <v>#REF!</v>
      </c>
      <c r="BF449" s="219" t="e">
        <f>IF(ISBLANK(#REF!),"",#REF!)</f>
        <v>#REF!</v>
      </c>
      <c r="BG449" s="219" t="e">
        <f>IF(ISBLANK(#REF!),"",#REF!)</f>
        <v>#REF!</v>
      </c>
      <c r="BH449" s="219" t="e">
        <f>IF(ISBLANK(#REF!),"",#REF!)</f>
        <v>#REF!</v>
      </c>
      <c r="BI449" s="219" t="e">
        <f>IF(ISBLANK(#REF!),"",#REF!)</f>
        <v>#REF!</v>
      </c>
      <c r="BJ449" s="219" t="e">
        <f>IF(ISBLANK(#REF!),"",#REF!)</f>
        <v>#REF!</v>
      </c>
      <c r="BK449" s="219" t="e">
        <f>IF(ISBLANK(#REF!),"",#REF!)</f>
        <v>#REF!</v>
      </c>
      <c r="BL449" s="219" t="e">
        <f>IF(ISBLANK(#REF!),"",#REF!)</f>
        <v>#REF!</v>
      </c>
      <c r="BM449" s="219" t="e">
        <f>IF(ISBLANK(#REF!),"",#REF!)</f>
        <v>#REF!</v>
      </c>
      <c r="BN449" s="219" t="e">
        <f>IF(ISBLANK(#REF!),"",#REF!)</f>
        <v>#REF!</v>
      </c>
      <c r="BO449" s="227" t="e">
        <f t="shared" si="115"/>
        <v>#REF!</v>
      </c>
      <c r="BP449" s="228" t="str">
        <f t="shared" si="118"/>
        <v/>
      </c>
      <c r="BQ449" s="229" t="str">
        <f t="shared" si="102"/>
        <v/>
      </c>
      <c r="BR449" s="228" t="e">
        <f t="shared" si="116"/>
        <v>#REF!</v>
      </c>
      <c r="BS449" s="230" t="e">
        <f t="shared" si="117"/>
        <v>#REF!</v>
      </c>
    </row>
    <row r="450" spans="1:71">
      <c r="A450" s="213" t="e">
        <f>IF(ISBLANK(#REF!),"",#REF!)</f>
        <v>#REF!</v>
      </c>
      <c r="B450" s="214" t="e">
        <f>IF(ISBLANK(#REF!),"",#REF!)</f>
        <v>#REF!</v>
      </c>
      <c r="C450" s="214" t="e">
        <f>IF(ISBLANK(#REF!),"",#REF!)</f>
        <v>#REF!</v>
      </c>
      <c r="D450" s="214" t="e">
        <f>IF(ISBLANK(#REF!),"",#REF!)</f>
        <v>#REF!</v>
      </c>
      <c r="E450" s="214" t="e">
        <f>IF(ISBLANK(#REF!),"",#REF!)</f>
        <v>#REF!</v>
      </c>
      <c r="F450" s="214" t="e">
        <f>IF(ISBLANK(#REF!),"",#REF!)</f>
        <v>#REF!</v>
      </c>
      <c r="G450" s="214" t="e">
        <f>IF(ISBLANK(#REF!),"",#REF!)</f>
        <v>#REF!</v>
      </c>
      <c r="H450" s="215" t="e">
        <f>IF(ISBLANK(#REF!),"",#REF!)</f>
        <v>#REF!</v>
      </c>
      <c r="I450" s="214" t="e">
        <f>IF(ISBLANK(#REF!),"",#REF!)</f>
        <v>#REF!</v>
      </c>
      <c r="J450" s="216" t="e">
        <f>IF(ISBLANK(#REF!),"",#REF!)</f>
        <v>#REF!</v>
      </c>
      <c r="K450" s="217" t="e">
        <f>IF(ISBLANK(#REF!),"",#REF!)</f>
        <v>#REF!</v>
      </c>
      <c r="L450" s="217" t="e">
        <f>IF(ISBLANK(#REF!),"",#REF!)</f>
        <v>#REF!</v>
      </c>
      <c r="M450" s="218" t="e">
        <f>IF(ISBLANK(#REF!),"",#REF!)</f>
        <v>#REF!</v>
      </c>
      <c r="N450" s="218" t="e">
        <f>IF(ISBLANK(#REF!),"",#REF!)</f>
        <v>#REF!</v>
      </c>
      <c r="O450" s="220" t="str">
        <f>IFERROR(VLOOKUP(_xlfn.CONCAT('Team Roster - Final'!$A450," : ",'Team Roster - Final'!$BM450),'Rate Calculations'!$C$4:$G$1100,5,FALSE),"")</f>
        <v/>
      </c>
      <c r="P450" s="225">
        <f>IF(ISBLANK('Rate Calculations'!$H452),"",'Rate Calculations'!$H452)</f>
        <v>1.7500000000000002E-2</v>
      </c>
      <c r="Q450" s="220" t="str">
        <f t="shared" si="103"/>
        <v/>
      </c>
      <c r="R450" s="221">
        <f>IF(ISBLANK('Rate Calculations'!$J452),"",'Rate Calculations'!$J452)</f>
        <v>3.5000000000000003E-2</v>
      </c>
      <c r="S450" s="220" t="str">
        <f t="shared" si="104"/>
        <v/>
      </c>
      <c r="T450" s="225" t="str">
        <f>IFERROR(VLOOKUP(_xlfn.CONCAT('Team Roster - Final'!$A450," : ",'Team Roster - Final'!$BM450),'Rate Calculations'!$C$4:$S$1100,10,FALSE),"")</f>
        <v/>
      </c>
      <c r="U450" s="225" t="str">
        <f>IFERROR(VLOOKUP(_xlfn.CONCAT('Team Roster - Final'!$A450," : ",'Team Roster - Final'!$BM450),'Rate Calculations'!$C$4:$S$1100,11,FALSE),"")</f>
        <v/>
      </c>
      <c r="V450" s="222" t="str">
        <f t="shared" si="105"/>
        <v/>
      </c>
      <c r="W450" s="222" t="str">
        <f t="shared" si="106"/>
        <v/>
      </c>
      <c r="X450" s="223" t="str">
        <f>IFERROR(VLOOKUP(_xlfn.CONCAT('Team Roster - Final'!$A450," : ",'Team Roster - Final'!$BM450),'Rate Calculations'!$C$4:$S$1100,14,FALSE),"")</f>
        <v/>
      </c>
      <c r="Y450" s="222" t="str">
        <f t="shared" si="107"/>
        <v/>
      </c>
      <c r="Z450" s="222" t="str">
        <f t="shared" si="108"/>
        <v/>
      </c>
      <c r="AA450" s="224" t="str">
        <f>IFERROR(IF(#REF!="Yes",$Y450, $Y450+$Q450*0.5),"")</f>
        <v/>
      </c>
      <c r="AB450" s="224" t="str">
        <f>IFERROR(IF(#REF!="Yes",$Z450, $Z450+$S450*0.5),"")</f>
        <v/>
      </c>
      <c r="AC450" s="220" t="str">
        <f>IFERROR(VLOOKUP(_xlfn.CONCAT('Team Roster - Final'!$A450," : ",'Team Roster - Final'!$BM450),'Rate Calculations'!$C$4:$U$1100,19,FALSE),"")</f>
        <v/>
      </c>
      <c r="AD450" s="220" t="str">
        <f t="shared" si="109"/>
        <v/>
      </c>
      <c r="AE450" s="220" t="str">
        <f t="shared" si="110"/>
        <v/>
      </c>
      <c r="AF450" s="225" t="str">
        <f>IFERROR(VLOOKUP(_xlfn.CONCAT('Team Roster - Final'!$A450," : ",'Team Roster - Final'!$BM450),'Rate Calculations'!$C$4:$AB$1100,22,FALSE),"")</f>
        <v/>
      </c>
      <c r="AG450" s="225" t="str">
        <f>IFERROR(VLOOKUP(_xlfn.CONCAT('Team Roster - Final'!$A450," : ",'Team Roster - Final'!$BM450),'Rate Calculations'!$C$4:$AB$1100,23,FALSE),"")</f>
        <v/>
      </c>
      <c r="AH450" s="222" t="str">
        <f t="shared" si="111"/>
        <v/>
      </c>
      <c r="AI450" s="222" t="str">
        <f t="shared" si="112"/>
        <v/>
      </c>
      <c r="AJ450" s="223" t="str">
        <f>Table1[[#This Row],[Home Office
Net Fee %]]</f>
        <v/>
      </c>
      <c r="AK450" s="222" t="str">
        <f t="shared" si="113"/>
        <v/>
      </c>
      <c r="AL450" s="222" t="str">
        <f t="shared" si="114"/>
        <v/>
      </c>
      <c r="AM450" s="215" t="str">
        <f>IFERROR(IF(#REF!="Yes",$AK450,($AK450+$AD450*0.5)),"")</f>
        <v/>
      </c>
      <c r="AN450" s="215" t="str">
        <f>IFERROR(IF(#REF!="Yes",$AL450,($AL450+$AE450*0.5)),"")</f>
        <v/>
      </c>
      <c r="AO450" s="374" t="str">
        <f>IF(ISBLANK('Team Roster Proposed - FBR'!Q451),"",'Team Roster Proposed - FBR'!Q451)</f>
        <v/>
      </c>
      <c r="AP450" s="226" t="e">
        <f>IF(ISBLANK(#REF!),"",#REF!)</f>
        <v>#REF!</v>
      </c>
      <c r="AQ450" s="226" t="e">
        <f>IF(ISBLANK(#REF!),"",#REF!)</f>
        <v>#REF!</v>
      </c>
      <c r="AR450" s="226" t="e">
        <f>IF(ISBLANK(#REF!),"",#REF!)</f>
        <v>#REF!</v>
      </c>
      <c r="AS450" s="219" t="e">
        <f>IF(ISBLANK(#REF!),"",#REF!)</f>
        <v>#REF!</v>
      </c>
      <c r="AT450" s="219" t="e">
        <f>IF(ISBLANK(#REF!),"",#REF!)</f>
        <v>#REF!</v>
      </c>
      <c r="AU450" s="219" t="e">
        <f>IF(ISBLANK(#REF!),"",#REF!)</f>
        <v>#REF!</v>
      </c>
      <c r="AV450" s="219" t="e">
        <f>IF(ISBLANK(#REF!),"",#REF!)</f>
        <v>#REF!</v>
      </c>
      <c r="AW450" s="219" t="e">
        <f>IF(ISBLANK(#REF!),"",#REF!)</f>
        <v>#REF!</v>
      </c>
      <c r="AX450" s="219" t="e">
        <f>IF(ISBLANK(#REF!),"",#REF!)</f>
        <v>#REF!</v>
      </c>
      <c r="AY450" s="226" t="e">
        <f>IF(ISBLANK(#REF!),"",#REF!)</f>
        <v>#REF!</v>
      </c>
      <c r="AZ450" s="219" t="e">
        <f>IF(ISBLANK(#REF!),"",#REF!)</f>
        <v>#REF!</v>
      </c>
      <c r="BA450" s="219" t="e">
        <f>IF(ISBLANK(#REF!),"",#REF!)</f>
        <v>#REF!</v>
      </c>
      <c r="BB450" s="219" t="e">
        <f>IF(ISBLANK(#REF!),"",#REF!)</f>
        <v>#REF!</v>
      </c>
      <c r="BC450" s="219" t="e">
        <f>IF(ISBLANK(#REF!),"",#REF!)</f>
        <v>#REF!</v>
      </c>
      <c r="BD450" s="219" t="e">
        <f>IF(ISBLANK(#REF!),"",#REF!)</f>
        <v>#REF!</v>
      </c>
      <c r="BE450" s="219" t="e">
        <f>IF(ISBLANK(#REF!),"",#REF!)</f>
        <v>#REF!</v>
      </c>
      <c r="BF450" s="219" t="e">
        <f>IF(ISBLANK(#REF!),"",#REF!)</f>
        <v>#REF!</v>
      </c>
      <c r="BG450" s="219" t="e">
        <f>IF(ISBLANK(#REF!),"",#REF!)</f>
        <v>#REF!</v>
      </c>
      <c r="BH450" s="219" t="e">
        <f>IF(ISBLANK(#REF!),"",#REF!)</f>
        <v>#REF!</v>
      </c>
      <c r="BI450" s="219" t="e">
        <f>IF(ISBLANK(#REF!),"",#REF!)</f>
        <v>#REF!</v>
      </c>
      <c r="BJ450" s="219" t="e">
        <f>IF(ISBLANK(#REF!),"",#REF!)</f>
        <v>#REF!</v>
      </c>
      <c r="BK450" s="219" t="e">
        <f>IF(ISBLANK(#REF!),"",#REF!)</f>
        <v>#REF!</v>
      </c>
      <c r="BL450" s="219" t="e">
        <f>IF(ISBLANK(#REF!),"",#REF!)</f>
        <v>#REF!</v>
      </c>
      <c r="BM450" s="219" t="e">
        <f>IF(ISBLANK(#REF!),"",#REF!)</f>
        <v>#REF!</v>
      </c>
      <c r="BN450" s="219" t="e">
        <f>IF(ISBLANK(#REF!),"",#REF!)</f>
        <v>#REF!</v>
      </c>
      <c r="BO450" s="227" t="e">
        <f t="shared" si="115"/>
        <v>#REF!</v>
      </c>
      <c r="BP450" s="228" t="str">
        <f t="shared" si="118"/>
        <v/>
      </c>
      <c r="BQ450" s="229" t="str">
        <f t="shared" ref="BQ450:BQ513" si="119">IF(ISBLANK($BQ$2),"",$BQ$2)</f>
        <v/>
      </c>
      <c r="BR450" s="228" t="e">
        <f t="shared" si="116"/>
        <v>#REF!</v>
      </c>
      <c r="BS450" s="230" t="e">
        <f t="shared" si="117"/>
        <v>#REF!</v>
      </c>
    </row>
    <row r="451" spans="1:71">
      <c r="A451" s="213" t="e">
        <f>IF(ISBLANK(#REF!),"",#REF!)</f>
        <v>#REF!</v>
      </c>
      <c r="B451" s="214" t="e">
        <f>IF(ISBLANK(#REF!),"",#REF!)</f>
        <v>#REF!</v>
      </c>
      <c r="C451" s="214" t="e">
        <f>IF(ISBLANK(#REF!),"",#REF!)</f>
        <v>#REF!</v>
      </c>
      <c r="D451" s="214" t="e">
        <f>IF(ISBLANK(#REF!),"",#REF!)</f>
        <v>#REF!</v>
      </c>
      <c r="E451" s="214" t="e">
        <f>IF(ISBLANK(#REF!),"",#REF!)</f>
        <v>#REF!</v>
      </c>
      <c r="F451" s="214" t="e">
        <f>IF(ISBLANK(#REF!),"",#REF!)</f>
        <v>#REF!</v>
      </c>
      <c r="G451" s="214" t="e">
        <f>IF(ISBLANK(#REF!),"",#REF!)</f>
        <v>#REF!</v>
      </c>
      <c r="H451" s="215" t="e">
        <f>IF(ISBLANK(#REF!),"",#REF!)</f>
        <v>#REF!</v>
      </c>
      <c r="I451" s="214" t="e">
        <f>IF(ISBLANK(#REF!),"",#REF!)</f>
        <v>#REF!</v>
      </c>
      <c r="J451" s="216" t="e">
        <f>IF(ISBLANK(#REF!),"",#REF!)</f>
        <v>#REF!</v>
      </c>
      <c r="K451" s="217" t="e">
        <f>IF(ISBLANK(#REF!),"",#REF!)</f>
        <v>#REF!</v>
      </c>
      <c r="L451" s="217" t="e">
        <f>IF(ISBLANK(#REF!),"",#REF!)</f>
        <v>#REF!</v>
      </c>
      <c r="M451" s="218" t="e">
        <f>IF(ISBLANK(#REF!),"",#REF!)</f>
        <v>#REF!</v>
      </c>
      <c r="N451" s="218" t="e">
        <f>IF(ISBLANK(#REF!),"",#REF!)</f>
        <v>#REF!</v>
      </c>
      <c r="O451" s="220" t="str">
        <f>IFERROR(VLOOKUP(_xlfn.CONCAT('Team Roster - Final'!$A451," : ",'Team Roster - Final'!$BM451),'Rate Calculations'!$C$4:$G$1100,5,FALSE),"")</f>
        <v/>
      </c>
      <c r="P451" s="225">
        <f>IF(ISBLANK('Rate Calculations'!$H453),"",'Rate Calculations'!$H453)</f>
        <v>1.7500000000000002E-2</v>
      </c>
      <c r="Q451" s="220" t="str">
        <f t="shared" ref="Q451:Q514" si="120">IFERROR($O451*(1+$P451),"")</f>
        <v/>
      </c>
      <c r="R451" s="221">
        <f>IF(ISBLANK('Rate Calculations'!$J453),"",'Rate Calculations'!$J453)</f>
        <v>3.5000000000000003E-2</v>
      </c>
      <c r="S451" s="220" t="str">
        <f t="shared" ref="S451:S514" si="121">IFERROR($Q451*(1+$R451),"")</f>
        <v/>
      </c>
      <c r="T451" s="225" t="str">
        <f>IFERROR(VLOOKUP(_xlfn.CONCAT('Team Roster - Final'!$A451," : ",'Team Roster - Final'!$BM451),'Rate Calculations'!$C$4:$S$1100,10,FALSE),"")</f>
        <v/>
      </c>
      <c r="U451" s="225" t="str">
        <f>IFERROR(VLOOKUP(_xlfn.CONCAT('Team Roster - Final'!$A451," : ",'Team Roster - Final'!$BM451),'Rate Calculations'!$C$4:$S$1100,11,FALSE),"")</f>
        <v/>
      </c>
      <c r="V451" s="222" t="str">
        <f t="shared" ref="V451:V514" si="122">IFERROR(($Q451*$T451)+($Q451*$U451)+$Q451,"")</f>
        <v/>
      </c>
      <c r="W451" s="222" t="str">
        <f t="shared" ref="W451:W514" si="123">IFERROR(($S451*$T451)+($S451*$U451)+$S451,"")</f>
        <v/>
      </c>
      <c r="X451" s="223" t="str">
        <f>IFERROR(VLOOKUP(_xlfn.CONCAT('Team Roster - Final'!$A451," : ",'Team Roster - Final'!$BM451),'Rate Calculations'!$C$4:$S$1100,14,FALSE),"")</f>
        <v/>
      </c>
      <c r="Y451" s="222" t="str">
        <f t="shared" ref="Y451:Y514" si="124">IFERROR((IF($T451&gt;156%,($Q451+($Q451*1.56)),(($Q451+($Q451*$T451))))*$X451)+$V451,"")</f>
        <v/>
      </c>
      <c r="Z451" s="222" t="str">
        <f t="shared" ref="Z451:Z514" si="125">IFERROR((IF($T451&gt;156%,($S451+($S451*1.56)),(($S451+($S451*$T451))))*$X451)+$W451,"")</f>
        <v/>
      </c>
      <c r="AA451" s="224" t="str">
        <f>IFERROR(IF(#REF!="Yes",$Y451, $Y451+$Q451*0.5),"")</f>
        <v/>
      </c>
      <c r="AB451" s="224" t="str">
        <f>IFERROR(IF(#REF!="Yes",$Z451, $Z451+$S451*0.5),"")</f>
        <v/>
      </c>
      <c r="AC451" s="220" t="str">
        <f>IFERROR(VLOOKUP(_xlfn.CONCAT('Team Roster - Final'!$A451," : ",'Team Roster - Final'!$BM451),'Rate Calculations'!$C$4:$U$1100,19,FALSE),"")</f>
        <v/>
      </c>
      <c r="AD451" s="220" t="str">
        <f t="shared" ref="AD451:AD514" si="126">IFERROR($AC451*(1+$P451),"")</f>
        <v/>
      </c>
      <c r="AE451" s="220" t="str">
        <f t="shared" ref="AE451:AE514" si="127">IFERROR($AD451*(1+$R451),"")</f>
        <v/>
      </c>
      <c r="AF451" s="225" t="str">
        <f>IFERROR(VLOOKUP(_xlfn.CONCAT('Team Roster - Final'!$A451," : ",'Team Roster - Final'!$BM451),'Rate Calculations'!$C$4:$AB$1100,22,FALSE),"")</f>
        <v/>
      </c>
      <c r="AG451" s="225" t="str">
        <f>IFERROR(VLOOKUP(_xlfn.CONCAT('Team Roster - Final'!$A451," : ",'Team Roster - Final'!$BM451),'Rate Calculations'!$C$4:$AB$1100,23,FALSE),"")</f>
        <v/>
      </c>
      <c r="AH451" s="222" t="str">
        <f t="shared" ref="AH451:AH514" si="128">IFERROR(($AD451*$AF451)+($AD451*$AG451)+$AD451,"")</f>
        <v/>
      </c>
      <c r="AI451" s="222" t="str">
        <f t="shared" ref="AI451:AI514" si="129">IFERROR(($AE451*$AF451)+($AE451*$AG451)+$AE451,"")</f>
        <v/>
      </c>
      <c r="AJ451" s="223" t="str">
        <f>Table1[[#This Row],[Home Office
Net Fee %]]</f>
        <v/>
      </c>
      <c r="AK451" s="222" t="str">
        <f t="shared" ref="AK451:AK514" si="130">IFERROR((IF($AF451&gt;156%,($AD451+($AD451*1.56)),(($AD451+($AD451*$AF451))))*$AJ451)+$AH451,"")</f>
        <v/>
      </c>
      <c r="AL451" s="222" t="str">
        <f t="shared" ref="AL451:AL514" si="131">IFERROR((IF($AF451&gt;156%,($AE451+($AE451*1.56)),(($AE451+($AE451*$AF451))))*$AJ451)+$AI451,"")</f>
        <v/>
      </c>
      <c r="AM451" s="215" t="str">
        <f>IFERROR(IF(#REF!="Yes",$AK451,($AK451+$AD451*0.5)),"")</f>
        <v/>
      </c>
      <c r="AN451" s="215" t="str">
        <f>IFERROR(IF(#REF!="Yes",$AL451,($AL451+$AE451*0.5)),"")</f>
        <v/>
      </c>
      <c r="AO451" s="374" t="str">
        <f>IF(ISBLANK('Team Roster Proposed - FBR'!Q452),"",'Team Roster Proposed - FBR'!Q452)</f>
        <v/>
      </c>
      <c r="AP451" s="226" t="e">
        <f>IF(ISBLANK(#REF!),"",#REF!)</f>
        <v>#REF!</v>
      </c>
      <c r="AQ451" s="226" t="e">
        <f>IF(ISBLANK(#REF!),"",#REF!)</f>
        <v>#REF!</v>
      </c>
      <c r="AR451" s="226" t="e">
        <f>IF(ISBLANK(#REF!),"",#REF!)</f>
        <v>#REF!</v>
      </c>
      <c r="AS451" s="219" t="e">
        <f>IF(ISBLANK(#REF!),"",#REF!)</f>
        <v>#REF!</v>
      </c>
      <c r="AT451" s="219" t="e">
        <f>IF(ISBLANK(#REF!),"",#REF!)</f>
        <v>#REF!</v>
      </c>
      <c r="AU451" s="219" t="e">
        <f>IF(ISBLANK(#REF!),"",#REF!)</f>
        <v>#REF!</v>
      </c>
      <c r="AV451" s="219" t="e">
        <f>IF(ISBLANK(#REF!),"",#REF!)</f>
        <v>#REF!</v>
      </c>
      <c r="AW451" s="219" t="e">
        <f>IF(ISBLANK(#REF!),"",#REF!)</f>
        <v>#REF!</v>
      </c>
      <c r="AX451" s="219" t="e">
        <f>IF(ISBLANK(#REF!),"",#REF!)</f>
        <v>#REF!</v>
      </c>
      <c r="AY451" s="226" t="e">
        <f>IF(ISBLANK(#REF!),"",#REF!)</f>
        <v>#REF!</v>
      </c>
      <c r="AZ451" s="219" t="e">
        <f>IF(ISBLANK(#REF!),"",#REF!)</f>
        <v>#REF!</v>
      </c>
      <c r="BA451" s="219" t="e">
        <f>IF(ISBLANK(#REF!),"",#REF!)</f>
        <v>#REF!</v>
      </c>
      <c r="BB451" s="219" t="e">
        <f>IF(ISBLANK(#REF!),"",#REF!)</f>
        <v>#REF!</v>
      </c>
      <c r="BC451" s="219" t="e">
        <f>IF(ISBLANK(#REF!),"",#REF!)</f>
        <v>#REF!</v>
      </c>
      <c r="BD451" s="219" t="e">
        <f>IF(ISBLANK(#REF!),"",#REF!)</f>
        <v>#REF!</v>
      </c>
      <c r="BE451" s="219" t="e">
        <f>IF(ISBLANK(#REF!),"",#REF!)</f>
        <v>#REF!</v>
      </c>
      <c r="BF451" s="219" t="e">
        <f>IF(ISBLANK(#REF!),"",#REF!)</f>
        <v>#REF!</v>
      </c>
      <c r="BG451" s="219" t="e">
        <f>IF(ISBLANK(#REF!),"",#REF!)</f>
        <v>#REF!</v>
      </c>
      <c r="BH451" s="219" t="e">
        <f>IF(ISBLANK(#REF!),"",#REF!)</f>
        <v>#REF!</v>
      </c>
      <c r="BI451" s="219" t="e">
        <f>IF(ISBLANK(#REF!),"",#REF!)</f>
        <v>#REF!</v>
      </c>
      <c r="BJ451" s="219" t="e">
        <f>IF(ISBLANK(#REF!),"",#REF!)</f>
        <v>#REF!</v>
      </c>
      <c r="BK451" s="219" t="e">
        <f>IF(ISBLANK(#REF!),"",#REF!)</f>
        <v>#REF!</v>
      </c>
      <c r="BL451" s="219" t="e">
        <f>IF(ISBLANK(#REF!),"",#REF!)</f>
        <v>#REF!</v>
      </c>
      <c r="BM451" s="219" t="e">
        <f>IF(ISBLANK(#REF!),"",#REF!)</f>
        <v>#REF!</v>
      </c>
      <c r="BN451" s="219" t="e">
        <f>IF(ISBLANK(#REF!),"",#REF!)</f>
        <v>#REF!</v>
      </c>
      <c r="BO451" s="227" t="e">
        <f t="shared" ref="BO451:BO514" si="132">IF($A451="","",$BO$2)</f>
        <v>#REF!</v>
      </c>
      <c r="BP451" s="228" t="str">
        <f t="shared" si="118"/>
        <v/>
      </c>
      <c r="BQ451" s="229" t="str">
        <f t="shared" si="119"/>
        <v/>
      </c>
      <c r="BR451" s="228" t="e">
        <f t="shared" ref="BR451:BR514" si="133">IF($A451="","",$BR$2)</f>
        <v>#REF!</v>
      </c>
      <c r="BS451" s="230" t="e">
        <f t="shared" ref="BS451:BS514" si="134">IF($A451="","",$BS$2)</f>
        <v>#REF!</v>
      </c>
    </row>
    <row r="452" spans="1:71">
      <c r="A452" s="213" t="e">
        <f>IF(ISBLANK(#REF!),"",#REF!)</f>
        <v>#REF!</v>
      </c>
      <c r="B452" s="214" t="e">
        <f>IF(ISBLANK(#REF!),"",#REF!)</f>
        <v>#REF!</v>
      </c>
      <c r="C452" s="214" t="e">
        <f>IF(ISBLANK(#REF!),"",#REF!)</f>
        <v>#REF!</v>
      </c>
      <c r="D452" s="214" t="e">
        <f>IF(ISBLANK(#REF!),"",#REF!)</f>
        <v>#REF!</v>
      </c>
      <c r="E452" s="214" t="e">
        <f>IF(ISBLANK(#REF!),"",#REF!)</f>
        <v>#REF!</v>
      </c>
      <c r="F452" s="214" t="e">
        <f>IF(ISBLANK(#REF!),"",#REF!)</f>
        <v>#REF!</v>
      </c>
      <c r="G452" s="214" t="e">
        <f>IF(ISBLANK(#REF!),"",#REF!)</f>
        <v>#REF!</v>
      </c>
      <c r="H452" s="215" t="e">
        <f>IF(ISBLANK(#REF!),"",#REF!)</f>
        <v>#REF!</v>
      </c>
      <c r="I452" s="214" t="e">
        <f>IF(ISBLANK(#REF!),"",#REF!)</f>
        <v>#REF!</v>
      </c>
      <c r="J452" s="216" t="e">
        <f>IF(ISBLANK(#REF!),"",#REF!)</f>
        <v>#REF!</v>
      </c>
      <c r="K452" s="217" t="e">
        <f>IF(ISBLANK(#REF!),"",#REF!)</f>
        <v>#REF!</v>
      </c>
      <c r="L452" s="217" t="e">
        <f>IF(ISBLANK(#REF!),"",#REF!)</f>
        <v>#REF!</v>
      </c>
      <c r="M452" s="218" t="e">
        <f>IF(ISBLANK(#REF!),"",#REF!)</f>
        <v>#REF!</v>
      </c>
      <c r="N452" s="218" t="e">
        <f>IF(ISBLANK(#REF!),"",#REF!)</f>
        <v>#REF!</v>
      </c>
      <c r="O452" s="220" t="str">
        <f>IFERROR(VLOOKUP(_xlfn.CONCAT('Team Roster - Final'!$A452," : ",'Team Roster - Final'!$BM452),'Rate Calculations'!$C$4:$G$1100,5,FALSE),"")</f>
        <v/>
      </c>
      <c r="P452" s="225">
        <f>IF(ISBLANK('Rate Calculations'!$H454),"",'Rate Calculations'!$H454)</f>
        <v>1.7500000000000002E-2</v>
      </c>
      <c r="Q452" s="220" t="str">
        <f t="shared" si="120"/>
        <v/>
      </c>
      <c r="R452" s="221">
        <f>IF(ISBLANK('Rate Calculations'!$J454),"",'Rate Calculations'!$J454)</f>
        <v>3.5000000000000003E-2</v>
      </c>
      <c r="S452" s="220" t="str">
        <f t="shared" si="121"/>
        <v/>
      </c>
      <c r="T452" s="225" t="str">
        <f>IFERROR(VLOOKUP(_xlfn.CONCAT('Team Roster - Final'!$A452," : ",'Team Roster - Final'!$BM452),'Rate Calculations'!$C$4:$S$1100,10,FALSE),"")</f>
        <v/>
      </c>
      <c r="U452" s="225" t="str">
        <f>IFERROR(VLOOKUP(_xlfn.CONCAT('Team Roster - Final'!$A452," : ",'Team Roster - Final'!$BM452),'Rate Calculations'!$C$4:$S$1100,11,FALSE),"")</f>
        <v/>
      </c>
      <c r="V452" s="222" t="str">
        <f t="shared" si="122"/>
        <v/>
      </c>
      <c r="W452" s="222" t="str">
        <f t="shared" si="123"/>
        <v/>
      </c>
      <c r="X452" s="223" t="str">
        <f>IFERROR(VLOOKUP(_xlfn.CONCAT('Team Roster - Final'!$A452," : ",'Team Roster - Final'!$BM452),'Rate Calculations'!$C$4:$S$1100,14,FALSE),"")</f>
        <v/>
      </c>
      <c r="Y452" s="222" t="str">
        <f t="shared" si="124"/>
        <v/>
      </c>
      <c r="Z452" s="222" t="str">
        <f t="shared" si="125"/>
        <v/>
      </c>
      <c r="AA452" s="224" t="str">
        <f>IFERROR(IF(#REF!="Yes",$Y452, $Y452+$Q452*0.5),"")</f>
        <v/>
      </c>
      <c r="AB452" s="224" t="str">
        <f>IFERROR(IF(#REF!="Yes",$Z452, $Z452+$S452*0.5),"")</f>
        <v/>
      </c>
      <c r="AC452" s="220" t="str">
        <f>IFERROR(VLOOKUP(_xlfn.CONCAT('Team Roster - Final'!$A452," : ",'Team Roster - Final'!$BM452),'Rate Calculations'!$C$4:$U$1100,19,FALSE),"")</f>
        <v/>
      </c>
      <c r="AD452" s="220" t="str">
        <f t="shared" si="126"/>
        <v/>
      </c>
      <c r="AE452" s="220" t="str">
        <f t="shared" si="127"/>
        <v/>
      </c>
      <c r="AF452" s="225" t="str">
        <f>IFERROR(VLOOKUP(_xlfn.CONCAT('Team Roster - Final'!$A452," : ",'Team Roster - Final'!$BM452),'Rate Calculations'!$C$4:$AB$1100,22,FALSE),"")</f>
        <v/>
      </c>
      <c r="AG452" s="225" t="str">
        <f>IFERROR(VLOOKUP(_xlfn.CONCAT('Team Roster - Final'!$A452," : ",'Team Roster - Final'!$BM452),'Rate Calculations'!$C$4:$AB$1100,23,FALSE),"")</f>
        <v/>
      </c>
      <c r="AH452" s="222" t="str">
        <f t="shared" si="128"/>
        <v/>
      </c>
      <c r="AI452" s="222" t="str">
        <f t="shared" si="129"/>
        <v/>
      </c>
      <c r="AJ452" s="223" t="str">
        <f>Table1[[#This Row],[Home Office
Net Fee %]]</f>
        <v/>
      </c>
      <c r="AK452" s="222" t="str">
        <f t="shared" si="130"/>
        <v/>
      </c>
      <c r="AL452" s="222" t="str">
        <f t="shared" si="131"/>
        <v/>
      </c>
      <c r="AM452" s="215" t="str">
        <f>IFERROR(IF(#REF!="Yes",$AK452,($AK452+$AD452*0.5)),"")</f>
        <v/>
      </c>
      <c r="AN452" s="215" t="str">
        <f>IFERROR(IF(#REF!="Yes",$AL452,($AL452+$AE452*0.5)),"")</f>
        <v/>
      </c>
      <c r="AO452" s="374" t="str">
        <f>IF(ISBLANK('Team Roster Proposed - FBR'!Q453),"",'Team Roster Proposed - FBR'!Q453)</f>
        <v/>
      </c>
      <c r="AP452" s="226" t="e">
        <f>IF(ISBLANK(#REF!),"",#REF!)</f>
        <v>#REF!</v>
      </c>
      <c r="AQ452" s="226" t="e">
        <f>IF(ISBLANK(#REF!),"",#REF!)</f>
        <v>#REF!</v>
      </c>
      <c r="AR452" s="226" t="e">
        <f>IF(ISBLANK(#REF!),"",#REF!)</f>
        <v>#REF!</v>
      </c>
      <c r="AS452" s="219" t="e">
        <f>IF(ISBLANK(#REF!),"",#REF!)</f>
        <v>#REF!</v>
      </c>
      <c r="AT452" s="219" t="e">
        <f>IF(ISBLANK(#REF!),"",#REF!)</f>
        <v>#REF!</v>
      </c>
      <c r="AU452" s="219" t="e">
        <f>IF(ISBLANK(#REF!),"",#REF!)</f>
        <v>#REF!</v>
      </c>
      <c r="AV452" s="219" t="e">
        <f>IF(ISBLANK(#REF!),"",#REF!)</f>
        <v>#REF!</v>
      </c>
      <c r="AW452" s="219" t="e">
        <f>IF(ISBLANK(#REF!),"",#REF!)</f>
        <v>#REF!</v>
      </c>
      <c r="AX452" s="219" t="e">
        <f>IF(ISBLANK(#REF!),"",#REF!)</f>
        <v>#REF!</v>
      </c>
      <c r="AY452" s="226" t="e">
        <f>IF(ISBLANK(#REF!),"",#REF!)</f>
        <v>#REF!</v>
      </c>
      <c r="AZ452" s="219" t="e">
        <f>IF(ISBLANK(#REF!),"",#REF!)</f>
        <v>#REF!</v>
      </c>
      <c r="BA452" s="219" t="e">
        <f>IF(ISBLANK(#REF!),"",#REF!)</f>
        <v>#REF!</v>
      </c>
      <c r="BB452" s="219" t="e">
        <f>IF(ISBLANK(#REF!),"",#REF!)</f>
        <v>#REF!</v>
      </c>
      <c r="BC452" s="219" t="e">
        <f>IF(ISBLANK(#REF!),"",#REF!)</f>
        <v>#REF!</v>
      </c>
      <c r="BD452" s="219" t="e">
        <f>IF(ISBLANK(#REF!),"",#REF!)</f>
        <v>#REF!</v>
      </c>
      <c r="BE452" s="219" t="e">
        <f>IF(ISBLANK(#REF!),"",#REF!)</f>
        <v>#REF!</v>
      </c>
      <c r="BF452" s="219" t="e">
        <f>IF(ISBLANK(#REF!),"",#REF!)</f>
        <v>#REF!</v>
      </c>
      <c r="BG452" s="219" t="e">
        <f>IF(ISBLANK(#REF!),"",#REF!)</f>
        <v>#REF!</v>
      </c>
      <c r="BH452" s="219" t="e">
        <f>IF(ISBLANK(#REF!),"",#REF!)</f>
        <v>#REF!</v>
      </c>
      <c r="BI452" s="219" t="e">
        <f>IF(ISBLANK(#REF!),"",#REF!)</f>
        <v>#REF!</v>
      </c>
      <c r="BJ452" s="219" t="e">
        <f>IF(ISBLANK(#REF!),"",#REF!)</f>
        <v>#REF!</v>
      </c>
      <c r="BK452" s="219" t="e">
        <f>IF(ISBLANK(#REF!),"",#REF!)</f>
        <v>#REF!</v>
      </c>
      <c r="BL452" s="219" t="e">
        <f>IF(ISBLANK(#REF!),"",#REF!)</f>
        <v>#REF!</v>
      </c>
      <c r="BM452" s="219" t="e">
        <f>IF(ISBLANK(#REF!),"",#REF!)</f>
        <v>#REF!</v>
      </c>
      <c r="BN452" s="219" t="e">
        <f>IF(ISBLANK(#REF!),"",#REF!)</f>
        <v>#REF!</v>
      </c>
      <c r="BO452" s="227" t="e">
        <f t="shared" si="132"/>
        <v>#REF!</v>
      </c>
      <c r="BP452" s="228" t="str">
        <f t="shared" ref="BP452:BP515" si="135">IF(ISBLANK($BP$2),"",$BP$2)</f>
        <v/>
      </c>
      <c r="BQ452" s="229" t="str">
        <f t="shared" si="119"/>
        <v/>
      </c>
      <c r="BR452" s="228" t="e">
        <f t="shared" si="133"/>
        <v>#REF!</v>
      </c>
      <c r="BS452" s="230" t="e">
        <f t="shared" si="134"/>
        <v>#REF!</v>
      </c>
    </row>
    <row r="453" spans="1:71">
      <c r="A453" s="213" t="e">
        <f>IF(ISBLANK(#REF!),"",#REF!)</f>
        <v>#REF!</v>
      </c>
      <c r="B453" s="214" t="e">
        <f>IF(ISBLANK(#REF!),"",#REF!)</f>
        <v>#REF!</v>
      </c>
      <c r="C453" s="214" t="e">
        <f>IF(ISBLANK(#REF!),"",#REF!)</f>
        <v>#REF!</v>
      </c>
      <c r="D453" s="214" t="e">
        <f>IF(ISBLANK(#REF!),"",#REF!)</f>
        <v>#REF!</v>
      </c>
      <c r="E453" s="214" t="e">
        <f>IF(ISBLANK(#REF!),"",#REF!)</f>
        <v>#REF!</v>
      </c>
      <c r="F453" s="214" t="e">
        <f>IF(ISBLANK(#REF!),"",#REF!)</f>
        <v>#REF!</v>
      </c>
      <c r="G453" s="214" t="e">
        <f>IF(ISBLANK(#REF!),"",#REF!)</f>
        <v>#REF!</v>
      </c>
      <c r="H453" s="215" t="e">
        <f>IF(ISBLANK(#REF!),"",#REF!)</f>
        <v>#REF!</v>
      </c>
      <c r="I453" s="214" t="e">
        <f>IF(ISBLANK(#REF!),"",#REF!)</f>
        <v>#REF!</v>
      </c>
      <c r="J453" s="216" t="e">
        <f>IF(ISBLANK(#REF!),"",#REF!)</f>
        <v>#REF!</v>
      </c>
      <c r="K453" s="217" t="e">
        <f>IF(ISBLANK(#REF!),"",#REF!)</f>
        <v>#REF!</v>
      </c>
      <c r="L453" s="217" t="e">
        <f>IF(ISBLANK(#REF!),"",#REF!)</f>
        <v>#REF!</v>
      </c>
      <c r="M453" s="218" t="e">
        <f>IF(ISBLANK(#REF!),"",#REF!)</f>
        <v>#REF!</v>
      </c>
      <c r="N453" s="218" t="e">
        <f>IF(ISBLANK(#REF!),"",#REF!)</f>
        <v>#REF!</v>
      </c>
      <c r="O453" s="220" t="str">
        <f>IFERROR(VLOOKUP(_xlfn.CONCAT('Team Roster - Final'!$A453," : ",'Team Roster - Final'!$BM453),'Rate Calculations'!$C$4:$G$1100,5,FALSE),"")</f>
        <v/>
      </c>
      <c r="P453" s="225">
        <f>IF(ISBLANK('Rate Calculations'!$H455),"",'Rate Calculations'!$H455)</f>
        <v>1.7500000000000002E-2</v>
      </c>
      <c r="Q453" s="220" t="str">
        <f t="shared" si="120"/>
        <v/>
      </c>
      <c r="R453" s="221">
        <f>IF(ISBLANK('Rate Calculations'!$J455),"",'Rate Calculations'!$J455)</f>
        <v>3.5000000000000003E-2</v>
      </c>
      <c r="S453" s="220" t="str">
        <f t="shared" si="121"/>
        <v/>
      </c>
      <c r="T453" s="225" t="str">
        <f>IFERROR(VLOOKUP(_xlfn.CONCAT('Team Roster - Final'!$A453," : ",'Team Roster - Final'!$BM453),'Rate Calculations'!$C$4:$S$1100,10,FALSE),"")</f>
        <v/>
      </c>
      <c r="U453" s="225" t="str">
        <f>IFERROR(VLOOKUP(_xlfn.CONCAT('Team Roster - Final'!$A453," : ",'Team Roster - Final'!$BM453),'Rate Calculations'!$C$4:$S$1100,11,FALSE),"")</f>
        <v/>
      </c>
      <c r="V453" s="222" t="str">
        <f t="shared" si="122"/>
        <v/>
      </c>
      <c r="W453" s="222" t="str">
        <f t="shared" si="123"/>
        <v/>
      </c>
      <c r="X453" s="223" t="str">
        <f>IFERROR(VLOOKUP(_xlfn.CONCAT('Team Roster - Final'!$A453," : ",'Team Roster - Final'!$BM453),'Rate Calculations'!$C$4:$S$1100,14,FALSE),"")</f>
        <v/>
      </c>
      <c r="Y453" s="222" t="str">
        <f t="shared" si="124"/>
        <v/>
      </c>
      <c r="Z453" s="222" t="str">
        <f t="shared" si="125"/>
        <v/>
      </c>
      <c r="AA453" s="224" t="str">
        <f>IFERROR(IF(#REF!="Yes",$Y453, $Y453+$Q453*0.5),"")</f>
        <v/>
      </c>
      <c r="AB453" s="224" t="str">
        <f>IFERROR(IF(#REF!="Yes",$Z453, $Z453+$S453*0.5),"")</f>
        <v/>
      </c>
      <c r="AC453" s="220" t="str">
        <f>IFERROR(VLOOKUP(_xlfn.CONCAT('Team Roster - Final'!$A453," : ",'Team Roster - Final'!$BM453),'Rate Calculations'!$C$4:$U$1100,19,FALSE),"")</f>
        <v/>
      </c>
      <c r="AD453" s="220" t="str">
        <f t="shared" si="126"/>
        <v/>
      </c>
      <c r="AE453" s="220" t="str">
        <f t="shared" si="127"/>
        <v/>
      </c>
      <c r="AF453" s="225" t="str">
        <f>IFERROR(VLOOKUP(_xlfn.CONCAT('Team Roster - Final'!$A453," : ",'Team Roster - Final'!$BM453),'Rate Calculations'!$C$4:$AB$1100,22,FALSE),"")</f>
        <v/>
      </c>
      <c r="AG453" s="225" t="str">
        <f>IFERROR(VLOOKUP(_xlfn.CONCAT('Team Roster - Final'!$A453," : ",'Team Roster - Final'!$BM453),'Rate Calculations'!$C$4:$AB$1100,23,FALSE),"")</f>
        <v/>
      </c>
      <c r="AH453" s="222" t="str">
        <f t="shared" si="128"/>
        <v/>
      </c>
      <c r="AI453" s="222" t="str">
        <f t="shared" si="129"/>
        <v/>
      </c>
      <c r="AJ453" s="223" t="str">
        <f>Table1[[#This Row],[Home Office
Net Fee %]]</f>
        <v/>
      </c>
      <c r="AK453" s="222" t="str">
        <f t="shared" si="130"/>
        <v/>
      </c>
      <c r="AL453" s="222" t="str">
        <f t="shared" si="131"/>
        <v/>
      </c>
      <c r="AM453" s="215" t="str">
        <f>IFERROR(IF(#REF!="Yes",$AK453,($AK453+$AD453*0.5)),"")</f>
        <v/>
      </c>
      <c r="AN453" s="215" t="str">
        <f>IFERROR(IF(#REF!="Yes",$AL453,($AL453+$AE453*0.5)),"")</f>
        <v/>
      </c>
      <c r="AO453" s="374" t="str">
        <f>IF(ISBLANK('Team Roster Proposed - FBR'!Q454),"",'Team Roster Proposed - FBR'!Q454)</f>
        <v/>
      </c>
      <c r="AP453" s="226" t="e">
        <f>IF(ISBLANK(#REF!),"",#REF!)</f>
        <v>#REF!</v>
      </c>
      <c r="AQ453" s="226" t="e">
        <f>IF(ISBLANK(#REF!),"",#REF!)</f>
        <v>#REF!</v>
      </c>
      <c r="AR453" s="226" t="e">
        <f>IF(ISBLANK(#REF!),"",#REF!)</f>
        <v>#REF!</v>
      </c>
      <c r="AS453" s="219" t="e">
        <f>IF(ISBLANK(#REF!),"",#REF!)</f>
        <v>#REF!</v>
      </c>
      <c r="AT453" s="219" t="e">
        <f>IF(ISBLANK(#REF!),"",#REF!)</f>
        <v>#REF!</v>
      </c>
      <c r="AU453" s="219" t="e">
        <f>IF(ISBLANK(#REF!),"",#REF!)</f>
        <v>#REF!</v>
      </c>
      <c r="AV453" s="219" t="e">
        <f>IF(ISBLANK(#REF!),"",#REF!)</f>
        <v>#REF!</v>
      </c>
      <c r="AW453" s="219" t="e">
        <f>IF(ISBLANK(#REF!),"",#REF!)</f>
        <v>#REF!</v>
      </c>
      <c r="AX453" s="219" t="e">
        <f>IF(ISBLANK(#REF!),"",#REF!)</f>
        <v>#REF!</v>
      </c>
      <c r="AY453" s="226" t="e">
        <f>IF(ISBLANK(#REF!),"",#REF!)</f>
        <v>#REF!</v>
      </c>
      <c r="AZ453" s="219" t="e">
        <f>IF(ISBLANK(#REF!),"",#REF!)</f>
        <v>#REF!</v>
      </c>
      <c r="BA453" s="219" t="e">
        <f>IF(ISBLANK(#REF!),"",#REF!)</f>
        <v>#REF!</v>
      </c>
      <c r="BB453" s="219" t="e">
        <f>IF(ISBLANK(#REF!),"",#REF!)</f>
        <v>#REF!</v>
      </c>
      <c r="BC453" s="219" t="e">
        <f>IF(ISBLANK(#REF!),"",#REF!)</f>
        <v>#REF!</v>
      </c>
      <c r="BD453" s="219" t="e">
        <f>IF(ISBLANK(#REF!),"",#REF!)</f>
        <v>#REF!</v>
      </c>
      <c r="BE453" s="219" t="e">
        <f>IF(ISBLANK(#REF!),"",#REF!)</f>
        <v>#REF!</v>
      </c>
      <c r="BF453" s="219" t="e">
        <f>IF(ISBLANK(#REF!),"",#REF!)</f>
        <v>#REF!</v>
      </c>
      <c r="BG453" s="219" t="e">
        <f>IF(ISBLANK(#REF!),"",#REF!)</f>
        <v>#REF!</v>
      </c>
      <c r="BH453" s="219" t="e">
        <f>IF(ISBLANK(#REF!),"",#REF!)</f>
        <v>#REF!</v>
      </c>
      <c r="BI453" s="219" t="e">
        <f>IF(ISBLANK(#REF!),"",#REF!)</f>
        <v>#REF!</v>
      </c>
      <c r="BJ453" s="219" t="e">
        <f>IF(ISBLANK(#REF!),"",#REF!)</f>
        <v>#REF!</v>
      </c>
      <c r="BK453" s="219" t="e">
        <f>IF(ISBLANK(#REF!),"",#REF!)</f>
        <v>#REF!</v>
      </c>
      <c r="BL453" s="219" t="e">
        <f>IF(ISBLANK(#REF!),"",#REF!)</f>
        <v>#REF!</v>
      </c>
      <c r="BM453" s="219" t="e">
        <f>IF(ISBLANK(#REF!),"",#REF!)</f>
        <v>#REF!</v>
      </c>
      <c r="BN453" s="219" t="e">
        <f>IF(ISBLANK(#REF!),"",#REF!)</f>
        <v>#REF!</v>
      </c>
      <c r="BO453" s="227" t="e">
        <f t="shared" si="132"/>
        <v>#REF!</v>
      </c>
      <c r="BP453" s="228" t="str">
        <f t="shared" si="135"/>
        <v/>
      </c>
      <c r="BQ453" s="229" t="str">
        <f t="shared" si="119"/>
        <v/>
      </c>
      <c r="BR453" s="228" t="e">
        <f t="shared" si="133"/>
        <v>#REF!</v>
      </c>
      <c r="BS453" s="230" t="e">
        <f t="shared" si="134"/>
        <v>#REF!</v>
      </c>
    </row>
    <row r="454" spans="1:71">
      <c r="A454" s="213" t="e">
        <f>IF(ISBLANK(#REF!),"",#REF!)</f>
        <v>#REF!</v>
      </c>
      <c r="B454" s="214" t="e">
        <f>IF(ISBLANK(#REF!),"",#REF!)</f>
        <v>#REF!</v>
      </c>
      <c r="C454" s="214" t="e">
        <f>IF(ISBLANK(#REF!),"",#REF!)</f>
        <v>#REF!</v>
      </c>
      <c r="D454" s="214" t="e">
        <f>IF(ISBLANK(#REF!),"",#REF!)</f>
        <v>#REF!</v>
      </c>
      <c r="E454" s="214" t="e">
        <f>IF(ISBLANK(#REF!),"",#REF!)</f>
        <v>#REF!</v>
      </c>
      <c r="F454" s="214" t="e">
        <f>IF(ISBLANK(#REF!),"",#REF!)</f>
        <v>#REF!</v>
      </c>
      <c r="G454" s="214" t="e">
        <f>IF(ISBLANK(#REF!),"",#REF!)</f>
        <v>#REF!</v>
      </c>
      <c r="H454" s="215" t="e">
        <f>IF(ISBLANK(#REF!),"",#REF!)</f>
        <v>#REF!</v>
      </c>
      <c r="I454" s="214" t="e">
        <f>IF(ISBLANK(#REF!),"",#REF!)</f>
        <v>#REF!</v>
      </c>
      <c r="J454" s="216" t="e">
        <f>IF(ISBLANK(#REF!),"",#REF!)</f>
        <v>#REF!</v>
      </c>
      <c r="K454" s="217" t="e">
        <f>IF(ISBLANK(#REF!),"",#REF!)</f>
        <v>#REF!</v>
      </c>
      <c r="L454" s="217" t="e">
        <f>IF(ISBLANK(#REF!),"",#REF!)</f>
        <v>#REF!</v>
      </c>
      <c r="M454" s="218" t="e">
        <f>IF(ISBLANK(#REF!),"",#REF!)</f>
        <v>#REF!</v>
      </c>
      <c r="N454" s="218" t="e">
        <f>IF(ISBLANK(#REF!),"",#REF!)</f>
        <v>#REF!</v>
      </c>
      <c r="O454" s="220" t="str">
        <f>IFERROR(VLOOKUP(_xlfn.CONCAT('Team Roster - Final'!$A454," : ",'Team Roster - Final'!$BM454),'Rate Calculations'!$C$4:$G$1100,5,FALSE),"")</f>
        <v/>
      </c>
      <c r="P454" s="225">
        <f>IF(ISBLANK('Rate Calculations'!$H456),"",'Rate Calculations'!$H456)</f>
        <v>1.7500000000000002E-2</v>
      </c>
      <c r="Q454" s="220" t="str">
        <f t="shared" si="120"/>
        <v/>
      </c>
      <c r="R454" s="221">
        <f>IF(ISBLANK('Rate Calculations'!$J456),"",'Rate Calculations'!$J456)</f>
        <v>3.5000000000000003E-2</v>
      </c>
      <c r="S454" s="220" t="str">
        <f t="shared" si="121"/>
        <v/>
      </c>
      <c r="T454" s="225" t="str">
        <f>IFERROR(VLOOKUP(_xlfn.CONCAT('Team Roster - Final'!$A454," : ",'Team Roster - Final'!$BM454),'Rate Calculations'!$C$4:$S$1100,10,FALSE),"")</f>
        <v/>
      </c>
      <c r="U454" s="225" t="str">
        <f>IFERROR(VLOOKUP(_xlfn.CONCAT('Team Roster - Final'!$A454," : ",'Team Roster - Final'!$BM454),'Rate Calculations'!$C$4:$S$1100,11,FALSE),"")</f>
        <v/>
      </c>
      <c r="V454" s="222" t="str">
        <f t="shared" si="122"/>
        <v/>
      </c>
      <c r="W454" s="222" t="str">
        <f t="shared" si="123"/>
        <v/>
      </c>
      <c r="X454" s="223" t="str">
        <f>IFERROR(VLOOKUP(_xlfn.CONCAT('Team Roster - Final'!$A454," : ",'Team Roster - Final'!$BM454),'Rate Calculations'!$C$4:$S$1100,14,FALSE),"")</f>
        <v/>
      </c>
      <c r="Y454" s="222" t="str">
        <f t="shared" si="124"/>
        <v/>
      </c>
      <c r="Z454" s="222" t="str">
        <f t="shared" si="125"/>
        <v/>
      </c>
      <c r="AA454" s="224" t="str">
        <f>IFERROR(IF(#REF!="Yes",$Y454, $Y454+$Q454*0.5),"")</f>
        <v/>
      </c>
      <c r="AB454" s="224" t="str">
        <f>IFERROR(IF(#REF!="Yes",$Z454, $Z454+$S454*0.5),"")</f>
        <v/>
      </c>
      <c r="AC454" s="220" t="str">
        <f>IFERROR(VLOOKUP(_xlfn.CONCAT('Team Roster - Final'!$A454," : ",'Team Roster - Final'!$BM454),'Rate Calculations'!$C$4:$U$1100,19,FALSE),"")</f>
        <v/>
      </c>
      <c r="AD454" s="220" t="str">
        <f t="shared" si="126"/>
        <v/>
      </c>
      <c r="AE454" s="220" t="str">
        <f t="shared" si="127"/>
        <v/>
      </c>
      <c r="AF454" s="225" t="str">
        <f>IFERROR(VLOOKUP(_xlfn.CONCAT('Team Roster - Final'!$A454," : ",'Team Roster - Final'!$BM454),'Rate Calculations'!$C$4:$AB$1100,22,FALSE),"")</f>
        <v/>
      </c>
      <c r="AG454" s="225" t="str">
        <f>IFERROR(VLOOKUP(_xlfn.CONCAT('Team Roster - Final'!$A454," : ",'Team Roster - Final'!$BM454),'Rate Calculations'!$C$4:$AB$1100,23,FALSE),"")</f>
        <v/>
      </c>
      <c r="AH454" s="222" t="str">
        <f t="shared" si="128"/>
        <v/>
      </c>
      <c r="AI454" s="222" t="str">
        <f t="shared" si="129"/>
        <v/>
      </c>
      <c r="AJ454" s="223" t="str">
        <f>Table1[[#This Row],[Home Office
Net Fee %]]</f>
        <v/>
      </c>
      <c r="AK454" s="222" t="str">
        <f t="shared" si="130"/>
        <v/>
      </c>
      <c r="AL454" s="222" t="str">
        <f t="shared" si="131"/>
        <v/>
      </c>
      <c r="AM454" s="215" t="str">
        <f>IFERROR(IF(#REF!="Yes",$AK454,($AK454+$AD454*0.5)),"")</f>
        <v/>
      </c>
      <c r="AN454" s="215" t="str">
        <f>IFERROR(IF(#REF!="Yes",$AL454,($AL454+$AE454*0.5)),"")</f>
        <v/>
      </c>
      <c r="AO454" s="374" t="str">
        <f>IF(ISBLANK('Team Roster Proposed - FBR'!Q455),"",'Team Roster Proposed - FBR'!Q455)</f>
        <v/>
      </c>
      <c r="AP454" s="226" t="e">
        <f>IF(ISBLANK(#REF!),"",#REF!)</f>
        <v>#REF!</v>
      </c>
      <c r="AQ454" s="226" t="e">
        <f>IF(ISBLANK(#REF!),"",#REF!)</f>
        <v>#REF!</v>
      </c>
      <c r="AR454" s="226" t="e">
        <f>IF(ISBLANK(#REF!),"",#REF!)</f>
        <v>#REF!</v>
      </c>
      <c r="AS454" s="219" t="e">
        <f>IF(ISBLANK(#REF!),"",#REF!)</f>
        <v>#REF!</v>
      </c>
      <c r="AT454" s="219" t="e">
        <f>IF(ISBLANK(#REF!),"",#REF!)</f>
        <v>#REF!</v>
      </c>
      <c r="AU454" s="219" t="e">
        <f>IF(ISBLANK(#REF!),"",#REF!)</f>
        <v>#REF!</v>
      </c>
      <c r="AV454" s="219" t="e">
        <f>IF(ISBLANK(#REF!),"",#REF!)</f>
        <v>#REF!</v>
      </c>
      <c r="AW454" s="219" t="e">
        <f>IF(ISBLANK(#REF!),"",#REF!)</f>
        <v>#REF!</v>
      </c>
      <c r="AX454" s="219" t="e">
        <f>IF(ISBLANK(#REF!),"",#REF!)</f>
        <v>#REF!</v>
      </c>
      <c r="AY454" s="226" t="e">
        <f>IF(ISBLANK(#REF!),"",#REF!)</f>
        <v>#REF!</v>
      </c>
      <c r="AZ454" s="219" t="e">
        <f>IF(ISBLANK(#REF!),"",#REF!)</f>
        <v>#REF!</v>
      </c>
      <c r="BA454" s="219" t="e">
        <f>IF(ISBLANK(#REF!),"",#REF!)</f>
        <v>#REF!</v>
      </c>
      <c r="BB454" s="219" t="e">
        <f>IF(ISBLANK(#REF!),"",#REF!)</f>
        <v>#REF!</v>
      </c>
      <c r="BC454" s="219" t="e">
        <f>IF(ISBLANK(#REF!),"",#REF!)</f>
        <v>#REF!</v>
      </c>
      <c r="BD454" s="219" t="e">
        <f>IF(ISBLANK(#REF!),"",#REF!)</f>
        <v>#REF!</v>
      </c>
      <c r="BE454" s="219" t="e">
        <f>IF(ISBLANK(#REF!),"",#REF!)</f>
        <v>#REF!</v>
      </c>
      <c r="BF454" s="219" t="e">
        <f>IF(ISBLANK(#REF!),"",#REF!)</f>
        <v>#REF!</v>
      </c>
      <c r="BG454" s="219" t="e">
        <f>IF(ISBLANK(#REF!),"",#REF!)</f>
        <v>#REF!</v>
      </c>
      <c r="BH454" s="219" t="e">
        <f>IF(ISBLANK(#REF!),"",#REF!)</f>
        <v>#REF!</v>
      </c>
      <c r="BI454" s="219" t="e">
        <f>IF(ISBLANK(#REF!),"",#REF!)</f>
        <v>#REF!</v>
      </c>
      <c r="BJ454" s="219" t="e">
        <f>IF(ISBLANK(#REF!),"",#REF!)</f>
        <v>#REF!</v>
      </c>
      <c r="BK454" s="219" t="e">
        <f>IF(ISBLANK(#REF!),"",#REF!)</f>
        <v>#REF!</v>
      </c>
      <c r="BL454" s="219" t="e">
        <f>IF(ISBLANK(#REF!),"",#REF!)</f>
        <v>#REF!</v>
      </c>
      <c r="BM454" s="219" t="e">
        <f>IF(ISBLANK(#REF!),"",#REF!)</f>
        <v>#REF!</v>
      </c>
      <c r="BN454" s="219" t="e">
        <f>IF(ISBLANK(#REF!),"",#REF!)</f>
        <v>#REF!</v>
      </c>
      <c r="BO454" s="227" t="e">
        <f t="shared" si="132"/>
        <v>#REF!</v>
      </c>
      <c r="BP454" s="228" t="str">
        <f t="shared" si="135"/>
        <v/>
      </c>
      <c r="BQ454" s="229" t="str">
        <f t="shared" si="119"/>
        <v/>
      </c>
      <c r="BR454" s="228" t="e">
        <f t="shared" si="133"/>
        <v>#REF!</v>
      </c>
      <c r="BS454" s="230" t="e">
        <f t="shared" si="134"/>
        <v>#REF!</v>
      </c>
    </row>
    <row r="455" spans="1:71">
      <c r="A455" s="213" t="e">
        <f>IF(ISBLANK(#REF!),"",#REF!)</f>
        <v>#REF!</v>
      </c>
      <c r="B455" s="214" t="e">
        <f>IF(ISBLANK(#REF!),"",#REF!)</f>
        <v>#REF!</v>
      </c>
      <c r="C455" s="214" t="e">
        <f>IF(ISBLANK(#REF!),"",#REF!)</f>
        <v>#REF!</v>
      </c>
      <c r="D455" s="214" t="e">
        <f>IF(ISBLANK(#REF!),"",#REF!)</f>
        <v>#REF!</v>
      </c>
      <c r="E455" s="214" t="e">
        <f>IF(ISBLANK(#REF!),"",#REF!)</f>
        <v>#REF!</v>
      </c>
      <c r="F455" s="214" t="e">
        <f>IF(ISBLANK(#REF!),"",#REF!)</f>
        <v>#REF!</v>
      </c>
      <c r="G455" s="214" t="e">
        <f>IF(ISBLANK(#REF!),"",#REF!)</f>
        <v>#REF!</v>
      </c>
      <c r="H455" s="215" t="e">
        <f>IF(ISBLANK(#REF!),"",#REF!)</f>
        <v>#REF!</v>
      </c>
      <c r="I455" s="214" t="e">
        <f>IF(ISBLANK(#REF!),"",#REF!)</f>
        <v>#REF!</v>
      </c>
      <c r="J455" s="216" t="e">
        <f>IF(ISBLANK(#REF!),"",#REF!)</f>
        <v>#REF!</v>
      </c>
      <c r="K455" s="217" t="e">
        <f>IF(ISBLANK(#REF!),"",#REF!)</f>
        <v>#REF!</v>
      </c>
      <c r="L455" s="217" t="e">
        <f>IF(ISBLANK(#REF!),"",#REF!)</f>
        <v>#REF!</v>
      </c>
      <c r="M455" s="218" t="e">
        <f>IF(ISBLANK(#REF!),"",#REF!)</f>
        <v>#REF!</v>
      </c>
      <c r="N455" s="218" t="e">
        <f>IF(ISBLANK(#REF!),"",#REF!)</f>
        <v>#REF!</v>
      </c>
      <c r="O455" s="220" t="str">
        <f>IFERROR(VLOOKUP(_xlfn.CONCAT('Team Roster - Final'!$A455," : ",'Team Roster - Final'!$BM455),'Rate Calculations'!$C$4:$G$1100,5,FALSE),"")</f>
        <v/>
      </c>
      <c r="P455" s="225">
        <f>IF(ISBLANK('Rate Calculations'!$H457),"",'Rate Calculations'!$H457)</f>
        <v>1.7500000000000002E-2</v>
      </c>
      <c r="Q455" s="220" t="str">
        <f t="shared" si="120"/>
        <v/>
      </c>
      <c r="R455" s="221">
        <f>IF(ISBLANK('Rate Calculations'!$J457),"",'Rate Calculations'!$J457)</f>
        <v>3.5000000000000003E-2</v>
      </c>
      <c r="S455" s="220" t="str">
        <f t="shared" si="121"/>
        <v/>
      </c>
      <c r="T455" s="225" t="str">
        <f>IFERROR(VLOOKUP(_xlfn.CONCAT('Team Roster - Final'!$A455," : ",'Team Roster - Final'!$BM455),'Rate Calculations'!$C$4:$S$1100,10,FALSE),"")</f>
        <v/>
      </c>
      <c r="U455" s="225" t="str">
        <f>IFERROR(VLOOKUP(_xlfn.CONCAT('Team Roster - Final'!$A455," : ",'Team Roster - Final'!$BM455),'Rate Calculations'!$C$4:$S$1100,11,FALSE),"")</f>
        <v/>
      </c>
      <c r="V455" s="222" t="str">
        <f t="shared" si="122"/>
        <v/>
      </c>
      <c r="W455" s="222" t="str">
        <f t="shared" si="123"/>
        <v/>
      </c>
      <c r="X455" s="223" t="str">
        <f>IFERROR(VLOOKUP(_xlfn.CONCAT('Team Roster - Final'!$A455," : ",'Team Roster - Final'!$BM455),'Rate Calculations'!$C$4:$S$1100,14,FALSE),"")</f>
        <v/>
      </c>
      <c r="Y455" s="222" t="str">
        <f t="shared" si="124"/>
        <v/>
      </c>
      <c r="Z455" s="222" t="str">
        <f t="shared" si="125"/>
        <v/>
      </c>
      <c r="AA455" s="224" t="str">
        <f>IFERROR(IF(#REF!="Yes",$Y455, $Y455+$Q455*0.5),"")</f>
        <v/>
      </c>
      <c r="AB455" s="224" t="str">
        <f>IFERROR(IF(#REF!="Yes",$Z455, $Z455+$S455*0.5),"")</f>
        <v/>
      </c>
      <c r="AC455" s="220" t="str">
        <f>IFERROR(VLOOKUP(_xlfn.CONCAT('Team Roster - Final'!$A455," : ",'Team Roster - Final'!$BM455),'Rate Calculations'!$C$4:$U$1100,19,FALSE),"")</f>
        <v/>
      </c>
      <c r="AD455" s="220" t="str">
        <f t="shared" si="126"/>
        <v/>
      </c>
      <c r="AE455" s="220" t="str">
        <f t="shared" si="127"/>
        <v/>
      </c>
      <c r="AF455" s="225" t="str">
        <f>IFERROR(VLOOKUP(_xlfn.CONCAT('Team Roster - Final'!$A455," : ",'Team Roster - Final'!$BM455),'Rate Calculations'!$C$4:$AB$1100,22,FALSE),"")</f>
        <v/>
      </c>
      <c r="AG455" s="225" t="str">
        <f>IFERROR(VLOOKUP(_xlfn.CONCAT('Team Roster - Final'!$A455," : ",'Team Roster - Final'!$BM455),'Rate Calculations'!$C$4:$AB$1100,23,FALSE),"")</f>
        <v/>
      </c>
      <c r="AH455" s="222" t="str">
        <f t="shared" si="128"/>
        <v/>
      </c>
      <c r="AI455" s="222" t="str">
        <f t="shared" si="129"/>
        <v/>
      </c>
      <c r="AJ455" s="223" t="str">
        <f>Table1[[#This Row],[Home Office
Net Fee %]]</f>
        <v/>
      </c>
      <c r="AK455" s="222" t="str">
        <f t="shared" si="130"/>
        <v/>
      </c>
      <c r="AL455" s="222" t="str">
        <f t="shared" si="131"/>
        <v/>
      </c>
      <c r="AM455" s="215" t="str">
        <f>IFERROR(IF(#REF!="Yes",$AK455,($AK455+$AD455*0.5)),"")</f>
        <v/>
      </c>
      <c r="AN455" s="215" t="str">
        <f>IFERROR(IF(#REF!="Yes",$AL455,($AL455+$AE455*0.5)),"")</f>
        <v/>
      </c>
      <c r="AO455" s="374" t="str">
        <f>IF(ISBLANK('Team Roster Proposed - FBR'!Q456),"",'Team Roster Proposed - FBR'!Q456)</f>
        <v/>
      </c>
      <c r="AP455" s="226" t="e">
        <f>IF(ISBLANK(#REF!),"",#REF!)</f>
        <v>#REF!</v>
      </c>
      <c r="AQ455" s="226" t="e">
        <f>IF(ISBLANK(#REF!),"",#REF!)</f>
        <v>#REF!</v>
      </c>
      <c r="AR455" s="226" t="e">
        <f>IF(ISBLANK(#REF!),"",#REF!)</f>
        <v>#REF!</v>
      </c>
      <c r="AS455" s="219" t="e">
        <f>IF(ISBLANK(#REF!),"",#REF!)</f>
        <v>#REF!</v>
      </c>
      <c r="AT455" s="219" t="e">
        <f>IF(ISBLANK(#REF!),"",#REF!)</f>
        <v>#REF!</v>
      </c>
      <c r="AU455" s="219" t="e">
        <f>IF(ISBLANK(#REF!),"",#REF!)</f>
        <v>#REF!</v>
      </c>
      <c r="AV455" s="219" t="e">
        <f>IF(ISBLANK(#REF!),"",#REF!)</f>
        <v>#REF!</v>
      </c>
      <c r="AW455" s="219" t="e">
        <f>IF(ISBLANK(#REF!),"",#REF!)</f>
        <v>#REF!</v>
      </c>
      <c r="AX455" s="219" t="e">
        <f>IF(ISBLANK(#REF!),"",#REF!)</f>
        <v>#REF!</v>
      </c>
      <c r="AY455" s="226" t="e">
        <f>IF(ISBLANK(#REF!),"",#REF!)</f>
        <v>#REF!</v>
      </c>
      <c r="AZ455" s="219" t="e">
        <f>IF(ISBLANK(#REF!),"",#REF!)</f>
        <v>#REF!</v>
      </c>
      <c r="BA455" s="219" t="e">
        <f>IF(ISBLANK(#REF!),"",#REF!)</f>
        <v>#REF!</v>
      </c>
      <c r="BB455" s="219" t="e">
        <f>IF(ISBLANK(#REF!),"",#REF!)</f>
        <v>#REF!</v>
      </c>
      <c r="BC455" s="219" t="e">
        <f>IF(ISBLANK(#REF!),"",#REF!)</f>
        <v>#REF!</v>
      </c>
      <c r="BD455" s="219" t="e">
        <f>IF(ISBLANK(#REF!),"",#REF!)</f>
        <v>#REF!</v>
      </c>
      <c r="BE455" s="219" t="e">
        <f>IF(ISBLANK(#REF!),"",#REF!)</f>
        <v>#REF!</v>
      </c>
      <c r="BF455" s="219" t="e">
        <f>IF(ISBLANK(#REF!),"",#REF!)</f>
        <v>#REF!</v>
      </c>
      <c r="BG455" s="219" t="e">
        <f>IF(ISBLANK(#REF!),"",#REF!)</f>
        <v>#REF!</v>
      </c>
      <c r="BH455" s="219" t="e">
        <f>IF(ISBLANK(#REF!),"",#REF!)</f>
        <v>#REF!</v>
      </c>
      <c r="BI455" s="219" t="e">
        <f>IF(ISBLANK(#REF!),"",#REF!)</f>
        <v>#REF!</v>
      </c>
      <c r="BJ455" s="219" t="e">
        <f>IF(ISBLANK(#REF!),"",#REF!)</f>
        <v>#REF!</v>
      </c>
      <c r="BK455" s="219" t="e">
        <f>IF(ISBLANK(#REF!),"",#REF!)</f>
        <v>#REF!</v>
      </c>
      <c r="BL455" s="219" t="e">
        <f>IF(ISBLANK(#REF!),"",#REF!)</f>
        <v>#REF!</v>
      </c>
      <c r="BM455" s="219" t="e">
        <f>IF(ISBLANK(#REF!),"",#REF!)</f>
        <v>#REF!</v>
      </c>
      <c r="BN455" s="219" t="e">
        <f>IF(ISBLANK(#REF!),"",#REF!)</f>
        <v>#REF!</v>
      </c>
      <c r="BO455" s="227" t="e">
        <f t="shared" si="132"/>
        <v>#REF!</v>
      </c>
      <c r="BP455" s="228" t="str">
        <f t="shared" si="135"/>
        <v/>
      </c>
      <c r="BQ455" s="229" t="str">
        <f t="shared" si="119"/>
        <v/>
      </c>
      <c r="BR455" s="228" t="e">
        <f t="shared" si="133"/>
        <v>#REF!</v>
      </c>
      <c r="BS455" s="230" t="e">
        <f t="shared" si="134"/>
        <v>#REF!</v>
      </c>
    </row>
    <row r="456" spans="1:71">
      <c r="A456" s="213" t="e">
        <f>IF(ISBLANK(#REF!),"",#REF!)</f>
        <v>#REF!</v>
      </c>
      <c r="B456" s="214" t="e">
        <f>IF(ISBLANK(#REF!),"",#REF!)</f>
        <v>#REF!</v>
      </c>
      <c r="C456" s="214" t="e">
        <f>IF(ISBLANK(#REF!),"",#REF!)</f>
        <v>#REF!</v>
      </c>
      <c r="D456" s="214" t="e">
        <f>IF(ISBLANK(#REF!),"",#REF!)</f>
        <v>#REF!</v>
      </c>
      <c r="E456" s="214" t="e">
        <f>IF(ISBLANK(#REF!),"",#REF!)</f>
        <v>#REF!</v>
      </c>
      <c r="F456" s="214" t="e">
        <f>IF(ISBLANK(#REF!),"",#REF!)</f>
        <v>#REF!</v>
      </c>
      <c r="G456" s="214" t="e">
        <f>IF(ISBLANK(#REF!),"",#REF!)</f>
        <v>#REF!</v>
      </c>
      <c r="H456" s="215" t="e">
        <f>IF(ISBLANK(#REF!),"",#REF!)</f>
        <v>#REF!</v>
      </c>
      <c r="I456" s="214" t="e">
        <f>IF(ISBLANK(#REF!),"",#REF!)</f>
        <v>#REF!</v>
      </c>
      <c r="J456" s="216" t="e">
        <f>IF(ISBLANK(#REF!),"",#REF!)</f>
        <v>#REF!</v>
      </c>
      <c r="K456" s="217" t="e">
        <f>IF(ISBLANK(#REF!),"",#REF!)</f>
        <v>#REF!</v>
      </c>
      <c r="L456" s="217" t="e">
        <f>IF(ISBLANK(#REF!),"",#REF!)</f>
        <v>#REF!</v>
      </c>
      <c r="M456" s="218" t="e">
        <f>IF(ISBLANK(#REF!),"",#REF!)</f>
        <v>#REF!</v>
      </c>
      <c r="N456" s="218" t="e">
        <f>IF(ISBLANK(#REF!),"",#REF!)</f>
        <v>#REF!</v>
      </c>
      <c r="O456" s="220" t="str">
        <f>IFERROR(VLOOKUP(_xlfn.CONCAT('Team Roster - Final'!$A456," : ",'Team Roster - Final'!$BM456),'Rate Calculations'!$C$4:$G$1100,5,FALSE),"")</f>
        <v/>
      </c>
      <c r="P456" s="225">
        <f>IF(ISBLANK('Rate Calculations'!$H458),"",'Rate Calculations'!$H458)</f>
        <v>1.7500000000000002E-2</v>
      </c>
      <c r="Q456" s="220" t="str">
        <f t="shared" si="120"/>
        <v/>
      </c>
      <c r="R456" s="221">
        <f>IF(ISBLANK('Rate Calculations'!$J458),"",'Rate Calculations'!$J458)</f>
        <v>3.5000000000000003E-2</v>
      </c>
      <c r="S456" s="220" t="str">
        <f t="shared" si="121"/>
        <v/>
      </c>
      <c r="T456" s="225" t="str">
        <f>IFERROR(VLOOKUP(_xlfn.CONCAT('Team Roster - Final'!$A456," : ",'Team Roster - Final'!$BM456),'Rate Calculations'!$C$4:$S$1100,10,FALSE),"")</f>
        <v/>
      </c>
      <c r="U456" s="225" t="str">
        <f>IFERROR(VLOOKUP(_xlfn.CONCAT('Team Roster - Final'!$A456," : ",'Team Roster - Final'!$BM456),'Rate Calculations'!$C$4:$S$1100,11,FALSE),"")</f>
        <v/>
      </c>
      <c r="V456" s="222" t="str">
        <f t="shared" si="122"/>
        <v/>
      </c>
      <c r="W456" s="222" t="str">
        <f t="shared" si="123"/>
        <v/>
      </c>
      <c r="X456" s="223" t="str">
        <f>IFERROR(VLOOKUP(_xlfn.CONCAT('Team Roster - Final'!$A456," : ",'Team Roster - Final'!$BM456),'Rate Calculations'!$C$4:$S$1100,14,FALSE),"")</f>
        <v/>
      </c>
      <c r="Y456" s="222" t="str">
        <f t="shared" si="124"/>
        <v/>
      </c>
      <c r="Z456" s="222" t="str">
        <f t="shared" si="125"/>
        <v/>
      </c>
      <c r="AA456" s="224" t="str">
        <f>IFERROR(IF(#REF!="Yes",$Y456, $Y456+$Q456*0.5),"")</f>
        <v/>
      </c>
      <c r="AB456" s="224" t="str">
        <f>IFERROR(IF(#REF!="Yes",$Z456, $Z456+$S456*0.5),"")</f>
        <v/>
      </c>
      <c r="AC456" s="220" t="str">
        <f>IFERROR(VLOOKUP(_xlfn.CONCAT('Team Roster - Final'!$A456," : ",'Team Roster - Final'!$BM456),'Rate Calculations'!$C$4:$U$1100,19,FALSE),"")</f>
        <v/>
      </c>
      <c r="AD456" s="220" t="str">
        <f t="shared" si="126"/>
        <v/>
      </c>
      <c r="AE456" s="220" t="str">
        <f t="shared" si="127"/>
        <v/>
      </c>
      <c r="AF456" s="225" t="str">
        <f>IFERROR(VLOOKUP(_xlfn.CONCAT('Team Roster - Final'!$A456," : ",'Team Roster - Final'!$BM456),'Rate Calculations'!$C$4:$AB$1100,22,FALSE),"")</f>
        <v/>
      </c>
      <c r="AG456" s="225" t="str">
        <f>IFERROR(VLOOKUP(_xlfn.CONCAT('Team Roster - Final'!$A456," : ",'Team Roster - Final'!$BM456),'Rate Calculations'!$C$4:$AB$1100,23,FALSE),"")</f>
        <v/>
      </c>
      <c r="AH456" s="222" t="str">
        <f t="shared" si="128"/>
        <v/>
      </c>
      <c r="AI456" s="222" t="str">
        <f t="shared" si="129"/>
        <v/>
      </c>
      <c r="AJ456" s="223" t="str">
        <f>Table1[[#This Row],[Home Office
Net Fee %]]</f>
        <v/>
      </c>
      <c r="AK456" s="222" t="str">
        <f t="shared" si="130"/>
        <v/>
      </c>
      <c r="AL456" s="222" t="str">
        <f t="shared" si="131"/>
        <v/>
      </c>
      <c r="AM456" s="215" t="str">
        <f>IFERROR(IF(#REF!="Yes",$AK456,($AK456+$AD456*0.5)),"")</f>
        <v/>
      </c>
      <c r="AN456" s="215" t="str">
        <f>IFERROR(IF(#REF!="Yes",$AL456,($AL456+$AE456*0.5)),"")</f>
        <v/>
      </c>
      <c r="AO456" s="374" t="str">
        <f>IF(ISBLANK('Team Roster Proposed - FBR'!Q457),"",'Team Roster Proposed - FBR'!Q457)</f>
        <v/>
      </c>
      <c r="AP456" s="226" t="e">
        <f>IF(ISBLANK(#REF!),"",#REF!)</f>
        <v>#REF!</v>
      </c>
      <c r="AQ456" s="226" t="e">
        <f>IF(ISBLANK(#REF!),"",#REF!)</f>
        <v>#REF!</v>
      </c>
      <c r="AR456" s="226" t="e">
        <f>IF(ISBLANK(#REF!),"",#REF!)</f>
        <v>#REF!</v>
      </c>
      <c r="AS456" s="219" t="e">
        <f>IF(ISBLANK(#REF!),"",#REF!)</f>
        <v>#REF!</v>
      </c>
      <c r="AT456" s="219" t="e">
        <f>IF(ISBLANK(#REF!),"",#REF!)</f>
        <v>#REF!</v>
      </c>
      <c r="AU456" s="219" t="e">
        <f>IF(ISBLANK(#REF!),"",#REF!)</f>
        <v>#REF!</v>
      </c>
      <c r="AV456" s="219" t="e">
        <f>IF(ISBLANK(#REF!),"",#REF!)</f>
        <v>#REF!</v>
      </c>
      <c r="AW456" s="219" t="e">
        <f>IF(ISBLANK(#REF!),"",#REF!)</f>
        <v>#REF!</v>
      </c>
      <c r="AX456" s="219" t="e">
        <f>IF(ISBLANK(#REF!),"",#REF!)</f>
        <v>#REF!</v>
      </c>
      <c r="AY456" s="226" t="e">
        <f>IF(ISBLANK(#REF!),"",#REF!)</f>
        <v>#REF!</v>
      </c>
      <c r="AZ456" s="219" t="e">
        <f>IF(ISBLANK(#REF!),"",#REF!)</f>
        <v>#REF!</v>
      </c>
      <c r="BA456" s="219" t="e">
        <f>IF(ISBLANK(#REF!),"",#REF!)</f>
        <v>#REF!</v>
      </c>
      <c r="BB456" s="219" t="e">
        <f>IF(ISBLANK(#REF!),"",#REF!)</f>
        <v>#REF!</v>
      </c>
      <c r="BC456" s="219" t="e">
        <f>IF(ISBLANK(#REF!),"",#REF!)</f>
        <v>#REF!</v>
      </c>
      <c r="BD456" s="219" t="e">
        <f>IF(ISBLANK(#REF!),"",#REF!)</f>
        <v>#REF!</v>
      </c>
      <c r="BE456" s="219" t="e">
        <f>IF(ISBLANK(#REF!),"",#REF!)</f>
        <v>#REF!</v>
      </c>
      <c r="BF456" s="219" t="e">
        <f>IF(ISBLANK(#REF!),"",#REF!)</f>
        <v>#REF!</v>
      </c>
      <c r="BG456" s="219" t="e">
        <f>IF(ISBLANK(#REF!),"",#REF!)</f>
        <v>#REF!</v>
      </c>
      <c r="BH456" s="219" t="e">
        <f>IF(ISBLANK(#REF!),"",#REF!)</f>
        <v>#REF!</v>
      </c>
      <c r="BI456" s="219" t="e">
        <f>IF(ISBLANK(#REF!),"",#REF!)</f>
        <v>#REF!</v>
      </c>
      <c r="BJ456" s="219" t="e">
        <f>IF(ISBLANK(#REF!),"",#REF!)</f>
        <v>#REF!</v>
      </c>
      <c r="BK456" s="219" t="e">
        <f>IF(ISBLANK(#REF!),"",#REF!)</f>
        <v>#REF!</v>
      </c>
      <c r="BL456" s="219" t="e">
        <f>IF(ISBLANK(#REF!),"",#REF!)</f>
        <v>#REF!</v>
      </c>
      <c r="BM456" s="219" t="e">
        <f>IF(ISBLANK(#REF!),"",#REF!)</f>
        <v>#REF!</v>
      </c>
      <c r="BN456" s="219" t="e">
        <f>IF(ISBLANK(#REF!),"",#REF!)</f>
        <v>#REF!</v>
      </c>
      <c r="BO456" s="227" t="e">
        <f t="shared" si="132"/>
        <v>#REF!</v>
      </c>
      <c r="BP456" s="228" t="str">
        <f t="shared" si="135"/>
        <v/>
      </c>
      <c r="BQ456" s="229" t="str">
        <f t="shared" si="119"/>
        <v/>
      </c>
      <c r="BR456" s="228" t="e">
        <f t="shared" si="133"/>
        <v>#REF!</v>
      </c>
      <c r="BS456" s="230" t="e">
        <f t="shared" si="134"/>
        <v>#REF!</v>
      </c>
    </row>
    <row r="457" spans="1:71">
      <c r="A457" s="213" t="e">
        <f>IF(ISBLANK(#REF!),"",#REF!)</f>
        <v>#REF!</v>
      </c>
      <c r="B457" s="214" t="e">
        <f>IF(ISBLANK(#REF!),"",#REF!)</f>
        <v>#REF!</v>
      </c>
      <c r="C457" s="214" t="e">
        <f>IF(ISBLANK(#REF!),"",#REF!)</f>
        <v>#REF!</v>
      </c>
      <c r="D457" s="214" t="e">
        <f>IF(ISBLANK(#REF!),"",#REF!)</f>
        <v>#REF!</v>
      </c>
      <c r="E457" s="214" t="e">
        <f>IF(ISBLANK(#REF!),"",#REF!)</f>
        <v>#REF!</v>
      </c>
      <c r="F457" s="214" t="e">
        <f>IF(ISBLANK(#REF!),"",#REF!)</f>
        <v>#REF!</v>
      </c>
      <c r="G457" s="214" t="e">
        <f>IF(ISBLANK(#REF!),"",#REF!)</f>
        <v>#REF!</v>
      </c>
      <c r="H457" s="215" t="e">
        <f>IF(ISBLANK(#REF!),"",#REF!)</f>
        <v>#REF!</v>
      </c>
      <c r="I457" s="214" t="e">
        <f>IF(ISBLANK(#REF!),"",#REF!)</f>
        <v>#REF!</v>
      </c>
      <c r="J457" s="216" t="e">
        <f>IF(ISBLANK(#REF!),"",#REF!)</f>
        <v>#REF!</v>
      </c>
      <c r="K457" s="217" t="e">
        <f>IF(ISBLANK(#REF!),"",#REF!)</f>
        <v>#REF!</v>
      </c>
      <c r="L457" s="217" t="e">
        <f>IF(ISBLANK(#REF!),"",#REF!)</f>
        <v>#REF!</v>
      </c>
      <c r="M457" s="218" t="e">
        <f>IF(ISBLANK(#REF!),"",#REF!)</f>
        <v>#REF!</v>
      </c>
      <c r="N457" s="218" t="e">
        <f>IF(ISBLANK(#REF!),"",#REF!)</f>
        <v>#REF!</v>
      </c>
      <c r="O457" s="220" t="str">
        <f>IFERROR(VLOOKUP(_xlfn.CONCAT('Team Roster - Final'!$A457," : ",'Team Roster - Final'!$BM457),'Rate Calculations'!$C$4:$G$1100,5,FALSE),"")</f>
        <v/>
      </c>
      <c r="P457" s="225">
        <f>IF(ISBLANK('Rate Calculations'!$H459),"",'Rate Calculations'!$H459)</f>
        <v>1.7500000000000002E-2</v>
      </c>
      <c r="Q457" s="220" t="str">
        <f t="shared" si="120"/>
        <v/>
      </c>
      <c r="R457" s="221">
        <f>IF(ISBLANK('Rate Calculations'!$J459),"",'Rate Calculations'!$J459)</f>
        <v>3.5000000000000003E-2</v>
      </c>
      <c r="S457" s="220" t="str">
        <f t="shared" si="121"/>
        <v/>
      </c>
      <c r="T457" s="225" t="str">
        <f>IFERROR(VLOOKUP(_xlfn.CONCAT('Team Roster - Final'!$A457," : ",'Team Roster - Final'!$BM457),'Rate Calculations'!$C$4:$S$1100,10,FALSE),"")</f>
        <v/>
      </c>
      <c r="U457" s="225" t="str">
        <f>IFERROR(VLOOKUP(_xlfn.CONCAT('Team Roster - Final'!$A457," : ",'Team Roster - Final'!$BM457),'Rate Calculations'!$C$4:$S$1100,11,FALSE),"")</f>
        <v/>
      </c>
      <c r="V457" s="222" t="str">
        <f t="shared" si="122"/>
        <v/>
      </c>
      <c r="W457" s="222" t="str">
        <f t="shared" si="123"/>
        <v/>
      </c>
      <c r="X457" s="223" t="str">
        <f>IFERROR(VLOOKUP(_xlfn.CONCAT('Team Roster - Final'!$A457," : ",'Team Roster - Final'!$BM457),'Rate Calculations'!$C$4:$S$1100,14,FALSE),"")</f>
        <v/>
      </c>
      <c r="Y457" s="222" t="str">
        <f t="shared" si="124"/>
        <v/>
      </c>
      <c r="Z457" s="222" t="str">
        <f t="shared" si="125"/>
        <v/>
      </c>
      <c r="AA457" s="224" t="str">
        <f>IFERROR(IF(#REF!="Yes",$Y457, $Y457+$Q457*0.5),"")</f>
        <v/>
      </c>
      <c r="AB457" s="224" t="str">
        <f>IFERROR(IF(#REF!="Yes",$Z457, $Z457+$S457*0.5),"")</f>
        <v/>
      </c>
      <c r="AC457" s="220" t="str">
        <f>IFERROR(VLOOKUP(_xlfn.CONCAT('Team Roster - Final'!$A457," : ",'Team Roster - Final'!$BM457),'Rate Calculations'!$C$4:$U$1100,19,FALSE),"")</f>
        <v/>
      </c>
      <c r="AD457" s="220" t="str">
        <f t="shared" si="126"/>
        <v/>
      </c>
      <c r="AE457" s="220" t="str">
        <f t="shared" si="127"/>
        <v/>
      </c>
      <c r="AF457" s="225" t="str">
        <f>IFERROR(VLOOKUP(_xlfn.CONCAT('Team Roster - Final'!$A457," : ",'Team Roster - Final'!$BM457),'Rate Calculations'!$C$4:$AB$1100,22,FALSE),"")</f>
        <v/>
      </c>
      <c r="AG457" s="225" t="str">
        <f>IFERROR(VLOOKUP(_xlfn.CONCAT('Team Roster - Final'!$A457," : ",'Team Roster - Final'!$BM457),'Rate Calculations'!$C$4:$AB$1100,23,FALSE),"")</f>
        <v/>
      </c>
      <c r="AH457" s="222" t="str">
        <f t="shared" si="128"/>
        <v/>
      </c>
      <c r="AI457" s="222" t="str">
        <f t="shared" si="129"/>
        <v/>
      </c>
      <c r="AJ457" s="223" t="str">
        <f>Table1[[#This Row],[Home Office
Net Fee %]]</f>
        <v/>
      </c>
      <c r="AK457" s="222" t="str">
        <f t="shared" si="130"/>
        <v/>
      </c>
      <c r="AL457" s="222" t="str">
        <f t="shared" si="131"/>
        <v/>
      </c>
      <c r="AM457" s="215" t="str">
        <f>IFERROR(IF(#REF!="Yes",$AK457,($AK457+$AD457*0.5)),"")</f>
        <v/>
      </c>
      <c r="AN457" s="215" t="str">
        <f>IFERROR(IF(#REF!="Yes",$AL457,($AL457+$AE457*0.5)),"")</f>
        <v/>
      </c>
      <c r="AO457" s="374" t="str">
        <f>IF(ISBLANK('Team Roster Proposed - FBR'!Q458),"",'Team Roster Proposed - FBR'!Q458)</f>
        <v/>
      </c>
      <c r="AP457" s="226" t="e">
        <f>IF(ISBLANK(#REF!),"",#REF!)</f>
        <v>#REF!</v>
      </c>
      <c r="AQ457" s="226" t="e">
        <f>IF(ISBLANK(#REF!),"",#REF!)</f>
        <v>#REF!</v>
      </c>
      <c r="AR457" s="226" t="e">
        <f>IF(ISBLANK(#REF!),"",#REF!)</f>
        <v>#REF!</v>
      </c>
      <c r="AS457" s="219" t="e">
        <f>IF(ISBLANK(#REF!),"",#REF!)</f>
        <v>#REF!</v>
      </c>
      <c r="AT457" s="219" t="e">
        <f>IF(ISBLANK(#REF!),"",#REF!)</f>
        <v>#REF!</v>
      </c>
      <c r="AU457" s="219" t="e">
        <f>IF(ISBLANK(#REF!),"",#REF!)</f>
        <v>#REF!</v>
      </c>
      <c r="AV457" s="219" t="e">
        <f>IF(ISBLANK(#REF!),"",#REF!)</f>
        <v>#REF!</v>
      </c>
      <c r="AW457" s="219" t="e">
        <f>IF(ISBLANK(#REF!),"",#REF!)</f>
        <v>#REF!</v>
      </c>
      <c r="AX457" s="219" t="e">
        <f>IF(ISBLANK(#REF!),"",#REF!)</f>
        <v>#REF!</v>
      </c>
      <c r="AY457" s="226" t="e">
        <f>IF(ISBLANK(#REF!),"",#REF!)</f>
        <v>#REF!</v>
      </c>
      <c r="AZ457" s="219" t="e">
        <f>IF(ISBLANK(#REF!),"",#REF!)</f>
        <v>#REF!</v>
      </c>
      <c r="BA457" s="219" t="e">
        <f>IF(ISBLANK(#REF!),"",#REF!)</f>
        <v>#REF!</v>
      </c>
      <c r="BB457" s="219" t="e">
        <f>IF(ISBLANK(#REF!),"",#REF!)</f>
        <v>#REF!</v>
      </c>
      <c r="BC457" s="219" t="e">
        <f>IF(ISBLANK(#REF!),"",#REF!)</f>
        <v>#REF!</v>
      </c>
      <c r="BD457" s="219" t="e">
        <f>IF(ISBLANK(#REF!),"",#REF!)</f>
        <v>#REF!</v>
      </c>
      <c r="BE457" s="219" t="e">
        <f>IF(ISBLANK(#REF!),"",#REF!)</f>
        <v>#REF!</v>
      </c>
      <c r="BF457" s="219" t="e">
        <f>IF(ISBLANK(#REF!),"",#REF!)</f>
        <v>#REF!</v>
      </c>
      <c r="BG457" s="219" t="e">
        <f>IF(ISBLANK(#REF!),"",#REF!)</f>
        <v>#REF!</v>
      </c>
      <c r="BH457" s="219" t="e">
        <f>IF(ISBLANK(#REF!),"",#REF!)</f>
        <v>#REF!</v>
      </c>
      <c r="BI457" s="219" t="e">
        <f>IF(ISBLANK(#REF!),"",#REF!)</f>
        <v>#REF!</v>
      </c>
      <c r="BJ457" s="219" t="e">
        <f>IF(ISBLANK(#REF!),"",#REF!)</f>
        <v>#REF!</v>
      </c>
      <c r="BK457" s="219" t="e">
        <f>IF(ISBLANK(#REF!),"",#REF!)</f>
        <v>#REF!</v>
      </c>
      <c r="BL457" s="219" t="e">
        <f>IF(ISBLANK(#REF!),"",#REF!)</f>
        <v>#REF!</v>
      </c>
      <c r="BM457" s="219" t="e">
        <f>IF(ISBLANK(#REF!),"",#REF!)</f>
        <v>#REF!</v>
      </c>
      <c r="BN457" s="219" t="e">
        <f>IF(ISBLANK(#REF!),"",#REF!)</f>
        <v>#REF!</v>
      </c>
      <c r="BO457" s="227" t="e">
        <f t="shared" si="132"/>
        <v>#REF!</v>
      </c>
      <c r="BP457" s="228" t="str">
        <f t="shared" si="135"/>
        <v/>
      </c>
      <c r="BQ457" s="229" t="str">
        <f t="shared" si="119"/>
        <v/>
      </c>
      <c r="BR457" s="228" t="e">
        <f t="shared" si="133"/>
        <v>#REF!</v>
      </c>
      <c r="BS457" s="230" t="e">
        <f t="shared" si="134"/>
        <v>#REF!</v>
      </c>
    </row>
    <row r="458" spans="1:71">
      <c r="A458" s="213" t="e">
        <f>IF(ISBLANK(#REF!),"",#REF!)</f>
        <v>#REF!</v>
      </c>
      <c r="B458" s="214" t="e">
        <f>IF(ISBLANK(#REF!),"",#REF!)</f>
        <v>#REF!</v>
      </c>
      <c r="C458" s="214" t="e">
        <f>IF(ISBLANK(#REF!),"",#REF!)</f>
        <v>#REF!</v>
      </c>
      <c r="D458" s="214" t="e">
        <f>IF(ISBLANK(#REF!),"",#REF!)</f>
        <v>#REF!</v>
      </c>
      <c r="E458" s="214" t="e">
        <f>IF(ISBLANK(#REF!),"",#REF!)</f>
        <v>#REF!</v>
      </c>
      <c r="F458" s="214" t="e">
        <f>IF(ISBLANK(#REF!),"",#REF!)</f>
        <v>#REF!</v>
      </c>
      <c r="G458" s="214" t="e">
        <f>IF(ISBLANK(#REF!),"",#REF!)</f>
        <v>#REF!</v>
      </c>
      <c r="H458" s="215" t="e">
        <f>IF(ISBLANK(#REF!),"",#REF!)</f>
        <v>#REF!</v>
      </c>
      <c r="I458" s="214" t="e">
        <f>IF(ISBLANK(#REF!),"",#REF!)</f>
        <v>#REF!</v>
      </c>
      <c r="J458" s="216" t="e">
        <f>IF(ISBLANK(#REF!),"",#REF!)</f>
        <v>#REF!</v>
      </c>
      <c r="K458" s="217" t="e">
        <f>IF(ISBLANK(#REF!),"",#REF!)</f>
        <v>#REF!</v>
      </c>
      <c r="L458" s="217" t="e">
        <f>IF(ISBLANK(#REF!),"",#REF!)</f>
        <v>#REF!</v>
      </c>
      <c r="M458" s="218" t="e">
        <f>IF(ISBLANK(#REF!),"",#REF!)</f>
        <v>#REF!</v>
      </c>
      <c r="N458" s="218" t="e">
        <f>IF(ISBLANK(#REF!),"",#REF!)</f>
        <v>#REF!</v>
      </c>
      <c r="O458" s="220" t="str">
        <f>IFERROR(VLOOKUP(_xlfn.CONCAT('Team Roster - Final'!$A458," : ",'Team Roster - Final'!$BM458),'Rate Calculations'!$C$4:$G$1100,5,FALSE),"")</f>
        <v/>
      </c>
      <c r="P458" s="225">
        <f>IF(ISBLANK('Rate Calculations'!$H460),"",'Rate Calculations'!$H460)</f>
        <v>1.7500000000000002E-2</v>
      </c>
      <c r="Q458" s="220" t="str">
        <f t="shared" si="120"/>
        <v/>
      </c>
      <c r="R458" s="221">
        <f>IF(ISBLANK('Rate Calculations'!$J460),"",'Rate Calculations'!$J460)</f>
        <v>3.5000000000000003E-2</v>
      </c>
      <c r="S458" s="220" t="str">
        <f t="shared" si="121"/>
        <v/>
      </c>
      <c r="T458" s="225" t="str">
        <f>IFERROR(VLOOKUP(_xlfn.CONCAT('Team Roster - Final'!$A458," : ",'Team Roster - Final'!$BM458),'Rate Calculations'!$C$4:$S$1100,10,FALSE),"")</f>
        <v/>
      </c>
      <c r="U458" s="225" t="str">
        <f>IFERROR(VLOOKUP(_xlfn.CONCAT('Team Roster - Final'!$A458," : ",'Team Roster - Final'!$BM458),'Rate Calculations'!$C$4:$S$1100,11,FALSE),"")</f>
        <v/>
      </c>
      <c r="V458" s="222" t="str">
        <f t="shared" si="122"/>
        <v/>
      </c>
      <c r="W458" s="222" t="str">
        <f t="shared" si="123"/>
        <v/>
      </c>
      <c r="X458" s="223" t="str">
        <f>IFERROR(VLOOKUP(_xlfn.CONCAT('Team Roster - Final'!$A458," : ",'Team Roster - Final'!$BM458),'Rate Calculations'!$C$4:$S$1100,14,FALSE),"")</f>
        <v/>
      </c>
      <c r="Y458" s="222" t="str">
        <f t="shared" si="124"/>
        <v/>
      </c>
      <c r="Z458" s="222" t="str">
        <f t="shared" si="125"/>
        <v/>
      </c>
      <c r="AA458" s="224" t="str">
        <f>IFERROR(IF(#REF!="Yes",$Y458, $Y458+$Q458*0.5),"")</f>
        <v/>
      </c>
      <c r="AB458" s="224" t="str">
        <f>IFERROR(IF(#REF!="Yes",$Z458, $Z458+$S458*0.5),"")</f>
        <v/>
      </c>
      <c r="AC458" s="220" t="str">
        <f>IFERROR(VLOOKUP(_xlfn.CONCAT('Team Roster - Final'!$A458," : ",'Team Roster - Final'!$BM458),'Rate Calculations'!$C$4:$U$1100,19,FALSE),"")</f>
        <v/>
      </c>
      <c r="AD458" s="220" t="str">
        <f t="shared" si="126"/>
        <v/>
      </c>
      <c r="AE458" s="220" t="str">
        <f t="shared" si="127"/>
        <v/>
      </c>
      <c r="AF458" s="225" t="str">
        <f>IFERROR(VLOOKUP(_xlfn.CONCAT('Team Roster - Final'!$A458," : ",'Team Roster - Final'!$BM458),'Rate Calculations'!$C$4:$AB$1100,22,FALSE),"")</f>
        <v/>
      </c>
      <c r="AG458" s="225" t="str">
        <f>IFERROR(VLOOKUP(_xlfn.CONCAT('Team Roster - Final'!$A458," : ",'Team Roster - Final'!$BM458),'Rate Calculations'!$C$4:$AB$1100,23,FALSE),"")</f>
        <v/>
      </c>
      <c r="AH458" s="222" t="str">
        <f t="shared" si="128"/>
        <v/>
      </c>
      <c r="AI458" s="222" t="str">
        <f t="shared" si="129"/>
        <v/>
      </c>
      <c r="AJ458" s="223" t="str">
        <f>Table1[[#This Row],[Home Office
Net Fee %]]</f>
        <v/>
      </c>
      <c r="AK458" s="222" t="str">
        <f t="shared" si="130"/>
        <v/>
      </c>
      <c r="AL458" s="222" t="str">
        <f t="shared" si="131"/>
        <v/>
      </c>
      <c r="AM458" s="215" t="str">
        <f>IFERROR(IF(#REF!="Yes",$AK458,($AK458+$AD458*0.5)),"")</f>
        <v/>
      </c>
      <c r="AN458" s="215" t="str">
        <f>IFERROR(IF(#REF!="Yes",$AL458,($AL458+$AE458*0.5)),"")</f>
        <v/>
      </c>
      <c r="AO458" s="374" t="str">
        <f>IF(ISBLANK('Team Roster Proposed - FBR'!Q459),"",'Team Roster Proposed - FBR'!Q459)</f>
        <v/>
      </c>
      <c r="AP458" s="226" t="e">
        <f>IF(ISBLANK(#REF!),"",#REF!)</f>
        <v>#REF!</v>
      </c>
      <c r="AQ458" s="226" t="e">
        <f>IF(ISBLANK(#REF!),"",#REF!)</f>
        <v>#REF!</v>
      </c>
      <c r="AR458" s="226" t="e">
        <f>IF(ISBLANK(#REF!),"",#REF!)</f>
        <v>#REF!</v>
      </c>
      <c r="AS458" s="219" t="e">
        <f>IF(ISBLANK(#REF!),"",#REF!)</f>
        <v>#REF!</v>
      </c>
      <c r="AT458" s="219" t="e">
        <f>IF(ISBLANK(#REF!),"",#REF!)</f>
        <v>#REF!</v>
      </c>
      <c r="AU458" s="219" t="e">
        <f>IF(ISBLANK(#REF!),"",#REF!)</f>
        <v>#REF!</v>
      </c>
      <c r="AV458" s="219" t="e">
        <f>IF(ISBLANK(#REF!),"",#REF!)</f>
        <v>#REF!</v>
      </c>
      <c r="AW458" s="219" t="e">
        <f>IF(ISBLANK(#REF!),"",#REF!)</f>
        <v>#REF!</v>
      </c>
      <c r="AX458" s="219" t="e">
        <f>IF(ISBLANK(#REF!),"",#REF!)</f>
        <v>#REF!</v>
      </c>
      <c r="AY458" s="226" t="e">
        <f>IF(ISBLANK(#REF!),"",#REF!)</f>
        <v>#REF!</v>
      </c>
      <c r="AZ458" s="219" t="e">
        <f>IF(ISBLANK(#REF!),"",#REF!)</f>
        <v>#REF!</v>
      </c>
      <c r="BA458" s="219" t="e">
        <f>IF(ISBLANK(#REF!),"",#REF!)</f>
        <v>#REF!</v>
      </c>
      <c r="BB458" s="219" t="e">
        <f>IF(ISBLANK(#REF!),"",#REF!)</f>
        <v>#REF!</v>
      </c>
      <c r="BC458" s="219" t="e">
        <f>IF(ISBLANK(#REF!),"",#REF!)</f>
        <v>#REF!</v>
      </c>
      <c r="BD458" s="219" t="e">
        <f>IF(ISBLANK(#REF!),"",#REF!)</f>
        <v>#REF!</v>
      </c>
      <c r="BE458" s="219" t="e">
        <f>IF(ISBLANK(#REF!),"",#REF!)</f>
        <v>#REF!</v>
      </c>
      <c r="BF458" s="219" t="e">
        <f>IF(ISBLANK(#REF!),"",#REF!)</f>
        <v>#REF!</v>
      </c>
      <c r="BG458" s="219" t="e">
        <f>IF(ISBLANK(#REF!),"",#REF!)</f>
        <v>#REF!</v>
      </c>
      <c r="BH458" s="219" t="e">
        <f>IF(ISBLANK(#REF!),"",#REF!)</f>
        <v>#REF!</v>
      </c>
      <c r="BI458" s="219" t="e">
        <f>IF(ISBLANK(#REF!),"",#REF!)</f>
        <v>#REF!</v>
      </c>
      <c r="BJ458" s="219" t="e">
        <f>IF(ISBLANK(#REF!),"",#REF!)</f>
        <v>#REF!</v>
      </c>
      <c r="BK458" s="219" t="e">
        <f>IF(ISBLANK(#REF!),"",#REF!)</f>
        <v>#REF!</v>
      </c>
      <c r="BL458" s="219" t="e">
        <f>IF(ISBLANK(#REF!),"",#REF!)</f>
        <v>#REF!</v>
      </c>
      <c r="BM458" s="219" t="e">
        <f>IF(ISBLANK(#REF!),"",#REF!)</f>
        <v>#REF!</v>
      </c>
      <c r="BN458" s="219" t="e">
        <f>IF(ISBLANK(#REF!),"",#REF!)</f>
        <v>#REF!</v>
      </c>
      <c r="BO458" s="227" t="e">
        <f t="shared" si="132"/>
        <v>#REF!</v>
      </c>
      <c r="BP458" s="228" t="str">
        <f t="shared" si="135"/>
        <v/>
      </c>
      <c r="BQ458" s="229" t="str">
        <f t="shared" si="119"/>
        <v/>
      </c>
      <c r="BR458" s="228" t="e">
        <f t="shared" si="133"/>
        <v>#REF!</v>
      </c>
      <c r="BS458" s="230" t="e">
        <f t="shared" si="134"/>
        <v>#REF!</v>
      </c>
    </row>
    <row r="459" spans="1:71">
      <c r="A459" s="213" t="e">
        <f>IF(ISBLANK(#REF!),"",#REF!)</f>
        <v>#REF!</v>
      </c>
      <c r="B459" s="214" t="e">
        <f>IF(ISBLANK(#REF!),"",#REF!)</f>
        <v>#REF!</v>
      </c>
      <c r="C459" s="214" t="e">
        <f>IF(ISBLANK(#REF!),"",#REF!)</f>
        <v>#REF!</v>
      </c>
      <c r="D459" s="214" t="e">
        <f>IF(ISBLANK(#REF!),"",#REF!)</f>
        <v>#REF!</v>
      </c>
      <c r="E459" s="214" t="e">
        <f>IF(ISBLANK(#REF!),"",#REF!)</f>
        <v>#REF!</v>
      </c>
      <c r="F459" s="214" t="e">
        <f>IF(ISBLANK(#REF!),"",#REF!)</f>
        <v>#REF!</v>
      </c>
      <c r="G459" s="214" t="e">
        <f>IF(ISBLANK(#REF!),"",#REF!)</f>
        <v>#REF!</v>
      </c>
      <c r="H459" s="215" t="e">
        <f>IF(ISBLANK(#REF!),"",#REF!)</f>
        <v>#REF!</v>
      </c>
      <c r="I459" s="214" t="e">
        <f>IF(ISBLANK(#REF!),"",#REF!)</f>
        <v>#REF!</v>
      </c>
      <c r="J459" s="216" t="e">
        <f>IF(ISBLANK(#REF!),"",#REF!)</f>
        <v>#REF!</v>
      </c>
      <c r="K459" s="217" t="e">
        <f>IF(ISBLANK(#REF!),"",#REF!)</f>
        <v>#REF!</v>
      </c>
      <c r="L459" s="217" t="e">
        <f>IF(ISBLANK(#REF!),"",#REF!)</f>
        <v>#REF!</v>
      </c>
      <c r="M459" s="218" t="e">
        <f>IF(ISBLANK(#REF!),"",#REF!)</f>
        <v>#REF!</v>
      </c>
      <c r="N459" s="218" t="e">
        <f>IF(ISBLANK(#REF!),"",#REF!)</f>
        <v>#REF!</v>
      </c>
      <c r="O459" s="220" t="str">
        <f>IFERROR(VLOOKUP(_xlfn.CONCAT('Team Roster - Final'!$A459," : ",'Team Roster - Final'!$BM459),'Rate Calculations'!$C$4:$G$1100,5,FALSE),"")</f>
        <v/>
      </c>
      <c r="P459" s="225">
        <f>IF(ISBLANK('Rate Calculations'!$H461),"",'Rate Calculations'!$H461)</f>
        <v>1.7500000000000002E-2</v>
      </c>
      <c r="Q459" s="220" t="str">
        <f t="shared" si="120"/>
        <v/>
      </c>
      <c r="R459" s="221">
        <f>IF(ISBLANK('Rate Calculations'!$J461),"",'Rate Calculations'!$J461)</f>
        <v>3.5000000000000003E-2</v>
      </c>
      <c r="S459" s="220" t="str">
        <f t="shared" si="121"/>
        <v/>
      </c>
      <c r="T459" s="225" t="str">
        <f>IFERROR(VLOOKUP(_xlfn.CONCAT('Team Roster - Final'!$A459," : ",'Team Roster - Final'!$BM459),'Rate Calculations'!$C$4:$S$1100,10,FALSE),"")</f>
        <v/>
      </c>
      <c r="U459" s="225" t="str">
        <f>IFERROR(VLOOKUP(_xlfn.CONCAT('Team Roster - Final'!$A459," : ",'Team Roster - Final'!$BM459),'Rate Calculations'!$C$4:$S$1100,11,FALSE),"")</f>
        <v/>
      </c>
      <c r="V459" s="222" t="str">
        <f t="shared" si="122"/>
        <v/>
      </c>
      <c r="W459" s="222" t="str">
        <f t="shared" si="123"/>
        <v/>
      </c>
      <c r="X459" s="223" t="str">
        <f>IFERROR(VLOOKUP(_xlfn.CONCAT('Team Roster - Final'!$A459," : ",'Team Roster - Final'!$BM459),'Rate Calculations'!$C$4:$S$1100,14,FALSE),"")</f>
        <v/>
      </c>
      <c r="Y459" s="222" t="str">
        <f t="shared" si="124"/>
        <v/>
      </c>
      <c r="Z459" s="222" t="str">
        <f t="shared" si="125"/>
        <v/>
      </c>
      <c r="AA459" s="224" t="str">
        <f>IFERROR(IF(#REF!="Yes",$Y459, $Y459+$Q459*0.5),"")</f>
        <v/>
      </c>
      <c r="AB459" s="224" t="str">
        <f>IFERROR(IF(#REF!="Yes",$Z459, $Z459+$S459*0.5),"")</f>
        <v/>
      </c>
      <c r="AC459" s="220" t="str">
        <f>IFERROR(VLOOKUP(_xlfn.CONCAT('Team Roster - Final'!$A459," : ",'Team Roster - Final'!$BM459),'Rate Calculations'!$C$4:$U$1100,19,FALSE),"")</f>
        <v/>
      </c>
      <c r="AD459" s="220" t="str">
        <f t="shared" si="126"/>
        <v/>
      </c>
      <c r="AE459" s="220" t="str">
        <f t="shared" si="127"/>
        <v/>
      </c>
      <c r="AF459" s="225" t="str">
        <f>IFERROR(VLOOKUP(_xlfn.CONCAT('Team Roster - Final'!$A459," : ",'Team Roster - Final'!$BM459),'Rate Calculations'!$C$4:$AB$1100,22,FALSE),"")</f>
        <v/>
      </c>
      <c r="AG459" s="225" t="str">
        <f>IFERROR(VLOOKUP(_xlfn.CONCAT('Team Roster - Final'!$A459," : ",'Team Roster - Final'!$BM459),'Rate Calculations'!$C$4:$AB$1100,23,FALSE),"")</f>
        <v/>
      </c>
      <c r="AH459" s="222" t="str">
        <f t="shared" si="128"/>
        <v/>
      </c>
      <c r="AI459" s="222" t="str">
        <f t="shared" si="129"/>
        <v/>
      </c>
      <c r="AJ459" s="223" t="str">
        <f>Table1[[#This Row],[Home Office
Net Fee %]]</f>
        <v/>
      </c>
      <c r="AK459" s="222" t="str">
        <f t="shared" si="130"/>
        <v/>
      </c>
      <c r="AL459" s="222" t="str">
        <f t="shared" si="131"/>
        <v/>
      </c>
      <c r="AM459" s="215" t="str">
        <f>IFERROR(IF(#REF!="Yes",$AK459,($AK459+$AD459*0.5)),"")</f>
        <v/>
      </c>
      <c r="AN459" s="215" t="str">
        <f>IFERROR(IF(#REF!="Yes",$AL459,($AL459+$AE459*0.5)),"")</f>
        <v/>
      </c>
      <c r="AO459" s="374" t="str">
        <f>IF(ISBLANK('Team Roster Proposed - FBR'!Q460),"",'Team Roster Proposed - FBR'!Q460)</f>
        <v/>
      </c>
      <c r="AP459" s="226" t="e">
        <f>IF(ISBLANK(#REF!),"",#REF!)</f>
        <v>#REF!</v>
      </c>
      <c r="AQ459" s="226" t="e">
        <f>IF(ISBLANK(#REF!),"",#REF!)</f>
        <v>#REF!</v>
      </c>
      <c r="AR459" s="226" t="e">
        <f>IF(ISBLANK(#REF!),"",#REF!)</f>
        <v>#REF!</v>
      </c>
      <c r="AS459" s="219" t="e">
        <f>IF(ISBLANK(#REF!),"",#REF!)</f>
        <v>#REF!</v>
      </c>
      <c r="AT459" s="219" t="e">
        <f>IF(ISBLANK(#REF!),"",#REF!)</f>
        <v>#REF!</v>
      </c>
      <c r="AU459" s="219" t="e">
        <f>IF(ISBLANK(#REF!),"",#REF!)</f>
        <v>#REF!</v>
      </c>
      <c r="AV459" s="219" t="e">
        <f>IF(ISBLANK(#REF!),"",#REF!)</f>
        <v>#REF!</v>
      </c>
      <c r="AW459" s="219" t="e">
        <f>IF(ISBLANK(#REF!),"",#REF!)</f>
        <v>#REF!</v>
      </c>
      <c r="AX459" s="219" t="e">
        <f>IF(ISBLANK(#REF!),"",#REF!)</f>
        <v>#REF!</v>
      </c>
      <c r="AY459" s="226" t="e">
        <f>IF(ISBLANK(#REF!),"",#REF!)</f>
        <v>#REF!</v>
      </c>
      <c r="AZ459" s="219" t="e">
        <f>IF(ISBLANK(#REF!),"",#REF!)</f>
        <v>#REF!</v>
      </c>
      <c r="BA459" s="219" t="e">
        <f>IF(ISBLANK(#REF!),"",#REF!)</f>
        <v>#REF!</v>
      </c>
      <c r="BB459" s="219" t="e">
        <f>IF(ISBLANK(#REF!),"",#REF!)</f>
        <v>#REF!</v>
      </c>
      <c r="BC459" s="219" t="e">
        <f>IF(ISBLANK(#REF!),"",#REF!)</f>
        <v>#REF!</v>
      </c>
      <c r="BD459" s="219" t="e">
        <f>IF(ISBLANK(#REF!),"",#REF!)</f>
        <v>#REF!</v>
      </c>
      <c r="BE459" s="219" t="e">
        <f>IF(ISBLANK(#REF!),"",#REF!)</f>
        <v>#REF!</v>
      </c>
      <c r="BF459" s="219" t="e">
        <f>IF(ISBLANK(#REF!),"",#REF!)</f>
        <v>#REF!</v>
      </c>
      <c r="BG459" s="219" t="e">
        <f>IF(ISBLANK(#REF!),"",#REF!)</f>
        <v>#REF!</v>
      </c>
      <c r="BH459" s="219" t="e">
        <f>IF(ISBLANK(#REF!),"",#REF!)</f>
        <v>#REF!</v>
      </c>
      <c r="BI459" s="219" t="e">
        <f>IF(ISBLANK(#REF!),"",#REF!)</f>
        <v>#REF!</v>
      </c>
      <c r="BJ459" s="219" t="e">
        <f>IF(ISBLANK(#REF!),"",#REF!)</f>
        <v>#REF!</v>
      </c>
      <c r="BK459" s="219" t="e">
        <f>IF(ISBLANK(#REF!),"",#REF!)</f>
        <v>#REF!</v>
      </c>
      <c r="BL459" s="219" t="e">
        <f>IF(ISBLANK(#REF!),"",#REF!)</f>
        <v>#REF!</v>
      </c>
      <c r="BM459" s="219" t="e">
        <f>IF(ISBLANK(#REF!),"",#REF!)</f>
        <v>#REF!</v>
      </c>
      <c r="BN459" s="219" t="e">
        <f>IF(ISBLANK(#REF!),"",#REF!)</f>
        <v>#REF!</v>
      </c>
      <c r="BO459" s="227" t="e">
        <f t="shared" si="132"/>
        <v>#REF!</v>
      </c>
      <c r="BP459" s="228" t="str">
        <f t="shared" si="135"/>
        <v/>
      </c>
      <c r="BQ459" s="229" t="str">
        <f t="shared" si="119"/>
        <v/>
      </c>
      <c r="BR459" s="228" t="e">
        <f t="shared" si="133"/>
        <v>#REF!</v>
      </c>
      <c r="BS459" s="230" t="e">
        <f t="shared" si="134"/>
        <v>#REF!</v>
      </c>
    </row>
    <row r="460" spans="1:71">
      <c r="A460" s="213" t="e">
        <f>IF(ISBLANK(#REF!),"",#REF!)</f>
        <v>#REF!</v>
      </c>
      <c r="B460" s="214" t="e">
        <f>IF(ISBLANK(#REF!),"",#REF!)</f>
        <v>#REF!</v>
      </c>
      <c r="C460" s="214" t="e">
        <f>IF(ISBLANK(#REF!),"",#REF!)</f>
        <v>#REF!</v>
      </c>
      <c r="D460" s="214" t="e">
        <f>IF(ISBLANK(#REF!),"",#REF!)</f>
        <v>#REF!</v>
      </c>
      <c r="E460" s="214" t="e">
        <f>IF(ISBLANK(#REF!),"",#REF!)</f>
        <v>#REF!</v>
      </c>
      <c r="F460" s="214" t="e">
        <f>IF(ISBLANK(#REF!),"",#REF!)</f>
        <v>#REF!</v>
      </c>
      <c r="G460" s="214" t="e">
        <f>IF(ISBLANK(#REF!),"",#REF!)</f>
        <v>#REF!</v>
      </c>
      <c r="H460" s="215" t="e">
        <f>IF(ISBLANK(#REF!),"",#REF!)</f>
        <v>#REF!</v>
      </c>
      <c r="I460" s="214" t="e">
        <f>IF(ISBLANK(#REF!),"",#REF!)</f>
        <v>#REF!</v>
      </c>
      <c r="J460" s="216" t="e">
        <f>IF(ISBLANK(#REF!),"",#REF!)</f>
        <v>#REF!</v>
      </c>
      <c r="K460" s="217" t="e">
        <f>IF(ISBLANK(#REF!),"",#REF!)</f>
        <v>#REF!</v>
      </c>
      <c r="L460" s="217" t="e">
        <f>IF(ISBLANK(#REF!),"",#REF!)</f>
        <v>#REF!</v>
      </c>
      <c r="M460" s="218" t="e">
        <f>IF(ISBLANK(#REF!),"",#REF!)</f>
        <v>#REF!</v>
      </c>
      <c r="N460" s="218" t="e">
        <f>IF(ISBLANK(#REF!),"",#REF!)</f>
        <v>#REF!</v>
      </c>
      <c r="O460" s="220" t="str">
        <f>IFERROR(VLOOKUP(_xlfn.CONCAT('Team Roster - Final'!$A460," : ",'Team Roster - Final'!$BM460),'Rate Calculations'!$C$4:$G$1100,5,FALSE),"")</f>
        <v/>
      </c>
      <c r="P460" s="225">
        <f>IF(ISBLANK('Rate Calculations'!$H462),"",'Rate Calculations'!$H462)</f>
        <v>1.7500000000000002E-2</v>
      </c>
      <c r="Q460" s="220" t="str">
        <f t="shared" si="120"/>
        <v/>
      </c>
      <c r="R460" s="221">
        <f>IF(ISBLANK('Rate Calculations'!$J462),"",'Rate Calculations'!$J462)</f>
        <v>3.5000000000000003E-2</v>
      </c>
      <c r="S460" s="220" t="str">
        <f t="shared" si="121"/>
        <v/>
      </c>
      <c r="T460" s="225" t="str">
        <f>IFERROR(VLOOKUP(_xlfn.CONCAT('Team Roster - Final'!$A460," : ",'Team Roster - Final'!$BM460),'Rate Calculations'!$C$4:$S$1100,10,FALSE),"")</f>
        <v/>
      </c>
      <c r="U460" s="225" t="str">
        <f>IFERROR(VLOOKUP(_xlfn.CONCAT('Team Roster - Final'!$A460," : ",'Team Roster - Final'!$BM460),'Rate Calculations'!$C$4:$S$1100,11,FALSE),"")</f>
        <v/>
      </c>
      <c r="V460" s="222" t="str">
        <f t="shared" si="122"/>
        <v/>
      </c>
      <c r="W460" s="222" t="str">
        <f t="shared" si="123"/>
        <v/>
      </c>
      <c r="X460" s="223" t="str">
        <f>IFERROR(VLOOKUP(_xlfn.CONCAT('Team Roster - Final'!$A460," : ",'Team Roster - Final'!$BM460),'Rate Calculations'!$C$4:$S$1100,14,FALSE),"")</f>
        <v/>
      </c>
      <c r="Y460" s="222" t="str">
        <f t="shared" si="124"/>
        <v/>
      </c>
      <c r="Z460" s="222" t="str">
        <f t="shared" si="125"/>
        <v/>
      </c>
      <c r="AA460" s="224" t="str">
        <f>IFERROR(IF(#REF!="Yes",$Y460, $Y460+$Q460*0.5),"")</f>
        <v/>
      </c>
      <c r="AB460" s="224" t="str">
        <f>IFERROR(IF(#REF!="Yes",$Z460, $Z460+$S460*0.5),"")</f>
        <v/>
      </c>
      <c r="AC460" s="220" t="str">
        <f>IFERROR(VLOOKUP(_xlfn.CONCAT('Team Roster - Final'!$A460," : ",'Team Roster - Final'!$BM460),'Rate Calculations'!$C$4:$U$1100,19,FALSE),"")</f>
        <v/>
      </c>
      <c r="AD460" s="220" t="str">
        <f t="shared" si="126"/>
        <v/>
      </c>
      <c r="AE460" s="220" t="str">
        <f t="shared" si="127"/>
        <v/>
      </c>
      <c r="AF460" s="225" t="str">
        <f>IFERROR(VLOOKUP(_xlfn.CONCAT('Team Roster - Final'!$A460," : ",'Team Roster - Final'!$BM460),'Rate Calculations'!$C$4:$AB$1100,22,FALSE),"")</f>
        <v/>
      </c>
      <c r="AG460" s="225" t="str">
        <f>IFERROR(VLOOKUP(_xlfn.CONCAT('Team Roster - Final'!$A460," : ",'Team Roster - Final'!$BM460),'Rate Calculations'!$C$4:$AB$1100,23,FALSE),"")</f>
        <v/>
      </c>
      <c r="AH460" s="222" t="str">
        <f t="shared" si="128"/>
        <v/>
      </c>
      <c r="AI460" s="222" t="str">
        <f t="shared" si="129"/>
        <v/>
      </c>
      <c r="AJ460" s="223" t="str">
        <f>Table1[[#This Row],[Home Office
Net Fee %]]</f>
        <v/>
      </c>
      <c r="AK460" s="222" t="str">
        <f t="shared" si="130"/>
        <v/>
      </c>
      <c r="AL460" s="222" t="str">
        <f t="shared" si="131"/>
        <v/>
      </c>
      <c r="AM460" s="215" t="str">
        <f>IFERROR(IF(#REF!="Yes",$AK460,($AK460+$AD460*0.5)),"")</f>
        <v/>
      </c>
      <c r="AN460" s="215" t="str">
        <f>IFERROR(IF(#REF!="Yes",$AL460,($AL460+$AE460*0.5)),"")</f>
        <v/>
      </c>
      <c r="AO460" s="374" t="str">
        <f>IF(ISBLANK('Team Roster Proposed - FBR'!Q461),"",'Team Roster Proposed - FBR'!Q461)</f>
        <v/>
      </c>
      <c r="AP460" s="226" t="e">
        <f>IF(ISBLANK(#REF!),"",#REF!)</f>
        <v>#REF!</v>
      </c>
      <c r="AQ460" s="226" t="e">
        <f>IF(ISBLANK(#REF!),"",#REF!)</f>
        <v>#REF!</v>
      </c>
      <c r="AR460" s="226" t="e">
        <f>IF(ISBLANK(#REF!),"",#REF!)</f>
        <v>#REF!</v>
      </c>
      <c r="AS460" s="219" t="e">
        <f>IF(ISBLANK(#REF!),"",#REF!)</f>
        <v>#REF!</v>
      </c>
      <c r="AT460" s="219" t="e">
        <f>IF(ISBLANK(#REF!),"",#REF!)</f>
        <v>#REF!</v>
      </c>
      <c r="AU460" s="219" t="e">
        <f>IF(ISBLANK(#REF!),"",#REF!)</f>
        <v>#REF!</v>
      </c>
      <c r="AV460" s="219" t="e">
        <f>IF(ISBLANK(#REF!),"",#REF!)</f>
        <v>#REF!</v>
      </c>
      <c r="AW460" s="219" t="e">
        <f>IF(ISBLANK(#REF!),"",#REF!)</f>
        <v>#REF!</v>
      </c>
      <c r="AX460" s="219" t="e">
        <f>IF(ISBLANK(#REF!),"",#REF!)</f>
        <v>#REF!</v>
      </c>
      <c r="AY460" s="226" t="e">
        <f>IF(ISBLANK(#REF!),"",#REF!)</f>
        <v>#REF!</v>
      </c>
      <c r="AZ460" s="219" t="e">
        <f>IF(ISBLANK(#REF!),"",#REF!)</f>
        <v>#REF!</v>
      </c>
      <c r="BA460" s="219" t="e">
        <f>IF(ISBLANK(#REF!),"",#REF!)</f>
        <v>#REF!</v>
      </c>
      <c r="BB460" s="219" t="e">
        <f>IF(ISBLANK(#REF!),"",#REF!)</f>
        <v>#REF!</v>
      </c>
      <c r="BC460" s="219" t="e">
        <f>IF(ISBLANK(#REF!),"",#REF!)</f>
        <v>#REF!</v>
      </c>
      <c r="BD460" s="219" t="e">
        <f>IF(ISBLANK(#REF!),"",#REF!)</f>
        <v>#REF!</v>
      </c>
      <c r="BE460" s="219" t="e">
        <f>IF(ISBLANK(#REF!),"",#REF!)</f>
        <v>#REF!</v>
      </c>
      <c r="BF460" s="219" t="e">
        <f>IF(ISBLANK(#REF!),"",#REF!)</f>
        <v>#REF!</v>
      </c>
      <c r="BG460" s="219" t="e">
        <f>IF(ISBLANK(#REF!),"",#REF!)</f>
        <v>#REF!</v>
      </c>
      <c r="BH460" s="219" t="e">
        <f>IF(ISBLANK(#REF!),"",#REF!)</f>
        <v>#REF!</v>
      </c>
      <c r="BI460" s="219" t="e">
        <f>IF(ISBLANK(#REF!),"",#REF!)</f>
        <v>#REF!</v>
      </c>
      <c r="BJ460" s="219" t="e">
        <f>IF(ISBLANK(#REF!),"",#REF!)</f>
        <v>#REF!</v>
      </c>
      <c r="BK460" s="219" t="e">
        <f>IF(ISBLANK(#REF!),"",#REF!)</f>
        <v>#REF!</v>
      </c>
      <c r="BL460" s="219" t="e">
        <f>IF(ISBLANK(#REF!),"",#REF!)</f>
        <v>#REF!</v>
      </c>
      <c r="BM460" s="219" t="e">
        <f>IF(ISBLANK(#REF!),"",#REF!)</f>
        <v>#REF!</v>
      </c>
      <c r="BN460" s="219" t="e">
        <f>IF(ISBLANK(#REF!),"",#REF!)</f>
        <v>#REF!</v>
      </c>
      <c r="BO460" s="227" t="e">
        <f t="shared" si="132"/>
        <v>#REF!</v>
      </c>
      <c r="BP460" s="228" t="str">
        <f t="shared" si="135"/>
        <v/>
      </c>
      <c r="BQ460" s="229" t="str">
        <f t="shared" si="119"/>
        <v/>
      </c>
      <c r="BR460" s="228" t="e">
        <f t="shared" si="133"/>
        <v>#REF!</v>
      </c>
      <c r="BS460" s="230" t="e">
        <f t="shared" si="134"/>
        <v>#REF!</v>
      </c>
    </row>
    <row r="461" spans="1:71">
      <c r="A461" s="213" t="e">
        <f>IF(ISBLANK(#REF!),"",#REF!)</f>
        <v>#REF!</v>
      </c>
      <c r="B461" s="214" t="e">
        <f>IF(ISBLANK(#REF!),"",#REF!)</f>
        <v>#REF!</v>
      </c>
      <c r="C461" s="214" t="e">
        <f>IF(ISBLANK(#REF!),"",#REF!)</f>
        <v>#REF!</v>
      </c>
      <c r="D461" s="214" t="e">
        <f>IF(ISBLANK(#REF!),"",#REF!)</f>
        <v>#REF!</v>
      </c>
      <c r="E461" s="214" t="e">
        <f>IF(ISBLANK(#REF!),"",#REF!)</f>
        <v>#REF!</v>
      </c>
      <c r="F461" s="214" t="e">
        <f>IF(ISBLANK(#REF!),"",#REF!)</f>
        <v>#REF!</v>
      </c>
      <c r="G461" s="214" t="e">
        <f>IF(ISBLANK(#REF!),"",#REF!)</f>
        <v>#REF!</v>
      </c>
      <c r="H461" s="215" t="e">
        <f>IF(ISBLANK(#REF!),"",#REF!)</f>
        <v>#REF!</v>
      </c>
      <c r="I461" s="214" t="e">
        <f>IF(ISBLANK(#REF!),"",#REF!)</f>
        <v>#REF!</v>
      </c>
      <c r="J461" s="216" t="e">
        <f>IF(ISBLANK(#REF!),"",#REF!)</f>
        <v>#REF!</v>
      </c>
      <c r="K461" s="217" t="e">
        <f>IF(ISBLANK(#REF!),"",#REF!)</f>
        <v>#REF!</v>
      </c>
      <c r="L461" s="217" t="e">
        <f>IF(ISBLANK(#REF!),"",#REF!)</f>
        <v>#REF!</v>
      </c>
      <c r="M461" s="218" t="e">
        <f>IF(ISBLANK(#REF!),"",#REF!)</f>
        <v>#REF!</v>
      </c>
      <c r="N461" s="218" t="e">
        <f>IF(ISBLANK(#REF!),"",#REF!)</f>
        <v>#REF!</v>
      </c>
      <c r="O461" s="220" t="str">
        <f>IFERROR(VLOOKUP(_xlfn.CONCAT('Team Roster - Final'!$A461," : ",'Team Roster - Final'!$BM461),'Rate Calculations'!$C$4:$G$1100,5,FALSE),"")</f>
        <v/>
      </c>
      <c r="P461" s="225">
        <f>IF(ISBLANK('Rate Calculations'!$H463),"",'Rate Calculations'!$H463)</f>
        <v>1.7500000000000002E-2</v>
      </c>
      <c r="Q461" s="220" t="str">
        <f t="shared" si="120"/>
        <v/>
      </c>
      <c r="R461" s="221">
        <f>IF(ISBLANK('Rate Calculations'!$J463),"",'Rate Calculations'!$J463)</f>
        <v>3.5000000000000003E-2</v>
      </c>
      <c r="S461" s="220" t="str">
        <f t="shared" si="121"/>
        <v/>
      </c>
      <c r="T461" s="225" t="str">
        <f>IFERROR(VLOOKUP(_xlfn.CONCAT('Team Roster - Final'!$A461," : ",'Team Roster - Final'!$BM461),'Rate Calculations'!$C$4:$S$1100,10,FALSE),"")</f>
        <v/>
      </c>
      <c r="U461" s="225" t="str">
        <f>IFERROR(VLOOKUP(_xlfn.CONCAT('Team Roster - Final'!$A461," : ",'Team Roster - Final'!$BM461),'Rate Calculations'!$C$4:$S$1100,11,FALSE),"")</f>
        <v/>
      </c>
      <c r="V461" s="222" t="str">
        <f t="shared" si="122"/>
        <v/>
      </c>
      <c r="W461" s="222" t="str">
        <f t="shared" si="123"/>
        <v/>
      </c>
      <c r="X461" s="223" t="str">
        <f>IFERROR(VLOOKUP(_xlfn.CONCAT('Team Roster - Final'!$A461," : ",'Team Roster - Final'!$BM461),'Rate Calculations'!$C$4:$S$1100,14,FALSE),"")</f>
        <v/>
      </c>
      <c r="Y461" s="222" t="str">
        <f t="shared" si="124"/>
        <v/>
      </c>
      <c r="Z461" s="222" t="str">
        <f t="shared" si="125"/>
        <v/>
      </c>
      <c r="AA461" s="224" t="str">
        <f>IFERROR(IF(#REF!="Yes",$Y461, $Y461+$Q461*0.5),"")</f>
        <v/>
      </c>
      <c r="AB461" s="224" t="str">
        <f>IFERROR(IF(#REF!="Yes",$Z461, $Z461+$S461*0.5),"")</f>
        <v/>
      </c>
      <c r="AC461" s="220" t="str">
        <f>IFERROR(VLOOKUP(_xlfn.CONCAT('Team Roster - Final'!$A461," : ",'Team Roster - Final'!$BM461),'Rate Calculations'!$C$4:$U$1100,19,FALSE),"")</f>
        <v/>
      </c>
      <c r="AD461" s="220" t="str">
        <f t="shared" si="126"/>
        <v/>
      </c>
      <c r="AE461" s="220" t="str">
        <f t="shared" si="127"/>
        <v/>
      </c>
      <c r="AF461" s="225" t="str">
        <f>IFERROR(VLOOKUP(_xlfn.CONCAT('Team Roster - Final'!$A461," : ",'Team Roster - Final'!$BM461),'Rate Calculations'!$C$4:$AB$1100,22,FALSE),"")</f>
        <v/>
      </c>
      <c r="AG461" s="225" t="str">
        <f>IFERROR(VLOOKUP(_xlfn.CONCAT('Team Roster - Final'!$A461," : ",'Team Roster - Final'!$BM461),'Rate Calculations'!$C$4:$AB$1100,23,FALSE),"")</f>
        <v/>
      </c>
      <c r="AH461" s="222" t="str">
        <f t="shared" si="128"/>
        <v/>
      </c>
      <c r="AI461" s="222" t="str">
        <f t="shared" si="129"/>
        <v/>
      </c>
      <c r="AJ461" s="223" t="str">
        <f>Table1[[#This Row],[Home Office
Net Fee %]]</f>
        <v/>
      </c>
      <c r="AK461" s="222" t="str">
        <f t="shared" si="130"/>
        <v/>
      </c>
      <c r="AL461" s="222" t="str">
        <f t="shared" si="131"/>
        <v/>
      </c>
      <c r="AM461" s="215" t="str">
        <f>IFERROR(IF(#REF!="Yes",$AK461,($AK461+$AD461*0.5)),"")</f>
        <v/>
      </c>
      <c r="AN461" s="215" t="str">
        <f>IFERROR(IF(#REF!="Yes",$AL461,($AL461+$AE461*0.5)),"")</f>
        <v/>
      </c>
      <c r="AO461" s="374" t="str">
        <f>IF(ISBLANK('Team Roster Proposed - FBR'!Q462),"",'Team Roster Proposed - FBR'!Q462)</f>
        <v/>
      </c>
      <c r="AP461" s="226" t="e">
        <f>IF(ISBLANK(#REF!),"",#REF!)</f>
        <v>#REF!</v>
      </c>
      <c r="AQ461" s="226" t="e">
        <f>IF(ISBLANK(#REF!),"",#REF!)</f>
        <v>#REF!</v>
      </c>
      <c r="AR461" s="226" t="e">
        <f>IF(ISBLANK(#REF!),"",#REF!)</f>
        <v>#REF!</v>
      </c>
      <c r="AS461" s="219" t="e">
        <f>IF(ISBLANK(#REF!),"",#REF!)</f>
        <v>#REF!</v>
      </c>
      <c r="AT461" s="219" t="e">
        <f>IF(ISBLANK(#REF!),"",#REF!)</f>
        <v>#REF!</v>
      </c>
      <c r="AU461" s="219" t="e">
        <f>IF(ISBLANK(#REF!),"",#REF!)</f>
        <v>#REF!</v>
      </c>
      <c r="AV461" s="219" t="e">
        <f>IF(ISBLANK(#REF!),"",#REF!)</f>
        <v>#REF!</v>
      </c>
      <c r="AW461" s="219" t="e">
        <f>IF(ISBLANK(#REF!),"",#REF!)</f>
        <v>#REF!</v>
      </c>
      <c r="AX461" s="219" t="e">
        <f>IF(ISBLANK(#REF!),"",#REF!)</f>
        <v>#REF!</v>
      </c>
      <c r="AY461" s="226" t="e">
        <f>IF(ISBLANK(#REF!),"",#REF!)</f>
        <v>#REF!</v>
      </c>
      <c r="AZ461" s="219" t="e">
        <f>IF(ISBLANK(#REF!),"",#REF!)</f>
        <v>#REF!</v>
      </c>
      <c r="BA461" s="219" t="e">
        <f>IF(ISBLANK(#REF!),"",#REF!)</f>
        <v>#REF!</v>
      </c>
      <c r="BB461" s="219" t="e">
        <f>IF(ISBLANK(#REF!),"",#REF!)</f>
        <v>#REF!</v>
      </c>
      <c r="BC461" s="219" t="e">
        <f>IF(ISBLANK(#REF!),"",#REF!)</f>
        <v>#REF!</v>
      </c>
      <c r="BD461" s="219" t="e">
        <f>IF(ISBLANK(#REF!),"",#REF!)</f>
        <v>#REF!</v>
      </c>
      <c r="BE461" s="219" t="e">
        <f>IF(ISBLANK(#REF!),"",#REF!)</f>
        <v>#REF!</v>
      </c>
      <c r="BF461" s="219" t="e">
        <f>IF(ISBLANK(#REF!),"",#REF!)</f>
        <v>#REF!</v>
      </c>
      <c r="BG461" s="219" t="e">
        <f>IF(ISBLANK(#REF!),"",#REF!)</f>
        <v>#REF!</v>
      </c>
      <c r="BH461" s="219" t="e">
        <f>IF(ISBLANK(#REF!),"",#REF!)</f>
        <v>#REF!</v>
      </c>
      <c r="BI461" s="219" t="e">
        <f>IF(ISBLANK(#REF!),"",#REF!)</f>
        <v>#REF!</v>
      </c>
      <c r="BJ461" s="219" t="e">
        <f>IF(ISBLANK(#REF!),"",#REF!)</f>
        <v>#REF!</v>
      </c>
      <c r="BK461" s="219" t="e">
        <f>IF(ISBLANK(#REF!),"",#REF!)</f>
        <v>#REF!</v>
      </c>
      <c r="BL461" s="219" t="e">
        <f>IF(ISBLANK(#REF!),"",#REF!)</f>
        <v>#REF!</v>
      </c>
      <c r="BM461" s="219" t="e">
        <f>IF(ISBLANK(#REF!),"",#REF!)</f>
        <v>#REF!</v>
      </c>
      <c r="BN461" s="219" t="e">
        <f>IF(ISBLANK(#REF!),"",#REF!)</f>
        <v>#REF!</v>
      </c>
      <c r="BO461" s="227" t="e">
        <f t="shared" si="132"/>
        <v>#REF!</v>
      </c>
      <c r="BP461" s="228" t="str">
        <f t="shared" si="135"/>
        <v/>
      </c>
      <c r="BQ461" s="229" t="str">
        <f t="shared" si="119"/>
        <v/>
      </c>
      <c r="BR461" s="228" t="e">
        <f t="shared" si="133"/>
        <v>#REF!</v>
      </c>
      <c r="BS461" s="230" t="e">
        <f t="shared" si="134"/>
        <v>#REF!</v>
      </c>
    </row>
    <row r="462" spans="1:71">
      <c r="A462" s="213" t="e">
        <f>IF(ISBLANK(#REF!),"",#REF!)</f>
        <v>#REF!</v>
      </c>
      <c r="B462" s="214" t="e">
        <f>IF(ISBLANK(#REF!),"",#REF!)</f>
        <v>#REF!</v>
      </c>
      <c r="C462" s="214" t="e">
        <f>IF(ISBLANK(#REF!),"",#REF!)</f>
        <v>#REF!</v>
      </c>
      <c r="D462" s="214" t="e">
        <f>IF(ISBLANK(#REF!),"",#REF!)</f>
        <v>#REF!</v>
      </c>
      <c r="E462" s="214" t="e">
        <f>IF(ISBLANK(#REF!),"",#REF!)</f>
        <v>#REF!</v>
      </c>
      <c r="F462" s="214" t="e">
        <f>IF(ISBLANK(#REF!),"",#REF!)</f>
        <v>#REF!</v>
      </c>
      <c r="G462" s="214" t="e">
        <f>IF(ISBLANK(#REF!),"",#REF!)</f>
        <v>#REF!</v>
      </c>
      <c r="H462" s="215" t="e">
        <f>IF(ISBLANK(#REF!),"",#REF!)</f>
        <v>#REF!</v>
      </c>
      <c r="I462" s="214" t="e">
        <f>IF(ISBLANK(#REF!),"",#REF!)</f>
        <v>#REF!</v>
      </c>
      <c r="J462" s="216" t="e">
        <f>IF(ISBLANK(#REF!),"",#REF!)</f>
        <v>#REF!</v>
      </c>
      <c r="K462" s="217" t="e">
        <f>IF(ISBLANK(#REF!),"",#REF!)</f>
        <v>#REF!</v>
      </c>
      <c r="L462" s="217" t="e">
        <f>IF(ISBLANK(#REF!),"",#REF!)</f>
        <v>#REF!</v>
      </c>
      <c r="M462" s="218" t="e">
        <f>IF(ISBLANK(#REF!),"",#REF!)</f>
        <v>#REF!</v>
      </c>
      <c r="N462" s="218" t="e">
        <f>IF(ISBLANK(#REF!),"",#REF!)</f>
        <v>#REF!</v>
      </c>
      <c r="O462" s="220" t="str">
        <f>IFERROR(VLOOKUP(_xlfn.CONCAT('Team Roster - Final'!$A462," : ",'Team Roster - Final'!$BM462),'Rate Calculations'!$C$4:$G$1100,5,FALSE),"")</f>
        <v/>
      </c>
      <c r="P462" s="225">
        <f>IF(ISBLANK('Rate Calculations'!$H464),"",'Rate Calculations'!$H464)</f>
        <v>1.7500000000000002E-2</v>
      </c>
      <c r="Q462" s="220" t="str">
        <f t="shared" si="120"/>
        <v/>
      </c>
      <c r="R462" s="221">
        <f>IF(ISBLANK('Rate Calculations'!$J464),"",'Rate Calculations'!$J464)</f>
        <v>3.5000000000000003E-2</v>
      </c>
      <c r="S462" s="220" t="str">
        <f t="shared" si="121"/>
        <v/>
      </c>
      <c r="T462" s="225" t="str">
        <f>IFERROR(VLOOKUP(_xlfn.CONCAT('Team Roster - Final'!$A462," : ",'Team Roster - Final'!$BM462),'Rate Calculations'!$C$4:$S$1100,10,FALSE),"")</f>
        <v/>
      </c>
      <c r="U462" s="225" t="str">
        <f>IFERROR(VLOOKUP(_xlfn.CONCAT('Team Roster - Final'!$A462," : ",'Team Roster - Final'!$BM462),'Rate Calculations'!$C$4:$S$1100,11,FALSE),"")</f>
        <v/>
      </c>
      <c r="V462" s="222" t="str">
        <f t="shared" si="122"/>
        <v/>
      </c>
      <c r="W462" s="222" t="str">
        <f t="shared" si="123"/>
        <v/>
      </c>
      <c r="X462" s="223" t="str">
        <f>IFERROR(VLOOKUP(_xlfn.CONCAT('Team Roster - Final'!$A462," : ",'Team Roster - Final'!$BM462),'Rate Calculations'!$C$4:$S$1100,14,FALSE),"")</f>
        <v/>
      </c>
      <c r="Y462" s="222" t="str">
        <f t="shared" si="124"/>
        <v/>
      </c>
      <c r="Z462" s="222" t="str">
        <f t="shared" si="125"/>
        <v/>
      </c>
      <c r="AA462" s="224" t="str">
        <f>IFERROR(IF(#REF!="Yes",$Y462, $Y462+$Q462*0.5),"")</f>
        <v/>
      </c>
      <c r="AB462" s="224" t="str">
        <f>IFERROR(IF(#REF!="Yes",$Z462, $Z462+$S462*0.5),"")</f>
        <v/>
      </c>
      <c r="AC462" s="220" t="str">
        <f>IFERROR(VLOOKUP(_xlfn.CONCAT('Team Roster - Final'!$A462," : ",'Team Roster - Final'!$BM462),'Rate Calculations'!$C$4:$U$1100,19,FALSE),"")</f>
        <v/>
      </c>
      <c r="AD462" s="220" t="str">
        <f t="shared" si="126"/>
        <v/>
      </c>
      <c r="AE462" s="220" t="str">
        <f t="shared" si="127"/>
        <v/>
      </c>
      <c r="AF462" s="225" t="str">
        <f>IFERROR(VLOOKUP(_xlfn.CONCAT('Team Roster - Final'!$A462," : ",'Team Roster - Final'!$BM462),'Rate Calculations'!$C$4:$AB$1100,22,FALSE),"")</f>
        <v/>
      </c>
      <c r="AG462" s="225" t="str">
        <f>IFERROR(VLOOKUP(_xlfn.CONCAT('Team Roster - Final'!$A462," : ",'Team Roster - Final'!$BM462),'Rate Calculations'!$C$4:$AB$1100,23,FALSE),"")</f>
        <v/>
      </c>
      <c r="AH462" s="222" t="str">
        <f t="shared" si="128"/>
        <v/>
      </c>
      <c r="AI462" s="222" t="str">
        <f t="shared" si="129"/>
        <v/>
      </c>
      <c r="AJ462" s="223" t="str">
        <f>Table1[[#This Row],[Home Office
Net Fee %]]</f>
        <v/>
      </c>
      <c r="AK462" s="222" t="str">
        <f t="shared" si="130"/>
        <v/>
      </c>
      <c r="AL462" s="222" t="str">
        <f t="shared" si="131"/>
        <v/>
      </c>
      <c r="AM462" s="215" t="str">
        <f>IFERROR(IF(#REF!="Yes",$AK462,($AK462+$AD462*0.5)),"")</f>
        <v/>
      </c>
      <c r="AN462" s="215" t="str">
        <f>IFERROR(IF(#REF!="Yes",$AL462,($AL462+$AE462*0.5)),"")</f>
        <v/>
      </c>
      <c r="AO462" s="374" t="str">
        <f>IF(ISBLANK('Team Roster Proposed - FBR'!Q463),"",'Team Roster Proposed - FBR'!Q463)</f>
        <v/>
      </c>
      <c r="AP462" s="226" t="e">
        <f>IF(ISBLANK(#REF!),"",#REF!)</f>
        <v>#REF!</v>
      </c>
      <c r="AQ462" s="226" t="e">
        <f>IF(ISBLANK(#REF!),"",#REF!)</f>
        <v>#REF!</v>
      </c>
      <c r="AR462" s="226" t="e">
        <f>IF(ISBLANK(#REF!),"",#REF!)</f>
        <v>#REF!</v>
      </c>
      <c r="AS462" s="219" t="e">
        <f>IF(ISBLANK(#REF!),"",#REF!)</f>
        <v>#REF!</v>
      </c>
      <c r="AT462" s="219" t="e">
        <f>IF(ISBLANK(#REF!),"",#REF!)</f>
        <v>#REF!</v>
      </c>
      <c r="AU462" s="219" t="e">
        <f>IF(ISBLANK(#REF!),"",#REF!)</f>
        <v>#REF!</v>
      </c>
      <c r="AV462" s="219" t="e">
        <f>IF(ISBLANK(#REF!),"",#REF!)</f>
        <v>#REF!</v>
      </c>
      <c r="AW462" s="219" t="e">
        <f>IF(ISBLANK(#REF!),"",#REF!)</f>
        <v>#REF!</v>
      </c>
      <c r="AX462" s="219" t="e">
        <f>IF(ISBLANK(#REF!),"",#REF!)</f>
        <v>#REF!</v>
      </c>
      <c r="AY462" s="226" t="e">
        <f>IF(ISBLANK(#REF!),"",#REF!)</f>
        <v>#REF!</v>
      </c>
      <c r="AZ462" s="219" t="e">
        <f>IF(ISBLANK(#REF!),"",#REF!)</f>
        <v>#REF!</v>
      </c>
      <c r="BA462" s="219" t="e">
        <f>IF(ISBLANK(#REF!),"",#REF!)</f>
        <v>#REF!</v>
      </c>
      <c r="BB462" s="219" t="e">
        <f>IF(ISBLANK(#REF!),"",#REF!)</f>
        <v>#REF!</v>
      </c>
      <c r="BC462" s="219" t="e">
        <f>IF(ISBLANK(#REF!),"",#REF!)</f>
        <v>#REF!</v>
      </c>
      <c r="BD462" s="219" t="e">
        <f>IF(ISBLANK(#REF!),"",#REF!)</f>
        <v>#REF!</v>
      </c>
      <c r="BE462" s="219" t="e">
        <f>IF(ISBLANK(#REF!),"",#REF!)</f>
        <v>#REF!</v>
      </c>
      <c r="BF462" s="219" t="e">
        <f>IF(ISBLANK(#REF!),"",#REF!)</f>
        <v>#REF!</v>
      </c>
      <c r="BG462" s="219" t="e">
        <f>IF(ISBLANK(#REF!),"",#REF!)</f>
        <v>#REF!</v>
      </c>
      <c r="BH462" s="219" t="e">
        <f>IF(ISBLANK(#REF!),"",#REF!)</f>
        <v>#REF!</v>
      </c>
      <c r="BI462" s="219" t="e">
        <f>IF(ISBLANK(#REF!),"",#REF!)</f>
        <v>#REF!</v>
      </c>
      <c r="BJ462" s="219" t="e">
        <f>IF(ISBLANK(#REF!),"",#REF!)</f>
        <v>#REF!</v>
      </c>
      <c r="BK462" s="219" t="e">
        <f>IF(ISBLANK(#REF!),"",#REF!)</f>
        <v>#REF!</v>
      </c>
      <c r="BL462" s="219" t="e">
        <f>IF(ISBLANK(#REF!),"",#REF!)</f>
        <v>#REF!</v>
      </c>
      <c r="BM462" s="219" t="e">
        <f>IF(ISBLANK(#REF!),"",#REF!)</f>
        <v>#REF!</v>
      </c>
      <c r="BN462" s="219" t="e">
        <f>IF(ISBLANK(#REF!),"",#REF!)</f>
        <v>#REF!</v>
      </c>
      <c r="BO462" s="227" t="e">
        <f t="shared" si="132"/>
        <v>#REF!</v>
      </c>
      <c r="BP462" s="228" t="str">
        <f t="shared" si="135"/>
        <v/>
      </c>
      <c r="BQ462" s="229" t="str">
        <f t="shared" si="119"/>
        <v/>
      </c>
      <c r="BR462" s="228" t="e">
        <f t="shared" si="133"/>
        <v>#REF!</v>
      </c>
      <c r="BS462" s="230" t="e">
        <f t="shared" si="134"/>
        <v>#REF!</v>
      </c>
    </row>
    <row r="463" spans="1:71">
      <c r="A463" s="213" t="e">
        <f>IF(ISBLANK(#REF!),"",#REF!)</f>
        <v>#REF!</v>
      </c>
      <c r="B463" s="214" t="e">
        <f>IF(ISBLANK(#REF!),"",#REF!)</f>
        <v>#REF!</v>
      </c>
      <c r="C463" s="214" t="e">
        <f>IF(ISBLANK(#REF!),"",#REF!)</f>
        <v>#REF!</v>
      </c>
      <c r="D463" s="214" t="e">
        <f>IF(ISBLANK(#REF!),"",#REF!)</f>
        <v>#REF!</v>
      </c>
      <c r="E463" s="214" t="e">
        <f>IF(ISBLANK(#REF!),"",#REF!)</f>
        <v>#REF!</v>
      </c>
      <c r="F463" s="214" t="e">
        <f>IF(ISBLANK(#REF!),"",#REF!)</f>
        <v>#REF!</v>
      </c>
      <c r="G463" s="214" t="e">
        <f>IF(ISBLANK(#REF!),"",#REF!)</f>
        <v>#REF!</v>
      </c>
      <c r="H463" s="215" t="e">
        <f>IF(ISBLANK(#REF!),"",#REF!)</f>
        <v>#REF!</v>
      </c>
      <c r="I463" s="214" t="e">
        <f>IF(ISBLANK(#REF!),"",#REF!)</f>
        <v>#REF!</v>
      </c>
      <c r="J463" s="216" t="e">
        <f>IF(ISBLANK(#REF!),"",#REF!)</f>
        <v>#REF!</v>
      </c>
      <c r="K463" s="217" t="e">
        <f>IF(ISBLANK(#REF!),"",#REF!)</f>
        <v>#REF!</v>
      </c>
      <c r="L463" s="217" t="e">
        <f>IF(ISBLANK(#REF!),"",#REF!)</f>
        <v>#REF!</v>
      </c>
      <c r="M463" s="218" t="e">
        <f>IF(ISBLANK(#REF!),"",#REF!)</f>
        <v>#REF!</v>
      </c>
      <c r="N463" s="218" t="e">
        <f>IF(ISBLANK(#REF!),"",#REF!)</f>
        <v>#REF!</v>
      </c>
      <c r="O463" s="220" t="str">
        <f>IFERROR(VLOOKUP(_xlfn.CONCAT('Team Roster - Final'!$A463," : ",'Team Roster - Final'!$BM463),'Rate Calculations'!$C$4:$G$1100,5,FALSE),"")</f>
        <v/>
      </c>
      <c r="P463" s="225">
        <f>IF(ISBLANK('Rate Calculations'!$H465),"",'Rate Calculations'!$H465)</f>
        <v>1.7500000000000002E-2</v>
      </c>
      <c r="Q463" s="220" t="str">
        <f t="shared" si="120"/>
        <v/>
      </c>
      <c r="R463" s="221">
        <f>IF(ISBLANK('Rate Calculations'!$J465),"",'Rate Calculations'!$J465)</f>
        <v>3.5000000000000003E-2</v>
      </c>
      <c r="S463" s="220" t="str">
        <f t="shared" si="121"/>
        <v/>
      </c>
      <c r="T463" s="225" t="str">
        <f>IFERROR(VLOOKUP(_xlfn.CONCAT('Team Roster - Final'!$A463," : ",'Team Roster - Final'!$BM463),'Rate Calculations'!$C$4:$S$1100,10,FALSE),"")</f>
        <v/>
      </c>
      <c r="U463" s="225" t="str">
        <f>IFERROR(VLOOKUP(_xlfn.CONCAT('Team Roster - Final'!$A463," : ",'Team Roster - Final'!$BM463),'Rate Calculations'!$C$4:$S$1100,11,FALSE),"")</f>
        <v/>
      </c>
      <c r="V463" s="222" t="str">
        <f t="shared" si="122"/>
        <v/>
      </c>
      <c r="W463" s="222" t="str">
        <f t="shared" si="123"/>
        <v/>
      </c>
      <c r="X463" s="223" t="str">
        <f>IFERROR(VLOOKUP(_xlfn.CONCAT('Team Roster - Final'!$A463," : ",'Team Roster - Final'!$BM463),'Rate Calculations'!$C$4:$S$1100,14,FALSE),"")</f>
        <v/>
      </c>
      <c r="Y463" s="222" t="str">
        <f t="shared" si="124"/>
        <v/>
      </c>
      <c r="Z463" s="222" t="str">
        <f t="shared" si="125"/>
        <v/>
      </c>
      <c r="AA463" s="224" t="str">
        <f>IFERROR(IF(#REF!="Yes",$Y463, $Y463+$Q463*0.5),"")</f>
        <v/>
      </c>
      <c r="AB463" s="224" t="str">
        <f>IFERROR(IF(#REF!="Yes",$Z463, $Z463+$S463*0.5),"")</f>
        <v/>
      </c>
      <c r="AC463" s="220" t="str">
        <f>IFERROR(VLOOKUP(_xlfn.CONCAT('Team Roster - Final'!$A463," : ",'Team Roster - Final'!$BM463),'Rate Calculations'!$C$4:$U$1100,19,FALSE),"")</f>
        <v/>
      </c>
      <c r="AD463" s="220" t="str">
        <f t="shared" si="126"/>
        <v/>
      </c>
      <c r="AE463" s="220" t="str">
        <f t="shared" si="127"/>
        <v/>
      </c>
      <c r="AF463" s="225" t="str">
        <f>IFERROR(VLOOKUP(_xlfn.CONCAT('Team Roster - Final'!$A463," : ",'Team Roster - Final'!$BM463),'Rate Calculations'!$C$4:$AB$1100,22,FALSE),"")</f>
        <v/>
      </c>
      <c r="AG463" s="225" t="str">
        <f>IFERROR(VLOOKUP(_xlfn.CONCAT('Team Roster - Final'!$A463," : ",'Team Roster - Final'!$BM463),'Rate Calculations'!$C$4:$AB$1100,23,FALSE),"")</f>
        <v/>
      </c>
      <c r="AH463" s="222" t="str">
        <f t="shared" si="128"/>
        <v/>
      </c>
      <c r="AI463" s="222" t="str">
        <f t="shared" si="129"/>
        <v/>
      </c>
      <c r="AJ463" s="223" t="str">
        <f>Table1[[#This Row],[Home Office
Net Fee %]]</f>
        <v/>
      </c>
      <c r="AK463" s="222" t="str">
        <f t="shared" si="130"/>
        <v/>
      </c>
      <c r="AL463" s="222" t="str">
        <f t="shared" si="131"/>
        <v/>
      </c>
      <c r="AM463" s="215" t="str">
        <f>IFERROR(IF(#REF!="Yes",$AK463,($AK463+$AD463*0.5)),"")</f>
        <v/>
      </c>
      <c r="AN463" s="215" t="str">
        <f>IFERROR(IF(#REF!="Yes",$AL463,($AL463+$AE463*0.5)),"")</f>
        <v/>
      </c>
      <c r="AO463" s="374" t="str">
        <f>IF(ISBLANK('Team Roster Proposed - FBR'!Q464),"",'Team Roster Proposed - FBR'!Q464)</f>
        <v/>
      </c>
      <c r="AP463" s="226" t="e">
        <f>IF(ISBLANK(#REF!),"",#REF!)</f>
        <v>#REF!</v>
      </c>
      <c r="AQ463" s="226" t="e">
        <f>IF(ISBLANK(#REF!),"",#REF!)</f>
        <v>#REF!</v>
      </c>
      <c r="AR463" s="226" t="e">
        <f>IF(ISBLANK(#REF!),"",#REF!)</f>
        <v>#REF!</v>
      </c>
      <c r="AS463" s="219" t="e">
        <f>IF(ISBLANK(#REF!),"",#REF!)</f>
        <v>#REF!</v>
      </c>
      <c r="AT463" s="219" t="e">
        <f>IF(ISBLANK(#REF!),"",#REF!)</f>
        <v>#REF!</v>
      </c>
      <c r="AU463" s="219" t="e">
        <f>IF(ISBLANK(#REF!),"",#REF!)</f>
        <v>#REF!</v>
      </c>
      <c r="AV463" s="219" t="e">
        <f>IF(ISBLANK(#REF!),"",#REF!)</f>
        <v>#REF!</v>
      </c>
      <c r="AW463" s="219" t="e">
        <f>IF(ISBLANK(#REF!),"",#REF!)</f>
        <v>#REF!</v>
      </c>
      <c r="AX463" s="219" t="e">
        <f>IF(ISBLANK(#REF!),"",#REF!)</f>
        <v>#REF!</v>
      </c>
      <c r="AY463" s="226" t="e">
        <f>IF(ISBLANK(#REF!),"",#REF!)</f>
        <v>#REF!</v>
      </c>
      <c r="AZ463" s="219" t="e">
        <f>IF(ISBLANK(#REF!),"",#REF!)</f>
        <v>#REF!</v>
      </c>
      <c r="BA463" s="219" t="e">
        <f>IF(ISBLANK(#REF!),"",#REF!)</f>
        <v>#REF!</v>
      </c>
      <c r="BB463" s="219" t="e">
        <f>IF(ISBLANK(#REF!),"",#REF!)</f>
        <v>#REF!</v>
      </c>
      <c r="BC463" s="219" t="e">
        <f>IF(ISBLANK(#REF!),"",#REF!)</f>
        <v>#REF!</v>
      </c>
      <c r="BD463" s="219" t="e">
        <f>IF(ISBLANK(#REF!),"",#REF!)</f>
        <v>#REF!</v>
      </c>
      <c r="BE463" s="219" t="e">
        <f>IF(ISBLANK(#REF!),"",#REF!)</f>
        <v>#REF!</v>
      </c>
      <c r="BF463" s="219" t="e">
        <f>IF(ISBLANK(#REF!),"",#REF!)</f>
        <v>#REF!</v>
      </c>
      <c r="BG463" s="219" t="e">
        <f>IF(ISBLANK(#REF!),"",#REF!)</f>
        <v>#REF!</v>
      </c>
      <c r="BH463" s="219" t="e">
        <f>IF(ISBLANK(#REF!),"",#REF!)</f>
        <v>#REF!</v>
      </c>
      <c r="BI463" s="219" t="e">
        <f>IF(ISBLANK(#REF!),"",#REF!)</f>
        <v>#REF!</v>
      </c>
      <c r="BJ463" s="219" t="e">
        <f>IF(ISBLANK(#REF!),"",#REF!)</f>
        <v>#REF!</v>
      </c>
      <c r="BK463" s="219" t="e">
        <f>IF(ISBLANK(#REF!),"",#REF!)</f>
        <v>#REF!</v>
      </c>
      <c r="BL463" s="219" t="e">
        <f>IF(ISBLANK(#REF!),"",#REF!)</f>
        <v>#REF!</v>
      </c>
      <c r="BM463" s="219" t="e">
        <f>IF(ISBLANK(#REF!),"",#REF!)</f>
        <v>#REF!</v>
      </c>
      <c r="BN463" s="219" t="e">
        <f>IF(ISBLANK(#REF!),"",#REF!)</f>
        <v>#REF!</v>
      </c>
      <c r="BO463" s="227" t="e">
        <f t="shared" si="132"/>
        <v>#REF!</v>
      </c>
      <c r="BP463" s="228" t="str">
        <f t="shared" si="135"/>
        <v/>
      </c>
      <c r="BQ463" s="229" t="str">
        <f t="shared" si="119"/>
        <v/>
      </c>
      <c r="BR463" s="228" t="e">
        <f t="shared" si="133"/>
        <v>#REF!</v>
      </c>
      <c r="BS463" s="230" t="e">
        <f t="shared" si="134"/>
        <v>#REF!</v>
      </c>
    </row>
    <row r="464" spans="1:71">
      <c r="A464" s="213" t="e">
        <f>IF(ISBLANK(#REF!),"",#REF!)</f>
        <v>#REF!</v>
      </c>
      <c r="B464" s="214" t="e">
        <f>IF(ISBLANK(#REF!),"",#REF!)</f>
        <v>#REF!</v>
      </c>
      <c r="C464" s="214" t="e">
        <f>IF(ISBLANK(#REF!),"",#REF!)</f>
        <v>#REF!</v>
      </c>
      <c r="D464" s="214" t="e">
        <f>IF(ISBLANK(#REF!),"",#REF!)</f>
        <v>#REF!</v>
      </c>
      <c r="E464" s="214" t="e">
        <f>IF(ISBLANK(#REF!),"",#REF!)</f>
        <v>#REF!</v>
      </c>
      <c r="F464" s="214" t="e">
        <f>IF(ISBLANK(#REF!),"",#REF!)</f>
        <v>#REF!</v>
      </c>
      <c r="G464" s="214" t="e">
        <f>IF(ISBLANK(#REF!),"",#REF!)</f>
        <v>#REF!</v>
      </c>
      <c r="H464" s="215" t="e">
        <f>IF(ISBLANK(#REF!),"",#REF!)</f>
        <v>#REF!</v>
      </c>
      <c r="I464" s="214" t="e">
        <f>IF(ISBLANK(#REF!),"",#REF!)</f>
        <v>#REF!</v>
      </c>
      <c r="J464" s="216" t="e">
        <f>IF(ISBLANK(#REF!),"",#REF!)</f>
        <v>#REF!</v>
      </c>
      <c r="K464" s="217" t="e">
        <f>IF(ISBLANK(#REF!),"",#REF!)</f>
        <v>#REF!</v>
      </c>
      <c r="L464" s="217" t="e">
        <f>IF(ISBLANK(#REF!),"",#REF!)</f>
        <v>#REF!</v>
      </c>
      <c r="M464" s="218" t="e">
        <f>IF(ISBLANK(#REF!),"",#REF!)</f>
        <v>#REF!</v>
      </c>
      <c r="N464" s="218" t="e">
        <f>IF(ISBLANK(#REF!),"",#REF!)</f>
        <v>#REF!</v>
      </c>
      <c r="O464" s="220" t="str">
        <f>IFERROR(VLOOKUP(_xlfn.CONCAT('Team Roster - Final'!$A464," : ",'Team Roster - Final'!$BM464),'Rate Calculations'!$C$4:$G$1100,5,FALSE),"")</f>
        <v/>
      </c>
      <c r="P464" s="225">
        <f>IF(ISBLANK('Rate Calculations'!$H466),"",'Rate Calculations'!$H466)</f>
        <v>1.7500000000000002E-2</v>
      </c>
      <c r="Q464" s="220" t="str">
        <f t="shared" si="120"/>
        <v/>
      </c>
      <c r="R464" s="221">
        <f>IF(ISBLANK('Rate Calculations'!$J466),"",'Rate Calculations'!$J466)</f>
        <v>3.5000000000000003E-2</v>
      </c>
      <c r="S464" s="220" t="str">
        <f t="shared" si="121"/>
        <v/>
      </c>
      <c r="T464" s="225" t="str">
        <f>IFERROR(VLOOKUP(_xlfn.CONCAT('Team Roster - Final'!$A464," : ",'Team Roster - Final'!$BM464),'Rate Calculations'!$C$4:$S$1100,10,FALSE),"")</f>
        <v/>
      </c>
      <c r="U464" s="225" t="str">
        <f>IFERROR(VLOOKUP(_xlfn.CONCAT('Team Roster - Final'!$A464," : ",'Team Roster - Final'!$BM464),'Rate Calculations'!$C$4:$S$1100,11,FALSE),"")</f>
        <v/>
      </c>
      <c r="V464" s="222" t="str">
        <f t="shared" si="122"/>
        <v/>
      </c>
      <c r="W464" s="222" t="str">
        <f t="shared" si="123"/>
        <v/>
      </c>
      <c r="X464" s="223" t="str">
        <f>IFERROR(VLOOKUP(_xlfn.CONCAT('Team Roster - Final'!$A464," : ",'Team Roster - Final'!$BM464),'Rate Calculations'!$C$4:$S$1100,14,FALSE),"")</f>
        <v/>
      </c>
      <c r="Y464" s="222" t="str">
        <f t="shared" si="124"/>
        <v/>
      </c>
      <c r="Z464" s="222" t="str">
        <f t="shared" si="125"/>
        <v/>
      </c>
      <c r="AA464" s="224" t="str">
        <f>IFERROR(IF(#REF!="Yes",$Y464, $Y464+$Q464*0.5),"")</f>
        <v/>
      </c>
      <c r="AB464" s="224" t="str">
        <f>IFERROR(IF(#REF!="Yes",$Z464, $Z464+$S464*0.5),"")</f>
        <v/>
      </c>
      <c r="AC464" s="220" t="str">
        <f>IFERROR(VLOOKUP(_xlfn.CONCAT('Team Roster - Final'!$A464," : ",'Team Roster - Final'!$BM464),'Rate Calculations'!$C$4:$U$1100,19,FALSE),"")</f>
        <v/>
      </c>
      <c r="AD464" s="220" t="str">
        <f t="shared" si="126"/>
        <v/>
      </c>
      <c r="AE464" s="220" t="str">
        <f t="shared" si="127"/>
        <v/>
      </c>
      <c r="AF464" s="225" t="str">
        <f>IFERROR(VLOOKUP(_xlfn.CONCAT('Team Roster - Final'!$A464," : ",'Team Roster - Final'!$BM464),'Rate Calculations'!$C$4:$AB$1100,22,FALSE),"")</f>
        <v/>
      </c>
      <c r="AG464" s="225" t="str">
        <f>IFERROR(VLOOKUP(_xlfn.CONCAT('Team Roster - Final'!$A464," : ",'Team Roster - Final'!$BM464),'Rate Calculations'!$C$4:$AB$1100,23,FALSE),"")</f>
        <v/>
      </c>
      <c r="AH464" s="222" t="str">
        <f t="shared" si="128"/>
        <v/>
      </c>
      <c r="AI464" s="222" t="str">
        <f t="shared" si="129"/>
        <v/>
      </c>
      <c r="AJ464" s="223" t="str">
        <f>Table1[[#This Row],[Home Office
Net Fee %]]</f>
        <v/>
      </c>
      <c r="AK464" s="222" t="str">
        <f t="shared" si="130"/>
        <v/>
      </c>
      <c r="AL464" s="222" t="str">
        <f t="shared" si="131"/>
        <v/>
      </c>
      <c r="AM464" s="215" t="str">
        <f>IFERROR(IF(#REF!="Yes",$AK464,($AK464+$AD464*0.5)),"")</f>
        <v/>
      </c>
      <c r="AN464" s="215" t="str">
        <f>IFERROR(IF(#REF!="Yes",$AL464,($AL464+$AE464*0.5)),"")</f>
        <v/>
      </c>
      <c r="AO464" s="374" t="str">
        <f>IF(ISBLANK('Team Roster Proposed - FBR'!Q465),"",'Team Roster Proposed - FBR'!Q465)</f>
        <v/>
      </c>
      <c r="AP464" s="226" t="e">
        <f>IF(ISBLANK(#REF!),"",#REF!)</f>
        <v>#REF!</v>
      </c>
      <c r="AQ464" s="226" t="e">
        <f>IF(ISBLANK(#REF!),"",#REF!)</f>
        <v>#REF!</v>
      </c>
      <c r="AR464" s="226" t="e">
        <f>IF(ISBLANK(#REF!),"",#REF!)</f>
        <v>#REF!</v>
      </c>
      <c r="AS464" s="219" t="e">
        <f>IF(ISBLANK(#REF!),"",#REF!)</f>
        <v>#REF!</v>
      </c>
      <c r="AT464" s="219" t="e">
        <f>IF(ISBLANK(#REF!),"",#REF!)</f>
        <v>#REF!</v>
      </c>
      <c r="AU464" s="219" t="e">
        <f>IF(ISBLANK(#REF!),"",#REF!)</f>
        <v>#REF!</v>
      </c>
      <c r="AV464" s="219" t="e">
        <f>IF(ISBLANK(#REF!),"",#REF!)</f>
        <v>#REF!</v>
      </c>
      <c r="AW464" s="219" t="e">
        <f>IF(ISBLANK(#REF!),"",#REF!)</f>
        <v>#REF!</v>
      </c>
      <c r="AX464" s="219" t="e">
        <f>IF(ISBLANK(#REF!),"",#REF!)</f>
        <v>#REF!</v>
      </c>
      <c r="AY464" s="226" t="e">
        <f>IF(ISBLANK(#REF!),"",#REF!)</f>
        <v>#REF!</v>
      </c>
      <c r="AZ464" s="219" t="e">
        <f>IF(ISBLANK(#REF!),"",#REF!)</f>
        <v>#REF!</v>
      </c>
      <c r="BA464" s="219" t="e">
        <f>IF(ISBLANK(#REF!),"",#REF!)</f>
        <v>#REF!</v>
      </c>
      <c r="BB464" s="219" t="e">
        <f>IF(ISBLANK(#REF!),"",#REF!)</f>
        <v>#REF!</v>
      </c>
      <c r="BC464" s="219" t="e">
        <f>IF(ISBLANK(#REF!),"",#REF!)</f>
        <v>#REF!</v>
      </c>
      <c r="BD464" s="219" t="e">
        <f>IF(ISBLANK(#REF!),"",#REF!)</f>
        <v>#REF!</v>
      </c>
      <c r="BE464" s="219" t="e">
        <f>IF(ISBLANK(#REF!),"",#REF!)</f>
        <v>#REF!</v>
      </c>
      <c r="BF464" s="219" t="e">
        <f>IF(ISBLANK(#REF!),"",#REF!)</f>
        <v>#REF!</v>
      </c>
      <c r="BG464" s="219" t="e">
        <f>IF(ISBLANK(#REF!),"",#REF!)</f>
        <v>#REF!</v>
      </c>
      <c r="BH464" s="219" t="e">
        <f>IF(ISBLANK(#REF!),"",#REF!)</f>
        <v>#REF!</v>
      </c>
      <c r="BI464" s="219" t="e">
        <f>IF(ISBLANK(#REF!),"",#REF!)</f>
        <v>#REF!</v>
      </c>
      <c r="BJ464" s="219" t="e">
        <f>IF(ISBLANK(#REF!),"",#REF!)</f>
        <v>#REF!</v>
      </c>
      <c r="BK464" s="219" t="e">
        <f>IF(ISBLANK(#REF!),"",#REF!)</f>
        <v>#REF!</v>
      </c>
      <c r="BL464" s="219" t="e">
        <f>IF(ISBLANK(#REF!),"",#REF!)</f>
        <v>#REF!</v>
      </c>
      <c r="BM464" s="219" t="e">
        <f>IF(ISBLANK(#REF!),"",#REF!)</f>
        <v>#REF!</v>
      </c>
      <c r="BN464" s="219" t="e">
        <f>IF(ISBLANK(#REF!),"",#REF!)</f>
        <v>#REF!</v>
      </c>
      <c r="BO464" s="227" t="e">
        <f t="shared" si="132"/>
        <v>#REF!</v>
      </c>
      <c r="BP464" s="228" t="str">
        <f t="shared" si="135"/>
        <v/>
      </c>
      <c r="BQ464" s="229" t="str">
        <f t="shared" si="119"/>
        <v/>
      </c>
      <c r="BR464" s="228" t="e">
        <f t="shared" si="133"/>
        <v>#REF!</v>
      </c>
      <c r="BS464" s="230" t="e">
        <f t="shared" si="134"/>
        <v>#REF!</v>
      </c>
    </row>
    <row r="465" spans="1:71">
      <c r="A465" s="213" t="e">
        <f>IF(ISBLANK(#REF!),"",#REF!)</f>
        <v>#REF!</v>
      </c>
      <c r="B465" s="214" t="e">
        <f>IF(ISBLANK(#REF!),"",#REF!)</f>
        <v>#REF!</v>
      </c>
      <c r="C465" s="214" t="e">
        <f>IF(ISBLANK(#REF!),"",#REF!)</f>
        <v>#REF!</v>
      </c>
      <c r="D465" s="214" t="e">
        <f>IF(ISBLANK(#REF!),"",#REF!)</f>
        <v>#REF!</v>
      </c>
      <c r="E465" s="214" t="e">
        <f>IF(ISBLANK(#REF!),"",#REF!)</f>
        <v>#REF!</v>
      </c>
      <c r="F465" s="214" t="e">
        <f>IF(ISBLANK(#REF!),"",#REF!)</f>
        <v>#REF!</v>
      </c>
      <c r="G465" s="214" t="e">
        <f>IF(ISBLANK(#REF!),"",#REF!)</f>
        <v>#REF!</v>
      </c>
      <c r="H465" s="215" t="e">
        <f>IF(ISBLANK(#REF!),"",#REF!)</f>
        <v>#REF!</v>
      </c>
      <c r="I465" s="214" t="e">
        <f>IF(ISBLANK(#REF!),"",#REF!)</f>
        <v>#REF!</v>
      </c>
      <c r="J465" s="216" t="e">
        <f>IF(ISBLANK(#REF!),"",#REF!)</f>
        <v>#REF!</v>
      </c>
      <c r="K465" s="217" t="e">
        <f>IF(ISBLANK(#REF!),"",#REF!)</f>
        <v>#REF!</v>
      </c>
      <c r="L465" s="217" t="e">
        <f>IF(ISBLANK(#REF!),"",#REF!)</f>
        <v>#REF!</v>
      </c>
      <c r="M465" s="218" t="e">
        <f>IF(ISBLANK(#REF!),"",#REF!)</f>
        <v>#REF!</v>
      </c>
      <c r="N465" s="218" t="e">
        <f>IF(ISBLANK(#REF!),"",#REF!)</f>
        <v>#REF!</v>
      </c>
      <c r="O465" s="220" t="str">
        <f>IFERROR(VLOOKUP(_xlfn.CONCAT('Team Roster - Final'!$A465," : ",'Team Roster - Final'!$BM465),'Rate Calculations'!$C$4:$G$1100,5,FALSE),"")</f>
        <v/>
      </c>
      <c r="P465" s="225">
        <f>IF(ISBLANK('Rate Calculations'!$H467),"",'Rate Calculations'!$H467)</f>
        <v>1.7500000000000002E-2</v>
      </c>
      <c r="Q465" s="220" t="str">
        <f t="shared" si="120"/>
        <v/>
      </c>
      <c r="R465" s="221">
        <f>IF(ISBLANK('Rate Calculations'!$J467),"",'Rate Calculations'!$J467)</f>
        <v>3.5000000000000003E-2</v>
      </c>
      <c r="S465" s="220" t="str">
        <f t="shared" si="121"/>
        <v/>
      </c>
      <c r="T465" s="225" t="str">
        <f>IFERROR(VLOOKUP(_xlfn.CONCAT('Team Roster - Final'!$A465," : ",'Team Roster - Final'!$BM465),'Rate Calculations'!$C$4:$S$1100,10,FALSE),"")</f>
        <v/>
      </c>
      <c r="U465" s="225" t="str">
        <f>IFERROR(VLOOKUP(_xlfn.CONCAT('Team Roster - Final'!$A465," : ",'Team Roster - Final'!$BM465),'Rate Calculations'!$C$4:$S$1100,11,FALSE),"")</f>
        <v/>
      </c>
      <c r="V465" s="222" t="str">
        <f t="shared" si="122"/>
        <v/>
      </c>
      <c r="W465" s="222" t="str">
        <f t="shared" si="123"/>
        <v/>
      </c>
      <c r="X465" s="223" t="str">
        <f>IFERROR(VLOOKUP(_xlfn.CONCAT('Team Roster - Final'!$A465," : ",'Team Roster - Final'!$BM465),'Rate Calculations'!$C$4:$S$1100,14,FALSE),"")</f>
        <v/>
      </c>
      <c r="Y465" s="222" t="str">
        <f t="shared" si="124"/>
        <v/>
      </c>
      <c r="Z465" s="222" t="str">
        <f t="shared" si="125"/>
        <v/>
      </c>
      <c r="AA465" s="224" t="str">
        <f>IFERROR(IF(#REF!="Yes",$Y465, $Y465+$Q465*0.5),"")</f>
        <v/>
      </c>
      <c r="AB465" s="224" t="str">
        <f>IFERROR(IF(#REF!="Yes",$Z465, $Z465+$S465*0.5),"")</f>
        <v/>
      </c>
      <c r="AC465" s="220" t="str">
        <f>IFERROR(VLOOKUP(_xlfn.CONCAT('Team Roster - Final'!$A465," : ",'Team Roster - Final'!$BM465),'Rate Calculations'!$C$4:$U$1100,19,FALSE),"")</f>
        <v/>
      </c>
      <c r="AD465" s="220" t="str">
        <f t="shared" si="126"/>
        <v/>
      </c>
      <c r="AE465" s="220" t="str">
        <f t="shared" si="127"/>
        <v/>
      </c>
      <c r="AF465" s="225" t="str">
        <f>IFERROR(VLOOKUP(_xlfn.CONCAT('Team Roster - Final'!$A465," : ",'Team Roster - Final'!$BM465),'Rate Calculations'!$C$4:$AB$1100,22,FALSE),"")</f>
        <v/>
      </c>
      <c r="AG465" s="225" t="str">
        <f>IFERROR(VLOOKUP(_xlfn.CONCAT('Team Roster - Final'!$A465," : ",'Team Roster - Final'!$BM465),'Rate Calculations'!$C$4:$AB$1100,23,FALSE),"")</f>
        <v/>
      </c>
      <c r="AH465" s="222" t="str">
        <f t="shared" si="128"/>
        <v/>
      </c>
      <c r="AI465" s="222" t="str">
        <f t="shared" si="129"/>
        <v/>
      </c>
      <c r="AJ465" s="223" t="str">
        <f>Table1[[#This Row],[Home Office
Net Fee %]]</f>
        <v/>
      </c>
      <c r="AK465" s="222" t="str">
        <f t="shared" si="130"/>
        <v/>
      </c>
      <c r="AL465" s="222" t="str">
        <f t="shared" si="131"/>
        <v/>
      </c>
      <c r="AM465" s="215" t="str">
        <f>IFERROR(IF(#REF!="Yes",$AK465,($AK465+$AD465*0.5)),"")</f>
        <v/>
      </c>
      <c r="AN465" s="215" t="str">
        <f>IFERROR(IF(#REF!="Yes",$AL465,($AL465+$AE465*0.5)),"")</f>
        <v/>
      </c>
      <c r="AO465" s="374" t="str">
        <f>IF(ISBLANK('Team Roster Proposed - FBR'!Q466),"",'Team Roster Proposed - FBR'!Q466)</f>
        <v/>
      </c>
      <c r="AP465" s="226" t="e">
        <f>IF(ISBLANK(#REF!),"",#REF!)</f>
        <v>#REF!</v>
      </c>
      <c r="AQ465" s="226" t="e">
        <f>IF(ISBLANK(#REF!),"",#REF!)</f>
        <v>#REF!</v>
      </c>
      <c r="AR465" s="226" t="e">
        <f>IF(ISBLANK(#REF!),"",#REF!)</f>
        <v>#REF!</v>
      </c>
      <c r="AS465" s="219" t="e">
        <f>IF(ISBLANK(#REF!),"",#REF!)</f>
        <v>#REF!</v>
      </c>
      <c r="AT465" s="219" t="e">
        <f>IF(ISBLANK(#REF!),"",#REF!)</f>
        <v>#REF!</v>
      </c>
      <c r="AU465" s="219" t="e">
        <f>IF(ISBLANK(#REF!),"",#REF!)</f>
        <v>#REF!</v>
      </c>
      <c r="AV465" s="219" t="e">
        <f>IF(ISBLANK(#REF!),"",#REF!)</f>
        <v>#REF!</v>
      </c>
      <c r="AW465" s="219" t="e">
        <f>IF(ISBLANK(#REF!),"",#REF!)</f>
        <v>#REF!</v>
      </c>
      <c r="AX465" s="219" t="e">
        <f>IF(ISBLANK(#REF!),"",#REF!)</f>
        <v>#REF!</v>
      </c>
      <c r="AY465" s="226" t="e">
        <f>IF(ISBLANK(#REF!),"",#REF!)</f>
        <v>#REF!</v>
      </c>
      <c r="AZ465" s="219" t="e">
        <f>IF(ISBLANK(#REF!),"",#REF!)</f>
        <v>#REF!</v>
      </c>
      <c r="BA465" s="219" t="e">
        <f>IF(ISBLANK(#REF!),"",#REF!)</f>
        <v>#REF!</v>
      </c>
      <c r="BB465" s="219" t="e">
        <f>IF(ISBLANK(#REF!),"",#REF!)</f>
        <v>#REF!</v>
      </c>
      <c r="BC465" s="219" t="e">
        <f>IF(ISBLANK(#REF!),"",#REF!)</f>
        <v>#REF!</v>
      </c>
      <c r="BD465" s="219" t="e">
        <f>IF(ISBLANK(#REF!),"",#REF!)</f>
        <v>#REF!</v>
      </c>
      <c r="BE465" s="219" t="e">
        <f>IF(ISBLANK(#REF!),"",#REF!)</f>
        <v>#REF!</v>
      </c>
      <c r="BF465" s="219" t="e">
        <f>IF(ISBLANK(#REF!),"",#REF!)</f>
        <v>#REF!</v>
      </c>
      <c r="BG465" s="219" t="e">
        <f>IF(ISBLANK(#REF!),"",#REF!)</f>
        <v>#REF!</v>
      </c>
      <c r="BH465" s="219" t="e">
        <f>IF(ISBLANK(#REF!),"",#REF!)</f>
        <v>#REF!</v>
      </c>
      <c r="BI465" s="219" t="e">
        <f>IF(ISBLANK(#REF!),"",#REF!)</f>
        <v>#REF!</v>
      </c>
      <c r="BJ465" s="219" t="e">
        <f>IF(ISBLANK(#REF!),"",#REF!)</f>
        <v>#REF!</v>
      </c>
      <c r="BK465" s="219" t="e">
        <f>IF(ISBLANK(#REF!),"",#REF!)</f>
        <v>#REF!</v>
      </c>
      <c r="BL465" s="219" t="e">
        <f>IF(ISBLANK(#REF!),"",#REF!)</f>
        <v>#REF!</v>
      </c>
      <c r="BM465" s="219" t="e">
        <f>IF(ISBLANK(#REF!),"",#REF!)</f>
        <v>#REF!</v>
      </c>
      <c r="BN465" s="219" t="e">
        <f>IF(ISBLANK(#REF!),"",#REF!)</f>
        <v>#REF!</v>
      </c>
      <c r="BO465" s="227" t="e">
        <f t="shared" si="132"/>
        <v>#REF!</v>
      </c>
      <c r="BP465" s="228" t="str">
        <f t="shared" si="135"/>
        <v/>
      </c>
      <c r="BQ465" s="229" t="str">
        <f t="shared" si="119"/>
        <v/>
      </c>
      <c r="BR465" s="228" t="e">
        <f t="shared" si="133"/>
        <v>#REF!</v>
      </c>
      <c r="BS465" s="230" t="e">
        <f t="shared" si="134"/>
        <v>#REF!</v>
      </c>
    </row>
    <row r="466" spans="1:71">
      <c r="A466" s="213" t="e">
        <f>IF(ISBLANK(#REF!),"",#REF!)</f>
        <v>#REF!</v>
      </c>
      <c r="B466" s="214" t="e">
        <f>IF(ISBLANK(#REF!),"",#REF!)</f>
        <v>#REF!</v>
      </c>
      <c r="C466" s="214" t="e">
        <f>IF(ISBLANK(#REF!),"",#REF!)</f>
        <v>#REF!</v>
      </c>
      <c r="D466" s="214" t="e">
        <f>IF(ISBLANK(#REF!),"",#REF!)</f>
        <v>#REF!</v>
      </c>
      <c r="E466" s="214" t="e">
        <f>IF(ISBLANK(#REF!),"",#REF!)</f>
        <v>#REF!</v>
      </c>
      <c r="F466" s="214" t="e">
        <f>IF(ISBLANK(#REF!),"",#REF!)</f>
        <v>#REF!</v>
      </c>
      <c r="G466" s="214" t="e">
        <f>IF(ISBLANK(#REF!),"",#REF!)</f>
        <v>#REF!</v>
      </c>
      <c r="H466" s="215" t="e">
        <f>IF(ISBLANK(#REF!),"",#REF!)</f>
        <v>#REF!</v>
      </c>
      <c r="I466" s="214" t="e">
        <f>IF(ISBLANK(#REF!),"",#REF!)</f>
        <v>#REF!</v>
      </c>
      <c r="J466" s="216" t="e">
        <f>IF(ISBLANK(#REF!),"",#REF!)</f>
        <v>#REF!</v>
      </c>
      <c r="K466" s="217" t="e">
        <f>IF(ISBLANK(#REF!),"",#REF!)</f>
        <v>#REF!</v>
      </c>
      <c r="L466" s="217" t="e">
        <f>IF(ISBLANK(#REF!),"",#REF!)</f>
        <v>#REF!</v>
      </c>
      <c r="M466" s="218" t="e">
        <f>IF(ISBLANK(#REF!),"",#REF!)</f>
        <v>#REF!</v>
      </c>
      <c r="N466" s="218" t="e">
        <f>IF(ISBLANK(#REF!),"",#REF!)</f>
        <v>#REF!</v>
      </c>
      <c r="O466" s="220" t="str">
        <f>IFERROR(VLOOKUP(_xlfn.CONCAT('Team Roster - Final'!$A466," : ",'Team Roster - Final'!$BM466),'Rate Calculations'!$C$4:$G$1100,5,FALSE),"")</f>
        <v/>
      </c>
      <c r="P466" s="225">
        <f>IF(ISBLANK('Rate Calculations'!$H468),"",'Rate Calculations'!$H468)</f>
        <v>1.7500000000000002E-2</v>
      </c>
      <c r="Q466" s="220" t="str">
        <f t="shared" si="120"/>
        <v/>
      </c>
      <c r="R466" s="221">
        <f>IF(ISBLANK('Rate Calculations'!$J468),"",'Rate Calculations'!$J468)</f>
        <v>3.5000000000000003E-2</v>
      </c>
      <c r="S466" s="220" t="str">
        <f t="shared" si="121"/>
        <v/>
      </c>
      <c r="T466" s="225" t="str">
        <f>IFERROR(VLOOKUP(_xlfn.CONCAT('Team Roster - Final'!$A466," : ",'Team Roster - Final'!$BM466),'Rate Calculations'!$C$4:$S$1100,10,FALSE),"")</f>
        <v/>
      </c>
      <c r="U466" s="225" t="str">
        <f>IFERROR(VLOOKUP(_xlfn.CONCAT('Team Roster - Final'!$A466," : ",'Team Roster - Final'!$BM466),'Rate Calculations'!$C$4:$S$1100,11,FALSE),"")</f>
        <v/>
      </c>
      <c r="V466" s="222" t="str">
        <f t="shared" si="122"/>
        <v/>
      </c>
      <c r="W466" s="222" t="str">
        <f t="shared" si="123"/>
        <v/>
      </c>
      <c r="X466" s="223" t="str">
        <f>IFERROR(VLOOKUP(_xlfn.CONCAT('Team Roster - Final'!$A466," : ",'Team Roster - Final'!$BM466),'Rate Calculations'!$C$4:$S$1100,14,FALSE),"")</f>
        <v/>
      </c>
      <c r="Y466" s="222" t="str">
        <f t="shared" si="124"/>
        <v/>
      </c>
      <c r="Z466" s="222" t="str">
        <f t="shared" si="125"/>
        <v/>
      </c>
      <c r="AA466" s="224" t="str">
        <f>IFERROR(IF(#REF!="Yes",$Y466, $Y466+$Q466*0.5),"")</f>
        <v/>
      </c>
      <c r="AB466" s="224" t="str">
        <f>IFERROR(IF(#REF!="Yes",$Z466, $Z466+$S466*0.5),"")</f>
        <v/>
      </c>
      <c r="AC466" s="220" t="str">
        <f>IFERROR(VLOOKUP(_xlfn.CONCAT('Team Roster - Final'!$A466," : ",'Team Roster - Final'!$BM466),'Rate Calculations'!$C$4:$U$1100,19,FALSE),"")</f>
        <v/>
      </c>
      <c r="AD466" s="220" t="str">
        <f t="shared" si="126"/>
        <v/>
      </c>
      <c r="AE466" s="220" t="str">
        <f t="shared" si="127"/>
        <v/>
      </c>
      <c r="AF466" s="225" t="str">
        <f>IFERROR(VLOOKUP(_xlfn.CONCAT('Team Roster - Final'!$A466," : ",'Team Roster - Final'!$BM466),'Rate Calculations'!$C$4:$AB$1100,22,FALSE),"")</f>
        <v/>
      </c>
      <c r="AG466" s="225" t="str">
        <f>IFERROR(VLOOKUP(_xlfn.CONCAT('Team Roster - Final'!$A466," : ",'Team Roster - Final'!$BM466),'Rate Calculations'!$C$4:$AB$1100,23,FALSE),"")</f>
        <v/>
      </c>
      <c r="AH466" s="222" t="str">
        <f t="shared" si="128"/>
        <v/>
      </c>
      <c r="AI466" s="222" t="str">
        <f t="shared" si="129"/>
        <v/>
      </c>
      <c r="AJ466" s="223" t="str">
        <f>Table1[[#This Row],[Home Office
Net Fee %]]</f>
        <v/>
      </c>
      <c r="AK466" s="222" t="str">
        <f t="shared" si="130"/>
        <v/>
      </c>
      <c r="AL466" s="222" t="str">
        <f t="shared" si="131"/>
        <v/>
      </c>
      <c r="AM466" s="215" t="str">
        <f>IFERROR(IF(#REF!="Yes",$AK466,($AK466+$AD466*0.5)),"")</f>
        <v/>
      </c>
      <c r="AN466" s="215" t="str">
        <f>IFERROR(IF(#REF!="Yes",$AL466,($AL466+$AE466*0.5)),"")</f>
        <v/>
      </c>
      <c r="AO466" s="374" t="str">
        <f>IF(ISBLANK('Team Roster Proposed - FBR'!Q467),"",'Team Roster Proposed - FBR'!Q467)</f>
        <v/>
      </c>
      <c r="AP466" s="226" t="e">
        <f>IF(ISBLANK(#REF!),"",#REF!)</f>
        <v>#REF!</v>
      </c>
      <c r="AQ466" s="226" t="e">
        <f>IF(ISBLANK(#REF!),"",#REF!)</f>
        <v>#REF!</v>
      </c>
      <c r="AR466" s="226" t="e">
        <f>IF(ISBLANK(#REF!),"",#REF!)</f>
        <v>#REF!</v>
      </c>
      <c r="AS466" s="219" t="e">
        <f>IF(ISBLANK(#REF!),"",#REF!)</f>
        <v>#REF!</v>
      </c>
      <c r="AT466" s="219" t="e">
        <f>IF(ISBLANK(#REF!),"",#REF!)</f>
        <v>#REF!</v>
      </c>
      <c r="AU466" s="219" t="e">
        <f>IF(ISBLANK(#REF!),"",#REF!)</f>
        <v>#REF!</v>
      </c>
      <c r="AV466" s="219" t="e">
        <f>IF(ISBLANK(#REF!),"",#REF!)</f>
        <v>#REF!</v>
      </c>
      <c r="AW466" s="219" t="e">
        <f>IF(ISBLANK(#REF!),"",#REF!)</f>
        <v>#REF!</v>
      </c>
      <c r="AX466" s="219" t="e">
        <f>IF(ISBLANK(#REF!),"",#REF!)</f>
        <v>#REF!</v>
      </c>
      <c r="AY466" s="226" t="e">
        <f>IF(ISBLANK(#REF!),"",#REF!)</f>
        <v>#REF!</v>
      </c>
      <c r="AZ466" s="219" t="e">
        <f>IF(ISBLANK(#REF!),"",#REF!)</f>
        <v>#REF!</v>
      </c>
      <c r="BA466" s="219" t="e">
        <f>IF(ISBLANK(#REF!),"",#REF!)</f>
        <v>#REF!</v>
      </c>
      <c r="BB466" s="219" t="e">
        <f>IF(ISBLANK(#REF!),"",#REF!)</f>
        <v>#REF!</v>
      </c>
      <c r="BC466" s="219" t="e">
        <f>IF(ISBLANK(#REF!),"",#REF!)</f>
        <v>#REF!</v>
      </c>
      <c r="BD466" s="219" t="e">
        <f>IF(ISBLANK(#REF!),"",#REF!)</f>
        <v>#REF!</v>
      </c>
      <c r="BE466" s="219" t="e">
        <f>IF(ISBLANK(#REF!),"",#REF!)</f>
        <v>#REF!</v>
      </c>
      <c r="BF466" s="219" t="e">
        <f>IF(ISBLANK(#REF!),"",#REF!)</f>
        <v>#REF!</v>
      </c>
      <c r="BG466" s="219" t="e">
        <f>IF(ISBLANK(#REF!),"",#REF!)</f>
        <v>#REF!</v>
      </c>
      <c r="BH466" s="219" t="e">
        <f>IF(ISBLANK(#REF!),"",#REF!)</f>
        <v>#REF!</v>
      </c>
      <c r="BI466" s="219" t="e">
        <f>IF(ISBLANK(#REF!),"",#REF!)</f>
        <v>#REF!</v>
      </c>
      <c r="BJ466" s="219" t="e">
        <f>IF(ISBLANK(#REF!),"",#REF!)</f>
        <v>#REF!</v>
      </c>
      <c r="BK466" s="219" t="e">
        <f>IF(ISBLANK(#REF!),"",#REF!)</f>
        <v>#REF!</v>
      </c>
      <c r="BL466" s="219" t="e">
        <f>IF(ISBLANK(#REF!),"",#REF!)</f>
        <v>#REF!</v>
      </c>
      <c r="BM466" s="219" t="e">
        <f>IF(ISBLANK(#REF!),"",#REF!)</f>
        <v>#REF!</v>
      </c>
      <c r="BN466" s="219" t="e">
        <f>IF(ISBLANK(#REF!),"",#REF!)</f>
        <v>#REF!</v>
      </c>
      <c r="BO466" s="227" t="e">
        <f t="shared" si="132"/>
        <v>#REF!</v>
      </c>
      <c r="BP466" s="228" t="str">
        <f t="shared" si="135"/>
        <v/>
      </c>
      <c r="BQ466" s="229" t="str">
        <f t="shared" si="119"/>
        <v/>
      </c>
      <c r="BR466" s="228" t="e">
        <f t="shared" si="133"/>
        <v>#REF!</v>
      </c>
      <c r="BS466" s="230" t="e">
        <f t="shared" si="134"/>
        <v>#REF!</v>
      </c>
    </row>
    <row r="467" spans="1:71">
      <c r="A467" s="213" t="e">
        <f>IF(ISBLANK(#REF!),"",#REF!)</f>
        <v>#REF!</v>
      </c>
      <c r="B467" s="214" t="e">
        <f>IF(ISBLANK(#REF!),"",#REF!)</f>
        <v>#REF!</v>
      </c>
      <c r="C467" s="214" t="e">
        <f>IF(ISBLANK(#REF!),"",#REF!)</f>
        <v>#REF!</v>
      </c>
      <c r="D467" s="214" t="e">
        <f>IF(ISBLANK(#REF!),"",#REF!)</f>
        <v>#REF!</v>
      </c>
      <c r="E467" s="214" t="e">
        <f>IF(ISBLANK(#REF!),"",#REF!)</f>
        <v>#REF!</v>
      </c>
      <c r="F467" s="214" t="e">
        <f>IF(ISBLANK(#REF!),"",#REF!)</f>
        <v>#REF!</v>
      </c>
      <c r="G467" s="214" t="e">
        <f>IF(ISBLANK(#REF!),"",#REF!)</f>
        <v>#REF!</v>
      </c>
      <c r="H467" s="215" t="e">
        <f>IF(ISBLANK(#REF!),"",#REF!)</f>
        <v>#REF!</v>
      </c>
      <c r="I467" s="214" t="e">
        <f>IF(ISBLANK(#REF!),"",#REF!)</f>
        <v>#REF!</v>
      </c>
      <c r="J467" s="216" t="e">
        <f>IF(ISBLANK(#REF!),"",#REF!)</f>
        <v>#REF!</v>
      </c>
      <c r="K467" s="217" t="e">
        <f>IF(ISBLANK(#REF!),"",#REF!)</f>
        <v>#REF!</v>
      </c>
      <c r="L467" s="217" t="e">
        <f>IF(ISBLANK(#REF!),"",#REF!)</f>
        <v>#REF!</v>
      </c>
      <c r="M467" s="218" t="e">
        <f>IF(ISBLANK(#REF!),"",#REF!)</f>
        <v>#REF!</v>
      </c>
      <c r="N467" s="218" t="e">
        <f>IF(ISBLANK(#REF!),"",#REF!)</f>
        <v>#REF!</v>
      </c>
      <c r="O467" s="220" t="str">
        <f>IFERROR(VLOOKUP(_xlfn.CONCAT('Team Roster - Final'!$A467," : ",'Team Roster - Final'!$BM467),'Rate Calculations'!$C$4:$G$1100,5,FALSE),"")</f>
        <v/>
      </c>
      <c r="P467" s="225">
        <f>IF(ISBLANK('Rate Calculations'!$H469),"",'Rate Calculations'!$H469)</f>
        <v>1.7500000000000002E-2</v>
      </c>
      <c r="Q467" s="220" t="str">
        <f t="shared" si="120"/>
        <v/>
      </c>
      <c r="R467" s="221">
        <f>IF(ISBLANK('Rate Calculations'!$J469),"",'Rate Calculations'!$J469)</f>
        <v>3.5000000000000003E-2</v>
      </c>
      <c r="S467" s="220" t="str">
        <f t="shared" si="121"/>
        <v/>
      </c>
      <c r="T467" s="225" t="str">
        <f>IFERROR(VLOOKUP(_xlfn.CONCAT('Team Roster - Final'!$A467," : ",'Team Roster - Final'!$BM467),'Rate Calculations'!$C$4:$S$1100,10,FALSE),"")</f>
        <v/>
      </c>
      <c r="U467" s="225" t="str">
        <f>IFERROR(VLOOKUP(_xlfn.CONCAT('Team Roster - Final'!$A467," : ",'Team Roster - Final'!$BM467),'Rate Calculations'!$C$4:$S$1100,11,FALSE),"")</f>
        <v/>
      </c>
      <c r="V467" s="222" t="str">
        <f t="shared" si="122"/>
        <v/>
      </c>
      <c r="W467" s="222" t="str">
        <f t="shared" si="123"/>
        <v/>
      </c>
      <c r="X467" s="223" t="str">
        <f>IFERROR(VLOOKUP(_xlfn.CONCAT('Team Roster - Final'!$A467," : ",'Team Roster - Final'!$BM467),'Rate Calculations'!$C$4:$S$1100,14,FALSE),"")</f>
        <v/>
      </c>
      <c r="Y467" s="222" t="str">
        <f t="shared" si="124"/>
        <v/>
      </c>
      <c r="Z467" s="222" t="str">
        <f t="shared" si="125"/>
        <v/>
      </c>
      <c r="AA467" s="224" t="str">
        <f>IFERROR(IF(#REF!="Yes",$Y467, $Y467+$Q467*0.5),"")</f>
        <v/>
      </c>
      <c r="AB467" s="224" t="str">
        <f>IFERROR(IF(#REF!="Yes",$Z467, $Z467+$S467*0.5),"")</f>
        <v/>
      </c>
      <c r="AC467" s="220" t="str">
        <f>IFERROR(VLOOKUP(_xlfn.CONCAT('Team Roster - Final'!$A467," : ",'Team Roster - Final'!$BM467),'Rate Calculations'!$C$4:$U$1100,19,FALSE),"")</f>
        <v/>
      </c>
      <c r="AD467" s="220" t="str">
        <f t="shared" si="126"/>
        <v/>
      </c>
      <c r="AE467" s="220" t="str">
        <f t="shared" si="127"/>
        <v/>
      </c>
      <c r="AF467" s="225" t="str">
        <f>IFERROR(VLOOKUP(_xlfn.CONCAT('Team Roster - Final'!$A467," : ",'Team Roster - Final'!$BM467),'Rate Calculations'!$C$4:$AB$1100,22,FALSE),"")</f>
        <v/>
      </c>
      <c r="AG467" s="225" t="str">
        <f>IFERROR(VLOOKUP(_xlfn.CONCAT('Team Roster - Final'!$A467," : ",'Team Roster - Final'!$BM467),'Rate Calculations'!$C$4:$AB$1100,23,FALSE),"")</f>
        <v/>
      </c>
      <c r="AH467" s="222" t="str">
        <f t="shared" si="128"/>
        <v/>
      </c>
      <c r="AI467" s="222" t="str">
        <f t="shared" si="129"/>
        <v/>
      </c>
      <c r="AJ467" s="223" t="str">
        <f>Table1[[#This Row],[Home Office
Net Fee %]]</f>
        <v/>
      </c>
      <c r="AK467" s="222" t="str">
        <f t="shared" si="130"/>
        <v/>
      </c>
      <c r="AL467" s="222" t="str">
        <f t="shared" si="131"/>
        <v/>
      </c>
      <c r="AM467" s="215" t="str">
        <f>IFERROR(IF(#REF!="Yes",$AK467,($AK467+$AD467*0.5)),"")</f>
        <v/>
      </c>
      <c r="AN467" s="215" t="str">
        <f>IFERROR(IF(#REF!="Yes",$AL467,($AL467+$AE467*0.5)),"")</f>
        <v/>
      </c>
      <c r="AO467" s="374" t="str">
        <f>IF(ISBLANK('Team Roster Proposed - FBR'!Q468),"",'Team Roster Proposed - FBR'!Q468)</f>
        <v/>
      </c>
      <c r="AP467" s="226" t="e">
        <f>IF(ISBLANK(#REF!),"",#REF!)</f>
        <v>#REF!</v>
      </c>
      <c r="AQ467" s="226" t="e">
        <f>IF(ISBLANK(#REF!),"",#REF!)</f>
        <v>#REF!</v>
      </c>
      <c r="AR467" s="226" t="e">
        <f>IF(ISBLANK(#REF!),"",#REF!)</f>
        <v>#REF!</v>
      </c>
      <c r="AS467" s="219" t="e">
        <f>IF(ISBLANK(#REF!),"",#REF!)</f>
        <v>#REF!</v>
      </c>
      <c r="AT467" s="219" t="e">
        <f>IF(ISBLANK(#REF!),"",#REF!)</f>
        <v>#REF!</v>
      </c>
      <c r="AU467" s="219" t="e">
        <f>IF(ISBLANK(#REF!),"",#REF!)</f>
        <v>#REF!</v>
      </c>
      <c r="AV467" s="219" t="e">
        <f>IF(ISBLANK(#REF!),"",#REF!)</f>
        <v>#REF!</v>
      </c>
      <c r="AW467" s="219" t="e">
        <f>IF(ISBLANK(#REF!),"",#REF!)</f>
        <v>#REF!</v>
      </c>
      <c r="AX467" s="219" t="e">
        <f>IF(ISBLANK(#REF!),"",#REF!)</f>
        <v>#REF!</v>
      </c>
      <c r="AY467" s="226" t="e">
        <f>IF(ISBLANK(#REF!),"",#REF!)</f>
        <v>#REF!</v>
      </c>
      <c r="AZ467" s="219" t="e">
        <f>IF(ISBLANK(#REF!),"",#REF!)</f>
        <v>#REF!</v>
      </c>
      <c r="BA467" s="219" t="e">
        <f>IF(ISBLANK(#REF!),"",#REF!)</f>
        <v>#REF!</v>
      </c>
      <c r="BB467" s="219" t="e">
        <f>IF(ISBLANK(#REF!),"",#REF!)</f>
        <v>#REF!</v>
      </c>
      <c r="BC467" s="219" t="e">
        <f>IF(ISBLANK(#REF!),"",#REF!)</f>
        <v>#REF!</v>
      </c>
      <c r="BD467" s="219" t="e">
        <f>IF(ISBLANK(#REF!),"",#REF!)</f>
        <v>#REF!</v>
      </c>
      <c r="BE467" s="219" t="e">
        <f>IF(ISBLANK(#REF!),"",#REF!)</f>
        <v>#REF!</v>
      </c>
      <c r="BF467" s="219" t="e">
        <f>IF(ISBLANK(#REF!),"",#REF!)</f>
        <v>#REF!</v>
      </c>
      <c r="BG467" s="219" t="e">
        <f>IF(ISBLANK(#REF!),"",#REF!)</f>
        <v>#REF!</v>
      </c>
      <c r="BH467" s="219" t="e">
        <f>IF(ISBLANK(#REF!),"",#REF!)</f>
        <v>#REF!</v>
      </c>
      <c r="BI467" s="219" t="e">
        <f>IF(ISBLANK(#REF!),"",#REF!)</f>
        <v>#REF!</v>
      </c>
      <c r="BJ467" s="219" t="e">
        <f>IF(ISBLANK(#REF!),"",#REF!)</f>
        <v>#REF!</v>
      </c>
      <c r="BK467" s="219" t="e">
        <f>IF(ISBLANK(#REF!),"",#REF!)</f>
        <v>#REF!</v>
      </c>
      <c r="BL467" s="219" t="e">
        <f>IF(ISBLANK(#REF!),"",#REF!)</f>
        <v>#REF!</v>
      </c>
      <c r="BM467" s="219" t="e">
        <f>IF(ISBLANK(#REF!),"",#REF!)</f>
        <v>#REF!</v>
      </c>
      <c r="BN467" s="219" t="e">
        <f>IF(ISBLANK(#REF!),"",#REF!)</f>
        <v>#REF!</v>
      </c>
      <c r="BO467" s="227" t="e">
        <f t="shared" si="132"/>
        <v>#REF!</v>
      </c>
      <c r="BP467" s="228" t="str">
        <f t="shared" si="135"/>
        <v/>
      </c>
      <c r="BQ467" s="229" t="str">
        <f t="shared" si="119"/>
        <v/>
      </c>
      <c r="BR467" s="228" t="e">
        <f t="shared" si="133"/>
        <v>#REF!</v>
      </c>
      <c r="BS467" s="230" t="e">
        <f t="shared" si="134"/>
        <v>#REF!</v>
      </c>
    </row>
    <row r="468" spans="1:71">
      <c r="A468" s="213" t="e">
        <f>IF(ISBLANK(#REF!),"",#REF!)</f>
        <v>#REF!</v>
      </c>
      <c r="B468" s="214" t="e">
        <f>IF(ISBLANK(#REF!),"",#REF!)</f>
        <v>#REF!</v>
      </c>
      <c r="C468" s="214" t="e">
        <f>IF(ISBLANK(#REF!),"",#REF!)</f>
        <v>#REF!</v>
      </c>
      <c r="D468" s="214" t="e">
        <f>IF(ISBLANK(#REF!),"",#REF!)</f>
        <v>#REF!</v>
      </c>
      <c r="E468" s="214" t="e">
        <f>IF(ISBLANK(#REF!),"",#REF!)</f>
        <v>#REF!</v>
      </c>
      <c r="F468" s="214" t="e">
        <f>IF(ISBLANK(#REF!),"",#REF!)</f>
        <v>#REF!</v>
      </c>
      <c r="G468" s="214" t="e">
        <f>IF(ISBLANK(#REF!),"",#REF!)</f>
        <v>#REF!</v>
      </c>
      <c r="H468" s="215" t="e">
        <f>IF(ISBLANK(#REF!),"",#REF!)</f>
        <v>#REF!</v>
      </c>
      <c r="I468" s="214" t="e">
        <f>IF(ISBLANK(#REF!),"",#REF!)</f>
        <v>#REF!</v>
      </c>
      <c r="J468" s="216" t="e">
        <f>IF(ISBLANK(#REF!),"",#REF!)</f>
        <v>#REF!</v>
      </c>
      <c r="K468" s="217" t="e">
        <f>IF(ISBLANK(#REF!),"",#REF!)</f>
        <v>#REF!</v>
      </c>
      <c r="L468" s="217" t="e">
        <f>IF(ISBLANK(#REF!),"",#REF!)</f>
        <v>#REF!</v>
      </c>
      <c r="M468" s="218" t="e">
        <f>IF(ISBLANK(#REF!),"",#REF!)</f>
        <v>#REF!</v>
      </c>
      <c r="N468" s="218" t="e">
        <f>IF(ISBLANK(#REF!),"",#REF!)</f>
        <v>#REF!</v>
      </c>
      <c r="O468" s="220" t="str">
        <f>IFERROR(VLOOKUP(_xlfn.CONCAT('Team Roster - Final'!$A468," : ",'Team Roster - Final'!$BM468),'Rate Calculations'!$C$4:$G$1100,5,FALSE),"")</f>
        <v/>
      </c>
      <c r="P468" s="225">
        <f>IF(ISBLANK('Rate Calculations'!$H470),"",'Rate Calculations'!$H470)</f>
        <v>1.7500000000000002E-2</v>
      </c>
      <c r="Q468" s="220" t="str">
        <f t="shared" si="120"/>
        <v/>
      </c>
      <c r="R468" s="221">
        <f>IF(ISBLANK('Rate Calculations'!$J470),"",'Rate Calculations'!$J470)</f>
        <v>3.5000000000000003E-2</v>
      </c>
      <c r="S468" s="220" t="str">
        <f t="shared" si="121"/>
        <v/>
      </c>
      <c r="T468" s="225" t="str">
        <f>IFERROR(VLOOKUP(_xlfn.CONCAT('Team Roster - Final'!$A468," : ",'Team Roster - Final'!$BM468),'Rate Calculations'!$C$4:$S$1100,10,FALSE),"")</f>
        <v/>
      </c>
      <c r="U468" s="225" t="str">
        <f>IFERROR(VLOOKUP(_xlfn.CONCAT('Team Roster - Final'!$A468," : ",'Team Roster - Final'!$BM468),'Rate Calculations'!$C$4:$S$1100,11,FALSE),"")</f>
        <v/>
      </c>
      <c r="V468" s="222" t="str">
        <f t="shared" si="122"/>
        <v/>
      </c>
      <c r="W468" s="222" t="str">
        <f t="shared" si="123"/>
        <v/>
      </c>
      <c r="X468" s="223" t="str">
        <f>IFERROR(VLOOKUP(_xlfn.CONCAT('Team Roster - Final'!$A468," : ",'Team Roster - Final'!$BM468),'Rate Calculations'!$C$4:$S$1100,14,FALSE),"")</f>
        <v/>
      </c>
      <c r="Y468" s="222" t="str">
        <f t="shared" si="124"/>
        <v/>
      </c>
      <c r="Z468" s="222" t="str">
        <f t="shared" si="125"/>
        <v/>
      </c>
      <c r="AA468" s="224" t="str">
        <f>IFERROR(IF(#REF!="Yes",$Y468, $Y468+$Q468*0.5),"")</f>
        <v/>
      </c>
      <c r="AB468" s="224" t="str">
        <f>IFERROR(IF(#REF!="Yes",$Z468, $Z468+$S468*0.5),"")</f>
        <v/>
      </c>
      <c r="AC468" s="220" t="str">
        <f>IFERROR(VLOOKUP(_xlfn.CONCAT('Team Roster - Final'!$A468," : ",'Team Roster - Final'!$BM468),'Rate Calculations'!$C$4:$U$1100,19,FALSE),"")</f>
        <v/>
      </c>
      <c r="AD468" s="220" t="str">
        <f t="shared" si="126"/>
        <v/>
      </c>
      <c r="AE468" s="220" t="str">
        <f t="shared" si="127"/>
        <v/>
      </c>
      <c r="AF468" s="225" t="str">
        <f>IFERROR(VLOOKUP(_xlfn.CONCAT('Team Roster - Final'!$A468," : ",'Team Roster - Final'!$BM468),'Rate Calculations'!$C$4:$AB$1100,22,FALSE),"")</f>
        <v/>
      </c>
      <c r="AG468" s="225" t="str">
        <f>IFERROR(VLOOKUP(_xlfn.CONCAT('Team Roster - Final'!$A468," : ",'Team Roster - Final'!$BM468),'Rate Calculations'!$C$4:$AB$1100,23,FALSE),"")</f>
        <v/>
      </c>
      <c r="AH468" s="222" t="str">
        <f t="shared" si="128"/>
        <v/>
      </c>
      <c r="AI468" s="222" t="str">
        <f t="shared" si="129"/>
        <v/>
      </c>
      <c r="AJ468" s="223" t="str">
        <f>Table1[[#This Row],[Home Office
Net Fee %]]</f>
        <v/>
      </c>
      <c r="AK468" s="222" t="str">
        <f t="shared" si="130"/>
        <v/>
      </c>
      <c r="AL468" s="222" t="str">
        <f t="shared" si="131"/>
        <v/>
      </c>
      <c r="AM468" s="215" t="str">
        <f>IFERROR(IF(#REF!="Yes",$AK468,($AK468+$AD468*0.5)),"")</f>
        <v/>
      </c>
      <c r="AN468" s="215" t="str">
        <f>IFERROR(IF(#REF!="Yes",$AL468,($AL468+$AE468*0.5)),"")</f>
        <v/>
      </c>
      <c r="AO468" s="374" t="str">
        <f>IF(ISBLANK('Team Roster Proposed - FBR'!Q469),"",'Team Roster Proposed - FBR'!Q469)</f>
        <v/>
      </c>
      <c r="AP468" s="226" t="e">
        <f>IF(ISBLANK(#REF!),"",#REF!)</f>
        <v>#REF!</v>
      </c>
      <c r="AQ468" s="226" t="e">
        <f>IF(ISBLANK(#REF!),"",#REF!)</f>
        <v>#REF!</v>
      </c>
      <c r="AR468" s="226" t="e">
        <f>IF(ISBLANK(#REF!),"",#REF!)</f>
        <v>#REF!</v>
      </c>
      <c r="AS468" s="219" t="e">
        <f>IF(ISBLANK(#REF!),"",#REF!)</f>
        <v>#REF!</v>
      </c>
      <c r="AT468" s="219" t="e">
        <f>IF(ISBLANK(#REF!),"",#REF!)</f>
        <v>#REF!</v>
      </c>
      <c r="AU468" s="219" t="e">
        <f>IF(ISBLANK(#REF!),"",#REF!)</f>
        <v>#REF!</v>
      </c>
      <c r="AV468" s="219" t="e">
        <f>IF(ISBLANK(#REF!),"",#REF!)</f>
        <v>#REF!</v>
      </c>
      <c r="AW468" s="219" t="e">
        <f>IF(ISBLANK(#REF!),"",#REF!)</f>
        <v>#REF!</v>
      </c>
      <c r="AX468" s="219" t="e">
        <f>IF(ISBLANK(#REF!),"",#REF!)</f>
        <v>#REF!</v>
      </c>
      <c r="AY468" s="226" t="e">
        <f>IF(ISBLANK(#REF!),"",#REF!)</f>
        <v>#REF!</v>
      </c>
      <c r="AZ468" s="219" t="e">
        <f>IF(ISBLANK(#REF!),"",#REF!)</f>
        <v>#REF!</v>
      </c>
      <c r="BA468" s="219" t="e">
        <f>IF(ISBLANK(#REF!),"",#REF!)</f>
        <v>#REF!</v>
      </c>
      <c r="BB468" s="219" t="e">
        <f>IF(ISBLANK(#REF!),"",#REF!)</f>
        <v>#REF!</v>
      </c>
      <c r="BC468" s="219" t="e">
        <f>IF(ISBLANK(#REF!),"",#REF!)</f>
        <v>#REF!</v>
      </c>
      <c r="BD468" s="219" t="e">
        <f>IF(ISBLANK(#REF!),"",#REF!)</f>
        <v>#REF!</v>
      </c>
      <c r="BE468" s="219" t="e">
        <f>IF(ISBLANK(#REF!),"",#REF!)</f>
        <v>#REF!</v>
      </c>
      <c r="BF468" s="219" t="e">
        <f>IF(ISBLANK(#REF!),"",#REF!)</f>
        <v>#REF!</v>
      </c>
      <c r="BG468" s="219" t="e">
        <f>IF(ISBLANK(#REF!),"",#REF!)</f>
        <v>#REF!</v>
      </c>
      <c r="BH468" s="219" t="e">
        <f>IF(ISBLANK(#REF!),"",#REF!)</f>
        <v>#REF!</v>
      </c>
      <c r="BI468" s="219" t="e">
        <f>IF(ISBLANK(#REF!),"",#REF!)</f>
        <v>#REF!</v>
      </c>
      <c r="BJ468" s="219" t="e">
        <f>IF(ISBLANK(#REF!),"",#REF!)</f>
        <v>#REF!</v>
      </c>
      <c r="BK468" s="219" t="e">
        <f>IF(ISBLANK(#REF!),"",#REF!)</f>
        <v>#REF!</v>
      </c>
      <c r="BL468" s="219" t="e">
        <f>IF(ISBLANK(#REF!),"",#REF!)</f>
        <v>#REF!</v>
      </c>
      <c r="BM468" s="219" t="e">
        <f>IF(ISBLANK(#REF!),"",#REF!)</f>
        <v>#REF!</v>
      </c>
      <c r="BN468" s="219" t="e">
        <f>IF(ISBLANK(#REF!),"",#REF!)</f>
        <v>#REF!</v>
      </c>
      <c r="BO468" s="227" t="e">
        <f t="shared" si="132"/>
        <v>#REF!</v>
      </c>
      <c r="BP468" s="228" t="str">
        <f t="shared" si="135"/>
        <v/>
      </c>
      <c r="BQ468" s="229" t="str">
        <f t="shared" si="119"/>
        <v/>
      </c>
      <c r="BR468" s="228" t="e">
        <f t="shared" si="133"/>
        <v>#REF!</v>
      </c>
      <c r="BS468" s="230" t="e">
        <f t="shared" si="134"/>
        <v>#REF!</v>
      </c>
    </row>
    <row r="469" spans="1:71">
      <c r="A469" s="213" t="e">
        <f>IF(ISBLANK(#REF!),"",#REF!)</f>
        <v>#REF!</v>
      </c>
      <c r="B469" s="214" t="e">
        <f>IF(ISBLANK(#REF!),"",#REF!)</f>
        <v>#REF!</v>
      </c>
      <c r="C469" s="214" t="e">
        <f>IF(ISBLANK(#REF!),"",#REF!)</f>
        <v>#REF!</v>
      </c>
      <c r="D469" s="214" t="e">
        <f>IF(ISBLANK(#REF!),"",#REF!)</f>
        <v>#REF!</v>
      </c>
      <c r="E469" s="214" t="e">
        <f>IF(ISBLANK(#REF!),"",#REF!)</f>
        <v>#REF!</v>
      </c>
      <c r="F469" s="214" t="e">
        <f>IF(ISBLANK(#REF!),"",#REF!)</f>
        <v>#REF!</v>
      </c>
      <c r="G469" s="214" t="e">
        <f>IF(ISBLANK(#REF!),"",#REF!)</f>
        <v>#REF!</v>
      </c>
      <c r="H469" s="215" t="e">
        <f>IF(ISBLANK(#REF!),"",#REF!)</f>
        <v>#REF!</v>
      </c>
      <c r="I469" s="214" t="e">
        <f>IF(ISBLANK(#REF!),"",#REF!)</f>
        <v>#REF!</v>
      </c>
      <c r="J469" s="216" t="e">
        <f>IF(ISBLANK(#REF!),"",#REF!)</f>
        <v>#REF!</v>
      </c>
      <c r="K469" s="217" t="e">
        <f>IF(ISBLANK(#REF!),"",#REF!)</f>
        <v>#REF!</v>
      </c>
      <c r="L469" s="217" t="e">
        <f>IF(ISBLANK(#REF!),"",#REF!)</f>
        <v>#REF!</v>
      </c>
      <c r="M469" s="218" t="e">
        <f>IF(ISBLANK(#REF!),"",#REF!)</f>
        <v>#REF!</v>
      </c>
      <c r="N469" s="218" t="e">
        <f>IF(ISBLANK(#REF!),"",#REF!)</f>
        <v>#REF!</v>
      </c>
      <c r="O469" s="220" t="str">
        <f>IFERROR(VLOOKUP(_xlfn.CONCAT('Team Roster - Final'!$A469," : ",'Team Roster - Final'!$BM469),'Rate Calculations'!$C$4:$G$1100,5,FALSE),"")</f>
        <v/>
      </c>
      <c r="P469" s="225">
        <f>IF(ISBLANK('Rate Calculations'!$H471),"",'Rate Calculations'!$H471)</f>
        <v>1.7500000000000002E-2</v>
      </c>
      <c r="Q469" s="220" t="str">
        <f t="shared" si="120"/>
        <v/>
      </c>
      <c r="R469" s="221">
        <f>IF(ISBLANK('Rate Calculations'!$J471),"",'Rate Calculations'!$J471)</f>
        <v>3.5000000000000003E-2</v>
      </c>
      <c r="S469" s="220" t="str">
        <f t="shared" si="121"/>
        <v/>
      </c>
      <c r="T469" s="225" t="str">
        <f>IFERROR(VLOOKUP(_xlfn.CONCAT('Team Roster - Final'!$A469," : ",'Team Roster - Final'!$BM469),'Rate Calculations'!$C$4:$S$1100,10,FALSE),"")</f>
        <v/>
      </c>
      <c r="U469" s="225" t="str">
        <f>IFERROR(VLOOKUP(_xlfn.CONCAT('Team Roster - Final'!$A469," : ",'Team Roster - Final'!$BM469),'Rate Calculations'!$C$4:$S$1100,11,FALSE),"")</f>
        <v/>
      </c>
      <c r="V469" s="222" t="str">
        <f t="shared" si="122"/>
        <v/>
      </c>
      <c r="W469" s="222" t="str">
        <f t="shared" si="123"/>
        <v/>
      </c>
      <c r="X469" s="223" t="str">
        <f>IFERROR(VLOOKUP(_xlfn.CONCAT('Team Roster - Final'!$A469," : ",'Team Roster - Final'!$BM469),'Rate Calculations'!$C$4:$S$1100,14,FALSE),"")</f>
        <v/>
      </c>
      <c r="Y469" s="222" t="str">
        <f t="shared" si="124"/>
        <v/>
      </c>
      <c r="Z469" s="222" t="str">
        <f t="shared" si="125"/>
        <v/>
      </c>
      <c r="AA469" s="224" t="str">
        <f>IFERROR(IF(#REF!="Yes",$Y469, $Y469+$Q469*0.5),"")</f>
        <v/>
      </c>
      <c r="AB469" s="224" t="str">
        <f>IFERROR(IF(#REF!="Yes",$Z469, $Z469+$S469*0.5),"")</f>
        <v/>
      </c>
      <c r="AC469" s="220" t="str">
        <f>IFERROR(VLOOKUP(_xlfn.CONCAT('Team Roster - Final'!$A469," : ",'Team Roster - Final'!$BM469),'Rate Calculations'!$C$4:$U$1100,19,FALSE),"")</f>
        <v/>
      </c>
      <c r="AD469" s="220" t="str">
        <f t="shared" si="126"/>
        <v/>
      </c>
      <c r="AE469" s="220" t="str">
        <f t="shared" si="127"/>
        <v/>
      </c>
      <c r="AF469" s="225" t="str">
        <f>IFERROR(VLOOKUP(_xlfn.CONCAT('Team Roster - Final'!$A469," : ",'Team Roster - Final'!$BM469),'Rate Calculations'!$C$4:$AB$1100,22,FALSE),"")</f>
        <v/>
      </c>
      <c r="AG469" s="225" t="str">
        <f>IFERROR(VLOOKUP(_xlfn.CONCAT('Team Roster - Final'!$A469," : ",'Team Roster - Final'!$BM469),'Rate Calculations'!$C$4:$AB$1100,23,FALSE),"")</f>
        <v/>
      </c>
      <c r="AH469" s="222" t="str">
        <f t="shared" si="128"/>
        <v/>
      </c>
      <c r="AI469" s="222" t="str">
        <f t="shared" si="129"/>
        <v/>
      </c>
      <c r="AJ469" s="223" t="str">
        <f>Table1[[#This Row],[Home Office
Net Fee %]]</f>
        <v/>
      </c>
      <c r="AK469" s="222" t="str">
        <f t="shared" si="130"/>
        <v/>
      </c>
      <c r="AL469" s="222" t="str">
        <f t="shared" si="131"/>
        <v/>
      </c>
      <c r="AM469" s="215" t="str">
        <f>IFERROR(IF(#REF!="Yes",$AK469,($AK469+$AD469*0.5)),"")</f>
        <v/>
      </c>
      <c r="AN469" s="215" t="str">
        <f>IFERROR(IF(#REF!="Yes",$AL469,($AL469+$AE469*0.5)),"")</f>
        <v/>
      </c>
      <c r="AO469" s="374" t="str">
        <f>IF(ISBLANK('Team Roster Proposed - FBR'!Q470),"",'Team Roster Proposed - FBR'!Q470)</f>
        <v/>
      </c>
      <c r="AP469" s="226" t="e">
        <f>IF(ISBLANK(#REF!),"",#REF!)</f>
        <v>#REF!</v>
      </c>
      <c r="AQ469" s="226" t="e">
        <f>IF(ISBLANK(#REF!),"",#REF!)</f>
        <v>#REF!</v>
      </c>
      <c r="AR469" s="226" t="e">
        <f>IF(ISBLANK(#REF!),"",#REF!)</f>
        <v>#REF!</v>
      </c>
      <c r="AS469" s="219" t="e">
        <f>IF(ISBLANK(#REF!),"",#REF!)</f>
        <v>#REF!</v>
      </c>
      <c r="AT469" s="219" t="e">
        <f>IF(ISBLANK(#REF!),"",#REF!)</f>
        <v>#REF!</v>
      </c>
      <c r="AU469" s="219" t="e">
        <f>IF(ISBLANK(#REF!),"",#REF!)</f>
        <v>#REF!</v>
      </c>
      <c r="AV469" s="219" t="e">
        <f>IF(ISBLANK(#REF!),"",#REF!)</f>
        <v>#REF!</v>
      </c>
      <c r="AW469" s="219" t="e">
        <f>IF(ISBLANK(#REF!),"",#REF!)</f>
        <v>#REF!</v>
      </c>
      <c r="AX469" s="219" t="e">
        <f>IF(ISBLANK(#REF!),"",#REF!)</f>
        <v>#REF!</v>
      </c>
      <c r="AY469" s="226" t="e">
        <f>IF(ISBLANK(#REF!),"",#REF!)</f>
        <v>#REF!</v>
      </c>
      <c r="AZ469" s="219" t="e">
        <f>IF(ISBLANK(#REF!),"",#REF!)</f>
        <v>#REF!</v>
      </c>
      <c r="BA469" s="219" t="e">
        <f>IF(ISBLANK(#REF!),"",#REF!)</f>
        <v>#REF!</v>
      </c>
      <c r="BB469" s="219" t="e">
        <f>IF(ISBLANK(#REF!),"",#REF!)</f>
        <v>#REF!</v>
      </c>
      <c r="BC469" s="219" t="e">
        <f>IF(ISBLANK(#REF!),"",#REF!)</f>
        <v>#REF!</v>
      </c>
      <c r="BD469" s="219" t="e">
        <f>IF(ISBLANK(#REF!),"",#REF!)</f>
        <v>#REF!</v>
      </c>
      <c r="BE469" s="219" t="e">
        <f>IF(ISBLANK(#REF!),"",#REF!)</f>
        <v>#REF!</v>
      </c>
      <c r="BF469" s="219" t="e">
        <f>IF(ISBLANK(#REF!),"",#REF!)</f>
        <v>#REF!</v>
      </c>
      <c r="BG469" s="219" t="e">
        <f>IF(ISBLANK(#REF!),"",#REF!)</f>
        <v>#REF!</v>
      </c>
      <c r="BH469" s="219" t="e">
        <f>IF(ISBLANK(#REF!),"",#REF!)</f>
        <v>#REF!</v>
      </c>
      <c r="BI469" s="219" t="e">
        <f>IF(ISBLANK(#REF!),"",#REF!)</f>
        <v>#REF!</v>
      </c>
      <c r="BJ469" s="219" t="e">
        <f>IF(ISBLANK(#REF!),"",#REF!)</f>
        <v>#REF!</v>
      </c>
      <c r="BK469" s="219" t="e">
        <f>IF(ISBLANK(#REF!),"",#REF!)</f>
        <v>#REF!</v>
      </c>
      <c r="BL469" s="219" t="e">
        <f>IF(ISBLANK(#REF!),"",#REF!)</f>
        <v>#REF!</v>
      </c>
      <c r="BM469" s="219" t="e">
        <f>IF(ISBLANK(#REF!),"",#REF!)</f>
        <v>#REF!</v>
      </c>
      <c r="BN469" s="219" t="e">
        <f>IF(ISBLANK(#REF!),"",#REF!)</f>
        <v>#REF!</v>
      </c>
      <c r="BO469" s="227" t="e">
        <f t="shared" si="132"/>
        <v>#REF!</v>
      </c>
      <c r="BP469" s="228" t="str">
        <f t="shared" si="135"/>
        <v/>
      </c>
      <c r="BQ469" s="229" t="str">
        <f t="shared" si="119"/>
        <v/>
      </c>
      <c r="BR469" s="228" t="e">
        <f t="shared" si="133"/>
        <v>#REF!</v>
      </c>
      <c r="BS469" s="230" t="e">
        <f t="shared" si="134"/>
        <v>#REF!</v>
      </c>
    </row>
    <row r="470" spans="1:71">
      <c r="A470" s="213" t="e">
        <f>IF(ISBLANK(#REF!),"",#REF!)</f>
        <v>#REF!</v>
      </c>
      <c r="B470" s="214" t="e">
        <f>IF(ISBLANK(#REF!),"",#REF!)</f>
        <v>#REF!</v>
      </c>
      <c r="C470" s="214" t="e">
        <f>IF(ISBLANK(#REF!),"",#REF!)</f>
        <v>#REF!</v>
      </c>
      <c r="D470" s="214" t="e">
        <f>IF(ISBLANK(#REF!),"",#REF!)</f>
        <v>#REF!</v>
      </c>
      <c r="E470" s="214" t="e">
        <f>IF(ISBLANK(#REF!),"",#REF!)</f>
        <v>#REF!</v>
      </c>
      <c r="F470" s="214" t="e">
        <f>IF(ISBLANK(#REF!),"",#REF!)</f>
        <v>#REF!</v>
      </c>
      <c r="G470" s="214" t="e">
        <f>IF(ISBLANK(#REF!),"",#REF!)</f>
        <v>#REF!</v>
      </c>
      <c r="H470" s="215" t="e">
        <f>IF(ISBLANK(#REF!),"",#REF!)</f>
        <v>#REF!</v>
      </c>
      <c r="I470" s="214" t="e">
        <f>IF(ISBLANK(#REF!),"",#REF!)</f>
        <v>#REF!</v>
      </c>
      <c r="J470" s="216" t="e">
        <f>IF(ISBLANK(#REF!),"",#REF!)</f>
        <v>#REF!</v>
      </c>
      <c r="K470" s="217" t="e">
        <f>IF(ISBLANK(#REF!),"",#REF!)</f>
        <v>#REF!</v>
      </c>
      <c r="L470" s="217" t="e">
        <f>IF(ISBLANK(#REF!),"",#REF!)</f>
        <v>#REF!</v>
      </c>
      <c r="M470" s="218" t="e">
        <f>IF(ISBLANK(#REF!),"",#REF!)</f>
        <v>#REF!</v>
      </c>
      <c r="N470" s="218" t="e">
        <f>IF(ISBLANK(#REF!),"",#REF!)</f>
        <v>#REF!</v>
      </c>
      <c r="O470" s="220" t="str">
        <f>IFERROR(VLOOKUP(_xlfn.CONCAT('Team Roster - Final'!$A470," : ",'Team Roster - Final'!$BM470),'Rate Calculations'!$C$4:$G$1100,5,FALSE),"")</f>
        <v/>
      </c>
      <c r="P470" s="225">
        <f>IF(ISBLANK('Rate Calculations'!$H472),"",'Rate Calculations'!$H472)</f>
        <v>1.7500000000000002E-2</v>
      </c>
      <c r="Q470" s="220" t="str">
        <f t="shared" si="120"/>
        <v/>
      </c>
      <c r="R470" s="221">
        <f>IF(ISBLANK('Rate Calculations'!$J472),"",'Rate Calculations'!$J472)</f>
        <v>3.5000000000000003E-2</v>
      </c>
      <c r="S470" s="220" t="str">
        <f t="shared" si="121"/>
        <v/>
      </c>
      <c r="T470" s="225" t="str">
        <f>IFERROR(VLOOKUP(_xlfn.CONCAT('Team Roster - Final'!$A470," : ",'Team Roster - Final'!$BM470),'Rate Calculations'!$C$4:$S$1100,10,FALSE),"")</f>
        <v/>
      </c>
      <c r="U470" s="225" t="str">
        <f>IFERROR(VLOOKUP(_xlfn.CONCAT('Team Roster - Final'!$A470," : ",'Team Roster - Final'!$BM470),'Rate Calculations'!$C$4:$S$1100,11,FALSE),"")</f>
        <v/>
      </c>
      <c r="V470" s="222" t="str">
        <f t="shared" si="122"/>
        <v/>
      </c>
      <c r="W470" s="222" t="str">
        <f t="shared" si="123"/>
        <v/>
      </c>
      <c r="X470" s="223" t="str">
        <f>IFERROR(VLOOKUP(_xlfn.CONCAT('Team Roster - Final'!$A470," : ",'Team Roster - Final'!$BM470),'Rate Calculations'!$C$4:$S$1100,14,FALSE),"")</f>
        <v/>
      </c>
      <c r="Y470" s="222" t="str">
        <f t="shared" si="124"/>
        <v/>
      </c>
      <c r="Z470" s="222" t="str">
        <f t="shared" si="125"/>
        <v/>
      </c>
      <c r="AA470" s="224" t="str">
        <f>IFERROR(IF(#REF!="Yes",$Y470, $Y470+$Q470*0.5),"")</f>
        <v/>
      </c>
      <c r="AB470" s="224" t="str">
        <f>IFERROR(IF(#REF!="Yes",$Z470, $Z470+$S470*0.5),"")</f>
        <v/>
      </c>
      <c r="AC470" s="220" t="str">
        <f>IFERROR(VLOOKUP(_xlfn.CONCAT('Team Roster - Final'!$A470," : ",'Team Roster - Final'!$BM470),'Rate Calculations'!$C$4:$U$1100,19,FALSE),"")</f>
        <v/>
      </c>
      <c r="AD470" s="220" t="str">
        <f t="shared" si="126"/>
        <v/>
      </c>
      <c r="AE470" s="220" t="str">
        <f t="shared" si="127"/>
        <v/>
      </c>
      <c r="AF470" s="225" t="str">
        <f>IFERROR(VLOOKUP(_xlfn.CONCAT('Team Roster - Final'!$A470," : ",'Team Roster - Final'!$BM470),'Rate Calculations'!$C$4:$AB$1100,22,FALSE),"")</f>
        <v/>
      </c>
      <c r="AG470" s="225" t="str">
        <f>IFERROR(VLOOKUP(_xlfn.CONCAT('Team Roster - Final'!$A470," : ",'Team Roster - Final'!$BM470),'Rate Calculations'!$C$4:$AB$1100,23,FALSE),"")</f>
        <v/>
      </c>
      <c r="AH470" s="222" t="str">
        <f t="shared" si="128"/>
        <v/>
      </c>
      <c r="AI470" s="222" t="str">
        <f t="shared" si="129"/>
        <v/>
      </c>
      <c r="AJ470" s="223" t="str">
        <f>Table1[[#This Row],[Home Office
Net Fee %]]</f>
        <v/>
      </c>
      <c r="AK470" s="222" t="str">
        <f t="shared" si="130"/>
        <v/>
      </c>
      <c r="AL470" s="222" t="str">
        <f t="shared" si="131"/>
        <v/>
      </c>
      <c r="AM470" s="215" t="str">
        <f>IFERROR(IF(#REF!="Yes",$AK470,($AK470+$AD470*0.5)),"")</f>
        <v/>
      </c>
      <c r="AN470" s="215" t="str">
        <f>IFERROR(IF(#REF!="Yes",$AL470,($AL470+$AE470*0.5)),"")</f>
        <v/>
      </c>
      <c r="AO470" s="374" t="str">
        <f>IF(ISBLANK('Team Roster Proposed - FBR'!Q471),"",'Team Roster Proposed - FBR'!Q471)</f>
        <v/>
      </c>
      <c r="AP470" s="226" t="e">
        <f>IF(ISBLANK(#REF!),"",#REF!)</f>
        <v>#REF!</v>
      </c>
      <c r="AQ470" s="226" t="e">
        <f>IF(ISBLANK(#REF!),"",#REF!)</f>
        <v>#REF!</v>
      </c>
      <c r="AR470" s="226" t="e">
        <f>IF(ISBLANK(#REF!),"",#REF!)</f>
        <v>#REF!</v>
      </c>
      <c r="AS470" s="219" t="e">
        <f>IF(ISBLANK(#REF!),"",#REF!)</f>
        <v>#REF!</v>
      </c>
      <c r="AT470" s="219" t="e">
        <f>IF(ISBLANK(#REF!),"",#REF!)</f>
        <v>#REF!</v>
      </c>
      <c r="AU470" s="219" t="e">
        <f>IF(ISBLANK(#REF!),"",#REF!)</f>
        <v>#REF!</v>
      </c>
      <c r="AV470" s="219" t="e">
        <f>IF(ISBLANK(#REF!),"",#REF!)</f>
        <v>#REF!</v>
      </c>
      <c r="AW470" s="219" t="e">
        <f>IF(ISBLANK(#REF!),"",#REF!)</f>
        <v>#REF!</v>
      </c>
      <c r="AX470" s="219" t="e">
        <f>IF(ISBLANK(#REF!),"",#REF!)</f>
        <v>#REF!</v>
      </c>
      <c r="AY470" s="226" t="e">
        <f>IF(ISBLANK(#REF!),"",#REF!)</f>
        <v>#REF!</v>
      </c>
      <c r="AZ470" s="219" t="e">
        <f>IF(ISBLANK(#REF!),"",#REF!)</f>
        <v>#REF!</v>
      </c>
      <c r="BA470" s="219" t="e">
        <f>IF(ISBLANK(#REF!),"",#REF!)</f>
        <v>#REF!</v>
      </c>
      <c r="BB470" s="219" t="e">
        <f>IF(ISBLANK(#REF!),"",#REF!)</f>
        <v>#REF!</v>
      </c>
      <c r="BC470" s="219" t="e">
        <f>IF(ISBLANK(#REF!),"",#REF!)</f>
        <v>#REF!</v>
      </c>
      <c r="BD470" s="219" t="e">
        <f>IF(ISBLANK(#REF!),"",#REF!)</f>
        <v>#REF!</v>
      </c>
      <c r="BE470" s="219" t="e">
        <f>IF(ISBLANK(#REF!),"",#REF!)</f>
        <v>#REF!</v>
      </c>
      <c r="BF470" s="219" t="e">
        <f>IF(ISBLANK(#REF!),"",#REF!)</f>
        <v>#REF!</v>
      </c>
      <c r="BG470" s="219" t="e">
        <f>IF(ISBLANK(#REF!),"",#REF!)</f>
        <v>#REF!</v>
      </c>
      <c r="BH470" s="219" t="e">
        <f>IF(ISBLANK(#REF!),"",#REF!)</f>
        <v>#REF!</v>
      </c>
      <c r="BI470" s="219" t="e">
        <f>IF(ISBLANK(#REF!),"",#REF!)</f>
        <v>#REF!</v>
      </c>
      <c r="BJ470" s="219" t="e">
        <f>IF(ISBLANK(#REF!),"",#REF!)</f>
        <v>#REF!</v>
      </c>
      <c r="BK470" s="219" t="e">
        <f>IF(ISBLANK(#REF!),"",#REF!)</f>
        <v>#REF!</v>
      </c>
      <c r="BL470" s="219" t="e">
        <f>IF(ISBLANK(#REF!),"",#REF!)</f>
        <v>#REF!</v>
      </c>
      <c r="BM470" s="219" t="e">
        <f>IF(ISBLANK(#REF!),"",#REF!)</f>
        <v>#REF!</v>
      </c>
      <c r="BN470" s="219" t="e">
        <f>IF(ISBLANK(#REF!),"",#REF!)</f>
        <v>#REF!</v>
      </c>
      <c r="BO470" s="227" t="e">
        <f t="shared" si="132"/>
        <v>#REF!</v>
      </c>
      <c r="BP470" s="228" t="str">
        <f t="shared" si="135"/>
        <v/>
      </c>
      <c r="BQ470" s="229" t="str">
        <f t="shared" si="119"/>
        <v/>
      </c>
      <c r="BR470" s="228" t="e">
        <f t="shared" si="133"/>
        <v>#REF!</v>
      </c>
      <c r="BS470" s="230" t="e">
        <f t="shared" si="134"/>
        <v>#REF!</v>
      </c>
    </row>
    <row r="471" spans="1:71">
      <c r="A471" s="213" t="e">
        <f>IF(ISBLANK(#REF!),"",#REF!)</f>
        <v>#REF!</v>
      </c>
      <c r="B471" s="214" t="e">
        <f>IF(ISBLANK(#REF!),"",#REF!)</f>
        <v>#REF!</v>
      </c>
      <c r="C471" s="214" t="e">
        <f>IF(ISBLANK(#REF!),"",#REF!)</f>
        <v>#REF!</v>
      </c>
      <c r="D471" s="214" t="e">
        <f>IF(ISBLANK(#REF!),"",#REF!)</f>
        <v>#REF!</v>
      </c>
      <c r="E471" s="214" t="e">
        <f>IF(ISBLANK(#REF!),"",#REF!)</f>
        <v>#REF!</v>
      </c>
      <c r="F471" s="214" t="e">
        <f>IF(ISBLANK(#REF!),"",#REF!)</f>
        <v>#REF!</v>
      </c>
      <c r="G471" s="214" t="e">
        <f>IF(ISBLANK(#REF!),"",#REF!)</f>
        <v>#REF!</v>
      </c>
      <c r="H471" s="215" t="e">
        <f>IF(ISBLANK(#REF!),"",#REF!)</f>
        <v>#REF!</v>
      </c>
      <c r="I471" s="214" t="e">
        <f>IF(ISBLANK(#REF!),"",#REF!)</f>
        <v>#REF!</v>
      </c>
      <c r="J471" s="216" t="e">
        <f>IF(ISBLANK(#REF!),"",#REF!)</f>
        <v>#REF!</v>
      </c>
      <c r="K471" s="217" t="e">
        <f>IF(ISBLANK(#REF!),"",#REF!)</f>
        <v>#REF!</v>
      </c>
      <c r="L471" s="217" t="e">
        <f>IF(ISBLANK(#REF!),"",#REF!)</f>
        <v>#REF!</v>
      </c>
      <c r="M471" s="218" t="e">
        <f>IF(ISBLANK(#REF!),"",#REF!)</f>
        <v>#REF!</v>
      </c>
      <c r="N471" s="218" t="e">
        <f>IF(ISBLANK(#REF!),"",#REF!)</f>
        <v>#REF!</v>
      </c>
      <c r="O471" s="220" t="str">
        <f>IFERROR(VLOOKUP(_xlfn.CONCAT('Team Roster - Final'!$A471," : ",'Team Roster - Final'!$BM471),'Rate Calculations'!$C$4:$G$1100,5,FALSE),"")</f>
        <v/>
      </c>
      <c r="P471" s="225">
        <f>IF(ISBLANK('Rate Calculations'!$H473),"",'Rate Calculations'!$H473)</f>
        <v>1.7500000000000002E-2</v>
      </c>
      <c r="Q471" s="220" t="str">
        <f t="shared" si="120"/>
        <v/>
      </c>
      <c r="R471" s="221">
        <f>IF(ISBLANK('Rate Calculations'!$J473),"",'Rate Calculations'!$J473)</f>
        <v>3.5000000000000003E-2</v>
      </c>
      <c r="S471" s="220" t="str">
        <f t="shared" si="121"/>
        <v/>
      </c>
      <c r="T471" s="225" t="str">
        <f>IFERROR(VLOOKUP(_xlfn.CONCAT('Team Roster - Final'!$A471," : ",'Team Roster - Final'!$BM471),'Rate Calculations'!$C$4:$S$1100,10,FALSE),"")</f>
        <v/>
      </c>
      <c r="U471" s="225" t="str">
        <f>IFERROR(VLOOKUP(_xlfn.CONCAT('Team Roster - Final'!$A471," : ",'Team Roster - Final'!$BM471),'Rate Calculations'!$C$4:$S$1100,11,FALSE),"")</f>
        <v/>
      </c>
      <c r="V471" s="222" t="str">
        <f t="shared" si="122"/>
        <v/>
      </c>
      <c r="W471" s="222" t="str">
        <f t="shared" si="123"/>
        <v/>
      </c>
      <c r="X471" s="223" t="str">
        <f>IFERROR(VLOOKUP(_xlfn.CONCAT('Team Roster - Final'!$A471," : ",'Team Roster - Final'!$BM471),'Rate Calculations'!$C$4:$S$1100,14,FALSE),"")</f>
        <v/>
      </c>
      <c r="Y471" s="222" t="str">
        <f t="shared" si="124"/>
        <v/>
      </c>
      <c r="Z471" s="222" t="str">
        <f t="shared" si="125"/>
        <v/>
      </c>
      <c r="AA471" s="224" t="str">
        <f>IFERROR(IF(#REF!="Yes",$Y471, $Y471+$Q471*0.5),"")</f>
        <v/>
      </c>
      <c r="AB471" s="224" t="str">
        <f>IFERROR(IF(#REF!="Yes",$Z471, $Z471+$S471*0.5),"")</f>
        <v/>
      </c>
      <c r="AC471" s="220" t="str">
        <f>IFERROR(VLOOKUP(_xlfn.CONCAT('Team Roster - Final'!$A471," : ",'Team Roster - Final'!$BM471),'Rate Calculations'!$C$4:$U$1100,19,FALSE),"")</f>
        <v/>
      </c>
      <c r="AD471" s="220" t="str">
        <f t="shared" si="126"/>
        <v/>
      </c>
      <c r="AE471" s="220" t="str">
        <f t="shared" si="127"/>
        <v/>
      </c>
      <c r="AF471" s="225" t="str">
        <f>IFERROR(VLOOKUP(_xlfn.CONCAT('Team Roster - Final'!$A471," : ",'Team Roster - Final'!$BM471),'Rate Calculations'!$C$4:$AB$1100,22,FALSE),"")</f>
        <v/>
      </c>
      <c r="AG471" s="225" t="str">
        <f>IFERROR(VLOOKUP(_xlfn.CONCAT('Team Roster - Final'!$A471," : ",'Team Roster - Final'!$BM471),'Rate Calculations'!$C$4:$AB$1100,23,FALSE),"")</f>
        <v/>
      </c>
      <c r="AH471" s="222" t="str">
        <f t="shared" si="128"/>
        <v/>
      </c>
      <c r="AI471" s="222" t="str">
        <f t="shared" si="129"/>
        <v/>
      </c>
      <c r="AJ471" s="223" t="str">
        <f>Table1[[#This Row],[Home Office
Net Fee %]]</f>
        <v/>
      </c>
      <c r="AK471" s="222" t="str">
        <f t="shared" si="130"/>
        <v/>
      </c>
      <c r="AL471" s="222" t="str">
        <f t="shared" si="131"/>
        <v/>
      </c>
      <c r="AM471" s="215" t="str">
        <f>IFERROR(IF(#REF!="Yes",$AK471,($AK471+$AD471*0.5)),"")</f>
        <v/>
      </c>
      <c r="AN471" s="215" t="str">
        <f>IFERROR(IF(#REF!="Yes",$AL471,($AL471+$AE471*0.5)),"")</f>
        <v/>
      </c>
      <c r="AO471" s="374" t="str">
        <f>IF(ISBLANK('Team Roster Proposed - FBR'!Q472),"",'Team Roster Proposed - FBR'!Q472)</f>
        <v/>
      </c>
      <c r="AP471" s="226" t="e">
        <f>IF(ISBLANK(#REF!),"",#REF!)</f>
        <v>#REF!</v>
      </c>
      <c r="AQ471" s="226" t="e">
        <f>IF(ISBLANK(#REF!),"",#REF!)</f>
        <v>#REF!</v>
      </c>
      <c r="AR471" s="226" t="e">
        <f>IF(ISBLANK(#REF!),"",#REF!)</f>
        <v>#REF!</v>
      </c>
      <c r="AS471" s="219" t="e">
        <f>IF(ISBLANK(#REF!),"",#REF!)</f>
        <v>#REF!</v>
      </c>
      <c r="AT471" s="219" t="e">
        <f>IF(ISBLANK(#REF!),"",#REF!)</f>
        <v>#REF!</v>
      </c>
      <c r="AU471" s="219" t="e">
        <f>IF(ISBLANK(#REF!),"",#REF!)</f>
        <v>#REF!</v>
      </c>
      <c r="AV471" s="219" t="e">
        <f>IF(ISBLANK(#REF!),"",#REF!)</f>
        <v>#REF!</v>
      </c>
      <c r="AW471" s="219" t="e">
        <f>IF(ISBLANK(#REF!),"",#REF!)</f>
        <v>#REF!</v>
      </c>
      <c r="AX471" s="219" t="e">
        <f>IF(ISBLANK(#REF!),"",#REF!)</f>
        <v>#REF!</v>
      </c>
      <c r="AY471" s="226" t="e">
        <f>IF(ISBLANK(#REF!),"",#REF!)</f>
        <v>#REF!</v>
      </c>
      <c r="AZ471" s="219" t="e">
        <f>IF(ISBLANK(#REF!),"",#REF!)</f>
        <v>#REF!</v>
      </c>
      <c r="BA471" s="219" t="e">
        <f>IF(ISBLANK(#REF!),"",#REF!)</f>
        <v>#REF!</v>
      </c>
      <c r="BB471" s="219" t="e">
        <f>IF(ISBLANK(#REF!),"",#REF!)</f>
        <v>#REF!</v>
      </c>
      <c r="BC471" s="219" t="e">
        <f>IF(ISBLANK(#REF!),"",#REF!)</f>
        <v>#REF!</v>
      </c>
      <c r="BD471" s="219" t="e">
        <f>IF(ISBLANK(#REF!),"",#REF!)</f>
        <v>#REF!</v>
      </c>
      <c r="BE471" s="219" t="e">
        <f>IF(ISBLANK(#REF!),"",#REF!)</f>
        <v>#REF!</v>
      </c>
      <c r="BF471" s="219" t="e">
        <f>IF(ISBLANK(#REF!),"",#REF!)</f>
        <v>#REF!</v>
      </c>
      <c r="BG471" s="219" t="e">
        <f>IF(ISBLANK(#REF!),"",#REF!)</f>
        <v>#REF!</v>
      </c>
      <c r="BH471" s="219" t="e">
        <f>IF(ISBLANK(#REF!),"",#REF!)</f>
        <v>#REF!</v>
      </c>
      <c r="BI471" s="219" t="e">
        <f>IF(ISBLANK(#REF!),"",#REF!)</f>
        <v>#REF!</v>
      </c>
      <c r="BJ471" s="219" t="e">
        <f>IF(ISBLANK(#REF!),"",#REF!)</f>
        <v>#REF!</v>
      </c>
      <c r="BK471" s="219" t="e">
        <f>IF(ISBLANK(#REF!),"",#REF!)</f>
        <v>#REF!</v>
      </c>
      <c r="BL471" s="219" t="e">
        <f>IF(ISBLANK(#REF!),"",#REF!)</f>
        <v>#REF!</v>
      </c>
      <c r="BM471" s="219" t="e">
        <f>IF(ISBLANK(#REF!),"",#REF!)</f>
        <v>#REF!</v>
      </c>
      <c r="BN471" s="219" t="e">
        <f>IF(ISBLANK(#REF!),"",#REF!)</f>
        <v>#REF!</v>
      </c>
      <c r="BO471" s="227" t="e">
        <f t="shared" si="132"/>
        <v>#REF!</v>
      </c>
      <c r="BP471" s="228" t="str">
        <f t="shared" si="135"/>
        <v/>
      </c>
      <c r="BQ471" s="229" t="str">
        <f t="shared" si="119"/>
        <v/>
      </c>
      <c r="BR471" s="228" t="e">
        <f t="shared" si="133"/>
        <v>#REF!</v>
      </c>
      <c r="BS471" s="230" t="e">
        <f t="shared" si="134"/>
        <v>#REF!</v>
      </c>
    </row>
    <row r="472" spans="1:71">
      <c r="A472" s="213" t="e">
        <f>IF(ISBLANK(#REF!),"",#REF!)</f>
        <v>#REF!</v>
      </c>
      <c r="B472" s="214" t="e">
        <f>IF(ISBLANK(#REF!),"",#REF!)</f>
        <v>#REF!</v>
      </c>
      <c r="C472" s="214" t="e">
        <f>IF(ISBLANK(#REF!),"",#REF!)</f>
        <v>#REF!</v>
      </c>
      <c r="D472" s="214" t="e">
        <f>IF(ISBLANK(#REF!),"",#REF!)</f>
        <v>#REF!</v>
      </c>
      <c r="E472" s="214" t="e">
        <f>IF(ISBLANK(#REF!),"",#REF!)</f>
        <v>#REF!</v>
      </c>
      <c r="F472" s="214" t="e">
        <f>IF(ISBLANK(#REF!),"",#REF!)</f>
        <v>#REF!</v>
      </c>
      <c r="G472" s="214" t="e">
        <f>IF(ISBLANK(#REF!),"",#REF!)</f>
        <v>#REF!</v>
      </c>
      <c r="H472" s="215" t="e">
        <f>IF(ISBLANK(#REF!),"",#REF!)</f>
        <v>#REF!</v>
      </c>
      <c r="I472" s="214" t="e">
        <f>IF(ISBLANK(#REF!),"",#REF!)</f>
        <v>#REF!</v>
      </c>
      <c r="J472" s="216" t="e">
        <f>IF(ISBLANK(#REF!),"",#REF!)</f>
        <v>#REF!</v>
      </c>
      <c r="K472" s="217" t="e">
        <f>IF(ISBLANK(#REF!),"",#REF!)</f>
        <v>#REF!</v>
      </c>
      <c r="L472" s="217" t="e">
        <f>IF(ISBLANK(#REF!),"",#REF!)</f>
        <v>#REF!</v>
      </c>
      <c r="M472" s="218" t="e">
        <f>IF(ISBLANK(#REF!),"",#REF!)</f>
        <v>#REF!</v>
      </c>
      <c r="N472" s="218" t="e">
        <f>IF(ISBLANK(#REF!),"",#REF!)</f>
        <v>#REF!</v>
      </c>
      <c r="O472" s="220" t="str">
        <f>IFERROR(VLOOKUP(_xlfn.CONCAT('Team Roster - Final'!$A472," : ",'Team Roster - Final'!$BM472),'Rate Calculations'!$C$4:$G$1100,5,FALSE),"")</f>
        <v/>
      </c>
      <c r="P472" s="225">
        <f>IF(ISBLANK('Rate Calculations'!$H474),"",'Rate Calculations'!$H474)</f>
        <v>1.7500000000000002E-2</v>
      </c>
      <c r="Q472" s="220" t="str">
        <f t="shared" si="120"/>
        <v/>
      </c>
      <c r="R472" s="221">
        <f>IF(ISBLANK('Rate Calculations'!$J474),"",'Rate Calculations'!$J474)</f>
        <v>3.5000000000000003E-2</v>
      </c>
      <c r="S472" s="220" t="str">
        <f t="shared" si="121"/>
        <v/>
      </c>
      <c r="T472" s="225" t="str">
        <f>IFERROR(VLOOKUP(_xlfn.CONCAT('Team Roster - Final'!$A472," : ",'Team Roster - Final'!$BM472),'Rate Calculations'!$C$4:$S$1100,10,FALSE),"")</f>
        <v/>
      </c>
      <c r="U472" s="225" t="str">
        <f>IFERROR(VLOOKUP(_xlfn.CONCAT('Team Roster - Final'!$A472," : ",'Team Roster - Final'!$BM472),'Rate Calculations'!$C$4:$S$1100,11,FALSE),"")</f>
        <v/>
      </c>
      <c r="V472" s="222" t="str">
        <f t="shared" si="122"/>
        <v/>
      </c>
      <c r="W472" s="222" t="str">
        <f t="shared" si="123"/>
        <v/>
      </c>
      <c r="X472" s="223" t="str">
        <f>IFERROR(VLOOKUP(_xlfn.CONCAT('Team Roster - Final'!$A472," : ",'Team Roster - Final'!$BM472),'Rate Calculations'!$C$4:$S$1100,14,FALSE),"")</f>
        <v/>
      </c>
      <c r="Y472" s="222" t="str">
        <f t="shared" si="124"/>
        <v/>
      </c>
      <c r="Z472" s="222" t="str">
        <f t="shared" si="125"/>
        <v/>
      </c>
      <c r="AA472" s="224" t="str">
        <f>IFERROR(IF(#REF!="Yes",$Y472, $Y472+$Q472*0.5),"")</f>
        <v/>
      </c>
      <c r="AB472" s="224" t="str">
        <f>IFERROR(IF(#REF!="Yes",$Z472, $Z472+$S472*0.5),"")</f>
        <v/>
      </c>
      <c r="AC472" s="220" t="str">
        <f>IFERROR(VLOOKUP(_xlfn.CONCAT('Team Roster - Final'!$A472," : ",'Team Roster - Final'!$BM472),'Rate Calculations'!$C$4:$U$1100,19,FALSE),"")</f>
        <v/>
      </c>
      <c r="AD472" s="220" t="str">
        <f t="shared" si="126"/>
        <v/>
      </c>
      <c r="AE472" s="220" t="str">
        <f t="shared" si="127"/>
        <v/>
      </c>
      <c r="AF472" s="225" t="str">
        <f>IFERROR(VLOOKUP(_xlfn.CONCAT('Team Roster - Final'!$A472," : ",'Team Roster - Final'!$BM472),'Rate Calculations'!$C$4:$AB$1100,22,FALSE),"")</f>
        <v/>
      </c>
      <c r="AG472" s="225" t="str">
        <f>IFERROR(VLOOKUP(_xlfn.CONCAT('Team Roster - Final'!$A472," : ",'Team Roster - Final'!$BM472),'Rate Calculations'!$C$4:$AB$1100,23,FALSE),"")</f>
        <v/>
      </c>
      <c r="AH472" s="222" t="str">
        <f t="shared" si="128"/>
        <v/>
      </c>
      <c r="AI472" s="222" t="str">
        <f t="shared" si="129"/>
        <v/>
      </c>
      <c r="AJ472" s="223" t="str">
        <f>Table1[[#This Row],[Home Office
Net Fee %]]</f>
        <v/>
      </c>
      <c r="AK472" s="222" t="str">
        <f t="shared" si="130"/>
        <v/>
      </c>
      <c r="AL472" s="222" t="str">
        <f t="shared" si="131"/>
        <v/>
      </c>
      <c r="AM472" s="215" t="str">
        <f>IFERROR(IF(#REF!="Yes",$AK472,($AK472+$AD472*0.5)),"")</f>
        <v/>
      </c>
      <c r="AN472" s="215" t="str">
        <f>IFERROR(IF(#REF!="Yes",$AL472,($AL472+$AE472*0.5)),"")</f>
        <v/>
      </c>
      <c r="AO472" s="374" t="str">
        <f>IF(ISBLANK('Team Roster Proposed - FBR'!Q473),"",'Team Roster Proposed - FBR'!Q473)</f>
        <v/>
      </c>
      <c r="AP472" s="226" t="e">
        <f>IF(ISBLANK(#REF!),"",#REF!)</f>
        <v>#REF!</v>
      </c>
      <c r="AQ472" s="226" t="e">
        <f>IF(ISBLANK(#REF!),"",#REF!)</f>
        <v>#REF!</v>
      </c>
      <c r="AR472" s="226" t="e">
        <f>IF(ISBLANK(#REF!),"",#REF!)</f>
        <v>#REF!</v>
      </c>
      <c r="AS472" s="219" t="e">
        <f>IF(ISBLANK(#REF!),"",#REF!)</f>
        <v>#REF!</v>
      </c>
      <c r="AT472" s="219" t="e">
        <f>IF(ISBLANK(#REF!),"",#REF!)</f>
        <v>#REF!</v>
      </c>
      <c r="AU472" s="219" t="e">
        <f>IF(ISBLANK(#REF!),"",#REF!)</f>
        <v>#REF!</v>
      </c>
      <c r="AV472" s="219" t="e">
        <f>IF(ISBLANK(#REF!),"",#REF!)</f>
        <v>#REF!</v>
      </c>
      <c r="AW472" s="219" t="e">
        <f>IF(ISBLANK(#REF!),"",#REF!)</f>
        <v>#REF!</v>
      </c>
      <c r="AX472" s="219" t="e">
        <f>IF(ISBLANK(#REF!),"",#REF!)</f>
        <v>#REF!</v>
      </c>
      <c r="AY472" s="226" t="e">
        <f>IF(ISBLANK(#REF!),"",#REF!)</f>
        <v>#REF!</v>
      </c>
      <c r="AZ472" s="219" t="e">
        <f>IF(ISBLANK(#REF!),"",#REF!)</f>
        <v>#REF!</v>
      </c>
      <c r="BA472" s="219" t="e">
        <f>IF(ISBLANK(#REF!),"",#REF!)</f>
        <v>#REF!</v>
      </c>
      <c r="BB472" s="219" t="e">
        <f>IF(ISBLANK(#REF!),"",#REF!)</f>
        <v>#REF!</v>
      </c>
      <c r="BC472" s="219" t="e">
        <f>IF(ISBLANK(#REF!),"",#REF!)</f>
        <v>#REF!</v>
      </c>
      <c r="BD472" s="219" t="e">
        <f>IF(ISBLANK(#REF!),"",#REF!)</f>
        <v>#REF!</v>
      </c>
      <c r="BE472" s="219" t="e">
        <f>IF(ISBLANK(#REF!),"",#REF!)</f>
        <v>#REF!</v>
      </c>
      <c r="BF472" s="219" t="e">
        <f>IF(ISBLANK(#REF!),"",#REF!)</f>
        <v>#REF!</v>
      </c>
      <c r="BG472" s="219" t="e">
        <f>IF(ISBLANK(#REF!),"",#REF!)</f>
        <v>#REF!</v>
      </c>
      <c r="BH472" s="219" t="e">
        <f>IF(ISBLANK(#REF!),"",#REF!)</f>
        <v>#REF!</v>
      </c>
      <c r="BI472" s="219" t="e">
        <f>IF(ISBLANK(#REF!),"",#REF!)</f>
        <v>#REF!</v>
      </c>
      <c r="BJ472" s="219" t="e">
        <f>IF(ISBLANK(#REF!),"",#REF!)</f>
        <v>#REF!</v>
      </c>
      <c r="BK472" s="219" t="e">
        <f>IF(ISBLANK(#REF!),"",#REF!)</f>
        <v>#REF!</v>
      </c>
      <c r="BL472" s="219" t="e">
        <f>IF(ISBLANK(#REF!),"",#REF!)</f>
        <v>#REF!</v>
      </c>
      <c r="BM472" s="219" t="e">
        <f>IF(ISBLANK(#REF!),"",#REF!)</f>
        <v>#REF!</v>
      </c>
      <c r="BN472" s="219" t="e">
        <f>IF(ISBLANK(#REF!),"",#REF!)</f>
        <v>#REF!</v>
      </c>
      <c r="BO472" s="227" t="e">
        <f t="shared" si="132"/>
        <v>#REF!</v>
      </c>
      <c r="BP472" s="228" t="str">
        <f t="shared" si="135"/>
        <v/>
      </c>
      <c r="BQ472" s="229" t="str">
        <f t="shared" si="119"/>
        <v/>
      </c>
      <c r="BR472" s="228" t="e">
        <f t="shared" si="133"/>
        <v>#REF!</v>
      </c>
      <c r="BS472" s="230" t="e">
        <f t="shared" si="134"/>
        <v>#REF!</v>
      </c>
    </row>
    <row r="473" spans="1:71">
      <c r="A473" s="213" t="e">
        <f>IF(ISBLANK(#REF!),"",#REF!)</f>
        <v>#REF!</v>
      </c>
      <c r="B473" s="214" t="e">
        <f>IF(ISBLANK(#REF!),"",#REF!)</f>
        <v>#REF!</v>
      </c>
      <c r="C473" s="214" t="e">
        <f>IF(ISBLANK(#REF!),"",#REF!)</f>
        <v>#REF!</v>
      </c>
      <c r="D473" s="214" t="e">
        <f>IF(ISBLANK(#REF!),"",#REF!)</f>
        <v>#REF!</v>
      </c>
      <c r="E473" s="214" t="e">
        <f>IF(ISBLANK(#REF!),"",#REF!)</f>
        <v>#REF!</v>
      </c>
      <c r="F473" s="214" t="e">
        <f>IF(ISBLANK(#REF!),"",#REF!)</f>
        <v>#REF!</v>
      </c>
      <c r="G473" s="214" t="e">
        <f>IF(ISBLANK(#REF!),"",#REF!)</f>
        <v>#REF!</v>
      </c>
      <c r="H473" s="215" t="e">
        <f>IF(ISBLANK(#REF!),"",#REF!)</f>
        <v>#REF!</v>
      </c>
      <c r="I473" s="214" t="e">
        <f>IF(ISBLANK(#REF!),"",#REF!)</f>
        <v>#REF!</v>
      </c>
      <c r="J473" s="216" t="e">
        <f>IF(ISBLANK(#REF!),"",#REF!)</f>
        <v>#REF!</v>
      </c>
      <c r="K473" s="217" t="e">
        <f>IF(ISBLANK(#REF!),"",#REF!)</f>
        <v>#REF!</v>
      </c>
      <c r="L473" s="217" t="e">
        <f>IF(ISBLANK(#REF!),"",#REF!)</f>
        <v>#REF!</v>
      </c>
      <c r="M473" s="218" t="e">
        <f>IF(ISBLANK(#REF!),"",#REF!)</f>
        <v>#REF!</v>
      </c>
      <c r="N473" s="218" t="e">
        <f>IF(ISBLANK(#REF!),"",#REF!)</f>
        <v>#REF!</v>
      </c>
      <c r="O473" s="220" t="str">
        <f>IFERROR(VLOOKUP(_xlfn.CONCAT('Team Roster - Final'!$A473," : ",'Team Roster - Final'!$BM473),'Rate Calculations'!$C$4:$G$1100,5,FALSE),"")</f>
        <v/>
      </c>
      <c r="P473" s="225">
        <f>IF(ISBLANK('Rate Calculations'!$H475),"",'Rate Calculations'!$H475)</f>
        <v>1.7500000000000002E-2</v>
      </c>
      <c r="Q473" s="220" t="str">
        <f t="shared" si="120"/>
        <v/>
      </c>
      <c r="R473" s="221">
        <f>IF(ISBLANK('Rate Calculations'!$J475),"",'Rate Calculations'!$J475)</f>
        <v>3.5000000000000003E-2</v>
      </c>
      <c r="S473" s="220" t="str">
        <f t="shared" si="121"/>
        <v/>
      </c>
      <c r="T473" s="225" t="str">
        <f>IFERROR(VLOOKUP(_xlfn.CONCAT('Team Roster - Final'!$A473," : ",'Team Roster - Final'!$BM473),'Rate Calculations'!$C$4:$S$1100,10,FALSE),"")</f>
        <v/>
      </c>
      <c r="U473" s="225" t="str">
        <f>IFERROR(VLOOKUP(_xlfn.CONCAT('Team Roster - Final'!$A473," : ",'Team Roster - Final'!$BM473),'Rate Calculations'!$C$4:$S$1100,11,FALSE),"")</f>
        <v/>
      </c>
      <c r="V473" s="222" t="str">
        <f t="shared" si="122"/>
        <v/>
      </c>
      <c r="W473" s="222" t="str">
        <f t="shared" si="123"/>
        <v/>
      </c>
      <c r="X473" s="223" t="str">
        <f>IFERROR(VLOOKUP(_xlfn.CONCAT('Team Roster - Final'!$A473," : ",'Team Roster - Final'!$BM473),'Rate Calculations'!$C$4:$S$1100,14,FALSE),"")</f>
        <v/>
      </c>
      <c r="Y473" s="222" t="str">
        <f t="shared" si="124"/>
        <v/>
      </c>
      <c r="Z473" s="222" t="str">
        <f t="shared" si="125"/>
        <v/>
      </c>
      <c r="AA473" s="224" t="str">
        <f>IFERROR(IF(#REF!="Yes",$Y473, $Y473+$Q473*0.5),"")</f>
        <v/>
      </c>
      <c r="AB473" s="224" t="str">
        <f>IFERROR(IF(#REF!="Yes",$Z473, $Z473+$S473*0.5),"")</f>
        <v/>
      </c>
      <c r="AC473" s="220" t="str">
        <f>IFERROR(VLOOKUP(_xlfn.CONCAT('Team Roster - Final'!$A473," : ",'Team Roster - Final'!$BM473),'Rate Calculations'!$C$4:$U$1100,19,FALSE),"")</f>
        <v/>
      </c>
      <c r="AD473" s="220" t="str">
        <f t="shared" si="126"/>
        <v/>
      </c>
      <c r="AE473" s="220" t="str">
        <f t="shared" si="127"/>
        <v/>
      </c>
      <c r="AF473" s="225" t="str">
        <f>IFERROR(VLOOKUP(_xlfn.CONCAT('Team Roster - Final'!$A473," : ",'Team Roster - Final'!$BM473),'Rate Calculations'!$C$4:$AB$1100,22,FALSE),"")</f>
        <v/>
      </c>
      <c r="AG473" s="225" t="str">
        <f>IFERROR(VLOOKUP(_xlfn.CONCAT('Team Roster - Final'!$A473," : ",'Team Roster - Final'!$BM473),'Rate Calculations'!$C$4:$AB$1100,23,FALSE),"")</f>
        <v/>
      </c>
      <c r="AH473" s="222" t="str">
        <f t="shared" si="128"/>
        <v/>
      </c>
      <c r="AI473" s="222" t="str">
        <f t="shared" si="129"/>
        <v/>
      </c>
      <c r="AJ473" s="223" t="str">
        <f>Table1[[#This Row],[Home Office
Net Fee %]]</f>
        <v/>
      </c>
      <c r="AK473" s="222" t="str">
        <f t="shared" si="130"/>
        <v/>
      </c>
      <c r="AL473" s="222" t="str">
        <f t="shared" si="131"/>
        <v/>
      </c>
      <c r="AM473" s="215" t="str">
        <f>IFERROR(IF(#REF!="Yes",$AK473,($AK473+$AD473*0.5)),"")</f>
        <v/>
      </c>
      <c r="AN473" s="215" t="str">
        <f>IFERROR(IF(#REF!="Yes",$AL473,($AL473+$AE473*0.5)),"")</f>
        <v/>
      </c>
      <c r="AO473" s="374" t="str">
        <f>IF(ISBLANK('Team Roster Proposed - FBR'!Q474),"",'Team Roster Proposed - FBR'!Q474)</f>
        <v/>
      </c>
      <c r="AP473" s="226" t="e">
        <f>IF(ISBLANK(#REF!),"",#REF!)</f>
        <v>#REF!</v>
      </c>
      <c r="AQ473" s="226" t="e">
        <f>IF(ISBLANK(#REF!),"",#REF!)</f>
        <v>#REF!</v>
      </c>
      <c r="AR473" s="226" t="e">
        <f>IF(ISBLANK(#REF!),"",#REF!)</f>
        <v>#REF!</v>
      </c>
      <c r="AS473" s="219" t="e">
        <f>IF(ISBLANK(#REF!),"",#REF!)</f>
        <v>#REF!</v>
      </c>
      <c r="AT473" s="219" t="e">
        <f>IF(ISBLANK(#REF!),"",#REF!)</f>
        <v>#REF!</v>
      </c>
      <c r="AU473" s="219" t="e">
        <f>IF(ISBLANK(#REF!),"",#REF!)</f>
        <v>#REF!</v>
      </c>
      <c r="AV473" s="219" t="e">
        <f>IF(ISBLANK(#REF!),"",#REF!)</f>
        <v>#REF!</v>
      </c>
      <c r="AW473" s="219" t="e">
        <f>IF(ISBLANK(#REF!),"",#REF!)</f>
        <v>#REF!</v>
      </c>
      <c r="AX473" s="219" t="e">
        <f>IF(ISBLANK(#REF!),"",#REF!)</f>
        <v>#REF!</v>
      </c>
      <c r="AY473" s="226" t="e">
        <f>IF(ISBLANK(#REF!),"",#REF!)</f>
        <v>#REF!</v>
      </c>
      <c r="AZ473" s="219" t="e">
        <f>IF(ISBLANK(#REF!),"",#REF!)</f>
        <v>#REF!</v>
      </c>
      <c r="BA473" s="219" t="e">
        <f>IF(ISBLANK(#REF!),"",#REF!)</f>
        <v>#REF!</v>
      </c>
      <c r="BB473" s="219" t="e">
        <f>IF(ISBLANK(#REF!),"",#REF!)</f>
        <v>#REF!</v>
      </c>
      <c r="BC473" s="219" t="e">
        <f>IF(ISBLANK(#REF!),"",#REF!)</f>
        <v>#REF!</v>
      </c>
      <c r="BD473" s="219" t="e">
        <f>IF(ISBLANK(#REF!),"",#REF!)</f>
        <v>#REF!</v>
      </c>
      <c r="BE473" s="219" t="e">
        <f>IF(ISBLANK(#REF!),"",#REF!)</f>
        <v>#REF!</v>
      </c>
      <c r="BF473" s="219" t="e">
        <f>IF(ISBLANK(#REF!),"",#REF!)</f>
        <v>#REF!</v>
      </c>
      <c r="BG473" s="219" t="e">
        <f>IF(ISBLANK(#REF!),"",#REF!)</f>
        <v>#REF!</v>
      </c>
      <c r="BH473" s="219" t="e">
        <f>IF(ISBLANK(#REF!),"",#REF!)</f>
        <v>#REF!</v>
      </c>
      <c r="BI473" s="219" t="e">
        <f>IF(ISBLANK(#REF!),"",#REF!)</f>
        <v>#REF!</v>
      </c>
      <c r="BJ473" s="219" t="e">
        <f>IF(ISBLANK(#REF!),"",#REF!)</f>
        <v>#REF!</v>
      </c>
      <c r="BK473" s="219" t="e">
        <f>IF(ISBLANK(#REF!),"",#REF!)</f>
        <v>#REF!</v>
      </c>
      <c r="BL473" s="219" t="e">
        <f>IF(ISBLANK(#REF!),"",#REF!)</f>
        <v>#REF!</v>
      </c>
      <c r="BM473" s="219" t="e">
        <f>IF(ISBLANK(#REF!),"",#REF!)</f>
        <v>#REF!</v>
      </c>
      <c r="BN473" s="219" t="e">
        <f>IF(ISBLANK(#REF!),"",#REF!)</f>
        <v>#REF!</v>
      </c>
      <c r="BO473" s="227" t="e">
        <f t="shared" si="132"/>
        <v>#REF!</v>
      </c>
      <c r="BP473" s="228" t="str">
        <f t="shared" si="135"/>
        <v/>
      </c>
      <c r="BQ473" s="229" t="str">
        <f t="shared" si="119"/>
        <v/>
      </c>
      <c r="BR473" s="228" t="e">
        <f t="shared" si="133"/>
        <v>#REF!</v>
      </c>
      <c r="BS473" s="230" t="e">
        <f t="shared" si="134"/>
        <v>#REF!</v>
      </c>
    </row>
    <row r="474" spans="1:71">
      <c r="A474" s="213" t="e">
        <f>IF(ISBLANK(#REF!),"",#REF!)</f>
        <v>#REF!</v>
      </c>
      <c r="B474" s="214" t="e">
        <f>IF(ISBLANK(#REF!),"",#REF!)</f>
        <v>#REF!</v>
      </c>
      <c r="C474" s="214" t="e">
        <f>IF(ISBLANK(#REF!),"",#REF!)</f>
        <v>#REF!</v>
      </c>
      <c r="D474" s="214" t="e">
        <f>IF(ISBLANK(#REF!),"",#REF!)</f>
        <v>#REF!</v>
      </c>
      <c r="E474" s="214" t="e">
        <f>IF(ISBLANK(#REF!),"",#REF!)</f>
        <v>#REF!</v>
      </c>
      <c r="F474" s="214" t="e">
        <f>IF(ISBLANK(#REF!),"",#REF!)</f>
        <v>#REF!</v>
      </c>
      <c r="G474" s="214" t="e">
        <f>IF(ISBLANK(#REF!),"",#REF!)</f>
        <v>#REF!</v>
      </c>
      <c r="H474" s="215" t="e">
        <f>IF(ISBLANK(#REF!),"",#REF!)</f>
        <v>#REF!</v>
      </c>
      <c r="I474" s="214" t="e">
        <f>IF(ISBLANK(#REF!),"",#REF!)</f>
        <v>#REF!</v>
      </c>
      <c r="J474" s="216" t="e">
        <f>IF(ISBLANK(#REF!),"",#REF!)</f>
        <v>#REF!</v>
      </c>
      <c r="K474" s="217" t="e">
        <f>IF(ISBLANK(#REF!),"",#REF!)</f>
        <v>#REF!</v>
      </c>
      <c r="L474" s="217" t="e">
        <f>IF(ISBLANK(#REF!),"",#REF!)</f>
        <v>#REF!</v>
      </c>
      <c r="M474" s="218" t="e">
        <f>IF(ISBLANK(#REF!),"",#REF!)</f>
        <v>#REF!</v>
      </c>
      <c r="N474" s="218" t="e">
        <f>IF(ISBLANK(#REF!),"",#REF!)</f>
        <v>#REF!</v>
      </c>
      <c r="O474" s="220" t="str">
        <f>IFERROR(VLOOKUP(_xlfn.CONCAT('Team Roster - Final'!$A474," : ",'Team Roster - Final'!$BM474),'Rate Calculations'!$C$4:$G$1100,5,FALSE),"")</f>
        <v/>
      </c>
      <c r="P474" s="225">
        <f>IF(ISBLANK('Rate Calculations'!$H476),"",'Rate Calculations'!$H476)</f>
        <v>1.7500000000000002E-2</v>
      </c>
      <c r="Q474" s="220" t="str">
        <f t="shared" si="120"/>
        <v/>
      </c>
      <c r="R474" s="221">
        <f>IF(ISBLANK('Rate Calculations'!$J476),"",'Rate Calculations'!$J476)</f>
        <v>3.5000000000000003E-2</v>
      </c>
      <c r="S474" s="220" t="str">
        <f t="shared" si="121"/>
        <v/>
      </c>
      <c r="T474" s="225" t="str">
        <f>IFERROR(VLOOKUP(_xlfn.CONCAT('Team Roster - Final'!$A474," : ",'Team Roster - Final'!$BM474),'Rate Calculations'!$C$4:$S$1100,10,FALSE),"")</f>
        <v/>
      </c>
      <c r="U474" s="225" t="str">
        <f>IFERROR(VLOOKUP(_xlfn.CONCAT('Team Roster - Final'!$A474," : ",'Team Roster - Final'!$BM474),'Rate Calculations'!$C$4:$S$1100,11,FALSE),"")</f>
        <v/>
      </c>
      <c r="V474" s="222" t="str">
        <f t="shared" si="122"/>
        <v/>
      </c>
      <c r="W474" s="222" t="str">
        <f t="shared" si="123"/>
        <v/>
      </c>
      <c r="X474" s="223" t="str">
        <f>IFERROR(VLOOKUP(_xlfn.CONCAT('Team Roster - Final'!$A474," : ",'Team Roster - Final'!$BM474),'Rate Calculations'!$C$4:$S$1100,14,FALSE),"")</f>
        <v/>
      </c>
      <c r="Y474" s="222" t="str">
        <f t="shared" si="124"/>
        <v/>
      </c>
      <c r="Z474" s="222" t="str">
        <f t="shared" si="125"/>
        <v/>
      </c>
      <c r="AA474" s="224" t="str">
        <f>IFERROR(IF(#REF!="Yes",$Y474, $Y474+$Q474*0.5),"")</f>
        <v/>
      </c>
      <c r="AB474" s="224" t="str">
        <f>IFERROR(IF(#REF!="Yes",$Z474, $Z474+$S474*0.5),"")</f>
        <v/>
      </c>
      <c r="AC474" s="220" t="str">
        <f>IFERROR(VLOOKUP(_xlfn.CONCAT('Team Roster - Final'!$A474," : ",'Team Roster - Final'!$BM474),'Rate Calculations'!$C$4:$U$1100,19,FALSE),"")</f>
        <v/>
      </c>
      <c r="AD474" s="220" t="str">
        <f t="shared" si="126"/>
        <v/>
      </c>
      <c r="AE474" s="220" t="str">
        <f t="shared" si="127"/>
        <v/>
      </c>
      <c r="AF474" s="225" t="str">
        <f>IFERROR(VLOOKUP(_xlfn.CONCAT('Team Roster - Final'!$A474," : ",'Team Roster - Final'!$BM474),'Rate Calculations'!$C$4:$AB$1100,22,FALSE),"")</f>
        <v/>
      </c>
      <c r="AG474" s="225" t="str">
        <f>IFERROR(VLOOKUP(_xlfn.CONCAT('Team Roster - Final'!$A474," : ",'Team Roster - Final'!$BM474),'Rate Calculations'!$C$4:$AB$1100,23,FALSE),"")</f>
        <v/>
      </c>
      <c r="AH474" s="222" t="str">
        <f t="shared" si="128"/>
        <v/>
      </c>
      <c r="AI474" s="222" t="str">
        <f t="shared" si="129"/>
        <v/>
      </c>
      <c r="AJ474" s="223" t="str">
        <f>Table1[[#This Row],[Home Office
Net Fee %]]</f>
        <v/>
      </c>
      <c r="AK474" s="222" t="str">
        <f t="shared" si="130"/>
        <v/>
      </c>
      <c r="AL474" s="222" t="str">
        <f t="shared" si="131"/>
        <v/>
      </c>
      <c r="AM474" s="215" t="str">
        <f>IFERROR(IF(#REF!="Yes",$AK474,($AK474+$AD474*0.5)),"")</f>
        <v/>
      </c>
      <c r="AN474" s="215" t="str">
        <f>IFERROR(IF(#REF!="Yes",$AL474,($AL474+$AE474*0.5)),"")</f>
        <v/>
      </c>
      <c r="AO474" s="374" t="str">
        <f>IF(ISBLANK('Team Roster Proposed - FBR'!Q475),"",'Team Roster Proposed - FBR'!Q475)</f>
        <v/>
      </c>
      <c r="AP474" s="226" t="e">
        <f>IF(ISBLANK(#REF!),"",#REF!)</f>
        <v>#REF!</v>
      </c>
      <c r="AQ474" s="226" t="e">
        <f>IF(ISBLANK(#REF!),"",#REF!)</f>
        <v>#REF!</v>
      </c>
      <c r="AR474" s="226" t="e">
        <f>IF(ISBLANK(#REF!),"",#REF!)</f>
        <v>#REF!</v>
      </c>
      <c r="AS474" s="219" t="e">
        <f>IF(ISBLANK(#REF!),"",#REF!)</f>
        <v>#REF!</v>
      </c>
      <c r="AT474" s="219" t="e">
        <f>IF(ISBLANK(#REF!),"",#REF!)</f>
        <v>#REF!</v>
      </c>
      <c r="AU474" s="219" t="e">
        <f>IF(ISBLANK(#REF!),"",#REF!)</f>
        <v>#REF!</v>
      </c>
      <c r="AV474" s="219" t="e">
        <f>IF(ISBLANK(#REF!),"",#REF!)</f>
        <v>#REF!</v>
      </c>
      <c r="AW474" s="219" t="e">
        <f>IF(ISBLANK(#REF!),"",#REF!)</f>
        <v>#REF!</v>
      </c>
      <c r="AX474" s="219" t="e">
        <f>IF(ISBLANK(#REF!),"",#REF!)</f>
        <v>#REF!</v>
      </c>
      <c r="AY474" s="226" t="e">
        <f>IF(ISBLANK(#REF!),"",#REF!)</f>
        <v>#REF!</v>
      </c>
      <c r="AZ474" s="219" t="e">
        <f>IF(ISBLANK(#REF!),"",#REF!)</f>
        <v>#REF!</v>
      </c>
      <c r="BA474" s="219" t="e">
        <f>IF(ISBLANK(#REF!),"",#REF!)</f>
        <v>#REF!</v>
      </c>
      <c r="BB474" s="219" t="e">
        <f>IF(ISBLANK(#REF!),"",#REF!)</f>
        <v>#REF!</v>
      </c>
      <c r="BC474" s="219" t="e">
        <f>IF(ISBLANK(#REF!),"",#REF!)</f>
        <v>#REF!</v>
      </c>
      <c r="BD474" s="219" t="e">
        <f>IF(ISBLANK(#REF!),"",#REF!)</f>
        <v>#REF!</v>
      </c>
      <c r="BE474" s="219" t="e">
        <f>IF(ISBLANK(#REF!),"",#REF!)</f>
        <v>#REF!</v>
      </c>
      <c r="BF474" s="219" t="e">
        <f>IF(ISBLANK(#REF!),"",#REF!)</f>
        <v>#REF!</v>
      </c>
      <c r="BG474" s="219" t="e">
        <f>IF(ISBLANK(#REF!),"",#REF!)</f>
        <v>#REF!</v>
      </c>
      <c r="BH474" s="219" t="e">
        <f>IF(ISBLANK(#REF!),"",#REF!)</f>
        <v>#REF!</v>
      </c>
      <c r="BI474" s="219" t="e">
        <f>IF(ISBLANK(#REF!),"",#REF!)</f>
        <v>#REF!</v>
      </c>
      <c r="BJ474" s="219" t="e">
        <f>IF(ISBLANK(#REF!),"",#REF!)</f>
        <v>#REF!</v>
      </c>
      <c r="BK474" s="219" t="e">
        <f>IF(ISBLANK(#REF!),"",#REF!)</f>
        <v>#REF!</v>
      </c>
      <c r="BL474" s="219" t="e">
        <f>IF(ISBLANK(#REF!),"",#REF!)</f>
        <v>#REF!</v>
      </c>
      <c r="BM474" s="219" t="e">
        <f>IF(ISBLANK(#REF!),"",#REF!)</f>
        <v>#REF!</v>
      </c>
      <c r="BN474" s="219" t="e">
        <f>IF(ISBLANK(#REF!),"",#REF!)</f>
        <v>#REF!</v>
      </c>
      <c r="BO474" s="227" t="e">
        <f t="shared" si="132"/>
        <v>#REF!</v>
      </c>
      <c r="BP474" s="228" t="str">
        <f t="shared" si="135"/>
        <v/>
      </c>
      <c r="BQ474" s="229" t="str">
        <f t="shared" si="119"/>
        <v/>
      </c>
      <c r="BR474" s="228" t="e">
        <f t="shared" si="133"/>
        <v>#REF!</v>
      </c>
      <c r="BS474" s="230" t="e">
        <f t="shared" si="134"/>
        <v>#REF!</v>
      </c>
    </row>
    <row r="475" spans="1:71">
      <c r="A475" s="213" t="e">
        <f>IF(ISBLANK(#REF!),"",#REF!)</f>
        <v>#REF!</v>
      </c>
      <c r="B475" s="214" t="e">
        <f>IF(ISBLANK(#REF!),"",#REF!)</f>
        <v>#REF!</v>
      </c>
      <c r="C475" s="214" t="e">
        <f>IF(ISBLANK(#REF!),"",#REF!)</f>
        <v>#REF!</v>
      </c>
      <c r="D475" s="214" t="e">
        <f>IF(ISBLANK(#REF!),"",#REF!)</f>
        <v>#REF!</v>
      </c>
      <c r="E475" s="214" t="e">
        <f>IF(ISBLANK(#REF!),"",#REF!)</f>
        <v>#REF!</v>
      </c>
      <c r="F475" s="214" t="e">
        <f>IF(ISBLANK(#REF!),"",#REF!)</f>
        <v>#REF!</v>
      </c>
      <c r="G475" s="214" t="e">
        <f>IF(ISBLANK(#REF!),"",#REF!)</f>
        <v>#REF!</v>
      </c>
      <c r="H475" s="215" t="e">
        <f>IF(ISBLANK(#REF!),"",#REF!)</f>
        <v>#REF!</v>
      </c>
      <c r="I475" s="214" t="e">
        <f>IF(ISBLANK(#REF!),"",#REF!)</f>
        <v>#REF!</v>
      </c>
      <c r="J475" s="216" t="e">
        <f>IF(ISBLANK(#REF!),"",#REF!)</f>
        <v>#REF!</v>
      </c>
      <c r="K475" s="217" t="e">
        <f>IF(ISBLANK(#REF!),"",#REF!)</f>
        <v>#REF!</v>
      </c>
      <c r="L475" s="217" t="e">
        <f>IF(ISBLANK(#REF!),"",#REF!)</f>
        <v>#REF!</v>
      </c>
      <c r="M475" s="218" t="e">
        <f>IF(ISBLANK(#REF!),"",#REF!)</f>
        <v>#REF!</v>
      </c>
      <c r="N475" s="218" t="e">
        <f>IF(ISBLANK(#REF!),"",#REF!)</f>
        <v>#REF!</v>
      </c>
      <c r="O475" s="220" t="str">
        <f>IFERROR(VLOOKUP(_xlfn.CONCAT('Team Roster - Final'!$A475," : ",'Team Roster - Final'!$BM475),'Rate Calculations'!$C$4:$G$1100,5,FALSE),"")</f>
        <v/>
      </c>
      <c r="P475" s="225">
        <f>IF(ISBLANK('Rate Calculations'!$H477),"",'Rate Calculations'!$H477)</f>
        <v>1.7500000000000002E-2</v>
      </c>
      <c r="Q475" s="220" t="str">
        <f t="shared" si="120"/>
        <v/>
      </c>
      <c r="R475" s="221">
        <f>IF(ISBLANK('Rate Calculations'!$J477),"",'Rate Calculations'!$J477)</f>
        <v>3.5000000000000003E-2</v>
      </c>
      <c r="S475" s="220" t="str">
        <f t="shared" si="121"/>
        <v/>
      </c>
      <c r="T475" s="225" t="str">
        <f>IFERROR(VLOOKUP(_xlfn.CONCAT('Team Roster - Final'!$A475," : ",'Team Roster - Final'!$BM475),'Rate Calculations'!$C$4:$S$1100,10,FALSE),"")</f>
        <v/>
      </c>
      <c r="U475" s="225" t="str">
        <f>IFERROR(VLOOKUP(_xlfn.CONCAT('Team Roster - Final'!$A475," : ",'Team Roster - Final'!$BM475),'Rate Calculations'!$C$4:$S$1100,11,FALSE),"")</f>
        <v/>
      </c>
      <c r="V475" s="222" t="str">
        <f t="shared" si="122"/>
        <v/>
      </c>
      <c r="W475" s="222" t="str">
        <f t="shared" si="123"/>
        <v/>
      </c>
      <c r="X475" s="223" t="str">
        <f>IFERROR(VLOOKUP(_xlfn.CONCAT('Team Roster - Final'!$A475," : ",'Team Roster - Final'!$BM475),'Rate Calculations'!$C$4:$S$1100,14,FALSE),"")</f>
        <v/>
      </c>
      <c r="Y475" s="222" t="str">
        <f t="shared" si="124"/>
        <v/>
      </c>
      <c r="Z475" s="222" t="str">
        <f t="shared" si="125"/>
        <v/>
      </c>
      <c r="AA475" s="224" t="str">
        <f>IFERROR(IF(#REF!="Yes",$Y475, $Y475+$Q475*0.5),"")</f>
        <v/>
      </c>
      <c r="AB475" s="224" t="str">
        <f>IFERROR(IF(#REF!="Yes",$Z475, $Z475+$S475*0.5),"")</f>
        <v/>
      </c>
      <c r="AC475" s="220" t="str">
        <f>IFERROR(VLOOKUP(_xlfn.CONCAT('Team Roster - Final'!$A475," : ",'Team Roster - Final'!$BM475),'Rate Calculations'!$C$4:$U$1100,19,FALSE),"")</f>
        <v/>
      </c>
      <c r="AD475" s="220" t="str">
        <f t="shared" si="126"/>
        <v/>
      </c>
      <c r="AE475" s="220" t="str">
        <f t="shared" si="127"/>
        <v/>
      </c>
      <c r="AF475" s="225" t="str">
        <f>IFERROR(VLOOKUP(_xlfn.CONCAT('Team Roster - Final'!$A475," : ",'Team Roster - Final'!$BM475),'Rate Calculations'!$C$4:$AB$1100,22,FALSE),"")</f>
        <v/>
      </c>
      <c r="AG475" s="225" t="str">
        <f>IFERROR(VLOOKUP(_xlfn.CONCAT('Team Roster - Final'!$A475," : ",'Team Roster - Final'!$BM475),'Rate Calculations'!$C$4:$AB$1100,23,FALSE),"")</f>
        <v/>
      </c>
      <c r="AH475" s="222" t="str">
        <f t="shared" si="128"/>
        <v/>
      </c>
      <c r="AI475" s="222" t="str">
        <f t="shared" si="129"/>
        <v/>
      </c>
      <c r="AJ475" s="223" t="str">
        <f>Table1[[#This Row],[Home Office
Net Fee %]]</f>
        <v/>
      </c>
      <c r="AK475" s="222" t="str">
        <f t="shared" si="130"/>
        <v/>
      </c>
      <c r="AL475" s="222" t="str">
        <f t="shared" si="131"/>
        <v/>
      </c>
      <c r="AM475" s="215" t="str">
        <f>IFERROR(IF(#REF!="Yes",$AK475,($AK475+$AD475*0.5)),"")</f>
        <v/>
      </c>
      <c r="AN475" s="215" t="str">
        <f>IFERROR(IF(#REF!="Yes",$AL475,($AL475+$AE475*0.5)),"")</f>
        <v/>
      </c>
      <c r="AO475" s="374" t="str">
        <f>IF(ISBLANK('Team Roster Proposed - FBR'!Q476),"",'Team Roster Proposed - FBR'!Q476)</f>
        <v/>
      </c>
      <c r="AP475" s="226" t="e">
        <f>IF(ISBLANK(#REF!),"",#REF!)</f>
        <v>#REF!</v>
      </c>
      <c r="AQ475" s="226" t="e">
        <f>IF(ISBLANK(#REF!),"",#REF!)</f>
        <v>#REF!</v>
      </c>
      <c r="AR475" s="226" t="e">
        <f>IF(ISBLANK(#REF!),"",#REF!)</f>
        <v>#REF!</v>
      </c>
      <c r="AS475" s="219" t="e">
        <f>IF(ISBLANK(#REF!),"",#REF!)</f>
        <v>#REF!</v>
      </c>
      <c r="AT475" s="219" t="e">
        <f>IF(ISBLANK(#REF!),"",#REF!)</f>
        <v>#REF!</v>
      </c>
      <c r="AU475" s="219" t="e">
        <f>IF(ISBLANK(#REF!),"",#REF!)</f>
        <v>#REF!</v>
      </c>
      <c r="AV475" s="219" t="e">
        <f>IF(ISBLANK(#REF!),"",#REF!)</f>
        <v>#REF!</v>
      </c>
      <c r="AW475" s="219" t="e">
        <f>IF(ISBLANK(#REF!),"",#REF!)</f>
        <v>#REF!</v>
      </c>
      <c r="AX475" s="219" t="e">
        <f>IF(ISBLANK(#REF!),"",#REF!)</f>
        <v>#REF!</v>
      </c>
      <c r="AY475" s="226" t="e">
        <f>IF(ISBLANK(#REF!),"",#REF!)</f>
        <v>#REF!</v>
      </c>
      <c r="AZ475" s="219" t="e">
        <f>IF(ISBLANK(#REF!),"",#REF!)</f>
        <v>#REF!</v>
      </c>
      <c r="BA475" s="219" t="e">
        <f>IF(ISBLANK(#REF!),"",#REF!)</f>
        <v>#REF!</v>
      </c>
      <c r="BB475" s="219" t="e">
        <f>IF(ISBLANK(#REF!),"",#REF!)</f>
        <v>#REF!</v>
      </c>
      <c r="BC475" s="219" t="e">
        <f>IF(ISBLANK(#REF!),"",#REF!)</f>
        <v>#REF!</v>
      </c>
      <c r="BD475" s="219" t="e">
        <f>IF(ISBLANK(#REF!),"",#REF!)</f>
        <v>#REF!</v>
      </c>
      <c r="BE475" s="219" t="e">
        <f>IF(ISBLANK(#REF!),"",#REF!)</f>
        <v>#REF!</v>
      </c>
      <c r="BF475" s="219" t="e">
        <f>IF(ISBLANK(#REF!),"",#REF!)</f>
        <v>#REF!</v>
      </c>
      <c r="BG475" s="219" t="e">
        <f>IF(ISBLANK(#REF!),"",#REF!)</f>
        <v>#REF!</v>
      </c>
      <c r="BH475" s="219" t="e">
        <f>IF(ISBLANK(#REF!),"",#REF!)</f>
        <v>#REF!</v>
      </c>
      <c r="BI475" s="219" t="e">
        <f>IF(ISBLANK(#REF!),"",#REF!)</f>
        <v>#REF!</v>
      </c>
      <c r="BJ475" s="219" t="e">
        <f>IF(ISBLANK(#REF!),"",#REF!)</f>
        <v>#REF!</v>
      </c>
      <c r="BK475" s="219" t="e">
        <f>IF(ISBLANK(#REF!),"",#REF!)</f>
        <v>#REF!</v>
      </c>
      <c r="BL475" s="219" t="e">
        <f>IF(ISBLANK(#REF!),"",#REF!)</f>
        <v>#REF!</v>
      </c>
      <c r="BM475" s="219" t="e">
        <f>IF(ISBLANK(#REF!),"",#REF!)</f>
        <v>#REF!</v>
      </c>
      <c r="BN475" s="219" t="e">
        <f>IF(ISBLANK(#REF!),"",#REF!)</f>
        <v>#REF!</v>
      </c>
      <c r="BO475" s="227" t="e">
        <f t="shared" si="132"/>
        <v>#REF!</v>
      </c>
      <c r="BP475" s="228" t="str">
        <f t="shared" si="135"/>
        <v/>
      </c>
      <c r="BQ475" s="229" t="str">
        <f t="shared" si="119"/>
        <v/>
      </c>
      <c r="BR475" s="228" t="e">
        <f t="shared" si="133"/>
        <v>#REF!</v>
      </c>
      <c r="BS475" s="230" t="e">
        <f t="shared" si="134"/>
        <v>#REF!</v>
      </c>
    </row>
    <row r="476" spans="1:71">
      <c r="A476" s="213" t="e">
        <f>IF(ISBLANK(#REF!),"",#REF!)</f>
        <v>#REF!</v>
      </c>
      <c r="B476" s="214" t="e">
        <f>IF(ISBLANK(#REF!),"",#REF!)</f>
        <v>#REF!</v>
      </c>
      <c r="C476" s="214" t="e">
        <f>IF(ISBLANK(#REF!),"",#REF!)</f>
        <v>#REF!</v>
      </c>
      <c r="D476" s="214" t="e">
        <f>IF(ISBLANK(#REF!),"",#REF!)</f>
        <v>#REF!</v>
      </c>
      <c r="E476" s="214" t="e">
        <f>IF(ISBLANK(#REF!),"",#REF!)</f>
        <v>#REF!</v>
      </c>
      <c r="F476" s="214" t="e">
        <f>IF(ISBLANK(#REF!),"",#REF!)</f>
        <v>#REF!</v>
      </c>
      <c r="G476" s="214" t="e">
        <f>IF(ISBLANK(#REF!),"",#REF!)</f>
        <v>#REF!</v>
      </c>
      <c r="H476" s="215" t="e">
        <f>IF(ISBLANK(#REF!),"",#REF!)</f>
        <v>#REF!</v>
      </c>
      <c r="I476" s="214" t="e">
        <f>IF(ISBLANK(#REF!),"",#REF!)</f>
        <v>#REF!</v>
      </c>
      <c r="J476" s="216" t="e">
        <f>IF(ISBLANK(#REF!),"",#REF!)</f>
        <v>#REF!</v>
      </c>
      <c r="K476" s="217" t="e">
        <f>IF(ISBLANK(#REF!),"",#REF!)</f>
        <v>#REF!</v>
      </c>
      <c r="L476" s="217" t="e">
        <f>IF(ISBLANK(#REF!),"",#REF!)</f>
        <v>#REF!</v>
      </c>
      <c r="M476" s="218" t="e">
        <f>IF(ISBLANK(#REF!),"",#REF!)</f>
        <v>#REF!</v>
      </c>
      <c r="N476" s="218" t="e">
        <f>IF(ISBLANK(#REF!),"",#REF!)</f>
        <v>#REF!</v>
      </c>
      <c r="O476" s="220" t="str">
        <f>IFERROR(VLOOKUP(_xlfn.CONCAT('Team Roster - Final'!$A476," : ",'Team Roster - Final'!$BM476),'Rate Calculations'!$C$4:$G$1100,5,FALSE),"")</f>
        <v/>
      </c>
      <c r="P476" s="225">
        <f>IF(ISBLANK('Rate Calculations'!$H478),"",'Rate Calculations'!$H478)</f>
        <v>1.7500000000000002E-2</v>
      </c>
      <c r="Q476" s="220" t="str">
        <f t="shared" si="120"/>
        <v/>
      </c>
      <c r="R476" s="221">
        <f>IF(ISBLANK('Rate Calculations'!$J478),"",'Rate Calculations'!$J478)</f>
        <v>3.5000000000000003E-2</v>
      </c>
      <c r="S476" s="220" t="str">
        <f t="shared" si="121"/>
        <v/>
      </c>
      <c r="T476" s="225" t="str">
        <f>IFERROR(VLOOKUP(_xlfn.CONCAT('Team Roster - Final'!$A476," : ",'Team Roster - Final'!$BM476),'Rate Calculations'!$C$4:$S$1100,10,FALSE),"")</f>
        <v/>
      </c>
      <c r="U476" s="225" t="str">
        <f>IFERROR(VLOOKUP(_xlfn.CONCAT('Team Roster - Final'!$A476," : ",'Team Roster - Final'!$BM476),'Rate Calculations'!$C$4:$S$1100,11,FALSE),"")</f>
        <v/>
      </c>
      <c r="V476" s="222" t="str">
        <f t="shared" si="122"/>
        <v/>
      </c>
      <c r="W476" s="222" t="str">
        <f t="shared" si="123"/>
        <v/>
      </c>
      <c r="X476" s="223" t="str">
        <f>IFERROR(VLOOKUP(_xlfn.CONCAT('Team Roster - Final'!$A476," : ",'Team Roster - Final'!$BM476),'Rate Calculations'!$C$4:$S$1100,14,FALSE),"")</f>
        <v/>
      </c>
      <c r="Y476" s="222" t="str">
        <f t="shared" si="124"/>
        <v/>
      </c>
      <c r="Z476" s="222" t="str">
        <f t="shared" si="125"/>
        <v/>
      </c>
      <c r="AA476" s="224" t="str">
        <f>IFERROR(IF(#REF!="Yes",$Y476, $Y476+$Q476*0.5),"")</f>
        <v/>
      </c>
      <c r="AB476" s="224" t="str">
        <f>IFERROR(IF(#REF!="Yes",$Z476, $Z476+$S476*0.5),"")</f>
        <v/>
      </c>
      <c r="AC476" s="220" t="str">
        <f>IFERROR(VLOOKUP(_xlfn.CONCAT('Team Roster - Final'!$A476," : ",'Team Roster - Final'!$BM476),'Rate Calculations'!$C$4:$U$1100,19,FALSE),"")</f>
        <v/>
      </c>
      <c r="AD476" s="220" t="str">
        <f t="shared" si="126"/>
        <v/>
      </c>
      <c r="AE476" s="220" t="str">
        <f t="shared" si="127"/>
        <v/>
      </c>
      <c r="AF476" s="225" t="str">
        <f>IFERROR(VLOOKUP(_xlfn.CONCAT('Team Roster - Final'!$A476," : ",'Team Roster - Final'!$BM476),'Rate Calculations'!$C$4:$AB$1100,22,FALSE),"")</f>
        <v/>
      </c>
      <c r="AG476" s="225" t="str">
        <f>IFERROR(VLOOKUP(_xlfn.CONCAT('Team Roster - Final'!$A476," : ",'Team Roster - Final'!$BM476),'Rate Calculations'!$C$4:$AB$1100,23,FALSE),"")</f>
        <v/>
      </c>
      <c r="AH476" s="222" t="str">
        <f t="shared" si="128"/>
        <v/>
      </c>
      <c r="AI476" s="222" t="str">
        <f t="shared" si="129"/>
        <v/>
      </c>
      <c r="AJ476" s="223" t="str">
        <f>Table1[[#This Row],[Home Office
Net Fee %]]</f>
        <v/>
      </c>
      <c r="AK476" s="222" t="str">
        <f t="shared" si="130"/>
        <v/>
      </c>
      <c r="AL476" s="222" t="str">
        <f t="shared" si="131"/>
        <v/>
      </c>
      <c r="AM476" s="215" t="str">
        <f>IFERROR(IF(#REF!="Yes",$AK476,($AK476+$AD476*0.5)),"")</f>
        <v/>
      </c>
      <c r="AN476" s="215" t="str">
        <f>IFERROR(IF(#REF!="Yes",$AL476,($AL476+$AE476*0.5)),"")</f>
        <v/>
      </c>
      <c r="AO476" s="374" t="str">
        <f>IF(ISBLANK('Team Roster Proposed - FBR'!Q477),"",'Team Roster Proposed - FBR'!Q477)</f>
        <v/>
      </c>
      <c r="AP476" s="226" t="e">
        <f>IF(ISBLANK(#REF!),"",#REF!)</f>
        <v>#REF!</v>
      </c>
      <c r="AQ476" s="226" t="e">
        <f>IF(ISBLANK(#REF!),"",#REF!)</f>
        <v>#REF!</v>
      </c>
      <c r="AR476" s="226" t="e">
        <f>IF(ISBLANK(#REF!),"",#REF!)</f>
        <v>#REF!</v>
      </c>
      <c r="AS476" s="219" t="e">
        <f>IF(ISBLANK(#REF!),"",#REF!)</f>
        <v>#REF!</v>
      </c>
      <c r="AT476" s="219" t="e">
        <f>IF(ISBLANK(#REF!),"",#REF!)</f>
        <v>#REF!</v>
      </c>
      <c r="AU476" s="219" t="e">
        <f>IF(ISBLANK(#REF!),"",#REF!)</f>
        <v>#REF!</v>
      </c>
      <c r="AV476" s="219" t="e">
        <f>IF(ISBLANK(#REF!),"",#REF!)</f>
        <v>#REF!</v>
      </c>
      <c r="AW476" s="219" t="e">
        <f>IF(ISBLANK(#REF!),"",#REF!)</f>
        <v>#REF!</v>
      </c>
      <c r="AX476" s="219" t="e">
        <f>IF(ISBLANK(#REF!),"",#REF!)</f>
        <v>#REF!</v>
      </c>
      <c r="AY476" s="226" t="e">
        <f>IF(ISBLANK(#REF!),"",#REF!)</f>
        <v>#REF!</v>
      </c>
      <c r="AZ476" s="219" t="e">
        <f>IF(ISBLANK(#REF!),"",#REF!)</f>
        <v>#REF!</v>
      </c>
      <c r="BA476" s="219" t="e">
        <f>IF(ISBLANK(#REF!),"",#REF!)</f>
        <v>#REF!</v>
      </c>
      <c r="BB476" s="219" t="e">
        <f>IF(ISBLANK(#REF!),"",#REF!)</f>
        <v>#REF!</v>
      </c>
      <c r="BC476" s="219" t="e">
        <f>IF(ISBLANK(#REF!),"",#REF!)</f>
        <v>#REF!</v>
      </c>
      <c r="BD476" s="219" t="e">
        <f>IF(ISBLANK(#REF!),"",#REF!)</f>
        <v>#REF!</v>
      </c>
      <c r="BE476" s="219" t="e">
        <f>IF(ISBLANK(#REF!),"",#REF!)</f>
        <v>#REF!</v>
      </c>
      <c r="BF476" s="219" t="e">
        <f>IF(ISBLANK(#REF!),"",#REF!)</f>
        <v>#REF!</v>
      </c>
      <c r="BG476" s="219" t="e">
        <f>IF(ISBLANK(#REF!),"",#REF!)</f>
        <v>#REF!</v>
      </c>
      <c r="BH476" s="219" t="e">
        <f>IF(ISBLANK(#REF!),"",#REF!)</f>
        <v>#REF!</v>
      </c>
      <c r="BI476" s="219" t="e">
        <f>IF(ISBLANK(#REF!),"",#REF!)</f>
        <v>#REF!</v>
      </c>
      <c r="BJ476" s="219" t="e">
        <f>IF(ISBLANK(#REF!),"",#REF!)</f>
        <v>#REF!</v>
      </c>
      <c r="BK476" s="219" t="e">
        <f>IF(ISBLANK(#REF!),"",#REF!)</f>
        <v>#REF!</v>
      </c>
      <c r="BL476" s="219" t="e">
        <f>IF(ISBLANK(#REF!),"",#REF!)</f>
        <v>#REF!</v>
      </c>
      <c r="BM476" s="219" t="e">
        <f>IF(ISBLANK(#REF!),"",#REF!)</f>
        <v>#REF!</v>
      </c>
      <c r="BN476" s="219" t="e">
        <f>IF(ISBLANK(#REF!),"",#REF!)</f>
        <v>#REF!</v>
      </c>
      <c r="BO476" s="227" t="e">
        <f t="shared" si="132"/>
        <v>#REF!</v>
      </c>
      <c r="BP476" s="228" t="str">
        <f t="shared" si="135"/>
        <v/>
      </c>
      <c r="BQ476" s="229" t="str">
        <f t="shared" si="119"/>
        <v/>
      </c>
      <c r="BR476" s="228" t="e">
        <f t="shared" si="133"/>
        <v>#REF!</v>
      </c>
      <c r="BS476" s="230" t="e">
        <f t="shared" si="134"/>
        <v>#REF!</v>
      </c>
    </row>
    <row r="477" spans="1:71">
      <c r="A477" s="213" t="e">
        <f>IF(ISBLANK(#REF!),"",#REF!)</f>
        <v>#REF!</v>
      </c>
      <c r="B477" s="214" t="e">
        <f>IF(ISBLANK(#REF!),"",#REF!)</f>
        <v>#REF!</v>
      </c>
      <c r="C477" s="214" t="e">
        <f>IF(ISBLANK(#REF!),"",#REF!)</f>
        <v>#REF!</v>
      </c>
      <c r="D477" s="214" t="e">
        <f>IF(ISBLANK(#REF!),"",#REF!)</f>
        <v>#REF!</v>
      </c>
      <c r="E477" s="214" t="e">
        <f>IF(ISBLANK(#REF!),"",#REF!)</f>
        <v>#REF!</v>
      </c>
      <c r="F477" s="214" t="e">
        <f>IF(ISBLANK(#REF!),"",#REF!)</f>
        <v>#REF!</v>
      </c>
      <c r="G477" s="214" t="e">
        <f>IF(ISBLANK(#REF!),"",#REF!)</f>
        <v>#REF!</v>
      </c>
      <c r="H477" s="215" t="e">
        <f>IF(ISBLANK(#REF!),"",#REF!)</f>
        <v>#REF!</v>
      </c>
      <c r="I477" s="214" t="e">
        <f>IF(ISBLANK(#REF!),"",#REF!)</f>
        <v>#REF!</v>
      </c>
      <c r="J477" s="216" t="e">
        <f>IF(ISBLANK(#REF!),"",#REF!)</f>
        <v>#REF!</v>
      </c>
      <c r="K477" s="217" t="e">
        <f>IF(ISBLANK(#REF!),"",#REF!)</f>
        <v>#REF!</v>
      </c>
      <c r="L477" s="217" t="e">
        <f>IF(ISBLANK(#REF!),"",#REF!)</f>
        <v>#REF!</v>
      </c>
      <c r="M477" s="218" t="e">
        <f>IF(ISBLANK(#REF!),"",#REF!)</f>
        <v>#REF!</v>
      </c>
      <c r="N477" s="218" t="e">
        <f>IF(ISBLANK(#REF!),"",#REF!)</f>
        <v>#REF!</v>
      </c>
      <c r="O477" s="220" t="str">
        <f>IFERROR(VLOOKUP(_xlfn.CONCAT('Team Roster - Final'!$A477," : ",'Team Roster - Final'!$BM477),'Rate Calculations'!$C$4:$G$1100,5,FALSE),"")</f>
        <v/>
      </c>
      <c r="P477" s="225">
        <f>IF(ISBLANK('Rate Calculations'!$H479),"",'Rate Calculations'!$H479)</f>
        <v>1.7500000000000002E-2</v>
      </c>
      <c r="Q477" s="220" t="str">
        <f t="shared" si="120"/>
        <v/>
      </c>
      <c r="R477" s="221">
        <f>IF(ISBLANK('Rate Calculations'!$J479),"",'Rate Calculations'!$J479)</f>
        <v>3.5000000000000003E-2</v>
      </c>
      <c r="S477" s="220" t="str">
        <f t="shared" si="121"/>
        <v/>
      </c>
      <c r="T477" s="225" t="str">
        <f>IFERROR(VLOOKUP(_xlfn.CONCAT('Team Roster - Final'!$A477," : ",'Team Roster - Final'!$BM477),'Rate Calculations'!$C$4:$S$1100,10,FALSE),"")</f>
        <v/>
      </c>
      <c r="U477" s="225" t="str">
        <f>IFERROR(VLOOKUP(_xlfn.CONCAT('Team Roster - Final'!$A477," : ",'Team Roster - Final'!$BM477),'Rate Calculations'!$C$4:$S$1100,11,FALSE),"")</f>
        <v/>
      </c>
      <c r="V477" s="222" t="str">
        <f t="shared" si="122"/>
        <v/>
      </c>
      <c r="W477" s="222" t="str">
        <f t="shared" si="123"/>
        <v/>
      </c>
      <c r="X477" s="223" t="str">
        <f>IFERROR(VLOOKUP(_xlfn.CONCAT('Team Roster - Final'!$A477," : ",'Team Roster - Final'!$BM477),'Rate Calculations'!$C$4:$S$1100,14,FALSE),"")</f>
        <v/>
      </c>
      <c r="Y477" s="222" t="str">
        <f t="shared" si="124"/>
        <v/>
      </c>
      <c r="Z477" s="222" t="str">
        <f t="shared" si="125"/>
        <v/>
      </c>
      <c r="AA477" s="224" t="str">
        <f>IFERROR(IF(#REF!="Yes",$Y477, $Y477+$Q477*0.5),"")</f>
        <v/>
      </c>
      <c r="AB477" s="224" t="str">
        <f>IFERROR(IF(#REF!="Yes",$Z477, $Z477+$S477*0.5),"")</f>
        <v/>
      </c>
      <c r="AC477" s="220" t="str">
        <f>IFERROR(VLOOKUP(_xlfn.CONCAT('Team Roster - Final'!$A477," : ",'Team Roster - Final'!$BM477),'Rate Calculations'!$C$4:$U$1100,19,FALSE),"")</f>
        <v/>
      </c>
      <c r="AD477" s="220" t="str">
        <f t="shared" si="126"/>
        <v/>
      </c>
      <c r="AE477" s="220" t="str">
        <f t="shared" si="127"/>
        <v/>
      </c>
      <c r="AF477" s="225" t="str">
        <f>IFERROR(VLOOKUP(_xlfn.CONCAT('Team Roster - Final'!$A477," : ",'Team Roster - Final'!$BM477),'Rate Calculations'!$C$4:$AB$1100,22,FALSE),"")</f>
        <v/>
      </c>
      <c r="AG477" s="225" t="str">
        <f>IFERROR(VLOOKUP(_xlfn.CONCAT('Team Roster - Final'!$A477," : ",'Team Roster - Final'!$BM477),'Rate Calculations'!$C$4:$AB$1100,23,FALSE),"")</f>
        <v/>
      </c>
      <c r="AH477" s="222" t="str">
        <f t="shared" si="128"/>
        <v/>
      </c>
      <c r="AI477" s="222" t="str">
        <f t="shared" si="129"/>
        <v/>
      </c>
      <c r="AJ477" s="223" t="str">
        <f>Table1[[#This Row],[Home Office
Net Fee %]]</f>
        <v/>
      </c>
      <c r="AK477" s="222" t="str">
        <f t="shared" si="130"/>
        <v/>
      </c>
      <c r="AL477" s="222" t="str">
        <f t="shared" si="131"/>
        <v/>
      </c>
      <c r="AM477" s="215" t="str">
        <f>IFERROR(IF(#REF!="Yes",$AK477,($AK477+$AD477*0.5)),"")</f>
        <v/>
      </c>
      <c r="AN477" s="215" t="str">
        <f>IFERROR(IF(#REF!="Yes",$AL477,($AL477+$AE477*0.5)),"")</f>
        <v/>
      </c>
      <c r="AO477" s="374" t="str">
        <f>IF(ISBLANK('Team Roster Proposed - FBR'!Q478),"",'Team Roster Proposed - FBR'!Q478)</f>
        <v/>
      </c>
      <c r="AP477" s="226" t="e">
        <f>IF(ISBLANK(#REF!),"",#REF!)</f>
        <v>#REF!</v>
      </c>
      <c r="AQ477" s="226" t="e">
        <f>IF(ISBLANK(#REF!),"",#REF!)</f>
        <v>#REF!</v>
      </c>
      <c r="AR477" s="226" t="e">
        <f>IF(ISBLANK(#REF!),"",#REF!)</f>
        <v>#REF!</v>
      </c>
      <c r="AS477" s="219" t="e">
        <f>IF(ISBLANK(#REF!),"",#REF!)</f>
        <v>#REF!</v>
      </c>
      <c r="AT477" s="219" t="e">
        <f>IF(ISBLANK(#REF!),"",#REF!)</f>
        <v>#REF!</v>
      </c>
      <c r="AU477" s="219" t="e">
        <f>IF(ISBLANK(#REF!),"",#REF!)</f>
        <v>#REF!</v>
      </c>
      <c r="AV477" s="219" t="e">
        <f>IF(ISBLANK(#REF!),"",#REF!)</f>
        <v>#REF!</v>
      </c>
      <c r="AW477" s="219" t="e">
        <f>IF(ISBLANK(#REF!),"",#REF!)</f>
        <v>#REF!</v>
      </c>
      <c r="AX477" s="219" t="e">
        <f>IF(ISBLANK(#REF!),"",#REF!)</f>
        <v>#REF!</v>
      </c>
      <c r="AY477" s="226" t="e">
        <f>IF(ISBLANK(#REF!),"",#REF!)</f>
        <v>#REF!</v>
      </c>
      <c r="AZ477" s="219" t="e">
        <f>IF(ISBLANK(#REF!),"",#REF!)</f>
        <v>#REF!</v>
      </c>
      <c r="BA477" s="219" t="e">
        <f>IF(ISBLANK(#REF!),"",#REF!)</f>
        <v>#REF!</v>
      </c>
      <c r="BB477" s="219" t="e">
        <f>IF(ISBLANK(#REF!),"",#REF!)</f>
        <v>#REF!</v>
      </c>
      <c r="BC477" s="219" t="e">
        <f>IF(ISBLANK(#REF!),"",#REF!)</f>
        <v>#REF!</v>
      </c>
      <c r="BD477" s="219" t="e">
        <f>IF(ISBLANK(#REF!),"",#REF!)</f>
        <v>#REF!</v>
      </c>
      <c r="BE477" s="219" t="e">
        <f>IF(ISBLANK(#REF!),"",#REF!)</f>
        <v>#REF!</v>
      </c>
      <c r="BF477" s="219" t="e">
        <f>IF(ISBLANK(#REF!),"",#REF!)</f>
        <v>#REF!</v>
      </c>
      <c r="BG477" s="219" t="e">
        <f>IF(ISBLANK(#REF!),"",#REF!)</f>
        <v>#REF!</v>
      </c>
      <c r="BH477" s="219" t="e">
        <f>IF(ISBLANK(#REF!),"",#REF!)</f>
        <v>#REF!</v>
      </c>
      <c r="BI477" s="219" t="e">
        <f>IF(ISBLANK(#REF!),"",#REF!)</f>
        <v>#REF!</v>
      </c>
      <c r="BJ477" s="219" t="e">
        <f>IF(ISBLANK(#REF!),"",#REF!)</f>
        <v>#REF!</v>
      </c>
      <c r="BK477" s="219" t="e">
        <f>IF(ISBLANK(#REF!),"",#REF!)</f>
        <v>#REF!</v>
      </c>
      <c r="BL477" s="219" t="e">
        <f>IF(ISBLANK(#REF!),"",#REF!)</f>
        <v>#REF!</v>
      </c>
      <c r="BM477" s="219" t="e">
        <f>IF(ISBLANK(#REF!),"",#REF!)</f>
        <v>#REF!</v>
      </c>
      <c r="BN477" s="219" t="e">
        <f>IF(ISBLANK(#REF!),"",#REF!)</f>
        <v>#REF!</v>
      </c>
      <c r="BO477" s="227" t="e">
        <f t="shared" si="132"/>
        <v>#REF!</v>
      </c>
      <c r="BP477" s="228" t="str">
        <f t="shared" si="135"/>
        <v/>
      </c>
      <c r="BQ477" s="229" t="str">
        <f t="shared" si="119"/>
        <v/>
      </c>
      <c r="BR477" s="228" t="e">
        <f t="shared" si="133"/>
        <v>#REF!</v>
      </c>
      <c r="BS477" s="230" t="e">
        <f t="shared" si="134"/>
        <v>#REF!</v>
      </c>
    </row>
    <row r="478" spans="1:71">
      <c r="A478" s="213" t="e">
        <f>IF(ISBLANK(#REF!),"",#REF!)</f>
        <v>#REF!</v>
      </c>
      <c r="B478" s="214" t="e">
        <f>IF(ISBLANK(#REF!),"",#REF!)</f>
        <v>#REF!</v>
      </c>
      <c r="C478" s="214" t="e">
        <f>IF(ISBLANK(#REF!),"",#REF!)</f>
        <v>#REF!</v>
      </c>
      <c r="D478" s="214" t="e">
        <f>IF(ISBLANK(#REF!),"",#REF!)</f>
        <v>#REF!</v>
      </c>
      <c r="E478" s="214" t="e">
        <f>IF(ISBLANK(#REF!),"",#REF!)</f>
        <v>#REF!</v>
      </c>
      <c r="F478" s="214" t="e">
        <f>IF(ISBLANK(#REF!),"",#REF!)</f>
        <v>#REF!</v>
      </c>
      <c r="G478" s="214" t="e">
        <f>IF(ISBLANK(#REF!),"",#REF!)</f>
        <v>#REF!</v>
      </c>
      <c r="H478" s="215" t="e">
        <f>IF(ISBLANK(#REF!),"",#REF!)</f>
        <v>#REF!</v>
      </c>
      <c r="I478" s="214" t="e">
        <f>IF(ISBLANK(#REF!),"",#REF!)</f>
        <v>#REF!</v>
      </c>
      <c r="J478" s="216" t="e">
        <f>IF(ISBLANK(#REF!),"",#REF!)</f>
        <v>#REF!</v>
      </c>
      <c r="K478" s="217" t="e">
        <f>IF(ISBLANK(#REF!),"",#REF!)</f>
        <v>#REF!</v>
      </c>
      <c r="L478" s="217" t="e">
        <f>IF(ISBLANK(#REF!),"",#REF!)</f>
        <v>#REF!</v>
      </c>
      <c r="M478" s="218" t="e">
        <f>IF(ISBLANK(#REF!),"",#REF!)</f>
        <v>#REF!</v>
      </c>
      <c r="N478" s="218" t="e">
        <f>IF(ISBLANK(#REF!),"",#REF!)</f>
        <v>#REF!</v>
      </c>
      <c r="O478" s="220" t="str">
        <f>IFERROR(VLOOKUP(_xlfn.CONCAT('Team Roster - Final'!$A478," : ",'Team Roster - Final'!$BM478),'Rate Calculations'!$C$4:$G$1100,5,FALSE),"")</f>
        <v/>
      </c>
      <c r="P478" s="225">
        <f>IF(ISBLANK('Rate Calculations'!$H480),"",'Rate Calculations'!$H480)</f>
        <v>1.7500000000000002E-2</v>
      </c>
      <c r="Q478" s="220" t="str">
        <f t="shared" si="120"/>
        <v/>
      </c>
      <c r="R478" s="221">
        <f>IF(ISBLANK('Rate Calculations'!$J480),"",'Rate Calculations'!$J480)</f>
        <v>3.5000000000000003E-2</v>
      </c>
      <c r="S478" s="220" t="str">
        <f t="shared" si="121"/>
        <v/>
      </c>
      <c r="T478" s="225" t="str">
        <f>IFERROR(VLOOKUP(_xlfn.CONCAT('Team Roster - Final'!$A478," : ",'Team Roster - Final'!$BM478),'Rate Calculations'!$C$4:$S$1100,10,FALSE),"")</f>
        <v/>
      </c>
      <c r="U478" s="225" t="str">
        <f>IFERROR(VLOOKUP(_xlfn.CONCAT('Team Roster - Final'!$A478," : ",'Team Roster - Final'!$BM478),'Rate Calculations'!$C$4:$S$1100,11,FALSE),"")</f>
        <v/>
      </c>
      <c r="V478" s="222" t="str">
        <f t="shared" si="122"/>
        <v/>
      </c>
      <c r="W478" s="222" t="str">
        <f t="shared" si="123"/>
        <v/>
      </c>
      <c r="X478" s="223" t="str">
        <f>IFERROR(VLOOKUP(_xlfn.CONCAT('Team Roster - Final'!$A478," : ",'Team Roster - Final'!$BM478),'Rate Calculations'!$C$4:$S$1100,14,FALSE),"")</f>
        <v/>
      </c>
      <c r="Y478" s="222" t="str">
        <f t="shared" si="124"/>
        <v/>
      </c>
      <c r="Z478" s="222" t="str">
        <f t="shared" si="125"/>
        <v/>
      </c>
      <c r="AA478" s="224" t="str">
        <f>IFERROR(IF(#REF!="Yes",$Y478, $Y478+$Q478*0.5),"")</f>
        <v/>
      </c>
      <c r="AB478" s="224" t="str">
        <f>IFERROR(IF(#REF!="Yes",$Z478, $Z478+$S478*0.5),"")</f>
        <v/>
      </c>
      <c r="AC478" s="220" t="str">
        <f>IFERROR(VLOOKUP(_xlfn.CONCAT('Team Roster - Final'!$A478," : ",'Team Roster - Final'!$BM478),'Rate Calculations'!$C$4:$U$1100,19,FALSE),"")</f>
        <v/>
      </c>
      <c r="AD478" s="220" t="str">
        <f t="shared" si="126"/>
        <v/>
      </c>
      <c r="AE478" s="220" t="str">
        <f t="shared" si="127"/>
        <v/>
      </c>
      <c r="AF478" s="225" t="str">
        <f>IFERROR(VLOOKUP(_xlfn.CONCAT('Team Roster - Final'!$A478," : ",'Team Roster - Final'!$BM478),'Rate Calculations'!$C$4:$AB$1100,22,FALSE),"")</f>
        <v/>
      </c>
      <c r="AG478" s="225" t="str">
        <f>IFERROR(VLOOKUP(_xlfn.CONCAT('Team Roster - Final'!$A478," : ",'Team Roster - Final'!$BM478),'Rate Calculations'!$C$4:$AB$1100,23,FALSE),"")</f>
        <v/>
      </c>
      <c r="AH478" s="222" t="str">
        <f t="shared" si="128"/>
        <v/>
      </c>
      <c r="AI478" s="222" t="str">
        <f t="shared" si="129"/>
        <v/>
      </c>
      <c r="AJ478" s="223" t="str">
        <f>Table1[[#This Row],[Home Office
Net Fee %]]</f>
        <v/>
      </c>
      <c r="AK478" s="222" t="str">
        <f t="shared" si="130"/>
        <v/>
      </c>
      <c r="AL478" s="222" t="str">
        <f t="shared" si="131"/>
        <v/>
      </c>
      <c r="AM478" s="215" t="str">
        <f>IFERROR(IF(#REF!="Yes",$AK478,($AK478+$AD478*0.5)),"")</f>
        <v/>
      </c>
      <c r="AN478" s="215" t="str">
        <f>IFERROR(IF(#REF!="Yes",$AL478,($AL478+$AE478*0.5)),"")</f>
        <v/>
      </c>
      <c r="AO478" s="374" t="str">
        <f>IF(ISBLANK('Team Roster Proposed - FBR'!Q479),"",'Team Roster Proposed - FBR'!Q479)</f>
        <v/>
      </c>
      <c r="AP478" s="226" t="e">
        <f>IF(ISBLANK(#REF!),"",#REF!)</f>
        <v>#REF!</v>
      </c>
      <c r="AQ478" s="226" t="e">
        <f>IF(ISBLANK(#REF!),"",#REF!)</f>
        <v>#REF!</v>
      </c>
      <c r="AR478" s="226" t="e">
        <f>IF(ISBLANK(#REF!),"",#REF!)</f>
        <v>#REF!</v>
      </c>
      <c r="AS478" s="219" t="e">
        <f>IF(ISBLANK(#REF!),"",#REF!)</f>
        <v>#REF!</v>
      </c>
      <c r="AT478" s="219" t="e">
        <f>IF(ISBLANK(#REF!),"",#REF!)</f>
        <v>#REF!</v>
      </c>
      <c r="AU478" s="219" t="e">
        <f>IF(ISBLANK(#REF!),"",#REF!)</f>
        <v>#REF!</v>
      </c>
      <c r="AV478" s="219" t="e">
        <f>IF(ISBLANK(#REF!),"",#REF!)</f>
        <v>#REF!</v>
      </c>
      <c r="AW478" s="219" t="e">
        <f>IF(ISBLANK(#REF!),"",#REF!)</f>
        <v>#REF!</v>
      </c>
      <c r="AX478" s="219" t="e">
        <f>IF(ISBLANK(#REF!),"",#REF!)</f>
        <v>#REF!</v>
      </c>
      <c r="AY478" s="226" t="e">
        <f>IF(ISBLANK(#REF!),"",#REF!)</f>
        <v>#REF!</v>
      </c>
      <c r="AZ478" s="219" t="e">
        <f>IF(ISBLANK(#REF!),"",#REF!)</f>
        <v>#REF!</v>
      </c>
      <c r="BA478" s="219" t="e">
        <f>IF(ISBLANK(#REF!),"",#REF!)</f>
        <v>#REF!</v>
      </c>
      <c r="BB478" s="219" t="e">
        <f>IF(ISBLANK(#REF!),"",#REF!)</f>
        <v>#REF!</v>
      </c>
      <c r="BC478" s="219" t="e">
        <f>IF(ISBLANK(#REF!),"",#REF!)</f>
        <v>#REF!</v>
      </c>
      <c r="BD478" s="219" t="e">
        <f>IF(ISBLANK(#REF!),"",#REF!)</f>
        <v>#REF!</v>
      </c>
      <c r="BE478" s="219" t="e">
        <f>IF(ISBLANK(#REF!),"",#REF!)</f>
        <v>#REF!</v>
      </c>
      <c r="BF478" s="219" t="e">
        <f>IF(ISBLANK(#REF!),"",#REF!)</f>
        <v>#REF!</v>
      </c>
      <c r="BG478" s="219" t="e">
        <f>IF(ISBLANK(#REF!),"",#REF!)</f>
        <v>#REF!</v>
      </c>
      <c r="BH478" s="219" t="e">
        <f>IF(ISBLANK(#REF!),"",#REF!)</f>
        <v>#REF!</v>
      </c>
      <c r="BI478" s="219" t="e">
        <f>IF(ISBLANK(#REF!),"",#REF!)</f>
        <v>#REF!</v>
      </c>
      <c r="BJ478" s="219" t="e">
        <f>IF(ISBLANK(#REF!),"",#REF!)</f>
        <v>#REF!</v>
      </c>
      <c r="BK478" s="219" t="e">
        <f>IF(ISBLANK(#REF!),"",#REF!)</f>
        <v>#REF!</v>
      </c>
      <c r="BL478" s="219" t="e">
        <f>IF(ISBLANK(#REF!),"",#REF!)</f>
        <v>#REF!</v>
      </c>
      <c r="BM478" s="219" t="e">
        <f>IF(ISBLANK(#REF!),"",#REF!)</f>
        <v>#REF!</v>
      </c>
      <c r="BN478" s="219" t="e">
        <f>IF(ISBLANK(#REF!),"",#REF!)</f>
        <v>#REF!</v>
      </c>
      <c r="BO478" s="227" t="e">
        <f t="shared" si="132"/>
        <v>#REF!</v>
      </c>
      <c r="BP478" s="228" t="str">
        <f t="shared" si="135"/>
        <v/>
      </c>
      <c r="BQ478" s="229" t="str">
        <f t="shared" si="119"/>
        <v/>
      </c>
      <c r="BR478" s="228" t="e">
        <f t="shared" si="133"/>
        <v>#REF!</v>
      </c>
      <c r="BS478" s="230" t="e">
        <f t="shared" si="134"/>
        <v>#REF!</v>
      </c>
    </row>
    <row r="479" spans="1:71">
      <c r="A479" s="213" t="e">
        <f>IF(ISBLANK(#REF!),"",#REF!)</f>
        <v>#REF!</v>
      </c>
      <c r="B479" s="214" t="e">
        <f>IF(ISBLANK(#REF!),"",#REF!)</f>
        <v>#REF!</v>
      </c>
      <c r="C479" s="214" t="e">
        <f>IF(ISBLANK(#REF!),"",#REF!)</f>
        <v>#REF!</v>
      </c>
      <c r="D479" s="214" t="e">
        <f>IF(ISBLANK(#REF!),"",#REF!)</f>
        <v>#REF!</v>
      </c>
      <c r="E479" s="214" t="e">
        <f>IF(ISBLANK(#REF!),"",#REF!)</f>
        <v>#REF!</v>
      </c>
      <c r="F479" s="214" t="e">
        <f>IF(ISBLANK(#REF!),"",#REF!)</f>
        <v>#REF!</v>
      </c>
      <c r="G479" s="214" t="e">
        <f>IF(ISBLANK(#REF!),"",#REF!)</f>
        <v>#REF!</v>
      </c>
      <c r="H479" s="215" t="e">
        <f>IF(ISBLANK(#REF!),"",#REF!)</f>
        <v>#REF!</v>
      </c>
      <c r="I479" s="214" t="e">
        <f>IF(ISBLANK(#REF!),"",#REF!)</f>
        <v>#REF!</v>
      </c>
      <c r="J479" s="216" t="e">
        <f>IF(ISBLANK(#REF!),"",#REF!)</f>
        <v>#REF!</v>
      </c>
      <c r="K479" s="217" t="e">
        <f>IF(ISBLANK(#REF!),"",#REF!)</f>
        <v>#REF!</v>
      </c>
      <c r="L479" s="217" t="e">
        <f>IF(ISBLANK(#REF!),"",#REF!)</f>
        <v>#REF!</v>
      </c>
      <c r="M479" s="218" t="e">
        <f>IF(ISBLANK(#REF!),"",#REF!)</f>
        <v>#REF!</v>
      </c>
      <c r="N479" s="218" t="e">
        <f>IF(ISBLANK(#REF!),"",#REF!)</f>
        <v>#REF!</v>
      </c>
      <c r="O479" s="220" t="str">
        <f>IFERROR(VLOOKUP(_xlfn.CONCAT('Team Roster - Final'!$A479," : ",'Team Roster - Final'!$BM479),'Rate Calculations'!$C$4:$G$1100,5,FALSE),"")</f>
        <v/>
      </c>
      <c r="P479" s="225">
        <f>IF(ISBLANK('Rate Calculations'!$H481),"",'Rate Calculations'!$H481)</f>
        <v>1.7500000000000002E-2</v>
      </c>
      <c r="Q479" s="220" t="str">
        <f t="shared" si="120"/>
        <v/>
      </c>
      <c r="R479" s="221">
        <f>IF(ISBLANK('Rate Calculations'!$J481),"",'Rate Calculations'!$J481)</f>
        <v>3.5000000000000003E-2</v>
      </c>
      <c r="S479" s="220" t="str">
        <f t="shared" si="121"/>
        <v/>
      </c>
      <c r="T479" s="225" t="str">
        <f>IFERROR(VLOOKUP(_xlfn.CONCAT('Team Roster - Final'!$A479," : ",'Team Roster - Final'!$BM479),'Rate Calculations'!$C$4:$S$1100,10,FALSE),"")</f>
        <v/>
      </c>
      <c r="U479" s="225" t="str">
        <f>IFERROR(VLOOKUP(_xlfn.CONCAT('Team Roster - Final'!$A479," : ",'Team Roster - Final'!$BM479),'Rate Calculations'!$C$4:$S$1100,11,FALSE),"")</f>
        <v/>
      </c>
      <c r="V479" s="222" t="str">
        <f t="shared" si="122"/>
        <v/>
      </c>
      <c r="W479" s="222" t="str">
        <f t="shared" si="123"/>
        <v/>
      </c>
      <c r="X479" s="223" t="str">
        <f>IFERROR(VLOOKUP(_xlfn.CONCAT('Team Roster - Final'!$A479," : ",'Team Roster - Final'!$BM479),'Rate Calculations'!$C$4:$S$1100,14,FALSE),"")</f>
        <v/>
      </c>
      <c r="Y479" s="222" t="str">
        <f t="shared" si="124"/>
        <v/>
      </c>
      <c r="Z479" s="222" t="str">
        <f t="shared" si="125"/>
        <v/>
      </c>
      <c r="AA479" s="224" t="str">
        <f>IFERROR(IF(#REF!="Yes",$Y479, $Y479+$Q479*0.5),"")</f>
        <v/>
      </c>
      <c r="AB479" s="224" t="str">
        <f>IFERROR(IF(#REF!="Yes",$Z479, $Z479+$S479*0.5),"")</f>
        <v/>
      </c>
      <c r="AC479" s="220" t="str">
        <f>IFERROR(VLOOKUP(_xlfn.CONCAT('Team Roster - Final'!$A479," : ",'Team Roster - Final'!$BM479),'Rate Calculations'!$C$4:$U$1100,19,FALSE),"")</f>
        <v/>
      </c>
      <c r="AD479" s="220" t="str">
        <f t="shared" si="126"/>
        <v/>
      </c>
      <c r="AE479" s="220" t="str">
        <f t="shared" si="127"/>
        <v/>
      </c>
      <c r="AF479" s="225" t="str">
        <f>IFERROR(VLOOKUP(_xlfn.CONCAT('Team Roster - Final'!$A479," : ",'Team Roster - Final'!$BM479),'Rate Calculations'!$C$4:$AB$1100,22,FALSE),"")</f>
        <v/>
      </c>
      <c r="AG479" s="225" t="str">
        <f>IFERROR(VLOOKUP(_xlfn.CONCAT('Team Roster - Final'!$A479," : ",'Team Roster - Final'!$BM479),'Rate Calculations'!$C$4:$AB$1100,23,FALSE),"")</f>
        <v/>
      </c>
      <c r="AH479" s="222" t="str">
        <f t="shared" si="128"/>
        <v/>
      </c>
      <c r="AI479" s="222" t="str">
        <f t="shared" si="129"/>
        <v/>
      </c>
      <c r="AJ479" s="223" t="str">
        <f>Table1[[#This Row],[Home Office
Net Fee %]]</f>
        <v/>
      </c>
      <c r="AK479" s="222" t="str">
        <f t="shared" si="130"/>
        <v/>
      </c>
      <c r="AL479" s="222" t="str">
        <f t="shared" si="131"/>
        <v/>
      </c>
      <c r="AM479" s="215" t="str">
        <f>IFERROR(IF(#REF!="Yes",$AK479,($AK479+$AD479*0.5)),"")</f>
        <v/>
      </c>
      <c r="AN479" s="215" t="str">
        <f>IFERROR(IF(#REF!="Yes",$AL479,($AL479+$AE479*0.5)),"")</f>
        <v/>
      </c>
      <c r="AO479" s="374" t="str">
        <f>IF(ISBLANK('Team Roster Proposed - FBR'!Q480),"",'Team Roster Proposed - FBR'!Q480)</f>
        <v/>
      </c>
      <c r="AP479" s="226" t="e">
        <f>IF(ISBLANK(#REF!),"",#REF!)</f>
        <v>#REF!</v>
      </c>
      <c r="AQ479" s="226" t="e">
        <f>IF(ISBLANK(#REF!),"",#REF!)</f>
        <v>#REF!</v>
      </c>
      <c r="AR479" s="226" t="e">
        <f>IF(ISBLANK(#REF!),"",#REF!)</f>
        <v>#REF!</v>
      </c>
      <c r="AS479" s="219" t="e">
        <f>IF(ISBLANK(#REF!),"",#REF!)</f>
        <v>#REF!</v>
      </c>
      <c r="AT479" s="219" t="e">
        <f>IF(ISBLANK(#REF!),"",#REF!)</f>
        <v>#REF!</v>
      </c>
      <c r="AU479" s="219" t="e">
        <f>IF(ISBLANK(#REF!),"",#REF!)</f>
        <v>#REF!</v>
      </c>
      <c r="AV479" s="219" t="e">
        <f>IF(ISBLANK(#REF!),"",#REF!)</f>
        <v>#REF!</v>
      </c>
      <c r="AW479" s="219" t="e">
        <f>IF(ISBLANK(#REF!),"",#REF!)</f>
        <v>#REF!</v>
      </c>
      <c r="AX479" s="219" t="e">
        <f>IF(ISBLANK(#REF!),"",#REF!)</f>
        <v>#REF!</v>
      </c>
      <c r="AY479" s="226" t="e">
        <f>IF(ISBLANK(#REF!),"",#REF!)</f>
        <v>#REF!</v>
      </c>
      <c r="AZ479" s="219" t="e">
        <f>IF(ISBLANK(#REF!),"",#REF!)</f>
        <v>#REF!</v>
      </c>
      <c r="BA479" s="219" t="e">
        <f>IF(ISBLANK(#REF!),"",#REF!)</f>
        <v>#REF!</v>
      </c>
      <c r="BB479" s="219" t="e">
        <f>IF(ISBLANK(#REF!),"",#REF!)</f>
        <v>#REF!</v>
      </c>
      <c r="BC479" s="219" t="e">
        <f>IF(ISBLANK(#REF!),"",#REF!)</f>
        <v>#REF!</v>
      </c>
      <c r="BD479" s="219" t="e">
        <f>IF(ISBLANK(#REF!),"",#REF!)</f>
        <v>#REF!</v>
      </c>
      <c r="BE479" s="219" t="e">
        <f>IF(ISBLANK(#REF!),"",#REF!)</f>
        <v>#REF!</v>
      </c>
      <c r="BF479" s="219" t="e">
        <f>IF(ISBLANK(#REF!),"",#REF!)</f>
        <v>#REF!</v>
      </c>
      <c r="BG479" s="219" t="e">
        <f>IF(ISBLANK(#REF!),"",#REF!)</f>
        <v>#REF!</v>
      </c>
      <c r="BH479" s="219" t="e">
        <f>IF(ISBLANK(#REF!),"",#REF!)</f>
        <v>#REF!</v>
      </c>
      <c r="BI479" s="219" t="e">
        <f>IF(ISBLANK(#REF!),"",#REF!)</f>
        <v>#REF!</v>
      </c>
      <c r="BJ479" s="219" t="e">
        <f>IF(ISBLANK(#REF!),"",#REF!)</f>
        <v>#REF!</v>
      </c>
      <c r="BK479" s="219" t="e">
        <f>IF(ISBLANK(#REF!),"",#REF!)</f>
        <v>#REF!</v>
      </c>
      <c r="BL479" s="219" t="e">
        <f>IF(ISBLANK(#REF!),"",#REF!)</f>
        <v>#REF!</v>
      </c>
      <c r="BM479" s="219" t="e">
        <f>IF(ISBLANK(#REF!),"",#REF!)</f>
        <v>#REF!</v>
      </c>
      <c r="BN479" s="219" t="e">
        <f>IF(ISBLANK(#REF!),"",#REF!)</f>
        <v>#REF!</v>
      </c>
      <c r="BO479" s="227" t="e">
        <f t="shared" si="132"/>
        <v>#REF!</v>
      </c>
      <c r="BP479" s="228" t="str">
        <f t="shared" si="135"/>
        <v/>
      </c>
      <c r="BQ479" s="229" t="str">
        <f t="shared" si="119"/>
        <v/>
      </c>
      <c r="BR479" s="228" t="e">
        <f t="shared" si="133"/>
        <v>#REF!</v>
      </c>
      <c r="BS479" s="230" t="e">
        <f t="shared" si="134"/>
        <v>#REF!</v>
      </c>
    </row>
    <row r="480" spans="1:71">
      <c r="A480" s="213" t="e">
        <f>IF(ISBLANK(#REF!),"",#REF!)</f>
        <v>#REF!</v>
      </c>
      <c r="B480" s="214" t="e">
        <f>IF(ISBLANK(#REF!),"",#REF!)</f>
        <v>#REF!</v>
      </c>
      <c r="C480" s="214" t="e">
        <f>IF(ISBLANK(#REF!),"",#REF!)</f>
        <v>#REF!</v>
      </c>
      <c r="D480" s="214" t="e">
        <f>IF(ISBLANK(#REF!),"",#REF!)</f>
        <v>#REF!</v>
      </c>
      <c r="E480" s="214" t="e">
        <f>IF(ISBLANK(#REF!),"",#REF!)</f>
        <v>#REF!</v>
      </c>
      <c r="F480" s="214" t="e">
        <f>IF(ISBLANK(#REF!),"",#REF!)</f>
        <v>#REF!</v>
      </c>
      <c r="G480" s="214" t="e">
        <f>IF(ISBLANK(#REF!),"",#REF!)</f>
        <v>#REF!</v>
      </c>
      <c r="H480" s="215" t="e">
        <f>IF(ISBLANK(#REF!),"",#REF!)</f>
        <v>#REF!</v>
      </c>
      <c r="I480" s="214" t="e">
        <f>IF(ISBLANK(#REF!),"",#REF!)</f>
        <v>#REF!</v>
      </c>
      <c r="J480" s="216" t="e">
        <f>IF(ISBLANK(#REF!),"",#REF!)</f>
        <v>#REF!</v>
      </c>
      <c r="K480" s="217" t="e">
        <f>IF(ISBLANK(#REF!),"",#REF!)</f>
        <v>#REF!</v>
      </c>
      <c r="L480" s="217" t="e">
        <f>IF(ISBLANK(#REF!),"",#REF!)</f>
        <v>#REF!</v>
      </c>
      <c r="M480" s="218" t="e">
        <f>IF(ISBLANK(#REF!),"",#REF!)</f>
        <v>#REF!</v>
      </c>
      <c r="N480" s="218" t="e">
        <f>IF(ISBLANK(#REF!),"",#REF!)</f>
        <v>#REF!</v>
      </c>
      <c r="O480" s="220" t="str">
        <f>IFERROR(VLOOKUP(_xlfn.CONCAT('Team Roster - Final'!$A480," : ",'Team Roster - Final'!$BM480),'Rate Calculations'!$C$4:$G$1100,5,FALSE),"")</f>
        <v/>
      </c>
      <c r="P480" s="225">
        <f>IF(ISBLANK('Rate Calculations'!$H482),"",'Rate Calculations'!$H482)</f>
        <v>1.7500000000000002E-2</v>
      </c>
      <c r="Q480" s="220" t="str">
        <f t="shared" si="120"/>
        <v/>
      </c>
      <c r="R480" s="221">
        <f>IF(ISBLANK('Rate Calculations'!$J482),"",'Rate Calculations'!$J482)</f>
        <v>3.5000000000000003E-2</v>
      </c>
      <c r="S480" s="220" t="str">
        <f t="shared" si="121"/>
        <v/>
      </c>
      <c r="T480" s="225" t="str">
        <f>IFERROR(VLOOKUP(_xlfn.CONCAT('Team Roster - Final'!$A480," : ",'Team Roster - Final'!$BM480),'Rate Calculations'!$C$4:$S$1100,10,FALSE),"")</f>
        <v/>
      </c>
      <c r="U480" s="225" t="str">
        <f>IFERROR(VLOOKUP(_xlfn.CONCAT('Team Roster - Final'!$A480," : ",'Team Roster - Final'!$BM480),'Rate Calculations'!$C$4:$S$1100,11,FALSE),"")</f>
        <v/>
      </c>
      <c r="V480" s="222" t="str">
        <f t="shared" si="122"/>
        <v/>
      </c>
      <c r="W480" s="222" t="str">
        <f t="shared" si="123"/>
        <v/>
      </c>
      <c r="X480" s="223" t="str">
        <f>IFERROR(VLOOKUP(_xlfn.CONCAT('Team Roster - Final'!$A480," : ",'Team Roster - Final'!$BM480),'Rate Calculations'!$C$4:$S$1100,14,FALSE),"")</f>
        <v/>
      </c>
      <c r="Y480" s="222" t="str">
        <f t="shared" si="124"/>
        <v/>
      </c>
      <c r="Z480" s="222" t="str">
        <f t="shared" si="125"/>
        <v/>
      </c>
      <c r="AA480" s="224" t="str">
        <f>IFERROR(IF(#REF!="Yes",$Y480, $Y480+$Q480*0.5),"")</f>
        <v/>
      </c>
      <c r="AB480" s="224" t="str">
        <f>IFERROR(IF(#REF!="Yes",$Z480, $Z480+$S480*0.5),"")</f>
        <v/>
      </c>
      <c r="AC480" s="220" t="str">
        <f>IFERROR(VLOOKUP(_xlfn.CONCAT('Team Roster - Final'!$A480," : ",'Team Roster - Final'!$BM480),'Rate Calculations'!$C$4:$U$1100,19,FALSE),"")</f>
        <v/>
      </c>
      <c r="AD480" s="220" t="str">
        <f t="shared" si="126"/>
        <v/>
      </c>
      <c r="AE480" s="220" t="str">
        <f t="shared" si="127"/>
        <v/>
      </c>
      <c r="AF480" s="225" t="str">
        <f>IFERROR(VLOOKUP(_xlfn.CONCAT('Team Roster - Final'!$A480," : ",'Team Roster - Final'!$BM480),'Rate Calculations'!$C$4:$AB$1100,22,FALSE),"")</f>
        <v/>
      </c>
      <c r="AG480" s="225" t="str">
        <f>IFERROR(VLOOKUP(_xlfn.CONCAT('Team Roster - Final'!$A480," : ",'Team Roster - Final'!$BM480),'Rate Calculations'!$C$4:$AB$1100,23,FALSE),"")</f>
        <v/>
      </c>
      <c r="AH480" s="222" t="str">
        <f t="shared" si="128"/>
        <v/>
      </c>
      <c r="AI480" s="222" t="str">
        <f t="shared" si="129"/>
        <v/>
      </c>
      <c r="AJ480" s="223" t="str">
        <f>Table1[[#This Row],[Home Office
Net Fee %]]</f>
        <v/>
      </c>
      <c r="AK480" s="222" t="str">
        <f t="shared" si="130"/>
        <v/>
      </c>
      <c r="AL480" s="222" t="str">
        <f t="shared" si="131"/>
        <v/>
      </c>
      <c r="AM480" s="215" t="str">
        <f>IFERROR(IF(#REF!="Yes",$AK480,($AK480+$AD480*0.5)),"")</f>
        <v/>
      </c>
      <c r="AN480" s="215" t="str">
        <f>IFERROR(IF(#REF!="Yes",$AL480,($AL480+$AE480*0.5)),"")</f>
        <v/>
      </c>
      <c r="AO480" s="374" t="str">
        <f>IF(ISBLANK('Team Roster Proposed - FBR'!Q481),"",'Team Roster Proposed - FBR'!Q481)</f>
        <v/>
      </c>
      <c r="AP480" s="226" t="e">
        <f>IF(ISBLANK(#REF!),"",#REF!)</f>
        <v>#REF!</v>
      </c>
      <c r="AQ480" s="226" t="e">
        <f>IF(ISBLANK(#REF!),"",#REF!)</f>
        <v>#REF!</v>
      </c>
      <c r="AR480" s="226" t="e">
        <f>IF(ISBLANK(#REF!),"",#REF!)</f>
        <v>#REF!</v>
      </c>
      <c r="AS480" s="219" t="e">
        <f>IF(ISBLANK(#REF!),"",#REF!)</f>
        <v>#REF!</v>
      </c>
      <c r="AT480" s="219" t="e">
        <f>IF(ISBLANK(#REF!),"",#REF!)</f>
        <v>#REF!</v>
      </c>
      <c r="AU480" s="219" t="e">
        <f>IF(ISBLANK(#REF!),"",#REF!)</f>
        <v>#REF!</v>
      </c>
      <c r="AV480" s="219" t="e">
        <f>IF(ISBLANK(#REF!),"",#REF!)</f>
        <v>#REF!</v>
      </c>
      <c r="AW480" s="219" t="e">
        <f>IF(ISBLANK(#REF!),"",#REF!)</f>
        <v>#REF!</v>
      </c>
      <c r="AX480" s="219" t="e">
        <f>IF(ISBLANK(#REF!),"",#REF!)</f>
        <v>#REF!</v>
      </c>
      <c r="AY480" s="226" t="e">
        <f>IF(ISBLANK(#REF!),"",#REF!)</f>
        <v>#REF!</v>
      </c>
      <c r="AZ480" s="219" t="e">
        <f>IF(ISBLANK(#REF!),"",#REF!)</f>
        <v>#REF!</v>
      </c>
      <c r="BA480" s="219" t="e">
        <f>IF(ISBLANK(#REF!),"",#REF!)</f>
        <v>#REF!</v>
      </c>
      <c r="BB480" s="219" t="e">
        <f>IF(ISBLANK(#REF!),"",#REF!)</f>
        <v>#REF!</v>
      </c>
      <c r="BC480" s="219" t="e">
        <f>IF(ISBLANK(#REF!),"",#REF!)</f>
        <v>#REF!</v>
      </c>
      <c r="BD480" s="219" t="e">
        <f>IF(ISBLANK(#REF!),"",#REF!)</f>
        <v>#REF!</v>
      </c>
      <c r="BE480" s="219" t="e">
        <f>IF(ISBLANK(#REF!),"",#REF!)</f>
        <v>#REF!</v>
      </c>
      <c r="BF480" s="219" t="e">
        <f>IF(ISBLANK(#REF!),"",#REF!)</f>
        <v>#REF!</v>
      </c>
      <c r="BG480" s="219" t="e">
        <f>IF(ISBLANK(#REF!),"",#REF!)</f>
        <v>#REF!</v>
      </c>
      <c r="BH480" s="219" t="e">
        <f>IF(ISBLANK(#REF!),"",#REF!)</f>
        <v>#REF!</v>
      </c>
      <c r="BI480" s="219" t="e">
        <f>IF(ISBLANK(#REF!),"",#REF!)</f>
        <v>#REF!</v>
      </c>
      <c r="BJ480" s="219" t="e">
        <f>IF(ISBLANK(#REF!),"",#REF!)</f>
        <v>#REF!</v>
      </c>
      <c r="BK480" s="219" t="e">
        <f>IF(ISBLANK(#REF!),"",#REF!)</f>
        <v>#REF!</v>
      </c>
      <c r="BL480" s="219" t="e">
        <f>IF(ISBLANK(#REF!),"",#REF!)</f>
        <v>#REF!</v>
      </c>
      <c r="BM480" s="219" t="e">
        <f>IF(ISBLANK(#REF!),"",#REF!)</f>
        <v>#REF!</v>
      </c>
      <c r="BN480" s="219" t="e">
        <f>IF(ISBLANK(#REF!),"",#REF!)</f>
        <v>#REF!</v>
      </c>
      <c r="BO480" s="227" t="e">
        <f t="shared" si="132"/>
        <v>#REF!</v>
      </c>
      <c r="BP480" s="228" t="str">
        <f t="shared" si="135"/>
        <v/>
      </c>
      <c r="BQ480" s="229" t="str">
        <f t="shared" si="119"/>
        <v/>
      </c>
      <c r="BR480" s="228" t="e">
        <f t="shared" si="133"/>
        <v>#REF!</v>
      </c>
      <c r="BS480" s="230" t="e">
        <f t="shared" si="134"/>
        <v>#REF!</v>
      </c>
    </row>
    <row r="481" spans="1:71">
      <c r="A481" s="213" t="e">
        <f>IF(ISBLANK(#REF!),"",#REF!)</f>
        <v>#REF!</v>
      </c>
      <c r="B481" s="214" t="e">
        <f>IF(ISBLANK(#REF!),"",#REF!)</f>
        <v>#REF!</v>
      </c>
      <c r="C481" s="214" t="e">
        <f>IF(ISBLANK(#REF!),"",#REF!)</f>
        <v>#REF!</v>
      </c>
      <c r="D481" s="214" t="e">
        <f>IF(ISBLANK(#REF!),"",#REF!)</f>
        <v>#REF!</v>
      </c>
      <c r="E481" s="214" t="e">
        <f>IF(ISBLANK(#REF!),"",#REF!)</f>
        <v>#REF!</v>
      </c>
      <c r="F481" s="214" t="e">
        <f>IF(ISBLANK(#REF!),"",#REF!)</f>
        <v>#REF!</v>
      </c>
      <c r="G481" s="214" t="e">
        <f>IF(ISBLANK(#REF!),"",#REF!)</f>
        <v>#REF!</v>
      </c>
      <c r="H481" s="215" t="e">
        <f>IF(ISBLANK(#REF!),"",#REF!)</f>
        <v>#REF!</v>
      </c>
      <c r="I481" s="214" t="e">
        <f>IF(ISBLANK(#REF!),"",#REF!)</f>
        <v>#REF!</v>
      </c>
      <c r="J481" s="216" t="e">
        <f>IF(ISBLANK(#REF!),"",#REF!)</f>
        <v>#REF!</v>
      </c>
      <c r="K481" s="217" t="e">
        <f>IF(ISBLANK(#REF!),"",#REF!)</f>
        <v>#REF!</v>
      </c>
      <c r="L481" s="217" t="e">
        <f>IF(ISBLANK(#REF!),"",#REF!)</f>
        <v>#REF!</v>
      </c>
      <c r="M481" s="218" t="e">
        <f>IF(ISBLANK(#REF!),"",#REF!)</f>
        <v>#REF!</v>
      </c>
      <c r="N481" s="218" t="e">
        <f>IF(ISBLANK(#REF!),"",#REF!)</f>
        <v>#REF!</v>
      </c>
      <c r="O481" s="220" t="str">
        <f>IFERROR(VLOOKUP(_xlfn.CONCAT('Team Roster - Final'!$A481," : ",'Team Roster - Final'!$BM481),'Rate Calculations'!$C$4:$G$1100,5,FALSE),"")</f>
        <v/>
      </c>
      <c r="P481" s="225">
        <f>IF(ISBLANK('Rate Calculations'!$H483),"",'Rate Calculations'!$H483)</f>
        <v>1.7500000000000002E-2</v>
      </c>
      <c r="Q481" s="220" t="str">
        <f t="shared" si="120"/>
        <v/>
      </c>
      <c r="R481" s="221">
        <f>IF(ISBLANK('Rate Calculations'!$J483),"",'Rate Calculations'!$J483)</f>
        <v>3.5000000000000003E-2</v>
      </c>
      <c r="S481" s="220" t="str">
        <f t="shared" si="121"/>
        <v/>
      </c>
      <c r="T481" s="225" t="str">
        <f>IFERROR(VLOOKUP(_xlfn.CONCAT('Team Roster - Final'!$A481," : ",'Team Roster - Final'!$BM481),'Rate Calculations'!$C$4:$S$1100,10,FALSE),"")</f>
        <v/>
      </c>
      <c r="U481" s="225" t="str">
        <f>IFERROR(VLOOKUP(_xlfn.CONCAT('Team Roster - Final'!$A481," : ",'Team Roster - Final'!$BM481),'Rate Calculations'!$C$4:$S$1100,11,FALSE),"")</f>
        <v/>
      </c>
      <c r="V481" s="222" t="str">
        <f t="shared" si="122"/>
        <v/>
      </c>
      <c r="W481" s="222" t="str">
        <f t="shared" si="123"/>
        <v/>
      </c>
      <c r="X481" s="223" t="str">
        <f>IFERROR(VLOOKUP(_xlfn.CONCAT('Team Roster - Final'!$A481," : ",'Team Roster - Final'!$BM481),'Rate Calculations'!$C$4:$S$1100,14,FALSE),"")</f>
        <v/>
      </c>
      <c r="Y481" s="222" t="str">
        <f t="shared" si="124"/>
        <v/>
      </c>
      <c r="Z481" s="222" t="str">
        <f t="shared" si="125"/>
        <v/>
      </c>
      <c r="AA481" s="224" t="str">
        <f>IFERROR(IF(#REF!="Yes",$Y481, $Y481+$Q481*0.5),"")</f>
        <v/>
      </c>
      <c r="AB481" s="224" t="str">
        <f>IFERROR(IF(#REF!="Yes",$Z481, $Z481+$S481*0.5),"")</f>
        <v/>
      </c>
      <c r="AC481" s="220" t="str">
        <f>IFERROR(VLOOKUP(_xlfn.CONCAT('Team Roster - Final'!$A481," : ",'Team Roster - Final'!$BM481),'Rate Calculations'!$C$4:$U$1100,19,FALSE),"")</f>
        <v/>
      </c>
      <c r="AD481" s="220" t="str">
        <f t="shared" si="126"/>
        <v/>
      </c>
      <c r="AE481" s="220" t="str">
        <f t="shared" si="127"/>
        <v/>
      </c>
      <c r="AF481" s="225" t="str">
        <f>IFERROR(VLOOKUP(_xlfn.CONCAT('Team Roster - Final'!$A481," : ",'Team Roster - Final'!$BM481),'Rate Calculations'!$C$4:$AB$1100,22,FALSE),"")</f>
        <v/>
      </c>
      <c r="AG481" s="225" t="str">
        <f>IFERROR(VLOOKUP(_xlfn.CONCAT('Team Roster - Final'!$A481," : ",'Team Roster - Final'!$BM481),'Rate Calculations'!$C$4:$AB$1100,23,FALSE),"")</f>
        <v/>
      </c>
      <c r="AH481" s="222" t="str">
        <f t="shared" si="128"/>
        <v/>
      </c>
      <c r="AI481" s="222" t="str">
        <f t="shared" si="129"/>
        <v/>
      </c>
      <c r="AJ481" s="223" t="str">
        <f>Table1[[#This Row],[Home Office
Net Fee %]]</f>
        <v/>
      </c>
      <c r="AK481" s="222" t="str">
        <f t="shared" si="130"/>
        <v/>
      </c>
      <c r="AL481" s="222" t="str">
        <f t="shared" si="131"/>
        <v/>
      </c>
      <c r="AM481" s="215" t="str">
        <f>IFERROR(IF(#REF!="Yes",$AK481,($AK481+$AD481*0.5)),"")</f>
        <v/>
      </c>
      <c r="AN481" s="215" t="str">
        <f>IFERROR(IF(#REF!="Yes",$AL481,($AL481+$AE481*0.5)),"")</f>
        <v/>
      </c>
      <c r="AO481" s="374" t="str">
        <f>IF(ISBLANK('Team Roster Proposed - FBR'!Q482),"",'Team Roster Proposed - FBR'!Q482)</f>
        <v/>
      </c>
      <c r="AP481" s="226" t="e">
        <f>IF(ISBLANK(#REF!),"",#REF!)</f>
        <v>#REF!</v>
      </c>
      <c r="AQ481" s="226" t="e">
        <f>IF(ISBLANK(#REF!),"",#REF!)</f>
        <v>#REF!</v>
      </c>
      <c r="AR481" s="226" t="e">
        <f>IF(ISBLANK(#REF!),"",#REF!)</f>
        <v>#REF!</v>
      </c>
      <c r="AS481" s="219" t="e">
        <f>IF(ISBLANK(#REF!),"",#REF!)</f>
        <v>#REF!</v>
      </c>
      <c r="AT481" s="219" t="e">
        <f>IF(ISBLANK(#REF!),"",#REF!)</f>
        <v>#REF!</v>
      </c>
      <c r="AU481" s="219" t="e">
        <f>IF(ISBLANK(#REF!),"",#REF!)</f>
        <v>#REF!</v>
      </c>
      <c r="AV481" s="219" t="e">
        <f>IF(ISBLANK(#REF!),"",#REF!)</f>
        <v>#REF!</v>
      </c>
      <c r="AW481" s="219" t="e">
        <f>IF(ISBLANK(#REF!),"",#REF!)</f>
        <v>#REF!</v>
      </c>
      <c r="AX481" s="219" t="e">
        <f>IF(ISBLANK(#REF!),"",#REF!)</f>
        <v>#REF!</v>
      </c>
      <c r="AY481" s="226" t="e">
        <f>IF(ISBLANK(#REF!),"",#REF!)</f>
        <v>#REF!</v>
      </c>
      <c r="AZ481" s="219" t="e">
        <f>IF(ISBLANK(#REF!),"",#REF!)</f>
        <v>#REF!</v>
      </c>
      <c r="BA481" s="219" t="e">
        <f>IF(ISBLANK(#REF!),"",#REF!)</f>
        <v>#REF!</v>
      </c>
      <c r="BB481" s="219" t="e">
        <f>IF(ISBLANK(#REF!),"",#REF!)</f>
        <v>#REF!</v>
      </c>
      <c r="BC481" s="219" t="e">
        <f>IF(ISBLANK(#REF!),"",#REF!)</f>
        <v>#REF!</v>
      </c>
      <c r="BD481" s="219" t="e">
        <f>IF(ISBLANK(#REF!),"",#REF!)</f>
        <v>#REF!</v>
      </c>
      <c r="BE481" s="219" t="e">
        <f>IF(ISBLANK(#REF!),"",#REF!)</f>
        <v>#REF!</v>
      </c>
      <c r="BF481" s="219" t="e">
        <f>IF(ISBLANK(#REF!),"",#REF!)</f>
        <v>#REF!</v>
      </c>
      <c r="BG481" s="219" t="e">
        <f>IF(ISBLANK(#REF!),"",#REF!)</f>
        <v>#REF!</v>
      </c>
      <c r="BH481" s="219" t="e">
        <f>IF(ISBLANK(#REF!),"",#REF!)</f>
        <v>#REF!</v>
      </c>
      <c r="BI481" s="219" t="e">
        <f>IF(ISBLANK(#REF!),"",#REF!)</f>
        <v>#REF!</v>
      </c>
      <c r="BJ481" s="219" t="e">
        <f>IF(ISBLANK(#REF!),"",#REF!)</f>
        <v>#REF!</v>
      </c>
      <c r="BK481" s="219" t="e">
        <f>IF(ISBLANK(#REF!),"",#REF!)</f>
        <v>#REF!</v>
      </c>
      <c r="BL481" s="219" t="e">
        <f>IF(ISBLANK(#REF!),"",#REF!)</f>
        <v>#REF!</v>
      </c>
      <c r="BM481" s="219" t="e">
        <f>IF(ISBLANK(#REF!),"",#REF!)</f>
        <v>#REF!</v>
      </c>
      <c r="BN481" s="219" t="e">
        <f>IF(ISBLANK(#REF!),"",#REF!)</f>
        <v>#REF!</v>
      </c>
      <c r="BO481" s="227" t="e">
        <f t="shared" si="132"/>
        <v>#REF!</v>
      </c>
      <c r="BP481" s="228" t="str">
        <f t="shared" si="135"/>
        <v/>
      </c>
      <c r="BQ481" s="229" t="str">
        <f t="shared" si="119"/>
        <v/>
      </c>
      <c r="BR481" s="228" t="e">
        <f t="shared" si="133"/>
        <v>#REF!</v>
      </c>
      <c r="BS481" s="230" t="e">
        <f t="shared" si="134"/>
        <v>#REF!</v>
      </c>
    </row>
    <row r="482" spans="1:71">
      <c r="A482" s="213" t="e">
        <f>IF(ISBLANK(#REF!),"",#REF!)</f>
        <v>#REF!</v>
      </c>
      <c r="B482" s="214" t="e">
        <f>IF(ISBLANK(#REF!),"",#REF!)</f>
        <v>#REF!</v>
      </c>
      <c r="C482" s="214" t="e">
        <f>IF(ISBLANK(#REF!),"",#REF!)</f>
        <v>#REF!</v>
      </c>
      <c r="D482" s="214" t="e">
        <f>IF(ISBLANK(#REF!),"",#REF!)</f>
        <v>#REF!</v>
      </c>
      <c r="E482" s="214" t="e">
        <f>IF(ISBLANK(#REF!),"",#REF!)</f>
        <v>#REF!</v>
      </c>
      <c r="F482" s="214" t="e">
        <f>IF(ISBLANK(#REF!),"",#REF!)</f>
        <v>#REF!</v>
      </c>
      <c r="G482" s="214" t="e">
        <f>IF(ISBLANK(#REF!),"",#REF!)</f>
        <v>#REF!</v>
      </c>
      <c r="H482" s="215" t="e">
        <f>IF(ISBLANK(#REF!),"",#REF!)</f>
        <v>#REF!</v>
      </c>
      <c r="I482" s="214" t="e">
        <f>IF(ISBLANK(#REF!),"",#REF!)</f>
        <v>#REF!</v>
      </c>
      <c r="J482" s="216" t="e">
        <f>IF(ISBLANK(#REF!),"",#REF!)</f>
        <v>#REF!</v>
      </c>
      <c r="K482" s="217" t="e">
        <f>IF(ISBLANK(#REF!),"",#REF!)</f>
        <v>#REF!</v>
      </c>
      <c r="L482" s="217" t="e">
        <f>IF(ISBLANK(#REF!),"",#REF!)</f>
        <v>#REF!</v>
      </c>
      <c r="M482" s="218" t="e">
        <f>IF(ISBLANK(#REF!),"",#REF!)</f>
        <v>#REF!</v>
      </c>
      <c r="N482" s="218" t="e">
        <f>IF(ISBLANK(#REF!),"",#REF!)</f>
        <v>#REF!</v>
      </c>
      <c r="O482" s="220" t="str">
        <f>IFERROR(VLOOKUP(_xlfn.CONCAT('Team Roster - Final'!$A482," : ",'Team Roster - Final'!$BM482),'Rate Calculations'!$C$4:$G$1100,5,FALSE),"")</f>
        <v/>
      </c>
      <c r="P482" s="225">
        <f>IF(ISBLANK('Rate Calculations'!$H484),"",'Rate Calculations'!$H484)</f>
        <v>1.7500000000000002E-2</v>
      </c>
      <c r="Q482" s="220" t="str">
        <f t="shared" si="120"/>
        <v/>
      </c>
      <c r="R482" s="221">
        <f>IF(ISBLANK('Rate Calculations'!$J484),"",'Rate Calculations'!$J484)</f>
        <v>3.5000000000000003E-2</v>
      </c>
      <c r="S482" s="220" t="str">
        <f t="shared" si="121"/>
        <v/>
      </c>
      <c r="T482" s="225" t="str">
        <f>IFERROR(VLOOKUP(_xlfn.CONCAT('Team Roster - Final'!$A482," : ",'Team Roster - Final'!$BM482),'Rate Calculations'!$C$4:$S$1100,10,FALSE),"")</f>
        <v/>
      </c>
      <c r="U482" s="225" t="str">
        <f>IFERROR(VLOOKUP(_xlfn.CONCAT('Team Roster - Final'!$A482," : ",'Team Roster - Final'!$BM482),'Rate Calculations'!$C$4:$S$1100,11,FALSE),"")</f>
        <v/>
      </c>
      <c r="V482" s="222" t="str">
        <f t="shared" si="122"/>
        <v/>
      </c>
      <c r="W482" s="222" t="str">
        <f t="shared" si="123"/>
        <v/>
      </c>
      <c r="X482" s="223" t="str">
        <f>IFERROR(VLOOKUP(_xlfn.CONCAT('Team Roster - Final'!$A482," : ",'Team Roster - Final'!$BM482),'Rate Calculations'!$C$4:$S$1100,14,FALSE),"")</f>
        <v/>
      </c>
      <c r="Y482" s="222" t="str">
        <f t="shared" si="124"/>
        <v/>
      </c>
      <c r="Z482" s="222" t="str">
        <f t="shared" si="125"/>
        <v/>
      </c>
      <c r="AA482" s="224" t="str">
        <f>IFERROR(IF(#REF!="Yes",$Y482, $Y482+$Q482*0.5),"")</f>
        <v/>
      </c>
      <c r="AB482" s="224" t="str">
        <f>IFERROR(IF(#REF!="Yes",$Z482, $Z482+$S482*0.5),"")</f>
        <v/>
      </c>
      <c r="AC482" s="220" t="str">
        <f>IFERROR(VLOOKUP(_xlfn.CONCAT('Team Roster - Final'!$A482," : ",'Team Roster - Final'!$BM482),'Rate Calculations'!$C$4:$U$1100,19,FALSE),"")</f>
        <v/>
      </c>
      <c r="AD482" s="220" t="str">
        <f t="shared" si="126"/>
        <v/>
      </c>
      <c r="AE482" s="220" t="str">
        <f t="shared" si="127"/>
        <v/>
      </c>
      <c r="AF482" s="225" t="str">
        <f>IFERROR(VLOOKUP(_xlfn.CONCAT('Team Roster - Final'!$A482," : ",'Team Roster - Final'!$BM482),'Rate Calculations'!$C$4:$AB$1100,22,FALSE),"")</f>
        <v/>
      </c>
      <c r="AG482" s="225" t="str">
        <f>IFERROR(VLOOKUP(_xlfn.CONCAT('Team Roster - Final'!$A482," : ",'Team Roster - Final'!$BM482),'Rate Calculations'!$C$4:$AB$1100,23,FALSE),"")</f>
        <v/>
      </c>
      <c r="AH482" s="222" t="str">
        <f t="shared" si="128"/>
        <v/>
      </c>
      <c r="AI482" s="222" t="str">
        <f t="shared" si="129"/>
        <v/>
      </c>
      <c r="AJ482" s="223" t="str">
        <f>Table1[[#This Row],[Home Office
Net Fee %]]</f>
        <v/>
      </c>
      <c r="AK482" s="222" t="str">
        <f t="shared" si="130"/>
        <v/>
      </c>
      <c r="AL482" s="222" t="str">
        <f t="shared" si="131"/>
        <v/>
      </c>
      <c r="AM482" s="215" t="str">
        <f>IFERROR(IF(#REF!="Yes",$AK482,($AK482+$AD482*0.5)),"")</f>
        <v/>
      </c>
      <c r="AN482" s="215" t="str">
        <f>IFERROR(IF(#REF!="Yes",$AL482,($AL482+$AE482*0.5)),"")</f>
        <v/>
      </c>
      <c r="AO482" s="374" t="str">
        <f>IF(ISBLANK('Team Roster Proposed - FBR'!Q483),"",'Team Roster Proposed - FBR'!Q483)</f>
        <v/>
      </c>
      <c r="AP482" s="226" t="e">
        <f>IF(ISBLANK(#REF!),"",#REF!)</f>
        <v>#REF!</v>
      </c>
      <c r="AQ482" s="226" t="e">
        <f>IF(ISBLANK(#REF!),"",#REF!)</f>
        <v>#REF!</v>
      </c>
      <c r="AR482" s="226" t="e">
        <f>IF(ISBLANK(#REF!),"",#REF!)</f>
        <v>#REF!</v>
      </c>
      <c r="AS482" s="219" t="e">
        <f>IF(ISBLANK(#REF!),"",#REF!)</f>
        <v>#REF!</v>
      </c>
      <c r="AT482" s="219" t="e">
        <f>IF(ISBLANK(#REF!),"",#REF!)</f>
        <v>#REF!</v>
      </c>
      <c r="AU482" s="219" t="e">
        <f>IF(ISBLANK(#REF!),"",#REF!)</f>
        <v>#REF!</v>
      </c>
      <c r="AV482" s="219" t="e">
        <f>IF(ISBLANK(#REF!),"",#REF!)</f>
        <v>#REF!</v>
      </c>
      <c r="AW482" s="219" t="e">
        <f>IF(ISBLANK(#REF!),"",#REF!)</f>
        <v>#REF!</v>
      </c>
      <c r="AX482" s="219" t="e">
        <f>IF(ISBLANK(#REF!),"",#REF!)</f>
        <v>#REF!</v>
      </c>
      <c r="AY482" s="226" t="e">
        <f>IF(ISBLANK(#REF!),"",#REF!)</f>
        <v>#REF!</v>
      </c>
      <c r="AZ482" s="219" t="e">
        <f>IF(ISBLANK(#REF!),"",#REF!)</f>
        <v>#REF!</v>
      </c>
      <c r="BA482" s="219" t="e">
        <f>IF(ISBLANK(#REF!),"",#REF!)</f>
        <v>#REF!</v>
      </c>
      <c r="BB482" s="219" t="e">
        <f>IF(ISBLANK(#REF!),"",#REF!)</f>
        <v>#REF!</v>
      </c>
      <c r="BC482" s="219" t="e">
        <f>IF(ISBLANK(#REF!),"",#REF!)</f>
        <v>#REF!</v>
      </c>
      <c r="BD482" s="219" t="e">
        <f>IF(ISBLANK(#REF!),"",#REF!)</f>
        <v>#REF!</v>
      </c>
      <c r="BE482" s="219" t="e">
        <f>IF(ISBLANK(#REF!),"",#REF!)</f>
        <v>#REF!</v>
      </c>
      <c r="BF482" s="219" t="e">
        <f>IF(ISBLANK(#REF!),"",#REF!)</f>
        <v>#REF!</v>
      </c>
      <c r="BG482" s="219" t="e">
        <f>IF(ISBLANK(#REF!),"",#REF!)</f>
        <v>#REF!</v>
      </c>
      <c r="BH482" s="219" t="e">
        <f>IF(ISBLANK(#REF!),"",#REF!)</f>
        <v>#REF!</v>
      </c>
      <c r="BI482" s="219" t="e">
        <f>IF(ISBLANK(#REF!),"",#REF!)</f>
        <v>#REF!</v>
      </c>
      <c r="BJ482" s="219" t="e">
        <f>IF(ISBLANK(#REF!),"",#REF!)</f>
        <v>#REF!</v>
      </c>
      <c r="BK482" s="219" t="e">
        <f>IF(ISBLANK(#REF!),"",#REF!)</f>
        <v>#REF!</v>
      </c>
      <c r="BL482" s="219" t="e">
        <f>IF(ISBLANK(#REF!),"",#REF!)</f>
        <v>#REF!</v>
      </c>
      <c r="BM482" s="219" t="e">
        <f>IF(ISBLANK(#REF!),"",#REF!)</f>
        <v>#REF!</v>
      </c>
      <c r="BN482" s="219" t="e">
        <f>IF(ISBLANK(#REF!),"",#REF!)</f>
        <v>#REF!</v>
      </c>
      <c r="BO482" s="227" t="e">
        <f t="shared" si="132"/>
        <v>#REF!</v>
      </c>
      <c r="BP482" s="228" t="str">
        <f t="shared" si="135"/>
        <v/>
      </c>
      <c r="BQ482" s="229" t="str">
        <f t="shared" si="119"/>
        <v/>
      </c>
      <c r="BR482" s="228" t="e">
        <f t="shared" si="133"/>
        <v>#REF!</v>
      </c>
      <c r="BS482" s="230" t="e">
        <f t="shared" si="134"/>
        <v>#REF!</v>
      </c>
    </row>
    <row r="483" spans="1:71">
      <c r="A483" s="213" t="e">
        <f>IF(ISBLANK(#REF!),"",#REF!)</f>
        <v>#REF!</v>
      </c>
      <c r="B483" s="214" t="e">
        <f>IF(ISBLANK(#REF!),"",#REF!)</f>
        <v>#REF!</v>
      </c>
      <c r="C483" s="214" t="e">
        <f>IF(ISBLANK(#REF!),"",#REF!)</f>
        <v>#REF!</v>
      </c>
      <c r="D483" s="214" t="e">
        <f>IF(ISBLANK(#REF!),"",#REF!)</f>
        <v>#REF!</v>
      </c>
      <c r="E483" s="214" t="e">
        <f>IF(ISBLANK(#REF!),"",#REF!)</f>
        <v>#REF!</v>
      </c>
      <c r="F483" s="214" t="e">
        <f>IF(ISBLANK(#REF!),"",#REF!)</f>
        <v>#REF!</v>
      </c>
      <c r="G483" s="214" t="e">
        <f>IF(ISBLANK(#REF!),"",#REF!)</f>
        <v>#REF!</v>
      </c>
      <c r="H483" s="215" t="e">
        <f>IF(ISBLANK(#REF!),"",#REF!)</f>
        <v>#REF!</v>
      </c>
      <c r="I483" s="214" t="e">
        <f>IF(ISBLANK(#REF!),"",#REF!)</f>
        <v>#REF!</v>
      </c>
      <c r="J483" s="216" t="e">
        <f>IF(ISBLANK(#REF!),"",#REF!)</f>
        <v>#REF!</v>
      </c>
      <c r="K483" s="217" t="e">
        <f>IF(ISBLANK(#REF!),"",#REF!)</f>
        <v>#REF!</v>
      </c>
      <c r="L483" s="217" t="e">
        <f>IF(ISBLANK(#REF!),"",#REF!)</f>
        <v>#REF!</v>
      </c>
      <c r="M483" s="218" t="e">
        <f>IF(ISBLANK(#REF!),"",#REF!)</f>
        <v>#REF!</v>
      </c>
      <c r="N483" s="218" t="e">
        <f>IF(ISBLANK(#REF!),"",#REF!)</f>
        <v>#REF!</v>
      </c>
      <c r="O483" s="220" t="str">
        <f>IFERROR(VLOOKUP(_xlfn.CONCAT('Team Roster - Final'!$A483," : ",'Team Roster - Final'!$BM483),'Rate Calculations'!$C$4:$G$1100,5,FALSE),"")</f>
        <v/>
      </c>
      <c r="P483" s="225">
        <f>IF(ISBLANK('Rate Calculations'!$H485),"",'Rate Calculations'!$H485)</f>
        <v>1.7500000000000002E-2</v>
      </c>
      <c r="Q483" s="220" t="str">
        <f t="shared" si="120"/>
        <v/>
      </c>
      <c r="R483" s="221">
        <f>IF(ISBLANK('Rate Calculations'!$J485),"",'Rate Calculations'!$J485)</f>
        <v>3.5000000000000003E-2</v>
      </c>
      <c r="S483" s="220" t="str">
        <f t="shared" si="121"/>
        <v/>
      </c>
      <c r="T483" s="225" t="str">
        <f>IFERROR(VLOOKUP(_xlfn.CONCAT('Team Roster - Final'!$A483," : ",'Team Roster - Final'!$BM483),'Rate Calculations'!$C$4:$S$1100,10,FALSE),"")</f>
        <v/>
      </c>
      <c r="U483" s="225" t="str">
        <f>IFERROR(VLOOKUP(_xlfn.CONCAT('Team Roster - Final'!$A483," : ",'Team Roster - Final'!$BM483),'Rate Calculations'!$C$4:$S$1100,11,FALSE),"")</f>
        <v/>
      </c>
      <c r="V483" s="222" t="str">
        <f t="shared" si="122"/>
        <v/>
      </c>
      <c r="W483" s="222" t="str">
        <f t="shared" si="123"/>
        <v/>
      </c>
      <c r="X483" s="223" t="str">
        <f>IFERROR(VLOOKUP(_xlfn.CONCAT('Team Roster - Final'!$A483," : ",'Team Roster - Final'!$BM483),'Rate Calculations'!$C$4:$S$1100,14,FALSE),"")</f>
        <v/>
      </c>
      <c r="Y483" s="222" t="str">
        <f t="shared" si="124"/>
        <v/>
      </c>
      <c r="Z483" s="222" t="str">
        <f t="shared" si="125"/>
        <v/>
      </c>
      <c r="AA483" s="224" t="str">
        <f>IFERROR(IF(#REF!="Yes",$Y483, $Y483+$Q483*0.5),"")</f>
        <v/>
      </c>
      <c r="AB483" s="224" t="str">
        <f>IFERROR(IF(#REF!="Yes",$Z483, $Z483+$S483*0.5),"")</f>
        <v/>
      </c>
      <c r="AC483" s="220" t="str">
        <f>IFERROR(VLOOKUP(_xlfn.CONCAT('Team Roster - Final'!$A483," : ",'Team Roster - Final'!$BM483),'Rate Calculations'!$C$4:$U$1100,19,FALSE),"")</f>
        <v/>
      </c>
      <c r="AD483" s="220" t="str">
        <f t="shared" si="126"/>
        <v/>
      </c>
      <c r="AE483" s="220" t="str">
        <f t="shared" si="127"/>
        <v/>
      </c>
      <c r="AF483" s="225" t="str">
        <f>IFERROR(VLOOKUP(_xlfn.CONCAT('Team Roster - Final'!$A483," : ",'Team Roster - Final'!$BM483),'Rate Calculations'!$C$4:$AB$1100,22,FALSE),"")</f>
        <v/>
      </c>
      <c r="AG483" s="225" t="str">
        <f>IFERROR(VLOOKUP(_xlfn.CONCAT('Team Roster - Final'!$A483," : ",'Team Roster - Final'!$BM483),'Rate Calculations'!$C$4:$AB$1100,23,FALSE),"")</f>
        <v/>
      </c>
      <c r="AH483" s="222" t="str">
        <f t="shared" si="128"/>
        <v/>
      </c>
      <c r="AI483" s="222" t="str">
        <f t="shared" si="129"/>
        <v/>
      </c>
      <c r="AJ483" s="223" t="str">
        <f>Table1[[#This Row],[Home Office
Net Fee %]]</f>
        <v/>
      </c>
      <c r="AK483" s="222" t="str">
        <f t="shared" si="130"/>
        <v/>
      </c>
      <c r="AL483" s="222" t="str">
        <f t="shared" si="131"/>
        <v/>
      </c>
      <c r="AM483" s="215" t="str">
        <f>IFERROR(IF(#REF!="Yes",$AK483,($AK483+$AD483*0.5)),"")</f>
        <v/>
      </c>
      <c r="AN483" s="215" t="str">
        <f>IFERROR(IF(#REF!="Yes",$AL483,($AL483+$AE483*0.5)),"")</f>
        <v/>
      </c>
      <c r="AO483" s="374" t="str">
        <f>IF(ISBLANK('Team Roster Proposed - FBR'!Q484),"",'Team Roster Proposed - FBR'!Q484)</f>
        <v/>
      </c>
      <c r="AP483" s="226" t="e">
        <f>IF(ISBLANK(#REF!),"",#REF!)</f>
        <v>#REF!</v>
      </c>
      <c r="AQ483" s="226" t="e">
        <f>IF(ISBLANK(#REF!),"",#REF!)</f>
        <v>#REF!</v>
      </c>
      <c r="AR483" s="226" t="e">
        <f>IF(ISBLANK(#REF!),"",#REF!)</f>
        <v>#REF!</v>
      </c>
      <c r="AS483" s="219" t="e">
        <f>IF(ISBLANK(#REF!),"",#REF!)</f>
        <v>#REF!</v>
      </c>
      <c r="AT483" s="219" t="e">
        <f>IF(ISBLANK(#REF!),"",#REF!)</f>
        <v>#REF!</v>
      </c>
      <c r="AU483" s="219" t="e">
        <f>IF(ISBLANK(#REF!),"",#REF!)</f>
        <v>#REF!</v>
      </c>
      <c r="AV483" s="219" t="e">
        <f>IF(ISBLANK(#REF!),"",#REF!)</f>
        <v>#REF!</v>
      </c>
      <c r="AW483" s="219" t="e">
        <f>IF(ISBLANK(#REF!),"",#REF!)</f>
        <v>#REF!</v>
      </c>
      <c r="AX483" s="219" t="e">
        <f>IF(ISBLANK(#REF!),"",#REF!)</f>
        <v>#REF!</v>
      </c>
      <c r="AY483" s="226" t="e">
        <f>IF(ISBLANK(#REF!),"",#REF!)</f>
        <v>#REF!</v>
      </c>
      <c r="AZ483" s="219" t="e">
        <f>IF(ISBLANK(#REF!),"",#REF!)</f>
        <v>#REF!</v>
      </c>
      <c r="BA483" s="219" t="e">
        <f>IF(ISBLANK(#REF!),"",#REF!)</f>
        <v>#REF!</v>
      </c>
      <c r="BB483" s="219" t="e">
        <f>IF(ISBLANK(#REF!),"",#REF!)</f>
        <v>#REF!</v>
      </c>
      <c r="BC483" s="219" t="e">
        <f>IF(ISBLANK(#REF!),"",#REF!)</f>
        <v>#REF!</v>
      </c>
      <c r="BD483" s="219" t="e">
        <f>IF(ISBLANK(#REF!),"",#REF!)</f>
        <v>#REF!</v>
      </c>
      <c r="BE483" s="219" t="e">
        <f>IF(ISBLANK(#REF!),"",#REF!)</f>
        <v>#REF!</v>
      </c>
      <c r="BF483" s="219" t="e">
        <f>IF(ISBLANK(#REF!),"",#REF!)</f>
        <v>#REF!</v>
      </c>
      <c r="BG483" s="219" t="e">
        <f>IF(ISBLANK(#REF!),"",#REF!)</f>
        <v>#REF!</v>
      </c>
      <c r="BH483" s="219" t="e">
        <f>IF(ISBLANK(#REF!),"",#REF!)</f>
        <v>#REF!</v>
      </c>
      <c r="BI483" s="219" t="e">
        <f>IF(ISBLANK(#REF!),"",#REF!)</f>
        <v>#REF!</v>
      </c>
      <c r="BJ483" s="219" t="e">
        <f>IF(ISBLANK(#REF!),"",#REF!)</f>
        <v>#REF!</v>
      </c>
      <c r="BK483" s="219" t="e">
        <f>IF(ISBLANK(#REF!),"",#REF!)</f>
        <v>#REF!</v>
      </c>
      <c r="BL483" s="219" t="e">
        <f>IF(ISBLANK(#REF!),"",#REF!)</f>
        <v>#REF!</v>
      </c>
      <c r="BM483" s="219" t="e">
        <f>IF(ISBLANK(#REF!),"",#REF!)</f>
        <v>#REF!</v>
      </c>
      <c r="BN483" s="219" t="e">
        <f>IF(ISBLANK(#REF!),"",#REF!)</f>
        <v>#REF!</v>
      </c>
      <c r="BO483" s="227" t="e">
        <f t="shared" si="132"/>
        <v>#REF!</v>
      </c>
      <c r="BP483" s="228" t="str">
        <f t="shared" si="135"/>
        <v/>
      </c>
      <c r="BQ483" s="229" t="str">
        <f t="shared" si="119"/>
        <v/>
      </c>
      <c r="BR483" s="228" t="e">
        <f t="shared" si="133"/>
        <v>#REF!</v>
      </c>
      <c r="BS483" s="230" t="e">
        <f t="shared" si="134"/>
        <v>#REF!</v>
      </c>
    </row>
    <row r="484" spans="1:71">
      <c r="A484" s="213" t="e">
        <f>IF(ISBLANK(#REF!),"",#REF!)</f>
        <v>#REF!</v>
      </c>
      <c r="B484" s="214" t="e">
        <f>IF(ISBLANK(#REF!),"",#REF!)</f>
        <v>#REF!</v>
      </c>
      <c r="C484" s="214" t="e">
        <f>IF(ISBLANK(#REF!),"",#REF!)</f>
        <v>#REF!</v>
      </c>
      <c r="D484" s="214" t="e">
        <f>IF(ISBLANK(#REF!),"",#REF!)</f>
        <v>#REF!</v>
      </c>
      <c r="E484" s="214" t="e">
        <f>IF(ISBLANK(#REF!),"",#REF!)</f>
        <v>#REF!</v>
      </c>
      <c r="F484" s="214" t="e">
        <f>IF(ISBLANK(#REF!),"",#REF!)</f>
        <v>#REF!</v>
      </c>
      <c r="G484" s="214" t="e">
        <f>IF(ISBLANK(#REF!),"",#REF!)</f>
        <v>#REF!</v>
      </c>
      <c r="H484" s="215" t="e">
        <f>IF(ISBLANK(#REF!),"",#REF!)</f>
        <v>#REF!</v>
      </c>
      <c r="I484" s="214" t="e">
        <f>IF(ISBLANK(#REF!),"",#REF!)</f>
        <v>#REF!</v>
      </c>
      <c r="J484" s="216" t="e">
        <f>IF(ISBLANK(#REF!),"",#REF!)</f>
        <v>#REF!</v>
      </c>
      <c r="K484" s="217" t="e">
        <f>IF(ISBLANK(#REF!),"",#REF!)</f>
        <v>#REF!</v>
      </c>
      <c r="L484" s="217" t="e">
        <f>IF(ISBLANK(#REF!),"",#REF!)</f>
        <v>#REF!</v>
      </c>
      <c r="M484" s="218" t="e">
        <f>IF(ISBLANK(#REF!),"",#REF!)</f>
        <v>#REF!</v>
      </c>
      <c r="N484" s="218" t="e">
        <f>IF(ISBLANK(#REF!),"",#REF!)</f>
        <v>#REF!</v>
      </c>
      <c r="O484" s="220" t="str">
        <f>IFERROR(VLOOKUP(_xlfn.CONCAT('Team Roster - Final'!$A484," : ",'Team Roster - Final'!$BM484),'Rate Calculations'!$C$4:$G$1100,5,FALSE),"")</f>
        <v/>
      </c>
      <c r="P484" s="225">
        <f>IF(ISBLANK('Rate Calculations'!$H486),"",'Rate Calculations'!$H486)</f>
        <v>1.7500000000000002E-2</v>
      </c>
      <c r="Q484" s="220" t="str">
        <f t="shared" si="120"/>
        <v/>
      </c>
      <c r="R484" s="221">
        <f>IF(ISBLANK('Rate Calculations'!$J486),"",'Rate Calculations'!$J486)</f>
        <v>3.5000000000000003E-2</v>
      </c>
      <c r="S484" s="220" t="str">
        <f t="shared" si="121"/>
        <v/>
      </c>
      <c r="T484" s="225" t="str">
        <f>IFERROR(VLOOKUP(_xlfn.CONCAT('Team Roster - Final'!$A484," : ",'Team Roster - Final'!$BM484),'Rate Calculations'!$C$4:$S$1100,10,FALSE),"")</f>
        <v/>
      </c>
      <c r="U484" s="225" t="str">
        <f>IFERROR(VLOOKUP(_xlfn.CONCAT('Team Roster - Final'!$A484," : ",'Team Roster - Final'!$BM484),'Rate Calculations'!$C$4:$S$1100,11,FALSE),"")</f>
        <v/>
      </c>
      <c r="V484" s="222" t="str">
        <f t="shared" si="122"/>
        <v/>
      </c>
      <c r="W484" s="222" t="str">
        <f t="shared" si="123"/>
        <v/>
      </c>
      <c r="X484" s="223" t="str">
        <f>IFERROR(VLOOKUP(_xlfn.CONCAT('Team Roster - Final'!$A484," : ",'Team Roster - Final'!$BM484),'Rate Calculations'!$C$4:$S$1100,14,FALSE),"")</f>
        <v/>
      </c>
      <c r="Y484" s="222" t="str">
        <f t="shared" si="124"/>
        <v/>
      </c>
      <c r="Z484" s="222" t="str">
        <f t="shared" si="125"/>
        <v/>
      </c>
      <c r="AA484" s="224" t="str">
        <f>IFERROR(IF(#REF!="Yes",$Y484, $Y484+$Q484*0.5),"")</f>
        <v/>
      </c>
      <c r="AB484" s="224" t="str">
        <f>IFERROR(IF(#REF!="Yes",$Z484, $Z484+$S484*0.5),"")</f>
        <v/>
      </c>
      <c r="AC484" s="220" t="str">
        <f>IFERROR(VLOOKUP(_xlfn.CONCAT('Team Roster - Final'!$A484," : ",'Team Roster - Final'!$BM484),'Rate Calculations'!$C$4:$U$1100,19,FALSE),"")</f>
        <v/>
      </c>
      <c r="AD484" s="220" t="str">
        <f t="shared" si="126"/>
        <v/>
      </c>
      <c r="AE484" s="220" t="str">
        <f t="shared" si="127"/>
        <v/>
      </c>
      <c r="AF484" s="225" t="str">
        <f>IFERROR(VLOOKUP(_xlfn.CONCAT('Team Roster - Final'!$A484," : ",'Team Roster - Final'!$BM484),'Rate Calculations'!$C$4:$AB$1100,22,FALSE),"")</f>
        <v/>
      </c>
      <c r="AG484" s="225" t="str">
        <f>IFERROR(VLOOKUP(_xlfn.CONCAT('Team Roster - Final'!$A484," : ",'Team Roster - Final'!$BM484),'Rate Calculations'!$C$4:$AB$1100,23,FALSE),"")</f>
        <v/>
      </c>
      <c r="AH484" s="222" t="str">
        <f t="shared" si="128"/>
        <v/>
      </c>
      <c r="AI484" s="222" t="str">
        <f t="shared" si="129"/>
        <v/>
      </c>
      <c r="AJ484" s="223" t="str">
        <f>Table1[[#This Row],[Home Office
Net Fee %]]</f>
        <v/>
      </c>
      <c r="AK484" s="222" t="str">
        <f t="shared" si="130"/>
        <v/>
      </c>
      <c r="AL484" s="222" t="str">
        <f t="shared" si="131"/>
        <v/>
      </c>
      <c r="AM484" s="215" t="str">
        <f>IFERROR(IF(#REF!="Yes",$AK484,($AK484+$AD484*0.5)),"")</f>
        <v/>
      </c>
      <c r="AN484" s="215" t="str">
        <f>IFERROR(IF(#REF!="Yes",$AL484,($AL484+$AE484*0.5)),"")</f>
        <v/>
      </c>
      <c r="AO484" s="374" t="str">
        <f>IF(ISBLANK('Team Roster Proposed - FBR'!Q485),"",'Team Roster Proposed - FBR'!Q485)</f>
        <v/>
      </c>
      <c r="AP484" s="226" t="e">
        <f>IF(ISBLANK(#REF!),"",#REF!)</f>
        <v>#REF!</v>
      </c>
      <c r="AQ484" s="226" t="e">
        <f>IF(ISBLANK(#REF!),"",#REF!)</f>
        <v>#REF!</v>
      </c>
      <c r="AR484" s="226" t="e">
        <f>IF(ISBLANK(#REF!),"",#REF!)</f>
        <v>#REF!</v>
      </c>
      <c r="AS484" s="219" t="e">
        <f>IF(ISBLANK(#REF!),"",#REF!)</f>
        <v>#REF!</v>
      </c>
      <c r="AT484" s="219" t="e">
        <f>IF(ISBLANK(#REF!),"",#REF!)</f>
        <v>#REF!</v>
      </c>
      <c r="AU484" s="219" t="e">
        <f>IF(ISBLANK(#REF!),"",#REF!)</f>
        <v>#REF!</v>
      </c>
      <c r="AV484" s="219" t="e">
        <f>IF(ISBLANK(#REF!),"",#REF!)</f>
        <v>#REF!</v>
      </c>
      <c r="AW484" s="219" t="e">
        <f>IF(ISBLANK(#REF!),"",#REF!)</f>
        <v>#REF!</v>
      </c>
      <c r="AX484" s="219" t="e">
        <f>IF(ISBLANK(#REF!),"",#REF!)</f>
        <v>#REF!</v>
      </c>
      <c r="AY484" s="226" t="e">
        <f>IF(ISBLANK(#REF!),"",#REF!)</f>
        <v>#REF!</v>
      </c>
      <c r="AZ484" s="219" t="e">
        <f>IF(ISBLANK(#REF!),"",#REF!)</f>
        <v>#REF!</v>
      </c>
      <c r="BA484" s="219" t="e">
        <f>IF(ISBLANK(#REF!),"",#REF!)</f>
        <v>#REF!</v>
      </c>
      <c r="BB484" s="219" t="e">
        <f>IF(ISBLANK(#REF!),"",#REF!)</f>
        <v>#REF!</v>
      </c>
      <c r="BC484" s="219" t="e">
        <f>IF(ISBLANK(#REF!),"",#REF!)</f>
        <v>#REF!</v>
      </c>
      <c r="BD484" s="219" t="e">
        <f>IF(ISBLANK(#REF!),"",#REF!)</f>
        <v>#REF!</v>
      </c>
      <c r="BE484" s="219" t="e">
        <f>IF(ISBLANK(#REF!),"",#REF!)</f>
        <v>#REF!</v>
      </c>
      <c r="BF484" s="219" t="e">
        <f>IF(ISBLANK(#REF!),"",#REF!)</f>
        <v>#REF!</v>
      </c>
      <c r="BG484" s="219" t="e">
        <f>IF(ISBLANK(#REF!),"",#REF!)</f>
        <v>#REF!</v>
      </c>
      <c r="BH484" s="219" t="e">
        <f>IF(ISBLANK(#REF!),"",#REF!)</f>
        <v>#REF!</v>
      </c>
      <c r="BI484" s="219" t="e">
        <f>IF(ISBLANK(#REF!),"",#REF!)</f>
        <v>#REF!</v>
      </c>
      <c r="BJ484" s="219" t="e">
        <f>IF(ISBLANK(#REF!),"",#REF!)</f>
        <v>#REF!</v>
      </c>
      <c r="BK484" s="219" t="e">
        <f>IF(ISBLANK(#REF!),"",#REF!)</f>
        <v>#REF!</v>
      </c>
      <c r="BL484" s="219" t="e">
        <f>IF(ISBLANK(#REF!),"",#REF!)</f>
        <v>#REF!</v>
      </c>
      <c r="BM484" s="219" t="e">
        <f>IF(ISBLANK(#REF!),"",#REF!)</f>
        <v>#REF!</v>
      </c>
      <c r="BN484" s="219" t="e">
        <f>IF(ISBLANK(#REF!),"",#REF!)</f>
        <v>#REF!</v>
      </c>
      <c r="BO484" s="227" t="e">
        <f t="shared" si="132"/>
        <v>#REF!</v>
      </c>
      <c r="BP484" s="228" t="str">
        <f t="shared" si="135"/>
        <v/>
      </c>
      <c r="BQ484" s="229" t="str">
        <f t="shared" si="119"/>
        <v/>
      </c>
      <c r="BR484" s="228" t="e">
        <f t="shared" si="133"/>
        <v>#REF!</v>
      </c>
      <c r="BS484" s="230" t="e">
        <f t="shared" si="134"/>
        <v>#REF!</v>
      </c>
    </row>
    <row r="485" spans="1:71">
      <c r="A485" s="213" t="e">
        <f>IF(ISBLANK(#REF!),"",#REF!)</f>
        <v>#REF!</v>
      </c>
      <c r="B485" s="214" t="e">
        <f>IF(ISBLANK(#REF!),"",#REF!)</f>
        <v>#REF!</v>
      </c>
      <c r="C485" s="214" t="e">
        <f>IF(ISBLANK(#REF!),"",#REF!)</f>
        <v>#REF!</v>
      </c>
      <c r="D485" s="214" t="e">
        <f>IF(ISBLANK(#REF!),"",#REF!)</f>
        <v>#REF!</v>
      </c>
      <c r="E485" s="214" t="e">
        <f>IF(ISBLANK(#REF!),"",#REF!)</f>
        <v>#REF!</v>
      </c>
      <c r="F485" s="214" t="e">
        <f>IF(ISBLANK(#REF!),"",#REF!)</f>
        <v>#REF!</v>
      </c>
      <c r="G485" s="214" t="e">
        <f>IF(ISBLANK(#REF!),"",#REF!)</f>
        <v>#REF!</v>
      </c>
      <c r="H485" s="215" t="e">
        <f>IF(ISBLANK(#REF!),"",#REF!)</f>
        <v>#REF!</v>
      </c>
      <c r="I485" s="214" t="e">
        <f>IF(ISBLANK(#REF!),"",#REF!)</f>
        <v>#REF!</v>
      </c>
      <c r="J485" s="216" t="e">
        <f>IF(ISBLANK(#REF!),"",#REF!)</f>
        <v>#REF!</v>
      </c>
      <c r="K485" s="217" t="e">
        <f>IF(ISBLANK(#REF!),"",#REF!)</f>
        <v>#REF!</v>
      </c>
      <c r="L485" s="217" t="e">
        <f>IF(ISBLANK(#REF!),"",#REF!)</f>
        <v>#REF!</v>
      </c>
      <c r="M485" s="218" t="e">
        <f>IF(ISBLANK(#REF!),"",#REF!)</f>
        <v>#REF!</v>
      </c>
      <c r="N485" s="218" t="e">
        <f>IF(ISBLANK(#REF!),"",#REF!)</f>
        <v>#REF!</v>
      </c>
      <c r="O485" s="220" t="str">
        <f>IFERROR(VLOOKUP(_xlfn.CONCAT('Team Roster - Final'!$A485," : ",'Team Roster - Final'!$BM485),'Rate Calculations'!$C$4:$G$1100,5,FALSE),"")</f>
        <v/>
      </c>
      <c r="P485" s="225">
        <f>IF(ISBLANK('Rate Calculations'!$H487),"",'Rate Calculations'!$H487)</f>
        <v>1.7500000000000002E-2</v>
      </c>
      <c r="Q485" s="220" t="str">
        <f t="shared" si="120"/>
        <v/>
      </c>
      <c r="R485" s="221">
        <f>IF(ISBLANK('Rate Calculations'!$J487),"",'Rate Calculations'!$J487)</f>
        <v>3.5000000000000003E-2</v>
      </c>
      <c r="S485" s="220" t="str">
        <f t="shared" si="121"/>
        <v/>
      </c>
      <c r="T485" s="225" t="str">
        <f>IFERROR(VLOOKUP(_xlfn.CONCAT('Team Roster - Final'!$A485," : ",'Team Roster - Final'!$BM485),'Rate Calculations'!$C$4:$S$1100,10,FALSE),"")</f>
        <v/>
      </c>
      <c r="U485" s="225" t="str">
        <f>IFERROR(VLOOKUP(_xlfn.CONCAT('Team Roster - Final'!$A485," : ",'Team Roster - Final'!$BM485),'Rate Calculations'!$C$4:$S$1100,11,FALSE),"")</f>
        <v/>
      </c>
      <c r="V485" s="222" t="str">
        <f t="shared" si="122"/>
        <v/>
      </c>
      <c r="W485" s="222" t="str">
        <f t="shared" si="123"/>
        <v/>
      </c>
      <c r="X485" s="223" t="str">
        <f>IFERROR(VLOOKUP(_xlfn.CONCAT('Team Roster - Final'!$A485," : ",'Team Roster - Final'!$BM485),'Rate Calculations'!$C$4:$S$1100,14,FALSE),"")</f>
        <v/>
      </c>
      <c r="Y485" s="222" t="str">
        <f t="shared" si="124"/>
        <v/>
      </c>
      <c r="Z485" s="222" t="str">
        <f t="shared" si="125"/>
        <v/>
      </c>
      <c r="AA485" s="224" t="str">
        <f>IFERROR(IF(#REF!="Yes",$Y485, $Y485+$Q485*0.5),"")</f>
        <v/>
      </c>
      <c r="AB485" s="224" t="str">
        <f>IFERROR(IF(#REF!="Yes",$Z485, $Z485+$S485*0.5),"")</f>
        <v/>
      </c>
      <c r="AC485" s="220" t="str">
        <f>IFERROR(VLOOKUP(_xlfn.CONCAT('Team Roster - Final'!$A485," : ",'Team Roster - Final'!$BM485),'Rate Calculations'!$C$4:$U$1100,19,FALSE),"")</f>
        <v/>
      </c>
      <c r="AD485" s="220" t="str">
        <f t="shared" si="126"/>
        <v/>
      </c>
      <c r="AE485" s="220" t="str">
        <f t="shared" si="127"/>
        <v/>
      </c>
      <c r="AF485" s="225" t="str">
        <f>IFERROR(VLOOKUP(_xlfn.CONCAT('Team Roster - Final'!$A485," : ",'Team Roster - Final'!$BM485),'Rate Calculations'!$C$4:$AB$1100,22,FALSE),"")</f>
        <v/>
      </c>
      <c r="AG485" s="225" t="str">
        <f>IFERROR(VLOOKUP(_xlfn.CONCAT('Team Roster - Final'!$A485," : ",'Team Roster - Final'!$BM485),'Rate Calculations'!$C$4:$AB$1100,23,FALSE),"")</f>
        <v/>
      </c>
      <c r="AH485" s="222" t="str">
        <f t="shared" si="128"/>
        <v/>
      </c>
      <c r="AI485" s="222" t="str">
        <f t="shared" si="129"/>
        <v/>
      </c>
      <c r="AJ485" s="223" t="str">
        <f>Table1[[#This Row],[Home Office
Net Fee %]]</f>
        <v/>
      </c>
      <c r="AK485" s="222" t="str">
        <f t="shared" si="130"/>
        <v/>
      </c>
      <c r="AL485" s="222" t="str">
        <f t="shared" si="131"/>
        <v/>
      </c>
      <c r="AM485" s="215" t="str">
        <f>IFERROR(IF(#REF!="Yes",$AK485,($AK485+$AD485*0.5)),"")</f>
        <v/>
      </c>
      <c r="AN485" s="215" t="str">
        <f>IFERROR(IF(#REF!="Yes",$AL485,($AL485+$AE485*0.5)),"")</f>
        <v/>
      </c>
      <c r="AO485" s="374" t="str">
        <f>IF(ISBLANK('Team Roster Proposed - FBR'!Q486),"",'Team Roster Proposed - FBR'!Q486)</f>
        <v/>
      </c>
      <c r="AP485" s="226" t="e">
        <f>IF(ISBLANK(#REF!),"",#REF!)</f>
        <v>#REF!</v>
      </c>
      <c r="AQ485" s="226" t="e">
        <f>IF(ISBLANK(#REF!),"",#REF!)</f>
        <v>#REF!</v>
      </c>
      <c r="AR485" s="226" t="e">
        <f>IF(ISBLANK(#REF!),"",#REF!)</f>
        <v>#REF!</v>
      </c>
      <c r="AS485" s="219" t="e">
        <f>IF(ISBLANK(#REF!),"",#REF!)</f>
        <v>#REF!</v>
      </c>
      <c r="AT485" s="219" t="e">
        <f>IF(ISBLANK(#REF!),"",#REF!)</f>
        <v>#REF!</v>
      </c>
      <c r="AU485" s="219" t="e">
        <f>IF(ISBLANK(#REF!),"",#REF!)</f>
        <v>#REF!</v>
      </c>
      <c r="AV485" s="219" t="e">
        <f>IF(ISBLANK(#REF!),"",#REF!)</f>
        <v>#REF!</v>
      </c>
      <c r="AW485" s="219" t="e">
        <f>IF(ISBLANK(#REF!),"",#REF!)</f>
        <v>#REF!</v>
      </c>
      <c r="AX485" s="219" t="e">
        <f>IF(ISBLANK(#REF!),"",#REF!)</f>
        <v>#REF!</v>
      </c>
      <c r="AY485" s="226" t="e">
        <f>IF(ISBLANK(#REF!),"",#REF!)</f>
        <v>#REF!</v>
      </c>
      <c r="AZ485" s="219" t="e">
        <f>IF(ISBLANK(#REF!),"",#REF!)</f>
        <v>#REF!</v>
      </c>
      <c r="BA485" s="219" t="e">
        <f>IF(ISBLANK(#REF!),"",#REF!)</f>
        <v>#REF!</v>
      </c>
      <c r="BB485" s="219" t="e">
        <f>IF(ISBLANK(#REF!),"",#REF!)</f>
        <v>#REF!</v>
      </c>
      <c r="BC485" s="219" t="e">
        <f>IF(ISBLANK(#REF!),"",#REF!)</f>
        <v>#REF!</v>
      </c>
      <c r="BD485" s="219" t="e">
        <f>IF(ISBLANK(#REF!),"",#REF!)</f>
        <v>#REF!</v>
      </c>
      <c r="BE485" s="219" t="e">
        <f>IF(ISBLANK(#REF!),"",#REF!)</f>
        <v>#REF!</v>
      </c>
      <c r="BF485" s="219" t="e">
        <f>IF(ISBLANK(#REF!),"",#REF!)</f>
        <v>#REF!</v>
      </c>
      <c r="BG485" s="219" t="e">
        <f>IF(ISBLANK(#REF!),"",#REF!)</f>
        <v>#REF!</v>
      </c>
      <c r="BH485" s="219" t="e">
        <f>IF(ISBLANK(#REF!),"",#REF!)</f>
        <v>#REF!</v>
      </c>
      <c r="BI485" s="219" t="e">
        <f>IF(ISBLANK(#REF!),"",#REF!)</f>
        <v>#REF!</v>
      </c>
      <c r="BJ485" s="219" t="e">
        <f>IF(ISBLANK(#REF!),"",#REF!)</f>
        <v>#REF!</v>
      </c>
      <c r="BK485" s="219" t="e">
        <f>IF(ISBLANK(#REF!),"",#REF!)</f>
        <v>#REF!</v>
      </c>
      <c r="BL485" s="219" t="e">
        <f>IF(ISBLANK(#REF!),"",#REF!)</f>
        <v>#REF!</v>
      </c>
      <c r="BM485" s="219" t="e">
        <f>IF(ISBLANK(#REF!),"",#REF!)</f>
        <v>#REF!</v>
      </c>
      <c r="BN485" s="219" t="e">
        <f>IF(ISBLANK(#REF!),"",#REF!)</f>
        <v>#REF!</v>
      </c>
      <c r="BO485" s="227" t="e">
        <f t="shared" si="132"/>
        <v>#REF!</v>
      </c>
      <c r="BP485" s="228" t="str">
        <f t="shared" si="135"/>
        <v/>
      </c>
      <c r="BQ485" s="229" t="str">
        <f t="shared" si="119"/>
        <v/>
      </c>
      <c r="BR485" s="228" t="e">
        <f t="shared" si="133"/>
        <v>#REF!</v>
      </c>
      <c r="BS485" s="230" t="e">
        <f t="shared" si="134"/>
        <v>#REF!</v>
      </c>
    </row>
    <row r="486" spans="1:71">
      <c r="A486" s="213" t="e">
        <f>IF(ISBLANK(#REF!),"",#REF!)</f>
        <v>#REF!</v>
      </c>
      <c r="B486" s="214" t="e">
        <f>IF(ISBLANK(#REF!),"",#REF!)</f>
        <v>#REF!</v>
      </c>
      <c r="C486" s="214" t="e">
        <f>IF(ISBLANK(#REF!),"",#REF!)</f>
        <v>#REF!</v>
      </c>
      <c r="D486" s="214" t="e">
        <f>IF(ISBLANK(#REF!),"",#REF!)</f>
        <v>#REF!</v>
      </c>
      <c r="E486" s="214" t="e">
        <f>IF(ISBLANK(#REF!),"",#REF!)</f>
        <v>#REF!</v>
      </c>
      <c r="F486" s="214" t="e">
        <f>IF(ISBLANK(#REF!),"",#REF!)</f>
        <v>#REF!</v>
      </c>
      <c r="G486" s="214" t="e">
        <f>IF(ISBLANK(#REF!),"",#REF!)</f>
        <v>#REF!</v>
      </c>
      <c r="H486" s="215" t="e">
        <f>IF(ISBLANK(#REF!),"",#REF!)</f>
        <v>#REF!</v>
      </c>
      <c r="I486" s="214" t="e">
        <f>IF(ISBLANK(#REF!),"",#REF!)</f>
        <v>#REF!</v>
      </c>
      <c r="J486" s="216" t="e">
        <f>IF(ISBLANK(#REF!),"",#REF!)</f>
        <v>#REF!</v>
      </c>
      <c r="K486" s="217" t="e">
        <f>IF(ISBLANK(#REF!),"",#REF!)</f>
        <v>#REF!</v>
      </c>
      <c r="L486" s="217" t="e">
        <f>IF(ISBLANK(#REF!),"",#REF!)</f>
        <v>#REF!</v>
      </c>
      <c r="M486" s="218" t="e">
        <f>IF(ISBLANK(#REF!),"",#REF!)</f>
        <v>#REF!</v>
      </c>
      <c r="N486" s="218" t="e">
        <f>IF(ISBLANK(#REF!),"",#REF!)</f>
        <v>#REF!</v>
      </c>
      <c r="O486" s="220" t="str">
        <f>IFERROR(VLOOKUP(_xlfn.CONCAT('Team Roster - Final'!$A486," : ",'Team Roster - Final'!$BM486),'Rate Calculations'!$C$4:$G$1100,5,FALSE),"")</f>
        <v/>
      </c>
      <c r="P486" s="225">
        <f>IF(ISBLANK('Rate Calculations'!$H488),"",'Rate Calculations'!$H488)</f>
        <v>1.7500000000000002E-2</v>
      </c>
      <c r="Q486" s="220" t="str">
        <f t="shared" si="120"/>
        <v/>
      </c>
      <c r="R486" s="221">
        <f>IF(ISBLANK('Rate Calculations'!$J488),"",'Rate Calculations'!$J488)</f>
        <v>3.5000000000000003E-2</v>
      </c>
      <c r="S486" s="220" t="str">
        <f t="shared" si="121"/>
        <v/>
      </c>
      <c r="T486" s="225" t="str">
        <f>IFERROR(VLOOKUP(_xlfn.CONCAT('Team Roster - Final'!$A486," : ",'Team Roster - Final'!$BM486),'Rate Calculations'!$C$4:$S$1100,10,FALSE),"")</f>
        <v/>
      </c>
      <c r="U486" s="225" t="str">
        <f>IFERROR(VLOOKUP(_xlfn.CONCAT('Team Roster - Final'!$A486," : ",'Team Roster - Final'!$BM486),'Rate Calculations'!$C$4:$S$1100,11,FALSE),"")</f>
        <v/>
      </c>
      <c r="V486" s="222" t="str">
        <f t="shared" si="122"/>
        <v/>
      </c>
      <c r="W486" s="222" t="str">
        <f t="shared" si="123"/>
        <v/>
      </c>
      <c r="X486" s="223" t="str">
        <f>IFERROR(VLOOKUP(_xlfn.CONCAT('Team Roster - Final'!$A486," : ",'Team Roster - Final'!$BM486),'Rate Calculations'!$C$4:$S$1100,14,FALSE),"")</f>
        <v/>
      </c>
      <c r="Y486" s="222" t="str">
        <f t="shared" si="124"/>
        <v/>
      </c>
      <c r="Z486" s="222" t="str">
        <f t="shared" si="125"/>
        <v/>
      </c>
      <c r="AA486" s="224" t="str">
        <f>IFERROR(IF(#REF!="Yes",$Y486, $Y486+$Q486*0.5),"")</f>
        <v/>
      </c>
      <c r="AB486" s="224" t="str">
        <f>IFERROR(IF(#REF!="Yes",$Z486, $Z486+$S486*0.5),"")</f>
        <v/>
      </c>
      <c r="AC486" s="220" t="str">
        <f>IFERROR(VLOOKUP(_xlfn.CONCAT('Team Roster - Final'!$A486," : ",'Team Roster - Final'!$BM486),'Rate Calculations'!$C$4:$U$1100,19,FALSE),"")</f>
        <v/>
      </c>
      <c r="AD486" s="220" t="str">
        <f t="shared" si="126"/>
        <v/>
      </c>
      <c r="AE486" s="220" t="str">
        <f t="shared" si="127"/>
        <v/>
      </c>
      <c r="AF486" s="225" t="str">
        <f>IFERROR(VLOOKUP(_xlfn.CONCAT('Team Roster - Final'!$A486," : ",'Team Roster - Final'!$BM486),'Rate Calculations'!$C$4:$AB$1100,22,FALSE),"")</f>
        <v/>
      </c>
      <c r="AG486" s="225" t="str">
        <f>IFERROR(VLOOKUP(_xlfn.CONCAT('Team Roster - Final'!$A486," : ",'Team Roster - Final'!$BM486),'Rate Calculations'!$C$4:$AB$1100,23,FALSE),"")</f>
        <v/>
      </c>
      <c r="AH486" s="222" t="str">
        <f t="shared" si="128"/>
        <v/>
      </c>
      <c r="AI486" s="222" t="str">
        <f t="shared" si="129"/>
        <v/>
      </c>
      <c r="AJ486" s="223" t="str">
        <f>Table1[[#This Row],[Home Office
Net Fee %]]</f>
        <v/>
      </c>
      <c r="AK486" s="222" t="str">
        <f t="shared" si="130"/>
        <v/>
      </c>
      <c r="AL486" s="222" t="str">
        <f t="shared" si="131"/>
        <v/>
      </c>
      <c r="AM486" s="215" t="str">
        <f>IFERROR(IF(#REF!="Yes",$AK486,($AK486+$AD486*0.5)),"")</f>
        <v/>
      </c>
      <c r="AN486" s="215" t="str">
        <f>IFERROR(IF(#REF!="Yes",$AL486,($AL486+$AE486*0.5)),"")</f>
        <v/>
      </c>
      <c r="AO486" s="374" t="str">
        <f>IF(ISBLANK('Team Roster Proposed - FBR'!Q487),"",'Team Roster Proposed - FBR'!Q487)</f>
        <v/>
      </c>
      <c r="AP486" s="226" t="e">
        <f>IF(ISBLANK(#REF!),"",#REF!)</f>
        <v>#REF!</v>
      </c>
      <c r="AQ486" s="226" t="e">
        <f>IF(ISBLANK(#REF!),"",#REF!)</f>
        <v>#REF!</v>
      </c>
      <c r="AR486" s="226" t="e">
        <f>IF(ISBLANK(#REF!),"",#REF!)</f>
        <v>#REF!</v>
      </c>
      <c r="AS486" s="219" t="e">
        <f>IF(ISBLANK(#REF!),"",#REF!)</f>
        <v>#REF!</v>
      </c>
      <c r="AT486" s="219" t="e">
        <f>IF(ISBLANK(#REF!),"",#REF!)</f>
        <v>#REF!</v>
      </c>
      <c r="AU486" s="219" t="e">
        <f>IF(ISBLANK(#REF!),"",#REF!)</f>
        <v>#REF!</v>
      </c>
      <c r="AV486" s="219" t="e">
        <f>IF(ISBLANK(#REF!),"",#REF!)</f>
        <v>#REF!</v>
      </c>
      <c r="AW486" s="219" t="e">
        <f>IF(ISBLANK(#REF!),"",#REF!)</f>
        <v>#REF!</v>
      </c>
      <c r="AX486" s="219" t="e">
        <f>IF(ISBLANK(#REF!),"",#REF!)</f>
        <v>#REF!</v>
      </c>
      <c r="AY486" s="226" t="e">
        <f>IF(ISBLANK(#REF!),"",#REF!)</f>
        <v>#REF!</v>
      </c>
      <c r="AZ486" s="219" t="e">
        <f>IF(ISBLANK(#REF!),"",#REF!)</f>
        <v>#REF!</v>
      </c>
      <c r="BA486" s="219" t="e">
        <f>IF(ISBLANK(#REF!),"",#REF!)</f>
        <v>#REF!</v>
      </c>
      <c r="BB486" s="219" t="e">
        <f>IF(ISBLANK(#REF!),"",#REF!)</f>
        <v>#REF!</v>
      </c>
      <c r="BC486" s="219" t="e">
        <f>IF(ISBLANK(#REF!),"",#REF!)</f>
        <v>#REF!</v>
      </c>
      <c r="BD486" s="219" t="e">
        <f>IF(ISBLANK(#REF!),"",#REF!)</f>
        <v>#REF!</v>
      </c>
      <c r="BE486" s="219" t="e">
        <f>IF(ISBLANK(#REF!),"",#REF!)</f>
        <v>#REF!</v>
      </c>
      <c r="BF486" s="219" t="e">
        <f>IF(ISBLANK(#REF!),"",#REF!)</f>
        <v>#REF!</v>
      </c>
      <c r="BG486" s="219" t="e">
        <f>IF(ISBLANK(#REF!),"",#REF!)</f>
        <v>#REF!</v>
      </c>
      <c r="BH486" s="219" t="e">
        <f>IF(ISBLANK(#REF!),"",#REF!)</f>
        <v>#REF!</v>
      </c>
      <c r="BI486" s="219" t="e">
        <f>IF(ISBLANK(#REF!),"",#REF!)</f>
        <v>#REF!</v>
      </c>
      <c r="BJ486" s="219" t="e">
        <f>IF(ISBLANK(#REF!),"",#REF!)</f>
        <v>#REF!</v>
      </c>
      <c r="BK486" s="219" t="e">
        <f>IF(ISBLANK(#REF!),"",#REF!)</f>
        <v>#REF!</v>
      </c>
      <c r="BL486" s="219" t="e">
        <f>IF(ISBLANK(#REF!),"",#REF!)</f>
        <v>#REF!</v>
      </c>
      <c r="BM486" s="219" t="e">
        <f>IF(ISBLANK(#REF!),"",#REF!)</f>
        <v>#REF!</v>
      </c>
      <c r="BN486" s="219" t="e">
        <f>IF(ISBLANK(#REF!),"",#REF!)</f>
        <v>#REF!</v>
      </c>
      <c r="BO486" s="227" t="e">
        <f t="shared" si="132"/>
        <v>#REF!</v>
      </c>
      <c r="BP486" s="228" t="str">
        <f t="shared" si="135"/>
        <v/>
      </c>
      <c r="BQ486" s="229" t="str">
        <f t="shared" si="119"/>
        <v/>
      </c>
      <c r="BR486" s="228" t="e">
        <f t="shared" si="133"/>
        <v>#REF!</v>
      </c>
      <c r="BS486" s="230" t="e">
        <f t="shared" si="134"/>
        <v>#REF!</v>
      </c>
    </row>
    <row r="487" spans="1:71">
      <c r="A487" s="213" t="e">
        <f>IF(ISBLANK(#REF!),"",#REF!)</f>
        <v>#REF!</v>
      </c>
      <c r="B487" s="214" t="e">
        <f>IF(ISBLANK(#REF!),"",#REF!)</f>
        <v>#REF!</v>
      </c>
      <c r="C487" s="214" t="e">
        <f>IF(ISBLANK(#REF!),"",#REF!)</f>
        <v>#REF!</v>
      </c>
      <c r="D487" s="214" t="e">
        <f>IF(ISBLANK(#REF!),"",#REF!)</f>
        <v>#REF!</v>
      </c>
      <c r="E487" s="214" t="e">
        <f>IF(ISBLANK(#REF!),"",#REF!)</f>
        <v>#REF!</v>
      </c>
      <c r="F487" s="214" t="e">
        <f>IF(ISBLANK(#REF!),"",#REF!)</f>
        <v>#REF!</v>
      </c>
      <c r="G487" s="214" t="e">
        <f>IF(ISBLANK(#REF!),"",#REF!)</f>
        <v>#REF!</v>
      </c>
      <c r="H487" s="215" t="e">
        <f>IF(ISBLANK(#REF!),"",#REF!)</f>
        <v>#REF!</v>
      </c>
      <c r="I487" s="214" t="e">
        <f>IF(ISBLANK(#REF!),"",#REF!)</f>
        <v>#REF!</v>
      </c>
      <c r="J487" s="216" t="e">
        <f>IF(ISBLANK(#REF!),"",#REF!)</f>
        <v>#REF!</v>
      </c>
      <c r="K487" s="217" t="e">
        <f>IF(ISBLANK(#REF!),"",#REF!)</f>
        <v>#REF!</v>
      </c>
      <c r="L487" s="217" t="e">
        <f>IF(ISBLANK(#REF!),"",#REF!)</f>
        <v>#REF!</v>
      </c>
      <c r="M487" s="218" t="e">
        <f>IF(ISBLANK(#REF!),"",#REF!)</f>
        <v>#REF!</v>
      </c>
      <c r="N487" s="218" t="e">
        <f>IF(ISBLANK(#REF!),"",#REF!)</f>
        <v>#REF!</v>
      </c>
      <c r="O487" s="220" t="str">
        <f>IFERROR(VLOOKUP(_xlfn.CONCAT('Team Roster - Final'!$A487," : ",'Team Roster - Final'!$BM487),'Rate Calculations'!$C$4:$G$1100,5,FALSE),"")</f>
        <v/>
      </c>
      <c r="P487" s="225">
        <f>IF(ISBLANK('Rate Calculations'!$H489),"",'Rate Calculations'!$H489)</f>
        <v>1.7500000000000002E-2</v>
      </c>
      <c r="Q487" s="220" t="str">
        <f t="shared" si="120"/>
        <v/>
      </c>
      <c r="R487" s="221">
        <f>IF(ISBLANK('Rate Calculations'!$J489),"",'Rate Calculations'!$J489)</f>
        <v>3.5000000000000003E-2</v>
      </c>
      <c r="S487" s="220" t="str">
        <f t="shared" si="121"/>
        <v/>
      </c>
      <c r="T487" s="225" t="str">
        <f>IFERROR(VLOOKUP(_xlfn.CONCAT('Team Roster - Final'!$A487," : ",'Team Roster - Final'!$BM487),'Rate Calculations'!$C$4:$S$1100,10,FALSE),"")</f>
        <v/>
      </c>
      <c r="U487" s="225" t="str">
        <f>IFERROR(VLOOKUP(_xlfn.CONCAT('Team Roster - Final'!$A487," : ",'Team Roster - Final'!$BM487),'Rate Calculations'!$C$4:$S$1100,11,FALSE),"")</f>
        <v/>
      </c>
      <c r="V487" s="222" t="str">
        <f t="shared" si="122"/>
        <v/>
      </c>
      <c r="W487" s="222" t="str">
        <f t="shared" si="123"/>
        <v/>
      </c>
      <c r="X487" s="223" t="str">
        <f>IFERROR(VLOOKUP(_xlfn.CONCAT('Team Roster - Final'!$A487," : ",'Team Roster - Final'!$BM487),'Rate Calculations'!$C$4:$S$1100,14,FALSE),"")</f>
        <v/>
      </c>
      <c r="Y487" s="222" t="str">
        <f t="shared" si="124"/>
        <v/>
      </c>
      <c r="Z487" s="222" t="str">
        <f t="shared" si="125"/>
        <v/>
      </c>
      <c r="AA487" s="224" t="str">
        <f>IFERROR(IF(#REF!="Yes",$Y487, $Y487+$Q487*0.5),"")</f>
        <v/>
      </c>
      <c r="AB487" s="224" t="str">
        <f>IFERROR(IF(#REF!="Yes",$Z487, $Z487+$S487*0.5),"")</f>
        <v/>
      </c>
      <c r="AC487" s="220" t="str">
        <f>IFERROR(VLOOKUP(_xlfn.CONCAT('Team Roster - Final'!$A487," : ",'Team Roster - Final'!$BM487),'Rate Calculations'!$C$4:$U$1100,19,FALSE),"")</f>
        <v/>
      </c>
      <c r="AD487" s="220" t="str">
        <f t="shared" si="126"/>
        <v/>
      </c>
      <c r="AE487" s="220" t="str">
        <f t="shared" si="127"/>
        <v/>
      </c>
      <c r="AF487" s="225" t="str">
        <f>IFERROR(VLOOKUP(_xlfn.CONCAT('Team Roster - Final'!$A487," : ",'Team Roster - Final'!$BM487),'Rate Calculations'!$C$4:$AB$1100,22,FALSE),"")</f>
        <v/>
      </c>
      <c r="AG487" s="225" t="str">
        <f>IFERROR(VLOOKUP(_xlfn.CONCAT('Team Roster - Final'!$A487," : ",'Team Roster - Final'!$BM487),'Rate Calculations'!$C$4:$AB$1100,23,FALSE),"")</f>
        <v/>
      </c>
      <c r="AH487" s="222" t="str">
        <f t="shared" si="128"/>
        <v/>
      </c>
      <c r="AI487" s="222" t="str">
        <f t="shared" si="129"/>
        <v/>
      </c>
      <c r="AJ487" s="223" t="str">
        <f>Table1[[#This Row],[Home Office
Net Fee %]]</f>
        <v/>
      </c>
      <c r="AK487" s="222" t="str">
        <f t="shared" si="130"/>
        <v/>
      </c>
      <c r="AL487" s="222" t="str">
        <f t="shared" si="131"/>
        <v/>
      </c>
      <c r="AM487" s="215" t="str">
        <f>IFERROR(IF(#REF!="Yes",$AK487,($AK487+$AD487*0.5)),"")</f>
        <v/>
      </c>
      <c r="AN487" s="215" t="str">
        <f>IFERROR(IF(#REF!="Yes",$AL487,($AL487+$AE487*0.5)),"")</f>
        <v/>
      </c>
      <c r="AO487" s="374" t="str">
        <f>IF(ISBLANK('Team Roster Proposed - FBR'!Q488),"",'Team Roster Proposed - FBR'!Q488)</f>
        <v/>
      </c>
      <c r="AP487" s="226" t="e">
        <f>IF(ISBLANK(#REF!),"",#REF!)</f>
        <v>#REF!</v>
      </c>
      <c r="AQ487" s="226" t="e">
        <f>IF(ISBLANK(#REF!),"",#REF!)</f>
        <v>#REF!</v>
      </c>
      <c r="AR487" s="226" t="e">
        <f>IF(ISBLANK(#REF!),"",#REF!)</f>
        <v>#REF!</v>
      </c>
      <c r="AS487" s="219" t="e">
        <f>IF(ISBLANK(#REF!),"",#REF!)</f>
        <v>#REF!</v>
      </c>
      <c r="AT487" s="219" t="e">
        <f>IF(ISBLANK(#REF!),"",#REF!)</f>
        <v>#REF!</v>
      </c>
      <c r="AU487" s="219" t="e">
        <f>IF(ISBLANK(#REF!),"",#REF!)</f>
        <v>#REF!</v>
      </c>
      <c r="AV487" s="219" t="e">
        <f>IF(ISBLANK(#REF!),"",#REF!)</f>
        <v>#REF!</v>
      </c>
      <c r="AW487" s="219" t="e">
        <f>IF(ISBLANK(#REF!),"",#REF!)</f>
        <v>#REF!</v>
      </c>
      <c r="AX487" s="219" t="e">
        <f>IF(ISBLANK(#REF!),"",#REF!)</f>
        <v>#REF!</v>
      </c>
      <c r="AY487" s="226" t="e">
        <f>IF(ISBLANK(#REF!),"",#REF!)</f>
        <v>#REF!</v>
      </c>
      <c r="AZ487" s="219" t="e">
        <f>IF(ISBLANK(#REF!),"",#REF!)</f>
        <v>#REF!</v>
      </c>
      <c r="BA487" s="219" t="e">
        <f>IF(ISBLANK(#REF!),"",#REF!)</f>
        <v>#REF!</v>
      </c>
      <c r="BB487" s="219" t="e">
        <f>IF(ISBLANK(#REF!),"",#REF!)</f>
        <v>#REF!</v>
      </c>
      <c r="BC487" s="219" t="e">
        <f>IF(ISBLANK(#REF!),"",#REF!)</f>
        <v>#REF!</v>
      </c>
      <c r="BD487" s="219" t="e">
        <f>IF(ISBLANK(#REF!),"",#REF!)</f>
        <v>#REF!</v>
      </c>
      <c r="BE487" s="219" t="e">
        <f>IF(ISBLANK(#REF!),"",#REF!)</f>
        <v>#REF!</v>
      </c>
      <c r="BF487" s="219" t="e">
        <f>IF(ISBLANK(#REF!),"",#REF!)</f>
        <v>#REF!</v>
      </c>
      <c r="BG487" s="219" t="e">
        <f>IF(ISBLANK(#REF!),"",#REF!)</f>
        <v>#REF!</v>
      </c>
      <c r="BH487" s="219" t="e">
        <f>IF(ISBLANK(#REF!),"",#REF!)</f>
        <v>#REF!</v>
      </c>
      <c r="BI487" s="219" t="e">
        <f>IF(ISBLANK(#REF!),"",#REF!)</f>
        <v>#REF!</v>
      </c>
      <c r="BJ487" s="219" t="e">
        <f>IF(ISBLANK(#REF!),"",#REF!)</f>
        <v>#REF!</v>
      </c>
      <c r="BK487" s="219" t="e">
        <f>IF(ISBLANK(#REF!),"",#REF!)</f>
        <v>#REF!</v>
      </c>
      <c r="BL487" s="219" t="e">
        <f>IF(ISBLANK(#REF!),"",#REF!)</f>
        <v>#REF!</v>
      </c>
      <c r="BM487" s="219" t="e">
        <f>IF(ISBLANK(#REF!),"",#REF!)</f>
        <v>#REF!</v>
      </c>
      <c r="BN487" s="219" t="e">
        <f>IF(ISBLANK(#REF!),"",#REF!)</f>
        <v>#REF!</v>
      </c>
      <c r="BO487" s="227" t="e">
        <f t="shared" si="132"/>
        <v>#REF!</v>
      </c>
      <c r="BP487" s="228" t="str">
        <f t="shared" si="135"/>
        <v/>
      </c>
      <c r="BQ487" s="229" t="str">
        <f t="shared" si="119"/>
        <v/>
      </c>
      <c r="BR487" s="228" t="e">
        <f t="shared" si="133"/>
        <v>#REF!</v>
      </c>
      <c r="BS487" s="230" t="e">
        <f t="shared" si="134"/>
        <v>#REF!</v>
      </c>
    </row>
    <row r="488" spans="1:71">
      <c r="A488" s="213" t="e">
        <f>IF(ISBLANK(#REF!),"",#REF!)</f>
        <v>#REF!</v>
      </c>
      <c r="B488" s="214" t="e">
        <f>IF(ISBLANK(#REF!),"",#REF!)</f>
        <v>#REF!</v>
      </c>
      <c r="C488" s="214" t="e">
        <f>IF(ISBLANK(#REF!),"",#REF!)</f>
        <v>#REF!</v>
      </c>
      <c r="D488" s="214" t="e">
        <f>IF(ISBLANK(#REF!),"",#REF!)</f>
        <v>#REF!</v>
      </c>
      <c r="E488" s="214" t="e">
        <f>IF(ISBLANK(#REF!),"",#REF!)</f>
        <v>#REF!</v>
      </c>
      <c r="F488" s="214" t="e">
        <f>IF(ISBLANK(#REF!),"",#REF!)</f>
        <v>#REF!</v>
      </c>
      <c r="G488" s="214" t="e">
        <f>IF(ISBLANK(#REF!),"",#REF!)</f>
        <v>#REF!</v>
      </c>
      <c r="H488" s="215" t="e">
        <f>IF(ISBLANK(#REF!),"",#REF!)</f>
        <v>#REF!</v>
      </c>
      <c r="I488" s="214" t="e">
        <f>IF(ISBLANK(#REF!),"",#REF!)</f>
        <v>#REF!</v>
      </c>
      <c r="J488" s="216" t="e">
        <f>IF(ISBLANK(#REF!),"",#REF!)</f>
        <v>#REF!</v>
      </c>
      <c r="K488" s="217" t="e">
        <f>IF(ISBLANK(#REF!),"",#REF!)</f>
        <v>#REF!</v>
      </c>
      <c r="L488" s="217" t="e">
        <f>IF(ISBLANK(#REF!),"",#REF!)</f>
        <v>#REF!</v>
      </c>
      <c r="M488" s="218" t="e">
        <f>IF(ISBLANK(#REF!),"",#REF!)</f>
        <v>#REF!</v>
      </c>
      <c r="N488" s="218" t="e">
        <f>IF(ISBLANK(#REF!),"",#REF!)</f>
        <v>#REF!</v>
      </c>
      <c r="O488" s="220" t="str">
        <f>IFERROR(VLOOKUP(_xlfn.CONCAT('Team Roster - Final'!$A488," : ",'Team Roster - Final'!$BM488),'Rate Calculations'!$C$4:$G$1100,5,FALSE),"")</f>
        <v/>
      </c>
      <c r="P488" s="225">
        <f>IF(ISBLANK('Rate Calculations'!$H490),"",'Rate Calculations'!$H490)</f>
        <v>1.7500000000000002E-2</v>
      </c>
      <c r="Q488" s="220" t="str">
        <f t="shared" si="120"/>
        <v/>
      </c>
      <c r="R488" s="221">
        <f>IF(ISBLANK('Rate Calculations'!$J490),"",'Rate Calculations'!$J490)</f>
        <v>3.5000000000000003E-2</v>
      </c>
      <c r="S488" s="220" t="str">
        <f t="shared" si="121"/>
        <v/>
      </c>
      <c r="T488" s="225" t="str">
        <f>IFERROR(VLOOKUP(_xlfn.CONCAT('Team Roster - Final'!$A488," : ",'Team Roster - Final'!$BM488),'Rate Calculations'!$C$4:$S$1100,10,FALSE),"")</f>
        <v/>
      </c>
      <c r="U488" s="225" t="str">
        <f>IFERROR(VLOOKUP(_xlfn.CONCAT('Team Roster - Final'!$A488," : ",'Team Roster - Final'!$BM488),'Rate Calculations'!$C$4:$S$1100,11,FALSE),"")</f>
        <v/>
      </c>
      <c r="V488" s="222" t="str">
        <f t="shared" si="122"/>
        <v/>
      </c>
      <c r="W488" s="222" t="str">
        <f t="shared" si="123"/>
        <v/>
      </c>
      <c r="X488" s="223" t="str">
        <f>IFERROR(VLOOKUP(_xlfn.CONCAT('Team Roster - Final'!$A488," : ",'Team Roster - Final'!$BM488),'Rate Calculations'!$C$4:$S$1100,14,FALSE),"")</f>
        <v/>
      </c>
      <c r="Y488" s="222" t="str">
        <f t="shared" si="124"/>
        <v/>
      </c>
      <c r="Z488" s="222" t="str">
        <f t="shared" si="125"/>
        <v/>
      </c>
      <c r="AA488" s="224" t="str">
        <f>IFERROR(IF(#REF!="Yes",$Y488, $Y488+$Q488*0.5),"")</f>
        <v/>
      </c>
      <c r="AB488" s="224" t="str">
        <f>IFERROR(IF(#REF!="Yes",$Z488, $Z488+$S488*0.5),"")</f>
        <v/>
      </c>
      <c r="AC488" s="220" t="str">
        <f>IFERROR(VLOOKUP(_xlfn.CONCAT('Team Roster - Final'!$A488," : ",'Team Roster - Final'!$BM488),'Rate Calculations'!$C$4:$U$1100,19,FALSE),"")</f>
        <v/>
      </c>
      <c r="AD488" s="220" t="str">
        <f t="shared" si="126"/>
        <v/>
      </c>
      <c r="AE488" s="220" t="str">
        <f t="shared" si="127"/>
        <v/>
      </c>
      <c r="AF488" s="225" t="str">
        <f>IFERROR(VLOOKUP(_xlfn.CONCAT('Team Roster - Final'!$A488," : ",'Team Roster - Final'!$BM488),'Rate Calculations'!$C$4:$AB$1100,22,FALSE),"")</f>
        <v/>
      </c>
      <c r="AG488" s="225" t="str">
        <f>IFERROR(VLOOKUP(_xlfn.CONCAT('Team Roster - Final'!$A488," : ",'Team Roster - Final'!$BM488),'Rate Calculations'!$C$4:$AB$1100,23,FALSE),"")</f>
        <v/>
      </c>
      <c r="AH488" s="222" t="str">
        <f t="shared" si="128"/>
        <v/>
      </c>
      <c r="AI488" s="222" t="str">
        <f t="shared" si="129"/>
        <v/>
      </c>
      <c r="AJ488" s="223" t="str">
        <f>Table1[[#This Row],[Home Office
Net Fee %]]</f>
        <v/>
      </c>
      <c r="AK488" s="222" t="str">
        <f t="shared" si="130"/>
        <v/>
      </c>
      <c r="AL488" s="222" t="str">
        <f t="shared" si="131"/>
        <v/>
      </c>
      <c r="AM488" s="215" t="str">
        <f>IFERROR(IF(#REF!="Yes",$AK488,($AK488+$AD488*0.5)),"")</f>
        <v/>
      </c>
      <c r="AN488" s="215" t="str">
        <f>IFERROR(IF(#REF!="Yes",$AL488,($AL488+$AE488*0.5)),"")</f>
        <v/>
      </c>
      <c r="AO488" s="374" t="str">
        <f>IF(ISBLANK('Team Roster Proposed - FBR'!Q489),"",'Team Roster Proposed - FBR'!Q489)</f>
        <v/>
      </c>
      <c r="AP488" s="226" t="e">
        <f>IF(ISBLANK(#REF!),"",#REF!)</f>
        <v>#REF!</v>
      </c>
      <c r="AQ488" s="226" t="e">
        <f>IF(ISBLANK(#REF!),"",#REF!)</f>
        <v>#REF!</v>
      </c>
      <c r="AR488" s="226" t="e">
        <f>IF(ISBLANK(#REF!),"",#REF!)</f>
        <v>#REF!</v>
      </c>
      <c r="AS488" s="219" t="e">
        <f>IF(ISBLANK(#REF!),"",#REF!)</f>
        <v>#REF!</v>
      </c>
      <c r="AT488" s="219" t="e">
        <f>IF(ISBLANK(#REF!),"",#REF!)</f>
        <v>#REF!</v>
      </c>
      <c r="AU488" s="219" t="e">
        <f>IF(ISBLANK(#REF!),"",#REF!)</f>
        <v>#REF!</v>
      </c>
      <c r="AV488" s="219" t="e">
        <f>IF(ISBLANK(#REF!),"",#REF!)</f>
        <v>#REF!</v>
      </c>
      <c r="AW488" s="219" t="e">
        <f>IF(ISBLANK(#REF!),"",#REF!)</f>
        <v>#REF!</v>
      </c>
      <c r="AX488" s="219" t="e">
        <f>IF(ISBLANK(#REF!),"",#REF!)</f>
        <v>#REF!</v>
      </c>
      <c r="AY488" s="226" t="e">
        <f>IF(ISBLANK(#REF!),"",#REF!)</f>
        <v>#REF!</v>
      </c>
      <c r="AZ488" s="219" t="e">
        <f>IF(ISBLANK(#REF!),"",#REF!)</f>
        <v>#REF!</v>
      </c>
      <c r="BA488" s="219" t="e">
        <f>IF(ISBLANK(#REF!),"",#REF!)</f>
        <v>#REF!</v>
      </c>
      <c r="BB488" s="219" t="e">
        <f>IF(ISBLANK(#REF!),"",#REF!)</f>
        <v>#REF!</v>
      </c>
      <c r="BC488" s="219" t="e">
        <f>IF(ISBLANK(#REF!),"",#REF!)</f>
        <v>#REF!</v>
      </c>
      <c r="BD488" s="219" t="e">
        <f>IF(ISBLANK(#REF!),"",#REF!)</f>
        <v>#REF!</v>
      </c>
      <c r="BE488" s="219" t="e">
        <f>IF(ISBLANK(#REF!),"",#REF!)</f>
        <v>#REF!</v>
      </c>
      <c r="BF488" s="219" t="e">
        <f>IF(ISBLANK(#REF!),"",#REF!)</f>
        <v>#REF!</v>
      </c>
      <c r="BG488" s="219" t="e">
        <f>IF(ISBLANK(#REF!),"",#REF!)</f>
        <v>#REF!</v>
      </c>
      <c r="BH488" s="219" t="e">
        <f>IF(ISBLANK(#REF!),"",#REF!)</f>
        <v>#REF!</v>
      </c>
      <c r="BI488" s="219" t="e">
        <f>IF(ISBLANK(#REF!),"",#REF!)</f>
        <v>#REF!</v>
      </c>
      <c r="BJ488" s="219" t="e">
        <f>IF(ISBLANK(#REF!),"",#REF!)</f>
        <v>#REF!</v>
      </c>
      <c r="BK488" s="219" t="e">
        <f>IF(ISBLANK(#REF!),"",#REF!)</f>
        <v>#REF!</v>
      </c>
      <c r="BL488" s="219" t="e">
        <f>IF(ISBLANK(#REF!),"",#REF!)</f>
        <v>#REF!</v>
      </c>
      <c r="BM488" s="219" t="e">
        <f>IF(ISBLANK(#REF!),"",#REF!)</f>
        <v>#REF!</v>
      </c>
      <c r="BN488" s="219" t="e">
        <f>IF(ISBLANK(#REF!),"",#REF!)</f>
        <v>#REF!</v>
      </c>
      <c r="BO488" s="227" t="e">
        <f t="shared" si="132"/>
        <v>#REF!</v>
      </c>
      <c r="BP488" s="228" t="str">
        <f t="shared" si="135"/>
        <v/>
      </c>
      <c r="BQ488" s="229" t="str">
        <f t="shared" si="119"/>
        <v/>
      </c>
      <c r="BR488" s="228" t="e">
        <f t="shared" si="133"/>
        <v>#REF!</v>
      </c>
      <c r="BS488" s="230" t="e">
        <f t="shared" si="134"/>
        <v>#REF!</v>
      </c>
    </row>
    <row r="489" spans="1:71">
      <c r="A489" s="213" t="e">
        <f>IF(ISBLANK(#REF!),"",#REF!)</f>
        <v>#REF!</v>
      </c>
      <c r="B489" s="214" t="e">
        <f>IF(ISBLANK(#REF!),"",#REF!)</f>
        <v>#REF!</v>
      </c>
      <c r="C489" s="214" t="e">
        <f>IF(ISBLANK(#REF!),"",#REF!)</f>
        <v>#REF!</v>
      </c>
      <c r="D489" s="214" t="e">
        <f>IF(ISBLANK(#REF!),"",#REF!)</f>
        <v>#REF!</v>
      </c>
      <c r="E489" s="214" t="e">
        <f>IF(ISBLANK(#REF!),"",#REF!)</f>
        <v>#REF!</v>
      </c>
      <c r="F489" s="214" t="e">
        <f>IF(ISBLANK(#REF!),"",#REF!)</f>
        <v>#REF!</v>
      </c>
      <c r="G489" s="214" t="e">
        <f>IF(ISBLANK(#REF!),"",#REF!)</f>
        <v>#REF!</v>
      </c>
      <c r="H489" s="215" t="e">
        <f>IF(ISBLANK(#REF!),"",#REF!)</f>
        <v>#REF!</v>
      </c>
      <c r="I489" s="214" t="e">
        <f>IF(ISBLANK(#REF!),"",#REF!)</f>
        <v>#REF!</v>
      </c>
      <c r="J489" s="216" t="e">
        <f>IF(ISBLANK(#REF!),"",#REF!)</f>
        <v>#REF!</v>
      </c>
      <c r="K489" s="217" t="e">
        <f>IF(ISBLANK(#REF!),"",#REF!)</f>
        <v>#REF!</v>
      </c>
      <c r="L489" s="217" t="e">
        <f>IF(ISBLANK(#REF!),"",#REF!)</f>
        <v>#REF!</v>
      </c>
      <c r="M489" s="218" t="e">
        <f>IF(ISBLANK(#REF!),"",#REF!)</f>
        <v>#REF!</v>
      </c>
      <c r="N489" s="218" t="e">
        <f>IF(ISBLANK(#REF!),"",#REF!)</f>
        <v>#REF!</v>
      </c>
      <c r="O489" s="220" t="str">
        <f>IFERROR(VLOOKUP(_xlfn.CONCAT('Team Roster - Final'!$A489," : ",'Team Roster - Final'!$BM489),'Rate Calculations'!$C$4:$G$1100,5,FALSE),"")</f>
        <v/>
      </c>
      <c r="P489" s="225">
        <f>IF(ISBLANK('Rate Calculations'!$H491),"",'Rate Calculations'!$H491)</f>
        <v>1.7500000000000002E-2</v>
      </c>
      <c r="Q489" s="220" t="str">
        <f t="shared" si="120"/>
        <v/>
      </c>
      <c r="R489" s="221">
        <f>IF(ISBLANK('Rate Calculations'!$J491),"",'Rate Calculations'!$J491)</f>
        <v>3.5000000000000003E-2</v>
      </c>
      <c r="S489" s="220" t="str">
        <f t="shared" si="121"/>
        <v/>
      </c>
      <c r="T489" s="225" t="str">
        <f>IFERROR(VLOOKUP(_xlfn.CONCAT('Team Roster - Final'!$A489," : ",'Team Roster - Final'!$BM489),'Rate Calculations'!$C$4:$S$1100,10,FALSE),"")</f>
        <v/>
      </c>
      <c r="U489" s="225" t="str">
        <f>IFERROR(VLOOKUP(_xlfn.CONCAT('Team Roster - Final'!$A489," : ",'Team Roster - Final'!$BM489),'Rate Calculations'!$C$4:$S$1100,11,FALSE),"")</f>
        <v/>
      </c>
      <c r="V489" s="222" t="str">
        <f t="shared" si="122"/>
        <v/>
      </c>
      <c r="W489" s="222" t="str">
        <f t="shared" si="123"/>
        <v/>
      </c>
      <c r="X489" s="223" t="str">
        <f>IFERROR(VLOOKUP(_xlfn.CONCAT('Team Roster - Final'!$A489," : ",'Team Roster - Final'!$BM489),'Rate Calculations'!$C$4:$S$1100,14,FALSE),"")</f>
        <v/>
      </c>
      <c r="Y489" s="222" t="str">
        <f t="shared" si="124"/>
        <v/>
      </c>
      <c r="Z489" s="222" t="str">
        <f t="shared" si="125"/>
        <v/>
      </c>
      <c r="AA489" s="224" t="str">
        <f>IFERROR(IF(#REF!="Yes",$Y489, $Y489+$Q489*0.5),"")</f>
        <v/>
      </c>
      <c r="AB489" s="224" t="str">
        <f>IFERROR(IF(#REF!="Yes",$Z489, $Z489+$S489*0.5),"")</f>
        <v/>
      </c>
      <c r="AC489" s="220" t="str">
        <f>IFERROR(VLOOKUP(_xlfn.CONCAT('Team Roster - Final'!$A489," : ",'Team Roster - Final'!$BM489),'Rate Calculations'!$C$4:$U$1100,19,FALSE),"")</f>
        <v/>
      </c>
      <c r="AD489" s="220" t="str">
        <f t="shared" si="126"/>
        <v/>
      </c>
      <c r="AE489" s="220" t="str">
        <f t="shared" si="127"/>
        <v/>
      </c>
      <c r="AF489" s="225" t="str">
        <f>IFERROR(VLOOKUP(_xlfn.CONCAT('Team Roster - Final'!$A489," : ",'Team Roster - Final'!$BM489),'Rate Calculations'!$C$4:$AB$1100,22,FALSE),"")</f>
        <v/>
      </c>
      <c r="AG489" s="225" t="str">
        <f>IFERROR(VLOOKUP(_xlfn.CONCAT('Team Roster - Final'!$A489," : ",'Team Roster - Final'!$BM489),'Rate Calculations'!$C$4:$AB$1100,23,FALSE),"")</f>
        <v/>
      </c>
      <c r="AH489" s="222" t="str">
        <f t="shared" si="128"/>
        <v/>
      </c>
      <c r="AI489" s="222" t="str">
        <f t="shared" si="129"/>
        <v/>
      </c>
      <c r="AJ489" s="223" t="str">
        <f>Table1[[#This Row],[Home Office
Net Fee %]]</f>
        <v/>
      </c>
      <c r="AK489" s="222" t="str">
        <f t="shared" si="130"/>
        <v/>
      </c>
      <c r="AL489" s="222" t="str">
        <f t="shared" si="131"/>
        <v/>
      </c>
      <c r="AM489" s="215" t="str">
        <f>IFERROR(IF(#REF!="Yes",$AK489,($AK489+$AD489*0.5)),"")</f>
        <v/>
      </c>
      <c r="AN489" s="215" t="str">
        <f>IFERROR(IF(#REF!="Yes",$AL489,($AL489+$AE489*0.5)),"")</f>
        <v/>
      </c>
      <c r="AO489" s="374" t="str">
        <f>IF(ISBLANK('Team Roster Proposed - FBR'!Q490),"",'Team Roster Proposed - FBR'!Q490)</f>
        <v/>
      </c>
      <c r="AP489" s="226" t="e">
        <f>IF(ISBLANK(#REF!),"",#REF!)</f>
        <v>#REF!</v>
      </c>
      <c r="AQ489" s="226" t="e">
        <f>IF(ISBLANK(#REF!),"",#REF!)</f>
        <v>#REF!</v>
      </c>
      <c r="AR489" s="226" t="e">
        <f>IF(ISBLANK(#REF!),"",#REF!)</f>
        <v>#REF!</v>
      </c>
      <c r="AS489" s="219" t="e">
        <f>IF(ISBLANK(#REF!),"",#REF!)</f>
        <v>#REF!</v>
      </c>
      <c r="AT489" s="219" t="e">
        <f>IF(ISBLANK(#REF!),"",#REF!)</f>
        <v>#REF!</v>
      </c>
      <c r="AU489" s="219" t="e">
        <f>IF(ISBLANK(#REF!),"",#REF!)</f>
        <v>#REF!</v>
      </c>
      <c r="AV489" s="219" t="e">
        <f>IF(ISBLANK(#REF!),"",#REF!)</f>
        <v>#REF!</v>
      </c>
      <c r="AW489" s="219" t="e">
        <f>IF(ISBLANK(#REF!),"",#REF!)</f>
        <v>#REF!</v>
      </c>
      <c r="AX489" s="219" t="e">
        <f>IF(ISBLANK(#REF!),"",#REF!)</f>
        <v>#REF!</v>
      </c>
      <c r="AY489" s="226" t="e">
        <f>IF(ISBLANK(#REF!),"",#REF!)</f>
        <v>#REF!</v>
      </c>
      <c r="AZ489" s="219" t="e">
        <f>IF(ISBLANK(#REF!),"",#REF!)</f>
        <v>#REF!</v>
      </c>
      <c r="BA489" s="219" t="e">
        <f>IF(ISBLANK(#REF!),"",#REF!)</f>
        <v>#REF!</v>
      </c>
      <c r="BB489" s="219" t="e">
        <f>IF(ISBLANK(#REF!),"",#REF!)</f>
        <v>#REF!</v>
      </c>
      <c r="BC489" s="219" t="e">
        <f>IF(ISBLANK(#REF!),"",#REF!)</f>
        <v>#REF!</v>
      </c>
      <c r="BD489" s="219" t="e">
        <f>IF(ISBLANK(#REF!),"",#REF!)</f>
        <v>#REF!</v>
      </c>
      <c r="BE489" s="219" t="e">
        <f>IF(ISBLANK(#REF!),"",#REF!)</f>
        <v>#REF!</v>
      </c>
      <c r="BF489" s="219" t="e">
        <f>IF(ISBLANK(#REF!),"",#REF!)</f>
        <v>#REF!</v>
      </c>
      <c r="BG489" s="219" t="e">
        <f>IF(ISBLANK(#REF!),"",#REF!)</f>
        <v>#REF!</v>
      </c>
      <c r="BH489" s="219" t="e">
        <f>IF(ISBLANK(#REF!),"",#REF!)</f>
        <v>#REF!</v>
      </c>
      <c r="BI489" s="219" t="e">
        <f>IF(ISBLANK(#REF!),"",#REF!)</f>
        <v>#REF!</v>
      </c>
      <c r="BJ489" s="219" t="e">
        <f>IF(ISBLANK(#REF!),"",#REF!)</f>
        <v>#REF!</v>
      </c>
      <c r="BK489" s="219" t="e">
        <f>IF(ISBLANK(#REF!),"",#REF!)</f>
        <v>#REF!</v>
      </c>
      <c r="BL489" s="219" t="e">
        <f>IF(ISBLANK(#REF!),"",#REF!)</f>
        <v>#REF!</v>
      </c>
      <c r="BM489" s="219" t="e">
        <f>IF(ISBLANK(#REF!),"",#REF!)</f>
        <v>#REF!</v>
      </c>
      <c r="BN489" s="219" t="e">
        <f>IF(ISBLANK(#REF!),"",#REF!)</f>
        <v>#REF!</v>
      </c>
      <c r="BO489" s="227" t="e">
        <f t="shared" si="132"/>
        <v>#REF!</v>
      </c>
      <c r="BP489" s="228" t="str">
        <f t="shared" si="135"/>
        <v/>
      </c>
      <c r="BQ489" s="229" t="str">
        <f t="shared" si="119"/>
        <v/>
      </c>
      <c r="BR489" s="228" t="e">
        <f t="shared" si="133"/>
        <v>#REF!</v>
      </c>
      <c r="BS489" s="230" t="e">
        <f t="shared" si="134"/>
        <v>#REF!</v>
      </c>
    </row>
    <row r="490" spans="1:71">
      <c r="A490" s="213" t="e">
        <f>IF(ISBLANK(#REF!),"",#REF!)</f>
        <v>#REF!</v>
      </c>
      <c r="B490" s="214" t="e">
        <f>IF(ISBLANK(#REF!),"",#REF!)</f>
        <v>#REF!</v>
      </c>
      <c r="C490" s="214" t="e">
        <f>IF(ISBLANK(#REF!),"",#REF!)</f>
        <v>#REF!</v>
      </c>
      <c r="D490" s="214" t="e">
        <f>IF(ISBLANK(#REF!),"",#REF!)</f>
        <v>#REF!</v>
      </c>
      <c r="E490" s="214" t="e">
        <f>IF(ISBLANK(#REF!),"",#REF!)</f>
        <v>#REF!</v>
      </c>
      <c r="F490" s="214" t="e">
        <f>IF(ISBLANK(#REF!),"",#REF!)</f>
        <v>#REF!</v>
      </c>
      <c r="G490" s="214" t="e">
        <f>IF(ISBLANK(#REF!),"",#REF!)</f>
        <v>#REF!</v>
      </c>
      <c r="H490" s="215" t="e">
        <f>IF(ISBLANK(#REF!),"",#REF!)</f>
        <v>#REF!</v>
      </c>
      <c r="I490" s="214" t="e">
        <f>IF(ISBLANK(#REF!),"",#REF!)</f>
        <v>#REF!</v>
      </c>
      <c r="J490" s="216" t="e">
        <f>IF(ISBLANK(#REF!),"",#REF!)</f>
        <v>#REF!</v>
      </c>
      <c r="K490" s="217" t="e">
        <f>IF(ISBLANK(#REF!),"",#REF!)</f>
        <v>#REF!</v>
      </c>
      <c r="L490" s="217" t="e">
        <f>IF(ISBLANK(#REF!),"",#REF!)</f>
        <v>#REF!</v>
      </c>
      <c r="M490" s="218" t="e">
        <f>IF(ISBLANK(#REF!),"",#REF!)</f>
        <v>#REF!</v>
      </c>
      <c r="N490" s="218" t="e">
        <f>IF(ISBLANK(#REF!),"",#REF!)</f>
        <v>#REF!</v>
      </c>
      <c r="O490" s="220" t="str">
        <f>IFERROR(VLOOKUP(_xlfn.CONCAT('Team Roster - Final'!$A490," : ",'Team Roster - Final'!$BM490),'Rate Calculations'!$C$4:$G$1100,5,FALSE),"")</f>
        <v/>
      </c>
      <c r="P490" s="225">
        <f>IF(ISBLANK('Rate Calculations'!$H492),"",'Rate Calculations'!$H492)</f>
        <v>1.7500000000000002E-2</v>
      </c>
      <c r="Q490" s="220" t="str">
        <f t="shared" si="120"/>
        <v/>
      </c>
      <c r="R490" s="221">
        <f>IF(ISBLANK('Rate Calculations'!$J492),"",'Rate Calculations'!$J492)</f>
        <v>3.5000000000000003E-2</v>
      </c>
      <c r="S490" s="220" t="str">
        <f t="shared" si="121"/>
        <v/>
      </c>
      <c r="T490" s="225" t="str">
        <f>IFERROR(VLOOKUP(_xlfn.CONCAT('Team Roster - Final'!$A490," : ",'Team Roster - Final'!$BM490),'Rate Calculations'!$C$4:$S$1100,10,FALSE),"")</f>
        <v/>
      </c>
      <c r="U490" s="225" t="str">
        <f>IFERROR(VLOOKUP(_xlfn.CONCAT('Team Roster - Final'!$A490," : ",'Team Roster - Final'!$BM490),'Rate Calculations'!$C$4:$S$1100,11,FALSE),"")</f>
        <v/>
      </c>
      <c r="V490" s="222" t="str">
        <f t="shared" si="122"/>
        <v/>
      </c>
      <c r="W490" s="222" t="str">
        <f t="shared" si="123"/>
        <v/>
      </c>
      <c r="X490" s="223" t="str">
        <f>IFERROR(VLOOKUP(_xlfn.CONCAT('Team Roster - Final'!$A490," : ",'Team Roster - Final'!$BM490),'Rate Calculations'!$C$4:$S$1100,14,FALSE),"")</f>
        <v/>
      </c>
      <c r="Y490" s="222" t="str">
        <f t="shared" si="124"/>
        <v/>
      </c>
      <c r="Z490" s="222" t="str">
        <f t="shared" si="125"/>
        <v/>
      </c>
      <c r="AA490" s="224" t="str">
        <f>IFERROR(IF(#REF!="Yes",$Y490, $Y490+$Q490*0.5),"")</f>
        <v/>
      </c>
      <c r="AB490" s="224" t="str">
        <f>IFERROR(IF(#REF!="Yes",$Z490, $Z490+$S490*0.5),"")</f>
        <v/>
      </c>
      <c r="AC490" s="220" t="str">
        <f>IFERROR(VLOOKUP(_xlfn.CONCAT('Team Roster - Final'!$A490," : ",'Team Roster - Final'!$BM490),'Rate Calculations'!$C$4:$U$1100,19,FALSE),"")</f>
        <v/>
      </c>
      <c r="AD490" s="220" t="str">
        <f t="shared" si="126"/>
        <v/>
      </c>
      <c r="AE490" s="220" t="str">
        <f t="shared" si="127"/>
        <v/>
      </c>
      <c r="AF490" s="225" t="str">
        <f>IFERROR(VLOOKUP(_xlfn.CONCAT('Team Roster - Final'!$A490," : ",'Team Roster - Final'!$BM490),'Rate Calculations'!$C$4:$AB$1100,22,FALSE),"")</f>
        <v/>
      </c>
      <c r="AG490" s="225" t="str">
        <f>IFERROR(VLOOKUP(_xlfn.CONCAT('Team Roster - Final'!$A490," : ",'Team Roster - Final'!$BM490),'Rate Calculations'!$C$4:$AB$1100,23,FALSE),"")</f>
        <v/>
      </c>
      <c r="AH490" s="222" t="str">
        <f t="shared" si="128"/>
        <v/>
      </c>
      <c r="AI490" s="222" t="str">
        <f t="shared" si="129"/>
        <v/>
      </c>
      <c r="AJ490" s="223" t="str">
        <f>Table1[[#This Row],[Home Office
Net Fee %]]</f>
        <v/>
      </c>
      <c r="AK490" s="222" t="str">
        <f t="shared" si="130"/>
        <v/>
      </c>
      <c r="AL490" s="222" t="str">
        <f t="shared" si="131"/>
        <v/>
      </c>
      <c r="AM490" s="215" t="str">
        <f>IFERROR(IF(#REF!="Yes",$AK490,($AK490+$AD490*0.5)),"")</f>
        <v/>
      </c>
      <c r="AN490" s="215" t="str">
        <f>IFERROR(IF(#REF!="Yes",$AL490,($AL490+$AE490*0.5)),"")</f>
        <v/>
      </c>
      <c r="AO490" s="374" t="str">
        <f>IF(ISBLANK('Team Roster Proposed - FBR'!Q491),"",'Team Roster Proposed - FBR'!Q491)</f>
        <v/>
      </c>
      <c r="AP490" s="226" t="e">
        <f>IF(ISBLANK(#REF!),"",#REF!)</f>
        <v>#REF!</v>
      </c>
      <c r="AQ490" s="226" t="e">
        <f>IF(ISBLANK(#REF!),"",#REF!)</f>
        <v>#REF!</v>
      </c>
      <c r="AR490" s="226" t="e">
        <f>IF(ISBLANK(#REF!),"",#REF!)</f>
        <v>#REF!</v>
      </c>
      <c r="AS490" s="219" t="e">
        <f>IF(ISBLANK(#REF!),"",#REF!)</f>
        <v>#REF!</v>
      </c>
      <c r="AT490" s="219" t="e">
        <f>IF(ISBLANK(#REF!),"",#REF!)</f>
        <v>#REF!</v>
      </c>
      <c r="AU490" s="219" t="e">
        <f>IF(ISBLANK(#REF!),"",#REF!)</f>
        <v>#REF!</v>
      </c>
      <c r="AV490" s="219" t="e">
        <f>IF(ISBLANK(#REF!),"",#REF!)</f>
        <v>#REF!</v>
      </c>
      <c r="AW490" s="219" t="e">
        <f>IF(ISBLANK(#REF!),"",#REF!)</f>
        <v>#REF!</v>
      </c>
      <c r="AX490" s="219" t="e">
        <f>IF(ISBLANK(#REF!),"",#REF!)</f>
        <v>#REF!</v>
      </c>
      <c r="AY490" s="226" t="e">
        <f>IF(ISBLANK(#REF!),"",#REF!)</f>
        <v>#REF!</v>
      </c>
      <c r="AZ490" s="219" t="e">
        <f>IF(ISBLANK(#REF!),"",#REF!)</f>
        <v>#REF!</v>
      </c>
      <c r="BA490" s="219" t="e">
        <f>IF(ISBLANK(#REF!),"",#REF!)</f>
        <v>#REF!</v>
      </c>
      <c r="BB490" s="219" t="e">
        <f>IF(ISBLANK(#REF!),"",#REF!)</f>
        <v>#REF!</v>
      </c>
      <c r="BC490" s="219" t="e">
        <f>IF(ISBLANK(#REF!),"",#REF!)</f>
        <v>#REF!</v>
      </c>
      <c r="BD490" s="219" t="e">
        <f>IF(ISBLANK(#REF!),"",#REF!)</f>
        <v>#REF!</v>
      </c>
      <c r="BE490" s="219" t="e">
        <f>IF(ISBLANK(#REF!),"",#REF!)</f>
        <v>#REF!</v>
      </c>
      <c r="BF490" s="219" t="e">
        <f>IF(ISBLANK(#REF!),"",#REF!)</f>
        <v>#REF!</v>
      </c>
      <c r="BG490" s="219" t="e">
        <f>IF(ISBLANK(#REF!),"",#REF!)</f>
        <v>#REF!</v>
      </c>
      <c r="BH490" s="219" t="e">
        <f>IF(ISBLANK(#REF!),"",#REF!)</f>
        <v>#REF!</v>
      </c>
      <c r="BI490" s="219" t="e">
        <f>IF(ISBLANK(#REF!),"",#REF!)</f>
        <v>#REF!</v>
      </c>
      <c r="BJ490" s="219" t="e">
        <f>IF(ISBLANK(#REF!),"",#REF!)</f>
        <v>#REF!</v>
      </c>
      <c r="BK490" s="219" t="e">
        <f>IF(ISBLANK(#REF!),"",#REF!)</f>
        <v>#REF!</v>
      </c>
      <c r="BL490" s="219" t="e">
        <f>IF(ISBLANK(#REF!),"",#REF!)</f>
        <v>#REF!</v>
      </c>
      <c r="BM490" s="219" t="e">
        <f>IF(ISBLANK(#REF!),"",#REF!)</f>
        <v>#REF!</v>
      </c>
      <c r="BN490" s="219" t="e">
        <f>IF(ISBLANK(#REF!),"",#REF!)</f>
        <v>#REF!</v>
      </c>
      <c r="BO490" s="227" t="e">
        <f t="shared" si="132"/>
        <v>#REF!</v>
      </c>
      <c r="BP490" s="228" t="str">
        <f t="shared" si="135"/>
        <v/>
      </c>
      <c r="BQ490" s="229" t="str">
        <f t="shared" si="119"/>
        <v/>
      </c>
      <c r="BR490" s="228" t="e">
        <f t="shared" si="133"/>
        <v>#REF!</v>
      </c>
      <c r="BS490" s="230" t="e">
        <f t="shared" si="134"/>
        <v>#REF!</v>
      </c>
    </row>
    <row r="491" spans="1:71">
      <c r="A491" s="213" t="e">
        <f>IF(ISBLANK(#REF!),"",#REF!)</f>
        <v>#REF!</v>
      </c>
      <c r="B491" s="214" t="e">
        <f>IF(ISBLANK(#REF!),"",#REF!)</f>
        <v>#REF!</v>
      </c>
      <c r="C491" s="214" t="e">
        <f>IF(ISBLANK(#REF!),"",#REF!)</f>
        <v>#REF!</v>
      </c>
      <c r="D491" s="214" t="e">
        <f>IF(ISBLANK(#REF!),"",#REF!)</f>
        <v>#REF!</v>
      </c>
      <c r="E491" s="214" t="e">
        <f>IF(ISBLANK(#REF!),"",#REF!)</f>
        <v>#REF!</v>
      </c>
      <c r="F491" s="214" t="e">
        <f>IF(ISBLANK(#REF!),"",#REF!)</f>
        <v>#REF!</v>
      </c>
      <c r="G491" s="214" t="e">
        <f>IF(ISBLANK(#REF!),"",#REF!)</f>
        <v>#REF!</v>
      </c>
      <c r="H491" s="215" t="e">
        <f>IF(ISBLANK(#REF!),"",#REF!)</f>
        <v>#REF!</v>
      </c>
      <c r="I491" s="214" t="e">
        <f>IF(ISBLANK(#REF!),"",#REF!)</f>
        <v>#REF!</v>
      </c>
      <c r="J491" s="216" t="e">
        <f>IF(ISBLANK(#REF!),"",#REF!)</f>
        <v>#REF!</v>
      </c>
      <c r="K491" s="217" t="e">
        <f>IF(ISBLANK(#REF!),"",#REF!)</f>
        <v>#REF!</v>
      </c>
      <c r="L491" s="217" t="e">
        <f>IF(ISBLANK(#REF!),"",#REF!)</f>
        <v>#REF!</v>
      </c>
      <c r="M491" s="218" t="e">
        <f>IF(ISBLANK(#REF!),"",#REF!)</f>
        <v>#REF!</v>
      </c>
      <c r="N491" s="218" t="e">
        <f>IF(ISBLANK(#REF!),"",#REF!)</f>
        <v>#REF!</v>
      </c>
      <c r="O491" s="220" t="str">
        <f>IFERROR(VLOOKUP(_xlfn.CONCAT('Team Roster - Final'!$A491," : ",'Team Roster - Final'!$BM491),'Rate Calculations'!$C$4:$G$1100,5,FALSE),"")</f>
        <v/>
      </c>
      <c r="P491" s="225">
        <f>IF(ISBLANK('Rate Calculations'!$H493),"",'Rate Calculations'!$H493)</f>
        <v>1.7500000000000002E-2</v>
      </c>
      <c r="Q491" s="220" t="str">
        <f t="shared" si="120"/>
        <v/>
      </c>
      <c r="R491" s="221">
        <f>IF(ISBLANK('Rate Calculations'!$J493),"",'Rate Calculations'!$J493)</f>
        <v>3.5000000000000003E-2</v>
      </c>
      <c r="S491" s="220" t="str">
        <f t="shared" si="121"/>
        <v/>
      </c>
      <c r="T491" s="225" t="str">
        <f>IFERROR(VLOOKUP(_xlfn.CONCAT('Team Roster - Final'!$A491," : ",'Team Roster - Final'!$BM491),'Rate Calculations'!$C$4:$S$1100,10,FALSE),"")</f>
        <v/>
      </c>
      <c r="U491" s="225" t="str">
        <f>IFERROR(VLOOKUP(_xlfn.CONCAT('Team Roster - Final'!$A491," : ",'Team Roster - Final'!$BM491),'Rate Calculations'!$C$4:$S$1100,11,FALSE),"")</f>
        <v/>
      </c>
      <c r="V491" s="222" t="str">
        <f t="shared" si="122"/>
        <v/>
      </c>
      <c r="W491" s="222" t="str">
        <f t="shared" si="123"/>
        <v/>
      </c>
      <c r="X491" s="223" t="str">
        <f>IFERROR(VLOOKUP(_xlfn.CONCAT('Team Roster - Final'!$A491," : ",'Team Roster - Final'!$BM491),'Rate Calculations'!$C$4:$S$1100,14,FALSE),"")</f>
        <v/>
      </c>
      <c r="Y491" s="222" t="str">
        <f t="shared" si="124"/>
        <v/>
      </c>
      <c r="Z491" s="222" t="str">
        <f t="shared" si="125"/>
        <v/>
      </c>
      <c r="AA491" s="224" t="str">
        <f>IFERROR(IF(#REF!="Yes",$Y491, $Y491+$Q491*0.5),"")</f>
        <v/>
      </c>
      <c r="AB491" s="224" t="str">
        <f>IFERROR(IF(#REF!="Yes",$Z491, $Z491+$S491*0.5),"")</f>
        <v/>
      </c>
      <c r="AC491" s="220" t="str">
        <f>IFERROR(VLOOKUP(_xlfn.CONCAT('Team Roster - Final'!$A491," : ",'Team Roster - Final'!$BM491),'Rate Calculations'!$C$4:$U$1100,19,FALSE),"")</f>
        <v/>
      </c>
      <c r="AD491" s="220" t="str">
        <f t="shared" si="126"/>
        <v/>
      </c>
      <c r="AE491" s="220" t="str">
        <f t="shared" si="127"/>
        <v/>
      </c>
      <c r="AF491" s="225" t="str">
        <f>IFERROR(VLOOKUP(_xlfn.CONCAT('Team Roster - Final'!$A491," : ",'Team Roster - Final'!$BM491),'Rate Calculations'!$C$4:$AB$1100,22,FALSE),"")</f>
        <v/>
      </c>
      <c r="AG491" s="225" t="str">
        <f>IFERROR(VLOOKUP(_xlfn.CONCAT('Team Roster - Final'!$A491," : ",'Team Roster - Final'!$BM491),'Rate Calculations'!$C$4:$AB$1100,23,FALSE),"")</f>
        <v/>
      </c>
      <c r="AH491" s="222" t="str">
        <f t="shared" si="128"/>
        <v/>
      </c>
      <c r="AI491" s="222" t="str">
        <f t="shared" si="129"/>
        <v/>
      </c>
      <c r="AJ491" s="223" t="str">
        <f>Table1[[#This Row],[Home Office
Net Fee %]]</f>
        <v/>
      </c>
      <c r="AK491" s="222" t="str">
        <f t="shared" si="130"/>
        <v/>
      </c>
      <c r="AL491" s="222" t="str">
        <f t="shared" si="131"/>
        <v/>
      </c>
      <c r="AM491" s="215" t="str">
        <f>IFERROR(IF(#REF!="Yes",$AK491,($AK491+$AD491*0.5)),"")</f>
        <v/>
      </c>
      <c r="AN491" s="215" t="str">
        <f>IFERROR(IF(#REF!="Yes",$AL491,($AL491+$AE491*0.5)),"")</f>
        <v/>
      </c>
      <c r="AO491" s="374" t="str">
        <f>IF(ISBLANK('Team Roster Proposed - FBR'!Q492),"",'Team Roster Proposed - FBR'!Q492)</f>
        <v/>
      </c>
      <c r="AP491" s="226" t="e">
        <f>IF(ISBLANK(#REF!),"",#REF!)</f>
        <v>#REF!</v>
      </c>
      <c r="AQ491" s="226" t="e">
        <f>IF(ISBLANK(#REF!),"",#REF!)</f>
        <v>#REF!</v>
      </c>
      <c r="AR491" s="226" t="e">
        <f>IF(ISBLANK(#REF!),"",#REF!)</f>
        <v>#REF!</v>
      </c>
      <c r="AS491" s="219" t="e">
        <f>IF(ISBLANK(#REF!),"",#REF!)</f>
        <v>#REF!</v>
      </c>
      <c r="AT491" s="219" t="e">
        <f>IF(ISBLANK(#REF!),"",#REF!)</f>
        <v>#REF!</v>
      </c>
      <c r="AU491" s="219" t="e">
        <f>IF(ISBLANK(#REF!),"",#REF!)</f>
        <v>#REF!</v>
      </c>
      <c r="AV491" s="219" t="e">
        <f>IF(ISBLANK(#REF!),"",#REF!)</f>
        <v>#REF!</v>
      </c>
      <c r="AW491" s="219" t="e">
        <f>IF(ISBLANK(#REF!),"",#REF!)</f>
        <v>#REF!</v>
      </c>
      <c r="AX491" s="219" t="e">
        <f>IF(ISBLANK(#REF!),"",#REF!)</f>
        <v>#REF!</v>
      </c>
      <c r="AY491" s="226" t="e">
        <f>IF(ISBLANK(#REF!),"",#REF!)</f>
        <v>#REF!</v>
      </c>
      <c r="AZ491" s="219" t="e">
        <f>IF(ISBLANK(#REF!),"",#REF!)</f>
        <v>#REF!</v>
      </c>
      <c r="BA491" s="219" t="e">
        <f>IF(ISBLANK(#REF!),"",#REF!)</f>
        <v>#REF!</v>
      </c>
      <c r="BB491" s="219" t="e">
        <f>IF(ISBLANK(#REF!),"",#REF!)</f>
        <v>#REF!</v>
      </c>
      <c r="BC491" s="219" t="e">
        <f>IF(ISBLANK(#REF!),"",#REF!)</f>
        <v>#REF!</v>
      </c>
      <c r="BD491" s="219" t="e">
        <f>IF(ISBLANK(#REF!),"",#REF!)</f>
        <v>#REF!</v>
      </c>
      <c r="BE491" s="219" t="e">
        <f>IF(ISBLANK(#REF!),"",#REF!)</f>
        <v>#REF!</v>
      </c>
      <c r="BF491" s="219" t="e">
        <f>IF(ISBLANK(#REF!),"",#REF!)</f>
        <v>#REF!</v>
      </c>
      <c r="BG491" s="219" t="e">
        <f>IF(ISBLANK(#REF!),"",#REF!)</f>
        <v>#REF!</v>
      </c>
      <c r="BH491" s="219" t="e">
        <f>IF(ISBLANK(#REF!),"",#REF!)</f>
        <v>#REF!</v>
      </c>
      <c r="BI491" s="219" t="e">
        <f>IF(ISBLANK(#REF!),"",#REF!)</f>
        <v>#REF!</v>
      </c>
      <c r="BJ491" s="219" t="e">
        <f>IF(ISBLANK(#REF!),"",#REF!)</f>
        <v>#REF!</v>
      </c>
      <c r="BK491" s="219" t="e">
        <f>IF(ISBLANK(#REF!),"",#REF!)</f>
        <v>#REF!</v>
      </c>
      <c r="BL491" s="219" t="e">
        <f>IF(ISBLANK(#REF!),"",#REF!)</f>
        <v>#REF!</v>
      </c>
      <c r="BM491" s="219" t="e">
        <f>IF(ISBLANK(#REF!),"",#REF!)</f>
        <v>#REF!</v>
      </c>
      <c r="BN491" s="219" t="e">
        <f>IF(ISBLANK(#REF!),"",#REF!)</f>
        <v>#REF!</v>
      </c>
      <c r="BO491" s="227" t="e">
        <f t="shared" si="132"/>
        <v>#REF!</v>
      </c>
      <c r="BP491" s="228" t="str">
        <f t="shared" si="135"/>
        <v/>
      </c>
      <c r="BQ491" s="229" t="str">
        <f t="shared" si="119"/>
        <v/>
      </c>
      <c r="BR491" s="228" t="e">
        <f t="shared" si="133"/>
        <v>#REF!</v>
      </c>
      <c r="BS491" s="230" t="e">
        <f t="shared" si="134"/>
        <v>#REF!</v>
      </c>
    </row>
    <row r="492" spans="1:71">
      <c r="A492" s="213" t="e">
        <f>IF(ISBLANK(#REF!),"",#REF!)</f>
        <v>#REF!</v>
      </c>
      <c r="B492" s="214" t="e">
        <f>IF(ISBLANK(#REF!),"",#REF!)</f>
        <v>#REF!</v>
      </c>
      <c r="C492" s="214" t="e">
        <f>IF(ISBLANK(#REF!),"",#REF!)</f>
        <v>#REF!</v>
      </c>
      <c r="D492" s="214" t="e">
        <f>IF(ISBLANK(#REF!),"",#REF!)</f>
        <v>#REF!</v>
      </c>
      <c r="E492" s="214" t="e">
        <f>IF(ISBLANK(#REF!),"",#REF!)</f>
        <v>#REF!</v>
      </c>
      <c r="F492" s="214" t="e">
        <f>IF(ISBLANK(#REF!),"",#REF!)</f>
        <v>#REF!</v>
      </c>
      <c r="G492" s="214" t="e">
        <f>IF(ISBLANK(#REF!),"",#REF!)</f>
        <v>#REF!</v>
      </c>
      <c r="H492" s="215" t="e">
        <f>IF(ISBLANK(#REF!),"",#REF!)</f>
        <v>#REF!</v>
      </c>
      <c r="I492" s="214" t="e">
        <f>IF(ISBLANK(#REF!),"",#REF!)</f>
        <v>#REF!</v>
      </c>
      <c r="J492" s="216" t="e">
        <f>IF(ISBLANK(#REF!),"",#REF!)</f>
        <v>#REF!</v>
      </c>
      <c r="K492" s="217" t="e">
        <f>IF(ISBLANK(#REF!),"",#REF!)</f>
        <v>#REF!</v>
      </c>
      <c r="L492" s="217" t="e">
        <f>IF(ISBLANK(#REF!),"",#REF!)</f>
        <v>#REF!</v>
      </c>
      <c r="M492" s="218" t="e">
        <f>IF(ISBLANK(#REF!),"",#REF!)</f>
        <v>#REF!</v>
      </c>
      <c r="N492" s="218" t="e">
        <f>IF(ISBLANK(#REF!),"",#REF!)</f>
        <v>#REF!</v>
      </c>
      <c r="O492" s="220" t="str">
        <f>IFERROR(VLOOKUP(_xlfn.CONCAT('Team Roster - Final'!$A492," : ",'Team Roster - Final'!$BM492),'Rate Calculations'!$C$4:$G$1100,5,FALSE),"")</f>
        <v/>
      </c>
      <c r="P492" s="225">
        <f>IF(ISBLANK('Rate Calculations'!$H494),"",'Rate Calculations'!$H494)</f>
        <v>1.7500000000000002E-2</v>
      </c>
      <c r="Q492" s="220" t="str">
        <f t="shared" si="120"/>
        <v/>
      </c>
      <c r="R492" s="221">
        <f>IF(ISBLANK('Rate Calculations'!$J494),"",'Rate Calculations'!$J494)</f>
        <v>3.5000000000000003E-2</v>
      </c>
      <c r="S492" s="220" t="str">
        <f t="shared" si="121"/>
        <v/>
      </c>
      <c r="T492" s="225" t="str">
        <f>IFERROR(VLOOKUP(_xlfn.CONCAT('Team Roster - Final'!$A492," : ",'Team Roster - Final'!$BM492),'Rate Calculations'!$C$4:$S$1100,10,FALSE),"")</f>
        <v/>
      </c>
      <c r="U492" s="225" t="str">
        <f>IFERROR(VLOOKUP(_xlfn.CONCAT('Team Roster - Final'!$A492," : ",'Team Roster - Final'!$BM492),'Rate Calculations'!$C$4:$S$1100,11,FALSE),"")</f>
        <v/>
      </c>
      <c r="V492" s="222" t="str">
        <f t="shared" si="122"/>
        <v/>
      </c>
      <c r="W492" s="222" t="str">
        <f t="shared" si="123"/>
        <v/>
      </c>
      <c r="X492" s="223" t="str">
        <f>IFERROR(VLOOKUP(_xlfn.CONCAT('Team Roster - Final'!$A492," : ",'Team Roster - Final'!$BM492),'Rate Calculations'!$C$4:$S$1100,14,FALSE),"")</f>
        <v/>
      </c>
      <c r="Y492" s="222" t="str">
        <f t="shared" si="124"/>
        <v/>
      </c>
      <c r="Z492" s="222" t="str">
        <f t="shared" si="125"/>
        <v/>
      </c>
      <c r="AA492" s="224" t="str">
        <f>IFERROR(IF(#REF!="Yes",$Y492, $Y492+$Q492*0.5),"")</f>
        <v/>
      </c>
      <c r="AB492" s="224" t="str">
        <f>IFERROR(IF(#REF!="Yes",$Z492, $Z492+$S492*0.5),"")</f>
        <v/>
      </c>
      <c r="AC492" s="220" t="str">
        <f>IFERROR(VLOOKUP(_xlfn.CONCAT('Team Roster - Final'!$A492," : ",'Team Roster - Final'!$BM492),'Rate Calculations'!$C$4:$U$1100,19,FALSE),"")</f>
        <v/>
      </c>
      <c r="AD492" s="220" t="str">
        <f t="shared" si="126"/>
        <v/>
      </c>
      <c r="AE492" s="220" t="str">
        <f t="shared" si="127"/>
        <v/>
      </c>
      <c r="AF492" s="225" t="str">
        <f>IFERROR(VLOOKUP(_xlfn.CONCAT('Team Roster - Final'!$A492," : ",'Team Roster - Final'!$BM492),'Rate Calculations'!$C$4:$AB$1100,22,FALSE),"")</f>
        <v/>
      </c>
      <c r="AG492" s="225" t="str">
        <f>IFERROR(VLOOKUP(_xlfn.CONCAT('Team Roster - Final'!$A492," : ",'Team Roster - Final'!$BM492),'Rate Calculations'!$C$4:$AB$1100,23,FALSE),"")</f>
        <v/>
      </c>
      <c r="AH492" s="222" t="str">
        <f t="shared" si="128"/>
        <v/>
      </c>
      <c r="AI492" s="222" t="str">
        <f t="shared" si="129"/>
        <v/>
      </c>
      <c r="AJ492" s="223" t="str">
        <f>Table1[[#This Row],[Home Office
Net Fee %]]</f>
        <v/>
      </c>
      <c r="AK492" s="222" t="str">
        <f t="shared" si="130"/>
        <v/>
      </c>
      <c r="AL492" s="222" t="str">
        <f t="shared" si="131"/>
        <v/>
      </c>
      <c r="AM492" s="215" t="str">
        <f>IFERROR(IF(#REF!="Yes",$AK492,($AK492+$AD492*0.5)),"")</f>
        <v/>
      </c>
      <c r="AN492" s="215" t="str">
        <f>IFERROR(IF(#REF!="Yes",$AL492,($AL492+$AE492*0.5)),"")</f>
        <v/>
      </c>
      <c r="AO492" s="374" t="str">
        <f>IF(ISBLANK('Team Roster Proposed - FBR'!Q493),"",'Team Roster Proposed - FBR'!Q493)</f>
        <v/>
      </c>
      <c r="AP492" s="226" t="e">
        <f>IF(ISBLANK(#REF!),"",#REF!)</f>
        <v>#REF!</v>
      </c>
      <c r="AQ492" s="226" t="e">
        <f>IF(ISBLANK(#REF!),"",#REF!)</f>
        <v>#REF!</v>
      </c>
      <c r="AR492" s="226" t="e">
        <f>IF(ISBLANK(#REF!),"",#REF!)</f>
        <v>#REF!</v>
      </c>
      <c r="AS492" s="219" t="e">
        <f>IF(ISBLANK(#REF!),"",#REF!)</f>
        <v>#REF!</v>
      </c>
      <c r="AT492" s="219" t="e">
        <f>IF(ISBLANK(#REF!),"",#REF!)</f>
        <v>#REF!</v>
      </c>
      <c r="AU492" s="219" t="e">
        <f>IF(ISBLANK(#REF!),"",#REF!)</f>
        <v>#REF!</v>
      </c>
      <c r="AV492" s="219" t="e">
        <f>IF(ISBLANK(#REF!),"",#REF!)</f>
        <v>#REF!</v>
      </c>
      <c r="AW492" s="219" t="e">
        <f>IF(ISBLANK(#REF!),"",#REF!)</f>
        <v>#REF!</v>
      </c>
      <c r="AX492" s="219" t="e">
        <f>IF(ISBLANK(#REF!),"",#REF!)</f>
        <v>#REF!</v>
      </c>
      <c r="AY492" s="226" t="e">
        <f>IF(ISBLANK(#REF!),"",#REF!)</f>
        <v>#REF!</v>
      </c>
      <c r="AZ492" s="219" t="e">
        <f>IF(ISBLANK(#REF!),"",#REF!)</f>
        <v>#REF!</v>
      </c>
      <c r="BA492" s="219" t="e">
        <f>IF(ISBLANK(#REF!),"",#REF!)</f>
        <v>#REF!</v>
      </c>
      <c r="BB492" s="219" t="e">
        <f>IF(ISBLANK(#REF!),"",#REF!)</f>
        <v>#REF!</v>
      </c>
      <c r="BC492" s="219" t="e">
        <f>IF(ISBLANK(#REF!),"",#REF!)</f>
        <v>#REF!</v>
      </c>
      <c r="BD492" s="219" t="e">
        <f>IF(ISBLANK(#REF!),"",#REF!)</f>
        <v>#REF!</v>
      </c>
      <c r="BE492" s="219" t="e">
        <f>IF(ISBLANK(#REF!),"",#REF!)</f>
        <v>#REF!</v>
      </c>
      <c r="BF492" s="219" t="e">
        <f>IF(ISBLANK(#REF!),"",#REF!)</f>
        <v>#REF!</v>
      </c>
      <c r="BG492" s="219" t="e">
        <f>IF(ISBLANK(#REF!),"",#REF!)</f>
        <v>#REF!</v>
      </c>
      <c r="BH492" s="219" t="e">
        <f>IF(ISBLANK(#REF!),"",#REF!)</f>
        <v>#REF!</v>
      </c>
      <c r="BI492" s="219" t="e">
        <f>IF(ISBLANK(#REF!),"",#REF!)</f>
        <v>#REF!</v>
      </c>
      <c r="BJ492" s="219" t="e">
        <f>IF(ISBLANK(#REF!),"",#REF!)</f>
        <v>#REF!</v>
      </c>
      <c r="BK492" s="219" t="e">
        <f>IF(ISBLANK(#REF!),"",#REF!)</f>
        <v>#REF!</v>
      </c>
      <c r="BL492" s="219" t="e">
        <f>IF(ISBLANK(#REF!),"",#REF!)</f>
        <v>#REF!</v>
      </c>
      <c r="BM492" s="219" t="e">
        <f>IF(ISBLANK(#REF!),"",#REF!)</f>
        <v>#REF!</v>
      </c>
      <c r="BN492" s="219" t="e">
        <f>IF(ISBLANK(#REF!),"",#REF!)</f>
        <v>#REF!</v>
      </c>
      <c r="BO492" s="227" t="e">
        <f t="shared" si="132"/>
        <v>#REF!</v>
      </c>
      <c r="BP492" s="228" t="str">
        <f t="shared" si="135"/>
        <v/>
      </c>
      <c r="BQ492" s="229" t="str">
        <f t="shared" si="119"/>
        <v/>
      </c>
      <c r="BR492" s="228" t="e">
        <f t="shared" si="133"/>
        <v>#REF!</v>
      </c>
      <c r="BS492" s="230" t="e">
        <f t="shared" si="134"/>
        <v>#REF!</v>
      </c>
    </row>
    <row r="493" spans="1:71">
      <c r="A493" s="213" t="e">
        <f>IF(ISBLANK(#REF!),"",#REF!)</f>
        <v>#REF!</v>
      </c>
      <c r="B493" s="214" t="e">
        <f>IF(ISBLANK(#REF!),"",#REF!)</f>
        <v>#REF!</v>
      </c>
      <c r="C493" s="214" t="e">
        <f>IF(ISBLANK(#REF!),"",#REF!)</f>
        <v>#REF!</v>
      </c>
      <c r="D493" s="214" t="e">
        <f>IF(ISBLANK(#REF!),"",#REF!)</f>
        <v>#REF!</v>
      </c>
      <c r="E493" s="214" t="e">
        <f>IF(ISBLANK(#REF!),"",#REF!)</f>
        <v>#REF!</v>
      </c>
      <c r="F493" s="214" t="e">
        <f>IF(ISBLANK(#REF!),"",#REF!)</f>
        <v>#REF!</v>
      </c>
      <c r="G493" s="214" t="e">
        <f>IF(ISBLANK(#REF!),"",#REF!)</f>
        <v>#REF!</v>
      </c>
      <c r="H493" s="215" t="e">
        <f>IF(ISBLANK(#REF!),"",#REF!)</f>
        <v>#REF!</v>
      </c>
      <c r="I493" s="214" t="e">
        <f>IF(ISBLANK(#REF!),"",#REF!)</f>
        <v>#REF!</v>
      </c>
      <c r="J493" s="216" t="e">
        <f>IF(ISBLANK(#REF!),"",#REF!)</f>
        <v>#REF!</v>
      </c>
      <c r="K493" s="217" t="e">
        <f>IF(ISBLANK(#REF!),"",#REF!)</f>
        <v>#REF!</v>
      </c>
      <c r="L493" s="217" t="e">
        <f>IF(ISBLANK(#REF!),"",#REF!)</f>
        <v>#REF!</v>
      </c>
      <c r="M493" s="218" t="e">
        <f>IF(ISBLANK(#REF!),"",#REF!)</f>
        <v>#REF!</v>
      </c>
      <c r="N493" s="218" t="e">
        <f>IF(ISBLANK(#REF!),"",#REF!)</f>
        <v>#REF!</v>
      </c>
      <c r="O493" s="220" t="str">
        <f>IFERROR(VLOOKUP(_xlfn.CONCAT('Team Roster - Final'!$A493," : ",'Team Roster - Final'!$BM493),'Rate Calculations'!$C$4:$G$1100,5,FALSE),"")</f>
        <v/>
      </c>
      <c r="P493" s="225">
        <f>IF(ISBLANK('Rate Calculations'!$H495),"",'Rate Calculations'!$H495)</f>
        <v>1.7500000000000002E-2</v>
      </c>
      <c r="Q493" s="220" t="str">
        <f t="shared" si="120"/>
        <v/>
      </c>
      <c r="R493" s="221">
        <f>IF(ISBLANK('Rate Calculations'!$J495),"",'Rate Calculations'!$J495)</f>
        <v>3.5000000000000003E-2</v>
      </c>
      <c r="S493" s="220" t="str">
        <f t="shared" si="121"/>
        <v/>
      </c>
      <c r="T493" s="225" t="str">
        <f>IFERROR(VLOOKUP(_xlfn.CONCAT('Team Roster - Final'!$A493," : ",'Team Roster - Final'!$BM493),'Rate Calculations'!$C$4:$S$1100,10,FALSE),"")</f>
        <v/>
      </c>
      <c r="U493" s="225" t="str">
        <f>IFERROR(VLOOKUP(_xlfn.CONCAT('Team Roster - Final'!$A493," : ",'Team Roster - Final'!$BM493),'Rate Calculations'!$C$4:$S$1100,11,FALSE),"")</f>
        <v/>
      </c>
      <c r="V493" s="222" t="str">
        <f t="shared" si="122"/>
        <v/>
      </c>
      <c r="W493" s="222" t="str">
        <f t="shared" si="123"/>
        <v/>
      </c>
      <c r="X493" s="223" t="str">
        <f>IFERROR(VLOOKUP(_xlfn.CONCAT('Team Roster - Final'!$A493," : ",'Team Roster - Final'!$BM493),'Rate Calculations'!$C$4:$S$1100,14,FALSE),"")</f>
        <v/>
      </c>
      <c r="Y493" s="222" t="str">
        <f t="shared" si="124"/>
        <v/>
      </c>
      <c r="Z493" s="222" t="str">
        <f t="shared" si="125"/>
        <v/>
      </c>
      <c r="AA493" s="224" t="str">
        <f>IFERROR(IF(#REF!="Yes",$Y493, $Y493+$Q493*0.5),"")</f>
        <v/>
      </c>
      <c r="AB493" s="224" t="str">
        <f>IFERROR(IF(#REF!="Yes",$Z493, $Z493+$S493*0.5),"")</f>
        <v/>
      </c>
      <c r="AC493" s="220" t="str">
        <f>IFERROR(VLOOKUP(_xlfn.CONCAT('Team Roster - Final'!$A493," : ",'Team Roster - Final'!$BM493),'Rate Calculations'!$C$4:$U$1100,19,FALSE),"")</f>
        <v/>
      </c>
      <c r="AD493" s="220" t="str">
        <f t="shared" si="126"/>
        <v/>
      </c>
      <c r="AE493" s="220" t="str">
        <f t="shared" si="127"/>
        <v/>
      </c>
      <c r="AF493" s="225" t="str">
        <f>IFERROR(VLOOKUP(_xlfn.CONCAT('Team Roster - Final'!$A493," : ",'Team Roster - Final'!$BM493),'Rate Calculations'!$C$4:$AB$1100,22,FALSE),"")</f>
        <v/>
      </c>
      <c r="AG493" s="225" t="str">
        <f>IFERROR(VLOOKUP(_xlfn.CONCAT('Team Roster - Final'!$A493," : ",'Team Roster - Final'!$BM493),'Rate Calculations'!$C$4:$AB$1100,23,FALSE),"")</f>
        <v/>
      </c>
      <c r="AH493" s="222" t="str">
        <f t="shared" si="128"/>
        <v/>
      </c>
      <c r="AI493" s="222" t="str">
        <f t="shared" si="129"/>
        <v/>
      </c>
      <c r="AJ493" s="223" t="str">
        <f>Table1[[#This Row],[Home Office
Net Fee %]]</f>
        <v/>
      </c>
      <c r="AK493" s="222" t="str">
        <f t="shared" si="130"/>
        <v/>
      </c>
      <c r="AL493" s="222" t="str">
        <f t="shared" si="131"/>
        <v/>
      </c>
      <c r="AM493" s="215" t="str">
        <f>IFERROR(IF(#REF!="Yes",$AK493,($AK493+$AD493*0.5)),"")</f>
        <v/>
      </c>
      <c r="AN493" s="215" t="str">
        <f>IFERROR(IF(#REF!="Yes",$AL493,($AL493+$AE493*0.5)),"")</f>
        <v/>
      </c>
      <c r="AO493" s="374" t="str">
        <f>IF(ISBLANK('Team Roster Proposed - FBR'!Q494),"",'Team Roster Proposed - FBR'!Q494)</f>
        <v/>
      </c>
      <c r="AP493" s="226" t="e">
        <f>IF(ISBLANK(#REF!),"",#REF!)</f>
        <v>#REF!</v>
      </c>
      <c r="AQ493" s="226" t="e">
        <f>IF(ISBLANK(#REF!),"",#REF!)</f>
        <v>#REF!</v>
      </c>
      <c r="AR493" s="226" t="e">
        <f>IF(ISBLANK(#REF!),"",#REF!)</f>
        <v>#REF!</v>
      </c>
      <c r="AS493" s="219" t="e">
        <f>IF(ISBLANK(#REF!),"",#REF!)</f>
        <v>#REF!</v>
      </c>
      <c r="AT493" s="219" t="e">
        <f>IF(ISBLANK(#REF!),"",#REF!)</f>
        <v>#REF!</v>
      </c>
      <c r="AU493" s="219" t="e">
        <f>IF(ISBLANK(#REF!),"",#REF!)</f>
        <v>#REF!</v>
      </c>
      <c r="AV493" s="219" t="e">
        <f>IF(ISBLANK(#REF!),"",#REF!)</f>
        <v>#REF!</v>
      </c>
      <c r="AW493" s="219" t="e">
        <f>IF(ISBLANK(#REF!),"",#REF!)</f>
        <v>#REF!</v>
      </c>
      <c r="AX493" s="219" t="e">
        <f>IF(ISBLANK(#REF!),"",#REF!)</f>
        <v>#REF!</v>
      </c>
      <c r="AY493" s="226" t="e">
        <f>IF(ISBLANK(#REF!),"",#REF!)</f>
        <v>#REF!</v>
      </c>
      <c r="AZ493" s="219" t="e">
        <f>IF(ISBLANK(#REF!),"",#REF!)</f>
        <v>#REF!</v>
      </c>
      <c r="BA493" s="219" t="e">
        <f>IF(ISBLANK(#REF!),"",#REF!)</f>
        <v>#REF!</v>
      </c>
      <c r="BB493" s="219" t="e">
        <f>IF(ISBLANK(#REF!),"",#REF!)</f>
        <v>#REF!</v>
      </c>
      <c r="BC493" s="219" t="e">
        <f>IF(ISBLANK(#REF!),"",#REF!)</f>
        <v>#REF!</v>
      </c>
      <c r="BD493" s="219" t="e">
        <f>IF(ISBLANK(#REF!),"",#REF!)</f>
        <v>#REF!</v>
      </c>
      <c r="BE493" s="219" t="e">
        <f>IF(ISBLANK(#REF!),"",#REF!)</f>
        <v>#REF!</v>
      </c>
      <c r="BF493" s="219" t="e">
        <f>IF(ISBLANK(#REF!),"",#REF!)</f>
        <v>#REF!</v>
      </c>
      <c r="BG493" s="219" t="e">
        <f>IF(ISBLANK(#REF!),"",#REF!)</f>
        <v>#REF!</v>
      </c>
      <c r="BH493" s="219" t="e">
        <f>IF(ISBLANK(#REF!),"",#REF!)</f>
        <v>#REF!</v>
      </c>
      <c r="BI493" s="219" t="e">
        <f>IF(ISBLANK(#REF!),"",#REF!)</f>
        <v>#REF!</v>
      </c>
      <c r="BJ493" s="219" t="e">
        <f>IF(ISBLANK(#REF!),"",#REF!)</f>
        <v>#REF!</v>
      </c>
      <c r="BK493" s="219" t="e">
        <f>IF(ISBLANK(#REF!),"",#REF!)</f>
        <v>#REF!</v>
      </c>
      <c r="BL493" s="219" t="e">
        <f>IF(ISBLANK(#REF!),"",#REF!)</f>
        <v>#REF!</v>
      </c>
      <c r="BM493" s="219" t="e">
        <f>IF(ISBLANK(#REF!),"",#REF!)</f>
        <v>#REF!</v>
      </c>
      <c r="BN493" s="219" t="e">
        <f>IF(ISBLANK(#REF!),"",#REF!)</f>
        <v>#REF!</v>
      </c>
      <c r="BO493" s="227" t="e">
        <f t="shared" si="132"/>
        <v>#REF!</v>
      </c>
      <c r="BP493" s="228" t="str">
        <f t="shared" si="135"/>
        <v/>
      </c>
      <c r="BQ493" s="229" t="str">
        <f t="shared" si="119"/>
        <v/>
      </c>
      <c r="BR493" s="228" t="e">
        <f t="shared" si="133"/>
        <v>#REF!</v>
      </c>
      <c r="BS493" s="230" t="e">
        <f t="shared" si="134"/>
        <v>#REF!</v>
      </c>
    </row>
    <row r="494" spans="1:71">
      <c r="A494" s="213" t="e">
        <f>IF(ISBLANK(#REF!),"",#REF!)</f>
        <v>#REF!</v>
      </c>
      <c r="B494" s="214" t="e">
        <f>IF(ISBLANK(#REF!),"",#REF!)</f>
        <v>#REF!</v>
      </c>
      <c r="C494" s="214" t="e">
        <f>IF(ISBLANK(#REF!),"",#REF!)</f>
        <v>#REF!</v>
      </c>
      <c r="D494" s="214" t="e">
        <f>IF(ISBLANK(#REF!),"",#REF!)</f>
        <v>#REF!</v>
      </c>
      <c r="E494" s="214" t="e">
        <f>IF(ISBLANK(#REF!),"",#REF!)</f>
        <v>#REF!</v>
      </c>
      <c r="F494" s="214" t="e">
        <f>IF(ISBLANK(#REF!),"",#REF!)</f>
        <v>#REF!</v>
      </c>
      <c r="G494" s="214" t="e">
        <f>IF(ISBLANK(#REF!),"",#REF!)</f>
        <v>#REF!</v>
      </c>
      <c r="H494" s="215" t="e">
        <f>IF(ISBLANK(#REF!),"",#REF!)</f>
        <v>#REF!</v>
      </c>
      <c r="I494" s="214" t="e">
        <f>IF(ISBLANK(#REF!),"",#REF!)</f>
        <v>#REF!</v>
      </c>
      <c r="J494" s="216" t="e">
        <f>IF(ISBLANK(#REF!),"",#REF!)</f>
        <v>#REF!</v>
      </c>
      <c r="K494" s="217" t="e">
        <f>IF(ISBLANK(#REF!),"",#REF!)</f>
        <v>#REF!</v>
      </c>
      <c r="L494" s="217" t="e">
        <f>IF(ISBLANK(#REF!),"",#REF!)</f>
        <v>#REF!</v>
      </c>
      <c r="M494" s="218" t="e">
        <f>IF(ISBLANK(#REF!),"",#REF!)</f>
        <v>#REF!</v>
      </c>
      <c r="N494" s="218" t="e">
        <f>IF(ISBLANK(#REF!),"",#REF!)</f>
        <v>#REF!</v>
      </c>
      <c r="O494" s="220" t="str">
        <f>IFERROR(VLOOKUP(_xlfn.CONCAT('Team Roster - Final'!$A494," : ",'Team Roster - Final'!$BM494),'Rate Calculations'!$C$4:$G$1100,5,FALSE),"")</f>
        <v/>
      </c>
      <c r="P494" s="225">
        <f>IF(ISBLANK('Rate Calculations'!$H496),"",'Rate Calculations'!$H496)</f>
        <v>1.7500000000000002E-2</v>
      </c>
      <c r="Q494" s="220" t="str">
        <f t="shared" si="120"/>
        <v/>
      </c>
      <c r="R494" s="221">
        <f>IF(ISBLANK('Rate Calculations'!$J496),"",'Rate Calculations'!$J496)</f>
        <v>3.5000000000000003E-2</v>
      </c>
      <c r="S494" s="220" t="str">
        <f t="shared" si="121"/>
        <v/>
      </c>
      <c r="T494" s="225" t="str">
        <f>IFERROR(VLOOKUP(_xlfn.CONCAT('Team Roster - Final'!$A494," : ",'Team Roster - Final'!$BM494),'Rate Calculations'!$C$4:$S$1100,10,FALSE),"")</f>
        <v/>
      </c>
      <c r="U494" s="225" t="str">
        <f>IFERROR(VLOOKUP(_xlfn.CONCAT('Team Roster - Final'!$A494," : ",'Team Roster - Final'!$BM494),'Rate Calculations'!$C$4:$S$1100,11,FALSE),"")</f>
        <v/>
      </c>
      <c r="V494" s="222" t="str">
        <f t="shared" si="122"/>
        <v/>
      </c>
      <c r="W494" s="222" t="str">
        <f t="shared" si="123"/>
        <v/>
      </c>
      <c r="X494" s="223" t="str">
        <f>IFERROR(VLOOKUP(_xlfn.CONCAT('Team Roster - Final'!$A494," : ",'Team Roster - Final'!$BM494),'Rate Calculations'!$C$4:$S$1100,14,FALSE),"")</f>
        <v/>
      </c>
      <c r="Y494" s="222" t="str">
        <f t="shared" si="124"/>
        <v/>
      </c>
      <c r="Z494" s="222" t="str">
        <f t="shared" si="125"/>
        <v/>
      </c>
      <c r="AA494" s="224" t="str">
        <f>IFERROR(IF(#REF!="Yes",$Y494, $Y494+$Q494*0.5),"")</f>
        <v/>
      </c>
      <c r="AB494" s="224" t="str">
        <f>IFERROR(IF(#REF!="Yes",$Z494, $Z494+$S494*0.5),"")</f>
        <v/>
      </c>
      <c r="AC494" s="220" t="str">
        <f>IFERROR(VLOOKUP(_xlfn.CONCAT('Team Roster - Final'!$A494," : ",'Team Roster - Final'!$BM494),'Rate Calculations'!$C$4:$U$1100,19,FALSE),"")</f>
        <v/>
      </c>
      <c r="AD494" s="220" t="str">
        <f t="shared" si="126"/>
        <v/>
      </c>
      <c r="AE494" s="220" t="str">
        <f t="shared" si="127"/>
        <v/>
      </c>
      <c r="AF494" s="225" t="str">
        <f>IFERROR(VLOOKUP(_xlfn.CONCAT('Team Roster - Final'!$A494," : ",'Team Roster - Final'!$BM494),'Rate Calculations'!$C$4:$AB$1100,22,FALSE),"")</f>
        <v/>
      </c>
      <c r="AG494" s="225" t="str">
        <f>IFERROR(VLOOKUP(_xlfn.CONCAT('Team Roster - Final'!$A494," : ",'Team Roster - Final'!$BM494),'Rate Calculations'!$C$4:$AB$1100,23,FALSE),"")</f>
        <v/>
      </c>
      <c r="AH494" s="222" t="str">
        <f t="shared" si="128"/>
        <v/>
      </c>
      <c r="AI494" s="222" t="str">
        <f t="shared" si="129"/>
        <v/>
      </c>
      <c r="AJ494" s="223" t="str">
        <f>Table1[[#This Row],[Home Office
Net Fee %]]</f>
        <v/>
      </c>
      <c r="AK494" s="222" t="str">
        <f t="shared" si="130"/>
        <v/>
      </c>
      <c r="AL494" s="222" t="str">
        <f t="shared" si="131"/>
        <v/>
      </c>
      <c r="AM494" s="215" t="str">
        <f>IFERROR(IF(#REF!="Yes",$AK494,($AK494+$AD494*0.5)),"")</f>
        <v/>
      </c>
      <c r="AN494" s="215" t="str">
        <f>IFERROR(IF(#REF!="Yes",$AL494,($AL494+$AE494*0.5)),"")</f>
        <v/>
      </c>
      <c r="AO494" s="374" t="str">
        <f>IF(ISBLANK('Team Roster Proposed - FBR'!Q495),"",'Team Roster Proposed - FBR'!Q495)</f>
        <v/>
      </c>
      <c r="AP494" s="226" t="e">
        <f>IF(ISBLANK(#REF!),"",#REF!)</f>
        <v>#REF!</v>
      </c>
      <c r="AQ494" s="226" t="e">
        <f>IF(ISBLANK(#REF!),"",#REF!)</f>
        <v>#REF!</v>
      </c>
      <c r="AR494" s="226" t="e">
        <f>IF(ISBLANK(#REF!),"",#REF!)</f>
        <v>#REF!</v>
      </c>
      <c r="AS494" s="219" t="e">
        <f>IF(ISBLANK(#REF!),"",#REF!)</f>
        <v>#REF!</v>
      </c>
      <c r="AT494" s="219" t="e">
        <f>IF(ISBLANK(#REF!),"",#REF!)</f>
        <v>#REF!</v>
      </c>
      <c r="AU494" s="219" t="e">
        <f>IF(ISBLANK(#REF!),"",#REF!)</f>
        <v>#REF!</v>
      </c>
      <c r="AV494" s="219" t="e">
        <f>IF(ISBLANK(#REF!),"",#REF!)</f>
        <v>#REF!</v>
      </c>
      <c r="AW494" s="219" t="e">
        <f>IF(ISBLANK(#REF!),"",#REF!)</f>
        <v>#REF!</v>
      </c>
      <c r="AX494" s="219" t="e">
        <f>IF(ISBLANK(#REF!),"",#REF!)</f>
        <v>#REF!</v>
      </c>
      <c r="AY494" s="226" t="e">
        <f>IF(ISBLANK(#REF!),"",#REF!)</f>
        <v>#REF!</v>
      </c>
      <c r="AZ494" s="219" t="e">
        <f>IF(ISBLANK(#REF!),"",#REF!)</f>
        <v>#REF!</v>
      </c>
      <c r="BA494" s="219" t="e">
        <f>IF(ISBLANK(#REF!),"",#REF!)</f>
        <v>#REF!</v>
      </c>
      <c r="BB494" s="219" t="e">
        <f>IF(ISBLANK(#REF!),"",#REF!)</f>
        <v>#REF!</v>
      </c>
      <c r="BC494" s="219" t="e">
        <f>IF(ISBLANK(#REF!),"",#REF!)</f>
        <v>#REF!</v>
      </c>
      <c r="BD494" s="219" t="e">
        <f>IF(ISBLANK(#REF!),"",#REF!)</f>
        <v>#REF!</v>
      </c>
      <c r="BE494" s="219" t="e">
        <f>IF(ISBLANK(#REF!),"",#REF!)</f>
        <v>#REF!</v>
      </c>
      <c r="BF494" s="219" t="e">
        <f>IF(ISBLANK(#REF!),"",#REF!)</f>
        <v>#REF!</v>
      </c>
      <c r="BG494" s="219" t="e">
        <f>IF(ISBLANK(#REF!),"",#REF!)</f>
        <v>#REF!</v>
      </c>
      <c r="BH494" s="219" t="e">
        <f>IF(ISBLANK(#REF!),"",#REF!)</f>
        <v>#REF!</v>
      </c>
      <c r="BI494" s="219" t="e">
        <f>IF(ISBLANK(#REF!),"",#REF!)</f>
        <v>#REF!</v>
      </c>
      <c r="BJ494" s="219" t="e">
        <f>IF(ISBLANK(#REF!),"",#REF!)</f>
        <v>#REF!</v>
      </c>
      <c r="BK494" s="219" t="e">
        <f>IF(ISBLANK(#REF!),"",#REF!)</f>
        <v>#REF!</v>
      </c>
      <c r="BL494" s="219" t="e">
        <f>IF(ISBLANK(#REF!),"",#REF!)</f>
        <v>#REF!</v>
      </c>
      <c r="BM494" s="219" t="e">
        <f>IF(ISBLANK(#REF!),"",#REF!)</f>
        <v>#REF!</v>
      </c>
      <c r="BN494" s="219" t="e">
        <f>IF(ISBLANK(#REF!),"",#REF!)</f>
        <v>#REF!</v>
      </c>
      <c r="BO494" s="227" t="e">
        <f t="shared" si="132"/>
        <v>#REF!</v>
      </c>
      <c r="BP494" s="228" t="str">
        <f t="shared" si="135"/>
        <v/>
      </c>
      <c r="BQ494" s="229" t="str">
        <f t="shared" si="119"/>
        <v/>
      </c>
      <c r="BR494" s="228" t="e">
        <f t="shared" si="133"/>
        <v>#REF!</v>
      </c>
      <c r="BS494" s="230" t="e">
        <f t="shared" si="134"/>
        <v>#REF!</v>
      </c>
    </row>
    <row r="495" spans="1:71">
      <c r="A495" s="213" t="e">
        <f>IF(ISBLANK(#REF!),"",#REF!)</f>
        <v>#REF!</v>
      </c>
      <c r="B495" s="214" t="e">
        <f>IF(ISBLANK(#REF!),"",#REF!)</f>
        <v>#REF!</v>
      </c>
      <c r="C495" s="214" t="e">
        <f>IF(ISBLANK(#REF!),"",#REF!)</f>
        <v>#REF!</v>
      </c>
      <c r="D495" s="214" t="e">
        <f>IF(ISBLANK(#REF!),"",#REF!)</f>
        <v>#REF!</v>
      </c>
      <c r="E495" s="214" t="e">
        <f>IF(ISBLANK(#REF!),"",#REF!)</f>
        <v>#REF!</v>
      </c>
      <c r="F495" s="214" t="e">
        <f>IF(ISBLANK(#REF!),"",#REF!)</f>
        <v>#REF!</v>
      </c>
      <c r="G495" s="214" t="e">
        <f>IF(ISBLANK(#REF!),"",#REF!)</f>
        <v>#REF!</v>
      </c>
      <c r="H495" s="215" t="e">
        <f>IF(ISBLANK(#REF!),"",#REF!)</f>
        <v>#REF!</v>
      </c>
      <c r="I495" s="214" t="e">
        <f>IF(ISBLANK(#REF!),"",#REF!)</f>
        <v>#REF!</v>
      </c>
      <c r="J495" s="216" t="e">
        <f>IF(ISBLANK(#REF!),"",#REF!)</f>
        <v>#REF!</v>
      </c>
      <c r="K495" s="217" t="e">
        <f>IF(ISBLANK(#REF!),"",#REF!)</f>
        <v>#REF!</v>
      </c>
      <c r="L495" s="217" t="e">
        <f>IF(ISBLANK(#REF!),"",#REF!)</f>
        <v>#REF!</v>
      </c>
      <c r="M495" s="218" t="e">
        <f>IF(ISBLANK(#REF!),"",#REF!)</f>
        <v>#REF!</v>
      </c>
      <c r="N495" s="218" t="e">
        <f>IF(ISBLANK(#REF!),"",#REF!)</f>
        <v>#REF!</v>
      </c>
      <c r="O495" s="220" t="str">
        <f>IFERROR(VLOOKUP(_xlfn.CONCAT('Team Roster - Final'!$A495," : ",'Team Roster - Final'!$BM495),'Rate Calculations'!$C$4:$G$1100,5,FALSE),"")</f>
        <v/>
      </c>
      <c r="P495" s="225">
        <f>IF(ISBLANK('Rate Calculations'!$H497),"",'Rate Calculations'!$H497)</f>
        <v>1.7500000000000002E-2</v>
      </c>
      <c r="Q495" s="220" t="str">
        <f t="shared" si="120"/>
        <v/>
      </c>
      <c r="R495" s="221">
        <f>IF(ISBLANK('Rate Calculations'!$J497),"",'Rate Calculations'!$J497)</f>
        <v>3.5000000000000003E-2</v>
      </c>
      <c r="S495" s="220" t="str">
        <f t="shared" si="121"/>
        <v/>
      </c>
      <c r="T495" s="225" t="str">
        <f>IFERROR(VLOOKUP(_xlfn.CONCAT('Team Roster - Final'!$A495," : ",'Team Roster - Final'!$BM495),'Rate Calculations'!$C$4:$S$1100,10,FALSE),"")</f>
        <v/>
      </c>
      <c r="U495" s="225" t="str">
        <f>IFERROR(VLOOKUP(_xlfn.CONCAT('Team Roster - Final'!$A495," : ",'Team Roster - Final'!$BM495),'Rate Calculations'!$C$4:$S$1100,11,FALSE),"")</f>
        <v/>
      </c>
      <c r="V495" s="222" t="str">
        <f t="shared" si="122"/>
        <v/>
      </c>
      <c r="W495" s="222" t="str">
        <f t="shared" si="123"/>
        <v/>
      </c>
      <c r="X495" s="223" t="str">
        <f>IFERROR(VLOOKUP(_xlfn.CONCAT('Team Roster - Final'!$A495," : ",'Team Roster - Final'!$BM495),'Rate Calculations'!$C$4:$S$1100,14,FALSE),"")</f>
        <v/>
      </c>
      <c r="Y495" s="222" t="str">
        <f t="shared" si="124"/>
        <v/>
      </c>
      <c r="Z495" s="222" t="str">
        <f t="shared" si="125"/>
        <v/>
      </c>
      <c r="AA495" s="224" t="str">
        <f>IFERROR(IF(#REF!="Yes",$Y495, $Y495+$Q495*0.5),"")</f>
        <v/>
      </c>
      <c r="AB495" s="224" t="str">
        <f>IFERROR(IF(#REF!="Yes",$Z495, $Z495+$S495*0.5),"")</f>
        <v/>
      </c>
      <c r="AC495" s="220" t="str">
        <f>IFERROR(VLOOKUP(_xlfn.CONCAT('Team Roster - Final'!$A495," : ",'Team Roster - Final'!$BM495),'Rate Calculations'!$C$4:$U$1100,19,FALSE),"")</f>
        <v/>
      </c>
      <c r="AD495" s="220" t="str">
        <f t="shared" si="126"/>
        <v/>
      </c>
      <c r="AE495" s="220" t="str">
        <f t="shared" si="127"/>
        <v/>
      </c>
      <c r="AF495" s="225" t="str">
        <f>IFERROR(VLOOKUP(_xlfn.CONCAT('Team Roster - Final'!$A495," : ",'Team Roster - Final'!$BM495),'Rate Calculations'!$C$4:$AB$1100,22,FALSE),"")</f>
        <v/>
      </c>
      <c r="AG495" s="225" t="str">
        <f>IFERROR(VLOOKUP(_xlfn.CONCAT('Team Roster - Final'!$A495," : ",'Team Roster - Final'!$BM495),'Rate Calculations'!$C$4:$AB$1100,23,FALSE),"")</f>
        <v/>
      </c>
      <c r="AH495" s="222" t="str">
        <f t="shared" si="128"/>
        <v/>
      </c>
      <c r="AI495" s="222" t="str">
        <f t="shared" si="129"/>
        <v/>
      </c>
      <c r="AJ495" s="223" t="str">
        <f>Table1[[#This Row],[Home Office
Net Fee %]]</f>
        <v/>
      </c>
      <c r="AK495" s="222" t="str">
        <f t="shared" si="130"/>
        <v/>
      </c>
      <c r="AL495" s="222" t="str">
        <f t="shared" si="131"/>
        <v/>
      </c>
      <c r="AM495" s="215" t="str">
        <f>IFERROR(IF(#REF!="Yes",$AK495,($AK495+$AD495*0.5)),"")</f>
        <v/>
      </c>
      <c r="AN495" s="215" t="str">
        <f>IFERROR(IF(#REF!="Yes",$AL495,($AL495+$AE495*0.5)),"")</f>
        <v/>
      </c>
      <c r="AO495" s="374" t="str">
        <f>IF(ISBLANK('Team Roster Proposed - FBR'!Q496),"",'Team Roster Proposed - FBR'!Q496)</f>
        <v/>
      </c>
      <c r="AP495" s="226" t="e">
        <f>IF(ISBLANK(#REF!),"",#REF!)</f>
        <v>#REF!</v>
      </c>
      <c r="AQ495" s="226" t="e">
        <f>IF(ISBLANK(#REF!),"",#REF!)</f>
        <v>#REF!</v>
      </c>
      <c r="AR495" s="226" t="e">
        <f>IF(ISBLANK(#REF!),"",#REF!)</f>
        <v>#REF!</v>
      </c>
      <c r="AS495" s="219" t="e">
        <f>IF(ISBLANK(#REF!),"",#REF!)</f>
        <v>#REF!</v>
      </c>
      <c r="AT495" s="219" t="e">
        <f>IF(ISBLANK(#REF!),"",#REF!)</f>
        <v>#REF!</v>
      </c>
      <c r="AU495" s="219" t="e">
        <f>IF(ISBLANK(#REF!),"",#REF!)</f>
        <v>#REF!</v>
      </c>
      <c r="AV495" s="219" t="e">
        <f>IF(ISBLANK(#REF!),"",#REF!)</f>
        <v>#REF!</v>
      </c>
      <c r="AW495" s="219" t="e">
        <f>IF(ISBLANK(#REF!),"",#REF!)</f>
        <v>#REF!</v>
      </c>
      <c r="AX495" s="219" t="e">
        <f>IF(ISBLANK(#REF!),"",#REF!)</f>
        <v>#REF!</v>
      </c>
      <c r="AY495" s="226" t="e">
        <f>IF(ISBLANK(#REF!),"",#REF!)</f>
        <v>#REF!</v>
      </c>
      <c r="AZ495" s="219" t="e">
        <f>IF(ISBLANK(#REF!),"",#REF!)</f>
        <v>#REF!</v>
      </c>
      <c r="BA495" s="219" t="e">
        <f>IF(ISBLANK(#REF!),"",#REF!)</f>
        <v>#REF!</v>
      </c>
      <c r="BB495" s="219" t="e">
        <f>IF(ISBLANK(#REF!),"",#REF!)</f>
        <v>#REF!</v>
      </c>
      <c r="BC495" s="219" t="e">
        <f>IF(ISBLANK(#REF!),"",#REF!)</f>
        <v>#REF!</v>
      </c>
      <c r="BD495" s="219" t="e">
        <f>IF(ISBLANK(#REF!),"",#REF!)</f>
        <v>#REF!</v>
      </c>
      <c r="BE495" s="219" t="e">
        <f>IF(ISBLANK(#REF!),"",#REF!)</f>
        <v>#REF!</v>
      </c>
      <c r="BF495" s="219" t="e">
        <f>IF(ISBLANK(#REF!),"",#REF!)</f>
        <v>#REF!</v>
      </c>
      <c r="BG495" s="219" t="e">
        <f>IF(ISBLANK(#REF!),"",#REF!)</f>
        <v>#REF!</v>
      </c>
      <c r="BH495" s="219" t="e">
        <f>IF(ISBLANK(#REF!),"",#REF!)</f>
        <v>#REF!</v>
      </c>
      <c r="BI495" s="219" t="e">
        <f>IF(ISBLANK(#REF!),"",#REF!)</f>
        <v>#REF!</v>
      </c>
      <c r="BJ495" s="219" t="e">
        <f>IF(ISBLANK(#REF!),"",#REF!)</f>
        <v>#REF!</v>
      </c>
      <c r="BK495" s="219" t="e">
        <f>IF(ISBLANK(#REF!),"",#REF!)</f>
        <v>#REF!</v>
      </c>
      <c r="BL495" s="219" t="e">
        <f>IF(ISBLANK(#REF!),"",#REF!)</f>
        <v>#REF!</v>
      </c>
      <c r="BM495" s="219" t="e">
        <f>IF(ISBLANK(#REF!),"",#REF!)</f>
        <v>#REF!</v>
      </c>
      <c r="BN495" s="219" t="e">
        <f>IF(ISBLANK(#REF!),"",#REF!)</f>
        <v>#REF!</v>
      </c>
      <c r="BO495" s="227" t="e">
        <f t="shared" si="132"/>
        <v>#REF!</v>
      </c>
      <c r="BP495" s="228" t="str">
        <f t="shared" si="135"/>
        <v/>
      </c>
      <c r="BQ495" s="229" t="str">
        <f t="shared" si="119"/>
        <v/>
      </c>
      <c r="BR495" s="228" t="e">
        <f t="shared" si="133"/>
        <v>#REF!</v>
      </c>
      <c r="BS495" s="230" t="e">
        <f t="shared" si="134"/>
        <v>#REF!</v>
      </c>
    </row>
    <row r="496" spans="1:71">
      <c r="A496" s="213" t="e">
        <f>IF(ISBLANK(#REF!),"",#REF!)</f>
        <v>#REF!</v>
      </c>
      <c r="B496" s="214" t="e">
        <f>IF(ISBLANK(#REF!),"",#REF!)</f>
        <v>#REF!</v>
      </c>
      <c r="C496" s="214" t="e">
        <f>IF(ISBLANK(#REF!),"",#REF!)</f>
        <v>#REF!</v>
      </c>
      <c r="D496" s="214" t="e">
        <f>IF(ISBLANK(#REF!),"",#REF!)</f>
        <v>#REF!</v>
      </c>
      <c r="E496" s="214" t="e">
        <f>IF(ISBLANK(#REF!),"",#REF!)</f>
        <v>#REF!</v>
      </c>
      <c r="F496" s="214" t="e">
        <f>IF(ISBLANK(#REF!),"",#REF!)</f>
        <v>#REF!</v>
      </c>
      <c r="G496" s="214" t="e">
        <f>IF(ISBLANK(#REF!),"",#REF!)</f>
        <v>#REF!</v>
      </c>
      <c r="H496" s="215" t="e">
        <f>IF(ISBLANK(#REF!),"",#REF!)</f>
        <v>#REF!</v>
      </c>
      <c r="I496" s="214" t="e">
        <f>IF(ISBLANK(#REF!),"",#REF!)</f>
        <v>#REF!</v>
      </c>
      <c r="J496" s="216" t="e">
        <f>IF(ISBLANK(#REF!),"",#REF!)</f>
        <v>#REF!</v>
      </c>
      <c r="K496" s="217" t="e">
        <f>IF(ISBLANK(#REF!),"",#REF!)</f>
        <v>#REF!</v>
      </c>
      <c r="L496" s="217" t="e">
        <f>IF(ISBLANK(#REF!),"",#REF!)</f>
        <v>#REF!</v>
      </c>
      <c r="M496" s="218" t="e">
        <f>IF(ISBLANK(#REF!),"",#REF!)</f>
        <v>#REF!</v>
      </c>
      <c r="N496" s="218" t="e">
        <f>IF(ISBLANK(#REF!),"",#REF!)</f>
        <v>#REF!</v>
      </c>
      <c r="O496" s="220" t="str">
        <f>IFERROR(VLOOKUP(_xlfn.CONCAT('Team Roster - Final'!$A496," : ",'Team Roster - Final'!$BM496),'Rate Calculations'!$C$4:$G$1100,5,FALSE),"")</f>
        <v/>
      </c>
      <c r="P496" s="225">
        <f>IF(ISBLANK('Rate Calculations'!$H498),"",'Rate Calculations'!$H498)</f>
        <v>1.7500000000000002E-2</v>
      </c>
      <c r="Q496" s="220" t="str">
        <f t="shared" si="120"/>
        <v/>
      </c>
      <c r="R496" s="221">
        <f>IF(ISBLANK('Rate Calculations'!$J498),"",'Rate Calculations'!$J498)</f>
        <v>3.5000000000000003E-2</v>
      </c>
      <c r="S496" s="220" t="str">
        <f t="shared" si="121"/>
        <v/>
      </c>
      <c r="T496" s="225" t="str">
        <f>IFERROR(VLOOKUP(_xlfn.CONCAT('Team Roster - Final'!$A496," : ",'Team Roster - Final'!$BM496),'Rate Calculations'!$C$4:$S$1100,10,FALSE),"")</f>
        <v/>
      </c>
      <c r="U496" s="225" t="str">
        <f>IFERROR(VLOOKUP(_xlfn.CONCAT('Team Roster - Final'!$A496," : ",'Team Roster - Final'!$BM496),'Rate Calculations'!$C$4:$S$1100,11,FALSE),"")</f>
        <v/>
      </c>
      <c r="V496" s="222" t="str">
        <f t="shared" si="122"/>
        <v/>
      </c>
      <c r="W496" s="222" t="str">
        <f t="shared" si="123"/>
        <v/>
      </c>
      <c r="X496" s="223" t="str">
        <f>IFERROR(VLOOKUP(_xlfn.CONCAT('Team Roster - Final'!$A496," : ",'Team Roster - Final'!$BM496),'Rate Calculations'!$C$4:$S$1100,14,FALSE),"")</f>
        <v/>
      </c>
      <c r="Y496" s="222" t="str">
        <f t="shared" si="124"/>
        <v/>
      </c>
      <c r="Z496" s="222" t="str">
        <f t="shared" si="125"/>
        <v/>
      </c>
      <c r="AA496" s="224" t="str">
        <f>IFERROR(IF(#REF!="Yes",$Y496, $Y496+$Q496*0.5),"")</f>
        <v/>
      </c>
      <c r="AB496" s="224" t="str">
        <f>IFERROR(IF(#REF!="Yes",$Z496, $Z496+$S496*0.5),"")</f>
        <v/>
      </c>
      <c r="AC496" s="220" t="str">
        <f>IFERROR(VLOOKUP(_xlfn.CONCAT('Team Roster - Final'!$A496," : ",'Team Roster - Final'!$BM496),'Rate Calculations'!$C$4:$U$1100,19,FALSE),"")</f>
        <v/>
      </c>
      <c r="AD496" s="220" t="str">
        <f t="shared" si="126"/>
        <v/>
      </c>
      <c r="AE496" s="220" t="str">
        <f t="shared" si="127"/>
        <v/>
      </c>
      <c r="AF496" s="225" t="str">
        <f>IFERROR(VLOOKUP(_xlfn.CONCAT('Team Roster - Final'!$A496," : ",'Team Roster - Final'!$BM496),'Rate Calculations'!$C$4:$AB$1100,22,FALSE),"")</f>
        <v/>
      </c>
      <c r="AG496" s="225" t="str">
        <f>IFERROR(VLOOKUP(_xlfn.CONCAT('Team Roster - Final'!$A496," : ",'Team Roster - Final'!$BM496),'Rate Calculations'!$C$4:$AB$1100,23,FALSE),"")</f>
        <v/>
      </c>
      <c r="AH496" s="222" t="str">
        <f t="shared" si="128"/>
        <v/>
      </c>
      <c r="AI496" s="222" t="str">
        <f t="shared" si="129"/>
        <v/>
      </c>
      <c r="AJ496" s="223" t="str">
        <f>Table1[[#This Row],[Home Office
Net Fee %]]</f>
        <v/>
      </c>
      <c r="AK496" s="222" t="str">
        <f t="shared" si="130"/>
        <v/>
      </c>
      <c r="AL496" s="222" t="str">
        <f t="shared" si="131"/>
        <v/>
      </c>
      <c r="AM496" s="215" t="str">
        <f>IFERROR(IF(#REF!="Yes",$AK496,($AK496+$AD496*0.5)),"")</f>
        <v/>
      </c>
      <c r="AN496" s="215" t="str">
        <f>IFERROR(IF(#REF!="Yes",$AL496,($AL496+$AE496*0.5)),"")</f>
        <v/>
      </c>
      <c r="AO496" s="374" t="str">
        <f>IF(ISBLANK('Team Roster Proposed - FBR'!Q497),"",'Team Roster Proposed - FBR'!Q497)</f>
        <v/>
      </c>
      <c r="AP496" s="226" t="e">
        <f>IF(ISBLANK(#REF!),"",#REF!)</f>
        <v>#REF!</v>
      </c>
      <c r="AQ496" s="226" t="e">
        <f>IF(ISBLANK(#REF!),"",#REF!)</f>
        <v>#REF!</v>
      </c>
      <c r="AR496" s="226" t="e">
        <f>IF(ISBLANK(#REF!),"",#REF!)</f>
        <v>#REF!</v>
      </c>
      <c r="AS496" s="219" t="e">
        <f>IF(ISBLANK(#REF!),"",#REF!)</f>
        <v>#REF!</v>
      </c>
      <c r="AT496" s="219" t="e">
        <f>IF(ISBLANK(#REF!),"",#REF!)</f>
        <v>#REF!</v>
      </c>
      <c r="AU496" s="219" t="e">
        <f>IF(ISBLANK(#REF!),"",#REF!)</f>
        <v>#REF!</v>
      </c>
      <c r="AV496" s="219" t="e">
        <f>IF(ISBLANK(#REF!),"",#REF!)</f>
        <v>#REF!</v>
      </c>
      <c r="AW496" s="219" t="e">
        <f>IF(ISBLANK(#REF!),"",#REF!)</f>
        <v>#REF!</v>
      </c>
      <c r="AX496" s="219" t="e">
        <f>IF(ISBLANK(#REF!),"",#REF!)</f>
        <v>#REF!</v>
      </c>
      <c r="AY496" s="226" t="e">
        <f>IF(ISBLANK(#REF!),"",#REF!)</f>
        <v>#REF!</v>
      </c>
      <c r="AZ496" s="219" t="e">
        <f>IF(ISBLANK(#REF!),"",#REF!)</f>
        <v>#REF!</v>
      </c>
      <c r="BA496" s="219" t="e">
        <f>IF(ISBLANK(#REF!),"",#REF!)</f>
        <v>#REF!</v>
      </c>
      <c r="BB496" s="219" t="e">
        <f>IF(ISBLANK(#REF!),"",#REF!)</f>
        <v>#REF!</v>
      </c>
      <c r="BC496" s="219" t="e">
        <f>IF(ISBLANK(#REF!),"",#REF!)</f>
        <v>#REF!</v>
      </c>
      <c r="BD496" s="219" t="e">
        <f>IF(ISBLANK(#REF!),"",#REF!)</f>
        <v>#REF!</v>
      </c>
      <c r="BE496" s="219" t="e">
        <f>IF(ISBLANK(#REF!),"",#REF!)</f>
        <v>#REF!</v>
      </c>
      <c r="BF496" s="219" t="e">
        <f>IF(ISBLANK(#REF!),"",#REF!)</f>
        <v>#REF!</v>
      </c>
      <c r="BG496" s="219" t="e">
        <f>IF(ISBLANK(#REF!),"",#REF!)</f>
        <v>#REF!</v>
      </c>
      <c r="BH496" s="219" t="e">
        <f>IF(ISBLANK(#REF!),"",#REF!)</f>
        <v>#REF!</v>
      </c>
      <c r="BI496" s="219" t="e">
        <f>IF(ISBLANK(#REF!),"",#REF!)</f>
        <v>#REF!</v>
      </c>
      <c r="BJ496" s="219" t="e">
        <f>IF(ISBLANK(#REF!),"",#REF!)</f>
        <v>#REF!</v>
      </c>
      <c r="BK496" s="219" t="e">
        <f>IF(ISBLANK(#REF!),"",#REF!)</f>
        <v>#REF!</v>
      </c>
      <c r="BL496" s="219" t="e">
        <f>IF(ISBLANK(#REF!),"",#REF!)</f>
        <v>#REF!</v>
      </c>
      <c r="BM496" s="219" t="e">
        <f>IF(ISBLANK(#REF!),"",#REF!)</f>
        <v>#REF!</v>
      </c>
      <c r="BN496" s="219" t="e">
        <f>IF(ISBLANK(#REF!),"",#REF!)</f>
        <v>#REF!</v>
      </c>
      <c r="BO496" s="227" t="e">
        <f t="shared" si="132"/>
        <v>#REF!</v>
      </c>
      <c r="BP496" s="228" t="str">
        <f t="shared" si="135"/>
        <v/>
      </c>
      <c r="BQ496" s="229" t="str">
        <f t="shared" si="119"/>
        <v/>
      </c>
      <c r="BR496" s="228" t="e">
        <f t="shared" si="133"/>
        <v>#REF!</v>
      </c>
      <c r="BS496" s="230" t="e">
        <f t="shared" si="134"/>
        <v>#REF!</v>
      </c>
    </row>
    <row r="497" spans="1:71">
      <c r="A497" s="213" t="e">
        <f>IF(ISBLANK(#REF!),"",#REF!)</f>
        <v>#REF!</v>
      </c>
      <c r="B497" s="214" t="e">
        <f>IF(ISBLANK(#REF!),"",#REF!)</f>
        <v>#REF!</v>
      </c>
      <c r="C497" s="214" t="e">
        <f>IF(ISBLANK(#REF!),"",#REF!)</f>
        <v>#REF!</v>
      </c>
      <c r="D497" s="214" t="e">
        <f>IF(ISBLANK(#REF!),"",#REF!)</f>
        <v>#REF!</v>
      </c>
      <c r="E497" s="214" t="e">
        <f>IF(ISBLANK(#REF!),"",#REF!)</f>
        <v>#REF!</v>
      </c>
      <c r="F497" s="214" t="e">
        <f>IF(ISBLANK(#REF!),"",#REF!)</f>
        <v>#REF!</v>
      </c>
      <c r="G497" s="214" t="e">
        <f>IF(ISBLANK(#REF!),"",#REF!)</f>
        <v>#REF!</v>
      </c>
      <c r="H497" s="215" t="e">
        <f>IF(ISBLANK(#REF!),"",#REF!)</f>
        <v>#REF!</v>
      </c>
      <c r="I497" s="214" t="e">
        <f>IF(ISBLANK(#REF!),"",#REF!)</f>
        <v>#REF!</v>
      </c>
      <c r="J497" s="216" t="e">
        <f>IF(ISBLANK(#REF!),"",#REF!)</f>
        <v>#REF!</v>
      </c>
      <c r="K497" s="217" t="e">
        <f>IF(ISBLANK(#REF!),"",#REF!)</f>
        <v>#REF!</v>
      </c>
      <c r="L497" s="217" t="e">
        <f>IF(ISBLANK(#REF!),"",#REF!)</f>
        <v>#REF!</v>
      </c>
      <c r="M497" s="218" t="e">
        <f>IF(ISBLANK(#REF!),"",#REF!)</f>
        <v>#REF!</v>
      </c>
      <c r="N497" s="218" t="e">
        <f>IF(ISBLANK(#REF!),"",#REF!)</f>
        <v>#REF!</v>
      </c>
      <c r="O497" s="220" t="str">
        <f>IFERROR(VLOOKUP(_xlfn.CONCAT('Team Roster - Final'!$A497," : ",'Team Roster - Final'!$BM497),'Rate Calculations'!$C$4:$G$1100,5,FALSE),"")</f>
        <v/>
      </c>
      <c r="P497" s="225">
        <f>IF(ISBLANK('Rate Calculations'!$H499),"",'Rate Calculations'!$H499)</f>
        <v>1.7500000000000002E-2</v>
      </c>
      <c r="Q497" s="220" t="str">
        <f t="shared" si="120"/>
        <v/>
      </c>
      <c r="R497" s="221">
        <f>IF(ISBLANK('Rate Calculations'!$J499),"",'Rate Calculations'!$J499)</f>
        <v>3.5000000000000003E-2</v>
      </c>
      <c r="S497" s="220" t="str">
        <f t="shared" si="121"/>
        <v/>
      </c>
      <c r="T497" s="225" t="str">
        <f>IFERROR(VLOOKUP(_xlfn.CONCAT('Team Roster - Final'!$A497," : ",'Team Roster - Final'!$BM497),'Rate Calculations'!$C$4:$S$1100,10,FALSE),"")</f>
        <v/>
      </c>
      <c r="U497" s="225" t="str">
        <f>IFERROR(VLOOKUP(_xlfn.CONCAT('Team Roster - Final'!$A497," : ",'Team Roster - Final'!$BM497),'Rate Calculations'!$C$4:$S$1100,11,FALSE),"")</f>
        <v/>
      </c>
      <c r="V497" s="222" t="str">
        <f t="shared" si="122"/>
        <v/>
      </c>
      <c r="W497" s="222" t="str">
        <f t="shared" si="123"/>
        <v/>
      </c>
      <c r="X497" s="223" t="str">
        <f>IFERROR(VLOOKUP(_xlfn.CONCAT('Team Roster - Final'!$A497," : ",'Team Roster - Final'!$BM497),'Rate Calculations'!$C$4:$S$1100,14,FALSE),"")</f>
        <v/>
      </c>
      <c r="Y497" s="222" t="str">
        <f t="shared" si="124"/>
        <v/>
      </c>
      <c r="Z497" s="222" t="str">
        <f t="shared" si="125"/>
        <v/>
      </c>
      <c r="AA497" s="224" t="str">
        <f>IFERROR(IF(#REF!="Yes",$Y497, $Y497+$Q497*0.5),"")</f>
        <v/>
      </c>
      <c r="AB497" s="224" t="str">
        <f>IFERROR(IF(#REF!="Yes",$Z497, $Z497+$S497*0.5),"")</f>
        <v/>
      </c>
      <c r="AC497" s="220" t="str">
        <f>IFERROR(VLOOKUP(_xlfn.CONCAT('Team Roster - Final'!$A497," : ",'Team Roster - Final'!$BM497),'Rate Calculations'!$C$4:$U$1100,19,FALSE),"")</f>
        <v/>
      </c>
      <c r="AD497" s="220" t="str">
        <f t="shared" si="126"/>
        <v/>
      </c>
      <c r="AE497" s="220" t="str">
        <f t="shared" si="127"/>
        <v/>
      </c>
      <c r="AF497" s="225" t="str">
        <f>IFERROR(VLOOKUP(_xlfn.CONCAT('Team Roster - Final'!$A497," : ",'Team Roster - Final'!$BM497),'Rate Calculations'!$C$4:$AB$1100,22,FALSE),"")</f>
        <v/>
      </c>
      <c r="AG497" s="225" t="str">
        <f>IFERROR(VLOOKUP(_xlfn.CONCAT('Team Roster - Final'!$A497," : ",'Team Roster - Final'!$BM497),'Rate Calculations'!$C$4:$AB$1100,23,FALSE),"")</f>
        <v/>
      </c>
      <c r="AH497" s="222" t="str">
        <f t="shared" si="128"/>
        <v/>
      </c>
      <c r="AI497" s="222" t="str">
        <f t="shared" si="129"/>
        <v/>
      </c>
      <c r="AJ497" s="223" t="str">
        <f>Table1[[#This Row],[Home Office
Net Fee %]]</f>
        <v/>
      </c>
      <c r="AK497" s="222" t="str">
        <f t="shared" si="130"/>
        <v/>
      </c>
      <c r="AL497" s="222" t="str">
        <f t="shared" si="131"/>
        <v/>
      </c>
      <c r="AM497" s="215" t="str">
        <f>IFERROR(IF(#REF!="Yes",$AK497,($AK497+$AD497*0.5)),"")</f>
        <v/>
      </c>
      <c r="AN497" s="215" t="str">
        <f>IFERROR(IF(#REF!="Yes",$AL497,($AL497+$AE497*0.5)),"")</f>
        <v/>
      </c>
      <c r="AO497" s="374" t="str">
        <f>IF(ISBLANK('Team Roster Proposed - FBR'!Q498),"",'Team Roster Proposed - FBR'!Q498)</f>
        <v/>
      </c>
      <c r="AP497" s="226" t="e">
        <f>IF(ISBLANK(#REF!),"",#REF!)</f>
        <v>#REF!</v>
      </c>
      <c r="AQ497" s="226" t="e">
        <f>IF(ISBLANK(#REF!),"",#REF!)</f>
        <v>#REF!</v>
      </c>
      <c r="AR497" s="226" t="e">
        <f>IF(ISBLANK(#REF!),"",#REF!)</f>
        <v>#REF!</v>
      </c>
      <c r="AS497" s="219" t="e">
        <f>IF(ISBLANK(#REF!),"",#REF!)</f>
        <v>#REF!</v>
      </c>
      <c r="AT497" s="219" t="e">
        <f>IF(ISBLANK(#REF!),"",#REF!)</f>
        <v>#REF!</v>
      </c>
      <c r="AU497" s="219" t="e">
        <f>IF(ISBLANK(#REF!),"",#REF!)</f>
        <v>#REF!</v>
      </c>
      <c r="AV497" s="219" t="e">
        <f>IF(ISBLANK(#REF!),"",#REF!)</f>
        <v>#REF!</v>
      </c>
      <c r="AW497" s="219" t="e">
        <f>IF(ISBLANK(#REF!),"",#REF!)</f>
        <v>#REF!</v>
      </c>
      <c r="AX497" s="219" t="e">
        <f>IF(ISBLANK(#REF!),"",#REF!)</f>
        <v>#REF!</v>
      </c>
      <c r="AY497" s="226" t="e">
        <f>IF(ISBLANK(#REF!),"",#REF!)</f>
        <v>#REF!</v>
      </c>
      <c r="AZ497" s="219" t="e">
        <f>IF(ISBLANK(#REF!),"",#REF!)</f>
        <v>#REF!</v>
      </c>
      <c r="BA497" s="219" t="e">
        <f>IF(ISBLANK(#REF!),"",#REF!)</f>
        <v>#REF!</v>
      </c>
      <c r="BB497" s="219" t="e">
        <f>IF(ISBLANK(#REF!),"",#REF!)</f>
        <v>#REF!</v>
      </c>
      <c r="BC497" s="219" t="e">
        <f>IF(ISBLANK(#REF!),"",#REF!)</f>
        <v>#REF!</v>
      </c>
      <c r="BD497" s="219" t="e">
        <f>IF(ISBLANK(#REF!),"",#REF!)</f>
        <v>#REF!</v>
      </c>
      <c r="BE497" s="219" t="e">
        <f>IF(ISBLANK(#REF!),"",#REF!)</f>
        <v>#REF!</v>
      </c>
      <c r="BF497" s="219" t="e">
        <f>IF(ISBLANK(#REF!),"",#REF!)</f>
        <v>#REF!</v>
      </c>
      <c r="BG497" s="219" t="e">
        <f>IF(ISBLANK(#REF!),"",#REF!)</f>
        <v>#REF!</v>
      </c>
      <c r="BH497" s="219" t="e">
        <f>IF(ISBLANK(#REF!),"",#REF!)</f>
        <v>#REF!</v>
      </c>
      <c r="BI497" s="219" t="e">
        <f>IF(ISBLANK(#REF!),"",#REF!)</f>
        <v>#REF!</v>
      </c>
      <c r="BJ497" s="219" t="e">
        <f>IF(ISBLANK(#REF!),"",#REF!)</f>
        <v>#REF!</v>
      </c>
      <c r="BK497" s="219" t="e">
        <f>IF(ISBLANK(#REF!),"",#REF!)</f>
        <v>#REF!</v>
      </c>
      <c r="BL497" s="219" t="e">
        <f>IF(ISBLANK(#REF!),"",#REF!)</f>
        <v>#REF!</v>
      </c>
      <c r="BM497" s="219" t="e">
        <f>IF(ISBLANK(#REF!),"",#REF!)</f>
        <v>#REF!</v>
      </c>
      <c r="BN497" s="219" t="e">
        <f>IF(ISBLANK(#REF!),"",#REF!)</f>
        <v>#REF!</v>
      </c>
      <c r="BO497" s="227" t="e">
        <f t="shared" si="132"/>
        <v>#REF!</v>
      </c>
      <c r="BP497" s="228" t="str">
        <f t="shared" si="135"/>
        <v/>
      </c>
      <c r="BQ497" s="229" t="str">
        <f t="shared" si="119"/>
        <v/>
      </c>
      <c r="BR497" s="228" t="e">
        <f t="shared" si="133"/>
        <v>#REF!</v>
      </c>
      <c r="BS497" s="230" t="e">
        <f t="shared" si="134"/>
        <v>#REF!</v>
      </c>
    </row>
    <row r="498" spans="1:71">
      <c r="A498" s="213" t="e">
        <f>IF(ISBLANK(#REF!),"",#REF!)</f>
        <v>#REF!</v>
      </c>
      <c r="B498" s="214" t="e">
        <f>IF(ISBLANK(#REF!),"",#REF!)</f>
        <v>#REF!</v>
      </c>
      <c r="C498" s="214" t="e">
        <f>IF(ISBLANK(#REF!),"",#REF!)</f>
        <v>#REF!</v>
      </c>
      <c r="D498" s="214" t="e">
        <f>IF(ISBLANK(#REF!),"",#REF!)</f>
        <v>#REF!</v>
      </c>
      <c r="E498" s="214" t="e">
        <f>IF(ISBLANK(#REF!),"",#REF!)</f>
        <v>#REF!</v>
      </c>
      <c r="F498" s="214" t="e">
        <f>IF(ISBLANK(#REF!),"",#REF!)</f>
        <v>#REF!</v>
      </c>
      <c r="G498" s="214" t="e">
        <f>IF(ISBLANK(#REF!),"",#REF!)</f>
        <v>#REF!</v>
      </c>
      <c r="H498" s="215" t="e">
        <f>IF(ISBLANK(#REF!),"",#REF!)</f>
        <v>#REF!</v>
      </c>
      <c r="I498" s="214" t="e">
        <f>IF(ISBLANK(#REF!),"",#REF!)</f>
        <v>#REF!</v>
      </c>
      <c r="J498" s="216" t="e">
        <f>IF(ISBLANK(#REF!),"",#REF!)</f>
        <v>#REF!</v>
      </c>
      <c r="K498" s="217" t="e">
        <f>IF(ISBLANK(#REF!),"",#REF!)</f>
        <v>#REF!</v>
      </c>
      <c r="L498" s="217" t="e">
        <f>IF(ISBLANK(#REF!),"",#REF!)</f>
        <v>#REF!</v>
      </c>
      <c r="M498" s="218" t="e">
        <f>IF(ISBLANK(#REF!),"",#REF!)</f>
        <v>#REF!</v>
      </c>
      <c r="N498" s="218" t="e">
        <f>IF(ISBLANK(#REF!),"",#REF!)</f>
        <v>#REF!</v>
      </c>
      <c r="O498" s="220" t="str">
        <f>IFERROR(VLOOKUP(_xlfn.CONCAT('Team Roster - Final'!$A498," : ",'Team Roster - Final'!$BM498),'Rate Calculations'!$C$4:$G$1100,5,FALSE),"")</f>
        <v/>
      </c>
      <c r="P498" s="225">
        <f>IF(ISBLANK('Rate Calculations'!$H500),"",'Rate Calculations'!$H500)</f>
        <v>1.7500000000000002E-2</v>
      </c>
      <c r="Q498" s="220" t="str">
        <f t="shared" si="120"/>
        <v/>
      </c>
      <c r="R498" s="221">
        <f>IF(ISBLANK('Rate Calculations'!$J500),"",'Rate Calculations'!$J500)</f>
        <v>3.5000000000000003E-2</v>
      </c>
      <c r="S498" s="220" t="str">
        <f t="shared" si="121"/>
        <v/>
      </c>
      <c r="T498" s="225" t="str">
        <f>IFERROR(VLOOKUP(_xlfn.CONCAT('Team Roster - Final'!$A498," : ",'Team Roster - Final'!$BM498),'Rate Calculations'!$C$4:$S$1100,10,FALSE),"")</f>
        <v/>
      </c>
      <c r="U498" s="225" t="str">
        <f>IFERROR(VLOOKUP(_xlfn.CONCAT('Team Roster - Final'!$A498," : ",'Team Roster - Final'!$BM498),'Rate Calculations'!$C$4:$S$1100,11,FALSE),"")</f>
        <v/>
      </c>
      <c r="V498" s="222" t="str">
        <f t="shared" si="122"/>
        <v/>
      </c>
      <c r="W498" s="222" t="str">
        <f t="shared" si="123"/>
        <v/>
      </c>
      <c r="X498" s="223" t="str">
        <f>IFERROR(VLOOKUP(_xlfn.CONCAT('Team Roster - Final'!$A498," : ",'Team Roster - Final'!$BM498),'Rate Calculations'!$C$4:$S$1100,14,FALSE),"")</f>
        <v/>
      </c>
      <c r="Y498" s="222" t="str">
        <f t="shared" si="124"/>
        <v/>
      </c>
      <c r="Z498" s="222" t="str">
        <f t="shared" si="125"/>
        <v/>
      </c>
      <c r="AA498" s="224" t="str">
        <f>IFERROR(IF(#REF!="Yes",$Y498, $Y498+$Q498*0.5),"")</f>
        <v/>
      </c>
      <c r="AB498" s="224" t="str">
        <f>IFERROR(IF(#REF!="Yes",$Z498, $Z498+$S498*0.5),"")</f>
        <v/>
      </c>
      <c r="AC498" s="220" t="str">
        <f>IFERROR(VLOOKUP(_xlfn.CONCAT('Team Roster - Final'!$A498," : ",'Team Roster - Final'!$BM498),'Rate Calculations'!$C$4:$U$1100,19,FALSE),"")</f>
        <v/>
      </c>
      <c r="AD498" s="220" t="str">
        <f t="shared" si="126"/>
        <v/>
      </c>
      <c r="AE498" s="220" t="str">
        <f t="shared" si="127"/>
        <v/>
      </c>
      <c r="AF498" s="225" t="str">
        <f>IFERROR(VLOOKUP(_xlfn.CONCAT('Team Roster - Final'!$A498," : ",'Team Roster - Final'!$BM498),'Rate Calculations'!$C$4:$AB$1100,22,FALSE),"")</f>
        <v/>
      </c>
      <c r="AG498" s="225" t="str">
        <f>IFERROR(VLOOKUP(_xlfn.CONCAT('Team Roster - Final'!$A498," : ",'Team Roster - Final'!$BM498),'Rate Calculations'!$C$4:$AB$1100,23,FALSE),"")</f>
        <v/>
      </c>
      <c r="AH498" s="222" t="str">
        <f t="shared" si="128"/>
        <v/>
      </c>
      <c r="AI498" s="222" t="str">
        <f t="shared" si="129"/>
        <v/>
      </c>
      <c r="AJ498" s="223" t="str">
        <f>Table1[[#This Row],[Home Office
Net Fee %]]</f>
        <v/>
      </c>
      <c r="AK498" s="222" t="str">
        <f t="shared" si="130"/>
        <v/>
      </c>
      <c r="AL498" s="222" t="str">
        <f t="shared" si="131"/>
        <v/>
      </c>
      <c r="AM498" s="215" t="str">
        <f>IFERROR(IF(#REF!="Yes",$AK498,($AK498+$AD498*0.5)),"")</f>
        <v/>
      </c>
      <c r="AN498" s="215" t="str">
        <f>IFERROR(IF(#REF!="Yes",$AL498,($AL498+$AE498*0.5)),"")</f>
        <v/>
      </c>
      <c r="AO498" s="374" t="str">
        <f>IF(ISBLANK('Team Roster Proposed - FBR'!Q499),"",'Team Roster Proposed - FBR'!Q499)</f>
        <v/>
      </c>
      <c r="AP498" s="226" t="e">
        <f>IF(ISBLANK(#REF!),"",#REF!)</f>
        <v>#REF!</v>
      </c>
      <c r="AQ498" s="226" t="e">
        <f>IF(ISBLANK(#REF!),"",#REF!)</f>
        <v>#REF!</v>
      </c>
      <c r="AR498" s="226" t="e">
        <f>IF(ISBLANK(#REF!),"",#REF!)</f>
        <v>#REF!</v>
      </c>
      <c r="AS498" s="219" t="e">
        <f>IF(ISBLANK(#REF!),"",#REF!)</f>
        <v>#REF!</v>
      </c>
      <c r="AT498" s="219" t="e">
        <f>IF(ISBLANK(#REF!),"",#REF!)</f>
        <v>#REF!</v>
      </c>
      <c r="AU498" s="219" t="e">
        <f>IF(ISBLANK(#REF!),"",#REF!)</f>
        <v>#REF!</v>
      </c>
      <c r="AV498" s="219" t="e">
        <f>IF(ISBLANK(#REF!),"",#REF!)</f>
        <v>#REF!</v>
      </c>
      <c r="AW498" s="219" t="e">
        <f>IF(ISBLANK(#REF!),"",#REF!)</f>
        <v>#REF!</v>
      </c>
      <c r="AX498" s="219" t="e">
        <f>IF(ISBLANK(#REF!),"",#REF!)</f>
        <v>#REF!</v>
      </c>
      <c r="AY498" s="226" t="e">
        <f>IF(ISBLANK(#REF!),"",#REF!)</f>
        <v>#REF!</v>
      </c>
      <c r="AZ498" s="219" t="e">
        <f>IF(ISBLANK(#REF!),"",#REF!)</f>
        <v>#REF!</v>
      </c>
      <c r="BA498" s="219" t="e">
        <f>IF(ISBLANK(#REF!),"",#REF!)</f>
        <v>#REF!</v>
      </c>
      <c r="BB498" s="219" t="e">
        <f>IF(ISBLANK(#REF!),"",#REF!)</f>
        <v>#REF!</v>
      </c>
      <c r="BC498" s="219" t="e">
        <f>IF(ISBLANK(#REF!),"",#REF!)</f>
        <v>#REF!</v>
      </c>
      <c r="BD498" s="219" t="e">
        <f>IF(ISBLANK(#REF!),"",#REF!)</f>
        <v>#REF!</v>
      </c>
      <c r="BE498" s="219" t="e">
        <f>IF(ISBLANK(#REF!),"",#REF!)</f>
        <v>#REF!</v>
      </c>
      <c r="BF498" s="219" t="e">
        <f>IF(ISBLANK(#REF!),"",#REF!)</f>
        <v>#REF!</v>
      </c>
      <c r="BG498" s="219" t="e">
        <f>IF(ISBLANK(#REF!),"",#REF!)</f>
        <v>#REF!</v>
      </c>
      <c r="BH498" s="219" t="e">
        <f>IF(ISBLANK(#REF!),"",#REF!)</f>
        <v>#REF!</v>
      </c>
      <c r="BI498" s="219" t="e">
        <f>IF(ISBLANK(#REF!),"",#REF!)</f>
        <v>#REF!</v>
      </c>
      <c r="BJ498" s="219" t="e">
        <f>IF(ISBLANK(#REF!),"",#REF!)</f>
        <v>#REF!</v>
      </c>
      <c r="BK498" s="219" t="e">
        <f>IF(ISBLANK(#REF!),"",#REF!)</f>
        <v>#REF!</v>
      </c>
      <c r="BL498" s="219" t="e">
        <f>IF(ISBLANK(#REF!),"",#REF!)</f>
        <v>#REF!</v>
      </c>
      <c r="BM498" s="219" t="e">
        <f>IF(ISBLANK(#REF!),"",#REF!)</f>
        <v>#REF!</v>
      </c>
      <c r="BN498" s="219" t="e">
        <f>IF(ISBLANK(#REF!),"",#REF!)</f>
        <v>#REF!</v>
      </c>
      <c r="BO498" s="227" t="e">
        <f t="shared" si="132"/>
        <v>#REF!</v>
      </c>
      <c r="BP498" s="228" t="str">
        <f t="shared" si="135"/>
        <v/>
      </c>
      <c r="BQ498" s="229" t="str">
        <f t="shared" si="119"/>
        <v/>
      </c>
      <c r="BR498" s="228" t="e">
        <f t="shared" si="133"/>
        <v>#REF!</v>
      </c>
      <c r="BS498" s="230" t="e">
        <f t="shared" si="134"/>
        <v>#REF!</v>
      </c>
    </row>
    <row r="499" spans="1:71">
      <c r="A499" s="213" t="e">
        <f>IF(ISBLANK(#REF!),"",#REF!)</f>
        <v>#REF!</v>
      </c>
      <c r="B499" s="214" t="e">
        <f>IF(ISBLANK(#REF!),"",#REF!)</f>
        <v>#REF!</v>
      </c>
      <c r="C499" s="214" t="e">
        <f>IF(ISBLANK(#REF!),"",#REF!)</f>
        <v>#REF!</v>
      </c>
      <c r="D499" s="214" t="e">
        <f>IF(ISBLANK(#REF!),"",#REF!)</f>
        <v>#REF!</v>
      </c>
      <c r="E499" s="214" t="e">
        <f>IF(ISBLANK(#REF!),"",#REF!)</f>
        <v>#REF!</v>
      </c>
      <c r="F499" s="214" t="e">
        <f>IF(ISBLANK(#REF!),"",#REF!)</f>
        <v>#REF!</v>
      </c>
      <c r="G499" s="214" t="e">
        <f>IF(ISBLANK(#REF!),"",#REF!)</f>
        <v>#REF!</v>
      </c>
      <c r="H499" s="215" t="e">
        <f>IF(ISBLANK(#REF!),"",#REF!)</f>
        <v>#REF!</v>
      </c>
      <c r="I499" s="214" t="e">
        <f>IF(ISBLANK(#REF!),"",#REF!)</f>
        <v>#REF!</v>
      </c>
      <c r="J499" s="216" t="e">
        <f>IF(ISBLANK(#REF!),"",#REF!)</f>
        <v>#REF!</v>
      </c>
      <c r="K499" s="217" t="e">
        <f>IF(ISBLANK(#REF!),"",#REF!)</f>
        <v>#REF!</v>
      </c>
      <c r="L499" s="217" t="e">
        <f>IF(ISBLANK(#REF!),"",#REF!)</f>
        <v>#REF!</v>
      </c>
      <c r="M499" s="218" t="e">
        <f>IF(ISBLANK(#REF!),"",#REF!)</f>
        <v>#REF!</v>
      </c>
      <c r="N499" s="218" t="e">
        <f>IF(ISBLANK(#REF!),"",#REF!)</f>
        <v>#REF!</v>
      </c>
      <c r="O499" s="220" t="str">
        <f>IFERROR(VLOOKUP(_xlfn.CONCAT('Team Roster - Final'!$A499," : ",'Team Roster - Final'!$BM499),'Rate Calculations'!$C$4:$G$1100,5,FALSE),"")</f>
        <v/>
      </c>
      <c r="P499" s="225">
        <f>IF(ISBLANK('Rate Calculations'!$H501),"",'Rate Calculations'!$H501)</f>
        <v>1.7500000000000002E-2</v>
      </c>
      <c r="Q499" s="220" t="str">
        <f t="shared" si="120"/>
        <v/>
      </c>
      <c r="R499" s="221">
        <f>IF(ISBLANK('Rate Calculations'!$J501),"",'Rate Calculations'!$J501)</f>
        <v>3.5000000000000003E-2</v>
      </c>
      <c r="S499" s="220" t="str">
        <f t="shared" si="121"/>
        <v/>
      </c>
      <c r="T499" s="225" t="str">
        <f>IFERROR(VLOOKUP(_xlfn.CONCAT('Team Roster - Final'!$A499," : ",'Team Roster - Final'!$BM499),'Rate Calculations'!$C$4:$S$1100,10,FALSE),"")</f>
        <v/>
      </c>
      <c r="U499" s="225" t="str">
        <f>IFERROR(VLOOKUP(_xlfn.CONCAT('Team Roster - Final'!$A499," : ",'Team Roster - Final'!$BM499),'Rate Calculations'!$C$4:$S$1100,11,FALSE),"")</f>
        <v/>
      </c>
      <c r="V499" s="222" t="str">
        <f t="shared" si="122"/>
        <v/>
      </c>
      <c r="W499" s="222" t="str">
        <f t="shared" si="123"/>
        <v/>
      </c>
      <c r="X499" s="223" t="str">
        <f>IFERROR(VLOOKUP(_xlfn.CONCAT('Team Roster - Final'!$A499," : ",'Team Roster - Final'!$BM499),'Rate Calculations'!$C$4:$S$1100,14,FALSE),"")</f>
        <v/>
      </c>
      <c r="Y499" s="222" t="str">
        <f t="shared" si="124"/>
        <v/>
      </c>
      <c r="Z499" s="222" t="str">
        <f t="shared" si="125"/>
        <v/>
      </c>
      <c r="AA499" s="224" t="str">
        <f>IFERROR(IF(#REF!="Yes",$Y499, $Y499+$Q499*0.5),"")</f>
        <v/>
      </c>
      <c r="AB499" s="224" t="str">
        <f>IFERROR(IF(#REF!="Yes",$Z499, $Z499+$S499*0.5),"")</f>
        <v/>
      </c>
      <c r="AC499" s="220" t="str">
        <f>IFERROR(VLOOKUP(_xlfn.CONCAT('Team Roster - Final'!$A499," : ",'Team Roster - Final'!$BM499),'Rate Calculations'!$C$4:$U$1100,19,FALSE),"")</f>
        <v/>
      </c>
      <c r="AD499" s="220" t="str">
        <f t="shared" si="126"/>
        <v/>
      </c>
      <c r="AE499" s="220" t="str">
        <f t="shared" si="127"/>
        <v/>
      </c>
      <c r="AF499" s="225" t="str">
        <f>IFERROR(VLOOKUP(_xlfn.CONCAT('Team Roster - Final'!$A499," : ",'Team Roster - Final'!$BM499),'Rate Calculations'!$C$4:$AB$1100,22,FALSE),"")</f>
        <v/>
      </c>
      <c r="AG499" s="225" t="str">
        <f>IFERROR(VLOOKUP(_xlfn.CONCAT('Team Roster - Final'!$A499," : ",'Team Roster - Final'!$BM499),'Rate Calculations'!$C$4:$AB$1100,23,FALSE),"")</f>
        <v/>
      </c>
      <c r="AH499" s="222" t="str">
        <f t="shared" si="128"/>
        <v/>
      </c>
      <c r="AI499" s="222" t="str">
        <f t="shared" si="129"/>
        <v/>
      </c>
      <c r="AJ499" s="223" t="str">
        <f>Table1[[#This Row],[Home Office
Net Fee %]]</f>
        <v/>
      </c>
      <c r="AK499" s="222" t="str">
        <f t="shared" si="130"/>
        <v/>
      </c>
      <c r="AL499" s="222" t="str">
        <f t="shared" si="131"/>
        <v/>
      </c>
      <c r="AM499" s="215" t="str">
        <f>IFERROR(IF(#REF!="Yes",$AK499,($AK499+$AD499*0.5)),"")</f>
        <v/>
      </c>
      <c r="AN499" s="215" t="str">
        <f>IFERROR(IF(#REF!="Yes",$AL499,($AL499+$AE499*0.5)),"")</f>
        <v/>
      </c>
      <c r="AO499" s="374" t="str">
        <f>IF(ISBLANK('Team Roster Proposed - FBR'!Q500),"",'Team Roster Proposed - FBR'!Q500)</f>
        <v/>
      </c>
      <c r="AP499" s="226" t="e">
        <f>IF(ISBLANK(#REF!),"",#REF!)</f>
        <v>#REF!</v>
      </c>
      <c r="AQ499" s="226" t="e">
        <f>IF(ISBLANK(#REF!),"",#REF!)</f>
        <v>#REF!</v>
      </c>
      <c r="AR499" s="226" t="e">
        <f>IF(ISBLANK(#REF!),"",#REF!)</f>
        <v>#REF!</v>
      </c>
      <c r="AS499" s="219" t="e">
        <f>IF(ISBLANK(#REF!),"",#REF!)</f>
        <v>#REF!</v>
      </c>
      <c r="AT499" s="219" t="e">
        <f>IF(ISBLANK(#REF!),"",#REF!)</f>
        <v>#REF!</v>
      </c>
      <c r="AU499" s="219" t="e">
        <f>IF(ISBLANK(#REF!),"",#REF!)</f>
        <v>#REF!</v>
      </c>
      <c r="AV499" s="219" t="e">
        <f>IF(ISBLANK(#REF!),"",#REF!)</f>
        <v>#REF!</v>
      </c>
      <c r="AW499" s="219" t="e">
        <f>IF(ISBLANK(#REF!),"",#REF!)</f>
        <v>#REF!</v>
      </c>
      <c r="AX499" s="219" t="e">
        <f>IF(ISBLANK(#REF!),"",#REF!)</f>
        <v>#REF!</v>
      </c>
      <c r="AY499" s="226" t="e">
        <f>IF(ISBLANK(#REF!),"",#REF!)</f>
        <v>#REF!</v>
      </c>
      <c r="AZ499" s="219" t="e">
        <f>IF(ISBLANK(#REF!),"",#REF!)</f>
        <v>#REF!</v>
      </c>
      <c r="BA499" s="219" t="e">
        <f>IF(ISBLANK(#REF!),"",#REF!)</f>
        <v>#REF!</v>
      </c>
      <c r="BB499" s="219" t="e">
        <f>IF(ISBLANK(#REF!),"",#REF!)</f>
        <v>#REF!</v>
      </c>
      <c r="BC499" s="219" t="e">
        <f>IF(ISBLANK(#REF!),"",#REF!)</f>
        <v>#REF!</v>
      </c>
      <c r="BD499" s="219" t="e">
        <f>IF(ISBLANK(#REF!),"",#REF!)</f>
        <v>#REF!</v>
      </c>
      <c r="BE499" s="219" t="e">
        <f>IF(ISBLANK(#REF!),"",#REF!)</f>
        <v>#REF!</v>
      </c>
      <c r="BF499" s="219" t="e">
        <f>IF(ISBLANK(#REF!),"",#REF!)</f>
        <v>#REF!</v>
      </c>
      <c r="BG499" s="219" t="e">
        <f>IF(ISBLANK(#REF!),"",#REF!)</f>
        <v>#REF!</v>
      </c>
      <c r="BH499" s="219" t="e">
        <f>IF(ISBLANK(#REF!),"",#REF!)</f>
        <v>#REF!</v>
      </c>
      <c r="BI499" s="219" t="e">
        <f>IF(ISBLANK(#REF!),"",#REF!)</f>
        <v>#REF!</v>
      </c>
      <c r="BJ499" s="219" t="e">
        <f>IF(ISBLANK(#REF!),"",#REF!)</f>
        <v>#REF!</v>
      </c>
      <c r="BK499" s="219" t="e">
        <f>IF(ISBLANK(#REF!),"",#REF!)</f>
        <v>#REF!</v>
      </c>
      <c r="BL499" s="219" t="e">
        <f>IF(ISBLANK(#REF!),"",#REF!)</f>
        <v>#REF!</v>
      </c>
      <c r="BM499" s="219" t="e">
        <f>IF(ISBLANK(#REF!),"",#REF!)</f>
        <v>#REF!</v>
      </c>
      <c r="BN499" s="219" t="e">
        <f>IF(ISBLANK(#REF!),"",#REF!)</f>
        <v>#REF!</v>
      </c>
      <c r="BO499" s="227" t="e">
        <f t="shared" si="132"/>
        <v>#REF!</v>
      </c>
      <c r="BP499" s="228" t="str">
        <f t="shared" si="135"/>
        <v/>
      </c>
      <c r="BQ499" s="229" t="str">
        <f t="shared" si="119"/>
        <v/>
      </c>
      <c r="BR499" s="228" t="e">
        <f t="shared" si="133"/>
        <v>#REF!</v>
      </c>
      <c r="BS499" s="230" t="e">
        <f t="shared" si="134"/>
        <v>#REF!</v>
      </c>
    </row>
    <row r="500" spans="1:71">
      <c r="A500" s="213" t="e">
        <f>IF(ISBLANK(#REF!),"",#REF!)</f>
        <v>#REF!</v>
      </c>
      <c r="B500" s="214" t="e">
        <f>IF(ISBLANK(#REF!),"",#REF!)</f>
        <v>#REF!</v>
      </c>
      <c r="C500" s="214" t="e">
        <f>IF(ISBLANK(#REF!),"",#REF!)</f>
        <v>#REF!</v>
      </c>
      <c r="D500" s="214" t="e">
        <f>IF(ISBLANK(#REF!),"",#REF!)</f>
        <v>#REF!</v>
      </c>
      <c r="E500" s="214" t="e">
        <f>IF(ISBLANK(#REF!),"",#REF!)</f>
        <v>#REF!</v>
      </c>
      <c r="F500" s="214" t="e">
        <f>IF(ISBLANK(#REF!),"",#REF!)</f>
        <v>#REF!</v>
      </c>
      <c r="G500" s="214" t="e">
        <f>IF(ISBLANK(#REF!),"",#REF!)</f>
        <v>#REF!</v>
      </c>
      <c r="H500" s="215" t="e">
        <f>IF(ISBLANK(#REF!),"",#REF!)</f>
        <v>#REF!</v>
      </c>
      <c r="I500" s="214" t="e">
        <f>IF(ISBLANK(#REF!),"",#REF!)</f>
        <v>#REF!</v>
      </c>
      <c r="J500" s="216" t="e">
        <f>IF(ISBLANK(#REF!),"",#REF!)</f>
        <v>#REF!</v>
      </c>
      <c r="K500" s="217" t="e">
        <f>IF(ISBLANK(#REF!),"",#REF!)</f>
        <v>#REF!</v>
      </c>
      <c r="L500" s="217" t="e">
        <f>IF(ISBLANK(#REF!),"",#REF!)</f>
        <v>#REF!</v>
      </c>
      <c r="M500" s="218" t="e">
        <f>IF(ISBLANK(#REF!),"",#REF!)</f>
        <v>#REF!</v>
      </c>
      <c r="N500" s="218" t="e">
        <f>IF(ISBLANK(#REF!),"",#REF!)</f>
        <v>#REF!</v>
      </c>
      <c r="O500" s="220" t="str">
        <f>IFERROR(VLOOKUP(_xlfn.CONCAT('Team Roster - Final'!$A500," : ",'Team Roster - Final'!$BM500),'Rate Calculations'!$C$4:$G$1100,5,FALSE),"")</f>
        <v/>
      </c>
      <c r="P500" s="225">
        <f>IF(ISBLANK('Rate Calculations'!$H502),"",'Rate Calculations'!$H502)</f>
        <v>1.7500000000000002E-2</v>
      </c>
      <c r="Q500" s="220" t="str">
        <f t="shared" si="120"/>
        <v/>
      </c>
      <c r="R500" s="221">
        <f>IF(ISBLANK('Rate Calculations'!$J502),"",'Rate Calculations'!$J502)</f>
        <v>3.5000000000000003E-2</v>
      </c>
      <c r="S500" s="220" t="str">
        <f t="shared" si="121"/>
        <v/>
      </c>
      <c r="T500" s="225" t="str">
        <f>IFERROR(VLOOKUP(_xlfn.CONCAT('Team Roster - Final'!$A500," : ",'Team Roster - Final'!$BM500),'Rate Calculations'!$C$4:$S$1100,10,FALSE),"")</f>
        <v/>
      </c>
      <c r="U500" s="225" t="str">
        <f>IFERROR(VLOOKUP(_xlfn.CONCAT('Team Roster - Final'!$A500," : ",'Team Roster - Final'!$BM500),'Rate Calculations'!$C$4:$S$1100,11,FALSE),"")</f>
        <v/>
      </c>
      <c r="V500" s="222" t="str">
        <f t="shared" si="122"/>
        <v/>
      </c>
      <c r="W500" s="222" t="str">
        <f t="shared" si="123"/>
        <v/>
      </c>
      <c r="X500" s="223" t="str">
        <f>IFERROR(VLOOKUP(_xlfn.CONCAT('Team Roster - Final'!$A500," : ",'Team Roster - Final'!$BM500),'Rate Calculations'!$C$4:$S$1100,14,FALSE),"")</f>
        <v/>
      </c>
      <c r="Y500" s="222" t="str">
        <f t="shared" si="124"/>
        <v/>
      </c>
      <c r="Z500" s="222" t="str">
        <f t="shared" si="125"/>
        <v/>
      </c>
      <c r="AA500" s="224" t="str">
        <f>IFERROR(IF(#REF!="Yes",$Y500, $Y500+$Q500*0.5),"")</f>
        <v/>
      </c>
      <c r="AB500" s="224" t="str">
        <f>IFERROR(IF(#REF!="Yes",$Z500, $Z500+$S500*0.5),"")</f>
        <v/>
      </c>
      <c r="AC500" s="220" t="str">
        <f>IFERROR(VLOOKUP(_xlfn.CONCAT('Team Roster - Final'!$A500," : ",'Team Roster - Final'!$BM500),'Rate Calculations'!$C$4:$U$1100,19,FALSE),"")</f>
        <v/>
      </c>
      <c r="AD500" s="220" t="str">
        <f t="shared" si="126"/>
        <v/>
      </c>
      <c r="AE500" s="220" t="str">
        <f t="shared" si="127"/>
        <v/>
      </c>
      <c r="AF500" s="225" t="str">
        <f>IFERROR(VLOOKUP(_xlfn.CONCAT('Team Roster - Final'!$A500," : ",'Team Roster - Final'!$BM500),'Rate Calculations'!$C$4:$AB$1100,22,FALSE),"")</f>
        <v/>
      </c>
      <c r="AG500" s="225" t="str">
        <f>IFERROR(VLOOKUP(_xlfn.CONCAT('Team Roster - Final'!$A500," : ",'Team Roster - Final'!$BM500),'Rate Calculations'!$C$4:$AB$1100,23,FALSE),"")</f>
        <v/>
      </c>
      <c r="AH500" s="222" t="str">
        <f t="shared" si="128"/>
        <v/>
      </c>
      <c r="AI500" s="222" t="str">
        <f t="shared" si="129"/>
        <v/>
      </c>
      <c r="AJ500" s="223" t="str">
        <f>Table1[[#This Row],[Home Office
Net Fee %]]</f>
        <v/>
      </c>
      <c r="AK500" s="222" t="str">
        <f t="shared" si="130"/>
        <v/>
      </c>
      <c r="AL500" s="222" t="str">
        <f t="shared" si="131"/>
        <v/>
      </c>
      <c r="AM500" s="215" t="str">
        <f>IFERROR(IF(#REF!="Yes",$AK500,($AK500+$AD500*0.5)),"")</f>
        <v/>
      </c>
      <c r="AN500" s="215" t="str">
        <f>IFERROR(IF(#REF!="Yes",$AL500,($AL500+$AE500*0.5)),"")</f>
        <v/>
      </c>
      <c r="AO500" s="374" t="str">
        <f>IF(ISBLANK('Team Roster Proposed - FBR'!Q501),"",'Team Roster Proposed - FBR'!Q501)</f>
        <v/>
      </c>
      <c r="AP500" s="226" t="e">
        <f>IF(ISBLANK(#REF!),"",#REF!)</f>
        <v>#REF!</v>
      </c>
      <c r="AQ500" s="226" t="e">
        <f>IF(ISBLANK(#REF!),"",#REF!)</f>
        <v>#REF!</v>
      </c>
      <c r="AR500" s="226" t="e">
        <f>IF(ISBLANK(#REF!),"",#REF!)</f>
        <v>#REF!</v>
      </c>
      <c r="AS500" s="219" t="e">
        <f>IF(ISBLANK(#REF!),"",#REF!)</f>
        <v>#REF!</v>
      </c>
      <c r="AT500" s="219" t="e">
        <f>IF(ISBLANK(#REF!),"",#REF!)</f>
        <v>#REF!</v>
      </c>
      <c r="AU500" s="219" t="e">
        <f>IF(ISBLANK(#REF!),"",#REF!)</f>
        <v>#REF!</v>
      </c>
      <c r="AV500" s="219" t="e">
        <f>IF(ISBLANK(#REF!),"",#REF!)</f>
        <v>#REF!</v>
      </c>
      <c r="AW500" s="219" t="e">
        <f>IF(ISBLANK(#REF!),"",#REF!)</f>
        <v>#REF!</v>
      </c>
      <c r="AX500" s="219" t="e">
        <f>IF(ISBLANK(#REF!),"",#REF!)</f>
        <v>#REF!</v>
      </c>
      <c r="AY500" s="226" t="e">
        <f>IF(ISBLANK(#REF!),"",#REF!)</f>
        <v>#REF!</v>
      </c>
      <c r="AZ500" s="219" t="e">
        <f>IF(ISBLANK(#REF!),"",#REF!)</f>
        <v>#REF!</v>
      </c>
      <c r="BA500" s="219" t="e">
        <f>IF(ISBLANK(#REF!),"",#REF!)</f>
        <v>#REF!</v>
      </c>
      <c r="BB500" s="219" t="e">
        <f>IF(ISBLANK(#REF!),"",#REF!)</f>
        <v>#REF!</v>
      </c>
      <c r="BC500" s="219" t="e">
        <f>IF(ISBLANK(#REF!),"",#REF!)</f>
        <v>#REF!</v>
      </c>
      <c r="BD500" s="219" t="e">
        <f>IF(ISBLANK(#REF!),"",#REF!)</f>
        <v>#REF!</v>
      </c>
      <c r="BE500" s="219" t="e">
        <f>IF(ISBLANK(#REF!),"",#REF!)</f>
        <v>#REF!</v>
      </c>
      <c r="BF500" s="219" t="e">
        <f>IF(ISBLANK(#REF!),"",#REF!)</f>
        <v>#REF!</v>
      </c>
      <c r="BG500" s="219" t="e">
        <f>IF(ISBLANK(#REF!),"",#REF!)</f>
        <v>#REF!</v>
      </c>
      <c r="BH500" s="219" t="e">
        <f>IF(ISBLANK(#REF!),"",#REF!)</f>
        <v>#REF!</v>
      </c>
      <c r="BI500" s="219" t="e">
        <f>IF(ISBLANK(#REF!),"",#REF!)</f>
        <v>#REF!</v>
      </c>
      <c r="BJ500" s="219" t="e">
        <f>IF(ISBLANK(#REF!),"",#REF!)</f>
        <v>#REF!</v>
      </c>
      <c r="BK500" s="219" t="e">
        <f>IF(ISBLANK(#REF!),"",#REF!)</f>
        <v>#REF!</v>
      </c>
      <c r="BL500" s="219" t="e">
        <f>IF(ISBLANK(#REF!),"",#REF!)</f>
        <v>#REF!</v>
      </c>
      <c r="BM500" s="219" t="e">
        <f>IF(ISBLANK(#REF!),"",#REF!)</f>
        <v>#REF!</v>
      </c>
      <c r="BN500" s="219" t="e">
        <f>IF(ISBLANK(#REF!),"",#REF!)</f>
        <v>#REF!</v>
      </c>
      <c r="BO500" s="227" t="e">
        <f t="shared" si="132"/>
        <v>#REF!</v>
      </c>
      <c r="BP500" s="228" t="str">
        <f t="shared" si="135"/>
        <v/>
      </c>
      <c r="BQ500" s="229" t="str">
        <f t="shared" si="119"/>
        <v/>
      </c>
      <c r="BR500" s="228" t="e">
        <f t="shared" si="133"/>
        <v>#REF!</v>
      </c>
      <c r="BS500" s="230" t="e">
        <f t="shared" si="134"/>
        <v>#REF!</v>
      </c>
    </row>
    <row r="501" spans="1:71">
      <c r="A501" s="213" t="e">
        <f>IF(ISBLANK(#REF!),"",#REF!)</f>
        <v>#REF!</v>
      </c>
      <c r="B501" s="214" t="e">
        <f>IF(ISBLANK(#REF!),"",#REF!)</f>
        <v>#REF!</v>
      </c>
      <c r="C501" s="214" t="e">
        <f>IF(ISBLANK(#REF!),"",#REF!)</f>
        <v>#REF!</v>
      </c>
      <c r="D501" s="214" t="e">
        <f>IF(ISBLANK(#REF!),"",#REF!)</f>
        <v>#REF!</v>
      </c>
      <c r="E501" s="214" t="e">
        <f>IF(ISBLANK(#REF!),"",#REF!)</f>
        <v>#REF!</v>
      </c>
      <c r="F501" s="214" t="e">
        <f>IF(ISBLANK(#REF!),"",#REF!)</f>
        <v>#REF!</v>
      </c>
      <c r="G501" s="214" t="e">
        <f>IF(ISBLANK(#REF!),"",#REF!)</f>
        <v>#REF!</v>
      </c>
      <c r="H501" s="215" t="e">
        <f>IF(ISBLANK(#REF!),"",#REF!)</f>
        <v>#REF!</v>
      </c>
      <c r="I501" s="214" t="e">
        <f>IF(ISBLANK(#REF!),"",#REF!)</f>
        <v>#REF!</v>
      </c>
      <c r="J501" s="216" t="e">
        <f>IF(ISBLANK(#REF!),"",#REF!)</f>
        <v>#REF!</v>
      </c>
      <c r="K501" s="217" t="e">
        <f>IF(ISBLANK(#REF!),"",#REF!)</f>
        <v>#REF!</v>
      </c>
      <c r="L501" s="217" t="e">
        <f>IF(ISBLANK(#REF!),"",#REF!)</f>
        <v>#REF!</v>
      </c>
      <c r="M501" s="218" t="e">
        <f>IF(ISBLANK(#REF!),"",#REF!)</f>
        <v>#REF!</v>
      </c>
      <c r="N501" s="218" t="e">
        <f>IF(ISBLANK(#REF!),"",#REF!)</f>
        <v>#REF!</v>
      </c>
      <c r="O501" s="220" t="str">
        <f>IFERROR(VLOOKUP(_xlfn.CONCAT('Team Roster - Final'!$A501," : ",'Team Roster - Final'!$BM501),'Rate Calculations'!$C$4:$G$1100,5,FALSE),"")</f>
        <v/>
      </c>
      <c r="P501" s="225">
        <f>IF(ISBLANK('Rate Calculations'!$H503),"",'Rate Calculations'!$H503)</f>
        <v>1.7500000000000002E-2</v>
      </c>
      <c r="Q501" s="220" t="str">
        <f t="shared" si="120"/>
        <v/>
      </c>
      <c r="R501" s="221">
        <f>IF(ISBLANK('Rate Calculations'!$J503),"",'Rate Calculations'!$J503)</f>
        <v>3.5000000000000003E-2</v>
      </c>
      <c r="S501" s="220" t="str">
        <f t="shared" si="121"/>
        <v/>
      </c>
      <c r="T501" s="225" t="str">
        <f>IFERROR(VLOOKUP(_xlfn.CONCAT('Team Roster - Final'!$A501," : ",'Team Roster - Final'!$BM501),'Rate Calculations'!$C$4:$S$1100,10,FALSE),"")</f>
        <v/>
      </c>
      <c r="U501" s="225" t="str">
        <f>IFERROR(VLOOKUP(_xlfn.CONCAT('Team Roster - Final'!$A501," : ",'Team Roster - Final'!$BM501),'Rate Calculations'!$C$4:$S$1100,11,FALSE),"")</f>
        <v/>
      </c>
      <c r="V501" s="222" t="str">
        <f t="shared" si="122"/>
        <v/>
      </c>
      <c r="W501" s="222" t="str">
        <f t="shared" si="123"/>
        <v/>
      </c>
      <c r="X501" s="223" t="str">
        <f>IFERROR(VLOOKUP(_xlfn.CONCAT('Team Roster - Final'!$A501," : ",'Team Roster - Final'!$BM501),'Rate Calculations'!$C$4:$S$1100,14,FALSE),"")</f>
        <v/>
      </c>
      <c r="Y501" s="222" t="str">
        <f t="shared" si="124"/>
        <v/>
      </c>
      <c r="Z501" s="222" t="str">
        <f t="shared" si="125"/>
        <v/>
      </c>
      <c r="AA501" s="224" t="str">
        <f>IFERROR(IF(#REF!="Yes",$Y501, $Y501+$Q501*0.5),"")</f>
        <v/>
      </c>
      <c r="AB501" s="224" t="str">
        <f>IFERROR(IF(#REF!="Yes",$Z501, $Z501+$S501*0.5),"")</f>
        <v/>
      </c>
      <c r="AC501" s="220" t="str">
        <f>IFERROR(VLOOKUP(_xlfn.CONCAT('Team Roster - Final'!$A501," : ",'Team Roster - Final'!$BM501),'Rate Calculations'!$C$4:$U$1100,19,FALSE),"")</f>
        <v/>
      </c>
      <c r="AD501" s="220" t="str">
        <f t="shared" si="126"/>
        <v/>
      </c>
      <c r="AE501" s="220" t="str">
        <f t="shared" si="127"/>
        <v/>
      </c>
      <c r="AF501" s="225" t="str">
        <f>IFERROR(VLOOKUP(_xlfn.CONCAT('Team Roster - Final'!$A501," : ",'Team Roster - Final'!$BM501),'Rate Calculations'!$C$4:$AB$1100,22,FALSE),"")</f>
        <v/>
      </c>
      <c r="AG501" s="225" t="str">
        <f>IFERROR(VLOOKUP(_xlfn.CONCAT('Team Roster - Final'!$A501," : ",'Team Roster - Final'!$BM501),'Rate Calculations'!$C$4:$AB$1100,23,FALSE),"")</f>
        <v/>
      </c>
      <c r="AH501" s="222" t="str">
        <f t="shared" si="128"/>
        <v/>
      </c>
      <c r="AI501" s="222" t="str">
        <f t="shared" si="129"/>
        <v/>
      </c>
      <c r="AJ501" s="223" t="str">
        <f>Table1[[#This Row],[Home Office
Net Fee %]]</f>
        <v/>
      </c>
      <c r="AK501" s="222" t="str">
        <f t="shared" si="130"/>
        <v/>
      </c>
      <c r="AL501" s="222" t="str">
        <f t="shared" si="131"/>
        <v/>
      </c>
      <c r="AM501" s="215" t="str">
        <f>IFERROR(IF(#REF!="Yes",$AK501,($AK501+$AD501*0.5)),"")</f>
        <v/>
      </c>
      <c r="AN501" s="215" t="str">
        <f>IFERROR(IF(#REF!="Yes",$AL501,($AL501+$AE501*0.5)),"")</f>
        <v/>
      </c>
      <c r="AO501" s="374" t="str">
        <f>IF(ISBLANK('Team Roster Proposed - FBR'!Q502),"",'Team Roster Proposed - FBR'!Q502)</f>
        <v/>
      </c>
      <c r="AP501" s="226" t="e">
        <f>IF(ISBLANK(#REF!),"",#REF!)</f>
        <v>#REF!</v>
      </c>
      <c r="AQ501" s="226" t="e">
        <f>IF(ISBLANK(#REF!),"",#REF!)</f>
        <v>#REF!</v>
      </c>
      <c r="AR501" s="226" t="e">
        <f>IF(ISBLANK(#REF!),"",#REF!)</f>
        <v>#REF!</v>
      </c>
      <c r="AS501" s="219" t="e">
        <f>IF(ISBLANK(#REF!),"",#REF!)</f>
        <v>#REF!</v>
      </c>
      <c r="AT501" s="219" t="e">
        <f>IF(ISBLANK(#REF!),"",#REF!)</f>
        <v>#REF!</v>
      </c>
      <c r="AU501" s="219" t="e">
        <f>IF(ISBLANK(#REF!),"",#REF!)</f>
        <v>#REF!</v>
      </c>
      <c r="AV501" s="219" t="e">
        <f>IF(ISBLANK(#REF!),"",#REF!)</f>
        <v>#REF!</v>
      </c>
      <c r="AW501" s="219" t="e">
        <f>IF(ISBLANK(#REF!),"",#REF!)</f>
        <v>#REF!</v>
      </c>
      <c r="AX501" s="219" t="e">
        <f>IF(ISBLANK(#REF!),"",#REF!)</f>
        <v>#REF!</v>
      </c>
      <c r="AY501" s="226" t="e">
        <f>IF(ISBLANK(#REF!),"",#REF!)</f>
        <v>#REF!</v>
      </c>
      <c r="AZ501" s="219" t="e">
        <f>IF(ISBLANK(#REF!),"",#REF!)</f>
        <v>#REF!</v>
      </c>
      <c r="BA501" s="219" t="e">
        <f>IF(ISBLANK(#REF!),"",#REF!)</f>
        <v>#REF!</v>
      </c>
      <c r="BB501" s="219" t="e">
        <f>IF(ISBLANK(#REF!),"",#REF!)</f>
        <v>#REF!</v>
      </c>
      <c r="BC501" s="219" t="e">
        <f>IF(ISBLANK(#REF!),"",#REF!)</f>
        <v>#REF!</v>
      </c>
      <c r="BD501" s="219" t="e">
        <f>IF(ISBLANK(#REF!),"",#REF!)</f>
        <v>#REF!</v>
      </c>
      <c r="BE501" s="219" t="e">
        <f>IF(ISBLANK(#REF!),"",#REF!)</f>
        <v>#REF!</v>
      </c>
      <c r="BF501" s="219" t="e">
        <f>IF(ISBLANK(#REF!),"",#REF!)</f>
        <v>#REF!</v>
      </c>
      <c r="BG501" s="219" t="e">
        <f>IF(ISBLANK(#REF!),"",#REF!)</f>
        <v>#REF!</v>
      </c>
      <c r="BH501" s="219" t="e">
        <f>IF(ISBLANK(#REF!),"",#REF!)</f>
        <v>#REF!</v>
      </c>
      <c r="BI501" s="219" t="e">
        <f>IF(ISBLANK(#REF!),"",#REF!)</f>
        <v>#REF!</v>
      </c>
      <c r="BJ501" s="219" t="e">
        <f>IF(ISBLANK(#REF!),"",#REF!)</f>
        <v>#REF!</v>
      </c>
      <c r="BK501" s="219" t="e">
        <f>IF(ISBLANK(#REF!),"",#REF!)</f>
        <v>#REF!</v>
      </c>
      <c r="BL501" s="219" t="e">
        <f>IF(ISBLANK(#REF!),"",#REF!)</f>
        <v>#REF!</v>
      </c>
      <c r="BM501" s="219" t="e">
        <f>IF(ISBLANK(#REF!),"",#REF!)</f>
        <v>#REF!</v>
      </c>
      <c r="BN501" s="219" t="e">
        <f>IF(ISBLANK(#REF!),"",#REF!)</f>
        <v>#REF!</v>
      </c>
      <c r="BO501" s="227" t="e">
        <f t="shared" si="132"/>
        <v>#REF!</v>
      </c>
      <c r="BP501" s="228" t="str">
        <f t="shared" si="135"/>
        <v/>
      </c>
      <c r="BQ501" s="229" t="str">
        <f t="shared" si="119"/>
        <v/>
      </c>
      <c r="BR501" s="228" t="e">
        <f t="shared" si="133"/>
        <v>#REF!</v>
      </c>
      <c r="BS501" s="230" t="e">
        <f t="shared" si="134"/>
        <v>#REF!</v>
      </c>
    </row>
    <row r="502" spans="1:71">
      <c r="A502" s="213" t="e">
        <f>IF(ISBLANK(#REF!),"",#REF!)</f>
        <v>#REF!</v>
      </c>
      <c r="B502" s="214" t="e">
        <f>IF(ISBLANK(#REF!),"",#REF!)</f>
        <v>#REF!</v>
      </c>
      <c r="C502" s="214" t="e">
        <f>IF(ISBLANK(#REF!),"",#REF!)</f>
        <v>#REF!</v>
      </c>
      <c r="D502" s="214" t="e">
        <f>IF(ISBLANK(#REF!),"",#REF!)</f>
        <v>#REF!</v>
      </c>
      <c r="E502" s="214" t="e">
        <f>IF(ISBLANK(#REF!),"",#REF!)</f>
        <v>#REF!</v>
      </c>
      <c r="F502" s="214" t="e">
        <f>IF(ISBLANK(#REF!),"",#REF!)</f>
        <v>#REF!</v>
      </c>
      <c r="G502" s="214" t="e">
        <f>IF(ISBLANK(#REF!),"",#REF!)</f>
        <v>#REF!</v>
      </c>
      <c r="H502" s="215" t="e">
        <f>IF(ISBLANK(#REF!),"",#REF!)</f>
        <v>#REF!</v>
      </c>
      <c r="I502" s="214" t="e">
        <f>IF(ISBLANK(#REF!),"",#REF!)</f>
        <v>#REF!</v>
      </c>
      <c r="J502" s="216" t="e">
        <f>IF(ISBLANK(#REF!),"",#REF!)</f>
        <v>#REF!</v>
      </c>
      <c r="K502" s="217" t="e">
        <f>IF(ISBLANK(#REF!),"",#REF!)</f>
        <v>#REF!</v>
      </c>
      <c r="L502" s="217" t="e">
        <f>IF(ISBLANK(#REF!),"",#REF!)</f>
        <v>#REF!</v>
      </c>
      <c r="M502" s="218" t="e">
        <f>IF(ISBLANK(#REF!),"",#REF!)</f>
        <v>#REF!</v>
      </c>
      <c r="N502" s="218" t="e">
        <f>IF(ISBLANK(#REF!),"",#REF!)</f>
        <v>#REF!</v>
      </c>
      <c r="O502" s="220" t="str">
        <f>IFERROR(VLOOKUP(_xlfn.CONCAT('Team Roster - Final'!$A502," : ",'Team Roster - Final'!$BM502),'Rate Calculations'!$C$4:$G$1100,5,FALSE),"")</f>
        <v/>
      </c>
      <c r="P502" s="225">
        <f>IF(ISBLANK('Rate Calculations'!$H504),"",'Rate Calculations'!$H504)</f>
        <v>1.7500000000000002E-2</v>
      </c>
      <c r="Q502" s="220" t="str">
        <f t="shared" si="120"/>
        <v/>
      </c>
      <c r="R502" s="221">
        <f>IF(ISBLANK('Rate Calculations'!$J504),"",'Rate Calculations'!$J504)</f>
        <v>3.5000000000000003E-2</v>
      </c>
      <c r="S502" s="220" t="str">
        <f t="shared" si="121"/>
        <v/>
      </c>
      <c r="T502" s="225" t="str">
        <f>IFERROR(VLOOKUP(_xlfn.CONCAT('Team Roster - Final'!$A502," : ",'Team Roster - Final'!$BM502),'Rate Calculations'!$C$4:$S$1100,10,FALSE),"")</f>
        <v/>
      </c>
      <c r="U502" s="225" t="str">
        <f>IFERROR(VLOOKUP(_xlfn.CONCAT('Team Roster - Final'!$A502," : ",'Team Roster - Final'!$BM502),'Rate Calculations'!$C$4:$S$1100,11,FALSE),"")</f>
        <v/>
      </c>
      <c r="V502" s="222" t="str">
        <f t="shared" si="122"/>
        <v/>
      </c>
      <c r="W502" s="222" t="str">
        <f t="shared" si="123"/>
        <v/>
      </c>
      <c r="X502" s="223" t="str">
        <f>IFERROR(VLOOKUP(_xlfn.CONCAT('Team Roster - Final'!$A502," : ",'Team Roster - Final'!$BM502),'Rate Calculations'!$C$4:$S$1100,14,FALSE),"")</f>
        <v/>
      </c>
      <c r="Y502" s="222" t="str">
        <f t="shared" si="124"/>
        <v/>
      </c>
      <c r="Z502" s="222" t="str">
        <f t="shared" si="125"/>
        <v/>
      </c>
      <c r="AA502" s="224" t="str">
        <f>IFERROR(IF(#REF!="Yes",$Y502, $Y502+$Q502*0.5),"")</f>
        <v/>
      </c>
      <c r="AB502" s="224" t="str">
        <f>IFERROR(IF(#REF!="Yes",$Z502, $Z502+$S502*0.5),"")</f>
        <v/>
      </c>
      <c r="AC502" s="220" t="str">
        <f>IFERROR(VLOOKUP(_xlfn.CONCAT('Team Roster - Final'!$A502," : ",'Team Roster - Final'!$BM502),'Rate Calculations'!$C$4:$U$1100,19,FALSE),"")</f>
        <v/>
      </c>
      <c r="AD502" s="220" t="str">
        <f t="shared" si="126"/>
        <v/>
      </c>
      <c r="AE502" s="220" t="str">
        <f t="shared" si="127"/>
        <v/>
      </c>
      <c r="AF502" s="225" t="str">
        <f>IFERROR(VLOOKUP(_xlfn.CONCAT('Team Roster - Final'!$A502," : ",'Team Roster - Final'!$BM502),'Rate Calculations'!$C$4:$AB$1100,22,FALSE),"")</f>
        <v/>
      </c>
      <c r="AG502" s="225" t="str">
        <f>IFERROR(VLOOKUP(_xlfn.CONCAT('Team Roster - Final'!$A502," : ",'Team Roster - Final'!$BM502),'Rate Calculations'!$C$4:$AB$1100,23,FALSE),"")</f>
        <v/>
      </c>
      <c r="AH502" s="222" t="str">
        <f t="shared" si="128"/>
        <v/>
      </c>
      <c r="AI502" s="222" t="str">
        <f t="shared" si="129"/>
        <v/>
      </c>
      <c r="AJ502" s="223" t="str">
        <f>Table1[[#This Row],[Home Office
Net Fee %]]</f>
        <v/>
      </c>
      <c r="AK502" s="222" t="str">
        <f t="shared" si="130"/>
        <v/>
      </c>
      <c r="AL502" s="222" t="str">
        <f t="shared" si="131"/>
        <v/>
      </c>
      <c r="AM502" s="215" t="str">
        <f>IFERROR(IF(#REF!="Yes",$AK502,($AK502+$AD502*0.5)),"")</f>
        <v/>
      </c>
      <c r="AN502" s="215" t="str">
        <f>IFERROR(IF(#REF!="Yes",$AL502,($AL502+$AE502*0.5)),"")</f>
        <v/>
      </c>
      <c r="AO502" s="374" t="str">
        <f>IF(ISBLANK('Team Roster Proposed - FBR'!Q503),"",'Team Roster Proposed - FBR'!Q503)</f>
        <v/>
      </c>
      <c r="AP502" s="226" t="e">
        <f>IF(ISBLANK(#REF!),"",#REF!)</f>
        <v>#REF!</v>
      </c>
      <c r="AQ502" s="226" t="e">
        <f>IF(ISBLANK(#REF!),"",#REF!)</f>
        <v>#REF!</v>
      </c>
      <c r="AR502" s="226" t="e">
        <f>IF(ISBLANK(#REF!),"",#REF!)</f>
        <v>#REF!</v>
      </c>
      <c r="AS502" s="219" t="e">
        <f>IF(ISBLANK(#REF!),"",#REF!)</f>
        <v>#REF!</v>
      </c>
      <c r="AT502" s="219" t="e">
        <f>IF(ISBLANK(#REF!),"",#REF!)</f>
        <v>#REF!</v>
      </c>
      <c r="AU502" s="219" t="e">
        <f>IF(ISBLANK(#REF!),"",#REF!)</f>
        <v>#REF!</v>
      </c>
      <c r="AV502" s="219" t="e">
        <f>IF(ISBLANK(#REF!),"",#REF!)</f>
        <v>#REF!</v>
      </c>
      <c r="AW502" s="219" t="e">
        <f>IF(ISBLANK(#REF!),"",#REF!)</f>
        <v>#REF!</v>
      </c>
      <c r="AX502" s="219" t="e">
        <f>IF(ISBLANK(#REF!),"",#REF!)</f>
        <v>#REF!</v>
      </c>
      <c r="AY502" s="226" t="e">
        <f>IF(ISBLANK(#REF!),"",#REF!)</f>
        <v>#REF!</v>
      </c>
      <c r="AZ502" s="219" t="e">
        <f>IF(ISBLANK(#REF!),"",#REF!)</f>
        <v>#REF!</v>
      </c>
      <c r="BA502" s="219" t="e">
        <f>IF(ISBLANK(#REF!),"",#REF!)</f>
        <v>#REF!</v>
      </c>
      <c r="BB502" s="219" t="e">
        <f>IF(ISBLANK(#REF!),"",#REF!)</f>
        <v>#REF!</v>
      </c>
      <c r="BC502" s="219" t="e">
        <f>IF(ISBLANK(#REF!),"",#REF!)</f>
        <v>#REF!</v>
      </c>
      <c r="BD502" s="219" t="e">
        <f>IF(ISBLANK(#REF!),"",#REF!)</f>
        <v>#REF!</v>
      </c>
      <c r="BE502" s="219" t="e">
        <f>IF(ISBLANK(#REF!),"",#REF!)</f>
        <v>#REF!</v>
      </c>
      <c r="BF502" s="219" t="e">
        <f>IF(ISBLANK(#REF!),"",#REF!)</f>
        <v>#REF!</v>
      </c>
      <c r="BG502" s="219" t="e">
        <f>IF(ISBLANK(#REF!),"",#REF!)</f>
        <v>#REF!</v>
      </c>
      <c r="BH502" s="219" t="e">
        <f>IF(ISBLANK(#REF!),"",#REF!)</f>
        <v>#REF!</v>
      </c>
      <c r="BI502" s="219" t="e">
        <f>IF(ISBLANK(#REF!),"",#REF!)</f>
        <v>#REF!</v>
      </c>
      <c r="BJ502" s="219" t="e">
        <f>IF(ISBLANK(#REF!),"",#REF!)</f>
        <v>#REF!</v>
      </c>
      <c r="BK502" s="219" t="e">
        <f>IF(ISBLANK(#REF!),"",#REF!)</f>
        <v>#REF!</v>
      </c>
      <c r="BL502" s="219" t="e">
        <f>IF(ISBLANK(#REF!),"",#REF!)</f>
        <v>#REF!</v>
      </c>
      <c r="BM502" s="219" t="e">
        <f>IF(ISBLANK(#REF!),"",#REF!)</f>
        <v>#REF!</v>
      </c>
      <c r="BN502" s="219" t="e">
        <f>IF(ISBLANK(#REF!),"",#REF!)</f>
        <v>#REF!</v>
      </c>
      <c r="BO502" s="227" t="e">
        <f t="shared" si="132"/>
        <v>#REF!</v>
      </c>
      <c r="BP502" s="228" t="str">
        <f t="shared" si="135"/>
        <v/>
      </c>
      <c r="BQ502" s="229" t="str">
        <f t="shared" si="119"/>
        <v/>
      </c>
      <c r="BR502" s="228" t="e">
        <f t="shared" si="133"/>
        <v>#REF!</v>
      </c>
      <c r="BS502" s="230" t="e">
        <f t="shared" si="134"/>
        <v>#REF!</v>
      </c>
    </row>
    <row r="503" spans="1:71">
      <c r="A503" s="213" t="e">
        <f>IF(ISBLANK(#REF!),"",#REF!)</f>
        <v>#REF!</v>
      </c>
      <c r="B503" s="214" t="e">
        <f>IF(ISBLANK(#REF!),"",#REF!)</f>
        <v>#REF!</v>
      </c>
      <c r="C503" s="214" t="e">
        <f>IF(ISBLANK(#REF!),"",#REF!)</f>
        <v>#REF!</v>
      </c>
      <c r="D503" s="214" t="e">
        <f>IF(ISBLANK(#REF!),"",#REF!)</f>
        <v>#REF!</v>
      </c>
      <c r="E503" s="214" t="e">
        <f>IF(ISBLANK(#REF!),"",#REF!)</f>
        <v>#REF!</v>
      </c>
      <c r="F503" s="214" t="e">
        <f>IF(ISBLANK(#REF!),"",#REF!)</f>
        <v>#REF!</v>
      </c>
      <c r="G503" s="214" t="e">
        <f>IF(ISBLANK(#REF!),"",#REF!)</f>
        <v>#REF!</v>
      </c>
      <c r="H503" s="215" t="e">
        <f>IF(ISBLANK(#REF!),"",#REF!)</f>
        <v>#REF!</v>
      </c>
      <c r="I503" s="214" t="e">
        <f>IF(ISBLANK(#REF!),"",#REF!)</f>
        <v>#REF!</v>
      </c>
      <c r="J503" s="216" t="e">
        <f>IF(ISBLANK(#REF!),"",#REF!)</f>
        <v>#REF!</v>
      </c>
      <c r="K503" s="217" t="e">
        <f>IF(ISBLANK(#REF!),"",#REF!)</f>
        <v>#REF!</v>
      </c>
      <c r="L503" s="217" t="e">
        <f>IF(ISBLANK(#REF!),"",#REF!)</f>
        <v>#REF!</v>
      </c>
      <c r="M503" s="218" t="e">
        <f>IF(ISBLANK(#REF!),"",#REF!)</f>
        <v>#REF!</v>
      </c>
      <c r="N503" s="218" t="e">
        <f>IF(ISBLANK(#REF!),"",#REF!)</f>
        <v>#REF!</v>
      </c>
      <c r="O503" s="220" t="str">
        <f>IFERROR(VLOOKUP(_xlfn.CONCAT('Team Roster - Final'!$A503," : ",'Team Roster - Final'!$BM503),'Rate Calculations'!$C$4:$G$1100,5,FALSE),"")</f>
        <v/>
      </c>
      <c r="P503" s="225">
        <f>IF(ISBLANK('Rate Calculations'!$H505),"",'Rate Calculations'!$H505)</f>
        <v>1.7500000000000002E-2</v>
      </c>
      <c r="Q503" s="220" t="str">
        <f t="shared" si="120"/>
        <v/>
      </c>
      <c r="R503" s="221">
        <f>IF(ISBLANK('Rate Calculations'!$J505),"",'Rate Calculations'!$J505)</f>
        <v>3.5000000000000003E-2</v>
      </c>
      <c r="S503" s="220" t="str">
        <f t="shared" si="121"/>
        <v/>
      </c>
      <c r="T503" s="225" t="str">
        <f>IFERROR(VLOOKUP(_xlfn.CONCAT('Team Roster - Final'!$A503," : ",'Team Roster - Final'!$BM503),'Rate Calculations'!$C$4:$S$1100,10,FALSE),"")</f>
        <v/>
      </c>
      <c r="U503" s="225" t="str">
        <f>IFERROR(VLOOKUP(_xlfn.CONCAT('Team Roster - Final'!$A503," : ",'Team Roster - Final'!$BM503),'Rate Calculations'!$C$4:$S$1100,11,FALSE),"")</f>
        <v/>
      </c>
      <c r="V503" s="222" t="str">
        <f t="shared" si="122"/>
        <v/>
      </c>
      <c r="W503" s="222" t="str">
        <f t="shared" si="123"/>
        <v/>
      </c>
      <c r="X503" s="223" t="str">
        <f>IFERROR(VLOOKUP(_xlfn.CONCAT('Team Roster - Final'!$A503," : ",'Team Roster - Final'!$BM503),'Rate Calculations'!$C$4:$S$1100,14,FALSE),"")</f>
        <v/>
      </c>
      <c r="Y503" s="222" t="str">
        <f t="shared" si="124"/>
        <v/>
      </c>
      <c r="Z503" s="222" t="str">
        <f t="shared" si="125"/>
        <v/>
      </c>
      <c r="AA503" s="224" t="str">
        <f>IFERROR(IF(#REF!="Yes",$Y503, $Y503+$Q503*0.5),"")</f>
        <v/>
      </c>
      <c r="AB503" s="224" t="str">
        <f>IFERROR(IF(#REF!="Yes",$Z503, $Z503+$S503*0.5),"")</f>
        <v/>
      </c>
      <c r="AC503" s="220" t="str">
        <f>IFERROR(VLOOKUP(_xlfn.CONCAT('Team Roster - Final'!$A503," : ",'Team Roster - Final'!$BM503),'Rate Calculations'!$C$4:$U$1100,19,FALSE),"")</f>
        <v/>
      </c>
      <c r="AD503" s="220" t="str">
        <f t="shared" si="126"/>
        <v/>
      </c>
      <c r="AE503" s="220" t="str">
        <f t="shared" si="127"/>
        <v/>
      </c>
      <c r="AF503" s="225" t="str">
        <f>IFERROR(VLOOKUP(_xlfn.CONCAT('Team Roster - Final'!$A503," : ",'Team Roster - Final'!$BM503),'Rate Calculations'!$C$4:$AB$1100,22,FALSE),"")</f>
        <v/>
      </c>
      <c r="AG503" s="225" t="str">
        <f>IFERROR(VLOOKUP(_xlfn.CONCAT('Team Roster - Final'!$A503," : ",'Team Roster - Final'!$BM503),'Rate Calculations'!$C$4:$AB$1100,23,FALSE),"")</f>
        <v/>
      </c>
      <c r="AH503" s="222" t="str">
        <f t="shared" si="128"/>
        <v/>
      </c>
      <c r="AI503" s="222" t="str">
        <f t="shared" si="129"/>
        <v/>
      </c>
      <c r="AJ503" s="223" t="str">
        <f>Table1[[#This Row],[Home Office
Net Fee %]]</f>
        <v/>
      </c>
      <c r="AK503" s="222" t="str">
        <f t="shared" si="130"/>
        <v/>
      </c>
      <c r="AL503" s="222" t="str">
        <f t="shared" si="131"/>
        <v/>
      </c>
      <c r="AM503" s="215" t="str">
        <f>IFERROR(IF(#REF!="Yes",$AK503,($AK503+$AD503*0.5)),"")</f>
        <v/>
      </c>
      <c r="AN503" s="215" t="str">
        <f>IFERROR(IF(#REF!="Yes",$AL503,($AL503+$AE503*0.5)),"")</f>
        <v/>
      </c>
      <c r="AO503" s="374" t="str">
        <f>IF(ISBLANK('Team Roster Proposed - FBR'!Q504),"",'Team Roster Proposed - FBR'!Q504)</f>
        <v/>
      </c>
      <c r="AP503" s="226" t="e">
        <f>IF(ISBLANK(#REF!),"",#REF!)</f>
        <v>#REF!</v>
      </c>
      <c r="AQ503" s="226" t="e">
        <f>IF(ISBLANK(#REF!),"",#REF!)</f>
        <v>#REF!</v>
      </c>
      <c r="AR503" s="226" t="e">
        <f>IF(ISBLANK(#REF!),"",#REF!)</f>
        <v>#REF!</v>
      </c>
      <c r="AS503" s="219" t="e">
        <f>IF(ISBLANK(#REF!),"",#REF!)</f>
        <v>#REF!</v>
      </c>
      <c r="AT503" s="219" t="e">
        <f>IF(ISBLANK(#REF!),"",#REF!)</f>
        <v>#REF!</v>
      </c>
      <c r="AU503" s="219" t="e">
        <f>IF(ISBLANK(#REF!),"",#REF!)</f>
        <v>#REF!</v>
      </c>
      <c r="AV503" s="219" t="e">
        <f>IF(ISBLANK(#REF!),"",#REF!)</f>
        <v>#REF!</v>
      </c>
      <c r="AW503" s="219" t="e">
        <f>IF(ISBLANK(#REF!),"",#REF!)</f>
        <v>#REF!</v>
      </c>
      <c r="AX503" s="219" t="e">
        <f>IF(ISBLANK(#REF!),"",#REF!)</f>
        <v>#REF!</v>
      </c>
      <c r="AY503" s="226" t="e">
        <f>IF(ISBLANK(#REF!),"",#REF!)</f>
        <v>#REF!</v>
      </c>
      <c r="AZ503" s="219" t="e">
        <f>IF(ISBLANK(#REF!),"",#REF!)</f>
        <v>#REF!</v>
      </c>
      <c r="BA503" s="219" t="e">
        <f>IF(ISBLANK(#REF!),"",#REF!)</f>
        <v>#REF!</v>
      </c>
      <c r="BB503" s="219" t="e">
        <f>IF(ISBLANK(#REF!),"",#REF!)</f>
        <v>#REF!</v>
      </c>
      <c r="BC503" s="219" t="e">
        <f>IF(ISBLANK(#REF!),"",#REF!)</f>
        <v>#REF!</v>
      </c>
      <c r="BD503" s="219" t="e">
        <f>IF(ISBLANK(#REF!),"",#REF!)</f>
        <v>#REF!</v>
      </c>
      <c r="BE503" s="219" t="e">
        <f>IF(ISBLANK(#REF!),"",#REF!)</f>
        <v>#REF!</v>
      </c>
      <c r="BF503" s="219" t="e">
        <f>IF(ISBLANK(#REF!),"",#REF!)</f>
        <v>#REF!</v>
      </c>
      <c r="BG503" s="219" t="e">
        <f>IF(ISBLANK(#REF!),"",#REF!)</f>
        <v>#REF!</v>
      </c>
      <c r="BH503" s="219" t="e">
        <f>IF(ISBLANK(#REF!),"",#REF!)</f>
        <v>#REF!</v>
      </c>
      <c r="BI503" s="219" t="e">
        <f>IF(ISBLANK(#REF!),"",#REF!)</f>
        <v>#REF!</v>
      </c>
      <c r="BJ503" s="219" t="e">
        <f>IF(ISBLANK(#REF!),"",#REF!)</f>
        <v>#REF!</v>
      </c>
      <c r="BK503" s="219" t="e">
        <f>IF(ISBLANK(#REF!),"",#REF!)</f>
        <v>#REF!</v>
      </c>
      <c r="BL503" s="219" t="e">
        <f>IF(ISBLANK(#REF!),"",#REF!)</f>
        <v>#REF!</v>
      </c>
      <c r="BM503" s="219" t="e">
        <f>IF(ISBLANK(#REF!),"",#REF!)</f>
        <v>#REF!</v>
      </c>
      <c r="BN503" s="219" t="e">
        <f>IF(ISBLANK(#REF!),"",#REF!)</f>
        <v>#REF!</v>
      </c>
      <c r="BO503" s="227" t="e">
        <f t="shared" si="132"/>
        <v>#REF!</v>
      </c>
      <c r="BP503" s="228" t="str">
        <f t="shared" si="135"/>
        <v/>
      </c>
      <c r="BQ503" s="229" t="str">
        <f t="shared" si="119"/>
        <v/>
      </c>
      <c r="BR503" s="228" t="e">
        <f t="shared" si="133"/>
        <v>#REF!</v>
      </c>
      <c r="BS503" s="230" t="e">
        <f t="shared" si="134"/>
        <v>#REF!</v>
      </c>
    </row>
    <row r="504" spans="1:71">
      <c r="A504" s="213" t="e">
        <f>IF(ISBLANK(#REF!),"",#REF!)</f>
        <v>#REF!</v>
      </c>
      <c r="B504" s="214" t="e">
        <f>IF(ISBLANK(#REF!),"",#REF!)</f>
        <v>#REF!</v>
      </c>
      <c r="C504" s="214" t="e">
        <f>IF(ISBLANK(#REF!),"",#REF!)</f>
        <v>#REF!</v>
      </c>
      <c r="D504" s="214" t="e">
        <f>IF(ISBLANK(#REF!),"",#REF!)</f>
        <v>#REF!</v>
      </c>
      <c r="E504" s="214" t="e">
        <f>IF(ISBLANK(#REF!),"",#REF!)</f>
        <v>#REF!</v>
      </c>
      <c r="F504" s="214" t="e">
        <f>IF(ISBLANK(#REF!),"",#REF!)</f>
        <v>#REF!</v>
      </c>
      <c r="G504" s="214" t="e">
        <f>IF(ISBLANK(#REF!),"",#REF!)</f>
        <v>#REF!</v>
      </c>
      <c r="H504" s="215" t="e">
        <f>IF(ISBLANK(#REF!),"",#REF!)</f>
        <v>#REF!</v>
      </c>
      <c r="I504" s="214" t="e">
        <f>IF(ISBLANK(#REF!),"",#REF!)</f>
        <v>#REF!</v>
      </c>
      <c r="J504" s="216" t="e">
        <f>IF(ISBLANK(#REF!),"",#REF!)</f>
        <v>#REF!</v>
      </c>
      <c r="K504" s="217" t="e">
        <f>IF(ISBLANK(#REF!),"",#REF!)</f>
        <v>#REF!</v>
      </c>
      <c r="L504" s="217" t="e">
        <f>IF(ISBLANK(#REF!),"",#REF!)</f>
        <v>#REF!</v>
      </c>
      <c r="M504" s="218" t="e">
        <f>IF(ISBLANK(#REF!),"",#REF!)</f>
        <v>#REF!</v>
      </c>
      <c r="N504" s="218" t="e">
        <f>IF(ISBLANK(#REF!),"",#REF!)</f>
        <v>#REF!</v>
      </c>
      <c r="O504" s="220" t="str">
        <f>IFERROR(VLOOKUP(_xlfn.CONCAT('Team Roster - Final'!$A504," : ",'Team Roster - Final'!$BM504),'Rate Calculations'!$C$4:$G$1100,5,FALSE),"")</f>
        <v/>
      </c>
      <c r="P504" s="225">
        <f>IF(ISBLANK('Rate Calculations'!$H506),"",'Rate Calculations'!$H506)</f>
        <v>1.7500000000000002E-2</v>
      </c>
      <c r="Q504" s="220" t="str">
        <f t="shared" si="120"/>
        <v/>
      </c>
      <c r="R504" s="221">
        <f>IF(ISBLANK('Rate Calculations'!$J506),"",'Rate Calculations'!$J506)</f>
        <v>3.5000000000000003E-2</v>
      </c>
      <c r="S504" s="220" t="str">
        <f t="shared" si="121"/>
        <v/>
      </c>
      <c r="T504" s="225" t="str">
        <f>IFERROR(VLOOKUP(_xlfn.CONCAT('Team Roster - Final'!$A504," : ",'Team Roster - Final'!$BM504),'Rate Calculations'!$C$4:$S$1100,10,FALSE),"")</f>
        <v/>
      </c>
      <c r="U504" s="225" t="str">
        <f>IFERROR(VLOOKUP(_xlfn.CONCAT('Team Roster - Final'!$A504," : ",'Team Roster - Final'!$BM504),'Rate Calculations'!$C$4:$S$1100,11,FALSE),"")</f>
        <v/>
      </c>
      <c r="V504" s="222" t="str">
        <f t="shared" si="122"/>
        <v/>
      </c>
      <c r="W504" s="222" t="str">
        <f t="shared" si="123"/>
        <v/>
      </c>
      <c r="X504" s="223" t="str">
        <f>IFERROR(VLOOKUP(_xlfn.CONCAT('Team Roster - Final'!$A504," : ",'Team Roster - Final'!$BM504),'Rate Calculations'!$C$4:$S$1100,14,FALSE),"")</f>
        <v/>
      </c>
      <c r="Y504" s="222" t="str">
        <f t="shared" si="124"/>
        <v/>
      </c>
      <c r="Z504" s="222" t="str">
        <f t="shared" si="125"/>
        <v/>
      </c>
      <c r="AA504" s="224" t="str">
        <f>IFERROR(IF(#REF!="Yes",$Y504, $Y504+$Q504*0.5),"")</f>
        <v/>
      </c>
      <c r="AB504" s="224" t="str">
        <f>IFERROR(IF(#REF!="Yes",$Z504, $Z504+$S504*0.5),"")</f>
        <v/>
      </c>
      <c r="AC504" s="220" t="str">
        <f>IFERROR(VLOOKUP(_xlfn.CONCAT('Team Roster - Final'!$A504," : ",'Team Roster - Final'!$BM504),'Rate Calculations'!$C$4:$U$1100,19,FALSE),"")</f>
        <v/>
      </c>
      <c r="AD504" s="220" t="str">
        <f t="shared" si="126"/>
        <v/>
      </c>
      <c r="AE504" s="220" t="str">
        <f t="shared" si="127"/>
        <v/>
      </c>
      <c r="AF504" s="225" t="str">
        <f>IFERROR(VLOOKUP(_xlfn.CONCAT('Team Roster - Final'!$A504," : ",'Team Roster - Final'!$BM504),'Rate Calculations'!$C$4:$AB$1100,22,FALSE),"")</f>
        <v/>
      </c>
      <c r="AG504" s="225" t="str">
        <f>IFERROR(VLOOKUP(_xlfn.CONCAT('Team Roster - Final'!$A504," : ",'Team Roster - Final'!$BM504),'Rate Calculations'!$C$4:$AB$1100,23,FALSE),"")</f>
        <v/>
      </c>
      <c r="AH504" s="222" t="str">
        <f t="shared" si="128"/>
        <v/>
      </c>
      <c r="AI504" s="222" t="str">
        <f t="shared" si="129"/>
        <v/>
      </c>
      <c r="AJ504" s="223" t="str">
        <f>Table1[[#This Row],[Home Office
Net Fee %]]</f>
        <v/>
      </c>
      <c r="AK504" s="222" t="str">
        <f t="shared" si="130"/>
        <v/>
      </c>
      <c r="AL504" s="222" t="str">
        <f t="shared" si="131"/>
        <v/>
      </c>
      <c r="AM504" s="215" t="str">
        <f>IFERROR(IF(#REF!="Yes",$AK504,($AK504+$AD504*0.5)),"")</f>
        <v/>
      </c>
      <c r="AN504" s="215" t="str">
        <f>IFERROR(IF(#REF!="Yes",$AL504,($AL504+$AE504*0.5)),"")</f>
        <v/>
      </c>
      <c r="AO504" s="374" t="str">
        <f>IF(ISBLANK('Team Roster Proposed - FBR'!Q505),"",'Team Roster Proposed - FBR'!Q505)</f>
        <v/>
      </c>
      <c r="AP504" s="226" t="e">
        <f>IF(ISBLANK(#REF!),"",#REF!)</f>
        <v>#REF!</v>
      </c>
      <c r="AQ504" s="226" t="e">
        <f>IF(ISBLANK(#REF!),"",#REF!)</f>
        <v>#REF!</v>
      </c>
      <c r="AR504" s="226" t="e">
        <f>IF(ISBLANK(#REF!),"",#REF!)</f>
        <v>#REF!</v>
      </c>
      <c r="AS504" s="219" t="e">
        <f>IF(ISBLANK(#REF!),"",#REF!)</f>
        <v>#REF!</v>
      </c>
      <c r="AT504" s="219" t="e">
        <f>IF(ISBLANK(#REF!),"",#REF!)</f>
        <v>#REF!</v>
      </c>
      <c r="AU504" s="219" t="e">
        <f>IF(ISBLANK(#REF!),"",#REF!)</f>
        <v>#REF!</v>
      </c>
      <c r="AV504" s="219" t="e">
        <f>IF(ISBLANK(#REF!),"",#REF!)</f>
        <v>#REF!</v>
      </c>
      <c r="AW504" s="219" t="e">
        <f>IF(ISBLANK(#REF!),"",#REF!)</f>
        <v>#REF!</v>
      </c>
      <c r="AX504" s="219" t="e">
        <f>IF(ISBLANK(#REF!),"",#REF!)</f>
        <v>#REF!</v>
      </c>
      <c r="AY504" s="226" t="e">
        <f>IF(ISBLANK(#REF!),"",#REF!)</f>
        <v>#REF!</v>
      </c>
      <c r="AZ504" s="219" t="e">
        <f>IF(ISBLANK(#REF!),"",#REF!)</f>
        <v>#REF!</v>
      </c>
      <c r="BA504" s="219" t="e">
        <f>IF(ISBLANK(#REF!),"",#REF!)</f>
        <v>#REF!</v>
      </c>
      <c r="BB504" s="219" t="e">
        <f>IF(ISBLANK(#REF!),"",#REF!)</f>
        <v>#REF!</v>
      </c>
      <c r="BC504" s="219" t="e">
        <f>IF(ISBLANK(#REF!),"",#REF!)</f>
        <v>#REF!</v>
      </c>
      <c r="BD504" s="219" t="e">
        <f>IF(ISBLANK(#REF!),"",#REF!)</f>
        <v>#REF!</v>
      </c>
      <c r="BE504" s="219" t="e">
        <f>IF(ISBLANK(#REF!),"",#REF!)</f>
        <v>#REF!</v>
      </c>
      <c r="BF504" s="219" t="e">
        <f>IF(ISBLANK(#REF!),"",#REF!)</f>
        <v>#REF!</v>
      </c>
      <c r="BG504" s="219" t="e">
        <f>IF(ISBLANK(#REF!),"",#REF!)</f>
        <v>#REF!</v>
      </c>
      <c r="BH504" s="219" t="e">
        <f>IF(ISBLANK(#REF!),"",#REF!)</f>
        <v>#REF!</v>
      </c>
      <c r="BI504" s="219" t="e">
        <f>IF(ISBLANK(#REF!),"",#REF!)</f>
        <v>#REF!</v>
      </c>
      <c r="BJ504" s="219" t="e">
        <f>IF(ISBLANK(#REF!),"",#REF!)</f>
        <v>#REF!</v>
      </c>
      <c r="BK504" s="219" t="e">
        <f>IF(ISBLANK(#REF!),"",#REF!)</f>
        <v>#REF!</v>
      </c>
      <c r="BL504" s="219" t="e">
        <f>IF(ISBLANK(#REF!),"",#REF!)</f>
        <v>#REF!</v>
      </c>
      <c r="BM504" s="219" t="e">
        <f>IF(ISBLANK(#REF!),"",#REF!)</f>
        <v>#REF!</v>
      </c>
      <c r="BN504" s="219" t="e">
        <f>IF(ISBLANK(#REF!),"",#REF!)</f>
        <v>#REF!</v>
      </c>
      <c r="BO504" s="227" t="e">
        <f t="shared" si="132"/>
        <v>#REF!</v>
      </c>
      <c r="BP504" s="228" t="str">
        <f t="shared" si="135"/>
        <v/>
      </c>
      <c r="BQ504" s="229" t="str">
        <f t="shared" si="119"/>
        <v/>
      </c>
      <c r="BR504" s="228" t="e">
        <f t="shared" si="133"/>
        <v>#REF!</v>
      </c>
      <c r="BS504" s="230" t="e">
        <f t="shared" si="134"/>
        <v>#REF!</v>
      </c>
    </row>
    <row r="505" spans="1:71">
      <c r="A505" s="213" t="e">
        <f>IF(ISBLANK(#REF!),"",#REF!)</f>
        <v>#REF!</v>
      </c>
      <c r="B505" s="214" t="e">
        <f>IF(ISBLANK(#REF!),"",#REF!)</f>
        <v>#REF!</v>
      </c>
      <c r="C505" s="214" t="e">
        <f>IF(ISBLANK(#REF!),"",#REF!)</f>
        <v>#REF!</v>
      </c>
      <c r="D505" s="214" t="e">
        <f>IF(ISBLANK(#REF!),"",#REF!)</f>
        <v>#REF!</v>
      </c>
      <c r="E505" s="214" t="e">
        <f>IF(ISBLANK(#REF!),"",#REF!)</f>
        <v>#REF!</v>
      </c>
      <c r="F505" s="214" t="e">
        <f>IF(ISBLANK(#REF!),"",#REF!)</f>
        <v>#REF!</v>
      </c>
      <c r="G505" s="214" t="e">
        <f>IF(ISBLANK(#REF!),"",#REF!)</f>
        <v>#REF!</v>
      </c>
      <c r="H505" s="215" t="e">
        <f>IF(ISBLANK(#REF!),"",#REF!)</f>
        <v>#REF!</v>
      </c>
      <c r="I505" s="214" t="e">
        <f>IF(ISBLANK(#REF!),"",#REF!)</f>
        <v>#REF!</v>
      </c>
      <c r="J505" s="216" t="e">
        <f>IF(ISBLANK(#REF!),"",#REF!)</f>
        <v>#REF!</v>
      </c>
      <c r="K505" s="217" t="e">
        <f>IF(ISBLANK(#REF!),"",#REF!)</f>
        <v>#REF!</v>
      </c>
      <c r="L505" s="217" t="e">
        <f>IF(ISBLANK(#REF!),"",#REF!)</f>
        <v>#REF!</v>
      </c>
      <c r="M505" s="218" t="e">
        <f>IF(ISBLANK(#REF!),"",#REF!)</f>
        <v>#REF!</v>
      </c>
      <c r="N505" s="218" t="e">
        <f>IF(ISBLANK(#REF!),"",#REF!)</f>
        <v>#REF!</v>
      </c>
      <c r="O505" s="220" t="str">
        <f>IFERROR(VLOOKUP(_xlfn.CONCAT('Team Roster - Final'!$A505," : ",'Team Roster - Final'!$BM505),'Rate Calculations'!$C$4:$G$1100,5,FALSE),"")</f>
        <v/>
      </c>
      <c r="P505" s="225">
        <f>IF(ISBLANK('Rate Calculations'!$H507),"",'Rate Calculations'!$H507)</f>
        <v>1.7500000000000002E-2</v>
      </c>
      <c r="Q505" s="220" t="str">
        <f t="shared" si="120"/>
        <v/>
      </c>
      <c r="R505" s="221">
        <f>IF(ISBLANK('Rate Calculations'!$J507),"",'Rate Calculations'!$J507)</f>
        <v>3.5000000000000003E-2</v>
      </c>
      <c r="S505" s="220" t="str">
        <f t="shared" si="121"/>
        <v/>
      </c>
      <c r="T505" s="225" t="str">
        <f>IFERROR(VLOOKUP(_xlfn.CONCAT('Team Roster - Final'!$A505," : ",'Team Roster - Final'!$BM505),'Rate Calculations'!$C$4:$S$1100,10,FALSE),"")</f>
        <v/>
      </c>
      <c r="U505" s="225" t="str">
        <f>IFERROR(VLOOKUP(_xlfn.CONCAT('Team Roster - Final'!$A505," : ",'Team Roster - Final'!$BM505),'Rate Calculations'!$C$4:$S$1100,11,FALSE),"")</f>
        <v/>
      </c>
      <c r="V505" s="222" t="str">
        <f t="shared" si="122"/>
        <v/>
      </c>
      <c r="W505" s="222" t="str">
        <f t="shared" si="123"/>
        <v/>
      </c>
      <c r="X505" s="223" t="str">
        <f>IFERROR(VLOOKUP(_xlfn.CONCAT('Team Roster - Final'!$A505," : ",'Team Roster - Final'!$BM505),'Rate Calculations'!$C$4:$S$1100,14,FALSE),"")</f>
        <v/>
      </c>
      <c r="Y505" s="222" t="str">
        <f t="shared" si="124"/>
        <v/>
      </c>
      <c r="Z505" s="222" t="str">
        <f t="shared" si="125"/>
        <v/>
      </c>
      <c r="AA505" s="224" t="str">
        <f>IFERROR(IF(#REF!="Yes",$Y505, $Y505+$Q505*0.5),"")</f>
        <v/>
      </c>
      <c r="AB505" s="224" t="str">
        <f>IFERROR(IF(#REF!="Yes",$Z505, $Z505+$S505*0.5),"")</f>
        <v/>
      </c>
      <c r="AC505" s="220" t="str">
        <f>IFERROR(VLOOKUP(_xlfn.CONCAT('Team Roster - Final'!$A505," : ",'Team Roster - Final'!$BM505),'Rate Calculations'!$C$4:$U$1100,19,FALSE),"")</f>
        <v/>
      </c>
      <c r="AD505" s="220" t="str">
        <f t="shared" si="126"/>
        <v/>
      </c>
      <c r="AE505" s="220" t="str">
        <f t="shared" si="127"/>
        <v/>
      </c>
      <c r="AF505" s="225" t="str">
        <f>IFERROR(VLOOKUP(_xlfn.CONCAT('Team Roster - Final'!$A505," : ",'Team Roster - Final'!$BM505),'Rate Calculations'!$C$4:$AB$1100,22,FALSE),"")</f>
        <v/>
      </c>
      <c r="AG505" s="225" t="str">
        <f>IFERROR(VLOOKUP(_xlfn.CONCAT('Team Roster - Final'!$A505," : ",'Team Roster - Final'!$BM505),'Rate Calculations'!$C$4:$AB$1100,23,FALSE),"")</f>
        <v/>
      </c>
      <c r="AH505" s="222" t="str">
        <f t="shared" si="128"/>
        <v/>
      </c>
      <c r="AI505" s="222" t="str">
        <f t="shared" si="129"/>
        <v/>
      </c>
      <c r="AJ505" s="223" t="str">
        <f>Table1[[#This Row],[Home Office
Net Fee %]]</f>
        <v/>
      </c>
      <c r="AK505" s="222" t="str">
        <f t="shared" si="130"/>
        <v/>
      </c>
      <c r="AL505" s="222" t="str">
        <f t="shared" si="131"/>
        <v/>
      </c>
      <c r="AM505" s="215" t="str">
        <f>IFERROR(IF(#REF!="Yes",$AK505,($AK505+$AD505*0.5)),"")</f>
        <v/>
      </c>
      <c r="AN505" s="215" t="str">
        <f>IFERROR(IF(#REF!="Yes",$AL505,($AL505+$AE505*0.5)),"")</f>
        <v/>
      </c>
      <c r="AO505" s="374" t="str">
        <f>IF(ISBLANK('Team Roster Proposed - FBR'!Q506),"",'Team Roster Proposed - FBR'!Q506)</f>
        <v/>
      </c>
      <c r="AP505" s="226" t="e">
        <f>IF(ISBLANK(#REF!),"",#REF!)</f>
        <v>#REF!</v>
      </c>
      <c r="AQ505" s="226" t="e">
        <f>IF(ISBLANK(#REF!),"",#REF!)</f>
        <v>#REF!</v>
      </c>
      <c r="AR505" s="226" t="e">
        <f>IF(ISBLANK(#REF!),"",#REF!)</f>
        <v>#REF!</v>
      </c>
      <c r="AS505" s="219" t="e">
        <f>IF(ISBLANK(#REF!),"",#REF!)</f>
        <v>#REF!</v>
      </c>
      <c r="AT505" s="219" t="e">
        <f>IF(ISBLANK(#REF!),"",#REF!)</f>
        <v>#REF!</v>
      </c>
      <c r="AU505" s="219" t="e">
        <f>IF(ISBLANK(#REF!),"",#REF!)</f>
        <v>#REF!</v>
      </c>
      <c r="AV505" s="219" t="e">
        <f>IF(ISBLANK(#REF!),"",#REF!)</f>
        <v>#REF!</v>
      </c>
      <c r="AW505" s="219" t="e">
        <f>IF(ISBLANK(#REF!),"",#REF!)</f>
        <v>#REF!</v>
      </c>
      <c r="AX505" s="219" t="e">
        <f>IF(ISBLANK(#REF!),"",#REF!)</f>
        <v>#REF!</v>
      </c>
      <c r="AY505" s="226" t="e">
        <f>IF(ISBLANK(#REF!),"",#REF!)</f>
        <v>#REF!</v>
      </c>
      <c r="AZ505" s="219" t="e">
        <f>IF(ISBLANK(#REF!),"",#REF!)</f>
        <v>#REF!</v>
      </c>
      <c r="BA505" s="219" t="e">
        <f>IF(ISBLANK(#REF!),"",#REF!)</f>
        <v>#REF!</v>
      </c>
      <c r="BB505" s="219" t="e">
        <f>IF(ISBLANK(#REF!),"",#REF!)</f>
        <v>#REF!</v>
      </c>
      <c r="BC505" s="219" t="e">
        <f>IF(ISBLANK(#REF!),"",#REF!)</f>
        <v>#REF!</v>
      </c>
      <c r="BD505" s="219" t="e">
        <f>IF(ISBLANK(#REF!),"",#REF!)</f>
        <v>#REF!</v>
      </c>
      <c r="BE505" s="219" t="e">
        <f>IF(ISBLANK(#REF!),"",#REF!)</f>
        <v>#REF!</v>
      </c>
      <c r="BF505" s="219" t="e">
        <f>IF(ISBLANK(#REF!),"",#REF!)</f>
        <v>#REF!</v>
      </c>
      <c r="BG505" s="219" t="e">
        <f>IF(ISBLANK(#REF!),"",#REF!)</f>
        <v>#REF!</v>
      </c>
      <c r="BH505" s="219" t="e">
        <f>IF(ISBLANK(#REF!),"",#REF!)</f>
        <v>#REF!</v>
      </c>
      <c r="BI505" s="219" t="e">
        <f>IF(ISBLANK(#REF!),"",#REF!)</f>
        <v>#REF!</v>
      </c>
      <c r="BJ505" s="219" t="e">
        <f>IF(ISBLANK(#REF!),"",#REF!)</f>
        <v>#REF!</v>
      </c>
      <c r="BK505" s="219" t="e">
        <f>IF(ISBLANK(#REF!),"",#REF!)</f>
        <v>#REF!</v>
      </c>
      <c r="BL505" s="219" t="e">
        <f>IF(ISBLANK(#REF!),"",#REF!)</f>
        <v>#REF!</v>
      </c>
      <c r="BM505" s="219" t="e">
        <f>IF(ISBLANK(#REF!),"",#REF!)</f>
        <v>#REF!</v>
      </c>
      <c r="BN505" s="219" t="e">
        <f>IF(ISBLANK(#REF!),"",#REF!)</f>
        <v>#REF!</v>
      </c>
      <c r="BO505" s="227" t="e">
        <f t="shared" si="132"/>
        <v>#REF!</v>
      </c>
      <c r="BP505" s="228" t="str">
        <f t="shared" si="135"/>
        <v/>
      </c>
      <c r="BQ505" s="229" t="str">
        <f t="shared" si="119"/>
        <v/>
      </c>
      <c r="BR505" s="228" t="e">
        <f t="shared" si="133"/>
        <v>#REF!</v>
      </c>
      <c r="BS505" s="230" t="e">
        <f t="shared" si="134"/>
        <v>#REF!</v>
      </c>
    </row>
    <row r="506" spans="1:71">
      <c r="A506" s="213" t="e">
        <f>IF(ISBLANK(#REF!),"",#REF!)</f>
        <v>#REF!</v>
      </c>
      <c r="B506" s="214" t="e">
        <f>IF(ISBLANK(#REF!),"",#REF!)</f>
        <v>#REF!</v>
      </c>
      <c r="C506" s="214" t="e">
        <f>IF(ISBLANK(#REF!),"",#REF!)</f>
        <v>#REF!</v>
      </c>
      <c r="D506" s="214" t="e">
        <f>IF(ISBLANK(#REF!),"",#REF!)</f>
        <v>#REF!</v>
      </c>
      <c r="E506" s="214" t="e">
        <f>IF(ISBLANK(#REF!),"",#REF!)</f>
        <v>#REF!</v>
      </c>
      <c r="F506" s="214" t="e">
        <f>IF(ISBLANK(#REF!),"",#REF!)</f>
        <v>#REF!</v>
      </c>
      <c r="G506" s="214" t="e">
        <f>IF(ISBLANK(#REF!),"",#REF!)</f>
        <v>#REF!</v>
      </c>
      <c r="H506" s="215" t="e">
        <f>IF(ISBLANK(#REF!),"",#REF!)</f>
        <v>#REF!</v>
      </c>
      <c r="I506" s="214" t="e">
        <f>IF(ISBLANK(#REF!),"",#REF!)</f>
        <v>#REF!</v>
      </c>
      <c r="J506" s="216" t="e">
        <f>IF(ISBLANK(#REF!),"",#REF!)</f>
        <v>#REF!</v>
      </c>
      <c r="K506" s="217" t="e">
        <f>IF(ISBLANK(#REF!),"",#REF!)</f>
        <v>#REF!</v>
      </c>
      <c r="L506" s="217" t="e">
        <f>IF(ISBLANK(#REF!),"",#REF!)</f>
        <v>#REF!</v>
      </c>
      <c r="M506" s="218" t="e">
        <f>IF(ISBLANK(#REF!),"",#REF!)</f>
        <v>#REF!</v>
      </c>
      <c r="N506" s="218" t="e">
        <f>IF(ISBLANK(#REF!),"",#REF!)</f>
        <v>#REF!</v>
      </c>
      <c r="O506" s="220" t="str">
        <f>IFERROR(VLOOKUP(_xlfn.CONCAT('Team Roster - Final'!$A506," : ",'Team Roster - Final'!$BM506),'Rate Calculations'!$C$4:$G$1100,5,FALSE),"")</f>
        <v/>
      </c>
      <c r="P506" s="225">
        <f>IF(ISBLANK('Rate Calculations'!$H508),"",'Rate Calculations'!$H508)</f>
        <v>1.7500000000000002E-2</v>
      </c>
      <c r="Q506" s="220" t="str">
        <f t="shared" si="120"/>
        <v/>
      </c>
      <c r="R506" s="221">
        <f>IF(ISBLANK('Rate Calculations'!$J508),"",'Rate Calculations'!$J508)</f>
        <v>3.5000000000000003E-2</v>
      </c>
      <c r="S506" s="220" t="str">
        <f t="shared" si="121"/>
        <v/>
      </c>
      <c r="T506" s="225" t="str">
        <f>IFERROR(VLOOKUP(_xlfn.CONCAT('Team Roster - Final'!$A506," : ",'Team Roster - Final'!$BM506),'Rate Calculations'!$C$4:$S$1100,10,FALSE),"")</f>
        <v/>
      </c>
      <c r="U506" s="225" t="str">
        <f>IFERROR(VLOOKUP(_xlfn.CONCAT('Team Roster - Final'!$A506," : ",'Team Roster - Final'!$BM506),'Rate Calculations'!$C$4:$S$1100,11,FALSE),"")</f>
        <v/>
      </c>
      <c r="V506" s="222" t="str">
        <f t="shared" si="122"/>
        <v/>
      </c>
      <c r="W506" s="222" t="str">
        <f t="shared" si="123"/>
        <v/>
      </c>
      <c r="X506" s="223" t="str">
        <f>IFERROR(VLOOKUP(_xlfn.CONCAT('Team Roster - Final'!$A506," : ",'Team Roster - Final'!$BM506),'Rate Calculations'!$C$4:$S$1100,14,FALSE),"")</f>
        <v/>
      </c>
      <c r="Y506" s="222" t="str">
        <f t="shared" si="124"/>
        <v/>
      </c>
      <c r="Z506" s="222" t="str">
        <f t="shared" si="125"/>
        <v/>
      </c>
      <c r="AA506" s="224" t="str">
        <f>IFERROR(IF(#REF!="Yes",$Y506, $Y506+$Q506*0.5),"")</f>
        <v/>
      </c>
      <c r="AB506" s="224" t="str">
        <f>IFERROR(IF(#REF!="Yes",$Z506, $Z506+$S506*0.5),"")</f>
        <v/>
      </c>
      <c r="AC506" s="220" t="str">
        <f>IFERROR(VLOOKUP(_xlfn.CONCAT('Team Roster - Final'!$A506," : ",'Team Roster - Final'!$BM506),'Rate Calculations'!$C$4:$U$1100,19,FALSE),"")</f>
        <v/>
      </c>
      <c r="AD506" s="220" t="str">
        <f t="shared" si="126"/>
        <v/>
      </c>
      <c r="AE506" s="220" t="str">
        <f t="shared" si="127"/>
        <v/>
      </c>
      <c r="AF506" s="225" t="str">
        <f>IFERROR(VLOOKUP(_xlfn.CONCAT('Team Roster - Final'!$A506," : ",'Team Roster - Final'!$BM506),'Rate Calculations'!$C$4:$AB$1100,22,FALSE),"")</f>
        <v/>
      </c>
      <c r="AG506" s="225" t="str">
        <f>IFERROR(VLOOKUP(_xlfn.CONCAT('Team Roster - Final'!$A506," : ",'Team Roster - Final'!$BM506),'Rate Calculations'!$C$4:$AB$1100,23,FALSE),"")</f>
        <v/>
      </c>
      <c r="AH506" s="222" t="str">
        <f t="shared" si="128"/>
        <v/>
      </c>
      <c r="AI506" s="222" t="str">
        <f t="shared" si="129"/>
        <v/>
      </c>
      <c r="AJ506" s="223" t="str">
        <f>Table1[[#This Row],[Home Office
Net Fee %]]</f>
        <v/>
      </c>
      <c r="AK506" s="222" t="str">
        <f t="shared" si="130"/>
        <v/>
      </c>
      <c r="AL506" s="222" t="str">
        <f t="shared" si="131"/>
        <v/>
      </c>
      <c r="AM506" s="215" t="str">
        <f>IFERROR(IF(#REF!="Yes",$AK506,($AK506+$AD506*0.5)),"")</f>
        <v/>
      </c>
      <c r="AN506" s="215" t="str">
        <f>IFERROR(IF(#REF!="Yes",$AL506,($AL506+$AE506*0.5)),"")</f>
        <v/>
      </c>
      <c r="AO506" s="374" t="str">
        <f>IF(ISBLANK('Team Roster Proposed - FBR'!Q507),"",'Team Roster Proposed - FBR'!Q507)</f>
        <v/>
      </c>
      <c r="AP506" s="226" t="e">
        <f>IF(ISBLANK(#REF!),"",#REF!)</f>
        <v>#REF!</v>
      </c>
      <c r="AQ506" s="226" t="e">
        <f>IF(ISBLANK(#REF!),"",#REF!)</f>
        <v>#REF!</v>
      </c>
      <c r="AR506" s="226" t="e">
        <f>IF(ISBLANK(#REF!),"",#REF!)</f>
        <v>#REF!</v>
      </c>
      <c r="AS506" s="219" t="e">
        <f>IF(ISBLANK(#REF!),"",#REF!)</f>
        <v>#REF!</v>
      </c>
      <c r="AT506" s="219" t="e">
        <f>IF(ISBLANK(#REF!),"",#REF!)</f>
        <v>#REF!</v>
      </c>
      <c r="AU506" s="219" t="e">
        <f>IF(ISBLANK(#REF!),"",#REF!)</f>
        <v>#REF!</v>
      </c>
      <c r="AV506" s="219" t="e">
        <f>IF(ISBLANK(#REF!),"",#REF!)</f>
        <v>#REF!</v>
      </c>
      <c r="AW506" s="219" t="e">
        <f>IF(ISBLANK(#REF!),"",#REF!)</f>
        <v>#REF!</v>
      </c>
      <c r="AX506" s="219" t="e">
        <f>IF(ISBLANK(#REF!),"",#REF!)</f>
        <v>#REF!</v>
      </c>
      <c r="AY506" s="226" t="e">
        <f>IF(ISBLANK(#REF!),"",#REF!)</f>
        <v>#REF!</v>
      </c>
      <c r="AZ506" s="219" t="e">
        <f>IF(ISBLANK(#REF!),"",#REF!)</f>
        <v>#REF!</v>
      </c>
      <c r="BA506" s="219" t="e">
        <f>IF(ISBLANK(#REF!),"",#REF!)</f>
        <v>#REF!</v>
      </c>
      <c r="BB506" s="219" t="e">
        <f>IF(ISBLANK(#REF!),"",#REF!)</f>
        <v>#REF!</v>
      </c>
      <c r="BC506" s="219" t="e">
        <f>IF(ISBLANK(#REF!),"",#REF!)</f>
        <v>#REF!</v>
      </c>
      <c r="BD506" s="219" t="e">
        <f>IF(ISBLANK(#REF!),"",#REF!)</f>
        <v>#REF!</v>
      </c>
      <c r="BE506" s="219" t="e">
        <f>IF(ISBLANK(#REF!),"",#REF!)</f>
        <v>#REF!</v>
      </c>
      <c r="BF506" s="219" t="e">
        <f>IF(ISBLANK(#REF!),"",#REF!)</f>
        <v>#REF!</v>
      </c>
      <c r="BG506" s="219" t="e">
        <f>IF(ISBLANK(#REF!),"",#REF!)</f>
        <v>#REF!</v>
      </c>
      <c r="BH506" s="219" t="e">
        <f>IF(ISBLANK(#REF!),"",#REF!)</f>
        <v>#REF!</v>
      </c>
      <c r="BI506" s="219" t="e">
        <f>IF(ISBLANK(#REF!),"",#REF!)</f>
        <v>#REF!</v>
      </c>
      <c r="BJ506" s="219" t="e">
        <f>IF(ISBLANK(#REF!),"",#REF!)</f>
        <v>#REF!</v>
      </c>
      <c r="BK506" s="219" t="e">
        <f>IF(ISBLANK(#REF!),"",#REF!)</f>
        <v>#REF!</v>
      </c>
      <c r="BL506" s="219" t="e">
        <f>IF(ISBLANK(#REF!),"",#REF!)</f>
        <v>#REF!</v>
      </c>
      <c r="BM506" s="219" t="e">
        <f>IF(ISBLANK(#REF!),"",#REF!)</f>
        <v>#REF!</v>
      </c>
      <c r="BN506" s="219" t="e">
        <f>IF(ISBLANK(#REF!),"",#REF!)</f>
        <v>#REF!</v>
      </c>
      <c r="BO506" s="227" t="e">
        <f t="shared" si="132"/>
        <v>#REF!</v>
      </c>
      <c r="BP506" s="228" t="str">
        <f t="shared" si="135"/>
        <v/>
      </c>
      <c r="BQ506" s="229" t="str">
        <f t="shared" si="119"/>
        <v/>
      </c>
      <c r="BR506" s="228" t="e">
        <f t="shared" si="133"/>
        <v>#REF!</v>
      </c>
      <c r="BS506" s="230" t="e">
        <f t="shared" si="134"/>
        <v>#REF!</v>
      </c>
    </row>
    <row r="507" spans="1:71">
      <c r="A507" s="213" t="e">
        <f>IF(ISBLANK(#REF!),"",#REF!)</f>
        <v>#REF!</v>
      </c>
      <c r="B507" s="214" t="e">
        <f>IF(ISBLANK(#REF!),"",#REF!)</f>
        <v>#REF!</v>
      </c>
      <c r="C507" s="214" t="e">
        <f>IF(ISBLANK(#REF!),"",#REF!)</f>
        <v>#REF!</v>
      </c>
      <c r="D507" s="214" t="e">
        <f>IF(ISBLANK(#REF!),"",#REF!)</f>
        <v>#REF!</v>
      </c>
      <c r="E507" s="214" t="e">
        <f>IF(ISBLANK(#REF!),"",#REF!)</f>
        <v>#REF!</v>
      </c>
      <c r="F507" s="214" t="e">
        <f>IF(ISBLANK(#REF!),"",#REF!)</f>
        <v>#REF!</v>
      </c>
      <c r="G507" s="214" t="e">
        <f>IF(ISBLANK(#REF!),"",#REF!)</f>
        <v>#REF!</v>
      </c>
      <c r="H507" s="215" t="e">
        <f>IF(ISBLANK(#REF!),"",#REF!)</f>
        <v>#REF!</v>
      </c>
      <c r="I507" s="214" t="e">
        <f>IF(ISBLANK(#REF!),"",#REF!)</f>
        <v>#REF!</v>
      </c>
      <c r="J507" s="216" t="e">
        <f>IF(ISBLANK(#REF!),"",#REF!)</f>
        <v>#REF!</v>
      </c>
      <c r="K507" s="217" t="e">
        <f>IF(ISBLANK(#REF!),"",#REF!)</f>
        <v>#REF!</v>
      </c>
      <c r="L507" s="217" t="e">
        <f>IF(ISBLANK(#REF!),"",#REF!)</f>
        <v>#REF!</v>
      </c>
      <c r="M507" s="218" t="e">
        <f>IF(ISBLANK(#REF!),"",#REF!)</f>
        <v>#REF!</v>
      </c>
      <c r="N507" s="218" t="e">
        <f>IF(ISBLANK(#REF!),"",#REF!)</f>
        <v>#REF!</v>
      </c>
      <c r="O507" s="220" t="str">
        <f>IFERROR(VLOOKUP(_xlfn.CONCAT('Team Roster - Final'!$A507," : ",'Team Roster - Final'!$BM507),'Rate Calculations'!$C$4:$G$1100,5,FALSE),"")</f>
        <v/>
      </c>
      <c r="P507" s="225">
        <f>IF(ISBLANK('Rate Calculations'!$H509),"",'Rate Calculations'!$H509)</f>
        <v>1.7500000000000002E-2</v>
      </c>
      <c r="Q507" s="220" t="str">
        <f t="shared" si="120"/>
        <v/>
      </c>
      <c r="R507" s="221">
        <f>IF(ISBLANK('Rate Calculations'!$J509),"",'Rate Calculations'!$J509)</f>
        <v>3.5000000000000003E-2</v>
      </c>
      <c r="S507" s="220" t="str">
        <f t="shared" si="121"/>
        <v/>
      </c>
      <c r="T507" s="225" t="str">
        <f>IFERROR(VLOOKUP(_xlfn.CONCAT('Team Roster - Final'!$A507," : ",'Team Roster - Final'!$BM507),'Rate Calculations'!$C$4:$S$1100,10,FALSE),"")</f>
        <v/>
      </c>
      <c r="U507" s="225" t="str">
        <f>IFERROR(VLOOKUP(_xlfn.CONCAT('Team Roster - Final'!$A507," : ",'Team Roster - Final'!$BM507),'Rate Calculations'!$C$4:$S$1100,11,FALSE),"")</f>
        <v/>
      </c>
      <c r="V507" s="222" t="str">
        <f t="shared" si="122"/>
        <v/>
      </c>
      <c r="W507" s="222" t="str">
        <f t="shared" si="123"/>
        <v/>
      </c>
      <c r="X507" s="223" t="str">
        <f>IFERROR(VLOOKUP(_xlfn.CONCAT('Team Roster - Final'!$A507," : ",'Team Roster - Final'!$BM507),'Rate Calculations'!$C$4:$S$1100,14,FALSE),"")</f>
        <v/>
      </c>
      <c r="Y507" s="222" t="str">
        <f t="shared" si="124"/>
        <v/>
      </c>
      <c r="Z507" s="222" t="str">
        <f t="shared" si="125"/>
        <v/>
      </c>
      <c r="AA507" s="224" t="str">
        <f>IFERROR(IF(#REF!="Yes",$Y507, $Y507+$Q507*0.5),"")</f>
        <v/>
      </c>
      <c r="AB507" s="224" t="str">
        <f>IFERROR(IF(#REF!="Yes",$Z507, $Z507+$S507*0.5),"")</f>
        <v/>
      </c>
      <c r="AC507" s="220" t="str">
        <f>IFERROR(VLOOKUP(_xlfn.CONCAT('Team Roster - Final'!$A507," : ",'Team Roster - Final'!$BM507),'Rate Calculations'!$C$4:$U$1100,19,FALSE),"")</f>
        <v/>
      </c>
      <c r="AD507" s="220" t="str">
        <f t="shared" si="126"/>
        <v/>
      </c>
      <c r="AE507" s="220" t="str">
        <f t="shared" si="127"/>
        <v/>
      </c>
      <c r="AF507" s="225" t="str">
        <f>IFERROR(VLOOKUP(_xlfn.CONCAT('Team Roster - Final'!$A507," : ",'Team Roster - Final'!$BM507),'Rate Calculations'!$C$4:$AB$1100,22,FALSE),"")</f>
        <v/>
      </c>
      <c r="AG507" s="225" t="str">
        <f>IFERROR(VLOOKUP(_xlfn.CONCAT('Team Roster - Final'!$A507," : ",'Team Roster - Final'!$BM507),'Rate Calculations'!$C$4:$AB$1100,23,FALSE),"")</f>
        <v/>
      </c>
      <c r="AH507" s="222" t="str">
        <f t="shared" si="128"/>
        <v/>
      </c>
      <c r="AI507" s="222" t="str">
        <f t="shared" si="129"/>
        <v/>
      </c>
      <c r="AJ507" s="223" t="str">
        <f>Table1[[#This Row],[Home Office
Net Fee %]]</f>
        <v/>
      </c>
      <c r="AK507" s="222" t="str">
        <f t="shared" si="130"/>
        <v/>
      </c>
      <c r="AL507" s="222" t="str">
        <f t="shared" si="131"/>
        <v/>
      </c>
      <c r="AM507" s="215" t="str">
        <f>IFERROR(IF(#REF!="Yes",$AK507,($AK507+$AD507*0.5)),"")</f>
        <v/>
      </c>
      <c r="AN507" s="215" t="str">
        <f>IFERROR(IF(#REF!="Yes",$AL507,($AL507+$AE507*0.5)),"")</f>
        <v/>
      </c>
      <c r="AO507" s="374" t="str">
        <f>IF(ISBLANK('Team Roster Proposed - FBR'!Q508),"",'Team Roster Proposed - FBR'!Q508)</f>
        <v/>
      </c>
      <c r="AP507" s="226" t="e">
        <f>IF(ISBLANK(#REF!),"",#REF!)</f>
        <v>#REF!</v>
      </c>
      <c r="AQ507" s="226" t="e">
        <f>IF(ISBLANK(#REF!),"",#REF!)</f>
        <v>#REF!</v>
      </c>
      <c r="AR507" s="226" t="e">
        <f>IF(ISBLANK(#REF!),"",#REF!)</f>
        <v>#REF!</v>
      </c>
      <c r="AS507" s="219" t="e">
        <f>IF(ISBLANK(#REF!),"",#REF!)</f>
        <v>#REF!</v>
      </c>
      <c r="AT507" s="219" t="e">
        <f>IF(ISBLANK(#REF!),"",#REF!)</f>
        <v>#REF!</v>
      </c>
      <c r="AU507" s="219" t="e">
        <f>IF(ISBLANK(#REF!),"",#REF!)</f>
        <v>#REF!</v>
      </c>
      <c r="AV507" s="219" t="e">
        <f>IF(ISBLANK(#REF!),"",#REF!)</f>
        <v>#REF!</v>
      </c>
      <c r="AW507" s="219" t="e">
        <f>IF(ISBLANK(#REF!),"",#REF!)</f>
        <v>#REF!</v>
      </c>
      <c r="AX507" s="219" t="e">
        <f>IF(ISBLANK(#REF!),"",#REF!)</f>
        <v>#REF!</v>
      </c>
      <c r="AY507" s="226" t="e">
        <f>IF(ISBLANK(#REF!),"",#REF!)</f>
        <v>#REF!</v>
      </c>
      <c r="AZ507" s="219" t="e">
        <f>IF(ISBLANK(#REF!),"",#REF!)</f>
        <v>#REF!</v>
      </c>
      <c r="BA507" s="219" t="e">
        <f>IF(ISBLANK(#REF!),"",#REF!)</f>
        <v>#REF!</v>
      </c>
      <c r="BB507" s="219" t="e">
        <f>IF(ISBLANK(#REF!),"",#REF!)</f>
        <v>#REF!</v>
      </c>
      <c r="BC507" s="219" t="e">
        <f>IF(ISBLANK(#REF!),"",#REF!)</f>
        <v>#REF!</v>
      </c>
      <c r="BD507" s="219" t="e">
        <f>IF(ISBLANK(#REF!),"",#REF!)</f>
        <v>#REF!</v>
      </c>
      <c r="BE507" s="219" t="e">
        <f>IF(ISBLANK(#REF!),"",#REF!)</f>
        <v>#REF!</v>
      </c>
      <c r="BF507" s="219" t="e">
        <f>IF(ISBLANK(#REF!),"",#REF!)</f>
        <v>#REF!</v>
      </c>
      <c r="BG507" s="219" t="e">
        <f>IF(ISBLANK(#REF!),"",#REF!)</f>
        <v>#REF!</v>
      </c>
      <c r="BH507" s="219" t="e">
        <f>IF(ISBLANK(#REF!),"",#REF!)</f>
        <v>#REF!</v>
      </c>
      <c r="BI507" s="219" t="e">
        <f>IF(ISBLANK(#REF!),"",#REF!)</f>
        <v>#REF!</v>
      </c>
      <c r="BJ507" s="219" t="e">
        <f>IF(ISBLANK(#REF!),"",#REF!)</f>
        <v>#REF!</v>
      </c>
      <c r="BK507" s="219" t="e">
        <f>IF(ISBLANK(#REF!),"",#REF!)</f>
        <v>#REF!</v>
      </c>
      <c r="BL507" s="219" t="e">
        <f>IF(ISBLANK(#REF!),"",#REF!)</f>
        <v>#REF!</v>
      </c>
      <c r="BM507" s="219" t="e">
        <f>IF(ISBLANK(#REF!),"",#REF!)</f>
        <v>#REF!</v>
      </c>
      <c r="BN507" s="219" t="e">
        <f>IF(ISBLANK(#REF!),"",#REF!)</f>
        <v>#REF!</v>
      </c>
      <c r="BO507" s="227" t="e">
        <f t="shared" si="132"/>
        <v>#REF!</v>
      </c>
      <c r="BP507" s="228" t="str">
        <f t="shared" si="135"/>
        <v/>
      </c>
      <c r="BQ507" s="229" t="str">
        <f t="shared" si="119"/>
        <v/>
      </c>
      <c r="BR507" s="228" t="e">
        <f t="shared" si="133"/>
        <v>#REF!</v>
      </c>
      <c r="BS507" s="230" t="e">
        <f t="shared" si="134"/>
        <v>#REF!</v>
      </c>
    </row>
    <row r="508" spans="1:71">
      <c r="A508" s="213" t="e">
        <f>IF(ISBLANK(#REF!),"",#REF!)</f>
        <v>#REF!</v>
      </c>
      <c r="B508" s="214" t="e">
        <f>IF(ISBLANK(#REF!),"",#REF!)</f>
        <v>#REF!</v>
      </c>
      <c r="C508" s="214" t="e">
        <f>IF(ISBLANK(#REF!),"",#REF!)</f>
        <v>#REF!</v>
      </c>
      <c r="D508" s="214" t="e">
        <f>IF(ISBLANK(#REF!),"",#REF!)</f>
        <v>#REF!</v>
      </c>
      <c r="E508" s="214" t="e">
        <f>IF(ISBLANK(#REF!),"",#REF!)</f>
        <v>#REF!</v>
      </c>
      <c r="F508" s="214" t="e">
        <f>IF(ISBLANK(#REF!),"",#REF!)</f>
        <v>#REF!</v>
      </c>
      <c r="G508" s="214" t="e">
        <f>IF(ISBLANK(#REF!),"",#REF!)</f>
        <v>#REF!</v>
      </c>
      <c r="H508" s="215" t="e">
        <f>IF(ISBLANK(#REF!),"",#REF!)</f>
        <v>#REF!</v>
      </c>
      <c r="I508" s="214" t="e">
        <f>IF(ISBLANK(#REF!),"",#REF!)</f>
        <v>#REF!</v>
      </c>
      <c r="J508" s="216" t="e">
        <f>IF(ISBLANK(#REF!),"",#REF!)</f>
        <v>#REF!</v>
      </c>
      <c r="K508" s="217" t="e">
        <f>IF(ISBLANK(#REF!),"",#REF!)</f>
        <v>#REF!</v>
      </c>
      <c r="L508" s="217" t="e">
        <f>IF(ISBLANK(#REF!),"",#REF!)</f>
        <v>#REF!</v>
      </c>
      <c r="M508" s="218" t="e">
        <f>IF(ISBLANK(#REF!),"",#REF!)</f>
        <v>#REF!</v>
      </c>
      <c r="N508" s="218" t="e">
        <f>IF(ISBLANK(#REF!),"",#REF!)</f>
        <v>#REF!</v>
      </c>
      <c r="O508" s="220" t="str">
        <f>IFERROR(VLOOKUP(_xlfn.CONCAT('Team Roster - Final'!$A508," : ",'Team Roster - Final'!$BM508),'Rate Calculations'!$C$4:$G$1100,5,FALSE),"")</f>
        <v/>
      </c>
      <c r="P508" s="225">
        <f>IF(ISBLANK('Rate Calculations'!$H510),"",'Rate Calculations'!$H510)</f>
        <v>1.7500000000000002E-2</v>
      </c>
      <c r="Q508" s="220" t="str">
        <f t="shared" si="120"/>
        <v/>
      </c>
      <c r="R508" s="221">
        <f>IF(ISBLANK('Rate Calculations'!$J510),"",'Rate Calculations'!$J510)</f>
        <v>3.5000000000000003E-2</v>
      </c>
      <c r="S508" s="220" t="str">
        <f t="shared" si="121"/>
        <v/>
      </c>
      <c r="T508" s="225" t="str">
        <f>IFERROR(VLOOKUP(_xlfn.CONCAT('Team Roster - Final'!$A508," : ",'Team Roster - Final'!$BM508),'Rate Calculations'!$C$4:$S$1100,10,FALSE),"")</f>
        <v/>
      </c>
      <c r="U508" s="225" t="str">
        <f>IFERROR(VLOOKUP(_xlfn.CONCAT('Team Roster - Final'!$A508," : ",'Team Roster - Final'!$BM508),'Rate Calculations'!$C$4:$S$1100,11,FALSE),"")</f>
        <v/>
      </c>
      <c r="V508" s="222" t="str">
        <f t="shared" si="122"/>
        <v/>
      </c>
      <c r="W508" s="222" t="str">
        <f t="shared" si="123"/>
        <v/>
      </c>
      <c r="X508" s="223" t="str">
        <f>IFERROR(VLOOKUP(_xlfn.CONCAT('Team Roster - Final'!$A508," : ",'Team Roster - Final'!$BM508),'Rate Calculations'!$C$4:$S$1100,14,FALSE),"")</f>
        <v/>
      </c>
      <c r="Y508" s="222" t="str">
        <f t="shared" si="124"/>
        <v/>
      </c>
      <c r="Z508" s="222" t="str">
        <f t="shared" si="125"/>
        <v/>
      </c>
      <c r="AA508" s="224" t="str">
        <f>IFERROR(IF(#REF!="Yes",$Y508, $Y508+$Q508*0.5),"")</f>
        <v/>
      </c>
      <c r="AB508" s="224" t="str">
        <f>IFERROR(IF(#REF!="Yes",$Z508, $Z508+$S508*0.5),"")</f>
        <v/>
      </c>
      <c r="AC508" s="220" t="str">
        <f>IFERROR(VLOOKUP(_xlfn.CONCAT('Team Roster - Final'!$A508," : ",'Team Roster - Final'!$BM508),'Rate Calculations'!$C$4:$U$1100,19,FALSE),"")</f>
        <v/>
      </c>
      <c r="AD508" s="220" t="str">
        <f t="shared" si="126"/>
        <v/>
      </c>
      <c r="AE508" s="220" t="str">
        <f t="shared" si="127"/>
        <v/>
      </c>
      <c r="AF508" s="225" t="str">
        <f>IFERROR(VLOOKUP(_xlfn.CONCAT('Team Roster - Final'!$A508," : ",'Team Roster - Final'!$BM508),'Rate Calculations'!$C$4:$AB$1100,22,FALSE),"")</f>
        <v/>
      </c>
      <c r="AG508" s="225" t="str">
        <f>IFERROR(VLOOKUP(_xlfn.CONCAT('Team Roster - Final'!$A508," : ",'Team Roster - Final'!$BM508),'Rate Calculations'!$C$4:$AB$1100,23,FALSE),"")</f>
        <v/>
      </c>
      <c r="AH508" s="222" t="str">
        <f t="shared" si="128"/>
        <v/>
      </c>
      <c r="AI508" s="222" t="str">
        <f t="shared" si="129"/>
        <v/>
      </c>
      <c r="AJ508" s="223" t="str">
        <f>Table1[[#This Row],[Home Office
Net Fee %]]</f>
        <v/>
      </c>
      <c r="AK508" s="222" t="str">
        <f t="shared" si="130"/>
        <v/>
      </c>
      <c r="AL508" s="222" t="str">
        <f t="shared" si="131"/>
        <v/>
      </c>
      <c r="AM508" s="215" t="str">
        <f>IFERROR(IF(#REF!="Yes",$AK508,($AK508+$AD508*0.5)),"")</f>
        <v/>
      </c>
      <c r="AN508" s="215" t="str">
        <f>IFERROR(IF(#REF!="Yes",$AL508,($AL508+$AE508*0.5)),"")</f>
        <v/>
      </c>
      <c r="AO508" s="374" t="str">
        <f>IF(ISBLANK('Team Roster Proposed - FBR'!Q509),"",'Team Roster Proposed - FBR'!Q509)</f>
        <v/>
      </c>
      <c r="AP508" s="226" t="e">
        <f>IF(ISBLANK(#REF!),"",#REF!)</f>
        <v>#REF!</v>
      </c>
      <c r="AQ508" s="226" t="e">
        <f>IF(ISBLANK(#REF!),"",#REF!)</f>
        <v>#REF!</v>
      </c>
      <c r="AR508" s="226" t="e">
        <f>IF(ISBLANK(#REF!),"",#REF!)</f>
        <v>#REF!</v>
      </c>
      <c r="AS508" s="219" t="e">
        <f>IF(ISBLANK(#REF!),"",#REF!)</f>
        <v>#REF!</v>
      </c>
      <c r="AT508" s="219" t="e">
        <f>IF(ISBLANK(#REF!),"",#REF!)</f>
        <v>#REF!</v>
      </c>
      <c r="AU508" s="219" t="e">
        <f>IF(ISBLANK(#REF!),"",#REF!)</f>
        <v>#REF!</v>
      </c>
      <c r="AV508" s="219" t="e">
        <f>IF(ISBLANK(#REF!),"",#REF!)</f>
        <v>#REF!</v>
      </c>
      <c r="AW508" s="219" t="e">
        <f>IF(ISBLANK(#REF!),"",#REF!)</f>
        <v>#REF!</v>
      </c>
      <c r="AX508" s="219" t="e">
        <f>IF(ISBLANK(#REF!),"",#REF!)</f>
        <v>#REF!</v>
      </c>
      <c r="AY508" s="226" t="e">
        <f>IF(ISBLANK(#REF!),"",#REF!)</f>
        <v>#REF!</v>
      </c>
      <c r="AZ508" s="219" t="e">
        <f>IF(ISBLANK(#REF!),"",#REF!)</f>
        <v>#REF!</v>
      </c>
      <c r="BA508" s="219" t="e">
        <f>IF(ISBLANK(#REF!),"",#REF!)</f>
        <v>#REF!</v>
      </c>
      <c r="BB508" s="219" t="e">
        <f>IF(ISBLANK(#REF!),"",#REF!)</f>
        <v>#REF!</v>
      </c>
      <c r="BC508" s="219" t="e">
        <f>IF(ISBLANK(#REF!),"",#REF!)</f>
        <v>#REF!</v>
      </c>
      <c r="BD508" s="219" t="e">
        <f>IF(ISBLANK(#REF!),"",#REF!)</f>
        <v>#REF!</v>
      </c>
      <c r="BE508" s="219" t="e">
        <f>IF(ISBLANK(#REF!),"",#REF!)</f>
        <v>#REF!</v>
      </c>
      <c r="BF508" s="219" t="e">
        <f>IF(ISBLANK(#REF!),"",#REF!)</f>
        <v>#REF!</v>
      </c>
      <c r="BG508" s="219" t="e">
        <f>IF(ISBLANK(#REF!),"",#REF!)</f>
        <v>#REF!</v>
      </c>
      <c r="BH508" s="219" t="e">
        <f>IF(ISBLANK(#REF!),"",#REF!)</f>
        <v>#REF!</v>
      </c>
      <c r="BI508" s="219" t="e">
        <f>IF(ISBLANK(#REF!),"",#REF!)</f>
        <v>#REF!</v>
      </c>
      <c r="BJ508" s="219" t="e">
        <f>IF(ISBLANK(#REF!),"",#REF!)</f>
        <v>#REF!</v>
      </c>
      <c r="BK508" s="219" t="e">
        <f>IF(ISBLANK(#REF!),"",#REF!)</f>
        <v>#REF!</v>
      </c>
      <c r="BL508" s="219" t="e">
        <f>IF(ISBLANK(#REF!),"",#REF!)</f>
        <v>#REF!</v>
      </c>
      <c r="BM508" s="219" t="e">
        <f>IF(ISBLANK(#REF!),"",#REF!)</f>
        <v>#REF!</v>
      </c>
      <c r="BN508" s="219" t="e">
        <f>IF(ISBLANK(#REF!),"",#REF!)</f>
        <v>#REF!</v>
      </c>
      <c r="BO508" s="227" t="e">
        <f t="shared" si="132"/>
        <v>#REF!</v>
      </c>
      <c r="BP508" s="228" t="str">
        <f t="shared" si="135"/>
        <v/>
      </c>
      <c r="BQ508" s="229" t="str">
        <f t="shared" si="119"/>
        <v/>
      </c>
      <c r="BR508" s="228" t="e">
        <f t="shared" si="133"/>
        <v>#REF!</v>
      </c>
      <c r="BS508" s="230" t="e">
        <f t="shared" si="134"/>
        <v>#REF!</v>
      </c>
    </row>
    <row r="509" spans="1:71">
      <c r="A509" s="213" t="e">
        <f>IF(ISBLANK(#REF!),"",#REF!)</f>
        <v>#REF!</v>
      </c>
      <c r="B509" s="214" t="e">
        <f>IF(ISBLANK(#REF!),"",#REF!)</f>
        <v>#REF!</v>
      </c>
      <c r="C509" s="214" t="e">
        <f>IF(ISBLANK(#REF!),"",#REF!)</f>
        <v>#REF!</v>
      </c>
      <c r="D509" s="214" t="e">
        <f>IF(ISBLANK(#REF!),"",#REF!)</f>
        <v>#REF!</v>
      </c>
      <c r="E509" s="214" t="e">
        <f>IF(ISBLANK(#REF!),"",#REF!)</f>
        <v>#REF!</v>
      </c>
      <c r="F509" s="214" t="e">
        <f>IF(ISBLANK(#REF!),"",#REF!)</f>
        <v>#REF!</v>
      </c>
      <c r="G509" s="214" t="e">
        <f>IF(ISBLANK(#REF!),"",#REF!)</f>
        <v>#REF!</v>
      </c>
      <c r="H509" s="215" t="e">
        <f>IF(ISBLANK(#REF!),"",#REF!)</f>
        <v>#REF!</v>
      </c>
      <c r="I509" s="214" t="e">
        <f>IF(ISBLANK(#REF!),"",#REF!)</f>
        <v>#REF!</v>
      </c>
      <c r="J509" s="216" t="e">
        <f>IF(ISBLANK(#REF!),"",#REF!)</f>
        <v>#REF!</v>
      </c>
      <c r="K509" s="217" t="e">
        <f>IF(ISBLANK(#REF!),"",#REF!)</f>
        <v>#REF!</v>
      </c>
      <c r="L509" s="217" t="e">
        <f>IF(ISBLANK(#REF!),"",#REF!)</f>
        <v>#REF!</v>
      </c>
      <c r="M509" s="218" t="e">
        <f>IF(ISBLANK(#REF!),"",#REF!)</f>
        <v>#REF!</v>
      </c>
      <c r="N509" s="218" t="e">
        <f>IF(ISBLANK(#REF!),"",#REF!)</f>
        <v>#REF!</v>
      </c>
      <c r="O509" s="220" t="str">
        <f>IFERROR(VLOOKUP(_xlfn.CONCAT('Team Roster - Final'!$A509," : ",'Team Roster - Final'!$BM509),'Rate Calculations'!$C$4:$G$1100,5,FALSE),"")</f>
        <v/>
      </c>
      <c r="P509" s="225">
        <f>IF(ISBLANK('Rate Calculations'!$H511),"",'Rate Calculations'!$H511)</f>
        <v>1.7500000000000002E-2</v>
      </c>
      <c r="Q509" s="220" t="str">
        <f t="shared" si="120"/>
        <v/>
      </c>
      <c r="R509" s="221">
        <f>IF(ISBLANK('Rate Calculations'!$J511),"",'Rate Calculations'!$J511)</f>
        <v>3.5000000000000003E-2</v>
      </c>
      <c r="S509" s="220" t="str">
        <f t="shared" si="121"/>
        <v/>
      </c>
      <c r="T509" s="225" t="str">
        <f>IFERROR(VLOOKUP(_xlfn.CONCAT('Team Roster - Final'!$A509," : ",'Team Roster - Final'!$BM509),'Rate Calculations'!$C$4:$S$1100,10,FALSE),"")</f>
        <v/>
      </c>
      <c r="U509" s="225" t="str">
        <f>IFERROR(VLOOKUP(_xlfn.CONCAT('Team Roster - Final'!$A509," : ",'Team Roster - Final'!$BM509),'Rate Calculations'!$C$4:$S$1100,11,FALSE),"")</f>
        <v/>
      </c>
      <c r="V509" s="222" t="str">
        <f t="shared" si="122"/>
        <v/>
      </c>
      <c r="W509" s="222" t="str">
        <f t="shared" si="123"/>
        <v/>
      </c>
      <c r="X509" s="223" t="str">
        <f>IFERROR(VLOOKUP(_xlfn.CONCAT('Team Roster - Final'!$A509," : ",'Team Roster - Final'!$BM509),'Rate Calculations'!$C$4:$S$1100,14,FALSE),"")</f>
        <v/>
      </c>
      <c r="Y509" s="222" t="str">
        <f t="shared" si="124"/>
        <v/>
      </c>
      <c r="Z509" s="222" t="str">
        <f t="shared" si="125"/>
        <v/>
      </c>
      <c r="AA509" s="224" t="str">
        <f>IFERROR(IF(#REF!="Yes",$Y509, $Y509+$Q509*0.5),"")</f>
        <v/>
      </c>
      <c r="AB509" s="224" t="str">
        <f>IFERROR(IF(#REF!="Yes",$Z509, $Z509+$S509*0.5),"")</f>
        <v/>
      </c>
      <c r="AC509" s="220" t="str">
        <f>IFERROR(VLOOKUP(_xlfn.CONCAT('Team Roster - Final'!$A509," : ",'Team Roster - Final'!$BM509),'Rate Calculations'!$C$4:$U$1100,19,FALSE),"")</f>
        <v/>
      </c>
      <c r="AD509" s="220" t="str">
        <f t="shared" si="126"/>
        <v/>
      </c>
      <c r="AE509" s="220" t="str">
        <f t="shared" si="127"/>
        <v/>
      </c>
      <c r="AF509" s="225" t="str">
        <f>IFERROR(VLOOKUP(_xlfn.CONCAT('Team Roster - Final'!$A509," : ",'Team Roster - Final'!$BM509),'Rate Calculations'!$C$4:$AB$1100,22,FALSE),"")</f>
        <v/>
      </c>
      <c r="AG509" s="225" t="str">
        <f>IFERROR(VLOOKUP(_xlfn.CONCAT('Team Roster - Final'!$A509," : ",'Team Roster - Final'!$BM509),'Rate Calculations'!$C$4:$AB$1100,23,FALSE),"")</f>
        <v/>
      </c>
      <c r="AH509" s="222" t="str">
        <f t="shared" si="128"/>
        <v/>
      </c>
      <c r="AI509" s="222" t="str">
        <f t="shared" si="129"/>
        <v/>
      </c>
      <c r="AJ509" s="223" t="str">
        <f>Table1[[#This Row],[Home Office
Net Fee %]]</f>
        <v/>
      </c>
      <c r="AK509" s="222" t="str">
        <f t="shared" si="130"/>
        <v/>
      </c>
      <c r="AL509" s="222" t="str">
        <f t="shared" si="131"/>
        <v/>
      </c>
      <c r="AM509" s="215" t="str">
        <f>IFERROR(IF(#REF!="Yes",$AK509,($AK509+$AD509*0.5)),"")</f>
        <v/>
      </c>
      <c r="AN509" s="215" t="str">
        <f>IFERROR(IF(#REF!="Yes",$AL509,($AL509+$AE509*0.5)),"")</f>
        <v/>
      </c>
      <c r="AO509" s="374" t="str">
        <f>IF(ISBLANK('Team Roster Proposed - FBR'!Q510),"",'Team Roster Proposed - FBR'!Q510)</f>
        <v/>
      </c>
      <c r="AP509" s="226" t="e">
        <f>IF(ISBLANK(#REF!),"",#REF!)</f>
        <v>#REF!</v>
      </c>
      <c r="AQ509" s="226" t="e">
        <f>IF(ISBLANK(#REF!),"",#REF!)</f>
        <v>#REF!</v>
      </c>
      <c r="AR509" s="226" t="e">
        <f>IF(ISBLANK(#REF!),"",#REF!)</f>
        <v>#REF!</v>
      </c>
      <c r="AS509" s="219" t="e">
        <f>IF(ISBLANK(#REF!),"",#REF!)</f>
        <v>#REF!</v>
      </c>
      <c r="AT509" s="219" t="e">
        <f>IF(ISBLANK(#REF!),"",#REF!)</f>
        <v>#REF!</v>
      </c>
      <c r="AU509" s="219" t="e">
        <f>IF(ISBLANK(#REF!),"",#REF!)</f>
        <v>#REF!</v>
      </c>
      <c r="AV509" s="219" t="e">
        <f>IF(ISBLANK(#REF!),"",#REF!)</f>
        <v>#REF!</v>
      </c>
      <c r="AW509" s="219" t="e">
        <f>IF(ISBLANK(#REF!),"",#REF!)</f>
        <v>#REF!</v>
      </c>
      <c r="AX509" s="219" t="e">
        <f>IF(ISBLANK(#REF!),"",#REF!)</f>
        <v>#REF!</v>
      </c>
      <c r="AY509" s="226" t="e">
        <f>IF(ISBLANK(#REF!),"",#REF!)</f>
        <v>#REF!</v>
      </c>
      <c r="AZ509" s="219" t="e">
        <f>IF(ISBLANK(#REF!),"",#REF!)</f>
        <v>#REF!</v>
      </c>
      <c r="BA509" s="219" t="e">
        <f>IF(ISBLANK(#REF!),"",#REF!)</f>
        <v>#REF!</v>
      </c>
      <c r="BB509" s="219" t="e">
        <f>IF(ISBLANK(#REF!),"",#REF!)</f>
        <v>#REF!</v>
      </c>
      <c r="BC509" s="219" t="e">
        <f>IF(ISBLANK(#REF!),"",#REF!)</f>
        <v>#REF!</v>
      </c>
      <c r="BD509" s="219" t="e">
        <f>IF(ISBLANK(#REF!),"",#REF!)</f>
        <v>#REF!</v>
      </c>
      <c r="BE509" s="219" t="e">
        <f>IF(ISBLANK(#REF!),"",#REF!)</f>
        <v>#REF!</v>
      </c>
      <c r="BF509" s="219" t="e">
        <f>IF(ISBLANK(#REF!),"",#REF!)</f>
        <v>#REF!</v>
      </c>
      <c r="BG509" s="219" t="e">
        <f>IF(ISBLANK(#REF!),"",#REF!)</f>
        <v>#REF!</v>
      </c>
      <c r="BH509" s="219" t="e">
        <f>IF(ISBLANK(#REF!),"",#REF!)</f>
        <v>#REF!</v>
      </c>
      <c r="BI509" s="219" t="e">
        <f>IF(ISBLANK(#REF!),"",#REF!)</f>
        <v>#REF!</v>
      </c>
      <c r="BJ509" s="219" t="e">
        <f>IF(ISBLANK(#REF!),"",#REF!)</f>
        <v>#REF!</v>
      </c>
      <c r="BK509" s="219" t="e">
        <f>IF(ISBLANK(#REF!),"",#REF!)</f>
        <v>#REF!</v>
      </c>
      <c r="BL509" s="219" t="e">
        <f>IF(ISBLANK(#REF!),"",#REF!)</f>
        <v>#REF!</v>
      </c>
      <c r="BM509" s="219" t="e">
        <f>IF(ISBLANK(#REF!),"",#REF!)</f>
        <v>#REF!</v>
      </c>
      <c r="BN509" s="219" t="e">
        <f>IF(ISBLANK(#REF!),"",#REF!)</f>
        <v>#REF!</v>
      </c>
      <c r="BO509" s="227" t="e">
        <f t="shared" si="132"/>
        <v>#REF!</v>
      </c>
      <c r="BP509" s="228" t="str">
        <f t="shared" si="135"/>
        <v/>
      </c>
      <c r="BQ509" s="229" t="str">
        <f t="shared" si="119"/>
        <v/>
      </c>
      <c r="BR509" s="228" t="e">
        <f t="shared" si="133"/>
        <v>#REF!</v>
      </c>
      <c r="BS509" s="230" t="e">
        <f t="shared" si="134"/>
        <v>#REF!</v>
      </c>
    </row>
    <row r="510" spans="1:71">
      <c r="A510" s="213" t="e">
        <f>IF(ISBLANK(#REF!),"",#REF!)</f>
        <v>#REF!</v>
      </c>
      <c r="B510" s="214" t="e">
        <f>IF(ISBLANK(#REF!),"",#REF!)</f>
        <v>#REF!</v>
      </c>
      <c r="C510" s="214" t="e">
        <f>IF(ISBLANK(#REF!),"",#REF!)</f>
        <v>#REF!</v>
      </c>
      <c r="D510" s="214" t="e">
        <f>IF(ISBLANK(#REF!),"",#REF!)</f>
        <v>#REF!</v>
      </c>
      <c r="E510" s="214" t="e">
        <f>IF(ISBLANK(#REF!),"",#REF!)</f>
        <v>#REF!</v>
      </c>
      <c r="F510" s="214" t="e">
        <f>IF(ISBLANK(#REF!),"",#REF!)</f>
        <v>#REF!</v>
      </c>
      <c r="G510" s="214" t="e">
        <f>IF(ISBLANK(#REF!),"",#REF!)</f>
        <v>#REF!</v>
      </c>
      <c r="H510" s="215" t="e">
        <f>IF(ISBLANK(#REF!),"",#REF!)</f>
        <v>#REF!</v>
      </c>
      <c r="I510" s="214" t="e">
        <f>IF(ISBLANK(#REF!),"",#REF!)</f>
        <v>#REF!</v>
      </c>
      <c r="J510" s="216" t="e">
        <f>IF(ISBLANK(#REF!),"",#REF!)</f>
        <v>#REF!</v>
      </c>
      <c r="K510" s="217" t="e">
        <f>IF(ISBLANK(#REF!),"",#REF!)</f>
        <v>#REF!</v>
      </c>
      <c r="L510" s="217" t="e">
        <f>IF(ISBLANK(#REF!),"",#REF!)</f>
        <v>#REF!</v>
      </c>
      <c r="M510" s="218" t="e">
        <f>IF(ISBLANK(#REF!),"",#REF!)</f>
        <v>#REF!</v>
      </c>
      <c r="N510" s="218" t="e">
        <f>IF(ISBLANK(#REF!),"",#REF!)</f>
        <v>#REF!</v>
      </c>
      <c r="O510" s="220" t="str">
        <f>IFERROR(VLOOKUP(_xlfn.CONCAT('Team Roster - Final'!$A510," : ",'Team Roster - Final'!$BM510),'Rate Calculations'!$C$4:$G$1100,5,FALSE),"")</f>
        <v/>
      </c>
      <c r="P510" s="225">
        <f>IF(ISBLANK('Rate Calculations'!$H512),"",'Rate Calculations'!$H512)</f>
        <v>1.7500000000000002E-2</v>
      </c>
      <c r="Q510" s="220" t="str">
        <f t="shared" si="120"/>
        <v/>
      </c>
      <c r="R510" s="221">
        <f>IF(ISBLANK('Rate Calculations'!$J512),"",'Rate Calculations'!$J512)</f>
        <v>3.5000000000000003E-2</v>
      </c>
      <c r="S510" s="220" t="str">
        <f t="shared" si="121"/>
        <v/>
      </c>
      <c r="T510" s="225" t="str">
        <f>IFERROR(VLOOKUP(_xlfn.CONCAT('Team Roster - Final'!$A510," : ",'Team Roster - Final'!$BM510),'Rate Calculations'!$C$4:$S$1100,10,FALSE),"")</f>
        <v/>
      </c>
      <c r="U510" s="225" t="str">
        <f>IFERROR(VLOOKUP(_xlfn.CONCAT('Team Roster - Final'!$A510," : ",'Team Roster - Final'!$BM510),'Rate Calculations'!$C$4:$S$1100,11,FALSE),"")</f>
        <v/>
      </c>
      <c r="V510" s="222" t="str">
        <f t="shared" si="122"/>
        <v/>
      </c>
      <c r="W510" s="222" t="str">
        <f t="shared" si="123"/>
        <v/>
      </c>
      <c r="X510" s="223" t="str">
        <f>IFERROR(VLOOKUP(_xlfn.CONCAT('Team Roster - Final'!$A510," : ",'Team Roster - Final'!$BM510),'Rate Calculations'!$C$4:$S$1100,14,FALSE),"")</f>
        <v/>
      </c>
      <c r="Y510" s="222" t="str">
        <f t="shared" si="124"/>
        <v/>
      </c>
      <c r="Z510" s="222" t="str">
        <f t="shared" si="125"/>
        <v/>
      </c>
      <c r="AA510" s="224" t="str">
        <f>IFERROR(IF(#REF!="Yes",$Y510, $Y510+$Q510*0.5),"")</f>
        <v/>
      </c>
      <c r="AB510" s="224" t="str">
        <f>IFERROR(IF(#REF!="Yes",$Z510, $Z510+$S510*0.5),"")</f>
        <v/>
      </c>
      <c r="AC510" s="220" t="str">
        <f>IFERROR(VLOOKUP(_xlfn.CONCAT('Team Roster - Final'!$A510," : ",'Team Roster - Final'!$BM510),'Rate Calculations'!$C$4:$U$1100,19,FALSE),"")</f>
        <v/>
      </c>
      <c r="AD510" s="220" t="str">
        <f t="shared" si="126"/>
        <v/>
      </c>
      <c r="AE510" s="220" t="str">
        <f t="shared" si="127"/>
        <v/>
      </c>
      <c r="AF510" s="225" t="str">
        <f>IFERROR(VLOOKUP(_xlfn.CONCAT('Team Roster - Final'!$A510," : ",'Team Roster - Final'!$BM510),'Rate Calculations'!$C$4:$AB$1100,22,FALSE),"")</f>
        <v/>
      </c>
      <c r="AG510" s="225" t="str">
        <f>IFERROR(VLOOKUP(_xlfn.CONCAT('Team Roster - Final'!$A510," : ",'Team Roster - Final'!$BM510),'Rate Calculations'!$C$4:$AB$1100,23,FALSE),"")</f>
        <v/>
      </c>
      <c r="AH510" s="222" t="str">
        <f t="shared" si="128"/>
        <v/>
      </c>
      <c r="AI510" s="222" t="str">
        <f t="shared" si="129"/>
        <v/>
      </c>
      <c r="AJ510" s="223" t="str">
        <f>Table1[[#This Row],[Home Office
Net Fee %]]</f>
        <v/>
      </c>
      <c r="AK510" s="222" t="str">
        <f t="shared" si="130"/>
        <v/>
      </c>
      <c r="AL510" s="222" t="str">
        <f t="shared" si="131"/>
        <v/>
      </c>
      <c r="AM510" s="215" t="str">
        <f>IFERROR(IF(#REF!="Yes",$AK510,($AK510+$AD510*0.5)),"")</f>
        <v/>
      </c>
      <c r="AN510" s="215" t="str">
        <f>IFERROR(IF(#REF!="Yes",$AL510,($AL510+$AE510*0.5)),"")</f>
        <v/>
      </c>
      <c r="AO510" s="374" t="str">
        <f>IF(ISBLANK('Team Roster Proposed - FBR'!Q511),"",'Team Roster Proposed - FBR'!Q511)</f>
        <v/>
      </c>
      <c r="AP510" s="226" t="e">
        <f>IF(ISBLANK(#REF!),"",#REF!)</f>
        <v>#REF!</v>
      </c>
      <c r="AQ510" s="226" t="e">
        <f>IF(ISBLANK(#REF!),"",#REF!)</f>
        <v>#REF!</v>
      </c>
      <c r="AR510" s="226" t="e">
        <f>IF(ISBLANK(#REF!),"",#REF!)</f>
        <v>#REF!</v>
      </c>
      <c r="AS510" s="219" t="e">
        <f>IF(ISBLANK(#REF!),"",#REF!)</f>
        <v>#REF!</v>
      </c>
      <c r="AT510" s="219" t="e">
        <f>IF(ISBLANK(#REF!),"",#REF!)</f>
        <v>#REF!</v>
      </c>
      <c r="AU510" s="219" t="e">
        <f>IF(ISBLANK(#REF!),"",#REF!)</f>
        <v>#REF!</v>
      </c>
      <c r="AV510" s="219" t="e">
        <f>IF(ISBLANK(#REF!),"",#REF!)</f>
        <v>#REF!</v>
      </c>
      <c r="AW510" s="219" t="e">
        <f>IF(ISBLANK(#REF!),"",#REF!)</f>
        <v>#REF!</v>
      </c>
      <c r="AX510" s="219" t="e">
        <f>IF(ISBLANK(#REF!),"",#REF!)</f>
        <v>#REF!</v>
      </c>
      <c r="AY510" s="226" t="e">
        <f>IF(ISBLANK(#REF!),"",#REF!)</f>
        <v>#REF!</v>
      </c>
      <c r="AZ510" s="219" t="e">
        <f>IF(ISBLANK(#REF!),"",#REF!)</f>
        <v>#REF!</v>
      </c>
      <c r="BA510" s="219" t="e">
        <f>IF(ISBLANK(#REF!),"",#REF!)</f>
        <v>#REF!</v>
      </c>
      <c r="BB510" s="219" t="e">
        <f>IF(ISBLANK(#REF!),"",#REF!)</f>
        <v>#REF!</v>
      </c>
      <c r="BC510" s="219" t="e">
        <f>IF(ISBLANK(#REF!),"",#REF!)</f>
        <v>#REF!</v>
      </c>
      <c r="BD510" s="219" t="e">
        <f>IF(ISBLANK(#REF!),"",#REF!)</f>
        <v>#REF!</v>
      </c>
      <c r="BE510" s="219" t="e">
        <f>IF(ISBLANK(#REF!),"",#REF!)</f>
        <v>#REF!</v>
      </c>
      <c r="BF510" s="219" t="e">
        <f>IF(ISBLANK(#REF!),"",#REF!)</f>
        <v>#REF!</v>
      </c>
      <c r="BG510" s="219" t="e">
        <f>IF(ISBLANK(#REF!),"",#REF!)</f>
        <v>#REF!</v>
      </c>
      <c r="BH510" s="219" t="e">
        <f>IF(ISBLANK(#REF!),"",#REF!)</f>
        <v>#REF!</v>
      </c>
      <c r="BI510" s="219" t="e">
        <f>IF(ISBLANK(#REF!),"",#REF!)</f>
        <v>#REF!</v>
      </c>
      <c r="BJ510" s="219" t="e">
        <f>IF(ISBLANK(#REF!),"",#REF!)</f>
        <v>#REF!</v>
      </c>
      <c r="BK510" s="219" t="e">
        <f>IF(ISBLANK(#REF!),"",#REF!)</f>
        <v>#REF!</v>
      </c>
      <c r="BL510" s="219" t="e">
        <f>IF(ISBLANK(#REF!),"",#REF!)</f>
        <v>#REF!</v>
      </c>
      <c r="BM510" s="219" t="e">
        <f>IF(ISBLANK(#REF!),"",#REF!)</f>
        <v>#REF!</v>
      </c>
      <c r="BN510" s="219" t="e">
        <f>IF(ISBLANK(#REF!),"",#REF!)</f>
        <v>#REF!</v>
      </c>
      <c r="BO510" s="227" t="e">
        <f t="shared" si="132"/>
        <v>#REF!</v>
      </c>
      <c r="BP510" s="228" t="str">
        <f t="shared" si="135"/>
        <v/>
      </c>
      <c r="BQ510" s="229" t="str">
        <f t="shared" si="119"/>
        <v/>
      </c>
      <c r="BR510" s="228" t="e">
        <f t="shared" si="133"/>
        <v>#REF!</v>
      </c>
      <c r="BS510" s="230" t="e">
        <f t="shared" si="134"/>
        <v>#REF!</v>
      </c>
    </row>
    <row r="511" spans="1:71">
      <c r="A511" s="213" t="e">
        <f>IF(ISBLANK(#REF!),"",#REF!)</f>
        <v>#REF!</v>
      </c>
      <c r="B511" s="214" t="e">
        <f>IF(ISBLANK(#REF!),"",#REF!)</f>
        <v>#REF!</v>
      </c>
      <c r="C511" s="214" t="e">
        <f>IF(ISBLANK(#REF!),"",#REF!)</f>
        <v>#REF!</v>
      </c>
      <c r="D511" s="214" t="e">
        <f>IF(ISBLANK(#REF!),"",#REF!)</f>
        <v>#REF!</v>
      </c>
      <c r="E511" s="214" t="e">
        <f>IF(ISBLANK(#REF!),"",#REF!)</f>
        <v>#REF!</v>
      </c>
      <c r="F511" s="214" t="e">
        <f>IF(ISBLANK(#REF!),"",#REF!)</f>
        <v>#REF!</v>
      </c>
      <c r="G511" s="214" t="e">
        <f>IF(ISBLANK(#REF!),"",#REF!)</f>
        <v>#REF!</v>
      </c>
      <c r="H511" s="215" t="e">
        <f>IF(ISBLANK(#REF!),"",#REF!)</f>
        <v>#REF!</v>
      </c>
      <c r="I511" s="214" t="e">
        <f>IF(ISBLANK(#REF!),"",#REF!)</f>
        <v>#REF!</v>
      </c>
      <c r="J511" s="216" t="e">
        <f>IF(ISBLANK(#REF!),"",#REF!)</f>
        <v>#REF!</v>
      </c>
      <c r="K511" s="217" t="e">
        <f>IF(ISBLANK(#REF!),"",#REF!)</f>
        <v>#REF!</v>
      </c>
      <c r="L511" s="217" t="e">
        <f>IF(ISBLANK(#REF!),"",#REF!)</f>
        <v>#REF!</v>
      </c>
      <c r="M511" s="218" t="e">
        <f>IF(ISBLANK(#REF!),"",#REF!)</f>
        <v>#REF!</v>
      </c>
      <c r="N511" s="218" t="e">
        <f>IF(ISBLANK(#REF!),"",#REF!)</f>
        <v>#REF!</v>
      </c>
      <c r="O511" s="220" t="str">
        <f>IFERROR(VLOOKUP(_xlfn.CONCAT('Team Roster - Final'!$A511," : ",'Team Roster - Final'!$BM511),'Rate Calculations'!$C$4:$G$1100,5,FALSE),"")</f>
        <v/>
      </c>
      <c r="P511" s="225">
        <f>IF(ISBLANK('Rate Calculations'!$H513),"",'Rate Calculations'!$H513)</f>
        <v>1.7500000000000002E-2</v>
      </c>
      <c r="Q511" s="220" t="str">
        <f t="shared" si="120"/>
        <v/>
      </c>
      <c r="R511" s="221">
        <f>IF(ISBLANK('Rate Calculations'!$J513),"",'Rate Calculations'!$J513)</f>
        <v>3.5000000000000003E-2</v>
      </c>
      <c r="S511" s="220" t="str">
        <f t="shared" si="121"/>
        <v/>
      </c>
      <c r="T511" s="225" t="str">
        <f>IFERROR(VLOOKUP(_xlfn.CONCAT('Team Roster - Final'!$A511," : ",'Team Roster - Final'!$BM511),'Rate Calculations'!$C$4:$S$1100,10,FALSE),"")</f>
        <v/>
      </c>
      <c r="U511" s="225" t="str">
        <f>IFERROR(VLOOKUP(_xlfn.CONCAT('Team Roster - Final'!$A511," : ",'Team Roster - Final'!$BM511),'Rate Calculations'!$C$4:$S$1100,11,FALSE),"")</f>
        <v/>
      </c>
      <c r="V511" s="222" t="str">
        <f t="shared" si="122"/>
        <v/>
      </c>
      <c r="W511" s="222" t="str">
        <f t="shared" si="123"/>
        <v/>
      </c>
      <c r="X511" s="223" t="str">
        <f>IFERROR(VLOOKUP(_xlfn.CONCAT('Team Roster - Final'!$A511," : ",'Team Roster - Final'!$BM511),'Rate Calculations'!$C$4:$S$1100,14,FALSE),"")</f>
        <v/>
      </c>
      <c r="Y511" s="222" t="str">
        <f t="shared" si="124"/>
        <v/>
      </c>
      <c r="Z511" s="222" t="str">
        <f t="shared" si="125"/>
        <v/>
      </c>
      <c r="AA511" s="224" t="str">
        <f>IFERROR(IF(#REF!="Yes",$Y511, $Y511+$Q511*0.5),"")</f>
        <v/>
      </c>
      <c r="AB511" s="224" t="str">
        <f>IFERROR(IF(#REF!="Yes",$Z511, $Z511+$S511*0.5),"")</f>
        <v/>
      </c>
      <c r="AC511" s="220" t="str">
        <f>IFERROR(VLOOKUP(_xlfn.CONCAT('Team Roster - Final'!$A511," : ",'Team Roster - Final'!$BM511),'Rate Calculations'!$C$4:$U$1100,19,FALSE),"")</f>
        <v/>
      </c>
      <c r="AD511" s="220" t="str">
        <f t="shared" si="126"/>
        <v/>
      </c>
      <c r="AE511" s="220" t="str">
        <f t="shared" si="127"/>
        <v/>
      </c>
      <c r="AF511" s="225" t="str">
        <f>IFERROR(VLOOKUP(_xlfn.CONCAT('Team Roster - Final'!$A511," : ",'Team Roster - Final'!$BM511),'Rate Calculations'!$C$4:$AB$1100,22,FALSE),"")</f>
        <v/>
      </c>
      <c r="AG511" s="225" t="str">
        <f>IFERROR(VLOOKUP(_xlfn.CONCAT('Team Roster - Final'!$A511," : ",'Team Roster - Final'!$BM511),'Rate Calculations'!$C$4:$AB$1100,23,FALSE),"")</f>
        <v/>
      </c>
      <c r="AH511" s="222" t="str">
        <f t="shared" si="128"/>
        <v/>
      </c>
      <c r="AI511" s="222" t="str">
        <f t="shared" si="129"/>
        <v/>
      </c>
      <c r="AJ511" s="223" t="str">
        <f>Table1[[#This Row],[Home Office
Net Fee %]]</f>
        <v/>
      </c>
      <c r="AK511" s="222" t="str">
        <f t="shared" si="130"/>
        <v/>
      </c>
      <c r="AL511" s="222" t="str">
        <f t="shared" si="131"/>
        <v/>
      </c>
      <c r="AM511" s="215" t="str">
        <f>IFERROR(IF(#REF!="Yes",$AK511,($AK511+$AD511*0.5)),"")</f>
        <v/>
      </c>
      <c r="AN511" s="215" t="str">
        <f>IFERROR(IF(#REF!="Yes",$AL511,($AL511+$AE511*0.5)),"")</f>
        <v/>
      </c>
      <c r="AO511" s="374" t="str">
        <f>IF(ISBLANK('Team Roster Proposed - FBR'!Q512),"",'Team Roster Proposed - FBR'!Q512)</f>
        <v/>
      </c>
      <c r="AP511" s="226" t="e">
        <f>IF(ISBLANK(#REF!),"",#REF!)</f>
        <v>#REF!</v>
      </c>
      <c r="AQ511" s="226" t="e">
        <f>IF(ISBLANK(#REF!),"",#REF!)</f>
        <v>#REF!</v>
      </c>
      <c r="AR511" s="226" t="e">
        <f>IF(ISBLANK(#REF!),"",#REF!)</f>
        <v>#REF!</v>
      </c>
      <c r="AS511" s="219" t="e">
        <f>IF(ISBLANK(#REF!),"",#REF!)</f>
        <v>#REF!</v>
      </c>
      <c r="AT511" s="219" t="e">
        <f>IF(ISBLANK(#REF!),"",#REF!)</f>
        <v>#REF!</v>
      </c>
      <c r="AU511" s="219" t="e">
        <f>IF(ISBLANK(#REF!),"",#REF!)</f>
        <v>#REF!</v>
      </c>
      <c r="AV511" s="219" t="e">
        <f>IF(ISBLANK(#REF!),"",#REF!)</f>
        <v>#REF!</v>
      </c>
      <c r="AW511" s="219" t="e">
        <f>IF(ISBLANK(#REF!),"",#REF!)</f>
        <v>#REF!</v>
      </c>
      <c r="AX511" s="219" t="e">
        <f>IF(ISBLANK(#REF!),"",#REF!)</f>
        <v>#REF!</v>
      </c>
      <c r="AY511" s="226" t="e">
        <f>IF(ISBLANK(#REF!),"",#REF!)</f>
        <v>#REF!</v>
      </c>
      <c r="AZ511" s="219" t="e">
        <f>IF(ISBLANK(#REF!),"",#REF!)</f>
        <v>#REF!</v>
      </c>
      <c r="BA511" s="219" t="e">
        <f>IF(ISBLANK(#REF!),"",#REF!)</f>
        <v>#REF!</v>
      </c>
      <c r="BB511" s="219" t="e">
        <f>IF(ISBLANK(#REF!),"",#REF!)</f>
        <v>#REF!</v>
      </c>
      <c r="BC511" s="219" t="e">
        <f>IF(ISBLANK(#REF!),"",#REF!)</f>
        <v>#REF!</v>
      </c>
      <c r="BD511" s="219" t="e">
        <f>IF(ISBLANK(#REF!),"",#REF!)</f>
        <v>#REF!</v>
      </c>
      <c r="BE511" s="219" t="e">
        <f>IF(ISBLANK(#REF!),"",#REF!)</f>
        <v>#REF!</v>
      </c>
      <c r="BF511" s="219" t="e">
        <f>IF(ISBLANK(#REF!),"",#REF!)</f>
        <v>#REF!</v>
      </c>
      <c r="BG511" s="219" t="e">
        <f>IF(ISBLANK(#REF!),"",#REF!)</f>
        <v>#REF!</v>
      </c>
      <c r="BH511" s="219" t="e">
        <f>IF(ISBLANK(#REF!),"",#REF!)</f>
        <v>#REF!</v>
      </c>
      <c r="BI511" s="219" t="e">
        <f>IF(ISBLANK(#REF!),"",#REF!)</f>
        <v>#REF!</v>
      </c>
      <c r="BJ511" s="219" t="e">
        <f>IF(ISBLANK(#REF!),"",#REF!)</f>
        <v>#REF!</v>
      </c>
      <c r="BK511" s="219" t="e">
        <f>IF(ISBLANK(#REF!),"",#REF!)</f>
        <v>#REF!</v>
      </c>
      <c r="BL511" s="219" t="e">
        <f>IF(ISBLANK(#REF!),"",#REF!)</f>
        <v>#REF!</v>
      </c>
      <c r="BM511" s="219" t="e">
        <f>IF(ISBLANK(#REF!),"",#REF!)</f>
        <v>#REF!</v>
      </c>
      <c r="BN511" s="219" t="e">
        <f>IF(ISBLANK(#REF!),"",#REF!)</f>
        <v>#REF!</v>
      </c>
      <c r="BO511" s="227" t="e">
        <f t="shared" si="132"/>
        <v>#REF!</v>
      </c>
      <c r="BP511" s="228" t="str">
        <f t="shared" si="135"/>
        <v/>
      </c>
      <c r="BQ511" s="229" t="str">
        <f t="shared" si="119"/>
        <v/>
      </c>
      <c r="BR511" s="228" t="e">
        <f t="shared" si="133"/>
        <v>#REF!</v>
      </c>
      <c r="BS511" s="230" t="e">
        <f t="shared" si="134"/>
        <v>#REF!</v>
      </c>
    </row>
    <row r="512" spans="1:71">
      <c r="A512" s="213" t="e">
        <f>IF(ISBLANK(#REF!),"",#REF!)</f>
        <v>#REF!</v>
      </c>
      <c r="B512" s="214" t="e">
        <f>IF(ISBLANK(#REF!),"",#REF!)</f>
        <v>#REF!</v>
      </c>
      <c r="C512" s="214" t="e">
        <f>IF(ISBLANK(#REF!),"",#REF!)</f>
        <v>#REF!</v>
      </c>
      <c r="D512" s="214" t="e">
        <f>IF(ISBLANK(#REF!),"",#REF!)</f>
        <v>#REF!</v>
      </c>
      <c r="E512" s="214" t="e">
        <f>IF(ISBLANK(#REF!),"",#REF!)</f>
        <v>#REF!</v>
      </c>
      <c r="F512" s="214" t="e">
        <f>IF(ISBLANK(#REF!),"",#REF!)</f>
        <v>#REF!</v>
      </c>
      <c r="G512" s="214" t="e">
        <f>IF(ISBLANK(#REF!),"",#REF!)</f>
        <v>#REF!</v>
      </c>
      <c r="H512" s="215" t="e">
        <f>IF(ISBLANK(#REF!),"",#REF!)</f>
        <v>#REF!</v>
      </c>
      <c r="I512" s="214" t="e">
        <f>IF(ISBLANK(#REF!),"",#REF!)</f>
        <v>#REF!</v>
      </c>
      <c r="J512" s="216" t="e">
        <f>IF(ISBLANK(#REF!),"",#REF!)</f>
        <v>#REF!</v>
      </c>
      <c r="K512" s="217" t="e">
        <f>IF(ISBLANK(#REF!),"",#REF!)</f>
        <v>#REF!</v>
      </c>
      <c r="L512" s="217" t="e">
        <f>IF(ISBLANK(#REF!),"",#REF!)</f>
        <v>#REF!</v>
      </c>
      <c r="M512" s="218" t="e">
        <f>IF(ISBLANK(#REF!),"",#REF!)</f>
        <v>#REF!</v>
      </c>
      <c r="N512" s="218" t="e">
        <f>IF(ISBLANK(#REF!),"",#REF!)</f>
        <v>#REF!</v>
      </c>
      <c r="O512" s="220" t="str">
        <f>IFERROR(VLOOKUP(_xlfn.CONCAT('Team Roster - Final'!$A512," : ",'Team Roster - Final'!$BM512),'Rate Calculations'!$C$4:$G$1100,5,FALSE),"")</f>
        <v/>
      </c>
      <c r="P512" s="225">
        <f>IF(ISBLANK('Rate Calculations'!$H514),"",'Rate Calculations'!$H514)</f>
        <v>1.7500000000000002E-2</v>
      </c>
      <c r="Q512" s="220" t="str">
        <f t="shared" si="120"/>
        <v/>
      </c>
      <c r="R512" s="221">
        <f>IF(ISBLANK('Rate Calculations'!$J514),"",'Rate Calculations'!$J514)</f>
        <v>3.5000000000000003E-2</v>
      </c>
      <c r="S512" s="220" t="str">
        <f t="shared" si="121"/>
        <v/>
      </c>
      <c r="T512" s="225" t="str">
        <f>IFERROR(VLOOKUP(_xlfn.CONCAT('Team Roster - Final'!$A512," : ",'Team Roster - Final'!$BM512),'Rate Calculations'!$C$4:$S$1100,10,FALSE),"")</f>
        <v/>
      </c>
      <c r="U512" s="225" t="str">
        <f>IFERROR(VLOOKUP(_xlfn.CONCAT('Team Roster - Final'!$A512," : ",'Team Roster - Final'!$BM512),'Rate Calculations'!$C$4:$S$1100,11,FALSE),"")</f>
        <v/>
      </c>
      <c r="V512" s="222" t="str">
        <f t="shared" si="122"/>
        <v/>
      </c>
      <c r="W512" s="222" t="str">
        <f t="shared" si="123"/>
        <v/>
      </c>
      <c r="X512" s="223" t="str">
        <f>IFERROR(VLOOKUP(_xlfn.CONCAT('Team Roster - Final'!$A512," : ",'Team Roster - Final'!$BM512),'Rate Calculations'!$C$4:$S$1100,14,FALSE),"")</f>
        <v/>
      </c>
      <c r="Y512" s="222" t="str">
        <f t="shared" si="124"/>
        <v/>
      </c>
      <c r="Z512" s="222" t="str">
        <f t="shared" si="125"/>
        <v/>
      </c>
      <c r="AA512" s="224" t="str">
        <f>IFERROR(IF(#REF!="Yes",$Y512, $Y512+$Q512*0.5),"")</f>
        <v/>
      </c>
      <c r="AB512" s="224" t="str">
        <f>IFERROR(IF(#REF!="Yes",$Z512, $Z512+$S512*0.5),"")</f>
        <v/>
      </c>
      <c r="AC512" s="220" t="str">
        <f>IFERROR(VLOOKUP(_xlfn.CONCAT('Team Roster - Final'!$A512," : ",'Team Roster - Final'!$BM512),'Rate Calculations'!$C$4:$U$1100,19,FALSE),"")</f>
        <v/>
      </c>
      <c r="AD512" s="220" t="str">
        <f t="shared" si="126"/>
        <v/>
      </c>
      <c r="AE512" s="220" t="str">
        <f t="shared" si="127"/>
        <v/>
      </c>
      <c r="AF512" s="225" t="str">
        <f>IFERROR(VLOOKUP(_xlfn.CONCAT('Team Roster - Final'!$A512," : ",'Team Roster - Final'!$BM512),'Rate Calculations'!$C$4:$AB$1100,22,FALSE),"")</f>
        <v/>
      </c>
      <c r="AG512" s="225" t="str">
        <f>IFERROR(VLOOKUP(_xlfn.CONCAT('Team Roster - Final'!$A512," : ",'Team Roster - Final'!$BM512),'Rate Calculations'!$C$4:$AB$1100,23,FALSE),"")</f>
        <v/>
      </c>
      <c r="AH512" s="222" t="str">
        <f t="shared" si="128"/>
        <v/>
      </c>
      <c r="AI512" s="222" t="str">
        <f t="shared" si="129"/>
        <v/>
      </c>
      <c r="AJ512" s="223" t="str">
        <f>Table1[[#This Row],[Home Office
Net Fee %]]</f>
        <v/>
      </c>
      <c r="AK512" s="222" t="str">
        <f t="shared" si="130"/>
        <v/>
      </c>
      <c r="AL512" s="222" t="str">
        <f t="shared" si="131"/>
        <v/>
      </c>
      <c r="AM512" s="215" t="str">
        <f>IFERROR(IF(#REF!="Yes",$AK512,($AK512+$AD512*0.5)),"")</f>
        <v/>
      </c>
      <c r="AN512" s="215" t="str">
        <f>IFERROR(IF(#REF!="Yes",$AL512,($AL512+$AE512*0.5)),"")</f>
        <v/>
      </c>
      <c r="AO512" s="374" t="str">
        <f>IF(ISBLANK('Team Roster Proposed - FBR'!Q513),"",'Team Roster Proposed - FBR'!Q513)</f>
        <v/>
      </c>
      <c r="AP512" s="226" t="e">
        <f>IF(ISBLANK(#REF!),"",#REF!)</f>
        <v>#REF!</v>
      </c>
      <c r="AQ512" s="226" t="e">
        <f>IF(ISBLANK(#REF!),"",#REF!)</f>
        <v>#REF!</v>
      </c>
      <c r="AR512" s="226" t="e">
        <f>IF(ISBLANK(#REF!),"",#REF!)</f>
        <v>#REF!</v>
      </c>
      <c r="AS512" s="219" t="e">
        <f>IF(ISBLANK(#REF!),"",#REF!)</f>
        <v>#REF!</v>
      </c>
      <c r="AT512" s="219" t="e">
        <f>IF(ISBLANK(#REF!),"",#REF!)</f>
        <v>#REF!</v>
      </c>
      <c r="AU512" s="219" t="e">
        <f>IF(ISBLANK(#REF!),"",#REF!)</f>
        <v>#REF!</v>
      </c>
      <c r="AV512" s="219" t="e">
        <f>IF(ISBLANK(#REF!),"",#REF!)</f>
        <v>#REF!</v>
      </c>
      <c r="AW512" s="219" t="e">
        <f>IF(ISBLANK(#REF!),"",#REF!)</f>
        <v>#REF!</v>
      </c>
      <c r="AX512" s="219" t="e">
        <f>IF(ISBLANK(#REF!),"",#REF!)</f>
        <v>#REF!</v>
      </c>
      <c r="AY512" s="226" t="e">
        <f>IF(ISBLANK(#REF!),"",#REF!)</f>
        <v>#REF!</v>
      </c>
      <c r="AZ512" s="219" t="e">
        <f>IF(ISBLANK(#REF!),"",#REF!)</f>
        <v>#REF!</v>
      </c>
      <c r="BA512" s="219" t="e">
        <f>IF(ISBLANK(#REF!),"",#REF!)</f>
        <v>#REF!</v>
      </c>
      <c r="BB512" s="219" t="e">
        <f>IF(ISBLANK(#REF!),"",#REF!)</f>
        <v>#REF!</v>
      </c>
      <c r="BC512" s="219" t="e">
        <f>IF(ISBLANK(#REF!),"",#REF!)</f>
        <v>#REF!</v>
      </c>
      <c r="BD512" s="219" t="e">
        <f>IF(ISBLANK(#REF!),"",#REF!)</f>
        <v>#REF!</v>
      </c>
      <c r="BE512" s="219" t="e">
        <f>IF(ISBLANK(#REF!),"",#REF!)</f>
        <v>#REF!</v>
      </c>
      <c r="BF512" s="219" t="e">
        <f>IF(ISBLANK(#REF!),"",#REF!)</f>
        <v>#REF!</v>
      </c>
      <c r="BG512" s="219" t="e">
        <f>IF(ISBLANK(#REF!),"",#REF!)</f>
        <v>#REF!</v>
      </c>
      <c r="BH512" s="219" t="e">
        <f>IF(ISBLANK(#REF!),"",#REF!)</f>
        <v>#REF!</v>
      </c>
      <c r="BI512" s="219" t="e">
        <f>IF(ISBLANK(#REF!),"",#REF!)</f>
        <v>#REF!</v>
      </c>
      <c r="BJ512" s="219" t="e">
        <f>IF(ISBLANK(#REF!),"",#REF!)</f>
        <v>#REF!</v>
      </c>
      <c r="BK512" s="219" t="e">
        <f>IF(ISBLANK(#REF!),"",#REF!)</f>
        <v>#REF!</v>
      </c>
      <c r="BL512" s="219" t="e">
        <f>IF(ISBLANK(#REF!),"",#REF!)</f>
        <v>#REF!</v>
      </c>
      <c r="BM512" s="219" t="e">
        <f>IF(ISBLANK(#REF!),"",#REF!)</f>
        <v>#REF!</v>
      </c>
      <c r="BN512" s="219" t="e">
        <f>IF(ISBLANK(#REF!),"",#REF!)</f>
        <v>#REF!</v>
      </c>
      <c r="BO512" s="227" t="e">
        <f t="shared" si="132"/>
        <v>#REF!</v>
      </c>
      <c r="BP512" s="228" t="str">
        <f t="shared" si="135"/>
        <v/>
      </c>
      <c r="BQ512" s="229" t="str">
        <f t="shared" si="119"/>
        <v/>
      </c>
      <c r="BR512" s="228" t="e">
        <f t="shared" si="133"/>
        <v>#REF!</v>
      </c>
      <c r="BS512" s="230" t="e">
        <f t="shared" si="134"/>
        <v>#REF!</v>
      </c>
    </row>
    <row r="513" spans="1:71">
      <c r="A513" s="213" t="e">
        <f>IF(ISBLANK(#REF!),"",#REF!)</f>
        <v>#REF!</v>
      </c>
      <c r="B513" s="214" t="e">
        <f>IF(ISBLANK(#REF!),"",#REF!)</f>
        <v>#REF!</v>
      </c>
      <c r="C513" s="214" t="e">
        <f>IF(ISBLANK(#REF!),"",#REF!)</f>
        <v>#REF!</v>
      </c>
      <c r="D513" s="214" t="e">
        <f>IF(ISBLANK(#REF!),"",#REF!)</f>
        <v>#REF!</v>
      </c>
      <c r="E513" s="214" t="e">
        <f>IF(ISBLANK(#REF!),"",#REF!)</f>
        <v>#REF!</v>
      </c>
      <c r="F513" s="214" t="e">
        <f>IF(ISBLANK(#REF!),"",#REF!)</f>
        <v>#REF!</v>
      </c>
      <c r="G513" s="214" t="e">
        <f>IF(ISBLANK(#REF!),"",#REF!)</f>
        <v>#REF!</v>
      </c>
      <c r="H513" s="215" t="e">
        <f>IF(ISBLANK(#REF!),"",#REF!)</f>
        <v>#REF!</v>
      </c>
      <c r="I513" s="214" t="e">
        <f>IF(ISBLANK(#REF!),"",#REF!)</f>
        <v>#REF!</v>
      </c>
      <c r="J513" s="216" t="e">
        <f>IF(ISBLANK(#REF!),"",#REF!)</f>
        <v>#REF!</v>
      </c>
      <c r="K513" s="217" t="e">
        <f>IF(ISBLANK(#REF!),"",#REF!)</f>
        <v>#REF!</v>
      </c>
      <c r="L513" s="217" t="e">
        <f>IF(ISBLANK(#REF!),"",#REF!)</f>
        <v>#REF!</v>
      </c>
      <c r="M513" s="218" t="e">
        <f>IF(ISBLANK(#REF!),"",#REF!)</f>
        <v>#REF!</v>
      </c>
      <c r="N513" s="218" t="e">
        <f>IF(ISBLANK(#REF!),"",#REF!)</f>
        <v>#REF!</v>
      </c>
      <c r="O513" s="220" t="str">
        <f>IFERROR(VLOOKUP(_xlfn.CONCAT('Team Roster - Final'!$A513," : ",'Team Roster - Final'!$BM513),'Rate Calculations'!$C$4:$G$1100,5,FALSE),"")</f>
        <v/>
      </c>
      <c r="P513" s="225">
        <f>IF(ISBLANK('Rate Calculations'!$H515),"",'Rate Calculations'!$H515)</f>
        <v>1.7500000000000002E-2</v>
      </c>
      <c r="Q513" s="220" t="str">
        <f t="shared" si="120"/>
        <v/>
      </c>
      <c r="R513" s="221">
        <f>IF(ISBLANK('Rate Calculations'!$J515),"",'Rate Calculations'!$J515)</f>
        <v>3.5000000000000003E-2</v>
      </c>
      <c r="S513" s="220" t="str">
        <f t="shared" si="121"/>
        <v/>
      </c>
      <c r="T513" s="225" t="str">
        <f>IFERROR(VLOOKUP(_xlfn.CONCAT('Team Roster - Final'!$A513," : ",'Team Roster - Final'!$BM513),'Rate Calculations'!$C$4:$S$1100,10,FALSE),"")</f>
        <v/>
      </c>
      <c r="U513" s="225" t="str">
        <f>IFERROR(VLOOKUP(_xlfn.CONCAT('Team Roster - Final'!$A513," : ",'Team Roster - Final'!$BM513),'Rate Calculations'!$C$4:$S$1100,11,FALSE),"")</f>
        <v/>
      </c>
      <c r="V513" s="222" t="str">
        <f t="shared" si="122"/>
        <v/>
      </c>
      <c r="W513" s="222" t="str">
        <f t="shared" si="123"/>
        <v/>
      </c>
      <c r="X513" s="223" t="str">
        <f>IFERROR(VLOOKUP(_xlfn.CONCAT('Team Roster - Final'!$A513," : ",'Team Roster - Final'!$BM513),'Rate Calculations'!$C$4:$S$1100,14,FALSE),"")</f>
        <v/>
      </c>
      <c r="Y513" s="222" t="str">
        <f t="shared" si="124"/>
        <v/>
      </c>
      <c r="Z513" s="222" t="str">
        <f t="shared" si="125"/>
        <v/>
      </c>
      <c r="AA513" s="224" t="str">
        <f>IFERROR(IF(#REF!="Yes",$Y513, $Y513+$Q513*0.5),"")</f>
        <v/>
      </c>
      <c r="AB513" s="224" t="str">
        <f>IFERROR(IF(#REF!="Yes",$Z513, $Z513+$S513*0.5),"")</f>
        <v/>
      </c>
      <c r="AC513" s="220" t="str">
        <f>IFERROR(VLOOKUP(_xlfn.CONCAT('Team Roster - Final'!$A513," : ",'Team Roster - Final'!$BM513),'Rate Calculations'!$C$4:$U$1100,19,FALSE),"")</f>
        <v/>
      </c>
      <c r="AD513" s="220" t="str">
        <f t="shared" si="126"/>
        <v/>
      </c>
      <c r="AE513" s="220" t="str">
        <f t="shared" si="127"/>
        <v/>
      </c>
      <c r="AF513" s="225" t="str">
        <f>IFERROR(VLOOKUP(_xlfn.CONCAT('Team Roster - Final'!$A513," : ",'Team Roster - Final'!$BM513),'Rate Calculations'!$C$4:$AB$1100,22,FALSE),"")</f>
        <v/>
      </c>
      <c r="AG513" s="225" t="str">
        <f>IFERROR(VLOOKUP(_xlfn.CONCAT('Team Roster - Final'!$A513," : ",'Team Roster - Final'!$BM513),'Rate Calculations'!$C$4:$AB$1100,23,FALSE),"")</f>
        <v/>
      </c>
      <c r="AH513" s="222" t="str">
        <f t="shared" si="128"/>
        <v/>
      </c>
      <c r="AI513" s="222" t="str">
        <f t="shared" si="129"/>
        <v/>
      </c>
      <c r="AJ513" s="223" t="str">
        <f>Table1[[#This Row],[Home Office
Net Fee %]]</f>
        <v/>
      </c>
      <c r="AK513" s="222" t="str">
        <f t="shared" si="130"/>
        <v/>
      </c>
      <c r="AL513" s="222" t="str">
        <f t="shared" si="131"/>
        <v/>
      </c>
      <c r="AM513" s="215" t="str">
        <f>IFERROR(IF(#REF!="Yes",$AK513,($AK513+$AD513*0.5)),"")</f>
        <v/>
      </c>
      <c r="AN513" s="215" t="str">
        <f>IFERROR(IF(#REF!="Yes",$AL513,($AL513+$AE513*0.5)),"")</f>
        <v/>
      </c>
      <c r="AO513" s="374" t="str">
        <f>IF(ISBLANK('Team Roster Proposed - FBR'!Q514),"",'Team Roster Proposed - FBR'!Q514)</f>
        <v/>
      </c>
      <c r="AP513" s="226" t="e">
        <f>IF(ISBLANK(#REF!),"",#REF!)</f>
        <v>#REF!</v>
      </c>
      <c r="AQ513" s="226" t="e">
        <f>IF(ISBLANK(#REF!),"",#REF!)</f>
        <v>#REF!</v>
      </c>
      <c r="AR513" s="226" t="e">
        <f>IF(ISBLANK(#REF!),"",#REF!)</f>
        <v>#REF!</v>
      </c>
      <c r="AS513" s="219" t="e">
        <f>IF(ISBLANK(#REF!),"",#REF!)</f>
        <v>#REF!</v>
      </c>
      <c r="AT513" s="219" t="e">
        <f>IF(ISBLANK(#REF!),"",#REF!)</f>
        <v>#REF!</v>
      </c>
      <c r="AU513" s="219" t="e">
        <f>IF(ISBLANK(#REF!),"",#REF!)</f>
        <v>#REF!</v>
      </c>
      <c r="AV513" s="219" t="e">
        <f>IF(ISBLANK(#REF!),"",#REF!)</f>
        <v>#REF!</v>
      </c>
      <c r="AW513" s="219" t="e">
        <f>IF(ISBLANK(#REF!),"",#REF!)</f>
        <v>#REF!</v>
      </c>
      <c r="AX513" s="219" t="e">
        <f>IF(ISBLANK(#REF!),"",#REF!)</f>
        <v>#REF!</v>
      </c>
      <c r="AY513" s="226" t="e">
        <f>IF(ISBLANK(#REF!),"",#REF!)</f>
        <v>#REF!</v>
      </c>
      <c r="AZ513" s="219" t="e">
        <f>IF(ISBLANK(#REF!),"",#REF!)</f>
        <v>#REF!</v>
      </c>
      <c r="BA513" s="219" t="e">
        <f>IF(ISBLANK(#REF!),"",#REF!)</f>
        <v>#REF!</v>
      </c>
      <c r="BB513" s="219" t="e">
        <f>IF(ISBLANK(#REF!),"",#REF!)</f>
        <v>#REF!</v>
      </c>
      <c r="BC513" s="219" t="e">
        <f>IF(ISBLANK(#REF!),"",#REF!)</f>
        <v>#REF!</v>
      </c>
      <c r="BD513" s="219" t="e">
        <f>IF(ISBLANK(#REF!),"",#REF!)</f>
        <v>#REF!</v>
      </c>
      <c r="BE513" s="219" t="e">
        <f>IF(ISBLANK(#REF!),"",#REF!)</f>
        <v>#REF!</v>
      </c>
      <c r="BF513" s="219" t="e">
        <f>IF(ISBLANK(#REF!),"",#REF!)</f>
        <v>#REF!</v>
      </c>
      <c r="BG513" s="219" t="e">
        <f>IF(ISBLANK(#REF!),"",#REF!)</f>
        <v>#REF!</v>
      </c>
      <c r="BH513" s="219" t="e">
        <f>IF(ISBLANK(#REF!),"",#REF!)</f>
        <v>#REF!</v>
      </c>
      <c r="BI513" s="219" t="e">
        <f>IF(ISBLANK(#REF!),"",#REF!)</f>
        <v>#REF!</v>
      </c>
      <c r="BJ513" s="219" t="e">
        <f>IF(ISBLANK(#REF!),"",#REF!)</f>
        <v>#REF!</v>
      </c>
      <c r="BK513" s="219" t="e">
        <f>IF(ISBLANK(#REF!),"",#REF!)</f>
        <v>#REF!</v>
      </c>
      <c r="BL513" s="219" t="e">
        <f>IF(ISBLANK(#REF!),"",#REF!)</f>
        <v>#REF!</v>
      </c>
      <c r="BM513" s="219" t="e">
        <f>IF(ISBLANK(#REF!),"",#REF!)</f>
        <v>#REF!</v>
      </c>
      <c r="BN513" s="219" t="e">
        <f>IF(ISBLANK(#REF!),"",#REF!)</f>
        <v>#REF!</v>
      </c>
      <c r="BO513" s="227" t="e">
        <f t="shared" si="132"/>
        <v>#REF!</v>
      </c>
      <c r="BP513" s="228" t="str">
        <f t="shared" si="135"/>
        <v/>
      </c>
      <c r="BQ513" s="229" t="str">
        <f t="shared" si="119"/>
        <v/>
      </c>
      <c r="BR513" s="228" t="e">
        <f t="shared" si="133"/>
        <v>#REF!</v>
      </c>
      <c r="BS513" s="230" t="e">
        <f t="shared" si="134"/>
        <v>#REF!</v>
      </c>
    </row>
    <row r="514" spans="1:71">
      <c r="A514" s="213" t="e">
        <f>IF(ISBLANK(#REF!),"",#REF!)</f>
        <v>#REF!</v>
      </c>
      <c r="B514" s="214" t="e">
        <f>IF(ISBLANK(#REF!),"",#REF!)</f>
        <v>#REF!</v>
      </c>
      <c r="C514" s="214" t="e">
        <f>IF(ISBLANK(#REF!),"",#REF!)</f>
        <v>#REF!</v>
      </c>
      <c r="D514" s="214" t="e">
        <f>IF(ISBLANK(#REF!),"",#REF!)</f>
        <v>#REF!</v>
      </c>
      <c r="E514" s="214" t="e">
        <f>IF(ISBLANK(#REF!),"",#REF!)</f>
        <v>#REF!</v>
      </c>
      <c r="F514" s="214" t="e">
        <f>IF(ISBLANK(#REF!),"",#REF!)</f>
        <v>#REF!</v>
      </c>
      <c r="G514" s="214" t="e">
        <f>IF(ISBLANK(#REF!),"",#REF!)</f>
        <v>#REF!</v>
      </c>
      <c r="H514" s="215" t="e">
        <f>IF(ISBLANK(#REF!),"",#REF!)</f>
        <v>#REF!</v>
      </c>
      <c r="I514" s="214" t="e">
        <f>IF(ISBLANK(#REF!),"",#REF!)</f>
        <v>#REF!</v>
      </c>
      <c r="J514" s="216" t="e">
        <f>IF(ISBLANK(#REF!),"",#REF!)</f>
        <v>#REF!</v>
      </c>
      <c r="K514" s="217" t="e">
        <f>IF(ISBLANK(#REF!),"",#REF!)</f>
        <v>#REF!</v>
      </c>
      <c r="L514" s="217" t="e">
        <f>IF(ISBLANK(#REF!),"",#REF!)</f>
        <v>#REF!</v>
      </c>
      <c r="M514" s="218" t="e">
        <f>IF(ISBLANK(#REF!),"",#REF!)</f>
        <v>#REF!</v>
      </c>
      <c r="N514" s="218" t="e">
        <f>IF(ISBLANK(#REF!),"",#REF!)</f>
        <v>#REF!</v>
      </c>
      <c r="O514" s="220" t="str">
        <f>IFERROR(VLOOKUP(_xlfn.CONCAT('Team Roster - Final'!$A514," : ",'Team Roster - Final'!$BM514),'Rate Calculations'!$C$4:$G$1100,5,FALSE),"")</f>
        <v/>
      </c>
      <c r="P514" s="225">
        <f>IF(ISBLANK('Rate Calculations'!$H516),"",'Rate Calculations'!$H516)</f>
        <v>1.7500000000000002E-2</v>
      </c>
      <c r="Q514" s="220" t="str">
        <f t="shared" si="120"/>
        <v/>
      </c>
      <c r="R514" s="221">
        <f>IF(ISBLANK('Rate Calculations'!$J516),"",'Rate Calculations'!$J516)</f>
        <v>3.5000000000000003E-2</v>
      </c>
      <c r="S514" s="220" t="str">
        <f t="shared" si="121"/>
        <v/>
      </c>
      <c r="T514" s="225" t="str">
        <f>IFERROR(VLOOKUP(_xlfn.CONCAT('Team Roster - Final'!$A514," : ",'Team Roster - Final'!$BM514),'Rate Calculations'!$C$4:$S$1100,10,FALSE),"")</f>
        <v/>
      </c>
      <c r="U514" s="225" t="str">
        <f>IFERROR(VLOOKUP(_xlfn.CONCAT('Team Roster - Final'!$A514," : ",'Team Roster - Final'!$BM514),'Rate Calculations'!$C$4:$S$1100,11,FALSE),"")</f>
        <v/>
      </c>
      <c r="V514" s="222" t="str">
        <f t="shared" si="122"/>
        <v/>
      </c>
      <c r="W514" s="222" t="str">
        <f t="shared" si="123"/>
        <v/>
      </c>
      <c r="X514" s="223" t="str">
        <f>IFERROR(VLOOKUP(_xlfn.CONCAT('Team Roster - Final'!$A514," : ",'Team Roster - Final'!$BM514),'Rate Calculations'!$C$4:$S$1100,14,FALSE),"")</f>
        <v/>
      </c>
      <c r="Y514" s="222" t="str">
        <f t="shared" si="124"/>
        <v/>
      </c>
      <c r="Z514" s="222" t="str">
        <f t="shared" si="125"/>
        <v/>
      </c>
      <c r="AA514" s="224" t="str">
        <f>IFERROR(IF(#REF!="Yes",$Y514, $Y514+$Q514*0.5),"")</f>
        <v/>
      </c>
      <c r="AB514" s="224" t="str">
        <f>IFERROR(IF(#REF!="Yes",$Z514, $Z514+$S514*0.5),"")</f>
        <v/>
      </c>
      <c r="AC514" s="220" t="str">
        <f>IFERROR(VLOOKUP(_xlfn.CONCAT('Team Roster - Final'!$A514," : ",'Team Roster - Final'!$BM514),'Rate Calculations'!$C$4:$U$1100,19,FALSE),"")</f>
        <v/>
      </c>
      <c r="AD514" s="220" t="str">
        <f t="shared" si="126"/>
        <v/>
      </c>
      <c r="AE514" s="220" t="str">
        <f t="shared" si="127"/>
        <v/>
      </c>
      <c r="AF514" s="225" t="str">
        <f>IFERROR(VLOOKUP(_xlfn.CONCAT('Team Roster - Final'!$A514," : ",'Team Roster - Final'!$BM514),'Rate Calculations'!$C$4:$AB$1100,22,FALSE),"")</f>
        <v/>
      </c>
      <c r="AG514" s="225" t="str">
        <f>IFERROR(VLOOKUP(_xlfn.CONCAT('Team Roster - Final'!$A514," : ",'Team Roster - Final'!$BM514),'Rate Calculations'!$C$4:$AB$1100,23,FALSE),"")</f>
        <v/>
      </c>
      <c r="AH514" s="222" t="str">
        <f t="shared" si="128"/>
        <v/>
      </c>
      <c r="AI514" s="222" t="str">
        <f t="shared" si="129"/>
        <v/>
      </c>
      <c r="AJ514" s="223" t="str">
        <f>Table1[[#This Row],[Home Office
Net Fee %]]</f>
        <v/>
      </c>
      <c r="AK514" s="222" t="str">
        <f t="shared" si="130"/>
        <v/>
      </c>
      <c r="AL514" s="222" t="str">
        <f t="shared" si="131"/>
        <v/>
      </c>
      <c r="AM514" s="215" t="str">
        <f>IFERROR(IF(#REF!="Yes",$AK514,($AK514+$AD514*0.5)),"")</f>
        <v/>
      </c>
      <c r="AN514" s="215" t="str">
        <f>IFERROR(IF(#REF!="Yes",$AL514,($AL514+$AE514*0.5)),"")</f>
        <v/>
      </c>
      <c r="AO514" s="374" t="str">
        <f>IF(ISBLANK('Team Roster Proposed - FBR'!Q515),"",'Team Roster Proposed - FBR'!Q515)</f>
        <v/>
      </c>
      <c r="AP514" s="226" t="e">
        <f>IF(ISBLANK(#REF!),"",#REF!)</f>
        <v>#REF!</v>
      </c>
      <c r="AQ514" s="226" t="e">
        <f>IF(ISBLANK(#REF!),"",#REF!)</f>
        <v>#REF!</v>
      </c>
      <c r="AR514" s="226" t="e">
        <f>IF(ISBLANK(#REF!),"",#REF!)</f>
        <v>#REF!</v>
      </c>
      <c r="AS514" s="219" t="e">
        <f>IF(ISBLANK(#REF!),"",#REF!)</f>
        <v>#REF!</v>
      </c>
      <c r="AT514" s="219" t="e">
        <f>IF(ISBLANK(#REF!),"",#REF!)</f>
        <v>#REF!</v>
      </c>
      <c r="AU514" s="219" t="e">
        <f>IF(ISBLANK(#REF!),"",#REF!)</f>
        <v>#REF!</v>
      </c>
      <c r="AV514" s="219" t="e">
        <f>IF(ISBLANK(#REF!),"",#REF!)</f>
        <v>#REF!</v>
      </c>
      <c r="AW514" s="219" t="e">
        <f>IF(ISBLANK(#REF!),"",#REF!)</f>
        <v>#REF!</v>
      </c>
      <c r="AX514" s="219" t="e">
        <f>IF(ISBLANK(#REF!),"",#REF!)</f>
        <v>#REF!</v>
      </c>
      <c r="AY514" s="226" t="e">
        <f>IF(ISBLANK(#REF!),"",#REF!)</f>
        <v>#REF!</v>
      </c>
      <c r="AZ514" s="219" t="e">
        <f>IF(ISBLANK(#REF!),"",#REF!)</f>
        <v>#REF!</v>
      </c>
      <c r="BA514" s="219" t="e">
        <f>IF(ISBLANK(#REF!),"",#REF!)</f>
        <v>#REF!</v>
      </c>
      <c r="BB514" s="219" t="e">
        <f>IF(ISBLANK(#REF!),"",#REF!)</f>
        <v>#REF!</v>
      </c>
      <c r="BC514" s="219" t="e">
        <f>IF(ISBLANK(#REF!),"",#REF!)</f>
        <v>#REF!</v>
      </c>
      <c r="BD514" s="219" t="e">
        <f>IF(ISBLANK(#REF!),"",#REF!)</f>
        <v>#REF!</v>
      </c>
      <c r="BE514" s="219" t="e">
        <f>IF(ISBLANK(#REF!),"",#REF!)</f>
        <v>#REF!</v>
      </c>
      <c r="BF514" s="219" t="e">
        <f>IF(ISBLANK(#REF!),"",#REF!)</f>
        <v>#REF!</v>
      </c>
      <c r="BG514" s="219" t="e">
        <f>IF(ISBLANK(#REF!),"",#REF!)</f>
        <v>#REF!</v>
      </c>
      <c r="BH514" s="219" t="e">
        <f>IF(ISBLANK(#REF!),"",#REF!)</f>
        <v>#REF!</v>
      </c>
      <c r="BI514" s="219" t="e">
        <f>IF(ISBLANK(#REF!),"",#REF!)</f>
        <v>#REF!</v>
      </c>
      <c r="BJ514" s="219" t="e">
        <f>IF(ISBLANK(#REF!),"",#REF!)</f>
        <v>#REF!</v>
      </c>
      <c r="BK514" s="219" t="e">
        <f>IF(ISBLANK(#REF!),"",#REF!)</f>
        <v>#REF!</v>
      </c>
      <c r="BL514" s="219" t="e">
        <f>IF(ISBLANK(#REF!),"",#REF!)</f>
        <v>#REF!</v>
      </c>
      <c r="BM514" s="219" t="e">
        <f>IF(ISBLANK(#REF!),"",#REF!)</f>
        <v>#REF!</v>
      </c>
      <c r="BN514" s="219" t="e">
        <f>IF(ISBLANK(#REF!),"",#REF!)</f>
        <v>#REF!</v>
      </c>
      <c r="BO514" s="227" t="e">
        <f t="shared" si="132"/>
        <v>#REF!</v>
      </c>
      <c r="BP514" s="228" t="str">
        <f t="shared" si="135"/>
        <v/>
      </c>
      <c r="BQ514" s="229" t="str">
        <f t="shared" ref="BQ514:BQ577" si="136">IF(ISBLANK($BQ$2),"",$BQ$2)</f>
        <v/>
      </c>
      <c r="BR514" s="228" t="e">
        <f t="shared" si="133"/>
        <v>#REF!</v>
      </c>
      <c r="BS514" s="230" t="e">
        <f t="shared" si="134"/>
        <v>#REF!</v>
      </c>
    </row>
    <row r="515" spans="1:71">
      <c r="A515" s="213" t="e">
        <f>IF(ISBLANK(#REF!),"",#REF!)</f>
        <v>#REF!</v>
      </c>
      <c r="B515" s="214" t="e">
        <f>IF(ISBLANK(#REF!),"",#REF!)</f>
        <v>#REF!</v>
      </c>
      <c r="C515" s="214" t="e">
        <f>IF(ISBLANK(#REF!),"",#REF!)</f>
        <v>#REF!</v>
      </c>
      <c r="D515" s="214" t="e">
        <f>IF(ISBLANK(#REF!),"",#REF!)</f>
        <v>#REF!</v>
      </c>
      <c r="E515" s="214" t="e">
        <f>IF(ISBLANK(#REF!),"",#REF!)</f>
        <v>#REF!</v>
      </c>
      <c r="F515" s="214" t="e">
        <f>IF(ISBLANK(#REF!),"",#REF!)</f>
        <v>#REF!</v>
      </c>
      <c r="G515" s="214" t="e">
        <f>IF(ISBLANK(#REF!),"",#REF!)</f>
        <v>#REF!</v>
      </c>
      <c r="H515" s="215" t="e">
        <f>IF(ISBLANK(#REF!),"",#REF!)</f>
        <v>#REF!</v>
      </c>
      <c r="I515" s="214" t="e">
        <f>IF(ISBLANK(#REF!),"",#REF!)</f>
        <v>#REF!</v>
      </c>
      <c r="J515" s="216" t="e">
        <f>IF(ISBLANK(#REF!),"",#REF!)</f>
        <v>#REF!</v>
      </c>
      <c r="K515" s="217" t="e">
        <f>IF(ISBLANK(#REF!),"",#REF!)</f>
        <v>#REF!</v>
      </c>
      <c r="L515" s="217" t="e">
        <f>IF(ISBLANK(#REF!),"",#REF!)</f>
        <v>#REF!</v>
      </c>
      <c r="M515" s="218" t="e">
        <f>IF(ISBLANK(#REF!),"",#REF!)</f>
        <v>#REF!</v>
      </c>
      <c r="N515" s="218" t="e">
        <f>IF(ISBLANK(#REF!),"",#REF!)</f>
        <v>#REF!</v>
      </c>
      <c r="O515" s="220" t="str">
        <f>IFERROR(VLOOKUP(_xlfn.CONCAT('Team Roster - Final'!$A515," : ",'Team Roster - Final'!$BM515),'Rate Calculations'!$C$4:$G$1100,5,FALSE),"")</f>
        <v/>
      </c>
      <c r="P515" s="225">
        <f>IF(ISBLANK('Rate Calculations'!$H517),"",'Rate Calculations'!$H517)</f>
        <v>1.7500000000000002E-2</v>
      </c>
      <c r="Q515" s="220" t="str">
        <f t="shared" ref="Q515:Q578" si="137">IFERROR($O515*(1+$P515),"")</f>
        <v/>
      </c>
      <c r="R515" s="221">
        <f>IF(ISBLANK('Rate Calculations'!$J517),"",'Rate Calculations'!$J517)</f>
        <v>3.5000000000000003E-2</v>
      </c>
      <c r="S515" s="220" t="str">
        <f t="shared" ref="S515:S578" si="138">IFERROR($Q515*(1+$R515),"")</f>
        <v/>
      </c>
      <c r="T515" s="225" t="str">
        <f>IFERROR(VLOOKUP(_xlfn.CONCAT('Team Roster - Final'!$A515," : ",'Team Roster - Final'!$BM515),'Rate Calculations'!$C$4:$S$1100,10,FALSE),"")</f>
        <v/>
      </c>
      <c r="U515" s="225" t="str">
        <f>IFERROR(VLOOKUP(_xlfn.CONCAT('Team Roster - Final'!$A515," : ",'Team Roster - Final'!$BM515),'Rate Calculations'!$C$4:$S$1100,11,FALSE),"")</f>
        <v/>
      </c>
      <c r="V515" s="222" t="str">
        <f t="shared" ref="V515:V578" si="139">IFERROR(($Q515*$T515)+($Q515*$U515)+$Q515,"")</f>
        <v/>
      </c>
      <c r="W515" s="222" t="str">
        <f t="shared" ref="W515:W578" si="140">IFERROR(($S515*$T515)+($S515*$U515)+$S515,"")</f>
        <v/>
      </c>
      <c r="X515" s="223" t="str">
        <f>IFERROR(VLOOKUP(_xlfn.CONCAT('Team Roster - Final'!$A515," : ",'Team Roster - Final'!$BM515),'Rate Calculations'!$C$4:$S$1100,14,FALSE),"")</f>
        <v/>
      </c>
      <c r="Y515" s="222" t="str">
        <f t="shared" ref="Y515:Y578" si="141">IFERROR((IF($T515&gt;156%,($Q515+($Q515*1.56)),(($Q515+($Q515*$T515))))*$X515)+$V515,"")</f>
        <v/>
      </c>
      <c r="Z515" s="222" t="str">
        <f t="shared" ref="Z515:Z578" si="142">IFERROR((IF($T515&gt;156%,($S515+($S515*1.56)),(($S515+($S515*$T515))))*$X515)+$W515,"")</f>
        <v/>
      </c>
      <c r="AA515" s="224" t="str">
        <f>IFERROR(IF(#REF!="Yes",$Y515, $Y515+$Q515*0.5),"")</f>
        <v/>
      </c>
      <c r="AB515" s="224" t="str">
        <f>IFERROR(IF(#REF!="Yes",$Z515, $Z515+$S515*0.5),"")</f>
        <v/>
      </c>
      <c r="AC515" s="220" t="str">
        <f>IFERROR(VLOOKUP(_xlfn.CONCAT('Team Roster - Final'!$A515," : ",'Team Roster - Final'!$BM515),'Rate Calculations'!$C$4:$U$1100,19,FALSE),"")</f>
        <v/>
      </c>
      <c r="AD515" s="220" t="str">
        <f t="shared" ref="AD515:AD578" si="143">IFERROR($AC515*(1+$P515),"")</f>
        <v/>
      </c>
      <c r="AE515" s="220" t="str">
        <f t="shared" ref="AE515:AE578" si="144">IFERROR($AD515*(1+$R515),"")</f>
        <v/>
      </c>
      <c r="AF515" s="225" t="str">
        <f>IFERROR(VLOOKUP(_xlfn.CONCAT('Team Roster - Final'!$A515," : ",'Team Roster - Final'!$BM515),'Rate Calculations'!$C$4:$AB$1100,22,FALSE),"")</f>
        <v/>
      </c>
      <c r="AG515" s="225" t="str">
        <f>IFERROR(VLOOKUP(_xlfn.CONCAT('Team Roster - Final'!$A515," : ",'Team Roster - Final'!$BM515),'Rate Calculations'!$C$4:$AB$1100,23,FALSE),"")</f>
        <v/>
      </c>
      <c r="AH515" s="222" t="str">
        <f t="shared" ref="AH515:AH578" si="145">IFERROR(($AD515*$AF515)+($AD515*$AG515)+$AD515,"")</f>
        <v/>
      </c>
      <c r="AI515" s="222" t="str">
        <f t="shared" ref="AI515:AI578" si="146">IFERROR(($AE515*$AF515)+($AE515*$AG515)+$AE515,"")</f>
        <v/>
      </c>
      <c r="AJ515" s="223" t="str">
        <f>Table1[[#This Row],[Home Office
Net Fee %]]</f>
        <v/>
      </c>
      <c r="AK515" s="222" t="str">
        <f t="shared" ref="AK515:AK578" si="147">IFERROR((IF($AF515&gt;156%,($AD515+($AD515*1.56)),(($AD515+($AD515*$AF515))))*$AJ515)+$AH515,"")</f>
        <v/>
      </c>
      <c r="AL515" s="222" t="str">
        <f t="shared" ref="AL515:AL578" si="148">IFERROR((IF($AF515&gt;156%,($AE515+($AE515*1.56)),(($AE515+($AE515*$AF515))))*$AJ515)+$AI515,"")</f>
        <v/>
      </c>
      <c r="AM515" s="215" t="str">
        <f>IFERROR(IF(#REF!="Yes",$AK515,($AK515+$AD515*0.5)),"")</f>
        <v/>
      </c>
      <c r="AN515" s="215" t="str">
        <f>IFERROR(IF(#REF!="Yes",$AL515,($AL515+$AE515*0.5)),"")</f>
        <v/>
      </c>
      <c r="AO515" s="374" t="str">
        <f>IF(ISBLANK('Team Roster Proposed - FBR'!Q516),"",'Team Roster Proposed - FBR'!Q516)</f>
        <v/>
      </c>
      <c r="AP515" s="226" t="e">
        <f>IF(ISBLANK(#REF!),"",#REF!)</f>
        <v>#REF!</v>
      </c>
      <c r="AQ515" s="226" t="e">
        <f>IF(ISBLANK(#REF!),"",#REF!)</f>
        <v>#REF!</v>
      </c>
      <c r="AR515" s="226" t="e">
        <f>IF(ISBLANK(#REF!),"",#REF!)</f>
        <v>#REF!</v>
      </c>
      <c r="AS515" s="219" t="e">
        <f>IF(ISBLANK(#REF!),"",#REF!)</f>
        <v>#REF!</v>
      </c>
      <c r="AT515" s="219" t="e">
        <f>IF(ISBLANK(#REF!),"",#REF!)</f>
        <v>#REF!</v>
      </c>
      <c r="AU515" s="219" t="e">
        <f>IF(ISBLANK(#REF!),"",#REF!)</f>
        <v>#REF!</v>
      </c>
      <c r="AV515" s="219" t="e">
        <f>IF(ISBLANK(#REF!),"",#REF!)</f>
        <v>#REF!</v>
      </c>
      <c r="AW515" s="219" t="e">
        <f>IF(ISBLANK(#REF!),"",#REF!)</f>
        <v>#REF!</v>
      </c>
      <c r="AX515" s="219" t="e">
        <f>IF(ISBLANK(#REF!),"",#REF!)</f>
        <v>#REF!</v>
      </c>
      <c r="AY515" s="226" t="e">
        <f>IF(ISBLANK(#REF!),"",#REF!)</f>
        <v>#REF!</v>
      </c>
      <c r="AZ515" s="219" t="e">
        <f>IF(ISBLANK(#REF!),"",#REF!)</f>
        <v>#REF!</v>
      </c>
      <c r="BA515" s="219" t="e">
        <f>IF(ISBLANK(#REF!),"",#REF!)</f>
        <v>#REF!</v>
      </c>
      <c r="BB515" s="219" t="e">
        <f>IF(ISBLANK(#REF!),"",#REF!)</f>
        <v>#REF!</v>
      </c>
      <c r="BC515" s="219" t="e">
        <f>IF(ISBLANK(#REF!),"",#REF!)</f>
        <v>#REF!</v>
      </c>
      <c r="BD515" s="219" t="e">
        <f>IF(ISBLANK(#REF!),"",#REF!)</f>
        <v>#REF!</v>
      </c>
      <c r="BE515" s="219" t="e">
        <f>IF(ISBLANK(#REF!),"",#REF!)</f>
        <v>#REF!</v>
      </c>
      <c r="BF515" s="219" t="e">
        <f>IF(ISBLANK(#REF!),"",#REF!)</f>
        <v>#REF!</v>
      </c>
      <c r="BG515" s="219" t="e">
        <f>IF(ISBLANK(#REF!),"",#REF!)</f>
        <v>#REF!</v>
      </c>
      <c r="BH515" s="219" t="e">
        <f>IF(ISBLANK(#REF!),"",#REF!)</f>
        <v>#REF!</v>
      </c>
      <c r="BI515" s="219" t="e">
        <f>IF(ISBLANK(#REF!),"",#REF!)</f>
        <v>#REF!</v>
      </c>
      <c r="BJ515" s="219" t="e">
        <f>IF(ISBLANK(#REF!),"",#REF!)</f>
        <v>#REF!</v>
      </c>
      <c r="BK515" s="219" t="e">
        <f>IF(ISBLANK(#REF!),"",#REF!)</f>
        <v>#REF!</v>
      </c>
      <c r="BL515" s="219" t="e">
        <f>IF(ISBLANK(#REF!),"",#REF!)</f>
        <v>#REF!</v>
      </c>
      <c r="BM515" s="219" t="e">
        <f>IF(ISBLANK(#REF!),"",#REF!)</f>
        <v>#REF!</v>
      </c>
      <c r="BN515" s="219" t="e">
        <f>IF(ISBLANK(#REF!),"",#REF!)</f>
        <v>#REF!</v>
      </c>
      <c r="BO515" s="227" t="e">
        <f t="shared" ref="BO515:BO578" si="149">IF($A515="","",$BO$2)</f>
        <v>#REF!</v>
      </c>
      <c r="BP515" s="228" t="str">
        <f t="shared" si="135"/>
        <v/>
      </c>
      <c r="BQ515" s="229" t="str">
        <f t="shared" si="136"/>
        <v/>
      </c>
      <c r="BR515" s="228" t="e">
        <f t="shared" ref="BR515:BR578" si="150">IF($A515="","",$BR$2)</f>
        <v>#REF!</v>
      </c>
      <c r="BS515" s="230" t="e">
        <f t="shared" ref="BS515:BS578" si="151">IF($A515="","",$BS$2)</f>
        <v>#REF!</v>
      </c>
    </row>
    <row r="516" spans="1:71">
      <c r="A516" s="213" t="e">
        <f>IF(ISBLANK(#REF!),"",#REF!)</f>
        <v>#REF!</v>
      </c>
      <c r="B516" s="214" t="e">
        <f>IF(ISBLANK(#REF!),"",#REF!)</f>
        <v>#REF!</v>
      </c>
      <c r="C516" s="214" t="e">
        <f>IF(ISBLANK(#REF!),"",#REF!)</f>
        <v>#REF!</v>
      </c>
      <c r="D516" s="214" t="e">
        <f>IF(ISBLANK(#REF!),"",#REF!)</f>
        <v>#REF!</v>
      </c>
      <c r="E516" s="214" t="e">
        <f>IF(ISBLANK(#REF!),"",#REF!)</f>
        <v>#REF!</v>
      </c>
      <c r="F516" s="214" t="e">
        <f>IF(ISBLANK(#REF!),"",#REF!)</f>
        <v>#REF!</v>
      </c>
      <c r="G516" s="214" t="e">
        <f>IF(ISBLANK(#REF!),"",#REF!)</f>
        <v>#REF!</v>
      </c>
      <c r="H516" s="215" t="e">
        <f>IF(ISBLANK(#REF!),"",#REF!)</f>
        <v>#REF!</v>
      </c>
      <c r="I516" s="214" t="e">
        <f>IF(ISBLANK(#REF!),"",#REF!)</f>
        <v>#REF!</v>
      </c>
      <c r="J516" s="216" t="e">
        <f>IF(ISBLANK(#REF!),"",#REF!)</f>
        <v>#REF!</v>
      </c>
      <c r="K516" s="217" t="e">
        <f>IF(ISBLANK(#REF!),"",#REF!)</f>
        <v>#REF!</v>
      </c>
      <c r="L516" s="217" t="e">
        <f>IF(ISBLANK(#REF!),"",#REF!)</f>
        <v>#REF!</v>
      </c>
      <c r="M516" s="218" t="e">
        <f>IF(ISBLANK(#REF!),"",#REF!)</f>
        <v>#REF!</v>
      </c>
      <c r="N516" s="218" t="e">
        <f>IF(ISBLANK(#REF!),"",#REF!)</f>
        <v>#REF!</v>
      </c>
      <c r="O516" s="220" t="str">
        <f>IFERROR(VLOOKUP(_xlfn.CONCAT('Team Roster - Final'!$A516," : ",'Team Roster - Final'!$BM516),'Rate Calculations'!$C$4:$G$1100,5,FALSE),"")</f>
        <v/>
      </c>
      <c r="P516" s="225">
        <f>IF(ISBLANK('Rate Calculations'!$H518),"",'Rate Calculations'!$H518)</f>
        <v>1.7500000000000002E-2</v>
      </c>
      <c r="Q516" s="220" t="str">
        <f t="shared" si="137"/>
        <v/>
      </c>
      <c r="R516" s="221">
        <f>IF(ISBLANK('Rate Calculations'!$J518),"",'Rate Calculations'!$J518)</f>
        <v>3.5000000000000003E-2</v>
      </c>
      <c r="S516" s="220" t="str">
        <f t="shared" si="138"/>
        <v/>
      </c>
      <c r="T516" s="225" t="str">
        <f>IFERROR(VLOOKUP(_xlfn.CONCAT('Team Roster - Final'!$A516," : ",'Team Roster - Final'!$BM516),'Rate Calculations'!$C$4:$S$1100,10,FALSE),"")</f>
        <v/>
      </c>
      <c r="U516" s="225" t="str">
        <f>IFERROR(VLOOKUP(_xlfn.CONCAT('Team Roster - Final'!$A516," : ",'Team Roster - Final'!$BM516),'Rate Calculations'!$C$4:$S$1100,11,FALSE),"")</f>
        <v/>
      </c>
      <c r="V516" s="222" t="str">
        <f t="shared" si="139"/>
        <v/>
      </c>
      <c r="W516" s="222" t="str">
        <f t="shared" si="140"/>
        <v/>
      </c>
      <c r="X516" s="223" t="str">
        <f>IFERROR(VLOOKUP(_xlfn.CONCAT('Team Roster - Final'!$A516," : ",'Team Roster - Final'!$BM516),'Rate Calculations'!$C$4:$S$1100,14,FALSE),"")</f>
        <v/>
      </c>
      <c r="Y516" s="222" t="str">
        <f t="shared" si="141"/>
        <v/>
      </c>
      <c r="Z516" s="222" t="str">
        <f t="shared" si="142"/>
        <v/>
      </c>
      <c r="AA516" s="224" t="str">
        <f>IFERROR(IF(#REF!="Yes",$Y516, $Y516+$Q516*0.5),"")</f>
        <v/>
      </c>
      <c r="AB516" s="224" t="str">
        <f>IFERROR(IF(#REF!="Yes",$Z516, $Z516+$S516*0.5),"")</f>
        <v/>
      </c>
      <c r="AC516" s="220" t="str">
        <f>IFERROR(VLOOKUP(_xlfn.CONCAT('Team Roster - Final'!$A516," : ",'Team Roster - Final'!$BM516),'Rate Calculations'!$C$4:$U$1100,19,FALSE),"")</f>
        <v/>
      </c>
      <c r="AD516" s="220" t="str">
        <f t="shared" si="143"/>
        <v/>
      </c>
      <c r="AE516" s="220" t="str">
        <f t="shared" si="144"/>
        <v/>
      </c>
      <c r="AF516" s="225" t="str">
        <f>IFERROR(VLOOKUP(_xlfn.CONCAT('Team Roster - Final'!$A516," : ",'Team Roster - Final'!$BM516),'Rate Calculations'!$C$4:$AB$1100,22,FALSE),"")</f>
        <v/>
      </c>
      <c r="AG516" s="225" t="str">
        <f>IFERROR(VLOOKUP(_xlfn.CONCAT('Team Roster - Final'!$A516," : ",'Team Roster - Final'!$BM516),'Rate Calculations'!$C$4:$AB$1100,23,FALSE),"")</f>
        <v/>
      </c>
      <c r="AH516" s="222" t="str">
        <f t="shared" si="145"/>
        <v/>
      </c>
      <c r="AI516" s="222" t="str">
        <f t="shared" si="146"/>
        <v/>
      </c>
      <c r="AJ516" s="223" t="str">
        <f>Table1[[#This Row],[Home Office
Net Fee %]]</f>
        <v/>
      </c>
      <c r="AK516" s="222" t="str">
        <f t="shared" si="147"/>
        <v/>
      </c>
      <c r="AL516" s="222" t="str">
        <f t="shared" si="148"/>
        <v/>
      </c>
      <c r="AM516" s="215" t="str">
        <f>IFERROR(IF(#REF!="Yes",$AK516,($AK516+$AD516*0.5)),"")</f>
        <v/>
      </c>
      <c r="AN516" s="215" t="str">
        <f>IFERROR(IF(#REF!="Yes",$AL516,($AL516+$AE516*0.5)),"")</f>
        <v/>
      </c>
      <c r="AO516" s="374" t="str">
        <f>IF(ISBLANK('Team Roster Proposed - FBR'!Q517),"",'Team Roster Proposed - FBR'!Q517)</f>
        <v/>
      </c>
      <c r="AP516" s="226" t="e">
        <f>IF(ISBLANK(#REF!),"",#REF!)</f>
        <v>#REF!</v>
      </c>
      <c r="AQ516" s="226" t="e">
        <f>IF(ISBLANK(#REF!),"",#REF!)</f>
        <v>#REF!</v>
      </c>
      <c r="AR516" s="226" t="e">
        <f>IF(ISBLANK(#REF!),"",#REF!)</f>
        <v>#REF!</v>
      </c>
      <c r="AS516" s="219" t="e">
        <f>IF(ISBLANK(#REF!),"",#REF!)</f>
        <v>#REF!</v>
      </c>
      <c r="AT516" s="219" t="e">
        <f>IF(ISBLANK(#REF!),"",#REF!)</f>
        <v>#REF!</v>
      </c>
      <c r="AU516" s="219" t="e">
        <f>IF(ISBLANK(#REF!),"",#REF!)</f>
        <v>#REF!</v>
      </c>
      <c r="AV516" s="219" t="e">
        <f>IF(ISBLANK(#REF!),"",#REF!)</f>
        <v>#REF!</v>
      </c>
      <c r="AW516" s="219" t="e">
        <f>IF(ISBLANK(#REF!),"",#REF!)</f>
        <v>#REF!</v>
      </c>
      <c r="AX516" s="219" t="e">
        <f>IF(ISBLANK(#REF!),"",#REF!)</f>
        <v>#REF!</v>
      </c>
      <c r="AY516" s="226" t="e">
        <f>IF(ISBLANK(#REF!),"",#REF!)</f>
        <v>#REF!</v>
      </c>
      <c r="AZ516" s="219" t="e">
        <f>IF(ISBLANK(#REF!),"",#REF!)</f>
        <v>#REF!</v>
      </c>
      <c r="BA516" s="219" t="e">
        <f>IF(ISBLANK(#REF!),"",#REF!)</f>
        <v>#REF!</v>
      </c>
      <c r="BB516" s="219" t="e">
        <f>IF(ISBLANK(#REF!),"",#REF!)</f>
        <v>#REF!</v>
      </c>
      <c r="BC516" s="219" t="e">
        <f>IF(ISBLANK(#REF!),"",#REF!)</f>
        <v>#REF!</v>
      </c>
      <c r="BD516" s="219" t="e">
        <f>IF(ISBLANK(#REF!),"",#REF!)</f>
        <v>#REF!</v>
      </c>
      <c r="BE516" s="219" t="e">
        <f>IF(ISBLANK(#REF!),"",#REF!)</f>
        <v>#REF!</v>
      </c>
      <c r="BF516" s="219" t="e">
        <f>IF(ISBLANK(#REF!),"",#REF!)</f>
        <v>#REF!</v>
      </c>
      <c r="BG516" s="219" t="e">
        <f>IF(ISBLANK(#REF!),"",#REF!)</f>
        <v>#REF!</v>
      </c>
      <c r="BH516" s="219" t="e">
        <f>IF(ISBLANK(#REF!),"",#REF!)</f>
        <v>#REF!</v>
      </c>
      <c r="BI516" s="219" t="e">
        <f>IF(ISBLANK(#REF!),"",#REF!)</f>
        <v>#REF!</v>
      </c>
      <c r="BJ516" s="219" t="e">
        <f>IF(ISBLANK(#REF!),"",#REF!)</f>
        <v>#REF!</v>
      </c>
      <c r="BK516" s="219" t="e">
        <f>IF(ISBLANK(#REF!),"",#REF!)</f>
        <v>#REF!</v>
      </c>
      <c r="BL516" s="219" t="e">
        <f>IF(ISBLANK(#REF!),"",#REF!)</f>
        <v>#REF!</v>
      </c>
      <c r="BM516" s="219" t="e">
        <f>IF(ISBLANK(#REF!),"",#REF!)</f>
        <v>#REF!</v>
      </c>
      <c r="BN516" s="219" t="e">
        <f>IF(ISBLANK(#REF!),"",#REF!)</f>
        <v>#REF!</v>
      </c>
      <c r="BO516" s="227" t="e">
        <f t="shared" si="149"/>
        <v>#REF!</v>
      </c>
      <c r="BP516" s="228" t="str">
        <f t="shared" ref="BP516:BP579" si="152">IF(ISBLANK($BP$2),"",$BP$2)</f>
        <v/>
      </c>
      <c r="BQ516" s="229" t="str">
        <f t="shared" si="136"/>
        <v/>
      </c>
      <c r="BR516" s="228" t="e">
        <f t="shared" si="150"/>
        <v>#REF!</v>
      </c>
      <c r="BS516" s="230" t="e">
        <f t="shared" si="151"/>
        <v>#REF!</v>
      </c>
    </row>
    <row r="517" spans="1:71">
      <c r="A517" s="213" t="e">
        <f>IF(ISBLANK(#REF!),"",#REF!)</f>
        <v>#REF!</v>
      </c>
      <c r="B517" s="214" t="e">
        <f>IF(ISBLANK(#REF!),"",#REF!)</f>
        <v>#REF!</v>
      </c>
      <c r="C517" s="214" t="e">
        <f>IF(ISBLANK(#REF!),"",#REF!)</f>
        <v>#REF!</v>
      </c>
      <c r="D517" s="214" t="e">
        <f>IF(ISBLANK(#REF!),"",#REF!)</f>
        <v>#REF!</v>
      </c>
      <c r="E517" s="214" t="e">
        <f>IF(ISBLANK(#REF!),"",#REF!)</f>
        <v>#REF!</v>
      </c>
      <c r="F517" s="214" t="e">
        <f>IF(ISBLANK(#REF!),"",#REF!)</f>
        <v>#REF!</v>
      </c>
      <c r="G517" s="214" t="e">
        <f>IF(ISBLANK(#REF!),"",#REF!)</f>
        <v>#REF!</v>
      </c>
      <c r="H517" s="215" t="e">
        <f>IF(ISBLANK(#REF!),"",#REF!)</f>
        <v>#REF!</v>
      </c>
      <c r="I517" s="214" t="e">
        <f>IF(ISBLANK(#REF!),"",#REF!)</f>
        <v>#REF!</v>
      </c>
      <c r="J517" s="216" t="e">
        <f>IF(ISBLANK(#REF!),"",#REF!)</f>
        <v>#REF!</v>
      </c>
      <c r="K517" s="217" t="e">
        <f>IF(ISBLANK(#REF!),"",#REF!)</f>
        <v>#REF!</v>
      </c>
      <c r="L517" s="217" t="e">
        <f>IF(ISBLANK(#REF!),"",#REF!)</f>
        <v>#REF!</v>
      </c>
      <c r="M517" s="218" t="e">
        <f>IF(ISBLANK(#REF!),"",#REF!)</f>
        <v>#REF!</v>
      </c>
      <c r="N517" s="218" t="e">
        <f>IF(ISBLANK(#REF!),"",#REF!)</f>
        <v>#REF!</v>
      </c>
      <c r="O517" s="220" t="str">
        <f>IFERROR(VLOOKUP(_xlfn.CONCAT('Team Roster - Final'!$A517," : ",'Team Roster - Final'!$BM517),'Rate Calculations'!$C$4:$G$1100,5,FALSE),"")</f>
        <v/>
      </c>
      <c r="P517" s="225">
        <f>IF(ISBLANK('Rate Calculations'!$H519),"",'Rate Calculations'!$H519)</f>
        <v>1.7500000000000002E-2</v>
      </c>
      <c r="Q517" s="220" t="str">
        <f t="shared" si="137"/>
        <v/>
      </c>
      <c r="R517" s="221">
        <f>IF(ISBLANK('Rate Calculations'!$J519),"",'Rate Calculations'!$J519)</f>
        <v>3.5000000000000003E-2</v>
      </c>
      <c r="S517" s="220" t="str">
        <f t="shared" si="138"/>
        <v/>
      </c>
      <c r="T517" s="225" t="str">
        <f>IFERROR(VLOOKUP(_xlfn.CONCAT('Team Roster - Final'!$A517," : ",'Team Roster - Final'!$BM517),'Rate Calculations'!$C$4:$S$1100,10,FALSE),"")</f>
        <v/>
      </c>
      <c r="U517" s="225" t="str">
        <f>IFERROR(VLOOKUP(_xlfn.CONCAT('Team Roster - Final'!$A517," : ",'Team Roster - Final'!$BM517),'Rate Calculations'!$C$4:$S$1100,11,FALSE),"")</f>
        <v/>
      </c>
      <c r="V517" s="222" t="str">
        <f t="shared" si="139"/>
        <v/>
      </c>
      <c r="W517" s="222" t="str">
        <f t="shared" si="140"/>
        <v/>
      </c>
      <c r="X517" s="223" t="str">
        <f>IFERROR(VLOOKUP(_xlfn.CONCAT('Team Roster - Final'!$A517," : ",'Team Roster - Final'!$BM517),'Rate Calculations'!$C$4:$S$1100,14,FALSE),"")</f>
        <v/>
      </c>
      <c r="Y517" s="222" t="str">
        <f t="shared" si="141"/>
        <v/>
      </c>
      <c r="Z517" s="222" t="str">
        <f t="shared" si="142"/>
        <v/>
      </c>
      <c r="AA517" s="224" t="str">
        <f>IFERROR(IF(#REF!="Yes",$Y517, $Y517+$Q517*0.5),"")</f>
        <v/>
      </c>
      <c r="AB517" s="224" t="str">
        <f>IFERROR(IF(#REF!="Yes",$Z517, $Z517+$S517*0.5),"")</f>
        <v/>
      </c>
      <c r="AC517" s="220" t="str">
        <f>IFERROR(VLOOKUP(_xlfn.CONCAT('Team Roster - Final'!$A517," : ",'Team Roster - Final'!$BM517),'Rate Calculations'!$C$4:$U$1100,19,FALSE),"")</f>
        <v/>
      </c>
      <c r="AD517" s="220" t="str">
        <f t="shared" si="143"/>
        <v/>
      </c>
      <c r="AE517" s="220" t="str">
        <f t="shared" si="144"/>
        <v/>
      </c>
      <c r="AF517" s="225" t="str">
        <f>IFERROR(VLOOKUP(_xlfn.CONCAT('Team Roster - Final'!$A517," : ",'Team Roster - Final'!$BM517),'Rate Calculations'!$C$4:$AB$1100,22,FALSE),"")</f>
        <v/>
      </c>
      <c r="AG517" s="225" t="str">
        <f>IFERROR(VLOOKUP(_xlfn.CONCAT('Team Roster - Final'!$A517," : ",'Team Roster - Final'!$BM517),'Rate Calculations'!$C$4:$AB$1100,23,FALSE),"")</f>
        <v/>
      </c>
      <c r="AH517" s="222" t="str">
        <f t="shared" si="145"/>
        <v/>
      </c>
      <c r="AI517" s="222" t="str">
        <f t="shared" si="146"/>
        <v/>
      </c>
      <c r="AJ517" s="223" t="str">
        <f>Table1[[#This Row],[Home Office
Net Fee %]]</f>
        <v/>
      </c>
      <c r="AK517" s="222" t="str">
        <f t="shared" si="147"/>
        <v/>
      </c>
      <c r="AL517" s="222" t="str">
        <f t="shared" si="148"/>
        <v/>
      </c>
      <c r="AM517" s="215" t="str">
        <f>IFERROR(IF(#REF!="Yes",$AK517,($AK517+$AD517*0.5)),"")</f>
        <v/>
      </c>
      <c r="AN517" s="215" t="str">
        <f>IFERROR(IF(#REF!="Yes",$AL517,($AL517+$AE517*0.5)),"")</f>
        <v/>
      </c>
      <c r="AO517" s="374" t="str">
        <f>IF(ISBLANK('Team Roster Proposed - FBR'!Q518),"",'Team Roster Proposed - FBR'!Q518)</f>
        <v/>
      </c>
      <c r="AP517" s="226" t="e">
        <f>IF(ISBLANK(#REF!),"",#REF!)</f>
        <v>#REF!</v>
      </c>
      <c r="AQ517" s="226" t="e">
        <f>IF(ISBLANK(#REF!),"",#REF!)</f>
        <v>#REF!</v>
      </c>
      <c r="AR517" s="226" t="e">
        <f>IF(ISBLANK(#REF!),"",#REF!)</f>
        <v>#REF!</v>
      </c>
      <c r="AS517" s="219" t="e">
        <f>IF(ISBLANK(#REF!),"",#REF!)</f>
        <v>#REF!</v>
      </c>
      <c r="AT517" s="219" t="e">
        <f>IF(ISBLANK(#REF!),"",#REF!)</f>
        <v>#REF!</v>
      </c>
      <c r="AU517" s="219" t="e">
        <f>IF(ISBLANK(#REF!),"",#REF!)</f>
        <v>#REF!</v>
      </c>
      <c r="AV517" s="219" t="e">
        <f>IF(ISBLANK(#REF!),"",#REF!)</f>
        <v>#REF!</v>
      </c>
      <c r="AW517" s="219" t="e">
        <f>IF(ISBLANK(#REF!),"",#REF!)</f>
        <v>#REF!</v>
      </c>
      <c r="AX517" s="219" t="e">
        <f>IF(ISBLANK(#REF!),"",#REF!)</f>
        <v>#REF!</v>
      </c>
      <c r="AY517" s="226" t="e">
        <f>IF(ISBLANK(#REF!),"",#REF!)</f>
        <v>#REF!</v>
      </c>
      <c r="AZ517" s="219" t="e">
        <f>IF(ISBLANK(#REF!),"",#REF!)</f>
        <v>#REF!</v>
      </c>
      <c r="BA517" s="219" t="e">
        <f>IF(ISBLANK(#REF!),"",#REF!)</f>
        <v>#REF!</v>
      </c>
      <c r="BB517" s="219" t="e">
        <f>IF(ISBLANK(#REF!),"",#REF!)</f>
        <v>#REF!</v>
      </c>
      <c r="BC517" s="219" t="e">
        <f>IF(ISBLANK(#REF!),"",#REF!)</f>
        <v>#REF!</v>
      </c>
      <c r="BD517" s="219" t="e">
        <f>IF(ISBLANK(#REF!),"",#REF!)</f>
        <v>#REF!</v>
      </c>
      <c r="BE517" s="219" t="e">
        <f>IF(ISBLANK(#REF!),"",#REF!)</f>
        <v>#REF!</v>
      </c>
      <c r="BF517" s="219" t="e">
        <f>IF(ISBLANK(#REF!),"",#REF!)</f>
        <v>#REF!</v>
      </c>
      <c r="BG517" s="219" t="e">
        <f>IF(ISBLANK(#REF!),"",#REF!)</f>
        <v>#REF!</v>
      </c>
      <c r="BH517" s="219" t="e">
        <f>IF(ISBLANK(#REF!),"",#REF!)</f>
        <v>#REF!</v>
      </c>
      <c r="BI517" s="219" t="e">
        <f>IF(ISBLANK(#REF!),"",#REF!)</f>
        <v>#REF!</v>
      </c>
      <c r="BJ517" s="219" t="e">
        <f>IF(ISBLANK(#REF!),"",#REF!)</f>
        <v>#REF!</v>
      </c>
      <c r="BK517" s="219" t="e">
        <f>IF(ISBLANK(#REF!),"",#REF!)</f>
        <v>#REF!</v>
      </c>
      <c r="BL517" s="219" t="e">
        <f>IF(ISBLANK(#REF!),"",#REF!)</f>
        <v>#REF!</v>
      </c>
      <c r="BM517" s="219" t="e">
        <f>IF(ISBLANK(#REF!),"",#REF!)</f>
        <v>#REF!</v>
      </c>
      <c r="BN517" s="219" t="e">
        <f>IF(ISBLANK(#REF!),"",#REF!)</f>
        <v>#REF!</v>
      </c>
      <c r="BO517" s="227" t="e">
        <f t="shared" si="149"/>
        <v>#REF!</v>
      </c>
      <c r="BP517" s="228" t="str">
        <f t="shared" si="152"/>
        <v/>
      </c>
      <c r="BQ517" s="229" t="str">
        <f t="shared" si="136"/>
        <v/>
      </c>
      <c r="BR517" s="228" t="e">
        <f t="shared" si="150"/>
        <v>#REF!</v>
      </c>
      <c r="BS517" s="230" t="e">
        <f t="shared" si="151"/>
        <v>#REF!</v>
      </c>
    </row>
    <row r="518" spans="1:71">
      <c r="A518" s="213" t="e">
        <f>IF(ISBLANK(#REF!),"",#REF!)</f>
        <v>#REF!</v>
      </c>
      <c r="B518" s="214" t="e">
        <f>IF(ISBLANK(#REF!),"",#REF!)</f>
        <v>#REF!</v>
      </c>
      <c r="C518" s="214" t="e">
        <f>IF(ISBLANK(#REF!),"",#REF!)</f>
        <v>#REF!</v>
      </c>
      <c r="D518" s="214" t="e">
        <f>IF(ISBLANK(#REF!),"",#REF!)</f>
        <v>#REF!</v>
      </c>
      <c r="E518" s="214" t="e">
        <f>IF(ISBLANK(#REF!),"",#REF!)</f>
        <v>#REF!</v>
      </c>
      <c r="F518" s="214" t="e">
        <f>IF(ISBLANK(#REF!),"",#REF!)</f>
        <v>#REF!</v>
      </c>
      <c r="G518" s="214" t="e">
        <f>IF(ISBLANK(#REF!),"",#REF!)</f>
        <v>#REF!</v>
      </c>
      <c r="H518" s="215" t="e">
        <f>IF(ISBLANK(#REF!),"",#REF!)</f>
        <v>#REF!</v>
      </c>
      <c r="I518" s="214" t="e">
        <f>IF(ISBLANK(#REF!),"",#REF!)</f>
        <v>#REF!</v>
      </c>
      <c r="J518" s="216" t="e">
        <f>IF(ISBLANK(#REF!),"",#REF!)</f>
        <v>#REF!</v>
      </c>
      <c r="K518" s="217" t="e">
        <f>IF(ISBLANK(#REF!),"",#REF!)</f>
        <v>#REF!</v>
      </c>
      <c r="L518" s="217" t="e">
        <f>IF(ISBLANK(#REF!),"",#REF!)</f>
        <v>#REF!</v>
      </c>
      <c r="M518" s="218" t="e">
        <f>IF(ISBLANK(#REF!),"",#REF!)</f>
        <v>#REF!</v>
      </c>
      <c r="N518" s="218" t="e">
        <f>IF(ISBLANK(#REF!),"",#REF!)</f>
        <v>#REF!</v>
      </c>
      <c r="O518" s="220" t="str">
        <f>IFERROR(VLOOKUP(_xlfn.CONCAT('Team Roster - Final'!$A518," : ",'Team Roster - Final'!$BM518),'Rate Calculations'!$C$4:$G$1100,5,FALSE),"")</f>
        <v/>
      </c>
      <c r="P518" s="225">
        <f>IF(ISBLANK('Rate Calculations'!$H520),"",'Rate Calculations'!$H520)</f>
        <v>1.7500000000000002E-2</v>
      </c>
      <c r="Q518" s="220" t="str">
        <f t="shared" si="137"/>
        <v/>
      </c>
      <c r="R518" s="221">
        <f>IF(ISBLANK('Rate Calculations'!$J520),"",'Rate Calculations'!$J520)</f>
        <v>3.5000000000000003E-2</v>
      </c>
      <c r="S518" s="220" t="str">
        <f t="shared" si="138"/>
        <v/>
      </c>
      <c r="T518" s="225" t="str">
        <f>IFERROR(VLOOKUP(_xlfn.CONCAT('Team Roster - Final'!$A518," : ",'Team Roster - Final'!$BM518),'Rate Calculations'!$C$4:$S$1100,10,FALSE),"")</f>
        <v/>
      </c>
      <c r="U518" s="225" t="str">
        <f>IFERROR(VLOOKUP(_xlfn.CONCAT('Team Roster - Final'!$A518," : ",'Team Roster - Final'!$BM518),'Rate Calculations'!$C$4:$S$1100,11,FALSE),"")</f>
        <v/>
      </c>
      <c r="V518" s="222" t="str">
        <f t="shared" si="139"/>
        <v/>
      </c>
      <c r="W518" s="222" t="str">
        <f t="shared" si="140"/>
        <v/>
      </c>
      <c r="X518" s="223" t="str">
        <f>IFERROR(VLOOKUP(_xlfn.CONCAT('Team Roster - Final'!$A518," : ",'Team Roster - Final'!$BM518),'Rate Calculations'!$C$4:$S$1100,14,FALSE),"")</f>
        <v/>
      </c>
      <c r="Y518" s="222" t="str">
        <f t="shared" si="141"/>
        <v/>
      </c>
      <c r="Z518" s="222" t="str">
        <f t="shared" si="142"/>
        <v/>
      </c>
      <c r="AA518" s="224" t="str">
        <f>IFERROR(IF(#REF!="Yes",$Y518, $Y518+$Q518*0.5),"")</f>
        <v/>
      </c>
      <c r="AB518" s="224" t="str">
        <f>IFERROR(IF(#REF!="Yes",$Z518, $Z518+$S518*0.5),"")</f>
        <v/>
      </c>
      <c r="AC518" s="220" t="str">
        <f>IFERROR(VLOOKUP(_xlfn.CONCAT('Team Roster - Final'!$A518," : ",'Team Roster - Final'!$BM518),'Rate Calculations'!$C$4:$U$1100,19,FALSE),"")</f>
        <v/>
      </c>
      <c r="AD518" s="220" t="str">
        <f t="shared" si="143"/>
        <v/>
      </c>
      <c r="AE518" s="220" t="str">
        <f t="shared" si="144"/>
        <v/>
      </c>
      <c r="AF518" s="225" t="str">
        <f>IFERROR(VLOOKUP(_xlfn.CONCAT('Team Roster - Final'!$A518," : ",'Team Roster - Final'!$BM518),'Rate Calculations'!$C$4:$AB$1100,22,FALSE),"")</f>
        <v/>
      </c>
      <c r="AG518" s="225" t="str">
        <f>IFERROR(VLOOKUP(_xlfn.CONCAT('Team Roster - Final'!$A518," : ",'Team Roster - Final'!$BM518),'Rate Calculations'!$C$4:$AB$1100,23,FALSE),"")</f>
        <v/>
      </c>
      <c r="AH518" s="222" t="str">
        <f t="shared" si="145"/>
        <v/>
      </c>
      <c r="AI518" s="222" t="str">
        <f t="shared" si="146"/>
        <v/>
      </c>
      <c r="AJ518" s="223" t="str">
        <f>Table1[[#This Row],[Home Office
Net Fee %]]</f>
        <v/>
      </c>
      <c r="AK518" s="222" t="str">
        <f t="shared" si="147"/>
        <v/>
      </c>
      <c r="AL518" s="222" t="str">
        <f t="shared" si="148"/>
        <v/>
      </c>
      <c r="AM518" s="215" t="str">
        <f>IFERROR(IF(#REF!="Yes",$AK518,($AK518+$AD518*0.5)),"")</f>
        <v/>
      </c>
      <c r="AN518" s="215" t="str">
        <f>IFERROR(IF(#REF!="Yes",$AL518,($AL518+$AE518*0.5)),"")</f>
        <v/>
      </c>
      <c r="AO518" s="374" t="str">
        <f>IF(ISBLANK('Team Roster Proposed - FBR'!Q519),"",'Team Roster Proposed - FBR'!Q519)</f>
        <v/>
      </c>
      <c r="AP518" s="226" t="e">
        <f>IF(ISBLANK(#REF!),"",#REF!)</f>
        <v>#REF!</v>
      </c>
      <c r="AQ518" s="226" t="e">
        <f>IF(ISBLANK(#REF!),"",#REF!)</f>
        <v>#REF!</v>
      </c>
      <c r="AR518" s="226" t="e">
        <f>IF(ISBLANK(#REF!),"",#REF!)</f>
        <v>#REF!</v>
      </c>
      <c r="AS518" s="219" t="e">
        <f>IF(ISBLANK(#REF!),"",#REF!)</f>
        <v>#REF!</v>
      </c>
      <c r="AT518" s="219" t="e">
        <f>IF(ISBLANK(#REF!),"",#REF!)</f>
        <v>#REF!</v>
      </c>
      <c r="AU518" s="219" t="e">
        <f>IF(ISBLANK(#REF!),"",#REF!)</f>
        <v>#REF!</v>
      </c>
      <c r="AV518" s="219" t="e">
        <f>IF(ISBLANK(#REF!),"",#REF!)</f>
        <v>#REF!</v>
      </c>
      <c r="AW518" s="219" t="e">
        <f>IF(ISBLANK(#REF!),"",#REF!)</f>
        <v>#REF!</v>
      </c>
      <c r="AX518" s="219" t="e">
        <f>IF(ISBLANK(#REF!),"",#REF!)</f>
        <v>#REF!</v>
      </c>
      <c r="AY518" s="226" t="e">
        <f>IF(ISBLANK(#REF!),"",#REF!)</f>
        <v>#REF!</v>
      </c>
      <c r="AZ518" s="219" t="e">
        <f>IF(ISBLANK(#REF!),"",#REF!)</f>
        <v>#REF!</v>
      </c>
      <c r="BA518" s="219" t="e">
        <f>IF(ISBLANK(#REF!),"",#REF!)</f>
        <v>#REF!</v>
      </c>
      <c r="BB518" s="219" t="e">
        <f>IF(ISBLANK(#REF!),"",#REF!)</f>
        <v>#REF!</v>
      </c>
      <c r="BC518" s="219" t="e">
        <f>IF(ISBLANK(#REF!),"",#REF!)</f>
        <v>#REF!</v>
      </c>
      <c r="BD518" s="219" t="e">
        <f>IF(ISBLANK(#REF!),"",#REF!)</f>
        <v>#REF!</v>
      </c>
      <c r="BE518" s="219" t="e">
        <f>IF(ISBLANK(#REF!),"",#REF!)</f>
        <v>#REF!</v>
      </c>
      <c r="BF518" s="219" t="e">
        <f>IF(ISBLANK(#REF!),"",#REF!)</f>
        <v>#REF!</v>
      </c>
      <c r="BG518" s="219" t="e">
        <f>IF(ISBLANK(#REF!),"",#REF!)</f>
        <v>#REF!</v>
      </c>
      <c r="BH518" s="219" t="e">
        <f>IF(ISBLANK(#REF!),"",#REF!)</f>
        <v>#REF!</v>
      </c>
      <c r="BI518" s="219" t="e">
        <f>IF(ISBLANK(#REF!),"",#REF!)</f>
        <v>#REF!</v>
      </c>
      <c r="BJ518" s="219" t="e">
        <f>IF(ISBLANK(#REF!),"",#REF!)</f>
        <v>#REF!</v>
      </c>
      <c r="BK518" s="219" t="e">
        <f>IF(ISBLANK(#REF!),"",#REF!)</f>
        <v>#REF!</v>
      </c>
      <c r="BL518" s="219" t="e">
        <f>IF(ISBLANK(#REF!),"",#REF!)</f>
        <v>#REF!</v>
      </c>
      <c r="BM518" s="219" t="e">
        <f>IF(ISBLANK(#REF!),"",#REF!)</f>
        <v>#REF!</v>
      </c>
      <c r="BN518" s="219" t="e">
        <f>IF(ISBLANK(#REF!),"",#REF!)</f>
        <v>#REF!</v>
      </c>
      <c r="BO518" s="227" t="e">
        <f t="shared" si="149"/>
        <v>#REF!</v>
      </c>
      <c r="BP518" s="228" t="str">
        <f t="shared" si="152"/>
        <v/>
      </c>
      <c r="BQ518" s="229" t="str">
        <f t="shared" si="136"/>
        <v/>
      </c>
      <c r="BR518" s="228" t="e">
        <f t="shared" si="150"/>
        <v>#REF!</v>
      </c>
      <c r="BS518" s="230" t="e">
        <f t="shared" si="151"/>
        <v>#REF!</v>
      </c>
    </row>
    <row r="519" spans="1:71">
      <c r="A519" s="213" t="e">
        <f>IF(ISBLANK(#REF!),"",#REF!)</f>
        <v>#REF!</v>
      </c>
      <c r="B519" s="214" t="e">
        <f>IF(ISBLANK(#REF!),"",#REF!)</f>
        <v>#REF!</v>
      </c>
      <c r="C519" s="214" t="e">
        <f>IF(ISBLANK(#REF!),"",#REF!)</f>
        <v>#REF!</v>
      </c>
      <c r="D519" s="214" t="e">
        <f>IF(ISBLANK(#REF!),"",#REF!)</f>
        <v>#REF!</v>
      </c>
      <c r="E519" s="214" t="e">
        <f>IF(ISBLANK(#REF!),"",#REF!)</f>
        <v>#REF!</v>
      </c>
      <c r="F519" s="214" t="e">
        <f>IF(ISBLANK(#REF!),"",#REF!)</f>
        <v>#REF!</v>
      </c>
      <c r="G519" s="214" t="e">
        <f>IF(ISBLANK(#REF!),"",#REF!)</f>
        <v>#REF!</v>
      </c>
      <c r="H519" s="215" t="e">
        <f>IF(ISBLANK(#REF!),"",#REF!)</f>
        <v>#REF!</v>
      </c>
      <c r="I519" s="214" t="e">
        <f>IF(ISBLANK(#REF!),"",#REF!)</f>
        <v>#REF!</v>
      </c>
      <c r="J519" s="216" t="e">
        <f>IF(ISBLANK(#REF!),"",#REF!)</f>
        <v>#REF!</v>
      </c>
      <c r="K519" s="217" t="e">
        <f>IF(ISBLANK(#REF!),"",#REF!)</f>
        <v>#REF!</v>
      </c>
      <c r="L519" s="217" t="e">
        <f>IF(ISBLANK(#REF!),"",#REF!)</f>
        <v>#REF!</v>
      </c>
      <c r="M519" s="218" t="e">
        <f>IF(ISBLANK(#REF!),"",#REF!)</f>
        <v>#REF!</v>
      </c>
      <c r="N519" s="218" t="e">
        <f>IF(ISBLANK(#REF!),"",#REF!)</f>
        <v>#REF!</v>
      </c>
      <c r="O519" s="220" t="str">
        <f>IFERROR(VLOOKUP(_xlfn.CONCAT('Team Roster - Final'!$A519," : ",'Team Roster - Final'!$BM519),'Rate Calculations'!$C$4:$G$1100,5,FALSE),"")</f>
        <v/>
      </c>
      <c r="P519" s="225">
        <f>IF(ISBLANK('Rate Calculations'!$H521),"",'Rate Calculations'!$H521)</f>
        <v>1.7500000000000002E-2</v>
      </c>
      <c r="Q519" s="220" t="str">
        <f t="shared" si="137"/>
        <v/>
      </c>
      <c r="R519" s="221">
        <f>IF(ISBLANK('Rate Calculations'!$J521),"",'Rate Calculations'!$J521)</f>
        <v>3.5000000000000003E-2</v>
      </c>
      <c r="S519" s="220" t="str">
        <f t="shared" si="138"/>
        <v/>
      </c>
      <c r="T519" s="225" t="str">
        <f>IFERROR(VLOOKUP(_xlfn.CONCAT('Team Roster - Final'!$A519," : ",'Team Roster - Final'!$BM519),'Rate Calculations'!$C$4:$S$1100,10,FALSE),"")</f>
        <v/>
      </c>
      <c r="U519" s="225" t="str">
        <f>IFERROR(VLOOKUP(_xlfn.CONCAT('Team Roster - Final'!$A519," : ",'Team Roster - Final'!$BM519),'Rate Calculations'!$C$4:$S$1100,11,FALSE),"")</f>
        <v/>
      </c>
      <c r="V519" s="222" t="str">
        <f t="shared" si="139"/>
        <v/>
      </c>
      <c r="W519" s="222" t="str">
        <f t="shared" si="140"/>
        <v/>
      </c>
      <c r="X519" s="223" t="str">
        <f>IFERROR(VLOOKUP(_xlfn.CONCAT('Team Roster - Final'!$A519," : ",'Team Roster - Final'!$BM519),'Rate Calculations'!$C$4:$S$1100,14,FALSE),"")</f>
        <v/>
      </c>
      <c r="Y519" s="222" t="str">
        <f t="shared" si="141"/>
        <v/>
      </c>
      <c r="Z519" s="222" t="str">
        <f t="shared" si="142"/>
        <v/>
      </c>
      <c r="AA519" s="224" t="str">
        <f>IFERROR(IF(#REF!="Yes",$Y519, $Y519+$Q519*0.5),"")</f>
        <v/>
      </c>
      <c r="AB519" s="224" t="str">
        <f>IFERROR(IF(#REF!="Yes",$Z519, $Z519+$S519*0.5),"")</f>
        <v/>
      </c>
      <c r="AC519" s="220" t="str">
        <f>IFERROR(VLOOKUP(_xlfn.CONCAT('Team Roster - Final'!$A519," : ",'Team Roster - Final'!$BM519),'Rate Calculations'!$C$4:$U$1100,19,FALSE),"")</f>
        <v/>
      </c>
      <c r="AD519" s="220" t="str">
        <f t="shared" si="143"/>
        <v/>
      </c>
      <c r="AE519" s="220" t="str">
        <f t="shared" si="144"/>
        <v/>
      </c>
      <c r="AF519" s="225" t="str">
        <f>IFERROR(VLOOKUP(_xlfn.CONCAT('Team Roster - Final'!$A519," : ",'Team Roster - Final'!$BM519),'Rate Calculations'!$C$4:$AB$1100,22,FALSE),"")</f>
        <v/>
      </c>
      <c r="AG519" s="225" t="str">
        <f>IFERROR(VLOOKUP(_xlfn.CONCAT('Team Roster - Final'!$A519," : ",'Team Roster - Final'!$BM519),'Rate Calculations'!$C$4:$AB$1100,23,FALSE),"")</f>
        <v/>
      </c>
      <c r="AH519" s="222" t="str">
        <f t="shared" si="145"/>
        <v/>
      </c>
      <c r="AI519" s="222" t="str">
        <f t="shared" si="146"/>
        <v/>
      </c>
      <c r="AJ519" s="223" t="str">
        <f>Table1[[#This Row],[Home Office
Net Fee %]]</f>
        <v/>
      </c>
      <c r="AK519" s="222" t="str">
        <f t="shared" si="147"/>
        <v/>
      </c>
      <c r="AL519" s="222" t="str">
        <f t="shared" si="148"/>
        <v/>
      </c>
      <c r="AM519" s="215" t="str">
        <f>IFERROR(IF(#REF!="Yes",$AK519,($AK519+$AD519*0.5)),"")</f>
        <v/>
      </c>
      <c r="AN519" s="215" t="str">
        <f>IFERROR(IF(#REF!="Yes",$AL519,($AL519+$AE519*0.5)),"")</f>
        <v/>
      </c>
      <c r="AO519" s="374" t="str">
        <f>IF(ISBLANK('Team Roster Proposed - FBR'!Q520),"",'Team Roster Proposed - FBR'!Q520)</f>
        <v/>
      </c>
      <c r="AP519" s="226" t="e">
        <f>IF(ISBLANK(#REF!),"",#REF!)</f>
        <v>#REF!</v>
      </c>
      <c r="AQ519" s="226" t="e">
        <f>IF(ISBLANK(#REF!),"",#REF!)</f>
        <v>#REF!</v>
      </c>
      <c r="AR519" s="226" t="e">
        <f>IF(ISBLANK(#REF!),"",#REF!)</f>
        <v>#REF!</v>
      </c>
      <c r="AS519" s="219" t="e">
        <f>IF(ISBLANK(#REF!),"",#REF!)</f>
        <v>#REF!</v>
      </c>
      <c r="AT519" s="219" t="e">
        <f>IF(ISBLANK(#REF!),"",#REF!)</f>
        <v>#REF!</v>
      </c>
      <c r="AU519" s="219" t="e">
        <f>IF(ISBLANK(#REF!),"",#REF!)</f>
        <v>#REF!</v>
      </c>
      <c r="AV519" s="219" t="e">
        <f>IF(ISBLANK(#REF!),"",#REF!)</f>
        <v>#REF!</v>
      </c>
      <c r="AW519" s="219" t="e">
        <f>IF(ISBLANK(#REF!),"",#REF!)</f>
        <v>#REF!</v>
      </c>
      <c r="AX519" s="219" t="e">
        <f>IF(ISBLANK(#REF!),"",#REF!)</f>
        <v>#REF!</v>
      </c>
      <c r="AY519" s="226" t="e">
        <f>IF(ISBLANK(#REF!),"",#REF!)</f>
        <v>#REF!</v>
      </c>
      <c r="AZ519" s="219" t="e">
        <f>IF(ISBLANK(#REF!),"",#REF!)</f>
        <v>#REF!</v>
      </c>
      <c r="BA519" s="219" t="e">
        <f>IF(ISBLANK(#REF!),"",#REF!)</f>
        <v>#REF!</v>
      </c>
      <c r="BB519" s="219" t="e">
        <f>IF(ISBLANK(#REF!),"",#REF!)</f>
        <v>#REF!</v>
      </c>
      <c r="BC519" s="219" t="e">
        <f>IF(ISBLANK(#REF!),"",#REF!)</f>
        <v>#REF!</v>
      </c>
      <c r="BD519" s="219" t="e">
        <f>IF(ISBLANK(#REF!),"",#REF!)</f>
        <v>#REF!</v>
      </c>
      <c r="BE519" s="219" t="e">
        <f>IF(ISBLANK(#REF!),"",#REF!)</f>
        <v>#REF!</v>
      </c>
      <c r="BF519" s="219" t="e">
        <f>IF(ISBLANK(#REF!),"",#REF!)</f>
        <v>#REF!</v>
      </c>
      <c r="BG519" s="219" t="e">
        <f>IF(ISBLANK(#REF!),"",#REF!)</f>
        <v>#REF!</v>
      </c>
      <c r="BH519" s="219" t="e">
        <f>IF(ISBLANK(#REF!),"",#REF!)</f>
        <v>#REF!</v>
      </c>
      <c r="BI519" s="219" t="e">
        <f>IF(ISBLANK(#REF!),"",#REF!)</f>
        <v>#REF!</v>
      </c>
      <c r="BJ519" s="219" t="e">
        <f>IF(ISBLANK(#REF!),"",#REF!)</f>
        <v>#REF!</v>
      </c>
      <c r="BK519" s="219" t="e">
        <f>IF(ISBLANK(#REF!),"",#REF!)</f>
        <v>#REF!</v>
      </c>
      <c r="BL519" s="219" t="e">
        <f>IF(ISBLANK(#REF!),"",#REF!)</f>
        <v>#REF!</v>
      </c>
      <c r="BM519" s="219" t="e">
        <f>IF(ISBLANK(#REF!),"",#REF!)</f>
        <v>#REF!</v>
      </c>
      <c r="BN519" s="219" t="e">
        <f>IF(ISBLANK(#REF!),"",#REF!)</f>
        <v>#REF!</v>
      </c>
      <c r="BO519" s="227" t="e">
        <f t="shared" si="149"/>
        <v>#REF!</v>
      </c>
      <c r="BP519" s="228" t="str">
        <f t="shared" si="152"/>
        <v/>
      </c>
      <c r="BQ519" s="229" t="str">
        <f t="shared" si="136"/>
        <v/>
      </c>
      <c r="BR519" s="228" t="e">
        <f t="shared" si="150"/>
        <v>#REF!</v>
      </c>
      <c r="BS519" s="230" t="e">
        <f t="shared" si="151"/>
        <v>#REF!</v>
      </c>
    </row>
    <row r="520" spans="1:71">
      <c r="A520" s="213" t="e">
        <f>IF(ISBLANK(#REF!),"",#REF!)</f>
        <v>#REF!</v>
      </c>
      <c r="B520" s="214" t="e">
        <f>IF(ISBLANK(#REF!),"",#REF!)</f>
        <v>#REF!</v>
      </c>
      <c r="C520" s="214" t="e">
        <f>IF(ISBLANK(#REF!),"",#REF!)</f>
        <v>#REF!</v>
      </c>
      <c r="D520" s="214" t="e">
        <f>IF(ISBLANK(#REF!),"",#REF!)</f>
        <v>#REF!</v>
      </c>
      <c r="E520" s="214" t="e">
        <f>IF(ISBLANK(#REF!),"",#REF!)</f>
        <v>#REF!</v>
      </c>
      <c r="F520" s="214" t="e">
        <f>IF(ISBLANK(#REF!),"",#REF!)</f>
        <v>#REF!</v>
      </c>
      <c r="G520" s="214" t="e">
        <f>IF(ISBLANK(#REF!),"",#REF!)</f>
        <v>#REF!</v>
      </c>
      <c r="H520" s="215" t="e">
        <f>IF(ISBLANK(#REF!),"",#REF!)</f>
        <v>#REF!</v>
      </c>
      <c r="I520" s="214" t="e">
        <f>IF(ISBLANK(#REF!),"",#REF!)</f>
        <v>#REF!</v>
      </c>
      <c r="J520" s="216" t="e">
        <f>IF(ISBLANK(#REF!),"",#REF!)</f>
        <v>#REF!</v>
      </c>
      <c r="K520" s="217" t="e">
        <f>IF(ISBLANK(#REF!),"",#REF!)</f>
        <v>#REF!</v>
      </c>
      <c r="L520" s="217" t="e">
        <f>IF(ISBLANK(#REF!),"",#REF!)</f>
        <v>#REF!</v>
      </c>
      <c r="M520" s="218" t="e">
        <f>IF(ISBLANK(#REF!),"",#REF!)</f>
        <v>#REF!</v>
      </c>
      <c r="N520" s="218" t="e">
        <f>IF(ISBLANK(#REF!),"",#REF!)</f>
        <v>#REF!</v>
      </c>
      <c r="O520" s="220" t="str">
        <f>IFERROR(VLOOKUP(_xlfn.CONCAT('Team Roster - Final'!$A520," : ",'Team Roster - Final'!$BM520),'Rate Calculations'!$C$4:$G$1100,5,FALSE),"")</f>
        <v/>
      </c>
      <c r="P520" s="225">
        <f>IF(ISBLANK('Rate Calculations'!$H522),"",'Rate Calculations'!$H522)</f>
        <v>1.7500000000000002E-2</v>
      </c>
      <c r="Q520" s="220" t="str">
        <f t="shared" si="137"/>
        <v/>
      </c>
      <c r="R520" s="221">
        <f>IF(ISBLANK('Rate Calculations'!$J522),"",'Rate Calculations'!$J522)</f>
        <v>3.5000000000000003E-2</v>
      </c>
      <c r="S520" s="220" t="str">
        <f t="shared" si="138"/>
        <v/>
      </c>
      <c r="T520" s="225" t="str">
        <f>IFERROR(VLOOKUP(_xlfn.CONCAT('Team Roster - Final'!$A520," : ",'Team Roster - Final'!$BM520),'Rate Calculations'!$C$4:$S$1100,10,FALSE),"")</f>
        <v/>
      </c>
      <c r="U520" s="225" t="str">
        <f>IFERROR(VLOOKUP(_xlfn.CONCAT('Team Roster - Final'!$A520," : ",'Team Roster - Final'!$BM520),'Rate Calculations'!$C$4:$S$1100,11,FALSE),"")</f>
        <v/>
      </c>
      <c r="V520" s="222" t="str">
        <f t="shared" si="139"/>
        <v/>
      </c>
      <c r="W520" s="222" t="str">
        <f t="shared" si="140"/>
        <v/>
      </c>
      <c r="X520" s="223" t="str">
        <f>IFERROR(VLOOKUP(_xlfn.CONCAT('Team Roster - Final'!$A520," : ",'Team Roster - Final'!$BM520),'Rate Calculations'!$C$4:$S$1100,14,FALSE),"")</f>
        <v/>
      </c>
      <c r="Y520" s="222" t="str">
        <f t="shared" si="141"/>
        <v/>
      </c>
      <c r="Z520" s="222" t="str">
        <f t="shared" si="142"/>
        <v/>
      </c>
      <c r="AA520" s="224" t="str">
        <f>IFERROR(IF(#REF!="Yes",$Y520, $Y520+$Q520*0.5),"")</f>
        <v/>
      </c>
      <c r="AB520" s="224" t="str">
        <f>IFERROR(IF(#REF!="Yes",$Z520, $Z520+$S520*0.5),"")</f>
        <v/>
      </c>
      <c r="AC520" s="220" t="str">
        <f>IFERROR(VLOOKUP(_xlfn.CONCAT('Team Roster - Final'!$A520," : ",'Team Roster - Final'!$BM520),'Rate Calculations'!$C$4:$U$1100,19,FALSE),"")</f>
        <v/>
      </c>
      <c r="AD520" s="220" t="str">
        <f t="shared" si="143"/>
        <v/>
      </c>
      <c r="AE520" s="220" t="str">
        <f t="shared" si="144"/>
        <v/>
      </c>
      <c r="AF520" s="225" t="str">
        <f>IFERROR(VLOOKUP(_xlfn.CONCAT('Team Roster - Final'!$A520," : ",'Team Roster - Final'!$BM520),'Rate Calculations'!$C$4:$AB$1100,22,FALSE),"")</f>
        <v/>
      </c>
      <c r="AG520" s="225" t="str">
        <f>IFERROR(VLOOKUP(_xlfn.CONCAT('Team Roster - Final'!$A520," : ",'Team Roster - Final'!$BM520),'Rate Calculations'!$C$4:$AB$1100,23,FALSE),"")</f>
        <v/>
      </c>
      <c r="AH520" s="222" t="str">
        <f t="shared" si="145"/>
        <v/>
      </c>
      <c r="AI520" s="222" t="str">
        <f t="shared" si="146"/>
        <v/>
      </c>
      <c r="AJ520" s="223" t="str">
        <f>Table1[[#This Row],[Home Office
Net Fee %]]</f>
        <v/>
      </c>
      <c r="AK520" s="222" t="str">
        <f t="shared" si="147"/>
        <v/>
      </c>
      <c r="AL520" s="222" t="str">
        <f t="shared" si="148"/>
        <v/>
      </c>
      <c r="AM520" s="215" t="str">
        <f>IFERROR(IF(#REF!="Yes",$AK520,($AK520+$AD520*0.5)),"")</f>
        <v/>
      </c>
      <c r="AN520" s="215" t="str">
        <f>IFERROR(IF(#REF!="Yes",$AL520,($AL520+$AE520*0.5)),"")</f>
        <v/>
      </c>
      <c r="AO520" s="374" t="str">
        <f>IF(ISBLANK('Team Roster Proposed - FBR'!Q521),"",'Team Roster Proposed - FBR'!Q521)</f>
        <v/>
      </c>
      <c r="AP520" s="226" t="e">
        <f>IF(ISBLANK(#REF!),"",#REF!)</f>
        <v>#REF!</v>
      </c>
      <c r="AQ520" s="226" t="e">
        <f>IF(ISBLANK(#REF!),"",#REF!)</f>
        <v>#REF!</v>
      </c>
      <c r="AR520" s="226" t="e">
        <f>IF(ISBLANK(#REF!),"",#REF!)</f>
        <v>#REF!</v>
      </c>
      <c r="AS520" s="219" t="e">
        <f>IF(ISBLANK(#REF!),"",#REF!)</f>
        <v>#REF!</v>
      </c>
      <c r="AT520" s="219" t="e">
        <f>IF(ISBLANK(#REF!),"",#REF!)</f>
        <v>#REF!</v>
      </c>
      <c r="AU520" s="219" t="e">
        <f>IF(ISBLANK(#REF!),"",#REF!)</f>
        <v>#REF!</v>
      </c>
      <c r="AV520" s="219" t="e">
        <f>IF(ISBLANK(#REF!),"",#REF!)</f>
        <v>#REF!</v>
      </c>
      <c r="AW520" s="219" t="e">
        <f>IF(ISBLANK(#REF!),"",#REF!)</f>
        <v>#REF!</v>
      </c>
      <c r="AX520" s="219" t="e">
        <f>IF(ISBLANK(#REF!),"",#REF!)</f>
        <v>#REF!</v>
      </c>
      <c r="AY520" s="226" t="e">
        <f>IF(ISBLANK(#REF!),"",#REF!)</f>
        <v>#REF!</v>
      </c>
      <c r="AZ520" s="219" t="e">
        <f>IF(ISBLANK(#REF!),"",#REF!)</f>
        <v>#REF!</v>
      </c>
      <c r="BA520" s="219" t="e">
        <f>IF(ISBLANK(#REF!),"",#REF!)</f>
        <v>#REF!</v>
      </c>
      <c r="BB520" s="219" t="e">
        <f>IF(ISBLANK(#REF!),"",#REF!)</f>
        <v>#REF!</v>
      </c>
      <c r="BC520" s="219" t="e">
        <f>IF(ISBLANK(#REF!),"",#REF!)</f>
        <v>#REF!</v>
      </c>
      <c r="BD520" s="219" t="e">
        <f>IF(ISBLANK(#REF!),"",#REF!)</f>
        <v>#REF!</v>
      </c>
      <c r="BE520" s="219" t="e">
        <f>IF(ISBLANK(#REF!),"",#REF!)</f>
        <v>#REF!</v>
      </c>
      <c r="BF520" s="219" t="e">
        <f>IF(ISBLANK(#REF!),"",#REF!)</f>
        <v>#REF!</v>
      </c>
      <c r="BG520" s="219" t="e">
        <f>IF(ISBLANK(#REF!),"",#REF!)</f>
        <v>#REF!</v>
      </c>
      <c r="BH520" s="219" t="e">
        <f>IF(ISBLANK(#REF!),"",#REF!)</f>
        <v>#REF!</v>
      </c>
      <c r="BI520" s="219" t="e">
        <f>IF(ISBLANK(#REF!),"",#REF!)</f>
        <v>#REF!</v>
      </c>
      <c r="BJ520" s="219" t="e">
        <f>IF(ISBLANK(#REF!),"",#REF!)</f>
        <v>#REF!</v>
      </c>
      <c r="BK520" s="219" t="e">
        <f>IF(ISBLANK(#REF!),"",#REF!)</f>
        <v>#REF!</v>
      </c>
      <c r="BL520" s="219" t="e">
        <f>IF(ISBLANK(#REF!),"",#REF!)</f>
        <v>#REF!</v>
      </c>
      <c r="BM520" s="219" t="e">
        <f>IF(ISBLANK(#REF!),"",#REF!)</f>
        <v>#REF!</v>
      </c>
      <c r="BN520" s="219" t="e">
        <f>IF(ISBLANK(#REF!),"",#REF!)</f>
        <v>#REF!</v>
      </c>
      <c r="BO520" s="227" t="e">
        <f t="shared" si="149"/>
        <v>#REF!</v>
      </c>
      <c r="BP520" s="228" t="str">
        <f t="shared" si="152"/>
        <v/>
      </c>
      <c r="BQ520" s="229" t="str">
        <f t="shared" si="136"/>
        <v/>
      </c>
      <c r="BR520" s="228" t="e">
        <f t="shared" si="150"/>
        <v>#REF!</v>
      </c>
      <c r="BS520" s="230" t="e">
        <f t="shared" si="151"/>
        <v>#REF!</v>
      </c>
    </row>
    <row r="521" spans="1:71">
      <c r="A521" s="213" t="e">
        <f>IF(ISBLANK(#REF!),"",#REF!)</f>
        <v>#REF!</v>
      </c>
      <c r="B521" s="214" t="e">
        <f>IF(ISBLANK(#REF!),"",#REF!)</f>
        <v>#REF!</v>
      </c>
      <c r="C521" s="214" t="e">
        <f>IF(ISBLANK(#REF!),"",#REF!)</f>
        <v>#REF!</v>
      </c>
      <c r="D521" s="214" t="e">
        <f>IF(ISBLANK(#REF!),"",#REF!)</f>
        <v>#REF!</v>
      </c>
      <c r="E521" s="214" t="e">
        <f>IF(ISBLANK(#REF!),"",#REF!)</f>
        <v>#REF!</v>
      </c>
      <c r="F521" s="214" t="e">
        <f>IF(ISBLANK(#REF!),"",#REF!)</f>
        <v>#REF!</v>
      </c>
      <c r="G521" s="214" t="e">
        <f>IF(ISBLANK(#REF!),"",#REF!)</f>
        <v>#REF!</v>
      </c>
      <c r="H521" s="215" t="e">
        <f>IF(ISBLANK(#REF!),"",#REF!)</f>
        <v>#REF!</v>
      </c>
      <c r="I521" s="214" t="e">
        <f>IF(ISBLANK(#REF!),"",#REF!)</f>
        <v>#REF!</v>
      </c>
      <c r="J521" s="216" t="e">
        <f>IF(ISBLANK(#REF!),"",#REF!)</f>
        <v>#REF!</v>
      </c>
      <c r="K521" s="217" t="e">
        <f>IF(ISBLANK(#REF!),"",#REF!)</f>
        <v>#REF!</v>
      </c>
      <c r="L521" s="217" t="e">
        <f>IF(ISBLANK(#REF!),"",#REF!)</f>
        <v>#REF!</v>
      </c>
      <c r="M521" s="218" t="e">
        <f>IF(ISBLANK(#REF!),"",#REF!)</f>
        <v>#REF!</v>
      </c>
      <c r="N521" s="218" t="e">
        <f>IF(ISBLANK(#REF!),"",#REF!)</f>
        <v>#REF!</v>
      </c>
      <c r="O521" s="220" t="str">
        <f>IFERROR(VLOOKUP(_xlfn.CONCAT('Team Roster - Final'!$A521," : ",'Team Roster - Final'!$BM521),'Rate Calculations'!$C$4:$G$1100,5,FALSE),"")</f>
        <v/>
      </c>
      <c r="P521" s="225">
        <f>IF(ISBLANK('Rate Calculations'!$H523),"",'Rate Calculations'!$H523)</f>
        <v>1.7500000000000002E-2</v>
      </c>
      <c r="Q521" s="220" t="str">
        <f t="shared" si="137"/>
        <v/>
      </c>
      <c r="R521" s="221">
        <f>IF(ISBLANK('Rate Calculations'!$J523),"",'Rate Calculations'!$J523)</f>
        <v>3.5000000000000003E-2</v>
      </c>
      <c r="S521" s="220" t="str">
        <f t="shared" si="138"/>
        <v/>
      </c>
      <c r="T521" s="225" t="str">
        <f>IFERROR(VLOOKUP(_xlfn.CONCAT('Team Roster - Final'!$A521," : ",'Team Roster - Final'!$BM521),'Rate Calculations'!$C$4:$S$1100,10,FALSE),"")</f>
        <v/>
      </c>
      <c r="U521" s="225" t="str">
        <f>IFERROR(VLOOKUP(_xlfn.CONCAT('Team Roster - Final'!$A521," : ",'Team Roster - Final'!$BM521),'Rate Calculations'!$C$4:$S$1100,11,FALSE),"")</f>
        <v/>
      </c>
      <c r="V521" s="222" t="str">
        <f t="shared" si="139"/>
        <v/>
      </c>
      <c r="W521" s="222" t="str">
        <f t="shared" si="140"/>
        <v/>
      </c>
      <c r="X521" s="223" t="str">
        <f>IFERROR(VLOOKUP(_xlfn.CONCAT('Team Roster - Final'!$A521," : ",'Team Roster - Final'!$BM521),'Rate Calculations'!$C$4:$S$1100,14,FALSE),"")</f>
        <v/>
      </c>
      <c r="Y521" s="222" t="str">
        <f t="shared" si="141"/>
        <v/>
      </c>
      <c r="Z521" s="222" t="str">
        <f t="shared" si="142"/>
        <v/>
      </c>
      <c r="AA521" s="224" t="str">
        <f>IFERROR(IF(#REF!="Yes",$Y521, $Y521+$Q521*0.5),"")</f>
        <v/>
      </c>
      <c r="AB521" s="224" t="str">
        <f>IFERROR(IF(#REF!="Yes",$Z521, $Z521+$S521*0.5),"")</f>
        <v/>
      </c>
      <c r="AC521" s="220" t="str">
        <f>IFERROR(VLOOKUP(_xlfn.CONCAT('Team Roster - Final'!$A521," : ",'Team Roster - Final'!$BM521),'Rate Calculations'!$C$4:$U$1100,19,FALSE),"")</f>
        <v/>
      </c>
      <c r="AD521" s="220" t="str">
        <f t="shared" si="143"/>
        <v/>
      </c>
      <c r="AE521" s="220" t="str">
        <f t="shared" si="144"/>
        <v/>
      </c>
      <c r="AF521" s="225" t="str">
        <f>IFERROR(VLOOKUP(_xlfn.CONCAT('Team Roster - Final'!$A521," : ",'Team Roster - Final'!$BM521),'Rate Calculations'!$C$4:$AB$1100,22,FALSE),"")</f>
        <v/>
      </c>
      <c r="AG521" s="225" t="str">
        <f>IFERROR(VLOOKUP(_xlfn.CONCAT('Team Roster - Final'!$A521," : ",'Team Roster - Final'!$BM521),'Rate Calculations'!$C$4:$AB$1100,23,FALSE),"")</f>
        <v/>
      </c>
      <c r="AH521" s="222" t="str">
        <f t="shared" si="145"/>
        <v/>
      </c>
      <c r="AI521" s="222" t="str">
        <f t="shared" si="146"/>
        <v/>
      </c>
      <c r="AJ521" s="223" t="str">
        <f>Table1[[#This Row],[Home Office
Net Fee %]]</f>
        <v/>
      </c>
      <c r="AK521" s="222" t="str">
        <f t="shared" si="147"/>
        <v/>
      </c>
      <c r="AL521" s="222" t="str">
        <f t="shared" si="148"/>
        <v/>
      </c>
      <c r="AM521" s="215" t="str">
        <f>IFERROR(IF(#REF!="Yes",$AK521,($AK521+$AD521*0.5)),"")</f>
        <v/>
      </c>
      <c r="AN521" s="215" t="str">
        <f>IFERROR(IF(#REF!="Yes",$AL521,($AL521+$AE521*0.5)),"")</f>
        <v/>
      </c>
      <c r="AO521" s="374" t="str">
        <f>IF(ISBLANK('Team Roster Proposed - FBR'!Q522),"",'Team Roster Proposed - FBR'!Q522)</f>
        <v/>
      </c>
      <c r="AP521" s="226" t="e">
        <f>IF(ISBLANK(#REF!),"",#REF!)</f>
        <v>#REF!</v>
      </c>
      <c r="AQ521" s="226" t="e">
        <f>IF(ISBLANK(#REF!),"",#REF!)</f>
        <v>#REF!</v>
      </c>
      <c r="AR521" s="226" t="e">
        <f>IF(ISBLANK(#REF!),"",#REF!)</f>
        <v>#REF!</v>
      </c>
      <c r="AS521" s="219" t="e">
        <f>IF(ISBLANK(#REF!),"",#REF!)</f>
        <v>#REF!</v>
      </c>
      <c r="AT521" s="219" t="e">
        <f>IF(ISBLANK(#REF!),"",#REF!)</f>
        <v>#REF!</v>
      </c>
      <c r="AU521" s="219" t="e">
        <f>IF(ISBLANK(#REF!),"",#REF!)</f>
        <v>#REF!</v>
      </c>
      <c r="AV521" s="219" t="e">
        <f>IF(ISBLANK(#REF!),"",#REF!)</f>
        <v>#REF!</v>
      </c>
      <c r="AW521" s="219" t="e">
        <f>IF(ISBLANK(#REF!),"",#REF!)</f>
        <v>#REF!</v>
      </c>
      <c r="AX521" s="219" t="e">
        <f>IF(ISBLANK(#REF!),"",#REF!)</f>
        <v>#REF!</v>
      </c>
      <c r="AY521" s="226" t="e">
        <f>IF(ISBLANK(#REF!),"",#REF!)</f>
        <v>#REF!</v>
      </c>
      <c r="AZ521" s="219" t="e">
        <f>IF(ISBLANK(#REF!),"",#REF!)</f>
        <v>#REF!</v>
      </c>
      <c r="BA521" s="219" t="e">
        <f>IF(ISBLANK(#REF!),"",#REF!)</f>
        <v>#REF!</v>
      </c>
      <c r="BB521" s="219" t="e">
        <f>IF(ISBLANK(#REF!),"",#REF!)</f>
        <v>#REF!</v>
      </c>
      <c r="BC521" s="219" t="e">
        <f>IF(ISBLANK(#REF!),"",#REF!)</f>
        <v>#REF!</v>
      </c>
      <c r="BD521" s="219" t="e">
        <f>IF(ISBLANK(#REF!),"",#REF!)</f>
        <v>#REF!</v>
      </c>
      <c r="BE521" s="219" t="e">
        <f>IF(ISBLANK(#REF!),"",#REF!)</f>
        <v>#REF!</v>
      </c>
      <c r="BF521" s="219" t="e">
        <f>IF(ISBLANK(#REF!),"",#REF!)</f>
        <v>#REF!</v>
      </c>
      <c r="BG521" s="219" t="e">
        <f>IF(ISBLANK(#REF!),"",#REF!)</f>
        <v>#REF!</v>
      </c>
      <c r="BH521" s="219" t="e">
        <f>IF(ISBLANK(#REF!),"",#REF!)</f>
        <v>#REF!</v>
      </c>
      <c r="BI521" s="219" t="e">
        <f>IF(ISBLANK(#REF!),"",#REF!)</f>
        <v>#REF!</v>
      </c>
      <c r="BJ521" s="219" t="e">
        <f>IF(ISBLANK(#REF!),"",#REF!)</f>
        <v>#REF!</v>
      </c>
      <c r="BK521" s="219" t="e">
        <f>IF(ISBLANK(#REF!),"",#REF!)</f>
        <v>#REF!</v>
      </c>
      <c r="BL521" s="219" t="e">
        <f>IF(ISBLANK(#REF!),"",#REF!)</f>
        <v>#REF!</v>
      </c>
      <c r="BM521" s="219" t="e">
        <f>IF(ISBLANK(#REF!),"",#REF!)</f>
        <v>#REF!</v>
      </c>
      <c r="BN521" s="219" t="e">
        <f>IF(ISBLANK(#REF!),"",#REF!)</f>
        <v>#REF!</v>
      </c>
      <c r="BO521" s="227" t="e">
        <f t="shared" si="149"/>
        <v>#REF!</v>
      </c>
      <c r="BP521" s="228" t="str">
        <f t="shared" si="152"/>
        <v/>
      </c>
      <c r="BQ521" s="229" t="str">
        <f t="shared" si="136"/>
        <v/>
      </c>
      <c r="BR521" s="228" t="e">
        <f t="shared" si="150"/>
        <v>#REF!</v>
      </c>
      <c r="BS521" s="230" t="e">
        <f t="shared" si="151"/>
        <v>#REF!</v>
      </c>
    </row>
    <row r="522" spans="1:71">
      <c r="A522" s="213" t="e">
        <f>IF(ISBLANK(#REF!),"",#REF!)</f>
        <v>#REF!</v>
      </c>
      <c r="B522" s="214" t="e">
        <f>IF(ISBLANK(#REF!),"",#REF!)</f>
        <v>#REF!</v>
      </c>
      <c r="C522" s="214" t="e">
        <f>IF(ISBLANK(#REF!),"",#REF!)</f>
        <v>#REF!</v>
      </c>
      <c r="D522" s="214" t="e">
        <f>IF(ISBLANK(#REF!),"",#REF!)</f>
        <v>#REF!</v>
      </c>
      <c r="E522" s="214" t="e">
        <f>IF(ISBLANK(#REF!),"",#REF!)</f>
        <v>#REF!</v>
      </c>
      <c r="F522" s="214" t="e">
        <f>IF(ISBLANK(#REF!),"",#REF!)</f>
        <v>#REF!</v>
      </c>
      <c r="G522" s="214" t="e">
        <f>IF(ISBLANK(#REF!),"",#REF!)</f>
        <v>#REF!</v>
      </c>
      <c r="H522" s="215" t="e">
        <f>IF(ISBLANK(#REF!),"",#REF!)</f>
        <v>#REF!</v>
      </c>
      <c r="I522" s="214" t="e">
        <f>IF(ISBLANK(#REF!),"",#REF!)</f>
        <v>#REF!</v>
      </c>
      <c r="J522" s="216" t="e">
        <f>IF(ISBLANK(#REF!),"",#REF!)</f>
        <v>#REF!</v>
      </c>
      <c r="K522" s="217" t="e">
        <f>IF(ISBLANK(#REF!),"",#REF!)</f>
        <v>#REF!</v>
      </c>
      <c r="L522" s="217" t="e">
        <f>IF(ISBLANK(#REF!),"",#REF!)</f>
        <v>#REF!</v>
      </c>
      <c r="M522" s="218" t="e">
        <f>IF(ISBLANK(#REF!),"",#REF!)</f>
        <v>#REF!</v>
      </c>
      <c r="N522" s="218" t="e">
        <f>IF(ISBLANK(#REF!),"",#REF!)</f>
        <v>#REF!</v>
      </c>
      <c r="O522" s="220" t="str">
        <f>IFERROR(VLOOKUP(_xlfn.CONCAT('Team Roster - Final'!$A522," : ",'Team Roster - Final'!$BM522),'Rate Calculations'!$C$4:$G$1100,5,FALSE),"")</f>
        <v/>
      </c>
      <c r="P522" s="225">
        <f>IF(ISBLANK('Rate Calculations'!$H524),"",'Rate Calculations'!$H524)</f>
        <v>1.7500000000000002E-2</v>
      </c>
      <c r="Q522" s="220" t="str">
        <f t="shared" si="137"/>
        <v/>
      </c>
      <c r="R522" s="221">
        <f>IF(ISBLANK('Rate Calculations'!$J524),"",'Rate Calculations'!$J524)</f>
        <v>3.5000000000000003E-2</v>
      </c>
      <c r="S522" s="220" t="str">
        <f t="shared" si="138"/>
        <v/>
      </c>
      <c r="T522" s="225" t="str">
        <f>IFERROR(VLOOKUP(_xlfn.CONCAT('Team Roster - Final'!$A522," : ",'Team Roster - Final'!$BM522),'Rate Calculations'!$C$4:$S$1100,10,FALSE),"")</f>
        <v/>
      </c>
      <c r="U522" s="225" t="str">
        <f>IFERROR(VLOOKUP(_xlfn.CONCAT('Team Roster - Final'!$A522," : ",'Team Roster - Final'!$BM522),'Rate Calculations'!$C$4:$S$1100,11,FALSE),"")</f>
        <v/>
      </c>
      <c r="V522" s="222" t="str">
        <f t="shared" si="139"/>
        <v/>
      </c>
      <c r="W522" s="222" t="str">
        <f t="shared" si="140"/>
        <v/>
      </c>
      <c r="X522" s="223" t="str">
        <f>IFERROR(VLOOKUP(_xlfn.CONCAT('Team Roster - Final'!$A522," : ",'Team Roster - Final'!$BM522),'Rate Calculations'!$C$4:$S$1100,14,FALSE),"")</f>
        <v/>
      </c>
      <c r="Y522" s="222" t="str">
        <f t="shared" si="141"/>
        <v/>
      </c>
      <c r="Z522" s="222" t="str">
        <f t="shared" si="142"/>
        <v/>
      </c>
      <c r="AA522" s="224" t="str">
        <f>IFERROR(IF(#REF!="Yes",$Y522, $Y522+$Q522*0.5),"")</f>
        <v/>
      </c>
      <c r="AB522" s="224" t="str">
        <f>IFERROR(IF(#REF!="Yes",$Z522, $Z522+$S522*0.5),"")</f>
        <v/>
      </c>
      <c r="AC522" s="220" t="str">
        <f>IFERROR(VLOOKUP(_xlfn.CONCAT('Team Roster - Final'!$A522," : ",'Team Roster - Final'!$BM522),'Rate Calculations'!$C$4:$U$1100,19,FALSE),"")</f>
        <v/>
      </c>
      <c r="AD522" s="220" t="str">
        <f t="shared" si="143"/>
        <v/>
      </c>
      <c r="AE522" s="220" t="str">
        <f t="shared" si="144"/>
        <v/>
      </c>
      <c r="AF522" s="225" t="str">
        <f>IFERROR(VLOOKUP(_xlfn.CONCAT('Team Roster - Final'!$A522," : ",'Team Roster - Final'!$BM522),'Rate Calculations'!$C$4:$AB$1100,22,FALSE),"")</f>
        <v/>
      </c>
      <c r="AG522" s="225" t="str">
        <f>IFERROR(VLOOKUP(_xlfn.CONCAT('Team Roster - Final'!$A522," : ",'Team Roster - Final'!$BM522),'Rate Calculations'!$C$4:$AB$1100,23,FALSE),"")</f>
        <v/>
      </c>
      <c r="AH522" s="222" t="str">
        <f t="shared" si="145"/>
        <v/>
      </c>
      <c r="AI522" s="222" t="str">
        <f t="shared" si="146"/>
        <v/>
      </c>
      <c r="AJ522" s="223" t="str">
        <f>Table1[[#This Row],[Home Office
Net Fee %]]</f>
        <v/>
      </c>
      <c r="AK522" s="222" t="str">
        <f t="shared" si="147"/>
        <v/>
      </c>
      <c r="AL522" s="222" t="str">
        <f t="shared" si="148"/>
        <v/>
      </c>
      <c r="AM522" s="215" t="str">
        <f>IFERROR(IF(#REF!="Yes",$AK522,($AK522+$AD522*0.5)),"")</f>
        <v/>
      </c>
      <c r="AN522" s="215" t="str">
        <f>IFERROR(IF(#REF!="Yes",$AL522,($AL522+$AE522*0.5)),"")</f>
        <v/>
      </c>
      <c r="AO522" s="374" t="str">
        <f>IF(ISBLANK('Team Roster Proposed - FBR'!Q523),"",'Team Roster Proposed - FBR'!Q523)</f>
        <v/>
      </c>
      <c r="AP522" s="226" t="e">
        <f>IF(ISBLANK(#REF!),"",#REF!)</f>
        <v>#REF!</v>
      </c>
      <c r="AQ522" s="226" t="e">
        <f>IF(ISBLANK(#REF!),"",#REF!)</f>
        <v>#REF!</v>
      </c>
      <c r="AR522" s="226" t="e">
        <f>IF(ISBLANK(#REF!),"",#REF!)</f>
        <v>#REF!</v>
      </c>
      <c r="AS522" s="219" t="e">
        <f>IF(ISBLANK(#REF!),"",#REF!)</f>
        <v>#REF!</v>
      </c>
      <c r="AT522" s="219" t="e">
        <f>IF(ISBLANK(#REF!),"",#REF!)</f>
        <v>#REF!</v>
      </c>
      <c r="AU522" s="219" t="e">
        <f>IF(ISBLANK(#REF!),"",#REF!)</f>
        <v>#REF!</v>
      </c>
      <c r="AV522" s="219" t="e">
        <f>IF(ISBLANK(#REF!),"",#REF!)</f>
        <v>#REF!</v>
      </c>
      <c r="AW522" s="219" t="e">
        <f>IF(ISBLANK(#REF!),"",#REF!)</f>
        <v>#REF!</v>
      </c>
      <c r="AX522" s="219" t="e">
        <f>IF(ISBLANK(#REF!),"",#REF!)</f>
        <v>#REF!</v>
      </c>
      <c r="AY522" s="226" t="e">
        <f>IF(ISBLANK(#REF!),"",#REF!)</f>
        <v>#REF!</v>
      </c>
      <c r="AZ522" s="219" t="e">
        <f>IF(ISBLANK(#REF!),"",#REF!)</f>
        <v>#REF!</v>
      </c>
      <c r="BA522" s="219" t="e">
        <f>IF(ISBLANK(#REF!),"",#REF!)</f>
        <v>#REF!</v>
      </c>
      <c r="BB522" s="219" t="e">
        <f>IF(ISBLANK(#REF!),"",#REF!)</f>
        <v>#REF!</v>
      </c>
      <c r="BC522" s="219" t="e">
        <f>IF(ISBLANK(#REF!),"",#REF!)</f>
        <v>#REF!</v>
      </c>
      <c r="BD522" s="219" t="e">
        <f>IF(ISBLANK(#REF!),"",#REF!)</f>
        <v>#REF!</v>
      </c>
      <c r="BE522" s="219" t="e">
        <f>IF(ISBLANK(#REF!),"",#REF!)</f>
        <v>#REF!</v>
      </c>
      <c r="BF522" s="219" t="e">
        <f>IF(ISBLANK(#REF!),"",#REF!)</f>
        <v>#REF!</v>
      </c>
      <c r="BG522" s="219" t="e">
        <f>IF(ISBLANK(#REF!),"",#REF!)</f>
        <v>#REF!</v>
      </c>
      <c r="BH522" s="219" t="e">
        <f>IF(ISBLANK(#REF!),"",#REF!)</f>
        <v>#REF!</v>
      </c>
      <c r="BI522" s="219" t="e">
        <f>IF(ISBLANK(#REF!),"",#REF!)</f>
        <v>#REF!</v>
      </c>
      <c r="BJ522" s="219" t="e">
        <f>IF(ISBLANK(#REF!),"",#REF!)</f>
        <v>#REF!</v>
      </c>
      <c r="BK522" s="219" t="e">
        <f>IF(ISBLANK(#REF!),"",#REF!)</f>
        <v>#REF!</v>
      </c>
      <c r="BL522" s="219" t="e">
        <f>IF(ISBLANK(#REF!),"",#REF!)</f>
        <v>#REF!</v>
      </c>
      <c r="BM522" s="219" t="e">
        <f>IF(ISBLANK(#REF!),"",#REF!)</f>
        <v>#REF!</v>
      </c>
      <c r="BN522" s="219" t="e">
        <f>IF(ISBLANK(#REF!),"",#REF!)</f>
        <v>#REF!</v>
      </c>
      <c r="BO522" s="227" t="e">
        <f t="shared" si="149"/>
        <v>#REF!</v>
      </c>
      <c r="BP522" s="228" t="str">
        <f t="shared" si="152"/>
        <v/>
      </c>
      <c r="BQ522" s="229" t="str">
        <f t="shared" si="136"/>
        <v/>
      </c>
      <c r="BR522" s="228" t="e">
        <f t="shared" si="150"/>
        <v>#REF!</v>
      </c>
      <c r="BS522" s="230" t="e">
        <f t="shared" si="151"/>
        <v>#REF!</v>
      </c>
    </row>
    <row r="523" spans="1:71">
      <c r="A523" s="213" t="e">
        <f>IF(ISBLANK(#REF!),"",#REF!)</f>
        <v>#REF!</v>
      </c>
      <c r="B523" s="214" t="e">
        <f>IF(ISBLANK(#REF!),"",#REF!)</f>
        <v>#REF!</v>
      </c>
      <c r="C523" s="214" t="e">
        <f>IF(ISBLANK(#REF!),"",#REF!)</f>
        <v>#REF!</v>
      </c>
      <c r="D523" s="214" t="e">
        <f>IF(ISBLANK(#REF!),"",#REF!)</f>
        <v>#REF!</v>
      </c>
      <c r="E523" s="214" t="e">
        <f>IF(ISBLANK(#REF!),"",#REF!)</f>
        <v>#REF!</v>
      </c>
      <c r="F523" s="214" t="e">
        <f>IF(ISBLANK(#REF!),"",#REF!)</f>
        <v>#REF!</v>
      </c>
      <c r="G523" s="214" t="e">
        <f>IF(ISBLANK(#REF!),"",#REF!)</f>
        <v>#REF!</v>
      </c>
      <c r="H523" s="215" t="e">
        <f>IF(ISBLANK(#REF!),"",#REF!)</f>
        <v>#REF!</v>
      </c>
      <c r="I523" s="214" t="e">
        <f>IF(ISBLANK(#REF!),"",#REF!)</f>
        <v>#REF!</v>
      </c>
      <c r="J523" s="216" t="e">
        <f>IF(ISBLANK(#REF!),"",#REF!)</f>
        <v>#REF!</v>
      </c>
      <c r="K523" s="217" t="e">
        <f>IF(ISBLANK(#REF!),"",#REF!)</f>
        <v>#REF!</v>
      </c>
      <c r="L523" s="217" t="e">
        <f>IF(ISBLANK(#REF!),"",#REF!)</f>
        <v>#REF!</v>
      </c>
      <c r="M523" s="218" t="e">
        <f>IF(ISBLANK(#REF!),"",#REF!)</f>
        <v>#REF!</v>
      </c>
      <c r="N523" s="218" t="e">
        <f>IF(ISBLANK(#REF!),"",#REF!)</f>
        <v>#REF!</v>
      </c>
      <c r="O523" s="220" t="str">
        <f>IFERROR(VLOOKUP(_xlfn.CONCAT('Team Roster - Final'!$A523," : ",'Team Roster - Final'!$BM523),'Rate Calculations'!$C$4:$G$1100,5,FALSE),"")</f>
        <v/>
      </c>
      <c r="P523" s="225">
        <f>IF(ISBLANK('Rate Calculations'!$H525),"",'Rate Calculations'!$H525)</f>
        <v>1.7500000000000002E-2</v>
      </c>
      <c r="Q523" s="220" t="str">
        <f t="shared" si="137"/>
        <v/>
      </c>
      <c r="R523" s="221">
        <f>IF(ISBLANK('Rate Calculations'!$J525),"",'Rate Calculations'!$J525)</f>
        <v>3.5000000000000003E-2</v>
      </c>
      <c r="S523" s="220" t="str">
        <f t="shared" si="138"/>
        <v/>
      </c>
      <c r="T523" s="225" t="str">
        <f>IFERROR(VLOOKUP(_xlfn.CONCAT('Team Roster - Final'!$A523," : ",'Team Roster - Final'!$BM523),'Rate Calculations'!$C$4:$S$1100,10,FALSE),"")</f>
        <v/>
      </c>
      <c r="U523" s="225" t="str">
        <f>IFERROR(VLOOKUP(_xlfn.CONCAT('Team Roster - Final'!$A523," : ",'Team Roster - Final'!$BM523),'Rate Calculations'!$C$4:$S$1100,11,FALSE),"")</f>
        <v/>
      </c>
      <c r="V523" s="222" t="str">
        <f t="shared" si="139"/>
        <v/>
      </c>
      <c r="W523" s="222" t="str">
        <f t="shared" si="140"/>
        <v/>
      </c>
      <c r="X523" s="223" t="str">
        <f>IFERROR(VLOOKUP(_xlfn.CONCAT('Team Roster - Final'!$A523," : ",'Team Roster - Final'!$BM523),'Rate Calculations'!$C$4:$S$1100,14,FALSE),"")</f>
        <v/>
      </c>
      <c r="Y523" s="222" t="str">
        <f t="shared" si="141"/>
        <v/>
      </c>
      <c r="Z523" s="222" t="str">
        <f t="shared" si="142"/>
        <v/>
      </c>
      <c r="AA523" s="224" t="str">
        <f>IFERROR(IF(#REF!="Yes",$Y523, $Y523+$Q523*0.5),"")</f>
        <v/>
      </c>
      <c r="AB523" s="224" t="str">
        <f>IFERROR(IF(#REF!="Yes",$Z523, $Z523+$S523*0.5),"")</f>
        <v/>
      </c>
      <c r="AC523" s="220" t="str">
        <f>IFERROR(VLOOKUP(_xlfn.CONCAT('Team Roster - Final'!$A523," : ",'Team Roster - Final'!$BM523),'Rate Calculations'!$C$4:$U$1100,19,FALSE),"")</f>
        <v/>
      </c>
      <c r="AD523" s="220" t="str">
        <f t="shared" si="143"/>
        <v/>
      </c>
      <c r="AE523" s="220" t="str">
        <f t="shared" si="144"/>
        <v/>
      </c>
      <c r="AF523" s="225" t="str">
        <f>IFERROR(VLOOKUP(_xlfn.CONCAT('Team Roster - Final'!$A523," : ",'Team Roster - Final'!$BM523),'Rate Calculations'!$C$4:$AB$1100,22,FALSE),"")</f>
        <v/>
      </c>
      <c r="AG523" s="225" t="str">
        <f>IFERROR(VLOOKUP(_xlfn.CONCAT('Team Roster - Final'!$A523," : ",'Team Roster - Final'!$BM523),'Rate Calculations'!$C$4:$AB$1100,23,FALSE),"")</f>
        <v/>
      </c>
      <c r="AH523" s="222" t="str">
        <f t="shared" si="145"/>
        <v/>
      </c>
      <c r="AI523" s="222" t="str">
        <f t="shared" si="146"/>
        <v/>
      </c>
      <c r="AJ523" s="223" t="str">
        <f>Table1[[#This Row],[Home Office
Net Fee %]]</f>
        <v/>
      </c>
      <c r="AK523" s="222" t="str">
        <f t="shared" si="147"/>
        <v/>
      </c>
      <c r="AL523" s="222" t="str">
        <f t="shared" si="148"/>
        <v/>
      </c>
      <c r="AM523" s="215" t="str">
        <f>IFERROR(IF(#REF!="Yes",$AK523,($AK523+$AD523*0.5)),"")</f>
        <v/>
      </c>
      <c r="AN523" s="215" t="str">
        <f>IFERROR(IF(#REF!="Yes",$AL523,($AL523+$AE523*0.5)),"")</f>
        <v/>
      </c>
      <c r="AO523" s="374" t="str">
        <f>IF(ISBLANK('Team Roster Proposed - FBR'!Q524),"",'Team Roster Proposed - FBR'!Q524)</f>
        <v/>
      </c>
      <c r="AP523" s="226" t="e">
        <f>IF(ISBLANK(#REF!),"",#REF!)</f>
        <v>#REF!</v>
      </c>
      <c r="AQ523" s="226" t="e">
        <f>IF(ISBLANK(#REF!),"",#REF!)</f>
        <v>#REF!</v>
      </c>
      <c r="AR523" s="226" t="e">
        <f>IF(ISBLANK(#REF!),"",#REF!)</f>
        <v>#REF!</v>
      </c>
      <c r="AS523" s="219" t="e">
        <f>IF(ISBLANK(#REF!),"",#REF!)</f>
        <v>#REF!</v>
      </c>
      <c r="AT523" s="219" t="e">
        <f>IF(ISBLANK(#REF!),"",#REF!)</f>
        <v>#REF!</v>
      </c>
      <c r="AU523" s="219" t="e">
        <f>IF(ISBLANK(#REF!),"",#REF!)</f>
        <v>#REF!</v>
      </c>
      <c r="AV523" s="219" t="e">
        <f>IF(ISBLANK(#REF!),"",#REF!)</f>
        <v>#REF!</v>
      </c>
      <c r="AW523" s="219" t="e">
        <f>IF(ISBLANK(#REF!),"",#REF!)</f>
        <v>#REF!</v>
      </c>
      <c r="AX523" s="219" t="e">
        <f>IF(ISBLANK(#REF!),"",#REF!)</f>
        <v>#REF!</v>
      </c>
      <c r="AY523" s="226" t="e">
        <f>IF(ISBLANK(#REF!),"",#REF!)</f>
        <v>#REF!</v>
      </c>
      <c r="AZ523" s="219" t="e">
        <f>IF(ISBLANK(#REF!),"",#REF!)</f>
        <v>#REF!</v>
      </c>
      <c r="BA523" s="219" t="e">
        <f>IF(ISBLANK(#REF!),"",#REF!)</f>
        <v>#REF!</v>
      </c>
      <c r="BB523" s="219" t="e">
        <f>IF(ISBLANK(#REF!),"",#REF!)</f>
        <v>#REF!</v>
      </c>
      <c r="BC523" s="219" t="e">
        <f>IF(ISBLANK(#REF!),"",#REF!)</f>
        <v>#REF!</v>
      </c>
      <c r="BD523" s="219" t="e">
        <f>IF(ISBLANK(#REF!),"",#REF!)</f>
        <v>#REF!</v>
      </c>
      <c r="BE523" s="219" t="e">
        <f>IF(ISBLANK(#REF!),"",#REF!)</f>
        <v>#REF!</v>
      </c>
      <c r="BF523" s="219" t="e">
        <f>IF(ISBLANK(#REF!),"",#REF!)</f>
        <v>#REF!</v>
      </c>
      <c r="BG523" s="219" t="e">
        <f>IF(ISBLANK(#REF!),"",#REF!)</f>
        <v>#REF!</v>
      </c>
      <c r="BH523" s="219" t="e">
        <f>IF(ISBLANK(#REF!),"",#REF!)</f>
        <v>#REF!</v>
      </c>
      <c r="BI523" s="219" t="e">
        <f>IF(ISBLANK(#REF!),"",#REF!)</f>
        <v>#REF!</v>
      </c>
      <c r="BJ523" s="219" t="e">
        <f>IF(ISBLANK(#REF!),"",#REF!)</f>
        <v>#REF!</v>
      </c>
      <c r="BK523" s="219" t="e">
        <f>IF(ISBLANK(#REF!),"",#REF!)</f>
        <v>#REF!</v>
      </c>
      <c r="BL523" s="219" t="e">
        <f>IF(ISBLANK(#REF!),"",#REF!)</f>
        <v>#REF!</v>
      </c>
      <c r="BM523" s="219" t="e">
        <f>IF(ISBLANK(#REF!),"",#REF!)</f>
        <v>#REF!</v>
      </c>
      <c r="BN523" s="219" t="e">
        <f>IF(ISBLANK(#REF!),"",#REF!)</f>
        <v>#REF!</v>
      </c>
      <c r="BO523" s="227" t="e">
        <f t="shared" si="149"/>
        <v>#REF!</v>
      </c>
      <c r="BP523" s="228" t="str">
        <f t="shared" si="152"/>
        <v/>
      </c>
      <c r="BQ523" s="229" t="str">
        <f t="shared" si="136"/>
        <v/>
      </c>
      <c r="BR523" s="228" t="e">
        <f t="shared" si="150"/>
        <v>#REF!</v>
      </c>
      <c r="BS523" s="230" t="e">
        <f t="shared" si="151"/>
        <v>#REF!</v>
      </c>
    </row>
    <row r="524" spans="1:71">
      <c r="A524" s="213" t="e">
        <f>IF(ISBLANK(#REF!),"",#REF!)</f>
        <v>#REF!</v>
      </c>
      <c r="B524" s="214" t="e">
        <f>IF(ISBLANK(#REF!),"",#REF!)</f>
        <v>#REF!</v>
      </c>
      <c r="C524" s="214" t="e">
        <f>IF(ISBLANK(#REF!),"",#REF!)</f>
        <v>#REF!</v>
      </c>
      <c r="D524" s="214" t="e">
        <f>IF(ISBLANK(#REF!),"",#REF!)</f>
        <v>#REF!</v>
      </c>
      <c r="E524" s="214" t="e">
        <f>IF(ISBLANK(#REF!),"",#REF!)</f>
        <v>#REF!</v>
      </c>
      <c r="F524" s="214" t="e">
        <f>IF(ISBLANK(#REF!),"",#REF!)</f>
        <v>#REF!</v>
      </c>
      <c r="G524" s="214" t="e">
        <f>IF(ISBLANK(#REF!),"",#REF!)</f>
        <v>#REF!</v>
      </c>
      <c r="H524" s="215" t="e">
        <f>IF(ISBLANK(#REF!),"",#REF!)</f>
        <v>#REF!</v>
      </c>
      <c r="I524" s="214" t="e">
        <f>IF(ISBLANK(#REF!),"",#REF!)</f>
        <v>#REF!</v>
      </c>
      <c r="J524" s="216" t="e">
        <f>IF(ISBLANK(#REF!),"",#REF!)</f>
        <v>#REF!</v>
      </c>
      <c r="K524" s="217" t="e">
        <f>IF(ISBLANK(#REF!),"",#REF!)</f>
        <v>#REF!</v>
      </c>
      <c r="L524" s="217" t="e">
        <f>IF(ISBLANK(#REF!),"",#REF!)</f>
        <v>#REF!</v>
      </c>
      <c r="M524" s="218" t="e">
        <f>IF(ISBLANK(#REF!),"",#REF!)</f>
        <v>#REF!</v>
      </c>
      <c r="N524" s="218" t="e">
        <f>IF(ISBLANK(#REF!),"",#REF!)</f>
        <v>#REF!</v>
      </c>
      <c r="O524" s="220" t="str">
        <f>IFERROR(VLOOKUP(_xlfn.CONCAT('Team Roster - Final'!$A524," : ",'Team Roster - Final'!$BM524),'Rate Calculations'!$C$4:$G$1100,5,FALSE),"")</f>
        <v/>
      </c>
      <c r="P524" s="225">
        <f>IF(ISBLANK('Rate Calculations'!$H526),"",'Rate Calculations'!$H526)</f>
        <v>1.7500000000000002E-2</v>
      </c>
      <c r="Q524" s="220" t="str">
        <f t="shared" si="137"/>
        <v/>
      </c>
      <c r="R524" s="221">
        <f>IF(ISBLANK('Rate Calculations'!$J526),"",'Rate Calculations'!$J526)</f>
        <v>3.5000000000000003E-2</v>
      </c>
      <c r="S524" s="220" t="str">
        <f t="shared" si="138"/>
        <v/>
      </c>
      <c r="T524" s="225" t="str">
        <f>IFERROR(VLOOKUP(_xlfn.CONCAT('Team Roster - Final'!$A524," : ",'Team Roster - Final'!$BM524),'Rate Calculations'!$C$4:$S$1100,10,FALSE),"")</f>
        <v/>
      </c>
      <c r="U524" s="225" t="str">
        <f>IFERROR(VLOOKUP(_xlfn.CONCAT('Team Roster - Final'!$A524," : ",'Team Roster - Final'!$BM524),'Rate Calculations'!$C$4:$S$1100,11,FALSE),"")</f>
        <v/>
      </c>
      <c r="V524" s="222" t="str">
        <f t="shared" si="139"/>
        <v/>
      </c>
      <c r="W524" s="222" t="str">
        <f t="shared" si="140"/>
        <v/>
      </c>
      <c r="X524" s="223" t="str">
        <f>IFERROR(VLOOKUP(_xlfn.CONCAT('Team Roster - Final'!$A524," : ",'Team Roster - Final'!$BM524),'Rate Calculations'!$C$4:$S$1100,14,FALSE),"")</f>
        <v/>
      </c>
      <c r="Y524" s="222" t="str">
        <f t="shared" si="141"/>
        <v/>
      </c>
      <c r="Z524" s="222" t="str">
        <f t="shared" si="142"/>
        <v/>
      </c>
      <c r="AA524" s="224" t="str">
        <f>IFERROR(IF(#REF!="Yes",$Y524, $Y524+$Q524*0.5),"")</f>
        <v/>
      </c>
      <c r="AB524" s="224" t="str">
        <f>IFERROR(IF(#REF!="Yes",$Z524, $Z524+$S524*0.5),"")</f>
        <v/>
      </c>
      <c r="AC524" s="220" t="str">
        <f>IFERROR(VLOOKUP(_xlfn.CONCAT('Team Roster - Final'!$A524," : ",'Team Roster - Final'!$BM524),'Rate Calculations'!$C$4:$U$1100,19,FALSE),"")</f>
        <v/>
      </c>
      <c r="AD524" s="220" t="str">
        <f t="shared" si="143"/>
        <v/>
      </c>
      <c r="AE524" s="220" t="str">
        <f t="shared" si="144"/>
        <v/>
      </c>
      <c r="AF524" s="225" t="str">
        <f>IFERROR(VLOOKUP(_xlfn.CONCAT('Team Roster - Final'!$A524," : ",'Team Roster - Final'!$BM524),'Rate Calculations'!$C$4:$AB$1100,22,FALSE),"")</f>
        <v/>
      </c>
      <c r="AG524" s="225" t="str">
        <f>IFERROR(VLOOKUP(_xlfn.CONCAT('Team Roster - Final'!$A524," : ",'Team Roster - Final'!$BM524),'Rate Calculations'!$C$4:$AB$1100,23,FALSE),"")</f>
        <v/>
      </c>
      <c r="AH524" s="222" t="str">
        <f t="shared" si="145"/>
        <v/>
      </c>
      <c r="AI524" s="222" t="str">
        <f t="shared" si="146"/>
        <v/>
      </c>
      <c r="AJ524" s="223" t="str">
        <f>Table1[[#This Row],[Home Office
Net Fee %]]</f>
        <v/>
      </c>
      <c r="AK524" s="222" t="str">
        <f t="shared" si="147"/>
        <v/>
      </c>
      <c r="AL524" s="222" t="str">
        <f t="shared" si="148"/>
        <v/>
      </c>
      <c r="AM524" s="215" t="str">
        <f>IFERROR(IF(#REF!="Yes",$AK524,($AK524+$AD524*0.5)),"")</f>
        <v/>
      </c>
      <c r="AN524" s="215" t="str">
        <f>IFERROR(IF(#REF!="Yes",$AL524,($AL524+$AE524*0.5)),"")</f>
        <v/>
      </c>
      <c r="AO524" s="374" t="str">
        <f>IF(ISBLANK('Team Roster Proposed - FBR'!Q525),"",'Team Roster Proposed - FBR'!Q525)</f>
        <v/>
      </c>
      <c r="AP524" s="226" t="e">
        <f>IF(ISBLANK(#REF!),"",#REF!)</f>
        <v>#REF!</v>
      </c>
      <c r="AQ524" s="226" t="e">
        <f>IF(ISBLANK(#REF!),"",#REF!)</f>
        <v>#REF!</v>
      </c>
      <c r="AR524" s="226" t="e">
        <f>IF(ISBLANK(#REF!),"",#REF!)</f>
        <v>#REF!</v>
      </c>
      <c r="AS524" s="219" t="e">
        <f>IF(ISBLANK(#REF!),"",#REF!)</f>
        <v>#REF!</v>
      </c>
      <c r="AT524" s="219" t="e">
        <f>IF(ISBLANK(#REF!),"",#REF!)</f>
        <v>#REF!</v>
      </c>
      <c r="AU524" s="219" t="e">
        <f>IF(ISBLANK(#REF!),"",#REF!)</f>
        <v>#REF!</v>
      </c>
      <c r="AV524" s="219" t="e">
        <f>IF(ISBLANK(#REF!),"",#REF!)</f>
        <v>#REF!</v>
      </c>
      <c r="AW524" s="219" t="e">
        <f>IF(ISBLANK(#REF!),"",#REF!)</f>
        <v>#REF!</v>
      </c>
      <c r="AX524" s="219" t="e">
        <f>IF(ISBLANK(#REF!),"",#REF!)</f>
        <v>#REF!</v>
      </c>
      <c r="AY524" s="226" t="e">
        <f>IF(ISBLANK(#REF!),"",#REF!)</f>
        <v>#REF!</v>
      </c>
      <c r="AZ524" s="219" t="e">
        <f>IF(ISBLANK(#REF!),"",#REF!)</f>
        <v>#REF!</v>
      </c>
      <c r="BA524" s="219" t="e">
        <f>IF(ISBLANK(#REF!),"",#REF!)</f>
        <v>#REF!</v>
      </c>
      <c r="BB524" s="219" t="e">
        <f>IF(ISBLANK(#REF!),"",#REF!)</f>
        <v>#REF!</v>
      </c>
      <c r="BC524" s="219" t="e">
        <f>IF(ISBLANK(#REF!),"",#REF!)</f>
        <v>#REF!</v>
      </c>
      <c r="BD524" s="219" t="e">
        <f>IF(ISBLANK(#REF!),"",#REF!)</f>
        <v>#REF!</v>
      </c>
      <c r="BE524" s="219" t="e">
        <f>IF(ISBLANK(#REF!),"",#REF!)</f>
        <v>#REF!</v>
      </c>
      <c r="BF524" s="219" t="e">
        <f>IF(ISBLANK(#REF!),"",#REF!)</f>
        <v>#REF!</v>
      </c>
      <c r="BG524" s="219" t="e">
        <f>IF(ISBLANK(#REF!),"",#REF!)</f>
        <v>#REF!</v>
      </c>
      <c r="BH524" s="219" t="e">
        <f>IF(ISBLANK(#REF!),"",#REF!)</f>
        <v>#REF!</v>
      </c>
      <c r="BI524" s="219" t="e">
        <f>IF(ISBLANK(#REF!),"",#REF!)</f>
        <v>#REF!</v>
      </c>
      <c r="BJ524" s="219" t="e">
        <f>IF(ISBLANK(#REF!),"",#REF!)</f>
        <v>#REF!</v>
      </c>
      <c r="BK524" s="219" t="e">
        <f>IF(ISBLANK(#REF!),"",#REF!)</f>
        <v>#REF!</v>
      </c>
      <c r="BL524" s="219" t="e">
        <f>IF(ISBLANK(#REF!),"",#REF!)</f>
        <v>#REF!</v>
      </c>
      <c r="BM524" s="219" t="e">
        <f>IF(ISBLANK(#REF!),"",#REF!)</f>
        <v>#REF!</v>
      </c>
      <c r="BN524" s="219" t="e">
        <f>IF(ISBLANK(#REF!),"",#REF!)</f>
        <v>#REF!</v>
      </c>
      <c r="BO524" s="227" t="e">
        <f t="shared" si="149"/>
        <v>#REF!</v>
      </c>
      <c r="BP524" s="228" t="str">
        <f t="shared" si="152"/>
        <v/>
      </c>
      <c r="BQ524" s="229" t="str">
        <f t="shared" si="136"/>
        <v/>
      </c>
      <c r="BR524" s="228" t="e">
        <f t="shared" si="150"/>
        <v>#REF!</v>
      </c>
      <c r="BS524" s="230" t="e">
        <f t="shared" si="151"/>
        <v>#REF!</v>
      </c>
    </row>
    <row r="525" spans="1:71">
      <c r="A525" s="213" t="e">
        <f>IF(ISBLANK(#REF!),"",#REF!)</f>
        <v>#REF!</v>
      </c>
      <c r="B525" s="214" t="e">
        <f>IF(ISBLANK(#REF!),"",#REF!)</f>
        <v>#REF!</v>
      </c>
      <c r="C525" s="214" t="e">
        <f>IF(ISBLANK(#REF!),"",#REF!)</f>
        <v>#REF!</v>
      </c>
      <c r="D525" s="214" t="e">
        <f>IF(ISBLANK(#REF!),"",#REF!)</f>
        <v>#REF!</v>
      </c>
      <c r="E525" s="214" t="e">
        <f>IF(ISBLANK(#REF!),"",#REF!)</f>
        <v>#REF!</v>
      </c>
      <c r="F525" s="214" t="e">
        <f>IF(ISBLANK(#REF!),"",#REF!)</f>
        <v>#REF!</v>
      </c>
      <c r="G525" s="214" t="e">
        <f>IF(ISBLANK(#REF!),"",#REF!)</f>
        <v>#REF!</v>
      </c>
      <c r="H525" s="215" t="e">
        <f>IF(ISBLANK(#REF!),"",#REF!)</f>
        <v>#REF!</v>
      </c>
      <c r="I525" s="214" t="e">
        <f>IF(ISBLANK(#REF!),"",#REF!)</f>
        <v>#REF!</v>
      </c>
      <c r="J525" s="216" t="e">
        <f>IF(ISBLANK(#REF!),"",#REF!)</f>
        <v>#REF!</v>
      </c>
      <c r="K525" s="217" t="e">
        <f>IF(ISBLANK(#REF!),"",#REF!)</f>
        <v>#REF!</v>
      </c>
      <c r="L525" s="217" t="e">
        <f>IF(ISBLANK(#REF!),"",#REF!)</f>
        <v>#REF!</v>
      </c>
      <c r="M525" s="218" t="e">
        <f>IF(ISBLANK(#REF!),"",#REF!)</f>
        <v>#REF!</v>
      </c>
      <c r="N525" s="218" t="e">
        <f>IF(ISBLANK(#REF!),"",#REF!)</f>
        <v>#REF!</v>
      </c>
      <c r="O525" s="220" t="str">
        <f>IFERROR(VLOOKUP(_xlfn.CONCAT('Team Roster - Final'!$A525," : ",'Team Roster - Final'!$BM525),'Rate Calculations'!$C$4:$G$1100,5,FALSE),"")</f>
        <v/>
      </c>
      <c r="P525" s="225">
        <f>IF(ISBLANK('Rate Calculations'!$H527),"",'Rate Calculations'!$H527)</f>
        <v>1.7500000000000002E-2</v>
      </c>
      <c r="Q525" s="220" t="str">
        <f t="shared" si="137"/>
        <v/>
      </c>
      <c r="R525" s="221">
        <f>IF(ISBLANK('Rate Calculations'!$J527),"",'Rate Calculations'!$J527)</f>
        <v>3.5000000000000003E-2</v>
      </c>
      <c r="S525" s="220" t="str">
        <f t="shared" si="138"/>
        <v/>
      </c>
      <c r="T525" s="225" t="str">
        <f>IFERROR(VLOOKUP(_xlfn.CONCAT('Team Roster - Final'!$A525," : ",'Team Roster - Final'!$BM525),'Rate Calculations'!$C$4:$S$1100,10,FALSE),"")</f>
        <v/>
      </c>
      <c r="U525" s="225" t="str">
        <f>IFERROR(VLOOKUP(_xlfn.CONCAT('Team Roster - Final'!$A525," : ",'Team Roster - Final'!$BM525),'Rate Calculations'!$C$4:$S$1100,11,FALSE),"")</f>
        <v/>
      </c>
      <c r="V525" s="222" t="str">
        <f t="shared" si="139"/>
        <v/>
      </c>
      <c r="W525" s="222" t="str">
        <f t="shared" si="140"/>
        <v/>
      </c>
      <c r="X525" s="223" t="str">
        <f>IFERROR(VLOOKUP(_xlfn.CONCAT('Team Roster - Final'!$A525," : ",'Team Roster - Final'!$BM525),'Rate Calculations'!$C$4:$S$1100,14,FALSE),"")</f>
        <v/>
      </c>
      <c r="Y525" s="222" t="str">
        <f t="shared" si="141"/>
        <v/>
      </c>
      <c r="Z525" s="222" t="str">
        <f t="shared" si="142"/>
        <v/>
      </c>
      <c r="AA525" s="224" t="str">
        <f>IFERROR(IF(#REF!="Yes",$Y525, $Y525+$Q525*0.5),"")</f>
        <v/>
      </c>
      <c r="AB525" s="224" t="str">
        <f>IFERROR(IF(#REF!="Yes",$Z525, $Z525+$S525*0.5),"")</f>
        <v/>
      </c>
      <c r="AC525" s="220" t="str">
        <f>IFERROR(VLOOKUP(_xlfn.CONCAT('Team Roster - Final'!$A525," : ",'Team Roster - Final'!$BM525),'Rate Calculations'!$C$4:$U$1100,19,FALSE),"")</f>
        <v/>
      </c>
      <c r="AD525" s="220" t="str">
        <f t="shared" si="143"/>
        <v/>
      </c>
      <c r="AE525" s="220" t="str">
        <f t="shared" si="144"/>
        <v/>
      </c>
      <c r="AF525" s="225" t="str">
        <f>IFERROR(VLOOKUP(_xlfn.CONCAT('Team Roster - Final'!$A525," : ",'Team Roster - Final'!$BM525),'Rate Calculations'!$C$4:$AB$1100,22,FALSE),"")</f>
        <v/>
      </c>
      <c r="AG525" s="225" t="str">
        <f>IFERROR(VLOOKUP(_xlfn.CONCAT('Team Roster - Final'!$A525," : ",'Team Roster - Final'!$BM525),'Rate Calculations'!$C$4:$AB$1100,23,FALSE),"")</f>
        <v/>
      </c>
      <c r="AH525" s="222" t="str">
        <f t="shared" si="145"/>
        <v/>
      </c>
      <c r="AI525" s="222" t="str">
        <f t="shared" si="146"/>
        <v/>
      </c>
      <c r="AJ525" s="223" t="str">
        <f>Table1[[#This Row],[Home Office
Net Fee %]]</f>
        <v/>
      </c>
      <c r="AK525" s="222" t="str">
        <f t="shared" si="147"/>
        <v/>
      </c>
      <c r="AL525" s="222" t="str">
        <f t="shared" si="148"/>
        <v/>
      </c>
      <c r="AM525" s="215" t="str">
        <f>IFERROR(IF(#REF!="Yes",$AK525,($AK525+$AD525*0.5)),"")</f>
        <v/>
      </c>
      <c r="AN525" s="215" t="str">
        <f>IFERROR(IF(#REF!="Yes",$AL525,($AL525+$AE525*0.5)),"")</f>
        <v/>
      </c>
      <c r="AO525" s="374" t="str">
        <f>IF(ISBLANK('Team Roster Proposed - FBR'!Q526),"",'Team Roster Proposed - FBR'!Q526)</f>
        <v/>
      </c>
      <c r="AP525" s="226" t="e">
        <f>IF(ISBLANK(#REF!),"",#REF!)</f>
        <v>#REF!</v>
      </c>
      <c r="AQ525" s="226" t="e">
        <f>IF(ISBLANK(#REF!),"",#REF!)</f>
        <v>#REF!</v>
      </c>
      <c r="AR525" s="226" t="e">
        <f>IF(ISBLANK(#REF!),"",#REF!)</f>
        <v>#REF!</v>
      </c>
      <c r="AS525" s="219" t="e">
        <f>IF(ISBLANK(#REF!),"",#REF!)</f>
        <v>#REF!</v>
      </c>
      <c r="AT525" s="219" t="e">
        <f>IF(ISBLANK(#REF!),"",#REF!)</f>
        <v>#REF!</v>
      </c>
      <c r="AU525" s="219" t="e">
        <f>IF(ISBLANK(#REF!),"",#REF!)</f>
        <v>#REF!</v>
      </c>
      <c r="AV525" s="219" t="e">
        <f>IF(ISBLANK(#REF!),"",#REF!)</f>
        <v>#REF!</v>
      </c>
      <c r="AW525" s="219" t="e">
        <f>IF(ISBLANK(#REF!),"",#REF!)</f>
        <v>#REF!</v>
      </c>
      <c r="AX525" s="219" t="e">
        <f>IF(ISBLANK(#REF!),"",#REF!)</f>
        <v>#REF!</v>
      </c>
      <c r="AY525" s="226" t="e">
        <f>IF(ISBLANK(#REF!),"",#REF!)</f>
        <v>#REF!</v>
      </c>
      <c r="AZ525" s="219" t="e">
        <f>IF(ISBLANK(#REF!),"",#REF!)</f>
        <v>#REF!</v>
      </c>
      <c r="BA525" s="219" t="e">
        <f>IF(ISBLANK(#REF!),"",#REF!)</f>
        <v>#REF!</v>
      </c>
      <c r="BB525" s="219" t="e">
        <f>IF(ISBLANK(#REF!),"",#REF!)</f>
        <v>#REF!</v>
      </c>
      <c r="BC525" s="219" t="e">
        <f>IF(ISBLANK(#REF!),"",#REF!)</f>
        <v>#REF!</v>
      </c>
      <c r="BD525" s="219" t="e">
        <f>IF(ISBLANK(#REF!),"",#REF!)</f>
        <v>#REF!</v>
      </c>
      <c r="BE525" s="219" t="e">
        <f>IF(ISBLANK(#REF!),"",#REF!)</f>
        <v>#REF!</v>
      </c>
      <c r="BF525" s="219" t="e">
        <f>IF(ISBLANK(#REF!),"",#REF!)</f>
        <v>#REF!</v>
      </c>
      <c r="BG525" s="219" t="e">
        <f>IF(ISBLANK(#REF!),"",#REF!)</f>
        <v>#REF!</v>
      </c>
      <c r="BH525" s="219" t="e">
        <f>IF(ISBLANK(#REF!),"",#REF!)</f>
        <v>#REF!</v>
      </c>
      <c r="BI525" s="219" t="e">
        <f>IF(ISBLANK(#REF!),"",#REF!)</f>
        <v>#REF!</v>
      </c>
      <c r="BJ525" s="219" t="e">
        <f>IF(ISBLANK(#REF!),"",#REF!)</f>
        <v>#REF!</v>
      </c>
      <c r="BK525" s="219" t="e">
        <f>IF(ISBLANK(#REF!),"",#REF!)</f>
        <v>#REF!</v>
      </c>
      <c r="BL525" s="219" t="e">
        <f>IF(ISBLANK(#REF!),"",#REF!)</f>
        <v>#REF!</v>
      </c>
      <c r="BM525" s="219" t="e">
        <f>IF(ISBLANK(#REF!),"",#REF!)</f>
        <v>#REF!</v>
      </c>
      <c r="BN525" s="219" t="e">
        <f>IF(ISBLANK(#REF!),"",#REF!)</f>
        <v>#REF!</v>
      </c>
      <c r="BO525" s="227" t="e">
        <f t="shared" si="149"/>
        <v>#REF!</v>
      </c>
      <c r="BP525" s="228" t="str">
        <f t="shared" si="152"/>
        <v/>
      </c>
      <c r="BQ525" s="229" t="str">
        <f t="shared" si="136"/>
        <v/>
      </c>
      <c r="BR525" s="228" t="e">
        <f t="shared" si="150"/>
        <v>#REF!</v>
      </c>
      <c r="BS525" s="230" t="e">
        <f t="shared" si="151"/>
        <v>#REF!</v>
      </c>
    </row>
    <row r="526" spans="1:71">
      <c r="A526" s="213" t="e">
        <f>IF(ISBLANK(#REF!),"",#REF!)</f>
        <v>#REF!</v>
      </c>
      <c r="B526" s="214" t="e">
        <f>IF(ISBLANK(#REF!),"",#REF!)</f>
        <v>#REF!</v>
      </c>
      <c r="C526" s="214" t="e">
        <f>IF(ISBLANK(#REF!),"",#REF!)</f>
        <v>#REF!</v>
      </c>
      <c r="D526" s="214" t="e">
        <f>IF(ISBLANK(#REF!),"",#REF!)</f>
        <v>#REF!</v>
      </c>
      <c r="E526" s="214" t="e">
        <f>IF(ISBLANK(#REF!),"",#REF!)</f>
        <v>#REF!</v>
      </c>
      <c r="F526" s="214" t="e">
        <f>IF(ISBLANK(#REF!),"",#REF!)</f>
        <v>#REF!</v>
      </c>
      <c r="G526" s="214" t="e">
        <f>IF(ISBLANK(#REF!),"",#REF!)</f>
        <v>#REF!</v>
      </c>
      <c r="H526" s="215" t="e">
        <f>IF(ISBLANK(#REF!),"",#REF!)</f>
        <v>#REF!</v>
      </c>
      <c r="I526" s="214" t="e">
        <f>IF(ISBLANK(#REF!),"",#REF!)</f>
        <v>#REF!</v>
      </c>
      <c r="J526" s="216" t="e">
        <f>IF(ISBLANK(#REF!),"",#REF!)</f>
        <v>#REF!</v>
      </c>
      <c r="K526" s="217" t="e">
        <f>IF(ISBLANK(#REF!),"",#REF!)</f>
        <v>#REF!</v>
      </c>
      <c r="L526" s="217" t="e">
        <f>IF(ISBLANK(#REF!),"",#REF!)</f>
        <v>#REF!</v>
      </c>
      <c r="M526" s="218" t="e">
        <f>IF(ISBLANK(#REF!),"",#REF!)</f>
        <v>#REF!</v>
      </c>
      <c r="N526" s="218" t="e">
        <f>IF(ISBLANK(#REF!),"",#REF!)</f>
        <v>#REF!</v>
      </c>
      <c r="O526" s="220" t="str">
        <f>IFERROR(VLOOKUP(_xlfn.CONCAT('Team Roster - Final'!$A526," : ",'Team Roster - Final'!$BM526),'Rate Calculations'!$C$4:$G$1100,5,FALSE),"")</f>
        <v/>
      </c>
      <c r="P526" s="225">
        <f>IF(ISBLANK('Rate Calculations'!$H528),"",'Rate Calculations'!$H528)</f>
        <v>1.7500000000000002E-2</v>
      </c>
      <c r="Q526" s="220" t="str">
        <f t="shared" si="137"/>
        <v/>
      </c>
      <c r="R526" s="221">
        <f>IF(ISBLANK('Rate Calculations'!$J528),"",'Rate Calculations'!$J528)</f>
        <v>3.5000000000000003E-2</v>
      </c>
      <c r="S526" s="220" t="str">
        <f t="shared" si="138"/>
        <v/>
      </c>
      <c r="T526" s="225" t="str">
        <f>IFERROR(VLOOKUP(_xlfn.CONCAT('Team Roster - Final'!$A526," : ",'Team Roster - Final'!$BM526),'Rate Calculations'!$C$4:$S$1100,10,FALSE),"")</f>
        <v/>
      </c>
      <c r="U526" s="225" t="str">
        <f>IFERROR(VLOOKUP(_xlfn.CONCAT('Team Roster - Final'!$A526," : ",'Team Roster - Final'!$BM526),'Rate Calculations'!$C$4:$S$1100,11,FALSE),"")</f>
        <v/>
      </c>
      <c r="V526" s="222" t="str">
        <f t="shared" si="139"/>
        <v/>
      </c>
      <c r="W526" s="222" t="str">
        <f t="shared" si="140"/>
        <v/>
      </c>
      <c r="X526" s="223" t="str">
        <f>IFERROR(VLOOKUP(_xlfn.CONCAT('Team Roster - Final'!$A526," : ",'Team Roster - Final'!$BM526),'Rate Calculations'!$C$4:$S$1100,14,FALSE),"")</f>
        <v/>
      </c>
      <c r="Y526" s="222" t="str">
        <f t="shared" si="141"/>
        <v/>
      </c>
      <c r="Z526" s="222" t="str">
        <f t="shared" si="142"/>
        <v/>
      </c>
      <c r="AA526" s="224" t="str">
        <f>IFERROR(IF(#REF!="Yes",$Y526, $Y526+$Q526*0.5),"")</f>
        <v/>
      </c>
      <c r="AB526" s="224" t="str">
        <f>IFERROR(IF(#REF!="Yes",$Z526, $Z526+$S526*0.5),"")</f>
        <v/>
      </c>
      <c r="AC526" s="220" t="str">
        <f>IFERROR(VLOOKUP(_xlfn.CONCAT('Team Roster - Final'!$A526," : ",'Team Roster - Final'!$BM526),'Rate Calculations'!$C$4:$U$1100,19,FALSE),"")</f>
        <v/>
      </c>
      <c r="AD526" s="220" t="str">
        <f t="shared" si="143"/>
        <v/>
      </c>
      <c r="AE526" s="220" t="str">
        <f t="shared" si="144"/>
        <v/>
      </c>
      <c r="AF526" s="225" t="str">
        <f>IFERROR(VLOOKUP(_xlfn.CONCAT('Team Roster - Final'!$A526," : ",'Team Roster - Final'!$BM526),'Rate Calculations'!$C$4:$AB$1100,22,FALSE),"")</f>
        <v/>
      </c>
      <c r="AG526" s="225" t="str">
        <f>IFERROR(VLOOKUP(_xlfn.CONCAT('Team Roster - Final'!$A526," : ",'Team Roster - Final'!$BM526),'Rate Calculations'!$C$4:$AB$1100,23,FALSE),"")</f>
        <v/>
      </c>
      <c r="AH526" s="222" t="str">
        <f t="shared" si="145"/>
        <v/>
      </c>
      <c r="AI526" s="222" t="str">
        <f t="shared" si="146"/>
        <v/>
      </c>
      <c r="AJ526" s="223" t="str">
        <f>Table1[[#This Row],[Home Office
Net Fee %]]</f>
        <v/>
      </c>
      <c r="AK526" s="222" t="str">
        <f t="shared" si="147"/>
        <v/>
      </c>
      <c r="AL526" s="222" t="str">
        <f t="shared" si="148"/>
        <v/>
      </c>
      <c r="AM526" s="215" t="str">
        <f>IFERROR(IF(#REF!="Yes",$AK526,($AK526+$AD526*0.5)),"")</f>
        <v/>
      </c>
      <c r="AN526" s="215" t="str">
        <f>IFERROR(IF(#REF!="Yes",$AL526,($AL526+$AE526*0.5)),"")</f>
        <v/>
      </c>
      <c r="AO526" s="374" t="str">
        <f>IF(ISBLANK('Team Roster Proposed - FBR'!Q527),"",'Team Roster Proposed - FBR'!Q527)</f>
        <v/>
      </c>
      <c r="AP526" s="226" t="e">
        <f>IF(ISBLANK(#REF!),"",#REF!)</f>
        <v>#REF!</v>
      </c>
      <c r="AQ526" s="226" t="e">
        <f>IF(ISBLANK(#REF!),"",#REF!)</f>
        <v>#REF!</v>
      </c>
      <c r="AR526" s="226" t="e">
        <f>IF(ISBLANK(#REF!),"",#REF!)</f>
        <v>#REF!</v>
      </c>
      <c r="AS526" s="219" t="e">
        <f>IF(ISBLANK(#REF!),"",#REF!)</f>
        <v>#REF!</v>
      </c>
      <c r="AT526" s="219" t="e">
        <f>IF(ISBLANK(#REF!),"",#REF!)</f>
        <v>#REF!</v>
      </c>
      <c r="AU526" s="219" t="e">
        <f>IF(ISBLANK(#REF!),"",#REF!)</f>
        <v>#REF!</v>
      </c>
      <c r="AV526" s="219" t="e">
        <f>IF(ISBLANK(#REF!),"",#REF!)</f>
        <v>#REF!</v>
      </c>
      <c r="AW526" s="219" t="e">
        <f>IF(ISBLANK(#REF!),"",#REF!)</f>
        <v>#REF!</v>
      </c>
      <c r="AX526" s="219" t="e">
        <f>IF(ISBLANK(#REF!),"",#REF!)</f>
        <v>#REF!</v>
      </c>
      <c r="AY526" s="226" t="e">
        <f>IF(ISBLANK(#REF!),"",#REF!)</f>
        <v>#REF!</v>
      </c>
      <c r="AZ526" s="219" t="e">
        <f>IF(ISBLANK(#REF!),"",#REF!)</f>
        <v>#REF!</v>
      </c>
      <c r="BA526" s="219" t="e">
        <f>IF(ISBLANK(#REF!),"",#REF!)</f>
        <v>#REF!</v>
      </c>
      <c r="BB526" s="219" t="e">
        <f>IF(ISBLANK(#REF!),"",#REF!)</f>
        <v>#REF!</v>
      </c>
      <c r="BC526" s="219" t="e">
        <f>IF(ISBLANK(#REF!),"",#REF!)</f>
        <v>#REF!</v>
      </c>
      <c r="BD526" s="219" t="e">
        <f>IF(ISBLANK(#REF!),"",#REF!)</f>
        <v>#REF!</v>
      </c>
      <c r="BE526" s="219" t="e">
        <f>IF(ISBLANK(#REF!),"",#REF!)</f>
        <v>#REF!</v>
      </c>
      <c r="BF526" s="219" t="e">
        <f>IF(ISBLANK(#REF!),"",#REF!)</f>
        <v>#REF!</v>
      </c>
      <c r="BG526" s="219" t="e">
        <f>IF(ISBLANK(#REF!),"",#REF!)</f>
        <v>#REF!</v>
      </c>
      <c r="BH526" s="219" t="e">
        <f>IF(ISBLANK(#REF!),"",#REF!)</f>
        <v>#REF!</v>
      </c>
      <c r="BI526" s="219" t="e">
        <f>IF(ISBLANK(#REF!),"",#REF!)</f>
        <v>#REF!</v>
      </c>
      <c r="BJ526" s="219" t="e">
        <f>IF(ISBLANK(#REF!),"",#REF!)</f>
        <v>#REF!</v>
      </c>
      <c r="BK526" s="219" t="e">
        <f>IF(ISBLANK(#REF!),"",#REF!)</f>
        <v>#REF!</v>
      </c>
      <c r="BL526" s="219" t="e">
        <f>IF(ISBLANK(#REF!),"",#REF!)</f>
        <v>#REF!</v>
      </c>
      <c r="BM526" s="219" t="e">
        <f>IF(ISBLANK(#REF!),"",#REF!)</f>
        <v>#REF!</v>
      </c>
      <c r="BN526" s="219" t="e">
        <f>IF(ISBLANK(#REF!),"",#REF!)</f>
        <v>#REF!</v>
      </c>
      <c r="BO526" s="227" t="e">
        <f t="shared" si="149"/>
        <v>#REF!</v>
      </c>
      <c r="BP526" s="228" t="str">
        <f t="shared" si="152"/>
        <v/>
      </c>
      <c r="BQ526" s="229" t="str">
        <f t="shared" si="136"/>
        <v/>
      </c>
      <c r="BR526" s="228" t="e">
        <f t="shared" si="150"/>
        <v>#REF!</v>
      </c>
      <c r="BS526" s="230" t="e">
        <f t="shared" si="151"/>
        <v>#REF!</v>
      </c>
    </row>
    <row r="527" spans="1:71">
      <c r="A527" s="213" t="e">
        <f>IF(ISBLANK(#REF!),"",#REF!)</f>
        <v>#REF!</v>
      </c>
      <c r="B527" s="214" t="e">
        <f>IF(ISBLANK(#REF!),"",#REF!)</f>
        <v>#REF!</v>
      </c>
      <c r="C527" s="214" t="e">
        <f>IF(ISBLANK(#REF!),"",#REF!)</f>
        <v>#REF!</v>
      </c>
      <c r="D527" s="214" t="e">
        <f>IF(ISBLANK(#REF!),"",#REF!)</f>
        <v>#REF!</v>
      </c>
      <c r="E527" s="214" t="e">
        <f>IF(ISBLANK(#REF!),"",#REF!)</f>
        <v>#REF!</v>
      </c>
      <c r="F527" s="214" t="e">
        <f>IF(ISBLANK(#REF!),"",#REF!)</f>
        <v>#REF!</v>
      </c>
      <c r="G527" s="214" t="e">
        <f>IF(ISBLANK(#REF!),"",#REF!)</f>
        <v>#REF!</v>
      </c>
      <c r="H527" s="215" t="e">
        <f>IF(ISBLANK(#REF!),"",#REF!)</f>
        <v>#REF!</v>
      </c>
      <c r="I527" s="214" t="e">
        <f>IF(ISBLANK(#REF!),"",#REF!)</f>
        <v>#REF!</v>
      </c>
      <c r="J527" s="216" t="e">
        <f>IF(ISBLANK(#REF!),"",#REF!)</f>
        <v>#REF!</v>
      </c>
      <c r="K527" s="217" t="e">
        <f>IF(ISBLANK(#REF!),"",#REF!)</f>
        <v>#REF!</v>
      </c>
      <c r="L527" s="217" t="e">
        <f>IF(ISBLANK(#REF!),"",#REF!)</f>
        <v>#REF!</v>
      </c>
      <c r="M527" s="218" t="e">
        <f>IF(ISBLANK(#REF!),"",#REF!)</f>
        <v>#REF!</v>
      </c>
      <c r="N527" s="218" t="e">
        <f>IF(ISBLANK(#REF!),"",#REF!)</f>
        <v>#REF!</v>
      </c>
      <c r="O527" s="220" t="str">
        <f>IFERROR(VLOOKUP(_xlfn.CONCAT('Team Roster - Final'!$A527," : ",'Team Roster - Final'!$BM527),'Rate Calculations'!$C$4:$G$1100,5,FALSE),"")</f>
        <v/>
      </c>
      <c r="P527" s="225">
        <f>IF(ISBLANK('Rate Calculations'!$H529),"",'Rate Calculations'!$H529)</f>
        <v>1.7500000000000002E-2</v>
      </c>
      <c r="Q527" s="220" t="str">
        <f t="shared" si="137"/>
        <v/>
      </c>
      <c r="R527" s="221">
        <f>IF(ISBLANK('Rate Calculations'!$J529),"",'Rate Calculations'!$J529)</f>
        <v>3.5000000000000003E-2</v>
      </c>
      <c r="S527" s="220" t="str">
        <f t="shared" si="138"/>
        <v/>
      </c>
      <c r="T527" s="225" t="str">
        <f>IFERROR(VLOOKUP(_xlfn.CONCAT('Team Roster - Final'!$A527," : ",'Team Roster - Final'!$BM527),'Rate Calculations'!$C$4:$S$1100,10,FALSE),"")</f>
        <v/>
      </c>
      <c r="U527" s="225" t="str">
        <f>IFERROR(VLOOKUP(_xlfn.CONCAT('Team Roster - Final'!$A527," : ",'Team Roster - Final'!$BM527),'Rate Calculations'!$C$4:$S$1100,11,FALSE),"")</f>
        <v/>
      </c>
      <c r="V527" s="222" t="str">
        <f t="shared" si="139"/>
        <v/>
      </c>
      <c r="W527" s="222" t="str">
        <f t="shared" si="140"/>
        <v/>
      </c>
      <c r="X527" s="223" t="str">
        <f>IFERROR(VLOOKUP(_xlfn.CONCAT('Team Roster - Final'!$A527," : ",'Team Roster - Final'!$BM527),'Rate Calculations'!$C$4:$S$1100,14,FALSE),"")</f>
        <v/>
      </c>
      <c r="Y527" s="222" t="str">
        <f t="shared" si="141"/>
        <v/>
      </c>
      <c r="Z527" s="222" t="str">
        <f t="shared" si="142"/>
        <v/>
      </c>
      <c r="AA527" s="224" t="str">
        <f>IFERROR(IF(#REF!="Yes",$Y527, $Y527+$Q527*0.5),"")</f>
        <v/>
      </c>
      <c r="AB527" s="224" t="str">
        <f>IFERROR(IF(#REF!="Yes",$Z527, $Z527+$S527*0.5),"")</f>
        <v/>
      </c>
      <c r="AC527" s="220" t="str">
        <f>IFERROR(VLOOKUP(_xlfn.CONCAT('Team Roster - Final'!$A527," : ",'Team Roster - Final'!$BM527),'Rate Calculations'!$C$4:$U$1100,19,FALSE),"")</f>
        <v/>
      </c>
      <c r="AD527" s="220" t="str">
        <f t="shared" si="143"/>
        <v/>
      </c>
      <c r="AE527" s="220" t="str">
        <f t="shared" si="144"/>
        <v/>
      </c>
      <c r="AF527" s="225" t="str">
        <f>IFERROR(VLOOKUP(_xlfn.CONCAT('Team Roster - Final'!$A527," : ",'Team Roster - Final'!$BM527),'Rate Calculations'!$C$4:$AB$1100,22,FALSE),"")</f>
        <v/>
      </c>
      <c r="AG527" s="225" t="str">
        <f>IFERROR(VLOOKUP(_xlfn.CONCAT('Team Roster - Final'!$A527," : ",'Team Roster - Final'!$BM527),'Rate Calculations'!$C$4:$AB$1100,23,FALSE),"")</f>
        <v/>
      </c>
      <c r="AH527" s="222" t="str">
        <f t="shared" si="145"/>
        <v/>
      </c>
      <c r="AI527" s="222" t="str">
        <f t="shared" si="146"/>
        <v/>
      </c>
      <c r="AJ527" s="223" t="str">
        <f>Table1[[#This Row],[Home Office
Net Fee %]]</f>
        <v/>
      </c>
      <c r="AK527" s="222" t="str">
        <f t="shared" si="147"/>
        <v/>
      </c>
      <c r="AL527" s="222" t="str">
        <f t="shared" si="148"/>
        <v/>
      </c>
      <c r="AM527" s="215" t="str">
        <f>IFERROR(IF(#REF!="Yes",$AK527,($AK527+$AD527*0.5)),"")</f>
        <v/>
      </c>
      <c r="AN527" s="215" t="str">
        <f>IFERROR(IF(#REF!="Yes",$AL527,($AL527+$AE527*0.5)),"")</f>
        <v/>
      </c>
      <c r="AO527" s="374" t="str">
        <f>IF(ISBLANK('Team Roster Proposed - FBR'!Q528),"",'Team Roster Proposed - FBR'!Q528)</f>
        <v/>
      </c>
      <c r="AP527" s="226" t="e">
        <f>IF(ISBLANK(#REF!),"",#REF!)</f>
        <v>#REF!</v>
      </c>
      <c r="AQ527" s="226" t="e">
        <f>IF(ISBLANK(#REF!),"",#REF!)</f>
        <v>#REF!</v>
      </c>
      <c r="AR527" s="226" t="e">
        <f>IF(ISBLANK(#REF!),"",#REF!)</f>
        <v>#REF!</v>
      </c>
      <c r="AS527" s="219" t="e">
        <f>IF(ISBLANK(#REF!),"",#REF!)</f>
        <v>#REF!</v>
      </c>
      <c r="AT527" s="219" t="e">
        <f>IF(ISBLANK(#REF!),"",#REF!)</f>
        <v>#REF!</v>
      </c>
      <c r="AU527" s="219" t="e">
        <f>IF(ISBLANK(#REF!),"",#REF!)</f>
        <v>#REF!</v>
      </c>
      <c r="AV527" s="219" t="e">
        <f>IF(ISBLANK(#REF!),"",#REF!)</f>
        <v>#REF!</v>
      </c>
      <c r="AW527" s="219" t="e">
        <f>IF(ISBLANK(#REF!),"",#REF!)</f>
        <v>#REF!</v>
      </c>
      <c r="AX527" s="219" t="e">
        <f>IF(ISBLANK(#REF!),"",#REF!)</f>
        <v>#REF!</v>
      </c>
      <c r="AY527" s="226" t="e">
        <f>IF(ISBLANK(#REF!),"",#REF!)</f>
        <v>#REF!</v>
      </c>
      <c r="AZ527" s="219" t="e">
        <f>IF(ISBLANK(#REF!),"",#REF!)</f>
        <v>#REF!</v>
      </c>
      <c r="BA527" s="219" t="e">
        <f>IF(ISBLANK(#REF!),"",#REF!)</f>
        <v>#REF!</v>
      </c>
      <c r="BB527" s="219" t="e">
        <f>IF(ISBLANK(#REF!),"",#REF!)</f>
        <v>#REF!</v>
      </c>
      <c r="BC527" s="219" t="e">
        <f>IF(ISBLANK(#REF!),"",#REF!)</f>
        <v>#REF!</v>
      </c>
      <c r="BD527" s="219" t="e">
        <f>IF(ISBLANK(#REF!),"",#REF!)</f>
        <v>#REF!</v>
      </c>
      <c r="BE527" s="219" t="e">
        <f>IF(ISBLANK(#REF!),"",#REF!)</f>
        <v>#REF!</v>
      </c>
      <c r="BF527" s="219" t="e">
        <f>IF(ISBLANK(#REF!),"",#REF!)</f>
        <v>#REF!</v>
      </c>
      <c r="BG527" s="219" t="e">
        <f>IF(ISBLANK(#REF!),"",#REF!)</f>
        <v>#REF!</v>
      </c>
      <c r="BH527" s="219" t="e">
        <f>IF(ISBLANK(#REF!),"",#REF!)</f>
        <v>#REF!</v>
      </c>
      <c r="BI527" s="219" t="e">
        <f>IF(ISBLANK(#REF!),"",#REF!)</f>
        <v>#REF!</v>
      </c>
      <c r="BJ527" s="219" t="e">
        <f>IF(ISBLANK(#REF!),"",#REF!)</f>
        <v>#REF!</v>
      </c>
      <c r="BK527" s="219" t="e">
        <f>IF(ISBLANK(#REF!),"",#REF!)</f>
        <v>#REF!</v>
      </c>
      <c r="BL527" s="219" t="e">
        <f>IF(ISBLANK(#REF!),"",#REF!)</f>
        <v>#REF!</v>
      </c>
      <c r="BM527" s="219" t="e">
        <f>IF(ISBLANK(#REF!),"",#REF!)</f>
        <v>#REF!</v>
      </c>
      <c r="BN527" s="219" t="e">
        <f>IF(ISBLANK(#REF!),"",#REF!)</f>
        <v>#REF!</v>
      </c>
      <c r="BO527" s="227" t="e">
        <f t="shared" si="149"/>
        <v>#REF!</v>
      </c>
      <c r="BP527" s="228" t="str">
        <f t="shared" si="152"/>
        <v/>
      </c>
      <c r="BQ527" s="229" t="str">
        <f t="shared" si="136"/>
        <v/>
      </c>
      <c r="BR527" s="228" t="e">
        <f t="shared" si="150"/>
        <v>#REF!</v>
      </c>
      <c r="BS527" s="230" t="e">
        <f t="shared" si="151"/>
        <v>#REF!</v>
      </c>
    </row>
    <row r="528" spans="1:71">
      <c r="A528" s="213" t="e">
        <f>IF(ISBLANK(#REF!),"",#REF!)</f>
        <v>#REF!</v>
      </c>
      <c r="B528" s="214" t="e">
        <f>IF(ISBLANK(#REF!),"",#REF!)</f>
        <v>#REF!</v>
      </c>
      <c r="C528" s="214" t="e">
        <f>IF(ISBLANK(#REF!),"",#REF!)</f>
        <v>#REF!</v>
      </c>
      <c r="D528" s="214" t="e">
        <f>IF(ISBLANK(#REF!),"",#REF!)</f>
        <v>#REF!</v>
      </c>
      <c r="E528" s="214" t="e">
        <f>IF(ISBLANK(#REF!),"",#REF!)</f>
        <v>#REF!</v>
      </c>
      <c r="F528" s="214" t="e">
        <f>IF(ISBLANK(#REF!),"",#REF!)</f>
        <v>#REF!</v>
      </c>
      <c r="G528" s="214" t="e">
        <f>IF(ISBLANK(#REF!),"",#REF!)</f>
        <v>#REF!</v>
      </c>
      <c r="H528" s="215" t="e">
        <f>IF(ISBLANK(#REF!),"",#REF!)</f>
        <v>#REF!</v>
      </c>
      <c r="I528" s="214" t="e">
        <f>IF(ISBLANK(#REF!),"",#REF!)</f>
        <v>#REF!</v>
      </c>
      <c r="J528" s="216" t="e">
        <f>IF(ISBLANK(#REF!),"",#REF!)</f>
        <v>#REF!</v>
      </c>
      <c r="K528" s="217" t="e">
        <f>IF(ISBLANK(#REF!),"",#REF!)</f>
        <v>#REF!</v>
      </c>
      <c r="L528" s="217" t="e">
        <f>IF(ISBLANK(#REF!),"",#REF!)</f>
        <v>#REF!</v>
      </c>
      <c r="M528" s="218" t="e">
        <f>IF(ISBLANK(#REF!),"",#REF!)</f>
        <v>#REF!</v>
      </c>
      <c r="N528" s="218" t="e">
        <f>IF(ISBLANK(#REF!),"",#REF!)</f>
        <v>#REF!</v>
      </c>
      <c r="O528" s="220" t="str">
        <f>IFERROR(VLOOKUP(_xlfn.CONCAT('Team Roster - Final'!$A528," : ",'Team Roster - Final'!$BM528),'Rate Calculations'!$C$4:$G$1100,5,FALSE),"")</f>
        <v/>
      </c>
      <c r="P528" s="225">
        <f>IF(ISBLANK('Rate Calculations'!$H530),"",'Rate Calculations'!$H530)</f>
        <v>1.7500000000000002E-2</v>
      </c>
      <c r="Q528" s="220" t="str">
        <f t="shared" si="137"/>
        <v/>
      </c>
      <c r="R528" s="221">
        <f>IF(ISBLANK('Rate Calculations'!$J530),"",'Rate Calculations'!$J530)</f>
        <v>3.5000000000000003E-2</v>
      </c>
      <c r="S528" s="220" t="str">
        <f t="shared" si="138"/>
        <v/>
      </c>
      <c r="T528" s="225" t="str">
        <f>IFERROR(VLOOKUP(_xlfn.CONCAT('Team Roster - Final'!$A528," : ",'Team Roster - Final'!$BM528),'Rate Calculations'!$C$4:$S$1100,10,FALSE),"")</f>
        <v/>
      </c>
      <c r="U528" s="225" t="str">
        <f>IFERROR(VLOOKUP(_xlfn.CONCAT('Team Roster - Final'!$A528," : ",'Team Roster - Final'!$BM528),'Rate Calculations'!$C$4:$S$1100,11,FALSE),"")</f>
        <v/>
      </c>
      <c r="V528" s="222" t="str">
        <f t="shared" si="139"/>
        <v/>
      </c>
      <c r="W528" s="222" t="str">
        <f t="shared" si="140"/>
        <v/>
      </c>
      <c r="X528" s="223" t="str">
        <f>IFERROR(VLOOKUP(_xlfn.CONCAT('Team Roster - Final'!$A528," : ",'Team Roster - Final'!$BM528),'Rate Calculations'!$C$4:$S$1100,14,FALSE),"")</f>
        <v/>
      </c>
      <c r="Y528" s="222" t="str">
        <f t="shared" si="141"/>
        <v/>
      </c>
      <c r="Z528" s="222" t="str">
        <f t="shared" si="142"/>
        <v/>
      </c>
      <c r="AA528" s="224" t="str">
        <f>IFERROR(IF(#REF!="Yes",$Y528, $Y528+$Q528*0.5),"")</f>
        <v/>
      </c>
      <c r="AB528" s="224" t="str">
        <f>IFERROR(IF(#REF!="Yes",$Z528, $Z528+$S528*0.5),"")</f>
        <v/>
      </c>
      <c r="AC528" s="220" t="str">
        <f>IFERROR(VLOOKUP(_xlfn.CONCAT('Team Roster - Final'!$A528," : ",'Team Roster - Final'!$BM528),'Rate Calculations'!$C$4:$U$1100,19,FALSE),"")</f>
        <v/>
      </c>
      <c r="AD528" s="220" t="str">
        <f t="shared" si="143"/>
        <v/>
      </c>
      <c r="AE528" s="220" t="str">
        <f t="shared" si="144"/>
        <v/>
      </c>
      <c r="AF528" s="225" t="str">
        <f>IFERROR(VLOOKUP(_xlfn.CONCAT('Team Roster - Final'!$A528," : ",'Team Roster - Final'!$BM528),'Rate Calculations'!$C$4:$AB$1100,22,FALSE),"")</f>
        <v/>
      </c>
      <c r="AG528" s="225" t="str">
        <f>IFERROR(VLOOKUP(_xlfn.CONCAT('Team Roster - Final'!$A528," : ",'Team Roster - Final'!$BM528),'Rate Calculations'!$C$4:$AB$1100,23,FALSE),"")</f>
        <v/>
      </c>
      <c r="AH528" s="222" t="str">
        <f t="shared" si="145"/>
        <v/>
      </c>
      <c r="AI528" s="222" t="str">
        <f t="shared" si="146"/>
        <v/>
      </c>
      <c r="AJ528" s="223" t="str">
        <f>Table1[[#This Row],[Home Office
Net Fee %]]</f>
        <v/>
      </c>
      <c r="AK528" s="222" t="str">
        <f t="shared" si="147"/>
        <v/>
      </c>
      <c r="AL528" s="222" t="str">
        <f t="shared" si="148"/>
        <v/>
      </c>
      <c r="AM528" s="215" t="str">
        <f>IFERROR(IF(#REF!="Yes",$AK528,($AK528+$AD528*0.5)),"")</f>
        <v/>
      </c>
      <c r="AN528" s="215" t="str">
        <f>IFERROR(IF(#REF!="Yes",$AL528,($AL528+$AE528*0.5)),"")</f>
        <v/>
      </c>
      <c r="AO528" s="374" t="str">
        <f>IF(ISBLANK('Team Roster Proposed - FBR'!Q529),"",'Team Roster Proposed - FBR'!Q529)</f>
        <v/>
      </c>
      <c r="AP528" s="226" t="e">
        <f>IF(ISBLANK(#REF!),"",#REF!)</f>
        <v>#REF!</v>
      </c>
      <c r="AQ528" s="226" t="e">
        <f>IF(ISBLANK(#REF!),"",#REF!)</f>
        <v>#REF!</v>
      </c>
      <c r="AR528" s="226" t="e">
        <f>IF(ISBLANK(#REF!),"",#REF!)</f>
        <v>#REF!</v>
      </c>
      <c r="AS528" s="219" t="e">
        <f>IF(ISBLANK(#REF!),"",#REF!)</f>
        <v>#REF!</v>
      </c>
      <c r="AT528" s="219" t="e">
        <f>IF(ISBLANK(#REF!),"",#REF!)</f>
        <v>#REF!</v>
      </c>
      <c r="AU528" s="219" t="e">
        <f>IF(ISBLANK(#REF!),"",#REF!)</f>
        <v>#REF!</v>
      </c>
      <c r="AV528" s="219" t="e">
        <f>IF(ISBLANK(#REF!),"",#REF!)</f>
        <v>#REF!</v>
      </c>
      <c r="AW528" s="219" t="e">
        <f>IF(ISBLANK(#REF!),"",#REF!)</f>
        <v>#REF!</v>
      </c>
      <c r="AX528" s="219" t="e">
        <f>IF(ISBLANK(#REF!),"",#REF!)</f>
        <v>#REF!</v>
      </c>
      <c r="AY528" s="226" t="e">
        <f>IF(ISBLANK(#REF!),"",#REF!)</f>
        <v>#REF!</v>
      </c>
      <c r="AZ528" s="219" t="e">
        <f>IF(ISBLANK(#REF!),"",#REF!)</f>
        <v>#REF!</v>
      </c>
      <c r="BA528" s="219" t="e">
        <f>IF(ISBLANK(#REF!),"",#REF!)</f>
        <v>#REF!</v>
      </c>
      <c r="BB528" s="219" t="e">
        <f>IF(ISBLANK(#REF!),"",#REF!)</f>
        <v>#REF!</v>
      </c>
      <c r="BC528" s="219" t="e">
        <f>IF(ISBLANK(#REF!),"",#REF!)</f>
        <v>#REF!</v>
      </c>
      <c r="BD528" s="219" t="e">
        <f>IF(ISBLANK(#REF!),"",#REF!)</f>
        <v>#REF!</v>
      </c>
      <c r="BE528" s="219" t="e">
        <f>IF(ISBLANK(#REF!),"",#REF!)</f>
        <v>#REF!</v>
      </c>
      <c r="BF528" s="219" t="e">
        <f>IF(ISBLANK(#REF!),"",#REF!)</f>
        <v>#REF!</v>
      </c>
      <c r="BG528" s="219" t="e">
        <f>IF(ISBLANK(#REF!),"",#REF!)</f>
        <v>#REF!</v>
      </c>
      <c r="BH528" s="219" t="e">
        <f>IF(ISBLANK(#REF!),"",#REF!)</f>
        <v>#REF!</v>
      </c>
      <c r="BI528" s="219" t="e">
        <f>IF(ISBLANK(#REF!),"",#REF!)</f>
        <v>#REF!</v>
      </c>
      <c r="BJ528" s="219" t="e">
        <f>IF(ISBLANK(#REF!),"",#REF!)</f>
        <v>#REF!</v>
      </c>
      <c r="BK528" s="219" t="e">
        <f>IF(ISBLANK(#REF!),"",#REF!)</f>
        <v>#REF!</v>
      </c>
      <c r="BL528" s="219" t="e">
        <f>IF(ISBLANK(#REF!),"",#REF!)</f>
        <v>#REF!</v>
      </c>
      <c r="BM528" s="219" t="e">
        <f>IF(ISBLANK(#REF!),"",#REF!)</f>
        <v>#REF!</v>
      </c>
      <c r="BN528" s="219" t="e">
        <f>IF(ISBLANK(#REF!),"",#REF!)</f>
        <v>#REF!</v>
      </c>
      <c r="BO528" s="227" t="e">
        <f t="shared" si="149"/>
        <v>#REF!</v>
      </c>
      <c r="BP528" s="228" t="str">
        <f t="shared" si="152"/>
        <v/>
      </c>
      <c r="BQ528" s="229" t="str">
        <f t="shared" si="136"/>
        <v/>
      </c>
      <c r="BR528" s="228" t="e">
        <f t="shared" si="150"/>
        <v>#REF!</v>
      </c>
      <c r="BS528" s="230" t="e">
        <f t="shared" si="151"/>
        <v>#REF!</v>
      </c>
    </row>
    <row r="529" spans="1:71">
      <c r="A529" s="213" t="e">
        <f>IF(ISBLANK(#REF!),"",#REF!)</f>
        <v>#REF!</v>
      </c>
      <c r="B529" s="214" t="e">
        <f>IF(ISBLANK(#REF!),"",#REF!)</f>
        <v>#REF!</v>
      </c>
      <c r="C529" s="214" t="e">
        <f>IF(ISBLANK(#REF!),"",#REF!)</f>
        <v>#REF!</v>
      </c>
      <c r="D529" s="214" t="e">
        <f>IF(ISBLANK(#REF!),"",#REF!)</f>
        <v>#REF!</v>
      </c>
      <c r="E529" s="214" t="e">
        <f>IF(ISBLANK(#REF!),"",#REF!)</f>
        <v>#REF!</v>
      </c>
      <c r="F529" s="214" t="e">
        <f>IF(ISBLANK(#REF!),"",#REF!)</f>
        <v>#REF!</v>
      </c>
      <c r="G529" s="214" t="e">
        <f>IF(ISBLANK(#REF!),"",#REF!)</f>
        <v>#REF!</v>
      </c>
      <c r="H529" s="215" t="e">
        <f>IF(ISBLANK(#REF!),"",#REF!)</f>
        <v>#REF!</v>
      </c>
      <c r="I529" s="214" t="e">
        <f>IF(ISBLANK(#REF!),"",#REF!)</f>
        <v>#REF!</v>
      </c>
      <c r="J529" s="216" t="e">
        <f>IF(ISBLANK(#REF!),"",#REF!)</f>
        <v>#REF!</v>
      </c>
      <c r="K529" s="217" t="e">
        <f>IF(ISBLANK(#REF!),"",#REF!)</f>
        <v>#REF!</v>
      </c>
      <c r="L529" s="217" t="e">
        <f>IF(ISBLANK(#REF!),"",#REF!)</f>
        <v>#REF!</v>
      </c>
      <c r="M529" s="218" t="e">
        <f>IF(ISBLANK(#REF!),"",#REF!)</f>
        <v>#REF!</v>
      </c>
      <c r="N529" s="218" t="e">
        <f>IF(ISBLANK(#REF!),"",#REF!)</f>
        <v>#REF!</v>
      </c>
      <c r="O529" s="220" t="str">
        <f>IFERROR(VLOOKUP(_xlfn.CONCAT('Team Roster - Final'!$A529," : ",'Team Roster - Final'!$BM529),'Rate Calculations'!$C$4:$G$1100,5,FALSE),"")</f>
        <v/>
      </c>
      <c r="P529" s="225">
        <f>IF(ISBLANK('Rate Calculations'!$H531),"",'Rate Calculations'!$H531)</f>
        <v>1.7500000000000002E-2</v>
      </c>
      <c r="Q529" s="220" t="str">
        <f t="shared" si="137"/>
        <v/>
      </c>
      <c r="R529" s="221">
        <f>IF(ISBLANK('Rate Calculations'!$J531),"",'Rate Calculations'!$J531)</f>
        <v>3.5000000000000003E-2</v>
      </c>
      <c r="S529" s="220" t="str">
        <f t="shared" si="138"/>
        <v/>
      </c>
      <c r="T529" s="225" t="str">
        <f>IFERROR(VLOOKUP(_xlfn.CONCAT('Team Roster - Final'!$A529," : ",'Team Roster - Final'!$BM529),'Rate Calculations'!$C$4:$S$1100,10,FALSE),"")</f>
        <v/>
      </c>
      <c r="U529" s="225" t="str">
        <f>IFERROR(VLOOKUP(_xlfn.CONCAT('Team Roster - Final'!$A529," : ",'Team Roster - Final'!$BM529),'Rate Calculations'!$C$4:$S$1100,11,FALSE),"")</f>
        <v/>
      </c>
      <c r="V529" s="222" t="str">
        <f t="shared" si="139"/>
        <v/>
      </c>
      <c r="W529" s="222" t="str">
        <f t="shared" si="140"/>
        <v/>
      </c>
      <c r="X529" s="223" t="str">
        <f>IFERROR(VLOOKUP(_xlfn.CONCAT('Team Roster - Final'!$A529," : ",'Team Roster - Final'!$BM529),'Rate Calculations'!$C$4:$S$1100,14,FALSE),"")</f>
        <v/>
      </c>
      <c r="Y529" s="222" t="str">
        <f t="shared" si="141"/>
        <v/>
      </c>
      <c r="Z529" s="222" t="str">
        <f t="shared" si="142"/>
        <v/>
      </c>
      <c r="AA529" s="224" t="str">
        <f>IFERROR(IF(#REF!="Yes",$Y529, $Y529+$Q529*0.5),"")</f>
        <v/>
      </c>
      <c r="AB529" s="224" t="str">
        <f>IFERROR(IF(#REF!="Yes",$Z529, $Z529+$S529*0.5),"")</f>
        <v/>
      </c>
      <c r="AC529" s="220" t="str">
        <f>IFERROR(VLOOKUP(_xlfn.CONCAT('Team Roster - Final'!$A529," : ",'Team Roster - Final'!$BM529),'Rate Calculations'!$C$4:$U$1100,19,FALSE),"")</f>
        <v/>
      </c>
      <c r="AD529" s="220" t="str">
        <f t="shared" si="143"/>
        <v/>
      </c>
      <c r="AE529" s="220" t="str">
        <f t="shared" si="144"/>
        <v/>
      </c>
      <c r="AF529" s="225" t="str">
        <f>IFERROR(VLOOKUP(_xlfn.CONCAT('Team Roster - Final'!$A529," : ",'Team Roster - Final'!$BM529),'Rate Calculations'!$C$4:$AB$1100,22,FALSE),"")</f>
        <v/>
      </c>
      <c r="AG529" s="225" t="str">
        <f>IFERROR(VLOOKUP(_xlfn.CONCAT('Team Roster - Final'!$A529," : ",'Team Roster - Final'!$BM529),'Rate Calculations'!$C$4:$AB$1100,23,FALSE),"")</f>
        <v/>
      </c>
      <c r="AH529" s="222" t="str">
        <f t="shared" si="145"/>
        <v/>
      </c>
      <c r="AI529" s="222" t="str">
        <f t="shared" si="146"/>
        <v/>
      </c>
      <c r="AJ529" s="223" t="str">
        <f>Table1[[#This Row],[Home Office
Net Fee %]]</f>
        <v/>
      </c>
      <c r="AK529" s="222" t="str">
        <f t="shared" si="147"/>
        <v/>
      </c>
      <c r="AL529" s="222" t="str">
        <f t="shared" si="148"/>
        <v/>
      </c>
      <c r="AM529" s="215" t="str">
        <f>IFERROR(IF(#REF!="Yes",$AK529,($AK529+$AD529*0.5)),"")</f>
        <v/>
      </c>
      <c r="AN529" s="215" t="str">
        <f>IFERROR(IF(#REF!="Yes",$AL529,($AL529+$AE529*0.5)),"")</f>
        <v/>
      </c>
      <c r="AO529" s="374" t="str">
        <f>IF(ISBLANK('Team Roster Proposed - FBR'!Q530),"",'Team Roster Proposed - FBR'!Q530)</f>
        <v/>
      </c>
      <c r="AP529" s="226" t="e">
        <f>IF(ISBLANK(#REF!),"",#REF!)</f>
        <v>#REF!</v>
      </c>
      <c r="AQ529" s="226" t="e">
        <f>IF(ISBLANK(#REF!),"",#REF!)</f>
        <v>#REF!</v>
      </c>
      <c r="AR529" s="226" t="e">
        <f>IF(ISBLANK(#REF!),"",#REF!)</f>
        <v>#REF!</v>
      </c>
      <c r="AS529" s="219" t="e">
        <f>IF(ISBLANK(#REF!),"",#REF!)</f>
        <v>#REF!</v>
      </c>
      <c r="AT529" s="219" t="e">
        <f>IF(ISBLANK(#REF!),"",#REF!)</f>
        <v>#REF!</v>
      </c>
      <c r="AU529" s="219" t="e">
        <f>IF(ISBLANK(#REF!),"",#REF!)</f>
        <v>#REF!</v>
      </c>
      <c r="AV529" s="219" t="e">
        <f>IF(ISBLANK(#REF!),"",#REF!)</f>
        <v>#REF!</v>
      </c>
      <c r="AW529" s="219" t="e">
        <f>IF(ISBLANK(#REF!),"",#REF!)</f>
        <v>#REF!</v>
      </c>
      <c r="AX529" s="219" t="e">
        <f>IF(ISBLANK(#REF!),"",#REF!)</f>
        <v>#REF!</v>
      </c>
      <c r="AY529" s="226" t="e">
        <f>IF(ISBLANK(#REF!),"",#REF!)</f>
        <v>#REF!</v>
      </c>
      <c r="AZ529" s="219" t="e">
        <f>IF(ISBLANK(#REF!),"",#REF!)</f>
        <v>#REF!</v>
      </c>
      <c r="BA529" s="219" t="e">
        <f>IF(ISBLANK(#REF!),"",#REF!)</f>
        <v>#REF!</v>
      </c>
      <c r="BB529" s="219" t="e">
        <f>IF(ISBLANK(#REF!),"",#REF!)</f>
        <v>#REF!</v>
      </c>
      <c r="BC529" s="219" t="e">
        <f>IF(ISBLANK(#REF!),"",#REF!)</f>
        <v>#REF!</v>
      </c>
      <c r="BD529" s="219" t="e">
        <f>IF(ISBLANK(#REF!),"",#REF!)</f>
        <v>#REF!</v>
      </c>
      <c r="BE529" s="219" t="e">
        <f>IF(ISBLANK(#REF!),"",#REF!)</f>
        <v>#REF!</v>
      </c>
      <c r="BF529" s="219" t="e">
        <f>IF(ISBLANK(#REF!),"",#REF!)</f>
        <v>#REF!</v>
      </c>
      <c r="BG529" s="219" t="e">
        <f>IF(ISBLANK(#REF!),"",#REF!)</f>
        <v>#REF!</v>
      </c>
      <c r="BH529" s="219" t="e">
        <f>IF(ISBLANK(#REF!),"",#REF!)</f>
        <v>#REF!</v>
      </c>
      <c r="BI529" s="219" t="e">
        <f>IF(ISBLANK(#REF!),"",#REF!)</f>
        <v>#REF!</v>
      </c>
      <c r="BJ529" s="219" t="e">
        <f>IF(ISBLANK(#REF!),"",#REF!)</f>
        <v>#REF!</v>
      </c>
      <c r="BK529" s="219" t="e">
        <f>IF(ISBLANK(#REF!),"",#REF!)</f>
        <v>#REF!</v>
      </c>
      <c r="BL529" s="219" t="e">
        <f>IF(ISBLANK(#REF!),"",#REF!)</f>
        <v>#REF!</v>
      </c>
      <c r="BM529" s="219" t="e">
        <f>IF(ISBLANK(#REF!),"",#REF!)</f>
        <v>#REF!</v>
      </c>
      <c r="BN529" s="219" t="e">
        <f>IF(ISBLANK(#REF!),"",#REF!)</f>
        <v>#REF!</v>
      </c>
      <c r="BO529" s="227" t="e">
        <f t="shared" si="149"/>
        <v>#REF!</v>
      </c>
      <c r="BP529" s="228" t="str">
        <f t="shared" si="152"/>
        <v/>
      </c>
      <c r="BQ529" s="229" t="str">
        <f t="shared" si="136"/>
        <v/>
      </c>
      <c r="BR529" s="228" t="e">
        <f t="shared" si="150"/>
        <v>#REF!</v>
      </c>
      <c r="BS529" s="230" t="e">
        <f t="shared" si="151"/>
        <v>#REF!</v>
      </c>
    </row>
    <row r="530" spans="1:71">
      <c r="A530" s="213" t="e">
        <f>IF(ISBLANK(#REF!),"",#REF!)</f>
        <v>#REF!</v>
      </c>
      <c r="B530" s="214" t="e">
        <f>IF(ISBLANK(#REF!),"",#REF!)</f>
        <v>#REF!</v>
      </c>
      <c r="C530" s="214" t="e">
        <f>IF(ISBLANK(#REF!),"",#REF!)</f>
        <v>#REF!</v>
      </c>
      <c r="D530" s="214" t="e">
        <f>IF(ISBLANK(#REF!),"",#REF!)</f>
        <v>#REF!</v>
      </c>
      <c r="E530" s="214" t="e">
        <f>IF(ISBLANK(#REF!),"",#REF!)</f>
        <v>#REF!</v>
      </c>
      <c r="F530" s="214" t="e">
        <f>IF(ISBLANK(#REF!),"",#REF!)</f>
        <v>#REF!</v>
      </c>
      <c r="G530" s="214" t="e">
        <f>IF(ISBLANK(#REF!),"",#REF!)</f>
        <v>#REF!</v>
      </c>
      <c r="H530" s="215" t="e">
        <f>IF(ISBLANK(#REF!),"",#REF!)</f>
        <v>#REF!</v>
      </c>
      <c r="I530" s="214" t="e">
        <f>IF(ISBLANK(#REF!),"",#REF!)</f>
        <v>#REF!</v>
      </c>
      <c r="J530" s="216" t="e">
        <f>IF(ISBLANK(#REF!),"",#REF!)</f>
        <v>#REF!</v>
      </c>
      <c r="K530" s="217" t="e">
        <f>IF(ISBLANK(#REF!),"",#REF!)</f>
        <v>#REF!</v>
      </c>
      <c r="L530" s="217" t="e">
        <f>IF(ISBLANK(#REF!),"",#REF!)</f>
        <v>#REF!</v>
      </c>
      <c r="M530" s="218" t="e">
        <f>IF(ISBLANK(#REF!),"",#REF!)</f>
        <v>#REF!</v>
      </c>
      <c r="N530" s="218" t="e">
        <f>IF(ISBLANK(#REF!),"",#REF!)</f>
        <v>#REF!</v>
      </c>
      <c r="O530" s="220" t="str">
        <f>IFERROR(VLOOKUP(_xlfn.CONCAT('Team Roster - Final'!$A530," : ",'Team Roster - Final'!$BM530),'Rate Calculations'!$C$4:$G$1100,5,FALSE),"")</f>
        <v/>
      </c>
      <c r="P530" s="225">
        <f>IF(ISBLANK('Rate Calculations'!$H532),"",'Rate Calculations'!$H532)</f>
        <v>1.7500000000000002E-2</v>
      </c>
      <c r="Q530" s="220" t="str">
        <f t="shared" si="137"/>
        <v/>
      </c>
      <c r="R530" s="221">
        <f>IF(ISBLANK('Rate Calculations'!$J532),"",'Rate Calculations'!$J532)</f>
        <v>3.5000000000000003E-2</v>
      </c>
      <c r="S530" s="220" t="str">
        <f t="shared" si="138"/>
        <v/>
      </c>
      <c r="T530" s="225" t="str">
        <f>IFERROR(VLOOKUP(_xlfn.CONCAT('Team Roster - Final'!$A530," : ",'Team Roster - Final'!$BM530),'Rate Calculations'!$C$4:$S$1100,10,FALSE),"")</f>
        <v/>
      </c>
      <c r="U530" s="225" t="str">
        <f>IFERROR(VLOOKUP(_xlfn.CONCAT('Team Roster - Final'!$A530," : ",'Team Roster - Final'!$BM530),'Rate Calculations'!$C$4:$S$1100,11,FALSE),"")</f>
        <v/>
      </c>
      <c r="V530" s="222" t="str">
        <f t="shared" si="139"/>
        <v/>
      </c>
      <c r="W530" s="222" t="str">
        <f t="shared" si="140"/>
        <v/>
      </c>
      <c r="X530" s="223" t="str">
        <f>IFERROR(VLOOKUP(_xlfn.CONCAT('Team Roster - Final'!$A530," : ",'Team Roster - Final'!$BM530),'Rate Calculations'!$C$4:$S$1100,14,FALSE),"")</f>
        <v/>
      </c>
      <c r="Y530" s="222" t="str">
        <f t="shared" si="141"/>
        <v/>
      </c>
      <c r="Z530" s="222" t="str">
        <f t="shared" si="142"/>
        <v/>
      </c>
      <c r="AA530" s="224" t="str">
        <f>IFERROR(IF(#REF!="Yes",$Y530, $Y530+$Q530*0.5),"")</f>
        <v/>
      </c>
      <c r="AB530" s="224" t="str">
        <f>IFERROR(IF(#REF!="Yes",$Z530, $Z530+$S530*0.5),"")</f>
        <v/>
      </c>
      <c r="AC530" s="220" t="str">
        <f>IFERROR(VLOOKUP(_xlfn.CONCAT('Team Roster - Final'!$A530," : ",'Team Roster - Final'!$BM530),'Rate Calculations'!$C$4:$U$1100,19,FALSE),"")</f>
        <v/>
      </c>
      <c r="AD530" s="220" t="str">
        <f t="shared" si="143"/>
        <v/>
      </c>
      <c r="AE530" s="220" t="str">
        <f t="shared" si="144"/>
        <v/>
      </c>
      <c r="AF530" s="225" t="str">
        <f>IFERROR(VLOOKUP(_xlfn.CONCAT('Team Roster - Final'!$A530," : ",'Team Roster - Final'!$BM530),'Rate Calculations'!$C$4:$AB$1100,22,FALSE),"")</f>
        <v/>
      </c>
      <c r="AG530" s="225" t="str">
        <f>IFERROR(VLOOKUP(_xlfn.CONCAT('Team Roster - Final'!$A530," : ",'Team Roster - Final'!$BM530),'Rate Calculations'!$C$4:$AB$1100,23,FALSE),"")</f>
        <v/>
      </c>
      <c r="AH530" s="222" t="str">
        <f t="shared" si="145"/>
        <v/>
      </c>
      <c r="AI530" s="222" t="str">
        <f t="shared" si="146"/>
        <v/>
      </c>
      <c r="AJ530" s="223" t="str">
        <f>Table1[[#This Row],[Home Office
Net Fee %]]</f>
        <v/>
      </c>
      <c r="AK530" s="222" t="str">
        <f t="shared" si="147"/>
        <v/>
      </c>
      <c r="AL530" s="222" t="str">
        <f t="shared" si="148"/>
        <v/>
      </c>
      <c r="AM530" s="215" t="str">
        <f>IFERROR(IF(#REF!="Yes",$AK530,($AK530+$AD530*0.5)),"")</f>
        <v/>
      </c>
      <c r="AN530" s="215" t="str">
        <f>IFERROR(IF(#REF!="Yes",$AL530,($AL530+$AE530*0.5)),"")</f>
        <v/>
      </c>
      <c r="AO530" s="374" t="str">
        <f>IF(ISBLANK('Team Roster Proposed - FBR'!Q531),"",'Team Roster Proposed - FBR'!Q531)</f>
        <v/>
      </c>
      <c r="AP530" s="226" t="e">
        <f>IF(ISBLANK(#REF!),"",#REF!)</f>
        <v>#REF!</v>
      </c>
      <c r="AQ530" s="226" t="e">
        <f>IF(ISBLANK(#REF!),"",#REF!)</f>
        <v>#REF!</v>
      </c>
      <c r="AR530" s="226" t="e">
        <f>IF(ISBLANK(#REF!),"",#REF!)</f>
        <v>#REF!</v>
      </c>
      <c r="AS530" s="219" t="e">
        <f>IF(ISBLANK(#REF!),"",#REF!)</f>
        <v>#REF!</v>
      </c>
      <c r="AT530" s="219" t="e">
        <f>IF(ISBLANK(#REF!),"",#REF!)</f>
        <v>#REF!</v>
      </c>
      <c r="AU530" s="219" t="e">
        <f>IF(ISBLANK(#REF!),"",#REF!)</f>
        <v>#REF!</v>
      </c>
      <c r="AV530" s="219" t="e">
        <f>IF(ISBLANK(#REF!),"",#REF!)</f>
        <v>#REF!</v>
      </c>
      <c r="AW530" s="219" t="e">
        <f>IF(ISBLANK(#REF!),"",#REF!)</f>
        <v>#REF!</v>
      </c>
      <c r="AX530" s="219" t="e">
        <f>IF(ISBLANK(#REF!),"",#REF!)</f>
        <v>#REF!</v>
      </c>
      <c r="AY530" s="226" t="e">
        <f>IF(ISBLANK(#REF!),"",#REF!)</f>
        <v>#REF!</v>
      </c>
      <c r="AZ530" s="219" t="e">
        <f>IF(ISBLANK(#REF!),"",#REF!)</f>
        <v>#REF!</v>
      </c>
      <c r="BA530" s="219" t="e">
        <f>IF(ISBLANK(#REF!),"",#REF!)</f>
        <v>#REF!</v>
      </c>
      <c r="BB530" s="219" t="e">
        <f>IF(ISBLANK(#REF!),"",#REF!)</f>
        <v>#REF!</v>
      </c>
      <c r="BC530" s="219" t="e">
        <f>IF(ISBLANK(#REF!),"",#REF!)</f>
        <v>#REF!</v>
      </c>
      <c r="BD530" s="219" t="e">
        <f>IF(ISBLANK(#REF!),"",#REF!)</f>
        <v>#REF!</v>
      </c>
      <c r="BE530" s="219" t="e">
        <f>IF(ISBLANK(#REF!),"",#REF!)</f>
        <v>#REF!</v>
      </c>
      <c r="BF530" s="219" t="e">
        <f>IF(ISBLANK(#REF!),"",#REF!)</f>
        <v>#REF!</v>
      </c>
      <c r="BG530" s="219" t="e">
        <f>IF(ISBLANK(#REF!),"",#REF!)</f>
        <v>#REF!</v>
      </c>
      <c r="BH530" s="219" t="e">
        <f>IF(ISBLANK(#REF!),"",#REF!)</f>
        <v>#REF!</v>
      </c>
      <c r="BI530" s="219" t="e">
        <f>IF(ISBLANK(#REF!),"",#REF!)</f>
        <v>#REF!</v>
      </c>
      <c r="BJ530" s="219" t="e">
        <f>IF(ISBLANK(#REF!),"",#REF!)</f>
        <v>#REF!</v>
      </c>
      <c r="BK530" s="219" t="e">
        <f>IF(ISBLANK(#REF!),"",#REF!)</f>
        <v>#REF!</v>
      </c>
      <c r="BL530" s="219" t="e">
        <f>IF(ISBLANK(#REF!),"",#REF!)</f>
        <v>#REF!</v>
      </c>
      <c r="BM530" s="219" t="e">
        <f>IF(ISBLANK(#REF!),"",#REF!)</f>
        <v>#REF!</v>
      </c>
      <c r="BN530" s="219" t="e">
        <f>IF(ISBLANK(#REF!),"",#REF!)</f>
        <v>#REF!</v>
      </c>
      <c r="BO530" s="227" t="e">
        <f t="shared" si="149"/>
        <v>#REF!</v>
      </c>
      <c r="BP530" s="228" t="str">
        <f t="shared" si="152"/>
        <v/>
      </c>
      <c r="BQ530" s="229" t="str">
        <f t="shared" si="136"/>
        <v/>
      </c>
      <c r="BR530" s="228" t="e">
        <f t="shared" si="150"/>
        <v>#REF!</v>
      </c>
      <c r="BS530" s="230" t="e">
        <f t="shared" si="151"/>
        <v>#REF!</v>
      </c>
    </row>
    <row r="531" spans="1:71">
      <c r="A531" s="213" t="e">
        <f>IF(ISBLANK(#REF!),"",#REF!)</f>
        <v>#REF!</v>
      </c>
      <c r="B531" s="214" t="e">
        <f>IF(ISBLANK(#REF!),"",#REF!)</f>
        <v>#REF!</v>
      </c>
      <c r="C531" s="214" t="e">
        <f>IF(ISBLANK(#REF!),"",#REF!)</f>
        <v>#REF!</v>
      </c>
      <c r="D531" s="214" t="e">
        <f>IF(ISBLANK(#REF!),"",#REF!)</f>
        <v>#REF!</v>
      </c>
      <c r="E531" s="214" t="e">
        <f>IF(ISBLANK(#REF!),"",#REF!)</f>
        <v>#REF!</v>
      </c>
      <c r="F531" s="214" t="e">
        <f>IF(ISBLANK(#REF!),"",#REF!)</f>
        <v>#REF!</v>
      </c>
      <c r="G531" s="214" t="e">
        <f>IF(ISBLANK(#REF!),"",#REF!)</f>
        <v>#REF!</v>
      </c>
      <c r="H531" s="215" t="e">
        <f>IF(ISBLANK(#REF!),"",#REF!)</f>
        <v>#REF!</v>
      </c>
      <c r="I531" s="214" t="e">
        <f>IF(ISBLANK(#REF!),"",#REF!)</f>
        <v>#REF!</v>
      </c>
      <c r="J531" s="216" t="e">
        <f>IF(ISBLANK(#REF!),"",#REF!)</f>
        <v>#REF!</v>
      </c>
      <c r="K531" s="217" t="e">
        <f>IF(ISBLANK(#REF!),"",#REF!)</f>
        <v>#REF!</v>
      </c>
      <c r="L531" s="217" t="e">
        <f>IF(ISBLANK(#REF!),"",#REF!)</f>
        <v>#REF!</v>
      </c>
      <c r="M531" s="218" t="e">
        <f>IF(ISBLANK(#REF!),"",#REF!)</f>
        <v>#REF!</v>
      </c>
      <c r="N531" s="218" t="e">
        <f>IF(ISBLANK(#REF!),"",#REF!)</f>
        <v>#REF!</v>
      </c>
      <c r="O531" s="220" t="str">
        <f>IFERROR(VLOOKUP(_xlfn.CONCAT('Team Roster - Final'!$A531," : ",'Team Roster - Final'!$BM531),'Rate Calculations'!$C$4:$G$1100,5,FALSE),"")</f>
        <v/>
      </c>
      <c r="P531" s="225">
        <f>IF(ISBLANK('Rate Calculations'!$H533),"",'Rate Calculations'!$H533)</f>
        <v>1.7500000000000002E-2</v>
      </c>
      <c r="Q531" s="220" t="str">
        <f t="shared" si="137"/>
        <v/>
      </c>
      <c r="R531" s="221">
        <f>IF(ISBLANK('Rate Calculations'!$J533),"",'Rate Calculations'!$J533)</f>
        <v>3.5000000000000003E-2</v>
      </c>
      <c r="S531" s="220" t="str">
        <f t="shared" si="138"/>
        <v/>
      </c>
      <c r="T531" s="225" t="str">
        <f>IFERROR(VLOOKUP(_xlfn.CONCAT('Team Roster - Final'!$A531," : ",'Team Roster - Final'!$BM531),'Rate Calculations'!$C$4:$S$1100,10,FALSE),"")</f>
        <v/>
      </c>
      <c r="U531" s="225" t="str">
        <f>IFERROR(VLOOKUP(_xlfn.CONCAT('Team Roster - Final'!$A531," : ",'Team Roster - Final'!$BM531),'Rate Calculations'!$C$4:$S$1100,11,FALSE),"")</f>
        <v/>
      </c>
      <c r="V531" s="222" t="str">
        <f t="shared" si="139"/>
        <v/>
      </c>
      <c r="W531" s="222" t="str">
        <f t="shared" si="140"/>
        <v/>
      </c>
      <c r="X531" s="223" t="str">
        <f>IFERROR(VLOOKUP(_xlfn.CONCAT('Team Roster - Final'!$A531," : ",'Team Roster - Final'!$BM531),'Rate Calculations'!$C$4:$S$1100,14,FALSE),"")</f>
        <v/>
      </c>
      <c r="Y531" s="222" t="str">
        <f t="shared" si="141"/>
        <v/>
      </c>
      <c r="Z531" s="222" t="str">
        <f t="shared" si="142"/>
        <v/>
      </c>
      <c r="AA531" s="224" t="str">
        <f>IFERROR(IF(#REF!="Yes",$Y531, $Y531+$Q531*0.5),"")</f>
        <v/>
      </c>
      <c r="AB531" s="224" t="str">
        <f>IFERROR(IF(#REF!="Yes",$Z531, $Z531+$S531*0.5),"")</f>
        <v/>
      </c>
      <c r="AC531" s="220" t="str">
        <f>IFERROR(VLOOKUP(_xlfn.CONCAT('Team Roster - Final'!$A531," : ",'Team Roster - Final'!$BM531),'Rate Calculations'!$C$4:$U$1100,19,FALSE),"")</f>
        <v/>
      </c>
      <c r="AD531" s="220" t="str">
        <f t="shared" si="143"/>
        <v/>
      </c>
      <c r="AE531" s="220" t="str">
        <f t="shared" si="144"/>
        <v/>
      </c>
      <c r="AF531" s="225" t="str">
        <f>IFERROR(VLOOKUP(_xlfn.CONCAT('Team Roster - Final'!$A531," : ",'Team Roster - Final'!$BM531),'Rate Calculations'!$C$4:$AB$1100,22,FALSE),"")</f>
        <v/>
      </c>
      <c r="AG531" s="225" t="str">
        <f>IFERROR(VLOOKUP(_xlfn.CONCAT('Team Roster - Final'!$A531," : ",'Team Roster - Final'!$BM531),'Rate Calculations'!$C$4:$AB$1100,23,FALSE),"")</f>
        <v/>
      </c>
      <c r="AH531" s="222" t="str">
        <f t="shared" si="145"/>
        <v/>
      </c>
      <c r="AI531" s="222" t="str">
        <f t="shared" si="146"/>
        <v/>
      </c>
      <c r="AJ531" s="223" t="str">
        <f>Table1[[#This Row],[Home Office
Net Fee %]]</f>
        <v/>
      </c>
      <c r="AK531" s="222" t="str">
        <f t="shared" si="147"/>
        <v/>
      </c>
      <c r="AL531" s="222" t="str">
        <f t="shared" si="148"/>
        <v/>
      </c>
      <c r="AM531" s="215" t="str">
        <f>IFERROR(IF(#REF!="Yes",$AK531,($AK531+$AD531*0.5)),"")</f>
        <v/>
      </c>
      <c r="AN531" s="215" t="str">
        <f>IFERROR(IF(#REF!="Yes",$AL531,($AL531+$AE531*0.5)),"")</f>
        <v/>
      </c>
      <c r="AO531" s="374" t="str">
        <f>IF(ISBLANK('Team Roster Proposed - FBR'!Q532),"",'Team Roster Proposed - FBR'!Q532)</f>
        <v/>
      </c>
      <c r="AP531" s="226" t="e">
        <f>IF(ISBLANK(#REF!),"",#REF!)</f>
        <v>#REF!</v>
      </c>
      <c r="AQ531" s="226" t="e">
        <f>IF(ISBLANK(#REF!),"",#REF!)</f>
        <v>#REF!</v>
      </c>
      <c r="AR531" s="226" t="e">
        <f>IF(ISBLANK(#REF!),"",#REF!)</f>
        <v>#REF!</v>
      </c>
      <c r="AS531" s="219" t="e">
        <f>IF(ISBLANK(#REF!),"",#REF!)</f>
        <v>#REF!</v>
      </c>
      <c r="AT531" s="219" t="e">
        <f>IF(ISBLANK(#REF!),"",#REF!)</f>
        <v>#REF!</v>
      </c>
      <c r="AU531" s="219" t="e">
        <f>IF(ISBLANK(#REF!),"",#REF!)</f>
        <v>#REF!</v>
      </c>
      <c r="AV531" s="219" t="e">
        <f>IF(ISBLANK(#REF!),"",#REF!)</f>
        <v>#REF!</v>
      </c>
      <c r="AW531" s="219" t="e">
        <f>IF(ISBLANK(#REF!),"",#REF!)</f>
        <v>#REF!</v>
      </c>
      <c r="AX531" s="219" t="e">
        <f>IF(ISBLANK(#REF!),"",#REF!)</f>
        <v>#REF!</v>
      </c>
      <c r="AY531" s="226" t="e">
        <f>IF(ISBLANK(#REF!),"",#REF!)</f>
        <v>#REF!</v>
      </c>
      <c r="AZ531" s="219" t="e">
        <f>IF(ISBLANK(#REF!),"",#REF!)</f>
        <v>#REF!</v>
      </c>
      <c r="BA531" s="219" t="e">
        <f>IF(ISBLANK(#REF!),"",#REF!)</f>
        <v>#REF!</v>
      </c>
      <c r="BB531" s="219" t="e">
        <f>IF(ISBLANK(#REF!),"",#REF!)</f>
        <v>#REF!</v>
      </c>
      <c r="BC531" s="219" t="e">
        <f>IF(ISBLANK(#REF!),"",#REF!)</f>
        <v>#REF!</v>
      </c>
      <c r="BD531" s="219" t="e">
        <f>IF(ISBLANK(#REF!),"",#REF!)</f>
        <v>#REF!</v>
      </c>
      <c r="BE531" s="219" t="e">
        <f>IF(ISBLANK(#REF!),"",#REF!)</f>
        <v>#REF!</v>
      </c>
      <c r="BF531" s="219" t="e">
        <f>IF(ISBLANK(#REF!),"",#REF!)</f>
        <v>#REF!</v>
      </c>
      <c r="BG531" s="219" t="e">
        <f>IF(ISBLANK(#REF!),"",#REF!)</f>
        <v>#REF!</v>
      </c>
      <c r="BH531" s="219" t="e">
        <f>IF(ISBLANK(#REF!),"",#REF!)</f>
        <v>#REF!</v>
      </c>
      <c r="BI531" s="219" t="e">
        <f>IF(ISBLANK(#REF!),"",#REF!)</f>
        <v>#REF!</v>
      </c>
      <c r="BJ531" s="219" t="e">
        <f>IF(ISBLANK(#REF!),"",#REF!)</f>
        <v>#REF!</v>
      </c>
      <c r="BK531" s="219" t="e">
        <f>IF(ISBLANK(#REF!),"",#REF!)</f>
        <v>#REF!</v>
      </c>
      <c r="BL531" s="219" t="e">
        <f>IF(ISBLANK(#REF!),"",#REF!)</f>
        <v>#REF!</v>
      </c>
      <c r="BM531" s="219" t="e">
        <f>IF(ISBLANK(#REF!),"",#REF!)</f>
        <v>#REF!</v>
      </c>
      <c r="BN531" s="219" t="e">
        <f>IF(ISBLANK(#REF!),"",#REF!)</f>
        <v>#REF!</v>
      </c>
      <c r="BO531" s="227" t="e">
        <f t="shared" si="149"/>
        <v>#REF!</v>
      </c>
      <c r="BP531" s="228" t="str">
        <f t="shared" si="152"/>
        <v/>
      </c>
      <c r="BQ531" s="229" t="str">
        <f t="shared" si="136"/>
        <v/>
      </c>
      <c r="BR531" s="228" t="e">
        <f t="shared" si="150"/>
        <v>#REF!</v>
      </c>
      <c r="BS531" s="230" t="e">
        <f t="shared" si="151"/>
        <v>#REF!</v>
      </c>
    </row>
    <row r="532" spans="1:71">
      <c r="A532" s="213" t="e">
        <f>IF(ISBLANK(#REF!),"",#REF!)</f>
        <v>#REF!</v>
      </c>
      <c r="B532" s="214" t="e">
        <f>IF(ISBLANK(#REF!),"",#REF!)</f>
        <v>#REF!</v>
      </c>
      <c r="C532" s="214" t="e">
        <f>IF(ISBLANK(#REF!),"",#REF!)</f>
        <v>#REF!</v>
      </c>
      <c r="D532" s="214" t="e">
        <f>IF(ISBLANK(#REF!),"",#REF!)</f>
        <v>#REF!</v>
      </c>
      <c r="E532" s="214" t="e">
        <f>IF(ISBLANK(#REF!),"",#REF!)</f>
        <v>#REF!</v>
      </c>
      <c r="F532" s="214" t="e">
        <f>IF(ISBLANK(#REF!),"",#REF!)</f>
        <v>#REF!</v>
      </c>
      <c r="G532" s="214" t="e">
        <f>IF(ISBLANK(#REF!),"",#REF!)</f>
        <v>#REF!</v>
      </c>
      <c r="H532" s="215" t="e">
        <f>IF(ISBLANK(#REF!),"",#REF!)</f>
        <v>#REF!</v>
      </c>
      <c r="I532" s="214" t="e">
        <f>IF(ISBLANK(#REF!),"",#REF!)</f>
        <v>#REF!</v>
      </c>
      <c r="J532" s="216" t="e">
        <f>IF(ISBLANK(#REF!),"",#REF!)</f>
        <v>#REF!</v>
      </c>
      <c r="K532" s="217" t="e">
        <f>IF(ISBLANK(#REF!),"",#REF!)</f>
        <v>#REF!</v>
      </c>
      <c r="L532" s="217" t="e">
        <f>IF(ISBLANK(#REF!),"",#REF!)</f>
        <v>#REF!</v>
      </c>
      <c r="M532" s="218" t="e">
        <f>IF(ISBLANK(#REF!),"",#REF!)</f>
        <v>#REF!</v>
      </c>
      <c r="N532" s="218" t="e">
        <f>IF(ISBLANK(#REF!),"",#REF!)</f>
        <v>#REF!</v>
      </c>
      <c r="O532" s="220" t="str">
        <f>IFERROR(VLOOKUP(_xlfn.CONCAT('Team Roster - Final'!$A532," : ",'Team Roster - Final'!$BM532),'Rate Calculations'!$C$4:$G$1100,5,FALSE),"")</f>
        <v/>
      </c>
      <c r="P532" s="225">
        <f>IF(ISBLANK('Rate Calculations'!$H534),"",'Rate Calculations'!$H534)</f>
        <v>1.7500000000000002E-2</v>
      </c>
      <c r="Q532" s="220" t="str">
        <f t="shared" si="137"/>
        <v/>
      </c>
      <c r="R532" s="221">
        <f>IF(ISBLANK('Rate Calculations'!$J534),"",'Rate Calculations'!$J534)</f>
        <v>3.5000000000000003E-2</v>
      </c>
      <c r="S532" s="220" t="str">
        <f t="shared" si="138"/>
        <v/>
      </c>
      <c r="T532" s="225" t="str">
        <f>IFERROR(VLOOKUP(_xlfn.CONCAT('Team Roster - Final'!$A532," : ",'Team Roster - Final'!$BM532),'Rate Calculations'!$C$4:$S$1100,10,FALSE),"")</f>
        <v/>
      </c>
      <c r="U532" s="225" t="str">
        <f>IFERROR(VLOOKUP(_xlfn.CONCAT('Team Roster - Final'!$A532," : ",'Team Roster - Final'!$BM532),'Rate Calculations'!$C$4:$S$1100,11,FALSE),"")</f>
        <v/>
      </c>
      <c r="V532" s="222" t="str">
        <f t="shared" si="139"/>
        <v/>
      </c>
      <c r="W532" s="222" t="str">
        <f t="shared" si="140"/>
        <v/>
      </c>
      <c r="X532" s="223" t="str">
        <f>IFERROR(VLOOKUP(_xlfn.CONCAT('Team Roster - Final'!$A532," : ",'Team Roster - Final'!$BM532),'Rate Calculations'!$C$4:$S$1100,14,FALSE),"")</f>
        <v/>
      </c>
      <c r="Y532" s="222" t="str">
        <f t="shared" si="141"/>
        <v/>
      </c>
      <c r="Z532" s="222" t="str">
        <f t="shared" si="142"/>
        <v/>
      </c>
      <c r="AA532" s="224" t="str">
        <f>IFERROR(IF(#REF!="Yes",$Y532, $Y532+$Q532*0.5),"")</f>
        <v/>
      </c>
      <c r="AB532" s="224" t="str">
        <f>IFERROR(IF(#REF!="Yes",$Z532, $Z532+$S532*0.5),"")</f>
        <v/>
      </c>
      <c r="AC532" s="220" t="str">
        <f>IFERROR(VLOOKUP(_xlfn.CONCAT('Team Roster - Final'!$A532," : ",'Team Roster - Final'!$BM532),'Rate Calculations'!$C$4:$U$1100,19,FALSE),"")</f>
        <v/>
      </c>
      <c r="AD532" s="220" t="str">
        <f t="shared" si="143"/>
        <v/>
      </c>
      <c r="AE532" s="220" t="str">
        <f t="shared" si="144"/>
        <v/>
      </c>
      <c r="AF532" s="225" t="str">
        <f>IFERROR(VLOOKUP(_xlfn.CONCAT('Team Roster - Final'!$A532," : ",'Team Roster - Final'!$BM532),'Rate Calculations'!$C$4:$AB$1100,22,FALSE),"")</f>
        <v/>
      </c>
      <c r="AG532" s="225" t="str">
        <f>IFERROR(VLOOKUP(_xlfn.CONCAT('Team Roster - Final'!$A532," : ",'Team Roster - Final'!$BM532),'Rate Calculations'!$C$4:$AB$1100,23,FALSE),"")</f>
        <v/>
      </c>
      <c r="AH532" s="222" t="str">
        <f t="shared" si="145"/>
        <v/>
      </c>
      <c r="AI532" s="222" t="str">
        <f t="shared" si="146"/>
        <v/>
      </c>
      <c r="AJ532" s="223" t="str">
        <f>Table1[[#This Row],[Home Office
Net Fee %]]</f>
        <v/>
      </c>
      <c r="AK532" s="222" t="str">
        <f t="shared" si="147"/>
        <v/>
      </c>
      <c r="AL532" s="222" t="str">
        <f t="shared" si="148"/>
        <v/>
      </c>
      <c r="AM532" s="215" t="str">
        <f>IFERROR(IF(#REF!="Yes",$AK532,($AK532+$AD532*0.5)),"")</f>
        <v/>
      </c>
      <c r="AN532" s="215" t="str">
        <f>IFERROR(IF(#REF!="Yes",$AL532,($AL532+$AE532*0.5)),"")</f>
        <v/>
      </c>
      <c r="AO532" s="374" t="str">
        <f>IF(ISBLANK('Team Roster Proposed - FBR'!Q533),"",'Team Roster Proposed - FBR'!Q533)</f>
        <v/>
      </c>
      <c r="AP532" s="226" t="e">
        <f>IF(ISBLANK(#REF!),"",#REF!)</f>
        <v>#REF!</v>
      </c>
      <c r="AQ532" s="226" t="e">
        <f>IF(ISBLANK(#REF!),"",#REF!)</f>
        <v>#REF!</v>
      </c>
      <c r="AR532" s="226" t="e">
        <f>IF(ISBLANK(#REF!),"",#REF!)</f>
        <v>#REF!</v>
      </c>
      <c r="AS532" s="219" t="e">
        <f>IF(ISBLANK(#REF!),"",#REF!)</f>
        <v>#REF!</v>
      </c>
      <c r="AT532" s="219" t="e">
        <f>IF(ISBLANK(#REF!),"",#REF!)</f>
        <v>#REF!</v>
      </c>
      <c r="AU532" s="219" t="e">
        <f>IF(ISBLANK(#REF!),"",#REF!)</f>
        <v>#REF!</v>
      </c>
      <c r="AV532" s="219" t="e">
        <f>IF(ISBLANK(#REF!),"",#REF!)</f>
        <v>#REF!</v>
      </c>
      <c r="AW532" s="219" t="e">
        <f>IF(ISBLANK(#REF!),"",#REF!)</f>
        <v>#REF!</v>
      </c>
      <c r="AX532" s="219" t="e">
        <f>IF(ISBLANK(#REF!),"",#REF!)</f>
        <v>#REF!</v>
      </c>
      <c r="AY532" s="226" t="e">
        <f>IF(ISBLANK(#REF!),"",#REF!)</f>
        <v>#REF!</v>
      </c>
      <c r="AZ532" s="219" t="e">
        <f>IF(ISBLANK(#REF!),"",#REF!)</f>
        <v>#REF!</v>
      </c>
      <c r="BA532" s="219" t="e">
        <f>IF(ISBLANK(#REF!),"",#REF!)</f>
        <v>#REF!</v>
      </c>
      <c r="BB532" s="219" t="e">
        <f>IF(ISBLANK(#REF!),"",#REF!)</f>
        <v>#REF!</v>
      </c>
      <c r="BC532" s="219" t="e">
        <f>IF(ISBLANK(#REF!),"",#REF!)</f>
        <v>#REF!</v>
      </c>
      <c r="BD532" s="219" t="e">
        <f>IF(ISBLANK(#REF!),"",#REF!)</f>
        <v>#REF!</v>
      </c>
      <c r="BE532" s="219" t="e">
        <f>IF(ISBLANK(#REF!),"",#REF!)</f>
        <v>#REF!</v>
      </c>
      <c r="BF532" s="219" t="e">
        <f>IF(ISBLANK(#REF!),"",#REF!)</f>
        <v>#REF!</v>
      </c>
      <c r="BG532" s="219" t="e">
        <f>IF(ISBLANK(#REF!),"",#REF!)</f>
        <v>#REF!</v>
      </c>
      <c r="BH532" s="219" t="e">
        <f>IF(ISBLANK(#REF!),"",#REF!)</f>
        <v>#REF!</v>
      </c>
      <c r="BI532" s="219" t="e">
        <f>IF(ISBLANK(#REF!),"",#REF!)</f>
        <v>#REF!</v>
      </c>
      <c r="BJ532" s="219" t="e">
        <f>IF(ISBLANK(#REF!),"",#REF!)</f>
        <v>#REF!</v>
      </c>
      <c r="BK532" s="219" t="e">
        <f>IF(ISBLANK(#REF!),"",#REF!)</f>
        <v>#REF!</v>
      </c>
      <c r="BL532" s="219" t="e">
        <f>IF(ISBLANK(#REF!),"",#REF!)</f>
        <v>#REF!</v>
      </c>
      <c r="BM532" s="219" t="e">
        <f>IF(ISBLANK(#REF!),"",#REF!)</f>
        <v>#REF!</v>
      </c>
      <c r="BN532" s="219" t="e">
        <f>IF(ISBLANK(#REF!),"",#REF!)</f>
        <v>#REF!</v>
      </c>
      <c r="BO532" s="227" t="e">
        <f t="shared" si="149"/>
        <v>#REF!</v>
      </c>
      <c r="BP532" s="228" t="str">
        <f t="shared" si="152"/>
        <v/>
      </c>
      <c r="BQ532" s="229" t="str">
        <f t="shared" si="136"/>
        <v/>
      </c>
      <c r="BR532" s="228" t="e">
        <f t="shared" si="150"/>
        <v>#REF!</v>
      </c>
      <c r="BS532" s="230" t="e">
        <f t="shared" si="151"/>
        <v>#REF!</v>
      </c>
    </row>
    <row r="533" spans="1:71">
      <c r="A533" s="213" t="e">
        <f>IF(ISBLANK(#REF!),"",#REF!)</f>
        <v>#REF!</v>
      </c>
      <c r="B533" s="214" t="e">
        <f>IF(ISBLANK(#REF!),"",#REF!)</f>
        <v>#REF!</v>
      </c>
      <c r="C533" s="214" t="e">
        <f>IF(ISBLANK(#REF!),"",#REF!)</f>
        <v>#REF!</v>
      </c>
      <c r="D533" s="214" t="e">
        <f>IF(ISBLANK(#REF!),"",#REF!)</f>
        <v>#REF!</v>
      </c>
      <c r="E533" s="214" t="e">
        <f>IF(ISBLANK(#REF!),"",#REF!)</f>
        <v>#REF!</v>
      </c>
      <c r="F533" s="214" t="e">
        <f>IF(ISBLANK(#REF!),"",#REF!)</f>
        <v>#REF!</v>
      </c>
      <c r="G533" s="214" t="e">
        <f>IF(ISBLANK(#REF!),"",#REF!)</f>
        <v>#REF!</v>
      </c>
      <c r="H533" s="215" t="e">
        <f>IF(ISBLANK(#REF!),"",#REF!)</f>
        <v>#REF!</v>
      </c>
      <c r="I533" s="214" t="e">
        <f>IF(ISBLANK(#REF!),"",#REF!)</f>
        <v>#REF!</v>
      </c>
      <c r="J533" s="216" t="e">
        <f>IF(ISBLANK(#REF!),"",#REF!)</f>
        <v>#REF!</v>
      </c>
      <c r="K533" s="217" t="e">
        <f>IF(ISBLANK(#REF!),"",#REF!)</f>
        <v>#REF!</v>
      </c>
      <c r="L533" s="217" t="e">
        <f>IF(ISBLANK(#REF!),"",#REF!)</f>
        <v>#REF!</v>
      </c>
      <c r="M533" s="218" t="e">
        <f>IF(ISBLANK(#REF!),"",#REF!)</f>
        <v>#REF!</v>
      </c>
      <c r="N533" s="218" t="e">
        <f>IF(ISBLANK(#REF!),"",#REF!)</f>
        <v>#REF!</v>
      </c>
      <c r="O533" s="220" t="str">
        <f>IFERROR(VLOOKUP(_xlfn.CONCAT('Team Roster - Final'!$A533," : ",'Team Roster - Final'!$BM533),'Rate Calculations'!$C$4:$G$1100,5,FALSE),"")</f>
        <v/>
      </c>
      <c r="P533" s="225">
        <f>IF(ISBLANK('Rate Calculations'!$H535),"",'Rate Calculations'!$H535)</f>
        <v>1.7500000000000002E-2</v>
      </c>
      <c r="Q533" s="220" t="str">
        <f t="shared" si="137"/>
        <v/>
      </c>
      <c r="R533" s="221">
        <f>IF(ISBLANK('Rate Calculations'!$J535),"",'Rate Calculations'!$J535)</f>
        <v>3.5000000000000003E-2</v>
      </c>
      <c r="S533" s="220" t="str">
        <f t="shared" si="138"/>
        <v/>
      </c>
      <c r="T533" s="225" t="str">
        <f>IFERROR(VLOOKUP(_xlfn.CONCAT('Team Roster - Final'!$A533," : ",'Team Roster - Final'!$BM533),'Rate Calculations'!$C$4:$S$1100,10,FALSE),"")</f>
        <v/>
      </c>
      <c r="U533" s="225" t="str">
        <f>IFERROR(VLOOKUP(_xlfn.CONCAT('Team Roster - Final'!$A533," : ",'Team Roster - Final'!$BM533),'Rate Calculations'!$C$4:$S$1100,11,FALSE),"")</f>
        <v/>
      </c>
      <c r="V533" s="222" t="str">
        <f t="shared" si="139"/>
        <v/>
      </c>
      <c r="W533" s="222" t="str">
        <f t="shared" si="140"/>
        <v/>
      </c>
      <c r="X533" s="223" t="str">
        <f>IFERROR(VLOOKUP(_xlfn.CONCAT('Team Roster - Final'!$A533," : ",'Team Roster - Final'!$BM533),'Rate Calculations'!$C$4:$S$1100,14,FALSE),"")</f>
        <v/>
      </c>
      <c r="Y533" s="222" t="str">
        <f t="shared" si="141"/>
        <v/>
      </c>
      <c r="Z533" s="222" t="str">
        <f t="shared" si="142"/>
        <v/>
      </c>
      <c r="AA533" s="224" t="str">
        <f>IFERROR(IF(#REF!="Yes",$Y533, $Y533+$Q533*0.5),"")</f>
        <v/>
      </c>
      <c r="AB533" s="224" t="str">
        <f>IFERROR(IF(#REF!="Yes",$Z533, $Z533+$S533*0.5),"")</f>
        <v/>
      </c>
      <c r="AC533" s="220" t="str">
        <f>IFERROR(VLOOKUP(_xlfn.CONCAT('Team Roster - Final'!$A533," : ",'Team Roster - Final'!$BM533),'Rate Calculations'!$C$4:$U$1100,19,FALSE),"")</f>
        <v/>
      </c>
      <c r="AD533" s="220" t="str">
        <f t="shared" si="143"/>
        <v/>
      </c>
      <c r="AE533" s="220" t="str">
        <f t="shared" si="144"/>
        <v/>
      </c>
      <c r="AF533" s="225" t="str">
        <f>IFERROR(VLOOKUP(_xlfn.CONCAT('Team Roster - Final'!$A533," : ",'Team Roster - Final'!$BM533),'Rate Calculations'!$C$4:$AB$1100,22,FALSE),"")</f>
        <v/>
      </c>
      <c r="AG533" s="225" t="str">
        <f>IFERROR(VLOOKUP(_xlfn.CONCAT('Team Roster - Final'!$A533," : ",'Team Roster - Final'!$BM533),'Rate Calculations'!$C$4:$AB$1100,23,FALSE),"")</f>
        <v/>
      </c>
      <c r="AH533" s="222" t="str">
        <f t="shared" si="145"/>
        <v/>
      </c>
      <c r="AI533" s="222" t="str">
        <f t="shared" si="146"/>
        <v/>
      </c>
      <c r="AJ533" s="223" t="str">
        <f>Table1[[#This Row],[Home Office
Net Fee %]]</f>
        <v/>
      </c>
      <c r="AK533" s="222" t="str">
        <f t="shared" si="147"/>
        <v/>
      </c>
      <c r="AL533" s="222" t="str">
        <f t="shared" si="148"/>
        <v/>
      </c>
      <c r="AM533" s="215" t="str">
        <f>IFERROR(IF(#REF!="Yes",$AK533,($AK533+$AD533*0.5)),"")</f>
        <v/>
      </c>
      <c r="AN533" s="215" t="str">
        <f>IFERROR(IF(#REF!="Yes",$AL533,($AL533+$AE533*0.5)),"")</f>
        <v/>
      </c>
      <c r="AO533" s="374" t="str">
        <f>IF(ISBLANK('Team Roster Proposed - FBR'!Q534),"",'Team Roster Proposed - FBR'!Q534)</f>
        <v/>
      </c>
      <c r="AP533" s="226" t="e">
        <f>IF(ISBLANK(#REF!),"",#REF!)</f>
        <v>#REF!</v>
      </c>
      <c r="AQ533" s="226" t="e">
        <f>IF(ISBLANK(#REF!),"",#REF!)</f>
        <v>#REF!</v>
      </c>
      <c r="AR533" s="226" t="e">
        <f>IF(ISBLANK(#REF!),"",#REF!)</f>
        <v>#REF!</v>
      </c>
      <c r="AS533" s="219" t="e">
        <f>IF(ISBLANK(#REF!),"",#REF!)</f>
        <v>#REF!</v>
      </c>
      <c r="AT533" s="219" t="e">
        <f>IF(ISBLANK(#REF!),"",#REF!)</f>
        <v>#REF!</v>
      </c>
      <c r="AU533" s="219" t="e">
        <f>IF(ISBLANK(#REF!),"",#REF!)</f>
        <v>#REF!</v>
      </c>
      <c r="AV533" s="219" t="e">
        <f>IF(ISBLANK(#REF!),"",#REF!)</f>
        <v>#REF!</v>
      </c>
      <c r="AW533" s="219" t="e">
        <f>IF(ISBLANK(#REF!),"",#REF!)</f>
        <v>#REF!</v>
      </c>
      <c r="AX533" s="219" t="e">
        <f>IF(ISBLANK(#REF!),"",#REF!)</f>
        <v>#REF!</v>
      </c>
      <c r="AY533" s="226" t="e">
        <f>IF(ISBLANK(#REF!),"",#REF!)</f>
        <v>#REF!</v>
      </c>
      <c r="AZ533" s="219" t="e">
        <f>IF(ISBLANK(#REF!),"",#REF!)</f>
        <v>#REF!</v>
      </c>
      <c r="BA533" s="219" t="e">
        <f>IF(ISBLANK(#REF!),"",#REF!)</f>
        <v>#REF!</v>
      </c>
      <c r="BB533" s="219" t="e">
        <f>IF(ISBLANK(#REF!),"",#REF!)</f>
        <v>#REF!</v>
      </c>
      <c r="BC533" s="219" t="e">
        <f>IF(ISBLANK(#REF!),"",#REF!)</f>
        <v>#REF!</v>
      </c>
      <c r="BD533" s="219" t="e">
        <f>IF(ISBLANK(#REF!),"",#REF!)</f>
        <v>#REF!</v>
      </c>
      <c r="BE533" s="219" t="e">
        <f>IF(ISBLANK(#REF!),"",#REF!)</f>
        <v>#REF!</v>
      </c>
      <c r="BF533" s="219" t="e">
        <f>IF(ISBLANK(#REF!),"",#REF!)</f>
        <v>#REF!</v>
      </c>
      <c r="BG533" s="219" t="e">
        <f>IF(ISBLANK(#REF!),"",#REF!)</f>
        <v>#REF!</v>
      </c>
      <c r="BH533" s="219" t="e">
        <f>IF(ISBLANK(#REF!),"",#REF!)</f>
        <v>#REF!</v>
      </c>
      <c r="BI533" s="219" t="e">
        <f>IF(ISBLANK(#REF!),"",#REF!)</f>
        <v>#REF!</v>
      </c>
      <c r="BJ533" s="219" t="e">
        <f>IF(ISBLANK(#REF!),"",#REF!)</f>
        <v>#REF!</v>
      </c>
      <c r="BK533" s="219" t="e">
        <f>IF(ISBLANK(#REF!),"",#REF!)</f>
        <v>#REF!</v>
      </c>
      <c r="BL533" s="219" t="e">
        <f>IF(ISBLANK(#REF!),"",#REF!)</f>
        <v>#REF!</v>
      </c>
      <c r="BM533" s="219" t="e">
        <f>IF(ISBLANK(#REF!),"",#REF!)</f>
        <v>#REF!</v>
      </c>
      <c r="BN533" s="219" t="e">
        <f>IF(ISBLANK(#REF!),"",#REF!)</f>
        <v>#REF!</v>
      </c>
      <c r="BO533" s="227" t="e">
        <f t="shared" si="149"/>
        <v>#REF!</v>
      </c>
      <c r="BP533" s="228" t="str">
        <f t="shared" si="152"/>
        <v/>
      </c>
      <c r="BQ533" s="229" t="str">
        <f t="shared" si="136"/>
        <v/>
      </c>
      <c r="BR533" s="228" t="e">
        <f t="shared" si="150"/>
        <v>#REF!</v>
      </c>
      <c r="BS533" s="230" t="e">
        <f t="shared" si="151"/>
        <v>#REF!</v>
      </c>
    </row>
    <row r="534" spans="1:71">
      <c r="A534" s="213" t="e">
        <f>IF(ISBLANK(#REF!),"",#REF!)</f>
        <v>#REF!</v>
      </c>
      <c r="B534" s="214" t="e">
        <f>IF(ISBLANK(#REF!),"",#REF!)</f>
        <v>#REF!</v>
      </c>
      <c r="C534" s="214" t="e">
        <f>IF(ISBLANK(#REF!),"",#REF!)</f>
        <v>#REF!</v>
      </c>
      <c r="D534" s="214" t="e">
        <f>IF(ISBLANK(#REF!),"",#REF!)</f>
        <v>#REF!</v>
      </c>
      <c r="E534" s="214" t="e">
        <f>IF(ISBLANK(#REF!),"",#REF!)</f>
        <v>#REF!</v>
      </c>
      <c r="F534" s="214" t="e">
        <f>IF(ISBLANK(#REF!),"",#REF!)</f>
        <v>#REF!</v>
      </c>
      <c r="G534" s="214" t="e">
        <f>IF(ISBLANK(#REF!),"",#REF!)</f>
        <v>#REF!</v>
      </c>
      <c r="H534" s="215" t="e">
        <f>IF(ISBLANK(#REF!),"",#REF!)</f>
        <v>#REF!</v>
      </c>
      <c r="I534" s="214" t="e">
        <f>IF(ISBLANK(#REF!),"",#REF!)</f>
        <v>#REF!</v>
      </c>
      <c r="J534" s="216" t="e">
        <f>IF(ISBLANK(#REF!),"",#REF!)</f>
        <v>#REF!</v>
      </c>
      <c r="K534" s="217" t="e">
        <f>IF(ISBLANK(#REF!),"",#REF!)</f>
        <v>#REF!</v>
      </c>
      <c r="L534" s="217" t="e">
        <f>IF(ISBLANK(#REF!),"",#REF!)</f>
        <v>#REF!</v>
      </c>
      <c r="M534" s="218" t="e">
        <f>IF(ISBLANK(#REF!),"",#REF!)</f>
        <v>#REF!</v>
      </c>
      <c r="N534" s="218" t="e">
        <f>IF(ISBLANK(#REF!),"",#REF!)</f>
        <v>#REF!</v>
      </c>
      <c r="O534" s="220" t="str">
        <f>IFERROR(VLOOKUP(_xlfn.CONCAT('Team Roster - Final'!$A534," : ",'Team Roster - Final'!$BM534),'Rate Calculations'!$C$4:$G$1100,5,FALSE),"")</f>
        <v/>
      </c>
      <c r="P534" s="225">
        <f>IF(ISBLANK('Rate Calculations'!$H536),"",'Rate Calculations'!$H536)</f>
        <v>1.7500000000000002E-2</v>
      </c>
      <c r="Q534" s="220" t="str">
        <f t="shared" si="137"/>
        <v/>
      </c>
      <c r="R534" s="221">
        <f>IF(ISBLANK('Rate Calculations'!$J536),"",'Rate Calculations'!$J536)</f>
        <v>3.5000000000000003E-2</v>
      </c>
      <c r="S534" s="220" t="str">
        <f t="shared" si="138"/>
        <v/>
      </c>
      <c r="T534" s="225" t="str">
        <f>IFERROR(VLOOKUP(_xlfn.CONCAT('Team Roster - Final'!$A534," : ",'Team Roster - Final'!$BM534),'Rate Calculations'!$C$4:$S$1100,10,FALSE),"")</f>
        <v/>
      </c>
      <c r="U534" s="225" t="str">
        <f>IFERROR(VLOOKUP(_xlfn.CONCAT('Team Roster - Final'!$A534," : ",'Team Roster - Final'!$BM534),'Rate Calculations'!$C$4:$S$1100,11,FALSE),"")</f>
        <v/>
      </c>
      <c r="V534" s="222" t="str">
        <f t="shared" si="139"/>
        <v/>
      </c>
      <c r="W534" s="222" t="str">
        <f t="shared" si="140"/>
        <v/>
      </c>
      <c r="X534" s="223" t="str">
        <f>IFERROR(VLOOKUP(_xlfn.CONCAT('Team Roster - Final'!$A534," : ",'Team Roster - Final'!$BM534),'Rate Calculations'!$C$4:$S$1100,14,FALSE),"")</f>
        <v/>
      </c>
      <c r="Y534" s="222" t="str">
        <f t="shared" si="141"/>
        <v/>
      </c>
      <c r="Z534" s="222" t="str">
        <f t="shared" si="142"/>
        <v/>
      </c>
      <c r="AA534" s="224" t="str">
        <f>IFERROR(IF(#REF!="Yes",$Y534, $Y534+$Q534*0.5),"")</f>
        <v/>
      </c>
      <c r="AB534" s="224" t="str">
        <f>IFERROR(IF(#REF!="Yes",$Z534, $Z534+$S534*0.5),"")</f>
        <v/>
      </c>
      <c r="AC534" s="220" t="str">
        <f>IFERROR(VLOOKUP(_xlfn.CONCAT('Team Roster - Final'!$A534," : ",'Team Roster - Final'!$BM534),'Rate Calculations'!$C$4:$U$1100,19,FALSE),"")</f>
        <v/>
      </c>
      <c r="AD534" s="220" t="str">
        <f t="shared" si="143"/>
        <v/>
      </c>
      <c r="AE534" s="220" t="str">
        <f t="shared" si="144"/>
        <v/>
      </c>
      <c r="AF534" s="225" t="str">
        <f>IFERROR(VLOOKUP(_xlfn.CONCAT('Team Roster - Final'!$A534," : ",'Team Roster - Final'!$BM534),'Rate Calculations'!$C$4:$AB$1100,22,FALSE),"")</f>
        <v/>
      </c>
      <c r="AG534" s="225" t="str">
        <f>IFERROR(VLOOKUP(_xlfn.CONCAT('Team Roster - Final'!$A534," : ",'Team Roster - Final'!$BM534),'Rate Calculations'!$C$4:$AB$1100,23,FALSE),"")</f>
        <v/>
      </c>
      <c r="AH534" s="222" t="str">
        <f t="shared" si="145"/>
        <v/>
      </c>
      <c r="AI534" s="222" t="str">
        <f t="shared" si="146"/>
        <v/>
      </c>
      <c r="AJ534" s="223" t="str">
        <f>Table1[[#This Row],[Home Office
Net Fee %]]</f>
        <v/>
      </c>
      <c r="AK534" s="222" t="str">
        <f t="shared" si="147"/>
        <v/>
      </c>
      <c r="AL534" s="222" t="str">
        <f t="shared" si="148"/>
        <v/>
      </c>
      <c r="AM534" s="215" t="str">
        <f>IFERROR(IF(#REF!="Yes",$AK534,($AK534+$AD534*0.5)),"")</f>
        <v/>
      </c>
      <c r="AN534" s="215" t="str">
        <f>IFERROR(IF(#REF!="Yes",$AL534,($AL534+$AE534*0.5)),"")</f>
        <v/>
      </c>
      <c r="AO534" s="374" t="str">
        <f>IF(ISBLANK('Team Roster Proposed - FBR'!Q535),"",'Team Roster Proposed - FBR'!Q535)</f>
        <v/>
      </c>
      <c r="AP534" s="226" t="e">
        <f>IF(ISBLANK(#REF!),"",#REF!)</f>
        <v>#REF!</v>
      </c>
      <c r="AQ534" s="226" t="e">
        <f>IF(ISBLANK(#REF!),"",#REF!)</f>
        <v>#REF!</v>
      </c>
      <c r="AR534" s="226" t="e">
        <f>IF(ISBLANK(#REF!),"",#REF!)</f>
        <v>#REF!</v>
      </c>
      <c r="AS534" s="219" t="e">
        <f>IF(ISBLANK(#REF!),"",#REF!)</f>
        <v>#REF!</v>
      </c>
      <c r="AT534" s="219" t="e">
        <f>IF(ISBLANK(#REF!),"",#REF!)</f>
        <v>#REF!</v>
      </c>
      <c r="AU534" s="219" t="e">
        <f>IF(ISBLANK(#REF!),"",#REF!)</f>
        <v>#REF!</v>
      </c>
      <c r="AV534" s="219" t="e">
        <f>IF(ISBLANK(#REF!),"",#REF!)</f>
        <v>#REF!</v>
      </c>
      <c r="AW534" s="219" t="e">
        <f>IF(ISBLANK(#REF!),"",#REF!)</f>
        <v>#REF!</v>
      </c>
      <c r="AX534" s="219" t="e">
        <f>IF(ISBLANK(#REF!),"",#REF!)</f>
        <v>#REF!</v>
      </c>
      <c r="AY534" s="226" t="e">
        <f>IF(ISBLANK(#REF!),"",#REF!)</f>
        <v>#REF!</v>
      </c>
      <c r="AZ534" s="219" t="e">
        <f>IF(ISBLANK(#REF!),"",#REF!)</f>
        <v>#REF!</v>
      </c>
      <c r="BA534" s="219" t="e">
        <f>IF(ISBLANK(#REF!),"",#REF!)</f>
        <v>#REF!</v>
      </c>
      <c r="BB534" s="219" t="e">
        <f>IF(ISBLANK(#REF!),"",#REF!)</f>
        <v>#REF!</v>
      </c>
      <c r="BC534" s="219" t="e">
        <f>IF(ISBLANK(#REF!),"",#REF!)</f>
        <v>#REF!</v>
      </c>
      <c r="BD534" s="219" t="e">
        <f>IF(ISBLANK(#REF!),"",#REF!)</f>
        <v>#REF!</v>
      </c>
      <c r="BE534" s="219" t="e">
        <f>IF(ISBLANK(#REF!),"",#REF!)</f>
        <v>#REF!</v>
      </c>
      <c r="BF534" s="219" t="e">
        <f>IF(ISBLANK(#REF!),"",#REF!)</f>
        <v>#REF!</v>
      </c>
      <c r="BG534" s="219" t="e">
        <f>IF(ISBLANK(#REF!),"",#REF!)</f>
        <v>#REF!</v>
      </c>
      <c r="BH534" s="219" t="e">
        <f>IF(ISBLANK(#REF!),"",#REF!)</f>
        <v>#REF!</v>
      </c>
      <c r="BI534" s="219" t="e">
        <f>IF(ISBLANK(#REF!),"",#REF!)</f>
        <v>#REF!</v>
      </c>
      <c r="BJ534" s="219" t="e">
        <f>IF(ISBLANK(#REF!),"",#REF!)</f>
        <v>#REF!</v>
      </c>
      <c r="BK534" s="219" t="e">
        <f>IF(ISBLANK(#REF!),"",#REF!)</f>
        <v>#REF!</v>
      </c>
      <c r="BL534" s="219" t="e">
        <f>IF(ISBLANK(#REF!),"",#REF!)</f>
        <v>#REF!</v>
      </c>
      <c r="BM534" s="219" t="e">
        <f>IF(ISBLANK(#REF!),"",#REF!)</f>
        <v>#REF!</v>
      </c>
      <c r="BN534" s="219" t="e">
        <f>IF(ISBLANK(#REF!),"",#REF!)</f>
        <v>#REF!</v>
      </c>
      <c r="BO534" s="227" t="e">
        <f t="shared" si="149"/>
        <v>#REF!</v>
      </c>
      <c r="BP534" s="228" t="str">
        <f t="shared" si="152"/>
        <v/>
      </c>
      <c r="BQ534" s="229" t="str">
        <f t="shared" si="136"/>
        <v/>
      </c>
      <c r="BR534" s="228" t="e">
        <f t="shared" si="150"/>
        <v>#REF!</v>
      </c>
      <c r="BS534" s="230" t="e">
        <f t="shared" si="151"/>
        <v>#REF!</v>
      </c>
    </row>
    <row r="535" spans="1:71">
      <c r="A535" s="213" t="e">
        <f>IF(ISBLANK(#REF!),"",#REF!)</f>
        <v>#REF!</v>
      </c>
      <c r="B535" s="214" t="e">
        <f>IF(ISBLANK(#REF!),"",#REF!)</f>
        <v>#REF!</v>
      </c>
      <c r="C535" s="214" t="e">
        <f>IF(ISBLANK(#REF!),"",#REF!)</f>
        <v>#REF!</v>
      </c>
      <c r="D535" s="214" t="e">
        <f>IF(ISBLANK(#REF!),"",#REF!)</f>
        <v>#REF!</v>
      </c>
      <c r="E535" s="214" t="e">
        <f>IF(ISBLANK(#REF!),"",#REF!)</f>
        <v>#REF!</v>
      </c>
      <c r="F535" s="214" t="e">
        <f>IF(ISBLANK(#REF!),"",#REF!)</f>
        <v>#REF!</v>
      </c>
      <c r="G535" s="214" t="e">
        <f>IF(ISBLANK(#REF!),"",#REF!)</f>
        <v>#REF!</v>
      </c>
      <c r="H535" s="215" t="e">
        <f>IF(ISBLANK(#REF!),"",#REF!)</f>
        <v>#REF!</v>
      </c>
      <c r="I535" s="214" t="e">
        <f>IF(ISBLANK(#REF!),"",#REF!)</f>
        <v>#REF!</v>
      </c>
      <c r="J535" s="216" t="e">
        <f>IF(ISBLANK(#REF!),"",#REF!)</f>
        <v>#REF!</v>
      </c>
      <c r="K535" s="217" t="e">
        <f>IF(ISBLANK(#REF!),"",#REF!)</f>
        <v>#REF!</v>
      </c>
      <c r="L535" s="217" t="e">
        <f>IF(ISBLANK(#REF!),"",#REF!)</f>
        <v>#REF!</v>
      </c>
      <c r="M535" s="218" t="e">
        <f>IF(ISBLANK(#REF!),"",#REF!)</f>
        <v>#REF!</v>
      </c>
      <c r="N535" s="218" t="e">
        <f>IF(ISBLANK(#REF!),"",#REF!)</f>
        <v>#REF!</v>
      </c>
      <c r="O535" s="220" t="str">
        <f>IFERROR(VLOOKUP(_xlfn.CONCAT('Team Roster - Final'!$A535," : ",'Team Roster - Final'!$BM535),'Rate Calculations'!$C$4:$G$1100,5,FALSE),"")</f>
        <v/>
      </c>
      <c r="P535" s="225">
        <f>IF(ISBLANK('Rate Calculations'!$H537),"",'Rate Calculations'!$H537)</f>
        <v>1.7500000000000002E-2</v>
      </c>
      <c r="Q535" s="220" t="str">
        <f t="shared" si="137"/>
        <v/>
      </c>
      <c r="R535" s="221">
        <f>IF(ISBLANK('Rate Calculations'!$J537),"",'Rate Calculations'!$J537)</f>
        <v>3.5000000000000003E-2</v>
      </c>
      <c r="S535" s="220" t="str">
        <f t="shared" si="138"/>
        <v/>
      </c>
      <c r="T535" s="225" t="str">
        <f>IFERROR(VLOOKUP(_xlfn.CONCAT('Team Roster - Final'!$A535," : ",'Team Roster - Final'!$BM535),'Rate Calculations'!$C$4:$S$1100,10,FALSE),"")</f>
        <v/>
      </c>
      <c r="U535" s="225" t="str">
        <f>IFERROR(VLOOKUP(_xlfn.CONCAT('Team Roster - Final'!$A535," : ",'Team Roster - Final'!$BM535),'Rate Calculations'!$C$4:$S$1100,11,FALSE),"")</f>
        <v/>
      </c>
      <c r="V535" s="222" t="str">
        <f t="shared" si="139"/>
        <v/>
      </c>
      <c r="W535" s="222" t="str">
        <f t="shared" si="140"/>
        <v/>
      </c>
      <c r="X535" s="223" t="str">
        <f>IFERROR(VLOOKUP(_xlfn.CONCAT('Team Roster - Final'!$A535," : ",'Team Roster - Final'!$BM535),'Rate Calculations'!$C$4:$S$1100,14,FALSE),"")</f>
        <v/>
      </c>
      <c r="Y535" s="222" t="str">
        <f t="shared" si="141"/>
        <v/>
      </c>
      <c r="Z535" s="222" t="str">
        <f t="shared" si="142"/>
        <v/>
      </c>
      <c r="AA535" s="224" t="str">
        <f>IFERROR(IF(#REF!="Yes",$Y535, $Y535+$Q535*0.5),"")</f>
        <v/>
      </c>
      <c r="AB535" s="224" t="str">
        <f>IFERROR(IF(#REF!="Yes",$Z535, $Z535+$S535*0.5),"")</f>
        <v/>
      </c>
      <c r="AC535" s="220" t="str">
        <f>IFERROR(VLOOKUP(_xlfn.CONCAT('Team Roster - Final'!$A535," : ",'Team Roster - Final'!$BM535),'Rate Calculations'!$C$4:$U$1100,19,FALSE),"")</f>
        <v/>
      </c>
      <c r="AD535" s="220" t="str">
        <f t="shared" si="143"/>
        <v/>
      </c>
      <c r="AE535" s="220" t="str">
        <f t="shared" si="144"/>
        <v/>
      </c>
      <c r="AF535" s="225" t="str">
        <f>IFERROR(VLOOKUP(_xlfn.CONCAT('Team Roster - Final'!$A535," : ",'Team Roster - Final'!$BM535),'Rate Calculations'!$C$4:$AB$1100,22,FALSE),"")</f>
        <v/>
      </c>
      <c r="AG535" s="225" t="str">
        <f>IFERROR(VLOOKUP(_xlfn.CONCAT('Team Roster - Final'!$A535," : ",'Team Roster - Final'!$BM535),'Rate Calculations'!$C$4:$AB$1100,23,FALSE),"")</f>
        <v/>
      </c>
      <c r="AH535" s="222" t="str">
        <f t="shared" si="145"/>
        <v/>
      </c>
      <c r="AI535" s="222" t="str">
        <f t="shared" si="146"/>
        <v/>
      </c>
      <c r="AJ535" s="223" t="str">
        <f>Table1[[#This Row],[Home Office
Net Fee %]]</f>
        <v/>
      </c>
      <c r="AK535" s="222" t="str">
        <f t="shared" si="147"/>
        <v/>
      </c>
      <c r="AL535" s="222" t="str">
        <f t="shared" si="148"/>
        <v/>
      </c>
      <c r="AM535" s="215" t="str">
        <f>IFERROR(IF(#REF!="Yes",$AK535,($AK535+$AD535*0.5)),"")</f>
        <v/>
      </c>
      <c r="AN535" s="215" t="str">
        <f>IFERROR(IF(#REF!="Yes",$AL535,($AL535+$AE535*0.5)),"")</f>
        <v/>
      </c>
      <c r="AO535" s="374" t="str">
        <f>IF(ISBLANK('Team Roster Proposed - FBR'!Q536),"",'Team Roster Proposed - FBR'!Q536)</f>
        <v/>
      </c>
      <c r="AP535" s="226" t="e">
        <f>IF(ISBLANK(#REF!),"",#REF!)</f>
        <v>#REF!</v>
      </c>
      <c r="AQ535" s="226" t="e">
        <f>IF(ISBLANK(#REF!),"",#REF!)</f>
        <v>#REF!</v>
      </c>
      <c r="AR535" s="226" t="e">
        <f>IF(ISBLANK(#REF!),"",#REF!)</f>
        <v>#REF!</v>
      </c>
      <c r="AS535" s="219" t="e">
        <f>IF(ISBLANK(#REF!),"",#REF!)</f>
        <v>#REF!</v>
      </c>
      <c r="AT535" s="219" t="e">
        <f>IF(ISBLANK(#REF!),"",#REF!)</f>
        <v>#REF!</v>
      </c>
      <c r="AU535" s="219" t="e">
        <f>IF(ISBLANK(#REF!),"",#REF!)</f>
        <v>#REF!</v>
      </c>
      <c r="AV535" s="219" t="e">
        <f>IF(ISBLANK(#REF!),"",#REF!)</f>
        <v>#REF!</v>
      </c>
      <c r="AW535" s="219" t="e">
        <f>IF(ISBLANK(#REF!),"",#REF!)</f>
        <v>#REF!</v>
      </c>
      <c r="AX535" s="219" t="e">
        <f>IF(ISBLANK(#REF!),"",#REF!)</f>
        <v>#REF!</v>
      </c>
      <c r="AY535" s="226" t="e">
        <f>IF(ISBLANK(#REF!),"",#REF!)</f>
        <v>#REF!</v>
      </c>
      <c r="AZ535" s="219" t="e">
        <f>IF(ISBLANK(#REF!),"",#REF!)</f>
        <v>#REF!</v>
      </c>
      <c r="BA535" s="219" t="e">
        <f>IF(ISBLANK(#REF!),"",#REF!)</f>
        <v>#REF!</v>
      </c>
      <c r="BB535" s="219" t="e">
        <f>IF(ISBLANK(#REF!),"",#REF!)</f>
        <v>#REF!</v>
      </c>
      <c r="BC535" s="219" t="e">
        <f>IF(ISBLANK(#REF!),"",#REF!)</f>
        <v>#REF!</v>
      </c>
      <c r="BD535" s="219" t="e">
        <f>IF(ISBLANK(#REF!),"",#REF!)</f>
        <v>#REF!</v>
      </c>
      <c r="BE535" s="219" t="e">
        <f>IF(ISBLANK(#REF!),"",#REF!)</f>
        <v>#REF!</v>
      </c>
      <c r="BF535" s="219" t="e">
        <f>IF(ISBLANK(#REF!),"",#REF!)</f>
        <v>#REF!</v>
      </c>
      <c r="BG535" s="219" t="e">
        <f>IF(ISBLANK(#REF!),"",#REF!)</f>
        <v>#REF!</v>
      </c>
      <c r="BH535" s="219" t="e">
        <f>IF(ISBLANK(#REF!),"",#REF!)</f>
        <v>#REF!</v>
      </c>
      <c r="BI535" s="219" t="e">
        <f>IF(ISBLANK(#REF!),"",#REF!)</f>
        <v>#REF!</v>
      </c>
      <c r="BJ535" s="219" t="e">
        <f>IF(ISBLANK(#REF!),"",#REF!)</f>
        <v>#REF!</v>
      </c>
      <c r="BK535" s="219" t="e">
        <f>IF(ISBLANK(#REF!),"",#REF!)</f>
        <v>#REF!</v>
      </c>
      <c r="BL535" s="219" t="e">
        <f>IF(ISBLANK(#REF!),"",#REF!)</f>
        <v>#REF!</v>
      </c>
      <c r="BM535" s="219" t="e">
        <f>IF(ISBLANK(#REF!),"",#REF!)</f>
        <v>#REF!</v>
      </c>
      <c r="BN535" s="219" t="e">
        <f>IF(ISBLANK(#REF!),"",#REF!)</f>
        <v>#REF!</v>
      </c>
      <c r="BO535" s="227" t="e">
        <f t="shared" si="149"/>
        <v>#REF!</v>
      </c>
      <c r="BP535" s="228" t="str">
        <f t="shared" si="152"/>
        <v/>
      </c>
      <c r="BQ535" s="229" t="str">
        <f t="shared" si="136"/>
        <v/>
      </c>
      <c r="BR535" s="228" t="e">
        <f t="shared" si="150"/>
        <v>#REF!</v>
      </c>
      <c r="BS535" s="230" t="e">
        <f t="shared" si="151"/>
        <v>#REF!</v>
      </c>
    </row>
    <row r="536" spans="1:71">
      <c r="A536" s="213" t="e">
        <f>IF(ISBLANK(#REF!),"",#REF!)</f>
        <v>#REF!</v>
      </c>
      <c r="B536" s="214" t="e">
        <f>IF(ISBLANK(#REF!),"",#REF!)</f>
        <v>#REF!</v>
      </c>
      <c r="C536" s="214" t="e">
        <f>IF(ISBLANK(#REF!),"",#REF!)</f>
        <v>#REF!</v>
      </c>
      <c r="D536" s="214" t="e">
        <f>IF(ISBLANK(#REF!),"",#REF!)</f>
        <v>#REF!</v>
      </c>
      <c r="E536" s="214" t="e">
        <f>IF(ISBLANK(#REF!),"",#REF!)</f>
        <v>#REF!</v>
      </c>
      <c r="F536" s="214" t="e">
        <f>IF(ISBLANK(#REF!),"",#REF!)</f>
        <v>#REF!</v>
      </c>
      <c r="G536" s="214" t="e">
        <f>IF(ISBLANK(#REF!),"",#REF!)</f>
        <v>#REF!</v>
      </c>
      <c r="H536" s="215" t="e">
        <f>IF(ISBLANK(#REF!),"",#REF!)</f>
        <v>#REF!</v>
      </c>
      <c r="I536" s="214" t="e">
        <f>IF(ISBLANK(#REF!),"",#REF!)</f>
        <v>#REF!</v>
      </c>
      <c r="J536" s="216" t="e">
        <f>IF(ISBLANK(#REF!),"",#REF!)</f>
        <v>#REF!</v>
      </c>
      <c r="K536" s="217" t="e">
        <f>IF(ISBLANK(#REF!),"",#REF!)</f>
        <v>#REF!</v>
      </c>
      <c r="L536" s="217" t="e">
        <f>IF(ISBLANK(#REF!),"",#REF!)</f>
        <v>#REF!</v>
      </c>
      <c r="M536" s="218" t="e">
        <f>IF(ISBLANK(#REF!),"",#REF!)</f>
        <v>#REF!</v>
      </c>
      <c r="N536" s="218" t="e">
        <f>IF(ISBLANK(#REF!),"",#REF!)</f>
        <v>#REF!</v>
      </c>
      <c r="O536" s="220" t="str">
        <f>IFERROR(VLOOKUP(_xlfn.CONCAT('Team Roster - Final'!$A536," : ",'Team Roster - Final'!$BM536),'Rate Calculations'!$C$4:$G$1100,5,FALSE),"")</f>
        <v/>
      </c>
      <c r="P536" s="225">
        <f>IF(ISBLANK('Rate Calculations'!$H538),"",'Rate Calculations'!$H538)</f>
        <v>1.7500000000000002E-2</v>
      </c>
      <c r="Q536" s="220" t="str">
        <f t="shared" si="137"/>
        <v/>
      </c>
      <c r="R536" s="221">
        <f>IF(ISBLANK('Rate Calculations'!$J538),"",'Rate Calculations'!$J538)</f>
        <v>3.5000000000000003E-2</v>
      </c>
      <c r="S536" s="220" t="str">
        <f t="shared" si="138"/>
        <v/>
      </c>
      <c r="T536" s="225" t="str">
        <f>IFERROR(VLOOKUP(_xlfn.CONCAT('Team Roster - Final'!$A536," : ",'Team Roster - Final'!$BM536),'Rate Calculations'!$C$4:$S$1100,10,FALSE),"")</f>
        <v/>
      </c>
      <c r="U536" s="225" t="str">
        <f>IFERROR(VLOOKUP(_xlfn.CONCAT('Team Roster - Final'!$A536," : ",'Team Roster - Final'!$BM536),'Rate Calculations'!$C$4:$S$1100,11,FALSE),"")</f>
        <v/>
      </c>
      <c r="V536" s="222" t="str">
        <f t="shared" si="139"/>
        <v/>
      </c>
      <c r="W536" s="222" t="str">
        <f t="shared" si="140"/>
        <v/>
      </c>
      <c r="X536" s="223" t="str">
        <f>IFERROR(VLOOKUP(_xlfn.CONCAT('Team Roster - Final'!$A536," : ",'Team Roster - Final'!$BM536),'Rate Calculations'!$C$4:$S$1100,14,FALSE),"")</f>
        <v/>
      </c>
      <c r="Y536" s="222" t="str">
        <f t="shared" si="141"/>
        <v/>
      </c>
      <c r="Z536" s="222" t="str">
        <f t="shared" si="142"/>
        <v/>
      </c>
      <c r="AA536" s="224" t="str">
        <f>IFERROR(IF(#REF!="Yes",$Y536, $Y536+$Q536*0.5),"")</f>
        <v/>
      </c>
      <c r="AB536" s="224" t="str">
        <f>IFERROR(IF(#REF!="Yes",$Z536, $Z536+$S536*0.5),"")</f>
        <v/>
      </c>
      <c r="AC536" s="220" t="str">
        <f>IFERROR(VLOOKUP(_xlfn.CONCAT('Team Roster - Final'!$A536," : ",'Team Roster - Final'!$BM536),'Rate Calculations'!$C$4:$U$1100,19,FALSE),"")</f>
        <v/>
      </c>
      <c r="AD536" s="220" t="str">
        <f t="shared" si="143"/>
        <v/>
      </c>
      <c r="AE536" s="220" t="str">
        <f t="shared" si="144"/>
        <v/>
      </c>
      <c r="AF536" s="225" t="str">
        <f>IFERROR(VLOOKUP(_xlfn.CONCAT('Team Roster - Final'!$A536," : ",'Team Roster - Final'!$BM536),'Rate Calculations'!$C$4:$AB$1100,22,FALSE),"")</f>
        <v/>
      </c>
      <c r="AG536" s="225" t="str">
        <f>IFERROR(VLOOKUP(_xlfn.CONCAT('Team Roster - Final'!$A536," : ",'Team Roster - Final'!$BM536),'Rate Calculations'!$C$4:$AB$1100,23,FALSE),"")</f>
        <v/>
      </c>
      <c r="AH536" s="222" t="str">
        <f t="shared" si="145"/>
        <v/>
      </c>
      <c r="AI536" s="222" t="str">
        <f t="shared" si="146"/>
        <v/>
      </c>
      <c r="AJ536" s="223" t="str">
        <f>Table1[[#This Row],[Home Office
Net Fee %]]</f>
        <v/>
      </c>
      <c r="AK536" s="222" t="str">
        <f t="shared" si="147"/>
        <v/>
      </c>
      <c r="AL536" s="222" t="str">
        <f t="shared" si="148"/>
        <v/>
      </c>
      <c r="AM536" s="215" t="str">
        <f>IFERROR(IF(#REF!="Yes",$AK536,($AK536+$AD536*0.5)),"")</f>
        <v/>
      </c>
      <c r="AN536" s="215" t="str">
        <f>IFERROR(IF(#REF!="Yes",$AL536,($AL536+$AE536*0.5)),"")</f>
        <v/>
      </c>
      <c r="AO536" s="374" t="str">
        <f>IF(ISBLANK('Team Roster Proposed - FBR'!Q537),"",'Team Roster Proposed - FBR'!Q537)</f>
        <v/>
      </c>
      <c r="AP536" s="226" t="e">
        <f>IF(ISBLANK(#REF!),"",#REF!)</f>
        <v>#REF!</v>
      </c>
      <c r="AQ536" s="226" t="e">
        <f>IF(ISBLANK(#REF!),"",#REF!)</f>
        <v>#REF!</v>
      </c>
      <c r="AR536" s="226" t="e">
        <f>IF(ISBLANK(#REF!),"",#REF!)</f>
        <v>#REF!</v>
      </c>
      <c r="AS536" s="219" t="e">
        <f>IF(ISBLANK(#REF!),"",#REF!)</f>
        <v>#REF!</v>
      </c>
      <c r="AT536" s="219" t="e">
        <f>IF(ISBLANK(#REF!),"",#REF!)</f>
        <v>#REF!</v>
      </c>
      <c r="AU536" s="219" t="e">
        <f>IF(ISBLANK(#REF!),"",#REF!)</f>
        <v>#REF!</v>
      </c>
      <c r="AV536" s="219" t="e">
        <f>IF(ISBLANK(#REF!),"",#REF!)</f>
        <v>#REF!</v>
      </c>
      <c r="AW536" s="219" t="e">
        <f>IF(ISBLANK(#REF!),"",#REF!)</f>
        <v>#REF!</v>
      </c>
      <c r="AX536" s="219" t="e">
        <f>IF(ISBLANK(#REF!),"",#REF!)</f>
        <v>#REF!</v>
      </c>
      <c r="AY536" s="226" t="e">
        <f>IF(ISBLANK(#REF!),"",#REF!)</f>
        <v>#REF!</v>
      </c>
      <c r="AZ536" s="219" t="e">
        <f>IF(ISBLANK(#REF!),"",#REF!)</f>
        <v>#REF!</v>
      </c>
      <c r="BA536" s="219" t="e">
        <f>IF(ISBLANK(#REF!),"",#REF!)</f>
        <v>#REF!</v>
      </c>
      <c r="BB536" s="219" t="e">
        <f>IF(ISBLANK(#REF!),"",#REF!)</f>
        <v>#REF!</v>
      </c>
      <c r="BC536" s="219" t="e">
        <f>IF(ISBLANK(#REF!),"",#REF!)</f>
        <v>#REF!</v>
      </c>
      <c r="BD536" s="219" t="e">
        <f>IF(ISBLANK(#REF!),"",#REF!)</f>
        <v>#REF!</v>
      </c>
      <c r="BE536" s="219" t="e">
        <f>IF(ISBLANK(#REF!),"",#REF!)</f>
        <v>#REF!</v>
      </c>
      <c r="BF536" s="219" t="e">
        <f>IF(ISBLANK(#REF!),"",#REF!)</f>
        <v>#REF!</v>
      </c>
      <c r="BG536" s="219" t="e">
        <f>IF(ISBLANK(#REF!),"",#REF!)</f>
        <v>#REF!</v>
      </c>
      <c r="BH536" s="219" t="e">
        <f>IF(ISBLANK(#REF!),"",#REF!)</f>
        <v>#REF!</v>
      </c>
      <c r="BI536" s="219" t="e">
        <f>IF(ISBLANK(#REF!),"",#REF!)</f>
        <v>#REF!</v>
      </c>
      <c r="BJ536" s="219" t="e">
        <f>IF(ISBLANK(#REF!),"",#REF!)</f>
        <v>#REF!</v>
      </c>
      <c r="BK536" s="219" t="e">
        <f>IF(ISBLANK(#REF!),"",#REF!)</f>
        <v>#REF!</v>
      </c>
      <c r="BL536" s="219" t="e">
        <f>IF(ISBLANK(#REF!),"",#REF!)</f>
        <v>#REF!</v>
      </c>
      <c r="BM536" s="219" t="e">
        <f>IF(ISBLANK(#REF!),"",#REF!)</f>
        <v>#REF!</v>
      </c>
      <c r="BN536" s="219" t="e">
        <f>IF(ISBLANK(#REF!),"",#REF!)</f>
        <v>#REF!</v>
      </c>
      <c r="BO536" s="227" t="e">
        <f t="shared" si="149"/>
        <v>#REF!</v>
      </c>
      <c r="BP536" s="228" t="str">
        <f t="shared" si="152"/>
        <v/>
      </c>
      <c r="BQ536" s="229" t="str">
        <f t="shared" si="136"/>
        <v/>
      </c>
      <c r="BR536" s="228" t="e">
        <f t="shared" si="150"/>
        <v>#REF!</v>
      </c>
      <c r="BS536" s="230" t="e">
        <f t="shared" si="151"/>
        <v>#REF!</v>
      </c>
    </row>
    <row r="537" spans="1:71">
      <c r="A537" s="213" t="e">
        <f>IF(ISBLANK(#REF!),"",#REF!)</f>
        <v>#REF!</v>
      </c>
      <c r="B537" s="214" t="e">
        <f>IF(ISBLANK(#REF!),"",#REF!)</f>
        <v>#REF!</v>
      </c>
      <c r="C537" s="214" t="e">
        <f>IF(ISBLANK(#REF!),"",#REF!)</f>
        <v>#REF!</v>
      </c>
      <c r="D537" s="214" t="e">
        <f>IF(ISBLANK(#REF!),"",#REF!)</f>
        <v>#REF!</v>
      </c>
      <c r="E537" s="214" t="e">
        <f>IF(ISBLANK(#REF!),"",#REF!)</f>
        <v>#REF!</v>
      </c>
      <c r="F537" s="214" t="e">
        <f>IF(ISBLANK(#REF!),"",#REF!)</f>
        <v>#REF!</v>
      </c>
      <c r="G537" s="214" t="e">
        <f>IF(ISBLANK(#REF!),"",#REF!)</f>
        <v>#REF!</v>
      </c>
      <c r="H537" s="215" t="e">
        <f>IF(ISBLANK(#REF!),"",#REF!)</f>
        <v>#REF!</v>
      </c>
      <c r="I537" s="214" t="e">
        <f>IF(ISBLANK(#REF!),"",#REF!)</f>
        <v>#REF!</v>
      </c>
      <c r="J537" s="216" t="e">
        <f>IF(ISBLANK(#REF!),"",#REF!)</f>
        <v>#REF!</v>
      </c>
      <c r="K537" s="217" t="e">
        <f>IF(ISBLANK(#REF!),"",#REF!)</f>
        <v>#REF!</v>
      </c>
      <c r="L537" s="217" t="e">
        <f>IF(ISBLANK(#REF!),"",#REF!)</f>
        <v>#REF!</v>
      </c>
      <c r="M537" s="218" t="e">
        <f>IF(ISBLANK(#REF!),"",#REF!)</f>
        <v>#REF!</v>
      </c>
      <c r="N537" s="218" t="e">
        <f>IF(ISBLANK(#REF!),"",#REF!)</f>
        <v>#REF!</v>
      </c>
      <c r="O537" s="220" t="str">
        <f>IFERROR(VLOOKUP(_xlfn.CONCAT('Team Roster - Final'!$A537," : ",'Team Roster - Final'!$BM537),'Rate Calculations'!$C$4:$G$1100,5,FALSE),"")</f>
        <v/>
      </c>
      <c r="P537" s="225">
        <f>IF(ISBLANK('Rate Calculations'!$H539),"",'Rate Calculations'!$H539)</f>
        <v>1.7500000000000002E-2</v>
      </c>
      <c r="Q537" s="220" t="str">
        <f t="shared" si="137"/>
        <v/>
      </c>
      <c r="R537" s="221">
        <f>IF(ISBLANK('Rate Calculations'!$J539),"",'Rate Calculations'!$J539)</f>
        <v>3.5000000000000003E-2</v>
      </c>
      <c r="S537" s="220" t="str">
        <f t="shared" si="138"/>
        <v/>
      </c>
      <c r="T537" s="225" t="str">
        <f>IFERROR(VLOOKUP(_xlfn.CONCAT('Team Roster - Final'!$A537," : ",'Team Roster - Final'!$BM537),'Rate Calculations'!$C$4:$S$1100,10,FALSE),"")</f>
        <v/>
      </c>
      <c r="U537" s="225" t="str">
        <f>IFERROR(VLOOKUP(_xlfn.CONCAT('Team Roster - Final'!$A537," : ",'Team Roster - Final'!$BM537),'Rate Calculations'!$C$4:$S$1100,11,FALSE),"")</f>
        <v/>
      </c>
      <c r="V537" s="222" t="str">
        <f t="shared" si="139"/>
        <v/>
      </c>
      <c r="W537" s="222" t="str">
        <f t="shared" si="140"/>
        <v/>
      </c>
      <c r="X537" s="223" t="str">
        <f>IFERROR(VLOOKUP(_xlfn.CONCAT('Team Roster - Final'!$A537," : ",'Team Roster - Final'!$BM537),'Rate Calculations'!$C$4:$S$1100,14,FALSE),"")</f>
        <v/>
      </c>
      <c r="Y537" s="222" t="str">
        <f t="shared" si="141"/>
        <v/>
      </c>
      <c r="Z537" s="222" t="str">
        <f t="shared" si="142"/>
        <v/>
      </c>
      <c r="AA537" s="224" t="str">
        <f>IFERROR(IF(#REF!="Yes",$Y537, $Y537+$Q537*0.5),"")</f>
        <v/>
      </c>
      <c r="AB537" s="224" t="str">
        <f>IFERROR(IF(#REF!="Yes",$Z537, $Z537+$S537*0.5),"")</f>
        <v/>
      </c>
      <c r="AC537" s="220" t="str">
        <f>IFERROR(VLOOKUP(_xlfn.CONCAT('Team Roster - Final'!$A537," : ",'Team Roster - Final'!$BM537),'Rate Calculations'!$C$4:$U$1100,19,FALSE),"")</f>
        <v/>
      </c>
      <c r="AD537" s="220" t="str">
        <f t="shared" si="143"/>
        <v/>
      </c>
      <c r="AE537" s="220" t="str">
        <f t="shared" si="144"/>
        <v/>
      </c>
      <c r="AF537" s="225" t="str">
        <f>IFERROR(VLOOKUP(_xlfn.CONCAT('Team Roster - Final'!$A537," : ",'Team Roster - Final'!$BM537),'Rate Calculations'!$C$4:$AB$1100,22,FALSE),"")</f>
        <v/>
      </c>
      <c r="AG537" s="225" t="str">
        <f>IFERROR(VLOOKUP(_xlfn.CONCAT('Team Roster - Final'!$A537," : ",'Team Roster - Final'!$BM537),'Rate Calculations'!$C$4:$AB$1100,23,FALSE),"")</f>
        <v/>
      </c>
      <c r="AH537" s="222" t="str">
        <f t="shared" si="145"/>
        <v/>
      </c>
      <c r="AI537" s="222" t="str">
        <f t="shared" si="146"/>
        <v/>
      </c>
      <c r="AJ537" s="223" t="str">
        <f>Table1[[#This Row],[Home Office
Net Fee %]]</f>
        <v/>
      </c>
      <c r="AK537" s="222" t="str">
        <f t="shared" si="147"/>
        <v/>
      </c>
      <c r="AL537" s="222" t="str">
        <f t="shared" si="148"/>
        <v/>
      </c>
      <c r="AM537" s="215" t="str">
        <f>IFERROR(IF(#REF!="Yes",$AK537,($AK537+$AD537*0.5)),"")</f>
        <v/>
      </c>
      <c r="AN537" s="215" t="str">
        <f>IFERROR(IF(#REF!="Yes",$AL537,($AL537+$AE537*0.5)),"")</f>
        <v/>
      </c>
      <c r="AO537" s="374" t="str">
        <f>IF(ISBLANK('Team Roster Proposed - FBR'!Q538),"",'Team Roster Proposed - FBR'!Q538)</f>
        <v/>
      </c>
      <c r="AP537" s="226" t="e">
        <f>IF(ISBLANK(#REF!),"",#REF!)</f>
        <v>#REF!</v>
      </c>
      <c r="AQ537" s="226" t="e">
        <f>IF(ISBLANK(#REF!),"",#REF!)</f>
        <v>#REF!</v>
      </c>
      <c r="AR537" s="226" t="e">
        <f>IF(ISBLANK(#REF!),"",#REF!)</f>
        <v>#REF!</v>
      </c>
      <c r="AS537" s="219" t="e">
        <f>IF(ISBLANK(#REF!),"",#REF!)</f>
        <v>#REF!</v>
      </c>
      <c r="AT537" s="219" t="e">
        <f>IF(ISBLANK(#REF!),"",#REF!)</f>
        <v>#REF!</v>
      </c>
      <c r="AU537" s="219" t="e">
        <f>IF(ISBLANK(#REF!),"",#REF!)</f>
        <v>#REF!</v>
      </c>
      <c r="AV537" s="219" t="e">
        <f>IF(ISBLANK(#REF!),"",#REF!)</f>
        <v>#REF!</v>
      </c>
      <c r="AW537" s="219" t="e">
        <f>IF(ISBLANK(#REF!),"",#REF!)</f>
        <v>#REF!</v>
      </c>
      <c r="AX537" s="219" t="e">
        <f>IF(ISBLANK(#REF!),"",#REF!)</f>
        <v>#REF!</v>
      </c>
      <c r="AY537" s="226" t="e">
        <f>IF(ISBLANK(#REF!),"",#REF!)</f>
        <v>#REF!</v>
      </c>
      <c r="AZ537" s="219" t="e">
        <f>IF(ISBLANK(#REF!),"",#REF!)</f>
        <v>#REF!</v>
      </c>
      <c r="BA537" s="219" t="e">
        <f>IF(ISBLANK(#REF!),"",#REF!)</f>
        <v>#REF!</v>
      </c>
      <c r="BB537" s="219" t="e">
        <f>IF(ISBLANK(#REF!),"",#REF!)</f>
        <v>#REF!</v>
      </c>
      <c r="BC537" s="219" t="e">
        <f>IF(ISBLANK(#REF!),"",#REF!)</f>
        <v>#REF!</v>
      </c>
      <c r="BD537" s="219" t="e">
        <f>IF(ISBLANK(#REF!),"",#REF!)</f>
        <v>#REF!</v>
      </c>
      <c r="BE537" s="219" t="e">
        <f>IF(ISBLANK(#REF!),"",#REF!)</f>
        <v>#REF!</v>
      </c>
      <c r="BF537" s="219" t="e">
        <f>IF(ISBLANK(#REF!),"",#REF!)</f>
        <v>#REF!</v>
      </c>
      <c r="BG537" s="219" t="e">
        <f>IF(ISBLANK(#REF!),"",#REF!)</f>
        <v>#REF!</v>
      </c>
      <c r="BH537" s="219" t="e">
        <f>IF(ISBLANK(#REF!),"",#REF!)</f>
        <v>#REF!</v>
      </c>
      <c r="BI537" s="219" t="e">
        <f>IF(ISBLANK(#REF!),"",#REF!)</f>
        <v>#REF!</v>
      </c>
      <c r="BJ537" s="219" t="e">
        <f>IF(ISBLANK(#REF!),"",#REF!)</f>
        <v>#REF!</v>
      </c>
      <c r="BK537" s="219" t="e">
        <f>IF(ISBLANK(#REF!),"",#REF!)</f>
        <v>#REF!</v>
      </c>
      <c r="BL537" s="219" t="e">
        <f>IF(ISBLANK(#REF!),"",#REF!)</f>
        <v>#REF!</v>
      </c>
      <c r="BM537" s="219" t="e">
        <f>IF(ISBLANK(#REF!),"",#REF!)</f>
        <v>#REF!</v>
      </c>
      <c r="BN537" s="219" t="e">
        <f>IF(ISBLANK(#REF!),"",#REF!)</f>
        <v>#REF!</v>
      </c>
      <c r="BO537" s="227" t="e">
        <f t="shared" si="149"/>
        <v>#REF!</v>
      </c>
      <c r="BP537" s="228" t="str">
        <f t="shared" si="152"/>
        <v/>
      </c>
      <c r="BQ537" s="229" t="str">
        <f t="shared" si="136"/>
        <v/>
      </c>
      <c r="BR537" s="228" t="e">
        <f t="shared" si="150"/>
        <v>#REF!</v>
      </c>
      <c r="BS537" s="230" t="e">
        <f t="shared" si="151"/>
        <v>#REF!</v>
      </c>
    </row>
    <row r="538" spans="1:71">
      <c r="A538" s="213" t="e">
        <f>IF(ISBLANK(#REF!),"",#REF!)</f>
        <v>#REF!</v>
      </c>
      <c r="B538" s="214" t="e">
        <f>IF(ISBLANK(#REF!),"",#REF!)</f>
        <v>#REF!</v>
      </c>
      <c r="C538" s="214" t="e">
        <f>IF(ISBLANK(#REF!),"",#REF!)</f>
        <v>#REF!</v>
      </c>
      <c r="D538" s="214" t="e">
        <f>IF(ISBLANK(#REF!),"",#REF!)</f>
        <v>#REF!</v>
      </c>
      <c r="E538" s="214" t="e">
        <f>IF(ISBLANK(#REF!),"",#REF!)</f>
        <v>#REF!</v>
      </c>
      <c r="F538" s="214" t="e">
        <f>IF(ISBLANK(#REF!),"",#REF!)</f>
        <v>#REF!</v>
      </c>
      <c r="G538" s="214" t="e">
        <f>IF(ISBLANK(#REF!),"",#REF!)</f>
        <v>#REF!</v>
      </c>
      <c r="H538" s="215" t="e">
        <f>IF(ISBLANK(#REF!),"",#REF!)</f>
        <v>#REF!</v>
      </c>
      <c r="I538" s="214" t="e">
        <f>IF(ISBLANK(#REF!),"",#REF!)</f>
        <v>#REF!</v>
      </c>
      <c r="J538" s="216" t="e">
        <f>IF(ISBLANK(#REF!),"",#REF!)</f>
        <v>#REF!</v>
      </c>
      <c r="K538" s="217" t="e">
        <f>IF(ISBLANK(#REF!),"",#REF!)</f>
        <v>#REF!</v>
      </c>
      <c r="L538" s="217" t="e">
        <f>IF(ISBLANK(#REF!),"",#REF!)</f>
        <v>#REF!</v>
      </c>
      <c r="M538" s="218" t="e">
        <f>IF(ISBLANK(#REF!),"",#REF!)</f>
        <v>#REF!</v>
      </c>
      <c r="N538" s="218" t="e">
        <f>IF(ISBLANK(#REF!),"",#REF!)</f>
        <v>#REF!</v>
      </c>
      <c r="O538" s="220" t="str">
        <f>IFERROR(VLOOKUP(_xlfn.CONCAT('Team Roster - Final'!$A538," : ",'Team Roster - Final'!$BM538),'Rate Calculations'!$C$4:$G$1100,5,FALSE),"")</f>
        <v/>
      </c>
      <c r="P538" s="225">
        <f>IF(ISBLANK('Rate Calculations'!$H540),"",'Rate Calculations'!$H540)</f>
        <v>1.7500000000000002E-2</v>
      </c>
      <c r="Q538" s="220" t="str">
        <f t="shared" si="137"/>
        <v/>
      </c>
      <c r="R538" s="221">
        <f>IF(ISBLANK('Rate Calculations'!$J540),"",'Rate Calculations'!$J540)</f>
        <v>3.5000000000000003E-2</v>
      </c>
      <c r="S538" s="220" t="str">
        <f t="shared" si="138"/>
        <v/>
      </c>
      <c r="T538" s="225" t="str">
        <f>IFERROR(VLOOKUP(_xlfn.CONCAT('Team Roster - Final'!$A538," : ",'Team Roster - Final'!$BM538),'Rate Calculations'!$C$4:$S$1100,10,FALSE),"")</f>
        <v/>
      </c>
      <c r="U538" s="225" t="str">
        <f>IFERROR(VLOOKUP(_xlfn.CONCAT('Team Roster - Final'!$A538," : ",'Team Roster - Final'!$BM538),'Rate Calculations'!$C$4:$S$1100,11,FALSE),"")</f>
        <v/>
      </c>
      <c r="V538" s="222" t="str">
        <f t="shared" si="139"/>
        <v/>
      </c>
      <c r="W538" s="222" t="str">
        <f t="shared" si="140"/>
        <v/>
      </c>
      <c r="X538" s="223" t="str">
        <f>IFERROR(VLOOKUP(_xlfn.CONCAT('Team Roster - Final'!$A538," : ",'Team Roster - Final'!$BM538),'Rate Calculations'!$C$4:$S$1100,14,FALSE),"")</f>
        <v/>
      </c>
      <c r="Y538" s="222" t="str">
        <f t="shared" si="141"/>
        <v/>
      </c>
      <c r="Z538" s="222" t="str">
        <f t="shared" si="142"/>
        <v/>
      </c>
      <c r="AA538" s="224" t="str">
        <f>IFERROR(IF(#REF!="Yes",$Y538, $Y538+$Q538*0.5),"")</f>
        <v/>
      </c>
      <c r="AB538" s="224" t="str">
        <f>IFERROR(IF(#REF!="Yes",$Z538, $Z538+$S538*0.5),"")</f>
        <v/>
      </c>
      <c r="AC538" s="220" t="str">
        <f>IFERROR(VLOOKUP(_xlfn.CONCAT('Team Roster - Final'!$A538," : ",'Team Roster - Final'!$BM538),'Rate Calculations'!$C$4:$U$1100,19,FALSE),"")</f>
        <v/>
      </c>
      <c r="AD538" s="220" t="str">
        <f t="shared" si="143"/>
        <v/>
      </c>
      <c r="AE538" s="220" t="str">
        <f t="shared" si="144"/>
        <v/>
      </c>
      <c r="AF538" s="225" t="str">
        <f>IFERROR(VLOOKUP(_xlfn.CONCAT('Team Roster - Final'!$A538," : ",'Team Roster - Final'!$BM538),'Rate Calculations'!$C$4:$AB$1100,22,FALSE),"")</f>
        <v/>
      </c>
      <c r="AG538" s="225" t="str">
        <f>IFERROR(VLOOKUP(_xlfn.CONCAT('Team Roster - Final'!$A538," : ",'Team Roster - Final'!$BM538),'Rate Calculations'!$C$4:$AB$1100,23,FALSE),"")</f>
        <v/>
      </c>
      <c r="AH538" s="222" t="str">
        <f t="shared" si="145"/>
        <v/>
      </c>
      <c r="AI538" s="222" t="str">
        <f t="shared" si="146"/>
        <v/>
      </c>
      <c r="AJ538" s="223" t="str">
        <f>Table1[[#This Row],[Home Office
Net Fee %]]</f>
        <v/>
      </c>
      <c r="AK538" s="222" t="str">
        <f t="shared" si="147"/>
        <v/>
      </c>
      <c r="AL538" s="222" t="str">
        <f t="shared" si="148"/>
        <v/>
      </c>
      <c r="AM538" s="215" t="str">
        <f>IFERROR(IF(#REF!="Yes",$AK538,($AK538+$AD538*0.5)),"")</f>
        <v/>
      </c>
      <c r="AN538" s="215" t="str">
        <f>IFERROR(IF(#REF!="Yes",$AL538,($AL538+$AE538*0.5)),"")</f>
        <v/>
      </c>
      <c r="AO538" s="374" t="str">
        <f>IF(ISBLANK('Team Roster Proposed - FBR'!Q539),"",'Team Roster Proposed - FBR'!Q539)</f>
        <v/>
      </c>
      <c r="AP538" s="226" t="e">
        <f>IF(ISBLANK(#REF!),"",#REF!)</f>
        <v>#REF!</v>
      </c>
      <c r="AQ538" s="226" t="e">
        <f>IF(ISBLANK(#REF!),"",#REF!)</f>
        <v>#REF!</v>
      </c>
      <c r="AR538" s="226" t="e">
        <f>IF(ISBLANK(#REF!),"",#REF!)</f>
        <v>#REF!</v>
      </c>
      <c r="AS538" s="219" t="e">
        <f>IF(ISBLANK(#REF!),"",#REF!)</f>
        <v>#REF!</v>
      </c>
      <c r="AT538" s="219" t="e">
        <f>IF(ISBLANK(#REF!),"",#REF!)</f>
        <v>#REF!</v>
      </c>
      <c r="AU538" s="219" t="e">
        <f>IF(ISBLANK(#REF!),"",#REF!)</f>
        <v>#REF!</v>
      </c>
      <c r="AV538" s="219" t="e">
        <f>IF(ISBLANK(#REF!),"",#REF!)</f>
        <v>#REF!</v>
      </c>
      <c r="AW538" s="219" t="e">
        <f>IF(ISBLANK(#REF!),"",#REF!)</f>
        <v>#REF!</v>
      </c>
      <c r="AX538" s="219" t="e">
        <f>IF(ISBLANK(#REF!),"",#REF!)</f>
        <v>#REF!</v>
      </c>
      <c r="AY538" s="226" t="e">
        <f>IF(ISBLANK(#REF!),"",#REF!)</f>
        <v>#REF!</v>
      </c>
      <c r="AZ538" s="219" t="e">
        <f>IF(ISBLANK(#REF!),"",#REF!)</f>
        <v>#REF!</v>
      </c>
      <c r="BA538" s="219" t="e">
        <f>IF(ISBLANK(#REF!),"",#REF!)</f>
        <v>#REF!</v>
      </c>
      <c r="BB538" s="219" t="e">
        <f>IF(ISBLANK(#REF!),"",#REF!)</f>
        <v>#REF!</v>
      </c>
      <c r="BC538" s="219" t="e">
        <f>IF(ISBLANK(#REF!),"",#REF!)</f>
        <v>#REF!</v>
      </c>
      <c r="BD538" s="219" t="e">
        <f>IF(ISBLANK(#REF!),"",#REF!)</f>
        <v>#REF!</v>
      </c>
      <c r="BE538" s="219" t="e">
        <f>IF(ISBLANK(#REF!),"",#REF!)</f>
        <v>#REF!</v>
      </c>
      <c r="BF538" s="219" t="e">
        <f>IF(ISBLANK(#REF!),"",#REF!)</f>
        <v>#REF!</v>
      </c>
      <c r="BG538" s="219" t="e">
        <f>IF(ISBLANK(#REF!),"",#REF!)</f>
        <v>#REF!</v>
      </c>
      <c r="BH538" s="219" t="e">
        <f>IF(ISBLANK(#REF!),"",#REF!)</f>
        <v>#REF!</v>
      </c>
      <c r="BI538" s="219" t="e">
        <f>IF(ISBLANK(#REF!),"",#REF!)</f>
        <v>#REF!</v>
      </c>
      <c r="BJ538" s="219" t="e">
        <f>IF(ISBLANK(#REF!),"",#REF!)</f>
        <v>#REF!</v>
      </c>
      <c r="BK538" s="219" t="e">
        <f>IF(ISBLANK(#REF!),"",#REF!)</f>
        <v>#REF!</v>
      </c>
      <c r="BL538" s="219" t="e">
        <f>IF(ISBLANK(#REF!),"",#REF!)</f>
        <v>#REF!</v>
      </c>
      <c r="BM538" s="219" t="e">
        <f>IF(ISBLANK(#REF!),"",#REF!)</f>
        <v>#REF!</v>
      </c>
      <c r="BN538" s="219" t="e">
        <f>IF(ISBLANK(#REF!),"",#REF!)</f>
        <v>#REF!</v>
      </c>
      <c r="BO538" s="227" t="e">
        <f t="shared" si="149"/>
        <v>#REF!</v>
      </c>
      <c r="BP538" s="228" t="str">
        <f t="shared" si="152"/>
        <v/>
      </c>
      <c r="BQ538" s="229" t="str">
        <f t="shared" si="136"/>
        <v/>
      </c>
      <c r="BR538" s="228" t="e">
        <f t="shared" si="150"/>
        <v>#REF!</v>
      </c>
      <c r="BS538" s="230" t="e">
        <f t="shared" si="151"/>
        <v>#REF!</v>
      </c>
    </row>
    <row r="539" spans="1:71">
      <c r="A539" s="213" t="e">
        <f>IF(ISBLANK(#REF!),"",#REF!)</f>
        <v>#REF!</v>
      </c>
      <c r="B539" s="214" t="e">
        <f>IF(ISBLANK(#REF!),"",#REF!)</f>
        <v>#REF!</v>
      </c>
      <c r="C539" s="214" t="e">
        <f>IF(ISBLANK(#REF!),"",#REF!)</f>
        <v>#REF!</v>
      </c>
      <c r="D539" s="214" t="e">
        <f>IF(ISBLANK(#REF!),"",#REF!)</f>
        <v>#REF!</v>
      </c>
      <c r="E539" s="214" t="e">
        <f>IF(ISBLANK(#REF!),"",#REF!)</f>
        <v>#REF!</v>
      </c>
      <c r="F539" s="214" t="e">
        <f>IF(ISBLANK(#REF!),"",#REF!)</f>
        <v>#REF!</v>
      </c>
      <c r="G539" s="214" t="e">
        <f>IF(ISBLANK(#REF!),"",#REF!)</f>
        <v>#REF!</v>
      </c>
      <c r="H539" s="215" t="e">
        <f>IF(ISBLANK(#REF!),"",#REF!)</f>
        <v>#REF!</v>
      </c>
      <c r="I539" s="214" t="e">
        <f>IF(ISBLANK(#REF!),"",#REF!)</f>
        <v>#REF!</v>
      </c>
      <c r="J539" s="216" t="e">
        <f>IF(ISBLANK(#REF!),"",#REF!)</f>
        <v>#REF!</v>
      </c>
      <c r="K539" s="217" t="e">
        <f>IF(ISBLANK(#REF!),"",#REF!)</f>
        <v>#REF!</v>
      </c>
      <c r="L539" s="217" t="e">
        <f>IF(ISBLANK(#REF!),"",#REF!)</f>
        <v>#REF!</v>
      </c>
      <c r="M539" s="218" t="e">
        <f>IF(ISBLANK(#REF!),"",#REF!)</f>
        <v>#REF!</v>
      </c>
      <c r="N539" s="218" t="e">
        <f>IF(ISBLANK(#REF!),"",#REF!)</f>
        <v>#REF!</v>
      </c>
      <c r="O539" s="220" t="str">
        <f>IFERROR(VLOOKUP(_xlfn.CONCAT('Team Roster - Final'!$A539," : ",'Team Roster - Final'!$BM539),'Rate Calculations'!$C$4:$G$1100,5,FALSE),"")</f>
        <v/>
      </c>
      <c r="P539" s="225">
        <f>IF(ISBLANK('Rate Calculations'!$H541),"",'Rate Calculations'!$H541)</f>
        <v>1.7500000000000002E-2</v>
      </c>
      <c r="Q539" s="220" t="str">
        <f t="shared" si="137"/>
        <v/>
      </c>
      <c r="R539" s="221">
        <f>IF(ISBLANK('Rate Calculations'!$J541),"",'Rate Calculations'!$J541)</f>
        <v>3.5000000000000003E-2</v>
      </c>
      <c r="S539" s="220" t="str">
        <f t="shared" si="138"/>
        <v/>
      </c>
      <c r="T539" s="225" t="str">
        <f>IFERROR(VLOOKUP(_xlfn.CONCAT('Team Roster - Final'!$A539," : ",'Team Roster - Final'!$BM539),'Rate Calculations'!$C$4:$S$1100,10,FALSE),"")</f>
        <v/>
      </c>
      <c r="U539" s="225" t="str">
        <f>IFERROR(VLOOKUP(_xlfn.CONCAT('Team Roster - Final'!$A539," : ",'Team Roster - Final'!$BM539),'Rate Calculations'!$C$4:$S$1100,11,FALSE),"")</f>
        <v/>
      </c>
      <c r="V539" s="222" t="str">
        <f t="shared" si="139"/>
        <v/>
      </c>
      <c r="W539" s="222" t="str">
        <f t="shared" si="140"/>
        <v/>
      </c>
      <c r="X539" s="223" t="str">
        <f>IFERROR(VLOOKUP(_xlfn.CONCAT('Team Roster - Final'!$A539," : ",'Team Roster - Final'!$BM539),'Rate Calculations'!$C$4:$S$1100,14,FALSE),"")</f>
        <v/>
      </c>
      <c r="Y539" s="222" t="str">
        <f t="shared" si="141"/>
        <v/>
      </c>
      <c r="Z539" s="222" t="str">
        <f t="shared" si="142"/>
        <v/>
      </c>
      <c r="AA539" s="224" t="str">
        <f>IFERROR(IF(#REF!="Yes",$Y539, $Y539+$Q539*0.5),"")</f>
        <v/>
      </c>
      <c r="AB539" s="224" t="str">
        <f>IFERROR(IF(#REF!="Yes",$Z539, $Z539+$S539*0.5),"")</f>
        <v/>
      </c>
      <c r="AC539" s="220" t="str">
        <f>IFERROR(VLOOKUP(_xlfn.CONCAT('Team Roster - Final'!$A539," : ",'Team Roster - Final'!$BM539),'Rate Calculations'!$C$4:$U$1100,19,FALSE),"")</f>
        <v/>
      </c>
      <c r="AD539" s="220" t="str">
        <f t="shared" si="143"/>
        <v/>
      </c>
      <c r="AE539" s="220" t="str">
        <f t="shared" si="144"/>
        <v/>
      </c>
      <c r="AF539" s="225" t="str">
        <f>IFERROR(VLOOKUP(_xlfn.CONCAT('Team Roster - Final'!$A539," : ",'Team Roster - Final'!$BM539),'Rate Calculations'!$C$4:$AB$1100,22,FALSE),"")</f>
        <v/>
      </c>
      <c r="AG539" s="225" t="str">
        <f>IFERROR(VLOOKUP(_xlfn.CONCAT('Team Roster - Final'!$A539," : ",'Team Roster - Final'!$BM539),'Rate Calculations'!$C$4:$AB$1100,23,FALSE),"")</f>
        <v/>
      </c>
      <c r="AH539" s="222" t="str">
        <f t="shared" si="145"/>
        <v/>
      </c>
      <c r="AI539" s="222" t="str">
        <f t="shared" si="146"/>
        <v/>
      </c>
      <c r="AJ539" s="223" t="str">
        <f>Table1[[#This Row],[Home Office
Net Fee %]]</f>
        <v/>
      </c>
      <c r="AK539" s="222" t="str">
        <f t="shared" si="147"/>
        <v/>
      </c>
      <c r="AL539" s="222" t="str">
        <f t="shared" si="148"/>
        <v/>
      </c>
      <c r="AM539" s="215" t="str">
        <f>IFERROR(IF(#REF!="Yes",$AK539,($AK539+$AD539*0.5)),"")</f>
        <v/>
      </c>
      <c r="AN539" s="215" t="str">
        <f>IFERROR(IF(#REF!="Yes",$AL539,($AL539+$AE539*0.5)),"")</f>
        <v/>
      </c>
      <c r="AO539" s="374" t="str">
        <f>IF(ISBLANK('Team Roster Proposed - FBR'!Q540),"",'Team Roster Proposed - FBR'!Q540)</f>
        <v/>
      </c>
      <c r="AP539" s="226" t="e">
        <f>IF(ISBLANK(#REF!),"",#REF!)</f>
        <v>#REF!</v>
      </c>
      <c r="AQ539" s="226" t="e">
        <f>IF(ISBLANK(#REF!),"",#REF!)</f>
        <v>#REF!</v>
      </c>
      <c r="AR539" s="226" t="e">
        <f>IF(ISBLANK(#REF!),"",#REF!)</f>
        <v>#REF!</v>
      </c>
      <c r="AS539" s="219" t="e">
        <f>IF(ISBLANK(#REF!),"",#REF!)</f>
        <v>#REF!</v>
      </c>
      <c r="AT539" s="219" t="e">
        <f>IF(ISBLANK(#REF!),"",#REF!)</f>
        <v>#REF!</v>
      </c>
      <c r="AU539" s="219" t="e">
        <f>IF(ISBLANK(#REF!),"",#REF!)</f>
        <v>#REF!</v>
      </c>
      <c r="AV539" s="219" t="e">
        <f>IF(ISBLANK(#REF!),"",#REF!)</f>
        <v>#REF!</v>
      </c>
      <c r="AW539" s="219" t="e">
        <f>IF(ISBLANK(#REF!),"",#REF!)</f>
        <v>#REF!</v>
      </c>
      <c r="AX539" s="219" t="e">
        <f>IF(ISBLANK(#REF!),"",#REF!)</f>
        <v>#REF!</v>
      </c>
      <c r="AY539" s="226" t="e">
        <f>IF(ISBLANK(#REF!),"",#REF!)</f>
        <v>#REF!</v>
      </c>
      <c r="AZ539" s="219" t="e">
        <f>IF(ISBLANK(#REF!),"",#REF!)</f>
        <v>#REF!</v>
      </c>
      <c r="BA539" s="219" t="e">
        <f>IF(ISBLANK(#REF!),"",#REF!)</f>
        <v>#REF!</v>
      </c>
      <c r="BB539" s="219" t="e">
        <f>IF(ISBLANK(#REF!),"",#REF!)</f>
        <v>#REF!</v>
      </c>
      <c r="BC539" s="219" t="e">
        <f>IF(ISBLANK(#REF!),"",#REF!)</f>
        <v>#REF!</v>
      </c>
      <c r="BD539" s="219" t="e">
        <f>IF(ISBLANK(#REF!),"",#REF!)</f>
        <v>#REF!</v>
      </c>
      <c r="BE539" s="219" t="e">
        <f>IF(ISBLANK(#REF!),"",#REF!)</f>
        <v>#REF!</v>
      </c>
      <c r="BF539" s="219" t="e">
        <f>IF(ISBLANK(#REF!),"",#REF!)</f>
        <v>#REF!</v>
      </c>
      <c r="BG539" s="219" t="e">
        <f>IF(ISBLANK(#REF!),"",#REF!)</f>
        <v>#REF!</v>
      </c>
      <c r="BH539" s="219" t="e">
        <f>IF(ISBLANK(#REF!),"",#REF!)</f>
        <v>#REF!</v>
      </c>
      <c r="BI539" s="219" t="e">
        <f>IF(ISBLANK(#REF!),"",#REF!)</f>
        <v>#REF!</v>
      </c>
      <c r="BJ539" s="219" t="e">
        <f>IF(ISBLANK(#REF!),"",#REF!)</f>
        <v>#REF!</v>
      </c>
      <c r="BK539" s="219" t="e">
        <f>IF(ISBLANK(#REF!),"",#REF!)</f>
        <v>#REF!</v>
      </c>
      <c r="BL539" s="219" t="e">
        <f>IF(ISBLANK(#REF!),"",#REF!)</f>
        <v>#REF!</v>
      </c>
      <c r="BM539" s="219" t="e">
        <f>IF(ISBLANK(#REF!),"",#REF!)</f>
        <v>#REF!</v>
      </c>
      <c r="BN539" s="219" t="e">
        <f>IF(ISBLANK(#REF!),"",#REF!)</f>
        <v>#REF!</v>
      </c>
      <c r="BO539" s="227" t="e">
        <f t="shared" si="149"/>
        <v>#REF!</v>
      </c>
      <c r="BP539" s="228" t="str">
        <f t="shared" si="152"/>
        <v/>
      </c>
      <c r="BQ539" s="229" t="str">
        <f t="shared" si="136"/>
        <v/>
      </c>
      <c r="BR539" s="228" t="e">
        <f t="shared" si="150"/>
        <v>#REF!</v>
      </c>
      <c r="BS539" s="230" t="e">
        <f t="shared" si="151"/>
        <v>#REF!</v>
      </c>
    </row>
    <row r="540" spans="1:71">
      <c r="A540" s="213" t="e">
        <f>IF(ISBLANK(#REF!),"",#REF!)</f>
        <v>#REF!</v>
      </c>
      <c r="B540" s="214" t="e">
        <f>IF(ISBLANK(#REF!),"",#REF!)</f>
        <v>#REF!</v>
      </c>
      <c r="C540" s="214" t="e">
        <f>IF(ISBLANK(#REF!),"",#REF!)</f>
        <v>#REF!</v>
      </c>
      <c r="D540" s="214" t="e">
        <f>IF(ISBLANK(#REF!),"",#REF!)</f>
        <v>#REF!</v>
      </c>
      <c r="E540" s="214" t="e">
        <f>IF(ISBLANK(#REF!),"",#REF!)</f>
        <v>#REF!</v>
      </c>
      <c r="F540" s="214" t="e">
        <f>IF(ISBLANK(#REF!),"",#REF!)</f>
        <v>#REF!</v>
      </c>
      <c r="G540" s="214" t="e">
        <f>IF(ISBLANK(#REF!),"",#REF!)</f>
        <v>#REF!</v>
      </c>
      <c r="H540" s="215" t="e">
        <f>IF(ISBLANK(#REF!),"",#REF!)</f>
        <v>#REF!</v>
      </c>
      <c r="I540" s="214" t="e">
        <f>IF(ISBLANK(#REF!),"",#REF!)</f>
        <v>#REF!</v>
      </c>
      <c r="J540" s="216" t="e">
        <f>IF(ISBLANK(#REF!),"",#REF!)</f>
        <v>#REF!</v>
      </c>
      <c r="K540" s="217" t="e">
        <f>IF(ISBLANK(#REF!),"",#REF!)</f>
        <v>#REF!</v>
      </c>
      <c r="L540" s="217" t="e">
        <f>IF(ISBLANK(#REF!),"",#REF!)</f>
        <v>#REF!</v>
      </c>
      <c r="M540" s="218" t="e">
        <f>IF(ISBLANK(#REF!),"",#REF!)</f>
        <v>#REF!</v>
      </c>
      <c r="N540" s="218" t="e">
        <f>IF(ISBLANK(#REF!),"",#REF!)</f>
        <v>#REF!</v>
      </c>
      <c r="O540" s="220" t="str">
        <f>IFERROR(VLOOKUP(_xlfn.CONCAT('Team Roster - Final'!$A540," : ",'Team Roster - Final'!$BM540),'Rate Calculations'!$C$4:$G$1100,5,FALSE),"")</f>
        <v/>
      </c>
      <c r="P540" s="225">
        <f>IF(ISBLANK('Rate Calculations'!$H542),"",'Rate Calculations'!$H542)</f>
        <v>1.7500000000000002E-2</v>
      </c>
      <c r="Q540" s="220" t="str">
        <f t="shared" si="137"/>
        <v/>
      </c>
      <c r="R540" s="221">
        <f>IF(ISBLANK('Rate Calculations'!$J542),"",'Rate Calculations'!$J542)</f>
        <v>3.5000000000000003E-2</v>
      </c>
      <c r="S540" s="220" t="str">
        <f t="shared" si="138"/>
        <v/>
      </c>
      <c r="T540" s="225" t="str">
        <f>IFERROR(VLOOKUP(_xlfn.CONCAT('Team Roster - Final'!$A540," : ",'Team Roster - Final'!$BM540),'Rate Calculations'!$C$4:$S$1100,10,FALSE),"")</f>
        <v/>
      </c>
      <c r="U540" s="225" t="str">
        <f>IFERROR(VLOOKUP(_xlfn.CONCAT('Team Roster - Final'!$A540," : ",'Team Roster - Final'!$BM540),'Rate Calculations'!$C$4:$S$1100,11,FALSE),"")</f>
        <v/>
      </c>
      <c r="V540" s="222" t="str">
        <f t="shared" si="139"/>
        <v/>
      </c>
      <c r="W540" s="222" t="str">
        <f t="shared" si="140"/>
        <v/>
      </c>
      <c r="X540" s="223" t="str">
        <f>IFERROR(VLOOKUP(_xlfn.CONCAT('Team Roster - Final'!$A540," : ",'Team Roster - Final'!$BM540),'Rate Calculations'!$C$4:$S$1100,14,FALSE),"")</f>
        <v/>
      </c>
      <c r="Y540" s="222" t="str">
        <f t="shared" si="141"/>
        <v/>
      </c>
      <c r="Z540" s="222" t="str">
        <f t="shared" si="142"/>
        <v/>
      </c>
      <c r="AA540" s="224" t="str">
        <f>IFERROR(IF(#REF!="Yes",$Y540, $Y540+$Q540*0.5),"")</f>
        <v/>
      </c>
      <c r="AB540" s="224" t="str">
        <f>IFERROR(IF(#REF!="Yes",$Z540, $Z540+$S540*0.5),"")</f>
        <v/>
      </c>
      <c r="AC540" s="220" t="str">
        <f>IFERROR(VLOOKUP(_xlfn.CONCAT('Team Roster - Final'!$A540," : ",'Team Roster - Final'!$BM540),'Rate Calculations'!$C$4:$U$1100,19,FALSE),"")</f>
        <v/>
      </c>
      <c r="AD540" s="220" t="str">
        <f t="shared" si="143"/>
        <v/>
      </c>
      <c r="AE540" s="220" t="str">
        <f t="shared" si="144"/>
        <v/>
      </c>
      <c r="AF540" s="225" t="str">
        <f>IFERROR(VLOOKUP(_xlfn.CONCAT('Team Roster - Final'!$A540," : ",'Team Roster - Final'!$BM540),'Rate Calculations'!$C$4:$AB$1100,22,FALSE),"")</f>
        <v/>
      </c>
      <c r="AG540" s="225" t="str">
        <f>IFERROR(VLOOKUP(_xlfn.CONCAT('Team Roster - Final'!$A540," : ",'Team Roster - Final'!$BM540),'Rate Calculations'!$C$4:$AB$1100,23,FALSE),"")</f>
        <v/>
      </c>
      <c r="AH540" s="222" t="str">
        <f t="shared" si="145"/>
        <v/>
      </c>
      <c r="AI540" s="222" t="str">
        <f t="shared" si="146"/>
        <v/>
      </c>
      <c r="AJ540" s="223" t="str">
        <f>Table1[[#This Row],[Home Office
Net Fee %]]</f>
        <v/>
      </c>
      <c r="AK540" s="222" t="str">
        <f t="shared" si="147"/>
        <v/>
      </c>
      <c r="AL540" s="222" t="str">
        <f t="shared" si="148"/>
        <v/>
      </c>
      <c r="AM540" s="215" t="str">
        <f>IFERROR(IF(#REF!="Yes",$AK540,($AK540+$AD540*0.5)),"")</f>
        <v/>
      </c>
      <c r="AN540" s="215" t="str">
        <f>IFERROR(IF(#REF!="Yes",$AL540,($AL540+$AE540*0.5)),"")</f>
        <v/>
      </c>
      <c r="AO540" s="374" t="str">
        <f>IF(ISBLANK('Team Roster Proposed - FBR'!Q541),"",'Team Roster Proposed - FBR'!Q541)</f>
        <v/>
      </c>
      <c r="AP540" s="226" t="e">
        <f>IF(ISBLANK(#REF!),"",#REF!)</f>
        <v>#REF!</v>
      </c>
      <c r="AQ540" s="226" t="e">
        <f>IF(ISBLANK(#REF!),"",#REF!)</f>
        <v>#REF!</v>
      </c>
      <c r="AR540" s="226" t="e">
        <f>IF(ISBLANK(#REF!),"",#REF!)</f>
        <v>#REF!</v>
      </c>
      <c r="AS540" s="219" t="e">
        <f>IF(ISBLANK(#REF!),"",#REF!)</f>
        <v>#REF!</v>
      </c>
      <c r="AT540" s="219" t="e">
        <f>IF(ISBLANK(#REF!),"",#REF!)</f>
        <v>#REF!</v>
      </c>
      <c r="AU540" s="219" t="e">
        <f>IF(ISBLANK(#REF!),"",#REF!)</f>
        <v>#REF!</v>
      </c>
      <c r="AV540" s="219" t="e">
        <f>IF(ISBLANK(#REF!),"",#REF!)</f>
        <v>#REF!</v>
      </c>
      <c r="AW540" s="219" t="e">
        <f>IF(ISBLANK(#REF!),"",#REF!)</f>
        <v>#REF!</v>
      </c>
      <c r="AX540" s="219" t="e">
        <f>IF(ISBLANK(#REF!),"",#REF!)</f>
        <v>#REF!</v>
      </c>
      <c r="AY540" s="226" t="e">
        <f>IF(ISBLANK(#REF!),"",#REF!)</f>
        <v>#REF!</v>
      </c>
      <c r="AZ540" s="219" t="e">
        <f>IF(ISBLANK(#REF!),"",#REF!)</f>
        <v>#REF!</v>
      </c>
      <c r="BA540" s="219" t="e">
        <f>IF(ISBLANK(#REF!),"",#REF!)</f>
        <v>#REF!</v>
      </c>
      <c r="BB540" s="219" t="e">
        <f>IF(ISBLANK(#REF!),"",#REF!)</f>
        <v>#REF!</v>
      </c>
      <c r="BC540" s="219" t="e">
        <f>IF(ISBLANK(#REF!),"",#REF!)</f>
        <v>#REF!</v>
      </c>
      <c r="BD540" s="219" t="e">
        <f>IF(ISBLANK(#REF!),"",#REF!)</f>
        <v>#REF!</v>
      </c>
      <c r="BE540" s="219" t="e">
        <f>IF(ISBLANK(#REF!),"",#REF!)</f>
        <v>#REF!</v>
      </c>
      <c r="BF540" s="219" t="e">
        <f>IF(ISBLANK(#REF!),"",#REF!)</f>
        <v>#REF!</v>
      </c>
      <c r="BG540" s="219" t="e">
        <f>IF(ISBLANK(#REF!),"",#REF!)</f>
        <v>#REF!</v>
      </c>
      <c r="BH540" s="219" t="e">
        <f>IF(ISBLANK(#REF!),"",#REF!)</f>
        <v>#REF!</v>
      </c>
      <c r="BI540" s="219" t="e">
        <f>IF(ISBLANK(#REF!),"",#REF!)</f>
        <v>#REF!</v>
      </c>
      <c r="BJ540" s="219" t="e">
        <f>IF(ISBLANK(#REF!),"",#REF!)</f>
        <v>#REF!</v>
      </c>
      <c r="BK540" s="219" t="e">
        <f>IF(ISBLANK(#REF!),"",#REF!)</f>
        <v>#REF!</v>
      </c>
      <c r="BL540" s="219" t="e">
        <f>IF(ISBLANK(#REF!),"",#REF!)</f>
        <v>#REF!</v>
      </c>
      <c r="BM540" s="219" t="e">
        <f>IF(ISBLANK(#REF!),"",#REF!)</f>
        <v>#REF!</v>
      </c>
      <c r="BN540" s="219" t="e">
        <f>IF(ISBLANK(#REF!),"",#REF!)</f>
        <v>#REF!</v>
      </c>
      <c r="BO540" s="227" t="e">
        <f t="shared" si="149"/>
        <v>#REF!</v>
      </c>
      <c r="BP540" s="228" t="str">
        <f t="shared" si="152"/>
        <v/>
      </c>
      <c r="BQ540" s="229" t="str">
        <f t="shared" si="136"/>
        <v/>
      </c>
      <c r="BR540" s="228" t="e">
        <f t="shared" si="150"/>
        <v>#REF!</v>
      </c>
      <c r="BS540" s="230" t="e">
        <f t="shared" si="151"/>
        <v>#REF!</v>
      </c>
    </row>
    <row r="541" spans="1:71">
      <c r="A541" s="213" t="e">
        <f>IF(ISBLANK(#REF!),"",#REF!)</f>
        <v>#REF!</v>
      </c>
      <c r="B541" s="214" t="e">
        <f>IF(ISBLANK(#REF!),"",#REF!)</f>
        <v>#REF!</v>
      </c>
      <c r="C541" s="214" t="e">
        <f>IF(ISBLANK(#REF!),"",#REF!)</f>
        <v>#REF!</v>
      </c>
      <c r="D541" s="214" t="e">
        <f>IF(ISBLANK(#REF!),"",#REF!)</f>
        <v>#REF!</v>
      </c>
      <c r="E541" s="214" t="e">
        <f>IF(ISBLANK(#REF!),"",#REF!)</f>
        <v>#REF!</v>
      </c>
      <c r="F541" s="214" t="e">
        <f>IF(ISBLANK(#REF!),"",#REF!)</f>
        <v>#REF!</v>
      </c>
      <c r="G541" s="214" t="e">
        <f>IF(ISBLANK(#REF!),"",#REF!)</f>
        <v>#REF!</v>
      </c>
      <c r="H541" s="215" t="e">
        <f>IF(ISBLANK(#REF!),"",#REF!)</f>
        <v>#REF!</v>
      </c>
      <c r="I541" s="214" t="e">
        <f>IF(ISBLANK(#REF!),"",#REF!)</f>
        <v>#REF!</v>
      </c>
      <c r="J541" s="216" t="e">
        <f>IF(ISBLANK(#REF!),"",#REF!)</f>
        <v>#REF!</v>
      </c>
      <c r="K541" s="217" t="e">
        <f>IF(ISBLANK(#REF!),"",#REF!)</f>
        <v>#REF!</v>
      </c>
      <c r="L541" s="217" t="e">
        <f>IF(ISBLANK(#REF!),"",#REF!)</f>
        <v>#REF!</v>
      </c>
      <c r="M541" s="218" t="e">
        <f>IF(ISBLANK(#REF!),"",#REF!)</f>
        <v>#REF!</v>
      </c>
      <c r="N541" s="218" t="e">
        <f>IF(ISBLANK(#REF!),"",#REF!)</f>
        <v>#REF!</v>
      </c>
      <c r="O541" s="220" t="str">
        <f>IFERROR(VLOOKUP(_xlfn.CONCAT('Team Roster - Final'!$A541," : ",'Team Roster - Final'!$BM541),'Rate Calculations'!$C$4:$G$1100,5,FALSE),"")</f>
        <v/>
      </c>
      <c r="P541" s="225">
        <f>IF(ISBLANK('Rate Calculations'!$H543),"",'Rate Calculations'!$H543)</f>
        <v>1.7500000000000002E-2</v>
      </c>
      <c r="Q541" s="220" t="str">
        <f t="shared" si="137"/>
        <v/>
      </c>
      <c r="R541" s="221">
        <f>IF(ISBLANK('Rate Calculations'!$J543),"",'Rate Calculations'!$J543)</f>
        <v>3.5000000000000003E-2</v>
      </c>
      <c r="S541" s="220" t="str">
        <f t="shared" si="138"/>
        <v/>
      </c>
      <c r="T541" s="225" t="str">
        <f>IFERROR(VLOOKUP(_xlfn.CONCAT('Team Roster - Final'!$A541," : ",'Team Roster - Final'!$BM541),'Rate Calculations'!$C$4:$S$1100,10,FALSE),"")</f>
        <v/>
      </c>
      <c r="U541" s="225" t="str">
        <f>IFERROR(VLOOKUP(_xlfn.CONCAT('Team Roster - Final'!$A541," : ",'Team Roster - Final'!$BM541),'Rate Calculations'!$C$4:$S$1100,11,FALSE),"")</f>
        <v/>
      </c>
      <c r="V541" s="222" t="str">
        <f t="shared" si="139"/>
        <v/>
      </c>
      <c r="W541" s="222" t="str">
        <f t="shared" si="140"/>
        <v/>
      </c>
      <c r="X541" s="223" t="str">
        <f>IFERROR(VLOOKUP(_xlfn.CONCAT('Team Roster - Final'!$A541," : ",'Team Roster - Final'!$BM541),'Rate Calculations'!$C$4:$S$1100,14,FALSE),"")</f>
        <v/>
      </c>
      <c r="Y541" s="222" t="str">
        <f t="shared" si="141"/>
        <v/>
      </c>
      <c r="Z541" s="222" t="str">
        <f t="shared" si="142"/>
        <v/>
      </c>
      <c r="AA541" s="224" t="str">
        <f>IFERROR(IF(#REF!="Yes",$Y541, $Y541+$Q541*0.5),"")</f>
        <v/>
      </c>
      <c r="AB541" s="224" t="str">
        <f>IFERROR(IF(#REF!="Yes",$Z541, $Z541+$S541*0.5),"")</f>
        <v/>
      </c>
      <c r="AC541" s="220" t="str">
        <f>IFERROR(VLOOKUP(_xlfn.CONCAT('Team Roster - Final'!$A541," : ",'Team Roster - Final'!$BM541),'Rate Calculations'!$C$4:$U$1100,19,FALSE),"")</f>
        <v/>
      </c>
      <c r="AD541" s="220" t="str">
        <f t="shared" si="143"/>
        <v/>
      </c>
      <c r="AE541" s="220" t="str">
        <f t="shared" si="144"/>
        <v/>
      </c>
      <c r="AF541" s="225" t="str">
        <f>IFERROR(VLOOKUP(_xlfn.CONCAT('Team Roster - Final'!$A541," : ",'Team Roster - Final'!$BM541),'Rate Calculations'!$C$4:$AB$1100,22,FALSE),"")</f>
        <v/>
      </c>
      <c r="AG541" s="225" t="str">
        <f>IFERROR(VLOOKUP(_xlfn.CONCAT('Team Roster - Final'!$A541," : ",'Team Roster - Final'!$BM541),'Rate Calculations'!$C$4:$AB$1100,23,FALSE),"")</f>
        <v/>
      </c>
      <c r="AH541" s="222" t="str">
        <f t="shared" si="145"/>
        <v/>
      </c>
      <c r="AI541" s="222" t="str">
        <f t="shared" si="146"/>
        <v/>
      </c>
      <c r="AJ541" s="223" t="str">
        <f>Table1[[#This Row],[Home Office
Net Fee %]]</f>
        <v/>
      </c>
      <c r="AK541" s="222" t="str">
        <f t="shared" si="147"/>
        <v/>
      </c>
      <c r="AL541" s="222" t="str">
        <f t="shared" si="148"/>
        <v/>
      </c>
      <c r="AM541" s="215" t="str">
        <f>IFERROR(IF(#REF!="Yes",$AK541,($AK541+$AD541*0.5)),"")</f>
        <v/>
      </c>
      <c r="AN541" s="215" t="str">
        <f>IFERROR(IF(#REF!="Yes",$AL541,($AL541+$AE541*0.5)),"")</f>
        <v/>
      </c>
      <c r="AO541" s="374" t="str">
        <f>IF(ISBLANK('Team Roster Proposed - FBR'!Q542),"",'Team Roster Proposed - FBR'!Q542)</f>
        <v/>
      </c>
      <c r="AP541" s="226" t="e">
        <f>IF(ISBLANK(#REF!),"",#REF!)</f>
        <v>#REF!</v>
      </c>
      <c r="AQ541" s="226" t="e">
        <f>IF(ISBLANK(#REF!),"",#REF!)</f>
        <v>#REF!</v>
      </c>
      <c r="AR541" s="226" t="e">
        <f>IF(ISBLANK(#REF!),"",#REF!)</f>
        <v>#REF!</v>
      </c>
      <c r="AS541" s="219" t="e">
        <f>IF(ISBLANK(#REF!),"",#REF!)</f>
        <v>#REF!</v>
      </c>
      <c r="AT541" s="219" t="e">
        <f>IF(ISBLANK(#REF!),"",#REF!)</f>
        <v>#REF!</v>
      </c>
      <c r="AU541" s="219" t="e">
        <f>IF(ISBLANK(#REF!),"",#REF!)</f>
        <v>#REF!</v>
      </c>
      <c r="AV541" s="219" t="e">
        <f>IF(ISBLANK(#REF!),"",#REF!)</f>
        <v>#REF!</v>
      </c>
      <c r="AW541" s="219" t="e">
        <f>IF(ISBLANK(#REF!),"",#REF!)</f>
        <v>#REF!</v>
      </c>
      <c r="AX541" s="219" t="e">
        <f>IF(ISBLANK(#REF!),"",#REF!)</f>
        <v>#REF!</v>
      </c>
      <c r="AY541" s="226" t="e">
        <f>IF(ISBLANK(#REF!),"",#REF!)</f>
        <v>#REF!</v>
      </c>
      <c r="AZ541" s="219" t="e">
        <f>IF(ISBLANK(#REF!),"",#REF!)</f>
        <v>#REF!</v>
      </c>
      <c r="BA541" s="219" t="e">
        <f>IF(ISBLANK(#REF!),"",#REF!)</f>
        <v>#REF!</v>
      </c>
      <c r="BB541" s="219" t="e">
        <f>IF(ISBLANK(#REF!),"",#REF!)</f>
        <v>#REF!</v>
      </c>
      <c r="BC541" s="219" t="e">
        <f>IF(ISBLANK(#REF!),"",#REF!)</f>
        <v>#REF!</v>
      </c>
      <c r="BD541" s="219" t="e">
        <f>IF(ISBLANK(#REF!),"",#REF!)</f>
        <v>#REF!</v>
      </c>
      <c r="BE541" s="219" t="e">
        <f>IF(ISBLANK(#REF!),"",#REF!)</f>
        <v>#REF!</v>
      </c>
      <c r="BF541" s="219" t="e">
        <f>IF(ISBLANK(#REF!),"",#REF!)</f>
        <v>#REF!</v>
      </c>
      <c r="BG541" s="219" t="e">
        <f>IF(ISBLANK(#REF!),"",#REF!)</f>
        <v>#REF!</v>
      </c>
      <c r="BH541" s="219" t="e">
        <f>IF(ISBLANK(#REF!),"",#REF!)</f>
        <v>#REF!</v>
      </c>
      <c r="BI541" s="219" t="e">
        <f>IF(ISBLANK(#REF!),"",#REF!)</f>
        <v>#REF!</v>
      </c>
      <c r="BJ541" s="219" t="e">
        <f>IF(ISBLANK(#REF!),"",#REF!)</f>
        <v>#REF!</v>
      </c>
      <c r="BK541" s="219" t="e">
        <f>IF(ISBLANK(#REF!),"",#REF!)</f>
        <v>#REF!</v>
      </c>
      <c r="BL541" s="219" t="e">
        <f>IF(ISBLANK(#REF!),"",#REF!)</f>
        <v>#REF!</v>
      </c>
      <c r="BM541" s="219" t="e">
        <f>IF(ISBLANK(#REF!),"",#REF!)</f>
        <v>#REF!</v>
      </c>
      <c r="BN541" s="219" t="e">
        <f>IF(ISBLANK(#REF!),"",#REF!)</f>
        <v>#REF!</v>
      </c>
      <c r="BO541" s="227" t="e">
        <f t="shared" si="149"/>
        <v>#REF!</v>
      </c>
      <c r="BP541" s="228" t="str">
        <f t="shared" si="152"/>
        <v/>
      </c>
      <c r="BQ541" s="229" t="str">
        <f t="shared" si="136"/>
        <v/>
      </c>
      <c r="BR541" s="228" t="e">
        <f t="shared" si="150"/>
        <v>#REF!</v>
      </c>
      <c r="BS541" s="230" t="e">
        <f t="shared" si="151"/>
        <v>#REF!</v>
      </c>
    </row>
    <row r="542" spans="1:71">
      <c r="A542" s="213" t="e">
        <f>IF(ISBLANK(#REF!),"",#REF!)</f>
        <v>#REF!</v>
      </c>
      <c r="B542" s="214" t="e">
        <f>IF(ISBLANK(#REF!),"",#REF!)</f>
        <v>#REF!</v>
      </c>
      <c r="C542" s="214" t="e">
        <f>IF(ISBLANK(#REF!),"",#REF!)</f>
        <v>#REF!</v>
      </c>
      <c r="D542" s="214" t="e">
        <f>IF(ISBLANK(#REF!),"",#REF!)</f>
        <v>#REF!</v>
      </c>
      <c r="E542" s="214" t="e">
        <f>IF(ISBLANK(#REF!),"",#REF!)</f>
        <v>#REF!</v>
      </c>
      <c r="F542" s="214" t="e">
        <f>IF(ISBLANK(#REF!),"",#REF!)</f>
        <v>#REF!</v>
      </c>
      <c r="G542" s="214" t="e">
        <f>IF(ISBLANK(#REF!),"",#REF!)</f>
        <v>#REF!</v>
      </c>
      <c r="H542" s="215" t="e">
        <f>IF(ISBLANK(#REF!),"",#REF!)</f>
        <v>#REF!</v>
      </c>
      <c r="I542" s="214" t="e">
        <f>IF(ISBLANK(#REF!),"",#REF!)</f>
        <v>#REF!</v>
      </c>
      <c r="J542" s="216" t="e">
        <f>IF(ISBLANK(#REF!),"",#REF!)</f>
        <v>#REF!</v>
      </c>
      <c r="K542" s="217" t="e">
        <f>IF(ISBLANK(#REF!),"",#REF!)</f>
        <v>#REF!</v>
      </c>
      <c r="L542" s="217" t="e">
        <f>IF(ISBLANK(#REF!),"",#REF!)</f>
        <v>#REF!</v>
      </c>
      <c r="M542" s="218" t="e">
        <f>IF(ISBLANK(#REF!),"",#REF!)</f>
        <v>#REF!</v>
      </c>
      <c r="N542" s="218" t="e">
        <f>IF(ISBLANK(#REF!),"",#REF!)</f>
        <v>#REF!</v>
      </c>
      <c r="O542" s="220" t="str">
        <f>IFERROR(VLOOKUP(_xlfn.CONCAT('Team Roster - Final'!$A542," : ",'Team Roster - Final'!$BM542),'Rate Calculations'!$C$4:$G$1100,5,FALSE),"")</f>
        <v/>
      </c>
      <c r="P542" s="225">
        <f>IF(ISBLANK('Rate Calculations'!$H544),"",'Rate Calculations'!$H544)</f>
        <v>1.7500000000000002E-2</v>
      </c>
      <c r="Q542" s="220" t="str">
        <f t="shared" si="137"/>
        <v/>
      </c>
      <c r="R542" s="221">
        <f>IF(ISBLANK('Rate Calculations'!$J544),"",'Rate Calculations'!$J544)</f>
        <v>3.5000000000000003E-2</v>
      </c>
      <c r="S542" s="220" t="str">
        <f t="shared" si="138"/>
        <v/>
      </c>
      <c r="T542" s="225" t="str">
        <f>IFERROR(VLOOKUP(_xlfn.CONCAT('Team Roster - Final'!$A542," : ",'Team Roster - Final'!$BM542),'Rate Calculations'!$C$4:$S$1100,10,FALSE),"")</f>
        <v/>
      </c>
      <c r="U542" s="225" t="str">
        <f>IFERROR(VLOOKUP(_xlfn.CONCAT('Team Roster - Final'!$A542," : ",'Team Roster - Final'!$BM542),'Rate Calculations'!$C$4:$S$1100,11,FALSE),"")</f>
        <v/>
      </c>
      <c r="V542" s="222" t="str">
        <f t="shared" si="139"/>
        <v/>
      </c>
      <c r="W542" s="222" t="str">
        <f t="shared" si="140"/>
        <v/>
      </c>
      <c r="X542" s="223" t="str">
        <f>IFERROR(VLOOKUP(_xlfn.CONCAT('Team Roster - Final'!$A542," : ",'Team Roster - Final'!$BM542),'Rate Calculations'!$C$4:$S$1100,14,FALSE),"")</f>
        <v/>
      </c>
      <c r="Y542" s="222" t="str">
        <f t="shared" si="141"/>
        <v/>
      </c>
      <c r="Z542" s="222" t="str">
        <f t="shared" si="142"/>
        <v/>
      </c>
      <c r="AA542" s="224" t="str">
        <f>IFERROR(IF(#REF!="Yes",$Y542, $Y542+$Q542*0.5),"")</f>
        <v/>
      </c>
      <c r="AB542" s="224" t="str">
        <f>IFERROR(IF(#REF!="Yes",$Z542, $Z542+$S542*0.5),"")</f>
        <v/>
      </c>
      <c r="AC542" s="220" t="str">
        <f>IFERROR(VLOOKUP(_xlfn.CONCAT('Team Roster - Final'!$A542," : ",'Team Roster - Final'!$BM542),'Rate Calculations'!$C$4:$U$1100,19,FALSE),"")</f>
        <v/>
      </c>
      <c r="AD542" s="220" t="str">
        <f t="shared" si="143"/>
        <v/>
      </c>
      <c r="AE542" s="220" t="str">
        <f t="shared" si="144"/>
        <v/>
      </c>
      <c r="AF542" s="225" t="str">
        <f>IFERROR(VLOOKUP(_xlfn.CONCAT('Team Roster - Final'!$A542," : ",'Team Roster - Final'!$BM542),'Rate Calculations'!$C$4:$AB$1100,22,FALSE),"")</f>
        <v/>
      </c>
      <c r="AG542" s="225" t="str">
        <f>IFERROR(VLOOKUP(_xlfn.CONCAT('Team Roster - Final'!$A542," : ",'Team Roster - Final'!$BM542),'Rate Calculations'!$C$4:$AB$1100,23,FALSE),"")</f>
        <v/>
      </c>
      <c r="AH542" s="222" t="str">
        <f t="shared" si="145"/>
        <v/>
      </c>
      <c r="AI542" s="222" t="str">
        <f t="shared" si="146"/>
        <v/>
      </c>
      <c r="AJ542" s="223" t="str">
        <f>Table1[[#This Row],[Home Office
Net Fee %]]</f>
        <v/>
      </c>
      <c r="AK542" s="222" t="str">
        <f t="shared" si="147"/>
        <v/>
      </c>
      <c r="AL542" s="222" t="str">
        <f t="shared" si="148"/>
        <v/>
      </c>
      <c r="AM542" s="215" t="str">
        <f>IFERROR(IF(#REF!="Yes",$AK542,($AK542+$AD542*0.5)),"")</f>
        <v/>
      </c>
      <c r="AN542" s="215" t="str">
        <f>IFERROR(IF(#REF!="Yes",$AL542,($AL542+$AE542*0.5)),"")</f>
        <v/>
      </c>
      <c r="AO542" s="374" t="str">
        <f>IF(ISBLANK('Team Roster Proposed - FBR'!Q543),"",'Team Roster Proposed - FBR'!Q543)</f>
        <v/>
      </c>
      <c r="AP542" s="226" t="e">
        <f>IF(ISBLANK(#REF!),"",#REF!)</f>
        <v>#REF!</v>
      </c>
      <c r="AQ542" s="226" t="e">
        <f>IF(ISBLANK(#REF!),"",#REF!)</f>
        <v>#REF!</v>
      </c>
      <c r="AR542" s="226" t="e">
        <f>IF(ISBLANK(#REF!),"",#REF!)</f>
        <v>#REF!</v>
      </c>
      <c r="AS542" s="219" t="e">
        <f>IF(ISBLANK(#REF!),"",#REF!)</f>
        <v>#REF!</v>
      </c>
      <c r="AT542" s="219" t="e">
        <f>IF(ISBLANK(#REF!),"",#REF!)</f>
        <v>#REF!</v>
      </c>
      <c r="AU542" s="219" t="e">
        <f>IF(ISBLANK(#REF!),"",#REF!)</f>
        <v>#REF!</v>
      </c>
      <c r="AV542" s="219" t="e">
        <f>IF(ISBLANK(#REF!),"",#REF!)</f>
        <v>#REF!</v>
      </c>
      <c r="AW542" s="219" t="e">
        <f>IF(ISBLANK(#REF!),"",#REF!)</f>
        <v>#REF!</v>
      </c>
      <c r="AX542" s="219" t="e">
        <f>IF(ISBLANK(#REF!),"",#REF!)</f>
        <v>#REF!</v>
      </c>
      <c r="AY542" s="226" t="e">
        <f>IF(ISBLANK(#REF!),"",#REF!)</f>
        <v>#REF!</v>
      </c>
      <c r="AZ542" s="219" t="e">
        <f>IF(ISBLANK(#REF!),"",#REF!)</f>
        <v>#REF!</v>
      </c>
      <c r="BA542" s="219" t="e">
        <f>IF(ISBLANK(#REF!),"",#REF!)</f>
        <v>#REF!</v>
      </c>
      <c r="BB542" s="219" t="e">
        <f>IF(ISBLANK(#REF!),"",#REF!)</f>
        <v>#REF!</v>
      </c>
      <c r="BC542" s="219" t="e">
        <f>IF(ISBLANK(#REF!),"",#REF!)</f>
        <v>#REF!</v>
      </c>
      <c r="BD542" s="219" t="e">
        <f>IF(ISBLANK(#REF!),"",#REF!)</f>
        <v>#REF!</v>
      </c>
      <c r="BE542" s="219" t="e">
        <f>IF(ISBLANK(#REF!),"",#REF!)</f>
        <v>#REF!</v>
      </c>
      <c r="BF542" s="219" t="e">
        <f>IF(ISBLANK(#REF!),"",#REF!)</f>
        <v>#REF!</v>
      </c>
      <c r="BG542" s="219" t="e">
        <f>IF(ISBLANK(#REF!),"",#REF!)</f>
        <v>#REF!</v>
      </c>
      <c r="BH542" s="219" t="e">
        <f>IF(ISBLANK(#REF!),"",#REF!)</f>
        <v>#REF!</v>
      </c>
      <c r="BI542" s="219" t="e">
        <f>IF(ISBLANK(#REF!),"",#REF!)</f>
        <v>#REF!</v>
      </c>
      <c r="BJ542" s="219" t="e">
        <f>IF(ISBLANK(#REF!),"",#REF!)</f>
        <v>#REF!</v>
      </c>
      <c r="BK542" s="219" t="e">
        <f>IF(ISBLANK(#REF!),"",#REF!)</f>
        <v>#REF!</v>
      </c>
      <c r="BL542" s="219" t="e">
        <f>IF(ISBLANK(#REF!),"",#REF!)</f>
        <v>#REF!</v>
      </c>
      <c r="BM542" s="219" t="e">
        <f>IF(ISBLANK(#REF!),"",#REF!)</f>
        <v>#REF!</v>
      </c>
      <c r="BN542" s="219" t="e">
        <f>IF(ISBLANK(#REF!),"",#REF!)</f>
        <v>#REF!</v>
      </c>
      <c r="BO542" s="227" t="e">
        <f t="shared" si="149"/>
        <v>#REF!</v>
      </c>
      <c r="BP542" s="228" t="str">
        <f t="shared" si="152"/>
        <v/>
      </c>
      <c r="BQ542" s="229" t="str">
        <f t="shared" si="136"/>
        <v/>
      </c>
      <c r="BR542" s="228" t="e">
        <f t="shared" si="150"/>
        <v>#REF!</v>
      </c>
      <c r="BS542" s="230" t="e">
        <f t="shared" si="151"/>
        <v>#REF!</v>
      </c>
    </row>
    <row r="543" spans="1:71">
      <c r="A543" s="213" t="e">
        <f>IF(ISBLANK(#REF!),"",#REF!)</f>
        <v>#REF!</v>
      </c>
      <c r="B543" s="214" t="e">
        <f>IF(ISBLANK(#REF!),"",#REF!)</f>
        <v>#REF!</v>
      </c>
      <c r="C543" s="214" t="e">
        <f>IF(ISBLANK(#REF!),"",#REF!)</f>
        <v>#REF!</v>
      </c>
      <c r="D543" s="214" t="e">
        <f>IF(ISBLANK(#REF!),"",#REF!)</f>
        <v>#REF!</v>
      </c>
      <c r="E543" s="214" t="e">
        <f>IF(ISBLANK(#REF!),"",#REF!)</f>
        <v>#REF!</v>
      </c>
      <c r="F543" s="214" t="e">
        <f>IF(ISBLANK(#REF!),"",#REF!)</f>
        <v>#REF!</v>
      </c>
      <c r="G543" s="214" t="e">
        <f>IF(ISBLANK(#REF!),"",#REF!)</f>
        <v>#REF!</v>
      </c>
      <c r="H543" s="215" t="e">
        <f>IF(ISBLANK(#REF!),"",#REF!)</f>
        <v>#REF!</v>
      </c>
      <c r="I543" s="214" t="e">
        <f>IF(ISBLANK(#REF!),"",#REF!)</f>
        <v>#REF!</v>
      </c>
      <c r="J543" s="216" t="e">
        <f>IF(ISBLANK(#REF!),"",#REF!)</f>
        <v>#REF!</v>
      </c>
      <c r="K543" s="217" t="e">
        <f>IF(ISBLANK(#REF!),"",#REF!)</f>
        <v>#REF!</v>
      </c>
      <c r="L543" s="217" t="e">
        <f>IF(ISBLANK(#REF!),"",#REF!)</f>
        <v>#REF!</v>
      </c>
      <c r="M543" s="218" t="e">
        <f>IF(ISBLANK(#REF!),"",#REF!)</f>
        <v>#REF!</v>
      </c>
      <c r="N543" s="218" t="e">
        <f>IF(ISBLANK(#REF!),"",#REF!)</f>
        <v>#REF!</v>
      </c>
      <c r="O543" s="220" t="str">
        <f>IFERROR(VLOOKUP(_xlfn.CONCAT('Team Roster - Final'!$A543," : ",'Team Roster - Final'!$BM543),'Rate Calculations'!$C$4:$G$1100,5,FALSE),"")</f>
        <v/>
      </c>
      <c r="P543" s="225">
        <f>IF(ISBLANK('Rate Calculations'!$H545),"",'Rate Calculations'!$H545)</f>
        <v>1.7500000000000002E-2</v>
      </c>
      <c r="Q543" s="220" t="str">
        <f t="shared" si="137"/>
        <v/>
      </c>
      <c r="R543" s="221">
        <f>IF(ISBLANK('Rate Calculations'!$J545),"",'Rate Calculations'!$J545)</f>
        <v>3.5000000000000003E-2</v>
      </c>
      <c r="S543" s="220" t="str">
        <f t="shared" si="138"/>
        <v/>
      </c>
      <c r="T543" s="225" t="str">
        <f>IFERROR(VLOOKUP(_xlfn.CONCAT('Team Roster - Final'!$A543," : ",'Team Roster - Final'!$BM543),'Rate Calculations'!$C$4:$S$1100,10,FALSE),"")</f>
        <v/>
      </c>
      <c r="U543" s="225" t="str">
        <f>IFERROR(VLOOKUP(_xlfn.CONCAT('Team Roster - Final'!$A543," : ",'Team Roster - Final'!$BM543),'Rate Calculations'!$C$4:$S$1100,11,FALSE),"")</f>
        <v/>
      </c>
      <c r="V543" s="222" t="str">
        <f t="shared" si="139"/>
        <v/>
      </c>
      <c r="W543" s="222" t="str">
        <f t="shared" si="140"/>
        <v/>
      </c>
      <c r="X543" s="223" t="str">
        <f>IFERROR(VLOOKUP(_xlfn.CONCAT('Team Roster - Final'!$A543," : ",'Team Roster - Final'!$BM543),'Rate Calculations'!$C$4:$S$1100,14,FALSE),"")</f>
        <v/>
      </c>
      <c r="Y543" s="222" t="str">
        <f t="shared" si="141"/>
        <v/>
      </c>
      <c r="Z543" s="222" t="str">
        <f t="shared" si="142"/>
        <v/>
      </c>
      <c r="AA543" s="224" t="str">
        <f>IFERROR(IF(#REF!="Yes",$Y543, $Y543+$Q543*0.5),"")</f>
        <v/>
      </c>
      <c r="AB543" s="224" t="str">
        <f>IFERROR(IF(#REF!="Yes",$Z543, $Z543+$S543*0.5),"")</f>
        <v/>
      </c>
      <c r="AC543" s="220" t="str">
        <f>IFERROR(VLOOKUP(_xlfn.CONCAT('Team Roster - Final'!$A543," : ",'Team Roster - Final'!$BM543),'Rate Calculations'!$C$4:$U$1100,19,FALSE),"")</f>
        <v/>
      </c>
      <c r="AD543" s="220" t="str">
        <f t="shared" si="143"/>
        <v/>
      </c>
      <c r="AE543" s="220" t="str">
        <f t="shared" si="144"/>
        <v/>
      </c>
      <c r="AF543" s="225" t="str">
        <f>IFERROR(VLOOKUP(_xlfn.CONCAT('Team Roster - Final'!$A543," : ",'Team Roster - Final'!$BM543),'Rate Calculations'!$C$4:$AB$1100,22,FALSE),"")</f>
        <v/>
      </c>
      <c r="AG543" s="225" t="str">
        <f>IFERROR(VLOOKUP(_xlfn.CONCAT('Team Roster - Final'!$A543," : ",'Team Roster - Final'!$BM543),'Rate Calculations'!$C$4:$AB$1100,23,FALSE),"")</f>
        <v/>
      </c>
      <c r="AH543" s="222" t="str">
        <f t="shared" si="145"/>
        <v/>
      </c>
      <c r="AI543" s="222" t="str">
        <f t="shared" si="146"/>
        <v/>
      </c>
      <c r="AJ543" s="223" t="str">
        <f>Table1[[#This Row],[Home Office
Net Fee %]]</f>
        <v/>
      </c>
      <c r="AK543" s="222" t="str">
        <f t="shared" si="147"/>
        <v/>
      </c>
      <c r="AL543" s="222" t="str">
        <f t="shared" si="148"/>
        <v/>
      </c>
      <c r="AM543" s="215" t="str">
        <f>IFERROR(IF(#REF!="Yes",$AK543,($AK543+$AD543*0.5)),"")</f>
        <v/>
      </c>
      <c r="AN543" s="215" t="str">
        <f>IFERROR(IF(#REF!="Yes",$AL543,($AL543+$AE543*0.5)),"")</f>
        <v/>
      </c>
      <c r="AO543" s="374" t="str">
        <f>IF(ISBLANK('Team Roster Proposed - FBR'!Q544),"",'Team Roster Proposed - FBR'!Q544)</f>
        <v/>
      </c>
      <c r="AP543" s="226" t="e">
        <f>IF(ISBLANK(#REF!),"",#REF!)</f>
        <v>#REF!</v>
      </c>
      <c r="AQ543" s="226" t="e">
        <f>IF(ISBLANK(#REF!),"",#REF!)</f>
        <v>#REF!</v>
      </c>
      <c r="AR543" s="226" t="e">
        <f>IF(ISBLANK(#REF!),"",#REF!)</f>
        <v>#REF!</v>
      </c>
      <c r="AS543" s="219" t="e">
        <f>IF(ISBLANK(#REF!),"",#REF!)</f>
        <v>#REF!</v>
      </c>
      <c r="AT543" s="219" t="e">
        <f>IF(ISBLANK(#REF!),"",#REF!)</f>
        <v>#REF!</v>
      </c>
      <c r="AU543" s="219" t="e">
        <f>IF(ISBLANK(#REF!),"",#REF!)</f>
        <v>#REF!</v>
      </c>
      <c r="AV543" s="219" t="e">
        <f>IF(ISBLANK(#REF!),"",#REF!)</f>
        <v>#REF!</v>
      </c>
      <c r="AW543" s="219" t="e">
        <f>IF(ISBLANK(#REF!),"",#REF!)</f>
        <v>#REF!</v>
      </c>
      <c r="AX543" s="219" t="e">
        <f>IF(ISBLANK(#REF!),"",#REF!)</f>
        <v>#REF!</v>
      </c>
      <c r="AY543" s="226" t="e">
        <f>IF(ISBLANK(#REF!),"",#REF!)</f>
        <v>#REF!</v>
      </c>
      <c r="AZ543" s="219" t="e">
        <f>IF(ISBLANK(#REF!),"",#REF!)</f>
        <v>#REF!</v>
      </c>
      <c r="BA543" s="219" t="e">
        <f>IF(ISBLANK(#REF!),"",#REF!)</f>
        <v>#REF!</v>
      </c>
      <c r="BB543" s="219" t="e">
        <f>IF(ISBLANK(#REF!),"",#REF!)</f>
        <v>#REF!</v>
      </c>
      <c r="BC543" s="219" t="e">
        <f>IF(ISBLANK(#REF!),"",#REF!)</f>
        <v>#REF!</v>
      </c>
      <c r="BD543" s="219" t="e">
        <f>IF(ISBLANK(#REF!),"",#REF!)</f>
        <v>#REF!</v>
      </c>
      <c r="BE543" s="219" t="e">
        <f>IF(ISBLANK(#REF!),"",#REF!)</f>
        <v>#REF!</v>
      </c>
      <c r="BF543" s="219" t="e">
        <f>IF(ISBLANK(#REF!),"",#REF!)</f>
        <v>#REF!</v>
      </c>
      <c r="BG543" s="219" t="e">
        <f>IF(ISBLANK(#REF!),"",#REF!)</f>
        <v>#REF!</v>
      </c>
      <c r="BH543" s="219" t="e">
        <f>IF(ISBLANK(#REF!),"",#REF!)</f>
        <v>#REF!</v>
      </c>
      <c r="BI543" s="219" t="e">
        <f>IF(ISBLANK(#REF!),"",#REF!)</f>
        <v>#REF!</v>
      </c>
      <c r="BJ543" s="219" t="e">
        <f>IF(ISBLANK(#REF!),"",#REF!)</f>
        <v>#REF!</v>
      </c>
      <c r="BK543" s="219" t="e">
        <f>IF(ISBLANK(#REF!),"",#REF!)</f>
        <v>#REF!</v>
      </c>
      <c r="BL543" s="219" t="e">
        <f>IF(ISBLANK(#REF!),"",#REF!)</f>
        <v>#REF!</v>
      </c>
      <c r="BM543" s="219" t="e">
        <f>IF(ISBLANK(#REF!),"",#REF!)</f>
        <v>#REF!</v>
      </c>
      <c r="BN543" s="219" t="e">
        <f>IF(ISBLANK(#REF!),"",#REF!)</f>
        <v>#REF!</v>
      </c>
      <c r="BO543" s="227" t="e">
        <f t="shared" si="149"/>
        <v>#REF!</v>
      </c>
      <c r="BP543" s="228" t="str">
        <f t="shared" si="152"/>
        <v/>
      </c>
      <c r="BQ543" s="229" t="str">
        <f t="shared" si="136"/>
        <v/>
      </c>
      <c r="BR543" s="228" t="e">
        <f t="shared" si="150"/>
        <v>#REF!</v>
      </c>
      <c r="BS543" s="230" t="e">
        <f t="shared" si="151"/>
        <v>#REF!</v>
      </c>
    </row>
    <row r="544" spans="1:71">
      <c r="A544" s="213" t="e">
        <f>IF(ISBLANK(#REF!),"",#REF!)</f>
        <v>#REF!</v>
      </c>
      <c r="B544" s="214" t="e">
        <f>IF(ISBLANK(#REF!),"",#REF!)</f>
        <v>#REF!</v>
      </c>
      <c r="C544" s="214" t="e">
        <f>IF(ISBLANK(#REF!),"",#REF!)</f>
        <v>#REF!</v>
      </c>
      <c r="D544" s="214" t="e">
        <f>IF(ISBLANK(#REF!),"",#REF!)</f>
        <v>#REF!</v>
      </c>
      <c r="E544" s="214" t="e">
        <f>IF(ISBLANK(#REF!),"",#REF!)</f>
        <v>#REF!</v>
      </c>
      <c r="F544" s="214" t="e">
        <f>IF(ISBLANK(#REF!),"",#REF!)</f>
        <v>#REF!</v>
      </c>
      <c r="G544" s="214" t="e">
        <f>IF(ISBLANK(#REF!),"",#REF!)</f>
        <v>#REF!</v>
      </c>
      <c r="H544" s="215" t="e">
        <f>IF(ISBLANK(#REF!),"",#REF!)</f>
        <v>#REF!</v>
      </c>
      <c r="I544" s="214" t="e">
        <f>IF(ISBLANK(#REF!),"",#REF!)</f>
        <v>#REF!</v>
      </c>
      <c r="J544" s="216" t="e">
        <f>IF(ISBLANK(#REF!),"",#REF!)</f>
        <v>#REF!</v>
      </c>
      <c r="K544" s="217" t="e">
        <f>IF(ISBLANK(#REF!),"",#REF!)</f>
        <v>#REF!</v>
      </c>
      <c r="L544" s="217" t="e">
        <f>IF(ISBLANK(#REF!),"",#REF!)</f>
        <v>#REF!</v>
      </c>
      <c r="M544" s="218" t="e">
        <f>IF(ISBLANK(#REF!),"",#REF!)</f>
        <v>#REF!</v>
      </c>
      <c r="N544" s="218" t="e">
        <f>IF(ISBLANK(#REF!),"",#REF!)</f>
        <v>#REF!</v>
      </c>
      <c r="O544" s="220" t="str">
        <f>IFERROR(VLOOKUP(_xlfn.CONCAT('Team Roster - Final'!$A544," : ",'Team Roster - Final'!$BM544),'Rate Calculations'!$C$4:$G$1100,5,FALSE),"")</f>
        <v/>
      </c>
      <c r="P544" s="225">
        <f>IF(ISBLANK('Rate Calculations'!$H546),"",'Rate Calculations'!$H546)</f>
        <v>1.7500000000000002E-2</v>
      </c>
      <c r="Q544" s="220" t="str">
        <f t="shared" si="137"/>
        <v/>
      </c>
      <c r="R544" s="221">
        <f>IF(ISBLANK('Rate Calculations'!$J546),"",'Rate Calculations'!$J546)</f>
        <v>3.5000000000000003E-2</v>
      </c>
      <c r="S544" s="220" t="str">
        <f t="shared" si="138"/>
        <v/>
      </c>
      <c r="T544" s="225" t="str">
        <f>IFERROR(VLOOKUP(_xlfn.CONCAT('Team Roster - Final'!$A544," : ",'Team Roster - Final'!$BM544),'Rate Calculations'!$C$4:$S$1100,10,FALSE),"")</f>
        <v/>
      </c>
      <c r="U544" s="225" t="str">
        <f>IFERROR(VLOOKUP(_xlfn.CONCAT('Team Roster - Final'!$A544," : ",'Team Roster - Final'!$BM544),'Rate Calculations'!$C$4:$S$1100,11,FALSE),"")</f>
        <v/>
      </c>
      <c r="V544" s="222" t="str">
        <f t="shared" si="139"/>
        <v/>
      </c>
      <c r="W544" s="222" t="str">
        <f t="shared" si="140"/>
        <v/>
      </c>
      <c r="X544" s="223" t="str">
        <f>IFERROR(VLOOKUP(_xlfn.CONCAT('Team Roster - Final'!$A544," : ",'Team Roster - Final'!$BM544),'Rate Calculations'!$C$4:$S$1100,14,FALSE),"")</f>
        <v/>
      </c>
      <c r="Y544" s="222" t="str">
        <f t="shared" si="141"/>
        <v/>
      </c>
      <c r="Z544" s="222" t="str">
        <f t="shared" si="142"/>
        <v/>
      </c>
      <c r="AA544" s="224" t="str">
        <f>IFERROR(IF(#REF!="Yes",$Y544, $Y544+$Q544*0.5),"")</f>
        <v/>
      </c>
      <c r="AB544" s="224" t="str">
        <f>IFERROR(IF(#REF!="Yes",$Z544, $Z544+$S544*0.5),"")</f>
        <v/>
      </c>
      <c r="AC544" s="220" t="str">
        <f>IFERROR(VLOOKUP(_xlfn.CONCAT('Team Roster - Final'!$A544," : ",'Team Roster - Final'!$BM544),'Rate Calculations'!$C$4:$U$1100,19,FALSE),"")</f>
        <v/>
      </c>
      <c r="AD544" s="220" t="str">
        <f t="shared" si="143"/>
        <v/>
      </c>
      <c r="AE544" s="220" t="str">
        <f t="shared" si="144"/>
        <v/>
      </c>
      <c r="AF544" s="225" t="str">
        <f>IFERROR(VLOOKUP(_xlfn.CONCAT('Team Roster - Final'!$A544," : ",'Team Roster - Final'!$BM544),'Rate Calculations'!$C$4:$AB$1100,22,FALSE),"")</f>
        <v/>
      </c>
      <c r="AG544" s="225" t="str">
        <f>IFERROR(VLOOKUP(_xlfn.CONCAT('Team Roster - Final'!$A544," : ",'Team Roster - Final'!$BM544),'Rate Calculations'!$C$4:$AB$1100,23,FALSE),"")</f>
        <v/>
      </c>
      <c r="AH544" s="222" t="str">
        <f t="shared" si="145"/>
        <v/>
      </c>
      <c r="AI544" s="222" t="str">
        <f t="shared" si="146"/>
        <v/>
      </c>
      <c r="AJ544" s="223" t="str">
        <f>Table1[[#This Row],[Home Office
Net Fee %]]</f>
        <v/>
      </c>
      <c r="AK544" s="222" t="str">
        <f t="shared" si="147"/>
        <v/>
      </c>
      <c r="AL544" s="222" t="str">
        <f t="shared" si="148"/>
        <v/>
      </c>
      <c r="AM544" s="215" t="str">
        <f>IFERROR(IF(#REF!="Yes",$AK544,($AK544+$AD544*0.5)),"")</f>
        <v/>
      </c>
      <c r="AN544" s="215" t="str">
        <f>IFERROR(IF(#REF!="Yes",$AL544,($AL544+$AE544*0.5)),"")</f>
        <v/>
      </c>
      <c r="AO544" s="374" t="str">
        <f>IF(ISBLANK('Team Roster Proposed - FBR'!Q545),"",'Team Roster Proposed - FBR'!Q545)</f>
        <v/>
      </c>
      <c r="AP544" s="226" t="e">
        <f>IF(ISBLANK(#REF!),"",#REF!)</f>
        <v>#REF!</v>
      </c>
      <c r="AQ544" s="226" t="e">
        <f>IF(ISBLANK(#REF!),"",#REF!)</f>
        <v>#REF!</v>
      </c>
      <c r="AR544" s="226" t="e">
        <f>IF(ISBLANK(#REF!),"",#REF!)</f>
        <v>#REF!</v>
      </c>
      <c r="AS544" s="219" t="e">
        <f>IF(ISBLANK(#REF!),"",#REF!)</f>
        <v>#REF!</v>
      </c>
      <c r="AT544" s="219" t="e">
        <f>IF(ISBLANK(#REF!),"",#REF!)</f>
        <v>#REF!</v>
      </c>
      <c r="AU544" s="219" t="e">
        <f>IF(ISBLANK(#REF!),"",#REF!)</f>
        <v>#REF!</v>
      </c>
      <c r="AV544" s="219" t="e">
        <f>IF(ISBLANK(#REF!),"",#REF!)</f>
        <v>#REF!</v>
      </c>
      <c r="AW544" s="219" t="e">
        <f>IF(ISBLANK(#REF!),"",#REF!)</f>
        <v>#REF!</v>
      </c>
      <c r="AX544" s="219" t="e">
        <f>IF(ISBLANK(#REF!),"",#REF!)</f>
        <v>#REF!</v>
      </c>
      <c r="AY544" s="226" t="e">
        <f>IF(ISBLANK(#REF!),"",#REF!)</f>
        <v>#REF!</v>
      </c>
      <c r="AZ544" s="219" t="e">
        <f>IF(ISBLANK(#REF!),"",#REF!)</f>
        <v>#REF!</v>
      </c>
      <c r="BA544" s="219" t="e">
        <f>IF(ISBLANK(#REF!),"",#REF!)</f>
        <v>#REF!</v>
      </c>
      <c r="BB544" s="219" t="e">
        <f>IF(ISBLANK(#REF!),"",#REF!)</f>
        <v>#REF!</v>
      </c>
      <c r="BC544" s="219" t="e">
        <f>IF(ISBLANK(#REF!),"",#REF!)</f>
        <v>#REF!</v>
      </c>
      <c r="BD544" s="219" t="e">
        <f>IF(ISBLANK(#REF!),"",#REF!)</f>
        <v>#REF!</v>
      </c>
      <c r="BE544" s="219" t="e">
        <f>IF(ISBLANK(#REF!),"",#REF!)</f>
        <v>#REF!</v>
      </c>
      <c r="BF544" s="219" t="e">
        <f>IF(ISBLANK(#REF!),"",#REF!)</f>
        <v>#REF!</v>
      </c>
      <c r="BG544" s="219" t="e">
        <f>IF(ISBLANK(#REF!),"",#REF!)</f>
        <v>#REF!</v>
      </c>
      <c r="BH544" s="219" t="e">
        <f>IF(ISBLANK(#REF!),"",#REF!)</f>
        <v>#REF!</v>
      </c>
      <c r="BI544" s="219" t="e">
        <f>IF(ISBLANK(#REF!),"",#REF!)</f>
        <v>#REF!</v>
      </c>
      <c r="BJ544" s="219" t="e">
        <f>IF(ISBLANK(#REF!),"",#REF!)</f>
        <v>#REF!</v>
      </c>
      <c r="BK544" s="219" t="e">
        <f>IF(ISBLANK(#REF!),"",#REF!)</f>
        <v>#REF!</v>
      </c>
      <c r="BL544" s="219" t="e">
        <f>IF(ISBLANK(#REF!),"",#REF!)</f>
        <v>#REF!</v>
      </c>
      <c r="BM544" s="219" t="e">
        <f>IF(ISBLANK(#REF!),"",#REF!)</f>
        <v>#REF!</v>
      </c>
      <c r="BN544" s="219" t="e">
        <f>IF(ISBLANK(#REF!),"",#REF!)</f>
        <v>#REF!</v>
      </c>
      <c r="BO544" s="227" t="e">
        <f t="shared" si="149"/>
        <v>#REF!</v>
      </c>
      <c r="BP544" s="228" t="str">
        <f t="shared" si="152"/>
        <v/>
      </c>
      <c r="BQ544" s="229" t="str">
        <f t="shared" si="136"/>
        <v/>
      </c>
      <c r="BR544" s="228" t="e">
        <f t="shared" si="150"/>
        <v>#REF!</v>
      </c>
      <c r="BS544" s="230" t="e">
        <f t="shared" si="151"/>
        <v>#REF!</v>
      </c>
    </row>
    <row r="545" spans="1:71">
      <c r="A545" s="213" t="e">
        <f>IF(ISBLANK(#REF!),"",#REF!)</f>
        <v>#REF!</v>
      </c>
      <c r="B545" s="214" t="e">
        <f>IF(ISBLANK(#REF!),"",#REF!)</f>
        <v>#REF!</v>
      </c>
      <c r="C545" s="214" t="e">
        <f>IF(ISBLANK(#REF!),"",#REF!)</f>
        <v>#REF!</v>
      </c>
      <c r="D545" s="214" t="e">
        <f>IF(ISBLANK(#REF!),"",#REF!)</f>
        <v>#REF!</v>
      </c>
      <c r="E545" s="214" t="e">
        <f>IF(ISBLANK(#REF!),"",#REF!)</f>
        <v>#REF!</v>
      </c>
      <c r="F545" s="214" t="e">
        <f>IF(ISBLANK(#REF!),"",#REF!)</f>
        <v>#REF!</v>
      </c>
      <c r="G545" s="214" t="e">
        <f>IF(ISBLANK(#REF!),"",#REF!)</f>
        <v>#REF!</v>
      </c>
      <c r="H545" s="215" t="e">
        <f>IF(ISBLANK(#REF!),"",#REF!)</f>
        <v>#REF!</v>
      </c>
      <c r="I545" s="214" t="e">
        <f>IF(ISBLANK(#REF!),"",#REF!)</f>
        <v>#REF!</v>
      </c>
      <c r="J545" s="216" t="e">
        <f>IF(ISBLANK(#REF!),"",#REF!)</f>
        <v>#REF!</v>
      </c>
      <c r="K545" s="217" t="e">
        <f>IF(ISBLANK(#REF!),"",#REF!)</f>
        <v>#REF!</v>
      </c>
      <c r="L545" s="217" t="e">
        <f>IF(ISBLANK(#REF!),"",#REF!)</f>
        <v>#REF!</v>
      </c>
      <c r="M545" s="218" t="e">
        <f>IF(ISBLANK(#REF!),"",#REF!)</f>
        <v>#REF!</v>
      </c>
      <c r="N545" s="218" t="e">
        <f>IF(ISBLANK(#REF!),"",#REF!)</f>
        <v>#REF!</v>
      </c>
      <c r="O545" s="220" t="str">
        <f>IFERROR(VLOOKUP(_xlfn.CONCAT('Team Roster - Final'!$A545," : ",'Team Roster - Final'!$BM545),'Rate Calculations'!$C$4:$G$1100,5,FALSE),"")</f>
        <v/>
      </c>
      <c r="P545" s="225">
        <f>IF(ISBLANK('Rate Calculations'!$H547),"",'Rate Calculations'!$H547)</f>
        <v>1.7500000000000002E-2</v>
      </c>
      <c r="Q545" s="220" t="str">
        <f t="shared" si="137"/>
        <v/>
      </c>
      <c r="R545" s="221">
        <f>IF(ISBLANK('Rate Calculations'!$J547),"",'Rate Calculations'!$J547)</f>
        <v>3.5000000000000003E-2</v>
      </c>
      <c r="S545" s="220" t="str">
        <f t="shared" si="138"/>
        <v/>
      </c>
      <c r="T545" s="225" t="str">
        <f>IFERROR(VLOOKUP(_xlfn.CONCAT('Team Roster - Final'!$A545," : ",'Team Roster - Final'!$BM545),'Rate Calculations'!$C$4:$S$1100,10,FALSE),"")</f>
        <v/>
      </c>
      <c r="U545" s="225" t="str">
        <f>IFERROR(VLOOKUP(_xlfn.CONCAT('Team Roster - Final'!$A545," : ",'Team Roster - Final'!$BM545),'Rate Calculations'!$C$4:$S$1100,11,FALSE),"")</f>
        <v/>
      </c>
      <c r="V545" s="222" t="str">
        <f t="shared" si="139"/>
        <v/>
      </c>
      <c r="W545" s="222" t="str">
        <f t="shared" si="140"/>
        <v/>
      </c>
      <c r="X545" s="223" t="str">
        <f>IFERROR(VLOOKUP(_xlfn.CONCAT('Team Roster - Final'!$A545," : ",'Team Roster - Final'!$BM545),'Rate Calculations'!$C$4:$S$1100,14,FALSE),"")</f>
        <v/>
      </c>
      <c r="Y545" s="222" t="str">
        <f t="shared" si="141"/>
        <v/>
      </c>
      <c r="Z545" s="222" t="str">
        <f t="shared" si="142"/>
        <v/>
      </c>
      <c r="AA545" s="224" t="str">
        <f>IFERROR(IF(#REF!="Yes",$Y545, $Y545+$Q545*0.5),"")</f>
        <v/>
      </c>
      <c r="AB545" s="224" t="str">
        <f>IFERROR(IF(#REF!="Yes",$Z545, $Z545+$S545*0.5),"")</f>
        <v/>
      </c>
      <c r="AC545" s="220" t="str">
        <f>IFERROR(VLOOKUP(_xlfn.CONCAT('Team Roster - Final'!$A545," : ",'Team Roster - Final'!$BM545),'Rate Calculations'!$C$4:$U$1100,19,FALSE),"")</f>
        <v/>
      </c>
      <c r="AD545" s="220" t="str">
        <f t="shared" si="143"/>
        <v/>
      </c>
      <c r="AE545" s="220" t="str">
        <f t="shared" si="144"/>
        <v/>
      </c>
      <c r="AF545" s="225" t="str">
        <f>IFERROR(VLOOKUP(_xlfn.CONCAT('Team Roster - Final'!$A545," : ",'Team Roster - Final'!$BM545),'Rate Calculations'!$C$4:$AB$1100,22,FALSE),"")</f>
        <v/>
      </c>
      <c r="AG545" s="225" t="str">
        <f>IFERROR(VLOOKUP(_xlfn.CONCAT('Team Roster - Final'!$A545," : ",'Team Roster - Final'!$BM545),'Rate Calculations'!$C$4:$AB$1100,23,FALSE),"")</f>
        <v/>
      </c>
      <c r="AH545" s="222" t="str">
        <f t="shared" si="145"/>
        <v/>
      </c>
      <c r="AI545" s="222" t="str">
        <f t="shared" si="146"/>
        <v/>
      </c>
      <c r="AJ545" s="223" t="str">
        <f>Table1[[#This Row],[Home Office
Net Fee %]]</f>
        <v/>
      </c>
      <c r="AK545" s="222" t="str">
        <f t="shared" si="147"/>
        <v/>
      </c>
      <c r="AL545" s="222" t="str">
        <f t="shared" si="148"/>
        <v/>
      </c>
      <c r="AM545" s="215" t="str">
        <f>IFERROR(IF(#REF!="Yes",$AK545,($AK545+$AD545*0.5)),"")</f>
        <v/>
      </c>
      <c r="AN545" s="215" t="str">
        <f>IFERROR(IF(#REF!="Yes",$AL545,($AL545+$AE545*0.5)),"")</f>
        <v/>
      </c>
      <c r="AO545" s="374" t="str">
        <f>IF(ISBLANK('Team Roster Proposed - FBR'!Q546),"",'Team Roster Proposed - FBR'!Q546)</f>
        <v/>
      </c>
      <c r="AP545" s="226" t="e">
        <f>IF(ISBLANK(#REF!),"",#REF!)</f>
        <v>#REF!</v>
      </c>
      <c r="AQ545" s="226" t="e">
        <f>IF(ISBLANK(#REF!),"",#REF!)</f>
        <v>#REF!</v>
      </c>
      <c r="AR545" s="226" t="e">
        <f>IF(ISBLANK(#REF!),"",#REF!)</f>
        <v>#REF!</v>
      </c>
      <c r="AS545" s="219" t="e">
        <f>IF(ISBLANK(#REF!),"",#REF!)</f>
        <v>#REF!</v>
      </c>
      <c r="AT545" s="219" t="e">
        <f>IF(ISBLANK(#REF!),"",#REF!)</f>
        <v>#REF!</v>
      </c>
      <c r="AU545" s="219" t="e">
        <f>IF(ISBLANK(#REF!),"",#REF!)</f>
        <v>#REF!</v>
      </c>
      <c r="AV545" s="219" t="e">
        <f>IF(ISBLANK(#REF!),"",#REF!)</f>
        <v>#REF!</v>
      </c>
      <c r="AW545" s="219" t="e">
        <f>IF(ISBLANK(#REF!),"",#REF!)</f>
        <v>#REF!</v>
      </c>
      <c r="AX545" s="219" t="e">
        <f>IF(ISBLANK(#REF!),"",#REF!)</f>
        <v>#REF!</v>
      </c>
      <c r="AY545" s="226" t="e">
        <f>IF(ISBLANK(#REF!),"",#REF!)</f>
        <v>#REF!</v>
      </c>
      <c r="AZ545" s="219" t="e">
        <f>IF(ISBLANK(#REF!),"",#REF!)</f>
        <v>#REF!</v>
      </c>
      <c r="BA545" s="219" t="e">
        <f>IF(ISBLANK(#REF!),"",#REF!)</f>
        <v>#REF!</v>
      </c>
      <c r="BB545" s="219" t="e">
        <f>IF(ISBLANK(#REF!),"",#REF!)</f>
        <v>#REF!</v>
      </c>
      <c r="BC545" s="219" t="e">
        <f>IF(ISBLANK(#REF!),"",#REF!)</f>
        <v>#REF!</v>
      </c>
      <c r="BD545" s="219" t="e">
        <f>IF(ISBLANK(#REF!),"",#REF!)</f>
        <v>#REF!</v>
      </c>
      <c r="BE545" s="219" t="e">
        <f>IF(ISBLANK(#REF!),"",#REF!)</f>
        <v>#REF!</v>
      </c>
      <c r="BF545" s="219" t="e">
        <f>IF(ISBLANK(#REF!),"",#REF!)</f>
        <v>#REF!</v>
      </c>
      <c r="BG545" s="219" t="e">
        <f>IF(ISBLANK(#REF!),"",#REF!)</f>
        <v>#REF!</v>
      </c>
      <c r="BH545" s="219" t="e">
        <f>IF(ISBLANK(#REF!),"",#REF!)</f>
        <v>#REF!</v>
      </c>
      <c r="BI545" s="219" t="e">
        <f>IF(ISBLANK(#REF!),"",#REF!)</f>
        <v>#REF!</v>
      </c>
      <c r="BJ545" s="219" t="e">
        <f>IF(ISBLANK(#REF!),"",#REF!)</f>
        <v>#REF!</v>
      </c>
      <c r="BK545" s="219" t="e">
        <f>IF(ISBLANK(#REF!),"",#REF!)</f>
        <v>#REF!</v>
      </c>
      <c r="BL545" s="219" t="e">
        <f>IF(ISBLANK(#REF!),"",#REF!)</f>
        <v>#REF!</v>
      </c>
      <c r="BM545" s="219" t="e">
        <f>IF(ISBLANK(#REF!),"",#REF!)</f>
        <v>#REF!</v>
      </c>
      <c r="BN545" s="219" t="e">
        <f>IF(ISBLANK(#REF!),"",#REF!)</f>
        <v>#REF!</v>
      </c>
      <c r="BO545" s="227" t="e">
        <f t="shared" si="149"/>
        <v>#REF!</v>
      </c>
      <c r="BP545" s="228" t="str">
        <f t="shared" si="152"/>
        <v/>
      </c>
      <c r="BQ545" s="229" t="str">
        <f t="shared" si="136"/>
        <v/>
      </c>
      <c r="BR545" s="228" t="e">
        <f t="shared" si="150"/>
        <v>#REF!</v>
      </c>
      <c r="BS545" s="230" t="e">
        <f t="shared" si="151"/>
        <v>#REF!</v>
      </c>
    </row>
    <row r="546" spans="1:71">
      <c r="A546" s="213" t="e">
        <f>IF(ISBLANK(#REF!),"",#REF!)</f>
        <v>#REF!</v>
      </c>
      <c r="B546" s="214" t="e">
        <f>IF(ISBLANK(#REF!),"",#REF!)</f>
        <v>#REF!</v>
      </c>
      <c r="C546" s="214" t="e">
        <f>IF(ISBLANK(#REF!),"",#REF!)</f>
        <v>#REF!</v>
      </c>
      <c r="D546" s="214" t="e">
        <f>IF(ISBLANK(#REF!),"",#REF!)</f>
        <v>#REF!</v>
      </c>
      <c r="E546" s="214" t="e">
        <f>IF(ISBLANK(#REF!),"",#REF!)</f>
        <v>#REF!</v>
      </c>
      <c r="F546" s="214" t="e">
        <f>IF(ISBLANK(#REF!),"",#REF!)</f>
        <v>#REF!</v>
      </c>
      <c r="G546" s="214" t="e">
        <f>IF(ISBLANK(#REF!),"",#REF!)</f>
        <v>#REF!</v>
      </c>
      <c r="H546" s="215" t="e">
        <f>IF(ISBLANK(#REF!),"",#REF!)</f>
        <v>#REF!</v>
      </c>
      <c r="I546" s="214" t="e">
        <f>IF(ISBLANK(#REF!),"",#REF!)</f>
        <v>#REF!</v>
      </c>
      <c r="J546" s="216" t="e">
        <f>IF(ISBLANK(#REF!),"",#REF!)</f>
        <v>#REF!</v>
      </c>
      <c r="K546" s="217" t="e">
        <f>IF(ISBLANK(#REF!),"",#REF!)</f>
        <v>#REF!</v>
      </c>
      <c r="L546" s="217" t="e">
        <f>IF(ISBLANK(#REF!),"",#REF!)</f>
        <v>#REF!</v>
      </c>
      <c r="M546" s="218" t="e">
        <f>IF(ISBLANK(#REF!),"",#REF!)</f>
        <v>#REF!</v>
      </c>
      <c r="N546" s="218" t="e">
        <f>IF(ISBLANK(#REF!),"",#REF!)</f>
        <v>#REF!</v>
      </c>
      <c r="O546" s="220" t="str">
        <f>IFERROR(VLOOKUP(_xlfn.CONCAT('Team Roster - Final'!$A546," : ",'Team Roster - Final'!$BM546),'Rate Calculations'!$C$4:$G$1100,5,FALSE),"")</f>
        <v/>
      </c>
      <c r="P546" s="225">
        <f>IF(ISBLANK('Rate Calculations'!$H548),"",'Rate Calculations'!$H548)</f>
        <v>1.7500000000000002E-2</v>
      </c>
      <c r="Q546" s="220" t="str">
        <f t="shared" si="137"/>
        <v/>
      </c>
      <c r="R546" s="221">
        <f>IF(ISBLANK('Rate Calculations'!$J548),"",'Rate Calculations'!$J548)</f>
        <v>3.5000000000000003E-2</v>
      </c>
      <c r="S546" s="220" t="str">
        <f t="shared" si="138"/>
        <v/>
      </c>
      <c r="T546" s="225" t="str">
        <f>IFERROR(VLOOKUP(_xlfn.CONCAT('Team Roster - Final'!$A546," : ",'Team Roster - Final'!$BM546),'Rate Calculations'!$C$4:$S$1100,10,FALSE),"")</f>
        <v/>
      </c>
      <c r="U546" s="225" t="str">
        <f>IFERROR(VLOOKUP(_xlfn.CONCAT('Team Roster - Final'!$A546," : ",'Team Roster - Final'!$BM546),'Rate Calculations'!$C$4:$S$1100,11,FALSE),"")</f>
        <v/>
      </c>
      <c r="V546" s="222" t="str">
        <f t="shared" si="139"/>
        <v/>
      </c>
      <c r="W546" s="222" t="str">
        <f t="shared" si="140"/>
        <v/>
      </c>
      <c r="X546" s="223" t="str">
        <f>IFERROR(VLOOKUP(_xlfn.CONCAT('Team Roster - Final'!$A546," : ",'Team Roster - Final'!$BM546),'Rate Calculations'!$C$4:$S$1100,14,FALSE),"")</f>
        <v/>
      </c>
      <c r="Y546" s="222" t="str">
        <f t="shared" si="141"/>
        <v/>
      </c>
      <c r="Z546" s="222" t="str">
        <f t="shared" si="142"/>
        <v/>
      </c>
      <c r="AA546" s="224" t="str">
        <f>IFERROR(IF(#REF!="Yes",$Y546, $Y546+$Q546*0.5),"")</f>
        <v/>
      </c>
      <c r="AB546" s="224" t="str">
        <f>IFERROR(IF(#REF!="Yes",$Z546, $Z546+$S546*0.5),"")</f>
        <v/>
      </c>
      <c r="AC546" s="220" t="str">
        <f>IFERROR(VLOOKUP(_xlfn.CONCAT('Team Roster - Final'!$A546," : ",'Team Roster - Final'!$BM546),'Rate Calculations'!$C$4:$U$1100,19,FALSE),"")</f>
        <v/>
      </c>
      <c r="AD546" s="220" t="str">
        <f t="shared" si="143"/>
        <v/>
      </c>
      <c r="AE546" s="220" t="str">
        <f t="shared" si="144"/>
        <v/>
      </c>
      <c r="AF546" s="225" t="str">
        <f>IFERROR(VLOOKUP(_xlfn.CONCAT('Team Roster - Final'!$A546," : ",'Team Roster - Final'!$BM546),'Rate Calculations'!$C$4:$AB$1100,22,FALSE),"")</f>
        <v/>
      </c>
      <c r="AG546" s="225" t="str">
        <f>IFERROR(VLOOKUP(_xlfn.CONCAT('Team Roster - Final'!$A546," : ",'Team Roster - Final'!$BM546),'Rate Calculations'!$C$4:$AB$1100,23,FALSE),"")</f>
        <v/>
      </c>
      <c r="AH546" s="222" t="str">
        <f t="shared" si="145"/>
        <v/>
      </c>
      <c r="AI546" s="222" t="str">
        <f t="shared" si="146"/>
        <v/>
      </c>
      <c r="AJ546" s="223" t="str">
        <f>Table1[[#This Row],[Home Office
Net Fee %]]</f>
        <v/>
      </c>
      <c r="AK546" s="222" t="str">
        <f t="shared" si="147"/>
        <v/>
      </c>
      <c r="AL546" s="222" t="str">
        <f t="shared" si="148"/>
        <v/>
      </c>
      <c r="AM546" s="215" t="str">
        <f>IFERROR(IF(#REF!="Yes",$AK546,($AK546+$AD546*0.5)),"")</f>
        <v/>
      </c>
      <c r="AN546" s="215" t="str">
        <f>IFERROR(IF(#REF!="Yes",$AL546,($AL546+$AE546*0.5)),"")</f>
        <v/>
      </c>
      <c r="AO546" s="374" t="str">
        <f>IF(ISBLANK('Team Roster Proposed - FBR'!Q547),"",'Team Roster Proposed - FBR'!Q547)</f>
        <v/>
      </c>
      <c r="AP546" s="226" t="e">
        <f>IF(ISBLANK(#REF!),"",#REF!)</f>
        <v>#REF!</v>
      </c>
      <c r="AQ546" s="226" t="e">
        <f>IF(ISBLANK(#REF!),"",#REF!)</f>
        <v>#REF!</v>
      </c>
      <c r="AR546" s="226" t="e">
        <f>IF(ISBLANK(#REF!),"",#REF!)</f>
        <v>#REF!</v>
      </c>
      <c r="AS546" s="219" t="e">
        <f>IF(ISBLANK(#REF!),"",#REF!)</f>
        <v>#REF!</v>
      </c>
      <c r="AT546" s="219" t="e">
        <f>IF(ISBLANK(#REF!),"",#REF!)</f>
        <v>#REF!</v>
      </c>
      <c r="AU546" s="219" t="e">
        <f>IF(ISBLANK(#REF!),"",#REF!)</f>
        <v>#REF!</v>
      </c>
      <c r="AV546" s="219" t="e">
        <f>IF(ISBLANK(#REF!),"",#REF!)</f>
        <v>#REF!</v>
      </c>
      <c r="AW546" s="219" t="e">
        <f>IF(ISBLANK(#REF!),"",#REF!)</f>
        <v>#REF!</v>
      </c>
      <c r="AX546" s="219" t="e">
        <f>IF(ISBLANK(#REF!),"",#REF!)</f>
        <v>#REF!</v>
      </c>
      <c r="AY546" s="226" t="e">
        <f>IF(ISBLANK(#REF!),"",#REF!)</f>
        <v>#REF!</v>
      </c>
      <c r="AZ546" s="219" t="e">
        <f>IF(ISBLANK(#REF!),"",#REF!)</f>
        <v>#REF!</v>
      </c>
      <c r="BA546" s="219" t="e">
        <f>IF(ISBLANK(#REF!),"",#REF!)</f>
        <v>#REF!</v>
      </c>
      <c r="BB546" s="219" t="e">
        <f>IF(ISBLANK(#REF!),"",#REF!)</f>
        <v>#REF!</v>
      </c>
      <c r="BC546" s="219" t="e">
        <f>IF(ISBLANK(#REF!),"",#REF!)</f>
        <v>#REF!</v>
      </c>
      <c r="BD546" s="219" t="e">
        <f>IF(ISBLANK(#REF!),"",#REF!)</f>
        <v>#REF!</v>
      </c>
      <c r="BE546" s="219" t="e">
        <f>IF(ISBLANK(#REF!),"",#REF!)</f>
        <v>#REF!</v>
      </c>
      <c r="BF546" s="219" t="e">
        <f>IF(ISBLANK(#REF!),"",#REF!)</f>
        <v>#REF!</v>
      </c>
      <c r="BG546" s="219" t="e">
        <f>IF(ISBLANK(#REF!),"",#REF!)</f>
        <v>#REF!</v>
      </c>
      <c r="BH546" s="219" t="e">
        <f>IF(ISBLANK(#REF!),"",#REF!)</f>
        <v>#REF!</v>
      </c>
      <c r="BI546" s="219" t="e">
        <f>IF(ISBLANK(#REF!),"",#REF!)</f>
        <v>#REF!</v>
      </c>
      <c r="BJ546" s="219" t="e">
        <f>IF(ISBLANK(#REF!),"",#REF!)</f>
        <v>#REF!</v>
      </c>
      <c r="BK546" s="219" t="e">
        <f>IF(ISBLANK(#REF!),"",#REF!)</f>
        <v>#REF!</v>
      </c>
      <c r="BL546" s="219" t="e">
        <f>IF(ISBLANK(#REF!),"",#REF!)</f>
        <v>#REF!</v>
      </c>
      <c r="BM546" s="219" t="e">
        <f>IF(ISBLANK(#REF!),"",#REF!)</f>
        <v>#REF!</v>
      </c>
      <c r="BN546" s="219" t="e">
        <f>IF(ISBLANK(#REF!),"",#REF!)</f>
        <v>#REF!</v>
      </c>
      <c r="BO546" s="227" t="e">
        <f t="shared" si="149"/>
        <v>#REF!</v>
      </c>
      <c r="BP546" s="228" t="str">
        <f t="shared" si="152"/>
        <v/>
      </c>
      <c r="BQ546" s="229" t="str">
        <f t="shared" si="136"/>
        <v/>
      </c>
      <c r="BR546" s="228" t="e">
        <f t="shared" si="150"/>
        <v>#REF!</v>
      </c>
      <c r="BS546" s="230" t="e">
        <f t="shared" si="151"/>
        <v>#REF!</v>
      </c>
    </row>
    <row r="547" spans="1:71">
      <c r="A547" s="213" t="e">
        <f>IF(ISBLANK(#REF!),"",#REF!)</f>
        <v>#REF!</v>
      </c>
      <c r="B547" s="214" t="e">
        <f>IF(ISBLANK(#REF!),"",#REF!)</f>
        <v>#REF!</v>
      </c>
      <c r="C547" s="214" t="e">
        <f>IF(ISBLANK(#REF!),"",#REF!)</f>
        <v>#REF!</v>
      </c>
      <c r="D547" s="214" t="e">
        <f>IF(ISBLANK(#REF!),"",#REF!)</f>
        <v>#REF!</v>
      </c>
      <c r="E547" s="214" t="e">
        <f>IF(ISBLANK(#REF!),"",#REF!)</f>
        <v>#REF!</v>
      </c>
      <c r="F547" s="214" t="e">
        <f>IF(ISBLANK(#REF!),"",#REF!)</f>
        <v>#REF!</v>
      </c>
      <c r="G547" s="214" t="e">
        <f>IF(ISBLANK(#REF!),"",#REF!)</f>
        <v>#REF!</v>
      </c>
      <c r="H547" s="215" t="e">
        <f>IF(ISBLANK(#REF!),"",#REF!)</f>
        <v>#REF!</v>
      </c>
      <c r="I547" s="214" t="e">
        <f>IF(ISBLANK(#REF!),"",#REF!)</f>
        <v>#REF!</v>
      </c>
      <c r="J547" s="216" t="e">
        <f>IF(ISBLANK(#REF!),"",#REF!)</f>
        <v>#REF!</v>
      </c>
      <c r="K547" s="217" t="e">
        <f>IF(ISBLANK(#REF!),"",#REF!)</f>
        <v>#REF!</v>
      </c>
      <c r="L547" s="217" t="e">
        <f>IF(ISBLANK(#REF!),"",#REF!)</f>
        <v>#REF!</v>
      </c>
      <c r="M547" s="218" t="e">
        <f>IF(ISBLANK(#REF!),"",#REF!)</f>
        <v>#REF!</v>
      </c>
      <c r="N547" s="218" t="e">
        <f>IF(ISBLANK(#REF!),"",#REF!)</f>
        <v>#REF!</v>
      </c>
      <c r="O547" s="220" t="str">
        <f>IFERROR(VLOOKUP(_xlfn.CONCAT('Team Roster - Final'!$A547," : ",'Team Roster - Final'!$BM547),'Rate Calculations'!$C$4:$G$1100,5,FALSE),"")</f>
        <v/>
      </c>
      <c r="P547" s="225">
        <f>IF(ISBLANK('Rate Calculations'!$H549),"",'Rate Calculations'!$H549)</f>
        <v>1.7500000000000002E-2</v>
      </c>
      <c r="Q547" s="220" t="str">
        <f t="shared" si="137"/>
        <v/>
      </c>
      <c r="R547" s="221">
        <f>IF(ISBLANK('Rate Calculations'!$J549),"",'Rate Calculations'!$J549)</f>
        <v>3.5000000000000003E-2</v>
      </c>
      <c r="S547" s="220" t="str">
        <f t="shared" si="138"/>
        <v/>
      </c>
      <c r="T547" s="225" t="str">
        <f>IFERROR(VLOOKUP(_xlfn.CONCAT('Team Roster - Final'!$A547," : ",'Team Roster - Final'!$BM547),'Rate Calculations'!$C$4:$S$1100,10,FALSE),"")</f>
        <v/>
      </c>
      <c r="U547" s="225" t="str">
        <f>IFERROR(VLOOKUP(_xlfn.CONCAT('Team Roster - Final'!$A547," : ",'Team Roster - Final'!$BM547),'Rate Calculations'!$C$4:$S$1100,11,FALSE),"")</f>
        <v/>
      </c>
      <c r="V547" s="222" t="str">
        <f t="shared" si="139"/>
        <v/>
      </c>
      <c r="W547" s="222" t="str">
        <f t="shared" si="140"/>
        <v/>
      </c>
      <c r="X547" s="223" t="str">
        <f>IFERROR(VLOOKUP(_xlfn.CONCAT('Team Roster - Final'!$A547," : ",'Team Roster - Final'!$BM547),'Rate Calculations'!$C$4:$S$1100,14,FALSE),"")</f>
        <v/>
      </c>
      <c r="Y547" s="222" t="str">
        <f t="shared" si="141"/>
        <v/>
      </c>
      <c r="Z547" s="222" t="str">
        <f t="shared" si="142"/>
        <v/>
      </c>
      <c r="AA547" s="224" t="str">
        <f>IFERROR(IF(#REF!="Yes",$Y547, $Y547+$Q547*0.5),"")</f>
        <v/>
      </c>
      <c r="AB547" s="224" t="str">
        <f>IFERROR(IF(#REF!="Yes",$Z547, $Z547+$S547*0.5),"")</f>
        <v/>
      </c>
      <c r="AC547" s="220" t="str">
        <f>IFERROR(VLOOKUP(_xlfn.CONCAT('Team Roster - Final'!$A547," : ",'Team Roster - Final'!$BM547),'Rate Calculations'!$C$4:$U$1100,19,FALSE),"")</f>
        <v/>
      </c>
      <c r="AD547" s="220" t="str">
        <f t="shared" si="143"/>
        <v/>
      </c>
      <c r="AE547" s="220" t="str">
        <f t="shared" si="144"/>
        <v/>
      </c>
      <c r="AF547" s="225" t="str">
        <f>IFERROR(VLOOKUP(_xlfn.CONCAT('Team Roster - Final'!$A547," : ",'Team Roster - Final'!$BM547),'Rate Calculations'!$C$4:$AB$1100,22,FALSE),"")</f>
        <v/>
      </c>
      <c r="AG547" s="225" t="str">
        <f>IFERROR(VLOOKUP(_xlfn.CONCAT('Team Roster - Final'!$A547," : ",'Team Roster - Final'!$BM547),'Rate Calculations'!$C$4:$AB$1100,23,FALSE),"")</f>
        <v/>
      </c>
      <c r="AH547" s="222" t="str">
        <f t="shared" si="145"/>
        <v/>
      </c>
      <c r="AI547" s="222" t="str">
        <f t="shared" si="146"/>
        <v/>
      </c>
      <c r="AJ547" s="223" t="str">
        <f>Table1[[#This Row],[Home Office
Net Fee %]]</f>
        <v/>
      </c>
      <c r="AK547" s="222" t="str">
        <f t="shared" si="147"/>
        <v/>
      </c>
      <c r="AL547" s="222" t="str">
        <f t="shared" si="148"/>
        <v/>
      </c>
      <c r="AM547" s="215" t="str">
        <f>IFERROR(IF(#REF!="Yes",$AK547,($AK547+$AD547*0.5)),"")</f>
        <v/>
      </c>
      <c r="AN547" s="215" t="str">
        <f>IFERROR(IF(#REF!="Yes",$AL547,($AL547+$AE547*0.5)),"")</f>
        <v/>
      </c>
      <c r="AO547" s="374" t="str">
        <f>IF(ISBLANK('Team Roster Proposed - FBR'!Q548),"",'Team Roster Proposed - FBR'!Q548)</f>
        <v/>
      </c>
      <c r="AP547" s="226" t="e">
        <f>IF(ISBLANK(#REF!),"",#REF!)</f>
        <v>#REF!</v>
      </c>
      <c r="AQ547" s="226" t="e">
        <f>IF(ISBLANK(#REF!),"",#REF!)</f>
        <v>#REF!</v>
      </c>
      <c r="AR547" s="226" t="e">
        <f>IF(ISBLANK(#REF!),"",#REF!)</f>
        <v>#REF!</v>
      </c>
      <c r="AS547" s="219" t="e">
        <f>IF(ISBLANK(#REF!),"",#REF!)</f>
        <v>#REF!</v>
      </c>
      <c r="AT547" s="219" t="e">
        <f>IF(ISBLANK(#REF!),"",#REF!)</f>
        <v>#REF!</v>
      </c>
      <c r="AU547" s="219" t="e">
        <f>IF(ISBLANK(#REF!),"",#REF!)</f>
        <v>#REF!</v>
      </c>
      <c r="AV547" s="219" t="e">
        <f>IF(ISBLANK(#REF!),"",#REF!)</f>
        <v>#REF!</v>
      </c>
      <c r="AW547" s="219" t="e">
        <f>IF(ISBLANK(#REF!),"",#REF!)</f>
        <v>#REF!</v>
      </c>
      <c r="AX547" s="219" t="e">
        <f>IF(ISBLANK(#REF!),"",#REF!)</f>
        <v>#REF!</v>
      </c>
      <c r="AY547" s="226" t="e">
        <f>IF(ISBLANK(#REF!),"",#REF!)</f>
        <v>#REF!</v>
      </c>
      <c r="AZ547" s="219" t="e">
        <f>IF(ISBLANK(#REF!),"",#REF!)</f>
        <v>#REF!</v>
      </c>
      <c r="BA547" s="219" t="e">
        <f>IF(ISBLANK(#REF!),"",#REF!)</f>
        <v>#REF!</v>
      </c>
      <c r="BB547" s="219" t="e">
        <f>IF(ISBLANK(#REF!),"",#REF!)</f>
        <v>#REF!</v>
      </c>
      <c r="BC547" s="219" t="e">
        <f>IF(ISBLANK(#REF!),"",#REF!)</f>
        <v>#REF!</v>
      </c>
      <c r="BD547" s="219" t="e">
        <f>IF(ISBLANK(#REF!),"",#REF!)</f>
        <v>#REF!</v>
      </c>
      <c r="BE547" s="219" t="e">
        <f>IF(ISBLANK(#REF!),"",#REF!)</f>
        <v>#REF!</v>
      </c>
      <c r="BF547" s="219" t="e">
        <f>IF(ISBLANK(#REF!),"",#REF!)</f>
        <v>#REF!</v>
      </c>
      <c r="BG547" s="219" t="e">
        <f>IF(ISBLANK(#REF!),"",#REF!)</f>
        <v>#REF!</v>
      </c>
      <c r="BH547" s="219" t="e">
        <f>IF(ISBLANK(#REF!),"",#REF!)</f>
        <v>#REF!</v>
      </c>
      <c r="BI547" s="219" t="e">
        <f>IF(ISBLANK(#REF!),"",#REF!)</f>
        <v>#REF!</v>
      </c>
      <c r="BJ547" s="219" t="e">
        <f>IF(ISBLANK(#REF!),"",#REF!)</f>
        <v>#REF!</v>
      </c>
      <c r="BK547" s="219" t="e">
        <f>IF(ISBLANK(#REF!),"",#REF!)</f>
        <v>#REF!</v>
      </c>
      <c r="BL547" s="219" t="e">
        <f>IF(ISBLANK(#REF!),"",#REF!)</f>
        <v>#REF!</v>
      </c>
      <c r="BM547" s="219" t="e">
        <f>IF(ISBLANK(#REF!),"",#REF!)</f>
        <v>#REF!</v>
      </c>
      <c r="BN547" s="219" t="e">
        <f>IF(ISBLANK(#REF!),"",#REF!)</f>
        <v>#REF!</v>
      </c>
      <c r="BO547" s="227" t="e">
        <f t="shared" si="149"/>
        <v>#REF!</v>
      </c>
      <c r="BP547" s="228" t="str">
        <f t="shared" si="152"/>
        <v/>
      </c>
      <c r="BQ547" s="229" t="str">
        <f t="shared" si="136"/>
        <v/>
      </c>
      <c r="BR547" s="228" t="e">
        <f t="shared" si="150"/>
        <v>#REF!</v>
      </c>
      <c r="BS547" s="230" t="e">
        <f t="shared" si="151"/>
        <v>#REF!</v>
      </c>
    </row>
    <row r="548" spans="1:71">
      <c r="A548" s="213" t="e">
        <f>IF(ISBLANK(#REF!),"",#REF!)</f>
        <v>#REF!</v>
      </c>
      <c r="B548" s="214" t="e">
        <f>IF(ISBLANK(#REF!),"",#REF!)</f>
        <v>#REF!</v>
      </c>
      <c r="C548" s="214" t="e">
        <f>IF(ISBLANK(#REF!),"",#REF!)</f>
        <v>#REF!</v>
      </c>
      <c r="D548" s="214" t="e">
        <f>IF(ISBLANK(#REF!),"",#REF!)</f>
        <v>#REF!</v>
      </c>
      <c r="E548" s="214" t="e">
        <f>IF(ISBLANK(#REF!),"",#REF!)</f>
        <v>#REF!</v>
      </c>
      <c r="F548" s="214" t="e">
        <f>IF(ISBLANK(#REF!),"",#REF!)</f>
        <v>#REF!</v>
      </c>
      <c r="G548" s="214" t="e">
        <f>IF(ISBLANK(#REF!),"",#REF!)</f>
        <v>#REF!</v>
      </c>
      <c r="H548" s="215" t="e">
        <f>IF(ISBLANK(#REF!),"",#REF!)</f>
        <v>#REF!</v>
      </c>
      <c r="I548" s="214" t="e">
        <f>IF(ISBLANK(#REF!),"",#REF!)</f>
        <v>#REF!</v>
      </c>
      <c r="J548" s="216" t="e">
        <f>IF(ISBLANK(#REF!),"",#REF!)</f>
        <v>#REF!</v>
      </c>
      <c r="K548" s="217" t="e">
        <f>IF(ISBLANK(#REF!),"",#REF!)</f>
        <v>#REF!</v>
      </c>
      <c r="L548" s="217" t="e">
        <f>IF(ISBLANK(#REF!),"",#REF!)</f>
        <v>#REF!</v>
      </c>
      <c r="M548" s="218" t="e">
        <f>IF(ISBLANK(#REF!),"",#REF!)</f>
        <v>#REF!</v>
      </c>
      <c r="N548" s="218" t="e">
        <f>IF(ISBLANK(#REF!),"",#REF!)</f>
        <v>#REF!</v>
      </c>
      <c r="O548" s="220" t="str">
        <f>IFERROR(VLOOKUP(_xlfn.CONCAT('Team Roster - Final'!$A548," : ",'Team Roster - Final'!$BM548),'Rate Calculations'!$C$4:$G$1100,5,FALSE),"")</f>
        <v/>
      </c>
      <c r="P548" s="225">
        <f>IF(ISBLANK('Rate Calculations'!$H550),"",'Rate Calculations'!$H550)</f>
        <v>1.7500000000000002E-2</v>
      </c>
      <c r="Q548" s="220" t="str">
        <f t="shared" si="137"/>
        <v/>
      </c>
      <c r="R548" s="221">
        <f>IF(ISBLANK('Rate Calculations'!$J550),"",'Rate Calculations'!$J550)</f>
        <v>3.5000000000000003E-2</v>
      </c>
      <c r="S548" s="220" t="str">
        <f t="shared" si="138"/>
        <v/>
      </c>
      <c r="T548" s="225" t="str">
        <f>IFERROR(VLOOKUP(_xlfn.CONCAT('Team Roster - Final'!$A548," : ",'Team Roster - Final'!$BM548),'Rate Calculations'!$C$4:$S$1100,10,FALSE),"")</f>
        <v/>
      </c>
      <c r="U548" s="225" t="str">
        <f>IFERROR(VLOOKUP(_xlfn.CONCAT('Team Roster - Final'!$A548," : ",'Team Roster - Final'!$BM548),'Rate Calculations'!$C$4:$S$1100,11,FALSE),"")</f>
        <v/>
      </c>
      <c r="V548" s="222" t="str">
        <f t="shared" si="139"/>
        <v/>
      </c>
      <c r="W548" s="222" t="str">
        <f t="shared" si="140"/>
        <v/>
      </c>
      <c r="X548" s="223" t="str">
        <f>IFERROR(VLOOKUP(_xlfn.CONCAT('Team Roster - Final'!$A548," : ",'Team Roster - Final'!$BM548),'Rate Calculations'!$C$4:$S$1100,14,FALSE),"")</f>
        <v/>
      </c>
      <c r="Y548" s="222" t="str">
        <f t="shared" si="141"/>
        <v/>
      </c>
      <c r="Z548" s="222" t="str">
        <f t="shared" si="142"/>
        <v/>
      </c>
      <c r="AA548" s="224" t="str">
        <f>IFERROR(IF(#REF!="Yes",$Y548, $Y548+$Q548*0.5),"")</f>
        <v/>
      </c>
      <c r="AB548" s="224" t="str">
        <f>IFERROR(IF(#REF!="Yes",$Z548, $Z548+$S548*0.5),"")</f>
        <v/>
      </c>
      <c r="AC548" s="220" t="str">
        <f>IFERROR(VLOOKUP(_xlfn.CONCAT('Team Roster - Final'!$A548," : ",'Team Roster - Final'!$BM548),'Rate Calculations'!$C$4:$U$1100,19,FALSE),"")</f>
        <v/>
      </c>
      <c r="AD548" s="220" t="str">
        <f t="shared" si="143"/>
        <v/>
      </c>
      <c r="AE548" s="220" t="str">
        <f t="shared" si="144"/>
        <v/>
      </c>
      <c r="AF548" s="225" t="str">
        <f>IFERROR(VLOOKUP(_xlfn.CONCAT('Team Roster - Final'!$A548," : ",'Team Roster - Final'!$BM548),'Rate Calculations'!$C$4:$AB$1100,22,FALSE),"")</f>
        <v/>
      </c>
      <c r="AG548" s="225" t="str">
        <f>IFERROR(VLOOKUP(_xlfn.CONCAT('Team Roster - Final'!$A548," : ",'Team Roster - Final'!$BM548),'Rate Calculations'!$C$4:$AB$1100,23,FALSE),"")</f>
        <v/>
      </c>
      <c r="AH548" s="222" t="str">
        <f t="shared" si="145"/>
        <v/>
      </c>
      <c r="AI548" s="222" t="str">
        <f t="shared" si="146"/>
        <v/>
      </c>
      <c r="AJ548" s="223" t="str">
        <f>Table1[[#This Row],[Home Office
Net Fee %]]</f>
        <v/>
      </c>
      <c r="AK548" s="222" t="str">
        <f t="shared" si="147"/>
        <v/>
      </c>
      <c r="AL548" s="222" t="str">
        <f t="shared" si="148"/>
        <v/>
      </c>
      <c r="AM548" s="215" t="str">
        <f>IFERROR(IF(#REF!="Yes",$AK548,($AK548+$AD548*0.5)),"")</f>
        <v/>
      </c>
      <c r="AN548" s="215" t="str">
        <f>IFERROR(IF(#REF!="Yes",$AL548,($AL548+$AE548*0.5)),"")</f>
        <v/>
      </c>
      <c r="AO548" s="374" t="str">
        <f>IF(ISBLANK('Team Roster Proposed - FBR'!Q549),"",'Team Roster Proposed - FBR'!Q549)</f>
        <v/>
      </c>
      <c r="AP548" s="226" t="e">
        <f>IF(ISBLANK(#REF!),"",#REF!)</f>
        <v>#REF!</v>
      </c>
      <c r="AQ548" s="226" t="e">
        <f>IF(ISBLANK(#REF!),"",#REF!)</f>
        <v>#REF!</v>
      </c>
      <c r="AR548" s="226" t="e">
        <f>IF(ISBLANK(#REF!),"",#REF!)</f>
        <v>#REF!</v>
      </c>
      <c r="AS548" s="219" t="e">
        <f>IF(ISBLANK(#REF!),"",#REF!)</f>
        <v>#REF!</v>
      </c>
      <c r="AT548" s="219" t="e">
        <f>IF(ISBLANK(#REF!),"",#REF!)</f>
        <v>#REF!</v>
      </c>
      <c r="AU548" s="219" t="e">
        <f>IF(ISBLANK(#REF!),"",#REF!)</f>
        <v>#REF!</v>
      </c>
      <c r="AV548" s="219" t="e">
        <f>IF(ISBLANK(#REF!),"",#REF!)</f>
        <v>#REF!</v>
      </c>
      <c r="AW548" s="219" t="e">
        <f>IF(ISBLANK(#REF!),"",#REF!)</f>
        <v>#REF!</v>
      </c>
      <c r="AX548" s="219" t="e">
        <f>IF(ISBLANK(#REF!),"",#REF!)</f>
        <v>#REF!</v>
      </c>
      <c r="AY548" s="226" t="e">
        <f>IF(ISBLANK(#REF!),"",#REF!)</f>
        <v>#REF!</v>
      </c>
      <c r="AZ548" s="219" t="e">
        <f>IF(ISBLANK(#REF!),"",#REF!)</f>
        <v>#REF!</v>
      </c>
      <c r="BA548" s="219" t="e">
        <f>IF(ISBLANK(#REF!),"",#REF!)</f>
        <v>#REF!</v>
      </c>
      <c r="BB548" s="219" t="e">
        <f>IF(ISBLANK(#REF!),"",#REF!)</f>
        <v>#REF!</v>
      </c>
      <c r="BC548" s="219" t="e">
        <f>IF(ISBLANK(#REF!),"",#REF!)</f>
        <v>#REF!</v>
      </c>
      <c r="BD548" s="219" t="e">
        <f>IF(ISBLANK(#REF!),"",#REF!)</f>
        <v>#REF!</v>
      </c>
      <c r="BE548" s="219" t="e">
        <f>IF(ISBLANK(#REF!),"",#REF!)</f>
        <v>#REF!</v>
      </c>
      <c r="BF548" s="219" t="e">
        <f>IF(ISBLANK(#REF!),"",#REF!)</f>
        <v>#REF!</v>
      </c>
      <c r="BG548" s="219" t="e">
        <f>IF(ISBLANK(#REF!),"",#REF!)</f>
        <v>#REF!</v>
      </c>
      <c r="BH548" s="219" t="e">
        <f>IF(ISBLANK(#REF!),"",#REF!)</f>
        <v>#REF!</v>
      </c>
      <c r="BI548" s="219" t="e">
        <f>IF(ISBLANK(#REF!),"",#REF!)</f>
        <v>#REF!</v>
      </c>
      <c r="BJ548" s="219" t="e">
        <f>IF(ISBLANK(#REF!),"",#REF!)</f>
        <v>#REF!</v>
      </c>
      <c r="BK548" s="219" t="e">
        <f>IF(ISBLANK(#REF!),"",#REF!)</f>
        <v>#REF!</v>
      </c>
      <c r="BL548" s="219" t="e">
        <f>IF(ISBLANK(#REF!),"",#REF!)</f>
        <v>#REF!</v>
      </c>
      <c r="BM548" s="219" t="e">
        <f>IF(ISBLANK(#REF!),"",#REF!)</f>
        <v>#REF!</v>
      </c>
      <c r="BN548" s="219" t="e">
        <f>IF(ISBLANK(#REF!),"",#REF!)</f>
        <v>#REF!</v>
      </c>
      <c r="BO548" s="227" t="e">
        <f t="shared" si="149"/>
        <v>#REF!</v>
      </c>
      <c r="BP548" s="228" t="str">
        <f t="shared" si="152"/>
        <v/>
      </c>
      <c r="BQ548" s="229" t="str">
        <f t="shared" si="136"/>
        <v/>
      </c>
      <c r="BR548" s="228" t="e">
        <f t="shared" si="150"/>
        <v>#REF!</v>
      </c>
      <c r="BS548" s="230" t="e">
        <f t="shared" si="151"/>
        <v>#REF!</v>
      </c>
    </row>
    <row r="549" spans="1:71">
      <c r="A549" s="213" t="e">
        <f>IF(ISBLANK(#REF!),"",#REF!)</f>
        <v>#REF!</v>
      </c>
      <c r="B549" s="214" t="e">
        <f>IF(ISBLANK(#REF!),"",#REF!)</f>
        <v>#REF!</v>
      </c>
      <c r="C549" s="214" t="e">
        <f>IF(ISBLANK(#REF!),"",#REF!)</f>
        <v>#REF!</v>
      </c>
      <c r="D549" s="214" t="e">
        <f>IF(ISBLANK(#REF!),"",#REF!)</f>
        <v>#REF!</v>
      </c>
      <c r="E549" s="214" t="e">
        <f>IF(ISBLANK(#REF!),"",#REF!)</f>
        <v>#REF!</v>
      </c>
      <c r="F549" s="214" t="e">
        <f>IF(ISBLANK(#REF!),"",#REF!)</f>
        <v>#REF!</v>
      </c>
      <c r="G549" s="214" t="e">
        <f>IF(ISBLANK(#REF!),"",#REF!)</f>
        <v>#REF!</v>
      </c>
      <c r="H549" s="215" t="e">
        <f>IF(ISBLANK(#REF!),"",#REF!)</f>
        <v>#REF!</v>
      </c>
      <c r="I549" s="214" t="e">
        <f>IF(ISBLANK(#REF!),"",#REF!)</f>
        <v>#REF!</v>
      </c>
      <c r="J549" s="216" t="e">
        <f>IF(ISBLANK(#REF!),"",#REF!)</f>
        <v>#REF!</v>
      </c>
      <c r="K549" s="217" t="e">
        <f>IF(ISBLANK(#REF!),"",#REF!)</f>
        <v>#REF!</v>
      </c>
      <c r="L549" s="217" t="e">
        <f>IF(ISBLANK(#REF!),"",#REF!)</f>
        <v>#REF!</v>
      </c>
      <c r="M549" s="218" t="e">
        <f>IF(ISBLANK(#REF!),"",#REF!)</f>
        <v>#REF!</v>
      </c>
      <c r="N549" s="218" t="e">
        <f>IF(ISBLANK(#REF!),"",#REF!)</f>
        <v>#REF!</v>
      </c>
      <c r="O549" s="220" t="str">
        <f>IFERROR(VLOOKUP(_xlfn.CONCAT('Team Roster - Final'!$A549," : ",'Team Roster - Final'!$BM549),'Rate Calculations'!$C$4:$G$1100,5,FALSE),"")</f>
        <v/>
      </c>
      <c r="P549" s="225">
        <f>IF(ISBLANK('Rate Calculations'!$H551),"",'Rate Calculations'!$H551)</f>
        <v>1.7500000000000002E-2</v>
      </c>
      <c r="Q549" s="220" t="str">
        <f t="shared" si="137"/>
        <v/>
      </c>
      <c r="R549" s="221">
        <f>IF(ISBLANK('Rate Calculations'!$J551),"",'Rate Calculations'!$J551)</f>
        <v>3.5000000000000003E-2</v>
      </c>
      <c r="S549" s="220" t="str">
        <f t="shared" si="138"/>
        <v/>
      </c>
      <c r="T549" s="225" t="str">
        <f>IFERROR(VLOOKUP(_xlfn.CONCAT('Team Roster - Final'!$A549," : ",'Team Roster - Final'!$BM549),'Rate Calculations'!$C$4:$S$1100,10,FALSE),"")</f>
        <v/>
      </c>
      <c r="U549" s="225" t="str">
        <f>IFERROR(VLOOKUP(_xlfn.CONCAT('Team Roster - Final'!$A549," : ",'Team Roster - Final'!$BM549),'Rate Calculations'!$C$4:$S$1100,11,FALSE),"")</f>
        <v/>
      </c>
      <c r="V549" s="222" t="str">
        <f t="shared" si="139"/>
        <v/>
      </c>
      <c r="W549" s="222" t="str">
        <f t="shared" si="140"/>
        <v/>
      </c>
      <c r="X549" s="223" t="str">
        <f>IFERROR(VLOOKUP(_xlfn.CONCAT('Team Roster - Final'!$A549," : ",'Team Roster - Final'!$BM549),'Rate Calculations'!$C$4:$S$1100,14,FALSE),"")</f>
        <v/>
      </c>
      <c r="Y549" s="222" t="str">
        <f t="shared" si="141"/>
        <v/>
      </c>
      <c r="Z549" s="222" t="str">
        <f t="shared" si="142"/>
        <v/>
      </c>
      <c r="AA549" s="224" t="str">
        <f>IFERROR(IF(#REF!="Yes",$Y549, $Y549+$Q549*0.5),"")</f>
        <v/>
      </c>
      <c r="AB549" s="224" t="str">
        <f>IFERROR(IF(#REF!="Yes",$Z549, $Z549+$S549*0.5),"")</f>
        <v/>
      </c>
      <c r="AC549" s="220" t="str">
        <f>IFERROR(VLOOKUP(_xlfn.CONCAT('Team Roster - Final'!$A549," : ",'Team Roster - Final'!$BM549),'Rate Calculations'!$C$4:$U$1100,19,FALSE),"")</f>
        <v/>
      </c>
      <c r="AD549" s="220" t="str">
        <f t="shared" si="143"/>
        <v/>
      </c>
      <c r="AE549" s="220" t="str">
        <f t="shared" si="144"/>
        <v/>
      </c>
      <c r="AF549" s="225" t="str">
        <f>IFERROR(VLOOKUP(_xlfn.CONCAT('Team Roster - Final'!$A549," : ",'Team Roster - Final'!$BM549),'Rate Calculations'!$C$4:$AB$1100,22,FALSE),"")</f>
        <v/>
      </c>
      <c r="AG549" s="225" t="str">
        <f>IFERROR(VLOOKUP(_xlfn.CONCAT('Team Roster - Final'!$A549," : ",'Team Roster - Final'!$BM549),'Rate Calculations'!$C$4:$AB$1100,23,FALSE),"")</f>
        <v/>
      </c>
      <c r="AH549" s="222" t="str">
        <f t="shared" si="145"/>
        <v/>
      </c>
      <c r="AI549" s="222" t="str">
        <f t="shared" si="146"/>
        <v/>
      </c>
      <c r="AJ549" s="223" t="str">
        <f>Table1[[#This Row],[Home Office
Net Fee %]]</f>
        <v/>
      </c>
      <c r="AK549" s="222" t="str">
        <f t="shared" si="147"/>
        <v/>
      </c>
      <c r="AL549" s="222" t="str">
        <f t="shared" si="148"/>
        <v/>
      </c>
      <c r="AM549" s="215" t="str">
        <f>IFERROR(IF(#REF!="Yes",$AK549,($AK549+$AD549*0.5)),"")</f>
        <v/>
      </c>
      <c r="AN549" s="215" t="str">
        <f>IFERROR(IF(#REF!="Yes",$AL549,($AL549+$AE549*0.5)),"")</f>
        <v/>
      </c>
      <c r="AO549" s="374" t="str">
        <f>IF(ISBLANK('Team Roster Proposed - FBR'!Q550),"",'Team Roster Proposed - FBR'!Q550)</f>
        <v/>
      </c>
      <c r="AP549" s="226" t="e">
        <f>IF(ISBLANK(#REF!),"",#REF!)</f>
        <v>#REF!</v>
      </c>
      <c r="AQ549" s="226" t="e">
        <f>IF(ISBLANK(#REF!),"",#REF!)</f>
        <v>#REF!</v>
      </c>
      <c r="AR549" s="226" t="e">
        <f>IF(ISBLANK(#REF!),"",#REF!)</f>
        <v>#REF!</v>
      </c>
      <c r="AS549" s="219" t="e">
        <f>IF(ISBLANK(#REF!),"",#REF!)</f>
        <v>#REF!</v>
      </c>
      <c r="AT549" s="219" t="e">
        <f>IF(ISBLANK(#REF!),"",#REF!)</f>
        <v>#REF!</v>
      </c>
      <c r="AU549" s="219" t="e">
        <f>IF(ISBLANK(#REF!),"",#REF!)</f>
        <v>#REF!</v>
      </c>
      <c r="AV549" s="219" t="e">
        <f>IF(ISBLANK(#REF!),"",#REF!)</f>
        <v>#REF!</v>
      </c>
      <c r="AW549" s="219" t="e">
        <f>IF(ISBLANK(#REF!),"",#REF!)</f>
        <v>#REF!</v>
      </c>
      <c r="AX549" s="219" t="e">
        <f>IF(ISBLANK(#REF!),"",#REF!)</f>
        <v>#REF!</v>
      </c>
      <c r="AY549" s="226" t="e">
        <f>IF(ISBLANK(#REF!),"",#REF!)</f>
        <v>#REF!</v>
      </c>
      <c r="AZ549" s="219" t="e">
        <f>IF(ISBLANK(#REF!),"",#REF!)</f>
        <v>#REF!</v>
      </c>
      <c r="BA549" s="219" t="e">
        <f>IF(ISBLANK(#REF!),"",#REF!)</f>
        <v>#REF!</v>
      </c>
      <c r="BB549" s="219" t="e">
        <f>IF(ISBLANK(#REF!),"",#REF!)</f>
        <v>#REF!</v>
      </c>
      <c r="BC549" s="219" t="e">
        <f>IF(ISBLANK(#REF!),"",#REF!)</f>
        <v>#REF!</v>
      </c>
      <c r="BD549" s="219" t="e">
        <f>IF(ISBLANK(#REF!),"",#REF!)</f>
        <v>#REF!</v>
      </c>
      <c r="BE549" s="219" t="e">
        <f>IF(ISBLANK(#REF!),"",#REF!)</f>
        <v>#REF!</v>
      </c>
      <c r="BF549" s="219" t="e">
        <f>IF(ISBLANK(#REF!),"",#REF!)</f>
        <v>#REF!</v>
      </c>
      <c r="BG549" s="219" t="e">
        <f>IF(ISBLANK(#REF!),"",#REF!)</f>
        <v>#REF!</v>
      </c>
      <c r="BH549" s="219" t="e">
        <f>IF(ISBLANK(#REF!),"",#REF!)</f>
        <v>#REF!</v>
      </c>
      <c r="BI549" s="219" t="e">
        <f>IF(ISBLANK(#REF!),"",#REF!)</f>
        <v>#REF!</v>
      </c>
      <c r="BJ549" s="219" t="e">
        <f>IF(ISBLANK(#REF!),"",#REF!)</f>
        <v>#REF!</v>
      </c>
      <c r="BK549" s="219" t="e">
        <f>IF(ISBLANK(#REF!),"",#REF!)</f>
        <v>#REF!</v>
      </c>
      <c r="BL549" s="219" t="e">
        <f>IF(ISBLANK(#REF!),"",#REF!)</f>
        <v>#REF!</v>
      </c>
      <c r="BM549" s="219" t="e">
        <f>IF(ISBLANK(#REF!),"",#REF!)</f>
        <v>#REF!</v>
      </c>
      <c r="BN549" s="219" t="e">
        <f>IF(ISBLANK(#REF!),"",#REF!)</f>
        <v>#REF!</v>
      </c>
      <c r="BO549" s="227" t="e">
        <f t="shared" si="149"/>
        <v>#REF!</v>
      </c>
      <c r="BP549" s="228" t="str">
        <f t="shared" si="152"/>
        <v/>
      </c>
      <c r="BQ549" s="229" t="str">
        <f t="shared" si="136"/>
        <v/>
      </c>
      <c r="BR549" s="228" t="e">
        <f t="shared" si="150"/>
        <v>#REF!</v>
      </c>
      <c r="BS549" s="230" t="e">
        <f t="shared" si="151"/>
        <v>#REF!</v>
      </c>
    </row>
    <row r="550" spans="1:71">
      <c r="A550" s="213" t="e">
        <f>IF(ISBLANK(#REF!),"",#REF!)</f>
        <v>#REF!</v>
      </c>
      <c r="B550" s="214" t="e">
        <f>IF(ISBLANK(#REF!),"",#REF!)</f>
        <v>#REF!</v>
      </c>
      <c r="C550" s="214" t="e">
        <f>IF(ISBLANK(#REF!),"",#REF!)</f>
        <v>#REF!</v>
      </c>
      <c r="D550" s="214" t="e">
        <f>IF(ISBLANK(#REF!),"",#REF!)</f>
        <v>#REF!</v>
      </c>
      <c r="E550" s="214" t="e">
        <f>IF(ISBLANK(#REF!),"",#REF!)</f>
        <v>#REF!</v>
      </c>
      <c r="F550" s="214" t="e">
        <f>IF(ISBLANK(#REF!),"",#REF!)</f>
        <v>#REF!</v>
      </c>
      <c r="G550" s="214" t="e">
        <f>IF(ISBLANK(#REF!),"",#REF!)</f>
        <v>#REF!</v>
      </c>
      <c r="H550" s="215" t="e">
        <f>IF(ISBLANK(#REF!),"",#REF!)</f>
        <v>#REF!</v>
      </c>
      <c r="I550" s="214" t="e">
        <f>IF(ISBLANK(#REF!),"",#REF!)</f>
        <v>#REF!</v>
      </c>
      <c r="J550" s="216" t="e">
        <f>IF(ISBLANK(#REF!),"",#REF!)</f>
        <v>#REF!</v>
      </c>
      <c r="K550" s="217" t="e">
        <f>IF(ISBLANK(#REF!),"",#REF!)</f>
        <v>#REF!</v>
      </c>
      <c r="L550" s="217" t="e">
        <f>IF(ISBLANK(#REF!),"",#REF!)</f>
        <v>#REF!</v>
      </c>
      <c r="M550" s="218" t="e">
        <f>IF(ISBLANK(#REF!),"",#REF!)</f>
        <v>#REF!</v>
      </c>
      <c r="N550" s="218" t="e">
        <f>IF(ISBLANK(#REF!),"",#REF!)</f>
        <v>#REF!</v>
      </c>
      <c r="O550" s="220" t="str">
        <f>IFERROR(VLOOKUP(_xlfn.CONCAT('Team Roster - Final'!$A550," : ",'Team Roster - Final'!$BM550),'Rate Calculations'!$C$4:$G$1100,5,FALSE),"")</f>
        <v/>
      </c>
      <c r="P550" s="225">
        <f>IF(ISBLANK('Rate Calculations'!$H552),"",'Rate Calculations'!$H552)</f>
        <v>1.7500000000000002E-2</v>
      </c>
      <c r="Q550" s="220" t="str">
        <f t="shared" si="137"/>
        <v/>
      </c>
      <c r="R550" s="221">
        <f>IF(ISBLANK('Rate Calculations'!$J552),"",'Rate Calculations'!$J552)</f>
        <v>3.5000000000000003E-2</v>
      </c>
      <c r="S550" s="220" t="str">
        <f t="shared" si="138"/>
        <v/>
      </c>
      <c r="T550" s="225" t="str">
        <f>IFERROR(VLOOKUP(_xlfn.CONCAT('Team Roster - Final'!$A550," : ",'Team Roster - Final'!$BM550),'Rate Calculations'!$C$4:$S$1100,10,FALSE),"")</f>
        <v/>
      </c>
      <c r="U550" s="225" t="str">
        <f>IFERROR(VLOOKUP(_xlfn.CONCAT('Team Roster - Final'!$A550," : ",'Team Roster - Final'!$BM550),'Rate Calculations'!$C$4:$S$1100,11,FALSE),"")</f>
        <v/>
      </c>
      <c r="V550" s="222" t="str">
        <f t="shared" si="139"/>
        <v/>
      </c>
      <c r="W550" s="222" t="str">
        <f t="shared" si="140"/>
        <v/>
      </c>
      <c r="X550" s="223" t="str">
        <f>IFERROR(VLOOKUP(_xlfn.CONCAT('Team Roster - Final'!$A550," : ",'Team Roster - Final'!$BM550),'Rate Calculations'!$C$4:$S$1100,14,FALSE),"")</f>
        <v/>
      </c>
      <c r="Y550" s="222" t="str">
        <f t="shared" si="141"/>
        <v/>
      </c>
      <c r="Z550" s="222" t="str">
        <f t="shared" si="142"/>
        <v/>
      </c>
      <c r="AA550" s="224" t="str">
        <f>IFERROR(IF(#REF!="Yes",$Y550, $Y550+$Q550*0.5),"")</f>
        <v/>
      </c>
      <c r="AB550" s="224" t="str">
        <f>IFERROR(IF(#REF!="Yes",$Z550, $Z550+$S550*0.5),"")</f>
        <v/>
      </c>
      <c r="AC550" s="220" t="str">
        <f>IFERROR(VLOOKUP(_xlfn.CONCAT('Team Roster - Final'!$A550," : ",'Team Roster - Final'!$BM550),'Rate Calculations'!$C$4:$U$1100,19,FALSE),"")</f>
        <v/>
      </c>
      <c r="AD550" s="220" t="str">
        <f t="shared" si="143"/>
        <v/>
      </c>
      <c r="AE550" s="220" t="str">
        <f t="shared" si="144"/>
        <v/>
      </c>
      <c r="AF550" s="225" t="str">
        <f>IFERROR(VLOOKUP(_xlfn.CONCAT('Team Roster - Final'!$A550," : ",'Team Roster - Final'!$BM550),'Rate Calculations'!$C$4:$AB$1100,22,FALSE),"")</f>
        <v/>
      </c>
      <c r="AG550" s="225" t="str">
        <f>IFERROR(VLOOKUP(_xlfn.CONCAT('Team Roster - Final'!$A550," : ",'Team Roster - Final'!$BM550),'Rate Calculations'!$C$4:$AB$1100,23,FALSE),"")</f>
        <v/>
      </c>
      <c r="AH550" s="222" t="str">
        <f t="shared" si="145"/>
        <v/>
      </c>
      <c r="AI550" s="222" t="str">
        <f t="shared" si="146"/>
        <v/>
      </c>
      <c r="AJ550" s="223" t="str">
        <f>Table1[[#This Row],[Home Office
Net Fee %]]</f>
        <v/>
      </c>
      <c r="AK550" s="222" t="str">
        <f t="shared" si="147"/>
        <v/>
      </c>
      <c r="AL550" s="222" t="str">
        <f t="shared" si="148"/>
        <v/>
      </c>
      <c r="AM550" s="215" t="str">
        <f>IFERROR(IF(#REF!="Yes",$AK550,($AK550+$AD550*0.5)),"")</f>
        <v/>
      </c>
      <c r="AN550" s="215" t="str">
        <f>IFERROR(IF(#REF!="Yes",$AL550,($AL550+$AE550*0.5)),"")</f>
        <v/>
      </c>
      <c r="AO550" s="374" t="str">
        <f>IF(ISBLANK('Team Roster Proposed - FBR'!Q551),"",'Team Roster Proposed - FBR'!Q551)</f>
        <v/>
      </c>
      <c r="AP550" s="226" t="e">
        <f>IF(ISBLANK(#REF!),"",#REF!)</f>
        <v>#REF!</v>
      </c>
      <c r="AQ550" s="226" t="e">
        <f>IF(ISBLANK(#REF!),"",#REF!)</f>
        <v>#REF!</v>
      </c>
      <c r="AR550" s="226" t="e">
        <f>IF(ISBLANK(#REF!),"",#REF!)</f>
        <v>#REF!</v>
      </c>
      <c r="AS550" s="219" t="e">
        <f>IF(ISBLANK(#REF!),"",#REF!)</f>
        <v>#REF!</v>
      </c>
      <c r="AT550" s="219" t="e">
        <f>IF(ISBLANK(#REF!),"",#REF!)</f>
        <v>#REF!</v>
      </c>
      <c r="AU550" s="219" t="e">
        <f>IF(ISBLANK(#REF!),"",#REF!)</f>
        <v>#REF!</v>
      </c>
      <c r="AV550" s="219" t="e">
        <f>IF(ISBLANK(#REF!),"",#REF!)</f>
        <v>#REF!</v>
      </c>
      <c r="AW550" s="219" t="e">
        <f>IF(ISBLANK(#REF!),"",#REF!)</f>
        <v>#REF!</v>
      </c>
      <c r="AX550" s="219" t="e">
        <f>IF(ISBLANK(#REF!),"",#REF!)</f>
        <v>#REF!</v>
      </c>
      <c r="AY550" s="226" t="e">
        <f>IF(ISBLANK(#REF!),"",#REF!)</f>
        <v>#REF!</v>
      </c>
      <c r="AZ550" s="219" t="e">
        <f>IF(ISBLANK(#REF!),"",#REF!)</f>
        <v>#REF!</v>
      </c>
      <c r="BA550" s="219" t="e">
        <f>IF(ISBLANK(#REF!),"",#REF!)</f>
        <v>#REF!</v>
      </c>
      <c r="BB550" s="219" t="e">
        <f>IF(ISBLANK(#REF!),"",#REF!)</f>
        <v>#REF!</v>
      </c>
      <c r="BC550" s="219" t="e">
        <f>IF(ISBLANK(#REF!),"",#REF!)</f>
        <v>#REF!</v>
      </c>
      <c r="BD550" s="219" t="e">
        <f>IF(ISBLANK(#REF!),"",#REF!)</f>
        <v>#REF!</v>
      </c>
      <c r="BE550" s="219" t="e">
        <f>IF(ISBLANK(#REF!),"",#REF!)</f>
        <v>#REF!</v>
      </c>
      <c r="BF550" s="219" t="e">
        <f>IF(ISBLANK(#REF!),"",#REF!)</f>
        <v>#REF!</v>
      </c>
      <c r="BG550" s="219" t="e">
        <f>IF(ISBLANK(#REF!),"",#REF!)</f>
        <v>#REF!</v>
      </c>
      <c r="BH550" s="219" t="e">
        <f>IF(ISBLANK(#REF!),"",#REF!)</f>
        <v>#REF!</v>
      </c>
      <c r="BI550" s="219" t="e">
        <f>IF(ISBLANK(#REF!),"",#REF!)</f>
        <v>#REF!</v>
      </c>
      <c r="BJ550" s="219" t="e">
        <f>IF(ISBLANK(#REF!),"",#REF!)</f>
        <v>#REF!</v>
      </c>
      <c r="BK550" s="219" t="e">
        <f>IF(ISBLANK(#REF!),"",#REF!)</f>
        <v>#REF!</v>
      </c>
      <c r="BL550" s="219" t="e">
        <f>IF(ISBLANK(#REF!),"",#REF!)</f>
        <v>#REF!</v>
      </c>
      <c r="BM550" s="219" t="e">
        <f>IF(ISBLANK(#REF!),"",#REF!)</f>
        <v>#REF!</v>
      </c>
      <c r="BN550" s="219" t="e">
        <f>IF(ISBLANK(#REF!),"",#REF!)</f>
        <v>#REF!</v>
      </c>
      <c r="BO550" s="227" t="e">
        <f t="shared" si="149"/>
        <v>#REF!</v>
      </c>
      <c r="BP550" s="228" t="str">
        <f t="shared" si="152"/>
        <v/>
      </c>
      <c r="BQ550" s="229" t="str">
        <f t="shared" si="136"/>
        <v/>
      </c>
      <c r="BR550" s="228" t="e">
        <f t="shared" si="150"/>
        <v>#REF!</v>
      </c>
      <c r="BS550" s="230" t="e">
        <f t="shared" si="151"/>
        <v>#REF!</v>
      </c>
    </row>
    <row r="551" spans="1:71">
      <c r="A551" s="213" t="e">
        <f>IF(ISBLANK(#REF!),"",#REF!)</f>
        <v>#REF!</v>
      </c>
      <c r="B551" s="214" t="e">
        <f>IF(ISBLANK(#REF!),"",#REF!)</f>
        <v>#REF!</v>
      </c>
      <c r="C551" s="214" t="e">
        <f>IF(ISBLANK(#REF!),"",#REF!)</f>
        <v>#REF!</v>
      </c>
      <c r="D551" s="214" t="e">
        <f>IF(ISBLANK(#REF!),"",#REF!)</f>
        <v>#REF!</v>
      </c>
      <c r="E551" s="214" t="e">
        <f>IF(ISBLANK(#REF!),"",#REF!)</f>
        <v>#REF!</v>
      </c>
      <c r="F551" s="214" t="e">
        <f>IF(ISBLANK(#REF!),"",#REF!)</f>
        <v>#REF!</v>
      </c>
      <c r="G551" s="214" t="e">
        <f>IF(ISBLANK(#REF!),"",#REF!)</f>
        <v>#REF!</v>
      </c>
      <c r="H551" s="215" t="e">
        <f>IF(ISBLANK(#REF!),"",#REF!)</f>
        <v>#REF!</v>
      </c>
      <c r="I551" s="214" t="e">
        <f>IF(ISBLANK(#REF!),"",#REF!)</f>
        <v>#REF!</v>
      </c>
      <c r="J551" s="216" t="e">
        <f>IF(ISBLANK(#REF!),"",#REF!)</f>
        <v>#REF!</v>
      </c>
      <c r="K551" s="217" t="e">
        <f>IF(ISBLANK(#REF!),"",#REF!)</f>
        <v>#REF!</v>
      </c>
      <c r="L551" s="217" t="e">
        <f>IF(ISBLANK(#REF!),"",#REF!)</f>
        <v>#REF!</v>
      </c>
      <c r="M551" s="218" t="e">
        <f>IF(ISBLANK(#REF!),"",#REF!)</f>
        <v>#REF!</v>
      </c>
      <c r="N551" s="218" t="e">
        <f>IF(ISBLANK(#REF!),"",#REF!)</f>
        <v>#REF!</v>
      </c>
      <c r="O551" s="220" t="str">
        <f>IFERROR(VLOOKUP(_xlfn.CONCAT('Team Roster - Final'!$A551," : ",'Team Roster - Final'!$BM551),'Rate Calculations'!$C$4:$G$1100,5,FALSE),"")</f>
        <v/>
      </c>
      <c r="P551" s="225">
        <f>IF(ISBLANK('Rate Calculations'!$H553),"",'Rate Calculations'!$H553)</f>
        <v>1.7500000000000002E-2</v>
      </c>
      <c r="Q551" s="220" t="str">
        <f t="shared" si="137"/>
        <v/>
      </c>
      <c r="R551" s="221">
        <f>IF(ISBLANK('Rate Calculations'!$J553),"",'Rate Calculations'!$J553)</f>
        <v>3.5000000000000003E-2</v>
      </c>
      <c r="S551" s="220" t="str">
        <f t="shared" si="138"/>
        <v/>
      </c>
      <c r="T551" s="225" t="str">
        <f>IFERROR(VLOOKUP(_xlfn.CONCAT('Team Roster - Final'!$A551," : ",'Team Roster - Final'!$BM551),'Rate Calculations'!$C$4:$S$1100,10,FALSE),"")</f>
        <v/>
      </c>
      <c r="U551" s="225" t="str">
        <f>IFERROR(VLOOKUP(_xlfn.CONCAT('Team Roster - Final'!$A551," : ",'Team Roster - Final'!$BM551),'Rate Calculations'!$C$4:$S$1100,11,FALSE),"")</f>
        <v/>
      </c>
      <c r="V551" s="222" t="str">
        <f t="shared" si="139"/>
        <v/>
      </c>
      <c r="W551" s="222" t="str">
        <f t="shared" si="140"/>
        <v/>
      </c>
      <c r="X551" s="223" t="str">
        <f>IFERROR(VLOOKUP(_xlfn.CONCAT('Team Roster - Final'!$A551," : ",'Team Roster - Final'!$BM551),'Rate Calculations'!$C$4:$S$1100,14,FALSE),"")</f>
        <v/>
      </c>
      <c r="Y551" s="222" t="str">
        <f t="shared" si="141"/>
        <v/>
      </c>
      <c r="Z551" s="222" t="str">
        <f t="shared" si="142"/>
        <v/>
      </c>
      <c r="AA551" s="224" t="str">
        <f>IFERROR(IF(#REF!="Yes",$Y551, $Y551+$Q551*0.5),"")</f>
        <v/>
      </c>
      <c r="AB551" s="224" t="str">
        <f>IFERROR(IF(#REF!="Yes",$Z551, $Z551+$S551*0.5),"")</f>
        <v/>
      </c>
      <c r="AC551" s="220" t="str">
        <f>IFERROR(VLOOKUP(_xlfn.CONCAT('Team Roster - Final'!$A551," : ",'Team Roster - Final'!$BM551),'Rate Calculations'!$C$4:$U$1100,19,FALSE),"")</f>
        <v/>
      </c>
      <c r="AD551" s="220" t="str">
        <f t="shared" si="143"/>
        <v/>
      </c>
      <c r="AE551" s="220" t="str">
        <f t="shared" si="144"/>
        <v/>
      </c>
      <c r="AF551" s="225" t="str">
        <f>IFERROR(VLOOKUP(_xlfn.CONCAT('Team Roster - Final'!$A551," : ",'Team Roster - Final'!$BM551),'Rate Calculations'!$C$4:$AB$1100,22,FALSE),"")</f>
        <v/>
      </c>
      <c r="AG551" s="225" t="str">
        <f>IFERROR(VLOOKUP(_xlfn.CONCAT('Team Roster - Final'!$A551," : ",'Team Roster - Final'!$BM551),'Rate Calculations'!$C$4:$AB$1100,23,FALSE),"")</f>
        <v/>
      </c>
      <c r="AH551" s="222" t="str">
        <f t="shared" si="145"/>
        <v/>
      </c>
      <c r="AI551" s="222" t="str">
        <f t="shared" si="146"/>
        <v/>
      </c>
      <c r="AJ551" s="223" t="str">
        <f>Table1[[#This Row],[Home Office
Net Fee %]]</f>
        <v/>
      </c>
      <c r="AK551" s="222" t="str">
        <f t="shared" si="147"/>
        <v/>
      </c>
      <c r="AL551" s="222" t="str">
        <f t="shared" si="148"/>
        <v/>
      </c>
      <c r="AM551" s="215" t="str">
        <f>IFERROR(IF(#REF!="Yes",$AK551,($AK551+$AD551*0.5)),"")</f>
        <v/>
      </c>
      <c r="AN551" s="215" t="str">
        <f>IFERROR(IF(#REF!="Yes",$AL551,($AL551+$AE551*0.5)),"")</f>
        <v/>
      </c>
      <c r="AO551" s="374" t="str">
        <f>IF(ISBLANK('Team Roster Proposed - FBR'!Q552),"",'Team Roster Proposed - FBR'!Q552)</f>
        <v/>
      </c>
      <c r="AP551" s="226" t="e">
        <f>IF(ISBLANK(#REF!),"",#REF!)</f>
        <v>#REF!</v>
      </c>
      <c r="AQ551" s="226" t="e">
        <f>IF(ISBLANK(#REF!),"",#REF!)</f>
        <v>#REF!</v>
      </c>
      <c r="AR551" s="226" t="e">
        <f>IF(ISBLANK(#REF!),"",#REF!)</f>
        <v>#REF!</v>
      </c>
      <c r="AS551" s="219" t="e">
        <f>IF(ISBLANK(#REF!),"",#REF!)</f>
        <v>#REF!</v>
      </c>
      <c r="AT551" s="219" t="e">
        <f>IF(ISBLANK(#REF!),"",#REF!)</f>
        <v>#REF!</v>
      </c>
      <c r="AU551" s="219" t="e">
        <f>IF(ISBLANK(#REF!),"",#REF!)</f>
        <v>#REF!</v>
      </c>
      <c r="AV551" s="219" t="e">
        <f>IF(ISBLANK(#REF!),"",#REF!)</f>
        <v>#REF!</v>
      </c>
      <c r="AW551" s="219" t="e">
        <f>IF(ISBLANK(#REF!),"",#REF!)</f>
        <v>#REF!</v>
      </c>
      <c r="AX551" s="219" t="e">
        <f>IF(ISBLANK(#REF!),"",#REF!)</f>
        <v>#REF!</v>
      </c>
      <c r="AY551" s="226" t="e">
        <f>IF(ISBLANK(#REF!),"",#REF!)</f>
        <v>#REF!</v>
      </c>
      <c r="AZ551" s="219" t="e">
        <f>IF(ISBLANK(#REF!),"",#REF!)</f>
        <v>#REF!</v>
      </c>
      <c r="BA551" s="219" t="e">
        <f>IF(ISBLANK(#REF!),"",#REF!)</f>
        <v>#REF!</v>
      </c>
      <c r="BB551" s="219" t="e">
        <f>IF(ISBLANK(#REF!),"",#REF!)</f>
        <v>#REF!</v>
      </c>
      <c r="BC551" s="219" t="e">
        <f>IF(ISBLANK(#REF!),"",#REF!)</f>
        <v>#REF!</v>
      </c>
      <c r="BD551" s="219" t="e">
        <f>IF(ISBLANK(#REF!),"",#REF!)</f>
        <v>#REF!</v>
      </c>
      <c r="BE551" s="219" t="e">
        <f>IF(ISBLANK(#REF!),"",#REF!)</f>
        <v>#REF!</v>
      </c>
      <c r="BF551" s="219" t="e">
        <f>IF(ISBLANK(#REF!),"",#REF!)</f>
        <v>#REF!</v>
      </c>
      <c r="BG551" s="219" t="e">
        <f>IF(ISBLANK(#REF!),"",#REF!)</f>
        <v>#REF!</v>
      </c>
      <c r="BH551" s="219" t="e">
        <f>IF(ISBLANK(#REF!),"",#REF!)</f>
        <v>#REF!</v>
      </c>
      <c r="BI551" s="219" t="e">
        <f>IF(ISBLANK(#REF!),"",#REF!)</f>
        <v>#REF!</v>
      </c>
      <c r="BJ551" s="219" t="e">
        <f>IF(ISBLANK(#REF!),"",#REF!)</f>
        <v>#REF!</v>
      </c>
      <c r="BK551" s="219" t="e">
        <f>IF(ISBLANK(#REF!),"",#REF!)</f>
        <v>#REF!</v>
      </c>
      <c r="BL551" s="219" t="e">
        <f>IF(ISBLANK(#REF!),"",#REF!)</f>
        <v>#REF!</v>
      </c>
      <c r="BM551" s="219" t="e">
        <f>IF(ISBLANK(#REF!),"",#REF!)</f>
        <v>#REF!</v>
      </c>
      <c r="BN551" s="219" t="e">
        <f>IF(ISBLANK(#REF!),"",#REF!)</f>
        <v>#REF!</v>
      </c>
      <c r="BO551" s="227" t="e">
        <f t="shared" si="149"/>
        <v>#REF!</v>
      </c>
      <c r="BP551" s="228" t="str">
        <f t="shared" si="152"/>
        <v/>
      </c>
      <c r="BQ551" s="229" t="str">
        <f t="shared" si="136"/>
        <v/>
      </c>
      <c r="BR551" s="228" t="e">
        <f t="shared" si="150"/>
        <v>#REF!</v>
      </c>
      <c r="BS551" s="230" t="e">
        <f t="shared" si="151"/>
        <v>#REF!</v>
      </c>
    </row>
    <row r="552" spans="1:71">
      <c r="A552" s="213" t="e">
        <f>IF(ISBLANK(#REF!),"",#REF!)</f>
        <v>#REF!</v>
      </c>
      <c r="B552" s="214" t="e">
        <f>IF(ISBLANK(#REF!),"",#REF!)</f>
        <v>#REF!</v>
      </c>
      <c r="C552" s="214" t="e">
        <f>IF(ISBLANK(#REF!),"",#REF!)</f>
        <v>#REF!</v>
      </c>
      <c r="D552" s="214" t="e">
        <f>IF(ISBLANK(#REF!),"",#REF!)</f>
        <v>#REF!</v>
      </c>
      <c r="E552" s="214" t="e">
        <f>IF(ISBLANK(#REF!),"",#REF!)</f>
        <v>#REF!</v>
      </c>
      <c r="F552" s="214" t="e">
        <f>IF(ISBLANK(#REF!),"",#REF!)</f>
        <v>#REF!</v>
      </c>
      <c r="G552" s="214" t="e">
        <f>IF(ISBLANK(#REF!),"",#REF!)</f>
        <v>#REF!</v>
      </c>
      <c r="H552" s="215" t="e">
        <f>IF(ISBLANK(#REF!),"",#REF!)</f>
        <v>#REF!</v>
      </c>
      <c r="I552" s="214" t="e">
        <f>IF(ISBLANK(#REF!),"",#REF!)</f>
        <v>#REF!</v>
      </c>
      <c r="J552" s="216" t="e">
        <f>IF(ISBLANK(#REF!),"",#REF!)</f>
        <v>#REF!</v>
      </c>
      <c r="K552" s="217" t="e">
        <f>IF(ISBLANK(#REF!),"",#REF!)</f>
        <v>#REF!</v>
      </c>
      <c r="L552" s="217" t="e">
        <f>IF(ISBLANK(#REF!),"",#REF!)</f>
        <v>#REF!</v>
      </c>
      <c r="M552" s="218" t="e">
        <f>IF(ISBLANK(#REF!),"",#REF!)</f>
        <v>#REF!</v>
      </c>
      <c r="N552" s="218" t="e">
        <f>IF(ISBLANK(#REF!),"",#REF!)</f>
        <v>#REF!</v>
      </c>
      <c r="O552" s="220" t="str">
        <f>IFERROR(VLOOKUP(_xlfn.CONCAT('Team Roster - Final'!$A552," : ",'Team Roster - Final'!$BM552),'Rate Calculations'!$C$4:$G$1100,5,FALSE),"")</f>
        <v/>
      </c>
      <c r="P552" s="225">
        <f>IF(ISBLANK('Rate Calculations'!$H554),"",'Rate Calculations'!$H554)</f>
        <v>1.7500000000000002E-2</v>
      </c>
      <c r="Q552" s="220" t="str">
        <f t="shared" si="137"/>
        <v/>
      </c>
      <c r="R552" s="221">
        <f>IF(ISBLANK('Rate Calculations'!$J554),"",'Rate Calculations'!$J554)</f>
        <v>3.5000000000000003E-2</v>
      </c>
      <c r="S552" s="220" t="str">
        <f t="shared" si="138"/>
        <v/>
      </c>
      <c r="T552" s="225" t="str">
        <f>IFERROR(VLOOKUP(_xlfn.CONCAT('Team Roster - Final'!$A552," : ",'Team Roster - Final'!$BM552),'Rate Calculations'!$C$4:$S$1100,10,FALSE),"")</f>
        <v/>
      </c>
      <c r="U552" s="225" t="str">
        <f>IFERROR(VLOOKUP(_xlfn.CONCAT('Team Roster - Final'!$A552," : ",'Team Roster - Final'!$BM552),'Rate Calculations'!$C$4:$S$1100,11,FALSE),"")</f>
        <v/>
      </c>
      <c r="V552" s="222" t="str">
        <f t="shared" si="139"/>
        <v/>
      </c>
      <c r="W552" s="222" t="str">
        <f t="shared" si="140"/>
        <v/>
      </c>
      <c r="X552" s="223" t="str">
        <f>IFERROR(VLOOKUP(_xlfn.CONCAT('Team Roster - Final'!$A552," : ",'Team Roster - Final'!$BM552),'Rate Calculations'!$C$4:$S$1100,14,FALSE),"")</f>
        <v/>
      </c>
      <c r="Y552" s="222" t="str">
        <f t="shared" si="141"/>
        <v/>
      </c>
      <c r="Z552" s="222" t="str">
        <f t="shared" si="142"/>
        <v/>
      </c>
      <c r="AA552" s="224" t="str">
        <f>IFERROR(IF(#REF!="Yes",$Y552, $Y552+$Q552*0.5),"")</f>
        <v/>
      </c>
      <c r="AB552" s="224" t="str">
        <f>IFERROR(IF(#REF!="Yes",$Z552, $Z552+$S552*0.5),"")</f>
        <v/>
      </c>
      <c r="AC552" s="220" t="str">
        <f>IFERROR(VLOOKUP(_xlfn.CONCAT('Team Roster - Final'!$A552," : ",'Team Roster - Final'!$BM552),'Rate Calculations'!$C$4:$U$1100,19,FALSE),"")</f>
        <v/>
      </c>
      <c r="AD552" s="220" t="str">
        <f t="shared" si="143"/>
        <v/>
      </c>
      <c r="AE552" s="220" t="str">
        <f t="shared" si="144"/>
        <v/>
      </c>
      <c r="AF552" s="225" t="str">
        <f>IFERROR(VLOOKUP(_xlfn.CONCAT('Team Roster - Final'!$A552," : ",'Team Roster - Final'!$BM552),'Rate Calculations'!$C$4:$AB$1100,22,FALSE),"")</f>
        <v/>
      </c>
      <c r="AG552" s="225" t="str">
        <f>IFERROR(VLOOKUP(_xlfn.CONCAT('Team Roster - Final'!$A552," : ",'Team Roster - Final'!$BM552),'Rate Calculations'!$C$4:$AB$1100,23,FALSE),"")</f>
        <v/>
      </c>
      <c r="AH552" s="222" t="str">
        <f t="shared" si="145"/>
        <v/>
      </c>
      <c r="AI552" s="222" t="str">
        <f t="shared" si="146"/>
        <v/>
      </c>
      <c r="AJ552" s="223" t="str">
        <f>Table1[[#This Row],[Home Office
Net Fee %]]</f>
        <v/>
      </c>
      <c r="AK552" s="222" t="str">
        <f t="shared" si="147"/>
        <v/>
      </c>
      <c r="AL552" s="222" t="str">
        <f t="shared" si="148"/>
        <v/>
      </c>
      <c r="AM552" s="215" t="str">
        <f>IFERROR(IF(#REF!="Yes",$AK552,($AK552+$AD552*0.5)),"")</f>
        <v/>
      </c>
      <c r="AN552" s="215" t="str">
        <f>IFERROR(IF(#REF!="Yes",$AL552,($AL552+$AE552*0.5)),"")</f>
        <v/>
      </c>
      <c r="AO552" s="374" t="str">
        <f>IF(ISBLANK('Team Roster Proposed - FBR'!Q553),"",'Team Roster Proposed - FBR'!Q553)</f>
        <v/>
      </c>
      <c r="AP552" s="226" t="e">
        <f>IF(ISBLANK(#REF!),"",#REF!)</f>
        <v>#REF!</v>
      </c>
      <c r="AQ552" s="226" t="e">
        <f>IF(ISBLANK(#REF!),"",#REF!)</f>
        <v>#REF!</v>
      </c>
      <c r="AR552" s="226" t="e">
        <f>IF(ISBLANK(#REF!),"",#REF!)</f>
        <v>#REF!</v>
      </c>
      <c r="AS552" s="219" t="e">
        <f>IF(ISBLANK(#REF!),"",#REF!)</f>
        <v>#REF!</v>
      </c>
      <c r="AT552" s="219" t="e">
        <f>IF(ISBLANK(#REF!),"",#REF!)</f>
        <v>#REF!</v>
      </c>
      <c r="AU552" s="219" t="e">
        <f>IF(ISBLANK(#REF!),"",#REF!)</f>
        <v>#REF!</v>
      </c>
      <c r="AV552" s="219" t="e">
        <f>IF(ISBLANK(#REF!),"",#REF!)</f>
        <v>#REF!</v>
      </c>
      <c r="AW552" s="219" t="e">
        <f>IF(ISBLANK(#REF!),"",#REF!)</f>
        <v>#REF!</v>
      </c>
      <c r="AX552" s="219" t="e">
        <f>IF(ISBLANK(#REF!),"",#REF!)</f>
        <v>#REF!</v>
      </c>
      <c r="AY552" s="226" t="e">
        <f>IF(ISBLANK(#REF!),"",#REF!)</f>
        <v>#REF!</v>
      </c>
      <c r="AZ552" s="219" t="e">
        <f>IF(ISBLANK(#REF!),"",#REF!)</f>
        <v>#REF!</v>
      </c>
      <c r="BA552" s="219" t="e">
        <f>IF(ISBLANK(#REF!),"",#REF!)</f>
        <v>#REF!</v>
      </c>
      <c r="BB552" s="219" t="e">
        <f>IF(ISBLANK(#REF!),"",#REF!)</f>
        <v>#REF!</v>
      </c>
      <c r="BC552" s="219" t="e">
        <f>IF(ISBLANK(#REF!),"",#REF!)</f>
        <v>#REF!</v>
      </c>
      <c r="BD552" s="219" t="e">
        <f>IF(ISBLANK(#REF!),"",#REF!)</f>
        <v>#REF!</v>
      </c>
      <c r="BE552" s="219" t="e">
        <f>IF(ISBLANK(#REF!),"",#REF!)</f>
        <v>#REF!</v>
      </c>
      <c r="BF552" s="219" t="e">
        <f>IF(ISBLANK(#REF!),"",#REF!)</f>
        <v>#REF!</v>
      </c>
      <c r="BG552" s="219" t="e">
        <f>IF(ISBLANK(#REF!),"",#REF!)</f>
        <v>#REF!</v>
      </c>
      <c r="BH552" s="219" t="e">
        <f>IF(ISBLANK(#REF!),"",#REF!)</f>
        <v>#REF!</v>
      </c>
      <c r="BI552" s="219" t="e">
        <f>IF(ISBLANK(#REF!),"",#REF!)</f>
        <v>#REF!</v>
      </c>
      <c r="BJ552" s="219" t="e">
        <f>IF(ISBLANK(#REF!),"",#REF!)</f>
        <v>#REF!</v>
      </c>
      <c r="BK552" s="219" t="e">
        <f>IF(ISBLANK(#REF!),"",#REF!)</f>
        <v>#REF!</v>
      </c>
      <c r="BL552" s="219" t="e">
        <f>IF(ISBLANK(#REF!),"",#REF!)</f>
        <v>#REF!</v>
      </c>
      <c r="BM552" s="219" t="e">
        <f>IF(ISBLANK(#REF!),"",#REF!)</f>
        <v>#REF!</v>
      </c>
      <c r="BN552" s="219" t="e">
        <f>IF(ISBLANK(#REF!),"",#REF!)</f>
        <v>#REF!</v>
      </c>
      <c r="BO552" s="227" t="e">
        <f t="shared" si="149"/>
        <v>#REF!</v>
      </c>
      <c r="BP552" s="228" t="str">
        <f t="shared" si="152"/>
        <v/>
      </c>
      <c r="BQ552" s="229" t="str">
        <f t="shared" si="136"/>
        <v/>
      </c>
      <c r="BR552" s="228" t="e">
        <f t="shared" si="150"/>
        <v>#REF!</v>
      </c>
      <c r="BS552" s="230" t="e">
        <f t="shared" si="151"/>
        <v>#REF!</v>
      </c>
    </row>
    <row r="553" spans="1:71">
      <c r="A553" s="213" t="e">
        <f>IF(ISBLANK(#REF!),"",#REF!)</f>
        <v>#REF!</v>
      </c>
      <c r="B553" s="214" t="e">
        <f>IF(ISBLANK(#REF!),"",#REF!)</f>
        <v>#REF!</v>
      </c>
      <c r="C553" s="214" t="e">
        <f>IF(ISBLANK(#REF!),"",#REF!)</f>
        <v>#REF!</v>
      </c>
      <c r="D553" s="214" t="e">
        <f>IF(ISBLANK(#REF!),"",#REF!)</f>
        <v>#REF!</v>
      </c>
      <c r="E553" s="214" t="e">
        <f>IF(ISBLANK(#REF!),"",#REF!)</f>
        <v>#REF!</v>
      </c>
      <c r="F553" s="214" t="e">
        <f>IF(ISBLANK(#REF!),"",#REF!)</f>
        <v>#REF!</v>
      </c>
      <c r="G553" s="214" t="e">
        <f>IF(ISBLANK(#REF!),"",#REF!)</f>
        <v>#REF!</v>
      </c>
      <c r="H553" s="215" t="e">
        <f>IF(ISBLANK(#REF!),"",#REF!)</f>
        <v>#REF!</v>
      </c>
      <c r="I553" s="214" t="e">
        <f>IF(ISBLANK(#REF!),"",#REF!)</f>
        <v>#REF!</v>
      </c>
      <c r="J553" s="216" t="e">
        <f>IF(ISBLANK(#REF!),"",#REF!)</f>
        <v>#REF!</v>
      </c>
      <c r="K553" s="217" t="e">
        <f>IF(ISBLANK(#REF!),"",#REF!)</f>
        <v>#REF!</v>
      </c>
      <c r="L553" s="217" t="e">
        <f>IF(ISBLANK(#REF!),"",#REF!)</f>
        <v>#REF!</v>
      </c>
      <c r="M553" s="218" t="e">
        <f>IF(ISBLANK(#REF!),"",#REF!)</f>
        <v>#REF!</v>
      </c>
      <c r="N553" s="218" t="e">
        <f>IF(ISBLANK(#REF!),"",#REF!)</f>
        <v>#REF!</v>
      </c>
      <c r="O553" s="220" t="str">
        <f>IFERROR(VLOOKUP(_xlfn.CONCAT('Team Roster - Final'!$A553," : ",'Team Roster - Final'!$BM553),'Rate Calculations'!$C$4:$G$1100,5,FALSE),"")</f>
        <v/>
      </c>
      <c r="P553" s="225">
        <f>IF(ISBLANK('Rate Calculations'!$H555),"",'Rate Calculations'!$H555)</f>
        <v>1.7500000000000002E-2</v>
      </c>
      <c r="Q553" s="220" t="str">
        <f t="shared" si="137"/>
        <v/>
      </c>
      <c r="R553" s="221">
        <f>IF(ISBLANK('Rate Calculations'!$J555),"",'Rate Calculations'!$J555)</f>
        <v>3.5000000000000003E-2</v>
      </c>
      <c r="S553" s="220" t="str">
        <f t="shared" si="138"/>
        <v/>
      </c>
      <c r="T553" s="225" t="str">
        <f>IFERROR(VLOOKUP(_xlfn.CONCAT('Team Roster - Final'!$A553," : ",'Team Roster - Final'!$BM553),'Rate Calculations'!$C$4:$S$1100,10,FALSE),"")</f>
        <v/>
      </c>
      <c r="U553" s="225" t="str">
        <f>IFERROR(VLOOKUP(_xlfn.CONCAT('Team Roster - Final'!$A553," : ",'Team Roster - Final'!$BM553),'Rate Calculations'!$C$4:$S$1100,11,FALSE),"")</f>
        <v/>
      </c>
      <c r="V553" s="222" t="str">
        <f t="shared" si="139"/>
        <v/>
      </c>
      <c r="W553" s="222" t="str">
        <f t="shared" si="140"/>
        <v/>
      </c>
      <c r="X553" s="223" t="str">
        <f>IFERROR(VLOOKUP(_xlfn.CONCAT('Team Roster - Final'!$A553," : ",'Team Roster - Final'!$BM553),'Rate Calculations'!$C$4:$S$1100,14,FALSE),"")</f>
        <v/>
      </c>
      <c r="Y553" s="222" t="str">
        <f t="shared" si="141"/>
        <v/>
      </c>
      <c r="Z553" s="222" t="str">
        <f t="shared" si="142"/>
        <v/>
      </c>
      <c r="AA553" s="224" t="str">
        <f>IFERROR(IF(#REF!="Yes",$Y553, $Y553+$Q553*0.5),"")</f>
        <v/>
      </c>
      <c r="AB553" s="224" t="str">
        <f>IFERROR(IF(#REF!="Yes",$Z553, $Z553+$S553*0.5),"")</f>
        <v/>
      </c>
      <c r="AC553" s="220" t="str">
        <f>IFERROR(VLOOKUP(_xlfn.CONCAT('Team Roster - Final'!$A553," : ",'Team Roster - Final'!$BM553),'Rate Calculations'!$C$4:$U$1100,19,FALSE),"")</f>
        <v/>
      </c>
      <c r="AD553" s="220" t="str">
        <f t="shared" si="143"/>
        <v/>
      </c>
      <c r="AE553" s="220" t="str">
        <f t="shared" si="144"/>
        <v/>
      </c>
      <c r="AF553" s="225" t="str">
        <f>IFERROR(VLOOKUP(_xlfn.CONCAT('Team Roster - Final'!$A553," : ",'Team Roster - Final'!$BM553),'Rate Calculations'!$C$4:$AB$1100,22,FALSE),"")</f>
        <v/>
      </c>
      <c r="AG553" s="225" t="str">
        <f>IFERROR(VLOOKUP(_xlfn.CONCAT('Team Roster - Final'!$A553," : ",'Team Roster - Final'!$BM553),'Rate Calculations'!$C$4:$AB$1100,23,FALSE),"")</f>
        <v/>
      </c>
      <c r="AH553" s="222" t="str">
        <f t="shared" si="145"/>
        <v/>
      </c>
      <c r="AI553" s="222" t="str">
        <f t="shared" si="146"/>
        <v/>
      </c>
      <c r="AJ553" s="223" t="str">
        <f>Table1[[#This Row],[Home Office
Net Fee %]]</f>
        <v/>
      </c>
      <c r="AK553" s="222" t="str">
        <f t="shared" si="147"/>
        <v/>
      </c>
      <c r="AL553" s="222" t="str">
        <f t="shared" si="148"/>
        <v/>
      </c>
      <c r="AM553" s="215" t="str">
        <f>IFERROR(IF(#REF!="Yes",$AK553,($AK553+$AD553*0.5)),"")</f>
        <v/>
      </c>
      <c r="AN553" s="215" t="str">
        <f>IFERROR(IF(#REF!="Yes",$AL553,($AL553+$AE553*0.5)),"")</f>
        <v/>
      </c>
      <c r="AO553" s="374" t="str">
        <f>IF(ISBLANK('Team Roster Proposed - FBR'!Q554),"",'Team Roster Proposed - FBR'!Q554)</f>
        <v/>
      </c>
      <c r="AP553" s="226" t="e">
        <f>IF(ISBLANK(#REF!),"",#REF!)</f>
        <v>#REF!</v>
      </c>
      <c r="AQ553" s="226" t="e">
        <f>IF(ISBLANK(#REF!),"",#REF!)</f>
        <v>#REF!</v>
      </c>
      <c r="AR553" s="226" t="e">
        <f>IF(ISBLANK(#REF!),"",#REF!)</f>
        <v>#REF!</v>
      </c>
      <c r="AS553" s="219" t="e">
        <f>IF(ISBLANK(#REF!),"",#REF!)</f>
        <v>#REF!</v>
      </c>
      <c r="AT553" s="219" t="e">
        <f>IF(ISBLANK(#REF!),"",#REF!)</f>
        <v>#REF!</v>
      </c>
      <c r="AU553" s="219" t="e">
        <f>IF(ISBLANK(#REF!),"",#REF!)</f>
        <v>#REF!</v>
      </c>
      <c r="AV553" s="219" t="e">
        <f>IF(ISBLANK(#REF!),"",#REF!)</f>
        <v>#REF!</v>
      </c>
      <c r="AW553" s="219" t="e">
        <f>IF(ISBLANK(#REF!),"",#REF!)</f>
        <v>#REF!</v>
      </c>
      <c r="AX553" s="219" t="e">
        <f>IF(ISBLANK(#REF!),"",#REF!)</f>
        <v>#REF!</v>
      </c>
      <c r="AY553" s="226" t="e">
        <f>IF(ISBLANK(#REF!),"",#REF!)</f>
        <v>#REF!</v>
      </c>
      <c r="AZ553" s="219" t="e">
        <f>IF(ISBLANK(#REF!),"",#REF!)</f>
        <v>#REF!</v>
      </c>
      <c r="BA553" s="219" t="e">
        <f>IF(ISBLANK(#REF!),"",#REF!)</f>
        <v>#REF!</v>
      </c>
      <c r="BB553" s="219" t="e">
        <f>IF(ISBLANK(#REF!),"",#REF!)</f>
        <v>#REF!</v>
      </c>
      <c r="BC553" s="219" t="e">
        <f>IF(ISBLANK(#REF!),"",#REF!)</f>
        <v>#REF!</v>
      </c>
      <c r="BD553" s="219" t="e">
        <f>IF(ISBLANK(#REF!),"",#REF!)</f>
        <v>#REF!</v>
      </c>
      <c r="BE553" s="219" t="e">
        <f>IF(ISBLANK(#REF!),"",#REF!)</f>
        <v>#REF!</v>
      </c>
      <c r="BF553" s="219" t="e">
        <f>IF(ISBLANK(#REF!),"",#REF!)</f>
        <v>#REF!</v>
      </c>
      <c r="BG553" s="219" t="e">
        <f>IF(ISBLANK(#REF!),"",#REF!)</f>
        <v>#REF!</v>
      </c>
      <c r="BH553" s="219" t="e">
        <f>IF(ISBLANK(#REF!),"",#REF!)</f>
        <v>#REF!</v>
      </c>
      <c r="BI553" s="219" t="e">
        <f>IF(ISBLANK(#REF!),"",#REF!)</f>
        <v>#REF!</v>
      </c>
      <c r="BJ553" s="219" t="e">
        <f>IF(ISBLANK(#REF!),"",#REF!)</f>
        <v>#REF!</v>
      </c>
      <c r="BK553" s="219" t="e">
        <f>IF(ISBLANK(#REF!),"",#REF!)</f>
        <v>#REF!</v>
      </c>
      <c r="BL553" s="219" t="e">
        <f>IF(ISBLANK(#REF!),"",#REF!)</f>
        <v>#REF!</v>
      </c>
      <c r="BM553" s="219" t="e">
        <f>IF(ISBLANK(#REF!),"",#REF!)</f>
        <v>#REF!</v>
      </c>
      <c r="BN553" s="219" t="e">
        <f>IF(ISBLANK(#REF!),"",#REF!)</f>
        <v>#REF!</v>
      </c>
      <c r="BO553" s="227" t="e">
        <f t="shared" si="149"/>
        <v>#REF!</v>
      </c>
      <c r="BP553" s="228" t="str">
        <f t="shared" si="152"/>
        <v/>
      </c>
      <c r="BQ553" s="229" t="str">
        <f t="shared" si="136"/>
        <v/>
      </c>
      <c r="BR553" s="228" t="e">
        <f t="shared" si="150"/>
        <v>#REF!</v>
      </c>
      <c r="BS553" s="230" t="e">
        <f t="shared" si="151"/>
        <v>#REF!</v>
      </c>
    </row>
    <row r="554" spans="1:71">
      <c r="A554" s="213" t="e">
        <f>IF(ISBLANK(#REF!),"",#REF!)</f>
        <v>#REF!</v>
      </c>
      <c r="B554" s="214" t="e">
        <f>IF(ISBLANK(#REF!),"",#REF!)</f>
        <v>#REF!</v>
      </c>
      <c r="C554" s="214" t="e">
        <f>IF(ISBLANK(#REF!),"",#REF!)</f>
        <v>#REF!</v>
      </c>
      <c r="D554" s="214" t="e">
        <f>IF(ISBLANK(#REF!),"",#REF!)</f>
        <v>#REF!</v>
      </c>
      <c r="E554" s="214" t="e">
        <f>IF(ISBLANK(#REF!),"",#REF!)</f>
        <v>#REF!</v>
      </c>
      <c r="F554" s="214" t="e">
        <f>IF(ISBLANK(#REF!),"",#REF!)</f>
        <v>#REF!</v>
      </c>
      <c r="G554" s="214" t="e">
        <f>IF(ISBLANK(#REF!),"",#REF!)</f>
        <v>#REF!</v>
      </c>
      <c r="H554" s="215" t="e">
        <f>IF(ISBLANK(#REF!),"",#REF!)</f>
        <v>#REF!</v>
      </c>
      <c r="I554" s="214" t="e">
        <f>IF(ISBLANK(#REF!),"",#REF!)</f>
        <v>#REF!</v>
      </c>
      <c r="J554" s="216" t="e">
        <f>IF(ISBLANK(#REF!),"",#REF!)</f>
        <v>#REF!</v>
      </c>
      <c r="K554" s="217" t="e">
        <f>IF(ISBLANK(#REF!),"",#REF!)</f>
        <v>#REF!</v>
      </c>
      <c r="L554" s="217" t="e">
        <f>IF(ISBLANK(#REF!),"",#REF!)</f>
        <v>#REF!</v>
      </c>
      <c r="M554" s="218" t="e">
        <f>IF(ISBLANK(#REF!),"",#REF!)</f>
        <v>#REF!</v>
      </c>
      <c r="N554" s="218" t="e">
        <f>IF(ISBLANK(#REF!),"",#REF!)</f>
        <v>#REF!</v>
      </c>
      <c r="O554" s="220" t="str">
        <f>IFERROR(VLOOKUP(_xlfn.CONCAT('Team Roster - Final'!$A554," : ",'Team Roster - Final'!$BM554),'Rate Calculations'!$C$4:$G$1100,5,FALSE),"")</f>
        <v/>
      </c>
      <c r="P554" s="225">
        <f>IF(ISBLANK('Rate Calculations'!$H556),"",'Rate Calculations'!$H556)</f>
        <v>1.7500000000000002E-2</v>
      </c>
      <c r="Q554" s="220" t="str">
        <f t="shared" si="137"/>
        <v/>
      </c>
      <c r="R554" s="221">
        <f>IF(ISBLANK('Rate Calculations'!$J556),"",'Rate Calculations'!$J556)</f>
        <v>3.5000000000000003E-2</v>
      </c>
      <c r="S554" s="220" t="str">
        <f t="shared" si="138"/>
        <v/>
      </c>
      <c r="T554" s="225" t="str">
        <f>IFERROR(VLOOKUP(_xlfn.CONCAT('Team Roster - Final'!$A554," : ",'Team Roster - Final'!$BM554),'Rate Calculations'!$C$4:$S$1100,10,FALSE),"")</f>
        <v/>
      </c>
      <c r="U554" s="225" t="str">
        <f>IFERROR(VLOOKUP(_xlfn.CONCAT('Team Roster - Final'!$A554," : ",'Team Roster - Final'!$BM554),'Rate Calculations'!$C$4:$S$1100,11,FALSE),"")</f>
        <v/>
      </c>
      <c r="V554" s="222" t="str">
        <f t="shared" si="139"/>
        <v/>
      </c>
      <c r="W554" s="222" t="str">
        <f t="shared" si="140"/>
        <v/>
      </c>
      <c r="X554" s="223" t="str">
        <f>IFERROR(VLOOKUP(_xlfn.CONCAT('Team Roster - Final'!$A554," : ",'Team Roster - Final'!$BM554),'Rate Calculations'!$C$4:$S$1100,14,FALSE),"")</f>
        <v/>
      </c>
      <c r="Y554" s="222" t="str">
        <f t="shared" si="141"/>
        <v/>
      </c>
      <c r="Z554" s="222" t="str">
        <f t="shared" si="142"/>
        <v/>
      </c>
      <c r="AA554" s="224" t="str">
        <f>IFERROR(IF(#REF!="Yes",$Y554, $Y554+$Q554*0.5),"")</f>
        <v/>
      </c>
      <c r="AB554" s="224" t="str">
        <f>IFERROR(IF(#REF!="Yes",$Z554, $Z554+$S554*0.5),"")</f>
        <v/>
      </c>
      <c r="AC554" s="220" t="str">
        <f>IFERROR(VLOOKUP(_xlfn.CONCAT('Team Roster - Final'!$A554," : ",'Team Roster - Final'!$BM554),'Rate Calculations'!$C$4:$U$1100,19,FALSE),"")</f>
        <v/>
      </c>
      <c r="AD554" s="220" t="str">
        <f t="shared" si="143"/>
        <v/>
      </c>
      <c r="AE554" s="220" t="str">
        <f t="shared" si="144"/>
        <v/>
      </c>
      <c r="AF554" s="225" t="str">
        <f>IFERROR(VLOOKUP(_xlfn.CONCAT('Team Roster - Final'!$A554," : ",'Team Roster - Final'!$BM554),'Rate Calculations'!$C$4:$AB$1100,22,FALSE),"")</f>
        <v/>
      </c>
      <c r="AG554" s="225" t="str">
        <f>IFERROR(VLOOKUP(_xlfn.CONCAT('Team Roster - Final'!$A554," : ",'Team Roster - Final'!$BM554),'Rate Calculations'!$C$4:$AB$1100,23,FALSE),"")</f>
        <v/>
      </c>
      <c r="AH554" s="222" t="str">
        <f t="shared" si="145"/>
        <v/>
      </c>
      <c r="AI554" s="222" t="str">
        <f t="shared" si="146"/>
        <v/>
      </c>
      <c r="AJ554" s="223" t="str">
        <f>Table1[[#This Row],[Home Office
Net Fee %]]</f>
        <v/>
      </c>
      <c r="AK554" s="222" t="str">
        <f t="shared" si="147"/>
        <v/>
      </c>
      <c r="AL554" s="222" t="str">
        <f t="shared" si="148"/>
        <v/>
      </c>
      <c r="AM554" s="215" t="str">
        <f>IFERROR(IF(#REF!="Yes",$AK554,($AK554+$AD554*0.5)),"")</f>
        <v/>
      </c>
      <c r="AN554" s="215" t="str">
        <f>IFERROR(IF(#REF!="Yes",$AL554,($AL554+$AE554*0.5)),"")</f>
        <v/>
      </c>
      <c r="AO554" s="374" t="str">
        <f>IF(ISBLANK('Team Roster Proposed - FBR'!Q555),"",'Team Roster Proposed - FBR'!Q555)</f>
        <v/>
      </c>
      <c r="AP554" s="226" t="e">
        <f>IF(ISBLANK(#REF!),"",#REF!)</f>
        <v>#REF!</v>
      </c>
      <c r="AQ554" s="226" t="e">
        <f>IF(ISBLANK(#REF!),"",#REF!)</f>
        <v>#REF!</v>
      </c>
      <c r="AR554" s="226" t="e">
        <f>IF(ISBLANK(#REF!),"",#REF!)</f>
        <v>#REF!</v>
      </c>
      <c r="AS554" s="219" t="e">
        <f>IF(ISBLANK(#REF!),"",#REF!)</f>
        <v>#REF!</v>
      </c>
      <c r="AT554" s="219" t="e">
        <f>IF(ISBLANK(#REF!),"",#REF!)</f>
        <v>#REF!</v>
      </c>
      <c r="AU554" s="219" t="e">
        <f>IF(ISBLANK(#REF!),"",#REF!)</f>
        <v>#REF!</v>
      </c>
      <c r="AV554" s="219" t="e">
        <f>IF(ISBLANK(#REF!),"",#REF!)</f>
        <v>#REF!</v>
      </c>
      <c r="AW554" s="219" t="e">
        <f>IF(ISBLANK(#REF!),"",#REF!)</f>
        <v>#REF!</v>
      </c>
      <c r="AX554" s="219" t="e">
        <f>IF(ISBLANK(#REF!),"",#REF!)</f>
        <v>#REF!</v>
      </c>
      <c r="AY554" s="226" t="e">
        <f>IF(ISBLANK(#REF!),"",#REF!)</f>
        <v>#REF!</v>
      </c>
      <c r="AZ554" s="219" t="e">
        <f>IF(ISBLANK(#REF!),"",#REF!)</f>
        <v>#REF!</v>
      </c>
      <c r="BA554" s="219" t="e">
        <f>IF(ISBLANK(#REF!),"",#REF!)</f>
        <v>#REF!</v>
      </c>
      <c r="BB554" s="219" t="e">
        <f>IF(ISBLANK(#REF!),"",#REF!)</f>
        <v>#REF!</v>
      </c>
      <c r="BC554" s="219" t="e">
        <f>IF(ISBLANK(#REF!),"",#REF!)</f>
        <v>#REF!</v>
      </c>
      <c r="BD554" s="219" t="e">
        <f>IF(ISBLANK(#REF!),"",#REF!)</f>
        <v>#REF!</v>
      </c>
      <c r="BE554" s="219" t="e">
        <f>IF(ISBLANK(#REF!),"",#REF!)</f>
        <v>#REF!</v>
      </c>
      <c r="BF554" s="219" t="e">
        <f>IF(ISBLANK(#REF!),"",#REF!)</f>
        <v>#REF!</v>
      </c>
      <c r="BG554" s="219" t="e">
        <f>IF(ISBLANK(#REF!),"",#REF!)</f>
        <v>#REF!</v>
      </c>
      <c r="BH554" s="219" t="e">
        <f>IF(ISBLANK(#REF!),"",#REF!)</f>
        <v>#REF!</v>
      </c>
      <c r="BI554" s="219" t="e">
        <f>IF(ISBLANK(#REF!),"",#REF!)</f>
        <v>#REF!</v>
      </c>
      <c r="BJ554" s="219" t="e">
        <f>IF(ISBLANK(#REF!),"",#REF!)</f>
        <v>#REF!</v>
      </c>
      <c r="BK554" s="219" t="e">
        <f>IF(ISBLANK(#REF!),"",#REF!)</f>
        <v>#REF!</v>
      </c>
      <c r="BL554" s="219" t="e">
        <f>IF(ISBLANK(#REF!),"",#REF!)</f>
        <v>#REF!</v>
      </c>
      <c r="BM554" s="219" t="e">
        <f>IF(ISBLANK(#REF!),"",#REF!)</f>
        <v>#REF!</v>
      </c>
      <c r="BN554" s="219" t="e">
        <f>IF(ISBLANK(#REF!),"",#REF!)</f>
        <v>#REF!</v>
      </c>
      <c r="BO554" s="227" t="e">
        <f t="shared" si="149"/>
        <v>#REF!</v>
      </c>
      <c r="BP554" s="228" t="str">
        <f t="shared" si="152"/>
        <v/>
      </c>
      <c r="BQ554" s="229" t="str">
        <f t="shared" si="136"/>
        <v/>
      </c>
      <c r="BR554" s="228" t="e">
        <f t="shared" si="150"/>
        <v>#REF!</v>
      </c>
      <c r="BS554" s="230" t="e">
        <f t="shared" si="151"/>
        <v>#REF!</v>
      </c>
    </row>
    <row r="555" spans="1:71">
      <c r="A555" s="213" t="e">
        <f>IF(ISBLANK(#REF!),"",#REF!)</f>
        <v>#REF!</v>
      </c>
      <c r="B555" s="214" t="e">
        <f>IF(ISBLANK(#REF!),"",#REF!)</f>
        <v>#REF!</v>
      </c>
      <c r="C555" s="214" t="e">
        <f>IF(ISBLANK(#REF!),"",#REF!)</f>
        <v>#REF!</v>
      </c>
      <c r="D555" s="214" t="e">
        <f>IF(ISBLANK(#REF!),"",#REF!)</f>
        <v>#REF!</v>
      </c>
      <c r="E555" s="214" t="e">
        <f>IF(ISBLANK(#REF!),"",#REF!)</f>
        <v>#REF!</v>
      </c>
      <c r="F555" s="214" t="e">
        <f>IF(ISBLANK(#REF!),"",#REF!)</f>
        <v>#REF!</v>
      </c>
      <c r="G555" s="214" t="e">
        <f>IF(ISBLANK(#REF!),"",#REF!)</f>
        <v>#REF!</v>
      </c>
      <c r="H555" s="215" t="e">
        <f>IF(ISBLANK(#REF!),"",#REF!)</f>
        <v>#REF!</v>
      </c>
      <c r="I555" s="214" t="e">
        <f>IF(ISBLANK(#REF!),"",#REF!)</f>
        <v>#REF!</v>
      </c>
      <c r="J555" s="216" t="e">
        <f>IF(ISBLANK(#REF!),"",#REF!)</f>
        <v>#REF!</v>
      </c>
      <c r="K555" s="217" t="e">
        <f>IF(ISBLANK(#REF!),"",#REF!)</f>
        <v>#REF!</v>
      </c>
      <c r="L555" s="217" t="e">
        <f>IF(ISBLANK(#REF!),"",#REF!)</f>
        <v>#REF!</v>
      </c>
      <c r="M555" s="218" t="e">
        <f>IF(ISBLANK(#REF!),"",#REF!)</f>
        <v>#REF!</v>
      </c>
      <c r="N555" s="218" t="e">
        <f>IF(ISBLANK(#REF!),"",#REF!)</f>
        <v>#REF!</v>
      </c>
      <c r="O555" s="220" t="str">
        <f>IFERROR(VLOOKUP(_xlfn.CONCAT('Team Roster - Final'!$A555," : ",'Team Roster - Final'!$BM555),'Rate Calculations'!$C$4:$G$1100,5,FALSE),"")</f>
        <v/>
      </c>
      <c r="P555" s="225">
        <f>IF(ISBLANK('Rate Calculations'!$H557),"",'Rate Calculations'!$H557)</f>
        <v>1.7500000000000002E-2</v>
      </c>
      <c r="Q555" s="220" t="str">
        <f t="shared" si="137"/>
        <v/>
      </c>
      <c r="R555" s="221">
        <f>IF(ISBLANK('Rate Calculations'!$J557),"",'Rate Calculations'!$J557)</f>
        <v>3.5000000000000003E-2</v>
      </c>
      <c r="S555" s="220" t="str">
        <f t="shared" si="138"/>
        <v/>
      </c>
      <c r="T555" s="225" t="str">
        <f>IFERROR(VLOOKUP(_xlfn.CONCAT('Team Roster - Final'!$A555," : ",'Team Roster - Final'!$BM555),'Rate Calculations'!$C$4:$S$1100,10,FALSE),"")</f>
        <v/>
      </c>
      <c r="U555" s="225" t="str">
        <f>IFERROR(VLOOKUP(_xlfn.CONCAT('Team Roster - Final'!$A555," : ",'Team Roster - Final'!$BM555),'Rate Calculations'!$C$4:$S$1100,11,FALSE),"")</f>
        <v/>
      </c>
      <c r="V555" s="222" t="str">
        <f t="shared" si="139"/>
        <v/>
      </c>
      <c r="W555" s="222" t="str">
        <f t="shared" si="140"/>
        <v/>
      </c>
      <c r="X555" s="223" t="str">
        <f>IFERROR(VLOOKUP(_xlfn.CONCAT('Team Roster - Final'!$A555," : ",'Team Roster - Final'!$BM555),'Rate Calculations'!$C$4:$S$1100,14,FALSE),"")</f>
        <v/>
      </c>
      <c r="Y555" s="222" t="str">
        <f t="shared" si="141"/>
        <v/>
      </c>
      <c r="Z555" s="222" t="str">
        <f t="shared" si="142"/>
        <v/>
      </c>
      <c r="AA555" s="224" t="str">
        <f>IFERROR(IF(#REF!="Yes",$Y555, $Y555+$Q555*0.5),"")</f>
        <v/>
      </c>
      <c r="AB555" s="224" t="str">
        <f>IFERROR(IF(#REF!="Yes",$Z555, $Z555+$S555*0.5),"")</f>
        <v/>
      </c>
      <c r="AC555" s="220" t="str">
        <f>IFERROR(VLOOKUP(_xlfn.CONCAT('Team Roster - Final'!$A555," : ",'Team Roster - Final'!$BM555),'Rate Calculations'!$C$4:$U$1100,19,FALSE),"")</f>
        <v/>
      </c>
      <c r="AD555" s="220" t="str">
        <f t="shared" si="143"/>
        <v/>
      </c>
      <c r="AE555" s="220" t="str">
        <f t="shared" si="144"/>
        <v/>
      </c>
      <c r="AF555" s="225" t="str">
        <f>IFERROR(VLOOKUP(_xlfn.CONCAT('Team Roster - Final'!$A555," : ",'Team Roster - Final'!$BM555),'Rate Calculations'!$C$4:$AB$1100,22,FALSE),"")</f>
        <v/>
      </c>
      <c r="AG555" s="225" t="str">
        <f>IFERROR(VLOOKUP(_xlfn.CONCAT('Team Roster - Final'!$A555," : ",'Team Roster - Final'!$BM555),'Rate Calculations'!$C$4:$AB$1100,23,FALSE),"")</f>
        <v/>
      </c>
      <c r="AH555" s="222" t="str">
        <f t="shared" si="145"/>
        <v/>
      </c>
      <c r="AI555" s="222" t="str">
        <f t="shared" si="146"/>
        <v/>
      </c>
      <c r="AJ555" s="223" t="str">
        <f>Table1[[#This Row],[Home Office
Net Fee %]]</f>
        <v/>
      </c>
      <c r="AK555" s="222" t="str">
        <f t="shared" si="147"/>
        <v/>
      </c>
      <c r="AL555" s="222" t="str">
        <f t="shared" si="148"/>
        <v/>
      </c>
      <c r="AM555" s="215" t="str">
        <f>IFERROR(IF(#REF!="Yes",$AK555,($AK555+$AD555*0.5)),"")</f>
        <v/>
      </c>
      <c r="AN555" s="215" t="str">
        <f>IFERROR(IF(#REF!="Yes",$AL555,($AL555+$AE555*0.5)),"")</f>
        <v/>
      </c>
      <c r="AO555" s="374" t="str">
        <f>IF(ISBLANK('Team Roster Proposed - FBR'!Q556),"",'Team Roster Proposed - FBR'!Q556)</f>
        <v/>
      </c>
      <c r="AP555" s="226" t="e">
        <f>IF(ISBLANK(#REF!),"",#REF!)</f>
        <v>#REF!</v>
      </c>
      <c r="AQ555" s="226" t="e">
        <f>IF(ISBLANK(#REF!),"",#REF!)</f>
        <v>#REF!</v>
      </c>
      <c r="AR555" s="226" t="e">
        <f>IF(ISBLANK(#REF!),"",#REF!)</f>
        <v>#REF!</v>
      </c>
      <c r="AS555" s="219" t="e">
        <f>IF(ISBLANK(#REF!),"",#REF!)</f>
        <v>#REF!</v>
      </c>
      <c r="AT555" s="219" t="e">
        <f>IF(ISBLANK(#REF!),"",#REF!)</f>
        <v>#REF!</v>
      </c>
      <c r="AU555" s="219" t="e">
        <f>IF(ISBLANK(#REF!),"",#REF!)</f>
        <v>#REF!</v>
      </c>
      <c r="AV555" s="219" t="e">
        <f>IF(ISBLANK(#REF!),"",#REF!)</f>
        <v>#REF!</v>
      </c>
      <c r="AW555" s="219" t="e">
        <f>IF(ISBLANK(#REF!),"",#REF!)</f>
        <v>#REF!</v>
      </c>
      <c r="AX555" s="219" t="e">
        <f>IF(ISBLANK(#REF!),"",#REF!)</f>
        <v>#REF!</v>
      </c>
      <c r="AY555" s="226" t="e">
        <f>IF(ISBLANK(#REF!),"",#REF!)</f>
        <v>#REF!</v>
      </c>
      <c r="AZ555" s="219" t="e">
        <f>IF(ISBLANK(#REF!),"",#REF!)</f>
        <v>#REF!</v>
      </c>
      <c r="BA555" s="219" t="e">
        <f>IF(ISBLANK(#REF!),"",#REF!)</f>
        <v>#REF!</v>
      </c>
      <c r="BB555" s="219" t="e">
        <f>IF(ISBLANK(#REF!),"",#REF!)</f>
        <v>#REF!</v>
      </c>
      <c r="BC555" s="219" t="e">
        <f>IF(ISBLANK(#REF!),"",#REF!)</f>
        <v>#REF!</v>
      </c>
      <c r="BD555" s="219" t="e">
        <f>IF(ISBLANK(#REF!),"",#REF!)</f>
        <v>#REF!</v>
      </c>
      <c r="BE555" s="219" t="e">
        <f>IF(ISBLANK(#REF!),"",#REF!)</f>
        <v>#REF!</v>
      </c>
      <c r="BF555" s="219" t="e">
        <f>IF(ISBLANK(#REF!),"",#REF!)</f>
        <v>#REF!</v>
      </c>
      <c r="BG555" s="219" t="e">
        <f>IF(ISBLANK(#REF!),"",#REF!)</f>
        <v>#REF!</v>
      </c>
      <c r="BH555" s="219" t="e">
        <f>IF(ISBLANK(#REF!),"",#REF!)</f>
        <v>#REF!</v>
      </c>
      <c r="BI555" s="219" t="e">
        <f>IF(ISBLANK(#REF!),"",#REF!)</f>
        <v>#REF!</v>
      </c>
      <c r="BJ555" s="219" t="e">
        <f>IF(ISBLANK(#REF!),"",#REF!)</f>
        <v>#REF!</v>
      </c>
      <c r="BK555" s="219" t="e">
        <f>IF(ISBLANK(#REF!),"",#REF!)</f>
        <v>#REF!</v>
      </c>
      <c r="BL555" s="219" t="e">
        <f>IF(ISBLANK(#REF!),"",#REF!)</f>
        <v>#REF!</v>
      </c>
      <c r="BM555" s="219" t="e">
        <f>IF(ISBLANK(#REF!),"",#REF!)</f>
        <v>#REF!</v>
      </c>
      <c r="BN555" s="219" t="e">
        <f>IF(ISBLANK(#REF!),"",#REF!)</f>
        <v>#REF!</v>
      </c>
      <c r="BO555" s="227" t="e">
        <f t="shared" si="149"/>
        <v>#REF!</v>
      </c>
      <c r="BP555" s="228" t="str">
        <f t="shared" si="152"/>
        <v/>
      </c>
      <c r="BQ555" s="229" t="str">
        <f t="shared" si="136"/>
        <v/>
      </c>
      <c r="BR555" s="228" t="e">
        <f t="shared" si="150"/>
        <v>#REF!</v>
      </c>
      <c r="BS555" s="230" t="e">
        <f t="shared" si="151"/>
        <v>#REF!</v>
      </c>
    </row>
    <row r="556" spans="1:71">
      <c r="A556" s="213" t="e">
        <f>IF(ISBLANK(#REF!),"",#REF!)</f>
        <v>#REF!</v>
      </c>
      <c r="B556" s="214" t="e">
        <f>IF(ISBLANK(#REF!),"",#REF!)</f>
        <v>#REF!</v>
      </c>
      <c r="C556" s="214" t="e">
        <f>IF(ISBLANK(#REF!),"",#REF!)</f>
        <v>#REF!</v>
      </c>
      <c r="D556" s="214" t="e">
        <f>IF(ISBLANK(#REF!),"",#REF!)</f>
        <v>#REF!</v>
      </c>
      <c r="E556" s="214" t="e">
        <f>IF(ISBLANK(#REF!),"",#REF!)</f>
        <v>#REF!</v>
      </c>
      <c r="F556" s="214" t="e">
        <f>IF(ISBLANK(#REF!),"",#REF!)</f>
        <v>#REF!</v>
      </c>
      <c r="G556" s="214" t="e">
        <f>IF(ISBLANK(#REF!),"",#REF!)</f>
        <v>#REF!</v>
      </c>
      <c r="H556" s="215" t="e">
        <f>IF(ISBLANK(#REF!),"",#REF!)</f>
        <v>#REF!</v>
      </c>
      <c r="I556" s="214" t="e">
        <f>IF(ISBLANK(#REF!),"",#REF!)</f>
        <v>#REF!</v>
      </c>
      <c r="J556" s="216" t="e">
        <f>IF(ISBLANK(#REF!),"",#REF!)</f>
        <v>#REF!</v>
      </c>
      <c r="K556" s="217" t="e">
        <f>IF(ISBLANK(#REF!),"",#REF!)</f>
        <v>#REF!</v>
      </c>
      <c r="L556" s="217" t="e">
        <f>IF(ISBLANK(#REF!),"",#REF!)</f>
        <v>#REF!</v>
      </c>
      <c r="M556" s="218" t="e">
        <f>IF(ISBLANK(#REF!),"",#REF!)</f>
        <v>#REF!</v>
      </c>
      <c r="N556" s="218" t="e">
        <f>IF(ISBLANK(#REF!),"",#REF!)</f>
        <v>#REF!</v>
      </c>
      <c r="O556" s="220" t="str">
        <f>IFERROR(VLOOKUP(_xlfn.CONCAT('Team Roster - Final'!$A556," : ",'Team Roster - Final'!$BM556),'Rate Calculations'!$C$4:$G$1100,5,FALSE),"")</f>
        <v/>
      </c>
      <c r="P556" s="225">
        <f>IF(ISBLANK('Rate Calculations'!$H558),"",'Rate Calculations'!$H558)</f>
        <v>1.7500000000000002E-2</v>
      </c>
      <c r="Q556" s="220" t="str">
        <f t="shared" si="137"/>
        <v/>
      </c>
      <c r="R556" s="221">
        <f>IF(ISBLANK('Rate Calculations'!$J558),"",'Rate Calculations'!$J558)</f>
        <v>3.5000000000000003E-2</v>
      </c>
      <c r="S556" s="220" t="str">
        <f t="shared" si="138"/>
        <v/>
      </c>
      <c r="T556" s="225" t="str">
        <f>IFERROR(VLOOKUP(_xlfn.CONCAT('Team Roster - Final'!$A556," : ",'Team Roster - Final'!$BM556),'Rate Calculations'!$C$4:$S$1100,10,FALSE),"")</f>
        <v/>
      </c>
      <c r="U556" s="225" t="str">
        <f>IFERROR(VLOOKUP(_xlfn.CONCAT('Team Roster - Final'!$A556," : ",'Team Roster - Final'!$BM556),'Rate Calculations'!$C$4:$S$1100,11,FALSE),"")</f>
        <v/>
      </c>
      <c r="V556" s="222" t="str">
        <f t="shared" si="139"/>
        <v/>
      </c>
      <c r="W556" s="222" t="str">
        <f t="shared" si="140"/>
        <v/>
      </c>
      <c r="X556" s="223" t="str">
        <f>IFERROR(VLOOKUP(_xlfn.CONCAT('Team Roster - Final'!$A556," : ",'Team Roster - Final'!$BM556),'Rate Calculations'!$C$4:$S$1100,14,FALSE),"")</f>
        <v/>
      </c>
      <c r="Y556" s="222" t="str">
        <f t="shared" si="141"/>
        <v/>
      </c>
      <c r="Z556" s="222" t="str">
        <f t="shared" si="142"/>
        <v/>
      </c>
      <c r="AA556" s="224" t="str">
        <f>IFERROR(IF(#REF!="Yes",$Y556, $Y556+$Q556*0.5),"")</f>
        <v/>
      </c>
      <c r="AB556" s="224" t="str">
        <f>IFERROR(IF(#REF!="Yes",$Z556, $Z556+$S556*0.5),"")</f>
        <v/>
      </c>
      <c r="AC556" s="220" t="str">
        <f>IFERROR(VLOOKUP(_xlfn.CONCAT('Team Roster - Final'!$A556," : ",'Team Roster - Final'!$BM556),'Rate Calculations'!$C$4:$U$1100,19,FALSE),"")</f>
        <v/>
      </c>
      <c r="AD556" s="220" t="str">
        <f t="shared" si="143"/>
        <v/>
      </c>
      <c r="AE556" s="220" t="str">
        <f t="shared" si="144"/>
        <v/>
      </c>
      <c r="AF556" s="225" t="str">
        <f>IFERROR(VLOOKUP(_xlfn.CONCAT('Team Roster - Final'!$A556," : ",'Team Roster - Final'!$BM556),'Rate Calculations'!$C$4:$AB$1100,22,FALSE),"")</f>
        <v/>
      </c>
      <c r="AG556" s="225" t="str">
        <f>IFERROR(VLOOKUP(_xlfn.CONCAT('Team Roster - Final'!$A556," : ",'Team Roster - Final'!$BM556),'Rate Calculations'!$C$4:$AB$1100,23,FALSE),"")</f>
        <v/>
      </c>
      <c r="AH556" s="222" t="str">
        <f t="shared" si="145"/>
        <v/>
      </c>
      <c r="AI556" s="222" t="str">
        <f t="shared" si="146"/>
        <v/>
      </c>
      <c r="AJ556" s="223" t="str">
        <f>Table1[[#This Row],[Home Office
Net Fee %]]</f>
        <v/>
      </c>
      <c r="AK556" s="222" t="str">
        <f t="shared" si="147"/>
        <v/>
      </c>
      <c r="AL556" s="222" t="str">
        <f t="shared" si="148"/>
        <v/>
      </c>
      <c r="AM556" s="215" t="str">
        <f>IFERROR(IF(#REF!="Yes",$AK556,($AK556+$AD556*0.5)),"")</f>
        <v/>
      </c>
      <c r="AN556" s="215" t="str">
        <f>IFERROR(IF(#REF!="Yes",$AL556,($AL556+$AE556*0.5)),"")</f>
        <v/>
      </c>
      <c r="AO556" s="374" t="str">
        <f>IF(ISBLANK('Team Roster Proposed - FBR'!Q557),"",'Team Roster Proposed - FBR'!Q557)</f>
        <v/>
      </c>
      <c r="AP556" s="226" t="e">
        <f>IF(ISBLANK(#REF!),"",#REF!)</f>
        <v>#REF!</v>
      </c>
      <c r="AQ556" s="226" t="e">
        <f>IF(ISBLANK(#REF!),"",#REF!)</f>
        <v>#REF!</v>
      </c>
      <c r="AR556" s="226" t="e">
        <f>IF(ISBLANK(#REF!),"",#REF!)</f>
        <v>#REF!</v>
      </c>
      <c r="AS556" s="219" t="e">
        <f>IF(ISBLANK(#REF!),"",#REF!)</f>
        <v>#REF!</v>
      </c>
      <c r="AT556" s="219" t="e">
        <f>IF(ISBLANK(#REF!),"",#REF!)</f>
        <v>#REF!</v>
      </c>
      <c r="AU556" s="219" t="e">
        <f>IF(ISBLANK(#REF!),"",#REF!)</f>
        <v>#REF!</v>
      </c>
      <c r="AV556" s="219" t="e">
        <f>IF(ISBLANK(#REF!),"",#REF!)</f>
        <v>#REF!</v>
      </c>
      <c r="AW556" s="219" t="e">
        <f>IF(ISBLANK(#REF!),"",#REF!)</f>
        <v>#REF!</v>
      </c>
      <c r="AX556" s="219" t="e">
        <f>IF(ISBLANK(#REF!),"",#REF!)</f>
        <v>#REF!</v>
      </c>
      <c r="AY556" s="226" t="e">
        <f>IF(ISBLANK(#REF!),"",#REF!)</f>
        <v>#REF!</v>
      </c>
      <c r="AZ556" s="219" t="e">
        <f>IF(ISBLANK(#REF!),"",#REF!)</f>
        <v>#REF!</v>
      </c>
      <c r="BA556" s="219" t="e">
        <f>IF(ISBLANK(#REF!),"",#REF!)</f>
        <v>#REF!</v>
      </c>
      <c r="BB556" s="219" t="e">
        <f>IF(ISBLANK(#REF!),"",#REF!)</f>
        <v>#REF!</v>
      </c>
      <c r="BC556" s="219" t="e">
        <f>IF(ISBLANK(#REF!),"",#REF!)</f>
        <v>#REF!</v>
      </c>
      <c r="BD556" s="219" t="e">
        <f>IF(ISBLANK(#REF!),"",#REF!)</f>
        <v>#REF!</v>
      </c>
      <c r="BE556" s="219" t="e">
        <f>IF(ISBLANK(#REF!),"",#REF!)</f>
        <v>#REF!</v>
      </c>
      <c r="BF556" s="219" t="e">
        <f>IF(ISBLANK(#REF!),"",#REF!)</f>
        <v>#REF!</v>
      </c>
      <c r="BG556" s="219" t="e">
        <f>IF(ISBLANK(#REF!),"",#REF!)</f>
        <v>#REF!</v>
      </c>
      <c r="BH556" s="219" t="e">
        <f>IF(ISBLANK(#REF!),"",#REF!)</f>
        <v>#REF!</v>
      </c>
      <c r="BI556" s="219" t="e">
        <f>IF(ISBLANK(#REF!),"",#REF!)</f>
        <v>#REF!</v>
      </c>
      <c r="BJ556" s="219" t="e">
        <f>IF(ISBLANK(#REF!),"",#REF!)</f>
        <v>#REF!</v>
      </c>
      <c r="BK556" s="219" t="e">
        <f>IF(ISBLANK(#REF!),"",#REF!)</f>
        <v>#REF!</v>
      </c>
      <c r="BL556" s="219" t="e">
        <f>IF(ISBLANK(#REF!),"",#REF!)</f>
        <v>#REF!</v>
      </c>
      <c r="BM556" s="219" t="e">
        <f>IF(ISBLANK(#REF!),"",#REF!)</f>
        <v>#REF!</v>
      </c>
      <c r="BN556" s="219" t="e">
        <f>IF(ISBLANK(#REF!),"",#REF!)</f>
        <v>#REF!</v>
      </c>
      <c r="BO556" s="227" t="e">
        <f t="shared" si="149"/>
        <v>#REF!</v>
      </c>
      <c r="BP556" s="228" t="str">
        <f t="shared" si="152"/>
        <v/>
      </c>
      <c r="BQ556" s="229" t="str">
        <f t="shared" si="136"/>
        <v/>
      </c>
      <c r="BR556" s="228" t="e">
        <f t="shared" si="150"/>
        <v>#REF!</v>
      </c>
      <c r="BS556" s="230" t="e">
        <f t="shared" si="151"/>
        <v>#REF!</v>
      </c>
    </row>
    <row r="557" spans="1:71">
      <c r="A557" s="213" t="e">
        <f>IF(ISBLANK(#REF!),"",#REF!)</f>
        <v>#REF!</v>
      </c>
      <c r="B557" s="214" t="e">
        <f>IF(ISBLANK(#REF!),"",#REF!)</f>
        <v>#REF!</v>
      </c>
      <c r="C557" s="214" t="e">
        <f>IF(ISBLANK(#REF!),"",#REF!)</f>
        <v>#REF!</v>
      </c>
      <c r="D557" s="214" t="e">
        <f>IF(ISBLANK(#REF!),"",#REF!)</f>
        <v>#REF!</v>
      </c>
      <c r="E557" s="214" t="e">
        <f>IF(ISBLANK(#REF!),"",#REF!)</f>
        <v>#REF!</v>
      </c>
      <c r="F557" s="214" t="e">
        <f>IF(ISBLANK(#REF!),"",#REF!)</f>
        <v>#REF!</v>
      </c>
      <c r="G557" s="214" t="e">
        <f>IF(ISBLANK(#REF!),"",#REF!)</f>
        <v>#REF!</v>
      </c>
      <c r="H557" s="215" t="e">
        <f>IF(ISBLANK(#REF!),"",#REF!)</f>
        <v>#REF!</v>
      </c>
      <c r="I557" s="214" t="e">
        <f>IF(ISBLANK(#REF!),"",#REF!)</f>
        <v>#REF!</v>
      </c>
      <c r="J557" s="216" t="e">
        <f>IF(ISBLANK(#REF!),"",#REF!)</f>
        <v>#REF!</v>
      </c>
      <c r="K557" s="217" t="e">
        <f>IF(ISBLANK(#REF!),"",#REF!)</f>
        <v>#REF!</v>
      </c>
      <c r="L557" s="217" t="e">
        <f>IF(ISBLANK(#REF!),"",#REF!)</f>
        <v>#REF!</v>
      </c>
      <c r="M557" s="218" t="e">
        <f>IF(ISBLANK(#REF!),"",#REF!)</f>
        <v>#REF!</v>
      </c>
      <c r="N557" s="218" t="e">
        <f>IF(ISBLANK(#REF!),"",#REF!)</f>
        <v>#REF!</v>
      </c>
      <c r="O557" s="220" t="str">
        <f>IFERROR(VLOOKUP(_xlfn.CONCAT('Team Roster - Final'!$A557," : ",'Team Roster - Final'!$BM557),'Rate Calculations'!$C$4:$G$1100,5,FALSE),"")</f>
        <v/>
      </c>
      <c r="P557" s="225">
        <f>IF(ISBLANK('Rate Calculations'!$H559),"",'Rate Calculations'!$H559)</f>
        <v>1.7500000000000002E-2</v>
      </c>
      <c r="Q557" s="220" t="str">
        <f t="shared" si="137"/>
        <v/>
      </c>
      <c r="R557" s="221">
        <f>IF(ISBLANK('Rate Calculations'!$J559),"",'Rate Calculations'!$J559)</f>
        <v>3.5000000000000003E-2</v>
      </c>
      <c r="S557" s="220" t="str">
        <f t="shared" si="138"/>
        <v/>
      </c>
      <c r="T557" s="225" t="str">
        <f>IFERROR(VLOOKUP(_xlfn.CONCAT('Team Roster - Final'!$A557," : ",'Team Roster - Final'!$BM557),'Rate Calculations'!$C$4:$S$1100,10,FALSE),"")</f>
        <v/>
      </c>
      <c r="U557" s="225" t="str">
        <f>IFERROR(VLOOKUP(_xlfn.CONCAT('Team Roster - Final'!$A557," : ",'Team Roster - Final'!$BM557),'Rate Calculations'!$C$4:$S$1100,11,FALSE),"")</f>
        <v/>
      </c>
      <c r="V557" s="222" t="str">
        <f t="shared" si="139"/>
        <v/>
      </c>
      <c r="W557" s="222" t="str">
        <f t="shared" si="140"/>
        <v/>
      </c>
      <c r="X557" s="223" t="str">
        <f>IFERROR(VLOOKUP(_xlfn.CONCAT('Team Roster - Final'!$A557," : ",'Team Roster - Final'!$BM557),'Rate Calculations'!$C$4:$S$1100,14,FALSE),"")</f>
        <v/>
      </c>
      <c r="Y557" s="222" t="str">
        <f t="shared" si="141"/>
        <v/>
      </c>
      <c r="Z557" s="222" t="str">
        <f t="shared" si="142"/>
        <v/>
      </c>
      <c r="AA557" s="224" t="str">
        <f>IFERROR(IF(#REF!="Yes",$Y557, $Y557+$Q557*0.5),"")</f>
        <v/>
      </c>
      <c r="AB557" s="224" t="str">
        <f>IFERROR(IF(#REF!="Yes",$Z557, $Z557+$S557*0.5),"")</f>
        <v/>
      </c>
      <c r="AC557" s="220" t="str">
        <f>IFERROR(VLOOKUP(_xlfn.CONCAT('Team Roster - Final'!$A557," : ",'Team Roster - Final'!$BM557),'Rate Calculations'!$C$4:$U$1100,19,FALSE),"")</f>
        <v/>
      </c>
      <c r="AD557" s="220" t="str">
        <f t="shared" si="143"/>
        <v/>
      </c>
      <c r="AE557" s="220" t="str">
        <f t="shared" si="144"/>
        <v/>
      </c>
      <c r="AF557" s="225" t="str">
        <f>IFERROR(VLOOKUP(_xlfn.CONCAT('Team Roster - Final'!$A557," : ",'Team Roster - Final'!$BM557),'Rate Calculations'!$C$4:$AB$1100,22,FALSE),"")</f>
        <v/>
      </c>
      <c r="AG557" s="225" t="str">
        <f>IFERROR(VLOOKUP(_xlfn.CONCAT('Team Roster - Final'!$A557," : ",'Team Roster - Final'!$BM557),'Rate Calculations'!$C$4:$AB$1100,23,FALSE),"")</f>
        <v/>
      </c>
      <c r="AH557" s="222" t="str">
        <f t="shared" si="145"/>
        <v/>
      </c>
      <c r="AI557" s="222" t="str">
        <f t="shared" si="146"/>
        <v/>
      </c>
      <c r="AJ557" s="223" t="str">
        <f>Table1[[#This Row],[Home Office
Net Fee %]]</f>
        <v/>
      </c>
      <c r="AK557" s="222" t="str">
        <f t="shared" si="147"/>
        <v/>
      </c>
      <c r="AL557" s="222" t="str">
        <f t="shared" si="148"/>
        <v/>
      </c>
      <c r="AM557" s="215" t="str">
        <f>IFERROR(IF(#REF!="Yes",$AK557,($AK557+$AD557*0.5)),"")</f>
        <v/>
      </c>
      <c r="AN557" s="215" t="str">
        <f>IFERROR(IF(#REF!="Yes",$AL557,($AL557+$AE557*0.5)),"")</f>
        <v/>
      </c>
      <c r="AO557" s="374" t="str">
        <f>IF(ISBLANK('Team Roster Proposed - FBR'!Q558),"",'Team Roster Proposed - FBR'!Q558)</f>
        <v/>
      </c>
      <c r="AP557" s="226" t="e">
        <f>IF(ISBLANK(#REF!),"",#REF!)</f>
        <v>#REF!</v>
      </c>
      <c r="AQ557" s="226" t="e">
        <f>IF(ISBLANK(#REF!),"",#REF!)</f>
        <v>#REF!</v>
      </c>
      <c r="AR557" s="226" t="e">
        <f>IF(ISBLANK(#REF!),"",#REF!)</f>
        <v>#REF!</v>
      </c>
      <c r="AS557" s="219" t="e">
        <f>IF(ISBLANK(#REF!),"",#REF!)</f>
        <v>#REF!</v>
      </c>
      <c r="AT557" s="219" t="e">
        <f>IF(ISBLANK(#REF!),"",#REF!)</f>
        <v>#REF!</v>
      </c>
      <c r="AU557" s="219" t="e">
        <f>IF(ISBLANK(#REF!),"",#REF!)</f>
        <v>#REF!</v>
      </c>
      <c r="AV557" s="219" t="e">
        <f>IF(ISBLANK(#REF!),"",#REF!)</f>
        <v>#REF!</v>
      </c>
      <c r="AW557" s="219" t="e">
        <f>IF(ISBLANK(#REF!),"",#REF!)</f>
        <v>#REF!</v>
      </c>
      <c r="AX557" s="219" t="e">
        <f>IF(ISBLANK(#REF!),"",#REF!)</f>
        <v>#REF!</v>
      </c>
      <c r="AY557" s="226" t="e">
        <f>IF(ISBLANK(#REF!),"",#REF!)</f>
        <v>#REF!</v>
      </c>
      <c r="AZ557" s="219" t="e">
        <f>IF(ISBLANK(#REF!),"",#REF!)</f>
        <v>#REF!</v>
      </c>
      <c r="BA557" s="219" t="e">
        <f>IF(ISBLANK(#REF!),"",#REF!)</f>
        <v>#REF!</v>
      </c>
      <c r="BB557" s="219" t="e">
        <f>IF(ISBLANK(#REF!),"",#REF!)</f>
        <v>#REF!</v>
      </c>
      <c r="BC557" s="219" t="e">
        <f>IF(ISBLANK(#REF!),"",#REF!)</f>
        <v>#REF!</v>
      </c>
      <c r="BD557" s="219" t="e">
        <f>IF(ISBLANK(#REF!),"",#REF!)</f>
        <v>#REF!</v>
      </c>
      <c r="BE557" s="219" t="e">
        <f>IF(ISBLANK(#REF!),"",#REF!)</f>
        <v>#REF!</v>
      </c>
      <c r="BF557" s="219" t="e">
        <f>IF(ISBLANK(#REF!),"",#REF!)</f>
        <v>#REF!</v>
      </c>
      <c r="BG557" s="219" t="e">
        <f>IF(ISBLANK(#REF!),"",#REF!)</f>
        <v>#REF!</v>
      </c>
      <c r="BH557" s="219" t="e">
        <f>IF(ISBLANK(#REF!),"",#REF!)</f>
        <v>#REF!</v>
      </c>
      <c r="BI557" s="219" t="e">
        <f>IF(ISBLANK(#REF!),"",#REF!)</f>
        <v>#REF!</v>
      </c>
      <c r="BJ557" s="219" t="e">
        <f>IF(ISBLANK(#REF!),"",#REF!)</f>
        <v>#REF!</v>
      </c>
      <c r="BK557" s="219" t="e">
        <f>IF(ISBLANK(#REF!),"",#REF!)</f>
        <v>#REF!</v>
      </c>
      <c r="BL557" s="219" t="e">
        <f>IF(ISBLANK(#REF!),"",#REF!)</f>
        <v>#REF!</v>
      </c>
      <c r="BM557" s="219" t="e">
        <f>IF(ISBLANK(#REF!),"",#REF!)</f>
        <v>#REF!</v>
      </c>
      <c r="BN557" s="219" t="e">
        <f>IF(ISBLANK(#REF!),"",#REF!)</f>
        <v>#REF!</v>
      </c>
      <c r="BO557" s="227" t="e">
        <f t="shared" si="149"/>
        <v>#REF!</v>
      </c>
      <c r="BP557" s="228" t="str">
        <f t="shared" si="152"/>
        <v/>
      </c>
      <c r="BQ557" s="229" t="str">
        <f t="shared" si="136"/>
        <v/>
      </c>
      <c r="BR557" s="228" t="e">
        <f t="shared" si="150"/>
        <v>#REF!</v>
      </c>
      <c r="BS557" s="230" t="e">
        <f t="shared" si="151"/>
        <v>#REF!</v>
      </c>
    </row>
    <row r="558" spans="1:71">
      <c r="A558" s="213" t="e">
        <f>IF(ISBLANK(#REF!),"",#REF!)</f>
        <v>#REF!</v>
      </c>
      <c r="B558" s="214" t="e">
        <f>IF(ISBLANK(#REF!),"",#REF!)</f>
        <v>#REF!</v>
      </c>
      <c r="C558" s="214" t="e">
        <f>IF(ISBLANK(#REF!),"",#REF!)</f>
        <v>#REF!</v>
      </c>
      <c r="D558" s="214" t="e">
        <f>IF(ISBLANK(#REF!),"",#REF!)</f>
        <v>#REF!</v>
      </c>
      <c r="E558" s="214" t="e">
        <f>IF(ISBLANK(#REF!),"",#REF!)</f>
        <v>#REF!</v>
      </c>
      <c r="F558" s="214" t="e">
        <f>IF(ISBLANK(#REF!),"",#REF!)</f>
        <v>#REF!</v>
      </c>
      <c r="G558" s="214" t="e">
        <f>IF(ISBLANK(#REF!),"",#REF!)</f>
        <v>#REF!</v>
      </c>
      <c r="H558" s="215" t="e">
        <f>IF(ISBLANK(#REF!),"",#REF!)</f>
        <v>#REF!</v>
      </c>
      <c r="I558" s="214" t="e">
        <f>IF(ISBLANK(#REF!),"",#REF!)</f>
        <v>#REF!</v>
      </c>
      <c r="J558" s="216" t="e">
        <f>IF(ISBLANK(#REF!),"",#REF!)</f>
        <v>#REF!</v>
      </c>
      <c r="K558" s="217" t="e">
        <f>IF(ISBLANK(#REF!),"",#REF!)</f>
        <v>#REF!</v>
      </c>
      <c r="L558" s="217" t="e">
        <f>IF(ISBLANK(#REF!),"",#REF!)</f>
        <v>#REF!</v>
      </c>
      <c r="M558" s="218" t="e">
        <f>IF(ISBLANK(#REF!),"",#REF!)</f>
        <v>#REF!</v>
      </c>
      <c r="N558" s="218" t="e">
        <f>IF(ISBLANK(#REF!),"",#REF!)</f>
        <v>#REF!</v>
      </c>
      <c r="O558" s="220" t="str">
        <f>IFERROR(VLOOKUP(_xlfn.CONCAT('Team Roster - Final'!$A558," : ",'Team Roster - Final'!$BM558),'Rate Calculations'!$C$4:$G$1100,5,FALSE),"")</f>
        <v/>
      </c>
      <c r="P558" s="225">
        <f>IF(ISBLANK('Rate Calculations'!$H560),"",'Rate Calculations'!$H560)</f>
        <v>1.7500000000000002E-2</v>
      </c>
      <c r="Q558" s="220" t="str">
        <f t="shared" si="137"/>
        <v/>
      </c>
      <c r="R558" s="221">
        <f>IF(ISBLANK('Rate Calculations'!$J560),"",'Rate Calculations'!$J560)</f>
        <v>3.5000000000000003E-2</v>
      </c>
      <c r="S558" s="220" t="str">
        <f t="shared" si="138"/>
        <v/>
      </c>
      <c r="T558" s="225" t="str">
        <f>IFERROR(VLOOKUP(_xlfn.CONCAT('Team Roster - Final'!$A558," : ",'Team Roster - Final'!$BM558),'Rate Calculations'!$C$4:$S$1100,10,FALSE),"")</f>
        <v/>
      </c>
      <c r="U558" s="225" t="str">
        <f>IFERROR(VLOOKUP(_xlfn.CONCAT('Team Roster - Final'!$A558," : ",'Team Roster - Final'!$BM558),'Rate Calculations'!$C$4:$S$1100,11,FALSE),"")</f>
        <v/>
      </c>
      <c r="V558" s="222" t="str">
        <f t="shared" si="139"/>
        <v/>
      </c>
      <c r="W558" s="222" t="str">
        <f t="shared" si="140"/>
        <v/>
      </c>
      <c r="X558" s="223" t="str">
        <f>IFERROR(VLOOKUP(_xlfn.CONCAT('Team Roster - Final'!$A558," : ",'Team Roster - Final'!$BM558),'Rate Calculations'!$C$4:$S$1100,14,FALSE),"")</f>
        <v/>
      </c>
      <c r="Y558" s="222" t="str">
        <f t="shared" si="141"/>
        <v/>
      </c>
      <c r="Z558" s="222" t="str">
        <f t="shared" si="142"/>
        <v/>
      </c>
      <c r="AA558" s="224" t="str">
        <f>IFERROR(IF(#REF!="Yes",$Y558, $Y558+$Q558*0.5),"")</f>
        <v/>
      </c>
      <c r="AB558" s="224" t="str">
        <f>IFERROR(IF(#REF!="Yes",$Z558, $Z558+$S558*0.5),"")</f>
        <v/>
      </c>
      <c r="AC558" s="220" t="str">
        <f>IFERROR(VLOOKUP(_xlfn.CONCAT('Team Roster - Final'!$A558," : ",'Team Roster - Final'!$BM558),'Rate Calculations'!$C$4:$U$1100,19,FALSE),"")</f>
        <v/>
      </c>
      <c r="AD558" s="220" t="str">
        <f t="shared" si="143"/>
        <v/>
      </c>
      <c r="AE558" s="220" t="str">
        <f t="shared" si="144"/>
        <v/>
      </c>
      <c r="AF558" s="225" t="str">
        <f>IFERROR(VLOOKUP(_xlfn.CONCAT('Team Roster - Final'!$A558," : ",'Team Roster - Final'!$BM558),'Rate Calculations'!$C$4:$AB$1100,22,FALSE),"")</f>
        <v/>
      </c>
      <c r="AG558" s="225" t="str">
        <f>IFERROR(VLOOKUP(_xlfn.CONCAT('Team Roster - Final'!$A558," : ",'Team Roster - Final'!$BM558),'Rate Calculations'!$C$4:$AB$1100,23,FALSE),"")</f>
        <v/>
      </c>
      <c r="AH558" s="222" t="str">
        <f t="shared" si="145"/>
        <v/>
      </c>
      <c r="AI558" s="222" t="str">
        <f t="shared" si="146"/>
        <v/>
      </c>
      <c r="AJ558" s="223" t="str">
        <f>Table1[[#This Row],[Home Office
Net Fee %]]</f>
        <v/>
      </c>
      <c r="AK558" s="222" t="str">
        <f t="shared" si="147"/>
        <v/>
      </c>
      <c r="AL558" s="222" t="str">
        <f t="shared" si="148"/>
        <v/>
      </c>
      <c r="AM558" s="215" t="str">
        <f>IFERROR(IF(#REF!="Yes",$AK558,($AK558+$AD558*0.5)),"")</f>
        <v/>
      </c>
      <c r="AN558" s="215" t="str">
        <f>IFERROR(IF(#REF!="Yes",$AL558,($AL558+$AE558*0.5)),"")</f>
        <v/>
      </c>
      <c r="AO558" s="374" t="str">
        <f>IF(ISBLANK('Team Roster Proposed - FBR'!Q559),"",'Team Roster Proposed - FBR'!Q559)</f>
        <v/>
      </c>
      <c r="AP558" s="226" t="e">
        <f>IF(ISBLANK(#REF!),"",#REF!)</f>
        <v>#REF!</v>
      </c>
      <c r="AQ558" s="226" t="e">
        <f>IF(ISBLANK(#REF!),"",#REF!)</f>
        <v>#REF!</v>
      </c>
      <c r="AR558" s="226" t="e">
        <f>IF(ISBLANK(#REF!),"",#REF!)</f>
        <v>#REF!</v>
      </c>
      <c r="AS558" s="219" t="e">
        <f>IF(ISBLANK(#REF!),"",#REF!)</f>
        <v>#REF!</v>
      </c>
      <c r="AT558" s="219" t="e">
        <f>IF(ISBLANK(#REF!),"",#REF!)</f>
        <v>#REF!</v>
      </c>
      <c r="AU558" s="219" t="e">
        <f>IF(ISBLANK(#REF!),"",#REF!)</f>
        <v>#REF!</v>
      </c>
      <c r="AV558" s="219" t="e">
        <f>IF(ISBLANK(#REF!),"",#REF!)</f>
        <v>#REF!</v>
      </c>
      <c r="AW558" s="219" t="e">
        <f>IF(ISBLANK(#REF!),"",#REF!)</f>
        <v>#REF!</v>
      </c>
      <c r="AX558" s="219" t="e">
        <f>IF(ISBLANK(#REF!),"",#REF!)</f>
        <v>#REF!</v>
      </c>
      <c r="AY558" s="226" t="e">
        <f>IF(ISBLANK(#REF!),"",#REF!)</f>
        <v>#REF!</v>
      </c>
      <c r="AZ558" s="219" t="e">
        <f>IF(ISBLANK(#REF!),"",#REF!)</f>
        <v>#REF!</v>
      </c>
      <c r="BA558" s="219" t="e">
        <f>IF(ISBLANK(#REF!),"",#REF!)</f>
        <v>#REF!</v>
      </c>
      <c r="BB558" s="219" t="e">
        <f>IF(ISBLANK(#REF!),"",#REF!)</f>
        <v>#REF!</v>
      </c>
      <c r="BC558" s="219" t="e">
        <f>IF(ISBLANK(#REF!),"",#REF!)</f>
        <v>#REF!</v>
      </c>
      <c r="BD558" s="219" t="e">
        <f>IF(ISBLANK(#REF!),"",#REF!)</f>
        <v>#REF!</v>
      </c>
      <c r="BE558" s="219" t="e">
        <f>IF(ISBLANK(#REF!),"",#REF!)</f>
        <v>#REF!</v>
      </c>
      <c r="BF558" s="219" t="e">
        <f>IF(ISBLANK(#REF!),"",#REF!)</f>
        <v>#REF!</v>
      </c>
      <c r="BG558" s="219" t="e">
        <f>IF(ISBLANK(#REF!),"",#REF!)</f>
        <v>#REF!</v>
      </c>
      <c r="BH558" s="219" t="e">
        <f>IF(ISBLANK(#REF!),"",#REF!)</f>
        <v>#REF!</v>
      </c>
      <c r="BI558" s="219" t="e">
        <f>IF(ISBLANK(#REF!),"",#REF!)</f>
        <v>#REF!</v>
      </c>
      <c r="BJ558" s="219" t="e">
        <f>IF(ISBLANK(#REF!),"",#REF!)</f>
        <v>#REF!</v>
      </c>
      <c r="BK558" s="219" t="e">
        <f>IF(ISBLANK(#REF!),"",#REF!)</f>
        <v>#REF!</v>
      </c>
      <c r="BL558" s="219" t="e">
        <f>IF(ISBLANK(#REF!),"",#REF!)</f>
        <v>#REF!</v>
      </c>
      <c r="BM558" s="219" t="e">
        <f>IF(ISBLANK(#REF!),"",#REF!)</f>
        <v>#REF!</v>
      </c>
      <c r="BN558" s="219" t="e">
        <f>IF(ISBLANK(#REF!),"",#REF!)</f>
        <v>#REF!</v>
      </c>
      <c r="BO558" s="227" t="e">
        <f t="shared" si="149"/>
        <v>#REF!</v>
      </c>
      <c r="BP558" s="228" t="str">
        <f t="shared" si="152"/>
        <v/>
      </c>
      <c r="BQ558" s="229" t="str">
        <f t="shared" si="136"/>
        <v/>
      </c>
      <c r="BR558" s="228" t="e">
        <f t="shared" si="150"/>
        <v>#REF!</v>
      </c>
      <c r="BS558" s="230" t="e">
        <f t="shared" si="151"/>
        <v>#REF!</v>
      </c>
    </row>
    <row r="559" spans="1:71">
      <c r="A559" s="213" t="e">
        <f>IF(ISBLANK(#REF!),"",#REF!)</f>
        <v>#REF!</v>
      </c>
      <c r="B559" s="214" t="e">
        <f>IF(ISBLANK(#REF!),"",#REF!)</f>
        <v>#REF!</v>
      </c>
      <c r="C559" s="214" t="e">
        <f>IF(ISBLANK(#REF!),"",#REF!)</f>
        <v>#REF!</v>
      </c>
      <c r="D559" s="214" t="e">
        <f>IF(ISBLANK(#REF!),"",#REF!)</f>
        <v>#REF!</v>
      </c>
      <c r="E559" s="214" t="e">
        <f>IF(ISBLANK(#REF!),"",#REF!)</f>
        <v>#REF!</v>
      </c>
      <c r="F559" s="214" t="e">
        <f>IF(ISBLANK(#REF!),"",#REF!)</f>
        <v>#REF!</v>
      </c>
      <c r="G559" s="214" t="e">
        <f>IF(ISBLANK(#REF!),"",#REF!)</f>
        <v>#REF!</v>
      </c>
      <c r="H559" s="215" t="e">
        <f>IF(ISBLANK(#REF!),"",#REF!)</f>
        <v>#REF!</v>
      </c>
      <c r="I559" s="214" t="e">
        <f>IF(ISBLANK(#REF!),"",#REF!)</f>
        <v>#REF!</v>
      </c>
      <c r="J559" s="216" t="e">
        <f>IF(ISBLANK(#REF!),"",#REF!)</f>
        <v>#REF!</v>
      </c>
      <c r="K559" s="217" t="e">
        <f>IF(ISBLANK(#REF!),"",#REF!)</f>
        <v>#REF!</v>
      </c>
      <c r="L559" s="217" t="e">
        <f>IF(ISBLANK(#REF!),"",#REF!)</f>
        <v>#REF!</v>
      </c>
      <c r="M559" s="218" t="e">
        <f>IF(ISBLANK(#REF!),"",#REF!)</f>
        <v>#REF!</v>
      </c>
      <c r="N559" s="218" t="e">
        <f>IF(ISBLANK(#REF!),"",#REF!)</f>
        <v>#REF!</v>
      </c>
      <c r="O559" s="220" t="str">
        <f>IFERROR(VLOOKUP(_xlfn.CONCAT('Team Roster - Final'!$A559," : ",'Team Roster - Final'!$BM559),'Rate Calculations'!$C$4:$G$1100,5,FALSE),"")</f>
        <v/>
      </c>
      <c r="P559" s="225">
        <f>IF(ISBLANK('Rate Calculations'!$H561),"",'Rate Calculations'!$H561)</f>
        <v>1.7500000000000002E-2</v>
      </c>
      <c r="Q559" s="220" t="str">
        <f t="shared" si="137"/>
        <v/>
      </c>
      <c r="R559" s="221">
        <f>IF(ISBLANK('Rate Calculations'!$J561),"",'Rate Calculations'!$J561)</f>
        <v>3.5000000000000003E-2</v>
      </c>
      <c r="S559" s="220" t="str">
        <f t="shared" si="138"/>
        <v/>
      </c>
      <c r="T559" s="225" t="str">
        <f>IFERROR(VLOOKUP(_xlfn.CONCAT('Team Roster - Final'!$A559," : ",'Team Roster - Final'!$BM559),'Rate Calculations'!$C$4:$S$1100,10,FALSE),"")</f>
        <v/>
      </c>
      <c r="U559" s="225" t="str">
        <f>IFERROR(VLOOKUP(_xlfn.CONCAT('Team Roster - Final'!$A559," : ",'Team Roster - Final'!$BM559),'Rate Calculations'!$C$4:$S$1100,11,FALSE),"")</f>
        <v/>
      </c>
      <c r="V559" s="222" t="str">
        <f t="shared" si="139"/>
        <v/>
      </c>
      <c r="W559" s="222" t="str">
        <f t="shared" si="140"/>
        <v/>
      </c>
      <c r="X559" s="223" t="str">
        <f>IFERROR(VLOOKUP(_xlfn.CONCAT('Team Roster - Final'!$A559," : ",'Team Roster - Final'!$BM559),'Rate Calculations'!$C$4:$S$1100,14,FALSE),"")</f>
        <v/>
      </c>
      <c r="Y559" s="222" t="str">
        <f t="shared" si="141"/>
        <v/>
      </c>
      <c r="Z559" s="222" t="str">
        <f t="shared" si="142"/>
        <v/>
      </c>
      <c r="AA559" s="224" t="str">
        <f>IFERROR(IF(#REF!="Yes",$Y559, $Y559+$Q559*0.5),"")</f>
        <v/>
      </c>
      <c r="AB559" s="224" t="str">
        <f>IFERROR(IF(#REF!="Yes",$Z559, $Z559+$S559*0.5),"")</f>
        <v/>
      </c>
      <c r="AC559" s="220" t="str">
        <f>IFERROR(VLOOKUP(_xlfn.CONCAT('Team Roster - Final'!$A559," : ",'Team Roster - Final'!$BM559),'Rate Calculations'!$C$4:$U$1100,19,FALSE),"")</f>
        <v/>
      </c>
      <c r="AD559" s="220" t="str">
        <f t="shared" si="143"/>
        <v/>
      </c>
      <c r="AE559" s="220" t="str">
        <f t="shared" si="144"/>
        <v/>
      </c>
      <c r="AF559" s="225" t="str">
        <f>IFERROR(VLOOKUP(_xlfn.CONCAT('Team Roster - Final'!$A559," : ",'Team Roster - Final'!$BM559),'Rate Calculations'!$C$4:$AB$1100,22,FALSE),"")</f>
        <v/>
      </c>
      <c r="AG559" s="225" t="str">
        <f>IFERROR(VLOOKUP(_xlfn.CONCAT('Team Roster - Final'!$A559," : ",'Team Roster - Final'!$BM559),'Rate Calculations'!$C$4:$AB$1100,23,FALSE),"")</f>
        <v/>
      </c>
      <c r="AH559" s="222" t="str">
        <f t="shared" si="145"/>
        <v/>
      </c>
      <c r="AI559" s="222" t="str">
        <f t="shared" si="146"/>
        <v/>
      </c>
      <c r="AJ559" s="223" t="str">
        <f>Table1[[#This Row],[Home Office
Net Fee %]]</f>
        <v/>
      </c>
      <c r="AK559" s="222" t="str">
        <f t="shared" si="147"/>
        <v/>
      </c>
      <c r="AL559" s="222" t="str">
        <f t="shared" si="148"/>
        <v/>
      </c>
      <c r="AM559" s="215" t="str">
        <f>IFERROR(IF(#REF!="Yes",$AK559,($AK559+$AD559*0.5)),"")</f>
        <v/>
      </c>
      <c r="AN559" s="215" t="str">
        <f>IFERROR(IF(#REF!="Yes",$AL559,($AL559+$AE559*0.5)),"")</f>
        <v/>
      </c>
      <c r="AO559" s="374" t="str">
        <f>IF(ISBLANK('Team Roster Proposed - FBR'!Q560),"",'Team Roster Proposed - FBR'!Q560)</f>
        <v/>
      </c>
      <c r="AP559" s="226" t="e">
        <f>IF(ISBLANK(#REF!),"",#REF!)</f>
        <v>#REF!</v>
      </c>
      <c r="AQ559" s="226" t="e">
        <f>IF(ISBLANK(#REF!),"",#REF!)</f>
        <v>#REF!</v>
      </c>
      <c r="AR559" s="226" t="e">
        <f>IF(ISBLANK(#REF!),"",#REF!)</f>
        <v>#REF!</v>
      </c>
      <c r="AS559" s="219" t="e">
        <f>IF(ISBLANK(#REF!),"",#REF!)</f>
        <v>#REF!</v>
      </c>
      <c r="AT559" s="219" t="e">
        <f>IF(ISBLANK(#REF!),"",#REF!)</f>
        <v>#REF!</v>
      </c>
      <c r="AU559" s="219" t="e">
        <f>IF(ISBLANK(#REF!),"",#REF!)</f>
        <v>#REF!</v>
      </c>
      <c r="AV559" s="219" t="e">
        <f>IF(ISBLANK(#REF!),"",#REF!)</f>
        <v>#REF!</v>
      </c>
      <c r="AW559" s="219" t="e">
        <f>IF(ISBLANK(#REF!),"",#REF!)</f>
        <v>#REF!</v>
      </c>
      <c r="AX559" s="219" t="e">
        <f>IF(ISBLANK(#REF!),"",#REF!)</f>
        <v>#REF!</v>
      </c>
      <c r="AY559" s="226" t="e">
        <f>IF(ISBLANK(#REF!),"",#REF!)</f>
        <v>#REF!</v>
      </c>
      <c r="AZ559" s="219" t="e">
        <f>IF(ISBLANK(#REF!),"",#REF!)</f>
        <v>#REF!</v>
      </c>
      <c r="BA559" s="219" t="e">
        <f>IF(ISBLANK(#REF!),"",#REF!)</f>
        <v>#REF!</v>
      </c>
      <c r="BB559" s="219" t="e">
        <f>IF(ISBLANK(#REF!),"",#REF!)</f>
        <v>#REF!</v>
      </c>
      <c r="BC559" s="219" t="e">
        <f>IF(ISBLANK(#REF!),"",#REF!)</f>
        <v>#REF!</v>
      </c>
      <c r="BD559" s="219" t="e">
        <f>IF(ISBLANK(#REF!),"",#REF!)</f>
        <v>#REF!</v>
      </c>
      <c r="BE559" s="219" t="e">
        <f>IF(ISBLANK(#REF!),"",#REF!)</f>
        <v>#REF!</v>
      </c>
      <c r="BF559" s="219" t="e">
        <f>IF(ISBLANK(#REF!),"",#REF!)</f>
        <v>#REF!</v>
      </c>
      <c r="BG559" s="219" t="e">
        <f>IF(ISBLANK(#REF!),"",#REF!)</f>
        <v>#REF!</v>
      </c>
      <c r="BH559" s="219" t="e">
        <f>IF(ISBLANK(#REF!),"",#REF!)</f>
        <v>#REF!</v>
      </c>
      <c r="BI559" s="219" t="e">
        <f>IF(ISBLANK(#REF!),"",#REF!)</f>
        <v>#REF!</v>
      </c>
      <c r="BJ559" s="219" t="e">
        <f>IF(ISBLANK(#REF!),"",#REF!)</f>
        <v>#REF!</v>
      </c>
      <c r="BK559" s="219" t="e">
        <f>IF(ISBLANK(#REF!),"",#REF!)</f>
        <v>#REF!</v>
      </c>
      <c r="BL559" s="219" t="e">
        <f>IF(ISBLANK(#REF!),"",#REF!)</f>
        <v>#REF!</v>
      </c>
      <c r="BM559" s="219" t="e">
        <f>IF(ISBLANK(#REF!),"",#REF!)</f>
        <v>#REF!</v>
      </c>
      <c r="BN559" s="219" t="e">
        <f>IF(ISBLANK(#REF!),"",#REF!)</f>
        <v>#REF!</v>
      </c>
      <c r="BO559" s="227" t="e">
        <f t="shared" si="149"/>
        <v>#REF!</v>
      </c>
      <c r="BP559" s="228" t="str">
        <f t="shared" si="152"/>
        <v/>
      </c>
      <c r="BQ559" s="229" t="str">
        <f t="shared" si="136"/>
        <v/>
      </c>
      <c r="BR559" s="228" t="e">
        <f t="shared" si="150"/>
        <v>#REF!</v>
      </c>
      <c r="BS559" s="230" t="e">
        <f t="shared" si="151"/>
        <v>#REF!</v>
      </c>
    </row>
    <row r="560" spans="1:71">
      <c r="A560" s="213" t="e">
        <f>IF(ISBLANK(#REF!),"",#REF!)</f>
        <v>#REF!</v>
      </c>
      <c r="B560" s="214" t="e">
        <f>IF(ISBLANK(#REF!),"",#REF!)</f>
        <v>#REF!</v>
      </c>
      <c r="C560" s="214" t="e">
        <f>IF(ISBLANK(#REF!),"",#REF!)</f>
        <v>#REF!</v>
      </c>
      <c r="D560" s="214" t="e">
        <f>IF(ISBLANK(#REF!),"",#REF!)</f>
        <v>#REF!</v>
      </c>
      <c r="E560" s="214" t="e">
        <f>IF(ISBLANK(#REF!),"",#REF!)</f>
        <v>#REF!</v>
      </c>
      <c r="F560" s="214" t="e">
        <f>IF(ISBLANK(#REF!),"",#REF!)</f>
        <v>#REF!</v>
      </c>
      <c r="G560" s="214" t="e">
        <f>IF(ISBLANK(#REF!),"",#REF!)</f>
        <v>#REF!</v>
      </c>
      <c r="H560" s="215" t="e">
        <f>IF(ISBLANK(#REF!),"",#REF!)</f>
        <v>#REF!</v>
      </c>
      <c r="I560" s="214" t="e">
        <f>IF(ISBLANK(#REF!),"",#REF!)</f>
        <v>#REF!</v>
      </c>
      <c r="J560" s="216" t="e">
        <f>IF(ISBLANK(#REF!),"",#REF!)</f>
        <v>#REF!</v>
      </c>
      <c r="K560" s="217" t="e">
        <f>IF(ISBLANK(#REF!),"",#REF!)</f>
        <v>#REF!</v>
      </c>
      <c r="L560" s="217" t="e">
        <f>IF(ISBLANK(#REF!),"",#REF!)</f>
        <v>#REF!</v>
      </c>
      <c r="M560" s="218" t="e">
        <f>IF(ISBLANK(#REF!),"",#REF!)</f>
        <v>#REF!</v>
      </c>
      <c r="N560" s="218" t="e">
        <f>IF(ISBLANK(#REF!),"",#REF!)</f>
        <v>#REF!</v>
      </c>
      <c r="O560" s="220" t="str">
        <f>IFERROR(VLOOKUP(_xlfn.CONCAT('Team Roster - Final'!$A560," : ",'Team Roster - Final'!$BM560),'Rate Calculations'!$C$4:$G$1100,5,FALSE),"")</f>
        <v/>
      </c>
      <c r="P560" s="225">
        <f>IF(ISBLANK('Rate Calculations'!$H562),"",'Rate Calculations'!$H562)</f>
        <v>1.7500000000000002E-2</v>
      </c>
      <c r="Q560" s="220" t="str">
        <f t="shared" si="137"/>
        <v/>
      </c>
      <c r="R560" s="221">
        <f>IF(ISBLANK('Rate Calculations'!$J562),"",'Rate Calculations'!$J562)</f>
        <v>3.5000000000000003E-2</v>
      </c>
      <c r="S560" s="220" t="str">
        <f t="shared" si="138"/>
        <v/>
      </c>
      <c r="T560" s="225" t="str">
        <f>IFERROR(VLOOKUP(_xlfn.CONCAT('Team Roster - Final'!$A560," : ",'Team Roster - Final'!$BM560),'Rate Calculations'!$C$4:$S$1100,10,FALSE),"")</f>
        <v/>
      </c>
      <c r="U560" s="225" t="str">
        <f>IFERROR(VLOOKUP(_xlfn.CONCAT('Team Roster - Final'!$A560," : ",'Team Roster - Final'!$BM560),'Rate Calculations'!$C$4:$S$1100,11,FALSE),"")</f>
        <v/>
      </c>
      <c r="V560" s="222" t="str">
        <f t="shared" si="139"/>
        <v/>
      </c>
      <c r="W560" s="222" t="str">
        <f t="shared" si="140"/>
        <v/>
      </c>
      <c r="X560" s="223" t="str">
        <f>IFERROR(VLOOKUP(_xlfn.CONCAT('Team Roster - Final'!$A560," : ",'Team Roster - Final'!$BM560),'Rate Calculations'!$C$4:$S$1100,14,FALSE),"")</f>
        <v/>
      </c>
      <c r="Y560" s="222" t="str">
        <f t="shared" si="141"/>
        <v/>
      </c>
      <c r="Z560" s="222" t="str">
        <f t="shared" si="142"/>
        <v/>
      </c>
      <c r="AA560" s="224" t="str">
        <f>IFERROR(IF(#REF!="Yes",$Y560, $Y560+$Q560*0.5),"")</f>
        <v/>
      </c>
      <c r="AB560" s="224" t="str">
        <f>IFERROR(IF(#REF!="Yes",$Z560, $Z560+$S560*0.5),"")</f>
        <v/>
      </c>
      <c r="AC560" s="220" t="str">
        <f>IFERROR(VLOOKUP(_xlfn.CONCAT('Team Roster - Final'!$A560," : ",'Team Roster - Final'!$BM560),'Rate Calculations'!$C$4:$U$1100,19,FALSE),"")</f>
        <v/>
      </c>
      <c r="AD560" s="220" t="str">
        <f t="shared" si="143"/>
        <v/>
      </c>
      <c r="AE560" s="220" t="str">
        <f t="shared" si="144"/>
        <v/>
      </c>
      <c r="AF560" s="225" t="str">
        <f>IFERROR(VLOOKUP(_xlfn.CONCAT('Team Roster - Final'!$A560," : ",'Team Roster - Final'!$BM560),'Rate Calculations'!$C$4:$AB$1100,22,FALSE),"")</f>
        <v/>
      </c>
      <c r="AG560" s="225" t="str">
        <f>IFERROR(VLOOKUP(_xlfn.CONCAT('Team Roster - Final'!$A560," : ",'Team Roster - Final'!$BM560),'Rate Calculations'!$C$4:$AB$1100,23,FALSE),"")</f>
        <v/>
      </c>
      <c r="AH560" s="222" t="str">
        <f t="shared" si="145"/>
        <v/>
      </c>
      <c r="AI560" s="222" t="str">
        <f t="shared" si="146"/>
        <v/>
      </c>
      <c r="AJ560" s="223" t="str">
        <f>Table1[[#This Row],[Home Office
Net Fee %]]</f>
        <v/>
      </c>
      <c r="AK560" s="222" t="str">
        <f t="shared" si="147"/>
        <v/>
      </c>
      <c r="AL560" s="222" t="str">
        <f t="shared" si="148"/>
        <v/>
      </c>
      <c r="AM560" s="215" t="str">
        <f>IFERROR(IF(#REF!="Yes",$AK560,($AK560+$AD560*0.5)),"")</f>
        <v/>
      </c>
      <c r="AN560" s="215" t="str">
        <f>IFERROR(IF(#REF!="Yes",$AL560,($AL560+$AE560*0.5)),"")</f>
        <v/>
      </c>
      <c r="AO560" s="374" t="str">
        <f>IF(ISBLANK('Team Roster Proposed - FBR'!Q561),"",'Team Roster Proposed - FBR'!Q561)</f>
        <v/>
      </c>
      <c r="AP560" s="226" t="e">
        <f>IF(ISBLANK(#REF!),"",#REF!)</f>
        <v>#REF!</v>
      </c>
      <c r="AQ560" s="226" t="e">
        <f>IF(ISBLANK(#REF!),"",#REF!)</f>
        <v>#REF!</v>
      </c>
      <c r="AR560" s="226" t="e">
        <f>IF(ISBLANK(#REF!),"",#REF!)</f>
        <v>#REF!</v>
      </c>
      <c r="AS560" s="219" t="e">
        <f>IF(ISBLANK(#REF!),"",#REF!)</f>
        <v>#REF!</v>
      </c>
      <c r="AT560" s="219" t="e">
        <f>IF(ISBLANK(#REF!),"",#REF!)</f>
        <v>#REF!</v>
      </c>
      <c r="AU560" s="219" t="e">
        <f>IF(ISBLANK(#REF!),"",#REF!)</f>
        <v>#REF!</v>
      </c>
      <c r="AV560" s="219" t="e">
        <f>IF(ISBLANK(#REF!),"",#REF!)</f>
        <v>#REF!</v>
      </c>
      <c r="AW560" s="219" t="e">
        <f>IF(ISBLANK(#REF!),"",#REF!)</f>
        <v>#REF!</v>
      </c>
      <c r="AX560" s="219" t="e">
        <f>IF(ISBLANK(#REF!),"",#REF!)</f>
        <v>#REF!</v>
      </c>
      <c r="AY560" s="226" t="e">
        <f>IF(ISBLANK(#REF!),"",#REF!)</f>
        <v>#REF!</v>
      </c>
      <c r="AZ560" s="219" t="e">
        <f>IF(ISBLANK(#REF!),"",#REF!)</f>
        <v>#REF!</v>
      </c>
      <c r="BA560" s="219" t="e">
        <f>IF(ISBLANK(#REF!),"",#REF!)</f>
        <v>#REF!</v>
      </c>
      <c r="BB560" s="219" t="e">
        <f>IF(ISBLANK(#REF!),"",#REF!)</f>
        <v>#REF!</v>
      </c>
      <c r="BC560" s="219" t="e">
        <f>IF(ISBLANK(#REF!),"",#REF!)</f>
        <v>#REF!</v>
      </c>
      <c r="BD560" s="219" t="e">
        <f>IF(ISBLANK(#REF!),"",#REF!)</f>
        <v>#REF!</v>
      </c>
      <c r="BE560" s="219" t="e">
        <f>IF(ISBLANK(#REF!),"",#REF!)</f>
        <v>#REF!</v>
      </c>
      <c r="BF560" s="219" t="e">
        <f>IF(ISBLANK(#REF!),"",#REF!)</f>
        <v>#REF!</v>
      </c>
      <c r="BG560" s="219" t="e">
        <f>IF(ISBLANK(#REF!),"",#REF!)</f>
        <v>#REF!</v>
      </c>
      <c r="BH560" s="219" t="e">
        <f>IF(ISBLANK(#REF!),"",#REF!)</f>
        <v>#REF!</v>
      </c>
      <c r="BI560" s="219" t="e">
        <f>IF(ISBLANK(#REF!),"",#REF!)</f>
        <v>#REF!</v>
      </c>
      <c r="BJ560" s="219" t="e">
        <f>IF(ISBLANK(#REF!),"",#REF!)</f>
        <v>#REF!</v>
      </c>
      <c r="BK560" s="219" t="e">
        <f>IF(ISBLANK(#REF!),"",#REF!)</f>
        <v>#REF!</v>
      </c>
      <c r="BL560" s="219" t="e">
        <f>IF(ISBLANK(#REF!),"",#REF!)</f>
        <v>#REF!</v>
      </c>
      <c r="BM560" s="219" t="e">
        <f>IF(ISBLANK(#REF!),"",#REF!)</f>
        <v>#REF!</v>
      </c>
      <c r="BN560" s="219" t="e">
        <f>IF(ISBLANK(#REF!),"",#REF!)</f>
        <v>#REF!</v>
      </c>
      <c r="BO560" s="227" t="e">
        <f t="shared" si="149"/>
        <v>#REF!</v>
      </c>
      <c r="BP560" s="228" t="str">
        <f t="shared" si="152"/>
        <v/>
      </c>
      <c r="BQ560" s="229" t="str">
        <f t="shared" si="136"/>
        <v/>
      </c>
      <c r="BR560" s="228" t="e">
        <f t="shared" si="150"/>
        <v>#REF!</v>
      </c>
      <c r="BS560" s="230" t="e">
        <f t="shared" si="151"/>
        <v>#REF!</v>
      </c>
    </row>
    <row r="561" spans="1:71">
      <c r="A561" s="213" t="e">
        <f>IF(ISBLANK(#REF!),"",#REF!)</f>
        <v>#REF!</v>
      </c>
      <c r="B561" s="214" t="e">
        <f>IF(ISBLANK(#REF!),"",#REF!)</f>
        <v>#REF!</v>
      </c>
      <c r="C561" s="214" t="e">
        <f>IF(ISBLANK(#REF!),"",#REF!)</f>
        <v>#REF!</v>
      </c>
      <c r="D561" s="214" t="e">
        <f>IF(ISBLANK(#REF!),"",#REF!)</f>
        <v>#REF!</v>
      </c>
      <c r="E561" s="214" t="e">
        <f>IF(ISBLANK(#REF!),"",#REF!)</f>
        <v>#REF!</v>
      </c>
      <c r="F561" s="214" t="e">
        <f>IF(ISBLANK(#REF!),"",#REF!)</f>
        <v>#REF!</v>
      </c>
      <c r="G561" s="214" t="e">
        <f>IF(ISBLANK(#REF!),"",#REF!)</f>
        <v>#REF!</v>
      </c>
      <c r="H561" s="215" t="e">
        <f>IF(ISBLANK(#REF!),"",#REF!)</f>
        <v>#REF!</v>
      </c>
      <c r="I561" s="214" t="e">
        <f>IF(ISBLANK(#REF!),"",#REF!)</f>
        <v>#REF!</v>
      </c>
      <c r="J561" s="216" t="e">
        <f>IF(ISBLANK(#REF!),"",#REF!)</f>
        <v>#REF!</v>
      </c>
      <c r="K561" s="217" t="e">
        <f>IF(ISBLANK(#REF!),"",#REF!)</f>
        <v>#REF!</v>
      </c>
      <c r="L561" s="217" t="e">
        <f>IF(ISBLANK(#REF!),"",#REF!)</f>
        <v>#REF!</v>
      </c>
      <c r="M561" s="218" t="e">
        <f>IF(ISBLANK(#REF!),"",#REF!)</f>
        <v>#REF!</v>
      </c>
      <c r="N561" s="218" t="e">
        <f>IF(ISBLANK(#REF!),"",#REF!)</f>
        <v>#REF!</v>
      </c>
      <c r="O561" s="220" t="str">
        <f>IFERROR(VLOOKUP(_xlfn.CONCAT('Team Roster - Final'!$A561," : ",'Team Roster - Final'!$BM561),'Rate Calculations'!$C$4:$G$1100,5,FALSE),"")</f>
        <v/>
      </c>
      <c r="P561" s="225">
        <f>IF(ISBLANK('Rate Calculations'!$H563),"",'Rate Calculations'!$H563)</f>
        <v>1.7500000000000002E-2</v>
      </c>
      <c r="Q561" s="220" t="str">
        <f t="shared" si="137"/>
        <v/>
      </c>
      <c r="R561" s="221">
        <f>IF(ISBLANK('Rate Calculations'!$J563),"",'Rate Calculations'!$J563)</f>
        <v>3.5000000000000003E-2</v>
      </c>
      <c r="S561" s="220" t="str">
        <f t="shared" si="138"/>
        <v/>
      </c>
      <c r="T561" s="225" t="str">
        <f>IFERROR(VLOOKUP(_xlfn.CONCAT('Team Roster - Final'!$A561," : ",'Team Roster - Final'!$BM561),'Rate Calculations'!$C$4:$S$1100,10,FALSE),"")</f>
        <v/>
      </c>
      <c r="U561" s="225" t="str">
        <f>IFERROR(VLOOKUP(_xlfn.CONCAT('Team Roster - Final'!$A561," : ",'Team Roster - Final'!$BM561),'Rate Calculations'!$C$4:$S$1100,11,FALSE),"")</f>
        <v/>
      </c>
      <c r="V561" s="222" t="str">
        <f t="shared" si="139"/>
        <v/>
      </c>
      <c r="W561" s="222" t="str">
        <f t="shared" si="140"/>
        <v/>
      </c>
      <c r="X561" s="223" t="str">
        <f>IFERROR(VLOOKUP(_xlfn.CONCAT('Team Roster - Final'!$A561," : ",'Team Roster - Final'!$BM561),'Rate Calculations'!$C$4:$S$1100,14,FALSE),"")</f>
        <v/>
      </c>
      <c r="Y561" s="222" t="str">
        <f t="shared" si="141"/>
        <v/>
      </c>
      <c r="Z561" s="222" t="str">
        <f t="shared" si="142"/>
        <v/>
      </c>
      <c r="AA561" s="224" t="str">
        <f>IFERROR(IF(#REF!="Yes",$Y561, $Y561+$Q561*0.5),"")</f>
        <v/>
      </c>
      <c r="AB561" s="224" t="str">
        <f>IFERROR(IF(#REF!="Yes",$Z561, $Z561+$S561*0.5),"")</f>
        <v/>
      </c>
      <c r="AC561" s="220" t="str">
        <f>IFERROR(VLOOKUP(_xlfn.CONCAT('Team Roster - Final'!$A561," : ",'Team Roster - Final'!$BM561),'Rate Calculations'!$C$4:$U$1100,19,FALSE),"")</f>
        <v/>
      </c>
      <c r="AD561" s="220" t="str">
        <f t="shared" si="143"/>
        <v/>
      </c>
      <c r="AE561" s="220" t="str">
        <f t="shared" si="144"/>
        <v/>
      </c>
      <c r="AF561" s="225" t="str">
        <f>IFERROR(VLOOKUP(_xlfn.CONCAT('Team Roster - Final'!$A561," : ",'Team Roster - Final'!$BM561),'Rate Calculations'!$C$4:$AB$1100,22,FALSE),"")</f>
        <v/>
      </c>
      <c r="AG561" s="225" t="str">
        <f>IFERROR(VLOOKUP(_xlfn.CONCAT('Team Roster - Final'!$A561," : ",'Team Roster - Final'!$BM561),'Rate Calculations'!$C$4:$AB$1100,23,FALSE),"")</f>
        <v/>
      </c>
      <c r="AH561" s="222" t="str">
        <f t="shared" si="145"/>
        <v/>
      </c>
      <c r="AI561" s="222" t="str">
        <f t="shared" si="146"/>
        <v/>
      </c>
      <c r="AJ561" s="223" t="str">
        <f>Table1[[#This Row],[Home Office
Net Fee %]]</f>
        <v/>
      </c>
      <c r="AK561" s="222" t="str">
        <f t="shared" si="147"/>
        <v/>
      </c>
      <c r="AL561" s="222" t="str">
        <f t="shared" si="148"/>
        <v/>
      </c>
      <c r="AM561" s="215" t="str">
        <f>IFERROR(IF(#REF!="Yes",$AK561,($AK561+$AD561*0.5)),"")</f>
        <v/>
      </c>
      <c r="AN561" s="215" t="str">
        <f>IFERROR(IF(#REF!="Yes",$AL561,($AL561+$AE561*0.5)),"")</f>
        <v/>
      </c>
      <c r="AO561" s="374" t="str">
        <f>IF(ISBLANK('Team Roster Proposed - FBR'!Q562),"",'Team Roster Proposed - FBR'!Q562)</f>
        <v/>
      </c>
      <c r="AP561" s="226" t="e">
        <f>IF(ISBLANK(#REF!),"",#REF!)</f>
        <v>#REF!</v>
      </c>
      <c r="AQ561" s="226" t="e">
        <f>IF(ISBLANK(#REF!),"",#REF!)</f>
        <v>#REF!</v>
      </c>
      <c r="AR561" s="226" t="e">
        <f>IF(ISBLANK(#REF!),"",#REF!)</f>
        <v>#REF!</v>
      </c>
      <c r="AS561" s="219" t="e">
        <f>IF(ISBLANK(#REF!),"",#REF!)</f>
        <v>#REF!</v>
      </c>
      <c r="AT561" s="219" t="e">
        <f>IF(ISBLANK(#REF!),"",#REF!)</f>
        <v>#REF!</v>
      </c>
      <c r="AU561" s="219" t="e">
        <f>IF(ISBLANK(#REF!),"",#REF!)</f>
        <v>#REF!</v>
      </c>
      <c r="AV561" s="219" t="e">
        <f>IF(ISBLANK(#REF!),"",#REF!)</f>
        <v>#REF!</v>
      </c>
      <c r="AW561" s="219" t="e">
        <f>IF(ISBLANK(#REF!),"",#REF!)</f>
        <v>#REF!</v>
      </c>
      <c r="AX561" s="219" t="e">
        <f>IF(ISBLANK(#REF!),"",#REF!)</f>
        <v>#REF!</v>
      </c>
      <c r="AY561" s="226" t="e">
        <f>IF(ISBLANK(#REF!),"",#REF!)</f>
        <v>#REF!</v>
      </c>
      <c r="AZ561" s="219" t="e">
        <f>IF(ISBLANK(#REF!),"",#REF!)</f>
        <v>#REF!</v>
      </c>
      <c r="BA561" s="219" t="e">
        <f>IF(ISBLANK(#REF!),"",#REF!)</f>
        <v>#REF!</v>
      </c>
      <c r="BB561" s="219" t="e">
        <f>IF(ISBLANK(#REF!),"",#REF!)</f>
        <v>#REF!</v>
      </c>
      <c r="BC561" s="219" t="e">
        <f>IF(ISBLANK(#REF!),"",#REF!)</f>
        <v>#REF!</v>
      </c>
      <c r="BD561" s="219" t="e">
        <f>IF(ISBLANK(#REF!),"",#REF!)</f>
        <v>#REF!</v>
      </c>
      <c r="BE561" s="219" t="e">
        <f>IF(ISBLANK(#REF!),"",#REF!)</f>
        <v>#REF!</v>
      </c>
      <c r="BF561" s="219" t="e">
        <f>IF(ISBLANK(#REF!),"",#REF!)</f>
        <v>#REF!</v>
      </c>
      <c r="BG561" s="219" t="e">
        <f>IF(ISBLANK(#REF!),"",#REF!)</f>
        <v>#REF!</v>
      </c>
      <c r="BH561" s="219" t="e">
        <f>IF(ISBLANK(#REF!),"",#REF!)</f>
        <v>#REF!</v>
      </c>
      <c r="BI561" s="219" t="e">
        <f>IF(ISBLANK(#REF!),"",#REF!)</f>
        <v>#REF!</v>
      </c>
      <c r="BJ561" s="219" t="e">
        <f>IF(ISBLANK(#REF!),"",#REF!)</f>
        <v>#REF!</v>
      </c>
      <c r="BK561" s="219" t="e">
        <f>IF(ISBLANK(#REF!),"",#REF!)</f>
        <v>#REF!</v>
      </c>
      <c r="BL561" s="219" t="e">
        <f>IF(ISBLANK(#REF!),"",#REF!)</f>
        <v>#REF!</v>
      </c>
      <c r="BM561" s="219" t="e">
        <f>IF(ISBLANK(#REF!),"",#REF!)</f>
        <v>#REF!</v>
      </c>
      <c r="BN561" s="219" t="e">
        <f>IF(ISBLANK(#REF!),"",#REF!)</f>
        <v>#REF!</v>
      </c>
      <c r="BO561" s="227" t="e">
        <f t="shared" si="149"/>
        <v>#REF!</v>
      </c>
      <c r="BP561" s="228" t="str">
        <f t="shared" si="152"/>
        <v/>
      </c>
      <c r="BQ561" s="229" t="str">
        <f t="shared" si="136"/>
        <v/>
      </c>
      <c r="BR561" s="228" t="e">
        <f t="shared" si="150"/>
        <v>#REF!</v>
      </c>
      <c r="BS561" s="230" t="e">
        <f t="shared" si="151"/>
        <v>#REF!</v>
      </c>
    </row>
    <row r="562" spans="1:71">
      <c r="A562" s="213" t="e">
        <f>IF(ISBLANK(#REF!),"",#REF!)</f>
        <v>#REF!</v>
      </c>
      <c r="B562" s="214" t="e">
        <f>IF(ISBLANK(#REF!),"",#REF!)</f>
        <v>#REF!</v>
      </c>
      <c r="C562" s="214" t="e">
        <f>IF(ISBLANK(#REF!),"",#REF!)</f>
        <v>#REF!</v>
      </c>
      <c r="D562" s="214" t="e">
        <f>IF(ISBLANK(#REF!),"",#REF!)</f>
        <v>#REF!</v>
      </c>
      <c r="E562" s="214" t="e">
        <f>IF(ISBLANK(#REF!),"",#REF!)</f>
        <v>#REF!</v>
      </c>
      <c r="F562" s="214" t="e">
        <f>IF(ISBLANK(#REF!),"",#REF!)</f>
        <v>#REF!</v>
      </c>
      <c r="G562" s="214" t="e">
        <f>IF(ISBLANK(#REF!),"",#REF!)</f>
        <v>#REF!</v>
      </c>
      <c r="H562" s="215" t="e">
        <f>IF(ISBLANK(#REF!),"",#REF!)</f>
        <v>#REF!</v>
      </c>
      <c r="I562" s="214" t="e">
        <f>IF(ISBLANK(#REF!),"",#REF!)</f>
        <v>#REF!</v>
      </c>
      <c r="J562" s="216" t="e">
        <f>IF(ISBLANK(#REF!),"",#REF!)</f>
        <v>#REF!</v>
      </c>
      <c r="K562" s="217" t="e">
        <f>IF(ISBLANK(#REF!),"",#REF!)</f>
        <v>#REF!</v>
      </c>
      <c r="L562" s="217" t="e">
        <f>IF(ISBLANK(#REF!),"",#REF!)</f>
        <v>#REF!</v>
      </c>
      <c r="M562" s="218" t="e">
        <f>IF(ISBLANK(#REF!),"",#REF!)</f>
        <v>#REF!</v>
      </c>
      <c r="N562" s="218" t="e">
        <f>IF(ISBLANK(#REF!),"",#REF!)</f>
        <v>#REF!</v>
      </c>
      <c r="O562" s="220" t="str">
        <f>IFERROR(VLOOKUP(_xlfn.CONCAT('Team Roster - Final'!$A562," : ",'Team Roster - Final'!$BM562),'Rate Calculations'!$C$4:$G$1100,5,FALSE),"")</f>
        <v/>
      </c>
      <c r="P562" s="225">
        <f>IF(ISBLANK('Rate Calculations'!$H564),"",'Rate Calculations'!$H564)</f>
        <v>1.7500000000000002E-2</v>
      </c>
      <c r="Q562" s="220" t="str">
        <f t="shared" si="137"/>
        <v/>
      </c>
      <c r="R562" s="221">
        <f>IF(ISBLANK('Rate Calculations'!$J564),"",'Rate Calculations'!$J564)</f>
        <v>3.5000000000000003E-2</v>
      </c>
      <c r="S562" s="220" t="str">
        <f t="shared" si="138"/>
        <v/>
      </c>
      <c r="T562" s="225" t="str">
        <f>IFERROR(VLOOKUP(_xlfn.CONCAT('Team Roster - Final'!$A562," : ",'Team Roster - Final'!$BM562),'Rate Calculations'!$C$4:$S$1100,10,FALSE),"")</f>
        <v/>
      </c>
      <c r="U562" s="225" t="str">
        <f>IFERROR(VLOOKUP(_xlfn.CONCAT('Team Roster - Final'!$A562," : ",'Team Roster - Final'!$BM562),'Rate Calculations'!$C$4:$S$1100,11,FALSE),"")</f>
        <v/>
      </c>
      <c r="V562" s="222" t="str">
        <f t="shared" si="139"/>
        <v/>
      </c>
      <c r="W562" s="222" t="str">
        <f t="shared" si="140"/>
        <v/>
      </c>
      <c r="X562" s="223" t="str">
        <f>IFERROR(VLOOKUP(_xlfn.CONCAT('Team Roster - Final'!$A562," : ",'Team Roster - Final'!$BM562),'Rate Calculations'!$C$4:$S$1100,14,FALSE),"")</f>
        <v/>
      </c>
      <c r="Y562" s="222" t="str">
        <f t="shared" si="141"/>
        <v/>
      </c>
      <c r="Z562" s="222" t="str">
        <f t="shared" si="142"/>
        <v/>
      </c>
      <c r="AA562" s="224" t="str">
        <f>IFERROR(IF(#REF!="Yes",$Y562, $Y562+$Q562*0.5),"")</f>
        <v/>
      </c>
      <c r="AB562" s="224" t="str">
        <f>IFERROR(IF(#REF!="Yes",$Z562, $Z562+$S562*0.5),"")</f>
        <v/>
      </c>
      <c r="AC562" s="220" t="str">
        <f>IFERROR(VLOOKUP(_xlfn.CONCAT('Team Roster - Final'!$A562," : ",'Team Roster - Final'!$BM562),'Rate Calculations'!$C$4:$U$1100,19,FALSE),"")</f>
        <v/>
      </c>
      <c r="AD562" s="220" t="str">
        <f t="shared" si="143"/>
        <v/>
      </c>
      <c r="AE562" s="220" t="str">
        <f t="shared" si="144"/>
        <v/>
      </c>
      <c r="AF562" s="225" t="str">
        <f>IFERROR(VLOOKUP(_xlfn.CONCAT('Team Roster - Final'!$A562," : ",'Team Roster - Final'!$BM562),'Rate Calculations'!$C$4:$AB$1100,22,FALSE),"")</f>
        <v/>
      </c>
      <c r="AG562" s="225" t="str">
        <f>IFERROR(VLOOKUP(_xlfn.CONCAT('Team Roster - Final'!$A562," : ",'Team Roster - Final'!$BM562),'Rate Calculations'!$C$4:$AB$1100,23,FALSE),"")</f>
        <v/>
      </c>
      <c r="AH562" s="222" t="str">
        <f t="shared" si="145"/>
        <v/>
      </c>
      <c r="AI562" s="222" t="str">
        <f t="shared" si="146"/>
        <v/>
      </c>
      <c r="AJ562" s="223" t="str">
        <f>Table1[[#This Row],[Home Office
Net Fee %]]</f>
        <v/>
      </c>
      <c r="AK562" s="222" t="str">
        <f t="shared" si="147"/>
        <v/>
      </c>
      <c r="AL562" s="222" t="str">
        <f t="shared" si="148"/>
        <v/>
      </c>
      <c r="AM562" s="215" t="str">
        <f>IFERROR(IF(#REF!="Yes",$AK562,($AK562+$AD562*0.5)),"")</f>
        <v/>
      </c>
      <c r="AN562" s="215" t="str">
        <f>IFERROR(IF(#REF!="Yes",$AL562,($AL562+$AE562*0.5)),"")</f>
        <v/>
      </c>
      <c r="AO562" s="374" t="str">
        <f>IF(ISBLANK('Team Roster Proposed - FBR'!Q563),"",'Team Roster Proposed - FBR'!Q563)</f>
        <v/>
      </c>
      <c r="AP562" s="226" t="e">
        <f>IF(ISBLANK(#REF!),"",#REF!)</f>
        <v>#REF!</v>
      </c>
      <c r="AQ562" s="226" t="e">
        <f>IF(ISBLANK(#REF!),"",#REF!)</f>
        <v>#REF!</v>
      </c>
      <c r="AR562" s="226" t="e">
        <f>IF(ISBLANK(#REF!),"",#REF!)</f>
        <v>#REF!</v>
      </c>
      <c r="AS562" s="219" t="e">
        <f>IF(ISBLANK(#REF!),"",#REF!)</f>
        <v>#REF!</v>
      </c>
      <c r="AT562" s="219" t="e">
        <f>IF(ISBLANK(#REF!),"",#REF!)</f>
        <v>#REF!</v>
      </c>
      <c r="AU562" s="219" t="e">
        <f>IF(ISBLANK(#REF!),"",#REF!)</f>
        <v>#REF!</v>
      </c>
      <c r="AV562" s="219" t="e">
        <f>IF(ISBLANK(#REF!),"",#REF!)</f>
        <v>#REF!</v>
      </c>
      <c r="AW562" s="219" t="e">
        <f>IF(ISBLANK(#REF!),"",#REF!)</f>
        <v>#REF!</v>
      </c>
      <c r="AX562" s="219" t="e">
        <f>IF(ISBLANK(#REF!),"",#REF!)</f>
        <v>#REF!</v>
      </c>
      <c r="AY562" s="226" t="e">
        <f>IF(ISBLANK(#REF!),"",#REF!)</f>
        <v>#REF!</v>
      </c>
      <c r="AZ562" s="219" t="e">
        <f>IF(ISBLANK(#REF!),"",#REF!)</f>
        <v>#REF!</v>
      </c>
      <c r="BA562" s="219" t="e">
        <f>IF(ISBLANK(#REF!),"",#REF!)</f>
        <v>#REF!</v>
      </c>
      <c r="BB562" s="219" t="e">
        <f>IF(ISBLANK(#REF!),"",#REF!)</f>
        <v>#REF!</v>
      </c>
      <c r="BC562" s="219" t="e">
        <f>IF(ISBLANK(#REF!),"",#REF!)</f>
        <v>#REF!</v>
      </c>
      <c r="BD562" s="219" t="e">
        <f>IF(ISBLANK(#REF!),"",#REF!)</f>
        <v>#REF!</v>
      </c>
      <c r="BE562" s="219" t="e">
        <f>IF(ISBLANK(#REF!),"",#REF!)</f>
        <v>#REF!</v>
      </c>
      <c r="BF562" s="219" t="e">
        <f>IF(ISBLANK(#REF!),"",#REF!)</f>
        <v>#REF!</v>
      </c>
      <c r="BG562" s="219" t="e">
        <f>IF(ISBLANK(#REF!),"",#REF!)</f>
        <v>#REF!</v>
      </c>
      <c r="BH562" s="219" t="e">
        <f>IF(ISBLANK(#REF!),"",#REF!)</f>
        <v>#REF!</v>
      </c>
      <c r="BI562" s="219" t="e">
        <f>IF(ISBLANK(#REF!),"",#REF!)</f>
        <v>#REF!</v>
      </c>
      <c r="BJ562" s="219" t="e">
        <f>IF(ISBLANK(#REF!),"",#REF!)</f>
        <v>#REF!</v>
      </c>
      <c r="BK562" s="219" t="e">
        <f>IF(ISBLANK(#REF!),"",#REF!)</f>
        <v>#REF!</v>
      </c>
      <c r="BL562" s="219" t="e">
        <f>IF(ISBLANK(#REF!),"",#REF!)</f>
        <v>#REF!</v>
      </c>
      <c r="BM562" s="219" t="e">
        <f>IF(ISBLANK(#REF!),"",#REF!)</f>
        <v>#REF!</v>
      </c>
      <c r="BN562" s="219" t="e">
        <f>IF(ISBLANK(#REF!),"",#REF!)</f>
        <v>#REF!</v>
      </c>
      <c r="BO562" s="227" t="e">
        <f t="shared" si="149"/>
        <v>#REF!</v>
      </c>
      <c r="BP562" s="228" t="str">
        <f t="shared" si="152"/>
        <v/>
      </c>
      <c r="BQ562" s="229" t="str">
        <f t="shared" si="136"/>
        <v/>
      </c>
      <c r="BR562" s="228" t="e">
        <f t="shared" si="150"/>
        <v>#REF!</v>
      </c>
      <c r="BS562" s="230" t="e">
        <f t="shared" si="151"/>
        <v>#REF!</v>
      </c>
    </row>
    <row r="563" spans="1:71">
      <c r="A563" s="213" t="e">
        <f>IF(ISBLANK(#REF!),"",#REF!)</f>
        <v>#REF!</v>
      </c>
      <c r="B563" s="214" t="e">
        <f>IF(ISBLANK(#REF!),"",#REF!)</f>
        <v>#REF!</v>
      </c>
      <c r="C563" s="214" t="e">
        <f>IF(ISBLANK(#REF!),"",#REF!)</f>
        <v>#REF!</v>
      </c>
      <c r="D563" s="214" t="e">
        <f>IF(ISBLANK(#REF!),"",#REF!)</f>
        <v>#REF!</v>
      </c>
      <c r="E563" s="214" t="e">
        <f>IF(ISBLANK(#REF!),"",#REF!)</f>
        <v>#REF!</v>
      </c>
      <c r="F563" s="214" t="e">
        <f>IF(ISBLANK(#REF!),"",#REF!)</f>
        <v>#REF!</v>
      </c>
      <c r="G563" s="214" t="e">
        <f>IF(ISBLANK(#REF!),"",#REF!)</f>
        <v>#REF!</v>
      </c>
      <c r="H563" s="215" t="e">
        <f>IF(ISBLANK(#REF!),"",#REF!)</f>
        <v>#REF!</v>
      </c>
      <c r="I563" s="214" t="e">
        <f>IF(ISBLANK(#REF!),"",#REF!)</f>
        <v>#REF!</v>
      </c>
      <c r="J563" s="216" t="e">
        <f>IF(ISBLANK(#REF!),"",#REF!)</f>
        <v>#REF!</v>
      </c>
      <c r="K563" s="217" t="e">
        <f>IF(ISBLANK(#REF!),"",#REF!)</f>
        <v>#REF!</v>
      </c>
      <c r="L563" s="217" t="e">
        <f>IF(ISBLANK(#REF!),"",#REF!)</f>
        <v>#REF!</v>
      </c>
      <c r="M563" s="218" t="e">
        <f>IF(ISBLANK(#REF!),"",#REF!)</f>
        <v>#REF!</v>
      </c>
      <c r="N563" s="218" t="e">
        <f>IF(ISBLANK(#REF!),"",#REF!)</f>
        <v>#REF!</v>
      </c>
      <c r="O563" s="220" t="str">
        <f>IFERROR(VLOOKUP(_xlfn.CONCAT('Team Roster - Final'!$A563," : ",'Team Roster - Final'!$BM563),'Rate Calculations'!$C$4:$G$1100,5,FALSE),"")</f>
        <v/>
      </c>
      <c r="P563" s="225">
        <f>IF(ISBLANK('Rate Calculations'!$H565),"",'Rate Calculations'!$H565)</f>
        <v>1.7500000000000002E-2</v>
      </c>
      <c r="Q563" s="220" t="str">
        <f t="shared" si="137"/>
        <v/>
      </c>
      <c r="R563" s="221">
        <f>IF(ISBLANK('Rate Calculations'!$J565),"",'Rate Calculations'!$J565)</f>
        <v>3.5000000000000003E-2</v>
      </c>
      <c r="S563" s="220" t="str">
        <f t="shared" si="138"/>
        <v/>
      </c>
      <c r="T563" s="225" t="str">
        <f>IFERROR(VLOOKUP(_xlfn.CONCAT('Team Roster - Final'!$A563," : ",'Team Roster - Final'!$BM563),'Rate Calculations'!$C$4:$S$1100,10,FALSE),"")</f>
        <v/>
      </c>
      <c r="U563" s="225" t="str">
        <f>IFERROR(VLOOKUP(_xlfn.CONCAT('Team Roster - Final'!$A563," : ",'Team Roster - Final'!$BM563),'Rate Calculations'!$C$4:$S$1100,11,FALSE),"")</f>
        <v/>
      </c>
      <c r="V563" s="222" t="str">
        <f t="shared" si="139"/>
        <v/>
      </c>
      <c r="W563" s="222" t="str">
        <f t="shared" si="140"/>
        <v/>
      </c>
      <c r="X563" s="223" t="str">
        <f>IFERROR(VLOOKUP(_xlfn.CONCAT('Team Roster - Final'!$A563," : ",'Team Roster - Final'!$BM563),'Rate Calculations'!$C$4:$S$1100,14,FALSE),"")</f>
        <v/>
      </c>
      <c r="Y563" s="222" t="str">
        <f t="shared" si="141"/>
        <v/>
      </c>
      <c r="Z563" s="222" t="str">
        <f t="shared" si="142"/>
        <v/>
      </c>
      <c r="AA563" s="224" t="str">
        <f>IFERROR(IF(#REF!="Yes",$Y563, $Y563+$Q563*0.5),"")</f>
        <v/>
      </c>
      <c r="AB563" s="224" t="str">
        <f>IFERROR(IF(#REF!="Yes",$Z563, $Z563+$S563*0.5),"")</f>
        <v/>
      </c>
      <c r="AC563" s="220" t="str">
        <f>IFERROR(VLOOKUP(_xlfn.CONCAT('Team Roster - Final'!$A563," : ",'Team Roster - Final'!$BM563),'Rate Calculations'!$C$4:$U$1100,19,FALSE),"")</f>
        <v/>
      </c>
      <c r="AD563" s="220" t="str">
        <f t="shared" si="143"/>
        <v/>
      </c>
      <c r="AE563" s="220" t="str">
        <f t="shared" si="144"/>
        <v/>
      </c>
      <c r="AF563" s="225" t="str">
        <f>IFERROR(VLOOKUP(_xlfn.CONCAT('Team Roster - Final'!$A563," : ",'Team Roster - Final'!$BM563),'Rate Calculations'!$C$4:$AB$1100,22,FALSE),"")</f>
        <v/>
      </c>
      <c r="AG563" s="225" t="str">
        <f>IFERROR(VLOOKUP(_xlfn.CONCAT('Team Roster - Final'!$A563," : ",'Team Roster - Final'!$BM563),'Rate Calculations'!$C$4:$AB$1100,23,FALSE),"")</f>
        <v/>
      </c>
      <c r="AH563" s="222" t="str">
        <f t="shared" si="145"/>
        <v/>
      </c>
      <c r="AI563" s="222" t="str">
        <f t="shared" si="146"/>
        <v/>
      </c>
      <c r="AJ563" s="223" t="str">
        <f>Table1[[#This Row],[Home Office
Net Fee %]]</f>
        <v/>
      </c>
      <c r="AK563" s="222" t="str">
        <f t="shared" si="147"/>
        <v/>
      </c>
      <c r="AL563" s="222" t="str">
        <f t="shared" si="148"/>
        <v/>
      </c>
      <c r="AM563" s="215" t="str">
        <f>IFERROR(IF(#REF!="Yes",$AK563,($AK563+$AD563*0.5)),"")</f>
        <v/>
      </c>
      <c r="AN563" s="215" t="str">
        <f>IFERROR(IF(#REF!="Yes",$AL563,($AL563+$AE563*0.5)),"")</f>
        <v/>
      </c>
      <c r="AO563" s="374" t="str">
        <f>IF(ISBLANK('Team Roster Proposed - FBR'!Q564),"",'Team Roster Proposed - FBR'!Q564)</f>
        <v/>
      </c>
      <c r="AP563" s="226" t="e">
        <f>IF(ISBLANK(#REF!),"",#REF!)</f>
        <v>#REF!</v>
      </c>
      <c r="AQ563" s="226" t="e">
        <f>IF(ISBLANK(#REF!),"",#REF!)</f>
        <v>#REF!</v>
      </c>
      <c r="AR563" s="226" t="e">
        <f>IF(ISBLANK(#REF!),"",#REF!)</f>
        <v>#REF!</v>
      </c>
      <c r="AS563" s="219" t="e">
        <f>IF(ISBLANK(#REF!),"",#REF!)</f>
        <v>#REF!</v>
      </c>
      <c r="AT563" s="219" t="e">
        <f>IF(ISBLANK(#REF!),"",#REF!)</f>
        <v>#REF!</v>
      </c>
      <c r="AU563" s="219" t="e">
        <f>IF(ISBLANK(#REF!),"",#REF!)</f>
        <v>#REF!</v>
      </c>
      <c r="AV563" s="219" t="e">
        <f>IF(ISBLANK(#REF!),"",#REF!)</f>
        <v>#REF!</v>
      </c>
      <c r="AW563" s="219" t="e">
        <f>IF(ISBLANK(#REF!),"",#REF!)</f>
        <v>#REF!</v>
      </c>
      <c r="AX563" s="219" t="e">
        <f>IF(ISBLANK(#REF!),"",#REF!)</f>
        <v>#REF!</v>
      </c>
      <c r="AY563" s="226" t="e">
        <f>IF(ISBLANK(#REF!),"",#REF!)</f>
        <v>#REF!</v>
      </c>
      <c r="AZ563" s="219" t="e">
        <f>IF(ISBLANK(#REF!),"",#REF!)</f>
        <v>#REF!</v>
      </c>
      <c r="BA563" s="219" t="e">
        <f>IF(ISBLANK(#REF!),"",#REF!)</f>
        <v>#REF!</v>
      </c>
      <c r="BB563" s="219" t="e">
        <f>IF(ISBLANK(#REF!),"",#REF!)</f>
        <v>#REF!</v>
      </c>
      <c r="BC563" s="219" t="e">
        <f>IF(ISBLANK(#REF!),"",#REF!)</f>
        <v>#REF!</v>
      </c>
      <c r="BD563" s="219" t="e">
        <f>IF(ISBLANK(#REF!),"",#REF!)</f>
        <v>#REF!</v>
      </c>
      <c r="BE563" s="219" t="e">
        <f>IF(ISBLANK(#REF!),"",#REF!)</f>
        <v>#REF!</v>
      </c>
      <c r="BF563" s="219" t="e">
        <f>IF(ISBLANK(#REF!),"",#REF!)</f>
        <v>#REF!</v>
      </c>
      <c r="BG563" s="219" t="e">
        <f>IF(ISBLANK(#REF!),"",#REF!)</f>
        <v>#REF!</v>
      </c>
      <c r="BH563" s="219" t="e">
        <f>IF(ISBLANK(#REF!),"",#REF!)</f>
        <v>#REF!</v>
      </c>
      <c r="BI563" s="219" t="e">
        <f>IF(ISBLANK(#REF!),"",#REF!)</f>
        <v>#REF!</v>
      </c>
      <c r="BJ563" s="219" t="e">
        <f>IF(ISBLANK(#REF!),"",#REF!)</f>
        <v>#REF!</v>
      </c>
      <c r="BK563" s="219" t="e">
        <f>IF(ISBLANK(#REF!),"",#REF!)</f>
        <v>#REF!</v>
      </c>
      <c r="BL563" s="219" t="e">
        <f>IF(ISBLANK(#REF!),"",#REF!)</f>
        <v>#REF!</v>
      </c>
      <c r="BM563" s="219" t="e">
        <f>IF(ISBLANK(#REF!),"",#REF!)</f>
        <v>#REF!</v>
      </c>
      <c r="BN563" s="219" t="e">
        <f>IF(ISBLANK(#REF!),"",#REF!)</f>
        <v>#REF!</v>
      </c>
      <c r="BO563" s="227" t="e">
        <f t="shared" si="149"/>
        <v>#REF!</v>
      </c>
      <c r="BP563" s="228" t="str">
        <f t="shared" si="152"/>
        <v/>
      </c>
      <c r="BQ563" s="229" t="str">
        <f t="shared" si="136"/>
        <v/>
      </c>
      <c r="BR563" s="228" t="e">
        <f t="shared" si="150"/>
        <v>#REF!</v>
      </c>
      <c r="BS563" s="230" t="e">
        <f t="shared" si="151"/>
        <v>#REF!</v>
      </c>
    </row>
    <row r="564" spans="1:71">
      <c r="A564" s="213" t="e">
        <f>IF(ISBLANK(#REF!),"",#REF!)</f>
        <v>#REF!</v>
      </c>
      <c r="B564" s="214" t="e">
        <f>IF(ISBLANK(#REF!),"",#REF!)</f>
        <v>#REF!</v>
      </c>
      <c r="C564" s="214" t="e">
        <f>IF(ISBLANK(#REF!),"",#REF!)</f>
        <v>#REF!</v>
      </c>
      <c r="D564" s="214" t="e">
        <f>IF(ISBLANK(#REF!),"",#REF!)</f>
        <v>#REF!</v>
      </c>
      <c r="E564" s="214" t="e">
        <f>IF(ISBLANK(#REF!),"",#REF!)</f>
        <v>#REF!</v>
      </c>
      <c r="F564" s="214" t="e">
        <f>IF(ISBLANK(#REF!),"",#REF!)</f>
        <v>#REF!</v>
      </c>
      <c r="G564" s="214" t="e">
        <f>IF(ISBLANK(#REF!),"",#REF!)</f>
        <v>#REF!</v>
      </c>
      <c r="H564" s="215" t="e">
        <f>IF(ISBLANK(#REF!),"",#REF!)</f>
        <v>#REF!</v>
      </c>
      <c r="I564" s="214" t="e">
        <f>IF(ISBLANK(#REF!),"",#REF!)</f>
        <v>#REF!</v>
      </c>
      <c r="J564" s="216" t="e">
        <f>IF(ISBLANK(#REF!),"",#REF!)</f>
        <v>#REF!</v>
      </c>
      <c r="K564" s="217" t="e">
        <f>IF(ISBLANK(#REF!),"",#REF!)</f>
        <v>#REF!</v>
      </c>
      <c r="L564" s="217" t="e">
        <f>IF(ISBLANK(#REF!),"",#REF!)</f>
        <v>#REF!</v>
      </c>
      <c r="M564" s="218" t="e">
        <f>IF(ISBLANK(#REF!),"",#REF!)</f>
        <v>#REF!</v>
      </c>
      <c r="N564" s="218" t="e">
        <f>IF(ISBLANK(#REF!),"",#REF!)</f>
        <v>#REF!</v>
      </c>
      <c r="O564" s="220" t="str">
        <f>IFERROR(VLOOKUP(_xlfn.CONCAT('Team Roster - Final'!$A564," : ",'Team Roster - Final'!$BM564),'Rate Calculations'!$C$4:$G$1100,5,FALSE),"")</f>
        <v/>
      </c>
      <c r="P564" s="225">
        <f>IF(ISBLANK('Rate Calculations'!$H566),"",'Rate Calculations'!$H566)</f>
        <v>1.7500000000000002E-2</v>
      </c>
      <c r="Q564" s="220" t="str">
        <f t="shared" si="137"/>
        <v/>
      </c>
      <c r="R564" s="221">
        <f>IF(ISBLANK('Rate Calculations'!$J566),"",'Rate Calculations'!$J566)</f>
        <v>3.5000000000000003E-2</v>
      </c>
      <c r="S564" s="220" t="str">
        <f t="shared" si="138"/>
        <v/>
      </c>
      <c r="T564" s="225" t="str">
        <f>IFERROR(VLOOKUP(_xlfn.CONCAT('Team Roster - Final'!$A564," : ",'Team Roster - Final'!$BM564),'Rate Calculations'!$C$4:$S$1100,10,FALSE),"")</f>
        <v/>
      </c>
      <c r="U564" s="225" t="str">
        <f>IFERROR(VLOOKUP(_xlfn.CONCAT('Team Roster - Final'!$A564," : ",'Team Roster - Final'!$BM564),'Rate Calculations'!$C$4:$S$1100,11,FALSE),"")</f>
        <v/>
      </c>
      <c r="V564" s="222" t="str">
        <f t="shared" si="139"/>
        <v/>
      </c>
      <c r="W564" s="222" t="str">
        <f t="shared" si="140"/>
        <v/>
      </c>
      <c r="X564" s="223" t="str">
        <f>IFERROR(VLOOKUP(_xlfn.CONCAT('Team Roster - Final'!$A564," : ",'Team Roster - Final'!$BM564),'Rate Calculations'!$C$4:$S$1100,14,FALSE),"")</f>
        <v/>
      </c>
      <c r="Y564" s="222" t="str">
        <f t="shared" si="141"/>
        <v/>
      </c>
      <c r="Z564" s="222" t="str">
        <f t="shared" si="142"/>
        <v/>
      </c>
      <c r="AA564" s="224" t="str">
        <f>IFERROR(IF(#REF!="Yes",$Y564, $Y564+$Q564*0.5),"")</f>
        <v/>
      </c>
      <c r="AB564" s="224" t="str">
        <f>IFERROR(IF(#REF!="Yes",$Z564, $Z564+$S564*0.5),"")</f>
        <v/>
      </c>
      <c r="AC564" s="220" t="str">
        <f>IFERROR(VLOOKUP(_xlfn.CONCAT('Team Roster - Final'!$A564," : ",'Team Roster - Final'!$BM564),'Rate Calculations'!$C$4:$U$1100,19,FALSE),"")</f>
        <v/>
      </c>
      <c r="AD564" s="220" t="str">
        <f t="shared" si="143"/>
        <v/>
      </c>
      <c r="AE564" s="220" t="str">
        <f t="shared" si="144"/>
        <v/>
      </c>
      <c r="AF564" s="225" t="str">
        <f>IFERROR(VLOOKUP(_xlfn.CONCAT('Team Roster - Final'!$A564," : ",'Team Roster - Final'!$BM564),'Rate Calculations'!$C$4:$AB$1100,22,FALSE),"")</f>
        <v/>
      </c>
      <c r="AG564" s="225" t="str">
        <f>IFERROR(VLOOKUP(_xlfn.CONCAT('Team Roster - Final'!$A564," : ",'Team Roster - Final'!$BM564),'Rate Calculations'!$C$4:$AB$1100,23,FALSE),"")</f>
        <v/>
      </c>
      <c r="AH564" s="222" t="str">
        <f t="shared" si="145"/>
        <v/>
      </c>
      <c r="AI564" s="222" t="str">
        <f t="shared" si="146"/>
        <v/>
      </c>
      <c r="AJ564" s="223" t="str">
        <f>Table1[[#This Row],[Home Office
Net Fee %]]</f>
        <v/>
      </c>
      <c r="AK564" s="222" t="str">
        <f t="shared" si="147"/>
        <v/>
      </c>
      <c r="AL564" s="222" t="str">
        <f t="shared" si="148"/>
        <v/>
      </c>
      <c r="AM564" s="215" t="str">
        <f>IFERROR(IF(#REF!="Yes",$AK564,($AK564+$AD564*0.5)),"")</f>
        <v/>
      </c>
      <c r="AN564" s="215" t="str">
        <f>IFERROR(IF(#REF!="Yes",$AL564,($AL564+$AE564*0.5)),"")</f>
        <v/>
      </c>
      <c r="AO564" s="374" t="str">
        <f>IF(ISBLANK('Team Roster Proposed - FBR'!Q565),"",'Team Roster Proposed - FBR'!Q565)</f>
        <v/>
      </c>
      <c r="AP564" s="226" t="e">
        <f>IF(ISBLANK(#REF!),"",#REF!)</f>
        <v>#REF!</v>
      </c>
      <c r="AQ564" s="226" t="e">
        <f>IF(ISBLANK(#REF!),"",#REF!)</f>
        <v>#REF!</v>
      </c>
      <c r="AR564" s="226" t="e">
        <f>IF(ISBLANK(#REF!),"",#REF!)</f>
        <v>#REF!</v>
      </c>
      <c r="AS564" s="219" t="e">
        <f>IF(ISBLANK(#REF!),"",#REF!)</f>
        <v>#REF!</v>
      </c>
      <c r="AT564" s="219" t="e">
        <f>IF(ISBLANK(#REF!),"",#REF!)</f>
        <v>#REF!</v>
      </c>
      <c r="AU564" s="219" t="e">
        <f>IF(ISBLANK(#REF!),"",#REF!)</f>
        <v>#REF!</v>
      </c>
      <c r="AV564" s="219" t="e">
        <f>IF(ISBLANK(#REF!),"",#REF!)</f>
        <v>#REF!</v>
      </c>
      <c r="AW564" s="219" t="e">
        <f>IF(ISBLANK(#REF!),"",#REF!)</f>
        <v>#REF!</v>
      </c>
      <c r="AX564" s="219" t="e">
        <f>IF(ISBLANK(#REF!),"",#REF!)</f>
        <v>#REF!</v>
      </c>
      <c r="AY564" s="226" t="e">
        <f>IF(ISBLANK(#REF!),"",#REF!)</f>
        <v>#REF!</v>
      </c>
      <c r="AZ564" s="219" t="e">
        <f>IF(ISBLANK(#REF!),"",#REF!)</f>
        <v>#REF!</v>
      </c>
      <c r="BA564" s="219" t="e">
        <f>IF(ISBLANK(#REF!),"",#REF!)</f>
        <v>#REF!</v>
      </c>
      <c r="BB564" s="219" t="e">
        <f>IF(ISBLANK(#REF!),"",#REF!)</f>
        <v>#REF!</v>
      </c>
      <c r="BC564" s="219" t="e">
        <f>IF(ISBLANK(#REF!),"",#REF!)</f>
        <v>#REF!</v>
      </c>
      <c r="BD564" s="219" t="e">
        <f>IF(ISBLANK(#REF!),"",#REF!)</f>
        <v>#REF!</v>
      </c>
      <c r="BE564" s="219" t="e">
        <f>IF(ISBLANK(#REF!),"",#REF!)</f>
        <v>#REF!</v>
      </c>
      <c r="BF564" s="219" t="e">
        <f>IF(ISBLANK(#REF!),"",#REF!)</f>
        <v>#REF!</v>
      </c>
      <c r="BG564" s="219" t="e">
        <f>IF(ISBLANK(#REF!),"",#REF!)</f>
        <v>#REF!</v>
      </c>
      <c r="BH564" s="219" t="e">
        <f>IF(ISBLANK(#REF!),"",#REF!)</f>
        <v>#REF!</v>
      </c>
      <c r="BI564" s="219" t="e">
        <f>IF(ISBLANK(#REF!),"",#REF!)</f>
        <v>#REF!</v>
      </c>
      <c r="BJ564" s="219" t="e">
        <f>IF(ISBLANK(#REF!),"",#REF!)</f>
        <v>#REF!</v>
      </c>
      <c r="BK564" s="219" t="e">
        <f>IF(ISBLANK(#REF!),"",#REF!)</f>
        <v>#REF!</v>
      </c>
      <c r="BL564" s="219" t="e">
        <f>IF(ISBLANK(#REF!),"",#REF!)</f>
        <v>#REF!</v>
      </c>
      <c r="BM564" s="219" t="e">
        <f>IF(ISBLANK(#REF!),"",#REF!)</f>
        <v>#REF!</v>
      </c>
      <c r="BN564" s="219" t="e">
        <f>IF(ISBLANK(#REF!),"",#REF!)</f>
        <v>#REF!</v>
      </c>
      <c r="BO564" s="227" t="e">
        <f t="shared" si="149"/>
        <v>#REF!</v>
      </c>
      <c r="BP564" s="228" t="str">
        <f t="shared" si="152"/>
        <v/>
      </c>
      <c r="BQ564" s="229" t="str">
        <f t="shared" si="136"/>
        <v/>
      </c>
      <c r="BR564" s="228" t="e">
        <f t="shared" si="150"/>
        <v>#REF!</v>
      </c>
      <c r="BS564" s="230" t="e">
        <f t="shared" si="151"/>
        <v>#REF!</v>
      </c>
    </row>
    <row r="565" spans="1:71">
      <c r="A565" s="213" t="e">
        <f>IF(ISBLANK(#REF!),"",#REF!)</f>
        <v>#REF!</v>
      </c>
      <c r="B565" s="214" t="e">
        <f>IF(ISBLANK(#REF!),"",#REF!)</f>
        <v>#REF!</v>
      </c>
      <c r="C565" s="214" t="e">
        <f>IF(ISBLANK(#REF!),"",#REF!)</f>
        <v>#REF!</v>
      </c>
      <c r="D565" s="214" t="e">
        <f>IF(ISBLANK(#REF!),"",#REF!)</f>
        <v>#REF!</v>
      </c>
      <c r="E565" s="214" t="e">
        <f>IF(ISBLANK(#REF!),"",#REF!)</f>
        <v>#REF!</v>
      </c>
      <c r="F565" s="214" t="e">
        <f>IF(ISBLANK(#REF!),"",#REF!)</f>
        <v>#REF!</v>
      </c>
      <c r="G565" s="214" t="e">
        <f>IF(ISBLANK(#REF!),"",#REF!)</f>
        <v>#REF!</v>
      </c>
      <c r="H565" s="215" t="e">
        <f>IF(ISBLANK(#REF!),"",#REF!)</f>
        <v>#REF!</v>
      </c>
      <c r="I565" s="214" t="e">
        <f>IF(ISBLANK(#REF!),"",#REF!)</f>
        <v>#REF!</v>
      </c>
      <c r="J565" s="216" t="e">
        <f>IF(ISBLANK(#REF!),"",#REF!)</f>
        <v>#REF!</v>
      </c>
      <c r="K565" s="217" t="e">
        <f>IF(ISBLANK(#REF!),"",#REF!)</f>
        <v>#REF!</v>
      </c>
      <c r="L565" s="217" t="e">
        <f>IF(ISBLANK(#REF!),"",#REF!)</f>
        <v>#REF!</v>
      </c>
      <c r="M565" s="218" t="e">
        <f>IF(ISBLANK(#REF!),"",#REF!)</f>
        <v>#REF!</v>
      </c>
      <c r="N565" s="218" t="e">
        <f>IF(ISBLANK(#REF!),"",#REF!)</f>
        <v>#REF!</v>
      </c>
      <c r="O565" s="220" t="str">
        <f>IFERROR(VLOOKUP(_xlfn.CONCAT('Team Roster - Final'!$A565," : ",'Team Roster - Final'!$BM565),'Rate Calculations'!$C$4:$G$1100,5,FALSE),"")</f>
        <v/>
      </c>
      <c r="P565" s="225">
        <f>IF(ISBLANK('Rate Calculations'!$H567),"",'Rate Calculations'!$H567)</f>
        <v>1.7500000000000002E-2</v>
      </c>
      <c r="Q565" s="220" t="str">
        <f t="shared" si="137"/>
        <v/>
      </c>
      <c r="R565" s="221">
        <f>IF(ISBLANK('Rate Calculations'!$J567),"",'Rate Calculations'!$J567)</f>
        <v>3.5000000000000003E-2</v>
      </c>
      <c r="S565" s="220" t="str">
        <f t="shared" si="138"/>
        <v/>
      </c>
      <c r="T565" s="225" t="str">
        <f>IFERROR(VLOOKUP(_xlfn.CONCAT('Team Roster - Final'!$A565," : ",'Team Roster - Final'!$BM565),'Rate Calculations'!$C$4:$S$1100,10,FALSE),"")</f>
        <v/>
      </c>
      <c r="U565" s="225" t="str">
        <f>IFERROR(VLOOKUP(_xlfn.CONCAT('Team Roster - Final'!$A565," : ",'Team Roster - Final'!$BM565),'Rate Calculations'!$C$4:$S$1100,11,FALSE),"")</f>
        <v/>
      </c>
      <c r="V565" s="222" t="str">
        <f t="shared" si="139"/>
        <v/>
      </c>
      <c r="W565" s="222" t="str">
        <f t="shared" si="140"/>
        <v/>
      </c>
      <c r="X565" s="223" t="str">
        <f>IFERROR(VLOOKUP(_xlfn.CONCAT('Team Roster - Final'!$A565," : ",'Team Roster - Final'!$BM565),'Rate Calculations'!$C$4:$S$1100,14,FALSE),"")</f>
        <v/>
      </c>
      <c r="Y565" s="222" t="str">
        <f t="shared" si="141"/>
        <v/>
      </c>
      <c r="Z565" s="222" t="str">
        <f t="shared" si="142"/>
        <v/>
      </c>
      <c r="AA565" s="224" t="str">
        <f>IFERROR(IF(#REF!="Yes",$Y565, $Y565+$Q565*0.5),"")</f>
        <v/>
      </c>
      <c r="AB565" s="224" t="str">
        <f>IFERROR(IF(#REF!="Yes",$Z565, $Z565+$S565*0.5),"")</f>
        <v/>
      </c>
      <c r="AC565" s="220" t="str">
        <f>IFERROR(VLOOKUP(_xlfn.CONCAT('Team Roster - Final'!$A565," : ",'Team Roster - Final'!$BM565),'Rate Calculations'!$C$4:$U$1100,19,FALSE),"")</f>
        <v/>
      </c>
      <c r="AD565" s="220" t="str">
        <f t="shared" si="143"/>
        <v/>
      </c>
      <c r="AE565" s="220" t="str">
        <f t="shared" si="144"/>
        <v/>
      </c>
      <c r="AF565" s="225" t="str">
        <f>IFERROR(VLOOKUP(_xlfn.CONCAT('Team Roster - Final'!$A565," : ",'Team Roster - Final'!$BM565),'Rate Calculations'!$C$4:$AB$1100,22,FALSE),"")</f>
        <v/>
      </c>
      <c r="AG565" s="225" t="str">
        <f>IFERROR(VLOOKUP(_xlfn.CONCAT('Team Roster - Final'!$A565," : ",'Team Roster - Final'!$BM565),'Rate Calculations'!$C$4:$AB$1100,23,FALSE),"")</f>
        <v/>
      </c>
      <c r="AH565" s="222" t="str">
        <f t="shared" si="145"/>
        <v/>
      </c>
      <c r="AI565" s="222" t="str">
        <f t="shared" si="146"/>
        <v/>
      </c>
      <c r="AJ565" s="223" t="str">
        <f>Table1[[#This Row],[Home Office
Net Fee %]]</f>
        <v/>
      </c>
      <c r="AK565" s="222" t="str">
        <f t="shared" si="147"/>
        <v/>
      </c>
      <c r="AL565" s="222" t="str">
        <f t="shared" si="148"/>
        <v/>
      </c>
      <c r="AM565" s="215" t="str">
        <f>IFERROR(IF(#REF!="Yes",$AK565,($AK565+$AD565*0.5)),"")</f>
        <v/>
      </c>
      <c r="AN565" s="215" t="str">
        <f>IFERROR(IF(#REF!="Yes",$AL565,($AL565+$AE565*0.5)),"")</f>
        <v/>
      </c>
      <c r="AO565" s="374" t="str">
        <f>IF(ISBLANK('Team Roster Proposed - FBR'!Q566),"",'Team Roster Proposed - FBR'!Q566)</f>
        <v/>
      </c>
      <c r="AP565" s="226" t="e">
        <f>IF(ISBLANK(#REF!),"",#REF!)</f>
        <v>#REF!</v>
      </c>
      <c r="AQ565" s="226" t="e">
        <f>IF(ISBLANK(#REF!),"",#REF!)</f>
        <v>#REF!</v>
      </c>
      <c r="AR565" s="226" t="e">
        <f>IF(ISBLANK(#REF!),"",#REF!)</f>
        <v>#REF!</v>
      </c>
      <c r="AS565" s="219" t="e">
        <f>IF(ISBLANK(#REF!),"",#REF!)</f>
        <v>#REF!</v>
      </c>
      <c r="AT565" s="219" t="e">
        <f>IF(ISBLANK(#REF!),"",#REF!)</f>
        <v>#REF!</v>
      </c>
      <c r="AU565" s="219" t="e">
        <f>IF(ISBLANK(#REF!),"",#REF!)</f>
        <v>#REF!</v>
      </c>
      <c r="AV565" s="219" t="e">
        <f>IF(ISBLANK(#REF!),"",#REF!)</f>
        <v>#REF!</v>
      </c>
      <c r="AW565" s="219" t="e">
        <f>IF(ISBLANK(#REF!),"",#REF!)</f>
        <v>#REF!</v>
      </c>
      <c r="AX565" s="219" t="e">
        <f>IF(ISBLANK(#REF!),"",#REF!)</f>
        <v>#REF!</v>
      </c>
      <c r="AY565" s="226" t="e">
        <f>IF(ISBLANK(#REF!),"",#REF!)</f>
        <v>#REF!</v>
      </c>
      <c r="AZ565" s="219" t="e">
        <f>IF(ISBLANK(#REF!),"",#REF!)</f>
        <v>#REF!</v>
      </c>
      <c r="BA565" s="219" t="e">
        <f>IF(ISBLANK(#REF!),"",#REF!)</f>
        <v>#REF!</v>
      </c>
      <c r="BB565" s="219" t="e">
        <f>IF(ISBLANK(#REF!),"",#REF!)</f>
        <v>#REF!</v>
      </c>
      <c r="BC565" s="219" t="e">
        <f>IF(ISBLANK(#REF!),"",#REF!)</f>
        <v>#REF!</v>
      </c>
      <c r="BD565" s="219" t="e">
        <f>IF(ISBLANK(#REF!),"",#REF!)</f>
        <v>#REF!</v>
      </c>
      <c r="BE565" s="219" t="e">
        <f>IF(ISBLANK(#REF!),"",#REF!)</f>
        <v>#REF!</v>
      </c>
      <c r="BF565" s="219" t="e">
        <f>IF(ISBLANK(#REF!),"",#REF!)</f>
        <v>#REF!</v>
      </c>
      <c r="BG565" s="219" t="e">
        <f>IF(ISBLANK(#REF!),"",#REF!)</f>
        <v>#REF!</v>
      </c>
      <c r="BH565" s="219" t="e">
        <f>IF(ISBLANK(#REF!),"",#REF!)</f>
        <v>#REF!</v>
      </c>
      <c r="BI565" s="219" t="e">
        <f>IF(ISBLANK(#REF!),"",#REF!)</f>
        <v>#REF!</v>
      </c>
      <c r="BJ565" s="219" t="e">
        <f>IF(ISBLANK(#REF!),"",#REF!)</f>
        <v>#REF!</v>
      </c>
      <c r="BK565" s="219" t="e">
        <f>IF(ISBLANK(#REF!),"",#REF!)</f>
        <v>#REF!</v>
      </c>
      <c r="BL565" s="219" t="e">
        <f>IF(ISBLANK(#REF!),"",#REF!)</f>
        <v>#REF!</v>
      </c>
      <c r="BM565" s="219" t="e">
        <f>IF(ISBLANK(#REF!),"",#REF!)</f>
        <v>#REF!</v>
      </c>
      <c r="BN565" s="219" t="e">
        <f>IF(ISBLANK(#REF!),"",#REF!)</f>
        <v>#REF!</v>
      </c>
      <c r="BO565" s="227" t="e">
        <f t="shared" si="149"/>
        <v>#REF!</v>
      </c>
      <c r="BP565" s="228" t="str">
        <f t="shared" si="152"/>
        <v/>
      </c>
      <c r="BQ565" s="229" t="str">
        <f t="shared" si="136"/>
        <v/>
      </c>
      <c r="BR565" s="228" t="e">
        <f t="shared" si="150"/>
        <v>#REF!</v>
      </c>
      <c r="BS565" s="230" t="e">
        <f t="shared" si="151"/>
        <v>#REF!</v>
      </c>
    </row>
    <row r="566" spans="1:71">
      <c r="A566" s="213" t="e">
        <f>IF(ISBLANK(#REF!),"",#REF!)</f>
        <v>#REF!</v>
      </c>
      <c r="B566" s="214" t="e">
        <f>IF(ISBLANK(#REF!),"",#REF!)</f>
        <v>#REF!</v>
      </c>
      <c r="C566" s="214" t="e">
        <f>IF(ISBLANK(#REF!),"",#REF!)</f>
        <v>#REF!</v>
      </c>
      <c r="D566" s="214" t="e">
        <f>IF(ISBLANK(#REF!),"",#REF!)</f>
        <v>#REF!</v>
      </c>
      <c r="E566" s="214" t="e">
        <f>IF(ISBLANK(#REF!),"",#REF!)</f>
        <v>#REF!</v>
      </c>
      <c r="F566" s="214" t="e">
        <f>IF(ISBLANK(#REF!),"",#REF!)</f>
        <v>#REF!</v>
      </c>
      <c r="G566" s="214" t="e">
        <f>IF(ISBLANK(#REF!),"",#REF!)</f>
        <v>#REF!</v>
      </c>
      <c r="H566" s="215" t="e">
        <f>IF(ISBLANK(#REF!),"",#REF!)</f>
        <v>#REF!</v>
      </c>
      <c r="I566" s="214" t="e">
        <f>IF(ISBLANK(#REF!),"",#REF!)</f>
        <v>#REF!</v>
      </c>
      <c r="J566" s="216" t="e">
        <f>IF(ISBLANK(#REF!),"",#REF!)</f>
        <v>#REF!</v>
      </c>
      <c r="K566" s="217" t="e">
        <f>IF(ISBLANK(#REF!),"",#REF!)</f>
        <v>#REF!</v>
      </c>
      <c r="L566" s="217" t="e">
        <f>IF(ISBLANK(#REF!),"",#REF!)</f>
        <v>#REF!</v>
      </c>
      <c r="M566" s="218" t="e">
        <f>IF(ISBLANK(#REF!),"",#REF!)</f>
        <v>#REF!</v>
      </c>
      <c r="N566" s="218" t="e">
        <f>IF(ISBLANK(#REF!),"",#REF!)</f>
        <v>#REF!</v>
      </c>
      <c r="O566" s="220" t="str">
        <f>IFERROR(VLOOKUP(_xlfn.CONCAT('Team Roster - Final'!$A566," : ",'Team Roster - Final'!$BM566),'Rate Calculations'!$C$4:$G$1100,5,FALSE),"")</f>
        <v/>
      </c>
      <c r="P566" s="225">
        <f>IF(ISBLANK('Rate Calculations'!$H568),"",'Rate Calculations'!$H568)</f>
        <v>1.7500000000000002E-2</v>
      </c>
      <c r="Q566" s="220" t="str">
        <f t="shared" si="137"/>
        <v/>
      </c>
      <c r="R566" s="221">
        <f>IF(ISBLANK('Rate Calculations'!$J568),"",'Rate Calculations'!$J568)</f>
        <v>3.5000000000000003E-2</v>
      </c>
      <c r="S566" s="220" t="str">
        <f t="shared" si="138"/>
        <v/>
      </c>
      <c r="T566" s="225" t="str">
        <f>IFERROR(VLOOKUP(_xlfn.CONCAT('Team Roster - Final'!$A566," : ",'Team Roster - Final'!$BM566),'Rate Calculations'!$C$4:$S$1100,10,FALSE),"")</f>
        <v/>
      </c>
      <c r="U566" s="225" t="str">
        <f>IFERROR(VLOOKUP(_xlfn.CONCAT('Team Roster - Final'!$A566," : ",'Team Roster - Final'!$BM566),'Rate Calculations'!$C$4:$S$1100,11,FALSE),"")</f>
        <v/>
      </c>
      <c r="V566" s="222" t="str">
        <f t="shared" si="139"/>
        <v/>
      </c>
      <c r="W566" s="222" t="str">
        <f t="shared" si="140"/>
        <v/>
      </c>
      <c r="X566" s="223" t="str">
        <f>IFERROR(VLOOKUP(_xlfn.CONCAT('Team Roster - Final'!$A566," : ",'Team Roster - Final'!$BM566),'Rate Calculations'!$C$4:$S$1100,14,FALSE),"")</f>
        <v/>
      </c>
      <c r="Y566" s="222" t="str">
        <f t="shared" si="141"/>
        <v/>
      </c>
      <c r="Z566" s="222" t="str">
        <f t="shared" si="142"/>
        <v/>
      </c>
      <c r="AA566" s="224" t="str">
        <f>IFERROR(IF(#REF!="Yes",$Y566, $Y566+$Q566*0.5),"")</f>
        <v/>
      </c>
      <c r="AB566" s="224" t="str">
        <f>IFERROR(IF(#REF!="Yes",$Z566, $Z566+$S566*0.5),"")</f>
        <v/>
      </c>
      <c r="AC566" s="220" t="str">
        <f>IFERROR(VLOOKUP(_xlfn.CONCAT('Team Roster - Final'!$A566," : ",'Team Roster - Final'!$BM566),'Rate Calculations'!$C$4:$U$1100,19,FALSE),"")</f>
        <v/>
      </c>
      <c r="AD566" s="220" t="str">
        <f t="shared" si="143"/>
        <v/>
      </c>
      <c r="AE566" s="220" t="str">
        <f t="shared" si="144"/>
        <v/>
      </c>
      <c r="AF566" s="225" t="str">
        <f>IFERROR(VLOOKUP(_xlfn.CONCAT('Team Roster - Final'!$A566," : ",'Team Roster - Final'!$BM566),'Rate Calculations'!$C$4:$AB$1100,22,FALSE),"")</f>
        <v/>
      </c>
      <c r="AG566" s="225" t="str">
        <f>IFERROR(VLOOKUP(_xlfn.CONCAT('Team Roster - Final'!$A566," : ",'Team Roster - Final'!$BM566),'Rate Calculations'!$C$4:$AB$1100,23,FALSE),"")</f>
        <v/>
      </c>
      <c r="AH566" s="222" t="str">
        <f t="shared" si="145"/>
        <v/>
      </c>
      <c r="AI566" s="222" t="str">
        <f t="shared" si="146"/>
        <v/>
      </c>
      <c r="AJ566" s="223" t="str">
        <f>Table1[[#This Row],[Home Office
Net Fee %]]</f>
        <v/>
      </c>
      <c r="AK566" s="222" t="str">
        <f t="shared" si="147"/>
        <v/>
      </c>
      <c r="AL566" s="222" t="str">
        <f t="shared" si="148"/>
        <v/>
      </c>
      <c r="AM566" s="215" t="str">
        <f>IFERROR(IF(#REF!="Yes",$AK566,($AK566+$AD566*0.5)),"")</f>
        <v/>
      </c>
      <c r="AN566" s="215" t="str">
        <f>IFERROR(IF(#REF!="Yes",$AL566,($AL566+$AE566*0.5)),"")</f>
        <v/>
      </c>
      <c r="AO566" s="374" t="str">
        <f>IF(ISBLANK('Team Roster Proposed - FBR'!Q567),"",'Team Roster Proposed - FBR'!Q567)</f>
        <v/>
      </c>
      <c r="AP566" s="226" t="e">
        <f>IF(ISBLANK(#REF!),"",#REF!)</f>
        <v>#REF!</v>
      </c>
      <c r="AQ566" s="226" t="e">
        <f>IF(ISBLANK(#REF!),"",#REF!)</f>
        <v>#REF!</v>
      </c>
      <c r="AR566" s="226" t="e">
        <f>IF(ISBLANK(#REF!),"",#REF!)</f>
        <v>#REF!</v>
      </c>
      <c r="AS566" s="219" t="e">
        <f>IF(ISBLANK(#REF!),"",#REF!)</f>
        <v>#REF!</v>
      </c>
      <c r="AT566" s="219" t="e">
        <f>IF(ISBLANK(#REF!),"",#REF!)</f>
        <v>#REF!</v>
      </c>
      <c r="AU566" s="219" t="e">
        <f>IF(ISBLANK(#REF!),"",#REF!)</f>
        <v>#REF!</v>
      </c>
      <c r="AV566" s="219" t="e">
        <f>IF(ISBLANK(#REF!),"",#REF!)</f>
        <v>#REF!</v>
      </c>
      <c r="AW566" s="219" t="e">
        <f>IF(ISBLANK(#REF!),"",#REF!)</f>
        <v>#REF!</v>
      </c>
      <c r="AX566" s="219" t="e">
        <f>IF(ISBLANK(#REF!),"",#REF!)</f>
        <v>#REF!</v>
      </c>
      <c r="AY566" s="226" t="e">
        <f>IF(ISBLANK(#REF!),"",#REF!)</f>
        <v>#REF!</v>
      </c>
      <c r="AZ566" s="219" t="e">
        <f>IF(ISBLANK(#REF!),"",#REF!)</f>
        <v>#REF!</v>
      </c>
      <c r="BA566" s="219" t="e">
        <f>IF(ISBLANK(#REF!),"",#REF!)</f>
        <v>#REF!</v>
      </c>
      <c r="BB566" s="219" t="e">
        <f>IF(ISBLANK(#REF!),"",#REF!)</f>
        <v>#REF!</v>
      </c>
      <c r="BC566" s="219" t="e">
        <f>IF(ISBLANK(#REF!),"",#REF!)</f>
        <v>#REF!</v>
      </c>
      <c r="BD566" s="219" t="e">
        <f>IF(ISBLANK(#REF!),"",#REF!)</f>
        <v>#REF!</v>
      </c>
      <c r="BE566" s="219" t="e">
        <f>IF(ISBLANK(#REF!),"",#REF!)</f>
        <v>#REF!</v>
      </c>
      <c r="BF566" s="219" t="e">
        <f>IF(ISBLANK(#REF!),"",#REF!)</f>
        <v>#REF!</v>
      </c>
      <c r="BG566" s="219" t="e">
        <f>IF(ISBLANK(#REF!),"",#REF!)</f>
        <v>#REF!</v>
      </c>
      <c r="BH566" s="219" t="e">
        <f>IF(ISBLANK(#REF!),"",#REF!)</f>
        <v>#REF!</v>
      </c>
      <c r="BI566" s="219" t="e">
        <f>IF(ISBLANK(#REF!),"",#REF!)</f>
        <v>#REF!</v>
      </c>
      <c r="BJ566" s="219" t="e">
        <f>IF(ISBLANK(#REF!),"",#REF!)</f>
        <v>#REF!</v>
      </c>
      <c r="BK566" s="219" t="e">
        <f>IF(ISBLANK(#REF!),"",#REF!)</f>
        <v>#REF!</v>
      </c>
      <c r="BL566" s="219" t="e">
        <f>IF(ISBLANK(#REF!),"",#REF!)</f>
        <v>#REF!</v>
      </c>
      <c r="BM566" s="219" t="e">
        <f>IF(ISBLANK(#REF!),"",#REF!)</f>
        <v>#REF!</v>
      </c>
      <c r="BN566" s="219" t="e">
        <f>IF(ISBLANK(#REF!),"",#REF!)</f>
        <v>#REF!</v>
      </c>
      <c r="BO566" s="227" t="e">
        <f t="shared" si="149"/>
        <v>#REF!</v>
      </c>
      <c r="BP566" s="228" t="str">
        <f t="shared" si="152"/>
        <v/>
      </c>
      <c r="BQ566" s="229" t="str">
        <f t="shared" si="136"/>
        <v/>
      </c>
      <c r="BR566" s="228" t="e">
        <f t="shared" si="150"/>
        <v>#REF!</v>
      </c>
      <c r="BS566" s="230" t="e">
        <f t="shared" si="151"/>
        <v>#REF!</v>
      </c>
    </row>
    <row r="567" spans="1:71">
      <c r="A567" s="213" t="e">
        <f>IF(ISBLANK(#REF!),"",#REF!)</f>
        <v>#REF!</v>
      </c>
      <c r="B567" s="214" t="e">
        <f>IF(ISBLANK(#REF!),"",#REF!)</f>
        <v>#REF!</v>
      </c>
      <c r="C567" s="214" t="e">
        <f>IF(ISBLANK(#REF!),"",#REF!)</f>
        <v>#REF!</v>
      </c>
      <c r="D567" s="214" t="e">
        <f>IF(ISBLANK(#REF!),"",#REF!)</f>
        <v>#REF!</v>
      </c>
      <c r="E567" s="214" t="e">
        <f>IF(ISBLANK(#REF!),"",#REF!)</f>
        <v>#REF!</v>
      </c>
      <c r="F567" s="214" t="e">
        <f>IF(ISBLANK(#REF!),"",#REF!)</f>
        <v>#REF!</v>
      </c>
      <c r="G567" s="214" t="e">
        <f>IF(ISBLANK(#REF!),"",#REF!)</f>
        <v>#REF!</v>
      </c>
      <c r="H567" s="215" t="e">
        <f>IF(ISBLANK(#REF!),"",#REF!)</f>
        <v>#REF!</v>
      </c>
      <c r="I567" s="214" t="e">
        <f>IF(ISBLANK(#REF!),"",#REF!)</f>
        <v>#REF!</v>
      </c>
      <c r="J567" s="216" t="e">
        <f>IF(ISBLANK(#REF!),"",#REF!)</f>
        <v>#REF!</v>
      </c>
      <c r="K567" s="217" t="e">
        <f>IF(ISBLANK(#REF!),"",#REF!)</f>
        <v>#REF!</v>
      </c>
      <c r="L567" s="217" t="e">
        <f>IF(ISBLANK(#REF!),"",#REF!)</f>
        <v>#REF!</v>
      </c>
      <c r="M567" s="218" t="e">
        <f>IF(ISBLANK(#REF!),"",#REF!)</f>
        <v>#REF!</v>
      </c>
      <c r="N567" s="218" t="e">
        <f>IF(ISBLANK(#REF!),"",#REF!)</f>
        <v>#REF!</v>
      </c>
      <c r="O567" s="220" t="str">
        <f>IFERROR(VLOOKUP(_xlfn.CONCAT('Team Roster - Final'!$A567," : ",'Team Roster - Final'!$BM567),'Rate Calculations'!$C$4:$G$1100,5,FALSE),"")</f>
        <v/>
      </c>
      <c r="P567" s="225">
        <f>IF(ISBLANK('Rate Calculations'!$H569),"",'Rate Calculations'!$H569)</f>
        <v>1.7500000000000002E-2</v>
      </c>
      <c r="Q567" s="220" t="str">
        <f t="shared" si="137"/>
        <v/>
      </c>
      <c r="R567" s="221">
        <f>IF(ISBLANK('Rate Calculations'!$J569),"",'Rate Calculations'!$J569)</f>
        <v>3.5000000000000003E-2</v>
      </c>
      <c r="S567" s="220" t="str">
        <f t="shared" si="138"/>
        <v/>
      </c>
      <c r="T567" s="225" t="str">
        <f>IFERROR(VLOOKUP(_xlfn.CONCAT('Team Roster - Final'!$A567," : ",'Team Roster - Final'!$BM567),'Rate Calculations'!$C$4:$S$1100,10,FALSE),"")</f>
        <v/>
      </c>
      <c r="U567" s="225" t="str">
        <f>IFERROR(VLOOKUP(_xlfn.CONCAT('Team Roster - Final'!$A567," : ",'Team Roster - Final'!$BM567),'Rate Calculations'!$C$4:$S$1100,11,FALSE),"")</f>
        <v/>
      </c>
      <c r="V567" s="222" t="str">
        <f t="shared" si="139"/>
        <v/>
      </c>
      <c r="W567" s="222" t="str">
        <f t="shared" si="140"/>
        <v/>
      </c>
      <c r="X567" s="223" t="str">
        <f>IFERROR(VLOOKUP(_xlfn.CONCAT('Team Roster - Final'!$A567," : ",'Team Roster - Final'!$BM567),'Rate Calculations'!$C$4:$S$1100,14,FALSE),"")</f>
        <v/>
      </c>
      <c r="Y567" s="222" t="str">
        <f t="shared" si="141"/>
        <v/>
      </c>
      <c r="Z567" s="222" t="str">
        <f t="shared" si="142"/>
        <v/>
      </c>
      <c r="AA567" s="224" t="str">
        <f>IFERROR(IF(#REF!="Yes",$Y567, $Y567+$Q567*0.5),"")</f>
        <v/>
      </c>
      <c r="AB567" s="224" t="str">
        <f>IFERROR(IF(#REF!="Yes",$Z567, $Z567+$S567*0.5),"")</f>
        <v/>
      </c>
      <c r="AC567" s="220" t="str">
        <f>IFERROR(VLOOKUP(_xlfn.CONCAT('Team Roster - Final'!$A567," : ",'Team Roster - Final'!$BM567),'Rate Calculations'!$C$4:$U$1100,19,FALSE),"")</f>
        <v/>
      </c>
      <c r="AD567" s="220" t="str">
        <f t="shared" si="143"/>
        <v/>
      </c>
      <c r="AE567" s="220" t="str">
        <f t="shared" si="144"/>
        <v/>
      </c>
      <c r="AF567" s="225" t="str">
        <f>IFERROR(VLOOKUP(_xlfn.CONCAT('Team Roster - Final'!$A567," : ",'Team Roster - Final'!$BM567),'Rate Calculations'!$C$4:$AB$1100,22,FALSE),"")</f>
        <v/>
      </c>
      <c r="AG567" s="225" t="str">
        <f>IFERROR(VLOOKUP(_xlfn.CONCAT('Team Roster - Final'!$A567," : ",'Team Roster - Final'!$BM567),'Rate Calculations'!$C$4:$AB$1100,23,FALSE),"")</f>
        <v/>
      </c>
      <c r="AH567" s="222" t="str">
        <f t="shared" si="145"/>
        <v/>
      </c>
      <c r="AI567" s="222" t="str">
        <f t="shared" si="146"/>
        <v/>
      </c>
      <c r="AJ567" s="223" t="str">
        <f>Table1[[#This Row],[Home Office
Net Fee %]]</f>
        <v/>
      </c>
      <c r="AK567" s="222" t="str">
        <f t="shared" si="147"/>
        <v/>
      </c>
      <c r="AL567" s="222" t="str">
        <f t="shared" si="148"/>
        <v/>
      </c>
      <c r="AM567" s="215" t="str">
        <f>IFERROR(IF(#REF!="Yes",$AK567,($AK567+$AD567*0.5)),"")</f>
        <v/>
      </c>
      <c r="AN567" s="215" t="str">
        <f>IFERROR(IF(#REF!="Yes",$AL567,($AL567+$AE567*0.5)),"")</f>
        <v/>
      </c>
      <c r="AO567" s="374" t="str">
        <f>IF(ISBLANK('Team Roster Proposed - FBR'!Q568),"",'Team Roster Proposed - FBR'!Q568)</f>
        <v/>
      </c>
      <c r="AP567" s="226" t="e">
        <f>IF(ISBLANK(#REF!),"",#REF!)</f>
        <v>#REF!</v>
      </c>
      <c r="AQ567" s="226" t="e">
        <f>IF(ISBLANK(#REF!),"",#REF!)</f>
        <v>#REF!</v>
      </c>
      <c r="AR567" s="226" t="e">
        <f>IF(ISBLANK(#REF!),"",#REF!)</f>
        <v>#REF!</v>
      </c>
      <c r="AS567" s="219" t="e">
        <f>IF(ISBLANK(#REF!),"",#REF!)</f>
        <v>#REF!</v>
      </c>
      <c r="AT567" s="219" t="e">
        <f>IF(ISBLANK(#REF!),"",#REF!)</f>
        <v>#REF!</v>
      </c>
      <c r="AU567" s="219" t="e">
        <f>IF(ISBLANK(#REF!),"",#REF!)</f>
        <v>#REF!</v>
      </c>
      <c r="AV567" s="219" t="e">
        <f>IF(ISBLANK(#REF!),"",#REF!)</f>
        <v>#REF!</v>
      </c>
      <c r="AW567" s="219" t="e">
        <f>IF(ISBLANK(#REF!),"",#REF!)</f>
        <v>#REF!</v>
      </c>
      <c r="AX567" s="219" t="e">
        <f>IF(ISBLANK(#REF!),"",#REF!)</f>
        <v>#REF!</v>
      </c>
      <c r="AY567" s="226" t="e">
        <f>IF(ISBLANK(#REF!),"",#REF!)</f>
        <v>#REF!</v>
      </c>
      <c r="AZ567" s="219" t="e">
        <f>IF(ISBLANK(#REF!),"",#REF!)</f>
        <v>#REF!</v>
      </c>
      <c r="BA567" s="219" t="e">
        <f>IF(ISBLANK(#REF!),"",#REF!)</f>
        <v>#REF!</v>
      </c>
      <c r="BB567" s="219" t="e">
        <f>IF(ISBLANK(#REF!),"",#REF!)</f>
        <v>#REF!</v>
      </c>
      <c r="BC567" s="219" t="e">
        <f>IF(ISBLANK(#REF!),"",#REF!)</f>
        <v>#REF!</v>
      </c>
      <c r="BD567" s="219" t="e">
        <f>IF(ISBLANK(#REF!),"",#REF!)</f>
        <v>#REF!</v>
      </c>
      <c r="BE567" s="219" t="e">
        <f>IF(ISBLANK(#REF!),"",#REF!)</f>
        <v>#REF!</v>
      </c>
      <c r="BF567" s="219" t="e">
        <f>IF(ISBLANK(#REF!),"",#REF!)</f>
        <v>#REF!</v>
      </c>
      <c r="BG567" s="219" t="e">
        <f>IF(ISBLANK(#REF!),"",#REF!)</f>
        <v>#REF!</v>
      </c>
      <c r="BH567" s="219" t="e">
        <f>IF(ISBLANK(#REF!),"",#REF!)</f>
        <v>#REF!</v>
      </c>
      <c r="BI567" s="219" t="e">
        <f>IF(ISBLANK(#REF!),"",#REF!)</f>
        <v>#REF!</v>
      </c>
      <c r="BJ567" s="219" t="e">
        <f>IF(ISBLANK(#REF!),"",#REF!)</f>
        <v>#REF!</v>
      </c>
      <c r="BK567" s="219" t="e">
        <f>IF(ISBLANK(#REF!),"",#REF!)</f>
        <v>#REF!</v>
      </c>
      <c r="BL567" s="219" t="e">
        <f>IF(ISBLANK(#REF!),"",#REF!)</f>
        <v>#REF!</v>
      </c>
      <c r="BM567" s="219" t="e">
        <f>IF(ISBLANK(#REF!),"",#REF!)</f>
        <v>#REF!</v>
      </c>
      <c r="BN567" s="219" t="e">
        <f>IF(ISBLANK(#REF!),"",#REF!)</f>
        <v>#REF!</v>
      </c>
      <c r="BO567" s="227" t="e">
        <f t="shared" si="149"/>
        <v>#REF!</v>
      </c>
      <c r="BP567" s="228" t="str">
        <f t="shared" si="152"/>
        <v/>
      </c>
      <c r="BQ567" s="229" t="str">
        <f t="shared" si="136"/>
        <v/>
      </c>
      <c r="BR567" s="228" t="e">
        <f t="shared" si="150"/>
        <v>#REF!</v>
      </c>
      <c r="BS567" s="230" t="e">
        <f t="shared" si="151"/>
        <v>#REF!</v>
      </c>
    </row>
    <row r="568" spans="1:71">
      <c r="A568" s="213" t="e">
        <f>IF(ISBLANK(#REF!),"",#REF!)</f>
        <v>#REF!</v>
      </c>
      <c r="B568" s="214" t="e">
        <f>IF(ISBLANK(#REF!),"",#REF!)</f>
        <v>#REF!</v>
      </c>
      <c r="C568" s="214" t="e">
        <f>IF(ISBLANK(#REF!),"",#REF!)</f>
        <v>#REF!</v>
      </c>
      <c r="D568" s="214" t="e">
        <f>IF(ISBLANK(#REF!),"",#REF!)</f>
        <v>#REF!</v>
      </c>
      <c r="E568" s="214" t="e">
        <f>IF(ISBLANK(#REF!),"",#REF!)</f>
        <v>#REF!</v>
      </c>
      <c r="F568" s="214" t="e">
        <f>IF(ISBLANK(#REF!),"",#REF!)</f>
        <v>#REF!</v>
      </c>
      <c r="G568" s="214" t="e">
        <f>IF(ISBLANK(#REF!),"",#REF!)</f>
        <v>#REF!</v>
      </c>
      <c r="H568" s="215" t="e">
        <f>IF(ISBLANK(#REF!),"",#REF!)</f>
        <v>#REF!</v>
      </c>
      <c r="I568" s="214" t="e">
        <f>IF(ISBLANK(#REF!),"",#REF!)</f>
        <v>#REF!</v>
      </c>
      <c r="J568" s="216" t="e">
        <f>IF(ISBLANK(#REF!),"",#REF!)</f>
        <v>#REF!</v>
      </c>
      <c r="K568" s="217" t="e">
        <f>IF(ISBLANK(#REF!),"",#REF!)</f>
        <v>#REF!</v>
      </c>
      <c r="L568" s="217" t="e">
        <f>IF(ISBLANK(#REF!),"",#REF!)</f>
        <v>#REF!</v>
      </c>
      <c r="M568" s="218" t="e">
        <f>IF(ISBLANK(#REF!),"",#REF!)</f>
        <v>#REF!</v>
      </c>
      <c r="N568" s="218" t="e">
        <f>IF(ISBLANK(#REF!),"",#REF!)</f>
        <v>#REF!</v>
      </c>
      <c r="O568" s="220" t="str">
        <f>IFERROR(VLOOKUP(_xlfn.CONCAT('Team Roster - Final'!$A568," : ",'Team Roster - Final'!$BM568),'Rate Calculations'!$C$4:$G$1100,5,FALSE),"")</f>
        <v/>
      </c>
      <c r="P568" s="225">
        <f>IF(ISBLANK('Rate Calculations'!$H570),"",'Rate Calculations'!$H570)</f>
        <v>1.7500000000000002E-2</v>
      </c>
      <c r="Q568" s="220" t="str">
        <f t="shared" si="137"/>
        <v/>
      </c>
      <c r="R568" s="221">
        <f>IF(ISBLANK('Rate Calculations'!$J570),"",'Rate Calculations'!$J570)</f>
        <v>3.5000000000000003E-2</v>
      </c>
      <c r="S568" s="220" t="str">
        <f t="shared" si="138"/>
        <v/>
      </c>
      <c r="T568" s="225" t="str">
        <f>IFERROR(VLOOKUP(_xlfn.CONCAT('Team Roster - Final'!$A568," : ",'Team Roster - Final'!$BM568),'Rate Calculations'!$C$4:$S$1100,10,FALSE),"")</f>
        <v/>
      </c>
      <c r="U568" s="225" t="str">
        <f>IFERROR(VLOOKUP(_xlfn.CONCAT('Team Roster - Final'!$A568," : ",'Team Roster - Final'!$BM568),'Rate Calculations'!$C$4:$S$1100,11,FALSE),"")</f>
        <v/>
      </c>
      <c r="V568" s="222" t="str">
        <f t="shared" si="139"/>
        <v/>
      </c>
      <c r="W568" s="222" t="str">
        <f t="shared" si="140"/>
        <v/>
      </c>
      <c r="X568" s="223" t="str">
        <f>IFERROR(VLOOKUP(_xlfn.CONCAT('Team Roster - Final'!$A568," : ",'Team Roster - Final'!$BM568),'Rate Calculations'!$C$4:$S$1100,14,FALSE),"")</f>
        <v/>
      </c>
      <c r="Y568" s="222" t="str">
        <f t="shared" si="141"/>
        <v/>
      </c>
      <c r="Z568" s="222" t="str">
        <f t="shared" si="142"/>
        <v/>
      </c>
      <c r="AA568" s="224" t="str">
        <f>IFERROR(IF(#REF!="Yes",$Y568, $Y568+$Q568*0.5),"")</f>
        <v/>
      </c>
      <c r="AB568" s="224" t="str">
        <f>IFERROR(IF(#REF!="Yes",$Z568, $Z568+$S568*0.5),"")</f>
        <v/>
      </c>
      <c r="AC568" s="220" t="str">
        <f>IFERROR(VLOOKUP(_xlfn.CONCAT('Team Roster - Final'!$A568," : ",'Team Roster - Final'!$BM568),'Rate Calculations'!$C$4:$U$1100,19,FALSE),"")</f>
        <v/>
      </c>
      <c r="AD568" s="220" t="str">
        <f t="shared" si="143"/>
        <v/>
      </c>
      <c r="AE568" s="220" t="str">
        <f t="shared" si="144"/>
        <v/>
      </c>
      <c r="AF568" s="225" t="str">
        <f>IFERROR(VLOOKUP(_xlfn.CONCAT('Team Roster - Final'!$A568," : ",'Team Roster - Final'!$BM568),'Rate Calculations'!$C$4:$AB$1100,22,FALSE),"")</f>
        <v/>
      </c>
      <c r="AG568" s="225" t="str">
        <f>IFERROR(VLOOKUP(_xlfn.CONCAT('Team Roster - Final'!$A568," : ",'Team Roster - Final'!$BM568),'Rate Calculations'!$C$4:$AB$1100,23,FALSE),"")</f>
        <v/>
      </c>
      <c r="AH568" s="222" t="str">
        <f t="shared" si="145"/>
        <v/>
      </c>
      <c r="AI568" s="222" t="str">
        <f t="shared" si="146"/>
        <v/>
      </c>
      <c r="AJ568" s="223" t="str">
        <f>Table1[[#This Row],[Home Office
Net Fee %]]</f>
        <v/>
      </c>
      <c r="AK568" s="222" t="str">
        <f t="shared" si="147"/>
        <v/>
      </c>
      <c r="AL568" s="222" t="str">
        <f t="shared" si="148"/>
        <v/>
      </c>
      <c r="AM568" s="215" t="str">
        <f>IFERROR(IF(#REF!="Yes",$AK568,($AK568+$AD568*0.5)),"")</f>
        <v/>
      </c>
      <c r="AN568" s="215" t="str">
        <f>IFERROR(IF(#REF!="Yes",$AL568,($AL568+$AE568*0.5)),"")</f>
        <v/>
      </c>
      <c r="AO568" s="374" t="str">
        <f>IF(ISBLANK('Team Roster Proposed - FBR'!Q569),"",'Team Roster Proposed - FBR'!Q569)</f>
        <v/>
      </c>
      <c r="AP568" s="226" t="e">
        <f>IF(ISBLANK(#REF!),"",#REF!)</f>
        <v>#REF!</v>
      </c>
      <c r="AQ568" s="226" t="e">
        <f>IF(ISBLANK(#REF!),"",#REF!)</f>
        <v>#REF!</v>
      </c>
      <c r="AR568" s="226" t="e">
        <f>IF(ISBLANK(#REF!),"",#REF!)</f>
        <v>#REF!</v>
      </c>
      <c r="AS568" s="219" t="e">
        <f>IF(ISBLANK(#REF!),"",#REF!)</f>
        <v>#REF!</v>
      </c>
      <c r="AT568" s="219" t="e">
        <f>IF(ISBLANK(#REF!),"",#REF!)</f>
        <v>#REF!</v>
      </c>
      <c r="AU568" s="219" t="e">
        <f>IF(ISBLANK(#REF!),"",#REF!)</f>
        <v>#REF!</v>
      </c>
      <c r="AV568" s="219" t="e">
        <f>IF(ISBLANK(#REF!),"",#REF!)</f>
        <v>#REF!</v>
      </c>
      <c r="AW568" s="219" t="e">
        <f>IF(ISBLANK(#REF!),"",#REF!)</f>
        <v>#REF!</v>
      </c>
      <c r="AX568" s="219" t="e">
        <f>IF(ISBLANK(#REF!),"",#REF!)</f>
        <v>#REF!</v>
      </c>
      <c r="AY568" s="226" t="e">
        <f>IF(ISBLANK(#REF!),"",#REF!)</f>
        <v>#REF!</v>
      </c>
      <c r="AZ568" s="219" t="e">
        <f>IF(ISBLANK(#REF!),"",#REF!)</f>
        <v>#REF!</v>
      </c>
      <c r="BA568" s="219" t="e">
        <f>IF(ISBLANK(#REF!),"",#REF!)</f>
        <v>#REF!</v>
      </c>
      <c r="BB568" s="219" t="e">
        <f>IF(ISBLANK(#REF!),"",#REF!)</f>
        <v>#REF!</v>
      </c>
      <c r="BC568" s="219" t="e">
        <f>IF(ISBLANK(#REF!),"",#REF!)</f>
        <v>#REF!</v>
      </c>
      <c r="BD568" s="219" t="e">
        <f>IF(ISBLANK(#REF!),"",#REF!)</f>
        <v>#REF!</v>
      </c>
      <c r="BE568" s="219" t="e">
        <f>IF(ISBLANK(#REF!),"",#REF!)</f>
        <v>#REF!</v>
      </c>
      <c r="BF568" s="219" t="e">
        <f>IF(ISBLANK(#REF!),"",#REF!)</f>
        <v>#REF!</v>
      </c>
      <c r="BG568" s="219" t="e">
        <f>IF(ISBLANK(#REF!),"",#REF!)</f>
        <v>#REF!</v>
      </c>
      <c r="BH568" s="219" t="e">
        <f>IF(ISBLANK(#REF!),"",#REF!)</f>
        <v>#REF!</v>
      </c>
      <c r="BI568" s="219" t="e">
        <f>IF(ISBLANK(#REF!),"",#REF!)</f>
        <v>#REF!</v>
      </c>
      <c r="BJ568" s="219" t="e">
        <f>IF(ISBLANK(#REF!),"",#REF!)</f>
        <v>#REF!</v>
      </c>
      <c r="BK568" s="219" t="e">
        <f>IF(ISBLANK(#REF!),"",#REF!)</f>
        <v>#REF!</v>
      </c>
      <c r="BL568" s="219" t="e">
        <f>IF(ISBLANK(#REF!),"",#REF!)</f>
        <v>#REF!</v>
      </c>
      <c r="BM568" s="219" t="e">
        <f>IF(ISBLANK(#REF!),"",#REF!)</f>
        <v>#REF!</v>
      </c>
      <c r="BN568" s="219" t="e">
        <f>IF(ISBLANK(#REF!),"",#REF!)</f>
        <v>#REF!</v>
      </c>
      <c r="BO568" s="227" t="e">
        <f t="shared" si="149"/>
        <v>#REF!</v>
      </c>
      <c r="BP568" s="228" t="str">
        <f t="shared" si="152"/>
        <v/>
      </c>
      <c r="BQ568" s="229" t="str">
        <f t="shared" si="136"/>
        <v/>
      </c>
      <c r="BR568" s="228" t="e">
        <f t="shared" si="150"/>
        <v>#REF!</v>
      </c>
      <c r="BS568" s="230" t="e">
        <f t="shared" si="151"/>
        <v>#REF!</v>
      </c>
    </row>
    <row r="569" spans="1:71">
      <c r="A569" s="213" t="e">
        <f>IF(ISBLANK(#REF!),"",#REF!)</f>
        <v>#REF!</v>
      </c>
      <c r="B569" s="214" t="e">
        <f>IF(ISBLANK(#REF!),"",#REF!)</f>
        <v>#REF!</v>
      </c>
      <c r="C569" s="214" t="e">
        <f>IF(ISBLANK(#REF!),"",#REF!)</f>
        <v>#REF!</v>
      </c>
      <c r="D569" s="214" t="e">
        <f>IF(ISBLANK(#REF!),"",#REF!)</f>
        <v>#REF!</v>
      </c>
      <c r="E569" s="214" t="e">
        <f>IF(ISBLANK(#REF!),"",#REF!)</f>
        <v>#REF!</v>
      </c>
      <c r="F569" s="214" t="e">
        <f>IF(ISBLANK(#REF!),"",#REF!)</f>
        <v>#REF!</v>
      </c>
      <c r="G569" s="214" t="e">
        <f>IF(ISBLANK(#REF!),"",#REF!)</f>
        <v>#REF!</v>
      </c>
      <c r="H569" s="215" t="e">
        <f>IF(ISBLANK(#REF!),"",#REF!)</f>
        <v>#REF!</v>
      </c>
      <c r="I569" s="214" t="e">
        <f>IF(ISBLANK(#REF!),"",#REF!)</f>
        <v>#REF!</v>
      </c>
      <c r="J569" s="216" t="e">
        <f>IF(ISBLANK(#REF!),"",#REF!)</f>
        <v>#REF!</v>
      </c>
      <c r="K569" s="217" t="e">
        <f>IF(ISBLANK(#REF!),"",#REF!)</f>
        <v>#REF!</v>
      </c>
      <c r="L569" s="217" t="e">
        <f>IF(ISBLANK(#REF!),"",#REF!)</f>
        <v>#REF!</v>
      </c>
      <c r="M569" s="218" t="e">
        <f>IF(ISBLANK(#REF!),"",#REF!)</f>
        <v>#REF!</v>
      </c>
      <c r="N569" s="218" t="e">
        <f>IF(ISBLANK(#REF!),"",#REF!)</f>
        <v>#REF!</v>
      </c>
      <c r="O569" s="220" t="str">
        <f>IFERROR(VLOOKUP(_xlfn.CONCAT('Team Roster - Final'!$A569," : ",'Team Roster - Final'!$BM569),'Rate Calculations'!$C$4:$G$1100,5,FALSE),"")</f>
        <v/>
      </c>
      <c r="P569" s="225">
        <f>IF(ISBLANK('Rate Calculations'!$H571),"",'Rate Calculations'!$H571)</f>
        <v>1.7500000000000002E-2</v>
      </c>
      <c r="Q569" s="220" t="str">
        <f t="shared" si="137"/>
        <v/>
      </c>
      <c r="R569" s="221">
        <f>IF(ISBLANK('Rate Calculations'!$J571),"",'Rate Calculations'!$J571)</f>
        <v>3.5000000000000003E-2</v>
      </c>
      <c r="S569" s="220" t="str">
        <f t="shared" si="138"/>
        <v/>
      </c>
      <c r="T569" s="225" t="str">
        <f>IFERROR(VLOOKUP(_xlfn.CONCAT('Team Roster - Final'!$A569," : ",'Team Roster - Final'!$BM569),'Rate Calculations'!$C$4:$S$1100,10,FALSE),"")</f>
        <v/>
      </c>
      <c r="U569" s="225" t="str">
        <f>IFERROR(VLOOKUP(_xlfn.CONCAT('Team Roster - Final'!$A569," : ",'Team Roster - Final'!$BM569),'Rate Calculations'!$C$4:$S$1100,11,FALSE),"")</f>
        <v/>
      </c>
      <c r="V569" s="222" t="str">
        <f t="shared" si="139"/>
        <v/>
      </c>
      <c r="W569" s="222" t="str">
        <f t="shared" si="140"/>
        <v/>
      </c>
      <c r="X569" s="223" t="str">
        <f>IFERROR(VLOOKUP(_xlfn.CONCAT('Team Roster - Final'!$A569," : ",'Team Roster - Final'!$BM569),'Rate Calculations'!$C$4:$S$1100,14,FALSE),"")</f>
        <v/>
      </c>
      <c r="Y569" s="222" t="str">
        <f t="shared" si="141"/>
        <v/>
      </c>
      <c r="Z569" s="222" t="str">
        <f t="shared" si="142"/>
        <v/>
      </c>
      <c r="AA569" s="224" t="str">
        <f>IFERROR(IF(#REF!="Yes",$Y569, $Y569+$Q569*0.5),"")</f>
        <v/>
      </c>
      <c r="AB569" s="224" t="str">
        <f>IFERROR(IF(#REF!="Yes",$Z569, $Z569+$S569*0.5),"")</f>
        <v/>
      </c>
      <c r="AC569" s="220" t="str">
        <f>IFERROR(VLOOKUP(_xlfn.CONCAT('Team Roster - Final'!$A569," : ",'Team Roster - Final'!$BM569),'Rate Calculations'!$C$4:$U$1100,19,FALSE),"")</f>
        <v/>
      </c>
      <c r="AD569" s="220" t="str">
        <f t="shared" si="143"/>
        <v/>
      </c>
      <c r="AE569" s="220" t="str">
        <f t="shared" si="144"/>
        <v/>
      </c>
      <c r="AF569" s="225" t="str">
        <f>IFERROR(VLOOKUP(_xlfn.CONCAT('Team Roster - Final'!$A569," : ",'Team Roster - Final'!$BM569),'Rate Calculations'!$C$4:$AB$1100,22,FALSE),"")</f>
        <v/>
      </c>
      <c r="AG569" s="225" t="str">
        <f>IFERROR(VLOOKUP(_xlfn.CONCAT('Team Roster - Final'!$A569," : ",'Team Roster - Final'!$BM569),'Rate Calculations'!$C$4:$AB$1100,23,FALSE),"")</f>
        <v/>
      </c>
      <c r="AH569" s="222" t="str">
        <f t="shared" si="145"/>
        <v/>
      </c>
      <c r="AI569" s="222" t="str">
        <f t="shared" si="146"/>
        <v/>
      </c>
      <c r="AJ569" s="223" t="str">
        <f>Table1[[#This Row],[Home Office
Net Fee %]]</f>
        <v/>
      </c>
      <c r="AK569" s="222" t="str">
        <f t="shared" si="147"/>
        <v/>
      </c>
      <c r="AL569" s="222" t="str">
        <f t="shared" si="148"/>
        <v/>
      </c>
      <c r="AM569" s="215" t="str">
        <f>IFERROR(IF(#REF!="Yes",$AK569,($AK569+$AD569*0.5)),"")</f>
        <v/>
      </c>
      <c r="AN569" s="215" t="str">
        <f>IFERROR(IF(#REF!="Yes",$AL569,($AL569+$AE569*0.5)),"")</f>
        <v/>
      </c>
      <c r="AO569" s="374" t="str">
        <f>IF(ISBLANK('Team Roster Proposed - FBR'!Q570),"",'Team Roster Proposed - FBR'!Q570)</f>
        <v/>
      </c>
      <c r="AP569" s="226" t="e">
        <f>IF(ISBLANK(#REF!),"",#REF!)</f>
        <v>#REF!</v>
      </c>
      <c r="AQ569" s="226" t="e">
        <f>IF(ISBLANK(#REF!),"",#REF!)</f>
        <v>#REF!</v>
      </c>
      <c r="AR569" s="226" t="e">
        <f>IF(ISBLANK(#REF!),"",#REF!)</f>
        <v>#REF!</v>
      </c>
      <c r="AS569" s="219" t="e">
        <f>IF(ISBLANK(#REF!),"",#REF!)</f>
        <v>#REF!</v>
      </c>
      <c r="AT569" s="219" t="e">
        <f>IF(ISBLANK(#REF!),"",#REF!)</f>
        <v>#REF!</v>
      </c>
      <c r="AU569" s="219" t="e">
        <f>IF(ISBLANK(#REF!),"",#REF!)</f>
        <v>#REF!</v>
      </c>
      <c r="AV569" s="219" t="e">
        <f>IF(ISBLANK(#REF!),"",#REF!)</f>
        <v>#REF!</v>
      </c>
      <c r="AW569" s="219" t="e">
        <f>IF(ISBLANK(#REF!),"",#REF!)</f>
        <v>#REF!</v>
      </c>
      <c r="AX569" s="219" t="e">
        <f>IF(ISBLANK(#REF!),"",#REF!)</f>
        <v>#REF!</v>
      </c>
      <c r="AY569" s="226" t="e">
        <f>IF(ISBLANK(#REF!),"",#REF!)</f>
        <v>#REF!</v>
      </c>
      <c r="AZ569" s="219" t="e">
        <f>IF(ISBLANK(#REF!),"",#REF!)</f>
        <v>#REF!</v>
      </c>
      <c r="BA569" s="219" t="e">
        <f>IF(ISBLANK(#REF!),"",#REF!)</f>
        <v>#REF!</v>
      </c>
      <c r="BB569" s="219" t="e">
        <f>IF(ISBLANK(#REF!),"",#REF!)</f>
        <v>#REF!</v>
      </c>
      <c r="BC569" s="219" t="e">
        <f>IF(ISBLANK(#REF!),"",#REF!)</f>
        <v>#REF!</v>
      </c>
      <c r="BD569" s="219" t="e">
        <f>IF(ISBLANK(#REF!),"",#REF!)</f>
        <v>#REF!</v>
      </c>
      <c r="BE569" s="219" t="e">
        <f>IF(ISBLANK(#REF!),"",#REF!)</f>
        <v>#REF!</v>
      </c>
      <c r="BF569" s="219" t="e">
        <f>IF(ISBLANK(#REF!),"",#REF!)</f>
        <v>#REF!</v>
      </c>
      <c r="BG569" s="219" t="e">
        <f>IF(ISBLANK(#REF!),"",#REF!)</f>
        <v>#REF!</v>
      </c>
      <c r="BH569" s="219" t="e">
        <f>IF(ISBLANK(#REF!),"",#REF!)</f>
        <v>#REF!</v>
      </c>
      <c r="BI569" s="219" t="e">
        <f>IF(ISBLANK(#REF!),"",#REF!)</f>
        <v>#REF!</v>
      </c>
      <c r="BJ569" s="219" t="e">
        <f>IF(ISBLANK(#REF!),"",#REF!)</f>
        <v>#REF!</v>
      </c>
      <c r="BK569" s="219" t="e">
        <f>IF(ISBLANK(#REF!),"",#REF!)</f>
        <v>#REF!</v>
      </c>
      <c r="BL569" s="219" t="e">
        <f>IF(ISBLANK(#REF!),"",#REF!)</f>
        <v>#REF!</v>
      </c>
      <c r="BM569" s="219" t="e">
        <f>IF(ISBLANK(#REF!),"",#REF!)</f>
        <v>#REF!</v>
      </c>
      <c r="BN569" s="219" t="e">
        <f>IF(ISBLANK(#REF!),"",#REF!)</f>
        <v>#REF!</v>
      </c>
      <c r="BO569" s="227" t="e">
        <f t="shared" si="149"/>
        <v>#REF!</v>
      </c>
      <c r="BP569" s="228" t="str">
        <f t="shared" si="152"/>
        <v/>
      </c>
      <c r="BQ569" s="229" t="str">
        <f t="shared" si="136"/>
        <v/>
      </c>
      <c r="BR569" s="228" t="e">
        <f t="shared" si="150"/>
        <v>#REF!</v>
      </c>
      <c r="BS569" s="230" t="e">
        <f t="shared" si="151"/>
        <v>#REF!</v>
      </c>
    </row>
    <row r="570" spans="1:71">
      <c r="A570" s="213" t="e">
        <f>IF(ISBLANK(#REF!),"",#REF!)</f>
        <v>#REF!</v>
      </c>
      <c r="B570" s="214" t="e">
        <f>IF(ISBLANK(#REF!),"",#REF!)</f>
        <v>#REF!</v>
      </c>
      <c r="C570" s="214" t="e">
        <f>IF(ISBLANK(#REF!),"",#REF!)</f>
        <v>#REF!</v>
      </c>
      <c r="D570" s="214" t="e">
        <f>IF(ISBLANK(#REF!),"",#REF!)</f>
        <v>#REF!</v>
      </c>
      <c r="E570" s="214" t="e">
        <f>IF(ISBLANK(#REF!),"",#REF!)</f>
        <v>#REF!</v>
      </c>
      <c r="F570" s="214" t="e">
        <f>IF(ISBLANK(#REF!),"",#REF!)</f>
        <v>#REF!</v>
      </c>
      <c r="G570" s="214" t="e">
        <f>IF(ISBLANK(#REF!),"",#REF!)</f>
        <v>#REF!</v>
      </c>
      <c r="H570" s="215" t="e">
        <f>IF(ISBLANK(#REF!),"",#REF!)</f>
        <v>#REF!</v>
      </c>
      <c r="I570" s="214" t="e">
        <f>IF(ISBLANK(#REF!),"",#REF!)</f>
        <v>#REF!</v>
      </c>
      <c r="J570" s="216" t="e">
        <f>IF(ISBLANK(#REF!),"",#REF!)</f>
        <v>#REF!</v>
      </c>
      <c r="K570" s="217" t="e">
        <f>IF(ISBLANK(#REF!),"",#REF!)</f>
        <v>#REF!</v>
      </c>
      <c r="L570" s="217" t="e">
        <f>IF(ISBLANK(#REF!),"",#REF!)</f>
        <v>#REF!</v>
      </c>
      <c r="M570" s="218" t="e">
        <f>IF(ISBLANK(#REF!),"",#REF!)</f>
        <v>#REF!</v>
      </c>
      <c r="N570" s="218" t="e">
        <f>IF(ISBLANK(#REF!),"",#REF!)</f>
        <v>#REF!</v>
      </c>
      <c r="O570" s="220" t="str">
        <f>IFERROR(VLOOKUP(_xlfn.CONCAT('Team Roster - Final'!$A570," : ",'Team Roster - Final'!$BM570),'Rate Calculations'!$C$4:$G$1100,5,FALSE),"")</f>
        <v/>
      </c>
      <c r="P570" s="225">
        <f>IF(ISBLANK('Rate Calculations'!$H572),"",'Rate Calculations'!$H572)</f>
        <v>1.7500000000000002E-2</v>
      </c>
      <c r="Q570" s="220" t="str">
        <f t="shared" si="137"/>
        <v/>
      </c>
      <c r="R570" s="221">
        <f>IF(ISBLANK('Rate Calculations'!$J572),"",'Rate Calculations'!$J572)</f>
        <v>3.5000000000000003E-2</v>
      </c>
      <c r="S570" s="220" t="str">
        <f t="shared" si="138"/>
        <v/>
      </c>
      <c r="T570" s="225" t="str">
        <f>IFERROR(VLOOKUP(_xlfn.CONCAT('Team Roster - Final'!$A570," : ",'Team Roster - Final'!$BM570),'Rate Calculations'!$C$4:$S$1100,10,FALSE),"")</f>
        <v/>
      </c>
      <c r="U570" s="225" t="str">
        <f>IFERROR(VLOOKUP(_xlfn.CONCAT('Team Roster - Final'!$A570," : ",'Team Roster - Final'!$BM570),'Rate Calculations'!$C$4:$S$1100,11,FALSE),"")</f>
        <v/>
      </c>
      <c r="V570" s="222" t="str">
        <f t="shared" si="139"/>
        <v/>
      </c>
      <c r="W570" s="222" t="str">
        <f t="shared" si="140"/>
        <v/>
      </c>
      <c r="X570" s="223" t="str">
        <f>IFERROR(VLOOKUP(_xlfn.CONCAT('Team Roster - Final'!$A570," : ",'Team Roster - Final'!$BM570),'Rate Calculations'!$C$4:$S$1100,14,FALSE),"")</f>
        <v/>
      </c>
      <c r="Y570" s="222" t="str">
        <f t="shared" si="141"/>
        <v/>
      </c>
      <c r="Z570" s="222" t="str">
        <f t="shared" si="142"/>
        <v/>
      </c>
      <c r="AA570" s="224" t="str">
        <f>IFERROR(IF(#REF!="Yes",$Y570, $Y570+$Q570*0.5),"")</f>
        <v/>
      </c>
      <c r="AB570" s="224" t="str">
        <f>IFERROR(IF(#REF!="Yes",$Z570, $Z570+$S570*0.5),"")</f>
        <v/>
      </c>
      <c r="AC570" s="220" t="str">
        <f>IFERROR(VLOOKUP(_xlfn.CONCAT('Team Roster - Final'!$A570," : ",'Team Roster - Final'!$BM570),'Rate Calculations'!$C$4:$U$1100,19,FALSE),"")</f>
        <v/>
      </c>
      <c r="AD570" s="220" t="str">
        <f t="shared" si="143"/>
        <v/>
      </c>
      <c r="AE570" s="220" t="str">
        <f t="shared" si="144"/>
        <v/>
      </c>
      <c r="AF570" s="225" t="str">
        <f>IFERROR(VLOOKUP(_xlfn.CONCAT('Team Roster - Final'!$A570," : ",'Team Roster - Final'!$BM570),'Rate Calculations'!$C$4:$AB$1100,22,FALSE),"")</f>
        <v/>
      </c>
      <c r="AG570" s="225" t="str">
        <f>IFERROR(VLOOKUP(_xlfn.CONCAT('Team Roster - Final'!$A570," : ",'Team Roster - Final'!$BM570),'Rate Calculations'!$C$4:$AB$1100,23,FALSE),"")</f>
        <v/>
      </c>
      <c r="AH570" s="222" t="str">
        <f t="shared" si="145"/>
        <v/>
      </c>
      <c r="AI570" s="222" t="str">
        <f t="shared" si="146"/>
        <v/>
      </c>
      <c r="AJ570" s="223" t="str">
        <f>Table1[[#This Row],[Home Office
Net Fee %]]</f>
        <v/>
      </c>
      <c r="AK570" s="222" t="str">
        <f t="shared" si="147"/>
        <v/>
      </c>
      <c r="AL570" s="222" t="str">
        <f t="shared" si="148"/>
        <v/>
      </c>
      <c r="AM570" s="215" t="str">
        <f>IFERROR(IF(#REF!="Yes",$AK570,($AK570+$AD570*0.5)),"")</f>
        <v/>
      </c>
      <c r="AN570" s="215" t="str">
        <f>IFERROR(IF(#REF!="Yes",$AL570,($AL570+$AE570*0.5)),"")</f>
        <v/>
      </c>
      <c r="AO570" s="374" t="str">
        <f>IF(ISBLANK('Team Roster Proposed - FBR'!Q571),"",'Team Roster Proposed - FBR'!Q571)</f>
        <v/>
      </c>
      <c r="AP570" s="226" t="e">
        <f>IF(ISBLANK(#REF!),"",#REF!)</f>
        <v>#REF!</v>
      </c>
      <c r="AQ570" s="226" t="e">
        <f>IF(ISBLANK(#REF!),"",#REF!)</f>
        <v>#REF!</v>
      </c>
      <c r="AR570" s="226" t="e">
        <f>IF(ISBLANK(#REF!),"",#REF!)</f>
        <v>#REF!</v>
      </c>
      <c r="AS570" s="219" t="e">
        <f>IF(ISBLANK(#REF!),"",#REF!)</f>
        <v>#REF!</v>
      </c>
      <c r="AT570" s="219" t="e">
        <f>IF(ISBLANK(#REF!),"",#REF!)</f>
        <v>#REF!</v>
      </c>
      <c r="AU570" s="219" t="e">
        <f>IF(ISBLANK(#REF!),"",#REF!)</f>
        <v>#REF!</v>
      </c>
      <c r="AV570" s="219" t="e">
        <f>IF(ISBLANK(#REF!),"",#REF!)</f>
        <v>#REF!</v>
      </c>
      <c r="AW570" s="219" t="e">
        <f>IF(ISBLANK(#REF!),"",#REF!)</f>
        <v>#REF!</v>
      </c>
      <c r="AX570" s="219" t="e">
        <f>IF(ISBLANK(#REF!),"",#REF!)</f>
        <v>#REF!</v>
      </c>
      <c r="AY570" s="226" t="e">
        <f>IF(ISBLANK(#REF!),"",#REF!)</f>
        <v>#REF!</v>
      </c>
      <c r="AZ570" s="219" t="e">
        <f>IF(ISBLANK(#REF!),"",#REF!)</f>
        <v>#REF!</v>
      </c>
      <c r="BA570" s="219" t="e">
        <f>IF(ISBLANK(#REF!),"",#REF!)</f>
        <v>#REF!</v>
      </c>
      <c r="BB570" s="219" t="e">
        <f>IF(ISBLANK(#REF!),"",#REF!)</f>
        <v>#REF!</v>
      </c>
      <c r="BC570" s="219" t="e">
        <f>IF(ISBLANK(#REF!),"",#REF!)</f>
        <v>#REF!</v>
      </c>
      <c r="BD570" s="219" t="e">
        <f>IF(ISBLANK(#REF!),"",#REF!)</f>
        <v>#REF!</v>
      </c>
      <c r="BE570" s="219" t="e">
        <f>IF(ISBLANK(#REF!),"",#REF!)</f>
        <v>#REF!</v>
      </c>
      <c r="BF570" s="219" t="e">
        <f>IF(ISBLANK(#REF!),"",#REF!)</f>
        <v>#REF!</v>
      </c>
      <c r="BG570" s="219" t="e">
        <f>IF(ISBLANK(#REF!),"",#REF!)</f>
        <v>#REF!</v>
      </c>
      <c r="BH570" s="219" t="e">
        <f>IF(ISBLANK(#REF!),"",#REF!)</f>
        <v>#REF!</v>
      </c>
      <c r="BI570" s="219" t="e">
        <f>IF(ISBLANK(#REF!),"",#REF!)</f>
        <v>#REF!</v>
      </c>
      <c r="BJ570" s="219" t="e">
        <f>IF(ISBLANK(#REF!),"",#REF!)</f>
        <v>#REF!</v>
      </c>
      <c r="BK570" s="219" t="e">
        <f>IF(ISBLANK(#REF!),"",#REF!)</f>
        <v>#REF!</v>
      </c>
      <c r="BL570" s="219" t="e">
        <f>IF(ISBLANK(#REF!),"",#REF!)</f>
        <v>#REF!</v>
      </c>
      <c r="BM570" s="219" t="e">
        <f>IF(ISBLANK(#REF!),"",#REF!)</f>
        <v>#REF!</v>
      </c>
      <c r="BN570" s="219" t="e">
        <f>IF(ISBLANK(#REF!),"",#REF!)</f>
        <v>#REF!</v>
      </c>
      <c r="BO570" s="227" t="e">
        <f t="shared" si="149"/>
        <v>#REF!</v>
      </c>
      <c r="BP570" s="228" t="str">
        <f t="shared" si="152"/>
        <v/>
      </c>
      <c r="BQ570" s="229" t="str">
        <f t="shared" si="136"/>
        <v/>
      </c>
      <c r="BR570" s="228" t="e">
        <f t="shared" si="150"/>
        <v>#REF!</v>
      </c>
      <c r="BS570" s="230" t="e">
        <f t="shared" si="151"/>
        <v>#REF!</v>
      </c>
    </row>
    <row r="571" spans="1:71">
      <c r="A571" s="213" t="e">
        <f>IF(ISBLANK(#REF!),"",#REF!)</f>
        <v>#REF!</v>
      </c>
      <c r="B571" s="214" t="e">
        <f>IF(ISBLANK(#REF!),"",#REF!)</f>
        <v>#REF!</v>
      </c>
      <c r="C571" s="214" t="e">
        <f>IF(ISBLANK(#REF!),"",#REF!)</f>
        <v>#REF!</v>
      </c>
      <c r="D571" s="214" t="e">
        <f>IF(ISBLANK(#REF!),"",#REF!)</f>
        <v>#REF!</v>
      </c>
      <c r="E571" s="214" t="e">
        <f>IF(ISBLANK(#REF!),"",#REF!)</f>
        <v>#REF!</v>
      </c>
      <c r="F571" s="214" t="e">
        <f>IF(ISBLANK(#REF!),"",#REF!)</f>
        <v>#REF!</v>
      </c>
      <c r="G571" s="214" t="e">
        <f>IF(ISBLANK(#REF!),"",#REF!)</f>
        <v>#REF!</v>
      </c>
      <c r="H571" s="215" t="e">
        <f>IF(ISBLANK(#REF!),"",#REF!)</f>
        <v>#REF!</v>
      </c>
      <c r="I571" s="214" t="e">
        <f>IF(ISBLANK(#REF!),"",#REF!)</f>
        <v>#REF!</v>
      </c>
      <c r="J571" s="216" t="e">
        <f>IF(ISBLANK(#REF!),"",#REF!)</f>
        <v>#REF!</v>
      </c>
      <c r="K571" s="217" t="e">
        <f>IF(ISBLANK(#REF!),"",#REF!)</f>
        <v>#REF!</v>
      </c>
      <c r="L571" s="217" t="e">
        <f>IF(ISBLANK(#REF!),"",#REF!)</f>
        <v>#REF!</v>
      </c>
      <c r="M571" s="218" t="e">
        <f>IF(ISBLANK(#REF!),"",#REF!)</f>
        <v>#REF!</v>
      </c>
      <c r="N571" s="218" t="e">
        <f>IF(ISBLANK(#REF!),"",#REF!)</f>
        <v>#REF!</v>
      </c>
      <c r="O571" s="220" t="str">
        <f>IFERROR(VLOOKUP(_xlfn.CONCAT('Team Roster - Final'!$A571," : ",'Team Roster - Final'!$BM571),'Rate Calculations'!$C$4:$G$1100,5,FALSE),"")</f>
        <v/>
      </c>
      <c r="P571" s="225">
        <f>IF(ISBLANK('Rate Calculations'!$H573),"",'Rate Calculations'!$H573)</f>
        <v>1.7500000000000002E-2</v>
      </c>
      <c r="Q571" s="220" t="str">
        <f t="shared" si="137"/>
        <v/>
      </c>
      <c r="R571" s="221">
        <f>IF(ISBLANK('Rate Calculations'!$J573),"",'Rate Calculations'!$J573)</f>
        <v>3.5000000000000003E-2</v>
      </c>
      <c r="S571" s="220" t="str">
        <f t="shared" si="138"/>
        <v/>
      </c>
      <c r="T571" s="225" t="str">
        <f>IFERROR(VLOOKUP(_xlfn.CONCAT('Team Roster - Final'!$A571," : ",'Team Roster - Final'!$BM571),'Rate Calculations'!$C$4:$S$1100,10,FALSE),"")</f>
        <v/>
      </c>
      <c r="U571" s="225" t="str">
        <f>IFERROR(VLOOKUP(_xlfn.CONCAT('Team Roster - Final'!$A571," : ",'Team Roster - Final'!$BM571),'Rate Calculations'!$C$4:$S$1100,11,FALSE),"")</f>
        <v/>
      </c>
      <c r="V571" s="222" t="str">
        <f t="shared" si="139"/>
        <v/>
      </c>
      <c r="W571" s="222" t="str">
        <f t="shared" si="140"/>
        <v/>
      </c>
      <c r="X571" s="223" t="str">
        <f>IFERROR(VLOOKUP(_xlfn.CONCAT('Team Roster - Final'!$A571," : ",'Team Roster - Final'!$BM571),'Rate Calculations'!$C$4:$S$1100,14,FALSE),"")</f>
        <v/>
      </c>
      <c r="Y571" s="222" t="str">
        <f t="shared" si="141"/>
        <v/>
      </c>
      <c r="Z571" s="222" t="str">
        <f t="shared" si="142"/>
        <v/>
      </c>
      <c r="AA571" s="224" t="str">
        <f>IFERROR(IF(#REF!="Yes",$Y571, $Y571+$Q571*0.5),"")</f>
        <v/>
      </c>
      <c r="AB571" s="224" t="str">
        <f>IFERROR(IF(#REF!="Yes",$Z571, $Z571+$S571*0.5),"")</f>
        <v/>
      </c>
      <c r="AC571" s="220" t="str">
        <f>IFERROR(VLOOKUP(_xlfn.CONCAT('Team Roster - Final'!$A571," : ",'Team Roster - Final'!$BM571),'Rate Calculations'!$C$4:$U$1100,19,FALSE),"")</f>
        <v/>
      </c>
      <c r="AD571" s="220" t="str">
        <f t="shared" si="143"/>
        <v/>
      </c>
      <c r="AE571" s="220" t="str">
        <f t="shared" si="144"/>
        <v/>
      </c>
      <c r="AF571" s="225" t="str">
        <f>IFERROR(VLOOKUP(_xlfn.CONCAT('Team Roster - Final'!$A571," : ",'Team Roster - Final'!$BM571),'Rate Calculations'!$C$4:$AB$1100,22,FALSE),"")</f>
        <v/>
      </c>
      <c r="AG571" s="225" t="str">
        <f>IFERROR(VLOOKUP(_xlfn.CONCAT('Team Roster - Final'!$A571," : ",'Team Roster - Final'!$BM571),'Rate Calculations'!$C$4:$AB$1100,23,FALSE),"")</f>
        <v/>
      </c>
      <c r="AH571" s="222" t="str">
        <f t="shared" si="145"/>
        <v/>
      </c>
      <c r="AI571" s="222" t="str">
        <f t="shared" si="146"/>
        <v/>
      </c>
      <c r="AJ571" s="223" t="str">
        <f>Table1[[#This Row],[Home Office
Net Fee %]]</f>
        <v/>
      </c>
      <c r="AK571" s="222" t="str">
        <f t="shared" si="147"/>
        <v/>
      </c>
      <c r="AL571" s="222" t="str">
        <f t="shared" si="148"/>
        <v/>
      </c>
      <c r="AM571" s="215" t="str">
        <f>IFERROR(IF(#REF!="Yes",$AK571,($AK571+$AD571*0.5)),"")</f>
        <v/>
      </c>
      <c r="AN571" s="215" t="str">
        <f>IFERROR(IF(#REF!="Yes",$AL571,($AL571+$AE571*0.5)),"")</f>
        <v/>
      </c>
      <c r="AO571" s="374" t="str">
        <f>IF(ISBLANK('Team Roster Proposed - FBR'!Q572),"",'Team Roster Proposed - FBR'!Q572)</f>
        <v/>
      </c>
      <c r="AP571" s="226" t="e">
        <f>IF(ISBLANK(#REF!),"",#REF!)</f>
        <v>#REF!</v>
      </c>
      <c r="AQ571" s="226" t="e">
        <f>IF(ISBLANK(#REF!),"",#REF!)</f>
        <v>#REF!</v>
      </c>
      <c r="AR571" s="226" t="e">
        <f>IF(ISBLANK(#REF!),"",#REF!)</f>
        <v>#REF!</v>
      </c>
      <c r="AS571" s="219" t="e">
        <f>IF(ISBLANK(#REF!),"",#REF!)</f>
        <v>#REF!</v>
      </c>
      <c r="AT571" s="219" t="e">
        <f>IF(ISBLANK(#REF!),"",#REF!)</f>
        <v>#REF!</v>
      </c>
      <c r="AU571" s="219" t="e">
        <f>IF(ISBLANK(#REF!),"",#REF!)</f>
        <v>#REF!</v>
      </c>
      <c r="AV571" s="219" t="e">
        <f>IF(ISBLANK(#REF!),"",#REF!)</f>
        <v>#REF!</v>
      </c>
      <c r="AW571" s="219" t="e">
        <f>IF(ISBLANK(#REF!),"",#REF!)</f>
        <v>#REF!</v>
      </c>
      <c r="AX571" s="219" t="e">
        <f>IF(ISBLANK(#REF!),"",#REF!)</f>
        <v>#REF!</v>
      </c>
      <c r="AY571" s="226" t="e">
        <f>IF(ISBLANK(#REF!),"",#REF!)</f>
        <v>#REF!</v>
      </c>
      <c r="AZ571" s="219" t="e">
        <f>IF(ISBLANK(#REF!),"",#REF!)</f>
        <v>#REF!</v>
      </c>
      <c r="BA571" s="219" t="e">
        <f>IF(ISBLANK(#REF!),"",#REF!)</f>
        <v>#REF!</v>
      </c>
      <c r="BB571" s="219" t="e">
        <f>IF(ISBLANK(#REF!),"",#REF!)</f>
        <v>#REF!</v>
      </c>
      <c r="BC571" s="219" t="e">
        <f>IF(ISBLANK(#REF!),"",#REF!)</f>
        <v>#REF!</v>
      </c>
      <c r="BD571" s="219" t="e">
        <f>IF(ISBLANK(#REF!),"",#REF!)</f>
        <v>#REF!</v>
      </c>
      <c r="BE571" s="219" t="e">
        <f>IF(ISBLANK(#REF!),"",#REF!)</f>
        <v>#REF!</v>
      </c>
      <c r="BF571" s="219" t="e">
        <f>IF(ISBLANK(#REF!),"",#REF!)</f>
        <v>#REF!</v>
      </c>
      <c r="BG571" s="219" t="e">
        <f>IF(ISBLANK(#REF!),"",#REF!)</f>
        <v>#REF!</v>
      </c>
      <c r="BH571" s="219" t="e">
        <f>IF(ISBLANK(#REF!),"",#REF!)</f>
        <v>#REF!</v>
      </c>
      <c r="BI571" s="219" t="e">
        <f>IF(ISBLANK(#REF!),"",#REF!)</f>
        <v>#REF!</v>
      </c>
      <c r="BJ571" s="219" t="e">
        <f>IF(ISBLANK(#REF!),"",#REF!)</f>
        <v>#REF!</v>
      </c>
      <c r="BK571" s="219" t="e">
        <f>IF(ISBLANK(#REF!),"",#REF!)</f>
        <v>#REF!</v>
      </c>
      <c r="BL571" s="219" t="e">
        <f>IF(ISBLANK(#REF!),"",#REF!)</f>
        <v>#REF!</v>
      </c>
      <c r="BM571" s="219" t="e">
        <f>IF(ISBLANK(#REF!),"",#REF!)</f>
        <v>#REF!</v>
      </c>
      <c r="BN571" s="219" t="e">
        <f>IF(ISBLANK(#REF!),"",#REF!)</f>
        <v>#REF!</v>
      </c>
      <c r="BO571" s="227" t="e">
        <f t="shared" si="149"/>
        <v>#REF!</v>
      </c>
      <c r="BP571" s="228" t="str">
        <f t="shared" si="152"/>
        <v/>
      </c>
      <c r="BQ571" s="229" t="str">
        <f t="shared" si="136"/>
        <v/>
      </c>
      <c r="BR571" s="228" t="e">
        <f t="shared" si="150"/>
        <v>#REF!</v>
      </c>
      <c r="BS571" s="230" t="e">
        <f t="shared" si="151"/>
        <v>#REF!</v>
      </c>
    </row>
    <row r="572" spans="1:71">
      <c r="A572" s="213" t="e">
        <f>IF(ISBLANK(#REF!),"",#REF!)</f>
        <v>#REF!</v>
      </c>
      <c r="B572" s="214" t="e">
        <f>IF(ISBLANK(#REF!),"",#REF!)</f>
        <v>#REF!</v>
      </c>
      <c r="C572" s="214" t="e">
        <f>IF(ISBLANK(#REF!),"",#REF!)</f>
        <v>#REF!</v>
      </c>
      <c r="D572" s="214" t="e">
        <f>IF(ISBLANK(#REF!),"",#REF!)</f>
        <v>#REF!</v>
      </c>
      <c r="E572" s="214" t="e">
        <f>IF(ISBLANK(#REF!),"",#REF!)</f>
        <v>#REF!</v>
      </c>
      <c r="F572" s="214" t="e">
        <f>IF(ISBLANK(#REF!),"",#REF!)</f>
        <v>#REF!</v>
      </c>
      <c r="G572" s="214" t="e">
        <f>IF(ISBLANK(#REF!),"",#REF!)</f>
        <v>#REF!</v>
      </c>
      <c r="H572" s="215" t="e">
        <f>IF(ISBLANK(#REF!),"",#REF!)</f>
        <v>#REF!</v>
      </c>
      <c r="I572" s="214" t="e">
        <f>IF(ISBLANK(#REF!),"",#REF!)</f>
        <v>#REF!</v>
      </c>
      <c r="J572" s="216" t="e">
        <f>IF(ISBLANK(#REF!),"",#REF!)</f>
        <v>#REF!</v>
      </c>
      <c r="K572" s="217" t="e">
        <f>IF(ISBLANK(#REF!),"",#REF!)</f>
        <v>#REF!</v>
      </c>
      <c r="L572" s="217" t="e">
        <f>IF(ISBLANK(#REF!),"",#REF!)</f>
        <v>#REF!</v>
      </c>
      <c r="M572" s="218" t="e">
        <f>IF(ISBLANK(#REF!),"",#REF!)</f>
        <v>#REF!</v>
      </c>
      <c r="N572" s="218" t="e">
        <f>IF(ISBLANK(#REF!),"",#REF!)</f>
        <v>#REF!</v>
      </c>
      <c r="O572" s="220" t="str">
        <f>IFERROR(VLOOKUP(_xlfn.CONCAT('Team Roster - Final'!$A572," : ",'Team Roster - Final'!$BM572),'Rate Calculations'!$C$4:$G$1100,5,FALSE),"")</f>
        <v/>
      </c>
      <c r="P572" s="225">
        <f>IF(ISBLANK('Rate Calculations'!$H574),"",'Rate Calculations'!$H574)</f>
        <v>1.7500000000000002E-2</v>
      </c>
      <c r="Q572" s="220" t="str">
        <f t="shared" si="137"/>
        <v/>
      </c>
      <c r="R572" s="221">
        <f>IF(ISBLANK('Rate Calculations'!$J574),"",'Rate Calculations'!$J574)</f>
        <v>3.5000000000000003E-2</v>
      </c>
      <c r="S572" s="220" t="str">
        <f t="shared" si="138"/>
        <v/>
      </c>
      <c r="T572" s="225" t="str">
        <f>IFERROR(VLOOKUP(_xlfn.CONCAT('Team Roster - Final'!$A572," : ",'Team Roster - Final'!$BM572),'Rate Calculations'!$C$4:$S$1100,10,FALSE),"")</f>
        <v/>
      </c>
      <c r="U572" s="225" t="str">
        <f>IFERROR(VLOOKUP(_xlfn.CONCAT('Team Roster - Final'!$A572," : ",'Team Roster - Final'!$BM572),'Rate Calculations'!$C$4:$S$1100,11,FALSE),"")</f>
        <v/>
      </c>
      <c r="V572" s="222" t="str">
        <f t="shared" si="139"/>
        <v/>
      </c>
      <c r="W572" s="222" t="str">
        <f t="shared" si="140"/>
        <v/>
      </c>
      <c r="X572" s="223" t="str">
        <f>IFERROR(VLOOKUP(_xlfn.CONCAT('Team Roster - Final'!$A572," : ",'Team Roster - Final'!$BM572),'Rate Calculations'!$C$4:$S$1100,14,FALSE),"")</f>
        <v/>
      </c>
      <c r="Y572" s="222" t="str">
        <f t="shared" si="141"/>
        <v/>
      </c>
      <c r="Z572" s="222" t="str">
        <f t="shared" si="142"/>
        <v/>
      </c>
      <c r="AA572" s="224" t="str">
        <f>IFERROR(IF(#REF!="Yes",$Y572, $Y572+$Q572*0.5),"")</f>
        <v/>
      </c>
      <c r="AB572" s="224" t="str">
        <f>IFERROR(IF(#REF!="Yes",$Z572, $Z572+$S572*0.5),"")</f>
        <v/>
      </c>
      <c r="AC572" s="220" t="str">
        <f>IFERROR(VLOOKUP(_xlfn.CONCAT('Team Roster - Final'!$A572," : ",'Team Roster - Final'!$BM572),'Rate Calculations'!$C$4:$U$1100,19,FALSE),"")</f>
        <v/>
      </c>
      <c r="AD572" s="220" t="str">
        <f t="shared" si="143"/>
        <v/>
      </c>
      <c r="AE572" s="220" t="str">
        <f t="shared" si="144"/>
        <v/>
      </c>
      <c r="AF572" s="225" t="str">
        <f>IFERROR(VLOOKUP(_xlfn.CONCAT('Team Roster - Final'!$A572," : ",'Team Roster - Final'!$BM572),'Rate Calculations'!$C$4:$AB$1100,22,FALSE),"")</f>
        <v/>
      </c>
      <c r="AG572" s="225" t="str">
        <f>IFERROR(VLOOKUP(_xlfn.CONCAT('Team Roster - Final'!$A572," : ",'Team Roster - Final'!$BM572),'Rate Calculations'!$C$4:$AB$1100,23,FALSE),"")</f>
        <v/>
      </c>
      <c r="AH572" s="222" t="str">
        <f t="shared" si="145"/>
        <v/>
      </c>
      <c r="AI572" s="222" t="str">
        <f t="shared" si="146"/>
        <v/>
      </c>
      <c r="AJ572" s="223" t="str">
        <f>Table1[[#This Row],[Home Office
Net Fee %]]</f>
        <v/>
      </c>
      <c r="AK572" s="222" t="str">
        <f t="shared" si="147"/>
        <v/>
      </c>
      <c r="AL572" s="222" t="str">
        <f t="shared" si="148"/>
        <v/>
      </c>
      <c r="AM572" s="215" t="str">
        <f>IFERROR(IF(#REF!="Yes",$AK572,($AK572+$AD572*0.5)),"")</f>
        <v/>
      </c>
      <c r="AN572" s="215" t="str">
        <f>IFERROR(IF(#REF!="Yes",$AL572,($AL572+$AE572*0.5)),"")</f>
        <v/>
      </c>
      <c r="AO572" s="374" t="str">
        <f>IF(ISBLANK('Team Roster Proposed - FBR'!Q573),"",'Team Roster Proposed - FBR'!Q573)</f>
        <v/>
      </c>
      <c r="AP572" s="226" t="e">
        <f>IF(ISBLANK(#REF!),"",#REF!)</f>
        <v>#REF!</v>
      </c>
      <c r="AQ572" s="226" t="e">
        <f>IF(ISBLANK(#REF!),"",#REF!)</f>
        <v>#REF!</v>
      </c>
      <c r="AR572" s="226" t="e">
        <f>IF(ISBLANK(#REF!),"",#REF!)</f>
        <v>#REF!</v>
      </c>
      <c r="AS572" s="219" t="e">
        <f>IF(ISBLANK(#REF!),"",#REF!)</f>
        <v>#REF!</v>
      </c>
      <c r="AT572" s="219" t="e">
        <f>IF(ISBLANK(#REF!),"",#REF!)</f>
        <v>#REF!</v>
      </c>
      <c r="AU572" s="219" t="e">
        <f>IF(ISBLANK(#REF!),"",#REF!)</f>
        <v>#REF!</v>
      </c>
      <c r="AV572" s="219" t="e">
        <f>IF(ISBLANK(#REF!),"",#REF!)</f>
        <v>#REF!</v>
      </c>
      <c r="AW572" s="219" t="e">
        <f>IF(ISBLANK(#REF!),"",#REF!)</f>
        <v>#REF!</v>
      </c>
      <c r="AX572" s="219" t="e">
        <f>IF(ISBLANK(#REF!),"",#REF!)</f>
        <v>#REF!</v>
      </c>
      <c r="AY572" s="226" t="e">
        <f>IF(ISBLANK(#REF!),"",#REF!)</f>
        <v>#REF!</v>
      </c>
      <c r="AZ572" s="219" t="e">
        <f>IF(ISBLANK(#REF!),"",#REF!)</f>
        <v>#REF!</v>
      </c>
      <c r="BA572" s="219" t="e">
        <f>IF(ISBLANK(#REF!),"",#REF!)</f>
        <v>#REF!</v>
      </c>
      <c r="BB572" s="219" t="e">
        <f>IF(ISBLANK(#REF!),"",#REF!)</f>
        <v>#REF!</v>
      </c>
      <c r="BC572" s="219" t="e">
        <f>IF(ISBLANK(#REF!),"",#REF!)</f>
        <v>#REF!</v>
      </c>
      <c r="BD572" s="219" t="e">
        <f>IF(ISBLANK(#REF!),"",#REF!)</f>
        <v>#REF!</v>
      </c>
      <c r="BE572" s="219" t="e">
        <f>IF(ISBLANK(#REF!),"",#REF!)</f>
        <v>#REF!</v>
      </c>
      <c r="BF572" s="219" t="e">
        <f>IF(ISBLANK(#REF!),"",#REF!)</f>
        <v>#REF!</v>
      </c>
      <c r="BG572" s="219" t="e">
        <f>IF(ISBLANK(#REF!),"",#REF!)</f>
        <v>#REF!</v>
      </c>
      <c r="BH572" s="219" t="e">
        <f>IF(ISBLANK(#REF!),"",#REF!)</f>
        <v>#REF!</v>
      </c>
      <c r="BI572" s="219" t="e">
        <f>IF(ISBLANK(#REF!),"",#REF!)</f>
        <v>#REF!</v>
      </c>
      <c r="BJ572" s="219" t="e">
        <f>IF(ISBLANK(#REF!),"",#REF!)</f>
        <v>#REF!</v>
      </c>
      <c r="BK572" s="219" t="e">
        <f>IF(ISBLANK(#REF!),"",#REF!)</f>
        <v>#REF!</v>
      </c>
      <c r="BL572" s="219" t="e">
        <f>IF(ISBLANK(#REF!),"",#REF!)</f>
        <v>#REF!</v>
      </c>
      <c r="BM572" s="219" t="e">
        <f>IF(ISBLANK(#REF!),"",#REF!)</f>
        <v>#REF!</v>
      </c>
      <c r="BN572" s="219" t="e">
        <f>IF(ISBLANK(#REF!),"",#REF!)</f>
        <v>#REF!</v>
      </c>
      <c r="BO572" s="227" t="e">
        <f t="shared" si="149"/>
        <v>#REF!</v>
      </c>
      <c r="BP572" s="228" t="str">
        <f t="shared" si="152"/>
        <v/>
      </c>
      <c r="BQ572" s="229" t="str">
        <f t="shared" si="136"/>
        <v/>
      </c>
      <c r="BR572" s="228" t="e">
        <f t="shared" si="150"/>
        <v>#REF!</v>
      </c>
      <c r="BS572" s="230" t="e">
        <f t="shared" si="151"/>
        <v>#REF!</v>
      </c>
    </row>
    <row r="573" spans="1:71">
      <c r="A573" s="213" t="e">
        <f>IF(ISBLANK(#REF!),"",#REF!)</f>
        <v>#REF!</v>
      </c>
      <c r="B573" s="214" t="e">
        <f>IF(ISBLANK(#REF!),"",#REF!)</f>
        <v>#REF!</v>
      </c>
      <c r="C573" s="214" t="e">
        <f>IF(ISBLANK(#REF!),"",#REF!)</f>
        <v>#REF!</v>
      </c>
      <c r="D573" s="214" t="e">
        <f>IF(ISBLANK(#REF!),"",#REF!)</f>
        <v>#REF!</v>
      </c>
      <c r="E573" s="214" t="e">
        <f>IF(ISBLANK(#REF!),"",#REF!)</f>
        <v>#REF!</v>
      </c>
      <c r="F573" s="214" t="e">
        <f>IF(ISBLANK(#REF!),"",#REF!)</f>
        <v>#REF!</v>
      </c>
      <c r="G573" s="214" t="e">
        <f>IF(ISBLANK(#REF!),"",#REF!)</f>
        <v>#REF!</v>
      </c>
      <c r="H573" s="215" t="e">
        <f>IF(ISBLANK(#REF!),"",#REF!)</f>
        <v>#REF!</v>
      </c>
      <c r="I573" s="214" t="e">
        <f>IF(ISBLANK(#REF!),"",#REF!)</f>
        <v>#REF!</v>
      </c>
      <c r="J573" s="216" t="e">
        <f>IF(ISBLANK(#REF!),"",#REF!)</f>
        <v>#REF!</v>
      </c>
      <c r="K573" s="217" t="e">
        <f>IF(ISBLANK(#REF!),"",#REF!)</f>
        <v>#REF!</v>
      </c>
      <c r="L573" s="217" t="e">
        <f>IF(ISBLANK(#REF!),"",#REF!)</f>
        <v>#REF!</v>
      </c>
      <c r="M573" s="218" t="e">
        <f>IF(ISBLANK(#REF!),"",#REF!)</f>
        <v>#REF!</v>
      </c>
      <c r="N573" s="218" t="e">
        <f>IF(ISBLANK(#REF!),"",#REF!)</f>
        <v>#REF!</v>
      </c>
      <c r="O573" s="220" t="str">
        <f>IFERROR(VLOOKUP(_xlfn.CONCAT('Team Roster - Final'!$A573," : ",'Team Roster - Final'!$BM573),'Rate Calculations'!$C$4:$G$1100,5,FALSE),"")</f>
        <v/>
      </c>
      <c r="P573" s="225">
        <f>IF(ISBLANK('Rate Calculations'!$H575),"",'Rate Calculations'!$H575)</f>
        <v>1.7500000000000002E-2</v>
      </c>
      <c r="Q573" s="220" t="str">
        <f t="shared" si="137"/>
        <v/>
      </c>
      <c r="R573" s="221">
        <f>IF(ISBLANK('Rate Calculations'!$J575),"",'Rate Calculations'!$J575)</f>
        <v>3.5000000000000003E-2</v>
      </c>
      <c r="S573" s="220" t="str">
        <f t="shared" si="138"/>
        <v/>
      </c>
      <c r="T573" s="225" t="str">
        <f>IFERROR(VLOOKUP(_xlfn.CONCAT('Team Roster - Final'!$A573," : ",'Team Roster - Final'!$BM573),'Rate Calculations'!$C$4:$S$1100,10,FALSE),"")</f>
        <v/>
      </c>
      <c r="U573" s="225" t="str">
        <f>IFERROR(VLOOKUP(_xlfn.CONCAT('Team Roster - Final'!$A573," : ",'Team Roster - Final'!$BM573),'Rate Calculations'!$C$4:$S$1100,11,FALSE),"")</f>
        <v/>
      </c>
      <c r="V573" s="222" t="str">
        <f t="shared" si="139"/>
        <v/>
      </c>
      <c r="W573" s="222" t="str">
        <f t="shared" si="140"/>
        <v/>
      </c>
      <c r="X573" s="223" t="str">
        <f>IFERROR(VLOOKUP(_xlfn.CONCAT('Team Roster - Final'!$A573," : ",'Team Roster - Final'!$BM573),'Rate Calculations'!$C$4:$S$1100,14,FALSE),"")</f>
        <v/>
      </c>
      <c r="Y573" s="222" t="str">
        <f t="shared" si="141"/>
        <v/>
      </c>
      <c r="Z573" s="222" t="str">
        <f t="shared" si="142"/>
        <v/>
      </c>
      <c r="AA573" s="224" t="str">
        <f>IFERROR(IF(#REF!="Yes",$Y573, $Y573+$Q573*0.5),"")</f>
        <v/>
      </c>
      <c r="AB573" s="224" t="str">
        <f>IFERROR(IF(#REF!="Yes",$Z573, $Z573+$S573*0.5),"")</f>
        <v/>
      </c>
      <c r="AC573" s="220" t="str">
        <f>IFERROR(VLOOKUP(_xlfn.CONCAT('Team Roster - Final'!$A573," : ",'Team Roster - Final'!$BM573),'Rate Calculations'!$C$4:$U$1100,19,FALSE),"")</f>
        <v/>
      </c>
      <c r="AD573" s="220" t="str">
        <f t="shared" si="143"/>
        <v/>
      </c>
      <c r="AE573" s="220" t="str">
        <f t="shared" si="144"/>
        <v/>
      </c>
      <c r="AF573" s="225" t="str">
        <f>IFERROR(VLOOKUP(_xlfn.CONCAT('Team Roster - Final'!$A573," : ",'Team Roster - Final'!$BM573),'Rate Calculations'!$C$4:$AB$1100,22,FALSE),"")</f>
        <v/>
      </c>
      <c r="AG573" s="225" t="str">
        <f>IFERROR(VLOOKUP(_xlfn.CONCAT('Team Roster - Final'!$A573," : ",'Team Roster - Final'!$BM573),'Rate Calculations'!$C$4:$AB$1100,23,FALSE),"")</f>
        <v/>
      </c>
      <c r="AH573" s="222" t="str">
        <f t="shared" si="145"/>
        <v/>
      </c>
      <c r="AI573" s="222" t="str">
        <f t="shared" si="146"/>
        <v/>
      </c>
      <c r="AJ573" s="223" t="str">
        <f>Table1[[#This Row],[Home Office
Net Fee %]]</f>
        <v/>
      </c>
      <c r="AK573" s="222" t="str">
        <f t="shared" si="147"/>
        <v/>
      </c>
      <c r="AL573" s="222" t="str">
        <f t="shared" si="148"/>
        <v/>
      </c>
      <c r="AM573" s="215" t="str">
        <f>IFERROR(IF(#REF!="Yes",$AK573,($AK573+$AD573*0.5)),"")</f>
        <v/>
      </c>
      <c r="AN573" s="215" t="str">
        <f>IFERROR(IF(#REF!="Yes",$AL573,($AL573+$AE573*0.5)),"")</f>
        <v/>
      </c>
      <c r="AO573" s="374" t="str">
        <f>IF(ISBLANK('Team Roster Proposed - FBR'!Q574),"",'Team Roster Proposed - FBR'!Q574)</f>
        <v/>
      </c>
      <c r="AP573" s="226" t="e">
        <f>IF(ISBLANK(#REF!),"",#REF!)</f>
        <v>#REF!</v>
      </c>
      <c r="AQ573" s="226" t="e">
        <f>IF(ISBLANK(#REF!),"",#REF!)</f>
        <v>#REF!</v>
      </c>
      <c r="AR573" s="226" t="e">
        <f>IF(ISBLANK(#REF!),"",#REF!)</f>
        <v>#REF!</v>
      </c>
      <c r="AS573" s="219" t="e">
        <f>IF(ISBLANK(#REF!),"",#REF!)</f>
        <v>#REF!</v>
      </c>
      <c r="AT573" s="219" t="e">
        <f>IF(ISBLANK(#REF!),"",#REF!)</f>
        <v>#REF!</v>
      </c>
      <c r="AU573" s="219" t="e">
        <f>IF(ISBLANK(#REF!),"",#REF!)</f>
        <v>#REF!</v>
      </c>
      <c r="AV573" s="219" t="e">
        <f>IF(ISBLANK(#REF!),"",#REF!)</f>
        <v>#REF!</v>
      </c>
      <c r="AW573" s="219" t="e">
        <f>IF(ISBLANK(#REF!),"",#REF!)</f>
        <v>#REF!</v>
      </c>
      <c r="AX573" s="219" t="e">
        <f>IF(ISBLANK(#REF!),"",#REF!)</f>
        <v>#REF!</v>
      </c>
      <c r="AY573" s="226" t="e">
        <f>IF(ISBLANK(#REF!),"",#REF!)</f>
        <v>#REF!</v>
      </c>
      <c r="AZ573" s="219" t="e">
        <f>IF(ISBLANK(#REF!),"",#REF!)</f>
        <v>#REF!</v>
      </c>
      <c r="BA573" s="219" t="e">
        <f>IF(ISBLANK(#REF!),"",#REF!)</f>
        <v>#REF!</v>
      </c>
      <c r="BB573" s="219" t="e">
        <f>IF(ISBLANK(#REF!),"",#REF!)</f>
        <v>#REF!</v>
      </c>
      <c r="BC573" s="219" t="e">
        <f>IF(ISBLANK(#REF!),"",#REF!)</f>
        <v>#REF!</v>
      </c>
      <c r="BD573" s="219" t="e">
        <f>IF(ISBLANK(#REF!),"",#REF!)</f>
        <v>#REF!</v>
      </c>
      <c r="BE573" s="219" t="e">
        <f>IF(ISBLANK(#REF!),"",#REF!)</f>
        <v>#REF!</v>
      </c>
      <c r="BF573" s="219" t="e">
        <f>IF(ISBLANK(#REF!),"",#REF!)</f>
        <v>#REF!</v>
      </c>
      <c r="BG573" s="219" t="e">
        <f>IF(ISBLANK(#REF!),"",#REF!)</f>
        <v>#REF!</v>
      </c>
      <c r="BH573" s="219" t="e">
        <f>IF(ISBLANK(#REF!),"",#REF!)</f>
        <v>#REF!</v>
      </c>
      <c r="BI573" s="219" t="e">
        <f>IF(ISBLANK(#REF!),"",#REF!)</f>
        <v>#REF!</v>
      </c>
      <c r="BJ573" s="219" t="e">
        <f>IF(ISBLANK(#REF!),"",#REF!)</f>
        <v>#REF!</v>
      </c>
      <c r="BK573" s="219" t="e">
        <f>IF(ISBLANK(#REF!),"",#REF!)</f>
        <v>#REF!</v>
      </c>
      <c r="BL573" s="219" t="e">
        <f>IF(ISBLANK(#REF!),"",#REF!)</f>
        <v>#REF!</v>
      </c>
      <c r="BM573" s="219" t="e">
        <f>IF(ISBLANK(#REF!),"",#REF!)</f>
        <v>#REF!</v>
      </c>
      <c r="BN573" s="219" t="e">
        <f>IF(ISBLANK(#REF!),"",#REF!)</f>
        <v>#REF!</v>
      </c>
      <c r="BO573" s="227" t="e">
        <f t="shared" si="149"/>
        <v>#REF!</v>
      </c>
      <c r="BP573" s="228" t="str">
        <f t="shared" si="152"/>
        <v/>
      </c>
      <c r="BQ573" s="229" t="str">
        <f t="shared" si="136"/>
        <v/>
      </c>
      <c r="BR573" s="228" t="e">
        <f t="shared" si="150"/>
        <v>#REF!</v>
      </c>
      <c r="BS573" s="230" t="e">
        <f t="shared" si="151"/>
        <v>#REF!</v>
      </c>
    </row>
    <row r="574" spans="1:71">
      <c r="A574" s="213" t="e">
        <f>IF(ISBLANK(#REF!),"",#REF!)</f>
        <v>#REF!</v>
      </c>
      <c r="B574" s="214" t="e">
        <f>IF(ISBLANK(#REF!),"",#REF!)</f>
        <v>#REF!</v>
      </c>
      <c r="C574" s="214" t="e">
        <f>IF(ISBLANK(#REF!),"",#REF!)</f>
        <v>#REF!</v>
      </c>
      <c r="D574" s="214" t="e">
        <f>IF(ISBLANK(#REF!),"",#REF!)</f>
        <v>#REF!</v>
      </c>
      <c r="E574" s="214" t="e">
        <f>IF(ISBLANK(#REF!),"",#REF!)</f>
        <v>#REF!</v>
      </c>
      <c r="F574" s="214" t="e">
        <f>IF(ISBLANK(#REF!),"",#REF!)</f>
        <v>#REF!</v>
      </c>
      <c r="G574" s="214" t="e">
        <f>IF(ISBLANK(#REF!),"",#REF!)</f>
        <v>#REF!</v>
      </c>
      <c r="H574" s="215" t="e">
        <f>IF(ISBLANK(#REF!),"",#REF!)</f>
        <v>#REF!</v>
      </c>
      <c r="I574" s="214" t="e">
        <f>IF(ISBLANK(#REF!),"",#REF!)</f>
        <v>#REF!</v>
      </c>
      <c r="J574" s="216" t="e">
        <f>IF(ISBLANK(#REF!),"",#REF!)</f>
        <v>#REF!</v>
      </c>
      <c r="K574" s="217" t="e">
        <f>IF(ISBLANK(#REF!),"",#REF!)</f>
        <v>#REF!</v>
      </c>
      <c r="L574" s="217" t="e">
        <f>IF(ISBLANK(#REF!),"",#REF!)</f>
        <v>#REF!</v>
      </c>
      <c r="M574" s="218" t="e">
        <f>IF(ISBLANK(#REF!),"",#REF!)</f>
        <v>#REF!</v>
      </c>
      <c r="N574" s="218" t="e">
        <f>IF(ISBLANK(#REF!),"",#REF!)</f>
        <v>#REF!</v>
      </c>
      <c r="O574" s="220" t="str">
        <f>IFERROR(VLOOKUP(_xlfn.CONCAT('Team Roster - Final'!$A574," : ",'Team Roster - Final'!$BM574),'Rate Calculations'!$C$4:$G$1100,5,FALSE),"")</f>
        <v/>
      </c>
      <c r="P574" s="225">
        <f>IF(ISBLANK('Rate Calculations'!$H576),"",'Rate Calculations'!$H576)</f>
        <v>1.7500000000000002E-2</v>
      </c>
      <c r="Q574" s="220" t="str">
        <f t="shared" si="137"/>
        <v/>
      </c>
      <c r="R574" s="221">
        <f>IF(ISBLANK('Rate Calculations'!$J576),"",'Rate Calculations'!$J576)</f>
        <v>3.5000000000000003E-2</v>
      </c>
      <c r="S574" s="220" t="str">
        <f t="shared" si="138"/>
        <v/>
      </c>
      <c r="T574" s="225" t="str">
        <f>IFERROR(VLOOKUP(_xlfn.CONCAT('Team Roster - Final'!$A574," : ",'Team Roster - Final'!$BM574),'Rate Calculations'!$C$4:$S$1100,10,FALSE),"")</f>
        <v/>
      </c>
      <c r="U574" s="225" t="str">
        <f>IFERROR(VLOOKUP(_xlfn.CONCAT('Team Roster - Final'!$A574," : ",'Team Roster - Final'!$BM574),'Rate Calculations'!$C$4:$S$1100,11,FALSE),"")</f>
        <v/>
      </c>
      <c r="V574" s="222" t="str">
        <f t="shared" si="139"/>
        <v/>
      </c>
      <c r="W574" s="222" t="str">
        <f t="shared" si="140"/>
        <v/>
      </c>
      <c r="X574" s="223" t="str">
        <f>IFERROR(VLOOKUP(_xlfn.CONCAT('Team Roster - Final'!$A574," : ",'Team Roster - Final'!$BM574),'Rate Calculations'!$C$4:$S$1100,14,FALSE),"")</f>
        <v/>
      </c>
      <c r="Y574" s="222" t="str">
        <f t="shared" si="141"/>
        <v/>
      </c>
      <c r="Z574" s="222" t="str">
        <f t="shared" si="142"/>
        <v/>
      </c>
      <c r="AA574" s="224" t="str">
        <f>IFERROR(IF(#REF!="Yes",$Y574, $Y574+$Q574*0.5),"")</f>
        <v/>
      </c>
      <c r="AB574" s="224" t="str">
        <f>IFERROR(IF(#REF!="Yes",$Z574, $Z574+$S574*0.5),"")</f>
        <v/>
      </c>
      <c r="AC574" s="220" t="str">
        <f>IFERROR(VLOOKUP(_xlfn.CONCAT('Team Roster - Final'!$A574," : ",'Team Roster - Final'!$BM574),'Rate Calculations'!$C$4:$U$1100,19,FALSE),"")</f>
        <v/>
      </c>
      <c r="AD574" s="220" t="str">
        <f t="shared" si="143"/>
        <v/>
      </c>
      <c r="AE574" s="220" t="str">
        <f t="shared" si="144"/>
        <v/>
      </c>
      <c r="AF574" s="225" t="str">
        <f>IFERROR(VLOOKUP(_xlfn.CONCAT('Team Roster - Final'!$A574," : ",'Team Roster - Final'!$BM574),'Rate Calculations'!$C$4:$AB$1100,22,FALSE),"")</f>
        <v/>
      </c>
      <c r="AG574" s="225" t="str">
        <f>IFERROR(VLOOKUP(_xlfn.CONCAT('Team Roster - Final'!$A574," : ",'Team Roster - Final'!$BM574),'Rate Calculations'!$C$4:$AB$1100,23,FALSE),"")</f>
        <v/>
      </c>
      <c r="AH574" s="222" t="str">
        <f t="shared" si="145"/>
        <v/>
      </c>
      <c r="AI574" s="222" t="str">
        <f t="shared" si="146"/>
        <v/>
      </c>
      <c r="AJ574" s="223" t="str">
        <f>Table1[[#This Row],[Home Office
Net Fee %]]</f>
        <v/>
      </c>
      <c r="AK574" s="222" t="str">
        <f t="shared" si="147"/>
        <v/>
      </c>
      <c r="AL574" s="222" t="str">
        <f t="shared" si="148"/>
        <v/>
      </c>
      <c r="AM574" s="215" t="str">
        <f>IFERROR(IF(#REF!="Yes",$AK574,($AK574+$AD574*0.5)),"")</f>
        <v/>
      </c>
      <c r="AN574" s="215" t="str">
        <f>IFERROR(IF(#REF!="Yes",$AL574,($AL574+$AE574*0.5)),"")</f>
        <v/>
      </c>
      <c r="AO574" s="374" t="str">
        <f>IF(ISBLANK('Team Roster Proposed - FBR'!Q575),"",'Team Roster Proposed - FBR'!Q575)</f>
        <v/>
      </c>
      <c r="AP574" s="226" t="e">
        <f>IF(ISBLANK(#REF!),"",#REF!)</f>
        <v>#REF!</v>
      </c>
      <c r="AQ574" s="226" t="e">
        <f>IF(ISBLANK(#REF!),"",#REF!)</f>
        <v>#REF!</v>
      </c>
      <c r="AR574" s="226" t="e">
        <f>IF(ISBLANK(#REF!),"",#REF!)</f>
        <v>#REF!</v>
      </c>
      <c r="AS574" s="219" t="e">
        <f>IF(ISBLANK(#REF!),"",#REF!)</f>
        <v>#REF!</v>
      </c>
      <c r="AT574" s="219" t="e">
        <f>IF(ISBLANK(#REF!),"",#REF!)</f>
        <v>#REF!</v>
      </c>
      <c r="AU574" s="219" t="e">
        <f>IF(ISBLANK(#REF!),"",#REF!)</f>
        <v>#REF!</v>
      </c>
      <c r="AV574" s="219" t="e">
        <f>IF(ISBLANK(#REF!),"",#REF!)</f>
        <v>#REF!</v>
      </c>
      <c r="AW574" s="219" t="e">
        <f>IF(ISBLANK(#REF!),"",#REF!)</f>
        <v>#REF!</v>
      </c>
      <c r="AX574" s="219" t="e">
        <f>IF(ISBLANK(#REF!),"",#REF!)</f>
        <v>#REF!</v>
      </c>
      <c r="AY574" s="226" t="e">
        <f>IF(ISBLANK(#REF!),"",#REF!)</f>
        <v>#REF!</v>
      </c>
      <c r="AZ574" s="219" t="e">
        <f>IF(ISBLANK(#REF!),"",#REF!)</f>
        <v>#REF!</v>
      </c>
      <c r="BA574" s="219" t="e">
        <f>IF(ISBLANK(#REF!),"",#REF!)</f>
        <v>#REF!</v>
      </c>
      <c r="BB574" s="219" t="e">
        <f>IF(ISBLANK(#REF!),"",#REF!)</f>
        <v>#REF!</v>
      </c>
      <c r="BC574" s="219" t="e">
        <f>IF(ISBLANK(#REF!),"",#REF!)</f>
        <v>#REF!</v>
      </c>
      <c r="BD574" s="219" t="e">
        <f>IF(ISBLANK(#REF!),"",#REF!)</f>
        <v>#REF!</v>
      </c>
      <c r="BE574" s="219" t="e">
        <f>IF(ISBLANK(#REF!),"",#REF!)</f>
        <v>#REF!</v>
      </c>
      <c r="BF574" s="219" t="e">
        <f>IF(ISBLANK(#REF!),"",#REF!)</f>
        <v>#REF!</v>
      </c>
      <c r="BG574" s="219" t="e">
        <f>IF(ISBLANK(#REF!),"",#REF!)</f>
        <v>#REF!</v>
      </c>
      <c r="BH574" s="219" t="e">
        <f>IF(ISBLANK(#REF!),"",#REF!)</f>
        <v>#REF!</v>
      </c>
      <c r="BI574" s="219" t="e">
        <f>IF(ISBLANK(#REF!),"",#REF!)</f>
        <v>#REF!</v>
      </c>
      <c r="BJ574" s="219" t="e">
        <f>IF(ISBLANK(#REF!),"",#REF!)</f>
        <v>#REF!</v>
      </c>
      <c r="BK574" s="219" t="e">
        <f>IF(ISBLANK(#REF!),"",#REF!)</f>
        <v>#REF!</v>
      </c>
      <c r="BL574" s="219" t="e">
        <f>IF(ISBLANK(#REF!),"",#REF!)</f>
        <v>#REF!</v>
      </c>
      <c r="BM574" s="219" t="e">
        <f>IF(ISBLANK(#REF!),"",#REF!)</f>
        <v>#REF!</v>
      </c>
      <c r="BN574" s="219" t="e">
        <f>IF(ISBLANK(#REF!),"",#REF!)</f>
        <v>#REF!</v>
      </c>
      <c r="BO574" s="227" t="e">
        <f t="shared" si="149"/>
        <v>#REF!</v>
      </c>
      <c r="BP574" s="228" t="str">
        <f t="shared" si="152"/>
        <v/>
      </c>
      <c r="BQ574" s="229" t="str">
        <f t="shared" si="136"/>
        <v/>
      </c>
      <c r="BR574" s="228" t="e">
        <f t="shared" si="150"/>
        <v>#REF!</v>
      </c>
      <c r="BS574" s="230" t="e">
        <f t="shared" si="151"/>
        <v>#REF!</v>
      </c>
    </row>
    <row r="575" spans="1:71">
      <c r="A575" s="213" t="e">
        <f>IF(ISBLANK(#REF!),"",#REF!)</f>
        <v>#REF!</v>
      </c>
      <c r="B575" s="214" t="e">
        <f>IF(ISBLANK(#REF!),"",#REF!)</f>
        <v>#REF!</v>
      </c>
      <c r="C575" s="214" t="e">
        <f>IF(ISBLANK(#REF!),"",#REF!)</f>
        <v>#REF!</v>
      </c>
      <c r="D575" s="214" t="e">
        <f>IF(ISBLANK(#REF!),"",#REF!)</f>
        <v>#REF!</v>
      </c>
      <c r="E575" s="214" t="e">
        <f>IF(ISBLANK(#REF!),"",#REF!)</f>
        <v>#REF!</v>
      </c>
      <c r="F575" s="214" t="e">
        <f>IF(ISBLANK(#REF!),"",#REF!)</f>
        <v>#REF!</v>
      </c>
      <c r="G575" s="214" t="e">
        <f>IF(ISBLANK(#REF!),"",#REF!)</f>
        <v>#REF!</v>
      </c>
      <c r="H575" s="215" t="e">
        <f>IF(ISBLANK(#REF!),"",#REF!)</f>
        <v>#REF!</v>
      </c>
      <c r="I575" s="214" t="e">
        <f>IF(ISBLANK(#REF!),"",#REF!)</f>
        <v>#REF!</v>
      </c>
      <c r="J575" s="216" t="e">
        <f>IF(ISBLANK(#REF!),"",#REF!)</f>
        <v>#REF!</v>
      </c>
      <c r="K575" s="217" t="e">
        <f>IF(ISBLANK(#REF!),"",#REF!)</f>
        <v>#REF!</v>
      </c>
      <c r="L575" s="217" t="e">
        <f>IF(ISBLANK(#REF!),"",#REF!)</f>
        <v>#REF!</v>
      </c>
      <c r="M575" s="218" t="e">
        <f>IF(ISBLANK(#REF!),"",#REF!)</f>
        <v>#REF!</v>
      </c>
      <c r="N575" s="218" t="e">
        <f>IF(ISBLANK(#REF!),"",#REF!)</f>
        <v>#REF!</v>
      </c>
      <c r="O575" s="220" t="str">
        <f>IFERROR(VLOOKUP(_xlfn.CONCAT('Team Roster - Final'!$A575," : ",'Team Roster - Final'!$BM575),'Rate Calculations'!$C$4:$G$1100,5,FALSE),"")</f>
        <v/>
      </c>
      <c r="P575" s="225">
        <f>IF(ISBLANK('Rate Calculations'!$H577),"",'Rate Calculations'!$H577)</f>
        <v>1.7500000000000002E-2</v>
      </c>
      <c r="Q575" s="220" t="str">
        <f t="shared" si="137"/>
        <v/>
      </c>
      <c r="R575" s="221">
        <f>IF(ISBLANK('Rate Calculations'!$J577),"",'Rate Calculations'!$J577)</f>
        <v>3.5000000000000003E-2</v>
      </c>
      <c r="S575" s="220" t="str">
        <f t="shared" si="138"/>
        <v/>
      </c>
      <c r="T575" s="225" t="str">
        <f>IFERROR(VLOOKUP(_xlfn.CONCAT('Team Roster - Final'!$A575," : ",'Team Roster - Final'!$BM575),'Rate Calculations'!$C$4:$S$1100,10,FALSE),"")</f>
        <v/>
      </c>
      <c r="U575" s="225" t="str">
        <f>IFERROR(VLOOKUP(_xlfn.CONCAT('Team Roster - Final'!$A575," : ",'Team Roster - Final'!$BM575),'Rate Calculations'!$C$4:$S$1100,11,FALSE),"")</f>
        <v/>
      </c>
      <c r="V575" s="222" t="str">
        <f t="shared" si="139"/>
        <v/>
      </c>
      <c r="W575" s="222" t="str">
        <f t="shared" si="140"/>
        <v/>
      </c>
      <c r="X575" s="223" t="str">
        <f>IFERROR(VLOOKUP(_xlfn.CONCAT('Team Roster - Final'!$A575," : ",'Team Roster - Final'!$BM575),'Rate Calculations'!$C$4:$S$1100,14,FALSE),"")</f>
        <v/>
      </c>
      <c r="Y575" s="222" t="str">
        <f t="shared" si="141"/>
        <v/>
      </c>
      <c r="Z575" s="222" t="str">
        <f t="shared" si="142"/>
        <v/>
      </c>
      <c r="AA575" s="224" t="str">
        <f>IFERROR(IF(#REF!="Yes",$Y575, $Y575+$Q575*0.5),"")</f>
        <v/>
      </c>
      <c r="AB575" s="224" t="str">
        <f>IFERROR(IF(#REF!="Yes",$Z575, $Z575+$S575*0.5),"")</f>
        <v/>
      </c>
      <c r="AC575" s="220" t="str">
        <f>IFERROR(VLOOKUP(_xlfn.CONCAT('Team Roster - Final'!$A575," : ",'Team Roster - Final'!$BM575),'Rate Calculations'!$C$4:$U$1100,19,FALSE),"")</f>
        <v/>
      </c>
      <c r="AD575" s="220" t="str">
        <f t="shared" si="143"/>
        <v/>
      </c>
      <c r="AE575" s="220" t="str">
        <f t="shared" si="144"/>
        <v/>
      </c>
      <c r="AF575" s="225" t="str">
        <f>IFERROR(VLOOKUP(_xlfn.CONCAT('Team Roster - Final'!$A575," : ",'Team Roster - Final'!$BM575),'Rate Calculations'!$C$4:$AB$1100,22,FALSE),"")</f>
        <v/>
      </c>
      <c r="AG575" s="225" t="str">
        <f>IFERROR(VLOOKUP(_xlfn.CONCAT('Team Roster - Final'!$A575," : ",'Team Roster - Final'!$BM575),'Rate Calculations'!$C$4:$AB$1100,23,FALSE),"")</f>
        <v/>
      </c>
      <c r="AH575" s="222" t="str">
        <f t="shared" si="145"/>
        <v/>
      </c>
      <c r="AI575" s="222" t="str">
        <f t="shared" si="146"/>
        <v/>
      </c>
      <c r="AJ575" s="223" t="str">
        <f>Table1[[#This Row],[Home Office
Net Fee %]]</f>
        <v/>
      </c>
      <c r="AK575" s="222" t="str">
        <f t="shared" si="147"/>
        <v/>
      </c>
      <c r="AL575" s="222" t="str">
        <f t="shared" si="148"/>
        <v/>
      </c>
      <c r="AM575" s="215" t="str">
        <f>IFERROR(IF(#REF!="Yes",$AK575,($AK575+$AD575*0.5)),"")</f>
        <v/>
      </c>
      <c r="AN575" s="215" t="str">
        <f>IFERROR(IF(#REF!="Yes",$AL575,($AL575+$AE575*0.5)),"")</f>
        <v/>
      </c>
      <c r="AO575" s="374" t="str">
        <f>IF(ISBLANK('Team Roster Proposed - FBR'!Q576),"",'Team Roster Proposed - FBR'!Q576)</f>
        <v/>
      </c>
      <c r="AP575" s="226" t="e">
        <f>IF(ISBLANK(#REF!),"",#REF!)</f>
        <v>#REF!</v>
      </c>
      <c r="AQ575" s="226" t="e">
        <f>IF(ISBLANK(#REF!),"",#REF!)</f>
        <v>#REF!</v>
      </c>
      <c r="AR575" s="226" t="e">
        <f>IF(ISBLANK(#REF!),"",#REF!)</f>
        <v>#REF!</v>
      </c>
      <c r="AS575" s="219" t="e">
        <f>IF(ISBLANK(#REF!),"",#REF!)</f>
        <v>#REF!</v>
      </c>
      <c r="AT575" s="219" t="e">
        <f>IF(ISBLANK(#REF!),"",#REF!)</f>
        <v>#REF!</v>
      </c>
      <c r="AU575" s="219" t="e">
        <f>IF(ISBLANK(#REF!),"",#REF!)</f>
        <v>#REF!</v>
      </c>
      <c r="AV575" s="219" t="e">
        <f>IF(ISBLANK(#REF!),"",#REF!)</f>
        <v>#REF!</v>
      </c>
      <c r="AW575" s="219" t="e">
        <f>IF(ISBLANK(#REF!),"",#REF!)</f>
        <v>#REF!</v>
      </c>
      <c r="AX575" s="219" t="e">
        <f>IF(ISBLANK(#REF!),"",#REF!)</f>
        <v>#REF!</v>
      </c>
      <c r="AY575" s="226" t="e">
        <f>IF(ISBLANK(#REF!),"",#REF!)</f>
        <v>#REF!</v>
      </c>
      <c r="AZ575" s="219" t="e">
        <f>IF(ISBLANK(#REF!),"",#REF!)</f>
        <v>#REF!</v>
      </c>
      <c r="BA575" s="219" t="e">
        <f>IF(ISBLANK(#REF!),"",#REF!)</f>
        <v>#REF!</v>
      </c>
      <c r="BB575" s="219" t="e">
        <f>IF(ISBLANK(#REF!),"",#REF!)</f>
        <v>#REF!</v>
      </c>
      <c r="BC575" s="219" t="e">
        <f>IF(ISBLANK(#REF!),"",#REF!)</f>
        <v>#REF!</v>
      </c>
      <c r="BD575" s="219" t="e">
        <f>IF(ISBLANK(#REF!),"",#REF!)</f>
        <v>#REF!</v>
      </c>
      <c r="BE575" s="219" t="e">
        <f>IF(ISBLANK(#REF!),"",#REF!)</f>
        <v>#REF!</v>
      </c>
      <c r="BF575" s="219" t="e">
        <f>IF(ISBLANK(#REF!),"",#REF!)</f>
        <v>#REF!</v>
      </c>
      <c r="BG575" s="219" t="e">
        <f>IF(ISBLANK(#REF!),"",#REF!)</f>
        <v>#REF!</v>
      </c>
      <c r="BH575" s="219" t="e">
        <f>IF(ISBLANK(#REF!),"",#REF!)</f>
        <v>#REF!</v>
      </c>
      <c r="BI575" s="219" t="e">
        <f>IF(ISBLANK(#REF!),"",#REF!)</f>
        <v>#REF!</v>
      </c>
      <c r="BJ575" s="219" t="e">
        <f>IF(ISBLANK(#REF!),"",#REF!)</f>
        <v>#REF!</v>
      </c>
      <c r="BK575" s="219" t="e">
        <f>IF(ISBLANK(#REF!),"",#REF!)</f>
        <v>#REF!</v>
      </c>
      <c r="BL575" s="219" t="e">
        <f>IF(ISBLANK(#REF!),"",#REF!)</f>
        <v>#REF!</v>
      </c>
      <c r="BM575" s="219" t="e">
        <f>IF(ISBLANK(#REF!),"",#REF!)</f>
        <v>#REF!</v>
      </c>
      <c r="BN575" s="219" t="e">
        <f>IF(ISBLANK(#REF!),"",#REF!)</f>
        <v>#REF!</v>
      </c>
      <c r="BO575" s="227" t="e">
        <f t="shared" si="149"/>
        <v>#REF!</v>
      </c>
      <c r="BP575" s="228" t="str">
        <f t="shared" si="152"/>
        <v/>
      </c>
      <c r="BQ575" s="229" t="str">
        <f t="shared" si="136"/>
        <v/>
      </c>
      <c r="BR575" s="228" t="e">
        <f t="shared" si="150"/>
        <v>#REF!</v>
      </c>
      <c r="BS575" s="230" t="e">
        <f t="shared" si="151"/>
        <v>#REF!</v>
      </c>
    </row>
    <row r="576" spans="1:71">
      <c r="A576" s="213" t="e">
        <f>IF(ISBLANK(#REF!),"",#REF!)</f>
        <v>#REF!</v>
      </c>
      <c r="B576" s="214" t="e">
        <f>IF(ISBLANK(#REF!),"",#REF!)</f>
        <v>#REF!</v>
      </c>
      <c r="C576" s="214" t="e">
        <f>IF(ISBLANK(#REF!),"",#REF!)</f>
        <v>#REF!</v>
      </c>
      <c r="D576" s="214" t="e">
        <f>IF(ISBLANK(#REF!),"",#REF!)</f>
        <v>#REF!</v>
      </c>
      <c r="E576" s="214" t="e">
        <f>IF(ISBLANK(#REF!),"",#REF!)</f>
        <v>#REF!</v>
      </c>
      <c r="F576" s="214" t="e">
        <f>IF(ISBLANK(#REF!),"",#REF!)</f>
        <v>#REF!</v>
      </c>
      <c r="G576" s="214" t="e">
        <f>IF(ISBLANK(#REF!),"",#REF!)</f>
        <v>#REF!</v>
      </c>
      <c r="H576" s="215" t="e">
        <f>IF(ISBLANK(#REF!),"",#REF!)</f>
        <v>#REF!</v>
      </c>
      <c r="I576" s="214" t="e">
        <f>IF(ISBLANK(#REF!),"",#REF!)</f>
        <v>#REF!</v>
      </c>
      <c r="J576" s="216" t="e">
        <f>IF(ISBLANK(#REF!),"",#REF!)</f>
        <v>#REF!</v>
      </c>
      <c r="K576" s="217" t="e">
        <f>IF(ISBLANK(#REF!),"",#REF!)</f>
        <v>#REF!</v>
      </c>
      <c r="L576" s="217" t="e">
        <f>IF(ISBLANK(#REF!),"",#REF!)</f>
        <v>#REF!</v>
      </c>
      <c r="M576" s="218" t="e">
        <f>IF(ISBLANK(#REF!),"",#REF!)</f>
        <v>#REF!</v>
      </c>
      <c r="N576" s="218" t="e">
        <f>IF(ISBLANK(#REF!),"",#REF!)</f>
        <v>#REF!</v>
      </c>
      <c r="O576" s="220" t="str">
        <f>IFERROR(VLOOKUP(_xlfn.CONCAT('Team Roster - Final'!$A576," : ",'Team Roster - Final'!$BM576),'Rate Calculations'!$C$4:$G$1100,5,FALSE),"")</f>
        <v/>
      </c>
      <c r="P576" s="225">
        <f>IF(ISBLANK('Rate Calculations'!$H578),"",'Rate Calculations'!$H578)</f>
        <v>1.7500000000000002E-2</v>
      </c>
      <c r="Q576" s="220" t="str">
        <f t="shared" si="137"/>
        <v/>
      </c>
      <c r="R576" s="221">
        <f>IF(ISBLANK('Rate Calculations'!$J578),"",'Rate Calculations'!$J578)</f>
        <v>3.5000000000000003E-2</v>
      </c>
      <c r="S576" s="220" t="str">
        <f t="shared" si="138"/>
        <v/>
      </c>
      <c r="T576" s="225" t="str">
        <f>IFERROR(VLOOKUP(_xlfn.CONCAT('Team Roster - Final'!$A576," : ",'Team Roster - Final'!$BM576),'Rate Calculations'!$C$4:$S$1100,10,FALSE),"")</f>
        <v/>
      </c>
      <c r="U576" s="225" t="str">
        <f>IFERROR(VLOOKUP(_xlfn.CONCAT('Team Roster - Final'!$A576," : ",'Team Roster - Final'!$BM576),'Rate Calculations'!$C$4:$S$1100,11,FALSE),"")</f>
        <v/>
      </c>
      <c r="V576" s="222" t="str">
        <f t="shared" si="139"/>
        <v/>
      </c>
      <c r="W576" s="222" t="str">
        <f t="shared" si="140"/>
        <v/>
      </c>
      <c r="X576" s="223" t="str">
        <f>IFERROR(VLOOKUP(_xlfn.CONCAT('Team Roster - Final'!$A576," : ",'Team Roster - Final'!$BM576),'Rate Calculations'!$C$4:$S$1100,14,FALSE),"")</f>
        <v/>
      </c>
      <c r="Y576" s="222" t="str">
        <f t="shared" si="141"/>
        <v/>
      </c>
      <c r="Z576" s="222" t="str">
        <f t="shared" si="142"/>
        <v/>
      </c>
      <c r="AA576" s="224" t="str">
        <f>IFERROR(IF(#REF!="Yes",$Y576, $Y576+$Q576*0.5),"")</f>
        <v/>
      </c>
      <c r="AB576" s="224" t="str">
        <f>IFERROR(IF(#REF!="Yes",$Z576, $Z576+$S576*0.5),"")</f>
        <v/>
      </c>
      <c r="AC576" s="220" t="str">
        <f>IFERROR(VLOOKUP(_xlfn.CONCAT('Team Roster - Final'!$A576," : ",'Team Roster - Final'!$BM576),'Rate Calculations'!$C$4:$U$1100,19,FALSE),"")</f>
        <v/>
      </c>
      <c r="AD576" s="220" t="str">
        <f t="shared" si="143"/>
        <v/>
      </c>
      <c r="AE576" s="220" t="str">
        <f t="shared" si="144"/>
        <v/>
      </c>
      <c r="AF576" s="225" t="str">
        <f>IFERROR(VLOOKUP(_xlfn.CONCAT('Team Roster - Final'!$A576," : ",'Team Roster - Final'!$BM576),'Rate Calculations'!$C$4:$AB$1100,22,FALSE),"")</f>
        <v/>
      </c>
      <c r="AG576" s="225" t="str">
        <f>IFERROR(VLOOKUP(_xlfn.CONCAT('Team Roster - Final'!$A576," : ",'Team Roster - Final'!$BM576),'Rate Calculations'!$C$4:$AB$1100,23,FALSE),"")</f>
        <v/>
      </c>
      <c r="AH576" s="222" t="str">
        <f t="shared" si="145"/>
        <v/>
      </c>
      <c r="AI576" s="222" t="str">
        <f t="shared" si="146"/>
        <v/>
      </c>
      <c r="AJ576" s="223" t="str">
        <f>Table1[[#This Row],[Home Office
Net Fee %]]</f>
        <v/>
      </c>
      <c r="AK576" s="222" t="str">
        <f t="shared" si="147"/>
        <v/>
      </c>
      <c r="AL576" s="222" t="str">
        <f t="shared" si="148"/>
        <v/>
      </c>
      <c r="AM576" s="215" t="str">
        <f>IFERROR(IF(#REF!="Yes",$AK576,($AK576+$AD576*0.5)),"")</f>
        <v/>
      </c>
      <c r="AN576" s="215" t="str">
        <f>IFERROR(IF(#REF!="Yes",$AL576,($AL576+$AE576*0.5)),"")</f>
        <v/>
      </c>
      <c r="AO576" s="374" t="str">
        <f>IF(ISBLANK('Team Roster Proposed - FBR'!Q577),"",'Team Roster Proposed - FBR'!Q577)</f>
        <v/>
      </c>
      <c r="AP576" s="226" t="e">
        <f>IF(ISBLANK(#REF!),"",#REF!)</f>
        <v>#REF!</v>
      </c>
      <c r="AQ576" s="226" t="e">
        <f>IF(ISBLANK(#REF!),"",#REF!)</f>
        <v>#REF!</v>
      </c>
      <c r="AR576" s="226" t="e">
        <f>IF(ISBLANK(#REF!),"",#REF!)</f>
        <v>#REF!</v>
      </c>
      <c r="AS576" s="219" t="e">
        <f>IF(ISBLANK(#REF!),"",#REF!)</f>
        <v>#REF!</v>
      </c>
      <c r="AT576" s="219" t="e">
        <f>IF(ISBLANK(#REF!),"",#REF!)</f>
        <v>#REF!</v>
      </c>
      <c r="AU576" s="219" t="e">
        <f>IF(ISBLANK(#REF!),"",#REF!)</f>
        <v>#REF!</v>
      </c>
      <c r="AV576" s="219" t="e">
        <f>IF(ISBLANK(#REF!),"",#REF!)</f>
        <v>#REF!</v>
      </c>
      <c r="AW576" s="219" t="e">
        <f>IF(ISBLANK(#REF!),"",#REF!)</f>
        <v>#REF!</v>
      </c>
      <c r="AX576" s="219" t="e">
        <f>IF(ISBLANK(#REF!),"",#REF!)</f>
        <v>#REF!</v>
      </c>
      <c r="AY576" s="226" t="e">
        <f>IF(ISBLANK(#REF!),"",#REF!)</f>
        <v>#REF!</v>
      </c>
      <c r="AZ576" s="219" t="e">
        <f>IF(ISBLANK(#REF!),"",#REF!)</f>
        <v>#REF!</v>
      </c>
      <c r="BA576" s="219" t="e">
        <f>IF(ISBLANK(#REF!),"",#REF!)</f>
        <v>#REF!</v>
      </c>
      <c r="BB576" s="219" t="e">
        <f>IF(ISBLANK(#REF!),"",#REF!)</f>
        <v>#REF!</v>
      </c>
      <c r="BC576" s="219" t="e">
        <f>IF(ISBLANK(#REF!),"",#REF!)</f>
        <v>#REF!</v>
      </c>
      <c r="BD576" s="219" t="e">
        <f>IF(ISBLANK(#REF!),"",#REF!)</f>
        <v>#REF!</v>
      </c>
      <c r="BE576" s="219" t="e">
        <f>IF(ISBLANK(#REF!),"",#REF!)</f>
        <v>#REF!</v>
      </c>
      <c r="BF576" s="219" t="e">
        <f>IF(ISBLANK(#REF!),"",#REF!)</f>
        <v>#REF!</v>
      </c>
      <c r="BG576" s="219" t="e">
        <f>IF(ISBLANK(#REF!),"",#REF!)</f>
        <v>#REF!</v>
      </c>
      <c r="BH576" s="219" t="e">
        <f>IF(ISBLANK(#REF!),"",#REF!)</f>
        <v>#REF!</v>
      </c>
      <c r="BI576" s="219" t="e">
        <f>IF(ISBLANK(#REF!),"",#REF!)</f>
        <v>#REF!</v>
      </c>
      <c r="BJ576" s="219" t="e">
        <f>IF(ISBLANK(#REF!),"",#REF!)</f>
        <v>#REF!</v>
      </c>
      <c r="BK576" s="219" t="e">
        <f>IF(ISBLANK(#REF!),"",#REF!)</f>
        <v>#REF!</v>
      </c>
      <c r="BL576" s="219" t="e">
        <f>IF(ISBLANK(#REF!),"",#REF!)</f>
        <v>#REF!</v>
      </c>
      <c r="BM576" s="219" t="e">
        <f>IF(ISBLANK(#REF!),"",#REF!)</f>
        <v>#REF!</v>
      </c>
      <c r="BN576" s="219" t="e">
        <f>IF(ISBLANK(#REF!),"",#REF!)</f>
        <v>#REF!</v>
      </c>
      <c r="BO576" s="227" t="e">
        <f t="shared" si="149"/>
        <v>#REF!</v>
      </c>
      <c r="BP576" s="228" t="str">
        <f t="shared" si="152"/>
        <v/>
      </c>
      <c r="BQ576" s="229" t="str">
        <f t="shared" si="136"/>
        <v/>
      </c>
      <c r="BR576" s="228" t="e">
        <f t="shared" si="150"/>
        <v>#REF!</v>
      </c>
      <c r="BS576" s="230" t="e">
        <f t="shared" si="151"/>
        <v>#REF!</v>
      </c>
    </row>
    <row r="577" spans="1:71">
      <c r="A577" s="213" t="e">
        <f>IF(ISBLANK(#REF!),"",#REF!)</f>
        <v>#REF!</v>
      </c>
      <c r="B577" s="214" t="e">
        <f>IF(ISBLANK(#REF!),"",#REF!)</f>
        <v>#REF!</v>
      </c>
      <c r="C577" s="214" t="e">
        <f>IF(ISBLANK(#REF!),"",#REF!)</f>
        <v>#REF!</v>
      </c>
      <c r="D577" s="214" t="e">
        <f>IF(ISBLANK(#REF!),"",#REF!)</f>
        <v>#REF!</v>
      </c>
      <c r="E577" s="214" t="e">
        <f>IF(ISBLANK(#REF!),"",#REF!)</f>
        <v>#REF!</v>
      </c>
      <c r="F577" s="214" t="e">
        <f>IF(ISBLANK(#REF!),"",#REF!)</f>
        <v>#REF!</v>
      </c>
      <c r="G577" s="214" t="e">
        <f>IF(ISBLANK(#REF!),"",#REF!)</f>
        <v>#REF!</v>
      </c>
      <c r="H577" s="215" t="e">
        <f>IF(ISBLANK(#REF!),"",#REF!)</f>
        <v>#REF!</v>
      </c>
      <c r="I577" s="214" t="e">
        <f>IF(ISBLANK(#REF!),"",#REF!)</f>
        <v>#REF!</v>
      </c>
      <c r="J577" s="216" t="e">
        <f>IF(ISBLANK(#REF!),"",#REF!)</f>
        <v>#REF!</v>
      </c>
      <c r="K577" s="217" t="e">
        <f>IF(ISBLANK(#REF!),"",#REF!)</f>
        <v>#REF!</v>
      </c>
      <c r="L577" s="217" t="e">
        <f>IF(ISBLANK(#REF!),"",#REF!)</f>
        <v>#REF!</v>
      </c>
      <c r="M577" s="218" t="e">
        <f>IF(ISBLANK(#REF!),"",#REF!)</f>
        <v>#REF!</v>
      </c>
      <c r="N577" s="218" t="e">
        <f>IF(ISBLANK(#REF!),"",#REF!)</f>
        <v>#REF!</v>
      </c>
      <c r="O577" s="220" t="str">
        <f>IFERROR(VLOOKUP(_xlfn.CONCAT('Team Roster - Final'!$A577," : ",'Team Roster - Final'!$BM577),'Rate Calculations'!$C$4:$G$1100,5,FALSE),"")</f>
        <v/>
      </c>
      <c r="P577" s="225">
        <f>IF(ISBLANK('Rate Calculations'!$H579),"",'Rate Calculations'!$H579)</f>
        <v>1.7500000000000002E-2</v>
      </c>
      <c r="Q577" s="220" t="str">
        <f t="shared" si="137"/>
        <v/>
      </c>
      <c r="R577" s="221">
        <f>IF(ISBLANK('Rate Calculations'!$J579),"",'Rate Calculations'!$J579)</f>
        <v>3.5000000000000003E-2</v>
      </c>
      <c r="S577" s="220" t="str">
        <f t="shared" si="138"/>
        <v/>
      </c>
      <c r="T577" s="225" t="str">
        <f>IFERROR(VLOOKUP(_xlfn.CONCAT('Team Roster - Final'!$A577," : ",'Team Roster - Final'!$BM577),'Rate Calculations'!$C$4:$S$1100,10,FALSE),"")</f>
        <v/>
      </c>
      <c r="U577" s="225" t="str">
        <f>IFERROR(VLOOKUP(_xlfn.CONCAT('Team Roster - Final'!$A577," : ",'Team Roster - Final'!$BM577),'Rate Calculations'!$C$4:$S$1100,11,FALSE),"")</f>
        <v/>
      </c>
      <c r="V577" s="222" t="str">
        <f t="shared" si="139"/>
        <v/>
      </c>
      <c r="W577" s="222" t="str">
        <f t="shared" si="140"/>
        <v/>
      </c>
      <c r="X577" s="223" t="str">
        <f>IFERROR(VLOOKUP(_xlfn.CONCAT('Team Roster - Final'!$A577," : ",'Team Roster - Final'!$BM577),'Rate Calculations'!$C$4:$S$1100,14,FALSE),"")</f>
        <v/>
      </c>
      <c r="Y577" s="222" t="str">
        <f t="shared" si="141"/>
        <v/>
      </c>
      <c r="Z577" s="222" t="str">
        <f t="shared" si="142"/>
        <v/>
      </c>
      <c r="AA577" s="224" t="str">
        <f>IFERROR(IF(#REF!="Yes",$Y577, $Y577+$Q577*0.5),"")</f>
        <v/>
      </c>
      <c r="AB577" s="224" t="str">
        <f>IFERROR(IF(#REF!="Yes",$Z577, $Z577+$S577*0.5),"")</f>
        <v/>
      </c>
      <c r="AC577" s="220" t="str">
        <f>IFERROR(VLOOKUP(_xlfn.CONCAT('Team Roster - Final'!$A577," : ",'Team Roster - Final'!$BM577),'Rate Calculations'!$C$4:$U$1100,19,FALSE),"")</f>
        <v/>
      </c>
      <c r="AD577" s="220" t="str">
        <f t="shared" si="143"/>
        <v/>
      </c>
      <c r="AE577" s="220" t="str">
        <f t="shared" si="144"/>
        <v/>
      </c>
      <c r="AF577" s="225" t="str">
        <f>IFERROR(VLOOKUP(_xlfn.CONCAT('Team Roster - Final'!$A577," : ",'Team Roster - Final'!$BM577),'Rate Calculations'!$C$4:$AB$1100,22,FALSE),"")</f>
        <v/>
      </c>
      <c r="AG577" s="225" t="str">
        <f>IFERROR(VLOOKUP(_xlfn.CONCAT('Team Roster - Final'!$A577," : ",'Team Roster - Final'!$BM577),'Rate Calculations'!$C$4:$AB$1100,23,FALSE),"")</f>
        <v/>
      </c>
      <c r="AH577" s="222" t="str">
        <f t="shared" si="145"/>
        <v/>
      </c>
      <c r="AI577" s="222" t="str">
        <f t="shared" si="146"/>
        <v/>
      </c>
      <c r="AJ577" s="223" t="str">
        <f>Table1[[#This Row],[Home Office
Net Fee %]]</f>
        <v/>
      </c>
      <c r="AK577" s="222" t="str">
        <f t="shared" si="147"/>
        <v/>
      </c>
      <c r="AL577" s="222" t="str">
        <f t="shared" si="148"/>
        <v/>
      </c>
      <c r="AM577" s="215" t="str">
        <f>IFERROR(IF(#REF!="Yes",$AK577,($AK577+$AD577*0.5)),"")</f>
        <v/>
      </c>
      <c r="AN577" s="215" t="str">
        <f>IFERROR(IF(#REF!="Yes",$AL577,($AL577+$AE577*0.5)),"")</f>
        <v/>
      </c>
      <c r="AO577" s="374" t="str">
        <f>IF(ISBLANK('Team Roster Proposed - FBR'!Q578),"",'Team Roster Proposed - FBR'!Q578)</f>
        <v/>
      </c>
      <c r="AP577" s="226" t="e">
        <f>IF(ISBLANK(#REF!),"",#REF!)</f>
        <v>#REF!</v>
      </c>
      <c r="AQ577" s="226" t="e">
        <f>IF(ISBLANK(#REF!),"",#REF!)</f>
        <v>#REF!</v>
      </c>
      <c r="AR577" s="226" t="e">
        <f>IF(ISBLANK(#REF!),"",#REF!)</f>
        <v>#REF!</v>
      </c>
      <c r="AS577" s="219" t="e">
        <f>IF(ISBLANK(#REF!),"",#REF!)</f>
        <v>#REF!</v>
      </c>
      <c r="AT577" s="219" t="e">
        <f>IF(ISBLANK(#REF!),"",#REF!)</f>
        <v>#REF!</v>
      </c>
      <c r="AU577" s="219" t="e">
        <f>IF(ISBLANK(#REF!),"",#REF!)</f>
        <v>#REF!</v>
      </c>
      <c r="AV577" s="219" t="e">
        <f>IF(ISBLANK(#REF!),"",#REF!)</f>
        <v>#REF!</v>
      </c>
      <c r="AW577" s="219" t="e">
        <f>IF(ISBLANK(#REF!),"",#REF!)</f>
        <v>#REF!</v>
      </c>
      <c r="AX577" s="219" t="e">
        <f>IF(ISBLANK(#REF!),"",#REF!)</f>
        <v>#REF!</v>
      </c>
      <c r="AY577" s="226" t="e">
        <f>IF(ISBLANK(#REF!),"",#REF!)</f>
        <v>#REF!</v>
      </c>
      <c r="AZ577" s="219" t="e">
        <f>IF(ISBLANK(#REF!),"",#REF!)</f>
        <v>#REF!</v>
      </c>
      <c r="BA577" s="219" t="e">
        <f>IF(ISBLANK(#REF!),"",#REF!)</f>
        <v>#REF!</v>
      </c>
      <c r="BB577" s="219" t="e">
        <f>IF(ISBLANK(#REF!),"",#REF!)</f>
        <v>#REF!</v>
      </c>
      <c r="BC577" s="219" t="e">
        <f>IF(ISBLANK(#REF!),"",#REF!)</f>
        <v>#REF!</v>
      </c>
      <c r="BD577" s="219" t="e">
        <f>IF(ISBLANK(#REF!),"",#REF!)</f>
        <v>#REF!</v>
      </c>
      <c r="BE577" s="219" t="e">
        <f>IF(ISBLANK(#REF!),"",#REF!)</f>
        <v>#REF!</v>
      </c>
      <c r="BF577" s="219" t="e">
        <f>IF(ISBLANK(#REF!),"",#REF!)</f>
        <v>#REF!</v>
      </c>
      <c r="BG577" s="219" t="e">
        <f>IF(ISBLANK(#REF!),"",#REF!)</f>
        <v>#REF!</v>
      </c>
      <c r="BH577" s="219" t="e">
        <f>IF(ISBLANK(#REF!),"",#REF!)</f>
        <v>#REF!</v>
      </c>
      <c r="BI577" s="219" t="e">
        <f>IF(ISBLANK(#REF!),"",#REF!)</f>
        <v>#REF!</v>
      </c>
      <c r="BJ577" s="219" t="e">
        <f>IF(ISBLANK(#REF!),"",#REF!)</f>
        <v>#REF!</v>
      </c>
      <c r="BK577" s="219" t="e">
        <f>IF(ISBLANK(#REF!),"",#REF!)</f>
        <v>#REF!</v>
      </c>
      <c r="BL577" s="219" t="e">
        <f>IF(ISBLANK(#REF!),"",#REF!)</f>
        <v>#REF!</v>
      </c>
      <c r="BM577" s="219" t="e">
        <f>IF(ISBLANK(#REF!),"",#REF!)</f>
        <v>#REF!</v>
      </c>
      <c r="BN577" s="219" t="e">
        <f>IF(ISBLANK(#REF!),"",#REF!)</f>
        <v>#REF!</v>
      </c>
      <c r="BO577" s="227" t="e">
        <f t="shared" si="149"/>
        <v>#REF!</v>
      </c>
      <c r="BP577" s="228" t="str">
        <f t="shared" si="152"/>
        <v/>
      </c>
      <c r="BQ577" s="229" t="str">
        <f t="shared" si="136"/>
        <v/>
      </c>
      <c r="BR577" s="228" t="e">
        <f t="shared" si="150"/>
        <v>#REF!</v>
      </c>
      <c r="BS577" s="230" t="e">
        <f t="shared" si="151"/>
        <v>#REF!</v>
      </c>
    </row>
    <row r="578" spans="1:71">
      <c r="A578" s="213" t="e">
        <f>IF(ISBLANK(#REF!),"",#REF!)</f>
        <v>#REF!</v>
      </c>
      <c r="B578" s="214" t="e">
        <f>IF(ISBLANK(#REF!),"",#REF!)</f>
        <v>#REF!</v>
      </c>
      <c r="C578" s="214" t="e">
        <f>IF(ISBLANK(#REF!),"",#REF!)</f>
        <v>#REF!</v>
      </c>
      <c r="D578" s="214" t="e">
        <f>IF(ISBLANK(#REF!),"",#REF!)</f>
        <v>#REF!</v>
      </c>
      <c r="E578" s="214" t="e">
        <f>IF(ISBLANK(#REF!),"",#REF!)</f>
        <v>#REF!</v>
      </c>
      <c r="F578" s="214" t="e">
        <f>IF(ISBLANK(#REF!),"",#REF!)</f>
        <v>#REF!</v>
      </c>
      <c r="G578" s="214" t="e">
        <f>IF(ISBLANK(#REF!),"",#REF!)</f>
        <v>#REF!</v>
      </c>
      <c r="H578" s="215" t="e">
        <f>IF(ISBLANK(#REF!),"",#REF!)</f>
        <v>#REF!</v>
      </c>
      <c r="I578" s="214" t="e">
        <f>IF(ISBLANK(#REF!),"",#REF!)</f>
        <v>#REF!</v>
      </c>
      <c r="J578" s="216" t="e">
        <f>IF(ISBLANK(#REF!),"",#REF!)</f>
        <v>#REF!</v>
      </c>
      <c r="K578" s="217" t="e">
        <f>IF(ISBLANK(#REF!),"",#REF!)</f>
        <v>#REF!</v>
      </c>
      <c r="L578" s="217" t="e">
        <f>IF(ISBLANK(#REF!),"",#REF!)</f>
        <v>#REF!</v>
      </c>
      <c r="M578" s="218" t="e">
        <f>IF(ISBLANK(#REF!),"",#REF!)</f>
        <v>#REF!</v>
      </c>
      <c r="N578" s="218" t="e">
        <f>IF(ISBLANK(#REF!),"",#REF!)</f>
        <v>#REF!</v>
      </c>
      <c r="O578" s="220" t="str">
        <f>IFERROR(VLOOKUP(_xlfn.CONCAT('Team Roster - Final'!$A578," : ",'Team Roster - Final'!$BM578),'Rate Calculations'!$C$4:$G$1100,5,FALSE),"")</f>
        <v/>
      </c>
      <c r="P578" s="225">
        <f>IF(ISBLANK('Rate Calculations'!$H580),"",'Rate Calculations'!$H580)</f>
        <v>1.7500000000000002E-2</v>
      </c>
      <c r="Q578" s="220" t="str">
        <f t="shared" si="137"/>
        <v/>
      </c>
      <c r="R578" s="221">
        <f>IF(ISBLANK('Rate Calculations'!$J580),"",'Rate Calculations'!$J580)</f>
        <v>3.5000000000000003E-2</v>
      </c>
      <c r="S578" s="220" t="str">
        <f t="shared" si="138"/>
        <v/>
      </c>
      <c r="T578" s="225" t="str">
        <f>IFERROR(VLOOKUP(_xlfn.CONCAT('Team Roster - Final'!$A578," : ",'Team Roster - Final'!$BM578),'Rate Calculations'!$C$4:$S$1100,10,FALSE),"")</f>
        <v/>
      </c>
      <c r="U578" s="225" t="str">
        <f>IFERROR(VLOOKUP(_xlfn.CONCAT('Team Roster - Final'!$A578," : ",'Team Roster - Final'!$BM578),'Rate Calculations'!$C$4:$S$1100,11,FALSE),"")</f>
        <v/>
      </c>
      <c r="V578" s="222" t="str">
        <f t="shared" si="139"/>
        <v/>
      </c>
      <c r="W578" s="222" t="str">
        <f t="shared" si="140"/>
        <v/>
      </c>
      <c r="X578" s="223" t="str">
        <f>IFERROR(VLOOKUP(_xlfn.CONCAT('Team Roster - Final'!$A578," : ",'Team Roster - Final'!$BM578),'Rate Calculations'!$C$4:$S$1100,14,FALSE),"")</f>
        <v/>
      </c>
      <c r="Y578" s="222" t="str">
        <f t="shared" si="141"/>
        <v/>
      </c>
      <c r="Z578" s="222" t="str">
        <f t="shared" si="142"/>
        <v/>
      </c>
      <c r="AA578" s="224" t="str">
        <f>IFERROR(IF(#REF!="Yes",$Y578, $Y578+$Q578*0.5),"")</f>
        <v/>
      </c>
      <c r="AB578" s="224" t="str">
        <f>IFERROR(IF(#REF!="Yes",$Z578, $Z578+$S578*0.5),"")</f>
        <v/>
      </c>
      <c r="AC578" s="220" t="str">
        <f>IFERROR(VLOOKUP(_xlfn.CONCAT('Team Roster - Final'!$A578," : ",'Team Roster - Final'!$BM578),'Rate Calculations'!$C$4:$U$1100,19,FALSE),"")</f>
        <v/>
      </c>
      <c r="AD578" s="220" t="str">
        <f t="shared" si="143"/>
        <v/>
      </c>
      <c r="AE578" s="220" t="str">
        <f t="shared" si="144"/>
        <v/>
      </c>
      <c r="AF578" s="225" t="str">
        <f>IFERROR(VLOOKUP(_xlfn.CONCAT('Team Roster - Final'!$A578," : ",'Team Roster - Final'!$BM578),'Rate Calculations'!$C$4:$AB$1100,22,FALSE),"")</f>
        <v/>
      </c>
      <c r="AG578" s="225" t="str">
        <f>IFERROR(VLOOKUP(_xlfn.CONCAT('Team Roster - Final'!$A578," : ",'Team Roster - Final'!$BM578),'Rate Calculations'!$C$4:$AB$1100,23,FALSE),"")</f>
        <v/>
      </c>
      <c r="AH578" s="222" t="str">
        <f t="shared" si="145"/>
        <v/>
      </c>
      <c r="AI578" s="222" t="str">
        <f t="shared" si="146"/>
        <v/>
      </c>
      <c r="AJ578" s="223" t="str">
        <f>Table1[[#This Row],[Home Office
Net Fee %]]</f>
        <v/>
      </c>
      <c r="AK578" s="222" t="str">
        <f t="shared" si="147"/>
        <v/>
      </c>
      <c r="AL578" s="222" t="str">
        <f t="shared" si="148"/>
        <v/>
      </c>
      <c r="AM578" s="215" t="str">
        <f>IFERROR(IF(#REF!="Yes",$AK578,($AK578+$AD578*0.5)),"")</f>
        <v/>
      </c>
      <c r="AN578" s="215" t="str">
        <f>IFERROR(IF(#REF!="Yes",$AL578,($AL578+$AE578*0.5)),"")</f>
        <v/>
      </c>
      <c r="AO578" s="374" t="str">
        <f>IF(ISBLANK('Team Roster Proposed - FBR'!Q579),"",'Team Roster Proposed - FBR'!Q579)</f>
        <v/>
      </c>
      <c r="AP578" s="226" t="e">
        <f>IF(ISBLANK(#REF!),"",#REF!)</f>
        <v>#REF!</v>
      </c>
      <c r="AQ578" s="226" t="e">
        <f>IF(ISBLANK(#REF!),"",#REF!)</f>
        <v>#REF!</v>
      </c>
      <c r="AR578" s="226" t="e">
        <f>IF(ISBLANK(#REF!),"",#REF!)</f>
        <v>#REF!</v>
      </c>
      <c r="AS578" s="219" t="e">
        <f>IF(ISBLANK(#REF!),"",#REF!)</f>
        <v>#REF!</v>
      </c>
      <c r="AT578" s="219" t="e">
        <f>IF(ISBLANK(#REF!),"",#REF!)</f>
        <v>#REF!</v>
      </c>
      <c r="AU578" s="219" t="e">
        <f>IF(ISBLANK(#REF!),"",#REF!)</f>
        <v>#REF!</v>
      </c>
      <c r="AV578" s="219" t="e">
        <f>IF(ISBLANK(#REF!),"",#REF!)</f>
        <v>#REF!</v>
      </c>
      <c r="AW578" s="219" t="e">
        <f>IF(ISBLANK(#REF!),"",#REF!)</f>
        <v>#REF!</v>
      </c>
      <c r="AX578" s="219" t="e">
        <f>IF(ISBLANK(#REF!),"",#REF!)</f>
        <v>#REF!</v>
      </c>
      <c r="AY578" s="226" t="e">
        <f>IF(ISBLANK(#REF!),"",#REF!)</f>
        <v>#REF!</v>
      </c>
      <c r="AZ578" s="219" t="e">
        <f>IF(ISBLANK(#REF!),"",#REF!)</f>
        <v>#REF!</v>
      </c>
      <c r="BA578" s="219" t="e">
        <f>IF(ISBLANK(#REF!),"",#REF!)</f>
        <v>#REF!</v>
      </c>
      <c r="BB578" s="219" t="e">
        <f>IF(ISBLANK(#REF!),"",#REF!)</f>
        <v>#REF!</v>
      </c>
      <c r="BC578" s="219" t="e">
        <f>IF(ISBLANK(#REF!),"",#REF!)</f>
        <v>#REF!</v>
      </c>
      <c r="BD578" s="219" t="e">
        <f>IF(ISBLANK(#REF!),"",#REF!)</f>
        <v>#REF!</v>
      </c>
      <c r="BE578" s="219" t="e">
        <f>IF(ISBLANK(#REF!),"",#REF!)</f>
        <v>#REF!</v>
      </c>
      <c r="BF578" s="219" t="e">
        <f>IF(ISBLANK(#REF!),"",#REF!)</f>
        <v>#REF!</v>
      </c>
      <c r="BG578" s="219" t="e">
        <f>IF(ISBLANK(#REF!),"",#REF!)</f>
        <v>#REF!</v>
      </c>
      <c r="BH578" s="219" t="e">
        <f>IF(ISBLANK(#REF!),"",#REF!)</f>
        <v>#REF!</v>
      </c>
      <c r="BI578" s="219" t="e">
        <f>IF(ISBLANK(#REF!),"",#REF!)</f>
        <v>#REF!</v>
      </c>
      <c r="BJ578" s="219" t="e">
        <f>IF(ISBLANK(#REF!),"",#REF!)</f>
        <v>#REF!</v>
      </c>
      <c r="BK578" s="219" t="e">
        <f>IF(ISBLANK(#REF!),"",#REF!)</f>
        <v>#REF!</v>
      </c>
      <c r="BL578" s="219" t="e">
        <f>IF(ISBLANK(#REF!),"",#REF!)</f>
        <v>#REF!</v>
      </c>
      <c r="BM578" s="219" t="e">
        <f>IF(ISBLANK(#REF!),"",#REF!)</f>
        <v>#REF!</v>
      </c>
      <c r="BN578" s="219" t="e">
        <f>IF(ISBLANK(#REF!),"",#REF!)</f>
        <v>#REF!</v>
      </c>
      <c r="BO578" s="227" t="e">
        <f t="shared" si="149"/>
        <v>#REF!</v>
      </c>
      <c r="BP578" s="228" t="str">
        <f t="shared" si="152"/>
        <v/>
      </c>
      <c r="BQ578" s="229" t="str">
        <f t="shared" ref="BQ578:BQ641" si="153">IF(ISBLANK($BQ$2),"",$BQ$2)</f>
        <v/>
      </c>
      <c r="BR578" s="228" t="e">
        <f t="shared" si="150"/>
        <v>#REF!</v>
      </c>
      <c r="BS578" s="230" t="e">
        <f t="shared" si="151"/>
        <v>#REF!</v>
      </c>
    </row>
    <row r="579" spans="1:71">
      <c r="A579" s="213" t="e">
        <f>IF(ISBLANK(#REF!),"",#REF!)</f>
        <v>#REF!</v>
      </c>
      <c r="B579" s="214" t="e">
        <f>IF(ISBLANK(#REF!),"",#REF!)</f>
        <v>#REF!</v>
      </c>
      <c r="C579" s="214" t="e">
        <f>IF(ISBLANK(#REF!),"",#REF!)</f>
        <v>#REF!</v>
      </c>
      <c r="D579" s="214" t="e">
        <f>IF(ISBLANK(#REF!),"",#REF!)</f>
        <v>#REF!</v>
      </c>
      <c r="E579" s="214" t="e">
        <f>IF(ISBLANK(#REF!),"",#REF!)</f>
        <v>#REF!</v>
      </c>
      <c r="F579" s="214" t="e">
        <f>IF(ISBLANK(#REF!),"",#REF!)</f>
        <v>#REF!</v>
      </c>
      <c r="G579" s="214" t="e">
        <f>IF(ISBLANK(#REF!),"",#REF!)</f>
        <v>#REF!</v>
      </c>
      <c r="H579" s="215" t="e">
        <f>IF(ISBLANK(#REF!),"",#REF!)</f>
        <v>#REF!</v>
      </c>
      <c r="I579" s="214" t="e">
        <f>IF(ISBLANK(#REF!),"",#REF!)</f>
        <v>#REF!</v>
      </c>
      <c r="J579" s="216" t="e">
        <f>IF(ISBLANK(#REF!),"",#REF!)</f>
        <v>#REF!</v>
      </c>
      <c r="K579" s="217" t="e">
        <f>IF(ISBLANK(#REF!),"",#REF!)</f>
        <v>#REF!</v>
      </c>
      <c r="L579" s="217" t="e">
        <f>IF(ISBLANK(#REF!),"",#REF!)</f>
        <v>#REF!</v>
      </c>
      <c r="M579" s="218" t="e">
        <f>IF(ISBLANK(#REF!),"",#REF!)</f>
        <v>#REF!</v>
      </c>
      <c r="N579" s="218" t="e">
        <f>IF(ISBLANK(#REF!),"",#REF!)</f>
        <v>#REF!</v>
      </c>
      <c r="O579" s="220" t="str">
        <f>IFERROR(VLOOKUP(_xlfn.CONCAT('Team Roster - Final'!$A579," : ",'Team Roster - Final'!$BM579),'Rate Calculations'!$C$4:$G$1100,5,FALSE),"")</f>
        <v/>
      </c>
      <c r="P579" s="225">
        <f>IF(ISBLANK('Rate Calculations'!$H581),"",'Rate Calculations'!$H581)</f>
        <v>1.7500000000000002E-2</v>
      </c>
      <c r="Q579" s="220" t="str">
        <f t="shared" ref="Q579:Q642" si="154">IFERROR($O579*(1+$P579),"")</f>
        <v/>
      </c>
      <c r="R579" s="221">
        <f>IF(ISBLANK('Rate Calculations'!$J581),"",'Rate Calculations'!$J581)</f>
        <v>3.5000000000000003E-2</v>
      </c>
      <c r="S579" s="220" t="str">
        <f t="shared" ref="S579:S642" si="155">IFERROR($Q579*(1+$R579),"")</f>
        <v/>
      </c>
      <c r="T579" s="225" t="str">
        <f>IFERROR(VLOOKUP(_xlfn.CONCAT('Team Roster - Final'!$A579," : ",'Team Roster - Final'!$BM579),'Rate Calculations'!$C$4:$S$1100,10,FALSE),"")</f>
        <v/>
      </c>
      <c r="U579" s="225" t="str">
        <f>IFERROR(VLOOKUP(_xlfn.CONCAT('Team Roster - Final'!$A579," : ",'Team Roster - Final'!$BM579),'Rate Calculations'!$C$4:$S$1100,11,FALSE),"")</f>
        <v/>
      </c>
      <c r="V579" s="222" t="str">
        <f t="shared" ref="V579:V642" si="156">IFERROR(($Q579*$T579)+($Q579*$U579)+$Q579,"")</f>
        <v/>
      </c>
      <c r="W579" s="222" t="str">
        <f t="shared" ref="W579:W642" si="157">IFERROR(($S579*$T579)+($S579*$U579)+$S579,"")</f>
        <v/>
      </c>
      <c r="X579" s="223" t="str">
        <f>IFERROR(VLOOKUP(_xlfn.CONCAT('Team Roster - Final'!$A579," : ",'Team Roster - Final'!$BM579),'Rate Calculations'!$C$4:$S$1100,14,FALSE),"")</f>
        <v/>
      </c>
      <c r="Y579" s="222" t="str">
        <f t="shared" ref="Y579:Y642" si="158">IFERROR((IF($T579&gt;156%,($Q579+($Q579*1.56)),(($Q579+($Q579*$T579))))*$X579)+$V579,"")</f>
        <v/>
      </c>
      <c r="Z579" s="222" t="str">
        <f t="shared" ref="Z579:Z642" si="159">IFERROR((IF($T579&gt;156%,($S579+($S579*1.56)),(($S579+($S579*$T579))))*$X579)+$W579,"")</f>
        <v/>
      </c>
      <c r="AA579" s="224" t="str">
        <f>IFERROR(IF(#REF!="Yes",$Y579, $Y579+$Q579*0.5),"")</f>
        <v/>
      </c>
      <c r="AB579" s="224" t="str">
        <f>IFERROR(IF(#REF!="Yes",$Z579, $Z579+$S579*0.5),"")</f>
        <v/>
      </c>
      <c r="AC579" s="220" t="str">
        <f>IFERROR(VLOOKUP(_xlfn.CONCAT('Team Roster - Final'!$A579," : ",'Team Roster - Final'!$BM579),'Rate Calculations'!$C$4:$U$1100,19,FALSE),"")</f>
        <v/>
      </c>
      <c r="AD579" s="220" t="str">
        <f t="shared" ref="AD579:AD642" si="160">IFERROR($AC579*(1+$P579),"")</f>
        <v/>
      </c>
      <c r="AE579" s="220" t="str">
        <f t="shared" ref="AE579:AE642" si="161">IFERROR($AD579*(1+$R579),"")</f>
        <v/>
      </c>
      <c r="AF579" s="225" t="str">
        <f>IFERROR(VLOOKUP(_xlfn.CONCAT('Team Roster - Final'!$A579," : ",'Team Roster - Final'!$BM579),'Rate Calculations'!$C$4:$AB$1100,22,FALSE),"")</f>
        <v/>
      </c>
      <c r="AG579" s="225" t="str">
        <f>IFERROR(VLOOKUP(_xlfn.CONCAT('Team Roster - Final'!$A579," : ",'Team Roster - Final'!$BM579),'Rate Calculations'!$C$4:$AB$1100,23,FALSE),"")</f>
        <v/>
      </c>
      <c r="AH579" s="222" t="str">
        <f t="shared" ref="AH579:AH642" si="162">IFERROR(($AD579*$AF579)+($AD579*$AG579)+$AD579,"")</f>
        <v/>
      </c>
      <c r="AI579" s="222" t="str">
        <f t="shared" ref="AI579:AI642" si="163">IFERROR(($AE579*$AF579)+($AE579*$AG579)+$AE579,"")</f>
        <v/>
      </c>
      <c r="AJ579" s="223" t="str">
        <f>Table1[[#This Row],[Home Office
Net Fee %]]</f>
        <v/>
      </c>
      <c r="AK579" s="222" t="str">
        <f t="shared" ref="AK579:AK642" si="164">IFERROR((IF($AF579&gt;156%,($AD579+($AD579*1.56)),(($AD579+($AD579*$AF579))))*$AJ579)+$AH579,"")</f>
        <v/>
      </c>
      <c r="AL579" s="222" t="str">
        <f t="shared" ref="AL579:AL642" si="165">IFERROR((IF($AF579&gt;156%,($AE579+($AE579*1.56)),(($AE579+($AE579*$AF579))))*$AJ579)+$AI579,"")</f>
        <v/>
      </c>
      <c r="AM579" s="215" t="str">
        <f>IFERROR(IF(#REF!="Yes",$AK579,($AK579+$AD579*0.5)),"")</f>
        <v/>
      </c>
      <c r="AN579" s="215" t="str">
        <f>IFERROR(IF(#REF!="Yes",$AL579,($AL579+$AE579*0.5)),"")</f>
        <v/>
      </c>
      <c r="AO579" s="374" t="str">
        <f>IF(ISBLANK('Team Roster Proposed - FBR'!Q580),"",'Team Roster Proposed - FBR'!Q580)</f>
        <v/>
      </c>
      <c r="AP579" s="226" t="e">
        <f>IF(ISBLANK(#REF!),"",#REF!)</f>
        <v>#REF!</v>
      </c>
      <c r="AQ579" s="226" t="e">
        <f>IF(ISBLANK(#REF!),"",#REF!)</f>
        <v>#REF!</v>
      </c>
      <c r="AR579" s="226" t="e">
        <f>IF(ISBLANK(#REF!),"",#REF!)</f>
        <v>#REF!</v>
      </c>
      <c r="AS579" s="219" t="e">
        <f>IF(ISBLANK(#REF!),"",#REF!)</f>
        <v>#REF!</v>
      </c>
      <c r="AT579" s="219" t="e">
        <f>IF(ISBLANK(#REF!),"",#REF!)</f>
        <v>#REF!</v>
      </c>
      <c r="AU579" s="219" t="e">
        <f>IF(ISBLANK(#REF!),"",#REF!)</f>
        <v>#REF!</v>
      </c>
      <c r="AV579" s="219" t="e">
        <f>IF(ISBLANK(#REF!),"",#REF!)</f>
        <v>#REF!</v>
      </c>
      <c r="AW579" s="219" t="e">
        <f>IF(ISBLANK(#REF!),"",#REF!)</f>
        <v>#REF!</v>
      </c>
      <c r="AX579" s="219" t="e">
        <f>IF(ISBLANK(#REF!),"",#REF!)</f>
        <v>#REF!</v>
      </c>
      <c r="AY579" s="226" t="e">
        <f>IF(ISBLANK(#REF!),"",#REF!)</f>
        <v>#REF!</v>
      </c>
      <c r="AZ579" s="219" t="e">
        <f>IF(ISBLANK(#REF!),"",#REF!)</f>
        <v>#REF!</v>
      </c>
      <c r="BA579" s="219" t="e">
        <f>IF(ISBLANK(#REF!),"",#REF!)</f>
        <v>#REF!</v>
      </c>
      <c r="BB579" s="219" t="e">
        <f>IF(ISBLANK(#REF!),"",#REF!)</f>
        <v>#REF!</v>
      </c>
      <c r="BC579" s="219" t="e">
        <f>IF(ISBLANK(#REF!),"",#REF!)</f>
        <v>#REF!</v>
      </c>
      <c r="BD579" s="219" t="e">
        <f>IF(ISBLANK(#REF!),"",#REF!)</f>
        <v>#REF!</v>
      </c>
      <c r="BE579" s="219" t="e">
        <f>IF(ISBLANK(#REF!),"",#REF!)</f>
        <v>#REF!</v>
      </c>
      <c r="BF579" s="219" t="e">
        <f>IF(ISBLANK(#REF!),"",#REF!)</f>
        <v>#REF!</v>
      </c>
      <c r="BG579" s="219" t="e">
        <f>IF(ISBLANK(#REF!),"",#REF!)</f>
        <v>#REF!</v>
      </c>
      <c r="BH579" s="219" t="e">
        <f>IF(ISBLANK(#REF!),"",#REF!)</f>
        <v>#REF!</v>
      </c>
      <c r="BI579" s="219" t="e">
        <f>IF(ISBLANK(#REF!),"",#REF!)</f>
        <v>#REF!</v>
      </c>
      <c r="BJ579" s="219" t="e">
        <f>IF(ISBLANK(#REF!),"",#REF!)</f>
        <v>#REF!</v>
      </c>
      <c r="BK579" s="219" t="e">
        <f>IF(ISBLANK(#REF!),"",#REF!)</f>
        <v>#REF!</v>
      </c>
      <c r="BL579" s="219" t="e">
        <f>IF(ISBLANK(#REF!),"",#REF!)</f>
        <v>#REF!</v>
      </c>
      <c r="BM579" s="219" t="e">
        <f>IF(ISBLANK(#REF!),"",#REF!)</f>
        <v>#REF!</v>
      </c>
      <c r="BN579" s="219" t="e">
        <f>IF(ISBLANK(#REF!),"",#REF!)</f>
        <v>#REF!</v>
      </c>
      <c r="BO579" s="227" t="e">
        <f t="shared" ref="BO579:BO642" si="166">IF($A579="","",$BO$2)</f>
        <v>#REF!</v>
      </c>
      <c r="BP579" s="228" t="str">
        <f t="shared" si="152"/>
        <v/>
      </c>
      <c r="BQ579" s="229" t="str">
        <f t="shared" si="153"/>
        <v/>
      </c>
      <c r="BR579" s="228" t="e">
        <f t="shared" ref="BR579:BR642" si="167">IF($A579="","",$BR$2)</f>
        <v>#REF!</v>
      </c>
      <c r="BS579" s="230" t="e">
        <f t="shared" ref="BS579:BS642" si="168">IF($A579="","",$BS$2)</f>
        <v>#REF!</v>
      </c>
    </row>
    <row r="580" spans="1:71">
      <c r="A580" s="213" t="e">
        <f>IF(ISBLANK(#REF!),"",#REF!)</f>
        <v>#REF!</v>
      </c>
      <c r="B580" s="214" t="e">
        <f>IF(ISBLANK(#REF!),"",#REF!)</f>
        <v>#REF!</v>
      </c>
      <c r="C580" s="214" t="e">
        <f>IF(ISBLANK(#REF!),"",#REF!)</f>
        <v>#REF!</v>
      </c>
      <c r="D580" s="214" t="e">
        <f>IF(ISBLANK(#REF!),"",#REF!)</f>
        <v>#REF!</v>
      </c>
      <c r="E580" s="214" t="e">
        <f>IF(ISBLANK(#REF!),"",#REF!)</f>
        <v>#REF!</v>
      </c>
      <c r="F580" s="214" t="e">
        <f>IF(ISBLANK(#REF!),"",#REF!)</f>
        <v>#REF!</v>
      </c>
      <c r="G580" s="214" t="e">
        <f>IF(ISBLANK(#REF!),"",#REF!)</f>
        <v>#REF!</v>
      </c>
      <c r="H580" s="215" t="e">
        <f>IF(ISBLANK(#REF!),"",#REF!)</f>
        <v>#REF!</v>
      </c>
      <c r="I580" s="214" t="e">
        <f>IF(ISBLANK(#REF!),"",#REF!)</f>
        <v>#REF!</v>
      </c>
      <c r="J580" s="216" t="e">
        <f>IF(ISBLANK(#REF!),"",#REF!)</f>
        <v>#REF!</v>
      </c>
      <c r="K580" s="217" t="e">
        <f>IF(ISBLANK(#REF!),"",#REF!)</f>
        <v>#REF!</v>
      </c>
      <c r="L580" s="217" t="e">
        <f>IF(ISBLANK(#REF!),"",#REF!)</f>
        <v>#REF!</v>
      </c>
      <c r="M580" s="218" t="e">
        <f>IF(ISBLANK(#REF!),"",#REF!)</f>
        <v>#REF!</v>
      </c>
      <c r="N580" s="218" t="e">
        <f>IF(ISBLANK(#REF!),"",#REF!)</f>
        <v>#REF!</v>
      </c>
      <c r="O580" s="220" t="str">
        <f>IFERROR(VLOOKUP(_xlfn.CONCAT('Team Roster - Final'!$A580," : ",'Team Roster - Final'!$BM580),'Rate Calculations'!$C$4:$G$1100,5,FALSE),"")</f>
        <v/>
      </c>
      <c r="P580" s="225">
        <f>IF(ISBLANK('Rate Calculations'!$H582),"",'Rate Calculations'!$H582)</f>
        <v>1.7500000000000002E-2</v>
      </c>
      <c r="Q580" s="220" t="str">
        <f t="shared" si="154"/>
        <v/>
      </c>
      <c r="R580" s="221">
        <f>IF(ISBLANK('Rate Calculations'!$J582),"",'Rate Calculations'!$J582)</f>
        <v>3.5000000000000003E-2</v>
      </c>
      <c r="S580" s="220" t="str">
        <f t="shared" si="155"/>
        <v/>
      </c>
      <c r="T580" s="225" t="str">
        <f>IFERROR(VLOOKUP(_xlfn.CONCAT('Team Roster - Final'!$A580," : ",'Team Roster - Final'!$BM580),'Rate Calculations'!$C$4:$S$1100,10,FALSE),"")</f>
        <v/>
      </c>
      <c r="U580" s="225" t="str">
        <f>IFERROR(VLOOKUP(_xlfn.CONCAT('Team Roster - Final'!$A580," : ",'Team Roster - Final'!$BM580),'Rate Calculations'!$C$4:$S$1100,11,FALSE),"")</f>
        <v/>
      </c>
      <c r="V580" s="222" t="str">
        <f t="shared" si="156"/>
        <v/>
      </c>
      <c r="W580" s="222" t="str">
        <f t="shared" si="157"/>
        <v/>
      </c>
      <c r="X580" s="223" t="str">
        <f>IFERROR(VLOOKUP(_xlfn.CONCAT('Team Roster - Final'!$A580," : ",'Team Roster - Final'!$BM580),'Rate Calculations'!$C$4:$S$1100,14,FALSE),"")</f>
        <v/>
      </c>
      <c r="Y580" s="222" t="str">
        <f t="shared" si="158"/>
        <v/>
      </c>
      <c r="Z580" s="222" t="str">
        <f t="shared" si="159"/>
        <v/>
      </c>
      <c r="AA580" s="224" t="str">
        <f>IFERROR(IF(#REF!="Yes",$Y580, $Y580+$Q580*0.5),"")</f>
        <v/>
      </c>
      <c r="AB580" s="224" t="str">
        <f>IFERROR(IF(#REF!="Yes",$Z580, $Z580+$S580*0.5),"")</f>
        <v/>
      </c>
      <c r="AC580" s="220" t="str">
        <f>IFERROR(VLOOKUP(_xlfn.CONCAT('Team Roster - Final'!$A580," : ",'Team Roster - Final'!$BM580),'Rate Calculations'!$C$4:$U$1100,19,FALSE),"")</f>
        <v/>
      </c>
      <c r="AD580" s="220" t="str">
        <f t="shared" si="160"/>
        <v/>
      </c>
      <c r="AE580" s="220" t="str">
        <f t="shared" si="161"/>
        <v/>
      </c>
      <c r="AF580" s="225" t="str">
        <f>IFERROR(VLOOKUP(_xlfn.CONCAT('Team Roster - Final'!$A580," : ",'Team Roster - Final'!$BM580),'Rate Calculations'!$C$4:$AB$1100,22,FALSE),"")</f>
        <v/>
      </c>
      <c r="AG580" s="225" t="str">
        <f>IFERROR(VLOOKUP(_xlfn.CONCAT('Team Roster - Final'!$A580," : ",'Team Roster - Final'!$BM580),'Rate Calculations'!$C$4:$AB$1100,23,FALSE),"")</f>
        <v/>
      </c>
      <c r="AH580" s="222" t="str">
        <f t="shared" si="162"/>
        <v/>
      </c>
      <c r="AI580" s="222" t="str">
        <f t="shared" si="163"/>
        <v/>
      </c>
      <c r="AJ580" s="223" t="str">
        <f>Table1[[#This Row],[Home Office
Net Fee %]]</f>
        <v/>
      </c>
      <c r="AK580" s="222" t="str">
        <f t="shared" si="164"/>
        <v/>
      </c>
      <c r="AL580" s="222" t="str">
        <f t="shared" si="165"/>
        <v/>
      </c>
      <c r="AM580" s="215" t="str">
        <f>IFERROR(IF(#REF!="Yes",$AK580,($AK580+$AD580*0.5)),"")</f>
        <v/>
      </c>
      <c r="AN580" s="215" t="str">
        <f>IFERROR(IF(#REF!="Yes",$AL580,($AL580+$AE580*0.5)),"")</f>
        <v/>
      </c>
      <c r="AO580" s="374" t="str">
        <f>IF(ISBLANK('Team Roster Proposed - FBR'!Q581),"",'Team Roster Proposed - FBR'!Q581)</f>
        <v/>
      </c>
      <c r="AP580" s="226" t="e">
        <f>IF(ISBLANK(#REF!),"",#REF!)</f>
        <v>#REF!</v>
      </c>
      <c r="AQ580" s="226" t="e">
        <f>IF(ISBLANK(#REF!),"",#REF!)</f>
        <v>#REF!</v>
      </c>
      <c r="AR580" s="226" t="e">
        <f>IF(ISBLANK(#REF!),"",#REF!)</f>
        <v>#REF!</v>
      </c>
      <c r="AS580" s="219" t="e">
        <f>IF(ISBLANK(#REF!),"",#REF!)</f>
        <v>#REF!</v>
      </c>
      <c r="AT580" s="219" t="e">
        <f>IF(ISBLANK(#REF!),"",#REF!)</f>
        <v>#REF!</v>
      </c>
      <c r="AU580" s="219" t="e">
        <f>IF(ISBLANK(#REF!),"",#REF!)</f>
        <v>#REF!</v>
      </c>
      <c r="AV580" s="219" t="e">
        <f>IF(ISBLANK(#REF!),"",#REF!)</f>
        <v>#REF!</v>
      </c>
      <c r="AW580" s="219" t="e">
        <f>IF(ISBLANK(#REF!),"",#REF!)</f>
        <v>#REF!</v>
      </c>
      <c r="AX580" s="219" t="e">
        <f>IF(ISBLANK(#REF!),"",#REF!)</f>
        <v>#REF!</v>
      </c>
      <c r="AY580" s="226" t="e">
        <f>IF(ISBLANK(#REF!),"",#REF!)</f>
        <v>#REF!</v>
      </c>
      <c r="AZ580" s="219" t="e">
        <f>IF(ISBLANK(#REF!),"",#REF!)</f>
        <v>#REF!</v>
      </c>
      <c r="BA580" s="219" t="e">
        <f>IF(ISBLANK(#REF!),"",#REF!)</f>
        <v>#REF!</v>
      </c>
      <c r="BB580" s="219" t="e">
        <f>IF(ISBLANK(#REF!),"",#REF!)</f>
        <v>#REF!</v>
      </c>
      <c r="BC580" s="219" t="e">
        <f>IF(ISBLANK(#REF!),"",#REF!)</f>
        <v>#REF!</v>
      </c>
      <c r="BD580" s="219" t="e">
        <f>IF(ISBLANK(#REF!),"",#REF!)</f>
        <v>#REF!</v>
      </c>
      <c r="BE580" s="219" t="e">
        <f>IF(ISBLANK(#REF!),"",#REF!)</f>
        <v>#REF!</v>
      </c>
      <c r="BF580" s="219" t="e">
        <f>IF(ISBLANK(#REF!),"",#REF!)</f>
        <v>#REF!</v>
      </c>
      <c r="BG580" s="219" t="e">
        <f>IF(ISBLANK(#REF!),"",#REF!)</f>
        <v>#REF!</v>
      </c>
      <c r="BH580" s="219" t="e">
        <f>IF(ISBLANK(#REF!),"",#REF!)</f>
        <v>#REF!</v>
      </c>
      <c r="BI580" s="219" t="e">
        <f>IF(ISBLANK(#REF!),"",#REF!)</f>
        <v>#REF!</v>
      </c>
      <c r="BJ580" s="219" t="e">
        <f>IF(ISBLANK(#REF!),"",#REF!)</f>
        <v>#REF!</v>
      </c>
      <c r="BK580" s="219" t="e">
        <f>IF(ISBLANK(#REF!),"",#REF!)</f>
        <v>#REF!</v>
      </c>
      <c r="BL580" s="219" t="e">
        <f>IF(ISBLANK(#REF!),"",#REF!)</f>
        <v>#REF!</v>
      </c>
      <c r="BM580" s="219" t="e">
        <f>IF(ISBLANK(#REF!),"",#REF!)</f>
        <v>#REF!</v>
      </c>
      <c r="BN580" s="219" t="e">
        <f>IF(ISBLANK(#REF!),"",#REF!)</f>
        <v>#REF!</v>
      </c>
      <c r="BO580" s="227" t="e">
        <f t="shared" si="166"/>
        <v>#REF!</v>
      </c>
      <c r="BP580" s="228" t="str">
        <f t="shared" ref="BP580:BP643" si="169">IF(ISBLANK($BP$2),"",$BP$2)</f>
        <v/>
      </c>
      <c r="BQ580" s="229" t="str">
        <f t="shared" si="153"/>
        <v/>
      </c>
      <c r="BR580" s="228" t="e">
        <f t="shared" si="167"/>
        <v>#REF!</v>
      </c>
      <c r="BS580" s="230" t="e">
        <f t="shared" si="168"/>
        <v>#REF!</v>
      </c>
    </row>
    <row r="581" spans="1:71">
      <c r="A581" s="213" t="e">
        <f>IF(ISBLANK(#REF!),"",#REF!)</f>
        <v>#REF!</v>
      </c>
      <c r="B581" s="214" t="e">
        <f>IF(ISBLANK(#REF!),"",#REF!)</f>
        <v>#REF!</v>
      </c>
      <c r="C581" s="214" t="e">
        <f>IF(ISBLANK(#REF!),"",#REF!)</f>
        <v>#REF!</v>
      </c>
      <c r="D581" s="214" t="e">
        <f>IF(ISBLANK(#REF!),"",#REF!)</f>
        <v>#REF!</v>
      </c>
      <c r="E581" s="214" t="e">
        <f>IF(ISBLANK(#REF!),"",#REF!)</f>
        <v>#REF!</v>
      </c>
      <c r="F581" s="214" t="e">
        <f>IF(ISBLANK(#REF!),"",#REF!)</f>
        <v>#REF!</v>
      </c>
      <c r="G581" s="214" t="e">
        <f>IF(ISBLANK(#REF!),"",#REF!)</f>
        <v>#REF!</v>
      </c>
      <c r="H581" s="215" t="e">
        <f>IF(ISBLANK(#REF!),"",#REF!)</f>
        <v>#REF!</v>
      </c>
      <c r="I581" s="214" t="e">
        <f>IF(ISBLANK(#REF!),"",#REF!)</f>
        <v>#REF!</v>
      </c>
      <c r="J581" s="216" t="e">
        <f>IF(ISBLANK(#REF!),"",#REF!)</f>
        <v>#REF!</v>
      </c>
      <c r="K581" s="217" t="e">
        <f>IF(ISBLANK(#REF!),"",#REF!)</f>
        <v>#REF!</v>
      </c>
      <c r="L581" s="217" t="e">
        <f>IF(ISBLANK(#REF!),"",#REF!)</f>
        <v>#REF!</v>
      </c>
      <c r="M581" s="218" t="e">
        <f>IF(ISBLANK(#REF!),"",#REF!)</f>
        <v>#REF!</v>
      </c>
      <c r="N581" s="218" t="e">
        <f>IF(ISBLANK(#REF!),"",#REF!)</f>
        <v>#REF!</v>
      </c>
      <c r="O581" s="220" t="str">
        <f>IFERROR(VLOOKUP(_xlfn.CONCAT('Team Roster - Final'!$A581," : ",'Team Roster - Final'!$BM581),'Rate Calculations'!$C$4:$G$1100,5,FALSE),"")</f>
        <v/>
      </c>
      <c r="P581" s="225">
        <f>IF(ISBLANK('Rate Calculations'!$H583),"",'Rate Calculations'!$H583)</f>
        <v>1.7500000000000002E-2</v>
      </c>
      <c r="Q581" s="220" t="str">
        <f t="shared" si="154"/>
        <v/>
      </c>
      <c r="R581" s="221">
        <f>IF(ISBLANK('Rate Calculations'!$J583),"",'Rate Calculations'!$J583)</f>
        <v>3.5000000000000003E-2</v>
      </c>
      <c r="S581" s="220" t="str">
        <f t="shared" si="155"/>
        <v/>
      </c>
      <c r="T581" s="225" t="str">
        <f>IFERROR(VLOOKUP(_xlfn.CONCAT('Team Roster - Final'!$A581," : ",'Team Roster - Final'!$BM581),'Rate Calculations'!$C$4:$S$1100,10,FALSE),"")</f>
        <v/>
      </c>
      <c r="U581" s="225" t="str">
        <f>IFERROR(VLOOKUP(_xlfn.CONCAT('Team Roster - Final'!$A581," : ",'Team Roster - Final'!$BM581),'Rate Calculations'!$C$4:$S$1100,11,FALSE),"")</f>
        <v/>
      </c>
      <c r="V581" s="222" t="str">
        <f t="shared" si="156"/>
        <v/>
      </c>
      <c r="W581" s="222" t="str">
        <f t="shared" si="157"/>
        <v/>
      </c>
      <c r="X581" s="223" t="str">
        <f>IFERROR(VLOOKUP(_xlfn.CONCAT('Team Roster - Final'!$A581," : ",'Team Roster - Final'!$BM581),'Rate Calculations'!$C$4:$S$1100,14,FALSE),"")</f>
        <v/>
      </c>
      <c r="Y581" s="222" t="str">
        <f t="shared" si="158"/>
        <v/>
      </c>
      <c r="Z581" s="222" t="str">
        <f t="shared" si="159"/>
        <v/>
      </c>
      <c r="AA581" s="224" t="str">
        <f>IFERROR(IF(#REF!="Yes",$Y581, $Y581+$Q581*0.5),"")</f>
        <v/>
      </c>
      <c r="AB581" s="224" t="str">
        <f>IFERROR(IF(#REF!="Yes",$Z581, $Z581+$S581*0.5),"")</f>
        <v/>
      </c>
      <c r="AC581" s="220" t="str">
        <f>IFERROR(VLOOKUP(_xlfn.CONCAT('Team Roster - Final'!$A581," : ",'Team Roster - Final'!$BM581),'Rate Calculations'!$C$4:$U$1100,19,FALSE),"")</f>
        <v/>
      </c>
      <c r="AD581" s="220" t="str">
        <f t="shared" si="160"/>
        <v/>
      </c>
      <c r="AE581" s="220" t="str">
        <f t="shared" si="161"/>
        <v/>
      </c>
      <c r="AF581" s="225" t="str">
        <f>IFERROR(VLOOKUP(_xlfn.CONCAT('Team Roster - Final'!$A581," : ",'Team Roster - Final'!$BM581),'Rate Calculations'!$C$4:$AB$1100,22,FALSE),"")</f>
        <v/>
      </c>
      <c r="AG581" s="225" t="str">
        <f>IFERROR(VLOOKUP(_xlfn.CONCAT('Team Roster - Final'!$A581," : ",'Team Roster - Final'!$BM581),'Rate Calculations'!$C$4:$AB$1100,23,FALSE),"")</f>
        <v/>
      </c>
      <c r="AH581" s="222" t="str">
        <f t="shared" si="162"/>
        <v/>
      </c>
      <c r="AI581" s="222" t="str">
        <f t="shared" si="163"/>
        <v/>
      </c>
      <c r="AJ581" s="223" t="str">
        <f>Table1[[#This Row],[Home Office
Net Fee %]]</f>
        <v/>
      </c>
      <c r="AK581" s="222" t="str">
        <f t="shared" si="164"/>
        <v/>
      </c>
      <c r="AL581" s="222" t="str">
        <f t="shared" si="165"/>
        <v/>
      </c>
      <c r="AM581" s="215" t="str">
        <f>IFERROR(IF(#REF!="Yes",$AK581,($AK581+$AD581*0.5)),"")</f>
        <v/>
      </c>
      <c r="AN581" s="215" t="str">
        <f>IFERROR(IF(#REF!="Yes",$AL581,($AL581+$AE581*0.5)),"")</f>
        <v/>
      </c>
      <c r="AO581" s="374" t="str">
        <f>IF(ISBLANK('Team Roster Proposed - FBR'!Q582),"",'Team Roster Proposed - FBR'!Q582)</f>
        <v/>
      </c>
      <c r="AP581" s="226" t="e">
        <f>IF(ISBLANK(#REF!),"",#REF!)</f>
        <v>#REF!</v>
      </c>
      <c r="AQ581" s="226" t="e">
        <f>IF(ISBLANK(#REF!),"",#REF!)</f>
        <v>#REF!</v>
      </c>
      <c r="AR581" s="226" t="e">
        <f>IF(ISBLANK(#REF!),"",#REF!)</f>
        <v>#REF!</v>
      </c>
      <c r="AS581" s="219" t="e">
        <f>IF(ISBLANK(#REF!),"",#REF!)</f>
        <v>#REF!</v>
      </c>
      <c r="AT581" s="219" t="e">
        <f>IF(ISBLANK(#REF!),"",#REF!)</f>
        <v>#REF!</v>
      </c>
      <c r="AU581" s="219" t="e">
        <f>IF(ISBLANK(#REF!),"",#REF!)</f>
        <v>#REF!</v>
      </c>
      <c r="AV581" s="219" t="e">
        <f>IF(ISBLANK(#REF!),"",#REF!)</f>
        <v>#REF!</v>
      </c>
      <c r="AW581" s="219" t="e">
        <f>IF(ISBLANK(#REF!),"",#REF!)</f>
        <v>#REF!</v>
      </c>
      <c r="AX581" s="219" t="e">
        <f>IF(ISBLANK(#REF!),"",#REF!)</f>
        <v>#REF!</v>
      </c>
      <c r="AY581" s="226" t="e">
        <f>IF(ISBLANK(#REF!),"",#REF!)</f>
        <v>#REF!</v>
      </c>
      <c r="AZ581" s="219" t="e">
        <f>IF(ISBLANK(#REF!),"",#REF!)</f>
        <v>#REF!</v>
      </c>
      <c r="BA581" s="219" t="e">
        <f>IF(ISBLANK(#REF!),"",#REF!)</f>
        <v>#REF!</v>
      </c>
      <c r="BB581" s="219" t="e">
        <f>IF(ISBLANK(#REF!),"",#REF!)</f>
        <v>#REF!</v>
      </c>
      <c r="BC581" s="219" t="e">
        <f>IF(ISBLANK(#REF!),"",#REF!)</f>
        <v>#REF!</v>
      </c>
      <c r="BD581" s="219" t="e">
        <f>IF(ISBLANK(#REF!),"",#REF!)</f>
        <v>#REF!</v>
      </c>
      <c r="BE581" s="219" t="e">
        <f>IF(ISBLANK(#REF!),"",#REF!)</f>
        <v>#REF!</v>
      </c>
      <c r="BF581" s="219" t="e">
        <f>IF(ISBLANK(#REF!),"",#REF!)</f>
        <v>#REF!</v>
      </c>
      <c r="BG581" s="219" t="e">
        <f>IF(ISBLANK(#REF!),"",#REF!)</f>
        <v>#REF!</v>
      </c>
      <c r="BH581" s="219" t="e">
        <f>IF(ISBLANK(#REF!),"",#REF!)</f>
        <v>#REF!</v>
      </c>
      <c r="BI581" s="219" t="e">
        <f>IF(ISBLANK(#REF!),"",#REF!)</f>
        <v>#REF!</v>
      </c>
      <c r="BJ581" s="219" t="e">
        <f>IF(ISBLANK(#REF!),"",#REF!)</f>
        <v>#REF!</v>
      </c>
      <c r="BK581" s="219" t="e">
        <f>IF(ISBLANK(#REF!),"",#REF!)</f>
        <v>#REF!</v>
      </c>
      <c r="BL581" s="219" t="e">
        <f>IF(ISBLANK(#REF!),"",#REF!)</f>
        <v>#REF!</v>
      </c>
      <c r="BM581" s="219" t="e">
        <f>IF(ISBLANK(#REF!),"",#REF!)</f>
        <v>#REF!</v>
      </c>
      <c r="BN581" s="219" t="e">
        <f>IF(ISBLANK(#REF!),"",#REF!)</f>
        <v>#REF!</v>
      </c>
      <c r="BO581" s="227" t="e">
        <f t="shared" si="166"/>
        <v>#REF!</v>
      </c>
      <c r="BP581" s="228" t="str">
        <f t="shared" si="169"/>
        <v/>
      </c>
      <c r="BQ581" s="229" t="str">
        <f t="shared" si="153"/>
        <v/>
      </c>
      <c r="BR581" s="228" t="e">
        <f t="shared" si="167"/>
        <v>#REF!</v>
      </c>
      <c r="BS581" s="230" t="e">
        <f t="shared" si="168"/>
        <v>#REF!</v>
      </c>
    </row>
    <row r="582" spans="1:71">
      <c r="A582" s="213" t="e">
        <f>IF(ISBLANK(#REF!),"",#REF!)</f>
        <v>#REF!</v>
      </c>
      <c r="B582" s="214" t="e">
        <f>IF(ISBLANK(#REF!),"",#REF!)</f>
        <v>#REF!</v>
      </c>
      <c r="C582" s="214" t="e">
        <f>IF(ISBLANK(#REF!),"",#REF!)</f>
        <v>#REF!</v>
      </c>
      <c r="D582" s="214" t="e">
        <f>IF(ISBLANK(#REF!),"",#REF!)</f>
        <v>#REF!</v>
      </c>
      <c r="E582" s="214" t="e">
        <f>IF(ISBLANK(#REF!),"",#REF!)</f>
        <v>#REF!</v>
      </c>
      <c r="F582" s="214" t="e">
        <f>IF(ISBLANK(#REF!),"",#REF!)</f>
        <v>#REF!</v>
      </c>
      <c r="G582" s="214" t="e">
        <f>IF(ISBLANK(#REF!),"",#REF!)</f>
        <v>#REF!</v>
      </c>
      <c r="H582" s="215" t="e">
        <f>IF(ISBLANK(#REF!),"",#REF!)</f>
        <v>#REF!</v>
      </c>
      <c r="I582" s="214" t="e">
        <f>IF(ISBLANK(#REF!),"",#REF!)</f>
        <v>#REF!</v>
      </c>
      <c r="J582" s="216" t="e">
        <f>IF(ISBLANK(#REF!),"",#REF!)</f>
        <v>#REF!</v>
      </c>
      <c r="K582" s="217" t="e">
        <f>IF(ISBLANK(#REF!),"",#REF!)</f>
        <v>#REF!</v>
      </c>
      <c r="L582" s="217" t="e">
        <f>IF(ISBLANK(#REF!),"",#REF!)</f>
        <v>#REF!</v>
      </c>
      <c r="M582" s="218" t="e">
        <f>IF(ISBLANK(#REF!),"",#REF!)</f>
        <v>#REF!</v>
      </c>
      <c r="N582" s="218" t="e">
        <f>IF(ISBLANK(#REF!),"",#REF!)</f>
        <v>#REF!</v>
      </c>
      <c r="O582" s="220" t="str">
        <f>IFERROR(VLOOKUP(_xlfn.CONCAT('Team Roster - Final'!$A582," : ",'Team Roster - Final'!$BM582),'Rate Calculations'!$C$4:$G$1100,5,FALSE),"")</f>
        <v/>
      </c>
      <c r="P582" s="225">
        <f>IF(ISBLANK('Rate Calculations'!$H584),"",'Rate Calculations'!$H584)</f>
        <v>1.7500000000000002E-2</v>
      </c>
      <c r="Q582" s="220" t="str">
        <f t="shared" si="154"/>
        <v/>
      </c>
      <c r="R582" s="221">
        <f>IF(ISBLANK('Rate Calculations'!$J584),"",'Rate Calculations'!$J584)</f>
        <v>3.5000000000000003E-2</v>
      </c>
      <c r="S582" s="220" t="str">
        <f t="shared" si="155"/>
        <v/>
      </c>
      <c r="T582" s="225" t="str">
        <f>IFERROR(VLOOKUP(_xlfn.CONCAT('Team Roster - Final'!$A582," : ",'Team Roster - Final'!$BM582),'Rate Calculations'!$C$4:$S$1100,10,FALSE),"")</f>
        <v/>
      </c>
      <c r="U582" s="225" t="str">
        <f>IFERROR(VLOOKUP(_xlfn.CONCAT('Team Roster - Final'!$A582," : ",'Team Roster - Final'!$BM582),'Rate Calculations'!$C$4:$S$1100,11,FALSE),"")</f>
        <v/>
      </c>
      <c r="V582" s="222" t="str">
        <f t="shared" si="156"/>
        <v/>
      </c>
      <c r="W582" s="222" t="str">
        <f t="shared" si="157"/>
        <v/>
      </c>
      <c r="X582" s="223" t="str">
        <f>IFERROR(VLOOKUP(_xlfn.CONCAT('Team Roster - Final'!$A582," : ",'Team Roster - Final'!$BM582),'Rate Calculations'!$C$4:$S$1100,14,FALSE),"")</f>
        <v/>
      </c>
      <c r="Y582" s="222" t="str">
        <f t="shared" si="158"/>
        <v/>
      </c>
      <c r="Z582" s="222" t="str">
        <f t="shared" si="159"/>
        <v/>
      </c>
      <c r="AA582" s="224" t="str">
        <f>IFERROR(IF(#REF!="Yes",$Y582, $Y582+$Q582*0.5),"")</f>
        <v/>
      </c>
      <c r="AB582" s="224" t="str">
        <f>IFERROR(IF(#REF!="Yes",$Z582, $Z582+$S582*0.5),"")</f>
        <v/>
      </c>
      <c r="AC582" s="220" t="str">
        <f>IFERROR(VLOOKUP(_xlfn.CONCAT('Team Roster - Final'!$A582," : ",'Team Roster - Final'!$BM582),'Rate Calculations'!$C$4:$U$1100,19,FALSE),"")</f>
        <v/>
      </c>
      <c r="AD582" s="220" t="str">
        <f t="shared" si="160"/>
        <v/>
      </c>
      <c r="AE582" s="220" t="str">
        <f t="shared" si="161"/>
        <v/>
      </c>
      <c r="AF582" s="225" t="str">
        <f>IFERROR(VLOOKUP(_xlfn.CONCAT('Team Roster - Final'!$A582," : ",'Team Roster - Final'!$BM582),'Rate Calculations'!$C$4:$AB$1100,22,FALSE),"")</f>
        <v/>
      </c>
      <c r="AG582" s="225" t="str">
        <f>IFERROR(VLOOKUP(_xlfn.CONCAT('Team Roster - Final'!$A582," : ",'Team Roster - Final'!$BM582),'Rate Calculations'!$C$4:$AB$1100,23,FALSE),"")</f>
        <v/>
      </c>
      <c r="AH582" s="222" t="str">
        <f t="shared" si="162"/>
        <v/>
      </c>
      <c r="AI582" s="222" t="str">
        <f t="shared" si="163"/>
        <v/>
      </c>
      <c r="AJ582" s="223" t="str">
        <f>Table1[[#This Row],[Home Office
Net Fee %]]</f>
        <v/>
      </c>
      <c r="AK582" s="222" t="str">
        <f t="shared" si="164"/>
        <v/>
      </c>
      <c r="AL582" s="222" t="str">
        <f t="shared" si="165"/>
        <v/>
      </c>
      <c r="AM582" s="215" t="str">
        <f>IFERROR(IF(#REF!="Yes",$AK582,($AK582+$AD582*0.5)),"")</f>
        <v/>
      </c>
      <c r="AN582" s="215" t="str">
        <f>IFERROR(IF(#REF!="Yes",$AL582,($AL582+$AE582*0.5)),"")</f>
        <v/>
      </c>
      <c r="AO582" s="374" t="str">
        <f>IF(ISBLANK('Team Roster Proposed - FBR'!Q583),"",'Team Roster Proposed - FBR'!Q583)</f>
        <v/>
      </c>
      <c r="AP582" s="226" t="e">
        <f>IF(ISBLANK(#REF!),"",#REF!)</f>
        <v>#REF!</v>
      </c>
      <c r="AQ582" s="226" t="e">
        <f>IF(ISBLANK(#REF!),"",#REF!)</f>
        <v>#REF!</v>
      </c>
      <c r="AR582" s="226" t="e">
        <f>IF(ISBLANK(#REF!),"",#REF!)</f>
        <v>#REF!</v>
      </c>
      <c r="AS582" s="219" t="e">
        <f>IF(ISBLANK(#REF!),"",#REF!)</f>
        <v>#REF!</v>
      </c>
      <c r="AT582" s="219" t="e">
        <f>IF(ISBLANK(#REF!),"",#REF!)</f>
        <v>#REF!</v>
      </c>
      <c r="AU582" s="219" t="e">
        <f>IF(ISBLANK(#REF!),"",#REF!)</f>
        <v>#REF!</v>
      </c>
      <c r="AV582" s="219" t="e">
        <f>IF(ISBLANK(#REF!),"",#REF!)</f>
        <v>#REF!</v>
      </c>
      <c r="AW582" s="219" t="e">
        <f>IF(ISBLANK(#REF!),"",#REF!)</f>
        <v>#REF!</v>
      </c>
      <c r="AX582" s="219" t="e">
        <f>IF(ISBLANK(#REF!),"",#REF!)</f>
        <v>#REF!</v>
      </c>
      <c r="AY582" s="226" t="e">
        <f>IF(ISBLANK(#REF!),"",#REF!)</f>
        <v>#REF!</v>
      </c>
      <c r="AZ582" s="219" t="e">
        <f>IF(ISBLANK(#REF!),"",#REF!)</f>
        <v>#REF!</v>
      </c>
      <c r="BA582" s="219" t="e">
        <f>IF(ISBLANK(#REF!),"",#REF!)</f>
        <v>#REF!</v>
      </c>
      <c r="BB582" s="219" t="e">
        <f>IF(ISBLANK(#REF!),"",#REF!)</f>
        <v>#REF!</v>
      </c>
      <c r="BC582" s="219" t="e">
        <f>IF(ISBLANK(#REF!),"",#REF!)</f>
        <v>#REF!</v>
      </c>
      <c r="BD582" s="219" t="e">
        <f>IF(ISBLANK(#REF!),"",#REF!)</f>
        <v>#REF!</v>
      </c>
      <c r="BE582" s="219" t="e">
        <f>IF(ISBLANK(#REF!),"",#REF!)</f>
        <v>#REF!</v>
      </c>
      <c r="BF582" s="219" t="e">
        <f>IF(ISBLANK(#REF!),"",#REF!)</f>
        <v>#REF!</v>
      </c>
      <c r="BG582" s="219" t="e">
        <f>IF(ISBLANK(#REF!),"",#REF!)</f>
        <v>#REF!</v>
      </c>
      <c r="BH582" s="219" t="e">
        <f>IF(ISBLANK(#REF!),"",#REF!)</f>
        <v>#REF!</v>
      </c>
      <c r="BI582" s="219" t="e">
        <f>IF(ISBLANK(#REF!),"",#REF!)</f>
        <v>#REF!</v>
      </c>
      <c r="BJ582" s="219" t="e">
        <f>IF(ISBLANK(#REF!),"",#REF!)</f>
        <v>#REF!</v>
      </c>
      <c r="BK582" s="219" t="e">
        <f>IF(ISBLANK(#REF!),"",#REF!)</f>
        <v>#REF!</v>
      </c>
      <c r="BL582" s="219" t="e">
        <f>IF(ISBLANK(#REF!),"",#REF!)</f>
        <v>#REF!</v>
      </c>
      <c r="BM582" s="219" t="e">
        <f>IF(ISBLANK(#REF!),"",#REF!)</f>
        <v>#REF!</v>
      </c>
      <c r="BN582" s="219" t="e">
        <f>IF(ISBLANK(#REF!),"",#REF!)</f>
        <v>#REF!</v>
      </c>
      <c r="BO582" s="227" t="e">
        <f t="shared" si="166"/>
        <v>#REF!</v>
      </c>
      <c r="BP582" s="228" t="str">
        <f t="shared" si="169"/>
        <v/>
      </c>
      <c r="BQ582" s="229" t="str">
        <f t="shared" si="153"/>
        <v/>
      </c>
      <c r="BR582" s="228" t="e">
        <f t="shared" si="167"/>
        <v>#REF!</v>
      </c>
      <c r="BS582" s="230" t="e">
        <f t="shared" si="168"/>
        <v>#REF!</v>
      </c>
    </row>
    <row r="583" spans="1:71">
      <c r="A583" s="213" t="e">
        <f>IF(ISBLANK(#REF!),"",#REF!)</f>
        <v>#REF!</v>
      </c>
      <c r="B583" s="214" t="e">
        <f>IF(ISBLANK(#REF!),"",#REF!)</f>
        <v>#REF!</v>
      </c>
      <c r="C583" s="214" t="e">
        <f>IF(ISBLANK(#REF!),"",#REF!)</f>
        <v>#REF!</v>
      </c>
      <c r="D583" s="214" t="e">
        <f>IF(ISBLANK(#REF!),"",#REF!)</f>
        <v>#REF!</v>
      </c>
      <c r="E583" s="214" t="e">
        <f>IF(ISBLANK(#REF!),"",#REF!)</f>
        <v>#REF!</v>
      </c>
      <c r="F583" s="214" t="e">
        <f>IF(ISBLANK(#REF!),"",#REF!)</f>
        <v>#REF!</v>
      </c>
      <c r="G583" s="214" t="e">
        <f>IF(ISBLANK(#REF!),"",#REF!)</f>
        <v>#REF!</v>
      </c>
      <c r="H583" s="215" t="e">
        <f>IF(ISBLANK(#REF!),"",#REF!)</f>
        <v>#REF!</v>
      </c>
      <c r="I583" s="214" t="e">
        <f>IF(ISBLANK(#REF!),"",#REF!)</f>
        <v>#REF!</v>
      </c>
      <c r="J583" s="216" t="e">
        <f>IF(ISBLANK(#REF!),"",#REF!)</f>
        <v>#REF!</v>
      </c>
      <c r="K583" s="217" t="e">
        <f>IF(ISBLANK(#REF!),"",#REF!)</f>
        <v>#REF!</v>
      </c>
      <c r="L583" s="217" t="e">
        <f>IF(ISBLANK(#REF!),"",#REF!)</f>
        <v>#REF!</v>
      </c>
      <c r="M583" s="218" t="e">
        <f>IF(ISBLANK(#REF!),"",#REF!)</f>
        <v>#REF!</v>
      </c>
      <c r="N583" s="218" t="e">
        <f>IF(ISBLANK(#REF!),"",#REF!)</f>
        <v>#REF!</v>
      </c>
      <c r="O583" s="220" t="str">
        <f>IFERROR(VLOOKUP(_xlfn.CONCAT('Team Roster - Final'!$A583," : ",'Team Roster - Final'!$BM583),'Rate Calculations'!$C$4:$G$1100,5,FALSE),"")</f>
        <v/>
      </c>
      <c r="P583" s="225">
        <f>IF(ISBLANK('Rate Calculations'!$H585),"",'Rate Calculations'!$H585)</f>
        <v>1.7500000000000002E-2</v>
      </c>
      <c r="Q583" s="220" t="str">
        <f t="shared" si="154"/>
        <v/>
      </c>
      <c r="R583" s="221">
        <f>IF(ISBLANK('Rate Calculations'!$J585),"",'Rate Calculations'!$J585)</f>
        <v>3.5000000000000003E-2</v>
      </c>
      <c r="S583" s="220" t="str">
        <f t="shared" si="155"/>
        <v/>
      </c>
      <c r="T583" s="225" t="str">
        <f>IFERROR(VLOOKUP(_xlfn.CONCAT('Team Roster - Final'!$A583," : ",'Team Roster - Final'!$BM583),'Rate Calculations'!$C$4:$S$1100,10,FALSE),"")</f>
        <v/>
      </c>
      <c r="U583" s="225" t="str">
        <f>IFERROR(VLOOKUP(_xlfn.CONCAT('Team Roster - Final'!$A583," : ",'Team Roster - Final'!$BM583),'Rate Calculations'!$C$4:$S$1100,11,FALSE),"")</f>
        <v/>
      </c>
      <c r="V583" s="222" t="str">
        <f t="shared" si="156"/>
        <v/>
      </c>
      <c r="W583" s="222" t="str">
        <f t="shared" si="157"/>
        <v/>
      </c>
      <c r="X583" s="223" t="str">
        <f>IFERROR(VLOOKUP(_xlfn.CONCAT('Team Roster - Final'!$A583," : ",'Team Roster - Final'!$BM583),'Rate Calculations'!$C$4:$S$1100,14,FALSE),"")</f>
        <v/>
      </c>
      <c r="Y583" s="222" t="str">
        <f t="shared" si="158"/>
        <v/>
      </c>
      <c r="Z583" s="222" t="str">
        <f t="shared" si="159"/>
        <v/>
      </c>
      <c r="AA583" s="224" t="str">
        <f>IFERROR(IF(#REF!="Yes",$Y583, $Y583+$Q583*0.5),"")</f>
        <v/>
      </c>
      <c r="AB583" s="224" t="str">
        <f>IFERROR(IF(#REF!="Yes",$Z583, $Z583+$S583*0.5),"")</f>
        <v/>
      </c>
      <c r="AC583" s="220" t="str">
        <f>IFERROR(VLOOKUP(_xlfn.CONCAT('Team Roster - Final'!$A583," : ",'Team Roster - Final'!$BM583),'Rate Calculations'!$C$4:$U$1100,19,FALSE),"")</f>
        <v/>
      </c>
      <c r="AD583" s="220" t="str">
        <f t="shared" si="160"/>
        <v/>
      </c>
      <c r="AE583" s="220" t="str">
        <f t="shared" si="161"/>
        <v/>
      </c>
      <c r="AF583" s="225" t="str">
        <f>IFERROR(VLOOKUP(_xlfn.CONCAT('Team Roster - Final'!$A583," : ",'Team Roster - Final'!$BM583),'Rate Calculations'!$C$4:$AB$1100,22,FALSE),"")</f>
        <v/>
      </c>
      <c r="AG583" s="225" t="str">
        <f>IFERROR(VLOOKUP(_xlfn.CONCAT('Team Roster - Final'!$A583," : ",'Team Roster - Final'!$BM583),'Rate Calculations'!$C$4:$AB$1100,23,FALSE),"")</f>
        <v/>
      </c>
      <c r="AH583" s="222" t="str">
        <f t="shared" si="162"/>
        <v/>
      </c>
      <c r="AI583" s="222" t="str">
        <f t="shared" si="163"/>
        <v/>
      </c>
      <c r="AJ583" s="223" t="str">
        <f>Table1[[#This Row],[Home Office
Net Fee %]]</f>
        <v/>
      </c>
      <c r="AK583" s="222" t="str">
        <f t="shared" si="164"/>
        <v/>
      </c>
      <c r="AL583" s="222" t="str">
        <f t="shared" si="165"/>
        <v/>
      </c>
      <c r="AM583" s="215" t="str">
        <f>IFERROR(IF(#REF!="Yes",$AK583,($AK583+$AD583*0.5)),"")</f>
        <v/>
      </c>
      <c r="AN583" s="215" t="str">
        <f>IFERROR(IF(#REF!="Yes",$AL583,($AL583+$AE583*0.5)),"")</f>
        <v/>
      </c>
      <c r="AO583" s="374" t="str">
        <f>IF(ISBLANK('Team Roster Proposed - FBR'!Q584),"",'Team Roster Proposed - FBR'!Q584)</f>
        <v/>
      </c>
      <c r="AP583" s="226" t="e">
        <f>IF(ISBLANK(#REF!),"",#REF!)</f>
        <v>#REF!</v>
      </c>
      <c r="AQ583" s="226" t="e">
        <f>IF(ISBLANK(#REF!),"",#REF!)</f>
        <v>#REF!</v>
      </c>
      <c r="AR583" s="226" t="e">
        <f>IF(ISBLANK(#REF!),"",#REF!)</f>
        <v>#REF!</v>
      </c>
      <c r="AS583" s="219" t="e">
        <f>IF(ISBLANK(#REF!),"",#REF!)</f>
        <v>#REF!</v>
      </c>
      <c r="AT583" s="219" t="e">
        <f>IF(ISBLANK(#REF!),"",#REF!)</f>
        <v>#REF!</v>
      </c>
      <c r="AU583" s="219" t="e">
        <f>IF(ISBLANK(#REF!),"",#REF!)</f>
        <v>#REF!</v>
      </c>
      <c r="AV583" s="219" t="e">
        <f>IF(ISBLANK(#REF!),"",#REF!)</f>
        <v>#REF!</v>
      </c>
      <c r="AW583" s="219" t="e">
        <f>IF(ISBLANK(#REF!),"",#REF!)</f>
        <v>#REF!</v>
      </c>
      <c r="AX583" s="219" t="e">
        <f>IF(ISBLANK(#REF!),"",#REF!)</f>
        <v>#REF!</v>
      </c>
      <c r="AY583" s="226" t="e">
        <f>IF(ISBLANK(#REF!),"",#REF!)</f>
        <v>#REF!</v>
      </c>
      <c r="AZ583" s="219" t="e">
        <f>IF(ISBLANK(#REF!),"",#REF!)</f>
        <v>#REF!</v>
      </c>
      <c r="BA583" s="219" t="e">
        <f>IF(ISBLANK(#REF!),"",#REF!)</f>
        <v>#REF!</v>
      </c>
      <c r="BB583" s="219" t="e">
        <f>IF(ISBLANK(#REF!),"",#REF!)</f>
        <v>#REF!</v>
      </c>
      <c r="BC583" s="219" t="e">
        <f>IF(ISBLANK(#REF!),"",#REF!)</f>
        <v>#REF!</v>
      </c>
      <c r="BD583" s="219" t="e">
        <f>IF(ISBLANK(#REF!),"",#REF!)</f>
        <v>#REF!</v>
      </c>
      <c r="BE583" s="219" t="e">
        <f>IF(ISBLANK(#REF!),"",#REF!)</f>
        <v>#REF!</v>
      </c>
      <c r="BF583" s="219" t="e">
        <f>IF(ISBLANK(#REF!),"",#REF!)</f>
        <v>#REF!</v>
      </c>
      <c r="BG583" s="219" t="e">
        <f>IF(ISBLANK(#REF!),"",#REF!)</f>
        <v>#REF!</v>
      </c>
      <c r="BH583" s="219" t="e">
        <f>IF(ISBLANK(#REF!),"",#REF!)</f>
        <v>#REF!</v>
      </c>
      <c r="BI583" s="219" t="e">
        <f>IF(ISBLANK(#REF!),"",#REF!)</f>
        <v>#REF!</v>
      </c>
      <c r="BJ583" s="219" t="e">
        <f>IF(ISBLANK(#REF!),"",#REF!)</f>
        <v>#REF!</v>
      </c>
      <c r="BK583" s="219" t="e">
        <f>IF(ISBLANK(#REF!),"",#REF!)</f>
        <v>#REF!</v>
      </c>
      <c r="BL583" s="219" t="e">
        <f>IF(ISBLANK(#REF!),"",#REF!)</f>
        <v>#REF!</v>
      </c>
      <c r="BM583" s="219" t="e">
        <f>IF(ISBLANK(#REF!),"",#REF!)</f>
        <v>#REF!</v>
      </c>
      <c r="BN583" s="219" t="e">
        <f>IF(ISBLANK(#REF!),"",#REF!)</f>
        <v>#REF!</v>
      </c>
      <c r="BO583" s="227" t="e">
        <f t="shared" si="166"/>
        <v>#REF!</v>
      </c>
      <c r="BP583" s="228" t="str">
        <f t="shared" si="169"/>
        <v/>
      </c>
      <c r="BQ583" s="229" t="str">
        <f t="shared" si="153"/>
        <v/>
      </c>
      <c r="BR583" s="228" t="e">
        <f t="shared" si="167"/>
        <v>#REF!</v>
      </c>
      <c r="BS583" s="230" t="e">
        <f t="shared" si="168"/>
        <v>#REF!</v>
      </c>
    </row>
    <row r="584" spans="1:71">
      <c r="A584" s="213" t="e">
        <f>IF(ISBLANK(#REF!),"",#REF!)</f>
        <v>#REF!</v>
      </c>
      <c r="B584" s="214" t="e">
        <f>IF(ISBLANK(#REF!),"",#REF!)</f>
        <v>#REF!</v>
      </c>
      <c r="C584" s="214" t="e">
        <f>IF(ISBLANK(#REF!),"",#REF!)</f>
        <v>#REF!</v>
      </c>
      <c r="D584" s="214" t="e">
        <f>IF(ISBLANK(#REF!),"",#REF!)</f>
        <v>#REF!</v>
      </c>
      <c r="E584" s="214" t="e">
        <f>IF(ISBLANK(#REF!),"",#REF!)</f>
        <v>#REF!</v>
      </c>
      <c r="F584" s="214" t="e">
        <f>IF(ISBLANK(#REF!),"",#REF!)</f>
        <v>#REF!</v>
      </c>
      <c r="G584" s="214" t="e">
        <f>IF(ISBLANK(#REF!),"",#REF!)</f>
        <v>#REF!</v>
      </c>
      <c r="H584" s="215" t="e">
        <f>IF(ISBLANK(#REF!),"",#REF!)</f>
        <v>#REF!</v>
      </c>
      <c r="I584" s="214" t="e">
        <f>IF(ISBLANK(#REF!),"",#REF!)</f>
        <v>#REF!</v>
      </c>
      <c r="J584" s="216" t="e">
        <f>IF(ISBLANK(#REF!),"",#REF!)</f>
        <v>#REF!</v>
      </c>
      <c r="K584" s="217" t="e">
        <f>IF(ISBLANK(#REF!),"",#REF!)</f>
        <v>#REF!</v>
      </c>
      <c r="L584" s="217" t="e">
        <f>IF(ISBLANK(#REF!),"",#REF!)</f>
        <v>#REF!</v>
      </c>
      <c r="M584" s="218" t="e">
        <f>IF(ISBLANK(#REF!),"",#REF!)</f>
        <v>#REF!</v>
      </c>
      <c r="N584" s="218" t="e">
        <f>IF(ISBLANK(#REF!),"",#REF!)</f>
        <v>#REF!</v>
      </c>
      <c r="O584" s="220" t="str">
        <f>IFERROR(VLOOKUP(_xlfn.CONCAT('Team Roster - Final'!$A584," : ",'Team Roster - Final'!$BM584),'Rate Calculations'!$C$4:$G$1100,5,FALSE),"")</f>
        <v/>
      </c>
      <c r="P584" s="225">
        <f>IF(ISBLANK('Rate Calculations'!$H586),"",'Rate Calculations'!$H586)</f>
        <v>1.7500000000000002E-2</v>
      </c>
      <c r="Q584" s="220" t="str">
        <f t="shared" si="154"/>
        <v/>
      </c>
      <c r="R584" s="221">
        <f>IF(ISBLANK('Rate Calculations'!$J586),"",'Rate Calculations'!$J586)</f>
        <v>3.5000000000000003E-2</v>
      </c>
      <c r="S584" s="220" t="str">
        <f t="shared" si="155"/>
        <v/>
      </c>
      <c r="T584" s="225" t="str">
        <f>IFERROR(VLOOKUP(_xlfn.CONCAT('Team Roster - Final'!$A584," : ",'Team Roster - Final'!$BM584),'Rate Calculations'!$C$4:$S$1100,10,FALSE),"")</f>
        <v/>
      </c>
      <c r="U584" s="225" t="str">
        <f>IFERROR(VLOOKUP(_xlfn.CONCAT('Team Roster - Final'!$A584," : ",'Team Roster - Final'!$BM584),'Rate Calculations'!$C$4:$S$1100,11,FALSE),"")</f>
        <v/>
      </c>
      <c r="V584" s="222" t="str">
        <f t="shared" si="156"/>
        <v/>
      </c>
      <c r="W584" s="222" t="str">
        <f t="shared" si="157"/>
        <v/>
      </c>
      <c r="X584" s="223" t="str">
        <f>IFERROR(VLOOKUP(_xlfn.CONCAT('Team Roster - Final'!$A584," : ",'Team Roster - Final'!$BM584),'Rate Calculations'!$C$4:$S$1100,14,FALSE),"")</f>
        <v/>
      </c>
      <c r="Y584" s="222" t="str">
        <f t="shared" si="158"/>
        <v/>
      </c>
      <c r="Z584" s="222" t="str">
        <f t="shared" si="159"/>
        <v/>
      </c>
      <c r="AA584" s="224" t="str">
        <f>IFERROR(IF(#REF!="Yes",$Y584, $Y584+$Q584*0.5),"")</f>
        <v/>
      </c>
      <c r="AB584" s="224" t="str">
        <f>IFERROR(IF(#REF!="Yes",$Z584, $Z584+$S584*0.5),"")</f>
        <v/>
      </c>
      <c r="AC584" s="220" t="str">
        <f>IFERROR(VLOOKUP(_xlfn.CONCAT('Team Roster - Final'!$A584," : ",'Team Roster - Final'!$BM584),'Rate Calculations'!$C$4:$U$1100,19,FALSE),"")</f>
        <v/>
      </c>
      <c r="AD584" s="220" t="str">
        <f t="shared" si="160"/>
        <v/>
      </c>
      <c r="AE584" s="220" t="str">
        <f t="shared" si="161"/>
        <v/>
      </c>
      <c r="AF584" s="225" t="str">
        <f>IFERROR(VLOOKUP(_xlfn.CONCAT('Team Roster - Final'!$A584," : ",'Team Roster - Final'!$BM584),'Rate Calculations'!$C$4:$AB$1100,22,FALSE),"")</f>
        <v/>
      </c>
      <c r="AG584" s="225" t="str">
        <f>IFERROR(VLOOKUP(_xlfn.CONCAT('Team Roster - Final'!$A584," : ",'Team Roster - Final'!$BM584),'Rate Calculations'!$C$4:$AB$1100,23,FALSE),"")</f>
        <v/>
      </c>
      <c r="AH584" s="222" t="str">
        <f t="shared" si="162"/>
        <v/>
      </c>
      <c r="AI584" s="222" t="str">
        <f t="shared" si="163"/>
        <v/>
      </c>
      <c r="AJ584" s="223" t="str">
        <f>Table1[[#This Row],[Home Office
Net Fee %]]</f>
        <v/>
      </c>
      <c r="AK584" s="222" t="str">
        <f t="shared" si="164"/>
        <v/>
      </c>
      <c r="AL584" s="222" t="str">
        <f t="shared" si="165"/>
        <v/>
      </c>
      <c r="AM584" s="215" t="str">
        <f>IFERROR(IF(#REF!="Yes",$AK584,($AK584+$AD584*0.5)),"")</f>
        <v/>
      </c>
      <c r="AN584" s="215" t="str">
        <f>IFERROR(IF(#REF!="Yes",$AL584,($AL584+$AE584*0.5)),"")</f>
        <v/>
      </c>
      <c r="AO584" s="374" t="str">
        <f>IF(ISBLANK('Team Roster Proposed - FBR'!Q585),"",'Team Roster Proposed - FBR'!Q585)</f>
        <v/>
      </c>
      <c r="AP584" s="226" t="e">
        <f>IF(ISBLANK(#REF!),"",#REF!)</f>
        <v>#REF!</v>
      </c>
      <c r="AQ584" s="226" t="e">
        <f>IF(ISBLANK(#REF!),"",#REF!)</f>
        <v>#REF!</v>
      </c>
      <c r="AR584" s="226" t="e">
        <f>IF(ISBLANK(#REF!),"",#REF!)</f>
        <v>#REF!</v>
      </c>
      <c r="AS584" s="219" t="e">
        <f>IF(ISBLANK(#REF!),"",#REF!)</f>
        <v>#REF!</v>
      </c>
      <c r="AT584" s="219" t="e">
        <f>IF(ISBLANK(#REF!),"",#REF!)</f>
        <v>#REF!</v>
      </c>
      <c r="AU584" s="219" t="e">
        <f>IF(ISBLANK(#REF!),"",#REF!)</f>
        <v>#REF!</v>
      </c>
      <c r="AV584" s="219" t="e">
        <f>IF(ISBLANK(#REF!),"",#REF!)</f>
        <v>#REF!</v>
      </c>
      <c r="AW584" s="219" t="e">
        <f>IF(ISBLANK(#REF!),"",#REF!)</f>
        <v>#REF!</v>
      </c>
      <c r="AX584" s="219" t="e">
        <f>IF(ISBLANK(#REF!),"",#REF!)</f>
        <v>#REF!</v>
      </c>
      <c r="AY584" s="226" t="e">
        <f>IF(ISBLANK(#REF!),"",#REF!)</f>
        <v>#REF!</v>
      </c>
      <c r="AZ584" s="219" t="e">
        <f>IF(ISBLANK(#REF!),"",#REF!)</f>
        <v>#REF!</v>
      </c>
      <c r="BA584" s="219" t="e">
        <f>IF(ISBLANK(#REF!),"",#REF!)</f>
        <v>#REF!</v>
      </c>
      <c r="BB584" s="219" t="e">
        <f>IF(ISBLANK(#REF!),"",#REF!)</f>
        <v>#REF!</v>
      </c>
      <c r="BC584" s="219" t="e">
        <f>IF(ISBLANK(#REF!),"",#REF!)</f>
        <v>#REF!</v>
      </c>
      <c r="BD584" s="219" t="e">
        <f>IF(ISBLANK(#REF!),"",#REF!)</f>
        <v>#REF!</v>
      </c>
      <c r="BE584" s="219" t="e">
        <f>IF(ISBLANK(#REF!),"",#REF!)</f>
        <v>#REF!</v>
      </c>
      <c r="BF584" s="219" t="e">
        <f>IF(ISBLANK(#REF!),"",#REF!)</f>
        <v>#REF!</v>
      </c>
      <c r="BG584" s="219" t="e">
        <f>IF(ISBLANK(#REF!),"",#REF!)</f>
        <v>#REF!</v>
      </c>
      <c r="BH584" s="219" t="e">
        <f>IF(ISBLANK(#REF!),"",#REF!)</f>
        <v>#REF!</v>
      </c>
      <c r="BI584" s="219" t="e">
        <f>IF(ISBLANK(#REF!),"",#REF!)</f>
        <v>#REF!</v>
      </c>
      <c r="BJ584" s="219" t="e">
        <f>IF(ISBLANK(#REF!),"",#REF!)</f>
        <v>#REF!</v>
      </c>
      <c r="BK584" s="219" t="e">
        <f>IF(ISBLANK(#REF!),"",#REF!)</f>
        <v>#REF!</v>
      </c>
      <c r="BL584" s="219" t="e">
        <f>IF(ISBLANK(#REF!),"",#REF!)</f>
        <v>#REF!</v>
      </c>
      <c r="BM584" s="219" t="e">
        <f>IF(ISBLANK(#REF!),"",#REF!)</f>
        <v>#REF!</v>
      </c>
      <c r="BN584" s="219" t="e">
        <f>IF(ISBLANK(#REF!),"",#REF!)</f>
        <v>#REF!</v>
      </c>
      <c r="BO584" s="227" t="e">
        <f t="shared" si="166"/>
        <v>#REF!</v>
      </c>
      <c r="BP584" s="228" t="str">
        <f t="shared" si="169"/>
        <v/>
      </c>
      <c r="BQ584" s="229" t="str">
        <f t="shared" si="153"/>
        <v/>
      </c>
      <c r="BR584" s="228" t="e">
        <f t="shared" si="167"/>
        <v>#REF!</v>
      </c>
      <c r="BS584" s="230" t="e">
        <f t="shared" si="168"/>
        <v>#REF!</v>
      </c>
    </row>
    <row r="585" spans="1:71">
      <c r="A585" s="213" t="e">
        <f>IF(ISBLANK(#REF!),"",#REF!)</f>
        <v>#REF!</v>
      </c>
      <c r="B585" s="214" t="e">
        <f>IF(ISBLANK(#REF!),"",#REF!)</f>
        <v>#REF!</v>
      </c>
      <c r="C585" s="214" t="e">
        <f>IF(ISBLANK(#REF!),"",#REF!)</f>
        <v>#REF!</v>
      </c>
      <c r="D585" s="214" t="e">
        <f>IF(ISBLANK(#REF!),"",#REF!)</f>
        <v>#REF!</v>
      </c>
      <c r="E585" s="214" t="e">
        <f>IF(ISBLANK(#REF!),"",#REF!)</f>
        <v>#REF!</v>
      </c>
      <c r="F585" s="214" t="e">
        <f>IF(ISBLANK(#REF!),"",#REF!)</f>
        <v>#REF!</v>
      </c>
      <c r="G585" s="214" t="e">
        <f>IF(ISBLANK(#REF!),"",#REF!)</f>
        <v>#REF!</v>
      </c>
      <c r="H585" s="215" t="e">
        <f>IF(ISBLANK(#REF!),"",#REF!)</f>
        <v>#REF!</v>
      </c>
      <c r="I585" s="214" t="e">
        <f>IF(ISBLANK(#REF!),"",#REF!)</f>
        <v>#REF!</v>
      </c>
      <c r="J585" s="216" t="e">
        <f>IF(ISBLANK(#REF!),"",#REF!)</f>
        <v>#REF!</v>
      </c>
      <c r="K585" s="217" t="e">
        <f>IF(ISBLANK(#REF!),"",#REF!)</f>
        <v>#REF!</v>
      </c>
      <c r="L585" s="217" t="e">
        <f>IF(ISBLANK(#REF!),"",#REF!)</f>
        <v>#REF!</v>
      </c>
      <c r="M585" s="218" t="e">
        <f>IF(ISBLANK(#REF!),"",#REF!)</f>
        <v>#REF!</v>
      </c>
      <c r="N585" s="218" t="e">
        <f>IF(ISBLANK(#REF!),"",#REF!)</f>
        <v>#REF!</v>
      </c>
      <c r="O585" s="220" t="str">
        <f>IFERROR(VLOOKUP(_xlfn.CONCAT('Team Roster - Final'!$A585," : ",'Team Roster - Final'!$BM585),'Rate Calculations'!$C$4:$G$1100,5,FALSE),"")</f>
        <v/>
      </c>
      <c r="P585" s="225">
        <f>IF(ISBLANK('Rate Calculations'!$H587),"",'Rate Calculations'!$H587)</f>
        <v>1.7500000000000002E-2</v>
      </c>
      <c r="Q585" s="220" t="str">
        <f t="shared" si="154"/>
        <v/>
      </c>
      <c r="R585" s="221">
        <f>IF(ISBLANK('Rate Calculations'!$J587),"",'Rate Calculations'!$J587)</f>
        <v>3.5000000000000003E-2</v>
      </c>
      <c r="S585" s="220" t="str">
        <f t="shared" si="155"/>
        <v/>
      </c>
      <c r="T585" s="225" t="str">
        <f>IFERROR(VLOOKUP(_xlfn.CONCAT('Team Roster - Final'!$A585," : ",'Team Roster - Final'!$BM585),'Rate Calculations'!$C$4:$S$1100,10,FALSE),"")</f>
        <v/>
      </c>
      <c r="U585" s="225" t="str">
        <f>IFERROR(VLOOKUP(_xlfn.CONCAT('Team Roster - Final'!$A585," : ",'Team Roster - Final'!$BM585),'Rate Calculations'!$C$4:$S$1100,11,FALSE),"")</f>
        <v/>
      </c>
      <c r="V585" s="222" t="str">
        <f t="shared" si="156"/>
        <v/>
      </c>
      <c r="W585" s="222" t="str">
        <f t="shared" si="157"/>
        <v/>
      </c>
      <c r="X585" s="223" t="str">
        <f>IFERROR(VLOOKUP(_xlfn.CONCAT('Team Roster - Final'!$A585," : ",'Team Roster - Final'!$BM585),'Rate Calculations'!$C$4:$S$1100,14,FALSE),"")</f>
        <v/>
      </c>
      <c r="Y585" s="222" t="str">
        <f t="shared" si="158"/>
        <v/>
      </c>
      <c r="Z585" s="222" t="str">
        <f t="shared" si="159"/>
        <v/>
      </c>
      <c r="AA585" s="224" t="str">
        <f>IFERROR(IF(#REF!="Yes",$Y585, $Y585+$Q585*0.5),"")</f>
        <v/>
      </c>
      <c r="AB585" s="224" t="str">
        <f>IFERROR(IF(#REF!="Yes",$Z585, $Z585+$S585*0.5),"")</f>
        <v/>
      </c>
      <c r="AC585" s="220" t="str">
        <f>IFERROR(VLOOKUP(_xlfn.CONCAT('Team Roster - Final'!$A585," : ",'Team Roster - Final'!$BM585),'Rate Calculations'!$C$4:$U$1100,19,FALSE),"")</f>
        <v/>
      </c>
      <c r="AD585" s="220" t="str">
        <f t="shared" si="160"/>
        <v/>
      </c>
      <c r="AE585" s="220" t="str">
        <f t="shared" si="161"/>
        <v/>
      </c>
      <c r="AF585" s="225" t="str">
        <f>IFERROR(VLOOKUP(_xlfn.CONCAT('Team Roster - Final'!$A585," : ",'Team Roster - Final'!$BM585),'Rate Calculations'!$C$4:$AB$1100,22,FALSE),"")</f>
        <v/>
      </c>
      <c r="AG585" s="225" t="str">
        <f>IFERROR(VLOOKUP(_xlfn.CONCAT('Team Roster - Final'!$A585," : ",'Team Roster - Final'!$BM585),'Rate Calculations'!$C$4:$AB$1100,23,FALSE),"")</f>
        <v/>
      </c>
      <c r="AH585" s="222" t="str">
        <f t="shared" si="162"/>
        <v/>
      </c>
      <c r="AI585" s="222" t="str">
        <f t="shared" si="163"/>
        <v/>
      </c>
      <c r="AJ585" s="223" t="str">
        <f>Table1[[#This Row],[Home Office
Net Fee %]]</f>
        <v/>
      </c>
      <c r="AK585" s="222" t="str">
        <f t="shared" si="164"/>
        <v/>
      </c>
      <c r="AL585" s="222" t="str">
        <f t="shared" si="165"/>
        <v/>
      </c>
      <c r="AM585" s="215" t="str">
        <f>IFERROR(IF(#REF!="Yes",$AK585,($AK585+$AD585*0.5)),"")</f>
        <v/>
      </c>
      <c r="AN585" s="215" t="str">
        <f>IFERROR(IF(#REF!="Yes",$AL585,($AL585+$AE585*0.5)),"")</f>
        <v/>
      </c>
      <c r="AO585" s="374" t="str">
        <f>IF(ISBLANK('Team Roster Proposed - FBR'!Q586),"",'Team Roster Proposed - FBR'!Q586)</f>
        <v/>
      </c>
      <c r="AP585" s="226" t="e">
        <f>IF(ISBLANK(#REF!),"",#REF!)</f>
        <v>#REF!</v>
      </c>
      <c r="AQ585" s="226" t="e">
        <f>IF(ISBLANK(#REF!),"",#REF!)</f>
        <v>#REF!</v>
      </c>
      <c r="AR585" s="226" t="e">
        <f>IF(ISBLANK(#REF!),"",#REF!)</f>
        <v>#REF!</v>
      </c>
      <c r="AS585" s="219" t="e">
        <f>IF(ISBLANK(#REF!),"",#REF!)</f>
        <v>#REF!</v>
      </c>
      <c r="AT585" s="219" t="e">
        <f>IF(ISBLANK(#REF!),"",#REF!)</f>
        <v>#REF!</v>
      </c>
      <c r="AU585" s="219" t="e">
        <f>IF(ISBLANK(#REF!),"",#REF!)</f>
        <v>#REF!</v>
      </c>
      <c r="AV585" s="219" t="e">
        <f>IF(ISBLANK(#REF!),"",#REF!)</f>
        <v>#REF!</v>
      </c>
      <c r="AW585" s="219" t="e">
        <f>IF(ISBLANK(#REF!),"",#REF!)</f>
        <v>#REF!</v>
      </c>
      <c r="AX585" s="219" t="e">
        <f>IF(ISBLANK(#REF!),"",#REF!)</f>
        <v>#REF!</v>
      </c>
      <c r="AY585" s="226" t="e">
        <f>IF(ISBLANK(#REF!),"",#REF!)</f>
        <v>#REF!</v>
      </c>
      <c r="AZ585" s="219" t="e">
        <f>IF(ISBLANK(#REF!),"",#REF!)</f>
        <v>#REF!</v>
      </c>
      <c r="BA585" s="219" t="e">
        <f>IF(ISBLANK(#REF!),"",#REF!)</f>
        <v>#REF!</v>
      </c>
      <c r="BB585" s="219" t="e">
        <f>IF(ISBLANK(#REF!),"",#REF!)</f>
        <v>#REF!</v>
      </c>
      <c r="BC585" s="219" t="e">
        <f>IF(ISBLANK(#REF!),"",#REF!)</f>
        <v>#REF!</v>
      </c>
      <c r="BD585" s="219" t="e">
        <f>IF(ISBLANK(#REF!),"",#REF!)</f>
        <v>#REF!</v>
      </c>
      <c r="BE585" s="219" t="e">
        <f>IF(ISBLANK(#REF!),"",#REF!)</f>
        <v>#REF!</v>
      </c>
      <c r="BF585" s="219" t="e">
        <f>IF(ISBLANK(#REF!),"",#REF!)</f>
        <v>#REF!</v>
      </c>
      <c r="BG585" s="219" t="e">
        <f>IF(ISBLANK(#REF!),"",#REF!)</f>
        <v>#REF!</v>
      </c>
      <c r="BH585" s="219" t="e">
        <f>IF(ISBLANK(#REF!),"",#REF!)</f>
        <v>#REF!</v>
      </c>
      <c r="BI585" s="219" t="e">
        <f>IF(ISBLANK(#REF!),"",#REF!)</f>
        <v>#REF!</v>
      </c>
      <c r="BJ585" s="219" t="e">
        <f>IF(ISBLANK(#REF!),"",#REF!)</f>
        <v>#REF!</v>
      </c>
      <c r="BK585" s="219" t="e">
        <f>IF(ISBLANK(#REF!),"",#REF!)</f>
        <v>#REF!</v>
      </c>
      <c r="BL585" s="219" t="e">
        <f>IF(ISBLANK(#REF!),"",#REF!)</f>
        <v>#REF!</v>
      </c>
      <c r="BM585" s="219" t="e">
        <f>IF(ISBLANK(#REF!),"",#REF!)</f>
        <v>#REF!</v>
      </c>
      <c r="BN585" s="219" t="e">
        <f>IF(ISBLANK(#REF!),"",#REF!)</f>
        <v>#REF!</v>
      </c>
      <c r="BO585" s="227" t="e">
        <f t="shared" si="166"/>
        <v>#REF!</v>
      </c>
      <c r="BP585" s="228" t="str">
        <f t="shared" si="169"/>
        <v/>
      </c>
      <c r="BQ585" s="229" t="str">
        <f t="shared" si="153"/>
        <v/>
      </c>
      <c r="BR585" s="228" t="e">
        <f t="shared" si="167"/>
        <v>#REF!</v>
      </c>
      <c r="BS585" s="230" t="e">
        <f t="shared" si="168"/>
        <v>#REF!</v>
      </c>
    </row>
    <row r="586" spans="1:71">
      <c r="A586" s="213" t="e">
        <f>IF(ISBLANK(#REF!),"",#REF!)</f>
        <v>#REF!</v>
      </c>
      <c r="B586" s="214" t="e">
        <f>IF(ISBLANK(#REF!),"",#REF!)</f>
        <v>#REF!</v>
      </c>
      <c r="C586" s="214" t="e">
        <f>IF(ISBLANK(#REF!),"",#REF!)</f>
        <v>#REF!</v>
      </c>
      <c r="D586" s="214" t="e">
        <f>IF(ISBLANK(#REF!),"",#REF!)</f>
        <v>#REF!</v>
      </c>
      <c r="E586" s="214" t="e">
        <f>IF(ISBLANK(#REF!),"",#REF!)</f>
        <v>#REF!</v>
      </c>
      <c r="F586" s="214" t="e">
        <f>IF(ISBLANK(#REF!),"",#REF!)</f>
        <v>#REF!</v>
      </c>
      <c r="G586" s="214" t="e">
        <f>IF(ISBLANK(#REF!),"",#REF!)</f>
        <v>#REF!</v>
      </c>
      <c r="H586" s="215" t="e">
        <f>IF(ISBLANK(#REF!),"",#REF!)</f>
        <v>#REF!</v>
      </c>
      <c r="I586" s="214" t="e">
        <f>IF(ISBLANK(#REF!),"",#REF!)</f>
        <v>#REF!</v>
      </c>
      <c r="J586" s="216" t="e">
        <f>IF(ISBLANK(#REF!),"",#REF!)</f>
        <v>#REF!</v>
      </c>
      <c r="K586" s="217" t="e">
        <f>IF(ISBLANK(#REF!),"",#REF!)</f>
        <v>#REF!</v>
      </c>
      <c r="L586" s="217" t="e">
        <f>IF(ISBLANK(#REF!),"",#REF!)</f>
        <v>#REF!</v>
      </c>
      <c r="M586" s="218" t="e">
        <f>IF(ISBLANK(#REF!),"",#REF!)</f>
        <v>#REF!</v>
      </c>
      <c r="N586" s="218" t="e">
        <f>IF(ISBLANK(#REF!),"",#REF!)</f>
        <v>#REF!</v>
      </c>
      <c r="O586" s="220" t="str">
        <f>IFERROR(VLOOKUP(_xlfn.CONCAT('Team Roster - Final'!$A586," : ",'Team Roster - Final'!$BM586),'Rate Calculations'!$C$4:$G$1100,5,FALSE),"")</f>
        <v/>
      </c>
      <c r="P586" s="225">
        <f>IF(ISBLANK('Rate Calculations'!$H588),"",'Rate Calculations'!$H588)</f>
        <v>1.7500000000000002E-2</v>
      </c>
      <c r="Q586" s="220" t="str">
        <f t="shared" si="154"/>
        <v/>
      </c>
      <c r="R586" s="221">
        <f>IF(ISBLANK('Rate Calculations'!$J588),"",'Rate Calculations'!$J588)</f>
        <v>3.5000000000000003E-2</v>
      </c>
      <c r="S586" s="220" t="str">
        <f t="shared" si="155"/>
        <v/>
      </c>
      <c r="T586" s="225" t="str">
        <f>IFERROR(VLOOKUP(_xlfn.CONCAT('Team Roster - Final'!$A586," : ",'Team Roster - Final'!$BM586),'Rate Calculations'!$C$4:$S$1100,10,FALSE),"")</f>
        <v/>
      </c>
      <c r="U586" s="225" t="str">
        <f>IFERROR(VLOOKUP(_xlfn.CONCAT('Team Roster - Final'!$A586," : ",'Team Roster - Final'!$BM586),'Rate Calculations'!$C$4:$S$1100,11,FALSE),"")</f>
        <v/>
      </c>
      <c r="V586" s="222" t="str">
        <f t="shared" si="156"/>
        <v/>
      </c>
      <c r="W586" s="222" t="str">
        <f t="shared" si="157"/>
        <v/>
      </c>
      <c r="X586" s="223" t="str">
        <f>IFERROR(VLOOKUP(_xlfn.CONCAT('Team Roster - Final'!$A586," : ",'Team Roster - Final'!$BM586),'Rate Calculations'!$C$4:$S$1100,14,FALSE),"")</f>
        <v/>
      </c>
      <c r="Y586" s="222" t="str">
        <f t="shared" si="158"/>
        <v/>
      </c>
      <c r="Z586" s="222" t="str">
        <f t="shared" si="159"/>
        <v/>
      </c>
      <c r="AA586" s="224" t="str">
        <f>IFERROR(IF(#REF!="Yes",$Y586, $Y586+$Q586*0.5),"")</f>
        <v/>
      </c>
      <c r="AB586" s="224" t="str">
        <f>IFERROR(IF(#REF!="Yes",$Z586, $Z586+$S586*0.5),"")</f>
        <v/>
      </c>
      <c r="AC586" s="220" t="str">
        <f>IFERROR(VLOOKUP(_xlfn.CONCAT('Team Roster - Final'!$A586," : ",'Team Roster - Final'!$BM586),'Rate Calculations'!$C$4:$U$1100,19,FALSE),"")</f>
        <v/>
      </c>
      <c r="AD586" s="220" t="str">
        <f t="shared" si="160"/>
        <v/>
      </c>
      <c r="AE586" s="220" t="str">
        <f t="shared" si="161"/>
        <v/>
      </c>
      <c r="AF586" s="225" t="str">
        <f>IFERROR(VLOOKUP(_xlfn.CONCAT('Team Roster - Final'!$A586," : ",'Team Roster - Final'!$BM586),'Rate Calculations'!$C$4:$AB$1100,22,FALSE),"")</f>
        <v/>
      </c>
      <c r="AG586" s="225" t="str">
        <f>IFERROR(VLOOKUP(_xlfn.CONCAT('Team Roster - Final'!$A586," : ",'Team Roster - Final'!$BM586),'Rate Calculations'!$C$4:$AB$1100,23,FALSE),"")</f>
        <v/>
      </c>
      <c r="AH586" s="222" t="str">
        <f t="shared" si="162"/>
        <v/>
      </c>
      <c r="AI586" s="222" t="str">
        <f t="shared" si="163"/>
        <v/>
      </c>
      <c r="AJ586" s="223" t="str">
        <f>Table1[[#This Row],[Home Office
Net Fee %]]</f>
        <v/>
      </c>
      <c r="AK586" s="222" t="str">
        <f t="shared" si="164"/>
        <v/>
      </c>
      <c r="AL586" s="222" t="str">
        <f t="shared" si="165"/>
        <v/>
      </c>
      <c r="AM586" s="215" t="str">
        <f>IFERROR(IF(#REF!="Yes",$AK586,($AK586+$AD586*0.5)),"")</f>
        <v/>
      </c>
      <c r="AN586" s="215" t="str">
        <f>IFERROR(IF(#REF!="Yes",$AL586,($AL586+$AE586*0.5)),"")</f>
        <v/>
      </c>
      <c r="AO586" s="374" t="str">
        <f>IF(ISBLANK('Team Roster Proposed - FBR'!Q587),"",'Team Roster Proposed - FBR'!Q587)</f>
        <v/>
      </c>
      <c r="AP586" s="226" t="e">
        <f>IF(ISBLANK(#REF!),"",#REF!)</f>
        <v>#REF!</v>
      </c>
      <c r="AQ586" s="226" t="e">
        <f>IF(ISBLANK(#REF!),"",#REF!)</f>
        <v>#REF!</v>
      </c>
      <c r="AR586" s="226" t="e">
        <f>IF(ISBLANK(#REF!),"",#REF!)</f>
        <v>#REF!</v>
      </c>
      <c r="AS586" s="219" t="e">
        <f>IF(ISBLANK(#REF!),"",#REF!)</f>
        <v>#REF!</v>
      </c>
      <c r="AT586" s="219" t="e">
        <f>IF(ISBLANK(#REF!),"",#REF!)</f>
        <v>#REF!</v>
      </c>
      <c r="AU586" s="219" t="e">
        <f>IF(ISBLANK(#REF!),"",#REF!)</f>
        <v>#REF!</v>
      </c>
      <c r="AV586" s="219" t="e">
        <f>IF(ISBLANK(#REF!),"",#REF!)</f>
        <v>#REF!</v>
      </c>
      <c r="AW586" s="219" t="e">
        <f>IF(ISBLANK(#REF!),"",#REF!)</f>
        <v>#REF!</v>
      </c>
      <c r="AX586" s="219" t="e">
        <f>IF(ISBLANK(#REF!),"",#REF!)</f>
        <v>#REF!</v>
      </c>
      <c r="AY586" s="226" t="e">
        <f>IF(ISBLANK(#REF!),"",#REF!)</f>
        <v>#REF!</v>
      </c>
      <c r="AZ586" s="219" t="e">
        <f>IF(ISBLANK(#REF!),"",#REF!)</f>
        <v>#REF!</v>
      </c>
      <c r="BA586" s="219" t="e">
        <f>IF(ISBLANK(#REF!),"",#REF!)</f>
        <v>#REF!</v>
      </c>
      <c r="BB586" s="219" t="e">
        <f>IF(ISBLANK(#REF!),"",#REF!)</f>
        <v>#REF!</v>
      </c>
      <c r="BC586" s="219" t="e">
        <f>IF(ISBLANK(#REF!),"",#REF!)</f>
        <v>#REF!</v>
      </c>
      <c r="BD586" s="219" t="e">
        <f>IF(ISBLANK(#REF!),"",#REF!)</f>
        <v>#REF!</v>
      </c>
      <c r="BE586" s="219" t="e">
        <f>IF(ISBLANK(#REF!),"",#REF!)</f>
        <v>#REF!</v>
      </c>
      <c r="BF586" s="219" t="e">
        <f>IF(ISBLANK(#REF!),"",#REF!)</f>
        <v>#REF!</v>
      </c>
      <c r="BG586" s="219" t="e">
        <f>IF(ISBLANK(#REF!),"",#REF!)</f>
        <v>#REF!</v>
      </c>
      <c r="BH586" s="219" t="e">
        <f>IF(ISBLANK(#REF!),"",#REF!)</f>
        <v>#REF!</v>
      </c>
      <c r="BI586" s="219" t="e">
        <f>IF(ISBLANK(#REF!),"",#REF!)</f>
        <v>#REF!</v>
      </c>
      <c r="BJ586" s="219" t="e">
        <f>IF(ISBLANK(#REF!),"",#REF!)</f>
        <v>#REF!</v>
      </c>
      <c r="BK586" s="219" t="e">
        <f>IF(ISBLANK(#REF!),"",#REF!)</f>
        <v>#REF!</v>
      </c>
      <c r="BL586" s="219" t="e">
        <f>IF(ISBLANK(#REF!),"",#REF!)</f>
        <v>#REF!</v>
      </c>
      <c r="BM586" s="219" t="e">
        <f>IF(ISBLANK(#REF!),"",#REF!)</f>
        <v>#REF!</v>
      </c>
      <c r="BN586" s="219" t="e">
        <f>IF(ISBLANK(#REF!),"",#REF!)</f>
        <v>#REF!</v>
      </c>
      <c r="BO586" s="227" t="e">
        <f t="shared" si="166"/>
        <v>#REF!</v>
      </c>
      <c r="BP586" s="228" t="str">
        <f t="shared" si="169"/>
        <v/>
      </c>
      <c r="BQ586" s="229" t="str">
        <f t="shared" si="153"/>
        <v/>
      </c>
      <c r="BR586" s="228" t="e">
        <f t="shared" si="167"/>
        <v>#REF!</v>
      </c>
      <c r="BS586" s="230" t="e">
        <f t="shared" si="168"/>
        <v>#REF!</v>
      </c>
    </row>
    <row r="587" spans="1:71">
      <c r="A587" s="213" t="e">
        <f>IF(ISBLANK(#REF!),"",#REF!)</f>
        <v>#REF!</v>
      </c>
      <c r="B587" s="214" t="e">
        <f>IF(ISBLANK(#REF!),"",#REF!)</f>
        <v>#REF!</v>
      </c>
      <c r="C587" s="214" t="e">
        <f>IF(ISBLANK(#REF!),"",#REF!)</f>
        <v>#REF!</v>
      </c>
      <c r="D587" s="214" t="e">
        <f>IF(ISBLANK(#REF!),"",#REF!)</f>
        <v>#REF!</v>
      </c>
      <c r="E587" s="214" t="e">
        <f>IF(ISBLANK(#REF!),"",#REF!)</f>
        <v>#REF!</v>
      </c>
      <c r="F587" s="214" t="e">
        <f>IF(ISBLANK(#REF!),"",#REF!)</f>
        <v>#REF!</v>
      </c>
      <c r="G587" s="214" t="e">
        <f>IF(ISBLANK(#REF!),"",#REF!)</f>
        <v>#REF!</v>
      </c>
      <c r="H587" s="215" t="e">
        <f>IF(ISBLANK(#REF!),"",#REF!)</f>
        <v>#REF!</v>
      </c>
      <c r="I587" s="214" t="e">
        <f>IF(ISBLANK(#REF!),"",#REF!)</f>
        <v>#REF!</v>
      </c>
      <c r="J587" s="216" t="e">
        <f>IF(ISBLANK(#REF!),"",#REF!)</f>
        <v>#REF!</v>
      </c>
      <c r="K587" s="217" t="e">
        <f>IF(ISBLANK(#REF!),"",#REF!)</f>
        <v>#REF!</v>
      </c>
      <c r="L587" s="217" t="e">
        <f>IF(ISBLANK(#REF!),"",#REF!)</f>
        <v>#REF!</v>
      </c>
      <c r="M587" s="218" t="e">
        <f>IF(ISBLANK(#REF!),"",#REF!)</f>
        <v>#REF!</v>
      </c>
      <c r="N587" s="218" t="e">
        <f>IF(ISBLANK(#REF!),"",#REF!)</f>
        <v>#REF!</v>
      </c>
      <c r="O587" s="220" t="str">
        <f>IFERROR(VLOOKUP(_xlfn.CONCAT('Team Roster - Final'!$A587," : ",'Team Roster - Final'!$BM587),'Rate Calculations'!$C$4:$G$1100,5,FALSE),"")</f>
        <v/>
      </c>
      <c r="P587" s="225">
        <f>IF(ISBLANK('Rate Calculations'!$H589),"",'Rate Calculations'!$H589)</f>
        <v>1.7500000000000002E-2</v>
      </c>
      <c r="Q587" s="220" t="str">
        <f t="shared" si="154"/>
        <v/>
      </c>
      <c r="R587" s="221">
        <f>IF(ISBLANK('Rate Calculations'!$J589),"",'Rate Calculations'!$J589)</f>
        <v>3.5000000000000003E-2</v>
      </c>
      <c r="S587" s="220" t="str">
        <f t="shared" si="155"/>
        <v/>
      </c>
      <c r="T587" s="225" t="str">
        <f>IFERROR(VLOOKUP(_xlfn.CONCAT('Team Roster - Final'!$A587," : ",'Team Roster - Final'!$BM587),'Rate Calculations'!$C$4:$S$1100,10,FALSE),"")</f>
        <v/>
      </c>
      <c r="U587" s="225" t="str">
        <f>IFERROR(VLOOKUP(_xlfn.CONCAT('Team Roster - Final'!$A587," : ",'Team Roster - Final'!$BM587),'Rate Calculations'!$C$4:$S$1100,11,FALSE),"")</f>
        <v/>
      </c>
      <c r="V587" s="222" t="str">
        <f t="shared" si="156"/>
        <v/>
      </c>
      <c r="W587" s="222" t="str">
        <f t="shared" si="157"/>
        <v/>
      </c>
      <c r="X587" s="223" t="str">
        <f>IFERROR(VLOOKUP(_xlfn.CONCAT('Team Roster - Final'!$A587," : ",'Team Roster - Final'!$BM587),'Rate Calculations'!$C$4:$S$1100,14,FALSE),"")</f>
        <v/>
      </c>
      <c r="Y587" s="222" t="str">
        <f t="shared" si="158"/>
        <v/>
      </c>
      <c r="Z587" s="222" t="str">
        <f t="shared" si="159"/>
        <v/>
      </c>
      <c r="AA587" s="224" t="str">
        <f>IFERROR(IF(#REF!="Yes",$Y587, $Y587+$Q587*0.5),"")</f>
        <v/>
      </c>
      <c r="AB587" s="224" t="str">
        <f>IFERROR(IF(#REF!="Yes",$Z587, $Z587+$S587*0.5),"")</f>
        <v/>
      </c>
      <c r="AC587" s="220" t="str">
        <f>IFERROR(VLOOKUP(_xlfn.CONCAT('Team Roster - Final'!$A587," : ",'Team Roster - Final'!$BM587),'Rate Calculations'!$C$4:$U$1100,19,FALSE),"")</f>
        <v/>
      </c>
      <c r="AD587" s="220" t="str">
        <f t="shared" si="160"/>
        <v/>
      </c>
      <c r="AE587" s="220" t="str">
        <f t="shared" si="161"/>
        <v/>
      </c>
      <c r="AF587" s="225" t="str">
        <f>IFERROR(VLOOKUP(_xlfn.CONCAT('Team Roster - Final'!$A587," : ",'Team Roster - Final'!$BM587),'Rate Calculations'!$C$4:$AB$1100,22,FALSE),"")</f>
        <v/>
      </c>
      <c r="AG587" s="225" t="str">
        <f>IFERROR(VLOOKUP(_xlfn.CONCAT('Team Roster - Final'!$A587," : ",'Team Roster - Final'!$BM587),'Rate Calculations'!$C$4:$AB$1100,23,FALSE),"")</f>
        <v/>
      </c>
      <c r="AH587" s="222" t="str">
        <f t="shared" si="162"/>
        <v/>
      </c>
      <c r="AI587" s="222" t="str">
        <f t="shared" si="163"/>
        <v/>
      </c>
      <c r="AJ587" s="223" t="str">
        <f>Table1[[#This Row],[Home Office
Net Fee %]]</f>
        <v/>
      </c>
      <c r="AK587" s="222" t="str">
        <f t="shared" si="164"/>
        <v/>
      </c>
      <c r="AL587" s="222" t="str">
        <f t="shared" si="165"/>
        <v/>
      </c>
      <c r="AM587" s="215" t="str">
        <f>IFERROR(IF(#REF!="Yes",$AK587,($AK587+$AD587*0.5)),"")</f>
        <v/>
      </c>
      <c r="AN587" s="215" t="str">
        <f>IFERROR(IF(#REF!="Yes",$AL587,($AL587+$AE587*0.5)),"")</f>
        <v/>
      </c>
      <c r="AO587" s="374" t="str">
        <f>IF(ISBLANK('Team Roster Proposed - FBR'!Q588),"",'Team Roster Proposed - FBR'!Q588)</f>
        <v/>
      </c>
      <c r="AP587" s="226" t="e">
        <f>IF(ISBLANK(#REF!),"",#REF!)</f>
        <v>#REF!</v>
      </c>
      <c r="AQ587" s="226" t="e">
        <f>IF(ISBLANK(#REF!),"",#REF!)</f>
        <v>#REF!</v>
      </c>
      <c r="AR587" s="226" t="e">
        <f>IF(ISBLANK(#REF!),"",#REF!)</f>
        <v>#REF!</v>
      </c>
      <c r="AS587" s="219" t="e">
        <f>IF(ISBLANK(#REF!),"",#REF!)</f>
        <v>#REF!</v>
      </c>
      <c r="AT587" s="219" t="e">
        <f>IF(ISBLANK(#REF!),"",#REF!)</f>
        <v>#REF!</v>
      </c>
      <c r="AU587" s="219" t="e">
        <f>IF(ISBLANK(#REF!),"",#REF!)</f>
        <v>#REF!</v>
      </c>
      <c r="AV587" s="219" t="e">
        <f>IF(ISBLANK(#REF!),"",#REF!)</f>
        <v>#REF!</v>
      </c>
      <c r="AW587" s="219" t="e">
        <f>IF(ISBLANK(#REF!),"",#REF!)</f>
        <v>#REF!</v>
      </c>
      <c r="AX587" s="219" t="e">
        <f>IF(ISBLANK(#REF!),"",#REF!)</f>
        <v>#REF!</v>
      </c>
      <c r="AY587" s="226" t="e">
        <f>IF(ISBLANK(#REF!),"",#REF!)</f>
        <v>#REF!</v>
      </c>
      <c r="AZ587" s="219" t="e">
        <f>IF(ISBLANK(#REF!),"",#REF!)</f>
        <v>#REF!</v>
      </c>
      <c r="BA587" s="219" t="e">
        <f>IF(ISBLANK(#REF!),"",#REF!)</f>
        <v>#REF!</v>
      </c>
      <c r="BB587" s="219" t="e">
        <f>IF(ISBLANK(#REF!),"",#REF!)</f>
        <v>#REF!</v>
      </c>
      <c r="BC587" s="219" t="e">
        <f>IF(ISBLANK(#REF!),"",#REF!)</f>
        <v>#REF!</v>
      </c>
      <c r="BD587" s="219" t="e">
        <f>IF(ISBLANK(#REF!),"",#REF!)</f>
        <v>#REF!</v>
      </c>
      <c r="BE587" s="219" t="e">
        <f>IF(ISBLANK(#REF!),"",#REF!)</f>
        <v>#REF!</v>
      </c>
      <c r="BF587" s="219" t="e">
        <f>IF(ISBLANK(#REF!),"",#REF!)</f>
        <v>#REF!</v>
      </c>
      <c r="BG587" s="219" t="e">
        <f>IF(ISBLANK(#REF!),"",#REF!)</f>
        <v>#REF!</v>
      </c>
      <c r="BH587" s="219" t="e">
        <f>IF(ISBLANK(#REF!),"",#REF!)</f>
        <v>#REF!</v>
      </c>
      <c r="BI587" s="219" t="e">
        <f>IF(ISBLANK(#REF!),"",#REF!)</f>
        <v>#REF!</v>
      </c>
      <c r="BJ587" s="219" t="e">
        <f>IF(ISBLANK(#REF!),"",#REF!)</f>
        <v>#REF!</v>
      </c>
      <c r="BK587" s="219" t="e">
        <f>IF(ISBLANK(#REF!),"",#REF!)</f>
        <v>#REF!</v>
      </c>
      <c r="BL587" s="219" t="e">
        <f>IF(ISBLANK(#REF!),"",#REF!)</f>
        <v>#REF!</v>
      </c>
      <c r="BM587" s="219" t="e">
        <f>IF(ISBLANK(#REF!),"",#REF!)</f>
        <v>#REF!</v>
      </c>
      <c r="BN587" s="219" t="e">
        <f>IF(ISBLANK(#REF!),"",#REF!)</f>
        <v>#REF!</v>
      </c>
      <c r="BO587" s="227" t="e">
        <f t="shared" si="166"/>
        <v>#REF!</v>
      </c>
      <c r="BP587" s="228" t="str">
        <f t="shared" si="169"/>
        <v/>
      </c>
      <c r="BQ587" s="229" t="str">
        <f t="shared" si="153"/>
        <v/>
      </c>
      <c r="BR587" s="228" t="e">
        <f t="shared" si="167"/>
        <v>#REF!</v>
      </c>
      <c r="BS587" s="230" t="e">
        <f t="shared" si="168"/>
        <v>#REF!</v>
      </c>
    </row>
    <row r="588" spans="1:71">
      <c r="A588" s="213" t="e">
        <f>IF(ISBLANK(#REF!),"",#REF!)</f>
        <v>#REF!</v>
      </c>
      <c r="B588" s="214" t="e">
        <f>IF(ISBLANK(#REF!),"",#REF!)</f>
        <v>#REF!</v>
      </c>
      <c r="C588" s="214" t="e">
        <f>IF(ISBLANK(#REF!),"",#REF!)</f>
        <v>#REF!</v>
      </c>
      <c r="D588" s="214" t="e">
        <f>IF(ISBLANK(#REF!),"",#REF!)</f>
        <v>#REF!</v>
      </c>
      <c r="E588" s="214" t="e">
        <f>IF(ISBLANK(#REF!),"",#REF!)</f>
        <v>#REF!</v>
      </c>
      <c r="F588" s="214" t="e">
        <f>IF(ISBLANK(#REF!),"",#REF!)</f>
        <v>#REF!</v>
      </c>
      <c r="G588" s="214" t="e">
        <f>IF(ISBLANK(#REF!),"",#REF!)</f>
        <v>#REF!</v>
      </c>
      <c r="H588" s="215" t="e">
        <f>IF(ISBLANK(#REF!),"",#REF!)</f>
        <v>#REF!</v>
      </c>
      <c r="I588" s="214" t="e">
        <f>IF(ISBLANK(#REF!),"",#REF!)</f>
        <v>#REF!</v>
      </c>
      <c r="J588" s="216" t="e">
        <f>IF(ISBLANK(#REF!),"",#REF!)</f>
        <v>#REF!</v>
      </c>
      <c r="K588" s="217" t="e">
        <f>IF(ISBLANK(#REF!),"",#REF!)</f>
        <v>#REF!</v>
      </c>
      <c r="L588" s="217" t="e">
        <f>IF(ISBLANK(#REF!),"",#REF!)</f>
        <v>#REF!</v>
      </c>
      <c r="M588" s="218" t="e">
        <f>IF(ISBLANK(#REF!),"",#REF!)</f>
        <v>#REF!</v>
      </c>
      <c r="N588" s="218" t="e">
        <f>IF(ISBLANK(#REF!),"",#REF!)</f>
        <v>#REF!</v>
      </c>
      <c r="O588" s="220" t="str">
        <f>IFERROR(VLOOKUP(_xlfn.CONCAT('Team Roster - Final'!$A588," : ",'Team Roster - Final'!$BM588),'Rate Calculations'!$C$4:$G$1100,5,FALSE),"")</f>
        <v/>
      </c>
      <c r="P588" s="225">
        <f>IF(ISBLANK('Rate Calculations'!$H590),"",'Rate Calculations'!$H590)</f>
        <v>1.7500000000000002E-2</v>
      </c>
      <c r="Q588" s="220" t="str">
        <f t="shared" si="154"/>
        <v/>
      </c>
      <c r="R588" s="221">
        <f>IF(ISBLANK('Rate Calculations'!$J590),"",'Rate Calculations'!$J590)</f>
        <v>3.5000000000000003E-2</v>
      </c>
      <c r="S588" s="220" t="str">
        <f t="shared" si="155"/>
        <v/>
      </c>
      <c r="T588" s="225" t="str">
        <f>IFERROR(VLOOKUP(_xlfn.CONCAT('Team Roster - Final'!$A588," : ",'Team Roster - Final'!$BM588),'Rate Calculations'!$C$4:$S$1100,10,FALSE),"")</f>
        <v/>
      </c>
      <c r="U588" s="225" t="str">
        <f>IFERROR(VLOOKUP(_xlfn.CONCAT('Team Roster - Final'!$A588," : ",'Team Roster - Final'!$BM588),'Rate Calculations'!$C$4:$S$1100,11,FALSE),"")</f>
        <v/>
      </c>
      <c r="V588" s="222" t="str">
        <f t="shared" si="156"/>
        <v/>
      </c>
      <c r="W588" s="222" t="str">
        <f t="shared" si="157"/>
        <v/>
      </c>
      <c r="X588" s="223" t="str">
        <f>IFERROR(VLOOKUP(_xlfn.CONCAT('Team Roster - Final'!$A588," : ",'Team Roster - Final'!$BM588),'Rate Calculations'!$C$4:$S$1100,14,FALSE),"")</f>
        <v/>
      </c>
      <c r="Y588" s="222" t="str">
        <f t="shared" si="158"/>
        <v/>
      </c>
      <c r="Z588" s="222" t="str">
        <f t="shared" si="159"/>
        <v/>
      </c>
      <c r="AA588" s="224" t="str">
        <f>IFERROR(IF(#REF!="Yes",$Y588, $Y588+$Q588*0.5),"")</f>
        <v/>
      </c>
      <c r="AB588" s="224" t="str">
        <f>IFERROR(IF(#REF!="Yes",$Z588, $Z588+$S588*0.5),"")</f>
        <v/>
      </c>
      <c r="AC588" s="220" t="str">
        <f>IFERROR(VLOOKUP(_xlfn.CONCAT('Team Roster - Final'!$A588," : ",'Team Roster - Final'!$BM588),'Rate Calculations'!$C$4:$U$1100,19,FALSE),"")</f>
        <v/>
      </c>
      <c r="AD588" s="220" t="str">
        <f t="shared" si="160"/>
        <v/>
      </c>
      <c r="AE588" s="220" t="str">
        <f t="shared" si="161"/>
        <v/>
      </c>
      <c r="AF588" s="225" t="str">
        <f>IFERROR(VLOOKUP(_xlfn.CONCAT('Team Roster - Final'!$A588," : ",'Team Roster - Final'!$BM588),'Rate Calculations'!$C$4:$AB$1100,22,FALSE),"")</f>
        <v/>
      </c>
      <c r="AG588" s="225" t="str">
        <f>IFERROR(VLOOKUP(_xlfn.CONCAT('Team Roster - Final'!$A588," : ",'Team Roster - Final'!$BM588),'Rate Calculations'!$C$4:$AB$1100,23,FALSE),"")</f>
        <v/>
      </c>
      <c r="AH588" s="222" t="str">
        <f t="shared" si="162"/>
        <v/>
      </c>
      <c r="AI588" s="222" t="str">
        <f t="shared" si="163"/>
        <v/>
      </c>
      <c r="AJ588" s="223" t="str">
        <f>Table1[[#This Row],[Home Office
Net Fee %]]</f>
        <v/>
      </c>
      <c r="AK588" s="222" t="str">
        <f t="shared" si="164"/>
        <v/>
      </c>
      <c r="AL588" s="222" t="str">
        <f t="shared" si="165"/>
        <v/>
      </c>
      <c r="AM588" s="215" t="str">
        <f>IFERROR(IF(#REF!="Yes",$AK588,($AK588+$AD588*0.5)),"")</f>
        <v/>
      </c>
      <c r="AN588" s="215" t="str">
        <f>IFERROR(IF(#REF!="Yes",$AL588,($AL588+$AE588*0.5)),"")</f>
        <v/>
      </c>
      <c r="AO588" s="374" t="str">
        <f>IF(ISBLANK('Team Roster Proposed - FBR'!Q589),"",'Team Roster Proposed - FBR'!Q589)</f>
        <v/>
      </c>
      <c r="AP588" s="226" t="e">
        <f>IF(ISBLANK(#REF!),"",#REF!)</f>
        <v>#REF!</v>
      </c>
      <c r="AQ588" s="226" t="e">
        <f>IF(ISBLANK(#REF!),"",#REF!)</f>
        <v>#REF!</v>
      </c>
      <c r="AR588" s="226" t="e">
        <f>IF(ISBLANK(#REF!),"",#REF!)</f>
        <v>#REF!</v>
      </c>
      <c r="AS588" s="219" t="e">
        <f>IF(ISBLANK(#REF!),"",#REF!)</f>
        <v>#REF!</v>
      </c>
      <c r="AT588" s="219" t="e">
        <f>IF(ISBLANK(#REF!),"",#REF!)</f>
        <v>#REF!</v>
      </c>
      <c r="AU588" s="219" t="e">
        <f>IF(ISBLANK(#REF!),"",#REF!)</f>
        <v>#REF!</v>
      </c>
      <c r="AV588" s="219" t="e">
        <f>IF(ISBLANK(#REF!),"",#REF!)</f>
        <v>#REF!</v>
      </c>
      <c r="AW588" s="219" t="e">
        <f>IF(ISBLANK(#REF!),"",#REF!)</f>
        <v>#REF!</v>
      </c>
      <c r="AX588" s="219" t="e">
        <f>IF(ISBLANK(#REF!),"",#REF!)</f>
        <v>#REF!</v>
      </c>
      <c r="AY588" s="226" t="e">
        <f>IF(ISBLANK(#REF!),"",#REF!)</f>
        <v>#REF!</v>
      </c>
      <c r="AZ588" s="219" t="e">
        <f>IF(ISBLANK(#REF!),"",#REF!)</f>
        <v>#REF!</v>
      </c>
      <c r="BA588" s="219" t="e">
        <f>IF(ISBLANK(#REF!),"",#REF!)</f>
        <v>#REF!</v>
      </c>
      <c r="BB588" s="219" t="e">
        <f>IF(ISBLANK(#REF!),"",#REF!)</f>
        <v>#REF!</v>
      </c>
      <c r="BC588" s="219" t="e">
        <f>IF(ISBLANK(#REF!),"",#REF!)</f>
        <v>#REF!</v>
      </c>
      <c r="BD588" s="219" t="e">
        <f>IF(ISBLANK(#REF!),"",#REF!)</f>
        <v>#REF!</v>
      </c>
      <c r="BE588" s="219" t="e">
        <f>IF(ISBLANK(#REF!),"",#REF!)</f>
        <v>#REF!</v>
      </c>
      <c r="BF588" s="219" t="e">
        <f>IF(ISBLANK(#REF!),"",#REF!)</f>
        <v>#REF!</v>
      </c>
      <c r="BG588" s="219" t="e">
        <f>IF(ISBLANK(#REF!),"",#REF!)</f>
        <v>#REF!</v>
      </c>
      <c r="BH588" s="219" t="e">
        <f>IF(ISBLANK(#REF!),"",#REF!)</f>
        <v>#REF!</v>
      </c>
      <c r="BI588" s="219" t="e">
        <f>IF(ISBLANK(#REF!),"",#REF!)</f>
        <v>#REF!</v>
      </c>
      <c r="BJ588" s="219" t="e">
        <f>IF(ISBLANK(#REF!),"",#REF!)</f>
        <v>#REF!</v>
      </c>
      <c r="BK588" s="219" t="e">
        <f>IF(ISBLANK(#REF!),"",#REF!)</f>
        <v>#REF!</v>
      </c>
      <c r="BL588" s="219" t="e">
        <f>IF(ISBLANK(#REF!),"",#REF!)</f>
        <v>#REF!</v>
      </c>
      <c r="BM588" s="219" t="e">
        <f>IF(ISBLANK(#REF!),"",#REF!)</f>
        <v>#REF!</v>
      </c>
      <c r="BN588" s="219" t="e">
        <f>IF(ISBLANK(#REF!),"",#REF!)</f>
        <v>#REF!</v>
      </c>
      <c r="BO588" s="227" t="e">
        <f t="shared" si="166"/>
        <v>#REF!</v>
      </c>
      <c r="BP588" s="228" t="str">
        <f t="shared" si="169"/>
        <v/>
      </c>
      <c r="BQ588" s="229" t="str">
        <f t="shared" si="153"/>
        <v/>
      </c>
      <c r="BR588" s="228" t="e">
        <f t="shared" si="167"/>
        <v>#REF!</v>
      </c>
      <c r="BS588" s="230" t="e">
        <f t="shared" si="168"/>
        <v>#REF!</v>
      </c>
    </row>
    <row r="589" spans="1:71">
      <c r="A589" s="213" t="e">
        <f>IF(ISBLANK(#REF!),"",#REF!)</f>
        <v>#REF!</v>
      </c>
      <c r="B589" s="214" t="e">
        <f>IF(ISBLANK(#REF!),"",#REF!)</f>
        <v>#REF!</v>
      </c>
      <c r="C589" s="214" t="e">
        <f>IF(ISBLANK(#REF!),"",#REF!)</f>
        <v>#REF!</v>
      </c>
      <c r="D589" s="214" t="e">
        <f>IF(ISBLANK(#REF!),"",#REF!)</f>
        <v>#REF!</v>
      </c>
      <c r="E589" s="214" t="e">
        <f>IF(ISBLANK(#REF!),"",#REF!)</f>
        <v>#REF!</v>
      </c>
      <c r="F589" s="214" t="e">
        <f>IF(ISBLANK(#REF!),"",#REF!)</f>
        <v>#REF!</v>
      </c>
      <c r="G589" s="214" t="e">
        <f>IF(ISBLANK(#REF!),"",#REF!)</f>
        <v>#REF!</v>
      </c>
      <c r="H589" s="215" t="e">
        <f>IF(ISBLANK(#REF!),"",#REF!)</f>
        <v>#REF!</v>
      </c>
      <c r="I589" s="214" t="e">
        <f>IF(ISBLANK(#REF!),"",#REF!)</f>
        <v>#REF!</v>
      </c>
      <c r="J589" s="216" t="e">
        <f>IF(ISBLANK(#REF!),"",#REF!)</f>
        <v>#REF!</v>
      </c>
      <c r="K589" s="217" t="e">
        <f>IF(ISBLANK(#REF!),"",#REF!)</f>
        <v>#REF!</v>
      </c>
      <c r="L589" s="217" t="e">
        <f>IF(ISBLANK(#REF!),"",#REF!)</f>
        <v>#REF!</v>
      </c>
      <c r="M589" s="218" t="e">
        <f>IF(ISBLANK(#REF!),"",#REF!)</f>
        <v>#REF!</v>
      </c>
      <c r="N589" s="218" t="e">
        <f>IF(ISBLANK(#REF!),"",#REF!)</f>
        <v>#REF!</v>
      </c>
      <c r="O589" s="220" t="str">
        <f>IFERROR(VLOOKUP(_xlfn.CONCAT('Team Roster - Final'!$A589," : ",'Team Roster - Final'!$BM589),'Rate Calculations'!$C$4:$G$1100,5,FALSE),"")</f>
        <v/>
      </c>
      <c r="P589" s="225">
        <f>IF(ISBLANK('Rate Calculations'!$H591),"",'Rate Calculations'!$H591)</f>
        <v>1.7500000000000002E-2</v>
      </c>
      <c r="Q589" s="220" t="str">
        <f t="shared" si="154"/>
        <v/>
      </c>
      <c r="R589" s="221">
        <f>IF(ISBLANK('Rate Calculations'!$J591),"",'Rate Calculations'!$J591)</f>
        <v>3.5000000000000003E-2</v>
      </c>
      <c r="S589" s="220" t="str">
        <f t="shared" si="155"/>
        <v/>
      </c>
      <c r="T589" s="225" t="str">
        <f>IFERROR(VLOOKUP(_xlfn.CONCAT('Team Roster - Final'!$A589," : ",'Team Roster - Final'!$BM589),'Rate Calculations'!$C$4:$S$1100,10,FALSE),"")</f>
        <v/>
      </c>
      <c r="U589" s="225" t="str">
        <f>IFERROR(VLOOKUP(_xlfn.CONCAT('Team Roster - Final'!$A589," : ",'Team Roster - Final'!$BM589),'Rate Calculations'!$C$4:$S$1100,11,FALSE),"")</f>
        <v/>
      </c>
      <c r="V589" s="222" t="str">
        <f t="shared" si="156"/>
        <v/>
      </c>
      <c r="W589" s="222" t="str">
        <f t="shared" si="157"/>
        <v/>
      </c>
      <c r="X589" s="223" t="str">
        <f>IFERROR(VLOOKUP(_xlfn.CONCAT('Team Roster - Final'!$A589," : ",'Team Roster - Final'!$BM589),'Rate Calculations'!$C$4:$S$1100,14,FALSE),"")</f>
        <v/>
      </c>
      <c r="Y589" s="222" t="str">
        <f t="shared" si="158"/>
        <v/>
      </c>
      <c r="Z589" s="222" t="str">
        <f t="shared" si="159"/>
        <v/>
      </c>
      <c r="AA589" s="224" t="str">
        <f>IFERROR(IF(#REF!="Yes",$Y589, $Y589+$Q589*0.5),"")</f>
        <v/>
      </c>
      <c r="AB589" s="224" t="str">
        <f>IFERROR(IF(#REF!="Yes",$Z589, $Z589+$S589*0.5),"")</f>
        <v/>
      </c>
      <c r="AC589" s="220" t="str">
        <f>IFERROR(VLOOKUP(_xlfn.CONCAT('Team Roster - Final'!$A589," : ",'Team Roster - Final'!$BM589),'Rate Calculations'!$C$4:$U$1100,19,FALSE),"")</f>
        <v/>
      </c>
      <c r="AD589" s="220" t="str">
        <f t="shared" si="160"/>
        <v/>
      </c>
      <c r="AE589" s="220" t="str">
        <f t="shared" si="161"/>
        <v/>
      </c>
      <c r="AF589" s="225" t="str">
        <f>IFERROR(VLOOKUP(_xlfn.CONCAT('Team Roster - Final'!$A589," : ",'Team Roster - Final'!$BM589),'Rate Calculations'!$C$4:$AB$1100,22,FALSE),"")</f>
        <v/>
      </c>
      <c r="AG589" s="225" t="str">
        <f>IFERROR(VLOOKUP(_xlfn.CONCAT('Team Roster - Final'!$A589," : ",'Team Roster - Final'!$BM589),'Rate Calculations'!$C$4:$AB$1100,23,FALSE),"")</f>
        <v/>
      </c>
      <c r="AH589" s="222" t="str">
        <f t="shared" si="162"/>
        <v/>
      </c>
      <c r="AI589" s="222" t="str">
        <f t="shared" si="163"/>
        <v/>
      </c>
      <c r="AJ589" s="223" t="str">
        <f>Table1[[#This Row],[Home Office
Net Fee %]]</f>
        <v/>
      </c>
      <c r="AK589" s="222" t="str">
        <f t="shared" si="164"/>
        <v/>
      </c>
      <c r="AL589" s="222" t="str">
        <f t="shared" si="165"/>
        <v/>
      </c>
      <c r="AM589" s="215" t="str">
        <f>IFERROR(IF(#REF!="Yes",$AK589,($AK589+$AD589*0.5)),"")</f>
        <v/>
      </c>
      <c r="AN589" s="215" t="str">
        <f>IFERROR(IF(#REF!="Yes",$AL589,($AL589+$AE589*0.5)),"")</f>
        <v/>
      </c>
      <c r="AO589" s="374" t="str">
        <f>IF(ISBLANK('Team Roster Proposed - FBR'!Q590),"",'Team Roster Proposed - FBR'!Q590)</f>
        <v/>
      </c>
      <c r="AP589" s="226" t="e">
        <f>IF(ISBLANK(#REF!),"",#REF!)</f>
        <v>#REF!</v>
      </c>
      <c r="AQ589" s="226" t="e">
        <f>IF(ISBLANK(#REF!),"",#REF!)</f>
        <v>#REF!</v>
      </c>
      <c r="AR589" s="226" t="e">
        <f>IF(ISBLANK(#REF!),"",#REF!)</f>
        <v>#REF!</v>
      </c>
      <c r="AS589" s="219" t="e">
        <f>IF(ISBLANK(#REF!),"",#REF!)</f>
        <v>#REF!</v>
      </c>
      <c r="AT589" s="219" t="e">
        <f>IF(ISBLANK(#REF!),"",#REF!)</f>
        <v>#REF!</v>
      </c>
      <c r="AU589" s="219" t="e">
        <f>IF(ISBLANK(#REF!),"",#REF!)</f>
        <v>#REF!</v>
      </c>
      <c r="AV589" s="219" t="e">
        <f>IF(ISBLANK(#REF!),"",#REF!)</f>
        <v>#REF!</v>
      </c>
      <c r="AW589" s="219" t="e">
        <f>IF(ISBLANK(#REF!),"",#REF!)</f>
        <v>#REF!</v>
      </c>
      <c r="AX589" s="219" t="e">
        <f>IF(ISBLANK(#REF!),"",#REF!)</f>
        <v>#REF!</v>
      </c>
      <c r="AY589" s="226" t="e">
        <f>IF(ISBLANK(#REF!),"",#REF!)</f>
        <v>#REF!</v>
      </c>
      <c r="AZ589" s="219" t="e">
        <f>IF(ISBLANK(#REF!),"",#REF!)</f>
        <v>#REF!</v>
      </c>
      <c r="BA589" s="219" t="e">
        <f>IF(ISBLANK(#REF!),"",#REF!)</f>
        <v>#REF!</v>
      </c>
      <c r="BB589" s="219" t="e">
        <f>IF(ISBLANK(#REF!),"",#REF!)</f>
        <v>#REF!</v>
      </c>
      <c r="BC589" s="219" t="e">
        <f>IF(ISBLANK(#REF!),"",#REF!)</f>
        <v>#REF!</v>
      </c>
      <c r="BD589" s="219" t="e">
        <f>IF(ISBLANK(#REF!),"",#REF!)</f>
        <v>#REF!</v>
      </c>
      <c r="BE589" s="219" t="e">
        <f>IF(ISBLANK(#REF!),"",#REF!)</f>
        <v>#REF!</v>
      </c>
      <c r="BF589" s="219" t="e">
        <f>IF(ISBLANK(#REF!),"",#REF!)</f>
        <v>#REF!</v>
      </c>
      <c r="BG589" s="219" t="e">
        <f>IF(ISBLANK(#REF!),"",#REF!)</f>
        <v>#REF!</v>
      </c>
      <c r="BH589" s="219" t="e">
        <f>IF(ISBLANK(#REF!),"",#REF!)</f>
        <v>#REF!</v>
      </c>
      <c r="BI589" s="219" t="e">
        <f>IF(ISBLANK(#REF!),"",#REF!)</f>
        <v>#REF!</v>
      </c>
      <c r="BJ589" s="219" t="e">
        <f>IF(ISBLANK(#REF!),"",#REF!)</f>
        <v>#REF!</v>
      </c>
      <c r="BK589" s="219" t="e">
        <f>IF(ISBLANK(#REF!),"",#REF!)</f>
        <v>#REF!</v>
      </c>
      <c r="BL589" s="219" t="e">
        <f>IF(ISBLANK(#REF!),"",#REF!)</f>
        <v>#REF!</v>
      </c>
      <c r="BM589" s="219" t="e">
        <f>IF(ISBLANK(#REF!),"",#REF!)</f>
        <v>#REF!</v>
      </c>
      <c r="BN589" s="219" t="e">
        <f>IF(ISBLANK(#REF!),"",#REF!)</f>
        <v>#REF!</v>
      </c>
      <c r="BO589" s="227" t="e">
        <f t="shared" si="166"/>
        <v>#REF!</v>
      </c>
      <c r="BP589" s="228" t="str">
        <f t="shared" si="169"/>
        <v/>
      </c>
      <c r="BQ589" s="229" t="str">
        <f t="shared" si="153"/>
        <v/>
      </c>
      <c r="BR589" s="228" t="e">
        <f t="shared" si="167"/>
        <v>#REF!</v>
      </c>
      <c r="BS589" s="230" t="e">
        <f t="shared" si="168"/>
        <v>#REF!</v>
      </c>
    </row>
    <row r="590" spans="1:71">
      <c r="A590" s="213" t="e">
        <f>IF(ISBLANK(#REF!),"",#REF!)</f>
        <v>#REF!</v>
      </c>
      <c r="B590" s="214" t="e">
        <f>IF(ISBLANK(#REF!),"",#REF!)</f>
        <v>#REF!</v>
      </c>
      <c r="C590" s="214" t="e">
        <f>IF(ISBLANK(#REF!),"",#REF!)</f>
        <v>#REF!</v>
      </c>
      <c r="D590" s="214" t="e">
        <f>IF(ISBLANK(#REF!),"",#REF!)</f>
        <v>#REF!</v>
      </c>
      <c r="E590" s="214" t="e">
        <f>IF(ISBLANK(#REF!),"",#REF!)</f>
        <v>#REF!</v>
      </c>
      <c r="F590" s="214" t="e">
        <f>IF(ISBLANK(#REF!),"",#REF!)</f>
        <v>#REF!</v>
      </c>
      <c r="G590" s="214" t="e">
        <f>IF(ISBLANK(#REF!),"",#REF!)</f>
        <v>#REF!</v>
      </c>
      <c r="H590" s="215" t="e">
        <f>IF(ISBLANK(#REF!),"",#REF!)</f>
        <v>#REF!</v>
      </c>
      <c r="I590" s="214" t="e">
        <f>IF(ISBLANK(#REF!),"",#REF!)</f>
        <v>#REF!</v>
      </c>
      <c r="J590" s="216" t="e">
        <f>IF(ISBLANK(#REF!),"",#REF!)</f>
        <v>#REF!</v>
      </c>
      <c r="K590" s="217" t="e">
        <f>IF(ISBLANK(#REF!),"",#REF!)</f>
        <v>#REF!</v>
      </c>
      <c r="L590" s="217" t="e">
        <f>IF(ISBLANK(#REF!),"",#REF!)</f>
        <v>#REF!</v>
      </c>
      <c r="M590" s="218" t="e">
        <f>IF(ISBLANK(#REF!),"",#REF!)</f>
        <v>#REF!</v>
      </c>
      <c r="N590" s="218" t="e">
        <f>IF(ISBLANK(#REF!),"",#REF!)</f>
        <v>#REF!</v>
      </c>
      <c r="O590" s="220" t="str">
        <f>IFERROR(VLOOKUP(_xlfn.CONCAT('Team Roster - Final'!$A590," : ",'Team Roster - Final'!$BM590),'Rate Calculations'!$C$4:$G$1100,5,FALSE),"")</f>
        <v/>
      </c>
      <c r="P590" s="225">
        <f>IF(ISBLANK('Rate Calculations'!$H592),"",'Rate Calculations'!$H592)</f>
        <v>1.7500000000000002E-2</v>
      </c>
      <c r="Q590" s="220" t="str">
        <f t="shared" si="154"/>
        <v/>
      </c>
      <c r="R590" s="221">
        <f>IF(ISBLANK('Rate Calculations'!$J592),"",'Rate Calculations'!$J592)</f>
        <v>3.5000000000000003E-2</v>
      </c>
      <c r="S590" s="220" t="str">
        <f t="shared" si="155"/>
        <v/>
      </c>
      <c r="T590" s="225" t="str">
        <f>IFERROR(VLOOKUP(_xlfn.CONCAT('Team Roster - Final'!$A590," : ",'Team Roster - Final'!$BM590),'Rate Calculations'!$C$4:$S$1100,10,FALSE),"")</f>
        <v/>
      </c>
      <c r="U590" s="225" t="str">
        <f>IFERROR(VLOOKUP(_xlfn.CONCAT('Team Roster - Final'!$A590," : ",'Team Roster - Final'!$BM590),'Rate Calculations'!$C$4:$S$1100,11,FALSE),"")</f>
        <v/>
      </c>
      <c r="V590" s="222" t="str">
        <f t="shared" si="156"/>
        <v/>
      </c>
      <c r="W590" s="222" t="str">
        <f t="shared" si="157"/>
        <v/>
      </c>
      <c r="X590" s="223" t="str">
        <f>IFERROR(VLOOKUP(_xlfn.CONCAT('Team Roster - Final'!$A590," : ",'Team Roster - Final'!$BM590),'Rate Calculations'!$C$4:$S$1100,14,FALSE),"")</f>
        <v/>
      </c>
      <c r="Y590" s="222" t="str">
        <f t="shared" si="158"/>
        <v/>
      </c>
      <c r="Z590" s="222" t="str">
        <f t="shared" si="159"/>
        <v/>
      </c>
      <c r="AA590" s="224" t="str">
        <f>IFERROR(IF(#REF!="Yes",$Y590, $Y590+$Q590*0.5),"")</f>
        <v/>
      </c>
      <c r="AB590" s="224" t="str">
        <f>IFERROR(IF(#REF!="Yes",$Z590, $Z590+$S590*0.5),"")</f>
        <v/>
      </c>
      <c r="AC590" s="220" t="str">
        <f>IFERROR(VLOOKUP(_xlfn.CONCAT('Team Roster - Final'!$A590," : ",'Team Roster - Final'!$BM590),'Rate Calculations'!$C$4:$U$1100,19,FALSE),"")</f>
        <v/>
      </c>
      <c r="AD590" s="220" t="str">
        <f t="shared" si="160"/>
        <v/>
      </c>
      <c r="AE590" s="220" t="str">
        <f t="shared" si="161"/>
        <v/>
      </c>
      <c r="AF590" s="225" t="str">
        <f>IFERROR(VLOOKUP(_xlfn.CONCAT('Team Roster - Final'!$A590," : ",'Team Roster - Final'!$BM590),'Rate Calculations'!$C$4:$AB$1100,22,FALSE),"")</f>
        <v/>
      </c>
      <c r="AG590" s="225" t="str">
        <f>IFERROR(VLOOKUP(_xlfn.CONCAT('Team Roster - Final'!$A590," : ",'Team Roster - Final'!$BM590),'Rate Calculations'!$C$4:$AB$1100,23,FALSE),"")</f>
        <v/>
      </c>
      <c r="AH590" s="222" t="str">
        <f t="shared" si="162"/>
        <v/>
      </c>
      <c r="AI590" s="222" t="str">
        <f t="shared" si="163"/>
        <v/>
      </c>
      <c r="AJ590" s="223" t="str">
        <f>Table1[[#This Row],[Home Office
Net Fee %]]</f>
        <v/>
      </c>
      <c r="AK590" s="222" t="str">
        <f t="shared" si="164"/>
        <v/>
      </c>
      <c r="AL590" s="222" t="str">
        <f t="shared" si="165"/>
        <v/>
      </c>
      <c r="AM590" s="215" t="str">
        <f>IFERROR(IF(#REF!="Yes",$AK590,($AK590+$AD590*0.5)),"")</f>
        <v/>
      </c>
      <c r="AN590" s="215" t="str">
        <f>IFERROR(IF(#REF!="Yes",$AL590,($AL590+$AE590*0.5)),"")</f>
        <v/>
      </c>
      <c r="AO590" s="374" t="str">
        <f>IF(ISBLANK('Team Roster Proposed - FBR'!Q591),"",'Team Roster Proposed - FBR'!Q591)</f>
        <v/>
      </c>
      <c r="AP590" s="226" t="e">
        <f>IF(ISBLANK(#REF!),"",#REF!)</f>
        <v>#REF!</v>
      </c>
      <c r="AQ590" s="226" t="e">
        <f>IF(ISBLANK(#REF!),"",#REF!)</f>
        <v>#REF!</v>
      </c>
      <c r="AR590" s="226" t="e">
        <f>IF(ISBLANK(#REF!),"",#REF!)</f>
        <v>#REF!</v>
      </c>
      <c r="AS590" s="219" t="e">
        <f>IF(ISBLANK(#REF!),"",#REF!)</f>
        <v>#REF!</v>
      </c>
      <c r="AT590" s="219" t="e">
        <f>IF(ISBLANK(#REF!),"",#REF!)</f>
        <v>#REF!</v>
      </c>
      <c r="AU590" s="219" t="e">
        <f>IF(ISBLANK(#REF!),"",#REF!)</f>
        <v>#REF!</v>
      </c>
      <c r="AV590" s="219" t="e">
        <f>IF(ISBLANK(#REF!),"",#REF!)</f>
        <v>#REF!</v>
      </c>
      <c r="AW590" s="219" t="e">
        <f>IF(ISBLANK(#REF!),"",#REF!)</f>
        <v>#REF!</v>
      </c>
      <c r="AX590" s="219" t="e">
        <f>IF(ISBLANK(#REF!),"",#REF!)</f>
        <v>#REF!</v>
      </c>
      <c r="AY590" s="226" t="e">
        <f>IF(ISBLANK(#REF!),"",#REF!)</f>
        <v>#REF!</v>
      </c>
      <c r="AZ590" s="219" t="e">
        <f>IF(ISBLANK(#REF!),"",#REF!)</f>
        <v>#REF!</v>
      </c>
      <c r="BA590" s="219" t="e">
        <f>IF(ISBLANK(#REF!),"",#REF!)</f>
        <v>#REF!</v>
      </c>
      <c r="BB590" s="219" t="e">
        <f>IF(ISBLANK(#REF!),"",#REF!)</f>
        <v>#REF!</v>
      </c>
      <c r="BC590" s="219" t="e">
        <f>IF(ISBLANK(#REF!),"",#REF!)</f>
        <v>#REF!</v>
      </c>
      <c r="BD590" s="219" t="e">
        <f>IF(ISBLANK(#REF!),"",#REF!)</f>
        <v>#REF!</v>
      </c>
      <c r="BE590" s="219" t="e">
        <f>IF(ISBLANK(#REF!),"",#REF!)</f>
        <v>#REF!</v>
      </c>
      <c r="BF590" s="219" t="e">
        <f>IF(ISBLANK(#REF!),"",#REF!)</f>
        <v>#REF!</v>
      </c>
      <c r="BG590" s="219" t="e">
        <f>IF(ISBLANK(#REF!),"",#REF!)</f>
        <v>#REF!</v>
      </c>
      <c r="BH590" s="219" t="e">
        <f>IF(ISBLANK(#REF!),"",#REF!)</f>
        <v>#REF!</v>
      </c>
      <c r="BI590" s="219" t="e">
        <f>IF(ISBLANK(#REF!),"",#REF!)</f>
        <v>#REF!</v>
      </c>
      <c r="BJ590" s="219" t="e">
        <f>IF(ISBLANK(#REF!),"",#REF!)</f>
        <v>#REF!</v>
      </c>
      <c r="BK590" s="219" t="e">
        <f>IF(ISBLANK(#REF!),"",#REF!)</f>
        <v>#REF!</v>
      </c>
      <c r="BL590" s="219" t="e">
        <f>IF(ISBLANK(#REF!),"",#REF!)</f>
        <v>#REF!</v>
      </c>
      <c r="BM590" s="219" t="e">
        <f>IF(ISBLANK(#REF!),"",#REF!)</f>
        <v>#REF!</v>
      </c>
      <c r="BN590" s="219" t="e">
        <f>IF(ISBLANK(#REF!),"",#REF!)</f>
        <v>#REF!</v>
      </c>
      <c r="BO590" s="227" t="e">
        <f t="shared" si="166"/>
        <v>#REF!</v>
      </c>
      <c r="BP590" s="228" t="str">
        <f t="shared" si="169"/>
        <v/>
      </c>
      <c r="BQ590" s="229" t="str">
        <f t="shared" si="153"/>
        <v/>
      </c>
      <c r="BR590" s="228" t="e">
        <f t="shared" si="167"/>
        <v>#REF!</v>
      </c>
      <c r="BS590" s="230" t="e">
        <f t="shared" si="168"/>
        <v>#REF!</v>
      </c>
    </row>
    <row r="591" spans="1:71">
      <c r="A591" s="213" t="e">
        <f>IF(ISBLANK(#REF!),"",#REF!)</f>
        <v>#REF!</v>
      </c>
      <c r="B591" s="214" t="e">
        <f>IF(ISBLANK(#REF!),"",#REF!)</f>
        <v>#REF!</v>
      </c>
      <c r="C591" s="214" t="e">
        <f>IF(ISBLANK(#REF!),"",#REF!)</f>
        <v>#REF!</v>
      </c>
      <c r="D591" s="214" t="e">
        <f>IF(ISBLANK(#REF!),"",#REF!)</f>
        <v>#REF!</v>
      </c>
      <c r="E591" s="214" t="e">
        <f>IF(ISBLANK(#REF!),"",#REF!)</f>
        <v>#REF!</v>
      </c>
      <c r="F591" s="214" t="e">
        <f>IF(ISBLANK(#REF!),"",#REF!)</f>
        <v>#REF!</v>
      </c>
      <c r="G591" s="214" t="e">
        <f>IF(ISBLANK(#REF!),"",#REF!)</f>
        <v>#REF!</v>
      </c>
      <c r="H591" s="215" t="e">
        <f>IF(ISBLANK(#REF!),"",#REF!)</f>
        <v>#REF!</v>
      </c>
      <c r="I591" s="214" t="e">
        <f>IF(ISBLANK(#REF!),"",#REF!)</f>
        <v>#REF!</v>
      </c>
      <c r="J591" s="216" t="e">
        <f>IF(ISBLANK(#REF!),"",#REF!)</f>
        <v>#REF!</v>
      </c>
      <c r="K591" s="217" t="e">
        <f>IF(ISBLANK(#REF!),"",#REF!)</f>
        <v>#REF!</v>
      </c>
      <c r="L591" s="217" t="e">
        <f>IF(ISBLANK(#REF!),"",#REF!)</f>
        <v>#REF!</v>
      </c>
      <c r="M591" s="218" t="e">
        <f>IF(ISBLANK(#REF!),"",#REF!)</f>
        <v>#REF!</v>
      </c>
      <c r="N591" s="218" t="e">
        <f>IF(ISBLANK(#REF!),"",#REF!)</f>
        <v>#REF!</v>
      </c>
      <c r="O591" s="220" t="str">
        <f>IFERROR(VLOOKUP(_xlfn.CONCAT('Team Roster - Final'!$A591," : ",'Team Roster - Final'!$BM591),'Rate Calculations'!$C$4:$G$1100,5,FALSE),"")</f>
        <v/>
      </c>
      <c r="P591" s="225">
        <f>IF(ISBLANK('Rate Calculations'!$H593),"",'Rate Calculations'!$H593)</f>
        <v>1.7500000000000002E-2</v>
      </c>
      <c r="Q591" s="220" t="str">
        <f t="shared" si="154"/>
        <v/>
      </c>
      <c r="R591" s="221">
        <f>IF(ISBLANK('Rate Calculations'!$J593),"",'Rate Calculations'!$J593)</f>
        <v>3.5000000000000003E-2</v>
      </c>
      <c r="S591" s="220" t="str">
        <f t="shared" si="155"/>
        <v/>
      </c>
      <c r="T591" s="225" t="str">
        <f>IFERROR(VLOOKUP(_xlfn.CONCAT('Team Roster - Final'!$A591," : ",'Team Roster - Final'!$BM591),'Rate Calculations'!$C$4:$S$1100,10,FALSE),"")</f>
        <v/>
      </c>
      <c r="U591" s="225" t="str">
        <f>IFERROR(VLOOKUP(_xlfn.CONCAT('Team Roster - Final'!$A591," : ",'Team Roster - Final'!$BM591),'Rate Calculations'!$C$4:$S$1100,11,FALSE),"")</f>
        <v/>
      </c>
      <c r="V591" s="222" t="str">
        <f t="shared" si="156"/>
        <v/>
      </c>
      <c r="W591" s="222" t="str">
        <f t="shared" si="157"/>
        <v/>
      </c>
      <c r="X591" s="223" t="str">
        <f>IFERROR(VLOOKUP(_xlfn.CONCAT('Team Roster - Final'!$A591," : ",'Team Roster - Final'!$BM591),'Rate Calculations'!$C$4:$S$1100,14,FALSE),"")</f>
        <v/>
      </c>
      <c r="Y591" s="222" t="str">
        <f t="shared" si="158"/>
        <v/>
      </c>
      <c r="Z591" s="222" t="str">
        <f t="shared" si="159"/>
        <v/>
      </c>
      <c r="AA591" s="224" t="str">
        <f>IFERROR(IF(#REF!="Yes",$Y591, $Y591+$Q591*0.5),"")</f>
        <v/>
      </c>
      <c r="AB591" s="224" t="str">
        <f>IFERROR(IF(#REF!="Yes",$Z591, $Z591+$S591*0.5),"")</f>
        <v/>
      </c>
      <c r="AC591" s="220" t="str">
        <f>IFERROR(VLOOKUP(_xlfn.CONCAT('Team Roster - Final'!$A591," : ",'Team Roster - Final'!$BM591),'Rate Calculations'!$C$4:$U$1100,19,FALSE),"")</f>
        <v/>
      </c>
      <c r="AD591" s="220" t="str">
        <f t="shared" si="160"/>
        <v/>
      </c>
      <c r="AE591" s="220" t="str">
        <f t="shared" si="161"/>
        <v/>
      </c>
      <c r="AF591" s="225" t="str">
        <f>IFERROR(VLOOKUP(_xlfn.CONCAT('Team Roster - Final'!$A591," : ",'Team Roster - Final'!$BM591),'Rate Calculations'!$C$4:$AB$1100,22,FALSE),"")</f>
        <v/>
      </c>
      <c r="AG591" s="225" t="str">
        <f>IFERROR(VLOOKUP(_xlfn.CONCAT('Team Roster - Final'!$A591," : ",'Team Roster - Final'!$BM591),'Rate Calculations'!$C$4:$AB$1100,23,FALSE),"")</f>
        <v/>
      </c>
      <c r="AH591" s="222" t="str">
        <f t="shared" si="162"/>
        <v/>
      </c>
      <c r="AI591" s="222" t="str">
        <f t="shared" si="163"/>
        <v/>
      </c>
      <c r="AJ591" s="223" t="str">
        <f>Table1[[#This Row],[Home Office
Net Fee %]]</f>
        <v/>
      </c>
      <c r="AK591" s="222" t="str">
        <f t="shared" si="164"/>
        <v/>
      </c>
      <c r="AL591" s="222" t="str">
        <f t="shared" si="165"/>
        <v/>
      </c>
      <c r="AM591" s="215" t="str">
        <f>IFERROR(IF(#REF!="Yes",$AK591,($AK591+$AD591*0.5)),"")</f>
        <v/>
      </c>
      <c r="AN591" s="215" t="str">
        <f>IFERROR(IF(#REF!="Yes",$AL591,($AL591+$AE591*0.5)),"")</f>
        <v/>
      </c>
      <c r="AO591" s="374" t="str">
        <f>IF(ISBLANK('Team Roster Proposed - FBR'!Q592),"",'Team Roster Proposed - FBR'!Q592)</f>
        <v/>
      </c>
      <c r="AP591" s="226" t="e">
        <f>IF(ISBLANK(#REF!),"",#REF!)</f>
        <v>#REF!</v>
      </c>
      <c r="AQ591" s="226" t="e">
        <f>IF(ISBLANK(#REF!),"",#REF!)</f>
        <v>#REF!</v>
      </c>
      <c r="AR591" s="226" t="e">
        <f>IF(ISBLANK(#REF!),"",#REF!)</f>
        <v>#REF!</v>
      </c>
      <c r="AS591" s="219" t="e">
        <f>IF(ISBLANK(#REF!),"",#REF!)</f>
        <v>#REF!</v>
      </c>
      <c r="AT591" s="219" t="e">
        <f>IF(ISBLANK(#REF!),"",#REF!)</f>
        <v>#REF!</v>
      </c>
      <c r="AU591" s="219" t="e">
        <f>IF(ISBLANK(#REF!),"",#REF!)</f>
        <v>#REF!</v>
      </c>
      <c r="AV591" s="219" t="e">
        <f>IF(ISBLANK(#REF!),"",#REF!)</f>
        <v>#REF!</v>
      </c>
      <c r="AW591" s="219" t="e">
        <f>IF(ISBLANK(#REF!),"",#REF!)</f>
        <v>#REF!</v>
      </c>
      <c r="AX591" s="219" t="e">
        <f>IF(ISBLANK(#REF!),"",#REF!)</f>
        <v>#REF!</v>
      </c>
      <c r="AY591" s="226" t="e">
        <f>IF(ISBLANK(#REF!),"",#REF!)</f>
        <v>#REF!</v>
      </c>
      <c r="AZ591" s="219" t="e">
        <f>IF(ISBLANK(#REF!),"",#REF!)</f>
        <v>#REF!</v>
      </c>
      <c r="BA591" s="219" t="e">
        <f>IF(ISBLANK(#REF!),"",#REF!)</f>
        <v>#REF!</v>
      </c>
      <c r="BB591" s="219" t="e">
        <f>IF(ISBLANK(#REF!),"",#REF!)</f>
        <v>#REF!</v>
      </c>
      <c r="BC591" s="219" t="e">
        <f>IF(ISBLANK(#REF!),"",#REF!)</f>
        <v>#REF!</v>
      </c>
      <c r="BD591" s="219" t="e">
        <f>IF(ISBLANK(#REF!),"",#REF!)</f>
        <v>#REF!</v>
      </c>
      <c r="BE591" s="219" t="e">
        <f>IF(ISBLANK(#REF!),"",#REF!)</f>
        <v>#REF!</v>
      </c>
      <c r="BF591" s="219" t="e">
        <f>IF(ISBLANK(#REF!),"",#REF!)</f>
        <v>#REF!</v>
      </c>
      <c r="BG591" s="219" t="e">
        <f>IF(ISBLANK(#REF!),"",#REF!)</f>
        <v>#REF!</v>
      </c>
      <c r="BH591" s="219" t="e">
        <f>IF(ISBLANK(#REF!),"",#REF!)</f>
        <v>#REF!</v>
      </c>
      <c r="BI591" s="219" t="e">
        <f>IF(ISBLANK(#REF!),"",#REF!)</f>
        <v>#REF!</v>
      </c>
      <c r="BJ591" s="219" t="e">
        <f>IF(ISBLANK(#REF!),"",#REF!)</f>
        <v>#REF!</v>
      </c>
      <c r="BK591" s="219" t="e">
        <f>IF(ISBLANK(#REF!),"",#REF!)</f>
        <v>#REF!</v>
      </c>
      <c r="BL591" s="219" t="e">
        <f>IF(ISBLANK(#REF!),"",#REF!)</f>
        <v>#REF!</v>
      </c>
      <c r="BM591" s="219" t="e">
        <f>IF(ISBLANK(#REF!),"",#REF!)</f>
        <v>#REF!</v>
      </c>
      <c r="BN591" s="219" t="e">
        <f>IF(ISBLANK(#REF!),"",#REF!)</f>
        <v>#REF!</v>
      </c>
      <c r="BO591" s="227" t="e">
        <f t="shared" si="166"/>
        <v>#REF!</v>
      </c>
      <c r="BP591" s="228" t="str">
        <f t="shared" si="169"/>
        <v/>
      </c>
      <c r="BQ591" s="229" t="str">
        <f t="shared" si="153"/>
        <v/>
      </c>
      <c r="BR591" s="228" t="e">
        <f t="shared" si="167"/>
        <v>#REF!</v>
      </c>
      <c r="BS591" s="230" t="e">
        <f t="shared" si="168"/>
        <v>#REF!</v>
      </c>
    </row>
    <row r="592" spans="1:71">
      <c r="A592" s="213" t="e">
        <f>IF(ISBLANK(#REF!),"",#REF!)</f>
        <v>#REF!</v>
      </c>
      <c r="B592" s="214" t="e">
        <f>IF(ISBLANK(#REF!),"",#REF!)</f>
        <v>#REF!</v>
      </c>
      <c r="C592" s="214" t="e">
        <f>IF(ISBLANK(#REF!),"",#REF!)</f>
        <v>#REF!</v>
      </c>
      <c r="D592" s="214" t="e">
        <f>IF(ISBLANK(#REF!),"",#REF!)</f>
        <v>#REF!</v>
      </c>
      <c r="E592" s="214" t="e">
        <f>IF(ISBLANK(#REF!),"",#REF!)</f>
        <v>#REF!</v>
      </c>
      <c r="F592" s="214" t="e">
        <f>IF(ISBLANK(#REF!),"",#REF!)</f>
        <v>#REF!</v>
      </c>
      <c r="G592" s="214" t="e">
        <f>IF(ISBLANK(#REF!),"",#REF!)</f>
        <v>#REF!</v>
      </c>
      <c r="H592" s="215" t="e">
        <f>IF(ISBLANK(#REF!),"",#REF!)</f>
        <v>#REF!</v>
      </c>
      <c r="I592" s="214" t="e">
        <f>IF(ISBLANK(#REF!),"",#REF!)</f>
        <v>#REF!</v>
      </c>
      <c r="J592" s="216" t="e">
        <f>IF(ISBLANK(#REF!),"",#REF!)</f>
        <v>#REF!</v>
      </c>
      <c r="K592" s="217" t="e">
        <f>IF(ISBLANK(#REF!),"",#REF!)</f>
        <v>#REF!</v>
      </c>
      <c r="L592" s="217" t="e">
        <f>IF(ISBLANK(#REF!),"",#REF!)</f>
        <v>#REF!</v>
      </c>
      <c r="M592" s="218" t="e">
        <f>IF(ISBLANK(#REF!),"",#REF!)</f>
        <v>#REF!</v>
      </c>
      <c r="N592" s="218" t="e">
        <f>IF(ISBLANK(#REF!),"",#REF!)</f>
        <v>#REF!</v>
      </c>
      <c r="O592" s="220" t="str">
        <f>IFERROR(VLOOKUP(_xlfn.CONCAT('Team Roster - Final'!$A592," : ",'Team Roster - Final'!$BM592),'Rate Calculations'!$C$4:$G$1100,5,FALSE),"")</f>
        <v/>
      </c>
      <c r="P592" s="225">
        <f>IF(ISBLANK('Rate Calculations'!$H594),"",'Rate Calculations'!$H594)</f>
        <v>1.7500000000000002E-2</v>
      </c>
      <c r="Q592" s="220" t="str">
        <f t="shared" si="154"/>
        <v/>
      </c>
      <c r="R592" s="221">
        <f>IF(ISBLANK('Rate Calculations'!$J594),"",'Rate Calculations'!$J594)</f>
        <v>3.5000000000000003E-2</v>
      </c>
      <c r="S592" s="220" t="str">
        <f t="shared" si="155"/>
        <v/>
      </c>
      <c r="T592" s="225" t="str">
        <f>IFERROR(VLOOKUP(_xlfn.CONCAT('Team Roster - Final'!$A592," : ",'Team Roster - Final'!$BM592),'Rate Calculations'!$C$4:$S$1100,10,FALSE),"")</f>
        <v/>
      </c>
      <c r="U592" s="225" t="str">
        <f>IFERROR(VLOOKUP(_xlfn.CONCAT('Team Roster - Final'!$A592," : ",'Team Roster - Final'!$BM592),'Rate Calculations'!$C$4:$S$1100,11,FALSE),"")</f>
        <v/>
      </c>
      <c r="V592" s="222" t="str">
        <f t="shared" si="156"/>
        <v/>
      </c>
      <c r="W592" s="222" t="str">
        <f t="shared" si="157"/>
        <v/>
      </c>
      <c r="X592" s="223" t="str">
        <f>IFERROR(VLOOKUP(_xlfn.CONCAT('Team Roster - Final'!$A592," : ",'Team Roster - Final'!$BM592),'Rate Calculations'!$C$4:$S$1100,14,FALSE),"")</f>
        <v/>
      </c>
      <c r="Y592" s="222" t="str">
        <f t="shared" si="158"/>
        <v/>
      </c>
      <c r="Z592" s="222" t="str">
        <f t="shared" si="159"/>
        <v/>
      </c>
      <c r="AA592" s="224" t="str">
        <f>IFERROR(IF(#REF!="Yes",$Y592, $Y592+$Q592*0.5),"")</f>
        <v/>
      </c>
      <c r="AB592" s="224" t="str">
        <f>IFERROR(IF(#REF!="Yes",$Z592, $Z592+$S592*0.5),"")</f>
        <v/>
      </c>
      <c r="AC592" s="220" t="str">
        <f>IFERROR(VLOOKUP(_xlfn.CONCAT('Team Roster - Final'!$A592," : ",'Team Roster - Final'!$BM592),'Rate Calculations'!$C$4:$U$1100,19,FALSE),"")</f>
        <v/>
      </c>
      <c r="AD592" s="220" t="str">
        <f t="shared" si="160"/>
        <v/>
      </c>
      <c r="AE592" s="220" t="str">
        <f t="shared" si="161"/>
        <v/>
      </c>
      <c r="AF592" s="225" t="str">
        <f>IFERROR(VLOOKUP(_xlfn.CONCAT('Team Roster - Final'!$A592," : ",'Team Roster - Final'!$BM592),'Rate Calculations'!$C$4:$AB$1100,22,FALSE),"")</f>
        <v/>
      </c>
      <c r="AG592" s="225" t="str">
        <f>IFERROR(VLOOKUP(_xlfn.CONCAT('Team Roster - Final'!$A592," : ",'Team Roster - Final'!$BM592),'Rate Calculations'!$C$4:$AB$1100,23,FALSE),"")</f>
        <v/>
      </c>
      <c r="AH592" s="222" t="str">
        <f t="shared" si="162"/>
        <v/>
      </c>
      <c r="AI592" s="222" t="str">
        <f t="shared" si="163"/>
        <v/>
      </c>
      <c r="AJ592" s="223" t="str">
        <f>Table1[[#This Row],[Home Office
Net Fee %]]</f>
        <v/>
      </c>
      <c r="AK592" s="222" t="str">
        <f t="shared" si="164"/>
        <v/>
      </c>
      <c r="AL592" s="222" t="str">
        <f t="shared" si="165"/>
        <v/>
      </c>
      <c r="AM592" s="215" t="str">
        <f>IFERROR(IF(#REF!="Yes",$AK592,($AK592+$AD592*0.5)),"")</f>
        <v/>
      </c>
      <c r="AN592" s="215" t="str">
        <f>IFERROR(IF(#REF!="Yes",$AL592,($AL592+$AE592*0.5)),"")</f>
        <v/>
      </c>
      <c r="AO592" s="374" t="str">
        <f>IF(ISBLANK('Team Roster Proposed - FBR'!Q593),"",'Team Roster Proposed - FBR'!Q593)</f>
        <v/>
      </c>
      <c r="AP592" s="226" t="e">
        <f>IF(ISBLANK(#REF!),"",#REF!)</f>
        <v>#REF!</v>
      </c>
      <c r="AQ592" s="226" t="e">
        <f>IF(ISBLANK(#REF!),"",#REF!)</f>
        <v>#REF!</v>
      </c>
      <c r="AR592" s="226" t="e">
        <f>IF(ISBLANK(#REF!),"",#REF!)</f>
        <v>#REF!</v>
      </c>
      <c r="AS592" s="219" t="e">
        <f>IF(ISBLANK(#REF!),"",#REF!)</f>
        <v>#REF!</v>
      </c>
      <c r="AT592" s="219" t="e">
        <f>IF(ISBLANK(#REF!),"",#REF!)</f>
        <v>#REF!</v>
      </c>
      <c r="AU592" s="219" t="e">
        <f>IF(ISBLANK(#REF!),"",#REF!)</f>
        <v>#REF!</v>
      </c>
      <c r="AV592" s="219" t="e">
        <f>IF(ISBLANK(#REF!),"",#REF!)</f>
        <v>#REF!</v>
      </c>
      <c r="AW592" s="219" t="e">
        <f>IF(ISBLANK(#REF!),"",#REF!)</f>
        <v>#REF!</v>
      </c>
      <c r="AX592" s="219" t="e">
        <f>IF(ISBLANK(#REF!),"",#REF!)</f>
        <v>#REF!</v>
      </c>
      <c r="AY592" s="226" t="e">
        <f>IF(ISBLANK(#REF!),"",#REF!)</f>
        <v>#REF!</v>
      </c>
      <c r="AZ592" s="219" t="e">
        <f>IF(ISBLANK(#REF!),"",#REF!)</f>
        <v>#REF!</v>
      </c>
      <c r="BA592" s="219" t="e">
        <f>IF(ISBLANK(#REF!),"",#REF!)</f>
        <v>#REF!</v>
      </c>
      <c r="BB592" s="219" t="e">
        <f>IF(ISBLANK(#REF!),"",#REF!)</f>
        <v>#REF!</v>
      </c>
      <c r="BC592" s="219" t="e">
        <f>IF(ISBLANK(#REF!),"",#REF!)</f>
        <v>#REF!</v>
      </c>
      <c r="BD592" s="219" t="e">
        <f>IF(ISBLANK(#REF!),"",#REF!)</f>
        <v>#REF!</v>
      </c>
      <c r="BE592" s="219" t="e">
        <f>IF(ISBLANK(#REF!),"",#REF!)</f>
        <v>#REF!</v>
      </c>
      <c r="BF592" s="219" t="e">
        <f>IF(ISBLANK(#REF!),"",#REF!)</f>
        <v>#REF!</v>
      </c>
      <c r="BG592" s="219" t="e">
        <f>IF(ISBLANK(#REF!),"",#REF!)</f>
        <v>#REF!</v>
      </c>
      <c r="BH592" s="219" t="e">
        <f>IF(ISBLANK(#REF!),"",#REF!)</f>
        <v>#REF!</v>
      </c>
      <c r="BI592" s="219" t="e">
        <f>IF(ISBLANK(#REF!),"",#REF!)</f>
        <v>#REF!</v>
      </c>
      <c r="BJ592" s="219" t="e">
        <f>IF(ISBLANK(#REF!),"",#REF!)</f>
        <v>#REF!</v>
      </c>
      <c r="BK592" s="219" t="e">
        <f>IF(ISBLANK(#REF!),"",#REF!)</f>
        <v>#REF!</v>
      </c>
      <c r="BL592" s="219" t="e">
        <f>IF(ISBLANK(#REF!),"",#REF!)</f>
        <v>#REF!</v>
      </c>
      <c r="BM592" s="219" t="e">
        <f>IF(ISBLANK(#REF!),"",#REF!)</f>
        <v>#REF!</v>
      </c>
      <c r="BN592" s="219" t="e">
        <f>IF(ISBLANK(#REF!),"",#REF!)</f>
        <v>#REF!</v>
      </c>
      <c r="BO592" s="227" t="e">
        <f t="shared" si="166"/>
        <v>#REF!</v>
      </c>
      <c r="BP592" s="228" t="str">
        <f t="shared" si="169"/>
        <v/>
      </c>
      <c r="BQ592" s="229" t="str">
        <f t="shared" si="153"/>
        <v/>
      </c>
      <c r="BR592" s="228" t="e">
        <f t="shared" si="167"/>
        <v>#REF!</v>
      </c>
      <c r="BS592" s="230" t="e">
        <f t="shared" si="168"/>
        <v>#REF!</v>
      </c>
    </row>
    <row r="593" spans="1:71">
      <c r="A593" s="213" t="e">
        <f>IF(ISBLANK(#REF!),"",#REF!)</f>
        <v>#REF!</v>
      </c>
      <c r="B593" s="214" t="e">
        <f>IF(ISBLANK(#REF!),"",#REF!)</f>
        <v>#REF!</v>
      </c>
      <c r="C593" s="214" t="e">
        <f>IF(ISBLANK(#REF!),"",#REF!)</f>
        <v>#REF!</v>
      </c>
      <c r="D593" s="214" t="e">
        <f>IF(ISBLANK(#REF!),"",#REF!)</f>
        <v>#REF!</v>
      </c>
      <c r="E593" s="214" t="e">
        <f>IF(ISBLANK(#REF!),"",#REF!)</f>
        <v>#REF!</v>
      </c>
      <c r="F593" s="214" t="e">
        <f>IF(ISBLANK(#REF!),"",#REF!)</f>
        <v>#REF!</v>
      </c>
      <c r="G593" s="214" t="e">
        <f>IF(ISBLANK(#REF!),"",#REF!)</f>
        <v>#REF!</v>
      </c>
      <c r="H593" s="215" t="e">
        <f>IF(ISBLANK(#REF!),"",#REF!)</f>
        <v>#REF!</v>
      </c>
      <c r="I593" s="214" t="e">
        <f>IF(ISBLANK(#REF!),"",#REF!)</f>
        <v>#REF!</v>
      </c>
      <c r="J593" s="216" t="e">
        <f>IF(ISBLANK(#REF!),"",#REF!)</f>
        <v>#REF!</v>
      </c>
      <c r="K593" s="217" t="e">
        <f>IF(ISBLANK(#REF!),"",#REF!)</f>
        <v>#REF!</v>
      </c>
      <c r="L593" s="217" t="e">
        <f>IF(ISBLANK(#REF!),"",#REF!)</f>
        <v>#REF!</v>
      </c>
      <c r="M593" s="218" t="e">
        <f>IF(ISBLANK(#REF!),"",#REF!)</f>
        <v>#REF!</v>
      </c>
      <c r="N593" s="218" t="e">
        <f>IF(ISBLANK(#REF!),"",#REF!)</f>
        <v>#REF!</v>
      </c>
      <c r="O593" s="220" t="str">
        <f>IFERROR(VLOOKUP(_xlfn.CONCAT('Team Roster - Final'!$A593," : ",'Team Roster - Final'!$BM593),'Rate Calculations'!$C$4:$G$1100,5,FALSE),"")</f>
        <v/>
      </c>
      <c r="P593" s="225">
        <f>IF(ISBLANK('Rate Calculations'!$H595),"",'Rate Calculations'!$H595)</f>
        <v>1.7500000000000002E-2</v>
      </c>
      <c r="Q593" s="220" t="str">
        <f t="shared" si="154"/>
        <v/>
      </c>
      <c r="R593" s="221">
        <f>IF(ISBLANK('Rate Calculations'!$J595),"",'Rate Calculations'!$J595)</f>
        <v>3.5000000000000003E-2</v>
      </c>
      <c r="S593" s="220" t="str">
        <f t="shared" si="155"/>
        <v/>
      </c>
      <c r="T593" s="225" t="str">
        <f>IFERROR(VLOOKUP(_xlfn.CONCAT('Team Roster - Final'!$A593," : ",'Team Roster - Final'!$BM593),'Rate Calculations'!$C$4:$S$1100,10,FALSE),"")</f>
        <v/>
      </c>
      <c r="U593" s="225" t="str">
        <f>IFERROR(VLOOKUP(_xlfn.CONCAT('Team Roster - Final'!$A593," : ",'Team Roster - Final'!$BM593),'Rate Calculations'!$C$4:$S$1100,11,FALSE),"")</f>
        <v/>
      </c>
      <c r="V593" s="222" t="str">
        <f t="shared" si="156"/>
        <v/>
      </c>
      <c r="W593" s="222" t="str">
        <f t="shared" si="157"/>
        <v/>
      </c>
      <c r="X593" s="223" t="str">
        <f>IFERROR(VLOOKUP(_xlfn.CONCAT('Team Roster - Final'!$A593," : ",'Team Roster - Final'!$BM593),'Rate Calculations'!$C$4:$S$1100,14,FALSE),"")</f>
        <v/>
      </c>
      <c r="Y593" s="222" t="str">
        <f t="shared" si="158"/>
        <v/>
      </c>
      <c r="Z593" s="222" t="str">
        <f t="shared" si="159"/>
        <v/>
      </c>
      <c r="AA593" s="224" t="str">
        <f>IFERROR(IF(#REF!="Yes",$Y593, $Y593+$Q593*0.5),"")</f>
        <v/>
      </c>
      <c r="AB593" s="224" t="str">
        <f>IFERROR(IF(#REF!="Yes",$Z593, $Z593+$S593*0.5),"")</f>
        <v/>
      </c>
      <c r="AC593" s="220" t="str">
        <f>IFERROR(VLOOKUP(_xlfn.CONCAT('Team Roster - Final'!$A593," : ",'Team Roster - Final'!$BM593),'Rate Calculations'!$C$4:$U$1100,19,FALSE),"")</f>
        <v/>
      </c>
      <c r="AD593" s="220" t="str">
        <f t="shared" si="160"/>
        <v/>
      </c>
      <c r="AE593" s="220" t="str">
        <f t="shared" si="161"/>
        <v/>
      </c>
      <c r="AF593" s="225" t="str">
        <f>IFERROR(VLOOKUP(_xlfn.CONCAT('Team Roster - Final'!$A593," : ",'Team Roster - Final'!$BM593),'Rate Calculations'!$C$4:$AB$1100,22,FALSE),"")</f>
        <v/>
      </c>
      <c r="AG593" s="225" t="str">
        <f>IFERROR(VLOOKUP(_xlfn.CONCAT('Team Roster - Final'!$A593," : ",'Team Roster - Final'!$BM593),'Rate Calculations'!$C$4:$AB$1100,23,FALSE),"")</f>
        <v/>
      </c>
      <c r="AH593" s="222" t="str">
        <f t="shared" si="162"/>
        <v/>
      </c>
      <c r="AI593" s="222" t="str">
        <f t="shared" si="163"/>
        <v/>
      </c>
      <c r="AJ593" s="223" t="str">
        <f>Table1[[#This Row],[Home Office
Net Fee %]]</f>
        <v/>
      </c>
      <c r="AK593" s="222" t="str">
        <f t="shared" si="164"/>
        <v/>
      </c>
      <c r="AL593" s="222" t="str">
        <f t="shared" si="165"/>
        <v/>
      </c>
      <c r="AM593" s="215" t="str">
        <f>IFERROR(IF(#REF!="Yes",$AK593,($AK593+$AD593*0.5)),"")</f>
        <v/>
      </c>
      <c r="AN593" s="215" t="str">
        <f>IFERROR(IF(#REF!="Yes",$AL593,($AL593+$AE593*0.5)),"")</f>
        <v/>
      </c>
      <c r="AO593" s="374" t="str">
        <f>IF(ISBLANK('Team Roster Proposed - FBR'!Q594),"",'Team Roster Proposed - FBR'!Q594)</f>
        <v/>
      </c>
      <c r="AP593" s="226" t="e">
        <f>IF(ISBLANK(#REF!),"",#REF!)</f>
        <v>#REF!</v>
      </c>
      <c r="AQ593" s="226" t="e">
        <f>IF(ISBLANK(#REF!),"",#REF!)</f>
        <v>#REF!</v>
      </c>
      <c r="AR593" s="226" t="e">
        <f>IF(ISBLANK(#REF!),"",#REF!)</f>
        <v>#REF!</v>
      </c>
      <c r="AS593" s="219" t="e">
        <f>IF(ISBLANK(#REF!),"",#REF!)</f>
        <v>#REF!</v>
      </c>
      <c r="AT593" s="219" t="e">
        <f>IF(ISBLANK(#REF!),"",#REF!)</f>
        <v>#REF!</v>
      </c>
      <c r="AU593" s="219" t="e">
        <f>IF(ISBLANK(#REF!),"",#REF!)</f>
        <v>#REF!</v>
      </c>
      <c r="AV593" s="219" t="e">
        <f>IF(ISBLANK(#REF!),"",#REF!)</f>
        <v>#REF!</v>
      </c>
      <c r="AW593" s="219" t="e">
        <f>IF(ISBLANK(#REF!),"",#REF!)</f>
        <v>#REF!</v>
      </c>
      <c r="AX593" s="219" t="e">
        <f>IF(ISBLANK(#REF!),"",#REF!)</f>
        <v>#REF!</v>
      </c>
      <c r="AY593" s="226" t="e">
        <f>IF(ISBLANK(#REF!),"",#REF!)</f>
        <v>#REF!</v>
      </c>
      <c r="AZ593" s="219" t="e">
        <f>IF(ISBLANK(#REF!),"",#REF!)</f>
        <v>#REF!</v>
      </c>
      <c r="BA593" s="219" t="e">
        <f>IF(ISBLANK(#REF!),"",#REF!)</f>
        <v>#REF!</v>
      </c>
      <c r="BB593" s="219" t="e">
        <f>IF(ISBLANK(#REF!),"",#REF!)</f>
        <v>#REF!</v>
      </c>
      <c r="BC593" s="219" t="e">
        <f>IF(ISBLANK(#REF!),"",#REF!)</f>
        <v>#REF!</v>
      </c>
      <c r="BD593" s="219" t="e">
        <f>IF(ISBLANK(#REF!),"",#REF!)</f>
        <v>#REF!</v>
      </c>
      <c r="BE593" s="219" t="e">
        <f>IF(ISBLANK(#REF!),"",#REF!)</f>
        <v>#REF!</v>
      </c>
      <c r="BF593" s="219" t="e">
        <f>IF(ISBLANK(#REF!),"",#REF!)</f>
        <v>#REF!</v>
      </c>
      <c r="BG593" s="219" t="e">
        <f>IF(ISBLANK(#REF!),"",#REF!)</f>
        <v>#REF!</v>
      </c>
      <c r="BH593" s="219" t="e">
        <f>IF(ISBLANK(#REF!),"",#REF!)</f>
        <v>#REF!</v>
      </c>
      <c r="BI593" s="219" t="e">
        <f>IF(ISBLANK(#REF!),"",#REF!)</f>
        <v>#REF!</v>
      </c>
      <c r="BJ593" s="219" t="e">
        <f>IF(ISBLANK(#REF!),"",#REF!)</f>
        <v>#REF!</v>
      </c>
      <c r="BK593" s="219" t="e">
        <f>IF(ISBLANK(#REF!),"",#REF!)</f>
        <v>#REF!</v>
      </c>
      <c r="BL593" s="219" t="e">
        <f>IF(ISBLANK(#REF!),"",#REF!)</f>
        <v>#REF!</v>
      </c>
      <c r="BM593" s="219" t="e">
        <f>IF(ISBLANK(#REF!),"",#REF!)</f>
        <v>#REF!</v>
      </c>
      <c r="BN593" s="219" t="e">
        <f>IF(ISBLANK(#REF!),"",#REF!)</f>
        <v>#REF!</v>
      </c>
      <c r="BO593" s="227" t="e">
        <f t="shared" si="166"/>
        <v>#REF!</v>
      </c>
      <c r="BP593" s="228" t="str">
        <f t="shared" si="169"/>
        <v/>
      </c>
      <c r="BQ593" s="229" t="str">
        <f t="shared" si="153"/>
        <v/>
      </c>
      <c r="BR593" s="228" t="e">
        <f t="shared" si="167"/>
        <v>#REF!</v>
      </c>
      <c r="BS593" s="230" t="e">
        <f t="shared" si="168"/>
        <v>#REF!</v>
      </c>
    </row>
    <row r="594" spans="1:71">
      <c r="A594" s="213" t="e">
        <f>IF(ISBLANK(#REF!),"",#REF!)</f>
        <v>#REF!</v>
      </c>
      <c r="B594" s="214" t="e">
        <f>IF(ISBLANK(#REF!),"",#REF!)</f>
        <v>#REF!</v>
      </c>
      <c r="C594" s="214" t="e">
        <f>IF(ISBLANK(#REF!),"",#REF!)</f>
        <v>#REF!</v>
      </c>
      <c r="D594" s="214" t="e">
        <f>IF(ISBLANK(#REF!),"",#REF!)</f>
        <v>#REF!</v>
      </c>
      <c r="E594" s="214" t="e">
        <f>IF(ISBLANK(#REF!),"",#REF!)</f>
        <v>#REF!</v>
      </c>
      <c r="F594" s="214" t="e">
        <f>IF(ISBLANK(#REF!),"",#REF!)</f>
        <v>#REF!</v>
      </c>
      <c r="G594" s="214" t="e">
        <f>IF(ISBLANK(#REF!),"",#REF!)</f>
        <v>#REF!</v>
      </c>
      <c r="H594" s="215" t="e">
        <f>IF(ISBLANK(#REF!),"",#REF!)</f>
        <v>#REF!</v>
      </c>
      <c r="I594" s="214" t="e">
        <f>IF(ISBLANK(#REF!),"",#REF!)</f>
        <v>#REF!</v>
      </c>
      <c r="J594" s="216" t="e">
        <f>IF(ISBLANK(#REF!),"",#REF!)</f>
        <v>#REF!</v>
      </c>
      <c r="K594" s="217" t="e">
        <f>IF(ISBLANK(#REF!),"",#REF!)</f>
        <v>#REF!</v>
      </c>
      <c r="L594" s="217" t="e">
        <f>IF(ISBLANK(#REF!),"",#REF!)</f>
        <v>#REF!</v>
      </c>
      <c r="M594" s="218" t="e">
        <f>IF(ISBLANK(#REF!),"",#REF!)</f>
        <v>#REF!</v>
      </c>
      <c r="N594" s="218" t="e">
        <f>IF(ISBLANK(#REF!),"",#REF!)</f>
        <v>#REF!</v>
      </c>
      <c r="O594" s="220" t="str">
        <f>IFERROR(VLOOKUP(_xlfn.CONCAT('Team Roster - Final'!$A594," : ",'Team Roster - Final'!$BM594),'Rate Calculations'!$C$4:$G$1100,5,FALSE),"")</f>
        <v/>
      </c>
      <c r="P594" s="225">
        <f>IF(ISBLANK('Rate Calculations'!$H596),"",'Rate Calculations'!$H596)</f>
        <v>1.7500000000000002E-2</v>
      </c>
      <c r="Q594" s="220" t="str">
        <f t="shared" si="154"/>
        <v/>
      </c>
      <c r="R594" s="221">
        <f>IF(ISBLANK('Rate Calculations'!$J596),"",'Rate Calculations'!$J596)</f>
        <v>3.5000000000000003E-2</v>
      </c>
      <c r="S594" s="220" t="str">
        <f t="shared" si="155"/>
        <v/>
      </c>
      <c r="T594" s="225" t="str">
        <f>IFERROR(VLOOKUP(_xlfn.CONCAT('Team Roster - Final'!$A594," : ",'Team Roster - Final'!$BM594),'Rate Calculations'!$C$4:$S$1100,10,FALSE),"")</f>
        <v/>
      </c>
      <c r="U594" s="225" t="str">
        <f>IFERROR(VLOOKUP(_xlfn.CONCAT('Team Roster - Final'!$A594," : ",'Team Roster - Final'!$BM594),'Rate Calculations'!$C$4:$S$1100,11,FALSE),"")</f>
        <v/>
      </c>
      <c r="V594" s="222" t="str">
        <f t="shared" si="156"/>
        <v/>
      </c>
      <c r="W594" s="222" t="str">
        <f t="shared" si="157"/>
        <v/>
      </c>
      <c r="X594" s="223" t="str">
        <f>IFERROR(VLOOKUP(_xlfn.CONCAT('Team Roster - Final'!$A594," : ",'Team Roster - Final'!$BM594),'Rate Calculations'!$C$4:$S$1100,14,FALSE),"")</f>
        <v/>
      </c>
      <c r="Y594" s="222" t="str">
        <f t="shared" si="158"/>
        <v/>
      </c>
      <c r="Z594" s="222" t="str">
        <f t="shared" si="159"/>
        <v/>
      </c>
      <c r="AA594" s="224" t="str">
        <f>IFERROR(IF(#REF!="Yes",$Y594, $Y594+$Q594*0.5),"")</f>
        <v/>
      </c>
      <c r="AB594" s="224" t="str">
        <f>IFERROR(IF(#REF!="Yes",$Z594, $Z594+$S594*0.5),"")</f>
        <v/>
      </c>
      <c r="AC594" s="220" t="str">
        <f>IFERROR(VLOOKUP(_xlfn.CONCAT('Team Roster - Final'!$A594," : ",'Team Roster - Final'!$BM594),'Rate Calculations'!$C$4:$U$1100,19,FALSE),"")</f>
        <v/>
      </c>
      <c r="AD594" s="220" t="str">
        <f t="shared" si="160"/>
        <v/>
      </c>
      <c r="AE594" s="220" t="str">
        <f t="shared" si="161"/>
        <v/>
      </c>
      <c r="AF594" s="225" t="str">
        <f>IFERROR(VLOOKUP(_xlfn.CONCAT('Team Roster - Final'!$A594," : ",'Team Roster - Final'!$BM594),'Rate Calculations'!$C$4:$AB$1100,22,FALSE),"")</f>
        <v/>
      </c>
      <c r="AG594" s="225" t="str">
        <f>IFERROR(VLOOKUP(_xlfn.CONCAT('Team Roster - Final'!$A594," : ",'Team Roster - Final'!$BM594),'Rate Calculations'!$C$4:$AB$1100,23,FALSE),"")</f>
        <v/>
      </c>
      <c r="AH594" s="222" t="str">
        <f t="shared" si="162"/>
        <v/>
      </c>
      <c r="AI594" s="222" t="str">
        <f t="shared" si="163"/>
        <v/>
      </c>
      <c r="AJ594" s="223" t="str">
        <f>Table1[[#This Row],[Home Office
Net Fee %]]</f>
        <v/>
      </c>
      <c r="AK594" s="222" t="str">
        <f t="shared" si="164"/>
        <v/>
      </c>
      <c r="AL594" s="222" t="str">
        <f t="shared" si="165"/>
        <v/>
      </c>
      <c r="AM594" s="215" t="str">
        <f>IFERROR(IF(#REF!="Yes",$AK594,($AK594+$AD594*0.5)),"")</f>
        <v/>
      </c>
      <c r="AN594" s="215" t="str">
        <f>IFERROR(IF(#REF!="Yes",$AL594,($AL594+$AE594*0.5)),"")</f>
        <v/>
      </c>
      <c r="AO594" s="374" t="str">
        <f>IF(ISBLANK('Team Roster Proposed - FBR'!Q595),"",'Team Roster Proposed - FBR'!Q595)</f>
        <v/>
      </c>
      <c r="AP594" s="226" t="e">
        <f>IF(ISBLANK(#REF!),"",#REF!)</f>
        <v>#REF!</v>
      </c>
      <c r="AQ594" s="226" t="e">
        <f>IF(ISBLANK(#REF!),"",#REF!)</f>
        <v>#REF!</v>
      </c>
      <c r="AR594" s="226" t="e">
        <f>IF(ISBLANK(#REF!),"",#REF!)</f>
        <v>#REF!</v>
      </c>
      <c r="AS594" s="219" t="e">
        <f>IF(ISBLANK(#REF!),"",#REF!)</f>
        <v>#REF!</v>
      </c>
      <c r="AT594" s="219" t="e">
        <f>IF(ISBLANK(#REF!),"",#REF!)</f>
        <v>#REF!</v>
      </c>
      <c r="AU594" s="219" t="e">
        <f>IF(ISBLANK(#REF!),"",#REF!)</f>
        <v>#REF!</v>
      </c>
      <c r="AV594" s="219" t="e">
        <f>IF(ISBLANK(#REF!),"",#REF!)</f>
        <v>#REF!</v>
      </c>
      <c r="AW594" s="219" t="e">
        <f>IF(ISBLANK(#REF!),"",#REF!)</f>
        <v>#REF!</v>
      </c>
      <c r="AX594" s="219" t="e">
        <f>IF(ISBLANK(#REF!),"",#REF!)</f>
        <v>#REF!</v>
      </c>
      <c r="AY594" s="226" t="e">
        <f>IF(ISBLANK(#REF!),"",#REF!)</f>
        <v>#REF!</v>
      </c>
      <c r="AZ594" s="219" t="e">
        <f>IF(ISBLANK(#REF!),"",#REF!)</f>
        <v>#REF!</v>
      </c>
      <c r="BA594" s="219" t="e">
        <f>IF(ISBLANK(#REF!),"",#REF!)</f>
        <v>#REF!</v>
      </c>
      <c r="BB594" s="219" t="e">
        <f>IF(ISBLANK(#REF!),"",#REF!)</f>
        <v>#REF!</v>
      </c>
      <c r="BC594" s="219" t="e">
        <f>IF(ISBLANK(#REF!),"",#REF!)</f>
        <v>#REF!</v>
      </c>
      <c r="BD594" s="219" t="e">
        <f>IF(ISBLANK(#REF!),"",#REF!)</f>
        <v>#REF!</v>
      </c>
      <c r="BE594" s="219" t="e">
        <f>IF(ISBLANK(#REF!),"",#REF!)</f>
        <v>#REF!</v>
      </c>
      <c r="BF594" s="219" t="e">
        <f>IF(ISBLANK(#REF!),"",#REF!)</f>
        <v>#REF!</v>
      </c>
      <c r="BG594" s="219" t="e">
        <f>IF(ISBLANK(#REF!),"",#REF!)</f>
        <v>#REF!</v>
      </c>
      <c r="BH594" s="219" t="e">
        <f>IF(ISBLANK(#REF!),"",#REF!)</f>
        <v>#REF!</v>
      </c>
      <c r="BI594" s="219" t="e">
        <f>IF(ISBLANK(#REF!),"",#REF!)</f>
        <v>#REF!</v>
      </c>
      <c r="BJ594" s="219" t="e">
        <f>IF(ISBLANK(#REF!),"",#REF!)</f>
        <v>#REF!</v>
      </c>
      <c r="BK594" s="219" t="e">
        <f>IF(ISBLANK(#REF!),"",#REF!)</f>
        <v>#REF!</v>
      </c>
      <c r="BL594" s="219" t="e">
        <f>IF(ISBLANK(#REF!),"",#REF!)</f>
        <v>#REF!</v>
      </c>
      <c r="BM594" s="219" t="e">
        <f>IF(ISBLANK(#REF!),"",#REF!)</f>
        <v>#REF!</v>
      </c>
      <c r="BN594" s="219" t="e">
        <f>IF(ISBLANK(#REF!),"",#REF!)</f>
        <v>#REF!</v>
      </c>
      <c r="BO594" s="227" t="e">
        <f t="shared" si="166"/>
        <v>#REF!</v>
      </c>
      <c r="BP594" s="228" t="str">
        <f t="shared" si="169"/>
        <v/>
      </c>
      <c r="BQ594" s="229" t="str">
        <f t="shared" si="153"/>
        <v/>
      </c>
      <c r="BR594" s="228" t="e">
        <f t="shared" si="167"/>
        <v>#REF!</v>
      </c>
      <c r="BS594" s="230" t="e">
        <f t="shared" si="168"/>
        <v>#REF!</v>
      </c>
    </row>
    <row r="595" spans="1:71">
      <c r="A595" s="213" t="e">
        <f>IF(ISBLANK(#REF!),"",#REF!)</f>
        <v>#REF!</v>
      </c>
      <c r="B595" s="214" t="e">
        <f>IF(ISBLANK(#REF!),"",#REF!)</f>
        <v>#REF!</v>
      </c>
      <c r="C595" s="214" t="e">
        <f>IF(ISBLANK(#REF!),"",#REF!)</f>
        <v>#REF!</v>
      </c>
      <c r="D595" s="214" t="e">
        <f>IF(ISBLANK(#REF!),"",#REF!)</f>
        <v>#REF!</v>
      </c>
      <c r="E595" s="214" t="e">
        <f>IF(ISBLANK(#REF!),"",#REF!)</f>
        <v>#REF!</v>
      </c>
      <c r="F595" s="214" t="e">
        <f>IF(ISBLANK(#REF!),"",#REF!)</f>
        <v>#REF!</v>
      </c>
      <c r="G595" s="214" t="e">
        <f>IF(ISBLANK(#REF!),"",#REF!)</f>
        <v>#REF!</v>
      </c>
      <c r="H595" s="215" t="e">
        <f>IF(ISBLANK(#REF!),"",#REF!)</f>
        <v>#REF!</v>
      </c>
      <c r="I595" s="214" t="e">
        <f>IF(ISBLANK(#REF!),"",#REF!)</f>
        <v>#REF!</v>
      </c>
      <c r="J595" s="216" t="e">
        <f>IF(ISBLANK(#REF!),"",#REF!)</f>
        <v>#REF!</v>
      </c>
      <c r="K595" s="217" t="e">
        <f>IF(ISBLANK(#REF!),"",#REF!)</f>
        <v>#REF!</v>
      </c>
      <c r="L595" s="217" t="e">
        <f>IF(ISBLANK(#REF!),"",#REF!)</f>
        <v>#REF!</v>
      </c>
      <c r="M595" s="218" t="e">
        <f>IF(ISBLANK(#REF!),"",#REF!)</f>
        <v>#REF!</v>
      </c>
      <c r="N595" s="218" t="e">
        <f>IF(ISBLANK(#REF!),"",#REF!)</f>
        <v>#REF!</v>
      </c>
      <c r="O595" s="220" t="str">
        <f>IFERROR(VLOOKUP(_xlfn.CONCAT('Team Roster - Final'!$A595," : ",'Team Roster - Final'!$BM595),'Rate Calculations'!$C$4:$G$1100,5,FALSE),"")</f>
        <v/>
      </c>
      <c r="P595" s="225">
        <f>IF(ISBLANK('Rate Calculations'!$H597),"",'Rate Calculations'!$H597)</f>
        <v>1.7500000000000002E-2</v>
      </c>
      <c r="Q595" s="220" t="str">
        <f t="shared" si="154"/>
        <v/>
      </c>
      <c r="R595" s="221">
        <f>IF(ISBLANK('Rate Calculations'!$J597),"",'Rate Calculations'!$J597)</f>
        <v>3.5000000000000003E-2</v>
      </c>
      <c r="S595" s="220" t="str">
        <f t="shared" si="155"/>
        <v/>
      </c>
      <c r="T595" s="225" t="str">
        <f>IFERROR(VLOOKUP(_xlfn.CONCAT('Team Roster - Final'!$A595," : ",'Team Roster - Final'!$BM595),'Rate Calculations'!$C$4:$S$1100,10,FALSE),"")</f>
        <v/>
      </c>
      <c r="U595" s="225" t="str">
        <f>IFERROR(VLOOKUP(_xlfn.CONCAT('Team Roster - Final'!$A595," : ",'Team Roster - Final'!$BM595),'Rate Calculations'!$C$4:$S$1100,11,FALSE),"")</f>
        <v/>
      </c>
      <c r="V595" s="222" t="str">
        <f t="shared" si="156"/>
        <v/>
      </c>
      <c r="W595" s="222" t="str">
        <f t="shared" si="157"/>
        <v/>
      </c>
      <c r="X595" s="223" t="str">
        <f>IFERROR(VLOOKUP(_xlfn.CONCAT('Team Roster - Final'!$A595," : ",'Team Roster - Final'!$BM595),'Rate Calculations'!$C$4:$S$1100,14,FALSE),"")</f>
        <v/>
      </c>
      <c r="Y595" s="222" t="str">
        <f t="shared" si="158"/>
        <v/>
      </c>
      <c r="Z595" s="222" t="str">
        <f t="shared" si="159"/>
        <v/>
      </c>
      <c r="AA595" s="224" t="str">
        <f>IFERROR(IF(#REF!="Yes",$Y595, $Y595+$Q595*0.5),"")</f>
        <v/>
      </c>
      <c r="AB595" s="224" t="str">
        <f>IFERROR(IF(#REF!="Yes",$Z595, $Z595+$S595*0.5),"")</f>
        <v/>
      </c>
      <c r="AC595" s="220" t="str">
        <f>IFERROR(VLOOKUP(_xlfn.CONCAT('Team Roster - Final'!$A595," : ",'Team Roster - Final'!$BM595),'Rate Calculations'!$C$4:$U$1100,19,FALSE),"")</f>
        <v/>
      </c>
      <c r="AD595" s="220" t="str">
        <f t="shared" si="160"/>
        <v/>
      </c>
      <c r="AE595" s="220" t="str">
        <f t="shared" si="161"/>
        <v/>
      </c>
      <c r="AF595" s="225" t="str">
        <f>IFERROR(VLOOKUP(_xlfn.CONCAT('Team Roster - Final'!$A595," : ",'Team Roster - Final'!$BM595),'Rate Calculations'!$C$4:$AB$1100,22,FALSE),"")</f>
        <v/>
      </c>
      <c r="AG595" s="225" t="str">
        <f>IFERROR(VLOOKUP(_xlfn.CONCAT('Team Roster - Final'!$A595," : ",'Team Roster - Final'!$BM595),'Rate Calculations'!$C$4:$AB$1100,23,FALSE),"")</f>
        <v/>
      </c>
      <c r="AH595" s="222" t="str">
        <f t="shared" si="162"/>
        <v/>
      </c>
      <c r="AI595" s="222" t="str">
        <f t="shared" si="163"/>
        <v/>
      </c>
      <c r="AJ595" s="223" t="str">
        <f>Table1[[#This Row],[Home Office
Net Fee %]]</f>
        <v/>
      </c>
      <c r="AK595" s="222" t="str">
        <f t="shared" si="164"/>
        <v/>
      </c>
      <c r="AL595" s="222" t="str">
        <f t="shared" si="165"/>
        <v/>
      </c>
      <c r="AM595" s="215" t="str">
        <f>IFERROR(IF(#REF!="Yes",$AK595,($AK595+$AD595*0.5)),"")</f>
        <v/>
      </c>
      <c r="AN595" s="215" t="str">
        <f>IFERROR(IF(#REF!="Yes",$AL595,($AL595+$AE595*0.5)),"")</f>
        <v/>
      </c>
      <c r="AO595" s="374" t="str">
        <f>IF(ISBLANK('Team Roster Proposed - FBR'!Q596),"",'Team Roster Proposed - FBR'!Q596)</f>
        <v/>
      </c>
      <c r="AP595" s="226" t="e">
        <f>IF(ISBLANK(#REF!),"",#REF!)</f>
        <v>#REF!</v>
      </c>
      <c r="AQ595" s="226" t="e">
        <f>IF(ISBLANK(#REF!),"",#REF!)</f>
        <v>#REF!</v>
      </c>
      <c r="AR595" s="226" t="e">
        <f>IF(ISBLANK(#REF!),"",#REF!)</f>
        <v>#REF!</v>
      </c>
      <c r="AS595" s="219" t="e">
        <f>IF(ISBLANK(#REF!),"",#REF!)</f>
        <v>#REF!</v>
      </c>
      <c r="AT595" s="219" t="e">
        <f>IF(ISBLANK(#REF!),"",#REF!)</f>
        <v>#REF!</v>
      </c>
      <c r="AU595" s="219" t="e">
        <f>IF(ISBLANK(#REF!),"",#REF!)</f>
        <v>#REF!</v>
      </c>
      <c r="AV595" s="219" t="e">
        <f>IF(ISBLANK(#REF!),"",#REF!)</f>
        <v>#REF!</v>
      </c>
      <c r="AW595" s="219" t="e">
        <f>IF(ISBLANK(#REF!),"",#REF!)</f>
        <v>#REF!</v>
      </c>
      <c r="AX595" s="219" t="e">
        <f>IF(ISBLANK(#REF!),"",#REF!)</f>
        <v>#REF!</v>
      </c>
      <c r="AY595" s="226" t="e">
        <f>IF(ISBLANK(#REF!),"",#REF!)</f>
        <v>#REF!</v>
      </c>
      <c r="AZ595" s="219" t="e">
        <f>IF(ISBLANK(#REF!),"",#REF!)</f>
        <v>#REF!</v>
      </c>
      <c r="BA595" s="219" t="e">
        <f>IF(ISBLANK(#REF!),"",#REF!)</f>
        <v>#REF!</v>
      </c>
      <c r="BB595" s="219" t="e">
        <f>IF(ISBLANK(#REF!),"",#REF!)</f>
        <v>#REF!</v>
      </c>
      <c r="BC595" s="219" t="e">
        <f>IF(ISBLANK(#REF!),"",#REF!)</f>
        <v>#REF!</v>
      </c>
      <c r="BD595" s="219" t="e">
        <f>IF(ISBLANK(#REF!),"",#REF!)</f>
        <v>#REF!</v>
      </c>
      <c r="BE595" s="219" t="e">
        <f>IF(ISBLANK(#REF!),"",#REF!)</f>
        <v>#REF!</v>
      </c>
      <c r="BF595" s="219" t="e">
        <f>IF(ISBLANK(#REF!),"",#REF!)</f>
        <v>#REF!</v>
      </c>
      <c r="BG595" s="219" t="e">
        <f>IF(ISBLANK(#REF!),"",#REF!)</f>
        <v>#REF!</v>
      </c>
      <c r="BH595" s="219" t="e">
        <f>IF(ISBLANK(#REF!),"",#REF!)</f>
        <v>#REF!</v>
      </c>
      <c r="BI595" s="219" t="e">
        <f>IF(ISBLANK(#REF!),"",#REF!)</f>
        <v>#REF!</v>
      </c>
      <c r="BJ595" s="219" t="e">
        <f>IF(ISBLANK(#REF!),"",#REF!)</f>
        <v>#REF!</v>
      </c>
      <c r="BK595" s="219" t="e">
        <f>IF(ISBLANK(#REF!),"",#REF!)</f>
        <v>#REF!</v>
      </c>
      <c r="BL595" s="219" t="e">
        <f>IF(ISBLANK(#REF!),"",#REF!)</f>
        <v>#REF!</v>
      </c>
      <c r="BM595" s="219" t="e">
        <f>IF(ISBLANK(#REF!),"",#REF!)</f>
        <v>#REF!</v>
      </c>
      <c r="BN595" s="219" t="e">
        <f>IF(ISBLANK(#REF!),"",#REF!)</f>
        <v>#REF!</v>
      </c>
      <c r="BO595" s="227" t="e">
        <f t="shared" si="166"/>
        <v>#REF!</v>
      </c>
      <c r="BP595" s="228" t="str">
        <f t="shared" si="169"/>
        <v/>
      </c>
      <c r="BQ595" s="229" t="str">
        <f t="shared" si="153"/>
        <v/>
      </c>
      <c r="BR595" s="228" t="e">
        <f t="shared" si="167"/>
        <v>#REF!</v>
      </c>
      <c r="BS595" s="230" t="e">
        <f t="shared" si="168"/>
        <v>#REF!</v>
      </c>
    </row>
    <row r="596" spans="1:71">
      <c r="A596" s="213" t="e">
        <f>IF(ISBLANK(#REF!),"",#REF!)</f>
        <v>#REF!</v>
      </c>
      <c r="B596" s="214" t="e">
        <f>IF(ISBLANK(#REF!),"",#REF!)</f>
        <v>#REF!</v>
      </c>
      <c r="C596" s="214" t="e">
        <f>IF(ISBLANK(#REF!),"",#REF!)</f>
        <v>#REF!</v>
      </c>
      <c r="D596" s="214" t="e">
        <f>IF(ISBLANK(#REF!),"",#REF!)</f>
        <v>#REF!</v>
      </c>
      <c r="E596" s="214" t="e">
        <f>IF(ISBLANK(#REF!),"",#REF!)</f>
        <v>#REF!</v>
      </c>
      <c r="F596" s="214" t="e">
        <f>IF(ISBLANK(#REF!),"",#REF!)</f>
        <v>#REF!</v>
      </c>
      <c r="G596" s="214" t="e">
        <f>IF(ISBLANK(#REF!),"",#REF!)</f>
        <v>#REF!</v>
      </c>
      <c r="H596" s="215" t="e">
        <f>IF(ISBLANK(#REF!),"",#REF!)</f>
        <v>#REF!</v>
      </c>
      <c r="I596" s="214" t="e">
        <f>IF(ISBLANK(#REF!),"",#REF!)</f>
        <v>#REF!</v>
      </c>
      <c r="J596" s="216" t="e">
        <f>IF(ISBLANK(#REF!),"",#REF!)</f>
        <v>#REF!</v>
      </c>
      <c r="K596" s="217" t="e">
        <f>IF(ISBLANK(#REF!),"",#REF!)</f>
        <v>#REF!</v>
      </c>
      <c r="L596" s="217" t="e">
        <f>IF(ISBLANK(#REF!),"",#REF!)</f>
        <v>#REF!</v>
      </c>
      <c r="M596" s="218" t="e">
        <f>IF(ISBLANK(#REF!),"",#REF!)</f>
        <v>#REF!</v>
      </c>
      <c r="N596" s="218" t="e">
        <f>IF(ISBLANK(#REF!),"",#REF!)</f>
        <v>#REF!</v>
      </c>
      <c r="O596" s="220" t="str">
        <f>IFERROR(VLOOKUP(_xlfn.CONCAT('Team Roster - Final'!$A596," : ",'Team Roster - Final'!$BM596),'Rate Calculations'!$C$4:$G$1100,5,FALSE),"")</f>
        <v/>
      </c>
      <c r="P596" s="225">
        <f>IF(ISBLANK('Rate Calculations'!$H598),"",'Rate Calculations'!$H598)</f>
        <v>1.7500000000000002E-2</v>
      </c>
      <c r="Q596" s="220" t="str">
        <f t="shared" si="154"/>
        <v/>
      </c>
      <c r="R596" s="221">
        <f>IF(ISBLANK('Rate Calculations'!$J598),"",'Rate Calculations'!$J598)</f>
        <v>3.5000000000000003E-2</v>
      </c>
      <c r="S596" s="220" t="str">
        <f t="shared" si="155"/>
        <v/>
      </c>
      <c r="T596" s="225" t="str">
        <f>IFERROR(VLOOKUP(_xlfn.CONCAT('Team Roster - Final'!$A596," : ",'Team Roster - Final'!$BM596),'Rate Calculations'!$C$4:$S$1100,10,FALSE),"")</f>
        <v/>
      </c>
      <c r="U596" s="225" t="str">
        <f>IFERROR(VLOOKUP(_xlfn.CONCAT('Team Roster - Final'!$A596," : ",'Team Roster - Final'!$BM596),'Rate Calculations'!$C$4:$S$1100,11,FALSE),"")</f>
        <v/>
      </c>
      <c r="V596" s="222" t="str">
        <f t="shared" si="156"/>
        <v/>
      </c>
      <c r="W596" s="222" t="str">
        <f t="shared" si="157"/>
        <v/>
      </c>
      <c r="X596" s="223" t="str">
        <f>IFERROR(VLOOKUP(_xlfn.CONCAT('Team Roster - Final'!$A596," : ",'Team Roster - Final'!$BM596),'Rate Calculations'!$C$4:$S$1100,14,FALSE),"")</f>
        <v/>
      </c>
      <c r="Y596" s="222" t="str">
        <f t="shared" si="158"/>
        <v/>
      </c>
      <c r="Z596" s="222" t="str">
        <f t="shared" si="159"/>
        <v/>
      </c>
      <c r="AA596" s="224" t="str">
        <f>IFERROR(IF(#REF!="Yes",$Y596, $Y596+$Q596*0.5),"")</f>
        <v/>
      </c>
      <c r="AB596" s="224" t="str">
        <f>IFERROR(IF(#REF!="Yes",$Z596, $Z596+$S596*0.5),"")</f>
        <v/>
      </c>
      <c r="AC596" s="220" t="str">
        <f>IFERROR(VLOOKUP(_xlfn.CONCAT('Team Roster - Final'!$A596," : ",'Team Roster - Final'!$BM596),'Rate Calculations'!$C$4:$U$1100,19,FALSE),"")</f>
        <v/>
      </c>
      <c r="AD596" s="220" t="str">
        <f t="shared" si="160"/>
        <v/>
      </c>
      <c r="AE596" s="220" t="str">
        <f t="shared" si="161"/>
        <v/>
      </c>
      <c r="AF596" s="225" t="str">
        <f>IFERROR(VLOOKUP(_xlfn.CONCAT('Team Roster - Final'!$A596," : ",'Team Roster - Final'!$BM596),'Rate Calculations'!$C$4:$AB$1100,22,FALSE),"")</f>
        <v/>
      </c>
      <c r="AG596" s="225" t="str">
        <f>IFERROR(VLOOKUP(_xlfn.CONCAT('Team Roster - Final'!$A596," : ",'Team Roster - Final'!$BM596),'Rate Calculations'!$C$4:$AB$1100,23,FALSE),"")</f>
        <v/>
      </c>
      <c r="AH596" s="222" t="str">
        <f t="shared" si="162"/>
        <v/>
      </c>
      <c r="AI596" s="222" t="str">
        <f t="shared" si="163"/>
        <v/>
      </c>
      <c r="AJ596" s="223" t="str">
        <f>Table1[[#This Row],[Home Office
Net Fee %]]</f>
        <v/>
      </c>
      <c r="AK596" s="222" t="str">
        <f t="shared" si="164"/>
        <v/>
      </c>
      <c r="AL596" s="222" t="str">
        <f t="shared" si="165"/>
        <v/>
      </c>
      <c r="AM596" s="215" t="str">
        <f>IFERROR(IF(#REF!="Yes",$AK596,($AK596+$AD596*0.5)),"")</f>
        <v/>
      </c>
      <c r="AN596" s="215" t="str">
        <f>IFERROR(IF(#REF!="Yes",$AL596,($AL596+$AE596*0.5)),"")</f>
        <v/>
      </c>
      <c r="AO596" s="374" t="str">
        <f>IF(ISBLANK('Team Roster Proposed - FBR'!Q597),"",'Team Roster Proposed - FBR'!Q597)</f>
        <v/>
      </c>
      <c r="AP596" s="226" t="e">
        <f>IF(ISBLANK(#REF!),"",#REF!)</f>
        <v>#REF!</v>
      </c>
      <c r="AQ596" s="226" t="e">
        <f>IF(ISBLANK(#REF!),"",#REF!)</f>
        <v>#REF!</v>
      </c>
      <c r="AR596" s="226" t="e">
        <f>IF(ISBLANK(#REF!),"",#REF!)</f>
        <v>#REF!</v>
      </c>
      <c r="AS596" s="219" t="e">
        <f>IF(ISBLANK(#REF!),"",#REF!)</f>
        <v>#REF!</v>
      </c>
      <c r="AT596" s="219" t="e">
        <f>IF(ISBLANK(#REF!),"",#REF!)</f>
        <v>#REF!</v>
      </c>
      <c r="AU596" s="219" t="e">
        <f>IF(ISBLANK(#REF!),"",#REF!)</f>
        <v>#REF!</v>
      </c>
      <c r="AV596" s="219" t="e">
        <f>IF(ISBLANK(#REF!),"",#REF!)</f>
        <v>#REF!</v>
      </c>
      <c r="AW596" s="219" t="e">
        <f>IF(ISBLANK(#REF!),"",#REF!)</f>
        <v>#REF!</v>
      </c>
      <c r="AX596" s="219" t="e">
        <f>IF(ISBLANK(#REF!),"",#REF!)</f>
        <v>#REF!</v>
      </c>
      <c r="AY596" s="226" t="e">
        <f>IF(ISBLANK(#REF!),"",#REF!)</f>
        <v>#REF!</v>
      </c>
      <c r="AZ596" s="219" t="e">
        <f>IF(ISBLANK(#REF!),"",#REF!)</f>
        <v>#REF!</v>
      </c>
      <c r="BA596" s="219" t="e">
        <f>IF(ISBLANK(#REF!),"",#REF!)</f>
        <v>#REF!</v>
      </c>
      <c r="BB596" s="219" t="e">
        <f>IF(ISBLANK(#REF!),"",#REF!)</f>
        <v>#REF!</v>
      </c>
      <c r="BC596" s="219" t="e">
        <f>IF(ISBLANK(#REF!),"",#REF!)</f>
        <v>#REF!</v>
      </c>
      <c r="BD596" s="219" t="e">
        <f>IF(ISBLANK(#REF!),"",#REF!)</f>
        <v>#REF!</v>
      </c>
      <c r="BE596" s="219" t="e">
        <f>IF(ISBLANK(#REF!),"",#REF!)</f>
        <v>#REF!</v>
      </c>
      <c r="BF596" s="219" t="e">
        <f>IF(ISBLANK(#REF!),"",#REF!)</f>
        <v>#REF!</v>
      </c>
      <c r="BG596" s="219" t="e">
        <f>IF(ISBLANK(#REF!),"",#REF!)</f>
        <v>#REF!</v>
      </c>
      <c r="BH596" s="219" t="e">
        <f>IF(ISBLANK(#REF!),"",#REF!)</f>
        <v>#REF!</v>
      </c>
      <c r="BI596" s="219" t="e">
        <f>IF(ISBLANK(#REF!),"",#REF!)</f>
        <v>#REF!</v>
      </c>
      <c r="BJ596" s="219" t="e">
        <f>IF(ISBLANK(#REF!),"",#REF!)</f>
        <v>#REF!</v>
      </c>
      <c r="BK596" s="219" t="e">
        <f>IF(ISBLANK(#REF!),"",#REF!)</f>
        <v>#REF!</v>
      </c>
      <c r="BL596" s="219" t="e">
        <f>IF(ISBLANK(#REF!),"",#REF!)</f>
        <v>#REF!</v>
      </c>
      <c r="BM596" s="219" t="e">
        <f>IF(ISBLANK(#REF!),"",#REF!)</f>
        <v>#REF!</v>
      </c>
      <c r="BN596" s="219" t="e">
        <f>IF(ISBLANK(#REF!),"",#REF!)</f>
        <v>#REF!</v>
      </c>
      <c r="BO596" s="227" t="e">
        <f t="shared" si="166"/>
        <v>#REF!</v>
      </c>
      <c r="BP596" s="228" t="str">
        <f t="shared" si="169"/>
        <v/>
      </c>
      <c r="BQ596" s="229" t="str">
        <f t="shared" si="153"/>
        <v/>
      </c>
      <c r="BR596" s="228" t="e">
        <f t="shared" si="167"/>
        <v>#REF!</v>
      </c>
      <c r="BS596" s="230" t="e">
        <f t="shared" si="168"/>
        <v>#REF!</v>
      </c>
    </row>
    <row r="597" spans="1:71">
      <c r="A597" s="213" t="e">
        <f>IF(ISBLANK(#REF!),"",#REF!)</f>
        <v>#REF!</v>
      </c>
      <c r="B597" s="214" t="e">
        <f>IF(ISBLANK(#REF!),"",#REF!)</f>
        <v>#REF!</v>
      </c>
      <c r="C597" s="214" t="e">
        <f>IF(ISBLANK(#REF!),"",#REF!)</f>
        <v>#REF!</v>
      </c>
      <c r="D597" s="214" t="e">
        <f>IF(ISBLANK(#REF!),"",#REF!)</f>
        <v>#REF!</v>
      </c>
      <c r="E597" s="214" t="e">
        <f>IF(ISBLANK(#REF!),"",#REF!)</f>
        <v>#REF!</v>
      </c>
      <c r="F597" s="214" t="e">
        <f>IF(ISBLANK(#REF!),"",#REF!)</f>
        <v>#REF!</v>
      </c>
      <c r="G597" s="214" t="e">
        <f>IF(ISBLANK(#REF!),"",#REF!)</f>
        <v>#REF!</v>
      </c>
      <c r="H597" s="215" t="e">
        <f>IF(ISBLANK(#REF!),"",#REF!)</f>
        <v>#REF!</v>
      </c>
      <c r="I597" s="214" t="e">
        <f>IF(ISBLANK(#REF!),"",#REF!)</f>
        <v>#REF!</v>
      </c>
      <c r="J597" s="216" t="e">
        <f>IF(ISBLANK(#REF!),"",#REF!)</f>
        <v>#REF!</v>
      </c>
      <c r="K597" s="217" t="e">
        <f>IF(ISBLANK(#REF!),"",#REF!)</f>
        <v>#REF!</v>
      </c>
      <c r="L597" s="217" t="e">
        <f>IF(ISBLANK(#REF!),"",#REF!)</f>
        <v>#REF!</v>
      </c>
      <c r="M597" s="218" t="e">
        <f>IF(ISBLANK(#REF!),"",#REF!)</f>
        <v>#REF!</v>
      </c>
      <c r="N597" s="218" t="e">
        <f>IF(ISBLANK(#REF!),"",#REF!)</f>
        <v>#REF!</v>
      </c>
      <c r="O597" s="220" t="str">
        <f>IFERROR(VLOOKUP(_xlfn.CONCAT('Team Roster - Final'!$A597," : ",'Team Roster - Final'!$BM597),'Rate Calculations'!$C$4:$G$1100,5,FALSE),"")</f>
        <v/>
      </c>
      <c r="P597" s="225">
        <f>IF(ISBLANK('Rate Calculations'!$H599),"",'Rate Calculations'!$H599)</f>
        <v>1.7500000000000002E-2</v>
      </c>
      <c r="Q597" s="220" t="str">
        <f t="shared" si="154"/>
        <v/>
      </c>
      <c r="R597" s="221">
        <f>IF(ISBLANK('Rate Calculations'!$J599),"",'Rate Calculations'!$J599)</f>
        <v>3.5000000000000003E-2</v>
      </c>
      <c r="S597" s="220" t="str">
        <f t="shared" si="155"/>
        <v/>
      </c>
      <c r="T597" s="225" t="str">
        <f>IFERROR(VLOOKUP(_xlfn.CONCAT('Team Roster - Final'!$A597," : ",'Team Roster - Final'!$BM597),'Rate Calculations'!$C$4:$S$1100,10,FALSE),"")</f>
        <v/>
      </c>
      <c r="U597" s="225" t="str">
        <f>IFERROR(VLOOKUP(_xlfn.CONCAT('Team Roster - Final'!$A597," : ",'Team Roster - Final'!$BM597),'Rate Calculations'!$C$4:$S$1100,11,FALSE),"")</f>
        <v/>
      </c>
      <c r="V597" s="222" t="str">
        <f t="shared" si="156"/>
        <v/>
      </c>
      <c r="W597" s="222" t="str">
        <f t="shared" si="157"/>
        <v/>
      </c>
      <c r="X597" s="223" t="str">
        <f>IFERROR(VLOOKUP(_xlfn.CONCAT('Team Roster - Final'!$A597," : ",'Team Roster - Final'!$BM597),'Rate Calculations'!$C$4:$S$1100,14,FALSE),"")</f>
        <v/>
      </c>
      <c r="Y597" s="222" t="str">
        <f t="shared" si="158"/>
        <v/>
      </c>
      <c r="Z597" s="222" t="str">
        <f t="shared" si="159"/>
        <v/>
      </c>
      <c r="AA597" s="224" t="str">
        <f>IFERROR(IF(#REF!="Yes",$Y597, $Y597+$Q597*0.5),"")</f>
        <v/>
      </c>
      <c r="AB597" s="224" t="str">
        <f>IFERROR(IF(#REF!="Yes",$Z597, $Z597+$S597*0.5),"")</f>
        <v/>
      </c>
      <c r="AC597" s="220" t="str">
        <f>IFERROR(VLOOKUP(_xlfn.CONCAT('Team Roster - Final'!$A597," : ",'Team Roster - Final'!$BM597),'Rate Calculations'!$C$4:$U$1100,19,FALSE),"")</f>
        <v/>
      </c>
      <c r="AD597" s="220" t="str">
        <f t="shared" si="160"/>
        <v/>
      </c>
      <c r="AE597" s="220" t="str">
        <f t="shared" si="161"/>
        <v/>
      </c>
      <c r="AF597" s="225" t="str">
        <f>IFERROR(VLOOKUP(_xlfn.CONCAT('Team Roster - Final'!$A597," : ",'Team Roster - Final'!$BM597),'Rate Calculations'!$C$4:$AB$1100,22,FALSE),"")</f>
        <v/>
      </c>
      <c r="AG597" s="225" t="str">
        <f>IFERROR(VLOOKUP(_xlfn.CONCAT('Team Roster - Final'!$A597," : ",'Team Roster - Final'!$BM597),'Rate Calculations'!$C$4:$AB$1100,23,FALSE),"")</f>
        <v/>
      </c>
      <c r="AH597" s="222" t="str">
        <f t="shared" si="162"/>
        <v/>
      </c>
      <c r="AI597" s="222" t="str">
        <f t="shared" si="163"/>
        <v/>
      </c>
      <c r="AJ597" s="223" t="str">
        <f>Table1[[#This Row],[Home Office
Net Fee %]]</f>
        <v/>
      </c>
      <c r="AK597" s="222" t="str">
        <f t="shared" si="164"/>
        <v/>
      </c>
      <c r="AL597" s="222" t="str">
        <f t="shared" si="165"/>
        <v/>
      </c>
      <c r="AM597" s="215" t="str">
        <f>IFERROR(IF(#REF!="Yes",$AK597,($AK597+$AD597*0.5)),"")</f>
        <v/>
      </c>
      <c r="AN597" s="215" t="str">
        <f>IFERROR(IF(#REF!="Yes",$AL597,($AL597+$AE597*0.5)),"")</f>
        <v/>
      </c>
      <c r="AO597" s="374" t="str">
        <f>IF(ISBLANK('Team Roster Proposed - FBR'!Q598),"",'Team Roster Proposed - FBR'!Q598)</f>
        <v/>
      </c>
      <c r="AP597" s="226" t="e">
        <f>IF(ISBLANK(#REF!),"",#REF!)</f>
        <v>#REF!</v>
      </c>
      <c r="AQ597" s="226" t="e">
        <f>IF(ISBLANK(#REF!),"",#REF!)</f>
        <v>#REF!</v>
      </c>
      <c r="AR597" s="226" t="e">
        <f>IF(ISBLANK(#REF!),"",#REF!)</f>
        <v>#REF!</v>
      </c>
      <c r="AS597" s="219" t="e">
        <f>IF(ISBLANK(#REF!),"",#REF!)</f>
        <v>#REF!</v>
      </c>
      <c r="AT597" s="219" t="e">
        <f>IF(ISBLANK(#REF!),"",#REF!)</f>
        <v>#REF!</v>
      </c>
      <c r="AU597" s="219" t="e">
        <f>IF(ISBLANK(#REF!),"",#REF!)</f>
        <v>#REF!</v>
      </c>
      <c r="AV597" s="219" t="e">
        <f>IF(ISBLANK(#REF!),"",#REF!)</f>
        <v>#REF!</v>
      </c>
      <c r="AW597" s="219" t="e">
        <f>IF(ISBLANK(#REF!),"",#REF!)</f>
        <v>#REF!</v>
      </c>
      <c r="AX597" s="219" t="e">
        <f>IF(ISBLANK(#REF!),"",#REF!)</f>
        <v>#REF!</v>
      </c>
      <c r="AY597" s="226" t="e">
        <f>IF(ISBLANK(#REF!),"",#REF!)</f>
        <v>#REF!</v>
      </c>
      <c r="AZ597" s="219" t="e">
        <f>IF(ISBLANK(#REF!),"",#REF!)</f>
        <v>#REF!</v>
      </c>
      <c r="BA597" s="219" t="e">
        <f>IF(ISBLANK(#REF!),"",#REF!)</f>
        <v>#REF!</v>
      </c>
      <c r="BB597" s="219" t="e">
        <f>IF(ISBLANK(#REF!),"",#REF!)</f>
        <v>#REF!</v>
      </c>
      <c r="BC597" s="219" t="e">
        <f>IF(ISBLANK(#REF!),"",#REF!)</f>
        <v>#REF!</v>
      </c>
      <c r="BD597" s="219" t="e">
        <f>IF(ISBLANK(#REF!),"",#REF!)</f>
        <v>#REF!</v>
      </c>
      <c r="BE597" s="219" t="e">
        <f>IF(ISBLANK(#REF!),"",#REF!)</f>
        <v>#REF!</v>
      </c>
      <c r="BF597" s="219" t="e">
        <f>IF(ISBLANK(#REF!),"",#REF!)</f>
        <v>#REF!</v>
      </c>
      <c r="BG597" s="219" t="e">
        <f>IF(ISBLANK(#REF!),"",#REF!)</f>
        <v>#REF!</v>
      </c>
      <c r="BH597" s="219" t="e">
        <f>IF(ISBLANK(#REF!),"",#REF!)</f>
        <v>#REF!</v>
      </c>
      <c r="BI597" s="219" t="e">
        <f>IF(ISBLANK(#REF!),"",#REF!)</f>
        <v>#REF!</v>
      </c>
      <c r="BJ597" s="219" t="e">
        <f>IF(ISBLANK(#REF!),"",#REF!)</f>
        <v>#REF!</v>
      </c>
      <c r="BK597" s="219" t="e">
        <f>IF(ISBLANK(#REF!),"",#REF!)</f>
        <v>#REF!</v>
      </c>
      <c r="BL597" s="219" t="e">
        <f>IF(ISBLANK(#REF!),"",#REF!)</f>
        <v>#REF!</v>
      </c>
      <c r="BM597" s="219" t="e">
        <f>IF(ISBLANK(#REF!),"",#REF!)</f>
        <v>#REF!</v>
      </c>
      <c r="BN597" s="219" t="e">
        <f>IF(ISBLANK(#REF!),"",#REF!)</f>
        <v>#REF!</v>
      </c>
      <c r="BO597" s="227" t="e">
        <f t="shared" si="166"/>
        <v>#REF!</v>
      </c>
      <c r="BP597" s="228" t="str">
        <f t="shared" si="169"/>
        <v/>
      </c>
      <c r="BQ597" s="229" t="str">
        <f t="shared" si="153"/>
        <v/>
      </c>
      <c r="BR597" s="228" t="e">
        <f t="shared" si="167"/>
        <v>#REF!</v>
      </c>
      <c r="BS597" s="230" t="e">
        <f t="shared" si="168"/>
        <v>#REF!</v>
      </c>
    </row>
    <row r="598" spans="1:71">
      <c r="A598" s="213" t="e">
        <f>IF(ISBLANK(#REF!),"",#REF!)</f>
        <v>#REF!</v>
      </c>
      <c r="B598" s="214" t="e">
        <f>IF(ISBLANK(#REF!),"",#REF!)</f>
        <v>#REF!</v>
      </c>
      <c r="C598" s="214" t="e">
        <f>IF(ISBLANK(#REF!),"",#REF!)</f>
        <v>#REF!</v>
      </c>
      <c r="D598" s="214" t="e">
        <f>IF(ISBLANK(#REF!),"",#REF!)</f>
        <v>#REF!</v>
      </c>
      <c r="E598" s="214" t="e">
        <f>IF(ISBLANK(#REF!),"",#REF!)</f>
        <v>#REF!</v>
      </c>
      <c r="F598" s="214" t="e">
        <f>IF(ISBLANK(#REF!),"",#REF!)</f>
        <v>#REF!</v>
      </c>
      <c r="G598" s="214" t="e">
        <f>IF(ISBLANK(#REF!),"",#REF!)</f>
        <v>#REF!</v>
      </c>
      <c r="H598" s="215" t="e">
        <f>IF(ISBLANK(#REF!),"",#REF!)</f>
        <v>#REF!</v>
      </c>
      <c r="I598" s="214" t="e">
        <f>IF(ISBLANK(#REF!),"",#REF!)</f>
        <v>#REF!</v>
      </c>
      <c r="J598" s="216" t="e">
        <f>IF(ISBLANK(#REF!),"",#REF!)</f>
        <v>#REF!</v>
      </c>
      <c r="K598" s="217" t="e">
        <f>IF(ISBLANK(#REF!),"",#REF!)</f>
        <v>#REF!</v>
      </c>
      <c r="L598" s="217" t="e">
        <f>IF(ISBLANK(#REF!),"",#REF!)</f>
        <v>#REF!</v>
      </c>
      <c r="M598" s="218" t="e">
        <f>IF(ISBLANK(#REF!),"",#REF!)</f>
        <v>#REF!</v>
      </c>
      <c r="N598" s="218" t="e">
        <f>IF(ISBLANK(#REF!),"",#REF!)</f>
        <v>#REF!</v>
      </c>
      <c r="O598" s="220" t="str">
        <f>IFERROR(VLOOKUP(_xlfn.CONCAT('Team Roster - Final'!$A598," : ",'Team Roster - Final'!$BM598),'Rate Calculations'!$C$4:$G$1100,5,FALSE),"")</f>
        <v/>
      </c>
      <c r="P598" s="225">
        <f>IF(ISBLANK('Rate Calculations'!$H600),"",'Rate Calculations'!$H600)</f>
        <v>1.7500000000000002E-2</v>
      </c>
      <c r="Q598" s="220" t="str">
        <f t="shared" si="154"/>
        <v/>
      </c>
      <c r="R598" s="221">
        <f>IF(ISBLANK('Rate Calculations'!$J600),"",'Rate Calculations'!$J600)</f>
        <v>3.5000000000000003E-2</v>
      </c>
      <c r="S598" s="220" t="str">
        <f t="shared" si="155"/>
        <v/>
      </c>
      <c r="T598" s="225" t="str">
        <f>IFERROR(VLOOKUP(_xlfn.CONCAT('Team Roster - Final'!$A598," : ",'Team Roster - Final'!$BM598),'Rate Calculations'!$C$4:$S$1100,10,FALSE),"")</f>
        <v/>
      </c>
      <c r="U598" s="225" t="str">
        <f>IFERROR(VLOOKUP(_xlfn.CONCAT('Team Roster - Final'!$A598," : ",'Team Roster - Final'!$BM598),'Rate Calculations'!$C$4:$S$1100,11,FALSE),"")</f>
        <v/>
      </c>
      <c r="V598" s="222" t="str">
        <f t="shared" si="156"/>
        <v/>
      </c>
      <c r="W598" s="222" t="str">
        <f t="shared" si="157"/>
        <v/>
      </c>
      <c r="X598" s="223" t="str">
        <f>IFERROR(VLOOKUP(_xlfn.CONCAT('Team Roster - Final'!$A598," : ",'Team Roster - Final'!$BM598),'Rate Calculations'!$C$4:$S$1100,14,FALSE),"")</f>
        <v/>
      </c>
      <c r="Y598" s="222" t="str">
        <f t="shared" si="158"/>
        <v/>
      </c>
      <c r="Z598" s="222" t="str">
        <f t="shared" si="159"/>
        <v/>
      </c>
      <c r="AA598" s="224" t="str">
        <f>IFERROR(IF(#REF!="Yes",$Y598, $Y598+$Q598*0.5),"")</f>
        <v/>
      </c>
      <c r="AB598" s="224" t="str">
        <f>IFERROR(IF(#REF!="Yes",$Z598, $Z598+$S598*0.5),"")</f>
        <v/>
      </c>
      <c r="AC598" s="220" t="str">
        <f>IFERROR(VLOOKUP(_xlfn.CONCAT('Team Roster - Final'!$A598," : ",'Team Roster - Final'!$BM598),'Rate Calculations'!$C$4:$U$1100,19,FALSE),"")</f>
        <v/>
      </c>
      <c r="AD598" s="220" t="str">
        <f t="shared" si="160"/>
        <v/>
      </c>
      <c r="AE598" s="220" t="str">
        <f t="shared" si="161"/>
        <v/>
      </c>
      <c r="AF598" s="225" t="str">
        <f>IFERROR(VLOOKUP(_xlfn.CONCAT('Team Roster - Final'!$A598," : ",'Team Roster - Final'!$BM598),'Rate Calculations'!$C$4:$AB$1100,22,FALSE),"")</f>
        <v/>
      </c>
      <c r="AG598" s="225" t="str">
        <f>IFERROR(VLOOKUP(_xlfn.CONCAT('Team Roster - Final'!$A598," : ",'Team Roster - Final'!$BM598),'Rate Calculations'!$C$4:$AB$1100,23,FALSE),"")</f>
        <v/>
      </c>
      <c r="AH598" s="222" t="str">
        <f t="shared" si="162"/>
        <v/>
      </c>
      <c r="AI598" s="222" t="str">
        <f t="shared" si="163"/>
        <v/>
      </c>
      <c r="AJ598" s="223" t="str">
        <f>Table1[[#This Row],[Home Office
Net Fee %]]</f>
        <v/>
      </c>
      <c r="AK598" s="222" t="str">
        <f t="shared" si="164"/>
        <v/>
      </c>
      <c r="AL598" s="222" t="str">
        <f t="shared" si="165"/>
        <v/>
      </c>
      <c r="AM598" s="215" t="str">
        <f>IFERROR(IF(#REF!="Yes",$AK598,($AK598+$AD598*0.5)),"")</f>
        <v/>
      </c>
      <c r="AN598" s="215" t="str">
        <f>IFERROR(IF(#REF!="Yes",$AL598,($AL598+$AE598*0.5)),"")</f>
        <v/>
      </c>
      <c r="AO598" s="374" t="str">
        <f>IF(ISBLANK('Team Roster Proposed - FBR'!Q599),"",'Team Roster Proposed - FBR'!Q599)</f>
        <v/>
      </c>
      <c r="AP598" s="226" t="e">
        <f>IF(ISBLANK(#REF!),"",#REF!)</f>
        <v>#REF!</v>
      </c>
      <c r="AQ598" s="226" t="e">
        <f>IF(ISBLANK(#REF!),"",#REF!)</f>
        <v>#REF!</v>
      </c>
      <c r="AR598" s="226" t="e">
        <f>IF(ISBLANK(#REF!),"",#REF!)</f>
        <v>#REF!</v>
      </c>
      <c r="AS598" s="219" t="e">
        <f>IF(ISBLANK(#REF!),"",#REF!)</f>
        <v>#REF!</v>
      </c>
      <c r="AT598" s="219" t="e">
        <f>IF(ISBLANK(#REF!),"",#REF!)</f>
        <v>#REF!</v>
      </c>
      <c r="AU598" s="219" t="e">
        <f>IF(ISBLANK(#REF!),"",#REF!)</f>
        <v>#REF!</v>
      </c>
      <c r="AV598" s="219" t="e">
        <f>IF(ISBLANK(#REF!),"",#REF!)</f>
        <v>#REF!</v>
      </c>
      <c r="AW598" s="219" t="e">
        <f>IF(ISBLANK(#REF!),"",#REF!)</f>
        <v>#REF!</v>
      </c>
      <c r="AX598" s="219" t="e">
        <f>IF(ISBLANK(#REF!),"",#REF!)</f>
        <v>#REF!</v>
      </c>
      <c r="AY598" s="226" t="e">
        <f>IF(ISBLANK(#REF!),"",#REF!)</f>
        <v>#REF!</v>
      </c>
      <c r="AZ598" s="219" t="e">
        <f>IF(ISBLANK(#REF!),"",#REF!)</f>
        <v>#REF!</v>
      </c>
      <c r="BA598" s="219" t="e">
        <f>IF(ISBLANK(#REF!),"",#REF!)</f>
        <v>#REF!</v>
      </c>
      <c r="BB598" s="219" t="e">
        <f>IF(ISBLANK(#REF!),"",#REF!)</f>
        <v>#REF!</v>
      </c>
      <c r="BC598" s="219" t="e">
        <f>IF(ISBLANK(#REF!),"",#REF!)</f>
        <v>#REF!</v>
      </c>
      <c r="BD598" s="219" t="e">
        <f>IF(ISBLANK(#REF!),"",#REF!)</f>
        <v>#REF!</v>
      </c>
      <c r="BE598" s="219" t="e">
        <f>IF(ISBLANK(#REF!),"",#REF!)</f>
        <v>#REF!</v>
      </c>
      <c r="BF598" s="219" t="e">
        <f>IF(ISBLANK(#REF!),"",#REF!)</f>
        <v>#REF!</v>
      </c>
      <c r="BG598" s="219" t="e">
        <f>IF(ISBLANK(#REF!),"",#REF!)</f>
        <v>#REF!</v>
      </c>
      <c r="BH598" s="219" t="e">
        <f>IF(ISBLANK(#REF!),"",#REF!)</f>
        <v>#REF!</v>
      </c>
      <c r="BI598" s="219" t="e">
        <f>IF(ISBLANK(#REF!),"",#REF!)</f>
        <v>#REF!</v>
      </c>
      <c r="BJ598" s="219" t="e">
        <f>IF(ISBLANK(#REF!),"",#REF!)</f>
        <v>#REF!</v>
      </c>
      <c r="BK598" s="219" t="e">
        <f>IF(ISBLANK(#REF!),"",#REF!)</f>
        <v>#REF!</v>
      </c>
      <c r="BL598" s="219" t="e">
        <f>IF(ISBLANK(#REF!),"",#REF!)</f>
        <v>#REF!</v>
      </c>
      <c r="BM598" s="219" t="e">
        <f>IF(ISBLANK(#REF!),"",#REF!)</f>
        <v>#REF!</v>
      </c>
      <c r="BN598" s="219" t="e">
        <f>IF(ISBLANK(#REF!),"",#REF!)</f>
        <v>#REF!</v>
      </c>
      <c r="BO598" s="227" t="e">
        <f t="shared" si="166"/>
        <v>#REF!</v>
      </c>
      <c r="BP598" s="228" t="str">
        <f t="shared" si="169"/>
        <v/>
      </c>
      <c r="BQ598" s="229" t="str">
        <f t="shared" si="153"/>
        <v/>
      </c>
      <c r="BR598" s="228" t="e">
        <f t="shared" si="167"/>
        <v>#REF!</v>
      </c>
      <c r="BS598" s="230" t="e">
        <f t="shared" si="168"/>
        <v>#REF!</v>
      </c>
    </row>
    <row r="599" spans="1:71">
      <c r="A599" s="213" t="e">
        <f>IF(ISBLANK(#REF!),"",#REF!)</f>
        <v>#REF!</v>
      </c>
      <c r="B599" s="214" t="e">
        <f>IF(ISBLANK(#REF!),"",#REF!)</f>
        <v>#REF!</v>
      </c>
      <c r="C599" s="214" t="e">
        <f>IF(ISBLANK(#REF!),"",#REF!)</f>
        <v>#REF!</v>
      </c>
      <c r="D599" s="214" t="e">
        <f>IF(ISBLANK(#REF!),"",#REF!)</f>
        <v>#REF!</v>
      </c>
      <c r="E599" s="214" t="e">
        <f>IF(ISBLANK(#REF!),"",#REF!)</f>
        <v>#REF!</v>
      </c>
      <c r="F599" s="214" t="e">
        <f>IF(ISBLANK(#REF!),"",#REF!)</f>
        <v>#REF!</v>
      </c>
      <c r="G599" s="214" t="e">
        <f>IF(ISBLANK(#REF!),"",#REF!)</f>
        <v>#REF!</v>
      </c>
      <c r="H599" s="215" t="e">
        <f>IF(ISBLANK(#REF!),"",#REF!)</f>
        <v>#REF!</v>
      </c>
      <c r="I599" s="214" t="e">
        <f>IF(ISBLANK(#REF!),"",#REF!)</f>
        <v>#REF!</v>
      </c>
      <c r="J599" s="216" t="e">
        <f>IF(ISBLANK(#REF!),"",#REF!)</f>
        <v>#REF!</v>
      </c>
      <c r="K599" s="217" t="e">
        <f>IF(ISBLANK(#REF!),"",#REF!)</f>
        <v>#REF!</v>
      </c>
      <c r="L599" s="217" t="e">
        <f>IF(ISBLANK(#REF!),"",#REF!)</f>
        <v>#REF!</v>
      </c>
      <c r="M599" s="218" t="e">
        <f>IF(ISBLANK(#REF!),"",#REF!)</f>
        <v>#REF!</v>
      </c>
      <c r="N599" s="218" t="e">
        <f>IF(ISBLANK(#REF!),"",#REF!)</f>
        <v>#REF!</v>
      </c>
      <c r="O599" s="220" t="str">
        <f>IFERROR(VLOOKUP(_xlfn.CONCAT('Team Roster - Final'!$A599," : ",'Team Roster - Final'!$BM599),'Rate Calculations'!$C$4:$G$1100,5,FALSE),"")</f>
        <v/>
      </c>
      <c r="P599" s="225">
        <f>IF(ISBLANK('Rate Calculations'!$H601),"",'Rate Calculations'!$H601)</f>
        <v>1.7500000000000002E-2</v>
      </c>
      <c r="Q599" s="220" t="str">
        <f t="shared" si="154"/>
        <v/>
      </c>
      <c r="R599" s="221">
        <f>IF(ISBLANK('Rate Calculations'!$J601),"",'Rate Calculations'!$J601)</f>
        <v>3.5000000000000003E-2</v>
      </c>
      <c r="S599" s="220" t="str">
        <f t="shared" si="155"/>
        <v/>
      </c>
      <c r="T599" s="225" t="str">
        <f>IFERROR(VLOOKUP(_xlfn.CONCAT('Team Roster - Final'!$A599," : ",'Team Roster - Final'!$BM599),'Rate Calculations'!$C$4:$S$1100,10,FALSE),"")</f>
        <v/>
      </c>
      <c r="U599" s="225" t="str">
        <f>IFERROR(VLOOKUP(_xlfn.CONCAT('Team Roster - Final'!$A599," : ",'Team Roster - Final'!$BM599),'Rate Calculations'!$C$4:$S$1100,11,FALSE),"")</f>
        <v/>
      </c>
      <c r="V599" s="222" t="str">
        <f t="shared" si="156"/>
        <v/>
      </c>
      <c r="W599" s="222" t="str">
        <f t="shared" si="157"/>
        <v/>
      </c>
      <c r="X599" s="223" t="str">
        <f>IFERROR(VLOOKUP(_xlfn.CONCAT('Team Roster - Final'!$A599," : ",'Team Roster - Final'!$BM599),'Rate Calculations'!$C$4:$S$1100,14,FALSE),"")</f>
        <v/>
      </c>
      <c r="Y599" s="222" t="str">
        <f t="shared" si="158"/>
        <v/>
      </c>
      <c r="Z599" s="222" t="str">
        <f t="shared" si="159"/>
        <v/>
      </c>
      <c r="AA599" s="224" t="str">
        <f>IFERROR(IF(#REF!="Yes",$Y599, $Y599+$Q599*0.5),"")</f>
        <v/>
      </c>
      <c r="AB599" s="224" t="str">
        <f>IFERROR(IF(#REF!="Yes",$Z599, $Z599+$S599*0.5),"")</f>
        <v/>
      </c>
      <c r="AC599" s="220" t="str">
        <f>IFERROR(VLOOKUP(_xlfn.CONCAT('Team Roster - Final'!$A599," : ",'Team Roster - Final'!$BM599),'Rate Calculations'!$C$4:$U$1100,19,FALSE),"")</f>
        <v/>
      </c>
      <c r="AD599" s="220" t="str">
        <f t="shared" si="160"/>
        <v/>
      </c>
      <c r="AE599" s="220" t="str">
        <f t="shared" si="161"/>
        <v/>
      </c>
      <c r="AF599" s="225" t="str">
        <f>IFERROR(VLOOKUP(_xlfn.CONCAT('Team Roster - Final'!$A599," : ",'Team Roster - Final'!$BM599),'Rate Calculations'!$C$4:$AB$1100,22,FALSE),"")</f>
        <v/>
      </c>
      <c r="AG599" s="225" t="str">
        <f>IFERROR(VLOOKUP(_xlfn.CONCAT('Team Roster - Final'!$A599," : ",'Team Roster - Final'!$BM599),'Rate Calculations'!$C$4:$AB$1100,23,FALSE),"")</f>
        <v/>
      </c>
      <c r="AH599" s="222" t="str">
        <f t="shared" si="162"/>
        <v/>
      </c>
      <c r="AI599" s="222" t="str">
        <f t="shared" si="163"/>
        <v/>
      </c>
      <c r="AJ599" s="223" t="str">
        <f>Table1[[#This Row],[Home Office
Net Fee %]]</f>
        <v/>
      </c>
      <c r="AK599" s="222" t="str">
        <f t="shared" si="164"/>
        <v/>
      </c>
      <c r="AL599" s="222" t="str">
        <f t="shared" si="165"/>
        <v/>
      </c>
      <c r="AM599" s="215" t="str">
        <f>IFERROR(IF(#REF!="Yes",$AK599,($AK599+$AD599*0.5)),"")</f>
        <v/>
      </c>
      <c r="AN599" s="215" t="str">
        <f>IFERROR(IF(#REF!="Yes",$AL599,($AL599+$AE599*0.5)),"")</f>
        <v/>
      </c>
      <c r="AO599" s="374" t="str">
        <f>IF(ISBLANK('Team Roster Proposed - FBR'!Q600),"",'Team Roster Proposed - FBR'!Q600)</f>
        <v/>
      </c>
      <c r="AP599" s="226" t="e">
        <f>IF(ISBLANK(#REF!),"",#REF!)</f>
        <v>#REF!</v>
      </c>
      <c r="AQ599" s="226" t="e">
        <f>IF(ISBLANK(#REF!),"",#REF!)</f>
        <v>#REF!</v>
      </c>
      <c r="AR599" s="226" t="e">
        <f>IF(ISBLANK(#REF!),"",#REF!)</f>
        <v>#REF!</v>
      </c>
      <c r="AS599" s="219" t="e">
        <f>IF(ISBLANK(#REF!),"",#REF!)</f>
        <v>#REF!</v>
      </c>
      <c r="AT599" s="219" t="e">
        <f>IF(ISBLANK(#REF!),"",#REF!)</f>
        <v>#REF!</v>
      </c>
      <c r="AU599" s="219" t="e">
        <f>IF(ISBLANK(#REF!),"",#REF!)</f>
        <v>#REF!</v>
      </c>
      <c r="AV599" s="219" t="e">
        <f>IF(ISBLANK(#REF!),"",#REF!)</f>
        <v>#REF!</v>
      </c>
      <c r="AW599" s="219" t="e">
        <f>IF(ISBLANK(#REF!),"",#REF!)</f>
        <v>#REF!</v>
      </c>
      <c r="AX599" s="219" t="e">
        <f>IF(ISBLANK(#REF!),"",#REF!)</f>
        <v>#REF!</v>
      </c>
      <c r="AY599" s="226" t="e">
        <f>IF(ISBLANK(#REF!),"",#REF!)</f>
        <v>#REF!</v>
      </c>
      <c r="AZ599" s="219" t="e">
        <f>IF(ISBLANK(#REF!),"",#REF!)</f>
        <v>#REF!</v>
      </c>
      <c r="BA599" s="219" t="e">
        <f>IF(ISBLANK(#REF!),"",#REF!)</f>
        <v>#REF!</v>
      </c>
      <c r="BB599" s="219" t="e">
        <f>IF(ISBLANK(#REF!),"",#REF!)</f>
        <v>#REF!</v>
      </c>
      <c r="BC599" s="219" t="e">
        <f>IF(ISBLANK(#REF!),"",#REF!)</f>
        <v>#REF!</v>
      </c>
      <c r="BD599" s="219" t="e">
        <f>IF(ISBLANK(#REF!),"",#REF!)</f>
        <v>#REF!</v>
      </c>
      <c r="BE599" s="219" t="e">
        <f>IF(ISBLANK(#REF!),"",#REF!)</f>
        <v>#REF!</v>
      </c>
      <c r="BF599" s="219" t="e">
        <f>IF(ISBLANK(#REF!),"",#REF!)</f>
        <v>#REF!</v>
      </c>
      <c r="BG599" s="219" t="e">
        <f>IF(ISBLANK(#REF!),"",#REF!)</f>
        <v>#REF!</v>
      </c>
      <c r="BH599" s="219" t="e">
        <f>IF(ISBLANK(#REF!),"",#REF!)</f>
        <v>#REF!</v>
      </c>
      <c r="BI599" s="219" t="e">
        <f>IF(ISBLANK(#REF!),"",#REF!)</f>
        <v>#REF!</v>
      </c>
      <c r="BJ599" s="219" t="e">
        <f>IF(ISBLANK(#REF!),"",#REF!)</f>
        <v>#REF!</v>
      </c>
      <c r="BK599" s="219" t="e">
        <f>IF(ISBLANK(#REF!),"",#REF!)</f>
        <v>#REF!</v>
      </c>
      <c r="BL599" s="219" t="e">
        <f>IF(ISBLANK(#REF!),"",#REF!)</f>
        <v>#REF!</v>
      </c>
      <c r="BM599" s="219" t="e">
        <f>IF(ISBLANK(#REF!),"",#REF!)</f>
        <v>#REF!</v>
      </c>
      <c r="BN599" s="219" t="e">
        <f>IF(ISBLANK(#REF!),"",#REF!)</f>
        <v>#REF!</v>
      </c>
      <c r="BO599" s="227" t="e">
        <f t="shared" si="166"/>
        <v>#REF!</v>
      </c>
      <c r="BP599" s="228" t="str">
        <f t="shared" si="169"/>
        <v/>
      </c>
      <c r="BQ599" s="229" t="str">
        <f t="shared" si="153"/>
        <v/>
      </c>
      <c r="BR599" s="228" t="e">
        <f t="shared" si="167"/>
        <v>#REF!</v>
      </c>
      <c r="BS599" s="230" t="e">
        <f t="shared" si="168"/>
        <v>#REF!</v>
      </c>
    </row>
    <row r="600" spans="1:71">
      <c r="A600" s="213" t="e">
        <f>IF(ISBLANK(#REF!),"",#REF!)</f>
        <v>#REF!</v>
      </c>
      <c r="B600" s="214" t="e">
        <f>IF(ISBLANK(#REF!),"",#REF!)</f>
        <v>#REF!</v>
      </c>
      <c r="C600" s="214" t="e">
        <f>IF(ISBLANK(#REF!),"",#REF!)</f>
        <v>#REF!</v>
      </c>
      <c r="D600" s="214" t="e">
        <f>IF(ISBLANK(#REF!),"",#REF!)</f>
        <v>#REF!</v>
      </c>
      <c r="E600" s="214" t="e">
        <f>IF(ISBLANK(#REF!),"",#REF!)</f>
        <v>#REF!</v>
      </c>
      <c r="F600" s="214" t="e">
        <f>IF(ISBLANK(#REF!),"",#REF!)</f>
        <v>#REF!</v>
      </c>
      <c r="G600" s="214" t="e">
        <f>IF(ISBLANK(#REF!),"",#REF!)</f>
        <v>#REF!</v>
      </c>
      <c r="H600" s="215" t="e">
        <f>IF(ISBLANK(#REF!),"",#REF!)</f>
        <v>#REF!</v>
      </c>
      <c r="I600" s="214" t="e">
        <f>IF(ISBLANK(#REF!),"",#REF!)</f>
        <v>#REF!</v>
      </c>
      <c r="J600" s="216" t="e">
        <f>IF(ISBLANK(#REF!),"",#REF!)</f>
        <v>#REF!</v>
      </c>
      <c r="K600" s="217" t="e">
        <f>IF(ISBLANK(#REF!),"",#REF!)</f>
        <v>#REF!</v>
      </c>
      <c r="L600" s="217" t="e">
        <f>IF(ISBLANK(#REF!),"",#REF!)</f>
        <v>#REF!</v>
      </c>
      <c r="M600" s="218" t="e">
        <f>IF(ISBLANK(#REF!),"",#REF!)</f>
        <v>#REF!</v>
      </c>
      <c r="N600" s="218" t="e">
        <f>IF(ISBLANK(#REF!),"",#REF!)</f>
        <v>#REF!</v>
      </c>
      <c r="O600" s="220" t="str">
        <f>IFERROR(VLOOKUP(_xlfn.CONCAT('Team Roster - Final'!$A600," : ",'Team Roster - Final'!$BM600),'Rate Calculations'!$C$4:$G$1100,5,FALSE),"")</f>
        <v/>
      </c>
      <c r="P600" s="225">
        <f>IF(ISBLANK('Rate Calculations'!$H602),"",'Rate Calculations'!$H602)</f>
        <v>1.7500000000000002E-2</v>
      </c>
      <c r="Q600" s="220" t="str">
        <f t="shared" si="154"/>
        <v/>
      </c>
      <c r="R600" s="221">
        <f>IF(ISBLANK('Rate Calculations'!$J602),"",'Rate Calculations'!$J602)</f>
        <v>3.5000000000000003E-2</v>
      </c>
      <c r="S600" s="220" t="str">
        <f t="shared" si="155"/>
        <v/>
      </c>
      <c r="T600" s="225" t="str">
        <f>IFERROR(VLOOKUP(_xlfn.CONCAT('Team Roster - Final'!$A600," : ",'Team Roster - Final'!$BM600),'Rate Calculations'!$C$4:$S$1100,10,FALSE),"")</f>
        <v/>
      </c>
      <c r="U600" s="225" t="str">
        <f>IFERROR(VLOOKUP(_xlfn.CONCAT('Team Roster - Final'!$A600," : ",'Team Roster - Final'!$BM600),'Rate Calculations'!$C$4:$S$1100,11,FALSE),"")</f>
        <v/>
      </c>
      <c r="V600" s="222" t="str">
        <f t="shared" si="156"/>
        <v/>
      </c>
      <c r="W600" s="222" t="str">
        <f t="shared" si="157"/>
        <v/>
      </c>
      <c r="X600" s="223" t="str">
        <f>IFERROR(VLOOKUP(_xlfn.CONCAT('Team Roster - Final'!$A600," : ",'Team Roster - Final'!$BM600),'Rate Calculations'!$C$4:$S$1100,14,FALSE),"")</f>
        <v/>
      </c>
      <c r="Y600" s="222" t="str">
        <f t="shared" si="158"/>
        <v/>
      </c>
      <c r="Z600" s="222" t="str">
        <f t="shared" si="159"/>
        <v/>
      </c>
      <c r="AA600" s="224" t="str">
        <f>IFERROR(IF(#REF!="Yes",$Y600, $Y600+$Q600*0.5),"")</f>
        <v/>
      </c>
      <c r="AB600" s="224" t="str">
        <f>IFERROR(IF(#REF!="Yes",$Z600, $Z600+$S600*0.5),"")</f>
        <v/>
      </c>
      <c r="AC600" s="220" t="str">
        <f>IFERROR(VLOOKUP(_xlfn.CONCAT('Team Roster - Final'!$A600," : ",'Team Roster - Final'!$BM600),'Rate Calculations'!$C$4:$U$1100,19,FALSE),"")</f>
        <v/>
      </c>
      <c r="AD600" s="220" t="str">
        <f t="shared" si="160"/>
        <v/>
      </c>
      <c r="AE600" s="220" t="str">
        <f t="shared" si="161"/>
        <v/>
      </c>
      <c r="AF600" s="225" t="str">
        <f>IFERROR(VLOOKUP(_xlfn.CONCAT('Team Roster - Final'!$A600," : ",'Team Roster - Final'!$BM600),'Rate Calculations'!$C$4:$AB$1100,22,FALSE),"")</f>
        <v/>
      </c>
      <c r="AG600" s="225" t="str">
        <f>IFERROR(VLOOKUP(_xlfn.CONCAT('Team Roster - Final'!$A600," : ",'Team Roster - Final'!$BM600),'Rate Calculations'!$C$4:$AB$1100,23,FALSE),"")</f>
        <v/>
      </c>
      <c r="AH600" s="222" t="str">
        <f t="shared" si="162"/>
        <v/>
      </c>
      <c r="AI600" s="222" t="str">
        <f t="shared" si="163"/>
        <v/>
      </c>
      <c r="AJ600" s="223" t="str">
        <f>Table1[[#This Row],[Home Office
Net Fee %]]</f>
        <v/>
      </c>
      <c r="AK600" s="222" t="str">
        <f t="shared" si="164"/>
        <v/>
      </c>
      <c r="AL600" s="222" t="str">
        <f t="shared" si="165"/>
        <v/>
      </c>
      <c r="AM600" s="215" t="str">
        <f>IFERROR(IF(#REF!="Yes",$AK600,($AK600+$AD600*0.5)),"")</f>
        <v/>
      </c>
      <c r="AN600" s="215" t="str">
        <f>IFERROR(IF(#REF!="Yes",$AL600,($AL600+$AE600*0.5)),"")</f>
        <v/>
      </c>
      <c r="AO600" s="374" t="str">
        <f>IF(ISBLANK('Team Roster Proposed - FBR'!Q601),"",'Team Roster Proposed - FBR'!Q601)</f>
        <v/>
      </c>
      <c r="AP600" s="226" t="e">
        <f>IF(ISBLANK(#REF!),"",#REF!)</f>
        <v>#REF!</v>
      </c>
      <c r="AQ600" s="226" t="e">
        <f>IF(ISBLANK(#REF!),"",#REF!)</f>
        <v>#REF!</v>
      </c>
      <c r="AR600" s="226" t="e">
        <f>IF(ISBLANK(#REF!),"",#REF!)</f>
        <v>#REF!</v>
      </c>
      <c r="AS600" s="219" t="e">
        <f>IF(ISBLANK(#REF!),"",#REF!)</f>
        <v>#REF!</v>
      </c>
      <c r="AT600" s="219" t="e">
        <f>IF(ISBLANK(#REF!),"",#REF!)</f>
        <v>#REF!</v>
      </c>
      <c r="AU600" s="219" t="e">
        <f>IF(ISBLANK(#REF!),"",#REF!)</f>
        <v>#REF!</v>
      </c>
      <c r="AV600" s="219" t="e">
        <f>IF(ISBLANK(#REF!),"",#REF!)</f>
        <v>#REF!</v>
      </c>
      <c r="AW600" s="219" t="e">
        <f>IF(ISBLANK(#REF!),"",#REF!)</f>
        <v>#REF!</v>
      </c>
      <c r="AX600" s="219" t="e">
        <f>IF(ISBLANK(#REF!),"",#REF!)</f>
        <v>#REF!</v>
      </c>
      <c r="AY600" s="226" t="e">
        <f>IF(ISBLANK(#REF!),"",#REF!)</f>
        <v>#REF!</v>
      </c>
      <c r="AZ600" s="219" t="e">
        <f>IF(ISBLANK(#REF!),"",#REF!)</f>
        <v>#REF!</v>
      </c>
      <c r="BA600" s="219" t="e">
        <f>IF(ISBLANK(#REF!),"",#REF!)</f>
        <v>#REF!</v>
      </c>
      <c r="BB600" s="219" t="e">
        <f>IF(ISBLANK(#REF!),"",#REF!)</f>
        <v>#REF!</v>
      </c>
      <c r="BC600" s="219" t="e">
        <f>IF(ISBLANK(#REF!),"",#REF!)</f>
        <v>#REF!</v>
      </c>
      <c r="BD600" s="219" t="e">
        <f>IF(ISBLANK(#REF!),"",#REF!)</f>
        <v>#REF!</v>
      </c>
      <c r="BE600" s="219" t="e">
        <f>IF(ISBLANK(#REF!),"",#REF!)</f>
        <v>#REF!</v>
      </c>
      <c r="BF600" s="219" t="e">
        <f>IF(ISBLANK(#REF!),"",#REF!)</f>
        <v>#REF!</v>
      </c>
      <c r="BG600" s="219" t="e">
        <f>IF(ISBLANK(#REF!),"",#REF!)</f>
        <v>#REF!</v>
      </c>
      <c r="BH600" s="219" t="e">
        <f>IF(ISBLANK(#REF!),"",#REF!)</f>
        <v>#REF!</v>
      </c>
      <c r="BI600" s="219" t="e">
        <f>IF(ISBLANK(#REF!),"",#REF!)</f>
        <v>#REF!</v>
      </c>
      <c r="BJ600" s="219" t="e">
        <f>IF(ISBLANK(#REF!),"",#REF!)</f>
        <v>#REF!</v>
      </c>
      <c r="BK600" s="219" t="e">
        <f>IF(ISBLANK(#REF!),"",#REF!)</f>
        <v>#REF!</v>
      </c>
      <c r="BL600" s="219" t="e">
        <f>IF(ISBLANK(#REF!),"",#REF!)</f>
        <v>#REF!</v>
      </c>
      <c r="BM600" s="219" t="e">
        <f>IF(ISBLANK(#REF!),"",#REF!)</f>
        <v>#REF!</v>
      </c>
      <c r="BN600" s="219" t="e">
        <f>IF(ISBLANK(#REF!),"",#REF!)</f>
        <v>#REF!</v>
      </c>
      <c r="BO600" s="227" t="e">
        <f t="shared" si="166"/>
        <v>#REF!</v>
      </c>
      <c r="BP600" s="228" t="str">
        <f t="shared" si="169"/>
        <v/>
      </c>
      <c r="BQ600" s="229" t="str">
        <f t="shared" si="153"/>
        <v/>
      </c>
      <c r="BR600" s="228" t="e">
        <f t="shared" si="167"/>
        <v>#REF!</v>
      </c>
      <c r="BS600" s="230" t="e">
        <f t="shared" si="168"/>
        <v>#REF!</v>
      </c>
    </row>
    <row r="601" spans="1:71">
      <c r="A601" s="213" t="e">
        <f>IF(ISBLANK(#REF!),"",#REF!)</f>
        <v>#REF!</v>
      </c>
      <c r="B601" s="214" t="e">
        <f>IF(ISBLANK(#REF!),"",#REF!)</f>
        <v>#REF!</v>
      </c>
      <c r="C601" s="214" t="e">
        <f>IF(ISBLANK(#REF!),"",#REF!)</f>
        <v>#REF!</v>
      </c>
      <c r="D601" s="214" t="e">
        <f>IF(ISBLANK(#REF!),"",#REF!)</f>
        <v>#REF!</v>
      </c>
      <c r="E601" s="214" t="e">
        <f>IF(ISBLANK(#REF!),"",#REF!)</f>
        <v>#REF!</v>
      </c>
      <c r="F601" s="214" t="e">
        <f>IF(ISBLANK(#REF!),"",#REF!)</f>
        <v>#REF!</v>
      </c>
      <c r="G601" s="214" t="e">
        <f>IF(ISBLANK(#REF!),"",#REF!)</f>
        <v>#REF!</v>
      </c>
      <c r="H601" s="215" t="e">
        <f>IF(ISBLANK(#REF!),"",#REF!)</f>
        <v>#REF!</v>
      </c>
      <c r="I601" s="214" t="e">
        <f>IF(ISBLANK(#REF!),"",#REF!)</f>
        <v>#REF!</v>
      </c>
      <c r="J601" s="216" t="e">
        <f>IF(ISBLANK(#REF!),"",#REF!)</f>
        <v>#REF!</v>
      </c>
      <c r="K601" s="217" t="e">
        <f>IF(ISBLANK(#REF!),"",#REF!)</f>
        <v>#REF!</v>
      </c>
      <c r="L601" s="217" t="e">
        <f>IF(ISBLANK(#REF!),"",#REF!)</f>
        <v>#REF!</v>
      </c>
      <c r="M601" s="218" t="e">
        <f>IF(ISBLANK(#REF!),"",#REF!)</f>
        <v>#REF!</v>
      </c>
      <c r="N601" s="218" t="e">
        <f>IF(ISBLANK(#REF!),"",#REF!)</f>
        <v>#REF!</v>
      </c>
      <c r="O601" s="220" t="str">
        <f>IFERROR(VLOOKUP(_xlfn.CONCAT('Team Roster - Final'!$A601," : ",'Team Roster - Final'!$BM601),'Rate Calculations'!$C$4:$G$1100,5,FALSE),"")</f>
        <v/>
      </c>
      <c r="P601" s="225">
        <f>IF(ISBLANK('Rate Calculations'!$H603),"",'Rate Calculations'!$H603)</f>
        <v>1.7500000000000002E-2</v>
      </c>
      <c r="Q601" s="220" t="str">
        <f t="shared" si="154"/>
        <v/>
      </c>
      <c r="R601" s="221">
        <f>IF(ISBLANK('Rate Calculations'!$J603),"",'Rate Calculations'!$J603)</f>
        <v>3.5000000000000003E-2</v>
      </c>
      <c r="S601" s="220" t="str">
        <f t="shared" si="155"/>
        <v/>
      </c>
      <c r="T601" s="225" t="str">
        <f>IFERROR(VLOOKUP(_xlfn.CONCAT('Team Roster - Final'!$A601," : ",'Team Roster - Final'!$BM601),'Rate Calculations'!$C$4:$S$1100,10,FALSE),"")</f>
        <v/>
      </c>
      <c r="U601" s="225" t="str">
        <f>IFERROR(VLOOKUP(_xlfn.CONCAT('Team Roster - Final'!$A601," : ",'Team Roster - Final'!$BM601),'Rate Calculations'!$C$4:$S$1100,11,FALSE),"")</f>
        <v/>
      </c>
      <c r="V601" s="222" t="str">
        <f t="shared" si="156"/>
        <v/>
      </c>
      <c r="W601" s="222" t="str">
        <f t="shared" si="157"/>
        <v/>
      </c>
      <c r="X601" s="223" t="str">
        <f>IFERROR(VLOOKUP(_xlfn.CONCAT('Team Roster - Final'!$A601," : ",'Team Roster - Final'!$BM601),'Rate Calculations'!$C$4:$S$1100,14,FALSE),"")</f>
        <v/>
      </c>
      <c r="Y601" s="222" t="str">
        <f t="shared" si="158"/>
        <v/>
      </c>
      <c r="Z601" s="222" t="str">
        <f t="shared" si="159"/>
        <v/>
      </c>
      <c r="AA601" s="224" t="str">
        <f>IFERROR(IF(#REF!="Yes",$Y601, $Y601+$Q601*0.5),"")</f>
        <v/>
      </c>
      <c r="AB601" s="224" t="str">
        <f>IFERROR(IF(#REF!="Yes",$Z601, $Z601+$S601*0.5),"")</f>
        <v/>
      </c>
      <c r="AC601" s="220" t="str">
        <f>IFERROR(VLOOKUP(_xlfn.CONCAT('Team Roster - Final'!$A601," : ",'Team Roster - Final'!$BM601),'Rate Calculations'!$C$4:$U$1100,19,FALSE),"")</f>
        <v/>
      </c>
      <c r="AD601" s="220" t="str">
        <f t="shared" si="160"/>
        <v/>
      </c>
      <c r="AE601" s="220" t="str">
        <f t="shared" si="161"/>
        <v/>
      </c>
      <c r="AF601" s="225" t="str">
        <f>IFERROR(VLOOKUP(_xlfn.CONCAT('Team Roster - Final'!$A601," : ",'Team Roster - Final'!$BM601),'Rate Calculations'!$C$4:$AB$1100,22,FALSE),"")</f>
        <v/>
      </c>
      <c r="AG601" s="225" t="str">
        <f>IFERROR(VLOOKUP(_xlfn.CONCAT('Team Roster - Final'!$A601," : ",'Team Roster - Final'!$BM601),'Rate Calculations'!$C$4:$AB$1100,23,FALSE),"")</f>
        <v/>
      </c>
      <c r="AH601" s="222" t="str">
        <f t="shared" si="162"/>
        <v/>
      </c>
      <c r="AI601" s="222" t="str">
        <f t="shared" si="163"/>
        <v/>
      </c>
      <c r="AJ601" s="223" t="str">
        <f>Table1[[#This Row],[Home Office
Net Fee %]]</f>
        <v/>
      </c>
      <c r="AK601" s="222" t="str">
        <f t="shared" si="164"/>
        <v/>
      </c>
      <c r="AL601" s="222" t="str">
        <f t="shared" si="165"/>
        <v/>
      </c>
      <c r="AM601" s="215" t="str">
        <f>IFERROR(IF(#REF!="Yes",$AK601,($AK601+$AD601*0.5)),"")</f>
        <v/>
      </c>
      <c r="AN601" s="215" t="str">
        <f>IFERROR(IF(#REF!="Yes",$AL601,($AL601+$AE601*0.5)),"")</f>
        <v/>
      </c>
      <c r="AO601" s="374" t="str">
        <f>IF(ISBLANK('Team Roster Proposed - FBR'!Q602),"",'Team Roster Proposed - FBR'!Q602)</f>
        <v/>
      </c>
      <c r="AP601" s="226" t="e">
        <f>IF(ISBLANK(#REF!),"",#REF!)</f>
        <v>#REF!</v>
      </c>
      <c r="AQ601" s="226" t="e">
        <f>IF(ISBLANK(#REF!),"",#REF!)</f>
        <v>#REF!</v>
      </c>
      <c r="AR601" s="226" t="e">
        <f>IF(ISBLANK(#REF!),"",#REF!)</f>
        <v>#REF!</v>
      </c>
      <c r="AS601" s="219" t="e">
        <f>IF(ISBLANK(#REF!),"",#REF!)</f>
        <v>#REF!</v>
      </c>
      <c r="AT601" s="219" t="e">
        <f>IF(ISBLANK(#REF!),"",#REF!)</f>
        <v>#REF!</v>
      </c>
      <c r="AU601" s="219" t="e">
        <f>IF(ISBLANK(#REF!),"",#REF!)</f>
        <v>#REF!</v>
      </c>
      <c r="AV601" s="219" t="e">
        <f>IF(ISBLANK(#REF!),"",#REF!)</f>
        <v>#REF!</v>
      </c>
      <c r="AW601" s="219" t="e">
        <f>IF(ISBLANK(#REF!),"",#REF!)</f>
        <v>#REF!</v>
      </c>
      <c r="AX601" s="219" t="e">
        <f>IF(ISBLANK(#REF!),"",#REF!)</f>
        <v>#REF!</v>
      </c>
      <c r="AY601" s="226" t="e">
        <f>IF(ISBLANK(#REF!),"",#REF!)</f>
        <v>#REF!</v>
      </c>
      <c r="AZ601" s="219" t="e">
        <f>IF(ISBLANK(#REF!),"",#REF!)</f>
        <v>#REF!</v>
      </c>
      <c r="BA601" s="219" t="e">
        <f>IF(ISBLANK(#REF!),"",#REF!)</f>
        <v>#REF!</v>
      </c>
      <c r="BB601" s="219" t="e">
        <f>IF(ISBLANK(#REF!),"",#REF!)</f>
        <v>#REF!</v>
      </c>
      <c r="BC601" s="219" t="e">
        <f>IF(ISBLANK(#REF!),"",#REF!)</f>
        <v>#REF!</v>
      </c>
      <c r="BD601" s="219" t="e">
        <f>IF(ISBLANK(#REF!),"",#REF!)</f>
        <v>#REF!</v>
      </c>
      <c r="BE601" s="219" t="e">
        <f>IF(ISBLANK(#REF!),"",#REF!)</f>
        <v>#REF!</v>
      </c>
      <c r="BF601" s="219" t="e">
        <f>IF(ISBLANK(#REF!),"",#REF!)</f>
        <v>#REF!</v>
      </c>
      <c r="BG601" s="219" t="e">
        <f>IF(ISBLANK(#REF!),"",#REF!)</f>
        <v>#REF!</v>
      </c>
      <c r="BH601" s="219" t="e">
        <f>IF(ISBLANK(#REF!),"",#REF!)</f>
        <v>#REF!</v>
      </c>
      <c r="BI601" s="219" t="e">
        <f>IF(ISBLANK(#REF!),"",#REF!)</f>
        <v>#REF!</v>
      </c>
      <c r="BJ601" s="219" t="e">
        <f>IF(ISBLANK(#REF!),"",#REF!)</f>
        <v>#REF!</v>
      </c>
      <c r="BK601" s="219" t="e">
        <f>IF(ISBLANK(#REF!),"",#REF!)</f>
        <v>#REF!</v>
      </c>
      <c r="BL601" s="219" t="e">
        <f>IF(ISBLANK(#REF!),"",#REF!)</f>
        <v>#REF!</v>
      </c>
      <c r="BM601" s="219" t="e">
        <f>IF(ISBLANK(#REF!),"",#REF!)</f>
        <v>#REF!</v>
      </c>
      <c r="BN601" s="219" t="e">
        <f>IF(ISBLANK(#REF!),"",#REF!)</f>
        <v>#REF!</v>
      </c>
      <c r="BO601" s="227" t="e">
        <f t="shared" si="166"/>
        <v>#REF!</v>
      </c>
      <c r="BP601" s="228" t="str">
        <f t="shared" si="169"/>
        <v/>
      </c>
      <c r="BQ601" s="229" t="str">
        <f t="shared" si="153"/>
        <v/>
      </c>
      <c r="BR601" s="228" t="e">
        <f t="shared" si="167"/>
        <v>#REF!</v>
      </c>
      <c r="BS601" s="230" t="e">
        <f t="shared" si="168"/>
        <v>#REF!</v>
      </c>
    </row>
    <row r="602" spans="1:71">
      <c r="A602" s="213" t="e">
        <f>IF(ISBLANK(#REF!),"",#REF!)</f>
        <v>#REF!</v>
      </c>
      <c r="B602" s="214" t="e">
        <f>IF(ISBLANK(#REF!),"",#REF!)</f>
        <v>#REF!</v>
      </c>
      <c r="C602" s="214" t="e">
        <f>IF(ISBLANK(#REF!),"",#REF!)</f>
        <v>#REF!</v>
      </c>
      <c r="D602" s="214" t="e">
        <f>IF(ISBLANK(#REF!),"",#REF!)</f>
        <v>#REF!</v>
      </c>
      <c r="E602" s="214" t="e">
        <f>IF(ISBLANK(#REF!),"",#REF!)</f>
        <v>#REF!</v>
      </c>
      <c r="F602" s="214" t="e">
        <f>IF(ISBLANK(#REF!),"",#REF!)</f>
        <v>#REF!</v>
      </c>
      <c r="G602" s="214" t="e">
        <f>IF(ISBLANK(#REF!),"",#REF!)</f>
        <v>#REF!</v>
      </c>
      <c r="H602" s="215" t="e">
        <f>IF(ISBLANK(#REF!),"",#REF!)</f>
        <v>#REF!</v>
      </c>
      <c r="I602" s="214" t="e">
        <f>IF(ISBLANK(#REF!),"",#REF!)</f>
        <v>#REF!</v>
      </c>
      <c r="J602" s="216" t="e">
        <f>IF(ISBLANK(#REF!),"",#REF!)</f>
        <v>#REF!</v>
      </c>
      <c r="K602" s="217" t="e">
        <f>IF(ISBLANK(#REF!),"",#REF!)</f>
        <v>#REF!</v>
      </c>
      <c r="L602" s="217" t="e">
        <f>IF(ISBLANK(#REF!),"",#REF!)</f>
        <v>#REF!</v>
      </c>
      <c r="M602" s="218" t="e">
        <f>IF(ISBLANK(#REF!),"",#REF!)</f>
        <v>#REF!</v>
      </c>
      <c r="N602" s="218" t="e">
        <f>IF(ISBLANK(#REF!),"",#REF!)</f>
        <v>#REF!</v>
      </c>
      <c r="O602" s="220" t="str">
        <f>IFERROR(VLOOKUP(_xlfn.CONCAT('Team Roster - Final'!$A602," : ",'Team Roster - Final'!$BM602),'Rate Calculations'!$C$4:$G$1100,5,FALSE),"")</f>
        <v/>
      </c>
      <c r="P602" s="225">
        <f>IF(ISBLANK('Rate Calculations'!$H604),"",'Rate Calculations'!$H604)</f>
        <v>1.7500000000000002E-2</v>
      </c>
      <c r="Q602" s="220" t="str">
        <f t="shared" si="154"/>
        <v/>
      </c>
      <c r="R602" s="221">
        <f>IF(ISBLANK('Rate Calculations'!$J604),"",'Rate Calculations'!$J604)</f>
        <v>3.5000000000000003E-2</v>
      </c>
      <c r="S602" s="220" t="str">
        <f t="shared" si="155"/>
        <v/>
      </c>
      <c r="T602" s="225" t="str">
        <f>IFERROR(VLOOKUP(_xlfn.CONCAT('Team Roster - Final'!$A602," : ",'Team Roster - Final'!$BM602),'Rate Calculations'!$C$4:$S$1100,10,FALSE),"")</f>
        <v/>
      </c>
      <c r="U602" s="225" t="str">
        <f>IFERROR(VLOOKUP(_xlfn.CONCAT('Team Roster - Final'!$A602," : ",'Team Roster - Final'!$BM602),'Rate Calculations'!$C$4:$S$1100,11,FALSE),"")</f>
        <v/>
      </c>
      <c r="V602" s="222" t="str">
        <f t="shared" si="156"/>
        <v/>
      </c>
      <c r="W602" s="222" t="str">
        <f t="shared" si="157"/>
        <v/>
      </c>
      <c r="X602" s="223" t="str">
        <f>IFERROR(VLOOKUP(_xlfn.CONCAT('Team Roster - Final'!$A602," : ",'Team Roster - Final'!$BM602),'Rate Calculations'!$C$4:$S$1100,14,FALSE),"")</f>
        <v/>
      </c>
      <c r="Y602" s="222" t="str">
        <f t="shared" si="158"/>
        <v/>
      </c>
      <c r="Z602" s="222" t="str">
        <f t="shared" si="159"/>
        <v/>
      </c>
      <c r="AA602" s="224" t="str">
        <f>IFERROR(IF(#REF!="Yes",$Y602, $Y602+$Q602*0.5),"")</f>
        <v/>
      </c>
      <c r="AB602" s="224" t="str">
        <f>IFERROR(IF(#REF!="Yes",$Z602, $Z602+$S602*0.5),"")</f>
        <v/>
      </c>
      <c r="AC602" s="220" t="str">
        <f>IFERROR(VLOOKUP(_xlfn.CONCAT('Team Roster - Final'!$A602," : ",'Team Roster - Final'!$BM602),'Rate Calculations'!$C$4:$U$1100,19,FALSE),"")</f>
        <v/>
      </c>
      <c r="AD602" s="220" t="str">
        <f t="shared" si="160"/>
        <v/>
      </c>
      <c r="AE602" s="220" t="str">
        <f t="shared" si="161"/>
        <v/>
      </c>
      <c r="AF602" s="225" t="str">
        <f>IFERROR(VLOOKUP(_xlfn.CONCAT('Team Roster - Final'!$A602," : ",'Team Roster - Final'!$BM602),'Rate Calculations'!$C$4:$AB$1100,22,FALSE),"")</f>
        <v/>
      </c>
      <c r="AG602" s="225" t="str">
        <f>IFERROR(VLOOKUP(_xlfn.CONCAT('Team Roster - Final'!$A602," : ",'Team Roster - Final'!$BM602),'Rate Calculations'!$C$4:$AB$1100,23,FALSE),"")</f>
        <v/>
      </c>
      <c r="AH602" s="222" t="str">
        <f t="shared" si="162"/>
        <v/>
      </c>
      <c r="AI602" s="222" t="str">
        <f t="shared" si="163"/>
        <v/>
      </c>
      <c r="AJ602" s="223" t="str">
        <f>Table1[[#This Row],[Home Office
Net Fee %]]</f>
        <v/>
      </c>
      <c r="AK602" s="222" t="str">
        <f t="shared" si="164"/>
        <v/>
      </c>
      <c r="AL602" s="222" t="str">
        <f t="shared" si="165"/>
        <v/>
      </c>
      <c r="AM602" s="215" t="str">
        <f>IFERROR(IF(#REF!="Yes",$AK602,($AK602+$AD602*0.5)),"")</f>
        <v/>
      </c>
      <c r="AN602" s="215" t="str">
        <f>IFERROR(IF(#REF!="Yes",$AL602,($AL602+$AE602*0.5)),"")</f>
        <v/>
      </c>
      <c r="AO602" s="374" t="str">
        <f>IF(ISBLANK('Team Roster Proposed - FBR'!Q603),"",'Team Roster Proposed - FBR'!Q603)</f>
        <v/>
      </c>
      <c r="AP602" s="226" t="e">
        <f>IF(ISBLANK(#REF!),"",#REF!)</f>
        <v>#REF!</v>
      </c>
      <c r="AQ602" s="226" t="e">
        <f>IF(ISBLANK(#REF!),"",#REF!)</f>
        <v>#REF!</v>
      </c>
      <c r="AR602" s="226" t="e">
        <f>IF(ISBLANK(#REF!),"",#REF!)</f>
        <v>#REF!</v>
      </c>
      <c r="AS602" s="219" t="e">
        <f>IF(ISBLANK(#REF!),"",#REF!)</f>
        <v>#REF!</v>
      </c>
      <c r="AT602" s="219" t="e">
        <f>IF(ISBLANK(#REF!),"",#REF!)</f>
        <v>#REF!</v>
      </c>
      <c r="AU602" s="219" t="e">
        <f>IF(ISBLANK(#REF!),"",#REF!)</f>
        <v>#REF!</v>
      </c>
      <c r="AV602" s="219" t="e">
        <f>IF(ISBLANK(#REF!),"",#REF!)</f>
        <v>#REF!</v>
      </c>
      <c r="AW602" s="219" t="e">
        <f>IF(ISBLANK(#REF!),"",#REF!)</f>
        <v>#REF!</v>
      </c>
      <c r="AX602" s="219" t="e">
        <f>IF(ISBLANK(#REF!),"",#REF!)</f>
        <v>#REF!</v>
      </c>
      <c r="AY602" s="226" t="e">
        <f>IF(ISBLANK(#REF!),"",#REF!)</f>
        <v>#REF!</v>
      </c>
      <c r="AZ602" s="219" t="e">
        <f>IF(ISBLANK(#REF!),"",#REF!)</f>
        <v>#REF!</v>
      </c>
      <c r="BA602" s="219" t="e">
        <f>IF(ISBLANK(#REF!),"",#REF!)</f>
        <v>#REF!</v>
      </c>
      <c r="BB602" s="219" t="e">
        <f>IF(ISBLANK(#REF!),"",#REF!)</f>
        <v>#REF!</v>
      </c>
      <c r="BC602" s="219" t="e">
        <f>IF(ISBLANK(#REF!),"",#REF!)</f>
        <v>#REF!</v>
      </c>
      <c r="BD602" s="219" t="e">
        <f>IF(ISBLANK(#REF!),"",#REF!)</f>
        <v>#REF!</v>
      </c>
      <c r="BE602" s="219" t="e">
        <f>IF(ISBLANK(#REF!),"",#REF!)</f>
        <v>#REF!</v>
      </c>
      <c r="BF602" s="219" t="e">
        <f>IF(ISBLANK(#REF!),"",#REF!)</f>
        <v>#REF!</v>
      </c>
      <c r="BG602" s="219" t="e">
        <f>IF(ISBLANK(#REF!),"",#REF!)</f>
        <v>#REF!</v>
      </c>
      <c r="BH602" s="219" t="e">
        <f>IF(ISBLANK(#REF!),"",#REF!)</f>
        <v>#REF!</v>
      </c>
      <c r="BI602" s="219" t="e">
        <f>IF(ISBLANK(#REF!),"",#REF!)</f>
        <v>#REF!</v>
      </c>
      <c r="BJ602" s="219" t="e">
        <f>IF(ISBLANK(#REF!),"",#REF!)</f>
        <v>#REF!</v>
      </c>
      <c r="BK602" s="219" t="e">
        <f>IF(ISBLANK(#REF!),"",#REF!)</f>
        <v>#REF!</v>
      </c>
      <c r="BL602" s="219" t="e">
        <f>IF(ISBLANK(#REF!),"",#REF!)</f>
        <v>#REF!</v>
      </c>
      <c r="BM602" s="219" t="e">
        <f>IF(ISBLANK(#REF!),"",#REF!)</f>
        <v>#REF!</v>
      </c>
      <c r="BN602" s="219" t="e">
        <f>IF(ISBLANK(#REF!),"",#REF!)</f>
        <v>#REF!</v>
      </c>
      <c r="BO602" s="227" t="e">
        <f t="shared" si="166"/>
        <v>#REF!</v>
      </c>
      <c r="BP602" s="228" t="str">
        <f t="shared" si="169"/>
        <v/>
      </c>
      <c r="BQ602" s="229" t="str">
        <f t="shared" si="153"/>
        <v/>
      </c>
      <c r="BR602" s="228" t="e">
        <f t="shared" si="167"/>
        <v>#REF!</v>
      </c>
      <c r="BS602" s="230" t="e">
        <f t="shared" si="168"/>
        <v>#REF!</v>
      </c>
    </row>
    <row r="603" spans="1:71">
      <c r="A603" s="213" t="e">
        <f>IF(ISBLANK(#REF!),"",#REF!)</f>
        <v>#REF!</v>
      </c>
      <c r="B603" s="214" t="e">
        <f>IF(ISBLANK(#REF!),"",#REF!)</f>
        <v>#REF!</v>
      </c>
      <c r="C603" s="214" t="e">
        <f>IF(ISBLANK(#REF!),"",#REF!)</f>
        <v>#REF!</v>
      </c>
      <c r="D603" s="214" t="e">
        <f>IF(ISBLANK(#REF!),"",#REF!)</f>
        <v>#REF!</v>
      </c>
      <c r="E603" s="214" t="e">
        <f>IF(ISBLANK(#REF!),"",#REF!)</f>
        <v>#REF!</v>
      </c>
      <c r="F603" s="214" t="e">
        <f>IF(ISBLANK(#REF!),"",#REF!)</f>
        <v>#REF!</v>
      </c>
      <c r="G603" s="214" t="e">
        <f>IF(ISBLANK(#REF!),"",#REF!)</f>
        <v>#REF!</v>
      </c>
      <c r="H603" s="215" t="e">
        <f>IF(ISBLANK(#REF!),"",#REF!)</f>
        <v>#REF!</v>
      </c>
      <c r="I603" s="214" t="e">
        <f>IF(ISBLANK(#REF!),"",#REF!)</f>
        <v>#REF!</v>
      </c>
      <c r="J603" s="216" t="e">
        <f>IF(ISBLANK(#REF!),"",#REF!)</f>
        <v>#REF!</v>
      </c>
      <c r="K603" s="217" t="e">
        <f>IF(ISBLANK(#REF!),"",#REF!)</f>
        <v>#REF!</v>
      </c>
      <c r="L603" s="217" t="e">
        <f>IF(ISBLANK(#REF!),"",#REF!)</f>
        <v>#REF!</v>
      </c>
      <c r="M603" s="218" t="e">
        <f>IF(ISBLANK(#REF!),"",#REF!)</f>
        <v>#REF!</v>
      </c>
      <c r="N603" s="218" t="e">
        <f>IF(ISBLANK(#REF!),"",#REF!)</f>
        <v>#REF!</v>
      </c>
      <c r="O603" s="220" t="str">
        <f>IFERROR(VLOOKUP(_xlfn.CONCAT('Team Roster - Final'!$A603," : ",'Team Roster - Final'!$BM603),'Rate Calculations'!$C$4:$G$1100,5,FALSE),"")</f>
        <v/>
      </c>
      <c r="P603" s="225">
        <f>IF(ISBLANK('Rate Calculations'!$H605),"",'Rate Calculations'!$H605)</f>
        <v>1.7500000000000002E-2</v>
      </c>
      <c r="Q603" s="220" t="str">
        <f t="shared" si="154"/>
        <v/>
      </c>
      <c r="R603" s="221">
        <f>IF(ISBLANK('Rate Calculations'!$J605),"",'Rate Calculations'!$J605)</f>
        <v>3.5000000000000003E-2</v>
      </c>
      <c r="S603" s="220" t="str">
        <f t="shared" si="155"/>
        <v/>
      </c>
      <c r="T603" s="225" t="str">
        <f>IFERROR(VLOOKUP(_xlfn.CONCAT('Team Roster - Final'!$A603," : ",'Team Roster - Final'!$BM603),'Rate Calculations'!$C$4:$S$1100,10,FALSE),"")</f>
        <v/>
      </c>
      <c r="U603" s="225" t="str">
        <f>IFERROR(VLOOKUP(_xlfn.CONCAT('Team Roster - Final'!$A603," : ",'Team Roster - Final'!$BM603),'Rate Calculations'!$C$4:$S$1100,11,FALSE),"")</f>
        <v/>
      </c>
      <c r="V603" s="222" t="str">
        <f t="shared" si="156"/>
        <v/>
      </c>
      <c r="W603" s="222" t="str">
        <f t="shared" si="157"/>
        <v/>
      </c>
      <c r="X603" s="223" t="str">
        <f>IFERROR(VLOOKUP(_xlfn.CONCAT('Team Roster - Final'!$A603," : ",'Team Roster - Final'!$BM603),'Rate Calculations'!$C$4:$S$1100,14,FALSE),"")</f>
        <v/>
      </c>
      <c r="Y603" s="222" t="str">
        <f t="shared" si="158"/>
        <v/>
      </c>
      <c r="Z603" s="222" t="str">
        <f t="shared" si="159"/>
        <v/>
      </c>
      <c r="AA603" s="224" t="str">
        <f>IFERROR(IF(#REF!="Yes",$Y603, $Y603+$Q603*0.5),"")</f>
        <v/>
      </c>
      <c r="AB603" s="224" t="str">
        <f>IFERROR(IF(#REF!="Yes",$Z603, $Z603+$S603*0.5),"")</f>
        <v/>
      </c>
      <c r="AC603" s="220" t="str">
        <f>IFERROR(VLOOKUP(_xlfn.CONCAT('Team Roster - Final'!$A603," : ",'Team Roster - Final'!$BM603),'Rate Calculations'!$C$4:$U$1100,19,FALSE),"")</f>
        <v/>
      </c>
      <c r="AD603" s="220" t="str">
        <f t="shared" si="160"/>
        <v/>
      </c>
      <c r="AE603" s="220" t="str">
        <f t="shared" si="161"/>
        <v/>
      </c>
      <c r="AF603" s="225" t="str">
        <f>IFERROR(VLOOKUP(_xlfn.CONCAT('Team Roster - Final'!$A603," : ",'Team Roster - Final'!$BM603),'Rate Calculations'!$C$4:$AB$1100,22,FALSE),"")</f>
        <v/>
      </c>
      <c r="AG603" s="225" t="str">
        <f>IFERROR(VLOOKUP(_xlfn.CONCAT('Team Roster - Final'!$A603," : ",'Team Roster - Final'!$BM603),'Rate Calculations'!$C$4:$AB$1100,23,FALSE),"")</f>
        <v/>
      </c>
      <c r="AH603" s="222" t="str">
        <f t="shared" si="162"/>
        <v/>
      </c>
      <c r="AI603" s="222" t="str">
        <f t="shared" si="163"/>
        <v/>
      </c>
      <c r="AJ603" s="223" t="str">
        <f>Table1[[#This Row],[Home Office
Net Fee %]]</f>
        <v/>
      </c>
      <c r="AK603" s="222" t="str">
        <f t="shared" si="164"/>
        <v/>
      </c>
      <c r="AL603" s="222" t="str">
        <f t="shared" si="165"/>
        <v/>
      </c>
      <c r="AM603" s="215" t="str">
        <f>IFERROR(IF(#REF!="Yes",$AK603,($AK603+$AD603*0.5)),"")</f>
        <v/>
      </c>
      <c r="AN603" s="215" t="str">
        <f>IFERROR(IF(#REF!="Yes",$AL603,($AL603+$AE603*0.5)),"")</f>
        <v/>
      </c>
      <c r="AO603" s="374" t="str">
        <f>IF(ISBLANK('Team Roster Proposed - FBR'!Q604),"",'Team Roster Proposed - FBR'!Q604)</f>
        <v/>
      </c>
      <c r="AP603" s="226" t="e">
        <f>IF(ISBLANK(#REF!),"",#REF!)</f>
        <v>#REF!</v>
      </c>
      <c r="AQ603" s="226" t="e">
        <f>IF(ISBLANK(#REF!),"",#REF!)</f>
        <v>#REF!</v>
      </c>
      <c r="AR603" s="226" t="e">
        <f>IF(ISBLANK(#REF!),"",#REF!)</f>
        <v>#REF!</v>
      </c>
      <c r="AS603" s="219" t="e">
        <f>IF(ISBLANK(#REF!),"",#REF!)</f>
        <v>#REF!</v>
      </c>
      <c r="AT603" s="219" t="e">
        <f>IF(ISBLANK(#REF!),"",#REF!)</f>
        <v>#REF!</v>
      </c>
      <c r="AU603" s="219" t="e">
        <f>IF(ISBLANK(#REF!),"",#REF!)</f>
        <v>#REF!</v>
      </c>
      <c r="AV603" s="219" t="e">
        <f>IF(ISBLANK(#REF!),"",#REF!)</f>
        <v>#REF!</v>
      </c>
      <c r="AW603" s="219" t="e">
        <f>IF(ISBLANK(#REF!),"",#REF!)</f>
        <v>#REF!</v>
      </c>
      <c r="AX603" s="219" t="e">
        <f>IF(ISBLANK(#REF!),"",#REF!)</f>
        <v>#REF!</v>
      </c>
      <c r="AY603" s="226" t="e">
        <f>IF(ISBLANK(#REF!),"",#REF!)</f>
        <v>#REF!</v>
      </c>
      <c r="AZ603" s="219" t="e">
        <f>IF(ISBLANK(#REF!),"",#REF!)</f>
        <v>#REF!</v>
      </c>
      <c r="BA603" s="219" t="e">
        <f>IF(ISBLANK(#REF!),"",#REF!)</f>
        <v>#REF!</v>
      </c>
      <c r="BB603" s="219" t="e">
        <f>IF(ISBLANK(#REF!),"",#REF!)</f>
        <v>#REF!</v>
      </c>
      <c r="BC603" s="219" t="e">
        <f>IF(ISBLANK(#REF!),"",#REF!)</f>
        <v>#REF!</v>
      </c>
      <c r="BD603" s="219" t="e">
        <f>IF(ISBLANK(#REF!),"",#REF!)</f>
        <v>#REF!</v>
      </c>
      <c r="BE603" s="219" t="e">
        <f>IF(ISBLANK(#REF!),"",#REF!)</f>
        <v>#REF!</v>
      </c>
      <c r="BF603" s="219" t="e">
        <f>IF(ISBLANK(#REF!),"",#REF!)</f>
        <v>#REF!</v>
      </c>
      <c r="BG603" s="219" t="e">
        <f>IF(ISBLANK(#REF!),"",#REF!)</f>
        <v>#REF!</v>
      </c>
      <c r="BH603" s="219" t="e">
        <f>IF(ISBLANK(#REF!),"",#REF!)</f>
        <v>#REF!</v>
      </c>
      <c r="BI603" s="219" t="e">
        <f>IF(ISBLANK(#REF!),"",#REF!)</f>
        <v>#REF!</v>
      </c>
      <c r="BJ603" s="219" t="e">
        <f>IF(ISBLANK(#REF!),"",#REF!)</f>
        <v>#REF!</v>
      </c>
      <c r="BK603" s="219" t="e">
        <f>IF(ISBLANK(#REF!),"",#REF!)</f>
        <v>#REF!</v>
      </c>
      <c r="BL603" s="219" t="e">
        <f>IF(ISBLANK(#REF!),"",#REF!)</f>
        <v>#REF!</v>
      </c>
      <c r="BM603" s="219" t="e">
        <f>IF(ISBLANK(#REF!),"",#REF!)</f>
        <v>#REF!</v>
      </c>
      <c r="BN603" s="219" t="e">
        <f>IF(ISBLANK(#REF!),"",#REF!)</f>
        <v>#REF!</v>
      </c>
      <c r="BO603" s="227" t="e">
        <f t="shared" si="166"/>
        <v>#REF!</v>
      </c>
      <c r="BP603" s="228" t="str">
        <f t="shared" si="169"/>
        <v/>
      </c>
      <c r="BQ603" s="229" t="str">
        <f t="shared" si="153"/>
        <v/>
      </c>
      <c r="BR603" s="228" t="e">
        <f t="shared" si="167"/>
        <v>#REF!</v>
      </c>
      <c r="BS603" s="230" t="e">
        <f t="shared" si="168"/>
        <v>#REF!</v>
      </c>
    </row>
    <row r="604" spans="1:71">
      <c r="A604" s="213" t="e">
        <f>IF(ISBLANK(#REF!),"",#REF!)</f>
        <v>#REF!</v>
      </c>
      <c r="B604" s="214" t="e">
        <f>IF(ISBLANK(#REF!),"",#REF!)</f>
        <v>#REF!</v>
      </c>
      <c r="C604" s="214" t="e">
        <f>IF(ISBLANK(#REF!),"",#REF!)</f>
        <v>#REF!</v>
      </c>
      <c r="D604" s="214" t="e">
        <f>IF(ISBLANK(#REF!),"",#REF!)</f>
        <v>#REF!</v>
      </c>
      <c r="E604" s="214" t="e">
        <f>IF(ISBLANK(#REF!),"",#REF!)</f>
        <v>#REF!</v>
      </c>
      <c r="F604" s="214" t="e">
        <f>IF(ISBLANK(#REF!),"",#REF!)</f>
        <v>#REF!</v>
      </c>
      <c r="G604" s="214" t="e">
        <f>IF(ISBLANK(#REF!),"",#REF!)</f>
        <v>#REF!</v>
      </c>
      <c r="H604" s="215" t="e">
        <f>IF(ISBLANK(#REF!),"",#REF!)</f>
        <v>#REF!</v>
      </c>
      <c r="I604" s="214" t="e">
        <f>IF(ISBLANK(#REF!),"",#REF!)</f>
        <v>#REF!</v>
      </c>
      <c r="J604" s="216" t="e">
        <f>IF(ISBLANK(#REF!),"",#REF!)</f>
        <v>#REF!</v>
      </c>
      <c r="K604" s="217" t="e">
        <f>IF(ISBLANK(#REF!),"",#REF!)</f>
        <v>#REF!</v>
      </c>
      <c r="L604" s="217" t="e">
        <f>IF(ISBLANK(#REF!),"",#REF!)</f>
        <v>#REF!</v>
      </c>
      <c r="M604" s="218" t="e">
        <f>IF(ISBLANK(#REF!),"",#REF!)</f>
        <v>#REF!</v>
      </c>
      <c r="N604" s="218" t="e">
        <f>IF(ISBLANK(#REF!),"",#REF!)</f>
        <v>#REF!</v>
      </c>
      <c r="O604" s="220" t="str">
        <f>IFERROR(VLOOKUP(_xlfn.CONCAT('Team Roster - Final'!$A604," : ",'Team Roster - Final'!$BM604),'Rate Calculations'!$C$4:$G$1100,5,FALSE),"")</f>
        <v/>
      </c>
      <c r="P604" s="225">
        <f>IF(ISBLANK('Rate Calculations'!$H606),"",'Rate Calculations'!$H606)</f>
        <v>1.7500000000000002E-2</v>
      </c>
      <c r="Q604" s="220" t="str">
        <f t="shared" si="154"/>
        <v/>
      </c>
      <c r="R604" s="221">
        <f>IF(ISBLANK('Rate Calculations'!$J606),"",'Rate Calculations'!$J606)</f>
        <v>3.5000000000000003E-2</v>
      </c>
      <c r="S604" s="220" t="str">
        <f t="shared" si="155"/>
        <v/>
      </c>
      <c r="T604" s="225" t="str">
        <f>IFERROR(VLOOKUP(_xlfn.CONCAT('Team Roster - Final'!$A604," : ",'Team Roster - Final'!$BM604),'Rate Calculations'!$C$4:$S$1100,10,FALSE),"")</f>
        <v/>
      </c>
      <c r="U604" s="225" t="str">
        <f>IFERROR(VLOOKUP(_xlfn.CONCAT('Team Roster - Final'!$A604," : ",'Team Roster - Final'!$BM604),'Rate Calculations'!$C$4:$S$1100,11,FALSE),"")</f>
        <v/>
      </c>
      <c r="V604" s="222" t="str">
        <f t="shared" si="156"/>
        <v/>
      </c>
      <c r="W604" s="222" t="str">
        <f t="shared" si="157"/>
        <v/>
      </c>
      <c r="X604" s="223" t="str">
        <f>IFERROR(VLOOKUP(_xlfn.CONCAT('Team Roster - Final'!$A604," : ",'Team Roster - Final'!$BM604),'Rate Calculations'!$C$4:$S$1100,14,FALSE),"")</f>
        <v/>
      </c>
      <c r="Y604" s="222" t="str">
        <f t="shared" si="158"/>
        <v/>
      </c>
      <c r="Z604" s="222" t="str">
        <f t="shared" si="159"/>
        <v/>
      </c>
      <c r="AA604" s="224" t="str">
        <f>IFERROR(IF(#REF!="Yes",$Y604, $Y604+$Q604*0.5),"")</f>
        <v/>
      </c>
      <c r="AB604" s="224" t="str">
        <f>IFERROR(IF(#REF!="Yes",$Z604, $Z604+$S604*0.5),"")</f>
        <v/>
      </c>
      <c r="AC604" s="220" t="str">
        <f>IFERROR(VLOOKUP(_xlfn.CONCAT('Team Roster - Final'!$A604," : ",'Team Roster - Final'!$BM604),'Rate Calculations'!$C$4:$U$1100,19,FALSE),"")</f>
        <v/>
      </c>
      <c r="AD604" s="220" t="str">
        <f t="shared" si="160"/>
        <v/>
      </c>
      <c r="AE604" s="220" t="str">
        <f t="shared" si="161"/>
        <v/>
      </c>
      <c r="AF604" s="225" t="str">
        <f>IFERROR(VLOOKUP(_xlfn.CONCAT('Team Roster - Final'!$A604," : ",'Team Roster - Final'!$BM604),'Rate Calculations'!$C$4:$AB$1100,22,FALSE),"")</f>
        <v/>
      </c>
      <c r="AG604" s="225" t="str">
        <f>IFERROR(VLOOKUP(_xlfn.CONCAT('Team Roster - Final'!$A604," : ",'Team Roster - Final'!$BM604),'Rate Calculations'!$C$4:$AB$1100,23,FALSE),"")</f>
        <v/>
      </c>
      <c r="AH604" s="222" t="str">
        <f t="shared" si="162"/>
        <v/>
      </c>
      <c r="AI604" s="222" t="str">
        <f t="shared" si="163"/>
        <v/>
      </c>
      <c r="AJ604" s="223" t="str">
        <f>Table1[[#This Row],[Home Office
Net Fee %]]</f>
        <v/>
      </c>
      <c r="AK604" s="222" t="str">
        <f t="shared" si="164"/>
        <v/>
      </c>
      <c r="AL604" s="222" t="str">
        <f t="shared" si="165"/>
        <v/>
      </c>
      <c r="AM604" s="215" t="str">
        <f>IFERROR(IF(#REF!="Yes",$AK604,($AK604+$AD604*0.5)),"")</f>
        <v/>
      </c>
      <c r="AN604" s="215" t="str">
        <f>IFERROR(IF(#REF!="Yes",$AL604,($AL604+$AE604*0.5)),"")</f>
        <v/>
      </c>
      <c r="AO604" s="374" t="str">
        <f>IF(ISBLANK('Team Roster Proposed - FBR'!Q605),"",'Team Roster Proposed - FBR'!Q605)</f>
        <v/>
      </c>
      <c r="AP604" s="226" t="e">
        <f>IF(ISBLANK(#REF!),"",#REF!)</f>
        <v>#REF!</v>
      </c>
      <c r="AQ604" s="226" t="e">
        <f>IF(ISBLANK(#REF!),"",#REF!)</f>
        <v>#REF!</v>
      </c>
      <c r="AR604" s="226" t="e">
        <f>IF(ISBLANK(#REF!),"",#REF!)</f>
        <v>#REF!</v>
      </c>
      <c r="AS604" s="219" t="e">
        <f>IF(ISBLANK(#REF!),"",#REF!)</f>
        <v>#REF!</v>
      </c>
      <c r="AT604" s="219" t="e">
        <f>IF(ISBLANK(#REF!),"",#REF!)</f>
        <v>#REF!</v>
      </c>
      <c r="AU604" s="219" t="e">
        <f>IF(ISBLANK(#REF!),"",#REF!)</f>
        <v>#REF!</v>
      </c>
      <c r="AV604" s="219" t="e">
        <f>IF(ISBLANK(#REF!),"",#REF!)</f>
        <v>#REF!</v>
      </c>
      <c r="AW604" s="219" t="e">
        <f>IF(ISBLANK(#REF!),"",#REF!)</f>
        <v>#REF!</v>
      </c>
      <c r="AX604" s="219" t="e">
        <f>IF(ISBLANK(#REF!),"",#REF!)</f>
        <v>#REF!</v>
      </c>
      <c r="AY604" s="226" t="e">
        <f>IF(ISBLANK(#REF!),"",#REF!)</f>
        <v>#REF!</v>
      </c>
      <c r="AZ604" s="219" t="e">
        <f>IF(ISBLANK(#REF!),"",#REF!)</f>
        <v>#REF!</v>
      </c>
      <c r="BA604" s="219" t="e">
        <f>IF(ISBLANK(#REF!),"",#REF!)</f>
        <v>#REF!</v>
      </c>
      <c r="BB604" s="219" t="e">
        <f>IF(ISBLANK(#REF!),"",#REF!)</f>
        <v>#REF!</v>
      </c>
      <c r="BC604" s="219" t="e">
        <f>IF(ISBLANK(#REF!),"",#REF!)</f>
        <v>#REF!</v>
      </c>
      <c r="BD604" s="219" t="e">
        <f>IF(ISBLANK(#REF!),"",#REF!)</f>
        <v>#REF!</v>
      </c>
      <c r="BE604" s="219" t="e">
        <f>IF(ISBLANK(#REF!),"",#REF!)</f>
        <v>#REF!</v>
      </c>
      <c r="BF604" s="219" t="e">
        <f>IF(ISBLANK(#REF!),"",#REF!)</f>
        <v>#REF!</v>
      </c>
      <c r="BG604" s="219" t="e">
        <f>IF(ISBLANK(#REF!),"",#REF!)</f>
        <v>#REF!</v>
      </c>
      <c r="BH604" s="219" t="e">
        <f>IF(ISBLANK(#REF!),"",#REF!)</f>
        <v>#REF!</v>
      </c>
      <c r="BI604" s="219" t="e">
        <f>IF(ISBLANK(#REF!),"",#REF!)</f>
        <v>#REF!</v>
      </c>
      <c r="BJ604" s="219" t="e">
        <f>IF(ISBLANK(#REF!),"",#REF!)</f>
        <v>#REF!</v>
      </c>
      <c r="BK604" s="219" t="e">
        <f>IF(ISBLANK(#REF!),"",#REF!)</f>
        <v>#REF!</v>
      </c>
      <c r="BL604" s="219" t="e">
        <f>IF(ISBLANK(#REF!),"",#REF!)</f>
        <v>#REF!</v>
      </c>
      <c r="BM604" s="219" t="e">
        <f>IF(ISBLANK(#REF!),"",#REF!)</f>
        <v>#REF!</v>
      </c>
      <c r="BN604" s="219" t="e">
        <f>IF(ISBLANK(#REF!),"",#REF!)</f>
        <v>#REF!</v>
      </c>
      <c r="BO604" s="227" t="e">
        <f t="shared" si="166"/>
        <v>#REF!</v>
      </c>
      <c r="BP604" s="228" t="str">
        <f t="shared" si="169"/>
        <v/>
      </c>
      <c r="BQ604" s="229" t="str">
        <f t="shared" si="153"/>
        <v/>
      </c>
      <c r="BR604" s="228" t="e">
        <f t="shared" si="167"/>
        <v>#REF!</v>
      </c>
      <c r="BS604" s="230" t="e">
        <f t="shared" si="168"/>
        <v>#REF!</v>
      </c>
    </row>
    <row r="605" spans="1:71">
      <c r="A605" s="213" t="e">
        <f>IF(ISBLANK(#REF!),"",#REF!)</f>
        <v>#REF!</v>
      </c>
      <c r="B605" s="214" t="e">
        <f>IF(ISBLANK(#REF!),"",#REF!)</f>
        <v>#REF!</v>
      </c>
      <c r="C605" s="214" t="e">
        <f>IF(ISBLANK(#REF!),"",#REF!)</f>
        <v>#REF!</v>
      </c>
      <c r="D605" s="214" t="e">
        <f>IF(ISBLANK(#REF!),"",#REF!)</f>
        <v>#REF!</v>
      </c>
      <c r="E605" s="214" t="e">
        <f>IF(ISBLANK(#REF!),"",#REF!)</f>
        <v>#REF!</v>
      </c>
      <c r="F605" s="214" t="e">
        <f>IF(ISBLANK(#REF!),"",#REF!)</f>
        <v>#REF!</v>
      </c>
      <c r="G605" s="214" t="e">
        <f>IF(ISBLANK(#REF!),"",#REF!)</f>
        <v>#REF!</v>
      </c>
      <c r="H605" s="215" t="e">
        <f>IF(ISBLANK(#REF!),"",#REF!)</f>
        <v>#REF!</v>
      </c>
      <c r="I605" s="214" t="e">
        <f>IF(ISBLANK(#REF!),"",#REF!)</f>
        <v>#REF!</v>
      </c>
      <c r="J605" s="216" t="e">
        <f>IF(ISBLANK(#REF!),"",#REF!)</f>
        <v>#REF!</v>
      </c>
      <c r="K605" s="217" t="e">
        <f>IF(ISBLANK(#REF!),"",#REF!)</f>
        <v>#REF!</v>
      </c>
      <c r="L605" s="217" t="e">
        <f>IF(ISBLANK(#REF!),"",#REF!)</f>
        <v>#REF!</v>
      </c>
      <c r="M605" s="218" t="e">
        <f>IF(ISBLANK(#REF!),"",#REF!)</f>
        <v>#REF!</v>
      </c>
      <c r="N605" s="218" t="e">
        <f>IF(ISBLANK(#REF!),"",#REF!)</f>
        <v>#REF!</v>
      </c>
      <c r="O605" s="220" t="str">
        <f>IFERROR(VLOOKUP(_xlfn.CONCAT('Team Roster - Final'!$A605," : ",'Team Roster - Final'!$BM605),'Rate Calculations'!$C$4:$G$1100,5,FALSE),"")</f>
        <v/>
      </c>
      <c r="P605" s="225">
        <f>IF(ISBLANK('Rate Calculations'!$H607),"",'Rate Calculations'!$H607)</f>
        <v>1.7500000000000002E-2</v>
      </c>
      <c r="Q605" s="220" t="str">
        <f t="shared" si="154"/>
        <v/>
      </c>
      <c r="R605" s="221">
        <f>IF(ISBLANK('Rate Calculations'!$J607),"",'Rate Calculations'!$J607)</f>
        <v>3.5000000000000003E-2</v>
      </c>
      <c r="S605" s="220" t="str">
        <f t="shared" si="155"/>
        <v/>
      </c>
      <c r="T605" s="225" t="str">
        <f>IFERROR(VLOOKUP(_xlfn.CONCAT('Team Roster - Final'!$A605," : ",'Team Roster - Final'!$BM605),'Rate Calculations'!$C$4:$S$1100,10,FALSE),"")</f>
        <v/>
      </c>
      <c r="U605" s="225" t="str">
        <f>IFERROR(VLOOKUP(_xlfn.CONCAT('Team Roster - Final'!$A605," : ",'Team Roster - Final'!$BM605),'Rate Calculations'!$C$4:$S$1100,11,FALSE),"")</f>
        <v/>
      </c>
      <c r="V605" s="222" t="str">
        <f t="shared" si="156"/>
        <v/>
      </c>
      <c r="W605" s="222" t="str">
        <f t="shared" si="157"/>
        <v/>
      </c>
      <c r="X605" s="223" t="str">
        <f>IFERROR(VLOOKUP(_xlfn.CONCAT('Team Roster - Final'!$A605," : ",'Team Roster - Final'!$BM605),'Rate Calculations'!$C$4:$S$1100,14,FALSE),"")</f>
        <v/>
      </c>
      <c r="Y605" s="222" t="str">
        <f t="shared" si="158"/>
        <v/>
      </c>
      <c r="Z605" s="222" t="str">
        <f t="shared" si="159"/>
        <v/>
      </c>
      <c r="AA605" s="224" t="str">
        <f>IFERROR(IF(#REF!="Yes",$Y605, $Y605+$Q605*0.5),"")</f>
        <v/>
      </c>
      <c r="AB605" s="224" t="str">
        <f>IFERROR(IF(#REF!="Yes",$Z605, $Z605+$S605*0.5),"")</f>
        <v/>
      </c>
      <c r="AC605" s="220" t="str">
        <f>IFERROR(VLOOKUP(_xlfn.CONCAT('Team Roster - Final'!$A605," : ",'Team Roster - Final'!$BM605),'Rate Calculations'!$C$4:$U$1100,19,FALSE),"")</f>
        <v/>
      </c>
      <c r="AD605" s="220" t="str">
        <f t="shared" si="160"/>
        <v/>
      </c>
      <c r="AE605" s="220" t="str">
        <f t="shared" si="161"/>
        <v/>
      </c>
      <c r="AF605" s="225" t="str">
        <f>IFERROR(VLOOKUP(_xlfn.CONCAT('Team Roster - Final'!$A605," : ",'Team Roster - Final'!$BM605),'Rate Calculations'!$C$4:$AB$1100,22,FALSE),"")</f>
        <v/>
      </c>
      <c r="AG605" s="225" t="str">
        <f>IFERROR(VLOOKUP(_xlfn.CONCAT('Team Roster - Final'!$A605," : ",'Team Roster - Final'!$BM605),'Rate Calculations'!$C$4:$AB$1100,23,FALSE),"")</f>
        <v/>
      </c>
      <c r="AH605" s="222" t="str">
        <f t="shared" si="162"/>
        <v/>
      </c>
      <c r="AI605" s="222" t="str">
        <f t="shared" si="163"/>
        <v/>
      </c>
      <c r="AJ605" s="223" t="str">
        <f>Table1[[#This Row],[Home Office
Net Fee %]]</f>
        <v/>
      </c>
      <c r="AK605" s="222" t="str">
        <f t="shared" si="164"/>
        <v/>
      </c>
      <c r="AL605" s="222" t="str">
        <f t="shared" si="165"/>
        <v/>
      </c>
      <c r="AM605" s="215" t="str">
        <f>IFERROR(IF(#REF!="Yes",$AK605,($AK605+$AD605*0.5)),"")</f>
        <v/>
      </c>
      <c r="AN605" s="215" t="str">
        <f>IFERROR(IF(#REF!="Yes",$AL605,($AL605+$AE605*0.5)),"")</f>
        <v/>
      </c>
      <c r="AO605" s="374" t="str">
        <f>IF(ISBLANK('Team Roster Proposed - FBR'!Q606),"",'Team Roster Proposed - FBR'!Q606)</f>
        <v/>
      </c>
      <c r="AP605" s="226" t="e">
        <f>IF(ISBLANK(#REF!),"",#REF!)</f>
        <v>#REF!</v>
      </c>
      <c r="AQ605" s="226" t="e">
        <f>IF(ISBLANK(#REF!),"",#REF!)</f>
        <v>#REF!</v>
      </c>
      <c r="AR605" s="226" t="e">
        <f>IF(ISBLANK(#REF!),"",#REF!)</f>
        <v>#REF!</v>
      </c>
      <c r="AS605" s="219" t="e">
        <f>IF(ISBLANK(#REF!),"",#REF!)</f>
        <v>#REF!</v>
      </c>
      <c r="AT605" s="219" t="e">
        <f>IF(ISBLANK(#REF!),"",#REF!)</f>
        <v>#REF!</v>
      </c>
      <c r="AU605" s="219" t="e">
        <f>IF(ISBLANK(#REF!),"",#REF!)</f>
        <v>#REF!</v>
      </c>
      <c r="AV605" s="219" t="e">
        <f>IF(ISBLANK(#REF!),"",#REF!)</f>
        <v>#REF!</v>
      </c>
      <c r="AW605" s="219" t="e">
        <f>IF(ISBLANK(#REF!),"",#REF!)</f>
        <v>#REF!</v>
      </c>
      <c r="AX605" s="219" t="e">
        <f>IF(ISBLANK(#REF!),"",#REF!)</f>
        <v>#REF!</v>
      </c>
      <c r="AY605" s="226" t="e">
        <f>IF(ISBLANK(#REF!),"",#REF!)</f>
        <v>#REF!</v>
      </c>
      <c r="AZ605" s="219" t="e">
        <f>IF(ISBLANK(#REF!),"",#REF!)</f>
        <v>#REF!</v>
      </c>
      <c r="BA605" s="219" t="e">
        <f>IF(ISBLANK(#REF!),"",#REF!)</f>
        <v>#REF!</v>
      </c>
      <c r="BB605" s="219" t="e">
        <f>IF(ISBLANK(#REF!),"",#REF!)</f>
        <v>#REF!</v>
      </c>
      <c r="BC605" s="219" t="e">
        <f>IF(ISBLANK(#REF!),"",#REF!)</f>
        <v>#REF!</v>
      </c>
      <c r="BD605" s="219" t="e">
        <f>IF(ISBLANK(#REF!),"",#REF!)</f>
        <v>#REF!</v>
      </c>
      <c r="BE605" s="219" t="e">
        <f>IF(ISBLANK(#REF!),"",#REF!)</f>
        <v>#REF!</v>
      </c>
      <c r="BF605" s="219" t="e">
        <f>IF(ISBLANK(#REF!),"",#REF!)</f>
        <v>#REF!</v>
      </c>
      <c r="BG605" s="219" t="e">
        <f>IF(ISBLANK(#REF!),"",#REF!)</f>
        <v>#REF!</v>
      </c>
      <c r="BH605" s="219" t="e">
        <f>IF(ISBLANK(#REF!),"",#REF!)</f>
        <v>#REF!</v>
      </c>
      <c r="BI605" s="219" t="e">
        <f>IF(ISBLANK(#REF!),"",#REF!)</f>
        <v>#REF!</v>
      </c>
      <c r="BJ605" s="219" t="e">
        <f>IF(ISBLANK(#REF!),"",#REF!)</f>
        <v>#REF!</v>
      </c>
      <c r="BK605" s="219" t="e">
        <f>IF(ISBLANK(#REF!),"",#REF!)</f>
        <v>#REF!</v>
      </c>
      <c r="BL605" s="219" t="e">
        <f>IF(ISBLANK(#REF!),"",#REF!)</f>
        <v>#REF!</v>
      </c>
      <c r="BM605" s="219" t="e">
        <f>IF(ISBLANK(#REF!),"",#REF!)</f>
        <v>#REF!</v>
      </c>
      <c r="BN605" s="219" t="e">
        <f>IF(ISBLANK(#REF!),"",#REF!)</f>
        <v>#REF!</v>
      </c>
      <c r="BO605" s="227" t="e">
        <f t="shared" si="166"/>
        <v>#REF!</v>
      </c>
      <c r="BP605" s="228" t="str">
        <f t="shared" si="169"/>
        <v/>
      </c>
      <c r="BQ605" s="229" t="str">
        <f t="shared" si="153"/>
        <v/>
      </c>
      <c r="BR605" s="228" t="e">
        <f t="shared" si="167"/>
        <v>#REF!</v>
      </c>
      <c r="BS605" s="230" t="e">
        <f t="shared" si="168"/>
        <v>#REF!</v>
      </c>
    </row>
    <row r="606" spans="1:71">
      <c r="A606" s="213" t="e">
        <f>IF(ISBLANK(#REF!),"",#REF!)</f>
        <v>#REF!</v>
      </c>
      <c r="B606" s="214" t="e">
        <f>IF(ISBLANK(#REF!),"",#REF!)</f>
        <v>#REF!</v>
      </c>
      <c r="C606" s="214" t="e">
        <f>IF(ISBLANK(#REF!),"",#REF!)</f>
        <v>#REF!</v>
      </c>
      <c r="D606" s="214" t="e">
        <f>IF(ISBLANK(#REF!),"",#REF!)</f>
        <v>#REF!</v>
      </c>
      <c r="E606" s="214" t="e">
        <f>IF(ISBLANK(#REF!),"",#REF!)</f>
        <v>#REF!</v>
      </c>
      <c r="F606" s="214" t="e">
        <f>IF(ISBLANK(#REF!),"",#REF!)</f>
        <v>#REF!</v>
      </c>
      <c r="G606" s="214" t="e">
        <f>IF(ISBLANK(#REF!),"",#REF!)</f>
        <v>#REF!</v>
      </c>
      <c r="H606" s="215" t="e">
        <f>IF(ISBLANK(#REF!),"",#REF!)</f>
        <v>#REF!</v>
      </c>
      <c r="I606" s="214" t="e">
        <f>IF(ISBLANK(#REF!),"",#REF!)</f>
        <v>#REF!</v>
      </c>
      <c r="J606" s="216" t="e">
        <f>IF(ISBLANK(#REF!),"",#REF!)</f>
        <v>#REF!</v>
      </c>
      <c r="K606" s="217" t="e">
        <f>IF(ISBLANK(#REF!),"",#REF!)</f>
        <v>#REF!</v>
      </c>
      <c r="L606" s="217" t="e">
        <f>IF(ISBLANK(#REF!),"",#REF!)</f>
        <v>#REF!</v>
      </c>
      <c r="M606" s="218" t="e">
        <f>IF(ISBLANK(#REF!),"",#REF!)</f>
        <v>#REF!</v>
      </c>
      <c r="N606" s="218" t="e">
        <f>IF(ISBLANK(#REF!),"",#REF!)</f>
        <v>#REF!</v>
      </c>
      <c r="O606" s="220" t="str">
        <f>IFERROR(VLOOKUP(_xlfn.CONCAT('Team Roster - Final'!$A606," : ",'Team Roster - Final'!$BM606),'Rate Calculations'!$C$4:$G$1100,5,FALSE),"")</f>
        <v/>
      </c>
      <c r="P606" s="225">
        <f>IF(ISBLANK('Rate Calculations'!$H608),"",'Rate Calculations'!$H608)</f>
        <v>1.7500000000000002E-2</v>
      </c>
      <c r="Q606" s="220" t="str">
        <f t="shared" si="154"/>
        <v/>
      </c>
      <c r="R606" s="221">
        <f>IF(ISBLANK('Rate Calculations'!$J608),"",'Rate Calculations'!$J608)</f>
        <v>3.5000000000000003E-2</v>
      </c>
      <c r="S606" s="220" t="str">
        <f t="shared" si="155"/>
        <v/>
      </c>
      <c r="T606" s="225" t="str">
        <f>IFERROR(VLOOKUP(_xlfn.CONCAT('Team Roster - Final'!$A606," : ",'Team Roster - Final'!$BM606),'Rate Calculations'!$C$4:$S$1100,10,FALSE),"")</f>
        <v/>
      </c>
      <c r="U606" s="225" t="str">
        <f>IFERROR(VLOOKUP(_xlfn.CONCAT('Team Roster - Final'!$A606," : ",'Team Roster - Final'!$BM606),'Rate Calculations'!$C$4:$S$1100,11,FALSE),"")</f>
        <v/>
      </c>
      <c r="V606" s="222" t="str">
        <f t="shared" si="156"/>
        <v/>
      </c>
      <c r="W606" s="222" t="str">
        <f t="shared" si="157"/>
        <v/>
      </c>
      <c r="X606" s="223" t="str">
        <f>IFERROR(VLOOKUP(_xlfn.CONCAT('Team Roster - Final'!$A606," : ",'Team Roster - Final'!$BM606),'Rate Calculations'!$C$4:$S$1100,14,FALSE),"")</f>
        <v/>
      </c>
      <c r="Y606" s="222" t="str">
        <f t="shared" si="158"/>
        <v/>
      </c>
      <c r="Z606" s="222" t="str">
        <f t="shared" si="159"/>
        <v/>
      </c>
      <c r="AA606" s="224" t="str">
        <f>IFERROR(IF(#REF!="Yes",$Y606, $Y606+$Q606*0.5),"")</f>
        <v/>
      </c>
      <c r="AB606" s="224" t="str">
        <f>IFERROR(IF(#REF!="Yes",$Z606, $Z606+$S606*0.5),"")</f>
        <v/>
      </c>
      <c r="AC606" s="220" t="str">
        <f>IFERROR(VLOOKUP(_xlfn.CONCAT('Team Roster - Final'!$A606," : ",'Team Roster - Final'!$BM606),'Rate Calculations'!$C$4:$U$1100,19,FALSE),"")</f>
        <v/>
      </c>
      <c r="AD606" s="220" t="str">
        <f t="shared" si="160"/>
        <v/>
      </c>
      <c r="AE606" s="220" t="str">
        <f t="shared" si="161"/>
        <v/>
      </c>
      <c r="AF606" s="225" t="str">
        <f>IFERROR(VLOOKUP(_xlfn.CONCAT('Team Roster - Final'!$A606," : ",'Team Roster - Final'!$BM606),'Rate Calculations'!$C$4:$AB$1100,22,FALSE),"")</f>
        <v/>
      </c>
      <c r="AG606" s="225" t="str">
        <f>IFERROR(VLOOKUP(_xlfn.CONCAT('Team Roster - Final'!$A606," : ",'Team Roster - Final'!$BM606),'Rate Calculations'!$C$4:$AB$1100,23,FALSE),"")</f>
        <v/>
      </c>
      <c r="AH606" s="222" t="str">
        <f t="shared" si="162"/>
        <v/>
      </c>
      <c r="AI606" s="222" t="str">
        <f t="shared" si="163"/>
        <v/>
      </c>
      <c r="AJ606" s="223" t="str">
        <f>Table1[[#This Row],[Home Office
Net Fee %]]</f>
        <v/>
      </c>
      <c r="AK606" s="222" t="str">
        <f t="shared" si="164"/>
        <v/>
      </c>
      <c r="AL606" s="222" t="str">
        <f t="shared" si="165"/>
        <v/>
      </c>
      <c r="AM606" s="215" t="str">
        <f>IFERROR(IF(#REF!="Yes",$AK606,($AK606+$AD606*0.5)),"")</f>
        <v/>
      </c>
      <c r="AN606" s="215" t="str">
        <f>IFERROR(IF(#REF!="Yes",$AL606,($AL606+$AE606*0.5)),"")</f>
        <v/>
      </c>
      <c r="AO606" s="374" t="str">
        <f>IF(ISBLANK('Team Roster Proposed - FBR'!Q607),"",'Team Roster Proposed - FBR'!Q607)</f>
        <v/>
      </c>
      <c r="AP606" s="226" t="e">
        <f>IF(ISBLANK(#REF!),"",#REF!)</f>
        <v>#REF!</v>
      </c>
      <c r="AQ606" s="226" t="e">
        <f>IF(ISBLANK(#REF!),"",#REF!)</f>
        <v>#REF!</v>
      </c>
      <c r="AR606" s="226" t="e">
        <f>IF(ISBLANK(#REF!),"",#REF!)</f>
        <v>#REF!</v>
      </c>
      <c r="AS606" s="219" t="e">
        <f>IF(ISBLANK(#REF!),"",#REF!)</f>
        <v>#REF!</v>
      </c>
      <c r="AT606" s="219" t="e">
        <f>IF(ISBLANK(#REF!),"",#REF!)</f>
        <v>#REF!</v>
      </c>
      <c r="AU606" s="219" t="e">
        <f>IF(ISBLANK(#REF!),"",#REF!)</f>
        <v>#REF!</v>
      </c>
      <c r="AV606" s="219" t="e">
        <f>IF(ISBLANK(#REF!),"",#REF!)</f>
        <v>#REF!</v>
      </c>
      <c r="AW606" s="219" t="e">
        <f>IF(ISBLANK(#REF!),"",#REF!)</f>
        <v>#REF!</v>
      </c>
      <c r="AX606" s="219" t="e">
        <f>IF(ISBLANK(#REF!),"",#REF!)</f>
        <v>#REF!</v>
      </c>
      <c r="AY606" s="226" t="e">
        <f>IF(ISBLANK(#REF!),"",#REF!)</f>
        <v>#REF!</v>
      </c>
      <c r="AZ606" s="219" t="e">
        <f>IF(ISBLANK(#REF!),"",#REF!)</f>
        <v>#REF!</v>
      </c>
      <c r="BA606" s="219" t="e">
        <f>IF(ISBLANK(#REF!),"",#REF!)</f>
        <v>#REF!</v>
      </c>
      <c r="BB606" s="219" t="e">
        <f>IF(ISBLANK(#REF!),"",#REF!)</f>
        <v>#REF!</v>
      </c>
      <c r="BC606" s="219" t="e">
        <f>IF(ISBLANK(#REF!),"",#REF!)</f>
        <v>#REF!</v>
      </c>
      <c r="BD606" s="219" t="e">
        <f>IF(ISBLANK(#REF!),"",#REF!)</f>
        <v>#REF!</v>
      </c>
      <c r="BE606" s="219" t="e">
        <f>IF(ISBLANK(#REF!),"",#REF!)</f>
        <v>#REF!</v>
      </c>
      <c r="BF606" s="219" t="e">
        <f>IF(ISBLANK(#REF!),"",#REF!)</f>
        <v>#REF!</v>
      </c>
      <c r="BG606" s="219" t="e">
        <f>IF(ISBLANK(#REF!),"",#REF!)</f>
        <v>#REF!</v>
      </c>
      <c r="BH606" s="219" t="e">
        <f>IF(ISBLANK(#REF!),"",#REF!)</f>
        <v>#REF!</v>
      </c>
      <c r="BI606" s="219" t="e">
        <f>IF(ISBLANK(#REF!),"",#REF!)</f>
        <v>#REF!</v>
      </c>
      <c r="BJ606" s="219" t="e">
        <f>IF(ISBLANK(#REF!),"",#REF!)</f>
        <v>#REF!</v>
      </c>
      <c r="BK606" s="219" t="e">
        <f>IF(ISBLANK(#REF!),"",#REF!)</f>
        <v>#REF!</v>
      </c>
      <c r="BL606" s="219" t="e">
        <f>IF(ISBLANK(#REF!),"",#REF!)</f>
        <v>#REF!</v>
      </c>
      <c r="BM606" s="219" t="e">
        <f>IF(ISBLANK(#REF!),"",#REF!)</f>
        <v>#REF!</v>
      </c>
      <c r="BN606" s="219" t="e">
        <f>IF(ISBLANK(#REF!),"",#REF!)</f>
        <v>#REF!</v>
      </c>
      <c r="BO606" s="227" t="e">
        <f t="shared" si="166"/>
        <v>#REF!</v>
      </c>
      <c r="BP606" s="228" t="str">
        <f t="shared" si="169"/>
        <v/>
      </c>
      <c r="BQ606" s="229" t="str">
        <f t="shared" si="153"/>
        <v/>
      </c>
      <c r="BR606" s="228" t="e">
        <f t="shared" si="167"/>
        <v>#REF!</v>
      </c>
      <c r="BS606" s="230" t="e">
        <f t="shared" si="168"/>
        <v>#REF!</v>
      </c>
    </row>
    <row r="607" spans="1:71">
      <c r="A607" s="213" t="e">
        <f>IF(ISBLANK(#REF!),"",#REF!)</f>
        <v>#REF!</v>
      </c>
      <c r="B607" s="214" t="e">
        <f>IF(ISBLANK(#REF!),"",#REF!)</f>
        <v>#REF!</v>
      </c>
      <c r="C607" s="214" t="e">
        <f>IF(ISBLANK(#REF!),"",#REF!)</f>
        <v>#REF!</v>
      </c>
      <c r="D607" s="214" t="e">
        <f>IF(ISBLANK(#REF!),"",#REF!)</f>
        <v>#REF!</v>
      </c>
      <c r="E607" s="214" t="e">
        <f>IF(ISBLANK(#REF!),"",#REF!)</f>
        <v>#REF!</v>
      </c>
      <c r="F607" s="214" t="e">
        <f>IF(ISBLANK(#REF!),"",#REF!)</f>
        <v>#REF!</v>
      </c>
      <c r="G607" s="214" t="e">
        <f>IF(ISBLANK(#REF!),"",#REF!)</f>
        <v>#REF!</v>
      </c>
      <c r="H607" s="215" t="e">
        <f>IF(ISBLANK(#REF!),"",#REF!)</f>
        <v>#REF!</v>
      </c>
      <c r="I607" s="214" t="e">
        <f>IF(ISBLANK(#REF!),"",#REF!)</f>
        <v>#REF!</v>
      </c>
      <c r="J607" s="216" t="e">
        <f>IF(ISBLANK(#REF!),"",#REF!)</f>
        <v>#REF!</v>
      </c>
      <c r="K607" s="217" t="e">
        <f>IF(ISBLANK(#REF!),"",#REF!)</f>
        <v>#REF!</v>
      </c>
      <c r="L607" s="217" t="e">
        <f>IF(ISBLANK(#REF!),"",#REF!)</f>
        <v>#REF!</v>
      </c>
      <c r="M607" s="218" t="e">
        <f>IF(ISBLANK(#REF!),"",#REF!)</f>
        <v>#REF!</v>
      </c>
      <c r="N607" s="218" t="e">
        <f>IF(ISBLANK(#REF!),"",#REF!)</f>
        <v>#REF!</v>
      </c>
      <c r="O607" s="220" t="str">
        <f>IFERROR(VLOOKUP(_xlfn.CONCAT('Team Roster - Final'!$A607," : ",'Team Roster - Final'!$BM607),'Rate Calculations'!$C$4:$G$1100,5,FALSE),"")</f>
        <v/>
      </c>
      <c r="P607" s="225">
        <f>IF(ISBLANK('Rate Calculations'!$H609),"",'Rate Calculations'!$H609)</f>
        <v>1.7500000000000002E-2</v>
      </c>
      <c r="Q607" s="220" t="str">
        <f t="shared" si="154"/>
        <v/>
      </c>
      <c r="R607" s="221">
        <f>IF(ISBLANK('Rate Calculations'!$J609),"",'Rate Calculations'!$J609)</f>
        <v>3.5000000000000003E-2</v>
      </c>
      <c r="S607" s="220" t="str">
        <f t="shared" si="155"/>
        <v/>
      </c>
      <c r="T607" s="225" t="str">
        <f>IFERROR(VLOOKUP(_xlfn.CONCAT('Team Roster - Final'!$A607," : ",'Team Roster - Final'!$BM607),'Rate Calculations'!$C$4:$S$1100,10,FALSE),"")</f>
        <v/>
      </c>
      <c r="U607" s="225" t="str">
        <f>IFERROR(VLOOKUP(_xlfn.CONCAT('Team Roster - Final'!$A607," : ",'Team Roster - Final'!$BM607),'Rate Calculations'!$C$4:$S$1100,11,FALSE),"")</f>
        <v/>
      </c>
      <c r="V607" s="222" t="str">
        <f t="shared" si="156"/>
        <v/>
      </c>
      <c r="W607" s="222" t="str">
        <f t="shared" si="157"/>
        <v/>
      </c>
      <c r="X607" s="223" t="str">
        <f>IFERROR(VLOOKUP(_xlfn.CONCAT('Team Roster - Final'!$A607," : ",'Team Roster - Final'!$BM607),'Rate Calculations'!$C$4:$S$1100,14,FALSE),"")</f>
        <v/>
      </c>
      <c r="Y607" s="222" t="str">
        <f t="shared" si="158"/>
        <v/>
      </c>
      <c r="Z607" s="222" t="str">
        <f t="shared" si="159"/>
        <v/>
      </c>
      <c r="AA607" s="224" t="str">
        <f>IFERROR(IF(#REF!="Yes",$Y607, $Y607+$Q607*0.5),"")</f>
        <v/>
      </c>
      <c r="AB607" s="224" t="str">
        <f>IFERROR(IF(#REF!="Yes",$Z607, $Z607+$S607*0.5),"")</f>
        <v/>
      </c>
      <c r="AC607" s="220" t="str">
        <f>IFERROR(VLOOKUP(_xlfn.CONCAT('Team Roster - Final'!$A607," : ",'Team Roster - Final'!$BM607),'Rate Calculations'!$C$4:$U$1100,19,FALSE),"")</f>
        <v/>
      </c>
      <c r="AD607" s="220" t="str">
        <f t="shared" si="160"/>
        <v/>
      </c>
      <c r="AE607" s="220" t="str">
        <f t="shared" si="161"/>
        <v/>
      </c>
      <c r="AF607" s="225" t="str">
        <f>IFERROR(VLOOKUP(_xlfn.CONCAT('Team Roster - Final'!$A607," : ",'Team Roster - Final'!$BM607),'Rate Calculations'!$C$4:$AB$1100,22,FALSE),"")</f>
        <v/>
      </c>
      <c r="AG607" s="225" t="str">
        <f>IFERROR(VLOOKUP(_xlfn.CONCAT('Team Roster - Final'!$A607," : ",'Team Roster - Final'!$BM607),'Rate Calculations'!$C$4:$AB$1100,23,FALSE),"")</f>
        <v/>
      </c>
      <c r="AH607" s="222" t="str">
        <f t="shared" si="162"/>
        <v/>
      </c>
      <c r="AI607" s="222" t="str">
        <f t="shared" si="163"/>
        <v/>
      </c>
      <c r="AJ607" s="223" t="str">
        <f>Table1[[#This Row],[Home Office
Net Fee %]]</f>
        <v/>
      </c>
      <c r="AK607" s="222" t="str">
        <f t="shared" si="164"/>
        <v/>
      </c>
      <c r="AL607" s="222" t="str">
        <f t="shared" si="165"/>
        <v/>
      </c>
      <c r="AM607" s="215" t="str">
        <f>IFERROR(IF(#REF!="Yes",$AK607,($AK607+$AD607*0.5)),"")</f>
        <v/>
      </c>
      <c r="AN607" s="215" t="str">
        <f>IFERROR(IF(#REF!="Yes",$AL607,($AL607+$AE607*0.5)),"")</f>
        <v/>
      </c>
      <c r="AO607" s="374" t="str">
        <f>IF(ISBLANK('Team Roster Proposed - FBR'!Q608),"",'Team Roster Proposed - FBR'!Q608)</f>
        <v/>
      </c>
      <c r="AP607" s="226" t="e">
        <f>IF(ISBLANK(#REF!),"",#REF!)</f>
        <v>#REF!</v>
      </c>
      <c r="AQ607" s="226" t="e">
        <f>IF(ISBLANK(#REF!),"",#REF!)</f>
        <v>#REF!</v>
      </c>
      <c r="AR607" s="226" t="e">
        <f>IF(ISBLANK(#REF!),"",#REF!)</f>
        <v>#REF!</v>
      </c>
      <c r="AS607" s="219" t="e">
        <f>IF(ISBLANK(#REF!),"",#REF!)</f>
        <v>#REF!</v>
      </c>
      <c r="AT607" s="219" t="e">
        <f>IF(ISBLANK(#REF!),"",#REF!)</f>
        <v>#REF!</v>
      </c>
      <c r="AU607" s="219" t="e">
        <f>IF(ISBLANK(#REF!),"",#REF!)</f>
        <v>#REF!</v>
      </c>
      <c r="AV607" s="219" t="e">
        <f>IF(ISBLANK(#REF!),"",#REF!)</f>
        <v>#REF!</v>
      </c>
      <c r="AW607" s="219" t="e">
        <f>IF(ISBLANK(#REF!),"",#REF!)</f>
        <v>#REF!</v>
      </c>
      <c r="AX607" s="219" t="e">
        <f>IF(ISBLANK(#REF!),"",#REF!)</f>
        <v>#REF!</v>
      </c>
      <c r="AY607" s="226" t="e">
        <f>IF(ISBLANK(#REF!),"",#REF!)</f>
        <v>#REF!</v>
      </c>
      <c r="AZ607" s="219" t="e">
        <f>IF(ISBLANK(#REF!),"",#REF!)</f>
        <v>#REF!</v>
      </c>
      <c r="BA607" s="219" t="e">
        <f>IF(ISBLANK(#REF!),"",#REF!)</f>
        <v>#REF!</v>
      </c>
      <c r="BB607" s="219" t="e">
        <f>IF(ISBLANK(#REF!),"",#REF!)</f>
        <v>#REF!</v>
      </c>
      <c r="BC607" s="219" t="e">
        <f>IF(ISBLANK(#REF!),"",#REF!)</f>
        <v>#REF!</v>
      </c>
      <c r="BD607" s="219" t="e">
        <f>IF(ISBLANK(#REF!),"",#REF!)</f>
        <v>#REF!</v>
      </c>
      <c r="BE607" s="219" t="e">
        <f>IF(ISBLANK(#REF!),"",#REF!)</f>
        <v>#REF!</v>
      </c>
      <c r="BF607" s="219" t="e">
        <f>IF(ISBLANK(#REF!),"",#REF!)</f>
        <v>#REF!</v>
      </c>
      <c r="BG607" s="219" t="e">
        <f>IF(ISBLANK(#REF!),"",#REF!)</f>
        <v>#REF!</v>
      </c>
      <c r="BH607" s="219" t="e">
        <f>IF(ISBLANK(#REF!),"",#REF!)</f>
        <v>#REF!</v>
      </c>
      <c r="BI607" s="219" t="e">
        <f>IF(ISBLANK(#REF!),"",#REF!)</f>
        <v>#REF!</v>
      </c>
      <c r="BJ607" s="219" t="e">
        <f>IF(ISBLANK(#REF!),"",#REF!)</f>
        <v>#REF!</v>
      </c>
      <c r="BK607" s="219" t="e">
        <f>IF(ISBLANK(#REF!),"",#REF!)</f>
        <v>#REF!</v>
      </c>
      <c r="BL607" s="219" t="e">
        <f>IF(ISBLANK(#REF!),"",#REF!)</f>
        <v>#REF!</v>
      </c>
      <c r="BM607" s="219" t="e">
        <f>IF(ISBLANK(#REF!),"",#REF!)</f>
        <v>#REF!</v>
      </c>
      <c r="BN607" s="219" t="e">
        <f>IF(ISBLANK(#REF!),"",#REF!)</f>
        <v>#REF!</v>
      </c>
      <c r="BO607" s="227" t="e">
        <f t="shared" si="166"/>
        <v>#REF!</v>
      </c>
      <c r="BP607" s="228" t="str">
        <f t="shared" si="169"/>
        <v/>
      </c>
      <c r="BQ607" s="229" t="str">
        <f t="shared" si="153"/>
        <v/>
      </c>
      <c r="BR607" s="228" t="e">
        <f t="shared" si="167"/>
        <v>#REF!</v>
      </c>
      <c r="BS607" s="230" t="e">
        <f t="shared" si="168"/>
        <v>#REF!</v>
      </c>
    </row>
    <row r="608" spans="1:71">
      <c r="A608" s="213" t="e">
        <f>IF(ISBLANK(#REF!),"",#REF!)</f>
        <v>#REF!</v>
      </c>
      <c r="B608" s="214" t="e">
        <f>IF(ISBLANK(#REF!),"",#REF!)</f>
        <v>#REF!</v>
      </c>
      <c r="C608" s="214" t="e">
        <f>IF(ISBLANK(#REF!),"",#REF!)</f>
        <v>#REF!</v>
      </c>
      <c r="D608" s="214" t="e">
        <f>IF(ISBLANK(#REF!),"",#REF!)</f>
        <v>#REF!</v>
      </c>
      <c r="E608" s="214" t="e">
        <f>IF(ISBLANK(#REF!),"",#REF!)</f>
        <v>#REF!</v>
      </c>
      <c r="F608" s="214" t="e">
        <f>IF(ISBLANK(#REF!),"",#REF!)</f>
        <v>#REF!</v>
      </c>
      <c r="G608" s="214" t="e">
        <f>IF(ISBLANK(#REF!),"",#REF!)</f>
        <v>#REF!</v>
      </c>
      <c r="H608" s="215" t="e">
        <f>IF(ISBLANK(#REF!),"",#REF!)</f>
        <v>#REF!</v>
      </c>
      <c r="I608" s="214" t="e">
        <f>IF(ISBLANK(#REF!),"",#REF!)</f>
        <v>#REF!</v>
      </c>
      <c r="J608" s="216" t="e">
        <f>IF(ISBLANK(#REF!),"",#REF!)</f>
        <v>#REF!</v>
      </c>
      <c r="K608" s="217" t="e">
        <f>IF(ISBLANK(#REF!),"",#REF!)</f>
        <v>#REF!</v>
      </c>
      <c r="L608" s="217" t="e">
        <f>IF(ISBLANK(#REF!),"",#REF!)</f>
        <v>#REF!</v>
      </c>
      <c r="M608" s="218" t="e">
        <f>IF(ISBLANK(#REF!),"",#REF!)</f>
        <v>#REF!</v>
      </c>
      <c r="N608" s="218" t="e">
        <f>IF(ISBLANK(#REF!),"",#REF!)</f>
        <v>#REF!</v>
      </c>
      <c r="O608" s="220" t="str">
        <f>IFERROR(VLOOKUP(_xlfn.CONCAT('Team Roster - Final'!$A608," : ",'Team Roster - Final'!$BM608),'Rate Calculations'!$C$4:$G$1100,5,FALSE),"")</f>
        <v/>
      </c>
      <c r="P608" s="225">
        <f>IF(ISBLANK('Rate Calculations'!$H610),"",'Rate Calculations'!$H610)</f>
        <v>1.7500000000000002E-2</v>
      </c>
      <c r="Q608" s="220" t="str">
        <f t="shared" si="154"/>
        <v/>
      </c>
      <c r="R608" s="221">
        <f>IF(ISBLANK('Rate Calculations'!$J610),"",'Rate Calculations'!$J610)</f>
        <v>3.5000000000000003E-2</v>
      </c>
      <c r="S608" s="220" t="str">
        <f t="shared" si="155"/>
        <v/>
      </c>
      <c r="T608" s="225" t="str">
        <f>IFERROR(VLOOKUP(_xlfn.CONCAT('Team Roster - Final'!$A608," : ",'Team Roster - Final'!$BM608),'Rate Calculations'!$C$4:$S$1100,10,FALSE),"")</f>
        <v/>
      </c>
      <c r="U608" s="225" t="str">
        <f>IFERROR(VLOOKUP(_xlfn.CONCAT('Team Roster - Final'!$A608," : ",'Team Roster - Final'!$BM608),'Rate Calculations'!$C$4:$S$1100,11,FALSE),"")</f>
        <v/>
      </c>
      <c r="V608" s="222" t="str">
        <f t="shared" si="156"/>
        <v/>
      </c>
      <c r="W608" s="222" t="str">
        <f t="shared" si="157"/>
        <v/>
      </c>
      <c r="X608" s="223" t="str">
        <f>IFERROR(VLOOKUP(_xlfn.CONCAT('Team Roster - Final'!$A608," : ",'Team Roster - Final'!$BM608),'Rate Calculations'!$C$4:$S$1100,14,FALSE),"")</f>
        <v/>
      </c>
      <c r="Y608" s="222" t="str">
        <f t="shared" si="158"/>
        <v/>
      </c>
      <c r="Z608" s="222" t="str">
        <f t="shared" si="159"/>
        <v/>
      </c>
      <c r="AA608" s="224" t="str">
        <f>IFERROR(IF(#REF!="Yes",$Y608, $Y608+$Q608*0.5),"")</f>
        <v/>
      </c>
      <c r="AB608" s="224" t="str">
        <f>IFERROR(IF(#REF!="Yes",$Z608, $Z608+$S608*0.5),"")</f>
        <v/>
      </c>
      <c r="AC608" s="220" t="str">
        <f>IFERROR(VLOOKUP(_xlfn.CONCAT('Team Roster - Final'!$A608," : ",'Team Roster - Final'!$BM608),'Rate Calculations'!$C$4:$U$1100,19,FALSE),"")</f>
        <v/>
      </c>
      <c r="AD608" s="220" t="str">
        <f t="shared" si="160"/>
        <v/>
      </c>
      <c r="AE608" s="220" t="str">
        <f t="shared" si="161"/>
        <v/>
      </c>
      <c r="AF608" s="225" t="str">
        <f>IFERROR(VLOOKUP(_xlfn.CONCAT('Team Roster - Final'!$A608," : ",'Team Roster - Final'!$BM608),'Rate Calculations'!$C$4:$AB$1100,22,FALSE),"")</f>
        <v/>
      </c>
      <c r="AG608" s="225" t="str">
        <f>IFERROR(VLOOKUP(_xlfn.CONCAT('Team Roster - Final'!$A608," : ",'Team Roster - Final'!$BM608),'Rate Calculations'!$C$4:$AB$1100,23,FALSE),"")</f>
        <v/>
      </c>
      <c r="AH608" s="222" t="str">
        <f t="shared" si="162"/>
        <v/>
      </c>
      <c r="AI608" s="222" t="str">
        <f t="shared" si="163"/>
        <v/>
      </c>
      <c r="AJ608" s="223" t="str">
        <f>Table1[[#This Row],[Home Office
Net Fee %]]</f>
        <v/>
      </c>
      <c r="AK608" s="222" t="str">
        <f t="shared" si="164"/>
        <v/>
      </c>
      <c r="AL608" s="222" t="str">
        <f t="shared" si="165"/>
        <v/>
      </c>
      <c r="AM608" s="215" t="str">
        <f>IFERROR(IF(#REF!="Yes",$AK608,($AK608+$AD608*0.5)),"")</f>
        <v/>
      </c>
      <c r="AN608" s="215" t="str">
        <f>IFERROR(IF(#REF!="Yes",$AL608,($AL608+$AE608*0.5)),"")</f>
        <v/>
      </c>
      <c r="AO608" s="374" t="str">
        <f>IF(ISBLANK('Team Roster Proposed - FBR'!Q609),"",'Team Roster Proposed - FBR'!Q609)</f>
        <v/>
      </c>
      <c r="AP608" s="226" t="e">
        <f>IF(ISBLANK(#REF!),"",#REF!)</f>
        <v>#REF!</v>
      </c>
      <c r="AQ608" s="226" t="e">
        <f>IF(ISBLANK(#REF!),"",#REF!)</f>
        <v>#REF!</v>
      </c>
      <c r="AR608" s="226" t="e">
        <f>IF(ISBLANK(#REF!),"",#REF!)</f>
        <v>#REF!</v>
      </c>
      <c r="AS608" s="219" t="e">
        <f>IF(ISBLANK(#REF!),"",#REF!)</f>
        <v>#REF!</v>
      </c>
      <c r="AT608" s="219" t="e">
        <f>IF(ISBLANK(#REF!),"",#REF!)</f>
        <v>#REF!</v>
      </c>
      <c r="AU608" s="219" t="e">
        <f>IF(ISBLANK(#REF!),"",#REF!)</f>
        <v>#REF!</v>
      </c>
      <c r="AV608" s="219" t="e">
        <f>IF(ISBLANK(#REF!),"",#REF!)</f>
        <v>#REF!</v>
      </c>
      <c r="AW608" s="219" t="e">
        <f>IF(ISBLANK(#REF!),"",#REF!)</f>
        <v>#REF!</v>
      </c>
      <c r="AX608" s="219" t="e">
        <f>IF(ISBLANK(#REF!),"",#REF!)</f>
        <v>#REF!</v>
      </c>
      <c r="AY608" s="226" t="e">
        <f>IF(ISBLANK(#REF!),"",#REF!)</f>
        <v>#REF!</v>
      </c>
      <c r="AZ608" s="219" t="e">
        <f>IF(ISBLANK(#REF!),"",#REF!)</f>
        <v>#REF!</v>
      </c>
      <c r="BA608" s="219" t="e">
        <f>IF(ISBLANK(#REF!),"",#REF!)</f>
        <v>#REF!</v>
      </c>
      <c r="BB608" s="219" t="e">
        <f>IF(ISBLANK(#REF!),"",#REF!)</f>
        <v>#REF!</v>
      </c>
      <c r="BC608" s="219" t="e">
        <f>IF(ISBLANK(#REF!),"",#REF!)</f>
        <v>#REF!</v>
      </c>
      <c r="BD608" s="219" t="e">
        <f>IF(ISBLANK(#REF!),"",#REF!)</f>
        <v>#REF!</v>
      </c>
      <c r="BE608" s="219" t="e">
        <f>IF(ISBLANK(#REF!),"",#REF!)</f>
        <v>#REF!</v>
      </c>
      <c r="BF608" s="219" t="e">
        <f>IF(ISBLANK(#REF!),"",#REF!)</f>
        <v>#REF!</v>
      </c>
      <c r="BG608" s="219" t="e">
        <f>IF(ISBLANK(#REF!),"",#REF!)</f>
        <v>#REF!</v>
      </c>
      <c r="BH608" s="219" t="e">
        <f>IF(ISBLANK(#REF!),"",#REF!)</f>
        <v>#REF!</v>
      </c>
      <c r="BI608" s="219" t="e">
        <f>IF(ISBLANK(#REF!),"",#REF!)</f>
        <v>#REF!</v>
      </c>
      <c r="BJ608" s="219" t="e">
        <f>IF(ISBLANK(#REF!),"",#REF!)</f>
        <v>#REF!</v>
      </c>
      <c r="BK608" s="219" t="e">
        <f>IF(ISBLANK(#REF!),"",#REF!)</f>
        <v>#REF!</v>
      </c>
      <c r="BL608" s="219" t="e">
        <f>IF(ISBLANK(#REF!),"",#REF!)</f>
        <v>#REF!</v>
      </c>
      <c r="BM608" s="219" t="e">
        <f>IF(ISBLANK(#REF!),"",#REF!)</f>
        <v>#REF!</v>
      </c>
      <c r="BN608" s="219" t="e">
        <f>IF(ISBLANK(#REF!),"",#REF!)</f>
        <v>#REF!</v>
      </c>
      <c r="BO608" s="227" t="e">
        <f t="shared" si="166"/>
        <v>#REF!</v>
      </c>
      <c r="BP608" s="228" t="str">
        <f t="shared" si="169"/>
        <v/>
      </c>
      <c r="BQ608" s="229" t="str">
        <f t="shared" si="153"/>
        <v/>
      </c>
      <c r="BR608" s="228" t="e">
        <f t="shared" si="167"/>
        <v>#REF!</v>
      </c>
      <c r="BS608" s="230" t="e">
        <f t="shared" si="168"/>
        <v>#REF!</v>
      </c>
    </row>
    <row r="609" spans="1:71">
      <c r="A609" s="213" t="e">
        <f>IF(ISBLANK(#REF!),"",#REF!)</f>
        <v>#REF!</v>
      </c>
      <c r="B609" s="214" t="e">
        <f>IF(ISBLANK(#REF!),"",#REF!)</f>
        <v>#REF!</v>
      </c>
      <c r="C609" s="214" t="e">
        <f>IF(ISBLANK(#REF!),"",#REF!)</f>
        <v>#REF!</v>
      </c>
      <c r="D609" s="214" t="e">
        <f>IF(ISBLANK(#REF!),"",#REF!)</f>
        <v>#REF!</v>
      </c>
      <c r="E609" s="214" t="e">
        <f>IF(ISBLANK(#REF!),"",#REF!)</f>
        <v>#REF!</v>
      </c>
      <c r="F609" s="214" t="e">
        <f>IF(ISBLANK(#REF!),"",#REF!)</f>
        <v>#REF!</v>
      </c>
      <c r="G609" s="214" t="e">
        <f>IF(ISBLANK(#REF!),"",#REF!)</f>
        <v>#REF!</v>
      </c>
      <c r="H609" s="215" t="e">
        <f>IF(ISBLANK(#REF!),"",#REF!)</f>
        <v>#REF!</v>
      </c>
      <c r="I609" s="214" t="e">
        <f>IF(ISBLANK(#REF!),"",#REF!)</f>
        <v>#REF!</v>
      </c>
      <c r="J609" s="216" t="e">
        <f>IF(ISBLANK(#REF!),"",#REF!)</f>
        <v>#REF!</v>
      </c>
      <c r="K609" s="217" t="e">
        <f>IF(ISBLANK(#REF!),"",#REF!)</f>
        <v>#REF!</v>
      </c>
      <c r="L609" s="217" t="e">
        <f>IF(ISBLANK(#REF!),"",#REF!)</f>
        <v>#REF!</v>
      </c>
      <c r="M609" s="218" t="e">
        <f>IF(ISBLANK(#REF!),"",#REF!)</f>
        <v>#REF!</v>
      </c>
      <c r="N609" s="218" t="e">
        <f>IF(ISBLANK(#REF!),"",#REF!)</f>
        <v>#REF!</v>
      </c>
      <c r="O609" s="220" t="str">
        <f>IFERROR(VLOOKUP(_xlfn.CONCAT('Team Roster - Final'!$A609," : ",'Team Roster - Final'!$BM609),'Rate Calculations'!$C$4:$G$1100,5,FALSE),"")</f>
        <v/>
      </c>
      <c r="P609" s="225">
        <f>IF(ISBLANK('Rate Calculations'!$H611),"",'Rate Calculations'!$H611)</f>
        <v>1.7500000000000002E-2</v>
      </c>
      <c r="Q609" s="220" t="str">
        <f t="shared" si="154"/>
        <v/>
      </c>
      <c r="R609" s="221">
        <f>IF(ISBLANK('Rate Calculations'!$J611),"",'Rate Calculations'!$J611)</f>
        <v>3.5000000000000003E-2</v>
      </c>
      <c r="S609" s="220" t="str">
        <f t="shared" si="155"/>
        <v/>
      </c>
      <c r="T609" s="225" t="str">
        <f>IFERROR(VLOOKUP(_xlfn.CONCAT('Team Roster - Final'!$A609," : ",'Team Roster - Final'!$BM609),'Rate Calculations'!$C$4:$S$1100,10,FALSE),"")</f>
        <v/>
      </c>
      <c r="U609" s="225" t="str">
        <f>IFERROR(VLOOKUP(_xlfn.CONCAT('Team Roster - Final'!$A609," : ",'Team Roster - Final'!$BM609),'Rate Calculations'!$C$4:$S$1100,11,FALSE),"")</f>
        <v/>
      </c>
      <c r="V609" s="222" t="str">
        <f t="shared" si="156"/>
        <v/>
      </c>
      <c r="W609" s="222" t="str">
        <f t="shared" si="157"/>
        <v/>
      </c>
      <c r="X609" s="223" t="str">
        <f>IFERROR(VLOOKUP(_xlfn.CONCAT('Team Roster - Final'!$A609," : ",'Team Roster - Final'!$BM609),'Rate Calculations'!$C$4:$S$1100,14,FALSE),"")</f>
        <v/>
      </c>
      <c r="Y609" s="222" t="str">
        <f t="shared" si="158"/>
        <v/>
      </c>
      <c r="Z609" s="222" t="str">
        <f t="shared" si="159"/>
        <v/>
      </c>
      <c r="AA609" s="224" t="str">
        <f>IFERROR(IF(#REF!="Yes",$Y609, $Y609+$Q609*0.5),"")</f>
        <v/>
      </c>
      <c r="AB609" s="224" t="str">
        <f>IFERROR(IF(#REF!="Yes",$Z609, $Z609+$S609*0.5),"")</f>
        <v/>
      </c>
      <c r="AC609" s="220" t="str">
        <f>IFERROR(VLOOKUP(_xlfn.CONCAT('Team Roster - Final'!$A609," : ",'Team Roster - Final'!$BM609),'Rate Calculations'!$C$4:$U$1100,19,FALSE),"")</f>
        <v/>
      </c>
      <c r="AD609" s="220" t="str">
        <f t="shared" si="160"/>
        <v/>
      </c>
      <c r="AE609" s="220" t="str">
        <f t="shared" si="161"/>
        <v/>
      </c>
      <c r="AF609" s="225" t="str">
        <f>IFERROR(VLOOKUP(_xlfn.CONCAT('Team Roster - Final'!$A609," : ",'Team Roster - Final'!$BM609),'Rate Calculations'!$C$4:$AB$1100,22,FALSE),"")</f>
        <v/>
      </c>
      <c r="AG609" s="225" t="str">
        <f>IFERROR(VLOOKUP(_xlfn.CONCAT('Team Roster - Final'!$A609," : ",'Team Roster - Final'!$BM609),'Rate Calculations'!$C$4:$AB$1100,23,FALSE),"")</f>
        <v/>
      </c>
      <c r="AH609" s="222" t="str">
        <f t="shared" si="162"/>
        <v/>
      </c>
      <c r="AI609" s="222" t="str">
        <f t="shared" si="163"/>
        <v/>
      </c>
      <c r="AJ609" s="223" t="str">
        <f>Table1[[#This Row],[Home Office
Net Fee %]]</f>
        <v/>
      </c>
      <c r="AK609" s="222" t="str">
        <f t="shared" si="164"/>
        <v/>
      </c>
      <c r="AL609" s="222" t="str">
        <f t="shared" si="165"/>
        <v/>
      </c>
      <c r="AM609" s="215" t="str">
        <f>IFERROR(IF(#REF!="Yes",$AK609,($AK609+$AD609*0.5)),"")</f>
        <v/>
      </c>
      <c r="AN609" s="215" t="str">
        <f>IFERROR(IF(#REF!="Yes",$AL609,($AL609+$AE609*0.5)),"")</f>
        <v/>
      </c>
      <c r="AO609" s="374" t="str">
        <f>IF(ISBLANK('Team Roster Proposed - FBR'!Q610),"",'Team Roster Proposed - FBR'!Q610)</f>
        <v/>
      </c>
      <c r="AP609" s="226" t="e">
        <f>IF(ISBLANK(#REF!),"",#REF!)</f>
        <v>#REF!</v>
      </c>
      <c r="AQ609" s="226" t="e">
        <f>IF(ISBLANK(#REF!),"",#REF!)</f>
        <v>#REF!</v>
      </c>
      <c r="AR609" s="226" t="e">
        <f>IF(ISBLANK(#REF!),"",#REF!)</f>
        <v>#REF!</v>
      </c>
      <c r="AS609" s="219" t="e">
        <f>IF(ISBLANK(#REF!),"",#REF!)</f>
        <v>#REF!</v>
      </c>
      <c r="AT609" s="219" t="e">
        <f>IF(ISBLANK(#REF!),"",#REF!)</f>
        <v>#REF!</v>
      </c>
      <c r="AU609" s="219" t="e">
        <f>IF(ISBLANK(#REF!),"",#REF!)</f>
        <v>#REF!</v>
      </c>
      <c r="AV609" s="219" t="e">
        <f>IF(ISBLANK(#REF!),"",#REF!)</f>
        <v>#REF!</v>
      </c>
      <c r="AW609" s="219" t="e">
        <f>IF(ISBLANK(#REF!),"",#REF!)</f>
        <v>#REF!</v>
      </c>
      <c r="AX609" s="219" t="e">
        <f>IF(ISBLANK(#REF!),"",#REF!)</f>
        <v>#REF!</v>
      </c>
      <c r="AY609" s="226" t="e">
        <f>IF(ISBLANK(#REF!),"",#REF!)</f>
        <v>#REF!</v>
      </c>
      <c r="AZ609" s="219" t="e">
        <f>IF(ISBLANK(#REF!),"",#REF!)</f>
        <v>#REF!</v>
      </c>
      <c r="BA609" s="219" t="e">
        <f>IF(ISBLANK(#REF!),"",#REF!)</f>
        <v>#REF!</v>
      </c>
      <c r="BB609" s="219" t="e">
        <f>IF(ISBLANK(#REF!),"",#REF!)</f>
        <v>#REF!</v>
      </c>
      <c r="BC609" s="219" t="e">
        <f>IF(ISBLANK(#REF!),"",#REF!)</f>
        <v>#REF!</v>
      </c>
      <c r="BD609" s="219" t="e">
        <f>IF(ISBLANK(#REF!),"",#REF!)</f>
        <v>#REF!</v>
      </c>
      <c r="BE609" s="219" t="e">
        <f>IF(ISBLANK(#REF!),"",#REF!)</f>
        <v>#REF!</v>
      </c>
      <c r="BF609" s="219" t="e">
        <f>IF(ISBLANK(#REF!),"",#REF!)</f>
        <v>#REF!</v>
      </c>
      <c r="BG609" s="219" t="e">
        <f>IF(ISBLANK(#REF!),"",#REF!)</f>
        <v>#REF!</v>
      </c>
      <c r="BH609" s="219" t="e">
        <f>IF(ISBLANK(#REF!),"",#REF!)</f>
        <v>#REF!</v>
      </c>
      <c r="BI609" s="219" t="e">
        <f>IF(ISBLANK(#REF!),"",#REF!)</f>
        <v>#REF!</v>
      </c>
      <c r="BJ609" s="219" t="e">
        <f>IF(ISBLANK(#REF!),"",#REF!)</f>
        <v>#REF!</v>
      </c>
      <c r="BK609" s="219" t="e">
        <f>IF(ISBLANK(#REF!),"",#REF!)</f>
        <v>#REF!</v>
      </c>
      <c r="BL609" s="219" t="e">
        <f>IF(ISBLANK(#REF!),"",#REF!)</f>
        <v>#REF!</v>
      </c>
      <c r="BM609" s="219" t="e">
        <f>IF(ISBLANK(#REF!),"",#REF!)</f>
        <v>#REF!</v>
      </c>
      <c r="BN609" s="219" t="e">
        <f>IF(ISBLANK(#REF!),"",#REF!)</f>
        <v>#REF!</v>
      </c>
      <c r="BO609" s="227" t="e">
        <f t="shared" si="166"/>
        <v>#REF!</v>
      </c>
      <c r="BP609" s="228" t="str">
        <f t="shared" si="169"/>
        <v/>
      </c>
      <c r="BQ609" s="229" t="str">
        <f t="shared" si="153"/>
        <v/>
      </c>
      <c r="BR609" s="228" t="e">
        <f t="shared" si="167"/>
        <v>#REF!</v>
      </c>
      <c r="BS609" s="230" t="e">
        <f t="shared" si="168"/>
        <v>#REF!</v>
      </c>
    </row>
    <row r="610" spans="1:71">
      <c r="A610" s="213" t="e">
        <f>IF(ISBLANK(#REF!),"",#REF!)</f>
        <v>#REF!</v>
      </c>
      <c r="B610" s="214" t="e">
        <f>IF(ISBLANK(#REF!),"",#REF!)</f>
        <v>#REF!</v>
      </c>
      <c r="C610" s="214" t="e">
        <f>IF(ISBLANK(#REF!),"",#REF!)</f>
        <v>#REF!</v>
      </c>
      <c r="D610" s="214" t="e">
        <f>IF(ISBLANK(#REF!),"",#REF!)</f>
        <v>#REF!</v>
      </c>
      <c r="E610" s="214" t="e">
        <f>IF(ISBLANK(#REF!),"",#REF!)</f>
        <v>#REF!</v>
      </c>
      <c r="F610" s="214" t="e">
        <f>IF(ISBLANK(#REF!),"",#REF!)</f>
        <v>#REF!</v>
      </c>
      <c r="G610" s="214" t="e">
        <f>IF(ISBLANK(#REF!),"",#REF!)</f>
        <v>#REF!</v>
      </c>
      <c r="H610" s="215" t="e">
        <f>IF(ISBLANK(#REF!),"",#REF!)</f>
        <v>#REF!</v>
      </c>
      <c r="I610" s="214" t="e">
        <f>IF(ISBLANK(#REF!),"",#REF!)</f>
        <v>#REF!</v>
      </c>
      <c r="J610" s="216" t="e">
        <f>IF(ISBLANK(#REF!),"",#REF!)</f>
        <v>#REF!</v>
      </c>
      <c r="K610" s="217" t="e">
        <f>IF(ISBLANK(#REF!),"",#REF!)</f>
        <v>#REF!</v>
      </c>
      <c r="L610" s="217" t="e">
        <f>IF(ISBLANK(#REF!),"",#REF!)</f>
        <v>#REF!</v>
      </c>
      <c r="M610" s="218" t="e">
        <f>IF(ISBLANK(#REF!),"",#REF!)</f>
        <v>#REF!</v>
      </c>
      <c r="N610" s="218" t="e">
        <f>IF(ISBLANK(#REF!),"",#REF!)</f>
        <v>#REF!</v>
      </c>
      <c r="O610" s="220" t="str">
        <f>IFERROR(VLOOKUP(_xlfn.CONCAT('Team Roster - Final'!$A610," : ",'Team Roster - Final'!$BM610),'Rate Calculations'!$C$4:$G$1100,5,FALSE),"")</f>
        <v/>
      </c>
      <c r="P610" s="225">
        <f>IF(ISBLANK('Rate Calculations'!$H612),"",'Rate Calculations'!$H612)</f>
        <v>1.7500000000000002E-2</v>
      </c>
      <c r="Q610" s="220" t="str">
        <f t="shared" si="154"/>
        <v/>
      </c>
      <c r="R610" s="221">
        <f>IF(ISBLANK('Rate Calculations'!$J612),"",'Rate Calculations'!$J612)</f>
        <v>3.5000000000000003E-2</v>
      </c>
      <c r="S610" s="220" t="str">
        <f t="shared" si="155"/>
        <v/>
      </c>
      <c r="T610" s="225" t="str">
        <f>IFERROR(VLOOKUP(_xlfn.CONCAT('Team Roster - Final'!$A610," : ",'Team Roster - Final'!$BM610),'Rate Calculations'!$C$4:$S$1100,10,FALSE),"")</f>
        <v/>
      </c>
      <c r="U610" s="225" t="str">
        <f>IFERROR(VLOOKUP(_xlfn.CONCAT('Team Roster - Final'!$A610," : ",'Team Roster - Final'!$BM610),'Rate Calculations'!$C$4:$S$1100,11,FALSE),"")</f>
        <v/>
      </c>
      <c r="V610" s="222" t="str">
        <f t="shared" si="156"/>
        <v/>
      </c>
      <c r="W610" s="222" t="str">
        <f t="shared" si="157"/>
        <v/>
      </c>
      <c r="X610" s="223" t="str">
        <f>IFERROR(VLOOKUP(_xlfn.CONCAT('Team Roster - Final'!$A610," : ",'Team Roster - Final'!$BM610),'Rate Calculations'!$C$4:$S$1100,14,FALSE),"")</f>
        <v/>
      </c>
      <c r="Y610" s="222" t="str">
        <f t="shared" si="158"/>
        <v/>
      </c>
      <c r="Z610" s="222" t="str">
        <f t="shared" si="159"/>
        <v/>
      </c>
      <c r="AA610" s="224" t="str">
        <f>IFERROR(IF(#REF!="Yes",$Y610, $Y610+$Q610*0.5),"")</f>
        <v/>
      </c>
      <c r="AB610" s="224" t="str">
        <f>IFERROR(IF(#REF!="Yes",$Z610, $Z610+$S610*0.5),"")</f>
        <v/>
      </c>
      <c r="AC610" s="220" t="str">
        <f>IFERROR(VLOOKUP(_xlfn.CONCAT('Team Roster - Final'!$A610," : ",'Team Roster - Final'!$BM610),'Rate Calculations'!$C$4:$U$1100,19,FALSE),"")</f>
        <v/>
      </c>
      <c r="AD610" s="220" t="str">
        <f t="shared" si="160"/>
        <v/>
      </c>
      <c r="AE610" s="220" t="str">
        <f t="shared" si="161"/>
        <v/>
      </c>
      <c r="AF610" s="225" t="str">
        <f>IFERROR(VLOOKUP(_xlfn.CONCAT('Team Roster - Final'!$A610," : ",'Team Roster - Final'!$BM610),'Rate Calculations'!$C$4:$AB$1100,22,FALSE),"")</f>
        <v/>
      </c>
      <c r="AG610" s="225" t="str">
        <f>IFERROR(VLOOKUP(_xlfn.CONCAT('Team Roster - Final'!$A610," : ",'Team Roster - Final'!$BM610),'Rate Calculations'!$C$4:$AB$1100,23,FALSE),"")</f>
        <v/>
      </c>
      <c r="AH610" s="222" t="str">
        <f t="shared" si="162"/>
        <v/>
      </c>
      <c r="AI610" s="222" t="str">
        <f t="shared" si="163"/>
        <v/>
      </c>
      <c r="AJ610" s="223" t="str">
        <f>Table1[[#This Row],[Home Office
Net Fee %]]</f>
        <v/>
      </c>
      <c r="AK610" s="222" t="str">
        <f t="shared" si="164"/>
        <v/>
      </c>
      <c r="AL610" s="222" t="str">
        <f t="shared" si="165"/>
        <v/>
      </c>
      <c r="AM610" s="215" t="str">
        <f>IFERROR(IF(#REF!="Yes",$AK610,($AK610+$AD610*0.5)),"")</f>
        <v/>
      </c>
      <c r="AN610" s="215" t="str">
        <f>IFERROR(IF(#REF!="Yes",$AL610,($AL610+$AE610*0.5)),"")</f>
        <v/>
      </c>
      <c r="AO610" s="374" t="str">
        <f>IF(ISBLANK('Team Roster Proposed - FBR'!Q611),"",'Team Roster Proposed - FBR'!Q611)</f>
        <v/>
      </c>
      <c r="AP610" s="226" t="e">
        <f>IF(ISBLANK(#REF!),"",#REF!)</f>
        <v>#REF!</v>
      </c>
      <c r="AQ610" s="226" t="e">
        <f>IF(ISBLANK(#REF!),"",#REF!)</f>
        <v>#REF!</v>
      </c>
      <c r="AR610" s="226" t="e">
        <f>IF(ISBLANK(#REF!),"",#REF!)</f>
        <v>#REF!</v>
      </c>
      <c r="AS610" s="219" t="e">
        <f>IF(ISBLANK(#REF!),"",#REF!)</f>
        <v>#REF!</v>
      </c>
      <c r="AT610" s="219" t="e">
        <f>IF(ISBLANK(#REF!),"",#REF!)</f>
        <v>#REF!</v>
      </c>
      <c r="AU610" s="219" t="e">
        <f>IF(ISBLANK(#REF!),"",#REF!)</f>
        <v>#REF!</v>
      </c>
      <c r="AV610" s="219" t="e">
        <f>IF(ISBLANK(#REF!),"",#REF!)</f>
        <v>#REF!</v>
      </c>
      <c r="AW610" s="219" t="e">
        <f>IF(ISBLANK(#REF!),"",#REF!)</f>
        <v>#REF!</v>
      </c>
      <c r="AX610" s="219" t="e">
        <f>IF(ISBLANK(#REF!),"",#REF!)</f>
        <v>#REF!</v>
      </c>
      <c r="AY610" s="226" t="e">
        <f>IF(ISBLANK(#REF!),"",#REF!)</f>
        <v>#REF!</v>
      </c>
      <c r="AZ610" s="219" t="e">
        <f>IF(ISBLANK(#REF!),"",#REF!)</f>
        <v>#REF!</v>
      </c>
      <c r="BA610" s="219" t="e">
        <f>IF(ISBLANK(#REF!),"",#REF!)</f>
        <v>#REF!</v>
      </c>
      <c r="BB610" s="219" t="e">
        <f>IF(ISBLANK(#REF!),"",#REF!)</f>
        <v>#REF!</v>
      </c>
      <c r="BC610" s="219" t="e">
        <f>IF(ISBLANK(#REF!),"",#REF!)</f>
        <v>#REF!</v>
      </c>
      <c r="BD610" s="219" t="e">
        <f>IF(ISBLANK(#REF!),"",#REF!)</f>
        <v>#REF!</v>
      </c>
      <c r="BE610" s="219" t="e">
        <f>IF(ISBLANK(#REF!),"",#REF!)</f>
        <v>#REF!</v>
      </c>
      <c r="BF610" s="219" t="e">
        <f>IF(ISBLANK(#REF!),"",#REF!)</f>
        <v>#REF!</v>
      </c>
      <c r="BG610" s="219" t="e">
        <f>IF(ISBLANK(#REF!),"",#REF!)</f>
        <v>#REF!</v>
      </c>
      <c r="BH610" s="219" t="e">
        <f>IF(ISBLANK(#REF!),"",#REF!)</f>
        <v>#REF!</v>
      </c>
      <c r="BI610" s="219" t="e">
        <f>IF(ISBLANK(#REF!),"",#REF!)</f>
        <v>#REF!</v>
      </c>
      <c r="BJ610" s="219" t="e">
        <f>IF(ISBLANK(#REF!),"",#REF!)</f>
        <v>#REF!</v>
      </c>
      <c r="BK610" s="219" t="e">
        <f>IF(ISBLANK(#REF!),"",#REF!)</f>
        <v>#REF!</v>
      </c>
      <c r="BL610" s="219" t="e">
        <f>IF(ISBLANK(#REF!),"",#REF!)</f>
        <v>#REF!</v>
      </c>
      <c r="BM610" s="219" t="e">
        <f>IF(ISBLANK(#REF!),"",#REF!)</f>
        <v>#REF!</v>
      </c>
      <c r="BN610" s="219" t="e">
        <f>IF(ISBLANK(#REF!),"",#REF!)</f>
        <v>#REF!</v>
      </c>
      <c r="BO610" s="227" t="e">
        <f t="shared" si="166"/>
        <v>#REF!</v>
      </c>
      <c r="BP610" s="228" t="str">
        <f t="shared" si="169"/>
        <v/>
      </c>
      <c r="BQ610" s="229" t="str">
        <f t="shared" si="153"/>
        <v/>
      </c>
      <c r="BR610" s="228" t="e">
        <f t="shared" si="167"/>
        <v>#REF!</v>
      </c>
      <c r="BS610" s="230" t="e">
        <f t="shared" si="168"/>
        <v>#REF!</v>
      </c>
    </row>
    <row r="611" spans="1:71">
      <c r="A611" s="213" t="e">
        <f>IF(ISBLANK(#REF!),"",#REF!)</f>
        <v>#REF!</v>
      </c>
      <c r="B611" s="214" t="e">
        <f>IF(ISBLANK(#REF!),"",#REF!)</f>
        <v>#REF!</v>
      </c>
      <c r="C611" s="214" t="e">
        <f>IF(ISBLANK(#REF!),"",#REF!)</f>
        <v>#REF!</v>
      </c>
      <c r="D611" s="214" t="e">
        <f>IF(ISBLANK(#REF!),"",#REF!)</f>
        <v>#REF!</v>
      </c>
      <c r="E611" s="214" t="e">
        <f>IF(ISBLANK(#REF!),"",#REF!)</f>
        <v>#REF!</v>
      </c>
      <c r="F611" s="214" t="e">
        <f>IF(ISBLANK(#REF!),"",#REF!)</f>
        <v>#REF!</v>
      </c>
      <c r="G611" s="214" t="e">
        <f>IF(ISBLANK(#REF!),"",#REF!)</f>
        <v>#REF!</v>
      </c>
      <c r="H611" s="215" t="e">
        <f>IF(ISBLANK(#REF!),"",#REF!)</f>
        <v>#REF!</v>
      </c>
      <c r="I611" s="214" t="e">
        <f>IF(ISBLANK(#REF!),"",#REF!)</f>
        <v>#REF!</v>
      </c>
      <c r="J611" s="216" t="e">
        <f>IF(ISBLANK(#REF!),"",#REF!)</f>
        <v>#REF!</v>
      </c>
      <c r="K611" s="217" t="e">
        <f>IF(ISBLANK(#REF!),"",#REF!)</f>
        <v>#REF!</v>
      </c>
      <c r="L611" s="217" t="e">
        <f>IF(ISBLANK(#REF!),"",#REF!)</f>
        <v>#REF!</v>
      </c>
      <c r="M611" s="218" t="e">
        <f>IF(ISBLANK(#REF!),"",#REF!)</f>
        <v>#REF!</v>
      </c>
      <c r="N611" s="218" t="e">
        <f>IF(ISBLANK(#REF!),"",#REF!)</f>
        <v>#REF!</v>
      </c>
      <c r="O611" s="220" t="str">
        <f>IFERROR(VLOOKUP(_xlfn.CONCAT('Team Roster - Final'!$A611," : ",'Team Roster - Final'!$BM611),'Rate Calculations'!$C$4:$G$1100,5,FALSE),"")</f>
        <v/>
      </c>
      <c r="P611" s="225">
        <f>IF(ISBLANK('Rate Calculations'!$H613),"",'Rate Calculations'!$H613)</f>
        <v>1.7500000000000002E-2</v>
      </c>
      <c r="Q611" s="220" t="str">
        <f t="shared" si="154"/>
        <v/>
      </c>
      <c r="R611" s="221">
        <f>IF(ISBLANK('Rate Calculations'!$J613),"",'Rate Calculations'!$J613)</f>
        <v>3.5000000000000003E-2</v>
      </c>
      <c r="S611" s="220" t="str">
        <f t="shared" si="155"/>
        <v/>
      </c>
      <c r="T611" s="225" t="str">
        <f>IFERROR(VLOOKUP(_xlfn.CONCAT('Team Roster - Final'!$A611," : ",'Team Roster - Final'!$BM611),'Rate Calculations'!$C$4:$S$1100,10,FALSE),"")</f>
        <v/>
      </c>
      <c r="U611" s="225" t="str">
        <f>IFERROR(VLOOKUP(_xlfn.CONCAT('Team Roster - Final'!$A611," : ",'Team Roster - Final'!$BM611),'Rate Calculations'!$C$4:$S$1100,11,FALSE),"")</f>
        <v/>
      </c>
      <c r="V611" s="222" t="str">
        <f t="shared" si="156"/>
        <v/>
      </c>
      <c r="W611" s="222" t="str">
        <f t="shared" si="157"/>
        <v/>
      </c>
      <c r="X611" s="223" t="str">
        <f>IFERROR(VLOOKUP(_xlfn.CONCAT('Team Roster - Final'!$A611," : ",'Team Roster - Final'!$BM611),'Rate Calculations'!$C$4:$S$1100,14,FALSE),"")</f>
        <v/>
      </c>
      <c r="Y611" s="222" t="str">
        <f t="shared" si="158"/>
        <v/>
      </c>
      <c r="Z611" s="222" t="str">
        <f t="shared" si="159"/>
        <v/>
      </c>
      <c r="AA611" s="224" t="str">
        <f>IFERROR(IF(#REF!="Yes",$Y611, $Y611+$Q611*0.5),"")</f>
        <v/>
      </c>
      <c r="AB611" s="224" t="str">
        <f>IFERROR(IF(#REF!="Yes",$Z611, $Z611+$S611*0.5),"")</f>
        <v/>
      </c>
      <c r="AC611" s="220" t="str">
        <f>IFERROR(VLOOKUP(_xlfn.CONCAT('Team Roster - Final'!$A611," : ",'Team Roster - Final'!$BM611),'Rate Calculations'!$C$4:$U$1100,19,FALSE),"")</f>
        <v/>
      </c>
      <c r="AD611" s="220" t="str">
        <f t="shared" si="160"/>
        <v/>
      </c>
      <c r="AE611" s="220" t="str">
        <f t="shared" si="161"/>
        <v/>
      </c>
      <c r="AF611" s="225" t="str">
        <f>IFERROR(VLOOKUP(_xlfn.CONCAT('Team Roster - Final'!$A611," : ",'Team Roster - Final'!$BM611),'Rate Calculations'!$C$4:$AB$1100,22,FALSE),"")</f>
        <v/>
      </c>
      <c r="AG611" s="225" t="str">
        <f>IFERROR(VLOOKUP(_xlfn.CONCAT('Team Roster - Final'!$A611," : ",'Team Roster - Final'!$BM611),'Rate Calculations'!$C$4:$AB$1100,23,FALSE),"")</f>
        <v/>
      </c>
      <c r="AH611" s="222" t="str">
        <f t="shared" si="162"/>
        <v/>
      </c>
      <c r="AI611" s="222" t="str">
        <f t="shared" si="163"/>
        <v/>
      </c>
      <c r="AJ611" s="223" t="str">
        <f>Table1[[#This Row],[Home Office
Net Fee %]]</f>
        <v/>
      </c>
      <c r="AK611" s="222" t="str">
        <f t="shared" si="164"/>
        <v/>
      </c>
      <c r="AL611" s="222" t="str">
        <f t="shared" si="165"/>
        <v/>
      </c>
      <c r="AM611" s="215" t="str">
        <f>IFERROR(IF(#REF!="Yes",$AK611,($AK611+$AD611*0.5)),"")</f>
        <v/>
      </c>
      <c r="AN611" s="215" t="str">
        <f>IFERROR(IF(#REF!="Yes",$AL611,($AL611+$AE611*0.5)),"")</f>
        <v/>
      </c>
      <c r="AO611" s="374" t="str">
        <f>IF(ISBLANK('Team Roster Proposed - FBR'!Q612),"",'Team Roster Proposed - FBR'!Q612)</f>
        <v/>
      </c>
      <c r="AP611" s="226" t="e">
        <f>IF(ISBLANK(#REF!),"",#REF!)</f>
        <v>#REF!</v>
      </c>
      <c r="AQ611" s="226" t="e">
        <f>IF(ISBLANK(#REF!),"",#REF!)</f>
        <v>#REF!</v>
      </c>
      <c r="AR611" s="226" t="e">
        <f>IF(ISBLANK(#REF!),"",#REF!)</f>
        <v>#REF!</v>
      </c>
      <c r="AS611" s="219" t="e">
        <f>IF(ISBLANK(#REF!),"",#REF!)</f>
        <v>#REF!</v>
      </c>
      <c r="AT611" s="219" t="e">
        <f>IF(ISBLANK(#REF!),"",#REF!)</f>
        <v>#REF!</v>
      </c>
      <c r="AU611" s="219" t="e">
        <f>IF(ISBLANK(#REF!),"",#REF!)</f>
        <v>#REF!</v>
      </c>
      <c r="AV611" s="219" t="e">
        <f>IF(ISBLANK(#REF!),"",#REF!)</f>
        <v>#REF!</v>
      </c>
      <c r="AW611" s="219" t="e">
        <f>IF(ISBLANK(#REF!),"",#REF!)</f>
        <v>#REF!</v>
      </c>
      <c r="AX611" s="219" t="e">
        <f>IF(ISBLANK(#REF!),"",#REF!)</f>
        <v>#REF!</v>
      </c>
      <c r="AY611" s="226" t="e">
        <f>IF(ISBLANK(#REF!),"",#REF!)</f>
        <v>#REF!</v>
      </c>
      <c r="AZ611" s="219" t="e">
        <f>IF(ISBLANK(#REF!),"",#REF!)</f>
        <v>#REF!</v>
      </c>
      <c r="BA611" s="219" t="e">
        <f>IF(ISBLANK(#REF!),"",#REF!)</f>
        <v>#REF!</v>
      </c>
      <c r="BB611" s="219" t="e">
        <f>IF(ISBLANK(#REF!),"",#REF!)</f>
        <v>#REF!</v>
      </c>
      <c r="BC611" s="219" t="e">
        <f>IF(ISBLANK(#REF!),"",#REF!)</f>
        <v>#REF!</v>
      </c>
      <c r="BD611" s="219" t="e">
        <f>IF(ISBLANK(#REF!),"",#REF!)</f>
        <v>#REF!</v>
      </c>
      <c r="BE611" s="219" t="e">
        <f>IF(ISBLANK(#REF!),"",#REF!)</f>
        <v>#REF!</v>
      </c>
      <c r="BF611" s="219" t="e">
        <f>IF(ISBLANK(#REF!),"",#REF!)</f>
        <v>#REF!</v>
      </c>
      <c r="BG611" s="219" t="e">
        <f>IF(ISBLANK(#REF!),"",#REF!)</f>
        <v>#REF!</v>
      </c>
      <c r="BH611" s="219" t="e">
        <f>IF(ISBLANK(#REF!),"",#REF!)</f>
        <v>#REF!</v>
      </c>
      <c r="BI611" s="219" t="e">
        <f>IF(ISBLANK(#REF!),"",#REF!)</f>
        <v>#REF!</v>
      </c>
      <c r="BJ611" s="219" t="e">
        <f>IF(ISBLANK(#REF!),"",#REF!)</f>
        <v>#REF!</v>
      </c>
      <c r="BK611" s="219" t="e">
        <f>IF(ISBLANK(#REF!),"",#REF!)</f>
        <v>#REF!</v>
      </c>
      <c r="BL611" s="219" t="e">
        <f>IF(ISBLANK(#REF!),"",#REF!)</f>
        <v>#REF!</v>
      </c>
      <c r="BM611" s="219" t="e">
        <f>IF(ISBLANK(#REF!),"",#REF!)</f>
        <v>#REF!</v>
      </c>
      <c r="BN611" s="219" t="e">
        <f>IF(ISBLANK(#REF!),"",#REF!)</f>
        <v>#REF!</v>
      </c>
      <c r="BO611" s="227" t="e">
        <f t="shared" si="166"/>
        <v>#REF!</v>
      </c>
      <c r="BP611" s="228" t="str">
        <f t="shared" si="169"/>
        <v/>
      </c>
      <c r="BQ611" s="229" t="str">
        <f t="shared" si="153"/>
        <v/>
      </c>
      <c r="BR611" s="228" t="e">
        <f t="shared" si="167"/>
        <v>#REF!</v>
      </c>
      <c r="BS611" s="230" t="e">
        <f t="shared" si="168"/>
        <v>#REF!</v>
      </c>
    </row>
    <row r="612" spans="1:71">
      <c r="A612" s="213" t="e">
        <f>IF(ISBLANK(#REF!),"",#REF!)</f>
        <v>#REF!</v>
      </c>
      <c r="B612" s="214" t="e">
        <f>IF(ISBLANK(#REF!),"",#REF!)</f>
        <v>#REF!</v>
      </c>
      <c r="C612" s="214" t="e">
        <f>IF(ISBLANK(#REF!),"",#REF!)</f>
        <v>#REF!</v>
      </c>
      <c r="D612" s="214" t="e">
        <f>IF(ISBLANK(#REF!),"",#REF!)</f>
        <v>#REF!</v>
      </c>
      <c r="E612" s="214" t="e">
        <f>IF(ISBLANK(#REF!),"",#REF!)</f>
        <v>#REF!</v>
      </c>
      <c r="F612" s="214" t="e">
        <f>IF(ISBLANK(#REF!),"",#REF!)</f>
        <v>#REF!</v>
      </c>
      <c r="G612" s="214" t="e">
        <f>IF(ISBLANK(#REF!),"",#REF!)</f>
        <v>#REF!</v>
      </c>
      <c r="H612" s="215" t="e">
        <f>IF(ISBLANK(#REF!),"",#REF!)</f>
        <v>#REF!</v>
      </c>
      <c r="I612" s="214" t="e">
        <f>IF(ISBLANK(#REF!),"",#REF!)</f>
        <v>#REF!</v>
      </c>
      <c r="J612" s="216" t="e">
        <f>IF(ISBLANK(#REF!),"",#REF!)</f>
        <v>#REF!</v>
      </c>
      <c r="K612" s="217" t="e">
        <f>IF(ISBLANK(#REF!),"",#REF!)</f>
        <v>#REF!</v>
      </c>
      <c r="L612" s="217" t="e">
        <f>IF(ISBLANK(#REF!),"",#REF!)</f>
        <v>#REF!</v>
      </c>
      <c r="M612" s="218" t="e">
        <f>IF(ISBLANK(#REF!),"",#REF!)</f>
        <v>#REF!</v>
      </c>
      <c r="N612" s="218" t="e">
        <f>IF(ISBLANK(#REF!),"",#REF!)</f>
        <v>#REF!</v>
      </c>
      <c r="O612" s="220" t="str">
        <f>IFERROR(VLOOKUP(_xlfn.CONCAT('Team Roster - Final'!$A612," : ",'Team Roster - Final'!$BM612),'Rate Calculations'!$C$4:$G$1100,5,FALSE),"")</f>
        <v/>
      </c>
      <c r="P612" s="225">
        <f>IF(ISBLANK('Rate Calculations'!$H614),"",'Rate Calculations'!$H614)</f>
        <v>1.7500000000000002E-2</v>
      </c>
      <c r="Q612" s="220" t="str">
        <f t="shared" si="154"/>
        <v/>
      </c>
      <c r="R612" s="221">
        <f>IF(ISBLANK('Rate Calculations'!$J614),"",'Rate Calculations'!$J614)</f>
        <v>3.5000000000000003E-2</v>
      </c>
      <c r="S612" s="220" t="str">
        <f t="shared" si="155"/>
        <v/>
      </c>
      <c r="T612" s="225" t="str">
        <f>IFERROR(VLOOKUP(_xlfn.CONCAT('Team Roster - Final'!$A612," : ",'Team Roster - Final'!$BM612),'Rate Calculations'!$C$4:$S$1100,10,FALSE),"")</f>
        <v/>
      </c>
      <c r="U612" s="225" t="str">
        <f>IFERROR(VLOOKUP(_xlfn.CONCAT('Team Roster - Final'!$A612," : ",'Team Roster - Final'!$BM612),'Rate Calculations'!$C$4:$S$1100,11,FALSE),"")</f>
        <v/>
      </c>
      <c r="V612" s="222" t="str">
        <f t="shared" si="156"/>
        <v/>
      </c>
      <c r="W612" s="222" t="str">
        <f t="shared" si="157"/>
        <v/>
      </c>
      <c r="X612" s="223" t="str">
        <f>IFERROR(VLOOKUP(_xlfn.CONCAT('Team Roster - Final'!$A612," : ",'Team Roster - Final'!$BM612),'Rate Calculations'!$C$4:$S$1100,14,FALSE),"")</f>
        <v/>
      </c>
      <c r="Y612" s="222" t="str">
        <f t="shared" si="158"/>
        <v/>
      </c>
      <c r="Z612" s="222" t="str">
        <f t="shared" si="159"/>
        <v/>
      </c>
      <c r="AA612" s="224" t="str">
        <f>IFERROR(IF(#REF!="Yes",$Y612, $Y612+$Q612*0.5),"")</f>
        <v/>
      </c>
      <c r="AB612" s="224" t="str">
        <f>IFERROR(IF(#REF!="Yes",$Z612, $Z612+$S612*0.5),"")</f>
        <v/>
      </c>
      <c r="AC612" s="220" t="str">
        <f>IFERROR(VLOOKUP(_xlfn.CONCAT('Team Roster - Final'!$A612," : ",'Team Roster - Final'!$BM612),'Rate Calculations'!$C$4:$U$1100,19,FALSE),"")</f>
        <v/>
      </c>
      <c r="AD612" s="220" t="str">
        <f t="shared" si="160"/>
        <v/>
      </c>
      <c r="AE612" s="220" t="str">
        <f t="shared" si="161"/>
        <v/>
      </c>
      <c r="AF612" s="225" t="str">
        <f>IFERROR(VLOOKUP(_xlfn.CONCAT('Team Roster - Final'!$A612," : ",'Team Roster - Final'!$BM612),'Rate Calculations'!$C$4:$AB$1100,22,FALSE),"")</f>
        <v/>
      </c>
      <c r="AG612" s="225" t="str">
        <f>IFERROR(VLOOKUP(_xlfn.CONCAT('Team Roster - Final'!$A612," : ",'Team Roster - Final'!$BM612),'Rate Calculations'!$C$4:$AB$1100,23,FALSE),"")</f>
        <v/>
      </c>
      <c r="AH612" s="222" t="str">
        <f t="shared" si="162"/>
        <v/>
      </c>
      <c r="AI612" s="222" t="str">
        <f t="shared" si="163"/>
        <v/>
      </c>
      <c r="AJ612" s="223" t="str">
        <f>Table1[[#This Row],[Home Office
Net Fee %]]</f>
        <v/>
      </c>
      <c r="AK612" s="222" t="str">
        <f t="shared" si="164"/>
        <v/>
      </c>
      <c r="AL612" s="222" t="str">
        <f t="shared" si="165"/>
        <v/>
      </c>
      <c r="AM612" s="215" t="str">
        <f>IFERROR(IF(#REF!="Yes",$AK612,($AK612+$AD612*0.5)),"")</f>
        <v/>
      </c>
      <c r="AN612" s="215" t="str">
        <f>IFERROR(IF(#REF!="Yes",$AL612,($AL612+$AE612*0.5)),"")</f>
        <v/>
      </c>
      <c r="AO612" s="374" t="str">
        <f>IF(ISBLANK('Team Roster Proposed - FBR'!Q613),"",'Team Roster Proposed - FBR'!Q613)</f>
        <v/>
      </c>
      <c r="AP612" s="226" t="e">
        <f>IF(ISBLANK(#REF!),"",#REF!)</f>
        <v>#REF!</v>
      </c>
      <c r="AQ612" s="226" t="e">
        <f>IF(ISBLANK(#REF!),"",#REF!)</f>
        <v>#REF!</v>
      </c>
      <c r="AR612" s="226" t="e">
        <f>IF(ISBLANK(#REF!),"",#REF!)</f>
        <v>#REF!</v>
      </c>
      <c r="AS612" s="219" t="e">
        <f>IF(ISBLANK(#REF!),"",#REF!)</f>
        <v>#REF!</v>
      </c>
      <c r="AT612" s="219" t="e">
        <f>IF(ISBLANK(#REF!),"",#REF!)</f>
        <v>#REF!</v>
      </c>
      <c r="AU612" s="219" t="e">
        <f>IF(ISBLANK(#REF!),"",#REF!)</f>
        <v>#REF!</v>
      </c>
      <c r="AV612" s="219" t="e">
        <f>IF(ISBLANK(#REF!),"",#REF!)</f>
        <v>#REF!</v>
      </c>
      <c r="AW612" s="219" t="e">
        <f>IF(ISBLANK(#REF!),"",#REF!)</f>
        <v>#REF!</v>
      </c>
      <c r="AX612" s="219" t="e">
        <f>IF(ISBLANK(#REF!),"",#REF!)</f>
        <v>#REF!</v>
      </c>
      <c r="AY612" s="226" t="e">
        <f>IF(ISBLANK(#REF!),"",#REF!)</f>
        <v>#REF!</v>
      </c>
      <c r="AZ612" s="219" t="e">
        <f>IF(ISBLANK(#REF!),"",#REF!)</f>
        <v>#REF!</v>
      </c>
      <c r="BA612" s="219" t="e">
        <f>IF(ISBLANK(#REF!),"",#REF!)</f>
        <v>#REF!</v>
      </c>
      <c r="BB612" s="219" t="e">
        <f>IF(ISBLANK(#REF!),"",#REF!)</f>
        <v>#REF!</v>
      </c>
      <c r="BC612" s="219" t="e">
        <f>IF(ISBLANK(#REF!),"",#REF!)</f>
        <v>#REF!</v>
      </c>
      <c r="BD612" s="219" t="e">
        <f>IF(ISBLANK(#REF!),"",#REF!)</f>
        <v>#REF!</v>
      </c>
      <c r="BE612" s="219" t="e">
        <f>IF(ISBLANK(#REF!),"",#REF!)</f>
        <v>#REF!</v>
      </c>
      <c r="BF612" s="219" t="e">
        <f>IF(ISBLANK(#REF!),"",#REF!)</f>
        <v>#REF!</v>
      </c>
      <c r="BG612" s="219" t="e">
        <f>IF(ISBLANK(#REF!),"",#REF!)</f>
        <v>#REF!</v>
      </c>
      <c r="BH612" s="219" t="e">
        <f>IF(ISBLANK(#REF!),"",#REF!)</f>
        <v>#REF!</v>
      </c>
      <c r="BI612" s="219" t="e">
        <f>IF(ISBLANK(#REF!),"",#REF!)</f>
        <v>#REF!</v>
      </c>
      <c r="BJ612" s="219" t="e">
        <f>IF(ISBLANK(#REF!),"",#REF!)</f>
        <v>#REF!</v>
      </c>
      <c r="BK612" s="219" t="e">
        <f>IF(ISBLANK(#REF!),"",#REF!)</f>
        <v>#REF!</v>
      </c>
      <c r="BL612" s="219" t="e">
        <f>IF(ISBLANK(#REF!),"",#REF!)</f>
        <v>#REF!</v>
      </c>
      <c r="BM612" s="219" t="e">
        <f>IF(ISBLANK(#REF!),"",#REF!)</f>
        <v>#REF!</v>
      </c>
      <c r="BN612" s="219" t="e">
        <f>IF(ISBLANK(#REF!),"",#REF!)</f>
        <v>#REF!</v>
      </c>
      <c r="BO612" s="227" t="e">
        <f t="shared" si="166"/>
        <v>#REF!</v>
      </c>
      <c r="BP612" s="228" t="str">
        <f t="shared" si="169"/>
        <v/>
      </c>
      <c r="BQ612" s="229" t="str">
        <f t="shared" si="153"/>
        <v/>
      </c>
      <c r="BR612" s="228" t="e">
        <f t="shared" si="167"/>
        <v>#REF!</v>
      </c>
      <c r="BS612" s="230" t="e">
        <f t="shared" si="168"/>
        <v>#REF!</v>
      </c>
    </row>
    <row r="613" spans="1:71">
      <c r="A613" s="213" t="e">
        <f>IF(ISBLANK(#REF!),"",#REF!)</f>
        <v>#REF!</v>
      </c>
      <c r="B613" s="214" t="e">
        <f>IF(ISBLANK(#REF!),"",#REF!)</f>
        <v>#REF!</v>
      </c>
      <c r="C613" s="214" t="e">
        <f>IF(ISBLANK(#REF!),"",#REF!)</f>
        <v>#REF!</v>
      </c>
      <c r="D613" s="214" t="e">
        <f>IF(ISBLANK(#REF!),"",#REF!)</f>
        <v>#REF!</v>
      </c>
      <c r="E613" s="214" t="e">
        <f>IF(ISBLANK(#REF!),"",#REF!)</f>
        <v>#REF!</v>
      </c>
      <c r="F613" s="214" t="e">
        <f>IF(ISBLANK(#REF!),"",#REF!)</f>
        <v>#REF!</v>
      </c>
      <c r="G613" s="214" t="e">
        <f>IF(ISBLANK(#REF!),"",#REF!)</f>
        <v>#REF!</v>
      </c>
      <c r="H613" s="215" t="e">
        <f>IF(ISBLANK(#REF!),"",#REF!)</f>
        <v>#REF!</v>
      </c>
      <c r="I613" s="214" t="e">
        <f>IF(ISBLANK(#REF!),"",#REF!)</f>
        <v>#REF!</v>
      </c>
      <c r="J613" s="216" t="e">
        <f>IF(ISBLANK(#REF!),"",#REF!)</f>
        <v>#REF!</v>
      </c>
      <c r="K613" s="217" t="e">
        <f>IF(ISBLANK(#REF!),"",#REF!)</f>
        <v>#REF!</v>
      </c>
      <c r="L613" s="217" t="e">
        <f>IF(ISBLANK(#REF!),"",#REF!)</f>
        <v>#REF!</v>
      </c>
      <c r="M613" s="218" t="e">
        <f>IF(ISBLANK(#REF!),"",#REF!)</f>
        <v>#REF!</v>
      </c>
      <c r="N613" s="218" t="e">
        <f>IF(ISBLANK(#REF!),"",#REF!)</f>
        <v>#REF!</v>
      </c>
      <c r="O613" s="220" t="str">
        <f>IFERROR(VLOOKUP(_xlfn.CONCAT('Team Roster - Final'!$A613," : ",'Team Roster - Final'!$BM613),'Rate Calculations'!$C$4:$G$1100,5,FALSE),"")</f>
        <v/>
      </c>
      <c r="P613" s="225">
        <f>IF(ISBLANK('Rate Calculations'!$H615),"",'Rate Calculations'!$H615)</f>
        <v>1.7500000000000002E-2</v>
      </c>
      <c r="Q613" s="220" t="str">
        <f t="shared" si="154"/>
        <v/>
      </c>
      <c r="R613" s="221">
        <f>IF(ISBLANK('Rate Calculations'!$J615),"",'Rate Calculations'!$J615)</f>
        <v>3.5000000000000003E-2</v>
      </c>
      <c r="S613" s="220" t="str">
        <f t="shared" si="155"/>
        <v/>
      </c>
      <c r="T613" s="225" t="str">
        <f>IFERROR(VLOOKUP(_xlfn.CONCAT('Team Roster - Final'!$A613," : ",'Team Roster - Final'!$BM613),'Rate Calculations'!$C$4:$S$1100,10,FALSE),"")</f>
        <v/>
      </c>
      <c r="U613" s="225" t="str">
        <f>IFERROR(VLOOKUP(_xlfn.CONCAT('Team Roster - Final'!$A613," : ",'Team Roster - Final'!$BM613),'Rate Calculations'!$C$4:$S$1100,11,FALSE),"")</f>
        <v/>
      </c>
      <c r="V613" s="222" t="str">
        <f t="shared" si="156"/>
        <v/>
      </c>
      <c r="W613" s="222" t="str">
        <f t="shared" si="157"/>
        <v/>
      </c>
      <c r="X613" s="223" t="str">
        <f>IFERROR(VLOOKUP(_xlfn.CONCAT('Team Roster - Final'!$A613," : ",'Team Roster - Final'!$BM613),'Rate Calculations'!$C$4:$S$1100,14,FALSE),"")</f>
        <v/>
      </c>
      <c r="Y613" s="222" t="str">
        <f t="shared" si="158"/>
        <v/>
      </c>
      <c r="Z613" s="222" t="str">
        <f t="shared" si="159"/>
        <v/>
      </c>
      <c r="AA613" s="224" t="str">
        <f>IFERROR(IF(#REF!="Yes",$Y613, $Y613+$Q613*0.5),"")</f>
        <v/>
      </c>
      <c r="AB613" s="224" t="str">
        <f>IFERROR(IF(#REF!="Yes",$Z613, $Z613+$S613*0.5),"")</f>
        <v/>
      </c>
      <c r="AC613" s="220" t="str">
        <f>IFERROR(VLOOKUP(_xlfn.CONCAT('Team Roster - Final'!$A613," : ",'Team Roster - Final'!$BM613),'Rate Calculations'!$C$4:$U$1100,19,FALSE),"")</f>
        <v/>
      </c>
      <c r="AD613" s="220" t="str">
        <f t="shared" si="160"/>
        <v/>
      </c>
      <c r="AE613" s="220" t="str">
        <f t="shared" si="161"/>
        <v/>
      </c>
      <c r="AF613" s="225" t="str">
        <f>IFERROR(VLOOKUP(_xlfn.CONCAT('Team Roster - Final'!$A613," : ",'Team Roster - Final'!$BM613),'Rate Calculations'!$C$4:$AB$1100,22,FALSE),"")</f>
        <v/>
      </c>
      <c r="AG613" s="225" t="str">
        <f>IFERROR(VLOOKUP(_xlfn.CONCAT('Team Roster - Final'!$A613," : ",'Team Roster - Final'!$BM613),'Rate Calculations'!$C$4:$AB$1100,23,FALSE),"")</f>
        <v/>
      </c>
      <c r="AH613" s="222" t="str">
        <f t="shared" si="162"/>
        <v/>
      </c>
      <c r="AI613" s="222" t="str">
        <f t="shared" si="163"/>
        <v/>
      </c>
      <c r="AJ613" s="223" t="str">
        <f>Table1[[#This Row],[Home Office
Net Fee %]]</f>
        <v/>
      </c>
      <c r="AK613" s="222" t="str">
        <f t="shared" si="164"/>
        <v/>
      </c>
      <c r="AL613" s="222" t="str">
        <f t="shared" si="165"/>
        <v/>
      </c>
      <c r="AM613" s="215" t="str">
        <f>IFERROR(IF(#REF!="Yes",$AK613,($AK613+$AD613*0.5)),"")</f>
        <v/>
      </c>
      <c r="AN613" s="215" t="str">
        <f>IFERROR(IF(#REF!="Yes",$AL613,($AL613+$AE613*0.5)),"")</f>
        <v/>
      </c>
      <c r="AO613" s="374" t="str">
        <f>IF(ISBLANK('Team Roster Proposed - FBR'!Q614),"",'Team Roster Proposed - FBR'!Q614)</f>
        <v/>
      </c>
      <c r="AP613" s="226" t="e">
        <f>IF(ISBLANK(#REF!),"",#REF!)</f>
        <v>#REF!</v>
      </c>
      <c r="AQ613" s="226" t="e">
        <f>IF(ISBLANK(#REF!),"",#REF!)</f>
        <v>#REF!</v>
      </c>
      <c r="AR613" s="226" t="e">
        <f>IF(ISBLANK(#REF!),"",#REF!)</f>
        <v>#REF!</v>
      </c>
      <c r="AS613" s="219" t="e">
        <f>IF(ISBLANK(#REF!),"",#REF!)</f>
        <v>#REF!</v>
      </c>
      <c r="AT613" s="219" t="e">
        <f>IF(ISBLANK(#REF!),"",#REF!)</f>
        <v>#REF!</v>
      </c>
      <c r="AU613" s="219" t="e">
        <f>IF(ISBLANK(#REF!),"",#REF!)</f>
        <v>#REF!</v>
      </c>
      <c r="AV613" s="219" t="e">
        <f>IF(ISBLANK(#REF!),"",#REF!)</f>
        <v>#REF!</v>
      </c>
      <c r="AW613" s="219" t="e">
        <f>IF(ISBLANK(#REF!),"",#REF!)</f>
        <v>#REF!</v>
      </c>
      <c r="AX613" s="219" t="e">
        <f>IF(ISBLANK(#REF!),"",#REF!)</f>
        <v>#REF!</v>
      </c>
      <c r="AY613" s="226" t="e">
        <f>IF(ISBLANK(#REF!),"",#REF!)</f>
        <v>#REF!</v>
      </c>
      <c r="AZ613" s="219" t="e">
        <f>IF(ISBLANK(#REF!),"",#REF!)</f>
        <v>#REF!</v>
      </c>
      <c r="BA613" s="219" t="e">
        <f>IF(ISBLANK(#REF!),"",#REF!)</f>
        <v>#REF!</v>
      </c>
      <c r="BB613" s="219" t="e">
        <f>IF(ISBLANK(#REF!),"",#REF!)</f>
        <v>#REF!</v>
      </c>
      <c r="BC613" s="219" t="e">
        <f>IF(ISBLANK(#REF!),"",#REF!)</f>
        <v>#REF!</v>
      </c>
      <c r="BD613" s="219" t="e">
        <f>IF(ISBLANK(#REF!),"",#REF!)</f>
        <v>#REF!</v>
      </c>
      <c r="BE613" s="219" t="e">
        <f>IF(ISBLANK(#REF!),"",#REF!)</f>
        <v>#REF!</v>
      </c>
      <c r="BF613" s="219" t="e">
        <f>IF(ISBLANK(#REF!),"",#REF!)</f>
        <v>#REF!</v>
      </c>
      <c r="BG613" s="219" t="e">
        <f>IF(ISBLANK(#REF!),"",#REF!)</f>
        <v>#REF!</v>
      </c>
      <c r="BH613" s="219" t="e">
        <f>IF(ISBLANK(#REF!),"",#REF!)</f>
        <v>#REF!</v>
      </c>
      <c r="BI613" s="219" t="e">
        <f>IF(ISBLANK(#REF!),"",#REF!)</f>
        <v>#REF!</v>
      </c>
      <c r="BJ613" s="219" t="e">
        <f>IF(ISBLANK(#REF!),"",#REF!)</f>
        <v>#REF!</v>
      </c>
      <c r="BK613" s="219" t="e">
        <f>IF(ISBLANK(#REF!),"",#REF!)</f>
        <v>#REF!</v>
      </c>
      <c r="BL613" s="219" t="e">
        <f>IF(ISBLANK(#REF!),"",#REF!)</f>
        <v>#REF!</v>
      </c>
      <c r="BM613" s="219" t="e">
        <f>IF(ISBLANK(#REF!),"",#REF!)</f>
        <v>#REF!</v>
      </c>
      <c r="BN613" s="219" t="e">
        <f>IF(ISBLANK(#REF!),"",#REF!)</f>
        <v>#REF!</v>
      </c>
      <c r="BO613" s="227" t="e">
        <f t="shared" si="166"/>
        <v>#REF!</v>
      </c>
      <c r="BP613" s="228" t="str">
        <f t="shared" si="169"/>
        <v/>
      </c>
      <c r="BQ613" s="229" t="str">
        <f t="shared" si="153"/>
        <v/>
      </c>
      <c r="BR613" s="228" t="e">
        <f t="shared" si="167"/>
        <v>#REF!</v>
      </c>
      <c r="BS613" s="230" t="e">
        <f t="shared" si="168"/>
        <v>#REF!</v>
      </c>
    </row>
    <row r="614" spans="1:71">
      <c r="A614" s="213" t="e">
        <f>IF(ISBLANK(#REF!),"",#REF!)</f>
        <v>#REF!</v>
      </c>
      <c r="B614" s="214" t="e">
        <f>IF(ISBLANK(#REF!),"",#REF!)</f>
        <v>#REF!</v>
      </c>
      <c r="C614" s="214" t="e">
        <f>IF(ISBLANK(#REF!),"",#REF!)</f>
        <v>#REF!</v>
      </c>
      <c r="D614" s="214" t="e">
        <f>IF(ISBLANK(#REF!),"",#REF!)</f>
        <v>#REF!</v>
      </c>
      <c r="E614" s="214" t="e">
        <f>IF(ISBLANK(#REF!),"",#REF!)</f>
        <v>#REF!</v>
      </c>
      <c r="F614" s="214" t="e">
        <f>IF(ISBLANK(#REF!),"",#REF!)</f>
        <v>#REF!</v>
      </c>
      <c r="G614" s="214" t="e">
        <f>IF(ISBLANK(#REF!),"",#REF!)</f>
        <v>#REF!</v>
      </c>
      <c r="H614" s="215" t="e">
        <f>IF(ISBLANK(#REF!),"",#REF!)</f>
        <v>#REF!</v>
      </c>
      <c r="I614" s="214" t="e">
        <f>IF(ISBLANK(#REF!),"",#REF!)</f>
        <v>#REF!</v>
      </c>
      <c r="J614" s="216" t="e">
        <f>IF(ISBLANK(#REF!),"",#REF!)</f>
        <v>#REF!</v>
      </c>
      <c r="K614" s="217" t="e">
        <f>IF(ISBLANK(#REF!),"",#REF!)</f>
        <v>#REF!</v>
      </c>
      <c r="L614" s="217" t="e">
        <f>IF(ISBLANK(#REF!),"",#REF!)</f>
        <v>#REF!</v>
      </c>
      <c r="M614" s="218" t="e">
        <f>IF(ISBLANK(#REF!),"",#REF!)</f>
        <v>#REF!</v>
      </c>
      <c r="N614" s="218" t="e">
        <f>IF(ISBLANK(#REF!),"",#REF!)</f>
        <v>#REF!</v>
      </c>
      <c r="O614" s="220" t="str">
        <f>IFERROR(VLOOKUP(_xlfn.CONCAT('Team Roster - Final'!$A614," : ",'Team Roster - Final'!$BM614),'Rate Calculations'!$C$4:$G$1100,5,FALSE),"")</f>
        <v/>
      </c>
      <c r="P614" s="225">
        <f>IF(ISBLANK('Rate Calculations'!$H616),"",'Rate Calculations'!$H616)</f>
        <v>1.7500000000000002E-2</v>
      </c>
      <c r="Q614" s="220" t="str">
        <f t="shared" si="154"/>
        <v/>
      </c>
      <c r="R614" s="221">
        <f>IF(ISBLANK('Rate Calculations'!$J616),"",'Rate Calculations'!$J616)</f>
        <v>3.5000000000000003E-2</v>
      </c>
      <c r="S614" s="220" t="str">
        <f t="shared" si="155"/>
        <v/>
      </c>
      <c r="T614" s="225" t="str">
        <f>IFERROR(VLOOKUP(_xlfn.CONCAT('Team Roster - Final'!$A614," : ",'Team Roster - Final'!$BM614),'Rate Calculations'!$C$4:$S$1100,10,FALSE),"")</f>
        <v/>
      </c>
      <c r="U614" s="225" t="str">
        <f>IFERROR(VLOOKUP(_xlfn.CONCAT('Team Roster - Final'!$A614," : ",'Team Roster - Final'!$BM614),'Rate Calculations'!$C$4:$S$1100,11,FALSE),"")</f>
        <v/>
      </c>
      <c r="V614" s="222" t="str">
        <f t="shared" si="156"/>
        <v/>
      </c>
      <c r="W614" s="222" t="str">
        <f t="shared" si="157"/>
        <v/>
      </c>
      <c r="X614" s="223" t="str">
        <f>IFERROR(VLOOKUP(_xlfn.CONCAT('Team Roster - Final'!$A614," : ",'Team Roster - Final'!$BM614),'Rate Calculations'!$C$4:$S$1100,14,FALSE),"")</f>
        <v/>
      </c>
      <c r="Y614" s="222" t="str">
        <f t="shared" si="158"/>
        <v/>
      </c>
      <c r="Z614" s="222" t="str">
        <f t="shared" si="159"/>
        <v/>
      </c>
      <c r="AA614" s="224" t="str">
        <f>IFERROR(IF(#REF!="Yes",$Y614, $Y614+$Q614*0.5),"")</f>
        <v/>
      </c>
      <c r="AB614" s="224" t="str">
        <f>IFERROR(IF(#REF!="Yes",$Z614, $Z614+$S614*0.5),"")</f>
        <v/>
      </c>
      <c r="AC614" s="220" t="str">
        <f>IFERROR(VLOOKUP(_xlfn.CONCAT('Team Roster - Final'!$A614," : ",'Team Roster - Final'!$BM614),'Rate Calculations'!$C$4:$U$1100,19,FALSE),"")</f>
        <v/>
      </c>
      <c r="AD614" s="220" t="str">
        <f t="shared" si="160"/>
        <v/>
      </c>
      <c r="AE614" s="220" t="str">
        <f t="shared" si="161"/>
        <v/>
      </c>
      <c r="AF614" s="225" t="str">
        <f>IFERROR(VLOOKUP(_xlfn.CONCAT('Team Roster - Final'!$A614," : ",'Team Roster - Final'!$BM614),'Rate Calculations'!$C$4:$AB$1100,22,FALSE),"")</f>
        <v/>
      </c>
      <c r="AG614" s="225" t="str">
        <f>IFERROR(VLOOKUP(_xlfn.CONCAT('Team Roster - Final'!$A614," : ",'Team Roster - Final'!$BM614),'Rate Calculations'!$C$4:$AB$1100,23,FALSE),"")</f>
        <v/>
      </c>
      <c r="AH614" s="222" t="str">
        <f t="shared" si="162"/>
        <v/>
      </c>
      <c r="AI614" s="222" t="str">
        <f t="shared" si="163"/>
        <v/>
      </c>
      <c r="AJ614" s="223" t="str">
        <f>Table1[[#This Row],[Home Office
Net Fee %]]</f>
        <v/>
      </c>
      <c r="AK614" s="222" t="str">
        <f t="shared" si="164"/>
        <v/>
      </c>
      <c r="AL614" s="222" t="str">
        <f t="shared" si="165"/>
        <v/>
      </c>
      <c r="AM614" s="215" t="str">
        <f>IFERROR(IF(#REF!="Yes",$AK614,($AK614+$AD614*0.5)),"")</f>
        <v/>
      </c>
      <c r="AN614" s="215" t="str">
        <f>IFERROR(IF(#REF!="Yes",$AL614,($AL614+$AE614*0.5)),"")</f>
        <v/>
      </c>
      <c r="AO614" s="374" t="str">
        <f>IF(ISBLANK('Team Roster Proposed - FBR'!Q615),"",'Team Roster Proposed - FBR'!Q615)</f>
        <v/>
      </c>
      <c r="AP614" s="226" t="e">
        <f>IF(ISBLANK(#REF!),"",#REF!)</f>
        <v>#REF!</v>
      </c>
      <c r="AQ614" s="226" t="e">
        <f>IF(ISBLANK(#REF!),"",#REF!)</f>
        <v>#REF!</v>
      </c>
      <c r="AR614" s="226" t="e">
        <f>IF(ISBLANK(#REF!),"",#REF!)</f>
        <v>#REF!</v>
      </c>
      <c r="AS614" s="219" t="e">
        <f>IF(ISBLANK(#REF!),"",#REF!)</f>
        <v>#REF!</v>
      </c>
      <c r="AT614" s="219" t="e">
        <f>IF(ISBLANK(#REF!),"",#REF!)</f>
        <v>#REF!</v>
      </c>
      <c r="AU614" s="219" t="e">
        <f>IF(ISBLANK(#REF!),"",#REF!)</f>
        <v>#REF!</v>
      </c>
      <c r="AV614" s="219" t="e">
        <f>IF(ISBLANK(#REF!),"",#REF!)</f>
        <v>#REF!</v>
      </c>
      <c r="AW614" s="219" t="e">
        <f>IF(ISBLANK(#REF!),"",#REF!)</f>
        <v>#REF!</v>
      </c>
      <c r="AX614" s="219" t="e">
        <f>IF(ISBLANK(#REF!),"",#REF!)</f>
        <v>#REF!</v>
      </c>
      <c r="AY614" s="226" t="e">
        <f>IF(ISBLANK(#REF!),"",#REF!)</f>
        <v>#REF!</v>
      </c>
      <c r="AZ614" s="219" t="e">
        <f>IF(ISBLANK(#REF!),"",#REF!)</f>
        <v>#REF!</v>
      </c>
      <c r="BA614" s="219" t="e">
        <f>IF(ISBLANK(#REF!),"",#REF!)</f>
        <v>#REF!</v>
      </c>
      <c r="BB614" s="219" t="e">
        <f>IF(ISBLANK(#REF!),"",#REF!)</f>
        <v>#REF!</v>
      </c>
      <c r="BC614" s="219" t="e">
        <f>IF(ISBLANK(#REF!),"",#REF!)</f>
        <v>#REF!</v>
      </c>
      <c r="BD614" s="219" t="e">
        <f>IF(ISBLANK(#REF!),"",#REF!)</f>
        <v>#REF!</v>
      </c>
      <c r="BE614" s="219" t="e">
        <f>IF(ISBLANK(#REF!),"",#REF!)</f>
        <v>#REF!</v>
      </c>
      <c r="BF614" s="219" t="e">
        <f>IF(ISBLANK(#REF!),"",#REF!)</f>
        <v>#REF!</v>
      </c>
      <c r="BG614" s="219" t="e">
        <f>IF(ISBLANK(#REF!),"",#REF!)</f>
        <v>#REF!</v>
      </c>
      <c r="BH614" s="219" t="e">
        <f>IF(ISBLANK(#REF!),"",#REF!)</f>
        <v>#REF!</v>
      </c>
      <c r="BI614" s="219" t="e">
        <f>IF(ISBLANK(#REF!),"",#REF!)</f>
        <v>#REF!</v>
      </c>
      <c r="BJ614" s="219" t="e">
        <f>IF(ISBLANK(#REF!),"",#REF!)</f>
        <v>#REF!</v>
      </c>
      <c r="BK614" s="219" t="e">
        <f>IF(ISBLANK(#REF!),"",#REF!)</f>
        <v>#REF!</v>
      </c>
      <c r="BL614" s="219" t="e">
        <f>IF(ISBLANK(#REF!),"",#REF!)</f>
        <v>#REF!</v>
      </c>
      <c r="BM614" s="219" t="e">
        <f>IF(ISBLANK(#REF!),"",#REF!)</f>
        <v>#REF!</v>
      </c>
      <c r="BN614" s="219" t="e">
        <f>IF(ISBLANK(#REF!),"",#REF!)</f>
        <v>#REF!</v>
      </c>
      <c r="BO614" s="227" t="e">
        <f t="shared" si="166"/>
        <v>#REF!</v>
      </c>
      <c r="BP614" s="228" t="str">
        <f t="shared" si="169"/>
        <v/>
      </c>
      <c r="BQ614" s="229" t="str">
        <f t="shared" si="153"/>
        <v/>
      </c>
      <c r="BR614" s="228" t="e">
        <f t="shared" si="167"/>
        <v>#REF!</v>
      </c>
      <c r="BS614" s="230" t="e">
        <f t="shared" si="168"/>
        <v>#REF!</v>
      </c>
    </row>
    <row r="615" spans="1:71">
      <c r="A615" s="213" t="e">
        <f>IF(ISBLANK(#REF!),"",#REF!)</f>
        <v>#REF!</v>
      </c>
      <c r="B615" s="214" t="e">
        <f>IF(ISBLANK(#REF!),"",#REF!)</f>
        <v>#REF!</v>
      </c>
      <c r="C615" s="214" t="e">
        <f>IF(ISBLANK(#REF!),"",#REF!)</f>
        <v>#REF!</v>
      </c>
      <c r="D615" s="214" t="e">
        <f>IF(ISBLANK(#REF!),"",#REF!)</f>
        <v>#REF!</v>
      </c>
      <c r="E615" s="214" t="e">
        <f>IF(ISBLANK(#REF!),"",#REF!)</f>
        <v>#REF!</v>
      </c>
      <c r="F615" s="214" t="e">
        <f>IF(ISBLANK(#REF!),"",#REF!)</f>
        <v>#REF!</v>
      </c>
      <c r="G615" s="214" t="e">
        <f>IF(ISBLANK(#REF!),"",#REF!)</f>
        <v>#REF!</v>
      </c>
      <c r="H615" s="215" t="e">
        <f>IF(ISBLANK(#REF!),"",#REF!)</f>
        <v>#REF!</v>
      </c>
      <c r="I615" s="214" t="e">
        <f>IF(ISBLANK(#REF!),"",#REF!)</f>
        <v>#REF!</v>
      </c>
      <c r="J615" s="216" t="e">
        <f>IF(ISBLANK(#REF!),"",#REF!)</f>
        <v>#REF!</v>
      </c>
      <c r="K615" s="217" t="e">
        <f>IF(ISBLANK(#REF!),"",#REF!)</f>
        <v>#REF!</v>
      </c>
      <c r="L615" s="217" t="e">
        <f>IF(ISBLANK(#REF!),"",#REF!)</f>
        <v>#REF!</v>
      </c>
      <c r="M615" s="218" t="e">
        <f>IF(ISBLANK(#REF!),"",#REF!)</f>
        <v>#REF!</v>
      </c>
      <c r="N615" s="218" t="e">
        <f>IF(ISBLANK(#REF!),"",#REF!)</f>
        <v>#REF!</v>
      </c>
      <c r="O615" s="220" t="str">
        <f>IFERROR(VLOOKUP(_xlfn.CONCAT('Team Roster - Final'!$A615," : ",'Team Roster - Final'!$BM615),'Rate Calculations'!$C$4:$G$1100,5,FALSE),"")</f>
        <v/>
      </c>
      <c r="P615" s="225">
        <f>IF(ISBLANK('Rate Calculations'!$H617),"",'Rate Calculations'!$H617)</f>
        <v>1.7500000000000002E-2</v>
      </c>
      <c r="Q615" s="220" t="str">
        <f t="shared" si="154"/>
        <v/>
      </c>
      <c r="R615" s="221">
        <f>IF(ISBLANK('Rate Calculations'!$J617),"",'Rate Calculations'!$J617)</f>
        <v>3.5000000000000003E-2</v>
      </c>
      <c r="S615" s="220" t="str">
        <f t="shared" si="155"/>
        <v/>
      </c>
      <c r="T615" s="225" t="str">
        <f>IFERROR(VLOOKUP(_xlfn.CONCAT('Team Roster - Final'!$A615," : ",'Team Roster - Final'!$BM615),'Rate Calculations'!$C$4:$S$1100,10,FALSE),"")</f>
        <v/>
      </c>
      <c r="U615" s="225" t="str">
        <f>IFERROR(VLOOKUP(_xlfn.CONCAT('Team Roster - Final'!$A615," : ",'Team Roster - Final'!$BM615),'Rate Calculations'!$C$4:$S$1100,11,FALSE),"")</f>
        <v/>
      </c>
      <c r="V615" s="222" t="str">
        <f t="shared" si="156"/>
        <v/>
      </c>
      <c r="W615" s="222" t="str">
        <f t="shared" si="157"/>
        <v/>
      </c>
      <c r="X615" s="223" t="str">
        <f>IFERROR(VLOOKUP(_xlfn.CONCAT('Team Roster - Final'!$A615," : ",'Team Roster - Final'!$BM615),'Rate Calculations'!$C$4:$S$1100,14,FALSE),"")</f>
        <v/>
      </c>
      <c r="Y615" s="222" t="str">
        <f t="shared" si="158"/>
        <v/>
      </c>
      <c r="Z615" s="222" t="str">
        <f t="shared" si="159"/>
        <v/>
      </c>
      <c r="AA615" s="224" t="str">
        <f>IFERROR(IF(#REF!="Yes",$Y615, $Y615+$Q615*0.5),"")</f>
        <v/>
      </c>
      <c r="AB615" s="224" t="str">
        <f>IFERROR(IF(#REF!="Yes",$Z615, $Z615+$S615*0.5),"")</f>
        <v/>
      </c>
      <c r="AC615" s="220" t="str">
        <f>IFERROR(VLOOKUP(_xlfn.CONCAT('Team Roster - Final'!$A615," : ",'Team Roster - Final'!$BM615),'Rate Calculations'!$C$4:$U$1100,19,FALSE),"")</f>
        <v/>
      </c>
      <c r="AD615" s="220" t="str">
        <f t="shared" si="160"/>
        <v/>
      </c>
      <c r="AE615" s="220" t="str">
        <f t="shared" si="161"/>
        <v/>
      </c>
      <c r="AF615" s="225" t="str">
        <f>IFERROR(VLOOKUP(_xlfn.CONCAT('Team Roster - Final'!$A615," : ",'Team Roster - Final'!$BM615),'Rate Calculations'!$C$4:$AB$1100,22,FALSE),"")</f>
        <v/>
      </c>
      <c r="AG615" s="225" t="str">
        <f>IFERROR(VLOOKUP(_xlfn.CONCAT('Team Roster - Final'!$A615," : ",'Team Roster - Final'!$BM615),'Rate Calculations'!$C$4:$AB$1100,23,FALSE),"")</f>
        <v/>
      </c>
      <c r="AH615" s="222" t="str">
        <f t="shared" si="162"/>
        <v/>
      </c>
      <c r="AI615" s="222" t="str">
        <f t="shared" si="163"/>
        <v/>
      </c>
      <c r="AJ615" s="223" t="str">
        <f>Table1[[#This Row],[Home Office
Net Fee %]]</f>
        <v/>
      </c>
      <c r="AK615" s="222" t="str">
        <f t="shared" si="164"/>
        <v/>
      </c>
      <c r="AL615" s="222" t="str">
        <f t="shared" si="165"/>
        <v/>
      </c>
      <c r="AM615" s="215" t="str">
        <f>IFERROR(IF(#REF!="Yes",$AK615,($AK615+$AD615*0.5)),"")</f>
        <v/>
      </c>
      <c r="AN615" s="215" t="str">
        <f>IFERROR(IF(#REF!="Yes",$AL615,($AL615+$AE615*0.5)),"")</f>
        <v/>
      </c>
      <c r="AO615" s="374" t="str">
        <f>IF(ISBLANK('Team Roster Proposed - FBR'!Q616),"",'Team Roster Proposed - FBR'!Q616)</f>
        <v/>
      </c>
      <c r="AP615" s="226" t="e">
        <f>IF(ISBLANK(#REF!),"",#REF!)</f>
        <v>#REF!</v>
      </c>
      <c r="AQ615" s="226" t="e">
        <f>IF(ISBLANK(#REF!),"",#REF!)</f>
        <v>#REF!</v>
      </c>
      <c r="AR615" s="226" t="e">
        <f>IF(ISBLANK(#REF!),"",#REF!)</f>
        <v>#REF!</v>
      </c>
      <c r="AS615" s="219" t="e">
        <f>IF(ISBLANK(#REF!),"",#REF!)</f>
        <v>#REF!</v>
      </c>
      <c r="AT615" s="219" t="e">
        <f>IF(ISBLANK(#REF!),"",#REF!)</f>
        <v>#REF!</v>
      </c>
      <c r="AU615" s="219" t="e">
        <f>IF(ISBLANK(#REF!),"",#REF!)</f>
        <v>#REF!</v>
      </c>
      <c r="AV615" s="219" t="e">
        <f>IF(ISBLANK(#REF!),"",#REF!)</f>
        <v>#REF!</v>
      </c>
      <c r="AW615" s="219" t="e">
        <f>IF(ISBLANK(#REF!),"",#REF!)</f>
        <v>#REF!</v>
      </c>
      <c r="AX615" s="219" t="e">
        <f>IF(ISBLANK(#REF!),"",#REF!)</f>
        <v>#REF!</v>
      </c>
      <c r="AY615" s="226" t="e">
        <f>IF(ISBLANK(#REF!),"",#REF!)</f>
        <v>#REF!</v>
      </c>
      <c r="AZ615" s="219" t="e">
        <f>IF(ISBLANK(#REF!),"",#REF!)</f>
        <v>#REF!</v>
      </c>
      <c r="BA615" s="219" t="e">
        <f>IF(ISBLANK(#REF!),"",#REF!)</f>
        <v>#REF!</v>
      </c>
      <c r="BB615" s="219" t="e">
        <f>IF(ISBLANK(#REF!),"",#REF!)</f>
        <v>#REF!</v>
      </c>
      <c r="BC615" s="219" t="e">
        <f>IF(ISBLANK(#REF!),"",#REF!)</f>
        <v>#REF!</v>
      </c>
      <c r="BD615" s="219" t="e">
        <f>IF(ISBLANK(#REF!),"",#REF!)</f>
        <v>#REF!</v>
      </c>
      <c r="BE615" s="219" t="e">
        <f>IF(ISBLANK(#REF!),"",#REF!)</f>
        <v>#REF!</v>
      </c>
      <c r="BF615" s="219" t="e">
        <f>IF(ISBLANK(#REF!),"",#REF!)</f>
        <v>#REF!</v>
      </c>
      <c r="BG615" s="219" t="e">
        <f>IF(ISBLANK(#REF!),"",#REF!)</f>
        <v>#REF!</v>
      </c>
      <c r="BH615" s="219" t="e">
        <f>IF(ISBLANK(#REF!),"",#REF!)</f>
        <v>#REF!</v>
      </c>
      <c r="BI615" s="219" t="e">
        <f>IF(ISBLANK(#REF!),"",#REF!)</f>
        <v>#REF!</v>
      </c>
      <c r="BJ615" s="219" t="e">
        <f>IF(ISBLANK(#REF!),"",#REF!)</f>
        <v>#REF!</v>
      </c>
      <c r="BK615" s="219" t="e">
        <f>IF(ISBLANK(#REF!),"",#REF!)</f>
        <v>#REF!</v>
      </c>
      <c r="BL615" s="219" t="e">
        <f>IF(ISBLANK(#REF!),"",#REF!)</f>
        <v>#REF!</v>
      </c>
      <c r="BM615" s="219" t="e">
        <f>IF(ISBLANK(#REF!),"",#REF!)</f>
        <v>#REF!</v>
      </c>
      <c r="BN615" s="219" t="e">
        <f>IF(ISBLANK(#REF!),"",#REF!)</f>
        <v>#REF!</v>
      </c>
      <c r="BO615" s="227" t="e">
        <f t="shared" si="166"/>
        <v>#REF!</v>
      </c>
      <c r="BP615" s="228" t="str">
        <f t="shared" si="169"/>
        <v/>
      </c>
      <c r="BQ615" s="229" t="str">
        <f t="shared" si="153"/>
        <v/>
      </c>
      <c r="BR615" s="228" t="e">
        <f t="shared" si="167"/>
        <v>#REF!</v>
      </c>
      <c r="BS615" s="230" t="e">
        <f t="shared" si="168"/>
        <v>#REF!</v>
      </c>
    </row>
    <row r="616" spans="1:71">
      <c r="A616" s="213" t="e">
        <f>IF(ISBLANK(#REF!),"",#REF!)</f>
        <v>#REF!</v>
      </c>
      <c r="B616" s="214" t="e">
        <f>IF(ISBLANK(#REF!),"",#REF!)</f>
        <v>#REF!</v>
      </c>
      <c r="C616" s="214" t="e">
        <f>IF(ISBLANK(#REF!),"",#REF!)</f>
        <v>#REF!</v>
      </c>
      <c r="D616" s="214" t="e">
        <f>IF(ISBLANK(#REF!),"",#REF!)</f>
        <v>#REF!</v>
      </c>
      <c r="E616" s="214" t="e">
        <f>IF(ISBLANK(#REF!),"",#REF!)</f>
        <v>#REF!</v>
      </c>
      <c r="F616" s="214" t="e">
        <f>IF(ISBLANK(#REF!),"",#REF!)</f>
        <v>#REF!</v>
      </c>
      <c r="G616" s="214" t="e">
        <f>IF(ISBLANK(#REF!),"",#REF!)</f>
        <v>#REF!</v>
      </c>
      <c r="H616" s="215" t="e">
        <f>IF(ISBLANK(#REF!),"",#REF!)</f>
        <v>#REF!</v>
      </c>
      <c r="I616" s="214" t="e">
        <f>IF(ISBLANK(#REF!),"",#REF!)</f>
        <v>#REF!</v>
      </c>
      <c r="J616" s="216" t="e">
        <f>IF(ISBLANK(#REF!),"",#REF!)</f>
        <v>#REF!</v>
      </c>
      <c r="K616" s="217" t="e">
        <f>IF(ISBLANK(#REF!),"",#REF!)</f>
        <v>#REF!</v>
      </c>
      <c r="L616" s="217" t="e">
        <f>IF(ISBLANK(#REF!),"",#REF!)</f>
        <v>#REF!</v>
      </c>
      <c r="M616" s="218" t="e">
        <f>IF(ISBLANK(#REF!),"",#REF!)</f>
        <v>#REF!</v>
      </c>
      <c r="N616" s="218" t="e">
        <f>IF(ISBLANK(#REF!),"",#REF!)</f>
        <v>#REF!</v>
      </c>
      <c r="O616" s="220" t="str">
        <f>IFERROR(VLOOKUP(_xlfn.CONCAT('Team Roster - Final'!$A616," : ",'Team Roster - Final'!$BM616),'Rate Calculations'!$C$4:$G$1100,5,FALSE),"")</f>
        <v/>
      </c>
      <c r="P616" s="225">
        <f>IF(ISBLANK('Rate Calculations'!$H618),"",'Rate Calculations'!$H618)</f>
        <v>1.7500000000000002E-2</v>
      </c>
      <c r="Q616" s="220" t="str">
        <f t="shared" si="154"/>
        <v/>
      </c>
      <c r="R616" s="221">
        <f>IF(ISBLANK('Rate Calculations'!$J618),"",'Rate Calculations'!$J618)</f>
        <v>3.5000000000000003E-2</v>
      </c>
      <c r="S616" s="220" t="str">
        <f t="shared" si="155"/>
        <v/>
      </c>
      <c r="T616" s="225" t="str">
        <f>IFERROR(VLOOKUP(_xlfn.CONCAT('Team Roster - Final'!$A616," : ",'Team Roster - Final'!$BM616),'Rate Calculations'!$C$4:$S$1100,10,FALSE),"")</f>
        <v/>
      </c>
      <c r="U616" s="225" t="str">
        <f>IFERROR(VLOOKUP(_xlfn.CONCAT('Team Roster - Final'!$A616," : ",'Team Roster - Final'!$BM616),'Rate Calculations'!$C$4:$S$1100,11,FALSE),"")</f>
        <v/>
      </c>
      <c r="V616" s="222" t="str">
        <f t="shared" si="156"/>
        <v/>
      </c>
      <c r="W616" s="222" t="str">
        <f t="shared" si="157"/>
        <v/>
      </c>
      <c r="X616" s="223" t="str">
        <f>IFERROR(VLOOKUP(_xlfn.CONCAT('Team Roster - Final'!$A616," : ",'Team Roster - Final'!$BM616),'Rate Calculations'!$C$4:$S$1100,14,FALSE),"")</f>
        <v/>
      </c>
      <c r="Y616" s="222" t="str">
        <f t="shared" si="158"/>
        <v/>
      </c>
      <c r="Z616" s="222" t="str">
        <f t="shared" si="159"/>
        <v/>
      </c>
      <c r="AA616" s="224" t="str">
        <f>IFERROR(IF(#REF!="Yes",$Y616, $Y616+$Q616*0.5),"")</f>
        <v/>
      </c>
      <c r="AB616" s="224" t="str">
        <f>IFERROR(IF(#REF!="Yes",$Z616, $Z616+$S616*0.5),"")</f>
        <v/>
      </c>
      <c r="AC616" s="220" t="str">
        <f>IFERROR(VLOOKUP(_xlfn.CONCAT('Team Roster - Final'!$A616," : ",'Team Roster - Final'!$BM616),'Rate Calculations'!$C$4:$U$1100,19,FALSE),"")</f>
        <v/>
      </c>
      <c r="AD616" s="220" t="str">
        <f t="shared" si="160"/>
        <v/>
      </c>
      <c r="AE616" s="220" t="str">
        <f t="shared" si="161"/>
        <v/>
      </c>
      <c r="AF616" s="225" t="str">
        <f>IFERROR(VLOOKUP(_xlfn.CONCAT('Team Roster - Final'!$A616," : ",'Team Roster - Final'!$BM616),'Rate Calculations'!$C$4:$AB$1100,22,FALSE),"")</f>
        <v/>
      </c>
      <c r="AG616" s="225" t="str">
        <f>IFERROR(VLOOKUP(_xlfn.CONCAT('Team Roster - Final'!$A616," : ",'Team Roster - Final'!$BM616),'Rate Calculations'!$C$4:$AB$1100,23,FALSE),"")</f>
        <v/>
      </c>
      <c r="AH616" s="222" t="str">
        <f t="shared" si="162"/>
        <v/>
      </c>
      <c r="AI616" s="222" t="str">
        <f t="shared" si="163"/>
        <v/>
      </c>
      <c r="AJ616" s="223" t="str">
        <f>Table1[[#This Row],[Home Office
Net Fee %]]</f>
        <v/>
      </c>
      <c r="AK616" s="222" t="str">
        <f t="shared" si="164"/>
        <v/>
      </c>
      <c r="AL616" s="222" t="str">
        <f t="shared" si="165"/>
        <v/>
      </c>
      <c r="AM616" s="215" t="str">
        <f>IFERROR(IF(#REF!="Yes",$AK616,($AK616+$AD616*0.5)),"")</f>
        <v/>
      </c>
      <c r="AN616" s="215" t="str">
        <f>IFERROR(IF(#REF!="Yes",$AL616,($AL616+$AE616*0.5)),"")</f>
        <v/>
      </c>
      <c r="AO616" s="374" t="str">
        <f>IF(ISBLANK('Team Roster Proposed - FBR'!Q617),"",'Team Roster Proposed - FBR'!Q617)</f>
        <v/>
      </c>
      <c r="AP616" s="226" t="e">
        <f>IF(ISBLANK(#REF!),"",#REF!)</f>
        <v>#REF!</v>
      </c>
      <c r="AQ616" s="226" t="e">
        <f>IF(ISBLANK(#REF!),"",#REF!)</f>
        <v>#REF!</v>
      </c>
      <c r="AR616" s="226" t="e">
        <f>IF(ISBLANK(#REF!),"",#REF!)</f>
        <v>#REF!</v>
      </c>
      <c r="AS616" s="219" t="e">
        <f>IF(ISBLANK(#REF!),"",#REF!)</f>
        <v>#REF!</v>
      </c>
      <c r="AT616" s="219" t="e">
        <f>IF(ISBLANK(#REF!),"",#REF!)</f>
        <v>#REF!</v>
      </c>
      <c r="AU616" s="219" t="e">
        <f>IF(ISBLANK(#REF!),"",#REF!)</f>
        <v>#REF!</v>
      </c>
      <c r="AV616" s="219" t="e">
        <f>IF(ISBLANK(#REF!),"",#REF!)</f>
        <v>#REF!</v>
      </c>
      <c r="AW616" s="219" t="e">
        <f>IF(ISBLANK(#REF!),"",#REF!)</f>
        <v>#REF!</v>
      </c>
      <c r="AX616" s="219" t="e">
        <f>IF(ISBLANK(#REF!),"",#REF!)</f>
        <v>#REF!</v>
      </c>
      <c r="AY616" s="226" t="e">
        <f>IF(ISBLANK(#REF!),"",#REF!)</f>
        <v>#REF!</v>
      </c>
      <c r="AZ616" s="219" t="e">
        <f>IF(ISBLANK(#REF!),"",#REF!)</f>
        <v>#REF!</v>
      </c>
      <c r="BA616" s="219" t="e">
        <f>IF(ISBLANK(#REF!),"",#REF!)</f>
        <v>#REF!</v>
      </c>
      <c r="BB616" s="219" t="e">
        <f>IF(ISBLANK(#REF!),"",#REF!)</f>
        <v>#REF!</v>
      </c>
      <c r="BC616" s="219" t="e">
        <f>IF(ISBLANK(#REF!),"",#REF!)</f>
        <v>#REF!</v>
      </c>
      <c r="BD616" s="219" t="e">
        <f>IF(ISBLANK(#REF!),"",#REF!)</f>
        <v>#REF!</v>
      </c>
      <c r="BE616" s="219" t="e">
        <f>IF(ISBLANK(#REF!),"",#REF!)</f>
        <v>#REF!</v>
      </c>
      <c r="BF616" s="219" t="e">
        <f>IF(ISBLANK(#REF!),"",#REF!)</f>
        <v>#REF!</v>
      </c>
      <c r="BG616" s="219" t="e">
        <f>IF(ISBLANK(#REF!),"",#REF!)</f>
        <v>#REF!</v>
      </c>
      <c r="BH616" s="219" t="e">
        <f>IF(ISBLANK(#REF!),"",#REF!)</f>
        <v>#REF!</v>
      </c>
      <c r="BI616" s="219" t="e">
        <f>IF(ISBLANK(#REF!),"",#REF!)</f>
        <v>#REF!</v>
      </c>
      <c r="BJ616" s="219" t="e">
        <f>IF(ISBLANK(#REF!),"",#REF!)</f>
        <v>#REF!</v>
      </c>
      <c r="BK616" s="219" t="e">
        <f>IF(ISBLANK(#REF!),"",#REF!)</f>
        <v>#REF!</v>
      </c>
      <c r="BL616" s="219" t="e">
        <f>IF(ISBLANK(#REF!),"",#REF!)</f>
        <v>#REF!</v>
      </c>
      <c r="BM616" s="219" t="e">
        <f>IF(ISBLANK(#REF!),"",#REF!)</f>
        <v>#REF!</v>
      </c>
      <c r="BN616" s="219" t="e">
        <f>IF(ISBLANK(#REF!),"",#REF!)</f>
        <v>#REF!</v>
      </c>
      <c r="BO616" s="227" t="e">
        <f t="shared" si="166"/>
        <v>#REF!</v>
      </c>
      <c r="BP616" s="228" t="str">
        <f t="shared" si="169"/>
        <v/>
      </c>
      <c r="BQ616" s="229" t="str">
        <f t="shared" si="153"/>
        <v/>
      </c>
      <c r="BR616" s="228" t="e">
        <f t="shared" si="167"/>
        <v>#REF!</v>
      </c>
      <c r="BS616" s="230" t="e">
        <f t="shared" si="168"/>
        <v>#REF!</v>
      </c>
    </row>
    <row r="617" spans="1:71">
      <c r="A617" s="213" t="e">
        <f>IF(ISBLANK(#REF!),"",#REF!)</f>
        <v>#REF!</v>
      </c>
      <c r="B617" s="214" t="e">
        <f>IF(ISBLANK(#REF!),"",#REF!)</f>
        <v>#REF!</v>
      </c>
      <c r="C617" s="214" t="e">
        <f>IF(ISBLANK(#REF!),"",#REF!)</f>
        <v>#REF!</v>
      </c>
      <c r="D617" s="214" t="e">
        <f>IF(ISBLANK(#REF!),"",#REF!)</f>
        <v>#REF!</v>
      </c>
      <c r="E617" s="214" t="e">
        <f>IF(ISBLANK(#REF!),"",#REF!)</f>
        <v>#REF!</v>
      </c>
      <c r="F617" s="214" t="e">
        <f>IF(ISBLANK(#REF!),"",#REF!)</f>
        <v>#REF!</v>
      </c>
      <c r="G617" s="214" t="e">
        <f>IF(ISBLANK(#REF!),"",#REF!)</f>
        <v>#REF!</v>
      </c>
      <c r="H617" s="215" t="e">
        <f>IF(ISBLANK(#REF!),"",#REF!)</f>
        <v>#REF!</v>
      </c>
      <c r="I617" s="214" t="e">
        <f>IF(ISBLANK(#REF!),"",#REF!)</f>
        <v>#REF!</v>
      </c>
      <c r="J617" s="216" t="e">
        <f>IF(ISBLANK(#REF!),"",#REF!)</f>
        <v>#REF!</v>
      </c>
      <c r="K617" s="217" t="e">
        <f>IF(ISBLANK(#REF!),"",#REF!)</f>
        <v>#REF!</v>
      </c>
      <c r="L617" s="217" t="e">
        <f>IF(ISBLANK(#REF!),"",#REF!)</f>
        <v>#REF!</v>
      </c>
      <c r="M617" s="218" t="e">
        <f>IF(ISBLANK(#REF!),"",#REF!)</f>
        <v>#REF!</v>
      </c>
      <c r="N617" s="218" t="e">
        <f>IF(ISBLANK(#REF!),"",#REF!)</f>
        <v>#REF!</v>
      </c>
      <c r="O617" s="220" t="str">
        <f>IFERROR(VLOOKUP(_xlfn.CONCAT('Team Roster - Final'!$A617," : ",'Team Roster - Final'!$BM617),'Rate Calculations'!$C$4:$G$1100,5,FALSE),"")</f>
        <v/>
      </c>
      <c r="P617" s="225">
        <f>IF(ISBLANK('Rate Calculations'!$H619),"",'Rate Calculations'!$H619)</f>
        <v>1.7500000000000002E-2</v>
      </c>
      <c r="Q617" s="220" t="str">
        <f t="shared" si="154"/>
        <v/>
      </c>
      <c r="R617" s="221">
        <f>IF(ISBLANK('Rate Calculations'!$J619),"",'Rate Calculations'!$J619)</f>
        <v>3.5000000000000003E-2</v>
      </c>
      <c r="S617" s="220" t="str">
        <f t="shared" si="155"/>
        <v/>
      </c>
      <c r="T617" s="225" t="str">
        <f>IFERROR(VLOOKUP(_xlfn.CONCAT('Team Roster - Final'!$A617," : ",'Team Roster - Final'!$BM617),'Rate Calculations'!$C$4:$S$1100,10,FALSE),"")</f>
        <v/>
      </c>
      <c r="U617" s="225" t="str">
        <f>IFERROR(VLOOKUP(_xlfn.CONCAT('Team Roster - Final'!$A617," : ",'Team Roster - Final'!$BM617),'Rate Calculations'!$C$4:$S$1100,11,FALSE),"")</f>
        <v/>
      </c>
      <c r="V617" s="222" t="str">
        <f t="shared" si="156"/>
        <v/>
      </c>
      <c r="W617" s="222" t="str">
        <f t="shared" si="157"/>
        <v/>
      </c>
      <c r="X617" s="223" t="str">
        <f>IFERROR(VLOOKUP(_xlfn.CONCAT('Team Roster - Final'!$A617," : ",'Team Roster - Final'!$BM617),'Rate Calculations'!$C$4:$S$1100,14,FALSE),"")</f>
        <v/>
      </c>
      <c r="Y617" s="222" t="str">
        <f t="shared" si="158"/>
        <v/>
      </c>
      <c r="Z617" s="222" t="str">
        <f t="shared" si="159"/>
        <v/>
      </c>
      <c r="AA617" s="224" t="str">
        <f>IFERROR(IF(#REF!="Yes",$Y617, $Y617+$Q617*0.5),"")</f>
        <v/>
      </c>
      <c r="AB617" s="224" t="str">
        <f>IFERROR(IF(#REF!="Yes",$Z617, $Z617+$S617*0.5),"")</f>
        <v/>
      </c>
      <c r="AC617" s="220" t="str">
        <f>IFERROR(VLOOKUP(_xlfn.CONCAT('Team Roster - Final'!$A617," : ",'Team Roster - Final'!$BM617),'Rate Calculations'!$C$4:$U$1100,19,FALSE),"")</f>
        <v/>
      </c>
      <c r="AD617" s="220" t="str">
        <f t="shared" si="160"/>
        <v/>
      </c>
      <c r="AE617" s="220" t="str">
        <f t="shared" si="161"/>
        <v/>
      </c>
      <c r="AF617" s="225" t="str">
        <f>IFERROR(VLOOKUP(_xlfn.CONCAT('Team Roster - Final'!$A617," : ",'Team Roster - Final'!$BM617),'Rate Calculations'!$C$4:$AB$1100,22,FALSE),"")</f>
        <v/>
      </c>
      <c r="AG617" s="225" t="str">
        <f>IFERROR(VLOOKUP(_xlfn.CONCAT('Team Roster - Final'!$A617," : ",'Team Roster - Final'!$BM617),'Rate Calculations'!$C$4:$AB$1100,23,FALSE),"")</f>
        <v/>
      </c>
      <c r="AH617" s="222" t="str">
        <f t="shared" si="162"/>
        <v/>
      </c>
      <c r="AI617" s="222" t="str">
        <f t="shared" si="163"/>
        <v/>
      </c>
      <c r="AJ617" s="223" t="str">
        <f>Table1[[#This Row],[Home Office
Net Fee %]]</f>
        <v/>
      </c>
      <c r="AK617" s="222" t="str">
        <f t="shared" si="164"/>
        <v/>
      </c>
      <c r="AL617" s="222" t="str">
        <f t="shared" si="165"/>
        <v/>
      </c>
      <c r="AM617" s="215" t="str">
        <f>IFERROR(IF(#REF!="Yes",$AK617,($AK617+$AD617*0.5)),"")</f>
        <v/>
      </c>
      <c r="AN617" s="215" t="str">
        <f>IFERROR(IF(#REF!="Yes",$AL617,($AL617+$AE617*0.5)),"")</f>
        <v/>
      </c>
      <c r="AO617" s="374" t="str">
        <f>IF(ISBLANK('Team Roster Proposed - FBR'!Q618),"",'Team Roster Proposed - FBR'!Q618)</f>
        <v/>
      </c>
      <c r="AP617" s="226" t="e">
        <f>IF(ISBLANK(#REF!),"",#REF!)</f>
        <v>#REF!</v>
      </c>
      <c r="AQ617" s="226" t="e">
        <f>IF(ISBLANK(#REF!),"",#REF!)</f>
        <v>#REF!</v>
      </c>
      <c r="AR617" s="226" t="e">
        <f>IF(ISBLANK(#REF!),"",#REF!)</f>
        <v>#REF!</v>
      </c>
      <c r="AS617" s="219" t="e">
        <f>IF(ISBLANK(#REF!),"",#REF!)</f>
        <v>#REF!</v>
      </c>
      <c r="AT617" s="219" t="e">
        <f>IF(ISBLANK(#REF!),"",#REF!)</f>
        <v>#REF!</v>
      </c>
      <c r="AU617" s="219" t="e">
        <f>IF(ISBLANK(#REF!),"",#REF!)</f>
        <v>#REF!</v>
      </c>
      <c r="AV617" s="219" t="e">
        <f>IF(ISBLANK(#REF!),"",#REF!)</f>
        <v>#REF!</v>
      </c>
      <c r="AW617" s="219" t="e">
        <f>IF(ISBLANK(#REF!),"",#REF!)</f>
        <v>#REF!</v>
      </c>
      <c r="AX617" s="219" t="e">
        <f>IF(ISBLANK(#REF!),"",#REF!)</f>
        <v>#REF!</v>
      </c>
      <c r="AY617" s="226" t="e">
        <f>IF(ISBLANK(#REF!),"",#REF!)</f>
        <v>#REF!</v>
      </c>
      <c r="AZ617" s="219" t="e">
        <f>IF(ISBLANK(#REF!),"",#REF!)</f>
        <v>#REF!</v>
      </c>
      <c r="BA617" s="219" t="e">
        <f>IF(ISBLANK(#REF!),"",#REF!)</f>
        <v>#REF!</v>
      </c>
      <c r="BB617" s="219" t="e">
        <f>IF(ISBLANK(#REF!),"",#REF!)</f>
        <v>#REF!</v>
      </c>
      <c r="BC617" s="219" t="e">
        <f>IF(ISBLANK(#REF!),"",#REF!)</f>
        <v>#REF!</v>
      </c>
      <c r="BD617" s="219" t="e">
        <f>IF(ISBLANK(#REF!),"",#REF!)</f>
        <v>#REF!</v>
      </c>
      <c r="BE617" s="219" t="e">
        <f>IF(ISBLANK(#REF!),"",#REF!)</f>
        <v>#REF!</v>
      </c>
      <c r="BF617" s="219" t="e">
        <f>IF(ISBLANK(#REF!),"",#REF!)</f>
        <v>#REF!</v>
      </c>
      <c r="BG617" s="219" t="e">
        <f>IF(ISBLANK(#REF!),"",#REF!)</f>
        <v>#REF!</v>
      </c>
      <c r="BH617" s="219" t="e">
        <f>IF(ISBLANK(#REF!),"",#REF!)</f>
        <v>#REF!</v>
      </c>
      <c r="BI617" s="219" t="e">
        <f>IF(ISBLANK(#REF!),"",#REF!)</f>
        <v>#REF!</v>
      </c>
      <c r="BJ617" s="219" t="e">
        <f>IF(ISBLANK(#REF!),"",#REF!)</f>
        <v>#REF!</v>
      </c>
      <c r="BK617" s="219" t="e">
        <f>IF(ISBLANK(#REF!),"",#REF!)</f>
        <v>#REF!</v>
      </c>
      <c r="BL617" s="219" t="e">
        <f>IF(ISBLANK(#REF!),"",#REF!)</f>
        <v>#REF!</v>
      </c>
      <c r="BM617" s="219" t="e">
        <f>IF(ISBLANK(#REF!),"",#REF!)</f>
        <v>#REF!</v>
      </c>
      <c r="BN617" s="219" t="e">
        <f>IF(ISBLANK(#REF!),"",#REF!)</f>
        <v>#REF!</v>
      </c>
      <c r="BO617" s="227" t="e">
        <f t="shared" si="166"/>
        <v>#REF!</v>
      </c>
      <c r="BP617" s="228" t="str">
        <f t="shared" si="169"/>
        <v/>
      </c>
      <c r="BQ617" s="229" t="str">
        <f t="shared" si="153"/>
        <v/>
      </c>
      <c r="BR617" s="228" t="e">
        <f t="shared" si="167"/>
        <v>#REF!</v>
      </c>
      <c r="BS617" s="230" t="e">
        <f t="shared" si="168"/>
        <v>#REF!</v>
      </c>
    </row>
    <row r="618" spans="1:71">
      <c r="A618" s="213" t="e">
        <f>IF(ISBLANK(#REF!),"",#REF!)</f>
        <v>#REF!</v>
      </c>
      <c r="B618" s="214" t="e">
        <f>IF(ISBLANK(#REF!),"",#REF!)</f>
        <v>#REF!</v>
      </c>
      <c r="C618" s="214" t="e">
        <f>IF(ISBLANK(#REF!),"",#REF!)</f>
        <v>#REF!</v>
      </c>
      <c r="D618" s="214" t="e">
        <f>IF(ISBLANK(#REF!),"",#REF!)</f>
        <v>#REF!</v>
      </c>
      <c r="E618" s="214" t="e">
        <f>IF(ISBLANK(#REF!),"",#REF!)</f>
        <v>#REF!</v>
      </c>
      <c r="F618" s="214" t="e">
        <f>IF(ISBLANK(#REF!),"",#REF!)</f>
        <v>#REF!</v>
      </c>
      <c r="G618" s="214" t="e">
        <f>IF(ISBLANK(#REF!),"",#REF!)</f>
        <v>#REF!</v>
      </c>
      <c r="H618" s="215" t="e">
        <f>IF(ISBLANK(#REF!),"",#REF!)</f>
        <v>#REF!</v>
      </c>
      <c r="I618" s="214" t="e">
        <f>IF(ISBLANK(#REF!),"",#REF!)</f>
        <v>#REF!</v>
      </c>
      <c r="J618" s="216" t="e">
        <f>IF(ISBLANK(#REF!),"",#REF!)</f>
        <v>#REF!</v>
      </c>
      <c r="K618" s="217" t="e">
        <f>IF(ISBLANK(#REF!),"",#REF!)</f>
        <v>#REF!</v>
      </c>
      <c r="L618" s="217" t="e">
        <f>IF(ISBLANK(#REF!),"",#REF!)</f>
        <v>#REF!</v>
      </c>
      <c r="M618" s="218" t="e">
        <f>IF(ISBLANK(#REF!),"",#REF!)</f>
        <v>#REF!</v>
      </c>
      <c r="N618" s="218" t="e">
        <f>IF(ISBLANK(#REF!),"",#REF!)</f>
        <v>#REF!</v>
      </c>
      <c r="O618" s="220" t="str">
        <f>IFERROR(VLOOKUP(_xlfn.CONCAT('Team Roster - Final'!$A618," : ",'Team Roster - Final'!$BM618),'Rate Calculations'!$C$4:$G$1100,5,FALSE),"")</f>
        <v/>
      </c>
      <c r="P618" s="225">
        <f>IF(ISBLANK('Rate Calculations'!$H620),"",'Rate Calculations'!$H620)</f>
        <v>1.7500000000000002E-2</v>
      </c>
      <c r="Q618" s="220" t="str">
        <f t="shared" si="154"/>
        <v/>
      </c>
      <c r="R618" s="221">
        <f>IF(ISBLANK('Rate Calculations'!$J620),"",'Rate Calculations'!$J620)</f>
        <v>3.5000000000000003E-2</v>
      </c>
      <c r="S618" s="220" t="str">
        <f t="shared" si="155"/>
        <v/>
      </c>
      <c r="T618" s="225" t="str">
        <f>IFERROR(VLOOKUP(_xlfn.CONCAT('Team Roster - Final'!$A618," : ",'Team Roster - Final'!$BM618),'Rate Calculations'!$C$4:$S$1100,10,FALSE),"")</f>
        <v/>
      </c>
      <c r="U618" s="225" t="str">
        <f>IFERROR(VLOOKUP(_xlfn.CONCAT('Team Roster - Final'!$A618," : ",'Team Roster - Final'!$BM618),'Rate Calculations'!$C$4:$S$1100,11,FALSE),"")</f>
        <v/>
      </c>
      <c r="V618" s="222" t="str">
        <f t="shared" si="156"/>
        <v/>
      </c>
      <c r="W618" s="222" t="str">
        <f t="shared" si="157"/>
        <v/>
      </c>
      <c r="X618" s="223" t="str">
        <f>IFERROR(VLOOKUP(_xlfn.CONCAT('Team Roster - Final'!$A618," : ",'Team Roster - Final'!$BM618),'Rate Calculations'!$C$4:$S$1100,14,FALSE),"")</f>
        <v/>
      </c>
      <c r="Y618" s="222" t="str">
        <f t="shared" si="158"/>
        <v/>
      </c>
      <c r="Z618" s="222" t="str">
        <f t="shared" si="159"/>
        <v/>
      </c>
      <c r="AA618" s="224" t="str">
        <f>IFERROR(IF(#REF!="Yes",$Y618, $Y618+$Q618*0.5),"")</f>
        <v/>
      </c>
      <c r="AB618" s="224" t="str">
        <f>IFERROR(IF(#REF!="Yes",$Z618, $Z618+$S618*0.5),"")</f>
        <v/>
      </c>
      <c r="AC618" s="220" t="str">
        <f>IFERROR(VLOOKUP(_xlfn.CONCAT('Team Roster - Final'!$A618," : ",'Team Roster - Final'!$BM618),'Rate Calculations'!$C$4:$U$1100,19,FALSE),"")</f>
        <v/>
      </c>
      <c r="AD618" s="220" t="str">
        <f t="shared" si="160"/>
        <v/>
      </c>
      <c r="AE618" s="220" t="str">
        <f t="shared" si="161"/>
        <v/>
      </c>
      <c r="AF618" s="225" t="str">
        <f>IFERROR(VLOOKUP(_xlfn.CONCAT('Team Roster - Final'!$A618," : ",'Team Roster - Final'!$BM618),'Rate Calculations'!$C$4:$AB$1100,22,FALSE),"")</f>
        <v/>
      </c>
      <c r="AG618" s="225" t="str">
        <f>IFERROR(VLOOKUP(_xlfn.CONCAT('Team Roster - Final'!$A618," : ",'Team Roster - Final'!$BM618),'Rate Calculations'!$C$4:$AB$1100,23,FALSE),"")</f>
        <v/>
      </c>
      <c r="AH618" s="222" t="str">
        <f t="shared" si="162"/>
        <v/>
      </c>
      <c r="AI618" s="222" t="str">
        <f t="shared" si="163"/>
        <v/>
      </c>
      <c r="AJ618" s="223" t="str">
        <f>Table1[[#This Row],[Home Office
Net Fee %]]</f>
        <v/>
      </c>
      <c r="AK618" s="222" t="str">
        <f t="shared" si="164"/>
        <v/>
      </c>
      <c r="AL618" s="222" t="str">
        <f t="shared" si="165"/>
        <v/>
      </c>
      <c r="AM618" s="215" t="str">
        <f>IFERROR(IF(#REF!="Yes",$AK618,($AK618+$AD618*0.5)),"")</f>
        <v/>
      </c>
      <c r="AN618" s="215" t="str">
        <f>IFERROR(IF(#REF!="Yes",$AL618,($AL618+$AE618*0.5)),"")</f>
        <v/>
      </c>
      <c r="AO618" s="374" t="str">
        <f>IF(ISBLANK('Team Roster Proposed - FBR'!Q619),"",'Team Roster Proposed - FBR'!Q619)</f>
        <v/>
      </c>
      <c r="AP618" s="226" t="e">
        <f>IF(ISBLANK(#REF!),"",#REF!)</f>
        <v>#REF!</v>
      </c>
      <c r="AQ618" s="226" t="e">
        <f>IF(ISBLANK(#REF!),"",#REF!)</f>
        <v>#REF!</v>
      </c>
      <c r="AR618" s="226" t="e">
        <f>IF(ISBLANK(#REF!),"",#REF!)</f>
        <v>#REF!</v>
      </c>
      <c r="AS618" s="219" t="e">
        <f>IF(ISBLANK(#REF!),"",#REF!)</f>
        <v>#REF!</v>
      </c>
      <c r="AT618" s="219" t="e">
        <f>IF(ISBLANK(#REF!),"",#REF!)</f>
        <v>#REF!</v>
      </c>
      <c r="AU618" s="219" t="e">
        <f>IF(ISBLANK(#REF!),"",#REF!)</f>
        <v>#REF!</v>
      </c>
      <c r="AV618" s="219" t="e">
        <f>IF(ISBLANK(#REF!),"",#REF!)</f>
        <v>#REF!</v>
      </c>
      <c r="AW618" s="219" t="e">
        <f>IF(ISBLANK(#REF!),"",#REF!)</f>
        <v>#REF!</v>
      </c>
      <c r="AX618" s="219" t="e">
        <f>IF(ISBLANK(#REF!),"",#REF!)</f>
        <v>#REF!</v>
      </c>
      <c r="AY618" s="226" t="e">
        <f>IF(ISBLANK(#REF!),"",#REF!)</f>
        <v>#REF!</v>
      </c>
      <c r="AZ618" s="219" t="e">
        <f>IF(ISBLANK(#REF!),"",#REF!)</f>
        <v>#REF!</v>
      </c>
      <c r="BA618" s="219" t="e">
        <f>IF(ISBLANK(#REF!),"",#REF!)</f>
        <v>#REF!</v>
      </c>
      <c r="BB618" s="219" t="e">
        <f>IF(ISBLANK(#REF!),"",#REF!)</f>
        <v>#REF!</v>
      </c>
      <c r="BC618" s="219" t="e">
        <f>IF(ISBLANK(#REF!),"",#REF!)</f>
        <v>#REF!</v>
      </c>
      <c r="BD618" s="219" t="e">
        <f>IF(ISBLANK(#REF!),"",#REF!)</f>
        <v>#REF!</v>
      </c>
      <c r="BE618" s="219" t="e">
        <f>IF(ISBLANK(#REF!),"",#REF!)</f>
        <v>#REF!</v>
      </c>
      <c r="BF618" s="219" t="e">
        <f>IF(ISBLANK(#REF!),"",#REF!)</f>
        <v>#REF!</v>
      </c>
      <c r="BG618" s="219" t="e">
        <f>IF(ISBLANK(#REF!),"",#REF!)</f>
        <v>#REF!</v>
      </c>
      <c r="BH618" s="219" t="e">
        <f>IF(ISBLANK(#REF!),"",#REF!)</f>
        <v>#REF!</v>
      </c>
      <c r="BI618" s="219" t="e">
        <f>IF(ISBLANK(#REF!),"",#REF!)</f>
        <v>#REF!</v>
      </c>
      <c r="BJ618" s="219" t="e">
        <f>IF(ISBLANK(#REF!),"",#REF!)</f>
        <v>#REF!</v>
      </c>
      <c r="BK618" s="219" t="e">
        <f>IF(ISBLANK(#REF!),"",#REF!)</f>
        <v>#REF!</v>
      </c>
      <c r="BL618" s="219" t="e">
        <f>IF(ISBLANK(#REF!),"",#REF!)</f>
        <v>#REF!</v>
      </c>
      <c r="BM618" s="219" t="e">
        <f>IF(ISBLANK(#REF!),"",#REF!)</f>
        <v>#REF!</v>
      </c>
      <c r="BN618" s="219" t="e">
        <f>IF(ISBLANK(#REF!),"",#REF!)</f>
        <v>#REF!</v>
      </c>
      <c r="BO618" s="227" t="e">
        <f t="shared" si="166"/>
        <v>#REF!</v>
      </c>
      <c r="BP618" s="228" t="str">
        <f t="shared" si="169"/>
        <v/>
      </c>
      <c r="BQ618" s="229" t="str">
        <f t="shared" si="153"/>
        <v/>
      </c>
      <c r="BR618" s="228" t="e">
        <f t="shared" si="167"/>
        <v>#REF!</v>
      </c>
      <c r="BS618" s="230" t="e">
        <f t="shared" si="168"/>
        <v>#REF!</v>
      </c>
    </row>
    <row r="619" spans="1:71">
      <c r="A619" s="213" t="e">
        <f>IF(ISBLANK(#REF!),"",#REF!)</f>
        <v>#REF!</v>
      </c>
      <c r="B619" s="214" t="e">
        <f>IF(ISBLANK(#REF!),"",#REF!)</f>
        <v>#REF!</v>
      </c>
      <c r="C619" s="214" t="e">
        <f>IF(ISBLANK(#REF!),"",#REF!)</f>
        <v>#REF!</v>
      </c>
      <c r="D619" s="214" t="e">
        <f>IF(ISBLANK(#REF!),"",#REF!)</f>
        <v>#REF!</v>
      </c>
      <c r="E619" s="214" t="e">
        <f>IF(ISBLANK(#REF!),"",#REF!)</f>
        <v>#REF!</v>
      </c>
      <c r="F619" s="214" t="e">
        <f>IF(ISBLANK(#REF!),"",#REF!)</f>
        <v>#REF!</v>
      </c>
      <c r="G619" s="214" t="e">
        <f>IF(ISBLANK(#REF!),"",#REF!)</f>
        <v>#REF!</v>
      </c>
      <c r="H619" s="215" t="e">
        <f>IF(ISBLANK(#REF!),"",#REF!)</f>
        <v>#REF!</v>
      </c>
      <c r="I619" s="214" t="e">
        <f>IF(ISBLANK(#REF!),"",#REF!)</f>
        <v>#REF!</v>
      </c>
      <c r="J619" s="216" t="e">
        <f>IF(ISBLANK(#REF!),"",#REF!)</f>
        <v>#REF!</v>
      </c>
      <c r="K619" s="217" t="e">
        <f>IF(ISBLANK(#REF!),"",#REF!)</f>
        <v>#REF!</v>
      </c>
      <c r="L619" s="217" t="e">
        <f>IF(ISBLANK(#REF!),"",#REF!)</f>
        <v>#REF!</v>
      </c>
      <c r="M619" s="218" t="e">
        <f>IF(ISBLANK(#REF!),"",#REF!)</f>
        <v>#REF!</v>
      </c>
      <c r="N619" s="218" t="e">
        <f>IF(ISBLANK(#REF!),"",#REF!)</f>
        <v>#REF!</v>
      </c>
      <c r="O619" s="220" t="str">
        <f>IFERROR(VLOOKUP(_xlfn.CONCAT('Team Roster - Final'!$A619," : ",'Team Roster - Final'!$BM619),'Rate Calculations'!$C$4:$G$1100,5,FALSE),"")</f>
        <v/>
      </c>
      <c r="P619" s="225">
        <f>IF(ISBLANK('Rate Calculations'!$H621),"",'Rate Calculations'!$H621)</f>
        <v>1.7500000000000002E-2</v>
      </c>
      <c r="Q619" s="220" t="str">
        <f t="shared" si="154"/>
        <v/>
      </c>
      <c r="R619" s="221">
        <f>IF(ISBLANK('Rate Calculations'!$J621),"",'Rate Calculations'!$J621)</f>
        <v>3.5000000000000003E-2</v>
      </c>
      <c r="S619" s="220" t="str">
        <f t="shared" si="155"/>
        <v/>
      </c>
      <c r="T619" s="225" t="str">
        <f>IFERROR(VLOOKUP(_xlfn.CONCAT('Team Roster - Final'!$A619," : ",'Team Roster - Final'!$BM619),'Rate Calculations'!$C$4:$S$1100,10,FALSE),"")</f>
        <v/>
      </c>
      <c r="U619" s="225" t="str">
        <f>IFERROR(VLOOKUP(_xlfn.CONCAT('Team Roster - Final'!$A619," : ",'Team Roster - Final'!$BM619),'Rate Calculations'!$C$4:$S$1100,11,FALSE),"")</f>
        <v/>
      </c>
      <c r="V619" s="222" t="str">
        <f t="shared" si="156"/>
        <v/>
      </c>
      <c r="W619" s="222" t="str">
        <f t="shared" si="157"/>
        <v/>
      </c>
      <c r="X619" s="223" t="str">
        <f>IFERROR(VLOOKUP(_xlfn.CONCAT('Team Roster - Final'!$A619," : ",'Team Roster - Final'!$BM619),'Rate Calculations'!$C$4:$S$1100,14,FALSE),"")</f>
        <v/>
      </c>
      <c r="Y619" s="222" t="str">
        <f t="shared" si="158"/>
        <v/>
      </c>
      <c r="Z619" s="222" t="str">
        <f t="shared" si="159"/>
        <v/>
      </c>
      <c r="AA619" s="224" t="str">
        <f>IFERROR(IF(#REF!="Yes",$Y619, $Y619+$Q619*0.5),"")</f>
        <v/>
      </c>
      <c r="AB619" s="224" t="str">
        <f>IFERROR(IF(#REF!="Yes",$Z619, $Z619+$S619*0.5),"")</f>
        <v/>
      </c>
      <c r="AC619" s="220" t="str">
        <f>IFERROR(VLOOKUP(_xlfn.CONCAT('Team Roster - Final'!$A619," : ",'Team Roster - Final'!$BM619),'Rate Calculations'!$C$4:$U$1100,19,FALSE),"")</f>
        <v/>
      </c>
      <c r="AD619" s="220" t="str">
        <f t="shared" si="160"/>
        <v/>
      </c>
      <c r="AE619" s="220" t="str">
        <f t="shared" si="161"/>
        <v/>
      </c>
      <c r="AF619" s="225" t="str">
        <f>IFERROR(VLOOKUP(_xlfn.CONCAT('Team Roster - Final'!$A619," : ",'Team Roster - Final'!$BM619),'Rate Calculations'!$C$4:$AB$1100,22,FALSE),"")</f>
        <v/>
      </c>
      <c r="AG619" s="225" t="str">
        <f>IFERROR(VLOOKUP(_xlfn.CONCAT('Team Roster - Final'!$A619," : ",'Team Roster - Final'!$BM619),'Rate Calculations'!$C$4:$AB$1100,23,FALSE),"")</f>
        <v/>
      </c>
      <c r="AH619" s="222" t="str">
        <f t="shared" si="162"/>
        <v/>
      </c>
      <c r="AI619" s="222" t="str">
        <f t="shared" si="163"/>
        <v/>
      </c>
      <c r="AJ619" s="223" t="str">
        <f>Table1[[#This Row],[Home Office
Net Fee %]]</f>
        <v/>
      </c>
      <c r="AK619" s="222" t="str">
        <f t="shared" si="164"/>
        <v/>
      </c>
      <c r="AL619" s="222" t="str">
        <f t="shared" si="165"/>
        <v/>
      </c>
      <c r="AM619" s="215" t="str">
        <f>IFERROR(IF(#REF!="Yes",$AK619,($AK619+$AD619*0.5)),"")</f>
        <v/>
      </c>
      <c r="AN619" s="215" t="str">
        <f>IFERROR(IF(#REF!="Yes",$AL619,($AL619+$AE619*0.5)),"")</f>
        <v/>
      </c>
      <c r="AO619" s="374" t="str">
        <f>IF(ISBLANK('Team Roster Proposed - FBR'!Q620),"",'Team Roster Proposed - FBR'!Q620)</f>
        <v/>
      </c>
      <c r="AP619" s="226" t="e">
        <f>IF(ISBLANK(#REF!),"",#REF!)</f>
        <v>#REF!</v>
      </c>
      <c r="AQ619" s="226" t="e">
        <f>IF(ISBLANK(#REF!),"",#REF!)</f>
        <v>#REF!</v>
      </c>
      <c r="AR619" s="226" t="e">
        <f>IF(ISBLANK(#REF!),"",#REF!)</f>
        <v>#REF!</v>
      </c>
      <c r="AS619" s="219" t="e">
        <f>IF(ISBLANK(#REF!),"",#REF!)</f>
        <v>#REF!</v>
      </c>
      <c r="AT619" s="219" t="e">
        <f>IF(ISBLANK(#REF!),"",#REF!)</f>
        <v>#REF!</v>
      </c>
      <c r="AU619" s="219" t="e">
        <f>IF(ISBLANK(#REF!),"",#REF!)</f>
        <v>#REF!</v>
      </c>
      <c r="AV619" s="219" t="e">
        <f>IF(ISBLANK(#REF!),"",#REF!)</f>
        <v>#REF!</v>
      </c>
      <c r="AW619" s="219" t="e">
        <f>IF(ISBLANK(#REF!),"",#REF!)</f>
        <v>#REF!</v>
      </c>
      <c r="AX619" s="219" t="e">
        <f>IF(ISBLANK(#REF!),"",#REF!)</f>
        <v>#REF!</v>
      </c>
      <c r="AY619" s="226" t="e">
        <f>IF(ISBLANK(#REF!),"",#REF!)</f>
        <v>#REF!</v>
      </c>
      <c r="AZ619" s="219" t="e">
        <f>IF(ISBLANK(#REF!),"",#REF!)</f>
        <v>#REF!</v>
      </c>
      <c r="BA619" s="219" t="e">
        <f>IF(ISBLANK(#REF!),"",#REF!)</f>
        <v>#REF!</v>
      </c>
      <c r="BB619" s="219" t="e">
        <f>IF(ISBLANK(#REF!),"",#REF!)</f>
        <v>#REF!</v>
      </c>
      <c r="BC619" s="219" t="e">
        <f>IF(ISBLANK(#REF!),"",#REF!)</f>
        <v>#REF!</v>
      </c>
      <c r="BD619" s="219" t="e">
        <f>IF(ISBLANK(#REF!),"",#REF!)</f>
        <v>#REF!</v>
      </c>
      <c r="BE619" s="219" t="e">
        <f>IF(ISBLANK(#REF!),"",#REF!)</f>
        <v>#REF!</v>
      </c>
      <c r="BF619" s="219" t="e">
        <f>IF(ISBLANK(#REF!),"",#REF!)</f>
        <v>#REF!</v>
      </c>
      <c r="BG619" s="219" t="e">
        <f>IF(ISBLANK(#REF!),"",#REF!)</f>
        <v>#REF!</v>
      </c>
      <c r="BH619" s="219" t="e">
        <f>IF(ISBLANK(#REF!),"",#REF!)</f>
        <v>#REF!</v>
      </c>
      <c r="BI619" s="219" t="e">
        <f>IF(ISBLANK(#REF!),"",#REF!)</f>
        <v>#REF!</v>
      </c>
      <c r="BJ619" s="219" t="e">
        <f>IF(ISBLANK(#REF!),"",#REF!)</f>
        <v>#REF!</v>
      </c>
      <c r="BK619" s="219" t="e">
        <f>IF(ISBLANK(#REF!),"",#REF!)</f>
        <v>#REF!</v>
      </c>
      <c r="BL619" s="219" t="e">
        <f>IF(ISBLANK(#REF!),"",#REF!)</f>
        <v>#REF!</v>
      </c>
      <c r="BM619" s="219" t="e">
        <f>IF(ISBLANK(#REF!),"",#REF!)</f>
        <v>#REF!</v>
      </c>
      <c r="BN619" s="219" t="e">
        <f>IF(ISBLANK(#REF!),"",#REF!)</f>
        <v>#REF!</v>
      </c>
      <c r="BO619" s="227" t="e">
        <f t="shared" si="166"/>
        <v>#REF!</v>
      </c>
      <c r="BP619" s="228" t="str">
        <f t="shared" si="169"/>
        <v/>
      </c>
      <c r="BQ619" s="229" t="str">
        <f t="shared" si="153"/>
        <v/>
      </c>
      <c r="BR619" s="228" t="e">
        <f t="shared" si="167"/>
        <v>#REF!</v>
      </c>
      <c r="BS619" s="230" t="e">
        <f t="shared" si="168"/>
        <v>#REF!</v>
      </c>
    </row>
    <row r="620" spans="1:71">
      <c r="A620" s="213" t="e">
        <f>IF(ISBLANK(#REF!),"",#REF!)</f>
        <v>#REF!</v>
      </c>
      <c r="B620" s="214" t="e">
        <f>IF(ISBLANK(#REF!),"",#REF!)</f>
        <v>#REF!</v>
      </c>
      <c r="C620" s="214" t="e">
        <f>IF(ISBLANK(#REF!),"",#REF!)</f>
        <v>#REF!</v>
      </c>
      <c r="D620" s="214" t="e">
        <f>IF(ISBLANK(#REF!),"",#REF!)</f>
        <v>#REF!</v>
      </c>
      <c r="E620" s="214" t="e">
        <f>IF(ISBLANK(#REF!),"",#REF!)</f>
        <v>#REF!</v>
      </c>
      <c r="F620" s="214" t="e">
        <f>IF(ISBLANK(#REF!),"",#REF!)</f>
        <v>#REF!</v>
      </c>
      <c r="G620" s="214" t="e">
        <f>IF(ISBLANK(#REF!),"",#REF!)</f>
        <v>#REF!</v>
      </c>
      <c r="H620" s="215" t="e">
        <f>IF(ISBLANK(#REF!),"",#REF!)</f>
        <v>#REF!</v>
      </c>
      <c r="I620" s="214" t="e">
        <f>IF(ISBLANK(#REF!),"",#REF!)</f>
        <v>#REF!</v>
      </c>
      <c r="J620" s="216" t="e">
        <f>IF(ISBLANK(#REF!),"",#REF!)</f>
        <v>#REF!</v>
      </c>
      <c r="K620" s="217" t="e">
        <f>IF(ISBLANK(#REF!),"",#REF!)</f>
        <v>#REF!</v>
      </c>
      <c r="L620" s="217" t="e">
        <f>IF(ISBLANK(#REF!),"",#REF!)</f>
        <v>#REF!</v>
      </c>
      <c r="M620" s="218" t="e">
        <f>IF(ISBLANK(#REF!),"",#REF!)</f>
        <v>#REF!</v>
      </c>
      <c r="N620" s="218" t="e">
        <f>IF(ISBLANK(#REF!),"",#REF!)</f>
        <v>#REF!</v>
      </c>
      <c r="O620" s="220" t="str">
        <f>IFERROR(VLOOKUP(_xlfn.CONCAT('Team Roster - Final'!$A620," : ",'Team Roster - Final'!$BM620),'Rate Calculations'!$C$4:$G$1100,5,FALSE),"")</f>
        <v/>
      </c>
      <c r="P620" s="225">
        <f>IF(ISBLANK('Rate Calculations'!$H622),"",'Rate Calculations'!$H622)</f>
        <v>1.7500000000000002E-2</v>
      </c>
      <c r="Q620" s="220" t="str">
        <f t="shared" si="154"/>
        <v/>
      </c>
      <c r="R620" s="221">
        <f>IF(ISBLANK('Rate Calculations'!$J622),"",'Rate Calculations'!$J622)</f>
        <v>3.5000000000000003E-2</v>
      </c>
      <c r="S620" s="220" t="str">
        <f t="shared" si="155"/>
        <v/>
      </c>
      <c r="T620" s="225" t="str">
        <f>IFERROR(VLOOKUP(_xlfn.CONCAT('Team Roster - Final'!$A620," : ",'Team Roster - Final'!$BM620),'Rate Calculations'!$C$4:$S$1100,10,FALSE),"")</f>
        <v/>
      </c>
      <c r="U620" s="225" t="str">
        <f>IFERROR(VLOOKUP(_xlfn.CONCAT('Team Roster - Final'!$A620," : ",'Team Roster - Final'!$BM620),'Rate Calculations'!$C$4:$S$1100,11,FALSE),"")</f>
        <v/>
      </c>
      <c r="V620" s="222" t="str">
        <f t="shared" si="156"/>
        <v/>
      </c>
      <c r="W620" s="222" t="str">
        <f t="shared" si="157"/>
        <v/>
      </c>
      <c r="X620" s="223" t="str">
        <f>IFERROR(VLOOKUP(_xlfn.CONCAT('Team Roster - Final'!$A620," : ",'Team Roster - Final'!$BM620),'Rate Calculations'!$C$4:$S$1100,14,FALSE),"")</f>
        <v/>
      </c>
      <c r="Y620" s="222" t="str">
        <f t="shared" si="158"/>
        <v/>
      </c>
      <c r="Z620" s="222" t="str">
        <f t="shared" si="159"/>
        <v/>
      </c>
      <c r="AA620" s="224" t="str">
        <f>IFERROR(IF(#REF!="Yes",$Y620, $Y620+$Q620*0.5),"")</f>
        <v/>
      </c>
      <c r="AB620" s="224" t="str">
        <f>IFERROR(IF(#REF!="Yes",$Z620, $Z620+$S620*0.5),"")</f>
        <v/>
      </c>
      <c r="AC620" s="220" t="str">
        <f>IFERROR(VLOOKUP(_xlfn.CONCAT('Team Roster - Final'!$A620," : ",'Team Roster - Final'!$BM620),'Rate Calculations'!$C$4:$U$1100,19,FALSE),"")</f>
        <v/>
      </c>
      <c r="AD620" s="220" t="str">
        <f t="shared" si="160"/>
        <v/>
      </c>
      <c r="AE620" s="220" t="str">
        <f t="shared" si="161"/>
        <v/>
      </c>
      <c r="AF620" s="225" t="str">
        <f>IFERROR(VLOOKUP(_xlfn.CONCAT('Team Roster - Final'!$A620," : ",'Team Roster - Final'!$BM620),'Rate Calculations'!$C$4:$AB$1100,22,FALSE),"")</f>
        <v/>
      </c>
      <c r="AG620" s="225" t="str">
        <f>IFERROR(VLOOKUP(_xlfn.CONCAT('Team Roster - Final'!$A620," : ",'Team Roster - Final'!$BM620),'Rate Calculations'!$C$4:$AB$1100,23,FALSE),"")</f>
        <v/>
      </c>
      <c r="AH620" s="222" t="str">
        <f t="shared" si="162"/>
        <v/>
      </c>
      <c r="AI620" s="222" t="str">
        <f t="shared" si="163"/>
        <v/>
      </c>
      <c r="AJ620" s="223" t="str">
        <f>Table1[[#This Row],[Home Office
Net Fee %]]</f>
        <v/>
      </c>
      <c r="AK620" s="222" t="str">
        <f t="shared" si="164"/>
        <v/>
      </c>
      <c r="AL620" s="222" t="str">
        <f t="shared" si="165"/>
        <v/>
      </c>
      <c r="AM620" s="215" t="str">
        <f>IFERROR(IF(#REF!="Yes",$AK620,($AK620+$AD620*0.5)),"")</f>
        <v/>
      </c>
      <c r="AN620" s="215" t="str">
        <f>IFERROR(IF(#REF!="Yes",$AL620,($AL620+$AE620*0.5)),"")</f>
        <v/>
      </c>
      <c r="AO620" s="374" t="str">
        <f>IF(ISBLANK('Team Roster Proposed - FBR'!Q621),"",'Team Roster Proposed - FBR'!Q621)</f>
        <v/>
      </c>
      <c r="AP620" s="226" t="e">
        <f>IF(ISBLANK(#REF!),"",#REF!)</f>
        <v>#REF!</v>
      </c>
      <c r="AQ620" s="226" t="e">
        <f>IF(ISBLANK(#REF!),"",#REF!)</f>
        <v>#REF!</v>
      </c>
      <c r="AR620" s="226" t="e">
        <f>IF(ISBLANK(#REF!),"",#REF!)</f>
        <v>#REF!</v>
      </c>
      <c r="AS620" s="219" t="e">
        <f>IF(ISBLANK(#REF!),"",#REF!)</f>
        <v>#REF!</v>
      </c>
      <c r="AT620" s="219" t="e">
        <f>IF(ISBLANK(#REF!),"",#REF!)</f>
        <v>#REF!</v>
      </c>
      <c r="AU620" s="219" t="e">
        <f>IF(ISBLANK(#REF!),"",#REF!)</f>
        <v>#REF!</v>
      </c>
      <c r="AV620" s="219" t="e">
        <f>IF(ISBLANK(#REF!),"",#REF!)</f>
        <v>#REF!</v>
      </c>
      <c r="AW620" s="219" t="e">
        <f>IF(ISBLANK(#REF!),"",#REF!)</f>
        <v>#REF!</v>
      </c>
      <c r="AX620" s="219" t="e">
        <f>IF(ISBLANK(#REF!),"",#REF!)</f>
        <v>#REF!</v>
      </c>
      <c r="AY620" s="226" t="e">
        <f>IF(ISBLANK(#REF!),"",#REF!)</f>
        <v>#REF!</v>
      </c>
      <c r="AZ620" s="219" t="e">
        <f>IF(ISBLANK(#REF!),"",#REF!)</f>
        <v>#REF!</v>
      </c>
      <c r="BA620" s="219" t="e">
        <f>IF(ISBLANK(#REF!),"",#REF!)</f>
        <v>#REF!</v>
      </c>
      <c r="BB620" s="219" t="e">
        <f>IF(ISBLANK(#REF!),"",#REF!)</f>
        <v>#REF!</v>
      </c>
      <c r="BC620" s="219" t="e">
        <f>IF(ISBLANK(#REF!),"",#REF!)</f>
        <v>#REF!</v>
      </c>
      <c r="BD620" s="219" t="e">
        <f>IF(ISBLANK(#REF!),"",#REF!)</f>
        <v>#REF!</v>
      </c>
      <c r="BE620" s="219" t="e">
        <f>IF(ISBLANK(#REF!),"",#REF!)</f>
        <v>#REF!</v>
      </c>
      <c r="BF620" s="219" t="e">
        <f>IF(ISBLANK(#REF!),"",#REF!)</f>
        <v>#REF!</v>
      </c>
      <c r="BG620" s="219" t="e">
        <f>IF(ISBLANK(#REF!),"",#REF!)</f>
        <v>#REF!</v>
      </c>
      <c r="BH620" s="219" t="e">
        <f>IF(ISBLANK(#REF!),"",#REF!)</f>
        <v>#REF!</v>
      </c>
      <c r="BI620" s="219" t="e">
        <f>IF(ISBLANK(#REF!),"",#REF!)</f>
        <v>#REF!</v>
      </c>
      <c r="BJ620" s="219" t="e">
        <f>IF(ISBLANK(#REF!),"",#REF!)</f>
        <v>#REF!</v>
      </c>
      <c r="BK620" s="219" t="e">
        <f>IF(ISBLANK(#REF!),"",#REF!)</f>
        <v>#REF!</v>
      </c>
      <c r="BL620" s="219" t="e">
        <f>IF(ISBLANK(#REF!),"",#REF!)</f>
        <v>#REF!</v>
      </c>
      <c r="BM620" s="219" t="e">
        <f>IF(ISBLANK(#REF!),"",#REF!)</f>
        <v>#REF!</v>
      </c>
      <c r="BN620" s="219" t="e">
        <f>IF(ISBLANK(#REF!),"",#REF!)</f>
        <v>#REF!</v>
      </c>
      <c r="BO620" s="227" t="e">
        <f t="shared" si="166"/>
        <v>#REF!</v>
      </c>
      <c r="BP620" s="228" t="str">
        <f t="shared" si="169"/>
        <v/>
      </c>
      <c r="BQ620" s="229" t="str">
        <f t="shared" si="153"/>
        <v/>
      </c>
      <c r="BR620" s="228" t="e">
        <f t="shared" si="167"/>
        <v>#REF!</v>
      </c>
      <c r="BS620" s="230" t="e">
        <f t="shared" si="168"/>
        <v>#REF!</v>
      </c>
    </row>
    <row r="621" spans="1:71">
      <c r="A621" s="213" t="e">
        <f>IF(ISBLANK(#REF!),"",#REF!)</f>
        <v>#REF!</v>
      </c>
      <c r="B621" s="214" t="e">
        <f>IF(ISBLANK(#REF!),"",#REF!)</f>
        <v>#REF!</v>
      </c>
      <c r="C621" s="214" t="e">
        <f>IF(ISBLANK(#REF!),"",#REF!)</f>
        <v>#REF!</v>
      </c>
      <c r="D621" s="214" t="e">
        <f>IF(ISBLANK(#REF!),"",#REF!)</f>
        <v>#REF!</v>
      </c>
      <c r="E621" s="214" t="e">
        <f>IF(ISBLANK(#REF!),"",#REF!)</f>
        <v>#REF!</v>
      </c>
      <c r="F621" s="214" t="e">
        <f>IF(ISBLANK(#REF!),"",#REF!)</f>
        <v>#REF!</v>
      </c>
      <c r="G621" s="214" t="e">
        <f>IF(ISBLANK(#REF!),"",#REF!)</f>
        <v>#REF!</v>
      </c>
      <c r="H621" s="215" t="e">
        <f>IF(ISBLANK(#REF!),"",#REF!)</f>
        <v>#REF!</v>
      </c>
      <c r="I621" s="214" t="e">
        <f>IF(ISBLANK(#REF!),"",#REF!)</f>
        <v>#REF!</v>
      </c>
      <c r="J621" s="216" t="e">
        <f>IF(ISBLANK(#REF!),"",#REF!)</f>
        <v>#REF!</v>
      </c>
      <c r="K621" s="217" t="e">
        <f>IF(ISBLANK(#REF!),"",#REF!)</f>
        <v>#REF!</v>
      </c>
      <c r="L621" s="217" t="e">
        <f>IF(ISBLANK(#REF!),"",#REF!)</f>
        <v>#REF!</v>
      </c>
      <c r="M621" s="218" t="e">
        <f>IF(ISBLANK(#REF!),"",#REF!)</f>
        <v>#REF!</v>
      </c>
      <c r="N621" s="218" t="e">
        <f>IF(ISBLANK(#REF!),"",#REF!)</f>
        <v>#REF!</v>
      </c>
      <c r="O621" s="220" t="str">
        <f>IFERROR(VLOOKUP(_xlfn.CONCAT('Team Roster - Final'!$A621," : ",'Team Roster - Final'!$BM621),'Rate Calculations'!$C$4:$G$1100,5,FALSE),"")</f>
        <v/>
      </c>
      <c r="P621" s="225">
        <f>IF(ISBLANK('Rate Calculations'!$H623),"",'Rate Calculations'!$H623)</f>
        <v>1.7500000000000002E-2</v>
      </c>
      <c r="Q621" s="220" t="str">
        <f t="shared" si="154"/>
        <v/>
      </c>
      <c r="R621" s="221">
        <f>IF(ISBLANK('Rate Calculations'!$J623),"",'Rate Calculations'!$J623)</f>
        <v>3.5000000000000003E-2</v>
      </c>
      <c r="S621" s="220" t="str">
        <f t="shared" si="155"/>
        <v/>
      </c>
      <c r="T621" s="225" t="str">
        <f>IFERROR(VLOOKUP(_xlfn.CONCAT('Team Roster - Final'!$A621," : ",'Team Roster - Final'!$BM621),'Rate Calculations'!$C$4:$S$1100,10,FALSE),"")</f>
        <v/>
      </c>
      <c r="U621" s="225" t="str">
        <f>IFERROR(VLOOKUP(_xlfn.CONCAT('Team Roster - Final'!$A621," : ",'Team Roster - Final'!$BM621),'Rate Calculations'!$C$4:$S$1100,11,FALSE),"")</f>
        <v/>
      </c>
      <c r="V621" s="222" t="str">
        <f t="shared" si="156"/>
        <v/>
      </c>
      <c r="W621" s="222" t="str">
        <f t="shared" si="157"/>
        <v/>
      </c>
      <c r="X621" s="223" t="str">
        <f>IFERROR(VLOOKUP(_xlfn.CONCAT('Team Roster - Final'!$A621," : ",'Team Roster - Final'!$BM621),'Rate Calculations'!$C$4:$S$1100,14,FALSE),"")</f>
        <v/>
      </c>
      <c r="Y621" s="222" t="str">
        <f t="shared" si="158"/>
        <v/>
      </c>
      <c r="Z621" s="222" t="str">
        <f t="shared" si="159"/>
        <v/>
      </c>
      <c r="AA621" s="224" t="str">
        <f>IFERROR(IF(#REF!="Yes",$Y621, $Y621+$Q621*0.5),"")</f>
        <v/>
      </c>
      <c r="AB621" s="224" t="str">
        <f>IFERROR(IF(#REF!="Yes",$Z621, $Z621+$S621*0.5),"")</f>
        <v/>
      </c>
      <c r="AC621" s="220" t="str">
        <f>IFERROR(VLOOKUP(_xlfn.CONCAT('Team Roster - Final'!$A621," : ",'Team Roster - Final'!$BM621),'Rate Calculations'!$C$4:$U$1100,19,FALSE),"")</f>
        <v/>
      </c>
      <c r="AD621" s="220" t="str">
        <f t="shared" si="160"/>
        <v/>
      </c>
      <c r="AE621" s="220" t="str">
        <f t="shared" si="161"/>
        <v/>
      </c>
      <c r="AF621" s="225" t="str">
        <f>IFERROR(VLOOKUP(_xlfn.CONCAT('Team Roster - Final'!$A621," : ",'Team Roster - Final'!$BM621),'Rate Calculations'!$C$4:$AB$1100,22,FALSE),"")</f>
        <v/>
      </c>
      <c r="AG621" s="225" t="str">
        <f>IFERROR(VLOOKUP(_xlfn.CONCAT('Team Roster - Final'!$A621," : ",'Team Roster - Final'!$BM621),'Rate Calculations'!$C$4:$AB$1100,23,FALSE),"")</f>
        <v/>
      </c>
      <c r="AH621" s="222" t="str">
        <f t="shared" si="162"/>
        <v/>
      </c>
      <c r="AI621" s="222" t="str">
        <f t="shared" si="163"/>
        <v/>
      </c>
      <c r="AJ621" s="223" t="str">
        <f>Table1[[#This Row],[Home Office
Net Fee %]]</f>
        <v/>
      </c>
      <c r="AK621" s="222" t="str">
        <f t="shared" si="164"/>
        <v/>
      </c>
      <c r="AL621" s="222" t="str">
        <f t="shared" si="165"/>
        <v/>
      </c>
      <c r="AM621" s="215" t="str">
        <f>IFERROR(IF(#REF!="Yes",$AK621,($AK621+$AD621*0.5)),"")</f>
        <v/>
      </c>
      <c r="AN621" s="215" t="str">
        <f>IFERROR(IF(#REF!="Yes",$AL621,($AL621+$AE621*0.5)),"")</f>
        <v/>
      </c>
      <c r="AO621" s="374" t="str">
        <f>IF(ISBLANK('Team Roster Proposed - FBR'!Q622),"",'Team Roster Proposed - FBR'!Q622)</f>
        <v/>
      </c>
      <c r="AP621" s="226" t="e">
        <f>IF(ISBLANK(#REF!),"",#REF!)</f>
        <v>#REF!</v>
      </c>
      <c r="AQ621" s="226" t="e">
        <f>IF(ISBLANK(#REF!),"",#REF!)</f>
        <v>#REF!</v>
      </c>
      <c r="AR621" s="226" t="e">
        <f>IF(ISBLANK(#REF!),"",#REF!)</f>
        <v>#REF!</v>
      </c>
      <c r="AS621" s="219" t="e">
        <f>IF(ISBLANK(#REF!),"",#REF!)</f>
        <v>#REF!</v>
      </c>
      <c r="AT621" s="219" t="e">
        <f>IF(ISBLANK(#REF!),"",#REF!)</f>
        <v>#REF!</v>
      </c>
      <c r="AU621" s="219" t="e">
        <f>IF(ISBLANK(#REF!),"",#REF!)</f>
        <v>#REF!</v>
      </c>
      <c r="AV621" s="219" t="e">
        <f>IF(ISBLANK(#REF!),"",#REF!)</f>
        <v>#REF!</v>
      </c>
      <c r="AW621" s="219" t="e">
        <f>IF(ISBLANK(#REF!),"",#REF!)</f>
        <v>#REF!</v>
      </c>
      <c r="AX621" s="219" t="e">
        <f>IF(ISBLANK(#REF!),"",#REF!)</f>
        <v>#REF!</v>
      </c>
      <c r="AY621" s="226" t="e">
        <f>IF(ISBLANK(#REF!),"",#REF!)</f>
        <v>#REF!</v>
      </c>
      <c r="AZ621" s="219" t="e">
        <f>IF(ISBLANK(#REF!),"",#REF!)</f>
        <v>#REF!</v>
      </c>
      <c r="BA621" s="219" t="e">
        <f>IF(ISBLANK(#REF!),"",#REF!)</f>
        <v>#REF!</v>
      </c>
      <c r="BB621" s="219" t="e">
        <f>IF(ISBLANK(#REF!),"",#REF!)</f>
        <v>#REF!</v>
      </c>
      <c r="BC621" s="219" t="e">
        <f>IF(ISBLANK(#REF!),"",#REF!)</f>
        <v>#REF!</v>
      </c>
      <c r="BD621" s="219" t="e">
        <f>IF(ISBLANK(#REF!),"",#REF!)</f>
        <v>#REF!</v>
      </c>
      <c r="BE621" s="219" t="e">
        <f>IF(ISBLANK(#REF!),"",#REF!)</f>
        <v>#REF!</v>
      </c>
      <c r="BF621" s="219" t="e">
        <f>IF(ISBLANK(#REF!),"",#REF!)</f>
        <v>#REF!</v>
      </c>
      <c r="BG621" s="219" t="e">
        <f>IF(ISBLANK(#REF!),"",#REF!)</f>
        <v>#REF!</v>
      </c>
      <c r="BH621" s="219" t="e">
        <f>IF(ISBLANK(#REF!),"",#REF!)</f>
        <v>#REF!</v>
      </c>
      <c r="BI621" s="219" t="e">
        <f>IF(ISBLANK(#REF!),"",#REF!)</f>
        <v>#REF!</v>
      </c>
      <c r="BJ621" s="219" t="e">
        <f>IF(ISBLANK(#REF!),"",#REF!)</f>
        <v>#REF!</v>
      </c>
      <c r="BK621" s="219" t="e">
        <f>IF(ISBLANK(#REF!),"",#REF!)</f>
        <v>#REF!</v>
      </c>
      <c r="BL621" s="219" t="e">
        <f>IF(ISBLANK(#REF!),"",#REF!)</f>
        <v>#REF!</v>
      </c>
      <c r="BM621" s="219" t="e">
        <f>IF(ISBLANK(#REF!),"",#REF!)</f>
        <v>#REF!</v>
      </c>
      <c r="BN621" s="219" t="e">
        <f>IF(ISBLANK(#REF!),"",#REF!)</f>
        <v>#REF!</v>
      </c>
      <c r="BO621" s="227" t="e">
        <f t="shared" si="166"/>
        <v>#REF!</v>
      </c>
      <c r="BP621" s="228" t="str">
        <f t="shared" si="169"/>
        <v/>
      </c>
      <c r="BQ621" s="229" t="str">
        <f t="shared" si="153"/>
        <v/>
      </c>
      <c r="BR621" s="228" t="e">
        <f t="shared" si="167"/>
        <v>#REF!</v>
      </c>
      <c r="BS621" s="230" t="e">
        <f t="shared" si="168"/>
        <v>#REF!</v>
      </c>
    </row>
    <row r="622" spans="1:71">
      <c r="A622" s="213" t="e">
        <f>IF(ISBLANK(#REF!),"",#REF!)</f>
        <v>#REF!</v>
      </c>
      <c r="B622" s="214" t="e">
        <f>IF(ISBLANK(#REF!),"",#REF!)</f>
        <v>#REF!</v>
      </c>
      <c r="C622" s="214" t="e">
        <f>IF(ISBLANK(#REF!),"",#REF!)</f>
        <v>#REF!</v>
      </c>
      <c r="D622" s="214" t="e">
        <f>IF(ISBLANK(#REF!),"",#REF!)</f>
        <v>#REF!</v>
      </c>
      <c r="E622" s="214" t="e">
        <f>IF(ISBLANK(#REF!),"",#REF!)</f>
        <v>#REF!</v>
      </c>
      <c r="F622" s="214" t="e">
        <f>IF(ISBLANK(#REF!),"",#REF!)</f>
        <v>#REF!</v>
      </c>
      <c r="G622" s="214" t="e">
        <f>IF(ISBLANK(#REF!),"",#REF!)</f>
        <v>#REF!</v>
      </c>
      <c r="H622" s="215" t="e">
        <f>IF(ISBLANK(#REF!),"",#REF!)</f>
        <v>#REF!</v>
      </c>
      <c r="I622" s="214" t="e">
        <f>IF(ISBLANK(#REF!),"",#REF!)</f>
        <v>#REF!</v>
      </c>
      <c r="J622" s="216" t="e">
        <f>IF(ISBLANK(#REF!),"",#REF!)</f>
        <v>#REF!</v>
      </c>
      <c r="K622" s="217" t="e">
        <f>IF(ISBLANK(#REF!),"",#REF!)</f>
        <v>#REF!</v>
      </c>
      <c r="L622" s="217" t="e">
        <f>IF(ISBLANK(#REF!),"",#REF!)</f>
        <v>#REF!</v>
      </c>
      <c r="M622" s="218" t="e">
        <f>IF(ISBLANK(#REF!),"",#REF!)</f>
        <v>#REF!</v>
      </c>
      <c r="N622" s="218" t="e">
        <f>IF(ISBLANK(#REF!),"",#REF!)</f>
        <v>#REF!</v>
      </c>
      <c r="O622" s="220" t="str">
        <f>IFERROR(VLOOKUP(_xlfn.CONCAT('Team Roster - Final'!$A622," : ",'Team Roster - Final'!$BM622),'Rate Calculations'!$C$4:$G$1100,5,FALSE),"")</f>
        <v/>
      </c>
      <c r="P622" s="225">
        <f>IF(ISBLANK('Rate Calculations'!$H624),"",'Rate Calculations'!$H624)</f>
        <v>1.7500000000000002E-2</v>
      </c>
      <c r="Q622" s="220" t="str">
        <f t="shared" si="154"/>
        <v/>
      </c>
      <c r="R622" s="221">
        <f>IF(ISBLANK('Rate Calculations'!$J624),"",'Rate Calculations'!$J624)</f>
        <v>3.5000000000000003E-2</v>
      </c>
      <c r="S622" s="220" t="str">
        <f t="shared" si="155"/>
        <v/>
      </c>
      <c r="T622" s="225" t="str">
        <f>IFERROR(VLOOKUP(_xlfn.CONCAT('Team Roster - Final'!$A622," : ",'Team Roster - Final'!$BM622),'Rate Calculations'!$C$4:$S$1100,10,FALSE),"")</f>
        <v/>
      </c>
      <c r="U622" s="225" t="str">
        <f>IFERROR(VLOOKUP(_xlfn.CONCAT('Team Roster - Final'!$A622," : ",'Team Roster - Final'!$BM622),'Rate Calculations'!$C$4:$S$1100,11,FALSE),"")</f>
        <v/>
      </c>
      <c r="V622" s="222" t="str">
        <f t="shared" si="156"/>
        <v/>
      </c>
      <c r="W622" s="222" t="str">
        <f t="shared" si="157"/>
        <v/>
      </c>
      <c r="X622" s="223" t="str">
        <f>IFERROR(VLOOKUP(_xlfn.CONCAT('Team Roster - Final'!$A622," : ",'Team Roster - Final'!$BM622),'Rate Calculations'!$C$4:$S$1100,14,FALSE),"")</f>
        <v/>
      </c>
      <c r="Y622" s="222" t="str">
        <f t="shared" si="158"/>
        <v/>
      </c>
      <c r="Z622" s="222" t="str">
        <f t="shared" si="159"/>
        <v/>
      </c>
      <c r="AA622" s="224" t="str">
        <f>IFERROR(IF(#REF!="Yes",$Y622, $Y622+$Q622*0.5),"")</f>
        <v/>
      </c>
      <c r="AB622" s="224" t="str">
        <f>IFERROR(IF(#REF!="Yes",$Z622, $Z622+$S622*0.5),"")</f>
        <v/>
      </c>
      <c r="AC622" s="220" t="str">
        <f>IFERROR(VLOOKUP(_xlfn.CONCAT('Team Roster - Final'!$A622," : ",'Team Roster - Final'!$BM622),'Rate Calculations'!$C$4:$U$1100,19,FALSE),"")</f>
        <v/>
      </c>
      <c r="AD622" s="220" t="str">
        <f t="shared" si="160"/>
        <v/>
      </c>
      <c r="AE622" s="220" t="str">
        <f t="shared" si="161"/>
        <v/>
      </c>
      <c r="AF622" s="225" t="str">
        <f>IFERROR(VLOOKUP(_xlfn.CONCAT('Team Roster - Final'!$A622," : ",'Team Roster - Final'!$BM622),'Rate Calculations'!$C$4:$AB$1100,22,FALSE),"")</f>
        <v/>
      </c>
      <c r="AG622" s="225" t="str">
        <f>IFERROR(VLOOKUP(_xlfn.CONCAT('Team Roster - Final'!$A622," : ",'Team Roster - Final'!$BM622),'Rate Calculations'!$C$4:$AB$1100,23,FALSE),"")</f>
        <v/>
      </c>
      <c r="AH622" s="222" t="str">
        <f t="shared" si="162"/>
        <v/>
      </c>
      <c r="AI622" s="222" t="str">
        <f t="shared" si="163"/>
        <v/>
      </c>
      <c r="AJ622" s="223" t="str">
        <f>Table1[[#This Row],[Home Office
Net Fee %]]</f>
        <v/>
      </c>
      <c r="AK622" s="222" t="str">
        <f t="shared" si="164"/>
        <v/>
      </c>
      <c r="AL622" s="222" t="str">
        <f t="shared" si="165"/>
        <v/>
      </c>
      <c r="AM622" s="215" t="str">
        <f>IFERROR(IF(#REF!="Yes",$AK622,($AK622+$AD622*0.5)),"")</f>
        <v/>
      </c>
      <c r="AN622" s="215" t="str">
        <f>IFERROR(IF(#REF!="Yes",$AL622,($AL622+$AE622*0.5)),"")</f>
        <v/>
      </c>
      <c r="AO622" s="374" t="str">
        <f>IF(ISBLANK('Team Roster Proposed - FBR'!Q623),"",'Team Roster Proposed - FBR'!Q623)</f>
        <v/>
      </c>
      <c r="AP622" s="226" t="e">
        <f>IF(ISBLANK(#REF!),"",#REF!)</f>
        <v>#REF!</v>
      </c>
      <c r="AQ622" s="226" t="e">
        <f>IF(ISBLANK(#REF!),"",#REF!)</f>
        <v>#REF!</v>
      </c>
      <c r="AR622" s="226" t="e">
        <f>IF(ISBLANK(#REF!),"",#REF!)</f>
        <v>#REF!</v>
      </c>
      <c r="AS622" s="219" t="e">
        <f>IF(ISBLANK(#REF!),"",#REF!)</f>
        <v>#REF!</v>
      </c>
      <c r="AT622" s="219" t="e">
        <f>IF(ISBLANK(#REF!),"",#REF!)</f>
        <v>#REF!</v>
      </c>
      <c r="AU622" s="219" t="e">
        <f>IF(ISBLANK(#REF!),"",#REF!)</f>
        <v>#REF!</v>
      </c>
      <c r="AV622" s="219" t="e">
        <f>IF(ISBLANK(#REF!),"",#REF!)</f>
        <v>#REF!</v>
      </c>
      <c r="AW622" s="219" t="e">
        <f>IF(ISBLANK(#REF!),"",#REF!)</f>
        <v>#REF!</v>
      </c>
      <c r="AX622" s="219" t="e">
        <f>IF(ISBLANK(#REF!),"",#REF!)</f>
        <v>#REF!</v>
      </c>
      <c r="AY622" s="226" t="e">
        <f>IF(ISBLANK(#REF!),"",#REF!)</f>
        <v>#REF!</v>
      </c>
      <c r="AZ622" s="219" t="e">
        <f>IF(ISBLANK(#REF!),"",#REF!)</f>
        <v>#REF!</v>
      </c>
      <c r="BA622" s="219" t="e">
        <f>IF(ISBLANK(#REF!),"",#REF!)</f>
        <v>#REF!</v>
      </c>
      <c r="BB622" s="219" t="e">
        <f>IF(ISBLANK(#REF!),"",#REF!)</f>
        <v>#REF!</v>
      </c>
      <c r="BC622" s="219" t="e">
        <f>IF(ISBLANK(#REF!),"",#REF!)</f>
        <v>#REF!</v>
      </c>
      <c r="BD622" s="219" t="e">
        <f>IF(ISBLANK(#REF!),"",#REF!)</f>
        <v>#REF!</v>
      </c>
      <c r="BE622" s="219" t="e">
        <f>IF(ISBLANK(#REF!),"",#REF!)</f>
        <v>#REF!</v>
      </c>
      <c r="BF622" s="219" t="e">
        <f>IF(ISBLANK(#REF!),"",#REF!)</f>
        <v>#REF!</v>
      </c>
      <c r="BG622" s="219" t="e">
        <f>IF(ISBLANK(#REF!),"",#REF!)</f>
        <v>#REF!</v>
      </c>
      <c r="BH622" s="219" t="e">
        <f>IF(ISBLANK(#REF!),"",#REF!)</f>
        <v>#REF!</v>
      </c>
      <c r="BI622" s="219" t="e">
        <f>IF(ISBLANK(#REF!),"",#REF!)</f>
        <v>#REF!</v>
      </c>
      <c r="BJ622" s="219" t="e">
        <f>IF(ISBLANK(#REF!),"",#REF!)</f>
        <v>#REF!</v>
      </c>
      <c r="BK622" s="219" t="e">
        <f>IF(ISBLANK(#REF!),"",#REF!)</f>
        <v>#REF!</v>
      </c>
      <c r="BL622" s="219" t="e">
        <f>IF(ISBLANK(#REF!),"",#REF!)</f>
        <v>#REF!</v>
      </c>
      <c r="BM622" s="219" t="e">
        <f>IF(ISBLANK(#REF!),"",#REF!)</f>
        <v>#REF!</v>
      </c>
      <c r="BN622" s="219" t="e">
        <f>IF(ISBLANK(#REF!),"",#REF!)</f>
        <v>#REF!</v>
      </c>
      <c r="BO622" s="227" t="e">
        <f t="shared" si="166"/>
        <v>#REF!</v>
      </c>
      <c r="BP622" s="228" t="str">
        <f t="shared" si="169"/>
        <v/>
      </c>
      <c r="BQ622" s="229" t="str">
        <f t="shared" si="153"/>
        <v/>
      </c>
      <c r="BR622" s="228" t="e">
        <f t="shared" si="167"/>
        <v>#REF!</v>
      </c>
      <c r="BS622" s="230" t="e">
        <f t="shared" si="168"/>
        <v>#REF!</v>
      </c>
    </row>
    <row r="623" spans="1:71">
      <c r="A623" s="213" t="e">
        <f>IF(ISBLANK(#REF!),"",#REF!)</f>
        <v>#REF!</v>
      </c>
      <c r="B623" s="214" t="e">
        <f>IF(ISBLANK(#REF!),"",#REF!)</f>
        <v>#REF!</v>
      </c>
      <c r="C623" s="214" t="e">
        <f>IF(ISBLANK(#REF!),"",#REF!)</f>
        <v>#REF!</v>
      </c>
      <c r="D623" s="214" t="e">
        <f>IF(ISBLANK(#REF!),"",#REF!)</f>
        <v>#REF!</v>
      </c>
      <c r="E623" s="214" t="e">
        <f>IF(ISBLANK(#REF!),"",#REF!)</f>
        <v>#REF!</v>
      </c>
      <c r="F623" s="214" t="e">
        <f>IF(ISBLANK(#REF!),"",#REF!)</f>
        <v>#REF!</v>
      </c>
      <c r="G623" s="214" t="e">
        <f>IF(ISBLANK(#REF!),"",#REF!)</f>
        <v>#REF!</v>
      </c>
      <c r="H623" s="215" t="e">
        <f>IF(ISBLANK(#REF!),"",#REF!)</f>
        <v>#REF!</v>
      </c>
      <c r="I623" s="214" t="e">
        <f>IF(ISBLANK(#REF!),"",#REF!)</f>
        <v>#REF!</v>
      </c>
      <c r="J623" s="216" t="e">
        <f>IF(ISBLANK(#REF!),"",#REF!)</f>
        <v>#REF!</v>
      </c>
      <c r="K623" s="217" t="e">
        <f>IF(ISBLANK(#REF!),"",#REF!)</f>
        <v>#REF!</v>
      </c>
      <c r="L623" s="217" t="e">
        <f>IF(ISBLANK(#REF!),"",#REF!)</f>
        <v>#REF!</v>
      </c>
      <c r="M623" s="218" t="e">
        <f>IF(ISBLANK(#REF!),"",#REF!)</f>
        <v>#REF!</v>
      </c>
      <c r="N623" s="218" t="e">
        <f>IF(ISBLANK(#REF!),"",#REF!)</f>
        <v>#REF!</v>
      </c>
      <c r="O623" s="220" t="str">
        <f>IFERROR(VLOOKUP(_xlfn.CONCAT('Team Roster - Final'!$A623," : ",'Team Roster - Final'!$BM623),'Rate Calculations'!$C$4:$G$1100,5,FALSE),"")</f>
        <v/>
      </c>
      <c r="P623" s="225">
        <f>IF(ISBLANK('Rate Calculations'!$H625),"",'Rate Calculations'!$H625)</f>
        <v>1.7500000000000002E-2</v>
      </c>
      <c r="Q623" s="220" t="str">
        <f t="shared" si="154"/>
        <v/>
      </c>
      <c r="R623" s="221">
        <f>IF(ISBLANK('Rate Calculations'!$J625),"",'Rate Calculations'!$J625)</f>
        <v>3.5000000000000003E-2</v>
      </c>
      <c r="S623" s="220" t="str">
        <f t="shared" si="155"/>
        <v/>
      </c>
      <c r="T623" s="225" t="str">
        <f>IFERROR(VLOOKUP(_xlfn.CONCAT('Team Roster - Final'!$A623," : ",'Team Roster - Final'!$BM623),'Rate Calculations'!$C$4:$S$1100,10,FALSE),"")</f>
        <v/>
      </c>
      <c r="U623" s="225" t="str">
        <f>IFERROR(VLOOKUP(_xlfn.CONCAT('Team Roster - Final'!$A623," : ",'Team Roster - Final'!$BM623),'Rate Calculations'!$C$4:$S$1100,11,FALSE),"")</f>
        <v/>
      </c>
      <c r="V623" s="222" t="str">
        <f t="shared" si="156"/>
        <v/>
      </c>
      <c r="W623" s="222" t="str">
        <f t="shared" si="157"/>
        <v/>
      </c>
      <c r="X623" s="223" t="str">
        <f>IFERROR(VLOOKUP(_xlfn.CONCAT('Team Roster - Final'!$A623," : ",'Team Roster - Final'!$BM623),'Rate Calculations'!$C$4:$S$1100,14,FALSE),"")</f>
        <v/>
      </c>
      <c r="Y623" s="222" t="str">
        <f t="shared" si="158"/>
        <v/>
      </c>
      <c r="Z623" s="222" t="str">
        <f t="shared" si="159"/>
        <v/>
      </c>
      <c r="AA623" s="224" t="str">
        <f>IFERROR(IF(#REF!="Yes",$Y623, $Y623+$Q623*0.5),"")</f>
        <v/>
      </c>
      <c r="AB623" s="224" t="str">
        <f>IFERROR(IF(#REF!="Yes",$Z623, $Z623+$S623*0.5),"")</f>
        <v/>
      </c>
      <c r="AC623" s="220" t="str">
        <f>IFERROR(VLOOKUP(_xlfn.CONCAT('Team Roster - Final'!$A623," : ",'Team Roster - Final'!$BM623),'Rate Calculations'!$C$4:$U$1100,19,FALSE),"")</f>
        <v/>
      </c>
      <c r="AD623" s="220" t="str">
        <f t="shared" si="160"/>
        <v/>
      </c>
      <c r="AE623" s="220" t="str">
        <f t="shared" si="161"/>
        <v/>
      </c>
      <c r="AF623" s="225" t="str">
        <f>IFERROR(VLOOKUP(_xlfn.CONCAT('Team Roster - Final'!$A623," : ",'Team Roster - Final'!$BM623),'Rate Calculations'!$C$4:$AB$1100,22,FALSE),"")</f>
        <v/>
      </c>
      <c r="AG623" s="225" t="str">
        <f>IFERROR(VLOOKUP(_xlfn.CONCAT('Team Roster - Final'!$A623," : ",'Team Roster - Final'!$BM623),'Rate Calculations'!$C$4:$AB$1100,23,FALSE),"")</f>
        <v/>
      </c>
      <c r="AH623" s="222" t="str">
        <f t="shared" si="162"/>
        <v/>
      </c>
      <c r="AI623" s="222" t="str">
        <f t="shared" si="163"/>
        <v/>
      </c>
      <c r="AJ623" s="223" t="str">
        <f>Table1[[#This Row],[Home Office
Net Fee %]]</f>
        <v/>
      </c>
      <c r="AK623" s="222" t="str">
        <f t="shared" si="164"/>
        <v/>
      </c>
      <c r="AL623" s="222" t="str">
        <f t="shared" si="165"/>
        <v/>
      </c>
      <c r="AM623" s="215" t="str">
        <f>IFERROR(IF(#REF!="Yes",$AK623,($AK623+$AD623*0.5)),"")</f>
        <v/>
      </c>
      <c r="AN623" s="215" t="str">
        <f>IFERROR(IF(#REF!="Yes",$AL623,($AL623+$AE623*0.5)),"")</f>
        <v/>
      </c>
      <c r="AO623" s="374" t="str">
        <f>IF(ISBLANK('Team Roster Proposed - FBR'!Q624),"",'Team Roster Proposed - FBR'!Q624)</f>
        <v/>
      </c>
      <c r="AP623" s="226" t="e">
        <f>IF(ISBLANK(#REF!),"",#REF!)</f>
        <v>#REF!</v>
      </c>
      <c r="AQ623" s="226" t="e">
        <f>IF(ISBLANK(#REF!),"",#REF!)</f>
        <v>#REF!</v>
      </c>
      <c r="AR623" s="226" t="e">
        <f>IF(ISBLANK(#REF!),"",#REF!)</f>
        <v>#REF!</v>
      </c>
      <c r="AS623" s="219" t="e">
        <f>IF(ISBLANK(#REF!),"",#REF!)</f>
        <v>#REF!</v>
      </c>
      <c r="AT623" s="219" t="e">
        <f>IF(ISBLANK(#REF!),"",#REF!)</f>
        <v>#REF!</v>
      </c>
      <c r="AU623" s="219" t="e">
        <f>IF(ISBLANK(#REF!),"",#REF!)</f>
        <v>#REF!</v>
      </c>
      <c r="AV623" s="219" t="e">
        <f>IF(ISBLANK(#REF!),"",#REF!)</f>
        <v>#REF!</v>
      </c>
      <c r="AW623" s="219" t="e">
        <f>IF(ISBLANK(#REF!),"",#REF!)</f>
        <v>#REF!</v>
      </c>
      <c r="AX623" s="219" t="e">
        <f>IF(ISBLANK(#REF!),"",#REF!)</f>
        <v>#REF!</v>
      </c>
      <c r="AY623" s="226" t="e">
        <f>IF(ISBLANK(#REF!),"",#REF!)</f>
        <v>#REF!</v>
      </c>
      <c r="AZ623" s="219" t="e">
        <f>IF(ISBLANK(#REF!),"",#REF!)</f>
        <v>#REF!</v>
      </c>
      <c r="BA623" s="219" t="e">
        <f>IF(ISBLANK(#REF!),"",#REF!)</f>
        <v>#REF!</v>
      </c>
      <c r="BB623" s="219" t="e">
        <f>IF(ISBLANK(#REF!),"",#REF!)</f>
        <v>#REF!</v>
      </c>
      <c r="BC623" s="219" t="e">
        <f>IF(ISBLANK(#REF!),"",#REF!)</f>
        <v>#REF!</v>
      </c>
      <c r="BD623" s="219" t="e">
        <f>IF(ISBLANK(#REF!),"",#REF!)</f>
        <v>#REF!</v>
      </c>
      <c r="BE623" s="219" t="e">
        <f>IF(ISBLANK(#REF!),"",#REF!)</f>
        <v>#REF!</v>
      </c>
      <c r="BF623" s="219" t="e">
        <f>IF(ISBLANK(#REF!),"",#REF!)</f>
        <v>#REF!</v>
      </c>
      <c r="BG623" s="219" t="e">
        <f>IF(ISBLANK(#REF!),"",#REF!)</f>
        <v>#REF!</v>
      </c>
      <c r="BH623" s="219" t="e">
        <f>IF(ISBLANK(#REF!),"",#REF!)</f>
        <v>#REF!</v>
      </c>
      <c r="BI623" s="219" t="e">
        <f>IF(ISBLANK(#REF!),"",#REF!)</f>
        <v>#REF!</v>
      </c>
      <c r="BJ623" s="219" t="e">
        <f>IF(ISBLANK(#REF!),"",#REF!)</f>
        <v>#REF!</v>
      </c>
      <c r="BK623" s="219" t="e">
        <f>IF(ISBLANK(#REF!),"",#REF!)</f>
        <v>#REF!</v>
      </c>
      <c r="BL623" s="219" t="e">
        <f>IF(ISBLANK(#REF!),"",#REF!)</f>
        <v>#REF!</v>
      </c>
      <c r="BM623" s="219" t="e">
        <f>IF(ISBLANK(#REF!),"",#REF!)</f>
        <v>#REF!</v>
      </c>
      <c r="BN623" s="219" t="e">
        <f>IF(ISBLANK(#REF!),"",#REF!)</f>
        <v>#REF!</v>
      </c>
      <c r="BO623" s="227" t="e">
        <f t="shared" si="166"/>
        <v>#REF!</v>
      </c>
      <c r="BP623" s="228" t="str">
        <f t="shared" si="169"/>
        <v/>
      </c>
      <c r="BQ623" s="229" t="str">
        <f t="shared" si="153"/>
        <v/>
      </c>
      <c r="BR623" s="228" t="e">
        <f t="shared" si="167"/>
        <v>#REF!</v>
      </c>
      <c r="BS623" s="230" t="e">
        <f t="shared" si="168"/>
        <v>#REF!</v>
      </c>
    </row>
    <row r="624" spans="1:71">
      <c r="A624" s="213" t="e">
        <f>IF(ISBLANK(#REF!),"",#REF!)</f>
        <v>#REF!</v>
      </c>
      <c r="B624" s="214" t="e">
        <f>IF(ISBLANK(#REF!),"",#REF!)</f>
        <v>#REF!</v>
      </c>
      <c r="C624" s="214" t="e">
        <f>IF(ISBLANK(#REF!),"",#REF!)</f>
        <v>#REF!</v>
      </c>
      <c r="D624" s="214" t="e">
        <f>IF(ISBLANK(#REF!),"",#REF!)</f>
        <v>#REF!</v>
      </c>
      <c r="E624" s="214" t="e">
        <f>IF(ISBLANK(#REF!),"",#REF!)</f>
        <v>#REF!</v>
      </c>
      <c r="F624" s="214" t="e">
        <f>IF(ISBLANK(#REF!),"",#REF!)</f>
        <v>#REF!</v>
      </c>
      <c r="G624" s="214" t="e">
        <f>IF(ISBLANK(#REF!),"",#REF!)</f>
        <v>#REF!</v>
      </c>
      <c r="H624" s="215" t="e">
        <f>IF(ISBLANK(#REF!),"",#REF!)</f>
        <v>#REF!</v>
      </c>
      <c r="I624" s="214" t="e">
        <f>IF(ISBLANK(#REF!),"",#REF!)</f>
        <v>#REF!</v>
      </c>
      <c r="J624" s="216" t="e">
        <f>IF(ISBLANK(#REF!),"",#REF!)</f>
        <v>#REF!</v>
      </c>
      <c r="K624" s="217" t="e">
        <f>IF(ISBLANK(#REF!),"",#REF!)</f>
        <v>#REF!</v>
      </c>
      <c r="L624" s="217" t="e">
        <f>IF(ISBLANK(#REF!),"",#REF!)</f>
        <v>#REF!</v>
      </c>
      <c r="M624" s="218" t="e">
        <f>IF(ISBLANK(#REF!),"",#REF!)</f>
        <v>#REF!</v>
      </c>
      <c r="N624" s="218" t="e">
        <f>IF(ISBLANK(#REF!),"",#REF!)</f>
        <v>#REF!</v>
      </c>
      <c r="O624" s="220" t="str">
        <f>IFERROR(VLOOKUP(_xlfn.CONCAT('Team Roster - Final'!$A624," : ",'Team Roster - Final'!$BM624),'Rate Calculations'!$C$4:$G$1100,5,FALSE),"")</f>
        <v/>
      </c>
      <c r="P624" s="225">
        <f>IF(ISBLANK('Rate Calculations'!$H626),"",'Rate Calculations'!$H626)</f>
        <v>1.7500000000000002E-2</v>
      </c>
      <c r="Q624" s="220" t="str">
        <f t="shared" si="154"/>
        <v/>
      </c>
      <c r="R624" s="221">
        <f>IF(ISBLANK('Rate Calculations'!$J626),"",'Rate Calculations'!$J626)</f>
        <v>3.5000000000000003E-2</v>
      </c>
      <c r="S624" s="220" t="str">
        <f t="shared" si="155"/>
        <v/>
      </c>
      <c r="T624" s="225" t="str">
        <f>IFERROR(VLOOKUP(_xlfn.CONCAT('Team Roster - Final'!$A624," : ",'Team Roster - Final'!$BM624),'Rate Calculations'!$C$4:$S$1100,10,FALSE),"")</f>
        <v/>
      </c>
      <c r="U624" s="225" t="str">
        <f>IFERROR(VLOOKUP(_xlfn.CONCAT('Team Roster - Final'!$A624," : ",'Team Roster - Final'!$BM624),'Rate Calculations'!$C$4:$S$1100,11,FALSE),"")</f>
        <v/>
      </c>
      <c r="V624" s="222" t="str">
        <f t="shared" si="156"/>
        <v/>
      </c>
      <c r="W624" s="222" t="str">
        <f t="shared" si="157"/>
        <v/>
      </c>
      <c r="X624" s="223" t="str">
        <f>IFERROR(VLOOKUP(_xlfn.CONCAT('Team Roster - Final'!$A624," : ",'Team Roster - Final'!$BM624),'Rate Calculations'!$C$4:$S$1100,14,FALSE),"")</f>
        <v/>
      </c>
      <c r="Y624" s="222" t="str">
        <f t="shared" si="158"/>
        <v/>
      </c>
      <c r="Z624" s="222" t="str">
        <f t="shared" si="159"/>
        <v/>
      </c>
      <c r="AA624" s="224" t="str">
        <f>IFERROR(IF(#REF!="Yes",$Y624, $Y624+$Q624*0.5),"")</f>
        <v/>
      </c>
      <c r="AB624" s="224" t="str">
        <f>IFERROR(IF(#REF!="Yes",$Z624, $Z624+$S624*0.5),"")</f>
        <v/>
      </c>
      <c r="AC624" s="220" t="str">
        <f>IFERROR(VLOOKUP(_xlfn.CONCAT('Team Roster - Final'!$A624," : ",'Team Roster - Final'!$BM624),'Rate Calculations'!$C$4:$U$1100,19,FALSE),"")</f>
        <v/>
      </c>
      <c r="AD624" s="220" t="str">
        <f t="shared" si="160"/>
        <v/>
      </c>
      <c r="AE624" s="220" t="str">
        <f t="shared" si="161"/>
        <v/>
      </c>
      <c r="AF624" s="225" t="str">
        <f>IFERROR(VLOOKUP(_xlfn.CONCAT('Team Roster - Final'!$A624," : ",'Team Roster - Final'!$BM624),'Rate Calculations'!$C$4:$AB$1100,22,FALSE),"")</f>
        <v/>
      </c>
      <c r="AG624" s="225" t="str">
        <f>IFERROR(VLOOKUP(_xlfn.CONCAT('Team Roster - Final'!$A624," : ",'Team Roster - Final'!$BM624),'Rate Calculations'!$C$4:$AB$1100,23,FALSE),"")</f>
        <v/>
      </c>
      <c r="AH624" s="222" t="str">
        <f t="shared" si="162"/>
        <v/>
      </c>
      <c r="AI624" s="222" t="str">
        <f t="shared" si="163"/>
        <v/>
      </c>
      <c r="AJ624" s="223" t="str">
        <f>Table1[[#This Row],[Home Office
Net Fee %]]</f>
        <v/>
      </c>
      <c r="AK624" s="222" t="str">
        <f t="shared" si="164"/>
        <v/>
      </c>
      <c r="AL624" s="222" t="str">
        <f t="shared" si="165"/>
        <v/>
      </c>
      <c r="AM624" s="215" t="str">
        <f>IFERROR(IF(#REF!="Yes",$AK624,($AK624+$AD624*0.5)),"")</f>
        <v/>
      </c>
      <c r="AN624" s="215" t="str">
        <f>IFERROR(IF(#REF!="Yes",$AL624,($AL624+$AE624*0.5)),"")</f>
        <v/>
      </c>
      <c r="AO624" s="374" t="str">
        <f>IF(ISBLANK('Team Roster Proposed - FBR'!Q625),"",'Team Roster Proposed - FBR'!Q625)</f>
        <v/>
      </c>
      <c r="AP624" s="226" t="e">
        <f>IF(ISBLANK(#REF!),"",#REF!)</f>
        <v>#REF!</v>
      </c>
      <c r="AQ624" s="226" t="e">
        <f>IF(ISBLANK(#REF!),"",#REF!)</f>
        <v>#REF!</v>
      </c>
      <c r="AR624" s="226" t="e">
        <f>IF(ISBLANK(#REF!),"",#REF!)</f>
        <v>#REF!</v>
      </c>
      <c r="AS624" s="219" t="e">
        <f>IF(ISBLANK(#REF!),"",#REF!)</f>
        <v>#REF!</v>
      </c>
      <c r="AT624" s="219" t="e">
        <f>IF(ISBLANK(#REF!),"",#REF!)</f>
        <v>#REF!</v>
      </c>
      <c r="AU624" s="219" t="e">
        <f>IF(ISBLANK(#REF!),"",#REF!)</f>
        <v>#REF!</v>
      </c>
      <c r="AV624" s="219" t="e">
        <f>IF(ISBLANK(#REF!),"",#REF!)</f>
        <v>#REF!</v>
      </c>
      <c r="AW624" s="219" t="e">
        <f>IF(ISBLANK(#REF!),"",#REF!)</f>
        <v>#REF!</v>
      </c>
      <c r="AX624" s="219" t="e">
        <f>IF(ISBLANK(#REF!),"",#REF!)</f>
        <v>#REF!</v>
      </c>
      <c r="AY624" s="226" t="e">
        <f>IF(ISBLANK(#REF!),"",#REF!)</f>
        <v>#REF!</v>
      </c>
      <c r="AZ624" s="219" t="e">
        <f>IF(ISBLANK(#REF!),"",#REF!)</f>
        <v>#REF!</v>
      </c>
      <c r="BA624" s="219" t="e">
        <f>IF(ISBLANK(#REF!),"",#REF!)</f>
        <v>#REF!</v>
      </c>
      <c r="BB624" s="219" t="e">
        <f>IF(ISBLANK(#REF!),"",#REF!)</f>
        <v>#REF!</v>
      </c>
      <c r="BC624" s="219" t="e">
        <f>IF(ISBLANK(#REF!),"",#REF!)</f>
        <v>#REF!</v>
      </c>
      <c r="BD624" s="219" t="e">
        <f>IF(ISBLANK(#REF!),"",#REF!)</f>
        <v>#REF!</v>
      </c>
      <c r="BE624" s="219" t="e">
        <f>IF(ISBLANK(#REF!),"",#REF!)</f>
        <v>#REF!</v>
      </c>
      <c r="BF624" s="219" t="e">
        <f>IF(ISBLANK(#REF!),"",#REF!)</f>
        <v>#REF!</v>
      </c>
      <c r="BG624" s="219" t="e">
        <f>IF(ISBLANK(#REF!),"",#REF!)</f>
        <v>#REF!</v>
      </c>
      <c r="BH624" s="219" t="e">
        <f>IF(ISBLANK(#REF!),"",#REF!)</f>
        <v>#REF!</v>
      </c>
      <c r="BI624" s="219" t="e">
        <f>IF(ISBLANK(#REF!),"",#REF!)</f>
        <v>#REF!</v>
      </c>
      <c r="BJ624" s="219" t="e">
        <f>IF(ISBLANK(#REF!),"",#REF!)</f>
        <v>#REF!</v>
      </c>
      <c r="BK624" s="219" t="e">
        <f>IF(ISBLANK(#REF!),"",#REF!)</f>
        <v>#REF!</v>
      </c>
      <c r="BL624" s="219" t="e">
        <f>IF(ISBLANK(#REF!),"",#REF!)</f>
        <v>#REF!</v>
      </c>
      <c r="BM624" s="219" t="e">
        <f>IF(ISBLANK(#REF!),"",#REF!)</f>
        <v>#REF!</v>
      </c>
      <c r="BN624" s="219" t="e">
        <f>IF(ISBLANK(#REF!),"",#REF!)</f>
        <v>#REF!</v>
      </c>
      <c r="BO624" s="227" t="e">
        <f t="shared" si="166"/>
        <v>#REF!</v>
      </c>
      <c r="BP624" s="228" t="str">
        <f t="shared" si="169"/>
        <v/>
      </c>
      <c r="BQ624" s="229" t="str">
        <f t="shared" si="153"/>
        <v/>
      </c>
      <c r="BR624" s="228" t="e">
        <f t="shared" si="167"/>
        <v>#REF!</v>
      </c>
      <c r="BS624" s="230" t="e">
        <f t="shared" si="168"/>
        <v>#REF!</v>
      </c>
    </row>
    <row r="625" spans="1:71">
      <c r="A625" s="213" t="e">
        <f>IF(ISBLANK(#REF!),"",#REF!)</f>
        <v>#REF!</v>
      </c>
      <c r="B625" s="214" t="e">
        <f>IF(ISBLANK(#REF!),"",#REF!)</f>
        <v>#REF!</v>
      </c>
      <c r="C625" s="214" t="e">
        <f>IF(ISBLANK(#REF!),"",#REF!)</f>
        <v>#REF!</v>
      </c>
      <c r="D625" s="214" t="e">
        <f>IF(ISBLANK(#REF!),"",#REF!)</f>
        <v>#REF!</v>
      </c>
      <c r="E625" s="214" t="e">
        <f>IF(ISBLANK(#REF!),"",#REF!)</f>
        <v>#REF!</v>
      </c>
      <c r="F625" s="214" t="e">
        <f>IF(ISBLANK(#REF!),"",#REF!)</f>
        <v>#REF!</v>
      </c>
      <c r="G625" s="214" t="e">
        <f>IF(ISBLANK(#REF!),"",#REF!)</f>
        <v>#REF!</v>
      </c>
      <c r="H625" s="215" t="e">
        <f>IF(ISBLANK(#REF!),"",#REF!)</f>
        <v>#REF!</v>
      </c>
      <c r="I625" s="214" t="e">
        <f>IF(ISBLANK(#REF!),"",#REF!)</f>
        <v>#REF!</v>
      </c>
      <c r="J625" s="216" t="e">
        <f>IF(ISBLANK(#REF!),"",#REF!)</f>
        <v>#REF!</v>
      </c>
      <c r="K625" s="217" t="e">
        <f>IF(ISBLANK(#REF!),"",#REF!)</f>
        <v>#REF!</v>
      </c>
      <c r="L625" s="217" t="e">
        <f>IF(ISBLANK(#REF!),"",#REF!)</f>
        <v>#REF!</v>
      </c>
      <c r="M625" s="218" t="e">
        <f>IF(ISBLANK(#REF!),"",#REF!)</f>
        <v>#REF!</v>
      </c>
      <c r="N625" s="218" t="e">
        <f>IF(ISBLANK(#REF!),"",#REF!)</f>
        <v>#REF!</v>
      </c>
      <c r="O625" s="220" t="str">
        <f>IFERROR(VLOOKUP(_xlfn.CONCAT('Team Roster - Final'!$A625," : ",'Team Roster - Final'!$BM625),'Rate Calculations'!$C$4:$G$1100,5,FALSE),"")</f>
        <v/>
      </c>
      <c r="P625" s="225">
        <f>IF(ISBLANK('Rate Calculations'!$H627),"",'Rate Calculations'!$H627)</f>
        <v>1.7500000000000002E-2</v>
      </c>
      <c r="Q625" s="220" t="str">
        <f t="shared" si="154"/>
        <v/>
      </c>
      <c r="R625" s="221">
        <f>IF(ISBLANK('Rate Calculations'!$J627),"",'Rate Calculations'!$J627)</f>
        <v>3.5000000000000003E-2</v>
      </c>
      <c r="S625" s="220" t="str">
        <f t="shared" si="155"/>
        <v/>
      </c>
      <c r="T625" s="225" t="str">
        <f>IFERROR(VLOOKUP(_xlfn.CONCAT('Team Roster - Final'!$A625," : ",'Team Roster - Final'!$BM625),'Rate Calculations'!$C$4:$S$1100,10,FALSE),"")</f>
        <v/>
      </c>
      <c r="U625" s="225" t="str">
        <f>IFERROR(VLOOKUP(_xlfn.CONCAT('Team Roster - Final'!$A625," : ",'Team Roster - Final'!$BM625),'Rate Calculations'!$C$4:$S$1100,11,FALSE),"")</f>
        <v/>
      </c>
      <c r="V625" s="222" t="str">
        <f t="shared" si="156"/>
        <v/>
      </c>
      <c r="W625" s="222" t="str">
        <f t="shared" si="157"/>
        <v/>
      </c>
      <c r="X625" s="223" t="str">
        <f>IFERROR(VLOOKUP(_xlfn.CONCAT('Team Roster - Final'!$A625," : ",'Team Roster - Final'!$BM625),'Rate Calculations'!$C$4:$S$1100,14,FALSE),"")</f>
        <v/>
      </c>
      <c r="Y625" s="222" t="str">
        <f t="shared" si="158"/>
        <v/>
      </c>
      <c r="Z625" s="222" t="str">
        <f t="shared" si="159"/>
        <v/>
      </c>
      <c r="AA625" s="224" t="str">
        <f>IFERROR(IF(#REF!="Yes",$Y625, $Y625+$Q625*0.5),"")</f>
        <v/>
      </c>
      <c r="AB625" s="224" t="str">
        <f>IFERROR(IF(#REF!="Yes",$Z625, $Z625+$S625*0.5),"")</f>
        <v/>
      </c>
      <c r="AC625" s="220" t="str">
        <f>IFERROR(VLOOKUP(_xlfn.CONCAT('Team Roster - Final'!$A625," : ",'Team Roster - Final'!$BM625),'Rate Calculations'!$C$4:$U$1100,19,FALSE),"")</f>
        <v/>
      </c>
      <c r="AD625" s="220" t="str">
        <f t="shared" si="160"/>
        <v/>
      </c>
      <c r="AE625" s="220" t="str">
        <f t="shared" si="161"/>
        <v/>
      </c>
      <c r="AF625" s="225" t="str">
        <f>IFERROR(VLOOKUP(_xlfn.CONCAT('Team Roster - Final'!$A625," : ",'Team Roster - Final'!$BM625),'Rate Calculations'!$C$4:$AB$1100,22,FALSE),"")</f>
        <v/>
      </c>
      <c r="AG625" s="225" t="str">
        <f>IFERROR(VLOOKUP(_xlfn.CONCAT('Team Roster - Final'!$A625," : ",'Team Roster - Final'!$BM625),'Rate Calculations'!$C$4:$AB$1100,23,FALSE),"")</f>
        <v/>
      </c>
      <c r="AH625" s="222" t="str">
        <f t="shared" si="162"/>
        <v/>
      </c>
      <c r="AI625" s="222" t="str">
        <f t="shared" si="163"/>
        <v/>
      </c>
      <c r="AJ625" s="223" t="str">
        <f>Table1[[#This Row],[Home Office
Net Fee %]]</f>
        <v/>
      </c>
      <c r="AK625" s="222" t="str">
        <f t="shared" si="164"/>
        <v/>
      </c>
      <c r="AL625" s="222" t="str">
        <f t="shared" si="165"/>
        <v/>
      </c>
      <c r="AM625" s="215" t="str">
        <f>IFERROR(IF(#REF!="Yes",$AK625,($AK625+$AD625*0.5)),"")</f>
        <v/>
      </c>
      <c r="AN625" s="215" t="str">
        <f>IFERROR(IF(#REF!="Yes",$AL625,($AL625+$AE625*0.5)),"")</f>
        <v/>
      </c>
      <c r="AO625" s="374" t="str">
        <f>IF(ISBLANK('Team Roster Proposed - FBR'!Q626),"",'Team Roster Proposed - FBR'!Q626)</f>
        <v/>
      </c>
      <c r="AP625" s="226" t="e">
        <f>IF(ISBLANK(#REF!),"",#REF!)</f>
        <v>#REF!</v>
      </c>
      <c r="AQ625" s="226" t="e">
        <f>IF(ISBLANK(#REF!),"",#REF!)</f>
        <v>#REF!</v>
      </c>
      <c r="AR625" s="226" t="e">
        <f>IF(ISBLANK(#REF!),"",#REF!)</f>
        <v>#REF!</v>
      </c>
      <c r="AS625" s="219" t="e">
        <f>IF(ISBLANK(#REF!),"",#REF!)</f>
        <v>#REF!</v>
      </c>
      <c r="AT625" s="219" t="e">
        <f>IF(ISBLANK(#REF!),"",#REF!)</f>
        <v>#REF!</v>
      </c>
      <c r="AU625" s="219" t="e">
        <f>IF(ISBLANK(#REF!),"",#REF!)</f>
        <v>#REF!</v>
      </c>
      <c r="AV625" s="219" t="e">
        <f>IF(ISBLANK(#REF!),"",#REF!)</f>
        <v>#REF!</v>
      </c>
      <c r="AW625" s="219" t="e">
        <f>IF(ISBLANK(#REF!),"",#REF!)</f>
        <v>#REF!</v>
      </c>
      <c r="AX625" s="219" t="e">
        <f>IF(ISBLANK(#REF!),"",#REF!)</f>
        <v>#REF!</v>
      </c>
      <c r="AY625" s="226" t="e">
        <f>IF(ISBLANK(#REF!),"",#REF!)</f>
        <v>#REF!</v>
      </c>
      <c r="AZ625" s="219" t="e">
        <f>IF(ISBLANK(#REF!),"",#REF!)</f>
        <v>#REF!</v>
      </c>
      <c r="BA625" s="219" t="e">
        <f>IF(ISBLANK(#REF!),"",#REF!)</f>
        <v>#REF!</v>
      </c>
      <c r="BB625" s="219" t="e">
        <f>IF(ISBLANK(#REF!),"",#REF!)</f>
        <v>#REF!</v>
      </c>
      <c r="BC625" s="219" t="e">
        <f>IF(ISBLANK(#REF!),"",#REF!)</f>
        <v>#REF!</v>
      </c>
      <c r="BD625" s="219" t="e">
        <f>IF(ISBLANK(#REF!),"",#REF!)</f>
        <v>#REF!</v>
      </c>
      <c r="BE625" s="219" t="e">
        <f>IF(ISBLANK(#REF!),"",#REF!)</f>
        <v>#REF!</v>
      </c>
      <c r="BF625" s="219" t="e">
        <f>IF(ISBLANK(#REF!),"",#REF!)</f>
        <v>#REF!</v>
      </c>
      <c r="BG625" s="219" t="e">
        <f>IF(ISBLANK(#REF!),"",#REF!)</f>
        <v>#REF!</v>
      </c>
      <c r="BH625" s="219" t="e">
        <f>IF(ISBLANK(#REF!),"",#REF!)</f>
        <v>#REF!</v>
      </c>
      <c r="BI625" s="219" t="e">
        <f>IF(ISBLANK(#REF!),"",#REF!)</f>
        <v>#REF!</v>
      </c>
      <c r="BJ625" s="219" t="e">
        <f>IF(ISBLANK(#REF!),"",#REF!)</f>
        <v>#REF!</v>
      </c>
      <c r="BK625" s="219" t="e">
        <f>IF(ISBLANK(#REF!),"",#REF!)</f>
        <v>#REF!</v>
      </c>
      <c r="BL625" s="219" t="e">
        <f>IF(ISBLANK(#REF!),"",#REF!)</f>
        <v>#REF!</v>
      </c>
      <c r="BM625" s="219" t="e">
        <f>IF(ISBLANK(#REF!),"",#REF!)</f>
        <v>#REF!</v>
      </c>
      <c r="BN625" s="219" t="e">
        <f>IF(ISBLANK(#REF!),"",#REF!)</f>
        <v>#REF!</v>
      </c>
      <c r="BO625" s="227" t="e">
        <f t="shared" si="166"/>
        <v>#REF!</v>
      </c>
      <c r="BP625" s="228" t="str">
        <f t="shared" si="169"/>
        <v/>
      </c>
      <c r="BQ625" s="229" t="str">
        <f t="shared" si="153"/>
        <v/>
      </c>
      <c r="BR625" s="228" t="e">
        <f t="shared" si="167"/>
        <v>#REF!</v>
      </c>
      <c r="BS625" s="230" t="e">
        <f t="shared" si="168"/>
        <v>#REF!</v>
      </c>
    </row>
    <row r="626" spans="1:71">
      <c r="A626" s="213" t="e">
        <f>IF(ISBLANK(#REF!),"",#REF!)</f>
        <v>#REF!</v>
      </c>
      <c r="B626" s="214" t="e">
        <f>IF(ISBLANK(#REF!),"",#REF!)</f>
        <v>#REF!</v>
      </c>
      <c r="C626" s="214" t="e">
        <f>IF(ISBLANK(#REF!),"",#REF!)</f>
        <v>#REF!</v>
      </c>
      <c r="D626" s="214" t="e">
        <f>IF(ISBLANK(#REF!),"",#REF!)</f>
        <v>#REF!</v>
      </c>
      <c r="E626" s="214" t="e">
        <f>IF(ISBLANK(#REF!),"",#REF!)</f>
        <v>#REF!</v>
      </c>
      <c r="F626" s="214" t="e">
        <f>IF(ISBLANK(#REF!),"",#REF!)</f>
        <v>#REF!</v>
      </c>
      <c r="G626" s="214" t="e">
        <f>IF(ISBLANK(#REF!),"",#REF!)</f>
        <v>#REF!</v>
      </c>
      <c r="H626" s="215" t="e">
        <f>IF(ISBLANK(#REF!),"",#REF!)</f>
        <v>#REF!</v>
      </c>
      <c r="I626" s="214" t="e">
        <f>IF(ISBLANK(#REF!),"",#REF!)</f>
        <v>#REF!</v>
      </c>
      <c r="J626" s="216" t="e">
        <f>IF(ISBLANK(#REF!),"",#REF!)</f>
        <v>#REF!</v>
      </c>
      <c r="K626" s="217" t="e">
        <f>IF(ISBLANK(#REF!),"",#REF!)</f>
        <v>#REF!</v>
      </c>
      <c r="L626" s="217" t="e">
        <f>IF(ISBLANK(#REF!),"",#REF!)</f>
        <v>#REF!</v>
      </c>
      <c r="M626" s="218" t="e">
        <f>IF(ISBLANK(#REF!),"",#REF!)</f>
        <v>#REF!</v>
      </c>
      <c r="N626" s="218" t="e">
        <f>IF(ISBLANK(#REF!),"",#REF!)</f>
        <v>#REF!</v>
      </c>
      <c r="O626" s="220" t="str">
        <f>IFERROR(VLOOKUP(_xlfn.CONCAT('Team Roster - Final'!$A626," : ",'Team Roster - Final'!$BM626),'Rate Calculations'!$C$4:$G$1100,5,FALSE),"")</f>
        <v/>
      </c>
      <c r="P626" s="225">
        <f>IF(ISBLANK('Rate Calculations'!$H628),"",'Rate Calculations'!$H628)</f>
        <v>1.7500000000000002E-2</v>
      </c>
      <c r="Q626" s="220" t="str">
        <f t="shared" si="154"/>
        <v/>
      </c>
      <c r="R626" s="221">
        <f>IF(ISBLANK('Rate Calculations'!$J628),"",'Rate Calculations'!$J628)</f>
        <v>3.5000000000000003E-2</v>
      </c>
      <c r="S626" s="220" t="str">
        <f t="shared" si="155"/>
        <v/>
      </c>
      <c r="T626" s="225" t="str">
        <f>IFERROR(VLOOKUP(_xlfn.CONCAT('Team Roster - Final'!$A626," : ",'Team Roster - Final'!$BM626),'Rate Calculations'!$C$4:$S$1100,10,FALSE),"")</f>
        <v/>
      </c>
      <c r="U626" s="225" t="str">
        <f>IFERROR(VLOOKUP(_xlfn.CONCAT('Team Roster - Final'!$A626," : ",'Team Roster - Final'!$BM626),'Rate Calculations'!$C$4:$S$1100,11,FALSE),"")</f>
        <v/>
      </c>
      <c r="V626" s="222" t="str">
        <f t="shared" si="156"/>
        <v/>
      </c>
      <c r="W626" s="222" t="str">
        <f t="shared" si="157"/>
        <v/>
      </c>
      <c r="X626" s="223" t="str">
        <f>IFERROR(VLOOKUP(_xlfn.CONCAT('Team Roster - Final'!$A626," : ",'Team Roster - Final'!$BM626),'Rate Calculations'!$C$4:$S$1100,14,FALSE),"")</f>
        <v/>
      </c>
      <c r="Y626" s="222" t="str">
        <f t="shared" si="158"/>
        <v/>
      </c>
      <c r="Z626" s="222" t="str">
        <f t="shared" si="159"/>
        <v/>
      </c>
      <c r="AA626" s="224" t="str">
        <f>IFERROR(IF(#REF!="Yes",$Y626, $Y626+$Q626*0.5),"")</f>
        <v/>
      </c>
      <c r="AB626" s="224" t="str">
        <f>IFERROR(IF(#REF!="Yes",$Z626, $Z626+$S626*0.5),"")</f>
        <v/>
      </c>
      <c r="AC626" s="220" t="str">
        <f>IFERROR(VLOOKUP(_xlfn.CONCAT('Team Roster - Final'!$A626," : ",'Team Roster - Final'!$BM626),'Rate Calculations'!$C$4:$U$1100,19,FALSE),"")</f>
        <v/>
      </c>
      <c r="AD626" s="220" t="str">
        <f t="shared" si="160"/>
        <v/>
      </c>
      <c r="AE626" s="220" t="str">
        <f t="shared" si="161"/>
        <v/>
      </c>
      <c r="AF626" s="225" t="str">
        <f>IFERROR(VLOOKUP(_xlfn.CONCAT('Team Roster - Final'!$A626," : ",'Team Roster - Final'!$BM626),'Rate Calculations'!$C$4:$AB$1100,22,FALSE),"")</f>
        <v/>
      </c>
      <c r="AG626" s="225" t="str">
        <f>IFERROR(VLOOKUP(_xlfn.CONCAT('Team Roster - Final'!$A626," : ",'Team Roster - Final'!$BM626),'Rate Calculations'!$C$4:$AB$1100,23,FALSE),"")</f>
        <v/>
      </c>
      <c r="AH626" s="222" t="str">
        <f t="shared" si="162"/>
        <v/>
      </c>
      <c r="AI626" s="222" t="str">
        <f t="shared" si="163"/>
        <v/>
      </c>
      <c r="AJ626" s="223" t="str">
        <f>Table1[[#This Row],[Home Office
Net Fee %]]</f>
        <v/>
      </c>
      <c r="AK626" s="222" t="str">
        <f t="shared" si="164"/>
        <v/>
      </c>
      <c r="AL626" s="222" t="str">
        <f t="shared" si="165"/>
        <v/>
      </c>
      <c r="AM626" s="215" t="str">
        <f>IFERROR(IF(#REF!="Yes",$AK626,($AK626+$AD626*0.5)),"")</f>
        <v/>
      </c>
      <c r="AN626" s="215" t="str">
        <f>IFERROR(IF(#REF!="Yes",$AL626,($AL626+$AE626*0.5)),"")</f>
        <v/>
      </c>
      <c r="AO626" s="374" t="str">
        <f>IF(ISBLANK('Team Roster Proposed - FBR'!Q627),"",'Team Roster Proposed - FBR'!Q627)</f>
        <v/>
      </c>
      <c r="AP626" s="226" t="e">
        <f>IF(ISBLANK(#REF!),"",#REF!)</f>
        <v>#REF!</v>
      </c>
      <c r="AQ626" s="226" t="e">
        <f>IF(ISBLANK(#REF!),"",#REF!)</f>
        <v>#REF!</v>
      </c>
      <c r="AR626" s="226" t="e">
        <f>IF(ISBLANK(#REF!),"",#REF!)</f>
        <v>#REF!</v>
      </c>
      <c r="AS626" s="219" t="e">
        <f>IF(ISBLANK(#REF!),"",#REF!)</f>
        <v>#REF!</v>
      </c>
      <c r="AT626" s="219" t="e">
        <f>IF(ISBLANK(#REF!),"",#REF!)</f>
        <v>#REF!</v>
      </c>
      <c r="AU626" s="219" t="e">
        <f>IF(ISBLANK(#REF!),"",#REF!)</f>
        <v>#REF!</v>
      </c>
      <c r="AV626" s="219" t="e">
        <f>IF(ISBLANK(#REF!),"",#REF!)</f>
        <v>#REF!</v>
      </c>
      <c r="AW626" s="219" t="e">
        <f>IF(ISBLANK(#REF!),"",#REF!)</f>
        <v>#REF!</v>
      </c>
      <c r="AX626" s="219" t="e">
        <f>IF(ISBLANK(#REF!),"",#REF!)</f>
        <v>#REF!</v>
      </c>
      <c r="AY626" s="226" t="e">
        <f>IF(ISBLANK(#REF!),"",#REF!)</f>
        <v>#REF!</v>
      </c>
      <c r="AZ626" s="219" t="e">
        <f>IF(ISBLANK(#REF!),"",#REF!)</f>
        <v>#REF!</v>
      </c>
      <c r="BA626" s="219" t="e">
        <f>IF(ISBLANK(#REF!),"",#REF!)</f>
        <v>#REF!</v>
      </c>
      <c r="BB626" s="219" t="e">
        <f>IF(ISBLANK(#REF!),"",#REF!)</f>
        <v>#REF!</v>
      </c>
      <c r="BC626" s="219" t="e">
        <f>IF(ISBLANK(#REF!),"",#REF!)</f>
        <v>#REF!</v>
      </c>
      <c r="BD626" s="219" t="e">
        <f>IF(ISBLANK(#REF!),"",#REF!)</f>
        <v>#REF!</v>
      </c>
      <c r="BE626" s="219" t="e">
        <f>IF(ISBLANK(#REF!),"",#REF!)</f>
        <v>#REF!</v>
      </c>
      <c r="BF626" s="219" t="e">
        <f>IF(ISBLANK(#REF!),"",#REF!)</f>
        <v>#REF!</v>
      </c>
      <c r="BG626" s="219" t="e">
        <f>IF(ISBLANK(#REF!),"",#REF!)</f>
        <v>#REF!</v>
      </c>
      <c r="BH626" s="219" t="e">
        <f>IF(ISBLANK(#REF!),"",#REF!)</f>
        <v>#REF!</v>
      </c>
      <c r="BI626" s="219" t="e">
        <f>IF(ISBLANK(#REF!),"",#REF!)</f>
        <v>#REF!</v>
      </c>
      <c r="BJ626" s="219" t="e">
        <f>IF(ISBLANK(#REF!),"",#REF!)</f>
        <v>#REF!</v>
      </c>
      <c r="BK626" s="219" t="e">
        <f>IF(ISBLANK(#REF!),"",#REF!)</f>
        <v>#REF!</v>
      </c>
      <c r="BL626" s="219" t="e">
        <f>IF(ISBLANK(#REF!),"",#REF!)</f>
        <v>#REF!</v>
      </c>
      <c r="BM626" s="219" t="e">
        <f>IF(ISBLANK(#REF!),"",#REF!)</f>
        <v>#REF!</v>
      </c>
      <c r="BN626" s="219" t="e">
        <f>IF(ISBLANK(#REF!),"",#REF!)</f>
        <v>#REF!</v>
      </c>
      <c r="BO626" s="227" t="e">
        <f t="shared" si="166"/>
        <v>#REF!</v>
      </c>
      <c r="BP626" s="228" t="str">
        <f t="shared" si="169"/>
        <v/>
      </c>
      <c r="BQ626" s="229" t="str">
        <f t="shared" si="153"/>
        <v/>
      </c>
      <c r="BR626" s="228" t="e">
        <f t="shared" si="167"/>
        <v>#REF!</v>
      </c>
      <c r="BS626" s="230" t="e">
        <f t="shared" si="168"/>
        <v>#REF!</v>
      </c>
    </row>
    <row r="627" spans="1:71">
      <c r="A627" s="213" t="e">
        <f>IF(ISBLANK(#REF!),"",#REF!)</f>
        <v>#REF!</v>
      </c>
      <c r="B627" s="214" t="e">
        <f>IF(ISBLANK(#REF!),"",#REF!)</f>
        <v>#REF!</v>
      </c>
      <c r="C627" s="214" t="e">
        <f>IF(ISBLANK(#REF!),"",#REF!)</f>
        <v>#REF!</v>
      </c>
      <c r="D627" s="214" t="e">
        <f>IF(ISBLANK(#REF!),"",#REF!)</f>
        <v>#REF!</v>
      </c>
      <c r="E627" s="214" t="e">
        <f>IF(ISBLANK(#REF!),"",#REF!)</f>
        <v>#REF!</v>
      </c>
      <c r="F627" s="214" t="e">
        <f>IF(ISBLANK(#REF!),"",#REF!)</f>
        <v>#REF!</v>
      </c>
      <c r="G627" s="214" t="e">
        <f>IF(ISBLANK(#REF!),"",#REF!)</f>
        <v>#REF!</v>
      </c>
      <c r="H627" s="215" t="e">
        <f>IF(ISBLANK(#REF!),"",#REF!)</f>
        <v>#REF!</v>
      </c>
      <c r="I627" s="214" t="e">
        <f>IF(ISBLANK(#REF!),"",#REF!)</f>
        <v>#REF!</v>
      </c>
      <c r="J627" s="216" t="e">
        <f>IF(ISBLANK(#REF!),"",#REF!)</f>
        <v>#REF!</v>
      </c>
      <c r="K627" s="217" t="e">
        <f>IF(ISBLANK(#REF!),"",#REF!)</f>
        <v>#REF!</v>
      </c>
      <c r="L627" s="217" t="e">
        <f>IF(ISBLANK(#REF!),"",#REF!)</f>
        <v>#REF!</v>
      </c>
      <c r="M627" s="218" t="e">
        <f>IF(ISBLANK(#REF!),"",#REF!)</f>
        <v>#REF!</v>
      </c>
      <c r="N627" s="218" t="e">
        <f>IF(ISBLANK(#REF!),"",#REF!)</f>
        <v>#REF!</v>
      </c>
      <c r="O627" s="220" t="str">
        <f>IFERROR(VLOOKUP(_xlfn.CONCAT('Team Roster - Final'!$A627," : ",'Team Roster - Final'!$BM627),'Rate Calculations'!$C$4:$G$1100,5,FALSE),"")</f>
        <v/>
      </c>
      <c r="P627" s="225">
        <f>IF(ISBLANK('Rate Calculations'!$H629),"",'Rate Calculations'!$H629)</f>
        <v>1.7500000000000002E-2</v>
      </c>
      <c r="Q627" s="220" t="str">
        <f t="shared" si="154"/>
        <v/>
      </c>
      <c r="R627" s="221">
        <f>IF(ISBLANK('Rate Calculations'!$J629),"",'Rate Calculations'!$J629)</f>
        <v>3.5000000000000003E-2</v>
      </c>
      <c r="S627" s="220" t="str">
        <f t="shared" si="155"/>
        <v/>
      </c>
      <c r="T627" s="225" t="str">
        <f>IFERROR(VLOOKUP(_xlfn.CONCAT('Team Roster - Final'!$A627," : ",'Team Roster - Final'!$BM627),'Rate Calculations'!$C$4:$S$1100,10,FALSE),"")</f>
        <v/>
      </c>
      <c r="U627" s="225" t="str">
        <f>IFERROR(VLOOKUP(_xlfn.CONCAT('Team Roster - Final'!$A627," : ",'Team Roster - Final'!$BM627),'Rate Calculations'!$C$4:$S$1100,11,FALSE),"")</f>
        <v/>
      </c>
      <c r="V627" s="222" t="str">
        <f t="shared" si="156"/>
        <v/>
      </c>
      <c r="W627" s="222" t="str">
        <f t="shared" si="157"/>
        <v/>
      </c>
      <c r="X627" s="223" t="str">
        <f>IFERROR(VLOOKUP(_xlfn.CONCAT('Team Roster - Final'!$A627," : ",'Team Roster - Final'!$BM627),'Rate Calculations'!$C$4:$S$1100,14,FALSE),"")</f>
        <v/>
      </c>
      <c r="Y627" s="222" t="str">
        <f t="shared" si="158"/>
        <v/>
      </c>
      <c r="Z627" s="222" t="str">
        <f t="shared" si="159"/>
        <v/>
      </c>
      <c r="AA627" s="224" t="str">
        <f>IFERROR(IF(#REF!="Yes",$Y627, $Y627+$Q627*0.5),"")</f>
        <v/>
      </c>
      <c r="AB627" s="224" t="str">
        <f>IFERROR(IF(#REF!="Yes",$Z627, $Z627+$S627*0.5),"")</f>
        <v/>
      </c>
      <c r="AC627" s="220" t="str">
        <f>IFERROR(VLOOKUP(_xlfn.CONCAT('Team Roster - Final'!$A627," : ",'Team Roster - Final'!$BM627),'Rate Calculations'!$C$4:$U$1100,19,FALSE),"")</f>
        <v/>
      </c>
      <c r="AD627" s="220" t="str">
        <f t="shared" si="160"/>
        <v/>
      </c>
      <c r="AE627" s="220" t="str">
        <f t="shared" si="161"/>
        <v/>
      </c>
      <c r="AF627" s="225" t="str">
        <f>IFERROR(VLOOKUP(_xlfn.CONCAT('Team Roster - Final'!$A627," : ",'Team Roster - Final'!$BM627),'Rate Calculations'!$C$4:$AB$1100,22,FALSE),"")</f>
        <v/>
      </c>
      <c r="AG627" s="225" t="str">
        <f>IFERROR(VLOOKUP(_xlfn.CONCAT('Team Roster - Final'!$A627," : ",'Team Roster - Final'!$BM627),'Rate Calculations'!$C$4:$AB$1100,23,FALSE),"")</f>
        <v/>
      </c>
      <c r="AH627" s="222" t="str">
        <f t="shared" si="162"/>
        <v/>
      </c>
      <c r="AI627" s="222" t="str">
        <f t="shared" si="163"/>
        <v/>
      </c>
      <c r="AJ627" s="223" t="str">
        <f>Table1[[#This Row],[Home Office
Net Fee %]]</f>
        <v/>
      </c>
      <c r="AK627" s="222" t="str">
        <f t="shared" si="164"/>
        <v/>
      </c>
      <c r="AL627" s="222" t="str">
        <f t="shared" si="165"/>
        <v/>
      </c>
      <c r="AM627" s="215" t="str">
        <f>IFERROR(IF(#REF!="Yes",$AK627,($AK627+$AD627*0.5)),"")</f>
        <v/>
      </c>
      <c r="AN627" s="215" t="str">
        <f>IFERROR(IF(#REF!="Yes",$AL627,($AL627+$AE627*0.5)),"")</f>
        <v/>
      </c>
      <c r="AO627" s="374" t="str">
        <f>IF(ISBLANK('Team Roster Proposed - FBR'!Q628),"",'Team Roster Proposed - FBR'!Q628)</f>
        <v/>
      </c>
      <c r="AP627" s="226" t="e">
        <f>IF(ISBLANK(#REF!),"",#REF!)</f>
        <v>#REF!</v>
      </c>
      <c r="AQ627" s="226" t="e">
        <f>IF(ISBLANK(#REF!),"",#REF!)</f>
        <v>#REF!</v>
      </c>
      <c r="AR627" s="226" t="e">
        <f>IF(ISBLANK(#REF!),"",#REF!)</f>
        <v>#REF!</v>
      </c>
      <c r="AS627" s="219" t="e">
        <f>IF(ISBLANK(#REF!),"",#REF!)</f>
        <v>#REF!</v>
      </c>
      <c r="AT627" s="219" t="e">
        <f>IF(ISBLANK(#REF!),"",#REF!)</f>
        <v>#REF!</v>
      </c>
      <c r="AU627" s="219" t="e">
        <f>IF(ISBLANK(#REF!),"",#REF!)</f>
        <v>#REF!</v>
      </c>
      <c r="AV627" s="219" t="e">
        <f>IF(ISBLANK(#REF!),"",#REF!)</f>
        <v>#REF!</v>
      </c>
      <c r="AW627" s="219" t="e">
        <f>IF(ISBLANK(#REF!),"",#REF!)</f>
        <v>#REF!</v>
      </c>
      <c r="AX627" s="219" t="e">
        <f>IF(ISBLANK(#REF!),"",#REF!)</f>
        <v>#REF!</v>
      </c>
      <c r="AY627" s="226" t="e">
        <f>IF(ISBLANK(#REF!),"",#REF!)</f>
        <v>#REF!</v>
      </c>
      <c r="AZ627" s="219" t="e">
        <f>IF(ISBLANK(#REF!),"",#REF!)</f>
        <v>#REF!</v>
      </c>
      <c r="BA627" s="219" t="e">
        <f>IF(ISBLANK(#REF!),"",#REF!)</f>
        <v>#REF!</v>
      </c>
      <c r="BB627" s="219" t="e">
        <f>IF(ISBLANK(#REF!),"",#REF!)</f>
        <v>#REF!</v>
      </c>
      <c r="BC627" s="219" t="e">
        <f>IF(ISBLANK(#REF!),"",#REF!)</f>
        <v>#REF!</v>
      </c>
      <c r="BD627" s="219" t="e">
        <f>IF(ISBLANK(#REF!),"",#REF!)</f>
        <v>#REF!</v>
      </c>
      <c r="BE627" s="219" t="e">
        <f>IF(ISBLANK(#REF!),"",#REF!)</f>
        <v>#REF!</v>
      </c>
      <c r="BF627" s="219" t="e">
        <f>IF(ISBLANK(#REF!),"",#REF!)</f>
        <v>#REF!</v>
      </c>
      <c r="BG627" s="219" t="e">
        <f>IF(ISBLANK(#REF!),"",#REF!)</f>
        <v>#REF!</v>
      </c>
      <c r="BH627" s="219" t="e">
        <f>IF(ISBLANK(#REF!),"",#REF!)</f>
        <v>#REF!</v>
      </c>
      <c r="BI627" s="219" t="e">
        <f>IF(ISBLANK(#REF!),"",#REF!)</f>
        <v>#REF!</v>
      </c>
      <c r="BJ627" s="219" t="e">
        <f>IF(ISBLANK(#REF!),"",#REF!)</f>
        <v>#REF!</v>
      </c>
      <c r="BK627" s="219" t="e">
        <f>IF(ISBLANK(#REF!),"",#REF!)</f>
        <v>#REF!</v>
      </c>
      <c r="BL627" s="219" t="e">
        <f>IF(ISBLANK(#REF!),"",#REF!)</f>
        <v>#REF!</v>
      </c>
      <c r="BM627" s="219" t="e">
        <f>IF(ISBLANK(#REF!),"",#REF!)</f>
        <v>#REF!</v>
      </c>
      <c r="BN627" s="219" t="e">
        <f>IF(ISBLANK(#REF!),"",#REF!)</f>
        <v>#REF!</v>
      </c>
      <c r="BO627" s="227" t="e">
        <f t="shared" si="166"/>
        <v>#REF!</v>
      </c>
      <c r="BP627" s="228" t="str">
        <f t="shared" si="169"/>
        <v/>
      </c>
      <c r="BQ627" s="229" t="str">
        <f t="shared" si="153"/>
        <v/>
      </c>
      <c r="BR627" s="228" t="e">
        <f t="shared" si="167"/>
        <v>#REF!</v>
      </c>
      <c r="BS627" s="230" t="e">
        <f t="shared" si="168"/>
        <v>#REF!</v>
      </c>
    </row>
    <row r="628" spans="1:71">
      <c r="A628" s="213" t="e">
        <f>IF(ISBLANK(#REF!),"",#REF!)</f>
        <v>#REF!</v>
      </c>
      <c r="B628" s="214" t="e">
        <f>IF(ISBLANK(#REF!),"",#REF!)</f>
        <v>#REF!</v>
      </c>
      <c r="C628" s="214" t="e">
        <f>IF(ISBLANK(#REF!),"",#REF!)</f>
        <v>#REF!</v>
      </c>
      <c r="D628" s="214" t="e">
        <f>IF(ISBLANK(#REF!),"",#REF!)</f>
        <v>#REF!</v>
      </c>
      <c r="E628" s="214" t="e">
        <f>IF(ISBLANK(#REF!),"",#REF!)</f>
        <v>#REF!</v>
      </c>
      <c r="F628" s="214" t="e">
        <f>IF(ISBLANK(#REF!),"",#REF!)</f>
        <v>#REF!</v>
      </c>
      <c r="G628" s="214" t="e">
        <f>IF(ISBLANK(#REF!),"",#REF!)</f>
        <v>#REF!</v>
      </c>
      <c r="H628" s="215" t="e">
        <f>IF(ISBLANK(#REF!),"",#REF!)</f>
        <v>#REF!</v>
      </c>
      <c r="I628" s="214" t="e">
        <f>IF(ISBLANK(#REF!),"",#REF!)</f>
        <v>#REF!</v>
      </c>
      <c r="J628" s="216" t="e">
        <f>IF(ISBLANK(#REF!),"",#REF!)</f>
        <v>#REF!</v>
      </c>
      <c r="K628" s="217" t="e">
        <f>IF(ISBLANK(#REF!),"",#REF!)</f>
        <v>#REF!</v>
      </c>
      <c r="L628" s="217" t="e">
        <f>IF(ISBLANK(#REF!),"",#REF!)</f>
        <v>#REF!</v>
      </c>
      <c r="M628" s="218" t="e">
        <f>IF(ISBLANK(#REF!),"",#REF!)</f>
        <v>#REF!</v>
      </c>
      <c r="N628" s="218" t="e">
        <f>IF(ISBLANK(#REF!),"",#REF!)</f>
        <v>#REF!</v>
      </c>
      <c r="O628" s="220" t="str">
        <f>IFERROR(VLOOKUP(_xlfn.CONCAT('Team Roster - Final'!$A628," : ",'Team Roster - Final'!$BM628),'Rate Calculations'!$C$4:$G$1100,5,FALSE),"")</f>
        <v/>
      </c>
      <c r="P628" s="225">
        <f>IF(ISBLANK('Rate Calculations'!$H630),"",'Rate Calculations'!$H630)</f>
        <v>1.7500000000000002E-2</v>
      </c>
      <c r="Q628" s="220" t="str">
        <f t="shared" si="154"/>
        <v/>
      </c>
      <c r="R628" s="221">
        <f>IF(ISBLANK('Rate Calculations'!$J630),"",'Rate Calculations'!$J630)</f>
        <v>3.5000000000000003E-2</v>
      </c>
      <c r="S628" s="220" t="str">
        <f t="shared" si="155"/>
        <v/>
      </c>
      <c r="T628" s="225" t="str">
        <f>IFERROR(VLOOKUP(_xlfn.CONCAT('Team Roster - Final'!$A628," : ",'Team Roster - Final'!$BM628),'Rate Calculations'!$C$4:$S$1100,10,FALSE),"")</f>
        <v/>
      </c>
      <c r="U628" s="225" t="str">
        <f>IFERROR(VLOOKUP(_xlfn.CONCAT('Team Roster - Final'!$A628," : ",'Team Roster - Final'!$BM628),'Rate Calculations'!$C$4:$S$1100,11,FALSE),"")</f>
        <v/>
      </c>
      <c r="V628" s="222" t="str">
        <f t="shared" si="156"/>
        <v/>
      </c>
      <c r="W628" s="222" t="str">
        <f t="shared" si="157"/>
        <v/>
      </c>
      <c r="X628" s="223" t="str">
        <f>IFERROR(VLOOKUP(_xlfn.CONCAT('Team Roster - Final'!$A628," : ",'Team Roster - Final'!$BM628),'Rate Calculations'!$C$4:$S$1100,14,FALSE),"")</f>
        <v/>
      </c>
      <c r="Y628" s="222" t="str">
        <f t="shared" si="158"/>
        <v/>
      </c>
      <c r="Z628" s="222" t="str">
        <f t="shared" si="159"/>
        <v/>
      </c>
      <c r="AA628" s="224" t="str">
        <f>IFERROR(IF(#REF!="Yes",$Y628, $Y628+$Q628*0.5),"")</f>
        <v/>
      </c>
      <c r="AB628" s="224" t="str">
        <f>IFERROR(IF(#REF!="Yes",$Z628, $Z628+$S628*0.5),"")</f>
        <v/>
      </c>
      <c r="AC628" s="220" t="str">
        <f>IFERROR(VLOOKUP(_xlfn.CONCAT('Team Roster - Final'!$A628," : ",'Team Roster - Final'!$BM628),'Rate Calculations'!$C$4:$U$1100,19,FALSE),"")</f>
        <v/>
      </c>
      <c r="AD628" s="220" t="str">
        <f t="shared" si="160"/>
        <v/>
      </c>
      <c r="AE628" s="220" t="str">
        <f t="shared" si="161"/>
        <v/>
      </c>
      <c r="AF628" s="225" t="str">
        <f>IFERROR(VLOOKUP(_xlfn.CONCAT('Team Roster - Final'!$A628," : ",'Team Roster - Final'!$BM628),'Rate Calculations'!$C$4:$AB$1100,22,FALSE),"")</f>
        <v/>
      </c>
      <c r="AG628" s="225" t="str">
        <f>IFERROR(VLOOKUP(_xlfn.CONCAT('Team Roster - Final'!$A628," : ",'Team Roster - Final'!$BM628),'Rate Calculations'!$C$4:$AB$1100,23,FALSE),"")</f>
        <v/>
      </c>
      <c r="AH628" s="222" t="str">
        <f t="shared" si="162"/>
        <v/>
      </c>
      <c r="AI628" s="222" t="str">
        <f t="shared" si="163"/>
        <v/>
      </c>
      <c r="AJ628" s="223" t="str">
        <f>Table1[[#This Row],[Home Office
Net Fee %]]</f>
        <v/>
      </c>
      <c r="AK628" s="222" t="str">
        <f t="shared" si="164"/>
        <v/>
      </c>
      <c r="AL628" s="222" t="str">
        <f t="shared" si="165"/>
        <v/>
      </c>
      <c r="AM628" s="215" t="str">
        <f>IFERROR(IF(#REF!="Yes",$AK628,($AK628+$AD628*0.5)),"")</f>
        <v/>
      </c>
      <c r="AN628" s="215" t="str">
        <f>IFERROR(IF(#REF!="Yes",$AL628,($AL628+$AE628*0.5)),"")</f>
        <v/>
      </c>
      <c r="AO628" s="374" t="str">
        <f>IF(ISBLANK('Team Roster Proposed - FBR'!Q629),"",'Team Roster Proposed - FBR'!Q629)</f>
        <v/>
      </c>
      <c r="AP628" s="226" t="e">
        <f>IF(ISBLANK(#REF!),"",#REF!)</f>
        <v>#REF!</v>
      </c>
      <c r="AQ628" s="226" t="e">
        <f>IF(ISBLANK(#REF!),"",#REF!)</f>
        <v>#REF!</v>
      </c>
      <c r="AR628" s="226" t="e">
        <f>IF(ISBLANK(#REF!),"",#REF!)</f>
        <v>#REF!</v>
      </c>
      <c r="AS628" s="219" t="e">
        <f>IF(ISBLANK(#REF!),"",#REF!)</f>
        <v>#REF!</v>
      </c>
      <c r="AT628" s="219" t="e">
        <f>IF(ISBLANK(#REF!),"",#REF!)</f>
        <v>#REF!</v>
      </c>
      <c r="AU628" s="219" t="e">
        <f>IF(ISBLANK(#REF!),"",#REF!)</f>
        <v>#REF!</v>
      </c>
      <c r="AV628" s="219" t="e">
        <f>IF(ISBLANK(#REF!),"",#REF!)</f>
        <v>#REF!</v>
      </c>
      <c r="AW628" s="219" t="e">
        <f>IF(ISBLANK(#REF!),"",#REF!)</f>
        <v>#REF!</v>
      </c>
      <c r="AX628" s="219" t="e">
        <f>IF(ISBLANK(#REF!),"",#REF!)</f>
        <v>#REF!</v>
      </c>
      <c r="AY628" s="226" t="e">
        <f>IF(ISBLANK(#REF!),"",#REF!)</f>
        <v>#REF!</v>
      </c>
      <c r="AZ628" s="219" t="e">
        <f>IF(ISBLANK(#REF!),"",#REF!)</f>
        <v>#REF!</v>
      </c>
      <c r="BA628" s="219" t="e">
        <f>IF(ISBLANK(#REF!),"",#REF!)</f>
        <v>#REF!</v>
      </c>
      <c r="BB628" s="219" t="e">
        <f>IF(ISBLANK(#REF!),"",#REF!)</f>
        <v>#REF!</v>
      </c>
      <c r="BC628" s="219" t="e">
        <f>IF(ISBLANK(#REF!),"",#REF!)</f>
        <v>#REF!</v>
      </c>
      <c r="BD628" s="219" t="e">
        <f>IF(ISBLANK(#REF!),"",#REF!)</f>
        <v>#REF!</v>
      </c>
      <c r="BE628" s="219" t="e">
        <f>IF(ISBLANK(#REF!),"",#REF!)</f>
        <v>#REF!</v>
      </c>
      <c r="BF628" s="219" t="e">
        <f>IF(ISBLANK(#REF!),"",#REF!)</f>
        <v>#REF!</v>
      </c>
      <c r="BG628" s="219" t="e">
        <f>IF(ISBLANK(#REF!),"",#REF!)</f>
        <v>#REF!</v>
      </c>
      <c r="BH628" s="219" t="e">
        <f>IF(ISBLANK(#REF!),"",#REF!)</f>
        <v>#REF!</v>
      </c>
      <c r="BI628" s="219" t="e">
        <f>IF(ISBLANK(#REF!),"",#REF!)</f>
        <v>#REF!</v>
      </c>
      <c r="BJ628" s="219" t="e">
        <f>IF(ISBLANK(#REF!),"",#REF!)</f>
        <v>#REF!</v>
      </c>
      <c r="BK628" s="219" t="e">
        <f>IF(ISBLANK(#REF!),"",#REF!)</f>
        <v>#REF!</v>
      </c>
      <c r="BL628" s="219" t="e">
        <f>IF(ISBLANK(#REF!),"",#REF!)</f>
        <v>#REF!</v>
      </c>
      <c r="BM628" s="219" t="e">
        <f>IF(ISBLANK(#REF!),"",#REF!)</f>
        <v>#REF!</v>
      </c>
      <c r="BN628" s="219" t="e">
        <f>IF(ISBLANK(#REF!),"",#REF!)</f>
        <v>#REF!</v>
      </c>
      <c r="BO628" s="227" t="e">
        <f t="shared" si="166"/>
        <v>#REF!</v>
      </c>
      <c r="BP628" s="228" t="str">
        <f t="shared" si="169"/>
        <v/>
      </c>
      <c r="BQ628" s="229" t="str">
        <f t="shared" si="153"/>
        <v/>
      </c>
      <c r="BR628" s="228" t="e">
        <f t="shared" si="167"/>
        <v>#REF!</v>
      </c>
      <c r="BS628" s="230" t="e">
        <f t="shared" si="168"/>
        <v>#REF!</v>
      </c>
    </row>
    <row r="629" spans="1:71">
      <c r="A629" s="213" t="e">
        <f>IF(ISBLANK(#REF!),"",#REF!)</f>
        <v>#REF!</v>
      </c>
      <c r="B629" s="214" t="e">
        <f>IF(ISBLANK(#REF!),"",#REF!)</f>
        <v>#REF!</v>
      </c>
      <c r="C629" s="214" t="e">
        <f>IF(ISBLANK(#REF!),"",#REF!)</f>
        <v>#REF!</v>
      </c>
      <c r="D629" s="214" t="e">
        <f>IF(ISBLANK(#REF!),"",#REF!)</f>
        <v>#REF!</v>
      </c>
      <c r="E629" s="214" t="e">
        <f>IF(ISBLANK(#REF!),"",#REF!)</f>
        <v>#REF!</v>
      </c>
      <c r="F629" s="214" t="e">
        <f>IF(ISBLANK(#REF!),"",#REF!)</f>
        <v>#REF!</v>
      </c>
      <c r="G629" s="214" t="e">
        <f>IF(ISBLANK(#REF!),"",#REF!)</f>
        <v>#REF!</v>
      </c>
      <c r="H629" s="215" t="e">
        <f>IF(ISBLANK(#REF!),"",#REF!)</f>
        <v>#REF!</v>
      </c>
      <c r="I629" s="214" t="e">
        <f>IF(ISBLANK(#REF!),"",#REF!)</f>
        <v>#REF!</v>
      </c>
      <c r="J629" s="216" t="e">
        <f>IF(ISBLANK(#REF!),"",#REF!)</f>
        <v>#REF!</v>
      </c>
      <c r="K629" s="217" t="e">
        <f>IF(ISBLANK(#REF!),"",#REF!)</f>
        <v>#REF!</v>
      </c>
      <c r="L629" s="217" t="e">
        <f>IF(ISBLANK(#REF!),"",#REF!)</f>
        <v>#REF!</v>
      </c>
      <c r="M629" s="218" t="e">
        <f>IF(ISBLANK(#REF!),"",#REF!)</f>
        <v>#REF!</v>
      </c>
      <c r="N629" s="218" t="e">
        <f>IF(ISBLANK(#REF!),"",#REF!)</f>
        <v>#REF!</v>
      </c>
      <c r="O629" s="220" t="str">
        <f>IFERROR(VLOOKUP(_xlfn.CONCAT('Team Roster - Final'!$A629," : ",'Team Roster - Final'!$BM629),'Rate Calculations'!$C$4:$G$1100,5,FALSE),"")</f>
        <v/>
      </c>
      <c r="P629" s="225">
        <f>IF(ISBLANK('Rate Calculations'!$H631),"",'Rate Calculations'!$H631)</f>
        <v>1.7500000000000002E-2</v>
      </c>
      <c r="Q629" s="220" t="str">
        <f t="shared" si="154"/>
        <v/>
      </c>
      <c r="R629" s="221">
        <f>IF(ISBLANK('Rate Calculations'!$J631),"",'Rate Calculations'!$J631)</f>
        <v>3.5000000000000003E-2</v>
      </c>
      <c r="S629" s="220" t="str">
        <f t="shared" si="155"/>
        <v/>
      </c>
      <c r="T629" s="225" t="str">
        <f>IFERROR(VLOOKUP(_xlfn.CONCAT('Team Roster - Final'!$A629," : ",'Team Roster - Final'!$BM629),'Rate Calculations'!$C$4:$S$1100,10,FALSE),"")</f>
        <v/>
      </c>
      <c r="U629" s="225" t="str">
        <f>IFERROR(VLOOKUP(_xlfn.CONCAT('Team Roster - Final'!$A629," : ",'Team Roster - Final'!$BM629),'Rate Calculations'!$C$4:$S$1100,11,FALSE),"")</f>
        <v/>
      </c>
      <c r="V629" s="222" t="str">
        <f t="shared" si="156"/>
        <v/>
      </c>
      <c r="W629" s="222" t="str">
        <f t="shared" si="157"/>
        <v/>
      </c>
      <c r="X629" s="223" t="str">
        <f>IFERROR(VLOOKUP(_xlfn.CONCAT('Team Roster - Final'!$A629," : ",'Team Roster - Final'!$BM629),'Rate Calculations'!$C$4:$S$1100,14,FALSE),"")</f>
        <v/>
      </c>
      <c r="Y629" s="222" t="str">
        <f t="shared" si="158"/>
        <v/>
      </c>
      <c r="Z629" s="222" t="str">
        <f t="shared" si="159"/>
        <v/>
      </c>
      <c r="AA629" s="224" t="str">
        <f>IFERROR(IF(#REF!="Yes",$Y629, $Y629+$Q629*0.5),"")</f>
        <v/>
      </c>
      <c r="AB629" s="224" t="str">
        <f>IFERROR(IF(#REF!="Yes",$Z629, $Z629+$S629*0.5),"")</f>
        <v/>
      </c>
      <c r="AC629" s="220" t="str">
        <f>IFERROR(VLOOKUP(_xlfn.CONCAT('Team Roster - Final'!$A629," : ",'Team Roster - Final'!$BM629),'Rate Calculations'!$C$4:$U$1100,19,FALSE),"")</f>
        <v/>
      </c>
      <c r="AD629" s="220" t="str">
        <f t="shared" si="160"/>
        <v/>
      </c>
      <c r="AE629" s="220" t="str">
        <f t="shared" si="161"/>
        <v/>
      </c>
      <c r="AF629" s="225" t="str">
        <f>IFERROR(VLOOKUP(_xlfn.CONCAT('Team Roster - Final'!$A629," : ",'Team Roster - Final'!$BM629),'Rate Calculations'!$C$4:$AB$1100,22,FALSE),"")</f>
        <v/>
      </c>
      <c r="AG629" s="225" t="str">
        <f>IFERROR(VLOOKUP(_xlfn.CONCAT('Team Roster - Final'!$A629," : ",'Team Roster - Final'!$BM629),'Rate Calculations'!$C$4:$AB$1100,23,FALSE),"")</f>
        <v/>
      </c>
      <c r="AH629" s="222" t="str">
        <f t="shared" si="162"/>
        <v/>
      </c>
      <c r="AI629" s="222" t="str">
        <f t="shared" si="163"/>
        <v/>
      </c>
      <c r="AJ629" s="223" t="str">
        <f>Table1[[#This Row],[Home Office
Net Fee %]]</f>
        <v/>
      </c>
      <c r="AK629" s="222" t="str">
        <f t="shared" si="164"/>
        <v/>
      </c>
      <c r="AL629" s="222" t="str">
        <f t="shared" si="165"/>
        <v/>
      </c>
      <c r="AM629" s="215" t="str">
        <f>IFERROR(IF(#REF!="Yes",$AK629,($AK629+$AD629*0.5)),"")</f>
        <v/>
      </c>
      <c r="AN629" s="215" t="str">
        <f>IFERROR(IF(#REF!="Yes",$AL629,($AL629+$AE629*0.5)),"")</f>
        <v/>
      </c>
      <c r="AO629" s="374" t="str">
        <f>IF(ISBLANK('Team Roster Proposed - FBR'!Q630),"",'Team Roster Proposed - FBR'!Q630)</f>
        <v/>
      </c>
      <c r="AP629" s="226" t="e">
        <f>IF(ISBLANK(#REF!),"",#REF!)</f>
        <v>#REF!</v>
      </c>
      <c r="AQ629" s="226" t="e">
        <f>IF(ISBLANK(#REF!),"",#REF!)</f>
        <v>#REF!</v>
      </c>
      <c r="AR629" s="226" t="e">
        <f>IF(ISBLANK(#REF!),"",#REF!)</f>
        <v>#REF!</v>
      </c>
      <c r="AS629" s="219" t="e">
        <f>IF(ISBLANK(#REF!),"",#REF!)</f>
        <v>#REF!</v>
      </c>
      <c r="AT629" s="219" t="e">
        <f>IF(ISBLANK(#REF!),"",#REF!)</f>
        <v>#REF!</v>
      </c>
      <c r="AU629" s="219" t="e">
        <f>IF(ISBLANK(#REF!),"",#REF!)</f>
        <v>#REF!</v>
      </c>
      <c r="AV629" s="219" t="e">
        <f>IF(ISBLANK(#REF!),"",#REF!)</f>
        <v>#REF!</v>
      </c>
      <c r="AW629" s="219" t="e">
        <f>IF(ISBLANK(#REF!),"",#REF!)</f>
        <v>#REF!</v>
      </c>
      <c r="AX629" s="219" t="e">
        <f>IF(ISBLANK(#REF!),"",#REF!)</f>
        <v>#REF!</v>
      </c>
      <c r="AY629" s="226" t="e">
        <f>IF(ISBLANK(#REF!),"",#REF!)</f>
        <v>#REF!</v>
      </c>
      <c r="AZ629" s="219" t="e">
        <f>IF(ISBLANK(#REF!),"",#REF!)</f>
        <v>#REF!</v>
      </c>
      <c r="BA629" s="219" t="e">
        <f>IF(ISBLANK(#REF!),"",#REF!)</f>
        <v>#REF!</v>
      </c>
      <c r="BB629" s="219" t="e">
        <f>IF(ISBLANK(#REF!),"",#REF!)</f>
        <v>#REF!</v>
      </c>
      <c r="BC629" s="219" t="e">
        <f>IF(ISBLANK(#REF!),"",#REF!)</f>
        <v>#REF!</v>
      </c>
      <c r="BD629" s="219" t="e">
        <f>IF(ISBLANK(#REF!),"",#REF!)</f>
        <v>#REF!</v>
      </c>
      <c r="BE629" s="219" t="e">
        <f>IF(ISBLANK(#REF!),"",#REF!)</f>
        <v>#REF!</v>
      </c>
      <c r="BF629" s="219" t="e">
        <f>IF(ISBLANK(#REF!),"",#REF!)</f>
        <v>#REF!</v>
      </c>
      <c r="BG629" s="219" t="e">
        <f>IF(ISBLANK(#REF!),"",#REF!)</f>
        <v>#REF!</v>
      </c>
      <c r="BH629" s="219" t="e">
        <f>IF(ISBLANK(#REF!),"",#REF!)</f>
        <v>#REF!</v>
      </c>
      <c r="BI629" s="219" t="e">
        <f>IF(ISBLANK(#REF!),"",#REF!)</f>
        <v>#REF!</v>
      </c>
      <c r="BJ629" s="219" t="e">
        <f>IF(ISBLANK(#REF!),"",#REF!)</f>
        <v>#REF!</v>
      </c>
      <c r="BK629" s="219" t="e">
        <f>IF(ISBLANK(#REF!),"",#REF!)</f>
        <v>#REF!</v>
      </c>
      <c r="BL629" s="219" t="e">
        <f>IF(ISBLANK(#REF!),"",#REF!)</f>
        <v>#REF!</v>
      </c>
      <c r="BM629" s="219" t="e">
        <f>IF(ISBLANK(#REF!),"",#REF!)</f>
        <v>#REF!</v>
      </c>
      <c r="BN629" s="219" t="e">
        <f>IF(ISBLANK(#REF!),"",#REF!)</f>
        <v>#REF!</v>
      </c>
      <c r="BO629" s="227" t="e">
        <f t="shared" si="166"/>
        <v>#REF!</v>
      </c>
      <c r="BP629" s="228" t="str">
        <f t="shared" si="169"/>
        <v/>
      </c>
      <c r="BQ629" s="229" t="str">
        <f t="shared" si="153"/>
        <v/>
      </c>
      <c r="BR629" s="228" t="e">
        <f t="shared" si="167"/>
        <v>#REF!</v>
      </c>
      <c r="BS629" s="230" t="e">
        <f t="shared" si="168"/>
        <v>#REF!</v>
      </c>
    </row>
    <row r="630" spans="1:71">
      <c r="A630" s="213" t="e">
        <f>IF(ISBLANK(#REF!),"",#REF!)</f>
        <v>#REF!</v>
      </c>
      <c r="B630" s="214" t="e">
        <f>IF(ISBLANK(#REF!),"",#REF!)</f>
        <v>#REF!</v>
      </c>
      <c r="C630" s="214" t="e">
        <f>IF(ISBLANK(#REF!),"",#REF!)</f>
        <v>#REF!</v>
      </c>
      <c r="D630" s="214" t="e">
        <f>IF(ISBLANK(#REF!),"",#REF!)</f>
        <v>#REF!</v>
      </c>
      <c r="E630" s="214" t="e">
        <f>IF(ISBLANK(#REF!),"",#REF!)</f>
        <v>#REF!</v>
      </c>
      <c r="F630" s="214" t="e">
        <f>IF(ISBLANK(#REF!),"",#REF!)</f>
        <v>#REF!</v>
      </c>
      <c r="G630" s="214" t="e">
        <f>IF(ISBLANK(#REF!),"",#REF!)</f>
        <v>#REF!</v>
      </c>
      <c r="H630" s="215" t="e">
        <f>IF(ISBLANK(#REF!),"",#REF!)</f>
        <v>#REF!</v>
      </c>
      <c r="I630" s="214" t="e">
        <f>IF(ISBLANK(#REF!),"",#REF!)</f>
        <v>#REF!</v>
      </c>
      <c r="J630" s="216" t="e">
        <f>IF(ISBLANK(#REF!),"",#REF!)</f>
        <v>#REF!</v>
      </c>
      <c r="K630" s="217" t="e">
        <f>IF(ISBLANK(#REF!),"",#REF!)</f>
        <v>#REF!</v>
      </c>
      <c r="L630" s="217" t="e">
        <f>IF(ISBLANK(#REF!),"",#REF!)</f>
        <v>#REF!</v>
      </c>
      <c r="M630" s="218" t="e">
        <f>IF(ISBLANK(#REF!),"",#REF!)</f>
        <v>#REF!</v>
      </c>
      <c r="N630" s="218" t="e">
        <f>IF(ISBLANK(#REF!),"",#REF!)</f>
        <v>#REF!</v>
      </c>
      <c r="O630" s="220" t="str">
        <f>IFERROR(VLOOKUP(_xlfn.CONCAT('Team Roster - Final'!$A630," : ",'Team Roster - Final'!$BM630),'Rate Calculations'!$C$4:$G$1100,5,FALSE),"")</f>
        <v/>
      </c>
      <c r="P630" s="225">
        <f>IF(ISBLANK('Rate Calculations'!$H632),"",'Rate Calculations'!$H632)</f>
        <v>1.7500000000000002E-2</v>
      </c>
      <c r="Q630" s="220" t="str">
        <f t="shared" si="154"/>
        <v/>
      </c>
      <c r="R630" s="221">
        <f>IF(ISBLANK('Rate Calculations'!$J632),"",'Rate Calculations'!$J632)</f>
        <v>3.5000000000000003E-2</v>
      </c>
      <c r="S630" s="220" t="str">
        <f t="shared" si="155"/>
        <v/>
      </c>
      <c r="T630" s="225" t="str">
        <f>IFERROR(VLOOKUP(_xlfn.CONCAT('Team Roster - Final'!$A630," : ",'Team Roster - Final'!$BM630),'Rate Calculations'!$C$4:$S$1100,10,FALSE),"")</f>
        <v/>
      </c>
      <c r="U630" s="225" t="str">
        <f>IFERROR(VLOOKUP(_xlfn.CONCAT('Team Roster - Final'!$A630," : ",'Team Roster - Final'!$BM630),'Rate Calculations'!$C$4:$S$1100,11,FALSE),"")</f>
        <v/>
      </c>
      <c r="V630" s="222" t="str">
        <f t="shared" si="156"/>
        <v/>
      </c>
      <c r="W630" s="222" t="str">
        <f t="shared" si="157"/>
        <v/>
      </c>
      <c r="X630" s="223" t="str">
        <f>IFERROR(VLOOKUP(_xlfn.CONCAT('Team Roster - Final'!$A630," : ",'Team Roster - Final'!$BM630),'Rate Calculations'!$C$4:$S$1100,14,FALSE),"")</f>
        <v/>
      </c>
      <c r="Y630" s="222" t="str">
        <f t="shared" si="158"/>
        <v/>
      </c>
      <c r="Z630" s="222" t="str">
        <f t="shared" si="159"/>
        <v/>
      </c>
      <c r="AA630" s="224" t="str">
        <f>IFERROR(IF(#REF!="Yes",$Y630, $Y630+$Q630*0.5),"")</f>
        <v/>
      </c>
      <c r="AB630" s="224" t="str">
        <f>IFERROR(IF(#REF!="Yes",$Z630, $Z630+$S630*0.5),"")</f>
        <v/>
      </c>
      <c r="AC630" s="220" t="str">
        <f>IFERROR(VLOOKUP(_xlfn.CONCAT('Team Roster - Final'!$A630," : ",'Team Roster - Final'!$BM630),'Rate Calculations'!$C$4:$U$1100,19,FALSE),"")</f>
        <v/>
      </c>
      <c r="AD630" s="220" t="str">
        <f t="shared" si="160"/>
        <v/>
      </c>
      <c r="AE630" s="220" t="str">
        <f t="shared" si="161"/>
        <v/>
      </c>
      <c r="AF630" s="225" t="str">
        <f>IFERROR(VLOOKUP(_xlfn.CONCAT('Team Roster - Final'!$A630," : ",'Team Roster - Final'!$BM630),'Rate Calculations'!$C$4:$AB$1100,22,FALSE),"")</f>
        <v/>
      </c>
      <c r="AG630" s="225" t="str">
        <f>IFERROR(VLOOKUP(_xlfn.CONCAT('Team Roster - Final'!$A630," : ",'Team Roster - Final'!$BM630),'Rate Calculations'!$C$4:$AB$1100,23,FALSE),"")</f>
        <v/>
      </c>
      <c r="AH630" s="222" t="str">
        <f t="shared" si="162"/>
        <v/>
      </c>
      <c r="AI630" s="222" t="str">
        <f t="shared" si="163"/>
        <v/>
      </c>
      <c r="AJ630" s="223" t="str">
        <f>Table1[[#This Row],[Home Office
Net Fee %]]</f>
        <v/>
      </c>
      <c r="AK630" s="222" t="str">
        <f t="shared" si="164"/>
        <v/>
      </c>
      <c r="AL630" s="222" t="str">
        <f t="shared" si="165"/>
        <v/>
      </c>
      <c r="AM630" s="215" t="str">
        <f>IFERROR(IF(#REF!="Yes",$AK630,($AK630+$AD630*0.5)),"")</f>
        <v/>
      </c>
      <c r="AN630" s="215" t="str">
        <f>IFERROR(IF(#REF!="Yes",$AL630,($AL630+$AE630*0.5)),"")</f>
        <v/>
      </c>
      <c r="AO630" s="374" t="str">
        <f>IF(ISBLANK('Team Roster Proposed - FBR'!Q631),"",'Team Roster Proposed - FBR'!Q631)</f>
        <v/>
      </c>
      <c r="AP630" s="226" t="e">
        <f>IF(ISBLANK(#REF!),"",#REF!)</f>
        <v>#REF!</v>
      </c>
      <c r="AQ630" s="226" t="e">
        <f>IF(ISBLANK(#REF!),"",#REF!)</f>
        <v>#REF!</v>
      </c>
      <c r="AR630" s="226" t="e">
        <f>IF(ISBLANK(#REF!),"",#REF!)</f>
        <v>#REF!</v>
      </c>
      <c r="AS630" s="219" t="e">
        <f>IF(ISBLANK(#REF!),"",#REF!)</f>
        <v>#REF!</v>
      </c>
      <c r="AT630" s="219" t="e">
        <f>IF(ISBLANK(#REF!),"",#REF!)</f>
        <v>#REF!</v>
      </c>
      <c r="AU630" s="219" t="e">
        <f>IF(ISBLANK(#REF!),"",#REF!)</f>
        <v>#REF!</v>
      </c>
      <c r="AV630" s="219" t="e">
        <f>IF(ISBLANK(#REF!),"",#REF!)</f>
        <v>#REF!</v>
      </c>
      <c r="AW630" s="219" t="e">
        <f>IF(ISBLANK(#REF!),"",#REF!)</f>
        <v>#REF!</v>
      </c>
      <c r="AX630" s="219" t="e">
        <f>IF(ISBLANK(#REF!),"",#REF!)</f>
        <v>#REF!</v>
      </c>
      <c r="AY630" s="226" t="e">
        <f>IF(ISBLANK(#REF!),"",#REF!)</f>
        <v>#REF!</v>
      </c>
      <c r="AZ630" s="219" t="e">
        <f>IF(ISBLANK(#REF!),"",#REF!)</f>
        <v>#REF!</v>
      </c>
      <c r="BA630" s="219" t="e">
        <f>IF(ISBLANK(#REF!),"",#REF!)</f>
        <v>#REF!</v>
      </c>
      <c r="BB630" s="219" t="e">
        <f>IF(ISBLANK(#REF!),"",#REF!)</f>
        <v>#REF!</v>
      </c>
      <c r="BC630" s="219" t="e">
        <f>IF(ISBLANK(#REF!),"",#REF!)</f>
        <v>#REF!</v>
      </c>
      <c r="BD630" s="219" t="e">
        <f>IF(ISBLANK(#REF!),"",#REF!)</f>
        <v>#REF!</v>
      </c>
      <c r="BE630" s="219" t="e">
        <f>IF(ISBLANK(#REF!),"",#REF!)</f>
        <v>#REF!</v>
      </c>
      <c r="BF630" s="219" t="e">
        <f>IF(ISBLANK(#REF!),"",#REF!)</f>
        <v>#REF!</v>
      </c>
      <c r="BG630" s="219" t="e">
        <f>IF(ISBLANK(#REF!),"",#REF!)</f>
        <v>#REF!</v>
      </c>
      <c r="BH630" s="219" t="e">
        <f>IF(ISBLANK(#REF!),"",#REF!)</f>
        <v>#REF!</v>
      </c>
      <c r="BI630" s="219" t="e">
        <f>IF(ISBLANK(#REF!),"",#REF!)</f>
        <v>#REF!</v>
      </c>
      <c r="BJ630" s="219" t="e">
        <f>IF(ISBLANK(#REF!),"",#REF!)</f>
        <v>#REF!</v>
      </c>
      <c r="BK630" s="219" t="e">
        <f>IF(ISBLANK(#REF!),"",#REF!)</f>
        <v>#REF!</v>
      </c>
      <c r="BL630" s="219" t="e">
        <f>IF(ISBLANK(#REF!),"",#REF!)</f>
        <v>#REF!</v>
      </c>
      <c r="BM630" s="219" t="e">
        <f>IF(ISBLANK(#REF!),"",#REF!)</f>
        <v>#REF!</v>
      </c>
      <c r="BN630" s="219" t="e">
        <f>IF(ISBLANK(#REF!),"",#REF!)</f>
        <v>#REF!</v>
      </c>
      <c r="BO630" s="227" t="e">
        <f t="shared" si="166"/>
        <v>#REF!</v>
      </c>
      <c r="BP630" s="228" t="str">
        <f t="shared" si="169"/>
        <v/>
      </c>
      <c r="BQ630" s="229" t="str">
        <f t="shared" si="153"/>
        <v/>
      </c>
      <c r="BR630" s="228" t="e">
        <f t="shared" si="167"/>
        <v>#REF!</v>
      </c>
      <c r="BS630" s="230" t="e">
        <f t="shared" si="168"/>
        <v>#REF!</v>
      </c>
    </row>
    <row r="631" spans="1:71">
      <c r="A631" s="213" t="e">
        <f>IF(ISBLANK(#REF!),"",#REF!)</f>
        <v>#REF!</v>
      </c>
      <c r="B631" s="214" t="e">
        <f>IF(ISBLANK(#REF!),"",#REF!)</f>
        <v>#REF!</v>
      </c>
      <c r="C631" s="214" t="e">
        <f>IF(ISBLANK(#REF!),"",#REF!)</f>
        <v>#REF!</v>
      </c>
      <c r="D631" s="214" t="e">
        <f>IF(ISBLANK(#REF!),"",#REF!)</f>
        <v>#REF!</v>
      </c>
      <c r="E631" s="214" t="e">
        <f>IF(ISBLANK(#REF!),"",#REF!)</f>
        <v>#REF!</v>
      </c>
      <c r="F631" s="214" t="e">
        <f>IF(ISBLANK(#REF!),"",#REF!)</f>
        <v>#REF!</v>
      </c>
      <c r="G631" s="214" t="e">
        <f>IF(ISBLANK(#REF!),"",#REF!)</f>
        <v>#REF!</v>
      </c>
      <c r="H631" s="215" t="e">
        <f>IF(ISBLANK(#REF!),"",#REF!)</f>
        <v>#REF!</v>
      </c>
      <c r="I631" s="214" t="e">
        <f>IF(ISBLANK(#REF!),"",#REF!)</f>
        <v>#REF!</v>
      </c>
      <c r="J631" s="216" t="e">
        <f>IF(ISBLANK(#REF!),"",#REF!)</f>
        <v>#REF!</v>
      </c>
      <c r="K631" s="217" t="e">
        <f>IF(ISBLANK(#REF!),"",#REF!)</f>
        <v>#REF!</v>
      </c>
      <c r="L631" s="217" t="e">
        <f>IF(ISBLANK(#REF!),"",#REF!)</f>
        <v>#REF!</v>
      </c>
      <c r="M631" s="218" t="e">
        <f>IF(ISBLANK(#REF!),"",#REF!)</f>
        <v>#REF!</v>
      </c>
      <c r="N631" s="218" t="e">
        <f>IF(ISBLANK(#REF!),"",#REF!)</f>
        <v>#REF!</v>
      </c>
      <c r="O631" s="220" t="str">
        <f>IFERROR(VLOOKUP(_xlfn.CONCAT('Team Roster - Final'!$A631," : ",'Team Roster - Final'!$BM631),'Rate Calculations'!$C$4:$G$1100,5,FALSE),"")</f>
        <v/>
      </c>
      <c r="P631" s="225">
        <f>IF(ISBLANK('Rate Calculations'!$H633),"",'Rate Calculations'!$H633)</f>
        <v>1.7500000000000002E-2</v>
      </c>
      <c r="Q631" s="220" t="str">
        <f t="shared" si="154"/>
        <v/>
      </c>
      <c r="R631" s="221">
        <f>IF(ISBLANK('Rate Calculations'!$J633),"",'Rate Calculations'!$J633)</f>
        <v>3.5000000000000003E-2</v>
      </c>
      <c r="S631" s="220" t="str">
        <f t="shared" si="155"/>
        <v/>
      </c>
      <c r="T631" s="225" t="str">
        <f>IFERROR(VLOOKUP(_xlfn.CONCAT('Team Roster - Final'!$A631," : ",'Team Roster - Final'!$BM631),'Rate Calculations'!$C$4:$S$1100,10,FALSE),"")</f>
        <v/>
      </c>
      <c r="U631" s="225" t="str">
        <f>IFERROR(VLOOKUP(_xlfn.CONCAT('Team Roster - Final'!$A631," : ",'Team Roster - Final'!$BM631),'Rate Calculations'!$C$4:$S$1100,11,FALSE),"")</f>
        <v/>
      </c>
      <c r="V631" s="222" t="str">
        <f t="shared" si="156"/>
        <v/>
      </c>
      <c r="W631" s="222" t="str">
        <f t="shared" si="157"/>
        <v/>
      </c>
      <c r="X631" s="223" t="str">
        <f>IFERROR(VLOOKUP(_xlfn.CONCAT('Team Roster - Final'!$A631," : ",'Team Roster - Final'!$BM631),'Rate Calculations'!$C$4:$S$1100,14,FALSE),"")</f>
        <v/>
      </c>
      <c r="Y631" s="222" t="str">
        <f t="shared" si="158"/>
        <v/>
      </c>
      <c r="Z631" s="222" t="str">
        <f t="shared" si="159"/>
        <v/>
      </c>
      <c r="AA631" s="224" t="str">
        <f>IFERROR(IF(#REF!="Yes",$Y631, $Y631+$Q631*0.5),"")</f>
        <v/>
      </c>
      <c r="AB631" s="224" t="str">
        <f>IFERROR(IF(#REF!="Yes",$Z631, $Z631+$S631*0.5),"")</f>
        <v/>
      </c>
      <c r="AC631" s="220" t="str">
        <f>IFERROR(VLOOKUP(_xlfn.CONCAT('Team Roster - Final'!$A631," : ",'Team Roster - Final'!$BM631),'Rate Calculations'!$C$4:$U$1100,19,FALSE),"")</f>
        <v/>
      </c>
      <c r="AD631" s="220" t="str">
        <f t="shared" si="160"/>
        <v/>
      </c>
      <c r="AE631" s="220" t="str">
        <f t="shared" si="161"/>
        <v/>
      </c>
      <c r="AF631" s="225" t="str">
        <f>IFERROR(VLOOKUP(_xlfn.CONCAT('Team Roster - Final'!$A631," : ",'Team Roster - Final'!$BM631),'Rate Calculations'!$C$4:$AB$1100,22,FALSE),"")</f>
        <v/>
      </c>
      <c r="AG631" s="225" t="str">
        <f>IFERROR(VLOOKUP(_xlfn.CONCAT('Team Roster - Final'!$A631," : ",'Team Roster - Final'!$BM631),'Rate Calculations'!$C$4:$AB$1100,23,FALSE),"")</f>
        <v/>
      </c>
      <c r="AH631" s="222" t="str">
        <f t="shared" si="162"/>
        <v/>
      </c>
      <c r="AI631" s="222" t="str">
        <f t="shared" si="163"/>
        <v/>
      </c>
      <c r="AJ631" s="223" t="str">
        <f>Table1[[#This Row],[Home Office
Net Fee %]]</f>
        <v/>
      </c>
      <c r="AK631" s="222" t="str">
        <f t="shared" si="164"/>
        <v/>
      </c>
      <c r="AL631" s="222" t="str">
        <f t="shared" si="165"/>
        <v/>
      </c>
      <c r="AM631" s="215" t="str">
        <f>IFERROR(IF(#REF!="Yes",$AK631,($AK631+$AD631*0.5)),"")</f>
        <v/>
      </c>
      <c r="AN631" s="215" t="str">
        <f>IFERROR(IF(#REF!="Yes",$AL631,($AL631+$AE631*0.5)),"")</f>
        <v/>
      </c>
      <c r="AO631" s="374" t="str">
        <f>IF(ISBLANK('Team Roster Proposed - FBR'!Q632),"",'Team Roster Proposed - FBR'!Q632)</f>
        <v/>
      </c>
      <c r="AP631" s="226" t="e">
        <f>IF(ISBLANK(#REF!),"",#REF!)</f>
        <v>#REF!</v>
      </c>
      <c r="AQ631" s="226" t="e">
        <f>IF(ISBLANK(#REF!),"",#REF!)</f>
        <v>#REF!</v>
      </c>
      <c r="AR631" s="226" t="e">
        <f>IF(ISBLANK(#REF!),"",#REF!)</f>
        <v>#REF!</v>
      </c>
      <c r="AS631" s="219" t="e">
        <f>IF(ISBLANK(#REF!),"",#REF!)</f>
        <v>#REF!</v>
      </c>
      <c r="AT631" s="219" t="e">
        <f>IF(ISBLANK(#REF!),"",#REF!)</f>
        <v>#REF!</v>
      </c>
      <c r="AU631" s="219" t="e">
        <f>IF(ISBLANK(#REF!),"",#REF!)</f>
        <v>#REF!</v>
      </c>
      <c r="AV631" s="219" t="e">
        <f>IF(ISBLANK(#REF!),"",#REF!)</f>
        <v>#REF!</v>
      </c>
      <c r="AW631" s="219" t="e">
        <f>IF(ISBLANK(#REF!),"",#REF!)</f>
        <v>#REF!</v>
      </c>
      <c r="AX631" s="219" t="e">
        <f>IF(ISBLANK(#REF!),"",#REF!)</f>
        <v>#REF!</v>
      </c>
      <c r="AY631" s="226" t="e">
        <f>IF(ISBLANK(#REF!),"",#REF!)</f>
        <v>#REF!</v>
      </c>
      <c r="AZ631" s="219" t="e">
        <f>IF(ISBLANK(#REF!),"",#REF!)</f>
        <v>#REF!</v>
      </c>
      <c r="BA631" s="219" t="e">
        <f>IF(ISBLANK(#REF!),"",#REF!)</f>
        <v>#REF!</v>
      </c>
      <c r="BB631" s="219" t="e">
        <f>IF(ISBLANK(#REF!),"",#REF!)</f>
        <v>#REF!</v>
      </c>
      <c r="BC631" s="219" t="e">
        <f>IF(ISBLANK(#REF!),"",#REF!)</f>
        <v>#REF!</v>
      </c>
      <c r="BD631" s="219" t="e">
        <f>IF(ISBLANK(#REF!),"",#REF!)</f>
        <v>#REF!</v>
      </c>
      <c r="BE631" s="219" t="e">
        <f>IF(ISBLANK(#REF!),"",#REF!)</f>
        <v>#REF!</v>
      </c>
      <c r="BF631" s="219" t="e">
        <f>IF(ISBLANK(#REF!),"",#REF!)</f>
        <v>#REF!</v>
      </c>
      <c r="BG631" s="219" t="e">
        <f>IF(ISBLANK(#REF!),"",#REF!)</f>
        <v>#REF!</v>
      </c>
      <c r="BH631" s="219" t="e">
        <f>IF(ISBLANK(#REF!),"",#REF!)</f>
        <v>#REF!</v>
      </c>
      <c r="BI631" s="219" t="e">
        <f>IF(ISBLANK(#REF!),"",#REF!)</f>
        <v>#REF!</v>
      </c>
      <c r="BJ631" s="219" t="e">
        <f>IF(ISBLANK(#REF!),"",#REF!)</f>
        <v>#REF!</v>
      </c>
      <c r="BK631" s="219" t="e">
        <f>IF(ISBLANK(#REF!),"",#REF!)</f>
        <v>#REF!</v>
      </c>
      <c r="BL631" s="219" t="e">
        <f>IF(ISBLANK(#REF!),"",#REF!)</f>
        <v>#REF!</v>
      </c>
      <c r="BM631" s="219" t="e">
        <f>IF(ISBLANK(#REF!),"",#REF!)</f>
        <v>#REF!</v>
      </c>
      <c r="BN631" s="219" t="e">
        <f>IF(ISBLANK(#REF!),"",#REF!)</f>
        <v>#REF!</v>
      </c>
      <c r="BO631" s="227" t="e">
        <f t="shared" si="166"/>
        <v>#REF!</v>
      </c>
      <c r="BP631" s="228" t="str">
        <f t="shared" si="169"/>
        <v/>
      </c>
      <c r="BQ631" s="229" t="str">
        <f t="shared" si="153"/>
        <v/>
      </c>
      <c r="BR631" s="228" t="e">
        <f t="shared" si="167"/>
        <v>#REF!</v>
      </c>
      <c r="BS631" s="230" t="e">
        <f t="shared" si="168"/>
        <v>#REF!</v>
      </c>
    </row>
    <row r="632" spans="1:71">
      <c r="A632" s="213" t="e">
        <f>IF(ISBLANK(#REF!),"",#REF!)</f>
        <v>#REF!</v>
      </c>
      <c r="B632" s="214" t="e">
        <f>IF(ISBLANK(#REF!),"",#REF!)</f>
        <v>#REF!</v>
      </c>
      <c r="C632" s="214" t="e">
        <f>IF(ISBLANK(#REF!),"",#REF!)</f>
        <v>#REF!</v>
      </c>
      <c r="D632" s="214" t="e">
        <f>IF(ISBLANK(#REF!),"",#REF!)</f>
        <v>#REF!</v>
      </c>
      <c r="E632" s="214" t="e">
        <f>IF(ISBLANK(#REF!),"",#REF!)</f>
        <v>#REF!</v>
      </c>
      <c r="F632" s="214" t="e">
        <f>IF(ISBLANK(#REF!),"",#REF!)</f>
        <v>#REF!</v>
      </c>
      <c r="G632" s="214" t="e">
        <f>IF(ISBLANK(#REF!),"",#REF!)</f>
        <v>#REF!</v>
      </c>
      <c r="H632" s="215" t="e">
        <f>IF(ISBLANK(#REF!),"",#REF!)</f>
        <v>#REF!</v>
      </c>
      <c r="I632" s="214" t="e">
        <f>IF(ISBLANK(#REF!),"",#REF!)</f>
        <v>#REF!</v>
      </c>
      <c r="J632" s="216" t="e">
        <f>IF(ISBLANK(#REF!),"",#REF!)</f>
        <v>#REF!</v>
      </c>
      <c r="K632" s="217" t="e">
        <f>IF(ISBLANK(#REF!),"",#REF!)</f>
        <v>#REF!</v>
      </c>
      <c r="L632" s="217" t="e">
        <f>IF(ISBLANK(#REF!),"",#REF!)</f>
        <v>#REF!</v>
      </c>
      <c r="M632" s="218" t="e">
        <f>IF(ISBLANK(#REF!),"",#REF!)</f>
        <v>#REF!</v>
      </c>
      <c r="N632" s="218" t="e">
        <f>IF(ISBLANK(#REF!),"",#REF!)</f>
        <v>#REF!</v>
      </c>
      <c r="O632" s="220" t="str">
        <f>IFERROR(VLOOKUP(_xlfn.CONCAT('Team Roster - Final'!$A632," : ",'Team Roster - Final'!$BM632),'Rate Calculations'!$C$4:$G$1100,5,FALSE),"")</f>
        <v/>
      </c>
      <c r="P632" s="225">
        <f>IF(ISBLANK('Rate Calculations'!$H634),"",'Rate Calculations'!$H634)</f>
        <v>1.7500000000000002E-2</v>
      </c>
      <c r="Q632" s="220" t="str">
        <f t="shared" si="154"/>
        <v/>
      </c>
      <c r="R632" s="221">
        <f>IF(ISBLANK('Rate Calculations'!$J634),"",'Rate Calculations'!$J634)</f>
        <v>3.5000000000000003E-2</v>
      </c>
      <c r="S632" s="220" t="str">
        <f t="shared" si="155"/>
        <v/>
      </c>
      <c r="T632" s="225" t="str">
        <f>IFERROR(VLOOKUP(_xlfn.CONCAT('Team Roster - Final'!$A632," : ",'Team Roster - Final'!$BM632),'Rate Calculations'!$C$4:$S$1100,10,FALSE),"")</f>
        <v/>
      </c>
      <c r="U632" s="225" t="str">
        <f>IFERROR(VLOOKUP(_xlfn.CONCAT('Team Roster - Final'!$A632," : ",'Team Roster - Final'!$BM632),'Rate Calculations'!$C$4:$S$1100,11,FALSE),"")</f>
        <v/>
      </c>
      <c r="V632" s="222" t="str">
        <f t="shared" si="156"/>
        <v/>
      </c>
      <c r="W632" s="222" t="str">
        <f t="shared" si="157"/>
        <v/>
      </c>
      <c r="X632" s="223" t="str">
        <f>IFERROR(VLOOKUP(_xlfn.CONCAT('Team Roster - Final'!$A632," : ",'Team Roster - Final'!$BM632),'Rate Calculations'!$C$4:$S$1100,14,FALSE),"")</f>
        <v/>
      </c>
      <c r="Y632" s="222" t="str">
        <f t="shared" si="158"/>
        <v/>
      </c>
      <c r="Z632" s="222" t="str">
        <f t="shared" si="159"/>
        <v/>
      </c>
      <c r="AA632" s="224" t="str">
        <f>IFERROR(IF(#REF!="Yes",$Y632, $Y632+$Q632*0.5),"")</f>
        <v/>
      </c>
      <c r="AB632" s="224" t="str">
        <f>IFERROR(IF(#REF!="Yes",$Z632, $Z632+$S632*0.5),"")</f>
        <v/>
      </c>
      <c r="AC632" s="220" t="str">
        <f>IFERROR(VLOOKUP(_xlfn.CONCAT('Team Roster - Final'!$A632," : ",'Team Roster - Final'!$BM632),'Rate Calculations'!$C$4:$U$1100,19,FALSE),"")</f>
        <v/>
      </c>
      <c r="AD632" s="220" t="str">
        <f t="shared" si="160"/>
        <v/>
      </c>
      <c r="AE632" s="220" t="str">
        <f t="shared" si="161"/>
        <v/>
      </c>
      <c r="AF632" s="225" t="str">
        <f>IFERROR(VLOOKUP(_xlfn.CONCAT('Team Roster - Final'!$A632," : ",'Team Roster - Final'!$BM632),'Rate Calculations'!$C$4:$AB$1100,22,FALSE),"")</f>
        <v/>
      </c>
      <c r="AG632" s="225" t="str">
        <f>IFERROR(VLOOKUP(_xlfn.CONCAT('Team Roster - Final'!$A632," : ",'Team Roster - Final'!$BM632),'Rate Calculations'!$C$4:$AB$1100,23,FALSE),"")</f>
        <v/>
      </c>
      <c r="AH632" s="222" t="str">
        <f t="shared" si="162"/>
        <v/>
      </c>
      <c r="AI632" s="222" t="str">
        <f t="shared" si="163"/>
        <v/>
      </c>
      <c r="AJ632" s="223" t="str">
        <f>Table1[[#This Row],[Home Office
Net Fee %]]</f>
        <v/>
      </c>
      <c r="AK632" s="222" t="str">
        <f t="shared" si="164"/>
        <v/>
      </c>
      <c r="AL632" s="222" t="str">
        <f t="shared" si="165"/>
        <v/>
      </c>
      <c r="AM632" s="215" t="str">
        <f>IFERROR(IF(#REF!="Yes",$AK632,($AK632+$AD632*0.5)),"")</f>
        <v/>
      </c>
      <c r="AN632" s="215" t="str">
        <f>IFERROR(IF(#REF!="Yes",$AL632,($AL632+$AE632*0.5)),"")</f>
        <v/>
      </c>
      <c r="AO632" s="374" t="str">
        <f>IF(ISBLANK('Team Roster Proposed - FBR'!Q633),"",'Team Roster Proposed - FBR'!Q633)</f>
        <v/>
      </c>
      <c r="AP632" s="226" t="e">
        <f>IF(ISBLANK(#REF!),"",#REF!)</f>
        <v>#REF!</v>
      </c>
      <c r="AQ632" s="226" t="e">
        <f>IF(ISBLANK(#REF!),"",#REF!)</f>
        <v>#REF!</v>
      </c>
      <c r="AR632" s="226" t="e">
        <f>IF(ISBLANK(#REF!),"",#REF!)</f>
        <v>#REF!</v>
      </c>
      <c r="AS632" s="219" t="e">
        <f>IF(ISBLANK(#REF!),"",#REF!)</f>
        <v>#REF!</v>
      </c>
      <c r="AT632" s="219" t="e">
        <f>IF(ISBLANK(#REF!),"",#REF!)</f>
        <v>#REF!</v>
      </c>
      <c r="AU632" s="219" t="e">
        <f>IF(ISBLANK(#REF!),"",#REF!)</f>
        <v>#REF!</v>
      </c>
      <c r="AV632" s="219" t="e">
        <f>IF(ISBLANK(#REF!),"",#REF!)</f>
        <v>#REF!</v>
      </c>
      <c r="AW632" s="219" t="e">
        <f>IF(ISBLANK(#REF!),"",#REF!)</f>
        <v>#REF!</v>
      </c>
      <c r="AX632" s="219" t="e">
        <f>IF(ISBLANK(#REF!),"",#REF!)</f>
        <v>#REF!</v>
      </c>
      <c r="AY632" s="226" t="e">
        <f>IF(ISBLANK(#REF!),"",#REF!)</f>
        <v>#REF!</v>
      </c>
      <c r="AZ632" s="219" t="e">
        <f>IF(ISBLANK(#REF!),"",#REF!)</f>
        <v>#REF!</v>
      </c>
      <c r="BA632" s="219" t="e">
        <f>IF(ISBLANK(#REF!),"",#REF!)</f>
        <v>#REF!</v>
      </c>
      <c r="BB632" s="219" t="e">
        <f>IF(ISBLANK(#REF!),"",#REF!)</f>
        <v>#REF!</v>
      </c>
      <c r="BC632" s="219" t="e">
        <f>IF(ISBLANK(#REF!),"",#REF!)</f>
        <v>#REF!</v>
      </c>
      <c r="BD632" s="219" t="e">
        <f>IF(ISBLANK(#REF!),"",#REF!)</f>
        <v>#REF!</v>
      </c>
      <c r="BE632" s="219" t="e">
        <f>IF(ISBLANK(#REF!),"",#REF!)</f>
        <v>#REF!</v>
      </c>
      <c r="BF632" s="219" t="e">
        <f>IF(ISBLANK(#REF!),"",#REF!)</f>
        <v>#REF!</v>
      </c>
      <c r="BG632" s="219" t="e">
        <f>IF(ISBLANK(#REF!),"",#REF!)</f>
        <v>#REF!</v>
      </c>
      <c r="BH632" s="219" t="e">
        <f>IF(ISBLANK(#REF!),"",#REF!)</f>
        <v>#REF!</v>
      </c>
      <c r="BI632" s="219" t="e">
        <f>IF(ISBLANK(#REF!),"",#REF!)</f>
        <v>#REF!</v>
      </c>
      <c r="BJ632" s="219" t="e">
        <f>IF(ISBLANK(#REF!),"",#REF!)</f>
        <v>#REF!</v>
      </c>
      <c r="BK632" s="219" t="e">
        <f>IF(ISBLANK(#REF!),"",#REF!)</f>
        <v>#REF!</v>
      </c>
      <c r="BL632" s="219" t="e">
        <f>IF(ISBLANK(#REF!),"",#REF!)</f>
        <v>#REF!</v>
      </c>
      <c r="BM632" s="219" t="e">
        <f>IF(ISBLANK(#REF!),"",#REF!)</f>
        <v>#REF!</v>
      </c>
      <c r="BN632" s="219" t="e">
        <f>IF(ISBLANK(#REF!),"",#REF!)</f>
        <v>#REF!</v>
      </c>
      <c r="BO632" s="227" t="e">
        <f t="shared" si="166"/>
        <v>#REF!</v>
      </c>
      <c r="BP632" s="228" t="str">
        <f t="shared" si="169"/>
        <v/>
      </c>
      <c r="BQ632" s="229" t="str">
        <f t="shared" si="153"/>
        <v/>
      </c>
      <c r="BR632" s="228" t="e">
        <f t="shared" si="167"/>
        <v>#REF!</v>
      </c>
      <c r="BS632" s="230" t="e">
        <f t="shared" si="168"/>
        <v>#REF!</v>
      </c>
    </row>
    <row r="633" spans="1:71">
      <c r="A633" s="213" t="e">
        <f>IF(ISBLANK(#REF!),"",#REF!)</f>
        <v>#REF!</v>
      </c>
      <c r="B633" s="214" t="e">
        <f>IF(ISBLANK(#REF!),"",#REF!)</f>
        <v>#REF!</v>
      </c>
      <c r="C633" s="214" t="e">
        <f>IF(ISBLANK(#REF!),"",#REF!)</f>
        <v>#REF!</v>
      </c>
      <c r="D633" s="214" t="e">
        <f>IF(ISBLANK(#REF!),"",#REF!)</f>
        <v>#REF!</v>
      </c>
      <c r="E633" s="214" t="e">
        <f>IF(ISBLANK(#REF!),"",#REF!)</f>
        <v>#REF!</v>
      </c>
      <c r="F633" s="214" t="e">
        <f>IF(ISBLANK(#REF!),"",#REF!)</f>
        <v>#REF!</v>
      </c>
      <c r="G633" s="214" t="e">
        <f>IF(ISBLANK(#REF!),"",#REF!)</f>
        <v>#REF!</v>
      </c>
      <c r="H633" s="215" t="e">
        <f>IF(ISBLANK(#REF!),"",#REF!)</f>
        <v>#REF!</v>
      </c>
      <c r="I633" s="214" t="e">
        <f>IF(ISBLANK(#REF!),"",#REF!)</f>
        <v>#REF!</v>
      </c>
      <c r="J633" s="216" t="e">
        <f>IF(ISBLANK(#REF!),"",#REF!)</f>
        <v>#REF!</v>
      </c>
      <c r="K633" s="217" t="e">
        <f>IF(ISBLANK(#REF!),"",#REF!)</f>
        <v>#REF!</v>
      </c>
      <c r="L633" s="217" t="e">
        <f>IF(ISBLANK(#REF!),"",#REF!)</f>
        <v>#REF!</v>
      </c>
      <c r="M633" s="218" t="e">
        <f>IF(ISBLANK(#REF!),"",#REF!)</f>
        <v>#REF!</v>
      </c>
      <c r="N633" s="218" t="e">
        <f>IF(ISBLANK(#REF!),"",#REF!)</f>
        <v>#REF!</v>
      </c>
      <c r="O633" s="220" t="str">
        <f>IFERROR(VLOOKUP(_xlfn.CONCAT('Team Roster - Final'!$A633," : ",'Team Roster - Final'!$BM633),'Rate Calculations'!$C$4:$G$1100,5,FALSE),"")</f>
        <v/>
      </c>
      <c r="P633" s="225">
        <f>IF(ISBLANK('Rate Calculations'!$H635),"",'Rate Calculations'!$H635)</f>
        <v>1.7500000000000002E-2</v>
      </c>
      <c r="Q633" s="220" t="str">
        <f t="shared" si="154"/>
        <v/>
      </c>
      <c r="R633" s="221">
        <f>IF(ISBLANK('Rate Calculations'!$J635),"",'Rate Calculations'!$J635)</f>
        <v>3.5000000000000003E-2</v>
      </c>
      <c r="S633" s="220" t="str">
        <f t="shared" si="155"/>
        <v/>
      </c>
      <c r="T633" s="225" t="str">
        <f>IFERROR(VLOOKUP(_xlfn.CONCAT('Team Roster - Final'!$A633," : ",'Team Roster - Final'!$BM633),'Rate Calculations'!$C$4:$S$1100,10,FALSE),"")</f>
        <v/>
      </c>
      <c r="U633" s="225" t="str">
        <f>IFERROR(VLOOKUP(_xlfn.CONCAT('Team Roster - Final'!$A633," : ",'Team Roster - Final'!$BM633),'Rate Calculations'!$C$4:$S$1100,11,FALSE),"")</f>
        <v/>
      </c>
      <c r="V633" s="222" t="str">
        <f t="shared" si="156"/>
        <v/>
      </c>
      <c r="W633" s="222" t="str">
        <f t="shared" si="157"/>
        <v/>
      </c>
      <c r="X633" s="223" t="str">
        <f>IFERROR(VLOOKUP(_xlfn.CONCAT('Team Roster - Final'!$A633," : ",'Team Roster - Final'!$BM633),'Rate Calculations'!$C$4:$S$1100,14,FALSE),"")</f>
        <v/>
      </c>
      <c r="Y633" s="222" t="str">
        <f t="shared" si="158"/>
        <v/>
      </c>
      <c r="Z633" s="222" t="str">
        <f t="shared" si="159"/>
        <v/>
      </c>
      <c r="AA633" s="224" t="str">
        <f>IFERROR(IF(#REF!="Yes",$Y633, $Y633+$Q633*0.5),"")</f>
        <v/>
      </c>
      <c r="AB633" s="224" t="str">
        <f>IFERROR(IF(#REF!="Yes",$Z633, $Z633+$S633*0.5),"")</f>
        <v/>
      </c>
      <c r="AC633" s="220" t="str">
        <f>IFERROR(VLOOKUP(_xlfn.CONCAT('Team Roster - Final'!$A633," : ",'Team Roster - Final'!$BM633),'Rate Calculations'!$C$4:$U$1100,19,FALSE),"")</f>
        <v/>
      </c>
      <c r="AD633" s="220" t="str">
        <f t="shared" si="160"/>
        <v/>
      </c>
      <c r="AE633" s="220" t="str">
        <f t="shared" si="161"/>
        <v/>
      </c>
      <c r="AF633" s="225" t="str">
        <f>IFERROR(VLOOKUP(_xlfn.CONCAT('Team Roster - Final'!$A633," : ",'Team Roster - Final'!$BM633),'Rate Calculations'!$C$4:$AB$1100,22,FALSE),"")</f>
        <v/>
      </c>
      <c r="AG633" s="225" t="str">
        <f>IFERROR(VLOOKUP(_xlfn.CONCAT('Team Roster - Final'!$A633," : ",'Team Roster - Final'!$BM633),'Rate Calculations'!$C$4:$AB$1100,23,FALSE),"")</f>
        <v/>
      </c>
      <c r="AH633" s="222" t="str">
        <f t="shared" si="162"/>
        <v/>
      </c>
      <c r="AI633" s="222" t="str">
        <f t="shared" si="163"/>
        <v/>
      </c>
      <c r="AJ633" s="223" t="str">
        <f>Table1[[#This Row],[Home Office
Net Fee %]]</f>
        <v/>
      </c>
      <c r="AK633" s="222" t="str">
        <f t="shared" si="164"/>
        <v/>
      </c>
      <c r="AL633" s="222" t="str">
        <f t="shared" si="165"/>
        <v/>
      </c>
      <c r="AM633" s="215" t="str">
        <f>IFERROR(IF(#REF!="Yes",$AK633,($AK633+$AD633*0.5)),"")</f>
        <v/>
      </c>
      <c r="AN633" s="215" t="str">
        <f>IFERROR(IF(#REF!="Yes",$AL633,($AL633+$AE633*0.5)),"")</f>
        <v/>
      </c>
      <c r="AO633" s="374" t="str">
        <f>IF(ISBLANK('Team Roster Proposed - FBR'!Q634),"",'Team Roster Proposed - FBR'!Q634)</f>
        <v/>
      </c>
      <c r="AP633" s="226" t="e">
        <f>IF(ISBLANK(#REF!),"",#REF!)</f>
        <v>#REF!</v>
      </c>
      <c r="AQ633" s="226" t="e">
        <f>IF(ISBLANK(#REF!),"",#REF!)</f>
        <v>#REF!</v>
      </c>
      <c r="AR633" s="226" t="e">
        <f>IF(ISBLANK(#REF!),"",#REF!)</f>
        <v>#REF!</v>
      </c>
      <c r="AS633" s="219" t="e">
        <f>IF(ISBLANK(#REF!),"",#REF!)</f>
        <v>#REF!</v>
      </c>
      <c r="AT633" s="219" t="e">
        <f>IF(ISBLANK(#REF!),"",#REF!)</f>
        <v>#REF!</v>
      </c>
      <c r="AU633" s="219" t="e">
        <f>IF(ISBLANK(#REF!),"",#REF!)</f>
        <v>#REF!</v>
      </c>
      <c r="AV633" s="219" t="e">
        <f>IF(ISBLANK(#REF!),"",#REF!)</f>
        <v>#REF!</v>
      </c>
      <c r="AW633" s="219" t="e">
        <f>IF(ISBLANK(#REF!),"",#REF!)</f>
        <v>#REF!</v>
      </c>
      <c r="AX633" s="219" t="e">
        <f>IF(ISBLANK(#REF!),"",#REF!)</f>
        <v>#REF!</v>
      </c>
      <c r="AY633" s="226" t="e">
        <f>IF(ISBLANK(#REF!),"",#REF!)</f>
        <v>#REF!</v>
      </c>
      <c r="AZ633" s="219" t="e">
        <f>IF(ISBLANK(#REF!),"",#REF!)</f>
        <v>#REF!</v>
      </c>
      <c r="BA633" s="219" t="e">
        <f>IF(ISBLANK(#REF!),"",#REF!)</f>
        <v>#REF!</v>
      </c>
      <c r="BB633" s="219" t="e">
        <f>IF(ISBLANK(#REF!),"",#REF!)</f>
        <v>#REF!</v>
      </c>
      <c r="BC633" s="219" t="e">
        <f>IF(ISBLANK(#REF!),"",#REF!)</f>
        <v>#REF!</v>
      </c>
      <c r="BD633" s="219" t="e">
        <f>IF(ISBLANK(#REF!),"",#REF!)</f>
        <v>#REF!</v>
      </c>
      <c r="BE633" s="219" t="e">
        <f>IF(ISBLANK(#REF!),"",#REF!)</f>
        <v>#REF!</v>
      </c>
      <c r="BF633" s="219" t="e">
        <f>IF(ISBLANK(#REF!),"",#REF!)</f>
        <v>#REF!</v>
      </c>
      <c r="BG633" s="219" t="e">
        <f>IF(ISBLANK(#REF!),"",#REF!)</f>
        <v>#REF!</v>
      </c>
      <c r="BH633" s="219" t="e">
        <f>IF(ISBLANK(#REF!),"",#REF!)</f>
        <v>#REF!</v>
      </c>
      <c r="BI633" s="219" t="e">
        <f>IF(ISBLANK(#REF!),"",#REF!)</f>
        <v>#REF!</v>
      </c>
      <c r="BJ633" s="219" t="e">
        <f>IF(ISBLANK(#REF!),"",#REF!)</f>
        <v>#REF!</v>
      </c>
      <c r="BK633" s="219" t="e">
        <f>IF(ISBLANK(#REF!),"",#REF!)</f>
        <v>#REF!</v>
      </c>
      <c r="BL633" s="219" t="e">
        <f>IF(ISBLANK(#REF!),"",#REF!)</f>
        <v>#REF!</v>
      </c>
      <c r="BM633" s="219" t="e">
        <f>IF(ISBLANK(#REF!),"",#REF!)</f>
        <v>#REF!</v>
      </c>
      <c r="BN633" s="219" t="e">
        <f>IF(ISBLANK(#REF!),"",#REF!)</f>
        <v>#REF!</v>
      </c>
      <c r="BO633" s="227" t="e">
        <f t="shared" si="166"/>
        <v>#REF!</v>
      </c>
      <c r="BP633" s="228" t="str">
        <f t="shared" si="169"/>
        <v/>
      </c>
      <c r="BQ633" s="229" t="str">
        <f t="shared" si="153"/>
        <v/>
      </c>
      <c r="BR633" s="228" t="e">
        <f t="shared" si="167"/>
        <v>#REF!</v>
      </c>
      <c r="BS633" s="230" t="e">
        <f t="shared" si="168"/>
        <v>#REF!</v>
      </c>
    </row>
    <row r="634" spans="1:71">
      <c r="A634" s="213" t="e">
        <f>IF(ISBLANK(#REF!),"",#REF!)</f>
        <v>#REF!</v>
      </c>
      <c r="B634" s="214" t="e">
        <f>IF(ISBLANK(#REF!),"",#REF!)</f>
        <v>#REF!</v>
      </c>
      <c r="C634" s="214" t="e">
        <f>IF(ISBLANK(#REF!),"",#REF!)</f>
        <v>#REF!</v>
      </c>
      <c r="D634" s="214" t="e">
        <f>IF(ISBLANK(#REF!),"",#REF!)</f>
        <v>#REF!</v>
      </c>
      <c r="E634" s="214" t="e">
        <f>IF(ISBLANK(#REF!),"",#REF!)</f>
        <v>#REF!</v>
      </c>
      <c r="F634" s="214" t="e">
        <f>IF(ISBLANK(#REF!),"",#REF!)</f>
        <v>#REF!</v>
      </c>
      <c r="G634" s="214" t="e">
        <f>IF(ISBLANK(#REF!),"",#REF!)</f>
        <v>#REF!</v>
      </c>
      <c r="H634" s="215" t="e">
        <f>IF(ISBLANK(#REF!),"",#REF!)</f>
        <v>#REF!</v>
      </c>
      <c r="I634" s="214" t="e">
        <f>IF(ISBLANK(#REF!),"",#REF!)</f>
        <v>#REF!</v>
      </c>
      <c r="J634" s="216" t="e">
        <f>IF(ISBLANK(#REF!),"",#REF!)</f>
        <v>#REF!</v>
      </c>
      <c r="K634" s="217" t="e">
        <f>IF(ISBLANK(#REF!),"",#REF!)</f>
        <v>#REF!</v>
      </c>
      <c r="L634" s="217" t="e">
        <f>IF(ISBLANK(#REF!),"",#REF!)</f>
        <v>#REF!</v>
      </c>
      <c r="M634" s="218" t="e">
        <f>IF(ISBLANK(#REF!),"",#REF!)</f>
        <v>#REF!</v>
      </c>
      <c r="N634" s="218" t="e">
        <f>IF(ISBLANK(#REF!),"",#REF!)</f>
        <v>#REF!</v>
      </c>
      <c r="O634" s="220" t="str">
        <f>IFERROR(VLOOKUP(_xlfn.CONCAT('Team Roster - Final'!$A634," : ",'Team Roster - Final'!$BM634),'Rate Calculations'!$C$4:$G$1100,5,FALSE),"")</f>
        <v/>
      </c>
      <c r="P634" s="225">
        <f>IF(ISBLANK('Rate Calculations'!$H636),"",'Rate Calculations'!$H636)</f>
        <v>1.7500000000000002E-2</v>
      </c>
      <c r="Q634" s="220" t="str">
        <f t="shared" si="154"/>
        <v/>
      </c>
      <c r="R634" s="221">
        <f>IF(ISBLANK('Rate Calculations'!$J636),"",'Rate Calculations'!$J636)</f>
        <v>3.5000000000000003E-2</v>
      </c>
      <c r="S634" s="220" t="str">
        <f t="shared" si="155"/>
        <v/>
      </c>
      <c r="T634" s="225" t="str">
        <f>IFERROR(VLOOKUP(_xlfn.CONCAT('Team Roster - Final'!$A634," : ",'Team Roster - Final'!$BM634),'Rate Calculations'!$C$4:$S$1100,10,FALSE),"")</f>
        <v/>
      </c>
      <c r="U634" s="225" t="str">
        <f>IFERROR(VLOOKUP(_xlfn.CONCAT('Team Roster - Final'!$A634," : ",'Team Roster - Final'!$BM634),'Rate Calculations'!$C$4:$S$1100,11,FALSE),"")</f>
        <v/>
      </c>
      <c r="V634" s="222" t="str">
        <f t="shared" si="156"/>
        <v/>
      </c>
      <c r="W634" s="222" t="str">
        <f t="shared" si="157"/>
        <v/>
      </c>
      <c r="X634" s="223" t="str">
        <f>IFERROR(VLOOKUP(_xlfn.CONCAT('Team Roster - Final'!$A634," : ",'Team Roster - Final'!$BM634),'Rate Calculations'!$C$4:$S$1100,14,FALSE),"")</f>
        <v/>
      </c>
      <c r="Y634" s="222" t="str">
        <f t="shared" si="158"/>
        <v/>
      </c>
      <c r="Z634" s="222" t="str">
        <f t="shared" si="159"/>
        <v/>
      </c>
      <c r="AA634" s="224" t="str">
        <f>IFERROR(IF(#REF!="Yes",$Y634, $Y634+$Q634*0.5),"")</f>
        <v/>
      </c>
      <c r="AB634" s="224" t="str">
        <f>IFERROR(IF(#REF!="Yes",$Z634, $Z634+$S634*0.5),"")</f>
        <v/>
      </c>
      <c r="AC634" s="220" t="str">
        <f>IFERROR(VLOOKUP(_xlfn.CONCAT('Team Roster - Final'!$A634," : ",'Team Roster - Final'!$BM634),'Rate Calculations'!$C$4:$U$1100,19,FALSE),"")</f>
        <v/>
      </c>
      <c r="AD634" s="220" t="str">
        <f t="shared" si="160"/>
        <v/>
      </c>
      <c r="AE634" s="220" t="str">
        <f t="shared" si="161"/>
        <v/>
      </c>
      <c r="AF634" s="225" t="str">
        <f>IFERROR(VLOOKUP(_xlfn.CONCAT('Team Roster - Final'!$A634," : ",'Team Roster - Final'!$BM634),'Rate Calculations'!$C$4:$AB$1100,22,FALSE),"")</f>
        <v/>
      </c>
      <c r="AG634" s="225" t="str">
        <f>IFERROR(VLOOKUP(_xlfn.CONCAT('Team Roster - Final'!$A634," : ",'Team Roster - Final'!$BM634),'Rate Calculations'!$C$4:$AB$1100,23,FALSE),"")</f>
        <v/>
      </c>
      <c r="AH634" s="222" t="str">
        <f t="shared" si="162"/>
        <v/>
      </c>
      <c r="AI634" s="222" t="str">
        <f t="shared" si="163"/>
        <v/>
      </c>
      <c r="AJ634" s="223" t="str">
        <f>Table1[[#This Row],[Home Office
Net Fee %]]</f>
        <v/>
      </c>
      <c r="AK634" s="222" t="str">
        <f t="shared" si="164"/>
        <v/>
      </c>
      <c r="AL634" s="222" t="str">
        <f t="shared" si="165"/>
        <v/>
      </c>
      <c r="AM634" s="215" t="str">
        <f>IFERROR(IF(#REF!="Yes",$AK634,($AK634+$AD634*0.5)),"")</f>
        <v/>
      </c>
      <c r="AN634" s="215" t="str">
        <f>IFERROR(IF(#REF!="Yes",$AL634,($AL634+$AE634*0.5)),"")</f>
        <v/>
      </c>
      <c r="AO634" s="374" t="str">
        <f>IF(ISBLANK('Team Roster Proposed - FBR'!Q635),"",'Team Roster Proposed - FBR'!Q635)</f>
        <v/>
      </c>
      <c r="AP634" s="226" t="e">
        <f>IF(ISBLANK(#REF!),"",#REF!)</f>
        <v>#REF!</v>
      </c>
      <c r="AQ634" s="226" t="e">
        <f>IF(ISBLANK(#REF!),"",#REF!)</f>
        <v>#REF!</v>
      </c>
      <c r="AR634" s="226" t="e">
        <f>IF(ISBLANK(#REF!),"",#REF!)</f>
        <v>#REF!</v>
      </c>
      <c r="AS634" s="219" t="e">
        <f>IF(ISBLANK(#REF!),"",#REF!)</f>
        <v>#REF!</v>
      </c>
      <c r="AT634" s="219" t="e">
        <f>IF(ISBLANK(#REF!),"",#REF!)</f>
        <v>#REF!</v>
      </c>
      <c r="AU634" s="219" t="e">
        <f>IF(ISBLANK(#REF!),"",#REF!)</f>
        <v>#REF!</v>
      </c>
      <c r="AV634" s="219" t="e">
        <f>IF(ISBLANK(#REF!),"",#REF!)</f>
        <v>#REF!</v>
      </c>
      <c r="AW634" s="219" t="e">
        <f>IF(ISBLANK(#REF!),"",#REF!)</f>
        <v>#REF!</v>
      </c>
      <c r="AX634" s="219" t="e">
        <f>IF(ISBLANK(#REF!),"",#REF!)</f>
        <v>#REF!</v>
      </c>
      <c r="AY634" s="226" t="e">
        <f>IF(ISBLANK(#REF!),"",#REF!)</f>
        <v>#REF!</v>
      </c>
      <c r="AZ634" s="219" t="e">
        <f>IF(ISBLANK(#REF!),"",#REF!)</f>
        <v>#REF!</v>
      </c>
      <c r="BA634" s="219" t="e">
        <f>IF(ISBLANK(#REF!),"",#REF!)</f>
        <v>#REF!</v>
      </c>
      <c r="BB634" s="219" t="e">
        <f>IF(ISBLANK(#REF!),"",#REF!)</f>
        <v>#REF!</v>
      </c>
      <c r="BC634" s="219" t="e">
        <f>IF(ISBLANK(#REF!),"",#REF!)</f>
        <v>#REF!</v>
      </c>
      <c r="BD634" s="219" t="e">
        <f>IF(ISBLANK(#REF!),"",#REF!)</f>
        <v>#REF!</v>
      </c>
      <c r="BE634" s="219" t="e">
        <f>IF(ISBLANK(#REF!),"",#REF!)</f>
        <v>#REF!</v>
      </c>
      <c r="BF634" s="219" t="e">
        <f>IF(ISBLANK(#REF!),"",#REF!)</f>
        <v>#REF!</v>
      </c>
      <c r="BG634" s="219" t="e">
        <f>IF(ISBLANK(#REF!),"",#REF!)</f>
        <v>#REF!</v>
      </c>
      <c r="BH634" s="219" t="e">
        <f>IF(ISBLANK(#REF!),"",#REF!)</f>
        <v>#REF!</v>
      </c>
      <c r="BI634" s="219" t="e">
        <f>IF(ISBLANK(#REF!),"",#REF!)</f>
        <v>#REF!</v>
      </c>
      <c r="BJ634" s="219" t="e">
        <f>IF(ISBLANK(#REF!),"",#REF!)</f>
        <v>#REF!</v>
      </c>
      <c r="BK634" s="219" t="e">
        <f>IF(ISBLANK(#REF!),"",#REF!)</f>
        <v>#REF!</v>
      </c>
      <c r="BL634" s="219" t="e">
        <f>IF(ISBLANK(#REF!),"",#REF!)</f>
        <v>#REF!</v>
      </c>
      <c r="BM634" s="219" t="e">
        <f>IF(ISBLANK(#REF!),"",#REF!)</f>
        <v>#REF!</v>
      </c>
      <c r="BN634" s="219" t="e">
        <f>IF(ISBLANK(#REF!),"",#REF!)</f>
        <v>#REF!</v>
      </c>
      <c r="BO634" s="227" t="e">
        <f t="shared" si="166"/>
        <v>#REF!</v>
      </c>
      <c r="BP634" s="228" t="str">
        <f t="shared" si="169"/>
        <v/>
      </c>
      <c r="BQ634" s="229" t="str">
        <f t="shared" si="153"/>
        <v/>
      </c>
      <c r="BR634" s="228" t="e">
        <f t="shared" si="167"/>
        <v>#REF!</v>
      </c>
      <c r="BS634" s="230" t="e">
        <f t="shared" si="168"/>
        <v>#REF!</v>
      </c>
    </row>
    <row r="635" spans="1:71">
      <c r="A635" s="213" t="e">
        <f>IF(ISBLANK(#REF!),"",#REF!)</f>
        <v>#REF!</v>
      </c>
      <c r="B635" s="214" t="e">
        <f>IF(ISBLANK(#REF!),"",#REF!)</f>
        <v>#REF!</v>
      </c>
      <c r="C635" s="214" t="e">
        <f>IF(ISBLANK(#REF!),"",#REF!)</f>
        <v>#REF!</v>
      </c>
      <c r="D635" s="214" t="e">
        <f>IF(ISBLANK(#REF!),"",#REF!)</f>
        <v>#REF!</v>
      </c>
      <c r="E635" s="214" t="e">
        <f>IF(ISBLANK(#REF!),"",#REF!)</f>
        <v>#REF!</v>
      </c>
      <c r="F635" s="214" t="e">
        <f>IF(ISBLANK(#REF!),"",#REF!)</f>
        <v>#REF!</v>
      </c>
      <c r="G635" s="214" t="e">
        <f>IF(ISBLANK(#REF!),"",#REF!)</f>
        <v>#REF!</v>
      </c>
      <c r="H635" s="215" t="e">
        <f>IF(ISBLANK(#REF!),"",#REF!)</f>
        <v>#REF!</v>
      </c>
      <c r="I635" s="214" t="e">
        <f>IF(ISBLANK(#REF!),"",#REF!)</f>
        <v>#REF!</v>
      </c>
      <c r="J635" s="216" t="e">
        <f>IF(ISBLANK(#REF!),"",#REF!)</f>
        <v>#REF!</v>
      </c>
      <c r="K635" s="217" t="e">
        <f>IF(ISBLANK(#REF!),"",#REF!)</f>
        <v>#REF!</v>
      </c>
      <c r="L635" s="217" t="e">
        <f>IF(ISBLANK(#REF!),"",#REF!)</f>
        <v>#REF!</v>
      </c>
      <c r="M635" s="218" t="e">
        <f>IF(ISBLANK(#REF!),"",#REF!)</f>
        <v>#REF!</v>
      </c>
      <c r="N635" s="218" t="e">
        <f>IF(ISBLANK(#REF!),"",#REF!)</f>
        <v>#REF!</v>
      </c>
      <c r="O635" s="220" t="str">
        <f>IFERROR(VLOOKUP(_xlfn.CONCAT('Team Roster - Final'!$A635," : ",'Team Roster - Final'!$BM635),'Rate Calculations'!$C$4:$G$1100,5,FALSE),"")</f>
        <v/>
      </c>
      <c r="P635" s="225">
        <f>IF(ISBLANK('Rate Calculations'!$H637),"",'Rate Calculations'!$H637)</f>
        <v>1.7500000000000002E-2</v>
      </c>
      <c r="Q635" s="220" t="str">
        <f t="shared" si="154"/>
        <v/>
      </c>
      <c r="R635" s="221">
        <f>IF(ISBLANK('Rate Calculations'!$J637),"",'Rate Calculations'!$J637)</f>
        <v>3.5000000000000003E-2</v>
      </c>
      <c r="S635" s="220" t="str">
        <f t="shared" si="155"/>
        <v/>
      </c>
      <c r="T635" s="225" t="str">
        <f>IFERROR(VLOOKUP(_xlfn.CONCAT('Team Roster - Final'!$A635," : ",'Team Roster - Final'!$BM635),'Rate Calculations'!$C$4:$S$1100,10,FALSE),"")</f>
        <v/>
      </c>
      <c r="U635" s="225" t="str">
        <f>IFERROR(VLOOKUP(_xlfn.CONCAT('Team Roster - Final'!$A635," : ",'Team Roster - Final'!$BM635),'Rate Calculations'!$C$4:$S$1100,11,FALSE),"")</f>
        <v/>
      </c>
      <c r="V635" s="222" t="str">
        <f t="shared" si="156"/>
        <v/>
      </c>
      <c r="W635" s="222" t="str">
        <f t="shared" si="157"/>
        <v/>
      </c>
      <c r="X635" s="223" t="str">
        <f>IFERROR(VLOOKUP(_xlfn.CONCAT('Team Roster - Final'!$A635," : ",'Team Roster - Final'!$BM635),'Rate Calculations'!$C$4:$S$1100,14,FALSE),"")</f>
        <v/>
      </c>
      <c r="Y635" s="222" t="str">
        <f t="shared" si="158"/>
        <v/>
      </c>
      <c r="Z635" s="222" t="str">
        <f t="shared" si="159"/>
        <v/>
      </c>
      <c r="AA635" s="224" t="str">
        <f>IFERROR(IF(#REF!="Yes",$Y635, $Y635+$Q635*0.5),"")</f>
        <v/>
      </c>
      <c r="AB635" s="224" t="str">
        <f>IFERROR(IF(#REF!="Yes",$Z635, $Z635+$S635*0.5),"")</f>
        <v/>
      </c>
      <c r="AC635" s="220" t="str">
        <f>IFERROR(VLOOKUP(_xlfn.CONCAT('Team Roster - Final'!$A635," : ",'Team Roster - Final'!$BM635),'Rate Calculations'!$C$4:$U$1100,19,FALSE),"")</f>
        <v/>
      </c>
      <c r="AD635" s="220" t="str">
        <f t="shared" si="160"/>
        <v/>
      </c>
      <c r="AE635" s="220" t="str">
        <f t="shared" si="161"/>
        <v/>
      </c>
      <c r="AF635" s="225" t="str">
        <f>IFERROR(VLOOKUP(_xlfn.CONCAT('Team Roster - Final'!$A635," : ",'Team Roster - Final'!$BM635),'Rate Calculations'!$C$4:$AB$1100,22,FALSE),"")</f>
        <v/>
      </c>
      <c r="AG635" s="225" t="str">
        <f>IFERROR(VLOOKUP(_xlfn.CONCAT('Team Roster - Final'!$A635," : ",'Team Roster - Final'!$BM635),'Rate Calculations'!$C$4:$AB$1100,23,FALSE),"")</f>
        <v/>
      </c>
      <c r="AH635" s="222" t="str">
        <f t="shared" si="162"/>
        <v/>
      </c>
      <c r="AI635" s="222" t="str">
        <f t="shared" si="163"/>
        <v/>
      </c>
      <c r="AJ635" s="223" t="str">
        <f>Table1[[#This Row],[Home Office
Net Fee %]]</f>
        <v/>
      </c>
      <c r="AK635" s="222" t="str">
        <f t="shared" si="164"/>
        <v/>
      </c>
      <c r="AL635" s="222" t="str">
        <f t="shared" si="165"/>
        <v/>
      </c>
      <c r="AM635" s="215" t="str">
        <f>IFERROR(IF(#REF!="Yes",$AK635,($AK635+$AD635*0.5)),"")</f>
        <v/>
      </c>
      <c r="AN635" s="215" t="str">
        <f>IFERROR(IF(#REF!="Yes",$AL635,($AL635+$AE635*0.5)),"")</f>
        <v/>
      </c>
      <c r="AO635" s="374" t="str">
        <f>IF(ISBLANK('Team Roster Proposed - FBR'!Q636),"",'Team Roster Proposed - FBR'!Q636)</f>
        <v/>
      </c>
      <c r="AP635" s="226" t="e">
        <f>IF(ISBLANK(#REF!),"",#REF!)</f>
        <v>#REF!</v>
      </c>
      <c r="AQ635" s="226" t="e">
        <f>IF(ISBLANK(#REF!),"",#REF!)</f>
        <v>#REF!</v>
      </c>
      <c r="AR635" s="226" t="e">
        <f>IF(ISBLANK(#REF!),"",#REF!)</f>
        <v>#REF!</v>
      </c>
      <c r="AS635" s="219" t="e">
        <f>IF(ISBLANK(#REF!),"",#REF!)</f>
        <v>#REF!</v>
      </c>
      <c r="AT635" s="219" t="e">
        <f>IF(ISBLANK(#REF!),"",#REF!)</f>
        <v>#REF!</v>
      </c>
      <c r="AU635" s="219" t="e">
        <f>IF(ISBLANK(#REF!),"",#REF!)</f>
        <v>#REF!</v>
      </c>
      <c r="AV635" s="219" t="e">
        <f>IF(ISBLANK(#REF!),"",#REF!)</f>
        <v>#REF!</v>
      </c>
      <c r="AW635" s="219" t="e">
        <f>IF(ISBLANK(#REF!),"",#REF!)</f>
        <v>#REF!</v>
      </c>
      <c r="AX635" s="219" t="e">
        <f>IF(ISBLANK(#REF!),"",#REF!)</f>
        <v>#REF!</v>
      </c>
      <c r="AY635" s="226" t="e">
        <f>IF(ISBLANK(#REF!),"",#REF!)</f>
        <v>#REF!</v>
      </c>
      <c r="AZ635" s="219" t="e">
        <f>IF(ISBLANK(#REF!),"",#REF!)</f>
        <v>#REF!</v>
      </c>
      <c r="BA635" s="219" t="e">
        <f>IF(ISBLANK(#REF!),"",#REF!)</f>
        <v>#REF!</v>
      </c>
      <c r="BB635" s="219" t="e">
        <f>IF(ISBLANK(#REF!),"",#REF!)</f>
        <v>#REF!</v>
      </c>
      <c r="BC635" s="219" t="e">
        <f>IF(ISBLANK(#REF!),"",#REF!)</f>
        <v>#REF!</v>
      </c>
      <c r="BD635" s="219" t="e">
        <f>IF(ISBLANK(#REF!),"",#REF!)</f>
        <v>#REF!</v>
      </c>
      <c r="BE635" s="219" t="e">
        <f>IF(ISBLANK(#REF!),"",#REF!)</f>
        <v>#REF!</v>
      </c>
      <c r="BF635" s="219" t="e">
        <f>IF(ISBLANK(#REF!),"",#REF!)</f>
        <v>#REF!</v>
      </c>
      <c r="BG635" s="219" t="e">
        <f>IF(ISBLANK(#REF!),"",#REF!)</f>
        <v>#REF!</v>
      </c>
      <c r="BH635" s="219" t="e">
        <f>IF(ISBLANK(#REF!),"",#REF!)</f>
        <v>#REF!</v>
      </c>
      <c r="BI635" s="219" t="e">
        <f>IF(ISBLANK(#REF!),"",#REF!)</f>
        <v>#REF!</v>
      </c>
      <c r="BJ635" s="219" t="e">
        <f>IF(ISBLANK(#REF!),"",#REF!)</f>
        <v>#REF!</v>
      </c>
      <c r="BK635" s="219" t="e">
        <f>IF(ISBLANK(#REF!),"",#REF!)</f>
        <v>#REF!</v>
      </c>
      <c r="BL635" s="219" t="e">
        <f>IF(ISBLANK(#REF!),"",#REF!)</f>
        <v>#REF!</v>
      </c>
      <c r="BM635" s="219" t="e">
        <f>IF(ISBLANK(#REF!),"",#REF!)</f>
        <v>#REF!</v>
      </c>
      <c r="BN635" s="219" t="e">
        <f>IF(ISBLANK(#REF!),"",#REF!)</f>
        <v>#REF!</v>
      </c>
      <c r="BO635" s="227" t="e">
        <f t="shared" si="166"/>
        <v>#REF!</v>
      </c>
      <c r="BP635" s="228" t="str">
        <f t="shared" si="169"/>
        <v/>
      </c>
      <c r="BQ635" s="229" t="str">
        <f t="shared" si="153"/>
        <v/>
      </c>
      <c r="BR635" s="228" t="e">
        <f t="shared" si="167"/>
        <v>#REF!</v>
      </c>
      <c r="BS635" s="230" t="e">
        <f t="shared" si="168"/>
        <v>#REF!</v>
      </c>
    </row>
    <row r="636" spans="1:71">
      <c r="A636" s="213" t="e">
        <f>IF(ISBLANK(#REF!),"",#REF!)</f>
        <v>#REF!</v>
      </c>
      <c r="B636" s="214" t="e">
        <f>IF(ISBLANK(#REF!),"",#REF!)</f>
        <v>#REF!</v>
      </c>
      <c r="C636" s="214" t="e">
        <f>IF(ISBLANK(#REF!),"",#REF!)</f>
        <v>#REF!</v>
      </c>
      <c r="D636" s="214" t="e">
        <f>IF(ISBLANK(#REF!),"",#REF!)</f>
        <v>#REF!</v>
      </c>
      <c r="E636" s="214" t="e">
        <f>IF(ISBLANK(#REF!),"",#REF!)</f>
        <v>#REF!</v>
      </c>
      <c r="F636" s="214" t="e">
        <f>IF(ISBLANK(#REF!),"",#REF!)</f>
        <v>#REF!</v>
      </c>
      <c r="G636" s="214" t="e">
        <f>IF(ISBLANK(#REF!),"",#REF!)</f>
        <v>#REF!</v>
      </c>
      <c r="H636" s="215" t="e">
        <f>IF(ISBLANK(#REF!),"",#REF!)</f>
        <v>#REF!</v>
      </c>
      <c r="I636" s="214" t="e">
        <f>IF(ISBLANK(#REF!),"",#REF!)</f>
        <v>#REF!</v>
      </c>
      <c r="J636" s="216" t="e">
        <f>IF(ISBLANK(#REF!),"",#REF!)</f>
        <v>#REF!</v>
      </c>
      <c r="K636" s="217" t="e">
        <f>IF(ISBLANK(#REF!),"",#REF!)</f>
        <v>#REF!</v>
      </c>
      <c r="L636" s="217" t="e">
        <f>IF(ISBLANK(#REF!),"",#REF!)</f>
        <v>#REF!</v>
      </c>
      <c r="M636" s="218" t="e">
        <f>IF(ISBLANK(#REF!),"",#REF!)</f>
        <v>#REF!</v>
      </c>
      <c r="N636" s="218" t="e">
        <f>IF(ISBLANK(#REF!),"",#REF!)</f>
        <v>#REF!</v>
      </c>
      <c r="O636" s="220" t="str">
        <f>IFERROR(VLOOKUP(_xlfn.CONCAT('Team Roster - Final'!$A636," : ",'Team Roster - Final'!$BM636),'Rate Calculations'!$C$4:$G$1100,5,FALSE),"")</f>
        <v/>
      </c>
      <c r="P636" s="225">
        <f>IF(ISBLANK('Rate Calculations'!$H638),"",'Rate Calculations'!$H638)</f>
        <v>1.7500000000000002E-2</v>
      </c>
      <c r="Q636" s="220" t="str">
        <f t="shared" si="154"/>
        <v/>
      </c>
      <c r="R636" s="221">
        <f>IF(ISBLANK('Rate Calculations'!$J638),"",'Rate Calculations'!$J638)</f>
        <v>3.5000000000000003E-2</v>
      </c>
      <c r="S636" s="220" t="str">
        <f t="shared" si="155"/>
        <v/>
      </c>
      <c r="T636" s="225" t="str">
        <f>IFERROR(VLOOKUP(_xlfn.CONCAT('Team Roster - Final'!$A636," : ",'Team Roster - Final'!$BM636),'Rate Calculations'!$C$4:$S$1100,10,FALSE),"")</f>
        <v/>
      </c>
      <c r="U636" s="225" t="str">
        <f>IFERROR(VLOOKUP(_xlfn.CONCAT('Team Roster - Final'!$A636," : ",'Team Roster - Final'!$BM636),'Rate Calculations'!$C$4:$S$1100,11,FALSE),"")</f>
        <v/>
      </c>
      <c r="V636" s="222" t="str">
        <f t="shared" si="156"/>
        <v/>
      </c>
      <c r="W636" s="222" t="str">
        <f t="shared" si="157"/>
        <v/>
      </c>
      <c r="X636" s="223" t="str">
        <f>IFERROR(VLOOKUP(_xlfn.CONCAT('Team Roster - Final'!$A636," : ",'Team Roster - Final'!$BM636),'Rate Calculations'!$C$4:$S$1100,14,FALSE),"")</f>
        <v/>
      </c>
      <c r="Y636" s="222" t="str">
        <f t="shared" si="158"/>
        <v/>
      </c>
      <c r="Z636" s="222" t="str">
        <f t="shared" si="159"/>
        <v/>
      </c>
      <c r="AA636" s="224" t="str">
        <f>IFERROR(IF(#REF!="Yes",$Y636, $Y636+$Q636*0.5),"")</f>
        <v/>
      </c>
      <c r="AB636" s="224" t="str">
        <f>IFERROR(IF(#REF!="Yes",$Z636, $Z636+$S636*0.5),"")</f>
        <v/>
      </c>
      <c r="AC636" s="220" t="str">
        <f>IFERROR(VLOOKUP(_xlfn.CONCAT('Team Roster - Final'!$A636," : ",'Team Roster - Final'!$BM636),'Rate Calculations'!$C$4:$U$1100,19,FALSE),"")</f>
        <v/>
      </c>
      <c r="AD636" s="220" t="str">
        <f t="shared" si="160"/>
        <v/>
      </c>
      <c r="AE636" s="220" t="str">
        <f t="shared" si="161"/>
        <v/>
      </c>
      <c r="AF636" s="225" t="str">
        <f>IFERROR(VLOOKUP(_xlfn.CONCAT('Team Roster - Final'!$A636," : ",'Team Roster - Final'!$BM636),'Rate Calculations'!$C$4:$AB$1100,22,FALSE),"")</f>
        <v/>
      </c>
      <c r="AG636" s="225" t="str">
        <f>IFERROR(VLOOKUP(_xlfn.CONCAT('Team Roster - Final'!$A636," : ",'Team Roster - Final'!$BM636),'Rate Calculations'!$C$4:$AB$1100,23,FALSE),"")</f>
        <v/>
      </c>
      <c r="AH636" s="222" t="str">
        <f t="shared" si="162"/>
        <v/>
      </c>
      <c r="AI636" s="222" t="str">
        <f t="shared" si="163"/>
        <v/>
      </c>
      <c r="AJ636" s="223" t="str">
        <f>Table1[[#This Row],[Home Office
Net Fee %]]</f>
        <v/>
      </c>
      <c r="AK636" s="222" t="str">
        <f t="shared" si="164"/>
        <v/>
      </c>
      <c r="AL636" s="222" t="str">
        <f t="shared" si="165"/>
        <v/>
      </c>
      <c r="AM636" s="215" t="str">
        <f>IFERROR(IF(#REF!="Yes",$AK636,($AK636+$AD636*0.5)),"")</f>
        <v/>
      </c>
      <c r="AN636" s="215" t="str">
        <f>IFERROR(IF(#REF!="Yes",$AL636,($AL636+$AE636*0.5)),"")</f>
        <v/>
      </c>
      <c r="AO636" s="374" t="str">
        <f>IF(ISBLANK('Team Roster Proposed - FBR'!Q637),"",'Team Roster Proposed - FBR'!Q637)</f>
        <v/>
      </c>
      <c r="AP636" s="226" t="e">
        <f>IF(ISBLANK(#REF!),"",#REF!)</f>
        <v>#REF!</v>
      </c>
      <c r="AQ636" s="226" t="e">
        <f>IF(ISBLANK(#REF!),"",#REF!)</f>
        <v>#REF!</v>
      </c>
      <c r="AR636" s="226" t="e">
        <f>IF(ISBLANK(#REF!),"",#REF!)</f>
        <v>#REF!</v>
      </c>
      <c r="AS636" s="219" t="e">
        <f>IF(ISBLANK(#REF!),"",#REF!)</f>
        <v>#REF!</v>
      </c>
      <c r="AT636" s="219" t="e">
        <f>IF(ISBLANK(#REF!),"",#REF!)</f>
        <v>#REF!</v>
      </c>
      <c r="AU636" s="219" t="e">
        <f>IF(ISBLANK(#REF!),"",#REF!)</f>
        <v>#REF!</v>
      </c>
      <c r="AV636" s="219" t="e">
        <f>IF(ISBLANK(#REF!),"",#REF!)</f>
        <v>#REF!</v>
      </c>
      <c r="AW636" s="219" t="e">
        <f>IF(ISBLANK(#REF!),"",#REF!)</f>
        <v>#REF!</v>
      </c>
      <c r="AX636" s="219" t="e">
        <f>IF(ISBLANK(#REF!),"",#REF!)</f>
        <v>#REF!</v>
      </c>
      <c r="AY636" s="226" t="e">
        <f>IF(ISBLANK(#REF!),"",#REF!)</f>
        <v>#REF!</v>
      </c>
      <c r="AZ636" s="219" t="e">
        <f>IF(ISBLANK(#REF!),"",#REF!)</f>
        <v>#REF!</v>
      </c>
      <c r="BA636" s="219" t="e">
        <f>IF(ISBLANK(#REF!),"",#REF!)</f>
        <v>#REF!</v>
      </c>
      <c r="BB636" s="219" t="e">
        <f>IF(ISBLANK(#REF!),"",#REF!)</f>
        <v>#REF!</v>
      </c>
      <c r="BC636" s="219" t="e">
        <f>IF(ISBLANK(#REF!),"",#REF!)</f>
        <v>#REF!</v>
      </c>
      <c r="BD636" s="219" t="e">
        <f>IF(ISBLANK(#REF!),"",#REF!)</f>
        <v>#REF!</v>
      </c>
      <c r="BE636" s="219" t="e">
        <f>IF(ISBLANK(#REF!),"",#REF!)</f>
        <v>#REF!</v>
      </c>
      <c r="BF636" s="219" t="e">
        <f>IF(ISBLANK(#REF!),"",#REF!)</f>
        <v>#REF!</v>
      </c>
      <c r="BG636" s="219" t="e">
        <f>IF(ISBLANK(#REF!),"",#REF!)</f>
        <v>#REF!</v>
      </c>
      <c r="BH636" s="219" t="e">
        <f>IF(ISBLANK(#REF!),"",#REF!)</f>
        <v>#REF!</v>
      </c>
      <c r="BI636" s="219" t="e">
        <f>IF(ISBLANK(#REF!),"",#REF!)</f>
        <v>#REF!</v>
      </c>
      <c r="BJ636" s="219" t="e">
        <f>IF(ISBLANK(#REF!),"",#REF!)</f>
        <v>#REF!</v>
      </c>
      <c r="BK636" s="219" t="e">
        <f>IF(ISBLANK(#REF!),"",#REF!)</f>
        <v>#REF!</v>
      </c>
      <c r="BL636" s="219" t="e">
        <f>IF(ISBLANK(#REF!),"",#REF!)</f>
        <v>#REF!</v>
      </c>
      <c r="BM636" s="219" t="e">
        <f>IF(ISBLANK(#REF!),"",#REF!)</f>
        <v>#REF!</v>
      </c>
      <c r="BN636" s="219" t="e">
        <f>IF(ISBLANK(#REF!),"",#REF!)</f>
        <v>#REF!</v>
      </c>
      <c r="BO636" s="227" t="e">
        <f t="shared" si="166"/>
        <v>#REF!</v>
      </c>
      <c r="BP636" s="228" t="str">
        <f t="shared" si="169"/>
        <v/>
      </c>
      <c r="BQ636" s="229" t="str">
        <f t="shared" si="153"/>
        <v/>
      </c>
      <c r="BR636" s="228" t="e">
        <f t="shared" si="167"/>
        <v>#REF!</v>
      </c>
      <c r="BS636" s="230" t="e">
        <f t="shared" si="168"/>
        <v>#REF!</v>
      </c>
    </row>
    <row r="637" spans="1:71">
      <c r="A637" s="213" t="e">
        <f>IF(ISBLANK(#REF!),"",#REF!)</f>
        <v>#REF!</v>
      </c>
      <c r="B637" s="214" t="e">
        <f>IF(ISBLANK(#REF!),"",#REF!)</f>
        <v>#REF!</v>
      </c>
      <c r="C637" s="214" t="e">
        <f>IF(ISBLANK(#REF!),"",#REF!)</f>
        <v>#REF!</v>
      </c>
      <c r="D637" s="214" t="e">
        <f>IF(ISBLANK(#REF!),"",#REF!)</f>
        <v>#REF!</v>
      </c>
      <c r="E637" s="214" t="e">
        <f>IF(ISBLANK(#REF!),"",#REF!)</f>
        <v>#REF!</v>
      </c>
      <c r="F637" s="214" t="e">
        <f>IF(ISBLANK(#REF!),"",#REF!)</f>
        <v>#REF!</v>
      </c>
      <c r="G637" s="214" t="e">
        <f>IF(ISBLANK(#REF!),"",#REF!)</f>
        <v>#REF!</v>
      </c>
      <c r="H637" s="215" t="e">
        <f>IF(ISBLANK(#REF!),"",#REF!)</f>
        <v>#REF!</v>
      </c>
      <c r="I637" s="214" t="e">
        <f>IF(ISBLANK(#REF!),"",#REF!)</f>
        <v>#REF!</v>
      </c>
      <c r="J637" s="216" t="e">
        <f>IF(ISBLANK(#REF!),"",#REF!)</f>
        <v>#REF!</v>
      </c>
      <c r="K637" s="217" t="e">
        <f>IF(ISBLANK(#REF!),"",#REF!)</f>
        <v>#REF!</v>
      </c>
      <c r="L637" s="217" t="e">
        <f>IF(ISBLANK(#REF!),"",#REF!)</f>
        <v>#REF!</v>
      </c>
      <c r="M637" s="218" t="e">
        <f>IF(ISBLANK(#REF!),"",#REF!)</f>
        <v>#REF!</v>
      </c>
      <c r="N637" s="218" t="e">
        <f>IF(ISBLANK(#REF!),"",#REF!)</f>
        <v>#REF!</v>
      </c>
      <c r="O637" s="220" t="str">
        <f>IFERROR(VLOOKUP(_xlfn.CONCAT('Team Roster - Final'!$A637," : ",'Team Roster - Final'!$BM637),'Rate Calculations'!$C$4:$G$1100,5,FALSE),"")</f>
        <v/>
      </c>
      <c r="P637" s="225">
        <f>IF(ISBLANK('Rate Calculations'!$H639),"",'Rate Calculations'!$H639)</f>
        <v>1.7500000000000002E-2</v>
      </c>
      <c r="Q637" s="220" t="str">
        <f t="shared" si="154"/>
        <v/>
      </c>
      <c r="R637" s="221">
        <f>IF(ISBLANK('Rate Calculations'!$J639),"",'Rate Calculations'!$J639)</f>
        <v>3.5000000000000003E-2</v>
      </c>
      <c r="S637" s="220" t="str">
        <f t="shared" si="155"/>
        <v/>
      </c>
      <c r="T637" s="225" t="str">
        <f>IFERROR(VLOOKUP(_xlfn.CONCAT('Team Roster - Final'!$A637," : ",'Team Roster - Final'!$BM637),'Rate Calculations'!$C$4:$S$1100,10,FALSE),"")</f>
        <v/>
      </c>
      <c r="U637" s="225" t="str">
        <f>IFERROR(VLOOKUP(_xlfn.CONCAT('Team Roster - Final'!$A637," : ",'Team Roster - Final'!$BM637),'Rate Calculations'!$C$4:$S$1100,11,FALSE),"")</f>
        <v/>
      </c>
      <c r="V637" s="222" t="str">
        <f t="shared" si="156"/>
        <v/>
      </c>
      <c r="W637" s="222" t="str">
        <f t="shared" si="157"/>
        <v/>
      </c>
      <c r="X637" s="223" t="str">
        <f>IFERROR(VLOOKUP(_xlfn.CONCAT('Team Roster - Final'!$A637," : ",'Team Roster - Final'!$BM637),'Rate Calculations'!$C$4:$S$1100,14,FALSE),"")</f>
        <v/>
      </c>
      <c r="Y637" s="222" t="str">
        <f t="shared" si="158"/>
        <v/>
      </c>
      <c r="Z637" s="222" t="str">
        <f t="shared" si="159"/>
        <v/>
      </c>
      <c r="AA637" s="224" t="str">
        <f>IFERROR(IF(#REF!="Yes",$Y637, $Y637+$Q637*0.5),"")</f>
        <v/>
      </c>
      <c r="AB637" s="224" t="str">
        <f>IFERROR(IF(#REF!="Yes",$Z637, $Z637+$S637*0.5),"")</f>
        <v/>
      </c>
      <c r="AC637" s="220" t="str">
        <f>IFERROR(VLOOKUP(_xlfn.CONCAT('Team Roster - Final'!$A637," : ",'Team Roster - Final'!$BM637),'Rate Calculations'!$C$4:$U$1100,19,FALSE),"")</f>
        <v/>
      </c>
      <c r="AD637" s="220" t="str">
        <f t="shared" si="160"/>
        <v/>
      </c>
      <c r="AE637" s="220" t="str">
        <f t="shared" si="161"/>
        <v/>
      </c>
      <c r="AF637" s="225" t="str">
        <f>IFERROR(VLOOKUP(_xlfn.CONCAT('Team Roster - Final'!$A637," : ",'Team Roster - Final'!$BM637),'Rate Calculations'!$C$4:$AB$1100,22,FALSE),"")</f>
        <v/>
      </c>
      <c r="AG637" s="225" t="str">
        <f>IFERROR(VLOOKUP(_xlfn.CONCAT('Team Roster - Final'!$A637," : ",'Team Roster - Final'!$BM637),'Rate Calculations'!$C$4:$AB$1100,23,FALSE),"")</f>
        <v/>
      </c>
      <c r="AH637" s="222" t="str">
        <f t="shared" si="162"/>
        <v/>
      </c>
      <c r="AI637" s="222" t="str">
        <f t="shared" si="163"/>
        <v/>
      </c>
      <c r="AJ637" s="223" t="str">
        <f>Table1[[#This Row],[Home Office
Net Fee %]]</f>
        <v/>
      </c>
      <c r="AK637" s="222" t="str">
        <f t="shared" si="164"/>
        <v/>
      </c>
      <c r="AL637" s="222" t="str">
        <f t="shared" si="165"/>
        <v/>
      </c>
      <c r="AM637" s="215" t="str">
        <f>IFERROR(IF(#REF!="Yes",$AK637,($AK637+$AD637*0.5)),"")</f>
        <v/>
      </c>
      <c r="AN637" s="215" t="str">
        <f>IFERROR(IF(#REF!="Yes",$AL637,($AL637+$AE637*0.5)),"")</f>
        <v/>
      </c>
      <c r="AO637" s="374" t="str">
        <f>IF(ISBLANK('Team Roster Proposed - FBR'!Q638),"",'Team Roster Proposed - FBR'!Q638)</f>
        <v/>
      </c>
      <c r="AP637" s="226" t="e">
        <f>IF(ISBLANK(#REF!),"",#REF!)</f>
        <v>#REF!</v>
      </c>
      <c r="AQ637" s="226" t="e">
        <f>IF(ISBLANK(#REF!),"",#REF!)</f>
        <v>#REF!</v>
      </c>
      <c r="AR637" s="226" t="e">
        <f>IF(ISBLANK(#REF!),"",#REF!)</f>
        <v>#REF!</v>
      </c>
      <c r="AS637" s="219" t="e">
        <f>IF(ISBLANK(#REF!),"",#REF!)</f>
        <v>#REF!</v>
      </c>
      <c r="AT637" s="219" t="e">
        <f>IF(ISBLANK(#REF!),"",#REF!)</f>
        <v>#REF!</v>
      </c>
      <c r="AU637" s="219" t="e">
        <f>IF(ISBLANK(#REF!),"",#REF!)</f>
        <v>#REF!</v>
      </c>
      <c r="AV637" s="219" t="e">
        <f>IF(ISBLANK(#REF!),"",#REF!)</f>
        <v>#REF!</v>
      </c>
      <c r="AW637" s="219" t="e">
        <f>IF(ISBLANK(#REF!),"",#REF!)</f>
        <v>#REF!</v>
      </c>
      <c r="AX637" s="219" t="e">
        <f>IF(ISBLANK(#REF!),"",#REF!)</f>
        <v>#REF!</v>
      </c>
      <c r="AY637" s="226" t="e">
        <f>IF(ISBLANK(#REF!),"",#REF!)</f>
        <v>#REF!</v>
      </c>
      <c r="AZ637" s="219" t="e">
        <f>IF(ISBLANK(#REF!),"",#REF!)</f>
        <v>#REF!</v>
      </c>
      <c r="BA637" s="219" t="e">
        <f>IF(ISBLANK(#REF!),"",#REF!)</f>
        <v>#REF!</v>
      </c>
      <c r="BB637" s="219" t="e">
        <f>IF(ISBLANK(#REF!),"",#REF!)</f>
        <v>#REF!</v>
      </c>
      <c r="BC637" s="219" t="e">
        <f>IF(ISBLANK(#REF!),"",#REF!)</f>
        <v>#REF!</v>
      </c>
      <c r="BD637" s="219" t="e">
        <f>IF(ISBLANK(#REF!),"",#REF!)</f>
        <v>#REF!</v>
      </c>
      <c r="BE637" s="219" t="e">
        <f>IF(ISBLANK(#REF!),"",#REF!)</f>
        <v>#REF!</v>
      </c>
      <c r="BF637" s="219" t="e">
        <f>IF(ISBLANK(#REF!),"",#REF!)</f>
        <v>#REF!</v>
      </c>
      <c r="BG637" s="219" t="e">
        <f>IF(ISBLANK(#REF!),"",#REF!)</f>
        <v>#REF!</v>
      </c>
      <c r="BH637" s="219" t="e">
        <f>IF(ISBLANK(#REF!),"",#REF!)</f>
        <v>#REF!</v>
      </c>
      <c r="BI637" s="219" t="e">
        <f>IF(ISBLANK(#REF!),"",#REF!)</f>
        <v>#REF!</v>
      </c>
      <c r="BJ637" s="219" t="e">
        <f>IF(ISBLANK(#REF!),"",#REF!)</f>
        <v>#REF!</v>
      </c>
      <c r="BK637" s="219" t="e">
        <f>IF(ISBLANK(#REF!),"",#REF!)</f>
        <v>#REF!</v>
      </c>
      <c r="BL637" s="219" t="e">
        <f>IF(ISBLANK(#REF!),"",#REF!)</f>
        <v>#REF!</v>
      </c>
      <c r="BM637" s="219" t="e">
        <f>IF(ISBLANK(#REF!),"",#REF!)</f>
        <v>#REF!</v>
      </c>
      <c r="BN637" s="219" t="e">
        <f>IF(ISBLANK(#REF!),"",#REF!)</f>
        <v>#REF!</v>
      </c>
      <c r="BO637" s="227" t="e">
        <f t="shared" si="166"/>
        <v>#REF!</v>
      </c>
      <c r="BP637" s="228" t="str">
        <f t="shared" si="169"/>
        <v/>
      </c>
      <c r="BQ637" s="229" t="str">
        <f t="shared" si="153"/>
        <v/>
      </c>
      <c r="BR637" s="228" t="e">
        <f t="shared" si="167"/>
        <v>#REF!</v>
      </c>
      <c r="BS637" s="230" t="e">
        <f t="shared" si="168"/>
        <v>#REF!</v>
      </c>
    </row>
    <row r="638" spans="1:71">
      <c r="A638" s="213" t="e">
        <f>IF(ISBLANK(#REF!),"",#REF!)</f>
        <v>#REF!</v>
      </c>
      <c r="B638" s="214" t="e">
        <f>IF(ISBLANK(#REF!),"",#REF!)</f>
        <v>#REF!</v>
      </c>
      <c r="C638" s="214" t="e">
        <f>IF(ISBLANK(#REF!),"",#REF!)</f>
        <v>#REF!</v>
      </c>
      <c r="D638" s="214" t="e">
        <f>IF(ISBLANK(#REF!),"",#REF!)</f>
        <v>#REF!</v>
      </c>
      <c r="E638" s="214" t="e">
        <f>IF(ISBLANK(#REF!),"",#REF!)</f>
        <v>#REF!</v>
      </c>
      <c r="F638" s="214" t="e">
        <f>IF(ISBLANK(#REF!),"",#REF!)</f>
        <v>#REF!</v>
      </c>
      <c r="G638" s="214" t="e">
        <f>IF(ISBLANK(#REF!),"",#REF!)</f>
        <v>#REF!</v>
      </c>
      <c r="H638" s="215" t="e">
        <f>IF(ISBLANK(#REF!),"",#REF!)</f>
        <v>#REF!</v>
      </c>
      <c r="I638" s="214" t="e">
        <f>IF(ISBLANK(#REF!),"",#REF!)</f>
        <v>#REF!</v>
      </c>
      <c r="J638" s="216" t="e">
        <f>IF(ISBLANK(#REF!),"",#REF!)</f>
        <v>#REF!</v>
      </c>
      <c r="K638" s="217" t="e">
        <f>IF(ISBLANK(#REF!),"",#REF!)</f>
        <v>#REF!</v>
      </c>
      <c r="L638" s="217" t="e">
        <f>IF(ISBLANK(#REF!),"",#REF!)</f>
        <v>#REF!</v>
      </c>
      <c r="M638" s="218" t="e">
        <f>IF(ISBLANK(#REF!),"",#REF!)</f>
        <v>#REF!</v>
      </c>
      <c r="N638" s="218" t="e">
        <f>IF(ISBLANK(#REF!),"",#REF!)</f>
        <v>#REF!</v>
      </c>
      <c r="O638" s="220" t="str">
        <f>IFERROR(VLOOKUP(_xlfn.CONCAT('Team Roster - Final'!$A638," : ",'Team Roster - Final'!$BM638),'Rate Calculations'!$C$4:$G$1100,5,FALSE),"")</f>
        <v/>
      </c>
      <c r="P638" s="225">
        <f>IF(ISBLANK('Rate Calculations'!$H640),"",'Rate Calculations'!$H640)</f>
        <v>1.7500000000000002E-2</v>
      </c>
      <c r="Q638" s="220" t="str">
        <f t="shared" si="154"/>
        <v/>
      </c>
      <c r="R638" s="221">
        <f>IF(ISBLANK('Rate Calculations'!$J640),"",'Rate Calculations'!$J640)</f>
        <v>3.5000000000000003E-2</v>
      </c>
      <c r="S638" s="220" t="str">
        <f t="shared" si="155"/>
        <v/>
      </c>
      <c r="T638" s="225" t="str">
        <f>IFERROR(VLOOKUP(_xlfn.CONCAT('Team Roster - Final'!$A638," : ",'Team Roster - Final'!$BM638),'Rate Calculations'!$C$4:$S$1100,10,FALSE),"")</f>
        <v/>
      </c>
      <c r="U638" s="225" t="str">
        <f>IFERROR(VLOOKUP(_xlfn.CONCAT('Team Roster - Final'!$A638," : ",'Team Roster - Final'!$BM638),'Rate Calculations'!$C$4:$S$1100,11,FALSE),"")</f>
        <v/>
      </c>
      <c r="V638" s="222" t="str">
        <f t="shared" si="156"/>
        <v/>
      </c>
      <c r="W638" s="222" t="str">
        <f t="shared" si="157"/>
        <v/>
      </c>
      <c r="X638" s="223" t="str">
        <f>IFERROR(VLOOKUP(_xlfn.CONCAT('Team Roster - Final'!$A638," : ",'Team Roster - Final'!$BM638),'Rate Calculations'!$C$4:$S$1100,14,FALSE),"")</f>
        <v/>
      </c>
      <c r="Y638" s="222" t="str">
        <f t="shared" si="158"/>
        <v/>
      </c>
      <c r="Z638" s="222" t="str">
        <f t="shared" si="159"/>
        <v/>
      </c>
      <c r="AA638" s="224" t="str">
        <f>IFERROR(IF(#REF!="Yes",$Y638, $Y638+$Q638*0.5),"")</f>
        <v/>
      </c>
      <c r="AB638" s="224" t="str">
        <f>IFERROR(IF(#REF!="Yes",$Z638, $Z638+$S638*0.5),"")</f>
        <v/>
      </c>
      <c r="AC638" s="220" t="str">
        <f>IFERROR(VLOOKUP(_xlfn.CONCAT('Team Roster - Final'!$A638," : ",'Team Roster - Final'!$BM638),'Rate Calculations'!$C$4:$U$1100,19,FALSE),"")</f>
        <v/>
      </c>
      <c r="AD638" s="220" t="str">
        <f t="shared" si="160"/>
        <v/>
      </c>
      <c r="AE638" s="220" t="str">
        <f t="shared" si="161"/>
        <v/>
      </c>
      <c r="AF638" s="225" t="str">
        <f>IFERROR(VLOOKUP(_xlfn.CONCAT('Team Roster - Final'!$A638," : ",'Team Roster - Final'!$BM638),'Rate Calculations'!$C$4:$AB$1100,22,FALSE),"")</f>
        <v/>
      </c>
      <c r="AG638" s="225" t="str">
        <f>IFERROR(VLOOKUP(_xlfn.CONCAT('Team Roster - Final'!$A638," : ",'Team Roster - Final'!$BM638),'Rate Calculations'!$C$4:$AB$1100,23,FALSE),"")</f>
        <v/>
      </c>
      <c r="AH638" s="222" t="str">
        <f t="shared" si="162"/>
        <v/>
      </c>
      <c r="AI638" s="222" t="str">
        <f t="shared" si="163"/>
        <v/>
      </c>
      <c r="AJ638" s="223" t="str">
        <f>Table1[[#This Row],[Home Office
Net Fee %]]</f>
        <v/>
      </c>
      <c r="AK638" s="222" t="str">
        <f t="shared" si="164"/>
        <v/>
      </c>
      <c r="AL638" s="222" t="str">
        <f t="shared" si="165"/>
        <v/>
      </c>
      <c r="AM638" s="215" t="str">
        <f>IFERROR(IF(#REF!="Yes",$AK638,($AK638+$AD638*0.5)),"")</f>
        <v/>
      </c>
      <c r="AN638" s="215" t="str">
        <f>IFERROR(IF(#REF!="Yes",$AL638,($AL638+$AE638*0.5)),"")</f>
        <v/>
      </c>
      <c r="AO638" s="374" t="str">
        <f>IF(ISBLANK('Team Roster Proposed - FBR'!Q639),"",'Team Roster Proposed - FBR'!Q639)</f>
        <v/>
      </c>
      <c r="AP638" s="226" t="e">
        <f>IF(ISBLANK(#REF!),"",#REF!)</f>
        <v>#REF!</v>
      </c>
      <c r="AQ638" s="226" t="e">
        <f>IF(ISBLANK(#REF!),"",#REF!)</f>
        <v>#REF!</v>
      </c>
      <c r="AR638" s="226" t="e">
        <f>IF(ISBLANK(#REF!),"",#REF!)</f>
        <v>#REF!</v>
      </c>
      <c r="AS638" s="219" t="e">
        <f>IF(ISBLANK(#REF!),"",#REF!)</f>
        <v>#REF!</v>
      </c>
      <c r="AT638" s="219" t="e">
        <f>IF(ISBLANK(#REF!),"",#REF!)</f>
        <v>#REF!</v>
      </c>
      <c r="AU638" s="219" t="e">
        <f>IF(ISBLANK(#REF!),"",#REF!)</f>
        <v>#REF!</v>
      </c>
      <c r="AV638" s="219" t="e">
        <f>IF(ISBLANK(#REF!),"",#REF!)</f>
        <v>#REF!</v>
      </c>
      <c r="AW638" s="219" t="e">
        <f>IF(ISBLANK(#REF!),"",#REF!)</f>
        <v>#REF!</v>
      </c>
      <c r="AX638" s="219" t="e">
        <f>IF(ISBLANK(#REF!),"",#REF!)</f>
        <v>#REF!</v>
      </c>
      <c r="AY638" s="226" t="e">
        <f>IF(ISBLANK(#REF!),"",#REF!)</f>
        <v>#REF!</v>
      </c>
      <c r="AZ638" s="219" t="e">
        <f>IF(ISBLANK(#REF!),"",#REF!)</f>
        <v>#REF!</v>
      </c>
      <c r="BA638" s="219" t="e">
        <f>IF(ISBLANK(#REF!),"",#REF!)</f>
        <v>#REF!</v>
      </c>
      <c r="BB638" s="219" t="e">
        <f>IF(ISBLANK(#REF!),"",#REF!)</f>
        <v>#REF!</v>
      </c>
      <c r="BC638" s="219" t="e">
        <f>IF(ISBLANK(#REF!),"",#REF!)</f>
        <v>#REF!</v>
      </c>
      <c r="BD638" s="219" t="e">
        <f>IF(ISBLANK(#REF!),"",#REF!)</f>
        <v>#REF!</v>
      </c>
      <c r="BE638" s="219" t="e">
        <f>IF(ISBLANK(#REF!),"",#REF!)</f>
        <v>#REF!</v>
      </c>
      <c r="BF638" s="219" t="e">
        <f>IF(ISBLANK(#REF!),"",#REF!)</f>
        <v>#REF!</v>
      </c>
      <c r="BG638" s="219" t="e">
        <f>IF(ISBLANK(#REF!),"",#REF!)</f>
        <v>#REF!</v>
      </c>
      <c r="BH638" s="219" t="e">
        <f>IF(ISBLANK(#REF!),"",#REF!)</f>
        <v>#REF!</v>
      </c>
      <c r="BI638" s="219" t="e">
        <f>IF(ISBLANK(#REF!),"",#REF!)</f>
        <v>#REF!</v>
      </c>
      <c r="BJ638" s="219" t="e">
        <f>IF(ISBLANK(#REF!),"",#REF!)</f>
        <v>#REF!</v>
      </c>
      <c r="BK638" s="219" t="e">
        <f>IF(ISBLANK(#REF!),"",#REF!)</f>
        <v>#REF!</v>
      </c>
      <c r="BL638" s="219" t="e">
        <f>IF(ISBLANK(#REF!),"",#REF!)</f>
        <v>#REF!</v>
      </c>
      <c r="BM638" s="219" t="e">
        <f>IF(ISBLANK(#REF!),"",#REF!)</f>
        <v>#REF!</v>
      </c>
      <c r="BN638" s="219" t="e">
        <f>IF(ISBLANK(#REF!),"",#REF!)</f>
        <v>#REF!</v>
      </c>
      <c r="BO638" s="227" t="e">
        <f t="shared" si="166"/>
        <v>#REF!</v>
      </c>
      <c r="BP638" s="228" t="str">
        <f t="shared" si="169"/>
        <v/>
      </c>
      <c r="BQ638" s="229" t="str">
        <f t="shared" si="153"/>
        <v/>
      </c>
      <c r="BR638" s="228" t="e">
        <f t="shared" si="167"/>
        <v>#REF!</v>
      </c>
      <c r="BS638" s="230" t="e">
        <f t="shared" si="168"/>
        <v>#REF!</v>
      </c>
    </row>
    <row r="639" spans="1:71">
      <c r="A639" s="213" t="e">
        <f>IF(ISBLANK(#REF!),"",#REF!)</f>
        <v>#REF!</v>
      </c>
      <c r="B639" s="214" t="e">
        <f>IF(ISBLANK(#REF!),"",#REF!)</f>
        <v>#REF!</v>
      </c>
      <c r="C639" s="214" t="e">
        <f>IF(ISBLANK(#REF!),"",#REF!)</f>
        <v>#REF!</v>
      </c>
      <c r="D639" s="214" t="e">
        <f>IF(ISBLANK(#REF!),"",#REF!)</f>
        <v>#REF!</v>
      </c>
      <c r="E639" s="214" t="e">
        <f>IF(ISBLANK(#REF!),"",#REF!)</f>
        <v>#REF!</v>
      </c>
      <c r="F639" s="214" t="e">
        <f>IF(ISBLANK(#REF!),"",#REF!)</f>
        <v>#REF!</v>
      </c>
      <c r="G639" s="214" t="e">
        <f>IF(ISBLANK(#REF!),"",#REF!)</f>
        <v>#REF!</v>
      </c>
      <c r="H639" s="215" t="e">
        <f>IF(ISBLANK(#REF!),"",#REF!)</f>
        <v>#REF!</v>
      </c>
      <c r="I639" s="214" t="e">
        <f>IF(ISBLANK(#REF!),"",#REF!)</f>
        <v>#REF!</v>
      </c>
      <c r="J639" s="216" t="e">
        <f>IF(ISBLANK(#REF!),"",#REF!)</f>
        <v>#REF!</v>
      </c>
      <c r="K639" s="217" t="e">
        <f>IF(ISBLANK(#REF!),"",#REF!)</f>
        <v>#REF!</v>
      </c>
      <c r="L639" s="217" t="e">
        <f>IF(ISBLANK(#REF!),"",#REF!)</f>
        <v>#REF!</v>
      </c>
      <c r="M639" s="218" t="e">
        <f>IF(ISBLANK(#REF!),"",#REF!)</f>
        <v>#REF!</v>
      </c>
      <c r="N639" s="218" t="e">
        <f>IF(ISBLANK(#REF!),"",#REF!)</f>
        <v>#REF!</v>
      </c>
      <c r="O639" s="220" t="str">
        <f>IFERROR(VLOOKUP(_xlfn.CONCAT('Team Roster - Final'!$A639," : ",'Team Roster - Final'!$BM639),'Rate Calculations'!$C$4:$G$1100,5,FALSE),"")</f>
        <v/>
      </c>
      <c r="P639" s="225">
        <f>IF(ISBLANK('Rate Calculations'!$H641),"",'Rate Calculations'!$H641)</f>
        <v>1.7500000000000002E-2</v>
      </c>
      <c r="Q639" s="220" t="str">
        <f t="shared" si="154"/>
        <v/>
      </c>
      <c r="R639" s="221">
        <f>IF(ISBLANK('Rate Calculations'!$J641),"",'Rate Calculations'!$J641)</f>
        <v>3.5000000000000003E-2</v>
      </c>
      <c r="S639" s="220" t="str">
        <f t="shared" si="155"/>
        <v/>
      </c>
      <c r="T639" s="225" t="str">
        <f>IFERROR(VLOOKUP(_xlfn.CONCAT('Team Roster - Final'!$A639," : ",'Team Roster - Final'!$BM639),'Rate Calculations'!$C$4:$S$1100,10,FALSE),"")</f>
        <v/>
      </c>
      <c r="U639" s="225" t="str">
        <f>IFERROR(VLOOKUP(_xlfn.CONCAT('Team Roster - Final'!$A639," : ",'Team Roster - Final'!$BM639),'Rate Calculations'!$C$4:$S$1100,11,FALSE),"")</f>
        <v/>
      </c>
      <c r="V639" s="222" t="str">
        <f t="shared" si="156"/>
        <v/>
      </c>
      <c r="W639" s="222" t="str">
        <f t="shared" si="157"/>
        <v/>
      </c>
      <c r="X639" s="223" t="str">
        <f>IFERROR(VLOOKUP(_xlfn.CONCAT('Team Roster - Final'!$A639," : ",'Team Roster - Final'!$BM639),'Rate Calculations'!$C$4:$S$1100,14,FALSE),"")</f>
        <v/>
      </c>
      <c r="Y639" s="222" t="str">
        <f t="shared" si="158"/>
        <v/>
      </c>
      <c r="Z639" s="222" t="str">
        <f t="shared" si="159"/>
        <v/>
      </c>
      <c r="AA639" s="224" t="str">
        <f>IFERROR(IF(#REF!="Yes",$Y639, $Y639+$Q639*0.5),"")</f>
        <v/>
      </c>
      <c r="AB639" s="224" t="str">
        <f>IFERROR(IF(#REF!="Yes",$Z639, $Z639+$S639*0.5),"")</f>
        <v/>
      </c>
      <c r="AC639" s="220" t="str">
        <f>IFERROR(VLOOKUP(_xlfn.CONCAT('Team Roster - Final'!$A639," : ",'Team Roster - Final'!$BM639),'Rate Calculations'!$C$4:$U$1100,19,FALSE),"")</f>
        <v/>
      </c>
      <c r="AD639" s="220" t="str">
        <f t="shared" si="160"/>
        <v/>
      </c>
      <c r="AE639" s="220" t="str">
        <f t="shared" si="161"/>
        <v/>
      </c>
      <c r="AF639" s="225" t="str">
        <f>IFERROR(VLOOKUP(_xlfn.CONCAT('Team Roster - Final'!$A639," : ",'Team Roster - Final'!$BM639),'Rate Calculations'!$C$4:$AB$1100,22,FALSE),"")</f>
        <v/>
      </c>
      <c r="AG639" s="225" t="str">
        <f>IFERROR(VLOOKUP(_xlfn.CONCAT('Team Roster - Final'!$A639," : ",'Team Roster - Final'!$BM639),'Rate Calculations'!$C$4:$AB$1100,23,FALSE),"")</f>
        <v/>
      </c>
      <c r="AH639" s="222" t="str">
        <f t="shared" si="162"/>
        <v/>
      </c>
      <c r="AI639" s="222" t="str">
        <f t="shared" si="163"/>
        <v/>
      </c>
      <c r="AJ639" s="223" t="str">
        <f>Table1[[#This Row],[Home Office
Net Fee %]]</f>
        <v/>
      </c>
      <c r="AK639" s="222" t="str">
        <f t="shared" si="164"/>
        <v/>
      </c>
      <c r="AL639" s="222" t="str">
        <f t="shared" si="165"/>
        <v/>
      </c>
      <c r="AM639" s="215" t="str">
        <f>IFERROR(IF(#REF!="Yes",$AK639,($AK639+$AD639*0.5)),"")</f>
        <v/>
      </c>
      <c r="AN639" s="215" t="str">
        <f>IFERROR(IF(#REF!="Yes",$AL639,($AL639+$AE639*0.5)),"")</f>
        <v/>
      </c>
      <c r="AO639" s="374" t="str">
        <f>IF(ISBLANK('Team Roster Proposed - FBR'!Q640),"",'Team Roster Proposed - FBR'!Q640)</f>
        <v/>
      </c>
      <c r="AP639" s="226" t="e">
        <f>IF(ISBLANK(#REF!),"",#REF!)</f>
        <v>#REF!</v>
      </c>
      <c r="AQ639" s="226" t="e">
        <f>IF(ISBLANK(#REF!),"",#REF!)</f>
        <v>#REF!</v>
      </c>
      <c r="AR639" s="226" t="e">
        <f>IF(ISBLANK(#REF!),"",#REF!)</f>
        <v>#REF!</v>
      </c>
      <c r="AS639" s="219" t="e">
        <f>IF(ISBLANK(#REF!),"",#REF!)</f>
        <v>#REF!</v>
      </c>
      <c r="AT639" s="219" t="e">
        <f>IF(ISBLANK(#REF!),"",#REF!)</f>
        <v>#REF!</v>
      </c>
      <c r="AU639" s="219" t="e">
        <f>IF(ISBLANK(#REF!),"",#REF!)</f>
        <v>#REF!</v>
      </c>
      <c r="AV639" s="219" t="e">
        <f>IF(ISBLANK(#REF!),"",#REF!)</f>
        <v>#REF!</v>
      </c>
      <c r="AW639" s="219" t="e">
        <f>IF(ISBLANK(#REF!),"",#REF!)</f>
        <v>#REF!</v>
      </c>
      <c r="AX639" s="219" t="e">
        <f>IF(ISBLANK(#REF!),"",#REF!)</f>
        <v>#REF!</v>
      </c>
      <c r="AY639" s="226" t="e">
        <f>IF(ISBLANK(#REF!),"",#REF!)</f>
        <v>#REF!</v>
      </c>
      <c r="AZ639" s="219" t="e">
        <f>IF(ISBLANK(#REF!),"",#REF!)</f>
        <v>#REF!</v>
      </c>
      <c r="BA639" s="219" t="e">
        <f>IF(ISBLANK(#REF!),"",#REF!)</f>
        <v>#REF!</v>
      </c>
      <c r="BB639" s="219" t="e">
        <f>IF(ISBLANK(#REF!),"",#REF!)</f>
        <v>#REF!</v>
      </c>
      <c r="BC639" s="219" t="e">
        <f>IF(ISBLANK(#REF!),"",#REF!)</f>
        <v>#REF!</v>
      </c>
      <c r="BD639" s="219" t="e">
        <f>IF(ISBLANK(#REF!),"",#REF!)</f>
        <v>#REF!</v>
      </c>
      <c r="BE639" s="219" t="e">
        <f>IF(ISBLANK(#REF!),"",#REF!)</f>
        <v>#REF!</v>
      </c>
      <c r="BF639" s="219" t="e">
        <f>IF(ISBLANK(#REF!),"",#REF!)</f>
        <v>#REF!</v>
      </c>
      <c r="BG639" s="219" t="e">
        <f>IF(ISBLANK(#REF!),"",#REF!)</f>
        <v>#REF!</v>
      </c>
      <c r="BH639" s="219" t="e">
        <f>IF(ISBLANK(#REF!),"",#REF!)</f>
        <v>#REF!</v>
      </c>
      <c r="BI639" s="219" t="e">
        <f>IF(ISBLANK(#REF!),"",#REF!)</f>
        <v>#REF!</v>
      </c>
      <c r="BJ639" s="219" t="e">
        <f>IF(ISBLANK(#REF!),"",#REF!)</f>
        <v>#REF!</v>
      </c>
      <c r="BK639" s="219" t="e">
        <f>IF(ISBLANK(#REF!),"",#REF!)</f>
        <v>#REF!</v>
      </c>
      <c r="BL639" s="219" t="e">
        <f>IF(ISBLANK(#REF!),"",#REF!)</f>
        <v>#REF!</v>
      </c>
      <c r="BM639" s="219" t="e">
        <f>IF(ISBLANK(#REF!),"",#REF!)</f>
        <v>#REF!</v>
      </c>
      <c r="BN639" s="219" t="e">
        <f>IF(ISBLANK(#REF!),"",#REF!)</f>
        <v>#REF!</v>
      </c>
      <c r="BO639" s="227" t="e">
        <f t="shared" si="166"/>
        <v>#REF!</v>
      </c>
      <c r="BP639" s="228" t="str">
        <f t="shared" si="169"/>
        <v/>
      </c>
      <c r="BQ639" s="229" t="str">
        <f t="shared" si="153"/>
        <v/>
      </c>
      <c r="BR639" s="228" t="e">
        <f t="shared" si="167"/>
        <v>#REF!</v>
      </c>
      <c r="BS639" s="230" t="e">
        <f t="shared" si="168"/>
        <v>#REF!</v>
      </c>
    </row>
    <row r="640" spans="1:71">
      <c r="A640" s="213" t="e">
        <f>IF(ISBLANK(#REF!),"",#REF!)</f>
        <v>#REF!</v>
      </c>
      <c r="B640" s="214" t="e">
        <f>IF(ISBLANK(#REF!),"",#REF!)</f>
        <v>#REF!</v>
      </c>
      <c r="C640" s="214" t="e">
        <f>IF(ISBLANK(#REF!),"",#REF!)</f>
        <v>#REF!</v>
      </c>
      <c r="D640" s="214" t="e">
        <f>IF(ISBLANK(#REF!),"",#REF!)</f>
        <v>#REF!</v>
      </c>
      <c r="E640" s="214" t="e">
        <f>IF(ISBLANK(#REF!),"",#REF!)</f>
        <v>#REF!</v>
      </c>
      <c r="F640" s="214" t="e">
        <f>IF(ISBLANK(#REF!),"",#REF!)</f>
        <v>#REF!</v>
      </c>
      <c r="G640" s="214" t="e">
        <f>IF(ISBLANK(#REF!),"",#REF!)</f>
        <v>#REF!</v>
      </c>
      <c r="H640" s="215" t="e">
        <f>IF(ISBLANK(#REF!),"",#REF!)</f>
        <v>#REF!</v>
      </c>
      <c r="I640" s="214" t="e">
        <f>IF(ISBLANK(#REF!),"",#REF!)</f>
        <v>#REF!</v>
      </c>
      <c r="J640" s="216" t="e">
        <f>IF(ISBLANK(#REF!),"",#REF!)</f>
        <v>#REF!</v>
      </c>
      <c r="K640" s="217" t="e">
        <f>IF(ISBLANK(#REF!),"",#REF!)</f>
        <v>#REF!</v>
      </c>
      <c r="L640" s="217" t="e">
        <f>IF(ISBLANK(#REF!),"",#REF!)</f>
        <v>#REF!</v>
      </c>
      <c r="M640" s="218" t="e">
        <f>IF(ISBLANK(#REF!),"",#REF!)</f>
        <v>#REF!</v>
      </c>
      <c r="N640" s="218" t="e">
        <f>IF(ISBLANK(#REF!),"",#REF!)</f>
        <v>#REF!</v>
      </c>
      <c r="O640" s="220" t="str">
        <f>IFERROR(VLOOKUP(_xlfn.CONCAT('Team Roster - Final'!$A640," : ",'Team Roster - Final'!$BM640),'Rate Calculations'!$C$4:$G$1100,5,FALSE),"")</f>
        <v/>
      </c>
      <c r="P640" s="225">
        <f>IF(ISBLANK('Rate Calculations'!$H642),"",'Rate Calculations'!$H642)</f>
        <v>1.7500000000000002E-2</v>
      </c>
      <c r="Q640" s="220" t="str">
        <f t="shared" si="154"/>
        <v/>
      </c>
      <c r="R640" s="221">
        <f>IF(ISBLANK('Rate Calculations'!$J642),"",'Rate Calculations'!$J642)</f>
        <v>3.5000000000000003E-2</v>
      </c>
      <c r="S640" s="220" t="str">
        <f t="shared" si="155"/>
        <v/>
      </c>
      <c r="T640" s="225" t="str">
        <f>IFERROR(VLOOKUP(_xlfn.CONCAT('Team Roster - Final'!$A640," : ",'Team Roster - Final'!$BM640),'Rate Calculations'!$C$4:$S$1100,10,FALSE),"")</f>
        <v/>
      </c>
      <c r="U640" s="225" t="str">
        <f>IFERROR(VLOOKUP(_xlfn.CONCAT('Team Roster - Final'!$A640," : ",'Team Roster - Final'!$BM640),'Rate Calculations'!$C$4:$S$1100,11,FALSE),"")</f>
        <v/>
      </c>
      <c r="V640" s="222" t="str">
        <f t="shared" si="156"/>
        <v/>
      </c>
      <c r="W640" s="222" t="str">
        <f t="shared" si="157"/>
        <v/>
      </c>
      <c r="X640" s="223" t="str">
        <f>IFERROR(VLOOKUP(_xlfn.CONCAT('Team Roster - Final'!$A640," : ",'Team Roster - Final'!$BM640),'Rate Calculations'!$C$4:$S$1100,14,FALSE),"")</f>
        <v/>
      </c>
      <c r="Y640" s="222" t="str">
        <f t="shared" si="158"/>
        <v/>
      </c>
      <c r="Z640" s="222" t="str">
        <f t="shared" si="159"/>
        <v/>
      </c>
      <c r="AA640" s="224" t="str">
        <f>IFERROR(IF(#REF!="Yes",$Y640, $Y640+$Q640*0.5),"")</f>
        <v/>
      </c>
      <c r="AB640" s="224" t="str">
        <f>IFERROR(IF(#REF!="Yes",$Z640, $Z640+$S640*0.5),"")</f>
        <v/>
      </c>
      <c r="AC640" s="220" t="str">
        <f>IFERROR(VLOOKUP(_xlfn.CONCAT('Team Roster - Final'!$A640," : ",'Team Roster - Final'!$BM640),'Rate Calculations'!$C$4:$U$1100,19,FALSE),"")</f>
        <v/>
      </c>
      <c r="AD640" s="220" t="str">
        <f t="shared" si="160"/>
        <v/>
      </c>
      <c r="AE640" s="220" t="str">
        <f t="shared" si="161"/>
        <v/>
      </c>
      <c r="AF640" s="225" t="str">
        <f>IFERROR(VLOOKUP(_xlfn.CONCAT('Team Roster - Final'!$A640," : ",'Team Roster - Final'!$BM640),'Rate Calculations'!$C$4:$AB$1100,22,FALSE),"")</f>
        <v/>
      </c>
      <c r="AG640" s="225" t="str">
        <f>IFERROR(VLOOKUP(_xlfn.CONCAT('Team Roster - Final'!$A640," : ",'Team Roster - Final'!$BM640),'Rate Calculations'!$C$4:$AB$1100,23,FALSE),"")</f>
        <v/>
      </c>
      <c r="AH640" s="222" t="str">
        <f t="shared" si="162"/>
        <v/>
      </c>
      <c r="AI640" s="222" t="str">
        <f t="shared" si="163"/>
        <v/>
      </c>
      <c r="AJ640" s="223" t="str">
        <f>Table1[[#This Row],[Home Office
Net Fee %]]</f>
        <v/>
      </c>
      <c r="AK640" s="222" t="str">
        <f t="shared" si="164"/>
        <v/>
      </c>
      <c r="AL640" s="222" t="str">
        <f t="shared" si="165"/>
        <v/>
      </c>
      <c r="AM640" s="215" t="str">
        <f>IFERROR(IF(#REF!="Yes",$AK640,($AK640+$AD640*0.5)),"")</f>
        <v/>
      </c>
      <c r="AN640" s="215" t="str">
        <f>IFERROR(IF(#REF!="Yes",$AL640,($AL640+$AE640*0.5)),"")</f>
        <v/>
      </c>
      <c r="AO640" s="374" t="str">
        <f>IF(ISBLANK('Team Roster Proposed - FBR'!Q641),"",'Team Roster Proposed - FBR'!Q641)</f>
        <v/>
      </c>
      <c r="AP640" s="226" t="e">
        <f>IF(ISBLANK(#REF!),"",#REF!)</f>
        <v>#REF!</v>
      </c>
      <c r="AQ640" s="226" t="e">
        <f>IF(ISBLANK(#REF!),"",#REF!)</f>
        <v>#REF!</v>
      </c>
      <c r="AR640" s="226" t="e">
        <f>IF(ISBLANK(#REF!),"",#REF!)</f>
        <v>#REF!</v>
      </c>
      <c r="AS640" s="219" t="e">
        <f>IF(ISBLANK(#REF!),"",#REF!)</f>
        <v>#REF!</v>
      </c>
      <c r="AT640" s="219" t="e">
        <f>IF(ISBLANK(#REF!),"",#REF!)</f>
        <v>#REF!</v>
      </c>
      <c r="AU640" s="219" t="e">
        <f>IF(ISBLANK(#REF!),"",#REF!)</f>
        <v>#REF!</v>
      </c>
      <c r="AV640" s="219" t="e">
        <f>IF(ISBLANK(#REF!),"",#REF!)</f>
        <v>#REF!</v>
      </c>
      <c r="AW640" s="219" t="e">
        <f>IF(ISBLANK(#REF!),"",#REF!)</f>
        <v>#REF!</v>
      </c>
      <c r="AX640" s="219" t="e">
        <f>IF(ISBLANK(#REF!),"",#REF!)</f>
        <v>#REF!</v>
      </c>
      <c r="AY640" s="226" t="e">
        <f>IF(ISBLANK(#REF!),"",#REF!)</f>
        <v>#REF!</v>
      </c>
      <c r="AZ640" s="219" t="e">
        <f>IF(ISBLANK(#REF!),"",#REF!)</f>
        <v>#REF!</v>
      </c>
      <c r="BA640" s="219" t="e">
        <f>IF(ISBLANK(#REF!),"",#REF!)</f>
        <v>#REF!</v>
      </c>
      <c r="BB640" s="219" t="e">
        <f>IF(ISBLANK(#REF!),"",#REF!)</f>
        <v>#REF!</v>
      </c>
      <c r="BC640" s="219" t="e">
        <f>IF(ISBLANK(#REF!),"",#REF!)</f>
        <v>#REF!</v>
      </c>
      <c r="BD640" s="219" t="e">
        <f>IF(ISBLANK(#REF!),"",#REF!)</f>
        <v>#REF!</v>
      </c>
      <c r="BE640" s="219" t="e">
        <f>IF(ISBLANK(#REF!),"",#REF!)</f>
        <v>#REF!</v>
      </c>
      <c r="BF640" s="219" t="e">
        <f>IF(ISBLANK(#REF!),"",#REF!)</f>
        <v>#REF!</v>
      </c>
      <c r="BG640" s="219" t="e">
        <f>IF(ISBLANK(#REF!),"",#REF!)</f>
        <v>#REF!</v>
      </c>
      <c r="BH640" s="219" t="e">
        <f>IF(ISBLANK(#REF!),"",#REF!)</f>
        <v>#REF!</v>
      </c>
      <c r="BI640" s="219" t="e">
        <f>IF(ISBLANK(#REF!),"",#REF!)</f>
        <v>#REF!</v>
      </c>
      <c r="BJ640" s="219" t="e">
        <f>IF(ISBLANK(#REF!),"",#REF!)</f>
        <v>#REF!</v>
      </c>
      <c r="BK640" s="219" t="e">
        <f>IF(ISBLANK(#REF!),"",#REF!)</f>
        <v>#REF!</v>
      </c>
      <c r="BL640" s="219" t="e">
        <f>IF(ISBLANK(#REF!),"",#REF!)</f>
        <v>#REF!</v>
      </c>
      <c r="BM640" s="219" t="e">
        <f>IF(ISBLANK(#REF!),"",#REF!)</f>
        <v>#REF!</v>
      </c>
      <c r="BN640" s="219" t="e">
        <f>IF(ISBLANK(#REF!),"",#REF!)</f>
        <v>#REF!</v>
      </c>
      <c r="BO640" s="227" t="e">
        <f t="shared" si="166"/>
        <v>#REF!</v>
      </c>
      <c r="BP640" s="228" t="str">
        <f t="shared" si="169"/>
        <v/>
      </c>
      <c r="BQ640" s="229" t="str">
        <f t="shared" si="153"/>
        <v/>
      </c>
      <c r="BR640" s="228" t="e">
        <f t="shared" si="167"/>
        <v>#REF!</v>
      </c>
      <c r="BS640" s="230" t="e">
        <f t="shared" si="168"/>
        <v>#REF!</v>
      </c>
    </row>
    <row r="641" spans="1:71">
      <c r="A641" s="213" t="e">
        <f>IF(ISBLANK(#REF!),"",#REF!)</f>
        <v>#REF!</v>
      </c>
      <c r="B641" s="214" t="e">
        <f>IF(ISBLANK(#REF!),"",#REF!)</f>
        <v>#REF!</v>
      </c>
      <c r="C641" s="214" t="e">
        <f>IF(ISBLANK(#REF!),"",#REF!)</f>
        <v>#REF!</v>
      </c>
      <c r="D641" s="214" t="e">
        <f>IF(ISBLANK(#REF!),"",#REF!)</f>
        <v>#REF!</v>
      </c>
      <c r="E641" s="214" t="e">
        <f>IF(ISBLANK(#REF!),"",#REF!)</f>
        <v>#REF!</v>
      </c>
      <c r="F641" s="214" t="e">
        <f>IF(ISBLANK(#REF!),"",#REF!)</f>
        <v>#REF!</v>
      </c>
      <c r="G641" s="214" t="e">
        <f>IF(ISBLANK(#REF!),"",#REF!)</f>
        <v>#REF!</v>
      </c>
      <c r="H641" s="215" t="e">
        <f>IF(ISBLANK(#REF!),"",#REF!)</f>
        <v>#REF!</v>
      </c>
      <c r="I641" s="214" t="e">
        <f>IF(ISBLANK(#REF!),"",#REF!)</f>
        <v>#REF!</v>
      </c>
      <c r="J641" s="216" t="e">
        <f>IF(ISBLANK(#REF!),"",#REF!)</f>
        <v>#REF!</v>
      </c>
      <c r="K641" s="217" t="e">
        <f>IF(ISBLANK(#REF!),"",#REF!)</f>
        <v>#REF!</v>
      </c>
      <c r="L641" s="217" t="e">
        <f>IF(ISBLANK(#REF!),"",#REF!)</f>
        <v>#REF!</v>
      </c>
      <c r="M641" s="218" t="e">
        <f>IF(ISBLANK(#REF!),"",#REF!)</f>
        <v>#REF!</v>
      </c>
      <c r="N641" s="218" t="e">
        <f>IF(ISBLANK(#REF!),"",#REF!)</f>
        <v>#REF!</v>
      </c>
      <c r="O641" s="220" t="str">
        <f>IFERROR(VLOOKUP(_xlfn.CONCAT('Team Roster - Final'!$A641," : ",'Team Roster - Final'!$BM641),'Rate Calculations'!$C$4:$G$1100,5,FALSE),"")</f>
        <v/>
      </c>
      <c r="P641" s="225">
        <f>IF(ISBLANK('Rate Calculations'!$H643),"",'Rate Calculations'!$H643)</f>
        <v>1.7500000000000002E-2</v>
      </c>
      <c r="Q641" s="220" t="str">
        <f t="shared" si="154"/>
        <v/>
      </c>
      <c r="R641" s="221">
        <f>IF(ISBLANK('Rate Calculations'!$J643),"",'Rate Calculations'!$J643)</f>
        <v>3.5000000000000003E-2</v>
      </c>
      <c r="S641" s="220" t="str">
        <f t="shared" si="155"/>
        <v/>
      </c>
      <c r="T641" s="225" t="str">
        <f>IFERROR(VLOOKUP(_xlfn.CONCAT('Team Roster - Final'!$A641," : ",'Team Roster - Final'!$BM641),'Rate Calculations'!$C$4:$S$1100,10,FALSE),"")</f>
        <v/>
      </c>
      <c r="U641" s="225" t="str">
        <f>IFERROR(VLOOKUP(_xlfn.CONCAT('Team Roster - Final'!$A641," : ",'Team Roster - Final'!$BM641),'Rate Calculations'!$C$4:$S$1100,11,FALSE),"")</f>
        <v/>
      </c>
      <c r="V641" s="222" t="str">
        <f t="shared" si="156"/>
        <v/>
      </c>
      <c r="W641" s="222" t="str">
        <f t="shared" si="157"/>
        <v/>
      </c>
      <c r="X641" s="223" t="str">
        <f>IFERROR(VLOOKUP(_xlfn.CONCAT('Team Roster - Final'!$A641," : ",'Team Roster - Final'!$BM641),'Rate Calculations'!$C$4:$S$1100,14,FALSE),"")</f>
        <v/>
      </c>
      <c r="Y641" s="222" t="str">
        <f t="shared" si="158"/>
        <v/>
      </c>
      <c r="Z641" s="222" t="str">
        <f t="shared" si="159"/>
        <v/>
      </c>
      <c r="AA641" s="224" t="str">
        <f>IFERROR(IF(#REF!="Yes",$Y641, $Y641+$Q641*0.5),"")</f>
        <v/>
      </c>
      <c r="AB641" s="224" t="str">
        <f>IFERROR(IF(#REF!="Yes",$Z641, $Z641+$S641*0.5),"")</f>
        <v/>
      </c>
      <c r="AC641" s="220" t="str">
        <f>IFERROR(VLOOKUP(_xlfn.CONCAT('Team Roster - Final'!$A641," : ",'Team Roster - Final'!$BM641),'Rate Calculations'!$C$4:$U$1100,19,FALSE),"")</f>
        <v/>
      </c>
      <c r="AD641" s="220" t="str">
        <f t="shared" si="160"/>
        <v/>
      </c>
      <c r="AE641" s="220" t="str">
        <f t="shared" si="161"/>
        <v/>
      </c>
      <c r="AF641" s="225" t="str">
        <f>IFERROR(VLOOKUP(_xlfn.CONCAT('Team Roster - Final'!$A641," : ",'Team Roster - Final'!$BM641),'Rate Calculations'!$C$4:$AB$1100,22,FALSE),"")</f>
        <v/>
      </c>
      <c r="AG641" s="225" t="str">
        <f>IFERROR(VLOOKUP(_xlfn.CONCAT('Team Roster - Final'!$A641," : ",'Team Roster - Final'!$BM641),'Rate Calculations'!$C$4:$AB$1100,23,FALSE),"")</f>
        <v/>
      </c>
      <c r="AH641" s="222" t="str">
        <f t="shared" si="162"/>
        <v/>
      </c>
      <c r="AI641" s="222" t="str">
        <f t="shared" si="163"/>
        <v/>
      </c>
      <c r="AJ641" s="223" t="str">
        <f>Table1[[#This Row],[Home Office
Net Fee %]]</f>
        <v/>
      </c>
      <c r="AK641" s="222" t="str">
        <f t="shared" si="164"/>
        <v/>
      </c>
      <c r="AL641" s="222" t="str">
        <f t="shared" si="165"/>
        <v/>
      </c>
      <c r="AM641" s="215" t="str">
        <f>IFERROR(IF(#REF!="Yes",$AK641,($AK641+$AD641*0.5)),"")</f>
        <v/>
      </c>
      <c r="AN641" s="215" t="str">
        <f>IFERROR(IF(#REF!="Yes",$AL641,($AL641+$AE641*0.5)),"")</f>
        <v/>
      </c>
      <c r="AO641" s="374" t="str">
        <f>IF(ISBLANK('Team Roster Proposed - FBR'!Q642),"",'Team Roster Proposed - FBR'!Q642)</f>
        <v/>
      </c>
      <c r="AP641" s="226" t="e">
        <f>IF(ISBLANK(#REF!),"",#REF!)</f>
        <v>#REF!</v>
      </c>
      <c r="AQ641" s="226" t="e">
        <f>IF(ISBLANK(#REF!),"",#REF!)</f>
        <v>#REF!</v>
      </c>
      <c r="AR641" s="226" t="e">
        <f>IF(ISBLANK(#REF!),"",#REF!)</f>
        <v>#REF!</v>
      </c>
      <c r="AS641" s="219" t="e">
        <f>IF(ISBLANK(#REF!),"",#REF!)</f>
        <v>#REF!</v>
      </c>
      <c r="AT641" s="219" t="e">
        <f>IF(ISBLANK(#REF!),"",#REF!)</f>
        <v>#REF!</v>
      </c>
      <c r="AU641" s="219" t="e">
        <f>IF(ISBLANK(#REF!),"",#REF!)</f>
        <v>#REF!</v>
      </c>
      <c r="AV641" s="219" t="e">
        <f>IF(ISBLANK(#REF!),"",#REF!)</f>
        <v>#REF!</v>
      </c>
      <c r="AW641" s="219" t="e">
        <f>IF(ISBLANK(#REF!),"",#REF!)</f>
        <v>#REF!</v>
      </c>
      <c r="AX641" s="219" t="e">
        <f>IF(ISBLANK(#REF!),"",#REF!)</f>
        <v>#REF!</v>
      </c>
      <c r="AY641" s="226" t="e">
        <f>IF(ISBLANK(#REF!),"",#REF!)</f>
        <v>#REF!</v>
      </c>
      <c r="AZ641" s="219" t="e">
        <f>IF(ISBLANK(#REF!),"",#REF!)</f>
        <v>#REF!</v>
      </c>
      <c r="BA641" s="219" t="e">
        <f>IF(ISBLANK(#REF!),"",#REF!)</f>
        <v>#REF!</v>
      </c>
      <c r="BB641" s="219" t="e">
        <f>IF(ISBLANK(#REF!),"",#REF!)</f>
        <v>#REF!</v>
      </c>
      <c r="BC641" s="219" t="e">
        <f>IF(ISBLANK(#REF!),"",#REF!)</f>
        <v>#REF!</v>
      </c>
      <c r="BD641" s="219" t="e">
        <f>IF(ISBLANK(#REF!),"",#REF!)</f>
        <v>#REF!</v>
      </c>
      <c r="BE641" s="219" t="e">
        <f>IF(ISBLANK(#REF!),"",#REF!)</f>
        <v>#REF!</v>
      </c>
      <c r="BF641" s="219" t="e">
        <f>IF(ISBLANK(#REF!),"",#REF!)</f>
        <v>#REF!</v>
      </c>
      <c r="BG641" s="219" t="e">
        <f>IF(ISBLANK(#REF!),"",#REF!)</f>
        <v>#REF!</v>
      </c>
      <c r="BH641" s="219" t="e">
        <f>IF(ISBLANK(#REF!),"",#REF!)</f>
        <v>#REF!</v>
      </c>
      <c r="BI641" s="219" t="e">
        <f>IF(ISBLANK(#REF!),"",#REF!)</f>
        <v>#REF!</v>
      </c>
      <c r="BJ641" s="219" t="e">
        <f>IF(ISBLANK(#REF!),"",#REF!)</f>
        <v>#REF!</v>
      </c>
      <c r="BK641" s="219" t="e">
        <f>IF(ISBLANK(#REF!),"",#REF!)</f>
        <v>#REF!</v>
      </c>
      <c r="BL641" s="219" t="e">
        <f>IF(ISBLANK(#REF!),"",#REF!)</f>
        <v>#REF!</v>
      </c>
      <c r="BM641" s="219" t="e">
        <f>IF(ISBLANK(#REF!),"",#REF!)</f>
        <v>#REF!</v>
      </c>
      <c r="BN641" s="219" t="e">
        <f>IF(ISBLANK(#REF!),"",#REF!)</f>
        <v>#REF!</v>
      </c>
      <c r="BO641" s="227" t="e">
        <f t="shared" si="166"/>
        <v>#REF!</v>
      </c>
      <c r="BP641" s="228" t="str">
        <f t="shared" si="169"/>
        <v/>
      </c>
      <c r="BQ641" s="229" t="str">
        <f t="shared" si="153"/>
        <v/>
      </c>
      <c r="BR641" s="228" t="e">
        <f t="shared" si="167"/>
        <v>#REF!</v>
      </c>
      <c r="BS641" s="230" t="e">
        <f t="shared" si="168"/>
        <v>#REF!</v>
      </c>
    </row>
    <row r="642" spans="1:71">
      <c r="A642" s="213" t="e">
        <f>IF(ISBLANK(#REF!),"",#REF!)</f>
        <v>#REF!</v>
      </c>
      <c r="B642" s="214" t="e">
        <f>IF(ISBLANK(#REF!),"",#REF!)</f>
        <v>#REF!</v>
      </c>
      <c r="C642" s="214" t="e">
        <f>IF(ISBLANK(#REF!),"",#REF!)</f>
        <v>#REF!</v>
      </c>
      <c r="D642" s="214" t="e">
        <f>IF(ISBLANK(#REF!),"",#REF!)</f>
        <v>#REF!</v>
      </c>
      <c r="E642" s="214" t="e">
        <f>IF(ISBLANK(#REF!),"",#REF!)</f>
        <v>#REF!</v>
      </c>
      <c r="F642" s="214" t="e">
        <f>IF(ISBLANK(#REF!),"",#REF!)</f>
        <v>#REF!</v>
      </c>
      <c r="G642" s="214" t="e">
        <f>IF(ISBLANK(#REF!),"",#REF!)</f>
        <v>#REF!</v>
      </c>
      <c r="H642" s="215" t="e">
        <f>IF(ISBLANK(#REF!),"",#REF!)</f>
        <v>#REF!</v>
      </c>
      <c r="I642" s="214" t="e">
        <f>IF(ISBLANK(#REF!),"",#REF!)</f>
        <v>#REF!</v>
      </c>
      <c r="J642" s="216" t="e">
        <f>IF(ISBLANK(#REF!),"",#REF!)</f>
        <v>#REF!</v>
      </c>
      <c r="K642" s="217" t="e">
        <f>IF(ISBLANK(#REF!),"",#REF!)</f>
        <v>#REF!</v>
      </c>
      <c r="L642" s="217" t="e">
        <f>IF(ISBLANK(#REF!),"",#REF!)</f>
        <v>#REF!</v>
      </c>
      <c r="M642" s="218" t="e">
        <f>IF(ISBLANK(#REF!),"",#REF!)</f>
        <v>#REF!</v>
      </c>
      <c r="N642" s="218" t="e">
        <f>IF(ISBLANK(#REF!),"",#REF!)</f>
        <v>#REF!</v>
      </c>
      <c r="O642" s="220" t="str">
        <f>IFERROR(VLOOKUP(_xlfn.CONCAT('Team Roster - Final'!$A642," : ",'Team Roster - Final'!$BM642),'Rate Calculations'!$C$4:$G$1100,5,FALSE),"")</f>
        <v/>
      </c>
      <c r="P642" s="225">
        <f>IF(ISBLANK('Rate Calculations'!$H644),"",'Rate Calculations'!$H644)</f>
        <v>1.7500000000000002E-2</v>
      </c>
      <c r="Q642" s="220" t="str">
        <f t="shared" si="154"/>
        <v/>
      </c>
      <c r="R642" s="221">
        <f>IF(ISBLANK('Rate Calculations'!$J644),"",'Rate Calculations'!$J644)</f>
        <v>3.5000000000000003E-2</v>
      </c>
      <c r="S642" s="220" t="str">
        <f t="shared" si="155"/>
        <v/>
      </c>
      <c r="T642" s="225" t="str">
        <f>IFERROR(VLOOKUP(_xlfn.CONCAT('Team Roster - Final'!$A642," : ",'Team Roster - Final'!$BM642),'Rate Calculations'!$C$4:$S$1100,10,FALSE),"")</f>
        <v/>
      </c>
      <c r="U642" s="225" t="str">
        <f>IFERROR(VLOOKUP(_xlfn.CONCAT('Team Roster - Final'!$A642," : ",'Team Roster - Final'!$BM642),'Rate Calculations'!$C$4:$S$1100,11,FALSE),"")</f>
        <v/>
      </c>
      <c r="V642" s="222" t="str">
        <f t="shared" si="156"/>
        <v/>
      </c>
      <c r="W642" s="222" t="str">
        <f t="shared" si="157"/>
        <v/>
      </c>
      <c r="X642" s="223" t="str">
        <f>IFERROR(VLOOKUP(_xlfn.CONCAT('Team Roster - Final'!$A642," : ",'Team Roster - Final'!$BM642),'Rate Calculations'!$C$4:$S$1100,14,FALSE),"")</f>
        <v/>
      </c>
      <c r="Y642" s="222" t="str">
        <f t="shared" si="158"/>
        <v/>
      </c>
      <c r="Z642" s="222" t="str">
        <f t="shared" si="159"/>
        <v/>
      </c>
      <c r="AA642" s="224" t="str">
        <f>IFERROR(IF(#REF!="Yes",$Y642, $Y642+$Q642*0.5),"")</f>
        <v/>
      </c>
      <c r="AB642" s="224" t="str">
        <f>IFERROR(IF(#REF!="Yes",$Z642, $Z642+$S642*0.5),"")</f>
        <v/>
      </c>
      <c r="AC642" s="220" t="str">
        <f>IFERROR(VLOOKUP(_xlfn.CONCAT('Team Roster - Final'!$A642," : ",'Team Roster - Final'!$BM642),'Rate Calculations'!$C$4:$U$1100,19,FALSE),"")</f>
        <v/>
      </c>
      <c r="AD642" s="220" t="str">
        <f t="shared" si="160"/>
        <v/>
      </c>
      <c r="AE642" s="220" t="str">
        <f t="shared" si="161"/>
        <v/>
      </c>
      <c r="AF642" s="225" t="str">
        <f>IFERROR(VLOOKUP(_xlfn.CONCAT('Team Roster - Final'!$A642," : ",'Team Roster - Final'!$BM642),'Rate Calculations'!$C$4:$AB$1100,22,FALSE),"")</f>
        <v/>
      </c>
      <c r="AG642" s="225" t="str">
        <f>IFERROR(VLOOKUP(_xlfn.CONCAT('Team Roster - Final'!$A642," : ",'Team Roster - Final'!$BM642),'Rate Calculations'!$C$4:$AB$1100,23,FALSE),"")</f>
        <v/>
      </c>
      <c r="AH642" s="222" t="str">
        <f t="shared" si="162"/>
        <v/>
      </c>
      <c r="AI642" s="222" t="str">
        <f t="shared" si="163"/>
        <v/>
      </c>
      <c r="AJ642" s="223" t="str">
        <f>Table1[[#This Row],[Home Office
Net Fee %]]</f>
        <v/>
      </c>
      <c r="AK642" s="222" t="str">
        <f t="shared" si="164"/>
        <v/>
      </c>
      <c r="AL642" s="222" t="str">
        <f t="shared" si="165"/>
        <v/>
      </c>
      <c r="AM642" s="215" t="str">
        <f>IFERROR(IF(#REF!="Yes",$AK642,($AK642+$AD642*0.5)),"")</f>
        <v/>
      </c>
      <c r="AN642" s="215" t="str">
        <f>IFERROR(IF(#REF!="Yes",$AL642,($AL642+$AE642*0.5)),"")</f>
        <v/>
      </c>
      <c r="AO642" s="374" t="str">
        <f>IF(ISBLANK('Team Roster Proposed - FBR'!Q643),"",'Team Roster Proposed - FBR'!Q643)</f>
        <v/>
      </c>
      <c r="AP642" s="226" t="e">
        <f>IF(ISBLANK(#REF!),"",#REF!)</f>
        <v>#REF!</v>
      </c>
      <c r="AQ642" s="226" t="e">
        <f>IF(ISBLANK(#REF!),"",#REF!)</f>
        <v>#REF!</v>
      </c>
      <c r="AR642" s="226" t="e">
        <f>IF(ISBLANK(#REF!),"",#REF!)</f>
        <v>#REF!</v>
      </c>
      <c r="AS642" s="219" t="e">
        <f>IF(ISBLANK(#REF!),"",#REF!)</f>
        <v>#REF!</v>
      </c>
      <c r="AT642" s="219" t="e">
        <f>IF(ISBLANK(#REF!),"",#REF!)</f>
        <v>#REF!</v>
      </c>
      <c r="AU642" s="219" t="e">
        <f>IF(ISBLANK(#REF!),"",#REF!)</f>
        <v>#REF!</v>
      </c>
      <c r="AV642" s="219" t="e">
        <f>IF(ISBLANK(#REF!),"",#REF!)</f>
        <v>#REF!</v>
      </c>
      <c r="AW642" s="219" t="e">
        <f>IF(ISBLANK(#REF!),"",#REF!)</f>
        <v>#REF!</v>
      </c>
      <c r="AX642" s="219" t="e">
        <f>IF(ISBLANK(#REF!),"",#REF!)</f>
        <v>#REF!</v>
      </c>
      <c r="AY642" s="226" t="e">
        <f>IF(ISBLANK(#REF!),"",#REF!)</f>
        <v>#REF!</v>
      </c>
      <c r="AZ642" s="219" t="e">
        <f>IF(ISBLANK(#REF!),"",#REF!)</f>
        <v>#REF!</v>
      </c>
      <c r="BA642" s="219" t="e">
        <f>IF(ISBLANK(#REF!),"",#REF!)</f>
        <v>#REF!</v>
      </c>
      <c r="BB642" s="219" t="e">
        <f>IF(ISBLANK(#REF!),"",#REF!)</f>
        <v>#REF!</v>
      </c>
      <c r="BC642" s="219" t="e">
        <f>IF(ISBLANK(#REF!),"",#REF!)</f>
        <v>#REF!</v>
      </c>
      <c r="BD642" s="219" t="e">
        <f>IF(ISBLANK(#REF!),"",#REF!)</f>
        <v>#REF!</v>
      </c>
      <c r="BE642" s="219" t="e">
        <f>IF(ISBLANK(#REF!),"",#REF!)</f>
        <v>#REF!</v>
      </c>
      <c r="BF642" s="219" t="e">
        <f>IF(ISBLANK(#REF!),"",#REF!)</f>
        <v>#REF!</v>
      </c>
      <c r="BG642" s="219" t="e">
        <f>IF(ISBLANK(#REF!),"",#REF!)</f>
        <v>#REF!</v>
      </c>
      <c r="BH642" s="219" t="e">
        <f>IF(ISBLANK(#REF!),"",#REF!)</f>
        <v>#REF!</v>
      </c>
      <c r="BI642" s="219" t="e">
        <f>IF(ISBLANK(#REF!),"",#REF!)</f>
        <v>#REF!</v>
      </c>
      <c r="BJ642" s="219" t="e">
        <f>IF(ISBLANK(#REF!),"",#REF!)</f>
        <v>#REF!</v>
      </c>
      <c r="BK642" s="219" t="e">
        <f>IF(ISBLANK(#REF!),"",#REF!)</f>
        <v>#REF!</v>
      </c>
      <c r="BL642" s="219" t="e">
        <f>IF(ISBLANK(#REF!),"",#REF!)</f>
        <v>#REF!</v>
      </c>
      <c r="BM642" s="219" t="e">
        <f>IF(ISBLANK(#REF!),"",#REF!)</f>
        <v>#REF!</v>
      </c>
      <c r="BN642" s="219" t="e">
        <f>IF(ISBLANK(#REF!),"",#REF!)</f>
        <v>#REF!</v>
      </c>
      <c r="BO642" s="227" t="e">
        <f t="shared" si="166"/>
        <v>#REF!</v>
      </c>
      <c r="BP642" s="228" t="str">
        <f t="shared" si="169"/>
        <v/>
      </c>
      <c r="BQ642" s="229" t="str">
        <f t="shared" ref="BQ642:BQ705" si="170">IF(ISBLANK($BQ$2),"",$BQ$2)</f>
        <v/>
      </c>
      <c r="BR642" s="228" t="e">
        <f t="shared" si="167"/>
        <v>#REF!</v>
      </c>
      <c r="BS642" s="230" t="e">
        <f t="shared" si="168"/>
        <v>#REF!</v>
      </c>
    </row>
    <row r="643" spans="1:71">
      <c r="A643" s="213" t="e">
        <f>IF(ISBLANK(#REF!),"",#REF!)</f>
        <v>#REF!</v>
      </c>
      <c r="B643" s="214" t="e">
        <f>IF(ISBLANK(#REF!),"",#REF!)</f>
        <v>#REF!</v>
      </c>
      <c r="C643" s="214" t="e">
        <f>IF(ISBLANK(#REF!),"",#REF!)</f>
        <v>#REF!</v>
      </c>
      <c r="D643" s="214" t="e">
        <f>IF(ISBLANK(#REF!),"",#REF!)</f>
        <v>#REF!</v>
      </c>
      <c r="E643" s="214" t="e">
        <f>IF(ISBLANK(#REF!),"",#REF!)</f>
        <v>#REF!</v>
      </c>
      <c r="F643" s="214" t="e">
        <f>IF(ISBLANK(#REF!),"",#REF!)</f>
        <v>#REF!</v>
      </c>
      <c r="G643" s="214" t="e">
        <f>IF(ISBLANK(#REF!),"",#REF!)</f>
        <v>#REF!</v>
      </c>
      <c r="H643" s="215" t="e">
        <f>IF(ISBLANK(#REF!),"",#REF!)</f>
        <v>#REF!</v>
      </c>
      <c r="I643" s="214" t="e">
        <f>IF(ISBLANK(#REF!),"",#REF!)</f>
        <v>#REF!</v>
      </c>
      <c r="J643" s="216" t="e">
        <f>IF(ISBLANK(#REF!),"",#REF!)</f>
        <v>#REF!</v>
      </c>
      <c r="K643" s="217" t="e">
        <f>IF(ISBLANK(#REF!),"",#REF!)</f>
        <v>#REF!</v>
      </c>
      <c r="L643" s="217" t="e">
        <f>IF(ISBLANK(#REF!),"",#REF!)</f>
        <v>#REF!</v>
      </c>
      <c r="M643" s="218" t="e">
        <f>IF(ISBLANK(#REF!),"",#REF!)</f>
        <v>#REF!</v>
      </c>
      <c r="N643" s="218" t="e">
        <f>IF(ISBLANK(#REF!),"",#REF!)</f>
        <v>#REF!</v>
      </c>
      <c r="O643" s="220" t="str">
        <f>IFERROR(VLOOKUP(_xlfn.CONCAT('Team Roster - Final'!$A643," : ",'Team Roster - Final'!$BM643),'Rate Calculations'!$C$4:$G$1100,5,FALSE),"")</f>
        <v/>
      </c>
      <c r="P643" s="225">
        <f>IF(ISBLANK('Rate Calculations'!$H645),"",'Rate Calculations'!$H645)</f>
        <v>1.7500000000000002E-2</v>
      </c>
      <c r="Q643" s="220" t="str">
        <f t="shared" ref="Q643:Q706" si="171">IFERROR($O643*(1+$P643),"")</f>
        <v/>
      </c>
      <c r="R643" s="221">
        <f>IF(ISBLANK('Rate Calculations'!$J645),"",'Rate Calculations'!$J645)</f>
        <v>3.5000000000000003E-2</v>
      </c>
      <c r="S643" s="220" t="str">
        <f t="shared" ref="S643:S706" si="172">IFERROR($Q643*(1+$R643),"")</f>
        <v/>
      </c>
      <c r="T643" s="225" t="str">
        <f>IFERROR(VLOOKUP(_xlfn.CONCAT('Team Roster - Final'!$A643," : ",'Team Roster - Final'!$BM643),'Rate Calculations'!$C$4:$S$1100,10,FALSE),"")</f>
        <v/>
      </c>
      <c r="U643" s="225" t="str">
        <f>IFERROR(VLOOKUP(_xlfn.CONCAT('Team Roster - Final'!$A643," : ",'Team Roster - Final'!$BM643),'Rate Calculations'!$C$4:$S$1100,11,FALSE),"")</f>
        <v/>
      </c>
      <c r="V643" s="222" t="str">
        <f t="shared" ref="V643:V706" si="173">IFERROR(($Q643*$T643)+($Q643*$U643)+$Q643,"")</f>
        <v/>
      </c>
      <c r="W643" s="222" t="str">
        <f t="shared" ref="W643:W706" si="174">IFERROR(($S643*$T643)+($S643*$U643)+$S643,"")</f>
        <v/>
      </c>
      <c r="X643" s="223" t="str">
        <f>IFERROR(VLOOKUP(_xlfn.CONCAT('Team Roster - Final'!$A643," : ",'Team Roster - Final'!$BM643),'Rate Calculations'!$C$4:$S$1100,14,FALSE),"")</f>
        <v/>
      </c>
      <c r="Y643" s="222" t="str">
        <f t="shared" ref="Y643:Y706" si="175">IFERROR((IF($T643&gt;156%,($Q643+($Q643*1.56)),(($Q643+($Q643*$T643))))*$X643)+$V643,"")</f>
        <v/>
      </c>
      <c r="Z643" s="222" t="str">
        <f t="shared" ref="Z643:Z706" si="176">IFERROR((IF($T643&gt;156%,($S643+($S643*1.56)),(($S643+($S643*$T643))))*$X643)+$W643,"")</f>
        <v/>
      </c>
      <c r="AA643" s="224" t="str">
        <f>IFERROR(IF(#REF!="Yes",$Y643, $Y643+$Q643*0.5),"")</f>
        <v/>
      </c>
      <c r="AB643" s="224" t="str">
        <f>IFERROR(IF(#REF!="Yes",$Z643, $Z643+$S643*0.5),"")</f>
        <v/>
      </c>
      <c r="AC643" s="220" t="str">
        <f>IFERROR(VLOOKUP(_xlfn.CONCAT('Team Roster - Final'!$A643," : ",'Team Roster - Final'!$BM643),'Rate Calculations'!$C$4:$U$1100,19,FALSE),"")</f>
        <v/>
      </c>
      <c r="AD643" s="220" t="str">
        <f t="shared" ref="AD643:AD706" si="177">IFERROR($AC643*(1+$P643),"")</f>
        <v/>
      </c>
      <c r="AE643" s="220" t="str">
        <f t="shared" ref="AE643:AE706" si="178">IFERROR($AD643*(1+$R643),"")</f>
        <v/>
      </c>
      <c r="AF643" s="225" t="str">
        <f>IFERROR(VLOOKUP(_xlfn.CONCAT('Team Roster - Final'!$A643," : ",'Team Roster - Final'!$BM643),'Rate Calculations'!$C$4:$AB$1100,22,FALSE),"")</f>
        <v/>
      </c>
      <c r="AG643" s="225" t="str">
        <f>IFERROR(VLOOKUP(_xlfn.CONCAT('Team Roster - Final'!$A643," : ",'Team Roster - Final'!$BM643),'Rate Calculations'!$C$4:$AB$1100,23,FALSE),"")</f>
        <v/>
      </c>
      <c r="AH643" s="222" t="str">
        <f t="shared" ref="AH643:AH706" si="179">IFERROR(($AD643*$AF643)+($AD643*$AG643)+$AD643,"")</f>
        <v/>
      </c>
      <c r="AI643" s="222" t="str">
        <f t="shared" ref="AI643:AI706" si="180">IFERROR(($AE643*$AF643)+($AE643*$AG643)+$AE643,"")</f>
        <v/>
      </c>
      <c r="AJ643" s="223" t="str">
        <f>Table1[[#This Row],[Home Office
Net Fee %]]</f>
        <v/>
      </c>
      <c r="AK643" s="222" t="str">
        <f t="shared" ref="AK643:AK706" si="181">IFERROR((IF($AF643&gt;156%,($AD643+($AD643*1.56)),(($AD643+($AD643*$AF643))))*$AJ643)+$AH643,"")</f>
        <v/>
      </c>
      <c r="AL643" s="222" t="str">
        <f t="shared" ref="AL643:AL706" si="182">IFERROR((IF($AF643&gt;156%,($AE643+($AE643*1.56)),(($AE643+($AE643*$AF643))))*$AJ643)+$AI643,"")</f>
        <v/>
      </c>
      <c r="AM643" s="215" t="str">
        <f>IFERROR(IF(#REF!="Yes",$AK643,($AK643+$AD643*0.5)),"")</f>
        <v/>
      </c>
      <c r="AN643" s="215" t="str">
        <f>IFERROR(IF(#REF!="Yes",$AL643,($AL643+$AE643*0.5)),"")</f>
        <v/>
      </c>
      <c r="AO643" s="374" t="str">
        <f>IF(ISBLANK('Team Roster Proposed - FBR'!Q644),"",'Team Roster Proposed - FBR'!Q644)</f>
        <v/>
      </c>
      <c r="AP643" s="226" t="e">
        <f>IF(ISBLANK(#REF!),"",#REF!)</f>
        <v>#REF!</v>
      </c>
      <c r="AQ643" s="226" t="e">
        <f>IF(ISBLANK(#REF!),"",#REF!)</f>
        <v>#REF!</v>
      </c>
      <c r="AR643" s="226" t="e">
        <f>IF(ISBLANK(#REF!),"",#REF!)</f>
        <v>#REF!</v>
      </c>
      <c r="AS643" s="219" t="e">
        <f>IF(ISBLANK(#REF!),"",#REF!)</f>
        <v>#REF!</v>
      </c>
      <c r="AT643" s="219" t="e">
        <f>IF(ISBLANK(#REF!),"",#REF!)</f>
        <v>#REF!</v>
      </c>
      <c r="AU643" s="219" t="e">
        <f>IF(ISBLANK(#REF!),"",#REF!)</f>
        <v>#REF!</v>
      </c>
      <c r="AV643" s="219" t="e">
        <f>IF(ISBLANK(#REF!),"",#REF!)</f>
        <v>#REF!</v>
      </c>
      <c r="AW643" s="219" t="e">
        <f>IF(ISBLANK(#REF!),"",#REF!)</f>
        <v>#REF!</v>
      </c>
      <c r="AX643" s="219" t="e">
        <f>IF(ISBLANK(#REF!),"",#REF!)</f>
        <v>#REF!</v>
      </c>
      <c r="AY643" s="226" t="e">
        <f>IF(ISBLANK(#REF!),"",#REF!)</f>
        <v>#REF!</v>
      </c>
      <c r="AZ643" s="219" t="e">
        <f>IF(ISBLANK(#REF!),"",#REF!)</f>
        <v>#REF!</v>
      </c>
      <c r="BA643" s="219" t="e">
        <f>IF(ISBLANK(#REF!),"",#REF!)</f>
        <v>#REF!</v>
      </c>
      <c r="BB643" s="219" t="e">
        <f>IF(ISBLANK(#REF!),"",#REF!)</f>
        <v>#REF!</v>
      </c>
      <c r="BC643" s="219" t="e">
        <f>IF(ISBLANK(#REF!),"",#REF!)</f>
        <v>#REF!</v>
      </c>
      <c r="BD643" s="219" t="e">
        <f>IF(ISBLANK(#REF!),"",#REF!)</f>
        <v>#REF!</v>
      </c>
      <c r="BE643" s="219" t="e">
        <f>IF(ISBLANK(#REF!),"",#REF!)</f>
        <v>#REF!</v>
      </c>
      <c r="BF643" s="219" t="e">
        <f>IF(ISBLANK(#REF!),"",#REF!)</f>
        <v>#REF!</v>
      </c>
      <c r="BG643" s="219" t="e">
        <f>IF(ISBLANK(#REF!),"",#REF!)</f>
        <v>#REF!</v>
      </c>
      <c r="BH643" s="219" t="e">
        <f>IF(ISBLANK(#REF!),"",#REF!)</f>
        <v>#REF!</v>
      </c>
      <c r="BI643" s="219" t="e">
        <f>IF(ISBLANK(#REF!),"",#REF!)</f>
        <v>#REF!</v>
      </c>
      <c r="BJ643" s="219" t="e">
        <f>IF(ISBLANK(#REF!),"",#REF!)</f>
        <v>#REF!</v>
      </c>
      <c r="BK643" s="219" t="e">
        <f>IF(ISBLANK(#REF!),"",#REF!)</f>
        <v>#REF!</v>
      </c>
      <c r="BL643" s="219" t="e">
        <f>IF(ISBLANK(#REF!),"",#REF!)</f>
        <v>#REF!</v>
      </c>
      <c r="BM643" s="219" t="e">
        <f>IF(ISBLANK(#REF!),"",#REF!)</f>
        <v>#REF!</v>
      </c>
      <c r="BN643" s="219" t="e">
        <f>IF(ISBLANK(#REF!),"",#REF!)</f>
        <v>#REF!</v>
      </c>
      <c r="BO643" s="227" t="e">
        <f t="shared" ref="BO643:BO706" si="183">IF($A643="","",$BO$2)</f>
        <v>#REF!</v>
      </c>
      <c r="BP643" s="228" t="str">
        <f t="shared" si="169"/>
        <v/>
      </c>
      <c r="BQ643" s="229" t="str">
        <f t="shared" si="170"/>
        <v/>
      </c>
      <c r="BR643" s="228" t="e">
        <f t="shared" ref="BR643:BR706" si="184">IF($A643="","",$BR$2)</f>
        <v>#REF!</v>
      </c>
      <c r="BS643" s="230" t="e">
        <f t="shared" ref="BS643:BS706" si="185">IF($A643="","",$BS$2)</f>
        <v>#REF!</v>
      </c>
    </row>
    <row r="644" spans="1:71">
      <c r="A644" s="213" t="e">
        <f>IF(ISBLANK(#REF!),"",#REF!)</f>
        <v>#REF!</v>
      </c>
      <c r="B644" s="214" t="e">
        <f>IF(ISBLANK(#REF!),"",#REF!)</f>
        <v>#REF!</v>
      </c>
      <c r="C644" s="214" t="e">
        <f>IF(ISBLANK(#REF!),"",#REF!)</f>
        <v>#REF!</v>
      </c>
      <c r="D644" s="214" t="e">
        <f>IF(ISBLANK(#REF!),"",#REF!)</f>
        <v>#REF!</v>
      </c>
      <c r="E644" s="214" t="e">
        <f>IF(ISBLANK(#REF!),"",#REF!)</f>
        <v>#REF!</v>
      </c>
      <c r="F644" s="214" t="e">
        <f>IF(ISBLANK(#REF!),"",#REF!)</f>
        <v>#REF!</v>
      </c>
      <c r="G644" s="214" t="e">
        <f>IF(ISBLANK(#REF!),"",#REF!)</f>
        <v>#REF!</v>
      </c>
      <c r="H644" s="215" t="e">
        <f>IF(ISBLANK(#REF!),"",#REF!)</f>
        <v>#REF!</v>
      </c>
      <c r="I644" s="214" t="e">
        <f>IF(ISBLANK(#REF!),"",#REF!)</f>
        <v>#REF!</v>
      </c>
      <c r="J644" s="216" t="e">
        <f>IF(ISBLANK(#REF!),"",#REF!)</f>
        <v>#REF!</v>
      </c>
      <c r="K644" s="217" t="e">
        <f>IF(ISBLANK(#REF!),"",#REF!)</f>
        <v>#REF!</v>
      </c>
      <c r="L644" s="217" t="e">
        <f>IF(ISBLANK(#REF!),"",#REF!)</f>
        <v>#REF!</v>
      </c>
      <c r="M644" s="218" t="e">
        <f>IF(ISBLANK(#REF!),"",#REF!)</f>
        <v>#REF!</v>
      </c>
      <c r="N644" s="218" t="e">
        <f>IF(ISBLANK(#REF!),"",#REF!)</f>
        <v>#REF!</v>
      </c>
      <c r="O644" s="220" t="str">
        <f>IFERROR(VLOOKUP(_xlfn.CONCAT('Team Roster - Final'!$A644," : ",'Team Roster - Final'!$BM644),'Rate Calculations'!$C$4:$G$1100,5,FALSE),"")</f>
        <v/>
      </c>
      <c r="P644" s="225">
        <f>IF(ISBLANK('Rate Calculations'!$H646),"",'Rate Calculations'!$H646)</f>
        <v>1.7500000000000002E-2</v>
      </c>
      <c r="Q644" s="220" t="str">
        <f t="shared" si="171"/>
        <v/>
      </c>
      <c r="R644" s="221">
        <f>IF(ISBLANK('Rate Calculations'!$J646),"",'Rate Calculations'!$J646)</f>
        <v>3.5000000000000003E-2</v>
      </c>
      <c r="S644" s="220" t="str">
        <f t="shared" si="172"/>
        <v/>
      </c>
      <c r="T644" s="225" t="str">
        <f>IFERROR(VLOOKUP(_xlfn.CONCAT('Team Roster - Final'!$A644," : ",'Team Roster - Final'!$BM644),'Rate Calculations'!$C$4:$S$1100,10,FALSE),"")</f>
        <v/>
      </c>
      <c r="U644" s="225" t="str">
        <f>IFERROR(VLOOKUP(_xlfn.CONCAT('Team Roster - Final'!$A644," : ",'Team Roster - Final'!$BM644),'Rate Calculations'!$C$4:$S$1100,11,FALSE),"")</f>
        <v/>
      </c>
      <c r="V644" s="222" t="str">
        <f t="shared" si="173"/>
        <v/>
      </c>
      <c r="W644" s="222" t="str">
        <f t="shared" si="174"/>
        <v/>
      </c>
      <c r="X644" s="223" t="str">
        <f>IFERROR(VLOOKUP(_xlfn.CONCAT('Team Roster - Final'!$A644," : ",'Team Roster - Final'!$BM644),'Rate Calculations'!$C$4:$S$1100,14,FALSE),"")</f>
        <v/>
      </c>
      <c r="Y644" s="222" t="str">
        <f t="shared" si="175"/>
        <v/>
      </c>
      <c r="Z644" s="222" t="str">
        <f t="shared" si="176"/>
        <v/>
      </c>
      <c r="AA644" s="224" t="str">
        <f>IFERROR(IF(#REF!="Yes",$Y644, $Y644+$Q644*0.5),"")</f>
        <v/>
      </c>
      <c r="AB644" s="224" t="str">
        <f>IFERROR(IF(#REF!="Yes",$Z644, $Z644+$S644*0.5),"")</f>
        <v/>
      </c>
      <c r="AC644" s="220" t="str">
        <f>IFERROR(VLOOKUP(_xlfn.CONCAT('Team Roster - Final'!$A644," : ",'Team Roster - Final'!$BM644),'Rate Calculations'!$C$4:$U$1100,19,FALSE),"")</f>
        <v/>
      </c>
      <c r="AD644" s="220" t="str">
        <f t="shared" si="177"/>
        <v/>
      </c>
      <c r="AE644" s="220" t="str">
        <f t="shared" si="178"/>
        <v/>
      </c>
      <c r="AF644" s="225" t="str">
        <f>IFERROR(VLOOKUP(_xlfn.CONCAT('Team Roster - Final'!$A644," : ",'Team Roster - Final'!$BM644),'Rate Calculations'!$C$4:$AB$1100,22,FALSE),"")</f>
        <v/>
      </c>
      <c r="AG644" s="225" t="str">
        <f>IFERROR(VLOOKUP(_xlfn.CONCAT('Team Roster - Final'!$A644," : ",'Team Roster - Final'!$BM644),'Rate Calculations'!$C$4:$AB$1100,23,FALSE),"")</f>
        <v/>
      </c>
      <c r="AH644" s="222" t="str">
        <f t="shared" si="179"/>
        <v/>
      </c>
      <c r="AI644" s="222" t="str">
        <f t="shared" si="180"/>
        <v/>
      </c>
      <c r="AJ644" s="223" t="str">
        <f>Table1[[#This Row],[Home Office
Net Fee %]]</f>
        <v/>
      </c>
      <c r="AK644" s="222" t="str">
        <f t="shared" si="181"/>
        <v/>
      </c>
      <c r="AL644" s="222" t="str">
        <f t="shared" si="182"/>
        <v/>
      </c>
      <c r="AM644" s="215" t="str">
        <f>IFERROR(IF(#REF!="Yes",$AK644,($AK644+$AD644*0.5)),"")</f>
        <v/>
      </c>
      <c r="AN644" s="215" t="str">
        <f>IFERROR(IF(#REF!="Yes",$AL644,($AL644+$AE644*0.5)),"")</f>
        <v/>
      </c>
      <c r="AO644" s="374" t="str">
        <f>IF(ISBLANK('Team Roster Proposed - FBR'!Q645),"",'Team Roster Proposed - FBR'!Q645)</f>
        <v/>
      </c>
      <c r="AP644" s="226" t="e">
        <f>IF(ISBLANK(#REF!),"",#REF!)</f>
        <v>#REF!</v>
      </c>
      <c r="AQ644" s="226" t="e">
        <f>IF(ISBLANK(#REF!),"",#REF!)</f>
        <v>#REF!</v>
      </c>
      <c r="AR644" s="226" t="e">
        <f>IF(ISBLANK(#REF!),"",#REF!)</f>
        <v>#REF!</v>
      </c>
      <c r="AS644" s="219" t="e">
        <f>IF(ISBLANK(#REF!),"",#REF!)</f>
        <v>#REF!</v>
      </c>
      <c r="AT644" s="219" t="e">
        <f>IF(ISBLANK(#REF!),"",#REF!)</f>
        <v>#REF!</v>
      </c>
      <c r="AU644" s="219" t="e">
        <f>IF(ISBLANK(#REF!),"",#REF!)</f>
        <v>#REF!</v>
      </c>
      <c r="AV644" s="219" t="e">
        <f>IF(ISBLANK(#REF!),"",#REF!)</f>
        <v>#REF!</v>
      </c>
      <c r="AW644" s="219" t="e">
        <f>IF(ISBLANK(#REF!),"",#REF!)</f>
        <v>#REF!</v>
      </c>
      <c r="AX644" s="219" t="e">
        <f>IF(ISBLANK(#REF!),"",#REF!)</f>
        <v>#REF!</v>
      </c>
      <c r="AY644" s="226" t="e">
        <f>IF(ISBLANK(#REF!),"",#REF!)</f>
        <v>#REF!</v>
      </c>
      <c r="AZ644" s="219" t="e">
        <f>IF(ISBLANK(#REF!),"",#REF!)</f>
        <v>#REF!</v>
      </c>
      <c r="BA644" s="219" t="e">
        <f>IF(ISBLANK(#REF!),"",#REF!)</f>
        <v>#REF!</v>
      </c>
      <c r="BB644" s="219" t="e">
        <f>IF(ISBLANK(#REF!),"",#REF!)</f>
        <v>#REF!</v>
      </c>
      <c r="BC644" s="219" t="e">
        <f>IF(ISBLANK(#REF!),"",#REF!)</f>
        <v>#REF!</v>
      </c>
      <c r="BD644" s="219" t="e">
        <f>IF(ISBLANK(#REF!),"",#REF!)</f>
        <v>#REF!</v>
      </c>
      <c r="BE644" s="219" t="e">
        <f>IF(ISBLANK(#REF!),"",#REF!)</f>
        <v>#REF!</v>
      </c>
      <c r="BF644" s="219" t="e">
        <f>IF(ISBLANK(#REF!),"",#REF!)</f>
        <v>#REF!</v>
      </c>
      <c r="BG644" s="219" t="e">
        <f>IF(ISBLANK(#REF!),"",#REF!)</f>
        <v>#REF!</v>
      </c>
      <c r="BH644" s="219" t="e">
        <f>IF(ISBLANK(#REF!),"",#REF!)</f>
        <v>#REF!</v>
      </c>
      <c r="BI644" s="219" t="e">
        <f>IF(ISBLANK(#REF!),"",#REF!)</f>
        <v>#REF!</v>
      </c>
      <c r="BJ644" s="219" t="e">
        <f>IF(ISBLANK(#REF!),"",#REF!)</f>
        <v>#REF!</v>
      </c>
      <c r="BK644" s="219" t="e">
        <f>IF(ISBLANK(#REF!),"",#REF!)</f>
        <v>#REF!</v>
      </c>
      <c r="BL644" s="219" t="e">
        <f>IF(ISBLANK(#REF!),"",#REF!)</f>
        <v>#REF!</v>
      </c>
      <c r="BM644" s="219" t="e">
        <f>IF(ISBLANK(#REF!),"",#REF!)</f>
        <v>#REF!</v>
      </c>
      <c r="BN644" s="219" t="e">
        <f>IF(ISBLANK(#REF!),"",#REF!)</f>
        <v>#REF!</v>
      </c>
      <c r="BO644" s="227" t="e">
        <f t="shared" si="183"/>
        <v>#REF!</v>
      </c>
      <c r="BP644" s="228" t="str">
        <f t="shared" ref="BP644:BP707" si="186">IF(ISBLANK($BP$2),"",$BP$2)</f>
        <v/>
      </c>
      <c r="BQ644" s="229" t="str">
        <f t="shared" si="170"/>
        <v/>
      </c>
      <c r="BR644" s="228" t="e">
        <f t="shared" si="184"/>
        <v>#REF!</v>
      </c>
      <c r="BS644" s="230" t="e">
        <f t="shared" si="185"/>
        <v>#REF!</v>
      </c>
    </row>
    <row r="645" spans="1:71">
      <c r="A645" s="213" t="e">
        <f>IF(ISBLANK(#REF!),"",#REF!)</f>
        <v>#REF!</v>
      </c>
      <c r="B645" s="214" t="e">
        <f>IF(ISBLANK(#REF!),"",#REF!)</f>
        <v>#REF!</v>
      </c>
      <c r="C645" s="214" t="e">
        <f>IF(ISBLANK(#REF!),"",#REF!)</f>
        <v>#REF!</v>
      </c>
      <c r="D645" s="214" t="e">
        <f>IF(ISBLANK(#REF!),"",#REF!)</f>
        <v>#REF!</v>
      </c>
      <c r="E645" s="214" t="e">
        <f>IF(ISBLANK(#REF!),"",#REF!)</f>
        <v>#REF!</v>
      </c>
      <c r="F645" s="214" t="e">
        <f>IF(ISBLANK(#REF!),"",#REF!)</f>
        <v>#REF!</v>
      </c>
      <c r="G645" s="214" t="e">
        <f>IF(ISBLANK(#REF!),"",#REF!)</f>
        <v>#REF!</v>
      </c>
      <c r="H645" s="215" t="e">
        <f>IF(ISBLANK(#REF!),"",#REF!)</f>
        <v>#REF!</v>
      </c>
      <c r="I645" s="214" t="e">
        <f>IF(ISBLANK(#REF!),"",#REF!)</f>
        <v>#REF!</v>
      </c>
      <c r="J645" s="216" t="e">
        <f>IF(ISBLANK(#REF!),"",#REF!)</f>
        <v>#REF!</v>
      </c>
      <c r="K645" s="217" t="e">
        <f>IF(ISBLANK(#REF!),"",#REF!)</f>
        <v>#REF!</v>
      </c>
      <c r="L645" s="217" t="e">
        <f>IF(ISBLANK(#REF!),"",#REF!)</f>
        <v>#REF!</v>
      </c>
      <c r="M645" s="218" t="e">
        <f>IF(ISBLANK(#REF!),"",#REF!)</f>
        <v>#REF!</v>
      </c>
      <c r="N645" s="218" t="e">
        <f>IF(ISBLANK(#REF!),"",#REF!)</f>
        <v>#REF!</v>
      </c>
      <c r="O645" s="220" t="str">
        <f>IFERROR(VLOOKUP(_xlfn.CONCAT('Team Roster - Final'!$A645," : ",'Team Roster - Final'!$BM645),'Rate Calculations'!$C$4:$G$1100,5,FALSE),"")</f>
        <v/>
      </c>
      <c r="P645" s="225">
        <f>IF(ISBLANK('Rate Calculations'!$H647),"",'Rate Calculations'!$H647)</f>
        <v>1.7500000000000002E-2</v>
      </c>
      <c r="Q645" s="220" t="str">
        <f t="shared" si="171"/>
        <v/>
      </c>
      <c r="R645" s="221">
        <f>IF(ISBLANK('Rate Calculations'!$J647),"",'Rate Calculations'!$J647)</f>
        <v>3.5000000000000003E-2</v>
      </c>
      <c r="S645" s="220" t="str">
        <f t="shared" si="172"/>
        <v/>
      </c>
      <c r="T645" s="225" t="str">
        <f>IFERROR(VLOOKUP(_xlfn.CONCAT('Team Roster - Final'!$A645," : ",'Team Roster - Final'!$BM645),'Rate Calculations'!$C$4:$S$1100,10,FALSE),"")</f>
        <v/>
      </c>
      <c r="U645" s="225" t="str">
        <f>IFERROR(VLOOKUP(_xlfn.CONCAT('Team Roster - Final'!$A645," : ",'Team Roster - Final'!$BM645),'Rate Calculations'!$C$4:$S$1100,11,FALSE),"")</f>
        <v/>
      </c>
      <c r="V645" s="222" t="str">
        <f t="shared" si="173"/>
        <v/>
      </c>
      <c r="W645" s="222" t="str">
        <f t="shared" si="174"/>
        <v/>
      </c>
      <c r="X645" s="223" t="str">
        <f>IFERROR(VLOOKUP(_xlfn.CONCAT('Team Roster - Final'!$A645," : ",'Team Roster - Final'!$BM645),'Rate Calculations'!$C$4:$S$1100,14,FALSE),"")</f>
        <v/>
      </c>
      <c r="Y645" s="222" t="str">
        <f t="shared" si="175"/>
        <v/>
      </c>
      <c r="Z645" s="222" t="str">
        <f t="shared" si="176"/>
        <v/>
      </c>
      <c r="AA645" s="224" t="str">
        <f>IFERROR(IF(#REF!="Yes",$Y645, $Y645+$Q645*0.5),"")</f>
        <v/>
      </c>
      <c r="AB645" s="224" t="str">
        <f>IFERROR(IF(#REF!="Yes",$Z645, $Z645+$S645*0.5),"")</f>
        <v/>
      </c>
      <c r="AC645" s="220" t="str">
        <f>IFERROR(VLOOKUP(_xlfn.CONCAT('Team Roster - Final'!$A645," : ",'Team Roster - Final'!$BM645),'Rate Calculations'!$C$4:$U$1100,19,FALSE),"")</f>
        <v/>
      </c>
      <c r="AD645" s="220" t="str">
        <f t="shared" si="177"/>
        <v/>
      </c>
      <c r="AE645" s="220" t="str">
        <f t="shared" si="178"/>
        <v/>
      </c>
      <c r="AF645" s="225" t="str">
        <f>IFERROR(VLOOKUP(_xlfn.CONCAT('Team Roster - Final'!$A645," : ",'Team Roster - Final'!$BM645),'Rate Calculations'!$C$4:$AB$1100,22,FALSE),"")</f>
        <v/>
      </c>
      <c r="AG645" s="225" t="str">
        <f>IFERROR(VLOOKUP(_xlfn.CONCAT('Team Roster - Final'!$A645," : ",'Team Roster - Final'!$BM645),'Rate Calculations'!$C$4:$AB$1100,23,FALSE),"")</f>
        <v/>
      </c>
      <c r="AH645" s="222" t="str">
        <f t="shared" si="179"/>
        <v/>
      </c>
      <c r="AI645" s="222" t="str">
        <f t="shared" si="180"/>
        <v/>
      </c>
      <c r="AJ645" s="223" t="str">
        <f>Table1[[#This Row],[Home Office
Net Fee %]]</f>
        <v/>
      </c>
      <c r="AK645" s="222" t="str">
        <f t="shared" si="181"/>
        <v/>
      </c>
      <c r="AL645" s="222" t="str">
        <f t="shared" si="182"/>
        <v/>
      </c>
      <c r="AM645" s="215" t="str">
        <f>IFERROR(IF(#REF!="Yes",$AK645,($AK645+$AD645*0.5)),"")</f>
        <v/>
      </c>
      <c r="AN645" s="215" t="str">
        <f>IFERROR(IF(#REF!="Yes",$AL645,($AL645+$AE645*0.5)),"")</f>
        <v/>
      </c>
      <c r="AO645" s="374" t="str">
        <f>IF(ISBLANK('Team Roster Proposed - FBR'!Q646),"",'Team Roster Proposed - FBR'!Q646)</f>
        <v/>
      </c>
      <c r="AP645" s="226" t="e">
        <f>IF(ISBLANK(#REF!),"",#REF!)</f>
        <v>#REF!</v>
      </c>
      <c r="AQ645" s="226" t="e">
        <f>IF(ISBLANK(#REF!),"",#REF!)</f>
        <v>#REF!</v>
      </c>
      <c r="AR645" s="226" t="e">
        <f>IF(ISBLANK(#REF!),"",#REF!)</f>
        <v>#REF!</v>
      </c>
      <c r="AS645" s="219" t="e">
        <f>IF(ISBLANK(#REF!),"",#REF!)</f>
        <v>#REF!</v>
      </c>
      <c r="AT645" s="219" t="e">
        <f>IF(ISBLANK(#REF!),"",#REF!)</f>
        <v>#REF!</v>
      </c>
      <c r="AU645" s="219" t="e">
        <f>IF(ISBLANK(#REF!),"",#REF!)</f>
        <v>#REF!</v>
      </c>
      <c r="AV645" s="219" t="e">
        <f>IF(ISBLANK(#REF!),"",#REF!)</f>
        <v>#REF!</v>
      </c>
      <c r="AW645" s="219" t="e">
        <f>IF(ISBLANK(#REF!),"",#REF!)</f>
        <v>#REF!</v>
      </c>
      <c r="AX645" s="219" t="e">
        <f>IF(ISBLANK(#REF!),"",#REF!)</f>
        <v>#REF!</v>
      </c>
      <c r="AY645" s="226" t="e">
        <f>IF(ISBLANK(#REF!),"",#REF!)</f>
        <v>#REF!</v>
      </c>
      <c r="AZ645" s="219" t="e">
        <f>IF(ISBLANK(#REF!),"",#REF!)</f>
        <v>#REF!</v>
      </c>
      <c r="BA645" s="219" t="e">
        <f>IF(ISBLANK(#REF!),"",#REF!)</f>
        <v>#REF!</v>
      </c>
      <c r="BB645" s="219" t="e">
        <f>IF(ISBLANK(#REF!),"",#REF!)</f>
        <v>#REF!</v>
      </c>
      <c r="BC645" s="219" t="e">
        <f>IF(ISBLANK(#REF!),"",#REF!)</f>
        <v>#REF!</v>
      </c>
      <c r="BD645" s="219" t="e">
        <f>IF(ISBLANK(#REF!),"",#REF!)</f>
        <v>#REF!</v>
      </c>
      <c r="BE645" s="219" t="e">
        <f>IF(ISBLANK(#REF!),"",#REF!)</f>
        <v>#REF!</v>
      </c>
      <c r="BF645" s="219" t="e">
        <f>IF(ISBLANK(#REF!),"",#REF!)</f>
        <v>#REF!</v>
      </c>
      <c r="BG645" s="219" t="e">
        <f>IF(ISBLANK(#REF!),"",#REF!)</f>
        <v>#REF!</v>
      </c>
      <c r="BH645" s="219" t="e">
        <f>IF(ISBLANK(#REF!),"",#REF!)</f>
        <v>#REF!</v>
      </c>
      <c r="BI645" s="219" t="e">
        <f>IF(ISBLANK(#REF!),"",#REF!)</f>
        <v>#REF!</v>
      </c>
      <c r="BJ645" s="219" t="e">
        <f>IF(ISBLANK(#REF!),"",#REF!)</f>
        <v>#REF!</v>
      </c>
      <c r="BK645" s="219" t="e">
        <f>IF(ISBLANK(#REF!),"",#REF!)</f>
        <v>#REF!</v>
      </c>
      <c r="BL645" s="219" t="e">
        <f>IF(ISBLANK(#REF!),"",#REF!)</f>
        <v>#REF!</v>
      </c>
      <c r="BM645" s="219" t="e">
        <f>IF(ISBLANK(#REF!),"",#REF!)</f>
        <v>#REF!</v>
      </c>
      <c r="BN645" s="219" t="e">
        <f>IF(ISBLANK(#REF!),"",#REF!)</f>
        <v>#REF!</v>
      </c>
      <c r="BO645" s="227" t="e">
        <f t="shared" si="183"/>
        <v>#REF!</v>
      </c>
      <c r="BP645" s="228" t="str">
        <f t="shared" si="186"/>
        <v/>
      </c>
      <c r="BQ645" s="229" t="str">
        <f t="shared" si="170"/>
        <v/>
      </c>
      <c r="BR645" s="228" t="e">
        <f t="shared" si="184"/>
        <v>#REF!</v>
      </c>
      <c r="BS645" s="230" t="e">
        <f t="shared" si="185"/>
        <v>#REF!</v>
      </c>
    </row>
    <row r="646" spans="1:71">
      <c r="A646" s="213" t="e">
        <f>IF(ISBLANK(#REF!),"",#REF!)</f>
        <v>#REF!</v>
      </c>
      <c r="B646" s="214" t="e">
        <f>IF(ISBLANK(#REF!),"",#REF!)</f>
        <v>#REF!</v>
      </c>
      <c r="C646" s="214" t="e">
        <f>IF(ISBLANK(#REF!),"",#REF!)</f>
        <v>#REF!</v>
      </c>
      <c r="D646" s="214" t="e">
        <f>IF(ISBLANK(#REF!),"",#REF!)</f>
        <v>#REF!</v>
      </c>
      <c r="E646" s="214" t="e">
        <f>IF(ISBLANK(#REF!),"",#REF!)</f>
        <v>#REF!</v>
      </c>
      <c r="F646" s="214" t="e">
        <f>IF(ISBLANK(#REF!),"",#REF!)</f>
        <v>#REF!</v>
      </c>
      <c r="G646" s="214" t="e">
        <f>IF(ISBLANK(#REF!),"",#REF!)</f>
        <v>#REF!</v>
      </c>
      <c r="H646" s="215" t="e">
        <f>IF(ISBLANK(#REF!),"",#REF!)</f>
        <v>#REF!</v>
      </c>
      <c r="I646" s="214" t="e">
        <f>IF(ISBLANK(#REF!),"",#REF!)</f>
        <v>#REF!</v>
      </c>
      <c r="J646" s="216" t="e">
        <f>IF(ISBLANK(#REF!),"",#REF!)</f>
        <v>#REF!</v>
      </c>
      <c r="K646" s="217" t="e">
        <f>IF(ISBLANK(#REF!),"",#REF!)</f>
        <v>#REF!</v>
      </c>
      <c r="L646" s="217" t="e">
        <f>IF(ISBLANK(#REF!),"",#REF!)</f>
        <v>#REF!</v>
      </c>
      <c r="M646" s="218" t="e">
        <f>IF(ISBLANK(#REF!),"",#REF!)</f>
        <v>#REF!</v>
      </c>
      <c r="N646" s="218" t="e">
        <f>IF(ISBLANK(#REF!),"",#REF!)</f>
        <v>#REF!</v>
      </c>
      <c r="O646" s="220" t="str">
        <f>IFERROR(VLOOKUP(_xlfn.CONCAT('Team Roster - Final'!$A646," : ",'Team Roster - Final'!$BM646),'Rate Calculations'!$C$4:$G$1100,5,FALSE),"")</f>
        <v/>
      </c>
      <c r="P646" s="225">
        <f>IF(ISBLANK('Rate Calculations'!$H648),"",'Rate Calculations'!$H648)</f>
        <v>1.7500000000000002E-2</v>
      </c>
      <c r="Q646" s="220" t="str">
        <f t="shared" si="171"/>
        <v/>
      </c>
      <c r="R646" s="221">
        <f>IF(ISBLANK('Rate Calculations'!$J648),"",'Rate Calculations'!$J648)</f>
        <v>3.5000000000000003E-2</v>
      </c>
      <c r="S646" s="220" t="str">
        <f t="shared" si="172"/>
        <v/>
      </c>
      <c r="T646" s="225" t="str">
        <f>IFERROR(VLOOKUP(_xlfn.CONCAT('Team Roster - Final'!$A646," : ",'Team Roster - Final'!$BM646),'Rate Calculations'!$C$4:$S$1100,10,FALSE),"")</f>
        <v/>
      </c>
      <c r="U646" s="225" t="str">
        <f>IFERROR(VLOOKUP(_xlfn.CONCAT('Team Roster - Final'!$A646," : ",'Team Roster - Final'!$BM646),'Rate Calculations'!$C$4:$S$1100,11,FALSE),"")</f>
        <v/>
      </c>
      <c r="V646" s="222" t="str">
        <f t="shared" si="173"/>
        <v/>
      </c>
      <c r="W646" s="222" t="str">
        <f t="shared" si="174"/>
        <v/>
      </c>
      <c r="X646" s="223" t="str">
        <f>IFERROR(VLOOKUP(_xlfn.CONCAT('Team Roster - Final'!$A646," : ",'Team Roster - Final'!$BM646),'Rate Calculations'!$C$4:$S$1100,14,FALSE),"")</f>
        <v/>
      </c>
      <c r="Y646" s="222" t="str">
        <f t="shared" si="175"/>
        <v/>
      </c>
      <c r="Z646" s="222" t="str">
        <f t="shared" si="176"/>
        <v/>
      </c>
      <c r="AA646" s="224" t="str">
        <f>IFERROR(IF(#REF!="Yes",$Y646, $Y646+$Q646*0.5),"")</f>
        <v/>
      </c>
      <c r="AB646" s="224" t="str">
        <f>IFERROR(IF(#REF!="Yes",$Z646, $Z646+$S646*0.5),"")</f>
        <v/>
      </c>
      <c r="AC646" s="220" t="str">
        <f>IFERROR(VLOOKUP(_xlfn.CONCAT('Team Roster - Final'!$A646," : ",'Team Roster - Final'!$BM646),'Rate Calculations'!$C$4:$U$1100,19,FALSE),"")</f>
        <v/>
      </c>
      <c r="AD646" s="220" t="str">
        <f t="shared" si="177"/>
        <v/>
      </c>
      <c r="AE646" s="220" t="str">
        <f t="shared" si="178"/>
        <v/>
      </c>
      <c r="AF646" s="225" t="str">
        <f>IFERROR(VLOOKUP(_xlfn.CONCAT('Team Roster - Final'!$A646," : ",'Team Roster - Final'!$BM646),'Rate Calculations'!$C$4:$AB$1100,22,FALSE),"")</f>
        <v/>
      </c>
      <c r="AG646" s="225" t="str">
        <f>IFERROR(VLOOKUP(_xlfn.CONCAT('Team Roster - Final'!$A646," : ",'Team Roster - Final'!$BM646),'Rate Calculations'!$C$4:$AB$1100,23,FALSE),"")</f>
        <v/>
      </c>
      <c r="AH646" s="222" t="str">
        <f t="shared" si="179"/>
        <v/>
      </c>
      <c r="AI646" s="222" t="str">
        <f t="shared" si="180"/>
        <v/>
      </c>
      <c r="AJ646" s="223" t="str">
        <f>Table1[[#This Row],[Home Office
Net Fee %]]</f>
        <v/>
      </c>
      <c r="AK646" s="222" t="str">
        <f t="shared" si="181"/>
        <v/>
      </c>
      <c r="AL646" s="222" t="str">
        <f t="shared" si="182"/>
        <v/>
      </c>
      <c r="AM646" s="215" t="str">
        <f>IFERROR(IF(#REF!="Yes",$AK646,($AK646+$AD646*0.5)),"")</f>
        <v/>
      </c>
      <c r="AN646" s="215" t="str">
        <f>IFERROR(IF(#REF!="Yes",$AL646,($AL646+$AE646*0.5)),"")</f>
        <v/>
      </c>
      <c r="AO646" s="374" t="str">
        <f>IF(ISBLANK('Team Roster Proposed - FBR'!Q647),"",'Team Roster Proposed - FBR'!Q647)</f>
        <v/>
      </c>
      <c r="AP646" s="226" t="e">
        <f>IF(ISBLANK(#REF!),"",#REF!)</f>
        <v>#REF!</v>
      </c>
      <c r="AQ646" s="226" t="e">
        <f>IF(ISBLANK(#REF!),"",#REF!)</f>
        <v>#REF!</v>
      </c>
      <c r="AR646" s="226" t="e">
        <f>IF(ISBLANK(#REF!),"",#REF!)</f>
        <v>#REF!</v>
      </c>
      <c r="AS646" s="219" t="e">
        <f>IF(ISBLANK(#REF!),"",#REF!)</f>
        <v>#REF!</v>
      </c>
      <c r="AT646" s="219" t="e">
        <f>IF(ISBLANK(#REF!),"",#REF!)</f>
        <v>#REF!</v>
      </c>
      <c r="AU646" s="219" t="e">
        <f>IF(ISBLANK(#REF!),"",#REF!)</f>
        <v>#REF!</v>
      </c>
      <c r="AV646" s="219" t="e">
        <f>IF(ISBLANK(#REF!),"",#REF!)</f>
        <v>#REF!</v>
      </c>
      <c r="AW646" s="219" t="e">
        <f>IF(ISBLANK(#REF!),"",#REF!)</f>
        <v>#REF!</v>
      </c>
      <c r="AX646" s="219" t="e">
        <f>IF(ISBLANK(#REF!),"",#REF!)</f>
        <v>#REF!</v>
      </c>
      <c r="AY646" s="226" t="e">
        <f>IF(ISBLANK(#REF!),"",#REF!)</f>
        <v>#REF!</v>
      </c>
      <c r="AZ646" s="219" t="e">
        <f>IF(ISBLANK(#REF!),"",#REF!)</f>
        <v>#REF!</v>
      </c>
      <c r="BA646" s="219" t="e">
        <f>IF(ISBLANK(#REF!),"",#REF!)</f>
        <v>#REF!</v>
      </c>
      <c r="BB646" s="219" t="e">
        <f>IF(ISBLANK(#REF!),"",#REF!)</f>
        <v>#REF!</v>
      </c>
      <c r="BC646" s="219" t="e">
        <f>IF(ISBLANK(#REF!),"",#REF!)</f>
        <v>#REF!</v>
      </c>
      <c r="BD646" s="219" t="e">
        <f>IF(ISBLANK(#REF!),"",#REF!)</f>
        <v>#REF!</v>
      </c>
      <c r="BE646" s="219" t="e">
        <f>IF(ISBLANK(#REF!),"",#REF!)</f>
        <v>#REF!</v>
      </c>
      <c r="BF646" s="219" t="e">
        <f>IF(ISBLANK(#REF!),"",#REF!)</f>
        <v>#REF!</v>
      </c>
      <c r="BG646" s="219" t="e">
        <f>IF(ISBLANK(#REF!),"",#REF!)</f>
        <v>#REF!</v>
      </c>
      <c r="BH646" s="219" t="e">
        <f>IF(ISBLANK(#REF!),"",#REF!)</f>
        <v>#REF!</v>
      </c>
      <c r="BI646" s="219" t="e">
        <f>IF(ISBLANK(#REF!),"",#REF!)</f>
        <v>#REF!</v>
      </c>
      <c r="BJ646" s="219" t="e">
        <f>IF(ISBLANK(#REF!),"",#REF!)</f>
        <v>#REF!</v>
      </c>
      <c r="BK646" s="219" t="e">
        <f>IF(ISBLANK(#REF!),"",#REF!)</f>
        <v>#REF!</v>
      </c>
      <c r="BL646" s="219" t="e">
        <f>IF(ISBLANK(#REF!),"",#REF!)</f>
        <v>#REF!</v>
      </c>
      <c r="BM646" s="219" t="e">
        <f>IF(ISBLANK(#REF!),"",#REF!)</f>
        <v>#REF!</v>
      </c>
      <c r="BN646" s="219" t="e">
        <f>IF(ISBLANK(#REF!),"",#REF!)</f>
        <v>#REF!</v>
      </c>
      <c r="BO646" s="227" t="e">
        <f t="shared" si="183"/>
        <v>#REF!</v>
      </c>
      <c r="BP646" s="228" t="str">
        <f t="shared" si="186"/>
        <v/>
      </c>
      <c r="BQ646" s="229" t="str">
        <f t="shared" si="170"/>
        <v/>
      </c>
      <c r="BR646" s="228" t="e">
        <f t="shared" si="184"/>
        <v>#REF!</v>
      </c>
      <c r="BS646" s="230" t="e">
        <f t="shared" si="185"/>
        <v>#REF!</v>
      </c>
    </row>
    <row r="647" spans="1:71">
      <c r="A647" s="213" t="e">
        <f>IF(ISBLANK(#REF!),"",#REF!)</f>
        <v>#REF!</v>
      </c>
      <c r="B647" s="214" t="e">
        <f>IF(ISBLANK(#REF!),"",#REF!)</f>
        <v>#REF!</v>
      </c>
      <c r="C647" s="214" t="e">
        <f>IF(ISBLANK(#REF!),"",#REF!)</f>
        <v>#REF!</v>
      </c>
      <c r="D647" s="214" t="e">
        <f>IF(ISBLANK(#REF!),"",#REF!)</f>
        <v>#REF!</v>
      </c>
      <c r="E647" s="214" t="e">
        <f>IF(ISBLANK(#REF!),"",#REF!)</f>
        <v>#REF!</v>
      </c>
      <c r="F647" s="214" t="e">
        <f>IF(ISBLANK(#REF!),"",#REF!)</f>
        <v>#REF!</v>
      </c>
      <c r="G647" s="214" t="e">
        <f>IF(ISBLANK(#REF!),"",#REF!)</f>
        <v>#REF!</v>
      </c>
      <c r="H647" s="215" t="e">
        <f>IF(ISBLANK(#REF!),"",#REF!)</f>
        <v>#REF!</v>
      </c>
      <c r="I647" s="214" t="e">
        <f>IF(ISBLANK(#REF!),"",#REF!)</f>
        <v>#REF!</v>
      </c>
      <c r="J647" s="216" t="e">
        <f>IF(ISBLANK(#REF!),"",#REF!)</f>
        <v>#REF!</v>
      </c>
      <c r="K647" s="217" t="e">
        <f>IF(ISBLANK(#REF!),"",#REF!)</f>
        <v>#REF!</v>
      </c>
      <c r="L647" s="217" t="e">
        <f>IF(ISBLANK(#REF!),"",#REF!)</f>
        <v>#REF!</v>
      </c>
      <c r="M647" s="218" t="e">
        <f>IF(ISBLANK(#REF!),"",#REF!)</f>
        <v>#REF!</v>
      </c>
      <c r="N647" s="218" t="e">
        <f>IF(ISBLANK(#REF!),"",#REF!)</f>
        <v>#REF!</v>
      </c>
      <c r="O647" s="220" t="str">
        <f>IFERROR(VLOOKUP(_xlfn.CONCAT('Team Roster - Final'!$A647," : ",'Team Roster - Final'!$BM647),'Rate Calculations'!$C$4:$G$1100,5,FALSE),"")</f>
        <v/>
      </c>
      <c r="P647" s="225">
        <f>IF(ISBLANK('Rate Calculations'!$H649),"",'Rate Calculations'!$H649)</f>
        <v>1.7500000000000002E-2</v>
      </c>
      <c r="Q647" s="220" t="str">
        <f t="shared" si="171"/>
        <v/>
      </c>
      <c r="R647" s="221">
        <f>IF(ISBLANK('Rate Calculations'!$J649),"",'Rate Calculations'!$J649)</f>
        <v>3.5000000000000003E-2</v>
      </c>
      <c r="S647" s="220" t="str">
        <f t="shared" si="172"/>
        <v/>
      </c>
      <c r="T647" s="225" t="str">
        <f>IFERROR(VLOOKUP(_xlfn.CONCAT('Team Roster - Final'!$A647," : ",'Team Roster - Final'!$BM647),'Rate Calculations'!$C$4:$S$1100,10,FALSE),"")</f>
        <v/>
      </c>
      <c r="U647" s="225" t="str">
        <f>IFERROR(VLOOKUP(_xlfn.CONCAT('Team Roster - Final'!$A647," : ",'Team Roster - Final'!$BM647),'Rate Calculations'!$C$4:$S$1100,11,FALSE),"")</f>
        <v/>
      </c>
      <c r="V647" s="222" t="str">
        <f t="shared" si="173"/>
        <v/>
      </c>
      <c r="W647" s="222" t="str">
        <f t="shared" si="174"/>
        <v/>
      </c>
      <c r="X647" s="223" t="str">
        <f>IFERROR(VLOOKUP(_xlfn.CONCAT('Team Roster - Final'!$A647," : ",'Team Roster - Final'!$BM647),'Rate Calculations'!$C$4:$S$1100,14,FALSE),"")</f>
        <v/>
      </c>
      <c r="Y647" s="222" t="str">
        <f t="shared" si="175"/>
        <v/>
      </c>
      <c r="Z647" s="222" t="str">
        <f t="shared" si="176"/>
        <v/>
      </c>
      <c r="AA647" s="224" t="str">
        <f>IFERROR(IF(#REF!="Yes",$Y647, $Y647+$Q647*0.5),"")</f>
        <v/>
      </c>
      <c r="AB647" s="224" t="str">
        <f>IFERROR(IF(#REF!="Yes",$Z647, $Z647+$S647*0.5),"")</f>
        <v/>
      </c>
      <c r="AC647" s="220" t="str">
        <f>IFERROR(VLOOKUP(_xlfn.CONCAT('Team Roster - Final'!$A647," : ",'Team Roster - Final'!$BM647),'Rate Calculations'!$C$4:$U$1100,19,FALSE),"")</f>
        <v/>
      </c>
      <c r="AD647" s="220" t="str">
        <f t="shared" si="177"/>
        <v/>
      </c>
      <c r="AE647" s="220" t="str">
        <f t="shared" si="178"/>
        <v/>
      </c>
      <c r="AF647" s="225" t="str">
        <f>IFERROR(VLOOKUP(_xlfn.CONCAT('Team Roster - Final'!$A647," : ",'Team Roster - Final'!$BM647),'Rate Calculations'!$C$4:$AB$1100,22,FALSE),"")</f>
        <v/>
      </c>
      <c r="AG647" s="225" t="str">
        <f>IFERROR(VLOOKUP(_xlfn.CONCAT('Team Roster - Final'!$A647," : ",'Team Roster - Final'!$BM647),'Rate Calculations'!$C$4:$AB$1100,23,FALSE),"")</f>
        <v/>
      </c>
      <c r="AH647" s="222" t="str">
        <f t="shared" si="179"/>
        <v/>
      </c>
      <c r="AI647" s="222" t="str">
        <f t="shared" si="180"/>
        <v/>
      </c>
      <c r="AJ647" s="223" t="str">
        <f>Table1[[#This Row],[Home Office
Net Fee %]]</f>
        <v/>
      </c>
      <c r="AK647" s="222" t="str">
        <f t="shared" si="181"/>
        <v/>
      </c>
      <c r="AL647" s="222" t="str">
        <f t="shared" si="182"/>
        <v/>
      </c>
      <c r="AM647" s="215" t="str">
        <f>IFERROR(IF(#REF!="Yes",$AK647,($AK647+$AD647*0.5)),"")</f>
        <v/>
      </c>
      <c r="AN647" s="215" t="str">
        <f>IFERROR(IF(#REF!="Yes",$AL647,($AL647+$AE647*0.5)),"")</f>
        <v/>
      </c>
      <c r="AO647" s="374" t="str">
        <f>IF(ISBLANK('Team Roster Proposed - FBR'!Q648),"",'Team Roster Proposed - FBR'!Q648)</f>
        <v/>
      </c>
      <c r="AP647" s="226" t="e">
        <f>IF(ISBLANK(#REF!),"",#REF!)</f>
        <v>#REF!</v>
      </c>
      <c r="AQ647" s="226" t="e">
        <f>IF(ISBLANK(#REF!),"",#REF!)</f>
        <v>#REF!</v>
      </c>
      <c r="AR647" s="226" t="e">
        <f>IF(ISBLANK(#REF!),"",#REF!)</f>
        <v>#REF!</v>
      </c>
      <c r="AS647" s="219" t="e">
        <f>IF(ISBLANK(#REF!),"",#REF!)</f>
        <v>#REF!</v>
      </c>
      <c r="AT647" s="219" t="e">
        <f>IF(ISBLANK(#REF!),"",#REF!)</f>
        <v>#REF!</v>
      </c>
      <c r="AU647" s="219" t="e">
        <f>IF(ISBLANK(#REF!),"",#REF!)</f>
        <v>#REF!</v>
      </c>
      <c r="AV647" s="219" t="e">
        <f>IF(ISBLANK(#REF!),"",#REF!)</f>
        <v>#REF!</v>
      </c>
      <c r="AW647" s="219" t="e">
        <f>IF(ISBLANK(#REF!),"",#REF!)</f>
        <v>#REF!</v>
      </c>
      <c r="AX647" s="219" t="e">
        <f>IF(ISBLANK(#REF!),"",#REF!)</f>
        <v>#REF!</v>
      </c>
      <c r="AY647" s="226" t="e">
        <f>IF(ISBLANK(#REF!),"",#REF!)</f>
        <v>#REF!</v>
      </c>
      <c r="AZ647" s="219" t="e">
        <f>IF(ISBLANK(#REF!),"",#REF!)</f>
        <v>#REF!</v>
      </c>
      <c r="BA647" s="219" t="e">
        <f>IF(ISBLANK(#REF!),"",#REF!)</f>
        <v>#REF!</v>
      </c>
      <c r="BB647" s="219" t="e">
        <f>IF(ISBLANK(#REF!),"",#REF!)</f>
        <v>#REF!</v>
      </c>
      <c r="BC647" s="219" t="e">
        <f>IF(ISBLANK(#REF!),"",#REF!)</f>
        <v>#REF!</v>
      </c>
      <c r="BD647" s="219" t="e">
        <f>IF(ISBLANK(#REF!),"",#REF!)</f>
        <v>#REF!</v>
      </c>
      <c r="BE647" s="219" t="e">
        <f>IF(ISBLANK(#REF!),"",#REF!)</f>
        <v>#REF!</v>
      </c>
      <c r="BF647" s="219" t="e">
        <f>IF(ISBLANK(#REF!),"",#REF!)</f>
        <v>#REF!</v>
      </c>
      <c r="BG647" s="219" t="e">
        <f>IF(ISBLANK(#REF!),"",#REF!)</f>
        <v>#REF!</v>
      </c>
      <c r="BH647" s="219" t="e">
        <f>IF(ISBLANK(#REF!),"",#REF!)</f>
        <v>#REF!</v>
      </c>
      <c r="BI647" s="219" t="e">
        <f>IF(ISBLANK(#REF!),"",#REF!)</f>
        <v>#REF!</v>
      </c>
      <c r="BJ647" s="219" t="e">
        <f>IF(ISBLANK(#REF!),"",#REF!)</f>
        <v>#REF!</v>
      </c>
      <c r="BK647" s="219" t="e">
        <f>IF(ISBLANK(#REF!),"",#REF!)</f>
        <v>#REF!</v>
      </c>
      <c r="BL647" s="219" t="e">
        <f>IF(ISBLANK(#REF!),"",#REF!)</f>
        <v>#REF!</v>
      </c>
      <c r="BM647" s="219" t="e">
        <f>IF(ISBLANK(#REF!),"",#REF!)</f>
        <v>#REF!</v>
      </c>
      <c r="BN647" s="219" t="e">
        <f>IF(ISBLANK(#REF!),"",#REF!)</f>
        <v>#REF!</v>
      </c>
      <c r="BO647" s="227" t="e">
        <f t="shared" si="183"/>
        <v>#REF!</v>
      </c>
      <c r="BP647" s="228" t="str">
        <f t="shared" si="186"/>
        <v/>
      </c>
      <c r="BQ647" s="229" t="str">
        <f t="shared" si="170"/>
        <v/>
      </c>
      <c r="BR647" s="228" t="e">
        <f t="shared" si="184"/>
        <v>#REF!</v>
      </c>
      <c r="BS647" s="230" t="e">
        <f t="shared" si="185"/>
        <v>#REF!</v>
      </c>
    </row>
    <row r="648" spans="1:71">
      <c r="A648" s="213" t="e">
        <f>IF(ISBLANK(#REF!),"",#REF!)</f>
        <v>#REF!</v>
      </c>
      <c r="B648" s="214" t="e">
        <f>IF(ISBLANK(#REF!),"",#REF!)</f>
        <v>#REF!</v>
      </c>
      <c r="C648" s="214" t="e">
        <f>IF(ISBLANK(#REF!),"",#REF!)</f>
        <v>#REF!</v>
      </c>
      <c r="D648" s="214" t="e">
        <f>IF(ISBLANK(#REF!),"",#REF!)</f>
        <v>#REF!</v>
      </c>
      <c r="E648" s="214" t="e">
        <f>IF(ISBLANK(#REF!),"",#REF!)</f>
        <v>#REF!</v>
      </c>
      <c r="F648" s="214" t="e">
        <f>IF(ISBLANK(#REF!),"",#REF!)</f>
        <v>#REF!</v>
      </c>
      <c r="G648" s="214" t="e">
        <f>IF(ISBLANK(#REF!),"",#REF!)</f>
        <v>#REF!</v>
      </c>
      <c r="H648" s="215" t="e">
        <f>IF(ISBLANK(#REF!),"",#REF!)</f>
        <v>#REF!</v>
      </c>
      <c r="I648" s="214" t="e">
        <f>IF(ISBLANK(#REF!),"",#REF!)</f>
        <v>#REF!</v>
      </c>
      <c r="J648" s="216" t="e">
        <f>IF(ISBLANK(#REF!),"",#REF!)</f>
        <v>#REF!</v>
      </c>
      <c r="K648" s="217" t="e">
        <f>IF(ISBLANK(#REF!),"",#REF!)</f>
        <v>#REF!</v>
      </c>
      <c r="L648" s="217" t="e">
        <f>IF(ISBLANK(#REF!),"",#REF!)</f>
        <v>#REF!</v>
      </c>
      <c r="M648" s="218" t="e">
        <f>IF(ISBLANK(#REF!),"",#REF!)</f>
        <v>#REF!</v>
      </c>
      <c r="N648" s="218" t="e">
        <f>IF(ISBLANK(#REF!),"",#REF!)</f>
        <v>#REF!</v>
      </c>
      <c r="O648" s="220" t="str">
        <f>IFERROR(VLOOKUP(_xlfn.CONCAT('Team Roster - Final'!$A648," : ",'Team Roster - Final'!$BM648),'Rate Calculations'!$C$4:$G$1100,5,FALSE),"")</f>
        <v/>
      </c>
      <c r="P648" s="225">
        <f>IF(ISBLANK('Rate Calculations'!$H650),"",'Rate Calculations'!$H650)</f>
        <v>1.7500000000000002E-2</v>
      </c>
      <c r="Q648" s="220" t="str">
        <f t="shared" si="171"/>
        <v/>
      </c>
      <c r="R648" s="221">
        <f>IF(ISBLANK('Rate Calculations'!$J650),"",'Rate Calculations'!$J650)</f>
        <v>3.5000000000000003E-2</v>
      </c>
      <c r="S648" s="220" t="str">
        <f t="shared" si="172"/>
        <v/>
      </c>
      <c r="T648" s="225" t="str">
        <f>IFERROR(VLOOKUP(_xlfn.CONCAT('Team Roster - Final'!$A648," : ",'Team Roster - Final'!$BM648),'Rate Calculations'!$C$4:$S$1100,10,FALSE),"")</f>
        <v/>
      </c>
      <c r="U648" s="225" t="str">
        <f>IFERROR(VLOOKUP(_xlfn.CONCAT('Team Roster - Final'!$A648," : ",'Team Roster - Final'!$BM648),'Rate Calculations'!$C$4:$S$1100,11,FALSE),"")</f>
        <v/>
      </c>
      <c r="V648" s="222" t="str">
        <f t="shared" si="173"/>
        <v/>
      </c>
      <c r="W648" s="222" t="str">
        <f t="shared" si="174"/>
        <v/>
      </c>
      <c r="X648" s="223" t="str">
        <f>IFERROR(VLOOKUP(_xlfn.CONCAT('Team Roster - Final'!$A648," : ",'Team Roster - Final'!$BM648),'Rate Calculations'!$C$4:$S$1100,14,FALSE),"")</f>
        <v/>
      </c>
      <c r="Y648" s="222" t="str">
        <f t="shared" si="175"/>
        <v/>
      </c>
      <c r="Z648" s="222" t="str">
        <f t="shared" si="176"/>
        <v/>
      </c>
      <c r="AA648" s="224" t="str">
        <f>IFERROR(IF(#REF!="Yes",$Y648, $Y648+$Q648*0.5),"")</f>
        <v/>
      </c>
      <c r="AB648" s="224" t="str">
        <f>IFERROR(IF(#REF!="Yes",$Z648, $Z648+$S648*0.5),"")</f>
        <v/>
      </c>
      <c r="AC648" s="220" t="str">
        <f>IFERROR(VLOOKUP(_xlfn.CONCAT('Team Roster - Final'!$A648," : ",'Team Roster - Final'!$BM648),'Rate Calculations'!$C$4:$U$1100,19,FALSE),"")</f>
        <v/>
      </c>
      <c r="AD648" s="220" t="str">
        <f t="shared" si="177"/>
        <v/>
      </c>
      <c r="AE648" s="220" t="str">
        <f t="shared" si="178"/>
        <v/>
      </c>
      <c r="AF648" s="225" t="str">
        <f>IFERROR(VLOOKUP(_xlfn.CONCAT('Team Roster - Final'!$A648," : ",'Team Roster - Final'!$BM648),'Rate Calculations'!$C$4:$AB$1100,22,FALSE),"")</f>
        <v/>
      </c>
      <c r="AG648" s="225" t="str">
        <f>IFERROR(VLOOKUP(_xlfn.CONCAT('Team Roster - Final'!$A648," : ",'Team Roster - Final'!$BM648),'Rate Calculations'!$C$4:$AB$1100,23,FALSE),"")</f>
        <v/>
      </c>
      <c r="AH648" s="222" t="str">
        <f t="shared" si="179"/>
        <v/>
      </c>
      <c r="AI648" s="222" t="str">
        <f t="shared" si="180"/>
        <v/>
      </c>
      <c r="AJ648" s="223" t="str">
        <f>Table1[[#This Row],[Home Office
Net Fee %]]</f>
        <v/>
      </c>
      <c r="AK648" s="222" t="str">
        <f t="shared" si="181"/>
        <v/>
      </c>
      <c r="AL648" s="222" t="str">
        <f t="shared" si="182"/>
        <v/>
      </c>
      <c r="AM648" s="215" t="str">
        <f>IFERROR(IF(#REF!="Yes",$AK648,($AK648+$AD648*0.5)),"")</f>
        <v/>
      </c>
      <c r="AN648" s="215" t="str">
        <f>IFERROR(IF(#REF!="Yes",$AL648,($AL648+$AE648*0.5)),"")</f>
        <v/>
      </c>
      <c r="AO648" s="374" t="str">
        <f>IF(ISBLANK('Team Roster Proposed - FBR'!Q649),"",'Team Roster Proposed - FBR'!Q649)</f>
        <v/>
      </c>
      <c r="AP648" s="226" t="e">
        <f>IF(ISBLANK(#REF!),"",#REF!)</f>
        <v>#REF!</v>
      </c>
      <c r="AQ648" s="226" t="e">
        <f>IF(ISBLANK(#REF!),"",#REF!)</f>
        <v>#REF!</v>
      </c>
      <c r="AR648" s="226" t="e">
        <f>IF(ISBLANK(#REF!),"",#REF!)</f>
        <v>#REF!</v>
      </c>
      <c r="AS648" s="219" t="e">
        <f>IF(ISBLANK(#REF!),"",#REF!)</f>
        <v>#REF!</v>
      </c>
      <c r="AT648" s="219" t="e">
        <f>IF(ISBLANK(#REF!),"",#REF!)</f>
        <v>#REF!</v>
      </c>
      <c r="AU648" s="219" t="e">
        <f>IF(ISBLANK(#REF!),"",#REF!)</f>
        <v>#REF!</v>
      </c>
      <c r="AV648" s="219" t="e">
        <f>IF(ISBLANK(#REF!),"",#REF!)</f>
        <v>#REF!</v>
      </c>
      <c r="AW648" s="219" t="e">
        <f>IF(ISBLANK(#REF!),"",#REF!)</f>
        <v>#REF!</v>
      </c>
      <c r="AX648" s="219" t="e">
        <f>IF(ISBLANK(#REF!),"",#REF!)</f>
        <v>#REF!</v>
      </c>
      <c r="AY648" s="226" t="e">
        <f>IF(ISBLANK(#REF!),"",#REF!)</f>
        <v>#REF!</v>
      </c>
      <c r="AZ648" s="219" t="e">
        <f>IF(ISBLANK(#REF!),"",#REF!)</f>
        <v>#REF!</v>
      </c>
      <c r="BA648" s="219" t="e">
        <f>IF(ISBLANK(#REF!),"",#REF!)</f>
        <v>#REF!</v>
      </c>
      <c r="BB648" s="219" t="e">
        <f>IF(ISBLANK(#REF!),"",#REF!)</f>
        <v>#REF!</v>
      </c>
      <c r="BC648" s="219" t="e">
        <f>IF(ISBLANK(#REF!),"",#REF!)</f>
        <v>#REF!</v>
      </c>
      <c r="BD648" s="219" t="e">
        <f>IF(ISBLANK(#REF!),"",#REF!)</f>
        <v>#REF!</v>
      </c>
      <c r="BE648" s="219" t="e">
        <f>IF(ISBLANK(#REF!),"",#REF!)</f>
        <v>#REF!</v>
      </c>
      <c r="BF648" s="219" t="e">
        <f>IF(ISBLANK(#REF!),"",#REF!)</f>
        <v>#REF!</v>
      </c>
      <c r="BG648" s="219" t="e">
        <f>IF(ISBLANK(#REF!),"",#REF!)</f>
        <v>#REF!</v>
      </c>
      <c r="BH648" s="219" t="e">
        <f>IF(ISBLANK(#REF!),"",#REF!)</f>
        <v>#REF!</v>
      </c>
      <c r="BI648" s="219" t="e">
        <f>IF(ISBLANK(#REF!),"",#REF!)</f>
        <v>#REF!</v>
      </c>
      <c r="BJ648" s="219" t="e">
        <f>IF(ISBLANK(#REF!),"",#REF!)</f>
        <v>#REF!</v>
      </c>
      <c r="BK648" s="219" t="e">
        <f>IF(ISBLANK(#REF!),"",#REF!)</f>
        <v>#REF!</v>
      </c>
      <c r="BL648" s="219" t="e">
        <f>IF(ISBLANK(#REF!),"",#REF!)</f>
        <v>#REF!</v>
      </c>
      <c r="BM648" s="219" t="e">
        <f>IF(ISBLANK(#REF!),"",#REF!)</f>
        <v>#REF!</v>
      </c>
      <c r="BN648" s="219" t="e">
        <f>IF(ISBLANK(#REF!),"",#REF!)</f>
        <v>#REF!</v>
      </c>
      <c r="BO648" s="227" t="e">
        <f t="shared" si="183"/>
        <v>#REF!</v>
      </c>
      <c r="BP648" s="228" t="str">
        <f t="shared" si="186"/>
        <v/>
      </c>
      <c r="BQ648" s="229" t="str">
        <f t="shared" si="170"/>
        <v/>
      </c>
      <c r="BR648" s="228" t="e">
        <f t="shared" si="184"/>
        <v>#REF!</v>
      </c>
      <c r="BS648" s="230" t="e">
        <f t="shared" si="185"/>
        <v>#REF!</v>
      </c>
    </row>
    <row r="649" spans="1:71">
      <c r="A649" s="213" t="e">
        <f>IF(ISBLANK(#REF!),"",#REF!)</f>
        <v>#REF!</v>
      </c>
      <c r="B649" s="214" t="e">
        <f>IF(ISBLANK(#REF!),"",#REF!)</f>
        <v>#REF!</v>
      </c>
      <c r="C649" s="214" t="e">
        <f>IF(ISBLANK(#REF!),"",#REF!)</f>
        <v>#REF!</v>
      </c>
      <c r="D649" s="214" t="e">
        <f>IF(ISBLANK(#REF!),"",#REF!)</f>
        <v>#REF!</v>
      </c>
      <c r="E649" s="214" t="e">
        <f>IF(ISBLANK(#REF!),"",#REF!)</f>
        <v>#REF!</v>
      </c>
      <c r="F649" s="214" t="e">
        <f>IF(ISBLANK(#REF!),"",#REF!)</f>
        <v>#REF!</v>
      </c>
      <c r="G649" s="214" t="e">
        <f>IF(ISBLANK(#REF!),"",#REF!)</f>
        <v>#REF!</v>
      </c>
      <c r="H649" s="215" t="e">
        <f>IF(ISBLANK(#REF!),"",#REF!)</f>
        <v>#REF!</v>
      </c>
      <c r="I649" s="214" t="e">
        <f>IF(ISBLANK(#REF!),"",#REF!)</f>
        <v>#REF!</v>
      </c>
      <c r="J649" s="216" t="e">
        <f>IF(ISBLANK(#REF!),"",#REF!)</f>
        <v>#REF!</v>
      </c>
      <c r="K649" s="217" t="e">
        <f>IF(ISBLANK(#REF!),"",#REF!)</f>
        <v>#REF!</v>
      </c>
      <c r="L649" s="217" t="e">
        <f>IF(ISBLANK(#REF!),"",#REF!)</f>
        <v>#REF!</v>
      </c>
      <c r="M649" s="218" t="e">
        <f>IF(ISBLANK(#REF!),"",#REF!)</f>
        <v>#REF!</v>
      </c>
      <c r="N649" s="218" t="e">
        <f>IF(ISBLANK(#REF!),"",#REF!)</f>
        <v>#REF!</v>
      </c>
      <c r="O649" s="220" t="str">
        <f>IFERROR(VLOOKUP(_xlfn.CONCAT('Team Roster - Final'!$A649," : ",'Team Roster - Final'!$BM649),'Rate Calculations'!$C$4:$G$1100,5,FALSE),"")</f>
        <v/>
      </c>
      <c r="P649" s="225">
        <f>IF(ISBLANK('Rate Calculations'!$H651),"",'Rate Calculations'!$H651)</f>
        <v>1.7500000000000002E-2</v>
      </c>
      <c r="Q649" s="220" t="str">
        <f t="shared" si="171"/>
        <v/>
      </c>
      <c r="R649" s="221">
        <f>IF(ISBLANK('Rate Calculations'!$J651),"",'Rate Calculations'!$J651)</f>
        <v>3.5000000000000003E-2</v>
      </c>
      <c r="S649" s="220" t="str">
        <f t="shared" si="172"/>
        <v/>
      </c>
      <c r="T649" s="225" t="str">
        <f>IFERROR(VLOOKUP(_xlfn.CONCAT('Team Roster - Final'!$A649," : ",'Team Roster - Final'!$BM649),'Rate Calculations'!$C$4:$S$1100,10,FALSE),"")</f>
        <v/>
      </c>
      <c r="U649" s="225" t="str">
        <f>IFERROR(VLOOKUP(_xlfn.CONCAT('Team Roster - Final'!$A649," : ",'Team Roster - Final'!$BM649),'Rate Calculations'!$C$4:$S$1100,11,FALSE),"")</f>
        <v/>
      </c>
      <c r="V649" s="222" t="str">
        <f t="shared" si="173"/>
        <v/>
      </c>
      <c r="W649" s="222" t="str">
        <f t="shared" si="174"/>
        <v/>
      </c>
      <c r="X649" s="223" t="str">
        <f>IFERROR(VLOOKUP(_xlfn.CONCAT('Team Roster - Final'!$A649," : ",'Team Roster - Final'!$BM649),'Rate Calculations'!$C$4:$S$1100,14,FALSE),"")</f>
        <v/>
      </c>
      <c r="Y649" s="222" t="str">
        <f t="shared" si="175"/>
        <v/>
      </c>
      <c r="Z649" s="222" t="str">
        <f t="shared" si="176"/>
        <v/>
      </c>
      <c r="AA649" s="224" t="str">
        <f>IFERROR(IF(#REF!="Yes",$Y649, $Y649+$Q649*0.5),"")</f>
        <v/>
      </c>
      <c r="AB649" s="224" t="str">
        <f>IFERROR(IF(#REF!="Yes",$Z649, $Z649+$S649*0.5),"")</f>
        <v/>
      </c>
      <c r="AC649" s="220" t="str">
        <f>IFERROR(VLOOKUP(_xlfn.CONCAT('Team Roster - Final'!$A649," : ",'Team Roster - Final'!$BM649),'Rate Calculations'!$C$4:$U$1100,19,FALSE),"")</f>
        <v/>
      </c>
      <c r="AD649" s="220" t="str">
        <f t="shared" si="177"/>
        <v/>
      </c>
      <c r="AE649" s="220" t="str">
        <f t="shared" si="178"/>
        <v/>
      </c>
      <c r="AF649" s="225" t="str">
        <f>IFERROR(VLOOKUP(_xlfn.CONCAT('Team Roster - Final'!$A649," : ",'Team Roster - Final'!$BM649),'Rate Calculations'!$C$4:$AB$1100,22,FALSE),"")</f>
        <v/>
      </c>
      <c r="AG649" s="225" t="str">
        <f>IFERROR(VLOOKUP(_xlfn.CONCAT('Team Roster - Final'!$A649," : ",'Team Roster - Final'!$BM649),'Rate Calculations'!$C$4:$AB$1100,23,FALSE),"")</f>
        <v/>
      </c>
      <c r="AH649" s="222" t="str">
        <f t="shared" si="179"/>
        <v/>
      </c>
      <c r="AI649" s="222" t="str">
        <f t="shared" si="180"/>
        <v/>
      </c>
      <c r="AJ649" s="223" t="str">
        <f>Table1[[#This Row],[Home Office
Net Fee %]]</f>
        <v/>
      </c>
      <c r="AK649" s="222" t="str">
        <f t="shared" si="181"/>
        <v/>
      </c>
      <c r="AL649" s="222" t="str">
        <f t="shared" si="182"/>
        <v/>
      </c>
      <c r="AM649" s="215" t="str">
        <f>IFERROR(IF(#REF!="Yes",$AK649,($AK649+$AD649*0.5)),"")</f>
        <v/>
      </c>
      <c r="AN649" s="215" t="str">
        <f>IFERROR(IF(#REF!="Yes",$AL649,($AL649+$AE649*0.5)),"")</f>
        <v/>
      </c>
      <c r="AO649" s="374" t="str">
        <f>IF(ISBLANK('Team Roster Proposed - FBR'!Q650),"",'Team Roster Proposed - FBR'!Q650)</f>
        <v/>
      </c>
      <c r="AP649" s="226" t="e">
        <f>IF(ISBLANK(#REF!),"",#REF!)</f>
        <v>#REF!</v>
      </c>
      <c r="AQ649" s="226" t="e">
        <f>IF(ISBLANK(#REF!),"",#REF!)</f>
        <v>#REF!</v>
      </c>
      <c r="AR649" s="226" t="e">
        <f>IF(ISBLANK(#REF!),"",#REF!)</f>
        <v>#REF!</v>
      </c>
      <c r="AS649" s="219" t="e">
        <f>IF(ISBLANK(#REF!),"",#REF!)</f>
        <v>#REF!</v>
      </c>
      <c r="AT649" s="219" t="e">
        <f>IF(ISBLANK(#REF!),"",#REF!)</f>
        <v>#REF!</v>
      </c>
      <c r="AU649" s="219" t="e">
        <f>IF(ISBLANK(#REF!),"",#REF!)</f>
        <v>#REF!</v>
      </c>
      <c r="AV649" s="219" t="e">
        <f>IF(ISBLANK(#REF!),"",#REF!)</f>
        <v>#REF!</v>
      </c>
      <c r="AW649" s="219" t="e">
        <f>IF(ISBLANK(#REF!),"",#REF!)</f>
        <v>#REF!</v>
      </c>
      <c r="AX649" s="219" t="e">
        <f>IF(ISBLANK(#REF!),"",#REF!)</f>
        <v>#REF!</v>
      </c>
      <c r="AY649" s="226" t="e">
        <f>IF(ISBLANK(#REF!),"",#REF!)</f>
        <v>#REF!</v>
      </c>
      <c r="AZ649" s="219" t="e">
        <f>IF(ISBLANK(#REF!),"",#REF!)</f>
        <v>#REF!</v>
      </c>
      <c r="BA649" s="219" t="e">
        <f>IF(ISBLANK(#REF!),"",#REF!)</f>
        <v>#REF!</v>
      </c>
      <c r="BB649" s="219" t="e">
        <f>IF(ISBLANK(#REF!),"",#REF!)</f>
        <v>#REF!</v>
      </c>
      <c r="BC649" s="219" t="e">
        <f>IF(ISBLANK(#REF!),"",#REF!)</f>
        <v>#REF!</v>
      </c>
      <c r="BD649" s="219" t="e">
        <f>IF(ISBLANK(#REF!),"",#REF!)</f>
        <v>#REF!</v>
      </c>
      <c r="BE649" s="219" t="e">
        <f>IF(ISBLANK(#REF!),"",#REF!)</f>
        <v>#REF!</v>
      </c>
      <c r="BF649" s="219" t="e">
        <f>IF(ISBLANK(#REF!),"",#REF!)</f>
        <v>#REF!</v>
      </c>
      <c r="BG649" s="219" t="e">
        <f>IF(ISBLANK(#REF!),"",#REF!)</f>
        <v>#REF!</v>
      </c>
      <c r="BH649" s="219" t="e">
        <f>IF(ISBLANK(#REF!),"",#REF!)</f>
        <v>#REF!</v>
      </c>
      <c r="BI649" s="219" t="e">
        <f>IF(ISBLANK(#REF!),"",#REF!)</f>
        <v>#REF!</v>
      </c>
      <c r="BJ649" s="219" t="e">
        <f>IF(ISBLANK(#REF!),"",#REF!)</f>
        <v>#REF!</v>
      </c>
      <c r="BK649" s="219" t="e">
        <f>IF(ISBLANK(#REF!),"",#REF!)</f>
        <v>#REF!</v>
      </c>
      <c r="BL649" s="219" t="e">
        <f>IF(ISBLANK(#REF!),"",#REF!)</f>
        <v>#REF!</v>
      </c>
      <c r="BM649" s="219" t="e">
        <f>IF(ISBLANK(#REF!),"",#REF!)</f>
        <v>#REF!</v>
      </c>
      <c r="BN649" s="219" t="e">
        <f>IF(ISBLANK(#REF!),"",#REF!)</f>
        <v>#REF!</v>
      </c>
      <c r="BO649" s="227" t="e">
        <f t="shared" si="183"/>
        <v>#REF!</v>
      </c>
      <c r="BP649" s="228" t="str">
        <f t="shared" si="186"/>
        <v/>
      </c>
      <c r="BQ649" s="229" t="str">
        <f t="shared" si="170"/>
        <v/>
      </c>
      <c r="BR649" s="228" t="e">
        <f t="shared" si="184"/>
        <v>#REF!</v>
      </c>
      <c r="BS649" s="230" t="e">
        <f t="shared" si="185"/>
        <v>#REF!</v>
      </c>
    </row>
    <row r="650" spans="1:71">
      <c r="A650" s="213" t="e">
        <f>IF(ISBLANK(#REF!),"",#REF!)</f>
        <v>#REF!</v>
      </c>
      <c r="B650" s="214" t="e">
        <f>IF(ISBLANK(#REF!),"",#REF!)</f>
        <v>#REF!</v>
      </c>
      <c r="C650" s="214" t="e">
        <f>IF(ISBLANK(#REF!),"",#REF!)</f>
        <v>#REF!</v>
      </c>
      <c r="D650" s="214" t="e">
        <f>IF(ISBLANK(#REF!),"",#REF!)</f>
        <v>#REF!</v>
      </c>
      <c r="E650" s="214" t="e">
        <f>IF(ISBLANK(#REF!),"",#REF!)</f>
        <v>#REF!</v>
      </c>
      <c r="F650" s="214" t="e">
        <f>IF(ISBLANK(#REF!),"",#REF!)</f>
        <v>#REF!</v>
      </c>
      <c r="G650" s="214" t="e">
        <f>IF(ISBLANK(#REF!),"",#REF!)</f>
        <v>#REF!</v>
      </c>
      <c r="H650" s="215" t="e">
        <f>IF(ISBLANK(#REF!),"",#REF!)</f>
        <v>#REF!</v>
      </c>
      <c r="I650" s="214" t="e">
        <f>IF(ISBLANK(#REF!),"",#REF!)</f>
        <v>#REF!</v>
      </c>
      <c r="J650" s="216" t="e">
        <f>IF(ISBLANK(#REF!),"",#REF!)</f>
        <v>#REF!</v>
      </c>
      <c r="K650" s="217" t="e">
        <f>IF(ISBLANK(#REF!),"",#REF!)</f>
        <v>#REF!</v>
      </c>
      <c r="L650" s="217" t="e">
        <f>IF(ISBLANK(#REF!),"",#REF!)</f>
        <v>#REF!</v>
      </c>
      <c r="M650" s="218" t="e">
        <f>IF(ISBLANK(#REF!),"",#REF!)</f>
        <v>#REF!</v>
      </c>
      <c r="N650" s="218" t="e">
        <f>IF(ISBLANK(#REF!),"",#REF!)</f>
        <v>#REF!</v>
      </c>
      <c r="O650" s="220" t="str">
        <f>IFERROR(VLOOKUP(_xlfn.CONCAT('Team Roster - Final'!$A650," : ",'Team Roster - Final'!$BM650),'Rate Calculations'!$C$4:$G$1100,5,FALSE),"")</f>
        <v/>
      </c>
      <c r="P650" s="225">
        <f>IF(ISBLANK('Rate Calculations'!$H652),"",'Rate Calculations'!$H652)</f>
        <v>1.7500000000000002E-2</v>
      </c>
      <c r="Q650" s="220" t="str">
        <f t="shared" si="171"/>
        <v/>
      </c>
      <c r="R650" s="221">
        <f>IF(ISBLANK('Rate Calculations'!$J652),"",'Rate Calculations'!$J652)</f>
        <v>3.5000000000000003E-2</v>
      </c>
      <c r="S650" s="220" t="str">
        <f t="shared" si="172"/>
        <v/>
      </c>
      <c r="T650" s="225" t="str">
        <f>IFERROR(VLOOKUP(_xlfn.CONCAT('Team Roster - Final'!$A650," : ",'Team Roster - Final'!$BM650),'Rate Calculations'!$C$4:$S$1100,10,FALSE),"")</f>
        <v/>
      </c>
      <c r="U650" s="225" t="str">
        <f>IFERROR(VLOOKUP(_xlfn.CONCAT('Team Roster - Final'!$A650," : ",'Team Roster - Final'!$BM650),'Rate Calculations'!$C$4:$S$1100,11,FALSE),"")</f>
        <v/>
      </c>
      <c r="V650" s="222" t="str">
        <f t="shared" si="173"/>
        <v/>
      </c>
      <c r="W650" s="222" t="str">
        <f t="shared" si="174"/>
        <v/>
      </c>
      <c r="X650" s="223" t="str">
        <f>IFERROR(VLOOKUP(_xlfn.CONCAT('Team Roster - Final'!$A650," : ",'Team Roster - Final'!$BM650),'Rate Calculations'!$C$4:$S$1100,14,FALSE),"")</f>
        <v/>
      </c>
      <c r="Y650" s="222" t="str">
        <f t="shared" si="175"/>
        <v/>
      </c>
      <c r="Z650" s="222" t="str">
        <f t="shared" si="176"/>
        <v/>
      </c>
      <c r="AA650" s="224" t="str">
        <f>IFERROR(IF(#REF!="Yes",$Y650, $Y650+$Q650*0.5),"")</f>
        <v/>
      </c>
      <c r="AB650" s="224" t="str">
        <f>IFERROR(IF(#REF!="Yes",$Z650, $Z650+$S650*0.5),"")</f>
        <v/>
      </c>
      <c r="AC650" s="220" t="str">
        <f>IFERROR(VLOOKUP(_xlfn.CONCAT('Team Roster - Final'!$A650," : ",'Team Roster - Final'!$BM650),'Rate Calculations'!$C$4:$U$1100,19,FALSE),"")</f>
        <v/>
      </c>
      <c r="AD650" s="220" t="str">
        <f t="shared" si="177"/>
        <v/>
      </c>
      <c r="AE650" s="220" t="str">
        <f t="shared" si="178"/>
        <v/>
      </c>
      <c r="AF650" s="225" t="str">
        <f>IFERROR(VLOOKUP(_xlfn.CONCAT('Team Roster - Final'!$A650," : ",'Team Roster - Final'!$BM650),'Rate Calculations'!$C$4:$AB$1100,22,FALSE),"")</f>
        <v/>
      </c>
      <c r="AG650" s="225" t="str">
        <f>IFERROR(VLOOKUP(_xlfn.CONCAT('Team Roster - Final'!$A650," : ",'Team Roster - Final'!$BM650),'Rate Calculations'!$C$4:$AB$1100,23,FALSE),"")</f>
        <v/>
      </c>
      <c r="AH650" s="222" t="str">
        <f t="shared" si="179"/>
        <v/>
      </c>
      <c r="AI650" s="222" t="str">
        <f t="shared" si="180"/>
        <v/>
      </c>
      <c r="AJ650" s="223" t="str">
        <f>Table1[[#This Row],[Home Office
Net Fee %]]</f>
        <v/>
      </c>
      <c r="AK650" s="222" t="str">
        <f t="shared" si="181"/>
        <v/>
      </c>
      <c r="AL650" s="222" t="str">
        <f t="shared" si="182"/>
        <v/>
      </c>
      <c r="AM650" s="215" t="str">
        <f>IFERROR(IF(#REF!="Yes",$AK650,($AK650+$AD650*0.5)),"")</f>
        <v/>
      </c>
      <c r="AN650" s="215" t="str">
        <f>IFERROR(IF(#REF!="Yes",$AL650,($AL650+$AE650*0.5)),"")</f>
        <v/>
      </c>
      <c r="AO650" s="374" t="str">
        <f>IF(ISBLANK('Team Roster Proposed - FBR'!Q651),"",'Team Roster Proposed - FBR'!Q651)</f>
        <v/>
      </c>
      <c r="AP650" s="226" t="e">
        <f>IF(ISBLANK(#REF!),"",#REF!)</f>
        <v>#REF!</v>
      </c>
      <c r="AQ650" s="226" t="e">
        <f>IF(ISBLANK(#REF!),"",#REF!)</f>
        <v>#REF!</v>
      </c>
      <c r="AR650" s="226" t="e">
        <f>IF(ISBLANK(#REF!),"",#REF!)</f>
        <v>#REF!</v>
      </c>
      <c r="AS650" s="219" t="e">
        <f>IF(ISBLANK(#REF!),"",#REF!)</f>
        <v>#REF!</v>
      </c>
      <c r="AT650" s="219" t="e">
        <f>IF(ISBLANK(#REF!),"",#REF!)</f>
        <v>#REF!</v>
      </c>
      <c r="AU650" s="219" t="e">
        <f>IF(ISBLANK(#REF!),"",#REF!)</f>
        <v>#REF!</v>
      </c>
      <c r="AV650" s="219" t="e">
        <f>IF(ISBLANK(#REF!),"",#REF!)</f>
        <v>#REF!</v>
      </c>
      <c r="AW650" s="219" t="e">
        <f>IF(ISBLANK(#REF!),"",#REF!)</f>
        <v>#REF!</v>
      </c>
      <c r="AX650" s="219" t="e">
        <f>IF(ISBLANK(#REF!),"",#REF!)</f>
        <v>#REF!</v>
      </c>
      <c r="AY650" s="226" t="e">
        <f>IF(ISBLANK(#REF!),"",#REF!)</f>
        <v>#REF!</v>
      </c>
      <c r="AZ650" s="219" t="e">
        <f>IF(ISBLANK(#REF!),"",#REF!)</f>
        <v>#REF!</v>
      </c>
      <c r="BA650" s="219" t="e">
        <f>IF(ISBLANK(#REF!),"",#REF!)</f>
        <v>#REF!</v>
      </c>
      <c r="BB650" s="219" t="e">
        <f>IF(ISBLANK(#REF!),"",#REF!)</f>
        <v>#REF!</v>
      </c>
      <c r="BC650" s="219" t="e">
        <f>IF(ISBLANK(#REF!),"",#REF!)</f>
        <v>#REF!</v>
      </c>
      <c r="BD650" s="219" t="e">
        <f>IF(ISBLANK(#REF!),"",#REF!)</f>
        <v>#REF!</v>
      </c>
      <c r="BE650" s="219" t="e">
        <f>IF(ISBLANK(#REF!),"",#REF!)</f>
        <v>#REF!</v>
      </c>
      <c r="BF650" s="219" t="e">
        <f>IF(ISBLANK(#REF!),"",#REF!)</f>
        <v>#REF!</v>
      </c>
      <c r="BG650" s="219" t="e">
        <f>IF(ISBLANK(#REF!),"",#REF!)</f>
        <v>#REF!</v>
      </c>
      <c r="BH650" s="219" t="e">
        <f>IF(ISBLANK(#REF!),"",#REF!)</f>
        <v>#REF!</v>
      </c>
      <c r="BI650" s="219" t="e">
        <f>IF(ISBLANK(#REF!),"",#REF!)</f>
        <v>#REF!</v>
      </c>
      <c r="BJ650" s="219" t="e">
        <f>IF(ISBLANK(#REF!),"",#REF!)</f>
        <v>#REF!</v>
      </c>
      <c r="BK650" s="219" t="e">
        <f>IF(ISBLANK(#REF!),"",#REF!)</f>
        <v>#REF!</v>
      </c>
      <c r="BL650" s="219" t="e">
        <f>IF(ISBLANK(#REF!),"",#REF!)</f>
        <v>#REF!</v>
      </c>
      <c r="BM650" s="219" t="e">
        <f>IF(ISBLANK(#REF!),"",#REF!)</f>
        <v>#REF!</v>
      </c>
      <c r="BN650" s="219" t="e">
        <f>IF(ISBLANK(#REF!),"",#REF!)</f>
        <v>#REF!</v>
      </c>
      <c r="BO650" s="227" t="e">
        <f t="shared" si="183"/>
        <v>#REF!</v>
      </c>
      <c r="BP650" s="228" t="str">
        <f t="shared" si="186"/>
        <v/>
      </c>
      <c r="BQ650" s="229" t="str">
        <f t="shared" si="170"/>
        <v/>
      </c>
      <c r="BR650" s="228" t="e">
        <f t="shared" si="184"/>
        <v>#REF!</v>
      </c>
      <c r="BS650" s="230" t="e">
        <f t="shared" si="185"/>
        <v>#REF!</v>
      </c>
    </row>
    <row r="651" spans="1:71">
      <c r="A651" s="213" t="e">
        <f>IF(ISBLANK(#REF!),"",#REF!)</f>
        <v>#REF!</v>
      </c>
      <c r="B651" s="214" t="e">
        <f>IF(ISBLANK(#REF!),"",#REF!)</f>
        <v>#REF!</v>
      </c>
      <c r="C651" s="214" t="e">
        <f>IF(ISBLANK(#REF!),"",#REF!)</f>
        <v>#REF!</v>
      </c>
      <c r="D651" s="214" t="e">
        <f>IF(ISBLANK(#REF!),"",#REF!)</f>
        <v>#REF!</v>
      </c>
      <c r="E651" s="214" t="e">
        <f>IF(ISBLANK(#REF!),"",#REF!)</f>
        <v>#REF!</v>
      </c>
      <c r="F651" s="214" t="e">
        <f>IF(ISBLANK(#REF!),"",#REF!)</f>
        <v>#REF!</v>
      </c>
      <c r="G651" s="214" t="e">
        <f>IF(ISBLANK(#REF!),"",#REF!)</f>
        <v>#REF!</v>
      </c>
      <c r="H651" s="215" t="e">
        <f>IF(ISBLANK(#REF!),"",#REF!)</f>
        <v>#REF!</v>
      </c>
      <c r="I651" s="214" t="e">
        <f>IF(ISBLANK(#REF!),"",#REF!)</f>
        <v>#REF!</v>
      </c>
      <c r="J651" s="216" t="e">
        <f>IF(ISBLANK(#REF!),"",#REF!)</f>
        <v>#REF!</v>
      </c>
      <c r="K651" s="217" t="e">
        <f>IF(ISBLANK(#REF!),"",#REF!)</f>
        <v>#REF!</v>
      </c>
      <c r="L651" s="217" t="e">
        <f>IF(ISBLANK(#REF!),"",#REF!)</f>
        <v>#REF!</v>
      </c>
      <c r="M651" s="218" t="e">
        <f>IF(ISBLANK(#REF!),"",#REF!)</f>
        <v>#REF!</v>
      </c>
      <c r="N651" s="218" t="e">
        <f>IF(ISBLANK(#REF!),"",#REF!)</f>
        <v>#REF!</v>
      </c>
      <c r="O651" s="220" t="str">
        <f>IFERROR(VLOOKUP(_xlfn.CONCAT('Team Roster - Final'!$A651," : ",'Team Roster - Final'!$BM651),'Rate Calculations'!$C$4:$G$1100,5,FALSE),"")</f>
        <v/>
      </c>
      <c r="P651" s="225">
        <f>IF(ISBLANK('Rate Calculations'!$H653),"",'Rate Calculations'!$H653)</f>
        <v>1.7500000000000002E-2</v>
      </c>
      <c r="Q651" s="220" t="str">
        <f t="shared" si="171"/>
        <v/>
      </c>
      <c r="R651" s="221">
        <f>IF(ISBLANK('Rate Calculations'!$J653),"",'Rate Calculations'!$J653)</f>
        <v>3.5000000000000003E-2</v>
      </c>
      <c r="S651" s="220" t="str">
        <f t="shared" si="172"/>
        <v/>
      </c>
      <c r="T651" s="225" t="str">
        <f>IFERROR(VLOOKUP(_xlfn.CONCAT('Team Roster - Final'!$A651," : ",'Team Roster - Final'!$BM651),'Rate Calculations'!$C$4:$S$1100,10,FALSE),"")</f>
        <v/>
      </c>
      <c r="U651" s="225" t="str">
        <f>IFERROR(VLOOKUP(_xlfn.CONCAT('Team Roster - Final'!$A651," : ",'Team Roster - Final'!$BM651),'Rate Calculations'!$C$4:$S$1100,11,FALSE),"")</f>
        <v/>
      </c>
      <c r="V651" s="222" t="str">
        <f t="shared" si="173"/>
        <v/>
      </c>
      <c r="W651" s="222" t="str">
        <f t="shared" si="174"/>
        <v/>
      </c>
      <c r="X651" s="223" t="str">
        <f>IFERROR(VLOOKUP(_xlfn.CONCAT('Team Roster - Final'!$A651," : ",'Team Roster - Final'!$BM651),'Rate Calculations'!$C$4:$S$1100,14,FALSE),"")</f>
        <v/>
      </c>
      <c r="Y651" s="222" t="str">
        <f t="shared" si="175"/>
        <v/>
      </c>
      <c r="Z651" s="222" t="str">
        <f t="shared" si="176"/>
        <v/>
      </c>
      <c r="AA651" s="224" t="str">
        <f>IFERROR(IF(#REF!="Yes",$Y651, $Y651+$Q651*0.5),"")</f>
        <v/>
      </c>
      <c r="AB651" s="224" t="str">
        <f>IFERROR(IF(#REF!="Yes",$Z651, $Z651+$S651*0.5),"")</f>
        <v/>
      </c>
      <c r="AC651" s="220" t="str">
        <f>IFERROR(VLOOKUP(_xlfn.CONCAT('Team Roster - Final'!$A651," : ",'Team Roster - Final'!$BM651),'Rate Calculations'!$C$4:$U$1100,19,FALSE),"")</f>
        <v/>
      </c>
      <c r="AD651" s="220" t="str">
        <f t="shared" si="177"/>
        <v/>
      </c>
      <c r="AE651" s="220" t="str">
        <f t="shared" si="178"/>
        <v/>
      </c>
      <c r="AF651" s="225" t="str">
        <f>IFERROR(VLOOKUP(_xlfn.CONCAT('Team Roster - Final'!$A651," : ",'Team Roster - Final'!$BM651),'Rate Calculations'!$C$4:$AB$1100,22,FALSE),"")</f>
        <v/>
      </c>
      <c r="AG651" s="225" t="str">
        <f>IFERROR(VLOOKUP(_xlfn.CONCAT('Team Roster - Final'!$A651," : ",'Team Roster - Final'!$BM651),'Rate Calculations'!$C$4:$AB$1100,23,FALSE),"")</f>
        <v/>
      </c>
      <c r="AH651" s="222" t="str">
        <f t="shared" si="179"/>
        <v/>
      </c>
      <c r="AI651" s="222" t="str">
        <f t="shared" si="180"/>
        <v/>
      </c>
      <c r="AJ651" s="223" t="str">
        <f>Table1[[#This Row],[Home Office
Net Fee %]]</f>
        <v/>
      </c>
      <c r="AK651" s="222" t="str">
        <f t="shared" si="181"/>
        <v/>
      </c>
      <c r="AL651" s="222" t="str">
        <f t="shared" si="182"/>
        <v/>
      </c>
      <c r="AM651" s="215" t="str">
        <f>IFERROR(IF(#REF!="Yes",$AK651,($AK651+$AD651*0.5)),"")</f>
        <v/>
      </c>
      <c r="AN651" s="215" t="str">
        <f>IFERROR(IF(#REF!="Yes",$AL651,($AL651+$AE651*0.5)),"")</f>
        <v/>
      </c>
      <c r="AO651" s="374" t="str">
        <f>IF(ISBLANK('Team Roster Proposed - FBR'!Q652),"",'Team Roster Proposed - FBR'!Q652)</f>
        <v/>
      </c>
      <c r="AP651" s="226" t="e">
        <f>IF(ISBLANK(#REF!),"",#REF!)</f>
        <v>#REF!</v>
      </c>
      <c r="AQ651" s="226" t="e">
        <f>IF(ISBLANK(#REF!),"",#REF!)</f>
        <v>#REF!</v>
      </c>
      <c r="AR651" s="226" t="e">
        <f>IF(ISBLANK(#REF!),"",#REF!)</f>
        <v>#REF!</v>
      </c>
      <c r="AS651" s="219" t="e">
        <f>IF(ISBLANK(#REF!),"",#REF!)</f>
        <v>#REF!</v>
      </c>
      <c r="AT651" s="219" t="e">
        <f>IF(ISBLANK(#REF!),"",#REF!)</f>
        <v>#REF!</v>
      </c>
      <c r="AU651" s="219" t="e">
        <f>IF(ISBLANK(#REF!),"",#REF!)</f>
        <v>#REF!</v>
      </c>
      <c r="AV651" s="219" t="e">
        <f>IF(ISBLANK(#REF!),"",#REF!)</f>
        <v>#REF!</v>
      </c>
      <c r="AW651" s="219" t="e">
        <f>IF(ISBLANK(#REF!),"",#REF!)</f>
        <v>#REF!</v>
      </c>
      <c r="AX651" s="219" t="e">
        <f>IF(ISBLANK(#REF!),"",#REF!)</f>
        <v>#REF!</v>
      </c>
      <c r="AY651" s="226" t="e">
        <f>IF(ISBLANK(#REF!),"",#REF!)</f>
        <v>#REF!</v>
      </c>
      <c r="AZ651" s="219" t="e">
        <f>IF(ISBLANK(#REF!),"",#REF!)</f>
        <v>#REF!</v>
      </c>
      <c r="BA651" s="219" t="e">
        <f>IF(ISBLANK(#REF!),"",#REF!)</f>
        <v>#REF!</v>
      </c>
      <c r="BB651" s="219" t="e">
        <f>IF(ISBLANK(#REF!),"",#REF!)</f>
        <v>#REF!</v>
      </c>
      <c r="BC651" s="219" t="e">
        <f>IF(ISBLANK(#REF!),"",#REF!)</f>
        <v>#REF!</v>
      </c>
      <c r="BD651" s="219" t="e">
        <f>IF(ISBLANK(#REF!),"",#REF!)</f>
        <v>#REF!</v>
      </c>
      <c r="BE651" s="219" t="e">
        <f>IF(ISBLANK(#REF!),"",#REF!)</f>
        <v>#REF!</v>
      </c>
      <c r="BF651" s="219" t="e">
        <f>IF(ISBLANK(#REF!),"",#REF!)</f>
        <v>#REF!</v>
      </c>
      <c r="BG651" s="219" t="e">
        <f>IF(ISBLANK(#REF!),"",#REF!)</f>
        <v>#REF!</v>
      </c>
      <c r="BH651" s="219" t="e">
        <f>IF(ISBLANK(#REF!),"",#REF!)</f>
        <v>#REF!</v>
      </c>
      <c r="BI651" s="219" t="e">
        <f>IF(ISBLANK(#REF!),"",#REF!)</f>
        <v>#REF!</v>
      </c>
      <c r="BJ651" s="219" t="e">
        <f>IF(ISBLANK(#REF!),"",#REF!)</f>
        <v>#REF!</v>
      </c>
      <c r="BK651" s="219" t="e">
        <f>IF(ISBLANK(#REF!),"",#REF!)</f>
        <v>#REF!</v>
      </c>
      <c r="BL651" s="219" t="e">
        <f>IF(ISBLANK(#REF!),"",#REF!)</f>
        <v>#REF!</v>
      </c>
      <c r="BM651" s="219" t="e">
        <f>IF(ISBLANK(#REF!),"",#REF!)</f>
        <v>#REF!</v>
      </c>
      <c r="BN651" s="219" t="e">
        <f>IF(ISBLANK(#REF!),"",#REF!)</f>
        <v>#REF!</v>
      </c>
      <c r="BO651" s="227" t="e">
        <f t="shared" si="183"/>
        <v>#REF!</v>
      </c>
      <c r="BP651" s="228" t="str">
        <f t="shared" si="186"/>
        <v/>
      </c>
      <c r="BQ651" s="229" t="str">
        <f t="shared" si="170"/>
        <v/>
      </c>
      <c r="BR651" s="228" t="e">
        <f t="shared" si="184"/>
        <v>#REF!</v>
      </c>
      <c r="BS651" s="230" t="e">
        <f t="shared" si="185"/>
        <v>#REF!</v>
      </c>
    </row>
    <row r="652" spans="1:71">
      <c r="A652" s="213" t="e">
        <f>IF(ISBLANK(#REF!),"",#REF!)</f>
        <v>#REF!</v>
      </c>
      <c r="B652" s="214" t="e">
        <f>IF(ISBLANK(#REF!),"",#REF!)</f>
        <v>#REF!</v>
      </c>
      <c r="C652" s="214" t="e">
        <f>IF(ISBLANK(#REF!),"",#REF!)</f>
        <v>#REF!</v>
      </c>
      <c r="D652" s="214" t="e">
        <f>IF(ISBLANK(#REF!),"",#REF!)</f>
        <v>#REF!</v>
      </c>
      <c r="E652" s="214" t="e">
        <f>IF(ISBLANK(#REF!),"",#REF!)</f>
        <v>#REF!</v>
      </c>
      <c r="F652" s="214" t="e">
        <f>IF(ISBLANK(#REF!),"",#REF!)</f>
        <v>#REF!</v>
      </c>
      <c r="G652" s="214" t="e">
        <f>IF(ISBLANK(#REF!),"",#REF!)</f>
        <v>#REF!</v>
      </c>
      <c r="H652" s="215" t="e">
        <f>IF(ISBLANK(#REF!),"",#REF!)</f>
        <v>#REF!</v>
      </c>
      <c r="I652" s="214" t="e">
        <f>IF(ISBLANK(#REF!),"",#REF!)</f>
        <v>#REF!</v>
      </c>
      <c r="J652" s="216" t="e">
        <f>IF(ISBLANK(#REF!),"",#REF!)</f>
        <v>#REF!</v>
      </c>
      <c r="K652" s="217" t="e">
        <f>IF(ISBLANK(#REF!),"",#REF!)</f>
        <v>#REF!</v>
      </c>
      <c r="L652" s="217" t="e">
        <f>IF(ISBLANK(#REF!),"",#REF!)</f>
        <v>#REF!</v>
      </c>
      <c r="M652" s="218" t="e">
        <f>IF(ISBLANK(#REF!),"",#REF!)</f>
        <v>#REF!</v>
      </c>
      <c r="N652" s="218" t="e">
        <f>IF(ISBLANK(#REF!),"",#REF!)</f>
        <v>#REF!</v>
      </c>
      <c r="O652" s="220" t="str">
        <f>IFERROR(VLOOKUP(_xlfn.CONCAT('Team Roster - Final'!$A652," : ",'Team Roster - Final'!$BM652),'Rate Calculations'!$C$4:$G$1100,5,FALSE),"")</f>
        <v/>
      </c>
      <c r="P652" s="225">
        <f>IF(ISBLANK('Rate Calculations'!$H654),"",'Rate Calculations'!$H654)</f>
        <v>1.7500000000000002E-2</v>
      </c>
      <c r="Q652" s="220" t="str">
        <f t="shared" si="171"/>
        <v/>
      </c>
      <c r="R652" s="221">
        <f>IF(ISBLANK('Rate Calculations'!$J654),"",'Rate Calculations'!$J654)</f>
        <v>3.5000000000000003E-2</v>
      </c>
      <c r="S652" s="220" t="str">
        <f t="shared" si="172"/>
        <v/>
      </c>
      <c r="T652" s="225" t="str">
        <f>IFERROR(VLOOKUP(_xlfn.CONCAT('Team Roster - Final'!$A652," : ",'Team Roster - Final'!$BM652),'Rate Calculations'!$C$4:$S$1100,10,FALSE),"")</f>
        <v/>
      </c>
      <c r="U652" s="225" t="str">
        <f>IFERROR(VLOOKUP(_xlfn.CONCAT('Team Roster - Final'!$A652," : ",'Team Roster - Final'!$BM652),'Rate Calculations'!$C$4:$S$1100,11,FALSE),"")</f>
        <v/>
      </c>
      <c r="V652" s="222" t="str">
        <f t="shared" si="173"/>
        <v/>
      </c>
      <c r="W652" s="222" t="str">
        <f t="shared" si="174"/>
        <v/>
      </c>
      <c r="X652" s="223" t="str">
        <f>IFERROR(VLOOKUP(_xlfn.CONCAT('Team Roster - Final'!$A652," : ",'Team Roster - Final'!$BM652),'Rate Calculations'!$C$4:$S$1100,14,FALSE),"")</f>
        <v/>
      </c>
      <c r="Y652" s="222" t="str">
        <f t="shared" si="175"/>
        <v/>
      </c>
      <c r="Z652" s="222" t="str">
        <f t="shared" si="176"/>
        <v/>
      </c>
      <c r="AA652" s="224" t="str">
        <f>IFERROR(IF(#REF!="Yes",$Y652, $Y652+$Q652*0.5),"")</f>
        <v/>
      </c>
      <c r="AB652" s="224" t="str">
        <f>IFERROR(IF(#REF!="Yes",$Z652, $Z652+$S652*0.5),"")</f>
        <v/>
      </c>
      <c r="AC652" s="220" t="str">
        <f>IFERROR(VLOOKUP(_xlfn.CONCAT('Team Roster - Final'!$A652," : ",'Team Roster - Final'!$BM652),'Rate Calculations'!$C$4:$U$1100,19,FALSE),"")</f>
        <v/>
      </c>
      <c r="AD652" s="220" t="str">
        <f t="shared" si="177"/>
        <v/>
      </c>
      <c r="AE652" s="220" t="str">
        <f t="shared" si="178"/>
        <v/>
      </c>
      <c r="AF652" s="225" t="str">
        <f>IFERROR(VLOOKUP(_xlfn.CONCAT('Team Roster - Final'!$A652," : ",'Team Roster - Final'!$BM652),'Rate Calculations'!$C$4:$AB$1100,22,FALSE),"")</f>
        <v/>
      </c>
      <c r="AG652" s="225" t="str">
        <f>IFERROR(VLOOKUP(_xlfn.CONCAT('Team Roster - Final'!$A652," : ",'Team Roster - Final'!$BM652),'Rate Calculations'!$C$4:$AB$1100,23,FALSE),"")</f>
        <v/>
      </c>
      <c r="AH652" s="222" t="str">
        <f t="shared" si="179"/>
        <v/>
      </c>
      <c r="AI652" s="222" t="str">
        <f t="shared" si="180"/>
        <v/>
      </c>
      <c r="AJ652" s="223" t="str">
        <f>Table1[[#This Row],[Home Office
Net Fee %]]</f>
        <v/>
      </c>
      <c r="AK652" s="222" t="str">
        <f t="shared" si="181"/>
        <v/>
      </c>
      <c r="AL652" s="222" t="str">
        <f t="shared" si="182"/>
        <v/>
      </c>
      <c r="AM652" s="215" t="str">
        <f>IFERROR(IF(#REF!="Yes",$AK652,($AK652+$AD652*0.5)),"")</f>
        <v/>
      </c>
      <c r="AN652" s="215" t="str">
        <f>IFERROR(IF(#REF!="Yes",$AL652,($AL652+$AE652*0.5)),"")</f>
        <v/>
      </c>
      <c r="AO652" s="374" t="str">
        <f>IF(ISBLANK('Team Roster Proposed - FBR'!Q653),"",'Team Roster Proposed - FBR'!Q653)</f>
        <v/>
      </c>
      <c r="AP652" s="226" t="e">
        <f>IF(ISBLANK(#REF!),"",#REF!)</f>
        <v>#REF!</v>
      </c>
      <c r="AQ652" s="226" t="e">
        <f>IF(ISBLANK(#REF!),"",#REF!)</f>
        <v>#REF!</v>
      </c>
      <c r="AR652" s="226" t="e">
        <f>IF(ISBLANK(#REF!),"",#REF!)</f>
        <v>#REF!</v>
      </c>
      <c r="AS652" s="219" t="e">
        <f>IF(ISBLANK(#REF!),"",#REF!)</f>
        <v>#REF!</v>
      </c>
      <c r="AT652" s="219" t="e">
        <f>IF(ISBLANK(#REF!),"",#REF!)</f>
        <v>#REF!</v>
      </c>
      <c r="AU652" s="219" t="e">
        <f>IF(ISBLANK(#REF!),"",#REF!)</f>
        <v>#REF!</v>
      </c>
      <c r="AV652" s="219" t="e">
        <f>IF(ISBLANK(#REF!),"",#REF!)</f>
        <v>#REF!</v>
      </c>
      <c r="AW652" s="219" t="e">
        <f>IF(ISBLANK(#REF!),"",#REF!)</f>
        <v>#REF!</v>
      </c>
      <c r="AX652" s="219" t="e">
        <f>IF(ISBLANK(#REF!),"",#REF!)</f>
        <v>#REF!</v>
      </c>
      <c r="AY652" s="226" t="e">
        <f>IF(ISBLANK(#REF!),"",#REF!)</f>
        <v>#REF!</v>
      </c>
      <c r="AZ652" s="219" t="e">
        <f>IF(ISBLANK(#REF!),"",#REF!)</f>
        <v>#REF!</v>
      </c>
      <c r="BA652" s="219" t="e">
        <f>IF(ISBLANK(#REF!),"",#REF!)</f>
        <v>#REF!</v>
      </c>
      <c r="BB652" s="219" t="e">
        <f>IF(ISBLANK(#REF!),"",#REF!)</f>
        <v>#REF!</v>
      </c>
      <c r="BC652" s="219" t="e">
        <f>IF(ISBLANK(#REF!),"",#REF!)</f>
        <v>#REF!</v>
      </c>
      <c r="BD652" s="219" t="e">
        <f>IF(ISBLANK(#REF!),"",#REF!)</f>
        <v>#REF!</v>
      </c>
      <c r="BE652" s="219" t="e">
        <f>IF(ISBLANK(#REF!),"",#REF!)</f>
        <v>#REF!</v>
      </c>
      <c r="BF652" s="219" t="e">
        <f>IF(ISBLANK(#REF!),"",#REF!)</f>
        <v>#REF!</v>
      </c>
      <c r="BG652" s="219" t="e">
        <f>IF(ISBLANK(#REF!),"",#REF!)</f>
        <v>#REF!</v>
      </c>
      <c r="BH652" s="219" t="e">
        <f>IF(ISBLANK(#REF!),"",#REF!)</f>
        <v>#REF!</v>
      </c>
      <c r="BI652" s="219" t="e">
        <f>IF(ISBLANK(#REF!),"",#REF!)</f>
        <v>#REF!</v>
      </c>
      <c r="BJ652" s="219" t="e">
        <f>IF(ISBLANK(#REF!),"",#REF!)</f>
        <v>#REF!</v>
      </c>
      <c r="BK652" s="219" t="e">
        <f>IF(ISBLANK(#REF!),"",#REF!)</f>
        <v>#REF!</v>
      </c>
      <c r="BL652" s="219" t="e">
        <f>IF(ISBLANK(#REF!),"",#REF!)</f>
        <v>#REF!</v>
      </c>
      <c r="BM652" s="219" t="e">
        <f>IF(ISBLANK(#REF!),"",#REF!)</f>
        <v>#REF!</v>
      </c>
      <c r="BN652" s="219" t="e">
        <f>IF(ISBLANK(#REF!),"",#REF!)</f>
        <v>#REF!</v>
      </c>
      <c r="BO652" s="227" t="e">
        <f t="shared" si="183"/>
        <v>#REF!</v>
      </c>
      <c r="BP652" s="228" t="str">
        <f t="shared" si="186"/>
        <v/>
      </c>
      <c r="BQ652" s="229" t="str">
        <f t="shared" si="170"/>
        <v/>
      </c>
      <c r="BR652" s="228" t="e">
        <f t="shared" si="184"/>
        <v>#REF!</v>
      </c>
      <c r="BS652" s="230" t="e">
        <f t="shared" si="185"/>
        <v>#REF!</v>
      </c>
    </row>
    <row r="653" spans="1:71">
      <c r="A653" s="213" t="e">
        <f>IF(ISBLANK(#REF!),"",#REF!)</f>
        <v>#REF!</v>
      </c>
      <c r="B653" s="214" t="e">
        <f>IF(ISBLANK(#REF!),"",#REF!)</f>
        <v>#REF!</v>
      </c>
      <c r="C653" s="214" t="e">
        <f>IF(ISBLANK(#REF!),"",#REF!)</f>
        <v>#REF!</v>
      </c>
      <c r="D653" s="214" t="e">
        <f>IF(ISBLANK(#REF!),"",#REF!)</f>
        <v>#REF!</v>
      </c>
      <c r="E653" s="214" t="e">
        <f>IF(ISBLANK(#REF!),"",#REF!)</f>
        <v>#REF!</v>
      </c>
      <c r="F653" s="214" t="e">
        <f>IF(ISBLANK(#REF!),"",#REF!)</f>
        <v>#REF!</v>
      </c>
      <c r="G653" s="214" t="e">
        <f>IF(ISBLANK(#REF!),"",#REF!)</f>
        <v>#REF!</v>
      </c>
      <c r="H653" s="215" t="e">
        <f>IF(ISBLANK(#REF!),"",#REF!)</f>
        <v>#REF!</v>
      </c>
      <c r="I653" s="214" t="e">
        <f>IF(ISBLANK(#REF!),"",#REF!)</f>
        <v>#REF!</v>
      </c>
      <c r="J653" s="216" t="e">
        <f>IF(ISBLANK(#REF!),"",#REF!)</f>
        <v>#REF!</v>
      </c>
      <c r="K653" s="217" t="e">
        <f>IF(ISBLANK(#REF!),"",#REF!)</f>
        <v>#REF!</v>
      </c>
      <c r="L653" s="217" t="e">
        <f>IF(ISBLANK(#REF!),"",#REF!)</f>
        <v>#REF!</v>
      </c>
      <c r="M653" s="218" t="e">
        <f>IF(ISBLANK(#REF!),"",#REF!)</f>
        <v>#REF!</v>
      </c>
      <c r="N653" s="218" t="e">
        <f>IF(ISBLANK(#REF!),"",#REF!)</f>
        <v>#REF!</v>
      </c>
      <c r="O653" s="220" t="str">
        <f>IFERROR(VLOOKUP(_xlfn.CONCAT('Team Roster - Final'!$A653," : ",'Team Roster - Final'!$BM653),'Rate Calculations'!$C$4:$G$1100,5,FALSE),"")</f>
        <v/>
      </c>
      <c r="P653" s="225">
        <f>IF(ISBLANK('Rate Calculations'!$H655),"",'Rate Calculations'!$H655)</f>
        <v>1.7500000000000002E-2</v>
      </c>
      <c r="Q653" s="220" t="str">
        <f t="shared" si="171"/>
        <v/>
      </c>
      <c r="R653" s="221">
        <f>IF(ISBLANK('Rate Calculations'!$J655),"",'Rate Calculations'!$J655)</f>
        <v>3.5000000000000003E-2</v>
      </c>
      <c r="S653" s="220" t="str">
        <f t="shared" si="172"/>
        <v/>
      </c>
      <c r="T653" s="225" t="str">
        <f>IFERROR(VLOOKUP(_xlfn.CONCAT('Team Roster - Final'!$A653," : ",'Team Roster - Final'!$BM653),'Rate Calculations'!$C$4:$S$1100,10,FALSE),"")</f>
        <v/>
      </c>
      <c r="U653" s="225" t="str">
        <f>IFERROR(VLOOKUP(_xlfn.CONCAT('Team Roster - Final'!$A653," : ",'Team Roster - Final'!$BM653),'Rate Calculations'!$C$4:$S$1100,11,FALSE),"")</f>
        <v/>
      </c>
      <c r="V653" s="222" t="str">
        <f t="shared" si="173"/>
        <v/>
      </c>
      <c r="W653" s="222" t="str">
        <f t="shared" si="174"/>
        <v/>
      </c>
      <c r="X653" s="223" t="str">
        <f>IFERROR(VLOOKUP(_xlfn.CONCAT('Team Roster - Final'!$A653," : ",'Team Roster - Final'!$BM653),'Rate Calculations'!$C$4:$S$1100,14,FALSE),"")</f>
        <v/>
      </c>
      <c r="Y653" s="222" t="str">
        <f t="shared" si="175"/>
        <v/>
      </c>
      <c r="Z653" s="222" t="str">
        <f t="shared" si="176"/>
        <v/>
      </c>
      <c r="AA653" s="224" t="str">
        <f>IFERROR(IF(#REF!="Yes",$Y653, $Y653+$Q653*0.5),"")</f>
        <v/>
      </c>
      <c r="AB653" s="224" t="str">
        <f>IFERROR(IF(#REF!="Yes",$Z653, $Z653+$S653*0.5),"")</f>
        <v/>
      </c>
      <c r="AC653" s="220" t="str">
        <f>IFERROR(VLOOKUP(_xlfn.CONCAT('Team Roster - Final'!$A653," : ",'Team Roster - Final'!$BM653),'Rate Calculations'!$C$4:$U$1100,19,FALSE),"")</f>
        <v/>
      </c>
      <c r="AD653" s="220" t="str">
        <f t="shared" si="177"/>
        <v/>
      </c>
      <c r="AE653" s="220" t="str">
        <f t="shared" si="178"/>
        <v/>
      </c>
      <c r="AF653" s="225" t="str">
        <f>IFERROR(VLOOKUP(_xlfn.CONCAT('Team Roster - Final'!$A653," : ",'Team Roster - Final'!$BM653),'Rate Calculations'!$C$4:$AB$1100,22,FALSE),"")</f>
        <v/>
      </c>
      <c r="AG653" s="225" t="str">
        <f>IFERROR(VLOOKUP(_xlfn.CONCAT('Team Roster - Final'!$A653," : ",'Team Roster - Final'!$BM653),'Rate Calculations'!$C$4:$AB$1100,23,FALSE),"")</f>
        <v/>
      </c>
      <c r="AH653" s="222" t="str">
        <f t="shared" si="179"/>
        <v/>
      </c>
      <c r="AI653" s="222" t="str">
        <f t="shared" si="180"/>
        <v/>
      </c>
      <c r="AJ653" s="223" t="str">
        <f>Table1[[#This Row],[Home Office
Net Fee %]]</f>
        <v/>
      </c>
      <c r="AK653" s="222" t="str">
        <f t="shared" si="181"/>
        <v/>
      </c>
      <c r="AL653" s="222" t="str">
        <f t="shared" si="182"/>
        <v/>
      </c>
      <c r="AM653" s="215" t="str">
        <f>IFERROR(IF(#REF!="Yes",$AK653,($AK653+$AD653*0.5)),"")</f>
        <v/>
      </c>
      <c r="AN653" s="215" t="str">
        <f>IFERROR(IF(#REF!="Yes",$AL653,($AL653+$AE653*0.5)),"")</f>
        <v/>
      </c>
      <c r="AO653" s="374" t="str">
        <f>IF(ISBLANK('Team Roster Proposed - FBR'!Q654),"",'Team Roster Proposed - FBR'!Q654)</f>
        <v/>
      </c>
      <c r="AP653" s="226" t="e">
        <f>IF(ISBLANK(#REF!),"",#REF!)</f>
        <v>#REF!</v>
      </c>
      <c r="AQ653" s="226" t="e">
        <f>IF(ISBLANK(#REF!),"",#REF!)</f>
        <v>#REF!</v>
      </c>
      <c r="AR653" s="226" t="e">
        <f>IF(ISBLANK(#REF!),"",#REF!)</f>
        <v>#REF!</v>
      </c>
      <c r="AS653" s="219" t="e">
        <f>IF(ISBLANK(#REF!),"",#REF!)</f>
        <v>#REF!</v>
      </c>
      <c r="AT653" s="219" t="e">
        <f>IF(ISBLANK(#REF!),"",#REF!)</f>
        <v>#REF!</v>
      </c>
      <c r="AU653" s="219" t="e">
        <f>IF(ISBLANK(#REF!),"",#REF!)</f>
        <v>#REF!</v>
      </c>
      <c r="AV653" s="219" t="e">
        <f>IF(ISBLANK(#REF!),"",#REF!)</f>
        <v>#REF!</v>
      </c>
      <c r="AW653" s="219" t="e">
        <f>IF(ISBLANK(#REF!),"",#REF!)</f>
        <v>#REF!</v>
      </c>
      <c r="AX653" s="219" t="e">
        <f>IF(ISBLANK(#REF!),"",#REF!)</f>
        <v>#REF!</v>
      </c>
      <c r="AY653" s="226" t="e">
        <f>IF(ISBLANK(#REF!),"",#REF!)</f>
        <v>#REF!</v>
      </c>
      <c r="AZ653" s="219" t="e">
        <f>IF(ISBLANK(#REF!),"",#REF!)</f>
        <v>#REF!</v>
      </c>
      <c r="BA653" s="219" t="e">
        <f>IF(ISBLANK(#REF!),"",#REF!)</f>
        <v>#REF!</v>
      </c>
      <c r="BB653" s="219" t="e">
        <f>IF(ISBLANK(#REF!),"",#REF!)</f>
        <v>#REF!</v>
      </c>
      <c r="BC653" s="219" t="e">
        <f>IF(ISBLANK(#REF!),"",#REF!)</f>
        <v>#REF!</v>
      </c>
      <c r="BD653" s="219" t="e">
        <f>IF(ISBLANK(#REF!),"",#REF!)</f>
        <v>#REF!</v>
      </c>
      <c r="BE653" s="219" t="e">
        <f>IF(ISBLANK(#REF!),"",#REF!)</f>
        <v>#REF!</v>
      </c>
      <c r="BF653" s="219" t="e">
        <f>IF(ISBLANK(#REF!),"",#REF!)</f>
        <v>#REF!</v>
      </c>
      <c r="BG653" s="219" t="e">
        <f>IF(ISBLANK(#REF!),"",#REF!)</f>
        <v>#REF!</v>
      </c>
      <c r="BH653" s="219" t="e">
        <f>IF(ISBLANK(#REF!),"",#REF!)</f>
        <v>#REF!</v>
      </c>
      <c r="BI653" s="219" t="e">
        <f>IF(ISBLANK(#REF!),"",#REF!)</f>
        <v>#REF!</v>
      </c>
      <c r="BJ653" s="219" t="e">
        <f>IF(ISBLANK(#REF!),"",#REF!)</f>
        <v>#REF!</v>
      </c>
      <c r="BK653" s="219" t="e">
        <f>IF(ISBLANK(#REF!),"",#REF!)</f>
        <v>#REF!</v>
      </c>
      <c r="BL653" s="219" t="e">
        <f>IF(ISBLANK(#REF!),"",#REF!)</f>
        <v>#REF!</v>
      </c>
      <c r="BM653" s="219" t="e">
        <f>IF(ISBLANK(#REF!),"",#REF!)</f>
        <v>#REF!</v>
      </c>
      <c r="BN653" s="219" t="e">
        <f>IF(ISBLANK(#REF!),"",#REF!)</f>
        <v>#REF!</v>
      </c>
      <c r="BO653" s="227" t="e">
        <f t="shared" si="183"/>
        <v>#REF!</v>
      </c>
      <c r="BP653" s="228" t="str">
        <f t="shared" si="186"/>
        <v/>
      </c>
      <c r="BQ653" s="229" t="str">
        <f t="shared" si="170"/>
        <v/>
      </c>
      <c r="BR653" s="228" t="e">
        <f t="shared" si="184"/>
        <v>#REF!</v>
      </c>
      <c r="BS653" s="230" t="e">
        <f t="shared" si="185"/>
        <v>#REF!</v>
      </c>
    </row>
    <row r="654" spans="1:71">
      <c r="A654" s="213" t="e">
        <f>IF(ISBLANK(#REF!),"",#REF!)</f>
        <v>#REF!</v>
      </c>
      <c r="B654" s="214" t="e">
        <f>IF(ISBLANK(#REF!),"",#REF!)</f>
        <v>#REF!</v>
      </c>
      <c r="C654" s="214" t="e">
        <f>IF(ISBLANK(#REF!),"",#REF!)</f>
        <v>#REF!</v>
      </c>
      <c r="D654" s="214" t="e">
        <f>IF(ISBLANK(#REF!),"",#REF!)</f>
        <v>#REF!</v>
      </c>
      <c r="E654" s="214" t="e">
        <f>IF(ISBLANK(#REF!),"",#REF!)</f>
        <v>#REF!</v>
      </c>
      <c r="F654" s="214" t="e">
        <f>IF(ISBLANK(#REF!),"",#REF!)</f>
        <v>#REF!</v>
      </c>
      <c r="G654" s="214" t="e">
        <f>IF(ISBLANK(#REF!),"",#REF!)</f>
        <v>#REF!</v>
      </c>
      <c r="H654" s="215" t="e">
        <f>IF(ISBLANK(#REF!),"",#REF!)</f>
        <v>#REF!</v>
      </c>
      <c r="I654" s="214" t="e">
        <f>IF(ISBLANK(#REF!),"",#REF!)</f>
        <v>#REF!</v>
      </c>
      <c r="J654" s="216" t="e">
        <f>IF(ISBLANK(#REF!),"",#REF!)</f>
        <v>#REF!</v>
      </c>
      <c r="K654" s="217" t="e">
        <f>IF(ISBLANK(#REF!),"",#REF!)</f>
        <v>#REF!</v>
      </c>
      <c r="L654" s="217" t="e">
        <f>IF(ISBLANK(#REF!),"",#REF!)</f>
        <v>#REF!</v>
      </c>
      <c r="M654" s="218" t="e">
        <f>IF(ISBLANK(#REF!),"",#REF!)</f>
        <v>#REF!</v>
      </c>
      <c r="N654" s="218" t="e">
        <f>IF(ISBLANK(#REF!),"",#REF!)</f>
        <v>#REF!</v>
      </c>
      <c r="O654" s="220" t="str">
        <f>IFERROR(VLOOKUP(_xlfn.CONCAT('Team Roster - Final'!$A654," : ",'Team Roster - Final'!$BM654),'Rate Calculations'!$C$4:$G$1100,5,FALSE),"")</f>
        <v/>
      </c>
      <c r="P654" s="225">
        <f>IF(ISBLANK('Rate Calculations'!$H656),"",'Rate Calculations'!$H656)</f>
        <v>1.7500000000000002E-2</v>
      </c>
      <c r="Q654" s="220" t="str">
        <f t="shared" si="171"/>
        <v/>
      </c>
      <c r="R654" s="221">
        <f>IF(ISBLANK('Rate Calculations'!$J656),"",'Rate Calculations'!$J656)</f>
        <v>3.5000000000000003E-2</v>
      </c>
      <c r="S654" s="220" t="str">
        <f t="shared" si="172"/>
        <v/>
      </c>
      <c r="T654" s="225" t="str">
        <f>IFERROR(VLOOKUP(_xlfn.CONCAT('Team Roster - Final'!$A654," : ",'Team Roster - Final'!$BM654),'Rate Calculations'!$C$4:$S$1100,10,FALSE),"")</f>
        <v/>
      </c>
      <c r="U654" s="225" t="str">
        <f>IFERROR(VLOOKUP(_xlfn.CONCAT('Team Roster - Final'!$A654," : ",'Team Roster - Final'!$BM654),'Rate Calculations'!$C$4:$S$1100,11,FALSE),"")</f>
        <v/>
      </c>
      <c r="V654" s="222" t="str">
        <f t="shared" si="173"/>
        <v/>
      </c>
      <c r="W654" s="222" t="str">
        <f t="shared" si="174"/>
        <v/>
      </c>
      <c r="X654" s="223" t="str">
        <f>IFERROR(VLOOKUP(_xlfn.CONCAT('Team Roster - Final'!$A654," : ",'Team Roster - Final'!$BM654),'Rate Calculations'!$C$4:$S$1100,14,FALSE),"")</f>
        <v/>
      </c>
      <c r="Y654" s="222" t="str">
        <f t="shared" si="175"/>
        <v/>
      </c>
      <c r="Z654" s="222" t="str">
        <f t="shared" si="176"/>
        <v/>
      </c>
      <c r="AA654" s="224" t="str">
        <f>IFERROR(IF(#REF!="Yes",$Y654, $Y654+$Q654*0.5),"")</f>
        <v/>
      </c>
      <c r="AB654" s="224" t="str">
        <f>IFERROR(IF(#REF!="Yes",$Z654, $Z654+$S654*0.5),"")</f>
        <v/>
      </c>
      <c r="AC654" s="220" t="str">
        <f>IFERROR(VLOOKUP(_xlfn.CONCAT('Team Roster - Final'!$A654," : ",'Team Roster - Final'!$BM654),'Rate Calculations'!$C$4:$U$1100,19,FALSE),"")</f>
        <v/>
      </c>
      <c r="AD654" s="220" t="str">
        <f t="shared" si="177"/>
        <v/>
      </c>
      <c r="AE654" s="220" t="str">
        <f t="shared" si="178"/>
        <v/>
      </c>
      <c r="AF654" s="225" t="str">
        <f>IFERROR(VLOOKUP(_xlfn.CONCAT('Team Roster - Final'!$A654," : ",'Team Roster - Final'!$BM654),'Rate Calculations'!$C$4:$AB$1100,22,FALSE),"")</f>
        <v/>
      </c>
      <c r="AG654" s="225" t="str">
        <f>IFERROR(VLOOKUP(_xlfn.CONCAT('Team Roster - Final'!$A654," : ",'Team Roster - Final'!$BM654),'Rate Calculations'!$C$4:$AB$1100,23,FALSE),"")</f>
        <v/>
      </c>
      <c r="AH654" s="222" t="str">
        <f t="shared" si="179"/>
        <v/>
      </c>
      <c r="AI654" s="222" t="str">
        <f t="shared" si="180"/>
        <v/>
      </c>
      <c r="AJ654" s="223" t="str">
        <f>Table1[[#This Row],[Home Office
Net Fee %]]</f>
        <v/>
      </c>
      <c r="AK654" s="222" t="str">
        <f t="shared" si="181"/>
        <v/>
      </c>
      <c r="AL654" s="222" t="str">
        <f t="shared" si="182"/>
        <v/>
      </c>
      <c r="AM654" s="215" t="str">
        <f>IFERROR(IF(#REF!="Yes",$AK654,($AK654+$AD654*0.5)),"")</f>
        <v/>
      </c>
      <c r="AN654" s="215" t="str">
        <f>IFERROR(IF(#REF!="Yes",$AL654,($AL654+$AE654*0.5)),"")</f>
        <v/>
      </c>
      <c r="AO654" s="374" t="str">
        <f>IF(ISBLANK('Team Roster Proposed - FBR'!Q655),"",'Team Roster Proposed - FBR'!Q655)</f>
        <v/>
      </c>
      <c r="AP654" s="226" t="e">
        <f>IF(ISBLANK(#REF!),"",#REF!)</f>
        <v>#REF!</v>
      </c>
      <c r="AQ654" s="226" t="e">
        <f>IF(ISBLANK(#REF!),"",#REF!)</f>
        <v>#REF!</v>
      </c>
      <c r="AR654" s="226" t="e">
        <f>IF(ISBLANK(#REF!),"",#REF!)</f>
        <v>#REF!</v>
      </c>
      <c r="AS654" s="219" t="e">
        <f>IF(ISBLANK(#REF!),"",#REF!)</f>
        <v>#REF!</v>
      </c>
      <c r="AT654" s="219" t="e">
        <f>IF(ISBLANK(#REF!),"",#REF!)</f>
        <v>#REF!</v>
      </c>
      <c r="AU654" s="219" t="e">
        <f>IF(ISBLANK(#REF!),"",#REF!)</f>
        <v>#REF!</v>
      </c>
      <c r="AV654" s="219" t="e">
        <f>IF(ISBLANK(#REF!),"",#REF!)</f>
        <v>#REF!</v>
      </c>
      <c r="AW654" s="219" t="e">
        <f>IF(ISBLANK(#REF!),"",#REF!)</f>
        <v>#REF!</v>
      </c>
      <c r="AX654" s="219" t="e">
        <f>IF(ISBLANK(#REF!),"",#REF!)</f>
        <v>#REF!</v>
      </c>
      <c r="AY654" s="226" t="e">
        <f>IF(ISBLANK(#REF!),"",#REF!)</f>
        <v>#REF!</v>
      </c>
      <c r="AZ654" s="219" t="e">
        <f>IF(ISBLANK(#REF!),"",#REF!)</f>
        <v>#REF!</v>
      </c>
      <c r="BA654" s="219" t="e">
        <f>IF(ISBLANK(#REF!),"",#REF!)</f>
        <v>#REF!</v>
      </c>
      <c r="BB654" s="219" t="e">
        <f>IF(ISBLANK(#REF!),"",#REF!)</f>
        <v>#REF!</v>
      </c>
      <c r="BC654" s="219" t="e">
        <f>IF(ISBLANK(#REF!),"",#REF!)</f>
        <v>#REF!</v>
      </c>
      <c r="BD654" s="219" t="e">
        <f>IF(ISBLANK(#REF!),"",#REF!)</f>
        <v>#REF!</v>
      </c>
      <c r="BE654" s="219" t="e">
        <f>IF(ISBLANK(#REF!),"",#REF!)</f>
        <v>#REF!</v>
      </c>
      <c r="BF654" s="219" t="e">
        <f>IF(ISBLANK(#REF!),"",#REF!)</f>
        <v>#REF!</v>
      </c>
      <c r="BG654" s="219" t="e">
        <f>IF(ISBLANK(#REF!),"",#REF!)</f>
        <v>#REF!</v>
      </c>
      <c r="BH654" s="219" t="e">
        <f>IF(ISBLANK(#REF!),"",#REF!)</f>
        <v>#REF!</v>
      </c>
      <c r="BI654" s="219" t="e">
        <f>IF(ISBLANK(#REF!),"",#REF!)</f>
        <v>#REF!</v>
      </c>
      <c r="BJ654" s="219" t="e">
        <f>IF(ISBLANK(#REF!),"",#REF!)</f>
        <v>#REF!</v>
      </c>
      <c r="BK654" s="219" t="e">
        <f>IF(ISBLANK(#REF!),"",#REF!)</f>
        <v>#REF!</v>
      </c>
      <c r="BL654" s="219" t="e">
        <f>IF(ISBLANK(#REF!),"",#REF!)</f>
        <v>#REF!</v>
      </c>
      <c r="BM654" s="219" t="e">
        <f>IF(ISBLANK(#REF!),"",#REF!)</f>
        <v>#REF!</v>
      </c>
      <c r="BN654" s="219" t="e">
        <f>IF(ISBLANK(#REF!),"",#REF!)</f>
        <v>#REF!</v>
      </c>
      <c r="BO654" s="227" t="e">
        <f t="shared" si="183"/>
        <v>#REF!</v>
      </c>
      <c r="BP654" s="228" t="str">
        <f t="shared" si="186"/>
        <v/>
      </c>
      <c r="BQ654" s="229" t="str">
        <f t="shared" si="170"/>
        <v/>
      </c>
      <c r="BR654" s="228" t="e">
        <f t="shared" si="184"/>
        <v>#REF!</v>
      </c>
      <c r="BS654" s="230" t="e">
        <f t="shared" si="185"/>
        <v>#REF!</v>
      </c>
    </row>
    <row r="655" spans="1:71">
      <c r="A655" s="213" t="e">
        <f>IF(ISBLANK(#REF!),"",#REF!)</f>
        <v>#REF!</v>
      </c>
      <c r="B655" s="214" t="e">
        <f>IF(ISBLANK(#REF!),"",#REF!)</f>
        <v>#REF!</v>
      </c>
      <c r="C655" s="214" t="e">
        <f>IF(ISBLANK(#REF!),"",#REF!)</f>
        <v>#REF!</v>
      </c>
      <c r="D655" s="214" t="e">
        <f>IF(ISBLANK(#REF!),"",#REF!)</f>
        <v>#REF!</v>
      </c>
      <c r="E655" s="214" t="e">
        <f>IF(ISBLANK(#REF!),"",#REF!)</f>
        <v>#REF!</v>
      </c>
      <c r="F655" s="214" t="e">
        <f>IF(ISBLANK(#REF!),"",#REF!)</f>
        <v>#REF!</v>
      </c>
      <c r="G655" s="214" t="e">
        <f>IF(ISBLANK(#REF!),"",#REF!)</f>
        <v>#REF!</v>
      </c>
      <c r="H655" s="215" t="e">
        <f>IF(ISBLANK(#REF!),"",#REF!)</f>
        <v>#REF!</v>
      </c>
      <c r="I655" s="214" t="e">
        <f>IF(ISBLANK(#REF!),"",#REF!)</f>
        <v>#REF!</v>
      </c>
      <c r="J655" s="216" t="e">
        <f>IF(ISBLANK(#REF!),"",#REF!)</f>
        <v>#REF!</v>
      </c>
      <c r="K655" s="217" t="e">
        <f>IF(ISBLANK(#REF!),"",#REF!)</f>
        <v>#REF!</v>
      </c>
      <c r="L655" s="217" t="e">
        <f>IF(ISBLANK(#REF!),"",#REF!)</f>
        <v>#REF!</v>
      </c>
      <c r="M655" s="218" t="e">
        <f>IF(ISBLANK(#REF!),"",#REF!)</f>
        <v>#REF!</v>
      </c>
      <c r="N655" s="218" t="e">
        <f>IF(ISBLANK(#REF!),"",#REF!)</f>
        <v>#REF!</v>
      </c>
      <c r="O655" s="220" t="str">
        <f>IFERROR(VLOOKUP(_xlfn.CONCAT('Team Roster - Final'!$A655," : ",'Team Roster - Final'!$BM655),'Rate Calculations'!$C$4:$G$1100,5,FALSE),"")</f>
        <v/>
      </c>
      <c r="P655" s="225">
        <f>IF(ISBLANK('Rate Calculations'!$H657),"",'Rate Calculations'!$H657)</f>
        <v>1.7500000000000002E-2</v>
      </c>
      <c r="Q655" s="220" t="str">
        <f t="shared" si="171"/>
        <v/>
      </c>
      <c r="R655" s="221">
        <f>IF(ISBLANK('Rate Calculations'!$J657),"",'Rate Calculations'!$J657)</f>
        <v>3.5000000000000003E-2</v>
      </c>
      <c r="S655" s="220" t="str">
        <f t="shared" si="172"/>
        <v/>
      </c>
      <c r="T655" s="225" t="str">
        <f>IFERROR(VLOOKUP(_xlfn.CONCAT('Team Roster - Final'!$A655," : ",'Team Roster - Final'!$BM655),'Rate Calculations'!$C$4:$S$1100,10,FALSE),"")</f>
        <v/>
      </c>
      <c r="U655" s="225" t="str">
        <f>IFERROR(VLOOKUP(_xlfn.CONCAT('Team Roster - Final'!$A655," : ",'Team Roster - Final'!$BM655),'Rate Calculations'!$C$4:$S$1100,11,FALSE),"")</f>
        <v/>
      </c>
      <c r="V655" s="222" t="str">
        <f t="shared" si="173"/>
        <v/>
      </c>
      <c r="W655" s="222" t="str">
        <f t="shared" si="174"/>
        <v/>
      </c>
      <c r="X655" s="223" t="str">
        <f>IFERROR(VLOOKUP(_xlfn.CONCAT('Team Roster - Final'!$A655," : ",'Team Roster - Final'!$BM655),'Rate Calculations'!$C$4:$S$1100,14,FALSE),"")</f>
        <v/>
      </c>
      <c r="Y655" s="222" t="str">
        <f t="shared" si="175"/>
        <v/>
      </c>
      <c r="Z655" s="222" t="str">
        <f t="shared" si="176"/>
        <v/>
      </c>
      <c r="AA655" s="224" t="str">
        <f>IFERROR(IF(#REF!="Yes",$Y655, $Y655+$Q655*0.5),"")</f>
        <v/>
      </c>
      <c r="AB655" s="224" t="str">
        <f>IFERROR(IF(#REF!="Yes",$Z655, $Z655+$S655*0.5),"")</f>
        <v/>
      </c>
      <c r="AC655" s="220" t="str">
        <f>IFERROR(VLOOKUP(_xlfn.CONCAT('Team Roster - Final'!$A655," : ",'Team Roster - Final'!$BM655),'Rate Calculations'!$C$4:$U$1100,19,FALSE),"")</f>
        <v/>
      </c>
      <c r="AD655" s="220" t="str">
        <f t="shared" si="177"/>
        <v/>
      </c>
      <c r="AE655" s="220" t="str">
        <f t="shared" si="178"/>
        <v/>
      </c>
      <c r="AF655" s="225" t="str">
        <f>IFERROR(VLOOKUP(_xlfn.CONCAT('Team Roster - Final'!$A655," : ",'Team Roster - Final'!$BM655),'Rate Calculations'!$C$4:$AB$1100,22,FALSE),"")</f>
        <v/>
      </c>
      <c r="AG655" s="225" t="str">
        <f>IFERROR(VLOOKUP(_xlfn.CONCAT('Team Roster - Final'!$A655," : ",'Team Roster - Final'!$BM655),'Rate Calculations'!$C$4:$AB$1100,23,FALSE),"")</f>
        <v/>
      </c>
      <c r="AH655" s="222" t="str">
        <f t="shared" si="179"/>
        <v/>
      </c>
      <c r="AI655" s="222" t="str">
        <f t="shared" si="180"/>
        <v/>
      </c>
      <c r="AJ655" s="223" t="str">
        <f>Table1[[#This Row],[Home Office
Net Fee %]]</f>
        <v/>
      </c>
      <c r="AK655" s="222" t="str">
        <f t="shared" si="181"/>
        <v/>
      </c>
      <c r="AL655" s="222" t="str">
        <f t="shared" si="182"/>
        <v/>
      </c>
      <c r="AM655" s="215" t="str">
        <f>IFERROR(IF(#REF!="Yes",$AK655,($AK655+$AD655*0.5)),"")</f>
        <v/>
      </c>
      <c r="AN655" s="215" t="str">
        <f>IFERROR(IF(#REF!="Yes",$AL655,($AL655+$AE655*0.5)),"")</f>
        <v/>
      </c>
      <c r="AO655" s="374" t="str">
        <f>IF(ISBLANK('Team Roster Proposed - FBR'!Q656),"",'Team Roster Proposed - FBR'!Q656)</f>
        <v/>
      </c>
      <c r="AP655" s="226" t="e">
        <f>IF(ISBLANK(#REF!),"",#REF!)</f>
        <v>#REF!</v>
      </c>
      <c r="AQ655" s="226" t="e">
        <f>IF(ISBLANK(#REF!),"",#REF!)</f>
        <v>#REF!</v>
      </c>
      <c r="AR655" s="226" t="e">
        <f>IF(ISBLANK(#REF!),"",#REF!)</f>
        <v>#REF!</v>
      </c>
      <c r="AS655" s="219" t="e">
        <f>IF(ISBLANK(#REF!),"",#REF!)</f>
        <v>#REF!</v>
      </c>
      <c r="AT655" s="219" t="e">
        <f>IF(ISBLANK(#REF!),"",#REF!)</f>
        <v>#REF!</v>
      </c>
      <c r="AU655" s="219" t="e">
        <f>IF(ISBLANK(#REF!),"",#REF!)</f>
        <v>#REF!</v>
      </c>
      <c r="AV655" s="219" t="e">
        <f>IF(ISBLANK(#REF!),"",#REF!)</f>
        <v>#REF!</v>
      </c>
      <c r="AW655" s="219" t="e">
        <f>IF(ISBLANK(#REF!),"",#REF!)</f>
        <v>#REF!</v>
      </c>
      <c r="AX655" s="219" t="e">
        <f>IF(ISBLANK(#REF!),"",#REF!)</f>
        <v>#REF!</v>
      </c>
      <c r="AY655" s="226" t="e">
        <f>IF(ISBLANK(#REF!),"",#REF!)</f>
        <v>#REF!</v>
      </c>
      <c r="AZ655" s="219" t="e">
        <f>IF(ISBLANK(#REF!),"",#REF!)</f>
        <v>#REF!</v>
      </c>
      <c r="BA655" s="219" t="e">
        <f>IF(ISBLANK(#REF!),"",#REF!)</f>
        <v>#REF!</v>
      </c>
      <c r="BB655" s="219" t="e">
        <f>IF(ISBLANK(#REF!),"",#REF!)</f>
        <v>#REF!</v>
      </c>
      <c r="BC655" s="219" t="e">
        <f>IF(ISBLANK(#REF!),"",#REF!)</f>
        <v>#REF!</v>
      </c>
      <c r="BD655" s="219" t="e">
        <f>IF(ISBLANK(#REF!),"",#REF!)</f>
        <v>#REF!</v>
      </c>
      <c r="BE655" s="219" t="e">
        <f>IF(ISBLANK(#REF!),"",#REF!)</f>
        <v>#REF!</v>
      </c>
      <c r="BF655" s="219" t="e">
        <f>IF(ISBLANK(#REF!),"",#REF!)</f>
        <v>#REF!</v>
      </c>
      <c r="BG655" s="219" t="e">
        <f>IF(ISBLANK(#REF!),"",#REF!)</f>
        <v>#REF!</v>
      </c>
      <c r="BH655" s="219" t="e">
        <f>IF(ISBLANK(#REF!),"",#REF!)</f>
        <v>#REF!</v>
      </c>
      <c r="BI655" s="219" t="e">
        <f>IF(ISBLANK(#REF!),"",#REF!)</f>
        <v>#REF!</v>
      </c>
      <c r="BJ655" s="219" t="e">
        <f>IF(ISBLANK(#REF!),"",#REF!)</f>
        <v>#REF!</v>
      </c>
      <c r="BK655" s="219" t="e">
        <f>IF(ISBLANK(#REF!),"",#REF!)</f>
        <v>#REF!</v>
      </c>
      <c r="BL655" s="219" t="e">
        <f>IF(ISBLANK(#REF!),"",#REF!)</f>
        <v>#REF!</v>
      </c>
      <c r="BM655" s="219" t="e">
        <f>IF(ISBLANK(#REF!),"",#REF!)</f>
        <v>#REF!</v>
      </c>
      <c r="BN655" s="219" t="e">
        <f>IF(ISBLANK(#REF!),"",#REF!)</f>
        <v>#REF!</v>
      </c>
      <c r="BO655" s="227" t="e">
        <f t="shared" si="183"/>
        <v>#REF!</v>
      </c>
      <c r="BP655" s="228" t="str">
        <f t="shared" si="186"/>
        <v/>
      </c>
      <c r="BQ655" s="229" t="str">
        <f t="shared" si="170"/>
        <v/>
      </c>
      <c r="BR655" s="228" t="e">
        <f t="shared" si="184"/>
        <v>#REF!</v>
      </c>
      <c r="BS655" s="230" t="e">
        <f t="shared" si="185"/>
        <v>#REF!</v>
      </c>
    </row>
    <row r="656" spans="1:71">
      <c r="A656" s="213" t="e">
        <f>IF(ISBLANK(#REF!),"",#REF!)</f>
        <v>#REF!</v>
      </c>
      <c r="B656" s="214" t="e">
        <f>IF(ISBLANK(#REF!),"",#REF!)</f>
        <v>#REF!</v>
      </c>
      <c r="C656" s="214" t="e">
        <f>IF(ISBLANK(#REF!),"",#REF!)</f>
        <v>#REF!</v>
      </c>
      <c r="D656" s="214" t="e">
        <f>IF(ISBLANK(#REF!),"",#REF!)</f>
        <v>#REF!</v>
      </c>
      <c r="E656" s="214" t="e">
        <f>IF(ISBLANK(#REF!),"",#REF!)</f>
        <v>#REF!</v>
      </c>
      <c r="F656" s="214" t="e">
        <f>IF(ISBLANK(#REF!),"",#REF!)</f>
        <v>#REF!</v>
      </c>
      <c r="G656" s="214" t="e">
        <f>IF(ISBLANK(#REF!),"",#REF!)</f>
        <v>#REF!</v>
      </c>
      <c r="H656" s="215" t="e">
        <f>IF(ISBLANK(#REF!),"",#REF!)</f>
        <v>#REF!</v>
      </c>
      <c r="I656" s="214" t="e">
        <f>IF(ISBLANK(#REF!),"",#REF!)</f>
        <v>#REF!</v>
      </c>
      <c r="J656" s="216" t="e">
        <f>IF(ISBLANK(#REF!),"",#REF!)</f>
        <v>#REF!</v>
      </c>
      <c r="K656" s="217" t="e">
        <f>IF(ISBLANK(#REF!),"",#REF!)</f>
        <v>#REF!</v>
      </c>
      <c r="L656" s="217" t="e">
        <f>IF(ISBLANK(#REF!),"",#REF!)</f>
        <v>#REF!</v>
      </c>
      <c r="M656" s="218" t="e">
        <f>IF(ISBLANK(#REF!),"",#REF!)</f>
        <v>#REF!</v>
      </c>
      <c r="N656" s="218" t="e">
        <f>IF(ISBLANK(#REF!),"",#REF!)</f>
        <v>#REF!</v>
      </c>
      <c r="O656" s="220" t="str">
        <f>IFERROR(VLOOKUP(_xlfn.CONCAT('Team Roster - Final'!$A656," : ",'Team Roster - Final'!$BM656),'Rate Calculations'!$C$4:$G$1100,5,FALSE),"")</f>
        <v/>
      </c>
      <c r="P656" s="225">
        <f>IF(ISBLANK('Rate Calculations'!$H658),"",'Rate Calculations'!$H658)</f>
        <v>1.7500000000000002E-2</v>
      </c>
      <c r="Q656" s="220" t="str">
        <f t="shared" si="171"/>
        <v/>
      </c>
      <c r="R656" s="221">
        <f>IF(ISBLANK('Rate Calculations'!$J658),"",'Rate Calculations'!$J658)</f>
        <v>3.5000000000000003E-2</v>
      </c>
      <c r="S656" s="220" t="str">
        <f t="shared" si="172"/>
        <v/>
      </c>
      <c r="T656" s="225" t="str">
        <f>IFERROR(VLOOKUP(_xlfn.CONCAT('Team Roster - Final'!$A656," : ",'Team Roster - Final'!$BM656),'Rate Calculations'!$C$4:$S$1100,10,FALSE),"")</f>
        <v/>
      </c>
      <c r="U656" s="225" t="str">
        <f>IFERROR(VLOOKUP(_xlfn.CONCAT('Team Roster - Final'!$A656," : ",'Team Roster - Final'!$BM656),'Rate Calculations'!$C$4:$S$1100,11,FALSE),"")</f>
        <v/>
      </c>
      <c r="V656" s="222" t="str">
        <f t="shared" si="173"/>
        <v/>
      </c>
      <c r="W656" s="222" t="str">
        <f t="shared" si="174"/>
        <v/>
      </c>
      <c r="X656" s="223" t="str">
        <f>IFERROR(VLOOKUP(_xlfn.CONCAT('Team Roster - Final'!$A656," : ",'Team Roster - Final'!$BM656),'Rate Calculations'!$C$4:$S$1100,14,FALSE),"")</f>
        <v/>
      </c>
      <c r="Y656" s="222" t="str">
        <f t="shared" si="175"/>
        <v/>
      </c>
      <c r="Z656" s="222" t="str">
        <f t="shared" si="176"/>
        <v/>
      </c>
      <c r="AA656" s="224" t="str">
        <f>IFERROR(IF(#REF!="Yes",$Y656, $Y656+$Q656*0.5),"")</f>
        <v/>
      </c>
      <c r="AB656" s="224" t="str">
        <f>IFERROR(IF(#REF!="Yes",$Z656, $Z656+$S656*0.5),"")</f>
        <v/>
      </c>
      <c r="AC656" s="220" t="str">
        <f>IFERROR(VLOOKUP(_xlfn.CONCAT('Team Roster - Final'!$A656," : ",'Team Roster - Final'!$BM656),'Rate Calculations'!$C$4:$U$1100,19,FALSE),"")</f>
        <v/>
      </c>
      <c r="AD656" s="220" t="str">
        <f t="shared" si="177"/>
        <v/>
      </c>
      <c r="AE656" s="220" t="str">
        <f t="shared" si="178"/>
        <v/>
      </c>
      <c r="AF656" s="225" t="str">
        <f>IFERROR(VLOOKUP(_xlfn.CONCAT('Team Roster - Final'!$A656," : ",'Team Roster - Final'!$BM656),'Rate Calculations'!$C$4:$AB$1100,22,FALSE),"")</f>
        <v/>
      </c>
      <c r="AG656" s="225" t="str">
        <f>IFERROR(VLOOKUP(_xlfn.CONCAT('Team Roster - Final'!$A656," : ",'Team Roster - Final'!$BM656),'Rate Calculations'!$C$4:$AB$1100,23,FALSE),"")</f>
        <v/>
      </c>
      <c r="AH656" s="222" t="str">
        <f t="shared" si="179"/>
        <v/>
      </c>
      <c r="AI656" s="222" t="str">
        <f t="shared" si="180"/>
        <v/>
      </c>
      <c r="AJ656" s="223" t="str">
        <f>Table1[[#This Row],[Home Office
Net Fee %]]</f>
        <v/>
      </c>
      <c r="AK656" s="222" t="str">
        <f t="shared" si="181"/>
        <v/>
      </c>
      <c r="AL656" s="222" t="str">
        <f t="shared" si="182"/>
        <v/>
      </c>
      <c r="AM656" s="215" t="str">
        <f>IFERROR(IF(#REF!="Yes",$AK656,($AK656+$AD656*0.5)),"")</f>
        <v/>
      </c>
      <c r="AN656" s="215" t="str">
        <f>IFERROR(IF(#REF!="Yes",$AL656,($AL656+$AE656*0.5)),"")</f>
        <v/>
      </c>
      <c r="AO656" s="374" t="str">
        <f>IF(ISBLANK('Team Roster Proposed - FBR'!Q657),"",'Team Roster Proposed - FBR'!Q657)</f>
        <v/>
      </c>
      <c r="AP656" s="226" t="e">
        <f>IF(ISBLANK(#REF!),"",#REF!)</f>
        <v>#REF!</v>
      </c>
      <c r="AQ656" s="226" t="e">
        <f>IF(ISBLANK(#REF!),"",#REF!)</f>
        <v>#REF!</v>
      </c>
      <c r="AR656" s="226" t="e">
        <f>IF(ISBLANK(#REF!),"",#REF!)</f>
        <v>#REF!</v>
      </c>
      <c r="AS656" s="219" t="e">
        <f>IF(ISBLANK(#REF!),"",#REF!)</f>
        <v>#REF!</v>
      </c>
      <c r="AT656" s="219" t="e">
        <f>IF(ISBLANK(#REF!),"",#REF!)</f>
        <v>#REF!</v>
      </c>
      <c r="AU656" s="219" t="e">
        <f>IF(ISBLANK(#REF!),"",#REF!)</f>
        <v>#REF!</v>
      </c>
      <c r="AV656" s="219" t="e">
        <f>IF(ISBLANK(#REF!),"",#REF!)</f>
        <v>#REF!</v>
      </c>
      <c r="AW656" s="219" t="e">
        <f>IF(ISBLANK(#REF!),"",#REF!)</f>
        <v>#REF!</v>
      </c>
      <c r="AX656" s="219" t="e">
        <f>IF(ISBLANK(#REF!),"",#REF!)</f>
        <v>#REF!</v>
      </c>
      <c r="AY656" s="226" t="e">
        <f>IF(ISBLANK(#REF!),"",#REF!)</f>
        <v>#REF!</v>
      </c>
      <c r="AZ656" s="219" t="e">
        <f>IF(ISBLANK(#REF!),"",#REF!)</f>
        <v>#REF!</v>
      </c>
      <c r="BA656" s="219" t="e">
        <f>IF(ISBLANK(#REF!),"",#REF!)</f>
        <v>#REF!</v>
      </c>
      <c r="BB656" s="219" t="e">
        <f>IF(ISBLANK(#REF!),"",#REF!)</f>
        <v>#REF!</v>
      </c>
      <c r="BC656" s="219" t="e">
        <f>IF(ISBLANK(#REF!),"",#REF!)</f>
        <v>#REF!</v>
      </c>
      <c r="BD656" s="219" t="e">
        <f>IF(ISBLANK(#REF!),"",#REF!)</f>
        <v>#REF!</v>
      </c>
      <c r="BE656" s="219" t="e">
        <f>IF(ISBLANK(#REF!),"",#REF!)</f>
        <v>#REF!</v>
      </c>
      <c r="BF656" s="219" t="e">
        <f>IF(ISBLANK(#REF!),"",#REF!)</f>
        <v>#REF!</v>
      </c>
      <c r="BG656" s="219" t="e">
        <f>IF(ISBLANK(#REF!),"",#REF!)</f>
        <v>#REF!</v>
      </c>
      <c r="BH656" s="219" t="e">
        <f>IF(ISBLANK(#REF!),"",#REF!)</f>
        <v>#REF!</v>
      </c>
      <c r="BI656" s="219" t="e">
        <f>IF(ISBLANK(#REF!),"",#REF!)</f>
        <v>#REF!</v>
      </c>
      <c r="BJ656" s="219" t="e">
        <f>IF(ISBLANK(#REF!),"",#REF!)</f>
        <v>#REF!</v>
      </c>
      <c r="BK656" s="219" t="e">
        <f>IF(ISBLANK(#REF!),"",#REF!)</f>
        <v>#REF!</v>
      </c>
      <c r="BL656" s="219" t="e">
        <f>IF(ISBLANK(#REF!),"",#REF!)</f>
        <v>#REF!</v>
      </c>
      <c r="BM656" s="219" t="e">
        <f>IF(ISBLANK(#REF!),"",#REF!)</f>
        <v>#REF!</v>
      </c>
      <c r="BN656" s="219" t="e">
        <f>IF(ISBLANK(#REF!),"",#REF!)</f>
        <v>#REF!</v>
      </c>
      <c r="BO656" s="227" t="e">
        <f t="shared" si="183"/>
        <v>#REF!</v>
      </c>
      <c r="BP656" s="228" t="str">
        <f t="shared" si="186"/>
        <v/>
      </c>
      <c r="BQ656" s="229" t="str">
        <f t="shared" si="170"/>
        <v/>
      </c>
      <c r="BR656" s="228" t="e">
        <f t="shared" si="184"/>
        <v>#REF!</v>
      </c>
      <c r="BS656" s="230" t="e">
        <f t="shared" si="185"/>
        <v>#REF!</v>
      </c>
    </row>
    <row r="657" spans="1:71">
      <c r="A657" s="213" t="e">
        <f>IF(ISBLANK(#REF!),"",#REF!)</f>
        <v>#REF!</v>
      </c>
      <c r="B657" s="214" t="e">
        <f>IF(ISBLANK(#REF!),"",#REF!)</f>
        <v>#REF!</v>
      </c>
      <c r="C657" s="214" t="e">
        <f>IF(ISBLANK(#REF!),"",#REF!)</f>
        <v>#REF!</v>
      </c>
      <c r="D657" s="214" t="e">
        <f>IF(ISBLANK(#REF!),"",#REF!)</f>
        <v>#REF!</v>
      </c>
      <c r="E657" s="214" t="e">
        <f>IF(ISBLANK(#REF!),"",#REF!)</f>
        <v>#REF!</v>
      </c>
      <c r="F657" s="214" t="e">
        <f>IF(ISBLANK(#REF!),"",#REF!)</f>
        <v>#REF!</v>
      </c>
      <c r="G657" s="214" t="e">
        <f>IF(ISBLANK(#REF!),"",#REF!)</f>
        <v>#REF!</v>
      </c>
      <c r="H657" s="215" t="e">
        <f>IF(ISBLANK(#REF!),"",#REF!)</f>
        <v>#REF!</v>
      </c>
      <c r="I657" s="214" t="e">
        <f>IF(ISBLANK(#REF!),"",#REF!)</f>
        <v>#REF!</v>
      </c>
      <c r="J657" s="216" t="e">
        <f>IF(ISBLANK(#REF!),"",#REF!)</f>
        <v>#REF!</v>
      </c>
      <c r="K657" s="217" t="e">
        <f>IF(ISBLANK(#REF!),"",#REF!)</f>
        <v>#REF!</v>
      </c>
      <c r="L657" s="217" t="e">
        <f>IF(ISBLANK(#REF!),"",#REF!)</f>
        <v>#REF!</v>
      </c>
      <c r="M657" s="218" t="e">
        <f>IF(ISBLANK(#REF!),"",#REF!)</f>
        <v>#REF!</v>
      </c>
      <c r="N657" s="218" t="e">
        <f>IF(ISBLANK(#REF!),"",#REF!)</f>
        <v>#REF!</v>
      </c>
      <c r="O657" s="220" t="str">
        <f>IFERROR(VLOOKUP(_xlfn.CONCAT('Team Roster - Final'!$A657," : ",'Team Roster - Final'!$BM657),'Rate Calculations'!$C$4:$G$1100,5,FALSE),"")</f>
        <v/>
      </c>
      <c r="P657" s="225">
        <f>IF(ISBLANK('Rate Calculations'!$H659),"",'Rate Calculations'!$H659)</f>
        <v>1.7500000000000002E-2</v>
      </c>
      <c r="Q657" s="220" t="str">
        <f t="shared" si="171"/>
        <v/>
      </c>
      <c r="R657" s="221">
        <f>IF(ISBLANK('Rate Calculations'!$J659),"",'Rate Calculations'!$J659)</f>
        <v>3.5000000000000003E-2</v>
      </c>
      <c r="S657" s="220" t="str">
        <f t="shared" si="172"/>
        <v/>
      </c>
      <c r="T657" s="225" t="str">
        <f>IFERROR(VLOOKUP(_xlfn.CONCAT('Team Roster - Final'!$A657," : ",'Team Roster - Final'!$BM657),'Rate Calculations'!$C$4:$S$1100,10,FALSE),"")</f>
        <v/>
      </c>
      <c r="U657" s="225" t="str">
        <f>IFERROR(VLOOKUP(_xlfn.CONCAT('Team Roster - Final'!$A657," : ",'Team Roster - Final'!$BM657),'Rate Calculations'!$C$4:$S$1100,11,FALSE),"")</f>
        <v/>
      </c>
      <c r="V657" s="222" t="str">
        <f t="shared" si="173"/>
        <v/>
      </c>
      <c r="W657" s="222" t="str">
        <f t="shared" si="174"/>
        <v/>
      </c>
      <c r="X657" s="223" t="str">
        <f>IFERROR(VLOOKUP(_xlfn.CONCAT('Team Roster - Final'!$A657," : ",'Team Roster - Final'!$BM657),'Rate Calculations'!$C$4:$S$1100,14,FALSE),"")</f>
        <v/>
      </c>
      <c r="Y657" s="222" t="str">
        <f t="shared" si="175"/>
        <v/>
      </c>
      <c r="Z657" s="222" t="str">
        <f t="shared" si="176"/>
        <v/>
      </c>
      <c r="AA657" s="224" t="str">
        <f>IFERROR(IF(#REF!="Yes",$Y657, $Y657+$Q657*0.5),"")</f>
        <v/>
      </c>
      <c r="AB657" s="224" t="str">
        <f>IFERROR(IF(#REF!="Yes",$Z657, $Z657+$S657*0.5),"")</f>
        <v/>
      </c>
      <c r="AC657" s="220" t="str">
        <f>IFERROR(VLOOKUP(_xlfn.CONCAT('Team Roster - Final'!$A657," : ",'Team Roster - Final'!$BM657),'Rate Calculations'!$C$4:$U$1100,19,FALSE),"")</f>
        <v/>
      </c>
      <c r="AD657" s="220" t="str">
        <f t="shared" si="177"/>
        <v/>
      </c>
      <c r="AE657" s="220" t="str">
        <f t="shared" si="178"/>
        <v/>
      </c>
      <c r="AF657" s="225" t="str">
        <f>IFERROR(VLOOKUP(_xlfn.CONCAT('Team Roster - Final'!$A657," : ",'Team Roster - Final'!$BM657),'Rate Calculations'!$C$4:$AB$1100,22,FALSE),"")</f>
        <v/>
      </c>
      <c r="AG657" s="225" t="str">
        <f>IFERROR(VLOOKUP(_xlfn.CONCAT('Team Roster - Final'!$A657," : ",'Team Roster - Final'!$BM657),'Rate Calculations'!$C$4:$AB$1100,23,FALSE),"")</f>
        <v/>
      </c>
      <c r="AH657" s="222" t="str">
        <f t="shared" si="179"/>
        <v/>
      </c>
      <c r="AI657" s="222" t="str">
        <f t="shared" si="180"/>
        <v/>
      </c>
      <c r="AJ657" s="223" t="str">
        <f>Table1[[#This Row],[Home Office
Net Fee %]]</f>
        <v/>
      </c>
      <c r="AK657" s="222" t="str">
        <f t="shared" si="181"/>
        <v/>
      </c>
      <c r="AL657" s="222" t="str">
        <f t="shared" si="182"/>
        <v/>
      </c>
      <c r="AM657" s="215" t="str">
        <f>IFERROR(IF(#REF!="Yes",$AK657,($AK657+$AD657*0.5)),"")</f>
        <v/>
      </c>
      <c r="AN657" s="215" t="str">
        <f>IFERROR(IF(#REF!="Yes",$AL657,($AL657+$AE657*0.5)),"")</f>
        <v/>
      </c>
      <c r="AO657" s="374" t="str">
        <f>IF(ISBLANK('Team Roster Proposed - FBR'!Q658),"",'Team Roster Proposed - FBR'!Q658)</f>
        <v/>
      </c>
      <c r="AP657" s="226" t="e">
        <f>IF(ISBLANK(#REF!),"",#REF!)</f>
        <v>#REF!</v>
      </c>
      <c r="AQ657" s="226" t="e">
        <f>IF(ISBLANK(#REF!),"",#REF!)</f>
        <v>#REF!</v>
      </c>
      <c r="AR657" s="226" t="e">
        <f>IF(ISBLANK(#REF!),"",#REF!)</f>
        <v>#REF!</v>
      </c>
      <c r="AS657" s="219" t="e">
        <f>IF(ISBLANK(#REF!),"",#REF!)</f>
        <v>#REF!</v>
      </c>
      <c r="AT657" s="219" t="e">
        <f>IF(ISBLANK(#REF!),"",#REF!)</f>
        <v>#REF!</v>
      </c>
      <c r="AU657" s="219" t="e">
        <f>IF(ISBLANK(#REF!),"",#REF!)</f>
        <v>#REF!</v>
      </c>
      <c r="AV657" s="219" t="e">
        <f>IF(ISBLANK(#REF!),"",#REF!)</f>
        <v>#REF!</v>
      </c>
      <c r="AW657" s="219" t="e">
        <f>IF(ISBLANK(#REF!),"",#REF!)</f>
        <v>#REF!</v>
      </c>
      <c r="AX657" s="219" t="e">
        <f>IF(ISBLANK(#REF!),"",#REF!)</f>
        <v>#REF!</v>
      </c>
      <c r="AY657" s="226" t="e">
        <f>IF(ISBLANK(#REF!),"",#REF!)</f>
        <v>#REF!</v>
      </c>
      <c r="AZ657" s="219" t="e">
        <f>IF(ISBLANK(#REF!),"",#REF!)</f>
        <v>#REF!</v>
      </c>
      <c r="BA657" s="219" t="e">
        <f>IF(ISBLANK(#REF!),"",#REF!)</f>
        <v>#REF!</v>
      </c>
      <c r="BB657" s="219" t="e">
        <f>IF(ISBLANK(#REF!),"",#REF!)</f>
        <v>#REF!</v>
      </c>
      <c r="BC657" s="219" t="e">
        <f>IF(ISBLANK(#REF!),"",#REF!)</f>
        <v>#REF!</v>
      </c>
      <c r="BD657" s="219" t="e">
        <f>IF(ISBLANK(#REF!),"",#REF!)</f>
        <v>#REF!</v>
      </c>
      <c r="BE657" s="219" t="e">
        <f>IF(ISBLANK(#REF!),"",#REF!)</f>
        <v>#REF!</v>
      </c>
      <c r="BF657" s="219" t="e">
        <f>IF(ISBLANK(#REF!),"",#REF!)</f>
        <v>#REF!</v>
      </c>
      <c r="BG657" s="219" t="e">
        <f>IF(ISBLANK(#REF!),"",#REF!)</f>
        <v>#REF!</v>
      </c>
      <c r="BH657" s="219" t="e">
        <f>IF(ISBLANK(#REF!),"",#REF!)</f>
        <v>#REF!</v>
      </c>
      <c r="BI657" s="219" t="e">
        <f>IF(ISBLANK(#REF!),"",#REF!)</f>
        <v>#REF!</v>
      </c>
      <c r="BJ657" s="219" t="e">
        <f>IF(ISBLANK(#REF!),"",#REF!)</f>
        <v>#REF!</v>
      </c>
      <c r="BK657" s="219" t="e">
        <f>IF(ISBLANK(#REF!),"",#REF!)</f>
        <v>#REF!</v>
      </c>
      <c r="BL657" s="219" t="e">
        <f>IF(ISBLANK(#REF!),"",#REF!)</f>
        <v>#REF!</v>
      </c>
      <c r="BM657" s="219" t="e">
        <f>IF(ISBLANK(#REF!),"",#REF!)</f>
        <v>#REF!</v>
      </c>
      <c r="BN657" s="219" t="e">
        <f>IF(ISBLANK(#REF!),"",#REF!)</f>
        <v>#REF!</v>
      </c>
      <c r="BO657" s="227" t="e">
        <f t="shared" si="183"/>
        <v>#REF!</v>
      </c>
      <c r="BP657" s="228" t="str">
        <f t="shared" si="186"/>
        <v/>
      </c>
      <c r="BQ657" s="229" t="str">
        <f t="shared" si="170"/>
        <v/>
      </c>
      <c r="BR657" s="228" t="e">
        <f t="shared" si="184"/>
        <v>#REF!</v>
      </c>
      <c r="BS657" s="230" t="e">
        <f t="shared" si="185"/>
        <v>#REF!</v>
      </c>
    </row>
    <row r="658" spans="1:71">
      <c r="A658" s="213" t="e">
        <f>IF(ISBLANK(#REF!),"",#REF!)</f>
        <v>#REF!</v>
      </c>
      <c r="B658" s="214" t="e">
        <f>IF(ISBLANK(#REF!),"",#REF!)</f>
        <v>#REF!</v>
      </c>
      <c r="C658" s="214" t="e">
        <f>IF(ISBLANK(#REF!),"",#REF!)</f>
        <v>#REF!</v>
      </c>
      <c r="D658" s="214" t="e">
        <f>IF(ISBLANK(#REF!),"",#REF!)</f>
        <v>#REF!</v>
      </c>
      <c r="E658" s="214" t="e">
        <f>IF(ISBLANK(#REF!),"",#REF!)</f>
        <v>#REF!</v>
      </c>
      <c r="F658" s="214" t="e">
        <f>IF(ISBLANK(#REF!),"",#REF!)</f>
        <v>#REF!</v>
      </c>
      <c r="G658" s="214" t="e">
        <f>IF(ISBLANK(#REF!),"",#REF!)</f>
        <v>#REF!</v>
      </c>
      <c r="H658" s="215" t="e">
        <f>IF(ISBLANK(#REF!),"",#REF!)</f>
        <v>#REF!</v>
      </c>
      <c r="I658" s="214" t="e">
        <f>IF(ISBLANK(#REF!),"",#REF!)</f>
        <v>#REF!</v>
      </c>
      <c r="J658" s="216" t="e">
        <f>IF(ISBLANK(#REF!),"",#REF!)</f>
        <v>#REF!</v>
      </c>
      <c r="K658" s="217" t="e">
        <f>IF(ISBLANK(#REF!),"",#REF!)</f>
        <v>#REF!</v>
      </c>
      <c r="L658" s="217" t="e">
        <f>IF(ISBLANK(#REF!),"",#REF!)</f>
        <v>#REF!</v>
      </c>
      <c r="M658" s="218" t="e">
        <f>IF(ISBLANK(#REF!),"",#REF!)</f>
        <v>#REF!</v>
      </c>
      <c r="N658" s="218" t="e">
        <f>IF(ISBLANK(#REF!),"",#REF!)</f>
        <v>#REF!</v>
      </c>
      <c r="O658" s="220" t="str">
        <f>IFERROR(VLOOKUP(_xlfn.CONCAT('Team Roster - Final'!$A658," : ",'Team Roster - Final'!$BM658),'Rate Calculations'!$C$4:$G$1100,5,FALSE),"")</f>
        <v/>
      </c>
      <c r="P658" s="225">
        <f>IF(ISBLANK('Rate Calculations'!$H660),"",'Rate Calculations'!$H660)</f>
        <v>1.7500000000000002E-2</v>
      </c>
      <c r="Q658" s="220" t="str">
        <f t="shared" si="171"/>
        <v/>
      </c>
      <c r="R658" s="221">
        <f>IF(ISBLANK('Rate Calculations'!$J660),"",'Rate Calculations'!$J660)</f>
        <v>3.5000000000000003E-2</v>
      </c>
      <c r="S658" s="220" t="str">
        <f t="shared" si="172"/>
        <v/>
      </c>
      <c r="T658" s="225" t="str">
        <f>IFERROR(VLOOKUP(_xlfn.CONCAT('Team Roster - Final'!$A658," : ",'Team Roster - Final'!$BM658),'Rate Calculations'!$C$4:$S$1100,10,FALSE),"")</f>
        <v/>
      </c>
      <c r="U658" s="225" t="str">
        <f>IFERROR(VLOOKUP(_xlfn.CONCAT('Team Roster - Final'!$A658," : ",'Team Roster - Final'!$BM658),'Rate Calculations'!$C$4:$S$1100,11,FALSE),"")</f>
        <v/>
      </c>
      <c r="V658" s="222" t="str">
        <f t="shared" si="173"/>
        <v/>
      </c>
      <c r="W658" s="222" t="str">
        <f t="shared" si="174"/>
        <v/>
      </c>
      <c r="X658" s="223" t="str">
        <f>IFERROR(VLOOKUP(_xlfn.CONCAT('Team Roster - Final'!$A658," : ",'Team Roster - Final'!$BM658),'Rate Calculations'!$C$4:$S$1100,14,FALSE),"")</f>
        <v/>
      </c>
      <c r="Y658" s="222" t="str">
        <f t="shared" si="175"/>
        <v/>
      </c>
      <c r="Z658" s="222" t="str">
        <f t="shared" si="176"/>
        <v/>
      </c>
      <c r="AA658" s="224" t="str">
        <f>IFERROR(IF(#REF!="Yes",$Y658, $Y658+$Q658*0.5),"")</f>
        <v/>
      </c>
      <c r="AB658" s="224" t="str">
        <f>IFERROR(IF(#REF!="Yes",$Z658, $Z658+$S658*0.5),"")</f>
        <v/>
      </c>
      <c r="AC658" s="220" t="str">
        <f>IFERROR(VLOOKUP(_xlfn.CONCAT('Team Roster - Final'!$A658," : ",'Team Roster - Final'!$BM658),'Rate Calculations'!$C$4:$U$1100,19,FALSE),"")</f>
        <v/>
      </c>
      <c r="AD658" s="220" t="str">
        <f t="shared" si="177"/>
        <v/>
      </c>
      <c r="AE658" s="220" t="str">
        <f t="shared" si="178"/>
        <v/>
      </c>
      <c r="AF658" s="225" t="str">
        <f>IFERROR(VLOOKUP(_xlfn.CONCAT('Team Roster - Final'!$A658," : ",'Team Roster - Final'!$BM658),'Rate Calculations'!$C$4:$AB$1100,22,FALSE),"")</f>
        <v/>
      </c>
      <c r="AG658" s="225" t="str">
        <f>IFERROR(VLOOKUP(_xlfn.CONCAT('Team Roster - Final'!$A658," : ",'Team Roster - Final'!$BM658),'Rate Calculations'!$C$4:$AB$1100,23,FALSE),"")</f>
        <v/>
      </c>
      <c r="AH658" s="222" t="str">
        <f t="shared" si="179"/>
        <v/>
      </c>
      <c r="AI658" s="222" t="str">
        <f t="shared" si="180"/>
        <v/>
      </c>
      <c r="AJ658" s="223" t="str">
        <f>Table1[[#This Row],[Home Office
Net Fee %]]</f>
        <v/>
      </c>
      <c r="AK658" s="222" t="str">
        <f t="shared" si="181"/>
        <v/>
      </c>
      <c r="AL658" s="222" t="str">
        <f t="shared" si="182"/>
        <v/>
      </c>
      <c r="AM658" s="215" t="str">
        <f>IFERROR(IF(#REF!="Yes",$AK658,($AK658+$AD658*0.5)),"")</f>
        <v/>
      </c>
      <c r="AN658" s="215" t="str">
        <f>IFERROR(IF(#REF!="Yes",$AL658,($AL658+$AE658*0.5)),"")</f>
        <v/>
      </c>
      <c r="AO658" s="374" t="str">
        <f>IF(ISBLANK('Team Roster Proposed - FBR'!Q659),"",'Team Roster Proposed - FBR'!Q659)</f>
        <v/>
      </c>
      <c r="AP658" s="226" t="e">
        <f>IF(ISBLANK(#REF!),"",#REF!)</f>
        <v>#REF!</v>
      </c>
      <c r="AQ658" s="226" t="e">
        <f>IF(ISBLANK(#REF!),"",#REF!)</f>
        <v>#REF!</v>
      </c>
      <c r="AR658" s="226" t="e">
        <f>IF(ISBLANK(#REF!),"",#REF!)</f>
        <v>#REF!</v>
      </c>
      <c r="AS658" s="219" t="e">
        <f>IF(ISBLANK(#REF!),"",#REF!)</f>
        <v>#REF!</v>
      </c>
      <c r="AT658" s="219" t="e">
        <f>IF(ISBLANK(#REF!),"",#REF!)</f>
        <v>#REF!</v>
      </c>
      <c r="AU658" s="219" t="e">
        <f>IF(ISBLANK(#REF!),"",#REF!)</f>
        <v>#REF!</v>
      </c>
      <c r="AV658" s="219" t="e">
        <f>IF(ISBLANK(#REF!),"",#REF!)</f>
        <v>#REF!</v>
      </c>
      <c r="AW658" s="219" t="e">
        <f>IF(ISBLANK(#REF!),"",#REF!)</f>
        <v>#REF!</v>
      </c>
      <c r="AX658" s="219" t="e">
        <f>IF(ISBLANK(#REF!),"",#REF!)</f>
        <v>#REF!</v>
      </c>
      <c r="AY658" s="226" t="e">
        <f>IF(ISBLANK(#REF!),"",#REF!)</f>
        <v>#REF!</v>
      </c>
      <c r="AZ658" s="219" t="e">
        <f>IF(ISBLANK(#REF!),"",#REF!)</f>
        <v>#REF!</v>
      </c>
      <c r="BA658" s="219" t="e">
        <f>IF(ISBLANK(#REF!),"",#REF!)</f>
        <v>#REF!</v>
      </c>
      <c r="BB658" s="219" t="e">
        <f>IF(ISBLANK(#REF!),"",#REF!)</f>
        <v>#REF!</v>
      </c>
      <c r="BC658" s="219" t="e">
        <f>IF(ISBLANK(#REF!),"",#REF!)</f>
        <v>#REF!</v>
      </c>
      <c r="BD658" s="219" t="e">
        <f>IF(ISBLANK(#REF!),"",#REF!)</f>
        <v>#REF!</v>
      </c>
      <c r="BE658" s="219" t="e">
        <f>IF(ISBLANK(#REF!),"",#REF!)</f>
        <v>#REF!</v>
      </c>
      <c r="BF658" s="219" t="e">
        <f>IF(ISBLANK(#REF!),"",#REF!)</f>
        <v>#REF!</v>
      </c>
      <c r="BG658" s="219" t="e">
        <f>IF(ISBLANK(#REF!),"",#REF!)</f>
        <v>#REF!</v>
      </c>
      <c r="BH658" s="219" t="e">
        <f>IF(ISBLANK(#REF!),"",#REF!)</f>
        <v>#REF!</v>
      </c>
      <c r="BI658" s="219" t="e">
        <f>IF(ISBLANK(#REF!),"",#REF!)</f>
        <v>#REF!</v>
      </c>
      <c r="BJ658" s="219" t="e">
        <f>IF(ISBLANK(#REF!),"",#REF!)</f>
        <v>#REF!</v>
      </c>
      <c r="BK658" s="219" t="e">
        <f>IF(ISBLANK(#REF!),"",#REF!)</f>
        <v>#REF!</v>
      </c>
      <c r="BL658" s="219" t="e">
        <f>IF(ISBLANK(#REF!),"",#REF!)</f>
        <v>#REF!</v>
      </c>
      <c r="BM658" s="219" t="e">
        <f>IF(ISBLANK(#REF!),"",#REF!)</f>
        <v>#REF!</v>
      </c>
      <c r="BN658" s="219" t="e">
        <f>IF(ISBLANK(#REF!),"",#REF!)</f>
        <v>#REF!</v>
      </c>
      <c r="BO658" s="227" t="e">
        <f t="shared" si="183"/>
        <v>#REF!</v>
      </c>
      <c r="BP658" s="228" t="str">
        <f t="shared" si="186"/>
        <v/>
      </c>
      <c r="BQ658" s="229" t="str">
        <f t="shared" si="170"/>
        <v/>
      </c>
      <c r="BR658" s="228" t="e">
        <f t="shared" si="184"/>
        <v>#REF!</v>
      </c>
      <c r="BS658" s="230" t="e">
        <f t="shared" si="185"/>
        <v>#REF!</v>
      </c>
    </row>
    <row r="659" spans="1:71">
      <c r="A659" s="213" t="e">
        <f>IF(ISBLANK(#REF!),"",#REF!)</f>
        <v>#REF!</v>
      </c>
      <c r="B659" s="214" t="e">
        <f>IF(ISBLANK(#REF!),"",#REF!)</f>
        <v>#REF!</v>
      </c>
      <c r="C659" s="214" t="e">
        <f>IF(ISBLANK(#REF!),"",#REF!)</f>
        <v>#REF!</v>
      </c>
      <c r="D659" s="214" t="e">
        <f>IF(ISBLANK(#REF!),"",#REF!)</f>
        <v>#REF!</v>
      </c>
      <c r="E659" s="214" t="e">
        <f>IF(ISBLANK(#REF!),"",#REF!)</f>
        <v>#REF!</v>
      </c>
      <c r="F659" s="214" t="e">
        <f>IF(ISBLANK(#REF!),"",#REF!)</f>
        <v>#REF!</v>
      </c>
      <c r="G659" s="214" t="e">
        <f>IF(ISBLANK(#REF!),"",#REF!)</f>
        <v>#REF!</v>
      </c>
      <c r="H659" s="215" t="e">
        <f>IF(ISBLANK(#REF!),"",#REF!)</f>
        <v>#REF!</v>
      </c>
      <c r="I659" s="214" t="e">
        <f>IF(ISBLANK(#REF!),"",#REF!)</f>
        <v>#REF!</v>
      </c>
      <c r="J659" s="216" t="e">
        <f>IF(ISBLANK(#REF!),"",#REF!)</f>
        <v>#REF!</v>
      </c>
      <c r="K659" s="217" t="e">
        <f>IF(ISBLANK(#REF!),"",#REF!)</f>
        <v>#REF!</v>
      </c>
      <c r="L659" s="217" t="e">
        <f>IF(ISBLANK(#REF!),"",#REF!)</f>
        <v>#REF!</v>
      </c>
      <c r="M659" s="218" t="e">
        <f>IF(ISBLANK(#REF!),"",#REF!)</f>
        <v>#REF!</v>
      </c>
      <c r="N659" s="218" t="e">
        <f>IF(ISBLANK(#REF!),"",#REF!)</f>
        <v>#REF!</v>
      </c>
      <c r="O659" s="220" t="str">
        <f>IFERROR(VLOOKUP(_xlfn.CONCAT('Team Roster - Final'!$A659," : ",'Team Roster - Final'!$BM659),'Rate Calculations'!$C$4:$G$1100,5,FALSE),"")</f>
        <v/>
      </c>
      <c r="P659" s="225">
        <f>IF(ISBLANK('Rate Calculations'!$H661),"",'Rate Calculations'!$H661)</f>
        <v>1.7500000000000002E-2</v>
      </c>
      <c r="Q659" s="220" t="str">
        <f t="shared" si="171"/>
        <v/>
      </c>
      <c r="R659" s="221">
        <f>IF(ISBLANK('Rate Calculations'!$J661),"",'Rate Calculations'!$J661)</f>
        <v>3.5000000000000003E-2</v>
      </c>
      <c r="S659" s="220" t="str">
        <f t="shared" si="172"/>
        <v/>
      </c>
      <c r="T659" s="225" t="str">
        <f>IFERROR(VLOOKUP(_xlfn.CONCAT('Team Roster - Final'!$A659," : ",'Team Roster - Final'!$BM659),'Rate Calculations'!$C$4:$S$1100,10,FALSE),"")</f>
        <v/>
      </c>
      <c r="U659" s="225" t="str">
        <f>IFERROR(VLOOKUP(_xlfn.CONCAT('Team Roster - Final'!$A659," : ",'Team Roster - Final'!$BM659),'Rate Calculations'!$C$4:$S$1100,11,FALSE),"")</f>
        <v/>
      </c>
      <c r="V659" s="222" t="str">
        <f t="shared" si="173"/>
        <v/>
      </c>
      <c r="W659" s="222" t="str">
        <f t="shared" si="174"/>
        <v/>
      </c>
      <c r="X659" s="223" t="str">
        <f>IFERROR(VLOOKUP(_xlfn.CONCAT('Team Roster - Final'!$A659," : ",'Team Roster - Final'!$BM659),'Rate Calculations'!$C$4:$S$1100,14,FALSE),"")</f>
        <v/>
      </c>
      <c r="Y659" s="222" t="str">
        <f t="shared" si="175"/>
        <v/>
      </c>
      <c r="Z659" s="222" t="str">
        <f t="shared" si="176"/>
        <v/>
      </c>
      <c r="AA659" s="224" t="str">
        <f>IFERROR(IF(#REF!="Yes",$Y659, $Y659+$Q659*0.5),"")</f>
        <v/>
      </c>
      <c r="AB659" s="224" t="str">
        <f>IFERROR(IF(#REF!="Yes",$Z659, $Z659+$S659*0.5),"")</f>
        <v/>
      </c>
      <c r="AC659" s="220" t="str">
        <f>IFERROR(VLOOKUP(_xlfn.CONCAT('Team Roster - Final'!$A659," : ",'Team Roster - Final'!$BM659),'Rate Calculations'!$C$4:$U$1100,19,FALSE),"")</f>
        <v/>
      </c>
      <c r="AD659" s="220" t="str">
        <f t="shared" si="177"/>
        <v/>
      </c>
      <c r="AE659" s="220" t="str">
        <f t="shared" si="178"/>
        <v/>
      </c>
      <c r="AF659" s="225" t="str">
        <f>IFERROR(VLOOKUP(_xlfn.CONCAT('Team Roster - Final'!$A659," : ",'Team Roster - Final'!$BM659),'Rate Calculations'!$C$4:$AB$1100,22,FALSE),"")</f>
        <v/>
      </c>
      <c r="AG659" s="225" t="str">
        <f>IFERROR(VLOOKUP(_xlfn.CONCAT('Team Roster - Final'!$A659," : ",'Team Roster - Final'!$BM659),'Rate Calculations'!$C$4:$AB$1100,23,FALSE),"")</f>
        <v/>
      </c>
      <c r="AH659" s="222" t="str">
        <f t="shared" si="179"/>
        <v/>
      </c>
      <c r="AI659" s="222" t="str">
        <f t="shared" si="180"/>
        <v/>
      </c>
      <c r="AJ659" s="223" t="str">
        <f>Table1[[#This Row],[Home Office
Net Fee %]]</f>
        <v/>
      </c>
      <c r="AK659" s="222" t="str">
        <f t="shared" si="181"/>
        <v/>
      </c>
      <c r="AL659" s="222" t="str">
        <f t="shared" si="182"/>
        <v/>
      </c>
      <c r="AM659" s="215" t="str">
        <f>IFERROR(IF(#REF!="Yes",$AK659,($AK659+$AD659*0.5)),"")</f>
        <v/>
      </c>
      <c r="AN659" s="215" t="str">
        <f>IFERROR(IF(#REF!="Yes",$AL659,($AL659+$AE659*0.5)),"")</f>
        <v/>
      </c>
      <c r="AO659" s="374" t="str">
        <f>IF(ISBLANK('Team Roster Proposed - FBR'!Q660),"",'Team Roster Proposed - FBR'!Q660)</f>
        <v/>
      </c>
      <c r="AP659" s="226" t="e">
        <f>IF(ISBLANK(#REF!),"",#REF!)</f>
        <v>#REF!</v>
      </c>
      <c r="AQ659" s="226" t="e">
        <f>IF(ISBLANK(#REF!),"",#REF!)</f>
        <v>#REF!</v>
      </c>
      <c r="AR659" s="226" t="e">
        <f>IF(ISBLANK(#REF!),"",#REF!)</f>
        <v>#REF!</v>
      </c>
      <c r="AS659" s="219" t="e">
        <f>IF(ISBLANK(#REF!),"",#REF!)</f>
        <v>#REF!</v>
      </c>
      <c r="AT659" s="219" t="e">
        <f>IF(ISBLANK(#REF!),"",#REF!)</f>
        <v>#REF!</v>
      </c>
      <c r="AU659" s="219" t="e">
        <f>IF(ISBLANK(#REF!),"",#REF!)</f>
        <v>#REF!</v>
      </c>
      <c r="AV659" s="219" t="e">
        <f>IF(ISBLANK(#REF!),"",#REF!)</f>
        <v>#REF!</v>
      </c>
      <c r="AW659" s="219" t="e">
        <f>IF(ISBLANK(#REF!),"",#REF!)</f>
        <v>#REF!</v>
      </c>
      <c r="AX659" s="219" t="e">
        <f>IF(ISBLANK(#REF!),"",#REF!)</f>
        <v>#REF!</v>
      </c>
      <c r="AY659" s="226" t="e">
        <f>IF(ISBLANK(#REF!),"",#REF!)</f>
        <v>#REF!</v>
      </c>
      <c r="AZ659" s="219" t="e">
        <f>IF(ISBLANK(#REF!),"",#REF!)</f>
        <v>#REF!</v>
      </c>
      <c r="BA659" s="219" t="e">
        <f>IF(ISBLANK(#REF!),"",#REF!)</f>
        <v>#REF!</v>
      </c>
      <c r="BB659" s="219" t="e">
        <f>IF(ISBLANK(#REF!),"",#REF!)</f>
        <v>#REF!</v>
      </c>
      <c r="BC659" s="219" t="e">
        <f>IF(ISBLANK(#REF!),"",#REF!)</f>
        <v>#REF!</v>
      </c>
      <c r="BD659" s="219" t="e">
        <f>IF(ISBLANK(#REF!),"",#REF!)</f>
        <v>#REF!</v>
      </c>
      <c r="BE659" s="219" t="e">
        <f>IF(ISBLANK(#REF!),"",#REF!)</f>
        <v>#REF!</v>
      </c>
      <c r="BF659" s="219" t="e">
        <f>IF(ISBLANK(#REF!),"",#REF!)</f>
        <v>#REF!</v>
      </c>
      <c r="BG659" s="219" t="e">
        <f>IF(ISBLANK(#REF!),"",#REF!)</f>
        <v>#REF!</v>
      </c>
      <c r="BH659" s="219" t="e">
        <f>IF(ISBLANK(#REF!),"",#REF!)</f>
        <v>#REF!</v>
      </c>
      <c r="BI659" s="219" t="e">
        <f>IF(ISBLANK(#REF!),"",#REF!)</f>
        <v>#REF!</v>
      </c>
      <c r="BJ659" s="219" t="e">
        <f>IF(ISBLANK(#REF!),"",#REF!)</f>
        <v>#REF!</v>
      </c>
      <c r="BK659" s="219" t="e">
        <f>IF(ISBLANK(#REF!),"",#REF!)</f>
        <v>#REF!</v>
      </c>
      <c r="BL659" s="219" t="e">
        <f>IF(ISBLANK(#REF!),"",#REF!)</f>
        <v>#REF!</v>
      </c>
      <c r="BM659" s="219" t="e">
        <f>IF(ISBLANK(#REF!),"",#REF!)</f>
        <v>#REF!</v>
      </c>
      <c r="BN659" s="219" t="e">
        <f>IF(ISBLANK(#REF!),"",#REF!)</f>
        <v>#REF!</v>
      </c>
      <c r="BO659" s="227" t="e">
        <f t="shared" si="183"/>
        <v>#REF!</v>
      </c>
      <c r="BP659" s="228" t="str">
        <f t="shared" si="186"/>
        <v/>
      </c>
      <c r="BQ659" s="229" t="str">
        <f t="shared" si="170"/>
        <v/>
      </c>
      <c r="BR659" s="228" t="e">
        <f t="shared" si="184"/>
        <v>#REF!</v>
      </c>
      <c r="BS659" s="230" t="e">
        <f t="shared" si="185"/>
        <v>#REF!</v>
      </c>
    </row>
    <row r="660" spans="1:71">
      <c r="A660" s="213" t="e">
        <f>IF(ISBLANK(#REF!),"",#REF!)</f>
        <v>#REF!</v>
      </c>
      <c r="B660" s="214" t="e">
        <f>IF(ISBLANK(#REF!),"",#REF!)</f>
        <v>#REF!</v>
      </c>
      <c r="C660" s="214" t="e">
        <f>IF(ISBLANK(#REF!),"",#REF!)</f>
        <v>#REF!</v>
      </c>
      <c r="D660" s="214" t="e">
        <f>IF(ISBLANK(#REF!),"",#REF!)</f>
        <v>#REF!</v>
      </c>
      <c r="E660" s="214" t="e">
        <f>IF(ISBLANK(#REF!),"",#REF!)</f>
        <v>#REF!</v>
      </c>
      <c r="F660" s="214" t="e">
        <f>IF(ISBLANK(#REF!),"",#REF!)</f>
        <v>#REF!</v>
      </c>
      <c r="G660" s="214" t="e">
        <f>IF(ISBLANK(#REF!),"",#REF!)</f>
        <v>#REF!</v>
      </c>
      <c r="H660" s="215" t="e">
        <f>IF(ISBLANK(#REF!),"",#REF!)</f>
        <v>#REF!</v>
      </c>
      <c r="I660" s="214" t="e">
        <f>IF(ISBLANK(#REF!),"",#REF!)</f>
        <v>#REF!</v>
      </c>
      <c r="J660" s="216" t="e">
        <f>IF(ISBLANK(#REF!),"",#REF!)</f>
        <v>#REF!</v>
      </c>
      <c r="K660" s="217" t="e">
        <f>IF(ISBLANK(#REF!),"",#REF!)</f>
        <v>#REF!</v>
      </c>
      <c r="L660" s="217" t="e">
        <f>IF(ISBLANK(#REF!),"",#REF!)</f>
        <v>#REF!</v>
      </c>
      <c r="M660" s="218" t="e">
        <f>IF(ISBLANK(#REF!),"",#REF!)</f>
        <v>#REF!</v>
      </c>
      <c r="N660" s="218" t="e">
        <f>IF(ISBLANK(#REF!),"",#REF!)</f>
        <v>#REF!</v>
      </c>
      <c r="O660" s="220" t="str">
        <f>IFERROR(VLOOKUP(_xlfn.CONCAT('Team Roster - Final'!$A660," : ",'Team Roster - Final'!$BM660),'Rate Calculations'!$C$4:$G$1100,5,FALSE),"")</f>
        <v/>
      </c>
      <c r="P660" s="225">
        <f>IF(ISBLANK('Rate Calculations'!$H662),"",'Rate Calculations'!$H662)</f>
        <v>1.7500000000000002E-2</v>
      </c>
      <c r="Q660" s="220" t="str">
        <f t="shared" si="171"/>
        <v/>
      </c>
      <c r="R660" s="221">
        <f>IF(ISBLANK('Rate Calculations'!$J662),"",'Rate Calculations'!$J662)</f>
        <v>3.5000000000000003E-2</v>
      </c>
      <c r="S660" s="220" t="str">
        <f t="shared" si="172"/>
        <v/>
      </c>
      <c r="T660" s="225" t="str">
        <f>IFERROR(VLOOKUP(_xlfn.CONCAT('Team Roster - Final'!$A660," : ",'Team Roster - Final'!$BM660),'Rate Calculations'!$C$4:$S$1100,10,FALSE),"")</f>
        <v/>
      </c>
      <c r="U660" s="225" t="str">
        <f>IFERROR(VLOOKUP(_xlfn.CONCAT('Team Roster - Final'!$A660," : ",'Team Roster - Final'!$BM660),'Rate Calculations'!$C$4:$S$1100,11,FALSE),"")</f>
        <v/>
      </c>
      <c r="V660" s="222" t="str">
        <f t="shared" si="173"/>
        <v/>
      </c>
      <c r="W660" s="222" t="str">
        <f t="shared" si="174"/>
        <v/>
      </c>
      <c r="X660" s="223" t="str">
        <f>IFERROR(VLOOKUP(_xlfn.CONCAT('Team Roster - Final'!$A660," : ",'Team Roster - Final'!$BM660),'Rate Calculations'!$C$4:$S$1100,14,FALSE),"")</f>
        <v/>
      </c>
      <c r="Y660" s="222" t="str">
        <f t="shared" si="175"/>
        <v/>
      </c>
      <c r="Z660" s="222" t="str">
        <f t="shared" si="176"/>
        <v/>
      </c>
      <c r="AA660" s="224" t="str">
        <f>IFERROR(IF(#REF!="Yes",$Y660, $Y660+$Q660*0.5),"")</f>
        <v/>
      </c>
      <c r="AB660" s="224" t="str">
        <f>IFERROR(IF(#REF!="Yes",$Z660, $Z660+$S660*0.5),"")</f>
        <v/>
      </c>
      <c r="AC660" s="220" t="str">
        <f>IFERROR(VLOOKUP(_xlfn.CONCAT('Team Roster - Final'!$A660," : ",'Team Roster - Final'!$BM660),'Rate Calculations'!$C$4:$U$1100,19,FALSE),"")</f>
        <v/>
      </c>
      <c r="AD660" s="220" t="str">
        <f t="shared" si="177"/>
        <v/>
      </c>
      <c r="AE660" s="220" t="str">
        <f t="shared" si="178"/>
        <v/>
      </c>
      <c r="AF660" s="225" t="str">
        <f>IFERROR(VLOOKUP(_xlfn.CONCAT('Team Roster - Final'!$A660," : ",'Team Roster - Final'!$BM660),'Rate Calculations'!$C$4:$AB$1100,22,FALSE),"")</f>
        <v/>
      </c>
      <c r="AG660" s="225" t="str">
        <f>IFERROR(VLOOKUP(_xlfn.CONCAT('Team Roster - Final'!$A660," : ",'Team Roster - Final'!$BM660),'Rate Calculations'!$C$4:$AB$1100,23,FALSE),"")</f>
        <v/>
      </c>
      <c r="AH660" s="222" t="str">
        <f t="shared" si="179"/>
        <v/>
      </c>
      <c r="AI660" s="222" t="str">
        <f t="shared" si="180"/>
        <v/>
      </c>
      <c r="AJ660" s="223" t="str">
        <f>Table1[[#This Row],[Home Office
Net Fee %]]</f>
        <v/>
      </c>
      <c r="AK660" s="222" t="str">
        <f t="shared" si="181"/>
        <v/>
      </c>
      <c r="AL660" s="222" t="str">
        <f t="shared" si="182"/>
        <v/>
      </c>
      <c r="AM660" s="215" t="str">
        <f>IFERROR(IF(#REF!="Yes",$AK660,($AK660+$AD660*0.5)),"")</f>
        <v/>
      </c>
      <c r="AN660" s="215" t="str">
        <f>IFERROR(IF(#REF!="Yes",$AL660,($AL660+$AE660*0.5)),"")</f>
        <v/>
      </c>
      <c r="AO660" s="374" t="str">
        <f>IF(ISBLANK('Team Roster Proposed - FBR'!Q661),"",'Team Roster Proposed - FBR'!Q661)</f>
        <v/>
      </c>
      <c r="AP660" s="226" t="e">
        <f>IF(ISBLANK(#REF!),"",#REF!)</f>
        <v>#REF!</v>
      </c>
      <c r="AQ660" s="226" t="e">
        <f>IF(ISBLANK(#REF!),"",#REF!)</f>
        <v>#REF!</v>
      </c>
      <c r="AR660" s="226" t="e">
        <f>IF(ISBLANK(#REF!),"",#REF!)</f>
        <v>#REF!</v>
      </c>
      <c r="AS660" s="219" t="e">
        <f>IF(ISBLANK(#REF!),"",#REF!)</f>
        <v>#REF!</v>
      </c>
      <c r="AT660" s="219" t="e">
        <f>IF(ISBLANK(#REF!),"",#REF!)</f>
        <v>#REF!</v>
      </c>
      <c r="AU660" s="219" t="e">
        <f>IF(ISBLANK(#REF!),"",#REF!)</f>
        <v>#REF!</v>
      </c>
      <c r="AV660" s="219" t="e">
        <f>IF(ISBLANK(#REF!),"",#REF!)</f>
        <v>#REF!</v>
      </c>
      <c r="AW660" s="219" t="e">
        <f>IF(ISBLANK(#REF!),"",#REF!)</f>
        <v>#REF!</v>
      </c>
      <c r="AX660" s="219" t="e">
        <f>IF(ISBLANK(#REF!),"",#REF!)</f>
        <v>#REF!</v>
      </c>
      <c r="AY660" s="226" t="e">
        <f>IF(ISBLANK(#REF!),"",#REF!)</f>
        <v>#REF!</v>
      </c>
      <c r="AZ660" s="219" t="e">
        <f>IF(ISBLANK(#REF!),"",#REF!)</f>
        <v>#REF!</v>
      </c>
      <c r="BA660" s="219" t="e">
        <f>IF(ISBLANK(#REF!),"",#REF!)</f>
        <v>#REF!</v>
      </c>
      <c r="BB660" s="219" t="e">
        <f>IF(ISBLANK(#REF!),"",#REF!)</f>
        <v>#REF!</v>
      </c>
      <c r="BC660" s="219" t="e">
        <f>IF(ISBLANK(#REF!),"",#REF!)</f>
        <v>#REF!</v>
      </c>
      <c r="BD660" s="219" t="e">
        <f>IF(ISBLANK(#REF!),"",#REF!)</f>
        <v>#REF!</v>
      </c>
      <c r="BE660" s="219" t="e">
        <f>IF(ISBLANK(#REF!),"",#REF!)</f>
        <v>#REF!</v>
      </c>
      <c r="BF660" s="219" t="e">
        <f>IF(ISBLANK(#REF!),"",#REF!)</f>
        <v>#REF!</v>
      </c>
      <c r="BG660" s="219" t="e">
        <f>IF(ISBLANK(#REF!),"",#REF!)</f>
        <v>#REF!</v>
      </c>
      <c r="BH660" s="219" t="e">
        <f>IF(ISBLANK(#REF!),"",#REF!)</f>
        <v>#REF!</v>
      </c>
      <c r="BI660" s="219" t="e">
        <f>IF(ISBLANK(#REF!),"",#REF!)</f>
        <v>#REF!</v>
      </c>
      <c r="BJ660" s="219" t="e">
        <f>IF(ISBLANK(#REF!),"",#REF!)</f>
        <v>#REF!</v>
      </c>
      <c r="BK660" s="219" t="e">
        <f>IF(ISBLANK(#REF!),"",#REF!)</f>
        <v>#REF!</v>
      </c>
      <c r="BL660" s="219" t="e">
        <f>IF(ISBLANK(#REF!),"",#REF!)</f>
        <v>#REF!</v>
      </c>
      <c r="BM660" s="219" t="e">
        <f>IF(ISBLANK(#REF!),"",#REF!)</f>
        <v>#REF!</v>
      </c>
      <c r="BN660" s="219" t="e">
        <f>IF(ISBLANK(#REF!),"",#REF!)</f>
        <v>#REF!</v>
      </c>
      <c r="BO660" s="227" t="e">
        <f t="shared" si="183"/>
        <v>#REF!</v>
      </c>
      <c r="BP660" s="228" t="str">
        <f t="shared" si="186"/>
        <v/>
      </c>
      <c r="BQ660" s="229" t="str">
        <f t="shared" si="170"/>
        <v/>
      </c>
      <c r="BR660" s="228" t="e">
        <f t="shared" si="184"/>
        <v>#REF!</v>
      </c>
      <c r="BS660" s="230" t="e">
        <f t="shared" si="185"/>
        <v>#REF!</v>
      </c>
    </row>
    <row r="661" spans="1:71">
      <c r="A661" s="213" t="e">
        <f>IF(ISBLANK(#REF!),"",#REF!)</f>
        <v>#REF!</v>
      </c>
      <c r="B661" s="214" t="e">
        <f>IF(ISBLANK(#REF!),"",#REF!)</f>
        <v>#REF!</v>
      </c>
      <c r="C661" s="214" t="e">
        <f>IF(ISBLANK(#REF!),"",#REF!)</f>
        <v>#REF!</v>
      </c>
      <c r="D661" s="214" t="e">
        <f>IF(ISBLANK(#REF!),"",#REF!)</f>
        <v>#REF!</v>
      </c>
      <c r="E661" s="214" t="e">
        <f>IF(ISBLANK(#REF!),"",#REF!)</f>
        <v>#REF!</v>
      </c>
      <c r="F661" s="214" t="e">
        <f>IF(ISBLANK(#REF!),"",#REF!)</f>
        <v>#REF!</v>
      </c>
      <c r="G661" s="214" t="e">
        <f>IF(ISBLANK(#REF!),"",#REF!)</f>
        <v>#REF!</v>
      </c>
      <c r="H661" s="215" t="e">
        <f>IF(ISBLANK(#REF!),"",#REF!)</f>
        <v>#REF!</v>
      </c>
      <c r="I661" s="214" t="e">
        <f>IF(ISBLANK(#REF!),"",#REF!)</f>
        <v>#REF!</v>
      </c>
      <c r="J661" s="216" t="e">
        <f>IF(ISBLANK(#REF!),"",#REF!)</f>
        <v>#REF!</v>
      </c>
      <c r="K661" s="217" t="e">
        <f>IF(ISBLANK(#REF!),"",#REF!)</f>
        <v>#REF!</v>
      </c>
      <c r="L661" s="217" t="e">
        <f>IF(ISBLANK(#REF!),"",#REF!)</f>
        <v>#REF!</v>
      </c>
      <c r="M661" s="218" t="e">
        <f>IF(ISBLANK(#REF!),"",#REF!)</f>
        <v>#REF!</v>
      </c>
      <c r="N661" s="218" t="e">
        <f>IF(ISBLANK(#REF!),"",#REF!)</f>
        <v>#REF!</v>
      </c>
      <c r="O661" s="220" t="str">
        <f>IFERROR(VLOOKUP(_xlfn.CONCAT('Team Roster - Final'!$A661," : ",'Team Roster - Final'!$BM661),'Rate Calculations'!$C$4:$G$1100,5,FALSE),"")</f>
        <v/>
      </c>
      <c r="P661" s="225">
        <f>IF(ISBLANK('Rate Calculations'!$H663),"",'Rate Calculations'!$H663)</f>
        <v>1.7500000000000002E-2</v>
      </c>
      <c r="Q661" s="220" t="str">
        <f t="shared" si="171"/>
        <v/>
      </c>
      <c r="R661" s="221">
        <f>IF(ISBLANK('Rate Calculations'!$J663),"",'Rate Calculations'!$J663)</f>
        <v>3.5000000000000003E-2</v>
      </c>
      <c r="S661" s="220" t="str">
        <f t="shared" si="172"/>
        <v/>
      </c>
      <c r="T661" s="225" t="str">
        <f>IFERROR(VLOOKUP(_xlfn.CONCAT('Team Roster - Final'!$A661," : ",'Team Roster - Final'!$BM661),'Rate Calculations'!$C$4:$S$1100,10,FALSE),"")</f>
        <v/>
      </c>
      <c r="U661" s="225" t="str">
        <f>IFERROR(VLOOKUP(_xlfn.CONCAT('Team Roster - Final'!$A661," : ",'Team Roster - Final'!$BM661),'Rate Calculations'!$C$4:$S$1100,11,FALSE),"")</f>
        <v/>
      </c>
      <c r="V661" s="222" t="str">
        <f t="shared" si="173"/>
        <v/>
      </c>
      <c r="W661" s="222" t="str">
        <f t="shared" si="174"/>
        <v/>
      </c>
      <c r="X661" s="223" t="str">
        <f>IFERROR(VLOOKUP(_xlfn.CONCAT('Team Roster - Final'!$A661," : ",'Team Roster - Final'!$BM661),'Rate Calculations'!$C$4:$S$1100,14,FALSE),"")</f>
        <v/>
      </c>
      <c r="Y661" s="222" t="str">
        <f t="shared" si="175"/>
        <v/>
      </c>
      <c r="Z661" s="222" t="str">
        <f t="shared" si="176"/>
        <v/>
      </c>
      <c r="AA661" s="224" t="str">
        <f>IFERROR(IF(#REF!="Yes",$Y661, $Y661+$Q661*0.5),"")</f>
        <v/>
      </c>
      <c r="AB661" s="224" t="str">
        <f>IFERROR(IF(#REF!="Yes",$Z661, $Z661+$S661*0.5),"")</f>
        <v/>
      </c>
      <c r="AC661" s="220" t="str">
        <f>IFERROR(VLOOKUP(_xlfn.CONCAT('Team Roster - Final'!$A661," : ",'Team Roster - Final'!$BM661),'Rate Calculations'!$C$4:$U$1100,19,FALSE),"")</f>
        <v/>
      </c>
      <c r="AD661" s="220" t="str">
        <f t="shared" si="177"/>
        <v/>
      </c>
      <c r="AE661" s="220" t="str">
        <f t="shared" si="178"/>
        <v/>
      </c>
      <c r="AF661" s="225" t="str">
        <f>IFERROR(VLOOKUP(_xlfn.CONCAT('Team Roster - Final'!$A661," : ",'Team Roster - Final'!$BM661),'Rate Calculations'!$C$4:$AB$1100,22,FALSE),"")</f>
        <v/>
      </c>
      <c r="AG661" s="225" t="str">
        <f>IFERROR(VLOOKUP(_xlfn.CONCAT('Team Roster - Final'!$A661," : ",'Team Roster - Final'!$BM661),'Rate Calculations'!$C$4:$AB$1100,23,FALSE),"")</f>
        <v/>
      </c>
      <c r="AH661" s="222" t="str">
        <f t="shared" si="179"/>
        <v/>
      </c>
      <c r="AI661" s="222" t="str">
        <f t="shared" si="180"/>
        <v/>
      </c>
      <c r="AJ661" s="223" t="str">
        <f>Table1[[#This Row],[Home Office
Net Fee %]]</f>
        <v/>
      </c>
      <c r="AK661" s="222" t="str">
        <f t="shared" si="181"/>
        <v/>
      </c>
      <c r="AL661" s="222" t="str">
        <f t="shared" si="182"/>
        <v/>
      </c>
      <c r="AM661" s="215" t="str">
        <f>IFERROR(IF(#REF!="Yes",$AK661,($AK661+$AD661*0.5)),"")</f>
        <v/>
      </c>
      <c r="AN661" s="215" t="str">
        <f>IFERROR(IF(#REF!="Yes",$AL661,($AL661+$AE661*0.5)),"")</f>
        <v/>
      </c>
      <c r="AO661" s="374" t="str">
        <f>IF(ISBLANK('Team Roster Proposed - FBR'!Q662),"",'Team Roster Proposed - FBR'!Q662)</f>
        <v/>
      </c>
      <c r="AP661" s="226" t="e">
        <f>IF(ISBLANK(#REF!),"",#REF!)</f>
        <v>#REF!</v>
      </c>
      <c r="AQ661" s="226" t="e">
        <f>IF(ISBLANK(#REF!),"",#REF!)</f>
        <v>#REF!</v>
      </c>
      <c r="AR661" s="226" t="e">
        <f>IF(ISBLANK(#REF!),"",#REF!)</f>
        <v>#REF!</v>
      </c>
      <c r="AS661" s="219" t="e">
        <f>IF(ISBLANK(#REF!),"",#REF!)</f>
        <v>#REF!</v>
      </c>
      <c r="AT661" s="219" t="e">
        <f>IF(ISBLANK(#REF!),"",#REF!)</f>
        <v>#REF!</v>
      </c>
      <c r="AU661" s="219" t="e">
        <f>IF(ISBLANK(#REF!),"",#REF!)</f>
        <v>#REF!</v>
      </c>
      <c r="AV661" s="219" t="e">
        <f>IF(ISBLANK(#REF!),"",#REF!)</f>
        <v>#REF!</v>
      </c>
      <c r="AW661" s="219" t="e">
        <f>IF(ISBLANK(#REF!),"",#REF!)</f>
        <v>#REF!</v>
      </c>
      <c r="AX661" s="219" t="e">
        <f>IF(ISBLANK(#REF!),"",#REF!)</f>
        <v>#REF!</v>
      </c>
      <c r="AY661" s="226" t="e">
        <f>IF(ISBLANK(#REF!),"",#REF!)</f>
        <v>#REF!</v>
      </c>
      <c r="AZ661" s="219" t="e">
        <f>IF(ISBLANK(#REF!),"",#REF!)</f>
        <v>#REF!</v>
      </c>
      <c r="BA661" s="219" t="e">
        <f>IF(ISBLANK(#REF!),"",#REF!)</f>
        <v>#REF!</v>
      </c>
      <c r="BB661" s="219" t="e">
        <f>IF(ISBLANK(#REF!),"",#REF!)</f>
        <v>#REF!</v>
      </c>
      <c r="BC661" s="219" t="e">
        <f>IF(ISBLANK(#REF!),"",#REF!)</f>
        <v>#REF!</v>
      </c>
      <c r="BD661" s="219" t="e">
        <f>IF(ISBLANK(#REF!),"",#REF!)</f>
        <v>#REF!</v>
      </c>
      <c r="BE661" s="219" t="e">
        <f>IF(ISBLANK(#REF!),"",#REF!)</f>
        <v>#REF!</v>
      </c>
      <c r="BF661" s="219" t="e">
        <f>IF(ISBLANK(#REF!),"",#REF!)</f>
        <v>#REF!</v>
      </c>
      <c r="BG661" s="219" t="e">
        <f>IF(ISBLANK(#REF!),"",#REF!)</f>
        <v>#REF!</v>
      </c>
      <c r="BH661" s="219" t="e">
        <f>IF(ISBLANK(#REF!),"",#REF!)</f>
        <v>#REF!</v>
      </c>
      <c r="BI661" s="219" t="e">
        <f>IF(ISBLANK(#REF!),"",#REF!)</f>
        <v>#REF!</v>
      </c>
      <c r="BJ661" s="219" t="e">
        <f>IF(ISBLANK(#REF!),"",#REF!)</f>
        <v>#REF!</v>
      </c>
      <c r="BK661" s="219" t="e">
        <f>IF(ISBLANK(#REF!),"",#REF!)</f>
        <v>#REF!</v>
      </c>
      <c r="BL661" s="219" t="e">
        <f>IF(ISBLANK(#REF!),"",#REF!)</f>
        <v>#REF!</v>
      </c>
      <c r="BM661" s="219" t="e">
        <f>IF(ISBLANK(#REF!),"",#REF!)</f>
        <v>#REF!</v>
      </c>
      <c r="BN661" s="219" t="e">
        <f>IF(ISBLANK(#REF!),"",#REF!)</f>
        <v>#REF!</v>
      </c>
      <c r="BO661" s="227" t="e">
        <f t="shared" si="183"/>
        <v>#REF!</v>
      </c>
      <c r="BP661" s="228" t="str">
        <f t="shared" si="186"/>
        <v/>
      </c>
      <c r="BQ661" s="229" t="str">
        <f t="shared" si="170"/>
        <v/>
      </c>
      <c r="BR661" s="228" t="e">
        <f t="shared" si="184"/>
        <v>#REF!</v>
      </c>
      <c r="BS661" s="230" t="e">
        <f t="shared" si="185"/>
        <v>#REF!</v>
      </c>
    </row>
    <row r="662" spans="1:71">
      <c r="A662" s="213" t="e">
        <f>IF(ISBLANK(#REF!),"",#REF!)</f>
        <v>#REF!</v>
      </c>
      <c r="B662" s="214" t="e">
        <f>IF(ISBLANK(#REF!),"",#REF!)</f>
        <v>#REF!</v>
      </c>
      <c r="C662" s="214" t="e">
        <f>IF(ISBLANK(#REF!),"",#REF!)</f>
        <v>#REF!</v>
      </c>
      <c r="D662" s="214" t="e">
        <f>IF(ISBLANK(#REF!),"",#REF!)</f>
        <v>#REF!</v>
      </c>
      <c r="E662" s="214" t="e">
        <f>IF(ISBLANK(#REF!),"",#REF!)</f>
        <v>#REF!</v>
      </c>
      <c r="F662" s="214" t="e">
        <f>IF(ISBLANK(#REF!),"",#REF!)</f>
        <v>#REF!</v>
      </c>
      <c r="G662" s="214" t="e">
        <f>IF(ISBLANK(#REF!),"",#REF!)</f>
        <v>#REF!</v>
      </c>
      <c r="H662" s="215" t="e">
        <f>IF(ISBLANK(#REF!),"",#REF!)</f>
        <v>#REF!</v>
      </c>
      <c r="I662" s="214" t="e">
        <f>IF(ISBLANK(#REF!),"",#REF!)</f>
        <v>#REF!</v>
      </c>
      <c r="J662" s="216" t="e">
        <f>IF(ISBLANK(#REF!),"",#REF!)</f>
        <v>#REF!</v>
      </c>
      <c r="K662" s="217" t="e">
        <f>IF(ISBLANK(#REF!),"",#REF!)</f>
        <v>#REF!</v>
      </c>
      <c r="L662" s="217" t="e">
        <f>IF(ISBLANK(#REF!),"",#REF!)</f>
        <v>#REF!</v>
      </c>
      <c r="M662" s="218" t="e">
        <f>IF(ISBLANK(#REF!),"",#REF!)</f>
        <v>#REF!</v>
      </c>
      <c r="N662" s="218" t="e">
        <f>IF(ISBLANK(#REF!),"",#REF!)</f>
        <v>#REF!</v>
      </c>
      <c r="O662" s="220" t="str">
        <f>IFERROR(VLOOKUP(_xlfn.CONCAT('Team Roster - Final'!$A662," : ",'Team Roster - Final'!$BM662),'Rate Calculations'!$C$4:$G$1100,5,FALSE),"")</f>
        <v/>
      </c>
      <c r="P662" s="225">
        <f>IF(ISBLANK('Rate Calculations'!$H664),"",'Rate Calculations'!$H664)</f>
        <v>1.7500000000000002E-2</v>
      </c>
      <c r="Q662" s="220" t="str">
        <f t="shared" si="171"/>
        <v/>
      </c>
      <c r="R662" s="221">
        <f>IF(ISBLANK('Rate Calculations'!$J664),"",'Rate Calculations'!$J664)</f>
        <v>3.5000000000000003E-2</v>
      </c>
      <c r="S662" s="220" t="str">
        <f t="shared" si="172"/>
        <v/>
      </c>
      <c r="T662" s="225" t="str">
        <f>IFERROR(VLOOKUP(_xlfn.CONCAT('Team Roster - Final'!$A662," : ",'Team Roster - Final'!$BM662),'Rate Calculations'!$C$4:$S$1100,10,FALSE),"")</f>
        <v/>
      </c>
      <c r="U662" s="225" t="str">
        <f>IFERROR(VLOOKUP(_xlfn.CONCAT('Team Roster - Final'!$A662," : ",'Team Roster - Final'!$BM662),'Rate Calculations'!$C$4:$S$1100,11,FALSE),"")</f>
        <v/>
      </c>
      <c r="V662" s="222" t="str">
        <f t="shared" si="173"/>
        <v/>
      </c>
      <c r="W662" s="222" t="str">
        <f t="shared" si="174"/>
        <v/>
      </c>
      <c r="X662" s="223" t="str">
        <f>IFERROR(VLOOKUP(_xlfn.CONCAT('Team Roster - Final'!$A662," : ",'Team Roster - Final'!$BM662),'Rate Calculations'!$C$4:$S$1100,14,FALSE),"")</f>
        <v/>
      </c>
      <c r="Y662" s="222" t="str">
        <f t="shared" si="175"/>
        <v/>
      </c>
      <c r="Z662" s="222" t="str">
        <f t="shared" si="176"/>
        <v/>
      </c>
      <c r="AA662" s="224" t="str">
        <f>IFERROR(IF(#REF!="Yes",$Y662, $Y662+$Q662*0.5),"")</f>
        <v/>
      </c>
      <c r="AB662" s="224" t="str">
        <f>IFERROR(IF(#REF!="Yes",$Z662, $Z662+$S662*0.5),"")</f>
        <v/>
      </c>
      <c r="AC662" s="220" t="str">
        <f>IFERROR(VLOOKUP(_xlfn.CONCAT('Team Roster - Final'!$A662," : ",'Team Roster - Final'!$BM662),'Rate Calculations'!$C$4:$U$1100,19,FALSE),"")</f>
        <v/>
      </c>
      <c r="AD662" s="220" t="str">
        <f t="shared" si="177"/>
        <v/>
      </c>
      <c r="AE662" s="220" t="str">
        <f t="shared" si="178"/>
        <v/>
      </c>
      <c r="AF662" s="225" t="str">
        <f>IFERROR(VLOOKUP(_xlfn.CONCAT('Team Roster - Final'!$A662," : ",'Team Roster - Final'!$BM662),'Rate Calculations'!$C$4:$AB$1100,22,FALSE),"")</f>
        <v/>
      </c>
      <c r="AG662" s="225" t="str">
        <f>IFERROR(VLOOKUP(_xlfn.CONCAT('Team Roster - Final'!$A662," : ",'Team Roster - Final'!$BM662),'Rate Calculations'!$C$4:$AB$1100,23,FALSE),"")</f>
        <v/>
      </c>
      <c r="AH662" s="222" t="str">
        <f t="shared" si="179"/>
        <v/>
      </c>
      <c r="AI662" s="222" t="str">
        <f t="shared" si="180"/>
        <v/>
      </c>
      <c r="AJ662" s="223" t="str">
        <f>Table1[[#This Row],[Home Office
Net Fee %]]</f>
        <v/>
      </c>
      <c r="AK662" s="222" t="str">
        <f t="shared" si="181"/>
        <v/>
      </c>
      <c r="AL662" s="222" t="str">
        <f t="shared" si="182"/>
        <v/>
      </c>
      <c r="AM662" s="215" t="str">
        <f>IFERROR(IF(#REF!="Yes",$AK662,($AK662+$AD662*0.5)),"")</f>
        <v/>
      </c>
      <c r="AN662" s="215" t="str">
        <f>IFERROR(IF(#REF!="Yes",$AL662,($AL662+$AE662*0.5)),"")</f>
        <v/>
      </c>
      <c r="AO662" s="374" t="str">
        <f>IF(ISBLANK('Team Roster Proposed - FBR'!Q663),"",'Team Roster Proposed - FBR'!Q663)</f>
        <v/>
      </c>
      <c r="AP662" s="226" t="e">
        <f>IF(ISBLANK(#REF!),"",#REF!)</f>
        <v>#REF!</v>
      </c>
      <c r="AQ662" s="226" t="e">
        <f>IF(ISBLANK(#REF!),"",#REF!)</f>
        <v>#REF!</v>
      </c>
      <c r="AR662" s="226" t="e">
        <f>IF(ISBLANK(#REF!),"",#REF!)</f>
        <v>#REF!</v>
      </c>
      <c r="AS662" s="219" t="e">
        <f>IF(ISBLANK(#REF!),"",#REF!)</f>
        <v>#REF!</v>
      </c>
      <c r="AT662" s="219" t="e">
        <f>IF(ISBLANK(#REF!),"",#REF!)</f>
        <v>#REF!</v>
      </c>
      <c r="AU662" s="219" t="e">
        <f>IF(ISBLANK(#REF!),"",#REF!)</f>
        <v>#REF!</v>
      </c>
      <c r="AV662" s="219" t="e">
        <f>IF(ISBLANK(#REF!),"",#REF!)</f>
        <v>#REF!</v>
      </c>
      <c r="AW662" s="219" t="e">
        <f>IF(ISBLANK(#REF!),"",#REF!)</f>
        <v>#REF!</v>
      </c>
      <c r="AX662" s="219" t="e">
        <f>IF(ISBLANK(#REF!),"",#REF!)</f>
        <v>#REF!</v>
      </c>
      <c r="AY662" s="226" t="e">
        <f>IF(ISBLANK(#REF!),"",#REF!)</f>
        <v>#REF!</v>
      </c>
      <c r="AZ662" s="219" t="e">
        <f>IF(ISBLANK(#REF!),"",#REF!)</f>
        <v>#REF!</v>
      </c>
      <c r="BA662" s="219" t="e">
        <f>IF(ISBLANK(#REF!),"",#REF!)</f>
        <v>#REF!</v>
      </c>
      <c r="BB662" s="219" t="e">
        <f>IF(ISBLANK(#REF!),"",#REF!)</f>
        <v>#REF!</v>
      </c>
      <c r="BC662" s="219" t="e">
        <f>IF(ISBLANK(#REF!),"",#REF!)</f>
        <v>#REF!</v>
      </c>
      <c r="BD662" s="219" t="e">
        <f>IF(ISBLANK(#REF!),"",#REF!)</f>
        <v>#REF!</v>
      </c>
      <c r="BE662" s="219" t="e">
        <f>IF(ISBLANK(#REF!),"",#REF!)</f>
        <v>#REF!</v>
      </c>
      <c r="BF662" s="219" t="e">
        <f>IF(ISBLANK(#REF!),"",#REF!)</f>
        <v>#REF!</v>
      </c>
      <c r="BG662" s="219" t="e">
        <f>IF(ISBLANK(#REF!),"",#REF!)</f>
        <v>#REF!</v>
      </c>
      <c r="BH662" s="219" t="e">
        <f>IF(ISBLANK(#REF!),"",#REF!)</f>
        <v>#REF!</v>
      </c>
      <c r="BI662" s="219" t="e">
        <f>IF(ISBLANK(#REF!),"",#REF!)</f>
        <v>#REF!</v>
      </c>
      <c r="BJ662" s="219" t="e">
        <f>IF(ISBLANK(#REF!),"",#REF!)</f>
        <v>#REF!</v>
      </c>
      <c r="BK662" s="219" t="e">
        <f>IF(ISBLANK(#REF!),"",#REF!)</f>
        <v>#REF!</v>
      </c>
      <c r="BL662" s="219" t="e">
        <f>IF(ISBLANK(#REF!),"",#REF!)</f>
        <v>#REF!</v>
      </c>
      <c r="BM662" s="219" t="e">
        <f>IF(ISBLANK(#REF!),"",#REF!)</f>
        <v>#REF!</v>
      </c>
      <c r="BN662" s="219" t="e">
        <f>IF(ISBLANK(#REF!),"",#REF!)</f>
        <v>#REF!</v>
      </c>
      <c r="BO662" s="227" t="e">
        <f t="shared" si="183"/>
        <v>#REF!</v>
      </c>
      <c r="BP662" s="228" t="str">
        <f t="shared" si="186"/>
        <v/>
      </c>
      <c r="BQ662" s="229" t="str">
        <f t="shared" si="170"/>
        <v/>
      </c>
      <c r="BR662" s="228" t="e">
        <f t="shared" si="184"/>
        <v>#REF!</v>
      </c>
      <c r="BS662" s="230" t="e">
        <f t="shared" si="185"/>
        <v>#REF!</v>
      </c>
    </row>
    <row r="663" spans="1:71">
      <c r="A663" s="213" t="e">
        <f>IF(ISBLANK(#REF!),"",#REF!)</f>
        <v>#REF!</v>
      </c>
      <c r="B663" s="214" t="e">
        <f>IF(ISBLANK(#REF!),"",#REF!)</f>
        <v>#REF!</v>
      </c>
      <c r="C663" s="214" t="e">
        <f>IF(ISBLANK(#REF!),"",#REF!)</f>
        <v>#REF!</v>
      </c>
      <c r="D663" s="214" t="e">
        <f>IF(ISBLANK(#REF!),"",#REF!)</f>
        <v>#REF!</v>
      </c>
      <c r="E663" s="214" t="e">
        <f>IF(ISBLANK(#REF!),"",#REF!)</f>
        <v>#REF!</v>
      </c>
      <c r="F663" s="214" t="e">
        <f>IF(ISBLANK(#REF!),"",#REF!)</f>
        <v>#REF!</v>
      </c>
      <c r="G663" s="214" t="e">
        <f>IF(ISBLANK(#REF!),"",#REF!)</f>
        <v>#REF!</v>
      </c>
      <c r="H663" s="215" t="e">
        <f>IF(ISBLANK(#REF!),"",#REF!)</f>
        <v>#REF!</v>
      </c>
      <c r="I663" s="214" t="e">
        <f>IF(ISBLANK(#REF!),"",#REF!)</f>
        <v>#REF!</v>
      </c>
      <c r="J663" s="216" t="e">
        <f>IF(ISBLANK(#REF!),"",#REF!)</f>
        <v>#REF!</v>
      </c>
      <c r="K663" s="217" t="e">
        <f>IF(ISBLANK(#REF!),"",#REF!)</f>
        <v>#REF!</v>
      </c>
      <c r="L663" s="217" t="e">
        <f>IF(ISBLANK(#REF!),"",#REF!)</f>
        <v>#REF!</v>
      </c>
      <c r="M663" s="218" t="e">
        <f>IF(ISBLANK(#REF!),"",#REF!)</f>
        <v>#REF!</v>
      </c>
      <c r="N663" s="218" t="e">
        <f>IF(ISBLANK(#REF!),"",#REF!)</f>
        <v>#REF!</v>
      </c>
      <c r="O663" s="220" t="str">
        <f>IFERROR(VLOOKUP(_xlfn.CONCAT('Team Roster - Final'!$A663," : ",'Team Roster - Final'!$BM663),'Rate Calculations'!$C$4:$G$1100,5,FALSE),"")</f>
        <v/>
      </c>
      <c r="P663" s="225">
        <f>IF(ISBLANK('Rate Calculations'!$H665),"",'Rate Calculations'!$H665)</f>
        <v>1.7500000000000002E-2</v>
      </c>
      <c r="Q663" s="220" t="str">
        <f t="shared" si="171"/>
        <v/>
      </c>
      <c r="R663" s="221">
        <f>IF(ISBLANK('Rate Calculations'!$J665),"",'Rate Calculations'!$J665)</f>
        <v>3.5000000000000003E-2</v>
      </c>
      <c r="S663" s="220" t="str">
        <f t="shared" si="172"/>
        <v/>
      </c>
      <c r="T663" s="225" t="str">
        <f>IFERROR(VLOOKUP(_xlfn.CONCAT('Team Roster - Final'!$A663," : ",'Team Roster - Final'!$BM663),'Rate Calculations'!$C$4:$S$1100,10,FALSE),"")</f>
        <v/>
      </c>
      <c r="U663" s="225" t="str">
        <f>IFERROR(VLOOKUP(_xlfn.CONCAT('Team Roster - Final'!$A663," : ",'Team Roster - Final'!$BM663),'Rate Calculations'!$C$4:$S$1100,11,FALSE),"")</f>
        <v/>
      </c>
      <c r="V663" s="222" t="str">
        <f t="shared" si="173"/>
        <v/>
      </c>
      <c r="W663" s="222" t="str">
        <f t="shared" si="174"/>
        <v/>
      </c>
      <c r="X663" s="223" t="str">
        <f>IFERROR(VLOOKUP(_xlfn.CONCAT('Team Roster - Final'!$A663," : ",'Team Roster - Final'!$BM663),'Rate Calculations'!$C$4:$S$1100,14,FALSE),"")</f>
        <v/>
      </c>
      <c r="Y663" s="222" t="str">
        <f t="shared" si="175"/>
        <v/>
      </c>
      <c r="Z663" s="222" t="str">
        <f t="shared" si="176"/>
        <v/>
      </c>
      <c r="AA663" s="224" t="str">
        <f>IFERROR(IF(#REF!="Yes",$Y663, $Y663+$Q663*0.5),"")</f>
        <v/>
      </c>
      <c r="AB663" s="224" t="str">
        <f>IFERROR(IF(#REF!="Yes",$Z663, $Z663+$S663*0.5),"")</f>
        <v/>
      </c>
      <c r="AC663" s="220" t="str">
        <f>IFERROR(VLOOKUP(_xlfn.CONCAT('Team Roster - Final'!$A663," : ",'Team Roster - Final'!$BM663),'Rate Calculations'!$C$4:$U$1100,19,FALSE),"")</f>
        <v/>
      </c>
      <c r="AD663" s="220" t="str">
        <f t="shared" si="177"/>
        <v/>
      </c>
      <c r="AE663" s="220" t="str">
        <f t="shared" si="178"/>
        <v/>
      </c>
      <c r="AF663" s="225" t="str">
        <f>IFERROR(VLOOKUP(_xlfn.CONCAT('Team Roster - Final'!$A663," : ",'Team Roster - Final'!$BM663),'Rate Calculations'!$C$4:$AB$1100,22,FALSE),"")</f>
        <v/>
      </c>
      <c r="AG663" s="225" t="str">
        <f>IFERROR(VLOOKUP(_xlfn.CONCAT('Team Roster - Final'!$A663," : ",'Team Roster - Final'!$BM663),'Rate Calculations'!$C$4:$AB$1100,23,FALSE),"")</f>
        <v/>
      </c>
      <c r="AH663" s="222" t="str">
        <f t="shared" si="179"/>
        <v/>
      </c>
      <c r="AI663" s="222" t="str">
        <f t="shared" si="180"/>
        <v/>
      </c>
      <c r="AJ663" s="223" t="str">
        <f>Table1[[#This Row],[Home Office
Net Fee %]]</f>
        <v/>
      </c>
      <c r="AK663" s="222" t="str">
        <f t="shared" si="181"/>
        <v/>
      </c>
      <c r="AL663" s="222" t="str">
        <f t="shared" si="182"/>
        <v/>
      </c>
      <c r="AM663" s="215" t="str">
        <f>IFERROR(IF(#REF!="Yes",$AK663,($AK663+$AD663*0.5)),"")</f>
        <v/>
      </c>
      <c r="AN663" s="215" t="str">
        <f>IFERROR(IF(#REF!="Yes",$AL663,($AL663+$AE663*0.5)),"")</f>
        <v/>
      </c>
      <c r="AO663" s="374" t="str">
        <f>IF(ISBLANK('Team Roster Proposed - FBR'!Q664),"",'Team Roster Proposed - FBR'!Q664)</f>
        <v/>
      </c>
      <c r="AP663" s="226" t="e">
        <f>IF(ISBLANK(#REF!),"",#REF!)</f>
        <v>#REF!</v>
      </c>
      <c r="AQ663" s="226" t="e">
        <f>IF(ISBLANK(#REF!),"",#REF!)</f>
        <v>#REF!</v>
      </c>
      <c r="AR663" s="226" t="e">
        <f>IF(ISBLANK(#REF!),"",#REF!)</f>
        <v>#REF!</v>
      </c>
      <c r="AS663" s="219" t="e">
        <f>IF(ISBLANK(#REF!),"",#REF!)</f>
        <v>#REF!</v>
      </c>
      <c r="AT663" s="219" t="e">
        <f>IF(ISBLANK(#REF!),"",#REF!)</f>
        <v>#REF!</v>
      </c>
      <c r="AU663" s="219" t="e">
        <f>IF(ISBLANK(#REF!),"",#REF!)</f>
        <v>#REF!</v>
      </c>
      <c r="AV663" s="219" t="e">
        <f>IF(ISBLANK(#REF!),"",#REF!)</f>
        <v>#REF!</v>
      </c>
      <c r="AW663" s="219" t="e">
        <f>IF(ISBLANK(#REF!),"",#REF!)</f>
        <v>#REF!</v>
      </c>
      <c r="AX663" s="219" t="e">
        <f>IF(ISBLANK(#REF!),"",#REF!)</f>
        <v>#REF!</v>
      </c>
      <c r="AY663" s="226" t="e">
        <f>IF(ISBLANK(#REF!),"",#REF!)</f>
        <v>#REF!</v>
      </c>
      <c r="AZ663" s="219" t="e">
        <f>IF(ISBLANK(#REF!),"",#REF!)</f>
        <v>#REF!</v>
      </c>
      <c r="BA663" s="219" t="e">
        <f>IF(ISBLANK(#REF!),"",#REF!)</f>
        <v>#REF!</v>
      </c>
      <c r="BB663" s="219" t="e">
        <f>IF(ISBLANK(#REF!),"",#REF!)</f>
        <v>#REF!</v>
      </c>
      <c r="BC663" s="219" t="e">
        <f>IF(ISBLANK(#REF!),"",#REF!)</f>
        <v>#REF!</v>
      </c>
      <c r="BD663" s="219" t="e">
        <f>IF(ISBLANK(#REF!),"",#REF!)</f>
        <v>#REF!</v>
      </c>
      <c r="BE663" s="219" t="e">
        <f>IF(ISBLANK(#REF!),"",#REF!)</f>
        <v>#REF!</v>
      </c>
      <c r="BF663" s="219" t="e">
        <f>IF(ISBLANK(#REF!),"",#REF!)</f>
        <v>#REF!</v>
      </c>
      <c r="BG663" s="219" t="e">
        <f>IF(ISBLANK(#REF!),"",#REF!)</f>
        <v>#REF!</v>
      </c>
      <c r="BH663" s="219" t="e">
        <f>IF(ISBLANK(#REF!),"",#REF!)</f>
        <v>#REF!</v>
      </c>
      <c r="BI663" s="219" t="e">
        <f>IF(ISBLANK(#REF!),"",#REF!)</f>
        <v>#REF!</v>
      </c>
      <c r="BJ663" s="219" t="e">
        <f>IF(ISBLANK(#REF!),"",#REF!)</f>
        <v>#REF!</v>
      </c>
      <c r="BK663" s="219" t="e">
        <f>IF(ISBLANK(#REF!),"",#REF!)</f>
        <v>#REF!</v>
      </c>
      <c r="BL663" s="219" t="e">
        <f>IF(ISBLANK(#REF!),"",#REF!)</f>
        <v>#REF!</v>
      </c>
      <c r="BM663" s="219" t="e">
        <f>IF(ISBLANK(#REF!),"",#REF!)</f>
        <v>#REF!</v>
      </c>
      <c r="BN663" s="219" t="e">
        <f>IF(ISBLANK(#REF!),"",#REF!)</f>
        <v>#REF!</v>
      </c>
      <c r="BO663" s="227" t="e">
        <f t="shared" si="183"/>
        <v>#REF!</v>
      </c>
      <c r="BP663" s="228" t="str">
        <f t="shared" si="186"/>
        <v/>
      </c>
      <c r="BQ663" s="229" t="str">
        <f t="shared" si="170"/>
        <v/>
      </c>
      <c r="BR663" s="228" t="e">
        <f t="shared" si="184"/>
        <v>#REF!</v>
      </c>
      <c r="BS663" s="230" t="e">
        <f t="shared" si="185"/>
        <v>#REF!</v>
      </c>
    </row>
    <row r="664" spans="1:71">
      <c r="A664" s="213" t="e">
        <f>IF(ISBLANK(#REF!),"",#REF!)</f>
        <v>#REF!</v>
      </c>
      <c r="B664" s="214" t="e">
        <f>IF(ISBLANK(#REF!),"",#REF!)</f>
        <v>#REF!</v>
      </c>
      <c r="C664" s="214" t="e">
        <f>IF(ISBLANK(#REF!),"",#REF!)</f>
        <v>#REF!</v>
      </c>
      <c r="D664" s="214" t="e">
        <f>IF(ISBLANK(#REF!),"",#REF!)</f>
        <v>#REF!</v>
      </c>
      <c r="E664" s="214" t="e">
        <f>IF(ISBLANK(#REF!),"",#REF!)</f>
        <v>#REF!</v>
      </c>
      <c r="F664" s="214" t="e">
        <f>IF(ISBLANK(#REF!),"",#REF!)</f>
        <v>#REF!</v>
      </c>
      <c r="G664" s="214" t="e">
        <f>IF(ISBLANK(#REF!),"",#REF!)</f>
        <v>#REF!</v>
      </c>
      <c r="H664" s="215" t="e">
        <f>IF(ISBLANK(#REF!),"",#REF!)</f>
        <v>#REF!</v>
      </c>
      <c r="I664" s="214" t="e">
        <f>IF(ISBLANK(#REF!),"",#REF!)</f>
        <v>#REF!</v>
      </c>
      <c r="J664" s="216" t="e">
        <f>IF(ISBLANK(#REF!),"",#REF!)</f>
        <v>#REF!</v>
      </c>
      <c r="K664" s="217" t="e">
        <f>IF(ISBLANK(#REF!),"",#REF!)</f>
        <v>#REF!</v>
      </c>
      <c r="L664" s="217" t="e">
        <f>IF(ISBLANK(#REF!),"",#REF!)</f>
        <v>#REF!</v>
      </c>
      <c r="M664" s="218" t="e">
        <f>IF(ISBLANK(#REF!),"",#REF!)</f>
        <v>#REF!</v>
      </c>
      <c r="N664" s="218" t="e">
        <f>IF(ISBLANK(#REF!),"",#REF!)</f>
        <v>#REF!</v>
      </c>
      <c r="O664" s="220" t="str">
        <f>IFERROR(VLOOKUP(_xlfn.CONCAT('Team Roster - Final'!$A664," : ",'Team Roster - Final'!$BM664),'Rate Calculations'!$C$4:$G$1100,5,FALSE),"")</f>
        <v/>
      </c>
      <c r="P664" s="225">
        <f>IF(ISBLANK('Rate Calculations'!$H666),"",'Rate Calculations'!$H666)</f>
        <v>1.7500000000000002E-2</v>
      </c>
      <c r="Q664" s="220" t="str">
        <f t="shared" si="171"/>
        <v/>
      </c>
      <c r="R664" s="221">
        <f>IF(ISBLANK('Rate Calculations'!$J666),"",'Rate Calculations'!$J666)</f>
        <v>3.5000000000000003E-2</v>
      </c>
      <c r="S664" s="220" t="str">
        <f t="shared" si="172"/>
        <v/>
      </c>
      <c r="T664" s="225" t="str">
        <f>IFERROR(VLOOKUP(_xlfn.CONCAT('Team Roster - Final'!$A664," : ",'Team Roster - Final'!$BM664),'Rate Calculations'!$C$4:$S$1100,10,FALSE),"")</f>
        <v/>
      </c>
      <c r="U664" s="225" t="str">
        <f>IFERROR(VLOOKUP(_xlfn.CONCAT('Team Roster - Final'!$A664," : ",'Team Roster - Final'!$BM664),'Rate Calculations'!$C$4:$S$1100,11,FALSE),"")</f>
        <v/>
      </c>
      <c r="V664" s="222" t="str">
        <f t="shared" si="173"/>
        <v/>
      </c>
      <c r="W664" s="222" t="str">
        <f t="shared" si="174"/>
        <v/>
      </c>
      <c r="X664" s="223" t="str">
        <f>IFERROR(VLOOKUP(_xlfn.CONCAT('Team Roster - Final'!$A664," : ",'Team Roster - Final'!$BM664),'Rate Calculations'!$C$4:$S$1100,14,FALSE),"")</f>
        <v/>
      </c>
      <c r="Y664" s="222" t="str">
        <f t="shared" si="175"/>
        <v/>
      </c>
      <c r="Z664" s="222" t="str">
        <f t="shared" si="176"/>
        <v/>
      </c>
      <c r="AA664" s="224" t="str">
        <f>IFERROR(IF(#REF!="Yes",$Y664, $Y664+$Q664*0.5),"")</f>
        <v/>
      </c>
      <c r="AB664" s="224" t="str">
        <f>IFERROR(IF(#REF!="Yes",$Z664, $Z664+$S664*0.5),"")</f>
        <v/>
      </c>
      <c r="AC664" s="220" t="str">
        <f>IFERROR(VLOOKUP(_xlfn.CONCAT('Team Roster - Final'!$A664," : ",'Team Roster - Final'!$BM664),'Rate Calculations'!$C$4:$U$1100,19,FALSE),"")</f>
        <v/>
      </c>
      <c r="AD664" s="220" t="str">
        <f t="shared" si="177"/>
        <v/>
      </c>
      <c r="AE664" s="220" t="str">
        <f t="shared" si="178"/>
        <v/>
      </c>
      <c r="AF664" s="225" t="str">
        <f>IFERROR(VLOOKUP(_xlfn.CONCAT('Team Roster - Final'!$A664," : ",'Team Roster - Final'!$BM664),'Rate Calculations'!$C$4:$AB$1100,22,FALSE),"")</f>
        <v/>
      </c>
      <c r="AG664" s="225" t="str">
        <f>IFERROR(VLOOKUP(_xlfn.CONCAT('Team Roster - Final'!$A664," : ",'Team Roster - Final'!$BM664),'Rate Calculations'!$C$4:$AB$1100,23,FALSE),"")</f>
        <v/>
      </c>
      <c r="AH664" s="222" t="str">
        <f t="shared" si="179"/>
        <v/>
      </c>
      <c r="AI664" s="222" t="str">
        <f t="shared" si="180"/>
        <v/>
      </c>
      <c r="AJ664" s="223" t="str">
        <f>Table1[[#This Row],[Home Office
Net Fee %]]</f>
        <v/>
      </c>
      <c r="AK664" s="222" t="str">
        <f t="shared" si="181"/>
        <v/>
      </c>
      <c r="AL664" s="222" t="str">
        <f t="shared" si="182"/>
        <v/>
      </c>
      <c r="AM664" s="215" t="str">
        <f>IFERROR(IF(#REF!="Yes",$AK664,($AK664+$AD664*0.5)),"")</f>
        <v/>
      </c>
      <c r="AN664" s="215" t="str">
        <f>IFERROR(IF(#REF!="Yes",$AL664,($AL664+$AE664*0.5)),"")</f>
        <v/>
      </c>
      <c r="AO664" s="374" t="str">
        <f>IF(ISBLANK('Team Roster Proposed - FBR'!Q665),"",'Team Roster Proposed - FBR'!Q665)</f>
        <v/>
      </c>
      <c r="AP664" s="226" t="e">
        <f>IF(ISBLANK(#REF!),"",#REF!)</f>
        <v>#REF!</v>
      </c>
      <c r="AQ664" s="226" t="e">
        <f>IF(ISBLANK(#REF!),"",#REF!)</f>
        <v>#REF!</v>
      </c>
      <c r="AR664" s="226" t="e">
        <f>IF(ISBLANK(#REF!),"",#REF!)</f>
        <v>#REF!</v>
      </c>
      <c r="AS664" s="219" t="e">
        <f>IF(ISBLANK(#REF!),"",#REF!)</f>
        <v>#REF!</v>
      </c>
      <c r="AT664" s="219" t="e">
        <f>IF(ISBLANK(#REF!),"",#REF!)</f>
        <v>#REF!</v>
      </c>
      <c r="AU664" s="219" t="e">
        <f>IF(ISBLANK(#REF!),"",#REF!)</f>
        <v>#REF!</v>
      </c>
      <c r="AV664" s="219" t="e">
        <f>IF(ISBLANK(#REF!),"",#REF!)</f>
        <v>#REF!</v>
      </c>
      <c r="AW664" s="219" t="e">
        <f>IF(ISBLANK(#REF!),"",#REF!)</f>
        <v>#REF!</v>
      </c>
      <c r="AX664" s="219" t="e">
        <f>IF(ISBLANK(#REF!),"",#REF!)</f>
        <v>#REF!</v>
      </c>
      <c r="AY664" s="226" t="e">
        <f>IF(ISBLANK(#REF!),"",#REF!)</f>
        <v>#REF!</v>
      </c>
      <c r="AZ664" s="219" t="e">
        <f>IF(ISBLANK(#REF!),"",#REF!)</f>
        <v>#REF!</v>
      </c>
      <c r="BA664" s="219" t="e">
        <f>IF(ISBLANK(#REF!),"",#REF!)</f>
        <v>#REF!</v>
      </c>
      <c r="BB664" s="219" t="e">
        <f>IF(ISBLANK(#REF!),"",#REF!)</f>
        <v>#REF!</v>
      </c>
      <c r="BC664" s="219" t="e">
        <f>IF(ISBLANK(#REF!),"",#REF!)</f>
        <v>#REF!</v>
      </c>
      <c r="BD664" s="219" t="e">
        <f>IF(ISBLANK(#REF!),"",#REF!)</f>
        <v>#REF!</v>
      </c>
      <c r="BE664" s="219" t="e">
        <f>IF(ISBLANK(#REF!),"",#REF!)</f>
        <v>#REF!</v>
      </c>
      <c r="BF664" s="219" t="e">
        <f>IF(ISBLANK(#REF!),"",#REF!)</f>
        <v>#REF!</v>
      </c>
      <c r="BG664" s="219" t="e">
        <f>IF(ISBLANK(#REF!),"",#REF!)</f>
        <v>#REF!</v>
      </c>
      <c r="BH664" s="219" t="e">
        <f>IF(ISBLANK(#REF!),"",#REF!)</f>
        <v>#REF!</v>
      </c>
      <c r="BI664" s="219" t="e">
        <f>IF(ISBLANK(#REF!),"",#REF!)</f>
        <v>#REF!</v>
      </c>
      <c r="BJ664" s="219" t="e">
        <f>IF(ISBLANK(#REF!),"",#REF!)</f>
        <v>#REF!</v>
      </c>
      <c r="BK664" s="219" t="e">
        <f>IF(ISBLANK(#REF!),"",#REF!)</f>
        <v>#REF!</v>
      </c>
      <c r="BL664" s="219" t="e">
        <f>IF(ISBLANK(#REF!),"",#REF!)</f>
        <v>#REF!</v>
      </c>
      <c r="BM664" s="219" t="e">
        <f>IF(ISBLANK(#REF!),"",#REF!)</f>
        <v>#REF!</v>
      </c>
      <c r="BN664" s="219" t="e">
        <f>IF(ISBLANK(#REF!),"",#REF!)</f>
        <v>#REF!</v>
      </c>
      <c r="BO664" s="227" t="e">
        <f t="shared" si="183"/>
        <v>#REF!</v>
      </c>
      <c r="BP664" s="228" t="str">
        <f t="shared" si="186"/>
        <v/>
      </c>
      <c r="BQ664" s="229" t="str">
        <f t="shared" si="170"/>
        <v/>
      </c>
      <c r="BR664" s="228" t="e">
        <f t="shared" si="184"/>
        <v>#REF!</v>
      </c>
      <c r="BS664" s="230" t="e">
        <f t="shared" si="185"/>
        <v>#REF!</v>
      </c>
    </row>
    <row r="665" spans="1:71">
      <c r="A665" s="213" t="e">
        <f>IF(ISBLANK(#REF!),"",#REF!)</f>
        <v>#REF!</v>
      </c>
      <c r="B665" s="214" t="e">
        <f>IF(ISBLANK(#REF!),"",#REF!)</f>
        <v>#REF!</v>
      </c>
      <c r="C665" s="214" t="e">
        <f>IF(ISBLANK(#REF!),"",#REF!)</f>
        <v>#REF!</v>
      </c>
      <c r="D665" s="214" t="e">
        <f>IF(ISBLANK(#REF!),"",#REF!)</f>
        <v>#REF!</v>
      </c>
      <c r="E665" s="214" t="e">
        <f>IF(ISBLANK(#REF!),"",#REF!)</f>
        <v>#REF!</v>
      </c>
      <c r="F665" s="214" t="e">
        <f>IF(ISBLANK(#REF!),"",#REF!)</f>
        <v>#REF!</v>
      </c>
      <c r="G665" s="214" t="e">
        <f>IF(ISBLANK(#REF!),"",#REF!)</f>
        <v>#REF!</v>
      </c>
      <c r="H665" s="215" t="e">
        <f>IF(ISBLANK(#REF!),"",#REF!)</f>
        <v>#REF!</v>
      </c>
      <c r="I665" s="214" t="e">
        <f>IF(ISBLANK(#REF!),"",#REF!)</f>
        <v>#REF!</v>
      </c>
      <c r="J665" s="216" t="e">
        <f>IF(ISBLANK(#REF!),"",#REF!)</f>
        <v>#REF!</v>
      </c>
      <c r="K665" s="217" t="e">
        <f>IF(ISBLANK(#REF!),"",#REF!)</f>
        <v>#REF!</v>
      </c>
      <c r="L665" s="217" t="e">
        <f>IF(ISBLANK(#REF!),"",#REF!)</f>
        <v>#REF!</v>
      </c>
      <c r="M665" s="218" t="e">
        <f>IF(ISBLANK(#REF!),"",#REF!)</f>
        <v>#REF!</v>
      </c>
      <c r="N665" s="218" t="e">
        <f>IF(ISBLANK(#REF!),"",#REF!)</f>
        <v>#REF!</v>
      </c>
      <c r="O665" s="220" t="str">
        <f>IFERROR(VLOOKUP(_xlfn.CONCAT('Team Roster - Final'!$A665," : ",'Team Roster - Final'!$BM665),'Rate Calculations'!$C$4:$G$1100,5,FALSE),"")</f>
        <v/>
      </c>
      <c r="P665" s="225">
        <f>IF(ISBLANK('Rate Calculations'!$H667),"",'Rate Calculations'!$H667)</f>
        <v>1.7500000000000002E-2</v>
      </c>
      <c r="Q665" s="220" t="str">
        <f t="shared" si="171"/>
        <v/>
      </c>
      <c r="R665" s="221">
        <f>IF(ISBLANK('Rate Calculations'!$J667),"",'Rate Calculations'!$J667)</f>
        <v>3.5000000000000003E-2</v>
      </c>
      <c r="S665" s="220" t="str">
        <f t="shared" si="172"/>
        <v/>
      </c>
      <c r="T665" s="225" t="str">
        <f>IFERROR(VLOOKUP(_xlfn.CONCAT('Team Roster - Final'!$A665," : ",'Team Roster - Final'!$BM665),'Rate Calculations'!$C$4:$S$1100,10,FALSE),"")</f>
        <v/>
      </c>
      <c r="U665" s="225" t="str">
        <f>IFERROR(VLOOKUP(_xlfn.CONCAT('Team Roster - Final'!$A665," : ",'Team Roster - Final'!$BM665),'Rate Calculations'!$C$4:$S$1100,11,FALSE),"")</f>
        <v/>
      </c>
      <c r="V665" s="222" t="str">
        <f t="shared" si="173"/>
        <v/>
      </c>
      <c r="W665" s="222" t="str">
        <f t="shared" si="174"/>
        <v/>
      </c>
      <c r="X665" s="223" t="str">
        <f>IFERROR(VLOOKUP(_xlfn.CONCAT('Team Roster - Final'!$A665," : ",'Team Roster - Final'!$BM665),'Rate Calculations'!$C$4:$S$1100,14,FALSE),"")</f>
        <v/>
      </c>
      <c r="Y665" s="222" t="str">
        <f t="shared" si="175"/>
        <v/>
      </c>
      <c r="Z665" s="222" t="str">
        <f t="shared" si="176"/>
        <v/>
      </c>
      <c r="AA665" s="224" t="str">
        <f>IFERROR(IF(#REF!="Yes",$Y665, $Y665+$Q665*0.5),"")</f>
        <v/>
      </c>
      <c r="AB665" s="224" t="str">
        <f>IFERROR(IF(#REF!="Yes",$Z665, $Z665+$S665*0.5),"")</f>
        <v/>
      </c>
      <c r="AC665" s="220" t="str">
        <f>IFERROR(VLOOKUP(_xlfn.CONCAT('Team Roster - Final'!$A665," : ",'Team Roster - Final'!$BM665),'Rate Calculations'!$C$4:$U$1100,19,FALSE),"")</f>
        <v/>
      </c>
      <c r="AD665" s="220" t="str">
        <f t="shared" si="177"/>
        <v/>
      </c>
      <c r="AE665" s="220" t="str">
        <f t="shared" si="178"/>
        <v/>
      </c>
      <c r="AF665" s="225" t="str">
        <f>IFERROR(VLOOKUP(_xlfn.CONCAT('Team Roster - Final'!$A665," : ",'Team Roster - Final'!$BM665),'Rate Calculations'!$C$4:$AB$1100,22,FALSE),"")</f>
        <v/>
      </c>
      <c r="AG665" s="225" t="str">
        <f>IFERROR(VLOOKUP(_xlfn.CONCAT('Team Roster - Final'!$A665," : ",'Team Roster - Final'!$BM665),'Rate Calculations'!$C$4:$AB$1100,23,FALSE),"")</f>
        <v/>
      </c>
      <c r="AH665" s="222" t="str">
        <f t="shared" si="179"/>
        <v/>
      </c>
      <c r="AI665" s="222" t="str">
        <f t="shared" si="180"/>
        <v/>
      </c>
      <c r="AJ665" s="223" t="str">
        <f>Table1[[#This Row],[Home Office
Net Fee %]]</f>
        <v/>
      </c>
      <c r="AK665" s="222" t="str">
        <f t="shared" si="181"/>
        <v/>
      </c>
      <c r="AL665" s="222" t="str">
        <f t="shared" si="182"/>
        <v/>
      </c>
      <c r="AM665" s="215" t="str">
        <f>IFERROR(IF(#REF!="Yes",$AK665,($AK665+$AD665*0.5)),"")</f>
        <v/>
      </c>
      <c r="AN665" s="215" t="str">
        <f>IFERROR(IF(#REF!="Yes",$AL665,($AL665+$AE665*0.5)),"")</f>
        <v/>
      </c>
      <c r="AO665" s="374" t="str">
        <f>IF(ISBLANK('Team Roster Proposed - FBR'!Q666),"",'Team Roster Proposed - FBR'!Q666)</f>
        <v/>
      </c>
      <c r="AP665" s="226" t="e">
        <f>IF(ISBLANK(#REF!),"",#REF!)</f>
        <v>#REF!</v>
      </c>
      <c r="AQ665" s="226" t="e">
        <f>IF(ISBLANK(#REF!),"",#REF!)</f>
        <v>#REF!</v>
      </c>
      <c r="AR665" s="226" t="e">
        <f>IF(ISBLANK(#REF!),"",#REF!)</f>
        <v>#REF!</v>
      </c>
      <c r="AS665" s="219" t="e">
        <f>IF(ISBLANK(#REF!),"",#REF!)</f>
        <v>#REF!</v>
      </c>
      <c r="AT665" s="219" t="e">
        <f>IF(ISBLANK(#REF!),"",#REF!)</f>
        <v>#REF!</v>
      </c>
      <c r="AU665" s="219" t="e">
        <f>IF(ISBLANK(#REF!),"",#REF!)</f>
        <v>#REF!</v>
      </c>
      <c r="AV665" s="219" t="e">
        <f>IF(ISBLANK(#REF!),"",#REF!)</f>
        <v>#REF!</v>
      </c>
      <c r="AW665" s="219" t="e">
        <f>IF(ISBLANK(#REF!),"",#REF!)</f>
        <v>#REF!</v>
      </c>
      <c r="AX665" s="219" t="e">
        <f>IF(ISBLANK(#REF!),"",#REF!)</f>
        <v>#REF!</v>
      </c>
      <c r="AY665" s="226" t="e">
        <f>IF(ISBLANK(#REF!),"",#REF!)</f>
        <v>#REF!</v>
      </c>
      <c r="AZ665" s="219" t="e">
        <f>IF(ISBLANK(#REF!),"",#REF!)</f>
        <v>#REF!</v>
      </c>
      <c r="BA665" s="219" t="e">
        <f>IF(ISBLANK(#REF!),"",#REF!)</f>
        <v>#REF!</v>
      </c>
      <c r="BB665" s="219" t="e">
        <f>IF(ISBLANK(#REF!),"",#REF!)</f>
        <v>#REF!</v>
      </c>
      <c r="BC665" s="219" t="e">
        <f>IF(ISBLANK(#REF!),"",#REF!)</f>
        <v>#REF!</v>
      </c>
      <c r="BD665" s="219" t="e">
        <f>IF(ISBLANK(#REF!),"",#REF!)</f>
        <v>#REF!</v>
      </c>
      <c r="BE665" s="219" t="e">
        <f>IF(ISBLANK(#REF!),"",#REF!)</f>
        <v>#REF!</v>
      </c>
      <c r="BF665" s="219" t="e">
        <f>IF(ISBLANK(#REF!),"",#REF!)</f>
        <v>#REF!</v>
      </c>
      <c r="BG665" s="219" t="e">
        <f>IF(ISBLANK(#REF!),"",#REF!)</f>
        <v>#REF!</v>
      </c>
      <c r="BH665" s="219" t="e">
        <f>IF(ISBLANK(#REF!),"",#REF!)</f>
        <v>#REF!</v>
      </c>
      <c r="BI665" s="219" t="e">
        <f>IF(ISBLANK(#REF!),"",#REF!)</f>
        <v>#REF!</v>
      </c>
      <c r="BJ665" s="219" t="e">
        <f>IF(ISBLANK(#REF!),"",#REF!)</f>
        <v>#REF!</v>
      </c>
      <c r="BK665" s="219" t="e">
        <f>IF(ISBLANK(#REF!),"",#REF!)</f>
        <v>#REF!</v>
      </c>
      <c r="BL665" s="219" t="e">
        <f>IF(ISBLANK(#REF!),"",#REF!)</f>
        <v>#REF!</v>
      </c>
      <c r="BM665" s="219" t="e">
        <f>IF(ISBLANK(#REF!),"",#REF!)</f>
        <v>#REF!</v>
      </c>
      <c r="BN665" s="219" t="e">
        <f>IF(ISBLANK(#REF!),"",#REF!)</f>
        <v>#REF!</v>
      </c>
      <c r="BO665" s="227" t="e">
        <f t="shared" si="183"/>
        <v>#REF!</v>
      </c>
      <c r="BP665" s="228" t="str">
        <f t="shared" si="186"/>
        <v/>
      </c>
      <c r="BQ665" s="229" t="str">
        <f t="shared" si="170"/>
        <v/>
      </c>
      <c r="BR665" s="228" t="e">
        <f t="shared" si="184"/>
        <v>#REF!</v>
      </c>
      <c r="BS665" s="230" t="e">
        <f t="shared" si="185"/>
        <v>#REF!</v>
      </c>
    </row>
    <row r="666" spans="1:71">
      <c r="A666" s="213" t="e">
        <f>IF(ISBLANK(#REF!),"",#REF!)</f>
        <v>#REF!</v>
      </c>
      <c r="B666" s="214" t="e">
        <f>IF(ISBLANK(#REF!),"",#REF!)</f>
        <v>#REF!</v>
      </c>
      <c r="C666" s="214" t="e">
        <f>IF(ISBLANK(#REF!),"",#REF!)</f>
        <v>#REF!</v>
      </c>
      <c r="D666" s="214" t="e">
        <f>IF(ISBLANK(#REF!),"",#REF!)</f>
        <v>#REF!</v>
      </c>
      <c r="E666" s="214" t="e">
        <f>IF(ISBLANK(#REF!),"",#REF!)</f>
        <v>#REF!</v>
      </c>
      <c r="F666" s="214" t="e">
        <f>IF(ISBLANK(#REF!),"",#REF!)</f>
        <v>#REF!</v>
      </c>
      <c r="G666" s="214" t="e">
        <f>IF(ISBLANK(#REF!),"",#REF!)</f>
        <v>#REF!</v>
      </c>
      <c r="H666" s="215" t="e">
        <f>IF(ISBLANK(#REF!),"",#REF!)</f>
        <v>#REF!</v>
      </c>
      <c r="I666" s="214" t="e">
        <f>IF(ISBLANK(#REF!),"",#REF!)</f>
        <v>#REF!</v>
      </c>
      <c r="J666" s="216" t="e">
        <f>IF(ISBLANK(#REF!),"",#REF!)</f>
        <v>#REF!</v>
      </c>
      <c r="K666" s="217" t="e">
        <f>IF(ISBLANK(#REF!),"",#REF!)</f>
        <v>#REF!</v>
      </c>
      <c r="L666" s="217" t="e">
        <f>IF(ISBLANK(#REF!),"",#REF!)</f>
        <v>#REF!</v>
      </c>
      <c r="M666" s="218" t="e">
        <f>IF(ISBLANK(#REF!),"",#REF!)</f>
        <v>#REF!</v>
      </c>
      <c r="N666" s="218" t="e">
        <f>IF(ISBLANK(#REF!),"",#REF!)</f>
        <v>#REF!</v>
      </c>
      <c r="O666" s="220" t="str">
        <f>IFERROR(VLOOKUP(_xlfn.CONCAT('Team Roster - Final'!$A666," : ",'Team Roster - Final'!$BM666),'Rate Calculations'!$C$4:$G$1100,5,FALSE),"")</f>
        <v/>
      </c>
      <c r="P666" s="225">
        <f>IF(ISBLANK('Rate Calculations'!$H668),"",'Rate Calculations'!$H668)</f>
        <v>1.7500000000000002E-2</v>
      </c>
      <c r="Q666" s="220" t="str">
        <f t="shared" si="171"/>
        <v/>
      </c>
      <c r="R666" s="221">
        <f>IF(ISBLANK('Rate Calculations'!$J668),"",'Rate Calculations'!$J668)</f>
        <v>3.5000000000000003E-2</v>
      </c>
      <c r="S666" s="220" t="str">
        <f t="shared" si="172"/>
        <v/>
      </c>
      <c r="T666" s="225" t="str">
        <f>IFERROR(VLOOKUP(_xlfn.CONCAT('Team Roster - Final'!$A666," : ",'Team Roster - Final'!$BM666),'Rate Calculations'!$C$4:$S$1100,10,FALSE),"")</f>
        <v/>
      </c>
      <c r="U666" s="225" t="str">
        <f>IFERROR(VLOOKUP(_xlfn.CONCAT('Team Roster - Final'!$A666," : ",'Team Roster - Final'!$BM666),'Rate Calculations'!$C$4:$S$1100,11,FALSE),"")</f>
        <v/>
      </c>
      <c r="V666" s="222" t="str">
        <f t="shared" si="173"/>
        <v/>
      </c>
      <c r="W666" s="222" t="str">
        <f t="shared" si="174"/>
        <v/>
      </c>
      <c r="X666" s="223" t="str">
        <f>IFERROR(VLOOKUP(_xlfn.CONCAT('Team Roster - Final'!$A666," : ",'Team Roster - Final'!$BM666),'Rate Calculations'!$C$4:$S$1100,14,FALSE),"")</f>
        <v/>
      </c>
      <c r="Y666" s="222" t="str">
        <f t="shared" si="175"/>
        <v/>
      </c>
      <c r="Z666" s="222" t="str">
        <f t="shared" si="176"/>
        <v/>
      </c>
      <c r="AA666" s="224" t="str">
        <f>IFERROR(IF(#REF!="Yes",$Y666, $Y666+$Q666*0.5),"")</f>
        <v/>
      </c>
      <c r="AB666" s="224" t="str">
        <f>IFERROR(IF(#REF!="Yes",$Z666, $Z666+$S666*0.5),"")</f>
        <v/>
      </c>
      <c r="AC666" s="220" t="str">
        <f>IFERROR(VLOOKUP(_xlfn.CONCAT('Team Roster - Final'!$A666," : ",'Team Roster - Final'!$BM666),'Rate Calculations'!$C$4:$U$1100,19,FALSE),"")</f>
        <v/>
      </c>
      <c r="AD666" s="220" t="str">
        <f t="shared" si="177"/>
        <v/>
      </c>
      <c r="AE666" s="220" t="str">
        <f t="shared" si="178"/>
        <v/>
      </c>
      <c r="AF666" s="225" t="str">
        <f>IFERROR(VLOOKUP(_xlfn.CONCAT('Team Roster - Final'!$A666," : ",'Team Roster - Final'!$BM666),'Rate Calculations'!$C$4:$AB$1100,22,FALSE),"")</f>
        <v/>
      </c>
      <c r="AG666" s="225" t="str">
        <f>IFERROR(VLOOKUP(_xlfn.CONCAT('Team Roster - Final'!$A666," : ",'Team Roster - Final'!$BM666),'Rate Calculations'!$C$4:$AB$1100,23,FALSE),"")</f>
        <v/>
      </c>
      <c r="AH666" s="222" t="str">
        <f t="shared" si="179"/>
        <v/>
      </c>
      <c r="AI666" s="222" t="str">
        <f t="shared" si="180"/>
        <v/>
      </c>
      <c r="AJ666" s="223" t="str">
        <f>Table1[[#This Row],[Home Office
Net Fee %]]</f>
        <v/>
      </c>
      <c r="AK666" s="222" t="str">
        <f t="shared" si="181"/>
        <v/>
      </c>
      <c r="AL666" s="222" t="str">
        <f t="shared" si="182"/>
        <v/>
      </c>
      <c r="AM666" s="215" t="str">
        <f>IFERROR(IF(#REF!="Yes",$AK666,($AK666+$AD666*0.5)),"")</f>
        <v/>
      </c>
      <c r="AN666" s="215" t="str">
        <f>IFERROR(IF(#REF!="Yes",$AL666,($AL666+$AE666*0.5)),"")</f>
        <v/>
      </c>
      <c r="AO666" s="374" t="str">
        <f>IF(ISBLANK('Team Roster Proposed - FBR'!Q667),"",'Team Roster Proposed - FBR'!Q667)</f>
        <v/>
      </c>
      <c r="AP666" s="226" t="e">
        <f>IF(ISBLANK(#REF!),"",#REF!)</f>
        <v>#REF!</v>
      </c>
      <c r="AQ666" s="226" t="e">
        <f>IF(ISBLANK(#REF!),"",#REF!)</f>
        <v>#REF!</v>
      </c>
      <c r="AR666" s="226" t="e">
        <f>IF(ISBLANK(#REF!),"",#REF!)</f>
        <v>#REF!</v>
      </c>
      <c r="AS666" s="219" t="e">
        <f>IF(ISBLANK(#REF!),"",#REF!)</f>
        <v>#REF!</v>
      </c>
      <c r="AT666" s="219" t="e">
        <f>IF(ISBLANK(#REF!),"",#REF!)</f>
        <v>#REF!</v>
      </c>
      <c r="AU666" s="219" t="e">
        <f>IF(ISBLANK(#REF!),"",#REF!)</f>
        <v>#REF!</v>
      </c>
      <c r="AV666" s="219" t="e">
        <f>IF(ISBLANK(#REF!),"",#REF!)</f>
        <v>#REF!</v>
      </c>
      <c r="AW666" s="219" t="e">
        <f>IF(ISBLANK(#REF!),"",#REF!)</f>
        <v>#REF!</v>
      </c>
      <c r="AX666" s="219" t="e">
        <f>IF(ISBLANK(#REF!),"",#REF!)</f>
        <v>#REF!</v>
      </c>
      <c r="AY666" s="226" t="e">
        <f>IF(ISBLANK(#REF!),"",#REF!)</f>
        <v>#REF!</v>
      </c>
      <c r="AZ666" s="219" t="e">
        <f>IF(ISBLANK(#REF!),"",#REF!)</f>
        <v>#REF!</v>
      </c>
      <c r="BA666" s="219" t="e">
        <f>IF(ISBLANK(#REF!),"",#REF!)</f>
        <v>#REF!</v>
      </c>
      <c r="BB666" s="219" t="e">
        <f>IF(ISBLANK(#REF!),"",#REF!)</f>
        <v>#REF!</v>
      </c>
      <c r="BC666" s="219" t="e">
        <f>IF(ISBLANK(#REF!),"",#REF!)</f>
        <v>#REF!</v>
      </c>
      <c r="BD666" s="219" t="e">
        <f>IF(ISBLANK(#REF!),"",#REF!)</f>
        <v>#REF!</v>
      </c>
      <c r="BE666" s="219" t="e">
        <f>IF(ISBLANK(#REF!),"",#REF!)</f>
        <v>#REF!</v>
      </c>
      <c r="BF666" s="219" t="e">
        <f>IF(ISBLANK(#REF!),"",#REF!)</f>
        <v>#REF!</v>
      </c>
      <c r="BG666" s="219" t="e">
        <f>IF(ISBLANK(#REF!),"",#REF!)</f>
        <v>#REF!</v>
      </c>
      <c r="BH666" s="219" t="e">
        <f>IF(ISBLANK(#REF!),"",#REF!)</f>
        <v>#REF!</v>
      </c>
      <c r="BI666" s="219" t="e">
        <f>IF(ISBLANK(#REF!),"",#REF!)</f>
        <v>#REF!</v>
      </c>
      <c r="BJ666" s="219" t="e">
        <f>IF(ISBLANK(#REF!),"",#REF!)</f>
        <v>#REF!</v>
      </c>
      <c r="BK666" s="219" t="e">
        <f>IF(ISBLANK(#REF!),"",#REF!)</f>
        <v>#REF!</v>
      </c>
      <c r="BL666" s="219" t="e">
        <f>IF(ISBLANK(#REF!),"",#REF!)</f>
        <v>#REF!</v>
      </c>
      <c r="BM666" s="219" t="e">
        <f>IF(ISBLANK(#REF!),"",#REF!)</f>
        <v>#REF!</v>
      </c>
      <c r="BN666" s="219" t="e">
        <f>IF(ISBLANK(#REF!),"",#REF!)</f>
        <v>#REF!</v>
      </c>
      <c r="BO666" s="227" t="e">
        <f t="shared" si="183"/>
        <v>#REF!</v>
      </c>
      <c r="BP666" s="228" t="str">
        <f t="shared" si="186"/>
        <v/>
      </c>
      <c r="BQ666" s="229" t="str">
        <f t="shared" si="170"/>
        <v/>
      </c>
      <c r="BR666" s="228" t="e">
        <f t="shared" si="184"/>
        <v>#REF!</v>
      </c>
      <c r="BS666" s="230" t="e">
        <f t="shared" si="185"/>
        <v>#REF!</v>
      </c>
    </row>
    <row r="667" spans="1:71">
      <c r="A667" s="213" t="e">
        <f>IF(ISBLANK(#REF!),"",#REF!)</f>
        <v>#REF!</v>
      </c>
      <c r="B667" s="214" t="e">
        <f>IF(ISBLANK(#REF!),"",#REF!)</f>
        <v>#REF!</v>
      </c>
      <c r="C667" s="214" t="e">
        <f>IF(ISBLANK(#REF!),"",#REF!)</f>
        <v>#REF!</v>
      </c>
      <c r="D667" s="214" t="e">
        <f>IF(ISBLANK(#REF!),"",#REF!)</f>
        <v>#REF!</v>
      </c>
      <c r="E667" s="214" t="e">
        <f>IF(ISBLANK(#REF!),"",#REF!)</f>
        <v>#REF!</v>
      </c>
      <c r="F667" s="214" t="e">
        <f>IF(ISBLANK(#REF!),"",#REF!)</f>
        <v>#REF!</v>
      </c>
      <c r="G667" s="214" t="e">
        <f>IF(ISBLANK(#REF!),"",#REF!)</f>
        <v>#REF!</v>
      </c>
      <c r="H667" s="215" t="e">
        <f>IF(ISBLANK(#REF!),"",#REF!)</f>
        <v>#REF!</v>
      </c>
      <c r="I667" s="214" t="e">
        <f>IF(ISBLANK(#REF!),"",#REF!)</f>
        <v>#REF!</v>
      </c>
      <c r="J667" s="216" t="e">
        <f>IF(ISBLANK(#REF!),"",#REF!)</f>
        <v>#REF!</v>
      </c>
      <c r="K667" s="217" t="e">
        <f>IF(ISBLANK(#REF!),"",#REF!)</f>
        <v>#REF!</v>
      </c>
      <c r="L667" s="217" t="e">
        <f>IF(ISBLANK(#REF!),"",#REF!)</f>
        <v>#REF!</v>
      </c>
      <c r="M667" s="218" t="e">
        <f>IF(ISBLANK(#REF!),"",#REF!)</f>
        <v>#REF!</v>
      </c>
      <c r="N667" s="218" t="e">
        <f>IF(ISBLANK(#REF!),"",#REF!)</f>
        <v>#REF!</v>
      </c>
      <c r="O667" s="220" t="str">
        <f>IFERROR(VLOOKUP(_xlfn.CONCAT('Team Roster - Final'!$A667," : ",'Team Roster - Final'!$BM667),'Rate Calculations'!$C$4:$G$1100,5,FALSE),"")</f>
        <v/>
      </c>
      <c r="P667" s="225">
        <f>IF(ISBLANK('Rate Calculations'!$H669),"",'Rate Calculations'!$H669)</f>
        <v>1.7500000000000002E-2</v>
      </c>
      <c r="Q667" s="220" t="str">
        <f t="shared" si="171"/>
        <v/>
      </c>
      <c r="R667" s="221">
        <f>IF(ISBLANK('Rate Calculations'!$J669),"",'Rate Calculations'!$J669)</f>
        <v>3.5000000000000003E-2</v>
      </c>
      <c r="S667" s="220" t="str">
        <f t="shared" si="172"/>
        <v/>
      </c>
      <c r="T667" s="225" t="str">
        <f>IFERROR(VLOOKUP(_xlfn.CONCAT('Team Roster - Final'!$A667," : ",'Team Roster - Final'!$BM667),'Rate Calculations'!$C$4:$S$1100,10,FALSE),"")</f>
        <v/>
      </c>
      <c r="U667" s="225" t="str">
        <f>IFERROR(VLOOKUP(_xlfn.CONCAT('Team Roster - Final'!$A667," : ",'Team Roster - Final'!$BM667),'Rate Calculations'!$C$4:$S$1100,11,FALSE),"")</f>
        <v/>
      </c>
      <c r="V667" s="222" t="str">
        <f t="shared" si="173"/>
        <v/>
      </c>
      <c r="W667" s="222" t="str">
        <f t="shared" si="174"/>
        <v/>
      </c>
      <c r="X667" s="223" t="str">
        <f>IFERROR(VLOOKUP(_xlfn.CONCAT('Team Roster - Final'!$A667," : ",'Team Roster - Final'!$BM667),'Rate Calculations'!$C$4:$S$1100,14,FALSE),"")</f>
        <v/>
      </c>
      <c r="Y667" s="222" t="str">
        <f t="shared" si="175"/>
        <v/>
      </c>
      <c r="Z667" s="222" t="str">
        <f t="shared" si="176"/>
        <v/>
      </c>
      <c r="AA667" s="224" t="str">
        <f>IFERROR(IF(#REF!="Yes",$Y667, $Y667+$Q667*0.5),"")</f>
        <v/>
      </c>
      <c r="AB667" s="224" t="str">
        <f>IFERROR(IF(#REF!="Yes",$Z667, $Z667+$S667*0.5),"")</f>
        <v/>
      </c>
      <c r="AC667" s="220" t="str">
        <f>IFERROR(VLOOKUP(_xlfn.CONCAT('Team Roster - Final'!$A667," : ",'Team Roster - Final'!$BM667),'Rate Calculations'!$C$4:$U$1100,19,FALSE),"")</f>
        <v/>
      </c>
      <c r="AD667" s="220" t="str">
        <f t="shared" si="177"/>
        <v/>
      </c>
      <c r="AE667" s="220" t="str">
        <f t="shared" si="178"/>
        <v/>
      </c>
      <c r="AF667" s="225" t="str">
        <f>IFERROR(VLOOKUP(_xlfn.CONCAT('Team Roster - Final'!$A667," : ",'Team Roster - Final'!$BM667),'Rate Calculations'!$C$4:$AB$1100,22,FALSE),"")</f>
        <v/>
      </c>
      <c r="AG667" s="225" t="str">
        <f>IFERROR(VLOOKUP(_xlfn.CONCAT('Team Roster - Final'!$A667," : ",'Team Roster - Final'!$BM667),'Rate Calculations'!$C$4:$AB$1100,23,FALSE),"")</f>
        <v/>
      </c>
      <c r="AH667" s="222" t="str">
        <f t="shared" si="179"/>
        <v/>
      </c>
      <c r="AI667" s="222" t="str">
        <f t="shared" si="180"/>
        <v/>
      </c>
      <c r="AJ667" s="223" t="str">
        <f>Table1[[#This Row],[Home Office
Net Fee %]]</f>
        <v/>
      </c>
      <c r="AK667" s="222" t="str">
        <f t="shared" si="181"/>
        <v/>
      </c>
      <c r="AL667" s="222" t="str">
        <f t="shared" si="182"/>
        <v/>
      </c>
      <c r="AM667" s="215" t="str">
        <f>IFERROR(IF(#REF!="Yes",$AK667,($AK667+$AD667*0.5)),"")</f>
        <v/>
      </c>
      <c r="AN667" s="215" t="str">
        <f>IFERROR(IF(#REF!="Yes",$AL667,($AL667+$AE667*0.5)),"")</f>
        <v/>
      </c>
      <c r="AO667" s="374" t="str">
        <f>IF(ISBLANK('Team Roster Proposed - FBR'!Q668),"",'Team Roster Proposed - FBR'!Q668)</f>
        <v/>
      </c>
      <c r="AP667" s="226" t="e">
        <f>IF(ISBLANK(#REF!),"",#REF!)</f>
        <v>#REF!</v>
      </c>
      <c r="AQ667" s="226" t="e">
        <f>IF(ISBLANK(#REF!),"",#REF!)</f>
        <v>#REF!</v>
      </c>
      <c r="AR667" s="226" t="e">
        <f>IF(ISBLANK(#REF!),"",#REF!)</f>
        <v>#REF!</v>
      </c>
      <c r="AS667" s="219" t="e">
        <f>IF(ISBLANK(#REF!),"",#REF!)</f>
        <v>#REF!</v>
      </c>
      <c r="AT667" s="219" t="e">
        <f>IF(ISBLANK(#REF!),"",#REF!)</f>
        <v>#REF!</v>
      </c>
      <c r="AU667" s="219" t="e">
        <f>IF(ISBLANK(#REF!),"",#REF!)</f>
        <v>#REF!</v>
      </c>
      <c r="AV667" s="219" t="e">
        <f>IF(ISBLANK(#REF!),"",#REF!)</f>
        <v>#REF!</v>
      </c>
      <c r="AW667" s="219" t="e">
        <f>IF(ISBLANK(#REF!),"",#REF!)</f>
        <v>#REF!</v>
      </c>
      <c r="AX667" s="219" t="e">
        <f>IF(ISBLANK(#REF!),"",#REF!)</f>
        <v>#REF!</v>
      </c>
      <c r="AY667" s="226" t="e">
        <f>IF(ISBLANK(#REF!),"",#REF!)</f>
        <v>#REF!</v>
      </c>
      <c r="AZ667" s="219" t="e">
        <f>IF(ISBLANK(#REF!),"",#REF!)</f>
        <v>#REF!</v>
      </c>
      <c r="BA667" s="219" t="e">
        <f>IF(ISBLANK(#REF!),"",#REF!)</f>
        <v>#REF!</v>
      </c>
      <c r="BB667" s="219" t="e">
        <f>IF(ISBLANK(#REF!),"",#REF!)</f>
        <v>#REF!</v>
      </c>
      <c r="BC667" s="219" t="e">
        <f>IF(ISBLANK(#REF!),"",#REF!)</f>
        <v>#REF!</v>
      </c>
      <c r="BD667" s="219" t="e">
        <f>IF(ISBLANK(#REF!),"",#REF!)</f>
        <v>#REF!</v>
      </c>
      <c r="BE667" s="219" t="e">
        <f>IF(ISBLANK(#REF!),"",#REF!)</f>
        <v>#REF!</v>
      </c>
      <c r="BF667" s="219" t="e">
        <f>IF(ISBLANK(#REF!),"",#REF!)</f>
        <v>#REF!</v>
      </c>
      <c r="BG667" s="219" t="e">
        <f>IF(ISBLANK(#REF!),"",#REF!)</f>
        <v>#REF!</v>
      </c>
      <c r="BH667" s="219" t="e">
        <f>IF(ISBLANK(#REF!),"",#REF!)</f>
        <v>#REF!</v>
      </c>
      <c r="BI667" s="219" t="e">
        <f>IF(ISBLANK(#REF!),"",#REF!)</f>
        <v>#REF!</v>
      </c>
      <c r="BJ667" s="219" t="e">
        <f>IF(ISBLANK(#REF!),"",#REF!)</f>
        <v>#REF!</v>
      </c>
      <c r="BK667" s="219" t="e">
        <f>IF(ISBLANK(#REF!),"",#REF!)</f>
        <v>#REF!</v>
      </c>
      <c r="BL667" s="219" t="e">
        <f>IF(ISBLANK(#REF!),"",#REF!)</f>
        <v>#REF!</v>
      </c>
      <c r="BM667" s="219" t="e">
        <f>IF(ISBLANK(#REF!),"",#REF!)</f>
        <v>#REF!</v>
      </c>
      <c r="BN667" s="219" t="e">
        <f>IF(ISBLANK(#REF!),"",#REF!)</f>
        <v>#REF!</v>
      </c>
      <c r="BO667" s="227" t="e">
        <f t="shared" si="183"/>
        <v>#REF!</v>
      </c>
      <c r="BP667" s="228" t="str">
        <f t="shared" si="186"/>
        <v/>
      </c>
      <c r="BQ667" s="229" t="str">
        <f t="shared" si="170"/>
        <v/>
      </c>
      <c r="BR667" s="228" t="e">
        <f t="shared" si="184"/>
        <v>#REF!</v>
      </c>
      <c r="BS667" s="230" t="e">
        <f t="shared" si="185"/>
        <v>#REF!</v>
      </c>
    </row>
    <row r="668" spans="1:71">
      <c r="A668" s="213" t="e">
        <f>IF(ISBLANK(#REF!),"",#REF!)</f>
        <v>#REF!</v>
      </c>
      <c r="B668" s="214" t="e">
        <f>IF(ISBLANK(#REF!),"",#REF!)</f>
        <v>#REF!</v>
      </c>
      <c r="C668" s="214" t="e">
        <f>IF(ISBLANK(#REF!),"",#REF!)</f>
        <v>#REF!</v>
      </c>
      <c r="D668" s="214" t="e">
        <f>IF(ISBLANK(#REF!),"",#REF!)</f>
        <v>#REF!</v>
      </c>
      <c r="E668" s="214" t="e">
        <f>IF(ISBLANK(#REF!),"",#REF!)</f>
        <v>#REF!</v>
      </c>
      <c r="F668" s="214" t="e">
        <f>IF(ISBLANK(#REF!),"",#REF!)</f>
        <v>#REF!</v>
      </c>
      <c r="G668" s="214" t="e">
        <f>IF(ISBLANK(#REF!),"",#REF!)</f>
        <v>#REF!</v>
      </c>
      <c r="H668" s="215" t="e">
        <f>IF(ISBLANK(#REF!),"",#REF!)</f>
        <v>#REF!</v>
      </c>
      <c r="I668" s="214" t="e">
        <f>IF(ISBLANK(#REF!),"",#REF!)</f>
        <v>#REF!</v>
      </c>
      <c r="J668" s="216" t="e">
        <f>IF(ISBLANK(#REF!),"",#REF!)</f>
        <v>#REF!</v>
      </c>
      <c r="K668" s="217" t="e">
        <f>IF(ISBLANK(#REF!),"",#REF!)</f>
        <v>#REF!</v>
      </c>
      <c r="L668" s="217" t="e">
        <f>IF(ISBLANK(#REF!),"",#REF!)</f>
        <v>#REF!</v>
      </c>
      <c r="M668" s="218" t="e">
        <f>IF(ISBLANK(#REF!),"",#REF!)</f>
        <v>#REF!</v>
      </c>
      <c r="N668" s="218" t="e">
        <f>IF(ISBLANK(#REF!),"",#REF!)</f>
        <v>#REF!</v>
      </c>
      <c r="O668" s="220" t="str">
        <f>IFERROR(VLOOKUP(_xlfn.CONCAT('Team Roster - Final'!$A668," : ",'Team Roster - Final'!$BM668),'Rate Calculations'!$C$4:$G$1100,5,FALSE),"")</f>
        <v/>
      </c>
      <c r="P668" s="225">
        <f>IF(ISBLANK('Rate Calculations'!$H670),"",'Rate Calculations'!$H670)</f>
        <v>1.7500000000000002E-2</v>
      </c>
      <c r="Q668" s="220" t="str">
        <f t="shared" si="171"/>
        <v/>
      </c>
      <c r="R668" s="221">
        <f>IF(ISBLANK('Rate Calculations'!$J670),"",'Rate Calculations'!$J670)</f>
        <v>3.5000000000000003E-2</v>
      </c>
      <c r="S668" s="220" t="str">
        <f t="shared" si="172"/>
        <v/>
      </c>
      <c r="T668" s="225" t="str">
        <f>IFERROR(VLOOKUP(_xlfn.CONCAT('Team Roster - Final'!$A668," : ",'Team Roster - Final'!$BM668),'Rate Calculations'!$C$4:$S$1100,10,FALSE),"")</f>
        <v/>
      </c>
      <c r="U668" s="225" t="str">
        <f>IFERROR(VLOOKUP(_xlfn.CONCAT('Team Roster - Final'!$A668," : ",'Team Roster - Final'!$BM668),'Rate Calculations'!$C$4:$S$1100,11,FALSE),"")</f>
        <v/>
      </c>
      <c r="V668" s="222" t="str">
        <f t="shared" si="173"/>
        <v/>
      </c>
      <c r="W668" s="222" t="str">
        <f t="shared" si="174"/>
        <v/>
      </c>
      <c r="X668" s="223" t="str">
        <f>IFERROR(VLOOKUP(_xlfn.CONCAT('Team Roster - Final'!$A668," : ",'Team Roster - Final'!$BM668),'Rate Calculations'!$C$4:$S$1100,14,FALSE),"")</f>
        <v/>
      </c>
      <c r="Y668" s="222" t="str">
        <f t="shared" si="175"/>
        <v/>
      </c>
      <c r="Z668" s="222" t="str">
        <f t="shared" si="176"/>
        <v/>
      </c>
      <c r="AA668" s="224" t="str">
        <f>IFERROR(IF(#REF!="Yes",$Y668, $Y668+$Q668*0.5),"")</f>
        <v/>
      </c>
      <c r="AB668" s="224" t="str">
        <f>IFERROR(IF(#REF!="Yes",$Z668, $Z668+$S668*0.5),"")</f>
        <v/>
      </c>
      <c r="AC668" s="220" t="str">
        <f>IFERROR(VLOOKUP(_xlfn.CONCAT('Team Roster - Final'!$A668," : ",'Team Roster - Final'!$BM668),'Rate Calculations'!$C$4:$U$1100,19,FALSE),"")</f>
        <v/>
      </c>
      <c r="AD668" s="220" t="str">
        <f t="shared" si="177"/>
        <v/>
      </c>
      <c r="AE668" s="220" t="str">
        <f t="shared" si="178"/>
        <v/>
      </c>
      <c r="AF668" s="225" t="str">
        <f>IFERROR(VLOOKUP(_xlfn.CONCAT('Team Roster - Final'!$A668," : ",'Team Roster - Final'!$BM668),'Rate Calculations'!$C$4:$AB$1100,22,FALSE),"")</f>
        <v/>
      </c>
      <c r="AG668" s="225" t="str">
        <f>IFERROR(VLOOKUP(_xlfn.CONCAT('Team Roster - Final'!$A668," : ",'Team Roster - Final'!$BM668),'Rate Calculations'!$C$4:$AB$1100,23,FALSE),"")</f>
        <v/>
      </c>
      <c r="AH668" s="222" t="str">
        <f t="shared" si="179"/>
        <v/>
      </c>
      <c r="AI668" s="222" t="str">
        <f t="shared" si="180"/>
        <v/>
      </c>
      <c r="AJ668" s="223" t="str">
        <f>Table1[[#This Row],[Home Office
Net Fee %]]</f>
        <v/>
      </c>
      <c r="AK668" s="222" t="str">
        <f t="shared" si="181"/>
        <v/>
      </c>
      <c r="AL668" s="222" t="str">
        <f t="shared" si="182"/>
        <v/>
      </c>
      <c r="AM668" s="215" t="str">
        <f>IFERROR(IF(#REF!="Yes",$AK668,($AK668+$AD668*0.5)),"")</f>
        <v/>
      </c>
      <c r="AN668" s="215" t="str">
        <f>IFERROR(IF(#REF!="Yes",$AL668,($AL668+$AE668*0.5)),"")</f>
        <v/>
      </c>
      <c r="AO668" s="374" t="str">
        <f>IF(ISBLANK('Team Roster Proposed - FBR'!Q669),"",'Team Roster Proposed - FBR'!Q669)</f>
        <v/>
      </c>
      <c r="AP668" s="226" t="e">
        <f>IF(ISBLANK(#REF!),"",#REF!)</f>
        <v>#REF!</v>
      </c>
      <c r="AQ668" s="226" t="e">
        <f>IF(ISBLANK(#REF!),"",#REF!)</f>
        <v>#REF!</v>
      </c>
      <c r="AR668" s="226" t="e">
        <f>IF(ISBLANK(#REF!),"",#REF!)</f>
        <v>#REF!</v>
      </c>
      <c r="AS668" s="219" t="e">
        <f>IF(ISBLANK(#REF!),"",#REF!)</f>
        <v>#REF!</v>
      </c>
      <c r="AT668" s="219" t="e">
        <f>IF(ISBLANK(#REF!),"",#REF!)</f>
        <v>#REF!</v>
      </c>
      <c r="AU668" s="219" t="e">
        <f>IF(ISBLANK(#REF!),"",#REF!)</f>
        <v>#REF!</v>
      </c>
      <c r="AV668" s="219" t="e">
        <f>IF(ISBLANK(#REF!),"",#REF!)</f>
        <v>#REF!</v>
      </c>
      <c r="AW668" s="219" t="e">
        <f>IF(ISBLANK(#REF!),"",#REF!)</f>
        <v>#REF!</v>
      </c>
      <c r="AX668" s="219" t="e">
        <f>IF(ISBLANK(#REF!),"",#REF!)</f>
        <v>#REF!</v>
      </c>
      <c r="AY668" s="226" t="e">
        <f>IF(ISBLANK(#REF!),"",#REF!)</f>
        <v>#REF!</v>
      </c>
      <c r="AZ668" s="219" t="e">
        <f>IF(ISBLANK(#REF!),"",#REF!)</f>
        <v>#REF!</v>
      </c>
      <c r="BA668" s="219" t="e">
        <f>IF(ISBLANK(#REF!),"",#REF!)</f>
        <v>#REF!</v>
      </c>
      <c r="BB668" s="219" t="e">
        <f>IF(ISBLANK(#REF!),"",#REF!)</f>
        <v>#REF!</v>
      </c>
      <c r="BC668" s="219" t="e">
        <f>IF(ISBLANK(#REF!),"",#REF!)</f>
        <v>#REF!</v>
      </c>
      <c r="BD668" s="219" t="e">
        <f>IF(ISBLANK(#REF!),"",#REF!)</f>
        <v>#REF!</v>
      </c>
      <c r="BE668" s="219" t="e">
        <f>IF(ISBLANK(#REF!),"",#REF!)</f>
        <v>#REF!</v>
      </c>
      <c r="BF668" s="219" t="e">
        <f>IF(ISBLANK(#REF!),"",#REF!)</f>
        <v>#REF!</v>
      </c>
      <c r="BG668" s="219" t="e">
        <f>IF(ISBLANK(#REF!),"",#REF!)</f>
        <v>#REF!</v>
      </c>
      <c r="BH668" s="219" t="e">
        <f>IF(ISBLANK(#REF!),"",#REF!)</f>
        <v>#REF!</v>
      </c>
      <c r="BI668" s="219" t="e">
        <f>IF(ISBLANK(#REF!),"",#REF!)</f>
        <v>#REF!</v>
      </c>
      <c r="BJ668" s="219" t="e">
        <f>IF(ISBLANK(#REF!),"",#REF!)</f>
        <v>#REF!</v>
      </c>
      <c r="BK668" s="219" t="e">
        <f>IF(ISBLANK(#REF!),"",#REF!)</f>
        <v>#REF!</v>
      </c>
      <c r="BL668" s="219" t="e">
        <f>IF(ISBLANK(#REF!),"",#REF!)</f>
        <v>#REF!</v>
      </c>
      <c r="BM668" s="219" t="e">
        <f>IF(ISBLANK(#REF!),"",#REF!)</f>
        <v>#REF!</v>
      </c>
      <c r="BN668" s="219" t="e">
        <f>IF(ISBLANK(#REF!),"",#REF!)</f>
        <v>#REF!</v>
      </c>
      <c r="BO668" s="227" t="e">
        <f t="shared" si="183"/>
        <v>#REF!</v>
      </c>
      <c r="BP668" s="228" t="str">
        <f t="shared" si="186"/>
        <v/>
      </c>
      <c r="BQ668" s="229" t="str">
        <f t="shared" si="170"/>
        <v/>
      </c>
      <c r="BR668" s="228" t="e">
        <f t="shared" si="184"/>
        <v>#REF!</v>
      </c>
      <c r="BS668" s="230" t="e">
        <f t="shared" si="185"/>
        <v>#REF!</v>
      </c>
    </row>
    <row r="669" spans="1:71">
      <c r="A669" s="213" t="e">
        <f>IF(ISBLANK(#REF!),"",#REF!)</f>
        <v>#REF!</v>
      </c>
      <c r="B669" s="214" t="e">
        <f>IF(ISBLANK(#REF!),"",#REF!)</f>
        <v>#REF!</v>
      </c>
      <c r="C669" s="214" t="e">
        <f>IF(ISBLANK(#REF!),"",#REF!)</f>
        <v>#REF!</v>
      </c>
      <c r="D669" s="214" t="e">
        <f>IF(ISBLANK(#REF!),"",#REF!)</f>
        <v>#REF!</v>
      </c>
      <c r="E669" s="214" t="e">
        <f>IF(ISBLANK(#REF!),"",#REF!)</f>
        <v>#REF!</v>
      </c>
      <c r="F669" s="214" t="e">
        <f>IF(ISBLANK(#REF!),"",#REF!)</f>
        <v>#REF!</v>
      </c>
      <c r="G669" s="214" t="e">
        <f>IF(ISBLANK(#REF!),"",#REF!)</f>
        <v>#REF!</v>
      </c>
      <c r="H669" s="215" t="e">
        <f>IF(ISBLANK(#REF!),"",#REF!)</f>
        <v>#REF!</v>
      </c>
      <c r="I669" s="214" t="e">
        <f>IF(ISBLANK(#REF!),"",#REF!)</f>
        <v>#REF!</v>
      </c>
      <c r="J669" s="216" t="e">
        <f>IF(ISBLANK(#REF!),"",#REF!)</f>
        <v>#REF!</v>
      </c>
      <c r="K669" s="217" t="e">
        <f>IF(ISBLANK(#REF!),"",#REF!)</f>
        <v>#REF!</v>
      </c>
      <c r="L669" s="217" t="e">
        <f>IF(ISBLANK(#REF!),"",#REF!)</f>
        <v>#REF!</v>
      </c>
      <c r="M669" s="218" t="e">
        <f>IF(ISBLANK(#REF!),"",#REF!)</f>
        <v>#REF!</v>
      </c>
      <c r="N669" s="218" t="e">
        <f>IF(ISBLANK(#REF!),"",#REF!)</f>
        <v>#REF!</v>
      </c>
      <c r="O669" s="220" t="str">
        <f>IFERROR(VLOOKUP(_xlfn.CONCAT('Team Roster - Final'!$A669," : ",'Team Roster - Final'!$BM669),'Rate Calculations'!$C$4:$G$1100,5,FALSE),"")</f>
        <v/>
      </c>
      <c r="P669" s="225">
        <f>IF(ISBLANK('Rate Calculations'!$H671),"",'Rate Calculations'!$H671)</f>
        <v>1.7500000000000002E-2</v>
      </c>
      <c r="Q669" s="220" t="str">
        <f t="shared" si="171"/>
        <v/>
      </c>
      <c r="R669" s="221">
        <f>IF(ISBLANK('Rate Calculations'!$J671),"",'Rate Calculations'!$J671)</f>
        <v>3.5000000000000003E-2</v>
      </c>
      <c r="S669" s="220" t="str">
        <f t="shared" si="172"/>
        <v/>
      </c>
      <c r="T669" s="225" t="str">
        <f>IFERROR(VLOOKUP(_xlfn.CONCAT('Team Roster - Final'!$A669," : ",'Team Roster - Final'!$BM669),'Rate Calculations'!$C$4:$S$1100,10,FALSE),"")</f>
        <v/>
      </c>
      <c r="U669" s="225" t="str">
        <f>IFERROR(VLOOKUP(_xlfn.CONCAT('Team Roster - Final'!$A669," : ",'Team Roster - Final'!$BM669),'Rate Calculations'!$C$4:$S$1100,11,FALSE),"")</f>
        <v/>
      </c>
      <c r="V669" s="222" t="str">
        <f t="shared" si="173"/>
        <v/>
      </c>
      <c r="W669" s="222" t="str">
        <f t="shared" si="174"/>
        <v/>
      </c>
      <c r="X669" s="223" t="str">
        <f>IFERROR(VLOOKUP(_xlfn.CONCAT('Team Roster - Final'!$A669," : ",'Team Roster - Final'!$BM669),'Rate Calculations'!$C$4:$S$1100,14,FALSE),"")</f>
        <v/>
      </c>
      <c r="Y669" s="222" t="str">
        <f t="shared" si="175"/>
        <v/>
      </c>
      <c r="Z669" s="222" t="str">
        <f t="shared" si="176"/>
        <v/>
      </c>
      <c r="AA669" s="224" t="str">
        <f>IFERROR(IF(#REF!="Yes",$Y669, $Y669+$Q669*0.5),"")</f>
        <v/>
      </c>
      <c r="AB669" s="224" t="str">
        <f>IFERROR(IF(#REF!="Yes",$Z669, $Z669+$S669*0.5),"")</f>
        <v/>
      </c>
      <c r="AC669" s="220" t="str">
        <f>IFERROR(VLOOKUP(_xlfn.CONCAT('Team Roster - Final'!$A669," : ",'Team Roster - Final'!$BM669),'Rate Calculations'!$C$4:$U$1100,19,FALSE),"")</f>
        <v/>
      </c>
      <c r="AD669" s="220" t="str">
        <f t="shared" si="177"/>
        <v/>
      </c>
      <c r="AE669" s="220" t="str">
        <f t="shared" si="178"/>
        <v/>
      </c>
      <c r="AF669" s="225" t="str">
        <f>IFERROR(VLOOKUP(_xlfn.CONCAT('Team Roster - Final'!$A669," : ",'Team Roster - Final'!$BM669),'Rate Calculations'!$C$4:$AB$1100,22,FALSE),"")</f>
        <v/>
      </c>
      <c r="AG669" s="225" t="str">
        <f>IFERROR(VLOOKUP(_xlfn.CONCAT('Team Roster - Final'!$A669," : ",'Team Roster - Final'!$BM669),'Rate Calculations'!$C$4:$AB$1100,23,FALSE),"")</f>
        <v/>
      </c>
      <c r="AH669" s="222" t="str">
        <f t="shared" si="179"/>
        <v/>
      </c>
      <c r="AI669" s="222" t="str">
        <f t="shared" si="180"/>
        <v/>
      </c>
      <c r="AJ669" s="223" t="str">
        <f>Table1[[#This Row],[Home Office
Net Fee %]]</f>
        <v/>
      </c>
      <c r="AK669" s="222" t="str">
        <f t="shared" si="181"/>
        <v/>
      </c>
      <c r="AL669" s="222" t="str">
        <f t="shared" si="182"/>
        <v/>
      </c>
      <c r="AM669" s="215" t="str">
        <f>IFERROR(IF(#REF!="Yes",$AK669,($AK669+$AD669*0.5)),"")</f>
        <v/>
      </c>
      <c r="AN669" s="215" t="str">
        <f>IFERROR(IF(#REF!="Yes",$AL669,($AL669+$AE669*0.5)),"")</f>
        <v/>
      </c>
      <c r="AO669" s="374" t="str">
        <f>IF(ISBLANK('Team Roster Proposed - FBR'!Q670),"",'Team Roster Proposed - FBR'!Q670)</f>
        <v/>
      </c>
      <c r="AP669" s="226" t="e">
        <f>IF(ISBLANK(#REF!),"",#REF!)</f>
        <v>#REF!</v>
      </c>
      <c r="AQ669" s="226" t="e">
        <f>IF(ISBLANK(#REF!),"",#REF!)</f>
        <v>#REF!</v>
      </c>
      <c r="AR669" s="226" t="e">
        <f>IF(ISBLANK(#REF!),"",#REF!)</f>
        <v>#REF!</v>
      </c>
      <c r="AS669" s="219" t="e">
        <f>IF(ISBLANK(#REF!),"",#REF!)</f>
        <v>#REF!</v>
      </c>
      <c r="AT669" s="219" t="e">
        <f>IF(ISBLANK(#REF!),"",#REF!)</f>
        <v>#REF!</v>
      </c>
      <c r="AU669" s="219" t="e">
        <f>IF(ISBLANK(#REF!),"",#REF!)</f>
        <v>#REF!</v>
      </c>
      <c r="AV669" s="219" t="e">
        <f>IF(ISBLANK(#REF!),"",#REF!)</f>
        <v>#REF!</v>
      </c>
      <c r="AW669" s="219" t="e">
        <f>IF(ISBLANK(#REF!),"",#REF!)</f>
        <v>#REF!</v>
      </c>
      <c r="AX669" s="219" t="e">
        <f>IF(ISBLANK(#REF!),"",#REF!)</f>
        <v>#REF!</v>
      </c>
      <c r="AY669" s="226" t="e">
        <f>IF(ISBLANK(#REF!),"",#REF!)</f>
        <v>#REF!</v>
      </c>
      <c r="AZ669" s="219" t="e">
        <f>IF(ISBLANK(#REF!),"",#REF!)</f>
        <v>#REF!</v>
      </c>
      <c r="BA669" s="219" t="e">
        <f>IF(ISBLANK(#REF!),"",#REF!)</f>
        <v>#REF!</v>
      </c>
      <c r="BB669" s="219" t="e">
        <f>IF(ISBLANK(#REF!),"",#REF!)</f>
        <v>#REF!</v>
      </c>
      <c r="BC669" s="219" t="e">
        <f>IF(ISBLANK(#REF!),"",#REF!)</f>
        <v>#REF!</v>
      </c>
      <c r="BD669" s="219" t="e">
        <f>IF(ISBLANK(#REF!),"",#REF!)</f>
        <v>#REF!</v>
      </c>
      <c r="BE669" s="219" t="e">
        <f>IF(ISBLANK(#REF!),"",#REF!)</f>
        <v>#REF!</v>
      </c>
      <c r="BF669" s="219" t="e">
        <f>IF(ISBLANK(#REF!),"",#REF!)</f>
        <v>#REF!</v>
      </c>
      <c r="BG669" s="219" t="e">
        <f>IF(ISBLANK(#REF!),"",#REF!)</f>
        <v>#REF!</v>
      </c>
      <c r="BH669" s="219" t="e">
        <f>IF(ISBLANK(#REF!),"",#REF!)</f>
        <v>#REF!</v>
      </c>
      <c r="BI669" s="219" t="e">
        <f>IF(ISBLANK(#REF!),"",#REF!)</f>
        <v>#REF!</v>
      </c>
      <c r="BJ669" s="219" t="e">
        <f>IF(ISBLANK(#REF!),"",#REF!)</f>
        <v>#REF!</v>
      </c>
      <c r="BK669" s="219" t="e">
        <f>IF(ISBLANK(#REF!),"",#REF!)</f>
        <v>#REF!</v>
      </c>
      <c r="BL669" s="219" t="e">
        <f>IF(ISBLANK(#REF!),"",#REF!)</f>
        <v>#REF!</v>
      </c>
      <c r="BM669" s="219" t="e">
        <f>IF(ISBLANK(#REF!),"",#REF!)</f>
        <v>#REF!</v>
      </c>
      <c r="BN669" s="219" t="e">
        <f>IF(ISBLANK(#REF!),"",#REF!)</f>
        <v>#REF!</v>
      </c>
      <c r="BO669" s="227" t="e">
        <f t="shared" si="183"/>
        <v>#REF!</v>
      </c>
      <c r="BP669" s="228" t="str">
        <f t="shared" si="186"/>
        <v/>
      </c>
      <c r="BQ669" s="229" t="str">
        <f t="shared" si="170"/>
        <v/>
      </c>
      <c r="BR669" s="228" t="e">
        <f t="shared" si="184"/>
        <v>#REF!</v>
      </c>
      <c r="BS669" s="230" t="e">
        <f t="shared" si="185"/>
        <v>#REF!</v>
      </c>
    </row>
    <row r="670" spans="1:71">
      <c r="A670" s="213" t="e">
        <f>IF(ISBLANK(#REF!),"",#REF!)</f>
        <v>#REF!</v>
      </c>
      <c r="B670" s="214" t="e">
        <f>IF(ISBLANK(#REF!),"",#REF!)</f>
        <v>#REF!</v>
      </c>
      <c r="C670" s="214" t="e">
        <f>IF(ISBLANK(#REF!),"",#REF!)</f>
        <v>#REF!</v>
      </c>
      <c r="D670" s="214" t="e">
        <f>IF(ISBLANK(#REF!),"",#REF!)</f>
        <v>#REF!</v>
      </c>
      <c r="E670" s="214" t="e">
        <f>IF(ISBLANK(#REF!),"",#REF!)</f>
        <v>#REF!</v>
      </c>
      <c r="F670" s="214" t="e">
        <f>IF(ISBLANK(#REF!),"",#REF!)</f>
        <v>#REF!</v>
      </c>
      <c r="G670" s="214" t="e">
        <f>IF(ISBLANK(#REF!),"",#REF!)</f>
        <v>#REF!</v>
      </c>
      <c r="H670" s="215" t="e">
        <f>IF(ISBLANK(#REF!),"",#REF!)</f>
        <v>#REF!</v>
      </c>
      <c r="I670" s="214" t="e">
        <f>IF(ISBLANK(#REF!),"",#REF!)</f>
        <v>#REF!</v>
      </c>
      <c r="J670" s="216" t="e">
        <f>IF(ISBLANK(#REF!),"",#REF!)</f>
        <v>#REF!</v>
      </c>
      <c r="K670" s="217" t="e">
        <f>IF(ISBLANK(#REF!),"",#REF!)</f>
        <v>#REF!</v>
      </c>
      <c r="L670" s="217" t="e">
        <f>IF(ISBLANK(#REF!),"",#REF!)</f>
        <v>#REF!</v>
      </c>
      <c r="M670" s="218" t="e">
        <f>IF(ISBLANK(#REF!),"",#REF!)</f>
        <v>#REF!</v>
      </c>
      <c r="N670" s="218" t="e">
        <f>IF(ISBLANK(#REF!),"",#REF!)</f>
        <v>#REF!</v>
      </c>
      <c r="O670" s="220" t="str">
        <f>IFERROR(VLOOKUP(_xlfn.CONCAT('Team Roster - Final'!$A670," : ",'Team Roster - Final'!$BM670),'Rate Calculations'!$C$4:$G$1100,5,FALSE),"")</f>
        <v/>
      </c>
      <c r="P670" s="225">
        <f>IF(ISBLANK('Rate Calculations'!$H672),"",'Rate Calculations'!$H672)</f>
        <v>1.7500000000000002E-2</v>
      </c>
      <c r="Q670" s="220" t="str">
        <f t="shared" si="171"/>
        <v/>
      </c>
      <c r="R670" s="221">
        <f>IF(ISBLANK('Rate Calculations'!$J672),"",'Rate Calculations'!$J672)</f>
        <v>3.5000000000000003E-2</v>
      </c>
      <c r="S670" s="220" t="str">
        <f t="shared" si="172"/>
        <v/>
      </c>
      <c r="T670" s="225" t="str">
        <f>IFERROR(VLOOKUP(_xlfn.CONCAT('Team Roster - Final'!$A670," : ",'Team Roster - Final'!$BM670),'Rate Calculations'!$C$4:$S$1100,10,FALSE),"")</f>
        <v/>
      </c>
      <c r="U670" s="225" t="str">
        <f>IFERROR(VLOOKUP(_xlfn.CONCAT('Team Roster - Final'!$A670," : ",'Team Roster - Final'!$BM670),'Rate Calculations'!$C$4:$S$1100,11,FALSE),"")</f>
        <v/>
      </c>
      <c r="V670" s="222" t="str">
        <f t="shared" si="173"/>
        <v/>
      </c>
      <c r="W670" s="222" t="str">
        <f t="shared" si="174"/>
        <v/>
      </c>
      <c r="X670" s="223" t="str">
        <f>IFERROR(VLOOKUP(_xlfn.CONCAT('Team Roster - Final'!$A670," : ",'Team Roster - Final'!$BM670),'Rate Calculations'!$C$4:$S$1100,14,FALSE),"")</f>
        <v/>
      </c>
      <c r="Y670" s="222" t="str">
        <f t="shared" si="175"/>
        <v/>
      </c>
      <c r="Z670" s="222" t="str">
        <f t="shared" si="176"/>
        <v/>
      </c>
      <c r="AA670" s="224" t="str">
        <f>IFERROR(IF(#REF!="Yes",$Y670, $Y670+$Q670*0.5),"")</f>
        <v/>
      </c>
      <c r="AB670" s="224" t="str">
        <f>IFERROR(IF(#REF!="Yes",$Z670, $Z670+$S670*0.5),"")</f>
        <v/>
      </c>
      <c r="AC670" s="220" t="str">
        <f>IFERROR(VLOOKUP(_xlfn.CONCAT('Team Roster - Final'!$A670," : ",'Team Roster - Final'!$BM670),'Rate Calculations'!$C$4:$U$1100,19,FALSE),"")</f>
        <v/>
      </c>
      <c r="AD670" s="220" t="str">
        <f t="shared" si="177"/>
        <v/>
      </c>
      <c r="AE670" s="220" t="str">
        <f t="shared" si="178"/>
        <v/>
      </c>
      <c r="AF670" s="225" t="str">
        <f>IFERROR(VLOOKUP(_xlfn.CONCAT('Team Roster - Final'!$A670," : ",'Team Roster - Final'!$BM670),'Rate Calculations'!$C$4:$AB$1100,22,FALSE),"")</f>
        <v/>
      </c>
      <c r="AG670" s="225" t="str">
        <f>IFERROR(VLOOKUP(_xlfn.CONCAT('Team Roster - Final'!$A670," : ",'Team Roster - Final'!$BM670),'Rate Calculations'!$C$4:$AB$1100,23,FALSE),"")</f>
        <v/>
      </c>
      <c r="AH670" s="222" t="str">
        <f t="shared" si="179"/>
        <v/>
      </c>
      <c r="AI670" s="222" t="str">
        <f t="shared" si="180"/>
        <v/>
      </c>
      <c r="AJ670" s="223" t="str">
        <f>Table1[[#This Row],[Home Office
Net Fee %]]</f>
        <v/>
      </c>
      <c r="AK670" s="222" t="str">
        <f t="shared" si="181"/>
        <v/>
      </c>
      <c r="AL670" s="222" t="str">
        <f t="shared" si="182"/>
        <v/>
      </c>
      <c r="AM670" s="215" t="str">
        <f>IFERROR(IF(#REF!="Yes",$AK670,($AK670+$AD670*0.5)),"")</f>
        <v/>
      </c>
      <c r="AN670" s="215" t="str">
        <f>IFERROR(IF(#REF!="Yes",$AL670,($AL670+$AE670*0.5)),"")</f>
        <v/>
      </c>
      <c r="AO670" s="374" t="str">
        <f>IF(ISBLANK('Team Roster Proposed - FBR'!Q671),"",'Team Roster Proposed - FBR'!Q671)</f>
        <v/>
      </c>
      <c r="AP670" s="226" t="e">
        <f>IF(ISBLANK(#REF!),"",#REF!)</f>
        <v>#REF!</v>
      </c>
      <c r="AQ670" s="226" t="e">
        <f>IF(ISBLANK(#REF!),"",#REF!)</f>
        <v>#REF!</v>
      </c>
      <c r="AR670" s="226" t="e">
        <f>IF(ISBLANK(#REF!),"",#REF!)</f>
        <v>#REF!</v>
      </c>
      <c r="AS670" s="219" t="e">
        <f>IF(ISBLANK(#REF!),"",#REF!)</f>
        <v>#REF!</v>
      </c>
      <c r="AT670" s="219" t="e">
        <f>IF(ISBLANK(#REF!),"",#REF!)</f>
        <v>#REF!</v>
      </c>
      <c r="AU670" s="219" t="e">
        <f>IF(ISBLANK(#REF!),"",#REF!)</f>
        <v>#REF!</v>
      </c>
      <c r="AV670" s="219" t="e">
        <f>IF(ISBLANK(#REF!),"",#REF!)</f>
        <v>#REF!</v>
      </c>
      <c r="AW670" s="219" t="e">
        <f>IF(ISBLANK(#REF!),"",#REF!)</f>
        <v>#REF!</v>
      </c>
      <c r="AX670" s="219" t="e">
        <f>IF(ISBLANK(#REF!),"",#REF!)</f>
        <v>#REF!</v>
      </c>
      <c r="AY670" s="226" t="e">
        <f>IF(ISBLANK(#REF!),"",#REF!)</f>
        <v>#REF!</v>
      </c>
      <c r="AZ670" s="219" t="e">
        <f>IF(ISBLANK(#REF!),"",#REF!)</f>
        <v>#REF!</v>
      </c>
      <c r="BA670" s="219" t="e">
        <f>IF(ISBLANK(#REF!),"",#REF!)</f>
        <v>#REF!</v>
      </c>
      <c r="BB670" s="219" t="e">
        <f>IF(ISBLANK(#REF!),"",#REF!)</f>
        <v>#REF!</v>
      </c>
      <c r="BC670" s="219" t="e">
        <f>IF(ISBLANK(#REF!),"",#REF!)</f>
        <v>#REF!</v>
      </c>
      <c r="BD670" s="219" t="e">
        <f>IF(ISBLANK(#REF!),"",#REF!)</f>
        <v>#REF!</v>
      </c>
      <c r="BE670" s="219" t="e">
        <f>IF(ISBLANK(#REF!),"",#REF!)</f>
        <v>#REF!</v>
      </c>
      <c r="BF670" s="219" t="e">
        <f>IF(ISBLANK(#REF!),"",#REF!)</f>
        <v>#REF!</v>
      </c>
      <c r="BG670" s="219" t="e">
        <f>IF(ISBLANK(#REF!),"",#REF!)</f>
        <v>#REF!</v>
      </c>
      <c r="BH670" s="219" t="e">
        <f>IF(ISBLANK(#REF!),"",#REF!)</f>
        <v>#REF!</v>
      </c>
      <c r="BI670" s="219" t="e">
        <f>IF(ISBLANK(#REF!),"",#REF!)</f>
        <v>#REF!</v>
      </c>
      <c r="BJ670" s="219" t="e">
        <f>IF(ISBLANK(#REF!),"",#REF!)</f>
        <v>#REF!</v>
      </c>
      <c r="BK670" s="219" t="e">
        <f>IF(ISBLANK(#REF!),"",#REF!)</f>
        <v>#REF!</v>
      </c>
      <c r="BL670" s="219" t="e">
        <f>IF(ISBLANK(#REF!),"",#REF!)</f>
        <v>#REF!</v>
      </c>
      <c r="BM670" s="219" t="e">
        <f>IF(ISBLANK(#REF!),"",#REF!)</f>
        <v>#REF!</v>
      </c>
      <c r="BN670" s="219" t="e">
        <f>IF(ISBLANK(#REF!),"",#REF!)</f>
        <v>#REF!</v>
      </c>
      <c r="BO670" s="227" t="e">
        <f t="shared" si="183"/>
        <v>#REF!</v>
      </c>
      <c r="BP670" s="228" t="str">
        <f t="shared" si="186"/>
        <v/>
      </c>
      <c r="BQ670" s="229" t="str">
        <f t="shared" si="170"/>
        <v/>
      </c>
      <c r="BR670" s="228" t="e">
        <f t="shared" si="184"/>
        <v>#REF!</v>
      </c>
      <c r="BS670" s="230" t="e">
        <f t="shared" si="185"/>
        <v>#REF!</v>
      </c>
    </row>
    <row r="671" spans="1:71">
      <c r="A671" s="213" t="e">
        <f>IF(ISBLANK(#REF!),"",#REF!)</f>
        <v>#REF!</v>
      </c>
      <c r="B671" s="214" t="e">
        <f>IF(ISBLANK(#REF!),"",#REF!)</f>
        <v>#REF!</v>
      </c>
      <c r="C671" s="214" t="e">
        <f>IF(ISBLANK(#REF!),"",#REF!)</f>
        <v>#REF!</v>
      </c>
      <c r="D671" s="214" t="e">
        <f>IF(ISBLANK(#REF!),"",#REF!)</f>
        <v>#REF!</v>
      </c>
      <c r="E671" s="214" t="e">
        <f>IF(ISBLANK(#REF!),"",#REF!)</f>
        <v>#REF!</v>
      </c>
      <c r="F671" s="214" t="e">
        <f>IF(ISBLANK(#REF!),"",#REF!)</f>
        <v>#REF!</v>
      </c>
      <c r="G671" s="214" t="e">
        <f>IF(ISBLANK(#REF!),"",#REF!)</f>
        <v>#REF!</v>
      </c>
      <c r="H671" s="215" t="e">
        <f>IF(ISBLANK(#REF!),"",#REF!)</f>
        <v>#REF!</v>
      </c>
      <c r="I671" s="214" t="e">
        <f>IF(ISBLANK(#REF!),"",#REF!)</f>
        <v>#REF!</v>
      </c>
      <c r="J671" s="216" t="e">
        <f>IF(ISBLANK(#REF!),"",#REF!)</f>
        <v>#REF!</v>
      </c>
      <c r="K671" s="217" t="e">
        <f>IF(ISBLANK(#REF!),"",#REF!)</f>
        <v>#REF!</v>
      </c>
      <c r="L671" s="217" t="e">
        <f>IF(ISBLANK(#REF!),"",#REF!)</f>
        <v>#REF!</v>
      </c>
      <c r="M671" s="218" t="e">
        <f>IF(ISBLANK(#REF!),"",#REF!)</f>
        <v>#REF!</v>
      </c>
      <c r="N671" s="218" t="e">
        <f>IF(ISBLANK(#REF!),"",#REF!)</f>
        <v>#REF!</v>
      </c>
      <c r="O671" s="220" t="str">
        <f>IFERROR(VLOOKUP(_xlfn.CONCAT('Team Roster - Final'!$A671," : ",'Team Roster - Final'!$BM671),'Rate Calculations'!$C$4:$G$1100,5,FALSE),"")</f>
        <v/>
      </c>
      <c r="P671" s="225">
        <f>IF(ISBLANK('Rate Calculations'!$H673),"",'Rate Calculations'!$H673)</f>
        <v>1.7500000000000002E-2</v>
      </c>
      <c r="Q671" s="220" t="str">
        <f t="shared" si="171"/>
        <v/>
      </c>
      <c r="R671" s="221">
        <f>IF(ISBLANK('Rate Calculations'!$J673),"",'Rate Calculations'!$J673)</f>
        <v>3.5000000000000003E-2</v>
      </c>
      <c r="S671" s="220" t="str">
        <f t="shared" si="172"/>
        <v/>
      </c>
      <c r="T671" s="225" t="str">
        <f>IFERROR(VLOOKUP(_xlfn.CONCAT('Team Roster - Final'!$A671," : ",'Team Roster - Final'!$BM671),'Rate Calculations'!$C$4:$S$1100,10,FALSE),"")</f>
        <v/>
      </c>
      <c r="U671" s="225" t="str">
        <f>IFERROR(VLOOKUP(_xlfn.CONCAT('Team Roster - Final'!$A671," : ",'Team Roster - Final'!$BM671),'Rate Calculations'!$C$4:$S$1100,11,FALSE),"")</f>
        <v/>
      </c>
      <c r="V671" s="222" t="str">
        <f t="shared" si="173"/>
        <v/>
      </c>
      <c r="W671" s="222" t="str">
        <f t="shared" si="174"/>
        <v/>
      </c>
      <c r="X671" s="223" t="str">
        <f>IFERROR(VLOOKUP(_xlfn.CONCAT('Team Roster - Final'!$A671," : ",'Team Roster - Final'!$BM671),'Rate Calculations'!$C$4:$S$1100,14,FALSE),"")</f>
        <v/>
      </c>
      <c r="Y671" s="222" t="str">
        <f t="shared" si="175"/>
        <v/>
      </c>
      <c r="Z671" s="222" t="str">
        <f t="shared" si="176"/>
        <v/>
      </c>
      <c r="AA671" s="224" t="str">
        <f>IFERROR(IF(#REF!="Yes",$Y671, $Y671+$Q671*0.5),"")</f>
        <v/>
      </c>
      <c r="AB671" s="224" t="str">
        <f>IFERROR(IF(#REF!="Yes",$Z671, $Z671+$S671*0.5),"")</f>
        <v/>
      </c>
      <c r="AC671" s="220" t="str">
        <f>IFERROR(VLOOKUP(_xlfn.CONCAT('Team Roster - Final'!$A671," : ",'Team Roster - Final'!$BM671),'Rate Calculations'!$C$4:$U$1100,19,FALSE),"")</f>
        <v/>
      </c>
      <c r="AD671" s="220" t="str">
        <f t="shared" si="177"/>
        <v/>
      </c>
      <c r="AE671" s="220" t="str">
        <f t="shared" si="178"/>
        <v/>
      </c>
      <c r="AF671" s="225" t="str">
        <f>IFERROR(VLOOKUP(_xlfn.CONCAT('Team Roster - Final'!$A671," : ",'Team Roster - Final'!$BM671),'Rate Calculations'!$C$4:$AB$1100,22,FALSE),"")</f>
        <v/>
      </c>
      <c r="AG671" s="225" t="str">
        <f>IFERROR(VLOOKUP(_xlfn.CONCAT('Team Roster - Final'!$A671," : ",'Team Roster - Final'!$BM671),'Rate Calculations'!$C$4:$AB$1100,23,FALSE),"")</f>
        <v/>
      </c>
      <c r="AH671" s="222" t="str">
        <f t="shared" si="179"/>
        <v/>
      </c>
      <c r="AI671" s="222" t="str">
        <f t="shared" si="180"/>
        <v/>
      </c>
      <c r="AJ671" s="223" t="str">
        <f>Table1[[#This Row],[Home Office
Net Fee %]]</f>
        <v/>
      </c>
      <c r="AK671" s="222" t="str">
        <f t="shared" si="181"/>
        <v/>
      </c>
      <c r="AL671" s="222" t="str">
        <f t="shared" si="182"/>
        <v/>
      </c>
      <c r="AM671" s="215" t="str">
        <f>IFERROR(IF(#REF!="Yes",$AK671,($AK671+$AD671*0.5)),"")</f>
        <v/>
      </c>
      <c r="AN671" s="215" t="str">
        <f>IFERROR(IF(#REF!="Yes",$AL671,($AL671+$AE671*0.5)),"")</f>
        <v/>
      </c>
      <c r="AO671" s="374" t="str">
        <f>IF(ISBLANK('Team Roster Proposed - FBR'!Q672),"",'Team Roster Proposed - FBR'!Q672)</f>
        <v/>
      </c>
      <c r="AP671" s="226" t="e">
        <f>IF(ISBLANK(#REF!),"",#REF!)</f>
        <v>#REF!</v>
      </c>
      <c r="AQ671" s="226" t="e">
        <f>IF(ISBLANK(#REF!),"",#REF!)</f>
        <v>#REF!</v>
      </c>
      <c r="AR671" s="226" t="e">
        <f>IF(ISBLANK(#REF!),"",#REF!)</f>
        <v>#REF!</v>
      </c>
      <c r="AS671" s="219" t="e">
        <f>IF(ISBLANK(#REF!),"",#REF!)</f>
        <v>#REF!</v>
      </c>
      <c r="AT671" s="219" t="e">
        <f>IF(ISBLANK(#REF!),"",#REF!)</f>
        <v>#REF!</v>
      </c>
      <c r="AU671" s="219" t="e">
        <f>IF(ISBLANK(#REF!),"",#REF!)</f>
        <v>#REF!</v>
      </c>
      <c r="AV671" s="219" t="e">
        <f>IF(ISBLANK(#REF!),"",#REF!)</f>
        <v>#REF!</v>
      </c>
      <c r="AW671" s="219" t="e">
        <f>IF(ISBLANK(#REF!),"",#REF!)</f>
        <v>#REF!</v>
      </c>
      <c r="AX671" s="219" t="e">
        <f>IF(ISBLANK(#REF!),"",#REF!)</f>
        <v>#REF!</v>
      </c>
      <c r="AY671" s="226" t="e">
        <f>IF(ISBLANK(#REF!),"",#REF!)</f>
        <v>#REF!</v>
      </c>
      <c r="AZ671" s="219" t="e">
        <f>IF(ISBLANK(#REF!),"",#REF!)</f>
        <v>#REF!</v>
      </c>
      <c r="BA671" s="219" t="e">
        <f>IF(ISBLANK(#REF!),"",#REF!)</f>
        <v>#REF!</v>
      </c>
      <c r="BB671" s="219" t="e">
        <f>IF(ISBLANK(#REF!),"",#REF!)</f>
        <v>#REF!</v>
      </c>
      <c r="BC671" s="219" t="e">
        <f>IF(ISBLANK(#REF!),"",#REF!)</f>
        <v>#REF!</v>
      </c>
      <c r="BD671" s="219" t="e">
        <f>IF(ISBLANK(#REF!),"",#REF!)</f>
        <v>#REF!</v>
      </c>
      <c r="BE671" s="219" t="e">
        <f>IF(ISBLANK(#REF!),"",#REF!)</f>
        <v>#REF!</v>
      </c>
      <c r="BF671" s="219" t="e">
        <f>IF(ISBLANK(#REF!),"",#REF!)</f>
        <v>#REF!</v>
      </c>
      <c r="BG671" s="219" t="e">
        <f>IF(ISBLANK(#REF!),"",#REF!)</f>
        <v>#REF!</v>
      </c>
      <c r="BH671" s="219" t="e">
        <f>IF(ISBLANK(#REF!),"",#REF!)</f>
        <v>#REF!</v>
      </c>
      <c r="BI671" s="219" t="e">
        <f>IF(ISBLANK(#REF!),"",#REF!)</f>
        <v>#REF!</v>
      </c>
      <c r="BJ671" s="219" t="e">
        <f>IF(ISBLANK(#REF!),"",#REF!)</f>
        <v>#REF!</v>
      </c>
      <c r="BK671" s="219" t="e">
        <f>IF(ISBLANK(#REF!),"",#REF!)</f>
        <v>#REF!</v>
      </c>
      <c r="BL671" s="219" t="e">
        <f>IF(ISBLANK(#REF!),"",#REF!)</f>
        <v>#REF!</v>
      </c>
      <c r="BM671" s="219" t="e">
        <f>IF(ISBLANK(#REF!),"",#REF!)</f>
        <v>#REF!</v>
      </c>
      <c r="BN671" s="219" t="e">
        <f>IF(ISBLANK(#REF!),"",#REF!)</f>
        <v>#REF!</v>
      </c>
      <c r="BO671" s="227" t="e">
        <f t="shared" si="183"/>
        <v>#REF!</v>
      </c>
      <c r="BP671" s="228" t="str">
        <f t="shared" si="186"/>
        <v/>
      </c>
      <c r="BQ671" s="229" t="str">
        <f t="shared" si="170"/>
        <v/>
      </c>
      <c r="BR671" s="228" t="e">
        <f t="shared" si="184"/>
        <v>#REF!</v>
      </c>
      <c r="BS671" s="230" t="e">
        <f t="shared" si="185"/>
        <v>#REF!</v>
      </c>
    </row>
    <row r="672" spans="1:71">
      <c r="A672" s="213" t="e">
        <f>IF(ISBLANK(#REF!),"",#REF!)</f>
        <v>#REF!</v>
      </c>
      <c r="B672" s="214" t="e">
        <f>IF(ISBLANK(#REF!),"",#REF!)</f>
        <v>#REF!</v>
      </c>
      <c r="C672" s="214" t="e">
        <f>IF(ISBLANK(#REF!),"",#REF!)</f>
        <v>#REF!</v>
      </c>
      <c r="D672" s="214" t="e">
        <f>IF(ISBLANK(#REF!),"",#REF!)</f>
        <v>#REF!</v>
      </c>
      <c r="E672" s="214" t="e">
        <f>IF(ISBLANK(#REF!),"",#REF!)</f>
        <v>#REF!</v>
      </c>
      <c r="F672" s="214" t="e">
        <f>IF(ISBLANK(#REF!),"",#REF!)</f>
        <v>#REF!</v>
      </c>
      <c r="G672" s="214" t="e">
        <f>IF(ISBLANK(#REF!),"",#REF!)</f>
        <v>#REF!</v>
      </c>
      <c r="H672" s="215" t="e">
        <f>IF(ISBLANK(#REF!),"",#REF!)</f>
        <v>#REF!</v>
      </c>
      <c r="I672" s="214" t="e">
        <f>IF(ISBLANK(#REF!),"",#REF!)</f>
        <v>#REF!</v>
      </c>
      <c r="J672" s="216" t="e">
        <f>IF(ISBLANK(#REF!),"",#REF!)</f>
        <v>#REF!</v>
      </c>
      <c r="K672" s="217" t="e">
        <f>IF(ISBLANK(#REF!),"",#REF!)</f>
        <v>#REF!</v>
      </c>
      <c r="L672" s="217" t="e">
        <f>IF(ISBLANK(#REF!),"",#REF!)</f>
        <v>#REF!</v>
      </c>
      <c r="M672" s="218" t="e">
        <f>IF(ISBLANK(#REF!),"",#REF!)</f>
        <v>#REF!</v>
      </c>
      <c r="N672" s="218" t="e">
        <f>IF(ISBLANK(#REF!),"",#REF!)</f>
        <v>#REF!</v>
      </c>
      <c r="O672" s="220" t="str">
        <f>IFERROR(VLOOKUP(_xlfn.CONCAT('Team Roster - Final'!$A672," : ",'Team Roster - Final'!$BM672),'Rate Calculations'!$C$4:$G$1100,5,FALSE),"")</f>
        <v/>
      </c>
      <c r="P672" s="225">
        <f>IF(ISBLANK('Rate Calculations'!$H674),"",'Rate Calculations'!$H674)</f>
        <v>1.7500000000000002E-2</v>
      </c>
      <c r="Q672" s="220" t="str">
        <f t="shared" si="171"/>
        <v/>
      </c>
      <c r="R672" s="221">
        <f>IF(ISBLANK('Rate Calculations'!$J674),"",'Rate Calculations'!$J674)</f>
        <v>3.5000000000000003E-2</v>
      </c>
      <c r="S672" s="220" t="str">
        <f t="shared" si="172"/>
        <v/>
      </c>
      <c r="T672" s="225" t="str">
        <f>IFERROR(VLOOKUP(_xlfn.CONCAT('Team Roster - Final'!$A672," : ",'Team Roster - Final'!$BM672),'Rate Calculations'!$C$4:$S$1100,10,FALSE),"")</f>
        <v/>
      </c>
      <c r="U672" s="225" t="str">
        <f>IFERROR(VLOOKUP(_xlfn.CONCAT('Team Roster - Final'!$A672," : ",'Team Roster - Final'!$BM672),'Rate Calculations'!$C$4:$S$1100,11,FALSE),"")</f>
        <v/>
      </c>
      <c r="V672" s="222" t="str">
        <f t="shared" si="173"/>
        <v/>
      </c>
      <c r="W672" s="222" t="str">
        <f t="shared" si="174"/>
        <v/>
      </c>
      <c r="X672" s="223" t="str">
        <f>IFERROR(VLOOKUP(_xlfn.CONCAT('Team Roster - Final'!$A672," : ",'Team Roster - Final'!$BM672),'Rate Calculations'!$C$4:$S$1100,14,FALSE),"")</f>
        <v/>
      </c>
      <c r="Y672" s="222" t="str">
        <f t="shared" si="175"/>
        <v/>
      </c>
      <c r="Z672" s="222" t="str">
        <f t="shared" si="176"/>
        <v/>
      </c>
      <c r="AA672" s="224" t="str">
        <f>IFERROR(IF(#REF!="Yes",$Y672, $Y672+$Q672*0.5),"")</f>
        <v/>
      </c>
      <c r="AB672" s="224" t="str">
        <f>IFERROR(IF(#REF!="Yes",$Z672, $Z672+$S672*0.5),"")</f>
        <v/>
      </c>
      <c r="AC672" s="220" t="str">
        <f>IFERROR(VLOOKUP(_xlfn.CONCAT('Team Roster - Final'!$A672," : ",'Team Roster - Final'!$BM672),'Rate Calculations'!$C$4:$U$1100,19,FALSE),"")</f>
        <v/>
      </c>
      <c r="AD672" s="220" t="str">
        <f t="shared" si="177"/>
        <v/>
      </c>
      <c r="AE672" s="220" t="str">
        <f t="shared" si="178"/>
        <v/>
      </c>
      <c r="AF672" s="225" t="str">
        <f>IFERROR(VLOOKUP(_xlfn.CONCAT('Team Roster - Final'!$A672," : ",'Team Roster - Final'!$BM672),'Rate Calculations'!$C$4:$AB$1100,22,FALSE),"")</f>
        <v/>
      </c>
      <c r="AG672" s="225" t="str">
        <f>IFERROR(VLOOKUP(_xlfn.CONCAT('Team Roster - Final'!$A672," : ",'Team Roster - Final'!$BM672),'Rate Calculations'!$C$4:$AB$1100,23,FALSE),"")</f>
        <v/>
      </c>
      <c r="AH672" s="222" t="str">
        <f t="shared" si="179"/>
        <v/>
      </c>
      <c r="AI672" s="222" t="str">
        <f t="shared" si="180"/>
        <v/>
      </c>
      <c r="AJ672" s="223" t="str">
        <f>Table1[[#This Row],[Home Office
Net Fee %]]</f>
        <v/>
      </c>
      <c r="AK672" s="222" t="str">
        <f t="shared" si="181"/>
        <v/>
      </c>
      <c r="AL672" s="222" t="str">
        <f t="shared" si="182"/>
        <v/>
      </c>
      <c r="AM672" s="215" t="str">
        <f>IFERROR(IF(#REF!="Yes",$AK672,($AK672+$AD672*0.5)),"")</f>
        <v/>
      </c>
      <c r="AN672" s="215" t="str">
        <f>IFERROR(IF(#REF!="Yes",$AL672,($AL672+$AE672*0.5)),"")</f>
        <v/>
      </c>
      <c r="AO672" s="374" t="str">
        <f>IF(ISBLANK('Team Roster Proposed - FBR'!Q673),"",'Team Roster Proposed - FBR'!Q673)</f>
        <v/>
      </c>
      <c r="AP672" s="226" t="e">
        <f>IF(ISBLANK(#REF!),"",#REF!)</f>
        <v>#REF!</v>
      </c>
      <c r="AQ672" s="226" t="e">
        <f>IF(ISBLANK(#REF!),"",#REF!)</f>
        <v>#REF!</v>
      </c>
      <c r="AR672" s="226" t="e">
        <f>IF(ISBLANK(#REF!),"",#REF!)</f>
        <v>#REF!</v>
      </c>
      <c r="AS672" s="219" t="e">
        <f>IF(ISBLANK(#REF!),"",#REF!)</f>
        <v>#REF!</v>
      </c>
      <c r="AT672" s="219" t="e">
        <f>IF(ISBLANK(#REF!),"",#REF!)</f>
        <v>#REF!</v>
      </c>
      <c r="AU672" s="219" t="e">
        <f>IF(ISBLANK(#REF!),"",#REF!)</f>
        <v>#REF!</v>
      </c>
      <c r="AV672" s="219" t="e">
        <f>IF(ISBLANK(#REF!),"",#REF!)</f>
        <v>#REF!</v>
      </c>
      <c r="AW672" s="219" t="e">
        <f>IF(ISBLANK(#REF!),"",#REF!)</f>
        <v>#REF!</v>
      </c>
      <c r="AX672" s="219" t="e">
        <f>IF(ISBLANK(#REF!),"",#REF!)</f>
        <v>#REF!</v>
      </c>
      <c r="AY672" s="226" t="e">
        <f>IF(ISBLANK(#REF!),"",#REF!)</f>
        <v>#REF!</v>
      </c>
      <c r="AZ672" s="219" t="e">
        <f>IF(ISBLANK(#REF!),"",#REF!)</f>
        <v>#REF!</v>
      </c>
      <c r="BA672" s="219" t="e">
        <f>IF(ISBLANK(#REF!),"",#REF!)</f>
        <v>#REF!</v>
      </c>
      <c r="BB672" s="219" t="e">
        <f>IF(ISBLANK(#REF!),"",#REF!)</f>
        <v>#REF!</v>
      </c>
      <c r="BC672" s="219" t="e">
        <f>IF(ISBLANK(#REF!),"",#REF!)</f>
        <v>#REF!</v>
      </c>
      <c r="BD672" s="219" t="e">
        <f>IF(ISBLANK(#REF!),"",#REF!)</f>
        <v>#REF!</v>
      </c>
      <c r="BE672" s="219" t="e">
        <f>IF(ISBLANK(#REF!),"",#REF!)</f>
        <v>#REF!</v>
      </c>
      <c r="BF672" s="219" t="e">
        <f>IF(ISBLANK(#REF!),"",#REF!)</f>
        <v>#REF!</v>
      </c>
      <c r="BG672" s="219" t="e">
        <f>IF(ISBLANK(#REF!),"",#REF!)</f>
        <v>#REF!</v>
      </c>
      <c r="BH672" s="219" t="e">
        <f>IF(ISBLANK(#REF!),"",#REF!)</f>
        <v>#REF!</v>
      </c>
      <c r="BI672" s="219" t="e">
        <f>IF(ISBLANK(#REF!),"",#REF!)</f>
        <v>#REF!</v>
      </c>
      <c r="BJ672" s="219" t="e">
        <f>IF(ISBLANK(#REF!),"",#REF!)</f>
        <v>#REF!</v>
      </c>
      <c r="BK672" s="219" t="e">
        <f>IF(ISBLANK(#REF!),"",#REF!)</f>
        <v>#REF!</v>
      </c>
      <c r="BL672" s="219" t="e">
        <f>IF(ISBLANK(#REF!),"",#REF!)</f>
        <v>#REF!</v>
      </c>
      <c r="BM672" s="219" t="e">
        <f>IF(ISBLANK(#REF!),"",#REF!)</f>
        <v>#REF!</v>
      </c>
      <c r="BN672" s="219" t="e">
        <f>IF(ISBLANK(#REF!),"",#REF!)</f>
        <v>#REF!</v>
      </c>
      <c r="BO672" s="227" t="e">
        <f t="shared" si="183"/>
        <v>#REF!</v>
      </c>
      <c r="BP672" s="228" t="str">
        <f t="shared" si="186"/>
        <v/>
      </c>
      <c r="BQ672" s="229" t="str">
        <f t="shared" si="170"/>
        <v/>
      </c>
      <c r="BR672" s="228" t="e">
        <f t="shared" si="184"/>
        <v>#REF!</v>
      </c>
      <c r="BS672" s="230" t="e">
        <f t="shared" si="185"/>
        <v>#REF!</v>
      </c>
    </row>
    <row r="673" spans="1:71">
      <c r="A673" s="213" t="e">
        <f>IF(ISBLANK(#REF!),"",#REF!)</f>
        <v>#REF!</v>
      </c>
      <c r="B673" s="214" t="e">
        <f>IF(ISBLANK(#REF!),"",#REF!)</f>
        <v>#REF!</v>
      </c>
      <c r="C673" s="214" t="e">
        <f>IF(ISBLANK(#REF!),"",#REF!)</f>
        <v>#REF!</v>
      </c>
      <c r="D673" s="214" t="e">
        <f>IF(ISBLANK(#REF!),"",#REF!)</f>
        <v>#REF!</v>
      </c>
      <c r="E673" s="214" t="e">
        <f>IF(ISBLANK(#REF!),"",#REF!)</f>
        <v>#REF!</v>
      </c>
      <c r="F673" s="214" t="e">
        <f>IF(ISBLANK(#REF!),"",#REF!)</f>
        <v>#REF!</v>
      </c>
      <c r="G673" s="214" t="e">
        <f>IF(ISBLANK(#REF!),"",#REF!)</f>
        <v>#REF!</v>
      </c>
      <c r="H673" s="215" t="e">
        <f>IF(ISBLANK(#REF!),"",#REF!)</f>
        <v>#REF!</v>
      </c>
      <c r="I673" s="214" t="e">
        <f>IF(ISBLANK(#REF!),"",#REF!)</f>
        <v>#REF!</v>
      </c>
      <c r="J673" s="216" t="e">
        <f>IF(ISBLANK(#REF!),"",#REF!)</f>
        <v>#REF!</v>
      </c>
      <c r="K673" s="217" t="e">
        <f>IF(ISBLANK(#REF!),"",#REF!)</f>
        <v>#REF!</v>
      </c>
      <c r="L673" s="217" t="e">
        <f>IF(ISBLANK(#REF!),"",#REF!)</f>
        <v>#REF!</v>
      </c>
      <c r="M673" s="218" t="e">
        <f>IF(ISBLANK(#REF!),"",#REF!)</f>
        <v>#REF!</v>
      </c>
      <c r="N673" s="218" t="e">
        <f>IF(ISBLANK(#REF!),"",#REF!)</f>
        <v>#REF!</v>
      </c>
      <c r="O673" s="220" t="str">
        <f>IFERROR(VLOOKUP(_xlfn.CONCAT('Team Roster - Final'!$A673," : ",'Team Roster - Final'!$BM673),'Rate Calculations'!$C$4:$G$1100,5,FALSE),"")</f>
        <v/>
      </c>
      <c r="P673" s="225">
        <f>IF(ISBLANK('Rate Calculations'!$H675),"",'Rate Calculations'!$H675)</f>
        <v>1.7500000000000002E-2</v>
      </c>
      <c r="Q673" s="220" t="str">
        <f t="shared" si="171"/>
        <v/>
      </c>
      <c r="R673" s="221">
        <f>IF(ISBLANK('Rate Calculations'!$J675),"",'Rate Calculations'!$J675)</f>
        <v>3.5000000000000003E-2</v>
      </c>
      <c r="S673" s="220" t="str">
        <f t="shared" si="172"/>
        <v/>
      </c>
      <c r="T673" s="225" t="str">
        <f>IFERROR(VLOOKUP(_xlfn.CONCAT('Team Roster - Final'!$A673," : ",'Team Roster - Final'!$BM673),'Rate Calculations'!$C$4:$S$1100,10,FALSE),"")</f>
        <v/>
      </c>
      <c r="U673" s="225" t="str">
        <f>IFERROR(VLOOKUP(_xlfn.CONCAT('Team Roster - Final'!$A673," : ",'Team Roster - Final'!$BM673),'Rate Calculations'!$C$4:$S$1100,11,FALSE),"")</f>
        <v/>
      </c>
      <c r="V673" s="222" t="str">
        <f t="shared" si="173"/>
        <v/>
      </c>
      <c r="W673" s="222" t="str">
        <f t="shared" si="174"/>
        <v/>
      </c>
      <c r="X673" s="223" t="str">
        <f>IFERROR(VLOOKUP(_xlfn.CONCAT('Team Roster - Final'!$A673," : ",'Team Roster - Final'!$BM673),'Rate Calculations'!$C$4:$S$1100,14,FALSE),"")</f>
        <v/>
      </c>
      <c r="Y673" s="222" t="str">
        <f t="shared" si="175"/>
        <v/>
      </c>
      <c r="Z673" s="222" t="str">
        <f t="shared" si="176"/>
        <v/>
      </c>
      <c r="AA673" s="224" t="str">
        <f>IFERROR(IF(#REF!="Yes",$Y673, $Y673+$Q673*0.5),"")</f>
        <v/>
      </c>
      <c r="AB673" s="224" t="str">
        <f>IFERROR(IF(#REF!="Yes",$Z673, $Z673+$S673*0.5),"")</f>
        <v/>
      </c>
      <c r="AC673" s="220" t="str">
        <f>IFERROR(VLOOKUP(_xlfn.CONCAT('Team Roster - Final'!$A673," : ",'Team Roster - Final'!$BM673),'Rate Calculations'!$C$4:$U$1100,19,FALSE),"")</f>
        <v/>
      </c>
      <c r="AD673" s="220" t="str">
        <f t="shared" si="177"/>
        <v/>
      </c>
      <c r="AE673" s="220" t="str">
        <f t="shared" si="178"/>
        <v/>
      </c>
      <c r="AF673" s="225" t="str">
        <f>IFERROR(VLOOKUP(_xlfn.CONCAT('Team Roster - Final'!$A673," : ",'Team Roster - Final'!$BM673),'Rate Calculations'!$C$4:$AB$1100,22,FALSE),"")</f>
        <v/>
      </c>
      <c r="AG673" s="225" t="str">
        <f>IFERROR(VLOOKUP(_xlfn.CONCAT('Team Roster - Final'!$A673," : ",'Team Roster - Final'!$BM673),'Rate Calculations'!$C$4:$AB$1100,23,FALSE),"")</f>
        <v/>
      </c>
      <c r="AH673" s="222" t="str">
        <f t="shared" si="179"/>
        <v/>
      </c>
      <c r="AI673" s="222" t="str">
        <f t="shared" si="180"/>
        <v/>
      </c>
      <c r="AJ673" s="223" t="str">
        <f>Table1[[#This Row],[Home Office
Net Fee %]]</f>
        <v/>
      </c>
      <c r="AK673" s="222" t="str">
        <f t="shared" si="181"/>
        <v/>
      </c>
      <c r="AL673" s="222" t="str">
        <f t="shared" si="182"/>
        <v/>
      </c>
      <c r="AM673" s="215" t="str">
        <f>IFERROR(IF(#REF!="Yes",$AK673,($AK673+$AD673*0.5)),"")</f>
        <v/>
      </c>
      <c r="AN673" s="215" t="str">
        <f>IFERROR(IF(#REF!="Yes",$AL673,($AL673+$AE673*0.5)),"")</f>
        <v/>
      </c>
      <c r="AO673" s="374" t="str">
        <f>IF(ISBLANK('Team Roster Proposed - FBR'!Q674),"",'Team Roster Proposed - FBR'!Q674)</f>
        <v/>
      </c>
      <c r="AP673" s="226" t="e">
        <f>IF(ISBLANK(#REF!),"",#REF!)</f>
        <v>#REF!</v>
      </c>
      <c r="AQ673" s="226" t="e">
        <f>IF(ISBLANK(#REF!),"",#REF!)</f>
        <v>#REF!</v>
      </c>
      <c r="AR673" s="226" t="e">
        <f>IF(ISBLANK(#REF!),"",#REF!)</f>
        <v>#REF!</v>
      </c>
      <c r="AS673" s="219" t="e">
        <f>IF(ISBLANK(#REF!),"",#REF!)</f>
        <v>#REF!</v>
      </c>
      <c r="AT673" s="219" t="e">
        <f>IF(ISBLANK(#REF!),"",#REF!)</f>
        <v>#REF!</v>
      </c>
      <c r="AU673" s="219" t="e">
        <f>IF(ISBLANK(#REF!),"",#REF!)</f>
        <v>#REF!</v>
      </c>
      <c r="AV673" s="219" t="e">
        <f>IF(ISBLANK(#REF!),"",#REF!)</f>
        <v>#REF!</v>
      </c>
      <c r="AW673" s="219" t="e">
        <f>IF(ISBLANK(#REF!),"",#REF!)</f>
        <v>#REF!</v>
      </c>
      <c r="AX673" s="219" t="e">
        <f>IF(ISBLANK(#REF!),"",#REF!)</f>
        <v>#REF!</v>
      </c>
      <c r="AY673" s="226" t="e">
        <f>IF(ISBLANK(#REF!),"",#REF!)</f>
        <v>#REF!</v>
      </c>
      <c r="AZ673" s="219" t="e">
        <f>IF(ISBLANK(#REF!),"",#REF!)</f>
        <v>#REF!</v>
      </c>
      <c r="BA673" s="219" t="e">
        <f>IF(ISBLANK(#REF!),"",#REF!)</f>
        <v>#REF!</v>
      </c>
      <c r="BB673" s="219" t="e">
        <f>IF(ISBLANK(#REF!),"",#REF!)</f>
        <v>#REF!</v>
      </c>
      <c r="BC673" s="219" t="e">
        <f>IF(ISBLANK(#REF!),"",#REF!)</f>
        <v>#REF!</v>
      </c>
      <c r="BD673" s="219" t="e">
        <f>IF(ISBLANK(#REF!),"",#REF!)</f>
        <v>#REF!</v>
      </c>
      <c r="BE673" s="219" t="e">
        <f>IF(ISBLANK(#REF!),"",#REF!)</f>
        <v>#REF!</v>
      </c>
      <c r="BF673" s="219" t="e">
        <f>IF(ISBLANK(#REF!),"",#REF!)</f>
        <v>#REF!</v>
      </c>
      <c r="BG673" s="219" t="e">
        <f>IF(ISBLANK(#REF!),"",#REF!)</f>
        <v>#REF!</v>
      </c>
      <c r="BH673" s="219" t="e">
        <f>IF(ISBLANK(#REF!),"",#REF!)</f>
        <v>#REF!</v>
      </c>
      <c r="BI673" s="219" t="e">
        <f>IF(ISBLANK(#REF!),"",#REF!)</f>
        <v>#REF!</v>
      </c>
      <c r="BJ673" s="219" t="e">
        <f>IF(ISBLANK(#REF!),"",#REF!)</f>
        <v>#REF!</v>
      </c>
      <c r="BK673" s="219" t="e">
        <f>IF(ISBLANK(#REF!),"",#REF!)</f>
        <v>#REF!</v>
      </c>
      <c r="BL673" s="219" t="e">
        <f>IF(ISBLANK(#REF!),"",#REF!)</f>
        <v>#REF!</v>
      </c>
      <c r="BM673" s="219" t="e">
        <f>IF(ISBLANK(#REF!),"",#REF!)</f>
        <v>#REF!</v>
      </c>
      <c r="BN673" s="219" t="e">
        <f>IF(ISBLANK(#REF!),"",#REF!)</f>
        <v>#REF!</v>
      </c>
      <c r="BO673" s="227" t="e">
        <f t="shared" si="183"/>
        <v>#REF!</v>
      </c>
      <c r="BP673" s="228" t="str">
        <f t="shared" si="186"/>
        <v/>
      </c>
      <c r="BQ673" s="229" t="str">
        <f t="shared" si="170"/>
        <v/>
      </c>
      <c r="BR673" s="228" t="e">
        <f t="shared" si="184"/>
        <v>#REF!</v>
      </c>
      <c r="BS673" s="230" t="e">
        <f t="shared" si="185"/>
        <v>#REF!</v>
      </c>
    </row>
    <row r="674" spans="1:71">
      <c r="A674" s="213" t="e">
        <f>IF(ISBLANK(#REF!),"",#REF!)</f>
        <v>#REF!</v>
      </c>
      <c r="B674" s="214" t="e">
        <f>IF(ISBLANK(#REF!),"",#REF!)</f>
        <v>#REF!</v>
      </c>
      <c r="C674" s="214" t="e">
        <f>IF(ISBLANK(#REF!),"",#REF!)</f>
        <v>#REF!</v>
      </c>
      <c r="D674" s="214" t="e">
        <f>IF(ISBLANK(#REF!),"",#REF!)</f>
        <v>#REF!</v>
      </c>
      <c r="E674" s="214" t="e">
        <f>IF(ISBLANK(#REF!),"",#REF!)</f>
        <v>#REF!</v>
      </c>
      <c r="F674" s="214" t="e">
        <f>IF(ISBLANK(#REF!),"",#REF!)</f>
        <v>#REF!</v>
      </c>
      <c r="G674" s="214" t="e">
        <f>IF(ISBLANK(#REF!),"",#REF!)</f>
        <v>#REF!</v>
      </c>
      <c r="H674" s="215" t="e">
        <f>IF(ISBLANK(#REF!),"",#REF!)</f>
        <v>#REF!</v>
      </c>
      <c r="I674" s="214" t="e">
        <f>IF(ISBLANK(#REF!),"",#REF!)</f>
        <v>#REF!</v>
      </c>
      <c r="J674" s="216" t="e">
        <f>IF(ISBLANK(#REF!),"",#REF!)</f>
        <v>#REF!</v>
      </c>
      <c r="K674" s="217" t="e">
        <f>IF(ISBLANK(#REF!),"",#REF!)</f>
        <v>#REF!</v>
      </c>
      <c r="L674" s="217" t="e">
        <f>IF(ISBLANK(#REF!),"",#REF!)</f>
        <v>#REF!</v>
      </c>
      <c r="M674" s="218" t="e">
        <f>IF(ISBLANK(#REF!),"",#REF!)</f>
        <v>#REF!</v>
      </c>
      <c r="N674" s="218" t="e">
        <f>IF(ISBLANK(#REF!),"",#REF!)</f>
        <v>#REF!</v>
      </c>
      <c r="O674" s="220" t="str">
        <f>IFERROR(VLOOKUP(_xlfn.CONCAT('Team Roster - Final'!$A674," : ",'Team Roster - Final'!$BM674),'Rate Calculations'!$C$4:$G$1100,5,FALSE),"")</f>
        <v/>
      </c>
      <c r="P674" s="225">
        <f>IF(ISBLANK('Rate Calculations'!$H676),"",'Rate Calculations'!$H676)</f>
        <v>1.7500000000000002E-2</v>
      </c>
      <c r="Q674" s="220" t="str">
        <f t="shared" si="171"/>
        <v/>
      </c>
      <c r="R674" s="221">
        <f>IF(ISBLANK('Rate Calculations'!$J676),"",'Rate Calculations'!$J676)</f>
        <v>3.5000000000000003E-2</v>
      </c>
      <c r="S674" s="220" t="str">
        <f t="shared" si="172"/>
        <v/>
      </c>
      <c r="T674" s="225" t="str">
        <f>IFERROR(VLOOKUP(_xlfn.CONCAT('Team Roster - Final'!$A674," : ",'Team Roster - Final'!$BM674),'Rate Calculations'!$C$4:$S$1100,10,FALSE),"")</f>
        <v/>
      </c>
      <c r="U674" s="225" t="str">
        <f>IFERROR(VLOOKUP(_xlfn.CONCAT('Team Roster - Final'!$A674," : ",'Team Roster - Final'!$BM674),'Rate Calculations'!$C$4:$S$1100,11,FALSE),"")</f>
        <v/>
      </c>
      <c r="V674" s="222" t="str">
        <f t="shared" si="173"/>
        <v/>
      </c>
      <c r="W674" s="222" t="str">
        <f t="shared" si="174"/>
        <v/>
      </c>
      <c r="X674" s="223" t="str">
        <f>IFERROR(VLOOKUP(_xlfn.CONCAT('Team Roster - Final'!$A674," : ",'Team Roster - Final'!$BM674),'Rate Calculations'!$C$4:$S$1100,14,FALSE),"")</f>
        <v/>
      </c>
      <c r="Y674" s="222" t="str">
        <f t="shared" si="175"/>
        <v/>
      </c>
      <c r="Z674" s="222" t="str">
        <f t="shared" si="176"/>
        <v/>
      </c>
      <c r="AA674" s="224" t="str">
        <f>IFERROR(IF(#REF!="Yes",$Y674, $Y674+$Q674*0.5),"")</f>
        <v/>
      </c>
      <c r="AB674" s="224" t="str">
        <f>IFERROR(IF(#REF!="Yes",$Z674, $Z674+$S674*0.5),"")</f>
        <v/>
      </c>
      <c r="AC674" s="220" t="str">
        <f>IFERROR(VLOOKUP(_xlfn.CONCAT('Team Roster - Final'!$A674," : ",'Team Roster - Final'!$BM674),'Rate Calculations'!$C$4:$U$1100,19,FALSE),"")</f>
        <v/>
      </c>
      <c r="AD674" s="220" t="str">
        <f t="shared" si="177"/>
        <v/>
      </c>
      <c r="AE674" s="220" t="str">
        <f t="shared" si="178"/>
        <v/>
      </c>
      <c r="AF674" s="225" t="str">
        <f>IFERROR(VLOOKUP(_xlfn.CONCAT('Team Roster - Final'!$A674," : ",'Team Roster - Final'!$BM674),'Rate Calculations'!$C$4:$AB$1100,22,FALSE),"")</f>
        <v/>
      </c>
      <c r="AG674" s="225" t="str">
        <f>IFERROR(VLOOKUP(_xlfn.CONCAT('Team Roster - Final'!$A674," : ",'Team Roster - Final'!$BM674),'Rate Calculations'!$C$4:$AB$1100,23,FALSE),"")</f>
        <v/>
      </c>
      <c r="AH674" s="222" t="str">
        <f t="shared" si="179"/>
        <v/>
      </c>
      <c r="AI674" s="222" t="str">
        <f t="shared" si="180"/>
        <v/>
      </c>
      <c r="AJ674" s="223" t="str">
        <f>Table1[[#This Row],[Home Office
Net Fee %]]</f>
        <v/>
      </c>
      <c r="AK674" s="222" t="str">
        <f t="shared" si="181"/>
        <v/>
      </c>
      <c r="AL674" s="222" t="str">
        <f t="shared" si="182"/>
        <v/>
      </c>
      <c r="AM674" s="215" t="str">
        <f>IFERROR(IF(#REF!="Yes",$AK674,($AK674+$AD674*0.5)),"")</f>
        <v/>
      </c>
      <c r="AN674" s="215" t="str">
        <f>IFERROR(IF(#REF!="Yes",$AL674,($AL674+$AE674*0.5)),"")</f>
        <v/>
      </c>
      <c r="AO674" s="374" t="str">
        <f>IF(ISBLANK('Team Roster Proposed - FBR'!Q675),"",'Team Roster Proposed - FBR'!Q675)</f>
        <v/>
      </c>
      <c r="AP674" s="226" t="e">
        <f>IF(ISBLANK(#REF!),"",#REF!)</f>
        <v>#REF!</v>
      </c>
      <c r="AQ674" s="226" t="e">
        <f>IF(ISBLANK(#REF!),"",#REF!)</f>
        <v>#REF!</v>
      </c>
      <c r="AR674" s="226" t="e">
        <f>IF(ISBLANK(#REF!),"",#REF!)</f>
        <v>#REF!</v>
      </c>
      <c r="AS674" s="219" t="e">
        <f>IF(ISBLANK(#REF!),"",#REF!)</f>
        <v>#REF!</v>
      </c>
      <c r="AT674" s="219" t="e">
        <f>IF(ISBLANK(#REF!),"",#REF!)</f>
        <v>#REF!</v>
      </c>
      <c r="AU674" s="219" t="e">
        <f>IF(ISBLANK(#REF!),"",#REF!)</f>
        <v>#REF!</v>
      </c>
      <c r="AV674" s="219" t="e">
        <f>IF(ISBLANK(#REF!),"",#REF!)</f>
        <v>#REF!</v>
      </c>
      <c r="AW674" s="219" t="e">
        <f>IF(ISBLANK(#REF!),"",#REF!)</f>
        <v>#REF!</v>
      </c>
      <c r="AX674" s="219" t="e">
        <f>IF(ISBLANK(#REF!),"",#REF!)</f>
        <v>#REF!</v>
      </c>
      <c r="AY674" s="226" t="e">
        <f>IF(ISBLANK(#REF!),"",#REF!)</f>
        <v>#REF!</v>
      </c>
      <c r="AZ674" s="219" t="e">
        <f>IF(ISBLANK(#REF!),"",#REF!)</f>
        <v>#REF!</v>
      </c>
      <c r="BA674" s="219" t="e">
        <f>IF(ISBLANK(#REF!),"",#REF!)</f>
        <v>#REF!</v>
      </c>
      <c r="BB674" s="219" t="e">
        <f>IF(ISBLANK(#REF!),"",#REF!)</f>
        <v>#REF!</v>
      </c>
      <c r="BC674" s="219" t="e">
        <f>IF(ISBLANK(#REF!),"",#REF!)</f>
        <v>#REF!</v>
      </c>
      <c r="BD674" s="219" t="e">
        <f>IF(ISBLANK(#REF!),"",#REF!)</f>
        <v>#REF!</v>
      </c>
      <c r="BE674" s="219" t="e">
        <f>IF(ISBLANK(#REF!),"",#REF!)</f>
        <v>#REF!</v>
      </c>
      <c r="BF674" s="219" t="e">
        <f>IF(ISBLANK(#REF!),"",#REF!)</f>
        <v>#REF!</v>
      </c>
      <c r="BG674" s="219" t="e">
        <f>IF(ISBLANK(#REF!),"",#REF!)</f>
        <v>#REF!</v>
      </c>
      <c r="BH674" s="219" t="e">
        <f>IF(ISBLANK(#REF!),"",#REF!)</f>
        <v>#REF!</v>
      </c>
      <c r="BI674" s="219" t="e">
        <f>IF(ISBLANK(#REF!),"",#REF!)</f>
        <v>#REF!</v>
      </c>
      <c r="BJ674" s="219" t="e">
        <f>IF(ISBLANK(#REF!),"",#REF!)</f>
        <v>#REF!</v>
      </c>
      <c r="BK674" s="219" t="e">
        <f>IF(ISBLANK(#REF!),"",#REF!)</f>
        <v>#REF!</v>
      </c>
      <c r="BL674" s="219" t="e">
        <f>IF(ISBLANK(#REF!),"",#REF!)</f>
        <v>#REF!</v>
      </c>
      <c r="BM674" s="219" t="e">
        <f>IF(ISBLANK(#REF!),"",#REF!)</f>
        <v>#REF!</v>
      </c>
      <c r="BN674" s="219" t="e">
        <f>IF(ISBLANK(#REF!),"",#REF!)</f>
        <v>#REF!</v>
      </c>
      <c r="BO674" s="227" t="e">
        <f t="shared" si="183"/>
        <v>#REF!</v>
      </c>
      <c r="BP674" s="228" t="str">
        <f t="shared" si="186"/>
        <v/>
      </c>
      <c r="BQ674" s="229" t="str">
        <f t="shared" si="170"/>
        <v/>
      </c>
      <c r="BR674" s="228" t="e">
        <f t="shared" si="184"/>
        <v>#REF!</v>
      </c>
      <c r="BS674" s="230" t="e">
        <f t="shared" si="185"/>
        <v>#REF!</v>
      </c>
    </row>
    <row r="675" spans="1:71">
      <c r="A675" s="213" t="e">
        <f>IF(ISBLANK(#REF!),"",#REF!)</f>
        <v>#REF!</v>
      </c>
      <c r="B675" s="214" t="e">
        <f>IF(ISBLANK(#REF!),"",#REF!)</f>
        <v>#REF!</v>
      </c>
      <c r="C675" s="214" t="e">
        <f>IF(ISBLANK(#REF!),"",#REF!)</f>
        <v>#REF!</v>
      </c>
      <c r="D675" s="214" t="e">
        <f>IF(ISBLANK(#REF!),"",#REF!)</f>
        <v>#REF!</v>
      </c>
      <c r="E675" s="214" t="e">
        <f>IF(ISBLANK(#REF!),"",#REF!)</f>
        <v>#REF!</v>
      </c>
      <c r="F675" s="214" t="e">
        <f>IF(ISBLANK(#REF!),"",#REF!)</f>
        <v>#REF!</v>
      </c>
      <c r="G675" s="214" t="e">
        <f>IF(ISBLANK(#REF!),"",#REF!)</f>
        <v>#REF!</v>
      </c>
      <c r="H675" s="215" t="e">
        <f>IF(ISBLANK(#REF!),"",#REF!)</f>
        <v>#REF!</v>
      </c>
      <c r="I675" s="214" t="e">
        <f>IF(ISBLANK(#REF!),"",#REF!)</f>
        <v>#REF!</v>
      </c>
      <c r="J675" s="216" t="e">
        <f>IF(ISBLANK(#REF!),"",#REF!)</f>
        <v>#REF!</v>
      </c>
      <c r="K675" s="217" t="e">
        <f>IF(ISBLANK(#REF!),"",#REF!)</f>
        <v>#REF!</v>
      </c>
      <c r="L675" s="217" t="e">
        <f>IF(ISBLANK(#REF!),"",#REF!)</f>
        <v>#REF!</v>
      </c>
      <c r="M675" s="218" t="e">
        <f>IF(ISBLANK(#REF!),"",#REF!)</f>
        <v>#REF!</v>
      </c>
      <c r="N675" s="218" t="e">
        <f>IF(ISBLANK(#REF!),"",#REF!)</f>
        <v>#REF!</v>
      </c>
      <c r="O675" s="220" t="str">
        <f>IFERROR(VLOOKUP(_xlfn.CONCAT('Team Roster - Final'!$A675," : ",'Team Roster - Final'!$BM675),'Rate Calculations'!$C$4:$G$1100,5,FALSE),"")</f>
        <v/>
      </c>
      <c r="P675" s="225">
        <f>IF(ISBLANK('Rate Calculations'!$H677),"",'Rate Calculations'!$H677)</f>
        <v>1.7500000000000002E-2</v>
      </c>
      <c r="Q675" s="220" t="str">
        <f t="shared" si="171"/>
        <v/>
      </c>
      <c r="R675" s="221">
        <f>IF(ISBLANK('Rate Calculations'!$J677),"",'Rate Calculations'!$J677)</f>
        <v>3.5000000000000003E-2</v>
      </c>
      <c r="S675" s="220" t="str">
        <f t="shared" si="172"/>
        <v/>
      </c>
      <c r="T675" s="225" t="str">
        <f>IFERROR(VLOOKUP(_xlfn.CONCAT('Team Roster - Final'!$A675," : ",'Team Roster - Final'!$BM675),'Rate Calculations'!$C$4:$S$1100,10,FALSE),"")</f>
        <v/>
      </c>
      <c r="U675" s="225" t="str">
        <f>IFERROR(VLOOKUP(_xlfn.CONCAT('Team Roster - Final'!$A675," : ",'Team Roster - Final'!$BM675),'Rate Calculations'!$C$4:$S$1100,11,FALSE),"")</f>
        <v/>
      </c>
      <c r="V675" s="222" t="str">
        <f t="shared" si="173"/>
        <v/>
      </c>
      <c r="W675" s="222" t="str">
        <f t="shared" si="174"/>
        <v/>
      </c>
      <c r="X675" s="223" t="str">
        <f>IFERROR(VLOOKUP(_xlfn.CONCAT('Team Roster - Final'!$A675," : ",'Team Roster - Final'!$BM675),'Rate Calculations'!$C$4:$S$1100,14,FALSE),"")</f>
        <v/>
      </c>
      <c r="Y675" s="222" t="str">
        <f t="shared" si="175"/>
        <v/>
      </c>
      <c r="Z675" s="222" t="str">
        <f t="shared" si="176"/>
        <v/>
      </c>
      <c r="AA675" s="224" t="str">
        <f>IFERROR(IF(#REF!="Yes",$Y675, $Y675+$Q675*0.5),"")</f>
        <v/>
      </c>
      <c r="AB675" s="224" t="str">
        <f>IFERROR(IF(#REF!="Yes",$Z675, $Z675+$S675*0.5),"")</f>
        <v/>
      </c>
      <c r="AC675" s="220" t="str">
        <f>IFERROR(VLOOKUP(_xlfn.CONCAT('Team Roster - Final'!$A675," : ",'Team Roster - Final'!$BM675),'Rate Calculations'!$C$4:$U$1100,19,FALSE),"")</f>
        <v/>
      </c>
      <c r="AD675" s="220" t="str">
        <f t="shared" si="177"/>
        <v/>
      </c>
      <c r="AE675" s="220" t="str">
        <f t="shared" si="178"/>
        <v/>
      </c>
      <c r="AF675" s="225" t="str">
        <f>IFERROR(VLOOKUP(_xlfn.CONCAT('Team Roster - Final'!$A675," : ",'Team Roster - Final'!$BM675),'Rate Calculations'!$C$4:$AB$1100,22,FALSE),"")</f>
        <v/>
      </c>
      <c r="AG675" s="225" t="str">
        <f>IFERROR(VLOOKUP(_xlfn.CONCAT('Team Roster - Final'!$A675," : ",'Team Roster - Final'!$BM675),'Rate Calculations'!$C$4:$AB$1100,23,FALSE),"")</f>
        <v/>
      </c>
      <c r="AH675" s="222" t="str">
        <f t="shared" si="179"/>
        <v/>
      </c>
      <c r="AI675" s="222" t="str">
        <f t="shared" si="180"/>
        <v/>
      </c>
      <c r="AJ675" s="223" t="str">
        <f>Table1[[#This Row],[Home Office
Net Fee %]]</f>
        <v/>
      </c>
      <c r="AK675" s="222" t="str">
        <f t="shared" si="181"/>
        <v/>
      </c>
      <c r="AL675" s="222" t="str">
        <f t="shared" si="182"/>
        <v/>
      </c>
      <c r="AM675" s="215" t="str">
        <f>IFERROR(IF(#REF!="Yes",$AK675,($AK675+$AD675*0.5)),"")</f>
        <v/>
      </c>
      <c r="AN675" s="215" t="str">
        <f>IFERROR(IF(#REF!="Yes",$AL675,($AL675+$AE675*0.5)),"")</f>
        <v/>
      </c>
      <c r="AO675" s="374" t="str">
        <f>IF(ISBLANK('Team Roster Proposed - FBR'!Q676),"",'Team Roster Proposed - FBR'!Q676)</f>
        <v/>
      </c>
      <c r="AP675" s="226" t="e">
        <f>IF(ISBLANK(#REF!),"",#REF!)</f>
        <v>#REF!</v>
      </c>
      <c r="AQ675" s="226" t="e">
        <f>IF(ISBLANK(#REF!),"",#REF!)</f>
        <v>#REF!</v>
      </c>
      <c r="AR675" s="226" t="e">
        <f>IF(ISBLANK(#REF!),"",#REF!)</f>
        <v>#REF!</v>
      </c>
      <c r="AS675" s="219" t="e">
        <f>IF(ISBLANK(#REF!),"",#REF!)</f>
        <v>#REF!</v>
      </c>
      <c r="AT675" s="219" t="e">
        <f>IF(ISBLANK(#REF!),"",#REF!)</f>
        <v>#REF!</v>
      </c>
      <c r="AU675" s="219" t="e">
        <f>IF(ISBLANK(#REF!),"",#REF!)</f>
        <v>#REF!</v>
      </c>
      <c r="AV675" s="219" t="e">
        <f>IF(ISBLANK(#REF!),"",#REF!)</f>
        <v>#REF!</v>
      </c>
      <c r="AW675" s="219" t="e">
        <f>IF(ISBLANK(#REF!),"",#REF!)</f>
        <v>#REF!</v>
      </c>
      <c r="AX675" s="219" t="e">
        <f>IF(ISBLANK(#REF!),"",#REF!)</f>
        <v>#REF!</v>
      </c>
      <c r="AY675" s="226" t="e">
        <f>IF(ISBLANK(#REF!),"",#REF!)</f>
        <v>#REF!</v>
      </c>
      <c r="AZ675" s="219" t="e">
        <f>IF(ISBLANK(#REF!),"",#REF!)</f>
        <v>#REF!</v>
      </c>
      <c r="BA675" s="219" t="e">
        <f>IF(ISBLANK(#REF!),"",#REF!)</f>
        <v>#REF!</v>
      </c>
      <c r="BB675" s="219" t="e">
        <f>IF(ISBLANK(#REF!),"",#REF!)</f>
        <v>#REF!</v>
      </c>
      <c r="BC675" s="219" t="e">
        <f>IF(ISBLANK(#REF!),"",#REF!)</f>
        <v>#REF!</v>
      </c>
      <c r="BD675" s="219" t="e">
        <f>IF(ISBLANK(#REF!),"",#REF!)</f>
        <v>#REF!</v>
      </c>
      <c r="BE675" s="219" t="e">
        <f>IF(ISBLANK(#REF!),"",#REF!)</f>
        <v>#REF!</v>
      </c>
      <c r="BF675" s="219" t="e">
        <f>IF(ISBLANK(#REF!),"",#REF!)</f>
        <v>#REF!</v>
      </c>
      <c r="BG675" s="219" t="e">
        <f>IF(ISBLANK(#REF!),"",#REF!)</f>
        <v>#REF!</v>
      </c>
      <c r="BH675" s="219" t="e">
        <f>IF(ISBLANK(#REF!),"",#REF!)</f>
        <v>#REF!</v>
      </c>
      <c r="BI675" s="219" t="e">
        <f>IF(ISBLANK(#REF!),"",#REF!)</f>
        <v>#REF!</v>
      </c>
      <c r="BJ675" s="219" t="e">
        <f>IF(ISBLANK(#REF!),"",#REF!)</f>
        <v>#REF!</v>
      </c>
      <c r="BK675" s="219" t="e">
        <f>IF(ISBLANK(#REF!),"",#REF!)</f>
        <v>#REF!</v>
      </c>
      <c r="BL675" s="219" t="e">
        <f>IF(ISBLANK(#REF!),"",#REF!)</f>
        <v>#REF!</v>
      </c>
      <c r="BM675" s="219" t="e">
        <f>IF(ISBLANK(#REF!),"",#REF!)</f>
        <v>#REF!</v>
      </c>
      <c r="BN675" s="219" t="e">
        <f>IF(ISBLANK(#REF!),"",#REF!)</f>
        <v>#REF!</v>
      </c>
      <c r="BO675" s="227" t="e">
        <f t="shared" si="183"/>
        <v>#REF!</v>
      </c>
      <c r="BP675" s="228" t="str">
        <f t="shared" si="186"/>
        <v/>
      </c>
      <c r="BQ675" s="229" t="str">
        <f t="shared" si="170"/>
        <v/>
      </c>
      <c r="BR675" s="228" t="e">
        <f t="shared" si="184"/>
        <v>#REF!</v>
      </c>
      <c r="BS675" s="230" t="e">
        <f t="shared" si="185"/>
        <v>#REF!</v>
      </c>
    </row>
    <row r="676" spans="1:71">
      <c r="A676" s="213" t="e">
        <f>IF(ISBLANK(#REF!),"",#REF!)</f>
        <v>#REF!</v>
      </c>
      <c r="B676" s="214" t="e">
        <f>IF(ISBLANK(#REF!),"",#REF!)</f>
        <v>#REF!</v>
      </c>
      <c r="C676" s="214" t="e">
        <f>IF(ISBLANK(#REF!),"",#REF!)</f>
        <v>#REF!</v>
      </c>
      <c r="D676" s="214" t="e">
        <f>IF(ISBLANK(#REF!),"",#REF!)</f>
        <v>#REF!</v>
      </c>
      <c r="E676" s="214" t="e">
        <f>IF(ISBLANK(#REF!),"",#REF!)</f>
        <v>#REF!</v>
      </c>
      <c r="F676" s="214" t="e">
        <f>IF(ISBLANK(#REF!),"",#REF!)</f>
        <v>#REF!</v>
      </c>
      <c r="G676" s="214" t="e">
        <f>IF(ISBLANK(#REF!),"",#REF!)</f>
        <v>#REF!</v>
      </c>
      <c r="H676" s="215" t="e">
        <f>IF(ISBLANK(#REF!),"",#REF!)</f>
        <v>#REF!</v>
      </c>
      <c r="I676" s="214" t="e">
        <f>IF(ISBLANK(#REF!),"",#REF!)</f>
        <v>#REF!</v>
      </c>
      <c r="J676" s="216" t="e">
        <f>IF(ISBLANK(#REF!),"",#REF!)</f>
        <v>#REF!</v>
      </c>
      <c r="K676" s="217" t="e">
        <f>IF(ISBLANK(#REF!),"",#REF!)</f>
        <v>#REF!</v>
      </c>
      <c r="L676" s="217" t="e">
        <f>IF(ISBLANK(#REF!),"",#REF!)</f>
        <v>#REF!</v>
      </c>
      <c r="M676" s="218" t="e">
        <f>IF(ISBLANK(#REF!),"",#REF!)</f>
        <v>#REF!</v>
      </c>
      <c r="N676" s="218" t="e">
        <f>IF(ISBLANK(#REF!),"",#REF!)</f>
        <v>#REF!</v>
      </c>
      <c r="O676" s="220" t="str">
        <f>IFERROR(VLOOKUP(_xlfn.CONCAT('Team Roster - Final'!$A676," : ",'Team Roster - Final'!$BM676),'Rate Calculations'!$C$4:$G$1100,5,FALSE),"")</f>
        <v/>
      </c>
      <c r="P676" s="225">
        <f>IF(ISBLANK('Rate Calculations'!$H678),"",'Rate Calculations'!$H678)</f>
        <v>1.7500000000000002E-2</v>
      </c>
      <c r="Q676" s="220" t="str">
        <f t="shared" si="171"/>
        <v/>
      </c>
      <c r="R676" s="221">
        <f>IF(ISBLANK('Rate Calculations'!$J678),"",'Rate Calculations'!$J678)</f>
        <v>3.5000000000000003E-2</v>
      </c>
      <c r="S676" s="220" t="str">
        <f t="shared" si="172"/>
        <v/>
      </c>
      <c r="T676" s="225" t="str">
        <f>IFERROR(VLOOKUP(_xlfn.CONCAT('Team Roster - Final'!$A676," : ",'Team Roster - Final'!$BM676),'Rate Calculations'!$C$4:$S$1100,10,FALSE),"")</f>
        <v/>
      </c>
      <c r="U676" s="225" t="str">
        <f>IFERROR(VLOOKUP(_xlfn.CONCAT('Team Roster - Final'!$A676," : ",'Team Roster - Final'!$BM676),'Rate Calculations'!$C$4:$S$1100,11,FALSE),"")</f>
        <v/>
      </c>
      <c r="V676" s="222" t="str">
        <f t="shared" si="173"/>
        <v/>
      </c>
      <c r="W676" s="222" t="str">
        <f t="shared" si="174"/>
        <v/>
      </c>
      <c r="X676" s="223" t="str">
        <f>IFERROR(VLOOKUP(_xlfn.CONCAT('Team Roster - Final'!$A676," : ",'Team Roster - Final'!$BM676),'Rate Calculations'!$C$4:$S$1100,14,FALSE),"")</f>
        <v/>
      </c>
      <c r="Y676" s="222" t="str">
        <f t="shared" si="175"/>
        <v/>
      </c>
      <c r="Z676" s="222" t="str">
        <f t="shared" si="176"/>
        <v/>
      </c>
      <c r="AA676" s="224" t="str">
        <f>IFERROR(IF(#REF!="Yes",$Y676, $Y676+$Q676*0.5),"")</f>
        <v/>
      </c>
      <c r="AB676" s="224" t="str">
        <f>IFERROR(IF(#REF!="Yes",$Z676, $Z676+$S676*0.5),"")</f>
        <v/>
      </c>
      <c r="AC676" s="220" t="str">
        <f>IFERROR(VLOOKUP(_xlfn.CONCAT('Team Roster - Final'!$A676," : ",'Team Roster - Final'!$BM676),'Rate Calculations'!$C$4:$U$1100,19,FALSE),"")</f>
        <v/>
      </c>
      <c r="AD676" s="220" t="str">
        <f t="shared" si="177"/>
        <v/>
      </c>
      <c r="AE676" s="220" t="str">
        <f t="shared" si="178"/>
        <v/>
      </c>
      <c r="AF676" s="225" t="str">
        <f>IFERROR(VLOOKUP(_xlfn.CONCAT('Team Roster - Final'!$A676," : ",'Team Roster - Final'!$BM676),'Rate Calculations'!$C$4:$AB$1100,22,FALSE),"")</f>
        <v/>
      </c>
      <c r="AG676" s="225" t="str">
        <f>IFERROR(VLOOKUP(_xlfn.CONCAT('Team Roster - Final'!$A676," : ",'Team Roster - Final'!$BM676),'Rate Calculations'!$C$4:$AB$1100,23,FALSE),"")</f>
        <v/>
      </c>
      <c r="AH676" s="222" t="str">
        <f t="shared" si="179"/>
        <v/>
      </c>
      <c r="AI676" s="222" t="str">
        <f t="shared" si="180"/>
        <v/>
      </c>
      <c r="AJ676" s="223" t="str">
        <f>Table1[[#This Row],[Home Office
Net Fee %]]</f>
        <v/>
      </c>
      <c r="AK676" s="222" t="str">
        <f t="shared" si="181"/>
        <v/>
      </c>
      <c r="AL676" s="222" t="str">
        <f t="shared" si="182"/>
        <v/>
      </c>
      <c r="AM676" s="215" t="str">
        <f>IFERROR(IF(#REF!="Yes",$AK676,($AK676+$AD676*0.5)),"")</f>
        <v/>
      </c>
      <c r="AN676" s="215" t="str">
        <f>IFERROR(IF(#REF!="Yes",$AL676,($AL676+$AE676*0.5)),"")</f>
        <v/>
      </c>
      <c r="AO676" s="374" t="str">
        <f>IF(ISBLANK('Team Roster Proposed - FBR'!Q677),"",'Team Roster Proposed - FBR'!Q677)</f>
        <v/>
      </c>
      <c r="AP676" s="226" t="e">
        <f>IF(ISBLANK(#REF!),"",#REF!)</f>
        <v>#REF!</v>
      </c>
      <c r="AQ676" s="226" t="e">
        <f>IF(ISBLANK(#REF!),"",#REF!)</f>
        <v>#REF!</v>
      </c>
      <c r="AR676" s="226" t="e">
        <f>IF(ISBLANK(#REF!),"",#REF!)</f>
        <v>#REF!</v>
      </c>
      <c r="AS676" s="219" t="e">
        <f>IF(ISBLANK(#REF!),"",#REF!)</f>
        <v>#REF!</v>
      </c>
      <c r="AT676" s="219" t="e">
        <f>IF(ISBLANK(#REF!),"",#REF!)</f>
        <v>#REF!</v>
      </c>
      <c r="AU676" s="219" t="e">
        <f>IF(ISBLANK(#REF!),"",#REF!)</f>
        <v>#REF!</v>
      </c>
      <c r="AV676" s="219" t="e">
        <f>IF(ISBLANK(#REF!),"",#REF!)</f>
        <v>#REF!</v>
      </c>
      <c r="AW676" s="219" t="e">
        <f>IF(ISBLANK(#REF!),"",#REF!)</f>
        <v>#REF!</v>
      </c>
      <c r="AX676" s="219" t="e">
        <f>IF(ISBLANK(#REF!),"",#REF!)</f>
        <v>#REF!</v>
      </c>
      <c r="AY676" s="226" t="e">
        <f>IF(ISBLANK(#REF!),"",#REF!)</f>
        <v>#REF!</v>
      </c>
      <c r="AZ676" s="219" t="e">
        <f>IF(ISBLANK(#REF!),"",#REF!)</f>
        <v>#REF!</v>
      </c>
      <c r="BA676" s="219" t="e">
        <f>IF(ISBLANK(#REF!),"",#REF!)</f>
        <v>#REF!</v>
      </c>
      <c r="BB676" s="219" t="e">
        <f>IF(ISBLANK(#REF!),"",#REF!)</f>
        <v>#REF!</v>
      </c>
      <c r="BC676" s="219" t="e">
        <f>IF(ISBLANK(#REF!),"",#REF!)</f>
        <v>#REF!</v>
      </c>
      <c r="BD676" s="219" t="e">
        <f>IF(ISBLANK(#REF!),"",#REF!)</f>
        <v>#REF!</v>
      </c>
      <c r="BE676" s="219" t="e">
        <f>IF(ISBLANK(#REF!),"",#REF!)</f>
        <v>#REF!</v>
      </c>
      <c r="BF676" s="219" t="e">
        <f>IF(ISBLANK(#REF!),"",#REF!)</f>
        <v>#REF!</v>
      </c>
      <c r="BG676" s="219" t="e">
        <f>IF(ISBLANK(#REF!),"",#REF!)</f>
        <v>#REF!</v>
      </c>
      <c r="BH676" s="219" t="e">
        <f>IF(ISBLANK(#REF!),"",#REF!)</f>
        <v>#REF!</v>
      </c>
      <c r="BI676" s="219" t="e">
        <f>IF(ISBLANK(#REF!),"",#REF!)</f>
        <v>#REF!</v>
      </c>
      <c r="BJ676" s="219" t="e">
        <f>IF(ISBLANK(#REF!),"",#REF!)</f>
        <v>#REF!</v>
      </c>
      <c r="BK676" s="219" t="e">
        <f>IF(ISBLANK(#REF!),"",#REF!)</f>
        <v>#REF!</v>
      </c>
      <c r="BL676" s="219" t="e">
        <f>IF(ISBLANK(#REF!),"",#REF!)</f>
        <v>#REF!</v>
      </c>
      <c r="BM676" s="219" t="e">
        <f>IF(ISBLANK(#REF!),"",#REF!)</f>
        <v>#REF!</v>
      </c>
      <c r="BN676" s="219" t="e">
        <f>IF(ISBLANK(#REF!),"",#REF!)</f>
        <v>#REF!</v>
      </c>
      <c r="BO676" s="227" t="e">
        <f t="shared" si="183"/>
        <v>#REF!</v>
      </c>
      <c r="BP676" s="228" t="str">
        <f t="shared" si="186"/>
        <v/>
      </c>
      <c r="BQ676" s="229" t="str">
        <f t="shared" si="170"/>
        <v/>
      </c>
      <c r="BR676" s="228" t="e">
        <f t="shared" si="184"/>
        <v>#REF!</v>
      </c>
      <c r="BS676" s="230" t="e">
        <f t="shared" si="185"/>
        <v>#REF!</v>
      </c>
    </row>
    <row r="677" spans="1:71">
      <c r="A677" s="213" t="e">
        <f>IF(ISBLANK(#REF!),"",#REF!)</f>
        <v>#REF!</v>
      </c>
      <c r="B677" s="214" t="e">
        <f>IF(ISBLANK(#REF!),"",#REF!)</f>
        <v>#REF!</v>
      </c>
      <c r="C677" s="214" t="e">
        <f>IF(ISBLANK(#REF!),"",#REF!)</f>
        <v>#REF!</v>
      </c>
      <c r="D677" s="214" t="e">
        <f>IF(ISBLANK(#REF!),"",#REF!)</f>
        <v>#REF!</v>
      </c>
      <c r="E677" s="214" t="e">
        <f>IF(ISBLANK(#REF!),"",#REF!)</f>
        <v>#REF!</v>
      </c>
      <c r="F677" s="214" t="e">
        <f>IF(ISBLANK(#REF!),"",#REF!)</f>
        <v>#REF!</v>
      </c>
      <c r="G677" s="214" t="e">
        <f>IF(ISBLANK(#REF!),"",#REF!)</f>
        <v>#REF!</v>
      </c>
      <c r="H677" s="215" t="e">
        <f>IF(ISBLANK(#REF!),"",#REF!)</f>
        <v>#REF!</v>
      </c>
      <c r="I677" s="214" t="e">
        <f>IF(ISBLANK(#REF!),"",#REF!)</f>
        <v>#REF!</v>
      </c>
      <c r="J677" s="216" t="e">
        <f>IF(ISBLANK(#REF!),"",#REF!)</f>
        <v>#REF!</v>
      </c>
      <c r="K677" s="217" t="e">
        <f>IF(ISBLANK(#REF!),"",#REF!)</f>
        <v>#REF!</v>
      </c>
      <c r="L677" s="217" t="e">
        <f>IF(ISBLANK(#REF!),"",#REF!)</f>
        <v>#REF!</v>
      </c>
      <c r="M677" s="218" t="e">
        <f>IF(ISBLANK(#REF!),"",#REF!)</f>
        <v>#REF!</v>
      </c>
      <c r="N677" s="218" t="e">
        <f>IF(ISBLANK(#REF!),"",#REF!)</f>
        <v>#REF!</v>
      </c>
      <c r="O677" s="220" t="str">
        <f>IFERROR(VLOOKUP(_xlfn.CONCAT('Team Roster - Final'!$A677," : ",'Team Roster - Final'!$BM677),'Rate Calculations'!$C$4:$G$1100,5,FALSE),"")</f>
        <v/>
      </c>
      <c r="P677" s="225">
        <f>IF(ISBLANK('Rate Calculations'!$H679),"",'Rate Calculations'!$H679)</f>
        <v>1.7500000000000002E-2</v>
      </c>
      <c r="Q677" s="220" t="str">
        <f t="shared" si="171"/>
        <v/>
      </c>
      <c r="R677" s="221">
        <f>IF(ISBLANK('Rate Calculations'!$J679),"",'Rate Calculations'!$J679)</f>
        <v>3.5000000000000003E-2</v>
      </c>
      <c r="S677" s="220" t="str">
        <f t="shared" si="172"/>
        <v/>
      </c>
      <c r="T677" s="225" t="str">
        <f>IFERROR(VLOOKUP(_xlfn.CONCAT('Team Roster - Final'!$A677," : ",'Team Roster - Final'!$BM677),'Rate Calculations'!$C$4:$S$1100,10,FALSE),"")</f>
        <v/>
      </c>
      <c r="U677" s="225" t="str">
        <f>IFERROR(VLOOKUP(_xlfn.CONCAT('Team Roster - Final'!$A677," : ",'Team Roster - Final'!$BM677),'Rate Calculations'!$C$4:$S$1100,11,FALSE),"")</f>
        <v/>
      </c>
      <c r="V677" s="222" t="str">
        <f t="shared" si="173"/>
        <v/>
      </c>
      <c r="W677" s="222" t="str">
        <f t="shared" si="174"/>
        <v/>
      </c>
      <c r="X677" s="223" t="str">
        <f>IFERROR(VLOOKUP(_xlfn.CONCAT('Team Roster - Final'!$A677," : ",'Team Roster - Final'!$BM677),'Rate Calculations'!$C$4:$S$1100,14,FALSE),"")</f>
        <v/>
      </c>
      <c r="Y677" s="222" t="str">
        <f t="shared" si="175"/>
        <v/>
      </c>
      <c r="Z677" s="222" t="str">
        <f t="shared" si="176"/>
        <v/>
      </c>
      <c r="AA677" s="224" t="str">
        <f>IFERROR(IF(#REF!="Yes",$Y677, $Y677+$Q677*0.5),"")</f>
        <v/>
      </c>
      <c r="AB677" s="224" t="str">
        <f>IFERROR(IF(#REF!="Yes",$Z677, $Z677+$S677*0.5),"")</f>
        <v/>
      </c>
      <c r="AC677" s="220" t="str">
        <f>IFERROR(VLOOKUP(_xlfn.CONCAT('Team Roster - Final'!$A677," : ",'Team Roster - Final'!$BM677),'Rate Calculations'!$C$4:$U$1100,19,FALSE),"")</f>
        <v/>
      </c>
      <c r="AD677" s="220" t="str">
        <f t="shared" si="177"/>
        <v/>
      </c>
      <c r="AE677" s="220" t="str">
        <f t="shared" si="178"/>
        <v/>
      </c>
      <c r="AF677" s="225" t="str">
        <f>IFERROR(VLOOKUP(_xlfn.CONCAT('Team Roster - Final'!$A677," : ",'Team Roster - Final'!$BM677),'Rate Calculations'!$C$4:$AB$1100,22,FALSE),"")</f>
        <v/>
      </c>
      <c r="AG677" s="225" t="str">
        <f>IFERROR(VLOOKUP(_xlfn.CONCAT('Team Roster - Final'!$A677," : ",'Team Roster - Final'!$BM677),'Rate Calculations'!$C$4:$AB$1100,23,FALSE),"")</f>
        <v/>
      </c>
      <c r="AH677" s="222" t="str">
        <f t="shared" si="179"/>
        <v/>
      </c>
      <c r="AI677" s="222" t="str">
        <f t="shared" si="180"/>
        <v/>
      </c>
      <c r="AJ677" s="223" t="str">
        <f>Table1[[#This Row],[Home Office
Net Fee %]]</f>
        <v/>
      </c>
      <c r="AK677" s="222" t="str">
        <f t="shared" si="181"/>
        <v/>
      </c>
      <c r="AL677" s="222" t="str">
        <f t="shared" si="182"/>
        <v/>
      </c>
      <c r="AM677" s="215" t="str">
        <f>IFERROR(IF(#REF!="Yes",$AK677,($AK677+$AD677*0.5)),"")</f>
        <v/>
      </c>
      <c r="AN677" s="215" t="str">
        <f>IFERROR(IF(#REF!="Yes",$AL677,($AL677+$AE677*0.5)),"")</f>
        <v/>
      </c>
      <c r="AO677" s="374" t="str">
        <f>IF(ISBLANK('Team Roster Proposed - FBR'!Q678),"",'Team Roster Proposed - FBR'!Q678)</f>
        <v/>
      </c>
      <c r="AP677" s="226" t="e">
        <f>IF(ISBLANK(#REF!),"",#REF!)</f>
        <v>#REF!</v>
      </c>
      <c r="AQ677" s="226" t="e">
        <f>IF(ISBLANK(#REF!),"",#REF!)</f>
        <v>#REF!</v>
      </c>
      <c r="AR677" s="226" t="e">
        <f>IF(ISBLANK(#REF!),"",#REF!)</f>
        <v>#REF!</v>
      </c>
      <c r="AS677" s="219" t="e">
        <f>IF(ISBLANK(#REF!),"",#REF!)</f>
        <v>#REF!</v>
      </c>
      <c r="AT677" s="219" t="e">
        <f>IF(ISBLANK(#REF!),"",#REF!)</f>
        <v>#REF!</v>
      </c>
      <c r="AU677" s="219" t="e">
        <f>IF(ISBLANK(#REF!),"",#REF!)</f>
        <v>#REF!</v>
      </c>
      <c r="AV677" s="219" t="e">
        <f>IF(ISBLANK(#REF!),"",#REF!)</f>
        <v>#REF!</v>
      </c>
      <c r="AW677" s="219" t="e">
        <f>IF(ISBLANK(#REF!),"",#REF!)</f>
        <v>#REF!</v>
      </c>
      <c r="AX677" s="219" t="e">
        <f>IF(ISBLANK(#REF!),"",#REF!)</f>
        <v>#REF!</v>
      </c>
      <c r="AY677" s="226" t="e">
        <f>IF(ISBLANK(#REF!),"",#REF!)</f>
        <v>#REF!</v>
      </c>
      <c r="AZ677" s="219" t="e">
        <f>IF(ISBLANK(#REF!),"",#REF!)</f>
        <v>#REF!</v>
      </c>
      <c r="BA677" s="219" t="e">
        <f>IF(ISBLANK(#REF!),"",#REF!)</f>
        <v>#REF!</v>
      </c>
      <c r="BB677" s="219" t="e">
        <f>IF(ISBLANK(#REF!),"",#REF!)</f>
        <v>#REF!</v>
      </c>
      <c r="BC677" s="219" t="e">
        <f>IF(ISBLANK(#REF!),"",#REF!)</f>
        <v>#REF!</v>
      </c>
      <c r="BD677" s="219" t="e">
        <f>IF(ISBLANK(#REF!),"",#REF!)</f>
        <v>#REF!</v>
      </c>
      <c r="BE677" s="219" t="e">
        <f>IF(ISBLANK(#REF!),"",#REF!)</f>
        <v>#REF!</v>
      </c>
      <c r="BF677" s="219" t="e">
        <f>IF(ISBLANK(#REF!),"",#REF!)</f>
        <v>#REF!</v>
      </c>
      <c r="BG677" s="219" t="e">
        <f>IF(ISBLANK(#REF!),"",#REF!)</f>
        <v>#REF!</v>
      </c>
      <c r="BH677" s="219" t="e">
        <f>IF(ISBLANK(#REF!),"",#REF!)</f>
        <v>#REF!</v>
      </c>
      <c r="BI677" s="219" t="e">
        <f>IF(ISBLANK(#REF!),"",#REF!)</f>
        <v>#REF!</v>
      </c>
      <c r="BJ677" s="219" t="e">
        <f>IF(ISBLANK(#REF!),"",#REF!)</f>
        <v>#REF!</v>
      </c>
      <c r="BK677" s="219" t="e">
        <f>IF(ISBLANK(#REF!),"",#REF!)</f>
        <v>#REF!</v>
      </c>
      <c r="BL677" s="219" t="e">
        <f>IF(ISBLANK(#REF!),"",#REF!)</f>
        <v>#REF!</v>
      </c>
      <c r="BM677" s="219" t="e">
        <f>IF(ISBLANK(#REF!),"",#REF!)</f>
        <v>#REF!</v>
      </c>
      <c r="BN677" s="219" t="e">
        <f>IF(ISBLANK(#REF!),"",#REF!)</f>
        <v>#REF!</v>
      </c>
      <c r="BO677" s="227" t="e">
        <f t="shared" si="183"/>
        <v>#REF!</v>
      </c>
      <c r="BP677" s="228" t="str">
        <f t="shared" si="186"/>
        <v/>
      </c>
      <c r="BQ677" s="229" t="str">
        <f t="shared" si="170"/>
        <v/>
      </c>
      <c r="BR677" s="228" t="e">
        <f t="shared" si="184"/>
        <v>#REF!</v>
      </c>
      <c r="BS677" s="230" t="e">
        <f t="shared" si="185"/>
        <v>#REF!</v>
      </c>
    </row>
    <row r="678" spans="1:71">
      <c r="A678" s="213" t="e">
        <f>IF(ISBLANK(#REF!),"",#REF!)</f>
        <v>#REF!</v>
      </c>
      <c r="B678" s="214" t="e">
        <f>IF(ISBLANK(#REF!),"",#REF!)</f>
        <v>#REF!</v>
      </c>
      <c r="C678" s="214" t="e">
        <f>IF(ISBLANK(#REF!),"",#REF!)</f>
        <v>#REF!</v>
      </c>
      <c r="D678" s="214" t="e">
        <f>IF(ISBLANK(#REF!),"",#REF!)</f>
        <v>#REF!</v>
      </c>
      <c r="E678" s="214" t="e">
        <f>IF(ISBLANK(#REF!),"",#REF!)</f>
        <v>#REF!</v>
      </c>
      <c r="F678" s="214" t="e">
        <f>IF(ISBLANK(#REF!),"",#REF!)</f>
        <v>#REF!</v>
      </c>
      <c r="G678" s="214" t="e">
        <f>IF(ISBLANK(#REF!),"",#REF!)</f>
        <v>#REF!</v>
      </c>
      <c r="H678" s="215" t="e">
        <f>IF(ISBLANK(#REF!),"",#REF!)</f>
        <v>#REF!</v>
      </c>
      <c r="I678" s="214" t="e">
        <f>IF(ISBLANK(#REF!),"",#REF!)</f>
        <v>#REF!</v>
      </c>
      <c r="J678" s="216" t="e">
        <f>IF(ISBLANK(#REF!),"",#REF!)</f>
        <v>#REF!</v>
      </c>
      <c r="K678" s="217" t="e">
        <f>IF(ISBLANK(#REF!),"",#REF!)</f>
        <v>#REF!</v>
      </c>
      <c r="L678" s="217" t="e">
        <f>IF(ISBLANK(#REF!),"",#REF!)</f>
        <v>#REF!</v>
      </c>
      <c r="M678" s="218" t="e">
        <f>IF(ISBLANK(#REF!),"",#REF!)</f>
        <v>#REF!</v>
      </c>
      <c r="N678" s="218" t="e">
        <f>IF(ISBLANK(#REF!),"",#REF!)</f>
        <v>#REF!</v>
      </c>
      <c r="O678" s="220" t="str">
        <f>IFERROR(VLOOKUP(_xlfn.CONCAT('Team Roster - Final'!$A678," : ",'Team Roster - Final'!$BM678),'Rate Calculations'!$C$4:$G$1100,5,FALSE),"")</f>
        <v/>
      </c>
      <c r="P678" s="225">
        <f>IF(ISBLANK('Rate Calculations'!$H680),"",'Rate Calculations'!$H680)</f>
        <v>1.7500000000000002E-2</v>
      </c>
      <c r="Q678" s="220" t="str">
        <f t="shared" si="171"/>
        <v/>
      </c>
      <c r="R678" s="221">
        <f>IF(ISBLANK('Rate Calculations'!$J680),"",'Rate Calculations'!$J680)</f>
        <v>3.5000000000000003E-2</v>
      </c>
      <c r="S678" s="220" t="str">
        <f t="shared" si="172"/>
        <v/>
      </c>
      <c r="T678" s="225" t="str">
        <f>IFERROR(VLOOKUP(_xlfn.CONCAT('Team Roster - Final'!$A678," : ",'Team Roster - Final'!$BM678),'Rate Calculations'!$C$4:$S$1100,10,FALSE),"")</f>
        <v/>
      </c>
      <c r="U678" s="225" t="str">
        <f>IFERROR(VLOOKUP(_xlfn.CONCAT('Team Roster - Final'!$A678," : ",'Team Roster - Final'!$BM678),'Rate Calculations'!$C$4:$S$1100,11,FALSE),"")</f>
        <v/>
      </c>
      <c r="V678" s="222" t="str">
        <f t="shared" si="173"/>
        <v/>
      </c>
      <c r="W678" s="222" t="str">
        <f t="shared" si="174"/>
        <v/>
      </c>
      <c r="X678" s="223" t="str">
        <f>IFERROR(VLOOKUP(_xlfn.CONCAT('Team Roster - Final'!$A678," : ",'Team Roster - Final'!$BM678),'Rate Calculations'!$C$4:$S$1100,14,FALSE),"")</f>
        <v/>
      </c>
      <c r="Y678" s="222" t="str">
        <f t="shared" si="175"/>
        <v/>
      </c>
      <c r="Z678" s="222" t="str">
        <f t="shared" si="176"/>
        <v/>
      </c>
      <c r="AA678" s="224" t="str">
        <f>IFERROR(IF(#REF!="Yes",$Y678, $Y678+$Q678*0.5),"")</f>
        <v/>
      </c>
      <c r="AB678" s="224" t="str">
        <f>IFERROR(IF(#REF!="Yes",$Z678, $Z678+$S678*0.5),"")</f>
        <v/>
      </c>
      <c r="AC678" s="220" t="str">
        <f>IFERROR(VLOOKUP(_xlfn.CONCAT('Team Roster - Final'!$A678," : ",'Team Roster - Final'!$BM678),'Rate Calculations'!$C$4:$U$1100,19,FALSE),"")</f>
        <v/>
      </c>
      <c r="AD678" s="220" t="str">
        <f t="shared" si="177"/>
        <v/>
      </c>
      <c r="AE678" s="220" t="str">
        <f t="shared" si="178"/>
        <v/>
      </c>
      <c r="AF678" s="225" t="str">
        <f>IFERROR(VLOOKUP(_xlfn.CONCAT('Team Roster - Final'!$A678," : ",'Team Roster - Final'!$BM678),'Rate Calculations'!$C$4:$AB$1100,22,FALSE),"")</f>
        <v/>
      </c>
      <c r="AG678" s="225" t="str">
        <f>IFERROR(VLOOKUP(_xlfn.CONCAT('Team Roster - Final'!$A678," : ",'Team Roster - Final'!$BM678),'Rate Calculations'!$C$4:$AB$1100,23,FALSE),"")</f>
        <v/>
      </c>
      <c r="AH678" s="222" t="str">
        <f t="shared" si="179"/>
        <v/>
      </c>
      <c r="AI678" s="222" t="str">
        <f t="shared" si="180"/>
        <v/>
      </c>
      <c r="AJ678" s="223" t="str">
        <f>Table1[[#This Row],[Home Office
Net Fee %]]</f>
        <v/>
      </c>
      <c r="AK678" s="222" t="str">
        <f t="shared" si="181"/>
        <v/>
      </c>
      <c r="AL678" s="222" t="str">
        <f t="shared" si="182"/>
        <v/>
      </c>
      <c r="AM678" s="215" t="str">
        <f>IFERROR(IF(#REF!="Yes",$AK678,($AK678+$AD678*0.5)),"")</f>
        <v/>
      </c>
      <c r="AN678" s="215" t="str">
        <f>IFERROR(IF(#REF!="Yes",$AL678,($AL678+$AE678*0.5)),"")</f>
        <v/>
      </c>
      <c r="AO678" s="374" t="str">
        <f>IF(ISBLANK('Team Roster Proposed - FBR'!Q679),"",'Team Roster Proposed - FBR'!Q679)</f>
        <v/>
      </c>
      <c r="AP678" s="226" t="e">
        <f>IF(ISBLANK(#REF!),"",#REF!)</f>
        <v>#REF!</v>
      </c>
      <c r="AQ678" s="226" t="e">
        <f>IF(ISBLANK(#REF!),"",#REF!)</f>
        <v>#REF!</v>
      </c>
      <c r="AR678" s="226" t="e">
        <f>IF(ISBLANK(#REF!),"",#REF!)</f>
        <v>#REF!</v>
      </c>
      <c r="AS678" s="219" t="e">
        <f>IF(ISBLANK(#REF!),"",#REF!)</f>
        <v>#REF!</v>
      </c>
      <c r="AT678" s="219" t="e">
        <f>IF(ISBLANK(#REF!),"",#REF!)</f>
        <v>#REF!</v>
      </c>
      <c r="AU678" s="219" t="e">
        <f>IF(ISBLANK(#REF!),"",#REF!)</f>
        <v>#REF!</v>
      </c>
      <c r="AV678" s="219" t="e">
        <f>IF(ISBLANK(#REF!),"",#REF!)</f>
        <v>#REF!</v>
      </c>
      <c r="AW678" s="219" t="e">
        <f>IF(ISBLANK(#REF!),"",#REF!)</f>
        <v>#REF!</v>
      </c>
      <c r="AX678" s="219" t="e">
        <f>IF(ISBLANK(#REF!),"",#REF!)</f>
        <v>#REF!</v>
      </c>
      <c r="AY678" s="226" t="e">
        <f>IF(ISBLANK(#REF!),"",#REF!)</f>
        <v>#REF!</v>
      </c>
      <c r="AZ678" s="219" t="e">
        <f>IF(ISBLANK(#REF!),"",#REF!)</f>
        <v>#REF!</v>
      </c>
      <c r="BA678" s="219" t="e">
        <f>IF(ISBLANK(#REF!),"",#REF!)</f>
        <v>#REF!</v>
      </c>
      <c r="BB678" s="219" t="e">
        <f>IF(ISBLANK(#REF!),"",#REF!)</f>
        <v>#REF!</v>
      </c>
      <c r="BC678" s="219" t="e">
        <f>IF(ISBLANK(#REF!),"",#REF!)</f>
        <v>#REF!</v>
      </c>
      <c r="BD678" s="219" t="e">
        <f>IF(ISBLANK(#REF!),"",#REF!)</f>
        <v>#REF!</v>
      </c>
      <c r="BE678" s="219" t="e">
        <f>IF(ISBLANK(#REF!),"",#REF!)</f>
        <v>#REF!</v>
      </c>
      <c r="BF678" s="219" t="e">
        <f>IF(ISBLANK(#REF!),"",#REF!)</f>
        <v>#REF!</v>
      </c>
      <c r="BG678" s="219" t="e">
        <f>IF(ISBLANK(#REF!),"",#REF!)</f>
        <v>#REF!</v>
      </c>
      <c r="BH678" s="219" t="e">
        <f>IF(ISBLANK(#REF!),"",#REF!)</f>
        <v>#REF!</v>
      </c>
      <c r="BI678" s="219" t="e">
        <f>IF(ISBLANK(#REF!),"",#REF!)</f>
        <v>#REF!</v>
      </c>
      <c r="BJ678" s="219" t="e">
        <f>IF(ISBLANK(#REF!),"",#REF!)</f>
        <v>#REF!</v>
      </c>
      <c r="BK678" s="219" t="e">
        <f>IF(ISBLANK(#REF!),"",#REF!)</f>
        <v>#REF!</v>
      </c>
      <c r="BL678" s="219" t="e">
        <f>IF(ISBLANK(#REF!),"",#REF!)</f>
        <v>#REF!</v>
      </c>
      <c r="BM678" s="219" t="e">
        <f>IF(ISBLANK(#REF!),"",#REF!)</f>
        <v>#REF!</v>
      </c>
      <c r="BN678" s="219" t="e">
        <f>IF(ISBLANK(#REF!),"",#REF!)</f>
        <v>#REF!</v>
      </c>
      <c r="BO678" s="227" t="e">
        <f t="shared" si="183"/>
        <v>#REF!</v>
      </c>
      <c r="BP678" s="228" t="str">
        <f t="shared" si="186"/>
        <v/>
      </c>
      <c r="BQ678" s="229" t="str">
        <f t="shared" si="170"/>
        <v/>
      </c>
      <c r="BR678" s="228" t="e">
        <f t="shared" si="184"/>
        <v>#REF!</v>
      </c>
      <c r="BS678" s="230" t="e">
        <f t="shared" si="185"/>
        <v>#REF!</v>
      </c>
    </row>
    <row r="679" spans="1:71">
      <c r="A679" s="213" t="e">
        <f>IF(ISBLANK(#REF!),"",#REF!)</f>
        <v>#REF!</v>
      </c>
      <c r="B679" s="214" t="e">
        <f>IF(ISBLANK(#REF!),"",#REF!)</f>
        <v>#REF!</v>
      </c>
      <c r="C679" s="214" t="e">
        <f>IF(ISBLANK(#REF!),"",#REF!)</f>
        <v>#REF!</v>
      </c>
      <c r="D679" s="214" t="e">
        <f>IF(ISBLANK(#REF!),"",#REF!)</f>
        <v>#REF!</v>
      </c>
      <c r="E679" s="214" t="e">
        <f>IF(ISBLANK(#REF!),"",#REF!)</f>
        <v>#REF!</v>
      </c>
      <c r="F679" s="214" t="e">
        <f>IF(ISBLANK(#REF!),"",#REF!)</f>
        <v>#REF!</v>
      </c>
      <c r="G679" s="214" t="e">
        <f>IF(ISBLANK(#REF!),"",#REF!)</f>
        <v>#REF!</v>
      </c>
      <c r="H679" s="215" t="e">
        <f>IF(ISBLANK(#REF!),"",#REF!)</f>
        <v>#REF!</v>
      </c>
      <c r="I679" s="214" t="e">
        <f>IF(ISBLANK(#REF!),"",#REF!)</f>
        <v>#REF!</v>
      </c>
      <c r="J679" s="216" t="e">
        <f>IF(ISBLANK(#REF!),"",#REF!)</f>
        <v>#REF!</v>
      </c>
      <c r="K679" s="217" t="e">
        <f>IF(ISBLANK(#REF!),"",#REF!)</f>
        <v>#REF!</v>
      </c>
      <c r="L679" s="217" t="e">
        <f>IF(ISBLANK(#REF!),"",#REF!)</f>
        <v>#REF!</v>
      </c>
      <c r="M679" s="218" t="e">
        <f>IF(ISBLANK(#REF!),"",#REF!)</f>
        <v>#REF!</v>
      </c>
      <c r="N679" s="218" t="e">
        <f>IF(ISBLANK(#REF!),"",#REF!)</f>
        <v>#REF!</v>
      </c>
      <c r="O679" s="220" t="str">
        <f>IFERROR(VLOOKUP(_xlfn.CONCAT('Team Roster - Final'!$A679," : ",'Team Roster - Final'!$BM679),'Rate Calculations'!$C$4:$G$1100,5,FALSE),"")</f>
        <v/>
      </c>
      <c r="P679" s="225">
        <f>IF(ISBLANK('Rate Calculations'!$H681),"",'Rate Calculations'!$H681)</f>
        <v>1.7500000000000002E-2</v>
      </c>
      <c r="Q679" s="220" t="str">
        <f t="shared" si="171"/>
        <v/>
      </c>
      <c r="R679" s="221">
        <f>IF(ISBLANK('Rate Calculations'!$J681),"",'Rate Calculations'!$J681)</f>
        <v>3.5000000000000003E-2</v>
      </c>
      <c r="S679" s="220" t="str">
        <f t="shared" si="172"/>
        <v/>
      </c>
      <c r="T679" s="225" t="str">
        <f>IFERROR(VLOOKUP(_xlfn.CONCAT('Team Roster - Final'!$A679," : ",'Team Roster - Final'!$BM679),'Rate Calculations'!$C$4:$S$1100,10,FALSE),"")</f>
        <v/>
      </c>
      <c r="U679" s="225" t="str">
        <f>IFERROR(VLOOKUP(_xlfn.CONCAT('Team Roster - Final'!$A679," : ",'Team Roster - Final'!$BM679),'Rate Calculations'!$C$4:$S$1100,11,FALSE),"")</f>
        <v/>
      </c>
      <c r="V679" s="222" t="str">
        <f t="shared" si="173"/>
        <v/>
      </c>
      <c r="W679" s="222" t="str">
        <f t="shared" si="174"/>
        <v/>
      </c>
      <c r="X679" s="223" t="str">
        <f>IFERROR(VLOOKUP(_xlfn.CONCAT('Team Roster - Final'!$A679," : ",'Team Roster - Final'!$BM679),'Rate Calculations'!$C$4:$S$1100,14,FALSE),"")</f>
        <v/>
      </c>
      <c r="Y679" s="222" t="str">
        <f t="shared" si="175"/>
        <v/>
      </c>
      <c r="Z679" s="222" t="str">
        <f t="shared" si="176"/>
        <v/>
      </c>
      <c r="AA679" s="224" t="str">
        <f>IFERROR(IF(#REF!="Yes",$Y679, $Y679+$Q679*0.5),"")</f>
        <v/>
      </c>
      <c r="AB679" s="224" t="str">
        <f>IFERROR(IF(#REF!="Yes",$Z679, $Z679+$S679*0.5),"")</f>
        <v/>
      </c>
      <c r="AC679" s="220" t="str">
        <f>IFERROR(VLOOKUP(_xlfn.CONCAT('Team Roster - Final'!$A679," : ",'Team Roster - Final'!$BM679),'Rate Calculations'!$C$4:$U$1100,19,FALSE),"")</f>
        <v/>
      </c>
      <c r="AD679" s="220" t="str">
        <f t="shared" si="177"/>
        <v/>
      </c>
      <c r="AE679" s="220" t="str">
        <f t="shared" si="178"/>
        <v/>
      </c>
      <c r="AF679" s="225" t="str">
        <f>IFERROR(VLOOKUP(_xlfn.CONCAT('Team Roster - Final'!$A679," : ",'Team Roster - Final'!$BM679),'Rate Calculations'!$C$4:$AB$1100,22,FALSE),"")</f>
        <v/>
      </c>
      <c r="AG679" s="225" t="str">
        <f>IFERROR(VLOOKUP(_xlfn.CONCAT('Team Roster - Final'!$A679," : ",'Team Roster - Final'!$BM679),'Rate Calculations'!$C$4:$AB$1100,23,FALSE),"")</f>
        <v/>
      </c>
      <c r="AH679" s="222" t="str">
        <f t="shared" si="179"/>
        <v/>
      </c>
      <c r="AI679" s="222" t="str">
        <f t="shared" si="180"/>
        <v/>
      </c>
      <c r="AJ679" s="223" t="str">
        <f>Table1[[#This Row],[Home Office
Net Fee %]]</f>
        <v/>
      </c>
      <c r="AK679" s="222" t="str">
        <f t="shared" si="181"/>
        <v/>
      </c>
      <c r="AL679" s="222" t="str">
        <f t="shared" si="182"/>
        <v/>
      </c>
      <c r="AM679" s="215" t="str">
        <f>IFERROR(IF(#REF!="Yes",$AK679,($AK679+$AD679*0.5)),"")</f>
        <v/>
      </c>
      <c r="AN679" s="215" t="str">
        <f>IFERROR(IF(#REF!="Yes",$AL679,($AL679+$AE679*0.5)),"")</f>
        <v/>
      </c>
      <c r="AO679" s="374" t="str">
        <f>IF(ISBLANK('Team Roster Proposed - FBR'!Q680),"",'Team Roster Proposed - FBR'!Q680)</f>
        <v/>
      </c>
      <c r="AP679" s="226" t="e">
        <f>IF(ISBLANK(#REF!),"",#REF!)</f>
        <v>#REF!</v>
      </c>
      <c r="AQ679" s="226" t="e">
        <f>IF(ISBLANK(#REF!),"",#REF!)</f>
        <v>#REF!</v>
      </c>
      <c r="AR679" s="226" t="e">
        <f>IF(ISBLANK(#REF!),"",#REF!)</f>
        <v>#REF!</v>
      </c>
      <c r="AS679" s="219" t="e">
        <f>IF(ISBLANK(#REF!),"",#REF!)</f>
        <v>#REF!</v>
      </c>
      <c r="AT679" s="219" t="e">
        <f>IF(ISBLANK(#REF!),"",#REF!)</f>
        <v>#REF!</v>
      </c>
      <c r="AU679" s="219" t="e">
        <f>IF(ISBLANK(#REF!),"",#REF!)</f>
        <v>#REF!</v>
      </c>
      <c r="AV679" s="219" t="e">
        <f>IF(ISBLANK(#REF!),"",#REF!)</f>
        <v>#REF!</v>
      </c>
      <c r="AW679" s="219" t="e">
        <f>IF(ISBLANK(#REF!),"",#REF!)</f>
        <v>#REF!</v>
      </c>
      <c r="AX679" s="219" t="e">
        <f>IF(ISBLANK(#REF!),"",#REF!)</f>
        <v>#REF!</v>
      </c>
      <c r="AY679" s="226" t="e">
        <f>IF(ISBLANK(#REF!),"",#REF!)</f>
        <v>#REF!</v>
      </c>
      <c r="AZ679" s="219" t="e">
        <f>IF(ISBLANK(#REF!),"",#REF!)</f>
        <v>#REF!</v>
      </c>
      <c r="BA679" s="219" t="e">
        <f>IF(ISBLANK(#REF!),"",#REF!)</f>
        <v>#REF!</v>
      </c>
      <c r="BB679" s="219" t="e">
        <f>IF(ISBLANK(#REF!),"",#REF!)</f>
        <v>#REF!</v>
      </c>
      <c r="BC679" s="219" t="e">
        <f>IF(ISBLANK(#REF!),"",#REF!)</f>
        <v>#REF!</v>
      </c>
      <c r="BD679" s="219" t="e">
        <f>IF(ISBLANK(#REF!),"",#REF!)</f>
        <v>#REF!</v>
      </c>
      <c r="BE679" s="219" t="e">
        <f>IF(ISBLANK(#REF!),"",#REF!)</f>
        <v>#REF!</v>
      </c>
      <c r="BF679" s="219" t="e">
        <f>IF(ISBLANK(#REF!),"",#REF!)</f>
        <v>#REF!</v>
      </c>
      <c r="BG679" s="219" t="e">
        <f>IF(ISBLANK(#REF!),"",#REF!)</f>
        <v>#REF!</v>
      </c>
      <c r="BH679" s="219" t="e">
        <f>IF(ISBLANK(#REF!),"",#REF!)</f>
        <v>#REF!</v>
      </c>
      <c r="BI679" s="219" t="e">
        <f>IF(ISBLANK(#REF!),"",#REF!)</f>
        <v>#REF!</v>
      </c>
      <c r="BJ679" s="219" t="e">
        <f>IF(ISBLANK(#REF!),"",#REF!)</f>
        <v>#REF!</v>
      </c>
      <c r="BK679" s="219" t="e">
        <f>IF(ISBLANK(#REF!),"",#REF!)</f>
        <v>#REF!</v>
      </c>
      <c r="BL679" s="219" t="e">
        <f>IF(ISBLANK(#REF!),"",#REF!)</f>
        <v>#REF!</v>
      </c>
      <c r="BM679" s="219" t="e">
        <f>IF(ISBLANK(#REF!),"",#REF!)</f>
        <v>#REF!</v>
      </c>
      <c r="BN679" s="219" t="e">
        <f>IF(ISBLANK(#REF!),"",#REF!)</f>
        <v>#REF!</v>
      </c>
      <c r="BO679" s="227" t="e">
        <f t="shared" si="183"/>
        <v>#REF!</v>
      </c>
      <c r="BP679" s="228" t="str">
        <f t="shared" si="186"/>
        <v/>
      </c>
      <c r="BQ679" s="229" t="str">
        <f t="shared" si="170"/>
        <v/>
      </c>
      <c r="BR679" s="228" t="e">
        <f t="shared" si="184"/>
        <v>#REF!</v>
      </c>
      <c r="BS679" s="230" t="e">
        <f t="shared" si="185"/>
        <v>#REF!</v>
      </c>
    </row>
    <row r="680" spans="1:71">
      <c r="A680" s="213" t="e">
        <f>IF(ISBLANK(#REF!),"",#REF!)</f>
        <v>#REF!</v>
      </c>
      <c r="B680" s="214" t="e">
        <f>IF(ISBLANK(#REF!),"",#REF!)</f>
        <v>#REF!</v>
      </c>
      <c r="C680" s="214" t="e">
        <f>IF(ISBLANK(#REF!),"",#REF!)</f>
        <v>#REF!</v>
      </c>
      <c r="D680" s="214" t="e">
        <f>IF(ISBLANK(#REF!),"",#REF!)</f>
        <v>#REF!</v>
      </c>
      <c r="E680" s="214" t="e">
        <f>IF(ISBLANK(#REF!),"",#REF!)</f>
        <v>#REF!</v>
      </c>
      <c r="F680" s="214" t="e">
        <f>IF(ISBLANK(#REF!),"",#REF!)</f>
        <v>#REF!</v>
      </c>
      <c r="G680" s="214" t="e">
        <f>IF(ISBLANK(#REF!),"",#REF!)</f>
        <v>#REF!</v>
      </c>
      <c r="H680" s="215" t="e">
        <f>IF(ISBLANK(#REF!),"",#REF!)</f>
        <v>#REF!</v>
      </c>
      <c r="I680" s="214" t="e">
        <f>IF(ISBLANK(#REF!),"",#REF!)</f>
        <v>#REF!</v>
      </c>
      <c r="J680" s="216" t="e">
        <f>IF(ISBLANK(#REF!),"",#REF!)</f>
        <v>#REF!</v>
      </c>
      <c r="K680" s="217" t="e">
        <f>IF(ISBLANK(#REF!),"",#REF!)</f>
        <v>#REF!</v>
      </c>
      <c r="L680" s="217" t="e">
        <f>IF(ISBLANK(#REF!),"",#REF!)</f>
        <v>#REF!</v>
      </c>
      <c r="M680" s="218" t="e">
        <f>IF(ISBLANK(#REF!),"",#REF!)</f>
        <v>#REF!</v>
      </c>
      <c r="N680" s="218" t="e">
        <f>IF(ISBLANK(#REF!),"",#REF!)</f>
        <v>#REF!</v>
      </c>
      <c r="O680" s="220" t="str">
        <f>IFERROR(VLOOKUP(_xlfn.CONCAT('Team Roster - Final'!$A680," : ",'Team Roster - Final'!$BM680),'Rate Calculations'!$C$4:$G$1100,5,FALSE),"")</f>
        <v/>
      </c>
      <c r="P680" s="225">
        <f>IF(ISBLANK('Rate Calculations'!$H682),"",'Rate Calculations'!$H682)</f>
        <v>1.7500000000000002E-2</v>
      </c>
      <c r="Q680" s="220" t="str">
        <f t="shared" si="171"/>
        <v/>
      </c>
      <c r="R680" s="221">
        <f>IF(ISBLANK('Rate Calculations'!$J682),"",'Rate Calculations'!$J682)</f>
        <v>3.5000000000000003E-2</v>
      </c>
      <c r="S680" s="220" t="str">
        <f t="shared" si="172"/>
        <v/>
      </c>
      <c r="T680" s="225" t="str">
        <f>IFERROR(VLOOKUP(_xlfn.CONCAT('Team Roster - Final'!$A680," : ",'Team Roster - Final'!$BM680),'Rate Calculations'!$C$4:$S$1100,10,FALSE),"")</f>
        <v/>
      </c>
      <c r="U680" s="225" t="str">
        <f>IFERROR(VLOOKUP(_xlfn.CONCAT('Team Roster - Final'!$A680," : ",'Team Roster - Final'!$BM680),'Rate Calculations'!$C$4:$S$1100,11,FALSE),"")</f>
        <v/>
      </c>
      <c r="V680" s="222" t="str">
        <f t="shared" si="173"/>
        <v/>
      </c>
      <c r="W680" s="222" t="str">
        <f t="shared" si="174"/>
        <v/>
      </c>
      <c r="X680" s="223" t="str">
        <f>IFERROR(VLOOKUP(_xlfn.CONCAT('Team Roster - Final'!$A680," : ",'Team Roster - Final'!$BM680),'Rate Calculations'!$C$4:$S$1100,14,FALSE),"")</f>
        <v/>
      </c>
      <c r="Y680" s="222" t="str">
        <f t="shared" si="175"/>
        <v/>
      </c>
      <c r="Z680" s="222" t="str">
        <f t="shared" si="176"/>
        <v/>
      </c>
      <c r="AA680" s="224" t="str">
        <f>IFERROR(IF(#REF!="Yes",$Y680, $Y680+$Q680*0.5),"")</f>
        <v/>
      </c>
      <c r="AB680" s="224" t="str">
        <f>IFERROR(IF(#REF!="Yes",$Z680, $Z680+$S680*0.5),"")</f>
        <v/>
      </c>
      <c r="AC680" s="220" t="str">
        <f>IFERROR(VLOOKUP(_xlfn.CONCAT('Team Roster - Final'!$A680," : ",'Team Roster - Final'!$BM680),'Rate Calculations'!$C$4:$U$1100,19,FALSE),"")</f>
        <v/>
      </c>
      <c r="AD680" s="220" t="str">
        <f t="shared" si="177"/>
        <v/>
      </c>
      <c r="AE680" s="220" t="str">
        <f t="shared" si="178"/>
        <v/>
      </c>
      <c r="AF680" s="225" t="str">
        <f>IFERROR(VLOOKUP(_xlfn.CONCAT('Team Roster - Final'!$A680," : ",'Team Roster - Final'!$BM680),'Rate Calculations'!$C$4:$AB$1100,22,FALSE),"")</f>
        <v/>
      </c>
      <c r="AG680" s="225" t="str">
        <f>IFERROR(VLOOKUP(_xlfn.CONCAT('Team Roster - Final'!$A680," : ",'Team Roster - Final'!$BM680),'Rate Calculations'!$C$4:$AB$1100,23,FALSE),"")</f>
        <v/>
      </c>
      <c r="AH680" s="222" t="str">
        <f t="shared" si="179"/>
        <v/>
      </c>
      <c r="AI680" s="222" t="str">
        <f t="shared" si="180"/>
        <v/>
      </c>
      <c r="AJ680" s="223" t="str">
        <f>Table1[[#This Row],[Home Office
Net Fee %]]</f>
        <v/>
      </c>
      <c r="AK680" s="222" t="str">
        <f t="shared" si="181"/>
        <v/>
      </c>
      <c r="AL680" s="222" t="str">
        <f t="shared" si="182"/>
        <v/>
      </c>
      <c r="AM680" s="215" t="str">
        <f>IFERROR(IF(#REF!="Yes",$AK680,($AK680+$AD680*0.5)),"")</f>
        <v/>
      </c>
      <c r="AN680" s="215" t="str">
        <f>IFERROR(IF(#REF!="Yes",$AL680,($AL680+$AE680*0.5)),"")</f>
        <v/>
      </c>
      <c r="AO680" s="374" t="str">
        <f>IF(ISBLANK('Team Roster Proposed - FBR'!Q681),"",'Team Roster Proposed - FBR'!Q681)</f>
        <v/>
      </c>
      <c r="AP680" s="226" t="e">
        <f>IF(ISBLANK(#REF!),"",#REF!)</f>
        <v>#REF!</v>
      </c>
      <c r="AQ680" s="226" t="e">
        <f>IF(ISBLANK(#REF!),"",#REF!)</f>
        <v>#REF!</v>
      </c>
      <c r="AR680" s="226" t="e">
        <f>IF(ISBLANK(#REF!),"",#REF!)</f>
        <v>#REF!</v>
      </c>
      <c r="AS680" s="219" t="e">
        <f>IF(ISBLANK(#REF!),"",#REF!)</f>
        <v>#REF!</v>
      </c>
      <c r="AT680" s="219" t="e">
        <f>IF(ISBLANK(#REF!),"",#REF!)</f>
        <v>#REF!</v>
      </c>
      <c r="AU680" s="219" t="e">
        <f>IF(ISBLANK(#REF!),"",#REF!)</f>
        <v>#REF!</v>
      </c>
      <c r="AV680" s="219" t="e">
        <f>IF(ISBLANK(#REF!),"",#REF!)</f>
        <v>#REF!</v>
      </c>
      <c r="AW680" s="219" t="e">
        <f>IF(ISBLANK(#REF!),"",#REF!)</f>
        <v>#REF!</v>
      </c>
      <c r="AX680" s="219" t="e">
        <f>IF(ISBLANK(#REF!),"",#REF!)</f>
        <v>#REF!</v>
      </c>
      <c r="AY680" s="226" t="e">
        <f>IF(ISBLANK(#REF!),"",#REF!)</f>
        <v>#REF!</v>
      </c>
      <c r="AZ680" s="219" t="e">
        <f>IF(ISBLANK(#REF!),"",#REF!)</f>
        <v>#REF!</v>
      </c>
      <c r="BA680" s="219" t="e">
        <f>IF(ISBLANK(#REF!),"",#REF!)</f>
        <v>#REF!</v>
      </c>
      <c r="BB680" s="219" t="e">
        <f>IF(ISBLANK(#REF!),"",#REF!)</f>
        <v>#REF!</v>
      </c>
      <c r="BC680" s="219" t="e">
        <f>IF(ISBLANK(#REF!),"",#REF!)</f>
        <v>#REF!</v>
      </c>
      <c r="BD680" s="219" t="e">
        <f>IF(ISBLANK(#REF!),"",#REF!)</f>
        <v>#REF!</v>
      </c>
      <c r="BE680" s="219" t="e">
        <f>IF(ISBLANK(#REF!),"",#REF!)</f>
        <v>#REF!</v>
      </c>
      <c r="BF680" s="219" t="e">
        <f>IF(ISBLANK(#REF!),"",#REF!)</f>
        <v>#REF!</v>
      </c>
      <c r="BG680" s="219" t="e">
        <f>IF(ISBLANK(#REF!),"",#REF!)</f>
        <v>#REF!</v>
      </c>
      <c r="BH680" s="219" t="e">
        <f>IF(ISBLANK(#REF!),"",#REF!)</f>
        <v>#REF!</v>
      </c>
      <c r="BI680" s="219" t="e">
        <f>IF(ISBLANK(#REF!),"",#REF!)</f>
        <v>#REF!</v>
      </c>
      <c r="BJ680" s="219" t="e">
        <f>IF(ISBLANK(#REF!),"",#REF!)</f>
        <v>#REF!</v>
      </c>
      <c r="BK680" s="219" t="e">
        <f>IF(ISBLANK(#REF!),"",#REF!)</f>
        <v>#REF!</v>
      </c>
      <c r="BL680" s="219" t="e">
        <f>IF(ISBLANK(#REF!),"",#REF!)</f>
        <v>#REF!</v>
      </c>
      <c r="BM680" s="219" t="e">
        <f>IF(ISBLANK(#REF!),"",#REF!)</f>
        <v>#REF!</v>
      </c>
      <c r="BN680" s="219" t="e">
        <f>IF(ISBLANK(#REF!),"",#REF!)</f>
        <v>#REF!</v>
      </c>
      <c r="BO680" s="227" t="e">
        <f t="shared" si="183"/>
        <v>#REF!</v>
      </c>
      <c r="BP680" s="228" t="str">
        <f t="shared" si="186"/>
        <v/>
      </c>
      <c r="BQ680" s="229" t="str">
        <f t="shared" si="170"/>
        <v/>
      </c>
      <c r="BR680" s="228" t="e">
        <f t="shared" si="184"/>
        <v>#REF!</v>
      </c>
      <c r="BS680" s="230" t="e">
        <f t="shared" si="185"/>
        <v>#REF!</v>
      </c>
    </row>
    <row r="681" spans="1:71">
      <c r="A681" s="213" t="e">
        <f>IF(ISBLANK(#REF!),"",#REF!)</f>
        <v>#REF!</v>
      </c>
      <c r="B681" s="214" t="e">
        <f>IF(ISBLANK(#REF!),"",#REF!)</f>
        <v>#REF!</v>
      </c>
      <c r="C681" s="214" t="e">
        <f>IF(ISBLANK(#REF!),"",#REF!)</f>
        <v>#REF!</v>
      </c>
      <c r="D681" s="214" t="e">
        <f>IF(ISBLANK(#REF!),"",#REF!)</f>
        <v>#REF!</v>
      </c>
      <c r="E681" s="214" t="e">
        <f>IF(ISBLANK(#REF!),"",#REF!)</f>
        <v>#REF!</v>
      </c>
      <c r="F681" s="214" t="e">
        <f>IF(ISBLANK(#REF!),"",#REF!)</f>
        <v>#REF!</v>
      </c>
      <c r="G681" s="214" t="e">
        <f>IF(ISBLANK(#REF!),"",#REF!)</f>
        <v>#REF!</v>
      </c>
      <c r="H681" s="215" t="e">
        <f>IF(ISBLANK(#REF!),"",#REF!)</f>
        <v>#REF!</v>
      </c>
      <c r="I681" s="214" t="e">
        <f>IF(ISBLANK(#REF!),"",#REF!)</f>
        <v>#REF!</v>
      </c>
      <c r="J681" s="216" t="e">
        <f>IF(ISBLANK(#REF!),"",#REF!)</f>
        <v>#REF!</v>
      </c>
      <c r="K681" s="217" t="e">
        <f>IF(ISBLANK(#REF!),"",#REF!)</f>
        <v>#REF!</v>
      </c>
      <c r="L681" s="217" t="e">
        <f>IF(ISBLANK(#REF!),"",#REF!)</f>
        <v>#REF!</v>
      </c>
      <c r="M681" s="218" t="e">
        <f>IF(ISBLANK(#REF!),"",#REF!)</f>
        <v>#REF!</v>
      </c>
      <c r="N681" s="218" t="e">
        <f>IF(ISBLANK(#REF!),"",#REF!)</f>
        <v>#REF!</v>
      </c>
      <c r="O681" s="220" t="str">
        <f>IFERROR(VLOOKUP(_xlfn.CONCAT('Team Roster - Final'!$A681," : ",'Team Roster - Final'!$BM681),'Rate Calculations'!$C$4:$G$1100,5,FALSE),"")</f>
        <v/>
      </c>
      <c r="P681" s="225">
        <f>IF(ISBLANK('Rate Calculations'!$H683),"",'Rate Calculations'!$H683)</f>
        <v>1.7500000000000002E-2</v>
      </c>
      <c r="Q681" s="220" t="str">
        <f t="shared" si="171"/>
        <v/>
      </c>
      <c r="R681" s="221">
        <f>IF(ISBLANK('Rate Calculations'!$J683),"",'Rate Calculations'!$J683)</f>
        <v>3.5000000000000003E-2</v>
      </c>
      <c r="S681" s="220" t="str">
        <f t="shared" si="172"/>
        <v/>
      </c>
      <c r="T681" s="225" t="str">
        <f>IFERROR(VLOOKUP(_xlfn.CONCAT('Team Roster - Final'!$A681," : ",'Team Roster - Final'!$BM681),'Rate Calculations'!$C$4:$S$1100,10,FALSE),"")</f>
        <v/>
      </c>
      <c r="U681" s="225" t="str">
        <f>IFERROR(VLOOKUP(_xlfn.CONCAT('Team Roster - Final'!$A681," : ",'Team Roster - Final'!$BM681),'Rate Calculations'!$C$4:$S$1100,11,FALSE),"")</f>
        <v/>
      </c>
      <c r="V681" s="222" t="str">
        <f t="shared" si="173"/>
        <v/>
      </c>
      <c r="W681" s="222" t="str">
        <f t="shared" si="174"/>
        <v/>
      </c>
      <c r="X681" s="223" t="str">
        <f>IFERROR(VLOOKUP(_xlfn.CONCAT('Team Roster - Final'!$A681," : ",'Team Roster - Final'!$BM681),'Rate Calculations'!$C$4:$S$1100,14,FALSE),"")</f>
        <v/>
      </c>
      <c r="Y681" s="222" t="str">
        <f t="shared" si="175"/>
        <v/>
      </c>
      <c r="Z681" s="222" t="str">
        <f t="shared" si="176"/>
        <v/>
      </c>
      <c r="AA681" s="224" t="str">
        <f>IFERROR(IF(#REF!="Yes",$Y681, $Y681+$Q681*0.5),"")</f>
        <v/>
      </c>
      <c r="AB681" s="224" t="str">
        <f>IFERROR(IF(#REF!="Yes",$Z681, $Z681+$S681*0.5),"")</f>
        <v/>
      </c>
      <c r="AC681" s="220" t="str">
        <f>IFERROR(VLOOKUP(_xlfn.CONCAT('Team Roster - Final'!$A681," : ",'Team Roster - Final'!$BM681),'Rate Calculations'!$C$4:$U$1100,19,FALSE),"")</f>
        <v/>
      </c>
      <c r="AD681" s="220" t="str">
        <f t="shared" si="177"/>
        <v/>
      </c>
      <c r="AE681" s="220" t="str">
        <f t="shared" si="178"/>
        <v/>
      </c>
      <c r="AF681" s="225" t="str">
        <f>IFERROR(VLOOKUP(_xlfn.CONCAT('Team Roster - Final'!$A681," : ",'Team Roster - Final'!$BM681),'Rate Calculations'!$C$4:$AB$1100,22,FALSE),"")</f>
        <v/>
      </c>
      <c r="AG681" s="225" t="str">
        <f>IFERROR(VLOOKUP(_xlfn.CONCAT('Team Roster - Final'!$A681," : ",'Team Roster - Final'!$BM681),'Rate Calculations'!$C$4:$AB$1100,23,FALSE),"")</f>
        <v/>
      </c>
      <c r="AH681" s="222" t="str">
        <f t="shared" si="179"/>
        <v/>
      </c>
      <c r="AI681" s="222" t="str">
        <f t="shared" si="180"/>
        <v/>
      </c>
      <c r="AJ681" s="223" t="str">
        <f>Table1[[#This Row],[Home Office
Net Fee %]]</f>
        <v/>
      </c>
      <c r="AK681" s="222" t="str">
        <f t="shared" si="181"/>
        <v/>
      </c>
      <c r="AL681" s="222" t="str">
        <f t="shared" si="182"/>
        <v/>
      </c>
      <c r="AM681" s="215" t="str">
        <f>IFERROR(IF(#REF!="Yes",$AK681,($AK681+$AD681*0.5)),"")</f>
        <v/>
      </c>
      <c r="AN681" s="215" t="str">
        <f>IFERROR(IF(#REF!="Yes",$AL681,($AL681+$AE681*0.5)),"")</f>
        <v/>
      </c>
      <c r="AO681" s="374" t="str">
        <f>IF(ISBLANK('Team Roster Proposed - FBR'!Q682),"",'Team Roster Proposed - FBR'!Q682)</f>
        <v/>
      </c>
      <c r="AP681" s="226" t="e">
        <f>IF(ISBLANK(#REF!),"",#REF!)</f>
        <v>#REF!</v>
      </c>
      <c r="AQ681" s="226" t="e">
        <f>IF(ISBLANK(#REF!),"",#REF!)</f>
        <v>#REF!</v>
      </c>
      <c r="AR681" s="226" t="e">
        <f>IF(ISBLANK(#REF!),"",#REF!)</f>
        <v>#REF!</v>
      </c>
      <c r="AS681" s="219" t="e">
        <f>IF(ISBLANK(#REF!),"",#REF!)</f>
        <v>#REF!</v>
      </c>
      <c r="AT681" s="219" t="e">
        <f>IF(ISBLANK(#REF!),"",#REF!)</f>
        <v>#REF!</v>
      </c>
      <c r="AU681" s="219" t="e">
        <f>IF(ISBLANK(#REF!),"",#REF!)</f>
        <v>#REF!</v>
      </c>
      <c r="AV681" s="219" t="e">
        <f>IF(ISBLANK(#REF!),"",#REF!)</f>
        <v>#REF!</v>
      </c>
      <c r="AW681" s="219" t="e">
        <f>IF(ISBLANK(#REF!),"",#REF!)</f>
        <v>#REF!</v>
      </c>
      <c r="AX681" s="219" t="e">
        <f>IF(ISBLANK(#REF!),"",#REF!)</f>
        <v>#REF!</v>
      </c>
      <c r="AY681" s="226" t="e">
        <f>IF(ISBLANK(#REF!),"",#REF!)</f>
        <v>#REF!</v>
      </c>
      <c r="AZ681" s="219" t="e">
        <f>IF(ISBLANK(#REF!),"",#REF!)</f>
        <v>#REF!</v>
      </c>
      <c r="BA681" s="219" t="e">
        <f>IF(ISBLANK(#REF!),"",#REF!)</f>
        <v>#REF!</v>
      </c>
      <c r="BB681" s="219" t="e">
        <f>IF(ISBLANK(#REF!),"",#REF!)</f>
        <v>#REF!</v>
      </c>
      <c r="BC681" s="219" t="e">
        <f>IF(ISBLANK(#REF!),"",#REF!)</f>
        <v>#REF!</v>
      </c>
      <c r="BD681" s="219" t="e">
        <f>IF(ISBLANK(#REF!),"",#REF!)</f>
        <v>#REF!</v>
      </c>
      <c r="BE681" s="219" t="e">
        <f>IF(ISBLANK(#REF!),"",#REF!)</f>
        <v>#REF!</v>
      </c>
      <c r="BF681" s="219" t="e">
        <f>IF(ISBLANK(#REF!),"",#REF!)</f>
        <v>#REF!</v>
      </c>
      <c r="BG681" s="219" t="e">
        <f>IF(ISBLANK(#REF!),"",#REF!)</f>
        <v>#REF!</v>
      </c>
      <c r="BH681" s="219" t="e">
        <f>IF(ISBLANK(#REF!),"",#REF!)</f>
        <v>#REF!</v>
      </c>
      <c r="BI681" s="219" t="e">
        <f>IF(ISBLANK(#REF!),"",#REF!)</f>
        <v>#REF!</v>
      </c>
      <c r="BJ681" s="219" t="e">
        <f>IF(ISBLANK(#REF!),"",#REF!)</f>
        <v>#REF!</v>
      </c>
      <c r="BK681" s="219" t="e">
        <f>IF(ISBLANK(#REF!),"",#REF!)</f>
        <v>#REF!</v>
      </c>
      <c r="BL681" s="219" t="e">
        <f>IF(ISBLANK(#REF!),"",#REF!)</f>
        <v>#REF!</v>
      </c>
      <c r="BM681" s="219" t="e">
        <f>IF(ISBLANK(#REF!),"",#REF!)</f>
        <v>#REF!</v>
      </c>
      <c r="BN681" s="219" t="e">
        <f>IF(ISBLANK(#REF!),"",#REF!)</f>
        <v>#REF!</v>
      </c>
      <c r="BO681" s="227" t="e">
        <f t="shared" si="183"/>
        <v>#REF!</v>
      </c>
      <c r="BP681" s="228" t="str">
        <f t="shared" si="186"/>
        <v/>
      </c>
      <c r="BQ681" s="229" t="str">
        <f t="shared" si="170"/>
        <v/>
      </c>
      <c r="BR681" s="228" t="e">
        <f t="shared" si="184"/>
        <v>#REF!</v>
      </c>
      <c r="BS681" s="230" t="e">
        <f t="shared" si="185"/>
        <v>#REF!</v>
      </c>
    </row>
    <row r="682" spans="1:71">
      <c r="A682" s="213" t="e">
        <f>IF(ISBLANK(#REF!),"",#REF!)</f>
        <v>#REF!</v>
      </c>
      <c r="B682" s="214" t="e">
        <f>IF(ISBLANK(#REF!),"",#REF!)</f>
        <v>#REF!</v>
      </c>
      <c r="C682" s="214" t="e">
        <f>IF(ISBLANK(#REF!),"",#REF!)</f>
        <v>#REF!</v>
      </c>
      <c r="D682" s="214" t="e">
        <f>IF(ISBLANK(#REF!),"",#REF!)</f>
        <v>#REF!</v>
      </c>
      <c r="E682" s="214" t="e">
        <f>IF(ISBLANK(#REF!),"",#REF!)</f>
        <v>#REF!</v>
      </c>
      <c r="F682" s="214" t="e">
        <f>IF(ISBLANK(#REF!),"",#REF!)</f>
        <v>#REF!</v>
      </c>
      <c r="G682" s="214" t="e">
        <f>IF(ISBLANK(#REF!),"",#REF!)</f>
        <v>#REF!</v>
      </c>
      <c r="H682" s="215" t="e">
        <f>IF(ISBLANK(#REF!),"",#REF!)</f>
        <v>#REF!</v>
      </c>
      <c r="I682" s="214" t="e">
        <f>IF(ISBLANK(#REF!),"",#REF!)</f>
        <v>#REF!</v>
      </c>
      <c r="J682" s="216" t="e">
        <f>IF(ISBLANK(#REF!),"",#REF!)</f>
        <v>#REF!</v>
      </c>
      <c r="K682" s="217" t="e">
        <f>IF(ISBLANK(#REF!),"",#REF!)</f>
        <v>#REF!</v>
      </c>
      <c r="L682" s="217" t="e">
        <f>IF(ISBLANK(#REF!),"",#REF!)</f>
        <v>#REF!</v>
      </c>
      <c r="M682" s="218" t="e">
        <f>IF(ISBLANK(#REF!),"",#REF!)</f>
        <v>#REF!</v>
      </c>
      <c r="N682" s="218" t="e">
        <f>IF(ISBLANK(#REF!),"",#REF!)</f>
        <v>#REF!</v>
      </c>
      <c r="O682" s="220" t="str">
        <f>IFERROR(VLOOKUP(_xlfn.CONCAT('Team Roster - Final'!$A682," : ",'Team Roster - Final'!$BM682),'Rate Calculations'!$C$4:$G$1100,5,FALSE),"")</f>
        <v/>
      </c>
      <c r="P682" s="225">
        <f>IF(ISBLANK('Rate Calculations'!$H684),"",'Rate Calculations'!$H684)</f>
        <v>1.7500000000000002E-2</v>
      </c>
      <c r="Q682" s="220" t="str">
        <f t="shared" si="171"/>
        <v/>
      </c>
      <c r="R682" s="221">
        <f>IF(ISBLANK('Rate Calculations'!$J684),"",'Rate Calculations'!$J684)</f>
        <v>3.5000000000000003E-2</v>
      </c>
      <c r="S682" s="220" t="str">
        <f t="shared" si="172"/>
        <v/>
      </c>
      <c r="T682" s="225" t="str">
        <f>IFERROR(VLOOKUP(_xlfn.CONCAT('Team Roster - Final'!$A682," : ",'Team Roster - Final'!$BM682),'Rate Calculations'!$C$4:$S$1100,10,FALSE),"")</f>
        <v/>
      </c>
      <c r="U682" s="225" t="str">
        <f>IFERROR(VLOOKUP(_xlfn.CONCAT('Team Roster - Final'!$A682," : ",'Team Roster - Final'!$BM682),'Rate Calculations'!$C$4:$S$1100,11,FALSE),"")</f>
        <v/>
      </c>
      <c r="V682" s="222" t="str">
        <f t="shared" si="173"/>
        <v/>
      </c>
      <c r="W682" s="222" t="str">
        <f t="shared" si="174"/>
        <v/>
      </c>
      <c r="X682" s="223" t="str">
        <f>IFERROR(VLOOKUP(_xlfn.CONCAT('Team Roster - Final'!$A682," : ",'Team Roster - Final'!$BM682),'Rate Calculations'!$C$4:$S$1100,14,FALSE),"")</f>
        <v/>
      </c>
      <c r="Y682" s="222" t="str">
        <f t="shared" si="175"/>
        <v/>
      </c>
      <c r="Z682" s="222" t="str">
        <f t="shared" si="176"/>
        <v/>
      </c>
      <c r="AA682" s="224" t="str">
        <f>IFERROR(IF(#REF!="Yes",$Y682, $Y682+$Q682*0.5),"")</f>
        <v/>
      </c>
      <c r="AB682" s="224" t="str">
        <f>IFERROR(IF(#REF!="Yes",$Z682, $Z682+$S682*0.5),"")</f>
        <v/>
      </c>
      <c r="AC682" s="220" t="str">
        <f>IFERROR(VLOOKUP(_xlfn.CONCAT('Team Roster - Final'!$A682," : ",'Team Roster - Final'!$BM682),'Rate Calculations'!$C$4:$U$1100,19,FALSE),"")</f>
        <v/>
      </c>
      <c r="AD682" s="220" t="str">
        <f t="shared" si="177"/>
        <v/>
      </c>
      <c r="AE682" s="220" t="str">
        <f t="shared" si="178"/>
        <v/>
      </c>
      <c r="AF682" s="225" t="str">
        <f>IFERROR(VLOOKUP(_xlfn.CONCAT('Team Roster - Final'!$A682," : ",'Team Roster - Final'!$BM682),'Rate Calculations'!$C$4:$AB$1100,22,FALSE),"")</f>
        <v/>
      </c>
      <c r="AG682" s="225" t="str">
        <f>IFERROR(VLOOKUP(_xlfn.CONCAT('Team Roster - Final'!$A682," : ",'Team Roster - Final'!$BM682),'Rate Calculations'!$C$4:$AB$1100,23,FALSE),"")</f>
        <v/>
      </c>
      <c r="AH682" s="222" t="str">
        <f t="shared" si="179"/>
        <v/>
      </c>
      <c r="AI682" s="222" t="str">
        <f t="shared" si="180"/>
        <v/>
      </c>
      <c r="AJ682" s="223" t="str">
        <f>Table1[[#This Row],[Home Office
Net Fee %]]</f>
        <v/>
      </c>
      <c r="AK682" s="222" t="str">
        <f t="shared" si="181"/>
        <v/>
      </c>
      <c r="AL682" s="222" t="str">
        <f t="shared" si="182"/>
        <v/>
      </c>
      <c r="AM682" s="215" t="str">
        <f>IFERROR(IF(#REF!="Yes",$AK682,($AK682+$AD682*0.5)),"")</f>
        <v/>
      </c>
      <c r="AN682" s="215" t="str">
        <f>IFERROR(IF(#REF!="Yes",$AL682,($AL682+$AE682*0.5)),"")</f>
        <v/>
      </c>
      <c r="AO682" s="374" t="str">
        <f>IF(ISBLANK('Team Roster Proposed - FBR'!Q683),"",'Team Roster Proposed - FBR'!Q683)</f>
        <v/>
      </c>
      <c r="AP682" s="226" t="e">
        <f>IF(ISBLANK(#REF!),"",#REF!)</f>
        <v>#REF!</v>
      </c>
      <c r="AQ682" s="226" t="e">
        <f>IF(ISBLANK(#REF!),"",#REF!)</f>
        <v>#REF!</v>
      </c>
      <c r="AR682" s="226" t="e">
        <f>IF(ISBLANK(#REF!),"",#REF!)</f>
        <v>#REF!</v>
      </c>
      <c r="AS682" s="219" t="e">
        <f>IF(ISBLANK(#REF!),"",#REF!)</f>
        <v>#REF!</v>
      </c>
      <c r="AT682" s="219" t="e">
        <f>IF(ISBLANK(#REF!),"",#REF!)</f>
        <v>#REF!</v>
      </c>
      <c r="AU682" s="219" t="e">
        <f>IF(ISBLANK(#REF!),"",#REF!)</f>
        <v>#REF!</v>
      </c>
      <c r="AV682" s="219" t="e">
        <f>IF(ISBLANK(#REF!),"",#REF!)</f>
        <v>#REF!</v>
      </c>
      <c r="AW682" s="219" t="e">
        <f>IF(ISBLANK(#REF!),"",#REF!)</f>
        <v>#REF!</v>
      </c>
      <c r="AX682" s="219" t="e">
        <f>IF(ISBLANK(#REF!),"",#REF!)</f>
        <v>#REF!</v>
      </c>
      <c r="AY682" s="226" t="e">
        <f>IF(ISBLANK(#REF!),"",#REF!)</f>
        <v>#REF!</v>
      </c>
      <c r="AZ682" s="219" t="e">
        <f>IF(ISBLANK(#REF!),"",#REF!)</f>
        <v>#REF!</v>
      </c>
      <c r="BA682" s="219" t="e">
        <f>IF(ISBLANK(#REF!),"",#REF!)</f>
        <v>#REF!</v>
      </c>
      <c r="BB682" s="219" t="e">
        <f>IF(ISBLANK(#REF!),"",#REF!)</f>
        <v>#REF!</v>
      </c>
      <c r="BC682" s="219" t="e">
        <f>IF(ISBLANK(#REF!),"",#REF!)</f>
        <v>#REF!</v>
      </c>
      <c r="BD682" s="219" t="e">
        <f>IF(ISBLANK(#REF!),"",#REF!)</f>
        <v>#REF!</v>
      </c>
      <c r="BE682" s="219" t="e">
        <f>IF(ISBLANK(#REF!),"",#REF!)</f>
        <v>#REF!</v>
      </c>
      <c r="BF682" s="219" t="e">
        <f>IF(ISBLANK(#REF!),"",#REF!)</f>
        <v>#REF!</v>
      </c>
      <c r="BG682" s="219" t="e">
        <f>IF(ISBLANK(#REF!),"",#REF!)</f>
        <v>#REF!</v>
      </c>
      <c r="BH682" s="219" t="e">
        <f>IF(ISBLANK(#REF!),"",#REF!)</f>
        <v>#REF!</v>
      </c>
      <c r="BI682" s="219" t="e">
        <f>IF(ISBLANK(#REF!),"",#REF!)</f>
        <v>#REF!</v>
      </c>
      <c r="BJ682" s="219" t="e">
        <f>IF(ISBLANK(#REF!),"",#REF!)</f>
        <v>#REF!</v>
      </c>
      <c r="BK682" s="219" t="e">
        <f>IF(ISBLANK(#REF!),"",#REF!)</f>
        <v>#REF!</v>
      </c>
      <c r="BL682" s="219" t="e">
        <f>IF(ISBLANK(#REF!),"",#REF!)</f>
        <v>#REF!</v>
      </c>
      <c r="BM682" s="219" t="e">
        <f>IF(ISBLANK(#REF!),"",#REF!)</f>
        <v>#REF!</v>
      </c>
      <c r="BN682" s="219" t="e">
        <f>IF(ISBLANK(#REF!),"",#REF!)</f>
        <v>#REF!</v>
      </c>
      <c r="BO682" s="227" t="e">
        <f t="shared" si="183"/>
        <v>#REF!</v>
      </c>
      <c r="BP682" s="228" t="str">
        <f t="shared" si="186"/>
        <v/>
      </c>
      <c r="BQ682" s="229" t="str">
        <f t="shared" si="170"/>
        <v/>
      </c>
      <c r="BR682" s="228" t="e">
        <f t="shared" si="184"/>
        <v>#REF!</v>
      </c>
      <c r="BS682" s="230" t="e">
        <f t="shared" si="185"/>
        <v>#REF!</v>
      </c>
    </row>
    <row r="683" spans="1:71">
      <c r="A683" s="213" t="e">
        <f>IF(ISBLANK(#REF!),"",#REF!)</f>
        <v>#REF!</v>
      </c>
      <c r="B683" s="214" t="e">
        <f>IF(ISBLANK(#REF!),"",#REF!)</f>
        <v>#REF!</v>
      </c>
      <c r="C683" s="214" t="e">
        <f>IF(ISBLANK(#REF!),"",#REF!)</f>
        <v>#REF!</v>
      </c>
      <c r="D683" s="214" t="e">
        <f>IF(ISBLANK(#REF!),"",#REF!)</f>
        <v>#REF!</v>
      </c>
      <c r="E683" s="214" t="e">
        <f>IF(ISBLANK(#REF!),"",#REF!)</f>
        <v>#REF!</v>
      </c>
      <c r="F683" s="214" t="e">
        <f>IF(ISBLANK(#REF!),"",#REF!)</f>
        <v>#REF!</v>
      </c>
      <c r="G683" s="214" t="e">
        <f>IF(ISBLANK(#REF!),"",#REF!)</f>
        <v>#REF!</v>
      </c>
      <c r="H683" s="215" t="e">
        <f>IF(ISBLANK(#REF!),"",#REF!)</f>
        <v>#REF!</v>
      </c>
      <c r="I683" s="214" t="e">
        <f>IF(ISBLANK(#REF!),"",#REF!)</f>
        <v>#REF!</v>
      </c>
      <c r="J683" s="216" t="e">
        <f>IF(ISBLANK(#REF!),"",#REF!)</f>
        <v>#REF!</v>
      </c>
      <c r="K683" s="217" t="e">
        <f>IF(ISBLANK(#REF!),"",#REF!)</f>
        <v>#REF!</v>
      </c>
      <c r="L683" s="217" t="e">
        <f>IF(ISBLANK(#REF!),"",#REF!)</f>
        <v>#REF!</v>
      </c>
      <c r="M683" s="218" t="e">
        <f>IF(ISBLANK(#REF!),"",#REF!)</f>
        <v>#REF!</v>
      </c>
      <c r="N683" s="218" t="e">
        <f>IF(ISBLANK(#REF!),"",#REF!)</f>
        <v>#REF!</v>
      </c>
      <c r="O683" s="220" t="str">
        <f>IFERROR(VLOOKUP(_xlfn.CONCAT('Team Roster - Final'!$A683," : ",'Team Roster - Final'!$BM683),'Rate Calculations'!$C$4:$G$1100,5,FALSE),"")</f>
        <v/>
      </c>
      <c r="P683" s="225">
        <f>IF(ISBLANK('Rate Calculations'!$H685),"",'Rate Calculations'!$H685)</f>
        <v>1.7500000000000002E-2</v>
      </c>
      <c r="Q683" s="220" t="str">
        <f t="shared" si="171"/>
        <v/>
      </c>
      <c r="R683" s="221">
        <f>IF(ISBLANK('Rate Calculations'!$J685),"",'Rate Calculations'!$J685)</f>
        <v>3.5000000000000003E-2</v>
      </c>
      <c r="S683" s="220" t="str">
        <f t="shared" si="172"/>
        <v/>
      </c>
      <c r="T683" s="225" t="str">
        <f>IFERROR(VLOOKUP(_xlfn.CONCAT('Team Roster - Final'!$A683," : ",'Team Roster - Final'!$BM683),'Rate Calculations'!$C$4:$S$1100,10,FALSE),"")</f>
        <v/>
      </c>
      <c r="U683" s="225" t="str">
        <f>IFERROR(VLOOKUP(_xlfn.CONCAT('Team Roster - Final'!$A683," : ",'Team Roster - Final'!$BM683),'Rate Calculations'!$C$4:$S$1100,11,FALSE),"")</f>
        <v/>
      </c>
      <c r="V683" s="222" t="str">
        <f t="shared" si="173"/>
        <v/>
      </c>
      <c r="W683" s="222" t="str">
        <f t="shared" si="174"/>
        <v/>
      </c>
      <c r="X683" s="223" t="str">
        <f>IFERROR(VLOOKUP(_xlfn.CONCAT('Team Roster - Final'!$A683," : ",'Team Roster - Final'!$BM683),'Rate Calculations'!$C$4:$S$1100,14,FALSE),"")</f>
        <v/>
      </c>
      <c r="Y683" s="222" t="str">
        <f t="shared" si="175"/>
        <v/>
      </c>
      <c r="Z683" s="222" t="str">
        <f t="shared" si="176"/>
        <v/>
      </c>
      <c r="AA683" s="224" t="str">
        <f>IFERROR(IF(#REF!="Yes",$Y683, $Y683+$Q683*0.5),"")</f>
        <v/>
      </c>
      <c r="AB683" s="224" t="str">
        <f>IFERROR(IF(#REF!="Yes",$Z683, $Z683+$S683*0.5),"")</f>
        <v/>
      </c>
      <c r="AC683" s="220" t="str">
        <f>IFERROR(VLOOKUP(_xlfn.CONCAT('Team Roster - Final'!$A683," : ",'Team Roster - Final'!$BM683),'Rate Calculations'!$C$4:$U$1100,19,FALSE),"")</f>
        <v/>
      </c>
      <c r="AD683" s="220" t="str">
        <f t="shared" si="177"/>
        <v/>
      </c>
      <c r="AE683" s="220" t="str">
        <f t="shared" si="178"/>
        <v/>
      </c>
      <c r="AF683" s="225" t="str">
        <f>IFERROR(VLOOKUP(_xlfn.CONCAT('Team Roster - Final'!$A683," : ",'Team Roster - Final'!$BM683),'Rate Calculations'!$C$4:$AB$1100,22,FALSE),"")</f>
        <v/>
      </c>
      <c r="AG683" s="225" t="str">
        <f>IFERROR(VLOOKUP(_xlfn.CONCAT('Team Roster - Final'!$A683," : ",'Team Roster - Final'!$BM683),'Rate Calculations'!$C$4:$AB$1100,23,FALSE),"")</f>
        <v/>
      </c>
      <c r="AH683" s="222" t="str">
        <f t="shared" si="179"/>
        <v/>
      </c>
      <c r="AI683" s="222" t="str">
        <f t="shared" si="180"/>
        <v/>
      </c>
      <c r="AJ683" s="223" t="str">
        <f>Table1[[#This Row],[Home Office
Net Fee %]]</f>
        <v/>
      </c>
      <c r="AK683" s="222" t="str">
        <f t="shared" si="181"/>
        <v/>
      </c>
      <c r="AL683" s="222" t="str">
        <f t="shared" si="182"/>
        <v/>
      </c>
      <c r="AM683" s="215" t="str">
        <f>IFERROR(IF(#REF!="Yes",$AK683,($AK683+$AD683*0.5)),"")</f>
        <v/>
      </c>
      <c r="AN683" s="215" t="str">
        <f>IFERROR(IF(#REF!="Yes",$AL683,($AL683+$AE683*0.5)),"")</f>
        <v/>
      </c>
      <c r="AO683" s="374" t="str">
        <f>IF(ISBLANK('Team Roster Proposed - FBR'!Q684),"",'Team Roster Proposed - FBR'!Q684)</f>
        <v/>
      </c>
      <c r="AP683" s="226" t="e">
        <f>IF(ISBLANK(#REF!),"",#REF!)</f>
        <v>#REF!</v>
      </c>
      <c r="AQ683" s="226" t="e">
        <f>IF(ISBLANK(#REF!),"",#REF!)</f>
        <v>#REF!</v>
      </c>
      <c r="AR683" s="226" t="e">
        <f>IF(ISBLANK(#REF!),"",#REF!)</f>
        <v>#REF!</v>
      </c>
      <c r="AS683" s="219" t="e">
        <f>IF(ISBLANK(#REF!),"",#REF!)</f>
        <v>#REF!</v>
      </c>
      <c r="AT683" s="219" t="e">
        <f>IF(ISBLANK(#REF!),"",#REF!)</f>
        <v>#REF!</v>
      </c>
      <c r="AU683" s="219" t="e">
        <f>IF(ISBLANK(#REF!),"",#REF!)</f>
        <v>#REF!</v>
      </c>
      <c r="AV683" s="219" t="e">
        <f>IF(ISBLANK(#REF!),"",#REF!)</f>
        <v>#REF!</v>
      </c>
      <c r="AW683" s="219" t="e">
        <f>IF(ISBLANK(#REF!),"",#REF!)</f>
        <v>#REF!</v>
      </c>
      <c r="AX683" s="219" t="e">
        <f>IF(ISBLANK(#REF!),"",#REF!)</f>
        <v>#REF!</v>
      </c>
      <c r="AY683" s="226" t="e">
        <f>IF(ISBLANK(#REF!),"",#REF!)</f>
        <v>#REF!</v>
      </c>
      <c r="AZ683" s="219" t="e">
        <f>IF(ISBLANK(#REF!),"",#REF!)</f>
        <v>#REF!</v>
      </c>
      <c r="BA683" s="219" t="e">
        <f>IF(ISBLANK(#REF!),"",#REF!)</f>
        <v>#REF!</v>
      </c>
      <c r="BB683" s="219" t="e">
        <f>IF(ISBLANK(#REF!),"",#REF!)</f>
        <v>#REF!</v>
      </c>
      <c r="BC683" s="219" t="e">
        <f>IF(ISBLANK(#REF!),"",#REF!)</f>
        <v>#REF!</v>
      </c>
      <c r="BD683" s="219" t="e">
        <f>IF(ISBLANK(#REF!),"",#REF!)</f>
        <v>#REF!</v>
      </c>
      <c r="BE683" s="219" t="e">
        <f>IF(ISBLANK(#REF!),"",#REF!)</f>
        <v>#REF!</v>
      </c>
      <c r="BF683" s="219" t="e">
        <f>IF(ISBLANK(#REF!),"",#REF!)</f>
        <v>#REF!</v>
      </c>
      <c r="BG683" s="219" t="e">
        <f>IF(ISBLANK(#REF!),"",#REF!)</f>
        <v>#REF!</v>
      </c>
      <c r="BH683" s="219" t="e">
        <f>IF(ISBLANK(#REF!),"",#REF!)</f>
        <v>#REF!</v>
      </c>
      <c r="BI683" s="219" t="e">
        <f>IF(ISBLANK(#REF!),"",#REF!)</f>
        <v>#REF!</v>
      </c>
      <c r="BJ683" s="219" t="e">
        <f>IF(ISBLANK(#REF!),"",#REF!)</f>
        <v>#REF!</v>
      </c>
      <c r="BK683" s="219" t="e">
        <f>IF(ISBLANK(#REF!),"",#REF!)</f>
        <v>#REF!</v>
      </c>
      <c r="BL683" s="219" t="e">
        <f>IF(ISBLANK(#REF!),"",#REF!)</f>
        <v>#REF!</v>
      </c>
      <c r="BM683" s="219" t="e">
        <f>IF(ISBLANK(#REF!),"",#REF!)</f>
        <v>#REF!</v>
      </c>
      <c r="BN683" s="219" t="e">
        <f>IF(ISBLANK(#REF!),"",#REF!)</f>
        <v>#REF!</v>
      </c>
      <c r="BO683" s="227" t="e">
        <f t="shared" si="183"/>
        <v>#REF!</v>
      </c>
      <c r="BP683" s="228" t="str">
        <f t="shared" si="186"/>
        <v/>
      </c>
      <c r="BQ683" s="229" t="str">
        <f t="shared" si="170"/>
        <v/>
      </c>
      <c r="BR683" s="228" t="e">
        <f t="shared" si="184"/>
        <v>#REF!</v>
      </c>
      <c r="BS683" s="230" t="e">
        <f t="shared" si="185"/>
        <v>#REF!</v>
      </c>
    </row>
    <row r="684" spans="1:71">
      <c r="A684" s="213" t="e">
        <f>IF(ISBLANK(#REF!),"",#REF!)</f>
        <v>#REF!</v>
      </c>
      <c r="B684" s="214" t="e">
        <f>IF(ISBLANK(#REF!),"",#REF!)</f>
        <v>#REF!</v>
      </c>
      <c r="C684" s="214" t="e">
        <f>IF(ISBLANK(#REF!),"",#REF!)</f>
        <v>#REF!</v>
      </c>
      <c r="D684" s="214" t="e">
        <f>IF(ISBLANK(#REF!),"",#REF!)</f>
        <v>#REF!</v>
      </c>
      <c r="E684" s="214" t="e">
        <f>IF(ISBLANK(#REF!),"",#REF!)</f>
        <v>#REF!</v>
      </c>
      <c r="F684" s="214" t="e">
        <f>IF(ISBLANK(#REF!),"",#REF!)</f>
        <v>#REF!</v>
      </c>
      <c r="G684" s="214" t="e">
        <f>IF(ISBLANK(#REF!),"",#REF!)</f>
        <v>#REF!</v>
      </c>
      <c r="H684" s="215" t="e">
        <f>IF(ISBLANK(#REF!),"",#REF!)</f>
        <v>#REF!</v>
      </c>
      <c r="I684" s="214" t="e">
        <f>IF(ISBLANK(#REF!),"",#REF!)</f>
        <v>#REF!</v>
      </c>
      <c r="J684" s="216" t="e">
        <f>IF(ISBLANK(#REF!),"",#REF!)</f>
        <v>#REF!</v>
      </c>
      <c r="K684" s="217" t="e">
        <f>IF(ISBLANK(#REF!),"",#REF!)</f>
        <v>#REF!</v>
      </c>
      <c r="L684" s="217" t="e">
        <f>IF(ISBLANK(#REF!),"",#REF!)</f>
        <v>#REF!</v>
      </c>
      <c r="M684" s="218" t="e">
        <f>IF(ISBLANK(#REF!),"",#REF!)</f>
        <v>#REF!</v>
      </c>
      <c r="N684" s="218" t="e">
        <f>IF(ISBLANK(#REF!),"",#REF!)</f>
        <v>#REF!</v>
      </c>
      <c r="O684" s="220" t="str">
        <f>IFERROR(VLOOKUP(_xlfn.CONCAT('Team Roster - Final'!$A684," : ",'Team Roster - Final'!$BM684),'Rate Calculations'!$C$4:$G$1100,5,FALSE),"")</f>
        <v/>
      </c>
      <c r="P684" s="225">
        <f>IF(ISBLANK('Rate Calculations'!$H686),"",'Rate Calculations'!$H686)</f>
        <v>1.7500000000000002E-2</v>
      </c>
      <c r="Q684" s="220" t="str">
        <f t="shared" si="171"/>
        <v/>
      </c>
      <c r="R684" s="221">
        <f>IF(ISBLANK('Rate Calculations'!$J686),"",'Rate Calculations'!$J686)</f>
        <v>3.5000000000000003E-2</v>
      </c>
      <c r="S684" s="220" t="str">
        <f t="shared" si="172"/>
        <v/>
      </c>
      <c r="T684" s="225" t="str">
        <f>IFERROR(VLOOKUP(_xlfn.CONCAT('Team Roster - Final'!$A684," : ",'Team Roster - Final'!$BM684),'Rate Calculations'!$C$4:$S$1100,10,FALSE),"")</f>
        <v/>
      </c>
      <c r="U684" s="225" t="str">
        <f>IFERROR(VLOOKUP(_xlfn.CONCAT('Team Roster - Final'!$A684," : ",'Team Roster - Final'!$BM684),'Rate Calculations'!$C$4:$S$1100,11,FALSE),"")</f>
        <v/>
      </c>
      <c r="V684" s="222" t="str">
        <f t="shared" si="173"/>
        <v/>
      </c>
      <c r="W684" s="222" t="str">
        <f t="shared" si="174"/>
        <v/>
      </c>
      <c r="X684" s="223" t="str">
        <f>IFERROR(VLOOKUP(_xlfn.CONCAT('Team Roster - Final'!$A684," : ",'Team Roster - Final'!$BM684),'Rate Calculations'!$C$4:$S$1100,14,FALSE),"")</f>
        <v/>
      </c>
      <c r="Y684" s="222" t="str">
        <f t="shared" si="175"/>
        <v/>
      </c>
      <c r="Z684" s="222" t="str">
        <f t="shared" si="176"/>
        <v/>
      </c>
      <c r="AA684" s="224" t="str">
        <f>IFERROR(IF(#REF!="Yes",$Y684, $Y684+$Q684*0.5),"")</f>
        <v/>
      </c>
      <c r="AB684" s="224" t="str">
        <f>IFERROR(IF(#REF!="Yes",$Z684, $Z684+$S684*0.5),"")</f>
        <v/>
      </c>
      <c r="AC684" s="220" t="str">
        <f>IFERROR(VLOOKUP(_xlfn.CONCAT('Team Roster - Final'!$A684," : ",'Team Roster - Final'!$BM684),'Rate Calculations'!$C$4:$U$1100,19,FALSE),"")</f>
        <v/>
      </c>
      <c r="AD684" s="220" t="str">
        <f t="shared" si="177"/>
        <v/>
      </c>
      <c r="AE684" s="220" t="str">
        <f t="shared" si="178"/>
        <v/>
      </c>
      <c r="AF684" s="225" t="str">
        <f>IFERROR(VLOOKUP(_xlfn.CONCAT('Team Roster - Final'!$A684," : ",'Team Roster - Final'!$BM684),'Rate Calculations'!$C$4:$AB$1100,22,FALSE),"")</f>
        <v/>
      </c>
      <c r="AG684" s="225" t="str">
        <f>IFERROR(VLOOKUP(_xlfn.CONCAT('Team Roster - Final'!$A684," : ",'Team Roster - Final'!$BM684),'Rate Calculations'!$C$4:$AB$1100,23,FALSE),"")</f>
        <v/>
      </c>
      <c r="AH684" s="222" t="str">
        <f t="shared" si="179"/>
        <v/>
      </c>
      <c r="AI684" s="222" t="str">
        <f t="shared" si="180"/>
        <v/>
      </c>
      <c r="AJ684" s="223" t="str">
        <f>Table1[[#This Row],[Home Office
Net Fee %]]</f>
        <v/>
      </c>
      <c r="AK684" s="222" t="str">
        <f t="shared" si="181"/>
        <v/>
      </c>
      <c r="AL684" s="222" t="str">
        <f t="shared" si="182"/>
        <v/>
      </c>
      <c r="AM684" s="215" t="str">
        <f>IFERROR(IF(#REF!="Yes",$AK684,($AK684+$AD684*0.5)),"")</f>
        <v/>
      </c>
      <c r="AN684" s="215" t="str">
        <f>IFERROR(IF(#REF!="Yes",$AL684,($AL684+$AE684*0.5)),"")</f>
        <v/>
      </c>
      <c r="AO684" s="374" t="str">
        <f>IF(ISBLANK('Team Roster Proposed - FBR'!Q685),"",'Team Roster Proposed - FBR'!Q685)</f>
        <v/>
      </c>
      <c r="AP684" s="226" t="e">
        <f>IF(ISBLANK(#REF!),"",#REF!)</f>
        <v>#REF!</v>
      </c>
      <c r="AQ684" s="226" t="e">
        <f>IF(ISBLANK(#REF!),"",#REF!)</f>
        <v>#REF!</v>
      </c>
      <c r="AR684" s="226" t="e">
        <f>IF(ISBLANK(#REF!),"",#REF!)</f>
        <v>#REF!</v>
      </c>
      <c r="AS684" s="219" t="e">
        <f>IF(ISBLANK(#REF!),"",#REF!)</f>
        <v>#REF!</v>
      </c>
      <c r="AT684" s="219" t="e">
        <f>IF(ISBLANK(#REF!),"",#REF!)</f>
        <v>#REF!</v>
      </c>
      <c r="AU684" s="219" t="e">
        <f>IF(ISBLANK(#REF!),"",#REF!)</f>
        <v>#REF!</v>
      </c>
      <c r="AV684" s="219" t="e">
        <f>IF(ISBLANK(#REF!),"",#REF!)</f>
        <v>#REF!</v>
      </c>
      <c r="AW684" s="219" t="e">
        <f>IF(ISBLANK(#REF!),"",#REF!)</f>
        <v>#REF!</v>
      </c>
      <c r="AX684" s="219" t="e">
        <f>IF(ISBLANK(#REF!),"",#REF!)</f>
        <v>#REF!</v>
      </c>
      <c r="AY684" s="226" t="e">
        <f>IF(ISBLANK(#REF!),"",#REF!)</f>
        <v>#REF!</v>
      </c>
      <c r="AZ684" s="219" t="e">
        <f>IF(ISBLANK(#REF!),"",#REF!)</f>
        <v>#REF!</v>
      </c>
      <c r="BA684" s="219" t="e">
        <f>IF(ISBLANK(#REF!),"",#REF!)</f>
        <v>#REF!</v>
      </c>
      <c r="BB684" s="219" t="e">
        <f>IF(ISBLANK(#REF!),"",#REF!)</f>
        <v>#REF!</v>
      </c>
      <c r="BC684" s="219" t="e">
        <f>IF(ISBLANK(#REF!),"",#REF!)</f>
        <v>#REF!</v>
      </c>
      <c r="BD684" s="219" t="e">
        <f>IF(ISBLANK(#REF!),"",#REF!)</f>
        <v>#REF!</v>
      </c>
      <c r="BE684" s="219" t="e">
        <f>IF(ISBLANK(#REF!),"",#REF!)</f>
        <v>#REF!</v>
      </c>
      <c r="BF684" s="219" t="e">
        <f>IF(ISBLANK(#REF!),"",#REF!)</f>
        <v>#REF!</v>
      </c>
      <c r="BG684" s="219" t="e">
        <f>IF(ISBLANK(#REF!),"",#REF!)</f>
        <v>#REF!</v>
      </c>
      <c r="BH684" s="219" t="e">
        <f>IF(ISBLANK(#REF!),"",#REF!)</f>
        <v>#REF!</v>
      </c>
      <c r="BI684" s="219" t="e">
        <f>IF(ISBLANK(#REF!),"",#REF!)</f>
        <v>#REF!</v>
      </c>
      <c r="BJ684" s="219" t="e">
        <f>IF(ISBLANK(#REF!),"",#REF!)</f>
        <v>#REF!</v>
      </c>
      <c r="BK684" s="219" t="e">
        <f>IF(ISBLANK(#REF!),"",#REF!)</f>
        <v>#REF!</v>
      </c>
      <c r="BL684" s="219" t="e">
        <f>IF(ISBLANK(#REF!),"",#REF!)</f>
        <v>#REF!</v>
      </c>
      <c r="BM684" s="219" t="e">
        <f>IF(ISBLANK(#REF!),"",#REF!)</f>
        <v>#REF!</v>
      </c>
      <c r="BN684" s="219" t="e">
        <f>IF(ISBLANK(#REF!),"",#REF!)</f>
        <v>#REF!</v>
      </c>
      <c r="BO684" s="227" t="e">
        <f t="shared" si="183"/>
        <v>#REF!</v>
      </c>
      <c r="BP684" s="228" t="str">
        <f t="shared" si="186"/>
        <v/>
      </c>
      <c r="BQ684" s="229" t="str">
        <f t="shared" si="170"/>
        <v/>
      </c>
      <c r="BR684" s="228" t="e">
        <f t="shared" si="184"/>
        <v>#REF!</v>
      </c>
      <c r="BS684" s="230" t="e">
        <f t="shared" si="185"/>
        <v>#REF!</v>
      </c>
    </row>
    <row r="685" spans="1:71">
      <c r="A685" s="213" t="e">
        <f>IF(ISBLANK(#REF!),"",#REF!)</f>
        <v>#REF!</v>
      </c>
      <c r="B685" s="214" t="e">
        <f>IF(ISBLANK(#REF!),"",#REF!)</f>
        <v>#REF!</v>
      </c>
      <c r="C685" s="214" t="e">
        <f>IF(ISBLANK(#REF!),"",#REF!)</f>
        <v>#REF!</v>
      </c>
      <c r="D685" s="214" t="e">
        <f>IF(ISBLANK(#REF!),"",#REF!)</f>
        <v>#REF!</v>
      </c>
      <c r="E685" s="214" t="e">
        <f>IF(ISBLANK(#REF!),"",#REF!)</f>
        <v>#REF!</v>
      </c>
      <c r="F685" s="214" t="e">
        <f>IF(ISBLANK(#REF!),"",#REF!)</f>
        <v>#REF!</v>
      </c>
      <c r="G685" s="214" t="e">
        <f>IF(ISBLANK(#REF!),"",#REF!)</f>
        <v>#REF!</v>
      </c>
      <c r="H685" s="215" t="e">
        <f>IF(ISBLANK(#REF!),"",#REF!)</f>
        <v>#REF!</v>
      </c>
      <c r="I685" s="214" t="e">
        <f>IF(ISBLANK(#REF!),"",#REF!)</f>
        <v>#REF!</v>
      </c>
      <c r="J685" s="216" t="e">
        <f>IF(ISBLANK(#REF!),"",#REF!)</f>
        <v>#REF!</v>
      </c>
      <c r="K685" s="217" t="e">
        <f>IF(ISBLANK(#REF!),"",#REF!)</f>
        <v>#REF!</v>
      </c>
      <c r="L685" s="217" t="e">
        <f>IF(ISBLANK(#REF!),"",#REF!)</f>
        <v>#REF!</v>
      </c>
      <c r="M685" s="218" t="e">
        <f>IF(ISBLANK(#REF!),"",#REF!)</f>
        <v>#REF!</v>
      </c>
      <c r="N685" s="218" t="e">
        <f>IF(ISBLANK(#REF!),"",#REF!)</f>
        <v>#REF!</v>
      </c>
      <c r="O685" s="220" t="str">
        <f>IFERROR(VLOOKUP(_xlfn.CONCAT('Team Roster - Final'!$A685," : ",'Team Roster - Final'!$BM685),'Rate Calculations'!$C$4:$G$1100,5,FALSE),"")</f>
        <v/>
      </c>
      <c r="P685" s="225">
        <f>IF(ISBLANK('Rate Calculations'!$H687),"",'Rate Calculations'!$H687)</f>
        <v>1.7500000000000002E-2</v>
      </c>
      <c r="Q685" s="220" t="str">
        <f t="shared" si="171"/>
        <v/>
      </c>
      <c r="R685" s="221">
        <f>IF(ISBLANK('Rate Calculations'!$J687),"",'Rate Calculations'!$J687)</f>
        <v>3.5000000000000003E-2</v>
      </c>
      <c r="S685" s="220" t="str">
        <f t="shared" si="172"/>
        <v/>
      </c>
      <c r="T685" s="225" t="str">
        <f>IFERROR(VLOOKUP(_xlfn.CONCAT('Team Roster - Final'!$A685," : ",'Team Roster - Final'!$BM685),'Rate Calculations'!$C$4:$S$1100,10,FALSE),"")</f>
        <v/>
      </c>
      <c r="U685" s="225" t="str">
        <f>IFERROR(VLOOKUP(_xlfn.CONCAT('Team Roster - Final'!$A685," : ",'Team Roster - Final'!$BM685),'Rate Calculations'!$C$4:$S$1100,11,FALSE),"")</f>
        <v/>
      </c>
      <c r="V685" s="222" t="str">
        <f t="shared" si="173"/>
        <v/>
      </c>
      <c r="W685" s="222" t="str">
        <f t="shared" si="174"/>
        <v/>
      </c>
      <c r="X685" s="223" t="str">
        <f>IFERROR(VLOOKUP(_xlfn.CONCAT('Team Roster - Final'!$A685," : ",'Team Roster - Final'!$BM685),'Rate Calculations'!$C$4:$S$1100,14,FALSE),"")</f>
        <v/>
      </c>
      <c r="Y685" s="222" t="str">
        <f t="shared" si="175"/>
        <v/>
      </c>
      <c r="Z685" s="222" t="str">
        <f t="shared" si="176"/>
        <v/>
      </c>
      <c r="AA685" s="224" t="str">
        <f>IFERROR(IF(#REF!="Yes",$Y685, $Y685+$Q685*0.5),"")</f>
        <v/>
      </c>
      <c r="AB685" s="224" t="str">
        <f>IFERROR(IF(#REF!="Yes",$Z685, $Z685+$S685*0.5),"")</f>
        <v/>
      </c>
      <c r="AC685" s="220" t="str">
        <f>IFERROR(VLOOKUP(_xlfn.CONCAT('Team Roster - Final'!$A685," : ",'Team Roster - Final'!$BM685),'Rate Calculations'!$C$4:$U$1100,19,FALSE),"")</f>
        <v/>
      </c>
      <c r="AD685" s="220" t="str">
        <f t="shared" si="177"/>
        <v/>
      </c>
      <c r="AE685" s="220" t="str">
        <f t="shared" si="178"/>
        <v/>
      </c>
      <c r="AF685" s="225" t="str">
        <f>IFERROR(VLOOKUP(_xlfn.CONCAT('Team Roster - Final'!$A685," : ",'Team Roster - Final'!$BM685),'Rate Calculations'!$C$4:$AB$1100,22,FALSE),"")</f>
        <v/>
      </c>
      <c r="AG685" s="225" t="str">
        <f>IFERROR(VLOOKUP(_xlfn.CONCAT('Team Roster - Final'!$A685," : ",'Team Roster - Final'!$BM685),'Rate Calculations'!$C$4:$AB$1100,23,FALSE),"")</f>
        <v/>
      </c>
      <c r="AH685" s="222" t="str">
        <f t="shared" si="179"/>
        <v/>
      </c>
      <c r="AI685" s="222" t="str">
        <f t="shared" si="180"/>
        <v/>
      </c>
      <c r="AJ685" s="223" t="str">
        <f>Table1[[#This Row],[Home Office
Net Fee %]]</f>
        <v/>
      </c>
      <c r="AK685" s="222" t="str">
        <f t="shared" si="181"/>
        <v/>
      </c>
      <c r="AL685" s="222" t="str">
        <f t="shared" si="182"/>
        <v/>
      </c>
      <c r="AM685" s="215" t="str">
        <f>IFERROR(IF(#REF!="Yes",$AK685,($AK685+$AD685*0.5)),"")</f>
        <v/>
      </c>
      <c r="AN685" s="215" t="str">
        <f>IFERROR(IF(#REF!="Yes",$AL685,($AL685+$AE685*0.5)),"")</f>
        <v/>
      </c>
      <c r="AO685" s="374" t="str">
        <f>IF(ISBLANK('Team Roster Proposed - FBR'!Q686),"",'Team Roster Proposed - FBR'!Q686)</f>
        <v/>
      </c>
      <c r="AP685" s="226" t="e">
        <f>IF(ISBLANK(#REF!),"",#REF!)</f>
        <v>#REF!</v>
      </c>
      <c r="AQ685" s="226" t="e">
        <f>IF(ISBLANK(#REF!),"",#REF!)</f>
        <v>#REF!</v>
      </c>
      <c r="AR685" s="226" t="e">
        <f>IF(ISBLANK(#REF!),"",#REF!)</f>
        <v>#REF!</v>
      </c>
      <c r="AS685" s="219" t="e">
        <f>IF(ISBLANK(#REF!),"",#REF!)</f>
        <v>#REF!</v>
      </c>
      <c r="AT685" s="219" t="e">
        <f>IF(ISBLANK(#REF!),"",#REF!)</f>
        <v>#REF!</v>
      </c>
      <c r="AU685" s="219" t="e">
        <f>IF(ISBLANK(#REF!),"",#REF!)</f>
        <v>#REF!</v>
      </c>
      <c r="AV685" s="219" t="e">
        <f>IF(ISBLANK(#REF!),"",#REF!)</f>
        <v>#REF!</v>
      </c>
      <c r="AW685" s="219" t="e">
        <f>IF(ISBLANK(#REF!),"",#REF!)</f>
        <v>#REF!</v>
      </c>
      <c r="AX685" s="219" t="e">
        <f>IF(ISBLANK(#REF!),"",#REF!)</f>
        <v>#REF!</v>
      </c>
      <c r="AY685" s="226" t="e">
        <f>IF(ISBLANK(#REF!),"",#REF!)</f>
        <v>#REF!</v>
      </c>
      <c r="AZ685" s="219" t="e">
        <f>IF(ISBLANK(#REF!),"",#REF!)</f>
        <v>#REF!</v>
      </c>
      <c r="BA685" s="219" t="e">
        <f>IF(ISBLANK(#REF!),"",#REF!)</f>
        <v>#REF!</v>
      </c>
      <c r="BB685" s="219" t="e">
        <f>IF(ISBLANK(#REF!),"",#REF!)</f>
        <v>#REF!</v>
      </c>
      <c r="BC685" s="219" t="e">
        <f>IF(ISBLANK(#REF!),"",#REF!)</f>
        <v>#REF!</v>
      </c>
      <c r="BD685" s="219" t="e">
        <f>IF(ISBLANK(#REF!),"",#REF!)</f>
        <v>#REF!</v>
      </c>
      <c r="BE685" s="219" t="e">
        <f>IF(ISBLANK(#REF!),"",#REF!)</f>
        <v>#REF!</v>
      </c>
      <c r="BF685" s="219" t="e">
        <f>IF(ISBLANK(#REF!),"",#REF!)</f>
        <v>#REF!</v>
      </c>
      <c r="BG685" s="219" t="e">
        <f>IF(ISBLANK(#REF!),"",#REF!)</f>
        <v>#REF!</v>
      </c>
      <c r="BH685" s="219" t="e">
        <f>IF(ISBLANK(#REF!),"",#REF!)</f>
        <v>#REF!</v>
      </c>
      <c r="BI685" s="219" t="e">
        <f>IF(ISBLANK(#REF!),"",#REF!)</f>
        <v>#REF!</v>
      </c>
      <c r="BJ685" s="219" t="e">
        <f>IF(ISBLANK(#REF!),"",#REF!)</f>
        <v>#REF!</v>
      </c>
      <c r="BK685" s="219" t="e">
        <f>IF(ISBLANK(#REF!),"",#REF!)</f>
        <v>#REF!</v>
      </c>
      <c r="BL685" s="219" t="e">
        <f>IF(ISBLANK(#REF!),"",#REF!)</f>
        <v>#REF!</v>
      </c>
      <c r="BM685" s="219" t="e">
        <f>IF(ISBLANK(#REF!),"",#REF!)</f>
        <v>#REF!</v>
      </c>
      <c r="BN685" s="219" t="e">
        <f>IF(ISBLANK(#REF!),"",#REF!)</f>
        <v>#REF!</v>
      </c>
      <c r="BO685" s="227" t="e">
        <f t="shared" si="183"/>
        <v>#REF!</v>
      </c>
      <c r="BP685" s="228" t="str">
        <f t="shared" si="186"/>
        <v/>
      </c>
      <c r="BQ685" s="229" t="str">
        <f t="shared" si="170"/>
        <v/>
      </c>
      <c r="BR685" s="228" t="e">
        <f t="shared" si="184"/>
        <v>#REF!</v>
      </c>
      <c r="BS685" s="230" t="e">
        <f t="shared" si="185"/>
        <v>#REF!</v>
      </c>
    </row>
    <row r="686" spans="1:71">
      <c r="A686" s="213" t="e">
        <f>IF(ISBLANK(#REF!),"",#REF!)</f>
        <v>#REF!</v>
      </c>
      <c r="B686" s="214" t="e">
        <f>IF(ISBLANK(#REF!),"",#REF!)</f>
        <v>#REF!</v>
      </c>
      <c r="C686" s="214" t="e">
        <f>IF(ISBLANK(#REF!),"",#REF!)</f>
        <v>#REF!</v>
      </c>
      <c r="D686" s="214" t="e">
        <f>IF(ISBLANK(#REF!),"",#REF!)</f>
        <v>#REF!</v>
      </c>
      <c r="E686" s="214" t="e">
        <f>IF(ISBLANK(#REF!),"",#REF!)</f>
        <v>#REF!</v>
      </c>
      <c r="F686" s="214" t="e">
        <f>IF(ISBLANK(#REF!),"",#REF!)</f>
        <v>#REF!</v>
      </c>
      <c r="G686" s="214" t="e">
        <f>IF(ISBLANK(#REF!),"",#REF!)</f>
        <v>#REF!</v>
      </c>
      <c r="H686" s="215" t="e">
        <f>IF(ISBLANK(#REF!),"",#REF!)</f>
        <v>#REF!</v>
      </c>
      <c r="I686" s="214" t="e">
        <f>IF(ISBLANK(#REF!),"",#REF!)</f>
        <v>#REF!</v>
      </c>
      <c r="J686" s="216" t="e">
        <f>IF(ISBLANK(#REF!),"",#REF!)</f>
        <v>#REF!</v>
      </c>
      <c r="K686" s="217" t="e">
        <f>IF(ISBLANK(#REF!),"",#REF!)</f>
        <v>#REF!</v>
      </c>
      <c r="L686" s="217" t="e">
        <f>IF(ISBLANK(#REF!),"",#REF!)</f>
        <v>#REF!</v>
      </c>
      <c r="M686" s="218" t="e">
        <f>IF(ISBLANK(#REF!),"",#REF!)</f>
        <v>#REF!</v>
      </c>
      <c r="N686" s="218" t="e">
        <f>IF(ISBLANK(#REF!),"",#REF!)</f>
        <v>#REF!</v>
      </c>
      <c r="O686" s="220" t="str">
        <f>IFERROR(VLOOKUP(_xlfn.CONCAT('Team Roster - Final'!$A686," : ",'Team Roster - Final'!$BM686),'Rate Calculations'!$C$4:$G$1100,5,FALSE),"")</f>
        <v/>
      </c>
      <c r="P686" s="225">
        <f>IF(ISBLANK('Rate Calculations'!$H688),"",'Rate Calculations'!$H688)</f>
        <v>1.7500000000000002E-2</v>
      </c>
      <c r="Q686" s="220" t="str">
        <f t="shared" si="171"/>
        <v/>
      </c>
      <c r="R686" s="221">
        <f>IF(ISBLANK('Rate Calculations'!$J688),"",'Rate Calculations'!$J688)</f>
        <v>3.5000000000000003E-2</v>
      </c>
      <c r="S686" s="220" t="str">
        <f t="shared" si="172"/>
        <v/>
      </c>
      <c r="T686" s="225" t="str">
        <f>IFERROR(VLOOKUP(_xlfn.CONCAT('Team Roster - Final'!$A686," : ",'Team Roster - Final'!$BM686),'Rate Calculations'!$C$4:$S$1100,10,FALSE),"")</f>
        <v/>
      </c>
      <c r="U686" s="225" t="str">
        <f>IFERROR(VLOOKUP(_xlfn.CONCAT('Team Roster - Final'!$A686," : ",'Team Roster - Final'!$BM686),'Rate Calculations'!$C$4:$S$1100,11,FALSE),"")</f>
        <v/>
      </c>
      <c r="V686" s="222" t="str">
        <f t="shared" si="173"/>
        <v/>
      </c>
      <c r="W686" s="222" t="str">
        <f t="shared" si="174"/>
        <v/>
      </c>
      <c r="X686" s="223" t="str">
        <f>IFERROR(VLOOKUP(_xlfn.CONCAT('Team Roster - Final'!$A686," : ",'Team Roster - Final'!$BM686),'Rate Calculations'!$C$4:$S$1100,14,FALSE),"")</f>
        <v/>
      </c>
      <c r="Y686" s="222" t="str">
        <f t="shared" si="175"/>
        <v/>
      </c>
      <c r="Z686" s="222" t="str">
        <f t="shared" si="176"/>
        <v/>
      </c>
      <c r="AA686" s="224" t="str">
        <f>IFERROR(IF(#REF!="Yes",$Y686, $Y686+$Q686*0.5),"")</f>
        <v/>
      </c>
      <c r="AB686" s="224" t="str">
        <f>IFERROR(IF(#REF!="Yes",$Z686, $Z686+$S686*0.5),"")</f>
        <v/>
      </c>
      <c r="AC686" s="220" t="str">
        <f>IFERROR(VLOOKUP(_xlfn.CONCAT('Team Roster - Final'!$A686," : ",'Team Roster - Final'!$BM686),'Rate Calculations'!$C$4:$U$1100,19,FALSE),"")</f>
        <v/>
      </c>
      <c r="AD686" s="220" t="str">
        <f t="shared" si="177"/>
        <v/>
      </c>
      <c r="AE686" s="220" t="str">
        <f t="shared" si="178"/>
        <v/>
      </c>
      <c r="AF686" s="225" t="str">
        <f>IFERROR(VLOOKUP(_xlfn.CONCAT('Team Roster - Final'!$A686," : ",'Team Roster - Final'!$BM686),'Rate Calculations'!$C$4:$AB$1100,22,FALSE),"")</f>
        <v/>
      </c>
      <c r="AG686" s="225" t="str">
        <f>IFERROR(VLOOKUP(_xlfn.CONCAT('Team Roster - Final'!$A686," : ",'Team Roster - Final'!$BM686),'Rate Calculations'!$C$4:$AB$1100,23,FALSE),"")</f>
        <v/>
      </c>
      <c r="AH686" s="222" t="str">
        <f t="shared" si="179"/>
        <v/>
      </c>
      <c r="AI686" s="222" t="str">
        <f t="shared" si="180"/>
        <v/>
      </c>
      <c r="AJ686" s="223" t="str">
        <f>Table1[[#This Row],[Home Office
Net Fee %]]</f>
        <v/>
      </c>
      <c r="AK686" s="222" t="str">
        <f t="shared" si="181"/>
        <v/>
      </c>
      <c r="AL686" s="222" t="str">
        <f t="shared" si="182"/>
        <v/>
      </c>
      <c r="AM686" s="215" t="str">
        <f>IFERROR(IF(#REF!="Yes",$AK686,($AK686+$AD686*0.5)),"")</f>
        <v/>
      </c>
      <c r="AN686" s="215" t="str">
        <f>IFERROR(IF(#REF!="Yes",$AL686,($AL686+$AE686*0.5)),"")</f>
        <v/>
      </c>
      <c r="AO686" s="374" t="str">
        <f>IF(ISBLANK('Team Roster Proposed - FBR'!Q687),"",'Team Roster Proposed - FBR'!Q687)</f>
        <v/>
      </c>
      <c r="AP686" s="226" t="e">
        <f>IF(ISBLANK(#REF!),"",#REF!)</f>
        <v>#REF!</v>
      </c>
      <c r="AQ686" s="226" t="e">
        <f>IF(ISBLANK(#REF!),"",#REF!)</f>
        <v>#REF!</v>
      </c>
      <c r="AR686" s="226" t="e">
        <f>IF(ISBLANK(#REF!),"",#REF!)</f>
        <v>#REF!</v>
      </c>
      <c r="AS686" s="219" t="e">
        <f>IF(ISBLANK(#REF!),"",#REF!)</f>
        <v>#REF!</v>
      </c>
      <c r="AT686" s="219" t="e">
        <f>IF(ISBLANK(#REF!),"",#REF!)</f>
        <v>#REF!</v>
      </c>
      <c r="AU686" s="219" t="e">
        <f>IF(ISBLANK(#REF!),"",#REF!)</f>
        <v>#REF!</v>
      </c>
      <c r="AV686" s="219" t="e">
        <f>IF(ISBLANK(#REF!),"",#REF!)</f>
        <v>#REF!</v>
      </c>
      <c r="AW686" s="219" t="e">
        <f>IF(ISBLANK(#REF!),"",#REF!)</f>
        <v>#REF!</v>
      </c>
      <c r="AX686" s="219" t="e">
        <f>IF(ISBLANK(#REF!),"",#REF!)</f>
        <v>#REF!</v>
      </c>
      <c r="AY686" s="226" t="e">
        <f>IF(ISBLANK(#REF!),"",#REF!)</f>
        <v>#REF!</v>
      </c>
      <c r="AZ686" s="219" t="e">
        <f>IF(ISBLANK(#REF!),"",#REF!)</f>
        <v>#REF!</v>
      </c>
      <c r="BA686" s="219" t="e">
        <f>IF(ISBLANK(#REF!),"",#REF!)</f>
        <v>#REF!</v>
      </c>
      <c r="BB686" s="219" t="e">
        <f>IF(ISBLANK(#REF!),"",#REF!)</f>
        <v>#REF!</v>
      </c>
      <c r="BC686" s="219" t="e">
        <f>IF(ISBLANK(#REF!),"",#REF!)</f>
        <v>#REF!</v>
      </c>
      <c r="BD686" s="219" t="e">
        <f>IF(ISBLANK(#REF!),"",#REF!)</f>
        <v>#REF!</v>
      </c>
      <c r="BE686" s="219" t="e">
        <f>IF(ISBLANK(#REF!),"",#REF!)</f>
        <v>#REF!</v>
      </c>
      <c r="BF686" s="219" t="e">
        <f>IF(ISBLANK(#REF!),"",#REF!)</f>
        <v>#REF!</v>
      </c>
      <c r="BG686" s="219" t="e">
        <f>IF(ISBLANK(#REF!),"",#REF!)</f>
        <v>#REF!</v>
      </c>
      <c r="BH686" s="219" t="e">
        <f>IF(ISBLANK(#REF!),"",#REF!)</f>
        <v>#REF!</v>
      </c>
      <c r="BI686" s="219" t="e">
        <f>IF(ISBLANK(#REF!),"",#REF!)</f>
        <v>#REF!</v>
      </c>
      <c r="BJ686" s="219" t="e">
        <f>IF(ISBLANK(#REF!),"",#REF!)</f>
        <v>#REF!</v>
      </c>
      <c r="BK686" s="219" t="e">
        <f>IF(ISBLANK(#REF!),"",#REF!)</f>
        <v>#REF!</v>
      </c>
      <c r="BL686" s="219" t="e">
        <f>IF(ISBLANK(#REF!),"",#REF!)</f>
        <v>#REF!</v>
      </c>
      <c r="BM686" s="219" t="e">
        <f>IF(ISBLANK(#REF!),"",#REF!)</f>
        <v>#REF!</v>
      </c>
      <c r="BN686" s="219" t="e">
        <f>IF(ISBLANK(#REF!),"",#REF!)</f>
        <v>#REF!</v>
      </c>
      <c r="BO686" s="227" t="e">
        <f t="shared" si="183"/>
        <v>#REF!</v>
      </c>
      <c r="BP686" s="228" t="str">
        <f t="shared" si="186"/>
        <v/>
      </c>
      <c r="BQ686" s="229" t="str">
        <f t="shared" si="170"/>
        <v/>
      </c>
      <c r="BR686" s="228" t="e">
        <f t="shared" si="184"/>
        <v>#REF!</v>
      </c>
      <c r="BS686" s="230" t="e">
        <f t="shared" si="185"/>
        <v>#REF!</v>
      </c>
    </row>
    <row r="687" spans="1:71">
      <c r="A687" s="213" t="e">
        <f>IF(ISBLANK(#REF!),"",#REF!)</f>
        <v>#REF!</v>
      </c>
      <c r="B687" s="214" t="e">
        <f>IF(ISBLANK(#REF!),"",#REF!)</f>
        <v>#REF!</v>
      </c>
      <c r="C687" s="214" t="e">
        <f>IF(ISBLANK(#REF!),"",#REF!)</f>
        <v>#REF!</v>
      </c>
      <c r="D687" s="214" t="e">
        <f>IF(ISBLANK(#REF!),"",#REF!)</f>
        <v>#REF!</v>
      </c>
      <c r="E687" s="214" t="e">
        <f>IF(ISBLANK(#REF!),"",#REF!)</f>
        <v>#REF!</v>
      </c>
      <c r="F687" s="214" t="e">
        <f>IF(ISBLANK(#REF!),"",#REF!)</f>
        <v>#REF!</v>
      </c>
      <c r="G687" s="214" t="e">
        <f>IF(ISBLANK(#REF!),"",#REF!)</f>
        <v>#REF!</v>
      </c>
      <c r="H687" s="215" t="e">
        <f>IF(ISBLANK(#REF!),"",#REF!)</f>
        <v>#REF!</v>
      </c>
      <c r="I687" s="214" t="e">
        <f>IF(ISBLANK(#REF!),"",#REF!)</f>
        <v>#REF!</v>
      </c>
      <c r="J687" s="216" t="e">
        <f>IF(ISBLANK(#REF!),"",#REF!)</f>
        <v>#REF!</v>
      </c>
      <c r="K687" s="217" t="e">
        <f>IF(ISBLANK(#REF!),"",#REF!)</f>
        <v>#REF!</v>
      </c>
      <c r="L687" s="217" t="e">
        <f>IF(ISBLANK(#REF!),"",#REF!)</f>
        <v>#REF!</v>
      </c>
      <c r="M687" s="218" t="e">
        <f>IF(ISBLANK(#REF!),"",#REF!)</f>
        <v>#REF!</v>
      </c>
      <c r="N687" s="218" t="e">
        <f>IF(ISBLANK(#REF!),"",#REF!)</f>
        <v>#REF!</v>
      </c>
      <c r="O687" s="220" t="str">
        <f>IFERROR(VLOOKUP(_xlfn.CONCAT('Team Roster - Final'!$A687," : ",'Team Roster - Final'!$BM687),'Rate Calculations'!$C$4:$G$1100,5,FALSE),"")</f>
        <v/>
      </c>
      <c r="P687" s="225">
        <f>IF(ISBLANK('Rate Calculations'!$H689),"",'Rate Calculations'!$H689)</f>
        <v>1.7500000000000002E-2</v>
      </c>
      <c r="Q687" s="220" t="str">
        <f t="shared" si="171"/>
        <v/>
      </c>
      <c r="R687" s="221">
        <f>IF(ISBLANK('Rate Calculations'!$J689),"",'Rate Calculations'!$J689)</f>
        <v>3.5000000000000003E-2</v>
      </c>
      <c r="S687" s="220" t="str">
        <f t="shared" si="172"/>
        <v/>
      </c>
      <c r="T687" s="225" t="str">
        <f>IFERROR(VLOOKUP(_xlfn.CONCAT('Team Roster - Final'!$A687," : ",'Team Roster - Final'!$BM687),'Rate Calculations'!$C$4:$S$1100,10,FALSE),"")</f>
        <v/>
      </c>
      <c r="U687" s="225" t="str">
        <f>IFERROR(VLOOKUP(_xlfn.CONCAT('Team Roster - Final'!$A687," : ",'Team Roster - Final'!$BM687),'Rate Calculations'!$C$4:$S$1100,11,FALSE),"")</f>
        <v/>
      </c>
      <c r="V687" s="222" t="str">
        <f t="shared" si="173"/>
        <v/>
      </c>
      <c r="W687" s="222" t="str">
        <f t="shared" si="174"/>
        <v/>
      </c>
      <c r="X687" s="223" t="str">
        <f>IFERROR(VLOOKUP(_xlfn.CONCAT('Team Roster - Final'!$A687," : ",'Team Roster - Final'!$BM687),'Rate Calculations'!$C$4:$S$1100,14,FALSE),"")</f>
        <v/>
      </c>
      <c r="Y687" s="222" t="str">
        <f t="shared" si="175"/>
        <v/>
      </c>
      <c r="Z687" s="222" t="str">
        <f t="shared" si="176"/>
        <v/>
      </c>
      <c r="AA687" s="224" t="str">
        <f>IFERROR(IF(#REF!="Yes",$Y687, $Y687+$Q687*0.5),"")</f>
        <v/>
      </c>
      <c r="AB687" s="224" t="str">
        <f>IFERROR(IF(#REF!="Yes",$Z687, $Z687+$S687*0.5),"")</f>
        <v/>
      </c>
      <c r="AC687" s="220" t="str">
        <f>IFERROR(VLOOKUP(_xlfn.CONCAT('Team Roster - Final'!$A687," : ",'Team Roster - Final'!$BM687),'Rate Calculations'!$C$4:$U$1100,19,FALSE),"")</f>
        <v/>
      </c>
      <c r="AD687" s="220" t="str">
        <f t="shared" si="177"/>
        <v/>
      </c>
      <c r="AE687" s="220" t="str">
        <f t="shared" si="178"/>
        <v/>
      </c>
      <c r="AF687" s="225" t="str">
        <f>IFERROR(VLOOKUP(_xlfn.CONCAT('Team Roster - Final'!$A687," : ",'Team Roster - Final'!$BM687),'Rate Calculations'!$C$4:$AB$1100,22,FALSE),"")</f>
        <v/>
      </c>
      <c r="AG687" s="225" t="str">
        <f>IFERROR(VLOOKUP(_xlfn.CONCAT('Team Roster - Final'!$A687," : ",'Team Roster - Final'!$BM687),'Rate Calculations'!$C$4:$AB$1100,23,FALSE),"")</f>
        <v/>
      </c>
      <c r="AH687" s="222" t="str">
        <f t="shared" si="179"/>
        <v/>
      </c>
      <c r="AI687" s="222" t="str">
        <f t="shared" si="180"/>
        <v/>
      </c>
      <c r="AJ687" s="223" t="str">
        <f>Table1[[#This Row],[Home Office
Net Fee %]]</f>
        <v/>
      </c>
      <c r="AK687" s="222" t="str">
        <f t="shared" si="181"/>
        <v/>
      </c>
      <c r="AL687" s="222" t="str">
        <f t="shared" si="182"/>
        <v/>
      </c>
      <c r="AM687" s="215" t="str">
        <f>IFERROR(IF(#REF!="Yes",$AK687,($AK687+$AD687*0.5)),"")</f>
        <v/>
      </c>
      <c r="AN687" s="215" t="str">
        <f>IFERROR(IF(#REF!="Yes",$AL687,($AL687+$AE687*0.5)),"")</f>
        <v/>
      </c>
      <c r="AO687" s="374" t="str">
        <f>IF(ISBLANK('Team Roster Proposed - FBR'!Q688),"",'Team Roster Proposed - FBR'!Q688)</f>
        <v/>
      </c>
      <c r="AP687" s="226" t="e">
        <f>IF(ISBLANK(#REF!),"",#REF!)</f>
        <v>#REF!</v>
      </c>
      <c r="AQ687" s="226" t="e">
        <f>IF(ISBLANK(#REF!),"",#REF!)</f>
        <v>#REF!</v>
      </c>
      <c r="AR687" s="226" t="e">
        <f>IF(ISBLANK(#REF!),"",#REF!)</f>
        <v>#REF!</v>
      </c>
      <c r="AS687" s="219" t="e">
        <f>IF(ISBLANK(#REF!),"",#REF!)</f>
        <v>#REF!</v>
      </c>
      <c r="AT687" s="219" t="e">
        <f>IF(ISBLANK(#REF!),"",#REF!)</f>
        <v>#REF!</v>
      </c>
      <c r="AU687" s="219" t="e">
        <f>IF(ISBLANK(#REF!),"",#REF!)</f>
        <v>#REF!</v>
      </c>
      <c r="AV687" s="219" t="e">
        <f>IF(ISBLANK(#REF!),"",#REF!)</f>
        <v>#REF!</v>
      </c>
      <c r="AW687" s="219" t="e">
        <f>IF(ISBLANK(#REF!),"",#REF!)</f>
        <v>#REF!</v>
      </c>
      <c r="AX687" s="219" t="e">
        <f>IF(ISBLANK(#REF!),"",#REF!)</f>
        <v>#REF!</v>
      </c>
      <c r="AY687" s="226" t="e">
        <f>IF(ISBLANK(#REF!),"",#REF!)</f>
        <v>#REF!</v>
      </c>
      <c r="AZ687" s="219" t="e">
        <f>IF(ISBLANK(#REF!),"",#REF!)</f>
        <v>#REF!</v>
      </c>
      <c r="BA687" s="219" t="e">
        <f>IF(ISBLANK(#REF!),"",#REF!)</f>
        <v>#REF!</v>
      </c>
      <c r="BB687" s="219" t="e">
        <f>IF(ISBLANK(#REF!),"",#REF!)</f>
        <v>#REF!</v>
      </c>
      <c r="BC687" s="219" t="e">
        <f>IF(ISBLANK(#REF!),"",#REF!)</f>
        <v>#REF!</v>
      </c>
      <c r="BD687" s="219" t="e">
        <f>IF(ISBLANK(#REF!),"",#REF!)</f>
        <v>#REF!</v>
      </c>
      <c r="BE687" s="219" t="e">
        <f>IF(ISBLANK(#REF!),"",#REF!)</f>
        <v>#REF!</v>
      </c>
      <c r="BF687" s="219" t="e">
        <f>IF(ISBLANK(#REF!),"",#REF!)</f>
        <v>#REF!</v>
      </c>
      <c r="BG687" s="219" t="e">
        <f>IF(ISBLANK(#REF!),"",#REF!)</f>
        <v>#REF!</v>
      </c>
      <c r="BH687" s="219" t="e">
        <f>IF(ISBLANK(#REF!),"",#REF!)</f>
        <v>#REF!</v>
      </c>
      <c r="BI687" s="219" t="e">
        <f>IF(ISBLANK(#REF!),"",#REF!)</f>
        <v>#REF!</v>
      </c>
      <c r="BJ687" s="219" t="e">
        <f>IF(ISBLANK(#REF!),"",#REF!)</f>
        <v>#REF!</v>
      </c>
      <c r="BK687" s="219" t="e">
        <f>IF(ISBLANK(#REF!),"",#REF!)</f>
        <v>#REF!</v>
      </c>
      <c r="BL687" s="219" t="e">
        <f>IF(ISBLANK(#REF!),"",#REF!)</f>
        <v>#REF!</v>
      </c>
      <c r="BM687" s="219" t="e">
        <f>IF(ISBLANK(#REF!),"",#REF!)</f>
        <v>#REF!</v>
      </c>
      <c r="BN687" s="219" t="e">
        <f>IF(ISBLANK(#REF!),"",#REF!)</f>
        <v>#REF!</v>
      </c>
      <c r="BO687" s="227" t="e">
        <f t="shared" si="183"/>
        <v>#REF!</v>
      </c>
      <c r="BP687" s="228" t="str">
        <f t="shared" si="186"/>
        <v/>
      </c>
      <c r="BQ687" s="229" t="str">
        <f t="shared" si="170"/>
        <v/>
      </c>
      <c r="BR687" s="228" t="e">
        <f t="shared" si="184"/>
        <v>#REF!</v>
      </c>
      <c r="BS687" s="230" t="e">
        <f t="shared" si="185"/>
        <v>#REF!</v>
      </c>
    </row>
    <row r="688" spans="1:71">
      <c r="A688" s="213" t="e">
        <f>IF(ISBLANK(#REF!),"",#REF!)</f>
        <v>#REF!</v>
      </c>
      <c r="B688" s="214" t="e">
        <f>IF(ISBLANK(#REF!),"",#REF!)</f>
        <v>#REF!</v>
      </c>
      <c r="C688" s="214" t="e">
        <f>IF(ISBLANK(#REF!),"",#REF!)</f>
        <v>#REF!</v>
      </c>
      <c r="D688" s="214" t="e">
        <f>IF(ISBLANK(#REF!),"",#REF!)</f>
        <v>#REF!</v>
      </c>
      <c r="E688" s="214" t="e">
        <f>IF(ISBLANK(#REF!),"",#REF!)</f>
        <v>#REF!</v>
      </c>
      <c r="F688" s="214" t="e">
        <f>IF(ISBLANK(#REF!),"",#REF!)</f>
        <v>#REF!</v>
      </c>
      <c r="G688" s="214" t="e">
        <f>IF(ISBLANK(#REF!),"",#REF!)</f>
        <v>#REF!</v>
      </c>
      <c r="H688" s="215" t="e">
        <f>IF(ISBLANK(#REF!),"",#REF!)</f>
        <v>#REF!</v>
      </c>
      <c r="I688" s="214" t="e">
        <f>IF(ISBLANK(#REF!),"",#REF!)</f>
        <v>#REF!</v>
      </c>
      <c r="J688" s="216" t="e">
        <f>IF(ISBLANK(#REF!),"",#REF!)</f>
        <v>#REF!</v>
      </c>
      <c r="K688" s="217" t="e">
        <f>IF(ISBLANK(#REF!),"",#REF!)</f>
        <v>#REF!</v>
      </c>
      <c r="L688" s="217" t="e">
        <f>IF(ISBLANK(#REF!),"",#REF!)</f>
        <v>#REF!</v>
      </c>
      <c r="M688" s="218" t="e">
        <f>IF(ISBLANK(#REF!),"",#REF!)</f>
        <v>#REF!</v>
      </c>
      <c r="N688" s="218" t="e">
        <f>IF(ISBLANK(#REF!),"",#REF!)</f>
        <v>#REF!</v>
      </c>
      <c r="O688" s="220" t="str">
        <f>IFERROR(VLOOKUP(_xlfn.CONCAT('Team Roster - Final'!$A688," : ",'Team Roster - Final'!$BM688),'Rate Calculations'!$C$4:$G$1100,5,FALSE),"")</f>
        <v/>
      </c>
      <c r="P688" s="225">
        <f>IF(ISBLANK('Rate Calculations'!$H690),"",'Rate Calculations'!$H690)</f>
        <v>1.7500000000000002E-2</v>
      </c>
      <c r="Q688" s="220" t="str">
        <f t="shared" si="171"/>
        <v/>
      </c>
      <c r="R688" s="221">
        <f>IF(ISBLANK('Rate Calculations'!$J690),"",'Rate Calculations'!$J690)</f>
        <v>3.5000000000000003E-2</v>
      </c>
      <c r="S688" s="220" t="str">
        <f t="shared" si="172"/>
        <v/>
      </c>
      <c r="T688" s="225" t="str">
        <f>IFERROR(VLOOKUP(_xlfn.CONCAT('Team Roster - Final'!$A688," : ",'Team Roster - Final'!$BM688),'Rate Calculations'!$C$4:$S$1100,10,FALSE),"")</f>
        <v/>
      </c>
      <c r="U688" s="225" t="str">
        <f>IFERROR(VLOOKUP(_xlfn.CONCAT('Team Roster - Final'!$A688," : ",'Team Roster - Final'!$BM688),'Rate Calculations'!$C$4:$S$1100,11,FALSE),"")</f>
        <v/>
      </c>
      <c r="V688" s="222" t="str">
        <f t="shared" si="173"/>
        <v/>
      </c>
      <c r="W688" s="222" t="str">
        <f t="shared" si="174"/>
        <v/>
      </c>
      <c r="X688" s="223" t="str">
        <f>IFERROR(VLOOKUP(_xlfn.CONCAT('Team Roster - Final'!$A688," : ",'Team Roster - Final'!$BM688),'Rate Calculations'!$C$4:$S$1100,14,FALSE),"")</f>
        <v/>
      </c>
      <c r="Y688" s="222" t="str">
        <f t="shared" si="175"/>
        <v/>
      </c>
      <c r="Z688" s="222" t="str">
        <f t="shared" si="176"/>
        <v/>
      </c>
      <c r="AA688" s="224" t="str">
        <f>IFERROR(IF(#REF!="Yes",$Y688, $Y688+$Q688*0.5),"")</f>
        <v/>
      </c>
      <c r="AB688" s="224" t="str">
        <f>IFERROR(IF(#REF!="Yes",$Z688, $Z688+$S688*0.5),"")</f>
        <v/>
      </c>
      <c r="AC688" s="220" t="str">
        <f>IFERROR(VLOOKUP(_xlfn.CONCAT('Team Roster - Final'!$A688," : ",'Team Roster - Final'!$BM688),'Rate Calculations'!$C$4:$U$1100,19,FALSE),"")</f>
        <v/>
      </c>
      <c r="AD688" s="220" t="str">
        <f t="shared" si="177"/>
        <v/>
      </c>
      <c r="AE688" s="220" t="str">
        <f t="shared" si="178"/>
        <v/>
      </c>
      <c r="AF688" s="225" t="str">
        <f>IFERROR(VLOOKUP(_xlfn.CONCAT('Team Roster - Final'!$A688," : ",'Team Roster - Final'!$BM688),'Rate Calculations'!$C$4:$AB$1100,22,FALSE),"")</f>
        <v/>
      </c>
      <c r="AG688" s="225" t="str">
        <f>IFERROR(VLOOKUP(_xlfn.CONCAT('Team Roster - Final'!$A688," : ",'Team Roster - Final'!$BM688),'Rate Calculations'!$C$4:$AB$1100,23,FALSE),"")</f>
        <v/>
      </c>
      <c r="AH688" s="222" t="str">
        <f t="shared" si="179"/>
        <v/>
      </c>
      <c r="AI688" s="222" t="str">
        <f t="shared" si="180"/>
        <v/>
      </c>
      <c r="AJ688" s="223" t="str">
        <f>Table1[[#This Row],[Home Office
Net Fee %]]</f>
        <v/>
      </c>
      <c r="AK688" s="222" t="str">
        <f t="shared" si="181"/>
        <v/>
      </c>
      <c r="AL688" s="222" t="str">
        <f t="shared" si="182"/>
        <v/>
      </c>
      <c r="AM688" s="215" t="str">
        <f>IFERROR(IF(#REF!="Yes",$AK688,($AK688+$AD688*0.5)),"")</f>
        <v/>
      </c>
      <c r="AN688" s="215" t="str">
        <f>IFERROR(IF(#REF!="Yes",$AL688,($AL688+$AE688*0.5)),"")</f>
        <v/>
      </c>
      <c r="AO688" s="374" t="str">
        <f>IF(ISBLANK('Team Roster Proposed - FBR'!Q689),"",'Team Roster Proposed - FBR'!Q689)</f>
        <v/>
      </c>
      <c r="AP688" s="226" t="e">
        <f>IF(ISBLANK(#REF!),"",#REF!)</f>
        <v>#REF!</v>
      </c>
      <c r="AQ688" s="226" t="e">
        <f>IF(ISBLANK(#REF!),"",#REF!)</f>
        <v>#REF!</v>
      </c>
      <c r="AR688" s="226" t="e">
        <f>IF(ISBLANK(#REF!),"",#REF!)</f>
        <v>#REF!</v>
      </c>
      <c r="AS688" s="219" t="e">
        <f>IF(ISBLANK(#REF!),"",#REF!)</f>
        <v>#REF!</v>
      </c>
      <c r="AT688" s="219" t="e">
        <f>IF(ISBLANK(#REF!),"",#REF!)</f>
        <v>#REF!</v>
      </c>
      <c r="AU688" s="219" t="e">
        <f>IF(ISBLANK(#REF!),"",#REF!)</f>
        <v>#REF!</v>
      </c>
      <c r="AV688" s="219" t="e">
        <f>IF(ISBLANK(#REF!),"",#REF!)</f>
        <v>#REF!</v>
      </c>
      <c r="AW688" s="219" t="e">
        <f>IF(ISBLANK(#REF!),"",#REF!)</f>
        <v>#REF!</v>
      </c>
      <c r="AX688" s="219" t="e">
        <f>IF(ISBLANK(#REF!),"",#REF!)</f>
        <v>#REF!</v>
      </c>
      <c r="AY688" s="226" t="e">
        <f>IF(ISBLANK(#REF!),"",#REF!)</f>
        <v>#REF!</v>
      </c>
      <c r="AZ688" s="219" t="e">
        <f>IF(ISBLANK(#REF!),"",#REF!)</f>
        <v>#REF!</v>
      </c>
      <c r="BA688" s="219" t="e">
        <f>IF(ISBLANK(#REF!),"",#REF!)</f>
        <v>#REF!</v>
      </c>
      <c r="BB688" s="219" t="e">
        <f>IF(ISBLANK(#REF!),"",#REF!)</f>
        <v>#REF!</v>
      </c>
      <c r="BC688" s="219" t="e">
        <f>IF(ISBLANK(#REF!),"",#REF!)</f>
        <v>#REF!</v>
      </c>
      <c r="BD688" s="219" t="e">
        <f>IF(ISBLANK(#REF!),"",#REF!)</f>
        <v>#REF!</v>
      </c>
      <c r="BE688" s="219" t="e">
        <f>IF(ISBLANK(#REF!),"",#REF!)</f>
        <v>#REF!</v>
      </c>
      <c r="BF688" s="219" t="e">
        <f>IF(ISBLANK(#REF!),"",#REF!)</f>
        <v>#REF!</v>
      </c>
      <c r="BG688" s="219" t="e">
        <f>IF(ISBLANK(#REF!),"",#REF!)</f>
        <v>#REF!</v>
      </c>
      <c r="BH688" s="219" t="e">
        <f>IF(ISBLANK(#REF!),"",#REF!)</f>
        <v>#REF!</v>
      </c>
      <c r="BI688" s="219" t="e">
        <f>IF(ISBLANK(#REF!),"",#REF!)</f>
        <v>#REF!</v>
      </c>
      <c r="BJ688" s="219" t="e">
        <f>IF(ISBLANK(#REF!),"",#REF!)</f>
        <v>#REF!</v>
      </c>
      <c r="BK688" s="219" t="e">
        <f>IF(ISBLANK(#REF!),"",#REF!)</f>
        <v>#REF!</v>
      </c>
      <c r="BL688" s="219" t="e">
        <f>IF(ISBLANK(#REF!),"",#REF!)</f>
        <v>#REF!</v>
      </c>
      <c r="BM688" s="219" t="e">
        <f>IF(ISBLANK(#REF!),"",#REF!)</f>
        <v>#REF!</v>
      </c>
      <c r="BN688" s="219" t="e">
        <f>IF(ISBLANK(#REF!),"",#REF!)</f>
        <v>#REF!</v>
      </c>
      <c r="BO688" s="227" t="e">
        <f t="shared" si="183"/>
        <v>#REF!</v>
      </c>
      <c r="BP688" s="228" t="str">
        <f t="shared" si="186"/>
        <v/>
      </c>
      <c r="BQ688" s="229" t="str">
        <f t="shared" si="170"/>
        <v/>
      </c>
      <c r="BR688" s="228" t="e">
        <f t="shared" si="184"/>
        <v>#REF!</v>
      </c>
      <c r="BS688" s="230" t="e">
        <f t="shared" si="185"/>
        <v>#REF!</v>
      </c>
    </row>
    <row r="689" spans="1:71">
      <c r="A689" s="213" t="e">
        <f>IF(ISBLANK(#REF!),"",#REF!)</f>
        <v>#REF!</v>
      </c>
      <c r="B689" s="214" t="e">
        <f>IF(ISBLANK(#REF!),"",#REF!)</f>
        <v>#REF!</v>
      </c>
      <c r="C689" s="214" t="e">
        <f>IF(ISBLANK(#REF!),"",#REF!)</f>
        <v>#REF!</v>
      </c>
      <c r="D689" s="214" t="e">
        <f>IF(ISBLANK(#REF!),"",#REF!)</f>
        <v>#REF!</v>
      </c>
      <c r="E689" s="214" t="e">
        <f>IF(ISBLANK(#REF!),"",#REF!)</f>
        <v>#REF!</v>
      </c>
      <c r="F689" s="214" t="e">
        <f>IF(ISBLANK(#REF!),"",#REF!)</f>
        <v>#REF!</v>
      </c>
      <c r="G689" s="214" t="e">
        <f>IF(ISBLANK(#REF!),"",#REF!)</f>
        <v>#REF!</v>
      </c>
      <c r="H689" s="215" t="e">
        <f>IF(ISBLANK(#REF!),"",#REF!)</f>
        <v>#REF!</v>
      </c>
      <c r="I689" s="214" t="e">
        <f>IF(ISBLANK(#REF!),"",#REF!)</f>
        <v>#REF!</v>
      </c>
      <c r="J689" s="216" t="e">
        <f>IF(ISBLANK(#REF!),"",#REF!)</f>
        <v>#REF!</v>
      </c>
      <c r="K689" s="217" t="e">
        <f>IF(ISBLANK(#REF!),"",#REF!)</f>
        <v>#REF!</v>
      </c>
      <c r="L689" s="217" t="e">
        <f>IF(ISBLANK(#REF!),"",#REF!)</f>
        <v>#REF!</v>
      </c>
      <c r="M689" s="218" t="e">
        <f>IF(ISBLANK(#REF!),"",#REF!)</f>
        <v>#REF!</v>
      </c>
      <c r="N689" s="218" t="e">
        <f>IF(ISBLANK(#REF!),"",#REF!)</f>
        <v>#REF!</v>
      </c>
      <c r="O689" s="220" t="str">
        <f>IFERROR(VLOOKUP(_xlfn.CONCAT('Team Roster - Final'!$A689," : ",'Team Roster - Final'!$BM689),'Rate Calculations'!$C$4:$G$1100,5,FALSE),"")</f>
        <v/>
      </c>
      <c r="P689" s="225">
        <f>IF(ISBLANK('Rate Calculations'!$H691),"",'Rate Calculations'!$H691)</f>
        <v>1.7500000000000002E-2</v>
      </c>
      <c r="Q689" s="220" t="str">
        <f t="shared" si="171"/>
        <v/>
      </c>
      <c r="R689" s="221">
        <f>IF(ISBLANK('Rate Calculations'!$J691),"",'Rate Calculations'!$J691)</f>
        <v>3.5000000000000003E-2</v>
      </c>
      <c r="S689" s="220" t="str">
        <f t="shared" si="172"/>
        <v/>
      </c>
      <c r="T689" s="225" t="str">
        <f>IFERROR(VLOOKUP(_xlfn.CONCAT('Team Roster - Final'!$A689," : ",'Team Roster - Final'!$BM689),'Rate Calculations'!$C$4:$S$1100,10,FALSE),"")</f>
        <v/>
      </c>
      <c r="U689" s="225" t="str">
        <f>IFERROR(VLOOKUP(_xlfn.CONCAT('Team Roster - Final'!$A689," : ",'Team Roster - Final'!$BM689),'Rate Calculations'!$C$4:$S$1100,11,FALSE),"")</f>
        <v/>
      </c>
      <c r="V689" s="222" t="str">
        <f t="shared" si="173"/>
        <v/>
      </c>
      <c r="W689" s="222" t="str">
        <f t="shared" si="174"/>
        <v/>
      </c>
      <c r="X689" s="223" t="str">
        <f>IFERROR(VLOOKUP(_xlfn.CONCAT('Team Roster - Final'!$A689," : ",'Team Roster - Final'!$BM689),'Rate Calculations'!$C$4:$S$1100,14,FALSE),"")</f>
        <v/>
      </c>
      <c r="Y689" s="222" t="str">
        <f t="shared" si="175"/>
        <v/>
      </c>
      <c r="Z689" s="222" t="str">
        <f t="shared" si="176"/>
        <v/>
      </c>
      <c r="AA689" s="224" t="str">
        <f>IFERROR(IF(#REF!="Yes",$Y689, $Y689+$Q689*0.5),"")</f>
        <v/>
      </c>
      <c r="AB689" s="224" t="str">
        <f>IFERROR(IF(#REF!="Yes",$Z689, $Z689+$S689*0.5),"")</f>
        <v/>
      </c>
      <c r="AC689" s="220" t="str">
        <f>IFERROR(VLOOKUP(_xlfn.CONCAT('Team Roster - Final'!$A689," : ",'Team Roster - Final'!$BM689),'Rate Calculations'!$C$4:$U$1100,19,FALSE),"")</f>
        <v/>
      </c>
      <c r="AD689" s="220" t="str">
        <f t="shared" si="177"/>
        <v/>
      </c>
      <c r="AE689" s="220" t="str">
        <f t="shared" si="178"/>
        <v/>
      </c>
      <c r="AF689" s="225" t="str">
        <f>IFERROR(VLOOKUP(_xlfn.CONCAT('Team Roster - Final'!$A689," : ",'Team Roster - Final'!$BM689),'Rate Calculations'!$C$4:$AB$1100,22,FALSE),"")</f>
        <v/>
      </c>
      <c r="AG689" s="225" t="str">
        <f>IFERROR(VLOOKUP(_xlfn.CONCAT('Team Roster - Final'!$A689," : ",'Team Roster - Final'!$BM689),'Rate Calculations'!$C$4:$AB$1100,23,FALSE),"")</f>
        <v/>
      </c>
      <c r="AH689" s="222" t="str">
        <f t="shared" si="179"/>
        <v/>
      </c>
      <c r="AI689" s="222" t="str">
        <f t="shared" si="180"/>
        <v/>
      </c>
      <c r="AJ689" s="223" t="str">
        <f>Table1[[#This Row],[Home Office
Net Fee %]]</f>
        <v/>
      </c>
      <c r="AK689" s="222" t="str">
        <f t="shared" si="181"/>
        <v/>
      </c>
      <c r="AL689" s="222" t="str">
        <f t="shared" si="182"/>
        <v/>
      </c>
      <c r="AM689" s="215" t="str">
        <f>IFERROR(IF(#REF!="Yes",$AK689,($AK689+$AD689*0.5)),"")</f>
        <v/>
      </c>
      <c r="AN689" s="215" t="str">
        <f>IFERROR(IF(#REF!="Yes",$AL689,($AL689+$AE689*0.5)),"")</f>
        <v/>
      </c>
      <c r="AO689" s="374" t="str">
        <f>IF(ISBLANK('Team Roster Proposed - FBR'!Q690),"",'Team Roster Proposed - FBR'!Q690)</f>
        <v/>
      </c>
      <c r="AP689" s="226" t="e">
        <f>IF(ISBLANK(#REF!),"",#REF!)</f>
        <v>#REF!</v>
      </c>
      <c r="AQ689" s="226" t="e">
        <f>IF(ISBLANK(#REF!),"",#REF!)</f>
        <v>#REF!</v>
      </c>
      <c r="AR689" s="226" t="e">
        <f>IF(ISBLANK(#REF!),"",#REF!)</f>
        <v>#REF!</v>
      </c>
      <c r="AS689" s="219" t="e">
        <f>IF(ISBLANK(#REF!),"",#REF!)</f>
        <v>#REF!</v>
      </c>
      <c r="AT689" s="219" t="e">
        <f>IF(ISBLANK(#REF!),"",#REF!)</f>
        <v>#REF!</v>
      </c>
      <c r="AU689" s="219" t="e">
        <f>IF(ISBLANK(#REF!),"",#REF!)</f>
        <v>#REF!</v>
      </c>
      <c r="AV689" s="219" t="e">
        <f>IF(ISBLANK(#REF!),"",#REF!)</f>
        <v>#REF!</v>
      </c>
      <c r="AW689" s="219" t="e">
        <f>IF(ISBLANK(#REF!),"",#REF!)</f>
        <v>#REF!</v>
      </c>
      <c r="AX689" s="219" t="e">
        <f>IF(ISBLANK(#REF!),"",#REF!)</f>
        <v>#REF!</v>
      </c>
      <c r="AY689" s="226" t="e">
        <f>IF(ISBLANK(#REF!),"",#REF!)</f>
        <v>#REF!</v>
      </c>
      <c r="AZ689" s="219" t="e">
        <f>IF(ISBLANK(#REF!),"",#REF!)</f>
        <v>#REF!</v>
      </c>
      <c r="BA689" s="219" t="e">
        <f>IF(ISBLANK(#REF!),"",#REF!)</f>
        <v>#REF!</v>
      </c>
      <c r="BB689" s="219" t="e">
        <f>IF(ISBLANK(#REF!),"",#REF!)</f>
        <v>#REF!</v>
      </c>
      <c r="BC689" s="219" t="e">
        <f>IF(ISBLANK(#REF!),"",#REF!)</f>
        <v>#REF!</v>
      </c>
      <c r="BD689" s="219" t="e">
        <f>IF(ISBLANK(#REF!),"",#REF!)</f>
        <v>#REF!</v>
      </c>
      <c r="BE689" s="219" t="e">
        <f>IF(ISBLANK(#REF!),"",#REF!)</f>
        <v>#REF!</v>
      </c>
      <c r="BF689" s="219" t="e">
        <f>IF(ISBLANK(#REF!),"",#REF!)</f>
        <v>#REF!</v>
      </c>
      <c r="BG689" s="219" t="e">
        <f>IF(ISBLANK(#REF!),"",#REF!)</f>
        <v>#REF!</v>
      </c>
      <c r="BH689" s="219" t="e">
        <f>IF(ISBLANK(#REF!),"",#REF!)</f>
        <v>#REF!</v>
      </c>
      <c r="BI689" s="219" t="e">
        <f>IF(ISBLANK(#REF!),"",#REF!)</f>
        <v>#REF!</v>
      </c>
      <c r="BJ689" s="219" t="e">
        <f>IF(ISBLANK(#REF!),"",#REF!)</f>
        <v>#REF!</v>
      </c>
      <c r="BK689" s="219" t="e">
        <f>IF(ISBLANK(#REF!),"",#REF!)</f>
        <v>#REF!</v>
      </c>
      <c r="BL689" s="219" t="e">
        <f>IF(ISBLANK(#REF!),"",#REF!)</f>
        <v>#REF!</v>
      </c>
      <c r="BM689" s="219" t="e">
        <f>IF(ISBLANK(#REF!),"",#REF!)</f>
        <v>#REF!</v>
      </c>
      <c r="BN689" s="219" t="e">
        <f>IF(ISBLANK(#REF!),"",#REF!)</f>
        <v>#REF!</v>
      </c>
      <c r="BO689" s="227" t="e">
        <f t="shared" si="183"/>
        <v>#REF!</v>
      </c>
      <c r="BP689" s="228" t="str">
        <f t="shared" si="186"/>
        <v/>
      </c>
      <c r="BQ689" s="229" t="str">
        <f t="shared" si="170"/>
        <v/>
      </c>
      <c r="BR689" s="228" t="e">
        <f t="shared" si="184"/>
        <v>#REF!</v>
      </c>
      <c r="BS689" s="230" t="e">
        <f t="shared" si="185"/>
        <v>#REF!</v>
      </c>
    </row>
    <row r="690" spans="1:71">
      <c r="A690" s="213" t="e">
        <f>IF(ISBLANK(#REF!),"",#REF!)</f>
        <v>#REF!</v>
      </c>
      <c r="B690" s="214" t="e">
        <f>IF(ISBLANK(#REF!),"",#REF!)</f>
        <v>#REF!</v>
      </c>
      <c r="C690" s="214" t="e">
        <f>IF(ISBLANK(#REF!),"",#REF!)</f>
        <v>#REF!</v>
      </c>
      <c r="D690" s="214" t="e">
        <f>IF(ISBLANK(#REF!),"",#REF!)</f>
        <v>#REF!</v>
      </c>
      <c r="E690" s="214" t="e">
        <f>IF(ISBLANK(#REF!),"",#REF!)</f>
        <v>#REF!</v>
      </c>
      <c r="F690" s="214" t="e">
        <f>IF(ISBLANK(#REF!),"",#REF!)</f>
        <v>#REF!</v>
      </c>
      <c r="G690" s="214" t="e">
        <f>IF(ISBLANK(#REF!),"",#REF!)</f>
        <v>#REF!</v>
      </c>
      <c r="H690" s="215" t="e">
        <f>IF(ISBLANK(#REF!),"",#REF!)</f>
        <v>#REF!</v>
      </c>
      <c r="I690" s="214" t="e">
        <f>IF(ISBLANK(#REF!),"",#REF!)</f>
        <v>#REF!</v>
      </c>
      <c r="J690" s="216" t="e">
        <f>IF(ISBLANK(#REF!),"",#REF!)</f>
        <v>#REF!</v>
      </c>
      <c r="K690" s="217" t="e">
        <f>IF(ISBLANK(#REF!),"",#REF!)</f>
        <v>#REF!</v>
      </c>
      <c r="L690" s="217" t="e">
        <f>IF(ISBLANK(#REF!),"",#REF!)</f>
        <v>#REF!</v>
      </c>
      <c r="M690" s="218" t="e">
        <f>IF(ISBLANK(#REF!),"",#REF!)</f>
        <v>#REF!</v>
      </c>
      <c r="N690" s="218" t="e">
        <f>IF(ISBLANK(#REF!),"",#REF!)</f>
        <v>#REF!</v>
      </c>
      <c r="O690" s="220" t="str">
        <f>IFERROR(VLOOKUP(_xlfn.CONCAT('Team Roster - Final'!$A690," : ",'Team Roster - Final'!$BM690),'Rate Calculations'!$C$4:$G$1100,5,FALSE),"")</f>
        <v/>
      </c>
      <c r="P690" s="225">
        <f>IF(ISBLANK('Rate Calculations'!$H692),"",'Rate Calculations'!$H692)</f>
        <v>1.7500000000000002E-2</v>
      </c>
      <c r="Q690" s="220" t="str">
        <f t="shared" si="171"/>
        <v/>
      </c>
      <c r="R690" s="221">
        <f>IF(ISBLANK('Rate Calculations'!$J692),"",'Rate Calculations'!$J692)</f>
        <v>3.5000000000000003E-2</v>
      </c>
      <c r="S690" s="220" t="str">
        <f t="shared" si="172"/>
        <v/>
      </c>
      <c r="T690" s="225" t="str">
        <f>IFERROR(VLOOKUP(_xlfn.CONCAT('Team Roster - Final'!$A690," : ",'Team Roster - Final'!$BM690),'Rate Calculations'!$C$4:$S$1100,10,FALSE),"")</f>
        <v/>
      </c>
      <c r="U690" s="225" t="str">
        <f>IFERROR(VLOOKUP(_xlfn.CONCAT('Team Roster - Final'!$A690," : ",'Team Roster - Final'!$BM690),'Rate Calculations'!$C$4:$S$1100,11,FALSE),"")</f>
        <v/>
      </c>
      <c r="V690" s="222" t="str">
        <f t="shared" si="173"/>
        <v/>
      </c>
      <c r="W690" s="222" t="str">
        <f t="shared" si="174"/>
        <v/>
      </c>
      <c r="X690" s="223" t="str">
        <f>IFERROR(VLOOKUP(_xlfn.CONCAT('Team Roster - Final'!$A690," : ",'Team Roster - Final'!$BM690),'Rate Calculations'!$C$4:$S$1100,14,FALSE),"")</f>
        <v/>
      </c>
      <c r="Y690" s="222" t="str">
        <f t="shared" si="175"/>
        <v/>
      </c>
      <c r="Z690" s="222" t="str">
        <f t="shared" si="176"/>
        <v/>
      </c>
      <c r="AA690" s="224" t="str">
        <f>IFERROR(IF(#REF!="Yes",$Y690, $Y690+$Q690*0.5),"")</f>
        <v/>
      </c>
      <c r="AB690" s="224" t="str">
        <f>IFERROR(IF(#REF!="Yes",$Z690, $Z690+$S690*0.5),"")</f>
        <v/>
      </c>
      <c r="AC690" s="220" t="str">
        <f>IFERROR(VLOOKUP(_xlfn.CONCAT('Team Roster - Final'!$A690," : ",'Team Roster - Final'!$BM690),'Rate Calculations'!$C$4:$U$1100,19,FALSE),"")</f>
        <v/>
      </c>
      <c r="AD690" s="220" t="str">
        <f t="shared" si="177"/>
        <v/>
      </c>
      <c r="AE690" s="220" t="str">
        <f t="shared" si="178"/>
        <v/>
      </c>
      <c r="AF690" s="225" t="str">
        <f>IFERROR(VLOOKUP(_xlfn.CONCAT('Team Roster - Final'!$A690," : ",'Team Roster - Final'!$BM690),'Rate Calculations'!$C$4:$AB$1100,22,FALSE),"")</f>
        <v/>
      </c>
      <c r="AG690" s="225" t="str">
        <f>IFERROR(VLOOKUP(_xlfn.CONCAT('Team Roster - Final'!$A690," : ",'Team Roster - Final'!$BM690),'Rate Calculations'!$C$4:$AB$1100,23,FALSE),"")</f>
        <v/>
      </c>
      <c r="AH690" s="222" t="str">
        <f t="shared" si="179"/>
        <v/>
      </c>
      <c r="AI690" s="222" t="str">
        <f t="shared" si="180"/>
        <v/>
      </c>
      <c r="AJ690" s="223" t="str">
        <f>Table1[[#This Row],[Home Office
Net Fee %]]</f>
        <v/>
      </c>
      <c r="AK690" s="222" t="str">
        <f t="shared" si="181"/>
        <v/>
      </c>
      <c r="AL690" s="222" t="str">
        <f t="shared" si="182"/>
        <v/>
      </c>
      <c r="AM690" s="215" t="str">
        <f>IFERROR(IF(#REF!="Yes",$AK690,($AK690+$AD690*0.5)),"")</f>
        <v/>
      </c>
      <c r="AN690" s="215" t="str">
        <f>IFERROR(IF(#REF!="Yes",$AL690,($AL690+$AE690*0.5)),"")</f>
        <v/>
      </c>
      <c r="AO690" s="374" t="str">
        <f>IF(ISBLANK('Team Roster Proposed - FBR'!Q691),"",'Team Roster Proposed - FBR'!Q691)</f>
        <v/>
      </c>
      <c r="AP690" s="226" t="e">
        <f>IF(ISBLANK(#REF!),"",#REF!)</f>
        <v>#REF!</v>
      </c>
      <c r="AQ690" s="226" t="e">
        <f>IF(ISBLANK(#REF!),"",#REF!)</f>
        <v>#REF!</v>
      </c>
      <c r="AR690" s="226" t="e">
        <f>IF(ISBLANK(#REF!),"",#REF!)</f>
        <v>#REF!</v>
      </c>
      <c r="AS690" s="219" t="e">
        <f>IF(ISBLANK(#REF!),"",#REF!)</f>
        <v>#REF!</v>
      </c>
      <c r="AT690" s="219" t="e">
        <f>IF(ISBLANK(#REF!),"",#REF!)</f>
        <v>#REF!</v>
      </c>
      <c r="AU690" s="219" t="e">
        <f>IF(ISBLANK(#REF!),"",#REF!)</f>
        <v>#REF!</v>
      </c>
      <c r="AV690" s="219" t="e">
        <f>IF(ISBLANK(#REF!),"",#REF!)</f>
        <v>#REF!</v>
      </c>
      <c r="AW690" s="219" t="e">
        <f>IF(ISBLANK(#REF!),"",#REF!)</f>
        <v>#REF!</v>
      </c>
      <c r="AX690" s="219" t="e">
        <f>IF(ISBLANK(#REF!),"",#REF!)</f>
        <v>#REF!</v>
      </c>
      <c r="AY690" s="226" t="e">
        <f>IF(ISBLANK(#REF!),"",#REF!)</f>
        <v>#REF!</v>
      </c>
      <c r="AZ690" s="219" t="e">
        <f>IF(ISBLANK(#REF!),"",#REF!)</f>
        <v>#REF!</v>
      </c>
      <c r="BA690" s="219" t="e">
        <f>IF(ISBLANK(#REF!),"",#REF!)</f>
        <v>#REF!</v>
      </c>
      <c r="BB690" s="219" t="e">
        <f>IF(ISBLANK(#REF!),"",#REF!)</f>
        <v>#REF!</v>
      </c>
      <c r="BC690" s="219" t="e">
        <f>IF(ISBLANK(#REF!),"",#REF!)</f>
        <v>#REF!</v>
      </c>
      <c r="BD690" s="219" t="e">
        <f>IF(ISBLANK(#REF!),"",#REF!)</f>
        <v>#REF!</v>
      </c>
      <c r="BE690" s="219" t="e">
        <f>IF(ISBLANK(#REF!),"",#REF!)</f>
        <v>#REF!</v>
      </c>
      <c r="BF690" s="219" t="e">
        <f>IF(ISBLANK(#REF!),"",#REF!)</f>
        <v>#REF!</v>
      </c>
      <c r="BG690" s="219" t="e">
        <f>IF(ISBLANK(#REF!),"",#REF!)</f>
        <v>#REF!</v>
      </c>
      <c r="BH690" s="219" t="e">
        <f>IF(ISBLANK(#REF!),"",#REF!)</f>
        <v>#REF!</v>
      </c>
      <c r="BI690" s="219" t="e">
        <f>IF(ISBLANK(#REF!),"",#REF!)</f>
        <v>#REF!</v>
      </c>
      <c r="BJ690" s="219" t="e">
        <f>IF(ISBLANK(#REF!),"",#REF!)</f>
        <v>#REF!</v>
      </c>
      <c r="BK690" s="219" t="e">
        <f>IF(ISBLANK(#REF!),"",#REF!)</f>
        <v>#REF!</v>
      </c>
      <c r="BL690" s="219" t="e">
        <f>IF(ISBLANK(#REF!),"",#REF!)</f>
        <v>#REF!</v>
      </c>
      <c r="BM690" s="219" t="e">
        <f>IF(ISBLANK(#REF!),"",#REF!)</f>
        <v>#REF!</v>
      </c>
      <c r="BN690" s="219" t="e">
        <f>IF(ISBLANK(#REF!),"",#REF!)</f>
        <v>#REF!</v>
      </c>
      <c r="BO690" s="227" t="e">
        <f t="shared" si="183"/>
        <v>#REF!</v>
      </c>
      <c r="BP690" s="228" t="str">
        <f t="shared" si="186"/>
        <v/>
      </c>
      <c r="BQ690" s="229" t="str">
        <f t="shared" si="170"/>
        <v/>
      </c>
      <c r="BR690" s="228" t="e">
        <f t="shared" si="184"/>
        <v>#REF!</v>
      </c>
      <c r="BS690" s="230" t="e">
        <f t="shared" si="185"/>
        <v>#REF!</v>
      </c>
    </row>
    <row r="691" spans="1:71">
      <c r="A691" s="213" t="e">
        <f>IF(ISBLANK(#REF!),"",#REF!)</f>
        <v>#REF!</v>
      </c>
      <c r="B691" s="214" t="e">
        <f>IF(ISBLANK(#REF!),"",#REF!)</f>
        <v>#REF!</v>
      </c>
      <c r="C691" s="214" t="e">
        <f>IF(ISBLANK(#REF!),"",#REF!)</f>
        <v>#REF!</v>
      </c>
      <c r="D691" s="214" t="e">
        <f>IF(ISBLANK(#REF!),"",#REF!)</f>
        <v>#REF!</v>
      </c>
      <c r="E691" s="214" t="e">
        <f>IF(ISBLANK(#REF!),"",#REF!)</f>
        <v>#REF!</v>
      </c>
      <c r="F691" s="214" t="e">
        <f>IF(ISBLANK(#REF!),"",#REF!)</f>
        <v>#REF!</v>
      </c>
      <c r="G691" s="214" t="e">
        <f>IF(ISBLANK(#REF!),"",#REF!)</f>
        <v>#REF!</v>
      </c>
      <c r="H691" s="215" t="e">
        <f>IF(ISBLANK(#REF!),"",#REF!)</f>
        <v>#REF!</v>
      </c>
      <c r="I691" s="214" t="e">
        <f>IF(ISBLANK(#REF!),"",#REF!)</f>
        <v>#REF!</v>
      </c>
      <c r="J691" s="216" t="e">
        <f>IF(ISBLANK(#REF!),"",#REF!)</f>
        <v>#REF!</v>
      </c>
      <c r="K691" s="217" t="e">
        <f>IF(ISBLANK(#REF!),"",#REF!)</f>
        <v>#REF!</v>
      </c>
      <c r="L691" s="217" t="e">
        <f>IF(ISBLANK(#REF!),"",#REF!)</f>
        <v>#REF!</v>
      </c>
      <c r="M691" s="218" t="e">
        <f>IF(ISBLANK(#REF!),"",#REF!)</f>
        <v>#REF!</v>
      </c>
      <c r="N691" s="218" t="e">
        <f>IF(ISBLANK(#REF!),"",#REF!)</f>
        <v>#REF!</v>
      </c>
      <c r="O691" s="220" t="str">
        <f>IFERROR(VLOOKUP(_xlfn.CONCAT('Team Roster - Final'!$A691," : ",'Team Roster - Final'!$BM691),'Rate Calculations'!$C$4:$G$1100,5,FALSE),"")</f>
        <v/>
      </c>
      <c r="P691" s="225">
        <f>IF(ISBLANK('Rate Calculations'!$H693),"",'Rate Calculations'!$H693)</f>
        <v>1.7500000000000002E-2</v>
      </c>
      <c r="Q691" s="220" t="str">
        <f t="shared" si="171"/>
        <v/>
      </c>
      <c r="R691" s="221">
        <f>IF(ISBLANK('Rate Calculations'!$J693),"",'Rate Calculations'!$J693)</f>
        <v>3.5000000000000003E-2</v>
      </c>
      <c r="S691" s="220" t="str">
        <f t="shared" si="172"/>
        <v/>
      </c>
      <c r="T691" s="225" t="str">
        <f>IFERROR(VLOOKUP(_xlfn.CONCAT('Team Roster - Final'!$A691," : ",'Team Roster - Final'!$BM691),'Rate Calculations'!$C$4:$S$1100,10,FALSE),"")</f>
        <v/>
      </c>
      <c r="U691" s="225" t="str">
        <f>IFERROR(VLOOKUP(_xlfn.CONCAT('Team Roster - Final'!$A691," : ",'Team Roster - Final'!$BM691),'Rate Calculations'!$C$4:$S$1100,11,FALSE),"")</f>
        <v/>
      </c>
      <c r="V691" s="222" t="str">
        <f t="shared" si="173"/>
        <v/>
      </c>
      <c r="W691" s="222" t="str">
        <f t="shared" si="174"/>
        <v/>
      </c>
      <c r="X691" s="223" t="str">
        <f>IFERROR(VLOOKUP(_xlfn.CONCAT('Team Roster - Final'!$A691," : ",'Team Roster - Final'!$BM691),'Rate Calculations'!$C$4:$S$1100,14,FALSE),"")</f>
        <v/>
      </c>
      <c r="Y691" s="222" t="str">
        <f t="shared" si="175"/>
        <v/>
      </c>
      <c r="Z691" s="222" t="str">
        <f t="shared" si="176"/>
        <v/>
      </c>
      <c r="AA691" s="224" t="str">
        <f>IFERROR(IF(#REF!="Yes",$Y691, $Y691+$Q691*0.5),"")</f>
        <v/>
      </c>
      <c r="AB691" s="224" t="str">
        <f>IFERROR(IF(#REF!="Yes",$Z691, $Z691+$S691*0.5),"")</f>
        <v/>
      </c>
      <c r="AC691" s="220" t="str">
        <f>IFERROR(VLOOKUP(_xlfn.CONCAT('Team Roster - Final'!$A691," : ",'Team Roster - Final'!$BM691),'Rate Calculations'!$C$4:$U$1100,19,FALSE),"")</f>
        <v/>
      </c>
      <c r="AD691" s="220" t="str">
        <f t="shared" si="177"/>
        <v/>
      </c>
      <c r="AE691" s="220" t="str">
        <f t="shared" si="178"/>
        <v/>
      </c>
      <c r="AF691" s="225" t="str">
        <f>IFERROR(VLOOKUP(_xlfn.CONCAT('Team Roster - Final'!$A691," : ",'Team Roster - Final'!$BM691),'Rate Calculations'!$C$4:$AB$1100,22,FALSE),"")</f>
        <v/>
      </c>
      <c r="AG691" s="225" t="str">
        <f>IFERROR(VLOOKUP(_xlfn.CONCAT('Team Roster - Final'!$A691," : ",'Team Roster - Final'!$BM691),'Rate Calculations'!$C$4:$AB$1100,23,FALSE),"")</f>
        <v/>
      </c>
      <c r="AH691" s="222" t="str">
        <f t="shared" si="179"/>
        <v/>
      </c>
      <c r="AI691" s="222" t="str">
        <f t="shared" si="180"/>
        <v/>
      </c>
      <c r="AJ691" s="223" t="str">
        <f>Table1[[#This Row],[Home Office
Net Fee %]]</f>
        <v/>
      </c>
      <c r="AK691" s="222" t="str">
        <f t="shared" si="181"/>
        <v/>
      </c>
      <c r="AL691" s="222" t="str">
        <f t="shared" si="182"/>
        <v/>
      </c>
      <c r="AM691" s="215" t="str">
        <f>IFERROR(IF(#REF!="Yes",$AK691,($AK691+$AD691*0.5)),"")</f>
        <v/>
      </c>
      <c r="AN691" s="215" t="str">
        <f>IFERROR(IF(#REF!="Yes",$AL691,($AL691+$AE691*0.5)),"")</f>
        <v/>
      </c>
      <c r="AO691" s="374" t="str">
        <f>IF(ISBLANK('Team Roster Proposed - FBR'!Q692),"",'Team Roster Proposed - FBR'!Q692)</f>
        <v/>
      </c>
      <c r="AP691" s="226" t="e">
        <f>IF(ISBLANK(#REF!),"",#REF!)</f>
        <v>#REF!</v>
      </c>
      <c r="AQ691" s="226" t="e">
        <f>IF(ISBLANK(#REF!),"",#REF!)</f>
        <v>#REF!</v>
      </c>
      <c r="AR691" s="226" t="e">
        <f>IF(ISBLANK(#REF!),"",#REF!)</f>
        <v>#REF!</v>
      </c>
      <c r="AS691" s="219" t="e">
        <f>IF(ISBLANK(#REF!),"",#REF!)</f>
        <v>#REF!</v>
      </c>
      <c r="AT691" s="219" t="e">
        <f>IF(ISBLANK(#REF!),"",#REF!)</f>
        <v>#REF!</v>
      </c>
      <c r="AU691" s="219" t="e">
        <f>IF(ISBLANK(#REF!),"",#REF!)</f>
        <v>#REF!</v>
      </c>
      <c r="AV691" s="219" t="e">
        <f>IF(ISBLANK(#REF!),"",#REF!)</f>
        <v>#REF!</v>
      </c>
      <c r="AW691" s="219" t="e">
        <f>IF(ISBLANK(#REF!),"",#REF!)</f>
        <v>#REF!</v>
      </c>
      <c r="AX691" s="219" t="e">
        <f>IF(ISBLANK(#REF!),"",#REF!)</f>
        <v>#REF!</v>
      </c>
      <c r="AY691" s="226" t="e">
        <f>IF(ISBLANK(#REF!),"",#REF!)</f>
        <v>#REF!</v>
      </c>
      <c r="AZ691" s="219" t="e">
        <f>IF(ISBLANK(#REF!),"",#REF!)</f>
        <v>#REF!</v>
      </c>
      <c r="BA691" s="219" t="e">
        <f>IF(ISBLANK(#REF!),"",#REF!)</f>
        <v>#REF!</v>
      </c>
      <c r="BB691" s="219" t="e">
        <f>IF(ISBLANK(#REF!),"",#REF!)</f>
        <v>#REF!</v>
      </c>
      <c r="BC691" s="219" t="e">
        <f>IF(ISBLANK(#REF!),"",#REF!)</f>
        <v>#REF!</v>
      </c>
      <c r="BD691" s="219" t="e">
        <f>IF(ISBLANK(#REF!),"",#REF!)</f>
        <v>#REF!</v>
      </c>
      <c r="BE691" s="219" t="e">
        <f>IF(ISBLANK(#REF!),"",#REF!)</f>
        <v>#REF!</v>
      </c>
      <c r="BF691" s="219" t="e">
        <f>IF(ISBLANK(#REF!),"",#REF!)</f>
        <v>#REF!</v>
      </c>
      <c r="BG691" s="219" t="e">
        <f>IF(ISBLANK(#REF!),"",#REF!)</f>
        <v>#REF!</v>
      </c>
      <c r="BH691" s="219" t="e">
        <f>IF(ISBLANK(#REF!),"",#REF!)</f>
        <v>#REF!</v>
      </c>
      <c r="BI691" s="219" t="e">
        <f>IF(ISBLANK(#REF!),"",#REF!)</f>
        <v>#REF!</v>
      </c>
      <c r="BJ691" s="219" t="e">
        <f>IF(ISBLANK(#REF!),"",#REF!)</f>
        <v>#REF!</v>
      </c>
      <c r="BK691" s="219" t="e">
        <f>IF(ISBLANK(#REF!),"",#REF!)</f>
        <v>#REF!</v>
      </c>
      <c r="BL691" s="219" t="e">
        <f>IF(ISBLANK(#REF!),"",#REF!)</f>
        <v>#REF!</v>
      </c>
      <c r="BM691" s="219" t="e">
        <f>IF(ISBLANK(#REF!),"",#REF!)</f>
        <v>#REF!</v>
      </c>
      <c r="BN691" s="219" t="e">
        <f>IF(ISBLANK(#REF!),"",#REF!)</f>
        <v>#REF!</v>
      </c>
      <c r="BO691" s="227" t="e">
        <f t="shared" si="183"/>
        <v>#REF!</v>
      </c>
      <c r="BP691" s="228" t="str">
        <f t="shared" si="186"/>
        <v/>
      </c>
      <c r="BQ691" s="229" t="str">
        <f t="shared" si="170"/>
        <v/>
      </c>
      <c r="BR691" s="228" t="e">
        <f t="shared" si="184"/>
        <v>#REF!</v>
      </c>
      <c r="BS691" s="230" t="e">
        <f t="shared" si="185"/>
        <v>#REF!</v>
      </c>
    </row>
    <row r="692" spans="1:71">
      <c r="A692" s="213" t="e">
        <f>IF(ISBLANK(#REF!),"",#REF!)</f>
        <v>#REF!</v>
      </c>
      <c r="B692" s="214" t="e">
        <f>IF(ISBLANK(#REF!),"",#REF!)</f>
        <v>#REF!</v>
      </c>
      <c r="C692" s="214" t="e">
        <f>IF(ISBLANK(#REF!),"",#REF!)</f>
        <v>#REF!</v>
      </c>
      <c r="D692" s="214" t="e">
        <f>IF(ISBLANK(#REF!),"",#REF!)</f>
        <v>#REF!</v>
      </c>
      <c r="E692" s="214" t="e">
        <f>IF(ISBLANK(#REF!),"",#REF!)</f>
        <v>#REF!</v>
      </c>
      <c r="F692" s="214" t="e">
        <f>IF(ISBLANK(#REF!),"",#REF!)</f>
        <v>#REF!</v>
      </c>
      <c r="G692" s="214" t="e">
        <f>IF(ISBLANK(#REF!),"",#REF!)</f>
        <v>#REF!</v>
      </c>
      <c r="H692" s="215" t="e">
        <f>IF(ISBLANK(#REF!),"",#REF!)</f>
        <v>#REF!</v>
      </c>
      <c r="I692" s="214" t="e">
        <f>IF(ISBLANK(#REF!),"",#REF!)</f>
        <v>#REF!</v>
      </c>
      <c r="J692" s="216" t="e">
        <f>IF(ISBLANK(#REF!),"",#REF!)</f>
        <v>#REF!</v>
      </c>
      <c r="K692" s="217" t="e">
        <f>IF(ISBLANK(#REF!),"",#REF!)</f>
        <v>#REF!</v>
      </c>
      <c r="L692" s="217" t="e">
        <f>IF(ISBLANK(#REF!),"",#REF!)</f>
        <v>#REF!</v>
      </c>
      <c r="M692" s="218" t="e">
        <f>IF(ISBLANK(#REF!),"",#REF!)</f>
        <v>#REF!</v>
      </c>
      <c r="N692" s="218" t="e">
        <f>IF(ISBLANK(#REF!),"",#REF!)</f>
        <v>#REF!</v>
      </c>
      <c r="O692" s="220" t="str">
        <f>IFERROR(VLOOKUP(_xlfn.CONCAT('Team Roster - Final'!$A692," : ",'Team Roster - Final'!$BM692),'Rate Calculations'!$C$4:$G$1100,5,FALSE),"")</f>
        <v/>
      </c>
      <c r="P692" s="225">
        <f>IF(ISBLANK('Rate Calculations'!$H694),"",'Rate Calculations'!$H694)</f>
        <v>1.7500000000000002E-2</v>
      </c>
      <c r="Q692" s="220" t="str">
        <f t="shared" si="171"/>
        <v/>
      </c>
      <c r="R692" s="221">
        <f>IF(ISBLANK('Rate Calculations'!$J694),"",'Rate Calculations'!$J694)</f>
        <v>3.5000000000000003E-2</v>
      </c>
      <c r="S692" s="220" t="str">
        <f t="shared" si="172"/>
        <v/>
      </c>
      <c r="T692" s="225" t="str">
        <f>IFERROR(VLOOKUP(_xlfn.CONCAT('Team Roster - Final'!$A692," : ",'Team Roster - Final'!$BM692),'Rate Calculations'!$C$4:$S$1100,10,FALSE),"")</f>
        <v/>
      </c>
      <c r="U692" s="225" t="str">
        <f>IFERROR(VLOOKUP(_xlfn.CONCAT('Team Roster - Final'!$A692," : ",'Team Roster - Final'!$BM692),'Rate Calculations'!$C$4:$S$1100,11,FALSE),"")</f>
        <v/>
      </c>
      <c r="V692" s="222" t="str">
        <f t="shared" si="173"/>
        <v/>
      </c>
      <c r="W692" s="222" t="str">
        <f t="shared" si="174"/>
        <v/>
      </c>
      <c r="X692" s="223" t="str">
        <f>IFERROR(VLOOKUP(_xlfn.CONCAT('Team Roster - Final'!$A692," : ",'Team Roster - Final'!$BM692),'Rate Calculations'!$C$4:$S$1100,14,FALSE),"")</f>
        <v/>
      </c>
      <c r="Y692" s="222" t="str">
        <f t="shared" si="175"/>
        <v/>
      </c>
      <c r="Z692" s="222" t="str">
        <f t="shared" si="176"/>
        <v/>
      </c>
      <c r="AA692" s="224" t="str">
        <f>IFERROR(IF(#REF!="Yes",$Y692, $Y692+$Q692*0.5),"")</f>
        <v/>
      </c>
      <c r="AB692" s="224" t="str">
        <f>IFERROR(IF(#REF!="Yes",$Z692, $Z692+$S692*0.5),"")</f>
        <v/>
      </c>
      <c r="AC692" s="220" t="str">
        <f>IFERROR(VLOOKUP(_xlfn.CONCAT('Team Roster - Final'!$A692," : ",'Team Roster - Final'!$BM692),'Rate Calculations'!$C$4:$U$1100,19,FALSE),"")</f>
        <v/>
      </c>
      <c r="AD692" s="220" t="str">
        <f t="shared" si="177"/>
        <v/>
      </c>
      <c r="AE692" s="220" t="str">
        <f t="shared" si="178"/>
        <v/>
      </c>
      <c r="AF692" s="225" t="str">
        <f>IFERROR(VLOOKUP(_xlfn.CONCAT('Team Roster - Final'!$A692," : ",'Team Roster - Final'!$BM692),'Rate Calculations'!$C$4:$AB$1100,22,FALSE),"")</f>
        <v/>
      </c>
      <c r="AG692" s="225" t="str">
        <f>IFERROR(VLOOKUP(_xlfn.CONCAT('Team Roster - Final'!$A692," : ",'Team Roster - Final'!$BM692),'Rate Calculations'!$C$4:$AB$1100,23,FALSE),"")</f>
        <v/>
      </c>
      <c r="AH692" s="222" t="str">
        <f t="shared" si="179"/>
        <v/>
      </c>
      <c r="AI692" s="222" t="str">
        <f t="shared" si="180"/>
        <v/>
      </c>
      <c r="AJ692" s="223" t="str">
        <f>Table1[[#This Row],[Home Office
Net Fee %]]</f>
        <v/>
      </c>
      <c r="AK692" s="222" t="str">
        <f t="shared" si="181"/>
        <v/>
      </c>
      <c r="AL692" s="222" t="str">
        <f t="shared" si="182"/>
        <v/>
      </c>
      <c r="AM692" s="215" t="str">
        <f>IFERROR(IF(#REF!="Yes",$AK692,($AK692+$AD692*0.5)),"")</f>
        <v/>
      </c>
      <c r="AN692" s="215" t="str">
        <f>IFERROR(IF(#REF!="Yes",$AL692,($AL692+$AE692*0.5)),"")</f>
        <v/>
      </c>
      <c r="AO692" s="374" t="str">
        <f>IF(ISBLANK('Team Roster Proposed - FBR'!Q693),"",'Team Roster Proposed - FBR'!Q693)</f>
        <v/>
      </c>
      <c r="AP692" s="226" t="e">
        <f>IF(ISBLANK(#REF!),"",#REF!)</f>
        <v>#REF!</v>
      </c>
      <c r="AQ692" s="226" t="e">
        <f>IF(ISBLANK(#REF!),"",#REF!)</f>
        <v>#REF!</v>
      </c>
      <c r="AR692" s="226" t="e">
        <f>IF(ISBLANK(#REF!),"",#REF!)</f>
        <v>#REF!</v>
      </c>
      <c r="AS692" s="219" t="e">
        <f>IF(ISBLANK(#REF!),"",#REF!)</f>
        <v>#REF!</v>
      </c>
      <c r="AT692" s="219" t="e">
        <f>IF(ISBLANK(#REF!),"",#REF!)</f>
        <v>#REF!</v>
      </c>
      <c r="AU692" s="219" t="e">
        <f>IF(ISBLANK(#REF!),"",#REF!)</f>
        <v>#REF!</v>
      </c>
      <c r="AV692" s="219" t="e">
        <f>IF(ISBLANK(#REF!),"",#REF!)</f>
        <v>#REF!</v>
      </c>
      <c r="AW692" s="219" t="e">
        <f>IF(ISBLANK(#REF!),"",#REF!)</f>
        <v>#REF!</v>
      </c>
      <c r="AX692" s="219" t="e">
        <f>IF(ISBLANK(#REF!),"",#REF!)</f>
        <v>#REF!</v>
      </c>
      <c r="AY692" s="226" t="e">
        <f>IF(ISBLANK(#REF!),"",#REF!)</f>
        <v>#REF!</v>
      </c>
      <c r="AZ692" s="219" t="e">
        <f>IF(ISBLANK(#REF!),"",#REF!)</f>
        <v>#REF!</v>
      </c>
      <c r="BA692" s="219" t="e">
        <f>IF(ISBLANK(#REF!),"",#REF!)</f>
        <v>#REF!</v>
      </c>
      <c r="BB692" s="219" t="e">
        <f>IF(ISBLANK(#REF!),"",#REF!)</f>
        <v>#REF!</v>
      </c>
      <c r="BC692" s="219" t="e">
        <f>IF(ISBLANK(#REF!),"",#REF!)</f>
        <v>#REF!</v>
      </c>
      <c r="BD692" s="219" t="e">
        <f>IF(ISBLANK(#REF!),"",#REF!)</f>
        <v>#REF!</v>
      </c>
      <c r="BE692" s="219" t="e">
        <f>IF(ISBLANK(#REF!),"",#REF!)</f>
        <v>#REF!</v>
      </c>
      <c r="BF692" s="219" t="e">
        <f>IF(ISBLANK(#REF!),"",#REF!)</f>
        <v>#REF!</v>
      </c>
      <c r="BG692" s="219" t="e">
        <f>IF(ISBLANK(#REF!),"",#REF!)</f>
        <v>#REF!</v>
      </c>
      <c r="BH692" s="219" t="e">
        <f>IF(ISBLANK(#REF!),"",#REF!)</f>
        <v>#REF!</v>
      </c>
      <c r="BI692" s="219" t="e">
        <f>IF(ISBLANK(#REF!),"",#REF!)</f>
        <v>#REF!</v>
      </c>
      <c r="BJ692" s="219" t="e">
        <f>IF(ISBLANK(#REF!),"",#REF!)</f>
        <v>#REF!</v>
      </c>
      <c r="BK692" s="219" t="e">
        <f>IF(ISBLANK(#REF!),"",#REF!)</f>
        <v>#REF!</v>
      </c>
      <c r="BL692" s="219" t="e">
        <f>IF(ISBLANK(#REF!),"",#REF!)</f>
        <v>#REF!</v>
      </c>
      <c r="BM692" s="219" t="e">
        <f>IF(ISBLANK(#REF!),"",#REF!)</f>
        <v>#REF!</v>
      </c>
      <c r="BN692" s="219" t="e">
        <f>IF(ISBLANK(#REF!),"",#REF!)</f>
        <v>#REF!</v>
      </c>
      <c r="BO692" s="227" t="e">
        <f t="shared" si="183"/>
        <v>#REF!</v>
      </c>
      <c r="BP692" s="228" t="str">
        <f t="shared" si="186"/>
        <v/>
      </c>
      <c r="BQ692" s="229" t="str">
        <f t="shared" si="170"/>
        <v/>
      </c>
      <c r="BR692" s="228" t="e">
        <f t="shared" si="184"/>
        <v>#REF!</v>
      </c>
      <c r="BS692" s="230" t="e">
        <f t="shared" si="185"/>
        <v>#REF!</v>
      </c>
    </row>
    <row r="693" spans="1:71">
      <c r="A693" s="213" t="e">
        <f>IF(ISBLANK(#REF!),"",#REF!)</f>
        <v>#REF!</v>
      </c>
      <c r="B693" s="214" t="e">
        <f>IF(ISBLANK(#REF!),"",#REF!)</f>
        <v>#REF!</v>
      </c>
      <c r="C693" s="214" t="e">
        <f>IF(ISBLANK(#REF!),"",#REF!)</f>
        <v>#REF!</v>
      </c>
      <c r="D693" s="214" t="e">
        <f>IF(ISBLANK(#REF!),"",#REF!)</f>
        <v>#REF!</v>
      </c>
      <c r="E693" s="214" t="e">
        <f>IF(ISBLANK(#REF!),"",#REF!)</f>
        <v>#REF!</v>
      </c>
      <c r="F693" s="214" t="e">
        <f>IF(ISBLANK(#REF!),"",#REF!)</f>
        <v>#REF!</v>
      </c>
      <c r="G693" s="214" t="e">
        <f>IF(ISBLANK(#REF!),"",#REF!)</f>
        <v>#REF!</v>
      </c>
      <c r="H693" s="215" t="e">
        <f>IF(ISBLANK(#REF!),"",#REF!)</f>
        <v>#REF!</v>
      </c>
      <c r="I693" s="214" t="e">
        <f>IF(ISBLANK(#REF!),"",#REF!)</f>
        <v>#REF!</v>
      </c>
      <c r="J693" s="216" t="e">
        <f>IF(ISBLANK(#REF!),"",#REF!)</f>
        <v>#REF!</v>
      </c>
      <c r="K693" s="217" t="e">
        <f>IF(ISBLANK(#REF!),"",#REF!)</f>
        <v>#REF!</v>
      </c>
      <c r="L693" s="217" t="e">
        <f>IF(ISBLANK(#REF!),"",#REF!)</f>
        <v>#REF!</v>
      </c>
      <c r="M693" s="218" t="e">
        <f>IF(ISBLANK(#REF!),"",#REF!)</f>
        <v>#REF!</v>
      </c>
      <c r="N693" s="218" t="e">
        <f>IF(ISBLANK(#REF!),"",#REF!)</f>
        <v>#REF!</v>
      </c>
      <c r="O693" s="220" t="str">
        <f>IFERROR(VLOOKUP(_xlfn.CONCAT('Team Roster - Final'!$A693," : ",'Team Roster - Final'!$BM693),'Rate Calculations'!$C$4:$G$1100,5,FALSE),"")</f>
        <v/>
      </c>
      <c r="P693" s="225">
        <f>IF(ISBLANK('Rate Calculations'!$H695),"",'Rate Calculations'!$H695)</f>
        <v>1.7500000000000002E-2</v>
      </c>
      <c r="Q693" s="220" t="str">
        <f t="shared" si="171"/>
        <v/>
      </c>
      <c r="R693" s="221">
        <f>IF(ISBLANK('Rate Calculations'!$J695),"",'Rate Calculations'!$J695)</f>
        <v>3.5000000000000003E-2</v>
      </c>
      <c r="S693" s="220" t="str">
        <f t="shared" si="172"/>
        <v/>
      </c>
      <c r="T693" s="225" t="str">
        <f>IFERROR(VLOOKUP(_xlfn.CONCAT('Team Roster - Final'!$A693," : ",'Team Roster - Final'!$BM693),'Rate Calculations'!$C$4:$S$1100,10,FALSE),"")</f>
        <v/>
      </c>
      <c r="U693" s="225" t="str">
        <f>IFERROR(VLOOKUP(_xlfn.CONCAT('Team Roster - Final'!$A693," : ",'Team Roster - Final'!$BM693),'Rate Calculations'!$C$4:$S$1100,11,FALSE),"")</f>
        <v/>
      </c>
      <c r="V693" s="222" t="str">
        <f t="shared" si="173"/>
        <v/>
      </c>
      <c r="W693" s="222" t="str">
        <f t="shared" si="174"/>
        <v/>
      </c>
      <c r="X693" s="223" t="str">
        <f>IFERROR(VLOOKUP(_xlfn.CONCAT('Team Roster - Final'!$A693," : ",'Team Roster - Final'!$BM693),'Rate Calculations'!$C$4:$S$1100,14,FALSE),"")</f>
        <v/>
      </c>
      <c r="Y693" s="222" t="str">
        <f t="shared" si="175"/>
        <v/>
      </c>
      <c r="Z693" s="222" t="str">
        <f t="shared" si="176"/>
        <v/>
      </c>
      <c r="AA693" s="224" t="str">
        <f>IFERROR(IF(#REF!="Yes",$Y693, $Y693+$Q693*0.5),"")</f>
        <v/>
      </c>
      <c r="AB693" s="224" t="str">
        <f>IFERROR(IF(#REF!="Yes",$Z693, $Z693+$S693*0.5),"")</f>
        <v/>
      </c>
      <c r="AC693" s="220" t="str">
        <f>IFERROR(VLOOKUP(_xlfn.CONCAT('Team Roster - Final'!$A693," : ",'Team Roster - Final'!$BM693),'Rate Calculations'!$C$4:$U$1100,19,FALSE),"")</f>
        <v/>
      </c>
      <c r="AD693" s="220" t="str">
        <f t="shared" si="177"/>
        <v/>
      </c>
      <c r="AE693" s="220" t="str">
        <f t="shared" si="178"/>
        <v/>
      </c>
      <c r="AF693" s="225" t="str">
        <f>IFERROR(VLOOKUP(_xlfn.CONCAT('Team Roster - Final'!$A693," : ",'Team Roster - Final'!$BM693),'Rate Calculations'!$C$4:$AB$1100,22,FALSE),"")</f>
        <v/>
      </c>
      <c r="AG693" s="225" t="str">
        <f>IFERROR(VLOOKUP(_xlfn.CONCAT('Team Roster - Final'!$A693," : ",'Team Roster - Final'!$BM693),'Rate Calculations'!$C$4:$AB$1100,23,FALSE),"")</f>
        <v/>
      </c>
      <c r="AH693" s="222" t="str">
        <f t="shared" si="179"/>
        <v/>
      </c>
      <c r="AI693" s="222" t="str">
        <f t="shared" si="180"/>
        <v/>
      </c>
      <c r="AJ693" s="223" t="str">
        <f>Table1[[#This Row],[Home Office
Net Fee %]]</f>
        <v/>
      </c>
      <c r="AK693" s="222" t="str">
        <f t="shared" si="181"/>
        <v/>
      </c>
      <c r="AL693" s="222" t="str">
        <f t="shared" si="182"/>
        <v/>
      </c>
      <c r="AM693" s="215" t="str">
        <f>IFERROR(IF(#REF!="Yes",$AK693,($AK693+$AD693*0.5)),"")</f>
        <v/>
      </c>
      <c r="AN693" s="215" t="str">
        <f>IFERROR(IF(#REF!="Yes",$AL693,($AL693+$AE693*0.5)),"")</f>
        <v/>
      </c>
      <c r="AO693" s="374" t="str">
        <f>IF(ISBLANK('Team Roster Proposed - FBR'!Q694),"",'Team Roster Proposed - FBR'!Q694)</f>
        <v/>
      </c>
      <c r="AP693" s="226" t="e">
        <f>IF(ISBLANK(#REF!),"",#REF!)</f>
        <v>#REF!</v>
      </c>
      <c r="AQ693" s="226" t="e">
        <f>IF(ISBLANK(#REF!),"",#REF!)</f>
        <v>#REF!</v>
      </c>
      <c r="AR693" s="226" t="e">
        <f>IF(ISBLANK(#REF!),"",#REF!)</f>
        <v>#REF!</v>
      </c>
      <c r="AS693" s="219" t="e">
        <f>IF(ISBLANK(#REF!),"",#REF!)</f>
        <v>#REF!</v>
      </c>
      <c r="AT693" s="219" t="e">
        <f>IF(ISBLANK(#REF!),"",#REF!)</f>
        <v>#REF!</v>
      </c>
      <c r="AU693" s="219" t="e">
        <f>IF(ISBLANK(#REF!),"",#REF!)</f>
        <v>#REF!</v>
      </c>
      <c r="AV693" s="219" t="e">
        <f>IF(ISBLANK(#REF!),"",#REF!)</f>
        <v>#REF!</v>
      </c>
      <c r="AW693" s="219" t="e">
        <f>IF(ISBLANK(#REF!),"",#REF!)</f>
        <v>#REF!</v>
      </c>
      <c r="AX693" s="219" t="e">
        <f>IF(ISBLANK(#REF!),"",#REF!)</f>
        <v>#REF!</v>
      </c>
      <c r="AY693" s="226" t="e">
        <f>IF(ISBLANK(#REF!),"",#REF!)</f>
        <v>#REF!</v>
      </c>
      <c r="AZ693" s="219" t="e">
        <f>IF(ISBLANK(#REF!),"",#REF!)</f>
        <v>#REF!</v>
      </c>
      <c r="BA693" s="219" t="e">
        <f>IF(ISBLANK(#REF!),"",#REF!)</f>
        <v>#REF!</v>
      </c>
      <c r="BB693" s="219" t="e">
        <f>IF(ISBLANK(#REF!),"",#REF!)</f>
        <v>#REF!</v>
      </c>
      <c r="BC693" s="219" t="e">
        <f>IF(ISBLANK(#REF!),"",#REF!)</f>
        <v>#REF!</v>
      </c>
      <c r="BD693" s="219" t="e">
        <f>IF(ISBLANK(#REF!),"",#REF!)</f>
        <v>#REF!</v>
      </c>
      <c r="BE693" s="219" t="e">
        <f>IF(ISBLANK(#REF!),"",#REF!)</f>
        <v>#REF!</v>
      </c>
      <c r="BF693" s="219" t="e">
        <f>IF(ISBLANK(#REF!),"",#REF!)</f>
        <v>#REF!</v>
      </c>
      <c r="BG693" s="219" t="e">
        <f>IF(ISBLANK(#REF!),"",#REF!)</f>
        <v>#REF!</v>
      </c>
      <c r="BH693" s="219" t="e">
        <f>IF(ISBLANK(#REF!),"",#REF!)</f>
        <v>#REF!</v>
      </c>
      <c r="BI693" s="219" t="e">
        <f>IF(ISBLANK(#REF!),"",#REF!)</f>
        <v>#REF!</v>
      </c>
      <c r="BJ693" s="219" t="e">
        <f>IF(ISBLANK(#REF!),"",#REF!)</f>
        <v>#REF!</v>
      </c>
      <c r="BK693" s="219" t="e">
        <f>IF(ISBLANK(#REF!),"",#REF!)</f>
        <v>#REF!</v>
      </c>
      <c r="BL693" s="219" t="e">
        <f>IF(ISBLANK(#REF!),"",#REF!)</f>
        <v>#REF!</v>
      </c>
      <c r="BM693" s="219" t="e">
        <f>IF(ISBLANK(#REF!),"",#REF!)</f>
        <v>#REF!</v>
      </c>
      <c r="BN693" s="219" t="e">
        <f>IF(ISBLANK(#REF!),"",#REF!)</f>
        <v>#REF!</v>
      </c>
      <c r="BO693" s="227" t="e">
        <f t="shared" si="183"/>
        <v>#REF!</v>
      </c>
      <c r="BP693" s="228" t="str">
        <f t="shared" si="186"/>
        <v/>
      </c>
      <c r="BQ693" s="229" t="str">
        <f t="shared" si="170"/>
        <v/>
      </c>
      <c r="BR693" s="228" t="e">
        <f t="shared" si="184"/>
        <v>#REF!</v>
      </c>
      <c r="BS693" s="230" t="e">
        <f t="shared" si="185"/>
        <v>#REF!</v>
      </c>
    </row>
    <row r="694" spans="1:71">
      <c r="A694" s="213" t="e">
        <f>IF(ISBLANK(#REF!),"",#REF!)</f>
        <v>#REF!</v>
      </c>
      <c r="B694" s="214" t="e">
        <f>IF(ISBLANK(#REF!),"",#REF!)</f>
        <v>#REF!</v>
      </c>
      <c r="C694" s="214" t="e">
        <f>IF(ISBLANK(#REF!),"",#REF!)</f>
        <v>#REF!</v>
      </c>
      <c r="D694" s="214" t="e">
        <f>IF(ISBLANK(#REF!),"",#REF!)</f>
        <v>#REF!</v>
      </c>
      <c r="E694" s="214" t="e">
        <f>IF(ISBLANK(#REF!),"",#REF!)</f>
        <v>#REF!</v>
      </c>
      <c r="F694" s="214" t="e">
        <f>IF(ISBLANK(#REF!),"",#REF!)</f>
        <v>#REF!</v>
      </c>
      <c r="G694" s="214" t="e">
        <f>IF(ISBLANK(#REF!),"",#REF!)</f>
        <v>#REF!</v>
      </c>
      <c r="H694" s="215" t="e">
        <f>IF(ISBLANK(#REF!),"",#REF!)</f>
        <v>#REF!</v>
      </c>
      <c r="I694" s="214" t="e">
        <f>IF(ISBLANK(#REF!),"",#REF!)</f>
        <v>#REF!</v>
      </c>
      <c r="J694" s="216" t="e">
        <f>IF(ISBLANK(#REF!),"",#REF!)</f>
        <v>#REF!</v>
      </c>
      <c r="K694" s="217" t="e">
        <f>IF(ISBLANK(#REF!),"",#REF!)</f>
        <v>#REF!</v>
      </c>
      <c r="L694" s="217" t="e">
        <f>IF(ISBLANK(#REF!),"",#REF!)</f>
        <v>#REF!</v>
      </c>
      <c r="M694" s="218" t="e">
        <f>IF(ISBLANK(#REF!),"",#REF!)</f>
        <v>#REF!</v>
      </c>
      <c r="N694" s="218" t="e">
        <f>IF(ISBLANK(#REF!),"",#REF!)</f>
        <v>#REF!</v>
      </c>
      <c r="O694" s="220" t="str">
        <f>IFERROR(VLOOKUP(_xlfn.CONCAT('Team Roster - Final'!$A694," : ",'Team Roster - Final'!$BM694),'Rate Calculations'!$C$4:$G$1100,5,FALSE),"")</f>
        <v/>
      </c>
      <c r="P694" s="225">
        <f>IF(ISBLANK('Rate Calculations'!$H696),"",'Rate Calculations'!$H696)</f>
        <v>1.7500000000000002E-2</v>
      </c>
      <c r="Q694" s="220" t="str">
        <f t="shared" si="171"/>
        <v/>
      </c>
      <c r="R694" s="221">
        <f>IF(ISBLANK('Rate Calculations'!$J696),"",'Rate Calculations'!$J696)</f>
        <v>3.5000000000000003E-2</v>
      </c>
      <c r="S694" s="220" t="str">
        <f t="shared" si="172"/>
        <v/>
      </c>
      <c r="T694" s="225" t="str">
        <f>IFERROR(VLOOKUP(_xlfn.CONCAT('Team Roster - Final'!$A694," : ",'Team Roster - Final'!$BM694),'Rate Calculations'!$C$4:$S$1100,10,FALSE),"")</f>
        <v/>
      </c>
      <c r="U694" s="225" t="str">
        <f>IFERROR(VLOOKUP(_xlfn.CONCAT('Team Roster - Final'!$A694," : ",'Team Roster - Final'!$BM694),'Rate Calculations'!$C$4:$S$1100,11,FALSE),"")</f>
        <v/>
      </c>
      <c r="V694" s="222" t="str">
        <f t="shared" si="173"/>
        <v/>
      </c>
      <c r="W694" s="222" t="str">
        <f t="shared" si="174"/>
        <v/>
      </c>
      <c r="X694" s="223" t="str">
        <f>IFERROR(VLOOKUP(_xlfn.CONCAT('Team Roster - Final'!$A694," : ",'Team Roster - Final'!$BM694),'Rate Calculations'!$C$4:$S$1100,14,FALSE),"")</f>
        <v/>
      </c>
      <c r="Y694" s="222" t="str">
        <f t="shared" si="175"/>
        <v/>
      </c>
      <c r="Z694" s="222" t="str">
        <f t="shared" si="176"/>
        <v/>
      </c>
      <c r="AA694" s="224" t="str">
        <f>IFERROR(IF(#REF!="Yes",$Y694, $Y694+$Q694*0.5),"")</f>
        <v/>
      </c>
      <c r="AB694" s="224" t="str">
        <f>IFERROR(IF(#REF!="Yes",$Z694, $Z694+$S694*0.5),"")</f>
        <v/>
      </c>
      <c r="AC694" s="220" t="str">
        <f>IFERROR(VLOOKUP(_xlfn.CONCAT('Team Roster - Final'!$A694," : ",'Team Roster - Final'!$BM694),'Rate Calculations'!$C$4:$U$1100,19,FALSE),"")</f>
        <v/>
      </c>
      <c r="AD694" s="220" t="str">
        <f t="shared" si="177"/>
        <v/>
      </c>
      <c r="AE694" s="220" t="str">
        <f t="shared" si="178"/>
        <v/>
      </c>
      <c r="AF694" s="225" t="str">
        <f>IFERROR(VLOOKUP(_xlfn.CONCAT('Team Roster - Final'!$A694," : ",'Team Roster - Final'!$BM694),'Rate Calculations'!$C$4:$AB$1100,22,FALSE),"")</f>
        <v/>
      </c>
      <c r="AG694" s="225" t="str">
        <f>IFERROR(VLOOKUP(_xlfn.CONCAT('Team Roster - Final'!$A694," : ",'Team Roster - Final'!$BM694),'Rate Calculations'!$C$4:$AB$1100,23,FALSE),"")</f>
        <v/>
      </c>
      <c r="AH694" s="222" t="str">
        <f t="shared" si="179"/>
        <v/>
      </c>
      <c r="AI694" s="222" t="str">
        <f t="shared" si="180"/>
        <v/>
      </c>
      <c r="AJ694" s="223" t="str">
        <f>Table1[[#This Row],[Home Office
Net Fee %]]</f>
        <v/>
      </c>
      <c r="AK694" s="222" t="str">
        <f t="shared" si="181"/>
        <v/>
      </c>
      <c r="AL694" s="222" t="str">
        <f t="shared" si="182"/>
        <v/>
      </c>
      <c r="AM694" s="215" t="str">
        <f>IFERROR(IF(#REF!="Yes",$AK694,($AK694+$AD694*0.5)),"")</f>
        <v/>
      </c>
      <c r="AN694" s="215" t="str">
        <f>IFERROR(IF(#REF!="Yes",$AL694,($AL694+$AE694*0.5)),"")</f>
        <v/>
      </c>
      <c r="AO694" s="374" t="str">
        <f>IF(ISBLANK('Team Roster Proposed - FBR'!Q695),"",'Team Roster Proposed - FBR'!Q695)</f>
        <v/>
      </c>
      <c r="AP694" s="226" t="e">
        <f>IF(ISBLANK(#REF!),"",#REF!)</f>
        <v>#REF!</v>
      </c>
      <c r="AQ694" s="226" t="e">
        <f>IF(ISBLANK(#REF!),"",#REF!)</f>
        <v>#REF!</v>
      </c>
      <c r="AR694" s="226" t="e">
        <f>IF(ISBLANK(#REF!),"",#REF!)</f>
        <v>#REF!</v>
      </c>
      <c r="AS694" s="219" t="e">
        <f>IF(ISBLANK(#REF!),"",#REF!)</f>
        <v>#REF!</v>
      </c>
      <c r="AT694" s="219" t="e">
        <f>IF(ISBLANK(#REF!),"",#REF!)</f>
        <v>#REF!</v>
      </c>
      <c r="AU694" s="219" t="e">
        <f>IF(ISBLANK(#REF!),"",#REF!)</f>
        <v>#REF!</v>
      </c>
      <c r="AV694" s="219" t="e">
        <f>IF(ISBLANK(#REF!),"",#REF!)</f>
        <v>#REF!</v>
      </c>
      <c r="AW694" s="219" t="e">
        <f>IF(ISBLANK(#REF!),"",#REF!)</f>
        <v>#REF!</v>
      </c>
      <c r="AX694" s="219" t="e">
        <f>IF(ISBLANK(#REF!),"",#REF!)</f>
        <v>#REF!</v>
      </c>
      <c r="AY694" s="226" t="e">
        <f>IF(ISBLANK(#REF!),"",#REF!)</f>
        <v>#REF!</v>
      </c>
      <c r="AZ694" s="219" t="e">
        <f>IF(ISBLANK(#REF!),"",#REF!)</f>
        <v>#REF!</v>
      </c>
      <c r="BA694" s="219" t="e">
        <f>IF(ISBLANK(#REF!),"",#REF!)</f>
        <v>#REF!</v>
      </c>
      <c r="BB694" s="219" t="e">
        <f>IF(ISBLANK(#REF!),"",#REF!)</f>
        <v>#REF!</v>
      </c>
      <c r="BC694" s="219" t="e">
        <f>IF(ISBLANK(#REF!),"",#REF!)</f>
        <v>#REF!</v>
      </c>
      <c r="BD694" s="219" t="e">
        <f>IF(ISBLANK(#REF!),"",#REF!)</f>
        <v>#REF!</v>
      </c>
      <c r="BE694" s="219" t="e">
        <f>IF(ISBLANK(#REF!),"",#REF!)</f>
        <v>#REF!</v>
      </c>
      <c r="BF694" s="219" t="e">
        <f>IF(ISBLANK(#REF!),"",#REF!)</f>
        <v>#REF!</v>
      </c>
      <c r="BG694" s="219" t="e">
        <f>IF(ISBLANK(#REF!),"",#REF!)</f>
        <v>#REF!</v>
      </c>
      <c r="BH694" s="219" t="e">
        <f>IF(ISBLANK(#REF!),"",#REF!)</f>
        <v>#REF!</v>
      </c>
      <c r="BI694" s="219" t="e">
        <f>IF(ISBLANK(#REF!),"",#REF!)</f>
        <v>#REF!</v>
      </c>
      <c r="BJ694" s="219" t="e">
        <f>IF(ISBLANK(#REF!),"",#REF!)</f>
        <v>#REF!</v>
      </c>
      <c r="BK694" s="219" t="e">
        <f>IF(ISBLANK(#REF!),"",#REF!)</f>
        <v>#REF!</v>
      </c>
      <c r="BL694" s="219" t="e">
        <f>IF(ISBLANK(#REF!),"",#REF!)</f>
        <v>#REF!</v>
      </c>
      <c r="BM694" s="219" t="e">
        <f>IF(ISBLANK(#REF!),"",#REF!)</f>
        <v>#REF!</v>
      </c>
      <c r="BN694" s="219" t="e">
        <f>IF(ISBLANK(#REF!),"",#REF!)</f>
        <v>#REF!</v>
      </c>
      <c r="BO694" s="227" t="e">
        <f t="shared" si="183"/>
        <v>#REF!</v>
      </c>
      <c r="BP694" s="228" t="str">
        <f t="shared" si="186"/>
        <v/>
      </c>
      <c r="BQ694" s="229" t="str">
        <f t="shared" si="170"/>
        <v/>
      </c>
      <c r="BR694" s="228" t="e">
        <f t="shared" si="184"/>
        <v>#REF!</v>
      </c>
      <c r="BS694" s="230" t="e">
        <f t="shared" si="185"/>
        <v>#REF!</v>
      </c>
    </row>
    <row r="695" spans="1:71">
      <c r="A695" s="213" t="e">
        <f>IF(ISBLANK(#REF!),"",#REF!)</f>
        <v>#REF!</v>
      </c>
      <c r="B695" s="214" t="e">
        <f>IF(ISBLANK(#REF!),"",#REF!)</f>
        <v>#REF!</v>
      </c>
      <c r="C695" s="214" t="e">
        <f>IF(ISBLANK(#REF!),"",#REF!)</f>
        <v>#REF!</v>
      </c>
      <c r="D695" s="214" t="e">
        <f>IF(ISBLANK(#REF!),"",#REF!)</f>
        <v>#REF!</v>
      </c>
      <c r="E695" s="214" t="e">
        <f>IF(ISBLANK(#REF!),"",#REF!)</f>
        <v>#REF!</v>
      </c>
      <c r="F695" s="214" t="e">
        <f>IF(ISBLANK(#REF!),"",#REF!)</f>
        <v>#REF!</v>
      </c>
      <c r="G695" s="214" t="e">
        <f>IF(ISBLANK(#REF!),"",#REF!)</f>
        <v>#REF!</v>
      </c>
      <c r="H695" s="215" t="e">
        <f>IF(ISBLANK(#REF!),"",#REF!)</f>
        <v>#REF!</v>
      </c>
      <c r="I695" s="214" t="e">
        <f>IF(ISBLANK(#REF!),"",#REF!)</f>
        <v>#REF!</v>
      </c>
      <c r="J695" s="216" t="e">
        <f>IF(ISBLANK(#REF!),"",#REF!)</f>
        <v>#REF!</v>
      </c>
      <c r="K695" s="217" t="e">
        <f>IF(ISBLANK(#REF!),"",#REF!)</f>
        <v>#REF!</v>
      </c>
      <c r="L695" s="217" t="e">
        <f>IF(ISBLANK(#REF!),"",#REF!)</f>
        <v>#REF!</v>
      </c>
      <c r="M695" s="218" t="e">
        <f>IF(ISBLANK(#REF!),"",#REF!)</f>
        <v>#REF!</v>
      </c>
      <c r="N695" s="218" t="e">
        <f>IF(ISBLANK(#REF!),"",#REF!)</f>
        <v>#REF!</v>
      </c>
      <c r="O695" s="220" t="str">
        <f>IFERROR(VLOOKUP(_xlfn.CONCAT('Team Roster - Final'!$A695," : ",'Team Roster - Final'!$BM695),'Rate Calculations'!$C$4:$G$1100,5,FALSE),"")</f>
        <v/>
      </c>
      <c r="P695" s="225">
        <f>IF(ISBLANK('Rate Calculations'!$H697),"",'Rate Calculations'!$H697)</f>
        <v>1.7500000000000002E-2</v>
      </c>
      <c r="Q695" s="220" t="str">
        <f t="shared" si="171"/>
        <v/>
      </c>
      <c r="R695" s="221">
        <f>IF(ISBLANK('Rate Calculations'!$J697),"",'Rate Calculations'!$J697)</f>
        <v>3.5000000000000003E-2</v>
      </c>
      <c r="S695" s="220" t="str">
        <f t="shared" si="172"/>
        <v/>
      </c>
      <c r="T695" s="225" t="str">
        <f>IFERROR(VLOOKUP(_xlfn.CONCAT('Team Roster - Final'!$A695," : ",'Team Roster - Final'!$BM695),'Rate Calculations'!$C$4:$S$1100,10,FALSE),"")</f>
        <v/>
      </c>
      <c r="U695" s="225" t="str">
        <f>IFERROR(VLOOKUP(_xlfn.CONCAT('Team Roster - Final'!$A695," : ",'Team Roster - Final'!$BM695),'Rate Calculations'!$C$4:$S$1100,11,FALSE),"")</f>
        <v/>
      </c>
      <c r="V695" s="222" t="str">
        <f t="shared" si="173"/>
        <v/>
      </c>
      <c r="W695" s="222" t="str">
        <f t="shared" si="174"/>
        <v/>
      </c>
      <c r="X695" s="223" t="str">
        <f>IFERROR(VLOOKUP(_xlfn.CONCAT('Team Roster - Final'!$A695," : ",'Team Roster - Final'!$BM695),'Rate Calculations'!$C$4:$S$1100,14,FALSE),"")</f>
        <v/>
      </c>
      <c r="Y695" s="222" t="str">
        <f t="shared" si="175"/>
        <v/>
      </c>
      <c r="Z695" s="222" t="str">
        <f t="shared" si="176"/>
        <v/>
      </c>
      <c r="AA695" s="224" t="str">
        <f>IFERROR(IF(#REF!="Yes",$Y695, $Y695+$Q695*0.5),"")</f>
        <v/>
      </c>
      <c r="AB695" s="224" t="str">
        <f>IFERROR(IF(#REF!="Yes",$Z695, $Z695+$S695*0.5),"")</f>
        <v/>
      </c>
      <c r="AC695" s="220" t="str">
        <f>IFERROR(VLOOKUP(_xlfn.CONCAT('Team Roster - Final'!$A695," : ",'Team Roster - Final'!$BM695),'Rate Calculations'!$C$4:$U$1100,19,FALSE),"")</f>
        <v/>
      </c>
      <c r="AD695" s="220" t="str">
        <f t="shared" si="177"/>
        <v/>
      </c>
      <c r="AE695" s="220" t="str">
        <f t="shared" si="178"/>
        <v/>
      </c>
      <c r="AF695" s="225" t="str">
        <f>IFERROR(VLOOKUP(_xlfn.CONCAT('Team Roster - Final'!$A695," : ",'Team Roster - Final'!$BM695),'Rate Calculations'!$C$4:$AB$1100,22,FALSE),"")</f>
        <v/>
      </c>
      <c r="AG695" s="225" t="str">
        <f>IFERROR(VLOOKUP(_xlfn.CONCAT('Team Roster - Final'!$A695," : ",'Team Roster - Final'!$BM695),'Rate Calculations'!$C$4:$AB$1100,23,FALSE),"")</f>
        <v/>
      </c>
      <c r="AH695" s="222" t="str">
        <f t="shared" si="179"/>
        <v/>
      </c>
      <c r="AI695" s="222" t="str">
        <f t="shared" si="180"/>
        <v/>
      </c>
      <c r="AJ695" s="223" t="str">
        <f>Table1[[#This Row],[Home Office
Net Fee %]]</f>
        <v/>
      </c>
      <c r="AK695" s="222" t="str">
        <f t="shared" si="181"/>
        <v/>
      </c>
      <c r="AL695" s="222" t="str">
        <f t="shared" si="182"/>
        <v/>
      </c>
      <c r="AM695" s="215" t="str">
        <f>IFERROR(IF(#REF!="Yes",$AK695,($AK695+$AD695*0.5)),"")</f>
        <v/>
      </c>
      <c r="AN695" s="215" t="str">
        <f>IFERROR(IF(#REF!="Yes",$AL695,($AL695+$AE695*0.5)),"")</f>
        <v/>
      </c>
      <c r="AO695" s="374" t="str">
        <f>IF(ISBLANK('Team Roster Proposed - FBR'!Q696),"",'Team Roster Proposed - FBR'!Q696)</f>
        <v/>
      </c>
      <c r="AP695" s="226" t="e">
        <f>IF(ISBLANK(#REF!),"",#REF!)</f>
        <v>#REF!</v>
      </c>
      <c r="AQ695" s="226" t="e">
        <f>IF(ISBLANK(#REF!),"",#REF!)</f>
        <v>#REF!</v>
      </c>
      <c r="AR695" s="226" t="e">
        <f>IF(ISBLANK(#REF!),"",#REF!)</f>
        <v>#REF!</v>
      </c>
      <c r="AS695" s="219" t="e">
        <f>IF(ISBLANK(#REF!),"",#REF!)</f>
        <v>#REF!</v>
      </c>
      <c r="AT695" s="219" t="e">
        <f>IF(ISBLANK(#REF!),"",#REF!)</f>
        <v>#REF!</v>
      </c>
      <c r="AU695" s="219" t="e">
        <f>IF(ISBLANK(#REF!),"",#REF!)</f>
        <v>#REF!</v>
      </c>
      <c r="AV695" s="219" t="e">
        <f>IF(ISBLANK(#REF!),"",#REF!)</f>
        <v>#REF!</v>
      </c>
      <c r="AW695" s="219" t="e">
        <f>IF(ISBLANK(#REF!),"",#REF!)</f>
        <v>#REF!</v>
      </c>
      <c r="AX695" s="219" t="e">
        <f>IF(ISBLANK(#REF!),"",#REF!)</f>
        <v>#REF!</v>
      </c>
      <c r="AY695" s="226" t="e">
        <f>IF(ISBLANK(#REF!),"",#REF!)</f>
        <v>#REF!</v>
      </c>
      <c r="AZ695" s="219" t="e">
        <f>IF(ISBLANK(#REF!),"",#REF!)</f>
        <v>#REF!</v>
      </c>
      <c r="BA695" s="219" t="e">
        <f>IF(ISBLANK(#REF!),"",#REF!)</f>
        <v>#REF!</v>
      </c>
      <c r="BB695" s="219" t="e">
        <f>IF(ISBLANK(#REF!),"",#REF!)</f>
        <v>#REF!</v>
      </c>
      <c r="BC695" s="219" t="e">
        <f>IF(ISBLANK(#REF!),"",#REF!)</f>
        <v>#REF!</v>
      </c>
      <c r="BD695" s="219" t="e">
        <f>IF(ISBLANK(#REF!),"",#REF!)</f>
        <v>#REF!</v>
      </c>
      <c r="BE695" s="219" t="e">
        <f>IF(ISBLANK(#REF!),"",#REF!)</f>
        <v>#REF!</v>
      </c>
      <c r="BF695" s="219" t="e">
        <f>IF(ISBLANK(#REF!),"",#REF!)</f>
        <v>#REF!</v>
      </c>
      <c r="BG695" s="219" t="e">
        <f>IF(ISBLANK(#REF!),"",#REF!)</f>
        <v>#REF!</v>
      </c>
      <c r="BH695" s="219" t="e">
        <f>IF(ISBLANK(#REF!),"",#REF!)</f>
        <v>#REF!</v>
      </c>
      <c r="BI695" s="219" t="e">
        <f>IF(ISBLANK(#REF!),"",#REF!)</f>
        <v>#REF!</v>
      </c>
      <c r="BJ695" s="219" t="e">
        <f>IF(ISBLANK(#REF!),"",#REF!)</f>
        <v>#REF!</v>
      </c>
      <c r="BK695" s="219" t="e">
        <f>IF(ISBLANK(#REF!),"",#REF!)</f>
        <v>#REF!</v>
      </c>
      <c r="BL695" s="219" t="e">
        <f>IF(ISBLANK(#REF!),"",#REF!)</f>
        <v>#REF!</v>
      </c>
      <c r="BM695" s="219" t="e">
        <f>IF(ISBLANK(#REF!),"",#REF!)</f>
        <v>#REF!</v>
      </c>
      <c r="BN695" s="219" t="e">
        <f>IF(ISBLANK(#REF!),"",#REF!)</f>
        <v>#REF!</v>
      </c>
      <c r="BO695" s="227" t="e">
        <f t="shared" si="183"/>
        <v>#REF!</v>
      </c>
      <c r="BP695" s="228" t="str">
        <f t="shared" si="186"/>
        <v/>
      </c>
      <c r="BQ695" s="229" t="str">
        <f t="shared" si="170"/>
        <v/>
      </c>
      <c r="BR695" s="228" t="e">
        <f t="shared" si="184"/>
        <v>#REF!</v>
      </c>
      <c r="BS695" s="230" t="e">
        <f t="shared" si="185"/>
        <v>#REF!</v>
      </c>
    </row>
    <row r="696" spans="1:71">
      <c r="A696" s="213" t="e">
        <f>IF(ISBLANK(#REF!),"",#REF!)</f>
        <v>#REF!</v>
      </c>
      <c r="B696" s="214" t="e">
        <f>IF(ISBLANK(#REF!),"",#REF!)</f>
        <v>#REF!</v>
      </c>
      <c r="C696" s="214" t="e">
        <f>IF(ISBLANK(#REF!),"",#REF!)</f>
        <v>#REF!</v>
      </c>
      <c r="D696" s="214" t="e">
        <f>IF(ISBLANK(#REF!),"",#REF!)</f>
        <v>#REF!</v>
      </c>
      <c r="E696" s="214" t="e">
        <f>IF(ISBLANK(#REF!),"",#REF!)</f>
        <v>#REF!</v>
      </c>
      <c r="F696" s="214" t="e">
        <f>IF(ISBLANK(#REF!),"",#REF!)</f>
        <v>#REF!</v>
      </c>
      <c r="G696" s="214" t="e">
        <f>IF(ISBLANK(#REF!),"",#REF!)</f>
        <v>#REF!</v>
      </c>
      <c r="H696" s="215" t="e">
        <f>IF(ISBLANK(#REF!),"",#REF!)</f>
        <v>#REF!</v>
      </c>
      <c r="I696" s="214" t="e">
        <f>IF(ISBLANK(#REF!),"",#REF!)</f>
        <v>#REF!</v>
      </c>
      <c r="J696" s="216" t="e">
        <f>IF(ISBLANK(#REF!),"",#REF!)</f>
        <v>#REF!</v>
      </c>
      <c r="K696" s="217" t="e">
        <f>IF(ISBLANK(#REF!),"",#REF!)</f>
        <v>#REF!</v>
      </c>
      <c r="L696" s="217" t="e">
        <f>IF(ISBLANK(#REF!),"",#REF!)</f>
        <v>#REF!</v>
      </c>
      <c r="M696" s="218" t="e">
        <f>IF(ISBLANK(#REF!),"",#REF!)</f>
        <v>#REF!</v>
      </c>
      <c r="N696" s="218" t="e">
        <f>IF(ISBLANK(#REF!),"",#REF!)</f>
        <v>#REF!</v>
      </c>
      <c r="O696" s="220" t="str">
        <f>IFERROR(VLOOKUP(_xlfn.CONCAT('Team Roster - Final'!$A696," : ",'Team Roster - Final'!$BM696),'Rate Calculations'!$C$4:$G$1100,5,FALSE),"")</f>
        <v/>
      </c>
      <c r="P696" s="225">
        <f>IF(ISBLANK('Rate Calculations'!$H698),"",'Rate Calculations'!$H698)</f>
        <v>1.7500000000000002E-2</v>
      </c>
      <c r="Q696" s="220" t="str">
        <f t="shared" si="171"/>
        <v/>
      </c>
      <c r="R696" s="221">
        <f>IF(ISBLANK('Rate Calculations'!$J698),"",'Rate Calculations'!$J698)</f>
        <v>3.5000000000000003E-2</v>
      </c>
      <c r="S696" s="220" t="str">
        <f t="shared" si="172"/>
        <v/>
      </c>
      <c r="T696" s="225" t="str">
        <f>IFERROR(VLOOKUP(_xlfn.CONCAT('Team Roster - Final'!$A696," : ",'Team Roster - Final'!$BM696),'Rate Calculations'!$C$4:$S$1100,10,FALSE),"")</f>
        <v/>
      </c>
      <c r="U696" s="225" t="str">
        <f>IFERROR(VLOOKUP(_xlfn.CONCAT('Team Roster - Final'!$A696," : ",'Team Roster - Final'!$BM696),'Rate Calculations'!$C$4:$S$1100,11,FALSE),"")</f>
        <v/>
      </c>
      <c r="V696" s="222" t="str">
        <f t="shared" si="173"/>
        <v/>
      </c>
      <c r="W696" s="222" t="str">
        <f t="shared" si="174"/>
        <v/>
      </c>
      <c r="X696" s="223" t="str">
        <f>IFERROR(VLOOKUP(_xlfn.CONCAT('Team Roster - Final'!$A696," : ",'Team Roster - Final'!$BM696),'Rate Calculations'!$C$4:$S$1100,14,FALSE),"")</f>
        <v/>
      </c>
      <c r="Y696" s="222" t="str">
        <f t="shared" si="175"/>
        <v/>
      </c>
      <c r="Z696" s="222" t="str">
        <f t="shared" si="176"/>
        <v/>
      </c>
      <c r="AA696" s="224" t="str">
        <f>IFERROR(IF(#REF!="Yes",$Y696, $Y696+$Q696*0.5),"")</f>
        <v/>
      </c>
      <c r="AB696" s="224" t="str">
        <f>IFERROR(IF(#REF!="Yes",$Z696, $Z696+$S696*0.5),"")</f>
        <v/>
      </c>
      <c r="AC696" s="220" t="str">
        <f>IFERROR(VLOOKUP(_xlfn.CONCAT('Team Roster - Final'!$A696," : ",'Team Roster - Final'!$BM696),'Rate Calculations'!$C$4:$U$1100,19,FALSE),"")</f>
        <v/>
      </c>
      <c r="AD696" s="220" t="str">
        <f t="shared" si="177"/>
        <v/>
      </c>
      <c r="AE696" s="220" t="str">
        <f t="shared" si="178"/>
        <v/>
      </c>
      <c r="AF696" s="225" t="str">
        <f>IFERROR(VLOOKUP(_xlfn.CONCAT('Team Roster - Final'!$A696," : ",'Team Roster - Final'!$BM696),'Rate Calculations'!$C$4:$AB$1100,22,FALSE),"")</f>
        <v/>
      </c>
      <c r="AG696" s="225" t="str">
        <f>IFERROR(VLOOKUP(_xlfn.CONCAT('Team Roster - Final'!$A696," : ",'Team Roster - Final'!$BM696),'Rate Calculations'!$C$4:$AB$1100,23,FALSE),"")</f>
        <v/>
      </c>
      <c r="AH696" s="222" t="str">
        <f t="shared" si="179"/>
        <v/>
      </c>
      <c r="AI696" s="222" t="str">
        <f t="shared" si="180"/>
        <v/>
      </c>
      <c r="AJ696" s="223" t="str">
        <f>Table1[[#This Row],[Home Office
Net Fee %]]</f>
        <v/>
      </c>
      <c r="AK696" s="222" t="str">
        <f t="shared" si="181"/>
        <v/>
      </c>
      <c r="AL696" s="222" t="str">
        <f t="shared" si="182"/>
        <v/>
      </c>
      <c r="AM696" s="215" t="str">
        <f>IFERROR(IF(#REF!="Yes",$AK696,($AK696+$AD696*0.5)),"")</f>
        <v/>
      </c>
      <c r="AN696" s="215" t="str">
        <f>IFERROR(IF(#REF!="Yes",$AL696,($AL696+$AE696*0.5)),"")</f>
        <v/>
      </c>
      <c r="AO696" s="374" t="str">
        <f>IF(ISBLANK('Team Roster Proposed - FBR'!Q697),"",'Team Roster Proposed - FBR'!Q697)</f>
        <v/>
      </c>
      <c r="AP696" s="226" t="e">
        <f>IF(ISBLANK(#REF!),"",#REF!)</f>
        <v>#REF!</v>
      </c>
      <c r="AQ696" s="226" t="e">
        <f>IF(ISBLANK(#REF!),"",#REF!)</f>
        <v>#REF!</v>
      </c>
      <c r="AR696" s="226" t="e">
        <f>IF(ISBLANK(#REF!),"",#REF!)</f>
        <v>#REF!</v>
      </c>
      <c r="AS696" s="219" t="e">
        <f>IF(ISBLANK(#REF!),"",#REF!)</f>
        <v>#REF!</v>
      </c>
      <c r="AT696" s="219" t="e">
        <f>IF(ISBLANK(#REF!),"",#REF!)</f>
        <v>#REF!</v>
      </c>
      <c r="AU696" s="219" t="e">
        <f>IF(ISBLANK(#REF!),"",#REF!)</f>
        <v>#REF!</v>
      </c>
      <c r="AV696" s="219" t="e">
        <f>IF(ISBLANK(#REF!),"",#REF!)</f>
        <v>#REF!</v>
      </c>
      <c r="AW696" s="219" t="e">
        <f>IF(ISBLANK(#REF!),"",#REF!)</f>
        <v>#REF!</v>
      </c>
      <c r="AX696" s="219" t="e">
        <f>IF(ISBLANK(#REF!),"",#REF!)</f>
        <v>#REF!</v>
      </c>
      <c r="AY696" s="226" t="e">
        <f>IF(ISBLANK(#REF!),"",#REF!)</f>
        <v>#REF!</v>
      </c>
      <c r="AZ696" s="219" t="e">
        <f>IF(ISBLANK(#REF!),"",#REF!)</f>
        <v>#REF!</v>
      </c>
      <c r="BA696" s="219" t="e">
        <f>IF(ISBLANK(#REF!),"",#REF!)</f>
        <v>#REF!</v>
      </c>
      <c r="BB696" s="219" t="e">
        <f>IF(ISBLANK(#REF!),"",#REF!)</f>
        <v>#REF!</v>
      </c>
      <c r="BC696" s="219" t="e">
        <f>IF(ISBLANK(#REF!),"",#REF!)</f>
        <v>#REF!</v>
      </c>
      <c r="BD696" s="219" t="e">
        <f>IF(ISBLANK(#REF!),"",#REF!)</f>
        <v>#REF!</v>
      </c>
      <c r="BE696" s="219" t="e">
        <f>IF(ISBLANK(#REF!),"",#REF!)</f>
        <v>#REF!</v>
      </c>
      <c r="BF696" s="219" t="e">
        <f>IF(ISBLANK(#REF!),"",#REF!)</f>
        <v>#REF!</v>
      </c>
      <c r="BG696" s="219" t="e">
        <f>IF(ISBLANK(#REF!),"",#REF!)</f>
        <v>#REF!</v>
      </c>
      <c r="BH696" s="219" t="e">
        <f>IF(ISBLANK(#REF!),"",#REF!)</f>
        <v>#REF!</v>
      </c>
      <c r="BI696" s="219" t="e">
        <f>IF(ISBLANK(#REF!),"",#REF!)</f>
        <v>#REF!</v>
      </c>
      <c r="BJ696" s="219" t="e">
        <f>IF(ISBLANK(#REF!),"",#REF!)</f>
        <v>#REF!</v>
      </c>
      <c r="BK696" s="219" t="e">
        <f>IF(ISBLANK(#REF!),"",#REF!)</f>
        <v>#REF!</v>
      </c>
      <c r="BL696" s="219" t="e">
        <f>IF(ISBLANK(#REF!),"",#REF!)</f>
        <v>#REF!</v>
      </c>
      <c r="BM696" s="219" t="e">
        <f>IF(ISBLANK(#REF!),"",#REF!)</f>
        <v>#REF!</v>
      </c>
      <c r="BN696" s="219" t="e">
        <f>IF(ISBLANK(#REF!),"",#REF!)</f>
        <v>#REF!</v>
      </c>
      <c r="BO696" s="227" t="e">
        <f t="shared" si="183"/>
        <v>#REF!</v>
      </c>
      <c r="BP696" s="228" t="str">
        <f t="shared" si="186"/>
        <v/>
      </c>
      <c r="BQ696" s="229" t="str">
        <f t="shared" si="170"/>
        <v/>
      </c>
      <c r="BR696" s="228" t="e">
        <f t="shared" si="184"/>
        <v>#REF!</v>
      </c>
      <c r="BS696" s="230" t="e">
        <f t="shared" si="185"/>
        <v>#REF!</v>
      </c>
    </row>
    <row r="697" spans="1:71">
      <c r="A697" s="213" t="e">
        <f>IF(ISBLANK(#REF!),"",#REF!)</f>
        <v>#REF!</v>
      </c>
      <c r="B697" s="214" t="e">
        <f>IF(ISBLANK(#REF!),"",#REF!)</f>
        <v>#REF!</v>
      </c>
      <c r="C697" s="214" t="e">
        <f>IF(ISBLANK(#REF!),"",#REF!)</f>
        <v>#REF!</v>
      </c>
      <c r="D697" s="214" t="e">
        <f>IF(ISBLANK(#REF!),"",#REF!)</f>
        <v>#REF!</v>
      </c>
      <c r="E697" s="214" t="e">
        <f>IF(ISBLANK(#REF!),"",#REF!)</f>
        <v>#REF!</v>
      </c>
      <c r="F697" s="214" t="e">
        <f>IF(ISBLANK(#REF!),"",#REF!)</f>
        <v>#REF!</v>
      </c>
      <c r="G697" s="214" t="e">
        <f>IF(ISBLANK(#REF!),"",#REF!)</f>
        <v>#REF!</v>
      </c>
      <c r="H697" s="215" t="e">
        <f>IF(ISBLANK(#REF!),"",#REF!)</f>
        <v>#REF!</v>
      </c>
      <c r="I697" s="214" t="e">
        <f>IF(ISBLANK(#REF!),"",#REF!)</f>
        <v>#REF!</v>
      </c>
      <c r="J697" s="216" t="e">
        <f>IF(ISBLANK(#REF!),"",#REF!)</f>
        <v>#REF!</v>
      </c>
      <c r="K697" s="217" t="e">
        <f>IF(ISBLANK(#REF!),"",#REF!)</f>
        <v>#REF!</v>
      </c>
      <c r="L697" s="217" t="e">
        <f>IF(ISBLANK(#REF!),"",#REF!)</f>
        <v>#REF!</v>
      </c>
      <c r="M697" s="218" t="e">
        <f>IF(ISBLANK(#REF!),"",#REF!)</f>
        <v>#REF!</v>
      </c>
      <c r="N697" s="218" t="e">
        <f>IF(ISBLANK(#REF!),"",#REF!)</f>
        <v>#REF!</v>
      </c>
      <c r="O697" s="220" t="str">
        <f>IFERROR(VLOOKUP(_xlfn.CONCAT('Team Roster - Final'!$A697," : ",'Team Roster - Final'!$BM697),'Rate Calculations'!$C$4:$G$1100,5,FALSE),"")</f>
        <v/>
      </c>
      <c r="P697" s="225">
        <f>IF(ISBLANK('Rate Calculations'!$H699),"",'Rate Calculations'!$H699)</f>
        <v>1.7500000000000002E-2</v>
      </c>
      <c r="Q697" s="220" t="str">
        <f t="shared" si="171"/>
        <v/>
      </c>
      <c r="R697" s="221">
        <f>IF(ISBLANK('Rate Calculations'!$J699),"",'Rate Calculations'!$J699)</f>
        <v>3.5000000000000003E-2</v>
      </c>
      <c r="S697" s="220" t="str">
        <f t="shared" si="172"/>
        <v/>
      </c>
      <c r="T697" s="225" t="str">
        <f>IFERROR(VLOOKUP(_xlfn.CONCAT('Team Roster - Final'!$A697," : ",'Team Roster - Final'!$BM697),'Rate Calculations'!$C$4:$S$1100,10,FALSE),"")</f>
        <v/>
      </c>
      <c r="U697" s="225" t="str">
        <f>IFERROR(VLOOKUP(_xlfn.CONCAT('Team Roster - Final'!$A697," : ",'Team Roster - Final'!$BM697),'Rate Calculations'!$C$4:$S$1100,11,FALSE),"")</f>
        <v/>
      </c>
      <c r="V697" s="222" t="str">
        <f t="shared" si="173"/>
        <v/>
      </c>
      <c r="W697" s="222" t="str">
        <f t="shared" si="174"/>
        <v/>
      </c>
      <c r="X697" s="223" t="str">
        <f>IFERROR(VLOOKUP(_xlfn.CONCAT('Team Roster - Final'!$A697," : ",'Team Roster - Final'!$BM697),'Rate Calculations'!$C$4:$S$1100,14,FALSE),"")</f>
        <v/>
      </c>
      <c r="Y697" s="222" t="str">
        <f t="shared" si="175"/>
        <v/>
      </c>
      <c r="Z697" s="222" t="str">
        <f t="shared" si="176"/>
        <v/>
      </c>
      <c r="AA697" s="224" t="str">
        <f>IFERROR(IF(#REF!="Yes",$Y697, $Y697+$Q697*0.5),"")</f>
        <v/>
      </c>
      <c r="AB697" s="224" t="str">
        <f>IFERROR(IF(#REF!="Yes",$Z697, $Z697+$S697*0.5),"")</f>
        <v/>
      </c>
      <c r="AC697" s="220" t="str">
        <f>IFERROR(VLOOKUP(_xlfn.CONCAT('Team Roster - Final'!$A697," : ",'Team Roster - Final'!$BM697),'Rate Calculations'!$C$4:$U$1100,19,FALSE),"")</f>
        <v/>
      </c>
      <c r="AD697" s="220" t="str">
        <f t="shared" si="177"/>
        <v/>
      </c>
      <c r="AE697" s="220" t="str">
        <f t="shared" si="178"/>
        <v/>
      </c>
      <c r="AF697" s="225" t="str">
        <f>IFERROR(VLOOKUP(_xlfn.CONCAT('Team Roster - Final'!$A697," : ",'Team Roster - Final'!$BM697),'Rate Calculations'!$C$4:$AB$1100,22,FALSE),"")</f>
        <v/>
      </c>
      <c r="AG697" s="225" t="str">
        <f>IFERROR(VLOOKUP(_xlfn.CONCAT('Team Roster - Final'!$A697," : ",'Team Roster - Final'!$BM697),'Rate Calculations'!$C$4:$AB$1100,23,FALSE),"")</f>
        <v/>
      </c>
      <c r="AH697" s="222" t="str">
        <f t="shared" si="179"/>
        <v/>
      </c>
      <c r="AI697" s="222" t="str">
        <f t="shared" si="180"/>
        <v/>
      </c>
      <c r="AJ697" s="223" t="str">
        <f>Table1[[#This Row],[Home Office
Net Fee %]]</f>
        <v/>
      </c>
      <c r="AK697" s="222" t="str">
        <f t="shared" si="181"/>
        <v/>
      </c>
      <c r="AL697" s="222" t="str">
        <f t="shared" si="182"/>
        <v/>
      </c>
      <c r="AM697" s="215" t="str">
        <f>IFERROR(IF(#REF!="Yes",$AK697,($AK697+$AD697*0.5)),"")</f>
        <v/>
      </c>
      <c r="AN697" s="215" t="str">
        <f>IFERROR(IF(#REF!="Yes",$AL697,($AL697+$AE697*0.5)),"")</f>
        <v/>
      </c>
      <c r="AO697" s="374" t="str">
        <f>IF(ISBLANK('Team Roster Proposed - FBR'!Q698),"",'Team Roster Proposed - FBR'!Q698)</f>
        <v/>
      </c>
      <c r="AP697" s="226" t="e">
        <f>IF(ISBLANK(#REF!),"",#REF!)</f>
        <v>#REF!</v>
      </c>
      <c r="AQ697" s="226" t="e">
        <f>IF(ISBLANK(#REF!),"",#REF!)</f>
        <v>#REF!</v>
      </c>
      <c r="AR697" s="226" t="e">
        <f>IF(ISBLANK(#REF!),"",#REF!)</f>
        <v>#REF!</v>
      </c>
      <c r="AS697" s="219" t="e">
        <f>IF(ISBLANK(#REF!),"",#REF!)</f>
        <v>#REF!</v>
      </c>
      <c r="AT697" s="219" t="e">
        <f>IF(ISBLANK(#REF!),"",#REF!)</f>
        <v>#REF!</v>
      </c>
      <c r="AU697" s="219" t="e">
        <f>IF(ISBLANK(#REF!),"",#REF!)</f>
        <v>#REF!</v>
      </c>
      <c r="AV697" s="219" t="e">
        <f>IF(ISBLANK(#REF!),"",#REF!)</f>
        <v>#REF!</v>
      </c>
      <c r="AW697" s="219" t="e">
        <f>IF(ISBLANK(#REF!),"",#REF!)</f>
        <v>#REF!</v>
      </c>
      <c r="AX697" s="219" t="e">
        <f>IF(ISBLANK(#REF!),"",#REF!)</f>
        <v>#REF!</v>
      </c>
      <c r="AY697" s="226" t="e">
        <f>IF(ISBLANK(#REF!),"",#REF!)</f>
        <v>#REF!</v>
      </c>
      <c r="AZ697" s="219" t="e">
        <f>IF(ISBLANK(#REF!),"",#REF!)</f>
        <v>#REF!</v>
      </c>
      <c r="BA697" s="219" t="e">
        <f>IF(ISBLANK(#REF!),"",#REF!)</f>
        <v>#REF!</v>
      </c>
      <c r="BB697" s="219" t="e">
        <f>IF(ISBLANK(#REF!),"",#REF!)</f>
        <v>#REF!</v>
      </c>
      <c r="BC697" s="219" t="e">
        <f>IF(ISBLANK(#REF!),"",#REF!)</f>
        <v>#REF!</v>
      </c>
      <c r="BD697" s="219" t="e">
        <f>IF(ISBLANK(#REF!),"",#REF!)</f>
        <v>#REF!</v>
      </c>
      <c r="BE697" s="219" t="e">
        <f>IF(ISBLANK(#REF!),"",#REF!)</f>
        <v>#REF!</v>
      </c>
      <c r="BF697" s="219" t="e">
        <f>IF(ISBLANK(#REF!),"",#REF!)</f>
        <v>#REF!</v>
      </c>
      <c r="BG697" s="219" t="e">
        <f>IF(ISBLANK(#REF!),"",#REF!)</f>
        <v>#REF!</v>
      </c>
      <c r="BH697" s="219" t="e">
        <f>IF(ISBLANK(#REF!),"",#REF!)</f>
        <v>#REF!</v>
      </c>
      <c r="BI697" s="219" t="e">
        <f>IF(ISBLANK(#REF!),"",#REF!)</f>
        <v>#REF!</v>
      </c>
      <c r="BJ697" s="219" t="e">
        <f>IF(ISBLANK(#REF!),"",#REF!)</f>
        <v>#REF!</v>
      </c>
      <c r="BK697" s="219" t="e">
        <f>IF(ISBLANK(#REF!),"",#REF!)</f>
        <v>#REF!</v>
      </c>
      <c r="BL697" s="219" t="e">
        <f>IF(ISBLANK(#REF!),"",#REF!)</f>
        <v>#REF!</v>
      </c>
      <c r="BM697" s="219" t="e">
        <f>IF(ISBLANK(#REF!),"",#REF!)</f>
        <v>#REF!</v>
      </c>
      <c r="BN697" s="219" t="e">
        <f>IF(ISBLANK(#REF!),"",#REF!)</f>
        <v>#REF!</v>
      </c>
      <c r="BO697" s="227" t="e">
        <f t="shared" si="183"/>
        <v>#REF!</v>
      </c>
      <c r="BP697" s="228" t="str">
        <f t="shared" si="186"/>
        <v/>
      </c>
      <c r="BQ697" s="229" t="str">
        <f t="shared" si="170"/>
        <v/>
      </c>
      <c r="BR697" s="228" t="e">
        <f t="shared" si="184"/>
        <v>#REF!</v>
      </c>
      <c r="BS697" s="230" t="e">
        <f t="shared" si="185"/>
        <v>#REF!</v>
      </c>
    </row>
    <row r="698" spans="1:71">
      <c r="A698" s="213" t="e">
        <f>IF(ISBLANK(#REF!),"",#REF!)</f>
        <v>#REF!</v>
      </c>
      <c r="B698" s="214" t="e">
        <f>IF(ISBLANK(#REF!),"",#REF!)</f>
        <v>#REF!</v>
      </c>
      <c r="C698" s="214" t="e">
        <f>IF(ISBLANK(#REF!),"",#REF!)</f>
        <v>#REF!</v>
      </c>
      <c r="D698" s="214" t="e">
        <f>IF(ISBLANK(#REF!),"",#REF!)</f>
        <v>#REF!</v>
      </c>
      <c r="E698" s="214" t="e">
        <f>IF(ISBLANK(#REF!),"",#REF!)</f>
        <v>#REF!</v>
      </c>
      <c r="F698" s="214" t="e">
        <f>IF(ISBLANK(#REF!),"",#REF!)</f>
        <v>#REF!</v>
      </c>
      <c r="G698" s="214" t="e">
        <f>IF(ISBLANK(#REF!),"",#REF!)</f>
        <v>#REF!</v>
      </c>
      <c r="H698" s="215" t="e">
        <f>IF(ISBLANK(#REF!),"",#REF!)</f>
        <v>#REF!</v>
      </c>
      <c r="I698" s="214" t="e">
        <f>IF(ISBLANK(#REF!),"",#REF!)</f>
        <v>#REF!</v>
      </c>
      <c r="J698" s="216" t="e">
        <f>IF(ISBLANK(#REF!),"",#REF!)</f>
        <v>#REF!</v>
      </c>
      <c r="K698" s="217" t="e">
        <f>IF(ISBLANK(#REF!),"",#REF!)</f>
        <v>#REF!</v>
      </c>
      <c r="L698" s="217" t="e">
        <f>IF(ISBLANK(#REF!),"",#REF!)</f>
        <v>#REF!</v>
      </c>
      <c r="M698" s="218" t="e">
        <f>IF(ISBLANK(#REF!),"",#REF!)</f>
        <v>#REF!</v>
      </c>
      <c r="N698" s="218" t="e">
        <f>IF(ISBLANK(#REF!),"",#REF!)</f>
        <v>#REF!</v>
      </c>
      <c r="O698" s="220" t="str">
        <f>IFERROR(VLOOKUP(_xlfn.CONCAT('Team Roster - Final'!$A698," : ",'Team Roster - Final'!$BM698),'Rate Calculations'!$C$4:$G$1100,5,FALSE),"")</f>
        <v/>
      </c>
      <c r="P698" s="225">
        <f>IF(ISBLANK('Rate Calculations'!$H700),"",'Rate Calculations'!$H700)</f>
        <v>1.7500000000000002E-2</v>
      </c>
      <c r="Q698" s="220" t="str">
        <f t="shared" si="171"/>
        <v/>
      </c>
      <c r="R698" s="221">
        <f>IF(ISBLANK('Rate Calculations'!$J700),"",'Rate Calculations'!$J700)</f>
        <v>3.5000000000000003E-2</v>
      </c>
      <c r="S698" s="220" t="str">
        <f t="shared" si="172"/>
        <v/>
      </c>
      <c r="T698" s="225" t="str">
        <f>IFERROR(VLOOKUP(_xlfn.CONCAT('Team Roster - Final'!$A698," : ",'Team Roster - Final'!$BM698),'Rate Calculations'!$C$4:$S$1100,10,FALSE),"")</f>
        <v/>
      </c>
      <c r="U698" s="225" t="str">
        <f>IFERROR(VLOOKUP(_xlfn.CONCAT('Team Roster - Final'!$A698," : ",'Team Roster - Final'!$BM698),'Rate Calculations'!$C$4:$S$1100,11,FALSE),"")</f>
        <v/>
      </c>
      <c r="V698" s="222" t="str">
        <f t="shared" si="173"/>
        <v/>
      </c>
      <c r="W698" s="222" t="str">
        <f t="shared" si="174"/>
        <v/>
      </c>
      <c r="X698" s="223" t="str">
        <f>IFERROR(VLOOKUP(_xlfn.CONCAT('Team Roster - Final'!$A698," : ",'Team Roster - Final'!$BM698),'Rate Calculations'!$C$4:$S$1100,14,FALSE),"")</f>
        <v/>
      </c>
      <c r="Y698" s="222" t="str">
        <f t="shared" si="175"/>
        <v/>
      </c>
      <c r="Z698" s="222" t="str">
        <f t="shared" si="176"/>
        <v/>
      </c>
      <c r="AA698" s="224" t="str">
        <f>IFERROR(IF(#REF!="Yes",$Y698, $Y698+$Q698*0.5),"")</f>
        <v/>
      </c>
      <c r="AB698" s="224" t="str">
        <f>IFERROR(IF(#REF!="Yes",$Z698, $Z698+$S698*0.5),"")</f>
        <v/>
      </c>
      <c r="AC698" s="220" t="str">
        <f>IFERROR(VLOOKUP(_xlfn.CONCAT('Team Roster - Final'!$A698," : ",'Team Roster - Final'!$BM698),'Rate Calculations'!$C$4:$U$1100,19,FALSE),"")</f>
        <v/>
      </c>
      <c r="AD698" s="220" t="str">
        <f t="shared" si="177"/>
        <v/>
      </c>
      <c r="AE698" s="220" t="str">
        <f t="shared" si="178"/>
        <v/>
      </c>
      <c r="AF698" s="225" t="str">
        <f>IFERROR(VLOOKUP(_xlfn.CONCAT('Team Roster - Final'!$A698," : ",'Team Roster - Final'!$BM698),'Rate Calculations'!$C$4:$AB$1100,22,FALSE),"")</f>
        <v/>
      </c>
      <c r="AG698" s="225" t="str">
        <f>IFERROR(VLOOKUP(_xlfn.CONCAT('Team Roster - Final'!$A698," : ",'Team Roster - Final'!$BM698),'Rate Calculations'!$C$4:$AB$1100,23,FALSE),"")</f>
        <v/>
      </c>
      <c r="AH698" s="222" t="str">
        <f t="shared" si="179"/>
        <v/>
      </c>
      <c r="AI698" s="222" t="str">
        <f t="shared" si="180"/>
        <v/>
      </c>
      <c r="AJ698" s="223" t="str">
        <f>Table1[[#This Row],[Home Office
Net Fee %]]</f>
        <v/>
      </c>
      <c r="AK698" s="222" t="str">
        <f t="shared" si="181"/>
        <v/>
      </c>
      <c r="AL698" s="222" t="str">
        <f t="shared" si="182"/>
        <v/>
      </c>
      <c r="AM698" s="215" t="str">
        <f>IFERROR(IF(#REF!="Yes",$AK698,($AK698+$AD698*0.5)),"")</f>
        <v/>
      </c>
      <c r="AN698" s="215" t="str">
        <f>IFERROR(IF(#REF!="Yes",$AL698,($AL698+$AE698*0.5)),"")</f>
        <v/>
      </c>
      <c r="AO698" s="374" t="str">
        <f>IF(ISBLANK('Team Roster Proposed - FBR'!Q699),"",'Team Roster Proposed - FBR'!Q699)</f>
        <v/>
      </c>
      <c r="AP698" s="226" t="e">
        <f>IF(ISBLANK(#REF!),"",#REF!)</f>
        <v>#REF!</v>
      </c>
      <c r="AQ698" s="226" t="e">
        <f>IF(ISBLANK(#REF!),"",#REF!)</f>
        <v>#REF!</v>
      </c>
      <c r="AR698" s="226" t="e">
        <f>IF(ISBLANK(#REF!),"",#REF!)</f>
        <v>#REF!</v>
      </c>
      <c r="AS698" s="219" t="e">
        <f>IF(ISBLANK(#REF!),"",#REF!)</f>
        <v>#REF!</v>
      </c>
      <c r="AT698" s="219" t="e">
        <f>IF(ISBLANK(#REF!),"",#REF!)</f>
        <v>#REF!</v>
      </c>
      <c r="AU698" s="219" t="e">
        <f>IF(ISBLANK(#REF!),"",#REF!)</f>
        <v>#REF!</v>
      </c>
      <c r="AV698" s="219" t="e">
        <f>IF(ISBLANK(#REF!),"",#REF!)</f>
        <v>#REF!</v>
      </c>
      <c r="AW698" s="219" t="e">
        <f>IF(ISBLANK(#REF!),"",#REF!)</f>
        <v>#REF!</v>
      </c>
      <c r="AX698" s="219" t="e">
        <f>IF(ISBLANK(#REF!),"",#REF!)</f>
        <v>#REF!</v>
      </c>
      <c r="AY698" s="226" t="e">
        <f>IF(ISBLANK(#REF!),"",#REF!)</f>
        <v>#REF!</v>
      </c>
      <c r="AZ698" s="219" t="e">
        <f>IF(ISBLANK(#REF!),"",#REF!)</f>
        <v>#REF!</v>
      </c>
      <c r="BA698" s="219" t="e">
        <f>IF(ISBLANK(#REF!),"",#REF!)</f>
        <v>#REF!</v>
      </c>
      <c r="BB698" s="219" t="e">
        <f>IF(ISBLANK(#REF!),"",#REF!)</f>
        <v>#REF!</v>
      </c>
      <c r="BC698" s="219" t="e">
        <f>IF(ISBLANK(#REF!),"",#REF!)</f>
        <v>#REF!</v>
      </c>
      <c r="BD698" s="219" t="e">
        <f>IF(ISBLANK(#REF!),"",#REF!)</f>
        <v>#REF!</v>
      </c>
      <c r="BE698" s="219" t="e">
        <f>IF(ISBLANK(#REF!),"",#REF!)</f>
        <v>#REF!</v>
      </c>
      <c r="BF698" s="219" t="e">
        <f>IF(ISBLANK(#REF!),"",#REF!)</f>
        <v>#REF!</v>
      </c>
      <c r="BG698" s="219" t="e">
        <f>IF(ISBLANK(#REF!),"",#REF!)</f>
        <v>#REF!</v>
      </c>
      <c r="BH698" s="219" t="e">
        <f>IF(ISBLANK(#REF!),"",#REF!)</f>
        <v>#REF!</v>
      </c>
      <c r="BI698" s="219" t="e">
        <f>IF(ISBLANK(#REF!),"",#REF!)</f>
        <v>#REF!</v>
      </c>
      <c r="BJ698" s="219" t="e">
        <f>IF(ISBLANK(#REF!),"",#REF!)</f>
        <v>#REF!</v>
      </c>
      <c r="BK698" s="219" t="e">
        <f>IF(ISBLANK(#REF!),"",#REF!)</f>
        <v>#REF!</v>
      </c>
      <c r="BL698" s="219" t="e">
        <f>IF(ISBLANK(#REF!),"",#REF!)</f>
        <v>#REF!</v>
      </c>
      <c r="BM698" s="219" t="e">
        <f>IF(ISBLANK(#REF!),"",#REF!)</f>
        <v>#REF!</v>
      </c>
      <c r="BN698" s="219" t="e">
        <f>IF(ISBLANK(#REF!),"",#REF!)</f>
        <v>#REF!</v>
      </c>
      <c r="BO698" s="227" t="e">
        <f t="shared" si="183"/>
        <v>#REF!</v>
      </c>
      <c r="BP698" s="228" t="str">
        <f t="shared" si="186"/>
        <v/>
      </c>
      <c r="BQ698" s="229" t="str">
        <f t="shared" si="170"/>
        <v/>
      </c>
      <c r="BR698" s="228" t="e">
        <f t="shared" si="184"/>
        <v>#REF!</v>
      </c>
      <c r="BS698" s="230" t="e">
        <f t="shared" si="185"/>
        <v>#REF!</v>
      </c>
    </row>
    <row r="699" spans="1:71">
      <c r="A699" s="213" t="e">
        <f>IF(ISBLANK(#REF!),"",#REF!)</f>
        <v>#REF!</v>
      </c>
      <c r="B699" s="214" t="e">
        <f>IF(ISBLANK(#REF!),"",#REF!)</f>
        <v>#REF!</v>
      </c>
      <c r="C699" s="214" t="e">
        <f>IF(ISBLANK(#REF!),"",#REF!)</f>
        <v>#REF!</v>
      </c>
      <c r="D699" s="214" t="e">
        <f>IF(ISBLANK(#REF!),"",#REF!)</f>
        <v>#REF!</v>
      </c>
      <c r="E699" s="214" t="e">
        <f>IF(ISBLANK(#REF!),"",#REF!)</f>
        <v>#REF!</v>
      </c>
      <c r="F699" s="214" t="e">
        <f>IF(ISBLANK(#REF!),"",#REF!)</f>
        <v>#REF!</v>
      </c>
      <c r="G699" s="214" t="e">
        <f>IF(ISBLANK(#REF!),"",#REF!)</f>
        <v>#REF!</v>
      </c>
      <c r="H699" s="215" t="e">
        <f>IF(ISBLANK(#REF!),"",#REF!)</f>
        <v>#REF!</v>
      </c>
      <c r="I699" s="214" t="e">
        <f>IF(ISBLANK(#REF!),"",#REF!)</f>
        <v>#REF!</v>
      </c>
      <c r="J699" s="216" t="e">
        <f>IF(ISBLANK(#REF!),"",#REF!)</f>
        <v>#REF!</v>
      </c>
      <c r="K699" s="217" t="e">
        <f>IF(ISBLANK(#REF!),"",#REF!)</f>
        <v>#REF!</v>
      </c>
      <c r="L699" s="217" t="e">
        <f>IF(ISBLANK(#REF!),"",#REF!)</f>
        <v>#REF!</v>
      </c>
      <c r="M699" s="218" t="e">
        <f>IF(ISBLANK(#REF!),"",#REF!)</f>
        <v>#REF!</v>
      </c>
      <c r="N699" s="218" t="e">
        <f>IF(ISBLANK(#REF!),"",#REF!)</f>
        <v>#REF!</v>
      </c>
      <c r="O699" s="220" t="str">
        <f>IFERROR(VLOOKUP(_xlfn.CONCAT('Team Roster - Final'!$A699," : ",'Team Roster - Final'!$BM699),'Rate Calculations'!$C$4:$G$1100,5,FALSE),"")</f>
        <v/>
      </c>
      <c r="P699" s="225">
        <f>IF(ISBLANK('Rate Calculations'!$H701),"",'Rate Calculations'!$H701)</f>
        <v>1.7500000000000002E-2</v>
      </c>
      <c r="Q699" s="220" t="str">
        <f t="shared" si="171"/>
        <v/>
      </c>
      <c r="R699" s="221">
        <f>IF(ISBLANK('Rate Calculations'!$J701),"",'Rate Calculations'!$J701)</f>
        <v>3.5000000000000003E-2</v>
      </c>
      <c r="S699" s="220" t="str">
        <f t="shared" si="172"/>
        <v/>
      </c>
      <c r="T699" s="225" t="str">
        <f>IFERROR(VLOOKUP(_xlfn.CONCAT('Team Roster - Final'!$A699," : ",'Team Roster - Final'!$BM699),'Rate Calculations'!$C$4:$S$1100,10,FALSE),"")</f>
        <v/>
      </c>
      <c r="U699" s="225" t="str">
        <f>IFERROR(VLOOKUP(_xlfn.CONCAT('Team Roster - Final'!$A699," : ",'Team Roster - Final'!$BM699),'Rate Calculations'!$C$4:$S$1100,11,FALSE),"")</f>
        <v/>
      </c>
      <c r="V699" s="222" t="str">
        <f t="shared" si="173"/>
        <v/>
      </c>
      <c r="W699" s="222" t="str">
        <f t="shared" si="174"/>
        <v/>
      </c>
      <c r="X699" s="223" t="str">
        <f>IFERROR(VLOOKUP(_xlfn.CONCAT('Team Roster - Final'!$A699," : ",'Team Roster - Final'!$BM699),'Rate Calculations'!$C$4:$S$1100,14,FALSE),"")</f>
        <v/>
      </c>
      <c r="Y699" s="222" t="str">
        <f t="shared" si="175"/>
        <v/>
      </c>
      <c r="Z699" s="222" t="str">
        <f t="shared" si="176"/>
        <v/>
      </c>
      <c r="AA699" s="224" t="str">
        <f>IFERROR(IF(#REF!="Yes",$Y699, $Y699+$Q699*0.5),"")</f>
        <v/>
      </c>
      <c r="AB699" s="224" t="str">
        <f>IFERROR(IF(#REF!="Yes",$Z699, $Z699+$S699*0.5),"")</f>
        <v/>
      </c>
      <c r="AC699" s="220" t="str">
        <f>IFERROR(VLOOKUP(_xlfn.CONCAT('Team Roster - Final'!$A699," : ",'Team Roster - Final'!$BM699),'Rate Calculations'!$C$4:$U$1100,19,FALSE),"")</f>
        <v/>
      </c>
      <c r="AD699" s="220" t="str">
        <f t="shared" si="177"/>
        <v/>
      </c>
      <c r="AE699" s="220" t="str">
        <f t="shared" si="178"/>
        <v/>
      </c>
      <c r="AF699" s="225" t="str">
        <f>IFERROR(VLOOKUP(_xlfn.CONCAT('Team Roster - Final'!$A699," : ",'Team Roster - Final'!$BM699),'Rate Calculations'!$C$4:$AB$1100,22,FALSE),"")</f>
        <v/>
      </c>
      <c r="AG699" s="225" t="str">
        <f>IFERROR(VLOOKUP(_xlfn.CONCAT('Team Roster - Final'!$A699," : ",'Team Roster - Final'!$BM699),'Rate Calculations'!$C$4:$AB$1100,23,FALSE),"")</f>
        <v/>
      </c>
      <c r="AH699" s="222" t="str">
        <f t="shared" si="179"/>
        <v/>
      </c>
      <c r="AI699" s="222" t="str">
        <f t="shared" si="180"/>
        <v/>
      </c>
      <c r="AJ699" s="223" t="str">
        <f>Table1[[#This Row],[Home Office
Net Fee %]]</f>
        <v/>
      </c>
      <c r="AK699" s="222" t="str">
        <f t="shared" si="181"/>
        <v/>
      </c>
      <c r="AL699" s="222" t="str">
        <f t="shared" si="182"/>
        <v/>
      </c>
      <c r="AM699" s="215" t="str">
        <f>IFERROR(IF(#REF!="Yes",$AK699,($AK699+$AD699*0.5)),"")</f>
        <v/>
      </c>
      <c r="AN699" s="215" t="str">
        <f>IFERROR(IF(#REF!="Yes",$AL699,($AL699+$AE699*0.5)),"")</f>
        <v/>
      </c>
      <c r="AO699" s="374" t="str">
        <f>IF(ISBLANK('Team Roster Proposed - FBR'!Q700),"",'Team Roster Proposed - FBR'!Q700)</f>
        <v/>
      </c>
      <c r="AP699" s="226" t="e">
        <f>IF(ISBLANK(#REF!),"",#REF!)</f>
        <v>#REF!</v>
      </c>
      <c r="AQ699" s="226" t="e">
        <f>IF(ISBLANK(#REF!),"",#REF!)</f>
        <v>#REF!</v>
      </c>
      <c r="AR699" s="226" t="e">
        <f>IF(ISBLANK(#REF!),"",#REF!)</f>
        <v>#REF!</v>
      </c>
      <c r="AS699" s="219" t="e">
        <f>IF(ISBLANK(#REF!),"",#REF!)</f>
        <v>#REF!</v>
      </c>
      <c r="AT699" s="219" t="e">
        <f>IF(ISBLANK(#REF!),"",#REF!)</f>
        <v>#REF!</v>
      </c>
      <c r="AU699" s="219" t="e">
        <f>IF(ISBLANK(#REF!),"",#REF!)</f>
        <v>#REF!</v>
      </c>
      <c r="AV699" s="219" t="e">
        <f>IF(ISBLANK(#REF!),"",#REF!)</f>
        <v>#REF!</v>
      </c>
      <c r="AW699" s="219" t="e">
        <f>IF(ISBLANK(#REF!),"",#REF!)</f>
        <v>#REF!</v>
      </c>
      <c r="AX699" s="219" t="e">
        <f>IF(ISBLANK(#REF!),"",#REF!)</f>
        <v>#REF!</v>
      </c>
      <c r="AY699" s="226" t="e">
        <f>IF(ISBLANK(#REF!),"",#REF!)</f>
        <v>#REF!</v>
      </c>
      <c r="AZ699" s="219" t="e">
        <f>IF(ISBLANK(#REF!),"",#REF!)</f>
        <v>#REF!</v>
      </c>
      <c r="BA699" s="219" t="e">
        <f>IF(ISBLANK(#REF!),"",#REF!)</f>
        <v>#REF!</v>
      </c>
      <c r="BB699" s="219" t="e">
        <f>IF(ISBLANK(#REF!),"",#REF!)</f>
        <v>#REF!</v>
      </c>
      <c r="BC699" s="219" t="e">
        <f>IF(ISBLANK(#REF!),"",#REF!)</f>
        <v>#REF!</v>
      </c>
      <c r="BD699" s="219" t="e">
        <f>IF(ISBLANK(#REF!),"",#REF!)</f>
        <v>#REF!</v>
      </c>
      <c r="BE699" s="219" t="e">
        <f>IF(ISBLANK(#REF!),"",#REF!)</f>
        <v>#REF!</v>
      </c>
      <c r="BF699" s="219" t="e">
        <f>IF(ISBLANK(#REF!),"",#REF!)</f>
        <v>#REF!</v>
      </c>
      <c r="BG699" s="219" t="e">
        <f>IF(ISBLANK(#REF!),"",#REF!)</f>
        <v>#REF!</v>
      </c>
      <c r="BH699" s="219" t="e">
        <f>IF(ISBLANK(#REF!),"",#REF!)</f>
        <v>#REF!</v>
      </c>
      <c r="BI699" s="219" t="e">
        <f>IF(ISBLANK(#REF!),"",#REF!)</f>
        <v>#REF!</v>
      </c>
      <c r="BJ699" s="219" t="e">
        <f>IF(ISBLANK(#REF!),"",#REF!)</f>
        <v>#REF!</v>
      </c>
      <c r="BK699" s="219" t="e">
        <f>IF(ISBLANK(#REF!),"",#REF!)</f>
        <v>#REF!</v>
      </c>
      <c r="BL699" s="219" t="e">
        <f>IF(ISBLANK(#REF!),"",#REF!)</f>
        <v>#REF!</v>
      </c>
      <c r="BM699" s="219" t="e">
        <f>IF(ISBLANK(#REF!),"",#REF!)</f>
        <v>#REF!</v>
      </c>
      <c r="BN699" s="219" t="e">
        <f>IF(ISBLANK(#REF!),"",#REF!)</f>
        <v>#REF!</v>
      </c>
      <c r="BO699" s="227" t="e">
        <f t="shared" si="183"/>
        <v>#REF!</v>
      </c>
      <c r="BP699" s="228" t="str">
        <f t="shared" si="186"/>
        <v/>
      </c>
      <c r="BQ699" s="229" t="str">
        <f t="shared" si="170"/>
        <v/>
      </c>
      <c r="BR699" s="228" t="e">
        <f t="shared" si="184"/>
        <v>#REF!</v>
      </c>
      <c r="BS699" s="230" t="e">
        <f t="shared" si="185"/>
        <v>#REF!</v>
      </c>
    </row>
    <row r="700" spans="1:71">
      <c r="A700" s="213" t="e">
        <f>IF(ISBLANK(#REF!),"",#REF!)</f>
        <v>#REF!</v>
      </c>
      <c r="B700" s="214" t="e">
        <f>IF(ISBLANK(#REF!),"",#REF!)</f>
        <v>#REF!</v>
      </c>
      <c r="C700" s="214" t="e">
        <f>IF(ISBLANK(#REF!),"",#REF!)</f>
        <v>#REF!</v>
      </c>
      <c r="D700" s="214" t="e">
        <f>IF(ISBLANK(#REF!),"",#REF!)</f>
        <v>#REF!</v>
      </c>
      <c r="E700" s="214" t="e">
        <f>IF(ISBLANK(#REF!),"",#REF!)</f>
        <v>#REF!</v>
      </c>
      <c r="F700" s="214" t="e">
        <f>IF(ISBLANK(#REF!),"",#REF!)</f>
        <v>#REF!</v>
      </c>
      <c r="G700" s="214" t="e">
        <f>IF(ISBLANK(#REF!),"",#REF!)</f>
        <v>#REF!</v>
      </c>
      <c r="H700" s="215" t="e">
        <f>IF(ISBLANK(#REF!),"",#REF!)</f>
        <v>#REF!</v>
      </c>
      <c r="I700" s="214" t="e">
        <f>IF(ISBLANK(#REF!),"",#REF!)</f>
        <v>#REF!</v>
      </c>
      <c r="J700" s="216" t="e">
        <f>IF(ISBLANK(#REF!),"",#REF!)</f>
        <v>#REF!</v>
      </c>
      <c r="K700" s="217" t="e">
        <f>IF(ISBLANK(#REF!),"",#REF!)</f>
        <v>#REF!</v>
      </c>
      <c r="L700" s="217" t="e">
        <f>IF(ISBLANK(#REF!),"",#REF!)</f>
        <v>#REF!</v>
      </c>
      <c r="M700" s="218" t="e">
        <f>IF(ISBLANK(#REF!),"",#REF!)</f>
        <v>#REF!</v>
      </c>
      <c r="N700" s="218" t="e">
        <f>IF(ISBLANK(#REF!),"",#REF!)</f>
        <v>#REF!</v>
      </c>
      <c r="O700" s="220" t="str">
        <f>IFERROR(VLOOKUP(_xlfn.CONCAT('Team Roster - Final'!$A700," : ",'Team Roster - Final'!$BM700),'Rate Calculations'!$C$4:$G$1100,5,FALSE),"")</f>
        <v/>
      </c>
      <c r="P700" s="225">
        <f>IF(ISBLANK('Rate Calculations'!$H702),"",'Rate Calculations'!$H702)</f>
        <v>1.7500000000000002E-2</v>
      </c>
      <c r="Q700" s="220" t="str">
        <f t="shared" si="171"/>
        <v/>
      </c>
      <c r="R700" s="221">
        <f>IF(ISBLANK('Rate Calculations'!$J702),"",'Rate Calculations'!$J702)</f>
        <v>3.5000000000000003E-2</v>
      </c>
      <c r="S700" s="220" t="str">
        <f t="shared" si="172"/>
        <v/>
      </c>
      <c r="T700" s="225" t="str">
        <f>IFERROR(VLOOKUP(_xlfn.CONCAT('Team Roster - Final'!$A700," : ",'Team Roster - Final'!$BM700),'Rate Calculations'!$C$4:$S$1100,10,FALSE),"")</f>
        <v/>
      </c>
      <c r="U700" s="225" t="str">
        <f>IFERROR(VLOOKUP(_xlfn.CONCAT('Team Roster - Final'!$A700," : ",'Team Roster - Final'!$BM700),'Rate Calculations'!$C$4:$S$1100,11,FALSE),"")</f>
        <v/>
      </c>
      <c r="V700" s="222" t="str">
        <f t="shared" si="173"/>
        <v/>
      </c>
      <c r="W700" s="222" t="str">
        <f t="shared" si="174"/>
        <v/>
      </c>
      <c r="X700" s="223" t="str">
        <f>IFERROR(VLOOKUP(_xlfn.CONCAT('Team Roster - Final'!$A700," : ",'Team Roster - Final'!$BM700),'Rate Calculations'!$C$4:$S$1100,14,FALSE),"")</f>
        <v/>
      </c>
      <c r="Y700" s="222" t="str">
        <f t="shared" si="175"/>
        <v/>
      </c>
      <c r="Z700" s="222" t="str">
        <f t="shared" si="176"/>
        <v/>
      </c>
      <c r="AA700" s="224" t="str">
        <f>IFERROR(IF(#REF!="Yes",$Y700, $Y700+$Q700*0.5),"")</f>
        <v/>
      </c>
      <c r="AB700" s="224" t="str">
        <f>IFERROR(IF(#REF!="Yes",$Z700, $Z700+$S700*0.5),"")</f>
        <v/>
      </c>
      <c r="AC700" s="220" t="str">
        <f>IFERROR(VLOOKUP(_xlfn.CONCAT('Team Roster - Final'!$A700," : ",'Team Roster - Final'!$BM700),'Rate Calculations'!$C$4:$U$1100,19,FALSE),"")</f>
        <v/>
      </c>
      <c r="AD700" s="220" t="str">
        <f t="shared" si="177"/>
        <v/>
      </c>
      <c r="AE700" s="220" t="str">
        <f t="shared" si="178"/>
        <v/>
      </c>
      <c r="AF700" s="225" t="str">
        <f>IFERROR(VLOOKUP(_xlfn.CONCAT('Team Roster - Final'!$A700," : ",'Team Roster - Final'!$BM700),'Rate Calculations'!$C$4:$AB$1100,22,FALSE),"")</f>
        <v/>
      </c>
      <c r="AG700" s="225" t="str">
        <f>IFERROR(VLOOKUP(_xlfn.CONCAT('Team Roster - Final'!$A700," : ",'Team Roster - Final'!$BM700),'Rate Calculations'!$C$4:$AB$1100,23,FALSE),"")</f>
        <v/>
      </c>
      <c r="AH700" s="222" t="str">
        <f t="shared" si="179"/>
        <v/>
      </c>
      <c r="AI700" s="222" t="str">
        <f t="shared" si="180"/>
        <v/>
      </c>
      <c r="AJ700" s="223" t="str">
        <f>Table1[[#This Row],[Home Office
Net Fee %]]</f>
        <v/>
      </c>
      <c r="AK700" s="222" t="str">
        <f t="shared" si="181"/>
        <v/>
      </c>
      <c r="AL700" s="222" t="str">
        <f t="shared" si="182"/>
        <v/>
      </c>
      <c r="AM700" s="215" t="str">
        <f>IFERROR(IF(#REF!="Yes",$AK700,($AK700+$AD700*0.5)),"")</f>
        <v/>
      </c>
      <c r="AN700" s="215" t="str">
        <f>IFERROR(IF(#REF!="Yes",$AL700,($AL700+$AE700*0.5)),"")</f>
        <v/>
      </c>
      <c r="AO700" s="374" t="str">
        <f>IF(ISBLANK('Team Roster Proposed - FBR'!Q701),"",'Team Roster Proposed - FBR'!Q701)</f>
        <v/>
      </c>
      <c r="AP700" s="226" t="e">
        <f>IF(ISBLANK(#REF!),"",#REF!)</f>
        <v>#REF!</v>
      </c>
      <c r="AQ700" s="226" t="e">
        <f>IF(ISBLANK(#REF!),"",#REF!)</f>
        <v>#REF!</v>
      </c>
      <c r="AR700" s="226" t="e">
        <f>IF(ISBLANK(#REF!),"",#REF!)</f>
        <v>#REF!</v>
      </c>
      <c r="AS700" s="219" t="e">
        <f>IF(ISBLANK(#REF!),"",#REF!)</f>
        <v>#REF!</v>
      </c>
      <c r="AT700" s="219" t="e">
        <f>IF(ISBLANK(#REF!),"",#REF!)</f>
        <v>#REF!</v>
      </c>
      <c r="AU700" s="219" t="e">
        <f>IF(ISBLANK(#REF!),"",#REF!)</f>
        <v>#REF!</v>
      </c>
      <c r="AV700" s="219" t="e">
        <f>IF(ISBLANK(#REF!),"",#REF!)</f>
        <v>#REF!</v>
      </c>
      <c r="AW700" s="219" t="e">
        <f>IF(ISBLANK(#REF!),"",#REF!)</f>
        <v>#REF!</v>
      </c>
      <c r="AX700" s="219" t="e">
        <f>IF(ISBLANK(#REF!),"",#REF!)</f>
        <v>#REF!</v>
      </c>
      <c r="AY700" s="226" t="e">
        <f>IF(ISBLANK(#REF!),"",#REF!)</f>
        <v>#REF!</v>
      </c>
      <c r="AZ700" s="219" t="e">
        <f>IF(ISBLANK(#REF!),"",#REF!)</f>
        <v>#REF!</v>
      </c>
      <c r="BA700" s="219" t="e">
        <f>IF(ISBLANK(#REF!),"",#REF!)</f>
        <v>#REF!</v>
      </c>
      <c r="BB700" s="219" t="e">
        <f>IF(ISBLANK(#REF!),"",#REF!)</f>
        <v>#REF!</v>
      </c>
      <c r="BC700" s="219" t="e">
        <f>IF(ISBLANK(#REF!),"",#REF!)</f>
        <v>#REF!</v>
      </c>
      <c r="BD700" s="219" t="e">
        <f>IF(ISBLANK(#REF!),"",#REF!)</f>
        <v>#REF!</v>
      </c>
      <c r="BE700" s="219" t="e">
        <f>IF(ISBLANK(#REF!),"",#REF!)</f>
        <v>#REF!</v>
      </c>
      <c r="BF700" s="219" t="e">
        <f>IF(ISBLANK(#REF!),"",#REF!)</f>
        <v>#REF!</v>
      </c>
      <c r="BG700" s="219" t="e">
        <f>IF(ISBLANK(#REF!),"",#REF!)</f>
        <v>#REF!</v>
      </c>
      <c r="BH700" s="219" t="e">
        <f>IF(ISBLANK(#REF!),"",#REF!)</f>
        <v>#REF!</v>
      </c>
      <c r="BI700" s="219" t="e">
        <f>IF(ISBLANK(#REF!),"",#REF!)</f>
        <v>#REF!</v>
      </c>
      <c r="BJ700" s="219" t="e">
        <f>IF(ISBLANK(#REF!),"",#REF!)</f>
        <v>#REF!</v>
      </c>
      <c r="BK700" s="219" t="e">
        <f>IF(ISBLANK(#REF!),"",#REF!)</f>
        <v>#REF!</v>
      </c>
      <c r="BL700" s="219" t="e">
        <f>IF(ISBLANK(#REF!),"",#REF!)</f>
        <v>#REF!</v>
      </c>
      <c r="BM700" s="219" t="e">
        <f>IF(ISBLANK(#REF!),"",#REF!)</f>
        <v>#REF!</v>
      </c>
      <c r="BN700" s="219" t="e">
        <f>IF(ISBLANK(#REF!),"",#REF!)</f>
        <v>#REF!</v>
      </c>
      <c r="BO700" s="227" t="e">
        <f t="shared" si="183"/>
        <v>#REF!</v>
      </c>
      <c r="BP700" s="228" t="str">
        <f t="shared" si="186"/>
        <v/>
      </c>
      <c r="BQ700" s="229" t="str">
        <f t="shared" si="170"/>
        <v/>
      </c>
      <c r="BR700" s="228" t="e">
        <f t="shared" si="184"/>
        <v>#REF!</v>
      </c>
      <c r="BS700" s="230" t="e">
        <f t="shared" si="185"/>
        <v>#REF!</v>
      </c>
    </row>
    <row r="701" spans="1:71">
      <c r="A701" s="213" t="e">
        <f>IF(ISBLANK(#REF!),"",#REF!)</f>
        <v>#REF!</v>
      </c>
      <c r="B701" s="214" t="e">
        <f>IF(ISBLANK(#REF!),"",#REF!)</f>
        <v>#REF!</v>
      </c>
      <c r="C701" s="214" t="e">
        <f>IF(ISBLANK(#REF!),"",#REF!)</f>
        <v>#REF!</v>
      </c>
      <c r="D701" s="214" t="e">
        <f>IF(ISBLANK(#REF!),"",#REF!)</f>
        <v>#REF!</v>
      </c>
      <c r="E701" s="214" t="e">
        <f>IF(ISBLANK(#REF!),"",#REF!)</f>
        <v>#REF!</v>
      </c>
      <c r="F701" s="214" t="e">
        <f>IF(ISBLANK(#REF!),"",#REF!)</f>
        <v>#REF!</v>
      </c>
      <c r="G701" s="214" t="e">
        <f>IF(ISBLANK(#REF!),"",#REF!)</f>
        <v>#REF!</v>
      </c>
      <c r="H701" s="215" t="e">
        <f>IF(ISBLANK(#REF!),"",#REF!)</f>
        <v>#REF!</v>
      </c>
      <c r="I701" s="214" t="e">
        <f>IF(ISBLANK(#REF!),"",#REF!)</f>
        <v>#REF!</v>
      </c>
      <c r="J701" s="216" t="e">
        <f>IF(ISBLANK(#REF!),"",#REF!)</f>
        <v>#REF!</v>
      </c>
      <c r="K701" s="217" t="e">
        <f>IF(ISBLANK(#REF!),"",#REF!)</f>
        <v>#REF!</v>
      </c>
      <c r="L701" s="217" t="e">
        <f>IF(ISBLANK(#REF!),"",#REF!)</f>
        <v>#REF!</v>
      </c>
      <c r="M701" s="218" t="e">
        <f>IF(ISBLANK(#REF!),"",#REF!)</f>
        <v>#REF!</v>
      </c>
      <c r="N701" s="218" t="e">
        <f>IF(ISBLANK(#REF!),"",#REF!)</f>
        <v>#REF!</v>
      </c>
      <c r="O701" s="220" t="str">
        <f>IFERROR(VLOOKUP(_xlfn.CONCAT('Team Roster - Final'!$A701," : ",'Team Roster - Final'!$BM701),'Rate Calculations'!$C$4:$G$1100,5,FALSE),"")</f>
        <v/>
      </c>
      <c r="P701" s="225">
        <f>IF(ISBLANK('Rate Calculations'!$H703),"",'Rate Calculations'!$H703)</f>
        <v>1.7500000000000002E-2</v>
      </c>
      <c r="Q701" s="220" t="str">
        <f t="shared" si="171"/>
        <v/>
      </c>
      <c r="R701" s="221">
        <f>IF(ISBLANK('Rate Calculations'!$J703),"",'Rate Calculations'!$J703)</f>
        <v>3.5000000000000003E-2</v>
      </c>
      <c r="S701" s="220" t="str">
        <f t="shared" si="172"/>
        <v/>
      </c>
      <c r="T701" s="225" t="str">
        <f>IFERROR(VLOOKUP(_xlfn.CONCAT('Team Roster - Final'!$A701," : ",'Team Roster - Final'!$BM701),'Rate Calculations'!$C$4:$S$1100,10,FALSE),"")</f>
        <v/>
      </c>
      <c r="U701" s="225" t="str">
        <f>IFERROR(VLOOKUP(_xlfn.CONCAT('Team Roster - Final'!$A701," : ",'Team Roster - Final'!$BM701),'Rate Calculations'!$C$4:$S$1100,11,FALSE),"")</f>
        <v/>
      </c>
      <c r="V701" s="222" t="str">
        <f t="shared" si="173"/>
        <v/>
      </c>
      <c r="W701" s="222" t="str">
        <f t="shared" si="174"/>
        <v/>
      </c>
      <c r="X701" s="223" t="str">
        <f>IFERROR(VLOOKUP(_xlfn.CONCAT('Team Roster - Final'!$A701," : ",'Team Roster - Final'!$BM701),'Rate Calculations'!$C$4:$S$1100,14,FALSE),"")</f>
        <v/>
      </c>
      <c r="Y701" s="222" t="str">
        <f t="shared" si="175"/>
        <v/>
      </c>
      <c r="Z701" s="222" t="str">
        <f t="shared" si="176"/>
        <v/>
      </c>
      <c r="AA701" s="224" t="str">
        <f>IFERROR(IF(#REF!="Yes",$Y701, $Y701+$Q701*0.5),"")</f>
        <v/>
      </c>
      <c r="AB701" s="224" t="str">
        <f>IFERROR(IF(#REF!="Yes",$Z701, $Z701+$S701*0.5),"")</f>
        <v/>
      </c>
      <c r="AC701" s="220" t="str">
        <f>IFERROR(VLOOKUP(_xlfn.CONCAT('Team Roster - Final'!$A701," : ",'Team Roster - Final'!$BM701),'Rate Calculations'!$C$4:$U$1100,19,FALSE),"")</f>
        <v/>
      </c>
      <c r="AD701" s="220" t="str">
        <f t="shared" si="177"/>
        <v/>
      </c>
      <c r="AE701" s="220" t="str">
        <f t="shared" si="178"/>
        <v/>
      </c>
      <c r="AF701" s="225" t="str">
        <f>IFERROR(VLOOKUP(_xlfn.CONCAT('Team Roster - Final'!$A701," : ",'Team Roster - Final'!$BM701),'Rate Calculations'!$C$4:$AB$1100,22,FALSE),"")</f>
        <v/>
      </c>
      <c r="AG701" s="225" t="str">
        <f>IFERROR(VLOOKUP(_xlfn.CONCAT('Team Roster - Final'!$A701," : ",'Team Roster - Final'!$BM701),'Rate Calculations'!$C$4:$AB$1100,23,FALSE),"")</f>
        <v/>
      </c>
      <c r="AH701" s="222" t="str">
        <f t="shared" si="179"/>
        <v/>
      </c>
      <c r="AI701" s="222" t="str">
        <f t="shared" si="180"/>
        <v/>
      </c>
      <c r="AJ701" s="223" t="str">
        <f>Table1[[#This Row],[Home Office
Net Fee %]]</f>
        <v/>
      </c>
      <c r="AK701" s="222" t="str">
        <f t="shared" si="181"/>
        <v/>
      </c>
      <c r="AL701" s="222" t="str">
        <f t="shared" si="182"/>
        <v/>
      </c>
      <c r="AM701" s="215" t="str">
        <f>IFERROR(IF(#REF!="Yes",$AK701,($AK701+$AD701*0.5)),"")</f>
        <v/>
      </c>
      <c r="AN701" s="215" t="str">
        <f>IFERROR(IF(#REF!="Yes",$AL701,($AL701+$AE701*0.5)),"")</f>
        <v/>
      </c>
      <c r="AO701" s="374" t="str">
        <f>IF(ISBLANK('Team Roster Proposed - FBR'!Q702),"",'Team Roster Proposed - FBR'!Q702)</f>
        <v/>
      </c>
      <c r="AP701" s="226" t="e">
        <f>IF(ISBLANK(#REF!),"",#REF!)</f>
        <v>#REF!</v>
      </c>
      <c r="AQ701" s="226" t="e">
        <f>IF(ISBLANK(#REF!),"",#REF!)</f>
        <v>#REF!</v>
      </c>
      <c r="AR701" s="226" t="e">
        <f>IF(ISBLANK(#REF!),"",#REF!)</f>
        <v>#REF!</v>
      </c>
      <c r="AS701" s="219" t="e">
        <f>IF(ISBLANK(#REF!),"",#REF!)</f>
        <v>#REF!</v>
      </c>
      <c r="AT701" s="219" t="e">
        <f>IF(ISBLANK(#REF!),"",#REF!)</f>
        <v>#REF!</v>
      </c>
      <c r="AU701" s="219" t="e">
        <f>IF(ISBLANK(#REF!),"",#REF!)</f>
        <v>#REF!</v>
      </c>
      <c r="AV701" s="219" t="e">
        <f>IF(ISBLANK(#REF!),"",#REF!)</f>
        <v>#REF!</v>
      </c>
      <c r="AW701" s="219" t="e">
        <f>IF(ISBLANK(#REF!),"",#REF!)</f>
        <v>#REF!</v>
      </c>
      <c r="AX701" s="219" t="e">
        <f>IF(ISBLANK(#REF!),"",#REF!)</f>
        <v>#REF!</v>
      </c>
      <c r="AY701" s="226" t="e">
        <f>IF(ISBLANK(#REF!),"",#REF!)</f>
        <v>#REF!</v>
      </c>
      <c r="AZ701" s="219" t="e">
        <f>IF(ISBLANK(#REF!),"",#REF!)</f>
        <v>#REF!</v>
      </c>
      <c r="BA701" s="219" t="e">
        <f>IF(ISBLANK(#REF!),"",#REF!)</f>
        <v>#REF!</v>
      </c>
      <c r="BB701" s="219" t="e">
        <f>IF(ISBLANK(#REF!),"",#REF!)</f>
        <v>#REF!</v>
      </c>
      <c r="BC701" s="219" t="e">
        <f>IF(ISBLANK(#REF!),"",#REF!)</f>
        <v>#REF!</v>
      </c>
      <c r="BD701" s="219" t="e">
        <f>IF(ISBLANK(#REF!),"",#REF!)</f>
        <v>#REF!</v>
      </c>
      <c r="BE701" s="219" t="e">
        <f>IF(ISBLANK(#REF!),"",#REF!)</f>
        <v>#REF!</v>
      </c>
      <c r="BF701" s="219" t="e">
        <f>IF(ISBLANK(#REF!),"",#REF!)</f>
        <v>#REF!</v>
      </c>
      <c r="BG701" s="219" t="e">
        <f>IF(ISBLANK(#REF!),"",#REF!)</f>
        <v>#REF!</v>
      </c>
      <c r="BH701" s="219" t="e">
        <f>IF(ISBLANK(#REF!),"",#REF!)</f>
        <v>#REF!</v>
      </c>
      <c r="BI701" s="219" t="e">
        <f>IF(ISBLANK(#REF!),"",#REF!)</f>
        <v>#REF!</v>
      </c>
      <c r="BJ701" s="219" t="e">
        <f>IF(ISBLANK(#REF!),"",#REF!)</f>
        <v>#REF!</v>
      </c>
      <c r="BK701" s="219" t="e">
        <f>IF(ISBLANK(#REF!),"",#REF!)</f>
        <v>#REF!</v>
      </c>
      <c r="BL701" s="219" t="e">
        <f>IF(ISBLANK(#REF!),"",#REF!)</f>
        <v>#REF!</v>
      </c>
      <c r="BM701" s="219" t="e">
        <f>IF(ISBLANK(#REF!),"",#REF!)</f>
        <v>#REF!</v>
      </c>
      <c r="BN701" s="219" t="e">
        <f>IF(ISBLANK(#REF!),"",#REF!)</f>
        <v>#REF!</v>
      </c>
      <c r="BO701" s="227" t="e">
        <f t="shared" si="183"/>
        <v>#REF!</v>
      </c>
      <c r="BP701" s="228" t="str">
        <f t="shared" si="186"/>
        <v/>
      </c>
      <c r="BQ701" s="229" t="str">
        <f t="shared" si="170"/>
        <v/>
      </c>
      <c r="BR701" s="228" t="e">
        <f t="shared" si="184"/>
        <v>#REF!</v>
      </c>
      <c r="BS701" s="230" t="e">
        <f t="shared" si="185"/>
        <v>#REF!</v>
      </c>
    </row>
    <row r="702" spans="1:71">
      <c r="A702" s="213" t="e">
        <f>IF(ISBLANK(#REF!),"",#REF!)</f>
        <v>#REF!</v>
      </c>
      <c r="B702" s="214" t="e">
        <f>IF(ISBLANK(#REF!),"",#REF!)</f>
        <v>#REF!</v>
      </c>
      <c r="C702" s="214" t="e">
        <f>IF(ISBLANK(#REF!),"",#REF!)</f>
        <v>#REF!</v>
      </c>
      <c r="D702" s="214" t="e">
        <f>IF(ISBLANK(#REF!),"",#REF!)</f>
        <v>#REF!</v>
      </c>
      <c r="E702" s="214" t="e">
        <f>IF(ISBLANK(#REF!),"",#REF!)</f>
        <v>#REF!</v>
      </c>
      <c r="F702" s="214" t="e">
        <f>IF(ISBLANK(#REF!),"",#REF!)</f>
        <v>#REF!</v>
      </c>
      <c r="G702" s="214" t="e">
        <f>IF(ISBLANK(#REF!),"",#REF!)</f>
        <v>#REF!</v>
      </c>
      <c r="H702" s="215" t="e">
        <f>IF(ISBLANK(#REF!),"",#REF!)</f>
        <v>#REF!</v>
      </c>
      <c r="I702" s="214" t="e">
        <f>IF(ISBLANK(#REF!),"",#REF!)</f>
        <v>#REF!</v>
      </c>
      <c r="J702" s="216" t="e">
        <f>IF(ISBLANK(#REF!),"",#REF!)</f>
        <v>#REF!</v>
      </c>
      <c r="K702" s="217" t="e">
        <f>IF(ISBLANK(#REF!),"",#REF!)</f>
        <v>#REF!</v>
      </c>
      <c r="L702" s="217" t="e">
        <f>IF(ISBLANK(#REF!),"",#REF!)</f>
        <v>#REF!</v>
      </c>
      <c r="M702" s="218" t="e">
        <f>IF(ISBLANK(#REF!),"",#REF!)</f>
        <v>#REF!</v>
      </c>
      <c r="N702" s="218" t="e">
        <f>IF(ISBLANK(#REF!),"",#REF!)</f>
        <v>#REF!</v>
      </c>
      <c r="O702" s="220" t="str">
        <f>IFERROR(VLOOKUP(_xlfn.CONCAT('Team Roster - Final'!$A702," : ",'Team Roster - Final'!$BM702),'Rate Calculations'!$C$4:$G$1100,5,FALSE),"")</f>
        <v/>
      </c>
      <c r="P702" s="225">
        <f>IF(ISBLANK('Rate Calculations'!$H704),"",'Rate Calculations'!$H704)</f>
        <v>1.7500000000000002E-2</v>
      </c>
      <c r="Q702" s="220" t="str">
        <f t="shared" si="171"/>
        <v/>
      </c>
      <c r="R702" s="221">
        <f>IF(ISBLANK('Rate Calculations'!$J704),"",'Rate Calculations'!$J704)</f>
        <v>3.5000000000000003E-2</v>
      </c>
      <c r="S702" s="220" t="str">
        <f t="shared" si="172"/>
        <v/>
      </c>
      <c r="T702" s="225" t="str">
        <f>IFERROR(VLOOKUP(_xlfn.CONCAT('Team Roster - Final'!$A702," : ",'Team Roster - Final'!$BM702),'Rate Calculations'!$C$4:$S$1100,10,FALSE),"")</f>
        <v/>
      </c>
      <c r="U702" s="225" t="str">
        <f>IFERROR(VLOOKUP(_xlfn.CONCAT('Team Roster - Final'!$A702," : ",'Team Roster - Final'!$BM702),'Rate Calculations'!$C$4:$S$1100,11,FALSE),"")</f>
        <v/>
      </c>
      <c r="V702" s="222" t="str">
        <f t="shared" si="173"/>
        <v/>
      </c>
      <c r="W702" s="222" t="str">
        <f t="shared" si="174"/>
        <v/>
      </c>
      <c r="X702" s="223" t="str">
        <f>IFERROR(VLOOKUP(_xlfn.CONCAT('Team Roster - Final'!$A702," : ",'Team Roster - Final'!$BM702),'Rate Calculations'!$C$4:$S$1100,14,FALSE),"")</f>
        <v/>
      </c>
      <c r="Y702" s="222" t="str">
        <f t="shared" si="175"/>
        <v/>
      </c>
      <c r="Z702" s="222" t="str">
        <f t="shared" si="176"/>
        <v/>
      </c>
      <c r="AA702" s="224" t="str">
        <f>IFERROR(IF(#REF!="Yes",$Y702, $Y702+$Q702*0.5),"")</f>
        <v/>
      </c>
      <c r="AB702" s="224" t="str">
        <f>IFERROR(IF(#REF!="Yes",$Z702, $Z702+$S702*0.5),"")</f>
        <v/>
      </c>
      <c r="AC702" s="220" t="str">
        <f>IFERROR(VLOOKUP(_xlfn.CONCAT('Team Roster - Final'!$A702," : ",'Team Roster - Final'!$BM702),'Rate Calculations'!$C$4:$U$1100,19,FALSE),"")</f>
        <v/>
      </c>
      <c r="AD702" s="220" t="str">
        <f t="shared" si="177"/>
        <v/>
      </c>
      <c r="AE702" s="220" t="str">
        <f t="shared" si="178"/>
        <v/>
      </c>
      <c r="AF702" s="225" t="str">
        <f>IFERROR(VLOOKUP(_xlfn.CONCAT('Team Roster - Final'!$A702," : ",'Team Roster - Final'!$BM702),'Rate Calculations'!$C$4:$AB$1100,22,FALSE),"")</f>
        <v/>
      </c>
      <c r="AG702" s="225" t="str">
        <f>IFERROR(VLOOKUP(_xlfn.CONCAT('Team Roster - Final'!$A702," : ",'Team Roster - Final'!$BM702),'Rate Calculations'!$C$4:$AB$1100,23,FALSE),"")</f>
        <v/>
      </c>
      <c r="AH702" s="222" t="str">
        <f t="shared" si="179"/>
        <v/>
      </c>
      <c r="AI702" s="222" t="str">
        <f t="shared" si="180"/>
        <v/>
      </c>
      <c r="AJ702" s="223" t="str">
        <f>Table1[[#This Row],[Home Office
Net Fee %]]</f>
        <v/>
      </c>
      <c r="AK702" s="222" t="str">
        <f t="shared" si="181"/>
        <v/>
      </c>
      <c r="AL702" s="222" t="str">
        <f t="shared" si="182"/>
        <v/>
      </c>
      <c r="AM702" s="215" t="str">
        <f>IFERROR(IF(#REF!="Yes",$AK702,($AK702+$AD702*0.5)),"")</f>
        <v/>
      </c>
      <c r="AN702" s="215" t="str">
        <f>IFERROR(IF(#REF!="Yes",$AL702,($AL702+$AE702*0.5)),"")</f>
        <v/>
      </c>
      <c r="AO702" s="374" t="str">
        <f>IF(ISBLANK('Team Roster Proposed - FBR'!Q703),"",'Team Roster Proposed - FBR'!Q703)</f>
        <v/>
      </c>
      <c r="AP702" s="226" t="e">
        <f>IF(ISBLANK(#REF!),"",#REF!)</f>
        <v>#REF!</v>
      </c>
      <c r="AQ702" s="226" t="e">
        <f>IF(ISBLANK(#REF!),"",#REF!)</f>
        <v>#REF!</v>
      </c>
      <c r="AR702" s="226" t="e">
        <f>IF(ISBLANK(#REF!),"",#REF!)</f>
        <v>#REF!</v>
      </c>
      <c r="AS702" s="219" t="e">
        <f>IF(ISBLANK(#REF!),"",#REF!)</f>
        <v>#REF!</v>
      </c>
      <c r="AT702" s="219" t="e">
        <f>IF(ISBLANK(#REF!),"",#REF!)</f>
        <v>#REF!</v>
      </c>
      <c r="AU702" s="219" t="e">
        <f>IF(ISBLANK(#REF!),"",#REF!)</f>
        <v>#REF!</v>
      </c>
      <c r="AV702" s="219" t="e">
        <f>IF(ISBLANK(#REF!),"",#REF!)</f>
        <v>#REF!</v>
      </c>
      <c r="AW702" s="219" t="e">
        <f>IF(ISBLANK(#REF!),"",#REF!)</f>
        <v>#REF!</v>
      </c>
      <c r="AX702" s="219" t="e">
        <f>IF(ISBLANK(#REF!),"",#REF!)</f>
        <v>#REF!</v>
      </c>
      <c r="AY702" s="226" t="e">
        <f>IF(ISBLANK(#REF!),"",#REF!)</f>
        <v>#REF!</v>
      </c>
      <c r="AZ702" s="219" t="e">
        <f>IF(ISBLANK(#REF!),"",#REF!)</f>
        <v>#REF!</v>
      </c>
      <c r="BA702" s="219" t="e">
        <f>IF(ISBLANK(#REF!),"",#REF!)</f>
        <v>#REF!</v>
      </c>
      <c r="BB702" s="219" t="e">
        <f>IF(ISBLANK(#REF!),"",#REF!)</f>
        <v>#REF!</v>
      </c>
      <c r="BC702" s="219" t="e">
        <f>IF(ISBLANK(#REF!),"",#REF!)</f>
        <v>#REF!</v>
      </c>
      <c r="BD702" s="219" t="e">
        <f>IF(ISBLANK(#REF!),"",#REF!)</f>
        <v>#REF!</v>
      </c>
      <c r="BE702" s="219" t="e">
        <f>IF(ISBLANK(#REF!),"",#REF!)</f>
        <v>#REF!</v>
      </c>
      <c r="BF702" s="219" t="e">
        <f>IF(ISBLANK(#REF!),"",#REF!)</f>
        <v>#REF!</v>
      </c>
      <c r="BG702" s="219" t="e">
        <f>IF(ISBLANK(#REF!),"",#REF!)</f>
        <v>#REF!</v>
      </c>
      <c r="BH702" s="219" t="e">
        <f>IF(ISBLANK(#REF!),"",#REF!)</f>
        <v>#REF!</v>
      </c>
      <c r="BI702" s="219" t="e">
        <f>IF(ISBLANK(#REF!),"",#REF!)</f>
        <v>#REF!</v>
      </c>
      <c r="BJ702" s="219" t="e">
        <f>IF(ISBLANK(#REF!),"",#REF!)</f>
        <v>#REF!</v>
      </c>
      <c r="BK702" s="219" t="e">
        <f>IF(ISBLANK(#REF!),"",#REF!)</f>
        <v>#REF!</v>
      </c>
      <c r="BL702" s="219" t="e">
        <f>IF(ISBLANK(#REF!),"",#REF!)</f>
        <v>#REF!</v>
      </c>
      <c r="BM702" s="219" t="e">
        <f>IF(ISBLANK(#REF!),"",#REF!)</f>
        <v>#REF!</v>
      </c>
      <c r="BN702" s="219" t="e">
        <f>IF(ISBLANK(#REF!),"",#REF!)</f>
        <v>#REF!</v>
      </c>
      <c r="BO702" s="227" t="e">
        <f t="shared" si="183"/>
        <v>#REF!</v>
      </c>
      <c r="BP702" s="228" t="str">
        <f t="shared" si="186"/>
        <v/>
      </c>
      <c r="BQ702" s="229" t="str">
        <f t="shared" si="170"/>
        <v/>
      </c>
      <c r="BR702" s="228" t="e">
        <f t="shared" si="184"/>
        <v>#REF!</v>
      </c>
      <c r="BS702" s="230" t="e">
        <f t="shared" si="185"/>
        <v>#REF!</v>
      </c>
    </row>
    <row r="703" spans="1:71">
      <c r="A703" s="213" t="e">
        <f>IF(ISBLANK(#REF!),"",#REF!)</f>
        <v>#REF!</v>
      </c>
      <c r="B703" s="214" t="e">
        <f>IF(ISBLANK(#REF!),"",#REF!)</f>
        <v>#REF!</v>
      </c>
      <c r="C703" s="214" t="e">
        <f>IF(ISBLANK(#REF!),"",#REF!)</f>
        <v>#REF!</v>
      </c>
      <c r="D703" s="214" t="e">
        <f>IF(ISBLANK(#REF!),"",#REF!)</f>
        <v>#REF!</v>
      </c>
      <c r="E703" s="214" t="e">
        <f>IF(ISBLANK(#REF!),"",#REF!)</f>
        <v>#REF!</v>
      </c>
      <c r="F703" s="214" t="e">
        <f>IF(ISBLANK(#REF!),"",#REF!)</f>
        <v>#REF!</v>
      </c>
      <c r="G703" s="214" t="e">
        <f>IF(ISBLANK(#REF!),"",#REF!)</f>
        <v>#REF!</v>
      </c>
      <c r="H703" s="215" t="e">
        <f>IF(ISBLANK(#REF!),"",#REF!)</f>
        <v>#REF!</v>
      </c>
      <c r="I703" s="214" t="e">
        <f>IF(ISBLANK(#REF!),"",#REF!)</f>
        <v>#REF!</v>
      </c>
      <c r="J703" s="216" t="e">
        <f>IF(ISBLANK(#REF!),"",#REF!)</f>
        <v>#REF!</v>
      </c>
      <c r="K703" s="217" t="e">
        <f>IF(ISBLANK(#REF!),"",#REF!)</f>
        <v>#REF!</v>
      </c>
      <c r="L703" s="217" t="e">
        <f>IF(ISBLANK(#REF!),"",#REF!)</f>
        <v>#REF!</v>
      </c>
      <c r="M703" s="218" t="e">
        <f>IF(ISBLANK(#REF!),"",#REF!)</f>
        <v>#REF!</v>
      </c>
      <c r="N703" s="218" t="e">
        <f>IF(ISBLANK(#REF!),"",#REF!)</f>
        <v>#REF!</v>
      </c>
      <c r="O703" s="220" t="str">
        <f>IFERROR(VLOOKUP(_xlfn.CONCAT('Team Roster - Final'!$A703," : ",'Team Roster - Final'!$BM703),'Rate Calculations'!$C$4:$G$1100,5,FALSE),"")</f>
        <v/>
      </c>
      <c r="P703" s="225">
        <f>IF(ISBLANK('Rate Calculations'!$H705),"",'Rate Calculations'!$H705)</f>
        <v>1.7500000000000002E-2</v>
      </c>
      <c r="Q703" s="220" t="str">
        <f t="shared" si="171"/>
        <v/>
      </c>
      <c r="R703" s="221">
        <f>IF(ISBLANK('Rate Calculations'!$J705),"",'Rate Calculations'!$J705)</f>
        <v>3.5000000000000003E-2</v>
      </c>
      <c r="S703" s="220" t="str">
        <f t="shared" si="172"/>
        <v/>
      </c>
      <c r="T703" s="225" t="str">
        <f>IFERROR(VLOOKUP(_xlfn.CONCAT('Team Roster - Final'!$A703," : ",'Team Roster - Final'!$BM703),'Rate Calculations'!$C$4:$S$1100,10,FALSE),"")</f>
        <v/>
      </c>
      <c r="U703" s="225" t="str">
        <f>IFERROR(VLOOKUP(_xlfn.CONCAT('Team Roster - Final'!$A703," : ",'Team Roster - Final'!$BM703),'Rate Calculations'!$C$4:$S$1100,11,FALSE),"")</f>
        <v/>
      </c>
      <c r="V703" s="222" t="str">
        <f t="shared" si="173"/>
        <v/>
      </c>
      <c r="W703" s="222" t="str">
        <f t="shared" si="174"/>
        <v/>
      </c>
      <c r="X703" s="223" t="str">
        <f>IFERROR(VLOOKUP(_xlfn.CONCAT('Team Roster - Final'!$A703," : ",'Team Roster - Final'!$BM703),'Rate Calculations'!$C$4:$S$1100,14,FALSE),"")</f>
        <v/>
      </c>
      <c r="Y703" s="222" t="str">
        <f t="shared" si="175"/>
        <v/>
      </c>
      <c r="Z703" s="222" t="str">
        <f t="shared" si="176"/>
        <v/>
      </c>
      <c r="AA703" s="224" t="str">
        <f>IFERROR(IF(#REF!="Yes",$Y703, $Y703+$Q703*0.5),"")</f>
        <v/>
      </c>
      <c r="AB703" s="224" t="str">
        <f>IFERROR(IF(#REF!="Yes",$Z703, $Z703+$S703*0.5),"")</f>
        <v/>
      </c>
      <c r="AC703" s="220" t="str">
        <f>IFERROR(VLOOKUP(_xlfn.CONCAT('Team Roster - Final'!$A703," : ",'Team Roster - Final'!$BM703),'Rate Calculations'!$C$4:$U$1100,19,FALSE),"")</f>
        <v/>
      </c>
      <c r="AD703" s="220" t="str">
        <f t="shared" si="177"/>
        <v/>
      </c>
      <c r="AE703" s="220" t="str">
        <f t="shared" si="178"/>
        <v/>
      </c>
      <c r="AF703" s="225" t="str">
        <f>IFERROR(VLOOKUP(_xlfn.CONCAT('Team Roster - Final'!$A703," : ",'Team Roster - Final'!$BM703),'Rate Calculations'!$C$4:$AB$1100,22,FALSE),"")</f>
        <v/>
      </c>
      <c r="AG703" s="225" t="str">
        <f>IFERROR(VLOOKUP(_xlfn.CONCAT('Team Roster - Final'!$A703," : ",'Team Roster - Final'!$BM703),'Rate Calculations'!$C$4:$AB$1100,23,FALSE),"")</f>
        <v/>
      </c>
      <c r="AH703" s="222" t="str">
        <f t="shared" si="179"/>
        <v/>
      </c>
      <c r="AI703" s="222" t="str">
        <f t="shared" si="180"/>
        <v/>
      </c>
      <c r="AJ703" s="223" t="str">
        <f>Table1[[#This Row],[Home Office
Net Fee %]]</f>
        <v/>
      </c>
      <c r="AK703" s="222" t="str">
        <f t="shared" si="181"/>
        <v/>
      </c>
      <c r="AL703" s="222" t="str">
        <f t="shared" si="182"/>
        <v/>
      </c>
      <c r="AM703" s="215" t="str">
        <f>IFERROR(IF(#REF!="Yes",$AK703,($AK703+$AD703*0.5)),"")</f>
        <v/>
      </c>
      <c r="AN703" s="215" t="str">
        <f>IFERROR(IF(#REF!="Yes",$AL703,($AL703+$AE703*0.5)),"")</f>
        <v/>
      </c>
      <c r="AO703" s="374" t="str">
        <f>IF(ISBLANK('Team Roster Proposed - FBR'!Q704),"",'Team Roster Proposed - FBR'!Q704)</f>
        <v/>
      </c>
      <c r="AP703" s="226" t="e">
        <f>IF(ISBLANK(#REF!),"",#REF!)</f>
        <v>#REF!</v>
      </c>
      <c r="AQ703" s="226" t="e">
        <f>IF(ISBLANK(#REF!),"",#REF!)</f>
        <v>#REF!</v>
      </c>
      <c r="AR703" s="226" t="e">
        <f>IF(ISBLANK(#REF!),"",#REF!)</f>
        <v>#REF!</v>
      </c>
      <c r="AS703" s="219" t="e">
        <f>IF(ISBLANK(#REF!),"",#REF!)</f>
        <v>#REF!</v>
      </c>
      <c r="AT703" s="219" t="e">
        <f>IF(ISBLANK(#REF!),"",#REF!)</f>
        <v>#REF!</v>
      </c>
      <c r="AU703" s="219" t="e">
        <f>IF(ISBLANK(#REF!),"",#REF!)</f>
        <v>#REF!</v>
      </c>
      <c r="AV703" s="219" t="e">
        <f>IF(ISBLANK(#REF!),"",#REF!)</f>
        <v>#REF!</v>
      </c>
      <c r="AW703" s="219" t="e">
        <f>IF(ISBLANK(#REF!),"",#REF!)</f>
        <v>#REF!</v>
      </c>
      <c r="AX703" s="219" t="e">
        <f>IF(ISBLANK(#REF!),"",#REF!)</f>
        <v>#REF!</v>
      </c>
      <c r="AY703" s="226" t="e">
        <f>IF(ISBLANK(#REF!),"",#REF!)</f>
        <v>#REF!</v>
      </c>
      <c r="AZ703" s="219" t="e">
        <f>IF(ISBLANK(#REF!),"",#REF!)</f>
        <v>#REF!</v>
      </c>
      <c r="BA703" s="219" t="e">
        <f>IF(ISBLANK(#REF!),"",#REF!)</f>
        <v>#REF!</v>
      </c>
      <c r="BB703" s="219" t="e">
        <f>IF(ISBLANK(#REF!),"",#REF!)</f>
        <v>#REF!</v>
      </c>
      <c r="BC703" s="219" t="e">
        <f>IF(ISBLANK(#REF!),"",#REF!)</f>
        <v>#REF!</v>
      </c>
      <c r="BD703" s="219" t="e">
        <f>IF(ISBLANK(#REF!),"",#REF!)</f>
        <v>#REF!</v>
      </c>
      <c r="BE703" s="219" t="e">
        <f>IF(ISBLANK(#REF!),"",#REF!)</f>
        <v>#REF!</v>
      </c>
      <c r="BF703" s="219" t="e">
        <f>IF(ISBLANK(#REF!),"",#REF!)</f>
        <v>#REF!</v>
      </c>
      <c r="BG703" s="219" t="e">
        <f>IF(ISBLANK(#REF!),"",#REF!)</f>
        <v>#REF!</v>
      </c>
      <c r="BH703" s="219" t="e">
        <f>IF(ISBLANK(#REF!),"",#REF!)</f>
        <v>#REF!</v>
      </c>
      <c r="BI703" s="219" t="e">
        <f>IF(ISBLANK(#REF!),"",#REF!)</f>
        <v>#REF!</v>
      </c>
      <c r="BJ703" s="219" t="e">
        <f>IF(ISBLANK(#REF!),"",#REF!)</f>
        <v>#REF!</v>
      </c>
      <c r="BK703" s="219" t="e">
        <f>IF(ISBLANK(#REF!),"",#REF!)</f>
        <v>#REF!</v>
      </c>
      <c r="BL703" s="219" t="e">
        <f>IF(ISBLANK(#REF!),"",#REF!)</f>
        <v>#REF!</v>
      </c>
      <c r="BM703" s="219" t="e">
        <f>IF(ISBLANK(#REF!),"",#REF!)</f>
        <v>#REF!</v>
      </c>
      <c r="BN703" s="219" t="e">
        <f>IF(ISBLANK(#REF!),"",#REF!)</f>
        <v>#REF!</v>
      </c>
      <c r="BO703" s="227" t="e">
        <f t="shared" si="183"/>
        <v>#REF!</v>
      </c>
      <c r="BP703" s="228" t="str">
        <f t="shared" si="186"/>
        <v/>
      </c>
      <c r="BQ703" s="229" t="str">
        <f t="shared" si="170"/>
        <v/>
      </c>
      <c r="BR703" s="228" t="e">
        <f t="shared" si="184"/>
        <v>#REF!</v>
      </c>
      <c r="BS703" s="230" t="e">
        <f t="shared" si="185"/>
        <v>#REF!</v>
      </c>
    </row>
    <row r="704" spans="1:71">
      <c r="A704" s="213" t="e">
        <f>IF(ISBLANK(#REF!),"",#REF!)</f>
        <v>#REF!</v>
      </c>
      <c r="B704" s="214" t="e">
        <f>IF(ISBLANK(#REF!),"",#REF!)</f>
        <v>#REF!</v>
      </c>
      <c r="C704" s="214" t="e">
        <f>IF(ISBLANK(#REF!),"",#REF!)</f>
        <v>#REF!</v>
      </c>
      <c r="D704" s="214" t="e">
        <f>IF(ISBLANK(#REF!),"",#REF!)</f>
        <v>#REF!</v>
      </c>
      <c r="E704" s="214" t="e">
        <f>IF(ISBLANK(#REF!),"",#REF!)</f>
        <v>#REF!</v>
      </c>
      <c r="F704" s="214" t="e">
        <f>IF(ISBLANK(#REF!),"",#REF!)</f>
        <v>#REF!</v>
      </c>
      <c r="G704" s="214" t="e">
        <f>IF(ISBLANK(#REF!),"",#REF!)</f>
        <v>#REF!</v>
      </c>
      <c r="H704" s="215" t="e">
        <f>IF(ISBLANK(#REF!),"",#REF!)</f>
        <v>#REF!</v>
      </c>
      <c r="I704" s="214" t="e">
        <f>IF(ISBLANK(#REF!),"",#REF!)</f>
        <v>#REF!</v>
      </c>
      <c r="J704" s="216" t="e">
        <f>IF(ISBLANK(#REF!),"",#REF!)</f>
        <v>#REF!</v>
      </c>
      <c r="K704" s="217" t="e">
        <f>IF(ISBLANK(#REF!),"",#REF!)</f>
        <v>#REF!</v>
      </c>
      <c r="L704" s="217" t="e">
        <f>IF(ISBLANK(#REF!),"",#REF!)</f>
        <v>#REF!</v>
      </c>
      <c r="M704" s="218" t="e">
        <f>IF(ISBLANK(#REF!),"",#REF!)</f>
        <v>#REF!</v>
      </c>
      <c r="N704" s="218" t="e">
        <f>IF(ISBLANK(#REF!),"",#REF!)</f>
        <v>#REF!</v>
      </c>
      <c r="O704" s="220" t="str">
        <f>IFERROR(VLOOKUP(_xlfn.CONCAT('Team Roster - Final'!$A704," : ",'Team Roster - Final'!$BM704),'Rate Calculations'!$C$4:$G$1100,5,FALSE),"")</f>
        <v/>
      </c>
      <c r="P704" s="225">
        <f>IF(ISBLANK('Rate Calculations'!$H706),"",'Rate Calculations'!$H706)</f>
        <v>1.7500000000000002E-2</v>
      </c>
      <c r="Q704" s="220" t="str">
        <f t="shared" si="171"/>
        <v/>
      </c>
      <c r="R704" s="221">
        <f>IF(ISBLANK('Rate Calculations'!$J706),"",'Rate Calculations'!$J706)</f>
        <v>3.5000000000000003E-2</v>
      </c>
      <c r="S704" s="220" t="str">
        <f t="shared" si="172"/>
        <v/>
      </c>
      <c r="T704" s="225" t="str">
        <f>IFERROR(VLOOKUP(_xlfn.CONCAT('Team Roster - Final'!$A704," : ",'Team Roster - Final'!$BM704),'Rate Calculations'!$C$4:$S$1100,10,FALSE),"")</f>
        <v/>
      </c>
      <c r="U704" s="225" t="str">
        <f>IFERROR(VLOOKUP(_xlfn.CONCAT('Team Roster - Final'!$A704," : ",'Team Roster - Final'!$BM704),'Rate Calculations'!$C$4:$S$1100,11,FALSE),"")</f>
        <v/>
      </c>
      <c r="V704" s="222" t="str">
        <f t="shared" si="173"/>
        <v/>
      </c>
      <c r="W704" s="222" t="str">
        <f t="shared" si="174"/>
        <v/>
      </c>
      <c r="X704" s="223" t="str">
        <f>IFERROR(VLOOKUP(_xlfn.CONCAT('Team Roster - Final'!$A704," : ",'Team Roster - Final'!$BM704),'Rate Calculations'!$C$4:$S$1100,14,FALSE),"")</f>
        <v/>
      </c>
      <c r="Y704" s="222" t="str">
        <f t="shared" si="175"/>
        <v/>
      </c>
      <c r="Z704" s="222" t="str">
        <f t="shared" si="176"/>
        <v/>
      </c>
      <c r="AA704" s="224" t="str">
        <f>IFERROR(IF(#REF!="Yes",$Y704, $Y704+$Q704*0.5),"")</f>
        <v/>
      </c>
      <c r="AB704" s="224" t="str">
        <f>IFERROR(IF(#REF!="Yes",$Z704, $Z704+$S704*0.5),"")</f>
        <v/>
      </c>
      <c r="AC704" s="220" t="str">
        <f>IFERROR(VLOOKUP(_xlfn.CONCAT('Team Roster - Final'!$A704," : ",'Team Roster - Final'!$BM704),'Rate Calculations'!$C$4:$U$1100,19,FALSE),"")</f>
        <v/>
      </c>
      <c r="AD704" s="220" t="str">
        <f t="shared" si="177"/>
        <v/>
      </c>
      <c r="AE704" s="220" t="str">
        <f t="shared" si="178"/>
        <v/>
      </c>
      <c r="AF704" s="225" t="str">
        <f>IFERROR(VLOOKUP(_xlfn.CONCAT('Team Roster - Final'!$A704," : ",'Team Roster - Final'!$BM704),'Rate Calculations'!$C$4:$AB$1100,22,FALSE),"")</f>
        <v/>
      </c>
      <c r="AG704" s="225" t="str">
        <f>IFERROR(VLOOKUP(_xlfn.CONCAT('Team Roster - Final'!$A704," : ",'Team Roster - Final'!$BM704),'Rate Calculations'!$C$4:$AB$1100,23,FALSE),"")</f>
        <v/>
      </c>
      <c r="AH704" s="222" t="str">
        <f t="shared" si="179"/>
        <v/>
      </c>
      <c r="AI704" s="222" t="str">
        <f t="shared" si="180"/>
        <v/>
      </c>
      <c r="AJ704" s="223" t="str">
        <f>Table1[[#This Row],[Home Office
Net Fee %]]</f>
        <v/>
      </c>
      <c r="AK704" s="222" t="str">
        <f t="shared" si="181"/>
        <v/>
      </c>
      <c r="AL704" s="222" t="str">
        <f t="shared" si="182"/>
        <v/>
      </c>
      <c r="AM704" s="215" t="str">
        <f>IFERROR(IF(#REF!="Yes",$AK704,($AK704+$AD704*0.5)),"")</f>
        <v/>
      </c>
      <c r="AN704" s="215" t="str">
        <f>IFERROR(IF(#REF!="Yes",$AL704,($AL704+$AE704*0.5)),"")</f>
        <v/>
      </c>
      <c r="AO704" s="374" t="str">
        <f>IF(ISBLANK('Team Roster Proposed - FBR'!Q705),"",'Team Roster Proposed - FBR'!Q705)</f>
        <v/>
      </c>
      <c r="AP704" s="226" t="e">
        <f>IF(ISBLANK(#REF!),"",#REF!)</f>
        <v>#REF!</v>
      </c>
      <c r="AQ704" s="226" t="e">
        <f>IF(ISBLANK(#REF!),"",#REF!)</f>
        <v>#REF!</v>
      </c>
      <c r="AR704" s="226" t="e">
        <f>IF(ISBLANK(#REF!),"",#REF!)</f>
        <v>#REF!</v>
      </c>
      <c r="AS704" s="219" t="e">
        <f>IF(ISBLANK(#REF!),"",#REF!)</f>
        <v>#REF!</v>
      </c>
      <c r="AT704" s="219" t="e">
        <f>IF(ISBLANK(#REF!),"",#REF!)</f>
        <v>#REF!</v>
      </c>
      <c r="AU704" s="219" t="e">
        <f>IF(ISBLANK(#REF!),"",#REF!)</f>
        <v>#REF!</v>
      </c>
      <c r="AV704" s="219" t="e">
        <f>IF(ISBLANK(#REF!),"",#REF!)</f>
        <v>#REF!</v>
      </c>
      <c r="AW704" s="219" t="e">
        <f>IF(ISBLANK(#REF!),"",#REF!)</f>
        <v>#REF!</v>
      </c>
      <c r="AX704" s="219" t="e">
        <f>IF(ISBLANK(#REF!),"",#REF!)</f>
        <v>#REF!</v>
      </c>
      <c r="AY704" s="226" t="e">
        <f>IF(ISBLANK(#REF!),"",#REF!)</f>
        <v>#REF!</v>
      </c>
      <c r="AZ704" s="219" t="e">
        <f>IF(ISBLANK(#REF!),"",#REF!)</f>
        <v>#REF!</v>
      </c>
      <c r="BA704" s="219" t="e">
        <f>IF(ISBLANK(#REF!),"",#REF!)</f>
        <v>#REF!</v>
      </c>
      <c r="BB704" s="219" t="e">
        <f>IF(ISBLANK(#REF!),"",#REF!)</f>
        <v>#REF!</v>
      </c>
      <c r="BC704" s="219" t="e">
        <f>IF(ISBLANK(#REF!),"",#REF!)</f>
        <v>#REF!</v>
      </c>
      <c r="BD704" s="219" t="e">
        <f>IF(ISBLANK(#REF!),"",#REF!)</f>
        <v>#REF!</v>
      </c>
      <c r="BE704" s="219" t="e">
        <f>IF(ISBLANK(#REF!),"",#REF!)</f>
        <v>#REF!</v>
      </c>
      <c r="BF704" s="219" t="e">
        <f>IF(ISBLANK(#REF!),"",#REF!)</f>
        <v>#REF!</v>
      </c>
      <c r="BG704" s="219" t="e">
        <f>IF(ISBLANK(#REF!),"",#REF!)</f>
        <v>#REF!</v>
      </c>
      <c r="BH704" s="219" t="e">
        <f>IF(ISBLANK(#REF!),"",#REF!)</f>
        <v>#REF!</v>
      </c>
      <c r="BI704" s="219" t="e">
        <f>IF(ISBLANK(#REF!),"",#REF!)</f>
        <v>#REF!</v>
      </c>
      <c r="BJ704" s="219" t="e">
        <f>IF(ISBLANK(#REF!),"",#REF!)</f>
        <v>#REF!</v>
      </c>
      <c r="BK704" s="219" t="e">
        <f>IF(ISBLANK(#REF!),"",#REF!)</f>
        <v>#REF!</v>
      </c>
      <c r="BL704" s="219" t="e">
        <f>IF(ISBLANK(#REF!),"",#REF!)</f>
        <v>#REF!</v>
      </c>
      <c r="BM704" s="219" t="e">
        <f>IF(ISBLANK(#REF!),"",#REF!)</f>
        <v>#REF!</v>
      </c>
      <c r="BN704" s="219" t="e">
        <f>IF(ISBLANK(#REF!),"",#REF!)</f>
        <v>#REF!</v>
      </c>
      <c r="BO704" s="227" t="e">
        <f t="shared" si="183"/>
        <v>#REF!</v>
      </c>
      <c r="BP704" s="228" t="str">
        <f t="shared" si="186"/>
        <v/>
      </c>
      <c r="BQ704" s="229" t="str">
        <f t="shared" si="170"/>
        <v/>
      </c>
      <c r="BR704" s="228" t="e">
        <f t="shared" si="184"/>
        <v>#REF!</v>
      </c>
      <c r="BS704" s="230" t="e">
        <f t="shared" si="185"/>
        <v>#REF!</v>
      </c>
    </row>
    <row r="705" spans="1:71">
      <c r="A705" s="213" t="e">
        <f>IF(ISBLANK(#REF!),"",#REF!)</f>
        <v>#REF!</v>
      </c>
      <c r="B705" s="214" t="e">
        <f>IF(ISBLANK(#REF!),"",#REF!)</f>
        <v>#REF!</v>
      </c>
      <c r="C705" s="214" t="e">
        <f>IF(ISBLANK(#REF!),"",#REF!)</f>
        <v>#REF!</v>
      </c>
      <c r="D705" s="214" t="e">
        <f>IF(ISBLANK(#REF!),"",#REF!)</f>
        <v>#REF!</v>
      </c>
      <c r="E705" s="214" t="e">
        <f>IF(ISBLANK(#REF!),"",#REF!)</f>
        <v>#REF!</v>
      </c>
      <c r="F705" s="214" t="e">
        <f>IF(ISBLANK(#REF!),"",#REF!)</f>
        <v>#REF!</v>
      </c>
      <c r="G705" s="214" t="e">
        <f>IF(ISBLANK(#REF!),"",#REF!)</f>
        <v>#REF!</v>
      </c>
      <c r="H705" s="215" t="e">
        <f>IF(ISBLANK(#REF!),"",#REF!)</f>
        <v>#REF!</v>
      </c>
      <c r="I705" s="214" t="e">
        <f>IF(ISBLANK(#REF!),"",#REF!)</f>
        <v>#REF!</v>
      </c>
      <c r="J705" s="216" t="e">
        <f>IF(ISBLANK(#REF!),"",#REF!)</f>
        <v>#REF!</v>
      </c>
      <c r="K705" s="217" t="e">
        <f>IF(ISBLANK(#REF!),"",#REF!)</f>
        <v>#REF!</v>
      </c>
      <c r="L705" s="217" t="e">
        <f>IF(ISBLANK(#REF!),"",#REF!)</f>
        <v>#REF!</v>
      </c>
      <c r="M705" s="218" t="e">
        <f>IF(ISBLANK(#REF!),"",#REF!)</f>
        <v>#REF!</v>
      </c>
      <c r="N705" s="218" t="e">
        <f>IF(ISBLANK(#REF!),"",#REF!)</f>
        <v>#REF!</v>
      </c>
      <c r="O705" s="220" t="str">
        <f>IFERROR(VLOOKUP(_xlfn.CONCAT('Team Roster - Final'!$A705," : ",'Team Roster - Final'!$BM705),'Rate Calculations'!$C$4:$G$1100,5,FALSE),"")</f>
        <v/>
      </c>
      <c r="P705" s="225">
        <f>IF(ISBLANK('Rate Calculations'!$H707),"",'Rate Calculations'!$H707)</f>
        <v>1.7500000000000002E-2</v>
      </c>
      <c r="Q705" s="220" t="str">
        <f t="shared" si="171"/>
        <v/>
      </c>
      <c r="R705" s="221">
        <f>IF(ISBLANK('Rate Calculations'!$J707),"",'Rate Calculations'!$J707)</f>
        <v>3.5000000000000003E-2</v>
      </c>
      <c r="S705" s="220" t="str">
        <f t="shared" si="172"/>
        <v/>
      </c>
      <c r="T705" s="225" t="str">
        <f>IFERROR(VLOOKUP(_xlfn.CONCAT('Team Roster - Final'!$A705," : ",'Team Roster - Final'!$BM705),'Rate Calculations'!$C$4:$S$1100,10,FALSE),"")</f>
        <v/>
      </c>
      <c r="U705" s="225" t="str">
        <f>IFERROR(VLOOKUP(_xlfn.CONCAT('Team Roster - Final'!$A705," : ",'Team Roster - Final'!$BM705),'Rate Calculations'!$C$4:$S$1100,11,FALSE),"")</f>
        <v/>
      </c>
      <c r="V705" s="222" t="str">
        <f t="shared" si="173"/>
        <v/>
      </c>
      <c r="W705" s="222" t="str">
        <f t="shared" si="174"/>
        <v/>
      </c>
      <c r="X705" s="223" t="str">
        <f>IFERROR(VLOOKUP(_xlfn.CONCAT('Team Roster - Final'!$A705," : ",'Team Roster - Final'!$BM705),'Rate Calculations'!$C$4:$S$1100,14,FALSE),"")</f>
        <v/>
      </c>
      <c r="Y705" s="222" t="str">
        <f t="shared" si="175"/>
        <v/>
      </c>
      <c r="Z705" s="222" t="str">
        <f t="shared" si="176"/>
        <v/>
      </c>
      <c r="AA705" s="224" t="str">
        <f>IFERROR(IF(#REF!="Yes",$Y705, $Y705+$Q705*0.5),"")</f>
        <v/>
      </c>
      <c r="AB705" s="224" t="str">
        <f>IFERROR(IF(#REF!="Yes",$Z705, $Z705+$S705*0.5),"")</f>
        <v/>
      </c>
      <c r="AC705" s="220" t="str">
        <f>IFERROR(VLOOKUP(_xlfn.CONCAT('Team Roster - Final'!$A705," : ",'Team Roster - Final'!$BM705),'Rate Calculations'!$C$4:$U$1100,19,FALSE),"")</f>
        <v/>
      </c>
      <c r="AD705" s="220" t="str">
        <f t="shared" si="177"/>
        <v/>
      </c>
      <c r="AE705" s="220" t="str">
        <f t="shared" si="178"/>
        <v/>
      </c>
      <c r="AF705" s="225" t="str">
        <f>IFERROR(VLOOKUP(_xlfn.CONCAT('Team Roster - Final'!$A705," : ",'Team Roster - Final'!$BM705),'Rate Calculations'!$C$4:$AB$1100,22,FALSE),"")</f>
        <v/>
      </c>
      <c r="AG705" s="225" t="str">
        <f>IFERROR(VLOOKUP(_xlfn.CONCAT('Team Roster - Final'!$A705," : ",'Team Roster - Final'!$BM705),'Rate Calculations'!$C$4:$AB$1100,23,FALSE),"")</f>
        <v/>
      </c>
      <c r="AH705" s="222" t="str">
        <f t="shared" si="179"/>
        <v/>
      </c>
      <c r="AI705" s="222" t="str">
        <f t="shared" si="180"/>
        <v/>
      </c>
      <c r="AJ705" s="223" t="str">
        <f>Table1[[#This Row],[Home Office
Net Fee %]]</f>
        <v/>
      </c>
      <c r="AK705" s="222" t="str">
        <f t="shared" si="181"/>
        <v/>
      </c>
      <c r="AL705" s="222" t="str">
        <f t="shared" si="182"/>
        <v/>
      </c>
      <c r="AM705" s="215" t="str">
        <f>IFERROR(IF(#REF!="Yes",$AK705,($AK705+$AD705*0.5)),"")</f>
        <v/>
      </c>
      <c r="AN705" s="215" t="str">
        <f>IFERROR(IF(#REF!="Yes",$AL705,($AL705+$AE705*0.5)),"")</f>
        <v/>
      </c>
      <c r="AO705" s="374" t="str">
        <f>IF(ISBLANK('Team Roster Proposed - FBR'!Q706),"",'Team Roster Proposed - FBR'!Q706)</f>
        <v/>
      </c>
      <c r="AP705" s="226" t="e">
        <f>IF(ISBLANK(#REF!),"",#REF!)</f>
        <v>#REF!</v>
      </c>
      <c r="AQ705" s="226" t="e">
        <f>IF(ISBLANK(#REF!),"",#REF!)</f>
        <v>#REF!</v>
      </c>
      <c r="AR705" s="226" t="e">
        <f>IF(ISBLANK(#REF!),"",#REF!)</f>
        <v>#REF!</v>
      </c>
      <c r="AS705" s="219" t="e">
        <f>IF(ISBLANK(#REF!),"",#REF!)</f>
        <v>#REF!</v>
      </c>
      <c r="AT705" s="219" t="e">
        <f>IF(ISBLANK(#REF!),"",#REF!)</f>
        <v>#REF!</v>
      </c>
      <c r="AU705" s="219" t="e">
        <f>IF(ISBLANK(#REF!),"",#REF!)</f>
        <v>#REF!</v>
      </c>
      <c r="AV705" s="219" t="e">
        <f>IF(ISBLANK(#REF!),"",#REF!)</f>
        <v>#REF!</v>
      </c>
      <c r="AW705" s="219" t="e">
        <f>IF(ISBLANK(#REF!),"",#REF!)</f>
        <v>#REF!</v>
      </c>
      <c r="AX705" s="219" t="e">
        <f>IF(ISBLANK(#REF!),"",#REF!)</f>
        <v>#REF!</v>
      </c>
      <c r="AY705" s="226" t="e">
        <f>IF(ISBLANK(#REF!),"",#REF!)</f>
        <v>#REF!</v>
      </c>
      <c r="AZ705" s="219" t="e">
        <f>IF(ISBLANK(#REF!),"",#REF!)</f>
        <v>#REF!</v>
      </c>
      <c r="BA705" s="219" t="e">
        <f>IF(ISBLANK(#REF!),"",#REF!)</f>
        <v>#REF!</v>
      </c>
      <c r="BB705" s="219" t="e">
        <f>IF(ISBLANK(#REF!),"",#REF!)</f>
        <v>#REF!</v>
      </c>
      <c r="BC705" s="219" t="e">
        <f>IF(ISBLANK(#REF!),"",#REF!)</f>
        <v>#REF!</v>
      </c>
      <c r="BD705" s="219" t="e">
        <f>IF(ISBLANK(#REF!),"",#REF!)</f>
        <v>#REF!</v>
      </c>
      <c r="BE705" s="219" t="e">
        <f>IF(ISBLANK(#REF!),"",#REF!)</f>
        <v>#REF!</v>
      </c>
      <c r="BF705" s="219" t="e">
        <f>IF(ISBLANK(#REF!),"",#REF!)</f>
        <v>#REF!</v>
      </c>
      <c r="BG705" s="219" t="e">
        <f>IF(ISBLANK(#REF!),"",#REF!)</f>
        <v>#REF!</v>
      </c>
      <c r="BH705" s="219" t="e">
        <f>IF(ISBLANK(#REF!),"",#REF!)</f>
        <v>#REF!</v>
      </c>
      <c r="BI705" s="219" t="e">
        <f>IF(ISBLANK(#REF!),"",#REF!)</f>
        <v>#REF!</v>
      </c>
      <c r="BJ705" s="219" t="e">
        <f>IF(ISBLANK(#REF!),"",#REF!)</f>
        <v>#REF!</v>
      </c>
      <c r="BK705" s="219" t="e">
        <f>IF(ISBLANK(#REF!),"",#REF!)</f>
        <v>#REF!</v>
      </c>
      <c r="BL705" s="219" t="e">
        <f>IF(ISBLANK(#REF!),"",#REF!)</f>
        <v>#REF!</v>
      </c>
      <c r="BM705" s="219" t="e">
        <f>IF(ISBLANK(#REF!),"",#REF!)</f>
        <v>#REF!</v>
      </c>
      <c r="BN705" s="219" t="e">
        <f>IF(ISBLANK(#REF!),"",#REF!)</f>
        <v>#REF!</v>
      </c>
      <c r="BO705" s="227" t="e">
        <f t="shared" si="183"/>
        <v>#REF!</v>
      </c>
      <c r="BP705" s="228" t="str">
        <f t="shared" si="186"/>
        <v/>
      </c>
      <c r="BQ705" s="229" t="str">
        <f t="shared" si="170"/>
        <v/>
      </c>
      <c r="BR705" s="228" t="e">
        <f t="shared" si="184"/>
        <v>#REF!</v>
      </c>
      <c r="BS705" s="230" t="e">
        <f t="shared" si="185"/>
        <v>#REF!</v>
      </c>
    </row>
    <row r="706" spans="1:71">
      <c r="A706" s="213" t="e">
        <f>IF(ISBLANK(#REF!),"",#REF!)</f>
        <v>#REF!</v>
      </c>
      <c r="B706" s="214" t="e">
        <f>IF(ISBLANK(#REF!),"",#REF!)</f>
        <v>#REF!</v>
      </c>
      <c r="C706" s="214" t="e">
        <f>IF(ISBLANK(#REF!),"",#REF!)</f>
        <v>#REF!</v>
      </c>
      <c r="D706" s="214" t="e">
        <f>IF(ISBLANK(#REF!),"",#REF!)</f>
        <v>#REF!</v>
      </c>
      <c r="E706" s="214" t="e">
        <f>IF(ISBLANK(#REF!),"",#REF!)</f>
        <v>#REF!</v>
      </c>
      <c r="F706" s="214" t="e">
        <f>IF(ISBLANK(#REF!),"",#REF!)</f>
        <v>#REF!</v>
      </c>
      <c r="G706" s="214" t="e">
        <f>IF(ISBLANK(#REF!),"",#REF!)</f>
        <v>#REF!</v>
      </c>
      <c r="H706" s="215" t="e">
        <f>IF(ISBLANK(#REF!),"",#REF!)</f>
        <v>#REF!</v>
      </c>
      <c r="I706" s="214" t="e">
        <f>IF(ISBLANK(#REF!),"",#REF!)</f>
        <v>#REF!</v>
      </c>
      <c r="J706" s="216" t="e">
        <f>IF(ISBLANK(#REF!),"",#REF!)</f>
        <v>#REF!</v>
      </c>
      <c r="K706" s="217" t="e">
        <f>IF(ISBLANK(#REF!),"",#REF!)</f>
        <v>#REF!</v>
      </c>
      <c r="L706" s="217" t="e">
        <f>IF(ISBLANK(#REF!),"",#REF!)</f>
        <v>#REF!</v>
      </c>
      <c r="M706" s="218" t="e">
        <f>IF(ISBLANK(#REF!),"",#REF!)</f>
        <v>#REF!</v>
      </c>
      <c r="N706" s="218" t="e">
        <f>IF(ISBLANK(#REF!),"",#REF!)</f>
        <v>#REF!</v>
      </c>
      <c r="O706" s="220" t="str">
        <f>IFERROR(VLOOKUP(_xlfn.CONCAT('Team Roster - Final'!$A706," : ",'Team Roster - Final'!$BM706),'Rate Calculations'!$C$4:$G$1100,5,FALSE),"")</f>
        <v/>
      </c>
      <c r="P706" s="225">
        <f>IF(ISBLANK('Rate Calculations'!$H708),"",'Rate Calculations'!$H708)</f>
        <v>1.7500000000000002E-2</v>
      </c>
      <c r="Q706" s="220" t="str">
        <f t="shared" si="171"/>
        <v/>
      </c>
      <c r="R706" s="221">
        <f>IF(ISBLANK('Rate Calculations'!$J708),"",'Rate Calculations'!$J708)</f>
        <v>3.5000000000000003E-2</v>
      </c>
      <c r="S706" s="220" t="str">
        <f t="shared" si="172"/>
        <v/>
      </c>
      <c r="T706" s="225" t="str">
        <f>IFERROR(VLOOKUP(_xlfn.CONCAT('Team Roster - Final'!$A706," : ",'Team Roster - Final'!$BM706),'Rate Calculations'!$C$4:$S$1100,10,FALSE),"")</f>
        <v/>
      </c>
      <c r="U706" s="225" t="str">
        <f>IFERROR(VLOOKUP(_xlfn.CONCAT('Team Roster - Final'!$A706," : ",'Team Roster - Final'!$BM706),'Rate Calculations'!$C$4:$S$1100,11,FALSE),"")</f>
        <v/>
      </c>
      <c r="V706" s="222" t="str">
        <f t="shared" si="173"/>
        <v/>
      </c>
      <c r="W706" s="222" t="str">
        <f t="shared" si="174"/>
        <v/>
      </c>
      <c r="X706" s="223" t="str">
        <f>IFERROR(VLOOKUP(_xlfn.CONCAT('Team Roster - Final'!$A706," : ",'Team Roster - Final'!$BM706),'Rate Calculations'!$C$4:$S$1100,14,FALSE),"")</f>
        <v/>
      </c>
      <c r="Y706" s="222" t="str">
        <f t="shared" si="175"/>
        <v/>
      </c>
      <c r="Z706" s="222" t="str">
        <f t="shared" si="176"/>
        <v/>
      </c>
      <c r="AA706" s="224" t="str">
        <f>IFERROR(IF(#REF!="Yes",$Y706, $Y706+$Q706*0.5),"")</f>
        <v/>
      </c>
      <c r="AB706" s="224" t="str">
        <f>IFERROR(IF(#REF!="Yes",$Z706, $Z706+$S706*0.5),"")</f>
        <v/>
      </c>
      <c r="AC706" s="220" t="str">
        <f>IFERROR(VLOOKUP(_xlfn.CONCAT('Team Roster - Final'!$A706," : ",'Team Roster - Final'!$BM706),'Rate Calculations'!$C$4:$U$1100,19,FALSE),"")</f>
        <v/>
      </c>
      <c r="AD706" s="220" t="str">
        <f t="shared" si="177"/>
        <v/>
      </c>
      <c r="AE706" s="220" t="str">
        <f t="shared" si="178"/>
        <v/>
      </c>
      <c r="AF706" s="225" t="str">
        <f>IFERROR(VLOOKUP(_xlfn.CONCAT('Team Roster - Final'!$A706," : ",'Team Roster - Final'!$BM706),'Rate Calculations'!$C$4:$AB$1100,22,FALSE),"")</f>
        <v/>
      </c>
      <c r="AG706" s="225" t="str">
        <f>IFERROR(VLOOKUP(_xlfn.CONCAT('Team Roster - Final'!$A706," : ",'Team Roster - Final'!$BM706),'Rate Calculations'!$C$4:$AB$1100,23,FALSE),"")</f>
        <v/>
      </c>
      <c r="AH706" s="222" t="str">
        <f t="shared" si="179"/>
        <v/>
      </c>
      <c r="AI706" s="222" t="str">
        <f t="shared" si="180"/>
        <v/>
      </c>
      <c r="AJ706" s="223" t="str">
        <f>Table1[[#This Row],[Home Office
Net Fee %]]</f>
        <v/>
      </c>
      <c r="AK706" s="222" t="str">
        <f t="shared" si="181"/>
        <v/>
      </c>
      <c r="AL706" s="222" t="str">
        <f t="shared" si="182"/>
        <v/>
      </c>
      <c r="AM706" s="215" t="str">
        <f>IFERROR(IF(#REF!="Yes",$AK706,($AK706+$AD706*0.5)),"")</f>
        <v/>
      </c>
      <c r="AN706" s="215" t="str">
        <f>IFERROR(IF(#REF!="Yes",$AL706,($AL706+$AE706*0.5)),"")</f>
        <v/>
      </c>
      <c r="AO706" s="374" t="str">
        <f>IF(ISBLANK('Team Roster Proposed - FBR'!Q707),"",'Team Roster Proposed - FBR'!Q707)</f>
        <v/>
      </c>
      <c r="AP706" s="226" t="e">
        <f>IF(ISBLANK(#REF!),"",#REF!)</f>
        <v>#REF!</v>
      </c>
      <c r="AQ706" s="226" t="e">
        <f>IF(ISBLANK(#REF!),"",#REF!)</f>
        <v>#REF!</v>
      </c>
      <c r="AR706" s="226" t="e">
        <f>IF(ISBLANK(#REF!),"",#REF!)</f>
        <v>#REF!</v>
      </c>
      <c r="AS706" s="219" t="e">
        <f>IF(ISBLANK(#REF!),"",#REF!)</f>
        <v>#REF!</v>
      </c>
      <c r="AT706" s="219" t="e">
        <f>IF(ISBLANK(#REF!),"",#REF!)</f>
        <v>#REF!</v>
      </c>
      <c r="AU706" s="219" t="e">
        <f>IF(ISBLANK(#REF!),"",#REF!)</f>
        <v>#REF!</v>
      </c>
      <c r="AV706" s="219" t="e">
        <f>IF(ISBLANK(#REF!),"",#REF!)</f>
        <v>#REF!</v>
      </c>
      <c r="AW706" s="219" t="e">
        <f>IF(ISBLANK(#REF!),"",#REF!)</f>
        <v>#REF!</v>
      </c>
      <c r="AX706" s="219" t="e">
        <f>IF(ISBLANK(#REF!),"",#REF!)</f>
        <v>#REF!</v>
      </c>
      <c r="AY706" s="226" t="e">
        <f>IF(ISBLANK(#REF!),"",#REF!)</f>
        <v>#REF!</v>
      </c>
      <c r="AZ706" s="219" t="e">
        <f>IF(ISBLANK(#REF!),"",#REF!)</f>
        <v>#REF!</v>
      </c>
      <c r="BA706" s="219" t="e">
        <f>IF(ISBLANK(#REF!),"",#REF!)</f>
        <v>#REF!</v>
      </c>
      <c r="BB706" s="219" t="e">
        <f>IF(ISBLANK(#REF!),"",#REF!)</f>
        <v>#REF!</v>
      </c>
      <c r="BC706" s="219" t="e">
        <f>IF(ISBLANK(#REF!),"",#REF!)</f>
        <v>#REF!</v>
      </c>
      <c r="BD706" s="219" t="e">
        <f>IF(ISBLANK(#REF!),"",#REF!)</f>
        <v>#REF!</v>
      </c>
      <c r="BE706" s="219" t="e">
        <f>IF(ISBLANK(#REF!),"",#REF!)</f>
        <v>#REF!</v>
      </c>
      <c r="BF706" s="219" t="e">
        <f>IF(ISBLANK(#REF!),"",#REF!)</f>
        <v>#REF!</v>
      </c>
      <c r="BG706" s="219" t="e">
        <f>IF(ISBLANK(#REF!),"",#REF!)</f>
        <v>#REF!</v>
      </c>
      <c r="BH706" s="219" t="e">
        <f>IF(ISBLANK(#REF!),"",#REF!)</f>
        <v>#REF!</v>
      </c>
      <c r="BI706" s="219" t="e">
        <f>IF(ISBLANK(#REF!),"",#REF!)</f>
        <v>#REF!</v>
      </c>
      <c r="BJ706" s="219" t="e">
        <f>IF(ISBLANK(#REF!),"",#REF!)</f>
        <v>#REF!</v>
      </c>
      <c r="BK706" s="219" t="e">
        <f>IF(ISBLANK(#REF!),"",#REF!)</f>
        <v>#REF!</v>
      </c>
      <c r="BL706" s="219" t="e">
        <f>IF(ISBLANK(#REF!),"",#REF!)</f>
        <v>#REF!</v>
      </c>
      <c r="BM706" s="219" t="e">
        <f>IF(ISBLANK(#REF!),"",#REF!)</f>
        <v>#REF!</v>
      </c>
      <c r="BN706" s="219" t="e">
        <f>IF(ISBLANK(#REF!),"",#REF!)</f>
        <v>#REF!</v>
      </c>
      <c r="BO706" s="227" t="e">
        <f t="shared" si="183"/>
        <v>#REF!</v>
      </c>
      <c r="BP706" s="228" t="str">
        <f t="shared" si="186"/>
        <v/>
      </c>
      <c r="BQ706" s="229" t="str">
        <f t="shared" ref="BQ706:BQ769" si="187">IF(ISBLANK($BQ$2),"",$BQ$2)</f>
        <v/>
      </c>
      <c r="BR706" s="228" t="e">
        <f t="shared" si="184"/>
        <v>#REF!</v>
      </c>
      <c r="BS706" s="230" t="e">
        <f t="shared" si="185"/>
        <v>#REF!</v>
      </c>
    </row>
    <row r="707" spans="1:71">
      <c r="A707" s="213" t="e">
        <f>IF(ISBLANK(#REF!),"",#REF!)</f>
        <v>#REF!</v>
      </c>
      <c r="B707" s="214" t="e">
        <f>IF(ISBLANK(#REF!),"",#REF!)</f>
        <v>#REF!</v>
      </c>
      <c r="C707" s="214" t="e">
        <f>IF(ISBLANK(#REF!),"",#REF!)</f>
        <v>#REF!</v>
      </c>
      <c r="D707" s="214" t="e">
        <f>IF(ISBLANK(#REF!),"",#REF!)</f>
        <v>#REF!</v>
      </c>
      <c r="E707" s="214" t="e">
        <f>IF(ISBLANK(#REF!),"",#REF!)</f>
        <v>#REF!</v>
      </c>
      <c r="F707" s="214" t="e">
        <f>IF(ISBLANK(#REF!),"",#REF!)</f>
        <v>#REF!</v>
      </c>
      <c r="G707" s="214" t="e">
        <f>IF(ISBLANK(#REF!),"",#REF!)</f>
        <v>#REF!</v>
      </c>
      <c r="H707" s="215" t="e">
        <f>IF(ISBLANK(#REF!),"",#REF!)</f>
        <v>#REF!</v>
      </c>
      <c r="I707" s="214" t="e">
        <f>IF(ISBLANK(#REF!),"",#REF!)</f>
        <v>#REF!</v>
      </c>
      <c r="J707" s="216" t="e">
        <f>IF(ISBLANK(#REF!),"",#REF!)</f>
        <v>#REF!</v>
      </c>
      <c r="K707" s="217" t="e">
        <f>IF(ISBLANK(#REF!),"",#REF!)</f>
        <v>#REF!</v>
      </c>
      <c r="L707" s="217" t="e">
        <f>IF(ISBLANK(#REF!),"",#REF!)</f>
        <v>#REF!</v>
      </c>
      <c r="M707" s="218" t="e">
        <f>IF(ISBLANK(#REF!),"",#REF!)</f>
        <v>#REF!</v>
      </c>
      <c r="N707" s="218" t="e">
        <f>IF(ISBLANK(#REF!),"",#REF!)</f>
        <v>#REF!</v>
      </c>
      <c r="O707" s="220" t="str">
        <f>IFERROR(VLOOKUP(_xlfn.CONCAT('Team Roster - Final'!$A707," : ",'Team Roster - Final'!$BM707),'Rate Calculations'!$C$4:$G$1100,5,FALSE),"")</f>
        <v/>
      </c>
      <c r="P707" s="225">
        <f>IF(ISBLANK('Rate Calculations'!$H709),"",'Rate Calculations'!$H709)</f>
        <v>1.7500000000000002E-2</v>
      </c>
      <c r="Q707" s="220" t="str">
        <f t="shared" ref="Q707:Q770" si="188">IFERROR($O707*(1+$P707),"")</f>
        <v/>
      </c>
      <c r="R707" s="221">
        <f>IF(ISBLANK('Rate Calculations'!$J709),"",'Rate Calculations'!$J709)</f>
        <v>3.5000000000000003E-2</v>
      </c>
      <c r="S707" s="220" t="str">
        <f t="shared" ref="S707:S770" si="189">IFERROR($Q707*(1+$R707),"")</f>
        <v/>
      </c>
      <c r="T707" s="225" t="str">
        <f>IFERROR(VLOOKUP(_xlfn.CONCAT('Team Roster - Final'!$A707," : ",'Team Roster - Final'!$BM707),'Rate Calculations'!$C$4:$S$1100,10,FALSE),"")</f>
        <v/>
      </c>
      <c r="U707" s="225" t="str">
        <f>IFERROR(VLOOKUP(_xlfn.CONCAT('Team Roster - Final'!$A707," : ",'Team Roster - Final'!$BM707),'Rate Calculations'!$C$4:$S$1100,11,FALSE),"")</f>
        <v/>
      </c>
      <c r="V707" s="222" t="str">
        <f t="shared" ref="V707:V770" si="190">IFERROR(($Q707*$T707)+($Q707*$U707)+$Q707,"")</f>
        <v/>
      </c>
      <c r="W707" s="222" t="str">
        <f t="shared" ref="W707:W770" si="191">IFERROR(($S707*$T707)+($S707*$U707)+$S707,"")</f>
        <v/>
      </c>
      <c r="X707" s="223" t="str">
        <f>IFERROR(VLOOKUP(_xlfn.CONCAT('Team Roster - Final'!$A707," : ",'Team Roster - Final'!$BM707),'Rate Calculations'!$C$4:$S$1100,14,FALSE),"")</f>
        <v/>
      </c>
      <c r="Y707" s="222" t="str">
        <f t="shared" ref="Y707:Y770" si="192">IFERROR((IF($T707&gt;156%,($Q707+($Q707*1.56)),(($Q707+($Q707*$T707))))*$X707)+$V707,"")</f>
        <v/>
      </c>
      <c r="Z707" s="222" t="str">
        <f t="shared" ref="Z707:Z770" si="193">IFERROR((IF($T707&gt;156%,($S707+($S707*1.56)),(($S707+($S707*$T707))))*$X707)+$W707,"")</f>
        <v/>
      </c>
      <c r="AA707" s="224" t="str">
        <f>IFERROR(IF(#REF!="Yes",$Y707, $Y707+$Q707*0.5),"")</f>
        <v/>
      </c>
      <c r="AB707" s="224" t="str">
        <f>IFERROR(IF(#REF!="Yes",$Z707, $Z707+$S707*0.5),"")</f>
        <v/>
      </c>
      <c r="AC707" s="220" t="str">
        <f>IFERROR(VLOOKUP(_xlfn.CONCAT('Team Roster - Final'!$A707," : ",'Team Roster - Final'!$BM707),'Rate Calculations'!$C$4:$U$1100,19,FALSE),"")</f>
        <v/>
      </c>
      <c r="AD707" s="220" t="str">
        <f t="shared" ref="AD707:AD770" si="194">IFERROR($AC707*(1+$P707),"")</f>
        <v/>
      </c>
      <c r="AE707" s="220" t="str">
        <f t="shared" ref="AE707:AE770" si="195">IFERROR($AD707*(1+$R707),"")</f>
        <v/>
      </c>
      <c r="AF707" s="225" t="str">
        <f>IFERROR(VLOOKUP(_xlfn.CONCAT('Team Roster - Final'!$A707," : ",'Team Roster - Final'!$BM707),'Rate Calculations'!$C$4:$AB$1100,22,FALSE),"")</f>
        <v/>
      </c>
      <c r="AG707" s="225" t="str">
        <f>IFERROR(VLOOKUP(_xlfn.CONCAT('Team Roster - Final'!$A707," : ",'Team Roster - Final'!$BM707),'Rate Calculations'!$C$4:$AB$1100,23,FALSE),"")</f>
        <v/>
      </c>
      <c r="AH707" s="222" t="str">
        <f t="shared" ref="AH707:AH770" si="196">IFERROR(($AD707*$AF707)+($AD707*$AG707)+$AD707,"")</f>
        <v/>
      </c>
      <c r="AI707" s="222" t="str">
        <f t="shared" ref="AI707:AI770" si="197">IFERROR(($AE707*$AF707)+($AE707*$AG707)+$AE707,"")</f>
        <v/>
      </c>
      <c r="AJ707" s="223" t="str">
        <f>Table1[[#This Row],[Home Office
Net Fee %]]</f>
        <v/>
      </c>
      <c r="AK707" s="222" t="str">
        <f t="shared" ref="AK707:AK770" si="198">IFERROR((IF($AF707&gt;156%,($AD707+($AD707*1.56)),(($AD707+($AD707*$AF707))))*$AJ707)+$AH707,"")</f>
        <v/>
      </c>
      <c r="AL707" s="222" t="str">
        <f t="shared" ref="AL707:AL770" si="199">IFERROR((IF($AF707&gt;156%,($AE707+($AE707*1.56)),(($AE707+($AE707*$AF707))))*$AJ707)+$AI707,"")</f>
        <v/>
      </c>
      <c r="AM707" s="215" t="str">
        <f>IFERROR(IF(#REF!="Yes",$AK707,($AK707+$AD707*0.5)),"")</f>
        <v/>
      </c>
      <c r="AN707" s="215" t="str">
        <f>IFERROR(IF(#REF!="Yes",$AL707,($AL707+$AE707*0.5)),"")</f>
        <v/>
      </c>
      <c r="AO707" s="374" t="str">
        <f>IF(ISBLANK('Team Roster Proposed - FBR'!Q708),"",'Team Roster Proposed - FBR'!Q708)</f>
        <v/>
      </c>
      <c r="AP707" s="226" t="e">
        <f>IF(ISBLANK(#REF!),"",#REF!)</f>
        <v>#REF!</v>
      </c>
      <c r="AQ707" s="226" t="e">
        <f>IF(ISBLANK(#REF!),"",#REF!)</f>
        <v>#REF!</v>
      </c>
      <c r="AR707" s="226" t="e">
        <f>IF(ISBLANK(#REF!),"",#REF!)</f>
        <v>#REF!</v>
      </c>
      <c r="AS707" s="219" t="e">
        <f>IF(ISBLANK(#REF!),"",#REF!)</f>
        <v>#REF!</v>
      </c>
      <c r="AT707" s="219" t="e">
        <f>IF(ISBLANK(#REF!),"",#REF!)</f>
        <v>#REF!</v>
      </c>
      <c r="AU707" s="219" t="e">
        <f>IF(ISBLANK(#REF!),"",#REF!)</f>
        <v>#REF!</v>
      </c>
      <c r="AV707" s="219" t="e">
        <f>IF(ISBLANK(#REF!),"",#REF!)</f>
        <v>#REF!</v>
      </c>
      <c r="AW707" s="219" t="e">
        <f>IF(ISBLANK(#REF!),"",#REF!)</f>
        <v>#REF!</v>
      </c>
      <c r="AX707" s="219" t="e">
        <f>IF(ISBLANK(#REF!),"",#REF!)</f>
        <v>#REF!</v>
      </c>
      <c r="AY707" s="226" t="e">
        <f>IF(ISBLANK(#REF!),"",#REF!)</f>
        <v>#REF!</v>
      </c>
      <c r="AZ707" s="219" t="e">
        <f>IF(ISBLANK(#REF!),"",#REF!)</f>
        <v>#REF!</v>
      </c>
      <c r="BA707" s="219" t="e">
        <f>IF(ISBLANK(#REF!),"",#REF!)</f>
        <v>#REF!</v>
      </c>
      <c r="BB707" s="219" t="e">
        <f>IF(ISBLANK(#REF!),"",#REF!)</f>
        <v>#REF!</v>
      </c>
      <c r="BC707" s="219" t="e">
        <f>IF(ISBLANK(#REF!),"",#REF!)</f>
        <v>#REF!</v>
      </c>
      <c r="BD707" s="219" t="e">
        <f>IF(ISBLANK(#REF!),"",#REF!)</f>
        <v>#REF!</v>
      </c>
      <c r="BE707" s="219" t="e">
        <f>IF(ISBLANK(#REF!),"",#REF!)</f>
        <v>#REF!</v>
      </c>
      <c r="BF707" s="219" t="e">
        <f>IF(ISBLANK(#REF!),"",#REF!)</f>
        <v>#REF!</v>
      </c>
      <c r="BG707" s="219" t="e">
        <f>IF(ISBLANK(#REF!),"",#REF!)</f>
        <v>#REF!</v>
      </c>
      <c r="BH707" s="219" t="e">
        <f>IF(ISBLANK(#REF!),"",#REF!)</f>
        <v>#REF!</v>
      </c>
      <c r="BI707" s="219" t="e">
        <f>IF(ISBLANK(#REF!),"",#REF!)</f>
        <v>#REF!</v>
      </c>
      <c r="BJ707" s="219" t="e">
        <f>IF(ISBLANK(#REF!),"",#REF!)</f>
        <v>#REF!</v>
      </c>
      <c r="BK707" s="219" t="e">
        <f>IF(ISBLANK(#REF!),"",#REF!)</f>
        <v>#REF!</v>
      </c>
      <c r="BL707" s="219" t="e">
        <f>IF(ISBLANK(#REF!),"",#REF!)</f>
        <v>#REF!</v>
      </c>
      <c r="BM707" s="219" t="e">
        <f>IF(ISBLANK(#REF!),"",#REF!)</f>
        <v>#REF!</v>
      </c>
      <c r="BN707" s="219" t="e">
        <f>IF(ISBLANK(#REF!),"",#REF!)</f>
        <v>#REF!</v>
      </c>
      <c r="BO707" s="227" t="e">
        <f t="shared" ref="BO707:BO770" si="200">IF($A707="","",$BO$2)</f>
        <v>#REF!</v>
      </c>
      <c r="BP707" s="228" t="str">
        <f t="shared" si="186"/>
        <v/>
      </c>
      <c r="BQ707" s="229" t="str">
        <f t="shared" si="187"/>
        <v/>
      </c>
      <c r="BR707" s="228" t="e">
        <f t="shared" ref="BR707:BR770" si="201">IF($A707="","",$BR$2)</f>
        <v>#REF!</v>
      </c>
      <c r="BS707" s="230" t="e">
        <f t="shared" ref="BS707:BS770" si="202">IF($A707="","",$BS$2)</f>
        <v>#REF!</v>
      </c>
    </row>
    <row r="708" spans="1:71">
      <c r="A708" s="213" t="e">
        <f>IF(ISBLANK(#REF!),"",#REF!)</f>
        <v>#REF!</v>
      </c>
      <c r="B708" s="214" t="e">
        <f>IF(ISBLANK(#REF!),"",#REF!)</f>
        <v>#REF!</v>
      </c>
      <c r="C708" s="214" t="e">
        <f>IF(ISBLANK(#REF!),"",#REF!)</f>
        <v>#REF!</v>
      </c>
      <c r="D708" s="214" t="e">
        <f>IF(ISBLANK(#REF!),"",#REF!)</f>
        <v>#REF!</v>
      </c>
      <c r="E708" s="214" t="e">
        <f>IF(ISBLANK(#REF!),"",#REF!)</f>
        <v>#REF!</v>
      </c>
      <c r="F708" s="214" t="e">
        <f>IF(ISBLANK(#REF!),"",#REF!)</f>
        <v>#REF!</v>
      </c>
      <c r="G708" s="214" t="e">
        <f>IF(ISBLANK(#REF!),"",#REF!)</f>
        <v>#REF!</v>
      </c>
      <c r="H708" s="215" t="e">
        <f>IF(ISBLANK(#REF!),"",#REF!)</f>
        <v>#REF!</v>
      </c>
      <c r="I708" s="214" t="e">
        <f>IF(ISBLANK(#REF!),"",#REF!)</f>
        <v>#REF!</v>
      </c>
      <c r="J708" s="216" t="e">
        <f>IF(ISBLANK(#REF!),"",#REF!)</f>
        <v>#REF!</v>
      </c>
      <c r="K708" s="217" t="e">
        <f>IF(ISBLANK(#REF!),"",#REF!)</f>
        <v>#REF!</v>
      </c>
      <c r="L708" s="217" t="e">
        <f>IF(ISBLANK(#REF!),"",#REF!)</f>
        <v>#REF!</v>
      </c>
      <c r="M708" s="218" t="e">
        <f>IF(ISBLANK(#REF!),"",#REF!)</f>
        <v>#REF!</v>
      </c>
      <c r="N708" s="218" t="e">
        <f>IF(ISBLANK(#REF!),"",#REF!)</f>
        <v>#REF!</v>
      </c>
      <c r="O708" s="220" t="str">
        <f>IFERROR(VLOOKUP(_xlfn.CONCAT('Team Roster - Final'!$A708," : ",'Team Roster - Final'!$BM708),'Rate Calculations'!$C$4:$G$1100,5,FALSE),"")</f>
        <v/>
      </c>
      <c r="P708" s="225">
        <f>IF(ISBLANK('Rate Calculations'!$H710),"",'Rate Calculations'!$H710)</f>
        <v>1.7500000000000002E-2</v>
      </c>
      <c r="Q708" s="220" t="str">
        <f t="shared" si="188"/>
        <v/>
      </c>
      <c r="R708" s="221">
        <f>IF(ISBLANK('Rate Calculations'!$J710),"",'Rate Calculations'!$J710)</f>
        <v>3.5000000000000003E-2</v>
      </c>
      <c r="S708" s="220" t="str">
        <f t="shared" si="189"/>
        <v/>
      </c>
      <c r="T708" s="225" t="str">
        <f>IFERROR(VLOOKUP(_xlfn.CONCAT('Team Roster - Final'!$A708," : ",'Team Roster - Final'!$BM708),'Rate Calculations'!$C$4:$S$1100,10,FALSE),"")</f>
        <v/>
      </c>
      <c r="U708" s="225" t="str">
        <f>IFERROR(VLOOKUP(_xlfn.CONCAT('Team Roster - Final'!$A708," : ",'Team Roster - Final'!$BM708),'Rate Calculations'!$C$4:$S$1100,11,FALSE),"")</f>
        <v/>
      </c>
      <c r="V708" s="222" t="str">
        <f t="shared" si="190"/>
        <v/>
      </c>
      <c r="W708" s="222" t="str">
        <f t="shared" si="191"/>
        <v/>
      </c>
      <c r="X708" s="223" t="str">
        <f>IFERROR(VLOOKUP(_xlfn.CONCAT('Team Roster - Final'!$A708," : ",'Team Roster - Final'!$BM708),'Rate Calculations'!$C$4:$S$1100,14,FALSE),"")</f>
        <v/>
      </c>
      <c r="Y708" s="222" t="str">
        <f t="shared" si="192"/>
        <v/>
      </c>
      <c r="Z708" s="222" t="str">
        <f t="shared" si="193"/>
        <v/>
      </c>
      <c r="AA708" s="224" t="str">
        <f>IFERROR(IF(#REF!="Yes",$Y708, $Y708+$Q708*0.5),"")</f>
        <v/>
      </c>
      <c r="AB708" s="224" t="str">
        <f>IFERROR(IF(#REF!="Yes",$Z708, $Z708+$S708*0.5),"")</f>
        <v/>
      </c>
      <c r="AC708" s="220" t="str">
        <f>IFERROR(VLOOKUP(_xlfn.CONCAT('Team Roster - Final'!$A708," : ",'Team Roster - Final'!$BM708),'Rate Calculations'!$C$4:$U$1100,19,FALSE),"")</f>
        <v/>
      </c>
      <c r="AD708" s="220" t="str">
        <f t="shared" si="194"/>
        <v/>
      </c>
      <c r="AE708" s="220" t="str">
        <f t="shared" si="195"/>
        <v/>
      </c>
      <c r="AF708" s="225" t="str">
        <f>IFERROR(VLOOKUP(_xlfn.CONCAT('Team Roster - Final'!$A708," : ",'Team Roster - Final'!$BM708),'Rate Calculations'!$C$4:$AB$1100,22,FALSE),"")</f>
        <v/>
      </c>
      <c r="AG708" s="225" t="str">
        <f>IFERROR(VLOOKUP(_xlfn.CONCAT('Team Roster - Final'!$A708," : ",'Team Roster - Final'!$BM708),'Rate Calculations'!$C$4:$AB$1100,23,FALSE),"")</f>
        <v/>
      </c>
      <c r="AH708" s="222" t="str">
        <f t="shared" si="196"/>
        <v/>
      </c>
      <c r="AI708" s="222" t="str">
        <f t="shared" si="197"/>
        <v/>
      </c>
      <c r="AJ708" s="223" t="str">
        <f>Table1[[#This Row],[Home Office
Net Fee %]]</f>
        <v/>
      </c>
      <c r="AK708" s="222" t="str">
        <f t="shared" si="198"/>
        <v/>
      </c>
      <c r="AL708" s="222" t="str">
        <f t="shared" si="199"/>
        <v/>
      </c>
      <c r="AM708" s="215" t="str">
        <f>IFERROR(IF(#REF!="Yes",$AK708,($AK708+$AD708*0.5)),"")</f>
        <v/>
      </c>
      <c r="AN708" s="215" t="str">
        <f>IFERROR(IF(#REF!="Yes",$AL708,($AL708+$AE708*0.5)),"")</f>
        <v/>
      </c>
      <c r="AO708" s="374" t="str">
        <f>IF(ISBLANK('Team Roster Proposed - FBR'!Q709),"",'Team Roster Proposed - FBR'!Q709)</f>
        <v/>
      </c>
      <c r="AP708" s="226" t="e">
        <f>IF(ISBLANK(#REF!),"",#REF!)</f>
        <v>#REF!</v>
      </c>
      <c r="AQ708" s="226" t="e">
        <f>IF(ISBLANK(#REF!),"",#REF!)</f>
        <v>#REF!</v>
      </c>
      <c r="AR708" s="226" t="e">
        <f>IF(ISBLANK(#REF!),"",#REF!)</f>
        <v>#REF!</v>
      </c>
      <c r="AS708" s="219" t="e">
        <f>IF(ISBLANK(#REF!),"",#REF!)</f>
        <v>#REF!</v>
      </c>
      <c r="AT708" s="219" t="e">
        <f>IF(ISBLANK(#REF!),"",#REF!)</f>
        <v>#REF!</v>
      </c>
      <c r="AU708" s="219" t="e">
        <f>IF(ISBLANK(#REF!),"",#REF!)</f>
        <v>#REF!</v>
      </c>
      <c r="AV708" s="219" t="e">
        <f>IF(ISBLANK(#REF!),"",#REF!)</f>
        <v>#REF!</v>
      </c>
      <c r="AW708" s="219" t="e">
        <f>IF(ISBLANK(#REF!),"",#REF!)</f>
        <v>#REF!</v>
      </c>
      <c r="AX708" s="219" t="e">
        <f>IF(ISBLANK(#REF!),"",#REF!)</f>
        <v>#REF!</v>
      </c>
      <c r="AY708" s="226" t="e">
        <f>IF(ISBLANK(#REF!),"",#REF!)</f>
        <v>#REF!</v>
      </c>
      <c r="AZ708" s="219" t="e">
        <f>IF(ISBLANK(#REF!),"",#REF!)</f>
        <v>#REF!</v>
      </c>
      <c r="BA708" s="219" t="e">
        <f>IF(ISBLANK(#REF!),"",#REF!)</f>
        <v>#REF!</v>
      </c>
      <c r="BB708" s="219" t="e">
        <f>IF(ISBLANK(#REF!),"",#REF!)</f>
        <v>#REF!</v>
      </c>
      <c r="BC708" s="219" t="e">
        <f>IF(ISBLANK(#REF!),"",#REF!)</f>
        <v>#REF!</v>
      </c>
      <c r="BD708" s="219" t="e">
        <f>IF(ISBLANK(#REF!),"",#REF!)</f>
        <v>#REF!</v>
      </c>
      <c r="BE708" s="219" t="e">
        <f>IF(ISBLANK(#REF!),"",#REF!)</f>
        <v>#REF!</v>
      </c>
      <c r="BF708" s="219" t="e">
        <f>IF(ISBLANK(#REF!),"",#REF!)</f>
        <v>#REF!</v>
      </c>
      <c r="BG708" s="219" t="e">
        <f>IF(ISBLANK(#REF!),"",#REF!)</f>
        <v>#REF!</v>
      </c>
      <c r="BH708" s="219" t="e">
        <f>IF(ISBLANK(#REF!),"",#REF!)</f>
        <v>#REF!</v>
      </c>
      <c r="BI708" s="219" t="e">
        <f>IF(ISBLANK(#REF!),"",#REF!)</f>
        <v>#REF!</v>
      </c>
      <c r="BJ708" s="219" t="e">
        <f>IF(ISBLANK(#REF!),"",#REF!)</f>
        <v>#REF!</v>
      </c>
      <c r="BK708" s="219" t="e">
        <f>IF(ISBLANK(#REF!),"",#REF!)</f>
        <v>#REF!</v>
      </c>
      <c r="BL708" s="219" t="e">
        <f>IF(ISBLANK(#REF!),"",#REF!)</f>
        <v>#REF!</v>
      </c>
      <c r="BM708" s="219" t="e">
        <f>IF(ISBLANK(#REF!),"",#REF!)</f>
        <v>#REF!</v>
      </c>
      <c r="BN708" s="219" t="e">
        <f>IF(ISBLANK(#REF!),"",#REF!)</f>
        <v>#REF!</v>
      </c>
      <c r="BO708" s="227" t="e">
        <f t="shared" si="200"/>
        <v>#REF!</v>
      </c>
      <c r="BP708" s="228" t="str">
        <f t="shared" ref="BP708:BP771" si="203">IF(ISBLANK($BP$2),"",$BP$2)</f>
        <v/>
      </c>
      <c r="BQ708" s="229" t="str">
        <f t="shared" si="187"/>
        <v/>
      </c>
      <c r="BR708" s="228" t="e">
        <f t="shared" si="201"/>
        <v>#REF!</v>
      </c>
      <c r="BS708" s="230" t="e">
        <f t="shared" si="202"/>
        <v>#REF!</v>
      </c>
    </row>
    <row r="709" spans="1:71">
      <c r="A709" s="213" t="e">
        <f>IF(ISBLANK(#REF!),"",#REF!)</f>
        <v>#REF!</v>
      </c>
      <c r="B709" s="214" t="e">
        <f>IF(ISBLANK(#REF!),"",#REF!)</f>
        <v>#REF!</v>
      </c>
      <c r="C709" s="214" t="e">
        <f>IF(ISBLANK(#REF!),"",#REF!)</f>
        <v>#REF!</v>
      </c>
      <c r="D709" s="214" t="e">
        <f>IF(ISBLANK(#REF!),"",#REF!)</f>
        <v>#REF!</v>
      </c>
      <c r="E709" s="214" t="e">
        <f>IF(ISBLANK(#REF!),"",#REF!)</f>
        <v>#REF!</v>
      </c>
      <c r="F709" s="214" t="e">
        <f>IF(ISBLANK(#REF!),"",#REF!)</f>
        <v>#REF!</v>
      </c>
      <c r="G709" s="214" t="e">
        <f>IF(ISBLANK(#REF!),"",#REF!)</f>
        <v>#REF!</v>
      </c>
      <c r="H709" s="215" t="e">
        <f>IF(ISBLANK(#REF!),"",#REF!)</f>
        <v>#REF!</v>
      </c>
      <c r="I709" s="214" t="e">
        <f>IF(ISBLANK(#REF!),"",#REF!)</f>
        <v>#REF!</v>
      </c>
      <c r="J709" s="216" t="e">
        <f>IF(ISBLANK(#REF!),"",#REF!)</f>
        <v>#REF!</v>
      </c>
      <c r="K709" s="217" t="e">
        <f>IF(ISBLANK(#REF!),"",#REF!)</f>
        <v>#REF!</v>
      </c>
      <c r="L709" s="217" t="e">
        <f>IF(ISBLANK(#REF!),"",#REF!)</f>
        <v>#REF!</v>
      </c>
      <c r="M709" s="218" t="e">
        <f>IF(ISBLANK(#REF!),"",#REF!)</f>
        <v>#REF!</v>
      </c>
      <c r="N709" s="218" t="e">
        <f>IF(ISBLANK(#REF!),"",#REF!)</f>
        <v>#REF!</v>
      </c>
      <c r="O709" s="220" t="str">
        <f>IFERROR(VLOOKUP(_xlfn.CONCAT('Team Roster - Final'!$A709," : ",'Team Roster - Final'!$BM709),'Rate Calculations'!$C$4:$G$1100,5,FALSE),"")</f>
        <v/>
      </c>
      <c r="P709" s="225">
        <f>IF(ISBLANK('Rate Calculations'!$H711),"",'Rate Calculations'!$H711)</f>
        <v>1.7500000000000002E-2</v>
      </c>
      <c r="Q709" s="220" t="str">
        <f t="shared" si="188"/>
        <v/>
      </c>
      <c r="R709" s="221">
        <f>IF(ISBLANK('Rate Calculations'!$J711),"",'Rate Calculations'!$J711)</f>
        <v>3.5000000000000003E-2</v>
      </c>
      <c r="S709" s="220" t="str">
        <f t="shared" si="189"/>
        <v/>
      </c>
      <c r="T709" s="225" t="str">
        <f>IFERROR(VLOOKUP(_xlfn.CONCAT('Team Roster - Final'!$A709," : ",'Team Roster - Final'!$BM709),'Rate Calculations'!$C$4:$S$1100,10,FALSE),"")</f>
        <v/>
      </c>
      <c r="U709" s="225" t="str">
        <f>IFERROR(VLOOKUP(_xlfn.CONCAT('Team Roster - Final'!$A709," : ",'Team Roster - Final'!$BM709),'Rate Calculations'!$C$4:$S$1100,11,FALSE),"")</f>
        <v/>
      </c>
      <c r="V709" s="222" t="str">
        <f t="shared" si="190"/>
        <v/>
      </c>
      <c r="W709" s="222" t="str">
        <f t="shared" si="191"/>
        <v/>
      </c>
      <c r="X709" s="223" t="str">
        <f>IFERROR(VLOOKUP(_xlfn.CONCAT('Team Roster - Final'!$A709," : ",'Team Roster - Final'!$BM709),'Rate Calculations'!$C$4:$S$1100,14,FALSE),"")</f>
        <v/>
      </c>
      <c r="Y709" s="222" t="str">
        <f t="shared" si="192"/>
        <v/>
      </c>
      <c r="Z709" s="222" t="str">
        <f t="shared" si="193"/>
        <v/>
      </c>
      <c r="AA709" s="224" t="str">
        <f>IFERROR(IF(#REF!="Yes",$Y709, $Y709+$Q709*0.5),"")</f>
        <v/>
      </c>
      <c r="AB709" s="224" t="str">
        <f>IFERROR(IF(#REF!="Yes",$Z709, $Z709+$S709*0.5),"")</f>
        <v/>
      </c>
      <c r="AC709" s="220" t="str">
        <f>IFERROR(VLOOKUP(_xlfn.CONCAT('Team Roster - Final'!$A709," : ",'Team Roster - Final'!$BM709),'Rate Calculations'!$C$4:$U$1100,19,FALSE),"")</f>
        <v/>
      </c>
      <c r="AD709" s="220" t="str">
        <f t="shared" si="194"/>
        <v/>
      </c>
      <c r="AE709" s="220" t="str">
        <f t="shared" si="195"/>
        <v/>
      </c>
      <c r="AF709" s="225" t="str">
        <f>IFERROR(VLOOKUP(_xlfn.CONCAT('Team Roster - Final'!$A709," : ",'Team Roster - Final'!$BM709),'Rate Calculations'!$C$4:$AB$1100,22,FALSE),"")</f>
        <v/>
      </c>
      <c r="AG709" s="225" t="str">
        <f>IFERROR(VLOOKUP(_xlfn.CONCAT('Team Roster - Final'!$A709," : ",'Team Roster - Final'!$BM709),'Rate Calculations'!$C$4:$AB$1100,23,FALSE),"")</f>
        <v/>
      </c>
      <c r="AH709" s="222" t="str">
        <f t="shared" si="196"/>
        <v/>
      </c>
      <c r="AI709" s="222" t="str">
        <f t="shared" si="197"/>
        <v/>
      </c>
      <c r="AJ709" s="223" t="str">
        <f>Table1[[#This Row],[Home Office
Net Fee %]]</f>
        <v/>
      </c>
      <c r="AK709" s="222" t="str">
        <f t="shared" si="198"/>
        <v/>
      </c>
      <c r="AL709" s="222" t="str">
        <f t="shared" si="199"/>
        <v/>
      </c>
      <c r="AM709" s="215" t="str">
        <f>IFERROR(IF(#REF!="Yes",$AK709,($AK709+$AD709*0.5)),"")</f>
        <v/>
      </c>
      <c r="AN709" s="215" t="str">
        <f>IFERROR(IF(#REF!="Yes",$AL709,($AL709+$AE709*0.5)),"")</f>
        <v/>
      </c>
      <c r="AO709" s="374" t="str">
        <f>IF(ISBLANK('Team Roster Proposed - FBR'!Q710),"",'Team Roster Proposed - FBR'!Q710)</f>
        <v/>
      </c>
      <c r="AP709" s="226" t="e">
        <f>IF(ISBLANK(#REF!),"",#REF!)</f>
        <v>#REF!</v>
      </c>
      <c r="AQ709" s="226" t="e">
        <f>IF(ISBLANK(#REF!),"",#REF!)</f>
        <v>#REF!</v>
      </c>
      <c r="AR709" s="226" t="e">
        <f>IF(ISBLANK(#REF!),"",#REF!)</f>
        <v>#REF!</v>
      </c>
      <c r="AS709" s="219" t="e">
        <f>IF(ISBLANK(#REF!),"",#REF!)</f>
        <v>#REF!</v>
      </c>
      <c r="AT709" s="219" t="e">
        <f>IF(ISBLANK(#REF!),"",#REF!)</f>
        <v>#REF!</v>
      </c>
      <c r="AU709" s="219" t="e">
        <f>IF(ISBLANK(#REF!),"",#REF!)</f>
        <v>#REF!</v>
      </c>
      <c r="AV709" s="219" t="e">
        <f>IF(ISBLANK(#REF!),"",#REF!)</f>
        <v>#REF!</v>
      </c>
      <c r="AW709" s="219" t="e">
        <f>IF(ISBLANK(#REF!),"",#REF!)</f>
        <v>#REF!</v>
      </c>
      <c r="AX709" s="219" t="e">
        <f>IF(ISBLANK(#REF!),"",#REF!)</f>
        <v>#REF!</v>
      </c>
      <c r="AY709" s="226" t="e">
        <f>IF(ISBLANK(#REF!),"",#REF!)</f>
        <v>#REF!</v>
      </c>
      <c r="AZ709" s="219" t="e">
        <f>IF(ISBLANK(#REF!),"",#REF!)</f>
        <v>#REF!</v>
      </c>
      <c r="BA709" s="219" t="e">
        <f>IF(ISBLANK(#REF!),"",#REF!)</f>
        <v>#REF!</v>
      </c>
      <c r="BB709" s="219" t="e">
        <f>IF(ISBLANK(#REF!),"",#REF!)</f>
        <v>#REF!</v>
      </c>
      <c r="BC709" s="219" t="e">
        <f>IF(ISBLANK(#REF!),"",#REF!)</f>
        <v>#REF!</v>
      </c>
      <c r="BD709" s="219" t="e">
        <f>IF(ISBLANK(#REF!),"",#REF!)</f>
        <v>#REF!</v>
      </c>
      <c r="BE709" s="219" t="e">
        <f>IF(ISBLANK(#REF!),"",#REF!)</f>
        <v>#REF!</v>
      </c>
      <c r="BF709" s="219" t="e">
        <f>IF(ISBLANK(#REF!),"",#REF!)</f>
        <v>#REF!</v>
      </c>
      <c r="BG709" s="219" t="e">
        <f>IF(ISBLANK(#REF!),"",#REF!)</f>
        <v>#REF!</v>
      </c>
      <c r="BH709" s="219" t="e">
        <f>IF(ISBLANK(#REF!),"",#REF!)</f>
        <v>#REF!</v>
      </c>
      <c r="BI709" s="219" t="e">
        <f>IF(ISBLANK(#REF!),"",#REF!)</f>
        <v>#REF!</v>
      </c>
      <c r="BJ709" s="219" t="e">
        <f>IF(ISBLANK(#REF!),"",#REF!)</f>
        <v>#REF!</v>
      </c>
      <c r="BK709" s="219" t="e">
        <f>IF(ISBLANK(#REF!),"",#REF!)</f>
        <v>#REF!</v>
      </c>
      <c r="BL709" s="219" t="e">
        <f>IF(ISBLANK(#REF!),"",#REF!)</f>
        <v>#REF!</v>
      </c>
      <c r="BM709" s="219" t="e">
        <f>IF(ISBLANK(#REF!),"",#REF!)</f>
        <v>#REF!</v>
      </c>
      <c r="BN709" s="219" t="e">
        <f>IF(ISBLANK(#REF!),"",#REF!)</f>
        <v>#REF!</v>
      </c>
      <c r="BO709" s="227" t="e">
        <f t="shared" si="200"/>
        <v>#REF!</v>
      </c>
      <c r="BP709" s="228" t="str">
        <f t="shared" si="203"/>
        <v/>
      </c>
      <c r="BQ709" s="229" t="str">
        <f t="shared" si="187"/>
        <v/>
      </c>
      <c r="BR709" s="228" t="e">
        <f t="shared" si="201"/>
        <v>#REF!</v>
      </c>
      <c r="BS709" s="230" t="e">
        <f t="shared" si="202"/>
        <v>#REF!</v>
      </c>
    </row>
    <row r="710" spans="1:71">
      <c r="A710" s="213" t="e">
        <f>IF(ISBLANK(#REF!),"",#REF!)</f>
        <v>#REF!</v>
      </c>
      <c r="B710" s="214" t="e">
        <f>IF(ISBLANK(#REF!),"",#REF!)</f>
        <v>#REF!</v>
      </c>
      <c r="C710" s="214" t="e">
        <f>IF(ISBLANK(#REF!),"",#REF!)</f>
        <v>#REF!</v>
      </c>
      <c r="D710" s="214" t="e">
        <f>IF(ISBLANK(#REF!),"",#REF!)</f>
        <v>#REF!</v>
      </c>
      <c r="E710" s="214" t="e">
        <f>IF(ISBLANK(#REF!),"",#REF!)</f>
        <v>#REF!</v>
      </c>
      <c r="F710" s="214" t="e">
        <f>IF(ISBLANK(#REF!),"",#REF!)</f>
        <v>#REF!</v>
      </c>
      <c r="G710" s="214" t="e">
        <f>IF(ISBLANK(#REF!),"",#REF!)</f>
        <v>#REF!</v>
      </c>
      <c r="H710" s="215" t="e">
        <f>IF(ISBLANK(#REF!),"",#REF!)</f>
        <v>#REF!</v>
      </c>
      <c r="I710" s="214" t="e">
        <f>IF(ISBLANK(#REF!),"",#REF!)</f>
        <v>#REF!</v>
      </c>
      <c r="J710" s="216" t="e">
        <f>IF(ISBLANK(#REF!),"",#REF!)</f>
        <v>#REF!</v>
      </c>
      <c r="K710" s="217" t="e">
        <f>IF(ISBLANK(#REF!),"",#REF!)</f>
        <v>#REF!</v>
      </c>
      <c r="L710" s="217" t="e">
        <f>IF(ISBLANK(#REF!),"",#REF!)</f>
        <v>#REF!</v>
      </c>
      <c r="M710" s="218" t="e">
        <f>IF(ISBLANK(#REF!),"",#REF!)</f>
        <v>#REF!</v>
      </c>
      <c r="N710" s="218" t="e">
        <f>IF(ISBLANK(#REF!),"",#REF!)</f>
        <v>#REF!</v>
      </c>
      <c r="O710" s="220" t="str">
        <f>IFERROR(VLOOKUP(_xlfn.CONCAT('Team Roster - Final'!$A710," : ",'Team Roster - Final'!$BM710),'Rate Calculations'!$C$4:$G$1100,5,FALSE),"")</f>
        <v/>
      </c>
      <c r="P710" s="225">
        <f>IF(ISBLANK('Rate Calculations'!$H712),"",'Rate Calculations'!$H712)</f>
        <v>1.7500000000000002E-2</v>
      </c>
      <c r="Q710" s="220" t="str">
        <f t="shared" si="188"/>
        <v/>
      </c>
      <c r="R710" s="221">
        <f>IF(ISBLANK('Rate Calculations'!$J712),"",'Rate Calculations'!$J712)</f>
        <v>3.5000000000000003E-2</v>
      </c>
      <c r="S710" s="220" t="str">
        <f t="shared" si="189"/>
        <v/>
      </c>
      <c r="T710" s="225" t="str">
        <f>IFERROR(VLOOKUP(_xlfn.CONCAT('Team Roster - Final'!$A710," : ",'Team Roster - Final'!$BM710),'Rate Calculations'!$C$4:$S$1100,10,FALSE),"")</f>
        <v/>
      </c>
      <c r="U710" s="225" t="str">
        <f>IFERROR(VLOOKUP(_xlfn.CONCAT('Team Roster - Final'!$A710," : ",'Team Roster - Final'!$BM710),'Rate Calculations'!$C$4:$S$1100,11,FALSE),"")</f>
        <v/>
      </c>
      <c r="V710" s="222" t="str">
        <f t="shared" si="190"/>
        <v/>
      </c>
      <c r="W710" s="222" t="str">
        <f t="shared" si="191"/>
        <v/>
      </c>
      <c r="X710" s="223" t="str">
        <f>IFERROR(VLOOKUP(_xlfn.CONCAT('Team Roster - Final'!$A710," : ",'Team Roster - Final'!$BM710),'Rate Calculations'!$C$4:$S$1100,14,FALSE),"")</f>
        <v/>
      </c>
      <c r="Y710" s="222" t="str">
        <f t="shared" si="192"/>
        <v/>
      </c>
      <c r="Z710" s="222" t="str">
        <f t="shared" si="193"/>
        <v/>
      </c>
      <c r="AA710" s="224" t="str">
        <f>IFERROR(IF(#REF!="Yes",$Y710, $Y710+$Q710*0.5),"")</f>
        <v/>
      </c>
      <c r="AB710" s="224" t="str">
        <f>IFERROR(IF(#REF!="Yes",$Z710, $Z710+$S710*0.5),"")</f>
        <v/>
      </c>
      <c r="AC710" s="220" t="str">
        <f>IFERROR(VLOOKUP(_xlfn.CONCAT('Team Roster - Final'!$A710," : ",'Team Roster - Final'!$BM710),'Rate Calculations'!$C$4:$U$1100,19,FALSE),"")</f>
        <v/>
      </c>
      <c r="AD710" s="220" t="str">
        <f t="shared" si="194"/>
        <v/>
      </c>
      <c r="AE710" s="220" t="str">
        <f t="shared" si="195"/>
        <v/>
      </c>
      <c r="AF710" s="225" t="str">
        <f>IFERROR(VLOOKUP(_xlfn.CONCAT('Team Roster - Final'!$A710," : ",'Team Roster - Final'!$BM710),'Rate Calculations'!$C$4:$AB$1100,22,FALSE),"")</f>
        <v/>
      </c>
      <c r="AG710" s="225" t="str">
        <f>IFERROR(VLOOKUP(_xlfn.CONCAT('Team Roster - Final'!$A710," : ",'Team Roster - Final'!$BM710),'Rate Calculations'!$C$4:$AB$1100,23,FALSE),"")</f>
        <v/>
      </c>
      <c r="AH710" s="222" t="str">
        <f t="shared" si="196"/>
        <v/>
      </c>
      <c r="AI710" s="222" t="str">
        <f t="shared" si="197"/>
        <v/>
      </c>
      <c r="AJ710" s="223" t="str">
        <f>Table1[[#This Row],[Home Office
Net Fee %]]</f>
        <v/>
      </c>
      <c r="AK710" s="222" t="str">
        <f t="shared" si="198"/>
        <v/>
      </c>
      <c r="AL710" s="222" t="str">
        <f t="shared" si="199"/>
        <v/>
      </c>
      <c r="AM710" s="215" t="str">
        <f>IFERROR(IF(#REF!="Yes",$AK710,($AK710+$AD710*0.5)),"")</f>
        <v/>
      </c>
      <c r="AN710" s="215" t="str">
        <f>IFERROR(IF(#REF!="Yes",$AL710,($AL710+$AE710*0.5)),"")</f>
        <v/>
      </c>
      <c r="AO710" s="374" t="str">
        <f>IF(ISBLANK('Team Roster Proposed - FBR'!Q711),"",'Team Roster Proposed - FBR'!Q711)</f>
        <v/>
      </c>
      <c r="AP710" s="226" t="e">
        <f>IF(ISBLANK(#REF!),"",#REF!)</f>
        <v>#REF!</v>
      </c>
      <c r="AQ710" s="226" t="e">
        <f>IF(ISBLANK(#REF!),"",#REF!)</f>
        <v>#REF!</v>
      </c>
      <c r="AR710" s="226" t="e">
        <f>IF(ISBLANK(#REF!),"",#REF!)</f>
        <v>#REF!</v>
      </c>
      <c r="AS710" s="219" t="e">
        <f>IF(ISBLANK(#REF!),"",#REF!)</f>
        <v>#REF!</v>
      </c>
      <c r="AT710" s="219" t="e">
        <f>IF(ISBLANK(#REF!),"",#REF!)</f>
        <v>#REF!</v>
      </c>
      <c r="AU710" s="219" t="e">
        <f>IF(ISBLANK(#REF!),"",#REF!)</f>
        <v>#REF!</v>
      </c>
      <c r="AV710" s="219" t="e">
        <f>IF(ISBLANK(#REF!),"",#REF!)</f>
        <v>#REF!</v>
      </c>
      <c r="AW710" s="219" t="e">
        <f>IF(ISBLANK(#REF!),"",#REF!)</f>
        <v>#REF!</v>
      </c>
      <c r="AX710" s="219" t="e">
        <f>IF(ISBLANK(#REF!),"",#REF!)</f>
        <v>#REF!</v>
      </c>
      <c r="AY710" s="226" t="e">
        <f>IF(ISBLANK(#REF!),"",#REF!)</f>
        <v>#REF!</v>
      </c>
      <c r="AZ710" s="219" t="e">
        <f>IF(ISBLANK(#REF!),"",#REF!)</f>
        <v>#REF!</v>
      </c>
      <c r="BA710" s="219" t="e">
        <f>IF(ISBLANK(#REF!),"",#REF!)</f>
        <v>#REF!</v>
      </c>
      <c r="BB710" s="219" t="e">
        <f>IF(ISBLANK(#REF!),"",#REF!)</f>
        <v>#REF!</v>
      </c>
      <c r="BC710" s="219" t="e">
        <f>IF(ISBLANK(#REF!),"",#REF!)</f>
        <v>#REF!</v>
      </c>
      <c r="BD710" s="219" t="e">
        <f>IF(ISBLANK(#REF!),"",#REF!)</f>
        <v>#REF!</v>
      </c>
      <c r="BE710" s="219" t="e">
        <f>IF(ISBLANK(#REF!),"",#REF!)</f>
        <v>#REF!</v>
      </c>
      <c r="BF710" s="219" t="e">
        <f>IF(ISBLANK(#REF!),"",#REF!)</f>
        <v>#REF!</v>
      </c>
      <c r="BG710" s="219" t="e">
        <f>IF(ISBLANK(#REF!),"",#REF!)</f>
        <v>#REF!</v>
      </c>
      <c r="BH710" s="219" t="e">
        <f>IF(ISBLANK(#REF!),"",#REF!)</f>
        <v>#REF!</v>
      </c>
      <c r="BI710" s="219" t="e">
        <f>IF(ISBLANK(#REF!),"",#REF!)</f>
        <v>#REF!</v>
      </c>
      <c r="BJ710" s="219" t="e">
        <f>IF(ISBLANK(#REF!),"",#REF!)</f>
        <v>#REF!</v>
      </c>
      <c r="BK710" s="219" t="e">
        <f>IF(ISBLANK(#REF!),"",#REF!)</f>
        <v>#REF!</v>
      </c>
      <c r="BL710" s="219" t="e">
        <f>IF(ISBLANK(#REF!),"",#REF!)</f>
        <v>#REF!</v>
      </c>
      <c r="BM710" s="219" t="e">
        <f>IF(ISBLANK(#REF!),"",#REF!)</f>
        <v>#REF!</v>
      </c>
      <c r="BN710" s="219" t="e">
        <f>IF(ISBLANK(#REF!),"",#REF!)</f>
        <v>#REF!</v>
      </c>
      <c r="BO710" s="227" t="e">
        <f t="shared" si="200"/>
        <v>#REF!</v>
      </c>
      <c r="BP710" s="228" t="str">
        <f t="shared" si="203"/>
        <v/>
      </c>
      <c r="BQ710" s="229" t="str">
        <f t="shared" si="187"/>
        <v/>
      </c>
      <c r="BR710" s="228" t="e">
        <f t="shared" si="201"/>
        <v>#REF!</v>
      </c>
      <c r="BS710" s="230" t="e">
        <f t="shared" si="202"/>
        <v>#REF!</v>
      </c>
    </row>
    <row r="711" spans="1:71">
      <c r="A711" s="213" t="e">
        <f>IF(ISBLANK(#REF!),"",#REF!)</f>
        <v>#REF!</v>
      </c>
      <c r="B711" s="214" t="e">
        <f>IF(ISBLANK(#REF!),"",#REF!)</f>
        <v>#REF!</v>
      </c>
      <c r="C711" s="214" t="e">
        <f>IF(ISBLANK(#REF!),"",#REF!)</f>
        <v>#REF!</v>
      </c>
      <c r="D711" s="214" t="e">
        <f>IF(ISBLANK(#REF!),"",#REF!)</f>
        <v>#REF!</v>
      </c>
      <c r="E711" s="214" t="e">
        <f>IF(ISBLANK(#REF!),"",#REF!)</f>
        <v>#REF!</v>
      </c>
      <c r="F711" s="214" t="e">
        <f>IF(ISBLANK(#REF!),"",#REF!)</f>
        <v>#REF!</v>
      </c>
      <c r="G711" s="214" t="e">
        <f>IF(ISBLANK(#REF!),"",#REF!)</f>
        <v>#REF!</v>
      </c>
      <c r="H711" s="215" t="e">
        <f>IF(ISBLANK(#REF!),"",#REF!)</f>
        <v>#REF!</v>
      </c>
      <c r="I711" s="214" t="e">
        <f>IF(ISBLANK(#REF!),"",#REF!)</f>
        <v>#REF!</v>
      </c>
      <c r="J711" s="216" t="e">
        <f>IF(ISBLANK(#REF!),"",#REF!)</f>
        <v>#REF!</v>
      </c>
      <c r="K711" s="217" t="e">
        <f>IF(ISBLANK(#REF!),"",#REF!)</f>
        <v>#REF!</v>
      </c>
      <c r="L711" s="217" t="e">
        <f>IF(ISBLANK(#REF!),"",#REF!)</f>
        <v>#REF!</v>
      </c>
      <c r="M711" s="218" t="e">
        <f>IF(ISBLANK(#REF!),"",#REF!)</f>
        <v>#REF!</v>
      </c>
      <c r="N711" s="218" t="e">
        <f>IF(ISBLANK(#REF!),"",#REF!)</f>
        <v>#REF!</v>
      </c>
      <c r="O711" s="220" t="str">
        <f>IFERROR(VLOOKUP(_xlfn.CONCAT('Team Roster - Final'!$A711," : ",'Team Roster - Final'!$BM711),'Rate Calculations'!$C$4:$G$1100,5,FALSE),"")</f>
        <v/>
      </c>
      <c r="P711" s="225">
        <f>IF(ISBLANK('Rate Calculations'!$H713),"",'Rate Calculations'!$H713)</f>
        <v>1.7500000000000002E-2</v>
      </c>
      <c r="Q711" s="220" t="str">
        <f t="shared" si="188"/>
        <v/>
      </c>
      <c r="R711" s="221">
        <f>IF(ISBLANK('Rate Calculations'!$J713),"",'Rate Calculations'!$J713)</f>
        <v>3.5000000000000003E-2</v>
      </c>
      <c r="S711" s="220" t="str">
        <f t="shared" si="189"/>
        <v/>
      </c>
      <c r="T711" s="225" t="str">
        <f>IFERROR(VLOOKUP(_xlfn.CONCAT('Team Roster - Final'!$A711," : ",'Team Roster - Final'!$BM711),'Rate Calculations'!$C$4:$S$1100,10,FALSE),"")</f>
        <v/>
      </c>
      <c r="U711" s="225" t="str">
        <f>IFERROR(VLOOKUP(_xlfn.CONCAT('Team Roster - Final'!$A711," : ",'Team Roster - Final'!$BM711),'Rate Calculations'!$C$4:$S$1100,11,FALSE),"")</f>
        <v/>
      </c>
      <c r="V711" s="222" t="str">
        <f t="shared" si="190"/>
        <v/>
      </c>
      <c r="W711" s="222" t="str">
        <f t="shared" si="191"/>
        <v/>
      </c>
      <c r="X711" s="223" t="str">
        <f>IFERROR(VLOOKUP(_xlfn.CONCAT('Team Roster - Final'!$A711," : ",'Team Roster - Final'!$BM711),'Rate Calculations'!$C$4:$S$1100,14,FALSE),"")</f>
        <v/>
      </c>
      <c r="Y711" s="222" t="str">
        <f t="shared" si="192"/>
        <v/>
      </c>
      <c r="Z711" s="222" t="str">
        <f t="shared" si="193"/>
        <v/>
      </c>
      <c r="AA711" s="224" t="str">
        <f>IFERROR(IF(#REF!="Yes",$Y711, $Y711+$Q711*0.5),"")</f>
        <v/>
      </c>
      <c r="AB711" s="224" t="str">
        <f>IFERROR(IF(#REF!="Yes",$Z711, $Z711+$S711*0.5),"")</f>
        <v/>
      </c>
      <c r="AC711" s="220" t="str">
        <f>IFERROR(VLOOKUP(_xlfn.CONCAT('Team Roster - Final'!$A711," : ",'Team Roster - Final'!$BM711),'Rate Calculations'!$C$4:$U$1100,19,FALSE),"")</f>
        <v/>
      </c>
      <c r="AD711" s="220" t="str">
        <f t="shared" si="194"/>
        <v/>
      </c>
      <c r="AE711" s="220" t="str">
        <f t="shared" si="195"/>
        <v/>
      </c>
      <c r="AF711" s="225" t="str">
        <f>IFERROR(VLOOKUP(_xlfn.CONCAT('Team Roster - Final'!$A711," : ",'Team Roster - Final'!$BM711),'Rate Calculations'!$C$4:$AB$1100,22,FALSE),"")</f>
        <v/>
      </c>
      <c r="AG711" s="225" t="str">
        <f>IFERROR(VLOOKUP(_xlfn.CONCAT('Team Roster - Final'!$A711," : ",'Team Roster - Final'!$BM711),'Rate Calculations'!$C$4:$AB$1100,23,FALSE),"")</f>
        <v/>
      </c>
      <c r="AH711" s="222" t="str">
        <f t="shared" si="196"/>
        <v/>
      </c>
      <c r="AI711" s="222" t="str">
        <f t="shared" si="197"/>
        <v/>
      </c>
      <c r="AJ711" s="223" t="str">
        <f>Table1[[#This Row],[Home Office
Net Fee %]]</f>
        <v/>
      </c>
      <c r="AK711" s="222" t="str">
        <f t="shared" si="198"/>
        <v/>
      </c>
      <c r="AL711" s="222" t="str">
        <f t="shared" si="199"/>
        <v/>
      </c>
      <c r="AM711" s="215" t="str">
        <f>IFERROR(IF(#REF!="Yes",$AK711,($AK711+$AD711*0.5)),"")</f>
        <v/>
      </c>
      <c r="AN711" s="215" t="str">
        <f>IFERROR(IF(#REF!="Yes",$AL711,($AL711+$AE711*0.5)),"")</f>
        <v/>
      </c>
      <c r="AO711" s="374" t="str">
        <f>IF(ISBLANK('Team Roster Proposed - FBR'!Q712),"",'Team Roster Proposed - FBR'!Q712)</f>
        <v/>
      </c>
      <c r="AP711" s="226" t="e">
        <f>IF(ISBLANK(#REF!),"",#REF!)</f>
        <v>#REF!</v>
      </c>
      <c r="AQ711" s="226" t="e">
        <f>IF(ISBLANK(#REF!),"",#REF!)</f>
        <v>#REF!</v>
      </c>
      <c r="AR711" s="226" t="e">
        <f>IF(ISBLANK(#REF!),"",#REF!)</f>
        <v>#REF!</v>
      </c>
      <c r="AS711" s="219" t="e">
        <f>IF(ISBLANK(#REF!),"",#REF!)</f>
        <v>#REF!</v>
      </c>
      <c r="AT711" s="219" t="e">
        <f>IF(ISBLANK(#REF!),"",#REF!)</f>
        <v>#REF!</v>
      </c>
      <c r="AU711" s="219" t="e">
        <f>IF(ISBLANK(#REF!),"",#REF!)</f>
        <v>#REF!</v>
      </c>
      <c r="AV711" s="219" t="e">
        <f>IF(ISBLANK(#REF!),"",#REF!)</f>
        <v>#REF!</v>
      </c>
      <c r="AW711" s="219" t="e">
        <f>IF(ISBLANK(#REF!),"",#REF!)</f>
        <v>#REF!</v>
      </c>
      <c r="AX711" s="219" t="e">
        <f>IF(ISBLANK(#REF!),"",#REF!)</f>
        <v>#REF!</v>
      </c>
      <c r="AY711" s="226" t="e">
        <f>IF(ISBLANK(#REF!),"",#REF!)</f>
        <v>#REF!</v>
      </c>
      <c r="AZ711" s="219" t="e">
        <f>IF(ISBLANK(#REF!),"",#REF!)</f>
        <v>#REF!</v>
      </c>
      <c r="BA711" s="219" t="e">
        <f>IF(ISBLANK(#REF!),"",#REF!)</f>
        <v>#REF!</v>
      </c>
      <c r="BB711" s="219" t="e">
        <f>IF(ISBLANK(#REF!),"",#REF!)</f>
        <v>#REF!</v>
      </c>
      <c r="BC711" s="219" t="e">
        <f>IF(ISBLANK(#REF!),"",#REF!)</f>
        <v>#REF!</v>
      </c>
      <c r="BD711" s="219" t="e">
        <f>IF(ISBLANK(#REF!),"",#REF!)</f>
        <v>#REF!</v>
      </c>
      <c r="BE711" s="219" t="e">
        <f>IF(ISBLANK(#REF!),"",#REF!)</f>
        <v>#REF!</v>
      </c>
      <c r="BF711" s="219" t="e">
        <f>IF(ISBLANK(#REF!),"",#REF!)</f>
        <v>#REF!</v>
      </c>
      <c r="BG711" s="219" t="e">
        <f>IF(ISBLANK(#REF!),"",#REF!)</f>
        <v>#REF!</v>
      </c>
      <c r="BH711" s="219" t="e">
        <f>IF(ISBLANK(#REF!),"",#REF!)</f>
        <v>#REF!</v>
      </c>
      <c r="BI711" s="219" t="e">
        <f>IF(ISBLANK(#REF!),"",#REF!)</f>
        <v>#REF!</v>
      </c>
      <c r="BJ711" s="219" t="e">
        <f>IF(ISBLANK(#REF!),"",#REF!)</f>
        <v>#REF!</v>
      </c>
      <c r="BK711" s="219" t="e">
        <f>IF(ISBLANK(#REF!),"",#REF!)</f>
        <v>#REF!</v>
      </c>
      <c r="BL711" s="219" t="e">
        <f>IF(ISBLANK(#REF!),"",#REF!)</f>
        <v>#REF!</v>
      </c>
      <c r="BM711" s="219" t="e">
        <f>IF(ISBLANK(#REF!),"",#REF!)</f>
        <v>#REF!</v>
      </c>
      <c r="BN711" s="219" t="e">
        <f>IF(ISBLANK(#REF!),"",#REF!)</f>
        <v>#REF!</v>
      </c>
      <c r="BO711" s="227" t="e">
        <f t="shared" si="200"/>
        <v>#REF!</v>
      </c>
      <c r="BP711" s="228" t="str">
        <f t="shared" si="203"/>
        <v/>
      </c>
      <c r="BQ711" s="229" t="str">
        <f t="shared" si="187"/>
        <v/>
      </c>
      <c r="BR711" s="228" t="e">
        <f t="shared" si="201"/>
        <v>#REF!</v>
      </c>
      <c r="BS711" s="230" t="e">
        <f t="shared" si="202"/>
        <v>#REF!</v>
      </c>
    </row>
    <row r="712" spans="1:71">
      <c r="A712" s="213" t="e">
        <f>IF(ISBLANK(#REF!),"",#REF!)</f>
        <v>#REF!</v>
      </c>
      <c r="B712" s="214" t="e">
        <f>IF(ISBLANK(#REF!),"",#REF!)</f>
        <v>#REF!</v>
      </c>
      <c r="C712" s="214" t="e">
        <f>IF(ISBLANK(#REF!),"",#REF!)</f>
        <v>#REF!</v>
      </c>
      <c r="D712" s="214" t="e">
        <f>IF(ISBLANK(#REF!),"",#REF!)</f>
        <v>#REF!</v>
      </c>
      <c r="E712" s="214" t="e">
        <f>IF(ISBLANK(#REF!),"",#REF!)</f>
        <v>#REF!</v>
      </c>
      <c r="F712" s="214" t="e">
        <f>IF(ISBLANK(#REF!),"",#REF!)</f>
        <v>#REF!</v>
      </c>
      <c r="G712" s="214" t="e">
        <f>IF(ISBLANK(#REF!),"",#REF!)</f>
        <v>#REF!</v>
      </c>
      <c r="H712" s="215" t="e">
        <f>IF(ISBLANK(#REF!),"",#REF!)</f>
        <v>#REF!</v>
      </c>
      <c r="I712" s="214" t="e">
        <f>IF(ISBLANK(#REF!),"",#REF!)</f>
        <v>#REF!</v>
      </c>
      <c r="J712" s="216" t="e">
        <f>IF(ISBLANK(#REF!),"",#REF!)</f>
        <v>#REF!</v>
      </c>
      <c r="K712" s="217" t="e">
        <f>IF(ISBLANK(#REF!),"",#REF!)</f>
        <v>#REF!</v>
      </c>
      <c r="L712" s="217" t="e">
        <f>IF(ISBLANK(#REF!),"",#REF!)</f>
        <v>#REF!</v>
      </c>
      <c r="M712" s="218" t="e">
        <f>IF(ISBLANK(#REF!),"",#REF!)</f>
        <v>#REF!</v>
      </c>
      <c r="N712" s="218" t="e">
        <f>IF(ISBLANK(#REF!),"",#REF!)</f>
        <v>#REF!</v>
      </c>
      <c r="O712" s="220" t="str">
        <f>IFERROR(VLOOKUP(_xlfn.CONCAT('Team Roster - Final'!$A712," : ",'Team Roster - Final'!$BM712),'Rate Calculations'!$C$4:$G$1100,5,FALSE),"")</f>
        <v/>
      </c>
      <c r="P712" s="225">
        <f>IF(ISBLANK('Rate Calculations'!$H714),"",'Rate Calculations'!$H714)</f>
        <v>1.7500000000000002E-2</v>
      </c>
      <c r="Q712" s="220" t="str">
        <f t="shared" si="188"/>
        <v/>
      </c>
      <c r="R712" s="221">
        <f>IF(ISBLANK('Rate Calculations'!$J714),"",'Rate Calculations'!$J714)</f>
        <v>3.5000000000000003E-2</v>
      </c>
      <c r="S712" s="220" t="str">
        <f t="shared" si="189"/>
        <v/>
      </c>
      <c r="T712" s="225" t="str">
        <f>IFERROR(VLOOKUP(_xlfn.CONCAT('Team Roster - Final'!$A712," : ",'Team Roster - Final'!$BM712),'Rate Calculations'!$C$4:$S$1100,10,FALSE),"")</f>
        <v/>
      </c>
      <c r="U712" s="225" t="str">
        <f>IFERROR(VLOOKUP(_xlfn.CONCAT('Team Roster - Final'!$A712," : ",'Team Roster - Final'!$BM712),'Rate Calculations'!$C$4:$S$1100,11,FALSE),"")</f>
        <v/>
      </c>
      <c r="V712" s="222" t="str">
        <f t="shared" si="190"/>
        <v/>
      </c>
      <c r="W712" s="222" t="str">
        <f t="shared" si="191"/>
        <v/>
      </c>
      <c r="X712" s="223" t="str">
        <f>IFERROR(VLOOKUP(_xlfn.CONCAT('Team Roster - Final'!$A712," : ",'Team Roster - Final'!$BM712),'Rate Calculations'!$C$4:$S$1100,14,FALSE),"")</f>
        <v/>
      </c>
      <c r="Y712" s="222" t="str">
        <f t="shared" si="192"/>
        <v/>
      </c>
      <c r="Z712" s="222" t="str">
        <f t="shared" si="193"/>
        <v/>
      </c>
      <c r="AA712" s="224" t="str">
        <f>IFERROR(IF(#REF!="Yes",$Y712, $Y712+$Q712*0.5),"")</f>
        <v/>
      </c>
      <c r="AB712" s="224" t="str">
        <f>IFERROR(IF(#REF!="Yes",$Z712, $Z712+$S712*0.5),"")</f>
        <v/>
      </c>
      <c r="AC712" s="220" t="str">
        <f>IFERROR(VLOOKUP(_xlfn.CONCAT('Team Roster - Final'!$A712," : ",'Team Roster - Final'!$BM712),'Rate Calculations'!$C$4:$U$1100,19,FALSE),"")</f>
        <v/>
      </c>
      <c r="AD712" s="220" t="str">
        <f t="shared" si="194"/>
        <v/>
      </c>
      <c r="AE712" s="220" t="str">
        <f t="shared" si="195"/>
        <v/>
      </c>
      <c r="AF712" s="225" t="str">
        <f>IFERROR(VLOOKUP(_xlfn.CONCAT('Team Roster - Final'!$A712," : ",'Team Roster - Final'!$BM712),'Rate Calculations'!$C$4:$AB$1100,22,FALSE),"")</f>
        <v/>
      </c>
      <c r="AG712" s="225" t="str">
        <f>IFERROR(VLOOKUP(_xlfn.CONCAT('Team Roster - Final'!$A712," : ",'Team Roster - Final'!$BM712),'Rate Calculations'!$C$4:$AB$1100,23,FALSE),"")</f>
        <v/>
      </c>
      <c r="AH712" s="222" t="str">
        <f t="shared" si="196"/>
        <v/>
      </c>
      <c r="AI712" s="222" t="str">
        <f t="shared" si="197"/>
        <v/>
      </c>
      <c r="AJ712" s="223" t="str">
        <f>Table1[[#This Row],[Home Office
Net Fee %]]</f>
        <v/>
      </c>
      <c r="AK712" s="222" t="str">
        <f t="shared" si="198"/>
        <v/>
      </c>
      <c r="AL712" s="222" t="str">
        <f t="shared" si="199"/>
        <v/>
      </c>
      <c r="AM712" s="215" t="str">
        <f>IFERROR(IF(#REF!="Yes",$AK712,($AK712+$AD712*0.5)),"")</f>
        <v/>
      </c>
      <c r="AN712" s="215" t="str">
        <f>IFERROR(IF(#REF!="Yes",$AL712,($AL712+$AE712*0.5)),"")</f>
        <v/>
      </c>
      <c r="AO712" s="374" t="str">
        <f>IF(ISBLANK('Team Roster Proposed - FBR'!Q713),"",'Team Roster Proposed - FBR'!Q713)</f>
        <v/>
      </c>
      <c r="AP712" s="226" t="e">
        <f>IF(ISBLANK(#REF!),"",#REF!)</f>
        <v>#REF!</v>
      </c>
      <c r="AQ712" s="226" t="e">
        <f>IF(ISBLANK(#REF!),"",#REF!)</f>
        <v>#REF!</v>
      </c>
      <c r="AR712" s="226" t="e">
        <f>IF(ISBLANK(#REF!),"",#REF!)</f>
        <v>#REF!</v>
      </c>
      <c r="AS712" s="219" t="e">
        <f>IF(ISBLANK(#REF!),"",#REF!)</f>
        <v>#REF!</v>
      </c>
      <c r="AT712" s="219" t="e">
        <f>IF(ISBLANK(#REF!),"",#REF!)</f>
        <v>#REF!</v>
      </c>
      <c r="AU712" s="219" t="e">
        <f>IF(ISBLANK(#REF!),"",#REF!)</f>
        <v>#REF!</v>
      </c>
      <c r="AV712" s="219" t="e">
        <f>IF(ISBLANK(#REF!),"",#REF!)</f>
        <v>#REF!</v>
      </c>
      <c r="AW712" s="219" t="e">
        <f>IF(ISBLANK(#REF!),"",#REF!)</f>
        <v>#REF!</v>
      </c>
      <c r="AX712" s="219" t="e">
        <f>IF(ISBLANK(#REF!),"",#REF!)</f>
        <v>#REF!</v>
      </c>
      <c r="AY712" s="226" t="e">
        <f>IF(ISBLANK(#REF!),"",#REF!)</f>
        <v>#REF!</v>
      </c>
      <c r="AZ712" s="219" t="e">
        <f>IF(ISBLANK(#REF!),"",#REF!)</f>
        <v>#REF!</v>
      </c>
      <c r="BA712" s="219" t="e">
        <f>IF(ISBLANK(#REF!),"",#REF!)</f>
        <v>#REF!</v>
      </c>
      <c r="BB712" s="219" t="e">
        <f>IF(ISBLANK(#REF!),"",#REF!)</f>
        <v>#REF!</v>
      </c>
      <c r="BC712" s="219" t="e">
        <f>IF(ISBLANK(#REF!),"",#REF!)</f>
        <v>#REF!</v>
      </c>
      <c r="BD712" s="219" t="e">
        <f>IF(ISBLANK(#REF!),"",#REF!)</f>
        <v>#REF!</v>
      </c>
      <c r="BE712" s="219" t="e">
        <f>IF(ISBLANK(#REF!),"",#REF!)</f>
        <v>#REF!</v>
      </c>
      <c r="BF712" s="219" t="e">
        <f>IF(ISBLANK(#REF!),"",#REF!)</f>
        <v>#REF!</v>
      </c>
      <c r="BG712" s="219" t="e">
        <f>IF(ISBLANK(#REF!),"",#REF!)</f>
        <v>#REF!</v>
      </c>
      <c r="BH712" s="219" t="e">
        <f>IF(ISBLANK(#REF!),"",#REF!)</f>
        <v>#REF!</v>
      </c>
      <c r="BI712" s="219" t="e">
        <f>IF(ISBLANK(#REF!),"",#REF!)</f>
        <v>#REF!</v>
      </c>
      <c r="BJ712" s="219" t="e">
        <f>IF(ISBLANK(#REF!),"",#REF!)</f>
        <v>#REF!</v>
      </c>
      <c r="BK712" s="219" t="e">
        <f>IF(ISBLANK(#REF!),"",#REF!)</f>
        <v>#REF!</v>
      </c>
      <c r="BL712" s="219" t="e">
        <f>IF(ISBLANK(#REF!),"",#REF!)</f>
        <v>#REF!</v>
      </c>
      <c r="BM712" s="219" t="e">
        <f>IF(ISBLANK(#REF!),"",#REF!)</f>
        <v>#REF!</v>
      </c>
      <c r="BN712" s="219" t="e">
        <f>IF(ISBLANK(#REF!),"",#REF!)</f>
        <v>#REF!</v>
      </c>
      <c r="BO712" s="227" t="e">
        <f t="shared" si="200"/>
        <v>#REF!</v>
      </c>
      <c r="BP712" s="228" t="str">
        <f t="shared" si="203"/>
        <v/>
      </c>
      <c r="BQ712" s="229" t="str">
        <f t="shared" si="187"/>
        <v/>
      </c>
      <c r="BR712" s="228" t="e">
        <f t="shared" si="201"/>
        <v>#REF!</v>
      </c>
      <c r="BS712" s="230" t="e">
        <f t="shared" si="202"/>
        <v>#REF!</v>
      </c>
    </row>
    <row r="713" spans="1:71">
      <c r="A713" s="213" t="e">
        <f>IF(ISBLANK(#REF!),"",#REF!)</f>
        <v>#REF!</v>
      </c>
      <c r="B713" s="214" t="e">
        <f>IF(ISBLANK(#REF!),"",#REF!)</f>
        <v>#REF!</v>
      </c>
      <c r="C713" s="214" t="e">
        <f>IF(ISBLANK(#REF!),"",#REF!)</f>
        <v>#REF!</v>
      </c>
      <c r="D713" s="214" t="e">
        <f>IF(ISBLANK(#REF!),"",#REF!)</f>
        <v>#REF!</v>
      </c>
      <c r="E713" s="214" t="e">
        <f>IF(ISBLANK(#REF!),"",#REF!)</f>
        <v>#REF!</v>
      </c>
      <c r="F713" s="214" t="e">
        <f>IF(ISBLANK(#REF!),"",#REF!)</f>
        <v>#REF!</v>
      </c>
      <c r="G713" s="214" t="e">
        <f>IF(ISBLANK(#REF!),"",#REF!)</f>
        <v>#REF!</v>
      </c>
      <c r="H713" s="215" t="e">
        <f>IF(ISBLANK(#REF!),"",#REF!)</f>
        <v>#REF!</v>
      </c>
      <c r="I713" s="214" t="e">
        <f>IF(ISBLANK(#REF!),"",#REF!)</f>
        <v>#REF!</v>
      </c>
      <c r="J713" s="216" t="e">
        <f>IF(ISBLANK(#REF!),"",#REF!)</f>
        <v>#REF!</v>
      </c>
      <c r="K713" s="217" t="e">
        <f>IF(ISBLANK(#REF!),"",#REF!)</f>
        <v>#REF!</v>
      </c>
      <c r="L713" s="217" t="e">
        <f>IF(ISBLANK(#REF!),"",#REF!)</f>
        <v>#REF!</v>
      </c>
      <c r="M713" s="218" t="e">
        <f>IF(ISBLANK(#REF!),"",#REF!)</f>
        <v>#REF!</v>
      </c>
      <c r="N713" s="218" t="e">
        <f>IF(ISBLANK(#REF!),"",#REF!)</f>
        <v>#REF!</v>
      </c>
      <c r="O713" s="220" t="str">
        <f>IFERROR(VLOOKUP(_xlfn.CONCAT('Team Roster - Final'!$A713," : ",'Team Roster - Final'!$BM713),'Rate Calculations'!$C$4:$G$1100,5,FALSE),"")</f>
        <v/>
      </c>
      <c r="P713" s="225">
        <f>IF(ISBLANK('Rate Calculations'!$H715),"",'Rate Calculations'!$H715)</f>
        <v>1.7500000000000002E-2</v>
      </c>
      <c r="Q713" s="220" t="str">
        <f t="shared" si="188"/>
        <v/>
      </c>
      <c r="R713" s="221">
        <f>IF(ISBLANK('Rate Calculations'!$J715),"",'Rate Calculations'!$J715)</f>
        <v>3.5000000000000003E-2</v>
      </c>
      <c r="S713" s="220" t="str">
        <f t="shared" si="189"/>
        <v/>
      </c>
      <c r="T713" s="225" t="str">
        <f>IFERROR(VLOOKUP(_xlfn.CONCAT('Team Roster - Final'!$A713," : ",'Team Roster - Final'!$BM713),'Rate Calculations'!$C$4:$S$1100,10,FALSE),"")</f>
        <v/>
      </c>
      <c r="U713" s="225" t="str">
        <f>IFERROR(VLOOKUP(_xlfn.CONCAT('Team Roster - Final'!$A713," : ",'Team Roster - Final'!$BM713),'Rate Calculations'!$C$4:$S$1100,11,FALSE),"")</f>
        <v/>
      </c>
      <c r="V713" s="222" t="str">
        <f t="shared" si="190"/>
        <v/>
      </c>
      <c r="W713" s="222" t="str">
        <f t="shared" si="191"/>
        <v/>
      </c>
      <c r="X713" s="223" t="str">
        <f>IFERROR(VLOOKUP(_xlfn.CONCAT('Team Roster - Final'!$A713," : ",'Team Roster - Final'!$BM713),'Rate Calculations'!$C$4:$S$1100,14,FALSE),"")</f>
        <v/>
      </c>
      <c r="Y713" s="222" t="str">
        <f t="shared" si="192"/>
        <v/>
      </c>
      <c r="Z713" s="222" t="str">
        <f t="shared" si="193"/>
        <v/>
      </c>
      <c r="AA713" s="224" t="str">
        <f>IFERROR(IF(#REF!="Yes",$Y713, $Y713+$Q713*0.5),"")</f>
        <v/>
      </c>
      <c r="AB713" s="224" t="str">
        <f>IFERROR(IF(#REF!="Yes",$Z713, $Z713+$S713*0.5),"")</f>
        <v/>
      </c>
      <c r="AC713" s="220" t="str">
        <f>IFERROR(VLOOKUP(_xlfn.CONCAT('Team Roster - Final'!$A713," : ",'Team Roster - Final'!$BM713),'Rate Calculations'!$C$4:$U$1100,19,FALSE),"")</f>
        <v/>
      </c>
      <c r="AD713" s="220" t="str">
        <f t="shared" si="194"/>
        <v/>
      </c>
      <c r="AE713" s="220" t="str">
        <f t="shared" si="195"/>
        <v/>
      </c>
      <c r="AF713" s="225" t="str">
        <f>IFERROR(VLOOKUP(_xlfn.CONCAT('Team Roster - Final'!$A713," : ",'Team Roster - Final'!$BM713),'Rate Calculations'!$C$4:$AB$1100,22,FALSE),"")</f>
        <v/>
      </c>
      <c r="AG713" s="225" t="str">
        <f>IFERROR(VLOOKUP(_xlfn.CONCAT('Team Roster - Final'!$A713," : ",'Team Roster - Final'!$BM713),'Rate Calculations'!$C$4:$AB$1100,23,FALSE),"")</f>
        <v/>
      </c>
      <c r="AH713" s="222" t="str">
        <f t="shared" si="196"/>
        <v/>
      </c>
      <c r="AI713" s="222" t="str">
        <f t="shared" si="197"/>
        <v/>
      </c>
      <c r="AJ713" s="223" t="str">
        <f>Table1[[#This Row],[Home Office
Net Fee %]]</f>
        <v/>
      </c>
      <c r="AK713" s="222" t="str">
        <f t="shared" si="198"/>
        <v/>
      </c>
      <c r="AL713" s="222" t="str">
        <f t="shared" si="199"/>
        <v/>
      </c>
      <c r="AM713" s="215" t="str">
        <f>IFERROR(IF(#REF!="Yes",$AK713,($AK713+$AD713*0.5)),"")</f>
        <v/>
      </c>
      <c r="AN713" s="215" t="str">
        <f>IFERROR(IF(#REF!="Yes",$AL713,($AL713+$AE713*0.5)),"")</f>
        <v/>
      </c>
      <c r="AO713" s="374" t="str">
        <f>IF(ISBLANK('Team Roster Proposed - FBR'!Q714),"",'Team Roster Proposed - FBR'!Q714)</f>
        <v/>
      </c>
      <c r="AP713" s="226" t="e">
        <f>IF(ISBLANK(#REF!),"",#REF!)</f>
        <v>#REF!</v>
      </c>
      <c r="AQ713" s="226" t="e">
        <f>IF(ISBLANK(#REF!),"",#REF!)</f>
        <v>#REF!</v>
      </c>
      <c r="AR713" s="226" t="e">
        <f>IF(ISBLANK(#REF!),"",#REF!)</f>
        <v>#REF!</v>
      </c>
      <c r="AS713" s="219" t="e">
        <f>IF(ISBLANK(#REF!),"",#REF!)</f>
        <v>#REF!</v>
      </c>
      <c r="AT713" s="219" t="e">
        <f>IF(ISBLANK(#REF!),"",#REF!)</f>
        <v>#REF!</v>
      </c>
      <c r="AU713" s="219" t="e">
        <f>IF(ISBLANK(#REF!),"",#REF!)</f>
        <v>#REF!</v>
      </c>
      <c r="AV713" s="219" t="e">
        <f>IF(ISBLANK(#REF!),"",#REF!)</f>
        <v>#REF!</v>
      </c>
      <c r="AW713" s="219" t="e">
        <f>IF(ISBLANK(#REF!),"",#REF!)</f>
        <v>#REF!</v>
      </c>
      <c r="AX713" s="219" t="e">
        <f>IF(ISBLANK(#REF!),"",#REF!)</f>
        <v>#REF!</v>
      </c>
      <c r="AY713" s="226" t="e">
        <f>IF(ISBLANK(#REF!),"",#REF!)</f>
        <v>#REF!</v>
      </c>
      <c r="AZ713" s="219" t="e">
        <f>IF(ISBLANK(#REF!),"",#REF!)</f>
        <v>#REF!</v>
      </c>
      <c r="BA713" s="219" t="e">
        <f>IF(ISBLANK(#REF!),"",#REF!)</f>
        <v>#REF!</v>
      </c>
      <c r="BB713" s="219" t="e">
        <f>IF(ISBLANK(#REF!),"",#REF!)</f>
        <v>#REF!</v>
      </c>
      <c r="BC713" s="219" t="e">
        <f>IF(ISBLANK(#REF!),"",#REF!)</f>
        <v>#REF!</v>
      </c>
      <c r="BD713" s="219" t="e">
        <f>IF(ISBLANK(#REF!),"",#REF!)</f>
        <v>#REF!</v>
      </c>
      <c r="BE713" s="219" t="e">
        <f>IF(ISBLANK(#REF!),"",#REF!)</f>
        <v>#REF!</v>
      </c>
      <c r="BF713" s="219" t="e">
        <f>IF(ISBLANK(#REF!),"",#REF!)</f>
        <v>#REF!</v>
      </c>
      <c r="BG713" s="219" t="e">
        <f>IF(ISBLANK(#REF!),"",#REF!)</f>
        <v>#REF!</v>
      </c>
      <c r="BH713" s="219" t="e">
        <f>IF(ISBLANK(#REF!),"",#REF!)</f>
        <v>#REF!</v>
      </c>
      <c r="BI713" s="219" t="e">
        <f>IF(ISBLANK(#REF!),"",#REF!)</f>
        <v>#REF!</v>
      </c>
      <c r="BJ713" s="219" t="e">
        <f>IF(ISBLANK(#REF!),"",#REF!)</f>
        <v>#REF!</v>
      </c>
      <c r="BK713" s="219" t="e">
        <f>IF(ISBLANK(#REF!),"",#REF!)</f>
        <v>#REF!</v>
      </c>
      <c r="BL713" s="219" t="e">
        <f>IF(ISBLANK(#REF!),"",#REF!)</f>
        <v>#REF!</v>
      </c>
      <c r="BM713" s="219" t="e">
        <f>IF(ISBLANK(#REF!),"",#REF!)</f>
        <v>#REF!</v>
      </c>
      <c r="BN713" s="219" t="e">
        <f>IF(ISBLANK(#REF!),"",#REF!)</f>
        <v>#REF!</v>
      </c>
      <c r="BO713" s="227" t="e">
        <f t="shared" si="200"/>
        <v>#REF!</v>
      </c>
      <c r="BP713" s="228" t="str">
        <f t="shared" si="203"/>
        <v/>
      </c>
      <c r="BQ713" s="229" t="str">
        <f t="shared" si="187"/>
        <v/>
      </c>
      <c r="BR713" s="228" t="e">
        <f t="shared" si="201"/>
        <v>#REF!</v>
      </c>
      <c r="BS713" s="230" t="e">
        <f t="shared" si="202"/>
        <v>#REF!</v>
      </c>
    </row>
    <row r="714" spans="1:71">
      <c r="A714" s="213" t="e">
        <f>IF(ISBLANK(#REF!),"",#REF!)</f>
        <v>#REF!</v>
      </c>
      <c r="B714" s="214" t="e">
        <f>IF(ISBLANK(#REF!),"",#REF!)</f>
        <v>#REF!</v>
      </c>
      <c r="C714" s="214" t="e">
        <f>IF(ISBLANK(#REF!),"",#REF!)</f>
        <v>#REF!</v>
      </c>
      <c r="D714" s="214" t="e">
        <f>IF(ISBLANK(#REF!),"",#REF!)</f>
        <v>#REF!</v>
      </c>
      <c r="E714" s="214" t="e">
        <f>IF(ISBLANK(#REF!),"",#REF!)</f>
        <v>#REF!</v>
      </c>
      <c r="F714" s="214" t="e">
        <f>IF(ISBLANK(#REF!),"",#REF!)</f>
        <v>#REF!</v>
      </c>
      <c r="G714" s="214" t="e">
        <f>IF(ISBLANK(#REF!),"",#REF!)</f>
        <v>#REF!</v>
      </c>
      <c r="H714" s="215" t="e">
        <f>IF(ISBLANK(#REF!),"",#REF!)</f>
        <v>#REF!</v>
      </c>
      <c r="I714" s="214" t="e">
        <f>IF(ISBLANK(#REF!),"",#REF!)</f>
        <v>#REF!</v>
      </c>
      <c r="J714" s="216" t="e">
        <f>IF(ISBLANK(#REF!),"",#REF!)</f>
        <v>#REF!</v>
      </c>
      <c r="K714" s="217" t="e">
        <f>IF(ISBLANK(#REF!),"",#REF!)</f>
        <v>#REF!</v>
      </c>
      <c r="L714" s="217" t="e">
        <f>IF(ISBLANK(#REF!),"",#REF!)</f>
        <v>#REF!</v>
      </c>
      <c r="M714" s="218" t="e">
        <f>IF(ISBLANK(#REF!),"",#REF!)</f>
        <v>#REF!</v>
      </c>
      <c r="N714" s="218" t="e">
        <f>IF(ISBLANK(#REF!),"",#REF!)</f>
        <v>#REF!</v>
      </c>
      <c r="O714" s="220" t="str">
        <f>IFERROR(VLOOKUP(_xlfn.CONCAT('Team Roster - Final'!$A714," : ",'Team Roster - Final'!$BM714),'Rate Calculations'!$C$4:$G$1100,5,FALSE),"")</f>
        <v/>
      </c>
      <c r="P714" s="225">
        <f>IF(ISBLANK('Rate Calculations'!$H716),"",'Rate Calculations'!$H716)</f>
        <v>1.7500000000000002E-2</v>
      </c>
      <c r="Q714" s="220" t="str">
        <f t="shared" si="188"/>
        <v/>
      </c>
      <c r="R714" s="221">
        <f>IF(ISBLANK('Rate Calculations'!$J716),"",'Rate Calculations'!$J716)</f>
        <v>3.5000000000000003E-2</v>
      </c>
      <c r="S714" s="220" t="str">
        <f t="shared" si="189"/>
        <v/>
      </c>
      <c r="T714" s="225" t="str">
        <f>IFERROR(VLOOKUP(_xlfn.CONCAT('Team Roster - Final'!$A714," : ",'Team Roster - Final'!$BM714),'Rate Calculations'!$C$4:$S$1100,10,FALSE),"")</f>
        <v/>
      </c>
      <c r="U714" s="225" t="str">
        <f>IFERROR(VLOOKUP(_xlfn.CONCAT('Team Roster - Final'!$A714," : ",'Team Roster - Final'!$BM714),'Rate Calculations'!$C$4:$S$1100,11,FALSE),"")</f>
        <v/>
      </c>
      <c r="V714" s="222" t="str">
        <f t="shared" si="190"/>
        <v/>
      </c>
      <c r="W714" s="222" t="str">
        <f t="shared" si="191"/>
        <v/>
      </c>
      <c r="X714" s="223" t="str">
        <f>IFERROR(VLOOKUP(_xlfn.CONCAT('Team Roster - Final'!$A714," : ",'Team Roster - Final'!$BM714),'Rate Calculations'!$C$4:$S$1100,14,FALSE),"")</f>
        <v/>
      </c>
      <c r="Y714" s="222" t="str">
        <f t="shared" si="192"/>
        <v/>
      </c>
      <c r="Z714" s="222" t="str">
        <f t="shared" si="193"/>
        <v/>
      </c>
      <c r="AA714" s="224" t="str">
        <f>IFERROR(IF(#REF!="Yes",$Y714, $Y714+$Q714*0.5),"")</f>
        <v/>
      </c>
      <c r="AB714" s="224" t="str">
        <f>IFERROR(IF(#REF!="Yes",$Z714, $Z714+$S714*0.5),"")</f>
        <v/>
      </c>
      <c r="AC714" s="220" t="str">
        <f>IFERROR(VLOOKUP(_xlfn.CONCAT('Team Roster - Final'!$A714," : ",'Team Roster - Final'!$BM714),'Rate Calculations'!$C$4:$U$1100,19,FALSE),"")</f>
        <v/>
      </c>
      <c r="AD714" s="220" t="str">
        <f t="shared" si="194"/>
        <v/>
      </c>
      <c r="AE714" s="220" t="str">
        <f t="shared" si="195"/>
        <v/>
      </c>
      <c r="AF714" s="225" t="str">
        <f>IFERROR(VLOOKUP(_xlfn.CONCAT('Team Roster - Final'!$A714," : ",'Team Roster - Final'!$BM714),'Rate Calculations'!$C$4:$AB$1100,22,FALSE),"")</f>
        <v/>
      </c>
      <c r="AG714" s="225" t="str">
        <f>IFERROR(VLOOKUP(_xlfn.CONCAT('Team Roster - Final'!$A714," : ",'Team Roster - Final'!$BM714),'Rate Calculations'!$C$4:$AB$1100,23,FALSE),"")</f>
        <v/>
      </c>
      <c r="AH714" s="222" t="str">
        <f t="shared" si="196"/>
        <v/>
      </c>
      <c r="AI714" s="222" t="str">
        <f t="shared" si="197"/>
        <v/>
      </c>
      <c r="AJ714" s="223" t="str">
        <f>Table1[[#This Row],[Home Office
Net Fee %]]</f>
        <v/>
      </c>
      <c r="AK714" s="222" t="str">
        <f t="shared" si="198"/>
        <v/>
      </c>
      <c r="AL714" s="222" t="str">
        <f t="shared" si="199"/>
        <v/>
      </c>
      <c r="AM714" s="215" t="str">
        <f>IFERROR(IF(#REF!="Yes",$AK714,($AK714+$AD714*0.5)),"")</f>
        <v/>
      </c>
      <c r="AN714" s="215" t="str">
        <f>IFERROR(IF(#REF!="Yes",$AL714,($AL714+$AE714*0.5)),"")</f>
        <v/>
      </c>
      <c r="AO714" s="374" t="str">
        <f>IF(ISBLANK('Team Roster Proposed - FBR'!Q715),"",'Team Roster Proposed - FBR'!Q715)</f>
        <v/>
      </c>
      <c r="AP714" s="226" t="e">
        <f>IF(ISBLANK(#REF!),"",#REF!)</f>
        <v>#REF!</v>
      </c>
      <c r="AQ714" s="226" t="e">
        <f>IF(ISBLANK(#REF!),"",#REF!)</f>
        <v>#REF!</v>
      </c>
      <c r="AR714" s="226" t="e">
        <f>IF(ISBLANK(#REF!),"",#REF!)</f>
        <v>#REF!</v>
      </c>
      <c r="AS714" s="219" t="e">
        <f>IF(ISBLANK(#REF!),"",#REF!)</f>
        <v>#REF!</v>
      </c>
      <c r="AT714" s="219" t="e">
        <f>IF(ISBLANK(#REF!),"",#REF!)</f>
        <v>#REF!</v>
      </c>
      <c r="AU714" s="219" t="e">
        <f>IF(ISBLANK(#REF!),"",#REF!)</f>
        <v>#REF!</v>
      </c>
      <c r="AV714" s="219" t="e">
        <f>IF(ISBLANK(#REF!),"",#REF!)</f>
        <v>#REF!</v>
      </c>
      <c r="AW714" s="219" t="e">
        <f>IF(ISBLANK(#REF!),"",#REF!)</f>
        <v>#REF!</v>
      </c>
      <c r="AX714" s="219" t="e">
        <f>IF(ISBLANK(#REF!),"",#REF!)</f>
        <v>#REF!</v>
      </c>
      <c r="AY714" s="226" t="e">
        <f>IF(ISBLANK(#REF!),"",#REF!)</f>
        <v>#REF!</v>
      </c>
      <c r="AZ714" s="219" t="e">
        <f>IF(ISBLANK(#REF!),"",#REF!)</f>
        <v>#REF!</v>
      </c>
      <c r="BA714" s="219" t="e">
        <f>IF(ISBLANK(#REF!),"",#REF!)</f>
        <v>#REF!</v>
      </c>
      <c r="BB714" s="219" t="e">
        <f>IF(ISBLANK(#REF!),"",#REF!)</f>
        <v>#REF!</v>
      </c>
      <c r="BC714" s="219" t="e">
        <f>IF(ISBLANK(#REF!),"",#REF!)</f>
        <v>#REF!</v>
      </c>
      <c r="BD714" s="219" t="e">
        <f>IF(ISBLANK(#REF!),"",#REF!)</f>
        <v>#REF!</v>
      </c>
      <c r="BE714" s="219" t="e">
        <f>IF(ISBLANK(#REF!),"",#REF!)</f>
        <v>#REF!</v>
      </c>
      <c r="BF714" s="219" t="e">
        <f>IF(ISBLANK(#REF!),"",#REF!)</f>
        <v>#REF!</v>
      </c>
      <c r="BG714" s="219" t="e">
        <f>IF(ISBLANK(#REF!),"",#REF!)</f>
        <v>#REF!</v>
      </c>
      <c r="BH714" s="219" t="e">
        <f>IF(ISBLANK(#REF!),"",#REF!)</f>
        <v>#REF!</v>
      </c>
      <c r="BI714" s="219" t="e">
        <f>IF(ISBLANK(#REF!),"",#REF!)</f>
        <v>#REF!</v>
      </c>
      <c r="BJ714" s="219" t="e">
        <f>IF(ISBLANK(#REF!),"",#REF!)</f>
        <v>#REF!</v>
      </c>
      <c r="BK714" s="219" t="e">
        <f>IF(ISBLANK(#REF!),"",#REF!)</f>
        <v>#REF!</v>
      </c>
      <c r="BL714" s="219" t="e">
        <f>IF(ISBLANK(#REF!),"",#REF!)</f>
        <v>#REF!</v>
      </c>
      <c r="BM714" s="219" t="e">
        <f>IF(ISBLANK(#REF!),"",#REF!)</f>
        <v>#REF!</v>
      </c>
      <c r="BN714" s="219" t="e">
        <f>IF(ISBLANK(#REF!),"",#REF!)</f>
        <v>#REF!</v>
      </c>
      <c r="BO714" s="227" t="e">
        <f t="shared" si="200"/>
        <v>#REF!</v>
      </c>
      <c r="BP714" s="228" t="str">
        <f t="shared" si="203"/>
        <v/>
      </c>
      <c r="BQ714" s="229" t="str">
        <f t="shared" si="187"/>
        <v/>
      </c>
      <c r="BR714" s="228" t="e">
        <f t="shared" si="201"/>
        <v>#REF!</v>
      </c>
      <c r="BS714" s="230" t="e">
        <f t="shared" si="202"/>
        <v>#REF!</v>
      </c>
    </row>
    <row r="715" spans="1:71">
      <c r="A715" s="213" t="e">
        <f>IF(ISBLANK(#REF!),"",#REF!)</f>
        <v>#REF!</v>
      </c>
      <c r="B715" s="214" t="e">
        <f>IF(ISBLANK(#REF!),"",#REF!)</f>
        <v>#REF!</v>
      </c>
      <c r="C715" s="214" t="e">
        <f>IF(ISBLANK(#REF!),"",#REF!)</f>
        <v>#REF!</v>
      </c>
      <c r="D715" s="214" t="e">
        <f>IF(ISBLANK(#REF!),"",#REF!)</f>
        <v>#REF!</v>
      </c>
      <c r="E715" s="214" t="e">
        <f>IF(ISBLANK(#REF!),"",#REF!)</f>
        <v>#REF!</v>
      </c>
      <c r="F715" s="214" t="e">
        <f>IF(ISBLANK(#REF!),"",#REF!)</f>
        <v>#REF!</v>
      </c>
      <c r="G715" s="214" t="e">
        <f>IF(ISBLANK(#REF!),"",#REF!)</f>
        <v>#REF!</v>
      </c>
      <c r="H715" s="215" t="e">
        <f>IF(ISBLANK(#REF!),"",#REF!)</f>
        <v>#REF!</v>
      </c>
      <c r="I715" s="214" t="e">
        <f>IF(ISBLANK(#REF!),"",#REF!)</f>
        <v>#REF!</v>
      </c>
      <c r="J715" s="216" t="e">
        <f>IF(ISBLANK(#REF!),"",#REF!)</f>
        <v>#REF!</v>
      </c>
      <c r="K715" s="217" t="e">
        <f>IF(ISBLANK(#REF!),"",#REF!)</f>
        <v>#REF!</v>
      </c>
      <c r="L715" s="217" t="e">
        <f>IF(ISBLANK(#REF!),"",#REF!)</f>
        <v>#REF!</v>
      </c>
      <c r="M715" s="218" t="e">
        <f>IF(ISBLANK(#REF!),"",#REF!)</f>
        <v>#REF!</v>
      </c>
      <c r="N715" s="218" t="e">
        <f>IF(ISBLANK(#REF!),"",#REF!)</f>
        <v>#REF!</v>
      </c>
      <c r="O715" s="220" t="str">
        <f>IFERROR(VLOOKUP(_xlfn.CONCAT('Team Roster - Final'!$A715," : ",'Team Roster - Final'!$BM715),'Rate Calculations'!$C$4:$G$1100,5,FALSE),"")</f>
        <v/>
      </c>
      <c r="P715" s="225">
        <f>IF(ISBLANK('Rate Calculations'!$H717),"",'Rate Calculations'!$H717)</f>
        <v>1.7500000000000002E-2</v>
      </c>
      <c r="Q715" s="220" t="str">
        <f t="shared" si="188"/>
        <v/>
      </c>
      <c r="R715" s="221">
        <f>IF(ISBLANK('Rate Calculations'!$J717),"",'Rate Calculations'!$J717)</f>
        <v>3.5000000000000003E-2</v>
      </c>
      <c r="S715" s="220" t="str">
        <f t="shared" si="189"/>
        <v/>
      </c>
      <c r="T715" s="225" t="str">
        <f>IFERROR(VLOOKUP(_xlfn.CONCAT('Team Roster - Final'!$A715," : ",'Team Roster - Final'!$BM715),'Rate Calculations'!$C$4:$S$1100,10,FALSE),"")</f>
        <v/>
      </c>
      <c r="U715" s="225" t="str">
        <f>IFERROR(VLOOKUP(_xlfn.CONCAT('Team Roster - Final'!$A715," : ",'Team Roster - Final'!$BM715),'Rate Calculations'!$C$4:$S$1100,11,FALSE),"")</f>
        <v/>
      </c>
      <c r="V715" s="222" t="str">
        <f t="shared" si="190"/>
        <v/>
      </c>
      <c r="W715" s="222" t="str">
        <f t="shared" si="191"/>
        <v/>
      </c>
      <c r="X715" s="223" t="str">
        <f>IFERROR(VLOOKUP(_xlfn.CONCAT('Team Roster - Final'!$A715," : ",'Team Roster - Final'!$BM715),'Rate Calculations'!$C$4:$S$1100,14,FALSE),"")</f>
        <v/>
      </c>
      <c r="Y715" s="222" t="str">
        <f t="shared" si="192"/>
        <v/>
      </c>
      <c r="Z715" s="222" t="str">
        <f t="shared" si="193"/>
        <v/>
      </c>
      <c r="AA715" s="224" t="str">
        <f>IFERROR(IF(#REF!="Yes",$Y715, $Y715+$Q715*0.5),"")</f>
        <v/>
      </c>
      <c r="AB715" s="224" t="str">
        <f>IFERROR(IF(#REF!="Yes",$Z715, $Z715+$S715*0.5),"")</f>
        <v/>
      </c>
      <c r="AC715" s="220" t="str">
        <f>IFERROR(VLOOKUP(_xlfn.CONCAT('Team Roster - Final'!$A715," : ",'Team Roster - Final'!$BM715),'Rate Calculations'!$C$4:$U$1100,19,FALSE),"")</f>
        <v/>
      </c>
      <c r="AD715" s="220" t="str">
        <f t="shared" si="194"/>
        <v/>
      </c>
      <c r="AE715" s="220" t="str">
        <f t="shared" si="195"/>
        <v/>
      </c>
      <c r="AF715" s="225" t="str">
        <f>IFERROR(VLOOKUP(_xlfn.CONCAT('Team Roster - Final'!$A715," : ",'Team Roster - Final'!$BM715),'Rate Calculations'!$C$4:$AB$1100,22,FALSE),"")</f>
        <v/>
      </c>
      <c r="AG715" s="225" t="str">
        <f>IFERROR(VLOOKUP(_xlfn.CONCAT('Team Roster - Final'!$A715," : ",'Team Roster - Final'!$BM715),'Rate Calculations'!$C$4:$AB$1100,23,FALSE),"")</f>
        <v/>
      </c>
      <c r="AH715" s="222" t="str">
        <f t="shared" si="196"/>
        <v/>
      </c>
      <c r="AI715" s="222" t="str">
        <f t="shared" si="197"/>
        <v/>
      </c>
      <c r="AJ715" s="223" t="str">
        <f>Table1[[#This Row],[Home Office
Net Fee %]]</f>
        <v/>
      </c>
      <c r="AK715" s="222" t="str">
        <f t="shared" si="198"/>
        <v/>
      </c>
      <c r="AL715" s="222" t="str">
        <f t="shared" si="199"/>
        <v/>
      </c>
      <c r="AM715" s="215" t="str">
        <f>IFERROR(IF(#REF!="Yes",$AK715,($AK715+$AD715*0.5)),"")</f>
        <v/>
      </c>
      <c r="AN715" s="215" t="str">
        <f>IFERROR(IF(#REF!="Yes",$AL715,($AL715+$AE715*0.5)),"")</f>
        <v/>
      </c>
      <c r="AO715" s="374" t="str">
        <f>IF(ISBLANK('Team Roster Proposed - FBR'!Q716),"",'Team Roster Proposed - FBR'!Q716)</f>
        <v/>
      </c>
      <c r="AP715" s="226" t="e">
        <f>IF(ISBLANK(#REF!),"",#REF!)</f>
        <v>#REF!</v>
      </c>
      <c r="AQ715" s="226" t="e">
        <f>IF(ISBLANK(#REF!),"",#REF!)</f>
        <v>#REF!</v>
      </c>
      <c r="AR715" s="226" t="e">
        <f>IF(ISBLANK(#REF!),"",#REF!)</f>
        <v>#REF!</v>
      </c>
      <c r="AS715" s="219" t="e">
        <f>IF(ISBLANK(#REF!),"",#REF!)</f>
        <v>#REF!</v>
      </c>
      <c r="AT715" s="219" t="e">
        <f>IF(ISBLANK(#REF!),"",#REF!)</f>
        <v>#REF!</v>
      </c>
      <c r="AU715" s="219" t="e">
        <f>IF(ISBLANK(#REF!),"",#REF!)</f>
        <v>#REF!</v>
      </c>
      <c r="AV715" s="219" t="e">
        <f>IF(ISBLANK(#REF!),"",#REF!)</f>
        <v>#REF!</v>
      </c>
      <c r="AW715" s="219" t="e">
        <f>IF(ISBLANK(#REF!),"",#REF!)</f>
        <v>#REF!</v>
      </c>
      <c r="AX715" s="219" t="e">
        <f>IF(ISBLANK(#REF!),"",#REF!)</f>
        <v>#REF!</v>
      </c>
      <c r="AY715" s="226" t="e">
        <f>IF(ISBLANK(#REF!),"",#REF!)</f>
        <v>#REF!</v>
      </c>
      <c r="AZ715" s="219" t="e">
        <f>IF(ISBLANK(#REF!),"",#REF!)</f>
        <v>#REF!</v>
      </c>
      <c r="BA715" s="219" t="e">
        <f>IF(ISBLANK(#REF!),"",#REF!)</f>
        <v>#REF!</v>
      </c>
      <c r="BB715" s="219" t="e">
        <f>IF(ISBLANK(#REF!),"",#REF!)</f>
        <v>#REF!</v>
      </c>
      <c r="BC715" s="219" t="e">
        <f>IF(ISBLANK(#REF!),"",#REF!)</f>
        <v>#REF!</v>
      </c>
      <c r="BD715" s="219" t="e">
        <f>IF(ISBLANK(#REF!),"",#REF!)</f>
        <v>#REF!</v>
      </c>
      <c r="BE715" s="219" t="e">
        <f>IF(ISBLANK(#REF!),"",#REF!)</f>
        <v>#REF!</v>
      </c>
      <c r="BF715" s="219" t="e">
        <f>IF(ISBLANK(#REF!),"",#REF!)</f>
        <v>#REF!</v>
      </c>
      <c r="BG715" s="219" t="e">
        <f>IF(ISBLANK(#REF!),"",#REF!)</f>
        <v>#REF!</v>
      </c>
      <c r="BH715" s="219" t="e">
        <f>IF(ISBLANK(#REF!),"",#REF!)</f>
        <v>#REF!</v>
      </c>
      <c r="BI715" s="219" t="e">
        <f>IF(ISBLANK(#REF!),"",#REF!)</f>
        <v>#REF!</v>
      </c>
      <c r="BJ715" s="219" t="e">
        <f>IF(ISBLANK(#REF!),"",#REF!)</f>
        <v>#REF!</v>
      </c>
      <c r="BK715" s="219" t="e">
        <f>IF(ISBLANK(#REF!),"",#REF!)</f>
        <v>#REF!</v>
      </c>
      <c r="BL715" s="219" t="e">
        <f>IF(ISBLANK(#REF!),"",#REF!)</f>
        <v>#REF!</v>
      </c>
      <c r="BM715" s="219" t="e">
        <f>IF(ISBLANK(#REF!),"",#REF!)</f>
        <v>#REF!</v>
      </c>
      <c r="BN715" s="219" t="e">
        <f>IF(ISBLANK(#REF!),"",#REF!)</f>
        <v>#REF!</v>
      </c>
      <c r="BO715" s="227" t="e">
        <f t="shared" si="200"/>
        <v>#REF!</v>
      </c>
      <c r="BP715" s="228" t="str">
        <f t="shared" si="203"/>
        <v/>
      </c>
      <c r="BQ715" s="229" t="str">
        <f t="shared" si="187"/>
        <v/>
      </c>
      <c r="BR715" s="228" t="e">
        <f t="shared" si="201"/>
        <v>#REF!</v>
      </c>
      <c r="BS715" s="230" t="e">
        <f t="shared" si="202"/>
        <v>#REF!</v>
      </c>
    </row>
    <row r="716" spans="1:71">
      <c r="A716" s="213" t="e">
        <f>IF(ISBLANK(#REF!),"",#REF!)</f>
        <v>#REF!</v>
      </c>
      <c r="B716" s="214" t="e">
        <f>IF(ISBLANK(#REF!),"",#REF!)</f>
        <v>#REF!</v>
      </c>
      <c r="C716" s="214" t="e">
        <f>IF(ISBLANK(#REF!),"",#REF!)</f>
        <v>#REF!</v>
      </c>
      <c r="D716" s="214" t="e">
        <f>IF(ISBLANK(#REF!),"",#REF!)</f>
        <v>#REF!</v>
      </c>
      <c r="E716" s="214" t="e">
        <f>IF(ISBLANK(#REF!),"",#REF!)</f>
        <v>#REF!</v>
      </c>
      <c r="F716" s="214" t="e">
        <f>IF(ISBLANK(#REF!),"",#REF!)</f>
        <v>#REF!</v>
      </c>
      <c r="G716" s="214" t="e">
        <f>IF(ISBLANK(#REF!),"",#REF!)</f>
        <v>#REF!</v>
      </c>
      <c r="H716" s="215" t="e">
        <f>IF(ISBLANK(#REF!),"",#REF!)</f>
        <v>#REF!</v>
      </c>
      <c r="I716" s="214" t="e">
        <f>IF(ISBLANK(#REF!),"",#REF!)</f>
        <v>#REF!</v>
      </c>
      <c r="J716" s="216" t="e">
        <f>IF(ISBLANK(#REF!),"",#REF!)</f>
        <v>#REF!</v>
      </c>
      <c r="K716" s="217" t="e">
        <f>IF(ISBLANK(#REF!),"",#REF!)</f>
        <v>#REF!</v>
      </c>
      <c r="L716" s="217" t="e">
        <f>IF(ISBLANK(#REF!),"",#REF!)</f>
        <v>#REF!</v>
      </c>
      <c r="M716" s="218" t="e">
        <f>IF(ISBLANK(#REF!),"",#REF!)</f>
        <v>#REF!</v>
      </c>
      <c r="N716" s="218" t="e">
        <f>IF(ISBLANK(#REF!),"",#REF!)</f>
        <v>#REF!</v>
      </c>
      <c r="O716" s="220" t="str">
        <f>IFERROR(VLOOKUP(_xlfn.CONCAT('Team Roster - Final'!$A716," : ",'Team Roster - Final'!$BM716),'Rate Calculations'!$C$4:$G$1100,5,FALSE),"")</f>
        <v/>
      </c>
      <c r="P716" s="225">
        <f>IF(ISBLANK('Rate Calculations'!$H718),"",'Rate Calculations'!$H718)</f>
        <v>1.7500000000000002E-2</v>
      </c>
      <c r="Q716" s="220" t="str">
        <f t="shared" si="188"/>
        <v/>
      </c>
      <c r="R716" s="221">
        <f>IF(ISBLANK('Rate Calculations'!$J718),"",'Rate Calculations'!$J718)</f>
        <v>3.5000000000000003E-2</v>
      </c>
      <c r="S716" s="220" t="str">
        <f t="shared" si="189"/>
        <v/>
      </c>
      <c r="T716" s="225" t="str">
        <f>IFERROR(VLOOKUP(_xlfn.CONCAT('Team Roster - Final'!$A716," : ",'Team Roster - Final'!$BM716),'Rate Calculations'!$C$4:$S$1100,10,FALSE),"")</f>
        <v/>
      </c>
      <c r="U716" s="225" t="str">
        <f>IFERROR(VLOOKUP(_xlfn.CONCAT('Team Roster - Final'!$A716," : ",'Team Roster - Final'!$BM716),'Rate Calculations'!$C$4:$S$1100,11,FALSE),"")</f>
        <v/>
      </c>
      <c r="V716" s="222" t="str">
        <f t="shared" si="190"/>
        <v/>
      </c>
      <c r="W716" s="222" t="str">
        <f t="shared" si="191"/>
        <v/>
      </c>
      <c r="X716" s="223" t="str">
        <f>IFERROR(VLOOKUP(_xlfn.CONCAT('Team Roster - Final'!$A716," : ",'Team Roster - Final'!$BM716),'Rate Calculations'!$C$4:$S$1100,14,FALSE),"")</f>
        <v/>
      </c>
      <c r="Y716" s="222" t="str">
        <f t="shared" si="192"/>
        <v/>
      </c>
      <c r="Z716" s="222" t="str">
        <f t="shared" si="193"/>
        <v/>
      </c>
      <c r="AA716" s="224" t="str">
        <f>IFERROR(IF(#REF!="Yes",$Y716, $Y716+$Q716*0.5),"")</f>
        <v/>
      </c>
      <c r="AB716" s="224" t="str">
        <f>IFERROR(IF(#REF!="Yes",$Z716, $Z716+$S716*0.5),"")</f>
        <v/>
      </c>
      <c r="AC716" s="220" t="str">
        <f>IFERROR(VLOOKUP(_xlfn.CONCAT('Team Roster - Final'!$A716," : ",'Team Roster - Final'!$BM716),'Rate Calculations'!$C$4:$U$1100,19,FALSE),"")</f>
        <v/>
      </c>
      <c r="AD716" s="220" t="str">
        <f t="shared" si="194"/>
        <v/>
      </c>
      <c r="AE716" s="220" t="str">
        <f t="shared" si="195"/>
        <v/>
      </c>
      <c r="AF716" s="225" t="str">
        <f>IFERROR(VLOOKUP(_xlfn.CONCAT('Team Roster - Final'!$A716," : ",'Team Roster - Final'!$BM716),'Rate Calculations'!$C$4:$AB$1100,22,FALSE),"")</f>
        <v/>
      </c>
      <c r="AG716" s="225" t="str">
        <f>IFERROR(VLOOKUP(_xlfn.CONCAT('Team Roster - Final'!$A716," : ",'Team Roster - Final'!$BM716),'Rate Calculations'!$C$4:$AB$1100,23,FALSE),"")</f>
        <v/>
      </c>
      <c r="AH716" s="222" t="str">
        <f t="shared" si="196"/>
        <v/>
      </c>
      <c r="AI716" s="222" t="str">
        <f t="shared" si="197"/>
        <v/>
      </c>
      <c r="AJ716" s="223" t="str">
        <f>Table1[[#This Row],[Home Office
Net Fee %]]</f>
        <v/>
      </c>
      <c r="AK716" s="222" t="str">
        <f t="shared" si="198"/>
        <v/>
      </c>
      <c r="AL716" s="222" t="str">
        <f t="shared" si="199"/>
        <v/>
      </c>
      <c r="AM716" s="215" t="str">
        <f>IFERROR(IF(#REF!="Yes",$AK716,($AK716+$AD716*0.5)),"")</f>
        <v/>
      </c>
      <c r="AN716" s="215" t="str">
        <f>IFERROR(IF(#REF!="Yes",$AL716,($AL716+$AE716*0.5)),"")</f>
        <v/>
      </c>
      <c r="AO716" s="374" t="str">
        <f>IF(ISBLANK('Team Roster Proposed - FBR'!Q717),"",'Team Roster Proposed - FBR'!Q717)</f>
        <v/>
      </c>
      <c r="AP716" s="226" t="e">
        <f>IF(ISBLANK(#REF!),"",#REF!)</f>
        <v>#REF!</v>
      </c>
      <c r="AQ716" s="226" t="e">
        <f>IF(ISBLANK(#REF!),"",#REF!)</f>
        <v>#REF!</v>
      </c>
      <c r="AR716" s="226" t="e">
        <f>IF(ISBLANK(#REF!),"",#REF!)</f>
        <v>#REF!</v>
      </c>
      <c r="AS716" s="219" t="e">
        <f>IF(ISBLANK(#REF!),"",#REF!)</f>
        <v>#REF!</v>
      </c>
      <c r="AT716" s="219" t="e">
        <f>IF(ISBLANK(#REF!),"",#REF!)</f>
        <v>#REF!</v>
      </c>
      <c r="AU716" s="219" t="e">
        <f>IF(ISBLANK(#REF!),"",#REF!)</f>
        <v>#REF!</v>
      </c>
      <c r="AV716" s="219" t="e">
        <f>IF(ISBLANK(#REF!),"",#REF!)</f>
        <v>#REF!</v>
      </c>
      <c r="AW716" s="219" t="e">
        <f>IF(ISBLANK(#REF!),"",#REF!)</f>
        <v>#REF!</v>
      </c>
      <c r="AX716" s="219" t="e">
        <f>IF(ISBLANK(#REF!),"",#REF!)</f>
        <v>#REF!</v>
      </c>
      <c r="AY716" s="226" t="e">
        <f>IF(ISBLANK(#REF!),"",#REF!)</f>
        <v>#REF!</v>
      </c>
      <c r="AZ716" s="219" t="e">
        <f>IF(ISBLANK(#REF!),"",#REF!)</f>
        <v>#REF!</v>
      </c>
      <c r="BA716" s="219" t="e">
        <f>IF(ISBLANK(#REF!),"",#REF!)</f>
        <v>#REF!</v>
      </c>
      <c r="BB716" s="219" t="e">
        <f>IF(ISBLANK(#REF!),"",#REF!)</f>
        <v>#REF!</v>
      </c>
      <c r="BC716" s="219" t="e">
        <f>IF(ISBLANK(#REF!),"",#REF!)</f>
        <v>#REF!</v>
      </c>
      <c r="BD716" s="219" t="e">
        <f>IF(ISBLANK(#REF!),"",#REF!)</f>
        <v>#REF!</v>
      </c>
      <c r="BE716" s="219" t="e">
        <f>IF(ISBLANK(#REF!),"",#REF!)</f>
        <v>#REF!</v>
      </c>
      <c r="BF716" s="219" t="e">
        <f>IF(ISBLANK(#REF!),"",#REF!)</f>
        <v>#REF!</v>
      </c>
      <c r="BG716" s="219" t="e">
        <f>IF(ISBLANK(#REF!),"",#REF!)</f>
        <v>#REF!</v>
      </c>
      <c r="BH716" s="219" t="e">
        <f>IF(ISBLANK(#REF!),"",#REF!)</f>
        <v>#REF!</v>
      </c>
      <c r="BI716" s="219" t="e">
        <f>IF(ISBLANK(#REF!),"",#REF!)</f>
        <v>#REF!</v>
      </c>
      <c r="BJ716" s="219" t="e">
        <f>IF(ISBLANK(#REF!),"",#REF!)</f>
        <v>#REF!</v>
      </c>
      <c r="BK716" s="219" t="e">
        <f>IF(ISBLANK(#REF!),"",#REF!)</f>
        <v>#REF!</v>
      </c>
      <c r="BL716" s="219" t="e">
        <f>IF(ISBLANK(#REF!),"",#REF!)</f>
        <v>#REF!</v>
      </c>
      <c r="BM716" s="219" t="e">
        <f>IF(ISBLANK(#REF!),"",#REF!)</f>
        <v>#REF!</v>
      </c>
      <c r="BN716" s="219" t="e">
        <f>IF(ISBLANK(#REF!),"",#REF!)</f>
        <v>#REF!</v>
      </c>
      <c r="BO716" s="227" t="e">
        <f t="shared" si="200"/>
        <v>#REF!</v>
      </c>
      <c r="BP716" s="228" t="str">
        <f t="shared" si="203"/>
        <v/>
      </c>
      <c r="BQ716" s="229" t="str">
        <f t="shared" si="187"/>
        <v/>
      </c>
      <c r="BR716" s="228" t="e">
        <f t="shared" si="201"/>
        <v>#REF!</v>
      </c>
      <c r="BS716" s="230" t="e">
        <f t="shared" si="202"/>
        <v>#REF!</v>
      </c>
    </row>
    <row r="717" spans="1:71">
      <c r="A717" s="213" t="e">
        <f>IF(ISBLANK(#REF!),"",#REF!)</f>
        <v>#REF!</v>
      </c>
      <c r="B717" s="214" t="e">
        <f>IF(ISBLANK(#REF!),"",#REF!)</f>
        <v>#REF!</v>
      </c>
      <c r="C717" s="214" t="e">
        <f>IF(ISBLANK(#REF!),"",#REF!)</f>
        <v>#REF!</v>
      </c>
      <c r="D717" s="214" t="e">
        <f>IF(ISBLANK(#REF!),"",#REF!)</f>
        <v>#REF!</v>
      </c>
      <c r="E717" s="214" t="e">
        <f>IF(ISBLANK(#REF!),"",#REF!)</f>
        <v>#REF!</v>
      </c>
      <c r="F717" s="214" t="e">
        <f>IF(ISBLANK(#REF!),"",#REF!)</f>
        <v>#REF!</v>
      </c>
      <c r="G717" s="214" t="e">
        <f>IF(ISBLANK(#REF!),"",#REF!)</f>
        <v>#REF!</v>
      </c>
      <c r="H717" s="215" t="e">
        <f>IF(ISBLANK(#REF!),"",#REF!)</f>
        <v>#REF!</v>
      </c>
      <c r="I717" s="214" t="e">
        <f>IF(ISBLANK(#REF!),"",#REF!)</f>
        <v>#REF!</v>
      </c>
      <c r="J717" s="216" t="e">
        <f>IF(ISBLANK(#REF!),"",#REF!)</f>
        <v>#REF!</v>
      </c>
      <c r="K717" s="217" t="e">
        <f>IF(ISBLANK(#REF!),"",#REF!)</f>
        <v>#REF!</v>
      </c>
      <c r="L717" s="217" t="e">
        <f>IF(ISBLANK(#REF!),"",#REF!)</f>
        <v>#REF!</v>
      </c>
      <c r="M717" s="218" t="e">
        <f>IF(ISBLANK(#REF!),"",#REF!)</f>
        <v>#REF!</v>
      </c>
      <c r="N717" s="218" t="e">
        <f>IF(ISBLANK(#REF!),"",#REF!)</f>
        <v>#REF!</v>
      </c>
      <c r="O717" s="220" t="str">
        <f>IFERROR(VLOOKUP(_xlfn.CONCAT('Team Roster - Final'!$A717," : ",'Team Roster - Final'!$BM717),'Rate Calculations'!$C$4:$G$1100,5,FALSE),"")</f>
        <v/>
      </c>
      <c r="P717" s="225">
        <f>IF(ISBLANK('Rate Calculations'!$H719),"",'Rate Calculations'!$H719)</f>
        <v>1.7500000000000002E-2</v>
      </c>
      <c r="Q717" s="220" t="str">
        <f t="shared" si="188"/>
        <v/>
      </c>
      <c r="R717" s="221">
        <f>IF(ISBLANK('Rate Calculations'!$J719),"",'Rate Calculations'!$J719)</f>
        <v>3.5000000000000003E-2</v>
      </c>
      <c r="S717" s="220" t="str">
        <f t="shared" si="189"/>
        <v/>
      </c>
      <c r="T717" s="225" t="str">
        <f>IFERROR(VLOOKUP(_xlfn.CONCAT('Team Roster - Final'!$A717," : ",'Team Roster - Final'!$BM717),'Rate Calculations'!$C$4:$S$1100,10,FALSE),"")</f>
        <v/>
      </c>
      <c r="U717" s="225" t="str">
        <f>IFERROR(VLOOKUP(_xlfn.CONCAT('Team Roster - Final'!$A717," : ",'Team Roster - Final'!$BM717),'Rate Calculations'!$C$4:$S$1100,11,FALSE),"")</f>
        <v/>
      </c>
      <c r="V717" s="222" t="str">
        <f t="shared" si="190"/>
        <v/>
      </c>
      <c r="W717" s="222" t="str">
        <f t="shared" si="191"/>
        <v/>
      </c>
      <c r="X717" s="223" t="str">
        <f>IFERROR(VLOOKUP(_xlfn.CONCAT('Team Roster - Final'!$A717," : ",'Team Roster - Final'!$BM717),'Rate Calculations'!$C$4:$S$1100,14,FALSE),"")</f>
        <v/>
      </c>
      <c r="Y717" s="222" t="str">
        <f t="shared" si="192"/>
        <v/>
      </c>
      <c r="Z717" s="222" t="str">
        <f t="shared" si="193"/>
        <v/>
      </c>
      <c r="AA717" s="224" t="str">
        <f>IFERROR(IF(#REF!="Yes",$Y717, $Y717+$Q717*0.5),"")</f>
        <v/>
      </c>
      <c r="AB717" s="224" t="str">
        <f>IFERROR(IF(#REF!="Yes",$Z717, $Z717+$S717*0.5),"")</f>
        <v/>
      </c>
      <c r="AC717" s="220" t="str">
        <f>IFERROR(VLOOKUP(_xlfn.CONCAT('Team Roster - Final'!$A717," : ",'Team Roster - Final'!$BM717),'Rate Calculations'!$C$4:$U$1100,19,FALSE),"")</f>
        <v/>
      </c>
      <c r="AD717" s="220" t="str">
        <f t="shared" si="194"/>
        <v/>
      </c>
      <c r="AE717" s="220" t="str">
        <f t="shared" si="195"/>
        <v/>
      </c>
      <c r="AF717" s="225" t="str">
        <f>IFERROR(VLOOKUP(_xlfn.CONCAT('Team Roster - Final'!$A717," : ",'Team Roster - Final'!$BM717),'Rate Calculations'!$C$4:$AB$1100,22,FALSE),"")</f>
        <v/>
      </c>
      <c r="AG717" s="225" t="str">
        <f>IFERROR(VLOOKUP(_xlfn.CONCAT('Team Roster - Final'!$A717," : ",'Team Roster - Final'!$BM717),'Rate Calculations'!$C$4:$AB$1100,23,FALSE),"")</f>
        <v/>
      </c>
      <c r="AH717" s="222" t="str">
        <f t="shared" si="196"/>
        <v/>
      </c>
      <c r="AI717" s="222" t="str">
        <f t="shared" si="197"/>
        <v/>
      </c>
      <c r="AJ717" s="223" t="str">
        <f>Table1[[#This Row],[Home Office
Net Fee %]]</f>
        <v/>
      </c>
      <c r="AK717" s="222" t="str">
        <f t="shared" si="198"/>
        <v/>
      </c>
      <c r="AL717" s="222" t="str">
        <f t="shared" si="199"/>
        <v/>
      </c>
      <c r="AM717" s="215" t="str">
        <f>IFERROR(IF(#REF!="Yes",$AK717,($AK717+$AD717*0.5)),"")</f>
        <v/>
      </c>
      <c r="AN717" s="215" t="str">
        <f>IFERROR(IF(#REF!="Yes",$AL717,($AL717+$AE717*0.5)),"")</f>
        <v/>
      </c>
      <c r="AO717" s="374" t="str">
        <f>IF(ISBLANK('Team Roster Proposed - FBR'!Q718),"",'Team Roster Proposed - FBR'!Q718)</f>
        <v/>
      </c>
      <c r="AP717" s="226" t="e">
        <f>IF(ISBLANK(#REF!),"",#REF!)</f>
        <v>#REF!</v>
      </c>
      <c r="AQ717" s="226" t="e">
        <f>IF(ISBLANK(#REF!),"",#REF!)</f>
        <v>#REF!</v>
      </c>
      <c r="AR717" s="226" t="e">
        <f>IF(ISBLANK(#REF!),"",#REF!)</f>
        <v>#REF!</v>
      </c>
      <c r="AS717" s="219" t="e">
        <f>IF(ISBLANK(#REF!),"",#REF!)</f>
        <v>#REF!</v>
      </c>
      <c r="AT717" s="219" t="e">
        <f>IF(ISBLANK(#REF!),"",#REF!)</f>
        <v>#REF!</v>
      </c>
      <c r="AU717" s="219" t="e">
        <f>IF(ISBLANK(#REF!),"",#REF!)</f>
        <v>#REF!</v>
      </c>
      <c r="AV717" s="219" t="e">
        <f>IF(ISBLANK(#REF!),"",#REF!)</f>
        <v>#REF!</v>
      </c>
      <c r="AW717" s="219" t="e">
        <f>IF(ISBLANK(#REF!),"",#REF!)</f>
        <v>#REF!</v>
      </c>
      <c r="AX717" s="219" t="e">
        <f>IF(ISBLANK(#REF!),"",#REF!)</f>
        <v>#REF!</v>
      </c>
      <c r="AY717" s="226" t="e">
        <f>IF(ISBLANK(#REF!),"",#REF!)</f>
        <v>#REF!</v>
      </c>
      <c r="AZ717" s="219" t="e">
        <f>IF(ISBLANK(#REF!),"",#REF!)</f>
        <v>#REF!</v>
      </c>
      <c r="BA717" s="219" t="e">
        <f>IF(ISBLANK(#REF!),"",#REF!)</f>
        <v>#REF!</v>
      </c>
      <c r="BB717" s="219" t="e">
        <f>IF(ISBLANK(#REF!),"",#REF!)</f>
        <v>#REF!</v>
      </c>
      <c r="BC717" s="219" t="e">
        <f>IF(ISBLANK(#REF!),"",#REF!)</f>
        <v>#REF!</v>
      </c>
      <c r="BD717" s="219" t="e">
        <f>IF(ISBLANK(#REF!),"",#REF!)</f>
        <v>#REF!</v>
      </c>
      <c r="BE717" s="219" t="e">
        <f>IF(ISBLANK(#REF!),"",#REF!)</f>
        <v>#REF!</v>
      </c>
      <c r="BF717" s="219" t="e">
        <f>IF(ISBLANK(#REF!),"",#REF!)</f>
        <v>#REF!</v>
      </c>
      <c r="BG717" s="219" t="e">
        <f>IF(ISBLANK(#REF!),"",#REF!)</f>
        <v>#REF!</v>
      </c>
      <c r="BH717" s="219" t="e">
        <f>IF(ISBLANK(#REF!),"",#REF!)</f>
        <v>#REF!</v>
      </c>
      <c r="BI717" s="219" t="e">
        <f>IF(ISBLANK(#REF!),"",#REF!)</f>
        <v>#REF!</v>
      </c>
      <c r="BJ717" s="219" t="e">
        <f>IF(ISBLANK(#REF!),"",#REF!)</f>
        <v>#REF!</v>
      </c>
      <c r="BK717" s="219" t="e">
        <f>IF(ISBLANK(#REF!),"",#REF!)</f>
        <v>#REF!</v>
      </c>
      <c r="BL717" s="219" t="e">
        <f>IF(ISBLANK(#REF!),"",#REF!)</f>
        <v>#REF!</v>
      </c>
      <c r="BM717" s="219" t="e">
        <f>IF(ISBLANK(#REF!),"",#REF!)</f>
        <v>#REF!</v>
      </c>
      <c r="BN717" s="219" t="e">
        <f>IF(ISBLANK(#REF!),"",#REF!)</f>
        <v>#REF!</v>
      </c>
      <c r="BO717" s="227" t="e">
        <f t="shared" si="200"/>
        <v>#REF!</v>
      </c>
      <c r="BP717" s="228" t="str">
        <f t="shared" si="203"/>
        <v/>
      </c>
      <c r="BQ717" s="229" t="str">
        <f t="shared" si="187"/>
        <v/>
      </c>
      <c r="BR717" s="228" t="e">
        <f t="shared" si="201"/>
        <v>#REF!</v>
      </c>
      <c r="BS717" s="230" t="e">
        <f t="shared" si="202"/>
        <v>#REF!</v>
      </c>
    </row>
    <row r="718" spans="1:71">
      <c r="A718" s="213" t="e">
        <f>IF(ISBLANK(#REF!),"",#REF!)</f>
        <v>#REF!</v>
      </c>
      <c r="B718" s="214" t="e">
        <f>IF(ISBLANK(#REF!),"",#REF!)</f>
        <v>#REF!</v>
      </c>
      <c r="C718" s="214" t="e">
        <f>IF(ISBLANK(#REF!),"",#REF!)</f>
        <v>#REF!</v>
      </c>
      <c r="D718" s="214" t="e">
        <f>IF(ISBLANK(#REF!),"",#REF!)</f>
        <v>#REF!</v>
      </c>
      <c r="E718" s="214" t="e">
        <f>IF(ISBLANK(#REF!),"",#REF!)</f>
        <v>#REF!</v>
      </c>
      <c r="F718" s="214" t="e">
        <f>IF(ISBLANK(#REF!),"",#REF!)</f>
        <v>#REF!</v>
      </c>
      <c r="G718" s="214" t="e">
        <f>IF(ISBLANK(#REF!),"",#REF!)</f>
        <v>#REF!</v>
      </c>
      <c r="H718" s="215" t="e">
        <f>IF(ISBLANK(#REF!),"",#REF!)</f>
        <v>#REF!</v>
      </c>
      <c r="I718" s="214" t="e">
        <f>IF(ISBLANK(#REF!),"",#REF!)</f>
        <v>#REF!</v>
      </c>
      <c r="J718" s="216" t="e">
        <f>IF(ISBLANK(#REF!),"",#REF!)</f>
        <v>#REF!</v>
      </c>
      <c r="K718" s="217" t="e">
        <f>IF(ISBLANK(#REF!),"",#REF!)</f>
        <v>#REF!</v>
      </c>
      <c r="L718" s="217" t="e">
        <f>IF(ISBLANK(#REF!),"",#REF!)</f>
        <v>#REF!</v>
      </c>
      <c r="M718" s="218" t="e">
        <f>IF(ISBLANK(#REF!),"",#REF!)</f>
        <v>#REF!</v>
      </c>
      <c r="N718" s="218" t="e">
        <f>IF(ISBLANK(#REF!),"",#REF!)</f>
        <v>#REF!</v>
      </c>
      <c r="O718" s="220" t="str">
        <f>IFERROR(VLOOKUP(_xlfn.CONCAT('Team Roster - Final'!$A718," : ",'Team Roster - Final'!$BM718),'Rate Calculations'!$C$4:$G$1100,5,FALSE),"")</f>
        <v/>
      </c>
      <c r="P718" s="225">
        <f>IF(ISBLANK('Rate Calculations'!$H720),"",'Rate Calculations'!$H720)</f>
        <v>1.7500000000000002E-2</v>
      </c>
      <c r="Q718" s="220" t="str">
        <f t="shared" si="188"/>
        <v/>
      </c>
      <c r="R718" s="221">
        <f>IF(ISBLANK('Rate Calculations'!$J720),"",'Rate Calculations'!$J720)</f>
        <v>3.5000000000000003E-2</v>
      </c>
      <c r="S718" s="220" t="str">
        <f t="shared" si="189"/>
        <v/>
      </c>
      <c r="T718" s="225" t="str">
        <f>IFERROR(VLOOKUP(_xlfn.CONCAT('Team Roster - Final'!$A718," : ",'Team Roster - Final'!$BM718),'Rate Calculations'!$C$4:$S$1100,10,FALSE),"")</f>
        <v/>
      </c>
      <c r="U718" s="225" t="str">
        <f>IFERROR(VLOOKUP(_xlfn.CONCAT('Team Roster - Final'!$A718," : ",'Team Roster - Final'!$BM718),'Rate Calculations'!$C$4:$S$1100,11,FALSE),"")</f>
        <v/>
      </c>
      <c r="V718" s="222" t="str">
        <f t="shared" si="190"/>
        <v/>
      </c>
      <c r="W718" s="222" t="str">
        <f t="shared" si="191"/>
        <v/>
      </c>
      <c r="X718" s="223" t="str">
        <f>IFERROR(VLOOKUP(_xlfn.CONCAT('Team Roster - Final'!$A718," : ",'Team Roster - Final'!$BM718),'Rate Calculations'!$C$4:$S$1100,14,FALSE),"")</f>
        <v/>
      </c>
      <c r="Y718" s="222" t="str">
        <f t="shared" si="192"/>
        <v/>
      </c>
      <c r="Z718" s="222" t="str">
        <f t="shared" si="193"/>
        <v/>
      </c>
      <c r="AA718" s="224" t="str">
        <f>IFERROR(IF(#REF!="Yes",$Y718, $Y718+$Q718*0.5),"")</f>
        <v/>
      </c>
      <c r="AB718" s="224" t="str">
        <f>IFERROR(IF(#REF!="Yes",$Z718, $Z718+$S718*0.5),"")</f>
        <v/>
      </c>
      <c r="AC718" s="220" t="str">
        <f>IFERROR(VLOOKUP(_xlfn.CONCAT('Team Roster - Final'!$A718," : ",'Team Roster - Final'!$BM718),'Rate Calculations'!$C$4:$U$1100,19,FALSE),"")</f>
        <v/>
      </c>
      <c r="AD718" s="220" t="str">
        <f t="shared" si="194"/>
        <v/>
      </c>
      <c r="AE718" s="220" t="str">
        <f t="shared" si="195"/>
        <v/>
      </c>
      <c r="AF718" s="225" t="str">
        <f>IFERROR(VLOOKUP(_xlfn.CONCAT('Team Roster - Final'!$A718," : ",'Team Roster - Final'!$BM718),'Rate Calculations'!$C$4:$AB$1100,22,FALSE),"")</f>
        <v/>
      </c>
      <c r="AG718" s="225" t="str">
        <f>IFERROR(VLOOKUP(_xlfn.CONCAT('Team Roster - Final'!$A718," : ",'Team Roster - Final'!$BM718),'Rate Calculations'!$C$4:$AB$1100,23,FALSE),"")</f>
        <v/>
      </c>
      <c r="AH718" s="222" t="str">
        <f t="shared" si="196"/>
        <v/>
      </c>
      <c r="AI718" s="222" t="str">
        <f t="shared" si="197"/>
        <v/>
      </c>
      <c r="AJ718" s="223" t="str">
        <f>Table1[[#This Row],[Home Office
Net Fee %]]</f>
        <v/>
      </c>
      <c r="AK718" s="222" t="str">
        <f t="shared" si="198"/>
        <v/>
      </c>
      <c r="AL718" s="222" t="str">
        <f t="shared" si="199"/>
        <v/>
      </c>
      <c r="AM718" s="215" t="str">
        <f>IFERROR(IF(#REF!="Yes",$AK718,($AK718+$AD718*0.5)),"")</f>
        <v/>
      </c>
      <c r="AN718" s="215" t="str">
        <f>IFERROR(IF(#REF!="Yes",$AL718,($AL718+$AE718*0.5)),"")</f>
        <v/>
      </c>
      <c r="AO718" s="374" t="str">
        <f>IF(ISBLANK('Team Roster Proposed - FBR'!Q719),"",'Team Roster Proposed - FBR'!Q719)</f>
        <v/>
      </c>
      <c r="AP718" s="226" t="e">
        <f>IF(ISBLANK(#REF!),"",#REF!)</f>
        <v>#REF!</v>
      </c>
      <c r="AQ718" s="226" t="e">
        <f>IF(ISBLANK(#REF!),"",#REF!)</f>
        <v>#REF!</v>
      </c>
      <c r="AR718" s="226" t="e">
        <f>IF(ISBLANK(#REF!),"",#REF!)</f>
        <v>#REF!</v>
      </c>
      <c r="AS718" s="219" t="e">
        <f>IF(ISBLANK(#REF!),"",#REF!)</f>
        <v>#REF!</v>
      </c>
      <c r="AT718" s="219" t="e">
        <f>IF(ISBLANK(#REF!),"",#REF!)</f>
        <v>#REF!</v>
      </c>
      <c r="AU718" s="219" t="e">
        <f>IF(ISBLANK(#REF!),"",#REF!)</f>
        <v>#REF!</v>
      </c>
      <c r="AV718" s="219" t="e">
        <f>IF(ISBLANK(#REF!),"",#REF!)</f>
        <v>#REF!</v>
      </c>
      <c r="AW718" s="219" t="e">
        <f>IF(ISBLANK(#REF!),"",#REF!)</f>
        <v>#REF!</v>
      </c>
      <c r="AX718" s="219" t="e">
        <f>IF(ISBLANK(#REF!),"",#REF!)</f>
        <v>#REF!</v>
      </c>
      <c r="AY718" s="226" t="e">
        <f>IF(ISBLANK(#REF!),"",#REF!)</f>
        <v>#REF!</v>
      </c>
      <c r="AZ718" s="219" t="e">
        <f>IF(ISBLANK(#REF!),"",#REF!)</f>
        <v>#REF!</v>
      </c>
      <c r="BA718" s="219" t="e">
        <f>IF(ISBLANK(#REF!),"",#REF!)</f>
        <v>#REF!</v>
      </c>
      <c r="BB718" s="219" t="e">
        <f>IF(ISBLANK(#REF!),"",#REF!)</f>
        <v>#REF!</v>
      </c>
      <c r="BC718" s="219" t="e">
        <f>IF(ISBLANK(#REF!),"",#REF!)</f>
        <v>#REF!</v>
      </c>
      <c r="BD718" s="219" t="e">
        <f>IF(ISBLANK(#REF!),"",#REF!)</f>
        <v>#REF!</v>
      </c>
      <c r="BE718" s="219" t="e">
        <f>IF(ISBLANK(#REF!),"",#REF!)</f>
        <v>#REF!</v>
      </c>
      <c r="BF718" s="219" t="e">
        <f>IF(ISBLANK(#REF!),"",#REF!)</f>
        <v>#REF!</v>
      </c>
      <c r="BG718" s="219" t="e">
        <f>IF(ISBLANK(#REF!),"",#REF!)</f>
        <v>#REF!</v>
      </c>
      <c r="BH718" s="219" t="e">
        <f>IF(ISBLANK(#REF!),"",#REF!)</f>
        <v>#REF!</v>
      </c>
      <c r="BI718" s="219" t="e">
        <f>IF(ISBLANK(#REF!),"",#REF!)</f>
        <v>#REF!</v>
      </c>
      <c r="BJ718" s="219" t="e">
        <f>IF(ISBLANK(#REF!),"",#REF!)</f>
        <v>#REF!</v>
      </c>
      <c r="BK718" s="219" t="e">
        <f>IF(ISBLANK(#REF!),"",#REF!)</f>
        <v>#REF!</v>
      </c>
      <c r="BL718" s="219" t="e">
        <f>IF(ISBLANK(#REF!),"",#REF!)</f>
        <v>#REF!</v>
      </c>
      <c r="BM718" s="219" t="e">
        <f>IF(ISBLANK(#REF!),"",#REF!)</f>
        <v>#REF!</v>
      </c>
      <c r="BN718" s="219" t="e">
        <f>IF(ISBLANK(#REF!),"",#REF!)</f>
        <v>#REF!</v>
      </c>
      <c r="BO718" s="227" t="e">
        <f t="shared" si="200"/>
        <v>#REF!</v>
      </c>
      <c r="BP718" s="228" t="str">
        <f t="shared" si="203"/>
        <v/>
      </c>
      <c r="BQ718" s="229" t="str">
        <f t="shared" si="187"/>
        <v/>
      </c>
      <c r="BR718" s="228" t="e">
        <f t="shared" si="201"/>
        <v>#REF!</v>
      </c>
      <c r="BS718" s="230" t="e">
        <f t="shared" si="202"/>
        <v>#REF!</v>
      </c>
    </row>
    <row r="719" spans="1:71">
      <c r="A719" s="213" t="e">
        <f>IF(ISBLANK(#REF!),"",#REF!)</f>
        <v>#REF!</v>
      </c>
      <c r="B719" s="214" t="e">
        <f>IF(ISBLANK(#REF!),"",#REF!)</f>
        <v>#REF!</v>
      </c>
      <c r="C719" s="214" t="e">
        <f>IF(ISBLANK(#REF!),"",#REF!)</f>
        <v>#REF!</v>
      </c>
      <c r="D719" s="214" t="e">
        <f>IF(ISBLANK(#REF!),"",#REF!)</f>
        <v>#REF!</v>
      </c>
      <c r="E719" s="214" t="e">
        <f>IF(ISBLANK(#REF!),"",#REF!)</f>
        <v>#REF!</v>
      </c>
      <c r="F719" s="214" t="e">
        <f>IF(ISBLANK(#REF!),"",#REF!)</f>
        <v>#REF!</v>
      </c>
      <c r="G719" s="214" t="e">
        <f>IF(ISBLANK(#REF!),"",#REF!)</f>
        <v>#REF!</v>
      </c>
      <c r="H719" s="215" t="e">
        <f>IF(ISBLANK(#REF!),"",#REF!)</f>
        <v>#REF!</v>
      </c>
      <c r="I719" s="214" t="e">
        <f>IF(ISBLANK(#REF!),"",#REF!)</f>
        <v>#REF!</v>
      </c>
      <c r="J719" s="216" t="e">
        <f>IF(ISBLANK(#REF!),"",#REF!)</f>
        <v>#REF!</v>
      </c>
      <c r="K719" s="217" t="e">
        <f>IF(ISBLANK(#REF!),"",#REF!)</f>
        <v>#REF!</v>
      </c>
      <c r="L719" s="217" t="e">
        <f>IF(ISBLANK(#REF!),"",#REF!)</f>
        <v>#REF!</v>
      </c>
      <c r="M719" s="218" t="e">
        <f>IF(ISBLANK(#REF!),"",#REF!)</f>
        <v>#REF!</v>
      </c>
      <c r="N719" s="218" t="e">
        <f>IF(ISBLANK(#REF!),"",#REF!)</f>
        <v>#REF!</v>
      </c>
      <c r="O719" s="220" t="str">
        <f>IFERROR(VLOOKUP(_xlfn.CONCAT('Team Roster - Final'!$A719," : ",'Team Roster - Final'!$BM719),'Rate Calculations'!$C$4:$G$1100,5,FALSE),"")</f>
        <v/>
      </c>
      <c r="P719" s="225">
        <f>IF(ISBLANK('Rate Calculations'!$H721),"",'Rate Calculations'!$H721)</f>
        <v>1.7500000000000002E-2</v>
      </c>
      <c r="Q719" s="220" t="str">
        <f t="shared" si="188"/>
        <v/>
      </c>
      <c r="R719" s="221">
        <f>IF(ISBLANK('Rate Calculations'!$J721),"",'Rate Calculations'!$J721)</f>
        <v>3.5000000000000003E-2</v>
      </c>
      <c r="S719" s="220" t="str">
        <f t="shared" si="189"/>
        <v/>
      </c>
      <c r="T719" s="225" t="str">
        <f>IFERROR(VLOOKUP(_xlfn.CONCAT('Team Roster - Final'!$A719," : ",'Team Roster - Final'!$BM719),'Rate Calculations'!$C$4:$S$1100,10,FALSE),"")</f>
        <v/>
      </c>
      <c r="U719" s="225" t="str">
        <f>IFERROR(VLOOKUP(_xlfn.CONCAT('Team Roster - Final'!$A719," : ",'Team Roster - Final'!$BM719),'Rate Calculations'!$C$4:$S$1100,11,FALSE),"")</f>
        <v/>
      </c>
      <c r="V719" s="222" t="str">
        <f t="shared" si="190"/>
        <v/>
      </c>
      <c r="W719" s="222" t="str">
        <f t="shared" si="191"/>
        <v/>
      </c>
      <c r="X719" s="223" t="str">
        <f>IFERROR(VLOOKUP(_xlfn.CONCAT('Team Roster - Final'!$A719," : ",'Team Roster - Final'!$BM719),'Rate Calculations'!$C$4:$S$1100,14,FALSE),"")</f>
        <v/>
      </c>
      <c r="Y719" s="222" t="str">
        <f t="shared" si="192"/>
        <v/>
      </c>
      <c r="Z719" s="222" t="str">
        <f t="shared" si="193"/>
        <v/>
      </c>
      <c r="AA719" s="224" t="str">
        <f>IFERROR(IF(#REF!="Yes",$Y719, $Y719+$Q719*0.5),"")</f>
        <v/>
      </c>
      <c r="AB719" s="224" t="str">
        <f>IFERROR(IF(#REF!="Yes",$Z719, $Z719+$S719*0.5),"")</f>
        <v/>
      </c>
      <c r="AC719" s="220" t="str">
        <f>IFERROR(VLOOKUP(_xlfn.CONCAT('Team Roster - Final'!$A719," : ",'Team Roster - Final'!$BM719),'Rate Calculations'!$C$4:$U$1100,19,FALSE),"")</f>
        <v/>
      </c>
      <c r="AD719" s="220" t="str">
        <f t="shared" si="194"/>
        <v/>
      </c>
      <c r="AE719" s="220" t="str">
        <f t="shared" si="195"/>
        <v/>
      </c>
      <c r="AF719" s="225" t="str">
        <f>IFERROR(VLOOKUP(_xlfn.CONCAT('Team Roster - Final'!$A719," : ",'Team Roster - Final'!$BM719),'Rate Calculations'!$C$4:$AB$1100,22,FALSE),"")</f>
        <v/>
      </c>
      <c r="AG719" s="225" t="str">
        <f>IFERROR(VLOOKUP(_xlfn.CONCAT('Team Roster - Final'!$A719," : ",'Team Roster - Final'!$BM719),'Rate Calculations'!$C$4:$AB$1100,23,FALSE),"")</f>
        <v/>
      </c>
      <c r="AH719" s="222" t="str">
        <f t="shared" si="196"/>
        <v/>
      </c>
      <c r="AI719" s="222" t="str">
        <f t="shared" si="197"/>
        <v/>
      </c>
      <c r="AJ719" s="223" t="str">
        <f>Table1[[#This Row],[Home Office
Net Fee %]]</f>
        <v/>
      </c>
      <c r="AK719" s="222" t="str">
        <f t="shared" si="198"/>
        <v/>
      </c>
      <c r="AL719" s="222" t="str">
        <f t="shared" si="199"/>
        <v/>
      </c>
      <c r="AM719" s="215" t="str">
        <f>IFERROR(IF(#REF!="Yes",$AK719,($AK719+$AD719*0.5)),"")</f>
        <v/>
      </c>
      <c r="AN719" s="215" t="str">
        <f>IFERROR(IF(#REF!="Yes",$AL719,($AL719+$AE719*0.5)),"")</f>
        <v/>
      </c>
      <c r="AO719" s="374" t="str">
        <f>IF(ISBLANK('Team Roster Proposed - FBR'!Q720),"",'Team Roster Proposed - FBR'!Q720)</f>
        <v/>
      </c>
      <c r="AP719" s="226" t="e">
        <f>IF(ISBLANK(#REF!),"",#REF!)</f>
        <v>#REF!</v>
      </c>
      <c r="AQ719" s="226" t="e">
        <f>IF(ISBLANK(#REF!),"",#REF!)</f>
        <v>#REF!</v>
      </c>
      <c r="AR719" s="226" t="e">
        <f>IF(ISBLANK(#REF!),"",#REF!)</f>
        <v>#REF!</v>
      </c>
      <c r="AS719" s="219" t="e">
        <f>IF(ISBLANK(#REF!),"",#REF!)</f>
        <v>#REF!</v>
      </c>
      <c r="AT719" s="219" t="e">
        <f>IF(ISBLANK(#REF!),"",#REF!)</f>
        <v>#REF!</v>
      </c>
      <c r="AU719" s="219" t="e">
        <f>IF(ISBLANK(#REF!),"",#REF!)</f>
        <v>#REF!</v>
      </c>
      <c r="AV719" s="219" t="e">
        <f>IF(ISBLANK(#REF!),"",#REF!)</f>
        <v>#REF!</v>
      </c>
      <c r="AW719" s="219" t="e">
        <f>IF(ISBLANK(#REF!),"",#REF!)</f>
        <v>#REF!</v>
      </c>
      <c r="AX719" s="219" t="e">
        <f>IF(ISBLANK(#REF!),"",#REF!)</f>
        <v>#REF!</v>
      </c>
      <c r="AY719" s="226" t="e">
        <f>IF(ISBLANK(#REF!),"",#REF!)</f>
        <v>#REF!</v>
      </c>
      <c r="AZ719" s="219" t="e">
        <f>IF(ISBLANK(#REF!),"",#REF!)</f>
        <v>#REF!</v>
      </c>
      <c r="BA719" s="219" t="e">
        <f>IF(ISBLANK(#REF!),"",#REF!)</f>
        <v>#REF!</v>
      </c>
      <c r="BB719" s="219" t="e">
        <f>IF(ISBLANK(#REF!),"",#REF!)</f>
        <v>#REF!</v>
      </c>
      <c r="BC719" s="219" t="e">
        <f>IF(ISBLANK(#REF!),"",#REF!)</f>
        <v>#REF!</v>
      </c>
      <c r="BD719" s="219" t="e">
        <f>IF(ISBLANK(#REF!),"",#REF!)</f>
        <v>#REF!</v>
      </c>
      <c r="BE719" s="219" t="e">
        <f>IF(ISBLANK(#REF!),"",#REF!)</f>
        <v>#REF!</v>
      </c>
      <c r="BF719" s="219" t="e">
        <f>IF(ISBLANK(#REF!),"",#REF!)</f>
        <v>#REF!</v>
      </c>
      <c r="BG719" s="219" t="e">
        <f>IF(ISBLANK(#REF!),"",#REF!)</f>
        <v>#REF!</v>
      </c>
      <c r="BH719" s="219" t="e">
        <f>IF(ISBLANK(#REF!),"",#REF!)</f>
        <v>#REF!</v>
      </c>
      <c r="BI719" s="219" t="e">
        <f>IF(ISBLANK(#REF!),"",#REF!)</f>
        <v>#REF!</v>
      </c>
      <c r="BJ719" s="219" t="e">
        <f>IF(ISBLANK(#REF!),"",#REF!)</f>
        <v>#REF!</v>
      </c>
      <c r="BK719" s="219" t="e">
        <f>IF(ISBLANK(#REF!),"",#REF!)</f>
        <v>#REF!</v>
      </c>
      <c r="BL719" s="219" t="e">
        <f>IF(ISBLANK(#REF!),"",#REF!)</f>
        <v>#REF!</v>
      </c>
      <c r="BM719" s="219" t="e">
        <f>IF(ISBLANK(#REF!),"",#REF!)</f>
        <v>#REF!</v>
      </c>
      <c r="BN719" s="219" t="e">
        <f>IF(ISBLANK(#REF!),"",#REF!)</f>
        <v>#REF!</v>
      </c>
      <c r="BO719" s="227" t="e">
        <f t="shared" si="200"/>
        <v>#REF!</v>
      </c>
      <c r="BP719" s="228" t="str">
        <f t="shared" si="203"/>
        <v/>
      </c>
      <c r="BQ719" s="229" t="str">
        <f t="shared" si="187"/>
        <v/>
      </c>
      <c r="BR719" s="228" t="e">
        <f t="shared" si="201"/>
        <v>#REF!</v>
      </c>
      <c r="BS719" s="230" t="e">
        <f t="shared" si="202"/>
        <v>#REF!</v>
      </c>
    </row>
    <row r="720" spans="1:71">
      <c r="A720" s="213" t="e">
        <f>IF(ISBLANK(#REF!),"",#REF!)</f>
        <v>#REF!</v>
      </c>
      <c r="B720" s="214" t="e">
        <f>IF(ISBLANK(#REF!),"",#REF!)</f>
        <v>#REF!</v>
      </c>
      <c r="C720" s="214" t="e">
        <f>IF(ISBLANK(#REF!),"",#REF!)</f>
        <v>#REF!</v>
      </c>
      <c r="D720" s="214" t="e">
        <f>IF(ISBLANK(#REF!),"",#REF!)</f>
        <v>#REF!</v>
      </c>
      <c r="E720" s="214" t="e">
        <f>IF(ISBLANK(#REF!),"",#REF!)</f>
        <v>#REF!</v>
      </c>
      <c r="F720" s="214" t="e">
        <f>IF(ISBLANK(#REF!),"",#REF!)</f>
        <v>#REF!</v>
      </c>
      <c r="G720" s="214" t="e">
        <f>IF(ISBLANK(#REF!),"",#REF!)</f>
        <v>#REF!</v>
      </c>
      <c r="H720" s="215" t="e">
        <f>IF(ISBLANK(#REF!),"",#REF!)</f>
        <v>#REF!</v>
      </c>
      <c r="I720" s="214" t="e">
        <f>IF(ISBLANK(#REF!),"",#REF!)</f>
        <v>#REF!</v>
      </c>
      <c r="J720" s="216" t="e">
        <f>IF(ISBLANK(#REF!),"",#REF!)</f>
        <v>#REF!</v>
      </c>
      <c r="K720" s="217" t="e">
        <f>IF(ISBLANK(#REF!),"",#REF!)</f>
        <v>#REF!</v>
      </c>
      <c r="L720" s="217" t="e">
        <f>IF(ISBLANK(#REF!),"",#REF!)</f>
        <v>#REF!</v>
      </c>
      <c r="M720" s="218" t="e">
        <f>IF(ISBLANK(#REF!),"",#REF!)</f>
        <v>#REF!</v>
      </c>
      <c r="N720" s="218" t="e">
        <f>IF(ISBLANK(#REF!),"",#REF!)</f>
        <v>#REF!</v>
      </c>
      <c r="O720" s="220" t="str">
        <f>IFERROR(VLOOKUP(_xlfn.CONCAT('Team Roster - Final'!$A720," : ",'Team Roster - Final'!$BM720),'Rate Calculations'!$C$4:$G$1100,5,FALSE),"")</f>
        <v/>
      </c>
      <c r="P720" s="225">
        <f>IF(ISBLANK('Rate Calculations'!$H722),"",'Rate Calculations'!$H722)</f>
        <v>1.7500000000000002E-2</v>
      </c>
      <c r="Q720" s="220" t="str">
        <f t="shared" si="188"/>
        <v/>
      </c>
      <c r="R720" s="221">
        <f>IF(ISBLANK('Rate Calculations'!$J722),"",'Rate Calculations'!$J722)</f>
        <v>3.5000000000000003E-2</v>
      </c>
      <c r="S720" s="220" t="str">
        <f t="shared" si="189"/>
        <v/>
      </c>
      <c r="T720" s="225" t="str">
        <f>IFERROR(VLOOKUP(_xlfn.CONCAT('Team Roster - Final'!$A720," : ",'Team Roster - Final'!$BM720),'Rate Calculations'!$C$4:$S$1100,10,FALSE),"")</f>
        <v/>
      </c>
      <c r="U720" s="225" t="str">
        <f>IFERROR(VLOOKUP(_xlfn.CONCAT('Team Roster - Final'!$A720," : ",'Team Roster - Final'!$BM720),'Rate Calculations'!$C$4:$S$1100,11,FALSE),"")</f>
        <v/>
      </c>
      <c r="V720" s="222" t="str">
        <f t="shared" si="190"/>
        <v/>
      </c>
      <c r="W720" s="222" t="str">
        <f t="shared" si="191"/>
        <v/>
      </c>
      <c r="X720" s="223" t="str">
        <f>IFERROR(VLOOKUP(_xlfn.CONCAT('Team Roster - Final'!$A720," : ",'Team Roster - Final'!$BM720),'Rate Calculations'!$C$4:$S$1100,14,FALSE),"")</f>
        <v/>
      </c>
      <c r="Y720" s="222" t="str">
        <f t="shared" si="192"/>
        <v/>
      </c>
      <c r="Z720" s="222" t="str">
        <f t="shared" si="193"/>
        <v/>
      </c>
      <c r="AA720" s="224" t="str">
        <f>IFERROR(IF(#REF!="Yes",$Y720, $Y720+$Q720*0.5),"")</f>
        <v/>
      </c>
      <c r="AB720" s="224" t="str">
        <f>IFERROR(IF(#REF!="Yes",$Z720, $Z720+$S720*0.5),"")</f>
        <v/>
      </c>
      <c r="AC720" s="220" t="str">
        <f>IFERROR(VLOOKUP(_xlfn.CONCAT('Team Roster - Final'!$A720," : ",'Team Roster - Final'!$BM720),'Rate Calculations'!$C$4:$U$1100,19,FALSE),"")</f>
        <v/>
      </c>
      <c r="AD720" s="220" t="str">
        <f t="shared" si="194"/>
        <v/>
      </c>
      <c r="AE720" s="220" t="str">
        <f t="shared" si="195"/>
        <v/>
      </c>
      <c r="AF720" s="225" t="str">
        <f>IFERROR(VLOOKUP(_xlfn.CONCAT('Team Roster - Final'!$A720," : ",'Team Roster - Final'!$BM720),'Rate Calculations'!$C$4:$AB$1100,22,FALSE),"")</f>
        <v/>
      </c>
      <c r="AG720" s="225" t="str">
        <f>IFERROR(VLOOKUP(_xlfn.CONCAT('Team Roster - Final'!$A720," : ",'Team Roster - Final'!$BM720),'Rate Calculations'!$C$4:$AB$1100,23,FALSE),"")</f>
        <v/>
      </c>
      <c r="AH720" s="222" t="str">
        <f t="shared" si="196"/>
        <v/>
      </c>
      <c r="AI720" s="222" t="str">
        <f t="shared" si="197"/>
        <v/>
      </c>
      <c r="AJ720" s="223" t="str">
        <f>Table1[[#This Row],[Home Office
Net Fee %]]</f>
        <v/>
      </c>
      <c r="AK720" s="222" t="str">
        <f t="shared" si="198"/>
        <v/>
      </c>
      <c r="AL720" s="222" t="str">
        <f t="shared" si="199"/>
        <v/>
      </c>
      <c r="AM720" s="215" t="str">
        <f>IFERROR(IF(#REF!="Yes",$AK720,($AK720+$AD720*0.5)),"")</f>
        <v/>
      </c>
      <c r="AN720" s="215" t="str">
        <f>IFERROR(IF(#REF!="Yes",$AL720,($AL720+$AE720*0.5)),"")</f>
        <v/>
      </c>
      <c r="AO720" s="374" t="str">
        <f>IF(ISBLANK('Team Roster Proposed - FBR'!Q721),"",'Team Roster Proposed - FBR'!Q721)</f>
        <v/>
      </c>
      <c r="AP720" s="226" t="e">
        <f>IF(ISBLANK(#REF!),"",#REF!)</f>
        <v>#REF!</v>
      </c>
      <c r="AQ720" s="226" t="e">
        <f>IF(ISBLANK(#REF!),"",#REF!)</f>
        <v>#REF!</v>
      </c>
      <c r="AR720" s="226" t="e">
        <f>IF(ISBLANK(#REF!),"",#REF!)</f>
        <v>#REF!</v>
      </c>
      <c r="AS720" s="219" t="e">
        <f>IF(ISBLANK(#REF!),"",#REF!)</f>
        <v>#REF!</v>
      </c>
      <c r="AT720" s="219" t="e">
        <f>IF(ISBLANK(#REF!),"",#REF!)</f>
        <v>#REF!</v>
      </c>
      <c r="AU720" s="219" t="e">
        <f>IF(ISBLANK(#REF!),"",#REF!)</f>
        <v>#REF!</v>
      </c>
      <c r="AV720" s="219" t="e">
        <f>IF(ISBLANK(#REF!),"",#REF!)</f>
        <v>#REF!</v>
      </c>
      <c r="AW720" s="219" t="e">
        <f>IF(ISBLANK(#REF!),"",#REF!)</f>
        <v>#REF!</v>
      </c>
      <c r="AX720" s="219" t="e">
        <f>IF(ISBLANK(#REF!),"",#REF!)</f>
        <v>#REF!</v>
      </c>
      <c r="AY720" s="226" t="e">
        <f>IF(ISBLANK(#REF!),"",#REF!)</f>
        <v>#REF!</v>
      </c>
      <c r="AZ720" s="219" t="e">
        <f>IF(ISBLANK(#REF!),"",#REF!)</f>
        <v>#REF!</v>
      </c>
      <c r="BA720" s="219" t="e">
        <f>IF(ISBLANK(#REF!),"",#REF!)</f>
        <v>#REF!</v>
      </c>
      <c r="BB720" s="219" t="e">
        <f>IF(ISBLANK(#REF!),"",#REF!)</f>
        <v>#REF!</v>
      </c>
      <c r="BC720" s="219" t="e">
        <f>IF(ISBLANK(#REF!),"",#REF!)</f>
        <v>#REF!</v>
      </c>
      <c r="BD720" s="219" t="e">
        <f>IF(ISBLANK(#REF!),"",#REF!)</f>
        <v>#REF!</v>
      </c>
      <c r="BE720" s="219" t="e">
        <f>IF(ISBLANK(#REF!),"",#REF!)</f>
        <v>#REF!</v>
      </c>
      <c r="BF720" s="219" t="e">
        <f>IF(ISBLANK(#REF!),"",#REF!)</f>
        <v>#REF!</v>
      </c>
      <c r="BG720" s="219" t="e">
        <f>IF(ISBLANK(#REF!),"",#REF!)</f>
        <v>#REF!</v>
      </c>
      <c r="BH720" s="219" t="e">
        <f>IF(ISBLANK(#REF!),"",#REF!)</f>
        <v>#REF!</v>
      </c>
      <c r="BI720" s="219" t="e">
        <f>IF(ISBLANK(#REF!),"",#REF!)</f>
        <v>#REF!</v>
      </c>
      <c r="BJ720" s="219" t="e">
        <f>IF(ISBLANK(#REF!),"",#REF!)</f>
        <v>#REF!</v>
      </c>
      <c r="BK720" s="219" t="e">
        <f>IF(ISBLANK(#REF!),"",#REF!)</f>
        <v>#REF!</v>
      </c>
      <c r="BL720" s="219" t="e">
        <f>IF(ISBLANK(#REF!),"",#REF!)</f>
        <v>#REF!</v>
      </c>
      <c r="BM720" s="219" t="e">
        <f>IF(ISBLANK(#REF!),"",#REF!)</f>
        <v>#REF!</v>
      </c>
      <c r="BN720" s="219" t="e">
        <f>IF(ISBLANK(#REF!),"",#REF!)</f>
        <v>#REF!</v>
      </c>
      <c r="BO720" s="227" t="e">
        <f t="shared" si="200"/>
        <v>#REF!</v>
      </c>
      <c r="BP720" s="228" t="str">
        <f t="shared" si="203"/>
        <v/>
      </c>
      <c r="BQ720" s="229" t="str">
        <f t="shared" si="187"/>
        <v/>
      </c>
      <c r="BR720" s="228" t="e">
        <f t="shared" si="201"/>
        <v>#REF!</v>
      </c>
      <c r="BS720" s="230" t="e">
        <f t="shared" si="202"/>
        <v>#REF!</v>
      </c>
    </row>
    <row r="721" spans="1:71">
      <c r="A721" s="213" t="e">
        <f>IF(ISBLANK(#REF!),"",#REF!)</f>
        <v>#REF!</v>
      </c>
      <c r="B721" s="214" t="e">
        <f>IF(ISBLANK(#REF!),"",#REF!)</f>
        <v>#REF!</v>
      </c>
      <c r="C721" s="214" t="e">
        <f>IF(ISBLANK(#REF!),"",#REF!)</f>
        <v>#REF!</v>
      </c>
      <c r="D721" s="214" t="e">
        <f>IF(ISBLANK(#REF!),"",#REF!)</f>
        <v>#REF!</v>
      </c>
      <c r="E721" s="214" t="e">
        <f>IF(ISBLANK(#REF!),"",#REF!)</f>
        <v>#REF!</v>
      </c>
      <c r="F721" s="214" t="e">
        <f>IF(ISBLANK(#REF!),"",#REF!)</f>
        <v>#REF!</v>
      </c>
      <c r="G721" s="214" t="e">
        <f>IF(ISBLANK(#REF!),"",#REF!)</f>
        <v>#REF!</v>
      </c>
      <c r="H721" s="215" t="e">
        <f>IF(ISBLANK(#REF!),"",#REF!)</f>
        <v>#REF!</v>
      </c>
      <c r="I721" s="214" t="e">
        <f>IF(ISBLANK(#REF!),"",#REF!)</f>
        <v>#REF!</v>
      </c>
      <c r="J721" s="216" t="e">
        <f>IF(ISBLANK(#REF!),"",#REF!)</f>
        <v>#REF!</v>
      </c>
      <c r="K721" s="217" t="e">
        <f>IF(ISBLANK(#REF!),"",#REF!)</f>
        <v>#REF!</v>
      </c>
      <c r="L721" s="217" t="e">
        <f>IF(ISBLANK(#REF!),"",#REF!)</f>
        <v>#REF!</v>
      </c>
      <c r="M721" s="218" t="e">
        <f>IF(ISBLANK(#REF!),"",#REF!)</f>
        <v>#REF!</v>
      </c>
      <c r="N721" s="218" t="e">
        <f>IF(ISBLANK(#REF!),"",#REF!)</f>
        <v>#REF!</v>
      </c>
      <c r="O721" s="220" t="str">
        <f>IFERROR(VLOOKUP(_xlfn.CONCAT('Team Roster - Final'!$A721," : ",'Team Roster - Final'!$BM721),'Rate Calculations'!$C$4:$G$1100,5,FALSE),"")</f>
        <v/>
      </c>
      <c r="P721" s="225">
        <f>IF(ISBLANK('Rate Calculations'!$H723),"",'Rate Calculations'!$H723)</f>
        <v>1.7500000000000002E-2</v>
      </c>
      <c r="Q721" s="220" t="str">
        <f t="shared" si="188"/>
        <v/>
      </c>
      <c r="R721" s="221">
        <f>IF(ISBLANK('Rate Calculations'!$J723),"",'Rate Calculations'!$J723)</f>
        <v>3.5000000000000003E-2</v>
      </c>
      <c r="S721" s="220" t="str">
        <f t="shared" si="189"/>
        <v/>
      </c>
      <c r="T721" s="225" t="str">
        <f>IFERROR(VLOOKUP(_xlfn.CONCAT('Team Roster - Final'!$A721," : ",'Team Roster - Final'!$BM721),'Rate Calculations'!$C$4:$S$1100,10,FALSE),"")</f>
        <v/>
      </c>
      <c r="U721" s="225" t="str">
        <f>IFERROR(VLOOKUP(_xlfn.CONCAT('Team Roster - Final'!$A721," : ",'Team Roster - Final'!$BM721),'Rate Calculations'!$C$4:$S$1100,11,FALSE),"")</f>
        <v/>
      </c>
      <c r="V721" s="222" t="str">
        <f t="shared" si="190"/>
        <v/>
      </c>
      <c r="W721" s="222" t="str">
        <f t="shared" si="191"/>
        <v/>
      </c>
      <c r="X721" s="223" t="str">
        <f>IFERROR(VLOOKUP(_xlfn.CONCAT('Team Roster - Final'!$A721," : ",'Team Roster - Final'!$BM721),'Rate Calculations'!$C$4:$S$1100,14,FALSE),"")</f>
        <v/>
      </c>
      <c r="Y721" s="222" t="str">
        <f t="shared" si="192"/>
        <v/>
      </c>
      <c r="Z721" s="222" t="str">
        <f t="shared" si="193"/>
        <v/>
      </c>
      <c r="AA721" s="224" t="str">
        <f>IFERROR(IF(#REF!="Yes",$Y721, $Y721+$Q721*0.5),"")</f>
        <v/>
      </c>
      <c r="AB721" s="224" t="str">
        <f>IFERROR(IF(#REF!="Yes",$Z721, $Z721+$S721*0.5),"")</f>
        <v/>
      </c>
      <c r="AC721" s="220" t="str">
        <f>IFERROR(VLOOKUP(_xlfn.CONCAT('Team Roster - Final'!$A721," : ",'Team Roster - Final'!$BM721),'Rate Calculations'!$C$4:$U$1100,19,FALSE),"")</f>
        <v/>
      </c>
      <c r="AD721" s="220" t="str">
        <f t="shared" si="194"/>
        <v/>
      </c>
      <c r="AE721" s="220" t="str">
        <f t="shared" si="195"/>
        <v/>
      </c>
      <c r="AF721" s="225" t="str">
        <f>IFERROR(VLOOKUP(_xlfn.CONCAT('Team Roster - Final'!$A721," : ",'Team Roster - Final'!$BM721),'Rate Calculations'!$C$4:$AB$1100,22,FALSE),"")</f>
        <v/>
      </c>
      <c r="AG721" s="225" t="str">
        <f>IFERROR(VLOOKUP(_xlfn.CONCAT('Team Roster - Final'!$A721," : ",'Team Roster - Final'!$BM721),'Rate Calculations'!$C$4:$AB$1100,23,FALSE),"")</f>
        <v/>
      </c>
      <c r="AH721" s="222" t="str">
        <f t="shared" si="196"/>
        <v/>
      </c>
      <c r="AI721" s="222" t="str">
        <f t="shared" si="197"/>
        <v/>
      </c>
      <c r="AJ721" s="223" t="str">
        <f>Table1[[#This Row],[Home Office
Net Fee %]]</f>
        <v/>
      </c>
      <c r="AK721" s="222" t="str">
        <f t="shared" si="198"/>
        <v/>
      </c>
      <c r="AL721" s="222" t="str">
        <f t="shared" si="199"/>
        <v/>
      </c>
      <c r="AM721" s="215" t="str">
        <f>IFERROR(IF(#REF!="Yes",$AK721,($AK721+$AD721*0.5)),"")</f>
        <v/>
      </c>
      <c r="AN721" s="215" t="str">
        <f>IFERROR(IF(#REF!="Yes",$AL721,($AL721+$AE721*0.5)),"")</f>
        <v/>
      </c>
      <c r="AO721" s="374" t="str">
        <f>IF(ISBLANK('Team Roster Proposed - FBR'!Q722),"",'Team Roster Proposed - FBR'!Q722)</f>
        <v/>
      </c>
      <c r="AP721" s="226" t="e">
        <f>IF(ISBLANK(#REF!),"",#REF!)</f>
        <v>#REF!</v>
      </c>
      <c r="AQ721" s="226" t="e">
        <f>IF(ISBLANK(#REF!),"",#REF!)</f>
        <v>#REF!</v>
      </c>
      <c r="AR721" s="226" t="e">
        <f>IF(ISBLANK(#REF!),"",#REF!)</f>
        <v>#REF!</v>
      </c>
      <c r="AS721" s="219" t="e">
        <f>IF(ISBLANK(#REF!),"",#REF!)</f>
        <v>#REF!</v>
      </c>
      <c r="AT721" s="219" t="e">
        <f>IF(ISBLANK(#REF!),"",#REF!)</f>
        <v>#REF!</v>
      </c>
      <c r="AU721" s="219" t="e">
        <f>IF(ISBLANK(#REF!),"",#REF!)</f>
        <v>#REF!</v>
      </c>
      <c r="AV721" s="219" t="e">
        <f>IF(ISBLANK(#REF!),"",#REF!)</f>
        <v>#REF!</v>
      </c>
      <c r="AW721" s="219" t="e">
        <f>IF(ISBLANK(#REF!),"",#REF!)</f>
        <v>#REF!</v>
      </c>
      <c r="AX721" s="219" t="e">
        <f>IF(ISBLANK(#REF!),"",#REF!)</f>
        <v>#REF!</v>
      </c>
      <c r="AY721" s="226" t="e">
        <f>IF(ISBLANK(#REF!),"",#REF!)</f>
        <v>#REF!</v>
      </c>
      <c r="AZ721" s="219" t="e">
        <f>IF(ISBLANK(#REF!),"",#REF!)</f>
        <v>#REF!</v>
      </c>
      <c r="BA721" s="219" t="e">
        <f>IF(ISBLANK(#REF!),"",#REF!)</f>
        <v>#REF!</v>
      </c>
      <c r="BB721" s="219" t="e">
        <f>IF(ISBLANK(#REF!),"",#REF!)</f>
        <v>#REF!</v>
      </c>
      <c r="BC721" s="219" t="e">
        <f>IF(ISBLANK(#REF!),"",#REF!)</f>
        <v>#REF!</v>
      </c>
      <c r="BD721" s="219" t="e">
        <f>IF(ISBLANK(#REF!),"",#REF!)</f>
        <v>#REF!</v>
      </c>
      <c r="BE721" s="219" t="e">
        <f>IF(ISBLANK(#REF!),"",#REF!)</f>
        <v>#REF!</v>
      </c>
      <c r="BF721" s="219" t="e">
        <f>IF(ISBLANK(#REF!),"",#REF!)</f>
        <v>#REF!</v>
      </c>
      <c r="BG721" s="219" t="e">
        <f>IF(ISBLANK(#REF!),"",#REF!)</f>
        <v>#REF!</v>
      </c>
      <c r="BH721" s="219" t="e">
        <f>IF(ISBLANK(#REF!),"",#REF!)</f>
        <v>#REF!</v>
      </c>
      <c r="BI721" s="219" t="e">
        <f>IF(ISBLANK(#REF!),"",#REF!)</f>
        <v>#REF!</v>
      </c>
      <c r="BJ721" s="219" t="e">
        <f>IF(ISBLANK(#REF!),"",#REF!)</f>
        <v>#REF!</v>
      </c>
      <c r="BK721" s="219" t="e">
        <f>IF(ISBLANK(#REF!),"",#REF!)</f>
        <v>#REF!</v>
      </c>
      <c r="BL721" s="219" t="e">
        <f>IF(ISBLANK(#REF!),"",#REF!)</f>
        <v>#REF!</v>
      </c>
      <c r="BM721" s="219" t="e">
        <f>IF(ISBLANK(#REF!),"",#REF!)</f>
        <v>#REF!</v>
      </c>
      <c r="BN721" s="219" t="e">
        <f>IF(ISBLANK(#REF!),"",#REF!)</f>
        <v>#REF!</v>
      </c>
      <c r="BO721" s="227" t="e">
        <f t="shared" si="200"/>
        <v>#REF!</v>
      </c>
      <c r="BP721" s="228" t="str">
        <f t="shared" si="203"/>
        <v/>
      </c>
      <c r="BQ721" s="229" t="str">
        <f t="shared" si="187"/>
        <v/>
      </c>
      <c r="BR721" s="228" t="e">
        <f t="shared" si="201"/>
        <v>#REF!</v>
      </c>
      <c r="BS721" s="230" t="e">
        <f t="shared" si="202"/>
        <v>#REF!</v>
      </c>
    </row>
    <row r="722" spans="1:71">
      <c r="A722" s="213" t="e">
        <f>IF(ISBLANK(#REF!),"",#REF!)</f>
        <v>#REF!</v>
      </c>
      <c r="B722" s="214" t="e">
        <f>IF(ISBLANK(#REF!),"",#REF!)</f>
        <v>#REF!</v>
      </c>
      <c r="C722" s="214" t="e">
        <f>IF(ISBLANK(#REF!),"",#REF!)</f>
        <v>#REF!</v>
      </c>
      <c r="D722" s="214" t="e">
        <f>IF(ISBLANK(#REF!),"",#REF!)</f>
        <v>#REF!</v>
      </c>
      <c r="E722" s="214" t="e">
        <f>IF(ISBLANK(#REF!),"",#REF!)</f>
        <v>#REF!</v>
      </c>
      <c r="F722" s="214" t="e">
        <f>IF(ISBLANK(#REF!),"",#REF!)</f>
        <v>#REF!</v>
      </c>
      <c r="G722" s="214" t="e">
        <f>IF(ISBLANK(#REF!),"",#REF!)</f>
        <v>#REF!</v>
      </c>
      <c r="H722" s="215" t="e">
        <f>IF(ISBLANK(#REF!),"",#REF!)</f>
        <v>#REF!</v>
      </c>
      <c r="I722" s="214" t="e">
        <f>IF(ISBLANK(#REF!),"",#REF!)</f>
        <v>#REF!</v>
      </c>
      <c r="J722" s="216" t="e">
        <f>IF(ISBLANK(#REF!),"",#REF!)</f>
        <v>#REF!</v>
      </c>
      <c r="K722" s="217" t="e">
        <f>IF(ISBLANK(#REF!),"",#REF!)</f>
        <v>#REF!</v>
      </c>
      <c r="L722" s="217" t="e">
        <f>IF(ISBLANK(#REF!),"",#REF!)</f>
        <v>#REF!</v>
      </c>
      <c r="M722" s="218" t="e">
        <f>IF(ISBLANK(#REF!),"",#REF!)</f>
        <v>#REF!</v>
      </c>
      <c r="N722" s="218" t="e">
        <f>IF(ISBLANK(#REF!),"",#REF!)</f>
        <v>#REF!</v>
      </c>
      <c r="O722" s="220" t="str">
        <f>IFERROR(VLOOKUP(_xlfn.CONCAT('Team Roster - Final'!$A722," : ",'Team Roster - Final'!$BM722),'Rate Calculations'!$C$4:$G$1100,5,FALSE),"")</f>
        <v/>
      </c>
      <c r="P722" s="225">
        <f>IF(ISBLANK('Rate Calculations'!$H724),"",'Rate Calculations'!$H724)</f>
        <v>1.7500000000000002E-2</v>
      </c>
      <c r="Q722" s="220" t="str">
        <f t="shared" si="188"/>
        <v/>
      </c>
      <c r="R722" s="221">
        <f>IF(ISBLANK('Rate Calculations'!$J724),"",'Rate Calculations'!$J724)</f>
        <v>3.5000000000000003E-2</v>
      </c>
      <c r="S722" s="220" t="str">
        <f t="shared" si="189"/>
        <v/>
      </c>
      <c r="T722" s="225" t="str">
        <f>IFERROR(VLOOKUP(_xlfn.CONCAT('Team Roster - Final'!$A722," : ",'Team Roster - Final'!$BM722),'Rate Calculations'!$C$4:$S$1100,10,FALSE),"")</f>
        <v/>
      </c>
      <c r="U722" s="225" t="str">
        <f>IFERROR(VLOOKUP(_xlfn.CONCAT('Team Roster - Final'!$A722," : ",'Team Roster - Final'!$BM722),'Rate Calculations'!$C$4:$S$1100,11,FALSE),"")</f>
        <v/>
      </c>
      <c r="V722" s="222" t="str">
        <f t="shared" si="190"/>
        <v/>
      </c>
      <c r="W722" s="222" t="str">
        <f t="shared" si="191"/>
        <v/>
      </c>
      <c r="X722" s="223" t="str">
        <f>IFERROR(VLOOKUP(_xlfn.CONCAT('Team Roster - Final'!$A722," : ",'Team Roster - Final'!$BM722),'Rate Calculations'!$C$4:$S$1100,14,FALSE),"")</f>
        <v/>
      </c>
      <c r="Y722" s="222" t="str">
        <f t="shared" si="192"/>
        <v/>
      </c>
      <c r="Z722" s="222" t="str">
        <f t="shared" si="193"/>
        <v/>
      </c>
      <c r="AA722" s="224" t="str">
        <f>IFERROR(IF(#REF!="Yes",$Y722, $Y722+$Q722*0.5),"")</f>
        <v/>
      </c>
      <c r="AB722" s="224" t="str">
        <f>IFERROR(IF(#REF!="Yes",$Z722, $Z722+$S722*0.5),"")</f>
        <v/>
      </c>
      <c r="AC722" s="220" t="str">
        <f>IFERROR(VLOOKUP(_xlfn.CONCAT('Team Roster - Final'!$A722," : ",'Team Roster - Final'!$BM722),'Rate Calculations'!$C$4:$U$1100,19,FALSE),"")</f>
        <v/>
      </c>
      <c r="AD722" s="220" t="str">
        <f t="shared" si="194"/>
        <v/>
      </c>
      <c r="AE722" s="220" t="str">
        <f t="shared" si="195"/>
        <v/>
      </c>
      <c r="AF722" s="225" t="str">
        <f>IFERROR(VLOOKUP(_xlfn.CONCAT('Team Roster - Final'!$A722," : ",'Team Roster - Final'!$BM722),'Rate Calculations'!$C$4:$AB$1100,22,FALSE),"")</f>
        <v/>
      </c>
      <c r="AG722" s="225" t="str">
        <f>IFERROR(VLOOKUP(_xlfn.CONCAT('Team Roster - Final'!$A722," : ",'Team Roster - Final'!$BM722),'Rate Calculations'!$C$4:$AB$1100,23,FALSE),"")</f>
        <v/>
      </c>
      <c r="AH722" s="222" t="str">
        <f t="shared" si="196"/>
        <v/>
      </c>
      <c r="AI722" s="222" t="str">
        <f t="shared" si="197"/>
        <v/>
      </c>
      <c r="AJ722" s="223" t="str">
        <f>Table1[[#This Row],[Home Office
Net Fee %]]</f>
        <v/>
      </c>
      <c r="AK722" s="222" t="str">
        <f t="shared" si="198"/>
        <v/>
      </c>
      <c r="AL722" s="222" t="str">
        <f t="shared" si="199"/>
        <v/>
      </c>
      <c r="AM722" s="215" t="str">
        <f>IFERROR(IF(#REF!="Yes",$AK722,($AK722+$AD722*0.5)),"")</f>
        <v/>
      </c>
      <c r="AN722" s="215" t="str">
        <f>IFERROR(IF(#REF!="Yes",$AL722,($AL722+$AE722*0.5)),"")</f>
        <v/>
      </c>
      <c r="AO722" s="374" t="str">
        <f>IF(ISBLANK('Team Roster Proposed - FBR'!Q723),"",'Team Roster Proposed - FBR'!Q723)</f>
        <v/>
      </c>
      <c r="AP722" s="226" t="e">
        <f>IF(ISBLANK(#REF!),"",#REF!)</f>
        <v>#REF!</v>
      </c>
      <c r="AQ722" s="226" t="e">
        <f>IF(ISBLANK(#REF!),"",#REF!)</f>
        <v>#REF!</v>
      </c>
      <c r="AR722" s="226" t="e">
        <f>IF(ISBLANK(#REF!),"",#REF!)</f>
        <v>#REF!</v>
      </c>
      <c r="AS722" s="219" t="e">
        <f>IF(ISBLANK(#REF!),"",#REF!)</f>
        <v>#REF!</v>
      </c>
      <c r="AT722" s="219" t="e">
        <f>IF(ISBLANK(#REF!),"",#REF!)</f>
        <v>#REF!</v>
      </c>
      <c r="AU722" s="219" t="e">
        <f>IF(ISBLANK(#REF!),"",#REF!)</f>
        <v>#REF!</v>
      </c>
      <c r="AV722" s="219" t="e">
        <f>IF(ISBLANK(#REF!),"",#REF!)</f>
        <v>#REF!</v>
      </c>
      <c r="AW722" s="219" t="e">
        <f>IF(ISBLANK(#REF!),"",#REF!)</f>
        <v>#REF!</v>
      </c>
      <c r="AX722" s="219" t="e">
        <f>IF(ISBLANK(#REF!),"",#REF!)</f>
        <v>#REF!</v>
      </c>
      <c r="AY722" s="226" t="e">
        <f>IF(ISBLANK(#REF!),"",#REF!)</f>
        <v>#REF!</v>
      </c>
      <c r="AZ722" s="219" t="e">
        <f>IF(ISBLANK(#REF!),"",#REF!)</f>
        <v>#REF!</v>
      </c>
      <c r="BA722" s="219" t="e">
        <f>IF(ISBLANK(#REF!),"",#REF!)</f>
        <v>#REF!</v>
      </c>
      <c r="BB722" s="219" t="e">
        <f>IF(ISBLANK(#REF!),"",#REF!)</f>
        <v>#REF!</v>
      </c>
      <c r="BC722" s="219" t="e">
        <f>IF(ISBLANK(#REF!),"",#REF!)</f>
        <v>#REF!</v>
      </c>
      <c r="BD722" s="219" t="e">
        <f>IF(ISBLANK(#REF!),"",#REF!)</f>
        <v>#REF!</v>
      </c>
      <c r="BE722" s="219" t="e">
        <f>IF(ISBLANK(#REF!),"",#REF!)</f>
        <v>#REF!</v>
      </c>
      <c r="BF722" s="219" t="e">
        <f>IF(ISBLANK(#REF!),"",#REF!)</f>
        <v>#REF!</v>
      </c>
      <c r="BG722" s="219" t="e">
        <f>IF(ISBLANK(#REF!),"",#REF!)</f>
        <v>#REF!</v>
      </c>
      <c r="BH722" s="219" t="e">
        <f>IF(ISBLANK(#REF!),"",#REF!)</f>
        <v>#REF!</v>
      </c>
      <c r="BI722" s="219" t="e">
        <f>IF(ISBLANK(#REF!),"",#REF!)</f>
        <v>#REF!</v>
      </c>
      <c r="BJ722" s="219" t="e">
        <f>IF(ISBLANK(#REF!),"",#REF!)</f>
        <v>#REF!</v>
      </c>
      <c r="BK722" s="219" t="e">
        <f>IF(ISBLANK(#REF!),"",#REF!)</f>
        <v>#REF!</v>
      </c>
      <c r="BL722" s="219" t="e">
        <f>IF(ISBLANK(#REF!),"",#REF!)</f>
        <v>#REF!</v>
      </c>
      <c r="BM722" s="219" t="e">
        <f>IF(ISBLANK(#REF!),"",#REF!)</f>
        <v>#REF!</v>
      </c>
      <c r="BN722" s="219" t="e">
        <f>IF(ISBLANK(#REF!),"",#REF!)</f>
        <v>#REF!</v>
      </c>
      <c r="BO722" s="227" t="e">
        <f t="shared" si="200"/>
        <v>#REF!</v>
      </c>
      <c r="BP722" s="228" t="str">
        <f t="shared" si="203"/>
        <v/>
      </c>
      <c r="BQ722" s="229" t="str">
        <f t="shared" si="187"/>
        <v/>
      </c>
      <c r="BR722" s="228" t="e">
        <f t="shared" si="201"/>
        <v>#REF!</v>
      </c>
      <c r="BS722" s="230" t="e">
        <f t="shared" si="202"/>
        <v>#REF!</v>
      </c>
    </row>
    <row r="723" spans="1:71">
      <c r="A723" s="213" t="e">
        <f>IF(ISBLANK(#REF!),"",#REF!)</f>
        <v>#REF!</v>
      </c>
      <c r="B723" s="214" t="e">
        <f>IF(ISBLANK(#REF!),"",#REF!)</f>
        <v>#REF!</v>
      </c>
      <c r="C723" s="214" t="e">
        <f>IF(ISBLANK(#REF!),"",#REF!)</f>
        <v>#REF!</v>
      </c>
      <c r="D723" s="214" t="e">
        <f>IF(ISBLANK(#REF!),"",#REF!)</f>
        <v>#REF!</v>
      </c>
      <c r="E723" s="214" t="e">
        <f>IF(ISBLANK(#REF!),"",#REF!)</f>
        <v>#REF!</v>
      </c>
      <c r="F723" s="214" t="e">
        <f>IF(ISBLANK(#REF!),"",#REF!)</f>
        <v>#REF!</v>
      </c>
      <c r="G723" s="214" t="e">
        <f>IF(ISBLANK(#REF!),"",#REF!)</f>
        <v>#REF!</v>
      </c>
      <c r="H723" s="215" t="e">
        <f>IF(ISBLANK(#REF!),"",#REF!)</f>
        <v>#REF!</v>
      </c>
      <c r="I723" s="214" t="e">
        <f>IF(ISBLANK(#REF!),"",#REF!)</f>
        <v>#REF!</v>
      </c>
      <c r="J723" s="216" t="e">
        <f>IF(ISBLANK(#REF!),"",#REF!)</f>
        <v>#REF!</v>
      </c>
      <c r="K723" s="217" t="e">
        <f>IF(ISBLANK(#REF!),"",#REF!)</f>
        <v>#REF!</v>
      </c>
      <c r="L723" s="217" t="e">
        <f>IF(ISBLANK(#REF!),"",#REF!)</f>
        <v>#REF!</v>
      </c>
      <c r="M723" s="218" t="e">
        <f>IF(ISBLANK(#REF!),"",#REF!)</f>
        <v>#REF!</v>
      </c>
      <c r="N723" s="218" t="e">
        <f>IF(ISBLANK(#REF!),"",#REF!)</f>
        <v>#REF!</v>
      </c>
      <c r="O723" s="220" t="str">
        <f>IFERROR(VLOOKUP(_xlfn.CONCAT('Team Roster - Final'!$A723," : ",'Team Roster - Final'!$BM723),'Rate Calculations'!$C$4:$G$1100,5,FALSE),"")</f>
        <v/>
      </c>
      <c r="P723" s="225">
        <f>IF(ISBLANK('Rate Calculations'!$H725),"",'Rate Calculations'!$H725)</f>
        <v>1.7500000000000002E-2</v>
      </c>
      <c r="Q723" s="220" t="str">
        <f t="shared" si="188"/>
        <v/>
      </c>
      <c r="R723" s="221">
        <f>IF(ISBLANK('Rate Calculations'!$J725),"",'Rate Calculations'!$J725)</f>
        <v>3.5000000000000003E-2</v>
      </c>
      <c r="S723" s="220" t="str">
        <f t="shared" si="189"/>
        <v/>
      </c>
      <c r="T723" s="225" t="str">
        <f>IFERROR(VLOOKUP(_xlfn.CONCAT('Team Roster - Final'!$A723," : ",'Team Roster - Final'!$BM723),'Rate Calculations'!$C$4:$S$1100,10,FALSE),"")</f>
        <v/>
      </c>
      <c r="U723" s="225" t="str">
        <f>IFERROR(VLOOKUP(_xlfn.CONCAT('Team Roster - Final'!$A723," : ",'Team Roster - Final'!$BM723),'Rate Calculations'!$C$4:$S$1100,11,FALSE),"")</f>
        <v/>
      </c>
      <c r="V723" s="222" t="str">
        <f t="shared" si="190"/>
        <v/>
      </c>
      <c r="W723" s="222" t="str">
        <f t="shared" si="191"/>
        <v/>
      </c>
      <c r="X723" s="223" t="str">
        <f>IFERROR(VLOOKUP(_xlfn.CONCAT('Team Roster - Final'!$A723," : ",'Team Roster - Final'!$BM723),'Rate Calculations'!$C$4:$S$1100,14,FALSE),"")</f>
        <v/>
      </c>
      <c r="Y723" s="222" t="str">
        <f t="shared" si="192"/>
        <v/>
      </c>
      <c r="Z723" s="222" t="str">
        <f t="shared" si="193"/>
        <v/>
      </c>
      <c r="AA723" s="224" t="str">
        <f>IFERROR(IF(#REF!="Yes",$Y723, $Y723+$Q723*0.5),"")</f>
        <v/>
      </c>
      <c r="AB723" s="224" t="str">
        <f>IFERROR(IF(#REF!="Yes",$Z723, $Z723+$S723*0.5),"")</f>
        <v/>
      </c>
      <c r="AC723" s="220" t="str">
        <f>IFERROR(VLOOKUP(_xlfn.CONCAT('Team Roster - Final'!$A723," : ",'Team Roster - Final'!$BM723),'Rate Calculations'!$C$4:$U$1100,19,FALSE),"")</f>
        <v/>
      </c>
      <c r="AD723" s="220" t="str">
        <f t="shared" si="194"/>
        <v/>
      </c>
      <c r="AE723" s="220" t="str">
        <f t="shared" si="195"/>
        <v/>
      </c>
      <c r="AF723" s="225" t="str">
        <f>IFERROR(VLOOKUP(_xlfn.CONCAT('Team Roster - Final'!$A723," : ",'Team Roster - Final'!$BM723),'Rate Calculations'!$C$4:$AB$1100,22,FALSE),"")</f>
        <v/>
      </c>
      <c r="AG723" s="225" t="str">
        <f>IFERROR(VLOOKUP(_xlfn.CONCAT('Team Roster - Final'!$A723," : ",'Team Roster - Final'!$BM723),'Rate Calculations'!$C$4:$AB$1100,23,FALSE),"")</f>
        <v/>
      </c>
      <c r="AH723" s="222" t="str">
        <f t="shared" si="196"/>
        <v/>
      </c>
      <c r="AI723" s="222" t="str">
        <f t="shared" si="197"/>
        <v/>
      </c>
      <c r="AJ723" s="223" t="str">
        <f>Table1[[#This Row],[Home Office
Net Fee %]]</f>
        <v/>
      </c>
      <c r="AK723" s="222" t="str">
        <f t="shared" si="198"/>
        <v/>
      </c>
      <c r="AL723" s="222" t="str">
        <f t="shared" si="199"/>
        <v/>
      </c>
      <c r="AM723" s="215" t="str">
        <f>IFERROR(IF(#REF!="Yes",$AK723,($AK723+$AD723*0.5)),"")</f>
        <v/>
      </c>
      <c r="AN723" s="215" t="str">
        <f>IFERROR(IF(#REF!="Yes",$AL723,($AL723+$AE723*0.5)),"")</f>
        <v/>
      </c>
      <c r="AO723" s="374" t="str">
        <f>IF(ISBLANK('Team Roster Proposed - FBR'!Q724),"",'Team Roster Proposed - FBR'!Q724)</f>
        <v/>
      </c>
      <c r="AP723" s="226" t="e">
        <f>IF(ISBLANK(#REF!),"",#REF!)</f>
        <v>#REF!</v>
      </c>
      <c r="AQ723" s="226" t="e">
        <f>IF(ISBLANK(#REF!),"",#REF!)</f>
        <v>#REF!</v>
      </c>
      <c r="AR723" s="226" t="e">
        <f>IF(ISBLANK(#REF!),"",#REF!)</f>
        <v>#REF!</v>
      </c>
      <c r="AS723" s="219" t="e">
        <f>IF(ISBLANK(#REF!),"",#REF!)</f>
        <v>#REF!</v>
      </c>
      <c r="AT723" s="219" t="e">
        <f>IF(ISBLANK(#REF!),"",#REF!)</f>
        <v>#REF!</v>
      </c>
      <c r="AU723" s="219" t="e">
        <f>IF(ISBLANK(#REF!),"",#REF!)</f>
        <v>#REF!</v>
      </c>
      <c r="AV723" s="219" t="e">
        <f>IF(ISBLANK(#REF!),"",#REF!)</f>
        <v>#REF!</v>
      </c>
      <c r="AW723" s="219" t="e">
        <f>IF(ISBLANK(#REF!),"",#REF!)</f>
        <v>#REF!</v>
      </c>
      <c r="AX723" s="219" t="e">
        <f>IF(ISBLANK(#REF!),"",#REF!)</f>
        <v>#REF!</v>
      </c>
      <c r="AY723" s="226" t="e">
        <f>IF(ISBLANK(#REF!),"",#REF!)</f>
        <v>#REF!</v>
      </c>
      <c r="AZ723" s="219" t="e">
        <f>IF(ISBLANK(#REF!),"",#REF!)</f>
        <v>#REF!</v>
      </c>
      <c r="BA723" s="219" t="e">
        <f>IF(ISBLANK(#REF!),"",#REF!)</f>
        <v>#REF!</v>
      </c>
      <c r="BB723" s="219" t="e">
        <f>IF(ISBLANK(#REF!),"",#REF!)</f>
        <v>#REF!</v>
      </c>
      <c r="BC723" s="219" t="e">
        <f>IF(ISBLANK(#REF!),"",#REF!)</f>
        <v>#REF!</v>
      </c>
      <c r="BD723" s="219" t="e">
        <f>IF(ISBLANK(#REF!),"",#REF!)</f>
        <v>#REF!</v>
      </c>
      <c r="BE723" s="219" t="e">
        <f>IF(ISBLANK(#REF!),"",#REF!)</f>
        <v>#REF!</v>
      </c>
      <c r="BF723" s="219" t="e">
        <f>IF(ISBLANK(#REF!),"",#REF!)</f>
        <v>#REF!</v>
      </c>
      <c r="BG723" s="219" t="e">
        <f>IF(ISBLANK(#REF!),"",#REF!)</f>
        <v>#REF!</v>
      </c>
      <c r="BH723" s="219" t="e">
        <f>IF(ISBLANK(#REF!),"",#REF!)</f>
        <v>#REF!</v>
      </c>
      <c r="BI723" s="219" t="e">
        <f>IF(ISBLANK(#REF!),"",#REF!)</f>
        <v>#REF!</v>
      </c>
      <c r="BJ723" s="219" t="e">
        <f>IF(ISBLANK(#REF!),"",#REF!)</f>
        <v>#REF!</v>
      </c>
      <c r="BK723" s="219" t="e">
        <f>IF(ISBLANK(#REF!),"",#REF!)</f>
        <v>#REF!</v>
      </c>
      <c r="BL723" s="219" t="e">
        <f>IF(ISBLANK(#REF!),"",#REF!)</f>
        <v>#REF!</v>
      </c>
      <c r="BM723" s="219" t="e">
        <f>IF(ISBLANK(#REF!),"",#REF!)</f>
        <v>#REF!</v>
      </c>
      <c r="BN723" s="219" t="e">
        <f>IF(ISBLANK(#REF!),"",#REF!)</f>
        <v>#REF!</v>
      </c>
      <c r="BO723" s="227" t="e">
        <f t="shared" si="200"/>
        <v>#REF!</v>
      </c>
      <c r="BP723" s="228" t="str">
        <f t="shared" si="203"/>
        <v/>
      </c>
      <c r="BQ723" s="229" t="str">
        <f t="shared" si="187"/>
        <v/>
      </c>
      <c r="BR723" s="228" t="e">
        <f t="shared" si="201"/>
        <v>#REF!</v>
      </c>
      <c r="BS723" s="230" t="e">
        <f t="shared" si="202"/>
        <v>#REF!</v>
      </c>
    </row>
    <row r="724" spans="1:71">
      <c r="A724" s="213" t="e">
        <f>IF(ISBLANK(#REF!),"",#REF!)</f>
        <v>#REF!</v>
      </c>
      <c r="B724" s="214" t="e">
        <f>IF(ISBLANK(#REF!),"",#REF!)</f>
        <v>#REF!</v>
      </c>
      <c r="C724" s="214" t="e">
        <f>IF(ISBLANK(#REF!),"",#REF!)</f>
        <v>#REF!</v>
      </c>
      <c r="D724" s="214" t="e">
        <f>IF(ISBLANK(#REF!),"",#REF!)</f>
        <v>#REF!</v>
      </c>
      <c r="E724" s="214" t="e">
        <f>IF(ISBLANK(#REF!),"",#REF!)</f>
        <v>#REF!</v>
      </c>
      <c r="F724" s="214" t="e">
        <f>IF(ISBLANK(#REF!),"",#REF!)</f>
        <v>#REF!</v>
      </c>
      <c r="G724" s="214" t="e">
        <f>IF(ISBLANK(#REF!),"",#REF!)</f>
        <v>#REF!</v>
      </c>
      <c r="H724" s="215" t="e">
        <f>IF(ISBLANK(#REF!),"",#REF!)</f>
        <v>#REF!</v>
      </c>
      <c r="I724" s="214" t="e">
        <f>IF(ISBLANK(#REF!),"",#REF!)</f>
        <v>#REF!</v>
      </c>
      <c r="J724" s="216" t="e">
        <f>IF(ISBLANK(#REF!),"",#REF!)</f>
        <v>#REF!</v>
      </c>
      <c r="K724" s="217" t="e">
        <f>IF(ISBLANK(#REF!),"",#REF!)</f>
        <v>#REF!</v>
      </c>
      <c r="L724" s="217" t="e">
        <f>IF(ISBLANK(#REF!),"",#REF!)</f>
        <v>#REF!</v>
      </c>
      <c r="M724" s="218" t="e">
        <f>IF(ISBLANK(#REF!),"",#REF!)</f>
        <v>#REF!</v>
      </c>
      <c r="N724" s="218" t="e">
        <f>IF(ISBLANK(#REF!),"",#REF!)</f>
        <v>#REF!</v>
      </c>
      <c r="O724" s="220" t="str">
        <f>IFERROR(VLOOKUP(_xlfn.CONCAT('Team Roster - Final'!$A724," : ",'Team Roster - Final'!$BM724),'Rate Calculations'!$C$4:$G$1100,5,FALSE),"")</f>
        <v/>
      </c>
      <c r="P724" s="225">
        <f>IF(ISBLANK('Rate Calculations'!$H726),"",'Rate Calculations'!$H726)</f>
        <v>1.7500000000000002E-2</v>
      </c>
      <c r="Q724" s="220" t="str">
        <f t="shared" si="188"/>
        <v/>
      </c>
      <c r="R724" s="221">
        <f>IF(ISBLANK('Rate Calculations'!$J726),"",'Rate Calculations'!$J726)</f>
        <v>3.5000000000000003E-2</v>
      </c>
      <c r="S724" s="220" t="str">
        <f t="shared" si="189"/>
        <v/>
      </c>
      <c r="T724" s="225" t="str">
        <f>IFERROR(VLOOKUP(_xlfn.CONCAT('Team Roster - Final'!$A724," : ",'Team Roster - Final'!$BM724),'Rate Calculations'!$C$4:$S$1100,10,FALSE),"")</f>
        <v/>
      </c>
      <c r="U724" s="225" t="str">
        <f>IFERROR(VLOOKUP(_xlfn.CONCAT('Team Roster - Final'!$A724," : ",'Team Roster - Final'!$BM724),'Rate Calculations'!$C$4:$S$1100,11,FALSE),"")</f>
        <v/>
      </c>
      <c r="V724" s="222" t="str">
        <f t="shared" si="190"/>
        <v/>
      </c>
      <c r="W724" s="222" t="str">
        <f t="shared" si="191"/>
        <v/>
      </c>
      <c r="X724" s="223" t="str">
        <f>IFERROR(VLOOKUP(_xlfn.CONCAT('Team Roster - Final'!$A724," : ",'Team Roster - Final'!$BM724),'Rate Calculations'!$C$4:$S$1100,14,FALSE),"")</f>
        <v/>
      </c>
      <c r="Y724" s="222" t="str">
        <f t="shared" si="192"/>
        <v/>
      </c>
      <c r="Z724" s="222" t="str">
        <f t="shared" si="193"/>
        <v/>
      </c>
      <c r="AA724" s="224" t="str">
        <f>IFERROR(IF(#REF!="Yes",$Y724, $Y724+$Q724*0.5),"")</f>
        <v/>
      </c>
      <c r="AB724" s="224" t="str">
        <f>IFERROR(IF(#REF!="Yes",$Z724, $Z724+$S724*0.5),"")</f>
        <v/>
      </c>
      <c r="AC724" s="220" t="str">
        <f>IFERROR(VLOOKUP(_xlfn.CONCAT('Team Roster - Final'!$A724," : ",'Team Roster - Final'!$BM724),'Rate Calculations'!$C$4:$U$1100,19,FALSE),"")</f>
        <v/>
      </c>
      <c r="AD724" s="220" t="str">
        <f t="shared" si="194"/>
        <v/>
      </c>
      <c r="AE724" s="220" t="str">
        <f t="shared" si="195"/>
        <v/>
      </c>
      <c r="AF724" s="225" t="str">
        <f>IFERROR(VLOOKUP(_xlfn.CONCAT('Team Roster - Final'!$A724," : ",'Team Roster - Final'!$BM724),'Rate Calculations'!$C$4:$AB$1100,22,FALSE),"")</f>
        <v/>
      </c>
      <c r="AG724" s="225" t="str">
        <f>IFERROR(VLOOKUP(_xlfn.CONCAT('Team Roster - Final'!$A724," : ",'Team Roster - Final'!$BM724),'Rate Calculations'!$C$4:$AB$1100,23,FALSE),"")</f>
        <v/>
      </c>
      <c r="AH724" s="222" t="str">
        <f t="shared" si="196"/>
        <v/>
      </c>
      <c r="AI724" s="222" t="str">
        <f t="shared" si="197"/>
        <v/>
      </c>
      <c r="AJ724" s="223" t="str">
        <f>Table1[[#This Row],[Home Office
Net Fee %]]</f>
        <v/>
      </c>
      <c r="AK724" s="222" t="str">
        <f t="shared" si="198"/>
        <v/>
      </c>
      <c r="AL724" s="222" t="str">
        <f t="shared" si="199"/>
        <v/>
      </c>
      <c r="AM724" s="215" t="str">
        <f>IFERROR(IF(#REF!="Yes",$AK724,($AK724+$AD724*0.5)),"")</f>
        <v/>
      </c>
      <c r="AN724" s="215" t="str">
        <f>IFERROR(IF(#REF!="Yes",$AL724,($AL724+$AE724*0.5)),"")</f>
        <v/>
      </c>
      <c r="AO724" s="374" t="str">
        <f>IF(ISBLANK('Team Roster Proposed - FBR'!Q725),"",'Team Roster Proposed - FBR'!Q725)</f>
        <v/>
      </c>
      <c r="AP724" s="226" t="e">
        <f>IF(ISBLANK(#REF!),"",#REF!)</f>
        <v>#REF!</v>
      </c>
      <c r="AQ724" s="226" t="e">
        <f>IF(ISBLANK(#REF!),"",#REF!)</f>
        <v>#REF!</v>
      </c>
      <c r="AR724" s="226" t="e">
        <f>IF(ISBLANK(#REF!),"",#REF!)</f>
        <v>#REF!</v>
      </c>
      <c r="AS724" s="219" t="e">
        <f>IF(ISBLANK(#REF!),"",#REF!)</f>
        <v>#REF!</v>
      </c>
      <c r="AT724" s="219" t="e">
        <f>IF(ISBLANK(#REF!),"",#REF!)</f>
        <v>#REF!</v>
      </c>
      <c r="AU724" s="219" t="e">
        <f>IF(ISBLANK(#REF!),"",#REF!)</f>
        <v>#REF!</v>
      </c>
      <c r="AV724" s="219" t="e">
        <f>IF(ISBLANK(#REF!),"",#REF!)</f>
        <v>#REF!</v>
      </c>
      <c r="AW724" s="219" t="e">
        <f>IF(ISBLANK(#REF!),"",#REF!)</f>
        <v>#REF!</v>
      </c>
      <c r="AX724" s="219" t="e">
        <f>IF(ISBLANK(#REF!),"",#REF!)</f>
        <v>#REF!</v>
      </c>
      <c r="AY724" s="226" t="e">
        <f>IF(ISBLANK(#REF!),"",#REF!)</f>
        <v>#REF!</v>
      </c>
      <c r="AZ724" s="219" t="e">
        <f>IF(ISBLANK(#REF!),"",#REF!)</f>
        <v>#REF!</v>
      </c>
      <c r="BA724" s="219" t="e">
        <f>IF(ISBLANK(#REF!),"",#REF!)</f>
        <v>#REF!</v>
      </c>
      <c r="BB724" s="219" t="e">
        <f>IF(ISBLANK(#REF!),"",#REF!)</f>
        <v>#REF!</v>
      </c>
      <c r="BC724" s="219" t="e">
        <f>IF(ISBLANK(#REF!),"",#REF!)</f>
        <v>#REF!</v>
      </c>
      <c r="BD724" s="219" t="e">
        <f>IF(ISBLANK(#REF!),"",#REF!)</f>
        <v>#REF!</v>
      </c>
      <c r="BE724" s="219" t="e">
        <f>IF(ISBLANK(#REF!),"",#REF!)</f>
        <v>#REF!</v>
      </c>
      <c r="BF724" s="219" t="e">
        <f>IF(ISBLANK(#REF!),"",#REF!)</f>
        <v>#REF!</v>
      </c>
      <c r="BG724" s="219" t="e">
        <f>IF(ISBLANK(#REF!),"",#REF!)</f>
        <v>#REF!</v>
      </c>
      <c r="BH724" s="219" t="e">
        <f>IF(ISBLANK(#REF!),"",#REF!)</f>
        <v>#REF!</v>
      </c>
      <c r="BI724" s="219" t="e">
        <f>IF(ISBLANK(#REF!),"",#REF!)</f>
        <v>#REF!</v>
      </c>
      <c r="BJ724" s="219" t="e">
        <f>IF(ISBLANK(#REF!),"",#REF!)</f>
        <v>#REF!</v>
      </c>
      <c r="BK724" s="219" t="e">
        <f>IF(ISBLANK(#REF!),"",#REF!)</f>
        <v>#REF!</v>
      </c>
      <c r="BL724" s="219" t="e">
        <f>IF(ISBLANK(#REF!),"",#REF!)</f>
        <v>#REF!</v>
      </c>
      <c r="BM724" s="219" t="e">
        <f>IF(ISBLANK(#REF!),"",#REF!)</f>
        <v>#REF!</v>
      </c>
      <c r="BN724" s="219" t="e">
        <f>IF(ISBLANK(#REF!),"",#REF!)</f>
        <v>#REF!</v>
      </c>
      <c r="BO724" s="227" t="e">
        <f t="shared" si="200"/>
        <v>#REF!</v>
      </c>
      <c r="BP724" s="228" t="str">
        <f t="shared" si="203"/>
        <v/>
      </c>
      <c r="BQ724" s="229" t="str">
        <f t="shared" si="187"/>
        <v/>
      </c>
      <c r="BR724" s="228" t="e">
        <f t="shared" si="201"/>
        <v>#REF!</v>
      </c>
      <c r="BS724" s="230" t="e">
        <f t="shared" si="202"/>
        <v>#REF!</v>
      </c>
    </row>
    <row r="725" spans="1:71">
      <c r="A725" s="213" t="e">
        <f>IF(ISBLANK(#REF!),"",#REF!)</f>
        <v>#REF!</v>
      </c>
      <c r="B725" s="214" t="e">
        <f>IF(ISBLANK(#REF!),"",#REF!)</f>
        <v>#REF!</v>
      </c>
      <c r="C725" s="214" t="e">
        <f>IF(ISBLANK(#REF!),"",#REF!)</f>
        <v>#REF!</v>
      </c>
      <c r="D725" s="214" t="e">
        <f>IF(ISBLANK(#REF!),"",#REF!)</f>
        <v>#REF!</v>
      </c>
      <c r="E725" s="214" t="e">
        <f>IF(ISBLANK(#REF!),"",#REF!)</f>
        <v>#REF!</v>
      </c>
      <c r="F725" s="214" t="e">
        <f>IF(ISBLANK(#REF!),"",#REF!)</f>
        <v>#REF!</v>
      </c>
      <c r="G725" s="214" t="e">
        <f>IF(ISBLANK(#REF!),"",#REF!)</f>
        <v>#REF!</v>
      </c>
      <c r="H725" s="215" t="e">
        <f>IF(ISBLANK(#REF!),"",#REF!)</f>
        <v>#REF!</v>
      </c>
      <c r="I725" s="214" t="e">
        <f>IF(ISBLANK(#REF!),"",#REF!)</f>
        <v>#REF!</v>
      </c>
      <c r="J725" s="216" t="e">
        <f>IF(ISBLANK(#REF!),"",#REF!)</f>
        <v>#REF!</v>
      </c>
      <c r="K725" s="217" t="e">
        <f>IF(ISBLANK(#REF!),"",#REF!)</f>
        <v>#REF!</v>
      </c>
      <c r="L725" s="217" t="e">
        <f>IF(ISBLANK(#REF!),"",#REF!)</f>
        <v>#REF!</v>
      </c>
      <c r="M725" s="218" t="e">
        <f>IF(ISBLANK(#REF!),"",#REF!)</f>
        <v>#REF!</v>
      </c>
      <c r="N725" s="218" t="e">
        <f>IF(ISBLANK(#REF!),"",#REF!)</f>
        <v>#REF!</v>
      </c>
      <c r="O725" s="220" t="str">
        <f>IFERROR(VLOOKUP(_xlfn.CONCAT('Team Roster - Final'!$A725," : ",'Team Roster - Final'!$BM725),'Rate Calculations'!$C$4:$G$1100,5,FALSE),"")</f>
        <v/>
      </c>
      <c r="P725" s="225">
        <f>IF(ISBLANK('Rate Calculations'!$H727),"",'Rate Calculations'!$H727)</f>
        <v>1.7500000000000002E-2</v>
      </c>
      <c r="Q725" s="220" t="str">
        <f t="shared" si="188"/>
        <v/>
      </c>
      <c r="R725" s="221">
        <f>IF(ISBLANK('Rate Calculations'!$J727),"",'Rate Calculations'!$J727)</f>
        <v>3.5000000000000003E-2</v>
      </c>
      <c r="S725" s="220" t="str">
        <f t="shared" si="189"/>
        <v/>
      </c>
      <c r="T725" s="225" t="str">
        <f>IFERROR(VLOOKUP(_xlfn.CONCAT('Team Roster - Final'!$A725," : ",'Team Roster - Final'!$BM725),'Rate Calculations'!$C$4:$S$1100,10,FALSE),"")</f>
        <v/>
      </c>
      <c r="U725" s="225" t="str">
        <f>IFERROR(VLOOKUP(_xlfn.CONCAT('Team Roster - Final'!$A725," : ",'Team Roster - Final'!$BM725),'Rate Calculations'!$C$4:$S$1100,11,FALSE),"")</f>
        <v/>
      </c>
      <c r="V725" s="222" t="str">
        <f t="shared" si="190"/>
        <v/>
      </c>
      <c r="W725" s="222" t="str">
        <f t="shared" si="191"/>
        <v/>
      </c>
      <c r="X725" s="223" t="str">
        <f>IFERROR(VLOOKUP(_xlfn.CONCAT('Team Roster - Final'!$A725," : ",'Team Roster - Final'!$BM725),'Rate Calculations'!$C$4:$S$1100,14,FALSE),"")</f>
        <v/>
      </c>
      <c r="Y725" s="222" t="str">
        <f t="shared" si="192"/>
        <v/>
      </c>
      <c r="Z725" s="222" t="str">
        <f t="shared" si="193"/>
        <v/>
      </c>
      <c r="AA725" s="224" t="str">
        <f>IFERROR(IF(#REF!="Yes",$Y725, $Y725+$Q725*0.5),"")</f>
        <v/>
      </c>
      <c r="AB725" s="224" t="str">
        <f>IFERROR(IF(#REF!="Yes",$Z725, $Z725+$S725*0.5),"")</f>
        <v/>
      </c>
      <c r="AC725" s="220" t="str">
        <f>IFERROR(VLOOKUP(_xlfn.CONCAT('Team Roster - Final'!$A725," : ",'Team Roster - Final'!$BM725),'Rate Calculations'!$C$4:$U$1100,19,FALSE),"")</f>
        <v/>
      </c>
      <c r="AD725" s="220" t="str">
        <f t="shared" si="194"/>
        <v/>
      </c>
      <c r="AE725" s="220" t="str">
        <f t="shared" si="195"/>
        <v/>
      </c>
      <c r="AF725" s="225" t="str">
        <f>IFERROR(VLOOKUP(_xlfn.CONCAT('Team Roster - Final'!$A725," : ",'Team Roster - Final'!$BM725),'Rate Calculations'!$C$4:$AB$1100,22,FALSE),"")</f>
        <v/>
      </c>
      <c r="AG725" s="225" t="str">
        <f>IFERROR(VLOOKUP(_xlfn.CONCAT('Team Roster - Final'!$A725," : ",'Team Roster - Final'!$BM725),'Rate Calculations'!$C$4:$AB$1100,23,FALSE),"")</f>
        <v/>
      </c>
      <c r="AH725" s="222" t="str">
        <f t="shared" si="196"/>
        <v/>
      </c>
      <c r="AI725" s="222" t="str">
        <f t="shared" si="197"/>
        <v/>
      </c>
      <c r="AJ725" s="223" t="str">
        <f>Table1[[#This Row],[Home Office
Net Fee %]]</f>
        <v/>
      </c>
      <c r="AK725" s="222" t="str">
        <f t="shared" si="198"/>
        <v/>
      </c>
      <c r="AL725" s="222" t="str">
        <f t="shared" si="199"/>
        <v/>
      </c>
      <c r="AM725" s="215" t="str">
        <f>IFERROR(IF(#REF!="Yes",$AK725,($AK725+$AD725*0.5)),"")</f>
        <v/>
      </c>
      <c r="AN725" s="215" t="str">
        <f>IFERROR(IF(#REF!="Yes",$AL725,($AL725+$AE725*0.5)),"")</f>
        <v/>
      </c>
      <c r="AO725" s="374" t="str">
        <f>IF(ISBLANK('Team Roster Proposed - FBR'!Q726),"",'Team Roster Proposed - FBR'!Q726)</f>
        <v/>
      </c>
      <c r="AP725" s="226" t="e">
        <f>IF(ISBLANK(#REF!),"",#REF!)</f>
        <v>#REF!</v>
      </c>
      <c r="AQ725" s="226" t="e">
        <f>IF(ISBLANK(#REF!),"",#REF!)</f>
        <v>#REF!</v>
      </c>
      <c r="AR725" s="226" t="e">
        <f>IF(ISBLANK(#REF!),"",#REF!)</f>
        <v>#REF!</v>
      </c>
      <c r="AS725" s="219" t="e">
        <f>IF(ISBLANK(#REF!),"",#REF!)</f>
        <v>#REF!</v>
      </c>
      <c r="AT725" s="219" t="e">
        <f>IF(ISBLANK(#REF!),"",#REF!)</f>
        <v>#REF!</v>
      </c>
      <c r="AU725" s="219" t="e">
        <f>IF(ISBLANK(#REF!),"",#REF!)</f>
        <v>#REF!</v>
      </c>
      <c r="AV725" s="219" t="e">
        <f>IF(ISBLANK(#REF!),"",#REF!)</f>
        <v>#REF!</v>
      </c>
      <c r="AW725" s="219" t="e">
        <f>IF(ISBLANK(#REF!),"",#REF!)</f>
        <v>#REF!</v>
      </c>
      <c r="AX725" s="219" t="e">
        <f>IF(ISBLANK(#REF!),"",#REF!)</f>
        <v>#REF!</v>
      </c>
      <c r="AY725" s="226" t="e">
        <f>IF(ISBLANK(#REF!),"",#REF!)</f>
        <v>#REF!</v>
      </c>
      <c r="AZ725" s="219" t="e">
        <f>IF(ISBLANK(#REF!),"",#REF!)</f>
        <v>#REF!</v>
      </c>
      <c r="BA725" s="219" t="e">
        <f>IF(ISBLANK(#REF!),"",#REF!)</f>
        <v>#REF!</v>
      </c>
      <c r="BB725" s="219" t="e">
        <f>IF(ISBLANK(#REF!),"",#REF!)</f>
        <v>#REF!</v>
      </c>
      <c r="BC725" s="219" t="e">
        <f>IF(ISBLANK(#REF!),"",#REF!)</f>
        <v>#REF!</v>
      </c>
      <c r="BD725" s="219" t="e">
        <f>IF(ISBLANK(#REF!),"",#REF!)</f>
        <v>#REF!</v>
      </c>
      <c r="BE725" s="219" t="e">
        <f>IF(ISBLANK(#REF!),"",#REF!)</f>
        <v>#REF!</v>
      </c>
      <c r="BF725" s="219" t="e">
        <f>IF(ISBLANK(#REF!),"",#REF!)</f>
        <v>#REF!</v>
      </c>
      <c r="BG725" s="219" t="e">
        <f>IF(ISBLANK(#REF!),"",#REF!)</f>
        <v>#REF!</v>
      </c>
      <c r="BH725" s="219" t="e">
        <f>IF(ISBLANK(#REF!),"",#REF!)</f>
        <v>#REF!</v>
      </c>
      <c r="BI725" s="219" t="e">
        <f>IF(ISBLANK(#REF!),"",#REF!)</f>
        <v>#REF!</v>
      </c>
      <c r="BJ725" s="219" t="e">
        <f>IF(ISBLANK(#REF!),"",#REF!)</f>
        <v>#REF!</v>
      </c>
      <c r="BK725" s="219" t="e">
        <f>IF(ISBLANK(#REF!),"",#REF!)</f>
        <v>#REF!</v>
      </c>
      <c r="BL725" s="219" t="e">
        <f>IF(ISBLANK(#REF!),"",#REF!)</f>
        <v>#REF!</v>
      </c>
      <c r="BM725" s="219" t="e">
        <f>IF(ISBLANK(#REF!),"",#REF!)</f>
        <v>#REF!</v>
      </c>
      <c r="BN725" s="219" t="e">
        <f>IF(ISBLANK(#REF!),"",#REF!)</f>
        <v>#REF!</v>
      </c>
      <c r="BO725" s="227" t="e">
        <f t="shared" si="200"/>
        <v>#REF!</v>
      </c>
      <c r="BP725" s="228" t="str">
        <f t="shared" si="203"/>
        <v/>
      </c>
      <c r="BQ725" s="229" t="str">
        <f t="shared" si="187"/>
        <v/>
      </c>
      <c r="BR725" s="228" t="e">
        <f t="shared" si="201"/>
        <v>#REF!</v>
      </c>
      <c r="BS725" s="230" t="e">
        <f t="shared" si="202"/>
        <v>#REF!</v>
      </c>
    </row>
    <row r="726" spans="1:71">
      <c r="A726" s="213" t="e">
        <f>IF(ISBLANK(#REF!),"",#REF!)</f>
        <v>#REF!</v>
      </c>
      <c r="B726" s="214" t="e">
        <f>IF(ISBLANK(#REF!),"",#REF!)</f>
        <v>#REF!</v>
      </c>
      <c r="C726" s="214" t="e">
        <f>IF(ISBLANK(#REF!),"",#REF!)</f>
        <v>#REF!</v>
      </c>
      <c r="D726" s="214" t="e">
        <f>IF(ISBLANK(#REF!),"",#REF!)</f>
        <v>#REF!</v>
      </c>
      <c r="E726" s="214" t="e">
        <f>IF(ISBLANK(#REF!),"",#REF!)</f>
        <v>#REF!</v>
      </c>
      <c r="F726" s="214" t="e">
        <f>IF(ISBLANK(#REF!),"",#REF!)</f>
        <v>#REF!</v>
      </c>
      <c r="G726" s="214" t="e">
        <f>IF(ISBLANK(#REF!),"",#REF!)</f>
        <v>#REF!</v>
      </c>
      <c r="H726" s="215" t="e">
        <f>IF(ISBLANK(#REF!),"",#REF!)</f>
        <v>#REF!</v>
      </c>
      <c r="I726" s="214" t="e">
        <f>IF(ISBLANK(#REF!),"",#REF!)</f>
        <v>#REF!</v>
      </c>
      <c r="J726" s="216" t="e">
        <f>IF(ISBLANK(#REF!),"",#REF!)</f>
        <v>#REF!</v>
      </c>
      <c r="K726" s="217" t="e">
        <f>IF(ISBLANK(#REF!),"",#REF!)</f>
        <v>#REF!</v>
      </c>
      <c r="L726" s="217" t="e">
        <f>IF(ISBLANK(#REF!),"",#REF!)</f>
        <v>#REF!</v>
      </c>
      <c r="M726" s="218" t="e">
        <f>IF(ISBLANK(#REF!),"",#REF!)</f>
        <v>#REF!</v>
      </c>
      <c r="N726" s="218" t="e">
        <f>IF(ISBLANK(#REF!),"",#REF!)</f>
        <v>#REF!</v>
      </c>
      <c r="O726" s="220" t="str">
        <f>IFERROR(VLOOKUP(_xlfn.CONCAT('Team Roster - Final'!$A726," : ",'Team Roster - Final'!$BM726),'Rate Calculations'!$C$4:$G$1100,5,FALSE),"")</f>
        <v/>
      </c>
      <c r="P726" s="225">
        <f>IF(ISBLANK('Rate Calculations'!$H728),"",'Rate Calculations'!$H728)</f>
        <v>1.7500000000000002E-2</v>
      </c>
      <c r="Q726" s="220" t="str">
        <f t="shared" si="188"/>
        <v/>
      </c>
      <c r="R726" s="221">
        <f>IF(ISBLANK('Rate Calculations'!$J728),"",'Rate Calculations'!$J728)</f>
        <v>3.5000000000000003E-2</v>
      </c>
      <c r="S726" s="220" t="str">
        <f t="shared" si="189"/>
        <v/>
      </c>
      <c r="T726" s="225" t="str">
        <f>IFERROR(VLOOKUP(_xlfn.CONCAT('Team Roster - Final'!$A726," : ",'Team Roster - Final'!$BM726),'Rate Calculations'!$C$4:$S$1100,10,FALSE),"")</f>
        <v/>
      </c>
      <c r="U726" s="225" t="str">
        <f>IFERROR(VLOOKUP(_xlfn.CONCAT('Team Roster - Final'!$A726," : ",'Team Roster - Final'!$BM726),'Rate Calculations'!$C$4:$S$1100,11,FALSE),"")</f>
        <v/>
      </c>
      <c r="V726" s="222" t="str">
        <f t="shared" si="190"/>
        <v/>
      </c>
      <c r="W726" s="222" t="str">
        <f t="shared" si="191"/>
        <v/>
      </c>
      <c r="X726" s="223" t="str">
        <f>IFERROR(VLOOKUP(_xlfn.CONCAT('Team Roster - Final'!$A726," : ",'Team Roster - Final'!$BM726),'Rate Calculations'!$C$4:$S$1100,14,FALSE),"")</f>
        <v/>
      </c>
      <c r="Y726" s="222" t="str">
        <f t="shared" si="192"/>
        <v/>
      </c>
      <c r="Z726" s="222" t="str">
        <f t="shared" si="193"/>
        <v/>
      </c>
      <c r="AA726" s="224" t="str">
        <f>IFERROR(IF(#REF!="Yes",$Y726, $Y726+$Q726*0.5),"")</f>
        <v/>
      </c>
      <c r="AB726" s="224" t="str">
        <f>IFERROR(IF(#REF!="Yes",$Z726, $Z726+$S726*0.5),"")</f>
        <v/>
      </c>
      <c r="AC726" s="220" t="str">
        <f>IFERROR(VLOOKUP(_xlfn.CONCAT('Team Roster - Final'!$A726," : ",'Team Roster - Final'!$BM726),'Rate Calculations'!$C$4:$U$1100,19,FALSE),"")</f>
        <v/>
      </c>
      <c r="AD726" s="220" t="str">
        <f t="shared" si="194"/>
        <v/>
      </c>
      <c r="AE726" s="220" t="str">
        <f t="shared" si="195"/>
        <v/>
      </c>
      <c r="AF726" s="225" t="str">
        <f>IFERROR(VLOOKUP(_xlfn.CONCAT('Team Roster - Final'!$A726," : ",'Team Roster - Final'!$BM726),'Rate Calculations'!$C$4:$AB$1100,22,FALSE),"")</f>
        <v/>
      </c>
      <c r="AG726" s="225" t="str">
        <f>IFERROR(VLOOKUP(_xlfn.CONCAT('Team Roster - Final'!$A726," : ",'Team Roster - Final'!$BM726),'Rate Calculations'!$C$4:$AB$1100,23,FALSE),"")</f>
        <v/>
      </c>
      <c r="AH726" s="222" t="str">
        <f t="shared" si="196"/>
        <v/>
      </c>
      <c r="AI726" s="222" t="str">
        <f t="shared" si="197"/>
        <v/>
      </c>
      <c r="AJ726" s="223" t="str">
        <f>Table1[[#This Row],[Home Office
Net Fee %]]</f>
        <v/>
      </c>
      <c r="AK726" s="222" t="str">
        <f t="shared" si="198"/>
        <v/>
      </c>
      <c r="AL726" s="222" t="str">
        <f t="shared" si="199"/>
        <v/>
      </c>
      <c r="AM726" s="215" t="str">
        <f>IFERROR(IF(#REF!="Yes",$AK726,($AK726+$AD726*0.5)),"")</f>
        <v/>
      </c>
      <c r="AN726" s="215" t="str">
        <f>IFERROR(IF(#REF!="Yes",$AL726,($AL726+$AE726*0.5)),"")</f>
        <v/>
      </c>
      <c r="AO726" s="374" t="str">
        <f>IF(ISBLANK('Team Roster Proposed - FBR'!Q727),"",'Team Roster Proposed - FBR'!Q727)</f>
        <v/>
      </c>
      <c r="AP726" s="226" t="e">
        <f>IF(ISBLANK(#REF!),"",#REF!)</f>
        <v>#REF!</v>
      </c>
      <c r="AQ726" s="226" t="e">
        <f>IF(ISBLANK(#REF!),"",#REF!)</f>
        <v>#REF!</v>
      </c>
      <c r="AR726" s="226" t="e">
        <f>IF(ISBLANK(#REF!),"",#REF!)</f>
        <v>#REF!</v>
      </c>
      <c r="AS726" s="219" t="e">
        <f>IF(ISBLANK(#REF!),"",#REF!)</f>
        <v>#REF!</v>
      </c>
      <c r="AT726" s="219" t="e">
        <f>IF(ISBLANK(#REF!),"",#REF!)</f>
        <v>#REF!</v>
      </c>
      <c r="AU726" s="219" t="e">
        <f>IF(ISBLANK(#REF!),"",#REF!)</f>
        <v>#REF!</v>
      </c>
      <c r="AV726" s="219" t="e">
        <f>IF(ISBLANK(#REF!),"",#REF!)</f>
        <v>#REF!</v>
      </c>
      <c r="AW726" s="219" t="e">
        <f>IF(ISBLANK(#REF!),"",#REF!)</f>
        <v>#REF!</v>
      </c>
      <c r="AX726" s="219" t="e">
        <f>IF(ISBLANK(#REF!),"",#REF!)</f>
        <v>#REF!</v>
      </c>
      <c r="AY726" s="226" t="e">
        <f>IF(ISBLANK(#REF!),"",#REF!)</f>
        <v>#REF!</v>
      </c>
      <c r="AZ726" s="219" t="e">
        <f>IF(ISBLANK(#REF!),"",#REF!)</f>
        <v>#REF!</v>
      </c>
      <c r="BA726" s="219" t="e">
        <f>IF(ISBLANK(#REF!),"",#REF!)</f>
        <v>#REF!</v>
      </c>
      <c r="BB726" s="219" t="e">
        <f>IF(ISBLANK(#REF!),"",#REF!)</f>
        <v>#REF!</v>
      </c>
      <c r="BC726" s="219" t="e">
        <f>IF(ISBLANK(#REF!),"",#REF!)</f>
        <v>#REF!</v>
      </c>
      <c r="BD726" s="219" t="e">
        <f>IF(ISBLANK(#REF!),"",#REF!)</f>
        <v>#REF!</v>
      </c>
      <c r="BE726" s="219" t="e">
        <f>IF(ISBLANK(#REF!),"",#REF!)</f>
        <v>#REF!</v>
      </c>
      <c r="BF726" s="219" t="e">
        <f>IF(ISBLANK(#REF!),"",#REF!)</f>
        <v>#REF!</v>
      </c>
      <c r="BG726" s="219" t="e">
        <f>IF(ISBLANK(#REF!),"",#REF!)</f>
        <v>#REF!</v>
      </c>
      <c r="BH726" s="219" t="e">
        <f>IF(ISBLANK(#REF!),"",#REF!)</f>
        <v>#REF!</v>
      </c>
      <c r="BI726" s="219" t="e">
        <f>IF(ISBLANK(#REF!),"",#REF!)</f>
        <v>#REF!</v>
      </c>
      <c r="BJ726" s="219" t="e">
        <f>IF(ISBLANK(#REF!),"",#REF!)</f>
        <v>#REF!</v>
      </c>
      <c r="BK726" s="219" t="e">
        <f>IF(ISBLANK(#REF!),"",#REF!)</f>
        <v>#REF!</v>
      </c>
      <c r="BL726" s="219" t="e">
        <f>IF(ISBLANK(#REF!),"",#REF!)</f>
        <v>#REF!</v>
      </c>
      <c r="BM726" s="219" t="e">
        <f>IF(ISBLANK(#REF!),"",#REF!)</f>
        <v>#REF!</v>
      </c>
      <c r="BN726" s="219" t="e">
        <f>IF(ISBLANK(#REF!),"",#REF!)</f>
        <v>#REF!</v>
      </c>
      <c r="BO726" s="227" t="e">
        <f t="shared" si="200"/>
        <v>#REF!</v>
      </c>
      <c r="BP726" s="228" t="str">
        <f t="shared" si="203"/>
        <v/>
      </c>
      <c r="BQ726" s="229" t="str">
        <f t="shared" si="187"/>
        <v/>
      </c>
      <c r="BR726" s="228" t="e">
        <f t="shared" si="201"/>
        <v>#REF!</v>
      </c>
      <c r="BS726" s="230" t="e">
        <f t="shared" si="202"/>
        <v>#REF!</v>
      </c>
    </row>
    <row r="727" spans="1:71">
      <c r="A727" s="213" t="e">
        <f>IF(ISBLANK(#REF!),"",#REF!)</f>
        <v>#REF!</v>
      </c>
      <c r="B727" s="214" t="e">
        <f>IF(ISBLANK(#REF!),"",#REF!)</f>
        <v>#REF!</v>
      </c>
      <c r="C727" s="214" t="e">
        <f>IF(ISBLANK(#REF!),"",#REF!)</f>
        <v>#REF!</v>
      </c>
      <c r="D727" s="214" t="e">
        <f>IF(ISBLANK(#REF!),"",#REF!)</f>
        <v>#REF!</v>
      </c>
      <c r="E727" s="214" t="e">
        <f>IF(ISBLANK(#REF!),"",#REF!)</f>
        <v>#REF!</v>
      </c>
      <c r="F727" s="214" t="e">
        <f>IF(ISBLANK(#REF!),"",#REF!)</f>
        <v>#REF!</v>
      </c>
      <c r="G727" s="214" t="e">
        <f>IF(ISBLANK(#REF!),"",#REF!)</f>
        <v>#REF!</v>
      </c>
      <c r="H727" s="215" t="e">
        <f>IF(ISBLANK(#REF!),"",#REF!)</f>
        <v>#REF!</v>
      </c>
      <c r="I727" s="214" t="e">
        <f>IF(ISBLANK(#REF!),"",#REF!)</f>
        <v>#REF!</v>
      </c>
      <c r="J727" s="216" t="e">
        <f>IF(ISBLANK(#REF!),"",#REF!)</f>
        <v>#REF!</v>
      </c>
      <c r="K727" s="217" t="e">
        <f>IF(ISBLANK(#REF!),"",#REF!)</f>
        <v>#REF!</v>
      </c>
      <c r="L727" s="217" t="e">
        <f>IF(ISBLANK(#REF!),"",#REF!)</f>
        <v>#REF!</v>
      </c>
      <c r="M727" s="218" t="e">
        <f>IF(ISBLANK(#REF!),"",#REF!)</f>
        <v>#REF!</v>
      </c>
      <c r="N727" s="218" t="e">
        <f>IF(ISBLANK(#REF!),"",#REF!)</f>
        <v>#REF!</v>
      </c>
      <c r="O727" s="220" t="str">
        <f>IFERROR(VLOOKUP(_xlfn.CONCAT('Team Roster - Final'!$A727," : ",'Team Roster - Final'!$BM727),'Rate Calculations'!$C$4:$G$1100,5,FALSE),"")</f>
        <v/>
      </c>
      <c r="P727" s="225">
        <f>IF(ISBLANK('Rate Calculations'!$H729),"",'Rate Calculations'!$H729)</f>
        <v>1.7500000000000002E-2</v>
      </c>
      <c r="Q727" s="220" t="str">
        <f t="shared" si="188"/>
        <v/>
      </c>
      <c r="R727" s="221">
        <f>IF(ISBLANK('Rate Calculations'!$J729),"",'Rate Calculations'!$J729)</f>
        <v>3.5000000000000003E-2</v>
      </c>
      <c r="S727" s="220" t="str">
        <f t="shared" si="189"/>
        <v/>
      </c>
      <c r="T727" s="225" t="str">
        <f>IFERROR(VLOOKUP(_xlfn.CONCAT('Team Roster - Final'!$A727," : ",'Team Roster - Final'!$BM727),'Rate Calculations'!$C$4:$S$1100,10,FALSE),"")</f>
        <v/>
      </c>
      <c r="U727" s="225" t="str">
        <f>IFERROR(VLOOKUP(_xlfn.CONCAT('Team Roster - Final'!$A727," : ",'Team Roster - Final'!$BM727),'Rate Calculations'!$C$4:$S$1100,11,FALSE),"")</f>
        <v/>
      </c>
      <c r="V727" s="222" t="str">
        <f t="shared" si="190"/>
        <v/>
      </c>
      <c r="W727" s="222" t="str">
        <f t="shared" si="191"/>
        <v/>
      </c>
      <c r="X727" s="223" t="str">
        <f>IFERROR(VLOOKUP(_xlfn.CONCAT('Team Roster - Final'!$A727," : ",'Team Roster - Final'!$BM727),'Rate Calculations'!$C$4:$S$1100,14,FALSE),"")</f>
        <v/>
      </c>
      <c r="Y727" s="222" t="str">
        <f t="shared" si="192"/>
        <v/>
      </c>
      <c r="Z727" s="222" t="str">
        <f t="shared" si="193"/>
        <v/>
      </c>
      <c r="AA727" s="224" t="str">
        <f>IFERROR(IF(#REF!="Yes",$Y727, $Y727+$Q727*0.5),"")</f>
        <v/>
      </c>
      <c r="AB727" s="224" t="str">
        <f>IFERROR(IF(#REF!="Yes",$Z727, $Z727+$S727*0.5),"")</f>
        <v/>
      </c>
      <c r="AC727" s="220" t="str">
        <f>IFERROR(VLOOKUP(_xlfn.CONCAT('Team Roster - Final'!$A727," : ",'Team Roster - Final'!$BM727),'Rate Calculations'!$C$4:$U$1100,19,FALSE),"")</f>
        <v/>
      </c>
      <c r="AD727" s="220" t="str">
        <f t="shared" si="194"/>
        <v/>
      </c>
      <c r="AE727" s="220" t="str">
        <f t="shared" si="195"/>
        <v/>
      </c>
      <c r="AF727" s="225" t="str">
        <f>IFERROR(VLOOKUP(_xlfn.CONCAT('Team Roster - Final'!$A727," : ",'Team Roster - Final'!$BM727),'Rate Calculations'!$C$4:$AB$1100,22,FALSE),"")</f>
        <v/>
      </c>
      <c r="AG727" s="225" t="str">
        <f>IFERROR(VLOOKUP(_xlfn.CONCAT('Team Roster - Final'!$A727," : ",'Team Roster - Final'!$BM727),'Rate Calculations'!$C$4:$AB$1100,23,FALSE),"")</f>
        <v/>
      </c>
      <c r="AH727" s="222" t="str">
        <f t="shared" si="196"/>
        <v/>
      </c>
      <c r="AI727" s="222" t="str">
        <f t="shared" si="197"/>
        <v/>
      </c>
      <c r="AJ727" s="223" t="str">
        <f>Table1[[#This Row],[Home Office
Net Fee %]]</f>
        <v/>
      </c>
      <c r="AK727" s="222" t="str">
        <f t="shared" si="198"/>
        <v/>
      </c>
      <c r="AL727" s="222" t="str">
        <f t="shared" si="199"/>
        <v/>
      </c>
      <c r="AM727" s="215" t="str">
        <f>IFERROR(IF(#REF!="Yes",$AK727,($AK727+$AD727*0.5)),"")</f>
        <v/>
      </c>
      <c r="AN727" s="215" t="str">
        <f>IFERROR(IF(#REF!="Yes",$AL727,($AL727+$AE727*0.5)),"")</f>
        <v/>
      </c>
      <c r="AO727" s="374" t="str">
        <f>IF(ISBLANK('Team Roster Proposed - FBR'!Q728),"",'Team Roster Proposed - FBR'!Q728)</f>
        <v/>
      </c>
      <c r="AP727" s="226" t="e">
        <f>IF(ISBLANK(#REF!),"",#REF!)</f>
        <v>#REF!</v>
      </c>
      <c r="AQ727" s="226" t="e">
        <f>IF(ISBLANK(#REF!),"",#REF!)</f>
        <v>#REF!</v>
      </c>
      <c r="AR727" s="226" t="e">
        <f>IF(ISBLANK(#REF!),"",#REF!)</f>
        <v>#REF!</v>
      </c>
      <c r="AS727" s="219" t="e">
        <f>IF(ISBLANK(#REF!),"",#REF!)</f>
        <v>#REF!</v>
      </c>
      <c r="AT727" s="219" t="e">
        <f>IF(ISBLANK(#REF!),"",#REF!)</f>
        <v>#REF!</v>
      </c>
      <c r="AU727" s="219" t="e">
        <f>IF(ISBLANK(#REF!),"",#REF!)</f>
        <v>#REF!</v>
      </c>
      <c r="AV727" s="219" t="e">
        <f>IF(ISBLANK(#REF!),"",#REF!)</f>
        <v>#REF!</v>
      </c>
      <c r="AW727" s="219" t="e">
        <f>IF(ISBLANK(#REF!),"",#REF!)</f>
        <v>#REF!</v>
      </c>
      <c r="AX727" s="219" t="e">
        <f>IF(ISBLANK(#REF!),"",#REF!)</f>
        <v>#REF!</v>
      </c>
      <c r="AY727" s="226" t="e">
        <f>IF(ISBLANK(#REF!),"",#REF!)</f>
        <v>#REF!</v>
      </c>
      <c r="AZ727" s="219" t="e">
        <f>IF(ISBLANK(#REF!),"",#REF!)</f>
        <v>#REF!</v>
      </c>
      <c r="BA727" s="219" t="e">
        <f>IF(ISBLANK(#REF!),"",#REF!)</f>
        <v>#REF!</v>
      </c>
      <c r="BB727" s="219" t="e">
        <f>IF(ISBLANK(#REF!),"",#REF!)</f>
        <v>#REF!</v>
      </c>
      <c r="BC727" s="219" t="e">
        <f>IF(ISBLANK(#REF!),"",#REF!)</f>
        <v>#REF!</v>
      </c>
      <c r="BD727" s="219" t="e">
        <f>IF(ISBLANK(#REF!),"",#REF!)</f>
        <v>#REF!</v>
      </c>
      <c r="BE727" s="219" t="e">
        <f>IF(ISBLANK(#REF!),"",#REF!)</f>
        <v>#REF!</v>
      </c>
      <c r="BF727" s="219" t="e">
        <f>IF(ISBLANK(#REF!),"",#REF!)</f>
        <v>#REF!</v>
      </c>
      <c r="BG727" s="219" t="e">
        <f>IF(ISBLANK(#REF!),"",#REF!)</f>
        <v>#REF!</v>
      </c>
      <c r="BH727" s="219" t="e">
        <f>IF(ISBLANK(#REF!),"",#REF!)</f>
        <v>#REF!</v>
      </c>
      <c r="BI727" s="219" t="e">
        <f>IF(ISBLANK(#REF!),"",#REF!)</f>
        <v>#REF!</v>
      </c>
      <c r="BJ727" s="219" t="e">
        <f>IF(ISBLANK(#REF!),"",#REF!)</f>
        <v>#REF!</v>
      </c>
      <c r="BK727" s="219" t="e">
        <f>IF(ISBLANK(#REF!),"",#REF!)</f>
        <v>#REF!</v>
      </c>
      <c r="BL727" s="219" t="e">
        <f>IF(ISBLANK(#REF!),"",#REF!)</f>
        <v>#REF!</v>
      </c>
      <c r="BM727" s="219" t="e">
        <f>IF(ISBLANK(#REF!),"",#REF!)</f>
        <v>#REF!</v>
      </c>
      <c r="BN727" s="219" t="e">
        <f>IF(ISBLANK(#REF!),"",#REF!)</f>
        <v>#REF!</v>
      </c>
      <c r="BO727" s="227" t="e">
        <f t="shared" si="200"/>
        <v>#REF!</v>
      </c>
      <c r="BP727" s="228" t="str">
        <f t="shared" si="203"/>
        <v/>
      </c>
      <c r="BQ727" s="229" t="str">
        <f t="shared" si="187"/>
        <v/>
      </c>
      <c r="BR727" s="228" t="e">
        <f t="shared" si="201"/>
        <v>#REF!</v>
      </c>
      <c r="BS727" s="230" t="e">
        <f t="shared" si="202"/>
        <v>#REF!</v>
      </c>
    </row>
    <row r="728" spans="1:71">
      <c r="A728" s="213" t="e">
        <f>IF(ISBLANK(#REF!),"",#REF!)</f>
        <v>#REF!</v>
      </c>
      <c r="B728" s="214" t="e">
        <f>IF(ISBLANK(#REF!),"",#REF!)</f>
        <v>#REF!</v>
      </c>
      <c r="C728" s="214" t="e">
        <f>IF(ISBLANK(#REF!),"",#REF!)</f>
        <v>#REF!</v>
      </c>
      <c r="D728" s="214" t="e">
        <f>IF(ISBLANK(#REF!),"",#REF!)</f>
        <v>#REF!</v>
      </c>
      <c r="E728" s="214" t="e">
        <f>IF(ISBLANK(#REF!),"",#REF!)</f>
        <v>#REF!</v>
      </c>
      <c r="F728" s="214" t="e">
        <f>IF(ISBLANK(#REF!),"",#REF!)</f>
        <v>#REF!</v>
      </c>
      <c r="G728" s="214" t="e">
        <f>IF(ISBLANK(#REF!),"",#REF!)</f>
        <v>#REF!</v>
      </c>
      <c r="H728" s="215" t="e">
        <f>IF(ISBLANK(#REF!),"",#REF!)</f>
        <v>#REF!</v>
      </c>
      <c r="I728" s="214" t="e">
        <f>IF(ISBLANK(#REF!),"",#REF!)</f>
        <v>#REF!</v>
      </c>
      <c r="J728" s="216" t="e">
        <f>IF(ISBLANK(#REF!),"",#REF!)</f>
        <v>#REF!</v>
      </c>
      <c r="K728" s="217" t="e">
        <f>IF(ISBLANK(#REF!),"",#REF!)</f>
        <v>#REF!</v>
      </c>
      <c r="L728" s="217" t="e">
        <f>IF(ISBLANK(#REF!),"",#REF!)</f>
        <v>#REF!</v>
      </c>
      <c r="M728" s="218" t="e">
        <f>IF(ISBLANK(#REF!),"",#REF!)</f>
        <v>#REF!</v>
      </c>
      <c r="N728" s="218" t="e">
        <f>IF(ISBLANK(#REF!),"",#REF!)</f>
        <v>#REF!</v>
      </c>
      <c r="O728" s="220" t="str">
        <f>IFERROR(VLOOKUP(_xlfn.CONCAT('Team Roster - Final'!$A728," : ",'Team Roster - Final'!$BM728),'Rate Calculations'!$C$4:$G$1100,5,FALSE),"")</f>
        <v/>
      </c>
      <c r="P728" s="225">
        <f>IF(ISBLANK('Rate Calculations'!$H730),"",'Rate Calculations'!$H730)</f>
        <v>1.7500000000000002E-2</v>
      </c>
      <c r="Q728" s="220" t="str">
        <f t="shared" si="188"/>
        <v/>
      </c>
      <c r="R728" s="221">
        <f>IF(ISBLANK('Rate Calculations'!$J730),"",'Rate Calculations'!$J730)</f>
        <v>3.5000000000000003E-2</v>
      </c>
      <c r="S728" s="220" t="str">
        <f t="shared" si="189"/>
        <v/>
      </c>
      <c r="T728" s="225" t="str">
        <f>IFERROR(VLOOKUP(_xlfn.CONCAT('Team Roster - Final'!$A728," : ",'Team Roster - Final'!$BM728),'Rate Calculations'!$C$4:$S$1100,10,FALSE),"")</f>
        <v/>
      </c>
      <c r="U728" s="225" t="str">
        <f>IFERROR(VLOOKUP(_xlfn.CONCAT('Team Roster - Final'!$A728," : ",'Team Roster - Final'!$BM728),'Rate Calculations'!$C$4:$S$1100,11,FALSE),"")</f>
        <v/>
      </c>
      <c r="V728" s="222" t="str">
        <f t="shared" si="190"/>
        <v/>
      </c>
      <c r="W728" s="222" t="str">
        <f t="shared" si="191"/>
        <v/>
      </c>
      <c r="X728" s="223" t="str">
        <f>IFERROR(VLOOKUP(_xlfn.CONCAT('Team Roster - Final'!$A728," : ",'Team Roster - Final'!$BM728),'Rate Calculations'!$C$4:$S$1100,14,FALSE),"")</f>
        <v/>
      </c>
      <c r="Y728" s="222" t="str">
        <f t="shared" si="192"/>
        <v/>
      </c>
      <c r="Z728" s="222" t="str">
        <f t="shared" si="193"/>
        <v/>
      </c>
      <c r="AA728" s="224" t="str">
        <f>IFERROR(IF(#REF!="Yes",$Y728, $Y728+$Q728*0.5),"")</f>
        <v/>
      </c>
      <c r="AB728" s="224" t="str">
        <f>IFERROR(IF(#REF!="Yes",$Z728, $Z728+$S728*0.5),"")</f>
        <v/>
      </c>
      <c r="AC728" s="220" t="str">
        <f>IFERROR(VLOOKUP(_xlfn.CONCAT('Team Roster - Final'!$A728," : ",'Team Roster - Final'!$BM728),'Rate Calculations'!$C$4:$U$1100,19,FALSE),"")</f>
        <v/>
      </c>
      <c r="AD728" s="220" t="str">
        <f t="shared" si="194"/>
        <v/>
      </c>
      <c r="AE728" s="220" t="str">
        <f t="shared" si="195"/>
        <v/>
      </c>
      <c r="AF728" s="225" t="str">
        <f>IFERROR(VLOOKUP(_xlfn.CONCAT('Team Roster - Final'!$A728," : ",'Team Roster - Final'!$BM728),'Rate Calculations'!$C$4:$AB$1100,22,FALSE),"")</f>
        <v/>
      </c>
      <c r="AG728" s="225" t="str">
        <f>IFERROR(VLOOKUP(_xlfn.CONCAT('Team Roster - Final'!$A728," : ",'Team Roster - Final'!$BM728),'Rate Calculations'!$C$4:$AB$1100,23,FALSE),"")</f>
        <v/>
      </c>
      <c r="AH728" s="222" t="str">
        <f t="shared" si="196"/>
        <v/>
      </c>
      <c r="AI728" s="222" t="str">
        <f t="shared" si="197"/>
        <v/>
      </c>
      <c r="AJ728" s="223" t="str">
        <f>Table1[[#This Row],[Home Office
Net Fee %]]</f>
        <v/>
      </c>
      <c r="AK728" s="222" t="str">
        <f t="shared" si="198"/>
        <v/>
      </c>
      <c r="AL728" s="222" t="str">
        <f t="shared" si="199"/>
        <v/>
      </c>
      <c r="AM728" s="215" t="str">
        <f>IFERROR(IF(#REF!="Yes",$AK728,($AK728+$AD728*0.5)),"")</f>
        <v/>
      </c>
      <c r="AN728" s="215" t="str">
        <f>IFERROR(IF(#REF!="Yes",$AL728,($AL728+$AE728*0.5)),"")</f>
        <v/>
      </c>
      <c r="AO728" s="374" t="str">
        <f>IF(ISBLANK('Team Roster Proposed - FBR'!Q729),"",'Team Roster Proposed - FBR'!Q729)</f>
        <v/>
      </c>
      <c r="AP728" s="226" t="e">
        <f>IF(ISBLANK(#REF!),"",#REF!)</f>
        <v>#REF!</v>
      </c>
      <c r="AQ728" s="226" t="e">
        <f>IF(ISBLANK(#REF!),"",#REF!)</f>
        <v>#REF!</v>
      </c>
      <c r="AR728" s="226" t="e">
        <f>IF(ISBLANK(#REF!),"",#REF!)</f>
        <v>#REF!</v>
      </c>
      <c r="AS728" s="219" t="e">
        <f>IF(ISBLANK(#REF!),"",#REF!)</f>
        <v>#REF!</v>
      </c>
      <c r="AT728" s="219" t="e">
        <f>IF(ISBLANK(#REF!),"",#REF!)</f>
        <v>#REF!</v>
      </c>
      <c r="AU728" s="219" t="e">
        <f>IF(ISBLANK(#REF!),"",#REF!)</f>
        <v>#REF!</v>
      </c>
      <c r="AV728" s="219" t="e">
        <f>IF(ISBLANK(#REF!),"",#REF!)</f>
        <v>#REF!</v>
      </c>
      <c r="AW728" s="219" t="e">
        <f>IF(ISBLANK(#REF!),"",#REF!)</f>
        <v>#REF!</v>
      </c>
      <c r="AX728" s="219" t="e">
        <f>IF(ISBLANK(#REF!),"",#REF!)</f>
        <v>#REF!</v>
      </c>
      <c r="AY728" s="226" t="e">
        <f>IF(ISBLANK(#REF!),"",#REF!)</f>
        <v>#REF!</v>
      </c>
      <c r="AZ728" s="219" t="e">
        <f>IF(ISBLANK(#REF!),"",#REF!)</f>
        <v>#REF!</v>
      </c>
      <c r="BA728" s="219" t="e">
        <f>IF(ISBLANK(#REF!),"",#REF!)</f>
        <v>#REF!</v>
      </c>
      <c r="BB728" s="219" t="e">
        <f>IF(ISBLANK(#REF!),"",#REF!)</f>
        <v>#REF!</v>
      </c>
      <c r="BC728" s="219" t="e">
        <f>IF(ISBLANK(#REF!),"",#REF!)</f>
        <v>#REF!</v>
      </c>
      <c r="BD728" s="219" t="e">
        <f>IF(ISBLANK(#REF!),"",#REF!)</f>
        <v>#REF!</v>
      </c>
      <c r="BE728" s="219" t="e">
        <f>IF(ISBLANK(#REF!),"",#REF!)</f>
        <v>#REF!</v>
      </c>
      <c r="BF728" s="219" t="e">
        <f>IF(ISBLANK(#REF!),"",#REF!)</f>
        <v>#REF!</v>
      </c>
      <c r="BG728" s="219" t="e">
        <f>IF(ISBLANK(#REF!),"",#REF!)</f>
        <v>#REF!</v>
      </c>
      <c r="BH728" s="219" t="e">
        <f>IF(ISBLANK(#REF!),"",#REF!)</f>
        <v>#REF!</v>
      </c>
      <c r="BI728" s="219" t="e">
        <f>IF(ISBLANK(#REF!),"",#REF!)</f>
        <v>#REF!</v>
      </c>
      <c r="BJ728" s="219" t="e">
        <f>IF(ISBLANK(#REF!),"",#REF!)</f>
        <v>#REF!</v>
      </c>
      <c r="BK728" s="219" t="e">
        <f>IF(ISBLANK(#REF!),"",#REF!)</f>
        <v>#REF!</v>
      </c>
      <c r="BL728" s="219" t="e">
        <f>IF(ISBLANK(#REF!),"",#REF!)</f>
        <v>#REF!</v>
      </c>
      <c r="BM728" s="219" t="e">
        <f>IF(ISBLANK(#REF!),"",#REF!)</f>
        <v>#REF!</v>
      </c>
      <c r="BN728" s="219" t="e">
        <f>IF(ISBLANK(#REF!),"",#REF!)</f>
        <v>#REF!</v>
      </c>
      <c r="BO728" s="227" t="e">
        <f t="shared" si="200"/>
        <v>#REF!</v>
      </c>
      <c r="BP728" s="228" t="str">
        <f t="shared" si="203"/>
        <v/>
      </c>
      <c r="BQ728" s="229" t="str">
        <f t="shared" si="187"/>
        <v/>
      </c>
      <c r="BR728" s="228" t="e">
        <f t="shared" si="201"/>
        <v>#REF!</v>
      </c>
      <c r="BS728" s="230" t="e">
        <f t="shared" si="202"/>
        <v>#REF!</v>
      </c>
    </row>
    <row r="729" spans="1:71">
      <c r="A729" s="213" t="e">
        <f>IF(ISBLANK(#REF!),"",#REF!)</f>
        <v>#REF!</v>
      </c>
      <c r="B729" s="214" t="e">
        <f>IF(ISBLANK(#REF!),"",#REF!)</f>
        <v>#REF!</v>
      </c>
      <c r="C729" s="214" t="e">
        <f>IF(ISBLANK(#REF!),"",#REF!)</f>
        <v>#REF!</v>
      </c>
      <c r="D729" s="214" t="e">
        <f>IF(ISBLANK(#REF!),"",#REF!)</f>
        <v>#REF!</v>
      </c>
      <c r="E729" s="214" t="e">
        <f>IF(ISBLANK(#REF!),"",#REF!)</f>
        <v>#REF!</v>
      </c>
      <c r="F729" s="214" t="e">
        <f>IF(ISBLANK(#REF!),"",#REF!)</f>
        <v>#REF!</v>
      </c>
      <c r="G729" s="214" t="e">
        <f>IF(ISBLANK(#REF!),"",#REF!)</f>
        <v>#REF!</v>
      </c>
      <c r="H729" s="215" t="e">
        <f>IF(ISBLANK(#REF!),"",#REF!)</f>
        <v>#REF!</v>
      </c>
      <c r="I729" s="214" t="e">
        <f>IF(ISBLANK(#REF!),"",#REF!)</f>
        <v>#REF!</v>
      </c>
      <c r="J729" s="216" t="e">
        <f>IF(ISBLANK(#REF!),"",#REF!)</f>
        <v>#REF!</v>
      </c>
      <c r="K729" s="217" t="e">
        <f>IF(ISBLANK(#REF!),"",#REF!)</f>
        <v>#REF!</v>
      </c>
      <c r="L729" s="217" t="e">
        <f>IF(ISBLANK(#REF!),"",#REF!)</f>
        <v>#REF!</v>
      </c>
      <c r="M729" s="218" t="e">
        <f>IF(ISBLANK(#REF!),"",#REF!)</f>
        <v>#REF!</v>
      </c>
      <c r="N729" s="218" t="e">
        <f>IF(ISBLANK(#REF!),"",#REF!)</f>
        <v>#REF!</v>
      </c>
      <c r="O729" s="220" t="str">
        <f>IFERROR(VLOOKUP(_xlfn.CONCAT('Team Roster - Final'!$A729," : ",'Team Roster - Final'!$BM729),'Rate Calculations'!$C$4:$G$1100,5,FALSE),"")</f>
        <v/>
      </c>
      <c r="P729" s="225">
        <f>IF(ISBLANK('Rate Calculations'!$H731),"",'Rate Calculations'!$H731)</f>
        <v>1.7500000000000002E-2</v>
      </c>
      <c r="Q729" s="220" t="str">
        <f t="shared" si="188"/>
        <v/>
      </c>
      <c r="R729" s="221">
        <f>IF(ISBLANK('Rate Calculations'!$J731),"",'Rate Calculations'!$J731)</f>
        <v>3.5000000000000003E-2</v>
      </c>
      <c r="S729" s="220" t="str">
        <f t="shared" si="189"/>
        <v/>
      </c>
      <c r="T729" s="225" t="str">
        <f>IFERROR(VLOOKUP(_xlfn.CONCAT('Team Roster - Final'!$A729," : ",'Team Roster - Final'!$BM729),'Rate Calculations'!$C$4:$S$1100,10,FALSE),"")</f>
        <v/>
      </c>
      <c r="U729" s="225" t="str">
        <f>IFERROR(VLOOKUP(_xlfn.CONCAT('Team Roster - Final'!$A729," : ",'Team Roster - Final'!$BM729),'Rate Calculations'!$C$4:$S$1100,11,FALSE),"")</f>
        <v/>
      </c>
      <c r="V729" s="222" t="str">
        <f t="shared" si="190"/>
        <v/>
      </c>
      <c r="W729" s="222" t="str">
        <f t="shared" si="191"/>
        <v/>
      </c>
      <c r="X729" s="223" t="str">
        <f>IFERROR(VLOOKUP(_xlfn.CONCAT('Team Roster - Final'!$A729," : ",'Team Roster - Final'!$BM729),'Rate Calculations'!$C$4:$S$1100,14,FALSE),"")</f>
        <v/>
      </c>
      <c r="Y729" s="222" t="str">
        <f t="shared" si="192"/>
        <v/>
      </c>
      <c r="Z729" s="222" t="str">
        <f t="shared" si="193"/>
        <v/>
      </c>
      <c r="AA729" s="224" t="str">
        <f>IFERROR(IF(#REF!="Yes",$Y729, $Y729+$Q729*0.5),"")</f>
        <v/>
      </c>
      <c r="AB729" s="224" t="str">
        <f>IFERROR(IF(#REF!="Yes",$Z729, $Z729+$S729*0.5),"")</f>
        <v/>
      </c>
      <c r="AC729" s="220" t="str">
        <f>IFERROR(VLOOKUP(_xlfn.CONCAT('Team Roster - Final'!$A729," : ",'Team Roster - Final'!$BM729),'Rate Calculations'!$C$4:$U$1100,19,FALSE),"")</f>
        <v/>
      </c>
      <c r="AD729" s="220" t="str">
        <f t="shared" si="194"/>
        <v/>
      </c>
      <c r="AE729" s="220" t="str">
        <f t="shared" si="195"/>
        <v/>
      </c>
      <c r="AF729" s="225" t="str">
        <f>IFERROR(VLOOKUP(_xlfn.CONCAT('Team Roster - Final'!$A729," : ",'Team Roster - Final'!$BM729),'Rate Calculations'!$C$4:$AB$1100,22,FALSE),"")</f>
        <v/>
      </c>
      <c r="AG729" s="225" t="str">
        <f>IFERROR(VLOOKUP(_xlfn.CONCAT('Team Roster - Final'!$A729," : ",'Team Roster - Final'!$BM729),'Rate Calculations'!$C$4:$AB$1100,23,FALSE),"")</f>
        <v/>
      </c>
      <c r="AH729" s="222" t="str">
        <f t="shared" si="196"/>
        <v/>
      </c>
      <c r="AI729" s="222" t="str">
        <f t="shared" si="197"/>
        <v/>
      </c>
      <c r="AJ729" s="223" t="str">
        <f>Table1[[#This Row],[Home Office
Net Fee %]]</f>
        <v/>
      </c>
      <c r="AK729" s="222" t="str">
        <f t="shared" si="198"/>
        <v/>
      </c>
      <c r="AL729" s="222" t="str">
        <f t="shared" si="199"/>
        <v/>
      </c>
      <c r="AM729" s="215" t="str">
        <f>IFERROR(IF(#REF!="Yes",$AK729,($AK729+$AD729*0.5)),"")</f>
        <v/>
      </c>
      <c r="AN729" s="215" t="str">
        <f>IFERROR(IF(#REF!="Yes",$AL729,($AL729+$AE729*0.5)),"")</f>
        <v/>
      </c>
      <c r="AO729" s="374" t="str">
        <f>IF(ISBLANK('Team Roster Proposed - FBR'!Q730),"",'Team Roster Proposed - FBR'!Q730)</f>
        <v/>
      </c>
      <c r="AP729" s="226" t="e">
        <f>IF(ISBLANK(#REF!),"",#REF!)</f>
        <v>#REF!</v>
      </c>
      <c r="AQ729" s="226" t="e">
        <f>IF(ISBLANK(#REF!),"",#REF!)</f>
        <v>#REF!</v>
      </c>
      <c r="AR729" s="226" t="e">
        <f>IF(ISBLANK(#REF!),"",#REF!)</f>
        <v>#REF!</v>
      </c>
      <c r="AS729" s="219" t="e">
        <f>IF(ISBLANK(#REF!),"",#REF!)</f>
        <v>#REF!</v>
      </c>
      <c r="AT729" s="219" t="e">
        <f>IF(ISBLANK(#REF!),"",#REF!)</f>
        <v>#REF!</v>
      </c>
      <c r="AU729" s="219" t="e">
        <f>IF(ISBLANK(#REF!),"",#REF!)</f>
        <v>#REF!</v>
      </c>
      <c r="AV729" s="219" t="e">
        <f>IF(ISBLANK(#REF!),"",#REF!)</f>
        <v>#REF!</v>
      </c>
      <c r="AW729" s="219" t="e">
        <f>IF(ISBLANK(#REF!),"",#REF!)</f>
        <v>#REF!</v>
      </c>
      <c r="AX729" s="219" t="e">
        <f>IF(ISBLANK(#REF!),"",#REF!)</f>
        <v>#REF!</v>
      </c>
      <c r="AY729" s="226" t="e">
        <f>IF(ISBLANK(#REF!),"",#REF!)</f>
        <v>#REF!</v>
      </c>
      <c r="AZ729" s="219" t="e">
        <f>IF(ISBLANK(#REF!),"",#REF!)</f>
        <v>#REF!</v>
      </c>
      <c r="BA729" s="219" t="e">
        <f>IF(ISBLANK(#REF!),"",#REF!)</f>
        <v>#REF!</v>
      </c>
      <c r="BB729" s="219" t="e">
        <f>IF(ISBLANK(#REF!),"",#REF!)</f>
        <v>#REF!</v>
      </c>
      <c r="BC729" s="219" t="e">
        <f>IF(ISBLANK(#REF!),"",#REF!)</f>
        <v>#REF!</v>
      </c>
      <c r="BD729" s="219" t="e">
        <f>IF(ISBLANK(#REF!),"",#REF!)</f>
        <v>#REF!</v>
      </c>
      <c r="BE729" s="219" t="e">
        <f>IF(ISBLANK(#REF!),"",#REF!)</f>
        <v>#REF!</v>
      </c>
      <c r="BF729" s="219" t="e">
        <f>IF(ISBLANK(#REF!),"",#REF!)</f>
        <v>#REF!</v>
      </c>
      <c r="BG729" s="219" t="e">
        <f>IF(ISBLANK(#REF!),"",#REF!)</f>
        <v>#REF!</v>
      </c>
      <c r="BH729" s="219" t="e">
        <f>IF(ISBLANK(#REF!),"",#REF!)</f>
        <v>#REF!</v>
      </c>
      <c r="BI729" s="219" t="e">
        <f>IF(ISBLANK(#REF!),"",#REF!)</f>
        <v>#REF!</v>
      </c>
      <c r="BJ729" s="219" t="e">
        <f>IF(ISBLANK(#REF!),"",#REF!)</f>
        <v>#REF!</v>
      </c>
      <c r="BK729" s="219" t="e">
        <f>IF(ISBLANK(#REF!),"",#REF!)</f>
        <v>#REF!</v>
      </c>
      <c r="BL729" s="219" t="e">
        <f>IF(ISBLANK(#REF!),"",#REF!)</f>
        <v>#REF!</v>
      </c>
      <c r="BM729" s="219" t="e">
        <f>IF(ISBLANK(#REF!),"",#REF!)</f>
        <v>#REF!</v>
      </c>
      <c r="BN729" s="219" t="e">
        <f>IF(ISBLANK(#REF!),"",#REF!)</f>
        <v>#REF!</v>
      </c>
      <c r="BO729" s="227" t="e">
        <f t="shared" si="200"/>
        <v>#REF!</v>
      </c>
      <c r="BP729" s="228" t="str">
        <f t="shared" si="203"/>
        <v/>
      </c>
      <c r="BQ729" s="229" t="str">
        <f t="shared" si="187"/>
        <v/>
      </c>
      <c r="BR729" s="228" t="e">
        <f t="shared" si="201"/>
        <v>#REF!</v>
      </c>
      <c r="BS729" s="230" t="e">
        <f t="shared" si="202"/>
        <v>#REF!</v>
      </c>
    </row>
    <row r="730" spans="1:71">
      <c r="A730" s="213" t="e">
        <f>IF(ISBLANK(#REF!),"",#REF!)</f>
        <v>#REF!</v>
      </c>
      <c r="B730" s="214" t="e">
        <f>IF(ISBLANK(#REF!),"",#REF!)</f>
        <v>#REF!</v>
      </c>
      <c r="C730" s="214" t="e">
        <f>IF(ISBLANK(#REF!),"",#REF!)</f>
        <v>#REF!</v>
      </c>
      <c r="D730" s="214" t="e">
        <f>IF(ISBLANK(#REF!),"",#REF!)</f>
        <v>#REF!</v>
      </c>
      <c r="E730" s="214" t="e">
        <f>IF(ISBLANK(#REF!),"",#REF!)</f>
        <v>#REF!</v>
      </c>
      <c r="F730" s="214" t="e">
        <f>IF(ISBLANK(#REF!),"",#REF!)</f>
        <v>#REF!</v>
      </c>
      <c r="G730" s="214" t="e">
        <f>IF(ISBLANK(#REF!),"",#REF!)</f>
        <v>#REF!</v>
      </c>
      <c r="H730" s="215" t="e">
        <f>IF(ISBLANK(#REF!),"",#REF!)</f>
        <v>#REF!</v>
      </c>
      <c r="I730" s="214" t="e">
        <f>IF(ISBLANK(#REF!),"",#REF!)</f>
        <v>#REF!</v>
      </c>
      <c r="J730" s="216" t="e">
        <f>IF(ISBLANK(#REF!),"",#REF!)</f>
        <v>#REF!</v>
      </c>
      <c r="K730" s="217" t="e">
        <f>IF(ISBLANK(#REF!),"",#REF!)</f>
        <v>#REF!</v>
      </c>
      <c r="L730" s="217" t="e">
        <f>IF(ISBLANK(#REF!),"",#REF!)</f>
        <v>#REF!</v>
      </c>
      <c r="M730" s="218" t="e">
        <f>IF(ISBLANK(#REF!),"",#REF!)</f>
        <v>#REF!</v>
      </c>
      <c r="N730" s="218" t="e">
        <f>IF(ISBLANK(#REF!),"",#REF!)</f>
        <v>#REF!</v>
      </c>
      <c r="O730" s="220" t="str">
        <f>IFERROR(VLOOKUP(_xlfn.CONCAT('Team Roster - Final'!$A730," : ",'Team Roster - Final'!$BM730),'Rate Calculations'!$C$4:$G$1100,5,FALSE),"")</f>
        <v/>
      </c>
      <c r="P730" s="225">
        <f>IF(ISBLANK('Rate Calculations'!$H732),"",'Rate Calculations'!$H732)</f>
        <v>1.7500000000000002E-2</v>
      </c>
      <c r="Q730" s="220" t="str">
        <f t="shared" si="188"/>
        <v/>
      </c>
      <c r="R730" s="221">
        <f>IF(ISBLANK('Rate Calculations'!$J732),"",'Rate Calculations'!$J732)</f>
        <v>3.5000000000000003E-2</v>
      </c>
      <c r="S730" s="220" t="str">
        <f t="shared" si="189"/>
        <v/>
      </c>
      <c r="T730" s="225" t="str">
        <f>IFERROR(VLOOKUP(_xlfn.CONCAT('Team Roster - Final'!$A730," : ",'Team Roster - Final'!$BM730),'Rate Calculations'!$C$4:$S$1100,10,FALSE),"")</f>
        <v/>
      </c>
      <c r="U730" s="225" t="str">
        <f>IFERROR(VLOOKUP(_xlfn.CONCAT('Team Roster - Final'!$A730," : ",'Team Roster - Final'!$BM730),'Rate Calculations'!$C$4:$S$1100,11,FALSE),"")</f>
        <v/>
      </c>
      <c r="V730" s="222" t="str">
        <f t="shared" si="190"/>
        <v/>
      </c>
      <c r="W730" s="222" t="str">
        <f t="shared" si="191"/>
        <v/>
      </c>
      <c r="X730" s="223" t="str">
        <f>IFERROR(VLOOKUP(_xlfn.CONCAT('Team Roster - Final'!$A730," : ",'Team Roster - Final'!$BM730),'Rate Calculations'!$C$4:$S$1100,14,FALSE),"")</f>
        <v/>
      </c>
      <c r="Y730" s="222" t="str">
        <f t="shared" si="192"/>
        <v/>
      </c>
      <c r="Z730" s="222" t="str">
        <f t="shared" si="193"/>
        <v/>
      </c>
      <c r="AA730" s="224" t="str">
        <f>IFERROR(IF(#REF!="Yes",$Y730, $Y730+$Q730*0.5),"")</f>
        <v/>
      </c>
      <c r="AB730" s="224" t="str">
        <f>IFERROR(IF(#REF!="Yes",$Z730, $Z730+$S730*0.5),"")</f>
        <v/>
      </c>
      <c r="AC730" s="220" t="str">
        <f>IFERROR(VLOOKUP(_xlfn.CONCAT('Team Roster - Final'!$A730," : ",'Team Roster - Final'!$BM730),'Rate Calculations'!$C$4:$U$1100,19,FALSE),"")</f>
        <v/>
      </c>
      <c r="AD730" s="220" t="str">
        <f t="shared" si="194"/>
        <v/>
      </c>
      <c r="AE730" s="220" t="str">
        <f t="shared" si="195"/>
        <v/>
      </c>
      <c r="AF730" s="225" t="str">
        <f>IFERROR(VLOOKUP(_xlfn.CONCAT('Team Roster - Final'!$A730," : ",'Team Roster - Final'!$BM730),'Rate Calculations'!$C$4:$AB$1100,22,FALSE),"")</f>
        <v/>
      </c>
      <c r="AG730" s="225" t="str">
        <f>IFERROR(VLOOKUP(_xlfn.CONCAT('Team Roster - Final'!$A730," : ",'Team Roster - Final'!$BM730),'Rate Calculations'!$C$4:$AB$1100,23,FALSE),"")</f>
        <v/>
      </c>
      <c r="AH730" s="222" t="str">
        <f t="shared" si="196"/>
        <v/>
      </c>
      <c r="AI730" s="222" t="str">
        <f t="shared" si="197"/>
        <v/>
      </c>
      <c r="AJ730" s="223" t="str">
        <f>Table1[[#This Row],[Home Office
Net Fee %]]</f>
        <v/>
      </c>
      <c r="AK730" s="222" t="str">
        <f t="shared" si="198"/>
        <v/>
      </c>
      <c r="AL730" s="222" t="str">
        <f t="shared" si="199"/>
        <v/>
      </c>
      <c r="AM730" s="215" t="str">
        <f>IFERROR(IF(#REF!="Yes",$AK730,($AK730+$AD730*0.5)),"")</f>
        <v/>
      </c>
      <c r="AN730" s="215" t="str">
        <f>IFERROR(IF(#REF!="Yes",$AL730,($AL730+$AE730*0.5)),"")</f>
        <v/>
      </c>
      <c r="AO730" s="374" t="str">
        <f>IF(ISBLANK('Team Roster Proposed - FBR'!Q731),"",'Team Roster Proposed - FBR'!Q731)</f>
        <v/>
      </c>
      <c r="AP730" s="226" t="e">
        <f>IF(ISBLANK(#REF!),"",#REF!)</f>
        <v>#REF!</v>
      </c>
      <c r="AQ730" s="226" t="e">
        <f>IF(ISBLANK(#REF!),"",#REF!)</f>
        <v>#REF!</v>
      </c>
      <c r="AR730" s="226" t="e">
        <f>IF(ISBLANK(#REF!),"",#REF!)</f>
        <v>#REF!</v>
      </c>
      <c r="AS730" s="219" t="e">
        <f>IF(ISBLANK(#REF!),"",#REF!)</f>
        <v>#REF!</v>
      </c>
      <c r="AT730" s="219" t="e">
        <f>IF(ISBLANK(#REF!),"",#REF!)</f>
        <v>#REF!</v>
      </c>
      <c r="AU730" s="219" t="e">
        <f>IF(ISBLANK(#REF!),"",#REF!)</f>
        <v>#REF!</v>
      </c>
      <c r="AV730" s="219" t="e">
        <f>IF(ISBLANK(#REF!),"",#REF!)</f>
        <v>#REF!</v>
      </c>
      <c r="AW730" s="219" t="e">
        <f>IF(ISBLANK(#REF!),"",#REF!)</f>
        <v>#REF!</v>
      </c>
      <c r="AX730" s="219" t="e">
        <f>IF(ISBLANK(#REF!),"",#REF!)</f>
        <v>#REF!</v>
      </c>
      <c r="AY730" s="226" t="e">
        <f>IF(ISBLANK(#REF!),"",#REF!)</f>
        <v>#REF!</v>
      </c>
      <c r="AZ730" s="219" t="e">
        <f>IF(ISBLANK(#REF!),"",#REF!)</f>
        <v>#REF!</v>
      </c>
      <c r="BA730" s="219" t="e">
        <f>IF(ISBLANK(#REF!),"",#REF!)</f>
        <v>#REF!</v>
      </c>
      <c r="BB730" s="219" t="e">
        <f>IF(ISBLANK(#REF!),"",#REF!)</f>
        <v>#REF!</v>
      </c>
      <c r="BC730" s="219" t="e">
        <f>IF(ISBLANK(#REF!),"",#REF!)</f>
        <v>#REF!</v>
      </c>
      <c r="BD730" s="219" t="e">
        <f>IF(ISBLANK(#REF!),"",#REF!)</f>
        <v>#REF!</v>
      </c>
      <c r="BE730" s="219" t="e">
        <f>IF(ISBLANK(#REF!),"",#REF!)</f>
        <v>#REF!</v>
      </c>
      <c r="BF730" s="219" t="e">
        <f>IF(ISBLANK(#REF!),"",#REF!)</f>
        <v>#REF!</v>
      </c>
      <c r="BG730" s="219" t="e">
        <f>IF(ISBLANK(#REF!),"",#REF!)</f>
        <v>#REF!</v>
      </c>
      <c r="BH730" s="219" t="e">
        <f>IF(ISBLANK(#REF!),"",#REF!)</f>
        <v>#REF!</v>
      </c>
      <c r="BI730" s="219" t="e">
        <f>IF(ISBLANK(#REF!),"",#REF!)</f>
        <v>#REF!</v>
      </c>
      <c r="BJ730" s="219" t="e">
        <f>IF(ISBLANK(#REF!),"",#REF!)</f>
        <v>#REF!</v>
      </c>
      <c r="BK730" s="219" t="e">
        <f>IF(ISBLANK(#REF!),"",#REF!)</f>
        <v>#REF!</v>
      </c>
      <c r="BL730" s="219" t="e">
        <f>IF(ISBLANK(#REF!),"",#REF!)</f>
        <v>#REF!</v>
      </c>
      <c r="BM730" s="219" t="e">
        <f>IF(ISBLANK(#REF!),"",#REF!)</f>
        <v>#REF!</v>
      </c>
      <c r="BN730" s="219" t="e">
        <f>IF(ISBLANK(#REF!),"",#REF!)</f>
        <v>#REF!</v>
      </c>
      <c r="BO730" s="227" t="e">
        <f t="shared" si="200"/>
        <v>#REF!</v>
      </c>
      <c r="BP730" s="228" t="str">
        <f t="shared" si="203"/>
        <v/>
      </c>
      <c r="BQ730" s="229" t="str">
        <f t="shared" si="187"/>
        <v/>
      </c>
      <c r="BR730" s="228" t="e">
        <f t="shared" si="201"/>
        <v>#REF!</v>
      </c>
      <c r="BS730" s="230" t="e">
        <f t="shared" si="202"/>
        <v>#REF!</v>
      </c>
    </row>
    <row r="731" spans="1:71">
      <c r="A731" s="213" t="e">
        <f>IF(ISBLANK(#REF!),"",#REF!)</f>
        <v>#REF!</v>
      </c>
      <c r="B731" s="214" t="e">
        <f>IF(ISBLANK(#REF!),"",#REF!)</f>
        <v>#REF!</v>
      </c>
      <c r="C731" s="214" t="e">
        <f>IF(ISBLANK(#REF!),"",#REF!)</f>
        <v>#REF!</v>
      </c>
      <c r="D731" s="214" t="e">
        <f>IF(ISBLANK(#REF!),"",#REF!)</f>
        <v>#REF!</v>
      </c>
      <c r="E731" s="214" t="e">
        <f>IF(ISBLANK(#REF!),"",#REF!)</f>
        <v>#REF!</v>
      </c>
      <c r="F731" s="214" t="e">
        <f>IF(ISBLANK(#REF!),"",#REF!)</f>
        <v>#REF!</v>
      </c>
      <c r="G731" s="214" t="e">
        <f>IF(ISBLANK(#REF!),"",#REF!)</f>
        <v>#REF!</v>
      </c>
      <c r="H731" s="215" t="e">
        <f>IF(ISBLANK(#REF!),"",#REF!)</f>
        <v>#REF!</v>
      </c>
      <c r="I731" s="214" t="e">
        <f>IF(ISBLANK(#REF!),"",#REF!)</f>
        <v>#REF!</v>
      </c>
      <c r="J731" s="216" t="e">
        <f>IF(ISBLANK(#REF!),"",#REF!)</f>
        <v>#REF!</v>
      </c>
      <c r="K731" s="217" t="e">
        <f>IF(ISBLANK(#REF!),"",#REF!)</f>
        <v>#REF!</v>
      </c>
      <c r="L731" s="217" t="e">
        <f>IF(ISBLANK(#REF!),"",#REF!)</f>
        <v>#REF!</v>
      </c>
      <c r="M731" s="218" t="e">
        <f>IF(ISBLANK(#REF!),"",#REF!)</f>
        <v>#REF!</v>
      </c>
      <c r="N731" s="218" t="e">
        <f>IF(ISBLANK(#REF!),"",#REF!)</f>
        <v>#REF!</v>
      </c>
      <c r="O731" s="220" t="str">
        <f>IFERROR(VLOOKUP(_xlfn.CONCAT('Team Roster - Final'!$A731," : ",'Team Roster - Final'!$BM731),'Rate Calculations'!$C$4:$G$1100,5,FALSE),"")</f>
        <v/>
      </c>
      <c r="P731" s="225">
        <f>IF(ISBLANK('Rate Calculations'!$H733),"",'Rate Calculations'!$H733)</f>
        <v>1.7500000000000002E-2</v>
      </c>
      <c r="Q731" s="220" t="str">
        <f t="shared" si="188"/>
        <v/>
      </c>
      <c r="R731" s="221">
        <f>IF(ISBLANK('Rate Calculations'!$J733),"",'Rate Calculations'!$J733)</f>
        <v>3.5000000000000003E-2</v>
      </c>
      <c r="S731" s="220" t="str">
        <f t="shared" si="189"/>
        <v/>
      </c>
      <c r="T731" s="225" t="str">
        <f>IFERROR(VLOOKUP(_xlfn.CONCAT('Team Roster - Final'!$A731," : ",'Team Roster - Final'!$BM731),'Rate Calculations'!$C$4:$S$1100,10,FALSE),"")</f>
        <v/>
      </c>
      <c r="U731" s="225" t="str">
        <f>IFERROR(VLOOKUP(_xlfn.CONCAT('Team Roster - Final'!$A731," : ",'Team Roster - Final'!$BM731),'Rate Calculations'!$C$4:$S$1100,11,FALSE),"")</f>
        <v/>
      </c>
      <c r="V731" s="222" t="str">
        <f t="shared" si="190"/>
        <v/>
      </c>
      <c r="W731" s="222" t="str">
        <f t="shared" si="191"/>
        <v/>
      </c>
      <c r="X731" s="223" t="str">
        <f>IFERROR(VLOOKUP(_xlfn.CONCAT('Team Roster - Final'!$A731," : ",'Team Roster - Final'!$BM731),'Rate Calculations'!$C$4:$S$1100,14,FALSE),"")</f>
        <v/>
      </c>
      <c r="Y731" s="222" t="str">
        <f t="shared" si="192"/>
        <v/>
      </c>
      <c r="Z731" s="222" t="str">
        <f t="shared" si="193"/>
        <v/>
      </c>
      <c r="AA731" s="224" t="str">
        <f>IFERROR(IF(#REF!="Yes",$Y731, $Y731+$Q731*0.5),"")</f>
        <v/>
      </c>
      <c r="AB731" s="224" t="str">
        <f>IFERROR(IF(#REF!="Yes",$Z731, $Z731+$S731*0.5),"")</f>
        <v/>
      </c>
      <c r="AC731" s="220" t="str">
        <f>IFERROR(VLOOKUP(_xlfn.CONCAT('Team Roster - Final'!$A731," : ",'Team Roster - Final'!$BM731),'Rate Calculations'!$C$4:$U$1100,19,FALSE),"")</f>
        <v/>
      </c>
      <c r="AD731" s="220" t="str">
        <f t="shared" si="194"/>
        <v/>
      </c>
      <c r="AE731" s="220" t="str">
        <f t="shared" si="195"/>
        <v/>
      </c>
      <c r="AF731" s="225" t="str">
        <f>IFERROR(VLOOKUP(_xlfn.CONCAT('Team Roster - Final'!$A731," : ",'Team Roster - Final'!$BM731),'Rate Calculations'!$C$4:$AB$1100,22,FALSE),"")</f>
        <v/>
      </c>
      <c r="AG731" s="225" t="str">
        <f>IFERROR(VLOOKUP(_xlfn.CONCAT('Team Roster - Final'!$A731," : ",'Team Roster - Final'!$BM731),'Rate Calculations'!$C$4:$AB$1100,23,FALSE),"")</f>
        <v/>
      </c>
      <c r="AH731" s="222" t="str">
        <f t="shared" si="196"/>
        <v/>
      </c>
      <c r="AI731" s="222" t="str">
        <f t="shared" si="197"/>
        <v/>
      </c>
      <c r="AJ731" s="223" t="str">
        <f>Table1[[#This Row],[Home Office
Net Fee %]]</f>
        <v/>
      </c>
      <c r="AK731" s="222" t="str">
        <f t="shared" si="198"/>
        <v/>
      </c>
      <c r="AL731" s="222" t="str">
        <f t="shared" si="199"/>
        <v/>
      </c>
      <c r="AM731" s="215" t="str">
        <f>IFERROR(IF(#REF!="Yes",$AK731,($AK731+$AD731*0.5)),"")</f>
        <v/>
      </c>
      <c r="AN731" s="215" t="str">
        <f>IFERROR(IF(#REF!="Yes",$AL731,($AL731+$AE731*0.5)),"")</f>
        <v/>
      </c>
      <c r="AO731" s="374" t="str">
        <f>IF(ISBLANK('Team Roster Proposed - FBR'!Q732),"",'Team Roster Proposed - FBR'!Q732)</f>
        <v/>
      </c>
      <c r="AP731" s="226" t="e">
        <f>IF(ISBLANK(#REF!),"",#REF!)</f>
        <v>#REF!</v>
      </c>
      <c r="AQ731" s="226" t="e">
        <f>IF(ISBLANK(#REF!),"",#REF!)</f>
        <v>#REF!</v>
      </c>
      <c r="AR731" s="226" t="e">
        <f>IF(ISBLANK(#REF!),"",#REF!)</f>
        <v>#REF!</v>
      </c>
      <c r="AS731" s="219" t="e">
        <f>IF(ISBLANK(#REF!),"",#REF!)</f>
        <v>#REF!</v>
      </c>
      <c r="AT731" s="219" t="e">
        <f>IF(ISBLANK(#REF!),"",#REF!)</f>
        <v>#REF!</v>
      </c>
      <c r="AU731" s="219" t="e">
        <f>IF(ISBLANK(#REF!),"",#REF!)</f>
        <v>#REF!</v>
      </c>
      <c r="AV731" s="219" t="e">
        <f>IF(ISBLANK(#REF!),"",#REF!)</f>
        <v>#REF!</v>
      </c>
      <c r="AW731" s="219" t="e">
        <f>IF(ISBLANK(#REF!),"",#REF!)</f>
        <v>#REF!</v>
      </c>
      <c r="AX731" s="219" t="e">
        <f>IF(ISBLANK(#REF!),"",#REF!)</f>
        <v>#REF!</v>
      </c>
      <c r="AY731" s="226" t="e">
        <f>IF(ISBLANK(#REF!),"",#REF!)</f>
        <v>#REF!</v>
      </c>
      <c r="AZ731" s="219" t="e">
        <f>IF(ISBLANK(#REF!),"",#REF!)</f>
        <v>#REF!</v>
      </c>
      <c r="BA731" s="219" t="e">
        <f>IF(ISBLANK(#REF!),"",#REF!)</f>
        <v>#REF!</v>
      </c>
      <c r="BB731" s="219" t="e">
        <f>IF(ISBLANK(#REF!),"",#REF!)</f>
        <v>#REF!</v>
      </c>
      <c r="BC731" s="219" t="e">
        <f>IF(ISBLANK(#REF!),"",#REF!)</f>
        <v>#REF!</v>
      </c>
      <c r="BD731" s="219" t="e">
        <f>IF(ISBLANK(#REF!),"",#REF!)</f>
        <v>#REF!</v>
      </c>
      <c r="BE731" s="219" t="e">
        <f>IF(ISBLANK(#REF!),"",#REF!)</f>
        <v>#REF!</v>
      </c>
      <c r="BF731" s="219" t="e">
        <f>IF(ISBLANK(#REF!),"",#REF!)</f>
        <v>#REF!</v>
      </c>
      <c r="BG731" s="219" t="e">
        <f>IF(ISBLANK(#REF!),"",#REF!)</f>
        <v>#REF!</v>
      </c>
      <c r="BH731" s="219" t="e">
        <f>IF(ISBLANK(#REF!),"",#REF!)</f>
        <v>#REF!</v>
      </c>
      <c r="BI731" s="219" t="e">
        <f>IF(ISBLANK(#REF!),"",#REF!)</f>
        <v>#REF!</v>
      </c>
      <c r="BJ731" s="219" t="e">
        <f>IF(ISBLANK(#REF!),"",#REF!)</f>
        <v>#REF!</v>
      </c>
      <c r="BK731" s="219" t="e">
        <f>IF(ISBLANK(#REF!),"",#REF!)</f>
        <v>#REF!</v>
      </c>
      <c r="BL731" s="219" t="e">
        <f>IF(ISBLANK(#REF!),"",#REF!)</f>
        <v>#REF!</v>
      </c>
      <c r="BM731" s="219" t="e">
        <f>IF(ISBLANK(#REF!),"",#REF!)</f>
        <v>#REF!</v>
      </c>
      <c r="BN731" s="219" t="e">
        <f>IF(ISBLANK(#REF!),"",#REF!)</f>
        <v>#REF!</v>
      </c>
      <c r="BO731" s="227" t="e">
        <f t="shared" si="200"/>
        <v>#REF!</v>
      </c>
      <c r="BP731" s="228" t="str">
        <f t="shared" si="203"/>
        <v/>
      </c>
      <c r="BQ731" s="229" t="str">
        <f t="shared" si="187"/>
        <v/>
      </c>
      <c r="BR731" s="228" t="e">
        <f t="shared" si="201"/>
        <v>#REF!</v>
      </c>
      <c r="BS731" s="230" t="e">
        <f t="shared" si="202"/>
        <v>#REF!</v>
      </c>
    </row>
    <row r="732" spans="1:71">
      <c r="A732" s="213" t="e">
        <f>IF(ISBLANK(#REF!),"",#REF!)</f>
        <v>#REF!</v>
      </c>
      <c r="B732" s="214" t="e">
        <f>IF(ISBLANK(#REF!),"",#REF!)</f>
        <v>#REF!</v>
      </c>
      <c r="C732" s="214" t="e">
        <f>IF(ISBLANK(#REF!),"",#REF!)</f>
        <v>#REF!</v>
      </c>
      <c r="D732" s="214" t="e">
        <f>IF(ISBLANK(#REF!),"",#REF!)</f>
        <v>#REF!</v>
      </c>
      <c r="E732" s="214" t="e">
        <f>IF(ISBLANK(#REF!),"",#REF!)</f>
        <v>#REF!</v>
      </c>
      <c r="F732" s="214" t="e">
        <f>IF(ISBLANK(#REF!),"",#REF!)</f>
        <v>#REF!</v>
      </c>
      <c r="G732" s="214" t="e">
        <f>IF(ISBLANK(#REF!),"",#REF!)</f>
        <v>#REF!</v>
      </c>
      <c r="H732" s="215" t="e">
        <f>IF(ISBLANK(#REF!),"",#REF!)</f>
        <v>#REF!</v>
      </c>
      <c r="I732" s="214" t="e">
        <f>IF(ISBLANK(#REF!),"",#REF!)</f>
        <v>#REF!</v>
      </c>
      <c r="J732" s="216" t="e">
        <f>IF(ISBLANK(#REF!),"",#REF!)</f>
        <v>#REF!</v>
      </c>
      <c r="K732" s="217" t="e">
        <f>IF(ISBLANK(#REF!),"",#REF!)</f>
        <v>#REF!</v>
      </c>
      <c r="L732" s="217" t="e">
        <f>IF(ISBLANK(#REF!),"",#REF!)</f>
        <v>#REF!</v>
      </c>
      <c r="M732" s="218" t="e">
        <f>IF(ISBLANK(#REF!),"",#REF!)</f>
        <v>#REF!</v>
      </c>
      <c r="N732" s="218" t="e">
        <f>IF(ISBLANK(#REF!),"",#REF!)</f>
        <v>#REF!</v>
      </c>
      <c r="O732" s="220" t="str">
        <f>IFERROR(VLOOKUP(_xlfn.CONCAT('Team Roster - Final'!$A732," : ",'Team Roster - Final'!$BM732),'Rate Calculations'!$C$4:$G$1100,5,FALSE),"")</f>
        <v/>
      </c>
      <c r="P732" s="225">
        <f>IF(ISBLANK('Rate Calculations'!$H734),"",'Rate Calculations'!$H734)</f>
        <v>1.7500000000000002E-2</v>
      </c>
      <c r="Q732" s="220" t="str">
        <f t="shared" si="188"/>
        <v/>
      </c>
      <c r="R732" s="221">
        <f>IF(ISBLANK('Rate Calculations'!$J734),"",'Rate Calculations'!$J734)</f>
        <v>3.5000000000000003E-2</v>
      </c>
      <c r="S732" s="220" t="str">
        <f t="shared" si="189"/>
        <v/>
      </c>
      <c r="T732" s="225" t="str">
        <f>IFERROR(VLOOKUP(_xlfn.CONCAT('Team Roster - Final'!$A732," : ",'Team Roster - Final'!$BM732),'Rate Calculations'!$C$4:$S$1100,10,FALSE),"")</f>
        <v/>
      </c>
      <c r="U732" s="225" t="str">
        <f>IFERROR(VLOOKUP(_xlfn.CONCAT('Team Roster - Final'!$A732," : ",'Team Roster - Final'!$BM732),'Rate Calculations'!$C$4:$S$1100,11,FALSE),"")</f>
        <v/>
      </c>
      <c r="V732" s="222" t="str">
        <f t="shared" si="190"/>
        <v/>
      </c>
      <c r="W732" s="222" t="str">
        <f t="shared" si="191"/>
        <v/>
      </c>
      <c r="X732" s="223" t="str">
        <f>IFERROR(VLOOKUP(_xlfn.CONCAT('Team Roster - Final'!$A732," : ",'Team Roster - Final'!$BM732),'Rate Calculations'!$C$4:$S$1100,14,FALSE),"")</f>
        <v/>
      </c>
      <c r="Y732" s="222" t="str">
        <f t="shared" si="192"/>
        <v/>
      </c>
      <c r="Z732" s="222" t="str">
        <f t="shared" si="193"/>
        <v/>
      </c>
      <c r="AA732" s="224" t="str">
        <f>IFERROR(IF(#REF!="Yes",$Y732, $Y732+$Q732*0.5),"")</f>
        <v/>
      </c>
      <c r="AB732" s="224" t="str">
        <f>IFERROR(IF(#REF!="Yes",$Z732, $Z732+$S732*0.5),"")</f>
        <v/>
      </c>
      <c r="AC732" s="220" t="str">
        <f>IFERROR(VLOOKUP(_xlfn.CONCAT('Team Roster - Final'!$A732," : ",'Team Roster - Final'!$BM732),'Rate Calculations'!$C$4:$U$1100,19,FALSE),"")</f>
        <v/>
      </c>
      <c r="AD732" s="220" t="str">
        <f t="shared" si="194"/>
        <v/>
      </c>
      <c r="AE732" s="220" t="str">
        <f t="shared" si="195"/>
        <v/>
      </c>
      <c r="AF732" s="225" t="str">
        <f>IFERROR(VLOOKUP(_xlfn.CONCAT('Team Roster - Final'!$A732," : ",'Team Roster - Final'!$BM732),'Rate Calculations'!$C$4:$AB$1100,22,FALSE),"")</f>
        <v/>
      </c>
      <c r="AG732" s="225" t="str">
        <f>IFERROR(VLOOKUP(_xlfn.CONCAT('Team Roster - Final'!$A732," : ",'Team Roster - Final'!$BM732),'Rate Calculations'!$C$4:$AB$1100,23,FALSE),"")</f>
        <v/>
      </c>
      <c r="AH732" s="222" t="str">
        <f t="shared" si="196"/>
        <v/>
      </c>
      <c r="AI732" s="222" t="str">
        <f t="shared" si="197"/>
        <v/>
      </c>
      <c r="AJ732" s="223" t="str">
        <f>Table1[[#This Row],[Home Office
Net Fee %]]</f>
        <v/>
      </c>
      <c r="AK732" s="222" t="str">
        <f t="shared" si="198"/>
        <v/>
      </c>
      <c r="AL732" s="222" t="str">
        <f t="shared" si="199"/>
        <v/>
      </c>
      <c r="AM732" s="215" t="str">
        <f>IFERROR(IF(#REF!="Yes",$AK732,($AK732+$AD732*0.5)),"")</f>
        <v/>
      </c>
      <c r="AN732" s="215" t="str">
        <f>IFERROR(IF(#REF!="Yes",$AL732,($AL732+$AE732*0.5)),"")</f>
        <v/>
      </c>
      <c r="AO732" s="374" t="str">
        <f>IF(ISBLANK('Team Roster Proposed - FBR'!Q733),"",'Team Roster Proposed - FBR'!Q733)</f>
        <v/>
      </c>
      <c r="AP732" s="226" t="e">
        <f>IF(ISBLANK(#REF!),"",#REF!)</f>
        <v>#REF!</v>
      </c>
      <c r="AQ732" s="226" t="e">
        <f>IF(ISBLANK(#REF!),"",#REF!)</f>
        <v>#REF!</v>
      </c>
      <c r="AR732" s="226" t="e">
        <f>IF(ISBLANK(#REF!),"",#REF!)</f>
        <v>#REF!</v>
      </c>
      <c r="AS732" s="219" t="e">
        <f>IF(ISBLANK(#REF!),"",#REF!)</f>
        <v>#REF!</v>
      </c>
      <c r="AT732" s="219" t="e">
        <f>IF(ISBLANK(#REF!),"",#REF!)</f>
        <v>#REF!</v>
      </c>
      <c r="AU732" s="219" t="e">
        <f>IF(ISBLANK(#REF!),"",#REF!)</f>
        <v>#REF!</v>
      </c>
      <c r="AV732" s="219" t="e">
        <f>IF(ISBLANK(#REF!),"",#REF!)</f>
        <v>#REF!</v>
      </c>
      <c r="AW732" s="219" t="e">
        <f>IF(ISBLANK(#REF!),"",#REF!)</f>
        <v>#REF!</v>
      </c>
      <c r="AX732" s="219" t="e">
        <f>IF(ISBLANK(#REF!),"",#REF!)</f>
        <v>#REF!</v>
      </c>
      <c r="AY732" s="226" t="e">
        <f>IF(ISBLANK(#REF!),"",#REF!)</f>
        <v>#REF!</v>
      </c>
      <c r="AZ732" s="219" t="e">
        <f>IF(ISBLANK(#REF!),"",#REF!)</f>
        <v>#REF!</v>
      </c>
      <c r="BA732" s="219" t="e">
        <f>IF(ISBLANK(#REF!),"",#REF!)</f>
        <v>#REF!</v>
      </c>
      <c r="BB732" s="219" t="e">
        <f>IF(ISBLANK(#REF!),"",#REF!)</f>
        <v>#REF!</v>
      </c>
      <c r="BC732" s="219" t="e">
        <f>IF(ISBLANK(#REF!),"",#REF!)</f>
        <v>#REF!</v>
      </c>
      <c r="BD732" s="219" t="e">
        <f>IF(ISBLANK(#REF!),"",#REF!)</f>
        <v>#REF!</v>
      </c>
      <c r="BE732" s="219" t="e">
        <f>IF(ISBLANK(#REF!),"",#REF!)</f>
        <v>#REF!</v>
      </c>
      <c r="BF732" s="219" t="e">
        <f>IF(ISBLANK(#REF!),"",#REF!)</f>
        <v>#REF!</v>
      </c>
      <c r="BG732" s="219" t="e">
        <f>IF(ISBLANK(#REF!),"",#REF!)</f>
        <v>#REF!</v>
      </c>
      <c r="BH732" s="219" t="e">
        <f>IF(ISBLANK(#REF!),"",#REF!)</f>
        <v>#REF!</v>
      </c>
      <c r="BI732" s="219" t="e">
        <f>IF(ISBLANK(#REF!),"",#REF!)</f>
        <v>#REF!</v>
      </c>
      <c r="BJ732" s="219" t="e">
        <f>IF(ISBLANK(#REF!),"",#REF!)</f>
        <v>#REF!</v>
      </c>
      <c r="BK732" s="219" t="e">
        <f>IF(ISBLANK(#REF!),"",#REF!)</f>
        <v>#REF!</v>
      </c>
      <c r="BL732" s="219" t="e">
        <f>IF(ISBLANK(#REF!),"",#REF!)</f>
        <v>#REF!</v>
      </c>
      <c r="BM732" s="219" t="e">
        <f>IF(ISBLANK(#REF!),"",#REF!)</f>
        <v>#REF!</v>
      </c>
      <c r="BN732" s="219" t="e">
        <f>IF(ISBLANK(#REF!),"",#REF!)</f>
        <v>#REF!</v>
      </c>
      <c r="BO732" s="227" t="e">
        <f t="shared" si="200"/>
        <v>#REF!</v>
      </c>
      <c r="BP732" s="228" t="str">
        <f t="shared" si="203"/>
        <v/>
      </c>
      <c r="BQ732" s="229" t="str">
        <f t="shared" si="187"/>
        <v/>
      </c>
      <c r="BR732" s="228" t="e">
        <f t="shared" si="201"/>
        <v>#REF!</v>
      </c>
      <c r="BS732" s="230" t="e">
        <f t="shared" si="202"/>
        <v>#REF!</v>
      </c>
    </row>
    <row r="733" spans="1:71">
      <c r="A733" s="213" t="e">
        <f>IF(ISBLANK(#REF!),"",#REF!)</f>
        <v>#REF!</v>
      </c>
      <c r="B733" s="214" t="e">
        <f>IF(ISBLANK(#REF!),"",#REF!)</f>
        <v>#REF!</v>
      </c>
      <c r="C733" s="214" t="e">
        <f>IF(ISBLANK(#REF!),"",#REF!)</f>
        <v>#REF!</v>
      </c>
      <c r="D733" s="214" t="e">
        <f>IF(ISBLANK(#REF!),"",#REF!)</f>
        <v>#REF!</v>
      </c>
      <c r="E733" s="214" t="e">
        <f>IF(ISBLANK(#REF!),"",#REF!)</f>
        <v>#REF!</v>
      </c>
      <c r="F733" s="214" t="e">
        <f>IF(ISBLANK(#REF!),"",#REF!)</f>
        <v>#REF!</v>
      </c>
      <c r="G733" s="214" t="e">
        <f>IF(ISBLANK(#REF!),"",#REF!)</f>
        <v>#REF!</v>
      </c>
      <c r="H733" s="215" t="e">
        <f>IF(ISBLANK(#REF!),"",#REF!)</f>
        <v>#REF!</v>
      </c>
      <c r="I733" s="214" t="e">
        <f>IF(ISBLANK(#REF!),"",#REF!)</f>
        <v>#REF!</v>
      </c>
      <c r="J733" s="216" t="e">
        <f>IF(ISBLANK(#REF!),"",#REF!)</f>
        <v>#REF!</v>
      </c>
      <c r="K733" s="217" t="e">
        <f>IF(ISBLANK(#REF!),"",#REF!)</f>
        <v>#REF!</v>
      </c>
      <c r="L733" s="217" t="e">
        <f>IF(ISBLANK(#REF!),"",#REF!)</f>
        <v>#REF!</v>
      </c>
      <c r="M733" s="218" t="e">
        <f>IF(ISBLANK(#REF!),"",#REF!)</f>
        <v>#REF!</v>
      </c>
      <c r="N733" s="218" t="e">
        <f>IF(ISBLANK(#REF!),"",#REF!)</f>
        <v>#REF!</v>
      </c>
      <c r="O733" s="220" t="str">
        <f>IFERROR(VLOOKUP(_xlfn.CONCAT('Team Roster - Final'!$A733," : ",'Team Roster - Final'!$BM733),'Rate Calculations'!$C$4:$G$1100,5,FALSE),"")</f>
        <v/>
      </c>
      <c r="P733" s="225">
        <f>IF(ISBLANK('Rate Calculations'!$H735),"",'Rate Calculations'!$H735)</f>
        <v>1.7500000000000002E-2</v>
      </c>
      <c r="Q733" s="220" t="str">
        <f t="shared" si="188"/>
        <v/>
      </c>
      <c r="R733" s="221">
        <f>IF(ISBLANK('Rate Calculations'!$J735),"",'Rate Calculations'!$J735)</f>
        <v>3.5000000000000003E-2</v>
      </c>
      <c r="S733" s="220" t="str">
        <f t="shared" si="189"/>
        <v/>
      </c>
      <c r="T733" s="225" t="str">
        <f>IFERROR(VLOOKUP(_xlfn.CONCAT('Team Roster - Final'!$A733," : ",'Team Roster - Final'!$BM733),'Rate Calculations'!$C$4:$S$1100,10,FALSE),"")</f>
        <v/>
      </c>
      <c r="U733" s="225" t="str">
        <f>IFERROR(VLOOKUP(_xlfn.CONCAT('Team Roster - Final'!$A733," : ",'Team Roster - Final'!$BM733),'Rate Calculations'!$C$4:$S$1100,11,FALSE),"")</f>
        <v/>
      </c>
      <c r="V733" s="222" t="str">
        <f t="shared" si="190"/>
        <v/>
      </c>
      <c r="W733" s="222" t="str">
        <f t="shared" si="191"/>
        <v/>
      </c>
      <c r="X733" s="223" t="str">
        <f>IFERROR(VLOOKUP(_xlfn.CONCAT('Team Roster - Final'!$A733," : ",'Team Roster - Final'!$BM733),'Rate Calculations'!$C$4:$S$1100,14,FALSE),"")</f>
        <v/>
      </c>
      <c r="Y733" s="222" t="str">
        <f t="shared" si="192"/>
        <v/>
      </c>
      <c r="Z733" s="222" t="str">
        <f t="shared" si="193"/>
        <v/>
      </c>
      <c r="AA733" s="224" t="str">
        <f>IFERROR(IF(#REF!="Yes",$Y733, $Y733+$Q733*0.5),"")</f>
        <v/>
      </c>
      <c r="AB733" s="224" t="str">
        <f>IFERROR(IF(#REF!="Yes",$Z733, $Z733+$S733*0.5),"")</f>
        <v/>
      </c>
      <c r="AC733" s="220" t="str">
        <f>IFERROR(VLOOKUP(_xlfn.CONCAT('Team Roster - Final'!$A733," : ",'Team Roster - Final'!$BM733),'Rate Calculations'!$C$4:$U$1100,19,FALSE),"")</f>
        <v/>
      </c>
      <c r="AD733" s="220" t="str">
        <f t="shared" si="194"/>
        <v/>
      </c>
      <c r="AE733" s="220" t="str">
        <f t="shared" si="195"/>
        <v/>
      </c>
      <c r="AF733" s="225" t="str">
        <f>IFERROR(VLOOKUP(_xlfn.CONCAT('Team Roster - Final'!$A733," : ",'Team Roster - Final'!$BM733),'Rate Calculations'!$C$4:$AB$1100,22,FALSE),"")</f>
        <v/>
      </c>
      <c r="AG733" s="225" t="str">
        <f>IFERROR(VLOOKUP(_xlfn.CONCAT('Team Roster - Final'!$A733," : ",'Team Roster - Final'!$BM733),'Rate Calculations'!$C$4:$AB$1100,23,FALSE),"")</f>
        <v/>
      </c>
      <c r="AH733" s="222" t="str">
        <f t="shared" si="196"/>
        <v/>
      </c>
      <c r="AI733" s="222" t="str">
        <f t="shared" si="197"/>
        <v/>
      </c>
      <c r="AJ733" s="223" t="str">
        <f>Table1[[#This Row],[Home Office
Net Fee %]]</f>
        <v/>
      </c>
      <c r="AK733" s="222" t="str">
        <f t="shared" si="198"/>
        <v/>
      </c>
      <c r="AL733" s="222" t="str">
        <f t="shared" si="199"/>
        <v/>
      </c>
      <c r="AM733" s="215" t="str">
        <f>IFERROR(IF(#REF!="Yes",$AK733,($AK733+$AD733*0.5)),"")</f>
        <v/>
      </c>
      <c r="AN733" s="215" t="str">
        <f>IFERROR(IF(#REF!="Yes",$AL733,($AL733+$AE733*0.5)),"")</f>
        <v/>
      </c>
      <c r="AO733" s="374" t="str">
        <f>IF(ISBLANK('Team Roster Proposed - FBR'!Q734),"",'Team Roster Proposed - FBR'!Q734)</f>
        <v/>
      </c>
      <c r="AP733" s="226" t="e">
        <f>IF(ISBLANK(#REF!),"",#REF!)</f>
        <v>#REF!</v>
      </c>
      <c r="AQ733" s="226" t="e">
        <f>IF(ISBLANK(#REF!),"",#REF!)</f>
        <v>#REF!</v>
      </c>
      <c r="AR733" s="226" t="e">
        <f>IF(ISBLANK(#REF!),"",#REF!)</f>
        <v>#REF!</v>
      </c>
      <c r="AS733" s="219" t="e">
        <f>IF(ISBLANK(#REF!),"",#REF!)</f>
        <v>#REF!</v>
      </c>
      <c r="AT733" s="219" t="e">
        <f>IF(ISBLANK(#REF!),"",#REF!)</f>
        <v>#REF!</v>
      </c>
      <c r="AU733" s="219" t="e">
        <f>IF(ISBLANK(#REF!),"",#REF!)</f>
        <v>#REF!</v>
      </c>
      <c r="AV733" s="219" t="e">
        <f>IF(ISBLANK(#REF!),"",#REF!)</f>
        <v>#REF!</v>
      </c>
      <c r="AW733" s="219" t="e">
        <f>IF(ISBLANK(#REF!),"",#REF!)</f>
        <v>#REF!</v>
      </c>
      <c r="AX733" s="219" t="e">
        <f>IF(ISBLANK(#REF!),"",#REF!)</f>
        <v>#REF!</v>
      </c>
      <c r="AY733" s="226" t="e">
        <f>IF(ISBLANK(#REF!),"",#REF!)</f>
        <v>#REF!</v>
      </c>
      <c r="AZ733" s="219" t="e">
        <f>IF(ISBLANK(#REF!),"",#REF!)</f>
        <v>#REF!</v>
      </c>
      <c r="BA733" s="219" t="e">
        <f>IF(ISBLANK(#REF!),"",#REF!)</f>
        <v>#REF!</v>
      </c>
      <c r="BB733" s="219" t="e">
        <f>IF(ISBLANK(#REF!),"",#REF!)</f>
        <v>#REF!</v>
      </c>
      <c r="BC733" s="219" t="e">
        <f>IF(ISBLANK(#REF!),"",#REF!)</f>
        <v>#REF!</v>
      </c>
      <c r="BD733" s="219" t="e">
        <f>IF(ISBLANK(#REF!),"",#REF!)</f>
        <v>#REF!</v>
      </c>
      <c r="BE733" s="219" t="e">
        <f>IF(ISBLANK(#REF!),"",#REF!)</f>
        <v>#REF!</v>
      </c>
      <c r="BF733" s="219" t="e">
        <f>IF(ISBLANK(#REF!),"",#REF!)</f>
        <v>#REF!</v>
      </c>
      <c r="BG733" s="219" t="e">
        <f>IF(ISBLANK(#REF!),"",#REF!)</f>
        <v>#REF!</v>
      </c>
      <c r="BH733" s="219" t="e">
        <f>IF(ISBLANK(#REF!),"",#REF!)</f>
        <v>#REF!</v>
      </c>
      <c r="BI733" s="219" t="e">
        <f>IF(ISBLANK(#REF!),"",#REF!)</f>
        <v>#REF!</v>
      </c>
      <c r="BJ733" s="219" t="e">
        <f>IF(ISBLANK(#REF!),"",#REF!)</f>
        <v>#REF!</v>
      </c>
      <c r="BK733" s="219" t="e">
        <f>IF(ISBLANK(#REF!),"",#REF!)</f>
        <v>#REF!</v>
      </c>
      <c r="BL733" s="219" t="e">
        <f>IF(ISBLANK(#REF!),"",#REF!)</f>
        <v>#REF!</v>
      </c>
      <c r="BM733" s="219" t="e">
        <f>IF(ISBLANK(#REF!),"",#REF!)</f>
        <v>#REF!</v>
      </c>
      <c r="BN733" s="219" t="e">
        <f>IF(ISBLANK(#REF!),"",#REF!)</f>
        <v>#REF!</v>
      </c>
      <c r="BO733" s="227" t="e">
        <f t="shared" si="200"/>
        <v>#REF!</v>
      </c>
      <c r="BP733" s="228" t="str">
        <f t="shared" si="203"/>
        <v/>
      </c>
      <c r="BQ733" s="229" t="str">
        <f t="shared" si="187"/>
        <v/>
      </c>
      <c r="BR733" s="228" t="e">
        <f t="shared" si="201"/>
        <v>#REF!</v>
      </c>
      <c r="BS733" s="230" t="e">
        <f t="shared" si="202"/>
        <v>#REF!</v>
      </c>
    </row>
    <row r="734" spans="1:71">
      <c r="A734" s="213" t="e">
        <f>IF(ISBLANK(#REF!),"",#REF!)</f>
        <v>#REF!</v>
      </c>
      <c r="B734" s="214" t="e">
        <f>IF(ISBLANK(#REF!),"",#REF!)</f>
        <v>#REF!</v>
      </c>
      <c r="C734" s="214" t="e">
        <f>IF(ISBLANK(#REF!),"",#REF!)</f>
        <v>#REF!</v>
      </c>
      <c r="D734" s="214" t="e">
        <f>IF(ISBLANK(#REF!),"",#REF!)</f>
        <v>#REF!</v>
      </c>
      <c r="E734" s="214" t="e">
        <f>IF(ISBLANK(#REF!),"",#REF!)</f>
        <v>#REF!</v>
      </c>
      <c r="F734" s="214" t="e">
        <f>IF(ISBLANK(#REF!),"",#REF!)</f>
        <v>#REF!</v>
      </c>
      <c r="G734" s="214" t="e">
        <f>IF(ISBLANK(#REF!),"",#REF!)</f>
        <v>#REF!</v>
      </c>
      <c r="H734" s="215" t="e">
        <f>IF(ISBLANK(#REF!),"",#REF!)</f>
        <v>#REF!</v>
      </c>
      <c r="I734" s="214" t="e">
        <f>IF(ISBLANK(#REF!),"",#REF!)</f>
        <v>#REF!</v>
      </c>
      <c r="J734" s="216" t="e">
        <f>IF(ISBLANK(#REF!),"",#REF!)</f>
        <v>#REF!</v>
      </c>
      <c r="K734" s="217" t="e">
        <f>IF(ISBLANK(#REF!),"",#REF!)</f>
        <v>#REF!</v>
      </c>
      <c r="L734" s="217" t="e">
        <f>IF(ISBLANK(#REF!),"",#REF!)</f>
        <v>#REF!</v>
      </c>
      <c r="M734" s="218" t="e">
        <f>IF(ISBLANK(#REF!),"",#REF!)</f>
        <v>#REF!</v>
      </c>
      <c r="N734" s="218" t="e">
        <f>IF(ISBLANK(#REF!),"",#REF!)</f>
        <v>#REF!</v>
      </c>
      <c r="O734" s="220" t="str">
        <f>IFERROR(VLOOKUP(_xlfn.CONCAT('Team Roster - Final'!$A734," : ",'Team Roster - Final'!$BM734),'Rate Calculations'!$C$4:$G$1100,5,FALSE),"")</f>
        <v/>
      </c>
      <c r="P734" s="225">
        <f>IF(ISBLANK('Rate Calculations'!$H736),"",'Rate Calculations'!$H736)</f>
        <v>1.7500000000000002E-2</v>
      </c>
      <c r="Q734" s="220" t="str">
        <f t="shared" si="188"/>
        <v/>
      </c>
      <c r="R734" s="221">
        <f>IF(ISBLANK('Rate Calculations'!$J736),"",'Rate Calculations'!$J736)</f>
        <v>3.5000000000000003E-2</v>
      </c>
      <c r="S734" s="220" t="str">
        <f t="shared" si="189"/>
        <v/>
      </c>
      <c r="T734" s="225" t="str">
        <f>IFERROR(VLOOKUP(_xlfn.CONCAT('Team Roster - Final'!$A734," : ",'Team Roster - Final'!$BM734),'Rate Calculations'!$C$4:$S$1100,10,FALSE),"")</f>
        <v/>
      </c>
      <c r="U734" s="225" t="str">
        <f>IFERROR(VLOOKUP(_xlfn.CONCAT('Team Roster - Final'!$A734," : ",'Team Roster - Final'!$BM734),'Rate Calculations'!$C$4:$S$1100,11,FALSE),"")</f>
        <v/>
      </c>
      <c r="V734" s="222" t="str">
        <f t="shared" si="190"/>
        <v/>
      </c>
      <c r="W734" s="222" t="str">
        <f t="shared" si="191"/>
        <v/>
      </c>
      <c r="X734" s="223" t="str">
        <f>IFERROR(VLOOKUP(_xlfn.CONCAT('Team Roster - Final'!$A734," : ",'Team Roster - Final'!$BM734),'Rate Calculations'!$C$4:$S$1100,14,FALSE),"")</f>
        <v/>
      </c>
      <c r="Y734" s="222" t="str">
        <f t="shared" si="192"/>
        <v/>
      </c>
      <c r="Z734" s="222" t="str">
        <f t="shared" si="193"/>
        <v/>
      </c>
      <c r="AA734" s="224" t="str">
        <f>IFERROR(IF(#REF!="Yes",$Y734, $Y734+$Q734*0.5),"")</f>
        <v/>
      </c>
      <c r="AB734" s="224" t="str">
        <f>IFERROR(IF(#REF!="Yes",$Z734, $Z734+$S734*0.5),"")</f>
        <v/>
      </c>
      <c r="AC734" s="220" t="str">
        <f>IFERROR(VLOOKUP(_xlfn.CONCAT('Team Roster - Final'!$A734," : ",'Team Roster - Final'!$BM734),'Rate Calculations'!$C$4:$U$1100,19,FALSE),"")</f>
        <v/>
      </c>
      <c r="AD734" s="220" t="str">
        <f t="shared" si="194"/>
        <v/>
      </c>
      <c r="AE734" s="220" t="str">
        <f t="shared" si="195"/>
        <v/>
      </c>
      <c r="AF734" s="225" t="str">
        <f>IFERROR(VLOOKUP(_xlfn.CONCAT('Team Roster - Final'!$A734," : ",'Team Roster - Final'!$BM734),'Rate Calculations'!$C$4:$AB$1100,22,FALSE),"")</f>
        <v/>
      </c>
      <c r="AG734" s="225" t="str">
        <f>IFERROR(VLOOKUP(_xlfn.CONCAT('Team Roster - Final'!$A734," : ",'Team Roster - Final'!$BM734),'Rate Calculations'!$C$4:$AB$1100,23,FALSE),"")</f>
        <v/>
      </c>
      <c r="AH734" s="222" t="str">
        <f t="shared" si="196"/>
        <v/>
      </c>
      <c r="AI734" s="222" t="str">
        <f t="shared" si="197"/>
        <v/>
      </c>
      <c r="AJ734" s="223" t="str">
        <f>Table1[[#This Row],[Home Office
Net Fee %]]</f>
        <v/>
      </c>
      <c r="AK734" s="222" t="str">
        <f t="shared" si="198"/>
        <v/>
      </c>
      <c r="AL734" s="222" t="str">
        <f t="shared" si="199"/>
        <v/>
      </c>
      <c r="AM734" s="215" t="str">
        <f>IFERROR(IF(#REF!="Yes",$AK734,($AK734+$AD734*0.5)),"")</f>
        <v/>
      </c>
      <c r="AN734" s="215" t="str">
        <f>IFERROR(IF(#REF!="Yes",$AL734,($AL734+$AE734*0.5)),"")</f>
        <v/>
      </c>
      <c r="AO734" s="374" t="str">
        <f>IF(ISBLANK('Team Roster Proposed - FBR'!Q735),"",'Team Roster Proposed - FBR'!Q735)</f>
        <v/>
      </c>
      <c r="AP734" s="226" t="e">
        <f>IF(ISBLANK(#REF!),"",#REF!)</f>
        <v>#REF!</v>
      </c>
      <c r="AQ734" s="226" t="e">
        <f>IF(ISBLANK(#REF!),"",#REF!)</f>
        <v>#REF!</v>
      </c>
      <c r="AR734" s="226" t="e">
        <f>IF(ISBLANK(#REF!),"",#REF!)</f>
        <v>#REF!</v>
      </c>
      <c r="AS734" s="219" t="e">
        <f>IF(ISBLANK(#REF!),"",#REF!)</f>
        <v>#REF!</v>
      </c>
      <c r="AT734" s="219" t="e">
        <f>IF(ISBLANK(#REF!),"",#REF!)</f>
        <v>#REF!</v>
      </c>
      <c r="AU734" s="219" t="e">
        <f>IF(ISBLANK(#REF!),"",#REF!)</f>
        <v>#REF!</v>
      </c>
      <c r="AV734" s="219" t="e">
        <f>IF(ISBLANK(#REF!),"",#REF!)</f>
        <v>#REF!</v>
      </c>
      <c r="AW734" s="219" t="e">
        <f>IF(ISBLANK(#REF!),"",#REF!)</f>
        <v>#REF!</v>
      </c>
      <c r="AX734" s="219" t="e">
        <f>IF(ISBLANK(#REF!),"",#REF!)</f>
        <v>#REF!</v>
      </c>
      <c r="AY734" s="226" t="e">
        <f>IF(ISBLANK(#REF!),"",#REF!)</f>
        <v>#REF!</v>
      </c>
      <c r="AZ734" s="219" t="e">
        <f>IF(ISBLANK(#REF!),"",#REF!)</f>
        <v>#REF!</v>
      </c>
      <c r="BA734" s="219" t="e">
        <f>IF(ISBLANK(#REF!),"",#REF!)</f>
        <v>#REF!</v>
      </c>
      <c r="BB734" s="219" t="e">
        <f>IF(ISBLANK(#REF!),"",#REF!)</f>
        <v>#REF!</v>
      </c>
      <c r="BC734" s="219" t="e">
        <f>IF(ISBLANK(#REF!),"",#REF!)</f>
        <v>#REF!</v>
      </c>
      <c r="BD734" s="219" t="e">
        <f>IF(ISBLANK(#REF!),"",#REF!)</f>
        <v>#REF!</v>
      </c>
      <c r="BE734" s="219" t="e">
        <f>IF(ISBLANK(#REF!),"",#REF!)</f>
        <v>#REF!</v>
      </c>
      <c r="BF734" s="219" t="e">
        <f>IF(ISBLANK(#REF!),"",#REF!)</f>
        <v>#REF!</v>
      </c>
      <c r="BG734" s="219" t="e">
        <f>IF(ISBLANK(#REF!),"",#REF!)</f>
        <v>#REF!</v>
      </c>
      <c r="BH734" s="219" t="e">
        <f>IF(ISBLANK(#REF!),"",#REF!)</f>
        <v>#REF!</v>
      </c>
      <c r="BI734" s="219" t="e">
        <f>IF(ISBLANK(#REF!),"",#REF!)</f>
        <v>#REF!</v>
      </c>
      <c r="BJ734" s="219" t="e">
        <f>IF(ISBLANK(#REF!),"",#REF!)</f>
        <v>#REF!</v>
      </c>
      <c r="BK734" s="219" t="e">
        <f>IF(ISBLANK(#REF!),"",#REF!)</f>
        <v>#REF!</v>
      </c>
      <c r="BL734" s="219" t="e">
        <f>IF(ISBLANK(#REF!),"",#REF!)</f>
        <v>#REF!</v>
      </c>
      <c r="BM734" s="219" t="e">
        <f>IF(ISBLANK(#REF!),"",#REF!)</f>
        <v>#REF!</v>
      </c>
      <c r="BN734" s="219" t="e">
        <f>IF(ISBLANK(#REF!),"",#REF!)</f>
        <v>#REF!</v>
      </c>
      <c r="BO734" s="227" t="e">
        <f t="shared" si="200"/>
        <v>#REF!</v>
      </c>
      <c r="BP734" s="228" t="str">
        <f t="shared" si="203"/>
        <v/>
      </c>
      <c r="BQ734" s="229" t="str">
        <f t="shared" si="187"/>
        <v/>
      </c>
      <c r="BR734" s="228" t="e">
        <f t="shared" si="201"/>
        <v>#REF!</v>
      </c>
      <c r="BS734" s="230" t="e">
        <f t="shared" si="202"/>
        <v>#REF!</v>
      </c>
    </row>
    <row r="735" spans="1:71">
      <c r="A735" s="213" t="e">
        <f>IF(ISBLANK(#REF!),"",#REF!)</f>
        <v>#REF!</v>
      </c>
      <c r="B735" s="214" t="e">
        <f>IF(ISBLANK(#REF!),"",#REF!)</f>
        <v>#REF!</v>
      </c>
      <c r="C735" s="214" t="e">
        <f>IF(ISBLANK(#REF!),"",#REF!)</f>
        <v>#REF!</v>
      </c>
      <c r="D735" s="214" t="e">
        <f>IF(ISBLANK(#REF!),"",#REF!)</f>
        <v>#REF!</v>
      </c>
      <c r="E735" s="214" t="e">
        <f>IF(ISBLANK(#REF!),"",#REF!)</f>
        <v>#REF!</v>
      </c>
      <c r="F735" s="214" t="e">
        <f>IF(ISBLANK(#REF!),"",#REF!)</f>
        <v>#REF!</v>
      </c>
      <c r="G735" s="214" t="e">
        <f>IF(ISBLANK(#REF!),"",#REF!)</f>
        <v>#REF!</v>
      </c>
      <c r="H735" s="215" t="e">
        <f>IF(ISBLANK(#REF!),"",#REF!)</f>
        <v>#REF!</v>
      </c>
      <c r="I735" s="214" t="e">
        <f>IF(ISBLANK(#REF!),"",#REF!)</f>
        <v>#REF!</v>
      </c>
      <c r="J735" s="216" t="e">
        <f>IF(ISBLANK(#REF!),"",#REF!)</f>
        <v>#REF!</v>
      </c>
      <c r="K735" s="217" t="e">
        <f>IF(ISBLANK(#REF!),"",#REF!)</f>
        <v>#REF!</v>
      </c>
      <c r="L735" s="217" t="e">
        <f>IF(ISBLANK(#REF!),"",#REF!)</f>
        <v>#REF!</v>
      </c>
      <c r="M735" s="218" t="e">
        <f>IF(ISBLANK(#REF!),"",#REF!)</f>
        <v>#REF!</v>
      </c>
      <c r="N735" s="218" t="e">
        <f>IF(ISBLANK(#REF!),"",#REF!)</f>
        <v>#REF!</v>
      </c>
      <c r="O735" s="220" t="str">
        <f>IFERROR(VLOOKUP(_xlfn.CONCAT('Team Roster - Final'!$A735," : ",'Team Roster - Final'!$BM735),'Rate Calculations'!$C$4:$G$1100,5,FALSE),"")</f>
        <v/>
      </c>
      <c r="P735" s="225">
        <f>IF(ISBLANK('Rate Calculations'!$H737),"",'Rate Calculations'!$H737)</f>
        <v>1.7500000000000002E-2</v>
      </c>
      <c r="Q735" s="220" t="str">
        <f t="shared" si="188"/>
        <v/>
      </c>
      <c r="R735" s="221">
        <f>IF(ISBLANK('Rate Calculations'!$J737),"",'Rate Calculations'!$J737)</f>
        <v>3.5000000000000003E-2</v>
      </c>
      <c r="S735" s="220" t="str">
        <f t="shared" si="189"/>
        <v/>
      </c>
      <c r="T735" s="225" t="str">
        <f>IFERROR(VLOOKUP(_xlfn.CONCAT('Team Roster - Final'!$A735," : ",'Team Roster - Final'!$BM735),'Rate Calculations'!$C$4:$S$1100,10,FALSE),"")</f>
        <v/>
      </c>
      <c r="U735" s="225" t="str">
        <f>IFERROR(VLOOKUP(_xlfn.CONCAT('Team Roster - Final'!$A735," : ",'Team Roster - Final'!$BM735),'Rate Calculations'!$C$4:$S$1100,11,FALSE),"")</f>
        <v/>
      </c>
      <c r="V735" s="222" t="str">
        <f t="shared" si="190"/>
        <v/>
      </c>
      <c r="W735" s="222" t="str">
        <f t="shared" si="191"/>
        <v/>
      </c>
      <c r="X735" s="223" t="str">
        <f>IFERROR(VLOOKUP(_xlfn.CONCAT('Team Roster - Final'!$A735," : ",'Team Roster - Final'!$BM735),'Rate Calculations'!$C$4:$S$1100,14,FALSE),"")</f>
        <v/>
      </c>
      <c r="Y735" s="222" t="str">
        <f t="shared" si="192"/>
        <v/>
      </c>
      <c r="Z735" s="222" t="str">
        <f t="shared" si="193"/>
        <v/>
      </c>
      <c r="AA735" s="224" t="str">
        <f>IFERROR(IF(#REF!="Yes",$Y735, $Y735+$Q735*0.5),"")</f>
        <v/>
      </c>
      <c r="AB735" s="224" t="str">
        <f>IFERROR(IF(#REF!="Yes",$Z735, $Z735+$S735*0.5),"")</f>
        <v/>
      </c>
      <c r="AC735" s="220" t="str">
        <f>IFERROR(VLOOKUP(_xlfn.CONCAT('Team Roster - Final'!$A735," : ",'Team Roster - Final'!$BM735),'Rate Calculations'!$C$4:$U$1100,19,FALSE),"")</f>
        <v/>
      </c>
      <c r="AD735" s="220" t="str">
        <f t="shared" si="194"/>
        <v/>
      </c>
      <c r="AE735" s="220" t="str">
        <f t="shared" si="195"/>
        <v/>
      </c>
      <c r="AF735" s="225" t="str">
        <f>IFERROR(VLOOKUP(_xlfn.CONCAT('Team Roster - Final'!$A735," : ",'Team Roster - Final'!$BM735),'Rate Calculations'!$C$4:$AB$1100,22,FALSE),"")</f>
        <v/>
      </c>
      <c r="AG735" s="225" t="str">
        <f>IFERROR(VLOOKUP(_xlfn.CONCAT('Team Roster - Final'!$A735," : ",'Team Roster - Final'!$BM735),'Rate Calculations'!$C$4:$AB$1100,23,FALSE),"")</f>
        <v/>
      </c>
      <c r="AH735" s="222" t="str">
        <f t="shared" si="196"/>
        <v/>
      </c>
      <c r="AI735" s="222" t="str">
        <f t="shared" si="197"/>
        <v/>
      </c>
      <c r="AJ735" s="223" t="str">
        <f>Table1[[#This Row],[Home Office
Net Fee %]]</f>
        <v/>
      </c>
      <c r="AK735" s="222" t="str">
        <f t="shared" si="198"/>
        <v/>
      </c>
      <c r="AL735" s="222" t="str">
        <f t="shared" si="199"/>
        <v/>
      </c>
      <c r="AM735" s="215" t="str">
        <f>IFERROR(IF(#REF!="Yes",$AK735,($AK735+$AD735*0.5)),"")</f>
        <v/>
      </c>
      <c r="AN735" s="215" t="str">
        <f>IFERROR(IF(#REF!="Yes",$AL735,($AL735+$AE735*0.5)),"")</f>
        <v/>
      </c>
      <c r="AO735" s="374" t="str">
        <f>IF(ISBLANK('Team Roster Proposed - FBR'!Q736),"",'Team Roster Proposed - FBR'!Q736)</f>
        <v/>
      </c>
      <c r="AP735" s="226" t="e">
        <f>IF(ISBLANK(#REF!),"",#REF!)</f>
        <v>#REF!</v>
      </c>
      <c r="AQ735" s="226" t="e">
        <f>IF(ISBLANK(#REF!),"",#REF!)</f>
        <v>#REF!</v>
      </c>
      <c r="AR735" s="226" t="e">
        <f>IF(ISBLANK(#REF!),"",#REF!)</f>
        <v>#REF!</v>
      </c>
      <c r="AS735" s="219" t="e">
        <f>IF(ISBLANK(#REF!),"",#REF!)</f>
        <v>#REF!</v>
      </c>
      <c r="AT735" s="219" t="e">
        <f>IF(ISBLANK(#REF!),"",#REF!)</f>
        <v>#REF!</v>
      </c>
      <c r="AU735" s="219" t="e">
        <f>IF(ISBLANK(#REF!),"",#REF!)</f>
        <v>#REF!</v>
      </c>
      <c r="AV735" s="219" t="e">
        <f>IF(ISBLANK(#REF!),"",#REF!)</f>
        <v>#REF!</v>
      </c>
      <c r="AW735" s="219" t="e">
        <f>IF(ISBLANK(#REF!),"",#REF!)</f>
        <v>#REF!</v>
      </c>
      <c r="AX735" s="219" t="e">
        <f>IF(ISBLANK(#REF!),"",#REF!)</f>
        <v>#REF!</v>
      </c>
      <c r="AY735" s="226" t="e">
        <f>IF(ISBLANK(#REF!),"",#REF!)</f>
        <v>#REF!</v>
      </c>
      <c r="AZ735" s="219" t="e">
        <f>IF(ISBLANK(#REF!),"",#REF!)</f>
        <v>#REF!</v>
      </c>
      <c r="BA735" s="219" t="e">
        <f>IF(ISBLANK(#REF!),"",#REF!)</f>
        <v>#REF!</v>
      </c>
      <c r="BB735" s="219" t="e">
        <f>IF(ISBLANK(#REF!),"",#REF!)</f>
        <v>#REF!</v>
      </c>
      <c r="BC735" s="219" t="e">
        <f>IF(ISBLANK(#REF!),"",#REF!)</f>
        <v>#REF!</v>
      </c>
      <c r="BD735" s="219" t="e">
        <f>IF(ISBLANK(#REF!),"",#REF!)</f>
        <v>#REF!</v>
      </c>
      <c r="BE735" s="219" t="e">
        <f>IF(ISBLANK(#REF!),"",#REF!)</f>
        <v>#REF!</v>
      </c>
      <c r="BF735" s="219" t="e">
        <f>IF(ISBLANK(#REF!),"",#REF!)</f>
        <v>#REF!</v>
      </c>
      <c r="BG735" s="219" t="e">
        <f>IF(ISBLANK(#REF!),"",#REF!)</f>
        <v>#REF!</v>
      </c>
      <c r="BH735" s="219" t="e">
        <f>IF(ISBLANK(#REF!),"",#REF!)</f>
        <v>#REF!</v>
      </c>
      <c r="BI735" s="219" t="e">
        <f>IF(ISBLANK(#REF!),"",#REF!)</f>
        <v>#REF!</v>
      </c>
      <c r="BJ735" s="219" t="e">
        <f>IF(ISBLANK(#REF!),"",#REF!)</f>
        <v>#REF!</v>
      </c>
      <c r="BK735" s="219" t="e">
        <f>IF(ISBLANK(#REF!),"",#REF!)</f>
        <v>#REF!</v>
      </c>
      <c r="BL735" s="219" t="e">
        <f>IF(ISBLANK(#REF!),"",#REF!)</f>
        <v>#REF!</v>
      </c>
      <c r="BM735" s="219" t="e">
        <f>IF(ISBLANK(#REF!),"",#REF!)</f>
        <v>#REF!</v>
      </c>
      <c r="BN735" s="219" t="e">
        <f>IF(ISBLANK(#REF!),"",#REF!)</f>
        <v>#REF!</v>
      </c>
      <c r="BO735" s="227" t="e">
        <f t="shared" si="200"/>
        <v>#REF!</v>
      </c>
      <c r="BP735" s="228" t="str">
        <f t="shared" si="203"/>
        <v/>
      </c>
      <c r="BQ735" s="229" t="str">
        <f t="shared" si="187"/>
        <v/>
      </c>
      <c r="BR735" s="228" t="e">
        <f t="shared" si="201"/>
        <v>#REF!</v>
      </c>
      <c r="BS735" s="230" t="e">
        <f t="shared" si="202"/>
        <v>#REF!</v>
      </c>
    </row>
    <row r="736" spans="1:71">
      <c r="A736" s="213" t="e">
        <f>IF(ISBLANK(#REF!),"",#REF!)</f>
        <v>#REF!</v>
      </c>
      <c r="B736" s="214" t="e">
        <f>IF(ISBLANK(#REF!),"",#REF!)</f>
        <v>#REF!</v>
      </c>
      <c r="C736" s="214" t="e">
        <f>IF(ISBLANK(#REF!),"",#REF!)</f>
        <v>#REF!</v>
      </c>
      <c r="D736" s="214" t="e">
        <f>IF(ISBLANK(#REF!),"",#REF!)</f>
        <v>#REF!</v>
      </c>
      <c r="E736" s="214" t="e">
        <f>IF(ISBLANK(#REF!),"",#REF!)</f>
        <v>#REF!</v>
      </c>
      <c r="F736" s="214" t="e">
        <f>IF(ISBLANK(#REF!),"",#REF!)</f>
        <v>#REF!</v>
      </c>
      <c r="G736" s="214" t="e">
        <f>IF(ISBLANK(#REF!),"",#REF!)</f>
        <v>#REF!</v>
      </c>
      <c r="H736" s="215" t="e">
        <f>IF(ISBLANK(#REF!),"",#REF!)</f>
        <v>#REF!</v>
      </c>
      <c r="I736" s="214" t="e">
        <f>IF(ISBLANK(#REF!),"",#REF!)</f>
        <v>#REF!</v>
      </c>
      <c r="J736" s="216" t="e">
        <f>IF(ISBLANK(#REF!),"",#REF!)</f>
        <v>#REF!</v>
      </c>
      <c r="K736" s="217" t="e">
        <f>IF(ISBLANK(#REF!),"",#REF!)</f>
        <v>#REF!</v>
      </c>
      <c r="L736" s="217" t="e">
        <f>IF(ISBLANK(#REF!),"",#REF!)</f>
        <v>#REF!</v>
      </c>
      <c r="M736" s="218" t="e">
        <f>IF(ISBLANK(#REF!),"",#REF!)</f>
        <v>#REF!</v>
      </c>
      <c r="N736" s="218" t="e">
        <f>IF(ISBLANK(#REF!),"",#REF!)</f>
        <v>#REF!</v>
      </c>
      <c r="O736" s="220" t="str">
        <f>IFERROR(VLOOKUP(_xlfn.CONCAT('Team Roster - Final'!$A736," : ",'Team Roster - Final'!$BM736),'Rate Calculations'!$C$4:$G$1100,5,FALSE),"")</f>
        <v/>
      </c>
      <c r="P736" s="225">
        <f>IF(ISBLANK('Rate Calculations'!$H738),"",'Rate Calculations'!$H738)</f>
        <v>1.7500000000000002E-2</v>
      </c>
      <c r="Q736" s="220" t="str">
        <f t="shared" si="188"/>
        <v/>
      </c>
      <c r="R736" s="221">
        <f>IF(ISBLANK('Rate Calculations'!$J738),"",'Rate Calculations'!$J738)</f>
        <v>3.5000000000000003E-2</v>
      </c>
      <c r="S736" s="220" t="str">
        <f t="shared" si="189"/>
        <v/>
      </c>
      <c r="T736" s="225" t="str">
        <f>IFERROR(VLOOKUP(_xlfn.CONCAT('Team Roster - Final'!$A736," : ",'Team Roster - Final'!$BM736),'Rate Calculations'!$C$4:$S$1100,10,FALSE),"")</f>
        <v/>
      </c>
      <c r="U736" s="225" t="str">
        <f>IFERROR(VLOOKUP(_xlfn.CONCAT('Team Roster - Final'!$A736," : ",'Team Roster - Final'!$BM736),'Rate Calculations'!$C$4:$S$1100,11,FALSE),"")</f>
        <v/>
      </c>
      <c r="V736" s="222" t="str">
        <f t="shared" si="190"/>
        <v/>
      </c>
      <c r="W736" s="222" t="str">
        <f t="shared" si="191"/>
        <v/>
      </c>
      <c r="X736" s="223" t="str">
        <f>IFERROR(VLOOKUP(_xlfn.CONCAT('Team Roster - Final'!$A736," : ",'Team Roster - Final'!$BM736),'Rate Calculations'!$C$4:$S$1100,14,FALSE),"")</f>
        <v/>
      </c>
      <c r="Y736" s="222" t="str">
        <f t="shared" si="192"/>
        <v/>
      </c>
      <c r="Z736" s="222" t="str">
        <f t="shared" si="193"/>
        <v/>
      </c>
      <c r="AA736" s="224" t="str">
        <f>IFERROR(IF(#REF!="Yes",$Y736, $Y736+$Q736*0.5),"")</f>
        <v/>
      </c>
      <c r="AB736" s="224" t="str">
        <f>IFERROR(IF(#REF!="Yes",$Z736, $Z736+$S736*0.5),"")</f>
        <v/>
      </c>
      <c r="AC736" s="220" t="str">
        <f>IFERROR(VLOOKUP(_xlfn.CONCAT('Team Roster - Final'!$A736," : ",'Team Roster - Final'!$BM736),'Rate Calculations'!$C$4:$U$1100,19,FALSE),"")</f>
        <v/>
      </c>
      <c r="AD736" s="220" t="str">
        <f t="shared" si="194"/>
        <v/>
      </c>
      <c r="AE736" s="220" t="str">
        <f t="shared" si="195"/>
        <v/>
      </c>
      <c r="AF736" s="225" t="str">
        <f>IFERROR(VLOOKUP(_xlfn.CONCAT('Team Roster - Final'!$A736," : ",'Team Roster - Final'!$BM736),'Rate Calculations'!$C$4:$AB$1100,22,FALSE),"")</f>
        <v/>
      </c>
      <c r="AG736" s="225" t="str">
        <f>IFERROR(VLOOKUP(_xlfn.CONCAT('Team Roster - Final'!$A736," : ",'Team Roster - Final'!$BM736),'Rate Calculations'!$C$4:$AB$1100,23,FALSE),"")</f>
        <v/>
      </c>
      <c r="AH736" s="222" t="str">
        <f t="shared" si="196"/>
        <v/>
      </c>
      <c r="AI736" s="222" t="str">
        <f t="shared" si="197"/>
        <v/>
      </c>
      <c r="AJ736" s="223" t="str">
        <f>Table1[[#This Row],[Home Office
Net Fee %]]</f>
        <v/>
      </c>
      <c r="AK736" s="222" t="str">
        <f t="shared" si="198"/>
        <v/>
      </c>
      <c r="AL736" s="222" t="str">
        <f t="shared" si="199"/>
        <v/>
      </c>
      <c r="AM736" s="215" t="str">
        <f>IFERROR(IF(#REF!="Yes",$AK736,($AK736+$AD736*0.5)),"")</f>
        <v/>
      </c>
      <c r="AN736" s="215" t="str">
        <f>IFERROR(IF(#REF!="Yes",$AL736,($AL736+$AE736*0.5)),"")</f>
        <v/>
      </c>
      <c r="AO736" s="374" t="str">
        <f>IF(ISBLANK('Team Roster Proposed - FBR'!Q737),"",'Team Roster Proposed - FBR'!Q737)</f>
        <v/>
      </c>
      <c r="AP736" s="226" t="e">
        <f>IF(ISBLANK(#REF!),"",#REF!)</f>
        <v>#REF!</v>
      </c>
      <c r="AQ736" s="226" t="e">
        <f>IF(ISBLANK(#REF!),"",#REF!)</f>
        <v>#REF!</v>
      </c>
      <c r="AR736" s="226" t="e">
        <f>IF(ISBLANK(#REF!),"",#REF!)</f>
        <v>#REF!</v>
      </c>
      <c r="AS736" s="219" t="e">
        <f>IF(ISBLANK(#REF!),"",#REF!)</f>
        <v>#REF!</v>
      </c>
      <c r="AT736" s="219" t="e">
        <f>IF(ISBLANK(#REF!),"",#REF!)</f>
        <v>#REF!</v>
      </c>
      <c r="AU736" s="219" t="e">
        <f>IF(ISBLANK(#REF!),"",#REF!)</f>
        <v>#REF!</v>
      </c>
      <c r="AV736" s="219" t="e">
        <f>IF(ISBLANK(#REF!),"",#REF!)</f>
        <v>#REF!</v>
      </c>
      <c r="AW736" s="219" t="e">
        <f>IF(ISBLANK(#REF!),"",#REF!)</f>
        <v>#REF!</v>
      </c>
      <c r="AX736" s="219" t="e">
        <f>IF(ISBLANK(#REF!),"",#REF!)</f>
        <v>#REF!</v>
      </c>
      <c r="AY736" s="226" t="e">
        <f>IF(ISBLANK(#REF!),"",#REF!)</f>
        <v>#REF!</v>
      </c>
      <c r="AZ736" s="219" t="e">
        <f>IF(ISBLANK(#REF!),"",#REF!)</f>
        <v>#REF!</v>
      </c>
      <c r="BA736" s="219" t="e">
        <f>IF(ISBLANK(#REF!),"",#REF!)</f>
        <v>#REF!</v>
      </c>
      <c r="BB736" s="219" t="e">
        <f>IF(ISBLANK(#REF!),"",#REF!)</f>
        <v>#REF!</v>
      </c>
      <c r="BC736" s="219" t="e">
        <f>IF(ISBLANK(#REF!),"",#REF!)</f>
        <v>#REF!</v>
      </c>
      <c r="BD736" s="219" t="e">
        <f>IF(ISBLANK(#REF!),"",#REF!)</f>
        <v>#REF!</v>
      </c>
      <c r="BE736" s="219" t="e">
        <f>IF(ISBLANK(#REF!),"",#REF!)</f>
        <v>#REF!</v>
      </c>
      <c r="BF736" s="219" t="e">
        <f>IF(ISBLANK(#REF!),"",#REF!)</f>
        <v>#REF!</v>
      </c>
      <c r="BG736" s="219" t="e">
        <f>IF(ISBLANK(#REF!),"",#REF!)</f>
        <v>#REF!</v>
      </c>
      <c r="BH736" s="219" t="e">
        <f>IF(ISBLANK(#REF!),"",#REF!)</f>
        <v>#REF!</v>
      </c>
      <c r="BI736" s="219" t="e">
        <f>IF(ISBLANK(#REF!),"",#REF!)</f>
        <v>#REF!</v>
      </c>
      <c r="BJ736" s="219" t="e">
        <f>IF(ISBLANK(#REF!),"",#REF!)</f>
        <v>#REF!</v>
      </c>
      <c r="BK736" s="219" t="e">
        <f>IF(ISBLANK(#REF!),"",#REF!)</f>
        <v>#REF!</v>
      </c>
      <c r="BL736" s="219" t="e">
        <f>IF(ISBLANK(#REF!),"",#REF!)</f>
        <v>#REF!</v>
      </c>
      <c r="BM736" s="219" t="e">
        <f>IF(ISBLANK(#REF!),"",#REF!)</f>
        <v>#REF!</v>
      </c>
      <c r="BN736" s="219" t="e">
        <f>IF(ISBLANK(#REF!),"",#REF!)</f>
        <v>#REF!</v>
      </c>
      <c r="BO736" s="227" t="e">
        <f t="shared" si="200"/>
        <v>#REF!</v>
      </c>
      <c r="BP736" s="228" t="str">
        <f t="shared" si="203"/>
        <v/>
      </c>
      <c r="BQ736" s="229" t="str">
        <f t="shared" si="187"/>
        <v/>
      </c>
      <c r="BR736" s="228" t="e">
        <f t="shared" si="201"/>
        <v>#REF!</v>
      </c>
      <c r="BS736" s="230" t="e">
        <f t="shared" si="202"/>
        <v>#REF!</v>
      </c>
    </row>
    <row r="737" spans="1:71">
      <c r="A737" s="213" t="e">
        <f>IF(ISBLANK(#REF!),"",#REF!)</f>
        <v>#REF!</v>
      </c>
      <c r="B737" s="214" t="e">
        <f>IF(ISBLANK(#REF!),"",#REF!)</f>
        <v>#REF!</v>
      </c>
      <c r="C737" s="214" t="e">
        <f>IF(ISBLANK(#REF!),"",#REF!)</f>
        <v>#REF!</v>
      </c>
      <c r="D737" s="214" t="e">
        <f>IF(ISBLANK(#REF!),"",#REF!)</f>
        <v>#REF!</v>
      </c>
      <c r="E737" s="214" t="e">
        <f>IF(ISBLANK(#REF!),"",#REF!)</f>
        <v>#REF!</v>
      </c>
      <c r="F737" s="214" t="e">
        <f>IF(ISBLANK(#REF!),"",#REF!)</f>
        <v>#REF!</v>
      </c>
      <c r="G737" s="214" t="e">
        <f>IF(ISBLANK(#REF!),"",#REF!)</f>
        <v>#REF!</v>
      </c>
      <c r="H737" s="215" t="e">
        <f>IF(ISBLANK(#REF!),"",#REF!)</f>
        <v>#REF!</v>
      </c>
      <c r="I737" s="214" t="e">
        <f>IF(ISBLANK(#REF!),"",#REF!)</f>
        <v>#REF!</v>
      </c>
      <c r="J737" s="216" t="e">
        <f>IF(ISBLANK(#REF!),"",#REF!)</f>
        <v>#REF!</v>
      </c>
      <c r="K737" s="217" t="e">
        <f>IF(ISBLANK(#REF!),"",#REF!)</f>
        <v>#REF!</v>
      </c>
      <c r="L737" s="217" t="e">
        <f>IF(ISBLANK(#REF!),"",#REF!)</f>
        <v>#REF!</v>
      </c>
      <c r="M737" s="218" t="e">
        <f>IF(ISBLANK(#REF!),"",#REF!)</f>
        <v>#REF!</v>
      </c>
      <c r="N737" s="218" t="e">
        <f>IF(ISBLANK(#REF!),"",#REF!)</f>
        <v>#REF!</v>
      </c>
      <c r="O737" s="220" t="str">
        <f>IFERROR(VLOOKUP(_xlfn.CONCAT('Team Roster - Final'!$A737," : ",'Team Roster - Final'!$BM737),'Rate Calculations'!$C$4:$G$1100,5,FALSE),"")</f>
        <v/>
      </c>
      <c r="P737" s="225">
        <f>IF(ISBLANK('Rate Calculations'!$H739),"",'Rate Calculations'!$H739)</f>
        <v>1.7500000000000002E-2</v>
      </c>
      <c r="Q737" s="220" t="str">
        <f t="shared" si="188"/>
        <v/>
      </c>
      <c r="R737" s="221">
        <f>IF(ISBLANK('Rate Calculations'!$J739),"",'Rate Calculations'!$J739)</f>
        <v>3.5000000000000003E-2</v>
      </c>
      <c r="S737" s="220" t="str">
        <f t="shared" si="189"/>
        <v/>
      </c>
      <c r="T737" s="225" t="str">
        <f>IFERROR(VLOOKUP(_xlfn.CONCAT('Team Roster - Final'!$A737," : ",'Team Roster - Final'!$BM737),'Rate Calculations'!$C$4:$S$1100,10,FALSE),"")</f>
        <v/>
      </c>
      <c r="U737" s="225" t="str">
        <f>IFERROR(VLOOKUP(_xlfn.CONCAT('Team Roster - Final'!$A737," : ",'Team Roster - Final'!$BM737),'Rate Calculations'!$C$4:$S$1100,11,FALSE),"")</f>
        <v/>
      </c>
      <c r="V737" s="222" t="str">
        <f t="shared" si="190"/>
        <v/>
      </c>
      <c r="W737" s="222" t="str">
        <f t="shared" si="191"/>
        <v/>
      </c>
      <c r="X737" s="223" t="str">
        <f>IFERROR(VLOOKUP(_xlfn.CONCAT('Team Roster - Final'!$A737," : ",'Team Roster - Final'!$BM737),'Rate Calculations'!$C$4:$S$1100,14,FALSE),"")</f>
        <v/>
      </c>
      <c r="Y737" s="222" t="str">
        <f t="shared" si="192"/>
        <v/>
      </c>
      <c r="Z737" s="222" t="str">
        <f t="shared" si="193"/>
        <v/>
      </c>
      <c r="AA737" s="224" t="str">
        <f>IFERROR(IF(#REF!="Yes",$Y737, $Y737+$Q737*0.5),"")</f>
        <v/>
      </c>
      <c r="AB737" s="224" t="str">
        <f>IFERROR(IF(#REF!="Yes",$Z737, $Z737+$S737*0.5),"")</f>
        <v/>
      </c>
      <c r="AC737" s="220" t="str">
        <f>IFERROR(VLOOKUP(_xlfn.CONCAT('Team Roster - Final'!$A737," : ",'Team Roster - Final'!$BM737),'Rate Calculations'!$C$4:$U$1100,19,FALSE),"")</f>
        <v/>
      </c>
      <c r="AD737" s="220" t="str">
        <f t="shared" si="194"/>
        <v/>
      </c>
      <c r="AE737" s="220" t="str">
        <f t="shared" si="195"/>
        <v/>
      </c>
      <c r="AF737" s="225" t="str">
        <f>IFERROR(VLOOKUP(_xlfn.CONCAT('Team Roster - Final'!$A737," : ",'Team Roster - Final'!$BM737),'Rate Calculations'!$C$4:$AB$1100,22,FALSE),"")</f>
        <v/>
      </c>
      <c r="AG737" s="225" t="str">
        <f>IFERROR(VLOOKUP(_xlfn.CONCAT('Team Roster - Final'!$A737," : ",'Team Roster - Final'!$BM737),'Rate Calculations'!$C$4:$AB$1100,23,FALSE),"")</f>
        <v/>
      </c>
      <c r="AH737" s="222" t="str">
        <f t="shared" si="196"/>
        <v/>
      </c>
      <c r="AI737" s="222" t="str">
        <f t="shared" si="197"/>
        <v/>
      </c>
      <c r="AJ737" s="223" t="str">
        <f>Table1[[#This Row],[Home Office
Net Fee %]]</f>
        <v/>
      </c>
      <c r="AK737" s="222" t="str">
        <f t="shared" si="198"/>
        <v/>
      </c>
      <c r="AL737" s="222" t="str">
        <f t="shared" si="199"/>
        <v/>
      </c>
      <c r="AM737" s="215" t="str">
        <f>IFERROR(IF(#REF!="Yes",$AK737,($AK737+$AD737*0.5)),"")</f>
        <v/>
      </c>
      <c r="AN737" s="215" t="str">
        <f>IFERROR(IF(#REF!="Yes",$AL737,($AL737+$AE737*0.5)),"")</f>
        <v/>
      </c>
      <c r="AO737" s="374" t="str">
        <f>IF(ISBLANK('Team Roster Proposed - FBR'!Q738),"",'Team Roster Proposed - FBR'!Q738)</f>
        <v/>
      </c>
      <c r="AP737" s="226" t="e">
        <f>IF(ISBLANK(#REF!),"",#REF!)</f>
        <v>#REF!</v>
      </c>
      <c r="AQ737" s="226" t="e">
        <f>IF(ISBLANK(#REF!),"",#REF!)</f>
        <v>#REF!</v>
      </c>
      <c r="AR737" s="226" t="e">
        <f>IF(ISBLANK(#REF!),"",#REF!)</f>
        <v>#REF!</v>
      </c>
      <c r="AS737" s="219" t="e">
        <f>IF(ISBLANK(#REF!),"",#REF!)</f>
        <v>#REF!</v>
      </c>
      <c r="AT737" s="219" t="e">
        <f>IF(ISBLANK(#REF!),"",#REF!)</f>
        <v>#REF!</v>
      </c>
      <c r="AU737" s="219" t="e">
        <f>IF(ISBLANK(#REF!),"",#REF!)</f>
        <v>#REF!</v>
      </c>
      <c r="AV737" s="219" t="e">
        <f>IF(ISBLANK(#REF!),"",#REF!)</f>
        <v>#REF!</v>
      </c>
      <c r="AW737" s="219" t="e">
        <f>IF(ISBLANK(#REF!),"",#REF!)</f>
        <v>#REF!</v>
      </c>
      <c r="AX737" s="219" t="e">
        <f>IF(ISBLANK(#REF!),"",#REF!)</f>
        <v>#REF!</v>
      </c>
      <c r="AY737" s="226" t="e">
        <f>IF(ISBLANK(#REF!),"",#REF!)</f>
        <v>#REF!</v>
      </c>
      <c r="AZ737" s="219" t="e">
        <f>IF(ISBLANK(#REF!),"",#REF!)</f>
        <v>#REF!</v>
      </c>
      <c r="BA737" s="219" t="e">
        <f>IF(ISBLANK(#REF!),"",#REF!)</f>
        <v>#REF!</v>
      </c>
      <c r="BB737" s="219" t="e">
        <f>IF(ISBLANK(#REF!),"",#REF!)</f>
        <v>#REF!</v>
      </c>
      <c r="BC737" s="219" t="e">
        <f>IF(ISBLANK(#REF!),"",#REF!)</f>
        <v>#REF!</v>
      </c>
      <c r="BD737" s="219" t="e">
        <f>IF(ISBLANK(#REF!),"",#REF!)</f>
        <v>#REF!</v>
      </c>
      <c r="BE737" s="219" t="e">
        <f>IF(ISBLANK(#REF!),"",#REF!)</f>
        <v>#REF!</v>
      </c>
      <c r="BF737" s="219" t="e">
        <f>IF(ISBLANK(#REF!),"",#REF!)</f>
        <v>#REF!</v>
      </c>
      <c r="BG737" s="219" t="e">
        <f>IF(ISBLANK(#REF!),"",#REF!)</f>
        <v>#REF!</v>
      </c>
      <c r="BH737" s="219" t="e">
        <f>IF(ISBLANK(#REF!),"",#REF!)</f>
        <v>#REF!</v>
      </c>
      <c r="BI737" s="219" t="e">
        <f>IF(ISBLANK(#REF!),"",#REF!)</f>
        <v>#REF!</v>
      </c>
      <c r="BJ737" s="219" t="e">
        <f>IF(ISBLANK(#REF!),"",#REF!)</f>
        <v>#REF!</v>
      </c>
      <c r="BK737" s="219" t="e">
        <f>IF(ISBLANK(#REF!),"",#REF!)</f>
        <v>#REF!</v>
      </c>
      <c r="BL737" s="219" t="e">
        <f>IF(ISBLANK(#REF!),"",#REF!)</f>
        <v>#REF!</v>
      </c>
      <c r="BM737" s="219" t="e">
        <f>IF(ISBLANK(#REF!),"",#REF!)</f>
        <v>#REF!</v>
      </c>
      <c r="BN737" s="219" t="e">
        <f>IF(ISBLANK(#REF!),"",#REF!)</f>
        <v>#REF!</v>
      </c>
      <c r="BO737" s="227" t="e">
        <f t="shared" si="200"/>
        <v>#REF!</v>
      </c>
      <c r="BP737" s="228" t="str">
        <f t="shared" si="203"/>
        <v/>
      </c>
      <c r="BQ737" s="229" t="str">
        <f t="shared" si="187"/>
        <v/>
      </c>
      <c r="BR737" s="228" t="e">
        <f t="shared" si="201"/>
        <v>#REF!</v>
      </c>
      <c r="BS737" s="230" t="e">
        <f t="shared" si="202"/>
        <v>#REF!</v>
      </c>
    </row>
    <row r="738" spans="1:71">
      <c r="A738" s="213" t="e">
        <f>IF(ISBLANK(#REF!),"",#REF!)</f>
        <v>#REF!</v>
      </c>
      <c r="B738" s="214" t="e">
        <f>IF(ISBLANK(#REF!),"",#REF!)</f>
        <v>#REF!</v>
      </c>
      <c r="C738" s="214" t="e">
        <f>IF(ISBLANK(#REF!),"",#REF!)</f>
        <v>#REF!</v>
      </c>
      <c r="D738" s="214" t="e">
        <f>IF(ISBLANK(#REF!),"",#REF!)</f>
        <v>#REF!</v>
      </c>
      <c r="E738" s="214" t="e">
        <f>IF(ISBLANK(#REF!),"",#REF!)</f>
        <v>#REF!</v>
      </c>
      <c r="F738" s="214" t="e">
        <f>IF(ISBLANK(#REF!),"",#REF!)</f>
        <v>#REF!</v>
      </c>
      <c r="G738" s="214" t="e">
        <f>IF(ISBLANK(#REF!),"",#REF!)</f>
        <v>#REF!</v>
      </c>
      <c r="H738" s="215" t="e">
        <f>IF(ISBLANK(#REF!),"",#REF!)</f>
        <v>#REF!</v>
      </c>
      <c r="I738" s="214" t="e">
        <f>IF(ISBLANK(#REF!),"",#REF!)</f>
        <v>#REF!</v>
      </c>
      <c r="J738" s="216" t="e">
        <f>IF(ISBLANK(#REF!),"",#REF!)</f>
        <v>#REF!</v>
      </c>
      <c r="K738" s="217" t="e">
        <f>IF(ISBLANK(#REF!),"",#REF!)</f>
        <v>#REF!</v>
      </c>
      <c r="L738" s="217" t="e">
        <f>IF(ISBLANK(#REF!),"",#REF!)</f>
        <v>#REF!</v>
      </c>
      <c r="M738" s="218" t="e">
        <f>IF(ISBLANK(#REF!),"",#REF!)</f>
        <v>#REF!</v>
      </c>
      <c r="N738" s="218" t="e">
        <f>IF(ISBLANK(#REF!),"",#REF!)</f>
        <v>#REF!</v>
      </c>
      <c r="O738" s="220" t="str">
        <f>IFERROR(VLOOKUP(_xlfn.CONCAT('Team Roster - Final'!$A738," : ",'Team Roster - Final'!$BM738),'Rate Calculations'!$C$4:$G$1100,5,FALSE),"")</f>
        <v/>
      </c>
      <c r="P738" s="225">
        <f>IF(ISBLANK('Rate Calculations'!$H740),"",'Rate Calculations'!$H740)</f>
        <v>1.7500000000000002E-2</v>
      </c>
      <c r="Q738" s="220" t="str">
        <f t="shared" si="188"/>
        <v/>
      </c>
      <c r="R738" s="221">
        <f>IF(ISBLANK('Rate Calculations'!$J740),"",'Rate Calculations'!$J740)</f>
        <v>3.5000000000000003E-2</v>
      </c>
      <c r="S738" s="220" t="str">
        <f t="shared" si="189"/>
        <v/>
      </c>
      <c r="T738" s="225" t="str">
        <f>IFERROR(VLOOKUP(_xlfn.CONCAT('Team Roster - Final'!$A738," : ",'Team Roster - Final'!$BM738),'Rate Calculations'!$C$4:$S$1100,10,FALSE),"")</f>
        <v/>
      </c>
      <c r="U738" s="225" t="str">
        <f>IFERROR(VLOOKUP(_xlfn.CONCAT('Team Roster - Final'!$A738," : ",'Team Roster - Final'!$BM738),'Rate Calculations'!$C$4:$S$1100,11,FALSE),"")</f>
        <v/>
      </c>
      <c r="V738" s="222" t="str">
        <f t="shared" si="190"/>
        <v/>
      </c>
      <c r="W738" s="222" t="str">
        <f t="shared" si="191"/>
        <v/>
      </c>
      <c r="X738" s="223" t="str">
        <f>IFERROR(VLOOKUP(_xlfn.CONCAT('Team Roster - Final'!$A738," : ",'Team Roster - Final'!$BM738),'Rate Calculations'!$C$4:$S$1100,14,FALSE),"")</f>
        <v/>
      </c>
      <c r="Y738" s="222" t="str">
        <f t="shared" si="192"/>
        <v/>
      </c>
      <c r="Z738" s="222" t="str">
        <f t="shared" si="193"/>
        <v/>
      </c>
      <c r="AA738" s="224" t="str">
        <f>IFERROR(IF(#REF!="Yes",$Y738, $Y738+$Q738*0.5),"")</f>
        <v/>
      </c>
      <c r="AB738" s="224" t="str">
        <f>IFERROR(IF(#REF!="Yes",$Z738, $Z738+$S738*0.5),"")</f>
        <v/>
      </c>
      <c r="AC738" s="220" t="str">
        <f>IFERROR(VLOOKUP(_xlfn.CONCAT('Team Roster - Final'!$A738," : ",'Team Roster - Final'!$BM738),'Rate Calculations'!$C$4:$U$1100,19,FALSE),"")</f>
        <v/>
      </c>
      <c r="AD738" s="220" t="str">
        <f t="shared" si="194"/>
        <v/>
      </c>
      <c r="AE738" s="220" t="str">
        <f t="shared" si="195"/>
        <v/>
      </c>
      <c r="AF738" s="225" t="str">
        <f>IFERROR(VLOOKUP(_xlfn.CONCAT('Team Roster - Final'!$A738," : ",'Team Roster - Final'!$BM738),'Rate Calculations'!$C$4:$AB$1100,22,FALSE),"")</f>
        <v/>
      </c>
      <c r="AG738" s="225" t="str">
        <f>IFERROR(VLOOKUP(_xlfn.CONCAT('Team Roster - Final'!$A738," : ",'Team Roster - Final'!$BM738),'Rate Calculations'!$C$4:$AB$1100,23,FALSE),"")</f>
        <v/>
      </c>
      <c r="AH738" s="222" t="str">
        <f t="shared" si="196"/>
        <v/>
      </c>
      <c r="AI738" s="222" t="str">
        <f t="shared" si="197"/>
        <v/>
      </c>
      <c r="AJ738" s="223" t="str">
        <f>Table1[[#This Row],[Home Office
Net Fee %]]</f>
        <v/>
      </c>
      <c r="AK738" s="222" t="str">
        <f t="shared" si="198"/>
        <v/>
      </c>
      <c r="AL738" s="222" t="str">
        <f t="shared" si="199"/>
        <v/>
      </c>
      <c r="AM738" s="215" t="str">
        <f>IFERROR(IF(#REF!="Yes",$AK738,($AK738+$AD738*0.5)),"")</f>
        <v/>
      </c>
      <c r="AN738" s="215" t="str">
        <f>IFERROR(IF(#REF!="Yes",$AL738,($AL738+$AE738*0.5)),"")</f>
        <v/>
      </c>
      <c r="AO738" s="374" t="str">
        <f>IF(ISBLANK('Team Roster Proposed - FBR'!Q739),"",'Team Roster Proposed - FBR'!Q739)</f>
        <v/>
      </c>
      <c r="AP738" s="226" t="e">
        <f>IF(ISBLANK(#REF!),"",#REF!)</f>
        <v>#REF!</v>
      </c>
      <c r="AQ738" s="226" t="e">
        <f>IF(ISBLANK(#REF!),"",#REF!)</f>
        <v>#REF!</v>
      </c>
      <c r="AR738" s="226" t="e">
        <f>IF(ISBLANK(#REF!),"",#REF!)</f>
        <v>#REF!</v>
      </c>
      <c r="AS738" s="219" t="e">
        <f>IF(ISBLANK(#REF!),"",#REF!)</f>
        <v>#REF!</v>
      </c>
      <c r="AT738" s="219" t="e">
        <f>IF(ISBLANK(#REF!),"",#REF!)</f>
        <v>#REF!</v>
      </c>
      <c r="AU738" s="219" t="e">
        <f>IF(ISBLANK(#REF!),"",#REF!)</f>
        <v>#REF!</v>
      </c>
      <c r="AV738" s="219" t="e">
        <f>IF(ISBLANK(#REF!),"",#REF!)</f>
        <v>#REF!</v>
      </c>
      <c r="AW738" s="219" t="e">
        <f>IF(ISBLANK(#REF!),"",#REF!)</f>
        <v>#REF!</v>
      </c>
      <c r="AX738" s="219" t="e">
        <f>IF(ISBLANK(#REF!),"",#REF!)</f>
        <v>#REF!</v>
      </c>
      <c r="AY738" s="226" t="e">
        <f>IF(ISBLANK(#REF!),"",#REF!)</f>
        <v>#REF!</v>
      </c>
      <c r="AZ738" s="219" t="e">
        <f>IF(ISBLANK(#REF!),"",#REF!)</f>
        <v>#REF!</v>
      </c>
      <c r="BA738" s="219" t="e">
        <f>IF(ISBLANK(#REF!),"",#REF!)</f>
        <v>#REF!</v>
      </c>
      <c r="BB738" s="219" t="e">
        <f>IF(ISBLANK(#REF!),"",#REF!)</f>
        <v>#REF!</v>
      </c>
      <c r="BC738" s="219" t="e">
        <f>IF(ISBLANK(#REF!),"",#REF!)</f>
        <v>#REF!</v>
      </c>
      <c r="BD738" s="219" t="e">
        <f>IF(ISBLANK(#REF!),"",#REF!)</f>
        <v>#REF!</v>
      </c>
      <c r="BE738" s="219" t="e">
        <f>IF(ISBLANK(#REF!),"",#REF!)</f>
        <v>#REF!</v>
      </c>
      <c r="BF738" s="219" t="e">
        <f>IF(ISBLANK(#REF!),"",#REF!)</f>
        <v>#REF!</v>
      </c>
      <c r="BG738" s="219" t="e">
        <f>IF(ISBLANK(#REF!),"",#REF!)</f>
        <v>#REF!</v>
      </c>
      <c r="BH738" s="219" t="e">
        <f>IF(ISBLANK(#REF!),"",#REF!)</f>
        <v>#REF!</v>
      </c>
      <c r="BI738" s="219" t="e">
        <f>IF(ISBLANK(#REF!),"",#REF!)</f>
        <v>#REF!</v>
      </c>
      <c r="BJ738" s="219" t="e">
        <f>IF(ISBLANK(#REF!),"",#REF!)</f>
        <v>#REF!</v>
      </c>
      <c r="BK738" s="219" t="e">
        <f>IF(ISBLANK(#REF!),"",#REF!)</f>
        <v>#REF!</v>
      </c>
      <c r="BL738" s="219" t="e">
        <f>IF(ISBLANK(#REF!),"",#REF!)</f>
        <v>#REF!</v>
      </c>
      <c r="BM738" s="219" t="e">
        <f>IF(ISBLANK(#REF!),"",#REF!)</f>
        <v>#REF!</v>
      </c>
      <c r="BN738" s="219" t="e">
        <f>IF(ISBLANK(#REF!),"",#REF!)</f>
        <v>#REF!</v>
      </c>
      <c r="BO738" s="227" t="e">
        <f t="shared" si="200"/>
        <v>#REF!</v>
      </c>
      <c r="BP738" s="228" t="str">
        <f t="shared" si="203"/>
        <v/>
      </c>
      <c r="BQ738" s="229" t="str">
        <f t="shared" si="187"/>
        <v/>
      </c>
      <c r="BR738" s="228" t="e">
        <f t="shared" si="201"/>
        <v>#REF!</v>
      </c>
      <c r="BS738" s="230" t="e">
        <f t="shared" si="202"/>
        <v>#REF!</v>
      </c>
    </row>
    <row r="739" spans="1:71">
      <c r="A739" s="213" t="e">
        <f>IF(ISBLANK(#REF!),"",#REF!)</f>
        <v>#REF!</v>
      </c>
      <c r="B739" s="214" t="e">
        <f>IF(ISBLANK(#REF!),"",#REF!)</f>
        <v>#REF!</v>
      </c>
      <c r="C739" s="214" t="e">
        <f>IF(ISBLANK(#REF!),"",#REF!)</f>
        <v>#REF!</v>
      </c>
      <c r="D739" s="214" t="e">
        <f>IF(ISBLANK(#REF!),"",#REF!)</f>
        <v>#REF!</v>
      </c>
      <c r="E739" s="214" t="e">
        <f>IF(ISBLANK(#REF!),"",#REF!)</f>
        <v>#REF!</v>
      </c>
      <c r="F739" s="214" t="e">
        <f>IF(ISBLANK(#REF!),"",#REF!)</f>
        <v>#REF!</v>
      </c>
      <c r="G739" s="214" t="e">
        <f>IF(ISBLANK(#REF!),"",#REF!)</f>
        <v>#REF!</v>
      </c>
      <c r="H739" s="215" t="e">
        <f>IF(ISBLANK(#REF!),"",#REF!)</f>
        <v>#REF!</v>
      </c>
      <c r="I739" s="214" t="e">
        <f>IF(ISBLANK(#REF!),"",#REF!)</f>
        <v>#REF!</v>
      </c>
      <c r="J739" s="216" t="e">
        <f>IF(ISBLANK(#REF!),"",#REF!)</f>
        <v>#REF!</v>
      </c>
      <c r="K739" s="217" t="e">
        <f>IF(ISBLANK(#REF!),"",#REF!)</f>
        <v>#REF!</v>
      </c>
      <c r="L739" s="217" t="e">
        <f>IF(ISBLANK(#REF!),"",#REF!)</f>
        <v>#REF!</v>
      </c>
      <c r="M739" s="218" t="e">
        <f>IF(ISBLANK(#REF!),"",#REF!)</f>
        <v>#REF!</v>
      </c>
      <c r="N739" s="218" t="e">
        <f>IF(ISBLANK(#REF!),"",#REF!)</f>
        <v>#REF!</v>
      </c>
      <c r="O739" s="220" t="str">
        <f>IFERROR(VLOOKUP(_xlfn.CONCAT('Team Roster - Final'!$A739," : ",'Team Roster - Final'!$BM739),'Rate Calculations'!$C$4:$G$1100,5,FALSE),"")</f>
        <v/>
      </c>
      <c r="P739" s="225">
        <f>IF(ISBLANK('Rate Calculations'!$H741),"",'Rate Calculations'!$H741)</f>
        <v>1.7500000000000002E-2</v>
      </c>
      <c r="Q739" s="220" t="str">
        <f t="shared" si="188"/>
        <v/>
      </c>
      <c r="R739" s="221">
        <f>IF(ISBLANK('Rate Calculations'!$J741),"",'Rate Calculations'!$J741)</f>
        <v>3.5000000000000003E-2</v>
      </c>
      <c r="S739" s="220" t="str">
        <f t="shared" si="189"/>
        <v/>
      </c>
      <c r="T739" s="225" t="str">
        <f>IFERROR(VLOOKUP(_xlfn.CONCAT('Team Roster - Final'!$A739," : ",'Team Roster - Final'!$BM739),'Rate Calculations'!$C$4:$S$1100,10,FALSE),"")</f>
        <v/>
      </c>
      <c r="U739" s="225" t="str">
        <f>IFERROR(VLOOKUP(_xlfn.CONCAT('Team Roster - Final'!$A739," : ",'Team Roster - Final'!$BM739),'Rate Calculations'!$C$4:$S$1100,11,FALSE),"")</f>
        <v/>
      </c>
      <c r="V739" s="222" t="str">
        <f t="shared" si="190"/>
        <v/>
      </c>
      <c r="W739" s="222" t="str">
        <f t="shared" si="191"/>
        <v/>
      </c>
      <c r="X739" s="223" t="str">
        <f>IFERROR(VLOOKUP(_xlfn.CONCAT('Team Roster - Final'!$A739," : ",'Team Roster - Final'!$BM739),'Rate Calculations'!$C$4:$S$1100,14,FALSE),"")</f>
        <v/>
      </c>
      <c r="Y739" s="222" t="str">
        <f t="shared" si="192"/>
        <v/>
      </c>
      <c r="Z739" s="222" t="str">
        <f t="shared" si="193"/>
        <v/>
      </c>
      <c r="AA739" s="224" t="str">
        <f>IFERROR(IF(#REF!="Yes",$Y739, $Y739+$Q739*0.5),"")</f>
        <v/>
      </c>
      <c r="AB739" s="224" t="str">
        <f>IFERROR(IF(#REF!="Yes",$Z739, $Z739+$S739*0.5),"")</f>
        <v/>
      </c>
      <c r="AC739" s="220" t="str">
        <f>IFERROR(VLOOKUP(_xlfn.CONCAT('Team Roster - Final'!$A739," : ",'Team Roster - Final'!$BM739),'Rate Calculations'!$C$4:$U$1100,19,FALSE),"")</f>
        <v/>
      </c>
      <c r="AD739" s="220" t="str">
        <f t="shared" si="194"/>
        <v/>
      </c>
      <c r="AE739" s="220" t="str">
        <f t="shared" si="195"/>
        <v/>
      </c>
      <c r="AF739" s="225" t="str">
        <f>IFERROR(VLOOKUP(_xlfn.CONCAT('Team Roster - Final'!$A739," : ",'Team Roster - Final'!$BM739),'Rate Calculations'!$C$4:$AB$1100,22,FALSE),"")</f>
        <v/>
      </c>
      <c r="AG739" s="225" t="str">
        <f>IFERROR(VLOOKUP(_xlfn.CONCAT('Team Roster - Final'!$A739," : ",'Team Roster - Final'!$BM739),'Rate Calculations'!$C$4:$AB$1100,23,FALSE),"")</f>
        <v/>
      </c>
      <c r="AH739" s="222" t="str">
        <f t="shared" si="196"/>
        <v/>
      </c>
      <c r="AI739" s="222" t="str">
        <f t="shared" si="197"/>
        <v/>
      </c>
      <c r="AJ739" s="223" t="str">
        <f>Table1[[#This Row],[Home Office
Net Fee %]]</f>
        <v/>
      </c>
      <c r="AK739" s="222" t="str">
        <f t="shared" si="198"/>
        <v/>
      </c>
      <c r="AL739" s="222" t="str">
        <f t="shared" si="199"/>
        <v/>
      </c>
      <c r="AM739" s="215" t="str">
        <f>IFERROR(IF(#REF!="Yes",$AK739,($AK739+$AD739*0.5)),"")</f>
        <v/>
      </c>
      <c r="AN739" s="215" t="str">
        <f>IFERROR(IF(#REF!="Yes",$AL739,($AL739+$AE739*0.5)),"")</f>
        <v/>
      </c>
      <c r="AO739" s="374" t="str">
        <f>IF(ISBLANK('Team Roster Proposed - FBR'!Q740),"",'Team Roster Proposed - FBR'!Q740)</f>
        <v/>
      </c>
      <c r="AP739" s="226" t="e">
        <f>IF(ISBLANK(#REF!),"",#REF!)</f>
        <v>#REF!</v>
      </c>
      <c r="AQ739" s="226" t="e">
        <f>IF(ISBLANK(#REF!),"",#REF!)</f>
        <v>#REF!</v>
      </c>
      <c r="AR739" s="226" t="e">
        <f>IF(ISBLANK(#REF!),"",#REF!)</f>
        <v>#REF!</v>
      </c>
      <c r="AS739" s="219" t="e">
        <f>IF(ISBLANK(#REF!),"",#REF!)</f>
        <v>#REF!</v>
      </c>
      <c r="AT739" s="219" t="e">
        <f>IF(ISBLANK(#REF!),"",#REF!)</f>
        <v>#REF!</v>
      </c>
      <c r="AU739" s="219" t="e">
        <f>IF(ISBLANK(#REF!),"",#REF!)</f>
        <v>#REF!</v>
      </c>
      <c r="AV739" s="219" t="e">
        <f>IF(ISBLANK(#REF!),"",#REF!)</f>
        <v>#REF!</v>
      </c>
      <c r="AW739" s="219" t="e">
        <f>IF(ISBLANK(#REF!),"",#REF!)</f>
        <v>#REF!</v>
      </c>
      <c r="AX739" s="219" t="e">
        <f>IF(ISBLANK(#REF!),"",#REF!)</f>
        <v>#REF!</v>
      </c>
      <c r="AY739" s="226" t="e">
        <f>IF(ISBLANK(#REF!),"",#REF!)</f>
        <v>#REF!</v>
      </c>
      <c r="AZ739" s="219" t="e">
        <f>IF(ISBLANK(#REF!),"",#REF!)</f>
        <v>#REF!</v>
      </c>
      <c r="BA739" s="219" t="e">
        <f>IF(ISBLANK(#REF!),"",#REF!)</f>
        <v>#REF!</v>
      </c>
      <c r="BB739" s="219" t="e">
        <f>IF(ISBLANK(#REF!),"",#REF!)</f>
        <v>#REF!</v>
      </c>
      <c r="BC739" s="219" t="e">
        <f>IF(ISBLANK(#REF!),"",#REF!)</f>
        <v>#REF!</v>
      </c>
      <c r="BD739" s="219" t="e">
        <f>IF(ISBLANK(#REF!),"",#REF!)</f>
        <v>#REF!</v>
      </c>
      <c r="BE739" s="219" t="e">
        <f>IF(ISBLANK(#REF!),"",#REF!)</f>
        <v>#REF!</v>
      </c>
      <c r="BF739" s="219" t="e">
        <f>IF(ISBLANK(#REF!),"",#REF!)</f>
        <v>#REF!</v>
      </c>
      <c r="BG739" s="219" t="e">
        <f>IF(ISBLANK(#REF!),"",#REF!)</f>
        <v>#REF!</v>
      </c>
      <c r="BH739" s="219" t="e">
        <f>IF(ISBLANK(#REF!),"",#REF!)</f>
        <v>#REF!</v>
      </c>
      <c r="BI739" s="219" t="e">
        <f>IF(ISBLANK(#REF!),"",#REF!)</f>
        <v>#REF!</v>
      </c>
      <c r="BJ739" s="219" t="e">
        <f>IF(ISBLANK(#REF!),"",#REF!)</f>
        <v>#REF!</v>
      </c>
      <c r="BK739" s="219" t="e">
        <f>IF(ISBLANK(#REF!),"",#REF!)</f>
        <v>#REF!</v>
      </c>
      <c r="BL739" s="219" t="e">
        <f>IF(ISBLANK(#REF!),"",#REF!)</f>
        <v>#REF!</v>
      </c>
      <c r="BM739" s="219" t="e">
        <f>IF(ISBLANK(#REF!),"",#REF!)</f>
        <v>#REF!</v>
      </c>
      <c r="BN739" s="219" t="e">
        <f>IF(ISBLANK(#REF!),"",#REF!)</f>
        <v>#REF!</v>
      </c>
      <c r="BO739" s="227" t="e">
        <f t="shared" si="200"/>
        <v>#REF!</v>
      </c>
      <c r="BP739" s="228" t="str">
        <f t="shared" si="203"/>
        <v/>
      </c>
      <c r="BQ739" s="229" t="str">
        <f t="shared" si="187"/>
        <v/>
      </c>
      <c r="BR739" s="228" t="e">
        <f t="shared" si="201"/>
        <v>#REF!</v>
      </c>
      <c r="BS739" s="230" t="e">
        <f t="shared" si="202"/>
        <v>#REF!</v>
      </c>
    </row>
    <row r="740" spans="1:71">
      <c r="A740" s="213" t="e">
        <f>IF(ISBLANK(#REF!),"",#REF!)</f>
        <v>#REF!</v>
      </c>
      <c r="B740" s="214" t="e">
        <f>IF(ISBLANK(#REF!),"",#REF!)</f>
        <v>#REF!</v>
      </c>
      <c r="C740" s="214" t="e">
        <f>IF(ISBLANK(#REF!),"",#REF!)</f>
        <v>#REF!</v>
      </c>
      <c r="D740" s="214" t="e">
        <f>IF(ISBLANK(#REF!),"",#REF!)</f>
        <v>#REF!</v>
      </c>
      <c r="E740" s="214" t="e">
        <f>IF(ISBLANK(#REF!),"",#REF!)</f>
        <v>#REF!</v>
      </c>
      <c r="F740" s="214" t="e">
        <f>IF(ISBLANK(#REF!),"",#REF!)</f>
        <v>#REF!</v>
      </c>
      <c r="G740" s="214" t="e">
        <f>IF(ISBLANK(#REF!),"",#REF!)</f>
        <v>#REF!</v>
      </c>
      <c r="H740" s="215" t="e">
        <f>IF(ISBLANK(#REF!),"",#REF!)</f>
        <v>#REF!</v>
      </c>
      <c r="I740" s="214" t="e">
        <f>IF(ISBLANK(#REF!),"",#REF!)</f>
        <v>#REF!</v>
      </c>
      <c r="J740" s="216" t="e">
        <f>IF(ISBLANK(#REF!),"",#REF!)</f>
        <v>#REF!</v>
      </c>
      <c r="K740" s="217" t="e">
        <f>IF(ISBLANK(#REF!),"",#REF!)</f>
        <v>#REF!</v>
      </c>
      <c r="L740" s="217" t="e">
        <f>IF(ISBLANK(#REF!),"",#REF!)</f>
        <v>#REF!</v>
      </c>
      <c r="M740" s="218" t="e">
        <f>IF(ISBLANK(#REF!),"",#REF!)</f>
        <v>#REF!</v>
      </c>
      <c r="N740" s="218" t="e">
        <f>IF(ISBLANK(#REF!),"",#REF!)</f>
        <v>#REF!</v>
      </c>
      <c r="O740" s="220" t="str">
        <f>IFERROR(VLOOKUP(_xlfn.CONCAT('Team Roster - Final'!$A740," : ",'Team Roster - Final'!$BM740),'Rate Calculations'!$C$4:$G$1100,5,FALSE),"")</f>
        <v/>
      </c>
      <c r="P740" s="225">
        <f>IF(ISBLANK('Rate Calculations'!$H742),"",'Rate Calculations'!$H742)</f>
        <v>1.7500000000000002E-2</v>
      </c>
      <c r="Q740" s="220" t="str">
        <f t="shared" si="188"/>
        <v/>
      </c>
      <c r="R740" s="221">
        <f>IF(ISBLANK('Rate Calculations'!$J742),"",'Rate Calculations'!$J742)</f>
        <v>3.5000000000000003E-2</v>
      </c>
      <c r="S740" s="220" t="str">
        <f t="shared" si="189"/>
        <v/>
      </c>
      <c r="T740" s="225" t="str">
        <f>IFERROR(VLOOKUP(_xlfn.CONCAT('Team Roster - Final'!$A740," : ",'Team Roster - Final'!$BM740),'Rate Calculations'!$C$4:$S$1100,10,FALSE),"")</f>
        <v/>
      </c>
      <c r="U740" s="225" t="str">
        <f>IFERROR(VLOOKUP(_xlfn.CONCAT('Team Roster - Final'!$A740," : ",'Team Roster - Final'!$BM740),'Rate Calculations'!$C$4:$S$1100,11,FALSE),"")</f>
        <v/>
      </c>
      <c r="V740" s="222" t="str">
        <f t="shared" si="190"/>
        <v/>
      </c>
      <c r="W740" s="222" t="str">
        <f t="shared" si="191"/>
        <v/>
      </c>
      <c r="X740" s="223" t="str">
        <f>IFERROR(VLOOKUP(_xlfn.CONCAT('Team Roster - Final'!$A740," : ",'Team Roster - Final'!$BM740),'Rate Calculations'!$C$4:$S$1100,14,FALSE),"")</f>
        <v/>
      </c>
      <c r="Y740" s="222" t="str">
        <f t="shared" si="192"/>
        <v/>
      </c>
      <c r="Z740" s="222" t="str">
        <f t="shared" si="193"/>
        <v/>
      </c>
      <c r="AA740" s="224" t="str">
        <f>IFERROR(IF(#REF!="Yes",$Y740, $Y740+$Q740*0.5),"")</f>
        <v/>
      </c>
      <c r="AB740" s="224" t="str">
        <f>IFERROR(IF(#REF!="Yes",$Z740, $Z740+$S740*0.5),"")</f>
        <v/>
      </c>
      <c r="AC740" s="220" t="str">
        <f>IFERROR(VLOOKUP(_xlfn.CONCAT('Team Roster - Final'!$A740," : ",'Team Roster - Final'!$BM740),'Rate Calculations'!$C$4:$U$1100,19,FALSE),"")</f>
        <v/>
      </c>
      <c r="AD740" s="220" t="str">
        <f t="shared" si="194"/>
        <v/>
      </c>
      <c r="AE740" s="220" t="str">
        <f t="shared" si="195"/>
        <v/>
      </c>
      <c r="AF740" s="225" t="str">
        <f>IFERROR(VLOOKUP(_xlfn.CONCAT('Team Roster - Final'!$A740," : ",'Team Roster - Final'!$BM740),'Rate Calculations'!$C$4:$AB$1100,22,FALSE),"")</f>
        <v/>
      </c>
      <c r="AG740" s="225" t="str">
        <f>IFERROR(VLOOKUP(_xlfn.CONCAT('Team Roster - Final'!$A740," : ",'Team Roster - Final'!$BM740),'Rate Calculations'!$C$4:$AB$1100,23,FALSE),"")</f>
        <v/>
      </c>
      <c r="AH740" s="222" t="str">
        <f t="shared" si="196"/>
        <v/>
      </c>
      <c r="AI740" s="222" t="str">
        <f t="shared" si="197"/>
        <v/>
      </c>
      <c r="AJ740" s="223" t="str">
        <f>Table1[[#This Row],[Home Office
Net Fee %]]</f>
        <v/>
      </c>
      <c r="AK740" s="222" t="str">
        <f t="shared" si="198"/>
        <v/>
      </c>
      <c r="AL740" s="222" t="str">
        <f t="shared" si="199"/>
        <v/>
      </c>
      <c r="AM740" s="215" t="str">
        <f>IFERROR(IF(#REF!="Yes",$AK740,($AK740+$AD740*0.5)),"")</f>
        <v/>
      </c>
      <c r="AN740" s="215" t="str">
        <f>IFERROR(IF(#REF!="Yes",$AL740,($AL740+$AE740*0.5)),"")</f>
        <v/>
      </c>
      <c r="AO740" s="374" t="str">
        <f>IF(ISBLANK('Team Roster Proposed - FBR'!Q741),"",'Team Roster Proposed - FBR'!Q741)</f>
        <v/>
      </c>
      <c r="AP740" s="226" t="e">
        <f>IF(ISBLANK(#REF!),"",#REF!)</f>
        <v>#REF!</v>
      </c>
      <c r="AQ740" s="226" t="e">
        <f>IF(ISBLANK(#REF!),"",#REF!)</f>
        <v>#REF!</v>
      </c>
      <c r="AR740" s="226" t="e">
        <f>IF(ISBLANK(#REF!),"",#REF!)</f>
        <v>#REF!</v>
      </c>
      <c r="AS740" s="219" t="e">
        <f>IF(ISBLANK(#REF!),"",#REF!)</f>
        <v>#REF!</v>
      </c>
      <c r="AT740" s="219" t="e">
        <f>IF(ISBLANK(#REF!),"",#REF!)</f>
        <v>#REF!</v>
      </c>
      <c r="AU740" s="219" t="e">
        <f>IF(ISBLANK(#REF!),"",#REF!)</f>
        <v>#REF!</v>
      </c>
      <c r="AV740" s="219" t="e">
        <f>IF(ISBLANK(#REF!),"",#REF!)</f>
        <v>#REF!</v>
      </c>
      <c r="AW740" s="219" t="e">
        <f>IF(ISBLANK(#REF!),"",#REF!)</f>
        <v>#REF!</v>
      </c>
      <c r="AX740" s="219" t="e">
        <f>IF(ISBLANK(#REF!),"",#REF!)</f>
        <v>#REF!</v>
      </c>
      <c r="AY740" s="226" t="e">
        <f>IF(ISBLANK(#REF!),"",#REF!)</f>
        <v>#REF!</v>
      </c>
      <c r="AZ740" s="219" t="e">
        <f>IF(ISBLANK(#REF!),"",#REF!)</f>
        <v>#REF!</v>
      </c>
      <c r="BA740" s="219" t="e">
        <f>IF(ISBLANK(#REF!),"",#REF!)</f>
        <v>#REF!</v>
      </c>
      <c r="BB740" s="219" t="e">
        <f>IF(ISBLANK(#REF!),"",#REF!)</f>
        <v>#REF!</v>
      </c>
      <c r="BC740" s="219" t="e">
        <f>IF(ISBLANK(#REF!),"",#REF!)</f>
        <v>#REF!</v>
      </c>
      <c r="BD740" s="219" t="e">
        <f>IF(ISBLANK(#REF!),"",#REF!)</f>
        <v>#REF!</v>
      </c>
      <c r="BE740" s="219" t="e">
        <f>IF(ISBLANK(#REF!),"",#REF!)</f>
        <v>#REF!</v>
      </c>
      <c r="BF740" s="219" t="e">
        <f>IF(ISBLANK(#REF!),"",#REF!)</f>
        <v>#REF!</v>
      </c>
      <c r="BG740" s="219" t="e">
        <f>IF(ISBLANK(#REF!),"",#REF!)</f>
        <v>#REF!</v>
      </c>
      <c r="BH740" s="219" t="e">
        <f>IF(ISBLANK(#REF!),"",#REF!)</f>
        <v>#REF!</v>
      </c>
      <c r="BI740" s="219" t="e">
        <f>IF(ISBLANK(#REF!),"",#REF!)</f>
        <v>#REF!</v>
      </c>
      <c r="BJ740" s="219" t="e">
        <f>IF(ISBLANK(#REF!),"",#REF!)</f>
        <v>#REF!</v>
      </c>
      <c r="BK740" s="219" t="e">
        <f>IF(ISBLANK(#REF!),"",#REF!)</f>
        <v>#REF!</v>
      </c>
      <c r="BL740" s="219" t="e">
        <f>IF(ISBLANK(#REF!),"",#REF!)</f>
        <v>#REF!</v>
      </c>
      <c r="BM740" s="219" t="e">
        <f>IF(ISBLANK(#REF!),"",#REF!)</f>
        <v>#REF!</v>
      </c>
      <c r="BN740" s="219" t="e">
        <f>IF(ISBLANK(#REF!),"",#REF!)</f>
        <v>#REF!</v>
      </c>
      <c r="BO740" s="227" t="e">
        <f t="shared" si="200"/>
        <v>#REF!</v>
      </c>
      <c r="BP740" s="228" t="str">
        <f t="shared" si="203"/>
        <v/>
      </c>
      <c r="BQ740" s="229" t="str">
        <f t="shared" si="187"/>
        <v/>
      </c>
      <c r="BR740" s="228" t="e">
        <f t="shared" si="201"/>
        <v>#REF!</v>
      </c>
      <c r="BS740" s="230" t="e">
        <f t="shared" si="202"/>
        <v>#REF!</v>
      </c>
    </row>
    <row r="741" spans="1:71">
      <c r="A741" s="213" t="e">
        <f>IF(ISBLANK(#REF!),"",#REF!)</f>
        <v>#REF!</v>
      </c>
      <c r="B741" s="214" t="e">
        <f>IF(ISBLANK(#REF!),"",#REF!)</f>
        <v>#REF!</v>
      </c>
      <c r="C741" s="214" t="e">
        <f>IF(ISBLANK(#REF!),"",#REF!)</f>
        <v>#REF!</v>
      </c>
      <c r="D741" s="214" t="e">
        <f>IF(ISBLANK(#REF!),"",#REF!)</f>
        <v>#REF!</v>
      </c>
      <c r="E741" s="214" t="e">
        <f>IF(ISBLANK(#REF!),"",#REF!)</f>
        <v>#REF!</v>
      </c>
      <c r="F741" s="214" t="e">
        <f>IF(ISBLANK(#REF!),"",#REF!)</f>
        <v>#REF!</v>
      </c>
      <c r="G741" s="214" t="e">
        <f>IF(ISBLANK(#REF!),"",#REF!)</f>
        <v>#REF!</v>
      </c>
      <c r="H741" s="215" t="e">
        <f>IF(ISBLANK(#REF!),"",#REF!)</f>
        <v>#REF!</v>
      </c>
      <c r="I741" s="214" t="e">
        <f>IF(ISBLANK(#REF!),"",#REF!)</f>
        <v>#REF!</v>
      </c>
      <c r="J741" s="216" t="e">
        <f>IF(ISBLANK(#REF!),"",#REF!)</f>
        <v>#REF!</v>
      </c>
      <c r="K741" s="217" t="e">
        <f>IF(ISBLANK(#REF!),"",#REF!)</f>
        <v>#REF!</v>
      </c>
      <c r="L741" s="217" t="e">
        <f>IF(ISBLANK(#REF!),"",#REF!)</f>
        <v>#REF!</v>
      </c>
      <c r="M741" s="218" t="e">
        <f>IF(ISBLANK(#REF!),"",#REF!)</f>
        <v>#REF!</v>
      </c>
      <c r="N741" s="218" t="e">
        <f>IF(ISBLANK(#REF!),"",#REF!)</f>
        <v>#REF!</v>
      </c>
      <c r="O741" s="220" t="str">
        <f>IFERROR(VLOOKUP(_xlfn.CONCAT('Team Roster - Final'!$A741," : ",'Team Roster - Final'!$BM741),'Rate Calculations'!$C$4:$G$1100,5,FALSE),"")</f>
        <v/>
      </c>
      <c r="P741" s="225">
        <f>IF(ISBLANK('Rate Calculations'!$H743),"",'Rate Calculations'!$H743)</f>
        <v>1.7500000000000002E-2</v>
      </c>
      <c r="Q741" s="220" t="str">
        <f t="shared" si="188"/>
        <v/>
      </c>
      <c r="R741" s="221">
        <f>IF(ISBLANK('Rate Calculations'!$J743),"",'Rate Calculations'!$J743)</f>
        <v>3.5000000000000003E-2</v>
      </c>
      <c r="S741" s="220" t="str">
        <f t="shared" si="189"/>
        <v/>
      </c>
      <c r="T741" s="225" t="str">
        <f>IFERROR(VLOOKUP(_xlfn.CONCAT('Team Roster - Final'!$A741," : ",'Team Roster - Final'!$BM741),'Rate Calculations'!$C$4:$S$1100,10,FALSE),"")</f>
        <v/>
      </c>
      <c r="U741" s="225" t="str">
        <f>IFERROR(VLOOKUP(_xlfn.CONCAT('Team Roster - Final'!$A741," : ",'Team Roster - Final'!$BM741),'Rate Calculations'!$C$4:$S$1100,11,FALSE),"")</f>
        <v/>
      </c>
      <c r="V741" s="222" t="str">
        <f t="shared" si="190"/>
        <v/>
      </c>
      <c r="W741" s="222" t="str">
        <f t="shared" si="191"/>
        <v/>
      </c>
      <c r="X741" s="223" t="str">
        <f>IFERROR(VLOOKUP(_xlfn.CONCAT('Team Roster - Final'!$A741," : ",'Team Roster - Final'!$BM741),'Rate Calculations'!$C$4:$S$1100,14,FALSE),"")</f>
        <v/>
      </c>
      <c r="Y741" s="222" t="str">
        <f t="shared" si="192"/>
        <v/>
      </c>
      <c r="Z741" s="222" t="str">
        <f t="shared" si="193"/>
        <v/>
      </c>
      <c r="AA741" s="224" t="str">
        <f>IFERROR(IF(#REF!="Yes",$Y741, $Y741+$Q741*0.5),"")</f>
        <v/>
      </c>
      <c r="AB741" s="224" t="str">
        <f>IFERROR(IF(#REF!="Yes",$Z741, $Z741+$S741*0.5),"")</f>
        <v/>
      </c>
      <c r="AC741" s="220" t="str">
        <f>IFERROR(VLOOKUP(_xlfn.CONCAT('Team Roster - Final'!$A741," : ",'Team Roster - Final'!$BM741),'Rate Calculations'!$C$4:$U$1100,19,FALSE),"")</f>
        <v/>
      </c>
      <c r="AD741" s="220" t="str">
        <f t="shared" si="194"/>
        <v/>
      </c>
      <c r="AE741" s="220" t="str">
        <f t="shared" si="195"/>
        <v/>
      </c>
      <c r="AF741" s="225" t="str">
        <f>IFERROR(VLOOKUP(_xlfn.CONCAT('Team Roster - Final'!$A741," : ",'Team Roster - Final'!$BM741),'Rate Calculations'!$C$4:$AB$1100,22,FALSE),"")</f>
        <v/>
      </c>
      <c r="AG741" s="225" t="str">
        <f>IFERROR(VLOOKUP(_xlfn.CONCAT('Team Roster - Final'!$A741," : ",'Team Roster - Final'!$BM741),'Rate Calculations'!$C$4:$AB$1100,23,FALSE),"")</f>
        <v/>
      </c>
      <c r="AH741" s="222" t="str">
        <f t="shared" si="196"/>
        <v/>
      </c>
      <c r="AI741" s="222" t="str">
        <f t="shared" si="197"/>
        <v/>
      </c>
      <c r="AJ741" s="223" t="str">
        <f>Table1[[#This Row],[Home Office
Net Fee %]]</f>
        <v/>
      </c>
      <c r="AK741" s="222" t="str">
        <f t="shared" si="198"/>
        <v/>
      </c>
      <c r="AL741" s="222" t="str">
        <f t="shared" si="199"/>
        <v/>
      </c>
      <c r="AM741" s="215" t="str">
        <f>IFERROR(IF(#REF!="Yes",$AK741,($AK741+$AD741*0.5)),"")</f>
        <v/>
      </c>
      <c r="AN741" s="215" t="str">
        <f>IFERROR(IF(#REF!="Yes",$AL741,($AL741+$AE741*0.5)),"")</f>
        <v/>
      </c>
      <c r="AO741" s="374" t="str">
        <f>IF(ISBLANK('Team Roster Proposed - FBR'!Q742),"",'Team Roster Proposed - FBR'!Q742)</f>
        <v/>
      </c>
      <c r="AP741" s="226" t="e">
        <f>IF(ISBLANK(#REF!),"",#REF!)</f>
        <v>#REF!</v>
      </c>
      <c r="AQ741" s="226" t="e">
        <f>IF(ISBLANK(#REF!),"",#REF!)</f>
        <v>#REF!</v>
      </c>
      <c r="AR741" s="226" t="e">
        <f>IF(ISBLANK(#REF!),"",#REF!)</f>
        <v>#REF!</v>
      </c>
      <c r="AS741" s="219" t="e">
        <f>IF(ISBLANK(#REF!),"",#REF!)</f>
        <v>#REF!</v>
      </c>
      <c r="AT741" s="219" t="e">
        <f>IF(ISBLANK(#REF!),"",#REF!)</f>
        <v>#REF!</v>
      </c>
      <c r="AU741" s="219" t="e">
        <f>IF(ISBLANK(#REF!),"",#REF!)</f>
        <v>#REF!</v>
      </c>
      <c r="AV741" s="219" t="e">
        <f>IF(ISBLANK(#REF!),"",#REF!)</f>
        <v>#REF!</v>
      </c>
      <c r="AW741" s="219" t="e">
        <f>IF(ISBLANK(#REF!),"",#REF!)</f>
        <v>#REF!</v>
      </c>
      <c r="AX741" s="219" t="e">
        <f>IF(ISBLANK(#REF!),"",#REF!)</f>
        <v>#REF!</v>
      </c>
      <c r="AY741" s="226" t="e">
        <f>IF(ISBLANK(#REF!),"",#REF!)</f>
        <v>#REF!</v>
      </c>
      <c r="AZ741" s="219" t="e">
        <f>IF(ISBLANK(#REF!),"",#REF!)</f>
        <v>#REF!</v>
      </c>
      <c r="BA741" s="219" t="e">
        <f>IF(ISBLANK(#REF!),"",#REF!)</f>
        <v>#REF!</v>
      </c>
      <c r="BB741" s="219" t="e">
        <f>IF(ISBLANK(#REF!),"",#REF!)</f>
        <v>#REF!</v>
      </c>
      <c r="BC741" s="219" t="e">
        <f>IF(ISBLANK(#REF!),"",#REF!)</f>
        <v>#REF!</v>
      </c>
      <c r="BD741" s="219" t="e">
        <f>IF(ISBLANK(#REF!),"",#REF!)</f>
        <v>#REF!</v>
      </c>
      <c r="BE741" s="219" t="e">
        <f>IF(ISBLANK(#REF!),"",#REF!)</f>
        <v>#REF!</v>
      </c>
      <c r="BF741" s="219" t="e">
        <f>IF(ISBLANK(#REF!),"",#REF!)</f>
        <v>#REF!</v>
      </c>
      <c r="BG741" s="219" t="e">
        <f>IF(ISBLANK(#REF!),"",#REF!)</f>
        <v>#REF!</v>
      </c>
      <c r="BH741" s="219" t="e">
        <f>IF(ISBLANK(#REF!),"",#REF!)</f>
        <v>#REF!</v>
      </c>
      <c r="BI741" s="219" t="e">
        <f>IF(ISBLANK(#REF!),"",#REF!)</f>
        <v>#REF!</v>
      </c>
      <c r="BJ741" s="219" t="e">
        <f>IF(ISBLANK(#REF!),"",#REF!)</f>
        <v>#REF!</v>
      </c>
      <c r="BK741" s="219" t="e">
        <f>IF(ISBLANK(#REF!),"",#REF!)</f>
        <v>#REF!</v>
      </c>
      <c r="BL741" s="219" t="e">
        <f>IF(ISBLANK(#REF!),"",#REF!)</f>
        <v>#REF!</v>
      </c>
      <c r="BM741" s="219" t="e">
        <f>IF(ISBLANK(#REF!),"",#REF!)</f>
        <v>#REF!</v>
      </c>
      <c r="BN741" s="219" t="e">
        <f>IF(ISBLANK(#REF!),"",#REF!)</f>
        <v>#REF!</v>
      </c>
      <c r="BO741" s="227" t="e">
        <f t="shared" si="200"/>
        <v>#REF!</v>
      </c>
      <c r="BP741" s="228" t="str">
        <f t="shared" si="203"/>
        <v/>
      </c>
      <c r="BQ741" s="229" t="str">
        <f t="shared" si="187"/>
        <v/>
      </c>
      <c r="BR741" s="228" t="e">
        <f t="shared" si="201"/>
        <v>#REF!</v>
      </c>
      <c r="BS741" s="230" t="e">
        <f t="shared" si="202"/>
        <v>#REF!</v>
      </c>
    </row>
    <row r="742" spans="1:71">
      <c r="A742" s="213" t="e">
        <f>IF(ISBLANK(#REF!),"",#REF!)</f>
        <v>#REF!</v>
      </c>
      <c r="B742" s="214" t="e">
        <f>IF(ISBLANK(#REF!),"",#REF!)</f>
        <v>#REF!</v>
      </c>
      <c r="C742" s="214" t="e">
        <f>IF(ISBLANK(#REF!),"",#REF!)</f>
        <v>#REF!</v>
      </c>
      <c r="D742" s="214" t="e">
        <f>IF(ISBLANK(#REF!),"",#REF!)</f>
        <v>#REF!</v>
      </c>
      <c r="E742" s="214" t="e">
        <f>IF(ISBLANK(#REF!),"",#REF!)</f>
        <v>#REF!</v>
      </c>
      <c r="F742" s="214" t="e">
        <f>IF(ISBLANK(#REF!),"",#REF!)</f>
        <v>#REF!</v>
      </c>
      <c r="G742" s="214" t="e">
        <f>IF(ISBLANK(#REF!),"",#REF!)</f>
        <v>#REF!</v>
      </c>
      <c r="H742" s="215" t="e">
        <f>IF(ISBLANK(#REF!),"",#REF!)</f>
        <v>#REF!</v>
      </c>
      <c r="I742" s="214" t="e">
        <f>IF(ISBLANK(#REF!),"",#REF!)</f>
        <v>#REF!</v>
      </c>
      <c r="J742" s="216" t="e">
        <f>IF(ISBLANK(#REF!),"",#REF!)</f>
        <v>#REF!</v>
      </c>
      <c r="K742" s="217" t="e">
        <f>IF(ISBLANK(#REF!),"",#REF!)</f>
        <v>#REF!</v>
      </c>
      <c r="L742" s="217" t="e">
        <f>IF(ISBLANK(#REF!),"",#REF!)</f>
        <v>#REF!</v>
      </c>
      <c r="M742" s="218" t="e">
        <f>IF(ISBLANK(#REF!),"",#REF!)</f>
        <v>#REF!</v>
      </c>
      <c r="N742" s="218" t="e">
        <f>IF(ISBLANK(#REF!),"",#REF!)</f>
        <v>#REF!</v>
      </c>
      <c r="O742" s="220" t="str">
        <f>IFERROR(VLOOKUP(_xlfn.CONCAT('Team Roster - Final'!$A742," : ",'Team Roster - Final'!$BM742),'Rate Calculations'!$C$4:$G$1100,5,FALSE),"")</f>
        <v/>
      </c>
      <c r="P742" s="225">
        <f>IF(ISBLANK('Rate Calculations'!$H744),"",'Rate Calculations'!$H744)</f>
        <v>1.7500000000000002E-2</v>
      </c>
      <c r="Q742" s="220" t="str">
        <f t="shared" si="188"/>
        <v/>
      </c>
      <c r="R742" s="221">
        <f>IF(ISBLANK('Rate Calculations'!$J744),"",'Rate Calculations'!$J744)</f>
        <v>3.5000000000000003E-2</v>
      </c>
      <c r="S742" s="220" t="str">
        <f t="shared" si="189"/>
        <v/>
      </c>
      <c r="T742" s="225" t="str">
        <f>IFERROR(VLOOKUP(_xlfn.CONCAT('Team Roster - Final'!$A742," : ",'Team Roster - Final'!$BM742),'Rate Calculations'!$C$4:$S$1100,10,FALSE),"")</f>
        <v/>
      </c>
      <c r="U742" s="225" t="str">
        <f>IFERROR(VLOOKUP(_xlfn.CONCAT('Team Roster - Final'!$A742," : ",'Team Roster - Final'!$BM742),'Rate Calculations'!$C$4:$S$1100,11,FALSE),"")</f>
        <v/>
      </c>
      <c r="V742" s="222" t="str">
        <f t="shared" si="190"/>
        <v/>
      </c>
      <c r="W742" s="222" t="str">
        <f t="shared" si="191"/>
        <v/>
      </c>
      <c r="X742" s="223" t="str">
        <f>IFERROR(VLOOKUP(_xlfn.CONCAT('Team Roster - Final'!$A742," : ",'Team Roster - Final'!$BM742),'Rate Calculations'!$C$4:$S$1100,14,FALSE),"")</f>
        <v/>
      </c>
      <c r="Y742" s="222" t="str">
        <f t="shared" si="192"/>
        <v/>
      </c>
      <c r="Z742" s="222" t="str">
        <f t="shared" si="193"/>
        <v/>
      </c>
      <c r="AA742" s="224" t="str">
        <f>IFERROR(IF(#REF!="Yes",$Y742, $Y742+$Q742*0.5),"")</f>
        <v/>
      </c>
      <c r="AB742" s="224" t="str">
        <f>IFERROR(IF(#REF!="Yes",$Z742, $Z742+$S742*0.5),"")</f>
        <v/>
      </c>
      <c r="AC742" s="220" t="str">
        <f>IFERROR(VLOOKUP(_xlfn.CONCAT('Team Roster - Final'!$A742," : ",'Team Roster - Final'!$BM742),'Rate Calculations'!$C$4:$U$1100,19,FALSE),"")</f>
        <v/>
      </c>
      <c r="AD742" s="220" t="str">
        <f t="shared" si="194"/>
        <v/>
      </c>
      <c r="AE742" s="220" t="str">
        <f t="shared" si="195"/>
        <v/>
      </c>
      <c r="AF742" s="225" t="str">
        <f>IFERROR(VLOOKUP(_xlfn.CONCAT('Team Roster - Final'!$A742," : ",'Team Roster - Final'!$BM742),'Rate Calculations'!$C$4:$AB$1100,22,FALSE),"")</f>
        <v/>
      </c>
      <c r="AG742" s="225" t="str">
        <f>IFERROR(VLOOKUP(_xlfn.CONCAT('Team Roster - Final'!$A742," : ",'Team Roster - Final'!$BM742),'Rate Calculations'!$C$4:$AB$1100,23,FALSE),"")</f>
        <v/>
      </c>
      <c r="AH742" s="222" t="str">
        <f t="shared" si="196"/>
        <v/>
      </c>
      <c r="AI742" s="222" t="str">
        <f t="shared" si="197"/>
        <v/>
      </c>
      <c r="AJ742" s="223" t="str">
        <f>Table1[[#This Row],[Home Office
Net Fee %]]</f>
        <v/>
      </c>
      <c r="AK742" s="222" t="str">
        <f t="shared" si="198"/>
        <v/>
      </c>
      <c r="AL742" s="222" t="str">
        <f t="shared" si="199"/>
        <v/>
      </c>
      <c r="AM742" s="215" t="str">
        <f>IFERROR(IF(#REF!="Yes",$AK742,($AK742+$AD742*0.5)),"")</f>
        <v/>
      </c>
      <c r="AN742" s="215" t="str">
        <f>IFERROR(IF(#REF!="Yes",$AL742,($AL742+$AE742*0.5)),"")</f>
        <v/>
      </c>
      <c r="AO742" s="374" t="str">
        <f>IF(ISBLANK('Team Roster Proposed - FBR'!Q743),"",'Team Roster Proposed - FBR'!Q743)</f>
        <v/>
      </c>
      <c r="AP742" s="226" t="e">
        <f>IF(ISBLANK(#REF!),"",#REF!)</f>
        <v>#REF!</v>
      </c>
      <c r="AQ742" s="226" t="e">
        <f>IF(ISBLANK(#REF!),"",#REF!)</f>
        <v>#REF!</v>
      </c>
      <c r="AR742" s="226" t="e">
        <f>IF(ISBLANK(#REF!),"",#REF!)</f>
        <v>#REF!</v>
      </c>
      <c r="AS742" s="219" t="e">
        <f>IF(ISBLANK(#REF!),"",#REF!)</f>
        <v>#REF!</v>
      </c>
      <c r="AT742" s="219" t="e">
        <f>IF(ISBLANK(#REF!),"",#REF!)</f>
        <v>#REF!</v>
      </c>
      <c r="AU742" s="219" t="e">
        <f>IF(ISBLANK(#REF!),"",#REF!)</f>
        <v>#REF!</v>
      </c>
      <c r="AV742" s="219" t="e">
        <f>IF(ISBLANK(#REF!),"",#REF!)</f>
        <v>#REF!</v>
      </c>
      <c r="AW742" s="219" t="e">
        <f>IF(ISBLANK(#REF!),"",#REF!)</f>
        <v>#REF!</v>
      </c>
      <c r="AX742" s="219" t="e">
        <f>IF(ISBLANK(#REF!),"",#REF!)</f>
        <v>#REF!</v>
      </c>
      <c r="AY742" s="226" t="e">
        <f>IF(ISBLANK(#REF!),"",#REF!)</f>
        <v>#REF!</v>
      </c>
      <c r="AZ742" s="219" t="e">
        <f>IF(ISBLANK(#REF!),"",#REF!)</f>
        <v>#REF!</v>
      </c>
      <c r="BA742" s="219" t="e">
        <f>IF(ISBLANK(#REF!),"",#REF!)</f>
        <v>#REF!</v>
      </c>
      <c r="BB742" s="219" t="e">
        <f>IF(ISBLANK(#REF!),"",#REF!)</f>
        <v>#REF!</v>
      </c>
      <c r="BC742" s="219" t="e">
        <f>IF(ISBLANK(#REF!),"",#REF!)</f>
        <v>#REF!</v>
      </c>
      <c r="BD742" s="219" t="e">
        <f>IF(ISBLANK(#REF!),"",#REF!)</f>
        <v>#REF!</v>
      </c>
      <c r="BE742" s="219" t="e">
        <f>IF(ISBLANK(#REF!),"",#REF!)</f>
        <v>#REF!</v>
      </c>
      <c r="BF742" s="219" t="e">
        <f>IF(ISBLANK(#REF!),"",#REF!)</f>
        <v>#REF!</v>
      </c>
      <c r="BG742" s="219" t="e">
        <f>IF(ISBLANK(#REF!),"",#REF!)</f>
        <v>#REF!</v>
      </c>
      <c r="BH742" s="219" t="e">
        <f>IF(ISBLANK(#REF!),"",#REF!)</f>
        <v>#REF!</v>
      </c>
      <c r="BI742" s="219" t="e">
        <f>IF(ISBLANK(#REF!),"",#REF!)</f>
        <v>#REF!</v>
      </c>
      <c r="BJ742" s="219" t="e">
        <f>IF(ISBLANK(#REF!),"",#REF!)</f>
        <v>#REF!</v>
      </c>
      <c r="BK742" s="219" t="e">
        <f>IF(ISBLANK(#REF!),"",#REF!)</f>
        <v>#REF!</v>
      </c>
      <c r="BL742" s="219" t="e">
        <f>IF(ISBLANK(#REF!),"",#REF!)</f>
        <v>#REF!</v>
      </c>
      <c r="BM742" s="219" t="e">
        <f>IF(ISBLANK(#REF!),"",#REF!)</f>
        <v>#REF!</v>
      </c>
      <c r="BN742" s="219" t="e">
        <f>IF(ISBLANK(#REF!),"",#REF!)</f>
        <v>#REF!</v>
      </c>
      <c r="BO742" s="227" t="e">
        <f t="shared" si="200"/>
        <v>#REF!</v>
      </c>
      <c r="BP742" s="228" t="str">
        <f t="shared" si="203"/>
        <v/>
      </c>
      <c r="BQ742" s="229" t="str">
        <f t="shared" si="187"/>
        <v/>
      </c>
      <c r="BR742" s="228" t="e">
        <f t="shared" si="201"/>
        <v>#REF!</v>
      </c>
      <c r="BS742" s="230" t="e">
        <f t="shared" si="202"/>
        <v>#REF!</v>
      </c>
    </row>
    <row r="743" spans="1:71">
      <c r="A743" s="213" t="e">
        <f>IF(ISBLANK(#REF!),"",#REF!)</f>
        <v>#REF!</v>
      </c>
      <c r="B743" s="214" t="e">
        <f>IF(ISBLANK(#REF!),"",#REF!)</f>
        <v>#REF!</v>
      </c>
      <c r="C743" s="214" t="e">
        <f>IF(ISBLANK(#REF!),"",#REF!)</f>
        <v>#REF!</v>
      </c>
      <c r="D743" s="214" t="e">
        <f>IF(ISBLANK(#REF!),"",#REF!)</f>
        <v>#REF!</v>
      </c>
      <c r="E743" s="214" t="e">
        <f>IF(ISBLANK(#REF!),"",#REF!)</f>
        <v>#REF!</v>
      </c>
      <c r="F743" s="214" t="e">
        <f>IF(ISBLANK(#REF!),"",#REF!)</f>
        <v>#REF!</v>
      </c>
      <c r="G743" s="214" t="e">
        <f>IF(ISBLANK(#REF!),"",#REF!)</f>
        <v>#REF!</v>
      </c>
      <c r="H743" s="215" t="e">
        <f>IF(ISBLANK(#REF!),"",#REF!)</f>
        <v>#REF!</v>
      </c>
      <c r="I743" s="214" t="e">
        <f>IF(ISBLANK(#REF!),"",#REF!)</f>
        <v>#REF!</v>
      </c>
      <c r="J743" s="216" t="e">
        <f>IF(ISBLANK(#REF!),"",#REF!)</f>
        <v>#REF!</v>
      </c>
      <c r="K743" s="217" t="e">
        <f>IF(ISBLANK(#REF!),"",#REF!)</f>
        <v>#REF!</v>
      </c>
      <c r="L743" s="217" t="e">
        <f>IF(ISBLANK(#REF!),"",#REF!)</f>
        <v>#REF!</v>
      </c>
      <c r="M743" s="218" t="e">
        <f>IF(ISBLANK(#REF!),"",#REF!)</f>
        <v>#REF!</v>
      </c>
      <c r="N743" s="218" t="e">
        <f>IF(ISBLANK(#REF!),"",#REF!)</f>
        <v>#REF!</v>
      </c>
      <c r="O743" s="220" t="str">
        <f>IFERROR(VLOOKUP(_xlfn.CONCAT('Team Roster - Final'!$A743," : ",'Team Roster - Final'!$BM743),'Rate Calculations'!$C$4:$G$1100,5,FALSE),"")</f>
        <v/>
      </c>
      <c r="P743" s="225">
        <f>IF(ISBLANK('Rate Calculations'!$H745),"",'Rate Calculations'!$H745)</f>
        <v>1.7500000000000002E-2</v>
      </c>
      <c r="Q743" s="220" t="str">
        <f t="shared" si="188"/>
        <v/>
      </c>
      <c r="R743" s="221">
        <f>IF(ISBLANK('Rate Calculations'!$J745),"",'Rate Calculations'!$J745)</f>
        <v>3.5000000000000003E-2</v>
      </c>
      <c r="S743" s="220" t="str">
        <f t="shared" si="189"/>
        <v/>
      </c>
      <c r="T743" s="225" t="str">
        <f>IFERROR(VLOOKUP(_xlfn.CONCAT('Team Roster - Final'!$A743," : ",'Team Roster - Final'!$BM743),'Rate Calculations'!$C$4:$S$1100,10,FALSE),"")</f>
        <v/>
      </c>
      <c r="U743" s="225" t="str">
        <f>IFERROR(VLOOKUP(_xlfn.CONCAT('Team Roster - Final'!$A743," : ",'Team Roster - Final'!$BM743),'Rate Calculations'!$C$4:$S$1100,11,FALSE),"")</f>
        <v/>
      </c>
      <c r="V743" s="222" t="str">
        <f t="shared" si="190"/>
        <v/>
      </c>
      <c r="W743" s="222" t="str">
        <f t="shared" si="191"/>
        <v/>
      </c>
      <c r="X743" s="223" t="str">
        <f>IFERROR(VLOOKUP(_xlfn.CONCAT('Team Roster - Final'!$A743," : ",'Team Roster - Final'!$BM743),'Rate Calculations'!$C$4:$S$1100,14,FALSE),"")</f>
        <v/>
      </c>
      <c r="Y743" s="222" t="str">
        <f t="shared" si="192"/>
        <v/>
      </c>
      <c r="Z743" s="222" t="str">
        <f t="shared" si="193"/>
        <v/>
      </c>
      <c r="AA743" s="224" t="str">
        <f>IFERROR(IF(#REF!="Yes",$Y743, $Y743+$Q743*0.5),"")</f>
        <v/>
      </c>
      <c r="AB743" s="224" t="str">
        <f>IFERROR(IF(#REF!="Yes",$Z743, $Z743+$S743*0.5),"")</f>
        <v/>
      </c>
      <c r="AC743" s="220" t="str">
        <f>IFERROR(VLOOKUP(_xlfn.CONCAT('Team Roster - Final'!$A743," : ",'Team Roster - Final'!$BM743),'Rate Calculations'!$C$4:$U$1100,19,FALSE),"")</f>
        <v/>
      </c>
      <c r="AD743" s="220" t="str">
        <f t="shared" si="194"/>
        <v/>
      </c>
      <c r="AE743" s="220" t="str">
        <f t="shared" si="195"/>
        <v/>
      </c>
      <c r="AF743" s="225" t="str">
        <f>IFERROR(VLOOKUP(_xlfn.CONCAT('Team Roster - Final'!$A743," : ",'Team Roster - Final'!$BM743),'Rate Calculations'!$C$4:$AB$1100,22,FALSE),"")</f>
        <v/>
      </c>
      <c r="AG743" s="225" t="str">
        <f>IFERROR(VLOOKUP(_xlfn.CONCAT('Team Roster - Final'!$A743," : ",'Team Roster - Final'!$BM743),'Rate Calculations'!$C$4:$AB$1100,23,FALSE),"")</f>
        <v/>
      </c>
      <c r="AH743" s="222" t="str">
        <f t="shared" si="196"/>
        <v/>
      </c>
      <c r="AI743" s="222" t="str">
        <f t="shared" si="197"/>
        <v/>
      </c>
      <c r="AJ743" s="223" t="str">
        <f>Table1[[#This Row],[Home Office
Net Fee %]]</f>
        <v/>
      </c>
      <c r="AK743" s="222" t="str">
        <f t="shared" si="198"/>
        <v/>
      </c>
      <c r="AL743" s="222" t="str">
        <f t="shared" si="199"/>
        <v/>
      </c>
      <c r="AM743" s="215" t="str">
        <f>IFERROR(IF(#REF!="Yes",$AK743,($AK743+$AD743*0.5)),"")</f>
        <v/>
      </c>
      <c r="AN743" s="215" t="str">
        <f>IFERROR(IF(#REF!="Yes",$AL743,($AL743+$AE743*0.5)),"")</f>
        <v/>
      </c>
      <c r="AO743" s="374" t="str">
        <f>IF(ISBLANK('Team Roster Proposed - FBR'!Q744),"",'Team Roster Proposed - FBR'!Q744)</f>
        <v/>
      </c>
      <c r="AP743" s="226" t="e">
        <f>IF(ISBLANK(#REF!),"",#REF!)</f>
        <v>#REF!</v>
      </c>
      <c r="AQ743" s="226" t="e">
        <f>IF(ISBLANK(#REF!),"",#REF!)</f>
        <v>#REF!</v>
      </c>
      <c r="AR743" s="226" t="e">
        <f>IF(ISBLANK(#REF!),"",#REF!)</f>
        <v>#REF!</v>
      </c>
      <c r="AS743" s="219" t="e">
        <f>IF(ISBLANK(#REF!),"",#REF!)</f>
        <v>#REF!</v>
      </c>
      <c r="AT743" s="219" t="e">
        <f>IF(ISBLANK(#REF!),"",#REF!)</f>
        <v>#REF!</v>
      </c>
      <c r="AU743" s="219" t="e">
        <f>IF(ISBLANK(#REF!),"",#REF!)</f>
        <v>#REF!</v>
      </c>
      <c r="AV743" s="219" t="e">
        <f>IF(ISBLANK(#REF!),"",#REF!)</f>
        <v>#REF!</v>
      </c>
      <c r="AW743" s="219" t="e">
        <f>IF(ISBLANK(#REF!),"",#REF!)</f>
        <v>#REF!</v>
      </c>
      <c r="AX743" s="219" t="e">
        <f>IF(ISBLANK(#REF!),"",#REF!)</f>
        <v>#REF!</v>
      </c>
      <c r="AY743" s="226" t="e">
        <f>IF(ISBLANK(#REF!),"",#REF!)</f>
        <v>#REF!</v>
      </c>
      <c r="AZ743" s="219" t="e">
        <f>IF(ISBLANK(#REF!),"",#REF!)</f>
        <v>#REF!</v>
      </c>
      <c r="BA743" s="219" t="e">
        <f>IF(ISBLANK(#REF!),"",#REF!)</f>
        <v>#REF!</v>
      </c>
      <c r="BB743" s="219" t="e">
        <f>IF(ISBLANK(#REF!),"",#REF!)</f>
        <v>#REF!</v>
      </c>
      <c r="BC743" s="219" t="e">
        <f>IF(ISBLANK(#REF!),"",#REF!)</f>
        <v>#REF!</v>
      </c>
      <c r="BD743" s="219" t="e">
        <f>IF(ISBLANK(#REF!),"",#REF!)</f>
        <v>#REF!</v>
      </c>
      <c r="BE743" s="219" t="e">
        <f>IF(ISBLANK(#REF!),"",#REF!)</f>
        <v>#REF!</v>
      </c>
      <c r="BF743" s="219" t="e">
        <f>IF(ISBLANK(#REF!),"",#REF!)</f>
        <v>#REF!</v>
      </c>
      <c r="BG743" s="219" t="e">
        <f>IF(ISBLANK(#REF!),"",#REF!)</f>
        <v>#REF!</v>
      </c>
      <c r="BH743" s="219" t="e">
        <f>IF(ISBLANK(#REF!),"",#REF!)</f>
        <v>#REF!</v>
      </c>
      <c r="BI743" s="219" t="e">
        <f>IF(ISBLANK(#REF!),"",#REF!)</f>
        <v>#REF!</v>
      </c>
      <c r="BJ743" s="219" t="e">
        <f>IF(ISBLANK(#REF!),"",#REF!)</f>
        <v>#REF!</v>
      </c>
      <c r="BK743" s="219" t="e">
        <f>IF(ISBLANK(#REF!),"",#REF!)</f>
        <v>#REF!</v>
      </c>
      <c r="BL743" s="219" t="e">
        <f>IF(ISBLANK(#REF!),"",#REF!)</f>
        <v>#REF!</v>
      </c>
      <c r="BM743" s="219" t="e">
        <f>IF(ISBLANK(#REF!),"",#REF!)</f>
        <v>#REF!</v>
      </c>
      <c r="BN743" s="219" t="e">
        <f>IF(ISBLANK(#REF!),"",#REF!)</f>
        <v>#REF!</v>
      </c>
      <c r="BO743" s="227" t="e">
        <f t="shared" si="200"/>
        <v>#REF!</v>
      </c>
      <c r="BP743" s="228" t="str">
        <f t="shared" si="203"/>
        <v/>
      </c>
      <c r="BQ743" s="229" t="str">
        <f t="shared" si="187"/>
        <v/>
      </c>
      <c r="BR743" s="228" t="e">
        <f t="shared" si="201"/>
        <v>#REF!</v>
      </c>
      <c r="BS743" s="230" t="e">
        <f t="shared" si="202"/>
        <v>#REF!</v>
      </c>
    </row>
    <row r="744" spans="1:71">
      <c r="A744" s="213" t="e">
        <f>IF(ISBLANK(#REF!),"",#REF!)</f>
        <v>#REF!</v>
      </c>
      <c r="B744" s="214" t="e">
        <f>IF(ISBLANK(#REF!),"",#REF!)</f>
        <v>#REF!</v>
      </c>
      <c r="C744" s="214" t="e">
        <f>IF(ISBLANK(#REF!),"",#REF!)</f>
        <v>#REF!</v>
      </c>
      <c r="D744" s="214" t="e">
        <f>IF(ISBLANK(#REF!),"",#REF!)</f>
        <v>#REF!</v>
      </c>
      <c r="E744" s="214" t="e">
        <f>IF(ISBLANK(#REF!),"",#REF!)</f>
        <v>#REF!</v>
      </c>
      <c r="F744" s="214" t="e">
        <f>IF(ISBLANK(#REF!),"",#REF!)</f>
        <v>#REF!</v>
      </c>
      <c r="G744" s="214" t="e">
        <f>IF(ISBLANK(#REF!),"",#REF!)</f>
        <v>#REF!</v>
      </c>
      <c r="H744" s="215" t="e">
        <f>IF(ISBLANK(#REF!),"",#REF!)</f>
        <v>#REF!</v>
      </c>
      <c r="I744" s="214" t="e">
        <f>IF(ISBLANK(#REF!),"",#REF!)</f>
        <v>#REF!</v>
      </c>
      <c r="J744" s="216" t="e">
        <f>IF(ISBLANK(#REF!),"",#REF!)</f>
        <v>#REF!</v>
      </c>
      <c r="K744" s="217" t="e">
        <f>IF(ISBLANK(#REF!),"",#REF!)</f>
        <v>#REF!</v>
      </c>
      <c r="L744" s="217" t="e">
        <f>IF(ISBLANK(#REF!),"",#REF!)</f>
        <v>#REF!</v>
      </c>
      <c r="M744" s="218" t="e">
        <f>IF(ISBLANK(#REF!),"",#REF!)</f>
        <v>#REF!</v>
      </c>
      <c r="N744" s="218" t="e">
        <f>IF(ISBLANK(#REF!),"",#REF!)</f>
        <v>#REF!</v>
      </c>
      <c r="O744" s="220" t="str">
        <f>IFERROR(VLOOKUP(_xlfn.CONCAT('Team Roster - Final'!$A744," : ",'Team Roster - Final'!$BM744),'Rate Calculations'!$C$4:$G$1100,5,FALSE),"")</f>
        <v/>
      </c>
      <c r="P744" s="225">
        <f>IF(ISBLANK('Rate Calculations'!$H746),"",'Rate Calculations'!$H746)</f>
        <v>1.7500000000000002E-2</v>
      </c>
      <c r="Q744" s="220" t="str">
        <f t="shared" si="188"/>
        <v/>
      </c>
      <c r="R744" s="221">
        <f>IF(ISBLANK('Rate Calculations'!$J746),"",'Rate Calculations'!$J746)</f>
        <v>3.5000000000000003E-2</v>
      </c>
      <c r="S744" s="220" t="str">
        <f t="shared" si="189"/>
        <v/>
      </c>
      <c r="T744" s="225" t="str">
        <f>IFERROR(VLOOKUP(_xlfn.CONCAT('Team Roster - Final'!$A744," : ",'Team Roster - Final'!$BM744),'Rate Calculations'!$C$4:$S$1100,10,FALSE),"")</f>
        <v/>
      </c>
      <c r="U744" s="225" t="str">
        <f>IFERROR(VLOOKUP(_xlfn.CONCAT('Team Roster - Final'!$A744," : ",'Team Roster - Final'!$BM744),'Rate Calculations'!$C$4:$S$1100,11,FALSE),"")</f>
        <v/>
      </c>
      <c r="V744" s="222" t="str">
        <f t="shared" si="190"/>
        <v/>
      </c>
      <c r="W744" s="222" t="str">
        <f t="shared" si="191"/>
        <v/>
      </c>
      <c r="X744" s="223" t="str">
        <f>IFERROR(VLOOKUP(_xlfn.CONCAT('Team Roster - Final'!$A744," : ",'Team Roster - Final'!$BM744),'Rate Calculations'!$C$4:$S$1100,14,FALSE),"")</f>
        <v/>
      </c>
      <c r="Y744" s="222" t="str">
        <f t="shared" si="192"/>
        <v/>
      </c>
      <c r="Z744" s="222" t="str">
        <f t="shared" si="193"/>
        <v/>
      </c>
      <c r="AA744" s="224" t="str">
        <f>IFERROR(IF(#REF!="Yes",$Y744, $Y744+$Q744*0.5),"")</f>
        <v/>
      </c>
      <c r="AB744" s="224" t="str">
        <f>IFERROR(IF(#REF!="Yes",$Z744, $Z744+$S744*0.5),"")</f>
        <v/>
      </c>
      <c r="AC744" s="220" t="str">
        <f>IFERROR(VLOOKUP(_xlfn.CONCAT('Team Roster - Final'!$A744," : ",'Team Roster - Final'!$BM744),'Rate Calculations'!$C$4:$U$1100,19,FALSE),"")</f>
        <v/>
      </c>
      <c r="AD744" s="220" t="str">
        <f t="shared" si="194"/>
        <v/>
      </c>
      <c r="AE744" s="220" t="str">
        <f t="shared" si="195"/>
        <v/>
      </c>
      <c r="AF744" s="225" t="str">
        <f>IFERROR(VLOOKUP(_xlfn.CONCAT('Team Roster - Final'!$A744," : ",'Team Roster - Final'!$BM744),'Rate Calculations'!$C$4:$AB$1100,22,FALSE),"")</f>
        <v/>
      </c>
      <c r="AG744" s="225" t="str">
        <f>IFERROR(VLOOKUP(_xlfn.CONCAT('Team Roster - Final'!$A744," : ",'Team Roster - Final'!$BM744),'Rate Calculations'!$C$4:$AB$1100,23,FALSE),"")</f>
        <v/>
      </c>
      <c r="AH744" s="222" t="str">
        <f t="shared" si="196"/>
        <v/>
      </c>
      <c r="AI744" s="222" t="str">
        <f t="shared" si="197"/>
        <v/>
      </c>
      <c r="AJ744" s="223" t="str">
        <f>Table1[[#This Row],[Home Office
Net Fee %]]</f>
        <v/>
      </c>
      <c r="AK744" s="222" t="str">
        <f t="shared" si="198"/>
        <v/>
      </c>
      <c r="AL744" s="222" t="str">
        <f t="shared" si="199"/>
        <v/>
      </c>
      <c r="AM744" s="215" t="str">
        <f>IFERROR(IF(#REF!="Yes",$AK744,($AK744+$AD744*0.5)),"")</f>
        <v/>
      </c>
      <c r="AN744" s="215" t="str">
        <f>IFERROR(IF(#REF!="Yes",$AL744,($AL744+$AE744*0.5)),"")</f>
        <v/>
      </c>
      <c r="AO744" s="374" t="str">
        <f>IF(ISBLANK('Team Roster Proposed - FBR'!Q745),"",'Team Roster Proposed - FBR'!Q745)</f>
        <v/>
      </c>
      <c r="AP744" s="226" t="e">
        <f>IF(ISBLANK(#REF!),"",#REF!)</f>
        <v>#REF!</v>
      </c>
      <c r="AQ744" s="226" t="e">
        <f>IF(ISBLANK(#REF!),"",#REF!)</f>
        <v>#REF!</v>
      </c>
      <c r="AR744" s="226" t="e">
        <f>IF(ISBLANK(#REF!),"",#REF!)</f>
        <v>#REF!</v>
      </c>
      <c r="AS744" s="219" t="e">
        <f>IF(ISBLANK(#REF!),"",#REF!)</f>
        <v>#REF!</v>
      </c>
      <c r="AT744" s="219" t="e">
        <f>IF(ISBLANK(#REF!),"",#REF!)</f>
        <v>#REF!</v>
      </c>
      <c r="AU744" s="219" t="e">
        <f>IF(ISBLANK(#REF!),"",#REF!)</f>
        <v>#REF!</v>
      </c>
      <c r="AV744" s="219" t="e">
        <f>IF(ISBLANK(#REF!),"",#REF!)</f>
        <v>#REF!</v>
      </c>
      <c r="AW744" s="219" t="e">
        <f>IF(ISBLANK(#REF!),"",#REF!)</f>
        <v>#REF!</v>
      </c>
      <c r="AX744" s="219" t="e">
        <f>IF(ISBLANK(#REF!),"",#REF!)</f>
        <v>#REF!</v>
      </c>
      <c r="AY744" s="226" t="e">
        <f>IF(ISBLANK(#REF!),"",#REF!)</f>
        <v>#REF!</v>
      </c>
      <c r="AZ744" s="219" t="e">
        <f>IF(ISBLANK(#REF!),"",#REF!)</f>
        <v>#REF!</v>
      </c>
      <c r="BA744" s="219" t="e">
        <f>IF(ISBLANK(#REF!),"",#REF!)</f>
        <v>#REF!</v>
      </c>
      <c r="BB744" s="219" t="e">
        <f>IF(ISBLANK(#REF!),"",#REF!)</f>
        <v>#REF!</v>
      </c>
      <c r="BC744" s="219" t="e">
        <f>IF(ISBLANK(#REF!),"",#REF!)</f>
        <v>#REF!</v>
      </c>
      <c r="BD744" s="219" t="e">
        <f>IF(ISBLANK(#REF!),"",#REF!)</f>
        <v>#REF!</v>
      </c>
      <c r="BE744" s="219" t="e">
        <f>IF(ISBLANK(#REF!),"",#REF!)</f>
        <v>#REF!</v>
      </c>
      <c r="BF744" s="219" t="e">
        <f>IF(ISBLANK(#REF!),"",#REF!)</f>
        <v>#REF!</v>
      </c>
      <c r="BG744" s="219" t="e">
        <f>IF(ISBLANK(#REF!),"",#REF!)</f>
        <v>#REF!</v>
      </c>
      <c r="BH744" s="219" t="e">
        <f>IF(ISBLANK(#REF!),"",#REF!)</f>
        <v>#REF!</v>
      </c>
      <c r="BI744" s="219" t="e">
        <f>IF(ISBLANK(#REF!),"",#REF!)</f>
        <v>#REF!</v>
      </c>
      <c r="BJ744" s="219" t="e">
        <f>IF(ISBLANK(#REF!),"",#REF!)</f>
        <v>#REF!</v>
      </c>
      <c r="BK744" s="219" t="e">
        <f>IF(ISBLANK(#REF!),"",#REF!)</f>
        <v>#REF!</v>
      </c>
      <c r="BL744" s="219" t="e">
        <f>IF(ISBLANK(#REF!),"",#REF!)</f>
        <v>#REF!</v>
      </c>
      <c r="BM744" s="219" t="e">
        <f>IF(ISBLANK(#REF!),"",#REF!)</f>
        <v>#REF!</v>
      </c>
      <c r="BN744" s="219" t="e">
        <f>IF(ISBLANK(#REF!),"",#REF!)</f>
        <v>#REF!</v>
      </c>
      <c r="BO744" s="227" t="e">
        <f t="shared" si="200"/>
        <v>#REF!</v>
      </c>
      <c r="BP744" s="228" t="str">
        <f t="shared" si="203"/>
        <v/>
      </c>
      <c r="BQ744" s="229" t="str">
        <f t="shared" si="187"/>
        <v/>
      </c>
      <c r="BR744" s="228" t="e">
        <f t="shared" si="201"/>
        <v>#REF!</v>
      </c>
      <c r="BS744" s="230" t="e">
        <f t="shared" si="202"/>
        <v>#REF!</v>
      </c>
    </row>
    <row r="745" spans="1:71">
      <c r="A745" s="213" t="e">
        <f>IF(ISBLANK(#REF!),"",#REF!)</f>
        <v>#REF!</v>
      </c>
      <c r="B745" s="214" t="e">
        <f>IF(ISBLANK(#REF!),"",#REF!)</f>
        <v>#REF!</v>
      </c>
      <c r="C745" s="214" t="e">
        <f>IF(ISBLANK(#REF!),"",#REF!)</f>
        <v>#REF!</v>
      </c>
      <c r="D745" s="214" t="e">
        <f>IF(ISBLANK(#REF!),"",#REF!)</f>
        <v>#REF!</v>
      </c>
      <c r="E745" s="214" t="e">
        <f>IF(ISBLANK(#REF!),"",#REF!)</f>
        <v>#REF!</v>
      </c>
      <c r="F745" s="214" t="e">
        <f>IF(ISBLANK(#REF!),"",#REF!)</f>
        <v>#REF!</v>
      </c>
      <c r="G745" s="214" t="e">
        <f>IF(ISBLANK(#REF!),"",#REF!)</f>
        <v>#REF!</v>
      </c>
      <c r="H745" s="215" t="e">
        <f>IF(ISBLANK(#REF!),"",#REF!)</f>
        <v>#REF!</v>
      </c>
      <c r="I745" s="214" t="e">
        <f>IF(ISBLANK(#REF!),"",#REF!)</f>
        <v>#REF!</v>
      </c>
      <c r="J745" s="216" t="e">
        <f>IF(ISBLANK(#REF!),"",#REF!)</f>
        <v>#REF!</v>
      </c>
      <c r="K745" s="217" t="e">
        <f>IF(ISBLANK(#REF!),"",#REF!)</f>
        <v>#REF!</v>
      </c>
      <c r="L745" s="217" t="e">
        <f>IF(ISBLANK(#REF!),"",#REF!)</f>
        <v>#REF!</v>
      </c>
      <c r="M745" s="218" t="e">
        <f>IF(ISBLANK(#REF!),"",#REF!)</f>
        <v>#REF!</v>
      </c>
      <c r="N745" s="218" t="e">
        <f>IF(ISBLANK(#REF!),"",#REF!)</f>
        <v>#REF!</v>
      </c>
      <c r="O745" s="220" t="str">
        <f>IFERROR(VLOOKUP(_xlfn.CONCAT('Team Roster - Final'!$A745," : ",'Team Roster - Final'!$BM745),'Rate Calculations'!$C$4:$G$1100,5,FALSE),"")</f>
        <v/>
      </c>
      <c r="P745" s="225">
        <f>IF(ISBLANK('Rate Calculations'!$H747),"",'Rate Calculations'!$H747)</f>
        <v>1.7500000000000002E-2</v>
      </c>
      <c r="Q745" s="220" t="str">
        <f t="shared" si="188"/>
        <v/>
      </c>
      <c r="R745" s="221">
        <f>IF(ISBLANK('Rate Calculations'!$J747),"",'Rate Calculations'!$J747)</f>
        <v>3.5000000000000003E-2</v>
      </c>
      <c r="S745" s="220" t="str">
        <f t="shared" si="189"/>
        <v/>
      </c>
      <c r="T745" s="225" t="str">
        <f>IFERROR(VLOOKUP(_xlfn.CONCAT('Team Roster - Final'!$A745," : ",'Team Roster - Final'!$BM745),'Rate Calculations'!$C$4:$S$1100,10,FALSE),"")</f>
        <v/>
      </c>
      <c r="U745" s="225" t="str">
        <f>IFERROR(VLOOKUP(_xlfn.CONCAT('Team Roster - Final'!$A745," : ",'Team Roster - Final'!$BM745),'Rate Calculations'!$C$4:$S$1100,11,FALSE),"")</f>
        <v/>
      </c>
      <c r="V745" s="222" t="str">
        <f t="shared" si="190"/>
        <v/>
      </c>
      <c r="W745" s="222" t="str">
        <f t="shared" si="191"/>
        <v/>
      </c>
      <c r="X745" s="223" t="str">
        <f>IFERROR(VLOOKUP(_xlfn.CONCAT('Team Roster - Final'!$A745," : ",'Team Roster - Final'!$BM745),'Rate Calculations'!$C$4:$S$1100,14,FALSE),"")</f>
        <v/>
      </c>
      <c r="Y745" s="222" t="str">
        <f t="shared" si="192"/>
        <v/>
      </c>
      <c r="Z745" s="222" t="str">
        <f t="shared" si="193"/>
        <v/>
      </c>
      <c r="AA745" s="224" t="str">
        <f>IFERROR(IF(#REF!="Yes",$Y745, $Y745+$Q745*0.5),"")</f>
        <v/>
      </c>
      <c r="AB745" s="224" t="str">
        <f>IFERROR(IF(#REF!="Yes",$Z745, $Z745+$S745*0.5),"")</f>
        <v/>
      </c>
      <c r="AC745" s="220" t="str">
        <f>IFERROR(VLOOKUP(_xlfn.CONCAT('Team Roster - Final'!$A745," : ",'Team Roster - Final'!$BM745),'Rate Calculations'!$C$4:$U$1100,19,FALSE),"")</f>
        <v/>
      </c>
      <c r="AD745" s="220" t="str">
        <f t="shared" si="194"/>
        <v/>
      </c>
      <c r="AE745" s="220" t="str">
        <f t="shared" si="195"/>
        <v/>
      </c>
      <c r="AF745" s="225" t="str">
        <f>IFERROR(VLOOKUP(_xlfn.CONCAT('Team Roster - Final'!$A745," : ",'Team Roster - Final'!$BM745),'Rate Calculations'!$C$4:$AB$1100,22,FALSE),"")</f>
        <v/>
      </c>
      <c r="AG745" s="225" t="str">
        <f>IFERROR(VLOOKUP(_xlfn.CONCAT('Team Roster - Final'!$A745," : ",'Team Roster - Final'!$BM745),'Rate Calculations'!$C$4:$AB$1100,23,FALSE),"")</f>
        <v/>
      </c>
      <c r="AH745" s="222" t="str">
        <f t="shared" si="196"/>
        <v/>
      </c>
      <c r="AI745" s="222" t="str">
        <f t="shared" si="197"/>
        <v/>
      </c>
      <c r="AJ745" s="223" t="str">
        <f>Table1[[#This Row],[Home Office
Net Fee %]]</f>
        <v/>
      </c>
      <c r="AK745" s="222" t="str">
        <f t="shared" si="198"/>
        <v/>
      </c>
      <c r="AL745" s="222" t="str">
        <f t="shared" si="199"/>
        <v/>
      </c>
      <c r="AM745" s="215" t="str">
        <f>IFERROR(IF(#REF!="Yes",$AK745,($AK745+$AD745*0.5)),"")</f>
        <v/>
      </c>
      <c r="AN745" s="215" t="str">
        <f>IFERROR(IF(#REF!="Yes",$AL745,($AL745+$AE745*0.5)),"")</f>
        <v/>
      </c>
      <c r="AO745" s="374" t="str">
        <f>IF(ISBLANK('Team Roster Proposed - FBR'!Q746),"",'Team Roster Proposed - FBR'!Q746)</f>
        <v/>
      </c>
      <c r="AP745" s="226" t="e">
        <f>IF(ISBLANK(#REF!),"",#REF!)</f>
        <v>#REF!</v>
      </c>
      <c r="AQ745" s="226" t="e">
        <f>IF(ISBLANK(#REF!),"",#REF!)</f>
        <v>#REF!</v>
      </c>
      <c r="AR745" s="226" t="e">
        <f>IF(ISBLANK(#REF!),"",#REF!)</f>
        <v>#REF!</v>
      </c>
      <c r="AS745" s="219" t="e">
        <f>IF(ISBLANK(#REF!),"",#REF!)</f>
        <v>#REF!</v>
      </c>
      <c r="AT745" s="219" t="e">
        <f>IF(ISBLANK(#REF!),"",#REF!)</f>
        <v>#REF!</v>
      </c>
      <c r="AU745" s="219" t="e">
        <f>IF(ISBLANK(#REF!),"",#REF!)</f>
        <v>#REF!</v>
      </c>
      <c r="AV745" s="219" t="e">
        <f>IF(ISBLANK(#REF!),"",#REF!)</f>
        <v>#REF!</v>
      </c>
      <c r="AW745" s="219" t="e">
        <f>IF(ISBLANK(#REF!),"",#REF!)</f>
        <v>#REF!</v>
      </c>
      <c r="AX745" s="219" t="e">
        <f>IF(ISBLANK(#REF!),"",#REF!)</f>
        <v>#REF!</v>
      </c>
      <c r="AY745" s="226" t="e">
        <f>IF(ISBLANK(#REF!),"",#REF!)</f>
        <v>#REF!</v>
      </c>
      <c r="AZ745" s="219" t="e">
        <f>IF(ISBLANK(#REF!),"",#REF!)</f>
        <v>#REF!</v>
      </c>
      <c r="BA745" s="219" t="e">
        <f>IF(ISBLANK(#REF!),"",#REF!)</f>
        <v>#REF!</v>
      </c>
      <c r="BB745" s="219" t="e">
        <f>IF(ISBLANK(#REF!),"",#REF!)</f>
        <v>#REF!</v>
      </c>
      <c r="BC745" s="219" t="e">
        <f>IF(ISBLANK(#REF!),"",#REF!)</f>
        <v>#REF!</v>
      </c>
      <c r="BD745" s="219" t="e">
        <f>IF(ISBLANK(#REF!),"",#REF!)</f>
        <v>#REF!</v>
      </c>
      <c r="BE745" s="219" t="e">
        <f>IF(ISBLANK(#REF!),"",#REF!)</f>
        <v>#REF!</v>
      </c>
      <c r="BF745" s="219" t="e">
        <f>IF(ISBLANK(#REF!),"",#REF!)</f>
        <v>#REF!</v>
      </c>
      <c r="BG745" s="219" t="e">
        <f>IF(ISBLANK(#REF!),"",#REF!)</f>
        <v>#REF!</v>
      </c>
      <c r="BH745" s="219" t="e">
        <f>IF(ISBLANK(#REF!),"",#REF!)</f>
        <v>#REF!</v>
      </c>
      <c r="BI745" s="219" t="e">
        <f>IF(ISBLANK(#REF!),"",#REF!)</f>
        <v>#REF!</v>
      </c>
      <c r="BJ745" s="219" t="e">
        <f>IF(ISBLANK(#REF!),"",#REF!)</f>
        <v>#REF!</v>
      </c>
      <c r="BK745" s="219" t="e">
        <f>IF(ISBLANK(#REF!),"",#REF!)</f>
        <v>#REF!</v>
      </c>
      <c r="BL745" s="219" t="e">
        <f>IF(ISBLANK(#REF!),"",#REF!)</f>
        <v>#REF!</v>
      </c>
      <c r="BM745" s="219" t="e">
        <f>IF(ISBLANK(#REF!),"",#REF!)</f>
        <v>#REF!</v>
      </c>
      <c r="BN745" s="219" t="e">
        <f>IF(ISBLANK(#REF!),"",#REF!)</f>
        <v>#REF!</v>
      </c>
      <c r="BO745" s="227" t="e">
        <f t="shared" si="200"/>
        <v>#REF!</v>
      </c>
      <c r="BP745" s="228" t="str">
        <f t="shared" si="203"/>
        <v/>
      </c>
      <c r="BQ745" s="229" t="str">
        <f t="shared" si="187"/>
        <v/>
      </c>
      <c r="BR745" s="228" t="e">
        <f t="shared" si="201"/>
        <v>#REF!</v>
      </c>
      <c r="BS745" s="230" t="e">
        <f t="shared" si="202"/>
        <v>#REF!</v>
      </c>
    </row>
    <row r="746" spans="1:71">
      <c r="A746" s="213" t="e">
        <f>IF(ISBLANK(#REF!),"",#REF!)</f>
        <v>#REF!</v>
      </c>
      <c r="B746" s="214" t="e">
        <f>IF(ISBLANK(#REF!),"",#REF!)</f>
        <v>#REF!</v>
      </c>
      <c r="C746" s="214" t="e">
        <f>IF(ISBLANK(#REF!),"",#REF!)</f>
        <v>#REF!</v>
      </c>
      <c r="D746" s="214" t="e">
        <f>IF(ISBLANK(#REF!),"",#REF!)</f>
        <v>#REF!</v>
      </c>
      <c r="E746" s="214" t="e">
        <f>IF(ISBLANK(#REF!),"",#REF!)</f>
        <v>#REF!</v>
      </c>
      <c r="F746" s="214" t="e">
        <f>IF(ISBLANK(#REF!),"",#REF!)</f>
        <v>#REF!</v>
      </c>
      <c r="G746" s="214" t="e">
        <f>IF(ISBLANK(#REF!),"",#REF!)</f>
        <v>#REF!</v>
      </c>
      <c r="H746" s="215" t="e">
        <f>IF(ISBLANK(#REF!),"",#REF!)</f>
        <v>#REF!</v>
      </c>
      <c r="I746" s="214" t="e">
        <f>IF(ISBLANK(#REF!),"",#REF!)</f>
        <v>#REF!</v>
      </c>
      <c r="J746" s="216" t="e">
        <f>IF(ISBLANK(#REF!),"",#REF!)</f>
        <v>#REF!</v>
      </c>
      <c r="K746" s="217" t="e">
        <f>IF(ISBLANK(#REF!),"",#REF!)</f>
        <v>#REF!</v>
      </c>
      <c r="L746" s="217" t="e">
        <f>IF(ISBLANK(#REF!),"",#REF!)</f>
        <v>#REF!</v>
      </c>
      <c r="M746" s="218" t="e">
        <f>IF(ISBLANK(#REF!),"",#REF!)</f>
        <v>#REF!</v>
      </c>
      <c r="N746" s="218" t="e">
        <f>IF(ISBLANK(#REF!),"",#REF!)</f>
        <v>#REF!</v>
      </c>
      <c r="O746" s="220" t="str">
        <f>IFERROR(VLOOKUP(_xlfn.CONCAT('Team Roster - Final'!$A746," : ",'Team Roster - Final'!$BM746),'Rate Calculations'!$C$4:$G$1100,5,FALSE),"")</f>
        <v/>
      </c>
      <c r="P746" s="225">
        <f>IF(ISBLANK('Rate Calculations'!$H748),"",'Rate Calculations'!$H748)</f>
        <v>1.7500000000000002E-2</v>
      </c>
      <c r="Q746" s="220" t="str">
        <f t="shared" si="188"/>
        <v/>
      </c>
      <c r="R746" s="221">
        <f>IF(ISBLANK('Rate Calculations'!$J748),"",'Rate Calculations'!$J748)</f>
        <v>3.5000000000000003E-2</v>
      </c>
      <c r="S746" s="220" t="str">
        <f t="shared" si="189"/>
        <v/>
      </c>
      <c r="T746" s="225" t="str">
        <f>IFERROR(VLOOKUP(_xlfn.CONCAT('Team Roster - Final'!$A746," : ",'Team Roster - Final'!$BM746),'Rate Calculations'!$C$4:$S$1100,10,FALSE),"")</f>
        <v/>
      </c>
      <c r="U746" s="225" t="str">
        <f>IFERROR(VLOOKUP(_xlfn.CONCAT('Team Roster - Final'!$A746," : ",'Team Roster - Final'!$BM746),'Rate Calculations'!$C$4:$S$1100,11,FALSE),"")</f>
        <v/>
      </c>
      <c r="V746" s="222" t="str">
        <f t="shared" si="190"/>
        <v/>
      </c>
      <c r="W746" s="222" t="str">
        <f t="shared" si="191"/>
        <v/>
      </c>
      <c r="X746" s="223" t="str">
        <f>IFERROR(VLOOKUP(_xlfn.CONCAT('Team Roster - Final'!$A746," : ",'Team Roster - Final'!$BM746),'Rate Calculations'!$C$4:$S$1100,14,FALSE),"")</f>
        <v/>
      </c>
      <c r="Y746" s="222" t="str">
        <f t="shared" si="192"/>
        <v/>
      </c>
      <c r="Z746" s="222" t="str">
        <f t="shared" si="193"/>
        <v/>
      </c>
      <c r="AA746" s="224" t="str">
        <f>IFERROR(IF(#REF!="Yes",$Y746, $Y746+$Q746*0.5),"")</f>
        <v/>
      </c>
      <c r="AB746" s="224" t="str">
        <f>IFERROR(IF(#REF!="Yes",$Z746, $Z746+$S746*0.5),"")</f>
        <v/>
      </c>
      <c r="AC746" s="220" t="str">
        <f>IFERROR(VLOOKUP(_xlfn.CONCAT('Team Roster - Final'!$A746," : ",'Team Roster - Final'!$BM746),'Rate Calculations'!$C$4:$U$1100,19,FALSE),"")</f>
        <v/>
      </c>
      <c r="AD746" s="220" t="str">
        <f t="shared" si="194"/>
        <v/>
      </c>
      <c r="AE746" s="220" t="str">
        <f t="shared" si="195"/>
        <v/>
      </c>
      <c r="AF746" s="225" t="str">
        <f>IFERROR(VLOOKUP(_xlfn.CONCAT('Team Roster - Final'!$A746," : ",'Team Roster - Final'!$BM746),'Rate Calculations'!$C$4:$AB$1100,22,FALSE),"")</f>
        <v/>
      </c>
      <c r="AG746" s="225" t="str">
        <f>IFERROR(VLOOKUP(_xlfn.CONCAT('Team Roster - Final'!$A746," : ",'Team Roster - Final'!$BM746),'Rate Calculations'!$C$4:$AB$1100,23,FALSE),"")</f>
        <v/>
      </c>
      <c r="AH746" s="222" t="str">
        <f t="shared" si="196"/>
        <v/>
      </c>
      <c r="AI746" s="222" t="str">
        <f t="shared" si="197"/>
        <v/>
      </c>
      <c r="AJ746" s="223" t="str">
        <f>Table1[[#This Row],[Home Office
Net Fee %]]</f>
        <v/>
      </c>
      <c r="AK746" s="222" t="str">
        <f t="shared" si="198"/>
        <v/>
      </c>
      <c r="AL746" s="222" t="str">
        <f t="shared" si="199"/>
        <v/>
      </c>
      <c r="AM746" s="215" t="str">
        <f>IFERROR(IF(#REF!="Yes",$AK746,($AK746+$AD746*0.5)),"")</f>
        <v/>
      </c>
      <c r="AN746" s="215" t="str">
        <f>IFERROR(IF(#REF!="Yes",$AL746,($AL746+$AE746*0.5)),"")</f>
        <v/>
      </c>
      <c r="AO746" s="374" t="str">
        <f>IF(ISBLANK('Team Roster Proposed - FBR'!Q747),"",'Team Roster Proposed - FBR'!Q747)</f>
        <v/>
      </c>
      <c r="AP746" s="226" t="e">
        <f>IF(ISBLANK(#REF!),"",#REF!)</f>
        <v>#REF!</v>
      </c>
      <c r="AQ746" s="226" t="e">
        <f>IF(ISBLANK(#REF!),"",#REF!)</f>
        <v>#REF!</v>
      </c>
      <c r="AR746" s="226" t="e">
        <f>IF(ISBLANK(#REF!),"",#REF!)</f>
        <v>#REF!</v>
      </c>
      <c r="AS746" s="219" t="e">
        <f>IF(ISBLANK(#REF!),"",#REF!)</f>
        <v>#REF!</v>
      </c>
      <c r="AT746" s="219" t="e">
        <f>IF(ISBLANK(#REF!),"",#REF!)</f>
        <v>#REF!</v>
      </c>
      <c r="AU746" s="219" t="e">
        <f>IF(ISBLANK(#REF!),"",#REF!)</f>
        <v>#REF!</v>
      </c>
      <c r="AV746" s="219" t="e">
        <f>IF(ISBLANK(#REF!),"",#REF!)</f>
        <v>#REF!</v>
      </c>
      <c r="AW746" s="219" t="e">
        <f>IF(ISBLANK(#REF!),"",#REF!)</f>
        <v>#REF!</v>
      </c>
      <c r="AX746" s="219" t="e">
        <f>IF(ISBLANK(#REF!),"",#REF!)</f>
        <v>#REF!</v>
      </c>
      <c r="AY746" s="226" t="e">
        <f>IF(ISBLANK(#REF!),"",#REF!)</f>
        <v>#REF!</v>
      </c>
      <c r="AZ746" s="219" t="e">
        <f>IF(ISBLANK(#REF!),"",#REF!)</f>
        <v>#REF!</v>
      </c>
      <c r="BA746" s="219" t="e">
        <f>IF(ISBLANK(#REF!),"",#REF!)</f>
        <v>#REF!</v>
      </c>
      <c r="BB746" s="219" t="e">
        <f>IF(ISBLANK(#REF!),"",#REF!)</f>
        <v>#REF!</v>
      </c>
      <c r="BC746" s="219" t="e">
        <f>IF(ISBLANK(#REF!),"",#REF!)</f>
        <v>#REF!</v>
      </c>
      <c r="BD746" s="219" t="e">
        <f>IF(ISBLANK(#REF!),"",#REF!)</f>
        <v>#REF!</v>
      </c>
      <c r="BE746" s="219" t="e">
        <f>IF(ISBLANK(#REF!),"",#REF!)</f>
        <v>#REF!</v>
      </c>
      <c r="BF746" s="219" t="e">
        <f>IF(ISBLANK(#REF!),"",#REF!)</f>
        <v>#REF!</v>
      </c>
      <c r="BG746" s="219" t="e">
        <f>IF(ISBLANK(#REF!),"",#REF!)</f>
        <v>#REF!</v>
      </c>
      <c r="BH746" s="219" t="e">
        <f>IF(ISBLANK(#REF!),"",#REF!)</f>
        <v>#REF!</v>
      </c>
      <c r="BI746" s="219" t="e">
        <f>IF(ISBLANK(#REF!),"",#REF!)</f>
        <v>#REF!</v>
      </c>
      <c r="BJ746" s="219" t="e">
        <f>IF(ISBLANK(#REF!),"",#REF!)</f>
        <v>#REF!</v>
      </c>
      <c r="BK746" s="219" t="e">
        <f>IF(ISBLANK(#REF!),"",#REF!)</f>
        <v>#REF!</v>
      </c>
      <c r="BL746" s="219" t="e">
        <f>IF(ISBLANK(#REF!),"",#REF!)</f>
        <v>#REF!</v>
      </c>
      <c r="BM746" s="219" t="e">
        <f>IF(ISBLANK(#REF!),"",#REF!)</f>
        <v>#REF!</v>
      </c>
      <c r="BN746" s="219" t="e">
        <f>IF(ISBLANK(#REF!),"",#REF!)</f>
        <v>#REF!</v>
      </c>
      <c r="BO746" s="227" t="e">
        <f t="shared" si="200"/>
        <v>#REF!</v>
      </c>
      <c r="BP746" s="228" t="str">
        <f t="shared" si="203"/>
        <v/>
      </c>
      <c r="BQ746" s="229" t="str">
        <f t="shared" si="187"/>
        <v/>
      </c>
      <c r="BR746" s="228" t="e">
        <f t="shared" si="201"/>
        <v>#REF!</v>
      </c>
      <c r="BS746" s="230" t="e">
        <f t="shared" si="202"/>
        <v>#REF!</v>
      </c>
    </row>
    <row r="747" spans="1:71">
      <c r="A747" s="213" t="e">
        <f>IF(ISBLANK(#REF!),"",#REF!)</f>
        <v>#REF!</v>
      </c>
      <c r="B747" s="214" t="e">
        <f>IF(ISBLANK(#REF!),"",#REF!)</f>
        <v>#REF!</v>
      </c>
      <c r="C747" s="214" t="e">
        <f>IF(ISBLANK(#REF!),"",#REF!)</f>
        <v>#REF!</v>
      </c>
      <c r="D747" s="214" t="e">
        <f>IF(ISBLANK(#REF!),"",#REF!)</f>
        <v>#REF!</v>
      </c>
      <c r="E747" s="214" t="e">
        <f>IF(ISBLANK(#REF!),"",#REF!)</f>
        <v>#REF!</v>
      </c>
      <c r="F747" s="214" t="e">
        <f>IF(ISBLANK(#REF!),"",#REF!)</f>
        <v>#REF!</v>
      </c>
      <c r="G747" s="214" t="e">
        <f>IF(ISBLANK(#REF!),"",#REF!)</f>
        <v>#REF!</v>
      </c>
      <c r="H747" s="215" t="e">
        <f>IF(ISBLANK(#REF!),"",#REF!)</f>
        <v>#REF!</v>
      </c>
      <c r="I747" s="214" t="e">
        <f>IF(ISBLANK(#REF!),"",#REF!)</f>
        <v>#REF!</v>
      </c>
      <c r="J747" s="216" t="e">
        <f>IF(ISBLANK(#REF!),"",#REF!)</f>
        <v>#REF!</v>
      </c>
      <c r="K747" s="217" t="e">
        <f>IF(ISBLANK(#REF!),"",#REF!)</f>
        <v>#REF!</v>
      </c>
      <c r="L747" s="217" t="e">
        <f>IF(ISBLANK(#REF!),"",#REF!)</f>
        <v>#REF!</v>
      </c>
      <c r="M747" s="218" t="e">
        <f>IF(ISBLANK(#REF!),"",#REF!)</f>
        <v>#REF!</v>
      </c>
      <c r="N747" s="218" t="e">
        <f>IF(ISBLANK(#REF!),"",#REF!)</f>
        <v>#REF!</v>
      </c>
      <c r="O747" s="220" t="str">
        <f>IFERROR(VLOOKUP(_xlfn.CONCAT('Team Roster - Final'!$A747," : ",'Team Roster - Final'!$BM747),'Rate Calculations'!$C$4:$G$1100,5,FALSE),"")</f>
        <v/>
      </c>
      <c r="P747" s="225">
        <f>IF(ISBLANK('Rate Calculations'!$H749),"",'Rate Calculations'!$H749)</f>
        <v>1.7500000000000002E-2</v>
      </c>
      <c r="Q747" s="220" t="str">
        <f t="shared" si="188"/>
        <v/>
      </c>
      <c r="R747" s="221">
        <f>IF(ISBLANK('Rate Calculations'!$J749),"",'Rate Calculations'!$J749)</f>
        <v>3.5000000000000003E-2</v>
      </c>
      <c r="S747" s="220" t="str">
        <f t="shared" si="189"/>
        <v/>
      </c>
      <c r="T747" s="225" t="str">
        <f>IFERROR(VLOOKUP(_xlfn.CONCAT('Team Roster - Final'!$A747," : ",'Team Roster - Final'!$BM747),'Rate Calculations'!$C$4:$S$1100,10,FALSE),"")</f>
        <v/>
      </c>
      <c r="U747" s="225" t="str">
        <f>IFERROR(VLOOKUP(_xlfn.CONCAT('Team Roster - Final'!$A747," : ",'Team Roster - Final'!$BM747),'Rate Calculations'!$C$4:$S$1100,11,FALSE),"")</f>
        <v/>
      </c>
      <c r="V747" s="222" t="str">
        <f t="shared" si="190"/>
        <v/>
      </c>
      <c r="W747" s="222" t="str">
        <f t="shared" si="191"/>
        <v/>
      </c>
      <c r="X747" s="223" t="str">
        <f>IFERROR(VLOOKUP(_xlfn.CONCAT('Team Roster - Final'!$A747," : ",'Team Roster - Final'!$BM747),'Rate Calculations'!$C$4:$S$1100,14,FALSE),"")</f>
        <v/>
      </c>
      <c r="Y747" s="222" t="str">
        <f t="shared" si="192"/>
        <v/>
      </c>
      <c r="Z747" s="222" t="str">
        <f t="shared" si="193"/>
        <v/>
      </c>
      <c r="AA747" s="224" t="str">
        <f>IFERROR(IF(#REF!="Yes",$Y747, $Y747+$Q747*0.5),"")</f>
        <v/>
      </c>
      <c r="AB747" s="224" t="str">
        <f>IFERROR(IF(#REF!="Yes",$Z747, $Z747+$S747*0.5),"")</f>
        <v/>
      </c>
      <c r="AC747" s="220" t="str">
        <f>IFERROR(VLOOKUP(_xlfn.CONCAT('Team Roster - Final'!$A747," : ",'Team Roster - Final'!$BM747),'Rate Calculations'!$C$4:$U$1100,19,FALSE),"")</f>
        <v/>
      </c>
      <c r="AD747" s="220" t="str">
        <f t="shared" si="194"/>
        <v/>
      </c>
      <c r="AE747" s="220" t="str">
        <f t="shared" si="195"/>
        <v/>
      </c>
      <c r="AF747" s="225" t="str">
        <f>IFERROR(VLOOKUP(_xlfn.CONCAT('Team Roster - Final'!$A747," : ",'Team Roster - Final'!$BM747),'Rate Calculations'!$C$4:$AB$1100,22,FALSE),"")</f>
        <v/>
      </c>
      <c r="AG747" s="225" t="str">
        <f>IFERROR(VLOOKUP(_xlfn.CONCAT('Team Roster - Final'!$A747," : ",'Team Roster - Final'!$BM747),'Rate Calculations'!$C$4:$AB$1100,23,FALSE),"")</f>
        <v/>
      </c>
      <c r="AH747" s="222" t="str">
        <f t="shared" si="196"/>
        <v/>
      </c>
      <c r="AI747" s="222" t="str">
        <f t="shared" si="197"/>
        <v/>
      </c>
      <c r="AJ747" s="223" t="str">
        <f>Table1[[#This Row],[Home Office
Net Fee %]]</f>
        <v/>
      </c>
      <c r="AK747" s="222" t="str">
        <f t="shared" si="198"/>
        <v/>
      </c>
      <c r="AL747" s="222" t="str">
        <f t="shared" si="199"/>
        <v/>
      </c>
      <c r="AM747" s="215" t="str">
        <f>IFERROR(IF(#REF!="Yes",$AK747,($AK747+$AD747*0.5)),"")</f>
        <v/>
      </c>
      <c r="AN747" s="215" t="str">
        <f>IFERROR(IF(#REF!="Yes",$AL747,($AL747+$AE747*0.5)),"")</f>
        <v/>
      </c>
      <c r="AO747" s="374" t="str">
        <f>IF(ISBLANK('Team Roster Proposed - FBR'!Q748),"",'Team Roster Proposed - FBR'!Q748)</f>
        <v/>
      </c>
      <c r="AP747" s="226" t="e">
        <f>IF(ISBLANK(#REF!),"",#REF!)</f>
        <v>#REF!</v>
      </c>
      <c r="AQ747" s="226" t="e">
        <f>IF(ISBLANK(#REF!),"",#REF!)</f>
        <v>#REF!</v>
      </c>
      <c r="AR747" s="226" t="e">
        <f>IF(ISBLANK(#REF!),"",#REF!)</f>
        <v>#REF!</v>
      </c>
      <c r="AS747" s="219" t="e">
        <f>IF(ISBLANK(#REF!),"",#REF!)</f>
        <v>#REF!</v>
      </c>
      <c r="AT747" s="219" t="e">
        <f>IF(ISBLANK(#REF!),"",#REF!)</f>
        <v>#REF!</v>
      </c>
      <c r="AU747" s="219" t="e">
        <f>IF(ISBLANK(#REF!),"",#REF!)</f>
        <v>#REF!</v>
      </c>
      <c r="AV747" s="219" t="e">
        <f>IF(ISBLANK(#REF!),"",#REF!)</f>
        <v>#REF!</v>
      </c>
      <c r="AW747" s="219" t="e">
        <f>IF(ISBLANK(#REF!),"",#REF!)</f>
        <v>#REF!</v>
      </c>
      <c r="AX747" s="219" t="e">
        <f>IF(ISBLANK(#REF!),"",#REF!)</f>
        <v>#REF!</v>
      </c>
      <c r="AY747" s="226" t="e">
        <f>IF(ISBLANK(#REF!),"",#REF!)</f>
        <v>#REF!</v>
      </c>
      <c r="AZ747" s="219" t="e">
        <f>IF(ISBLANK(#REF!),"",#REF!)</f>
        <v>#REF!</v>
      </c>
      <c r="BA747" s="219" t="e">
        <f>IF(ISBLANK(#REF!),"",#REF!)</f>
        <v>#REF!</v>
      </c>
      <c r="BB747" s="219" t="e">
        <f>IF(ISBLANK(#REF!),"",#REF!)</f>
        <v>#REF!</v>
      </c>
      <c r="BC747" s="219" t="e">
        <f>IF(ISBLANK(#REF!),"",#REF!)</f>
        <v>#REF!</v>
      </c>
      <c r="BD747" s="219" t="e">
        <f>IF(ISBLANK(#REF!),"",#REF!)</f>
        <v>#REF!</v>
      </c>
      <c r="BE747" s="219" t="e">
        <f>IF(ISBLANK(#REF!),"",#REF!)</f>
        <v>#REF!</v>
      </c>
      <c r="BF747" s="219" t="e">
        <f>IF(ISBLANK(#REF!),"",#REF!)</f>
        <v>#REF!</v>
      </c>
      <c r="BG747" s="219" t="e">
        <f>IF(ISBLANK(#REF!),"",#REF!)</f>
        <v>#REF!</v>
      </c>
      <c r="BH747" s="219" t="e">
        <f>IF(ISBLANK(#REF!),"",#REF!)</f>
        <v>#REF!</v>
      </c>
      <c r="BI747" s="219" t="e">
        <f>IF(ISBLANK(#REF!),"",#REF!)</f>
        <v>#REF!</v>
      </c>
      <c r="BJ747" s="219" t="e">
        <f>IF(ISBLANK(#REF!),"",#REF!)</f>
        <v>#REF!</v>
      </c>
      <c r="BK747" s="219" t="e">
        <f>IF(ISBLANK(#REF!),"",#REF!)</f>
        <v>#REF!</v>
      </c>
      <c r="BL747" s="219" t="e">
        <f>IF(ISBLANK(#REF!),"",#REF!)</f>
        <v>#REF!</v>
      </c>
      <c r="BM747" s="219" t="e">
        <f>IF(ISBLANK(#REF!),"",#REF!)</f>
        <v>#REF!</v>
      </c>
      <c r="BN747" s="219" t="e">
        <f>IF(ISBLANK(#REF!),"",#REF!)</f>
        <v>#REF!</v>
      </c>
      <c r="BO747" s="227" t="e">
        <f t="shared" si="200"/>
        <v>#REF!</v>
      </c>
      <c r="BP747" s="228" t="str">
        <f t="shared" si="203"/>
        <v/>
      </c>
      <c r="BQ747" s="229" t="str">
        <f t="shared" si="187"/>
        <v/>
      </c>
      <c r="BR747" s="228" t="e">
        <f t="shared" si="201"/>
        <v>#REF!</v>
      </c>
      <c r="BS747" s="230" t="e">
        <f t="shared" si="202"/>
        <v>#REF!</v>
      </c>
    </row>
    <row r="748" spans="1:71">
      <c r="A748" s="213" t="e">
        <f>IF(ISBLANK(#REF!),"",#REF!)</f>
        <v>#REF!</v>
      </c>
      <c r="B748" s="214" t="e">
        <f>IF(ISBLANK(#REF!),"",#REF!)</f>
        <v>#REF!</v>
      </c>
      <c r="C748" s="214" t="e">
        <f>IF(ISBLANK(#REF!),"",#REF!)</f>
        <v>#REF!</v>
      </c>
      <c r="D748" s="214" t="e">
        <f>IF(ISBLANK(#REF!),"",#REF!)</f>
        <v>#REF!</v>
      </c>
      <c r="E748" s="214" t="e">
        <f>IF(ISBLANK(#REF!),"",#REF!)</f>
        <v>#REF!</v>
      </c>
      <c r="F748" s="214" t="e">
        <f>IF(ISBLANK(#REF!),"",#REF!)</f>
        <v>#REF!</v>
      </c>
      <c r="G748" s="214" t="e">
        <f>IF(ISBLANK(#REF!),"",#REF!)</f>
        <v>#REF!</v>
      </c>
      <c r="H748" s="215" t="e">
        <f>IF(ISBLANK(#REF!),"",#REF!)</f>
        <v>#REF!</v>
      </c>
      <c r="I748" s="214" t="e">
        <f>IF(ISBLANK(#REF!),"",#REF!)</f>
        <v>#REF!</v>
      </c>
      <c r="J748" s="216" t="e">
        <f>IF(ISBLANK(#REF!),"",#REF!)</f>
        <v>#REF!</v>
      </c>
      <c r="K748" s="217" t="e">
        <f>IF(ISBLANK(#REF!),"",#REF!)</f>
        <v>#REF!</v>
      </c>
      <c r="L748" s="217" t="e">
        <f>IF(ISBLANK(#REF!),"",#REF!)</f>
        <v>#REF!</v>
      </c>
      <c r="M748" s="218" t="e">
        <f>IF(ISBLANK(#REF!),"",#REF!)</f>
        <v>#REF!</v>
      </c>
      <c r="N748" s="218" t="e">
        <f>IF(ISBLANK(#REF!),"",#REF!)</f>
        <v>#REF!</v>
      </c>
      <c r="O748" s="220" t="str">
        <f>IFERROR(VLOOKUP(_xlfn.CONCAT('Team Roster - Final'!$A748," : ",'Team Roster - Final'!$BM748),'Rate Calculations'!$C$4:$G$1100,5,FALSE),"")</f>
        <v/>
      </c>
      <c r="P748" s="225">
        <f>IF(ISBLANK('Rate Calculations'!$H750),"",'Rate Calculations'!$H750)</f>
        <v>1.7500000000000002E-2</v>
      </c>
      <c r="Q748" s="220" t="str">
        <f t="shared" si="188"/>
        <v/>
      </c>
      <c r="R748" s="221">
        <f>IF(ISBLANK('Rate Calculations'!$J750),"",'Rate Calculations'!$J750)</f>
        <v>3.5000000000000003E-2</v>
      </c>
      <c r="S748" s="220" t="str">
        <f t="shared" si="189"/>
        <v/>
      </c>
      <c r="T748" s="225" t="str">
        <f>IFERROR(VLOOKUP(_xlfn.CONCAT('Team Roster - Final'!$A748," : ",'Team Roster - Final'!$BM748),'Rate Calculations'!$C$4:$S$1100,10,FALSE),"")</f>
        <v/>
      </c>
      <c r="U748" s="225" t="str">
        <f>IFERROR(VLOOKUP(_xlfn.CONCAT('Team Roster - Final'!$A748," : ",'Team Roster - Final'!$BM748),'Rate Calculations'!$C$4:$S$1100,11,FALSE),"")</f>
        <v/>
      </c>
      <c r="V748" s="222" t="str">
        <f t="shared" si="190"/>
        <v/>
      </c>
      <c r="W748" s="222" t="str">
        <f t="shared" si="191"/>
        <v/>
      </c>
      <c r="X748" s="223" t="str">
        <f>IFERROR(VLOOKUP(_xlfn.CONCAT('Team Roster - Final'!$A748," : ",'Team Roster - Final'!$BM748),'Rate Calculations'!$C$4:$S$1100,14,FALSE),"")</f>
        <v/>
      </c>
      <c r="Y748" s="222" t="str">
        <f t="shared" si="192"/>
        <v/>
      </c>
      <c r="Z748" s="222" t="str">
        <f t="shared" si="193"/>
        <v/>
      </c>
      <c r="AA748" s="224" t="str">
        <f>IFERROR(IF(#REF!="Yes",$Y748, $Y748+$Q748*0.5),"")</f>
        <v/>
      </c>
      <c r="AB748" s="224" t="str">
        <f>IFERROR(IF(#REF!="Yes",$Z748, $Z748+$S748*0.5),"")</f>
        <v/>
      </c>
      <c r="AC748" s="220" t="str">
        <f>IFERROR(VLOOKUP(_xlfn.CONCAT('Team Roster - Final'!$A748," : ",'Team Roster - Final'!$BM748),'Rate Calculations'!$C$4:$U$1100,19,FALSE),"")</f>
        <v/>
      </c>
      <c r="AD748" s="220" t="str">
        <f t="shared" si="194"/>
        <v/>
      </c>
      <c r="AE748" s="220" t="str">
        <f t="shared" si="195"/>
        <v/>
      </c>
      <c r="AF748" s="225" t="str">
        <f>IFERROR(VLOOKUP(_xlfn.CONCAT('Team Roster - Final'!$A748," : ",'Team Roster - Final'!$BM748),'Rate Calculations'!$C$4:$AB$1100,22,FALSE),"")</f>
        <v/>
      </c>
      <c r="AG748" s="225" t="str">
        <f>IFERROR(VLOOKUP(_xlfn.CONCAT('Team Roster - Final'!$A748," : ",'Team Roster - Final'!$BM748),'Rate Calculations'!$C$4:$AB$1100,23,FALSE),"")</f>
        <v/>
      </c>
      <c r="AH748" s="222" t="str">
        <f t="shared" si="196"/>
        <v/>
      </c>
      <c r="AI748" s="222" t="str">
        <f t="shared" si="197"/>
        <v/>
      </c>
      <c r="AJ748" s="223" t="str">
        <f>Table1[[#This Row],[Home Office
Net Fee %]]</f>
        <v/>
      </c>
      <c r="AK748" s="222" t="str">
        <f t="shared" si="198"/>
        <v/>
      </c>
      <c r="AL748" s="222" t="str">
        <f t="shared" si="199"/>
        <v/>
      </c>
      <c r="AM748" s="215" t="str">
        <f>IFERROR(IF(#REF!="Yes",$AK748,($AK748+$AD748*0.5)),"")</f>
        <v/>
      </c>
      <c r="AN748" s="215" t="str">
        <f>IFERROR(IF(#REF!="Yes",$AL748,($AL748+$AE748*0.5)),"")</f>
        <v/>
      </c>
      <c r="AO748" s="374" t="str">
        <f>IF(ISBLANK('Team Roster Proposed - FBR'!Q749),"",'Team Roster Proposed - FBR'!Q749)</f>
        <v/>
      </c>
      <c r="AP748" s="226" t="e">
        <f>IF(ISBLANK(#REF!),"",#REF!)</f>
        <v>#REF!</v>
      </c>
      <c r="AQ748" s="226" t="e">
        <f>IF(ISBLANK(#REF!),"",#REF!)</f>
        <v>#REF!</v>
      </c>
      <c r="AR748" s="226" t="e">
        <f>IF(ISBLANK(#REF!),"",#REF!)</f>
        <v>#REF!</v>
      </c>
      <c r="AS748" s="219" t="e">
        <f>IF(ISBLANK(#REF!),"",#REF!)</f>
        <v>#REF!</v>
      </c>
      <c r="AT748" s="219" t="e">
        <f>IF(ISBLANK(#REF!),"",#REF!)</f>
        <v>#REF!</v>
      </c>
      <c r="AU748" s="219" t="e">
        <f>IF(ISBLANK(#REF!),"",#REF!)</f>
        <v>#REF!</v>
      </c>
      <c r="AV748" s="219" t="e">
        <f>IF(ISBLANK(#REF!),"",#REF!)</f>
        <v>#REF!</v>
      </c>
      <c r="AW748" s="219" t="e">
        <f>IF(ISBLANK(#REF!),"",#REF!)</f>
        <v>#REF!</v>
      </c>
      <c r="AX748" s="219" t="e">
        <f>IF(ISBLANK(#REF!),"",#REF!)</f>
        <v>#REF!</v>
      </c>
      <c r="AY748" s="226" t="e">
        <f>IF(ISBLANK(#REF!),"",#REF!)</f>
        <v>#REF!</v>
      </c>
      <c r="AZ748" s="219" t="e">
        <f>IF(ISBLANK(#REF!),"",#REF!)</f>
        <v>#REF!</v>
      </c>
      <c r="BA748" s="219" t="e">
        <f>IF(ISBLANK(#REF!),"",#REF!)</f>
        <v>#REF!</v>
      </c>
      <c r="BB748" s="219" t="e">
        <f>IF(ISBLANK(#REF!),"",#REF!)</f>
        <v>#REF!</v>
      </c>
      <c r="BC748" s="219" t="e">
        <f>IF(ISBLANK(#REF!),"",#REF!)</f>
        <v>#REF!</v>
      </c>
      <c r="BD748" s="219" t="e">
        <f>IF(ISBLANK(#REF!),"",#REF!)</f>
        <v>#REF!</v>
      </c>
      <c r="BE748" s="219" t="e">
        <f>IF(ISBLANK(#REF!),"",#REF!)</f>
        <v>#REF!</v>
      </c>
      <c r="BF748" s="219" t="e">
        <f>IF(ISBLANK(#REF!),"",#REF!)</f>
        <v>#REF!</v>
      </c>
      <c r="BG748" s="219" t="e">
        <f>IF(ISBLANK(#REF!),"",#REF!)</f>
        <v>#REF!</v>
      </c>
      <c r="BH748" s="219" t="e">
        <f>IF(ISBLANK(#REF!),"",#REF!)</f>
        <v>#REF!</v>
      </c>
      <c r="BI748" s="219" t="e">
        <f>IF(ISBLANK(#REF!),"",#REF!)</f>
        <v>#REF!</v>
      </c>
      <c r="BJ748" s="219" t="e">
        <f>IF(ISBLANK(#REF!),"",#REF!)</f>
        <v>#REF!</v>
      </c>
      <c r="BK748" s="219" t="e">
        <f>IF(ISBLANK(#REF!),"",#REF!)</f>
        <v>#REF!</v>
      </c>
      <c r="BL748" s="219" t="e">
        <f>IF(ISBLANK(#REF!),"",#REF!)</f>
        <v>#REF!</v>
      </c>
      <c r="BM748" s="219" t="e">
        <f>IF(ISBLANK(#REF!),"",#REF!)</f>
        <v>#REF!</v>
      </c>
      <c r="BN748" s="219" t="e">
        <f>IF(ISBLANK(#REF!),"",#REF!)</f>
        <v>#REF!</v>
      </c>
      <c r="BO748" s="227" t="e">
        <f t="shared" si="200"/>
        <v>#REF!</v>
      </c>
      <c r="BP748" s="228" t="str">
        <f t="shared" si="203"/>
        <v/>
      </c>
      <c r="BQ748" s="229" t="str">
        <f t="shared" si="187"/>
        <v/>
      </c>
      <c r="BR748" s="228" t="e">
        <f t="shared" si="201"/>
        <v>#REF!</v>
      </c>
      <c r="BS748" s="230" t="e">
        <f t="shared" si="202"/>
        <v>#REF!</v>
      </c>
    </row>
    <row r="749" spans="1:71">
      <c r="A749" s="213" t="e">
        <f>IF(ISBLANK(#REF!),"",#REF!)</f>
        <v>#REF!</v>
      </c>
      <c r="B749" s="214" t="e">
        <f>IF(ISBLANK(#REF!),"",#REF!)</f>
        <v>#REF!</v>
      </c>
      <c r="C749" s="214" t="e">
        <f>IF(ISBLANK(#REF!),"",#REF!)</f>
        <v>#REF!</v>
      </c>
      <c r="D749" s="214" t="e">
        <f>IF(ISBLANK(#REF!),"",#REF!)</f>
        <v>#REF!</v>
      </c>
      <c r="E749" s="214" t="e">
        <f>IF(ISBLANK(#REF!),"",#REF!)</f>
        <v>#REF!</v>
      </c>
      <c r="F749" s="214" t="e">
        <f>IF(ISBLANK(#REF!),"",#REF!)</f>
        <v>#REF!</v>
      </c>
      <c r="G749" s="214" t="e">
        <f>IF(ISBLANK(#REF!),"",#REF!)</f>
        <v>#REF!</v>
      </c>
      <c r="H749" s="215" t="e">
        <f>IF(ISBLANK(#REF!),"",#REF!)</f>
        <v>#REF!</v>
      </c>
      <c r="I749" s="214" t="e">
        <f>IF(ISBLANK(#REF!),"",#REF!)</f>
        <v>#REF!</v>
      </c>
      <c r="J749" s="216" t="e">
        <f>IF(ISBLANK(#REF!),"",#REF!)</f>
        <v>#REF!</v>
      </c>
      <c r="K749" s="217" t="e">
        <f>IF(ISBLANK(#REF!),"",#REF!)</f>
        <v>#REF!</v>
      </c>
      <c r="L749" s="217" t="e">
        <f>IF(ISBLANK(#REF!),"",#REF!)</f>
        <v>#REF!</v>
      </c>
      <c r="M749" s="218" t="e">
        <f>IF(ISBLANK(#REF!),"",#REF!)</f>
        <v>#REF!</v>
      </c>
      <c r="N749" s="218" t="e">
        <f>IF(ISBLANK(#REF!),"",#REF!)</f>
        <v>#REF!</v>
      </c>
      <c r="O749" s="220" t="str">
        <f>IFERROR(VLOOKUP(_xlfn.CONCAT('Team Roster - Final'!$A749," : ",'Team Roster - Final'!$BM749),'Rate Calculations'!$C$4:$G$1100,5,FALSE),"")</f>
        <v/>
      </c>
      <c r="P749" s="225">
        <f>IF(ISBLANK('Rate Calculations'!$H751),"",'Rate Calculations'!$H751)</f>
        <v>1.7500000000000002E-2</v>
      </c>
      <c r="Q749" s="220" t="str">
        <f t="shared" si="188"/>
        <v/>
      </c>
      <c r="R749" s="221">
        <f>IF(ISBLANK('Rate Calculations'!$J751),"",'Rate Calculations'!$J751)</f>
        <v>3.5000000000000003E-2</v>
      </c>
      <c r="S749" s="220" t="str">
        <f t="shared" si="189"/>
        <v/>
      </c>
      <c r="T749" s="225" t="str">
        <f>IFERROR(VLOOKUP(_xlfn.CONCAT('Team Roster - Final'!$A749," : ",'Team Roster - Final'!$BM749),'Rate Calculations'!$C$4:$S$1100,10,FALSE),"")</f>
        <v/>
      </c>
      <c r="U749" s="225" t="str">
        <f>IFERROR(VLOOKUP(_xlfn.CONCAT('Team Roster - Final'!$A749," : ",'Team Roster - Final'!$BM749),'Rate Calculations'!$C$4:$S$1100,11,FALSE),"")</f>
        <v/>
      </c>
      <c r="V749" s="222" t="str">
        <f t="shared" si="190"/>
        <v/>
      </c>
      <c r="W749" s="222" t="str">
        <f t="shared" si="191"/>
        <v/>
      </c>
      <c r="X749" s="223" t="str">
        <f>IFERROR(VLOOKUP(_xlfn.CONCAT('Team Roster - Final'!$A749," : ",'Team Roster - Final'!$BM749),'Rate Calculations'!$C$4:$S$1100,14,FALSE),"")</f>
        <v/>
      </c>
      <c r="Y749" s="222" t="str">
        <f t="shared" si="192"/>
        <v/>
      </c>
      <c r="Z749" s="222" t="str">
        <f t="shared" si="193"/>
        <v/>
      </c>
      <c r="AA749" s="224" t="str">
        <f>IFERROR(IF(#REF!="Yes",$Y749, $Y749+$Q749*0.5),"")</f>
        <v/>
      </c>
      <c r="AB749" s="224" t="str">
        <f>IFERROR(IF(#REF!="Yes",$Z749, $Z749+$S749*0.5),"")</f>
        <v/>
      </c>
      <c r="AC749" s="220" t="str">
        <f>IFERROR(VLOOKUP(_xlfn.CONCAT('Team Roster - Final'!$A749," : ",'Team Roster - Final'!$BM749),'Rate Calculations'!$C$4:$U$1100,19,FALSE),"")</f>
        <v/>
      </c>
      <c r="AD749" s="220" t="str">
        <f t="shared" si="194"/>
        <v/>
      </c>
      <c r="AE749" s="220" t="str">
        <f t="shared" si="195"/>
        <v/>
      </c>
      <c r="AF749" s="225" t="str">
        <f>IFERROR(VLOOKUP(_xlfn.CONCAT('Team Roster - Final'!$A749," : ",'Team Roster - Final'!$BM749),'Rate Calculations'!$C$4:$AB$1100,22,FALSE),"")</f>
        <v/>
      </c>
      <c r="AG749" s="225" t="str">
        <f>IFERROR(VLOOKUP(_xlfn.CONCAT('Team Roster - Final'!$A749," : ",'Team Roster - Final'!$BM749),'Rate Calculations'!$C$4:$AB$1100,23,FALSE),"")</f>
        <v/>
      </c>
      <c r="AH749" s="222" t="str">
        <f t="shared" si="196"/>
        <v/>
      </c>
      <c r="AI749" s="222" t="str">
        <f t="shared" si="197"/>
        <v/>
      </c>
      <c r="AJ749" s="223" t="str">
        <f>Table1[[#This Row],[Home Office
Net Fee %]]</f>
        <v/>
      </c>
      <c r="AK749" s="222" t="str">
        <f t="shared" si="198"/>
        <v/>
      </c>
      <c r="AL749" s="222" t="str">
        <f t="shared" si="199"/>
        <v/>
      </c>
      <c r="AM749" s="215" t="str">
        <f>IFERROR(IF(#REF!="Yes",$AK749,($AK749+$AD749*0.5)),"")</f>
        <v/>
      </c>
      <c r="AN749" s="215" t="str">
        <f>IFERROR(IF(#REF!="Yes",$AL749,($AL749+$AE749*0.5)),"")</f>
        <v/>
      </c>
      <c r="AO749" s="374" t="str">
        <f>IF(ISBLANK('Team Roster Proposed - FBR'!Q750),"",'Team Roster Proposed - FBR'!Q750)</f>
        <v/>
      </c>
      <c r="AP749" s="226" t="e">
        <f>IF(ISBLANK(#REF!),"",#REF!)</f>
        <v>#REF!</v>
      </c>
      <c r="AQ749" s="226" t="e">
        <f>IF(ISBLANK(#REF!),"",#REF!)</f>
        <v>#REF!</v>
      </c>
      <c r="AR749" s="226" t="e">
        <f>IF(ISBLANK(#REF!),"",#REF!)</f>
        <v>#REF!</v>
      </c>
      <c r="AS749" s="219" t="e">
        <f>IF(ISBLANK(#REF!),"",#REF!)</f>
        <v>#REF!</v>
      </c>
      <c r="AT749" s="219" t="e">
        <f>IF(ISBLANK(#REF!),"",#REF!)</f>
        <v>#REF!</v>
      </c>
      <c r="AU749" s="219" t="e">
        <f>IF(ISBLANK(#REF!),"",#REF!)</f>
        <v>#REF!</v>
      </c>
      <c r="AV749" s="219" t="e">
        <f>IF(ISBLANK(#REF!),"",#REF!)</f>
        <v>#REF!</v>
      </c>
      <c r="AW749" s="219" t="e">
        <f>IF(ISBLANK(#REF!),"",#REF!)</f>
        <v>#REF!</v>
      </c>
      <c r="AX749" s="219" t="e">
        <f>IF(ISBLANK(#REF!),"",#REF!)</f>
        <v>#REF!</v>
      </c>
      <c r="AY749" s="226" t="e">
        <f>IF(ISBLANK(#REF!),"",#REF!)</f>
        <v>#REF!</v>
      </c>
      <c r="AZ749" s="219" t="e">
        <f>IF(ISBLANK(#REF!),"",#REF!)</f>
        <v>#REF!</v>
      </c>
      <c r="BA749" s="219" t="e">
        <f>IF(ISBLANK(#REF!),"",#REF!)</f>
        <v>#REF!</v>
      </c>
      <c r="BB749" s="219" t="e">
        <f>IF(ISBLANK(#REF!),"",#REF!)</f>
        <v>#REF!</v>
      </c>
      <c r="BC749" s="219" t="e">
        <f>IF(ISBLANK(#REF!),"",#REF!)</f>
        <v>#REF!</v>
      </c>
      <c r="BD749" s="219" t="e">
        <f>IF(ISBLANK(#REF!),"",#REF!)</f>
        <v>#REF!</v>
      </c>
      <c r="BE749" s="219" t="e">
        <f>IF(ISBLANK(#REF!),"",#REF!)</f>
        <v>#REF!</v>
      </c>
      <c r="BF749" s="219" t="e">
        <f>IF(ISBLANK(#REF!),"",#REF!)</f>
        <v>#REF!</v>
      </c>
      <c r="BG749" s="219" t="e">
        <f>IF(ISBLANK(#REF!),"",#REF!)</f>
        <v>#REF!</v>
      </c>
      <c r="BH749" s="219" t="e">
        <f>IF(ISBLANK(#REF!),"",#REF!)</f>
        <v>#REF!</v>
      </c>
      <c r="BI749" s="219" t="e">
        <f>IF(ISBLANK(#REF!),"",#REF!)</f>
        <v>#REF!</v>
      </c>
      <c r="BJ749" s="219" t="e">
        <f>IF(ISBLANK(#REF!),"",#REF!)</f>
        <v>#REF!</v>
      </c>
      <c r="BK749" s="219" t="e">
        <f>IF(ISBLANK(#REF!),"",#REF!)</f>
        <v>#REF!</v>
      </c>
      <c r="BL749" s="219" t="e">
        <f>IF(ISBLANK(#REF!),"",#REF!)</f>
        <v>#REF!</v>
      </c>
      <c r="BM749" s="219" t="e">
        <f>IF(ISBLANK(#REF!),"",#REF!)</f>
        <v>#REF!</v>
      </c>
      <c r="BN749" s="219" t="e">
        <f>IF(ISBLANK(#REF!),"",#REF!)</f>
        <v>#REF!</v>
      </c>
      <c r="BO749" s="227" t="e">
        <f t="shared" si="200"/>
        <v>#REF!</v>
      </c>
      <c r="BP749" s="228" t="str">
        <f t="shared" si="203"/>
        <v/>
      </c>
      <c r="BQ749" s="229" t="str">
        <f t="shared" si="187"/>
        <v/>
      </c>
      <c r="BR749" s="228" t="e">
        <f t="shared" si="201"/>
        <v>#REF!</v>
      </c>
      <c r="BS749" s="230" t="e">
        <f t="shared" si="202"/>
        <v>#REF!</v>
      </c>
    </row>
    <row r="750" spans="1:71">
      <c r="A750" s="213" t="e">
        <f>IF(ISBLANK(#REF!),"",#REF!)</f>
        <v>#REF!</v>
      </c>
      <c r="B750" s="214" t="e">
        <f>IF(ISBLANK(#REF!),"",#REF!)</f>
        <v>#REF!</v>
      </c>
      <c r="C750" s="214" t="e">
        <f>IF(ISBLANK(#REF!),"",#REF!)</f>
        <v>#REF!</v>
      </c>
      <c r="D750" s="214" t="e">
        <f>IF(ISBLANK(#REF!),"",#REF!)</f>
        <v>#REF!</v>
      </c>
      <c r="E750" s="214" t="e">
        <f>IF(ISBLANK(#REF!),"",#REF!)</f>
        <v>#REF!</v>
      </c>
      <c r="F750" s="214" t="e">
        <f>IF(ISBLANK(#REF!),"",#REF!)</f>
        <v>#REF!</v>
      </c>
      <c r="G750" s="214" t="e">
        <f>IF(ISBLANK(#REF!),"",#REF!)</f>
        <v>#REF!</v>
      </c>
      <c r="H750" s="215" t="e">
        <f>IF(ISBLANK(#REF!),"",#REF!)</f>
        <v>#REF!</v>
      </c>
      <c r="I750" s="214" t="e">
        <f>IF(ISBLANK(#REF!),"",#REF!)</f>
        <v>#REF!</v>
      </c>
      <c r="J750" s="216" t="e">
        <f>IF(ISBLANK(#REF!),"",#REF!)</f>
        <v>#REF!</v>
      </c>
      <c r="K750" s="217" t="e">
        <f>IF(ISBLANK(#REF!),"",#REF!)</f>
        <v>#REF!</v>
      </c>
      <c r="L750" s="217" t="e">
        <f>IF(ISBLANK(#REF!),"",#REF!)</f>
        <v>#REF!</v>
      </c>
      <c r="M750" s="218" t="e">
        <f>IF(ISBLANK(#REF!),"",#REF!)</f>
        <v>#REF!</v>
      </c>
      <c r="N750" s="218" t="e">
        <f>IF(ISBLANK(#REF!),"",#REF!)</f>
        <v>#REF!</v>
      </c>
      <c r="O750" s="220" t="str">
        <f>IFERROR(VLOOKUP(_xlfn.CONCAT('Team Roster - Final'!$A750," : ",'Team Roster - Final'!$BM750),'Rate Calculations'!$C$4:$G$1100,5,FALSE),"")</f>
        <v/>
      </c>
      <c r="P750" s="225">
        <f>IF(ISBLANK('Rate Calculations'!$H752),"",'Rate Calculations'!$H752)</f>
        <v>1.7500000000000002E-2</v>
      </c>
      <c r="Q750" s="220" t="str">
        <f t="shared" si="188"/>
        <v/>
      </c>
      <c r="R750" s="221">
        <f>IF(ISBLANK('Rate Calculations'!$J752),"",'Rate Calculations'!$J752)</f>
        <v>3.5000000000000003E-2</v>
      </c>
      <c r="S750" s="220" t="str">
        <f t="shared" si="189"/>
        <v/>
      </c>
      <c r="T750" s="225" t="str">
        <f>IFERROR(VLOOKUP(_xlfn.CONCAT('Team Roster - Final'!$A750," : ",'Team Roster - Final'!$BM750),'Rate Calculations'!$C$4:$S$1100,10,FALSE),"")</f>
        <v/>
      </c>
      <c r="U750" s="225" t="str">
        <f>IFERROR(VLOOKUP(_xlfn.CONCAT('Team Roster - Final'!$A750," : ",'Team Roster - Final'!$BM750),'Rate Calculations'!$C$4:$S$1100,11,FALSE),"")</f>
        <v/>
      </c>
      <c r="V750" s="222" t="str">
        <f t="shared" si="190"/>
        <v/>
      </c>
      <c r="W750" s="222" t="str">
        <f t="shared" si="191"/>
        <v/>
      </c>
      <c r="X750" s="223" t="str">
        <f>IFERROR(VLOOKUP(_xlfn.CONCAT('Team Roster - Final'!$A750," : ",'Team Roster - Final'!$BM750),'Rate Calculations'!$C$4:$S$1100,14,FALSE),"")</f>
        <v/>
      </c>
      <c r="Y750" s="222" t="str">
        <f t="shared" si="192"/>
        <v/>
      </c>
      <c r="Z750" s="222" t="str">
        <f t="shared" si="193"/>
        <v/>
      </c>
      <c r="AA750" s="224" t="str">
        <f>IFERROR(IF(#REF!="Yes",$Y750, $Y750+$Q750*0.5),"")</f>
        <v/>
      </c>
      <c r="AB750" s="224" t="str">
        <f>IFERROR(IF(#REF!="Yes",$Z750, $Z750+$S750*0.5),"")</f>
        <v/>
      </c>
      <c r="AC750" s="220" t="str">
        <f>IFERROR(VLOOKUP(_xlfn.CONCAT('Team Roster - Final'!$A750," : ",'Team Roster - Final'!$BM750),'Rate Calculations'!$C$4:$U$1100,19,FALSE),"")</f>
        <v/>
      </c>
      <c r="AD750" s="220" t="str">
        <f t="shared" si="194"/>
        <v/>
      </c>
      <c r="AE750" s="220" t="str">
        <f t="shared" si="195"/>
        <v/>
      </c>
      <c r="AF750" s="225" t="str">
        <f>IFERROR(VLOOKUP(_xlfn.CONCAT('Team Roster - Final'!$A750," : ",'Team Roster - Final'!$BM750),'Rate Calculations'!$C$4:$AB$1100,22,FALSE),"")</f>
        <v/>
      </c>
      <c r="AG750" s="225" t="str">
        <f>IFERROR(VLOOKUP(_xlfn.CONCAT('Team Roster - Final'!$A750," : ",'Team Roster - Final'!$BM750),'Rate Calculations'!$C$4:$AB$1100,23,FALSE),"")</f>
        <v/>
      </c>
      <c r="AH750" s="222" t="str">
        <f t="shared" si="196"/>
        <v/>
      </c>
      <c r="AI750" s="222" t="str">
        <f t="shared" si="197"/>
        <v/>
      </c>
      <c r="AJ750" s="223" t="str">
        <f>Table1[[#This Row],[Home Office
Net Fee %]]</f>
        <v/>
      </c>
      <c r="AK750" s="222" t="str">
        <f t="shared" si="198"/>
        <v/>
      </c>
      <c r="AL750" s="222" t="str">
        <f t="shared" si="199"/>
        <v/>
      </c>
      <c r="AM750" s="215" t="str">
        <f>IFERROR(IF(#REF!="Yes",$AK750,($AK750+$AD750*0.5)),"")</f>
        <v/>
      </c>
      <c r="AN750" s="215" t="str">
        <f>IFERROR(IF(#REF!="Yes",$AL750,($AL750+$AE750*0.5)),"")</f>
        <v/>
      </c>
      <c r="AO750" s="374" t="str">
        <f>IF(ISBLANK('Team Roster Proposed - FBR'!Q751),"",'Team Roster Proposed - FBR'!Q751)</f>
        <v/>
      </c>
      <c r="AP750" s="226" t="e">
        <f>IF(ISBLANK(#REF!),"",#REF!)</f>
        <v>#REF!</v>
      </c>
      <c r="AQ750" s="226" t="e">
        <f>IF(ISBLANK(#REF!),"",#REF!)</f>
        <v>#REF!</v>
      </c>
      <c r="AR750" s="226" t="e">
        <f>IF(ISBLANK(#REF!),"",#REF!)</f>
        <v>#REF!</v>
      </c>
      <c r="AS750" s="219" t="e">
        <f>IF(ISBLANK(#REF!),"",#REF!)</f>
        <v>#REF!</v>
      </c>
      <c r="AT750" s="219" t="e">
        <f>IF(ISBLANK(#REF!),"",#REF!)</f>
        <v>#REF!</v>
      </c>
      <c r="AU750" s="219" t="e">
        <f>IF(ISBLANK(#REF!),"",#REF!)</f>
        <v>#REF!</v>
      </c>
      <c r="AV750" s="219" t="e">
        <f>IF(ISBLANK(#REF!),"",#REF!)</f>
        <v>#REF!</v>
      </c>
      <c r="AW750" s="219" t="e">
        <f>IF(ISBLANK(#REF!),"",#REF!)</f>
        <v>#REF!</v>
      </c>
      <c r="AX750" s="219" t="e">
        <f>IF(ISBLANK(#REF!),"",#REF!)</f>
        <v>#REF!</v>
      </c>
      <c r="AY750" s="226" t="e">
        <f>IF(ISBLANK(#REF!),"",#REF!)</f>
        <v>#REF!</v>
      </c>
      <c r="AZ750" s="219" t="e">
        <f>IF(ISBLANK(#REF!),"",#REF!)</f>
        <v>#REF!</v>
      </c>
      <c r="BA750" s="219" t="e">
        <f>IF(ISBLANK(#REF!),"",#REF!)</f>
        <v>#REF!</v>
      </c>
      <c r="BB750" s="219" t="e">
        <f>IF(ISBLANK(#REF!),"",#REF!)</f>
        <v>#REF!</v>
      </c>
      <c r="BC750" s="219" t="e">
        <f>IF(ISBLANK(#REF!),"",#REF!)</f>
        <v>#REF!</v>
      </c>
      <c r="BD750" s="219" t="e">
        <f>IF(ISBLANK(#REF!),"",#REF!)</f>
        <v>#REF!</v>
      </c>
      <c r="BE750" s="219" t="e">
        <f>IF(ISBLANK(#REF!),"",#REF!)</f>
        <v>#REF!</v>
      </c>
      <c r="BF750" s="219" t="e">
        <f>IF(ISBLANK(#REF!),"",#REF!)</f>
        <v>#REF!</v>
      </c>
      <c r="BG750" s="219" t="e">
        <f>IF(ISBLANK(#REF!),"",#REF!)</f>
        <v>#REF!</v>
      </c>
      <c r="BH750" s="219" t="e">
        <f>IF(ISBLANK(#REF!),"",#REF!)</f>
        <v>#REF!</v>
      </c>
      <c r="BI750" s="219" t="e">
        <f>IF(ISBLANK(#REF!),"",#REF!)</f>
        <v>#REF!</v>
      </c>
      <c r="BJ750" s="219" t="e">
        <f>IF(ISBLANK(#REF!),"",#REF!)</f>
        <v>#REF!</v>
      </c>
      <c r="BK750" s="219" t="e">
        <f>IF(ISBLANK(#REF!),"",#REF!)</f>
        <v>#REF!</v>
      </c>
      <c r="BL750" s="219" t="e">
        <f>IF(ISBLANK(#REF!),"",#REF!)</f>
        <v>#REF!</v>
      </c>
      <c r="BM750" s="219" t="e">
        <f>IF(ISBLANK(#REF!),"",#REF!)</f>
        <v>#REF!</v>
      </c>
      <c r="BN750" s="219" t="e">
        <f>IF(ISBLANK(#REF!),"",#REF!)</f>
        <v>#REF!</v>
      </c>
      <c r="BO750" s="227" t="e">
        <f t="shared" si="200"/>
        <v>#REF!</v>
      </c>
      <c r="BP750" s="228" t="str">
        <f t="shared" si="203"/>
        <v/>
      </c>
      <c r="BQ750" s="229" t="str">
        <f t="shared" si="187"/>
        <v/>
      </c>
      <c r="BR750" s="228" t="e">
        <f t="shared" si="201"/>
        <v>#REF!</v>
      </c>
      <c r="BS750" s="230" t="e">
        <f t="shared" si="202"/>
        <v>#REF!</v>
      </c>
    </row>
    <row r="751" spans="1:71">
      <c r="A751" s="213" t="e">
        <f>IF(ISBLANK(#REF!),"",#REF!)</f>
        <v>#REF!</v>
      </c>
      <c r="B751" s="214" t="e">
        <f>IF(ISBLANK(#REF!),"",#REF!)</f>
        <v>#REF!</v>
      </c>
      <c r="C751" s="214" t="e">
        <f>IF(ISBLANK(#REF!),"",#REF!)</f>
        <v>#REF!</v>
      </c>
      <c r="D751" s="214" t="e">
        <f>IF(ISBLANK(#REF!),"",#REF!)</f>
        <v>#REF!</v>
      </c>
      <c r="E751" s="214" t="e">
        <f>IF(ISBLANK(#REF!),"",#REF!)</f>
        <v>#REF!</v>
      </c>
      <c r="F751" s="214" t="e">
        <f>IF(ISBLANK(#REF!),"",#REF!)</f>
        <v>#REF!</v>
      </c>
      <c r="G751" s="214" t="e">
        <f>IF(ISBLANK(#REF!),"",#REF!)</f>
        <v>#REF!</v>
      </c>
      <c r="H751" s="215" t="e">
        <f>IF(ISBLANK(#REF!),"",#REF!)</f>
        <v>#REF!</v>
      </c>
      <c r="I751" s="214" t="e">
        <f>IF(ISBLANK(#REF!),"",#REF!)</f>
        <v>#REF!</v>
      </c>
      <c r="J751" s="216" t="e">
        <f>IF(ISBLANK(#REF!),"",#REF!)</f>
        <v>#REF!</v>
      </c>
      <c r="K751" s="217" t="e">
        <f>IF(ISBLANK(#REF!),"",#REF!)</f>
        <v>#REF!</v>
      </c>
      <c r="L751" s="217" t="e">
        <f>IF(ISBLANK(#REF!),"",#REF!)</f>
        <v>#REF!</v>
      </c>
      <c r="M751" s="218" t="e">
        <f>IF(ISBLANK(#REF!),"",#REF!)</f>
        <v>#REF!</v>
      </c>
      <c r="N751" s="218" t="e">
        <f>IF(ISBLANK(#REF!),"",#REF!)</f>
        <v>#REF!</v>
      </c>
      <c r="O751" s="220" t="str">
        <f>IFERROR(VLOOKUP(_xlfn.CONCAT('Team Roster - Final'!$A751," : ",'Team Roster - Final'!$BM751),'Rate Calculations'!$C$4:$G$1100,5,FALSE),"")</f>
        <v/>
      </c>
      <c r="P751" s="225">
        <f>IF(ISBLANK('Rate Calculations'!$H753),"",'Rate Calculations'!$H753)</f>
        <v>1.7500000000000002E-2</v>
      </c>
      <c r="Q751" s="220" t="str">
        <f t="shared" si="188"/>
        <v/>
      </c>
      <c r="R751" s="221">
        <f>IF(ISBLANK('Rate Calculations'!$J753),"",'Rate Calculations'!$J753)</f>
        <v>3.5000000000000003E-2</v>
      </c>
      <c r="S751" s="220" t="str">
        <f t="shared" si="189"/>
        <v/>
      </c>
      <c r="T751" s="225" t="str">
        <f>IFERROR(VLOOKUP(_xlfn.CONCAT('Team Roster - Final'!$A751," : ",'Team Roster - Final'!$BM751),'Rate Calculations'!$C$4:$S$1100,10,FALSE),"")</f>
        <v/>
      </c>
      <c r="U751" s="225" t="str">
        <f>IFERROR(VLOOKUP(_xlfn.CONCAT('Team Roster - Final'!$A751," : ",'Team Roster - Final'!$BM751),'Rate Calculations'!$C$4:$S$1100,11,FALSE),"")</f>
        <v/>
      </c>
      <c r="V751" s="222" t="str">
        <f t="shared" si="190"/>
        <v/>
      </c>
      <c r="W751" s="222" t="str">
        <f t="shared" si="191"/>
        <v/>
      </c>
      <c r="X751" s="223" t="str">
        <f>IFERROR(VLOOKUP(_xlfn.CONCAT('Team Roster - Final'!$A751," : ",'Team Roster - Final'!$BM751),'Rate Calculations'!$C$4:$S$1100,14,FALSE),"")</f>
        <v/>
      </c>
      <c r="Y751" s="222" t="str">
        <f t="shared" si="192"/>
        <v/>
      </c>
      <c r="Z751" s="222" t="str">
        <f t="shared" si="193"/>
        <v/>
      </c>
      <c r="AA751" s="224" t="str">
        <f>IFERROR(IF(#REF!="Yes",$Y751, $Y751+$Q751*0.5),"")</f>
        <v/>
      </c>
      <c r="AB751" s="224" t="str">
        <f>IFERROR(IF(#REF!="Yes",$Z751, $Z751+$S751*0.5),"")</f>
        <v/>
      </c>
      <c r="AC751" s="220" t="str">
        <f>IFERROR(VLOOKUP(_xlfn.CONCAT('Team Roster - Final'!$A751," : ",'Team Roster - Final'!$BM751),'Rate Calculations'!$C$4:$U$1100,19,FALSE),"")</f>
        <v/>
      </c>
      <c r="AD751" s="220" t="str">
        <f t="shared" si="194"/>
        <v/>
      </c>
      <c r="AE751" s="220" t="str">
        <f t="shared" si="195"/>
        <v/>
      </c>
      <c r="AF751" s="225" t="str">
        <f>IFERROR(VLOOKUP(_xlfn.CONCAT('Team Roster - Final'!$A751," : ",'Team Roster - Final'!$BM751),'Rate Calculations'!$C$4:$AB$1100,22,FALSE),"")</f>
        <v/>
      </c>
      <c r="AG751" s="225" t="str">
        <f>IFERROR(VLOOKUP(_xlfn.CONCAT('Team Roster - Final'!$A751," : ",'Team Roster - Final'!$BM751),'Rate Calculations'!$C$4:$AB$1100,23,FALSE),"")</f>
        <v/>
      </c>
      <c r="AH751" s="222" t="str">
        <f t="shared" si="196"/>
        <v/>
      </c>
      <c r="AI751" s="222" t="str">
        <f t="shared" si="197"/>
        <v/>
      </c>
      <c r="AJ751" s="223" t="str">
        <f>Table1[[#This Row],[Home Office
Net Fee %]]</f>
        <v/>
      </c>
      <c r="AK751" s="222" t="str">
        <f t="shared" si="198"/>
        <v/>
      </c>
      <c r="AL751" s="222" t="str">
        <f t="shared" si="199"/>
        <v/>
      </c>
      <c r="AM751" s="215" t="str">
        <f>IFERROR(IF(#REF!="Yes",$AK751,($AK751+$AD751*0.5)),"")</f>
        <v/>
      </c>
      <c r="AN751" s="215" t="str">
        <f>IFERROR(IF(#REF!="Yes",$AL751,($AL751+$AE751*0.5)),"")</f>
        <v/>
      </c>
      <c r="AO751" s="374" t="str">
        <f>IF(ISBLANK('Team Roster Proposed - FBR'!Q752),"",'Team Roster Proposed - FBR'!Q752)</f>
        <v/>
      </c>
      <c r="AP751" s="226" t="e">
        <f>IF(ISBLANK(#REF!),"",#REF!)</f>
        <v>#REF!</v>
      </c>
      <c r="AQ751" s="226" t="e">
        <f>IF(ISBLANK(#REF!),"",#REF!)</f>
        <v>#REF!</v>
      </c>
      <c r="AR751" s="226" t="e">
        <f>IF(ISBLANK(#REF!),"",#REF!)</f>
        <v>#REF!</v>
      </c>
      <c r="AS751" s="219" t="e">
        <f>IF(ISBLANK(#REF!),"",#REF!)</f>
        <v>#REF!</v>
      </c>
      <c r="AT751" s="219" t="e">
        <f>IF(ISBLANK(#REF!),"",#REF!)</f>
        <v>#REF!</v>
      </c>
      <c r="AU751" s="219" t="e">
        <f>IF(ISBLANK(#REF!),"",#REF!)</f>
        <v>#REF!</v>
      </c>
      <c r="AV751" s="219" t="e">
        <f>IF(ISBLANK(#REF!),"",#REF!)</f>
        <v>#REF!</v>
      </c>
      <c r="AW751" s="219" t="e">
        <f>IF(ISBLANK(#REF!),"",#REF!)</f>
        <v>#REF!</v>
      </c>
      <c r="AX751" s="219" t="e">
        <f>IF(ISBLANK(#REF!),"",#REF!)</f>
        <v>#REF!</v>
      </c>
      <c r="AY751" s="226" t="e">
        <f>IF(ISBLANK(#REF!),"",#REF!)</f>
        <v>#REF!</v>
      </c>
      <c r="AZ751" s="219" t="e">
        <f>IF(ISBLANK(#REF!),"",#REF!)</f>
        <v>#REF!</v>
      </c>
      <c r="BA751" s="219" t="e">
        <f>IF(ISBLANK(#REF!),"",#REF!)</f>
        <v>#REF!</v>
      </c>
      <c r="BB751" s="219" t="e">
        <f>IF(ISBLANK(#REF!),"",#REF!)</f>
        <v>#REF!</v>
      </c>
      <c r="BC751" s="219" t="e">
        <f>IF(ISBLANK(#REF!),"",#REF!)</f>
        <v>#REF!</v>
      </c>
      <c r="BD751" s="219" t="e">
        <f>IF(ISBLANK(#REF!),"",#REF!)</f>
        <v>#REF!</v>
      </c>
      <c r="BE751" s="219" t="e">
        <f>IF(ISBLANK(#REF!),"",#REF!)</f>
        <v>#REF!</v>
      </c>
      <c r="BF751" s="219" t="e">
        <f>IF(ISBLANK(#REF!),"",#REF!)</f>
        <v>#REF!</v>
      </c>
      <c r="BG751" s="219" t="e">
        <f>IF(ISBLANK(#REF!),"",#REF!)</f>
        <v>#REF!</v>
      </c>
      <c r="BH751" s="219" t="e">
        <f>IF(ISBLANK(#REF!),"",#REF!)</f>
        <v>#REF!</v>
      </c>
      <c r="BI751" s="219" t="e">
        <f>IF(ISBLANK(#REF!),"",#REF!)</f>
        <v>#REF!</v>
      </c>
      <c r="BJ751" s="219" t="e">
        <f>IF(ISBLANK(#REF!),"",#REF!)</f>
        <v>#REF!</v>
      </c>
      <c r="BK751" s="219" t="e">
        <f>IF(ISBLANK(#REF!),"",#REF!)</f>
        <v>#REF!</v>
      </c>
      <c r="BL751" s="219" t="e">
        <f>IF(ISBLANK(#REF!),"",#REF!)</f>
        <v>#REF!</v>
      </c>
      <c r="BM751" s="219" t="e">
        <f>IF(ISBLANK(#REF!),"",#REF!)</f>
        <v>#REF!</v>
      </c>
      <c r="BN751" s="219" t="e">
        <f>IF(ISBLANK(#REF!),"",#REF!)</f>
        <v>#REF!</v>
      </c>
      <c r="BO751" s="227" t="e">
        <f t="shared" si="200"/>
        <v>#REF!</v>
      </c>
      <c r="BP751" s="228" t="str">
        <f t="shared" si="203"/>
        <v/>
      </c>
      <c r="BQ751" s="229" t="str">
        <f t="shared" si="187"/>
        <v/>
      </c>
      <c r="BR751" s="228" t="e">
        <f t="shared" si="201"/>
        <v>#REF!</v>
      </c>
      <c r="BS751" s="230" t="e">
        <f t="shared" si="202"/>
        <v>#REF!</v>
      </c>
    </row>
    <row r="752" spans="1:71">
      <c r="A752" s="213" t="e">
        <f>IF(ISBLANK(#REF!),"",#REF!)</f>
        <v>#REF!</v>
      </c>
      <c r="B752" s="214" t="e">
        <f>IF(ISBLANK(#REF!),"",#REF!)</f>
        <v>#REF!</v>
      </c>
      <c r="C752" s="214" t="e">
        <f>IF(ISBLANK(#REF!),"",#REF!)</f>
        <v>#REF!</v>
      </c>
      <c r="D752" s="214" t="e">
        <f>IF(ISBLANK(#REF!),"",#REF!)</f>
        <v>#REF!</v>
      </c>
      <c r="E752" s="214" t="e">
        <f>IF(ISBLANK(#REF!),"",#REF!)</f>
        <v>#REF!</v>
      </c>
      <c r="F752" s="214" t="e">
        <f>IF(ISBLANK(#REF!),"",#REF!)</f>
        <v>#REF!</v>
      </c>
      <c r="G752" s="214" t="e">
        <f>IF(ISBLANK(#REF!),"",#REF!)</f>
        <v>#REF!</v>
      </c>
      <c r="H752" s="215" t="e">
        <f>IF(ISBLANK(#REF!),"",#REF!)</f>
        <v>#REF!</v>
      </c>
      <c r="I752" s="214" t="e">
        <f>IF(ISBLANK(#REF!),"",#REF!)</f>
        <v>#REF!</v>
      </c>
      <c r="J752" s="216" t="e">
        <f>IF(ISBLANK(#REF!),"",#REF!)</f>
        <v>#REF!</v>
      </c>
      <c r="K752" s="217" t="e">
        <f>IF(ISBLANK(#REF!),"",#REF!)</f>
        <v>#REF!</v>
      </c>
      <c r="L752" s="217" t="e">
        <f>IF(ISBLANK(#REF!),"",#REF!)</f>
        <v>#REF!</v>
      </c>
      <c r="M752" s="218" t="e">
        <f>IF(ISBLANK(#REF!),"",#REF!)</f>
        <v>#REF!</v>
      </c>
      <c r="N752" s="218" t="e">
        <f>IF(ISBLANK(#REF!),"",#REF!)</f>
        <v>#REF!</v>
      </c>
      <c r="O752" s="220" t="str">
        <f>IFERROR(VLOOKUP(_xlfn.CONCAT('Team Roster - Final'!$A752," : ",'Team Roster - Final'!$BM752),'Rate Calculations'!$C$4:$G$1100,5,FALSE),"")</f>
        <v/>
      </c>
      <c r="P752" s="225">
        <f>IF(ISBLANK('Rate Calculations'!$H754),"",'Rate Calculations'!$H754)</f>
        <v>1.7500000000000002E-2</v>
      </c>
      <c r="Q752" s="220" t="str">
        <f t="shared" si="188"/>
        <v/>
      </c>
      <c r="R752" s="221">
        <f>IF(ISBLANK('Rate Calculations'!$J754),"",'Rate Calculations'!$J754)</f>
        <v>3.5000000000000003E-2</v>
      </c>
      <c r="S752" s="220" t="str">
        <f t="shared" si="189"/>
        <v/>
      </c>
      <c r="T752" s="225" t="str">
        <f>IFERROR(VLOOKUP(_xlfn.CONCAT('Team Roster - Final'!$A752," : ",'Team Roster - Final'!$BM752),'Rate Calculations'!$C$4:$S$1100,10,FALSE),"")</f>
        <v/>
      </c>
      <c r="U752" s="225" t="str">
        <f>IFERROR(VLOOKUP(_xlfn.CONCAT('Team Roster - Final'!$A752," : ",'Team Roster - Final'!$BM752),'Rate Calculations'!$C$4:$S$1100,11,FALSE),"")</f>
        <v/>
      </c>
      <c r="V752" s="222" t="str">
        <f t="shared" si="190"/>
        <v/>
      </c>
      <c r="W752" s="222" t="str">
        <f t="shared" si="191"/>
        <v/>
      </c>
      <c r="X752" s="223" t="str">
        <f>IFERROR(VLOOKUP(_xlfn.CONCAT('Team Roster - Final'!$A752," : ",'Team Roster - Final'!$BM752),'Rate Calculations'!$C$4:$S$1100,14,FALSE),"")</f>
        <v/>
      </c>
      <c r="Y752" s="222" t="str">
        <f t="shared" si="192"/>
        <v/>
      </c>
      <c r="Z752" s="222" t="str">
        <f t="shared" si="193"/>
        <v/>
      </c>
      <c r="AA752" s="224" t="str">
        <f>IFERROR(IF(#REF!="Yes",$Y752, $Y752+$Q752*0.5),"")</f>
        <v/>
      </c>
      <c r="AB752" s="224" t="str">
        <f>IFERROR(IF(#REF!="Yes",$Z752, $Z752+$S752*0.5),"")</f>
        <v/>
      </c>
      <c r="AC752" s="220" t="str">
        <f>IFERROR(VLOOKUP(_xlfn.CONCAT('Team Roster - Final'!$A752," : ",'Team Roster - Final'!$BM752),'Rate Calculations'!$C$4:$U$1100,19,FALSE),"")</f>
        <v/>
      </c>
      <c r="AD752" s="220" t="str">
        <f t="shared" si="194"/>
        <v/>
      </c>
      <c r="AE752" s="220" t="str">
        <f t="shared" si="195"/>
        <v/>
      </c>
      <c r="AF752" s="225" t="str">
        <f>IFERROR(VLOOKUP(_xlfn.CONCAT('Team Roster - Final'!$A752," : ",'Team Roster - Final'!$BM752),'Rate Calculations'!$C$4:$AB$1100,22,FALSE),"")</f>
        <v/>
      </c>
      <c r="AG752" s="225" t="str">
        <f>IFERROR(VLOOKUP(_xlfn.CONCAT('Team Roster - Final'!$A752," : ",'Team Roster - Final'!$BM752),'Rate Calculations'!$C$4:$AB$1100,23,FALSE),"")</f>
        <v/>
      </c>
      <c r="AH752" s="222" t="str">
        <f t="shared" si="196"/>
        <v/>
      </c>
      <c r="AI752" s="222" t="str">
        <f t="shared" si="197"/>
        <v/>
      </c>
      <c r="AJ752" s="223" t="str">
        <f>Table1[[#This Row],[Home Office
Net Fee %]]</f>
        <v/>
      </c>
      <c r="AK752" s="222" t="str">
        <f t="shared" si="198"/>
        <v/>
      </c>
      <c r="AL752" s="222" t="str">
        <f t="shared" si="199"/>
        <v/>
      </c>
      <c r="AM752" s="215" t="str">
        <f>IFERROR(IF(#REF!="Yes",$AK752,($AK752+$AD752*0.5)),"")</f>
        <v/>
      </c>
      <c r="AN752" s="215" t="str">
        <f>IFERROR(IF(#REF!="Yes",$AL752,($AL752+$AE752*0.5)),"")</f>
        <v/>
      </c>
      <c r="AO752" s="374" t="str">
        <f>IF(ISBLANK('Team Roster Proposed - FBR'!Q753),"",'Team Roster Proposed - FBR'!Q753)</f>
        <v/>
      </c>
      <c r="AP752" s="226" t="e">
        <f>IF(ISBLANK(#REF!),"",#REF!)</f>
        <v>#REF!</v>
      </c>
      <c r="AQ752" s="226" t="e">
        <f>IF(ISBLANK(#REF!),"",#REF!)</f>
        <v>#REF!</v>
      </c>
      <c r="AR752" s="226" t="e">
        <f>IF(ISBLANK(#REF!),"",#REF!)</f>
        <v>#REF!</v>
      </c>
      <c r="AS752" s="219" t="e">
        <f>IF(ISBLANK(#REF!),"",#REF!)</f>
        <v>#REF!</v>
      </c>
      <c r="AT752" s="219" t="e">
        <f>IF(ISBLANK(#REF!),"",#REF!)</f>
        <v>#REF!</v>
      </c>
      <c r="AU752" s="219" t="e">
        <f>IF(ISBLANK(#REF!),"",#REF!)</f>
        <v>#REF!</v>
      </c>
      <c r="AV752" s="219" t="e">
        <f>IF(ISBLANK(#REF!),"",#REF!)</f>
        <v>#REF!</v>
      </c>
      <c r="AW752" s="219" t="e">
        <f>IF(ISBLANK(#REF!),"",#REF!)</f>
        <v>#REF!</v>
      </c>
      <c r="AX752" s="219" t="e">
        <f>IF(ISBLANK(#REF!),"",#REF!)</f>
        <v>#REF!</v>
      </c>
      <c r="AY752" s="226" t="e">
        <f>IF(ISBLANK(#REF!),"",#REF!)</f>
        <v>#REF!</v>
      </c>
      <c r="AZ752" s="219" t="e">
        <f>IF(ISBLANK(#REF!),"",#REF!)</f>
        <v>#REF!</v>
      </c>
      <c r="BA752" s="219" t="e">
        <f>IF(ISBLANK(#REF!),"",#REF!)</f>
        <v>#REF!</v>
      </c>
      <c r="BB752" s="219" t="e">
        <f>IF(ISBLANK(#REF!),"",#REF!)</f>
        <v>#REF!</v>
      </c>
      <c r="BC752" s="219" t="e">
        <f>IF(ISBLANK(#REF!),"",#REF!)</f>
        <v>#REF!</v>
      </c>
      <c r="BD752" s="219" t="e">
        <f>IF(ISBLANK(#REF!),"",#REF!)</f>
        <v>#REF!</v>
      </c>
      <c r="BE752" s="219" t="e">
        <f>IF(ISBLANK(#REF!),"",#REF!)</f>
        <v>#REF!</v>
      </c>
      <c r="BF752" s="219" t="e">
        <f>IF(ISBLANK(#REF!),"",#REF!)</f>
        <v>#REF!</v>
      </c>
      <c r="BG752" s="219" t="e">
        <f>IF(ISBLANK(#REF!),"",#REF!)</f>
        <v>#REF!</v>
      </c>
      <c r="BH752" s="219" t="e">
        <f>IF(ISBLANK(#REF!),"",#REF!)</f>
        <v>#REF!</v>
      </c>
      <c r="BI752" s="219" t="e">
        <f>IF(ISBLANK(#REF!),"",#REF!)</f>
        <v>#REF!</v>
      </c>
      <c r="BJ752" s="219" t="e">
        <f>IF(ISBLANK(#REF!),"",#REF!)</f>
        <v>#REF!</v>
      </c>
      <c r="BK752" s="219" t="e">
        <f>IF(ISBLANK(#REF!),"",#REF!)</f>
        <v>#REF!</v>
      </c>
      <c r="BL752" s="219" t="e">
        <f>IF(ISBLANK(#REF!),"",#REF!)</f>
        <v>#REF!</v>
      </c>
      <c r="BM752" s="219" t="e">
        <f>IF(ISBLANK(#REF!),"",#REF!)</f>
        <v>#REF!</v>
      </c>
      <c r="BN752" s="219" t="e">
        <f>IF(ISBLANK(#REF!),"",#REF!)</f>
        <v>#REF!</v>
      </c>
      <c r="BO752" s="227" t="e">
        <f t="shared" si="200"/>
        <v>#REF!</v>
      </c>
      <c r="BP752" s="228" t="str">
        <f t="shared" si="203"/>
        <v/>
      </c>
      <c r="BQ752" s="229" t="str">
        <f t="shared" si="187"/>
        <v/>
      </c>
      <c r="BR752" s="228" t="e">
        <f t="shared" si="201"/>
        <v>#REF!</v>
      </c>
      <c r="BS752" s="230" t="e">
        <f t="shared" si="202"/>
        <v>#REF!</v>
      </c>
    </row>
    <row r="753" spans="1:71">
      <c r="A753" s="213" t="e">
        <f>IF(ISBLANK(#REF!),"",#REF!)</f>
        <v>#REF!</v>
      </c>
      <c r="B753" s="214" t="e">
        <f>IF(ISBLANK(#REF!),"",#REF!)</f>
        <v>#REF!</v>
      </c>
      <c r="C753" s="214" t="e">
        <f>IF(ISBLANK(#REF!),"",#REF!)</f>
        <v>#REF!</v>
      </c>
      <c r="D753" s="214" t="e">
        <f>IF(ISBLANK(#REF!),"",#REF!)</f>
        <v>#REF!</v>
      </c>
      <c r="E753" s="214" t="e">
        <f>IF(ISBLANK(#REF!),"",#REF!)</f>
        <v>#REF!</v>
      </c>
      <c r="F753" s="214" t="e">
        <f>IF(ISBLANK(#REF!),"",#REF!)</f>
        <v>#REF!</v>
      </c>
      <c r="G753" s="214" t="e">
        <f>IF(ISBLANK(#REF!),"",#REF!)</f>
        <v>#REF!</v>
      </c>
      <c r="H753" s="215" t="e">
        <f>IF(ISBLANK(#REF!),"",#REF!)</f>
        <v>#REF!</v>
      </c>
      <c r="I753" s="214" t="e">
        <f>IF(ISBLANK(#REF!),"",#REF!)</f>
        <v>#REF!</v>
      </c>
      <c r="J753" s="216" t="e">
        <f>IF(ISBLANK(#REF!),"",#REF!)</f>
        <v>#REF!</v>
      </c>
      <c r="K753" s="217" t="e">
        <f>IF(ISBLANK(#REF!),"",#REF!)</f>
        <v>#REF!</v>
      </c>
      <c r="L753" s="217" t="e">
        <f>IF(ISBLANK(#REF!),"",#REF!)</f>
        <v>#REF!</v>
      </c>
      <c r="M753" s="218" t="e">
        <f>IF(ISBLANK(#REF!),"",#REF!)</f>
        <v>#REF!</v>
      </c>
      <c r="N753" s="218" t="e">
        <f>IF(ISBLANK(#REF!),"",#REF!)</f>
        <v>#REF!</v>
      </c>
      <c r="O753" s="220" t="str">
        <f>IFERROR(VLOOKUP(_xlfn.CONCAT('Team Roster - Final'!$A753," : ",'Team Roster - Final'!$BM753),'Rate Calculations'!$C$4:$G$1100,5,FALSE),"")</f>
        <v/>
      </c>
      <c r="P753" s="225">
        <f>IF(ISBLANK('Rate Calculations'!$H755),"",'Rate Calculations'!$H755)</f>
        <v>1.7500000000000002E-2</v>
      </c>
      <c r="Q753" s="220" t="str">
        <f t="shared" si="188"/>
        <v/>
      </c>
      <c r="R753" s="221">
        <f>IF(ISBLANK('Rate Calculations'!$J755),"",'Rate Calculations'!$J755)</f>
        <v>3.5000000000000003E-2</v>
      </c>
      <c r="S753" s="220" t="str">
        <f t="shared" si="189"/>
        <v/>
      </c>
      <c r="T753" s="225" t="str">
        <f>IFERROR(VLOOKUP(_xlfn.CONCAT('Team Roster - Final'!$A753," : ",'Team Roster - Final'!$BM753),'Rate Calculations'!$C$4:$S$1100,10,FALSE),"")</f>
        <v/>
      </c>
      <c r="U753" s="225" t="str">
        <f>IFERROR(VLOOKUP(_xlfn.CONCAT('Team Roster - Final'!$A753," : ",'Team Roster - Final'!$BM753),'Rate Calculations'!$C$4:$S$1100,11,FALSE),"")</f>
        <v/>
      </c>
      <c r="V753" s="222" t="str">
        <f t="shared" si="190"/>
        <v/>
      </c>
      <c r="W753" s="222" t="str">
        <f t="shared" si="191"/>
        <v/>
      </c>
      <c r="X753" s="223" t="str">
        <f>IFERROR(VLOOKUP(_xlfn.CONCAT('Team Roster - Final'!$A753," : ",'Team Roster - Final'!$BM753),'Rate Calculations'!$C$4:$S$1100,14,FALSE),"")</f>
        <v/>
      </c>
      <c r="Y753" s="222" t="str">
        <f t="shared" si="192"/>
        <v/>
      </c>
      <c r="Z753" s="222" t="str">
        <f t="shared" si="193"/>
        <v/>
      </c>
      <c r="AA753" s="224" t="str">
        <f>IFERROR(IF(#REF!="Yes",$Y753, $Y753+$Q753*0.5),"")</f>
        <v/>
      </c>
      <c r="AB753" s="224" t="str">
        <f>IFERROR(IF(#REF!="Yes",$Z753, $Z753+$S753*0.5),"")</f>
        <v/>
      </c>
      <c r="AC753" s="220" t="str">
        <f>IFERROR(VLOOKUP(_xlfn.CONCAT('Team Roster - Final'!$A753," : ",'Team Roster - Final'!$BM753),'Rate Calculations'!$C$4:$U$1100,19,FALSE),"")</f>
        <v/>
      </c>
      <c r="AD753" s="220" t="str">
        <f t="shared" si="194"/>
        <v/>
      </c>
      <c r="AE753" s="220" t="str">
        <f t="shared" si="195"/>
        <v/>
      </c>
      <c r="AF753" s="225" t="str">
        <f>IFERROR(VLOOKUP(_xlfn.CONCAT('Team Roster - Final'!$A753," : ",'Team Roster - Final'!$BM753),'Rate Calculations'!$C$4:$AB$1100,22,FALSE),"")</f>
        <v/>
      </c>
      <c r="AG753" s="225" t="str">
        <f>IFERROR(VLOOKUP(_xlfn.CONCAT('Team Roster - Final'!$A753," : ",'Team Roster - Final'!$BM753),'Rate Calculations'!$C$4:$AB$1100,23,FALSE),"")</f>
        <v/>
      </c>
      <c r="AH753" s="222" t="str">
        <f t="shared" si="196"/>
        <v/>
      </c>
      <c r="AI753" s="222" t="str">
        <f t="shared" si="197"/>
        <v/>
      </c>
      <c r="AJ753" s="223" t="str">
        <f>Table1[[#This Row],[Home Office
Net Fee %]]</f>
        <v/>
      </c>
      <c r="AK753" s="222" t="str">
        <f t="shared" si="198"/>
        <v/>
      </c>
      <c r="AL753" s="222" t="str">
        <f t="shared" si="199"/>
        <v/>
      </c>
      <c r="AM753" s="215" t="str">
        <f>IFERROR(IF(#REF!="Yes",$AK753,($AK753+$AD753*0.5)),"")</f>
        <v/>
      </c>
      <c r="AN753" s="215" t="str">
        <f>IFERROR(IF(#REF!="Yes",$AL753,($AL753+$AE753*0.5)),"")</f>
        <v/>
      </c>
      <c r="AO753" s="374" t="str">
        <f>IF(ISBLANK('Team Roster Proposed - FBR'!Q754),"",'Team Roster Proposed - FBR'!Q754)</f>
        <v/>
      </c>
      <c r="AP753" s="226" t="e">
        <f>IF(ISBLANK(#REF!),"",#REF!)</f>
        <v>#REF!</v>
      </c>
      <c r="AQ753" s="226" t="e">
        <f>IF(ISBLANK(#REF!),"",#REF!)</f>
        <v>#REF!</v>
      </c>
      <c r="AR753" s="226" t="e">
        <f>IF(ISBLANK(#REF!),"",#REF!)</f>
        <v>#REF!</v>
      </c>
      <c r="AS753" s="219" t="e">
        <f>IF(ISBLANK(#REF!),"",#REF!)</f>
        <v>#REF!</v>
      </c>
      <c r="AT753" s="219" t="e">
        <f>IF(ISBLANK(#REF!),"",#REF!)</f>
        <v>#REF!</v>
      </c>
      <c r="AU753" s="219" t="e">
        <f>IF(ISBLANK(#REF!),"",#REF!)</f>
        <v>#REF!</v>
      </c>
      <c r="AV753" s="219" t="e">
        <f>IF(ISBLANK(#REF!),"",#REF!)</f>
        <v>#REF!</v>
      </c>
      <c r="AW753" s="219" t="e">
        <f>IF(ISBLANK(#REF!),"",#REF!)</f>
        <v>#REF!</v>
      </c>
      <c r="AX753" s="219" t="e">
        <f>IF(ISBLANK(#REF!),"",#REF!)</f>
        <v>#REF!</v>
      </c>
      <c r="AY753" s="226" t="e">
        <f>IF(ISBLANK(#REF!),"",#REF!)</f>
        <v>#REF!</v>
      </c>
      <c r="AZ753" s="219" t="e">
        <f>IF(ISBLANK(#REF!),"",#REF!)</f>
        <v>#REF!</v>
      </c>
      <c r="BA753" s="219" t="e">
        <f>IF(ISBLANK(#REF!),"",#REF!)</f>
        <v>#REF!</v>
      </c>
      <c r="BB753" s="219" t="e">
        <f>IF(ISBLANK(#REF!),"",#REF!)</f>
        <v>#REF!</v>
      </c>
      <c r="BC753" s="219" t="e">
        <f>IF(ISBLANK(#REF!),"",#REF!)</f>
        <v>#REF!</v>
      </c>
      <c r="BD753" s="219" t="e">
        <f>IF(ISBLANK(#REF!),"",#REF!)</f>
        <v>#REF!</v>
      </c>
      <c r="BE753" s="219" t="e">
        <f>IF(ISBLANK(#REF!),"",#REF!)</f>
        <v>#REF!</v>
      </c>
      <c r="BF753" s="219" t="e">
        <f>IF(ISBLANK(#REF!),"",#REF!)</f>
        <v>#REF!</v>
      </c>
      <c r="BG753" s="219" t="e">
        <f>IF(ISBLANK(#REF!),"",#REF!)</f>
        <v>#REF!</v>
      </c>
      <c r="BH753" s="219" t="e">
        <f>IF(ISBLANK(#REF!),"",#REF!)</f>
        <v>#REF!</v>
      </c>
      <c r="BI753" s="219" t="e">
        <f>IF(ISBLANK(#REF!),"",#REF!)</f>
        <v>#REF!</v>
      </c>
      <c r="BJ753" s="219" t="e">
        <f>IF(ISBLANK(#REF!),"",#REF!)</f>
        <v>#REF!</v>
      </c>
      <c r="BK753" s="219" t="e">
        <f>IF(ISBLANK(#REF!),"",#REF!)</f>
        <v>#REF!</v>
      </c>
      <c r="BL753" s="219" t="e">
        <f>IF(ISBLANK(#REF!),"",#REF!)</f>
        <v>#REF!</v>
      </c>
      <c r="BM753" s="219" t="e">
        <f>IF(ISBLANK(#REF!),"",#REF!)</f>
        <v>#REF!</v>
      </c>
      <c r="BN753" s="219" t="e">
        <f>IF(ISBLANK(#REF!),"",#REF!)</f>
        <v>#REF!</v>
      </c>
      <c r="BO753" s="227" t="e">
        <f t="shared" si="200"/>
        <v>#REF!</v>
      </c>
      <c r="BP753" s="228" t="str">
        <f t="shared" si="203"/>
        <v/>
      </c>
      <c r="BQ753" s="229" t="str">
        <f t="shared" si="187"/>
        <v/>
      </c>
      <c r="BR753" s="228" t="e">
        <f t="shared" si="201"/>
        <v>#REF!</v>
      </c>
      <c r="BS753" s="230" t="e">
        <f t="shared" si="202"/>
        <v>#REF!</v>
      </c>
    </row>
    <row r="754" spans="1:71">
      <c r="A754" s="213" t="e">
        <f>IF(ISBLANK(#REF!),"",#REF!)</f>
        <v>#REF!</v>
      </c>
      <c r="B754" s="214" t="e">
        <f>IF(ISBLANK(#REF!),"",#REF!)</f>
        <v>#REF!</v>
      </c>
      <c r="C754" s="214" t="e">
        <f>IF(ISBLANK(#REF!),"",#REF!)</f>
        <v>#REF!</v>
      </c>
      <c r="D754" s="214" t="e">
        <f>IF(ISBLANK(#REF!),"",#REF!)</f>
        <v>#REF!</v>
      </c>
      <c r="E754" s="214" t="e">
        <f>IF(ISBLANK(#REF!),"",#REF!)</f>
        <v>#REF!</v>
      </c>
      <c r="F754" s="214" t="e">
        <f>IF(ISBLANK(#REF!),"",#REF!)</f>
        <v>#REF!</v>
      </c>
      <c r="G754" s="214" t="e">
        <f>IF(ISBLANK(#REF!),"",#REF!)</f>
        <v>#REF!</v>
      </c>
      <c r="H754" s="215" t="e">
        <f>IF(ISBLANK(#REF!),"",#REF!)</f>
        <v>#REF!</v>
      </c>
      <c r="I754" s="214" t="e">
        <f>IF(ISBLANK(#REF!),"",#REF!)</f>
        <v>#REF!</v>
      </c>
      <c r="J754" s="216" t="e">
        <f>IF(ISBLANK(#REF!),"",#REF!)</f>
        <v>#REF!</v>
      </c>
      <c r="K754" s="217" t="e">
        <f>IF(ISBLANK(#REF!),"",#REF!)</f>
        <v>#REF!</v>
      </c>
      <c r="L754" s="217" t="e">
        <f>IF(ISBLANK(#REF!),"",#REF!)</f>
        <v>#REF!</v>
      </c>
      <c r="M754" s="218" t="e">
        <f>IF(ISBLANK(#REF!),"",#REF!)</f>
        <v>#REF!</v>
      </c>
      <c r="N754" s="218" t="e">
        <f>IF(ISBLANK(#REF!),"",#REF!)</f>
        <v>#REF!</v>
      </c>
      <c r="O754" s="220" t="str">
        <f>IFERROR(VLOOKUP(_xlfn.CONCAT('Team Roster - Final'!$A754," : ",'Team Roster - Final'!$BM754),'Rate Calculations'!$C$4:$G$1100,5,FALSE),"")</f>
        <v/>
      </c>
      <c r="P754" s="225">
        <f>IF(ISBLANK('Rate Calculations'!$H756),"",'Rate Calculations'!$H756)</f>
        <v>1.7500000000000002E-2</v>
      </c>
      <c r="Q754" s="220" t="str">
        <f t="shared" si="188"/>
        <v/>
      </c>
      <c r="R754" s="221">
        <f>IF(ISBLANK('Rate Calculations'!$J756),"",'Rate Calculations'!$J756)</f>
        <v>3.5000000000000003E-2</v>
      </c>
      <c r="S754" s="220" t="str">
        <f t="shared" si="189"/>
        <v/>
      </c>
      <c r="T754" s="225" t="str">
        <f>IFERROR(VLOOKUP(_xlfn.CONCAT('Team Roster - Final'!$A754," : ",'Team Roster - Final'!$BM754),'Rate Calculations'!$C$4:$S$1100,10,FALSE),"")</f>
        <v/>
      </c>
      <c r="U754" s="225" t="str">
        <f>IFERROR(VLOOKUP(_xlfn.CONCAT('Team Roster - Final'!$A754," : ",'Team Roster - Final'!$BM754),'Rate Calculations'!$C$4:$S$1100,11,FALSE),"")</f>
        <v/>
      </c>
      <c r="V754" s="222" t="str">
        <f t="shared" si="190"/>
        <v/>
      </c>
      <c r="W754" s="222" t="str">
        <f t="shared" si="191"/>
        <v/>
      </c>
      <c r="X754" s="223" t="str">
        <f>IFERROR(VLOOKUP(_xlfn.CONCAT('Team Roster - Final'!$A754," : ",'Team Roster - Final'!$BM754),'Rate Calculations'!$C$4:$S$1100,14,FALSE),"")</f>
        <v/>
      </c>
      <c r="Y754" s="222" t="str">
        <f t="shared" si="192"/>
        <v/>
      </c>
      <c r="Z754" s="222" t="str">
        <f t="shared" si="193"/>
        <v/>
      </c>
      <c r="AA754" s="224" t="str">
        <f>IFERROR(IF(#REF!="Yes",$Y754, $Y754+$Q754*0.5),"")</f>
        <v/>
      </c>
      <c r="AB754" s="224" t="str">
        <f>IFERROR(IF(#REF!="Yes",$Z754, $Z754+$S754*0.5),"")</f>
        <v/>
      </c>
      <c r="AC754" s="220" t="str">
        <f>IFERROR(VLOOKUP(_xlfn.CONCAT('Team Roster - Final'!$A754," : ",'Team Roster - Final'!$BM754),'Rate Calculations'!$C$4:$U$1100,19,FALSE),"")</f>
        <v/>
      </c>
      <c r="AD754" s="220" t="str">
        <f t="shared" si="194"/>
        <v/>
      </c>
      <c r="AE754" s="220" t="str">
        <f t="shared" si="195"/>
        <v/>
      </c>
      <c r="AF754" s="225" t="str">
        <f>IFERROR(VLOOKUP(_xlfn.CONCAT('Team Roster - Final'!$A754," : ",'Team Roster - Final'!$BM754),'Rate Calculations'!$C$4:$AB$1100,22,FALSE),"")</f>
        <v/>
      </c>
      <c r="AG754" s="225" t="str">
        <f>IFERROR(VLOOKUP(_xlfn.CONCAT('Team Roster - Final'!$A754," : ",'Team Roster - Final'!$BM754),'Rate Calculations'!$C$4:$AB$1100,23,FALSE),"")</f>
        <v/>
      </c>
      <c r="AH754" s="222" t="str">
        <f t="shared" si="196"/>
        <v/>
      </c>
      <c r="AI754" s="222" t="str">
        <f t="shared" si="197"/>
        <v/>
      </c>
      <c r="AJ754" s="223" t="str">
        <f>Table1[[#This Row],[Home Office
Net Fee %]]</f>
        <v/>
      </c>
      <c r="AK754" s="222" t="str">
        <f t="shared" si="198"/>
        <v/>
      </c>
      <c r="AL754" s="222" t="str">
        <f t="shared" si="199"/>
        <v/>
      </c>
      <c r="AM754" s="215" t="str">
        <f>IFERROR(IF(#REF!="Yes",$AK754,($AK754+$AD754*0.5)),"")</f>
        <v/>
      </c>
      <c r="AN754" s="215" t="str">
        <f>IFERROR(IF(#REF!="Yes",$AL754,($AL754+$AE754*0.5)),"")</f>
        <v/>
      </c>
      <c r="AO754" s="374" t="str">
        <f>IF(ISBLANK('Team Roster Proposed - FBR'!Q755),"",'Team Roster Proposed - FBR'!Q755)</f>
        <v/>
      </c>
      <c r="AP754" s="226" t="e">
        <f>IF(ISBLANK(#REF!),"",#REF!)</f>
        <v>#REF!</v>
      </c>
      <c r="AQ754" s="226" t="e">
        <f>IF(ISBLANK(#REF!),"",#REF!)</f>
        <v>#REF!</v>
      </c>
      <c r="AR754" s="226" t="e">
        <f>IF(ISBLANK(#REF!),"",#REF!)</f>
        <v>#REF!</v>
      </c>
      <c r="AS754" s="219" t="e">
        <f>IF(ISBLANK(#REF!),"",#REF!)</f>
        <v>#REF!</v>
      </c>
      <c r="AT754" s="219" t="e">
        <f>IF(ISBLANK(#REF!),"",#REF!)</f>
        <v>#REF!</v>
      </c>
      <c r="AU754" s="219" t="e">
        <f>IF(ISBLANK(#REF!),"",#REF!)</f>
        <v>#REF!</v>
      </c>
      <c r="AV754" s="219" t="e">
        <f>IF(ISBLANK(#REF!),"",#REF!)</f>
        <v>#REF!</v>
      </c>
      <c r="AW754" s="219" t="e">
        <f>IF(ISBLANK(#REF!),"",#REF!)</f>
        <v>#REF!</v>
      </c>
      <c r="AX754" s="219" t="e">
        <f>IF(ISBLANK(#REF!),"",#REF!)</f>
        <v>#REF!</v>
      </c>
      <c r="AY754" s="226" t="e">
        <f>IF(ISBLANK(#REF!),"",#REF!)</f>
        <v>#REF!</v>
      </c>
      <c r="AZ754" s="219" t="e">
        <f>IF(ISBLANK(#REF!),"",#REF!)</f>
        <v>#REF!</v>
      </c>
      <c r="BA754" s="219" t="e">
        <f>IF(ISBLANK(#REF!),"",#REF!)</f>
        <v>#REF!</v>
      </c>
      <c r="BB754" s="219" t="e">
        <f>IF(ISBLANK(#REF!),"",#REF!)</f>
        <v>#REF!</v>
      </c>
      <c r="BC754" s="219" t="e">
        <f>IF(ISBLANK(#REF!),"",#REF!)</f>
        <v>#REF!</v>
      </c>
      <c r="BD754" s="219" t="e">
        <f>IF(ISBLANK(#REF!),"",#REF!)</f>
        <v>#REF!</v>
      </c>
      <c r="BE754" s="219" t="e">
        <f>IF(ISBLANK(#REF!),"",#REF!)</f>
        <v>#REF!</v>
      </c>
      <c r="BF754" s="219" t="e">
        <f>IF(ISBLANK(#REF!),"",#REF!)</f>
        <v>#REF!</v>
      </c>
      <c r="BG754" s="219" t="e">
        <f>IF(ISBLANK(#REF!),"",#REF!)</f>
        <v>#REF!</v>
      </c>
      <c r="BH754" s="219" t="e">
        <f>IF(ISBLANK(#REF!),"",#REF!)</f>
        <v>#REF!</v>
      </c>
      <c r="BI754" s="219" t="e">
        <f>IF(ISBLANK(#REF!),"",#REF!)</f>
        <v>#REF!</v>
      </c>
      <c r="BJ754" s="219" t="e">
        <f>IF(ISBLANK(#REF!),"",#REF!)</f>
        <v>#REF!</v>
      </c>
      <c r="BK754" s="219" t="e">
        <f>IF(ISBLANK(#REF!),"",#REF!)</f>
        <v>#REF!</v>
      </c>
      <c r="BL754" s="219" t="e">
        <f>IF(ISBLANK(#REF!),"",#REF!)</f>
        <v>#REF!</v>
      </c>
      <c r="BM754" s="219" t="e">
        <f>IF(ISBLANK(#REF!),"",#REF!)</f>
        <v>#REF!</v>
      </c>
      <c r="BN754" s="219" t="e">
        <f>IF(ISBLANK(#REF!),"",#REF!)</f>
        <v>#REF!</v>
      </c>
      <c r="BO754" s="227" t="e">
        <f t="shared" si="200"/>
        <v>#REF!</v>
      </c>
      <c r="BP754" s="228" t="str">
        <f t="shared" si="203"/>
        <v/>
      </c>
      <c r="BQ754" s="229" t="str">
        <f t="shared" si="187"/>
        <v/>
      </c>
      <c r="BR754" s="228" t="e">
        <f t="shared" si="201"/>
        <v>#REF!</v>
      </c>
      <c r="BS754" s="230" t="e">
        <f t="shared" si="202"/>
        <v>#REF!</v>
      </c>
    </row>
    <row r="755" spans="1:71">
      <c r="A755" s="213" t="e">
        <f>IF(ISBLANK(#REF!),"",#REF!)</f>
        <v>#REF!</v>
      </c>
      <c r="B755" s="214" t="e">
        <f>IF(ISBLANK(#REF!),"",#REF!)</f>
        <v>#REF!</v>
      </c>
      <c r="C755" s="214" t="e">
        <f>IF(ISBLANK(#REF!),"",#REF!)</f>
        <v>#REF!</v>
      </c>
      <c r="D755" s="214" t="e">
        <f>IF(ISBLANK(#REF!),"",#REF!)</f>
        <v>#REF!</v>
      </c>
      <c r="E755" s="214" t="e">
        <f>IF(ISBLANK(#REF!),"",#REF!)</f>
        <v>#REF!</v>
      </c>
      <c r="F755" s="214" t="e">
        <f>IF(ISBLANK(#REF!),"",#REF!)</f>
        <v>#REF!</v>
      </c>
      <c r="G755" s="214" t="e">
        <f>IF(ISBLANK(#REF!),"",#REF!)</f>
        <v>#REF!</v>
      </c>
      <c r="H755" s="215" t="e">
        <f>IF(ISBLANK(#REF!),"",#REF!)</f>
        <v>#REF!</v>
      </c>
      <c r="I755" s="214" t="e">
        <f>IF(ISBLANK(#REF!),"",#REF!)</f>
        <v>#REF!</v>
      </c>
      <c r="J755" s="216" t="e">
        <f>IF(ISBLANK(#REF!),"",#REF!)</f>
        <v>#REF!</v>
      </c>
      <c r="K755" s="217" t="e">
        <f>IF(ISBLANK(#REF!),"",#REF!)</f>
        <v>#REF!</v>
      </c>
      <c r="L755" s="217" t="e">
        <f>IF(ISBLANK(#REF!),"",#REF!)</f>
        <v>#REF!</v>
      </c>
      <c r="M755" s="218" t="e">
        <f>IF(ISBLANK(#REF!),"",#REF!)</f>
        <v>#REF!</v>
      </c>
      <c r="N755" s="218" t="e">
        <f>IF(ISBLANK(#REF!),"",#REF!)</f>
        <v>#REF!</v>
      </c>
      <c r="O755" s="220" t="str">
        <f>IFERROR(VLOOKUP(_xlfn.CONCAT('Team Roster - Final'!$A755," : ",'Team Roster - Final'!$BM755),'Rate Calculations'!$C$4:$G$1100,5,FALSE),"")</f>
        <v/>
      </c>
      <c r="P755" s="225">
        <f>IF(ISBLANK('Rate Calculations'!$H757),"",'Rate Calculations'!$H757)</f>
        <v>1.7500000000000002E-2</v>
      </c>
      <c r="Q755" s="220" t="str">
        <f t="shared" si="188"/>
        <v/>
      </c>
      <c r="R755" s="221">
        <f>IF(ISBLANK('Rate Calculations'!$J757),"",'Rate Calculations'!$J757)</f>
        <v>3.5000000000000003E-2</v>
      </c>
      <c r="S755" s="220" t="str">
        <f t="shared" si="189"/>
        <v/>
      </c>
      <c r="T755" s="225" t="str">
        <f>IFERROR(VLOOKUP(_xlfn.CONCAT('Team Roster - Final'!$A755," : ",'Team Roster - Final'!$BM755),'Rate Calculations'!$C$4:$S$1100,10,FALSE),"")</f>
        <v/>
      </c>
      <c r="U755" s="225" t="str">
        <f>IFERROR(VLOOKUP(_xlfn.CONCAT('Team Roster - Final'!$A755," : ",'Team Roster - Final'!$BM755),'Rate Calculations'!$C$4:$S$1100,11,FALSE),"")</f>
        <v/>
      </c>
      <c r="V755" s="222" t="str">
        <f t="shared" si="190"/>
        <v/>
      </c>
      <c r="W755" s="222" t="str">
        <f t="shared" si="191"/>
        <v/>
      </c>
      <c r="X755" s="223" t="str">
        <f>IFERROR(VLOOKUP(_xlfn.CONCAT('Team Roster - Final'!$A755," : ",'Team Roster - Final'!$BM755),'Rate Calculations'!$C$4:$S$1100,14,FALSE),"")</f>
        <v/>
      </c>
      <c r="Y755" s="222" t="str">
        <f t="shared" si="192"/>
        <v/>
      </c>
      <c r="Z755" s="222" t="str">
        <f t="shared" si="193"/>
        <v/>
      </c>
      <c r="AA755" s="224" t="str">
        <f>IFERROR(IF(#REF!="Yes",$Y755, $Y755+$Q755*0.5),"")</f>
        <v/>
      </c>
      <c r="AB755" s="224" t="str">
        <f>IFERROR(IF(#REF!="Yes",$Z755, $Z755+$S755*0.5),"")</f>
        <v/>
      </c>
      <c r="AC755" s="220" t="str">
        <f>IFERROR(VLOOKUP(_xlfn.CONCAT('Team Roster - Final'!$A755," : ",'Team Roster - Final'!$BM755),'Rate Calculations'!$C$4:$U$1100,19,FALSE),"")</f>
        <v/>
      </c>
      <c r="AD755" s="220" t="str">
        <f t="shared" si="194"/>
        <v/>
      </c>
      <c r="AE755" s="220" t="str">
        <f t="shared" si="195"/>
        <v/>
      </c>
      <c r="AF755" s="225" t="str">
        <f>IFERROR(VLOOKUP(_xlfn.CONCAT('Team Roster - Final'!$A755," : ",'Team Roster - Final'!$BM755),'Rate Calculations'!$C$4:$AB$1100,22,FALSE),"")</f>
        <v/>
      </c>
      <c r="AG755" s="225" t="str">
        <f>IFERROR(VLOOKUP(_xlfn.CONCAT('Team Roster - Final'!$A755," : ",'Team Roster - Final'!$BM755),'Rate Calculations'!$C$4:$AB$1100,23,FALSE),"")</f>
        <v/>
      </c>
      <c r="AH755" s="222" t="str">
        <f t="shared" si="196"/>
        <v/>
      </c>
      <c r="AI755" s="222" t="str">
        <f t="shared" si="197"/>
        <v/>
      </c>
      <c r="AJ755" s="223" t="str">
        <f>Table1[[#This Row],[Home Office
Net Fee %]]</f>
        <v/>
      </c>
      <c r="AK755" s="222" t="str">
        <f t="shared" si="198"/>
        <v/>
      </c>
      <c r="AL755" s="222" t="str">
        <f t="shared" si="199"/>
        <v/>
      </c>
      <c r="AM755" s="215" t="str">
        <f>IFERROR(IF(#REF!="Yes",$AK755,($AK755+$AD755*0.5)),"")</f>
        <v/>
      </c>
      <c r="AN755" s="215" t="str">
        <f>IFERROR(IF(#REF!="Yes",$AL755,($AL755+$AE755*0.5)),"")</f>
        <v/>
      </c>
      <c r="AO755" s="374" t="str">
        <f>IF(ISBLANK('Team Roster Proposed - FBR'!Q756),"",'Team Roster Proposed - FBR'!Q756)</f>
        <v/>
      </c>
      <c r="AP755" s="226" t="e">
        <f>IF(ISBLANK(#REF!),"",#REF!)</f>
        <v>#REF!</v>
      </c>
      <c r="AQ755" s="226" t="e">
        <f>IF(ISBLANK(#REF!),"",#REF!)</f>
        <v>#REF!</v>
      </c>
      <c r="AR755" s="226" t="e">
        <f>IF(ISBLANK(#REF!),"",#REF!)</f>
        <v>#REF!</v>
      </c>
      <c r="AS755" s="219" t="e">
        <f>IF(ISBLANK(#REF!),"",#REF!)</f>
        <v>#REF!</v>
      </c>
      <c r="AT755" s="219" t="e">
        <f>IF(ISBLANK(#REF!),"",#REF!)</f>
        <v>#REF!</v>
      </c>
      <c r="AU755" s="219" t="e">
        <f>IF(ISBLANK(#REF!),"",#REF!)</f>
        <v>#REF!</v>
      </c>
      <c r="AV755" s="219" t="e">
        <f>IF(ISBLANK(#REF!),"",#REF!)</f>
        <v>#REF!</v>
      </c>
      <c r="AW755" s="219" t="e">
        <f>IF(ISBLANK(#REF!),"",#REF!)</f>
        <v>#REF!</v>
      </c>
      <c r="AX755" s="219" t="e">
        <f>IF(ISBLANK(#REF!),"",#REF!)</f>
        <v>#REF!</v>
      </c>
      <c r="AY755" s="226" t="e">
        <f>IF(ISBLANK(#REF!),"",#REF!)</f>
        <v>#REF!</v>
      </c>
      <c r="AZ755" s="219" t="e">
        <f>IF(ISBLANK(#REF!),"",#REF!)</f>
        <v>#REF!</v>
      </c>
      <c r="BA755" s="219" t="e">
        <f>IF(ISBLANK(#REF!),"",#REF!)</f>
        <v>#REF!</v>
      </c>
      <c r="BB755" s="219" t="e">
        <f>IF(ISBLANK(#REF!),"",#REF!)</f>
        <v>#REF!</v>
      </c>
      <c r="BC755" s="219" t="e">
        <f>IF(ISBLANK(#REF!),"",#REF!)</f>
        <v>#REF!</v>
      </c>
      <c r="BD755" s="219" t="e">
        <f>IF(ISBLANK(#REF!),"",#REF!)</f>
        <v>#REF!</v>
      </c>
      <c r="BE755" s="219" t="e">
        <f>IF(ISBLANK(#REF!),"",#REF!)</f>
        <v>#REF!</v>
      </c>
      <c r="BF755" s="219" t="e">
        <f>IF(ISBLANK(#REF!),"",#REF!)</f>
        <v>#REF!</v>
      </c>
      <c r="BG755" s="219" t="e">
        <f>IF(ISBLANK(#REF!),"",#REF!)</f>
        <v>#REF!</v>
      </c>
      <c r="BH755" s="219" t="e">
        <f>IF(ISBLANK(#REF!),"",#REF!)</f>
        <v>#REF!</v>
      </c>
      <c r="BI755" s="219" t="e">
        <f>IF(ISBLANK(#REF!),"",#REF!)</f>
        <v>#REF!</v>
      </c>
      <c r="BJ755" s="219" t="e">
        <f>IF(ISBLANK(#REF!),"",#REF!)</f>
        <v>#REF!</v>
      </c>
      <c r="BK755" s="219" t="e">
        <f>IF(ISBLANK(#REF!),"",#REF!)</f>
        <v>#REF!</v>
      </c>
      <c r="BL755" s="219" t="e">
        <f>IF(ISBLANK(#REF!),"",#REF!)</f>
        <v>#REF!</v>
      </c>
      <c r="BM755" s="219" t="e">
        <f>IF(ISBLANK(#REF!),"",#REF!)</f>
        <v>#REF!</v>
      </c>
      <c r="BN755" s="219" t="e">
        <f>IF(ISBLANK(#REF!),"",#REF!)</f>
        <v>#REF!</v>
      </c>
      <c r="BO755" s="227" t="e">
        <f t="shared" si="200"/>
        <v>#REF!</v>
      </c>
      <c r="BP755" s="228" t="str">
        <f t="shared" si="203"/>
        <v/>
      </c>
      <c r="BQ755" s="229" t="str">
        <f t="shared" si="187"/>
        <v/>
      </c>
      <c r="BR755" s="228" t="e">
        <f t="shared" si="201"/>
        <v>#REF!</v>
      </c>
      <c r="BS755" s="230" t="e">
        <f t="shared" si="202"/>
        <v>#REF!</v>
      </c>
    </row>
    <row r="756" spans="1:71">
      <c r="A756" s="213" t="e">
        <f>IF(ISBLANK(#REF!),"",#REF!)</f>
        <v>#REF!</v>
      </c>
      <c r="B756" s="214" t="e">
        <f>IF(ISBLANK(#REF!),"",#REF!)</f>
        <v>#REF!</v>
      </c>
      <c r="C756" s="214" t="e">
        <f>IF(ISBLANK(#REF!),"",#REF!)</f>
        <v>#REF!</v>
      </c>
      <c r="D756" s="214" t="e">
        <f>IF(ISBLANK(#REF!),"",#REF!)</f>
        <v>#REF!</v>
      </c>
      <c r="E756" s="214" t="e">
        <f>IF(ISBLANK(#REF!),"",#REF!)</f>
        <v>#REF!</v>
      </c>
      <c r="F756" s="214" t="e">
        <f>IF(ISBLANK(#REF!),"",#REF!)</f>
        <v>#REF!</v>
      </c>
      <c r="G756" s="214" t="e">
        <f>IF(ISBLANK(#REF!),"",#REF!)</f>
        <v>#REF!</v>
      </c>
      <c r="H756" s="215" t="e">
        <f>IF(ISBLANK(#REF!),"",#REF!)</f>
        <v>#REF!</v>
      </c>
      <c r="I756" s="214" t="e">
        <f>IF(ISBLANK(#REF!),"",#REF!)</f>
        <v>#REF!</v>
      </c>
      <c r="J756" s="216" t="e">
        <f>IF(ISBLANK(#REF!),"",#REF!)</f>
        <v>#REF!</v>
      </c>
      <c r="K756" s="217" t="e">
        <f>IF(ISBLANK(#REF!),"",#REF!)</f>
        <v>#REF!</v>
      </c>
      <c r="L756" s="217" t="e">
        <f>IF(ISBLANK(#REF!),"",#REF!)</f>
        <v>#REF!</v>
      </c>
      <c r="M756" s="218" t="e">
        <f>IF(ISBLANK(#REF!),"",#REF!)</f>
        <v>#REF!</v>
      </c>
      <c r="N756" s="218" t="e">
        <f>IF(ISBLANK(#REF!),"",#REF!)</f>
        <v>#REF!</v>
      </c>
      <c r="O756" s="220" t="str">
        <f>IFERROR(VLOOKUP(_xlfn.CONCAT('Team Roster - Final'!$A756," : ",'Team Roster - Final'!$BM756),'Rate Calculations'!$C$4:$G$1100,5,FALSE),"")</f>
        <v/>
      </c>
      <c r="P756" s="225">
        <f>IF(ISBLANK('Rate Calculations'!$H758),"",'Rate Calculations'!$H758)</f>
        <v>1.7500000000000002E-2</v>
      </c>
      <c r="Q756" s="220" t="str">
        <f t="shared" si="188"/>
        <v/>
      </c>
      <c r="R756" s="221">
        <f>IF(ISBLANK('Rate Calculations'!$J758),"",'Rate Calculations'!$J758)</f>
        <v>3.5000000000000003E-2</v>
      </c>
      <c r="S756" s="220" t="str">
        <f t="shared" si="189"/>
        <v/>
      </c>
      <c r="T756" s="225" t="str">
        <f>IFERROR(VLOOKUP(_xlfn.CONCAT('Team Roster - Final'!$A756," : ",'Team Roster - Final'!$BM756),'Rate Calculations'!$C$4:$S$1100,10,FALSE),"")</f>
        <v/>
      </c>
      <c r="U756" s="225" t="str">
        <f>IFERROR(VLOOKUP(_xlfn.CONCAT('Team Roster - Final'!$A756," : ",'Team Roster - Final'!$BM756),'Rate Calculations'!$C$4:$S$1100,11,FALSE),"")</f>
        <v/>
      </c>
      <c r="V756" s="222" t="str">
        <f t="shared" si="190"/>
        <v/>
      </c>
      <c r="W756" s="222" t="str">
        <f t="shared" si="191"/>
        <v/>
      </c>
      <c r="X756" s="223" t="str">
        <f>IFERROR(VLOOKUP(_xlfn.CONCAT('Team Roster - Final'!$A756," : ",'Team Roster - Final'!$BM756),'Rate Calculations'!$C$4:$S$1100,14,FALSE),"")</f>
        <v/>
      </c>
      <c r="Y756" s="222" t="str">
        <f t="shared" si="192"/>
        <v/>
      </c>
      <c r="Z756" s="222" t="str">
        <f t="shared" si="193"/>
        <v/>
      </c>
      <c r="AA756" s="224" t="str">
        <f>IFERROR(IF(#REF!="Yes",$Y756, $Y756+$Q756*0.5),"")</f>
        <v/>
      </c>
      <c r="AB756" s="224" t="str">
        <f>IFERROR(IF(#REF!="Yes",$Z756, $Z756+$S756*0.5),"")</f>
        <v/>
      </c>
      <c r="AC756" s="220" t="str">
        <f>IFERROR(VLOOKUP(_xlfn.CONCAT('Team Roster - Final'!$A756," : ",'Team Roster - Final'!$BM756),'Rate Calculations'!$C$4:$U$1100,19,FALSE),"")</f>
        <v/>
      </c>
      <c r="AD756" s="220" t="str">
        <f t="shared" si="194"/>
        <v/>
      </c>
      <c r="AE756" s="220" t="str">
        <f t="shared" si="195"/>
        <v/>
      </c>
      <c r="AF756" s="225" t="str">
        <f>IFERROR(VLOOKUP(_xlfn.CONCAT('Team Roster - Final'!$A756," : ",'Team Roster - Final'!$BM756),'Rate Calculations'!$C$4:$AB$1100,22,FALSE),"")</f>
        <v/>
      </c>
      <c r="AG756" s="225" t="str">
        <f>IFERROR(VLOOKUP(_xlfn.CONCAT('Team Roster - Final'!$A756," : ",'Team Roster - Final'!$BM756),'Rate Calculations'!$C$4:$AB$1100,23,FALSE),"")</f>
        <v/>
      </c>
      <c r="AH756" s="222" t="str">
        <f t="shared" si="196"/>
        <v/>
      </c>
      <c r="AI756" s="222" t="str">
        <f t="shared" si="197"/>
        <v/>
      </c>
      <c r="AJ756" s="223" t="str">
        <f>Table1[[#This Row],[Home Office
Net Fee %]]</f>
        <v/>
      </c>
      <c r="AK756" s="222" t="str">
        <f t="shared" si="198"/>
        <v/>
      </c>
      <c r="AL756" s="222" t="str">
        <f t="shared" si="199"/>
        <v/>
      </c>
      <c r="AM756" s="215" t="str">
        <f>IFERROR(IF(#REF!="Yes",$AK756,($AK756+$AD756*0.5)),"")</f>
        <v/>
      </c>
      <c r="AN756" s="215" t="str">
        <f>IFERROR(IF(#REF!="Yes",$AL756,($AL756+$AE756*0.5)),"")</f>
        <v/>
      </c>
      <c r="AO756" s="374" t="str">
        <f>IF(ISBLANK('Team Roster Proposed - FBR'!Q757),"",'Team Roster Proposed - FBR'!Q757)</f>
        <v/>
      </c>
      <c r="AP756" s="226" t="e">
        <f>IF(ISBLANK(#REF!),"",#REF!)</f>
        <v>#REF!</v>
      </c>
      <c r="AQ756" s="226" t="e">
        <f>IF(ISBLANK(#REF!),"",#REF!)</f>
        <v>#REF!</v>
      </c>
      <c r="AR756" s="226" t="e">
        <f>IF(ISBLANK(#REF!),"",#REF!)</f>
        <v>#REF!</v>
      </c>
      <c r="AS756" s="219" t="e">
        <f>IF(ISBLANK(#REF!),"",#REF!)</f>
        <v>#REF!</v>
      </c>
      <c r="AT756" s="219" t="e">
        <f>IF(ISBLANK(#REF!),"",#REF!)</f>
        <v>#REF!</v>
      </c>
      <c r="AU756" s="219" t="e">
        <f>IF(ISBLANK(#REF!),"",#REF!)</f>
        <v>#REF!</v>
      </c>
      <c r="AV756" s="219" t="e">
        <f>IF(ISBLANK(#REF!),"",#REF!)</f>
        <v>#REF!</v>
      </c>
      <c r="AW756" s="219" t="e">
        <f>IF(ISBLANK(#REF!),"",#REF!)</f>
        <v>#REF!</v>
      </c>
      <c r="AX756" s="219" t="e">
        <f>IF(ISBLANK(#REF!),"",#REF!)</f>
        <v>#REF!</v>
      </c>
      <c r="AY756" s="226" t="e">
        <f>IF(ISBLANK(#REF!),"",#REF!)</f>
        <v>#REF!</v>
      </c>
      <c r="AZ756" s="219" t="e">
        <f>IF(ISBLANK(#REF!),"",#REF!)</f>
        <v>#REF!</v>
      </c>
      <c r="BA756" s="219" t="e">
        <f>IF(ISBLANK(#REF!),"",#REF!)</f>
        <v>#REF!</v>
      </c>
      <c r="BB756" s="219" t="e">
        <f>IF(ISBLANK(#REF!),"",#REF!)</f>
        <v>#REF!</v>
      </c>
      <c r="BC756" s="219" t="e">
        <f>IF(ISBLANK(#REF!),"",#REF!)</f>
        <v>#REF!</v>
      </c>
      <c r="BD756" s="219" t="e">
        <f>IF(ISBLANK(#REF!),"",#REF!)</f>
        <v>#REF!</v>
      </c>
      <c r="BE756" s="219" t="e">
        <f>IF(ISBLANK(#REF!),"",#REF!)</f>
        <v>#REF!</v>
      </c>
      <c r="BF756" s="219" t="e">
        <f>IF(ISBLANK(#REF!),"",#REF!)</f>
        <v>#REF!</v>
      </c>
      <c r="BG756" s="219" t="e">
        <f>IF(ISBLANK(#REF!),"",#REF!)</f>
        <v>#REF!</v>
      </c>
      <c r="BH756" s="219" t="e">
        <f>IF(ISBLANK(#REF!),"",#REF!)</f>
        <v>#REF!</v>
      </c>
      <c r="BI756" s="219" t="e">
        <f>IF(ISBLANK(#REF!),"",#REF!)</f>
        <v>#REF!</v>
      </c>
      <c r="BJ756" s="219" t="e">
        <f>IF(ISBLANK(#REF!),"",#REF!)</f>
        <v>#REF!</v>
      </c>
      <c r="BK756" s="219" t="e">
        <f>IF(ISBLANK(#REF!),"",#REF!)</f>
        <v>#REF!</v>
      </c>
      <c r="BL756" s="219" t="e">
        <f>IF(ISBLANK(#REF!),"",#REF!)</f>
        <v>#REF!</v>
      </c>
      <c r="BM756" s="219" t="e">
        <f>IF(ISBLANK(#REF!),"",#REF!)</f>
        <v>#REF!</v>
      </c>
      <c r="BN756" s="219" t="e">
        <f>IF(ISBLANK(#REF!),"",#REF!)</f>
        <v>#REF!</v>
      </c>
      <c r="BO756" s="227" t="e">
        <f t="shared" si="200"/>
        <v>#REF!</v>
      </c>
      <c r="BP756" s="228" t="str">
        <f t="shared" si="203"/>
        <v/>
      </c>
      <c r="BQ756" s="229" t="str">
        <f t="shared" si="187"/>
        <v/>
      </c>
      <c r="BR756" s="228" t="e">
        <f t="shared" si="201"/>
        <v>#REF!</v>
      </c>
      <c r="BS756" s="230" t="e">
        <f t="shared" si="202"/>
        <v>#REF!</v>
      </c>
    </row>
    <row r="757" spans="1:71">
      <c r="A757" s="213" t="e">
        <f>IF(ISBLANK(#REF!),"",#REF!)</f>
        <v>#REF!</v>
      </c>
      <c r="B757" s="214" t="e">
        <f>IF(ISBLANK(#REF!),"",#REF!)</f>
        <v>#REF!</v>
      </c>
      <c r="C757" s="214" t="e">
        <f>IF(ISBLANK(#REF!),"",#REF!)</f>
        <v>#REF!</v>
      </c>
      <c r="D757" s="214" t="e">
        <f>IF(ISBLANK(#REF!),"",#REF!)</f>
        <v>#REF!</v>
      </c>
      <c r="E757" s="214" t="e">
        <f>IF(ISBLANK(#REF!),"",#REF!)</f>
        <v>#REF!</v>
      </c>
      <c r="F757" s="214" t="e">
        <f>IF(ISBLANK(#REF!),"",#REF!)</f>
        <v>#REF!</v>
      </c>
      <c r="G757" s="214" t="e">
        <f>IF(ISBLANK(#REF!),"",#REF!)</f>
        <v>#REF!</v>
      </c>
      <c r="H757" s="215" t="e">
        <f>IF(ISBLANK(#REF!),"",#REF!)</f>
        <v>#REF!</v>
      </c>
      <c r="I757" s="214" t="e">
        <f>IF(ISBLANK(#REF!),"",#REF!)</f>
        <v>#REF!</v>
      </c>
      <c r="J757" s="216" t="e">
        <f>IF(ISBLANK(#REF!),"",#REF!)</f>
        <v>#REF!</v>
      </c>
      <c r="K757" s="217" t="e">
        <f>IF(ISBLANK(#REF!),"",#REF!)</f>
        <v>#REF!</v>
      </c>
      <c r="L757" s="217" t="e">
        <f>IF(ISBLANK(#REF!),"",#REF!)</f>
        <v>#REF!</v>
      </c>
      <c r="M757" s="218" t="e">
        <f>IF(ISBLANK(#REF!),"",#REF!)</f>
        <v>#REF!</v>
      </c>
      <c r="N757" s="218" t="e">
        <f>IF(ISBLANK(#REF!),"",#REF!)</f>
        <v>#REF!</v>
      </c>
      <c r="O757" s="220" t="str">
        <f>IFERROR(VLOOKUP(_xlfn.CONCAT('Team Roster - Final'!$A757," : ",'Team Roster - Final'!$BM757),'Rate Calculations'!$C$4:$G$1100,5,FALSE),"")</f>
        <v/>
      </c>
      <c r="P757" s="225">
        <f>IF(ISBLANK('Rate Calculations'!$H759),"",'Rate Calculations'!$H759)</f>
        <v>1.7500000000000002E-2</v>
      </c>
      <c r="Q757" s="220" t="str">
        <f t="shared" si="188"/>
        <v/>
      </c>
      <c r="R757" s="221">
        <f>IF(ISBLANK('Rate Calculations'!$J759),"",'Rate Calculations'!$J759)</f>
        <v>3.5000000000000003E-2</v>
      </c>
      <c r="S757" s="220" t="str">
        <f t="shared" si="189"/>
        <v/>
      </c>
      <c r="T757" s="225" t="str">
        <f>IFERROR(VLOOKUP(_xlfn.CONCAT('Team Roster - Final'!$A757," : ",'Team Roster - Final'!$BM757),'Rate Calculations'!$C$4:$S$1100,10,FALSE),"")</f>
        <v/>
      </c>
      <c r="U757" s="225" t="str">
        <f>IFERROR(VLOOKUP(_xlfn.CONCAT('Team Roster - Final'!$A757," : ",'Team Roster - Final'!$BM757),'Rate Calculations'!$C$4:$S$1100,11,FALSE),"")</f>
        <v/>
      </c>
      <c r="V757" s="222" t="str">
        <f t="shared" si="190"/>
        <v/>
      </c>
      <c r="W757" s="222" t="str">
        <f t="shared" si="191"/>
        <v/>
      </c>
      <c r="X757" s="223" t="str">
        <f>IFERROR(VLOOKUP(_xlfn.CONCAT('Team Roster - Final'!$A757," : ",'Team Roster - Final'!$BM757),'Rate Calculations'!$C$4:$S$1100,14,FALSE),"")</f>
        <v/>
      </c>
      <c r="Y757" s="222" t="str">
        <f t="shared" si="192"/>
        <v/>
      </c>
      <c r="Z757" s="222" t="str">
        <f t="shared" si="193"/>
        <v/>
      </c>
      <c r="AA757" s="224" t="str">
        <f>IFERROR(IF(#REF!="Yes",$Y757, $Y757+$Q757*0.5),"")</f>
        <v/>
      </c>
      <c r="AB757" s="224" t="str">
        <f>IFERROR(IF(#REF!="Yes",$Z757, $Z757+$S757*0.5),"")</f>
        <v/>
      </c>
      <c r="AC757" s="220" t="str">
        <f>IFERROR(VLOOKUP(_xlfn.CONCAT('Team Roster - Final'!$A757," : ",'Team Roster - Final'!$BM757),'Rate Calculations'!$C$4:$U$1100,19,FALSE),"")</f>
        <v/>
      </c>
      <c r="AD757" s="220" t="str">
        <f t="shared" si="194"/>
        <v/>
      </c>
      <c r="AE757" s="220" t="str">
        <f t="shared" si="195"/>
        <v/>
      </c>
      <c r="AF757" s="225" t="str">
        <f>IFERROR(VLOOKUP(_xlfn.CONCAT('Team Roster - Final'!$A757," : ",'Team Roster - Final'!$BM757),'Rate Calculations'!$C$4:$AB$1100,22,FALSE),"")</f>
        <v/>
      </c>
      <c r="AG757" s="225" t="str">
        <f>IFERROR(VLOOKUP(_xlfn.CONCAT('Team Roster - Final'!$A757," : ",'Team Roster - Final'!$BM757),'Rate Calculations'!$C$4:$AB$1100,23,FALSE),"")</f>
        <v/>
      </c>
      <c r="AH757" s="222" t="str">
        <f t="shared" si="196"/>
        <v/>
      </c>
      <c r="AI757" s="222" t="str">
        <f t="shared" si="197"/>
        <v/>
      </c>
      <c r="AJ757" s="223" t="str">
        <f>Table1[[#This Row],[Home Office
Net Fee %]]</f>
        <v/>
      </c>
      <c r="AK757" s="222" t="str">
        <f t="shared" si="198"/>
        <v/>
      </c>
      <c r="AL757" s="222" t="str">
        <f t="shared" si="199"/>
        <v/>
      </c>
      <c r="AM757" s="215" t="str">
        <f>IFERROR(IF(#REF!="Yes",$AK757,($AK757+$AD757*0.5)),"")</f>
        <v/>
      </c>
      <c r="AN757" s="215" t="str">
        <f>IFERROR(IF(#REF!="Yes",$AL757,($AL757+$AE757*0.5)),"")</f>
        <v/>
      </c>
      <c r="AO757" s="374" t="str">
        <f>IF(ISBLANK('Team Roster Proposed - FBR'!Q758),"",'Team Roster Proposed - FBR'!Q758)</f>
        <v/>
      </c>
      <c r="AP757" s="226" t="e">
        <f>IF(ISBLANK(#REF!),"",#REF!)</f>
        <v>#REF!</v>
      </c>
      <c r="AQ757" s="226" t="e">
        <f>IF(ISBLANK(#REF!),"",#REF!)</f>
        <v>#REF!</v>
      </c>
      <c r="AR757" s="226" t="e">
        <f>IF(ISBLANK(#REF!),"",#REF!)</f>
        <v>#REF!</v>
      </c>
      <c r="AS757" s="219" t="e">
        <f>IF(ISBLANK(#REF!),"",#REF!)</f>
        <v>#REF!</v>
      </c>
      <c r="AT757" s="219" t="e">
        <f>IF(ISBLANK(#REF!),"",#REF!)</f>
        <v>#REF!</v>
      </c>
      <c r="AU757" s="219" t="e">
        <f>IF(ISBLANK(#REF!),"",#REF!)</f>
        <v>#REF!</v>
      </c>
      <c r="AV757" s="219" t="e">
        <f>IF(ISBLANK(#REF!),"",#REF!)</f>
        <v>#REF!</v>
      </c>
      <c r="AW757" s="219" t="e">
        <f>IF(ISBLANK(#REF!),"",#REF!)</f>
        <v>#REF!</v>
      </c>
      <c r="AX757" s="219" t="e">
        <f>IF(ISBLANK(#REF!),"",#REF!)</f>
        <v>#REF!</v>
      </c>
      <c r="AY757" s="226" t="e">
        <f>IF(ISBLANK(#REF!),"",#REF!)</f>
        <v>#REF!</v>
      </c>
      <c r="AZ757" s="219" t="e">
        <f>IF(ISBLANK(#REF!),"",#REF!)</f>
        <v>#REF!</v>
      </c>
      <c r="BA757" s="219" t="e">
        <f>IF(ISBLANK(#REF!),"",#REF!)</f>
        <v>#REF!</v>
      </c>
      <c r="BB757" s="219" t="e">
        <f>IF(ISBLANK(#REF!),"",#REF!)</f>
        <v>#REF!</v>
      </c>
      <c r="BC757" s="219" t="e">
        <f>IF(ISBLANK(#REF!),"",#REF!)</f>
        <v>#REF!</v>
      </c>
      <c r="BD757" s="219" t="e">
        <f>IF(ISBLANK(#REF!),"",#REF!)</f>
        <v>#REF!</v>
      </c>
      <c r="BE757" s="219" t="e">
        <f>IF(ISBLANK(#REF!),"",#REF!)</f>
        <v>#REF!</v>
      </c>
      <c r="BF757" s="219" t="e">
        <f>IF(ISBLANK(#REF!),"",#REF!)</f>
        <v>#REF!</v>
      </c>
      <c r="BG757" s="219" t="e">
        <f>IF(ISBLANK(#REF!),"",#REF!)</f>
        <v>#REF!</v>
      </c>
      <c r="BH757" s="219" t="e">
        <f>IF(ISBLANK(#REF!),"",#REF!)</f>
        <v>#REF!</v>
      </c>
      <c r="BI757" s="219" t="e">
        <f>IF(ISBLANK(#REF!),"",#REF!)</f>
        <v>#REF!</v>
      </c>
      <c r="BJ757" s="219" t="e">
        <f>IF(ISBLANK(#REF!),"",#REF!)</f>
        <v>#REF!</v>
      </c>
      <c r="BK757" s="219" t="e">
        <f>IF(ISBLANK(#REF!),"",#REF!)</f>
        <v>#REF!</v>
      </c>
      <c r="BL757" s="219" t="e">
        <f>IF(ISBLANK(#REF!),"",#REF!)</f>
        <v>#REF!</v>
      </c>
      <c r="BM757" s="219" t="e">
        <f>IF(ISBLANK(#REF!),"",#REF!)</f>
        <v>#REF!</v>
      </c>
      <c r="BN757" s="219" t="e">
        <f>IF(ISBLANK(#REF!),"",#REF!)</f>
        <v>#REF!</v>
      </c>
      <c r="BO757" s="227" t="e">
        <f t="shared" si="200"/>
        <v>#REF!</v>
      </c>
      <c r="BP757" s="228" t="str">
        <f t="shared" si="203"/>
        <v/>
      </c>
      <c r="BQ757" s="229" t="str">
        <f t="shared" si="187"/>
        <v/>
      </c>
      <c r="BR757" s="228" t="e">
        <f t="shared" si="201"/>
        <v>#REF!</v>
      </c>
      <c r="BS757" s="230" t="e">
        <f t="shared" si="202"/>
        <v>#REF!</v>
      </c>
    </row>
    <row r="758" spans="1:71">
      <c r="A758" s="213" t="e">
        <f>IF(ISBLANK(#REF!),"",#REF!)</f>
        <v>#REF!</v>
      </c>
      <c r="B758" s="214" t="e">
        <f>IF(ISBLANK(#REF!),"",#REF!)</f>
        <v>#REF!</v>
      </c>
      <c r="C758" s="214" t="e">
        <f>IF(ISBLANK(#REF!),"",#REF!)</f>
        <v>#REF!</v>
      </c>
      <c r="D758" s="214" t="e">
        <f>IF(ISBLANK(#REF!),"",#REF!)</f>
        <v>#REF!</v>
      </c>
      <c r="E758" s="214" t="e">
        <f>IF(ISBLANK(#REF!),"",#REF!)</f>
        <v>#REF!</v>
      </c>
      <c r="F758" s="214" t="e">
        <f>IF(ISBLANK(#REF!),"",#REF!)</f>
        <v>#REF!</v>
      </c>
      <c r="G758" s="214" t="e">
        <f>IF(ISBLANK(#REF!),"",#REF!)</f>
        <v>#REF!</v>
      </c>
      <c r="H758" s="215" t="e">
        <f>IF(ISBLANK(#REF!),"",#REF!)</f>
        <v>#REF!</v>
      </c>
      <c r="I758" s="214" t="e">
        <f>IF(ISBLANK(#REF!),"",#REF!)</f>
        <v>#REF!</v>
      </c>
      <c r="J758" s="216" t="e">
        <f>IF(ISBLANK(#REF!),"",#REF!)</f>
        <v>#REF!</v>
      </c>
      <c r="K758" s="217" t="e">
        <f>IF(ISBLANK(#REF!),"",#REF!)</f>
        <v>#REF!</v>
      </c>
      <c r="L758" s="217" t="e">
        <f>IF(ISBLANK(#REF!),"",#REF!)</f>
        <v>#REF!</v>
      </c>
      <c r="M758" s="218" t="e">
        <f>IF(ISBLANK(#REF!),"",#REF!)</f>
        <v>#REF!</v>
      </c>
      <c r="N758" s="218" t="e">
        <f>IF(ISBLANK(#REF!),"",#REF!)</f>
        <v>#REF!</v>
      </c>
      <c r="O758" s="220" t="str">
        <f>IFERROR(VLOOKUP(_xlfn.CONCAT('Team Roster - Final'!$A758," : ",'Team Roster - Final'!$BM758),'Rate Calculations'!$C$4:$G$1100,5,FALSE),"")</f>
        <v/>
      </c>
      <c r="P758" s="225">
        <f>IF(ISBLANK('Rate Calculations'!$H760),"",'Rate Calculations'!$H760)</f>
        <v>1.7500000000000002E-2</v>
      </c>
      <c r="Q758" s="220" t="str">
        <f t="shared" si="188"/>
        <v/>
      </c>
      <c r="R758" s="221">
        <f>IF(ISBLANK('Rate Calculations'!$J760),"",'Rate Calculations'!$J760)</f>
        <v>3.5000000000000003E-2</v>
      </c>
      <c r="S758" s="220" t="str">
        <f t="shared" si="189"/>
        <v/>
      </c>
      <c r="T758" s="225" t="str">
        <f>IFERROR(VLOOKUP(_xlfn.CONCAT('Team Roster - Final'!$A758," : ",'Team Roster - Final'!$BM758),'Rate Calculations'!$C$4:$S$1100,10,FALSE),"")</f>
        <v/>
      </c>
      <c r="U758" s="225" t="str">
        <f>IFERROR(VLOOKUP(_xlfn.CONCAT('Team Roster - Final'!$A758," : ",'Team Roster - Final'!$BM758),'Rate Calculations'!$C$4:$S$1100,11,FALSE),"")</f>
        <v/>
      </c>
      <c r="V758" s="222" t="str">
        <f t="shared" si="190"/>
        <v/>
      </c>
      <c r="W758" s="222" t="str">
        <f t="shared" si="191"/>
        <v/>
      </c>
      <c r="X758" s="223" t="str">
        <f>IFERROR(VLOOKUP(_xlfn.CONCAT('Team Roster - Final'!$A758," : ",'Team Roster - Final'!$BM758),'Rate Calculations'!$C$4:$S$1100,14,FALSE),"")</f>
        <v/>
      </c>
      <c r="Y758" s="222" t="str">
        <f t="shared" si="192"/>
        <v/>
      </c>
      <c r="Z758" s="222" t="str">
        <f t="shared" si="193"/>
        <v/>
      </c>
      <c r="AA758" s="224" t="str">
        <f>IFERROR(IF(#REF!="Yes",$Y758, $Y758+$Q758*0.5),"")</f>
        <v/>
      </c>
      <c r="AB758" s="224" t="str">
        <f>IFERROR(IF(#REF!="Yes",$Z758, $Z758+$S758*0.5),"")</f>
        <v/>
      </c>
      <c r="AC758" s="220" t="str">
        <f>IFERROR(VLOOKUP(_xlfn.CONCAT('Team Roster - Final'!$A758," : ",'Team Roster - Final'!$BM758),'Rate Calculations'!$C$4:$U$1100,19,FALSE),"")</f>
        <v/>
      </c>
      <c r="AD758" s="220" t="str">
        <f t="shared" si="194"/>
        <v/>
      </c>
      <c r="AE758" s="220" t="str">
        <f t="shared" si="195"/>
        <v/>
      </c>
      <c r="AF758" s="225" t="str">
        <f>IFERROR(VLOOKUP(_xlfn.CONCAT('Team Roster - Final'!$A758," : ",'Team Roster - Final'!$BM758),'Rate Calculations'!$C$4:$AB$1100,22,FALSE),"")</f>
        <v/>
      </c>
      <c r="AG758" s="225" t="str">
        <f>IFERROR(VLOOKUP(_xlfn.CONCAT('Team Roster - Final'!$A758," : ",'Team Roster - Final'!$BM758),'Rate Calculations'!$C$4:$AB$1100,23,FALSE),"")</f>
        <v/>
      </c>
      <c r="AH758" s="222" t="str">
        <f t="shared" si="196"/>
        <v/>
      </c>
      <c r="AI758" s="222" t="str">
        <f t="shared" si="197"/>
        <v/>
      </c>
      <c r="AJ758" s="223" t="str">
        <f>Table1[[#This Row],[Home Office
Net Fee %]]</f>
        <v/>
      </c>
      <c r="AK758" s="222" t="str">
        <f t="shared" si="198"/>
        <v/>
      </c>
      <c r="AL758" s="222" t="str">
        <f t="shared" si="199"/>
        <v/>
      </c>
      <c r="AM758" s="215" t="str">
        <f>IFERROR(IF(#REF!="Yes",$AK758,($AK758+$AD758*0.5)),"")</f>
        <v/>
      </c>
      <c r="AN758" s="215" t="str">
        <f>IFERROR(IF(#REF!="Yes",$AL758,($AL758+$AE758*0.5)),"")</f>
        <v/>
      </c>
      <c r="AO758" s="374" t="str">
        <f>IF(ISBLANK('Team Roster Proposed - FBR'!Q759),"",'Team Roster Proposed - FBR'!Q759)</f>
        <v/>
      </c>
      <c r="AP758" s="226" t="e">
        <f>IF(ISBLANK(#REF!),"",#REF!)</f>
        <v>#REF!</v>
      </c>
      <c r="AQ758" s="226" t="e">
        <f>IF(ISBLANK(#REF!),"",#REF!)</f>
        <v>#REF!</v>
      </c>
      <c r="AR758" s="226" t="e">
        <f>IF(ISBLANK(#REF!),"",#REF!)</f>
        <v>#REF!</v>
      </c>
      <c r="AS758" s="219" t="e">
        <f>IF(ISBLANK(#REF!),"",#REF!)</f>
        <v>#REF!</v>
      </c>
      <c r="AT758" s="219" t="e">
        <f>IF(ISBLANK(#REF!),"",#REF!)</f>
        <v>#REF!</v>
      </c>
      <c r="AU758" s="219" t="e">
        <f>IF(ISBLANK(#REF!),"",#REF!)</f>
        <v>#REF!</v>
      </c>
      <c r="AV758" s="219" t="e">
        <f>IF(ISBLANK(#REF!),"",#REF!)</f>
        <v>#REF!</v>
      </c>
      <c r="AW758" s="219" t="e">
        <f>IF(ISBLANK(#REF!),"",#REF!)</f>
        <v>#REF!</v>
      </c>
      <c r="AX758" s="219" t="e">
        <f>IF(ISBLANK(#REF!),"",#REF!)</f>
        <v>#REF!</v>
      </c>
      <c r="AY758" s="226" t="e">
        <f>IF(ISBLANK(#REF!),"",#REF!)</f>
        <v>#REF!</v>
      </c>
      <c r="AZ758" s="219" t="e">
        <f>IF(ISBLANK(#REF!),"",#REF!)</f>
        <v>#REF!</v>
      </c>
      <c r="BA758" s="219" t="e">
        <f>IF(ISBLANK(#REF!),"",#REF!)</f>
        <v>#REF!</v>
      </c>
      <c r="BB758" s="219" t="e">
        <f>IF(ISBLANK(#REF!),"",#REF!)</f>
        <v>#REF!</v>
      </c>
      <c r="BC758" s="219" t="e">
        <f>IF(ISBLANK(#REF!),"",#REF!)</f>
        <v>#REF!</v>
      </c>
      <c r="BD758" s="219" t="e">
        <f>IF(ISBLANK(#REF!),"",#REF!)</f>
        <v>#REF!</v>
      </c>
      <c r="BE758" s="219" t="e">
        <f>IF(ISBLANK(#REF!),"",#REF!)</f>
        <v>#REF!</v>
      </c>
      <c r="BF758" s="219" t="e">
        <f>IF(ISBLANK(#REF!),"",#REF!)</f>
        <v>#REF!</v>
      </c>
      <c r="BG758" s="219" t="e">
        <f>IF(ISBLANK(#REF!),"",#REF!)</f>
        <v>#REF!</v>
      </c>
      <c r="BH758" s="219" t="e">
        <f>IF(ISBLANK(#REF!),"",#REF!)</f>
        <v>#REF!</v>
      </c>
      <c r="BI758" s="219" t="e">
        <f>IF(ISBLANK(#REF!),"",#REF!)</f>
        <v>#REF!</v>
      </c>
      <c r="BJ758" s="219" t="e">
        <f>IF(ISBLANK(#REF!),"",#REF!)</f>
        <v>#REF!</v>
      </c>
      <c r="BK758" s="219" t="e">
        <f>IF(ISBLANK(#REF!),"",#REF!)</f>
        <v>#REF!</v>
      </c>
      <c r="BL758" s="219" t="e">
        <f>IF(ISBLANK(#REF!),"",#REF!)</f>
        <v>#REF!</v>
      </c>
      <c r="BM758" s="219" t="e">
        <f>IF(ISBLANK(#REF!),"",#REF!)</f>
        <v>#REF!</v>
      </c>
      <c r="BN758" s="219" t="e">
        <f>IF(ISBLANK(#REF!),"",#REF!)</f>
        <v>#REF!</v>
      </c>
      <c r="BO758" s="227" t="e">
        <f t="shared" si="200"/>
        <v>#REF!</v>
      </c>
      <c r="BP758" s="228" t="str">
        <f t="shared" si="203"/>
        <v/>
      </c>
      <c r="BQ758" s="229" t="str">
        <f t="shared" si="187"/>
        <v/>
      </c>
      <c r="BR758" s="228" t="e">
        <f t="shared" si="201"/>
        <v>#REF!</v>
      </c>
      <c r="BS758" s="230" t="e">
        <f t="shared" si="202"/>
        <v>#REF!</v>
      </c>
    </row>
    <row r="759" spans="1:71">
      <c r="A759" s="213" t="e">
        <f>IF(ISBLANK(#REF!),"",#REF!)</f>
        <v>#REF!</v>
      </c>
      <c r="B759" s="214" t="e">
        <f>IF(ISBLANK(#REF!),"",#REF!)</f>
        <v>#REF!</v>
      </c>
      <c r="C759" s="214" t="e">
        <f>IF(ISBLANK(#REF!),"",#REF!)</f>
        <v>#REF!</v>
      </c>
      <c r="D759" s="214" t="e">
        <f>IF(ISBLANK(#REF!),"",#REF!)</f>
        <v>#REF!</v>
      </c>
      <c r="E759" s="214" t="e">
        <f>IF(ISBLANK(#REF!),"",#REF!)</f>
        <v>#REF!</v>
      </c>
      <c r="F759" s="214" t="e">
        <f>IF(ISBLANK(#REF!),"",#REF!)</f>
        <v>#REF!</v>
      </c>
      <c r="G759" s="214" t="e">
        <f>IF(ISBLANK(#REF!),"",#REF!)</f>
        <v>#REF!</v>
      </c>
      <c r="H759" s="215" t="e">
        <f>IF(ISBLANK(#REF!),"",#REF!)</f>
        <v>#REF!</v>
      </c>
      <c r="I759" s="214" t="e">
        <f>IF(ISBLANK(#REF!),"",#REF!)</f>
        <v>#REF!</v>
      </c>
      <c r="J759" s="216" t="e">
        <f>IF(ISBLANK(#REF!),"",#REF!)</f>
        <v>#REF!</v>
      </c>
      <c r="K759" s="217" t="e">
        <f>IF(ISBLANK(#REF!),"",#REF!)</f>
        <v>#REF!</v>
      </c>
      <c r="L759" s="217" t="e">
        <f>IF(ISBLANK(#REF!),"",#REF!)</f>
        <v>#REF!</v>
      </c>
      <c r="M759" s="218" t="e">
        <f>IF(ISBLANK(#REF!),"",#REF!)</f>
        <v>#REF!</v>
      </c>
      <c r="N759" s="218" t="e">
        <f>IF(ISBLANK(#REF!),"",#REF!)</f>
        <v>#REF!</v>
      </c>
      <c r="O759" s="220" t="str">
        <f>IFERROR(VLOOKUP(_xlfn.CONCAT('Team Roster - Final'!$A759," : ",'Team Roster - Final'!$BM759),'Rate Calculations'!$C$4:$G$1100,5,FALSE),"")</f>
        <v/>
      </c>
      <c r="P759" s="225">
        <f>IF(ISBLANK('Rate Calculations'!$H761),"",'Rate Calculations'!$H761)</f>
        <v>1.7500000000000002E-2</v>
      </c>
      <c r="Q759" s="220" t="str">
        <f t="shared" si="188"/>
        <v/>
      </c>
      <c r="R759" s="221">
        <f>IF(ISBLANK('Rate Calculations'!$J761),"",'Rate Calculations'!$J761)</f>
        <v>3.5000000000000003E-2</v>
      </c>
      <c r="S759" s="220" t="str">
        <f t="shared" si="189"/>
        <v/>
      </c>
      <c r="T759" s="225" t="str">
        <f>IFERROR(VLOOKUP(_xlfn.CONCAT('Team Roster - Final'!$A759," : ",'Team Roster - Final'!$BM759),'Rate Calculations'!$C$4:$S$1100,10,FALSE),"")</f>
        <v/>
      </c>
      <c r="U759" s="225" t="str">
        <f>IFERROR(VLOOKUP(_xlfn.CONCAT('Team Roster - Final'!$A759," : ",'Team Roster - Final'!$BM759),'Rate Calculations'!$C$4:$S$1100,11,FALSE),"")</f>
        <v/>
      </c>
      <c r="V759" s="222" t="str">
        <f t="shared" si="190"/>
        <v/>
      </c>
      <c r="W759" s="222" t="str">
        <f t="shared" si="191"/>
        <v/>
      </c>
      <c r="X759" s="223" t="str">
        <f>IFERROR(VLOOKUP(_xlfn.CONCAT('Team Roster - Final'!$A759," : ",'Team Roster - Final'!$BM759),'Rate Calculations'!$C$4:$S$1100,14,FALSE),"")</f>
        <v/>
      </c>
      <c r="Y759" s="222" t="str">
        <f t="shared" si="192"/>
        <v/>
      </c>
      <c r="Z759" s="222" t="str">
        <f t="shared" si="193"/>
        <v/>
      </c>
      <c r="AA759" s="224" t="str">
        <f>IFERROR(IF(#REF!="Yes",$Y759, $Y759+$Q759*0.5),"")</f>
        <v/>
      </c>
      <c r="AB759" s="224" t="str">
        <f>IFERROR(IF(#REF!="Yes",$Z759, $Z759+$S759*0.5),"")</f>
        <v/>
      </c>
      <c r="AC759" s="220" t="str">
        <f>IFERROR(VLOOKUP(_xlfn.CONCAT('Team Roster - Final'!$A759," : ",'Team Roster - Final'!$BM759),'Rate Calculations'!$C$4:$U$1100,19,FALSE),"")</f>
        <v/>
      </c>
      <c r="AD759" s="220" t="str">
        <f t="shared" si="194"/>
        <v/>
      </c>
      <c r="AE759" s="220" t="str">
        <f t="shared" si="195"/>
        <v/>
      </c>
      <c r="AF759" s="225" t="str">
        <f>IFERROR(VLOOKUP(_xlfn.CONCAT('Team Roster - Final'!$A759," : ",'Team Roster - Final'!$BM759),'Rate Calculations'!$C$4:$AB$1100,22,FALSE),"")</f>
        <v/>
      </c>
      <c r="AG759" s="225" t="str">
        <f>IFERROR(VLOOKUP(_xlfn.CONCAT('Team Roster - Final'!$A759," : ",'Team Roster - Final'!$BM759),'Rate Calculations'!$C$4:$AB$1100,23,FALSE),"")</f>
        <v/>
      </c>
      <c r="AH759" s="222" t="str">
        <f t="shared" si="196"/>
        <v/>
      </c>
      <c r="AI759" s="222" t="str">
        <f t="shared" si="197"/>
        <v/>
      </c>
      <c r="AJ759" s="223" t="str">
        <f>Table1[[#This Row],[Home Office
Net Fee %]]</f>
        <v/>
      </c>
      <c r="AK759" s="222" t="str">
        <f t="shared" si="198"/>
        <v/>
      </c>
      <c r="AL759" s="222" t="str">
        <f t="shared" si="199"/>
        <v/>
      </c>
      <c r="AM759" s="215" t="str">
        <f>IFERROR(IF(#REF!="Yes",$AK759,($AK759+$AD759*0.5)),"")</f>
        <v/>
      </c>
      <c r="AN759" s="215" t="str">
        <f>IFERROR(IF(#REF!="Yes",$AL759,($AL759+$AE759*0.5)),"")</f>
        <v/>
      </c>
      <c r="AO759" s="374" t="str">
        <f>IF(ISBLANK('Team Roster Proposed - FBR'!Q760),"",'Team Roster Proposed - FBR'!Q760)</f>
        <v/>
      </c>
      <c r="AP759" s="226" t="e">
        <f>IF(ISBLANK(#REF!),"",#REF!)</f>
        <v>#REF!</v>
      </c>
      <c r="AQ759" s="226" t="e">
        <f>IF(ISBLANK(#REF!),"",#REF!)</f>
        <v>#REF!</v>
      </c>
      <c r="AR759" s="226" t="e">
        <f>IF(ISBLANK(#REF!),"",#REF!)</f>
        <v>#REF!</v>
      </c>
      <c r="AS759" s="219" t="e">
        <f>IF(ISBLANK(#REF!),"",#REF!)</f>
        <v>#REF!</v>
      </c>
      <c r="AT759" s="219" t="e">
        <f>IF(ISBLANK(#REF!),"",#REF!)</f>
        <v>#REF!</v>
      </c>
      <c r="AU759" s="219" t="e">
        <f>IF(ISBLANK(#REF!),"",#REF!)</f>
        <v>#REF!</v>
      </c>
      <c r="AV759" s="219" t="e">
        <f>IF(ISBLANK(#REF!),"",#REF!)</f>
        <v>#REF!</v>
      </c>
      <c r="AW759" s="219" t="e">
        <f>IF(ISBLANK(#REF!),"",#REF!)</f>
        <v>#REF!</v>
      </c>
      <c r="AX759" s="219" t="e">
        <f>IF(ISBLANK(#REF!),"",#REF!)</f>
        <v>#REF!</v>
      </c>
      <c r="AY759" s="226" t="e">
        <f>IF(ISBLANK(#REF!),"",#REF!)</f>
        <v>#REF!</v>
      </c>
      <c r="AZ759" s="219" t="e">
        <f>IF(ISBLANK(#REF!),"",#REF!)</f>
        <v>#REF!</v>
      </c>
      <c r="BA759" s="219" t="e">
        <f>IF(ISBLANK(#REF!),"",#REF!)</f>
        <v>#REF!</v>
      </c>
      <c r="BB759" s="219" t="e">
        <f>IF(ISBLANK(#REF!),"",#REF!)</f>
        <v>#REF!</v>
      </c>
      <c r="BC759" s="219" t="e">
        <f>IF(ISBLANK(#REF!),"",#REF!)</f>
        <v>#REF!</v>
      </c>
      <c r="BD759" s="219" t="e">
        <f>IF(ISBLANK(#REF!),"",#REF!)</f>
        <v>#REF!</v>
      </c>
      <c r="BE759" s="219" t="e">
        <f>IF(ISBLANK(#REF!),"",#REF!)</f>
        <v>#REF!</v>
      </c>
      <c r="BF759" s="219" t="e">
        <f>IF(ISBLANK(#REF!),"",#REF!)</f>
        <v>#REF!</v>
      </c>
      <c r="BG759" s="219" t="e">
        <f>IF(ISBLANK(#REF!),"",#REF!)</f>
        <v>#REF!</v>
      </c>
      <c r="BH759" s="219" t="e">
        <f>IF(ISBLANK(#REF!),"",#REF!)</f>
        <v>#REF!</v>
      </c>
      <c r="BI759" s="219" t="e">
        <f>IF(ISBLANK(#REF!),"",#REF!)</f>
        <v>#REF!</v>
      </c>
      <c r="BJ759" s="219" t="e">
        <f>IF(ISBLANK(#REF!),"",#REF!)</f>
        <v>#REF!</v>
      </c>
      <c r="BK759" s="219" t="e">
        <f>IF(ISBLANK(#REF!),"",#REF!)</f>
        <v>#REF!</v>
      </c>
      <c r="BL759" s="219" t="e">
        <f>IF(ISBLANK(#REF!),"",#REF!)</f>
        <v>#REF!</v>
      </c>
      <c r="BM759" s="219" t="e">
        <f>IF(ISBLANK(#REF!),"",#REF!)</f>
        <v>#REF!</v>
      </c>
      <c r="BN759" s="219" t="e">
        <f>IF(ISBLANK(#REF!),"",#REF!)</f>
        <v>#REF!</v>
      </c>
      <c r="BO759" s="227" t="e">
        <f t="shared" si="200"/>
        <v>#REF!</v>
      </c>
      <c r="BP759" s="228" t="str">
        <f t="shared" si="203"/>
        <v/>
      </c>
      <c r="BQ759" s="229" t="str">
        <f t="shared" si="187"/>
        <v/>
      </c>
      <c r="BR759" s="228" t="e">
        <f t="shared" si="201"/>
        <v>#REF!</v>
      </c>
      <c r="BS759" s="230" t="e">
        <f t="shared" si="202"/>
        <v>#REF!</v>
      </c>
    </row>
    <row r="760" spans="1:71">
      <c r="A760" s="213" t="e">
        <f>IF(ISBLANK(#REF!),"",#REF!)</f>
        <v>#REF!</v>
      </c>
      <c r="B760" s="214" t="e">
        <f>IF(ISBLANK(#REF!),"",#REF!)</f>
        <v>#REF!</v>
      </c>
      <c r="C760" s="214" t="e">
        <f>IF(ISBLANK(#REF!),"",#REF!)</f>
        <v>#REF!</v>
      </c>
      <c r="D760" s="214" t="e">
        <f>IF(ISBLANK(#REF!),"",#REF!)</f>
        <v>#REF!</v>
      </c>
      <c r="E760" s="214" t="e">
        <f>IF(ISBLANK(#REF!),"",#REF!)</f>
        <v>#REF!</v>
      </c>
      <c r="F760" s="214" t="e">
        <f>IF(ISBLANK(#REF!),"",#REF!)</f>
        <v>#REF!</v>
      </c>
      <c r="G760" s="214" t="e">
        <f>IF(ISBLANK(#REF!),"",#REF!)</f>
        <v>#REF!</v>
      </c>
      <c r="H760" s="215" t="e">
        <f>IF(ISBLANK(#REF!),"",#REF!)</f>
        <v>#REF!</v>
      </c>
      <c r="I760" s="214" t="e">
        <f>IF(ISBLANK(#REF!),"",#REF!)</f>
        <v>#REF!</v>
      </c>
      <c r="J760" s="216" t="e">
        <f>IF(ISBLANK(#REF!),"",#REF!)</f>
        <v>#REF!</v>
      </c>
      <c r="K760" s="217" t="e">
        <f>IF(ISBLANK(#REF!),"",#REF!)</f>
        <v>#REF!</v>
      </c>
      <c r="L760" s="217" t="e">
        <f>IF(ISBLANK(#REF!),"",#REF!)</f>
        <v>#REF!</v>
      </c>
      <c r="M760" s="218" t="e">
        <f>IF(ISBLANK(#REF!),"",#REF!)</f>
        <v>#REF!</v>
      </c>
      <c r="N760" s="218" t="e">
        <f>IF(ISBLANK(#REF!),"",#REF!)</f>
        <v>#REF!</v>
      </c>
      <c r="O760" s="220" t="str">
        <f>IFERROR(VLOOKUP(_xlfn.CONCAT('Team Roster - Final'!$A760," : ",'Team Roster - Final'!$BM760),'Rate Calculations'!$C$4:$G$1100,5,FALSE),"")</f>
        <v/>
      </c>
      <c r="P760" s="225">
        <f>IF(ISBLANK('Rate Calculations'!$H762),"",'Rate Calculations'!$H762)</f>
        <v>1.7500000000000002E-2</v>
      </c>
      <c r="Q760" s="220" t="str">
        <f t="shared" si="188"/>
        <v/>
      </c>
      <c r="R760" s="221">
        <f>IF(ISBLANK('Rate Calculations'!$J762),"",'Rate Calculations'!$J762)</f>
        <v>3.5000000000000003E-2</v>
      </c>
      <c r="S760" s="220" t="str">
        <f t="shared" si="189"/>
        <v/>
      </c>
      <c r="T760" s="225" t="str">
        <f>IFERROR(VLOOKUP(_xlfn.CONCAT('Team Roster - Final'!$A760," : ",'Team Roster - Final'!$BM760),'Rate Calculations'!$C$4:$S$1100,10,FALSE),"")</f>
        <v/>
      </c>
      <c r="U760" s="225" t="str">
        <f>IFERROR(VLOOKUP(_xlfn.CONCAT('Team Roster - Final'!$A760," : ",'Team Roster - Final'!$BM760),'Rate Calculations'!$C$4:$S$1100,11,FALSE),"")</f>
        <v/>
      </c>
      <c r="V760" s="222" t="str">
        <f t="shared" si="190"/>
        <v/>
      </c>
      <c r="W760" s="222" t="str">
        <f t="shared" si="191"/>
        <v/>
      </c>
      <c r="X760" s="223" t="str">
        <f>IFERROR(VLOOKUP(_xlfn.CONCAT('Team Roster - Final'!$A760," : ",'Team Roster - Final'!$BM760),'Rate Calculations'!$C$4:$S$1100,14,FALSE),"")</f>
        <v/>
      </c>
      <c r="Y760" s="222" t="str">
        <f t="shared" si="192"/>
        <v/>
      </c>
      <c r="Z760" s="222" t="str">
        <f t="shared" si="193"/>
        <v/>
      </c>
      <c r="AA760" s="224" t="str">
        <f>IFERROR(IF(#REF!="Yes",$Y760, $Y760+$Q760*0.5),"")</f>
        <v/>
      </c>
      <c r="AB760" s="224" t="str">
        <f>IFERROR(IF(#REF!="Yes",$Z760, $Z760+$S760*0.5),"")</f>
        <v/>
      </c>
      <c r="AC760" s="220" t="str">
        <f>IFERROR(VLOOKUP(_xlfn.CONCAT('Team Roster - Final'!$A760," : ",'Team Roster - Final'!$BM760),'Rate Calculations'!$C$4:$U$1100,19,FALSE),"")</f>
        <v/>
      </c>
      <c r="AD760" s="220" t="str">
        <f t="shared" si="194"/>
        <v/>
      </c>
      <c r="AE760" s="220" t="str">
        <f t="shared" si="195"/>
        <v/>
      </c>
      <c r="AF760" s="225" t="str">
        <f>IFERROR(VLOOKUP(_xlfn.CONCAT('Team Roster - Final'!$A760," : ",'Team Roster - Final'!$BM760),'Rate Calculations'!$C$4:$AB$1100,22,FALSE),"")</f>
        <v/>
      </c>
      <c r="AG760" s="225" t="str">
        <f>IFERROR(VLOOKUP(_xlfn.CONCAT('Team Roster - Final'!$A760," : ",'Team Roster - Final'!$BM760),'Rate Calculations'!$C$4:$AB$1100,23,FALSE),"")</f>
        <v/>
      </c>
      <c r="AH760" s="222" t="str">
        <f t="shared" si="196"/>
        <v/>
      </c>
      <c r="AI760" s="222" t="str">
        <f t="shared" si="197"/>
        <v/>
      </c>
      <c r="AJ760" s="223" t="str">
        <f>Table1[[#This Row],[Home Office
Net Fee %]]</f>
        <v/>
      </c>
      <c r="AK760" s="222" t="str">
        <f t="shared" si="198"/>
        <v/>
      </c>
      <c r="AL760" s="222" t="str">
        <f t="shared" si="199"/>
        <v/>
      </c>
      <c r="AM760" s="215" t="str">
        <f>IFERROR(IF(#REF!="Yes",$AK760,($AK760+$AD760*0.5)),"")</f>
        <v/>
      </c>
      <c r="AN760" s="215" t="str">
        <f>IFERROR(IF(#REF!="Yes",$AL760,($AL760+$AE760*0.5)),"")</f>
        <v/>
      </c>
      <c r="AO760" s="374" t="str">
        <f>IF(ISBLANK('Team Roster Proposed - FBR'!Q761),"",'Team Roster Proposed - FBR'!Q761)</f>
        <v/>
      </c>
      <c r="AP760" s="226" t="e">
        <f>IF(ISBLANK(#REF!),"",#REF!)</f>
        <v>#REF!</v>
      </c>
      <c r="AQ760" s="226" t="e">
        <f>IF(ISBLANK(#REF!),"",#REF!)</f>
        <v>#REF!</v>
      </c>
      <c r="AR760" s="226" t="e">
        <f>IF(ISBLANK(#REF!),"",#REF!)</f>
        <v>#REF!</v>
      </c>
      <c r="AS760" s="219" t="e">
        <f>IF(ISBLANK(#REF!),"",#REF!)</f>
        <v>#REF!</v>
      </c>
      <c r="AT760" s="219" t="e">
        <f>IF(ISBLANK(#REF!),"",#REF!)</f>
        <v>#REF!</v>
      </c>
      <c r="AU760" s="219" t="e">
        <f>IF(ISBLANK(#REF!),"",#REF!)</f>
        <v>#REF!</v>
      </c>
      <c r="AV760" s="219" t="e">
        <f>IF(ISBLANK(#REF!),"",#REF!)</f>
        <v>#REF!</v>
      </c>
      <c r="AW760" s="219" t="e">
        <f>IF(ISBLANK(#REF!),"",#REF!)</f>
        <v>#REF!</v>
      </c>
      <c r="AX760" s="219" t="e">
        <f>IF(ISBLANK(#REF!),"",#REF!)</f>
        <v>#REF!</v>
      </c>
      <c r="AY760" s="226" t="e">
        <f>IF(ISBLANK(#REF!),"",#REF!)</f>
        <v>#REF!</v>
      </c>
      <c r="AZ760" s="219" t="e">
        <f>IF(ISBLANK(#REF!),"",#REF!)</f>
        <v>#REF!</v>
      </c>
      <c r="BA760" s="219" t="e">
        <f>IF(ISBLANK(#REF!),"",#REF!)</f>
        <v>#REF!</v>
      </c>
      <c r="BB760" s="219" t="e">
        <f>IF(ISBLANK(#REF!),"",#REF!)</f>
        <v>#REF!</v>
      </c>
      <c r="BC760" s="219" t="e">
        <f>IF(ISBLANK(#REF!),"",#REF!)</f>
        <v>#REF!</v>
      </c>
      <c r="BD760" s="219" t="e">
        <f>IF(ISBLANK(#REF!),"",#REF!)</f>
        <v>#REF!</v>
      </c>
      <c r="BE760" s="219" t="e">
        <f>IF(ISBLANK(#REF!),"",#REF!)</f>
        <v>#REF!</v>
      </c>
      <c r="BF760" s="219" t="e">
        <f>IF(ISBLANK(#REF!),"",#REF!)</f>
        <v>#REF!</v>
      </c>
      <c r="BG760" s="219" t="e">
        <f>IF(ISBLANK(#REF!),"",#REF!)</f>
        <v>#REF!</v>
      </c>
      <c r="BH760" s="219" t="e">
        <f>IF(ISBLANK(#REF!),"",#REF!)</f>
        <v>#REF!</v>
      </c>
      <c r="BI760" s="219" t="e">
        <f>IF(ISBLANK(#REF!),"",#REF!)</f>
        <v>#REF!</v>
      </c>
      <c r="BJ760" s="219" t="e">
        <f>IF(ISBLANK(#REF!),"",#REF!)</f>
        <v>#REF!</v>
      </c>
      <c r="BK760" s="219" t="e">
        <f>IF(ISBLANK(#REF!),"",#REF!)</f>
        <v>#REF!</v>
      </c>
      <c r="BL760" s="219" t="e">
        <f>IF(ISBLANK(#REF!),"",#REF!)</f>
        <v>#REF!</v>
      </c>
      <c r="BM760" s="219" t="e">
        <f>IF(ISBLANK(#REF!),"",#REF!)</f>
        <v>#REF!</v>
      </c>
      <c r="BN760" s="219" t="e">
        <f>IF(ISBLANK(#REF!),"",#REF!)</f>
        <v>#REF!</v>
      </c>
      <c r="BO760" s="227" t="e">
        <f t="shared" si="200"/>
        <v>#REF!</v>
      </c>
      <c r="BP760" s="228" t="str">
        <f t="shared" si="203"/>
        <v/>
      </c>
      <c r="BQ760" s="229" t="str">
        <f t="shared" si="187"/>
        <v/>
      </c>
      <c r="BR760" s="228" t="e">
        <f t="shared" si="201"/>
        <v>#REF!</v>
      </c>
      <c r="BS760" s="230" t="e">
        <f t="shared" si="202"/>
        <v>#REF!</v>
      </c>
    </row>
    <row r="761" spans="1:71">
      <c r="A761" s="213" t="e">
        <f>IF(ISBLANK(#REF!),"",#REF!)</f>
        <v>#REF!</v>
      </c>
      <c r="B761" s="214" t="e">
        <f>IF(ISBLANK(#REF!),"",#REF!)</f>
        <v>#REF!</v>
      </c>
      <c r="C761" s="214" t="e">
        <f>IF(ISBLANK(#REF!),"",#REF!)</f>
        <v>#REF!</v>
      </c>
      <c r="D761" s="214" t="e">
        <f>IF(ISBLANK(#REF!),"",#REF!)</f>
        <v>#REF!</v>
      </c>
      <c r="E761" s="214" t="e">
        <f>IF(ISBLANK(#REF!),"",#REF!)</f>
        <v>#REF!</v>
      </c>
      <c r="F761" s="214" t="e">
        <f>IF(ISBLANK(#REF!),"",#REF!)</f>
        <v>#REF!</v>
      </c>
      <c r="G761" s="214" t="e">
        <f>IF(ISBLANK(#REF!),"",#REF!)</f>
        <v>#REF!</v>
      </c>
      <c r="H761" s="215" t="e">
        <f>IF(ISBLANK(#REF!),"",#REF!)</f>
        <v>#REF!</v>
      </c>
      <c r="I761" s="214" t="e">
        <f>IF(ISBLANK(#REF!),"",#REF!)</f>
        <v>#REF!</v>
      </c>
      <c r="J761" s="216" t="e">
        <f>IF(ISBLANK(#REF!),"",#REF!)</f>
        <v>#REF!</v>
      </c>
      <c r="K761" s="217" t="e">
        <f>IF(ISBLANK(#REF!),"",#REF!)</f>
        <v>#REF!</v>
      </c>
      <c r="L761" s="217" t="e">
        <f>IF(ISBLANK(#REF!),"",#REF!)</f>
        <v>#REF!</v>
      </c>
      <c r="M761" s="218" t="e">
        <f>IF(ISBLANK(#REF!),"",#REF!)</f>
        <v>#REF!</v>
      </c>
      <c r="N761" s="218" t="e">
        <f>IF(ISBLANK(#REF!),"",#REF!)</f>
        <v>#REF!</v>
      </c>
      <c r="O761" s="220" t="str">
        <f>IFERROR(VLOOKUP(_xlfn.CONCAT('Team Roster - Final'!$A761," : ",'Team Roster - Final'!$BM761),'Rate Calculations'!$C$4:$G$1100,5,FALSE),"")</f>
        <v/>
      </c>
      <c r="P761" s="225">
        <f>IF(ISBLANK('Rate Calculations'!$H763),"",'Rate Calculations'!$H763)</f>
        <v>1.7500000000000002E-2</v>
      </c>
      <c r="Q761" s="220" t="str">
        <f t="shared" si="188"/>
        <v/>
      </c>
      <c r="R761" s="221">
        <f>IF(ISBLANK('Rate Calculations'!$J763),"",'Rate Calculations'!$J763)</f>
        <v>3.5000000000000003E-2</v>
      </c>
      <c r="S761" s="220" t="str">
        <f t="shared" si="189"/>
        <v/>
      </c>
      <c r="T761" s="225" t="str">
        <f>IFERROR(VLOOKUP(_xlfn.CONCAT('Team Roster - Final'!$A761," : ",'Team Roster - Final'!$BM761),'Rate Calculations'!$C$4:$S$1100,10,FALSE),"")</f>
        <v/>
      </c>
      <c r="U761" s="225" t="str">
        <f>IFERROR(VLOOKUP(_xlfn.CONCAT('Team Roster - Final'!$A761," : ",'Team Roster - Final'!$BM761),'Rate Calculations'!$C$4:$S$1100,11,FALSE),"")</f>
        <v/>
      </c>
      <c r="V761" s="222" t="str">
        <f t="shared" si="190"/>
        <v/>
      </c>
      <c r="W761" s="222" t="str">
        <f t="shared" si="191"/>
        <v/>
      </c>
      <c r="X761" s="223" t="str">
        <f>IFERROR(VLOOKUP(_xlfn.CONCAT('Team Roster - Final'!$A761," : ",'Team Roster - Final'!$BM761),'Rate Calculations'!$C$4:$S$1100,14,FALSE),"")</f>
        <v/>
      </c>
      <c r="Y761" s="222" t="str">
        <f t="shared" si="192"/>
        <v/>
      </c>
      <c r="Z761" s="222" t="str">
        <f t="shared" si="193"/>
        <v/>
      </c>
      <c r="AA761" s="224" t="str">
        <f>IFERROR(IF(#REF!="Yes",$Y761, $Y761+$Q761*0.5),"")</f>
        <v/>
      </c>
      <c r="AB761" s="224" t="str">
        <f>IFERROR(IF(#REF!="Yes",$Z761, $Z761+$S761*0.5),"")</f>
        <v/>
      </c>
      <c r="AC761" s="220" t="str">
        <f>IFERROR(VLOOKUP(_xlfn.CONCAT('Team Roster - Final'!$A761," : ",'Team Roster - Final'!$BM761),'Rate Calculations'!$C$4:$U$1100,19,FALSE),"")</f>
        <v/>
      </c>
      <c r="AD761" s="220" t="str">
        <f t="shared" si="194"/>
        <v/>
      </c>
      <c r="AE761" s="220" t="str">
        <f t="shared" si="195"/>
        <v/>
      </c>
      <c r="AF761" s="225" t="str">
        <f>IFERROR(VLOOKUP(_xlfn.CONCAT('Team Roster - Final'!$A761," : ",'Team Roster - Final'!$BM761),'Rate Calculations'!$C$4:$AB$1100,22,FALSE),"")</f>
        <v/>
      </c>
      <c r="AG761" s="225" t="str">
        <f>IFERROR(VLOOKUP(_xlfn.CONCAT('Team Roster - Final'!$A761," : ",'Team Roster - Final'!$BM761),'Rate Calculations'!$C$4:$AB$1100,23,FALSE),"")</f>
        <v/>
      </c>
      <c r="AH761" s="222" t="str">
        <f t="shared" si="196"/>
        <v/>
      </c>
      <c r="AI761" s="222" t="str">
        <f t="shared" si="197"/>
        <v/>
      </c>
      <c r="AJ761" s="223" t="str">
        <f>Table1[[#This Row],[Home Office
Net Fee %]]</f>
        <v/>
      </c>
      <c r="AK761" s="222" t="str">
        <f t="shared" si="198"/>
        <v/>
      </c>
      <c r="AL761" s="222" t="str">
        <f t="shared" si="199"/>
        <v/>
      </c>
      <c r="AM761" s="215" t="str">
        <f>IFERROR(IF(#REF!="Yes",$AK761,($AK761+$AD761*0.5)),"")</f>
        <v/>
      </c>
      <c r="AN761" s="215" t="str">
        <f>IFERROR(IF(#REF!="Yes",$AL761,($AL761+$AE761*0.5)),"")</f>
        <v/>
      </c>
      <c r="AO761" s="374" t="str">
        <f>IF(ISBLANK('Team Roster Proposed - FBR'!Q762),"",'Team Roster Proposed - FBR'!Q762)</f>
        <v/>
      </c>
      <c r="AP761" s="226" t="e">
        <f>IF(ISBLANK(#REF!),"",#REF!)</f>
        <v>#REF!</v>
      </c>
      <c r="AQ761" s="226" t="e">
        <f>IF(ISBLANK(#REF!),"",#REF!)</f>
        <v>#REF!</v>
      </c>
      <c r="AR761" s="226" t="e">
        <f>IF(ISBLANK(#REF!),"",#REF!)</f>
        <v>#REF!</v>
      </c>
      <c r="AS761" s="219" t="e">
        <f>IF(ISBLANK(#REF!),"",#REF!)</f>
        <v>#REF!</v>
      </c>
      <c r="AT761" s="219" t="e">
        <f>IF(ISBLANK(#REF!),"",#REF!)</f>
        <v>#REF!</v>
      </c>
      <c r="AU761" s="219" t="e">
        <f>IF(ISBLANK(#REF!),"",#REF!)</f>
        <v>#REF!</v>
      </c>
      <c r="AV761" s="219" t="e">
        <f>IF(ISBLANK(#REF!),"",#REF!)</f>
        <v>#REF!</v>
      </c>
      <c r="AW761" s="219" t="e">
        <f>IF(ISBLANK(#REF!),"",#REF!)</f>
        <v>#REF!</v>
      </c>
      <c r="AX761" s="219" t="e">
        <f>IF(ISBLANK(#REF!),"",#REF!)</f>
        <v>#REF!</v>
      </c>
      <c r="AY761" s="226" t="e">
        <f>IF(ISBLANK(#REF!),"",#REF!)</f>
        <v>#REF!</v>
      </c>
      <c r="AZ761" s="219" t="e">
        <f>IF(ISBLANK(#REF!),"",#REF!)</f>
        <v>#REF!</v>
      </c>
      <c r="BA761" s="219" t="e">
        <f>IF(ISBLANK(#REF!),"",#REF!)</f>
        <v>#REF!</v>
      </c>
      <c r="BB761" s="219" t="e">
        <f>IF(ISBLANK(#REF!),"",#REF!)</f>
        <v>#REF!</v>
      </c>
      <c r="BC761" s="219" t="e">
        <f>IF(ISBLANK(#REF!),"",#REF!)</f>
        <v>#REF!</v>
      </c>
      <c r="BD761" s="219" t="e">
        <f>IF(ISBLANK(#REF!),"",#REF!)</f>
        <v>#REF!</v>
      </c>
      <c r="BE761" s="219" t="e">
        <f>IF(ISBLANK(#REF!),"",#REF!)</f>
        <v>#REF!</v>
      </c>
      <c r="BF761" s="219" t="e">
        <f>IF(ISBLANK(#REF!),"",#REF!)</f>
        <v>#REF!</v>
      </c>
      <c r="BG761" s="219" t="e">
        <f>IF(ISBLANK(#REF!),"",#REF!)</f>
        <v>#REF!</v>
      </c>
      <c r="BH761" s="219" t="e">
        <f>IF(ISBLANK(#REF!),"",#REF!)</f>
        <v>#REF!</v>
      </c>
      <c r="BI761" s="219" t="e">
        <f>IF(ISBLANK(#REF!),"",#REF!)</f>
        <v>#REF!</v>
      </c>
      <c r="BJ761" s="219" t="e">
        <f>IF(ISBLANK(#REF!),"",#REF!)</f>
        <v>#REF!</v>
      </c>
      <c r="BK761" s="219" t="e">
        <f>IF(ISBLANK(#REF!),"",#REF!)</f>
        <v>#REF!</v>
      </c>
      <c r="BL761" s="219" t="e">
        <f>IF(ISBLANK(#REF!),"",#REF!)</f>
        <v>#REF!</v>
      </c>
      <c r="BM761" s="219" t="e">
        <f>IF(ISBLANK(#REF!),"",#REF!)</f>
        <v>#REF!</v>
      </c>
      <c r="BN761" s="219" t="e">
        <f>IF(ISBLANK(#REF!),"",#REF!)</f>
        <v>#REF!</v>
      </c>
      <c r="BO761" s="227" t="e">
        <f t="shared" si="200"/>
        <v>#REF!</v>
      </c>
      <c r="BP761" s="228" t="str">
        <f t="shared" si="203"/>
        <v/>
      </c>
      <c r="BQ761" s="229" t="str">
        <f t="shared" si="187"/>
        <v/>
      </c>
      <c r="BR761" s="228" t="e">
        <f t="shared" si="201"/>
        <v>#REF!</v>
      </c>
      <c r="BS761" s="230" t="e">
        <f t="shared" si="202"/>
        <v>#REF!</v>
      </c>
    </row>
    <row r="762" spans="1:71">
      <c r="A762" s="213" t="e">
        <f>IF(ISBLANK(#REF!),"",#REF!)</f>
        <v>#REF!</v>
      </c>
      <c r="B762" s="214" t="e">
        <f>IF(ISBLANK(#REF!),"",#REF!)</f>
        <v>#REF!</v>
      </c>
      <c r="C762" s="214" t="e">
        <f>IF(ISBLANK(#REF!),"",#REF!)</f>
        <v>#REF!</v>
      </c>
      <c r="D762" s="214" t="e">
        <f>IF(ISBLANK(#REF!),"",#REF!)</f>
        <v>#REF!</v>
      </c>
      <c r="E762" s="214" t="e">
        <f>IF(ISBLANK(#REF!),"",#REF!)</f>
        <v>#REF!</v>
      </c>
      <c r="F762" s="214" t="e">
        <f>IF(ISBLANK(#REF!),"",#REF!)</f>
        <v>#REF!</v>
      </c>
      <c r="G762" s="214" t="e">
        <f>IF(ISBLANK(#REF!),"",#REF!)</f>
        <v>#REF!</v>
      </c>
      <c r="H762" s="215" t="e">
        <f>IF(ISBLANK(#REF!),"",#REF!)</f>
        <v>#REF!</v>
      </c>
      <c r="I762" s="214" t="e">
        <f>IF(ISBLANK(#REF!),"",#REF!)</f>
        <v>#REF!</v>
      </c>
      <c r="J762" s="216" t="e">
        <f>IF(ISBLANK(#REF!),"",#REF!)</f>
        <v>#REF!</v>
      </c>
      <c r="K762" s="217" t="e">
        <f>IF(ISBLANK(#REF!),"",#REF!)</f>
        <v>#REF!</v>
      </c>
      <c r="L762" s="217" t="e">
        <f>IF(ISBLANK(#REF!),"",#REF!)</f>
        <v>#REF!</v>
      </c>
      <c r="M762" s="218" t="e">
        <f>IF(ISBLANK(#REF!),"",#REF!)</f>
        <v>#REF!</v>
      </c>
      <c r="N762" s="218" t="e">
        <f>IF(ISBLANK(#REF!),"",#REF!)</f>
        <v>#REF!</v>
      </c>
      <c r="O762" s="220" t="str">
        <f>IFERROR(VLOOKUP(_xlfn.CONCAT('Team Roster - Final'!$A762," : ",'Team Roster - Final'!$BM762),'Rate Calculations'!$C$4:$G$1100,5,FALSE),"")</f>
        <v/>
      </c>
      <c r="P762" s="225">
        <f>IF(ISBLANK('Rate Calculations'!$H764),"",'Rate Calculations'!$H764)</f>
        <v>1.7500000000000002E-2</v>
      </c>
      <c r="Q762" s="220" t="str">
        <f t="shared" si="188"/>
        <v/>
      </c>
      <c r="R762" s="221">
        <f>IF(ISBLANK('Rate Calculations'!$J764),"",'Rate Calculations'!$J764)</f>
        <v>3.5000000000000003E-2</v>
      </c>
      <c r="S762" s="220" t="str">
        <f t="shared" si="189"/>
        <v/>
      </c>
      <c r="T762" s="225" t="str">
        <f>IFERROR(VLOOKUP(_xlfn.CONCAT('Team Roster - Final'!$A762," : ",'Team Roster - Final'!$BM762),'Rate Calculations'!$C$4:$S$1100,10,FALSE),"")</f>
        <v/>
      </c>
      <c r="U762" s="225" t="str">
        <f>IFERROR(VLOOKUP(_xlfn.CONCAT('Team Roster - Final'!$A762," : ",'Team Roster - Final'!$BM762),'Rate Calculations'!$C$4:$S$1100,11,FALSE),"")</f>
        <v/>
      </c>
      <c r="V762" s="222" t="str">
        <f t="shared" si="190"/>
        <v/>
      </c>
      <c r="W762" s="222" t="str">
        <f t="shared" si="191"/>
        <v/>
      </c>
      <c r="X762" s="223" t="str">
        <f>IFERROR(VLOOKUP(_xlfn.CONCAT('Team Roster - Final'!$A762," : ",'Team Roster - Final'!$BM762),'Rate Calculations'!$C$4:$S$1100,14,FALSE),"")</f>
        <v/>
      </c>
      <c r="Y762" s="222" t="str">
        <f t="shared" si="192"/>
        <v/>
      </c>
      <c r="Z762" s="222" t="str">
        <f t="shared" si="193"/>
        <v/>
      </c>
      <c r="AA762" s="224" t="str">
        <f>IFERROR(IF(#REF!="Yes",$Y762, $Y762+$Q762*0.5),"")</f>
        <v/>
      </c>
      <c r="AB762" s="224" t="str">
        <f>IFERROR(IF(#REF!="Yes",$Z762, $Z762+$S762*0.5),"")</f>
        <v/>
      </c>
      <c r="AC762" s="220" t="str">
        <f>IFERROR(VLOOKUP(_xlfn.CONCAT('Team Roster - Final'!$A762," : ",'Team Roster - Final'!$BM762),'Rate Calculations'!$C$4:$U$1100,19,FALSE),"")</f>
        <v/>
      </c>
      <c r="AD762" s="220" t="str">
        <f t="shared" si="194"/>
        <v/>
      </c>
      <c r="AE762" s="220" t="str">
        <f t="shared" si="195"/>
        <v/>
      </c>
      <c r="AF762" s="225" t="str">
        <f>IFERROR(VLOOKUP(_xlfn.CONCAT('Team Roster - Final'!$A762," : ",'Team Roster - Final'!$BM762),'Rate Calculations'!$C$4:$AB$1100,22,FALSE),"")</f>
        <v/>
      </c>
      <c r="AG762" s="225" t="str">
        <f>IFERROR(VLOOKUP(_xlfn.CONCAT('Team Roster - Final'!$A762," : ",'Team Roster - Final'!$BM762),'Rate Calculations'!$C$4:$AB$1100,23,FALSE),"")</f>
        <v/>
      </c>
      <c r="AH762" s="222" t="str">
        <f t="shared" si="196"/>
        <v/>
      </c>
      <c r="AI762" s="222" t="str">
        <f t="shared" si="197"/>
        <v/>
      </c>
      <c r="AJ762" s="223" t="str">
        <f>Table1[[#This Row],[Home Office
Net Fee %]]</f>
        <v/>
      </c>
      <c r="AK762" s="222" t="str">
        <f t="shared" si="198"/>
        <v/>
      </c>
      <c r="AL762" s="222" t="str">
        <f t="shared" si="199"/>
        <v/>
      </c>
      <c r="AM762" s="215" t="str">
        <f>IFERROR(IF(#REF!="Yes",$AK762,($AK762+$AD762*0.5)),"")</f>
        <v/>
      </c>
      <c r="AN762" s="215" t="str">
        <f>IFERROR(IF(#REF!="Yes",$AL762,($AL762+$AE762*0.5)),"")</f>
        <v/>
      </c>
      <c r="AO762" s="374" t="str">
        <f>IF(ISBLANK('Team Roster Proposed - FBR'!Q763),"",'Team Roster Proposed - FBR'!Q763)</f>
        <v/>
      </c>
      <c r="AP762" s="226" t="e">
        <f>IF(ISBLANK(#REF!),"",#REF!)</f>
        <v>#REF!</v>
      </c>
      <c r="AQ762" s="226" t="e">
        <f>IF(ISBLANK(#REF!),"",#REF!)</f>
        <v>#REF!</v>
      </c>
      <c r="AR762" s="226" t="e">
        <f>IF(ISBLANK(#REF!),"",#REF!)</f>
        <v>#REF!</v>
      </c>
      <c r="AS762" s="219" t="e">
        <f>IF(ISBLANK(#REF!),"",#REF!)</f>
        <v>#REF!</v>
      </c>
      <c r="AT762" s="219" t="e">
        <f>IF(ISBLANK(#REF!),"",#REF!)</f>
        <v>#REF!</v>
      </c>
      <c r="AU762" s="219" t="e">
        <f>IF(ISBLANK(#REF!),"",#REF!)</f>
        <v>#REF!</v>
      </c>
      <c r="AV762" s="219" t="e">
        <f>IF(ISBLANK(#REF!),"",#REF!)</f>
        <v>#REF!</v>
      </c>
      <c r="AW762" s="219" t="e">
        <f>IF(ISBLANK(#REF!),"",#REF!)</f>
        <v>#REF!</v>
      </c>
      <c r="AX762" s="219" t="e">
        <f>IF(ISBLANK(#REF!),"",#REF!)</f>
        <v>#REF!</v>
      </c>
      <c r="AY762" s="226" t="e">
        <f>IF(ISBLANK(#REF!),"",#REF!)</f>
        <v>#REF!</v>
      </c>
      <c r="AZ762" s="219" t="e">
        <f>IF(ISBLANK(#REF!),"",#REF!)</f>
        <v>#REF!</v>
      </c>
      <c r="BA762" s="219" t="e">
        <f>IF(ISBLANK(#REF!),"",#REF!)</f>
        <v>#REF!</v>
      </c>
      <c r="BB762" s="219" t="e">
        <f>IF(ISBLANK(#REF!),"",#REF!)</f>
        <v>#REF!</v>
      </c>
      <c r="BC762" s="219" t="e">
        <f>IF(ISBLANK(#REF!),"",#REF!)</f>
        <v>#REF!</v>
      </c>
      <c r="BD762" s="219" t="e">
        <f>IF(ISBLANK(#REF!),"",#REF!)</f>
        <v>#REF!</v>
      </c>
      <c r="BE762" s="219" t="e">
        <f>IF(ISBLANK(#REF!),"",#REF!)</f>
        <v>#REF!</v>
      </c>
      <c r="BF762" s="219" t="e">
        <f>IF(ISBLANK(#REF!),"",#REF!)</f>
        <v>#REF!</v>
      </c>
      <c r="BG762" s="219" t="e">
        <f>IF(ISBLANK(#REF!),"",#REF!)</f>
        <v>#REF!</v>
      </c>
      <c r="BH762" s="219" t="e">
        <f>IF(ISBLANK(#REF!),"",#REF!)</f>
        <v>#REF!</v>
      </c>
      <c r="BI762" s="219" t="e">
        <f>IF(ISBLANK(#REF!),"",#REF!)</f>
        <v>#REF!</v>
      </c>
      <c r="BJ762" s="219" t="e">
        <f>IF(ISBLANK(#REF!),"",#REF!)</f>
        <v>#REF!</v>
      </c>
      <c r="BK762" s="219" t="e">
        <f>IF(ISBLANK(#REF!),"",#REF!)</f>
        <v>#REF!</v>
      </c>
      <c r="BL762" s="219" t="e">
        <f>IF(ISBLANK(#REF!),"",#REF!)</f>
        <v>#REF!</v>
      </c>
      <c r="BM762" s="219" t="e">
        <f>IF(ISBLANK(#REF!),"",#REF!)</f>
        <v>#REF!</v>
      </c>
      <c r="BN762" s="219" t="e">
        <f>IF(ISBLANK(#REF!),"",#REF!)</f>
        <v>#REF!</v>
      </c>
      <c r="BO762" s="227" t="e">
        <f t="shared" si="200"/>
        <v>#REF!</v>
      </c>
      <c r="BP762" s="228" t="str">
        <f t="shared" si="203"/>
        <v/>
      </c>
      <c r="BQ762" s="229" t="str">
        <f t="shared" si="187"/>
        <v/>
      </c>
      <c r="BR762" s="228" t="e">
        <f t="shared" si="201"/>
        <v>#REF!</v>
      </c>
      <c r="BS762" s="230" t="e">
        <f t="shared" si="202"/>
        <v>#REF!</v>
      </c>
    </row>
    <row r="763" spans="1:71">
      <c r="A763" s="213" t="e">
        <f>IF(ISBLANK(#REF!),"",#REF!)</f>
        <v>#REF!</v>
      </c>
      <c r="B763" s="214" t="e">
        <f>IF(ISBLANK(#REF!),"",#REF!)</f>
        <v>#REF!</v>
      </c>
      <c r="C763" s="214" t="e">
        <f>IF(ISBLANK(#REF!),"",#REF!)</f>
        <v>#REF!</v>
      </c>
      <c r="D763" s="214" t="e">
        <f>IF(ISBLANK(#REF!),"",#REF!)</f>
        <v>#REF!</v>
      </c>
      <c r="E763" s="214" t="e">
        <f>IF(ISBLANK(#REF!),"",#REF!)</f>
        <v>#REF!</v>
      </c>
      <c r="F763" s="214" t="e">
        <f>IF(ISBLANK(#REF!),"",#REF!)</f>
        <v>#REF!</v>
      </c>
      <c r="G763" s="214" t="e">
        <f>IF(ISBLANK(#REF!),"",#REF!)</f>
        <v>#REF!</v>
      </c>
      <c r="H763" s="215" t="e">
        <f>IF(ISBLANK(#REF!),"",#REF!)</f>
        <v>#REF!</v>
      </c>
      <c r="I763" s="214" t="e">
        <f>IF(ISBLANK(#REF!),"",#REF!)</f>
        <v>#REF!</v>
      </c>
      <c r="J763" s="216" t="e">
        <f>IF(ISBLANK(#REF!),"",#REF!)</f>
        <v>#REF!</v>
      </c>
      <c r="K763" s="217" t="e">
        <f>IF(ISBLANK(#REF!),"",#REF!)</f>
        <v>#REF!</v>
      </c>
      <c r="L763" s="217" t="e">
        <f>IF(ISBLANK(#REF!),"",#REF!)</f>
        <v>#REF!</v>
      </c>
      <c r="M763" s="218" t="e">
        <f>IF(ISBLANK(#REF!),"",#REF!)</f>
        <v>#REF!</v>
      </c>
      <c r="N763" s="218" t="e">
        <f>IF(ISBLANK(#REF!),"",#REF!)</f>
        <v>#REF!</v>
      </c>
      <c r="O763" s="220" t="str">
        <f>IFERROR(VLOOKUP(_xlfn.CONCAT('Team Roster - Final'!$A763," : ",'Team Roster - Final'!$BM763),'Rate Calculations'!$C$4:$G$1100,5,FALSE),"")</f>
        <v/>
      </c>
      <c r="P763" s="225">
        <f>IF(ISBLANK('Rate Calculations'!$H765),"",'Rate Calculations'!$H765)</f>
        <v>1.7500000000000002E-2</v>
      </c>
      <c r="Q763" s="220" t="str">
        <f t="shared" si="188"/>
        <v/>
      </c>
      <c r="R763" s="221">
        <f>IF(ISBLANK('Rate Calculations'!$J765),"",'Rate Calculations'!$J765)</f>
        <v>3.5000000000000003E-2</v>
      </c>
      <c r="S763" s="220" t="str">
        <f t="shared" si="189"/>
        <v/>
      </c>
      <c r="T763" s="225" t="str">
        <f>IFERROR(VLOOKUP(_xlfn.CONCAT('Team Roster - Final'!$A763," : ",'Team Roster - Final'!$BM763),'Rate Calculations'!$C$4:$S$1100,10,FALSE),"")</f>
        <v/>
      </c>
      <c r="U763" s="225" t="str">
        <f>IFERROR(VLOOKUP(_xlfn.CONCAT('Team Roster - Final'!$A763," : ",'Team Roster - Final'!$BM763),'Rate Calculations'!$C$4:$S$1100,11,FALSE),"")</f>
        <v/>
      </c>
      <c r="V763" s="222" t="str">
        <f t="shared" si="190"/>
        <v/>
      </c>
      <c r="W763" s="222" t="str">
        <f t="shared" si="191"/>
        <v/>
      </c>
      <c r="X763" s="223" t="str">
        <f>IFERROR(VLOOKUP(_xlfn.CONCAT('Team Roster - Final'!$A763," : ",'Team Roster - Final'!$BM763),'Rate Calculations'!$C$4:$S$1100,14,FALSE),"")</f>
        <v/>
      </c>
      <c r="Y763" s="222" t="str">
        <f t="shared" si="192"/>
        <v/>
      </c>
      <c r="Z763" s="222" t="str">
        <f t="shared" si="193"/>
        <v/>
      </c>
      <c r="AA763" s="224" t="str">
        <f>IFERROR(IF(#REF!="Yes",$Y763, $Y763+$Q763*0.5),"")</f>
        <v/>
      </c>
      <c r="AB763" s="224" t="str">
        <f>IFERROR(IF(#REF!="Yes",$Z763, $Z763+$S763*0.5),"")</f>
        <v/>
      </c>
      <c r="AC763" s="220" t="str">
        <f>IFERROR(VLOOKUP(_xlfn.CONCAT('Team Roster - Final'!$A763," : ",'Team Roster - Final'!$BM763),'Rate Calculations'!$C$4:$U$1100,19,FALSE),"")</f>
        <v/>
      </c>
      <c r="AD763" s="220" t="str">
        <f t="shared" si="194"/>
        <v/>
      </c>
      <c r="AE763" s="220" t="str">
        <f t="shared" si="195"/>
        <v/>
      </c>
      <c r="AF763" s="225" t="str">
        <f>IFERROR(VLOOKUP(_xlfn.CONCAT('Team Roster - Final'!$A763," : ",'Team Roster - Final'!$BM763),'Rate Calculations'!$C$4:$AB$1100,22,FALSE),"")</f>
        <v/>
      </c>
      <c r="AG763" s="225" t="str">
        <f>IFERROR(VLOOKUP(_xlfn.CONCAT('Team Roster - Final'!$A763," : ",'Team Roster - Final'!$BM763),'Rate Calculations'!$C$4:$AB$1100,23,FALSE),"")</f>
        <v/>
      </c>
      <c r="AH763" s="222" t="str">
        <f t="shared" si="196"/>
        <v/>
      </c>
      <c r="AI763" s="222" t="str">
        <f t="shared" si="197"/>
        <v/>
      </c>
      <c r="AJ763" s="223" t="str">
        <f>Table1[[#This Row],[Home Office
Net Fee %]]</f>
        <v/>
      </c>
      <c r="AK763" s="222" t="str">
        <f t="shared" si="198"/>
        <v/>
      </c>
      <c r="AL763" s="222" t="str">
        <f t="shared" si="199"/>
        <v/>
      </c>
      <c r="AM763" s="215" t="str">
        <f>IFERROR(IF(#REF!="Yes",$AK763,($AK763+$AD763*0.5)),"")</f>
        <v/>
      </c>
      <c r="AN763" s="215" t="str">
        <f>IFERROR(IF(#REF!="Yes",$AL763,($AL763+$AE763*0.5)),"")</f>
        <v/>
      </c>
      <c r="AO763" s="374" t="str">
        <f>IF(ISBLANK('Team Roster Proposed - FBR'!Q764),"",'Team Roster Proposed - FBR'!Q764)</f>
        <v/>
      </c>
      <c r="AP763" s="226" t="e">
        <f>IF(ISBLANK(#REF!),"",#REF!)</f>
        <v>#REF!</v>
      </c>
      <c r="AQ763" s="226" t="e">
        <f>IF(ISBLANK(#REF!),"",#REF!)</f>
        <v>#REF!</v>
      </c>
      <c r="AR763" s="226" t="e">
        <f>IF(ISBLANK(#REF!),"",#REF!)</f>
        <v>#REF!</v>
      </c>
      <c r="AS763" s="219" t="e">
        <f>IF(ISBLANK(#REF!),"",#REF!)</f>
        <v>#REF!</v>
      </c>
      <c r="AT763" s="219" t="e">
        <f>IF(ISBLANK(#REF!),"",#REF!)</f>
        <v>#REF!</v>
      </c>
      <c r="AU763" s="219" t="e">
        <f>IF(ISBLANK(#REF!),"",#REF!)</f>
        <v>#REF!</v>
      </c>
      <c r="AV763" s="219" t="e">
        <f>IF(ISBLANK(#REF!),"",#REF!)</f>
        <v>#REF!</v>
      </c>
      <c r="AW763" s="219" t="e">
        <f>IF(ISBLANK(#REF!),"",#REF!)</f>
        <v>#REF!</v>
      </c>
      <c r="AX763" s="219" t="e">
        <f>IF(ISBLANK(#REF!),"",#REF!)</f>
        <v>#REF!</v>
      </c>
      <c r="AY763" s="226" t="e">
        <f>IF(ISBLANK(#REF!),"",#REF!)</f>
        <v>#REF!</v>
      </c>
      <c r="AZ763" s="219" t="e">
        <f>IF(ISBLANK(#REF!),"",#REF!)</f>
        <v>#REF!</v>
      </c>
      <c r="BA763" s="219" t="e">
        <f>IF(ISBLANK(#REF!),"",#REF!)</f>
        <v>#REF!</v>
      </c>
      <c r="BB763" s="219" t="e">
        <f>IF(ISBLANK(#REF!),"",#REF!)</f>
        <v>#REF!</v>
      </c>
      <c r="BC763" s="219" t="e">
        <f>IF(ISBLANK(#REF!),"",#REF!)</f>
        <v>#REF!</v>
      </c>
      <c r="BD763" s="219" t="e">
        <f>IF(ISBLANK(#REF!),"",#REF!)</f>
        <v>#REF!</v>
      </c>
      <c r="BE763" s="219" t="e">
        <f>IF(ISBLANK(#REF!),"",#REF!)</f>
        <v>#REF!</v>
      </c>
      <c r="BF763" s="219" t="e">
        <f>IF(ISBLANK(#REF!),"",#REF!)</f>
        <v>#REF!</v>
      </c>
      <c r="BG763" s="219" t="e">
        <f>IF(ISBLANK(#REF!),"",#REF!)</f>
        <v>#REF!</v>
      </c>
      <c r="BH763" s="219" t="e">
        <f>IF(ISBLANK(#REF!),"",#REF!)</f>
        <v>#REF!</v>
      </c>
      <c r="BI763" s="219" t="e">
        <f>IF(ISBLANK(#REF!),"",#REF!)</f>
        <v>#REF!</v>
      </c>
      <c r="BJ763" s="219" t="e">
        <f>IF(ISBLANK(#REF!),"",#REF!)</f>
        <v>#REF!</v>
      </c>
      <c r="BK763" s="219" t="e">
        <f>IF(ISBLANK(#REF!),"",#REF!)</f>
        <v>#REF!</v>
      </c>
      <c r="BL763" s="219" t="e">
        <f>IF(ISBLANK(#REF!),"",#REF!)</f>
        <v>#REF!</v>
      </c>
      <c r="BM763" s="219" t="e">
        <f>IF(ISBLANK(#REF!),"",#REF!)</f>
        <v>#REF!</v>
      </c>
      <c r="BN763" s="219" t="e">
        <f>IF(ISBLANK(#REF!),"",#REF!)</f>
        <v>#REF!</v>
      </c>
      <c r="BO763" s="227" t="e">
        <f t="shared" si="200"/>
        <v>#REF!</v>
      </c>
      <c r="BP763" s="228" t="str">
        <f t="shared" si="203"/>
        <v/>
      </c>
      <c r="BQ763" s="229" t="str">
        <f t="shared" si="187"/>
        <v/>
      </c>
      <c r="BR763" s="228" t="e">
        <f t="shared" si="201"/>
        <v>#REF!</v>
      </c>
      <c r="BS763" s="230" t="e">
        <f t="shared" si="202"/>
        <v>#REF!</v>
      </c>
    </row>
    <row r="764" spans="1:71">
      <c r="A764" s="213" t="e">
        <f>IF(ISBLANK(#REF!),"",#REF!)</f>
        <v>#REF!</v>
      </c>
      <c r="B764" s="214" t="e">
        <f>IF(ISBLANK(#REF!),"",#REF!)</f>
        <v>#REF!</v>
      </c>
      <c r="C764" s="214" t="e">
        <f>IF(ISBLANK(#REF!),"",#REF!)</f>
        <v>#REF!</v>
      </c>
      <c r="D764" s="214" t="e">
        <f>IF(ISBLANK(#REF!),"",#REF!)</f>
        <v>#REF!</v>
      </c>
      <c r="E764" s="214" t="e">
        <f>IF(ISBLANK(#REF!),"",#REF!)</f>
        <v>#REF!</v>
      </c>
      <c r="F764" s="214" t="e">
        <f>IF(ISBLANK(#REF!),"",#REF!)</f>
        <v>#REF!</v>
      </c>
      <c r="G764" s="214" t="e">
        <f>IF(ISBLANK(#REF!),"",#REF!)</f>
        <v>#REF!</v>
      </c>
      <c r="H764" s="215" t="e">
        <f>IF(ISBLANK(#REF!),"",#REF!)</f>
        <v>#REF!</v>
      </c>
      <c r="I764" s="214" t="e">
        <f>IF(ISBLANK(#REF!),"",#REF!)</f>
        <v>#REF!</v>
      </c>
      <c r="J764" s="216" t="e">
        <f>IF(ISBLANK(#REF!),"",#REF!)</f>
        <v>#REF!</v>
      </c>
      <c r="K764" s="217" t="e">
        <f>IF(ISBLANK(#REF!),"",#REF!)</f>
        <v>#REF!</v>
      </c>
      <c r="L764" s="217" t="e">
        <f>IF(ISBLANK(#REF!),"",#REF!)</f>
        <v>#REF!</v>
      </c>
      <c r="M764" s="218" t="e">
        <f>IF(ISBLANK(#REF!),"",#REF!)</f>
        <v>#REF!</v>
      </c>
      <c r="N764" s="218" t="e">
        <f>IF(ISBLANK(#REF!),"",#REF!)</f>
        <v>#REF!</v>
      </c>
      <c r="O764" s="220" t="str">
        <f>IFERROR(VLOOKUP(_xlfn.CONCAT('Team Roster - Final'!$A764," : ",'Team Roster - Final'!$BM764),'Rate Calculations'!$C$4:$G$1100,5,FALSE),"")</f>
        <v/>
      </c>
      <c r="P764" s="225">
        <f>IF(ISBLANK('Rate Calculations'!$H766),"",'Rate Calculations'!$H766)</f>
        <v>1.7500000000000002E-2</v>
      </c>
      <c r="Q764" s="220" t="str">
        <f t="shared" si="188"/>
        <v/>
      </c>
      <c r="R764" s="221">
        <f>IF(ISBLANK('Rate Calculations'!$J766),"",'Rate Calculations'!$J766)</f>
        <v>3.5000000000000003E-2</v>
      </c>
      <c r="S764" s="220" t="str">
        <f t="shared" si="189"/>
        <v/>
      </c>
      <c r="T764" s="225" t="str">
        <f>IFERROR(VLOOKUP(_xlfn.CONCAT('Team Roster - Final'!$A764," : ",'Team Roster - Final'!$BM764),'Rate Calculations'!$C$4:$S$1100,10,FALSE),"")</f>
        <v/>
      </c>
      <c r="U764" s="225" t="str">
        <f>IFERROR(VLOOKUP(_xlfn.CONCAT('Team Roster - Final'!$A764," : ",'Team Roster - Final'!$BM764),'Rate Calculations'!$C$4:$S$1100,11,FALSE),"")</f>
        <v/>
      </c>
      <c r="V764" s="222" t="str">
        <f t="shared" si="190"/>
        <v/>
      </c>
      <c r="W764" s="222" t="str">
        <f t="shared" si="191"/>
        <v/>
      </c>
      <c r="X764" s="223" t="str">
        <f>IFERROR(VLOOKUP(_xlfn.CONCAT('Team Roster - Final'!$A764," : ",'Team Roster - Final'!$BM764),'Rate Calculations'!$C$4:$S$1100,14,FALSE),"")</f>
        <v/>
      </c>
      <c r="Y764" s="222" t="str">
        <f t="shared" si="192"/>
        <v/>
      </c>
      <c r="Z764" s="222" t="str">
        <f t="shared" si="193"/>
        <v/>
      </c>
      <c r="AA764" s="224" t="str">
        <f>IFERROR(IF(#REF!="Yes",$Y764, $Y764+$Q764*0.5),"")</f>
        <v/>
      </c>
      <c r="AB764" s="224" t="str">
        <f>IFERROR(IF(#REF!="Yes",$Z764, $Z764+$S764*0.5),"")</f>
        <v/>
      </c>
      <c r="AC764" s="220" t="str">
        <f>IFERROR(VLOOKUP(_xlfn.CONCAT('Team Roster - Final'!$A764," : ",'Team Roster - Final'!$BM764),'Rate Calculations'!$C$4:$U$1100,19,FALSE),"")</f>
        <v/>
      </c>
      <c r="AD764" s="220" t="str">
        <f t="shared" si="194"/>
        <v/>
      </c>
      <c r="AE764" s="220" t="str">
        <f t="shared" si="195"/>
        <v/>
      </c>
      <c r="AF764" s="225" t="str">
        <f>IFERROR(VLOOKUP(_xlfn.CONCAT('Team Roster - Final'!$A764," : ",'Team Roster - Final'!$BM764),'Rate Calculations'!$C$4:$AB$1100,22,FALSE),"")</f>
        <v/>
      </c>
      <c r="AG764" s="225" t="str">
        <f>IFERROR(VLOOKUP(_xlfn.CONCAT('Team Roster - Final'!$A764," : ",'Team Roster - Final'!$BM764),'Rate Calculations'!$C$4:$AB$1100,23,FALSE),"")</f>
        <v/>
      </c>
      <c r="AH764" s="222" t="str">
        <f t="shared" si="196"/>
        <v/>
      </c>
      <c r="AI764" s="222" t="str">
        <f t="shared" si="197"/>
        <v/>
      </c>
      <c r="AJ764" s="223" t="str">
        <f>Table1[[#This Row],[Home Office
Net Fee %]]</f>
        <v/>
      </c>
      <c r="AK764" s="222" t="str">
        <f t="shared" si="198"/>
        <v/>
      </c>
      <c r="AL764" s="222" t="str">
        <f t="shared" si="199"/>
        <v/>
      </c>
      <c r="AM764" s="215" t="str">
        <f>IFERROR(IF(#REF!="Yes",$AK764,($AK764+$AD764*0.5)),"")</f>
        <v/>
      </c>
      <c r="AN764" s="215" t="str">
        <f>IFERROR(IF(#REF!="Yes",$AL764,($AL764+$AE764*0.5)),"")</f>
        <v/>
      </c>
      <c r="AO764" s="374" t="str">
        <f>IF(ISBLANK('Team Roster Proposed - FBR'!Q765),"",'Team Roster Proposed - FBR'!Q765)</f>
        <v/>
      </c>
      <c r="AP764" s="226" t="e">
        <f>IF(ISBLANK(#REF!),"",#REF!)</f>
        <v>#REF!</v>
      </c>
      <c r="AQ764" s="226" t="e">
        <f>IF(ISBLANK(#REF!),"",#REF!)</f>
        <v>#REF!</v>
      </c>
      <c r="AR764" s="226" t="e">
        <f>IF(ISBLANK(#REF!),"",#REF!)</f>
        <v>#REF!</v>
      </c>
      <c r="AS764" s="219" t="e">
        <f>IF(ISBLANK(#REF!),"",#REF!)</f>
        <v>#REF!</v>
      </c>
      <c r="AT764" s="219" t="e">
        <f>IF(ISBLANK(#REF!),"",#REF!)</f>
        <v>#REF!</v>
      </c>
      <c r="AU764" s="219" t="e">
        <f>IF(ISBLANK(#REF!),"",#REF!)</f>
        <v>#REF!</v>
      </c>
      <c r="AV764" s="219" t="e">
        <f>IF(ISBLANK(#REF!),"",#REF!)</f>
        <v>#REF!</v>
      </c>
      <c r="AW764" s="219" t="e">
        <f>IF(ISBLANK(#REF!),"",#REF!)</f>
        <v>#REF!</v>
      </c>
      <c r="AX764" s="219" t="e">
        <f>IF(ISBLANK(#REF!),"",#REF!)</f>
        <v>#REF!</v>
      </c>
      <c r="AY764" s="226" t="e">
        <f>IF(ISBLANK(#REF!),"",#REF!)</f>
        <v>#REF!</v>
      </c>
      <c r="AZ764" s="219" t="e">
        <f>IF(ISBLANK(#REF!),"",#REF!)</f>
        <v>#REF!</v>
      </c>
      <c r="BA764" s="219" t="e">
        <f>IF(ISBLANK(#REF!),"",#REF!)</f>
        <v>#REF!</v>
      </c>
      <c r="BB764" s="219" t="e">
        <f>IF(ISBLANK(#REF!),"",#REF!)</f>
        <v>#REF!</v>
      </c>
      <c r="BC764" s="219" t="e">
        <f>IF(ISBLANK(#REF!),"",#REF!)</f>
        <v>#REF!</v>
      </c>
      <c r="BD764" s="219" t="e">
        <f>IF(ISBLANK(#REF!),"",#REF!)</f>
        <v>#REF!</v>
      </c>
      <c r="BE764" s="219" t="e">
        <f>IF(ISBLANK(#REF!),"",#REF!)</f>
        <v>#REF!</v>
      </c>
      <c r="BF764" s="219" t="e">
        <f>IF(ISBLANK(#REF!),"",#REF!)</f>
        <v>#REF!</v>
      </c>
      <c r="BG764" s="219" t="e">
        <f>IF(ISBLANK(#REF!),"",#REF!)</f>
        <v>#REF!</v>
      </c>
      <c r="BH764" s="219" t="e">
        <f>IF(ISBLANK(#REF!),"",#REF!)</f>
        <v>#REF!</v>
      </c>
      <c r="BI764" s="219" t="e">
        <f>IF(ISBLANK(#REF!),"",#REF!)</f>
        <v>#REF!</v>
      </c>
      <c r="BJ764" s="219" t="e">
        <f>IF(ISBLANK(#REF!),"",#REF!)</f>
        <v>#REF!</v>
      </c>
      <c r="BK764" s="219" t="e">
        <f>IF(ISBLANK(#REF!),"",#REF!)</f>
        <v>#REF!</v>
      </c>
      <c r="BL764" s="219" t="e">
        <f>IF(ISBLANK(#REF!),"",#REF!)</f>
        <v>#REF!</v>
      </c>
      <c r="BM764" s="219" t="e">
        <f>IF(ISBLANK(#REF!),"",#REF!)</f>
        <v>#REF!</v>
      </c>
      <c r="BN764" s="219" t="e">
        <f>IF(ISBLANK(#REF!),"",#REF!)</f>
        <v>#REF!</v>
      </c>
      <c r="BO764" s="227" t="e">
        <f t="shared" si="200"/>
        <v>#REF!</v>
      </c>
      <c r="BP764" s="228" t="str">
        <f t="shared" si="203"/>
        <v/>
      </c>
      <c r="BQ764" s="229" t="str">
        <f t="shared" si="187"/>
        <v/>
      </c>
      <c r="BR764" s="228" t="e">
        <f t="shared" si="201"/>
        <v>#REF!</v>
      </c>
      <c r="BS764" s="230" t="e">
        <f t="shared" si="202"/>
        <v>#REF!</v>
      </c>
    </row>
    <row r="765" spans="1:71">
      <c r="A765" s="213" t="e">
        <f>IF(ISBLANK(#REF!),"",#REF!)</f>
        <v>#REF!</v>
      </c>
      <c r="B765" s="214" t="e">
        <f>IF(ISBLANK(#REF!),"",#REF!)</f>
        <v>#REF!</v>
      </c>
      <c r="C765" s="214" t="e">
        <f>IF(ISBLANK(#REF!),"",#REF!)</f>
        <v>#REF!</v>
      </c>
      <c r="D765" s="214" t="e">
        <f>IF(ISBLANK(#REF!),"",#REF!)</f>
        <v>#REF!</v>
      </c>
      <c r="E765" s="214" t="e">
        <f>IF(ISBLANK(#REF!),"",#REF!)</f>
        <v>#REF!</v>
      </c>
      <c r="F765" s="214" t="e">
        <f>IF(ISBLANK(#REF!),"",#REF!)</f>
        <v>#REF!</v>
      </c>
      <c r="G765" s="214" t="e">
        <f>IF(ISBLANK(#REF!),"",#REF!)</f>
        <v>#REF!</v>
      </c>
      <c r="H765" s="215" t="e">
        <f>IF(ISBLANK(#REF!),"",#REF!)</f>
        <v>#REF!</v>
      </c>
      <c r="I765" s="214" t="e">
        <f>IF(ISBLANK(#REF!),"",#REF!)</f>
        <v>#REF!</v>
      </c>
      <c r="J765" s="216" t="e">
        <f>IF(ISBLANK(#REF!),"",#REF!)</f>
        <v>#REF!</v>
      </c>
      <c r="K765" s="217" t="e">
        <f>IF(ISBLANK(#REF!),"",#REF!)</f>
        <v>#REF!</v>
      </c>
      <c r="L765" s="217" t="e">
        <f>IF(ISBLANK(#REF!),"",#REF!)</f>
        <v>#REF!</v>
      </c>
      <c r="M765" s="218" t="e">
        <f>IF(ISBLANK(#REF!),"",#REF!)</f>
        <v>#REF!</v>
      </c>
      <c r="N765" s="218" t="e">
        <f>IF(ISBLANK(#REF!),"",#REF!)</f>
        <v>#REF!</v>
      </c>
      <c r="O765" s="220" t="str">
        <f>IFERROR(VLOOKUP(_xlfn.CONCAT('Team Roster - Final'!$A765," : ",'Team Roster - Final'!$BM765),'Rate Calculations'!$C$4:$G$1100,5,FALSE),"")</f>
        <v/>
      </c>
      <c r="P765" s="225">
        <f>IF(ISBLANK('Rate Calculations'!$H767),"",'Rate Calculations'!$H767)</f>
        <v>1.7500000000000002E-2</v>
      </c>
      <c r="Q765" s="220" t="str">
        <f t="shared" si="188"/>
        <v/>
      </c>
      <c r="R765" s="221">
        <f>IF(ISBLANK('Rate Calculations'!$J767),"",'Rate Calculations'!$J767)</f>
        <v>3.5000000000000003E-2</v>
      </c>
      <c r="S765" s="220" t="str">
        <f t="shared" si="189"/>
        <v/>
      </c>
      <c r="T765" s="225" t="str">
        <f>IFERROR(VLOOKUP(_xlfn.CONCAT('Team Roster - Final'!$A765," : ",'Team Roster - Final'!$BM765),'Rate Calculations'!$C$4:$S$1100,10,FALSE),"")</f>
        <v/>
      </c>
      <c r="U765" s="225" t="str">
        <f>IFERROR(VLOOKUP(_xlfn.CONCAT('Team Roster - Final'!$A765," : ",'Team Roster - Final'!$BM765),'Rate Calculations'!$C$4:$S$1100,11,FALSE),"")</f>
        <v/>
      </c>
      <c r="V765" s="222" t="str">
        <f t="shared" si="190"/>
        <v/>
      </c>
      <c r="W765" s="222" t="str">
        <f t="shared" si="191"/>
        <v/>
      </c>
      <c r="X765" s="223" t="str">
        <f>IFERROR(VLOOKUP(_xlfn.CONCAT('Team Roster - Final'!$A765," : ",'Team Roster - Final'!$BM765),'Rate Calculations'!$C$4:$S$1100,14,FALSE),"")</f>
        <v/>
      </c>
      <c r="Y765" s="222" t="str">
        <f t="shared" si="192"/>
        <v/>
      </c>
      <c r="Z765" s="222" t="str">
        <f t="shared" si="193"/>
        <v/>
      </c>
      <c r="AA765" s="224" t="str">
        <f>IFERROR(IF(#REF!="Yes",$Y765, $Y765+$Q765*0.5),"")</f>
        <v/>
      </c>
      <c r="AB765" s="224" t="str">
        <f>IFERROR(IF(#REF!="Yes",$Z765, $Z765+$S765*0.5),"")</f>
        <v/>
      </c>
      <c r="AC765" s="220" t="str">
        <f>IFERROR(VLOOKUP(_xlfn.CONCAT('Team Roster - Final'!$A765," : ",'Team Roster - Final'!$BM765),'Rate Calculations'!$C$4:$U$1100,19,FALSE),"")</f>
        <v/>
      </c>
      <c r="AD765" s="220" t="str">
        <f t="shared" si="194"/>
        <v/>
      </c>
      <c r="AE765" s="220" t="str">
        <f t="shared" si="195"/>
        <v/>
      </c>
      <c r="AF765" s="225" t="str">
        <f>IFERROR(VLOOKUP(_xlfn.CONCAT('Team Roster - Final'!$A765," : ",'Team Roster - Final'!$BM765),'Rate Calculations'!$C$4:$AB$1100,22,FALSE),"")</f>
        <v/>
      </c>
      <c r="AG765" s="225" t="str">
        <f>IFERROR(VLOOKUP(_xlfn.CONCAT('Team Roster - Final'!$A765," : ",'Team Roster - Final'!$BM765),'Rate Calculations'!$C$4:$AB$1100,23,FALSE),"")</f>
        <v/>
      </c>
      <c r="AH765" s="222" t="str">
        <f t="shared" si="196"/>
        <v/>
      </c>
      <c r="AI765" s="222" t="str">
        <f t="shared" si="197"/>
        <v/>
      </c>
      <c r="AJ765" s="223" t="str">
        <f>Table1[[#This Row],[Home Office
Net Fee %]]</f>
        <v/>
      </c>
      <c r="AK765" s="222" t="str">
        <f t="shared" si="198"/>
        <v/>
      </c>
      <c r="AL765" s="222" t="str">
        <f t="shared" si="199"/>
        <v/>
      </c>
      <c r="AM765" s="215" t="str">
        <f>IFERROR(IF(#REF!="Yes",$AK765,($AK765+$AD765*0.5)),"")</f>
        <v/>
      </c>
      <c r="AN765" s="215" t="str">
        <f>IFERROR(IF(#REF!="Yes",$AL765,($AL765+$AE765*0.5)),"")</f>
        <v/>
      </c>
      <c r="AO765" s="374" t="str">
        <f>IF(ISBLANK('Team Roster Proposed - FBR'!Q766),"",'Team Roster Proposed - FBR'!Q766)</f>
        <v/>
      </c>
      <c r="AP765" s="226" t="e">
        <f>IF(ISBLANK(#REF!),"",#REF!)</f>
        <v>#REF!</v>
      </c>
      <c r="AQ765" s="226" t="e">
        <f>IF(ISBLANK(#REF!),"",#REF!)</f>
        <v>#REF!</v>
      </c>
      <c r="AR765" s="226" t="e">
        <f>IF(ISBLANK(#REF!),"",#REF!)</f>
        <v>#REF!</v>
      </c>
      <c r="AS765" s="219" t="e">
        <f>IF(ISBLANK(#REF!),"",#REF!)</f>
        <v>#REF!</v>
      </c>
      <c r="AT765" s="219" t="e">
        <f>IF(ISBLANK(#REF!),"",#REF!)</f>
        <v>#REF!</v>
      </c>
      <c r="AU765" s="219" t="e">
        <f>IF(ISBLANK(#REF!),"",#REF!)</f>
        <v>#REF!</v>
      </c>
      <c r="AV765" s="219" t="e">
        <f>IF(ISBLANK(#REF!),"",#REF!)</f>
        <v>#REF!</v>
      </c>
      <c r="AW765" s="219" t="e">
        <f>IF(ISBLANK(#REF!),"",#REF!)</f>
        <v>#REF!</v>
      </c>
      <c r="AX765" s="219" t="e">
        <f>IF(ISBLANK(#REF!),"",#REF!)</f>
        <v>#REF!</v>
      </c>
      <c r="AY765" s="226" t="e">
        <f>IF(ISBLANK(#REF!),"",#REF!)</f>
        <v>#REF!</v>
      </c>
      <c r="AZ765" s="219" t="e">
        <f>IF(ISBLANK(#REF!),"",#REF!)</f>
        <v>#REF!</v>
      </c>
      <c r="BA765" s="219" t="e">
        <f>IF(ISBLANK(#REF!),"",#REF!)</f>
        <v>#REF!</v>
      </c>
      <c r="BB765" s="219" t="e">
        <f>IF(ISBLANK(#REF!),"",#REF!)</f>
        <v>#REF!</v>
      </c>
      <c r="BC765" s="219" t="e">
        <f>IF(ISBLANK(#REF!),"",#REF!)</f>
        <v>#REF!</v>
      </c>
      <c r="BD765" s="219" t="e">
        <f>IF(ISBLANK(#REF!),"",#REF!)</f>
        <v>#REF!</v>
      </c>
      <c r="BE765" s="219" t="e">
        <f>IF(ISBLANK(#REF!),"",#REF!)</f>
        <v>#REF!</v>
      </c>
      <c r="BF765" s="219" t="e">
        <f>IF(ISBLANK(#REF!),"",#REF!)</f>
        <v>#REF!</v>
      </c>
      <c r="BG765" s="219" t="e">
        <f>IF(ISBLANK(#REF!),"",#REF!)</f>
        <v>#REF!</v>
      </c>
      <c r="BH765" s="219" t="e">
        <f>IF(ISBLANK(#REF!),"",#REF!)</f>
        <v>#REF!</v>
      </c>
      <c r="BI765" s="219" t="e">
        <f>IF(ISBLANK(#REF!),"",#REF!)</f>
        <v>#REF!</v>
      </c>
      <c r="BJ765" s="219" t="e">
        <f>IF(ISBLANK(#REF!),"",#REF!)</f>
        <v>#REF!</v>
      </c>
      <c r="BK765" s="219" t="e">
        <f>IF(ISBLANK(#REF!),"",#REF!)</f>
        <v>#REF!</v>
      </c>
      <c r="BL765" s="219" t="e">
        <f>IF(ISBLANK(#REF!),"",#REF!)</f>
        <v>#REF!</v>
      </c>
      <c r="BM765" s="219" t="e">
        <f>IF(ISBLANK(#REF!),"",#REF!)</f>
        <v>#REF!</v>
      </c>
      <c r="BN765" s="219" t="e">
        <f>IF(ISBLANK(#REF!),"",#REF!)</f>
        <v>#REF!</v>
      </c>
      <c r="BO765" s="227" t="e">
        <f t="shared" si="200"/>
        <v>#REF!</v>
      </c>
      <c r="BP765" s="228" t="str">
        <f t="shared" si="203"/>
        <v/>
      </c>
      <c r="BQ765" s="229" t="str">
        <f t="shared" si="187"/>
        <v/>
      </c>
      <c r="BR765" s="228" t="e">
        <f t="shared" si="201"/>
        <v>#REF!</v>
      </c>
      <c r="BS765" s="230" t="e">
        <f t="shared" si="202"/>
        <v>#REF!</v>
      </c>
    </row>
    <row r="766" spans="1:71">
      <c r="A766" s="213" t="e">
        <f>IF(ISBLANK(#REF!),"",#REF!)</f>
        <v>#REF!</v>
      </c>
      <c r="B766" s="214" t="e">
        <f>IF(ISBLANK(#REF!),"",#REF!)</f>
        <v>#REF!</v>
      </c>
      <c r="C766" s="214" t="e">
        <f>IF(ISBLANK(#REF!),"",#REF!)</f>
        <v>#REF!</v>
      </c>
      <c r="D766" s="214" t="e">
        <f>IF(ISBLANK(#REF!),"",#REF!)</f>
        <v>#REF!</v>
      </c>
      <c r="E766" s="214" t="e">
        <f>IF(ISBLANK(#REF!),"",#REF!)</f>
        <v>#REF!</v>
      </c>
      <c r="F766" s="214" t="e">
        <f>IF(ISBLANK(#REF!),"",#REF!)</f>
        <v>#REF!</v>
      </c>
      <c r="G766" s="214" t="e">
        <f>IF(ISBLANK(#REF!),"",#REF!)</f>
        <v>#REF!</v>
      </c>
      <c r="H766" s="215" t="e">
        <f>IF(ISBLANK(#REF!),"",#REF!)</f>
        <v>#REF!</v>
      </c>
      <c r="I766" s="214" t="e">
        <f>IF(ISBLANK(#REF!),"",#REF!)</f>
        <v>#REF!</v>
      </c>
      <c r="J766" s="216" t="e">
        <f>IF(ISBLANK(#REF!),"",#REF!)</f>
        <v>#REF!</v>
      </c>
      <c r="K766" s="217" t="e">
        <f>IF(ISBLANK(#REF!),"",#REF!)</f>
        <v>#REF!</v>
      </c>
      <c r="L766" s="217" t="e">
        <f>IF(ISBLANK(#REF!),"",#REF!)</f>
        <v>#REF!</v>
      </c>
      <c r="M766" s="218" t="e">
        <f>IF(ISBLANK(#REF!),"",#REF!)</f>
        <v>#REF!</v>
      </c>
      <c r="N766" s="218" t="e">
        <f>IF(ISBLANK(#REF!),"",#REF!)</f>
        <v>#REF!</v>
      </c>
      <c r="O766" s="220" t="str">
        <f>IFERROR(VLOOKUP(_xlfn.CONCAT('Team Roster - Final'!$A766," : ",'Team Roster - Final'!$BM766),'Rate Calculations'!$C$4:$G$1100,5,FALSE),"")</f>
        <v/>
      </c>
      <c r="P766" s="225">
        <f>IF(ISBLANK('Rate Calculations'!$H768),"",'Rate Calculations'!$H768)</f>
        <v>1.7500000000000002E-2</v>
      </c>
      <c r="Q766" s="220" t="str">
        <f t="shared" si="188"/>
        <v/>
      </c>
      <c r="R766" s="221">
        <f>IF(ISBLANK('Rate Calculations'!$J768),"",'Rate Calculations'!$J768)</f>
        <v>3.5000000000000003E-2</v>
      </c>
      <c r="S766" s="220" t="str">
        <f t="shared" si="189"/>
        <v/>
      </c>
      <c r="T766" s="225" t="str">
        <f>IFERROR(VLOOKUP(_xlfn.CONCAT('Team Roster - Final'!$A766," : ",'Team Roster - Final'!$BM766),'Rate Calculations'!$C$4:$S$1100,10,FALSE),"")</f>
        <v/>
      </c>
      <c r="U766" s="225" t="str">
        <f>IFERROR(VLOOKUP(_xlfn.CONCAT('Team Roster - Final'!$A766," : ",'Team Roster - Final'!$BM766),'Rate Calculations'!$C$4:$S$1100,11,FALSE),"")</f>
        <v/>
      </c>
      <c r="V766" s="222" t="str">
        <f t="shared" si="190"/>
        <v/>
      </c>
      <c r="W766" s="222" t="str">
        <f t="shared" si="191"/>
        <v/>
      </c>
      <c r="X766" s="223" t="str">
        <f>IFERROR(VLOOKUP(_xlfn.CONCAT('Team Roster - Final'!$A766," : ",'Team Roster - Final'!$BM766),'Rate Calculations'!$C$4:$S$1100,14,FALSE),"")</f>
        <v/>
      </c>
      <c r="Y766" s="222" t="str">
        <f t="shared" si="192"/>
        <v/>
      </c>
      <c r="Z766" s="222" t="str">
        <f t="shared" si="193"/>
        <v/>
      </c>
      <c r="AA766" s="224" t="str">
        <f>IFERROR(IF(#REF!="Yes",$Y766, $Y766+$Q766*0.5),"")</f>
        <v/>
      </c>
      <c r="AB766" s="224" t="str">
        <f>IFERROR(IF(#REF!="Yes",$Z766, $Z766+$S766*0.5),"")</f>
        <v/>
      </c>
      <c r="AC766" s="220" t="str">
        <f>IFERROR(VLOOKUP(_xlfn.CONCAT('Team Roster - Final'!$A766," : ",'Team Roster - Final'!$BM766),'Rate Calculations'!$C$4:$U$1100,19,FALSE),"")</f>
        <v/>
      </c>
      <c r="AD766" s="220" t="str">
        <f t="shared" si="194"/>
        <v/>
      </c>
      <c r="AE766" s="220" t="str">
        <f t="shared" si="195"/>
        <v/>
      </c>
      <c r="AF766" s="225" t="str">
        <f>IFERROR(VLOOKUP(_xlfn.CONCAT('Team Roster - Final'!$A766," : ",'Team Roster - Final'!$BM766),'Rate Calculations'!$C$4:$AB$1100,22,FALSE),"")</f>
        <v/>
      </c>
      <c r="AG766" s="225" t="str">
        <f>IFERROR(VLOOKUP(_xlfn.CONCAT('Team Roster - Final'!$A766," : ",'Team Roster - Final'!$BM766),'Rate Calculations'!$C$4:$AB$1100,23,FALSE),"")</f>
        <v/>
      </c>
      <c r="AH766" s="222" t="str">
        <f t="shared" si="196"/>
        <v/>
      </c>
      <c r="AI766" s="222" t="str">
        <f t="shared" si="197"/>
        <v/>
      </c>
      <c r="AJ766" s="223" t="str">
        <f>Table1[[#This Row],[Home Office
Net Fee %]]</f>
        <v/>
      </c>
      <c r="AK766" s="222" t="str">
        <f t="shared" si="198"/>
        <v/>
      </c>
      <c r="AL766" s="222" t="str">
        <f t="shared" si="199"/>
        <v/>
      </c>
      <c r="AM766" s="215" t="str">
        <f>IFERROR(IF(#REF!="Yes",$AK766,($AK766+$AD766*0.5)),"")</f>
        <v/>
      </c>
      <c r="AN766" s="215" t="str">
        <f>IFERROR(IF(#REF!="Yes",$AL766,($AL766+$AE766*0.5)),"")</f>
        <v/>
      </c>
      <c r="AO766" s="374" t="str">
        <f>IF(ISBLANK('Team Roster Proposed - FBR'!Q767),"",'Team Roster Proposed - FBR'!Q767)</f>
        <v/>
      </c>
      <c r="AP766" s="226" t="e">
        <f>IF(ISBLANK(#REF!),"",#REF!)</f>
        <v>#REF!</v>
      </c>
      <c r="AQ766" s="226" t="e">
        <f>IF(ISBLANK(#REF!),"",#REF!)</f>
        <v>#REF!</v>
      </c>
      <c r="AR766" s="226" t="e">
        <f>IF(ISBLANK(#REF!),"",#REF!)</f>
        <v>#REF!</v>
      </c>
      <c r="AS766" s="219" t="e">
        <f>IF(ISBLANK(#REF!),"",#REF!)</f>
        <v>#REF!</v>
      </c>
      <c r="AT766" s="219" t="e">
        <f>IF(ISBLANK(#REF!),"",#REF!)</f>
        <v>#REF!</v>
      </c>
      <c r="AU766" s="219" t="e">
        <f>IF(ISBLANK(#REF!),"",#REF!)</f>
        <v>#REF!</v>
      </c>
      <c r="AV766" s="219" t="e">
        <f>IF(ISBLANK(#REF!),"",#REF!)</f>
        <v>#REF!</v>
      </c>
      <c r="AW766" s="219" t="e">
        <f>IF(ISBLANK(#REF!),"",#REF!)</f>
        <v>#REF!</v>
      </c>
      <c r="AX766" s="219" t="e">
        <f>IF(ISBLANK(#REF!),"",#REF!)</f>
        <v>#REF!</v>
      </c>
      <c r="AY766" s="226" t="e">
        <f>IF(ISBLANK(#REF!),"",#REF!)</f>
        <v>#REF!</v>
      </c>
      <c r="AZ766" s="219" t="e">
        <f>IF(ISBLANK(#REF!),"",#REF!)</f>
        <v>#REF!</v>
      </c>
      <c r="BA766" s="219" t="e">
        <f>IF(ISBLANK(#REF!),"",#REF!)</f>
        <v>#REF!</v>
      </c>
      <c r="BB766" s="219" t="e">
        <f>IF(ISBLANK(#REF!),"",#REF!)</f>
        <v>#REF!</v>
      </c>
      <c r="BC766" s="219" t="e">
        <f>IF(ISBLANK(#REF!),"",#REF!)</f>
        <v>#REF!</v>
      </c>
      <c r="BD766" s="219" t="e">
        <f>IF(ISBLANK(#REF!),"",#REF!)</f>
        <v>#REF!</v>
      </c>
      <c r="BE766" s="219" t="e">
        <f>IF(ISBLANK(#REF!),"",#REF!)</f>
        <v>#REF!</v>
      </c>
      <c r="BF766" s="219" t="e">
        <f>IF(ISBLANK(#REF!),"",#REF!)</f>
        <v>#REF!</v>
      </c>
      <c r="BG766" s="219" t="e">
        <f>IF(ISBLANK(#REF!),"",#REF!)</f>
        <v>#REF!</v>
      </c>
      <c r="BH766" s="219" t="e">
        <f>IF(ISBLANK(#REF!),"",#REF!)</f>
        <v>#REF!</v>
      </c>
      <c r="BI766" s="219" t="e">
        <f>IF(ISBLANK(#REF!),"",#REF!)</f>
        <v>#REF!</v>
      </c>
      <c r="BJ766" s="219" t="e">
        <f>IF(ISBLANK(#REF!),"",#REF!)</f>
        <v>#REF!</v>
      </c>
      <c r="BK766" s="219" t="e">
        <f>IF(ISBLANK(#REF!),"",#REF!)</f>
        <v>#REF!</v>
      </c>
      <c r="BL766" s="219" t="e">
        <f>IF(ISBLANK(#REF!),"",#REF!)</f>
        <v>#REF!</v>
      </c>
      <c r="BM766" s="219" t="e">
        <f>IF(ISBLANK(#REF!),"",#REF!)</f>
        <v>#REF!</v>
      </c>
      <c r="BN766" s="219" t="e">
        <f>IF(ISBLANK(#REF!),"",#REF!)</f>
        <v>#REF!</v>
      </c>
      <c r="BO766" s="227" t="e">
        <f t="shared" si="200"/>
        <v>#REF!</v>
      </c>
      <c r="BP766" s="228" t="str">
        <f t="shared" si="203"/>
        <v/>
      </c>
      <c r="BQ766" s="229" t="str">
        <f t="shared" si="187"/>
        <v/>
      </c>
      <c r="BR766" s="228" t="e">
        <f t="shared" si="201"/>
        <v>#REF!</v>
      </c>
      <c r="BS766" s="230" t="e">
        <f t="shared" si="202"/>
        <v>#REF!</v>
      </c>
    </row>
    <row r="767" spans="1:71">
      <c r="A767" s="213" t="e">
        <f>IF(ISBLANK(#REF!),"",#REF!)</f>
        <v>#REF!</v>
      </c>
      <c r="B767" s="214" t="e">
        <f>IF(ISBLANK(#REF!),"",#REF!)</f>
        <v>#REF!</v>
      </c>
      <c r="C767" s="214" t="e">
        <f>IF(ISBLANK(#REF!),"",#REF!)</f>
        <v>#REF!</v>
      </c>
      <c r="D767" s="214" t="e">
        <f>IF(ISBLANK(#REF!),"",#REF!)</f>
        <v>#REF!</v>
      </c>
      <c r="E767" s="214" t="e">
        <f>IF(ISBLANK(#REF!),"",#REF!)</f>
        <v>#REF!</v>
      </c>
      <c r="F767" s="214" t="e">
        <f>IF(ISBLANK(#REF!),"",#REF!)</f>
        <v>#REF!</v>
      </c>
      <c r="G767" s="214" t="e">
        <f>IF(ISBLANK(#REF!),"",#REF!)</f>
        <v>#REF!</v>
      </c>
      <c r="H767" s="215" t="e">
        <f>IF(ISBLANK(#REF!),"",#REF!)</f>
        <v>#REF!</v>
      </c>
      <c r="I767" s="214" t="e">
        <f>IF(ISBLANK(#REF!),"",#REF!)</f>
        <v>#REF!</v>
      </c>
      <c r="J767" s="216" t="e">
        <f>IF(ISBLANK(#REF!),"",#REF!)</f>
        <v>#REF!</v>
      </c>
      <c r="K767" s="217" t="e">
        <f>IF(ISBLANK(#REF!),"",#REF!)</f>
        <v>#REF!</v>
      </c>
      <c r="L767" s="217" t="e">
        <f>IF(ISBLANK(#REF!),"",#REF!)</f>
        <v>#REF!</v>
      </c>
      <c r="M767" s="218" t="e">
        <f>IF(ISBLANK(#REF!),"",#REF!)</f>
        <v>#REF!</v>
      </c>
      <c r="N767" s="218" t="e">
        <f>IF(ISBLANK(#REF!),"",#REF!)</f>
        <v>#REF!</v>
      </c>
      <c r="O767" s="220" t="str">
        <f>IFERROR(VLOOKUP(_xlfn.CONCAT('Team Roster - Final'!$A767," : ",'Team Roster - Final'!$BM767),'Rate Calculations'!$C$4:$G$1100,5,FALSE),"")</f>
        <v/>
      </c>
      <c r="P767" s="225">
        <f>IF(ISBLANK('Rate Calculations'!$H769),"",'Rate Calculations'!$H769)</f>
        <v>1.7500000000000002E-2</v>
      </c>
      <c r="Q767" s="220" t="str">
        <f t="shared" si="188"/>
        <v/>
      </c>
      <c r="R767" s="221">
        <f>IF(ISBLANK('Rate Calculations'!$J769),"",'Rate Calculations'!$J769)</f>
        <v>3.5000000000000003E-2</v>
      </c>
      <c r="S767" s="220" t="str">
        <f t="shared" si="189"/>
        <v/>
      </c>
      <c r="T767" s="225" t="str">
        <f>IFERROR(VLOOKUP(_xlfn.CONCAT('Team Roster - Final'!$A767," : ",'Team Roster - Final'!$BM767),'Rate Calculations'!$C$4:$S$1100,10,FALSE),"")</f>
        <v/>
      </c>
      <c r="U767" s="225" t="str">
        <f>IFERROR(VLOOKUP(_xlfn.CONCAT('Team Roster - Final'!$A767," : ",'Team Roster - Final'!$BM767),'Rate Calculations'!$C$4:$S$1100,11,FALSE),"")</f>
        <v/>
      </c>
      <c r="V767" s="222" t="str">
        <f t="shared" si="190"/>
        <v/>
      </c>
      <c r="W767" s="222" t="str">
        <f t="shared" si="191"/>
        <v/>
      </c>
      <c r="X767" s="223" t="str">
        <f>IFERROR(VLOOKUP(_xlfn.CONCAT('Team Roster - Final'!$A767," : ",'Team Roster - Final'!$BM767),'Rate Calculations'!$C$4:$S$1100,14,FALSE),"")</f>
        <v/>
      </c>
      <c r="Y767" s="222" t="str">
        <f t="shared" si="192"/>
        <v/>
      </c>
      <c r="Z767" s="222" t="str">
        <f t="shared" si="193"/>
        <v/>
      </c>
      <c r="AA767" s="224" t="str">
        <f>IFERROR(IF(#REF!="Yes",$Y767, $Y767+$Q767*0.5),"")</f>
        <v/>
      </c>
      <c r="AB767" s="224" t="str">
        <f>IFERROR(IF(#REF!="Yes",$Z767, $Z767+$S767*0.5),"")</f>
        <v/>
      </c>
      <c r="AC767" s="220" t="str">
        <f>IFERROR(VLOOKUP(_xlfn.CONCAT('Team Roster - Final'!$A767," : ",'Team Roster - Final'!$BM767),'Rate Calculations'!$C$4:$U$1100,19,FALSE),"")</f>
        <v/>
      </c>
      <c r="AD767" s="220" t="str">
        <f t="shared" si="194"/>
        <v/>
      </c>
      <c r="AE767" s="220" t="str">
        <f t="shared" si="195"/>
        <v/>
      </c>
      <c r="AF767" s="225" t="str">
        <f>IFERROR(VLOOKUP(_xlfn.CONCAT('Team Roster - Final'!$A767," : ",'Team Roster - Final'!$BM767),'Rate Calculations'!$C$4:$AB$1100,22,FALSE),"")</f>
        <v/>
      </c>
      <c r="AG767" s="225" t="str">
        <f>IFERROR(VLOOKUP(_xlfn.CONCAT('Team Roster - Final'!$A767," : ",'Team Roster - Final'!$BM767),'Rate Calculations'!$C$4:$AB$1100,23,FALSE),"")</f>
        <v/>
      </c>
      <c r="AH767" s="222" t="str">
        <f t="shared" si="196"/>
        <v/>
      </c>
      <c r="AI767" s="222" t="str">
        <f t="shared" si="197"/>
        <v/>
      </c>
      <c r="AJ767" s="223" t="str">
        <f>Table1[[#This Row],[Home Office
Net Fee %]]</f>
        <v/>
      </c>
      <c r="AK767" s="222" t="str">
        <f t="shared" si="198"/>
        <v/>
      </c>
      <c r="AL767" s="222" t="str">
        <f t="shared" si="199"/>
        <v/>
      </c>
      <c r="AM767" s="215" t="str">
        <f>IFERROR(IF(#REF!="Yes",$AK767,($AK767+$AD767*0.5)),"")</f>
        <v/>
      </c>
      <c r="AN767" s="215" t="str">
        <f>IFERROR(IF(#REF!="Yes",$AL767,($AL767+$AE767*0.5)),"")</f>
        <v/>
      </c>
      <c r="AO767" s="374" t="str">
        <f>IF(ISBLANK('Team Roster Proposed - FBR'!Q768),"",'Team Roster Proposed - FBR'!Q768)</f>
        <v/>
      </c>
      <c r="AP767" s="226" t="e">
        <f>IF(ISBLANK(#REF!),"",#REF!)</f>
        <v>#REF!</v>
      </c>
      <c r="AQ767" s="226" t="e">
        <f>IF(ISBLANK(#REF!),"",#REF!)</f>
        <v>#REF!</v>
      </c>
      <c r="AR767" s="226" t="e">
        <f>IF(ISBLANK(#REF!),"",#REF!)</f>
        <v>#REF!</v>
      </c>
      <c r="AS767" s="219" t="e">
        <f>IF(ISBLANK(#REF!),"",#REF!)</f>
        <v>#REF!</v>
      </c>
      <c r="AT767" s="219" t="e">
        <f>IF(ISBLANK(#REF!),"",#REF!)</f>
        <v>#REF!</v>
      </c>
      <c r="AU767" s="219" t="e">
        <f>IF(ISBLANK(#REF!),"",#REF!)</f>
        <v>#REF!</v>
      </c>
      <c r="AV767" s="219" t="e">
        <f>IF(ISBLANK(#REF!),"",#REF!)</f>
        <v>#REF!</v>
      </c>
      <c r="AW767" s="219" t="e">
        <f>IF(ISBLANK(#REF!),"",#REF!)</f>
        <v>#REF!</v>
      </c>
      <c r="AX767" s="219" t="e">
        <f>IF(ISBLANK(#REF!),"",#REF!)</f>
        <v>#REF!</v>
      </c>
      <c r="AY767" s="226" t="e">
        <f>IF(ISBLANK(#REF!),"",#REF!)</f>
        <v>#REF!</v>
      </c>
      <c r="AZ767" s="219" t="e">
        <f>IF(ISBLANK(#REF!),"",#REF!)</f>
        <v>#REF!</v>
      </c>
      <c r="BA767" s="219" t="e">
        <f>IF(ISBLANK(#REF!),"",#REF!)</f>
        <v>#REF!</v>
      </c>
      <c r="BB767" s="219" t="e">
        <f>IF(ISBLANK(#REF!),"",#REF!)</f>
        <v>#REF!</v>
      </c>
      <c r="BC767" s="219" t="e">
        <f>IF(ISBLANK(#REF!),"",#REF!)</f>
        <v>#REF!</v>
      </c>
      <c r="BD767" s="219" t="e">
        <f>IF(ISBLANK(#REF!),"",#REF!)</f>
        <v>#REF!</v>
      </c>
      <c r="BE767" s="219" t="e">
        <f>IF(ISBLANK(#REF!),"",#REF!)</f>
        <v>#REF!</v>
      </c>
      <c r="BF767" s="219" t="e">
        <f>IF(ISBLANK(#REF!),"",#REF!)</f>
        <v>#REF!</v>
      </c>
      <c r="BG767" s="219" t="e">
        <f>IF(ISBLANK(#REF!),"",#REF!)</f>
        <v>#REF!</v>
      </c>
      <c r="BH767" s="219" t="e">
        <f>IF(ISBLANK(#REF!),"",#REF!)</f>
        <v>#REF!</v>
      </c>
      <c r="BI767" s="219" t="e">
        <f>IF(ISBLANK(#REF!),"",#REF!)</f>
        <v>#REF!</v>
      </c>
      <c r="BJ767" s="219" t="e">
        <f>IF(ISBLANK(#REF!),"",#REF!)</f>
        <v>#REF!</v>
      </c>
      <c r="BK767" s="219" t="e">
        <f>IF(ISBLANK(#REF!),"",#REF!)</f>
        <v>#REF!</v>
      </c>
      <c r="BL767" s="219" t="e">
        <f>IF(ISBLANK(#REF!),"",#REF!)</f>
        <v>#REF!</v>
      </c>
      <c r="BM767" s="219" t="e">
        <f>IF(ISBLANK(#REF!),"",#REF!)</f>
        <v>#REF!</v>
      </c>
      <c r="BN767" s="219" t="e">
        <f>IF(ISBLANK(#REF!),"",#REF!)</f>
        <v>#REF!</v>
      </c>
      <c r="BO767" s="227" t="e">
        <f t="shared" si="200"/>
        <v>#REF!</v>
      </c>
      <c r="BP767" s="228" t="str">
        <f t="shared" si="203"/>
        <v/>
      </c>
      <c r="BQ767" s="229" t="str">
        <f t="shared" si="187"/>
        <v/>
      </c>
      <c r="BR767" s="228" t="e">
        <f t="shared" si="201"/>
        <v>#REF!</v>
      </c>
      <c r="BS767" s="230" t="e">
        <f t="shared" si="202"/>
        <v>#REF!</v>
      </c>
    </row>
    <row r="768" spans="1:71">
      <c r="A768" s="213" t="e">
        <f>IF(ISBLANK(#REF!),"",#REF!)</f>
        <v>#REF!</v>
      </c>
      <c r="B768" s="214" t="e">
        <f>IF(ISBLANK(#REF!),"",#REF!)</f>
        <v>#REF!</v>
      </c>
      <c r="C768" s="214" t="e">
        <f>IF(ISBLANK(#REF!),"",#REF!)</f>
        <v>#REF!</v>
      </c>
      <c r="D768" s="214" t="e">
        <f>IF(ISBLANK(#REF!),"",#REF!)</f>
        <v>#REF!</v>
      </c>
      <c r="E768" s="214" t="e">
        <f>IF(ISBLANK(#REF!),"",#REF!)</f>
        <v>#REF!</v>
      </c>
      <c r="F768" s="214" t="e">
        <f>IF(ISBLANK(#REF!),"",#REF!)</f>
        <v>#REF!</v>
      </c>
      <c r="G768" s="214" t="e">
        <f>IF(ISBLANK(#REF!),"",#REF!)</f>
        <v>#REF!</v>
      </c>
      <c r="H768" s="215" t="e">
        <f>IF(ISBLANK(#REF!),"",#REF!)</f>
        <v>#REF!</v>
      </c>
      <c r="I768" s="214" t="e">
        <f>IF(ISBLANK(#REF!),"",#REF!)</f>
        <v>#REF!</v>
      </c>
      <c r="J768" s="216" t="e">
        <f>IF(ISBLANK(#REF!),"",#REF!)</f>
        <v>#REF!</v>
      </c>
      <c r="K768" s="217" t="e">
        <f>IF(ISBLANK(#REF!),"",#REF!)</f>
        <v>#REF!</v>
      </c>
      <c r="L768" s="217" t="e">
        <f>IF(ISBLANK(#REF!),"",#REF!)</f>
        <v>#REF!</v>
      </c>
      <c r="M768" s="218" t="e">
        <f>IF(ISBLANK(#REF!),"",#REF!)</f>
        <v>#REF!</v>
      </c>
      <c r="N768" s="218" t="e">
        <f>IF(ISBLANK(#REF!),"",#REF!)</f>
        <v>#REF!</v>
      </c>
      <c r="O768" s="220" t="str">
        <f>IFERROR(VLOOKUP(_xlfn.CONCAT('Team Roster - Final'!$A768," : ",'Team Roster - Final'!$BM768),'Rate Calculations'!$C$4:$G$1100,5,FALSE),"")</f>
        <v/>
      </c>
      <c r="P768" s="225">
        <f>IF(ISBLANK('Rate Calculations'!$H770),"",'Rate Calculations'!$H770)</f>
        <v>1.7500000000000002E-2</v>
      </c>
      <c r="Q768" s="220" t="str">
        <f t="shared" si="188"/>
        <v/>
      </c>
      <c r="R768" s="221">
        <f>IF(ISBLANK('Rate Calculations'!$J770),"",'Rate Calculations'!$J770)</f>
        <v>3.5000000000000003E-2</v>
      </c>
      <c r="S768" s="220" t="str">
        <f t="shared" si="189"/>
        <v/>
      </c>
      <c r="T768" s="225" t="str">
        <f>IFERROR(VLOOKUP(_xlfn.CONCAT('Team Roster - Final'!$A768," : ",'Team Roster - Final'!$BM768),'Rate Calculations'!$C$4:$S$1100,10,FALSE),"")</f>
        <v/>
      </c>
      <c r="U768" s="225" t="str">
        <f>IFERROR(VLOOKUP(_xlfn.CONCAT('Team Roster - Final'!$A768," : ",'Team Roster - Final'!$BM768),'Rate Calculations'!$C$4:$S$1100,11,FALSE),"")</f>
        <v/>
      </c>
      <c r="V768" s="222" t="str">
        <f t="shared" si="190"/>
        <v/>
      </c>
      <c r="W768" s="222" t="str">
        <f t="shared" si="191"/>
        <v/>
      </c>
      <c r="X768" s="223" t="str">
        <f>IFERROR(VLOOKUP(_xlfn.CONCAT('Team Roster - Final'!$A768," : ",'Team Roster - Final'!$BM768),'Rate Calculations'!$C$4:$S$1100,14,FALSE),"")</f>
        <v/>
      </c>
      <c r="Y768" s="222" t="str">
        <f t="shared" si="192"/>
        <v/>
      </c>
      <c r="Z768" s="222" t="str">
        <f t="shared" si="193"/>
        <v/>
      </c>
      <c r="AA768" s="224" t="str">
        <f>IFERROR(IF(#REF!="Yes",$Y768, $Y768+$Q768*0.5),"")</f>
        <v/>
      </c>
      <c r="AB768" s="224" t="str">
        <f>IFERROR(IF(#REF!="Yes",$Z768, $Z768+$S768*0.5),"")</f>
        <v/>
      </c>
      <c r="AC768" s="220" t="str">
        <f>IFERROR(VLOOKUP(_xlfn.CONCAT('Team Roster - Final'!$A768," : ",'Team Roster - Final'!$BM768),'Rate Calculations'!$C$4:$U$1100,19,FALSE),"")</f>
        <v/>
      </c>
      <c r="AD768" s="220" t="str">
        <f t="shared" si="194"/>
        <v/>
      </c>
      <c r="AE768" s="220" t="str">
        <f t="shared" si="195"/>
        <v/>
      </c>
      <c r="AF768" s="225" t="str">
        <f>IFERROR(VLOOKUP(_xlfn.CONCAT('Team Roster - Final'!$A768," : ",'Team Roster - Final'!$BM768),'Rate Calculations'!$C$4:$AB$1100,22,FALSE),"")</f>
        <v/>
      </c>
      <c r="AG768" s="225" t="str">
        <f>IFERROR(VLOOKUP(_xlfn.CONCAT('Team Roster - Final'!$A768," : ",'Team Roster - Final'!$BM768),'Rate Calculations'!$C$4:$AB$1100,23,FALSE),"")</f>
        <v/>
      </c>
      <c r="AH768" s="222" t="str">
        <f t="shared" si="196"/>
        <v/>
      </c>
      <c r="AI768" s="222" t="str">
        <f t="shared" si="197"/>
        <v/>
      </c>
      <c r="AJ768" s="223" t="str">
        <f>Table1[[#This Row],[Home Office
Net Fee %]]</f>
        <v/>
      </c>
      <c r="AK768" s="222" t="str">
        <f t="shared" si="198"/>
        <v/>
      </c>
      <c r="AL768" s="222" t="str">
        <f t="shared" si="199"/>
        <v/>
      </c>
      <c r="AM768" s="215" t="str">
        <f>IFERROR(IF(#REF!="Yes",$AK768,($AK768+$AD768*0.5)),"")</f>
        <v/>
      </c>
      <c r="AN768" s="215" t="str">
        <f>IFERROR(IF(#REF!="Yes",$AL768,($AL768+$AE768*0.5)),"")</f>
        <v/>
      </c>
      <c r="AO768" s="374" t="str">
        <f>IF(ISBLANK('Team Roster Proposed - FBR'!Q769),"",'Team Roster Proposed - FBR'!Q769)</f>
        <v/>
      </c>
      <c r="AP768" s="226" t="e">
        <f>IF(ISBLANK(#REF!),"",#REF!)</f>
        <v>#REF!</v>
      </c>
      <c r="AQ768" s="226" t="e">
        <f>IF(ISBLANK(#REF!),"",#REF!)</f>
        <v>#REF!</v>
      </c>
      <c r="AR768" s="226" t="e">
        <f>IF(ISBLANK(#REF!),"",#REF!)</f>
        <v>#REF!</v>
      </c>
      <c r="AS768" s="219" t="e">
        <f>IF(ISBLANK(#REF!),"",#REF!)</f>
        <v>#REF!</v>
      </c>
      <c r="AT768" s="219" t="e">
        <f>IF(ISBLANK(#REF!),"",#REF!)</f>
        <v>#REF!</v>
      </c>
      <c r="AU768" s="219" t="e">
        <f>IF(ISBLANK(#REF!),"",#REF!)</f>
        <v>#REF!</v>
      </c>
      <c r="AV768" s="219" t="e">
        <f>IF(ISBLANK(#REF!),"",#REF!)</f>
        <v>#REF!</v>
      </c>
      <c r="AW768" s="219" t="e">
        <f>IF(ISBLANK(#REF!),"",#REF!)</f>
        <v>#REF!</v>
      </c>
      <c r="AX768" s="219" t="e">
        <f>IF(ISBLANK(#REF!),"",#REF!)</f>
        <v>#REF!</v>
      </c>
      <c r="AY768" s="226" t="e">
        <f>IF(ISBLANK(#REF!),"",#REF!)</f>
        <v>#REF!</v>
      </c>
      <c r="AZ768" s="219" t="e">
        <f>IF(ISBLANK(#REF!),"",#REF!)</f>
        <v>#REF!</v>
      </c>
      <c r="BA768" s="219" t="e">
        <f>IF(ISBLANK(#REF!),"",#REF!)</f>
        <v>#REF!</v>
      </c>
      <c r="BB768" s="219" t="e">
        <f>IF(ISBLANK(#REF!),"",#REF!)</f>
        <v>#REF!</v>
      </c>
      <c r="BC768" s="219" t="e">
        <f>IF(ISBLANK(#REF!),"",#REF!)</f>
        <v>#REF!</v>
      </c>
      <c r="BD768" s="219" t="e">
        <f>IF(ISBLANK(#REF!),"",#REF!)</f>
        <v>#REF!</v>
      </c>
      <c r="BE768" s="219" t="e">
        <f>IF(ISBLANK(#REF!),"",#REF!)</f>
        <v>#REF!</v>
      </c>
      <c r="BF768" s="219" t="e">
        <f>IF(ISBLANK(#REF!),"",#REF!)</f>
        <v>#REF!</v>
      </c>
      <c r="BG768" s="219" t="e">
        <f>IF(ISBLANK(#REF!),"",#REF!)</f>
        <v>#REF!</v>
      </c>
      <c r="BH768" s="219" t="e">
        <f>IF(ISBLANK(#REF!),"",#REF!)</f>
        <v>#REF!</v>
      </c>
      <c r="BI768" s="219" t="e">
        <f>IF(ISBLANK(#REF!),"",#REF!)</f>
        <v>#REF!</v>
      </c>
      <c r="BJ768" s="219" t="e">
        <f>IF(ISBLANK(#REF!),"",#REF!)</f>
        <v>#REF!</v>
      </c>
      <c r="BK768" s="219" t="e">
        <f>IF(ISBLANK(#REF!),"",#REF!)</f>
        <v>#REF!</v>
      </c>
      <c r="BL768" s="219" t="e">
        <f>IF(ISBLANK(#REF!),"",#REF!)</f>
        <v>#REF!</v>
      </c>
      <c r="BM768" s="219" t="e">
        <f>IF(ISBLANK(#REF!),"",#REF!)</f>
        <v>#REF!</v>
      </c>
      <c r="BN768" s="219" t="e">
        <f>IF(ISBLANK(#REF!),"",#REF!)</f>
        <v>#REF!</v>
      </c>
      <c r="BO768" s="227" t="e">
        <f t="shared" si="200"/>
        <v>#REF!</v>
      </c>
      <c r="BP768" s="228" t="str">
        <f t="shared" si="203"/>
        <v/>
      </c>
      <c r="BQ768" s="229" t="str">
        <f t="shared" si="187"/>
        <v/>
      </c>
      <c r="BR768" s="228" t="e">
        <f t="shared" si="201"/>
        <v>#REF!</v>
      </c>
      <c r="BS768" s="230" t="e">
        <f t="shared" si="202"/>
        <v>#REF!</v>
      </c>
    </row>
    <row r="769" spans="1:71">
      <c r="A769" s="213" t="e">
        <f>IF(ISBLANK(#REF!),"",#REF!)</f>
        <v>#REF!</v>
      </c>
      <c r="B769" s="214" t="e">
        <f>IF(ISBLANK(#REF!),"",#REF!)</f>
        <v>#REF!</v>
      </c>
      <c r="C769" s="214" t="e">
        <f>IF(ISBLANK(#REF!),"",#REF!)</f>
        <v>#REF!</v>
      </c>
      <c r="D769" s="214" t="e">
        <f>IF(ISBLANK(#REF!),"",#REF!)</f>
        <v>#REF!</v>
      </c>
      <c r="E769" s="214" t="e">
        <f>IF(ISBLANK(#REF!),"",#REF!)</f>
        <v>#REF!</v>
      </c>
      <c r="F769" s="214" t="e">
        <f>IF(ISBLANK(#REF!),"",#REF!)</f>
        <v>#REF!</v>
      </c>
      <c r="G769" s="214" t="e">
        <f>IF(ISBLANK(#REF!),"",#REF!)</f>
        <v>#REF!</v>
      </c>
      <c r="H769" s="215" t="e">
        <f>IF(ISBLANK(#REF!),"",#REF!)</f>
        <v>#REF!</v>
      </c>
      <c r="I769" s="214" t="e">
        <f>IF(ISBLANK(#REF!),"",#REF!)</f>
        <v>#REF!</v>
      </c>
      <c r="J769" s="216" t="e">
        <f>IF(ISBLANK(#REF!),"",#REF!)</f>
        <v>#REF!</v>
      </c>
      <c r="K769" s="217" t="e">
        <f>IF(ISBLANK(#REF!),"",#REF!)</f>
        <v>#REF!</v>
      </c>
      <c r="L769" s="217" t="e">
        <f>IF(ISBLANK(#REF!),"",#REF!)</f>
        <v>#REF!</v>
      </c>
      <c r="M769" s="218" t="e">
        <f>IF(ISBLANK(#REF!),"",#REF!)</f>
        <v>#REF!</v>
      </c>
      <c r="N769" s="218" t="e">
        <f>IF(ISBLANK(#REF!),"",#REF!)</f>
        <v>#REF!</v>
      </c>
      <c r="O769" s="220" t="str">
        <f>IFERROR(VLOOKUP(_xlfn.CONCAT('Team Roster - Final'!$A769," : ",'Team Roster - Final'!$BM769),'Rate Calculations'!$C$4:$G$1100,5,FALSE),"")</f>
        <v/>
      </c>
      <c r="P769" s="225">
        <f>IF(ISBLANK('Rate Calculations'!$H771),"",'Rate Calculations'!$H771)</f>
        <v>1.7500000000000002E-2</v>
      </c>
      <c r="Q769" s="220" t="str">
        <f t="shared" si="188"/>
        <v/>
      </c>
      <c r="R769" s="221">
        <f>IF(ISBLANK('Rate Calculations'!$J771),"",'Rate Calculations'!$J771)</f>
        <v>3.5000000000000003E-2</v>
      </c>
      <c r="S769" s="220" t="str">
        <f t="shared" si="189"/>
        <v/>
      </c>
      <c r="T769" s="225" t="str">
        <f>IFERROR(VLOOKUP(_xlfn.CONCAT('Team Roster - Final'!$A769," : ",'Team Roster - Final'!$BM769),'Rate Calculations'!$C$4:$S$1100,10,FALSE),"")</f>
        <v/>
      </c>
      <c r="U769" s="225" t="str">
        <f>IFERROR(VLOOKUP(_xlfn.CONCAT('Team Roster - Final'!$A769," : ",'Team Roster - Final'!$BM769),'Rate Calculations'!$C$4:$S$1100,11,FALSE),"")</f>
        <v/>
      </c>
      <c r="V769" s="222" t="str">
        <f t="shared" si="190"/>
        <v/>
      </c>
      <c r="W769" s="222" t="str">
        <f t="shared" si="191"/>
        <v/>
      </c>
      <c r="X769" s="223" t="str">
        <f>IFERROR(VLOOKUP(_xlfn.CONCAT('Team Roster - Final'!$A769," : ",'Team Roster - Final'!$BM769),'Rate Calculations'!$C$4:$S$1100,14,FALSE),"")</f>
        <v/>
      </c>
      <c r="Y769" s="222" t="str">
        <f t="shared" si="192"/>
        <v/>
      </c>
      <c r="Z769" s="222" t="str">
        <f t="shared" si="193"/>
        <v/>
      </c>
      <c r="AA769" s="224" t="str">
        <f>IFERROR(IF(#REF!="Yes",$Y769, $Y769+$Q769*0.5),"")</f>
        <v/>
      </c>
      <c r="AB769" s="224" t="str">
        <f>IFERROR(IF(#REF!="Yes",$Z769, $Z769+$S769*0.5),"")</f>
        <v/>
      </c>
      <c r="AC769" s="220" t="str">
        <f>IFERROR(VLOOKUP(_xlfn.CONCAT('Team Roster - Final'!$A769," : ",'Team Roster - Final'!$BM769),'Rate Calculations'!$C$4:$U$1100,19,FALSE),"")</f>
        <v/>
      </c>
      <c r="AD769" s="220" t="str">
        <f t="shared" si="194"/>
        <v/>
      </c>
      <c r="AE769" s="220" t="str">
        <f t="shared" si="195"/>
        <v/>
      </c>
      <c r="AF769" s="225" t="str">
        <f>IFERROR(VLOOKUP(_xlfn.CONCAT('Team Roster - Final'!$A769," : ",'Team Roster - Final'!$BM769),'Rate Calculations'!$C$4:$AB$1100,22,FALSE),"")</f>
        <v/>
      </c>
      <c r="AG769" s="225" t="str">
        <f>IFERROR(VLOOKUP(_xlfn.CONCAT('Team Roster - Final'!$A769," : ",'Team Roster - Final'!$BM769),'Rate Calculations'!$C$4:$AB$1100,23,FALSE),"")</f>
        <v/>
      </c>
      <c r="AH769" s="222" t="str">
        <f t="shared" si="196"/>
        <v/>
      </c>
      <c r="AI769" s="222" t="str">
        <f t="shared" si="197"/>
        <v/>
      </c>
      <c r="AJ769" s="223" t="str">
        <f>Table1[[#This Row],[Home Office
Net Fee %]]</f>
        <v/>
      </c>
      <c r="AK769" s="222" t="str">
        <f t="shared" si="198"/>
        <v/>
      </c>
      <c r="AL769" s="222" t="str">
        <f t="shared" si="199"/>
        <v/>
      </c>
      <c r="AM769" s="215" t="str">
        <f>IFERROR(IF(#REF!="Yes",$AK769,($AK769+$AD769*0.5)),"")</f>
        <v/>
      </c>
      <c r="AN769" s="215" t="str">
        <f>IFERROR(IF(#REF!="Yes",$AL769,($AL769+$AE769*0.5)),"")</f>
        <v/>
      </c>
      <c r="AO769" s="374" t="str">
        <f>IF(ISBLANK('Team Roster Proposed - FBR'!Q770),"",'Team Roster Proposed - FBR'!Q770)</f>
        <v/>
      </c>
      <c r="AP769" s="226" t="e">
        <f>IF(ISBLANK(#REF!),"",#REF!)</f>
        <v>#REF!</v>
      </c>
      <c r="AQ769" s="226" t="e">
        <f>IF(ISBLANK(#REF!),"",#REF!)</f>
        <v>#REF!</v>
      </c>
      <c r="AR769" s="226" t="e">
        <f>IF(ISBLANK(#REF!),"",#REF!)</f>
        <v>#REF!</v>
      </c>
      <c r="AS769" s="219" t="e">
        <f>IF(ISBLANK(#REF!),"",#REF!)</f>
        <v>#REF!</v>
      </c>
      <c r="AT769" s="219" t="e">
        <f>IF(ISBLANK(#REF!),"",#REF!)</f>
        <v>#REF!</v>
      </c>
      <c r="AU769" s="219" t="e">
        <f>IF(ISBLANK(#REF!),"",#REF!)</f>
        <v>#REF!</v>
      </c>
      <c r="AV769" s="219" t="e">
        <f>IF(ISBLANK(#REF!),"",#REF!)</f>
        <v>#REF!</v>
      </c>
      <c r="AW769" s="219" t="e">
        <f>IF(ISBLANK(#REF!),"",#REF!)</f>
        <v>#REF!</v>
      </c>
      <c r="AX769" s="219" t="e">
        <f>IF(ISBLANK(#REF!),"",#REF!)</f>
        <v>#REF!</v>
      </c>
      <c r="AY769" s="226" t="e">
        <f>IF(ISBLANK(#REF!),"",#REF!)</f>
        <v>#REF!</v>
      </c>
      <c r="AZ769" s="219" t="e">
        <f>IF(ISBLANK(#REF!),"",#REF!)</f>
        <v>#REF!</v>
      </c>
      <c r="BA769" s="219" t="e">
        <f>IF(ISBLANK(#REF!),"",#REF!)</f>
        <v>#REF!</v>
      </c>
      <c r="BB769" s="219" t="e">
        <f>IF(ISBLANK(#REF!),"",#REF!)</f>
        <v>#REF!</v>
      </c>
      <c r="BC769" s="219" t="e">
        <f>IF(ISBLANK(#REF!),"",#REF!)</f>
        <v>#REF!</v>
      </c>
      <c r="BD769" s="219" t="e">
        <f>IF(ISBLANK(#REF!),"",#REF!)</f>
        <v>#REF!</v>
      </c>
      <c r="BE769" s="219" t="e">
        <f>IF(ISBLANK(#REF!),"",#REF!)</f>
        <v>#REF!</v>
      </c>
      <c r="BF769" s="219" t="e">
        <f>IF(ISBLANK(#REF!),"",#REF!)</f>
        <v>#REF!</v>
      </c>
      <c r="BG769" s="219" t="e">
        <f>IF(ISBLANK(#REF!),"",#REF!)</f>
        <v>#REF!</v>
      </c>
      <c r="BH769" s="219" t="e">
        <f>IF(ISBLANK(#REF!),"",#REF!)</f>
        <v>#REF!</v>
      </c>
      <c r="BI769" s="219" t="e">
        <f>IF(ISBLANK(#REF!),"",#REF!)</f>
        <v>#REF!</v>
      </c>
      <c r="BJ769" s="219" t="e">
        <f>IF(ISBLANK(#REF!),"",#REF!)</f>
        <v>#REF!</v>
      </c>
      <c r="BK769" s="219" t="e">
        <f>IF(ISBLANK(#REF!),"",#REF!)</f>
        <v>#REF!</v>
      </c>
      <c r="BL769" s="219" t="e">
        <f>IF(ISBLANK(#REF!),"",#REF!)</f>
        <v>#REF!</v>
      </c>
      <c r="BM769" s="219" t="e">
        <f>IF(ISBLANK(#REF!),"",#REF!)</f>
        <v>#REF!</v>
      </c>
      <c r="BN769" s="219" t="e">
        <f>IF(ISBLANK(#REF!),"",#REF!)</f>
        <v>#REF!</v>
      </c>
      <c r="BO769" s="227" t="e">
        <f t="shared" si="200"/>
        <v>#REF!</v>
      </c>
      <c r="BP769" s="228" t="str">
        <f t="shared" si="203"/>
        <v/>
      </c>
      <c r="BQ769" s="229" t="str">
        <f t="shared" si="187"/>
        <v/>
      </c>
      <c r="BR769" s="228" t="e">
        <f t="shared" si="201"/>
        <v>#REF!</v>
      </c>
      <c r="BS769" s="230" t="e">
        <f t="shared" si="202"/>
        <v>#REF!</v>
      </c>
    </row>
    <row r="770" spans="1:71">
      <c r="A770" s="213" t="e">
        <f>IF(ISBLANK(#REF!),"",#REF!)</f>
        <v>#REF!</v>
      </c>
      <c r="B770" s="214" t="e">
        <f>IF(ISBLANK(#REF!),"",#REF!)</f>
        <v>#REF!</v>
      </c>
      <c r="C770" s="214" t="e">
        <f>IF(ISBLANK(#REF!),"",#REF!)</f>
        <v>#REF!</v>
      </c>
      <c r="D770" s="214" t="e">
        <f>IF(ISBLANK(#REF!),"",#REF!)</f>
        <v>#REF!</v>
      </c>
      <c r="E770" s="214" t="e">
        <f>IF(ISBLANK(#REF!),"",#REF!)</f>
        <v>#REF!</v>
      </c>
      <c r="F770" s="214" t="e">
        <f>IF(ISBLANK(#REF!),"",#REF!)</f>
        <v>#REF!</v>
      </c>
      <c r="G770" s="214" t="e">
        <f>IF(ISBLANK(#REF!),"",#REF!)</f>
        <v>#REF!</v>
      </c>
      <c r="H770" s="215" t="e">
        <f>IF(ISBLANK(#REF!),"",#REF!)</f>
        <v>#REF!</v>
      </c>
      <c r="I770" s="214" t="e">
        <f>IF(ISBLANK(#REF!),"",#REF!)</f>
        <v>#REF!</v>
      </c>
      <c r="J770" s="216" t="e">
        <f>IF(ISBLANK(#REF!),"",#REF!)</f>
        <v>#REF!</v>
      </c>
      <c r="K770" s="217" t="e">
        <f>IF(ISBLANK(#REF!),"",#REF!)</f>
        <v>#REF!</v>
      </c>
      <c r="L770" s="217" t="e">
        <f>IF(ISBLANK(#REF!),"",#REF!)</f>
        <v>#REF!</v>
      </c>
      <c r="M770" s="218" t="e">
        <f>IF(ISBLANK(#REF!),"",#REF!)</f>
        <v>#REF!</v>
      </c>
      <c r="N770" s="218" t="e">
        <f>IF(ISBLANK(#REF!),"",#REF!)</f>
        <v>#REF!</v>
      </c>
      <c r="O770" s="220" t="str">
        <f>IFERROR(VLOOKUP(_xlfn.CONCAT('Team Roster - Final'!$A770," : ",'Team Roster - Final'!$BM770),'Rate Calculations'!$C$4:$G$1100,5,FALSE),"")</f>
        <v/>
      </c>
      <c r="P770" s="225">
        <f>IF(ISBLANK('Rate Calculations'!$H772),"",'Rate Calculations'!$H772)</f>
        <v>1.7500000000000002E-2</v>
      </c>
      <c r="Q770" s="220" t="str">
        <f t="shared" si="188"/>
        <v/>
      </c>
      <c r="R770" s="221">
        <f>IF(ISBLANK('Rate Calculations'!$J772),"",'Rate Calculations'!$J772)</f>
        <v>3.5000000000000003E-2</v>
      </c>
      <c r="S770" s="220" t="str">
        <f t="shared" si="189"/>
        <v/>
      </c>
      <c r="T770" s="225" t="str">
        <f>IFERROR(VLOOKUP(_xlfn.CONCAT('Team Roster - Final'!$A770," : ",'Team Roster - Final'!$BM770),'Rate Calculations'!$C$4:$S$1100,10,FALSE),"")</f>
        <v/>
      </c>
      <c r="U770" s="225" t="str">
        <f>IFERROR(VLOOKUP(_xlfn.CONCAT('Team Roster - Final'!$A770," : ",'Team Roster - Final'!$BM770),'Rate Calculations'!$C$4:$S$1100,11,FALSE),"")</f>
        <v/>
      </c>
      <c r="V770" s="222" t="str">
        <f t="shared" si="190"/>
        <v/>
      </c>
      <c r="W770" s="222" t="str">
        <f t="shared" si="191"/>
        <v/>
      </c>
      <c r="X770" s="223" t="str">
        <f>IFERROR(VLOOKUP(_xlfn.CONCAT('Team Roster - Final'!$A770," : ",'Team Roster - Final'!$BM770),'Rate Calculations'!$C$4:$S$1100,14,FALSE),"")</f>
        <v/>
      </c>
      <c r="Y770" s="222" t="str">
        <f t="shared" si="192"/>
        <v/>
      </c>
      <c r="Z770" s="222" t="str">
        <f t="shared" si="193"/>
        <v/>
      </c>
      <c r="AA770" s="224" t="str">
        <f>IFERROR(IF(#REF!="Yes",$Y770, $Y770+$Q770*0.5),"")</f>
        <v/>
      </c>
      <c r="AB770" s="224" t="str">
        <f>IFERROR(IF(#REF!="Yes",$Z770, $Z770+$S770*0.5),"")</f>
        <v/>
      </c>
      <c r="AC770" s="220" t="str">
        <f>IFERROR(VLOOKUP(_xlfn.CONCAT('Team Roster - Final'!$A770," : ",'Team Roster - Final'!$BM770),'Rate Calculations'!$C$4:$U$1100,19,FALSE),"")</f>
        <v/>
      </c>
      <c r="AD770" s="220" t="str">
        <f t="shared" si="194"/>
        <v/>
      </c>
      <c r="AE770" s="220" t="str">
        <f t="shared" si="195"/>
        <v/>
      </c>
      <c r="AF770" s="225" t="str">
        <f>IFERROR(VLOOKUP(_xlfn.CONCAT('Team Roster - Final'!$A770," : ",'Team Roster - Final'!$BM770),'Rate Calculations'!$C$4:$AB$1100,22,FALSE),"")</f>
        <v/>
      </c>
      <c r="AG770" s="225" t="str">
        <f>IFERROR(VLOOKUP(_xlfn.CONCAT('Team Roster - Final'!$A770," : ",'Team Roster - Final'!$BM770),'Rate Calculations'!$C$4:$AB$1100,23,FALSE),"")</f>
        <v/>
      </c>
      <c r="AH770" s="222" t="str">
        <f t="shared" si="196"/>
        <v/>
      </c>
      <c r="AI770" s="222" t="str">
        <f t="shared" si="197"/>
        <v/>
      </c>
      <c r="AJ770" s="223" t="str">
        <f>Table1[[#This Row],[Home Office
Net Fee %]]</f>
        <v/>
      </c>
      <c r="AK770" s="222" t="str">
        <f t="shared" si="198"/>
        <v/>
      </c>
      <c r="AL770" s="222" t="str">
        <f t="shared" si="199"/>
        <v/>
      </c>
      <c r="AM770" s="215" t="str">
        <f>IFERROR(IF(#REF!="Yes",$AK770,($AK770+$AD770*0.5)),"")</f>
        <v/>
      </c>
      <c r="AN770" s="215" t="str">
        <f>IFERROR(IF(#REF!="Yes",$AL770,($AL770+$AE770*0.5)),"")</f>
        <v/>
      </c>
      <c r="AO770" s="374" t="str">
        <f>IF(ISBLANK('Team Roster Proposed - FBR'!Q771),"",'Team Roster Proposed - FBR'!Q771)</f>
        <v/>
      </c>
      <c r="AP770" s="226" t="e">
        <f>IF(ISBLANK(#REF!),"",#REF!)</f>
        <v>#REF!</v>
      </c>
      <c r="AQ770" s="226" t="e">
        <f>IF(ISBLANK(#REF!),"",#REF!)</f>
        <v>#REF!</v>
      </c>
      <c r="AR770" s="226" t="e">
        <f>IF(ISBLANK(#REF!),"",#REF!)</f>
        <v>#REF!</v>
      </c>
      <c r="AS770" s="219" t="e">
        <f>IF(ISBLANK(#REF!),"",#REF!)</f>
        <v>#REF!</v>
      </c>
      <c r="AT770" s="219" t="e">
        <f>IF(ISBLANK(#REF!),"",#REF!)</f>
        <v>#REF!</v>
      </c>
      <c r="AU770" s="219" t="e">
        <f>IF(ISBLANK(#REF!),"",#REF!)</f>
        <v>#REF!</v>
      </c>
      <c r="AV770" s="219" t="e">
        <f>IF(ISBLANK(#REF!),"",#REF!)</f>
        <v>#REF!</v>
      </c>
      <c r="AW770" s="219" t="e">
        <f>IF(ISBLANK(#REF!),"",#REF!)</f>
        <v>#REF!</v>
      </c>
      <c r="AX770" s="219" t="e">
        <f>IF(ISBLANK(#REF!),"",#REF!)</f>
        <v>#REF!</v>
      </c>
      <c r="AY770" s="226" t="e">
        <f>IF(ISBLANK(#REF!),"",#REF!)</f>
        <v>#REF!</v>
      </c>
      <c r="AZ770" s="219" t="e">
        <f>IF(ISBLANK(#REF!),"",#REF!)</f>
        <v>#REF!</v>
      </c>
      <c r="BA770" s="219" t="e">
        <f>IF(ISBLANK(#REF!),"",#REF!)</f>
        <v>#REF!</v>
      </c>
      <c r="BB770" s="219" t="e">
        <f>IF(ISBLANK(#REF!),"",#REF!)</f>
        <v>#REF!</v>
      </c>
      <c r="BC770" s="219" t="e">
        <f>IF(ISBLANK(#REF!),"",#REF!)</f>
        <v>#REF!</v>
      </c>
      <c r="BD770" s="219" t="e">
        <f>IF(ISBLANK(#REF!),"",#REF!)</f>
        <v>#REF!</v>
      </c>
      <c r="BE770" s="219" t="e">
        <f>IF(ISBLANK(#REF!),"",#REF!)</f>
        <v>#REF!</v>
      </c>
      <c r="BF770" s="219" t="e">
        <f>IF(ISBLANK(#REF!),"",#REF!)</f>
        <v>#REF!</v>
      </c>
      <c r="BG770" s="219" t="e">
        <f>IF(ISBLANK(#REF!),"",#REF!)</f>
        <v>#REF!</v>
      </c>
      <c r="BH770" s="219" t="e">
        <f>IF(ISBLANK(#REF!),"",#REF!)</f>
        <v>#REF!</v>
      </c>
      <c r="BI770" s="219" t="e">
        <f>IF(ISBLANK(#REF!),"",#REF!)</f>
        <v>#REF!</v>
      </c>
      <c r="BJ770" s="219" t="e">
        <f>IF(ISBLANK(#REF!),"",#REF!)</f>
        <v>#REF!</v>
      </c>
      <c r="BK770" s="219" t="e">
        <f>IF(ISBLANK(#REF!),"",#REF!)</f>
        <v>#REF!</v>
      </c>
      <c r="BL770" s="219" t="e">
        <f>IF(ISBLANK(#REF!),"",#REF!)</f>
        <v>#REF!</v>
      </c>
      <c r="BM770" s="219" t="e">
        <f>IF(ISBLANK(#REF!),"",#REF!)</f>
        <v>#REF!</v>
      </c>
      <c r="BN770" s="219" t="e">
        <f>IF(ISBLANK(#REF!),"",#REF!)</f>
        <v>#REF!</v>
      </c>
      <c r="BO770" s="227" t="e">
        <f t="shared" si="200"/>
        <v>#REF!</v>
      </c>
      <c r="BP770" s="228" t="str">
        <f t="shared" si="203"/>
        <v/>
      </c>
      <c r="BQ770" s="229" t="str">
        <f t="shared" ref="BQ770:BQ833" si="204">IF(ISBLANK($BQ$2),"",$BQ$2)</f>
        <v/>
      </c>
      <c r="BR770" s="228" t="e">
        <f t="shared" si="201"/>
        <v>#REF!</v>
      </c>
      <c r="BS770" s="230" t="e">
        <f t="shared" si="202"/>
        <v>#REF!</v>
      </c>
    </row>
    <row r="771" spans="1:71">
      <c r="A771" s="213" t="e">
        <f>IF(ISBLANK(#REF!),"",#REF!)</f>
        <v>#REF!</v>
      </c>
      <c r="B771" s="214" t="e">
        <f>IF(ISBLANK(#REF!),"",#REF!)</f>
        <v>#REF!</v>
      </c>
      <c r="C771" s="214" t="e">
        <f>IF(ISBLANK(#REF!),"",#REF!)</f>
        <v>#REF!</v>
      </c>
      <c r="D771" s="214" t="e">
        <f>IF(ISBLANK(#REF!),"",#REF!)</f>
        <v>#REF!</v>
      </c>
      <c r="E771" s="214" t="e">
        <f>IF(ISBLANK(#REF!),"",#REF!)</f>
        <v>#REF!</v>
      </c>
      <c r="F771" s="214" t="e">
        <f>IF(ISBLANK(#REF!),"",#REF!)</f>
        <v>#REF!</v>
      </c>
      <c r="G771" s="214" t="e">
        <f>IF(ISBLANK(#REF!),"",#REF!)</f>
        <v>#REF!</v>
      </c>
      <c r="H771" s="215" t="e">
        <f>IF(ISBLANK(#REF!),"",#REF!)</f>
        <v>#REF!</v>
      </c>
      <c r="I771" s="214" t="e">
        <f>IF(ISBLANK(#REF!),"",#REF!)</f>
        <v>#REF!</v>
      </c>
      <c r="J771" s="216" t="e">
        <f>IF(ISBLANK(#REF!),"",#REF!)</f>
        <v>#REF!</v>
      </c>
      <c r="K771" s="217" t="e">
        <f>IF(ISBLANK(#REF!),"",#REF!)</f>
        <v>#REF!</v>
      </c>
      <c r="L771" s="217" t="e">
        <f>IF(ISBLANK(#REF!),"",#REF!)</f>
        <v>#REF!</v>
      </c>
      <c r="M771" s="218" t="e">
        <f>IF(ISBLANK(#REF!),"",#REF!)</f>
        <v>#REF!</v>
      </c>
      <c r="N771" s="218" t="e">
        <f>IF(ISBLANK(#REF!),"",#REF!)</f>
        <v>#REF!</v>
      </c>
      <c r="O771" s="220" t="str">
        <f>IFERROR(VLOOKUP(_xlfn.CONCAT('Team Roster - Final'!$A771," : ",'Team Roster - Final'!$BM771),'Rate Calculations'!$C$4:$G$1100,5,FALSE),"")</f>
        <v/>
      </c>
      <c r="P771" s="225">
        <f>IF(ISBLANK('Rate Calculations'!$H773),"",'Rate Calculations'!$H773)</f>
        <v>1.7500000000000002E-2</v>
      </c>
      <c r="Q771" s="220" t="str">
        <f t="shared" ref="Q771:Q834" si="205">IFERROR($O771*(1+$P771),"")</f>
        <v/>
      </c>
      <c r="R771" s="221">
        <f>IF(ISBLANK('Rate Calculations'!$J773),"",'Rate Calculations'!$J773)</f>
        <v>3.5000000000000003E-2</v>
      </c>
      <c r="S771" s="220" t="str">
        <f t="shared" ref="S771:S834" si="206">IFERROR($Q771*(1+$R771),"")</f>
        <v/>
      </c>
      <c r="T771" s="225" t="str">
        <f>IFERROR(VLOOKUP(_xlfn.CONCAT('Team Roster - Final'!$A771," : ",'Team Roster - Final'!$BM771),'Rate Calculations'!$C$4:$S$1100,10,FALSE),"")</f>
        <v/>
      </c>
      <c r="U771" s="225" t="str">
        <f>IFERROR(VLOOKUP(_xlfn.CONCAT('Team Roster - Final'!$A771," : ",'Team Roster - Final'!$BM771),'Rate Calculations'!$C$4:$S$1100,11,FALSE),"")</f>
        <v/>
      </c>
      <c r="V771" s="222" t="str">
        <f t="shared" ref="V771:V834" si="207">IFERROR(($Q771*$T771)+($Q771*$U771)+$Q771,"")</f>
        <v/>
      </c>
      <c r="W771" s="222" t="str">
        <f t="shared" ref="W771:W834" si="208">IFERROR(($S771*$T771)+($S771*$U771)+$S771,"")</f>
        <v/>
      </c>
      <c r="X771" s="223" t="str">
        <f>IFERROR(VLOOKUP(_xlfn.CONCAT('Team Roster - Final'!$A771," : ",'Team Roster - Final'!$BM771),'Rate Calculations'!$C$4:$S$1100,14,FALSE),"")</f>
        <v/>
      </c>
      <c r="Y771" s="222" t="str">
        <f t="shared" ref="Y771:Y834" si="209">IFERROR((IF($T771&gt;156%,($Q771+($Q771*1.56)),(($Q771+($Q771*$T771))))*$X771)+$V771,"")</f>
        <v/>
      </c>
      <c r="Z771" s="222" t="str">
        <f t="shared" ref="Z771:Z834" si="210">IFERROR((IF($T771&gt;156%,($S771+($S771*1.56)),(($S771+($S771*$T771))))*$X771)+$W771,"")</f>
        <v/>
      </c>
      <c r="AA771" s="224" t="str">
        <f>IFERROR(IF(#REF!="Yes",$Y771, $Y771+$Q771*0.5),"")</f>
        <v/>
      </c>
      <c r="AB771" s="224" t="str">
        <f>IFERROR(IF(#REF!="Yes",$Z771, $Z771+$S771*0.5),"")</f>
        <v/>
      </c>
      <c r="AC771" s="220" t="str">
        <f>IFERROR(VLOOKUP(_xlfn.CONCAT('Team Roster - Final'!$A771," : ",'Team Roster - Final'!$BM771),'Rate Calculations'!$C$4:$U$1100,19,FALSE),"")</f>
        <v/>
      </c>
      <c r="AD771" s="220" t="str">
        <f t="shared" ref="AD771:AD834" si="211">IFERROR($AC771*(1+$P771),"")</f>
        <v/>
      </c>
      <c r="AE771" s="220" t="str">
        <f t="shared" ref="AE771:AE834" si="212">IFERROR($AD771*(1+$R771),"")</f>
        <v/>
      </c>
      <c r="AF771" s="225" t="str">
        <f>IFERROR(VLOOKUP(_xlfn.CONCAT('Team Roster - Final'!$A771," : ",'Team Roster - Final'!$BM771),'Rate Calculations'!$C$4:$AB$1100,22,FALSE),"")</f>
        <v/>
      </c>
      <c r="AG771" s="225" t="str">
        <f>IFERROR(VLOOKUP(_xlfn.CONCAT('Team Roster - Final'!$A771," : ",'Team Roster - Final'!$BM771),'Rate Calculations'!$C$4:$AB$1100,23,FALSE),"")</f>
        <v/>
      </c>
      <c r="AH771" s="222" t="str">
        <f t="shared" ref="AH771:AH834" si="213">IFERROR(($AD771*$AF771)+($AD771*$AG771)+$AD771,"")</f>
        <v/>
      </c>
      <c r="AI771" s="222" t="str">
        <f t="shared" ref="AI771:AI834" si="214">IFERROR(($AE771*$AF771)+($AE771*$AG771)+$AE771,"")</f>
        <v/>
      </c>
      <c r="AJ771" s="223" t="str">
        <f>Table1[[#This Row],[Home Office
Net Fee %]]</f>
        <v/>
      </c>
      <c r="AK771" s="222" t="str">
        <f t="shared" ref="AK771:AK834" si="215">IFERROR((IF($AF771&gt;156%,($AD771+($AD771*1.56)),(($AD771+($AD771*$AF771))))*$AJ771)+$AH771,"")</f>
        <v/>
      </c>
      <c r="AL771" s="222" t="str">
        <f t="shared" ref="AL771:AL834" si="216">IFERROR((IF($AF771&gt;156%,($AE771+($AE771*1.56)),(($AE771+($AE771*$AF771))))*$AJ771)+$AI771,"")</f>
        <v/>
      </c>
      <c r="AM771" s="215" t="str">
        <f>IFERROR(IF(#REF!="Yes",$AK771,($AK771+$AD771*0.5)),"")</f>
        <v/>
      </c>
      <c r="AN771" s="215" t="str">
        <f>IFERROR(IF(#REF!="Yes",$AL771,($AL771+$AE771*0.5)),"")</f>
        <v/>
      </c>
      <c r="AO771" s="374" t="str">
        <f>IF(ISBLANK('Team Roster Proposed - FBR'!Q772),"",'Team Roster Proposed - FBR'!Q772)</f>
        <v/>
      </c>
      <c r="AP771" s="226" t="e">
        <f>IF(ISBLANK(#REF!),"",#REF!)</f>
        <v>#REF!</v>
      </c>
      <c r="AQ771" s="226" t="e">
        <f>IF(ISBLANK(#REF!),"",#REF!)</f>
        <v>#REF!</v>
      </c>
      <c r="AR771" s="226" t="e">
        <f>IF(ISBLANK(#REF!),"",#REF!)</f>
        <v>#REF!</v>
      </c>
      <c r="AS771" s="219" t="e">
        <f>IF(ISBLANK(#REF!),"",#REF!)</f>
        <v>#REF!</v>
      </c>
      <c r="AT771" s="219" t="e">
        <f>IF(ISBLANK(#REF!),"",#REF!)</f>
        <v>#REF!</v>
      </c>
      <c r="AU771" s="219" t="e">
        <f>IF(ISBLANK(#REF!),"",#REF!)</f>
        <v>#REF!</v>
      </c>
      <c r="AV771" s="219" t="e">
        <f>IF(ISBLANK(#REF!),"",#REF!)</f>
        <v>#REF!</v>
      </c>
      <c r="AW771" s="219" t="e">
        <f>IF(ISBLANK(#REF!),"",#REF!)</f>
        <v>#REF!</v>
      </c>
      <c r="AX771" s="219" t="e">
        <f>IF(ISBLANK(#REF!),"",#REF!)</f>
        <v>#REF!</v>
      </c>
      <c r="AY771" s="226" t="e">
        <f>IF(ISBLANK(#REF!),"",#REF!)</f>
        <v>#REF!</v>
      </c>
      <c r="AZ771" s="219" t="e">
        <f>IF(ISBLANK(#REF!),"",#REF!)</f>
        <v>#REF!</v>
      </c>
      <c r="BA771" s="219" t="e">
        <f>IF(ISBLANK(#REF!),"",#REF!)</f>
        <v>#REF!</v>
      </c>
      <c r="BB771" s="219" t="e">
        <f>IF(ISBLANK(#REF!),"",#REF!)</f>
        <v>#REF!</v>
      </c>
      <c r="BC771" s="219" t="e">
        <f>IF(ISBLANK(#REF!),"",#REF!)</f>
        <v>#REF!</v>
      </c>
      <c r="BD771" s="219" t="e">
        <f>IF(ISBLANK(#REF!),"",#REF!)</f>
        <v>#REF!</v>
      </c>
      <c r="BE771" s="219" t="e">
        <f>IF(ISBLANK(#REF!),"",#REF!)</f>
        <v>#REF!</v>
      </c>
      <c r="BF771" s="219" t="e">
        <f>IF(ISBLANK(#REF!),"",#REF!)</f>
        <v>#REF!</v>
      </c>
      <c r="BG771" s="219" t="e">
        <f>IF(ISBLANK(#REF!),"",#REF!)</f>
        <v>#REF!</v>
      </c>
      <c r="BH771" s="219" t="e">
        <f>IF(ISBLANK(#REF!),"",#REF!)</f>
        <v>#REF!</v>
      </c>
      <c r="BI771" s="219" t="e">
        <f>IF(ISBLANK(#REF!),"",#REF!)</f>
        <v>#REF!</v>
      </c>
      <c r="BJ771" s="219" t="e">
        <f>IF(ISBLANK(#REF!),"",#REF!)</f>
        <v>#REF!</v>
      </c>
      <c r="BK771" s="219" t="e">
        <f>IF(ISBLANK(#REF!),"",#REF!)</f>
        <v>#REF!</v>
      </c>
      <c r="BL771" s="219" t="e">
        <f>IF(ISBLANK(#REF!),"",#REF!)</f>
        <v>#REF!</v>
      </c>
      <c r="BM771" s="219" t="e">
        <f>IF(ISBLANK(#REF!),"",#REF!)</f>
        <v>#REF!</v>
      </c>
      <c r="BN771" s="219" t="e">
        <f>IF(ISBLANK(#REF!),"",#REF!)</f>
        <v>#REF!</v>
      </c>
      <c r="BO771" s="227" t="e">
        <f t="shared" ref="BO771:BO834" si="217">IF($A771="","",$BO$2)</f>
        <v>#REF!</v>
      </c>
      <c r="BP771" s="228" t="str">
        <f t="shared" si="203"/>
        <v/>
      </c>
      <c r="BQ771" s="229" t="str">
        <f t="shared" si="204"/>
        <v/>
      </c>
      <c r="BR771" s="228" t="e">
        <f t="shared" ref="BR771:BR834" si="218">IF($A771="","",$BR$2)</f>
        <v>#REF!</v>
      </c>
      <c r="BS771" s="230" t="e">
        <f t="shared" ref="BS771:BS834" si="219">IF($A771="","",$BS$2)</f>
        <v>#REF!</v>
      </c>
    </row>
    <row r="772" spans="1:71">
      <c r="A772" s="213" t="e">
        <f>IF(ISBLANK(#REF!),"",#REF!)</f>
        <v>#REF!</v>
      </c>
      <c r="B772" s="214" t="e">
        <f>IF(ISBLANK(#REF!),"",#REF!)</f>
        <v>#REF!</v>
      </c>
      <c r="C772" s="214" t="e">
        <f>IF(ISBLANK(#REF!),"",#REF!)</f>
        <v>#REF!</v>
      </c>
      <c r="D772" s="214" t="e">
        <f>IF(ISBLANK(#REF!),"",#REF!)</f>
        <v>#REF!</v>
      </c>
      <c r="E772" s="214" t="e">
        <f>IF(ISBLANK(#REF!),"",#REF!)</f>
        <v>#REF!</v>
      </c>
      <c r="F772" s="214" t="e">
        <f>IF(ISBLANK(#REF!),"",#REF!)</f>
        <v>#REF!</v>
      </c>
      <c r="G772" s="214" t="e">
        <f>IF(ISBLANK(#REF!),"",#REF!)</f>
        <v>#REF!</v>
      </c>
      <c r="H772" s="215" t="e">
        <f>IF(ISBLANK(#REF!),"",#REF!)</f>
        <v>#REF!</v>
      </c>
      <c r="I772" s="214" t="e">
        <f>IF(ISBLANK(#REF!),"",#REF!)</f>
        <v>#REF!</v>
      </c>
      <c r="J772" s="216" t="e">
        <f>IF(ISBLANK(#REF!),"",#REF!)</f>
        <v>#REF!</v>
      </c>
      <c r="K772" s="217" t="e">
        <f>IF(ISBLANK(#REF!),"",#REF!)</f>
        <v>#REF!</v>
      </c>
      <c r="L772" s="217" t="e">
        <f>IF(ISBLANK(#REF!),"",#REF!)</f>
        <v>#REF!</v>
      </c>
      <c r="M772" s="218" t="e">
        <f>IF(ISBLANK(#REF!),"",#REF!)</f>
        <v>#REF!</v>
      </c>
      <c r="N772" s="218" t="e">
        <f>IF(ISBLANK(#REF!),"",#REF!)</f>
        <v>#REF!</v>
      </c>
      <c r="O772" s="220" t="str">
        <f>IFERROR(VLOOKUP(_xlfn.CONCAT('Team Roster - Final'!$A772," : ",'Team Roster - Final'!$BM772),'Rate Calculations'!$C$4:$G$1100,5,FALSE),"")</f>
        <v/>
      </c>
      <c r="P772" s="225">
        <f>IF(ISBLANK('Rate Calculations'!$H774),"",'Rate Calculations'!$H774)</f>
        <v>1.7500000000000002E-2</v>
      </c>
      <c r="Q772" s="220" t="str">
        <f t="shared" si="205"/>
        <v/>
      </c>
      <c r="R772" s="221">
        <f>IF(ISBLANK('Rate Calculations'!$J774),"",'Rate Calculations'!$J774)</f>
        <v>3.5000000000000003E-2</v>
      </c>
      <c r="S772" s="220" t="str">
        <f t="shared" si="206"/>
        <v/>
      </c>
      <c r="T772" s="225" t="str">
        <f>IFERROR(VLOOKUP(_xlfn.CONCAT('Team Roster - Final'!$A772," : ",'Team Roster - Final'!$BM772),'Rate Calculations'!$C$4:$S$1100,10,FALSE),"")</f>
        <v/>
      </c>
      <c r="U772" s="225" t="str">
        <f>IFERROR(VLOOKUP(_xlfn.CONCAT('Team Roster - Final'!$A772," : ",'Team Roster - Final'!$BM772),'Rate Calculations'!$C$4:$S$1100,11,FALSE),"")</f>
        <v/>
      </c>
      <c r="V772" s="222" t="str">
        <f t="shared" si="207"/>
        <v/>
      </c>
      <c r="W772" s="222" t="str">
        <f t="shared" si="208"/>
        <v/>
      </c>
      <c r="X772" s="223" t="str">
        <f>IFERROR(VLOOKUP(_xlfn.CONCAT('Team Roster - Final'!$A772," : ",'Team Roster - Final'!$BM772),'Rate Calculations'!$C$4:$S$1100,14,FALSE),"")</f>
        <v/>
      </c>
      <c r="Y772" s="222" t="str">
        <f t="shared" si="209"/>
        <v/>
      </c>
      <c r="Z772" s="222" t="str">
        <f t="shared" si="210"/>
        <v/>
      </c>
      <c r="AA772" s="224" t="str">
        <f>IFERROR(IF(#REF!="Yes",$Y772, $Y772+$Q772*0.5),"")</f>
        <v/>
      </c>
      <c r="AB772" s="224" t="str">
        <f>IFERROR(IF(#REF!="Yes",$Z772, $Z772+$S772*0.5),"")</f>
        <v/>
      </c>
      <c r="AC772" s="220" t="str">
        <f>IFERROR(VLOOKUP(_xlfn.CONCAT('Team Roster - Final'!$A772," : ",'Team Roster - Final'!$BM772),'Rate Calculations'!$C$4:$U$1100,19,FALSE),"")</f>
        <v/>
      </c>
      <c r="AD772" s="220" t="str">
        <f t="shared" si="211"/>
        <v/>
      </c>
      <c r="AE772" s="220" t="str">
        <f t="shared" si="212"/>
        <v/>
      </c>
      <c r="AF772" s="225" t="str">
        <f>IFERROR(VLOOKUP(_xlfn.CONCAT('Team Roster - Final'!$A772," : ",'Team Roster - Final'!$BM772),'Rate Calculations'!$C$4:$AB$1100,22,FALSE),"")</f>
        <v/>
      </c>
      <c r="AG772" s="225" t="str">
        <f>IFERROR(VLOOKUP(_xlfn.CONCAT('Team Roster - Final'!$A772," : ",'Team Roster - Final'!$BM772),'Rate Calculations'!$C$4:$AB$1100,23,FALSE),"")</f>
        <v/>
      </c>
      <c r="AH772" s="222" t="str">
        <f t="shared" si="213"/>
        <v/>
      </c>
      <c r="AI772" s="222" t="str">
        <f t="shared" si="214"/>
        <v/>
      </c>
      <c r="AJ772" s="223" t="str">
        <f>Table1[[#This Row],[Home Office
Net Fee %]]</f>
        <v/>
      </c>
      <c r="AK772" s="222" t="str">
        <f t="shared" si="215"/>
        <v/>
      </c>
      <c r="AL772" s="222" t="str">
        <f t="shared" si="216"/>
        <v/>
      </c>
      <c r="AM772" s="215" t="str">
        <f>IFERROR(IF(#REF!="Yes",$AK772,($AK772+$AD772*0.5)),"")</f>
        <v/>
      </c>
      <c r="AN772" s="215" t="str">
        <f>IFERROR(IF(#REF!="Yes",$AL772,($AL772+$AE772*0.5)),"")</f>
        <v/>
      </c>
      <c r="AO772" s="374" t="str">
        <f>IF(ISBLANK('Team Roster Proposed - FBR'!Q773),"",'Team Roster Proposed - FBR'!Q773)</f>
        <v/>
      </c>
      <c r="AP772" s="226" t="e">
        <f>IF(ISBLANK(#REF!),"",#REF!)</f>
        <v>#REF!</v>
      </c>
      <c r="AQ772" s="226" t="e">
        <f>IF(ISBLANK(#REF!),"",#REF!)</f>
        <v>#REF!</v>
      </c>
      <c r="AR772" s="226" t="e">
        <f>IF(ISBLANK(#REF!),"",#REF!)</f>
        <v>#REF!</v>
      </c>
      <c r="AS772" s="219" t="e">
        <f>IF(ISBLANK(#REF!),"",#REF!)</f>
        <v>#REF!</v>
      </c>
      <c r="AT772" s="219" t="e">
        <f>IF(ISBLANK(#REF!),"",#REF!)</f>
        <v>#REF!</v>
      </c>
      <c r="AU772" s="219" t="e">
        <f>IF(ISBLANK(#REF!),"",#REF!)</f>
        <v>#REF!</v>
      </c>
      <c r="AV772" s="219" t="e">
        <f>IF(ISBLANK(#REF!),"",#REF!)</f>
        <v>#REF!</v>
      </c>
      <c r="AW772" s="219" t="e">
        <f>IF(ISBLANK(#REF!),"",#REF!)</f>
        <v>#REF!</v>
      </c>
      <c r="AX772" s="219" t="e">
        <f>IF(ISBLANK(#REF!),"",#REF!)</f>
        <v>#REF!</v>
      </c>
      <c r="AY772" s="226" t="e">
        <f>IF(ISBLANK(#REF!),"",#REF!)</f>
        <v>#REF!</v>
      </c>
      <c r="AZ772" s="219" t="e">
        <f>IF(ISBLANK(#REF!),"",#REF!)</f>
        <v>#REF!</v>
      </c>
      <c r="BA772" s="219" t="e">
        <f>IF(ISBLANK(#REF!),"",#REF!)</f>
        <v>#REF!</v>
      </c>
      <c r="BB772" s="219" t="e">
        <f>IF(ISBLANK(#REF!),"",#REF!)</f>
        <v>#REF!</v>
      </c>
      <c r="BC772" s="219" t="e">
        <f>IF(ISBLANK(#REF!),"",#REF!)</f>
        <v>#REF!</v>
      </c>
      <c r="BD772" s="219" t="e">
        <f>IF(ISBLANK(#REF!),"",#REF!)</f>
        <v>#REF!</v>
      </c>
      <c r="BE772" s="219" t="e">
        <f>IF(ISBLANK(#REF!),"",#REF!)</f>
        <v>#REF!</v>
      </c>
      <c r="BF772" s="219" t="e">
        <f>IF(ISBLANK(#REF!),"",#REF!)</f>
        <v>#REF!</v>
      </c>
      <c r="BG772" s="219" t="e">
        <f>IF(ISBLANK(#REF!),"",#REF!)</f>
        <v>#REF!</v>
      </c>
      <c r="BH772" s="219" t="e">
        <f>IF(ISBLANK(#REF!),"",#REF!)</f>
        <v>#REF!</v>
      </c>
      <c r="BI772" s="219" t="e">
        <f>IF(ISBLANK(#REF!),"",#REF!)</f>
        <v>#REF!</v>
      </c>
      <c r="BJ772" s="219" t="e">
        <f>IF(ISBLANK(#REF!),"",#REF!)</f>
        <v>#REF!</v>
      </c>
      <c r="BK772" s="219" t="e">
        <f>IF(ISBLANK(#REF!),"",#REF!)</f>
        <v>#REF!</v>
      </c>
      <c r="BL772" s="219" t="e">
        <f>IF(ISBLANK(#REF!),"",#REF!)</f>
        <v>#REF!</v>
      </c>
      <c r="BM772" s="219" t="e">
        <f>IF(ISBLANK(#REF!),"",#REF!)</f>
        <v>#REF!</v>
      </c>
      <c r="BN772" s="219" t="e">
        <f>IF(ISBLANK(#REF!),"",#REF!)</f>
        <v>#REF!</v>
      </c>
      <c r="BO772" s="227" t="e">
        <f t="shared" si="217"/>
        <v>#REF!</v>
      </c>
      <c r="BP772" s="228" t="str">
        <f t="shared" ref="BP772:BP835" si="220">IF(ISBLANK($BP$2),"",$BP$2)</f>
        <v/>
      </c>
      <c r="BQ772" s="229" t="str">
        <f t="shared" si="204"/>
        <v/>
      </c>
      <c r="BR772" s="228" t="e">
        <f t="shared" si="218"/>
        <v>#REF!</v>
      </c>
      <c r="BS772" s="230" t="e">
        <f t="shared" si="219"/>
        <v>#REF!</v>
      </c>
    </row>
    <row r="773" spans="1:71">
      <c r="A773" s="213" t="e">
        <f>IF(ISBLANK(#REF!),"",#REF!)</f>
        <v>#REF!</v>
      </c>
      <c r="B773" s="214" t="e">
        <f>IF(ISBLANK(#REF!),"",#REF!)</f>
        <v>#REF!</v>
      </c>
      <c r="C773" s="214" t="e">
        <f>IF(ISBLANK(#REF!),"",#REF!)</f>
        <v>#REF!</v>
      </c>
      <c r="D773" s="214" t="e">
        <f>IF(ISBLANK(#REF!),"",#REF!)</f>
        <v>#REF!</v>
      </c>
      <c r="E773" s="214" t="e">
        <f>IF(ISBLANK(#REF!),"",#REF!)</f>
        <v>#REF!</v>
      </c>
      <c r="F773" s="214" t="e">
        <f>IF(ISBLANK(#REF!),"",#REF!)</f>
        <v>#REF!</v>
      </c>
      <c r="G773" s="214" t="e">
        <f>IF(ISBLANK(#REF!),"",#REF!)</f>
        <v>#REF!</v>
      </c>
      <c r="H773" s="215" t="e">
        <f>IF(ISBLANK(#REF!),"",#REF!)</f>
        <v>#REF!</v>
      </c>
      <c r="I773" s="214" t="e">
        <f>IF(ISBLANK(#REF!),"",#REF!)</f>
        <v>#REF!</v>
      </c>
      <c r="J773" s="216" t="e">
        <f>IF(ISBLANK(#REF!),"",#REF!)</f>
        <v>#REF!</v>
      </c>
      <c r="K773" s="217" t="e">
        <f>IF(ISBLANK(#REF!),"",#REF!)</f>
        <v>#REF!</v>
      </c>
      <c r="L773" s="217" t="e">
        <f>IF(ISBLANK(#REF!),"",#REF!)</f>
        <v>#REF!</v>
      </c>
      <c r="M773" s="218" t="e">
        <f>IF(ISBLANK(#REF!),"",#REF!)</f>
        <v>#REF!</v>
      </c>
      <c r="N773" s="218" t="e">
        <f>IF(ISBLANK(#REF!),"",#REF!)</f>
        <v>#REF!</v>
      </c>
      <c r="O773" s="220" t="str">
        <f>IFERROR(VLOOKUP(_xlfn.CONCAT('Team Roster - Final'!$A773," : ",'Team Roster - Final'!$BM773),'Rate Calculations'!$C$4:$G$1100,5,FALSE),"")</f>
        <v/>
      </c>
      <c r="P773" s="225">
        <f>IF(ISBLANK('Rate Calculations'!$H775),"",'Rate Calculations'!$H775)</f>
        <v>1.7500000000000002E-2</v>
      </c>
      <c r="Q773" s="220" t="str">
        <f t="shared" si="205"/>
        <v/>
      </c>
      <c r="R773" s="221">
        <f>IF(ISBLANK('Rate Calculations'!$J775),"",'Rate Calculations'!$J775)</f>
        <v>3.5000000000000003E-2</v>
      </c>
      <c r="S773" s="220" t="str">
        <f t="shared" si="206"/>
        <v/>
      </c>
      <c r="T773" s="225" t="str">
        <f>IFERROR(VLOOKUP(_xlfn.CONCAT('Team Roster - Final'!$A773," : ",'Team Roster - Final'!$BM773),'Rate Calculations'!$C$4:$S$1100,10,FALSE),"")</f>
        <v/>
      </c>
      <c r="U773" s="225" t="str">
        <f>IFERROR(VLOOKUP(_xlfn.CONCAT('Team Roster - Final'!$A773," : ",'Team Roster - Final'!$BM773),'Rate Calculations'!$C$4:$S$1100,11,FALSE),"")</f>
        <v/>
      </c>
      <c r="V773" s="222" t="str">
        <f t="shared" si="207"/>
        <v/>
      </c>
      <c r="W773" s="222" t="str">
        <f t="shared" si="208"/>
        <v/>
      </c>
      <c r="X773" s="223" t="str">
        <f>IFERROR(VLOOKUP(_xlfn.CONCAT('Team Roster - Final'!$A773," : ",'Team Roster - Final'!$BM773),'Rate Calculations'!$C$4:$S$1100,14,FALSE),"")</f>
        <v/>
      </c>
      <c r="Y773" s="222" t="str">
        <f t="shared" si="209"/>
        <v/>
      </c>
      <c r="Z773" s="222" t="str">
        <f t="shared" si="210"/>
        <v/>
      </c>
      <c r="AA773" s="224" t="str">
        <f>IFERROR(IF(#REF!="Yes",$Y773, $Y773+$Q773*0.5),"")</f>
        <v/>
      </c>
      <c r="AB773" s="224" t="str">
        <f>IFERROR(IF(#REF!="Yes",$Z773, $Z773+$S773*0.5),"")</f>
        <v/>
      </c>
      <c r="AC773" s="220" t="str">
        <f>IFERROR(VLOOKUP(_xlfn.CONCAT('Team Roster - Final'!$A773," : ",'Team Roster - Final'!$BM773),'Rate Calculations'!$C$4:$U$1100,19,FALSE),"")</f>
        <v/>
      </c>
      <c r="AD773" s="220" t="str">
        <f t="shared" si="211"/>
        <v/>
      </c>
      <c r="AE773" s="220" t="str">
        <f t="shared" si="212"/>
        <v/>
      </c>
      <c r="AF773" s="225" t="str">
        <f>IFERROR(VLOOKUP(_xlfn.CONCAT('Team Roster - Final'!$A773," : ",'Team Roster - Final'!$BM773),'Rate Calculations'!$C$4:$AB$1100,22,FALSE),"")</f>
        <v/>
      </c>
      <c r="AG773" s="225" t="str">
        <f>IFERROR(VLOOKUP(_xlfn.CONCAT('Team Roster - Final'!$A773," : ",'Team Roster - Final'!$BM773),'Rate Calculations'!$C$4:$AB$1100,23,FALSE),"")</f>
        <v/>
      </c>
      <c r="AH773" s="222" t="str">
        <f t="shared" si="213"/>
        <v/>
      </c>
      <c r="AI773" s="222" t="str">
        <f t="shared" si="214"/>
        <v/>
      </c>
      <c r="AJ773" s="223" t="str">
        <f>Table1[[#This Row],[Home Office
Net Fee %]]</f>
        <v/>
      </c>
      <c r="AK773" s="222" t="str">
        <f t="shared" si="215"/>
        <v/>
      </c>
      <c r="AL773" s="222" t="str">
        <f t="shared" si="216"/>
        <v/>
      </c>
      <c r="AM773" s="215" t="str">
        <f>IFERROR(IF(#REF!="Yes",$AK773,($AK773+$AD773*0.5)),"")</f>
        <v/>
      </c>
      <c r="AN773" s="215" t="str">
        <f>IFERROR(IF(#REF!="Yes",$AL773,($AL773+$AE773*0.5)),"")</f>
        <v/>
      </c>
      <c r="AO773" s="374" t="str">
        <f>IF(ISBLANK('Team Roster Proposed - FBR'!Q774),"",'Team Roster Proposed - FBR'!Q774)</f>
        <v/>
      </c>
      <c r="AP773" s="226" t="e">
        <f>IF(ISBLANK(#REF!),"",#REF!)</f>
        <v>#REF!</v>
      </c>
      <c r="AQ773" s="226" t="e">
        <f>IF(ISBLANK(#REF!),"",#REF!)</f>
        <v>#REF!</v>
      </c>
      <c r="AR773" s="226" t="e">
        <f>IF(ISBLANK(#REF!),"",#REF!)</f>
        <v>#REF!</v>
      </c>
      <c r="AS773" s="219" t="e">
        <f>IF(ISBLANK(#REF!),"",#REF!)</f>
        <v>#REF!</v>
      </c>
      <c r="AT773" s="219" t="e">
        <f>IF(ISBLANK(#REF!),"",#REF!)</f>
        <v>#REF!</v>
      </c>
      <c r="AU773" s="219" t="e">
        <f>IF(ISBLANK(#REF!),"",#REF!)</f>
        <v>#REF!</v>
      </c>
      <c r="AV773" s="219" t="e">
        <f>IF(ISBLANK(#REF!),"",#REF!)</f>
        <v>#REF!</v>
      </c>
      <c r="AW773" s="219" t="e">
        <f>IF(ISBLANK(#REF!),"",#REF!)</f>
        <v>#REF!</v>
      </c>
      <c r="AX773" s="219" t="e">
        <f>IF(ISBLANK(#REF!),"",#REF!)</f>
        <v>#REF!</v>
      </c>
      <c r="AY773" s="226" t="e">
        <f>IF(ISBLANK(#REF!),"",#REF!)</f>
        <v>#REF!</v>
      </c>
      <c r="AZ773" s="219" t="e">
        <f>IF(ISBLANK(#REF!),"",#REF!)</f>
        <v>#REF!</v>
      </c>
      <c r="BA773" s="219" t="e">
        <f>IF(ISBLANK(#REF!),"",#REF!)</f>
        <v>#REF!</v>
      </c>
      <c r="BB773" s="219" t="e">
        <f>IF(ISBLANK(#REF!),"",#REF!)</f>
        <v>#REF!</v>
      </c>
      <c r="BC773" s="219" t="e">
        <f>IF(ISBLANK(#REF!),"",#REF!)</f>
        <v>#REF!</v>
      </c>
      <c r="BD773" s="219" t="e">
        <f>IF(ISBLANK(#REF!),"",#REF!)</f>
        <v>#REF!</v>
      </c>
      <c r="BE773" s="219" t="e">
        <f>IF(ISBLANK(#REF!),"",#REF!)</f>
        <v>#REF!</v>
      </c>
      <c r="BF773" s="219" t="e">
        <f>IF(ISBLANK(#REF!),"",#REF!)</f>
        <v>#REF!</v>
      </c>
      <c r="BG773" s="219" t="e">
        <f>IF(ISBLANK(#REF!),"",#REF!)</f>
        <v>#REF!</v>
      </c>
      <c r="BH773" s="219" t="e">
        <f>IF(ISBLANK(#REF!),"",#REF!)</f>
        <v>#REF!</v>
      </c>
      <c r="BI773" s="219" t="e">
        <f>IF(ISBLANK(#REF!),"",#REF!)</f>
        <v>#REF!</v>
      </c>
      <c r="BJ773" s="219" t="e">
        <f>IF(ISBLANK(#REF!),"",#REF!)</f>
        <v>#REF!</v>
      </c>
      <c r="BK773" s="219" t="e">
        <f>IF(ISBLANK(#REF!),"",#REF!)</f>
        <v>#REF!</v>
      </c>
      <c r="BL773" s="219" t="e">
        <f>IF(ISBLANK(#REF!),"",#REF!)</f>
        <v>#REF!</v>
      </c>
      <c r="BM773" s="219" t="e">
        <f>IF(ISBLANK(#REF!),"",#REF!)</f>
        <v>#REF!</v>
      </c>
      <c r="BN773" s="219" t="e">
        <f>IF(ISBLANK(#REF!),"",#REF!)</f>
        <v>#REF!</v>
      </c>
      <c r="BO773" s="227" t="e">
        <f t="shared" si="217"/>
        <v>#REF!</v>
      </c>
      <c r="BP773" s="228" t="str">
        <f t="shared" si="220"/>
        <v/>
      </c>
      <c r="BQ773" s="229" t="str">
        <f t="shared" si="204"/>
        <v/>
      </c>
      <c r="BR773" s="228" t="e">
        <f t="shared" si="218"/>
        <v>#REF!</v>
      </c>
      <c r="BS773" s="230" t="e">
        <f t="shared" si="219"/>
        <v>#REF!</v>
      </c>
    </row>
    <row r="774" spans="1:71">
      <c r="A774" s="213" t="e">
        <f>IF(ISBLANK(#REF!),"",#REF!)</f>
        <v>#REF!</v>
      </c>
      <c r="B774" s="214" t="e">
        <f>IF(ISBLANK(#REF!),"",#REF!)</f>
        <v>#REF!</v>
      </c>
      <c r="C774" s="214" t="e">
        <f>IF(ISBLANK(#REF!),"",#REF!)</f>
        <v>#REF!</v>
      </c>
      <c r="D774" s="214" t="e">
        <f>IF(ISBLANK(#REF!),"",#REF!)</f>
        <v>#REF!</v>
      </c>
      <c r="E774" s="214" t="e">
        <f>IF(ISBLANK(#REF!),"",#REF!)</f>
        <v>#REF!</v>
      </c>
      <c r="F774" s="214" t="e">
        <f>IF(ISBLANK(#REF!),"",#REF!)</f>
        <v>#REF!</v>
      </c>
      <c r="G774" s="214" t="e">
        <f>IF(ISBLANK(#REF!),"",#REF!)</f>
        <v>#REF!</v>
      </c>
      <c r="H774" s="215" t="e">
        <f>IF(ISBLANK(#REF!),"",#REF!)</f>
        <v>#REF!</v>
      </c>
      <c r="I774" s="214" t="e">
        <f>IF(ISBLANK(#REF!),"",#REF!)</f>
        <v>#REF!</v>
      </c>
      <c r="J774" s="216" t="e">
        <f>IF(ISBLANK(#REF!),"",#REF!)</f>
        <v>#REF!</v>
      </c>
      <c r="K774" s="217" t="e">
        <f>IF(ISBLANK(#REF!),"",#REF!)</f>
        <v>#REF!</v>
      </c>
      <c r="L774" s="217" t="e">
        <f>IF(ISBLANK(#REF!),"",#REF!)</f>
        <v>#REF!</v>
      </c>
      <c r="M774" s="218" t="e">
        <f>IF(ISBLANK(#REF!),"",#REF!)</f>
        <v>#REF!</v>
      </c>
      <c r="N774" s="218" t="e">
        <f>IF(ISBLANK(#REF!),"",#REF!)</f>
        <v>#REF!</v>
      </c>
      <c r="O774" s="220" t="str">
        <f>IFERROR(VLOOKUP(_xlfn.CONCAT('Team Roster - Final'!$A774," : ",'Team Roster - Final'!$BM774),'Rate Calculations'!$C$4:$G$1100,5,FALSE),"")</f>
        <v/>
      </c>
      <c r="P774" s="225">
        <f>IF(ISBLANK('Rate Calculations'!$H776),"",'Rate Calculations'!$H776)</f>
        <v>1.7500000000000002E-2</v>
      </c>
      <c r="Q774" s="220" t="str">
        <f t="shared" si="205"/>
        <v/>
      </c>
      <c r="R774" s="221">
        <f>IF(ISBLANK('Rate Calculations'!$J776),"",'Rate Calculations'!$J776)</f>
        <v>3.5000000000000003E-2</v>
      </c>
      <c r="S774" s="220" t="str">
        <f t="shared" si="206"/>
        <v/>
      </c>
      <c r="T774" s="225" t="str">
        <f>IFERROR(VLOOKUP(_xlfn.CONCAT('Team Roster - Final'!$A774," : ",'Team Roster - Final'!$BM774),'Rate Calculations'!$C$4:$S$1100,10,FALSE),"")</f>
        <v/>
      </c>
      <c r="U774" s="225" t="str">
        <f>IFERROR(VLOOKUP(_xlfn.CONCAT('Team Roster - Final'!$A774," : ",'Team Roster - Final'!$BM774),'Rate Calculations'!$C$4:$S$1100,11,FALSE),"")</f>
        <v/>
      </c>
      <c r="V774" s="222" t="str">
        <f t="shared" si="207"/>
        <v/>
      </c>
      <c r="W774" s="222" t="str">
        <f t="shared" si="208"/>
        <v/>
      </c>
      <c r="X774" s="223" t="str">
        <f>IFERROR(VLOOKUP(_xlfn.CONCAT('Team Roster - Final'!$A774," : ",'Team Roster - Final'!$BM774),'Rate Calculations'!$C$4:$S$1100,14,FALSE),"")</f>
        <v/>
      </c>
      <c r="Y774" s="222" t="str">
        <f t="shared" si="209"/>
        <v/>
      </c>
      <c r="Z774" s="222" t="str">
        <f t="shared" si="210"/>
        <v/>
      </c>
      <c r="AA774" s="224" t="str">
        <f>IFERROR(IF(#REF!="Yes",$Y774, $Y774+$Q774*0.5),"")</f>
        <v/>
      </c>
      <c r="AB774" s="224" t="str">
        <f>IFERROR(IF(#REF!="Yes",$Z774, $Z774+$S774*0.5),"")</f>
        <v/>
      </c>
      <c r="AC774" s="220" t="str">
        <f>IFERROR(VLOOKUP(_xlfn.CONCAT('Team Roster - Final'!$A774," : ",'Team Roster - Final'!$BM774),'Rate Calculations'!$C$4:$U$1100,19,FALSE),"")</f>
        <v/>
      </c>
      <c r="AD774" s="220" t="str">
        <f t="shared" si="211"/>
        <v/>
      </c>
      <c r="AE774" s="220" t="str">
        <f t="shared" si="212"/>
        <v/>
      </c>
      <c r="AF774" s="225" t="str">
        <f>IFERROR(VLOOKUP(_xlfn.CONCAT('Team Roster - Final'!$A774," : ",'Team Roster - Final'!$BM774),'Rate Calculations'!$C$4:$AB$1100,22,FALSE),"")</f>
        <v/>
      </c>
      <c r="AG774" s="225" t="str">
        <f>IFERROR(VLOOKUP(_xlfn.CONCAT('Team Roster - Final'!$A774," : ",'Team Roster - Final'!$BM774),'Rate Calculations'!$C$4:$AB$1100,23,FALSE),"")</f>
        <v/>
      </c>
      <c r="AH774" s="222" t="str">
        <f t="shared" si="213"/>
        <v/>
      </c>
      <c r="AI774" s="222" t="str">
        <f t="shared" si="214"/>
        <v/>
      </c>
      <c r="AJ774" s="223" t="str">
        <f>Table1[[#This Row],[Home Office
Net Fee %]]</f>
        <v/>
      </c>
      <c r="AK774" s="222" t="str">
        <f t="shared" si="215"/>
        <v/>
      </c>
      <c r="AL774" s="222" t="str">
        <f t="shared" si="216"/>
        <v/>
      </c>
      <c r="AM774" s="215" t="str">
        <f>IFERROR(IF(#REF!="Yes",$AK774,($AK774+$AD774*0.5)),"")</f>
        <v/>
      </c>
      <c r="AN774" s="215" t="str">
        <f>IFERROR(IF(#REF!="Yes",$AL774,($AL774+$AE774*0.5)),"")</f>
        <v/>
      </c>
      <c r="AO774" s="374" t="str">
        <f>IF(ISBLANK('Team Roster Proposed - FBR'!Q775),"",'Team Roster Proposed - FBR'!Q775)</f>
        <v/>
      </c>
      <c r="AP774" s="226" t="e">
        <f>IF(ISBLANK(#REF!),"",#REF!)</f>
        <v>#REF!</v>
      </c>
      <c r="AQ774" s="226" t="e">
        <f>IF(ISBLANK(#REF!),"",#REF!)</f>
        <v>#REF!</v>
      </c>
      <c r="AR774" s="226" t="e">
        <f>IF(ISBLANK(#REF!),"",#REF!)</f>
        <v>#REF!</v>
      </c>
      <c r="AS774" s="219" t="e">
        <f>IF(ISBLANK(#REF!),"",#REF!)</f>
        <v>#REF!</v>
      </c>
      <c r="AT774" s="219" t="e">
        <f>IF(ISBLANK(#REF!),"",#REF!)</f>
        <v>#REF!</v>
      </c>
      <c r="AU774" s="219" t="e">
        <f>IF(ISBLANK(#REF!),"",#REF!)</f>
        <v>#REF!</v>
      </c>
      <c r="AV774" s="219" t="e">
        <f>IF(ISBLANK(#REF!),"",#REF!)</f>
        <v>#REF!</v>
      </c>
      <c r="AW774" s="219" t="e">
        <f>IF(ISBLANK(#REF!),"",#REF!)</f>
        <v>#REF!</v>
      </c>
      <c r="AX774" s="219" t="e">
        <f>IF(ISBLANK(#REF!),"",#REF!)</f>
        <v>#REF!</v>
      </c>
      <c r="AY774" s="226" t="e">
        <f>IF(ISBLANK(#REF!),"",#REF!)</f>
        <v>#REF!</v>
      </c>
      <c r="AZ774" s="219" t="e">
        <f>IF(ISBLANK(#REF!),"",#REF!)</f>
        <v>#REF!</v>
      </c>
      <c r="BA774" s="219" t="e">
        <f>IF(ISBLANK(#REF!),"",#REF!)</f>
        <v>#REF!</v>
      </c>
      <c r="BB774" s="219" t="e">
        <f>IF(ISBLANK(#REF!),"",#REF!)</f>
        <v>#REF!</v>
      </c>
      <c r="BC774" s="219" t="e">
        <f>IF(ISBLANK(#REF!),"",#REF!)</f>
        <v>#REF!</v>
      </c>
      <c r="BD774" s="219" t="e">
        <f>IF(ISBLANK(#REF!),"",#REF!)</f>
        <v>#REF!</v>
      </c>
      <c r="BE774" s="219" t="e">
        <f>IF(ISBLANK(#REF!),"",#REF!)</f>
        <v>#REF!</v>
      </c>
      <c r="BF774" s="219" t="e">
        <f>IF(ISBLANK(#REF!),"",#REF!)</f>
        <v>#REF!</v>
      </c>
      <c r="BG774" s="219" t="e">
        <f>IF(ISBLANK(#REF!),"",#REF!)</f>
        <v>#REF!</v>
      </c>
      <c r="BH774" s="219" t="e">
        <f>IF(ISBLANK(#REF!),"",#REF!)</f>
        <v>#REF!</v>
      </c>
      <c r="BI774" s="219" t="e">
        <f>IF(ISBLANK(#REF!),"",#REF!)</f>
        <v>#REF!</v>
      </c>
      <c r="BJ774" s="219" t="e">
        <f>IF(ISBLANK(#REF!),"",#REF!)</f>
        <v>#REF!</v>
      </c>
      <c r="BK774" s="219" t="e">
        <f>IF(ISBLANK(#REF!),"",#REF!)</f>
        <v>#REF!</v>
      </c>
      <c r="BL774" s="219" t="e">
        <f>IF(ISBLANK(#REF!),"",#REF!)</f>
        <v>#REF!</v>
      </c>
      <c r="BM774" s="219" t="e">
        <f>IF(ISBLANK(#REF!),"",#REF!)</f>
        <v>#REF!</v>
      </c>
      <c r="BN774" s="219" t="e">
        <f>IF(ISBLANK(#REF!),"",#REF!)</f>
        <v>#REF!</v>
      </c>
      <c r="BO774" s="227" t="e">
        <f t="shared" si="217"/>
        <v>#REF!</v>
      </c>
      <c r="BP774" s="228" t="str">
        <f t="shared" si="220"/>
        <v/>
      </c>
      <c r="BQ774" s="229" t="str">
        <f t="shared" si="204"/>
        <v/>
      </c>
      <c r="BR774" s="228" t="e">
        <f t="shared" si="218"/>
        <v>#REF!</v>
      </c>
      <c r="BS774" s="230" t="e">
        <f t="shared" si="219"/>
        <v>#REF!</v>
      </c>
    </row>
    <row r="775" spans="1:71">
      <c r="A775" s="213" t="e">
        <f>IF(ISBLANK(#REF!),"",#REF!)</f>
        <v>#REF!</v>
      </c>
      <c r="B775" s="214" t="e">
        <f>IF(ISBLANK(#REF!),"",#REF!)</f>
        <v>#REF!</v>
      </c>
      <c r="C775" s="214" t="e">
        <f>IF(ISBLANK(#REF!),"",#REF!)</f>
        <v>#REF!</v>
      </c>
      <c r="D775" s="214" t="e">
        <f>IF(ISBLANK(#REF!),"",#REF!)</f>
        <v>#REF!</v>
      </c>
      <c r="E775" s="214" t="e">
        <f>IF(ISBLANK(#REF!),"",#REF!)</f>
        <v>#REF!</v>
      </c>
      <c r="F775" s="214" t="e">
        <f>IF(ISBLANK(#REF!),"",#REF!)</f>
        <v>#REF!</v>
      </c>
      <c r="G775" s="214" t="e">
        <f>IF(ISBLANK(#REF!),"",#REF!)</f>
        <v>#REF!</v>
      </c>
      <c r="H775" s="215" t="e">
        <f>IF(ISBLANK(#REF!),"",#REF!)</f>
        <v>#REF!</v>
      </c>
      <c r="I775" s="214" t="e">
        <f>IF(ISBLANK(#REF!),"",#REF!)</f>
        <v>#REF!</v>
      </c>
      <c r="J775" s="216" t="e">
        <f>IF(ISBLANK(#REF!),"",#REF!)</f>
        <v>#REF!</v>
      </c>
      <c r="K775" s="217" t="e">
        <f>IF(ISBLANK(#REF!),"",#REF!)</f>
        <v>#REF!</v>
      </c>
      <c r="L775" s="217" t="e">
        <f>IF(ISBLANK(#REF!),"",#REF!)</f>
        <v>#REF!</v>
      </c>
      <c r="M775" s="218" t="e">
        <f>IF(ISBLANK(#REF!),"",#REF!)</f>
        <v>#REF!</v>
      </c>
      <c r="N775" s="218" t="e">
        <f>IF(ISBLANK(#REF!),"",#REF!)</f>
        <v>#REF!</v>
      </c>
      <c r="O775" s="220" t="str">
        <f>IFERROR(VLOOKUP(_xlfn.CONCAT('Team Roster - Final'!$A775," : ",'Team Roster - Final'!$BM775),'Rate Calculations'!$C$4:$G$1100,5,FALSE),"")</f>
        <v/>
      </c>
      <c r="P775" s="225">
        <f>IF(ISBLANK('Rate Calculations'!$H777),"",'Rate Calculations'!$H777)</f>
        <v>1.7500000000000002E-2</v>
      </c>
      <c r="Q775" s="220" t="str">
        <f t="shared" si="205"/>
        <v/>
      </c>
      <c r="R775" s="221">
        <f>IF(ISBLANK('Rate Calculations'!$J777),"",'Rate Calculations'!$J777)</f>
        <v>3.5000000000000003E-2</v>
      </c>
      <c r="S775" s="220" t="str">
        <f t="shared" si="206"/>
        <v/>
      </c>
      <c r="T775" s="225" t="str">
        <f>IFERROR(VLOOKUP(_xlfn.CONCAT('Team Roster - Final'!$A775," : ",'Team Roster - Final'!$BM775),'Rate Calculations'!$C$4:$S$1100,10,FALSE),"")</f>
        <v/>
      </c>
      <c r="U775" s="225" t="str">
        <f>IFERROR(VLOOKUP(_xlfn.CONCAT('Team Roster - Final'!$A775," : ",'Team Roster - Final'!$BM775),'Rate Calculations'!$C$4:$S$1100,11,FALSE),"")</f>
        <v/>
      </c>
      <c r="V775" s="222" t="str">
        <f t="shared" si="207"/>
        <v/>
      </c>
      <c r="W775" s="222" t="str">
        <f t="shared" si="208"/>
        <v/>
      </c>
      <c r="X775" s="223" t="str">
        <f>IFERROR(VLOOKUP(_xlfn.CONCAT('Team Roster - Final'!$A775," : ",'Team Roster - Final'!$BM775),'Rate Calculations'!$C$4:$S$1100,14,FALSE),"")</f>
        <v/>
      </c>
      <c r="Y775" s="222" t="str">
        <f t="shared" si="209"/>
        <v/>
      </c>
      <c r="Z775" s="222" t="str">
        <f t="shared" si="210"/>
        <v/>
      </c>
      <c r="AA775" s="224" t="str">
        <f>IFERROR(IF(#REF!="Yes",$Y775, $Y775+$Q775*0.5),"")</f>
        <v/>
      </c>
      <c r="AB775" s="224" t="str">
        <f>IFERROR(IF(#REF!="Yes",$Z775, $Z775+$S775*0.5),"")</f>
        <v/>
      </c>
      <c r="AC775" s="220" t="str">
        <f>IFERROR(VLOOKUP(_xlfn.CONCAT('Team Roster - Final'!$A775," : ",'Team Roster - Final'!$BM775),'Rate Calculations'!$C$4:$U$1100,19,FALSE),"")</f>
        <v/>
      </c>
      <c r="AD775" s="220" t="str">
        <f t="shared" si="211"/>
        <v/>
      </c>
      <c r="AE775" s="220" t="str">
        <f t="shared" si="212"/>
        <v/>
      </c>
      <c r="AF775" s="225" t="str">
        <f>IFERROR(VLOOKUP(_xlfn.CONCAT('Team Roster - Final'!$A775," : ",'Team Roster - Final'!$BM775),'Rate Calculations'!$C$4:$AB$1100,22,FALSE),"")</f>
        <v/>
      </c>
      <c r="AG775" s="225" t="str">
        <f>IFERROR(VLOOKUP(_xlfn.CONCAT('Team Roster - Final'!$A775," : ",'Team Roster - Final'!$BM775),'Rate Calculations'!$C$4:$AB$1100,23,FALSE),"")</f>
        <v/>
      </c>
      <c r="AH775" s="222" t="str">
        <f t="shared" si="213"/>
        <v/>
      </c>
      <c r="AI775" s="222" t="str">
        <f t="shared" si="214"/>
        <v/>
      </c>
      <c r="AJ775" s="223" t="str">
        <f>Table1[[#This Row],[Home Office
Net Fee %]]</f>
        <v/>
      </c>
      <c r="AK775" s="222" t="str">
        <f t="shared" si="215"/>
        <v/>
      </c>
      <c r="AL775" s="222" t="str">
        <f t="shared" si="216"/>
        <v/>
      </c>
      <c r="AM775" s="215" t="str">
        <f>IFERROR(IF(#REF!="Yes",$AK775,($AK775+$AD775*0.5)),"")</f>
        <v/>
      </c>
      <c r="AN775" s="215" t="str">
        <f>IFERROR(IF(#REF!="Yes",$AL775,($AL775+$AE775*0.5)),"")</f>
        <v/>
      </c>
      <c r="AO775" s="374" t="str">
        <f>IF(ISBLANK('Team Roster Proposed - FBR'!Q776),"",'Team Roster Proposed - FBR'!Q776)</f>
        <v/>
      </c>
      <c r="AP775" s="226" t="e">
        <f>IF(ISBLANK(#REF!),"",#REF!)</f>
        <v>#REF!</v>
      </c>
      <c r="AQ775" s="226" t="e">
        <f>IF(ISBLANK(#REF!),"",#REF!)</f>
        <v>#REF!</v>
      </c>
      <c r="AR775" s="226" t="e">
        <f>IF(ISBLANK(#REF!),"",#REF!)</f>
        <v>#REF!</v>
      </c>
      <c r="AS775" s="219" t="e">
        <f>IF(ISBLANK(#REF!),"",#REF!)</f>
        <v>#REF!</v>
      </c>
      <c r="AT775" s="219" t="e">
        <f>IF(ISBLANK(#REF!),"",#REF!)</f>
        <v>#REF!</v>
      </c>
      <c r="AU775" s="219" t="e">
        <f>IF(ISBLANK(#REF!),"",#REF!)</f>
        <v>#REF!</v>
      </c>
      <c r="AV775" s="219" t="e">
        <f>IF(ISBLANK(#REF!),"",#REF!)</f>
        <v>#REF!</v>
      </c>
      <c r="AW775" s="219" t="e">
        <f>IF(ISBLANK(#REF!),"",#REF!)</f>
        <v>#REF!</v>
      </c>
      <c r="AX775" s="219" t="e">
        <f>IF(ISBLANK(#REF!),"",#REF!)</f>
        <v>#REF!</v>
      </c>
      <c r="AY775" s="226" t="e">
        <f>IF(ISBLANK(#REF!),"",#REF!)</f>
        <v>#REF!</v>
      </c>
      <c r="AZ775" s="219" t="e">
        <f>IF(ISBLANK(#REF!),"",#REF!)</f>
        <v>#REF!</v>
      </c>
      <c r="BA775" s="219" t="e">
        <f>IF(ISBLANK(#REF!),"",#REF!)</f>
        <v>#REF!</v>
      </c>
      <c r="BB775" s="219" t="e">
        <f>IF(ISBLANK(#REF!),"",#REF!)</f>
        <v>#REF!</v>
      </c>
      <c r="BC775" s="219" t="e">
        <f>IF(ISBLANK(#REF!),"",#REF!)</f>
        <v>#REF!</v>
      </c>
      <c r="BD775" s="219" t="e">
        <f>IF(ISBLANK(#REF!),"",#REF!)</f>
        <v>#REF!</v>
      </c>
      <c r="BE775" s="219" t="e">
        <f>IF(ISBLANK(#REF!),"",#REF!)</f>
        <v>#REF!</v>
      </c>
      <c r="BF775" s="219" t="e">
        <f>IF(ISBLANK(#REF!),"",#REF!)</f>
        <v>#REF!</v>
      </c>
      <c r="BG775" s="219" t="e">
        <f>IF(ISBLANK(#REF!),"",#REF!)</f>
        <v>#REF!</v>
      </c>
      <c r="BH775" s="219" t="e">
        <f>IF(ISBLANK(#REF!),"",#REF!)</f>
        <v>#REF!</v>
      </c>
      <c r="BI775" s="219" t="e">
        <f>IF(ISBLANK(#REF!),"",#REF!)</f>
        <v>#REF!</v>
      </c>
      <c r="BJ775" s="219" t="e">
        <f>IF(ISBLANK(#REF!),"",#REF!)</f>
        <v>#REF!</v>
      </c>
      <c r="BK775" s="219" t="e">
        <f>IF(ISBLANK(#REF!),"",#REF!)</f>
        <v>#REF!</v>
      </c>
      <c r="BL775" s="219" t="e">
        <f>IF(ISBLANK(#REF!),"",#REF!)</f>
        <v>#REF!</v>
      </c>
      <c r="BM775" s="219" t="e">
        <f>IF(ISBLANK(#REF!),"",#REF!)</f>
        <v>#REF!</v>
      </c>
      <c r="BN775" s="219" t="e">
        <f>IF(ISBLANK(#REF!),"",#REF!)</f>
        <v>#REF!</v>
      </c>
      <c r="BO775" s="227" t="e">
        <f t="shared" si="217"/>
        <v>#REF!</v>
      </c>
      <c r="BP775" s="228" t="str">
        <f t="shared" si="220"/>
        <v/>
      </c>
      <c r="BQ775" s="229" t="str">
        <f t="shared" si="204"/>
        <v/>
      </c>
      <c r="BR775" s="228" t="e">
        <f t="shared" si="218"/>
        <v>#REF!</v>
      </c>
      <c r="BS775" s="230" t="e">
        <f t="shared" si="219"/>
        <v>#REF!</v>
      </c>
    </row>
    <row r="776" spans="1:71">
      <c r="A776" s="213" t="e">
        <f>IF(ISBLANK(#REF!),"",#REF!)</f>
        <v>#REF!</v>
      </c>
      <c r="B776" s="214" t="e">
        <f>IF(ISBLANK(#REF!),"",#REF!)</f>
        <v>#REF!</v>
      </c>
      <c r="C776" s="214" t="e">
        <f>IF(ISBLANK(#REF!),"",#REF!)</f>
        <v>#REF!</v>
      </c>
      <c r="D776" s="214" t="e">
        <f>IF(ISBLANK(#REF!),"",#REF!)</f>
        <v>#REF!</v>
      </c>
      <c r="E776" s="214" t="e">
        <f>IF(ISBLANK(#REF!),"",#REF!)</f>
        <v>#REF!</v>
      </c>
      <c r="F776" s="214" t="e">
        <f>IF(ISBLANK(#REF!),"",#REF!)</f>
        <v>#REF!</v>
      </c>
      <c r="G776" s="214" t="e">
        <f>IF(ISBLANK(#REF!),"",#REF!)</f>
        <v>#REF!</v>
      </c>
      <c r="H776" s="215" t="e">
        <f>IF(ISBLANK(#REF!),"",#REF!)</f>
        <v>#REF!</v>
      </c>
      <c r="I776" s="214" t="e">
        <f>IF(ISBLANK(#REF!),"",#REF!)</f>
        <v>#REF!</v>
      </c>
      <c r="J776" s="216" t="e">
        <f>IF(ISBLANK(#REF!),"",#REF!)</f>
        <v>#REF!</v>
      </c>
      <c r="K776" s="217" t="e">
        <f>IF(ISBLANK(#REF!),"",#REF!)</f>
        <v>#REF!</v>
      </c>
      <c r="L776" s="217" t="e">
        <f>IF(ISBLANK(#REF!),"",#REF!)</f>
        <v>#REF!</v>
      </c>
      <c r="M776" s="218" t="e">
        <f>IF(ISBLANK(#REF!),"",#REF!)</f>
        <v>#REF!</v>
      </c>
      <c r="N776" s="218" t="e">
        <f>IF(ISBLANK(#REF!),"",#REF!)</f>
        <v>#REF!</v>
      </c>
      <c r="O776" s="220" t="str">
        <f>IFERROR(VLOOKUP(_xlfn.CONCAT('Team Roster - Final'!$A776," : ",'Team Roster - Final'!$BM776),'Rate Calculations'!$C$4:$G$1100,5,FALSE),"")</f>
        <v/>
      </c>
      <c r="P776" s="225">
        <f>IF(ISBLANK('Rate Calculations'!$H778),"",'Rate Calculations'!$H778)</f>
        <v>1.7500000000000002E-2</v>
      </c>
      <c r="Q776" s="220" t="str">
        <f t="shared" si="205"/>
        <v/>
      </c>
      <c r="R776" s="221">
        <f>IF(ISBLANK('Rate Calculations'!$J778),"",'Rate Calculations'!$J778)</f>
        <v>3.5000000000000003E-2</v>
      </c>
      <c r="S776" s="220" t="str">
        <f t="shared" si="206"/>
        <v/>
      </c>
      <c r="T776" s="225" t="str">
        <f>IFERROR(VLOOKUP(_xlfn.CONCAT('Team Roster - Final'!$A776," : ",'Team Roster - Final'!$BM776),'Rate Calculations'!$C$4:$S$1100,10,FALSE),"")</f>
        <v/>
      </c>
      <c r="U776" s="225" t="str">
        <f>IFERROR(VLOOKUP(_xlfn.CONCAT('Team Roster - Final'!$A776," : ",'Team Roster - Final'!$BM776),'Rate Calculations'!$C$4:$S$1100,11,FALSE),"")</f>
        <v/>
      </c>
      <c r="V776" s="222" t="str">
        <f t="shared" si="207"/>
        <v/>
      </c>
      <c r="W776" s="222" t="str">
        <f t="shared" si="208"/>
        <v/>
      </c>
      <c r="X776" s="223" t="str">
        <f>IFERROR(VLOOKUP(_xlfn.CONCAT('Team Roster - Final'!$A776," : ",'Team Roster - Final'!$BM776),'Rate Calculations'!$C$4:$S$1100,14,FALSE),"")</f>
        <v/>
      </c>
      <c r="Y776" s="222" t="str">
        <f t="shared" si="209"/>
        <v/>
      </c>
      <c r="Z776" s="222" t="str">
        <f t="shared" si="210"/>
        <v/>
      </c>
      <c r="AA776" s="224" t="str">
        <f>IFERROR(IF(#REF!="Yes",$Y776, $Y776+$Q776*0.5),"")</f>
        <v/>
      </c>
      <c r="AB776" s="224" t="str">
        <f>IFERROR(IF(#REF!="Yes",$Z776, $Z776+$S776*0.5),"")</f>
        <v/>
      </c>
      <c r="AC776" s="220" t="str">
        <f>IFERROR(VLOOKUP(_xlfn.CONCAT('Team Roster - Final'!$A776," : ",'Team Roster - Final'!$BM776),'Rate Calculations'!$C$4:$U$1100,19,FALSE),"")</f>
        <v/>
      </c>
      <c r="AD776" s="220" t="str">
        <f t="shared" si="211"/>
        <v/>
      </c>
      <c r="AE776" s="220" t="str">
        <f t="shared" si="212"/>
        <v/>
      </c>
      <c r="AF776" s="225" t="str">
        <f>IFERROR(VLOOKUP(_xlfn.CONCAT('Team Roster - Final'!$A776," : ",'Team Roster - Final'!$BM776),'Rate Calculations'!$C$4:$AB$1100,22,FALSE),"")</f>
        <v/>
      </c>
      <c r="AG776" s="225" t="str">
        <f>IFERROR(VLOOKUP(_xlfn.CONCAT('Team Roster - Final'!$A776," : ",'Team Roster - Final'!$BM776),'Rate Calculations'!$C$4:$AB$1100,23,FALSE),"")</f>
        <v/>
      </c>
      <c r="AH776" s="222" t="str">
        <f t="shared" si="213"/>
        <v/>
      </c>
      <c r="AI776" s="222" t="str">
        <f t="shared" si="214"/>
        <v/>
      </c>
      <c r="AJ776" s="223" t="str">
        <f>Table1[[#This Row],[Home Office
Net Fee %]]</f>
        <v/>
      </c>
      <c r="AK776" s="222" t="str">
        <f t="shared" si="215"/>
        <v/>
      </c>
      <c r="AL776" s="222" t="str">
        <f t="shared" si="216"/>
        <v/>
      </c>
      <c r="AM776" s="215" t="str">
        <f>IFERROR(IF(#REF!="Yes",$AK776,($AK776+$AD776*0.5)),"")</f>
        <v/>
      </c>
      <c r="AN776" s="215" t="str">
        <f>IFERROR(IF(#REF!="Yes",$AL776,($AL776+$AE776*0.5)),"")</f>
        <v/>
      </c>
      <c r="AO776" s="374" t="str">
        <f>IF(ISBLANK('Team Roster Proposed - FBR'!Q777),"",'Team Roster Proposed - FBR'!Q777)</f>
        <v/>
      </c>
      <c r="AP776" s="226" t="e">
        <f>IF(ISBLANK(#REF!),"",#REF!)</f>
        <v>#REF!</v>
      </c>
      <c r="AQ776" s="226" t="e">
        <f>IF(ISBLANK(#REF!),"",#REF!)</f>
        <v>#REF!</v>
      </c>
      <c r="AR776" s="226" t="e">
        <f>IF(ISBLANK(#REF!),"",#REF!)</f>
        <v>#REF!</v>
      </c>
      <c r="AS776" s="219" t="e">
        <f>IF(ISBLANK(#REF!),"",#REF!)</f>
        <v>#REF!</v>
      </c>
      <c r="AT776" s="219" t="e">
        <f>IF(ISBLANK(#REF!),"",#REF!)</f>
        <v>#REF!</v>
      </c>
      <c r="AU776" s="219" t="e">
        <f>IF(ISBLANK(#REF!),"",#REF!)</f>
        <v>#REF!</v>
      </c>
      <c r="AV776" s="219" t="e">
        <f>IF(ISBLANK(#REF!),"",#REF!)</f>
        <v>#REF!</v>
      </c>
      <c r="AW776" s="219" t="e">
        <f>IF(ISBLANK(#REF!),"",#REF!)</f>
        <v>#REF!</v>
      </c>
      <c r="AX776" s="219" t="e">
        <f>IF(ISBLANK(#REF!),"",#REF!)</f>
        <v>#REF!</v>
      </c>
      <c r="AY776" s="226" t="e">
        <f>IF(ISBLANK(#REF!),"",#REF!)</f>
        <v>#REF!</v>
      </c>
      <c r="AZ776" s="219" t="e">
        <f>IF(ISBLANK(#REF!),"",#REF!)</f>
        <v>#REF!</v>
      </c>
      <c r="BA776" s="219" t="e">
        <f>IF(ISBLANK(#REF!),"",#REF!)</f>
        <v>#REF!</v>
      </c>
      <c r="BB776" s="219" t="e">
        <f>IF(ISBLANK(#REF!),"",#REF!)</f>
        <v>#REF!</v>
      </c>
      <c r="BC776" s="219" t="e">
        <f>IF(ISBLANK(#REF!),"",#REF!)</f>
        <v>#REF!</v>
      </c>
      <c r="BD776" s="219" t="e">
        <f>IF(ISBLANK(#REF!),"",#REF!)</f>
        <v>#REF!</v>
      </c>
      <c r="BE776" s="219" t="e">
        <f>IF(ISBLANK(#REF!),"",#REF!)</f>
        <v>#REF!</v>
      </c>
      <c r="BF776" s="219" t="e">
        <f>IF(ISBLANK(#REF!),"",#REF!)</f>
        <v>#REF!</v>
      </c>
      <c r="BG776" s="219" t="e">
        <f>IF(ISBLANK(#REF!),"",#REF!)</f>
        <v>#REF!</v>
      </c>
      <c r="BH776" s="219" t="e">
        <f>IF(ISBLANK(#REF!),"",#REF!)</f>
        <v>#REF!</v>
      </c>
      <c r="BI776" s="219" t="e">
        <f>IF(ISBLANK(#REF!),"",#REF!)</f>
        <v>#REF!</v>
      </c>
      <c r="BJ776" s="219" t="e">
        <f>IF(ISBLANK(#REF!),"",#REF!)</f>
        <v>#REF!</v>
      </c>
      <c r="BK776" s="219" t="e">
        <f>IF(ISBLANK(#REF!),"",#REF!)</f>
        <v>#REF!</v>
      </c>
      <c r="BL776" s="219" t="e">
        <f>IF(ISBLANK(#REF!),"",#REF!)</f>
        <v>#REF!</v>
      </c>
      <c r="BM776" s="219" t="e">
        <f>IF(ISBLANK(#REF!),"",#REF!)</f>
        <v>#REF!</v>
      </c>
      <c r="BN776" s="219" t="e">
        <f>IF(ISBLANK(#REF!),"",#REF!)</f>
        <v>#REF!</v>
      </c>
      <c r="BO776" s="227" t="e">
        <f t="shared" si="217"/>
        <v>#REF!</v>
      </c>
      <c r="BP776" s="228" t="str">
        <f t="shared" si="220"/>
        <v/>
      </c>
      <c r="BQ776" s="229" t="str">
        <f t="shared" si="204"/>
        <v/>
      </c>
      <c r="BR776" s="228" t="e">
        <f t="shared" si="218"/>
        <v>#REF!</v>
      </c>
      <c r="BS776" s="230" t="e">
        <f t="shared" si="219"/>
        <v>#REF!</v>
      </c>
    </row>
    <row r="777" spans="1:71">
      <c r="A777" s="213" t="e">
        <f>IF(ISBLANK(#REF!),"",#REF!)</f>
        <v>#REF!</v>
      </c>
      <c r="B777" s="214" t="e">
        <f>IF(ISBLANK(#REF!),"",#REF!)</f>
        <v>#REF!</v>
      </c>
      <c r="C777" s="214" t="e">
        <f>IF(ISBLANK(#REF!),"",#REF!)</f>
        <v>#REF!</v>
      </c>
      <c r="D777" s="214" t="e">
        <f>IF(ISBLANK(#REF!),"",#REF!)</f>
        <v>#REF!</v>
      </c>
      <c r="E777" s="214" t="e">
        <f>IF(ISBLANK(#REF!),"",#REF!)</f>
        <v>#REF!</v>
      </c>
      <c r="F777" s="214" t="e">
        <f>IF(ISBLANK(#REF!),"",#REF!)</f>
        <v>#REF!</v>
      </c>
      <c r="G777" s="214" t="e">
        <f>IF(ISBLANK(#REF!),"",#REF!)</f>
        <v>#REF!</v>
      </c>
      <c r="H777" s="215" t="e">
        <f>IF(ISBLANK(#REF!),"",#REF!)</f>
        <v>#REF!</v>
      </c>
      <c r="I777" s="214" t="e">
        <f>IF(ISBLANK(#REF!),"",#REF!)</f>
        <v>#REF!</v>
      </c>
      <c r="J777" s="216" t="e">
        <f>IF(ISBLANK(#REF!),"",#REF!)</f>
        <v>#REF!</v>
      </c>
      <c r="K777" s="217" t="e">
        <f>IF(ISBLANK(#REF!),"",#REF!)</f>
        <v>#REF!</v>
      </c>
      <c r="L777" s="217" t="e">
        <f>IF(ISBLANK(#REF!),"",#REF!)</f>
        <v>#REF!</v>
      </c>
      <c r="M777" s="218" t="e">
        <f>IF(ISBLANK(#REF!),"",#REF!)</f>
        <v>#REF!</v>
      </c>
      <c r="N777" s="218" t="e">
        <f>IF(ISBLANK(#REF!),"",#REF!)</f>
        <v>#REF!</v>
      </c>
      <c r="O777" s="220" t="str">
        <f>IFERROR(VLOOKUP(_xlfn.CONCAT('Team Roster - Final'!$A777," : ",'Team Roster - Final'!$BM777),'Rate Calculations'!$C$4:$G$1100,5,FALSE),"")</f>
        <v/>
      </c>
      <c r="P777" s="225">
        <f>IF(ISBLANK('Rate Calculations'!$H779),"",'Rate Calculations'!$H779)</f>
        <v>1.7500000000000002E-2</v>
      </c>
      <c r="Q777" s="220" t="str">
        <f t="shared" si="205"/>
        <v/>
      </c>
      <c r="R777" s="221">
        <f>IF(ISBLANK('Rate Calculations'!$J779),"",'Rate Calculations'!$J779)</f>
        <v>3.5000000000000003E-2</v>
      </c>
      <c r="S777" s="220" t="str">
        <f t="shared" si="206"/>
        <v/>
      </c>
      <c r="T777" s="225" t="str">
        <f>IFERROR(VLOOKUP(_xlfn.CONCAT('Team Roster - Final'!$A777," : ",'Team Roster - Final'!$BM777),'Rate Calculations'!$C$4:$S$1100,10,FALSE),"")</f>
        <v/>
      </c>
      <c r="U777" s="225" t="str">
        <f>IFERROR(VLOOKUP(_xlfn.CONCAT('Team Roster - Final'!$A777," : ",'Team Roster - Final'!$BM777),'Rate Calculations'!$C$4:$S$1100,11,FALSE),"")</f>
        <v/>
      </c>
      <c r="V777" s="222" t="str">
        <f t="shared" si="207"/>
        <v/>
      </c>
      <c r="W777" s="222" t="str">
        <f t="shared" si="208"/>
        <v/>
      </c>
      <c r="X777" s="223" t="str">
        <f>IFERROR(VLOOKUP(_xlfn.CONCAT('Team Roster - Final'!$A777," : ",'Team Roster - Final'!$BM777),'Rate Calculations'!$C$4:$S$1100,14,FALSE),"")</f>
        <v/>
      </c>
      <c r="Y777" s="222" t="str">
        <f t="shared" si="209"/>
        <v/>
      </c>
      <c r="Z777" s="222" t="str">
        <f t="shared" si="210"/>
        <v/>
      </c>
      <c r="AA777" s="224" t="str">
        <f>IFERROR(IF(#REF!="Yes",$Y777, $Y777+$Q777*0.5),"")</f>
        <v/>
      </c>
      <c r="AB777" s="224" t="str">
        <f>IFERROR(IF(#REF!="Yes",$Z777, $Z777+$S777*0.5),"")</f>
        <v/>
      </c>
      <c r="AC777" s="220" t="str">
        <f>IFERROR(VLOOKUP(_xlfn.CONCAT('Team Roster - Final'!$A777," : ",'Team Roster - Final'!$BM777),'Rate Calculations'!$C$4:$U$1100,19,FALSE),"")</f>
        <v/>
      </c>
      <c r="AD777" s="220" t="str">
        <f t="shared" si="211"/>
        <v/>
      </c>
      <c r="AE777" s="220" t="str">
        <f t="shared" si="212"/>
        <v/>
      </c>
      <c r="AF777" s="225" t="str">
        <f>IFERROR(VLOOKUP(_xlfn.CONCAT('Team Roster - Final'!$A777," : ",'Team Roster - Final'!$BM777),'Rate Calculations'!$C$4:$AB$1100,22,FALSE),"")</f>
        <v/>
      </c>
      <c r="AG777" s="225" t="str">
        <f>IFERROR(VLOOKUP(_xlfn.CONCAT('Team Roster - Final'!$A777," : ",'Team Roster - Final'!$BM777),'Rate Calculations'!$C$4:$AB$1100,23,FALSE),"")</f>
        <v/>
      </c>
      <c r="AH777" s="222" t="str">
        <f t="shared" si="213"/>
        <v/>
      </c>
      <c r="AI777" s="222" t="str">
        <f t="shared" si="214"/>
        <v/>
      </c>
      <c r="AJ777" s="223" t="str">
        <f>Table1[[#This Row],[Home Office
Net Fee %]]</f>
        <v/>
      </c>
      <c r="AK777" s="222" t="str">
        <f t="shared" si="215"/>
        <v/>
      </c>
      <c r="AL777" s="222" t="str">
        <f t="shared" si="216"/>
        <v/>
      </c>
      <c r="AM777" s="215" t="str">
        <f>IFERROR(IF(#REF!="Yes",$AK777,($AK777+$AD777*0.5)),"")</f>
        <v/>
      </c>
      <c r="AN777" s="215" t="str">
        <f>IFERROR(IF(#REF!="Yes",$AL777,($AL777+$AE777*0.5)),"")</f>
        <v/>
      </c>
      <c r="AO777" s="374" t="str">
        <f>IF(ISBLANK('Team Roster Proposed - FBR'!Q778),"",'Team Roster Proposed - FBR'!Q778)</f>
        <v/>
      </c>
      <c r="AP777" s="226" t="e">
        <f>IF(ISBLANK(#REF!),"",#REF!)</f>
        <v>#REF!</v>
      </c>
      <c r="AQ777" s="226" t="e">
        <f>IF(ISBLANK(#REF!),"",#REF!)</f>
        <v>#REF!</v>
      </c>
      <c r="AR777" s="226" t="e">
        <f>IF(ISBLANK(#REF!),"",#REF!)</f>
        <v>#REF!</v>
      </c>
      <c r="AS777" s="219" t="e">
        <f>IF(ISBLANK(#REF!),"",#REF!)</f>
        <v>#REF!</v>
      </c>
      <c r="AT777" s="219" t="e">
        <f>IF(ISBLANK(#REF!),"",#REF!)</f>
        <v>#REF!</v>
      </c>
      <c r="AU777" s="219" t="e">
        <f>IF(ISBLANK(#REF!),"",#REF!)</f>
        <v>#REF!</v>
      </c>
      <c r="AV777" s="219" t="e">
        <f>IF(ISBLANK(#REF!),"",#REF!)</f>
        <v>#REF!</v>
      </c>
      <c r="AW777" s="219" t="e">
        <f>IF(ISBLANK(#REF!),"",#REF!)</f>
        <v>#REF!</v>
      </c>
      <c r="AX777" s="219" t="e">
        <f>IF(ISBLANK(#REF!),"",#REF!)</f>
        <v>#REF!</v>
      </c>
      <c r="AY777" s="226" t="e">
        <f>IF(ISBLANK(#REF!),"",#REF!)</f>
        <v>#REF!</v>
      </c>
      <c r="AZ777" s="219" t="e">
        <f>IF(ISBLANK(#REF!),"",#REF!)</f>
        <v>#REF!</v>
      </c>
      <c r="BA777" s="219" t="e">
        <f>IF(ISBLANK(#REF!),"",#REF!)</f>
        <v>#REF!</v>
      </c>
      <c r="BB777" s="219" t="e">
        <f>IF(ISBLANK(#REF!),"",#REF!)</f>
        <v>#REF!</v>
      </c>
      <c r="BC777" s="219" t="e">
        <f>IF(ISBLANK(#REF!),"",#REF!)</f>
        <v>#REF!</v>
      </c>
      <c r="BD777" s="219" t="e">
        <f>IF(ISBLANK(#REF!),"",#REF!)</f>
        <v>#REF!</v>
      </c>
      <c r="BE777" s="219" t="e">
        <f>IF(ISBLANK(#REF!),"",#REF!)</f>
        <v>#REF!</v>
      </c>
      <c r="BF777" s="219" t="e">
        <f>IF(ISBLANK(#REF!),"",#REF!)</f>
        <v>#REF!</v>
      </c>
      <c r="BG777" s="219" t="e">
        <f>IF(ISBLANK(#REF!),"",#REF!)</f>
        <v>#REF!</v>
      </c>
      <c r="BH777" s="219" t="e">
        <f>IF(ISBLANK(#REF!),"",#REF!)</f>
        <v>#REF!</v>
      </c>
      <c r="BI777" s="219" t="e">
        <f>IF(ISBLANK(#REF!),"",#REF!)</f>
        <v>#REF!</v>
      </c>
      <c r="BJ777" s="219" t="e">
        <f>IF(ISBLANK(#REF!),"",#REF!)</f>
        <v>#REF!</v>
      </c>
      <c r="BK777" s="219" t="e">
        <f>IF(ISBLANK(#REF!),"",#REF!)</f>
        <v>#REF!</v>
      </c>
      <c r="BL777" s="219" t="e">
        <f>IF(ISBLANK(#REF!),"",#REF!)</f>
        <v>#REF!</v>
      </c>
      <c r="BM777" s="219" t="e">
        <f>IF(ISBLANK(#REF!),"",#REF!)</f>
        <v>#REF!</v>
      </c>
      <c r="BN777" s="219" t="e">
        <f>IF(ISBLANK(#REF!),"",#REF!)</f>
        <v>#REF!</v>
      </c>
      <c r="BO777" s="227" t="e">
        <f t="shared" si="217"/>
        <v>#REF!</v>
      </c>
      <c r="BP777" s="228" t="str">
        <f t="shared" si="220"/>
        <v/>
      </c>
      <c r="BQ777" s="229" t="str">
        <f t="shared" si="204"/>
        <v/>
      </c>
      <c r="BR777" s="228" t="e">
        <f t="shared" si="218"/>
        <v>#REF!</v>
      </c>
      <c r="BS777" s="230" t="e">
        <f t="shared" si="219"/>
        <v>#REF!</v>
      </c>
    </row>
    <row r="778" spans="1:71">
      <c r="A778" s="213" t="e">
        <f>IF(ISBLANK(#REF!),"",#REF!)</f>
        <v>#REF!</v>
      </c>
      <c r="B778" s="214" t="e">
        <f>IF(ISBLANK(#REF!),"",#REF!)</f>
        <v>#REF!</v>
      </c>
      <c r="C778" s="214" t="e">
        <f>IF(ISBLANK(#REF!),"",#REF!)</f>
        <v>#REF!</v>
      </c>
      <c r="D778" s="214" t="e">
        <f>IF(ISBLANK(#REF!),"",#REF!)</f>
        <v>#REF!</v>
      </c>
      <c r="E778" s="214" t="e">
        <f>IF(ISBLANK(#REF!),"",#REF!)</f>
        <v>#REF!</v>
      </c>
      <c r="F778" s="214" t="e">
        <f>IF(ISBLANK(#REF!),"",#REF!)</f>
        <v>#REF!</v>
      </c>
      <c r="G778" s="214" t="e">
        <f>IF(ISBLANK(#REF!),"",#REF!)</f>
        <v>#REF!</v>
      </c>
      <c r="H778" s="215" t="e">
        <f>IF(ISBLANK(#REF!),"",#REF!)</f>
        <v>#REF!</v>
      </c>
      <c r="I778" s="214" t="e">
        <f>IF(ISBLANK(#REF!),"",#REF!)</f>
        <v>#REF!</v>
      </c>
      <c r="J778" s="216" t="e">
        <f>IF(ISBLANK(#REF!),"",#REF!)</f>
        <v>#REF!</v>
      </c>
      <c r="K778" s="217" t="e">
        <f>IF(ISBLANK(#REF!),"",#REF!)</f>
        <v>#REF!</v>
      </c>
      <c r="L778" s="217" t="e">
        <f>IF(ISBLANK(#REF!),"",#REF!)</f>
        <v>#REF!</v>
      </c>
      <c r="M778" s="218" t="e">
        <f>IF(ISBLANK(#REF!),"",#REF!)</f>
        <v>#REF!</v>
      </c>
      <c r="N778" s="218" t="e">
        <f>IF(ISBLANK(#REF!),"",#REF!)</f>
        <v>#REF!</v>
      </c>
      <c r="O778" s="220" t="str">
        <f>IFERROR(VLOOKUP(_xlfn.CONCAT('Team Roster - Final'!$A778," : ",'Team Roster - Final'!$BM778),'Rate Calculations'!$C$4:$G$1100,5,FALSE),"")</f>
        <v/>
      </c>
      <c r="P778" s="225">
        <f>IF(ISBLANK('Rate Calculations'!$H780),"",'Rate Calculations'!$H780)</f>
        <v>1.7500000000000002E-2</v>
      </c>
      <c r="Q778" s="220" t="str">
        <f t="shared" si="205"/>
        <v/>
      </c>
      <c r="R778" s="221">
        <f>IF(ISBLANK('Rate Calculations'!$J780),"",'Rate Calculations'!$J780)</f>
        <v>3.5000000000000003E-2</v>
      </c>
      <c r="S778" s="220" t="str">
        <f t="shared" si="206"/>
        <v/>
      </c>
      <c r="T778" s="225" t="str">
        <f>IFERROR(VLOOKUP(_xlfn.CONCAT('Team Roster - Final'!$A778," : ",'Team Roster - Final'!$BM778),'Rate Calculations'!$C$4:$S$1100,10,FALSE),"")</f>
        <v/>
      </c>
      <c r="U778" s="225" t="str">
        <f>IFERROR(VLOOKUP(_xlfn.CONCAT('Team Roster - Final'!$A778," : ",'Team Roster - Final'!$BM778),'Rate Calculations'!$C$4:$S$1100,11,FALSE),"")</f>
        <v/>
      </c>
      <c r="V778" s="222" t="str">
        <f t="shared" si="207"/>
        <v/>
      </c>
      <c r="W778" s="222" t="str">
        <f t="shared" si="208"/>
        <v/>
      </c>
      <c r="X778" s="223" t="str">
        <f>IFERROR(VLOOKUP(_xlfn.CONCAT('Team Roster - Final'!$A778," : ",'Team Roster - Final'!$BM778),'Rate Calculations'!$C$4:$S$1100,14,FALSE),"")</f>
        <v/>
      </c>
      <c r="Y778" s="222" t="str">
        <f t="shared" si="209"/>
        <v/>
      </c>
      <c r="Z778" s="222" t="str">
        <f t="shared" si="210"/>
        <v/>
      </c>
      <c r="AA778" s="224" t="str">
        <f>IFERROR(IF(#REF!="Yes",$Y778, $Y778+$Q778*0.5),"")</f>
        <v/>
      </c>
      <c r="AB778" s="224" t="str">
        <f>IFERROR(IF(#REF!="Yes",$Z778, $Z778+$S778*0.5),"")</f>
        <v/>
      </c>
      <c r="AC778" s="220" t="str">
        <f>IFERROR(VLOOKUP(_xlfn.CONCAT('Team Roster - Final'!$A778," : ",'Team Roster - Final'!$BM778),'Rate Calculations'!$C$4:$U$1100,19,FALSE),"")</f>
        <v/>
      </c>
      <c r="AD778" s="220" t="str">
        <f t="shared" si="211"/>
        <v/>
      </c>
      <c r="AE778" s="220" t="str">
        <f t="shared" si="212"/>
        <v/>
      </c>
      <c r="AF778" s="225" t="str">
        <f>IFERROR(VLOOKUP(_xlfn.CONCAT('Team Roster - Final'!$A778," : ",'Team Roster - Final'!$BM778),'Rate Calculations'!$C$4:$AB$1100,22,FALSE),"")</f>
        <v/>
      </c>
      <c r="AG778" s="225" t="str">
        <f>IFERROR(VLOOKUP(_xlfn.CONCAT('Team Roster - Final'!$A778," : ",'Team Roster - Final'!$BM778),'Rate Calculations'!$C$4:$AB$1100,23,FALSE),"")</f>
        <v/>
      </c>
      <c r="AH778" s="222" t="str">
        <f t="shared" si="213"/>
        <v/>
      </c>
      <c r="AI778" s="222" t="str">
        <f t="shared" si="214"/>
        <v/>
      </c>
      <c r="AJ778" s="223" t="str">
        <f>Table1[[#This Row],[Home Office
Net Fee %]]</f>
        <v/>
      </c>
      <c r="AK778" s="222" t="str">
        <f t="shared" si="215"/>
        <v/>
      </c>
      <c r="AL778" s="222" t="str">
        <f t="shared" si="216"/>
        <v/>
      </c>
      <c r="AM778" s="215" t="str">
        <f>IFERROR(IF(#REF!="Yes",$AK778,($AK778+$AD778*0.5)),"")</f>
        <v/>
      </c>
      <c r="AN778" s="215" t="str">
        <f>IFERROR(IF(#REF!="Yes",$AL778,($AL778+$AE778*0.5)),"")</f>
        <v/>
      </c>
      <c r="AO778" s="374" t="str">
        <f>IF(ISBLANK('Team Roster Proposed - FBR'!Q779),"",'Team Roster Proposed - FBR'!Q779)</f>
        <v/>
      </c>
      <c r="AP778" s="226" t="e">
        <f>IF(ISBLANK(#REF!),"",#REF!)</f>
        <v>#REF!</v>
      </c>
      <c r="AQ778" s="226" t="e">
        <f>IF(ISBLANK(#REF!),"",#REF!)</f>
        <v>#REF!</v>
      </c>
      <c r="AR778" s="226" t="e">
        <f>IF(ISBLANK(#REF!),"",#REF!)</f>
        <v>#REF!</v>
      </c>
      <c r="AS778" s="219" t="e">
        <f>IF(ISBLANK(#REF!),"",#REF!)</f>
        <v>#REF!</v>
      </c>
      <c r="AT778" s="219" t="e">
        <f>IF(ISBLANK(#REF!),"",#REF!)</f>
        <v>#REF!</v>
      </c>
      <c r="AU778" s="219" t="e">
        <f>IF(ISBLANK(#REF!),"",#REF!)</f>
        <v>#REF!</v>
      </c>
      <c r="AV778" s="219" t="e">
        <f>IF(ISBLANK(#REF!),"",#REF!)</f>
        <v>#REF!</v>
      </c>
      <c r="AW778" s="219" t="e">
        <f>IF(ISBLANK(#REF!),"",#REF!)</f>
        <v>#REF!</v>
      </c>
      <c r="AX778" s="219" t="e">
        <f>IF(ISBLANK(#REF!),"",#REF!)</f>
        <v>#REF!</v>
      </c>
      <c r="AY778" s="226" t="e">
        <f>IF(ISBLANK(#REF!),"",#REF!)</f>
        <v>#REF!</v>
      </c>
      <c r="AZ778" s="219" t="e">
        <f>IF(ISBLANK(#REF!),"",#REF!)</f>
        <v>#REF!</v>
      </c>
      <c r="BA778" s="219" t="e">
        <f>IF(ISBLANK(#REF!),"",#REF!)</f>
        <v>#REF!</v>
      </c>
      <c r="BB778" s="219" t="e">
        <f>IF(ISBLANK(#REF!),"",#REF!)</f>
        <v>#REF!</v>
      </c>
      <c r="BC778" s="219" t="e">
        <f>IF(ISBLANK(#REF!),"",#REF!)</f>
        <v>#REF!</v>
      </c>
      <c r="BD778" s="219" t="e">
        <f>IF(ISBLANK(#REF!),"",#REF!)</f>
        <v>#REF!</v>
      </c>
      <c r="BE778" s="219" t="e">
        <f>IF(ISBLANK(#REF!),"",#REF!)</f>
        <v>#REF!</v>
      </c>
      <c r="BF778" s="219" t="e">
        <f>IF(ISBLANK(#REF!),"",#REF!)</f>
        <v>#REF!</v>
      </c>
      <c r="BG778" s="219" t="e">
        <f>IF(ISBLANK(#REF!),"",#REF!)</f>
        <v>#REF!</v>
      </c>
      <c r="BH778" s="219" t="e">
        <f>IF(ISBLANK(#REF!),"",#REF!)</f>
        <v>#REF!</v>
      </c>
      <c r="BI778" s="219" t="e">
        <f>IF(ISBLANK(#REF!),"",#REF!)</f>
        <v>#REF!</v>
      </c>
      <c r="BJ778" s="219" t="e">
        <f>IF(ISBLANK(#REF!),"",#REF!)</f>
        <v>#REF!</v>
      </c>
      <c r="BK778" s="219" t="e">
        <f>IF(ISBLANK(#REF!),"",#REF!)</f>
        <v>#REF!</v>
      </c>
      <c r="BL778" s="219" t="e">
        <f>IF(ISBLANK(#REF!),"",#REF!)</f>
        <v>#REF!</v>
      </c>
      <c r="BM778" s="219" t="e">
        <f>IF(ISBLANK(#REF!),"",#REF!)</f>
        <v>#REF!</v>
      </c>
      <c r="BN778" s="219" t="e">
        <f>IF(ISBLANK(#REF!),"",#REF!)</f>
        <v>#REF!</v>
      </c>
      <c r="BO778" s="227" t="e">
        <f t="shared" si="217"/>
        <v>#REF!</v>
      </c>
      <c r="BP778" s="228" t="str">
        <f t="shared" si="220"/>
        <v/>
      </c>
      <c r="BQ778" s="229" t="str">
        <f t="shared" si="204"/>
        <v/>
      </c>
      <c r="BR778" s="228" t="e">
        <f t="shared" si="218"/>
        <v>#REF!</v>
      </c>
      <c r="BS778" s="230" t="e">
        <f t="shared" si="219"/>
        <v>#REF!</v>
      </c>
    </row>
    <row r="779" spans="1:71">
      <c r="A779" s="213" t="e">
        <f>IF(ISBLANK(#REF!),"",#REF!)</f>
        <v>#REF!</v>
      </c>
      <c r="B779" s="214" t="e">
        <f>IF(ISBLANK(#REF!),"",#REF!)</f>
        <v>#REF!</v>
      </c>
      <c r="C779" s="214" t="e">
        <f>IF(ISBLANK(#REF!),"",#REF!)</f>
        <v>#REF!</v>
      </c>
      <c r="D779" s="214" t="e">
        <f>IF(ISBLANK(#REF!),"",#REF!)</f>
        <v>#REF!</v>
      </c>
      <c r="E779" s="214" t="e">
        <f>IF(ISBLANK(#REF!),"",#REF!)</f>
        <v>#REF!</v>
      </c>
      <c r="F779" s="214" t="e">
        <f>IF(ISBLANK(#REF!),"",#REF!)</f>
        <v>#REF!</v>
      </c>
      <c r="G779" s="214" t="e">
        <f>IF(ISBLANK(#REF!),"",#REF!)</f>
        <v>#REF!</v>
      </c>
      <c r="H779" s="215" t="e">
        <f>IF(ISBLANK(#REF!),"",#REF!)</f>
        <v>#REF!</v>
      </c>
      <c r="I779" s="214" t="e">
        <f>IF(ISBLANK(#REF!),"",#REF!)</f>
        <v>#REF!</v>
      </c>
      <c r="J779" s="216" t="e">
        <f>IF(ISBLANK(#REF!),"",#REF!)</f>
        <v>#REF!</v>
      </c>
      <c r="K779" s="217" t="e">
        <f>IF(ISBLANK(#REF!),"",#REF!)</f>
        <v>#REF!</v>
      </c>
      <c r="L779" s="217" t="e">
        <f>IF(ISBLANK(#REF!),"",#REF!)</f>
        <v>#REF!</v>
      </c>
      <c r="M779" s="218" t="e">
        <f>IF(ISBLANK(#REF!),"",#REF!)</f>
        <v>#REF!</v>
      </c>
      <c r="N779" s="218" t="e">
        <f>IF(ISBLANK(#REF!),"",#REF!)</f>
        <v>#REF!</v>
      </c>
      <c r="O779" s="220" t="str">
        <f>IFERROR(VLOOKUP(_xlfn.CONCAT('Team Roster - Final'!$A779," : ",'Team Roster - Final'!$BM779),'Rate Calculations'!$C$4:$G$1100,5,FALSE),"")</f>
        <v/>
      </c>
      <c r="P779" s="225">
        <f>IF(ISBLANK('Rate Calculations'!$H781),"",'Rate Calculations'!$H781)</f>
        <v>1.7500000000000002E-2</v>
      </c>
      <c r="Q779" s="220" t="str">
        <f t="shared" si="205"/>
        <v/>
      </c>
      <c r="R779" s="221">
        <f>IF(ISBLANK('Rate Calculations'!$J781),"",'Rate Calculations'!$J781)</f>
        <v>3.5000000000000003E-2</v>
      </c>
      <c r="S779" s="220" t="str">
        <f t="shared" si="206"/>
        <v/>
      </c>
      <c r="T779" s="225" t="str">
        <f>IFERROR(VLOOKUP(_xlfn.CONCAT('Team Roster - Final'!$A779," : ",'Team Roster - Final'!$BM779),'Rate Calculations'!$C$4:$S$1100,10,FALSE),"")</f>
        <v/>
      </c>
      <c r="U779" s="225" t="str">
        <f>IFERROR(VLOOKUP(_xlfn.CONCAT('Team Roster - Final'!$A779," : ",'Team Roster - Final'!$BM779),'Rate Calculations'!$C$4:$S$1100,11,FALSE),"")</f>
        <v/>
      </c>
      <c r="V779" s="222" t="str">
        <f t="shared" si="207"/>
        <v/>
      </c>
      <c r="W779" s="222" t="str">
        <f t="shared" si="208"/>
        <v/>
      </c>
      <c r="X779" s="223" t="str">
        <f>IFERROR(VLOOKUP(_xlfn.CONCAT('Team Roster - Final'!$A779," : ",'Team Roster - Final'!$BM779),'Rate Calculations'!$C$4:$S$1100,14,FALSE),"")</f>
        <v/>
      </c>
      <c r="Y779" s="222" t="str">
        <f t="shared" si="209"/>
        <v/>
      </c>
      <c r="Z779" s="222" t="str">
        <f t="shared" si="210"/>
        <v/>
      </c>
      <c r="AA779" s="224" t="str">
        <f>IFERROR(IF(#REF!="Yes",$Y779, $Y779+$Q779*0.5),"")</f>
        <v/>
      </c>
      <c r="AB779" s="224" t="str">
        <f>IFERROR(IF(#REF!="Yes",$Z779, $Z779+$S779*0.5),"")</f>
        <v/>
      </c>
      <c r="AC779" s="220" t="str">
        <f>IFERROR(VLOOKUP(_xlfn.CONCAT('Team Roster - Final'!$A779," : ",'Team Roster - Final'!$BM779),'Rate Calculations'!$C$4:$U$1100,19,FALSE),"")</f>
        <v/>
      </c>
      <c r="AD779" s="220" t="str">
        <f t="shared" si="211"/>
        <v/>
      </c>
      <c r="AE779" s="220" t="str">
        <f t="shared" si="212"/>
        <v/>
      </c>
      <c r="AF779" s="225" t="str">
        <f>IFERROR(VLOOKUP(_xlfn.CONCAT('Team Roster - Final'!$A779," : ",'Team Roster - Final'!$BM779),'Rate Calculations'!$C$4:$AB$1100,22,FALSE),"")</f>
        <v/>
      </c>
      <c r="AG779" s="225" t="str">
        <f>IFERROR(VLOOKUP(_xlfn.CONCAT('Team Roster - Final'!$A779," : ",'Team Roster - Final'!$BM779),'Rate Calculations'!$C$4:$AB$1100,23,FALSE),"")</f>
        <v/>
      </c>
      <c r="AH779" s="222" t="str">
        <f t="shared" si="213"/>
        <v/>
      </c>
      <c r="AI779" s="222" t="str">
        <f t="shared" si="214"/>
        <v/>
      </c>
      <c r="AJ779" s="223" t="str">
        <f>Table1[[#This Row],[Home Office
Net Fee %]]</f>
        <v/>
      </c>
      <c r="AK779" s="222" t="str">
        <f t="shared" si="215"/>
        <v/>
      </c>
      <c r="AL779" s="222" t="str">
        <f t="shared" si="216"/>
        <v/>
      </c>
      <c r="AM779" s="215" t="str">
        <f>IFERROR(IF(#REF!="Yes",$AK779,($AK779+$AD779*0.5)),"")</f>
        <v/>
      </c>
      <c r="AN779" s="215" t="str">
        <f>IFERROR(IF(#REF!="Yes",$AL779,($AL779+$AE779*0.5)),"")</f>
        <v/>
      </c>
      <c r="AO779" s="374" t="str">
        <f>IF(ISBLANK('Team Roster Proposed - FBR'!Q780),"",'Team Roster Proposed - FBR'!Q780)</f>
        <v/>
      </c>
      <c r="AP779" s="226" t="e">
        <f>IF(ISBLANK(#REF!),"",#REF!)</f>
        <v>#REF!</v>
      </c>
      <c r="AQ779" s="226" t="e">
        <f>IF(ISBLANK(#REF!),"",#REF!)</f>
        <v>#REF!</v>
      </c>
      <c r="AR779" s="226" t="e">
        <f>IF(ISBLANK(#REF!),"",#REF!)</f>
        <v>#REF!</v>
      </c>
      <c r="AS779" s="219" t="e">
        <f>IF(ISBLANK(#REF!),"",#REF!)</f>
        <v>#REF!</v>
      </c>
      <c r="AT779" s="219" t="e">
        <f>IF(ISBLANK(#REF!),"",#REF!)</f>
        <v>#REF!</v>
      </c>
      <c r="AU779" s="219" t="e">
        <f>IF(ISBLANK(#REF!),"",#REF!)</f>
        <v>#REF!</v>
      </c>
      <c r="AV779" s="219" t="e">
        <f>IF(ISBLANK(#REF!),"",#REF!)</f>
        <v>#REF!</v>
      </c>
      <c r="AW779" s="219" t="e">
        <f>IF(ISBLANK(#REF!),"",#REF!)</f>
        <v>#REF!</v>
      </c>
      <c r="AX779" s="219" t="e">
        <f>IF(ISBLANK(#REF!),"",#REF!)</f>
        <v>#REF!</v>
      </c>
      <c r="AY779" s="226" t="e">
        <f>IF(ISBLANK(#REF!),"",#REF!)</f>
        <v>#REF!</v>
      </c>
      <c r="AZ779" s="219" t="e">
        <f>IF(ISBLANK(#REF!),"",#REF!)</f>
        <v>#REF!</v>
      </c>
      <c r="BA779" s="219" t="e">
        <f>IF(ISBLANK(#REF!),"",#REF!)</f>
        <v>#REF!</v>
      </c>
      <c r="BB779" s="219" t="e">
        <f>IF(ISBLANK(#REF!),"",#REF!)</f>
        <v>#REF!</v>
      </c>
      <c r="BC779" s="219" t="e">
        <f>IF(ISBLANK(#REF!),"",#REF!)</f>
        <v>#REF!</v>
      </c>
      <c r="BD779" s="219" t="e">
        <f>IF(ISBLANK(#REF!),"",#REF!)</f>
        <v>#REF!</v>
      </c>
      <c r="BE779" s="219" t="e">
        <f>IF(ISBLANK(#REF!),"",#REF!)</f>
        <v>#REF!</v>
      </c>
      <c r="BF779" s="219" t="e">
        <f>IF(ISBLANK(#REF!),"",#REF!)</f>
        <v>#REF!</v>
      </c>
      <c r="BG779" s="219" t="e">
        <f>IF(ISBLANK(#REF!),"",#REF!)</f>
        <v>#REF!</v>
      </c>
      <c r="BH779" s="219" t="e">
        <f>IF(ISBLANK(#REF!),"",#REF!)</f>
        <v>#REF!</v>
      </c>
      <c r="BI779" s="219" t="e">
        <f>IF(ISBLANK(#REF!),"",#REF!)</f>
        <v>#REF!</v>
      </c>
      <c r="BJ779" s="219" t="e">
        <f>IF(ISBLANK(#REF!),"",#REF!)</f>
        <v>#REF!</v>
      </c>
      <c r="BK779" s="219" t="e">
        <f>IF(ISBLANK(#REF!),"",#REF!)</f>
        <v>#REF!</v>
      </c>
      <c r="BL779" s="219" t="e">
        <f>IF(ISBLANK(#REF!),"",#REF!)</f>
        <v>#REF!</v>
      </c>
      <c r="BM779" s="219" t="e">
        <f>IF(ISBLANK(#REF!),"",#REF!)</f>
        <v>#REF!</v>
      </c>
      <c r="BN779" s="219" t="e">
        <f>IF(ISBLANK(#REF!),"",#REF!)</f>
        <v>#REF!</v>
      </c>
      <c r="BO779" s="227" t="e">
        <f t="shared" si="217"/>
        <v>#REF!</v>
      </c>
      <c r="BP779" s="228" t="str">
        <f t="shared" si="220"/>
        <v/>
      </c>
      <c r="BQ779" s="229" t="str">
        <f t="shared" si="204"/>
        <v/>
      </c>
      <c r="BR779" s="228" t="e">
        <f t="shared" si="218"/>
        <v>#REF!</v>
      </c>
      <c r="BS779" s="230" t="e">
        <f t="shared" si="219"/>
        <v>#REF!</v>
      </c>
    </row>
    <row r="780" spans="1:71">
      <c r="A780" s="213" t="e">
        <f>IF(ISBLANK(#REF!),"",#REF!)</f>
        <v>#REF!</v>
      </c>
      <c r="B780" s="214" t="e">
        <f>IF(ISBLANK(#REF!),"",#REF!)</f>
        <v>#REF!</v>
      </c>
      <c r="C780" s="214" t="e">
        <f>IF(ISBLANK(#REF!),"",#REF!)</f>
        <v>#REF!</v>
      </c>
      <c r="D780" s="214" t="e">
        <f>IF(ISBLANK(#REF!),"",#REF!)</f>
        <v>#REF!</v>
      </c>
      <c r="E780" s="214" t="e">
        <f>IF(ISBLANK(#REF!),"",#REF!)</f>
        <v>#REF!</v>
      </c>
      <c r="F780" s="214" t="e">
        <f>IF(ISBLANK(#REF!),"",#REF!)</f>
        <v>#REF!</v>
      </c>
      <c r="G780" s="214" t="e">
        <f>IF(ISBLANK(#REF!),"",#REF!)</f>
        <v>#REF!</v>
      </c>
      <c r="H780" s="215" t="e">
        <f>IF(ISBLANK(#REF!),"",#REF!)</f>
        <v>#REF!</v>
      </c>
      <c r="I780" s="214" t="e">
        <f>IF(ISBLANK(#REF!),"",#REF!)</f>
        <v>#REF!</v>
      </c>
      <c r="J780" s="216" t="e">
        <f>IF(ISBLANK(#REF!),"",#REF!)</f>
        <v>#REF!</v>
      </c>
      <c r="K780" s="217" t="e">
        <f>IF(ISBLANK(#REF!),"",#REF!)</f>
        <v>#REF!</v>
      </c>
      <c r="L780" s="217" t="e">
        <f>IF(ISBLANK(#REF!),"",#REF!)</f>
        <v>#REF!</v>
      </c>
      <c r="M780" s="218" t="e">
        <f>IF(ISBLANK(#REF!),"",#REF!)</f>
        <v>#REF!</v>
      </c>
      <c r="N780" s="218" t="e">
        <f>IF(ISBLANK(#REF!),"",#REF!)</f>
        <v>#REF!</v>
      </c>
      <c r="O780" s="220" t="str">
        <f>IFERROR(VLOOKUP(_xlfn.CONCAT('Team Roster - Final'!$A780," : ",'Team Roster - Final'!$BM780),'Rate Calculations'!$C$4:$G$1100,5,FALSE),"")</f>
        <v/>
      </c>
      <c r="P780" s="225">
        <f>IF(ISBLANK('Rate Calculations'!$H782),"",'Rate Calculations'!$H782)</f>
        <v>1.7500000000000002E-2</v>
      </c>
      <c r="Q780" s="220" t="str">
        <f t="shared" si="205"/>
        <v/>
      </c>
      <c r="R780" s="221">
        <f>IF(ISBLANK('Rate Calculations'!$J782),"",'Rate Calculations'!$J782)</f>
        <v>3.5000000000000003E-2</v>
      </c>
      <c r="S780" s="220" t="str">
        <f t="shared" si="206"/>
        <v/>
      </c>
      <c r="T780" s="225" t="str">
        <f>IFERROR(VLOOKUP(_xlfn.CONCAT('Team Roster - Final'!$A780," : ",'Team Roster - Final'!$BM780),'Rate Calculations'!$C$4:$S$1100,10,FALSE),"")</f>
        <v/>
      </c>
      <c r="U780" s="225" t="str">
        <f>IFERROR(VLOOKUP(_xlfn.CONCAT('Team Roster - Final'!$A780," : ",'Team Roster - Final'!$BM780),'Rate Calculations'!$C$4:$S$1100,11,FALSE),"")</f>
        <v/>
      </c>
      <c r="V780" s="222" t="str">
        <f t="shared" si="207"/>
        <v/>
      </c>
      <c r="W780" s="222" t="str">
        <f t="shared" si="208"/>
        <v/>
      </c>
      <c r="X780" s="223" t="str">
        <f>IFERROR(VLOOKUP(_xlfn.CONCAT('Team Roster - Final'!$A780," : ",'Team Roster - Final'!$BM780),'Rate Calculations'!$C$4:$S$1100,14,FALSE),"")</f>
        <v/>
      </c>
      <c r="Y780" s="222" t="str">
        <f t="shared" si="209"/>
        <v/>
      </c>
      <c r="Z780" s="222" t="str">
        <f t="shared" si="210"/>
        <v/>
      </c>
      <c r="AA780" s="224" t="str">
        <f>IFERROR(IF(#REF!="Yes",$Y780, $Y780+$Q780*0.5),"")</f>
        <v/>
      </c>
      <c r="AB780" s="224" t="str">
        <f>IFERROR(IF(#REF!="Yes",$Z780, $Z780+$S780*0.5),"")</f>
        <v/>
      </c>
      <c r="AC780" s="220" t="str">
        <f>IFERROR(VLOOKUP(_xlfn.CONCAT('Team Roster - Final'!$A780," : ",'Team Roster - Final'!$BM780),'Rate Calculations'!$C$4:$U$1100,19,FALSE),"")</f>
        <v/>
      </c>
      <c r="AD780" s="220" t="str">
        <f t="shared" si="211"/>
        <v/>
      </c>
      <c r="AE780" s="220" t="str">
        <f t="shared" si="212"/>
        <v/>
      </c>
      <c r="AF780" s="225" t="str">
        <f>IFERROR(VLOOKUP(_xlfn.CONCAT('Team Roster - Final'!$A780," : ",'Team Roster - Final'!$BM780),'Rate Calculations'!$C$4:$AB$1100,22,FALSE),"")</f>
        <v/>
      </c>
      <c r="AG780" s="225" t="str">
        <f>IFERROR(VLOOKUP(_xlfn.CONCAT('Team Roster - Final'!$A780," : ",'Team Roster - Final'!$BM780),'Rate Calculations'!$C$4:$AB$1100,23,FALSE),"")</f>
        <v/>
      </c>
      <c r="AH780" s="222" t="str">
        <f t="shared" si="213"/>
        <v/>
      </c>
      <c r="AI780" s="222" t="str">
        <f t="shared" si="214"/>
        <v/>
      </c>
      <c r="AJ780" s="223" t="str">
        <f>Table1[[#This Row],[Home Office
Net Fee %]]</f>
        <v/>
      </c>
      <c r="AK780" s="222" t="str">
        <f t="shared" si="215"/>
        <v/>
      </c>
      <c r="AL780" s="222" t="str">
        <f t="shared" si="216"/>
        <v/>
      </c>
      <c r="AM780" s="215" t="str">
        <f>IFERROR(IF(#REF!="Yes",$AK780,($AK780+$AD780*0.5)),"")</f>
        <v/>
      </c>
      <c r="AN780" s="215" t="str">
        <f>IFERROR(IF(#REF!="Yes",$AL780,($AL780+$AE780*0.5)),"")</f>
        <v/>
      </c>
      <c r="AO780" s="374" t="str">
        <f>IF(ISBLANK('Team Roster Proposed - FBR'!Q781),"",'Team Roster Proposed - FBR'!Q781)</f>
        <v/>
      </c>
      <c r="AP780" s="226" t="e">
        <f>IF(ISBLANK(#REF!),"",#REF!)</f>
        <v>#REF!</v>
      </c>
      <c r="AQ780" s="226" t="e">
        <f>IF(ISBLANK(#REF!),"",#REF!)</f>
        <v>#REF!</v>
      </c>
      <c r="AR780" s="226" t="e">
        <f>IF(ISBLANK(#REF!),"",#REF!)</f>
        <v>#REF!</v>
      </c>
      <c r="AS780" s="219" t="e">
        <f>IF(ISBLANK(#REF!),"",#REF!)</f>
        <v>#REF!</v>
      </c>
      <c r="AT780" s="219" t="e">
        <f>IF(ISBLANK(#REF!),"",#REF!)</f>
        <v>#REF!</v>
      </c>
      <c r="AU780" s="219" t="e">
        <f>IF(ISBLANK(#REF!),"",#REF!)</f>
        <v>#REF!</v>
      </c>
      <c r="AV780" s="219" t="e">
        <f>IF(ISBLANK(#REF!),"",#REF!)</f>
        <v>#REF!</v>
      </c>
      <c r="AW780" s="219" t="e">
        <f>IF(ISBLANK(#REF!),"",#REF!)</f>
        <v>#REF!</v>
      </c>
      <c r="AX780" s="219" t="e">
        <f>IF(ISBLANK(#REF!),"",#REF!)</f>
        <v>#REF!</v>
      </c>
      <c r="AY780" s="226" t="e">
        <f>IF(ISBLANK(#REF!),"",#REF!)</f>
        <v>#REF!</v>
      </c>
      <c r="AZ780" s="219" t="e">
        <f>IF(ISBLANK(#REF!),"",#REF!)</f>
        <v>#REF!</v>
      </c>
      <c r="BA780" s="219" t="e">
        <f>IF(ISBLANK(#REF!),"",#REF!)</f>
        <v>#REF!</v>
      </c>
      <c r="BB780" s="219" t="e">
        <f>IF(ISBLANK(#REF!),"",#REF!)</f>
        <v>#REF!</v>
      </c>
      <c r="BC780" s="219" t="e">
        <f>IF(ISBLANK(#REF!),"",#REF!)</f>
        <v>#REF!</v>
      </c>
      <c r="BD780" s="219" t="e">
        <f>IF(ISBLANK(#REF!),"",#REF!)</f>
        <v>#REF!</v>
      </c>
      <c r="BE780" s="219" t="e">
        <f>IF(ISBLANK(#REF!),"",#REF!)</f>
        <v>#REF!</v>
      </c>
      <c r="BF780" s="219" t="e">
        <f>IF(ISBLANK(#REF!),"",#REF!)</f>
        <v>#REF!</v>
      </c>
      <c r="BG780" s="219" t="e">
        <f>IF(ISBLANK(#REF!),"",#REF!)</f>
        <v>#REF!</v>
      </c>
      <c r="BH780" s="219" t="e">
        <f>IF(ISBLANK(#REF!),"",#REF!)</f>
        <v>#REF!</v>
      </c>
      <c r="BI780" s="219" t="e">
        <f>IF(ISBLANK(#REF!),"",#REF!)</f>
        <v>#REF!</v>
      </c>
      <c r="BJ780" s="219" t="e">
        <f>IF(ISBLANK(#REF!),"",#REF!)</f>
        <v>#REF!</v>
      </c>
      <c r="BK780" s="219" t="e">
        <f>IF(ISBLANK(#REF!),"",#REF!)</f>
        <v>#REF!</v>
      </c>
      <c r="BL780" s="219" t="e">
        <f>IF(ISBLANK(#REF!),"",#REF!)</f>
        <v>#REF!</v>
      </c>
      <c r="BM780" s="219" t="e">
        <f>IF(ISBLANK(#REF!),"",#REF!)</f>
        <v>#REF!</v>
      </c>
      <c r="BN780" s="219" t="e">
        <f>IF(ISBLANK(#REF!),"",#REF!)</f>
        <v>#REF!</v>
      </c>
      <c r="BO780" s="227" t="e">
        <f t="shared" si="217"/>
        <v>#REF!</v>
      </c>
      <c r="BP780" s="228" t="str">
        <f t="shared" si="220"/>
        <v/>
      </c>
      <c r="BQ780" s="229" t="str">
        <f t="shared" si="204"/>
        <v/>
      </c>
      <c r="BR780" s="228" t="e">
        <f t="shared" si="218"/>
        <v>#REF!</v>
      </c>
      <c r="BS780" s="230" t="e">
        <f t="shared" si="219"/>
        <v>#REF!</v>
      </c>
    </row>
    <row r="781" spans="1:71">
      <c r="A781" s="213" t="e">
        <f>IF(ISBLANK(#REF!),"",#REF!)</f>
        <v>#REF!</v>
      </c>
      <c r="B781" s="214" t="e">
        <f>IF(ISBLANK(#REF!),"",#REF!)</f>
        <v>#REF!</v>
      </c>
      <c r="C781" s="214" t="e">
        <f>IF(ISBLANK(#REF!),"",#REF!)</f>
        <v>#REF!</v>
      </c>
      <c r="D781" s="214" t="e">
        <f>IF(ISBLANK(#REF!),"",#REF!)</f>
        <v>#REF!</v>
      </c>
      <c r="E781" s="214" t="e">
        <f>IF(ISBLANK(#REF!),"",#REF!)</f>
        <v>#REF!</v>
      </c>
      <c r="F781" s="214" t="e">
        <f>IF(ISBLANK(#REF!),"",#REF!)</f>
        <v>#REF!</v>
      </c>
      <c r="G781" s="214" t="e">
        <f>IF(ISBLANK(#REF!),"",#REF!)</f>
        <v>#REF!</v>
      </c>
      <c r="H781" s="215" t="e">
        <f>IF(ISBLANK(#REF!),"",#REF!)</f>
        <v>#REF!</v>
      </c>
      <c r="I781" s="214" t="e">
        <f>IF(ISBLANK(#REF!),"",#REF!)</f>
        <v>#REF!</v>
      </c>
      <c r="J781" s="216" t="e">
        <f>IF(ISBLANK(#REF!),"",#REF!)</f>
        <v>#REF!</v>
      </c>
      <c r="K781" s="217" t="e">
        <f>IF(ISBLANK(#REF!),"",#REF!)</f>
        <v>#REF!</v>
      </c>
      <c r="L781" s="217" t="e">
        <f>IF(ISBLANK(#REF!),"",#REF!)</f>
        <v>#REF!</v>
      </c>
      <c r="M781" s="218" t="e">
        <f>IF(ISBLANK(#REF!),"",#REF!)</f>
        <v>#REF!</v>
      </c>
      <c r="N781" s="218" t="e">
        <f>IF(ISBLANK(#REF!),"",#REF!)</f>
        <v>#REF!</v>
      </c>
      <c r="O781" s="220" t="str">
        <f>IFERROR(VLOOKUP(_xlfn.CONCAT('Team Roster - Final'!$A781," : ",'Team Roster - Final'!$BM781),'Rate Calculations'!$C$4:$G$1100,5,FALSE),"")</f>
        <v/>
      </c>
      <c r="P781" s="225">
        <f>IF(ISBLANK('Rate Calculations'!$H783),"",'Rate Calculations'!$H783)</f>
        <v>1.7500000000000002E-2</v>
      </c>
      <c r="Q781" s="220" t="str">
        <f t="shared" si="205"/>
        <v/>
      </c>
      <c r="R781" s="221">
        <f>IF(ISBLANK('Rate Calculations'!$J783),"",'Rate Calculations'!$J783)</f>
        <v>3.5000000000000003E-2</v>
      </c>
      <c r="S781" s="220" t="str">
        <f t="shared" si="206"/>
        <v/>
      </c>
      <c r="T781" s="225" t="str">
        <f>IFERROR(VLOOKUP(_xlfn.CONCAT('Team Roster - Final'!$A781," : ",'Team Roster - Final'!$BM781),'Rate Calculations'!$C$4:$S$1100,10,FALSE),"")</f>
        <v/>
      </c>
      <c r="U781" s="225" t="str">
        <f>IFERROR(VLOOKUP(_xlfn.CONCAT('Team Roster - Final'!$A781," : ",'Team Roster - Final'!$BM781),'Rate Calculations'!$C$4:$S$1100,11,FALSE),"")</f>
        <v/>
      </c>
      <c r="V781" s="222" t="str">
        <f t="shared" si="207"/>
        <v/>
      </c>
      <c r="W781" s="222" t="str">
        <f t="shared" si="208"/>
        <v/>
      </c>
      <c r="X781" s="223" t="str">
        <f>IFERROR(VLOOKUP(_xlfn.CONCAT('Team Roster - Final'!$A781," : ",'Team Roster - Final'!$BM781),'Rate Calculations'!$C$4:$S$1100,14,FALSE),"")</f>
        <v/>
      </c>
      <c r="Y781" s="222" t="str">
        <f t="shared" si="209"/>
        <v/>
      </c>
      <c r="Z781" s="222" t="str">
        <f t="shared" si="210"/>
        <v/>
      </c>
      <c r="AA781" s="224" t="str">
        <f>IFERROR(IF(#REF!="Yes",$Y781, $Y781+$Q781*0.5),"")</f>
        <v/>
      </c>
      <c r="AB781" s="224" t="str">
        <f>IFERROR(IF(#REF!="Yes",$Z781, $Z781+$S781*0.5),"")</f>
        <v/>
      </c>
      <c r="AC781" s="220" t="str">
        <f>IFERROR(VLOOKUP(_xlfn.CONCAT('Team Roster - Final'!$A781," : ",'Team Roster - Final'!$BM781),'Rate Calculations'!$C$4:$U$1100,19,FALSE),"")</f>
        <v/>
      </c>
      <c r="AD781" s="220" t="str">
        <f t="shared" si="211"/>
        <v/>
      </c>
      <c r="AE781" s="220" t="str">
        <f t="shared" si="212"/>
        <v/>
      </c>
      <c r="AF781" s="225" t="str">
        <f>IFERROR(VLOOKUP(_xlfn.CONCAT('Team Roster - Final'!$A781," : ",'Team Roster - Final'!$BM781),'Rate Calculations'!$C$4:$AB$1100,22,FALSE),"")</f>
        <v/>
      </c>
      <c r="AG781" s="225" t="str">
        <f>IFERROR(VLOOKUP(_xlfn.CONCAT('Team Roster - Final'!$A781," : ",'Team Roster - Final'!$BM781),'Rate Calculations'!$C$4:$AB$1100,23,FALSE),"")</f>
        <v/>
      </c>
      <c r="AH781" s="222" t="str">
        <f t="shared" si="213"/>
        <v/>
      </c>
      <c r="AI781" s="222" t="str">
        <f t="shared" si="214"/>
        <v/>
      </c>
      <c r="AJ781" s="223" t="str">
        <f>Table1[[#This Row],[Home Office
Net Fee %]]</f>
        <v/>
      </c>
      <c r="AK781" s="222" t="str">
        <f t="shared" si="215"/>
        <v/>
      </c>
      <c r="AL781" s="222" t="str">
        <f t="shared" si="216"/>
        <v/>
      </c>
      <c r="AM781" s="215" t="str">
        <f>IFERROR(IF(#REF!="Yes",$AK781,($AK781+$AD781*0.5)),"")</f>
        <v/>
      </c>
      <c r="AN781" s="215" t="str">
        <f>IFERROR(IF(#REF!="Yes",$AL781,($AL781+$AE781*0.5)),"")</f>
        <v/>
      </c>
      <c r="AO781" s="374" t="str">
        <f>IF(ISBLANK('Team Roster Proposed - FBR'!Q782),"",'Team Roster Proposed - FBR'!Q782)</f>
        <v/>
      </c>
      <c r="AP781" s="226" t="e">
        <f>IF(ISBLANK(#REF!),"",#REF!)</f>
        <v>#REF!</v>
      </c>
      <c r="AQ781" s="226" t="e">
        <f>IF(ISBLANK(#REF!),"",#REF!)</f>
        <v>#REF!</v>
      </c>
      <c r="AR781" s="226" t="e">
        <f>IF(ISBLANK(#REF!),"",#REF!)</f>
        <v>#REF!</v>
      </c>
      <c r="AS781" s="219" t="e">
        <f>IF(ISBLANK(#REF!),"",#REF!)</f>
        <v>#REF!</v>
      </c>
      <c r="AT781" s="219" t="e">
        <f>IF(ISBLANK(#REF!),"",#REF!)</f>
        <v>#REF!</v>
      </c>
      <c r="AU781" s="219" t="e">
        <f>IF(ISBLANK(#REF!),"",#REF!)</f>
        <v>#REF!</v>
      </c>
      <c r="AV781" s="219" t="e">
        <f>IF(ISBLANK(#REF!),"",#REF!)</f>
        <v>#REF!</v>
      </c>
      <c r="AW781" s="219" t="e">
        <f>IF(ISBLANK(#REF!),"",#REF!)</f>
        <v>#REF!</v>
      </c>
      <c r="AX781" s="219" t="e">
        <f>IF(ISBLANK(#REF!),"",#REF!)</f>
        <v>#REF!</v>
      </c>
      <c r="AY781" s="226" t="e">
        <f>IF(ISBLANK(#REF!),"",#REF!)</f>
        <v>#REF!</v>
      </c>
      <c r="AZ781" s="219" t="e">
        <f>IF(ISBLANK(#REF!),"",#REF!)</f>
        <v>#REF!</v>
      </c>
      <c r="BA781" s="219" t="e">
        <f>IF(ISBLANK(#REF!),"",#REF!)</f>
        <v>#REF!</v>
      </c>
      <c r="BB781" s="219" t="e">
        <f>IF(ISBLANK(#REF!),"",#REF!)</f>
        <v>#REF!</v>
      </c>
      <c r="BC781" s="219" t="e">
        <f>IF(ISBLANK(#REF!),"",#REF!)</f>
        <v>#REF!</v>
      </c>
      <c r="BD781" s="219" t="e">
        <f>IF(ISBLANK(#REF!),"",#REF!)</f>
        <v>#REF!</v>
      </c>
      <c r="BE781" s="219" t="e">
        <f>IF(ISBLANK(#REF!),"",#REF!)</f>
        <v>#REF!</v>
      </c>
      <c r="BF781" s="219" t="e">
        <f>IF(ISBLANK(#REF!),"",#REF!)</f>
        <v>#REF!</v>
      </c>
      <c r="BG781" s="219" t="e">
        <f>IF(ISBLANK(#REF!),"",#REF!)</f>
        <v>#REF!</v>
      </c>
      <c r="BH781" s="219" t="e">
        <f>IF(ISBLANK(#REF!),"",#REF!)</f>
        <v>#REF!</v>
      </c>
      <c r="BI781" s="219" t="e">
        <f>IF(ISBLANK(#REF!),"",#REF!)</f>
        <v>#REF!</v>
      </c>
      <c r="BJ781" s="219" t="e">
        <f>IF(ISBLANK(#REF!),"",#REF!)</f>
        <v>#REF!</v>
      </c>
      <c r="BK781" s="219" t="e">
        <f>IF(ISBLANK(#REF!),"",#REF!)</f>
        <v>#REF!</v>
      </c>
      <c r="BL781" s="219" t="e">
        <f>IF(ISBLANK(#REF!),"",#REF!)</f>
        <v>#REF!</v>
      </c>
      <c r="BM781" s="219" t="e">
        <f>IF(ISBLANK(#REF!),"",#REF!)</f>
        <v>#REF!</v>
      </c>
      <c r="BN781" s="219" t="e">
        <f>IF(ISBLANK(#REF!),"",#REF!)</f>
        <v>#REF!</v>
      </c>
      <c r="BO781" s="227" t="e">
        <f t="shared" si="217"/>
        <v>#REF!</v>
      </c>
      <c r="BP781" s="228" t="str">
        <f t="shared" si="220"/>
        <v/>
      </c>
      <c r="BQ781" s="229" t="str">
        <f t="shared" si="204"/>
        <v/>
      </c>
      <c r="BR781" s="228" t="e">
        <f t="shared" si="218"/>
        <v>#REF!</v>
      </c>
      <c r="BS781" s="230" t="e">
        <f t="shared" si="219"/>
        <v>#REF!</v>
      </c>
    </row>
    <row r="782" spans="1:71">
      <c r="A782" s="213" t="e">
        <f>IF(ISBLANK(#REF!),"",#REF!)</f>
        <v>#REF!</v>
      </c>
      <c r="B782" s="214" t="e">
        <f>IF(ISBLANK(#REF!),"",#REF!)</f>
        <v>#REF!</v>
      </c>
      <c r="C782" s="214" t="e">
        <f>IF(ISBLANK(#REF!),"",#REF!)</f>
        <v>#REF!</v>
      </c>
      <c r="D782" s="214" t="e">
        <f>IF(ISBLANK(#REF!),"",#REF!)</f>
        <v>#REF!</v>
      </c>
      <c r="E782" s="214" t="e">
        <f>IF(ISBLANK(#REF!),"",#REF!)</f>
        <v>#REF!</v>
      </c>
      <c r="F782" s="214" t="e">
        <f>IF(ISBLANK(#REF!),"",#REF!)</f>
        <v>#REF!</v>
      </c>
      <c r="G782" s="214" t="e">
        <f>IF(ISBLANK(#REF!),"",#REF!)</f>
        <v>#REF!</v>
      </c>
      <c r="H782" s="215" t="e">
        <f>IF(ISBLANK(#REF!),"",#REF!)</f>
        <v>#REF!</v>
      </c>
      <c r="I782" s="214" t="e">
        <f>IF(ISBLANK(#REF!),"",#REF!)</f>
        <v>#REF!</v>
      </c>
      <c r="J782" s="216" t="e">
        <f>IF(ISBLANK(#REF!),"",#REF!)</f>
        <v>#REF!</v>
      </c>
      <c r="K782" s="217" t="e">
        <f>IF(ISBLANK(#REF!),"",#REF!)</f>
        <v>#REF!</v>
      </c>
      <c r="L782" s="217" t="e">
        <f>IF(ISBLANK(#REF!),"",#REF!)</f>
        <v>#REF!</v>
      </c>
      <c r="M782" s="218" t="e">
        <f>IF(ISBLANK(#REF!),"",#REF!)</f>
        <v>#REF!</v>
      </c>
      <c r="N782" s="218" t="e">
        <f>IF(ISBLANK(#REF!),"",#REF!)</f>
        <v>#REF!</v>
      </c>
      <c r="O782" s="220" t="str">
        <f>IFERROR(VLOOKUP(_xlfn.CONCAT('Team Roster - Final'!$A782," : ",'Team Roster - Final'!$BM782),'Rate Calculations'!$C$4:$G$1100,5,FALSE),"")</f>
        <v/>
      </c>
      <c r="P782" s="225">
        <f>IF(ISBLANK('Rate Calculations'!$H784),"",'Rate Calculations'!$H784)</f>
        <v>1.7500000000000002E-2</v>
      </c>
      <c r="Q782" s="220" t="str">
        <f t="shared" si="205"/>
        <v/>
      </c>
      <c r="R782" s="221">
        <f>IF(ISBLANK('Rate Calculations'!$J784),"",'Rate Calculations'!$J784)</f>
        <v>3.5000000000000003E-2</v>
      </c>
      <c r="S782" s="220" t="str">
        <f t="shared" si="206"/>
        <v/>
      </c>
      <c r="T782" s="225" t="str">
        <f>IFERROR(VLOOKUP(_xlfn.CONCAT('Team Roster - Final'!$A782," : ",'Team Roster - Final'!$BM782),'Rate Calculations'!$C$4:$S$1100,10,FALSE),"")</f>
        <v/>
      </c>
      <c r="U782" s="225" t="str">
        <f>IFERROR(VLOOKUP(_xlfn.CONCAT('Team Roster - Final'!$A782," : ",'Team Roster - Final'!$BM782),'Rate Calculations'!$C$4:$S$1100,11,FALSE),"")</f>
        <v/>
      </c>
      <c r="V782" s="222" t="str">
        <f t="shared" si="207"/>
        <v/>
      </c>
      <c r="W782" s="222" t="str">
        <f t="shared" si="208"/>
        <v/>
      </c>
      <c r="X782" s="223" t="str">
        <f>IFERROR(VLOOKUP(_xlfn.CONCAT('Team Roster - Final'!$A782," : ",'Team Roster - Final'!$BM782),'Rate Calculations'!$C$4:$S$1100,14,FALSE),"")</f>
        <v/>
      </c>
      <c r="Y782" s="222" t="str">
        <f t="shared" si="209"/>
        <v/>
      </c>
      <c r="Z782" s="222" t="str">
        <f t="shared" si="210"/>
        <v/>
      </c>
      <c r="AA782" s="224" t="str">
        <f>IFERROR(IF(#REF!="Yes",$Y782, $Y782+$Q782*0.5),"")</f>
        <v/>
      </c>
      <c r="AB782" s="224" t="str">
        <f>IFERROR(IF(#REF!="Yes",$Z782, $Z782+$S782*0.5),"")</f>
        <v/>
      </c>
      <c r="AC782" s="220" t="str">
        <f>IFERROR(VLOOKUP(_xlfn.CONCAT('Team Roster - Final'!$A782," : ",'Team Roster - Final'!$BM782),'Rate Calculations'!$C$4:$U$1100,19,FALSE),"")</f>
        <v/>
      </c>
      <c r="AD782" s="220" t="str">
        <f t="shared" si="211"/>
        <v/>
      </c>
      <c r="AE782" s="220" t="str">
        <f t="shared" si="212"/>
        <v/>
      </c>
      <c r="AF782" s="225" t="str">
        <f>IFERROR(VLOOKUP(_xlfn.CONCAT('Team Roster - Final'!$A782," : ",'Team Roster - Final'!$BM782),'Rate Calculations'!$C$4:$AB$1100,22,FALSE),"")</f>
        <v/>
      </c>
      <c r="AG782" s="225" t="str">
        <f>IFERROR(VLOOKUP(_xlfn.CONCAT('Team Roster - Final'!$A782," : ",'Team Roster - Final'!$BM782),'Rate Calculations'!$C$4:$AB$1100,23,FALSE),"")</f>
        <v/>
      </c>
      <c r="AH782" s="222" t="str">
        <f t="shared" si="213"/>
        <v/>
      </c>
      <c r="AI782" s="222" t="str">
        <f t="shared" si="214"/>
        <v/>
      </c>
      <c r="AJ782" s="223" t="str">
        <f>Table1[[#This Row],[Home Office
Net Fee %]]</f>
        <v/>
      </c>
      <c r="AK782" s="222" t="str">
        <f t="shared" si="215"/>
        <v/>
      </c>
      <c r="AL782" s="222" t="str">
        <f t="shared" si="216"/>
        <v/>
      </c>
      <c r="AM782" s="215" t="str">
        <f>IFERROR(IF(#REF!="Yes",$AK782,($AK782+$AD782*0.5)),"")</f>
        <v/>
      </c>
      <c r="AN782" s="215" t="str">
        <f>IFERROR(IF(#REF!="Yes",$AL782,($AL782+$AE782*0.5)),"")</f>
        <v/>
      </c>
      <c r="AO782" s="374" t="str">
        <f>IF(ISBLANK('Team Roster Proposed - FBR'!Q783),"",'Team Roster Proposed - FBR'!Q783)</f>
        <v/>
      </c>
      <c r="AP782" s="226" t="e">
        <f>IF(ISBLANK(#REF!),"",#REF!)</f>
        <v>#REF!</v>
      </c>
      <c r="AQ782" s="226" t="e">
        <f>IF(ISBLANK(#REF!),"",#REF!)</f>
        <v>#REF!</v>
      </c>
      <c r="AR782" s="226" t="e">
        <f>IF(ISBLANK(#REF!),"",#REF!)</f>
        <v>#REF!</v>
      </c>
      <c r="AS782" s="219" t="e">
        <f>IF(ISBLANK(#REF!),"",#REF!)</f>
        <v>#REF!</v>
      </c>
      <c r="AT782" s="219" t="e">
        <f>IF(ISBLANK(#REF!),"",#REF!)</f>
        <v>#REF!</v>
      </c>
      <c r="AU782" s="219" t="e">
        <f>IF(ISBLANK(#REF!),"",#REF!)</f>
        <v>#REF!</v>
      </c>
      <c r="AV782" s="219" t="e">
        <f>IF(ISBLANK(#REF!),"",#REF!)</f>
        <v>#REF!</v>
      </c>
      <c r="AW782" s="219" t="e">
        <f>IF(ISBLANK(#REF!),"",#REF!)</f>
        <v>#REF!</v>
      </c>
      <c r="AX782" s="219" t="e">
        <f>IF(ISBLANK(#REF!),"",#REF!)</f>
        <v>#REF!</v>
      </c>
      <c r="AY782" s="226" t="e">
        <f>IF(ISBLANK(#REF!),"",#REF!)</f>
        <v>#REF!</v>
      </c>
      <c r="AZ782" s="219" t="e">
        <f>IF(ISBLANK(#REF!),"",#REF!)</f>
        <v>#REF!</v>
      </c>
      <c r="BA782" s="219" t="e">
        <f>IF(ISBLANK(#REF!),"",#REF!)</f>
        <v>#REF!</v>
      </c>
      <c r="BB782" s="219" t="e">
        <f>IF(ISBLANK(#REF!),"",#REF!)</f>
        <v>#REF!</v>
      </c>
      <c r="BC782" s="219" t="e">
        <f>IF(ISBLANK(#REF!),"",#REF!)</f>
        <v>#REF!</v>
      </c>
      <c r="BD782" s="219" t="e">
        <f>IF(ISBLANK(#REF!),"",#REF!)</f>
        <v>#REF!</v>
      </c>
      <c r="BE782" s="219" t="e">
        <f>IF(ISBLANK(#REF!),"",#REF!)</f>
        <v>#REF!</v>
      </c>
      <c r="BF782" s="219" t="e">
        <f>IF(ISBLANK(#REF!),"",#REF!)</f>
        <v>#REF!</v>
      </c>
      <c r="BG782" s="219" t="e">
        <f>IF(ISBLANK(#REF!),"",#REF!)</f>
        <v>#REF!</v>
      </c>
      <c r="BH782" s="219" t="e">
        <f>IF(ISBLANK(#REF!),"",#REF!)</f>
        <v>#REF!</v>
      </c>
      <c r="BI782" s="219" t="e">
        <f>IF(ISBLANK(#REF!),"",#REF!)</f>
        <v>#REF!</v>
      </c>
      <c r="BJ782" s="219" t="e">
        <f>IF(ISBLANK(#REF!),"",#REF!)</f>
        <v>#REF!</v>
      </c>
      <c r="BK782" s="219" t="e">
        <f>IF(ISBLANK(#REF!),"",#REF!)</f>
        <v>#REF!</v>
      </c>
      <c r="BL782" s="219" t="e">
        <f>IF(ISBLANK(#REF!),"",#REF!)</f>
        <v>#REF!</v>
      </c>
      <c r="BM782" s="219" t="e">
        <f>IF(ISBLANK(#REF!),"",#REF!)</f>
        <v>#REF!</v>
      </c>
      <c r="BN782" s="219" t="e">
        <f>IF(ISBLANK(#REF!),"",#REF!)</f>
        <v>#REF!</v>
      </c>
      <c r="BO782" s="227" t="e">
        <f t="shared" si="217"/>
        <v>#REF!</v>
      </c>
      <c r="BP782" s="228" t="str">
        <f t="shared" si="220"/>
        <v/>
      </c>
      <c r="BQ782" s="229" t="str">
        <f t="shared" si="204"/>
        <v/>
      </c>
      <c r="BR782" s="228" t="e">
        <f t="shared" si="218"/>
        <v>#REF!</v>
      </c>
      <c r="BS782" s="230" t="e">
        <f t="shared" si="219"/>
        <v>#REF!</v>
      </c>
    </row>
    <row r="783" spans="1:71">
      <c r="A783" s="213" t="e">
        <f>IF(ISBLANK(#REF!),"",#REF!)</f>
        <v>#REF!</v>
      </c>
      <c r="B783" s="214" t="e">
        <f>IF(ISBLANK(#REF!),"",#REF!)</f>
        <v>#REF!</v>
      </c>
      <c r="C783" s="214" t="e">
        <f>IF(ISBLANK(#REF!),"",#REF!)</f>
        <v>#REF!</v>
      </c>
      <c r="D783" s="214" t="e">
        <f>IF(ISBLANK(#REF!),"",#REF!)</f>
        <v>#REF!</v>
      </c>
      <c r="E783" s="214" t="e">
        <f>IF(ISBLANK(#REF!),"",#REF!)</f>
        <v>#REF!</v>
      </c>
      <c r="F783" s="214" t="e">
        <f>IF(ISBLANK(#REF!),"",#REF!)</f>
        <v>#REF!</v>
      </c>
      <c r="G783" s="214" t="e">
        <f>IF(ISBLANK(#REF!),"",#REF!)</f>
        <v>#REF!</v>
      </c>
      <c r="H783" s="215" t="e">
        <f>IF(ISBLANK(#REF!),"",#REF!)</f>
        <v>#REF!</v>
      </c>
      <c r="I783" s="214" t="e">
        <f>IF(ISBLANK(#REF!),"",#REF!)</f>
        <v>#REF!</v>
      </c>
      <c r="J783" s="216" t="e">
        <f>IF(ISBLANK(#REF!),"",#REF!)</f>
        <v>#REF!</v>
      </c>
      <c r="K783" s="217" t="e">
        <f>IF(ISBLANK(#REF!),"",#REF!)</f>
        <v>#REF!</v>
      </c>
      <c r="L783" s="217" t="e">
        <f>IF(ISBLANK(#REF!),"",#REF!)</f>
        <v>#REF!</v>
      </c>
      <c r="M783" s="218" t="e">
        <f>IF(ISBLANK(#REF!),"",#REF!)</f>
        <v>#REF!</v>
      </c>
      <c r="N783" s="218" t="e">
        <f>IF(ISBLANK(#REF!),"",#REF!)</f>
        <v>#REF!</v>
      </c>
      <c r="O783" s="220" t="str">
        <f>IFERROR(VLOOKUP(_xlfn.CONCAT('Team Roster - Final'!$A783," : ",'Team Roster - Final'!$BM783),'Rate Calculations'!$C$4:$G$1100,5,FALSE),"")</f>
        <v/>
      </c>
      <c r="P783" s="225">
        <f>IF(ISBLANK('Rate Calculations'!$H785),"",'Rate Calculations'!$H785)</f>
        <v>1.7500000000000002E-2</v>
      </c>
      <c r="Q783" s="220" t="str">
        <f t="shared" si="205"/>
        <v/>
      </c>
      <c r="R783" s="221">
        <f>IF(ISBLANK('Rate Calculations'!$J785),"",'Rate Calculations'!$J785)</f>
        <v>3.5000000000000003E-2</v>
      </c>
      <c r="S783" s="220" t="str">
        <f t="shared" si="206"/>
        <v/>
      </c>
      <c r="T783" s="225" t="str">
        <f>IFERROR(VLOOKUP(_xlfn.CONCAT('Team Roster - Final'!$A783," : ",'Team Roster - Final'!$BM783),'Rate Calculations'!$C$4:$S$1100,10,FALSE),"")</f>
        <v/>
      </c>
      <c r="U783" s="225" t="str">
        <f>IFERROR(VLOOKUP(_xlfn.CONCAT('Team Roster - Final'!$A783," : ",'Team Roster - Final'!$BM783),'Rate Calculations'!$C$4:$S$1100,11,FALSE),"")</f>
        <v/>
      </c>
      <c r="V783" s="222" t="str">
        <f t="shared" si="207"/>
        <v/>
      </c>
      <c r="W783" s="222" t="str">
        <f t="shared" si="208"/>
        <v/>
      </c>
      <c r="X783" s="223" t="str">
        <f>IFERROR(VLOOKUP(_xlfn.CONCAT('Team Roster - Final'!$A783," : ",'Team Roster - Final'!$BM783),'Rate Calculations'!$C$4:$S$1100,14,FALSE),"")</f>
        <v/>
      </c>
      <c r="Y783" s="222" t="str">
        <f t="shared" si="209"/>
        <v/>
      </c>
      <c r="Z783" s="222" t="str">
        <f t="shared" si="210"/>
        <v/>
      </c>
      <c r="AA783" s="224" t="str">
        <f>IFERROR(IF(#REF!="Yes",$Y783, $Y783+$Q783*0.5),"")</f>
        <v/>
      </c>
      <c r="AB783" s="224" t="str">
        <f>IFERROR(IF(#REF!="Yes",$Z783, $Z783+$S783*0.5),"")</f>
        <v/>
      </c>
      <c r="AC783" s="220" t="str">
        <f>IFERROR(VLOOKUP(_xlfn.CONCAT('Team Roster - Final'!$A783," : ",'Team Roster - Final'!$BM783),'Rate Calculations'!$C$4:$U$1100,19,FALSE),"")</f>
        <v/>
      </c>
      <c r="AD783" s="220" t="str">
        <f t="shared" si="211"/>
        <v/>
      </c>
      <c r="AE783" s="220" t="str">
        <f t="shared" si="212"/>
        <v/>
      </c>
      <c r="AF783" s="225" t="str">
        <f>IFERROR(VLOOKUP(_xlfn.CONCAT('Team Roster - Final'!$A783," : ",'Team Roster - Final'!$BM783),'Rate Calculations'!$C$4:$AB$1100,22,FALSE),"")</f>
        <v/>
      </c>
      <c r="AG783" s="225" t="str">
        <f>IFERROR(VLOOKUP(_xlfn.CONCAT('Team Roster - Final'!$A783," : ",'Team Roster - Final'!$BM783),'Rate Calculations'!$C$4:$AB$1100,23,FALSE),"")</f>
        <v/>
      </c>
      <c r="AH783" s="222" t="str">
        <f t="shared" si="213"/>
        <v/>
      </c>
      <c r="AI783" s="222" t="str">
        <f t="shared" si="214"/>
        <v/>
      </c>
      <c r="AJ783" s="223" t="str">
        <f>Table1[[#This Row],[Home Office
Net Fee %]]</f>
        <v/>
      </c>
      <c r="AK783" s="222" t="str">
        <f t="shared" si="215"/>
        <v/>
      </c>
      <c r="AL783" s="222" t="str">
        <f t="shared" si="216"/>
        <v/>
      </c>
      <c r="AM783" s="215" t="str">
        <f>IFERROR(IF(#REF!="Yes",$AK783,($AK783+$AD783*0.5)),"")</f>
        <v/>
      </c>
      <c r="AN783" s="215" t="str">
        <f>IFERROR(IF(#REF!="Yes",$AL783,($AL783+$AE783*0.5)),"")</f>
        <v/>
      </c>
      <c r="AO783" s="374" t="str">
        <f>IF(ISBLANK('Team Roster Proposed - FBR'!Q784),"",'Team Roster Proposed - FBR'!Q784)</f>
        <v/>
      </c>
      <c r="AP783" s="226" t="e">
        <f>IF(ISBLANK(#REF!),"",#REF!)</f>
        <v>#REF!</v>
      </c>
      <c r="AQ783" s="226" t="e">
        <f>IF(ISBLANK(#REF!),"",#REF!)</f>
        <v>#REF!</v>
      </c>
      <c r="AR783" s="226" t="e">
        <f>IF(ISBLANK(#REF!),"",#REF!)</f>
        <v>#REF!</v>
      </c>
      <c r="AS783" s="219" t="e">
        <f>IF(ISBLANK(#REF!),"",#REF!)</f>
        <v>#REF!</v>
      </c>
      <c r="AT783" s="219" t="e">
        <f>IF(ISBLANK(#REF!),"",#REF!)</f>
        <v>#REF!</v>
      </c>
      <c r="AU783" s="219" t="e">
        <f>IF(ISBLANK(#REF!),"",#REF!)</f>
        <v>#REF!</v>
      </c>
      <c r="AV783" s="219" t="e">
        <f>IF(ISBLANK(#REF!),"",#REF!)</f>
        <v>#REF!</v>
      </c>
      <c r="AW783" s="219" t="e">
        <f>IF(ISBLANK(#REF!),"",#REF!)</f>
        <v>#REF!</v>
      </c>
      <c r="AX783" s="219" t="e">
        <f>IF(ISBLANK(#REF!),"",#REF!)</f>
        <v>#REF!</v>
      </c>
      <c r="AY783" s="226" t="e">
        <f>IF(ISBLANK(#REF!),"",#REF!)</f>
        <v>#REF!</v>
      </c>
      <c r="AZ783" s="219" t="e">
        <f>IF(ISBLANK(#REF!),"",#REF!)</f>
        <v>#REF!</v>
      </c>
      <c r="BA783" s="219" t="e">
        <f>IF(ISBLANK(#REF!),"",#REF!)</f>
        <v>#REF!</v>
      </c>
      <c r="BB783" s="219" t="e">
        <f>IF(ISBLANK(#REF!),"",#REF!)</f>
        <v>#REF!</v>
      </c>
      <c r="BC783" s="219" t="e">
        <f>IF(ISBLANK(#REF!),"",#REF!)</f>
        <v>#REF!</v>
      </c>
      <c r="BD783" s="219" t="e">
        <f>IF(ISBLANK(#REF!),"",#REF!)</f>
        <v>#REF!</v>
      </c>
      <c r="BE783" s="219" t="e">
        <f>IF(ISBLANK(#REF!),"",#REF!)</f>
        <v>#REF!</v>
      </c>
      <c r="BF783" s="219" t="e">
        <f>IF(ISBLANK(#REF!),"",#REF!)</f>
        <v>#REF!</v>
      </c>
      <c r="BG783" s="219" t="e">
        <f>IF(ISBLANK(#REF!),"",#REF!)</f>
        <v>#REF!</v>
      </c>
      <c r="BH783" s="219" t="e">
        <f>IF(ISBLANK(#REF!),"",#REF!)</f>
        <v>#REF!</v>
      </c>
      <c r="BI783" s="219" t="e">
        <f>IF(ISBLANK(#REF!),"",#REF!)</f>
        <v>#REF!</v>
      </c>
      <c r="BJ783" s="219" t="e">
        <f>IF(ISBLANK(#REF!),"",#REF!)</f>
        <v>#REF!</v>
      </c>
      <c r="BK783" s="219" t="e">
        <f>IF(ISBLANK(#REF!),"",#REF!)</f>
        <v>#REF!</v>
      </c>
      <c r="BL783" s="219" t="e">
        <f>IF(ISBLANK(#REF!),"",#REF!)</f>
        <v>#REF!</v>
      </c>
      <c r="BM783" s="219" t="e">
        <f>IF(ISBLANK(#REF!),"",#REF!)</f>
        <v>#REF!</v>
      </c>
      <c r="BN783" s="219" t="e">
        <f>IF(ISBLANK(#REF!),"",#REF!)</f>
        <v>#REF!</v>
      </c>
      <c r="BO783" s="227" t="e">
        <f t="shared" si="217"/>
        <v>#REF!</v>
      </c>
      <c r="BP783" s="228" t="str">
        <f t="shared" si="220"/>
        <v/>
      </c>
      <c r="BQ783" s="229" t="str">
        <f t="shared" si="204"/>
        <v/>
      </c>
      <c r="BR783" s="228" t="e">
        <f t="shared" si="218"/>
        <v>#REF!</v>
      </c>
      <c r="BS783" s="230" t="e">
        <f t="shared" si="219"/>
        <v>#REF!</v>
      </c>
    </row>
    <row r="784" spans="1:71">
      <c r="A784" s="213" t="e">
        <f>IF(ISBLANK(#REF!),"",#REF!)</f>
        <v>#REF!</v>
      </c>
      <c r="B784" s="214" t="e">
        <f>IF(ISBLANK(#REF!),"",#REF!)</f>
        <v>#REF!</v>
      </c>
      <c r="C784" s="214" t="e">
        <f>IF(ISBLANK(#REF!),"",#REF!)</f>
        <v>#REF!</v>
      </c>
      <c r="D784" s="214" t="e">
        <f>IF(ISBLANK(#REF!),"",#REF!)</f>
        <v>#REF!</v>
      </c>
      <c r="E784" s="214" t="e">
        <f>IF(ISBLANK(#REF!),"",#REF!)</f>
        <v>#REF!</v>
      </c>
      <c r="F784" s="214" t="e">
        <f>IF(ISBLANK(#REF!),"",#REF!)</f>
        <v>#REF!</v>
      </c>
      <c r="G784" s="214" t="e">
        <f>IF(ISBLANK(#REF!),"",#REF!)</f>
        <v>#REF!</v>
      </c>
      <c r="H784" s="215" t="e">
        <f>IF(ISBLANK(#REF!),"",#REF!)</f>
        <v>#REF!</v>
      </c>
      <c r="I784" s="214" t="e">
        <f>IF(ISBLANK(#REF!),"",#REF!)</f>
        <v>#REF!</v>
      </c>
      <c r="J784" s="216" t="e">
        <f>IF(ISBLANK(#REF!),"",#REF!)</f>
        <v>#REF!</v>
      </c>
      <c r="K784" s="217" t="e">
        <f>IF(ISBLANK(#REF!),"",#REF!)</f>
        <v>#REF!</v>
      </c>
      <c r="L784" s="217" t="e">
        <f>IF(ISBLANK(#REF!),"",#REF!)</f>
        <v>#REF!</v>
      </c>
      <c r="M784" s="218" t="e">
        <f>IF(ISBLANK(#REF!),"",#REF!)</f>
        <v>#REF!</v>
      </c>
      <c r="N784" s="218" t="e">
        <f>IF(ISBLANK(#REF!),"",#REF!)</f>
        <v>#REF!</v>
      </c>
      <c r="O784" s="220" t="str">
        <f>IFERROR(VLOOKUP(_xlfn.CONCAT('Team Roster - Final'!$A784," : ",'Team Roster - Final'!$BM784),'Rate Calculations'!$C$4:$G$1100,5,FALSE),"")</f>
        <v/>
      </c>
      <c r="P784" s="225">
        <f>IF(ISBLANK('Rate Calculations'!$H786),"",'Rate Calculations'!$H786)</f>
        <v>1.7500000000000002E-2</v>
      </c>
      <c r="Q784" s="220" t="str">
        <f t="shared" si="205"/>
        <v/>
      </c>
      <c r="R784" s="221">
        <f>IF(ISBLANK('Rate Calculations'!$J786),"",'Rate Calculations'!$J786)</f>
        <v>3.5000000000000003E-2</v>
      </c>
      <c r="S784" s="220" t="str">
        <f t="shared" si="206"/>
        <v/>
      </c>
      <c r="T784" s="225" t="str">
        <f>IFERROR(VLOOKUP(_xlfn.CONCAT('Team Roster - Final'!$A784," : ",'Team Roster - Final'!$BM784),'Rate Calculations'!$C$4:$S$1100,10,FALSE),"")</f>
        <v/>
      </c>
      <c r="U784" s="225" t="str">
        <f>IFERROR(VLOOKUP(_xlfn.CONCAT('Team Roster - Final'!$A784," : ",'Team Roster - Final'!$BM784),'Rate Calculations'!$C$4:$S$1100,11,FALSE),"")</f>
        <v/>
      </c>
      <c r="V784" s="222" t="str">
        <f t="shared" si="207"/>
        <v/>
      </c>
      <c r="W784" s="222" t="str">
        <f t="shared" si="208"/>
        <v/>
      </c>
      <c r="X784" s="223" t="str">
        <f>IFERROR(VLOOKUP(_xlfn.CONCAT('Team Roster - Final'!$A784," : ",'Team Roster - Final'!$BM784),'Rate Calculations'!$C$4:$S$1100,14,FALSE),"")</f>
        <v/>
      </c>
      <c r="Y784" s="222" t="str">
        <f t="shared" si="209"/>
        <v/>
      </c>
      <c r="Z784" s="222" t="str">
        <f t="shared" si="210"/>
        <v/>
      </c>
      <c r="AA784" s="224" t="str">
        <f>IFERROR(IF(#REF!="Yes",$Y784, $Y784+$Q784*0.5),"")</f>
        <v/>
      </c>
      <c r="AB784" s="224" t="str">
        <f>IFERROR(IF(#REF!="Yes",$Z784, $Z784+$S784*0.5),"")</f>
        <v/>
      </c>
      <c r="AC784" s="220" t="str">
        <f>IFERROR(VLOOKUP(_xlfn.CONCAT('Team Roster - Final'!$A784," : ",'Team Roster - Final'!$BM784),'Rate Calculations'!$C$4:$U$1100,19,FALSE),"")</f>
        <v/>
      </c>
      <c r="AD784" s="220" t="str">
        <f t="shared" si="211"/>
        <v/>
      </c>
      <c r="AE784" s="220" t="str">
        <f t="shared" si="212"/>
        <v/>
      </c>
      <c r="AF784" s="225" t="str">
        <f>IFERROR(VLOOKUP(_xlfn.CONCAT('Team Roster - Final'!$A784," : ",'Team Roster - Final'!$BM784),'Rate Calculations'!$C$4:$AB$1100,22,FALSE),"")</f>
        <v/>
      </c>
      <c r="AG784" s="225" t="str">
        <f>IFERROR(VLOOKUP(_xlfn.CONCAT('Team Roster - Final'!$A784," : ",'Team Roster - Final'!$BM784),'Rate Calculations'!$C$4:$AB$1100,23,FALSE),"")</f>
        <v/>
      </c>
      <c r="AH784" s="222" t="str">
        <f t="shared" si="213"/>
        <v/>
      </c>
      <c r="AI784" s="222" t="str">
        <f t="shared" si="214"/>
        <v/>
      </c>
      <c r="AJ784" s="223" t="str">
        <f>Table1[[#This Row],[Home Office
Net Fee %]]</f>
        <v/>
      </c>
      <c r="AK784" s="222" t="str">
        <f t="shared" si="215"/>
        <v/>
      </c>
      <c r="AL784" s="222" t="str">
        <f t="shared" si="216"/>
        <v/>
      </c>
      <c r="AM784" s="215" t="str">
        <f>IFERROR(IF(#REF!="Yes",$AK784,($AK784+$AD784*0.5)),"")</f>
        <v/>
      </c>
      <c r="AN784" s="215" t="str">
        <f>IFERROR(IF(#REF!="Yes",$AL784,($AL784+$AE784*0.5)),"")</f>
        <v/>
      </c>
      <c r="AO784" s="374" t="str">
        <f>IF(ISBLANK('Team Roster Proposed - FBR'!Q785),"",'Team Roster Proposed - FBR'!Q785)</f>
        <v/>
      </c>
      <c r="AP784" s="226" t="e">
        <f>IF(ISBLANK(#REF!),"",#REF!)</f>
        <v>#REF!</v>
      </c>
      <c r="AQ784" s="226" t="e">
        <f>IF(ISBLANK(#REF!),"",#REF!)</f>
        <v>#REF!</v>
      </c>
      <c r="AR784" s="226" t="e">
        <f>IF(ISBLANK(#REF!),"",#REF!)</f>
        <v>#REF!</v>
      </c>
      <c r="AS784" s="219" t="e">
        <f>IF(ISBLANK(#REF!),"",#REF!)</f>
        <v>#REF!</v>
      </c>
      <c r="AT784" s="219" t="e">
        <f>IF(ISBLANK(#REF!),"",#REF!)</f>
        <v>#REF!</v>
      </c>
      <c r="AU784" s="219" t="e">
        <f>IF(ISBLANK(#REF!),"",#REF!)</f>
        <v>#REF!</v>
      </c>
      <c r="AV784" s="219" t="e">
        <f>IF(ISBLANK(#REF!),"",#REF!)</f>
        <v>#REF!</v>
      </c>
      <c r="AW784" s="219" t="e">
        <f>IF(ISBLANK(#REF!),"",#REF!)</f>
        <v>#REF!</v>
      </c>
      <c r="AX784" s="219" t="e">
        <f>IF(ISBLANK(#REF!),"",#REF!)</f>
        <v>#REF!</v>
      </c>
      <c r="AY784" s="226" t="e">
        <f>IF(ISBLANK(#REF!),"",#REF!)</f>
        <v>#REF!</v>
      </c>
      <c r="AZ784" s="219" t="e">
        <f>IF(ISBLANK(#REF!),"",#REF!)</f>
        <v>#REF!</v>
      </c>
      <c r="BA784" s="219" t="e">
        <f>IF(ISBLANK(#REF!),"",#REF!)</f>
        <v>#REF!</v>
      </c>
      <c r="BB784" s="219" t="e">
        <f>IF(ISBLANK(#REF!),"",#REF!)</f>
        <v>#REF!</v>
      </c>
      <c r="BC784" s="219" t="e">
        <f>IF(ISBLANK(#REF!),"",#REF!)</f>
        <v>#REF!</v>
      </c>
      <c r="BD784" s="219" t="e">
        <f>IF(ISBLANK(#REF!),"",#REF!)</f>
        <v>#REF!</v>
      </c>
      <c r="BE784" s="219" t="e">
        <f>IF(ISBLANK(#REF!),"",#REF!)</f>
        <v>#REF!</v>
      </c>
      <c r="BF784" s="219" t="e">
        <f>IF(ISBLANK(#REF!),"",#REF!)</f>
        <v>#REF!</v>
      </c>
      <c r="BG784" s="219" t="e">
        <f>IF(ISBLANK(#REF!),"",#REF!)</f>
        <v>#REF!</v>
      </c>
      <c r="BH784" s="219" t="e">
        <f>IF(ISBLANK(#REF!),"",#REF!)</f>
        <v>#REF!</v>
      </c>
      <c r="BI784" s="219" t="e">
        <f>IF(ISBLANK(#REF!),"",#REF!)</f>
        <v>#REF!</v>
      </c>
      <c r="BJ784" s="219" t="e">
        <f>IF(ISBLANK(#REF!),"",#REF!)</f>
        <v>#REF!</v>
      </c>
      <c r="BK784" s="219" t="e">
        <f>IF(ISBLANK(#REF!),"",#REF!)</f>
        <v>#REF!</v>
      </c>
      <c r="BL784" s="219" t="e">
        <f>IF(ISBLANK(#REF!),"",#REF!)</f>
        <v>#REF!</v>
      </c>
      <c r="BM784" s="219" t="e">
        <f>IF(ISBLANK(#REF!),"",#REF!)</f>
        <v>#REF!</v>
      </c>
      <c r="BN784" s="219" t="e">
        <f>IF(ISBLANK(#REF!),"",#REF!)</f>
        <v>#REF!</v>
      </c>
      <c r="BO784" s="227" t="e">
        <f t="shared" si="217"/>
        <v>#REF!</v>
      </c>
      <c r="BP784" s="228" t="str">
        <f t="shared" si="220"/>
        <v/>
      </c>
      <c r="BQ784" s="229" t="str">
        <f t="shared" si="204"/>
        <v/>
      </c>
      <c r="BR784" s="228" t="e">
        <f t="shared" si="218"/>
        <v>#REF!</v>
      </c>
      <c r="BS784" s="230" t="e">
        <f t="shared" si="219"/>
        <v>#REF!</v>
      </c>
    </row>
    <row r="785" spans="1:71">
      <c r="A785" s="213" t="e">
        <f>IF(ISBLANK(#REF!),"",#REF!)</f>
        <v>#REF!</v>
      </c>
      <c r="B785" s="214" t="e">
        <f>IF(ISBLANK(#REF!),"",#REF!)</f>
        <v>#REF!</v>
      </c>
      <c r="C785" s="214" t="e">
        <f>IF(ISBLANK(#REF!),"",#REF!)</f>
        <v>#REF!</v>
      </c>
      <c r="D785" s="214" t="e">
        <f>IF(ISBLANK(#REF!),"",#REF!)</f>
        <v>#REF!</v>
      </c>
      <c r="E785" s="214" t="e">
        <f>IF(ISBLANK(#REF!),"",#REF!)</f>
        <v>#REF!</v>
      </c>
      <c r="F785" s="214" t="e">
        <f>IF(ISBLANK(#REF!),"",#REF!)</f>
        <v>#REF!</v>
      </c>
      <c r="G785" s="214" t="e">
        <f>IF(ISBLANK(#REF!),"",#REF!)</f>
        <v>#REF!</v>
      </c>
      <c r="H785" s="215" t="e">
        <f>IF(ISBLANK(#REF!),"",#REF!)</f>
        <v>#REF!</v>
      </c>
      <c r="I785" s="214" t="e">
        <f>IF(ISBLANK(#REF!),"",#REF!)</f>
        <v>#REF!</v>
      </c>
      <c r="J785" s="216" t="e">
        <f>IF(ISBLANK(#REF!),"",#REF!)</f>
        <v>#REF!</v>
      </c>
      <c r="K785" s="217" t="e">
        <f>IF(ISBLANK(#REF!),"",#REF!)</f>
        <v>#REF!</v>
      </c>
      <c r="L785" s="217" t="e">
        <f>IF(ISBLANK(#REF!),"",#REF!)</f>
        <v>#REF!</v>
      </c>
      <c r="M785" s="218" t="e">
        <f>IF(ISBLANK(#REF!),"",#REF!)</f>
        <v>#REF!</v>
      </c>
      <c r="N785" s="218" t="e">
        <f>IF(ISBLANK(#REF!),"",#REF!)</f>
        <v>#REF!</v>
      </c>
      <c r="O785" s="220" t="str">
        <f>IFERROR(VLOOKUP(_xlfn.CONCAT('Team Roster - Final'!$A785," : ",'Team Roster - Final'!$BM785),'Rate Calculations'!$C$4:$G$1100,5,FALSE),"")</f>
        <v/>
      </c>
      <c r="P785" s="225">
        <f>IF(ISBLANK('Rate Calculations'!$H787),"",'Rate Calculations'!$H787)</f>
        <v>1.7500000000000002E-2</v>
      </c>
      <c r="Q785" s="220" t="str">
        <f t="shared" si="205"/>
        <v/>
      </c>
      <c r="R785" s="221">
        <f>IF(ISBLANK('Rate Calculations'!$J787),"",'Rate Calculations'!$J787)</f>
        <v>3.5000000000000003E-2</v>
      </c>
      <c r="S785" s="220" t="str">
        <f t="shared" si="206"/>
        <v/>
      </c>
      <c r="T785" s="225" t="str">
        <f>IFERROR(VLOOKUP(_xlfn.CONCAT('Team Roster - Final'!$A785," : ",'Team Roster - Final'!$BM785),'Rate Calculations'!$C$4:$S$1100,10,FALSE),"")</f>
        <v/>
      </c>
      <c r="U785" s="225" t="str">
        <f>IFERROR(VLOOKUP(_xlfn.CONCAT('Team Roster - Final'!$A785," : ",'Team Roster - Final'!$BM785),'Rate Calculations'!$C$4:$S$1100,11,FALSE),"")</f>
        <v/>
      </c>
      <c r="V785" s="222" t="str">
        <f t="shared" si="207"/>
        <v/>
      </c>
      <c r="W785" s="222" t="str">
        <f t="shared" si="208"/>
        <v/>
      </c>
      <c r="X785" s="223" t="str">
        <f>IFERROR(VLOOKUP(_xlfn.CONCAT('Team Roster - Final'!$A785," : ",'Team Roster - Final'!$BM785),'Rate Calculations'!$C$4:$S$1100,14,FALSE),"")</f>
        <v/>
      </c>
      <c r="Y785" s="222" t="str">
        <f t="shared" si="209"/>
        <v/>
      </c>
      <c r="Z785" s="222" t="str">
        <f t="shared" si="210"/>
        <v/>
      </c>
      <c r="AA785" s="224" t="str">
        <f>IFERROR(IF(#REF!="Yes",$Y785, $Y785+$Q785*0.5),"")</f>
        <v/>
      </c>
      <c r="AB785" s="224" t="str">
        <f>IFERROR(IF(#REF!="Yes",$Z785, $Z785+$S785*0.5),"")</f>
        <v/>
      </c>
      <c r="AC785" s="220" t="str">
        <f>IFERROR(VLOOKUP(_xlfn.CONCAT('Team Roster - Final'!$A785," : ",'Team Roster - Final'!$BM785),'Rate Calculations'!$C$4:$U$1100,19,FALSE),"")</f>
        <v/>
      </c>
      <c r="AD785" s="220" t="str">
        <f t="shared" si="211"/>
        <v/>
      </c>
      <c r="AE785" s="220" t="str">
        <f t="shared" si="212"/>
        <v/>
      </c>
      <c r="AF785" s="225" t="str">
        <f>IFERROR(VLOOKUP(_xlfn.CONCAT('Team Roster - Final'!$A785," : ",'Team Roster - Final'!$BM785),'Rate Calculations'!$C$4:$AB$1100,22,FALSE),"")</f>
        <v/>
      </c>
      <c r="AG785" s="225" t="str">
        <f>IFERROR(VLOOKUP(_xlfn.CONCAT('Team Roster - Final'!$A785," : ",'Team Roster - Final'!$BM785),'Rate Calculations'!$C$4:$AB$1100,23,FALSE),"")</f>
        <v/>
      </c>
      <c r="AH785" s="222" t="str">
        <f t="shared" si="213"/>
        <v/>
      </c>
      <c r="AI785" s="222" t="str">
        <f t="shared" si="214"/>
        <v/>
      </c>
      <c r="AJ785" s="223" t="str">
        <f>Table1[[#This Row],[Home Office
Net Fee %]]</f>
        <v/>
      </c>
      <c r="AK785" s="222" t="str">
        <f t="shared" si="215"/>
        <v/>
      </c>
      <c r="AL785" s="222" t="str">
        <f t="shared" si="216"/>
        <v/>
      </c>
      <c r="AM785" s="215" t="str">
        <f>IFERROR(IF(#REF!="Yes",$AK785,($AK785+$AD785*0.5)),"")</f>
        <v/>
      </c>
      <c r="AN785" s="215" t="str">
        <f>IFERROR(IF(#REF!="Yes",$AL785,($AL785+$AE785*0.5)),"")</f>
        <v/>
      </c>
      <c r="AO785" s="374" t="str">
        <f>IF(ISBLANK('Team Roster Proposed - FBR'!Q786),"",'Team Roster Proposed - FBR'!Q786)</f>
        <v/>
      </c>
      <c r="AP785" s="226" t="e">
        <f>IF(ISBLANK(#REF!),"",#REF!)</f>
        <v>#REF!</v>
      </c>
      <c r="AQ785" s="226" t="e">
        <f>IF(ISBLANK(#REF!),"",#REF!)</f>
        <v>#REF!</v>
      </c>
      <c r="AR785" s="226" t="e">
        <f>IF(ISBLANK(#REF!),"",#REF!)</f>
        <v>#REF!</v>
      </c>
      <c r="AS785" s="219" t="e">
        <f>IF(ISBLANK(#REF!),"",#REF!)</f>
        <v>#REF!</v>
      </c>
      <c r="AT785" s="219" t="e">
        <f>IF(ISBLANK(#REF!),"",#REF!)</f>
        <v>#REF!</v>
      </c>
      <c r="AU785" s="219" t="e">
        <f>IF(ISBLANK(#REF!),"",#REF!)</f>
        <v>#REF!</v>
      </c>
      <c r="AV785" s="219" t="e">
        <f>IF(ISBLANK(#REF!),"",#REF!)</f>
        <v>#REF!</v>
      </c>
      <c r="AW785" s="219" t="e">
        <f>IF(ISBLANK(#REF!),"",#REF!)</f>
        <v>#REF!</v>
      </c>
      <c r="AX785" s="219" t="e">
        <f>IF(ISBLANK(#REF!),"",#REF!)</f>
        <v>#REF!</v>
      </c>
      <c r="AY785" s="226" t="e">
        <f>IF(ISBLANK(#REF!),"",#REF!)</f>
        <v>#REF!</v>
      </c>
      <c r="AZ785" s="219" t="e">
        <f>IF(ISBLANK(#REF!),"",#REF!)</f>
        <v>#REF!</v>
      </c>
      <c r="BA785" s="219" t="e">
        <f>IF(ISBLANK(#REF!),"",#REF!)</f>
        <v>#REF!</v>
      </c>
      <c r="BB785" s="219" t="e">
        <f>IF(ISBLANK(#REF!),"",#REF!)</f>
        <v>#REF!</v>
      </c>
      <c r="BC785" s="219" t="e">
        <f>IF(ISBLANK(#REF!),"",#REF!)</f>
        <v>#REF!</v>
      </c>
      <c r="BD785" s="219" t="e">
        <f>IF(ISBLANK(#REF!),"",#REF!)</f>
        <v>#REF!</v>
      </c>
      <c r="BE785" s="219" t="e">
        <f>IF(ISBLANK(#REF!),"",#REF!)</f>
        <v>#REF!</v>
      </c>
      <c r="BF785" s="219" t="e">
        <f>IF(ISBLANK(#REF!),"",#REF!)</f>
        <v>#REF!</v>
      </c>
      <c r="BG785" s="219" t="e">
        <f>IF(ISBLANK(#REF!),"",#REF!)</f>
        <v>#REF!</v>
      </c>
      <c r="BH785" s="219" t="e">
        <f>IF(ISBLANK(#REF!),"",#REF!)</f>
        <v>#REF!</v>
      </c>
      <c r="BI785" s="219" t="e">
        <f>IF(ISBLANK(#REF!),"",#REF!)</f>
        <v>#REF!</v>
      </c>
      <c r="BJ785" s="219" t="e">
        <f>IF(ISBLANK(#REF!),"",#REF!)</f>
        <v>#REF!</v>
      </c>
      <c r="BK785" s="219" t="e">
        <f>IF(ISBLANK(#REF!),"",#REF!)</f>
        <v>#REF!</v>
      </c>
      <c r="BL785" s="219" t="e">
        <f>IF(ISBLANK(#REF!),"",#REF!)</f>
        <v>#REF!</v>
      </c>
      <c r="BM785" s="219" t="e">
        <f>IF(ISBLANK(#REF!),"",#REF!)</f>
        <v>#REF!</v>
      </c>
      <c r="BN785" s="219" t="e">
        <f>IF(ISBLANK(#REF!),"",#REF!)</f>
        <v>#REF!</v>
      </c>
      <c r="BO785" s="227" t="e">
        <f t="shared" si="217"/>
        <v>#REF!</v>
      </c>
      <c r="BP785" s="228" t="str">
        <f t="shared" si="220"/>
        <v/>
      </c>
      <c r="BQ785" s="229" t="str">
        <f t="shared" si="204"/>
        <v/>
      </c>
      <c r="BR785" s="228" t="e">
        <f t="shared" si="218"/>
        <v>#REF!</v>
      </c>
      <c r="BS785" s="230" t="e">
        <f t="shared" si="219"/>
        <v>#REF!</v>
      </c>
    </row>
    <row r="786" spans="1:71">
      <c r="A786" s="213" t="e">
        <f>IF(ISBLANK(#REF!),"",#REF!)</f>
        <v>#REF!</v>
      </c>
      <c r="B786" s="214" t="e">
        <f>IF(ISBLANK(#REF!),"",#REF!)</f>
        <v>#REF!</v>
      </c>
      <c r="C786" s="214" t="e">
        <f>IF(ISBLANK(#REF!),"",#REF!)</f>
        <v>#REF!</v>
      </c>
      <c r="D786" s="214" t="e">
        <f>IF(ISBLANK(#REF!),"",#REF!)</f>
        <v>#REF!</v>
      </c>
      <c r="E786" s="214" t="e">
        <f>IF(ISBLANK(#REF!),"",#REF!)</f>
        <v>#REF!</v>
      </c>
      <c r="F786" s="214" t="e">
        <f>IF(ISBLANK(#REF!),"",#REF!)</f>
        <v>#REF!</v>
      </c>
      <c r="G786" s="214" t="e">
        <f>IF(ISBLANK(#REF!),"",#REF!)</f>
        <v>#REF!</v>
      </c>
      <c r="H786" s="215" t="e">
        <f>IF(ISBLANK(#REF!),"",#REF!)</f>
        <v>#REF!</v>
      </c>
      <c r="I786" s="214" t="e">
        <f>IF(ISBLANK(#REF!),"",#REF!)</f>
        <v>#REF!</v>
      </c>
      <c r="J786" s="216" t="e">
        <f>IF(ISBLANK(#REF!),"",#REF!)</f>
        <v>#REF!</v>
      </c>
      <c r="K786" s="217" t="e">
        <f>IF(ISBLANK(#REF!),"",#REF!)</f>
        <v>#REF!</v>
      </c>
      <c r="L786" s="217" t="e">
        <f>IF(ISBLANK(#REF!),"",#REF!)</f>
        <v>#REF!</v>
      </c>
      <c r="M786" s="218" t="e">
        <f>IF(ISBLANK(#REF!),"",#REF!)</f>
        <v>#REF!</v>
      </c>
      <c r="N786" s="218" t="e">
        <f>IF(ISBLANK(#REF!),"",#REF!)</f>
        <v>#REF!</v>
      </c>
      <c r="O786" s="220" t="str">
        <f>IFERROR(VLOOKUP(_xlfn.CONCAT('Team Roster - Final'!$A786," : ",'Team Roster - Final'!$BM786),'Rate Calculations'!$C$4:$G$1100,5,FALSE),"")</f>
        <v/>
      </c>
      <c r="P786" s="225">
        <f>IF(ISBLANK('Rate Calculations'!$H788),"",'Rate Calculations'!$H788)</f>
        <v>1.7500000000000002E-2</v>
      </c>
      <c r="Q786" s="220" t="str">
        <f t="shared" si="205"/>
        <v/>
      </c>
      <c r="R786" s="221">
        <f>IF(ISBLANK('Rate Calculations'!$J788),"",'Rate Calculations'!$J788)</f>
        <v>3.5000000000000003E-2</v>
      </c>
      <c r="S786" s="220" t="str">
        <f t="shared" si="206"/>
        <v/>
      </c>
      <c r="T786" s="225" t="str">
        <f>IFERROR(VLOOKUP(_xlfn.CONCAT('Team Roster - Final'!$A786," : ",'Team Roster - Final'!$BM786),'Rate Calculations'!$C$4:$S$1100,10,FALSE),"")</f>
        <v/>
      </c>
      <c r="U786" s="225" t="str">
        <f>IFERROR(VLOOKUP(_xlfn.CONCAT('Team Roster - Final'!$A786," : ",'Team Roster - Final'!$BM786),'Rate Calculations'!$C$4:$S$1100,11,FALSE),"")</f>
        <v/>
      </c>
      <c r="V786" s="222" t="str">
        <f t="shared" si="207"/>
        <v/>
      </c>
      <c r="W786" s="222" t="str">
        <f t="shared" si="208"/>
        <v/>
      </c>
      <c r="X786" s="223" t="str">
        <f>IFERROR(VLOOKUP(_xlfn.CONCAT('Team Roster - Final'!$A786," : ",'Team Roster - Final'!$BM786),'Rate Calculations'!$C$4:$S$1100,14,FALSE),"")</f>
        <v/>
      </c>
      <c r="Y786" s="222" t="str">
        <f t="shared" si="209"/>
        <v/>
      </c>
      <c r="Z786" s="222" t="str">
        <f t="shared" si="210"/>
        <v/>
      </c>
      <c r="AA786" s="224" t="str">
        <f>IFERROR(IF(#REF!="Yes",$Y786, $Y786+$Q786*0.5),"")</f>
        <v/>
      </c>
      <c r="AB786" s="224" t="str">
        <f>IFERROR(IF(#REF!="Yes",$Z786, $Z786+$S786*0.5),"")</f>
        <v/>
      </c>
      <c r="AC786" s="220" t="str">
        <f>IFERROR(VLOOKUP(_xlfn.CONCAT('Team Roster - Final'!$A786," : ",'Team Roster - Final'!$BM786),'Rate Calculations'!$C$4:$U$1100,19,FALSE),"")</f>
        <v/>
      </c>
      <c r="AD786" s="220" t="str">
        <f t="shared" si="211"/>
        <v/>
      </c>
      <c r="AE786" s="220" t="str">
        <f t="shared" si="212"/>
        <v/>
      </c>
      <c r="AF786" s="225" t="str">
        <f>IFERROR(VLOOKUP(_xlfn.CONCAT('Team Roster - Final'!$A786," : ",'Team Roster - Final'!$BM786),'Rate Calculations'!$C$4:$AB$1100,22,FALSE),"")</f>
        <v/>
      </c>
      <c r="AG786" s="225" t="str">
        <f>IFERROR(VLOOKUP(_xlfn.CONCAT('Team Roster - Final'!$A786," : ",'Team Roster - Final'!$BM786),'Rate Calculations'!$C$4:$AB$1100,23,FALSE),"")</f>
        <v/>
      </c>
      <c r="AH786" s="222" t="str">
        <f t="shared" si="213"/>
        <v/>
      </c>
      <c r="AI786" s="222" t="str">
        <f t="shared" si="214"/>
        <v/>
      </c>
      <c r="AJ786" s="223" t="str">
        <f>Table1[[#This Row],[Home Office
Net Fee %]]</f>
        <v/>
      </c>
      <c r="AK786" s="222" t="str">
        <f t="shared" si="215"/>
        <v/>
      </c>
      <c r="AL786" s="222" t="str">
        <f t="shared" si="216"/>
        <v/>
      </c>
      <c r="AM786" s="215" t="str">
        <f>IFERROR(IF(#REF!="Yes",$AK786,($AK786+$AD786*0.5)),"")</f>
        <v/>
      </c>
      <c r="AN786" s="215" t="str">
        <f>IFERROR(IF(#REF!="Yes",$AL786,($AL786+$AE786*0.5)),"")</f>
        <v/>
      </c>
      <c r="AO786" s="374" t="str">
        <f>IF(ISBLANK('Team Roster Proposed - FBR'!Q787),"",'Team Roster Proposed - FBR'!Q787)</f>
        <v/>
      </c>
      <c r="AP786" s="226" t="e">
        <f>IF(ISBLANK(#REF!),"",#REF!)</f>
        <v>#REF!</v>
      </c>
      <c r="AQ786" s="226" t="e">
        <f>IF(ISBLANK(#REF!),"",#REF!)</f>
        <v>#REF!</v>
      </c>
      <c r="AR786" s="226" t="e">
        <f>IF(ISBLANK(#REF!),"",#REF!)</f>
        <v>#REF!</v>
      </c>
      <c r="AS786" s="219" t="e">
        <f>IF(ISBLANK(#REF!),"",#REF!)</f>
        <v>#REF!</v>
      </c>
      <c r="AT786" s="219" t="e">
        <f>IF(ISBLANK(#REF!),"",#REF!)</f>
        <v>#REF!</v>
      </c>
      <c r="AU786" s="219" t="e">
        <f>IF(ISBLANK(#REF!),"",#REF!)</f>
        <v>#REF!</v>
      </c>
      <c r="AV786" s="219" t="e">
        <f>IF(ISBLANK(#REF!),"",#REF!)</f>
        <v>#REF!</v>
      </c>
      <c r="AW786" s="219" t="e">
        <f>IF(ISBLANK(#REF!),"",#REF!)</f>
        <v>#REF!</v>
      </c>
      <c r="AX786" s="219" t="e">
        <f>IF(ISBLANK(#REF!),"",#REF!)</f>
        <v>#REF!</v>
      </c>
      <c r="AY786" s="226" t="e">
        <f>IF(ISBLANK(#REF!),"",#REF!)</f>
        <v>#REF!</v>
      </c>
      <c r="AZ786" s="219" t="e">
        <f>IF(ISBLANK(#REF!),"",#REF!)</f>
        <v>#REF!</v>
      </c>
      <c r="BA786" s="219" t="e">
        <f>IF(ISBLANK(#REF!),"",#REF!)</f>
        <v>#REF!</v>
      </c>
      <c r="BB786" s="219" t="e">
        <f>IF(ISBLANK(#REF!),"",#REF!)</f>
        <v>#REF!</v>
      </c>
      <c r="BC786" s="219" t="e">
        <f>IF(ISBLANK(#REF!),"",#REF!)</f>
        <v>#REF!</v>
      </c>
      <c r="BD786" s="219" t="e">
        <f>IF(ISBLANK(#REF!),"",#REF!)</f>
        <v>#REF!</v>
      </c>
      <c r="BE786" s="219" t="e">
        <f>IF(ISBLANK(#REF!),"",#REF!)</f>
        <v>#REF!</v>
      </c>
      <c r="BF786" s="219" t="e">
        <f>IF(ISBLANK(#REF!),"",#REF!)</f>
        <v>#REF!</v>
      </c>
      <c r="BG786" s="219" t="e">
        <f>IF(ISBLANK(#REF!),"",#REF!)</f>
        <v>#REF!</v>
      </c>
      <c r="BH786" s="219" t="e">
        <f>IF(ISBLANK(#REF!),"",#REF!)</f>
        <v>#REF!</v>
      </c>
      <c r="BI786" s="219" t="e">
        <f>IF(ISBLANK(#REF!),"",#REF!)</f>
        <v>#REF!</v>
      </c>
      <c r="BJ786" s="219" t="e">
        <f>IF(ISBLANK(#REF!),"",#REF!)</f>
        <v>#REF!</v>
      </c>
      <c r="BK786" s="219" t="e">
        <f>IF(ISBLANK(#REF!),"",#REF!)</f>
        <v>#REF!</v>
      </c>
      <c r="BL786" s="219" t="e">
        <f>IF(ISBLANK(#REF!),"",#REF!)</f>
        <v>#REF!</v>
      </c>
      <c r="BM786" s="219" t="e">
        <f>IF(ISBLANK(#REF!),"",#REF!)</f>
        <v>#REF!</v>
      </c>
      <c r="BN786" s="219" t="e">
        <f>IF(ISBLANK(#REF!),"",#REF!)</f>
        <v>#REF!</v>
      </c>
      <c r="BO786" s="227" t="e">
        <f t="shared" si="217"/>
        <v>#REF!</v>
      </c>
      <c r="BP786" s="228" t="str">
        <f t="shared" si="220"/>
        <v/>
      </c>
      <c r="BQ786" s="229" t="str">
        <f t="shared" si="204"/>
        <v/>
      </c>
      <c r="BR786" s="228" t="e">
        <f t="shared" si="218"/>
        <v>#REF!</v>
      </c>
      <c r="BS786" s="230" t="e">
        <f t="shared" si="219"/>
        <v>#REF!</v>
      </c>
    </row>
    <row r="787" spans="1:71">
      <c r="A787" s="213" t="e">
        <f>IF(ISBLANK(#REF!),"",#REF!)</f>
        <v>#REF!</v>
      </c>
      <c r="B787" s="214" t="e">
        <f>IF(ISBLANK(#REF!),"",#REF!)</f>
        <v>#REF!</v>
      </c>
      <c r="C787" s="214" t="e">
        <f>IF(ISBLANK(#REF!),"",#REF!)</f>
        <v>#REF!</v>
      </c>
      <c r="D787" s="214" t="e">
        <f>IF(ISBLANK(#REF!),"",#REF!)</f>
        <v>#REF!</v>
      </c>
      <c r="E787" s="214" t="e">
        <f>IF(ISBLANK(#REF!),"",#REF!)</f>
        <v>#REF!</v>
      </c>
      <c r="F787" s="214" t="e">
        <f>IF(ISBLANK(#REF!),"",#REF!)</f>
        <v>#REF!</v>
      </c>
      <c r="G787" s="214" t="e">
        <f>IF(ISBLANK(#REF!),"",#REF!)</f>
        <v>#REF!</v>
      </c>
      <c r="H787" s="215" t="e">
        <f>IF(ISBLANK(#REF!),"",#REF!)</f>
        <v>#REF!</v>
      </c>
      <c r="I787" s="214" t="e">
        <f>IF(ISBLANK(#REF!),"",#REF!)</f>
        <v>#REF!</v>
      </c>
      <c r="J787" s="216" t="e">
        <f>IF(ISBLANK(#REF!),"",#REF!)</f>
        <v>#REF!</v>
      </c>
      <c r="K787" s="217" t="e">
        <f>IF(ISBLANK(#REF!),"",#REF!)</f>
        <v>#REF!</v>
      </c>
      <c r="L787" s="217" t="e">
        <f>IF(ISBLANK(#REF!),"",#REF!)</f>
        <v>#REF!</v>
      </c>
      <c r="M787" s="218" t="e">
        <f>IF(ISBLANK(#REF!),"",#REF!)</f>
        <v>#REF!</v>
      </c>
      <c r="N787" s="218" t="e">
        <f>IF(ISBLANK(#REF!),"",#REF!)</f>
        <v>#REF!</v>
      </c>
      <c r="O787" s="220" t="str">
        <f>IFERROR(VLOOKUP(_xlfn.CONCAT('Team Roster - Final'!$A787," : ",'Team Roster - Final'!$BM787),'Rate Calculations'!$C$4:$G$1100,5,FALSE),"")</f>
        <v/>
      </c>
      <c r="P787" s="225">
        <f>IF(ISBLANK('Rate Calculations'!$H789),"",'Rate Calculations'!$H789)</f>
        <v>1.7500000000000002E-2</v>
      </c>
      <c r="Q787" s="220" t="str">
        <f t="shared" si="205"/>
        <v/>
      </c>
      <c r="R787" s="221">
        <f>IF(ISBLANK('Rate Calculations'!$J789),"",'Rate Calculations'!$J789)</f>
        <v>3.5000000000000003E-2</v>
      </c>
      <c r="S787" s="220" t="str">
        <f t="shared" si="206"/>
        <v/>
      </c>
      <c r="T787" s="225" t="str">
        <f>IFERROR(VLOOKUP(_xlfn.CONCAT('Team Roster - Final'!$A787," : ",'Team Roster - Final'!$BM787),'Rate Calculations'!$C$4:$S$1100,10,FALSE),"")</f>
        <v/>
      </c>
      <c r="U787" s="225" t="str">
        <f>IFERROR(VLOOKUP(_xlfn.CONCAT('Team Roster - Final'!$A787," : ",'Team Roster - Final'!$BM787),'Rate Calculations'!$C$4:$S$1100,11,FALSE),"")</f>
        <v/>
      </c>
      <c r="V787" s="222" t="str">
        <f t="shared" si="207"/>
        <v/>
      </c>
      <c r="W787" s="222" t="str">
        <f t="shared" si="208"/>
        <v/>
      </c>
      <c r="X787" s="223" t="str">
        <f>IFERROR(VLOOKUP(_xlfn.CONCAT('Team Roster - Final'!$A787," : ",'Team Roster - Final'!$BM787),'Rate Calculations'!$C$4:$S$1100,14,FALSE),"")</f>
        <v/>
      </c>
      <c r="Y787" s="222" t="str">
        <f t="shared" si="209"/>
        <v/>
      </c>
      <c r="Z787" s="222" t="str">
        <f t="shared" si="210"/>
        <v/>
      </c>
      <c r="AA787" s="224" t="str">
        <f>IFERROR(IF(#REF!="Yes",$Y787, $Y787+$Q787*0.5),"")</f>
        <v/>
      </c>
      <c r="AB787" s="224" t="str">
        <f>IFERROR(IF(#REF!="Yes",$Z787, $Z787+$S787*0.5),"")</f>
        <v/>
      </c>
      <c r="AC787" s="220" t="str">
        <f>IFERROR(VLOOKUP(_xlfn.CONCAT('Team Roster - Final'!$A787," : ",'Team Roster - Final'!$BM787),'Rate Calculations'!$C$4:$U$1100,19,FALSE),"")</f>
        <v/>
      </c>
      <c r="AD787" s="220" t="str">
        <f t="shared" si="211"/>
        <v/>
      </c>
      <c r="AE787" s="220" t="str">
        <f t="shared" si="212"/>
        <v/>
      </c>
      <c r="AF787" s="225" t="str">
        <f>IFERROR(VLOOKUP(_xlfn.CONCAT('Team Roster - Final'!$A787," : ",'Team Roster - Final'!$BM787),'Rate Calculations'!$C$4:$AB$1100,22,FALSE),"")</f>
        <v/>
      </c>
      <c r="AG787" s="225" t="str">
        <f>IFERROR(VLOOKUP(_xlfn.CONCAT('Team Roster - Final'!$A787," : ",'Team Roster - Final'!$BM787),'Rate Calculations'!$C$4:$AB$1100,23,FALSE),"")</f>
        <v/>
      </c>
      <c r="AH787" s="222" t="str">
        <f t="shared" si="213"/>
        <v/>
      </c>
      <c r="AI787" s="222" t="str">
        <f t="shared" si="214"/>
        <v/>
      </c>
      <c r="AJ787" s="223" t="str">
        <f>Table1[[#This Row],[Home Office
Net Fee %]]</f>
        <v/>
      </c>
      <c r="AK787" s="222" t="str">
        <f t="shared" si="215"/>
        <v/>
      </c>
      <c r="AL787" s="222" t="str">
        <f t="shared" si="216"/>
        <v/>
      </c>
      <c r="AM787" s="215" t="str">
        <f>IFERROR(IF(#REF!="Yes",$AK787,($AK787+$AD787*0.5)),"")</f>
        <v/>
      </c>
      <c r="AN787" s="215" t="str">
        <f>IFERROR(IF(#REF!="Yes",$AL787,($AL787+$AE787*0.5)),"")</f>
        <v/>
      </c>
      <c r="AO787" s="374" t="str">
        <f>IF(ISBLANK('Team Roster Proposed - FBR'!Q788),"",'Team Roster Proposed - FBR'!Q788)</f>
        <v/>
      </c>
      <c r="AP787" s="226" t="e">
        <f>IF(ISBLANK(#REF!),"",#REF!)</f>
        <v>#REF!</v>
      </c>
      <c r="AQ787" s="226" t="e">
        <f>IF(ISBLANK(#REF!),"",#REF!)</f>
        <v>#REF!</v>
      </c>
      <c r="AR787" s="226" t="e">
        <f>IF(ISBLANK(#REF!),"",#REF!)</f>
        <v>#REF!</v>
      </c>
      <c r="AS787" s="219" t="e">
        <f>IF(ISBLANK(#REF!),"",#REF!)</f>
        <v>#REF!</v>
      </c>
      <c r="AT787" s="219" t="e">
        <f>IF(ISBLANK(#REF!),"",#REF!)</f>
        <v>#REF!</v>
      </c>
      <c r="AU787" s="219" t="e">
        <f>IF(ISBLANK(#REF!),"",#REF!)</f>
        <v>#REF!</v>
      </c>
      <c r="AV787" s="219" t="e">
        <f>IF(ISBLANK(#REF!),"",#REF!)</f>
        <v>#REF!</v>
      </c>
      <c r="AW787" s="219" t="e">
        <f>IF(ISBLANK(#REF!),"",#REF!)</f>
        <v>#REF!</v>
      </c>
      <c r="AX787" s="219" t="e">
        <f>IF(ISBLANK(#REF!),"",#REF!)</f>
        <v>#REF!</v>
      </c>
      <c r="AY787" s="226" t="e">
        <f>IF(ISBLANK(#REF!),"",#REF!)</f>
        <v>#REF!</v>
      </c>
      <c r="AZ787" s="219" t="e">
        <f>IF(ISBLANK(#REF!),"",#REF!)</f>
        <v>#REF!</v>
      </c>
      <c r="BA787" s="219" t="e">
        <f>IF(ISBLANK(#REF!),"",#REF!)</f>
        <v>#REF!</v>
      </c>
      <c r="BB787" s="219" t="e">
        <f>IF(ISBLANK(#REF!),"",#REF!)</f>
        <v>#REF!</v>
      </c>
      <c r="BC787" s="219" t="e">
        <f>IF(ISBLANK(#REF!),"",#REF!)</f>
        <v>#REF!</v>
      </c>
      <c r="BD787" s="219" t="e">
        <f>IF(ISBLANK(#REF!),"",#REF!)</f>
        <v>#REF!</v>
      </c>
      <c r="BE787" s="219" t="e">
        <f>IF(ISBLANK(#REF!),"",#REF!)</f>
        <v>#REF!</v>
      </c>
      <c r="BF787" s="219" t="e">
        <f>IF(ISBLANK(#REF!),"",#REF!)</f>
        <v>#REF!</v>
      </c>
      <c r="BG787" s="219" t="e">
        <f>IF(ISBLANK(#REF!),"",#REF!)</f>
        <v>#REF!</v>
      </c>
      <c r="BH787" s="219" t="e">
        <f>IF(ISBLANK(#REF!),"",#REF!)</f>
        <v>#REF!</v>
      </c>
      <c r="BI787" s="219" t="e">
        <f>IF(ISBLANK(#REF!),"",#REF!)</f>
        <v>#REF!</v>
      </c>
      <c r="BJ787" s="219" t="e">
        <f>IF(ISBLANK(#REF!),"",#REF!)</f>
        <v>#REF!</v>
      </c>
      <c r="BK787" s="219" t="e">
        <f>IF(ISBLANK(#REF!),"",#REF!)</f>
        <v>#REF!</v>
      </c>
      <c r="BL787" s="219" t="e">
        <f>IF(ISBLANK(#REF!),"",#REF!)</f>
        <v>#REF!</v>
      </c>
      <c r="BM787" s="219" t="e">
        <f>IF(ISBLANK(#REF!),"",#REF!)</f>
        <v>#REF!</v>
      </c>
      <c r="BN787" s="219" t="e">
        <f>IF(ISBLANK(#REF!),"",#REF!)</f>
        <v>#REF!</v>
      </c>
      <c r="BO787" s="227" t="e">
        <f t="shared" si="217"/>
        <v>#REF!</v>
      </c>
      <c r="BP787" s="228" t="str">
        <f t="shared" si="220"/>
        <v/>
      </c>
      <c r="BQ787" s="229" t="str">
        <f t="shared" si="204"/>
        <v/>
      </c>
      <c r="BR787" s="228" t="e">
        <f t="shared" si="218"/>
        <v>#REF!</v>
      </c>
      <c r="BS787" s="230" t="e">
        <f t="shared" si="219"/>
        <v>#REF!</v>
      </c>
    </row>
    <row r="788" spans="1:71">
      <c r="A788" s="213" t="e">
        <f>IF(ISBLANK(#REF!),"",#REF!)</f>
        <v>#REF!</v>
      </c>
      <c r="B788" s="214" t="e">
        <f>IF(ISBLANK(#REF!),"",#REF!)</f>
        <v>#REF!</v>
      </c>
      <c r="C788" s="214" t="e">
        <f>IF(ISBLANK(#REF!),"",#REF!)</f>
        <v>#REF!</v>
      </c>
      <c r="D788" s="214" t="e">
        <f>IF(ISBLANK(#REF!),"",#REF!)</f>
        <v>#REF!</v>
      </c>
      <c r="E788" s="214" t="e">
        <f>IF(ISBLANK(#REF!),"",#REF!)</f>
        <v>#REF!</v>
      </c>
      <c r="F788" s="214" t="e">
        <f>IF(ISBLANK(#REF!),"",#REF!)</f>
        <v>#REF!</v>
      </c>
      <c r="G788" s="214" t="e">
        <f>IF(ISBLANK(#REF!),"",#REF!)</f>
        <v>#REF!</v>
      </c>
      <c r="H788" s="215" t="e">
        <f>IF(ISBLANK(#REF!),"",#REF!)</f>
        <v>#REF!</v>
      </c>
      <c r="I788" s="214" t="e">
        <f>IF(ISBLANK(#REF!),"",#REF!)</f>
        <v>#REF!</v>
      </c>
      <c r="J788" s="216" t="e">
        <f>IF(ISBLANK(#REF!),"",#REF!)</f>
        <v>#REF!</v>
      </c>
      <c r="K788" s="217" t="e">
        <f>IF(ISBLANK(#REF!),"",#REF!)</f>
        <v>#REF!</v>
      </c>
      <c r="L788" s="217" t="e">
        <f>IF(ISBLANK(#REF!),"",#REF!)</f>
        <v>#REF!</v>
      </c>
      <c r="M788" s="218" t="e">
        <f>IF(ISBLANK(#REF!),"",#REF!)</f>
        <v>#REF!</v>
      </c>
      <c r="N788" s="218" t="e">
        <f>IF(ISBLANK(#REF!),"",#REF!)</f>
        <v>#REF!</v>
      </c>
      <c r="O788" s="220" t="str">
        <f>IFERROR(VLOOKUP(_xlfn.CONCAT('Team Roster - Final'!$A788," : ",'Team Roster - Final'!$BM788),'Rate Calculations'!$C$4:$G$1100,5,FALSE),"")</f>
        <v/>
      </c>
      <c r="P788" s="225">
        <f>IF(ISBLANK('Rate Calculations'!$H790),"",'Rate Calculations'!$H790)</f>
        <v>1.7500000000000002E-2</v>
      </c>
      <c r="Q788" s="220" t="str">
        <f t="shared" si="205"/>
        <v/>
      </c>
      <c r="R788" s="221">
        <f>IF(ISBLANK('Rate Calculations'!$J790),"",'Rate Calculations'!$J790)</f>
        <v>3.5000000000000003E-2</v>
      </c>
      <c r="S788" s="220" t="str">
        <f t="shared" si="206"/>
        <v/>
      </c>
      <c r="T788" s="225" t="str">
        <f>IFERROR(VLOOKUP(_xlfn.CONCAT('Team Roster - Final'!$A788," : ",'Team Roster - Final'!$BM788),'Rate Calculations'!$C$4:$S$1100,10,FALSE),"")</f>
        <v/>
      </c>
      <c r="U788" s="225" t="str">
        <f>IFERROR(VLOOKUP(_xlfn.CONCAT('Team Roster - Final'!$A788," : ",'Team Roster - Final'!$BM788),'Rate Calculations'!$C$4:$S$1100,11,FALSE),"")</f>
        <v/>
      </c>
      <c r="V788" s="222" t="str">
        <f t="shared" si="207"/>
        <v/>
      </c>
      <c r="W788" s="222" t="str">
        <f t="shared" si="208"/>
        <v/>
      </c>
      <c r="X788" s="223" t="str">
        <f>IFERROR(VLOOKUP(_xlfn.CONCAT('Team Roster - Final'!$A788," : ",'Team Roster - Final'!$BM788),'Rate Calculations'!$C$4:$S$1100,14,FALSE),"")</f>
        <v/>
      </c>
      <c r="Y788" s="222" t="str">
        <f t="shared" si="209"/>
        <v/>
      </c>
      <c r="Z788" s="222" t="str">
        <f t="shared" si="210"/>
        <v/>
      </c>
      <c r="AA788" s="224" t="str">
        <f>IFERROR(IF(#REF!="Yes",$Y788, $Y788+$Q788*0.5),"")</f>
        <v/>
      </c>
      <c r="AB788" s="224" t="str">
        <f>IFERROR(IF(#REF!="Yes",$Z788, $Z788+$S788*0.5),"")</f>
        <v/>
      </c>
      <c r="AC788" s="220" t="str">
        <f>IFERROR(VLOOKUP(_xlfn.CONCAT('Team Roster - Final'!$A788," : ",'Team Roster - Final'!$BM788),'Rate Calculations'!$C$4:$U$1100,19,FALSE),"")</f>
        <v/>
      </c>
      <c r="AD788" s="220" t="str">
        <f t="shared" si="211"/>
        <v/>
      </c>
      <c r="AE788" s="220" t="str">
        <f t="shared" si="212"/>
        <v/>
      </c>
      <c r="AF788" s="225" t="str">
        <f>IFERROR(VLOOKUP(_xlfn.CONCAT('Team Roster - Final'!$A788," : ",'Team Roster - Final'!$BM788),'Rate Calculations'!$C$4:$AB$1100,22,FALSE),"")</f>
        <v/>
      </c>
      <c r="AG788" s="225" t="str">
        <f>IFERROR(VLOOKUP(_xlfn.CONCAT('Team Roster - Final'!$A788," : ",'Team Roster - Final'!$BM788),'Rate Calculations'!$C$4:$AB$1100,23,FALSE),"")</f>
        <v/>
      </c>
      <c r="AH788" s="222" t="str">
        <f t="shared" si="213"/>
        <v/>
      </c>
      <c r="AI788" s="222" t="str">
        <f t="shared" si="214"/>
        <v/>
      </c>
      <c r="AJ788" s="223" t="str">
        <f>Table1[[#This Row],[Home Office
Net Fee %]]</f>
        <v/>
      </c>
      <c r="AK788" s="222" t="str">
        <f t="shared" si="215"/>
        <v/>
      </c>
      <c r="AL788" s="222" t="str">
        <f t="shared" si="216"/>
        <v/>
      </c>
      <c r="AM788" s="215" t="str">
        <f>IFERROR(IF(#REF!="Yes",$AK788,($AK788+$AD788*0.5)),"")</f>
        <v/>
      </c>
      <c r="AN788" s="215" t="str">
        <f>IFERROR(IF(#REF!="Yes",$AL788,($AL788+$AE788*0.5)),"")</f>
        <v/>
      </c>
      <c r="AO788" s="374" t="str">
        <f>IF(ISBLANK('Team Roster Proposed - FBR'!Q789),"",'Team Roster Proposed - FBR'!Q789)</f>
        <v/>
      </c>
      <c r="AP788" s="226" t="e">
        <f>IF(ISBLANK(#REF!),"",#REF!)</f>
        <v>#REF!</v>
      </c>
      <c r="AQ788" s="226" t="e">
        <f>IF(ISBLANK(#REF!),"",#REF!)</f>
        <v>#REF!</v>
      </c>
      <c r="AR788" s="226" t="e">
        <f>IF(ISBLANK(#REF!),"",#REF!)</f>
        <v>#REF!</v>
      </c>
      <c r="AS788" s="219" t="e">
        <f>IF(ISBLANK(#REF!),"",#REF!)</f>
        <v>#REF!</v>
      </c>
      <c r="AT788" s="219" t="e">
        <f>IF(ISBLANK(#REF!),"",#REF!)</f>
        <v>#REF!</v>
      </c>
      <c r="AU788" s="219" t="e">
        <f>IF(ISBLANK(#REF!),"",#REF!)</f>
        <v>#REF!</v>
      </c>
      <c r="AV788" s="219" t="e">
        <f>IF(ISBLANK(#REF!),"",#REF!)</f>
        <v>#REF!</v>
      </c>
      <c r="AW788" s="219" t="e">
        <f>IF(ISBLANK(#REF!),"",#REF!)</f>
        <v>#REF!</v>
      </c>
      <c r="AX788" s="219" t="e">
        <f>IF(ISBLANK(#REF!),"",#REF!)</f>
        <v>#REF!</v>
      </c>
      <c r="AY788" s="226" t="e">
        <f>IF(ISBLANK(#REF!),"",#REF!)</f>
        <v>#REF!</v>
      </c>
      <c r="AZ788" s="219" t="e">
        <f>IF(ISBLANK(#REF!),"",#REF!)</f>
        <v>#REF!</v>
      </c>
      <c r="BA788" s="219" t="e">
        <f>IF(ISBLANK(#REF!),"",#REF!)</f>
        <v>#REF!</v>
      </c>
      <c r="BB788" s="219" t="e">
        <f>IF(ISBLANK(#REF!),"",#REF!)</f>
        <v>#REF!</v>
      </c>
      <c r="BC788" s="219" t="e">
        <f>IF(ISBLANK(#REF!),"",#REF!)</f>
        <v>#REF!</v>
      </c>
      <c r="BD788" s="219" t="e">
        <f>IF(ISBLANK(#REF!),"",#REF!)</f>
        <v>#REF!</v>
      </c>
      <c r="BE788" s="219" t="e">
        <f>IF(ISBLANK(#REF!),"",#REF!)</f>
        <v>#REF!</v>
      </c>
      <c r="BF788" s="219" t="e">
        <f>IF(ISBLANK(#REF!),"",#REF!)</f>
        <v>#REF!</v>
      </c>
      <c r="BG788" s="219" t="e">
        <f>IF(ISBLANK(#REF!),"",#REF!)</f>
        <v>#REF!</v>
      </c>
      <c r="BH788" s="219" t="e">
        <f>IF(ISBLANK(#REF!),"",#REF!)</f>
        <v>#REF!</v>
      </c>
      <c r="BI788" s="219" t="e">
        <f>IF(ISBLANK(#REF!),"",#REF!)</f>
        <v>#REF!</v>
      </c>
      <c r="BJ788" s="219" t="e">
        <f>IF(ISBLANK(#REF!),"",#REF!)</f>
        <v>#REF!</v>
      </c>
      <c r="BK788" s="219" t="e">
        <f>IF(ISBLANK(#REF!),"",#REF!)</f>
        <v>#REF!</v>
      </c>
      <c r="BL788" s="219" t="e">
        <f>IF(ISBLANK(#REF!),"",#REF!)</f>
        <v>#REF!</v>
      </c>
      <c r="BM788" s="219" t="e">
        <f>IF(ISBLANK(#REF!),"",#REF!)</f>
        <v>#REF!</v>
      </c>
      <c r="BN788" s="219" t="e">
        <f>IF(ISBLANK(#REF!),"",#REF!)</f>
        <v>#REF!</v>
      </c>
      <c r="BO788" s="227" t="e">
        <f t="shared" si="217"/>
        <v>#REF!</v>
      </c>
      <c r="BP788" s="228" t="str">
        <f t="shared" si="220"/>
        <v/>
      </c>
      <c r="BQ788" s="229" t="str">
        <f t="shared" si="204"/>
        <v/>
      </c>
      <c r="BR788" s="228" t="e">
        <f t="shared" si="218"/>
        <v>#REF!</v>
      </c>
      <c r="BS788" s="230" t="e">
        <f t="shared" si="219"/>
        <v>#REF!</v>
      </c>
    </row>
    <row r="789" spans="1:71">
      <c r="A789" s="213" t="e">
        <f>IF(ISBLANK(#REF!),"",#REF!)</f>
        <v>#REF!</v>
      </c>
      <c r="B789" s="214" t="e">
        <f>IF(ISBLANK(#REF!),"",#REF!)</f>
        <v>#REF!</v>
      </c>
      <c r="C789" s="214" t="e">
        <f>IF(ISBLANK(#REF!),"",#REF!)</f>
        <v>#REF!</v>
      </c>
      <c r="D789" s="214" t="e">
        <f>IF(ISBLANK(#REF!),"",#REF!)</f>
        <v>#REF!</v>
      </c>
      <c r="E789" s="214" t="e">
        <f>IF(ISBLANK(#REF!),"",#REF!)</f>
        <v>#REF!</v>
      </c>
      <c r="F789" s="214" t="e">
        <f>IF(ISBLANK(#REF!),"",#REF!)</f>
        <v>#REF!</v>
      </c>
      <c r="G789" s="214" t="e">
        <f>IF(ISBLANK(#REF!),"",#REF!)</f>
        <v>#REF!</v>
      </c>
      <c r="H789" s="215" t="e">
        <f>IF(ISBLANK(#REF!),"",#REF!)</f>
        <v>#REF!</v>
      </c>
      <c r="I789" s="214" t="e">
        <f>IF(ISBLANK(#REF!),"",#REF!)</f>
        <v>#REF!</v>
      </c>
      <c r="J789" s="216" t="e">
        <f>IF(ISBLANK(#REF!),"",#REF!)</f>
        <v>#REF!</v>
      </c>
      <c r="K789" s="217" t="e">
        <f>IF(ISBLANK(#REF!),"",#REF!)</f>
        <v>#REF!</v>
      </c>
      <c r="L789" s="217" t="e">
        <f>IF(ISBLANK(#REF!),"",#REF!)</f>
        <v>#REF!</v>
      </c>
      <c r="M789" s="218" t="e">
        <f>IF(ISBLANK(#REF!),"",#REF!)</f>
        <v>#REF!</v>
      </c>
      <c r="N789" s="218" t="e">
        <f>IF(ISBLANK(#REF!),"",#REF!)</f>
        <v>#REF!</v>
      </c>
      <c r="O789" s="220" t="str">
        <f>IFERROR(VLOOKUP(_xlfn.CONCAT('Team Roster - Final'!$A789," : ",'Team Roster - Final'!$BM789),'Rate Calculations'!$C$4:$G$1100,5,FALSE),"")</f>
        <v/>
      </c>
      <c r="P789" s="225">
        <f>IF(ISBLANK('Rate Calculations'!$H791),"",'Rate Calculations'!$H791)</f>
        <v>1.7500000000000002E-2</v>
      </c>
      <c r="Q789" s="220" t="str">
        <f t="shared" si="205"/>
        <v/>
      </c>
      <c r="R789" s="221">
        <f>IF(ISBLANK('Rate Calculations'!$J791),"",'Rate Calculations'!$J791)</f>
        <v>3.5000000000000003E-2</v>
      </c>
      <c r="S789" s="220" t="str">
        <f t="shared" si="206"/>
        <v/>
      </c>
      <c r="T789" s="225" t="str">
        <f>IFERROR(VLOOKUP(_xlfn.CONCAT('Team Roster - Final'!$A789," : ",'Team Roster - Final'!$BM789),'Rate Calculations'!$C$4:$S$1100,10,FALSE),"")</f>
        <v/>
      </c>
      <c r="U789" s="225" t="str">
        <f>IFERROR(VLOOKUP(_xlfn.CONCAT('Team Roster - Final'!$A789," : ",'Team Roster - Final'!$BM789),'Rate Calculations'!$C$4:$S$1100,11,FALSE),"")</f>
        <v/>
      </c>
      <c r="V789" s="222" t="str">
        <f t="shared" si="207"/>
        <v/>
      </c>
      <c r="W789" s="222" t="str">
        <f t="shared" si="208"/>
        <v/>
      </c>
      <c r="X789" s="223" t="str">
        <f>IFERROR(VLOOKUP(_xlfn.CONCAT('Team Roster - Final'!$A789," : ",'Team Roster - Final'!$BM789),'Rate Calculations'!$C$4:$S$1100,14,FALSE),"")</f>
        <v/>
      </c>
      <c r="Y789" s="222" t="str">
        <f t="shared" si="209"/>
        <v/>
      </c>
      <c r="Z789" s="222" t="str">
        <f t="shared" si="210"/>
        <v/>
      </c>
      <c r="AA789" s="224" t="str">
        <f>IFERROR(IF(#REF!="Yes",$Y789, $Y789+$Q789*0.5),"")</f>
        <v/>
      </c>
      <c r="AB789" s="224" t="str">
        <f>IFERROR(IF(#REF!="Yes",$Z789, $Z789+$S789*0.5),"")</f>
        <v/>
      </c>
      <c r="AC789" s="220" t="str">
        <f>IFERROR(VLOOKUP(_xlfn.CONCAT('Team Roster - Final'!$A789," : ",'Team Roster - Final'!$BM789),'Rate Calculations'!$C$4:$U$1100,19,FALSE),"")</f>
        <v/>
      </c>
      <c r="AD789" s="220" t="str">
        <f t="shared" si="211"/>
        <v/>
      </c>
      <c r="AE789" s="220" t="str">
        <f t="shared" si="212"/>
        <v/>
      </c>
      <c r="AF789" s="225" t="str">
        <f>IFERROR(VLOOKUP(_xlfn.CONCAT('Team Roster - Final'!$A789," : ",'Team Roster - Final'!$BM789),'Rate Calculations'!$C$4:$AB$1100,22,FALSE),"")</f>
        <v/>
      </c>
      <c r="AG789" s="225" t="str">
        <f>IFERROR(VLOOKUP(_xlfn.CONCAT('Team Roster - Final'!$A789," : ",'Team Roster - Final'!$BM789),'Rate Calculations'!$C$4:$AB$1100,23,FALSE),"")</f>
        <v/>
      </c>
      <c r="AH789" s="222" t="str">
        <f t="shared" si="213"/>
        <v/>
      </c>
      <c r="AI789" s="222" t="str">
        <f t="shared" si="214"/>
        <v/>
      </c>
      <c r="AJ789" s="223" t="str">
        <f>Table1[[#This Row],[Home Office
Net Fee %]]</f>
        <v/>
      </c>
      <c r="AK789" s="222" t="str">
        <f t="shared" si="215"/>
        <v/>
      </c>
      <c r="AL789" s="222" t="str">
        <f t="shared" si="216"/>
        <v/>
      </c>
      <c r="AM789" s="215" t="str">
        <f>IFERROR(IF(#REF!="Yes",$AK789,($AK789+$AD789*0.5)),"")</f>
        <v/>
      </c>
      <c r="AN789" s="215" t="str">
        <f>IFERROR(IF(#REF!="Yes",$AL789,($AL789+$AE789*0.5)),"")</f>
        <v/>
      </c>
      <c r="AO789" s="374" t="str">
        <f>IF(ISBLANK('Team Roster Proposed - FBR'!Q790),"",'Team Roster Proposed - FBR'!Q790)</f>
        <v/>
      </c>
      <c r="AP789" s="226" t="e">
        <f>IF(ISBLANK(#REF!),"",#REF!)</f>
        <v>#REF!</v>
      </c>
      <c r="AQ789" s="226" t="e">
        <f>IF(ISBLANK(#REF!),"",#REF!)</f>
        <v>#REF!</v>
      </c>
      <c r="AR789" s="226" t="e">
        <f>IF(ISBLANK(#REF!),"",#REF!)</f>
        <v>#REF!</v>
      </c>
      <c r="AS789" s="219" t="e">
        <f>IF(ISBLANK(#REF!),"",#REF!)</f>
        <v>#REF!</v>
      </c>
      <c r="AT789" s="219" t="e">
        <f>IF(ISBLANK(#REF!),"",#REF!)</f>
        <v>#REF!</v>
      </c>
      <c r="AU789" s="219" t="e">
        <f>IF(ISBLANK(#REF!),"",#REF!)</f>
        <v>#REF!</v>
      </c>
      <c r="AV789" s="219" t="e">
        <f>IF(ISBLANK(#REF!),"",#REF!)</f>
        <v>#REF!</v>
      </c>
      <c r="AW789" s="219" t="e">
        <f>IF(ISBLANK(#REF!),"",#REF!)</f>
        <v>#REF!</v>
      </c>
      <c r="AX789" s="219" t="e">
        <f>IF(ISBLANK(#REF!),"",#REF!)</f>
        <v>#REF!</v>
      </c>
      <c r="AY789" s="226" t="e">
        <f>IF(ISBLANK(#REF!),"",#REF!)</f>
        <v>#REF!</v>
      </c>
      <c r="AZ789" s="219" t="e">
        <f>IF(ISBLANK(#REF!),"",#REF!)</f>
        <v>#REF!</v>
      </c>
      <c r="BA789" s="219" t="e">
        <f>IF(ISBLANK(#REF!),"",#REF!)</f>
        <v>#REF!</v>
      </c>
      <c r="BB789" s="219" t="e">
        <f>IF(ISBLANK(#REF!),"",#REF!)</f>
        <v>#REF!</v>
      </c>
      <c r="BC789" s="219" t="e">
        <f>IF(ISBLANK(#REF!),"",#REF!)</f>
        <v>#REF!</v>
      </c>
      <c r="BD789" s="219" t="e">
        <f>IF(ISBLANK(#REF!),"",#REF!)</f>
        <v>#REF!</v>
      </c>
      <c r="BE789" s="219" t="e">
        <f>IF(ISBLANK(#REF!),"",#REF!)</f>
        <v>#REF!</v>
      </c>
      <c r="BF789" s="219" t="e">
        <f>IF(ISBLANK(#REF!),"",#REF!)</f>
        <v>#REF!</v>
      </c>
      <c r="BG789" s="219" t="e">
        <f>IF(ISBLANK(#REF!),"",#REF!)</f>
        <v>#REF!</v>
      </c>
      <c r="BH789" s="219" t="e">
        <f>IF(ISBLANK(#REF!),"",#REF!)</f>
        <v>#REF!</v>
      </c>
      <c r="BI789" s="219" t="e">
        <f>IF(ISBLANK(#REF!),"",#REF!)</f>
        <v>#REF!</v>
      </c>
      <c r="BJ789" s="219" t="e">
        <f>IF(ISBLANK(#REF!),"",#REF!)</f>
        <v>#REF!</v>
      </c>
      <c r="BK789" s="219" t="e">
        <f>IF(ISBLANK(#REF!),"",#REF!)</f>
        <v>#REF!</v>
      </c>
      <c r="BL789" s="219" t="e">
        <f>IF(ISBLANK(#REF!),"",#REF!)</f>
        <v>#REF!</v>
      </c>
      <c r="BM789" s="219" t="e">
        <f>IF(ISBLANK(#REF!),"",#REF!)</f>
        <v>#REF!</v>
      </c>
      <c r="BN789" s="219" t="e">
        <f>IF(ISBLANK(#REF!),"",#REF!)</f>
        <v>#REF!</v>
      </c>
      <c r="BO789" s="227" t="e">
        <f t="shared" si="217"/>
        <v>#REF!</v>
      </c>
      <c r="BP789" s="228" t="str">
        <f t="shared" si="220"/>
        <v/>
      </c>
      <c r="BQ789" s="229" t="str">
        <f t="shared" si="204"/>
        <v/>
      </c>
      <c r="BR789" s="228" t="e">
        <f t="shared" si="218"/>
        <v>#REF!</v>
      </c>
      <c r="BS789" s="230" t="e">
        <f t="shared" si="219"/>
        <v>#REF!</v>
      </c>
    </row>
    <row r="790" spans="1:71">
      <c r="A790" s="213" t="e">
        <f>IF(ISBLANK(#REF!),"",#REF!)</f>
        <v>#REF!</v>
      </c>
      <c r="B790" s="214" t="e">
        <f>IF(ISBLANK(#REF!),"",#REF!)</f>
        <v>#REF!</v>
      </c>
      <c r="C790" s="214" t="e">
        <f>IF(ISBLANK(#REF!),"",#REF!)</f>
        <v>#REF!</v>
      </c>
      <c r="D790" s="214" t="e">
        <f>IF(ISBLANK(#REF!),"",#REF!)</f>
        <v>#REF!</v>
      </c>
      <c r="E790" s="214" t="e">
        <f>IF(ISBLANK(#REF!),"",#REF!)</f>
        <v>#REF!</v>
      </c>
      <c r="F790" s="214" t="e">
        <f>IF(ISBLANK(#REF!),"",#REF!)</f>
        <v>#REF!</v>
      </c>
      <c r="G790" s="214" t="e">
        <f>IF(ISBLANK(#REF!),"",#REF!)</f>
        <v>#REF!</v>
      </c>
      <c r="H790" s="215" t="e">
        <f>IF(ISBLANK(#REF!),"",#REF!)</f>
        <v>#REF!</v>
      </c>
      <c r="I790" s="214" t="e">
        <f>IF(ISBLANK(#REF!),"",#REF!)</f>
        <v>#REF!</v>
      </c>
      <c r="J790" s="216" t="e">
        <f>IF(ISBLANK(#REF!),"",#REF!)</f>
        <v>#REF!</v>
      </c>
      <c r="K790" s="217" t="e">
        <f>IF(ISBLANK(#REF!),"",#REF!)</f>
        <v>#REF!</v>
      </c>
      <c r="L790" s="217" t="e">
        <f>IF(ISBLANK(#REF!),"",#REF!)</f>
        <v>#REF!</v>
      </c>
      <c r="M790" s="218" t="e">
        <f>IF(ISBLANK(#REF!),"",#REF!)</f>
        <v>#REF!</v>
      </c>
      <c r="N790" s="218" t="e">
        <f>IF(ISBLANK(#REF!),"",#REF!)</f>
        <v>#REF!</v>
      </c>
      <c r="O790" s="220" t="str">
        <f>IFERROR(VLOOKUP(_xlfn.CONCAT('Team Roster - Final'!$A790," : ",'Team Roster - Final'!$BM790),'Rate Calculations'!$C$4:$G$1100,5,FALSE),"")</f>
        <v/>
      </c>
      <c r="P790" s="225">
        <f>IF(ISBLANK('Rate Calculations'!$H792),"",'Rate Calculations'!$H792)</f>
        <v>1.7500000000000002E-2</v>
      </c>
      <c r="Q790" s="220" t="str">
        <f t="shared" si="205"/>
        <v/>
      </c>
      <c r="R790" s="221">
        <f>IF(ISBLANK('Rate Calculations'!$J792),"",'Rate Calculations'!$J792)</f>
        <v>3.5000000000000003E-2</v>
      </c>
      <c r="S790" s="220" t="str">
        <f t="shared" si="206"/>
        <v/>
      </c>
      <c r="T790" s="225" t="str">
        <f>IFERROR(VLOOKUP(_xlfn.CONCAT('Team Roster - Final'!$A790," : ",'Team Roster - Final'!$BM790),'Rate Calculations'!$C$4:$S$1100,10,FALSE),"")</f>
        <v/>
      </c>
      <c r="U790" s="225" t="str">
        <f>IFERROR(VLOOKUP(_xlfn.CONCAT('Team Roster - Final'!$A790," : ",'Team Roster - Final'!$BM790),'Rate Calculations'!$C$4:$S$1100,11,FALSE),"")</f>
        <v/>
      </c>
      <c r="V790" s="222" t="str">
        <f t="shared" si="207"/>
        <v/>
      </c>
      <c r="W790" s="222" t="str">
        <f t="shared" si="208"/>
        <v/>
      </c>
      <c r="X790" s="223" t="str">
        <f>IFERROR(VLOOKUP(_xlfn.CONCAT('Team Roster - Final'!$A790," : ",'Team Roster - Final'!$BM790),'Rate Calculations'!$C$4:$S$1100,14,FALSE),"")</f>
        <v/>
      </c>
      <c r="Y790" s="222" t="str">
        <f t="shared" si="209"/>
        <v/>
      </c>
      <c r="Z790" s="222" t="str">
        <f t="shared" si="210"/>
        <v/>
      </c>
      <c r="AA790" s="224" t="str">
        <f>IFERROR(IF(#REF!="Yes",$Y790, $Y790+$Q790*0.5),"")</f>
        <v/>
      </c>
      <c r="AB790" s="224" t="str">
        <f>IFERROR(IF(#REF!="Yes",$Z790, $Z790+$S790*0.5),"")</f>
        <v/>
      </c>
      <c r="AC790" s="220" t="str">
        <f>IFERROR(VLOOKUP(_xlfn.CONCAT('Team Roster - Final'!$A790," : ",'Team Roster - Final'!$BM790),'Rate Calculations'!$C$4:$U$1100,19,FALSE),"")</f>
        <v/>
      </c>
      <c r="AD790" s="220" t="str">
        <f t="shared" si="211"/>
        <v/>
      </c>
      <c r="AE790" s="220" t="str">
        <f t="shared" si="212"/>
        <v/>
      </c>
      <c r="AF790" s="225" t="str">
        <f>IFERROR(VLOOKUP(_xlfn.CONCAT('Team Roster - Final'!$A790," : ",'Team Roster - Final'!$BM790),'Rate Calculations'!$C$4:$AB$1100,22,FALSE),"")</f>
        <v/>
      </c>
      <c r="AG790" s="225" t="str">
        <f>IFERROR(VLOOKUP(_xlfn.CONCAT('Team Roster - Final'!$A790," : ",'Team Roster - Final'!$BM790),'Rate Calculations'!$C$4:$AB$1100,23,FALSE),"")</f>
        <v/>
      </c>
      <c r="AH790" s="222" t="str">
        <f t="shared" si="213"/>
        <v/>
      </c>
      <c r="AI790" s="222" t="str">
        <f t="shared" si="214"/>
        <v/>
      </c>
      <c r="AJ790" s="223" t="str">
        <f>Table1[[#This Row],[Home Office
Net Fee %]]</f>
        <v/>
      </c>
      <c r="AK790" s="222" t="str">
        <f t="shared" si="215"/>
        <v/>
      </c>
      <c r="AL790" s="222" t="str">
        <f t="shared" si="216"/>
        <v/>
      </c>
      <c r="AM790" s="215" t="str">
        <f>IFERROR(IF(#REF!="Yes",$AK790,($AK790+$AD790*0.5)),"")</f>
        <v/>
      </c>
      <c r="AN790" s="215" t="str">
        <f>IFERROR(IF(#REF!="Yes",$AL790,($AL790+$AE790*0.5)),"")</f>
        <v/>
      </c>
      <c r="AO790" s="374" t="str">
        <f>IF(ISBLANK('Team Roster Proposed - FBR'!Q791),"",'Team Roster Proposed - FBR'!Q791)</f>
        <v/>
      </c>
      <c r="AP790" s="226" t="e">
        <f>IF(ISBLANK(#REF!),"",#REF!)</f>
        <v>#REF!</v>
      </c>
      <c r="AQ790" s="226" t="e">
        <f>IF(ISBLANK(#REF!),"",#REF!)</f>
        <v>#REF!</v>
      </c>
      <c r="AR790" s="226" t="e">
        <f>IF(ISBLANK(#REF!),"",#REF!)</f>
        <v>#REF!</v>
      </c>
      <c r="AS790" s="219" t="e">
        <f>IF(ISBLANK(#REF!),"",#REF!)</f>
        <v>#REF!</v>
      </c>
      <c r="AT790" s="219" t="e">
        <f>IF(ISBLANK(#REF!),"",#REF!)</f>
        <v>#REF!</v>
      </c>
      <c r="AU790" s="219" t="e">
        <f>IF(ISBLANK(#REF!),"",#REF!)</f>
        <v>#REF!</v>
      </c>
      <c r="AV790" s="219" t="e">
        <f>IF(ISBLANK(#REF!),"",#REF!)</f>
        <v>#REF!</v>
      </c>
      <c r="AW790" s="219" t="e">
        <f>IF(ISBLANK(#REF!),"",#REF!)</f>
        <v>#REF!</v>
      </c>
      <c r="AX790" s="219" t="e">
        <f>IF(ISBLANK(#REF!),"",#REF!)</f>
        <v>#REF!</v>
      </c>
      <c r="AY790" s="226" t="e">
        <f>IF(ISBLANK(#REF!),"",#REF!)</f>
        <v>#REF!</v>
      </c>
      <c r="AZ790" s="219" t="e">
        <f>IF(ISBLANK(#REF!),"",#REF!)</f>
        <v>#REF!</v>
      </c>
      <c r="BA790" s="219" t="e">
        <f>IF(ISBLANK(#REF!),"",#REF!)</f>
        <v>#REF!</v>
      </c>
      <c r="BB790" s="219" t="e">
        <f>IF(ISBLANK(#REF!),"",#REF!)</f>
        <v>#REF!</v>
      </c>
      <c r="BC790" s="219" t="e">
        <f>IF(ISBLANK(#REF!),"",#REF!)</f>
        <v>#REF!</v>
      </c>
      <c r="BD790" s="219" t="e">
        <f>IF(ISBLANK(#REF!),"",#REF!)</f>
        <v>#REF!</v>
      </c>
      <c r="BE790" s="219" t="e">
        <f>IF(ISBLANK(#REF!),"",#REF!)</f>
        <v>#REF!</v>
      </c>
      <c r="BF790" s="219" t="e">
        <f>IF(ISBLANK(#REF!),"",#REF!)</f>
        <v>#REF!</v>
      </c>
      <c r="BG790" s="219" t="e">
        <f>IF(ISBLANK(#REF!),"",#REF!)</f>
        <v>#REF!</v>
      </c>
      <c r="BH790" s="219" t="e">
        <f>IF(ISBLANK(#REF!),"",#REF!)</f>
        <v>#REF!</v>
      </c>
      <c r="BI790" s="219" t="e">
        <f>IF(ISBLANK(#REF!),"",#REF!)</f>
        <v>#REF!</v>
      </c>
      <c r="BJ790" s="219" t="e">
        <f>IF(ISBLANK(#REF!),"",#REF!)</f>
        <v>#REF!</v>
      </c>
      <c r="BK790" s="219" t="e">
        <f>IF(ISBLANK(#REF!),"",#REF!)</f>
        <v>#REF!</v>
      </c>
      <c r="BL790" s="219" t="e">
        <f>IF(ISBLANK(#REF!),"",#REF!)</f>
        <v>#REF!</v>
      </c>
      <c r="BM790" s="219" t="e">
        <f>IF(ISBLANK(#REF!),"",#REF!)</f>
        <v>#REF!</v>
      </c>
      <c r="BN790" s="219" t="e">
        <f>IF(ISBLANK(#REF!),"",#REF!)</f>
        <v>#REF!</v>
      </c>
      <c r="BO790" s="227" t="e">
        <f t="shared" si="217"/>
        <v>#REF!</v>
      </c>
      <c r="BP790" s="228" t="str">
        <f t="shared" si="220"/>
        <v/>
      </c>
      <c r="BQ790" s="229" t="str">
        <f t="shared" si="204"/>
        <v/>
      </c>
      <c r="BR790" s="228" t="e">
        <f t="shared" si="218"/>
        <v>#REF!</v>
      </c>
      <c r="BS790" s="230" t="e">
        <f t="shared" si="219"/>
        <v>#REF!</v>
      </c>
    </row>
    <row r="791" spans="1:71">
      <c r="A791" s="213" t="e">
        <f>IF(ISBLANK(#REF!),"",#REF!)</f>
        <v>#REF!</v>
      </c>
      <c r="B791" s="214" t="e">
        <f>IF(ISBLANK(#REF!),"",#REF!)</f>
        <v>#REF!</v>
      </c>
      <c r="C791" s="214" t="e">
        <f>IF(ISBLANK(#REF!),"",#REF!)</f>
        <v>#REF!</v>
      </c>
      <c r="D791" s="214" t="e">
        <f>IF(ISBLANK(#REF!),"",#REF!)</f>
        <v>#REF!</v>
      </c>
      <c r="E791" s="214" t="e">
        <f>IF(ISBLANK(#REF!),"",#REF!)</f>
        <v>#REF!</v>
      </c>
      <c r="F791" s="214" t="e">
        <f>IF(ISBLANK(#REF!),"",#REF!)</f>
        <v>#REF!</v>
      </c>
      <c r="G791" s="214" t="e">
        <f>IF(ISBLANK(#REF!),"",#REF!)</f>
        <v>#REF!</v>
      </c>
      <c r="H791" s="215" t="e">
        <f>IF(ISBLANK(#REF!),"",#REF!)</f>
        <v>#REF!</v>
      </c>
      <c r="I791" s="214" t="e">
        <f>IF(ISBLANK(#REF!),"",#REF!)</f>
        <v>#REF!</v>
      </c>
      <c r="J791" s="216" t="e">
        <f>IF(ISBLANK(#REF!),"",#REF!)</f>
        <v>#REF!</v>
      </c>
      <c r="K791" s="217" t="e">
        <f>IF(ISBLANK(#REF!),"",#REF!)</f>
        <v>#REF!</v>
      </c>
      <c r="L791" s="217" t="e">
        <f>IF(ISBLANK(#REF!),"",#REF!)</f>
        <v>#REF!</v>
      </c>
      <c r="M791" s="218" t="e">
        <f>IF(ISBLANK(#REF!),"",#REF!)</f>
        <v>#REF!</v>
      </c>
      <c r="N791" s="218" t="e">
        <f>IF(ISBLANK(#REF!),"",#REF!)</f>
        <v>#REF!</v>
      </c>
      <c r="O791" s="220" t="str">
        <f>IFERROR(VLOOKUP(_xlfn.CONCAT('Team Roster - Final'!$A791," : ",'Team Roster - Final'!$BM791),'Rate Calculations'!$C$4:$G$1100,5,FALSE),"")</f>
        <v/>
      </c>
      <c r="P791" s="225">
        <f>IF(ISBLANK('Rate Calculations'!$H793),"",'Rate Calculations'!$H793)</f>
        <v>1.7500000000000002E-2</v>
      </c>
      <c r="Q791" s="220" t="str">
        <f t="shared" si="205"/>
        <v/>
      </c>
      <c r="R791" s="221">
        <f>IF(ISBLANK('Rate Calculations'!$J793),"",'Rate Calculations'!$J793)</f>
        <v>3.5000000000000003E-2</v>
      </c>
      <c r="S791" s="220" t="str">
        <f t="shared" si="206"/>
        <v/>
      </c>
      <c r="T791" s="225" t="str">
        <f>IFERROR(VLOOKUP(_xlfn.CONCAT('Team Roster - Final'!$A791," : ",'Team Roster - Final'!$BM791),'Rate Calculations'!$C$4:$S$1100,10,FALSE),"")</f>
        <v/>
      </c>
      <c r="U791" s="225" t="str">
        <f>IFERROR(VLOOKUP(_xlfn.CONCAT('Team Roster - Final'!$A791," : ",'Team Roster - Final'!$BM791),'Rate Calculations'!$C$4:$S$1100,11,FALSE),"")</f>
        <v/>
      </c>
      <c r="V791" s="222" t="str">
        <f t="shared" si="207"/>
        <v/>
      </c>
      <c r="W791" s="222" t="str">
        <f t="shared" si="208"/>
        <v/>
      </c>
      <c r="X791" s="223" t="str">
        <f>IFERROR(VLOOKUP(_xlfn.CONCAT('Team Roster - Final'!$A791," : ",'Team Roster - Final'!$BM791),'Rate Calculations'!$C$4:$S$1100,14,FALSE),"")</f>
        <v/>
      </c>
      <c r="Y791" s="222" t="str">
        <f t="shared" si="209"/>
        <v/>
      </c>
      <c r="Z791" s="222" t="str">
        <f t="shared" si="210"/>
        <v/>
      </c>
      <c r="AA791" s="224" t="str">
        <f>IFERROR(IF(#REF!="Yes",$Y791, $Y791+$Q791*0.5),"")</f>
        <v/>
      </c>
      <c r="AB791" s="224" t="str">
        <f>IFERROR(IF(#REF!="Yes",$Z791, $Z791+$S791*0.5),"")</f>
        <v/>
      </c>
      <c r="AC791" s="220" t="str">
        <f>IFERROR(VLOOKUP(_xlfn.CONCAT('Team Roster - Final'!$A791," : ",'Team Roster - Final'!$BM791),'Rate Calculations'!$C$4:$U$1100,19,FALSE),"")</f>
        <v/>
      </c>
      <c r="AD791" s="220" t="str">
        <f t="shared" si="211"/>
        <v/>
      </c>
      <c r="AE791" s="220" t="str">
        <f t="shared" si="212"/>
        <v/>
      </c>
      <c r="AF791" s="225" t="str">
        <f>IFERROR(VLOOKUP(_xlfn.CONCAT('Team Roster - Final'!$A791," : ",'Team Roster - Final'!$BM791),'Rate Calculations'!$C$4:$AB$1100,22,FALSE),"")</f>
        <v/>
      </c>
      <c r="AG791" s="225" t="str">
        <f>IFERROR(VLOOKUP(_xlfn.CONCAT('Team Roster - Final'!$A791," : ",'Team Roster - Final'!$BM791),'Rate Calculations'!$C$4:$AB$1100,23,FALSE),"")</f>
        <v/>
      </c>
      <c r="AH791" s="222" t="str">
        <f t="shared" si="213"/>
        <v/>
      </c>
      <c r="AI791" s="222" t="str">
        <f t="shared" si="214"/>
        <v/>
      </c>
      <c r="AJ791" s="223" t="str">
        <f>Table1[[#This Row],[Home Office
Net Fee %]]</f>
        <v/>
      </c>
      <c r="AK791" s="222" t="str">
        <f t="shared" si="215"/>
        <v/>
      </c>
      <c r="AL791" s="222" t="str">
        <f t="shared" si="216"/>
        <v/>
      </c>
      <c r="AM791" s="215" t="str">
        <f>IFERROR(IF(#REF!="Yes",$AK791,($AK791+$AD791*0.5)),"")</f>
        <v/>
      </c>
      <c r="AN791" s="215" t="str">
        <f>IFERROR(IF(#REF!="Yes",$AL791,($AL791+$AE791*0.5)),"")</f>
        <v/>
      </c>
      <c r="AO791" s="374" t="str">
        <f>IF(ISBLANK('Team Roster Proposed - FBR'!Q792),"",'Team Roster Proposed - FBR'!Q792)</f>
        <v/>
      </c>
      <c r="AP791" s="226" t="e">
        <f>IF(ISBLANK(#REF!),"",#REF!)</f>
        <v>#REF!</v>
      </c>
      <c r="AQ791" s="226" t="e">
        <f>IF(ISBLANK(#REF!),"",#REF!)</f>
        <v>#REF!</v>
      </c>
      <c r="AR791" s="226" t="e">
        <f>IF(ISBLANK(#REF!),"",#REF!)</f>
        <v>#REF!</v>
      </c>
      <c r="AS791" s="219" t="e">
        <f>IF(ISBLANK(#REF!),"",#REF!)</f>
        <v>#REF!</v>
      </c>
      <c r="AT791" s="219" t="e">
        <f>IF(ISBLANK(#REF!),"",#REF!)</f>
        <v>#REF!</v>
      </c>
      <c r="AU791" s="219" t="e">
        <f>IF(ISBLANK(#REF!),"",#REF!)</f>
        <v>#REF!</v>
      </c>
      <c r="AV791" s="219" t="e">
        <f>IF(ISBLANK(#REF!),"",#REF!)</f>
        <v>#REF!</v>
      </c>
      <c r="AW791" s="219" t="e">
        <f>IF(ISBLANK(#REF!),"",#REF!)</f>
        <v>#REF!</v>
      </c>
      <c r="AX791" s="219" t="e">
        <f>IF(ISBLANK(#REF!),"",#REF!)</f>
        <v>#REF!</v>
      </c>
      <c r="AY791" s="226" t="e">
        <f>IF(ISBLANK(#REF!),"",#REF!)</f>
        <v>#REF!</v>
      </c>
      <c r="AZ791" s="219" t="e">
        <f>IF(ISBLANK(#REF!),"",#REF!)</f>
        <v>#REF!</v>
      </c>
      <c r="BA791" s="219" t="e">
        <f>IF(ISBLANK(#REF!),"",#REF!)</f>
        <v>#REF!</v>
      </c>
      <c r="BB791" s="219" t="e">
        <f>IF(ISBLANK(#REF!),"",#REF!)</f>
        <v>#REF!</v>
      </c>
      <c r="BC791" s="219" t="e">
        <f>IF(ISBLANK(#REF!),"",#REF!)</f>
        <v>#REF!</v>
      </c>
      <c r="BD791" s="219" t="e">
        <f>IF(ISBLANK(#REF!),"",#REF!)</f>
        <v>#REF!</v>
      </c>
      <c r="BE791" s="219" t="e">
        <f>IF(ISBLANK(#REF!),"",#REF!)</f>
        <v>#REF!</v>
      </c>
      <c r="BF791" s="219" t="e">
        <f>IF(ISBLANK(#REF!),"",#REF!)</f>
        <v>#REF!</v>
      </c>
      <c r="BG791" s="219" t="e">
        <f>IF(ISBLANK(#REF!),"",#REF!)</f>
        <v>#REF!</v>
      </c>
      <c r="BH791" s="219" t="e">
        <f>IF(ISBLANK(#REF!),"",#REF!)</f>
        <v>#REF!</v>
      </c>
      <c r="BI791" s="219" t="e">
        <f>IF(ISBLANK(#REF!),"",#REF!)</f>
        <v>#REF!</v>
      </c>
      <c r="BJ791" s="219" t="e">
        <f>IF(ISBLANK(#REF!),"",#REF!)</f>
        <v>#REF!</v>
      </c>
      <c r="BK791" s="219" t="e">
        <f>IF(ISBLANK(#REF!),"",#REF!)</f>
        <v>#REF!</v>
      </c>
      <c r="BL791" s="219" t="e">
        <f>IF(ISBLANK(#REF!),"",#REF!)</f>
        <v>#REF!</v>
      </c>
      <c r="BM791" s="219" t="e">
        <f>IF(ISBLANK(#REF!),"",#REF!)</f>
        <v>#REF!</v>
      </c>
      <c r="BN791" s="219" t="e">
        <f>IF(ISBLANK(#REF!),"",#REF!)</f>
        <v>#REF!</v>
      </c>
      <c r="BO791" s="227" t="e">
        <f t="shared" si="217"/>
        <v>#REF!</v>
      </c>
      <c r="BP791" s="228" t="str">
        <f t="shared" si="220"/>
        <v/>
      </c>
      <c r="BQ791" s="229" t="str">
        <f t="shared" si="204"/>
        <v/>
      </c>
      <c r="BR791" s="228" t="e">
        <f t="shared" si="218"/>
        <v>#REF!</v>
      </c>
      <c r="BS791" s="230" t="e">
        <f t="shared" si="219"/>
        <v>#REF!</v>
      </c>
    </row>
    <row r="792" spans="1:71">
      <c r="A792" s="213" t="e">
        <f>IF(ISBLANK(#REF!),"",#REF!)</f>
        <v>#REF!</v>
      </c>
      <c r="B792" s="214" t="e">
        <f>IF(ISBLANK(#REF!),"",#REF!)</f>
        <v>#REF!</v>
      </c>
      <c r="C792" s="214" t="e">
        <f>IF(ISBLANK(#REF!),"",#REF!)</f>
        <v>#REF!</v>
      </c>
      <c r="D792" s="214" t="e">
        <f>IF(ISBLANK(#REF!),"",#REF!)</f>
        <v>#REF!</v>
      </c>
      <c r="E792" s="214" t="e">
        <f>IF(ISBLANK(#REF!),"",#REF!)</f>
        <v>#REF!</v>
      </c>
      <c r="F792" s="214" t="e">
        <f>IF(ISBLANK(#REF!),"",#REF!)</f>
        <v>#REF!</v>
      </c>
      <c r="G792" s="214" t="e">
        <f>IF(ISBLANK(#REF!),"",#REF!)</f>
        <v>#REF!</v>
      </c>
      <c r="H792" s="215" t="e">
        <f>IF(ISBLANK(#REF!),"",#REF!)</f>
        <v>#REF!</v>
      </c>
      <c r="I792" s="214" t="e">
        <f>IF(ISBLANK(#REF!),"",#REF!)</f>
        <v>#REF!</v>
      </c>
      <c r="J792" s="216" t="e">
        <f>IF(ISBLANK(#REF!),"",#REF!)</f>
        <v>#REF!</v>
      </c>
      <c r="K792" s="217" t="e">
        <f>IF(ISBLANK(#REF!),"",#REF!)</f>
        <v>#REF!</v>
      </c>
      <c r="L792" s="217" t="e">
        <f>IF(ISBLANK(#REF!),"",#REF!)</f>
        <v>#REF!</v>
      </c>
      <c r="M792" s="218" t="e">
        <f>IF(ISBLANK(#REF!),"",#REF!)</f>
        <v>#REF!</v>
      </c>
      <c r="N792" s="218" t="e">
        <f>IF(ISBLANK(#REF!),"",#REF!)</f>
        <v>#REF!</v>
      </c>
      <c r="O792" s="220" t="str">
        <f>IFERROR(VLOOKUP(_xlfn.CONCAT('Team Roster - Final'!$A792," : ",'Team Roster - Final'!$BM792),'Rate Calculations'!$C$4:$G$1100,5,FALSE),"")</f>
        <v/>
      </c>
      <c r="P792" s="225">
        <f>IF(ISBLANK('Rate Calculations'!$H794),"",'Rate Calculations'!$H794)</f>
        <v>1.7500000000000002E-2</v>
      </c>
      <c r="Q792" s="220" t="str">
        <f t="shared" si="205"/>
        <v/>
      </c>
      <c r="R792" s="221">
        <f>IF(ISBLANK('Rate Calculations'!$J794),"",'Rate Calculations'!$J794)</f>
        <v>3.5000000000000003E-2</v>
      </c>
      <c r="S792" s="220" t="str">
        <f t="shared" si="206"/>
        <v/>
      </c>
      <c r="T792" s="225" t="str">
        <f>IFERROR(VLOOKUP(_xlfn.CONCAT('Team Roster - Final'!$A792," : ",'Team Roster - Final'!$BM792),'Rate Calculations'!$C$4:$S$1100,10,FALSE),"")</f>
        <v/>
      </c>
      <c r="U792" s="225" t="str">
        <f>IFERROR(VLOOKUP(_xlfn.CONCAT('Team Roster - Final'!$A792," : ",'Team Roster - Final'!$BM792),'Rate Calculations'!$C$4:$S$1100,11,FALSE),"")</f>
        <v/>
      </c>
      <c r="V792" s="222" t="str">
        <f t="shared" si="207"/>
        <v/>
      </c>
      <c r="W792" s="222" t="str">
        <f t="shared" si="208"/>
        <v/>
      </c>
      <c r="X792" s="223" t="str">
        <f>IFERROR(VLOOKUP(_xlfn.CONCAT('Team Roster - Final'!$A792," : ",'Team Roster - Final'!$BM792),'Rate Calculations'!$C$4:$S$1100,14,FALSE),"")</f>
        <v/>
      </c>
      <c r="Y792" s="222" t="str">
        <f t="shared" si="209"/>
        <v/>
      </c>
      <c r="Z792" s="222" t="str">
        <f t="shared" si="210"/>
        <v/>
      </c>
      <c r="AA792" s="224" t="str">
        <f>IFERROR(IF(#REF!="Yes",$Y792, $Y792+$Q792*0.5),"")</f>
        <v/>
      </c>
      <c r="AB792" s="224" t="str">
        <f>IFERROR(IF(#REF!="Yes",$Z792, $Z792+$S792*0.5),"")</f>
        <v/>
      </c>
      <c r="AC792" s="220" t="str">
        <f>IFERROR(VLOOKUP(_xlfn.CONCAT('Team Roster - Final'!$A792," : ",'Team Roster - Final'!$BM792),'Rate Calculations'!$C$4:$U$1100,19,FALSE),"")</f>
        <v/>
      </c>
      <c r="AD792" s="220" t="str">
        <f t="shared" si="211"/>
        <v/>
      </c>
      <c r="AE792" s="220" t="str">
        <f t="shared" si="212"/>
        <v/>
      </c>
      <c r="AF792" s="225" t="str">
        <f>IFERROR(VLOOKUP(_xlfn.CONCAT('Team Roster - Final'!$A792," : ",'Team Roster - Final'!$BM792),'Rate Calculations'!$C$4:$AB$1100,22,FALSE),"")</f>
        <v/>
      </c>
      <c r="AG792" s="225" t="str">
        <f>IFERROR(VLOOKUP(_xlfn.CONCAT('Team Roster - Final'!$A792," : ",'Team Roster - Final'!$BM792),'Rate Calculations'!$C$4:$AB$1100,23,FALSE),"")</f>
        <v/>
      </c>
      <c r="AH792" s="222" t="str">
        <f t="shared" si="213"/>
        <v/>
      </c>
      <c r="AI792" s="222" t="str">
        <f t="shared" si="214"/>
        <v/>
      </c>
      <c r="AJ792" s="223" t="str">
        <f>Table1[[#This Row],[Home Office
Net Fee %]]</f>
        <v/>
      </c>
      <c r="AK792" s="222" t="str">
        <f t="shared" si="215"/>
        <v/>
      </c>
      <c r="AL792" s="222" t="str">
        <f t="shared" si="216"/>
        <v/>
      </c>
      <c r="AM792" s="215" t="str">
        <f>IFERROR(IF(#REF!="Yes",$AK792,($AK792+$AD792*0.5)),"")</f>
        <v/>
      </c>
      <c r="AN792" s="215" t="str">
        <f>IFERROR(IF(#REF!="Yes",$AL792,($AL792+$AE792*0.5)),"")</f>
        <v/>
      </c>
      <c r="AO792" s="374" t="str">
        <f>IF(ISBLANK('Team Roster Proposed - FBR'!Q793),"",'Team Roster Proposed - FBR'!Q793)</f>
        <v/>
      </c>
      <c r="AP792" s="226" t="e">
        <f>IF(ISBLANK(#REF!),"",#REF!)</f>
        <v>#REF!</v>
      </c>
      <c r="AQ792" s="226" t="e">
        <f>IF(ISBLANK(#REF!),"",#REF!)</f>
        <v>#REF!</v>
      </c>
      <c r="AR792" s="226" t="e">
        <f>IF(ISBLANK(#REF!),"",#REF!)</f>
        <v>#REF!</v>
      </c>
      <c r="AS792" s="219" t="e">
        <f>IF(ISBLANK(#REF!),"",#REF!)</f>
        <v>#REF!</v>
      </c>
      <c r="AT792" s="219" t="e">
        <f>IF(ISBLANK(#REF!),"",#REF!)</f>
        <v>#REF!</v>
      </c>
      <c r="AU792" s="219" t="e">
        <f>IF(ISBLANK(#REF!),"",#REF!)</f>
        <v>#REF!</v>
      </c>
      <c r="AV792" s="219" t="e">
        <f>IF(ISBLANK(#REF!),"",#REF!)</f>
        <v>#REF!</v>
      </c>
      <c r="AW792" s="219" t="e">
        <f>IF(ISBLANK(#REF!),"",#REF!)</f>
        <v>#REF!</v>
      </c>
      <c r="AX792" s="219" t="e">
        <f>IF(ISBLANK(#REF!),"",#REF!)</f>
        <v>#REF!</v>
      </c>
      <c r="AY792" s="226" t="e">
        <f>IF(ISBLANK(#REF!),"",#REF!)</f>
        <v>#REF!</v>
      </c>
      <c r="AZ792" s="219" t="e">
        <f>IF(ISBLANK(#REF!),"",#REF!)</f>
        <v>#REF!</v>
      </c>
      <c r="BA792" s="219" t="e">
        <f>IF(ISBLANK(#REF!),"",#REF!)</f>
        <v>#REF!</v>
      </c>
      <c r="BB792" s="219" t="e">
        <f>IF(ISBLANK(#REF!),"",#REF!)</f>
        <v>#REF!</v>
      </c>
      <c r="BC792" s="219" t="e">
        <f>IF(ISBLANK(#REF!),"",#REF!)</f>
        <v>#REF!</v>
      </c>
      <c r="BD792" s="219" t="e">
        <f>IF(ISBLANK(#REF!),"",#REF!)</f>
        <v>#REF!</v>
      </c>
      <c r="BE792" s="219" t="e">
        <f>IF(ISBLANK(#REF!),"",#REF!)</f>
        <v>#REF!</v>
      </c>
      <c r="BF792" s="219" t="e">
        <f>IF(ISBLANK(#REF!),"",#REF!)</f>
        <v>#REF!</v>
      </c>
      <c r="BG792" s="219" t="e">
        <f>IF(ISBLANK(#REF!),"",#REF!)</f>
        <v>#REF!</v>
      </c>
      <c r="BH792" s="219" t="e">
        <f>IF(ISBLANK(#REF!),"",#REF!)</f>
        <v>#REF!</v>
      </c>
      <c r="BI792" s="219" t="e">
        <f>IF(ISBLANK(#REF!),"",#REF!)</f>
        <v>#REF!</v>
      </c>
      <c r="BJ792" s="219" t="e">
        <f>IF(ISBLANK(#REF!),"",#REF!)</f>
        <v>#REF!</v>
      </c>
      <c r="BK792" s="219" t="e">
        <f>IF(ISBLANK(#REF!),"",#REF!)</f>
        <v>#REF!</v>
      </c>
      <c r="BL792" s="219" t="e">
        <f>IF(ISBLANK(#REF!),"",#REF!)</f>
        <v>#REF!</v>
      </c>
      <c r="BM792" s="219" t="e">
        <f>IF(ISBLANK(#REF!),"",#REF!)</f>
        <v>#REF!</v>
      </c>
      <c r="BN792" s="219" t="e">
        <f>IF(ISBLANK(#REF!),"",#REF!)</f>
        <v>#REF!</v>
      </c>
      <c r="BO792" s="227" t="e">
        <f t="shared" si="217"/>
        <v>#REF!</v>
      </c>
      <c r="BP792" s="228" t="str">
        <f t="shared" si="220"/>
        <v/>
      </c>
      <c r="BQ792" s="229" t="str">
        <f t="shared" si="204"/>
        <v/>
      </c>
      <c r="BR792" s="228" t="e">
        <f t="shared" si="218"/>
        <v>#REF!</v>
      </c>
      <c r="BS792" s="230" t="e">
        <f t="shared" si="219"/>
        <v>#REF!</v>
      </c>
    </row>
    <row r="793" spans="1:71">
      <c r="A793" s="213" t="e">
        <f>IF(ISBLANK(#REF!),"",#REF!)</f>
        <v>#REF!</v>
      </c>
      <c r="B793" s="214" t="e">
        <f>IF(ISBLANK(#REF!),"",#REF!)</f>
        <v>#REF!</v>
      </c>
      <c r="C793" s="214" t="e">
        <f>IF(ISBLANK(#REF!),"",#REF!)</f>
        <v>#REF!</v>
      </c>
      <c r="D793" s="214" t="e">
        <f>IF(ISBLANK(#REF!),"",#REF!)</f>
        <v>#REF!</v>
      </c>
      <c r="E793" s="214" t="e">
        <f>IF(ISBLANK(#REF!),"",#REF!)</f>
        <v>#REF!</v>
      </c>
      <c r="F793" s="214" t="e">
        <f>IF(ISBLANK(#REF!),"",#REF!)</f>
        <v>#REF!</v>
      </c>
      <c r="G793" s="214" t="e">
        <f>IF(ISBLANK(#REF!),"",#REF!)</f>
        <v>#REF!</v>
      </c>
      <c r="H793" s="215" t="e">
        <f>IF(ISBLANK(#REF!),"",#REF!)</f>
        <v>#REF!</v>
      </c>
      <c r="I793" s="214" t="e">
        <f>IF(ISBLANK(#REF!),"",#REF!)</f>
        <v>#REF!</v>
      </c>
      <c r="J793" s="216" t="e">
        <f>IF(ISBLANK(#REF!),"",#REF!)</f>
        <v>#REF!</v>
      </c>
      <c r="K793" s="217" t="e">
        <f>IF(ISBLANK(#REF!),"",#REF!)</f>
        <v>#REF!</v>
      </c>
      <c r="L793" s="217" t="e">
        <f>IF(ISBLANK(#REF!),"",#REF!)</f>
        <v>#REF!</v>
      </c>
      <c r="M793" s="218" t="e">
        <f>IF(ISBLANK(#REF!),"",#REF!)</f>
        <v>#REF!</v>
      </c>
      <c r="N793" s="218" t="e">
        <f>IF(ISBLANK(#REF!),"",#REF!)</f>
        <v>#REF!</v>
      </c>
      <c r="O793" s="220" t="str">
        <f>IFERROR(VLOOKUP(_xlfn.CONCAT('Team Roster - Final'!$A793," : ",'Team Roster - Final'!$BM793),'Rate Calculations'!$C$4:$G$1100,5,FALSE),"")</f>
        <v/>
      </c>
      <c r="P793" s="225">
        <f>IF(ISBLANK('Rate Calculations'!$H795),"",'Rate Calculations'!$H795)</f>
        <v>1.7500000000000002E-2</v>
      </c>
      <c r="Q793" s="220" t="str">
        <f t="shared" si="205"/>
        <v/>
      </c>
      <c r="R793" s="221">
        <f>IF(ISBLANK('Rate Calculations'!$J795),"",'Rate Calculations'!$J795)</f>
        <v>3.5000000000000003E-2</v>
      </c>
      <c r="S793" s="220" t="str">
        <f t="shared" si="206"/>
        <v/>
      </c>
      <c r="T793" s="225" t="str">
        <f>IFERROR(VLOOKUP(_xlfn.CONCAT('Team Roster - Final'!$A793," : ",'Team Roster - Final'!$BM793),'Rate Calculations'!$C$4:$S$1100,10,FALSE),"")</f>
        <v/>
      </c>
      <c r="U793" s="225" t="str">
        <f>IFERROR(VLOOKUP(_xlfn.CONCAT('Team Roster - Final'!$A793," : ",'Team Roster - Final'!$BM793),'Rate Calculations'!$C$4:$S$1100,11,FALSE),"")</f>
        <v/>
      </c>
      <c r="V793" s="222" t="str">
        <f t="shared" si="207"/>
        <v/>
      </c>
      <c r="W793" s="222" t="str">
        <f t="shared" si="208"/>
        <v/>
      </c>
      <c r="X793" s="223" t="str">
        <f>IFERROR(VLOOKUP(_xlfn.CONCAT('Team Roster - Final'!$A793," : ",'Team Roster - Final'!$BM793),'Rate Calculations'!$C$4:$S$1100,14,FALSE),"")</f>
        <v/>
      </c>
      <c r="Y793" s="222" t="str">
        <f t="shared" si="209"/>
        <v/>
      </c>
      <c r="Z793" s="222" t="str">
        <f t="shared" si="210"/>
        <v/>
      </c>
      <c r="AA793" s="224" t="str">
        <f>IFERROR(IF(#REF!="Yes",$Y793, $Y793+$Q793*0.5),"")</f>
        <v/>
      </c>
      <c r="AB793" s="224" t="str">
        <f>IFERROR(IF(#REF!="Yes",$Z793, $Z793+$S793*0.5),"")</f>
        <v/>
      </c>
      <c r="AC793" s="220" t="str">
        <f>IFERROR(VLOOKUP(_xlfn.CONCAT('Team Roster - Final'!$A793," : ",'Team Roster - Final'!$BM793),'Rate Calculations'!$C$4:$U$1100,19,FALSE),"")</f>
        <v/>
      </c>
      <c r="AD793" s="220" t="str">
        <f t="shared" si="211"/>
        <v/>
      </c>
      <c r="AE793" s="220" t="str">
        <f t="shared" si="212"/>
        <v/>
      </c>
      <c r="AF793" s="225" t="str">
        <f>IFERROR(VLOOKUP(_xlfn.CONCAT('Team Roster - Final'!$A793," : ",'Team Roster - Final'!$BM793),'Rate Calculations'!$C$4:$AB$1100,22,FALSE),"")</f>
        <v/>
      </c>
      <c r="AG793" s="225" t="str">
        <f>IFERROR(VLOOKUP(_xlfn.CONCAT('Team Roster - Final'!$A793," : ",'Team Roster - Final'!$BM793),'Rate Calculations'!$C$4:$AB$1100,23,FALSE),"")</f>
        <v/>
      </c>
      <c r="AH793" s="222" t="str">
        <f t="shared" si="213"/>
        <v/>
      </c>
      <c r="AI793" s="222" t="str">
        <f t="shared" si="214"/>
        <v/>
      </c>
      <c r="AJ793" s="223" t="str">
        <f>Table1[[#This Row],[Home Office
Net Fee %]]</f>
        <v/>
      </c>
      <c r="AK793" s="222" t="str">
        <f t="shared" si="215"/>
        <v/>
      </c>
      <c r="AL793" s="222" t="str">
        <f t="shared" si="216"/>
        <v/>
      </c>
      <c r="AM793" s="215" t="str">
        <f>IFERROR(IF(#REF!="Yes",$AK793,($AK793+$AD793*0.5)),"")</f>
        <v/>
      </c>
      <c r="AN793" s="215" t="str">
        <f>IFERROR(IF(#REF!="Yes",$AL793,($AL793+$AE793*0.5)),"")</f>
        <v/>
      </c>
      <c r="AO793" s="374" t="str">
        <f>IF(ISBLANK('Team Roster Proposed - FBR'!Q794),"",'Team Roster Proposed - FBR'!Q794)</f>
        <v/>
      </c>
      <c r="AP793" s="226" t="e">
        <f>IF(ISBLANK(#REF!),"",#REF!)</f>
        <v>#REF!</v>
      </c>
      <c r="AQ793" s="226" t="e">
        <f>IF(ISBLANK(#REF!),"",#REF!)</f>
        <v>#REF!</v>
      </c>
      <c r="AR793" s="226" t="e">
        <f>IF(ISBLANK(#REF!),"",#REF!)</f>
        <v>#REF!</v>
      </c>
      <c r="AS793" s="219" t="e">
        <f>IF(ISBLANK(#REF!),"",#REF!)</f>
        <v>#REF!</v>
      </c>
      <c r="AT793" s="219" t="e">
        <f>IF(ISBLANK(#REF!),"",#REF!)</f>
        <v>#REF!</v>
      </c>
      <c r="AU793" s="219" t="e">
        <f>IF(ISBLANK(#REF!),"",#REF!)</f>
        <v>#REF!</v>
      </c>
      <c r="AV793" s="219" t="e">
        <f>IF(ISBLANK(#REF!),"",#REF!)</f>
        <v>#REF!</v>
      </c>
      <c r="AW793" s="219" t="e">
        <f>IF(ISBLANK(#REF!),"",#REF!)</f>
        <v>#REF!</v>
      </c>
      <c r="AX793" s="219" t="e">
        <f>IF(ISBLANK(#REF!),"",#REF!)</f>
        <v>#REF!</v>
      </c>
      <c r="AY793" s="226" t="e">
        <f>IF(ISBLANK(#REF!),"",#REF!)</f>
        <v>#REF!</v>
      </c>
      <c r="AZ793" s="219" t="e">
        <f>IF(ISBLANK(#REF!),"",#REF!)</f>
        <v>#REF!</v>
      </c>
      <c r="BA793" s="219" t="e">
        <f>IF(ISBLANK(#REF!),"",#REF!)</f>
        <v>#REF!</v>
      </c>
      <c r="BB793" s="219" t="e">
        <f>IF(ISBLANK(#REF!),"",#REF!)</f>
        <v>#REF!</v>
      </c>
      <c r="BC793" s="219" t="e">
        <f>IF(ISBLANK(#REF!),"",#REF!)</f>
        <v>#REF!</v>
      </c>
      <c r="BD793" s="219" t="e">
        <f>IF(ISBLANK(#REF!),"",#REF!)</f>
        <v>#REF!</v>
      </c>
      <c r="BE793" s="219" t="e">
        <f>IF(ISBLANK(#REF!),"",#REF!)</f>
        <v>#REF!</v>
      </c>
      <c r="BF793" s="219" t="e">
        <f>IF(ISBLANK(#REF!),"",#REF!)</f>
        <v>#REF!</v>
      </c>
      <c r="BG793" s="219" t="e">
        <f>IF(ISBLANK(#REF!),"",#REF!)</f>
        <v>#REF!</v>
      </c>
      <c r="BH793" s="219" t="e">
        <f>IF(ISBLANK(#REF!),"",#REF!)</f>
        <v>#REF!</v>
      </c>
      <c r="BI793" s="219" t="e">
        <f>IF(ISBLANK(#REF!),"",#REF!)</f>
        <v>#REF!</v>
      </c>
      <c r="BJ793" s="219" t="e">
        <f>IF(ISBLANK(#REF!),"",#REF!)</f>
        <v>#REF!</v>
      </c>
      <c r="BK793" s="219" t="e">
        <f>IF(ISBLANK(#REF!),"",#REF!)</f>
        <v>#REF!</v>
      </c>
      <c r="BL793" s="219" t="e">
        <f>IF(ISBLANK(#REF!),"",#REF!)</f>
        <v>#REF!</v>
      </c>
      <c r="BM793" s="219" t="e">
        <f>IF(ISBLANK(#REF!),"",#REF!)</f>
        <v>#REF!</v>
      </c>
      <c r="BN793" s="219" t="e">
        <f>IF(ISBLANK(#REF!),"",#REF!)</f>
        <v>#REF!</v>
      </c>
      <c r="BO793" s="227" t="e">
        <f t="shared" si="217"/>
        <v>#REF!</v>
      </c>
      <c r="BP793" s="228" t="str">
        <f t="shared" si="220"/>
        <v/>
      </c>
      <c r="BQ793" s="229" t="str">
        <f t="shared" si="204"/>
        <v/>
      </c>
      <c r="BR793" s="228" t="e">
        <f t="shared" si="218"/>
        <v>#REF!</v>
      </c>
      <c r="BS793" s="230" t="e">
        <f t="shared" si="219"/>
        <v>#REF!</v>
      </c>
    </row>
    <row r="794" spans="1:71">
      <c r="A794" s="213" t="e">
        <f>IF(ISBLANK(#REF!),"",#REF!)</f>
        <v>#REF!</v>
      </c>
      <c r="B794" s="214" t="e">
        <f>IF(ISBLANK(#REF!),"",#REF!)</f>
        <v>#REF!</v>
      </c>
      <c r="C794" s="214" t="e">
        <f>IF(ISBLANK(#REF!),"",#REF!)</f>
        <v>#REF!</v>
      </c>
      <c r="D794" s="214" t="e">
        <f>IF(ISBLANK(#REF!),"",#REF!)</f>
        <v>#REF!</v>
      </c>
      <c r="E794" s="214" t="e">
        <f>IF(ISBLANK(#REF!),"",#REF!)</f>
        <v>#REF!</v>
      </c>
      <c r="F794" s="214" t="e">
        <f>IF(ISBLANK(#REF!),"",#REF!)</f>
        <v>#REF!</v>
      </c>
      <c r="G794" s="214" t="e">
        <f>IF(ISBLANK(#REF!),"",#REF!)</f>
        <v>#REF!</v>
      </c>
      <c r="H794" s="215" t="e">
        <f>IF(ISBLANK(#REF!),"",#REF!)</f>
        <v>#REF!</v>
      </c>
      <c r="I794" s="214" t="e">
        <f>IF(ISBLANK(#REF!),"",#REF!)</f>
        <v>#REF!</v>
      </c>
      <c r="J794" s="216" t="e">
        <f>IF(ISBLANK(#REF!),"",#REF!)</f>
        <v>#REF!</v>
      </c>
      <c r="K794" s="217" t="e">
        <f>IF(ISBLANK(#REF!),"",#REF!)</f>
        <v>#REF!</v>
      </c>
      <c r="L794" s="217" t="e">
        <f>IF(ISBLANK(#REF!),"",#REF!)</f>
        <v>#REF!</v>
      </c>
      <c r="M794" s="218" t="e">
        <f>IF(ISBLANK(#REF!),"",#REF!)</f>
        <v>#REF!</v>
      </c>
      <c r="N794" s="218" t="e">
        <f>IF(ISBLANK(#REF!),"",#REF!)</f>
        <v>#REF!</v>
      </c>
      <c r="O794" s="220" t="str">
        <f>IFERROR(VLOOKUP(_xlfn.CONCAT('Team Roster - Final'!$A794," : ",'Team Roster - Final'!$BM794),'Rate Calculations'!$C$4:$G$1100,5,FALSE),"")</f>
        <v/>
      </c>
      <c r="P794" s="225">
        <f>IF(ISBLANK('Rate Calculations'!$H796),"",'Rate Calculations'!$H796)</f>
        <v>1.7500000000000002E-2</v>
      </c>
      <c r="Q794" s="220" t="str">
        <f t="shared" si="205"/>
        <v/>
      </c>
      <c r="R794" s="221">
        <f>IF(ISBLANK('Rate Calculations'!$J796),"",'Rate Calculations'!$J796)</f>
        <v>3.5000000000000003E-2</v>
      </c>
      <c r="S794" s="220" t="str">
        <f t="shared" si="206"/>
        <v/>
      </c>
      <c r="T794" s="225" t="str">
        <f>IFERROR(VLOOKUP(_xlfn.CONCAT('Team Roster - Final'!$A794," : ",'Team Roster - Final'!$BM794),'Rate Calculations'!$C$4:$S$1100,10,FALSE),"")</f>
        <v/>
      </c>
      <c r="U794" s="225" t="str">
        <f>IFERROR(VLOOKUP(_xlfn.CONCAT('Team Roster - Final'!$A794," : ",'Team Roster - Final'!$BM794),'Rate Calculations'!$C$4:$S$1100,11,FALSE),"")</f>
        <v/>
      </c>
      <c r="V794" s="222" t="str">
        <f t="shared" si="207"/>
        <v/>
      </c>
      <c r="W794" s="222" t="str">
        <f t="shared" si="208"/>
        <v/>
      </c>
      <c r="X794" s="223" t="str">
        <f>IFERROR(VLOOKUP(_xlfn.CONCAT('Team Roster - Final'!$A794," : ",'Team Roster - Final'!$BM794),'Rate Calculations'!$C$4:$S$1100,14,FALSE),"")</f>
        <v/>
      </c>
      <c r="Y794" s="222" t="str">
        <f t="shared" si="209"/>
        <v/>
      </c>
      <c r="Z794" s="222" t="str">
        <f t="shared" si="210"/>
        <v/>
      </c>
      <c r="AA794" s="224" t="str">
        <f>IFERROR(IF(#REF!="Yes",$Y794, $Y794+$Q794*0.5),"")</f>
        <v/>
      </c>
      <c r="AB794" s="224" t="str">
        <f>IFERROR(IF(#REF!="Yes",$Z794, $Z794+$S794*0.5),"")</f>
        <v/>
      </c>
      <c r="AC794" s="220" t="str">
        <f>IFERROR(VLOOKUP(_xlfn.CONCAT('Team Roster - Final'!$A794," : ",'Team Roster - Final'!$BM794),'Rate Calculations'!$C$4:$U$1100,19,FALSE),"")</f>
        <v/>
      </c>
      <c r="AD794" s="220" t="str">
        <f t="shared" si="211"/>
        <v/>
      </c>
      <c r="AE794" s="220" t="str">
        <f t="shared" si="212"/>
        <v/>
      </c>
      <c r="AF794" s="225" t="str">
        <f>IFERROR(VLOOKUP(_xlfn.CONCAT('Team Roster - Final'!$A794," : ",'Team Roster - Final'!$BM794),'Rate Calculations'!$C$4:$AB$1100,22,FALSE),"")</f>
        <v/>
      </c>
      <c r="AG794" s="225" t="str">
        <f>IFERROR(VLOOKUP(_xlfn.CONCAT('Team Roster - Final'!$A794," : ",'Team Roster - Final'!$BM794),'Rate Calculations'!$C$4:$AB$1100,23,FALSE),"")</f>
        <v/>
      </c>
      <c r="AH794" s="222" t="str">
        <f t="shared" si="213"/>
        <v/>
      </c>
      <c r="AI794" s="222" t="str">
        <f t="shared" si="214"/>
        <v/>
      </c>
      <c r="AJ794" s="223" t="str">
        <f>Table1[[#This Row],[Home Office
Net Fee %]]</f>
        <v/>
      </c>
      <c r="AK794" s="222" t="str">
        <f t="shared" si="215"/>
        <v/>
      </c>
      <c r="AL794" s="222" t="str">
        <f t="shared" si="216"/>
        <v/>
      </c>
      <c r="AM794" s="215" t="str">
        <f>IFERROR(IF(#REF!="Yes",$AK794,($AK794+$AD794*0.5)),"")</f>
        <v/>
      </c>
      <c r="AN794" s="215" t="str">
        <f>IFERROR(IF(#REF!="Yes",$AL794,($AL794+$AE794*0.5)),"")</f>
        <v/>
      </c>
      <c r="AO794" s="374" t="str">
        <f>IF(ISBLANK('Team Roster Proposed - FBR'!Q795),"",'Team Roster Proposed - FBR'!Q795)</f>
        <v/>
      </c>
      <c r="AP794" s="226" t="e">
        <f>IF(ISBLANK(#REF!),"",#REF!)</f>
        <v>#REF!</v>
      </c>
      <c r="AQ794" s="226" t="e">
        <f>IF(ISBLANK(#REF!),"",#REF!)</f>
        <v>#REF!</v>
      </c>
      <c r="AR794" s="226" t="e">
        <f>IF(ISBLANK(#REF!),"",#REF!)</f>
        <v>#REF!</v>
      </c>
      <c r="AS794" s="219" t="e">
        <f>IF(ISBLANK(#REF!),"",#REF!)</f>
        <v>#REF!</v>
      </c>
      <c r="AT794" s="219" t="e">
        <f>IF(ISBLANK(#REF!),"",#REF!)</f>
        <v>#REF!</v>
      </c>
      <c r="AU794" s="219" t="e">
        <f>IF(ISBLANK(#REF!),"",#REF!)</f>
        <v>#REF!</v>
      </c>
      <c r="AV794" s="219" t="e">
        <f>IF(ISBLANK(#REF!),"",#REF!)</f>
        <v>#REF!</v>
      </c>
      <c r="AW794" s="219" t="e">
        <f>IF(ISBLANK(#REF!),"",#REF!)</f>
        <v>#REF!</v>
      </c>
      <c r="AX794" s="219" t="e">
        <f>IF(ISBLANK(#REF!),"",#REF!)</f>
        <v>#REF!</v>
      </c>
      <c r="AY794" s="226" t="e">
        <f>IF(ISBLANK(#REF!),"",#REF!)</f>
        <v>#REF!</v>
      </c>
      <c r="AZ794" s="219" t="e">
        <f>IF(ISBLANK(#REF!),"",#REF!)</f>
        <v>#REF!</v>
      </c>
      <c r="BA794" s="219" t="e">
        <f>IF(ISBLANK(#REF!),"",#REF!)</f>
        <v>#REF!</v>
      </c>
      <c r="BB794" s="219" t="e">
        <f>IF(ISBLANK(#REF!),"",#REF!)</f>
        <v>#REF!</v>
      </c>
      <c r="BC794" s="219" t="e">
        <f>IF(ISBLANK(#REF!),"",#REF!)</f>
        <v>#REF!</v>
      </c>
      <c r="BD794" s="219" t="e">
        <f>IF(ISBLANK(#REF!),"",#REF!)</f>
        <v>#REF!</v>
      </c>
      <c r="BE794" s="219" t="e">
        <f>IF(ISBLANK(#REF!),"",#REF!)</f>
        <v>#REF!</v>
      </c>
      <c r="BF794" s="219" t="e">
        <f>IF(ISBLANK(#REF!),"",#REF!)</f>
        <v>#REF!</v>
      </c>
      <c r="BG794" s="219" t="e">
        <f>IF(ISBLANK(#REF!),"",#REF!)</f>
        <v>#REF!</v>
      </c>
      <c r="BH794" s="219" t="e">
        <f>IF(ISBLANK(#REF!),"",#REF!)</f>
        <v>#REF!</v>
      </c>
      <c r="BI794" s="219" t="e">
        <f>IF(ISBLANK(#REF!),"",#REF!)</f>
        <v>#REF!</v>
      </c>
      <c r="BJ794" s="219" t="e">
        <f>IF(ISBLANK(#REF!),"",#REF!)</f>
        <v>#REF!</v>
      </c>
      <c r="BK794" s="219" t="e">
        <f>IF(ISBLANK(#REF!),"",#REF!)</f>
        <v>#REF!</v>
      </c>
      <c r="BL794" s="219" t="e">
        <f>IF(ISBLANK(#REF!),"",#REF!)</f>
        <v>#REF!</v>
      </c>
      <c r="BM794" s="219" t="e">
        <f>IF(ISBLANK(#REF!),"",#REF!)</f>
        <v>#REF!</v>
      </c>
      <c r="BN794" s="219" t="e">
        <f>IF(ISBLANK(#REF!),"",#REF!)</f>
        <v>#REF!</v>
      </c>
      <c r="BO794" s="227" t="e">
        <f t="shared" si="217"/>
        <v>#REF!</v>
      </c>
      <c r="BP794" s="228" t="str">
        <f t="shared" si="220"/>
        <v/>
      </c>
      <c r="BQ794" s="229" t="str">
        <f t="shared" si="204"/>
        <v/>
      </c>
      <c r="BR794" s="228" t="e">
        <f t="shared" si="218"/>
        <v>#REF!</v>
      </c>
      <c r="BS794" s="230" t="e">
        <f t="shared" si="219"/>
        <v>#REF!</v>
      </c>
    </row>
    <row r="795" spans="1:71">
      <c r="A795" s="213" t="e">
        <f>IF(ISBLANK(#REF!),"",#REF!)</f>
        <v>#REF!</v>
      </c>
      <c r="B795" s="214" t="e">
        <f>IF(ISBLANK(#REF!),"",#REF!)</f>
        <v>#REF!</v>
      </c>
      <c r="C795" s="214" t="e">
        <f>IF(ISBLANK(#REF!),"",#REF!)</f>
        <v>#REF!</v>
      </c>
      <c r="D795" s="214" t="e">
        <f>IF(ISBLANK(#REF!),"",#REF!)</f>
        <v>#REF!</v>
      </c>
      <c r="E795" s="214" t="e">
        <f>IF(ISBLANK(#REF!),"",#REF!)</f>
        <v>#REF!</v>
      </c>
      <c r="F795" s="214" t="e">
        <f>IF(ISBLANK(#REF!),"",#REF!)</f>
        <v>#REF!</v>
      </c>
      <c r="G795" s="214" t="e">
        <f>IF(ISBLANK(#REF!),"",#REF!)</f>
        <v>#REF!</v>
      </c>
      <c r="H795" s="215" t="e">
        <f>IF(ISBLANK(#REF!),"",#REF!)</f>
        <v>#REF!</v>
      </c>
      <c r="I795" s="214" t="e">
        <f>IF(ISBLANK(#REF!),"",#REF!)</f>
        <v>#REF!</v>
      </c>
      <c r="J795" s="216" t="e">
        <f>IF(ISBLANK(#REF!),"",#REF!)</f>
        <v>#REF!</v>
      </c>
      <c r="K795" s="217" t="e">
        <f>IF(ISBLANK(#REF!),"",#REF!)</f>
        <v>#REF!</v>
      </c>
      <c r="L795" s="217" t="e">
        <f>IF(ISBLANK(#REF!),"",#REF!)</f>
        <v>#REF!</v>
      </c>
      <c r="M795" s="218" t="e">
        <f>IF(ISBLANK(#REF!),"",#REF!)</f>
        <v>#REF!</v>
      </c>
      <c r="N795" s="218" t="e">
        <f>IF(ISBLANK(#REF!),"",#REF!)</f>
        <v>#REF!</v>
      </c>
      <c r="O795" s="220" t="str">
        <f>IFERROR(VLOOKUP(_xlfn.CONCAT('Team Roster - Final'!$A795," : ",'Team Roster - Final'!$BM795),'Rate Calculations'!$C$4:$G$1100,5,FALSE),"")</f>
        <v/>
      </c>
      <c r="P795" s="225">
        <f>IF(ISBLANK('Rate Calculations'!$H797),"",'Rate Calculations'!$H797)</f>
        <v>1.7500000000000002E-2</v>
      </c>
      <c r="Q795" s="220" t="str">
        <f t="shared" si="205"/>
        <v/>
      </c>
      <c r="R795" s="221">
        <f>IF(ISBLANK('Rate Calculations'!$J797),"",'Rate Calculations'!$J797)</f>
        <v>3.5000000000000003E-2</v>
      </c>
      <c r="S795" s="220" t="str">
        <f t="shared" si="206"/>
        <v/>
      </c>
      <c r="T795" s="225" t="str">
        <f>IFERROR(VLOOKUP(_xlfn.CONCAT('Team Roster - Final'!$A795," : ",'Team Roster - Final'!$BM795),'Rate Calculations'!$C$4:$S$1100,10,FALSE),"")</f>
        <v/>
      </c>
      <c r="U795" s="225" t="str">
        <f>IFERROR(VLOOKUP(_xlfn.CONCAT('Team Roster - Final'!$A795," : ",'Team Roster - Final'!$BM795),'Rate Calculations'!$C$4:$S$1100,11,FALSE),"")</f>
        <v/>
      </c>
      <c r="V795" s="222" t="str">
        <f t="shared" si="207"/>
        <v/>
      </c>
      <c r="W795" s="222" t="str">
        <f t="shared" si="208"/>
        <v/>
      </c>
      <c r="X795" s="223" t="str">
        <f>IFERROR(VLOOKUP(_xlfn.CONCAT('Team Roster - Final'!$A795," : ",'Team Roster - Final'!$BM795),'Rate Calculations'!$C$4:$S$1100,14,FALSE),"")</f>
        <v/>
      </c>
      <c r="Y795" s="222" t="str">
        <f t="shared" si="209"/>
        <v/>
      </c>
      <c r="Z795" s="222" t="str">
        <f t="shared" si="210"/>
        <v/>
      </c>
      <c r="AA795" s="224" t="str">
        <f>IFERROR(IF(#REF!="Yes",$Y795, $Y795+$Q795*0.5),"")</f>
        <v/>
      </c>
      <c r="AB795" s="224" t="str">
        <f>IFERROR(IF(#REF!="Yes",$Z795, $Z795+$S795*0.5),"")</f>
        <v/>
      </c>
      <c r="AC795" s="220" t="str">
        <f>IFERROR(VLOOKUP(_xlfn.CONCAT('Team Roster - Final'!$A795," : ",'Team Roster - Final'!$BM795),'Rate Calculations'!$C$4:$U$1100,19,FALSE),"")</f>
        <v/>
      </c>
      <c r="AD795" s="220" t="str">
        <f t="shared" si="211"/>
        <v/>
      </c>
      <c r="AE795" s="220" t="str">
        <f t="shared" si="212"/>
        <v/>
      </c>
      <c r="AF795" s="225" t="str">
        <f>IFERROR(VLOOKUP(_xlfn.CONCAT('Team Roster - Final'!$A795," : ",'Team Roster - Final'!$BM795),'Rate Calculations'!$C$4:$AB$1100,22,FALSE),"")</f>
        <v/>
      </c>
      <c r="AG795" s="225" t="str">
        <f>IFERROR(VLOOKUP(_xlfn.CONCAT('Team Roster - Final'!$A795," : ",'Team Roster - Final'!$BM795),'Rate Calculations'!$C$4:$AB$1100,23,FALSE),"")</f>
        <v/>
      </c>
      <c r="AH795" s="222" t="str">
        <f t="shared" si="213"/>
        <v/>
      </c>
      <c r="AI795" s="222" t="str">
        <f t="shared" si="214"/>
        <v/>
      </c>
      <c r="AJ795" s="223" t="str">
        <f>Table1[[#This Row],[Home Office
Net Fee %]]</f>
        <v/>
      </c>
      <c r="AK795" s="222" t="str">
        <f t="shared" si="215"/>
        <v/>
      </c>
      <c r="AL795" s="222" t="str">
        <f t="shared" si="216"/>
        <v/>
      </c>
      <c r="AM795" s="215" t="str">
        <f>IFERROR(IF(#REF!="Yes",$AK795,($AK795+$AD795*0.5)),"")</f>
        <v/>
      </c>
      <c r="AN795" s="215" t="str">
        <f>IFERROR(IF(#REF!="Yes",$AL795,($AL795+$AE795*0.5)),"")</f>
        <v/>
      </c>
      <c r="AO795" s="374" t="str">
        <f>IF(ISBLANK('Team Roster Proposed - FBR'!Q796),"",'Team Roster Proposed - FBR'!Q796)</f>
        <v/>
      </c>
      <c r="AP795" s="226" t="e">
        <f>IF(ISBLANK(#REF!),"",#REF!)</f>
        <v>#REF!</v>
      </c>
      <c r="AQ795" s="226" t="e">
        <f>IF(ISBLANK(#REF!),"",#REF!)</f>
        <v>#REF!</v>
      </c>
      <c r="AR795" s="226" t="e">
        <f>IF(ISBLANK(#REF!),"",#REF!)</f>
        <v>#REF!</v>
      </c>
      <c r="AS795" s="219" t="e">
        <f>IF(ISBLANK(#REF!),"",#REF!)</f>
        <v>#REF!</v>
      </c>
      <c r="AT795" s="219" t="e">
        <f>IF(ISBLANK(#REF!),"",#REF!)</f>
        <v>#REF!</v>
      </c>
      <c r="AU795" s="219" t="e">
        <f>IF(ISBLANK(#REF!),"",#REF!)</f>
        <v>#REF!</v>
      </c>
      <c r="AV795" s="219" t="e">
        <f>IF(ISBLANK(#REF!),"",#REF!)</f>
        <v>#REF!</v>
      </c>
      <c r="AW795" s="219" t="e">
        <f>IF(ISBLANK(#REF!),"",#REF!)</f>
        <v>#REF!</v>
      </c>
      <c r="AX795" s="219" t="e">
        <f>IF(ISBLANK(#REF!),"",#REF!)</f>
        <v>#REF!</v>
      </c>
      <c r="AY795" s="226" t="e">
        <f>IF(ISBLANK(#REF!),"",#REF!)</f>
        <v>#REF!</v>
      </c>
      <c r="AZ795" s="219" t="e">
        <f>IF(ISBLANK(#REF!),"",#REF!)</f>
        <v>#REF!</v>
      </c>
      <c r="BA795" s="219" t="e">
        <f>IF(ISBLANK(#REF!),"",#REF!)</f>
        <v>#REF!</v>
      </c>
      <c r="BB795" s="219" t="e">
        <f>IF(ISBLANK(#REF!),"",#REF!)</f>
        <v>#REF!</v>
      </c>
      <c r="BC795" s="219" t="e">
        <f>IF(ISBLANK(#REF!),"",#REF!)</f>
        <v>#REF!</v>
      </c>
      <c r="BD795" s="219" t="e">
        <f>IF(ISBLANK(#REF!),"",#REF!)</f>
        <v>#REF!</v>
      </c>
      <c r="BE795" s="219" t="e">
        <f>IF(ISBLANK(#REF!),"",#REF!)</f>
        <v>#REF!</v>
      </c>
      <c r="BF795" s="219" t="e">
        <f>IF(ISBLANK(#REF!),"",#REF!)</f>
        <v>#REF!</v>
      </c>
      <c r="BG795" s="219" t="e">
        <f>IF(ISBLANK(#REF!),"",#REF!)</f>
        <v>#REF!</v>
      </c>
      <c r="BH795" s="219" t="e">
        <f>IF(ISBLANK(#REF!),"",#REF!)</f>
        <v>#REF!</v>
      </c>
      <c r="BI795" s="219" t="e">
        <f>IF(ISBLANK(#REF!),"",#REF!)</f>
        <v>#REF!</v>
      </c>
      <c r="BJ795" s="219" t="e">
        <f>IF(ISBLANK(#REF!),"",#REF!)</f>
        <v>#REF!</v>
      </c>
      <c r="BK795" s="219" t="e">
        <f>IF(ISBLANK(#REF!),"",#REF!)</f>
        <v>#REF!</v>
      </c>
      <c r="BL795" s="219" t="e">
        <f>IF(ISBLANK(#REF!),"",#REF!)</f>
        <v>#REF!</v>
      </c>
      <c r="BM795" s="219" t="e">
        <f>IF(ISBLANK(#REF!),"",#REF!)</f>
        <v>#REF!</v>
      </c>
      <c r="BN795" s="219" t="e">
        <f>IF(ISBLANK(#REF!),"",#REF!)</f>
        <v>#REF!</v>
      </c>
      <c r="BO795" s="227" t="e">
        <f t="shared" si="217"/>
        <v>#REF!</v>
      </c>
      <c r="BP795" s="228" t="str">
        <f t="shared" si="220"/>
        <v/>
      </c>
      <c r="BQ795" s="229" t="str">
        <f t="shared" si="204"/>
        <v/>
      </c>
      <c r="BR795" s="228" t="e">
        <f t="shared" si="218"/>
        <v>#REF!</v>
      </c>
      <c r="BS795" s="230" t="e">
        <f t="shared" si="219"/>
        <v>#REF!</v>
      </c>
    </row>
    <row r="796" spans="1:71">
      <c r="A796" s="213" t="e">
        <f>IF(ISBLANK(#REF!),"",#REF!)</f>
        <v>#REF!</v>
      </c>
      <c r="B796" s="214" t="e">
        <f>IF(ISBLANK(#REF!),"",#REF!)</f>
        <v>#REF!</v>
      </c>
      <c r="C796" s="214" t="e">
        <f>IF(ISBLANK(#REF!),"",#REF!)</f>
        <v>#REF!</v>
      </c>
      <c r="D796" s="214" t="e">
        <f>IF(ISBLANK(#REF!),"",#REF!)</f>
        <v>#REF!</v>
      </c>
      <c r="E796" s="214" t="e">
        <f>IF(ISBLANK(#REF!),"",#REF!)</f>
        <v>#REF!</v>
      </c>
      <c r="F796" s="214" t="e">
        <f>IF(ISBLANK(#REF!),"",#REF!)</f>
        <v>#REF!</v>
      </c>
      <c r="G796" s="214" t="e">
        <f>IF(ISBLANK(#REF!),"",#REF!)</f>
        <v>#REF!</v>
      </c>
      <c r="H796" s="215" t="e">
        <f>IF(ISBLANK(#REF!),"",#REF!)</f>
        <v>#REF!</v>
      </c>
      <c r="I796" s="214" t="e">
        <f>IF(ISBLANK(#REF!),"",#REF!)</f>
        <v>#REF!</v>
      </c>
      <c r="J796" s="216" t="e">
        <f>IF(ISBLANK(#REF!),"",#REF!)</f>
        <v>#REF!</v>
      </c>
      <c r="K796" s="217" t="e">
        <f>IF(ISBLANK(#REF!),"",#REF!)</f>
        <v>#REF!</v>
      </c>
      <c r="L796" s="217" t="e">
        <f>IF(ISBLANK(#REF!),"",#REF!)</f>
        <v>#REF!</v>
      </c>
      <c r="M796" s="218" t="e">
        <f>IF(ISBLANK(#REF!),"",#REF!)</f>
        <v>#REF!</v>
      </c>
      <c r="N796" s="218" t="e">
        <f>IF(ISBLANK(#REF!),"",#REF!)</f>
        <v>#REF!</v>
      </c>
      <c r="O796" s="220" t="str">
        <f>IFERROR(VLOOKUP(_xlfn.CONCAT('Team Roster - Final'!$A796," : ",'Team Roster - Final'!$BM796),'Rate Calculations'!$C$4:$G$1100,5,FALSE),"")</f>
        <v/>
      </c>
      <c r="P796" s="225">
        <f>IF(ISBLANK('Rate Calculations'!$H798),"",'Rate Calculations'!$H798)</f>
        <v>1.7500000000000002E-2</v>
      </c>
      <c r="Q796" s="220" t="str">
        <f t="shared" si="205"/>
        <v/>
      </c>
      <c r="R796" s="221">
        <f>IF(ISBLANK('Rate Calculations'!$J798),"",'Rate Calculations'!$J798)</f>
        <v>3.5000000000000003E-2</v>
      </c>
      <c r="S796" s="220" t="str">
        <f t="shared" si="206"/>
        <v/>
      </c>
      <c r="T796" s="225" t="str">
        <f>IFERROR(VLOOKUP(_xlfn.CONCAT('Team Roster - Final'!$A796," : ",'Team Roster - Final'!$BM796),'Rate Calculations'!$C$4:$S$1100,10,FALSE),"")</f>
        <v/>
      </c>
      <c r="U796" s="225" t="str">
        <f>IFERROR(VLOOKUP(_xlfn.CONCAT('Team Roster - Final'!$A796," : ",'Team Roster - Final'!$BM796),'Rate Calculations'!$C$4:$S$1100,11,FALSE),"")</f>
        <v/>
      </c>
      <c r="V796" s="222" t="str">
        <f t="shared" si="207"/>
        <v/>
      </c>
      <c r="W796" s="222" t="str">
        <f t="shared" si="208"/>
        <v/>
      </c>
      <c r="X796" s="223" t="str">
        <f>IFERROR(VLOOKUP(_xlfn.CONCAT('Team Roster - Final'!$A796," : ",'Team Roster - Final'!$BM796),'Rate Calculations'!$C$4:$S$1100,14,FALSE),"")</f>
        <v/>
      </c>
      <c r="Y796" s="222" t="str">
        <f t="shared" si="209"/>
        <v/>
      </c>
      <c r="Z796" s="222" t="str">
        <f t="shared" si="210"/>
        <v/>
      </c>
      <c r="AA796" s="224" t="str">
        <f>IFERROR(IF(#REF!="Yes",$Y796, $Y796+$Q796*0.5),"")</f>
        <v/>
      </c>
      <c r="AB796" s="224" t="str">
        <f>IFERROR(IF(#REF!="Yes",$Z796, $Z796+$S796*0.5),"")</f>
        <v/>
      </c>
      <c r="AC796" s="220" t="str">
        <f>IFERROR(VLOOKUP(_xlfn.CONCAT('Team Roster - Final'!$A796," : ",'Team Roster - Final'!$BM796),'Rate Calculations'!$C$4:$U$1100,19,FALSE),"")</f>
        <v/>
      </c>
      <c r="AD796" s="220" t="str">
        <f t="shared" si="211"/>
        <v/>
      </c>
      <c r="AE796" s="220" t="str">
        <f t="shared" si="212"/>
        <v/>
      </c>
      <c r="AF796" s="225" t="str">
        <f>IFERROR(VLOOKUP(_xlfn.CONCAT('Team Roster - Final'!$A796," : ",'Team Roster - Final'!$BM796),'Rate Calculations'!$C$4:$AB$1100,22,FALSE),"")</f>
        <v/>
      </c>
      <c r="AG796" s="225" t="str">
        <f>IFERROR(VLOOKUP(_xlfn.CONCAT('Team Roster - Final'!$A796," : ",'Team Roster - Final'!$BM796),'Rate Calculations'!$C$4:$AB$1100,23,FALSE),"")</f>
        <v/>
      </c>
      <c r="AH796" s="222" t="str">
        <f t="shared" si="213"/>
        <v/>
      </c>
      <c r="AI796" s="222" t="str">
        <f t="shared" si="214"/>
        <v/>
      </c>
      <c r="AJ796" s="223" t="str">
        <f>Table1[[#This Row],[Home Office
Net Fee %]]</f>
        <v/>
      </c>
      <c r="AK796" s="222" t="str">
        <f t="shared" si="215"/>
        <v/>
      </c>
      <c r="AL796" s="222" t="str">
        <f t="shared" si="216"/>
        <v/>
      </c>
      <c r="AM796" s="215" t="str">
        <f>IFERROR(IF(#REF!="Yes",$AK796,($AK796+$AD796*0.5)),"")</f>
        <v/>
      </c>
      <c r="AN796" s="215" t="str">
        <f>IFERROR(IF(#REF!="Yes",$AL796,($AL796+$AE796*0.5)),"")</f>
        <v/>
      </c>
      <c r="AO796" s="374" t="str">
        <f>IF(ISBLANK('Team Roster Proposed - FBR'!Q797),"",'Team Roster Proposed - FBR'!Q797)</f>
        <v/>
      </c>
      <c r="AP796" s="226" t="e">
        <f>IF(ISBLANK(#REF!),"",#REF!)</f>
        <v>#REF!</v>
      </c>
      <c r="AQ796" s="226" t="e">
        <f>IF(ISBLANK(#REF!),"",#REF!)</f>
        <v>#REF!</v>
      </c>
      <c r="AR796" s="226" t="e">
        <f>IF(ISBLANK(#REF!),"",#REF!)</f>
        <v>#REF!</v>
      </c>
      <c r="AS796" s="219" t="e">
        <f>IF(ISBLANK(#REF!),"",#REF!)</f>
        <v>#REF!</v>
      </c>
      <c r="AT796" s="219" t="e">
        <f>IF(ISBLANK(#REF!),"",#REF!)</f>
        <v>#REF!</v>
      </c>
      <c r="AU796" s="219" t="e">
        <f>IF(ISBLANK(#REF!),"",#REF!)</f>
        <v>#REF!</v>
      </c>
      <c r="AV796" s="219" t="e">
        <f>IF(ISBLANK(#REF!),"",#REF!)</f>
        <v>#REF!</v>
      </c>
      <c r="AW796" s="219" t="e">
        <f>IF(ISBLANK(#REF!),"",#REF!)</f>
        <v>#REF!</v>
      </c>
      <c r="AX796" s="219" t="e">
        <f>IF(ISBLANK(#REF!),"",#REF!)</f>
        <v>#REF!</v>
      </c>
      <c r="AY796" s="226" t="e">
        <f>IF(ISBLANK(#REF!),"",#REF!)</f>
        <v>#REF!</v>
      </c>
      <c r="AZ796" s="219" t="e">
        <f>IF(ISBLANK(#REF!),"",#REF!)</f>
        <v>#REF!</v>
      </c>
      <c r="BA796" s="219" t="e">
        <f>IF(ISBLANK(#REF!),"",#REF!)</f>
        <v>#REF!</v>
      </c>
      <c r="BB796" s="219" t="e">
        <f>IF(ISBLANK(#REF!),"",#REF!)</f>
        <v>#REF!</v>
      </c>
      <c r="BC796" s="219" t="e">
        <f>IF(ISBLANK(#REF!),"",#REF!)</f>
        <v>#REF!</v>
      </c>
      <c r="BD796" s="219" t="e">
        <f>IF(ISBLANK(#REF!),"",#REF!)</f>
        <v>#REF!</v>
      </c>
      <c r="BE796" s="219" t="e">
        <f>IF(ISBLANK(#REF!),"",#REF!)</f>
        <v>#REF!</v>
      </c>
      <c r="BF796" s="219" t="e">
        <f>IF(ISBLANK(#REF!),"",#REF!)</f>
        <v>#REF!</v>
      </c>
      <c r="BG796" s="219" t="e">
        <f>IF(ISBLANK(#REF!),"",#REF!)</f>
        <v>#REF!</v>
      </c>
      <c r="BH796" s="219" t="e">
        <f>IF(ISBLANK(#REF!),"",#REF!)</f>
        <v>#REF!</v>
      </c>
      <c r="BI796" s="219" t="e">
        <f>IF(ISBLANK(#REF!),"",#REF!)</f>
        <v>#REF!</v>
      </c>
      <c r="BJ796" s="219" t="e">
        <f>IF(ISBLANK(#REF!),"",#REF!)</f>
        <v>#REF!</v>
      </c>
      <c r="BK796" s="219" t="e">
        <f>IF(ISBLANK(#REF!),"",#REF!)</f>
        <v>#REF!</v>
      </c>
      <c r="BL796" s="219" t="e">
        <f>IF(ISBLANK(#REF!),"",#REF!)</f>
        <v>#REF!</v>
      </c>
      <c r="BM796" s="219" t="e">
        <f>IF(ISBLANK(#REF!),"",#REF!)</f>
        <v>#REF!</v>
      </c>
      <c r="BN796" s="219" t="e">
        <f>IF(ISBLANK(#REF!),"",#REF!)</f>
        <v>#REF!</v>
      </c>
      <c r="BO796" s="227" t="e">
        <f t="shared" si="217"/>
        <v>#REF!</v>
      </c>
      <c r="BP796" s="228" t="str">
        <f t="shared" si="220"/>
        <v/>
      </c>
      <c r="BQ796" s="229" t="str">
        <f t="shared" si="204"/>
        <v/>
      </c>
      <c r="BR796" s="228" t="e">
        <f t="shared" si="218"/>
        <v>#REF!</v>
      </c>
      <c r="BS796" s="230" t="e">
        <f t="shared" si="219"/>
        <v>#REF!</v>
      </c>
    </row>
    <row r="797" spans="1:71">
      <c r="A797" s="213" t="e">
        <f>IF(ISBLANK(#REF!),"",#REF!)</f>
        <v>#REF!</v>
      </c>
      <c r="B797" s="214" t="e">
        <f>IF(ISBLANK(#REF!),"",#REF!)</f>
        <v>#REF!</v>
      </c>
      <c r="C797" s="214" t="e">
        <f>IF(ISBLANK(#REF!),"",#REF!)</f>
        <v>#REF!</v>
      </c>
      <c r="D797" s="214" t="e">
        <f>IF(ISBLANK(#REF!),"",#REF!)</f>
        <v>#REF!</v>
      </c>
      <c r="E797" s="214" t="e">
        <f>IF(ISBLANK(#REF!),"",#REF!)</f>
        <v>#REF!</v>
      </c>
      <c r="F797" s="214" t="e">
        <f>IF(ISBLANK(#REF!),"",#REF!)</f>
        <v>#REF!</v>
      </c>
      <c r="G797" s="214" t="e">
        <f>IF(ISBLANK(#REF!),"",#REF!)</f>
        <v>#REF!</v>
      </c>
      <c r="H797" s="215" t="e">
        <f>IF(ISBLANK(#REF!),"",#REF!)</f>
        <v>#REF!</v>
      </c>
      <c r="I797" s="214" t="e">
        <f>IF(ISBLANK(#REF!),"",#REF!)</f>
        <v>#REF!</v>
      </c>
      <c r="J797" s="216" t="e">
        <f>IF(ISBLANK(#REF!),"",#REF!)</f>
        <v>#REF!</v>
      </c>
      <c r="K797" s="217" t="e">
        <f>IF(ISBLANK(#REF!),"",#REF!)</f>
        <v>#REF!</v>
      </c>
      <c r="L797" s="217" t="e">
        <f>IF(ISBLANK(#REF!),"",#REF!)</f>
        <v>#REF!</v>
      </c>
      <c r="M797" s="218" t="e">
        <f>IF(ISBLANK(#REF!),"",#REF!)</f>
        <v>#REF!</v>
      </c>
      <c r="N797" s="218" t="e">
        <f>IF(ISBLANK(#REF!),"",#REF!)</f>
        <v>#REF!</v>
      </c>
      <c r="O797" s="220" t="str">
        <f>IFERROR(VLOOKUP(_xlfn.CONCAT('Team Roster - Final'!$A797," : ",'Team Roster - Final'!$BM797),'Rate Calculations'!$C$4:$G$1100,5,FALSE),"")</f>
        <v/>
      </c>
      <c r="P797" s="225">
        <f>IF(ISBLANK('Rate Calculations'!$H799),"",'Rate Calculations'!$H799)</f>
        <v>1.7500000000000002E-2</v>
      </c>
      <c r="Q797" s="220" t="str">
        <f t="shared" si="205"/>
        <v/>
      </c>
      <c r="R797" s="221">
        <f>IF(ISBLANK('Rate Calculations'!$J799),"",'Rate Calculations'!$J799)</f>
        <v>3.5000000000000003E-2</v>
      </c>
      <c r="S797" s="220" t="str">
        <f t="shared" si="206"/>
        <v/>
      </c>
      <c r="T797" s="225" t="str">
        <f>IFERROR(VLOOKUP(_xlfn.CONCAT('Team Roster - Final'!$A797," : ",'Team Roster - Final'!$BM797),'Rate Calculations'!$C$4:$S$1100,10,FALSE),"")</f>
        <v/>
      </c>
      <c r="U797" s="225" t="str">
        <f>IFERROR(VLOOKUP(_xlfn.CONCAT('Team Roster - Final'!$A797," : ",'Team Roster - Final'!$BM797),'Rate Calculations'!$C$4:$S$1100,11,FALSE),"")</f>
        <v/>
      </c>
      <c r="V797" s="222" t="str">
        <f t="shared" si="207"/>
        <v/>
      </c>
      <c r="W797" s="222" t="str">
        <f t="shared" si="208"/>
        <v/>
      </c>
      <c r="X797" s="223" t="str">
        <f>IFERROR(VLOOKUP(_xlfn.CONCAT('Team Roster - Final'!$A797," : ",'Team Roster - Final'!$BM797),'Rate Calculations'!$C$4:$S$1100,14,FALSE),"")</f>
        <v/>
      </c>
      <c r="Y797" s="222" t="str">
        <f t="shared" si="209"/>
        <v/>
      </c>
      <c r="Z797" s="222" t="str">
        <f t="shared" si="210"/>
        <v/>
      </c>
      <c r="AA797" s="224" t="str">
        <f>IFERROR(IF(#REF!="Yes",$Y797, $Y797+$Q797*0.5),"")</f>
        <v/>
      </c>
      <c r="AB797" s="224" t="str">
        <f>IFERROR(IF(#REF!="Yes",$Z797, $Z797+$S797*0.5),"")</f>
        <v/>
      </c>
      <c r="AC797" s="220" t="str">
        <f>IFERROR(VLOOKUP(_xlfn.CONCAT('Team Roster - Final'!$A797," : ",'Team Roster - Final'!$BM797),'Rate Calculations'!$C$4:$U$1100,19,FALSE),"")</f>
        <v/>
      </c>
      <c r="AD797" s="220" t="str">
        <f t="shared" si="211"/>
        <v/>
      </c>
      <c r="AE797" s="220" t="str">
        <f t="shared" si="212"/>
        <v/>
      </c>
      <c r="AF797" s="225" t="str">
        <f>IFERROR(VLOOKUP(_xlfn.CONCAT('Team Roster - Final'!$A797," : ",'Team Roster - Final'!$BM797),'Rate Calculations'!$C$4:$AB$1100,22,FALSE),"")</f>
        <v/>
      </c>
      <c r="AG797" s="225" t="str">
        <f>IFERROR(VLOOKUP(_xlfn.CONCAT('Team Roster - Final'!$A797," : ",'Team Roster - Final'!$BM797),'Rate Calculations'!$C$4:$AB$1100,23,FALSE),"")</f>
        <v/>
      </c>
      <c r="AH797" s="222" t="str">
        <f t="shared" si="213"/>
        <v/>
      </c>
      <c r="AI797" s="222" t="str">
        <f t="shared" si="214"/>
        <v/>
      </c>
      <c r="AJ797" s="223" t="str">
        <f>Table1[[#This Row],[Home Office
Net Fee %]]</f>
        <v/>
      </c>
      <c r="AK797" s="222" t="str">
        <f t="shared" si="215"/>
        <v/>
      </c>
      <c r="AL797" s="222" t="str">
        <f t="shared" si="216"/>
        <v/>
      </c>
      <c r="AM797" s="215" t="str">
        <f>IFERROR(IF(#REF!="Yes",$AK797,($AK797+$AD797*0.5)),"")</f>
        <v/>
      </c>
      <c r="AN797" s="215" t="str">
        <f>IFERROR(IF(#REF!="Yes",$AL797,($AL797+$AE797*0.5)),"")</f>
        <v/>
      </c>
      <c r="AO797" s="374" t="str">
        <f>IF(ISBLANK('Team Roster Proposed - FBR'!Q798),"",'Team Roster Proposed - FBR'!Q798)</f>
        <v/>
      </c>
      <c r="AP797" s="226" t="e">
        <f>IF(ISBLANK(#REF!),"",#REF!)</f>
        <v>#REF!</v>
      </c>
      <c r="AQ797" s="226" t="e">
        <f>IF(ISBLANK(#REF!),"",#REF!)</f>
        <v>#REF!</v>
      </c>
      <c r="AR797" s="226" t="e">
        <f>IF(ISBLANK(#REF!),"",#REF!)</f>
        <v>#REF!</v>
      </c>
      <c r="AS797" s="219" t="e">
        <f>IF(ISBLANK(#REF!),"",#REF!)</f>
        <v>#REF!</v>
      </c>
      <c r="AT797" s="219" t="e">
        <f>IF(ISBLANK(#REF!),"",#REF!)</f>
        <v>#REF!</v>
      </c>
      <c r="AU797" s="219" t="e">
        <f>IF(ISBLANK(#REF!),"",#REF!)</f>
        <v>#REF!</v>
      </c>
      <c r="AV797" s="219" t="e">
        <f>IF(ISBLANK(#REF!),"",#REF!)</f>
        <v>#REF!</v>
      </c>
      <c r="AW797" s="219" t="e">
        <f>IF(ISBLANK(#REF!),"",#REF!)</f>
        <v>#REF!</v>
      </c>
      <c r="AX797" s="219" t="e">
        <f>IF(ISBLANK(#REF!),"",#REF!)</f>
        <v>#REF!</v>
      </c>
      <c r="AY797" s="226" t="e">
        <f>IF(ISBLANK(#REF!),"",#REF!)</f>
        <v>#REF!</v>
      </c>
      <c r="AZ797" s="219" t="e">
        <f>IF(ISBLANK(#REF!),"",#REF!)</f>
        <v>#REF!</v>
      </c>
      <c r="BA797" s="219" t="e">
        <f>IF(ISBLANK(#REF!),"",#REF!)</f>
        <v>#REF!</v>
      </c>
      <c r="BB797" s="219" t="e">
        <f>IF(ISBLANK(#REF!),"",#REF!)</f>
        <v>#REF!</v>
      </c>
      <c r="BC797" s="219" t="e">
        <f>IF(ISBLANK(#REF!),"",#REF!)</f>
        <v>#REF!</v>
      </c>
      <c r="BD797" s="219" t="e">
        <f>IF(ISBLANK(#REF!),"",#REF!)</f>
        <v>#REF!</v>
      </c>
      <c r="BE797" s="219" t="e">
        <f>IF(ISBLANK(#REF!),"",#REF!)</f>
        <v>#REF!</v>
      </c>
      <c r="BF797" s="219" t="e">
        <f>IF(ISBLANK(#REF!),"",#REF!)</f>
        <v>#REF!</v>
      </c>
      <c r="BG797" s="219" t="e">
        <f>IF(ISBLANK(#REF!),"",#REF!)</f>
        <v>#REF!</v>
      </c>
      <c r="BH797" s="219" t="e">
        <f>IF(ISBLANK(#REF!),"",#REF!)</f>
        <v>#REF!</v>
      </c>
      <c r="BI797" s="219" t="e">
        <f>IF(ISBLANK(#REF!),"",#REF!)</f>
        <v>#REF!</v>
      </c>
      <c r="BJ797" s="219" t="e">
        <f>IF(ISBLANK(#REF!),"",#REF!)</f>
        <v>#REF!</v>
      </c>
      <c r="BK797" s="219" t="e">
        <f>IF(ISBLANK(#REF!),"",#REF!)</f>
        <v>#REF!</v>
      </c>
      <c r="BL797" s="219" t="e">
        <f>IF(ISBLANK(#REF!),"",#REF!)</f>
        <v>#REF!</v>
      </c>
      <c r="BM797" s="219" t="e">
        <f>IF(ISBLANK(#REF!),"",#REF!)</f>
        <v>#REF!</v>
      </c>
      <c r="BN797" s="219" t="e">
        <f>IF(ISBLANK(#REF!),"",#REF!)</f>
        <v>#REF!</v>
      </c>
      <c r="BO797" s="227" t="e">
        <f t="shared" si="217"/>
        <v>#REF!</v>
      </c>
      <c r="BP797" s="228" t="str">
        <f t="shared" si="220"/>
        <v/>
      </c>
      <c r="BQ797" s="229" t="str">
        <f t="shared" si="204"/>
        <v/>
      </c>
      <c r="BR797" s="228" t="e">
        <f t="shared" si="218"/>
        <v>#REF!</v>
      </c>
      <c r="BS797" s="230" t="e">
        <f t="shared" si="219"/>
        <v>#REF!</v>
      </c>
    </row>
    <row r="798" spans="1:71">
      <c r="A798" s="213" t="e">
        <f>IF(ISBLANK(#REF!),"",#REF!)</f>
        <v>#REF!</v>
      </c>
      <c r="B798" s="214" t="e">
        <f>IF(ISBLANK(#REF!),"",#REF!)</f>
        <v>#REF!</v>
      </c>
      <c r="C798" s="214" t="e">
        <f>IF(ISBLANK(#REF!),"",#REF!)</f>
        <v>#REF!</v>
      </c>
      <c r="D798" s="214" t="e">
        <f>IF(ISBLANK(#REF!),"",#REF!)</f>
        <v>#REF!</v>
      </c>
      <c r="E798" s="214" t="e">
        <f>IF(ISBLANK(#REF!),"",#REF!)</f>
        <v>#REF!</v>
      </c>
      <c r="F798" s="214" t="e">
        <f>IF(ISBLANK(#REF!),"",#REF!)</f>
        <v>#REF!</v>
      </c>
      <c r="G798" s="214" t="e">
        <f>IF(ISBLANK(#REF!),"",#REF!)</f>
        <v>#REF!</v>
      </c>
      <c r="H798" s="215" t="e">
        <f>IF(ISBLANK(#REF!),"",#REF!)</f>
        <v>#REF!</v>
      </c>
      <c r="I798" s="214" t="e">
        <f>IF(ISBLANK(#REF!),"",#REF!)</f>
        <v>#REF!</v>
      </c>
      <c r="J798" s="216" t="e">
        <f>IF(ISBLANK(#REF!),"",#REF!)</f>
        <v>#REF!</v>
      </c>
      <c r="K798" s="217" t="e">
        <f>IF(ISBLANK(#REF!),"",#REF!)</f>
        <v>#REF!</v>
      </c>
      <c r="L798" s="217" t="e">
        <f>IF(ISBLANK(#REF!),"",#REF!)</f>
        <v>#REF!</v>
      </c>
      <c r="M798" s="218" t="e">
        <f>IF(ISBLANK(#REF!),"",#REF!)</f>
        <v>#REF!</v>
      </c>
      <c r="N798" s="218" t="e">
        <f>IF(ISBLANK(#REF!),"",#REF!)</f>
        <v>#REF!</v>
      </c>
      <c r="O798" s="220" t="str">
        <f>IFERROR(VLOOKUP(_xlfn.CONCAT('Team Roster - Final'!$A798," : ",'Team Roster - Final'!$BM798),'Rate Calculations'!$C$4:$G$1100,5,FALSE),"")</f>
        <v/>
      </c>
      <c r="P798" s="225">
        <f>IF(ISBLANK('Rate Calculations'!$H800),"",'Rate Calculations'!$H800)</f>
        <v>1.7500000000000002E-2</v>
      </c>
      <c r="Q798" s="220" t="str">
        <f t="shared" si="205"/>
        <v/>
      </c>
      <c r="R798" s="221">
        <f>IF(ISBLANK('Rate Calculations'!$J800),"",'Rate Calculations'!$J800)</f>
        <v>3.5000000000000003E-2</v>
      </c>
      <c r="S798" s="220" t="str">
        <f t="shared" si="206"/>
        <v/>
      </c>
      <c r="T798" s="225" t="str">
        <f>IFERROR(VLOOKUP(_xlfn.CONCAT('Team Roster - Final'!$A798," : ",'Team Roster - Final'!$BM798),'Rate Calculations'!$C$4:$S$1100,10,FALSE),"")</f>
        <v/>
      </c>
      <c r="U798" s="225" t="str">
        <f>IFERROR(VLOOKUP(_xlfn.CONCAT('Team Roster - Final'!$A798," : ",'Team Roster - Final'!$BM798),'Rate Calculations'!$C$4:$S$1100,11,FALSE),"")</f>
        <v/>
      </c>
      <c r="V798" s="222" t="str">
        <f t="shared" si="207"/>
        <v/>
      </c>
      <c r="W798" s="222" t="str">
        <f t="shared" si="208"/>
        <v/>
      </c>
      <c r="X798" s="223" t="str">
        <f>IFERROR(VLOOKUP(_xlfn.CONCAT('Team Roster - Final'!$A798," : ",'Team Roster - Final'!$BM798),'Rate Calculations'!$C$4:$S$1100,14,FALSE),"")</f>
        <v/>
      </c>
      <c r="Y798" s="222" t="str">
        <f t="shared" si="209"/>
        <v/>
      </c>
      <c r="Z798" s="222" t="str">
        <f t="shared" si="210"/>
        <v/>
      </c>
      <c r="AA798" s="224" t="str">
        <f>IFERROR(IF(#REF!="Yes",$Y798, $Y798+$Q798*0.5),"")</f>
        <v/>
      </c>
      <c r="AB798" s="224" t="str">
        <f>IFERROR(IF(#REF!="Yes",$Z798, $Z798+$S798*0.5),"")</f>
        <v/>
      </c>
      <c r="AC798" s="220" t="str">
        <f>IFERROR(VLOOKUP(_xlfn.CONCAT('Team Roster - Final'!$A798," : ",'Team Roster - Final'!$BM798),'Rate Calculations'!$C$4:$U$1100,19,FALSE),"")</f>
        <v/>
      </c>
      <c r="AD798" s="220" t="str">
        <f t="shared" si="211"/>
        <v/>
      </c>
      <c r="AE798" s="220" t="str">
        <f t="shared" si="212"/>
        <v/>
      </c>
      <c r="AF798" s="225" t="str">
        <f>IFERROR(VLOOKUP(_xlfn.CONCAT('Team Roster - Final'!$A798," : ",'Team Roster - Final'!$BM798),'Rate Calculations'!$C$4:$AB$1100,22,FALSE),"")</f>
        <v/>
      </c>
      <c r="AG798" s="225" t="str">
        <f>IFERROR(VLOOKUP(_xlfn.CONCAT('Team Roster - Final'!$A798," : ",'Team Roster - Final'!$BM798),'Rate Calculations'!$C$4:$AB$1100,23,FALSE),"")</f>
        <v/>
      </c>
      <c r="AH798" s="222" t="str">
        <f t="shared" si="213"/>
        <v/>
      </c>
      <c r="AI798" s="222" t="str">
        <f t="shared" si="214"/>
        <v/>
      </c>
      <c r="AJ798" s="223" t="str">
        <f>Table1[[#This Row],[Home Office
Net Fee %]]</f>
        <v/>
      </c>
      <c r="AK798" s="222" t="str">
        <f t="shared" si="215"/>
        <v/>
      </c>
      <c r="AL798" s="222" t="str">
        <f t="shared" si="216"/>
        <v/>
      </c>
      <c r="AM798" s="215" t="str">
        <f>IFERROR(IF(#REF!="Yes",$AK798,($AK798+$AD798*0.5)),"")</f>
        <v/>
      </c>
      <c r="AN798" s="215" t="str">
        <f>IFERROR(IF(#REF!="Yes",$AL798,($AL798+$AE798*0.5)),"")</f>
        <v/>
      </c>
      <c r="AO798" s="374" t="str">
        <f>IF(ISBLANK('Team Roster Proposed - FBR'!Q799),"",'Team Roster Proposed - FBR'!Q799)</f>
        <v/>
      </c>
      <c r="AP798" s="226" t="e">
        <f>IF(ISBLANK(#REF!),"",#REF!)</f>
        <v>#REF!</v>
      </c>
      <c r="AQ798" s="226" t="e">
        <f>IF(ISBLANK(#REF!),"",#REF!)</f>
        <v>#REF!</v>
      </c>
      <c r="AR798" s="226" t="e">
        <f>IF(ISBLANK(#REF!),"",#REF!)</f>
        <v>#REF!</v>
      </c>
      <c r="AS798" s="219" t="e">
        <f>IF(ISBLANK(#REF!),"",#REF!)</f>
        <v>#REF!</v>
      </c>
      <c r="AT798" s="219" t="e">
        <f>IF(ISBLANK(#REF!),"",#REF!)</f>
        <v>#REF!</v>
      </c>
      <c r="AU798" s="219" t="e">
        <f>IF(ISBLANK(#REF!),"",#REF!)</f>
        <v>#REF!</v>
      </c>
      <c r="AV798" s="219" t="e">
        <f>IF(ISBLANK(#REF!),"",#REF!)</f>
        <v>#REF!</v>
      </c>
      <c r="AW798" s="219" t="e">
        <f>IF(ISBLANK(#REF!),"",#REF!)</f>
        <v>#REF!</v>
      </c>
      <c r="AX798" s="219" t="e">
        <f>IF(ISBLANK(#REF!),"",#REF!)</f>
        <v>#REF!</v>
      </c>
      <c r="AY798" s="226" t="e">
        <f>IF(ISBLANK(#REF!),"",#REF!)</f>
        <v>#REF!</v>
      </c>
      <c r="AZ798" s="219" t="e">
        <f>IF(ISBLANK(#REF!),"",#REF!)</f>
        <v>#REF!</v>
      </c>
      <c r="BA798" s="219" t="e">
        <f>IF(ISBLANK(#REF!),"",#REF!)</f>
        <v>#REF!</v>
      </c>
      <c r="BB798" s="219" t="e">
        <f>IF(ISBLANK(#REF!),"",#REF!)</f>
        <v>#REF!</v>
      </c>
      <c r="BC798" s="219" t="e">
        <f>IF(ISBLANK(#REF!),"",#REF!)</f>
        <v>#REF!</v>
      </c>
      <c r="BD798" s="219" t="e">
        <f>IF(ISBLANK(#REF!),"",#REF!)</f>
        <v>#REF!</v>
      </c>
      <c r="BE798" s="219" t="e">
        <f>IF(ISBLANK(#REF!),"",#REF!)</f>
        <v>#REF!</v>
      </c>
      <c r="BF798" s="219" t="e">
        <f>IF(ISBLANK(#REF!),"",#REF!)</f>
        <v>#REF!</v>
      </c>
      <c r="BG798" s="219" t="e">
        <f>IF(ISBLANK(#REF!),"",#REF!)</f>
        <v>#REF!</v>
      </c>
      <c r="BH798" s="219" t="e">
        <f>IF(ISBLANK(#REF!),"",#REF!)</f>
        <v>#REF!</v>
      </c>
      <c r="BI798" s="219" t="e">
        <f>IF(ISBLANK(#REF!),"",#REF!)</f>
        <v>#REF!</v>
      </c>
      <c r="BJ798" s="219" t="e">
        <f>IF(ISBLANK(#REF!),"",#REF!)</f>
        <v>#REF!</v>
      </c>
      <c r="BK798" s="219" t="e">
        <f>IF(ISBLANK(#REF!),"",#REF!)</f>
        <v>#REF!</v>
      </c>
      <c r="BL798" s="219" t="e">
        <f>IF(ISBLANK(#REF!),"",#REF!)</f>
        <v>#REF!</v>
      </c>
      <c r="BM798" s="219" t="e">
        <f>IF(ISBLANK(#REF!),"",#REF!)</f>
        <v>#REF!</v>
      </c>
      <c r="BN798" s="219" t="e">
        <f>IF(ISBLANK(#REF!),"",#REF!)</f>
        <v>#REF!</v>
      </c>
      <c r="BO798" s="227" t="e">
        <f t="shared" si="217"/>
        <v>#REF!</v>
      </c>
      <c r="BP798" s="228" t="str">
        <f t="shared" si="220"/>
        <v/>
      </c>
      <c r="BQ798" s="229" t="str">
        <f t="shared" si="204"/>
        <v/>
      </c>
      <c r="BR798" s="228" t="e">
        <f t="shared" si="218"/>
        <v>#REF!</v>
      </c>
      <c r="BS798" s="230" t="e">
        <f t="shared" si="219"/>
        <v>#REF!</v>
      </c>
    </row>
    <row r="799" spans="1:71">
      <c r="A799" s="213" t="e">
        <f>IF(ISBLANK(#REF!),"",#REF!)</f>
        <v>#REF!</v>
      </c>
      <c r="B799" s="214" t="e">
        <f>IF(ISBLANK(#REF!),"",#REF!)</f>
        <v>#REF!</v>
      </c>
      <c r="C799" s="214" t="e">
        <f>IF(ISBLANK(#REF!),"",#REF!)</f>
        <v>#REF!</v>
      </c>
      <c r="D799" s="214" t="e">
        <f>IF(ISBLANK(#REF!),"",#REF!)</f>
        <v>#REF!</v>
      </c>
      <c r="E799" s="214" t="e">
        <f>IF(ISBLANK(#REF!),"",#REF!)</f>
        <v>#REF!</v>
      </c>
      <c r="F799" s="214" t="e">
        <f>IF(ISBLANK(#REF!),"",#REF!)</f>
        <v>#REF!</v>
      </c>
      <c r="G799" s="214" t="e">
        <f>IF(ISBLANK(#REF!),"",#REF!)</f>
        <v>#REF!</v>
      </c>
      <c r="H799" s="215" t="e">
        <f>IF(ISBLANK(#REF!),"",#REF!)</f>
        <v>#REF!</v>
      </c>
      <c r="I799" s="214" t="e">
        <f>IF(ISBLANK(#REF!),"",#REF!)</f>
        <v>#REF!</v>
      </c>
      <c r="J799" s="216" t="e">
        <f>IF(ISBLANK(#REF!),"",#REF!)</f>
        <v>#REF!</v>
      </c>
      <c r="K799" s="217" t="e">
        <f>IF(ISBLANK(#REF!),"",#REF!)</f>
        <v>#REF!</v>
      </c>
      <c r="L799" s="217" t="e">
        <f>IF(ISBLANK(#REF!),"",#REF!)</f>
        <v>#REF!</v>
      </c>
      <c r="M799" s="218" t="e">
        <f>IF(ISBLANK(#REF!),"",#REF!)</f>
        <v>#REF!</v>
      </c>
      <c r="N799" s="218" t="e">
        <f>IF(ISBLANK(#REF!),"",#REF!)</f>
        <v>#REF!</v>
      </c>
      <c r="O799" s="220" t="str">
        <f>IFERROR(VLOOKUP(_xlfn.CONCAT('Team Roster - Final'!$A799," : ",'Team Roster - Final'!$BM799),'Rate Calculations'!$C$4:$G$1100,5,FALSE),"")</f>
        <v/>
      </c>
      <c r="P799" s="225">
        <f>IF(ISBLANK('Rate Calculations'!$H801),"",'Rate Calculations'!$H801)</f>
        <v>1.7500000000000002E-2</v>
      </c>
      <c r="Q799" s="220" t="str">
        <f t="shared" si="205"/>
        <v/>
      </c>
      <c r="R799" s="221">
        <f>IF(ISBLANK('Rate Calculations'!$J801),"",'Rate Calculations'!$J801)</f>
        <v>3.5000000000000003E-2</v>
      </c>
      <c r="S799" s="220" t="str">
        <f t="shared" si="206"/>
        <v/>
      </c>
      <c r="T799" s="225" t="str">
        <f>IFERROR(VLOOKUP(_xlfn.CONCAT('Team Roster - Final'!$A799," : ",'Team Roster - Final'!$BM799),'Rate Calculations'!$C$4:$S$1100,10,FALSE),"")</f>
        <v/>
      </c>
      <c r="U799" s="225" t="str">
        <f>IFERROR(VLOOKUP(_xlfn.CONCAT('Team Roster - Final'!$A799," : ",'Team Roster - Final'!$BM799),'Rate Calculations'!$C$4:$S$1100,11,FALSE),"")</f>
        <v/>
      </c>
      <c r="V799" s="222" t="str">
        <f t="shared" si="207"/>
        <v/>
      </c>
      <c r="W799" s="222" t="str">
        <f t="shared" si="208"/>
        <v/>
      </c>
      <c r="X799" s="223" t="str">
        <f>IFERROR(VLOOKUP(_xlfn.CONCAT('Team Roster - Final'!$A799," : ",'Team Roster - Final'!$BM799),'Rate Calculations'!$C$4:$S$1100,14,FALSE),"")</f>
        <v/>
      </c>
      <c r="Y799" s="222" t="str">
        <f t="shared" si="209"/>
        <v/>
      </c>
      <c r="Z799" s="222" t="str">
        <f t="shared" si="210"/>
        <v/>
      </c>
      <c r="AA799" s="224" t="str">
        <f>IFERROR(IF(#REF!="Yes",$Y799, $Y799+$Q799*0.5),"")</f>
        <v/>
      </c>
      <c r="AB799" s="224" t="str">
        <f>IFERROR(IF(#REF!="Yes",$Z799, $Z799+$S799*0.5),"")</f>
        <v/>
      </c>
      <c r="AC799" s="220" t="str">
        <f>IFERROR(VLOOKUP(_xlfn.CONCAT('Team Roster - Final'!$A799," : ",'Team Roster - Final'!$BM799),'Rate Calculations'!$C$4:$U$1100,19,FALSE),"")</f>
        <v/>
      </c>
      <c r="AD799" s="220" t="str">
        <f t="shared" si="211"/>
        <v/>
      </c>
      <c r="AE799" s="220" t="str">
        <f t="shared" si="212"/>
        <v/>
      </c>
      <c r="AF799" s="225" t="str">
        <f>IFERROR(VLOOKUP(_xlfn.CONCAT('Team Roster - Final'!$A799," : ",'Team Roster - Final'!$BM799),'Rate Calculations'!$C$4:$AB$1100,22,FALSE),"")</f>
        <v/>
      </c>
      <c r="AG799" s="225" t="str">
        <f>IFERROR(VLOOKUP(_xlfn.CONCAT('Team Roster - Final'!$A799," : ",'Team Roster - Final'!$BM799),'Rate Calculations'!$C$4:$AB$1100,23,FALSE),"")</f>
        <v/>
      </c>
      <c r="AH799" s="222" t="str">
        <f t="shared" si="213"/>
        <v/>
      </c>
      <c r="AI799" s="222" t="str">
        <f t="shared" si="214"/>
        <v/>
      </c>
      <c r="AJ799" s="223" t="str">
        <f>Table1[[#This Row],[Home Office
Net Fee %]]</f>
        <v/>
      </c>
      <c r="AK799" s="222" t="str">
        <f t="shared" si="215"/>
        <v/>
      </c>
      <c r="AL799" s="222" t="str">
        <f t="shared" si="216"/>
        <v/>
      </c>
      <c r="AM799" s="215" t="str">
        <f>IFERROR(IF(#REF!="Yes",$AK799,($AK799+$AD799*0.5)),"")</f>
        <v/>
      </c>
      <c r="AN799" s="215" t="str">
        <f>IFERROR(IF(#REF!="Yes",$AL799,($AL799+$AE799*0.5)),"")</f>
        <v/>
      </c>
      <c r="AO799" s="374" t="str">
        <f>IF(ISBLANK('Team Roster Proposed - FBR'!Q800),"",'Team Roster Proposed - FBR'!Q800)</f>
        <v/>
      </c>
      <c r="AP799" s="226" t="e">
        <f>IF(ISBLANK(#REF!),"",#REF!)</f>
        <v>#REF!</v>
      </c>
      <c r="AQ799" s="226" t="e">
        <f>IF(ISBLANK(#REF!),"",#REF!)</f>
        <v>#REF!</v>
      </c>
      <c r="AR799" s="226" t="e">
        <f>IF(ISBLANK(#REF!),"",#REF!)</f>
        <v>#REF!</v>
      </c>
      <c r="AS799" s="219" t="e">
        <f>IF(ISBLANK(#REF!),"",#REF!)</f>
        <v>#REF!</v>
      </c>
      <c r="AT799" s="219" t="e">
        <f>IF(ISBLANK(#REF!),"",#REF!)</f>
        <v>#REF!</v>
      </c>
      <c r="AU799" s="219" t="e">
        <f>IF(ISBLANK(#REF!),"",#REF!)</f>
        <v>#REF!</v>
      </c>
      <c r="AV799" s="219" t="e">
        <f>IF(ISBLANK(#REF!),"",#REF!)</f>
        <v>#REF!</v>
      </c>
      <c r="AW799" s="219" t="e">
        <f>IF(ISBLANK(#REF!),"",#REF!)</f>
        <v>#REF!</v>
      </c>
      <c r="AX799" s="219" t="e">
        <f>IF(ISBLANK(#REF!),"",#REF!)</f>
        <v>#REF!</v>
      </c>
      <c r="AY799" s="226" t="e">
        <f>IF(ISBLANK(#REF!),"",#REF!)</f>
        <v>#REF!</v>
      </c>
      <c r="AZ799" s="219" t="e">
        <f>IF(ISBLANK(#REF!),"",#REF!)</f>
        <v>#REF!</v>
      </c>
      <c r="BA799" s="219" t="e">
        <f>IF(ISBLANK(#REF!),"",#REF!)</f>
        <v>#REF!</v>
      </c>
      <c r="BB799" s="219" t="e">
        <f>IF(ISBLANK(#REF!),"",#REF!)</f>
        <v>#REF!</v>
      </c>
      <c r="BC799" s="219" t="e">
        <f>IF(ISBLANK(#REF!),"",#REF!)</f>
        <v>#REF!</v>
      </c>
      <c r="BD799" s="219" t="e">
        <f>IF(ISBLANK(#REF!),"",#REF!)</f>
        <v>#REF!</v>
      </c>
      <c r="BE799" s="219" t="e">
        <f>IF(ISBLANK(#REF!),"",#REF!)</f>
        <v>#REF!</v>
      </c>
      <c r="BF799" s="219" t="e">
        <f>IF(ISBLANK(#REF!),"",#REF!)</f>
        <v>#REF!</v>
      </c>
      <c r="BG799" s="219" t="e">
        <f>IF(ISBLANK(#REF!),"",#REF!)</f>
        <v>#REF!</v>
      </c>
      <c r="BH799" s="219" t="e">
        <f>IF(ISBLANK(#REF!),"",#REF!)</f>
        <v>#REF!</v>
      </c>
      <c r="BI799" s="219" t="e">
        <f>IF(ISBLANK(#REF!),"",#REF!)</f>
        <v>#REF!</v>
      </c>
      <c r="BJ799" s="219" t="e">
        <f>IF(ISBLANK(#REF!),"",#REF!)</f>
        <v>#REF!</v>
      </c>
      <c r="BK799" s="219" t="e">
        <f>IF(ISBLANK(#REF!),"",#REF!)</f>
        <v>#REF!</v>
      </c>
      <c r="BL799" s="219" t="e">
        <f>IF(ISBLANK(#REF!),"",#REF!)</f>
        <v>#REF!</v>
      </c>
      <c r="BM799" s="219" t="e">
        <f>IF(ISBLANK(#REF!),"",#REF!)</f>
        <v>#REF!</v>
      </c>
      <c r="BN799" s="219" t="e">
        <f>IF(ISBLANK(#REF!),"",#REF!)</f>
        <v>#REF!</v>
      </c>
      <c r="BO799" s="227" t="e">
        <f t="shared" si="217"/>
        <v>#REF!</v>
      </c>
      <c r="BP799" s="228" t="str">
        <f t="shared" si="220"/>
        <v/>
      </c>
      <c r="BQ799" s="229" t="str">
        <f t="shared" si="204"/>
        <v/>
      </c>
      <c r="BR799" s="228" t="e">
        <f t="shared" si="218"/>
        <v>#REF!</v>
      </c>
      <c r="BS799" s="230" t="e">
        <f t="shared" si="219"/>
        <v>#REF!</v>
      </c>
    </row>
    <row r="800" spans="1:71">
      <c r="A800" s="213" t="e">
        <f>IF(ISBLANK(#REF!),"",#REF!)</f>
        <v>#REF!</v>
      </c>
      <c r="B800" s="214" t="e">
        <f>IF(ISBLANK(#REF!),"",#REF!)</f>
        <v>#REF!</v>
      </c>
      <c r="C800" s="214" t="e">
        <f>IF(ISBLANK(#REF!),"",#REF!)</f>
        <v>#REF!</v>
      </c>
      <c r="D800" s="214" t="e">
        <f>IF(ISBLANK(#REF!),"",#REF!)</f>
        <v>#REF!</v>
      </c>
      <c r="E800" s="214" t="e">
        <f>IF(ISBLANK(#REF!),"",#REF!)</f>
        <v>#REF!</v>
      </c>
      <c r="F800" s="214" t="e">
        <f>IF(ISBLANK(#REF!),"",#REF!)</f>
        <v>#REF!</v>
      </c>
      <c r="G800" s="214" t="e">
        <f>IF(ISBLANK(#REF!),"",#REF!)</f>
        <v>#REF!</v>
      </c>
      <c r="H800" s="215" t="e">
        <f>IF(ISBLANK(#REF!),"",#REF!)</f>
        <v>#REF!</v>
      </c>
      <c r="I800" s="214" t="e">
        <f>IF(ISBLANK(#REF!),"",#REF!)</f>
        <v>#REF!</v>
      </c>
      <c r="J800" s="216" t="e">
        <f>IF(ISBLANK(#REF!),"",#REF!)</f>
        <v>#REF!</v>
      </c>
      <c r="K800" s="217" t="e">
        <f>IF(ISBLANK(#REF!),"",#REF!)</f>
        <v>#REF!</v>
      </c>
      <c r="L800" s="217" t="e">
        <f>IF(ISBLANK(#REF!),"",#REF!)</f>
        <v>#REF!</v>
      </c>
      <c r="M800" s="218" t="e">
        <f>IF(ISBLANK(#REF!),"",#REF!)</f>
        <v>#REF!</v>
      </c>
      <c r="N800" s="218" t="e">
        <f>IF(ISBLANK(#REF!),"",#REF!)</f>
        <v>#REF!</v>
      </c>
      <c r="O800" s="220" t="str">
        <f>IFERROR(VLOOKUP(_xlfn.CONCAT('Team Roster - Final'!$A800," : ",'Team Roster - Final'!$BM800),'Rate Calculations'!$C$4:$G$1100,5,FALSE),"")</f>
        <v/>
      </c>
      <c r="P800" s="225">
        <f>IF(ISBLANK('Rate Calculations'!$H802),"",'Rate Calculations'!$H802)</f>
        <v>1.7500000000000002E-2</v>
      </c>
      <c r="Q800" s="220" t="str">
        <f t="shared" si="205"/>
        <v/>
      </c>
      <c r="R800" s="221">
        <f>IF(ISBLANK('Rate Calculations'!$J802),"",'Rate Calculations'!$J802)</f>
        <v>3.5000000000000003E-2</v>
      </c>
      <c r="S800" s="220" t="str">
        <f t="shared" si="206"/>
        <v/>
      </c>
      <c r="T800" s="225" t="str">
        <f>IFERROR(VLOOKUP(_xlfn.CONCAT('Team Roster - Final'!$A800," : ",'Team Roster - Final'!$BM800),'Rate Calculations'!$C$4:$S$1100,10,FALSE),"")</f>
        <v/>
      </c>
      <c r="U800" s="225" t="str">
        <f>IFERROR(VLOOKUP(_xlfn.CONCAT('Team Roster - Final'!$A800," : ",'Team Roster - Final'!$BM800),'Rate Calculations'!$C$4:$S$1100,11,FALSE),"")</f>
        <v/>
      </c>
      <c r="V800" s="222" t="str">
        <f t="shared" si="207"/>
        <v/>
      </c>
      <c r="W800" s="222" t="str">
        <f t="shared" si="208"/>
        <v/>
      </c>
      <c r="X800" s="223" t="str">
        <f>IFERROR(VLOOKUP(_xlfn.CONCAT('Team Roster - Final'!$A800," : ",'Team Roster - Final'!$BM800),'Rate Calculations'!$C$4:$S$1100,14,FALSE),"")</f>
        <v/>
      </c>
      <c r="Y800" s="222" t="str">
        <f t="shared" si="209"/>
        <v/>
      </c>
      <c r="Z800" s="222" t="str">
        <f t="shared" si="210"/>
        <v/>
      </c>
      <c r="AA800" s="224" t="str">
        <f>IFERROR(IF(#REF!="Yes",$Y800, $Y800+$Q800*0.5),"")</f>
        <v/>
      </c>
      <c r="AB800" s="224" t="str">
        <f>IFERROR(IF(#REF!="Yes",$Z800, $Z800+$S800*0.5),"")</f>
        <v/>
      </c>
      <c r="AC800" s="220" t="str">
        <f>IFERROR(VLOOKUP(_xlfn.CONCAT('Team Roster - Final'!$A800," : ",'Team Roster - Final'!$BM800),'Rate Calculations'!$C$4:$U$1100,19,FALSE),"")</f>
        <v/>
      </c>
      <c r="AD800" s="220" t="str">
        <f t="shared" si="211"/>
        <v/>
      </c>
      <c r="AE800" s="220" t="str">
        <f t="shared" si="212"/>
        <v/>
      </c>
      <c r="AF800" s="225" t="str">
        <f>IFERROR(VLOOKUP(_xlfn.CONCAT('Team Roster - Final'!$A800," : ",'Team Roster - Final'!$BM800),'Rate Calculations'!$C$4:$AB$1100,22,FALSE),"")</f>
        <v/>
      </c>
      <c r="AG800" s="225" t="str">
        <f>IFERROR(VLOOKUP(_xlfn.CONCAT('Team Roster - Final'!$A800," : ",'Team Roster - Final'!$BM800),'Rate Calculations'!$C$4:$AB$1100,23,FALSE),"")</f>
        <v/>
      </c>
      <c r="AH800" s="222" t="str">
        <f t="shared" si="213"/>
        <v/>
      </c>
      <c r="AI800" s="222" t="str">
        <f t="shared" si="214"/>
        <v/>
      </c>
      <c r="AJ800" s="223" t="str">
        <f>Table1[[#This Row],[Home Office
Net Fee %]]</f>
        <v/>
      </c>
      <c r="AK800" s="222" t="str">
        <f t="shared" si="215"/>
        <v/>
      </c>
      <c r="AL800" s="222" t="str">
        <f t="shared" si="216"/>
        <v/>
      </c>
      <c r="AM800" s="215" t="str">
        <f>IFERROR(IF(#REF!="Yes",$AK800,($AK800+$AD800*0.5)),"")</f>
        <v/>
      </c>
      <c r="AN800" s="215" t="str">
        <f>IFERROR(IF(#REF!="Yes",$AL800,($AL800+$AE800*0.5)),"")</f>
        <v/>
      </c>
      <c r="AO800" s="374" t="str">
        <f>IF(ISBLANK('Team Roster Proposed - FBR'!Q801),"",'Team Roster Proposed - FBR'!Q801)</f>
        <v/>
      </c>
      <c r="AP800" s="226" t="e">
        <f>IF(ISBLANK(#REF!),"",#REF!)</f>
        <v>#REF!</v>
      </c>
      <c r="AQ800" s="226" t="e">
        <f>IF(ISBLANK(#REF!),"",#REF!)</f>
        <v>#REF!</v>
      </c>
      <c r="AR800" s="226" t="e">
        <f>IF(ISBLANK(#REF!),"",#REF!)</f>
        <v>#REF!</v>
      </c>
      <c r="AS800" s="219" t="e">
        <f>IF(ISBLANK(#REF!),"",#REF!)</f>
        <v>#REF!</v>
      </c>
      <c r="AT800" s="219" t="e">
        <f>IF(ISBLANK(#REF!),"",#REF!)</f>
        <v>#REF!</v>
      </c>
      <c r="AU800" s="219" t="e">
        <f>IF(ISBLANK(#REF!),"",#REF!)</f>
        <v>#REF!</v>
      </c>
      <c r="AV800" s="219" t="e">
        <f>IF(ISBLANK(#REF!),"",#REF!)</f>
        <v>#REF!</v>
      </c>
      <c r="AW800" s="219" t="e">
        <f>IF(ISBLANK(#REF!),"",#REF!)</f>
        <v>#REF!</v>
      </c>
      <c r="AX800" s="219" t="e">
        <f>IF(ISBLANK(#REF!),"",#REF!)</f>
        <v>#REF!</v>
      </c>
      <c r="AY800" s="226" t="e">
        <f>IF(ISBLANK(#REF!),"",#REF!)</f>
        <v>#REF!</v>
      </c>
      <c r="AZ800" s="219" t="e">
        <f>IF(ISBLANK(#REF!),"",#REF!)</f>
        <v>#REF!</v>
      </c>
      <c r="BA800" s="219" t="e">
        <f>IF(ISBLANK(#REF!),"",#REF!)</f>
        <v>#REF!</v>
      </c>
      <c r="BB800" s="219" t="e">
        <f>IF(ISBLANK(#REF!),"",#REF!)</f>
        <v>#REF!</v>
      </c>
      <c r="BC800" s="219" t="e">
        <f>IF(ISBLANK(#REF!),"",#REF!)</f>
        <v>#REF!</v>
      </c>
      <c r="BD800" s="219" t="e">
        <f>IF(ISBLANK(#REF!),"",#REF!)</f>
        <v>#REF!</v>
      </c>
      <c r="BE800" s="219" t="e">
        <f>IF(ISBLANK(#REF!),"",#REF!)</f>
        <v>#REF!</v>
      </c>
      <c r="BF800" s="219" t="e">
        <f>IF(ISBLANK(#REF!),"",#REF!)</f>
        <v>#REF!</v>
      </c>
      <c r="BG800" s="219" t="e">
        <f>IF(ISBLANK(#REF!),"",#REF!)</f>
        <v>#REF!</v>
      </c>
      <c r="BH800" s="219" t="e">
        <f>IF(ISBLANK(#REF!),"",#REF!)</f>
        <v>#REF!</v>
      </c>
      <c r="BI800" s="219" t="e">
        <f>IF(ISBLANK(#REF!),"",#REF!)</f>
        <v>#REF!</v>
      </c>
      <c r="BJ800" s="219" t="e">
        <f>IF(ISBLANK(#REF!),"",#REF!)</f>
        <v>#REF!</v>
      </c>
      <c r="BK800" s="219" t="e">
        <f>IF(ISBLANK(#REF!),"",#REF!)</f>
        <v>#REF!</v>
      </c>
      <c r="BL800" s="219" t="e">
        <f>IF(ISBLANK(#REF!),"",#REF!)</f>
        <v>#REF!</v>
      </c>
      <c r="BM800" s="219" t="e">
        <f>IF(ISBLANK(#REF!),"",#REF!)</f>
        <v>#REF!</v>
      </c>
      <c r="BN800" s="219" t="e">
        <f>IF(ISBLANK(#REF!),"",#REF!)</f>
        <v>#REF!</v>
      </c>
      <c r="BO800" s="227" t="e">
        <f t="shared" si="217"/>
        <v>#REF!</v>
      </c>
      <c r="BP800" s="228" t="str">
        <f t="shared" si="220"/>
        <v/>
      </c>
      <c r="BQ800" s="229" t="str">
        <f t="shared" si="204"/>
        <v/>
      </c>
      <c r="BR800" s="228" t="e">
        <f t="shared" si="218"/>
        <v>#REF!</v>
      </c>
      <c r="BS800" s="230" t="e">
        <f t="shared" si="219"/>
        <v>#REF!</v>
      </c>
    </row>
    <row r="801" spans="1:71">
      <c r="A801" s="213" t="e">
        <f>IF(ISBLANK(#REF!),"",#REF!)</f>
        <v>#REF!</v>
      </c>
      <c r="B801" s="214" t="e">
        <f>IF(ISBLANK(#REF!),"",#REF!)</f>
        <v>#REF!</v>
      </c>
      <c r="C801" s="214" t="e">
        <f>IF(ISBLANK(#REF!),"",#REF!)</f>
        <v>#REF!</v>
      </c>
      <c r="D801" s="214" t="e">
        <f>IF(ISBLANK(#REF!),"",#REF!)</f>
        <v>#REF!</v>
      </c>
      <c r="E801" s="214" t="e">
        <f>IF(ISBLANK(#REF!),"",#REF!)</f>
        <v>#REF!</v>
      </c>
      <c r="F801" s="214" t="e">
        <f>IF(ISBLANK(#REF!),"",#REF!)</f>
        <v>#REF!</v>
      </c>
      <c r="G801" s="214" t="e">
        <f>IF(ISBLANK(#REF!),"",#REF!)</f>
        <v>#REF!</v>
      </c>
      <c r="H801" s="215" t="e">
        <f>IF(ISBLANK(#REF!),"",#REF!)</f>
        <v>#REF!</v>
      </c>
      <c r="I801" s="214" t="e">
        <f>IF(ISBLANK(#REF!),"",#REF!)</f>
        <v>#REF!</v>
      </c>
      <c r="J801" s="216" t="e">
        <f>IF(ISBLANK(#REF!),"",#REF!)</f>
        <v>#REF!</v>
      </c>
      <c r="K801" s="217" t="e">
        <f>IF(ISBLANK(#REF!),"",#REF!)</f>
        <v>#REF!</v>
      </c>
      <c r="L801" s="217" t="e">
        <f>IF(ISBLANK(#REF!),"",#REF!)</f>
        <v>#REF!</v>
      </c>
      <c r="M801" s="218" t="e">
        <f>IF(ISBLANK(#REF!),"",#REF!)</f>
        <v>#REF!</v>
      </c>
      <c r="N801" s="218" t="e">
        <f>IF(ISBLANK(#REF!),"",#REF!)</f>
        <v>#REF!</v>
      </c>
      <c r="O801" s="220" t="str">
        <f>IFERROR(VLOOKUP(_xlfn.CONCAT('Team Roster - Final'!$A801," : ",'Team Roster - Final'!$BM801),'Rate Calculations'!$C$4:$G$1100,5,FALSE),"")</f>
        <v/>
      </c>
      <c r="P801" s="225">
        <f>IF(ISBLANK('Rate Calculations'!$H803),"",'Rate Calculations'!$H803)</f>
        <v>1.7500000000000002E-2</v>
      </c>
      <c r="Q801" s="220" t="str">
        <f t="shared" si="205"/>
        <v/>
      </c>
      <c r="R801" s="221">
        <f>IF(ISBLANK('Rate Calculations'!$J803),"",'Rate Calculations'!$J803)</f>
        <v>3.5000000000000003E-2</v>
      </c>
      <c r="S801" s="220" t="str">
        <f t="shared" si="206"/>
        <v/>
      </c>
      <c r="T801" s="225" t="str">
        <f>IFERROR(VLOOKUP(_xlfn.CONCAT('Team Roster - Final'!$A801," : ",'Team Roster - Final'!$BM801),'Rate Calculations'!$C$4:$S$1100,10,FALSE),"")</f>
        <v/>
      </c>
      <c r="U801" s="225" t="str">
        <f>IFERROR(VLOOKUP(_xlfn.CONCAT('Team Roster - Final'!$A801," : ",'Team Roster - Final'!$BM801),'Rate Calculations'!$C$4:$S$1100,11,FALSE),"")</f>
        <v/>
      </c>
      <c r="V801" s="222" t="str">
        <f t="shared" si="207"/>
        <v/>
      </c>
      <c r="W801" s="222" t="str">
        <f t="shared" si="208"/>
        <v/>
      </c>
      <c r="X801" s="223" t="str">
        <f>IFERROR(VLOOKUP(_xlfn.CONCAT('Team Roster - Final'!$A801," : ",'Team Roster - Final'!$BM801),'Rate Calculations'!$C$4:$S$1100,14,FALSE),"")</f>
        <v/>
      </c>
      <c r="Y801" s="222" t="str">
        <f t="shared" si="209"/>
        <v/>
      </c>
      <c r="Z801" s="222" t="str">
        <f t="shared" si="210"/>
        <v/>
      </c>
      <c r="AA801" s="224" t="str">
        <f>IFERROR(IF(#REF!="Yes",$Y801, $Y801+$Q801*0.5),"")</f>
        <v/>
      </c>
      <c r="AB801" s="224" t="str">
        <f>IFERROR(IF(#REF!="Yes",$Z801, $Z801+$S801*0.5),"")</f>
        <v/>
      </c>
      <c r="AC801" s="220" t="str">
        <f>IFERROR(VLOOKUP(_xlfn.CONCAT('Team Roster - Final'!$A801," : ",'Team Roster - Final'!$BM801),'Rate Calculations'!$C$4:$U$1100,19,FALSE),"")</f>
        <v/>
      </c>
      <c r="AD801" s="220" t="str">
        <f t="shared" si="211"/>
        <v/>
      </c>
      <c r="AE801" s="220" t="str">
        <f t="shared" si="212"/>
        <v/>
      </c>
      <c r="AF801" s="225" t="str">
        <f>IFERROR(VLOOKUP(_xlfn.CONCAT('Team Roster - Final'!$A801," : ",'Team Roster - Final'!$BM801),'Rate Calculations'!$C$4:$AB$1100,22,FALSE),"")</f>
        <v/>
      </c>
      <c r="AG801" s="225" t="str">
        <f>IFERROR(VLOOKUP(_xlfn.CONCAT('Team Roster - Final'!$A801," : ",'Team Roster - Final'!$BM801),'Rate Calculations'!$C$4:$AB$1100,23,FALSE),"")</f>
        <v/>
      </c>
      <c r="AH801" s="222" t="str">
        <f t="shared" si="213"/>
        <v/>
      </c>
      <c r="AI801" s="222" t="str">
        <f t="shared" si="214"/>
        <v/>
      </c>
      <c r="AJ801" s="223" t="str">
        <f>Table1[[#This Row],[Home Office
Net Fee %]]</f>
        <v/>
      </c>
      <c r="AK801" s="222" t="str">
        <f t="shared" si="215"/>
        <v/>
      </c>
      <c r="AL801" s="222" t="str">
        <f t="shared" si="216"/>
        <v/>
      </c>
      <c r="AM801" s="215" t="str">
        <f>IFERROR(IF(#REF!="Yes",$AK801,($AK801+$AD801*0.5)),"")</f>
        <v/>
      </c>
      <c r="AN801" s="215" t="str">
        <f>IFERROR(IF(#REF!="Yes",$AL801,($AL801+$AE801*0.5)),"")</f>
        <v/>
      </c>
      <c r="AO801" s="374" t="str">
        <f>IF(ISBLANK('Team Roster Proposed - FBR'!Q802),"",'Team Roster Proposed - FBR'!Q802)</f>
        <v/>
      </c>
      <c r="AP801" s="226" t="e">
        <f>IF(ISBLANK(#REF!),"",#REF!)</f>
        <v>#REF!</v>
      </c>
      <c r="AQ801" s="226" t="e">
        <f>IF(ISBLANK(#REF!),"",#REF!)</f>
        <v>#REF!</v>
      </c>
      <c r="AR801" s="226" t="e">
        <f>IF(ISBLANK(#REF!),"",#REF!)</f>
        <v>#REF!</v>
      </c>
      <c r="AS801" s="219" t="e">
        <f>IF(ISBLANK(#REF!),"",#REF!)</f>
        <v>#REF!</v>
      </c>
      <c r="AT801" s="219" t="e">
        <f>IF(ISBLANK(#REF!),"",#REF!)</f>
        <v>#REF!</v>
      </c>
      <c r="AU801" s="219" t="e">
        <f>IF(ISBLANK(#REF!),"",#REF!)</f>
        <v>#REF!</v>
      </c>
      <c r="AV801" s="219" t="e">
        <f>IF(ISBLANK(#REF!),"",#REF!)</f>
        <v>#REF!</v>
      </c>
      <c r="AW801" s="219" t="e">
        <f>IF(ISBLANK(#REF!),"",#REF!)</f>
        <v>#REF!</v>
      </c>
      <c r="AX801" s="219" t="e">
        <f>IF(ISBLANK(#REF!),"",#REF!)</f>
        <v>#REF!</v>
      </c>
      <c r="AY801" s="226" t="e">
        <f>IF(ISBLANK(#REF!),"",#REF!)</f>
        <v>#REF!</v>
      </c>
      <c r="AZ801" s="219" t="e">
        <f>IF(ISBLANK(#REF!),"",#REF!)</f>
        <v>#REF!</v>
      </c>
      <c r="BA801" s="219" t="e">
        <f>IF(ISBLANK(#REF!),"",#REF!)</f>
        <v>#REF!</v>
      </c>
      <c r="BB801" s="219" t="e">
        <f>IF(ISBLANK(#REF!),"",#REF!)</f>
        <v>#REF!</v>
      </c>
      <c r="BC801" s="219" t="e">
        <f>IF(ISBLANK(#REF!),"",#REF!)</f>
        <v>#REF!</v>
      </c>
      <c r="BD801" s="219" t="e">
        <f>IF(ISBLANK(#REF!),"",#REF!)</f>
        <v>#REF!</v>
      </c>
      <c r="BE801" s="219" t="e">
        <f>IF(ISBLANK(#REF!),"",#REF!)</f>
        <v>#REF!</v>
      </c>
      <c r="BF801" s="219" t="e">
        <f>IF(ISBLANK(#REF!),"",#REF!)</f>
        <v>#REF!</v>
      </c>
      <c r="BG801" s="219" t="e">
        <f>IF(ISBLANK(#REF!),"",#REF!)</f>
        <v>#REF!</v>
      </c>
      <c r="BH801" s="219" t="e">
        <f>IF(ISBLANK(#REF!),"",#REF!)</f>
        <v>#REF!</v>
      </c>
      <c r="BI801" s="219" t="e">
        <f>IF(ISBLANK(#REF!),"",#REF!)</f>
        <v>#REF!</v>
      </c>
      <c r="BJ801" s="219" t="e">
        <f>IF(ISBLANK(#REF!),"",#REF!)</f>
        <v>#REF!</v>
      </c>
      <c r="BK801" s="219" t="e">
        <f>IF(ISBLANK(#REF!),"",#REF!)</f>
        <v>#REF!</v>
      </c>
      <c r="BL801" s="219" t="e">
        <f>IF(ISBLANK(#REF!),"",#REF!)</f>
        <v>#REF!</v>
      </c>
      <c r="BM801" s="219" t="e">
        <f>IF(ISBLANK(#REF!),"",#REF!)</f>
        <v>#REF!</v>
      </c>
      <c r="BN801" s="219" t="e">
        <f>IF(ISBLANK(#REF!),"",#REF!)</f>
        <v>#REF!</v>
      </c>
      <c r="BO801" s="227" t="e">
        <f t="shared" si="217"/>
        <v>#REF!</v>
      </c>
      <c r="BP801" s="228" t="str">
        <f t="shared" si="220"/>
        <v/>
      </c>
      <c r="BQ801" s="229" t="str">
        <f t="shared" si="204"/>
        <v/>
      </c>
      <c r="BR801" s="228" t="e">
        <f t="shared" si="218"/>
        <v>#REF!</v>
      </c>
      <c r="BS801" s="230" t="e">
        <f t="shared" si="219"/>
        <v>#REF!</v>
      </c>
    </row>
    <row r="802" spans="1:71">
      <c r="A802" s="213" t="e">
        <f>IF(ISBLANK(#REF!),"",#REF!)</f>
        <v>#REF!</v>
      </c>
      <c r="B802" s="214" t="e">
        <f>IF(ISBLANK(#REF!),"",#REF!)</f>
        <v>#REF!</v>
      </c>
      <c r="C802" s="214" t="e">
        <f>IF(ISBLANK(#REF!),"",#REF!)</f>
        <v>#REF!</v>
      </c>
      <c r="D802" s="214" t="e">
        <f>IF(ISBLANK(#REF!),"",#REF!)</f>
        <v>#REF!</v>
      </c>
      <c r="E802" s="214" t="e">
        <f>IF(ISBLANK(#REF!),"",#REF!)</f>
        <v>#REF!</v>
      </c>
      <c r="F802" s="214" t="e">
        <f>IF(ISBLANK(#REF!),"",#REF!)</f>
        <v>#REF!</v>
      </c>
      <c r="G802" s="214" t="e">
        <f>IF(ISBLANK(#REF!),"",#REF!)</f>
        <v>#REF!</v>
      </c>
      <c r="H802" s="215" t="e">
        <f>IF(ISBLANK(#REF!),"",#REF!)</f>
        <v>#REF!</v>
      </c>
      <c r="I802" s="214" t="e">
        <f>IF(ISBLANK(#REF!),"",#REF!)</f>
        <v>#REF!</v>
      </c>
      <c r="J802" s="216" t="e">
        <f>IF(ISBLANK(#REF!),"",#REF!)</f>
        <v>#REF!</v>
      </c>
      <c r="K802" s="217" t="e">
        <f>IF(ISBLANK(#REF!),"",#REF!)</f>
        <v>#REF!</v>
      </c>
      <c r="L802" s="217" t="e">
        <f>IF(ISBLANK(#REF!),"",#REF!)</f>
        <v>#REF!</v>
      </c>
      <c r="M802" s="218" t="e">
        <f>IF(ISBLANK(#REF!),"",#REF!)</f>
        <v>#REF!</v>
      </c>
      <c r="N802" s="218" t="e">
        <f>IF(ISBLANK(#REF!),"",#REF!)</f>
        <v>#REF!</v>
      </c>
      <c r="O802" s="220" t="str">
        <f>IFERROR(VLOOKUP(_xlfn.CONCAT('Team Roster - Final'!$A802," : ",'Team Roster - Final'!$BM802),'Rate Calculations'!$C$4:$G$1100,5,FALSE),"")</f>
        <v/>
      </c>
      <c r="P802" s="225">
        <f>IF(ISBLANK('Rate Calculations'!$H804),"",'Rate Calculations'!$H804)</f>
        <v>1.7500000000000002E-2</v>
      </c>
      <c r="Q802" s="220" t="str">
        <f t="shared" si="205"/>
        <v/>
      </c>
      <c r="R802" s="221">
        <f>IF(ISBLANK('Rate Calculations'!$J804),"",'Rate Calculations'!$J804)</f>
        <v>3.5000000000000003E-2</v>
      </c>
      <c r="S802" s="220" t="str">
        <f t="shared" si="206"/>
        <v/>
      </c>
      <c r="T802" s="225" t="str">
        <f>IFERROR(VLOOKUP(_xlfn.CONCAT('Team Roster - Final'!$A802," : ",'Team Roster - Final'!$BM802),'Rate Calculations'!$C$4:$S$1100,10,FALSE),"")</f>
        <v/>
      </c>
      <c r="U802" s="225" t="str">
        <f>IFERROR(VLOOKUP(_xlfn.CONCAT('Team Roster - Final'!$A802," : ",'Team Roster - Final'!$BM802),'Rate Calculations'!$C$4:$S$1100,11,FALSE),"")</f>
        <v/>
      </c>
      <c r="V802" s="222" t="str">
        <f t="shared" si="207"/>
        <v/>
      </c>
      <c r="W802" s="222" t="str">
        <f t="shared" si="208"/>
        <v/>
      </c>
      <c r="X802" s="223" t="str">
        <f>IFERROR(VLOOKUP(_xlfn.CONCAT('Team Roster - Final'!$A802," : ",'Team Roster - Final'!$BM802),'Rate Calculations'!$C$4:$S$1100,14,FALSE),"")</f>
        <v/>
      </c>
      <c r="Y802" s="222" t="str">
        <f t="shared" si="209"/>
        <v/>
      </c>
      <c r="Z802" s="222" t="str">
        <f t="shared" si="210"/>
        <v/>
      </c>
      <c r="AA802" s="224" t="str">
        <f>IFERROR(IF(#REF!="Yes",$Y802, $Y802+$Q802*0.5),"")</f>
        <v/>
      </c>
      <c r="AB802" s="224" t="str">
        <f>IFERROR(IF(#REF!="Yes",$Z802, $Z802+$S802*0.5),"")</f>
        <v/>
      </c>
      <c r="AC802" s="220" t="str">
        <f>IFERROR(VLOOKUP(_xlfn.CONCAT('Team Roster - Final'!$A802," : ",'Team Roster - Final'!$BM802),'Rate Calculations'!$C$4:$U$1100,19,FALSE),"")</f>
        <v/>
      </c>
      <c r="AD802" s="220" t="str">
        <f t="shared" si="211"/>
        <v/>
      </c>
      <c r="AE802" s="220" t="str">
        <f t="shared" si="212"/>
        <v/>
      </c>
      <c r="AF802" s="225" t="str">
        <f>IFERROR(VLOOKUP(_xlfn.CONCAT('Team Roster - Final'!$A802," : ",'Team Roster - Final'!$BM802),'Rate Calculations'!$C$4:$AB$1100,22,FALSE),"")</f>
        <v/>
      </c>
      <c r="AG802" s="225" t="str">
        <f>IFERROR(VLOOKUP(_xlfn.CONCAT('Team Roster - Final'!$A802," : ",'Team Roster - Final'!$BM802),'Rate Calculations'!$C$4:$AB$1100,23,FALSE),"")</f>
        <v/>
      </c>
      <c r="AH802" s="222" t="str">
        <f t="shared" si="213"/>
        <v/>
      </c>
      <c r="AI802" s="222" t="str">
        <f t="shared" si="214"/>
        <v/>
      </c>
      <c r="AJ802" s="223" t="str">
        <f>Table1[[#This Row],[Home Office
Net Fee %]]</f>
        <v/>
      </c>
      <c r="AK802" s="222" t="str">
        <f t="shared" si="215"/>
        <v/>
      </c>
      <c r="AL802" s="222" t="str">
        <f t="shared" si="216"/>
        <v/>
      </c>
      <c r="AM802" s="215" t="str">
        <f>IFERROR(IF(#REF!="Yes",$AK802,($AK802+$AD802*0.5)),"")</f>
        <v/>
      </c>
      <c r="AN802" s="215" t="str">
        <f>IFERROR(IF(#REF!="Yes",$AL802,($AL802+$AE802*0.5)),"")</f>
        <v/>
      </c>
      <c r="AO802" s="374" t="str">
        <f>IF(ISBLANK('Team Roster Proposed - FBR'!Q803),"",'Team Roster Proposed - FBR'!Q803)</f>
        <v/>
      </c>
      <c r="AP802" s="226" t="e">
        <f>IF(ISBLANK(#REF!),"",#REF!)</f>
        <v>#REF!</v>
      </c>
      <c r="AQ802" s="226" t="e">
        <f>IF(ISBLANK(#REF!),"",#REF!)</f>
        <v>#REF!</v>
      </c>
      <c r="AR802" s="226" t="e">
        <f>IF(ISBLANK(#REF!),"",#REF!)</f>
        <v>#REF!</v>
      </c>
      <c r="AS802" s="219" t="e">
        <f>IF(ISBLANK(#REF!),"",#REF!)</f>
        <v>#REF!</v>
      </c>
      <c r="AT802" s="219" t="e">
        <f>IF(ISBLANK(#REF!),"",#REF!)</f>
        <v>#REF!</v>
      </c>
      <c r="AU802" s="219" t="e">
        <f>IF(ISBLANK(#REF!),"",#REF!)</f>
        <v>#REF!</v>
      </c>
      <c r="AV802" s="219" t="e">
        <f>IF(ISBLANK(#REF!),"",#REF!)</f>
        <v>#REF!</v>
      </c>
      <c r="AW802" s="219" t="e">
        <f>IF(ISBLANK(#REF!),"",#REF!)</f>
        <v>#REF!</v>
      </c>
      <c r="AX802" s="219" t="e">
        <f>IF(ISBLANK(#REF!),"",#REF!)</f>
        <v>#REF!</v>
      </c>
      <c r="AY802" s="226" t="e">
        <f>IF(ISBLANK(#REF!),"",#REF!)</f>
        <v>#REF!</v>
      </c>
      <c r="AZ802" s="219" t="e">
        <f>IF(ISBLANK(#REF!),"",#REF!)</f>
        <v>#REF!</v>
      </c>
      <c r="BA802" s="219" t="e">
        <f>IF(ISBLANK(#REF!),"",#REF!)</f>
        <v>#REF!</v>
      </c>
      <c r="BB802" s="219" t="e">
        <f>IF(ISBLANK(#REF!),"",#REF!)</f>
        <v>#REF!</v>
      </c>
      <c r="BC802" s="219" t="e">
        <f>IF(ISBLANK(#REF!),"",#REF!)</f>
        <v>#REF!</v>
      </c>
      <c r="BD802" s="219" t="e">
        <f>IF(ISBLANK(#REF!),"",#REF!)</f>
        <v>#REF!</v>
      </c>
      <c r="BE802" s="219" t="e">
        <f>IF(ISBLANK(#REF!),"",#REF!)</f>
        <v>#REF!</v>
      </c>
      <c r="BF802" s="219" t="e">
        <f>IF(ISBLANK(#REF!),"",#REF!)</f>
        <v>#REF!</v>
      </c>
      <c r="BG802" s="219" t="e">
        <f>IF(ISBLANK(#REF!),"",#REF!)</f>
        <v>#REF!</v>
      </c>
      <c r="BH802" s="219" t="e">
        <f>IF(ISBLANK(#REF!),"",#REF!)</f>
        <v>#REF!</v>
      </c>
      <c r="BI802" s="219" t="e">
        <f>IF(ISBLANK(#REF!),"",#REF!)</f>
        <v>#REF!</v>
      </c>
      <c r="BJ802" s="219" t="e">
        <f>IF(ISBLANK(#REF!),"",#REF!)</f>
        <v>#REF!</v>
      </c>
      <c r="BK802" s="219" t="e">
        <f>IF(ISBLANK(#REF!),"",#REF!)</f>
        <v>#REF!</v>
      </c>
      <c r="BL802" s="219" t="e">
        <f>IF(ISBLANK(#REF!),"",#REF!)</f>
        <v>#REF!</v>
      </c>
      <c r="BM802" s="219" t="e">
        <f>IF(ISBLANK(#REF!),"",#REF!)</f>
        <v>#REF!</v>
      </c>
      <c r="BN802" s="219" t="e">
        <f>IF(ISBLANK(#REF!),"",#REF!)</f>
        <v>#REF!</v>
      </c>
      <c r="BO802" s="227" t="e">
        <f t="shared" si="217"/>
        <v>#REF!</v>
      </c>
      <c r="BP802" s="228" t="str">
        <f t="shared" si="220"/>
        <v/>
      </c>
      <c r="BQ802" s="229" t="str">
        <f t="shared" si="204"/>
        <v/>
      </c>
      <c r="BR802" s="228" t="e">
        <f t="shared" si="218"/>
        <v>#REF!</v>
      </c>
      <c r="BS802" s="230" t="e">
        <f t="shared" si="219"/>
        <v>#REF!</v>
      </c>
    </row>
    <row r="803" spans="1:71">
      <c r="A803" s="213" t="e">
        <f>IF(ISBLANK(#REF!),"",#REF!)</f>
        <v>#REF!</v>
      </c>
      <c r="B803" s="214" t="e">
        <f>IF(ISBLANK(#REF!),"",#REF!)</f>
        <v>#REF!</v>
      </c>
      <c r="C803" s="214" t="e">
        <f>IF(ISBLANK(#REF!),"",#REF!)</f>
        <v>#REF!</v>
      </c>
      <c r="D803" s="214" t="e">
        <f>IF(ISBLANK(#REF!),"",#REF!)</f>
        <v>#REF!</v>
      </c>
      <c r="E803" s="214" t="e">
        <f>IF(ISBLANK(#REF!),"",#REF!)</f>
        <v>#REF!</v>
      </c>
      <c r="F803" s="214" t="e">
        <f>IF(ISBLANK(#REF!),"",#REF!)</f>
        <v>#REF!</v>
      </c>
      <c r="G803" s="214" t="e">
        <f>IF(ISBLANK(#REF!),"",#REF!)</f>
        <v>#REF!</v>
      </c>
      <c r="H803" s="215" t="e">
        <f>IF(ISBLANK(#REF!),"",#REF!)</f>
        <v>#REF!</v>
      </c>
      <c r="I803" s="214" t="e">
        <f>IF(ISBLANK(#REF!),"",#REF!)</f>
        <v>#REF!</v>
      </c>
      <c r="J803" s="216" t="e">
        <f>IF(ISBLANK(#REF!),"",#REF!)</f>
        <v>#REF!</v>
      </c>
      <c r="K803" s="217" t="e">
        <f>IF(ISBLANK(#REF!),"",#REF!)</f>
        <v>#REF!</v>
      </c>
      <c r="L803" s="217" t="e">
        <f>IF(ISBLANK(#REF!),"",#REF!)</f>
        <v>#REF!</v>
      </c>
      <c r="M803" s="218" t="e">
        <f>IF(ISBLANK(#REF!),"",#REF!)</f>
        <v>#REF!</v>
      </c>
      <c r="N803" s="218" t="e">
        <f>IF(ISBLANK(#REF!),"",#REF!)</f>
        <v>#REF!</v>
      </c>
      <c r="O803" s="220" t="str">
        <f>IFERROR(VLOOKUP(_xlfn.CONCAT('Team Roster - Final'!$A803," : ",'Team Roster - Final'!$BM803),'Rate Calculations'!$C$4:$G$1100,5,FALSE),"")</f>
        <v/>
      </c>
      <c r="P803" s="225">
        <f>IF(ISBLANK('Rate Calculations'!$H805),"",'Rate Calculations'!$H805)</f>
        <v>1.7500000000000002E-2</v>
      </c>
      <c r="Q803" s="220" t="str">
        <f t="shared" si="205"/>
        <v/>
      </c>
      <c r="R803" s="221">
        <f>IF(ISBLANK('Rate Calculations'!$J805),"",'Rate Calculations'!$J805)</f>
        <v>3.5000000000000003E-2</v>
      </c>
      <c r="S803" s="220" t="str">
        <f t="shared" si="206"/>
        <v/>
      </c>
      <c r="T803" s="225" t="str">
        <f>IFERROR(VLOOKUP(_xlfn.CONCAT('Team Roster - Final'!$A803," : ",'Team Roster - Final'!$BM803),'Rate Calculations'!$C$4:$S$1100,10,FALSE),"")</f>
        <v/>
      </c>
      <c r="U803" s="225" t="str">
        <f>IFERROR(VLOOKUP(_xlfn.CONCAT('Team Roster - Final'!$A803," : ",'Team Roster - Final'!$BM803),'Rate Calculations'!$C$4:$S$1100,11,FALSE),"")</f>
        <v/>
      </c>
      <c r="V803" s="222" t="str">
        <f t="shared" si="207"/>
        <v/>
      </c>
      <c r="W803" s="222" t="str">
        <f t="shared" si="208"/>
        <v/>
      </c>
      <c r="X803" s="223" t="str">
        <f>IFERROR(VLOOKUP(_xlfn.CONCAT('Team Roster - Final'!$A803," : ",'Team Roster - Final'!$BM803),'Rate Calculations'!$C$4:$S$1100,14,FALSE),"")</f>
        <v/>
      </c>
      <c r="Y803" s="222" t="str">
        <f t="shared" si="209"/>
        <v/>
      </c>
      <c r="Z803" s="222" t="str">
        <f t="shared" si="210"/>
        <v/>
      </c>
      <c r="AA803" s="224" t="str">
        <f>IFERROR(IF(#REF!="Yes",$Y803, $Y803+$Q803*0.5),"")</f>
        <v/>
      </c>
      <c r="AB803" s="224" t="str">
        <f>IFERROR(IF(#REF!="Yes",$Z803, $Z803+$S803*0.5),"")</f>
        <v/>
      </c>
      <c r="AC803" s="220" t="str">
        <f>IFERROR(VLOOKUP(_xlfn.CONCAT('Team Roster - Final'!$A803," : ",'Team Roster - Final'!$BM803),'Rate Calculations'!$C$4:$U$1100,19,FALSE),"")</f>
        <v/>
      </c>
      <c r="AD803" s="220" t="str">
        <f t="shared" si="211"/>
        <v/>
      </c>
      <c r="AE803" s="220" t="str">
        <f t="shared" si="212"/>
        <v/>
      </c>
      <c r="AF803" s="225" t="str">
        <f>IFERROR(VLOOKUP(_xlfn.CONCAT('Team Roster - Final'!$A803," : ",'Team Roster - Final'!$BM803),'Rate Calculations'!$C$4:$AB$1100,22,FALSE),"")</f>
        <v/>
      </c>
      <c r="AG803" s="225" t="str">
        <f>IFERROR(VLOOKUP(_xlfn.CONCAT('Team Roster - Final'!$A803," : ",'Team Roster - Final'!$BM803),'Rate Calculations'!$C$4:$AB$1100,23,FALSE),"")</f>
        <v/>
      </c>
      <c r="AH803" s="222" t="str">
        <f t="shared" si="213"/>
        <v/>
      </c>
      <c r="AI803" s="222" t="str">
        <f t="shared" si="214"/>
        <v/>
      </c>
      <c r="AJ803" s="223" t="str">
        <f>Table1[[#This Row],[Home Office
Net Fee %]]</f>
        <v/>
      </c>
      <c r="AK803" s="222" t="str">
        <f t="shared" si="215"/>
        <v/>
      </c>
      <c r="AL803" s="222" t="str">
        <f t="shared" si="216"/>
        <v/>
      </c>
      <c r="AM803" s="215" t="str">
        <f>IFERROR(IF(#REF!="Yes",$AK803,($AK803+$AD803*0.5)),"")</f>
        <v/>
      </c>
      <c r="AN803" s="215" t="str">
        <f>IFERROR(IF(#REF!="Yes",$AL803,($AL803+$AE803*0.5)),"")</f>
        <v/>
      </c>
      <c r="AO803" s="374" t="str">
        <f>IF(ISBLANK('Team Roster Proposed - FBR'!Q804),"",'Team Roster Proposed - FBR'!Q804)</f>
        <v/>
      </c>
      <c r="AP803" s="226" t="e">
        <f>IF(ISBLANK(#REF!),"",#REF!)</f>
        <v>#REF!</v>
      </c>
      <c r="AQ803" s="226" t="e">
        <f>IF(ISBLANK(#REF!),"",#REF!)</f>
        <v>#REF!</v>
      </c>
      <c r="AR803" s="226" t="e">
        <f>IF(ISBLANK(#REF!),"",#REF!)</f>
        <v>#REF!</v>
      </c>
      <c r="AS803" s="219" t="e">
        <f>IF(ISBLANK(#REF!),"",#REF!)</f>
        <v>#REF!</v>
      </c>
      <c r="AT803" s="219" t="e">
        <f>IF(ISBLANK(#REF!),"",#REF!)</f>
        <v>#REF!</v>
      </c>
      <c r="AU803" s="219" t="e">
        <f>IF(ISBLANK(#REF!),"",#REF!)</f>
        <v>#REF!</v>
      </c>
      <c r="AV803" s="219" t="e">
        <f>IF(ISBLANK(#REF!),"",#REF!)</f>
        <v>#REF!</v>
      </c>
      <c r="AW803" s="219" t="e">
        <f>IF(ISBLANK(#REF!),"",#REF!)</f>
        <v>#REF!</v>
      </c>
      <c r="AX803" s="219" t="e">
        <f>IF(ISBLANK(#REF!),"",#REF!)</f>
        <v>#REF!</v>
      </c>
      <c r="AY803" s="226" t="e">
        <f>IF(ISBLANK(#REF!),"",#REF!)</f>
        <v>#REF!</v>
      </c>
      <c r="AZ803" s="219" t="e">
        <f>IF(ISBLANK(#REF!),"",#REF!)</f>
        <v>#REF!</v>
      </c>
      <c r="BA803" s="219" t="e">
        <f>IF(ISBLANK(#REF!),"",#REF!)</f>
        <v>#REF!</v>
      </c>
      <c r="BB803" s="219" t="e">
        <f>IF(ISBLANK(#REF!),"",#REF!)</f>
        <v>#REF!</v>
      </c>
      <c r="BC803" s="219" t="e">
        <f>IF(ISBLANK(#REF!),"",#REF!)</f>
        <v>#REF!</v>
      </c>
      <c r="BD803" s="219" t="e">
        <f>IF(ISBLANK(#REF!),"",#REF!)</f>
        <v>#REF!</v>
      </c>
      <c r="BE803" s="219" t="e">
        <f>IF(ISBLANK(#REF!),"",#REF!)</f>
        <v>#REF!</v>
      </c>
      <c r="BF803" s="219" t="e">
        <f>IF(ISBLANK(#REF!),"",#REF!)</f>
        <v>#REF!</v>
      </c>
      <c r="BG803" s="219" t="e">
        <f>IF(ISBLANK(#REF!),"",#REF!)</f>
        <v>#REF!</v>
      </c>
      <c r="BH803" s="219" t="e">
        <f>IF(ISBLANK(#REF!),"",#REF!)</f>
        <v>#REF!</v>
      </c>
      <c r="BI803" s="219" t="e">
        <f>IF(ISBLANK(#REF!),"",#REF!)</f>
        <v>#REF!</v>
      </c>
      <c r="BJ803" s="219" t="e">
        <f>IF(ISBLANK(#REF!),"",#REF!)</f>
        <v>#REF!</v>
      </c>
      <c r="BK803" s="219" t="e">
        <f>IF(ISBLANK(#REF!),"",#REF!)</f>
        <v>#REF!</v>
      </c>
      <c r="BL803" s="219" t="e">
        <f>IF(ISBLANK(#REF!),"",#REF!)</f>
        <v>#REF!</v>
      </c>
      <c r="BM803" s="219" t="e">
        <f>IF(ISBLANK(#REF!),"",#REF!)</f>
        <v>#REF!</v>
      </c>
      <c r="BN803" s="219" t="e">
        <f>IF(ISBLANK(#REF!),"",#REF!)</f>
        <v>#REF!</v>
      </c>
      <c r="BO803" s="227" t="e">
        <f t="shared" si="217"/>
        <v>#REF!</v>
      </c>
      <c r="BP803" s="228" t="str">
        <f t="shared" si="220"/>
        <v/>
      </c>
      <c r="BQ803" s="229" t="str">
        <f t="shared" si="204"/>
        <v/>
      </c>
      <c r="BR803" s="228" t="e">
        <f t="shared" si="218"/>
        <v>#REF!</v>
      </c>
      <c r="BS803" s="230" t="e">
        <f t="shared" si="219"/>
        <v>#REF!</v>
      </c>
    </row>
    <row r="804" spans="1:71">
      <c r="A804" s="213" t="e">
        <f>IF(ISBLANK(#REF!),"",#REF!)</f>
        <v>#REF!</v>
      </c>
      <c r="B804" s="214" t="e">
        <f>IF(ISBLANK(#REF!),"",#REF!)</f>
        <v>#REF!</v>
      </c>
      <c r="C804" s="214" t="e">
        <f>IF(ISBLANK(#REF!),"",#REF!)</f>
        <v>#REF!</v>
      </c>
      <c r="D804" s="214" t="e">
        <f>IF(ISBLANK(#REF!),"",#REF!)</f>
        <v>#REF!</v>
      </c>
      <c r="E804" s="214" t="e">
        <f>IF(ISBLANK(#REF!),"",#REF!)</f>
        <v>#REF!</v>
      </c>
      <c r="F804" s="214" t="e">
        <f>IF(ISBLANK(#REF!),"",#REF!)</f>
        <v>#REF!</v>
      </c>
      <c r="G804" s="214" t="e">
        <f>IF(ISBLANK(#REF!),"",#REF!)</f>
        <v>#REF!</v>
      </c>
      <c r="H804" s="215" t="e">
        <f>IF(ISBLANK(#REF!),"",#REF!)</f>
        <v>#REF!</v>
      </c>
      <c r="I804" s="214" t="e">
        <f>IF(ISBLANK(#REF!),"",#REF!)</f>
        <v>#REF!</v>
      </c>
      <c r="J804" s="216" t="e">
        <f>IF(ISBLANK(#REF!),"",#REF!)</f>
        <v>#REF!</v>
      </c>
      <c r="K804" s="217" t="e">
        <f>IF(ISBLANK(#REF!),"",#REF!)</f>
        <v>#REF!</v>
      </c>
      <c r="L804" s="217" t="e">
        <f>IF(ISBLANK(#REF!),"",#REF!)</f>
        <v>#REF!</v>
      </c>
      <c r="M804" s="218" t="e">
        <f>IF(ISBLANK(#REF!),"",#REF!)</f>
        <v>#REF!</v>
      </c>
      <c r="N804" s="218" t="e">
        <f>IF(ISBLANK(#REF!),"",#REF!)</f>
        <v>#REF!</v>
      </c>
      <c r="O804" s="220" t="str">
        <f>IFERROR(VLOOKUP(_xlfn.CONCAT('Team Roster - Final'!$A804," : ",'Team Roster - Final'!$BM804),'Rate Calculations'!$C$4:$G$1100,5,FALSE),"")</f>
        <v/>
      </c>
      <c r="P804" s="225">
        <f>IF(ISBLANK('Rate Calculations'!$H806),"",'Rate Calculations'!$H806)</f>
        <v>1.7500000000000002E-2</v>
      </c>
      <c r="Q804" s="220" t="str">
        <f t="shared" si="205"/>
        <v/>
      </c>
      <c r="R804" s="221">
        <f>IF(ISBLANK('Rate Calculations'!$J806),"",'Rate Calculations'!$J806)</f>
        <v>3.5000000000000003E-2</v>
      </c>
      <c r="S804" s="220" t="str">
        <f t="shared" si="206"/>
        <v/>
      </c>
      <c r="T804" s="225" t="str">
        <f>IFERROR(VLOOKUP(_xlfn.CONCAT('Team Roster - Final'!$A804," : ",'Team Roster - Final'!$BM804),'Rate Calculations'!$C$4:$S$1100,10,FALSE),"")</f>
        <v/>
      </c>
      <c r="U804" s="225" t="str">
        <f>IFERROR(VLOOKUP(_xlfn.CONCAT('Team Roster - Final'!$A804," : ",'Team Roster - Final'!$BM804),'Rate Calculations'!$C$4:$S$1100,11,FALSE),"")</f>
        <v/>
      </c>
      <c r="V804" s="222" t="str">
        <f t="shared" si="207"/>
        <v/>
      </c>
      <c r="W804" s="222" t="str">
        <f t="shared" si="208"/>
        <v/>
      </c>
      <c r="X804" s="223" t="str">
        <f>IFERROR(VLOOKUP(_xlfn.CONCAT('Team Roster - Final'!$A804," : ",'Team Roster - Final'!$BM804),'Rate Calculations'!$C$4:$S$1100,14,FALSE),"")</f>
        <v/>
      </c>
      <c r="Y804" s="222" t="str">
        <f t="shared" si="209"/>
        <v/>
      </c>
      <c r="Z804" s="222" t="str">
        <f t="shared" si="210"/>
        <v/>
      </c>
      <c r="AA804" s="224" t="str">
        <f>IFERROR(IF(#REF!="Yes",$Y804, $Y804+$Q804*0.5),"")</f>
        <v/>
      </c>
      <c r="AB804" s="224" t="str">
        <f>IFERROR(IF(#REF!="Yes",$Z804, $Z804+$S804*0.5),"")</f>
        <v/>
      </c>
      <c r="AC804" s="220" t="str">
        <f>IFERROR(VLOOKUP(_xlfn.CONCAT('Team Roster - Final'!$A804," : ",'Team Roster - Final'!$BM804),'Rate Calculations'!$C$4:$U$1100,19,FALSE),"")</f>
        <v/>
      </c>
      <c r="AD804" s="220" t="str">
        <f t="shared" si="211"/>
        <v/>
      </c>
      <c r="AE804" s="220" t="str">
        <f t="shared" si="212"/>
        <v/>
      </c>
      <c r="AF804" s="225" t="str">
        <f>IFERROR(VLOOKUP(_xlfn.CONCAT('Team Roster - Final'!$A804," : ",'Team Roster - Final'!$BM804),'Rate Calculations'!$C$4:$AB$1100,22,FALSE),"")</f>
        <v/>
      </c>
      <c r="AG804" s="225" t="str">
        <f>IFERROR(VLOOKUP(_xlfn.CONCAT('Team Roster - Final'!$A804," : ",'Team Roster - Final'!$BM804),'Rate Calculations'!$C$4:$AB$1100,23,FALSE),"")</f>
        <v/>
      </c>
      <c r="AH804" s="222" t="str">
        <f t="shared" si="213"/>
        <v/>
      </c>
      <c r="AI804" s="222" t="str">
        <f t="shared" si="214"/>
        <v/>
      </c>
      <c r="AJ804" s="223" t="str">
        <f>Table1[[#This Row],[Home Office
Net Fee %]]</f>
        <v/>
      </c>
      <c r="AK804" s="222" t="str">
        <f t="shared" si="215"/>
        <v/>
      </c>
      <c r="AL804" s="222" t="str">
        <f t="shared" si="216"/>
        <v/>
      </c>
      <c r="AM804" s="215" t="str">
        <f>IFERROR(IF(#REF!="Yes",$AK804,($AK804+$AD804*0.5)),"")</f>
        <v/>
      </c>
      <c r="AN804" s="215" t="str">
        <f>IFERROR(IF(#REF!="Yes",$AL804,($AL804+$AE804*0.5)),"")</f>
        <v/>
      </c>
      <c r="AO804" s="374" t="str">
        <f>IF(ISBLANK('Team Roster Proposed - FBR'!Q805),"",'Team Roster Proposed - FBR'!Q805)</f>
        <v/>
      </c>
      <c r="AP804" s="226" t="e">
        <f>IF(ISBLANK(#REF!),"",#REF!)</f>
        <v>#REF!</v>
      </c>
      <c r="AQ804" s="226" t="e">
        <f>IF(ISBLANK(#REF!),"",#REF!)</f>
        <v>#REF!</v>
      </c>
      <c r="AR804" s="226" t="e">
        <f>IF(ISBLANK(#REF!),"",#REF!)</f>
        <v>#REF!</v>
      </c>
      <c r="AS804" s="219" t="e">
        <f>IF(ISBLANK(#REF!),"",#REF!)</f>
        <v>#REF!</v>
      </c>
      <c r="AT804" s="219" t="e">
        <f>IF(ISBLANK(#REF!),"",#REF!)</f>
        <v>#REF!</v>
      </c>
      <c r="AU804" s="219" t="e">
        <f>IF(ISBLANK(#REF!),"",#REF!)</f>
        <v>#REF!</v>
      </c>
      <c r="AV804" s="219" t="e">
        <f>IF(ISBLANK(#REF!),"",#REF!)</f>
        <v>#REF!</v>
      </c>
      <c r="AW804" s="219" t="e">
        <f>IF(ISBLANK(#REF!),"",#REF!)</f>
        <v>#REF!</v>
      </c>
      <c r="AX804" s="219" t="e">
        <f>IF(ISBLANK(#REF!),"",#REF!)</f>
        <v>#REF!</v>
      </c>
      <c r="AY804" s="226" t="e">
        <f>IF(ISBLANK(#REF!),"",#REF!)</f>
        <v>#REF!</v>
      </c>
      <c r="AZ804" s="219" t="e">
        <f>IF(ISBLANK(#REF!),"",#REF!)</f>
        <v>#REF!</v>
      </c>
      <c r="BA804" s="219" t="e">
        <f>IF(ISBLANK(#REF!),"",#REF!)</f>
        <v>#REF!</v>
      </c>
      <c r="BB804" s="219" t="e">
        <f>IF(ISBLANK(#REF!),"",#REF!)</f>
        <v>#REF!</v>
      </c>
      <c r="BC804" s="219" t="e">
        <f>IF(ISBLANK(#REF!),"",#REF!)</f>
        <v>#REF!</v>
      </c>
      <c r="BD804" s="219" t="e">
        <f>IF(ISBLANK(#REF!),"",#REF!)</f>
        <v>#REF!</v>
      </c>
      <c r="BE804" s="219" t="e">
        <f>IF(ISBLANK(#REF!),"",#REF!)</f>
        <v>#REF!</v>
      </c>
      <c r="BF804" s="219" t="e">
        <f>IF(ISBLANK(#REF!),"",#REF!)</f>
        <v>#REF!</v>
      </c>
      <c r="BG804" s="219" t="e">
        <f>IF(ISBLANK(#REF!),"",#REF!)</f>
        <v>#REF!</v>
      </c>
      <c r="BH804" s="219" t="e">
        <f>IF(ISBLANK(#REF!),"",#REF!)</f>
        <v>#REF!</v>
      </c>
      <c r="BI804" s="219" t="e">
        <f>IF(ISBLANK(#REF!),"",#REF!)</f>
        <v>#REF!</v>
      </c>
      <c r="BJ804" s="219" t="e">
        <f>IF(ISBLANK(#REF!),"",#REF!)</f>
        <v>#REF!</v>
      </c>
      <c r="BK804" s="219" t="e">
        <f>IF(ISBLANK(#REF!),"",#REF!)</f>
        <v>#REF!</v>
      </c>
      <c r="BL804" s="219" t="e">
        <f>IF(ISBLANK(#REF!),"",#REF!)</f>
        <v>#REF!</v>
      </c>
      <c r="BM804" s="219" t="e">
        <f>IF(ISBLANK(#REF!),"",#REF!)</f>
        <v>#REF!</v>
      </c>
      <c r="BN804" s="219" t="e">
        <f>IF(ISBLANK(#REF!),"",#REF!)</f>
        <v>#REF!</v>
      </c>
      <c r="BO804" s="227" t="e">
        <f t="shared" si="217"/>
        <v>#REF!</v>
      </c>
      <c r="BP804" s="228" t="str">
        <f t="shared" si="220"/>
        <v/>
      </c>
      <c r="BQ804" s="229" t="str">
        <f t="shared" si="204"/>
        <v/>
      </c>
      <c r="BR804" s="228" t="e">
        <f t="shared" si="218"/>
        <v>#REF!</v>
      </c>
      <c r="BS804" s="230" t="e">
        <f t="shared" si="219"/>
        <v>#REF!</v>
      </c>
    </row>
    <row r="805" spans="1:71">
      <c r="A805" s="213" t="e">
        <f>IF(ISBLANK(#REF!),"",#REF!)</f>
        <v>#REF!</v>
      </c>
      <c r="B805" s="214" t="e">
        <f>IF(ISBLANK(#REF!),"",#REF!)</f>
        <v>#REF!</v>
      </c>
      <c r="C805" s="214" t="e">
        <f>IF(ISBLANK(#REF!),"",#REF!)</f>
        <v>#REF!</v>
      </c>
      <c r="D805" s="214" t="e">
        <f>IF(ISBLANK(#REF!),"",#REF!)</f>
        <v>#REF!</v>
      </c>
      <c r="E805" s="214" t="e">
        <f>IF(ISBLANK(#REF!),"",#REF!)</f>
        <v>#REF!</v>
      </c>
      <c r="F805" s="214" t="e">
        <f>IF(ISBLANK(#REF!),"",#REF!)</f>
        <v>#REF!</v>
      </c>
      <c r="G805" s="214" t="e">
        <f>IF(ISBLANK(#REF!),"",#REF!)</f>
        <v>#REF!</v>
      </c>
      <c r="H805" s="215" t="e">
        <f>IF(ISBLANK(#REF!),"",#REF!)</f>
        <v>#REF!</v>
      </c>
      <c r="I805" s="214" t="e">
        <f>IF(ISBLANK(#REF!),"",#REF!)</f>
        <v>#REF!</v>
      </c>
      <c r="J805" s="216" t="e">
        <f>IF(ISBLANK(#REF!),"",#REF!)</f>
        <v>#REF!</v>
      </c>
      <c r="K805" s="217" t="e">
        <f>IF(ISBLANK(#REF!),"",#REF!)</f>
        <v>#REF!</v>
      </c>
      <c r="L805" s="217" t="e">
        <f>IF(ISBLANK(#REF!),"",#REF!)</f>
        <v>#REF!</v>
      </c>
      <c r="M805" s="218" t="e">
        <f>IF(ISBLANK(#REF!),"",#REF!)</f>
        <v>#REF!</v>
      </c>
      <c r="N805" s="218" t="e">
        <f>IF(ISBLANK(#REF!),"",#REF!)</f>
        <v>#REF!</v>
      </c>
      <c r="O805" s="220" t="str">
        <f>IFERROR(VLOOKUP(_xlfn.CONCAT('Team Roster - Final'!$A805," : ",'Team Roster - Final'!$BM805),'Rate Calculations'!$C$4:$G$1100,5,FALSE),"")</f>
        <v/>
      </c>
      <c r="P805" s="225">
        <f>IF(ISBLANK('Rate Calculations'!$H807),"",'Rate Calculations'!$H807)</f>
        <v>1.7500000000000002E-2</v>
      </c>
      <c r="Q805" s="220" t="str">
        <f t="shared" si="205"/>
        <v/>
      </c>
      <c r="R805" s="221">
        <f>IF(ISBLANK('Rate Calculations'!$J807),"",'Rate Calculations'!$J807)</f>
        <v>3.5000000000000003E-2</v>
      </c>
      <c r="S805" s="220" t="str">
        <f t="shared" si="206"/>
        <v/>
      </c>
      <c r="T805" s="225" t="str">
        <f>IFERROR(VLOOKUP(_xlfn.CONCAT('Team Roster - Final'!$A805," : ",'Team Roster - Final'!$BM805),'Rate Calculations'!$C$4:$S$1100,10,FALSE),"")</f>
        <v/>
      </c>
      <c r="U805" s="225" t="str">
        <f>IFERROR(VLOOKUP(_xlfn.CONCAT('Team Roster - Final'!$A805," : ",'Team Roster - Final'!$BM805),'Rate Calculations'!$C$4:$S$1100,11,FALSE),"")</f>
        <v/>
      </c>
      <c r="V805" s="222" t="str">
        <f t="shared" si="207"/>
        <v/>
      </c>
      <c r="W805" s="222" t="str">
        <f t="shared" si="208"/>
        <v/>
      </c>
      <c r="X805" s="223" t="str">
        <f>IFERROR(VLOOKUP(_xlfn.CONCAT('Team Roster - Final'!$A805," : ",'Team Roster - Final'!$BM805),'Rate Calculations'!$C$4:$S$1100,14,FALSE),"")</f>
        <v/>
      </c>
      <c r="Y805" s="222" t="str">
        <f t="shared" si="209"/>
        <v/>
      </c>
      <c r="Z805" s="222" t="str">
        <f t="shared" si="210"/>
        <v/>
      </c>
      <c r="AA805" s="224" t="str">
        <f>IFERROR(IF(#REF!="Yes",$Y805, $Y805+$Q805*0.5),"")</f>
        <v/>
      </c>
      <c r="AB805" s="224" t="str">
        <f>IFERROR(IF(#REF!="Yes",$Z805, $Z805+$S805*0.5),"")</f>
        <v/>
      </c>
      <c r="AC805" s="220" t="str">
        <f>IFERROR(VLOOKUP(_xlfn.CONCAT('Team Roster - Final'!$A805," : ",'Team Roster - Final'!$BM805),'Rate Calculations'!$C$4:$U$1100,19,FALSE),"")</f>
        <v/>
      </c>
      <c r="AD805" s="220" t="str">
        <f t="shared" si="211"/>
        <v/>
      </c>
      <c r="AE805" s="220" t="str">
        <f t="shared" si="212"/>
        <v/>
      </c>
      <c r="AF805" s="225" t="str">
        <f>IFERROR(VLOOKUP(_xlfn.CONCAT('Team Roster - Final'!$A805," : ",'Team Roster - Final'!$BM805),'Rate Calculations'!$C$4:$AB$1100,22,FALSE),"")</f>
        <v/>
      </c>
      <c r="AG805" s="225" t="str">
        <f>IFERROR(VLOOKUP(_xlfn.CONCAT('Team Roster - Final'!$A805," : ",'Team Roster - Final'!$BM805),'Rate Calculations'!$C$4:$AB$1100,23,FALSE),"")</f>
        <v/>
      </c>
      <c r="AH805" s="222" t="str">
        <f t="shared" si="213"/>
        <v/>
      </c>
      <c r="AI805" s="222" t="str">
        <f t="shared" si="214"/>
        <v/>
      </c>
      <c r="AJ805" s="223" t="str">
        <f>Table1[[#This Row],[Home Office
Net Fee %]]</f>
        <v/>
      </c>
      <c r="AK805" s="222" t="str">
        <f t="shared" si="215"/>
        <v/>
      </c>
      <c r="AL805" s="222" t="str">
        <f t="shared" si="216"/>
        <v/>
      </c>
      <c r="AM805" s="215" t="str">
        <f>IFERROR(IF(#REF!="Yes",$AK805,($AK805+$AD805*0.5)),"")</f>
        <v/>
      </c>
      <c r="AN805" s="215" t="str">
        <f>IFERROR(IF(#REF!="Yes",$AL805,($AL805+$AE805*0.5)),"")</f>
        <v/>
      </c>
      <c r="AO805" s="374" t="str">
        <f>IF(ISBLANK('Team Roster Proposed - FBR'!Q806),"",'Team Roster Proposed - FBR'!Q806)</f>
        <v/>
      </c>
      <c r="AP805" s="226" t="e">
        <f>IF(ISBLANK(#REF!),"",#REF!)</f>
        <v>#REF!</v>
      </c>
      <c r="AQ805" s="226" t="e">
        <f>IF(ISBLANK(#REF!),"",#REF!)</f>
        <v>#REF!</v>
      </c>
      <c r="AR805" s="226" t="e">
        <f>IF(ISBLANK(#REF!),"",#REF!)</f>
        <v>#REF!</v>
      </c>
      <c r="AS805" s="219" t="e">
        <f>IF(ISBLANK(#REF!),"",#REF!)</f>
        <v>#REF!</v>
      </c>
      <c r="AT805" s="219" t="e">
        <f>IF(ISBLANK(#REF!),"",#REF!)</f>
        <v>#REF!</v>
      </c>
      <c r="AU805" s="219" t="e">
        <f>IF(ISBLANK(#REF!),"",#REF!)</f>
        <v>#REF!</v>
      </c>
      <c r="AV805" s="219" t="e">
        <f>IF(ISBLANK(#REF!),"",#REF!)</f>
        <v>#REF!</v>
      </c>
      <c r="AW805" s="219" t="e">
        <f>IF(ISBLANK(#REF!),"",#REF!)</f>
        <v>#REF!</v>
      </c>
      <c r="AX805" s="219" t="e">
        <f>IF(ISBLANK(#REF!),"",#REF!)</f>
        <v>#REF!</v>
      </c>
      <c r="AY805" s="226" t="e">
        <f>IF(ISBLANK(#REF!),"",#REF!)</f>
        <v>#REF!</v>
      </c>
      <c r="AZ805" s="219" t="e">
        <f>IF(ISBLANK(#REF!),"",#REF!)</f>
        <v>#REF!</v>
      </c>
      <c r="BA805" s="219" t="e">
        <f>IF(ISBLANK(#REF!),"",#REF!)</f>
        <v>#REF!</v>
      </c>
      <c r="BB805" s="219" t="e">
        <f>IF(ISBLANK(#REF!),"",#REF!)</f>
        <v>#REF!</v>
      </c>
      <c r="BC805" s="219" t="e">
        <f>IF(ISBLANK(#REF!),"",#REF!)</f>
        <v>#REF!</v>
      </c>
      <c r="BD805" s="219" t="e">
        <f>IF(ISBLANK(#REF!),"",#REF!)</f>
        <v>#REF!</v>
      </c>
      <c r="BE805" s="219" t="e">
        <f>IF(ISBLANK(#REF!),"",#REF!)</f>
        <v>#REF!</v>
      </c>
      <c r="BF805" s="219" t="e">
        <f>IF(ISBLANK(#REF!),"",#REF!)</f>
        <v>#REF!</v>
      </c>
      <c r="BG805" s="219" t="e">
        <f>IF(ISBLANK(#REF!),"",#REF!)</f>
        <v>#REF!</v>
      </c>
      <c r="BH805" s="219" t="e">
        <f>IF(ISBLANK(#REF!),"",#REF!)</f>
        <v>#REF!</v>
      </c>
      <c r="BI805" s="219" t="e">
        <f>IF(ISBLANK(#REF!),"",#REF!)</f>
        <v>#REF!</v>
      </c>
      <c r="BJ805" s="219" t="e">
        <f>IF(ISBLANK(#REF!),"",#REF!)</f>
        <v>#REF!</v>
      </c>
      <c r="BK805" s="219" t="e">
        <f>IF(ISBLANK(#REF!),"",#REF!)</f>
        <v>#REF!</v>
      </c>
      <c r="BL805" s="219" t="e">
        <f>IF(ISBLANK(#REF!),"",#REF!)</f>
        <v>#REF!</v>
      </c>
      <c r="BM805" s="219" t="e">
        <f>IF(ISBLANK(#REF!),"",#REF!)</f>
        <v>#REF!</v>
      </c>
      <c r="BN805" s="219" t="e">
        <f>IF(ISBLANK(#REF!),"",#REF!)</f>
        <v>#REF!</v>
      </c>
      <c r="BO805" s="227" t="e">
        <f t="shared" si="217"/>
        <v>#REF!</v>
      </c>
      <c r="BP805" s="228" t="str">
        <f t="shared" si="220"/>
        <v/>
      </c>
      <c r="BQ805" s="229" t="str">
        <f t="shared" si="204"/>
        <v/>
      </c>
      <c r="BR805" s="228" t="e">
        <f t="shared" si="218"/>
        <v>#REF!</v>
      </c>
      <c r="BS805" s="230" t="e">
        <f t="shared" si="219"/>
        <v>#REF!</v>
      </c>
    </row>
    <row r="806" spans="1:71">
      <c r="A806" s="213" t="e">
        <f>IF(ISBLANK(#REF!),"",#REF!)</f>
        <v>#REF!</v>
      </c>
      <c r="B806" s="214" t="e">
        <f>IF(ISBLANK(#REF!),"",#REF!)</f>
        <v>#REF!</v>
      </c>
      <c r="C806" s="214" t="e">
        <f>IF(ISBLANK(#REF!),"",#REF!)</f>
        <v>#REF!</v>
      </c>
      <c r="D806" s="214" t="e">
        <f>IF(ISBLANK(#REF!),"",#REF!)</f>
        <v>#REF!</v>
      </c>
      <c r="E806" s="214" t="e">
        <f>IF(ISBLANK(#REF!),"",#REF!)</f>
        <v>#REF!</v>
      </c>
      <c r="F806" s="214" t="e">
        <f>IF(ISBLANK(#REF!),"",#REF!)</f>
        <v>#REF!</v>
      </c>
      <c r="G806" s="214" t="e">
        <f>IF(ISBLANK(#REF!),"",#REF!)</f>
        <v>#REF!</v>
      </c>
      <c r="H806" s="215" t="e">
        <f>IF(ISBLANK(#REF!),"",#REF!)</f>
        <v>#REF!</v>
      </c>
      <c r="I806" s="214" t="e">
        <f>IF(ISBLANK(#REF!),"",#REF!)</f>
        <v>#REF!</v>
      </c>
      <c r="J806" s="216" t="e">
        <f>IF(ISBLANK(#REF!),"",#REF!)</f>
        <v>#REF!</v>
      </c>
      <c r="K806" s="217" t="e">
        <f>IF(ISBLANK(#REF!),"",#REF!)</f>
        <v>#REF!</v>
      </c>
      <c r="L806" s="217" t="e">
        <f>IF(ISBLANK(#REF!),"",#REF!)</f>
        <v>#REF!</v>
      </c>
      <c r="M806" s="218" t="e">
        <f>IF(ISBLANK(#REF!),"",#REF!)</f>
        <v>#REF!</v>
      </c>
      <c r="N806" s="218" t="e">
        <f>IF(ISBLANK(#REF!),"",#REF!)</f>
        <v>#REF!</v>
      </c>
      <c r="O806" s="220" t="str">
        <f>IFERROR(VLOOKUP(_xlfn.CONCAT('Team Roster - Final'!$A806," : ",'Team Roster - Final'!$BM806),'Rate Calculations'!$C$4:$G$1100,5,FALSE),"")</f>
        <v/>
      </c>
      <c r="P806" s="225">
        <f>IF(ISBLANK('Rate Calculations'!$H808),"",'Rate Calculations'!$H808)</f>
        <v>1.7500000000000002E-2</v>
      </c>
      <c r="Q806" s="220" t="str">
        <f t="shared" si="205"/>
        <v/>
      </c>
      <c r="R806" s="221">
        <f>IF(ISBLANK('Rate Calculations'!$J808),"",'Rate Calculations'!$J808)</f>
        <v>3.5000000000000003E-2</v>
      </c>
      <c r="S806" s="220" t="str">
        <f t="shared" si="206"/>
        <v/>
      </c>
      <c r="T806" s="225" t="str">
        <f>IFERROR(VLOOKUP(_xlfn.CONCAT('Team Roster - Final'!$A806," : ",'Team Roster - Final'!$BM806),'Rate Calculations'!$C$4:$S$1100,10,FALSE),"")</f>
        <v/>
      </c>
      <c r="U806" s="225" t="str">
        <f>IFERROR(VLOOKUP(_xlfn.CONCAT('Team Roster - Final'!$A806," : ",'Team Roster - Final'!$BM806),'Rate Calculations'!$C$4:$S$1100,11,FALSE),"")</f>
        <v/>
      </c>
      <c r="V806" s="222" t="str">
        <f t="shared" si="207"/>
        <v/>
      </c>
      <c r="W806" s="222" t="str">
        <f t="shared" si="208"/>
        <v/>
      </c>
      <c r="X806" s="223" t="str">
        <f>IFERROR(VLOOKUP(_xlfn.CONCAT('Team Roster - Final'!$A806," : ",'Team Roster - Final'!$BM806),'Rate Calculations'!$C$4:$S$1100,14,FALSE),"")</f>
        <v/>
      </c>
      <c r="Y806" s="222" t="str">
        <f t="shared" si="209"/>
        <v/>
      </c>
      <c r="Z806" s="222" t="str">
        <f t="shared" si="210"/>
        <v/>
      </c>
      <c r="AA806" s="224" t="str">
        <f>IFERROR(IF(#REF!="Yes",$Y806, $Y806+$Q806*0.5),"")</f>
        <v/>
      </c>
      <c r="AB806" s="224" t="str">
        <f>IFERROR(IF(#REF!="Yes",$Z806, $Z806+$S806*0.5),"")</f>
        <v/>
      </c>
      <c r="AC806" s="220" t="str">
        <f>IFERROR(VLOOKUP(_xlfn.CONCAT('Team Roster - Final'!$A806," : ",'Team Roster - Final'!$BM806),'Rate Calculations'!$C$4:$U$1100,19,FALSE),"")</f>
        <v/>
      </c>
      <c r="AD806" s="220" t="str">
        <f t="shared" si="211"/>
        <v/>
      </c>
      <c r="AE806" s="220" t="str">
        <f t="shared" si="212"/>
        <v/>
      </c>
      <c r="AF806" s="225" t="str">
        <f>IFERROR(VLOOKUP(_xlfn.CONCAT('Team Roster - Final'!$A806," : ",'Team Roster - Final'!$BM806),'Rate Calculations'!$C$4:$AB$1100,22,FALSE),"")</f>
        <v/>
      </c>
      <c r="AG806" s="225" t="str">
        <f>IFERROR(VLOOKUP(_xlfn.CONCAT('Team Roster - Final'!$A806," : ",'Team Roster - Final'!$BM806),'Rate Calculations'!$C$4:$AB$1100,23,FALSE),"")</f>
        <v/>
      </c>
      <c r="AH806" s="222" t="str">
        <f t="shared" si="213"/>
        <v/>
      </c>
      <c r="AI806" s="222" t="str">
        <f t="shared" si="214"/>
        <v/>
      </c>
      <c r="AJ806" s="223" t="str">
        <f>Table1[[#This Row],[Home Office
Net Fee %]]</f>
        <v/>
      </c>
      <c r="AK806" s="222" t="str">
        <f t="shared" si="215"/>
        <v/>
      </c>
      <c r="AL806" s="222" t="str">
        <f t="shared" si="216"/>
        <v/>
      </c>
      <c r="AM806" s="215" t="str">
        <f>IFERROR(IF(#REF!="Yes",$AK806,($AK806+$AD806*0.5)),"")</f>
        <v/>
      </c>
      <c r="AN806" s="215" t="str">
        <f>IFERROR(IF(#REF!="Yes",$AL806,($AL806+$AE806*0.5)),"")</f>
        <v/>
      </c>
      <c r="AO806" s="374" t="str">
        <f>IF(ISBLANK('Team Roster Proposed - FBR'!Q807),"",'Team Roster Proposed - FBR'!Q807)</f>
        <v/>
      </c>
      <c r="AP806" s="226" t="e">
        <f>IF(ISBLANK(#REF!),"",#REF!)</f>
        <v>#REF!</v>
      </c>
      <c r="AQ806" s="226" t="e">
        <f>IF(ISBLANK(#REF!),"",#REF!)</f>
        <v>#REF!</v>
      </c>
      <c r="AR806" s="226" t="e">
        <f>IF(ISBLANK(#REF!),"",#REF!)</f>
        <v>#REF!</v>
      </c>
      <c r="AS806" s="219" t="e">
        <f>IF(ISBLANK(#REF!),"",#REF!)</f>
        <v>#REF!</v>
      </c>
      <c r="AT806" s="219" t="e">
        <f>IF(ISBLANK(#REF!),"",#REF!)</f>
        <v>#REF!</v>
      </c>
      <c r="AU806" s="219" t="e">
        <f>IF(ISBLANK(#REF!),"",#REF!)</f>
        <v>#REF!</v>
      </c>
      <c r="AV806" s="219" t="e">
        <f>IF(ISBLANK(#REF!),"",#REF!)</f>
        <v>#REF!</v>
      </c>
      <c r="AW806" s="219" t="e">
        <f>IF(ISBLANK(#REF!),"",#REF!)</f>
        <v>#REF!</v>
      </c>
      <c r="AX806" s="219" t="e">
        <f>IF(ISBLANK(#REF!),"",#REF!)</f>
        <v>#REF!</v>
      </c>
      <c r="AY806" s="226" t="e">
        <f>IF(ISBLANK(#REF!),"",#REF!)</f>
        <v>#REF!</v>
      </c>
      <c r="AZ806" s="219" t="e">
        <f>IF(ISBLANK(#REF!),"",#REF!)</f>
        <v>#REF!</v>
      </c>
      <c r="BA806" s="219" t="e">
        <f>IF(ISBLANK(#REF!),"",#REF!)</f>
        <v>#REF!</v>
      </c>
      <c r="BB806" s="219" t="e">
        <f>IF(ISBLANK(#REF!),"",#REF!)</f>
        <v>#REF!</v>
      </c>
      <c r="BC806" s="219" t="e">
        <f>IF(ISBLANK(#REF!),"",#REF!)</f>
        <v>#REF!</v>
      </c>
      <c r="BD806" s="219" t="e">
        <f>IF(ISBLANK(#REF!),"",#REF!)</f>
        <v>#REF!</v>
      </c>
      <c r="BE806" s="219" t="e">
        <f>IF(ISBLANK(#REF!),"",#REF!)</f>
        <v>#REF!</v>
      </c>
      <c r="BF806" s="219" t="e">
        <f>IF(ISBLANK(#REF!),"",#REF!)</f>
        <v>#REF!</v>
      </c>
      <c r="BG806" s="219" t="e">
        <f>IF(ISBLANK(#REF!),"",#REF!)</f>
        <v>#REF!</v>
      </c>
      <c r="BH806" s="219" t="e">
        <f>IF(ISBLANK(#REF!),"",#REF!)</f>
        <v>#REF!</v>
      </c>
      <c r="BI806" s="219" t="e">
        <f>IF(ISBLANK(#REF!),"",#REF!)</f>
        <v>#REF!</v>
      </c>
      <c r="BJ806" s="219" t="e">
        <f>IF(ISBLANK(#REF!),"",#REF!)</f>
        <v>#REF!</v>
      </c>
      <c r="BK806" s="219" t="e">
        <f>IF(ISBLANK(#REF!),"",#REF!)</f>
        <v>#REF!</v>
      </c>
      <c r="BL806" s="219" t="e">
        <f>IF(ISBLANK(#REF!),"",#REF!)</f>
        <v>#REF!</v>
      </c>
      <c r="BM806" s="219" t="e">
        <f>IF(ISBLANK(#REF!),"",#REF!)</f>
        <v>#REF!</v>
      </c>
      <c r="BN806" s="219" t="e">
        <f>IF(ISBLANK(#REF!),"",#REF!)</f>
        <v>#REF!</v>
      </c>
      <c r="BO806" s="227" t="e">
        <f t="shared" si="217"/>
        <v>#REF!</v>
      </c>
      <c r="BP806" s="228" t="str">
        <f t="shared" si="220"/>
        <v/>
      </c>
      <c r="BQ806" s="229" t="str">
        <f t="shared" si="204"/>
        <v/>
      </c>
      <c r="BR806" s="228" t="e">
        <f t="shared" si="218"/>
        <v>#REF!</v>
      </c>
      <c r="BS806" s="230" t="e">
        <f t="shared" si="219"/>
        <v>#REF!</v>
      </c>
    </row>
    <row r="807" spans="1:71">
      <c r="A807" s="213" t="e">
        <f>IF(ISBLANK(#REF!),"",#REF!)</f>
        <v>#REF!</v>
      </c>
      <c r="B807" s="214" t="e">
        <f>IF(ISBLANK(#REF!),"",#REF!)</f>
        <v>#REF!</v>
      </c>
      <c r="C807" s="214" t="e">
        <f>IF(ISBLANK(#REF!),"",#REF!)</f>
        <v>#REF!</v>
      </c>
      <c r="D807" s="214" t="e">
        <f>IF(ISBLANK(#REF!),"",#REF!)</f>
        <v>#REF!</v>
      </c>
      <c r="E807" s="214" t="e">
        <f>IF(ISBLANK(#REF!),"",#REF!)</f>
        <v>#REF!</v>
      </c>
      <c r="F807" s="214" t="e">
        <f>IF(ISBLANK(#REF!),"",#REF!)</f>
        <v>#REF!</v>
      </c>
      <c r="G807" s="214" t="e">
        <f>IF(ISBLANK(#REF!),"",#REF!)</f>
        <v>#REF!</v>
      </c>
      <c r="H807" s="215" t="e">
        <f>IF(ISBLANK(#REF!),"",#REF!)</f>
        <v>#REF!</v>
      </c>
      <c r="I807" s="214" t="e">
        <f>IF(ISBLANK(#REF!),"",#REF!)</f>
        <v>#REF!</v>
      </c>
      <c r="J807" s="216" t="e">
        <f>IF(ISBLANK(#REF!),"",#REF!)</f>
        <v>#REF!</v>
      </c>
      <c r="K807" s="217" t="e">
        <f>IF(ISBLANK(#REF!),"",#REF!)</f>
        <v>#REF!</v>
      </c>
      <c r="L807" s="217" t="e">
        <f>IF(ISBLANK(#REF!),"",#REF!)</f>
        <v>#REF!</v>
      </c>
      <c r="M807" s="218" t="e">
        <f>IF(ISBLANK(#REF!),"",#REF!)</f>
        <v>#REF!</v>
      </c>
      <c r="N807" s="218" t="e">
        <f>IF(ISBLANK(#REF!),"",#REF!)</f>
        <v>#REF!</v>
      </c>
      <c r="O807" s="220" t="str">
        <f>IFERROR(VLOOKUP(_xlfn.CONCAT('Team Roster - Final'!$A807," : ",'Team Roster - Final'!$BM807),'Rate Calculations'!$C$4:$G$1100,5,FALSE),"")</f>
        <v/>
      </c>
      <c r="P807" s="225">
        <f>IF(ISBLANK('Rate Calculations'!$H809),"",'Rate Calculations'!$H809)</f>
        <v>1.7500000000000002E-2</v>
      </c>
      <c r="Q807" s="220" t="str">
        <f t="shared" si="205"/>
        <v/>
      </c>
      <c r="R807" s="221">
        <f>IF(ISBLANK('Rate Calculations'!$J809),"",'Rate Calculations'!$J809)</f>
        <v>3.5000000000000003E-2</v>
      </c>
      <c r="S807" s="220" t="str">
        <f t="shared" si="206"/>
        <v/>
      </c>
      <c r="T807" s="225" t="str">
        <f>IFERROR(VLOOKUP(_xlfn.CONCAT('Team Roster - Final'!$A807," : ",'Team Roster - Final'!$BM807),'Rate Calculations'!$C$4:$S$1100,10,FALSE),"")</f>
        <v/>
      </c>
      <c r="U807" s="225" t="str">
        <f>IFERROR(VLOOKUP(_xlfn.CONCAT('Team Roster - Final'!$A807," : ",'Team Roster - Final'!$BM807),'Rate Calculations'!$C$4:$S$1100,11,FALSE),"")</f>
        <v/>
      </c>
      <c r="V807" s="222" t="str">
        <f t="shared" si="207"/>
        <v/>
      </c>
      <c r="W807" s="222" t="str">
        <f t="shared" si="208"/>
        <v/>
      </c>
      <c r="X807" s="223" t="str">
        <f>IFERROR(VLOOKUP(_xlfn.CONCAT('Team Roster - Final'!$A807," : ",'Team Roster - Final'!$BM807),'Rate Calculations'!$C$4:$S$1100,14,FALSE),"")</f>
        <v/>
      </c>
      <c r="Y807" s="222" t="str">
        <f t="shared" si="209"/>
        <v/>
      </c>
      <c r="Z807" s="222" t="str">
        <f t="shared" si="210"/>
        <v/>
      </c>
      <c r="AA807" s="224" t="str">
        <f>IFERROR(IF(#REF!="Yes",$Y807, $Y807+$Q807*0.5),"")</f>
        <v/>
      </c>
      <c r="AB807" s="224" t="str">
        <f>IFERROR(IF(#REF!="Yes",$Z807, $Z807+$S807*0.5),"")</f>
        <v/>
      </c>
      <c r="AC807" s="220" t="str">
        <f>IFERROR(VLOOKUP(_xlfn.CONCAT('Team Roster - Final'!$A807," : ",'Team Roster - Final'!$BM807),'Rate Calculations'!$C$4:$U$1100,19,FALSE),"")</f>
        <v/>
      </c>
      <c r="AD807" s="220" t="str">
        <f t="shared" si="211"/>
        <v/>
      </c>
      <c r="AE807" s="220" t="str">
        <f t="shared" si="212"/>
        <v/>
      </c>
      <c r="AF807" s="225" t="str">
        <f>IFERROR(VLOOKUP(_xlfn.CONCAT('Team Roster - Final'!$A807," : ",'Team Roster - Final'!$BM807),'Rate Calculations'!$C$4:$AB$1100,22,FALSE),"")</f>
        <v/>
      </c>
      <c r="AG807" s="225" t="str">
        <f>IFERROR(VLOOKUP(_xlfn.CONCAT('Team Roster - Final'!$A807," : ",'Team Roster - Final'!$BM807),'Rate Calculations'!$C$4:$AB$1100,23,FALSE),"")</f>
        <v/>
      </c>
      <c r="AH807" s="222" t="str">
        <f t="shared" si="213"/>
        <v/>
      </c>
      <c r="AI807" s="222" t="str">
        <f t="shared" si="214"/>
        <v/>
      </c>
      <c r="AJ807" s="223" t="str">
        <f>Table1[[#This Row],[Home Office
Net Fee %]]</f>
        <v/>
      </c>
      <c r="AK807" s="222" t="str">
        <f t="shared" si="215"/>
        <v/>
      </c>
      <c r="AL807" s="222" t="str">
        <f t="shared" si="216"/>
        <v/>
      </c>
      <c r="AM807" s="215" t="str">
        <f>IFERROR(IF(#REF!="Yes",$AK807,($AK807+$AD807*0.5)),"")</f>
        <v/>
      </c>
      <c r="AN807" s="215" t="str">
        <f>IFERROR(IF(#REF!="Yes",$AL807,($AL807+$AE807*0.5)),"")</f>
        <v/>
      </c>
      <c r="AO807" s="374" t="str">
        <f>IF(ISBLANK('Team Roster Proposed - FBR'!Q808),"",'Team Roster Proposed - FBR'!Q808)</f>
        <v/>
      </c>
      <c r="AP807" s="226" t="e">
        <f>IF(ISBLANK(#REF!),"",#REF!)</f>
        <v>#REF!</v>
      </c>
      <c r="AQ807" s="226" t="e">
        <f>IF(ISBLANK(#REF!),"",#REF!)</f>
        <v>#REF!</v>
      </c>
      <c r="AR807" s="226" t="e">
        <f>IF(ISBLANK(#REF!),"",#REF!)</f>
        <v>#REF!</v>
      </c>
      <c r="AS807" s="219" t="e">
        <f>IF(ISBLANK(#REF!),"",#REF!)</f>
        <v>#REF!</v>
      </c>
      <c r="AT807" s="219" t="e">
        <f>IF(ISBLANK(#REF!),"",#REF!)</f>
        <v>#REF!</v>
      </c>
      <c r="AU807" s="219" t="e">
        <f>IF(ISBLANK(#REF!),"",#REF!)</f>
        <v>#REF!</v>
      </c>
      <c r="AV807" s="219" t="e">
        <f>IF(ISBLANK(#REF!),"",#REF!)</f>
        <v>#REF!</v>
      </c>
      <c r="AW807" s="219" t="e">
        <f>IF(ISBLANK(#REF!),"",#REF!)</f>
        <v>#REF!</v>
      </c>
      <c r="AX807" s="219" t="e">
        <f>IF(ISBLANK(#REF!),"",#REF!)</f>
        <v>#REF!</v>
      </c>
      <c r="AY807" s="226" t="e">
        <f>IF(ISBLANK(#REF!),"",#REF!)</f>
        <v>#REF!</v>
      </c>
      <c r="AZ807" s="219" t="e">
        <f>IF(ISBLANK(#REF!),"",#REF!)</f>
        <v>#REF!</v>
      </c>
      <c r="BA807" s="219" t="e">
        <f>IF(ISBLANK(#REF!),"",#REF!)</f>
        <v>#REF!</v>
      </c>
      <c r="BB807" s="219" t="e">
        <f>IF(ISBLANK(#REF!),"",#REF!)</f>
        <v>#REF!</v>
      </c>
      <c r="BC807" s="219" t="e">
        <f>IF(ISBLANK(#REF!),"",#REF!)</f>
        <v>#REF!</v>
      </c>
      <c r="BD807" s="219" t="e">
        <f>IF(ISBLANK(#REF!),"",#REF!)</f>
        <v>#REF!</v>
      </c>
      <c r="BE807" s="219" t="e">
        <f>IF(ISBLANK(#REF!),"",#REF!)</f>
        <v>#REF!</v>
      </c>
      <c r="BF807" s="219" t="e">
        <f>IF(ISBLANK(#REF!),"",#REF!)</f>
        <v>#REF!</v>
      </c>
      <c r="BG807" s="219" t="e">
        <f>IF(ISBLANK(#REF!),"",#REF!)</f>
        <v>#REF!</v>
      </c>
      <c r="BH807" s="219" t="e">
        <f>IF(ISBLANK(#REF!),"",#REF!)</f>
        <v>#REF!</v>
      </c>
      <c r="BI807" s="219" t="e">
        <f>IF(ISBLANK(#REF!),"",#REF!)</f>
        <v>#REF!</v>
      </c>
      <c r="BJ807" s="219" t="e">
        <f>IF(ISBLANK(#REF!),"",#REF!)</f>
        <v>#REF!</v>
      </c>
      <c r="BK807" s="219" t="e">
        <f>IF(ISBLANK(#REF!),"",#REF!)</f>
        <v>#REF!</v>
      </c>
      <c r="BL807" s="219" t="e">
        <f>IF(ISBLANK(#REF!),"",#REF!)</f>
        <v>#REF!</v>
      </c>
      <c r="BM807" s="219" t="e">
        <f>IF(ISBLANK(#REF!),"",#REF!)</f>
        <v>#REF!</v>
      </c>
      <c r="BN807" s="219" t="e">
        <f>IF(ISBLANK(#REF!),"",#REF!)</f>
        <v>#REF!</v>
      </c>
      <c r="BO807" s="227" t="e">
        <f t="shared" si="217"/>
        <v>#REF!</v>
      </c>
      <c r="BP807" s="228" t="str">
        <f t="shared" si="220"/>
        <v/>
      </c>
      <c r="BQ807" s="229" t="str">
        <f t="shared" si="204"/>
        <v/>
      </c>
      <c r="BR807" s="228" t="e">
        <f t="shared" si="218"/>
        <v>#REF!</v>
      </c>
      <c r="BS807" s="230" t="e">
        <f t="shared" si="219"/>
        <v>#REF!</v>
      </c>
    </row>
    <row r="808" spans="1:71">
      <c r="A808" s="213" t="e">
        <f>IF(ISBLANK(#REF!),"",#REF!)</f>
        <v>#REF!</v>
      </c>
      <c r="B808" s="214" t="e">
        <f>IF(ISBLANK(#REF!),"",#REF!)</f>
        <v>#REF!</v>
      </c>
      <c r="C808" s="214" t="e">
        <f>IF(ISBLANK(#REF!),"",#REF!)</f>
        <v>#REF!</v>
      </c>
      <c r="D808" s="214" t="e">
        <f>IF(ISBLANK(#REF!),"",#REF!)</f>
        <v>#REF!</v>
      </c>
      <c r="E808" s="214" t="e">
        <f>IF(ISBLANK(#REF!),"",#REF!)</f>
        <v>#REF!</v>
      </c>
      <c r="F808" s="214" t="e">
        <f>IF(ISBLANK(#REF!),"",#REF!)</f>
        <v>#REF!</v>
      </c>
      <c r="G808" s="214" t="e">
        <f>IF(ISBLANK(#REF!),"",#REF!)</f>
        <v>#REF!</v>
      </c>
      <c r="H808" s="215" t="e">
        <f>IF(ISBLANK(#REF!),"",#REF!)</f>
        <v>#REF!</v>
      </c>
      <c r="I808" s="214" t="e">
        <f>IF(ISBLANK(#REF!),"",#REF!)</f>
        <v>#REF!</v>
      </c>
      <c r="J808" s="216" t="e">
        <f>IF(ISBLANK(#REF!),"",#REF!)</f>
        <v>#REF!</v>
      </c>
      <c r="K808" s="217" t="e">
        <f>IF(ISBLANK(#REF!),"",#REF!)</f>
        <v>#REF!</v>
      </c>
      <c r="L808" s="217" t="e">
        <f>IF(ISBLANK(#REF!),"",#REF!)</f>
        <v>#REF!</v>
      </c>
      <c r="M808" s="218" t="e">
        <f>IF(ISBLANK(#REF!),"",#REF!)</f>
        <v>#REF!</v>
      </c>
      <c r="N808" s="218" t="e">
        <f>IF(ISBLANK(#REF!),"",#REF!)</f>
        <v>#REF!</v>
      </c>
      <c r="O808" s="220" t="str">
        <f>IFERROR(VLOOKUP(_xlfn.CONCAT('Team Roster - Final'!$A808," : ",'Team Roster - Final'!$BM808),'Rate Calculations'!$C$4:$G$1100,5,FALSE),"")</f>
        <v/>
      </c>
      <c r="P808" s="225">
        <f>IF(ISBLANK('Rate Calculations'!$H810),"",'Rate Calculations'!$H810)</f>
        <v>1.7500000000000002E-2</v>
      </c>
      <c r="Q808" s="220" t="str">
        <f t="shared" si="205"/>
        <v/>
      </c>
      <c r="R808" s="221">
        <f>IF(ISBLANK('Rate Calculations'!$J810),"",'Rate Calculations'!$J810)</f>
        <v>3.5000000000000003E-2</v>
      </c>
      <c r="S808" s="220" t="str">
        <f t="shared" si="206"/>
        <v/>
      </c>
      <c r="T808" s="225" t="str">
        <f>IFERROR(VLOOKUP(_xlfn.CONCAT('Team Roster - Final'!$A808," : ",'Team Roster - Final'!$BM808),'Rate Calculations'!$C$4:$S$1100,10,FALSE),"")</f>
        <v/>
      </c>
      <c r="U808" s="225" t="str">
        <f>IFERROR(VLOOKUP(_xlfn.CONCAT('Team Roster - Final'!$A808," : ",'Team Roster - Final'!$BM808),'Rate Calculations'!$C$4:$S$1100,11,FALSE),"")</f>
        <v/>
      </c>
      <c r="V808" s="222" t="str">
        <f t="shared" si="207"/>
        <v/>
      </c>
      <c r="W808" s="222" t="str">
        <f t="shared" si="208"/>
        <v/>
      </c>
      <c r="X808" s="223" t="str">
        <f>IFERROR(VLOOKUP(_xlfn.CONCAT('Team Roster - Final'!$A808," : ",'Team Roster - Final'!$BM808),'Rate Calculations'!$C$4:$S$1100,14,FALSE),"")</f>
        <v/>
      </c>
      <c r="Y808" s="222" t="str">
        <f t="shared" si="209"/>
        <v/>
      </c>
      <c r="Z808" s="222" t="str">
        <f t="shared" si="210"/>
        <v/>
      </c>
      <c r="AA808" s="224" t="str">
        <f>IFERROR(IF(#REF!="Yes",$Y808, $Y808+$Q808*0.5),"")</f>
        <v/>
      </c>
      <c r="AB808" s="224" t="str">
        <f>IFERROR(IF(#REF!="Yes",$Z808, $Z808+$S808*0.5),"")</f>
        <v/>
      </c>
      <c r="AC808" s="220" t="str">
        <f>IFERROR(VLOOKUP(_xlfn.CONCAT('Team Roster - Final'!$A808," : ",'Team Roster - Final'!$BM808),'Rate Calculations'!$C$4:$U$1100,19,FALSE),"")</f>
        <v/>
      </c>
      <c r="AD808" s="220" t="str">
        <f t="shared" si="211"/>
        <v/>
      </c>
      <c r="AE808" s="220" t="str">
        <f t="shared" si="212"/>
        <v/>
      </c>
      <c r="AF808" s="225" t="str">
        <f>IFERROR(VLOOKUP(_xlfn.CONCAT('Team Roster - Final'!$A808," : ",'Team Roster - Final'!$BM808),'Rate Calculations'!$C$4:$AB$1100,22,FALSE),"")</f>
        <v/>
      </c>
      <c r="AG808" s="225" t="str">
        <f>IFERROR(VLOOKUP(_xlfn.CONCAT('Team Roster - Final'!$A808," : ",'Team Roster - Final'!$BM808),'Rate Calculations'!$C$4:$AB$1100,23,FALSE),"")</f>
        <v/>
      </c>
      <c r="AH808" s="222" t="str">
        <f t="shared" si="213"/>
        <v/>
      </c>
      <c r="AI808" s="222" t="str">
        <f t="shared" si="214"/>
        <v/>
      </c>
      <c r="AJ808" s="223" t="str">
        <f>Table1[[#This Row],[Home Office
Net Fee %]]</f>
        <v/>
      </c>
      <c r="AK808" s="222" t="str">
        <f t="shared" si="215"/>
        <v/>
      </c>
      <c r="AL808" s="222" t="str">
        <f t="shared" si="216"/>
        <v/>
      </c>
      <c r="AM808" s="215" t="str">
        <f>IFERROR(IF(#REF!="Yes",$AK808,($AK808+$AD808*0.5)),"")</f>
        <v/>
      </c>
      <c r="AN808" s="215" t="str">
        <f>IFERROR(IF(#REF!="Yes",$AL808,($AL808+$AE808*0.5)),"")</f>
        <v/>
      </c>
      <c r="AO808" s="374" t="str">
        <f>IF(ISBLANK('Team Roster Proposed - FBR'!Q809),"",'Team Roster Proposed - FBR'!Q809)</f>
        <v/>
      </c>
      <c r="AP808" s="226" t="e">
        <f>IF(ISBLANK(#REF!),"",#REF!)</f>
        <v>#REF!</v>
      </c>
      <c r="AQ808" s="226" t="e">
        <f>IF(ISBLANK(#REF!),"",#REF!)</f>
        <v>#REF!</v>
      </c>
      <c r="AR808" s="226" t="e">
        <f>IF(ISBLANK(#REF!),"",#REF!)</f>
        <v>#REF!</v>
      </c>
      <c r="AS808" s="219" t="e">
        <f>IF(ISBLANK(#REF!),"",#REF!)</f>
        <v>#REF!</v>
      </c>
      <c r="AT808" s="219" t="e">
        <f>IF(ISBLANK(#REF!),"",#REF!)</f>
        <v>#REF!</v>
      </c>
      <c r="AU808" s="219" t="e">
        <f>IF(ISBLANK(#REF!),"",#REF!)</f>
        <v>#REF!</v>
      </c>
      <c r="AV808" s="219" t="e">
        <f>IF(ISBLANK(#REF!),"",#REF!)</f>
        <v>#REF!</v>
      </c>
      <c r="AW808" s="219" t="e">
        <f>IF(ISBLANK(#REF!),"",#REF!)</f>
        <v>#REF!</v>
      </c>
      <c r="AX808" s="219" t="e">
        <f>IF(ISBLANK(#REF!),"",#REF!)</f>
        <v>#REF!</v>
      </c>
      <c r="AY808" s="226" t="e">
        <f>IF(ISBLANK(#REF!),"",#REF!)</f>
        <v>#REF!</v>
      </c>
      <c r="AZ808" s="219" t="e">
        <f>IF(ISBLANK(#REF!),"",#REF!)</f>
        <v>#REF!</v>
      </c>
      <c r="BA808" s="219" t="e">
        <f>IF(ISBLANK(#REF!),"",#REF!)</f>
        <v>#REF!</v>
      </c>
      <c r="BB808" s="219" t="e">
        <f>IF(ISBLANK(#REF!),"",#REF!)</f>
        <v>#REF!</v>
      </c>
      <c r="BC808" s="219" t="e">
        <f>IF(ISBLANK(#REF!),"",#REF!)</f>
        <v>#REF!</v>
      </c>
      <c r="BD808" s="219" t="e">
        <f>IF(ISBLANK(#REF!),"",#REF!)</f>
        <v>#REF!</v>
      </c>
      <c r="BE808" s="219" t="e">
        <f>IF(ISBLANK(#REF!),"",#REF!)</f>
        <v>#REF!</v>
      </c>
      <c r="BF808" s="219" t="e">
        <f>IF(ISBLANK(#REF!),"",#REF!)</f>
        <v>#REF!</v>
      </c>
      <c r="BG808" s="219" t="e">
        <f>IF(ISBLANK(#REF!),"",#REF!)</f>
        <v>#REF!</v>
      </c>
      <c r="BH808" s="219" t="e">
        <f>IF(ISBLANK(#REF!),"",#REF!)</f>
        <v>#REF!</v>
      </c>
      <c r="BI808" s="219" t="e">
        <f>IF(ISBLANK(#REF!),"",#REF!)</f>
        <v>#REF!</v>
      </c>
      <c r="BJ808" s="219" t="e">
        <f>IF(ISBLANK(#REF!),"",#REF!)</f>
        <v>#REF!</v>
      </c>
      <c r="BK808" s="219" t="e">
        <f>IF(ISBLANK(#REF!),"",#REF!)</f>
        <v>#REF!</v>
      </c>
      <c r="BL808" s="219" t="e">
        <f>IF(ISBLANK(#REF!),"",#REF!)</f>
        <v>#REF!</v>
      </c>
      <c r="BM808" s="219" t="e">
        <f>IF(ISBLANK(#REF!),"",#REF!)</f>
        <v>#REF!</v>
      </c>
      <c r="BN808" s="219" t="e">
        <f>IF(ISBLANK(#REF!),"",#REF!)</f>
        <v>#REF!</v>
      </c>
      <c r="BO808" s="227" t="e">
        <f t="shared" si="217"/>
        <v>#REF!</v>
      </c>
      <c r="BP808" s="228" t="str">
        <f t="shared" si="220"/>
        <v/>
      </c>
      <c r="BQ808" s="229" t="str">
        <f t="shared" si="204"/>
        <v/>
      </c>
      <c r="BR808" s="228" t="e">
        <f t="shared" si="218"/>
        <v>#REF!</v>
      </c>
      <c r="BS808" s="230" t="e">
        <f t="shared" si="219"/>
        <v>#REF!</v>
      </c>
    </row>
    <row r="809" spans="1:71">
      <c r="A809" s="213" t="e">
        <f>IF(ISBLANK(#REF!),"",#REF!)</f>
        <v>#REF!</v>
      </c>
      <c r="B809" s="214" t="e">
        <f>IF(ISBLANK(#REF!),"",#REF!)</f>
        <v>#REF!</v>
      </c>
      <c r="C809" s="214" t="e">
        <f>IF(ISBLANK(#REF!),"",#REF!)</f>
        <v>#REF!</v>
      </c>
      <c r="D809" s="214" t="e">
        <f>IF(ISBLANK(#REF!),"",#REF!)</f>
        <v>#REF!</v>
      </c>
      <c r="E809" s="214" t="e">
        <f>IF(ISBLANK(#REF!),"",#REF!)</f>
        <v>#REF!</v>
      </c>
      <c r="F809" s="214" t="e">
        <f>IF(ISBLANK(#REF!),"",#REF!)</f>
        <v>#REF!</v>
      </c>
      <c r="G809" s="214" t="e">
        <f>IF(ISBLANK(#REF!),"",#REF!)</f>
        <v>#REF!</v>
      </c>
      <c r="H809" s="215" t="e">
        <f>IF(ISBLANK(#REF!),"",#REF!)</f>
        <v>#REF!</v>
      </c>
      <c r="I809" s="214" t="e">
        <f>IF(ISBLANK(#REF!),"",#REF!)</f>
        <v>#REF!</v>
      </c>
      <c r="J809" s="216" t="e">
        <f>IF(ISBLANK(#REF!),"",#REF!)</f>
        <v>#REF!</v>
      </c>
      <c r="K809" s="217" t="e">
        <f>IF(ISBLANK(#REF!),"",#REF!)</f>
        <v>#REF!</v>
      </c>
      <c r="L809" s="217" t="e">
        <f>IF(ISBLANK(#REF!),"",#REF!)</f>
        <v>#REF!</v>
      </c>
      <c r="M809" s="218" t="e">
        <f>IF(ISBLANK(#REF!),"",#REF!)</f>
        <v>#REF!</v>
      </c>
      <c r="N809" s="218" t="e">
        <f>IF(ISBLANK(#REF!),"",#REF!)</f>
        <v>#REF!</v>
      </c>
      <c r="O809" s="220" t="str">
        <f>IFERROR(VLOOKUP(_xlfn.CONCAT('Team Roster - Final'!$A809," : ",'Team Roster - Final'!$BM809),'Rate Calculations'!$C$4:$G$1100,5,FALSE),"")</f>
        <v/>
      </c>
      <c r="P809" s="225">
        <f>IF(ISBLANK('Rate Calculations'!$H811),"",'Rate Calculations'!$H811)</f>
        <v>1.7500000000000002E-2</v>
      </c>
      <c r="Q809" s="220" t="str">
        <f t="shared" si="205"/>
        <v/>
      </c>
      <c r="R809" s="221">
        <f>IF(ISBLANK('Rate Calculations'!$J811),"",'Rate Calculations'!$J811)</f>
        <v>3.5000000000000003E-2</v>
      </c>
      <c r="S809" s="220" t="str">
        <f t="shared" si="206"/>
        <v/>
      </c>
      <c r="T809" s="225" t="str">
        <f>IFERROR(VLOOKUP(_xlfn.CONCAT('Team Roster - Final'!$A809," : ",'Team Roster - Final'!$BM809),'Rate Calculations'!$C$4:$S$1100,10,FALSE),"")</f>
        <v/>
      </c>
      <c r="U809" s="225" t="str">
        <f>IFERROR(VLOOKUP(_xlfn.CONCAT('Team Roster - Final'!$A809," : ",'Team Roster - Final'!$BM809),'Rate Calculations'!$C$4:$S$1100,11,FALSE),"")</f>
        <v/>
      </c>
      <c r="V809" s="222" t="str">
        <f t="shared" si="207"/>
        <v/>
      </c>
      <c r="W809" s="222" t="str">
        <f t="shared" si="208"/>
        <v/>
      </c>
      <c r="X809" s="223" t="str">
        <f>IFERROR(VLOOKUP(_xlfn.CONCAT('Team Roster - Final'!$A809," : ",'Team Roster - Final'!$BM809),'Rate Calculations'!$C$4:$S$1100,14,FALSE),"")</f>
        <v/>
      </c>
      <c r="Y809" s="222" t="str">
        <f t="shared" si="209"/>
        <v/>
      </c>
      <c r="Z809" s="222" t="str">
        <f t="shared" si="210"/>
        <v/>
      </c>
      <c r="AA809" s="224" t="str">
        <f>IFERROR(IF(#REF!="Yes",$Y809, $Y809+$Q809*0.5),"")</f>
        <v/>
      </c>
      <c r="AB809" s="224" t="str">
        <f>IFERROR(IF(#REF!="Yes",$Z809, $Z809+$S809*0.5),"")</f>
        <v/>
      </c>
      <c r="AC809" s="220" t="str">
        <f>IFERROR(VLOOKUP(_xlfn.CONCAT('Team Roster - Final'!$A809," : ",'Team Roster - Final'!$BM809),'Rate Calculations'!$C$4:$U$1100,19,FALSE),"")</f>
        <v/>
      </c>
      <c r="AD809" s="220" t="str">
        <f t="shared" si="211"/>
        <v/>
      </c>
      <c r="AE809" s="220" t="str">
        <f t="shared" si="212"/>
        <v/>
      </c>
      <c r="AF809" s="225" t="str">
        <f>IFERROR(VLOOKUP(_xlfn.CONCAT('Team Roster - Final'!$A809," : ",'Team Roster - Final'!$BM809),'Rate Calculations'!$C$4:$AB$1100,22,FALSE),"")</f>
        <v/>
      </c>
      <c r="AG809" s="225" t="str">
        <f>IFERROR(VLOOKUP(_xlfn.CONCAT('Team Roster - Final'!$A809," : ",'Team Roster - Final'!$BM809),'Rate Calculations'!$C$4:$AB$1100,23,FALSE),"")</f>
        <v/>
      </c>
      <c r="AH809" s="222" t="str">
        <f t="shared" si="213"/>
        <v/>
      </c>
      <c r="AI809" s="222" t="str">
        <f t="shared" si="214"/>
        <v/>
      </c>
      <c r="AJ809" s="223" t="str">
        <f>Table1[[#This Row],[Home Office
Net Fee %]]</f>
        <v/>
      </c>
      <c r="AK809" s="222" t="str">
        <f t="shared" si="215"/>
        <v/>
      </c>
      <c r="AL809" s="222" t="str">
        <f t="shared" si="216"/>
        <v/>
      </c>
      <c r="AM809" s="215" t="str">
        <f>IFERROR(IF(#REF!="Yes",$AK809,($AK809+$AD809*0.5)),"")</f>
        <v/>
      </c>
      <c r="AN809" s="215" t="str">
        <f>IFERROR(IF(#REF!="Yes",$AL809,($AL809+$AE809*0.5)),"")</f>
        <v/>
      </c>
      <c r="AO809" s="374" t="str">
        <f>IF(ISBLANK('Team Roster Proposed - FBR'!Q810),"",'Team Roster Proposed - FBR'!Q810)</f>
        <v/>
      </c>
      <c r="AP809" s="226" t="e">
        <f>IF(ISBLANK(#REF!),"",#REF!)</f>
        <v>#REF!</v>
      </c>
      <c r="AQ809" s="226" t="e">
        <f>IF(ISBLANK(#REF!),"",#REF!)</f>
        <v>#REF!</v>
      </c>
      <c r="AR809" s="226" t="e">
        <f>IF(ISBLANK(#REF!),"",#REF!)</f>
        <v>#REF!</v>
      </c>
      <c r="AS809" s="219" t="e">
        <f>IF(ISBLANK(#REF!),"",#REF!)</f>
        <v>#REF!</v>
      </c>
      <c r="AT809" s="219" t="e">
        <f>IF(ISBLANK(#REF!),"",#REF!)</f>
        <v>#REF!</v>
      </c>
      <c r="AU809" s="219" t="e">
        <f>IF(ISBLANK(#REF!),"",#REF!)</f>
        <v>#REF!</v>
      </c>
      <c r="AV809" s="219" t="e">
        <f>IF(ISBLANK(#REF!),"",#REF!)</f>
        <v>#REF!</v>
      </c>
      <c r="AW809" s="219" t="e">
        <f>IF(ISBLANK(#REF!),"",#REF!)</f>
        <v>#REF!</v>
      </c>
      <c r="AX809" s="219" t="e">
        <f>IF(ISBLANK(#REF!),"",#REF!)</f>
        <v>#REF!</v>
      </c>
      <c r="AY809" s="226" t="e">
        <f>IF(ISBLANK(#REF!),"",#REF!)</f>
        <v>#REF!</v>
      </c>
      <c r="AZ809" s="219" t="e">
        <f>IF(ISBLANK(#REF!),"",#REF!)</f>
        <v>#REF!</v>
      </c>
      <c r="BA809" s="219" t="e">
        <f>IF(ISBLANK(#REF!),"",#REF!)</f>
        <v>#REF!</v>
      </c>
      <c r="BB809" s="219" t="e">
        <f>IF(ISBLANK(#REF!),"",#REF!)</f>
        <v>#REF!</v>
      </c>
      <c r="BC809" s="219" t="e">
        <f>IF(ISBLANK(#REF!),"",#REF!)</f>
        <v>#REF!</v>
      </c>
      <c r="BD809" s="219" t="e">
        <f>IF(ISBLANK(#REF!),"",#REF!)</f>
        <v>#REF!</v>
      </c>
      <c r="BE809" s="219" t="e">
        <f>IF(ISBLANK(#REF!),"",#REF!)</f>
        <v>#REF!</v>
      </c>
      <c r="BF809" s="219" t="e">
        <f>IF(ISBLANK(#REF!),"",#REF!)</f>
        <v>#REF!</v>
      </c>
      <c r="BG809" s="219" t="e">
        <f>IF(ISBLANK(#REF!),"",#REF!)</f>
        <v>#REF!</v>
      </c>
      <c r="BH809" s="219" t="e">
        <f>IF(ISBLANK(#REF!),"",#REF!)</f>
        <v>#REF!</v>
      </c>
      <c r="BI809" s="219" t="e">
        <f>IF(ISBLANK(#REF!),"",#REF!)</f>
        <v>#REF!</v>
      </c>
      <c r="BJ809" s="219" t="e">
        <f>IF(ISBLANK(#REF!),"",#REF!)</f>
        <v>#REF!</v>
      </c>
      <c r="BK809" s="219" t="e">
        <f>IF(ISBLANK(#REF!),"",#REF!)</f>
        <v>#REF!</v>
      </c>
      <c r="BL809" s="219" t="e">
        <f>IF(ISBLANK(#REF!),"",#REF!)</f>
        <v>#REF!</v>
      </c>
      <c r="BM809" s="219" t="e">
        <f>IF(ISBLANK(#REF!),"",#REF!)</f>
        <v>#REF!</v>
      </c>
      <c r="BN809" s="219" t="e">
        <f>IF(ISBLANK(#REF!),"",#REF!)</f>
        <v>#REF!</v>
      </c>
      <c r="BO809" s="227" t="e">
        <f t="shared" si="217"/>
        <v>#REF!</v>
      </c>
      <c r="BP809" s="228" t="str">
        <f t="shared" si="220"/>
        <v/>
      </c>
      <c r="BQ809" s="229" t="str">
        <f t="shared" si="204"/>
        <v/>
      </c>
      <c r="BR809" s="228" t="e">
        <f t="shared" si="218"/>
        <v>#REF!</v>
      </c>
      <c r="BS809" s="230" t="e">
        <f t="shared" si="219"/>
        <v>#REF!</v>
      </c>
    </row>
    <row r="810" spans="1:71">
      <c r="A810" s="213" t="e">
        <f>IF(ISBLANK(#REF!),"",#REF!)</f>
        <v>#REF!</v>
      </c>
      <c r="B810" s="214" t="e">
        <f>IF(ISBLANK(#REF!),"",#REF!)</f>
        <v>#REF!</v>
      </c>
      <c r="C810" s="214" t="e">
        <f>IF(ISBLANK(#REF!),"",#REF!)</f>
        <v>#REF!</v>
      </c>
      <c r="D810" s="214" t="e">
        <f>IF(ISBLANK(#REF!),"",#REF!)</f>
        <v>#REF!</v>
      </c>
      <c r="E810" s="214" t="e">
        <f>IF(ISBLANK(#REF!),"",#REF!)</f>
        <v>#REF!</v>
      </c>
      <c r="F810" s="214" t="e">
        <f>IF(ISBLANK(#REF!),"",#REF!)</f>
        <v>#REF!</v>
      </c>
      <c r="G810" s="214" t="e">
        <f>IF(ISBLANK(#REF!),"",#REF!)</f>
        <v>#REF!</v>
      </c>
      <c r="H810" s="215" t="e">
        <f>IF(ISBLANK(#REF!),"",#REF!)</f>
        <v>#REF!</v>
      </c>
      <c r="I810" s="214" t="e">
        <f>IF(ISBLANK(#REF!),"",#REF!)</f>
        <v>#REF!</v>
      </c>
      <c r="J810" s="216" t="e">
        <f>IF(ISBLANK(#REF!),"",#REF!)</f>
        <v>#REF!</v>
      </c>
      <c r="K810" s="217" t="e">
        <f>IF(ISBLANK(#REF!),"",#REF!)</f>
        <v>#REF!</v>
      </c>
      <c r="L810" s="217" t="e">
        <f>IF(ISBLANK(#REF!),"",#REF!)</f>
        <v>#REF!</v>
      </c>
      <c r="M810" s="218" t="e">
        <f>IF(ISBLANK(#REF!),"",#REF!)</f>
        <v>#REF!</v>
      </c>
      <c r="N810" s="218" t="e">
        <f>IF(ISBLANK(#REF!),"",#REF!)</f>
        <v>#REF!</v>
      </c>
      <c r="O810" s="220" t="str">
        <f>IFERROR(VLOOKUP(_xlfn.CONCAT('Team Roster - Final'!$A810," : ",'Team Roster - Final'!$BM810),'Rate Calculations'!$C$4:$G$1100,5,FALSE),"")</f>
        <v/>
      </c>
      <c r="P810" s="225">
        <f>IF(ISBLANK('Rate Calculations'!$H812),"",'Rate Calculations'!$H812)</f>
        <v>1.7500000000000002E-2</v>
      </c>
      <c r="Q810" s="220" t="str">
        <f t="shared" si="205"/>
        <v/>
      </c>
      <c r="R810" s="221">
        <f>IF(ISBLANK('Rate Calculations'!$J812),"",'Rate Calculations'!$J812)</f>
        <v>3.5000000000000003E-2</v>
      </c>
      <c r="S810" s="220" t="str">
        <f t="shared" si="206"/>
        <v/>
      </c>
      <c r="T810" s="225" t="str">
        <f>IFERROR(VLOOKUP(_xlfn.CONCAT('Team Roster - Final'!$A810," : ",'Team Roster - Final'!$BM810),'Rate Calculations'!$C$4:$S$1100,10,FALSE),"")</f>
        <v/>
      </c>
      <c r="U810" s="225" t="str">
        <f>IFERROR(VLOOKUP(_xlfn.CONCAT('Team Roster - Final'!$A810," : ",'Team Roster - Final'!$BM810),'Rate Calculations'!$C$4:$S$1100,11,FALSE),"")</f>
        <v/>
      </c>
      <c r="V810" s="222" t="str">
        <f t="shared" si="207"/>
        <v/>
      </c>
      <c r="W810" s="222" t="str">
        <f t="shared" si="208"/>
        <v/>
      </c>
      <c r="X810" s="223" t="str">
        <f>IFERROR(VLOOKUP(_xlfn.CONCAT('Team Roster - Final'!$A810," : ",'Team Roster - Final'!$BM810),'Rate Calculations'!$C$4:$S$1100,14,FALSE),"")</f>
        <v/>
      </c>
      <c r="Y810" s="222" t="str">
        <f t="shared" si="209"/>
        <v/>
      </c>
      <c r="Z810" s="222" t="str">
        <f t="shared" si="210"/>
        <v/>
      </c>
      <c r="AA810" s="224" t="str">
        <f>IFERROR(IF(#REF!="Yes",$Y810, $Y810+$Q810*0.5),"")</f>
        <v/>
      </c>
      <c r="AB810" s="224" t="str">
        <f>IFERROR(IF(#REF!="Yes",$Z810, $Z810+$S810*0.5),"")</f>
        <v/>
      </c>
      <c r="AC810" s="220" t="str">
        <f>IFERROR(VLOOKUP(_xlfn.CONCAT('Team Roster - Final'!$A810," : ",'Team Roster - Final'!$BM810),'Rate Calculations'!$C$4:$U$1100,19,FALSE),"")</f>
        <v/>
      </c>
      <c r="AD810" s="220" t="str">
        <f t="shared" si="211"/>
        <v/>
      </c>
      <c r="AE810" s="220" t="str">
        <f t="shared" si="212"/>
        <v/>
      </c>
      <c r="AF810" s="225" t="str">
        <f>IFERROR(VLOOKUP(_xlfn.CONCAT('Team Roster - Final'!$A810," : ",'Team Roster - Final'!$BM810),'Rate Calculations'!$C$4:$AB$1100,22,FALSE),"")</f>
        <v/>
      </c>
      <c r="AG810" s="225" t="str">
        <f>IFERROR(VLOOKUP(_xlfn.CONCAT('Team Roster - Final'!$A810," : ",'Team Roster - Final'!$BM810),'Rate Calculations'!$C$4:$AB$1100,23,FALSE),"")</f>
        <v/>
      </c>
      <c r="AH810" s="222" t="str">
        <f t="shared" si="213"/>
        <v/>
      </c>
      <c r="AI810" s="222" t="str">
        <f t="shared" si="214"/>
        <v/>
      </c>
      <c r="AJ810" s="223" t="str">
        <f>Table1[[#This Row],[Home Office
Net Fee %]]</f>
        <v/>
      </c>
      <c r="AK810" s="222" t="str">
        <f t="shared" si="215"/>
        <v/>
      </c>
      <c r="AL810" s="222" t="str">
        <f t="shared" si="216"/>
        <v/>
      </c>
      <c r="AM810" s="215" t="str">
        <f>IFERROR(IF(#REF!="Yes",$AK810,($AK810+$AD810*0.5)),"")</f>
        <v/>
      </c>
      <c r="AN810" s="215" t="str">
        <f>IFERROR(IF(#REF!="Yes",$AL810,($AL810+$AE810*0.5)),"")</f>
        <v/>
      </c>
      <c r="AO810" s="374" t="str">
        <f>IF(ISBLANK('Team Roster Proposed - FBR'!Q811),"",'Team Roster Proposed - FBR'!Q811)</f>
        <v/>
      </c>
      <c r="AP810" s="226" t="e">
        <f>IF(ISBLANK(#REF!),"",#REF!)</f>
        <v>#REF!</v>
      </c>
      <c r="AQ810" s="226" t="e">
        <f>IF(ISBLANK(#REF!),"",#REF!)</f>
        <v>#REF!</v>
      </c>
      <c r="AR810" s="226" t="e">
        <f>IF(ISBLANK(#REF!),"",#REF!)</f>
        <v>#REF!</v>
      </c>
      <c r="AS810" s="219" t="e">
        <f>IF(ISBLANK(#REF!),"",#REF!)</f>
        <v>#REF!</v>
      </c>
      <c r="AT810" s="219" t="e">
        <f>IF(ISBLANK(#REF!),"",#REF!)</f>
        <v>#REF!</v>
      </c>
      <c r="AU810" s="219" t="e">
        <f>IF(ISBLANK(#REF!),"",#REF!)</f>
        <v>#REF!</v>
      </c>
      <c r="AV810" s="219" t="e">
        <f>IF(ISBLANK(#REF!),"",#REF!)</f>
        <v>#REF!</v>
      </c>
      <c r="AW810" s="219" t="e">
        <f>IF(ISBLANK(#REF!),"",#REF!)</f>
        <v>#REF!</v>
      </c>
      <c r="AX810" s="219" t="e">
        <f>IF(ISBLANK(#REF!),"",#REF!)</f>
        <v>#REF!</v>
      </c>
      <c r="AY810" s="226" t="e">
        <f>IF(ISBLANK(#REF!),"",#REF!)</f>
        <v>#REF!</v>
      </c>
      <c r="AZ810" s="219" t="e">
        <f>IF(ISBLANK(#REF!),"",#REF!)</f>
        <v>#REF!</v>
      </c>
      <c r="BA810" s="219" t="e">
        <f>IF(ISBLANK(#REF!),"",#REF!)</f>
        <v>#REF!</v>
      </c>
      <c r="BB810" s="219" t="e">
        <f>IF(ISBLANK(#REF!),"",#REF!)</f>
        <v>#REF!</v>
      </c>
      <c r="BC810" s="219" t="e">
        <f>IF(ISBLANK(#REF!),"",#REF!)</f>
        <v>#REF!</v>
      </c>
      <c r="BD810" s="219" t="e">
        <f>IF(ISBLANK(#REF!),"",#REF!)</f>
        <v>#REF!</v>
      </c>
      <c r="BE810" s="219" t="e">
        <f>IF(ISBLANK(#REF!),"",#REF!)</f>
        <v>#REF!</v>
      </c>
      <c r="BF810" s="219" t="e">
        <f>IF(ISBLANK(#REF!),"",#REF!)</f>
        <v>#REF!</v>
      </c>
      <c r="BG810" s="219" t="e">
        <f>IF(ISBLANK(#REF!),"",#REF!)</f>
        <v>#REF!</v>
      </c>
      <c r="BH810" s="219" t="e">
        <f>IF(ISBLANK(#REF!),"",#REF!)</f>
        <v>#REF!</v>
      </c>
      <c r="BI810" s="219" t="e">
        <f>IF(ISBLANK(#REF!),"",#REF!)</f>
        <v>#REF!</v>
      </c>
      <c r="BJ810" s="219" t="e">
        <f>IF(ISBLANK(#REF!),"",#REF!)</f>
        <v>#REF!</v>
      </c>
      <c r="BK810" s="219" t="e">
        <f>IF(ISBLANK(#REF!),"",#REF!)</f>
        <v>#REF!</v>
      </c>
      <c r="BL810" s="219" t="e">
        <f>IF(ISBLANK(#REF!),"",#REF!)</f>
        <v>#REF!</v>
      </c>
      <c r="BM810" s="219" t="e">
        <f>IF(ISBLANK(#REF!),"",#REF!)</f>
        <v>#REF!</v>
      </c>
      <c r="BN810" s="219" t="e">
        <f>IF(ISBLANK(#REF!),"",#REF!)</f>
        <v>#REF!</v>
      </c>
      <c r="BO810" s="227" t="e">
        <f t="shared" si="217"/>
        <v>#REF!</v>
      </c>
      <c r="BP810" s="228" t="str">
        <f t="shared" si="220"/>
        <v/>
      </c>
      <c r="BQ810" s="229" t="str">
        <f t="shared" si="204"/>
        <v/>
      </c>
      <c r="BR810" s="228" t="e">
        <f t="shared" si="218"/>
        <v>#REF!</v>
      </c>
      <c r="BS810" s="230" t="e">
        <f t="shared" si="219"/>
        <v>#REF!</v>
      </c>
    </row>
    <row r="811" spans="1:71">
      <c r="A811" s="213" t="e">
        <f>IF(ISBLANK(#REF!),"",#REF!)</f>
        <v>#REF!</v>
      </c>
      <c r="B811" s="214" t="e">
        <f>IF(ISBLANK(#REF!),"",#REF!)</f>
        <v>#REF!</v>
      </c>
      <c r="C811" s="214" t="e">
        <f>IF(ISBLANK(#REF!),"",#REF!)</f>
        <v>#REF!</v>
      </c>
      <c r="D811" s="214" t="e">
        <f>IF(ISBLANK(#REF!),"",#REF!)</f>
        <v>#REF!</v>
      </c>
      <c r="E811" s="214" t="e">
        <f>IF(ISBLANK(#REF!),"",#REF!)</f>
        <v>#REF!</v>
      </c>
      <c r="F811" s="214" t="e">
        <f>IF(ISBLANK(#REF!),"",#REF!)</f>
        <v>#REF!</v>
      </c>
      <c r="G811" s="214" t="e">
        <f>IF(ISBLANK(#REF!),"",#REF!)</f>
        <v>#REF!</v>
      </c>
      <c r="H811" s="215" t="e">
        <f>IF(ISBLANK(#REF!),"",#REF!)</f>
        <v>#REF!</v>
      </c>
      <c r="I811" s="214" t="e">
        <f>IF(ISBLANK(#REF!),"",#REF!)</f>
        <v>#REF!</v>
      </c>
      <c r="J811" s="216" t="e">
        <f>IF(ISBLANK(#REF!),"",#REF!)</f>
        <v>#REF!</v>
      </c>
      <c r="K811" s="217" t="e">
        <f>IF(ISBLANK(#REF!),"",#REF!)</f>
        <v>#REF!</v>
      </c>
      <c r="L811" s="217" t="e">
        <f>IF(ISBLANK(#REF!),"",#REF!)</f>
        <v>#REF!</v>
      </c>
      <c r="M811" s="218" t="e">
        <f>IF(ISBLANK(#REF!),"",#REF!)</f>
        <v>#REF!</v>
      </c>
      <c r="N811" s="218" t="e">
        <f>IF(ISBLANK(#REF!),"",#REF!)</f>
        <v>#REF!</v>
      </c>
      <c r="O811" s="220" t="str">
        <f>IFERROR(VLOOKUP(_xlfn.CONCAT('Team Roster - Final'!$A811," : ",'Team Roster - Final'!$BM811),'Rate Calculations'!$C$4:$G$1100,5,FALSE),"")</f>
        <v/>
      </c>
      <c r="P811" s="225">
        <f>IF(ISBLANK('Rate Calculations'!$H813),"",'Rate Calculations'!$H813)</f>
        <v>1.7500000000000002E-2</v>
      </c>
      <c r="Q811" s="220" t="str">
        <f t="shared" si="205"/>
        <v/>
      </c>
      <c r="R811" s="221">
        <f>IF(ISBLANK('Rate Calculations'!$J813),"",'Rate Calculations'!$J813)</f>
        <v>3.5000000000000003E-2</v>
      </c>
      <c r="S811" s="220" t="str">
        <f t="shared" si="206"/>
        <v/>
      </c>
      <c r="T811" s="225" t="str">
        <f>IFERROR(VLOOKUP(_xlfn.CONCAT('Team Roster - Final'!$A811," : ",'Team Roster - Final'!$BM811),'Rate Calculations'!$C$4:$S$1100,10,FALSE),"")</f>
        <v/>
      </c>
      <c r="U811" s="225" t="str">
        <f>IFERROR(VLOOKUP(_xlfn.CONCAT('Team Roster - Final'!$A811," : ",'Team Roster - Final'!$BM811),'Rate Calculations'!$C$4:$S$1100,11,FALSE),"")</f>
        <v/>
      </c>
      <c r="V811" s="222" t="str">
        <f t="shared" si="207"/>
        <v/>
      </c>
      <c r="W811" s="222" t="str">
        <f t="shared" si="208"/>
        <v/>
      </c>
      <c r="X811" s="223" t="str">
        <f>IFERROR(VLOOKUP(_xlfn.CONCAT('Team Roster - Final'!$A811," : ",'Team Roster - Final'!$BM811),'Rate Calculations'!$C$4:$S$1100,14,FALSE),"")</f>
        <v/>
      </c>
      <c r="Y811" s="222" t="str">
        <f t="shared" si="209"/>
        <v/>
      </c>
      <c r="Z811" s="222" t="str">
        <f t="shared" si="210"/>
        <v/>
      </c>
      <c r="AA811" s="224" t="str">
        <f>IFERROR(IF(#REF!="Yes",$Y811, $Y811+$Q811*0.5),"")</f>
        <v/>
      </c>
      <c r="AB811" s="224" t="str">
        <f>IFERROR(IF(#REF!="Yes",$Z811, $Z811+$S811*0.5),"")</f>
        <v/>
      </c>
      <c r="AC811" s="220" t="str">
        <f>IFERROR(VLOOKUP(_xlfn.CONCAT('Team Roster - Final'!$A811," : ",'Team Roster - Final'!$BM811),'Rate Calculations'!$C$4:$U$1100,19,FALSE),"")</f>
        <v/>
      </c>
      <c r="AD811" s="220" t="str">
        <f t="shared" si="211"/>
        <v/>
      </c>
      <c r="AE811" s="220" t="str">
        <f t="shared" si="212"/>
        <v/>
      </c>
      <c r="AF811" s="225" t="str">
        <f>IFERROR(VLOOKUP(_xlfn.CONCAT('Team Roster - Final'!$A811," : ",'Team Roster - Final'!$BM811),'Rate Calculations'!$C$4:$AB$1100,22,FALSE),"")</f>
        <v/>
      </c>
      <c r="AG811" s="225" t="str">
        <f>IFERROR(VLOOKUP(_xlfn.CONCAT('Team Roster - Final'!$A811," : ",'Team Roster - Final'!$BM811),'Rate Calculations'!$C$4:$AB$1100,23,FALSE),"")</f>
        <v/>
      </c>
      <c r="AH811" s="222" t="str">
        <f t="shared" si="213"/>
        <v/>
      </c>
      <c r="AI811" s="222" t="str">
        <f t="shared" si="214"/>
        <v/>
      </c>
      <c r="AJ811" s="223" t="str">
        <f>Table1[[#This Row],[Home Office
Net Fee %]]</f>
        <v/>
      </c>
      <c r="AK811" s="222" t="str">
        <f t="shared" si="215"/>
        <v/>
      </c>
      <c r="AL811" s="222" t="str">
        <f t="shared" si="216"/>
        <v/>
      </c>
      <c r="AM811" s="215" t="str">
        <f>IFERROR(IF(#REF!="Yes",$AK811,($AK811+$AD811*0.5)),"")</f>
        <v/>
      </c>
      <c r="AN811" s="215" t="str">
        <f>IFERROR(IF(#REF!="Yes",$AL811,($AL811+$AE811*0.5)),"")</f>
        <v/>
      </c>
      <c r="AO811" s="374" t="str">
        <f>IF(ISBLANK('Team Roster Proposed - FBR'!Q812),"",'Team Roster Proposed - FBR'!Q812)</f>
        <v/>
      </c>
      <c r="AP811" s="226" t="e">
        <f>IF(ISBLANK(#REF!),"",#REF!)</f>
        <v>#REF!</v>
      </c>
      <c r="AQ811" s="226" t="e">
        <f>IF(ISBLANK(#REF!),"",#REF!)</f>
        <v>#REF!</v>
      </c>
      <c r="AR811" s="226" t="e">
        <f>IF(ISBLANK(#REF!),"",#REF!)</f>
        <v>#REF!</v>
      </c>
      <c r="AS811" s="219" t="e">
        <f>IF(ISBLANK(#REF!),"",#REF!)</f>
        <v>#REF!</v>
      </c>
      <c r="AT811" s="219" t="e">
        <f>IF(ISBLANK(#REF!),"",#REF!)</f>
        <v>#REF!</v>
      </c>
      <c r="AU811" s="219" t="e">
        <f>IF(ISBLANK(#REF!),"",#REF!)</f>
        <v>#REF!</v>
      </c>
      <c r="AV811" s="219" t="e">
        <f>IF(ISBLANK(#REF!),"",#REF!)</f>
        <v>#REF!</v>
      </c>
      <c r="AW811" s="219" t="e">
        <f>IF(ISBLANK(#REF!),"",#REF!)</f>
        <v>#REF!</v>
      </c>
      <c r="AX811" s="219" t="e">
        <f>IF(ISBLANK(#REF!),"",#REF!)</f>
        <v>#REF!</v>
      </c>
      <c r="AY811" s="226" t="e">
        <f>IF(ISBLANK(#REF!),"",#REF!)</f>
        <v>#REF!</v>
      </c>
      <c r="AZ811" s="219" t="e">
        <f>IF(ISBLANK(#REF!),"",#REF!)</f>
        <v>#REF!</v>
      </c>
      <c r="BA811" s="219" t="e">
        <f>IF(ISBLANK(#REF!),"",#REF!)</f>
        <v>#REF!</v>
      </c>
      <c r="BB811" s="219" t="e">
        <f>IF(ISBLANK(#REF!),"",#REF!)</f>
        <v>#REF!</v>
      </c>
      <c r="BC811" s="219" t="e">
        <f>IF(ISBLANK(#REF!),"",#REF!)</f>
        <v>#REF!</v>
      </c>
      <c r="BD811" s="219" t="e">
        <f>IF(ISBLANK(#REF!),"",#REF!)</f>
        <v>#REF!</v>
      </c>
      <c r="BE811" s="219" t="e">
        <f>IF(ISBLANK(#REF!),"",#REF!)</f>
        <v>#REF!</v>
      </c>
      <c r="BF811" s="219" t="e">
        <f>IF(ISBLANK(#REF!),"",#REF!)</f>
        <v>#REF!</v>
      </c>
      <c r="BG811" s="219" t="e">
        <f>IF(ISBLANK(#REF!),"",#REF!)</f>
        <v>#REF!</v>
      </c>
      <c r="BH811" s="219" t="e">
        <f>IF(ISBLANK(#REF!),"",#REF!)</f>
        <v>#REF!</v>
      </c>
      <c r="BI811" s="219" t="e">
        <f>IF(ISBLANK(#REF!),"",#REF!)</f>
        <v>#REF!</v>
      </c>
      <c r="BJ811" s="219" t="e">
        <f>IF(ISBLANK(#REF!),"",#REF!)</f>
        <v>#REF!</v>
      </c>
      <c r="BK811" s="219" t="e">
        <f>IF(ISBLANK(#REF!),"",#REF!)</f>
        <v>#REF!</v>
      </c>
      <c r="BL811" s="219" t="e">
        <f>IF(ISBLANK(#REF!),"",#REF!)</f>
        <v>#REF!</v>
      </c>
      <c r="BM811" s="219" t="e">
        <f>IF(ISBLANK(#REF!),"",#REF!)</f>
        <v>#REF!</v>
      </c>
      <c r="BN811" s="219" t="e">
        <f>IF(ISBLANK(#REF!),"",#REF!)</f>
        <v>#REF!</v>
      </c>
      <c r="BO811" s="227" t="e">
        <f t="shared" si="217"/>
        <v>#REF!</v>
      </c>
      <c r="BP811" s="228" t="str">
        <f t="shared" si="220"/>
        <v/>
      </c>
      <c r="BQ811" s="229" t="str">
        <f t="shared" si="204"/>
        <v/>
      </c>
      <c r="BR811" s="228" t="e">
        <f t="shared" si="218"/>
        <v>#REF!</v>
      </c>
      <c r="BS811" s="230" t="e">
        <f t="shared" si="219"/>
        <v>#REF!</v>
      </c>
    </row>
    <row r="812" spans="1:71">
      <c r="A812" s="213" t="e">
        <f>IF(ISBLANK(#REF!),"",#REF!)</f>
        <v>#REF!</v>
      </c>
      <c r="B812" s="214" t="e">
        <f>IF(ISBLANK(#REF!),"",#REF!)</f>
        <v>#REF!</v>
      </c>
      <c r="C812" s="214" t="e">
        <f>IF(ISBLANK(#REF!),"",#REF!)</f>
        <v>#REF!</v>
      </c>
      <c r="D812" s="214" t="e">
        <f>IF(ISBLANK(#REF!),"",#REF!)</f>
        <v>#REF!</v>
      </c>
      <c r="E812" s="214" t="e">
        <f>IF(ISBLANK(#REF!),"",#REF!)</f>
        <v>#REF!</v>
      </c>
      <c r="F812" s="214" t="e">
        <f>IF(ISBLANK(#REF!),"",#REF!)</f>
        <v>#REF!</v>
      </c>
      <c r="G812" s="214" t="e">
        <f>IF(ISBLANK(#REF!),"",#REF!)</f>
        <v>#REF!</v>
      </c>
      <c r="H812" s="215" t="e">
        <f>IF(ISBLANK(#REF!),"",#REF!)</f>
        <v>#REF!</v>
      </c>
      <c r="I812" s="214" t="e">
        <f>IF(ISBLANK(#REF!),"",#REF!)</f>
        <v>#REF!</v>
      </c>
      <c r="J812" s="216" t="e">
        <f>IF(ISBLANK(#REF!),"",#REF!)</f>
        <v>#REF!</v>
      </c>
      <c r="K812" s="217" t="e">
        <f>IF(ISBLANK(#REF!),"",#REF!)</f>
        <v>#REF!</v>
      </c>
      <c r="L812" s="217" t="e">
        <f>IF(ISBLANK(#REF!),"",#REF!)</f>
        <v>#REF!</v>
      </c>
      <c r="M812" s="218" t="e">
        <f>IF(ISBLANK(#REF!),"",#REF!)</f>
        <v>#REF!</v>
      </c>
      <c r="N812" s="218" t="e">
        <f>IF(ISBLANK(#REF!),"",#REF!)</f>
        <v>#REF!</v>
      </c>
      <c r="O812" s="220" t="str">
        <f>IFERROR(VLOOKUP(_xlfn.CONCAT('Team Roster - Final'!$A812," : ",'Team Roster - Final'!$BM812),'Rate Calculations'!$C$4:$G$1100,5,FALSE),"")</f>
        <v/>
      </c>
      <c r="P812" s="225">
        <f>IF(ISBLANK('Rate Calculations'!$H814),"",'Rate Calculations'!$H814)</f>
        <v>1.7500000000000002E-2</v>
      </c>
      <c r="Q812" s="220" t="str">
        <f t="shared" si="205"/>
        <v/>
      </c>
      <c r="R812" s="221">
        <f>IF(ISBLANK('Rate Calculations'!$J814),"",'Rate Calculations'!$J814)</f>
        <v>3.5000000000000003E-2</v>
      </c>
      <c r="S812" s="220" t="str">
        <f t="shared" si="206"/>
        <v/>
      </c>
      <c r="T812" s="225" t="str">
        <f>IFERROR(VLOOKUP(_xlfn.CONCAT('Team Roster - Final'!$A812," : ",'Team Roster - Final'!$BM812),'Rate Calculations'!$C$4:$S$1100,10,FALSE),"")</f>
        <v/>
      </c>
      <c r="U812" s="225" t="str">
        <f>IFERROR(VLOOKUP(_xlfn.CONCAT('Team Roster - Final'!$A812," : ",'Team Roster - Final'!$BM812),'Rate Calculations'!$C$4:$S$1100,11,FALSE),"")</f>
        <v/>
      </c>
      <c r="V812" s="222" t="str">
        <f t="shared" si="207"/>
        <v/>
      </c>
      <c r="W812" s="222" t="str">
        <f t="shared" si="208"/>
        <v/>
      </c>
      <c r="X812" s="223" t="str">
        <f>IFERROR(VLOOKUP(_xlfn.CONCAT('Team Roster - Final'!$A812," : ",'Team Roster - Final'!$BM812),'Rate Calculations'!$C$4:$S$1100,14,FALSE),"")</f>
        <v/>
      </c>
      <c r="Y812" s="222" t="str">
        <f t="shared" si="209"/>
        <v/>
      </c>
      <c r="Z812" s="222" t="str">
        <f t="shared" si="210"/>
        <v/>
      </c>
      <c r="AA812" s="224" t="str">
        <f>IFERROR(IF(#REF!="Yes",$Y812, $Y812+$Q812*0.5),"")</f>
        <v/>
      </c>
      <c r="AB812" s="224" t="str">
        <f>IFERROR(IF(#REF!="Yes",$Z812, $Z812+$S812*0.5),"")</f>
        <v/>
      </c>
      <c r="AC812" s="220" t="str">
        <f>IFERROR(VLOOKUP(_xlfn.CONCAT('Team Roster - Final'!$A812," : ",'Team Roster - Final'!$BM812),'Rate Calculations'!$C$4:$U$1100,19,FALSE),"")</f>
        <v/>
      </c>
      <c r="AD812" s="220" t="str">
        <f t="shared" si="211"/>
        <v/>
      </c>
      <c r="AE812" s="220" t="str">
        <f t="shared" si="212"/>
        <v/>
      </c>
      <c r="AF812" s="225" t="str">
        <f>IFERROR(VLOOKUP(_xlfn.CONCAT('Team Roster - Final'!$A812," : ",'Team Roster - Final'!$BM812),'Rate Calculations'!$C$4:$AB$1100,22,FALSE),"")</f>
        <v/>
      </c>
      <c r="AG812" s="225" t="str">
        <f>IFERROR(VLOOKUP(_xlfn.CONCAT('Team Roster - Final'!$A812," : ",'Team Roster - Final'!$BM812),'Rate Calculations'!$C$4:$AB$1100,23,FALSE),"")</f>
        <v/>
      </c>
      <c r="AH812" s="222" t="str">
        <f t="shared" si="213"/>
        <v/>
      </c>
      <c r="AI812" s="222" t="str">
        <f t="shared" si="214"/>
        <v/>
      </c>
      <c r="AJ812" s="223" t="str">
        <f>Table1[[#This Row],[Home Office
Net Fee %]]</f>
        <v/>
      </c>
      <c r="AK812" s="222" t="str">
        <f t="shared" si="215"/>
        <v/>
      </c>
      <c r="AL812" s="222" t="str">
        <f t="shared" si="216"/>
        <v/>
      </c>
      <c r="AM812" s="215" t="str">
        <f>IFERROR(IF(#REF!="Yes",$AK812,($AK812+$AD812*0.5)),"")</f>
        <v/>
      </c>
      <c r="AN812" s="215" t="str">
        <f>IFERROR(IF(#REF!="Yes",$AL812,($AL812+$AE812*0.5)),"")</f>
        <v/>
      </c>
      <c r="AO812" s="374" t="str">
        <f>IF(ISBLANK('Team Roster Proposed - FBR'!Q813),"",'Team Roster Proposed - FBR'!Q813)</f>
        <v/>
      </c>
      <c r="AP812" s="226" t="e">
        <f>IF(ISBLANK(#REF!),"",#REF!)</f>
        <v>#REF!</v>
      </c>
      <c r="AQ812" s="226" t="e">
        <f>IF(ISBLANK(#REF!),"",#REF!)</f>
        <v>#REF!</v>
      </c>
      <c r="AR812" s="226" t="e">
        <f>IF(ISBLANK(#REF!),"",#REF!)</f>
        <v>#REF!</v>
      </c>
      <c r="AS812" s="219" t="e">
        <f>IF(ISBLANK(#REF!),"",#REF!)</f>
        <v>#REF!</v>
      </c>
      <c r="AT812" s="219" t="e">
        <f>IF(ISBLANK(#REF!),"",#REF!)</f>
        <v>#REF!</v>
      </c>
      <c r="AU812" s="219" t="e">
        <f>IF(ISBLANK(#REF!),"",#REF!)</f>
        <v>#REF!</v>
      </c>
      <c r="AV812" s="219" t="e">
        <f>IF(ISBLANK(#REF!),"",#REF!)</f>
        <v>#REF!</v>
      </c>
      <c r="AW812" s="219" t="e">
        <f>IF(ISBLANK(#REF!),"",#REF!)</f>
        <v>#REF!</v>
      </c>
      <c r="AX812" s="219" t="e">
        <f>IF(ISBLANK(#REF!),"",#REF!)</f>
        <v>#REF!</v>
      </c>
      <c r="AY812" s="226" t="e">
        <f>IF(ISBLANK(#REF!),"",#REF!)</f>
        <v>#REF!</v>
      </c>
      <c r="AZ812" s="219" t="e">
        <f>IF(ISBLANK(#REF!),"",#REF!)</f>
        <v>#REF!</v>
      </c>
      <c r="BA812" s="219" t="e">
        <f>IF(ISBLANK(#REF!),"",#REF!)</f>
        <v>#REF!</v>
      </c>
      <c r="BB812" s="219" t="e">
        <f>IF(ISBLANK(#REF!),"",#REF!)</f>
        <v>#REF!</v>
      </c>
      <c r="BC812" s="219" t="e">
        <f>IF(ISBLANK(#REF!),"",#REF!)</f>
        <v>#REF!</v>
      </c>
      <c r="BD812" s="219" t="e">
        <f>IF(ISBLANK(#REF!),"",#REF!)</f>
        <v>#REF!</v>
      </c>
      <c r="BE812" s="219" t="e">
        <f>IF(ISBLANK(#REF!),"",#REF!)</f>
        <v>#REF!</v>
      </c>
      <c r="BF812" s="219" t="e">
        <f>IF(ISBLANK(#REF!),"",#REF!)</f>
        <v>#REF!</v>
      </c>
      <c r="BG812" s="219" t="e">
        <f>IF(ISBLANK(#REF!),"",#REF!)</f>
        <v>#REF!</v>
      </c>
      <c r="BH812" s="219" t="e">
        <f>IF(ISBLANK(#REF!),"",#REF!)</f>
        <v>#REF!</v>
      </c>
      <c r="BI812" s="219" t="e">
        <f>IF(ISBLANK(#REF!),"",#REF!)</f>
        <v>#REF!</v>
      </c>
      <c r="BJ812" s="219" t="e">
        <f>IF(ISBLANK(#REF!),"",#REF!)</f>
        <v>#REF!</v>
      </c>
      <c r="BK812" s="219" t="e">
        <f>IF(ISBLANK(#REF!),"",#REF!)</f>
        <v>#REF!</v>
      </c>
      <c r="BL812" s="219" t="e">
        <f>IF(ISBLANK(#REF!),"",#REF!)</f>
        <v>#REF!</v>
      </c>
      <c r="BM812" s="219" t="e">
        <f>IF(ISBLANK(#REF!),"",#REF!)</f>
        <v>#REF!</v>
      </c>
      <c r="BN812" s="219" t="e">
        <f>IF(ISBLANK(#REF!),"",#REF!)</f>
        <v>#REF!</v>
      </c>
      <c r="BO812" s="227" t="e">
        <f t="shared" si="217"/>
        <v>#REF!</v>
      </c>
      <c r="BP812" s="228" t="str">
        <f t="shared" si="220"/>
        <v/>
      </c>
      <c r="BQ812" s="229" t="str">
        <f t="shared" si="204"/>
        <v/>
      </c>
      <c r="BR812" s="228" t="e">
        <f t="shared" si="218"/>
        <v>#REF!</v>
      </c>
      <c r="BS812" s="230" t="e">
        <f t="shared" si="219"/>
        <v>#REF!</v>
      </c>
    </row>
    <row r="813" spans="1:71">
      <c r="A813" s="213" t="e">
        <f>IF(ISBLANK(#REF!),"",#REF!)</f>
        <v>#REF!</v>
      </c>
      <c r="B813" s="214" t="e">
        <f>IF(ISBLANK(#REF!),"",#REF!)</f>
        <v>#REF!</v>
      </c>
      <c r="C813" s="214" t="e">
        <f>IF(ISBLANK(#REF!),"",#REF!)</f>
        <v>#REF!</v>
      </c>
      <c r="D813" s="214" t="e">
        <f>IF(ISBLANK(#REF!),"",#REF!)</f>
        <v>#REF!</v>
      </c>
      <c r="E813" s="214" t="e">
        <f>IF(ISBLANK(#REF!),"",#REF!)</f>
        <v>#REF!</v>
      </c>
      <c r="F813" s="214" t="e">
        <f>IF(ISBLANK(#REF!),"",#REF!)</f>
        <v>#REF!</v>
      </c>
      <c r="G813" s="214" t="e">
        <f>IF(ISBLANK(#REF!),"",#REF!)</f>
        <v>#REF!</v>
      </c>
      <c r="H813" s="215" t="e">
        <f>IF(ISBLANK(#REF!),"",#REF!)</f>
        <v>#REF!</v>
      </c>
      <c r="I813" s="214" t="e">
        <f>IF(ISBLANK(#REF!),"",#REF!)</f>
        <v>#REF!</v>
      </c>
      <c r="J813" s="216" t="e">
        <f>IF(ISBLANK(#REF!),"",#REF!)</f>
        <v>#REF!</v>
      </c>
      <c r="K813" s="217" t="e">
        <f>IF(ISBLANK(#REF!),"",#REF!)</f>
        <v>#REF!</v>
      </c>
      <c r="L813" s="217" t="e">
        <f>IF(ISBLANK(#REF!),"",#REF!)</f>
        <v>#REF!</v>
      </c>
      <c r="M813" s="218" t="e">
        <f>IF(ISBLANK(#REF!),"",#REF!)</f>
        <v>#REF!</v>
      </c>
      <c r="N813" s="218" t="e">
        <f>IF(ISBLANK(#REF!),"",#REF!)</f>
        <v>#REF!</v>
      </c>
      <c r="O813" s="220" t="str">
        <f>IFERROR(VLOOKUP(_xlfn.CONCAT('Team Roster - Final'!$A813," : ",'Team Roster - Final'!$BM813),'Rate Calculations'!$C$4:$G$1100,5,FALSE),"")</f>
        <v/>
      </c>
      <c r="P813" s="225">
        <f>IF(ISBLANK('Rate Calculations'!$H815),"",'Rate Calculations'!$H815)</f>
        <v>1.7500000000000002E-2</v>
      </c>
      <c r="Q813" s="220" t="str">
        <f t="shared" si="205"/>
        <v/>
      </c>
      <c r="R813" s="221">
        <f>IF(ISBLANK('Rate Calculations'!$J815),"",'Rate Calculations'!$J815)</f>
        <v>3.5000000000000003E-2</v>
      </c>
      <c r="S813" s="220" t="str">
        <f t="shared" si="206"/>
        <v/>
      </c>
      <c r="T813" s="225" t="str">
        <f>IFERROR(VLOOKUP(_xlfn.CONCAT('Team Roster - Final'!$A813," : ",'Team Roster - Final'!$BM813),'Rate Calculations'!$C$4:$S$1100,10,FALSE),"")</f>
        <v/>
      </c>
      <c r="U813" s="225" t="str">
        <f>IFERROR(VLOOKUP(_xlfn.CONCAT('Team Roster - Final'!$A813," : ",'Team Roster - Final'!$BM813),'Rate Calculations'!$C$4:$S$1100,11,FALSE),"")</f>
        <v/>
      </c>
      <c r="V813" s="222" t="str">
        <f t="shared" si="207"/>
        <v/>
      </c>
      <c r="W813" s="222" t="str">
        <f t="shared" si="208"/>
        <v/>
      </c>
      <c r="X813" s="223" t="str">
        <f>IFERROR(VLOOKUP(_xlfn.CONCAT('Team Roster - Final'!$A813," : ",'Team Roster - Final'!$BM813),'Rate Calculations'!$C$4:$S$1100,14,FALSE),"")</f>
        <v/>
      </c>
      <c r="Y813" s="222" t="str">
        <f t="shared" si="209"/>
        <v/>
      </c>
      <c r="Z813" s="222" t="str">
        <f t="shared" si="210"/>
        <v/>
      </c>
      <c r="AA813" s="224" t="str">
        <f>IFERROR(IF(#REF!="Yes",$Y813, $Y813+$Q813*0.5),"")</f>
        <v/>
      </c>
      <c r="AB813" s="224" t="str">
        <f>IFERROR(IF(#REF!="Yes",$Z813, $Z813+$S813*0.5),"")</f>
        <v/>
      </c>
      <c r="AC813" s="220" t="str">
        <f>IFERROR(VLOOKUP(_xlfn.CONCAT('Team Roster - Final'!$A813," : ",'Team Roster - Final'!$BM813),'Rate Calculations'!$C$4:$U$1100,19,FALSE),"")</f>
        <v/>
      </c>
      <c r="AD813" s="220" t="str">
        <f t="shared" si="211"/>
        <v/>
      </c>
      <c r="AE813" s="220" t="str">
        <f t="shared" si="212"/>
        <v/>
      </c>
      <c r="AF813" s="225" t="str">
        <f>IFERROR(VLOOKUP(_xlfn.CONCAT('Team Roster - Final'!$A813," : ",'Team Roster - Final'!$BM813),'Rate Calculations'!$C$4:$AB$1100,22,FALSE),"")</f>
        <v/>
      </c>
      <c r="AG813" s="225" t="str">
        <f>IFERROR(VLOOKUP(_xlfn.CONCAT('Team Roster - Final'!$A813," : ",'Team Roster - Final'!$BM813),'Rate Calculations'!$C$4:$AB$1100,23,FALSE),"")</f>
        <v/>
      </c>
      <c r="AH813" s="222" t="str">
        <f t="shared" si="213"/>
        <v/>
      </c>
      <c r="AI813" s="222" t="str">
        <f t="shared" si="214"/>
        <v/>
      </c>
      <c r="AJ813" s="223" t="str">
        <f>Table1[[#This Row],[Home Office
Net Fee %]]</f>
        <v/>
      </c>
      <c r="AK813" s="222" t="str">
        <f t="shared" si="215"/>
        <v/>
      </c>
      <c r="AL813" s="222" t="str">
        <f t="shared" si="216"/>
        <v/>
      </c>
      <c r="AM813" s="215" t="str">
        <f>IFERROR(IF(#REF!="Yes",$AK813,($AK813+$AD813*0.5)),"")</f>
        <v/>
      </c>
      <c r="AN813" s="215" t="str">
        <f>IFERROR(IF(#REF!="Yes",$AL813,($AL813+$AE813*0.5)),"")</f>
        <v/>
      </c>
      <c r="AO813" s="374" t="str">
        <f>IF(ISBLANK('Team Roster Proposed - FBR'!Q814),"",'Team Roster Proposed - FBR'!Q814)</f>
        <v/>
      </c>
      <c r="AP813" s="226" t="e">
        <f>IF(ISBLANK(#REF!),"",#REF!)</f>
        <v>#REF!</v>
      </c>
      <c r="AQ813" s="226" t="e">
        <f>IF(ISBLANK(#REF!),"",#REF!)</f>
        <v>#REF!</v>
      </c>
      <c r="AR813" s="226" t="e">
        <f>IF(ISBLANK(#REF!),"",#REF!)</f>
        <v>#REF!</v>
      </c>
      <c r="AS813" s="219" t="e">
        <f>IF(ISBLANK(#REF!),"",#REF!)</f>
        <v>#REF!</v>
      </c>
      <c r="AT813" s="219" t="e">
        <f>IF(ISBLANK(#REF!),"",#REF!)</f>
        <v>#REF!</v>
      </c>
      <c r="AU813" s="219" t="e">
        <f>IF(ISBLANK(#REF!),"",#REF!)</f>
        <v>#REF!</v>
      </c>
      <c r="AV813" s="219" t="e">
        <f>IF(ISBLANK(#REF!),"",#REF!)</f>
        <v>#REF!</v>
      </c>
      <c r="AW813" s="219" t="e">
        <f>IF(ISBLANK(#REF!),"",#REF!)</f>
        <v>#REF!</v>
      </c>
      <c r="AX813" s="219" t="e">
        <f>IF(ISBLANK(#REF!),"",#REF!)</f>
        <v>#REF!</v>
      </c>
      <c r="AY813" s="226" t="e">
        <f>IF(ISBLANK(#REF!),"",#REF!)</f>
        <v>#REF!</v>
      </c>
      <c r="AZ813" s="219" t="e">
        <f>IF(ISBLANK(#REF!),"",#REF!)</f>
        <v>#REF!</v>
      </c>
      <c r="BA813" s="219" t="e">
        <f>IF(ISBLANK(#REF!),"",#REF!)</f>
        <v>#REF!</v>
      </c>
      <c r="BB813" s="219" t="e">
        <f>IF(ISBLANK(#REF!),"",#REF!)</f>
        <v>#REF!</v>
      </c>
      <c r="BC813" s="219" t="e">
        <f>IF(ISBLANK(#REF!),"",#REF!)</f>
        <v>#REF!</v>
      </c>
      <c r="BD813" s="219" t="e">
        <f>IF(ISBLANK(#REF!),"",#REF!)</f>
        <v>#REF!</v>
      </c>
      <c r="BE813" s="219" t="e">
        <f>IF(ISBLANK(#REF!),"",#REF!)</f>
        <v>#REF!</v>
      </c>
      <c r="BF813" s="219" t="e">
        <f>IF(ISBLANK(#REF!),"",#REF!)</f>
        <v>#REF!</v>
      </c>
      <c r="BG813" s="219" t="e">
        <f>IF(ISBLANK(#REF!),"",#REF!)</f>
        <v>#REF!</v>
      </c>
      <c r="BH813" s="219" t="e">
        <f>IF(ISBLANK(#REF!),"",#REF!)</f>
        <v>#REF!</v>
      </c>
      <c r="BI813" s="219" t="e">
        <f>IF(ISBLANK(#REF!),"",#REF!)</f>
        <v>#REF!</v>
      </c>
      <c r="BJ813" s="219" t="e">
        <f>IF(ISBLANK(#REF!),"",#REF!)</f>
        <v>#REF!</v>
      </c>
      <c r="BK813" s="219" t="e">
        <f>IF(ISBLANK(#REF!),"",#REF!)</f>
        <v>#REF!</v>
      </c>
      <c r="BL813" s="219" t="e">
        <f>IF(ISBLANK(#REF!),"",#REF!)</f>
        <v>#REF!</v>
      </c>
      <c r="BM813" s="219" t="e">
        <f>IF(ISBLANK(#REF!),"",#REF!)</f>
        <v>#REF!</v>
      </c>
      <c r="BN813" s="219" t="e">
        <f>IF(ISBLANK(#REF!),"",#REF!)</f>
        <v>#REF!</v>
      </c>
      <c r="BO813" s="227" t="e">
        <f t="shared" si="217"/>
        <v>#REF!</v>
      </c>
      <c r="BP813" s="228" t="str">
        <f t="shared" si="220"/>
        <v/>
      </c>
      <c r="BQ813" s="229" t="str">
        <f t="shared" si="204"/>
        <v/>
      </c>
      <c r="BR813" s="228" t="e">
        <f t="shared" si="218"/>
        <v>#REF!</v>
      </c>
      <c r="BS813" s="230" t="e">
        <f t="shared" si="219"/>
        <v>#REF!</v>
      </c>
    </row>
    <row r="814" spans="1:71">
      <c r="A814" s="213" t="e">
        <f>IF(ISBLANK(#REF!),"",#REF!)</f>
        <v>#REF!</v>
      </c>
      <c r="B814" s="214" t="e">
        <f>IF(ISBLANK(#REF!),"",#REF!)</f>
        <v>#REF!</v>
      </c>
      <c r="C814" s="214" t="e">
        <f>IF(ISBLANK(#REF!),"",#REF!)</f>
        <v>#REF!</v>
      </c>
      <c r="D814" s="214" t="e">
        <f>IF(ISBLANK(#REF!),"",#REF!)</f>
        <v>#REF!</v>
      </c>
      <c r="E814" s="214" t="e">
        <f>IF(ISBLANK(#REF!),"",#REF!)</f>
        <v>#REF!</v>
      </c>
      <c r="F814" s="214" t="e">
        <f>IF(ISBLANK(#REF!),"",#REF!)</f>
        <v>#REF!</v>
      </c>
      <c r="G814" s="214" t="e">
        <f>IF(ISBLANK(#REF!),"",#REF!)</f>
        <v>#REF!</v>
      </c>
      <c r="H814" s="215" t="e">
        <f>IF(ISBLANK(#REF!),"",#REF!)</f>
        <v>#REF!</v>
      </c>
      <c r="I814" s="214" t="e">
        <f>IF(ISBLANK(#REF!),"",#REF!)</f>
        <v>#REF!</v>
      </c>
      <c r="J814" s="216" t="e">
        <f>IF(ISBLANK(#REF!),"",#REF!)</f>
        <v>#REF!</v>
      </c>
      <c r="K814" s="217" t="e">
        <f>IF(ISBLANK(#REF!),"",#REF!)</f>
        <v>#REF!</v>
      </c>
      <c r="L814" s="217" t="e">
        <f>IF(ISBLANK(#REF!),"",#REF!)</f>
        <v>#REF!</v>
      </c>
      <c r="M814" s="218" t="e">
        <f>IF(ISBLANK(#REF!),"",#REF!)</f>
        <v>#REF!</v>
      </c>
      <c r="N814" s="218" t="e">
        <f>IF(ISBLANK(#REF!),"",#REF!)</f>
        <v>#REF!</v>
      </c>
      <c r="O814" s="220" t="str">
        <f>IFERROR(VLOOKUP(_xlfn.CONCAT('Team Roster - Final'!$A814," : ",'Team Roster - Final'!$BM814),'Rate Calculations'!$C$4:$G$1100,5,FALSE),"")</f>
        <v/>
      </c>
      <c r="P814" s="225">
        <f>IF(ISBLANK('Rate Calculations'!$H816),"",'Rate Calculations'!$H816)</f>
        <v>1.7500000000000002E-2</v>
      </c>
      <c r="Q814" s="220" t="str">
        <f t="shared" si="205"/>
        <v/>
      </c>
      <c r="R814" s="221">
        <f>IF(ISBLANK('Rate Calculations'!$J816),"",'Rate Calculations'!$J816)</f>
        <v>3.5000000000000003E-2</v>
      </c>
      <c r="S814" s="220" t="str">
        <f t="shared" si="206"/>
        <v/>
      </c>
      <c r="T814" s="225" t="str">
        <f>IFERROR(VLOOKUP(_xlfn.CONCAT('Team Roster - Final'!$A814," : ",'Team Roster - Final'!$BM814),'Rate Calculations'!$C$4:$S$1100,10,FALSE),"")</f>
        <v/>
      </c>
      <c r="U814" s="225" t="str">
        <f>IFERROR(VLOOKUP(_xlfn.CONCAT('Team Roster - Final'!$A814," : ",'Team Roster - Final'!$BM814),'Rate Calculations'!$C$4:$S$1100,11,FALSE),"")</f>
        <v/>
      </c>
      <c r="V814" s="222" t="str">
        <f t="shared" si="207"/>
        <v/>
      </c>
      <c r="W814" s="222" t="str">
        <f t="shared" si="208"/>
        <v/>
      </c>
      <c r="X814" s="223" t="str">
        <f>IFERROR(VLOOKUP(_xlfn.CONCAT('Team Roster - Final'!$A814," : ",'Team Roster - Final'!$BM814),'Rate Calculations'!$C$4:$S$1100,14,FALSE),"")</f>
        <v/>
      </c>
      <c r="Y814" s="222" t="str">
        <f t="shared" si="209"/>
        <v/>
      </c>
      <c r="Z814" s="222" t="str">
        <f t="shared" si="210"/>
        <v/>
      </c>
      <c r="AA814" s="224" t="str">
        <f>IFERROR(IF(#REF!="Yes",$Y814, $Y814+$Q814*0.5),"")</f>
        <v/>
      </c>
      <c r="AB814" s="224" t="str">
        <f>IFERROR(IF(#REF!="Yes",$Z814, $Z814+$S814*0.5),"")</f>
        <v/>
      </c>
      <c r="AC814" s="220" t="str">
        <f>IFERROR(VLOOKUP(_xlfn.CONCAT('Team Roster - Final'!$A814," : ",'Team Roster - Final'!$BM814),'Rate Calculations'!$C$4:$U$1100,19,FALSE),"")</f>
        <v/>
      </c>
      <c r="AD814" s="220" t="str">
        <f t="shared" si="211"/>
        <v/>
      </c>
      <c r="AE814" s="220" t="str">
        <f t="shared" si="212"/>
        <v/>
      </c>
      <c r="AF814" s="225" t="str">
        <f>IFERROR(VLOOKUP(_xlfn.CONCAT('Team Roster - Final'!$A814," : ",'Team Roster - Final'!$BM814),'Rate Calculations'!$C$4:$AB$1100,22,FALSE),"")</f>
        <v/>
      </c>
      <c r="AG814" s="225" t="str">
        <f>IFERROR(VLOOKUP(_xlfn.CONCAT('Team Roster - Final'!$A814," : ",'Team Roster - Final'!$BM814),'Rate Calculations'!$C$4:$AB$1100,23,FALSE),"")</f>
        <v/>
      </c>
      <c r="AH814" s="222" t="str">
        <f t="shared" si="213"/>
        <v/>
      </c>
      <c r="AI814" s="222" t="str">
        <f t="shared" si="214"/>
        <v/>
      </c>
      <c r="AJ814" s="223" t="str">
        <f>Table1[[#This Row],[Home Office
Net Fee %]]</f>
        <v/>
      </c>
      <c r="AK814" s="222" t="str">
        <f t="shared" si="215"/>
        <v/>
      </c>
      <c r="AL814" s="222" t="str">
        <f t="shared" si="216"/>
        <v/>
      </c>
      <c r="AM814" s="215" t="str">
        <f>IFERROR(IF(#REF!="Yes",$AK814,($AK814+$AD814*0.5)),"")</f>
        <v/>
      </c>
      <c r="AN814" s="215" t="str">
        <f>IFERROR(IF(#REF!="Yes",$AL814,($AL814+$AE814*0.5)),"")</f>
        <v/>
      </c>
      <c r="AO814" s="374" t="str">
        <f>IF(ISBLANK('Team Roster Proposed - FBR'!Q815),"",'Team Roster Proposed - FBR'!Q815)</f>
        <v/>
      </c>
      <c r="AP814" s="226" t="e">
        <f>IF(ISBLANK(#REF!),"",#REF!)</f>
        <v>#REF!</v>
      </c>
      <c r="AQ814" s="226" t="e">
        <f>IF(ISBLANK(#REF!),"",#REF!)</f>
        <v>#REF!</v>
      </c>
      <c r="AR814" s="226" t="e">
        <f>IF(ISBLANK(#REF!),"",#REF!)</f>
        <v>#REF!</v>
      </c>
      <c r="AS814" s="219" t="e">
        <f>IF(ISBLANK(#REF!),"",#REF!)</f>
        <v>#REF!</v>
      </c>
      <c r="AT814" s="219" t="e">
        <f>IF(ISBLANK(#REF!),"",#REF!)</f>
        <v>#REF!</v>
      </c>
      <c r="AU814" s="219" t="e">
        <f>IF(ISBLANK(#REF!),"",#REF!)</f>
        <v>#REF!</v>
      </c>
      <c r="AV814" s="219" t="e">
        <f>IF(ISBLANK(#REF!),"",#REF!)</f>
        <v>#REF!</v>
      </c>
      <c r="AW814" s="219" t="e">
        <f>IF(ISBLANK(#REF!),"",#REF!)</f>
        <v>#REF!</v>
      </c>
      <c r="AX814" s="219" t="e">
        <f>IF(ISBLANK(#REF!),"",#REF!)</f>
        <v>#REF!</v>
      </c>
      <c r="AY814" s="226" t="e">
        <f>IF(ISBLANK(#REF!),"",#REF!)</f>
        <v>#REF!</v>
      </c>
      <c r="AZ814" s="219" t="e">
        <f>IF(ISBLANK(#REF!),"",#REF!)</f>
        <v>#REF!</v>
      </c>
      <c r="BA814" s="219" t="e">
        <f>IF(ISBLANK(#REF!),"",#REF!)</f>
        <v>#REF!</v>
      </c>
      <c r="BB814" s="219" t="e">
        <f>IF(ISBLANK(#REF!),"",#REF!)</f>
        <v>#REF!</v>
      </c>
      <c r="BC814" s="219" t="e">
        <f>IF(ISBLANK(#REF!),"",#REF!)</f>
        <v>#REF!</v>
      </c>
      <c r="BD814" s="219" t="e">
        <f>IF(ISBLANK(#REF!),"",#REF!)</f>
        <v>#REF!</v>
      </c>
      <c r="BE814" s="219" t="e">
        <f>IF(ISBLANK(#REF!),"",#REF!)</f>
        <v>#REF!</v>
      </c>
      <c r="BF814" s="219" t="e">
        <f>IF(ISBLANK(#REF!),"",#REF!)</f>
        <v>#REF!</v>
      </c>
      <c r="BG814" s="219" t="e">
        <f>IF(ISBLANK(#REF!),"",#REF!)</f>
        <v>#REF!</v>
      </c>
      <c r="BH814" s="219" t="e">
        <f>IF(ISBLANK(#REF!),"",#REF!)</f>
        <v>#REF!</v>
      </c>
      <c r="BI814" s="219" t="e">
        <f>IF(ISBLANK(#REF!),"",#REF!)</f>
        <v>#REF!</v>
      </c>
      <c r="BJ814" s="219" t="e">
        <f>IF(ISBLANK(#REF!),"",#REF!)</f>
        <v>#REF!</v>
      </c>
      <c r="BK814" s="219" t="e">
        <f>IF(ISBLANK(#REF!),"",#REF!)</f>
        <v>#REF!</v>
      </c>
      <c r="BL814" s="219" t="e">
        <f>IF(ISBLANK(#REF!),"",#REF!)</f>
        <v>#REF!</v>
      </c>
      <c r="BM814" s="219" t="e">
        <f>IF(ISBLANK(#REF!),"",#REF!)</f>
        <v>#REF!</v>
      </c>
      <c r="BN814" s="219" t="e">
        <f>IF(ISBLANK(#REF!),"",#REF!)</f>
        <v>#REF!</v>
      </c>
      <c r="BO814" s="227" t="e">
        <f t="shared" si="217"/>
        <v>#REF!</v>
      </c>
      <c r="BP814" s="228" t="str">
        <f t="shared" si="220"/>
        <v/>
      </c>
      <c r="BQ814" s="229" t="str">
        <f t="shared" si="204"/>
        <v/>
      </c>
      <c r="BR814" s="228" t="e">
        <f t="shared" si="218"/>
        <v>#REF!</v>
      </c>
      <c r="BS814" s="230" t="e">
        <f t="shared" si="219"/>
        <v>#REF!</v>
      </c>
    </row>
    <row r="815" spans="1:71">
      <c r="A815" s="213" t="e">
        <f>IF(ISBLANK(#REF!),"",#REF!)</f>
        <v>#REF!</v>
      </c>
      <c r="B815" s="214" t="e">
        <f>IF(ISBLANK(#REF!),"",#REF!)</f>
        <v>#REF!</v>
      </c>
      <c r="C815" s="214" t="e">
        <f>IF(ISBLANK(#REF!),"",#REF!)</f>
        <v>#REF!</v>
      </c>
      <c r="D815" s="214" t="e">
        <f>IF(ISBLANK(#REF!),"",#REF!)</f>
        <v>#REF!</v>
      </c>
      <c r="E815" s="214" t="e">
        <f>IF(ISBLANK(#REF!),"",#REF!)</f>
        <v>#REF!</v>
      </c>
      <c r="F815" s="214" t="e">
        <f>IF(ISBLANK(#REF!),"",#REF!)</f>
        <v>#REF!</v>
      </c>
      <c r="G815" s="214" t="e">
        <f>IF(ISBLANK(#REF!),"",#REF!)</f>
        <v>#REF!</v>
      </c>
      <c r="H815" s="215" t="e">
        <f>IF(ISBLANK(#REF!),"",#REF!)</f>
        <v>#REF!</v>
      </c>
      <c r="I815" s="214" t="e">
        <f>IF(ISBLANK(#REF!),"",#REF!)</f>
        <v>#REF!</v>
      </c>
      <c r="J815" s="216" t="e">
        <f>IF(ISBLANK(#REF!),"",#REF!)</f>
        <v>#REF!</v>
      </c>
      <c r="K815" s="217" t="e">
        <f>IF(ISBLANK(#REF!),"",#REF!)</f>
        <v>#REF!</v>
      </c>
      <c r="L815" s="217" t="e">
        <f>IF(ISBLANK(#REF!),"",#REF!)</f>
        <v>#REF!</v>
      </c>
      <c r="M815" s="218" t="e">
        <f>IF(ISBLANK(#REF!),"",#REF!)</f>
        <v>#REF!</v>
      </c>
      <c r="N815" s="218" t="e">
        <f>IF(ISBLANK(#REF!),"",#REF!)</f>
        <v>#REF!</v>
      </c>
      <c r="O815" s="220" t="str">
        <f>IFERROR(VLOOKUP(_xlfn.CONCAT('Team Roster - Final'!$A815," : ",'Team Roster - Final'!$BM815),'Rate Calculations'!$C$4:$G$1100,5,FALSE),"")</f>
        <v/>
      </c>
      <c r="P815" s="225">
        <f>IF(ISBLANK('Rate Calculations'!$H817),"",'Rate Calculations'!$H817)</f>
        <v>1.7500000000000002E-2</v>
      </c>
      <c r="Q815" s="220" t="str">
        <f t="shared" si="205"/>
        <v/>
      </c>
      <c r="R815" s="221">
        <f>IF(ISBLANK('Rate Calculations'!$J817),"",'Rate Calculations'!$J817)</f>
        <v>3.5000000000000003E-2</v>
      </c>
      <c r="S815" s="220" t="str">
        <f t="shared" si="206"/>
        <v/>
      </c>
      <c r="T815" s="225" t="str">
        <f>IFERROR(VLOOKUP(_xlfn.CONCAT('Team Roster - Final'!$A815," : ",'Team Roster - Final'!$BM815),'Rate Calculations'!$C$4:$S$1100,10,FALSE),"")</f>
        <v/>
      </c>
      <c r="U815" s="225" t="str">
        <f>IFERROR(VLOOKUP(_xlfn.CONCAT('Team Roster - Final'!$A815," : ",'Team Roster - Final'!$BM815),'Rate Calculations'!$C$4:$S$1100,11,FALSE),"")</f>
        <v/>
      </c>
      <c r="V815" s="222" t="str">
        <f t="shared" si="207"/>
        <v/>
      </c>
      <c r="W815" s="222" t="str">
        <f t="shared" si="208"/>
        <v/>
      </c>
      <c r="X815" s="223" t="str">
        <f>IFERROR(VLOOKUP(_xlfn.CONCAT('Team Roster - Final'!$A815," : ",'Team Roster - Final'!$BM815),'Rate Calculations'!$C$4:$S$1100,14,FALSE),"")</f>
        <v/>
      </c>
      <c r="Y815" s="222" t="str">
        <f t="shared" si="209"/>
        <v/>
      </c>
      <c r="Z815" s="222" t="str">
        <f t="shared" si="210"/>
        <v/>
      </c>
      <c r="AA815" s="224" t="str">
        <f>IFERROR(IF(#REF!="Yes",$Y815, $Y815+$Q815*0.5),"")</f>
        <v/>
      </c>
      <c r="AB815" s="224" t="str">
        <f>IFERROR(IF(#REF!="Yes",$Z815, $Z815+$S815*0.5),"")</f>
        <v/>
      </c>
      <c r="AC815" s="220" t="str">
        <f>IFERROR(VLOOKUP(_xlfn.CONCAT('Team Roster - Final'!$A815," : ",'Team Roster - Final'!$BM815),'Rate Calculations'!$C$4:$U$1100,19,FALSE),"")</f>
        <v/>
      </c>
      <c r="AD815" s="220" t="str">
        <f t="shared" si="211"/>
        <v/>
      </c>
      <c r="AE815" s="220" t="str">
        <f t="shared" si="212"/>
        <v/>
      </c>
      <c r="AF815" s="225" t="str">
        <f>IFERROR(VLOOKUP(_xlfn.CONCAT('Team Roster - Final'!$A815," : ",'Team Roster - Final'!$BM815),'Rate Calculations'!$C$4:$AB$1100,22,FALSE),"")</f>
        <v/>
      </c>
      <c r="AG815" s="225" t="str">
        <f>IFERROR(VLOOKUP(_xlfn.CONCAT('Team Roster - Final'!$A815," : ",'Team Roster - Final'!$BM815),'Rate Calculations'!$C$4:$AB$1100,23,FALSE),"")</f>
        <v/>
      </c>
      <c r="AH815" s="222" t="str">
        <f t="shared" si="213"/>
        <v/>
      </c>
      <c r="AI815" s="222" t="str">
        <f t="shared" si="214"/>
        <v/>
      </c>
      <c r="AJ815" s="223" t="str">
        <f>Table1[[#This Row],[Home Office
Net Fee %]]</f>
        <v/>
      </c>
      <c r="AK815" s="222" t="str">
        <f t="shared" si="215"/>
        <v/>
      </c>
      <c r="AL815" s="222" t="str">
        <f t="shared" si="216"/>
        <v/>
      </c>
      <c r="AM815" s="215" t="str">
        <f>IFERROR(IF(#REF!="Yes",$AK815,($AK815+$AD815*0.5)),"")</f>
        <v/>
      </c>
      <c r="AN815" s="215" t="str">
        <f>IFERROR(IF(#REF!="Yes",$AL815,($AL815+$AE815*0.5)),"")</f>
        <v/>
      </c>
      <c r="AO815" s="374" t="str">
        <f>IF(ISBLANK('Team Roster Proposed - FBR'!Q816),"",'Team Roster Proposed - FBR'!Q816)</f>
        <v/>
      </c>
      <c r="AP815" s="226" t="e">
        <f>IF(ISBLANK(#REF!),"",#REF!)</f>
        <v>#REF!</v>
      </c>
      <c r="AQ815" s="226" t="e">
        <f>IF(ISBLANK(#REF!),"",#REF!)</f>
        <v>#REF!</v>
      </c>
      <c r="AR815" s="226" t="e">
        <f>IF(ISBLANK(#REF!),"",#REF!)</f>
        <v>#REF!</v>
      </c>
      <c r="AS815" s="219" t="e">
        <f>IF(ISBLANK(#REF!),"",#REF!)</f>
        <v>#REF!</v>
      </c>
      <c r="AT815" s="219" t="e">
        <f>IF(ISBLANK(#REF!),"",#REF!)</f>
        <v>#REF!</v>
      </c>
      <c r="AU815" s="219" t="e">
        <f>IF(ISBLANK(#REF!),"",#REF!)</f>
        <v>#REF!</v>
      </c>
      <c r="AV815" s="219" t="e">
        <f>IF(ISBLANK(#REF!),"",#REF!)</f>
        <v>#REF!</v>
      </c>
      <c r="AW815" s="219" t="e">
        <f>IF(ISBLANK(#REF!),"",#REF!)</f>
        <v>#REF!</v>
      </c>
      <c r="AX815" s="219" t="e">
        <f>IF(ISBLANK(#REF!),"",#REF!)</f>
        <v>#REF!</v>
      </c>
      <c r="AY815" s="226" t="e">
        <f>IF(ISBLANK(#REF!),"",#REF!)</f>
        <v>#REF!</v>
      </c>
      <c r="AZ815" s="219" t="e">
        <f>IF(ISBLANK(#REF!),"",#REF!)</f>
        <v>#REF!</v>
      </c>
      <c r="BA815" s="219" t="e">
        <f>IF(ISBLANK(#REF!),"",#REF!)</f>
        <v>#REF!</v>
      </c>
      <c r="BB815" s="219" t="e">
        <f>IF(ISBLANK(#REF!),"",#REF!)</f>
        <v>#REF!</v>
      </c>
      <c r="BC815" s="219" t="e">
        <f>IF(ISBLANK(#REF!),"",#REF!)</f>
        <v>#REF!</v>
      </c>
      <c r="BD815" s="219" t="e">
        <f>IF(ISBLANK(#REF!),"",#REF!)</f>
        <v>#REF!</v>
      </c>
      <c r="BE815" s="219" t="e">
        <f>IF(ISBLANK(#REF!),"",#REF!)</f>
        <v>#REF!</v>
      </c>
      <c r="BF815" s="219" t="e">
        <f>IF(ISBLANK(#REF!),"",#REF!)</f>
        <v>#REF!</v>
      </c>
      <c r="BG815" s="219" t="e">
        <f>IF(ISBLANK(#REF!),"",#REF!)</f>
        <v>#REF!</v>
      </c>
      <c r="BH815" s="219" t="e">
        <f>IF(ISBLANK(#REF!),"",#REF!)</f>
        <v>#REF!</v>
      </c>
      <c r="BI815" s="219" t="e">
        <f>IF(ISBLANK(#REF!),"",#REF!)</f>
        <v>#REF!</v>
      </c>
      <c r="BJ815" s="219" t="e">
        <f>IF(ISBLANK(#REF!),"",#REF!)</f>
        <v>#REF!</v>
      </c>
      <c r="BK815" s="219" t="e">
        <f>IF(ISBLANK(#REF!),"",#REF!)</f>
        <v>#REF!</v>
      </c>
      <c r="BL815" s="219" t="e">
        <f>IF(ISBLANK(#REF!),"",#REF!)</f>
        <v>#REF!</v>
      </c>
      <c r="BM815" s="219" t="e">
        <f>IF(ISBLANK(#REF!),"",#REF!)</f>
        <v>#REF!</v>
      </c>
      <c r="BN815" s="219" t="e">
        <f>IF(ISBLANK(#REF!),"",#REF!)</f>
        <v>#REF!</v>
      </c>
      <c r="BO815" s="227" t="e">
        <f t="shared" si="217"/>
        <v>#REF!</v>
      </c>
      <c r="BP815" s="228" t="str">
        <f t="shared" si="220"/>
        <v/>
      </c>
      <c r="BQ815" s="229" t="str">
        <f t="shared" si="204"/>
        <v/>
      </c>
      <c r="BR815" s="228" t="e">
        <f t="shared" si="218"/>
        <v>#REF!</v>
      </c>
      <c r="BS815" s="230" t="e">
        <f t="shared" si="219"/>
        <v>#REF!</v>
      </c>
    </row>
    <row r="816" spans="1:71">
      <c r="A816" s="213" t="e">
        <f>IF(ISBLANK(#REF!),"",#REF!)</f>
        <v>#REF!</v>
      </c>
      <c r="B816" s="214" t="e">
        <f>IF(ISBLANK(#REF!),"",#REF!)</f>
        <v>#REF!</v>
      </c>
      <c r="C816" s="214" t="e">
        <f>IF(ISBLANK(#REF!),"",#REF!)</f>
        <v>#REF!</v>
      </c>
      <c r="D816" s="214" t="e">
        <f>IF(ISBLANK(#REF!),"",#REF!)</f>
        <v>#REF!</v>
      </c>
      <c r="E816" s="214" t="e">
        <f>IF(ISBLANK(#REF!),"",#REF!)</f>
        <v>#REF!</v>
      </c>
      <c r="F816" s="214" t="e">
        <f>IF(ISBLANK(#REF!),"",#REF!)</f>
        <v>#REF!</v>
      </c>
      <c r="G816" s="214" t="e">
        <f>IF(ISBLANK(#REF!),"",#REF!)</f>
        <v>#REF!</v>
      </c>
      <c r="H816" s="215" t="e">
        <f>IF(ISBLANK(#REF!),"",#REF!)</f>
        <v>#REF!</v>
      </c>
      <c r="I816" s="214" t="e">
        <f>IF(ISBLANK(#REF!),"",#REF!)</f>
        <v>#REF!</v>
      </c>
      <c r="J816" s="216" t="e">
        <f>IF(ISBLANK(#REF!),"",#REF!)</f>
        <v>#REF!</v>
      </c>
      <c r="K816" s="217" t="e">
        <f>IF(ISBLANK(#REF!),"",#REF!)</f>
        <v>#REF!</v>
      </c>
      <c r="L816" s="217" t="e">
        <f>IF(ISBLANK(#REF!),"",#REF!)</f>
        <v>#REF!</v>
      </c>
      <c r="M816" s="218" t="e">
        <f>IF(ISBLANK(#REF!),"",#REF!)</f>
        <v>#REF!</v>
      </c>
      <c r="N816" s="218" t="e">
        <f>IF(ISBLANK(#REF!),"",#REF!)</f>
        <v>#REF!</v>
      </c>
      <c r="O816" s="220" t="str">
        <f>IFERROR(VLOOKUP(_xlfn.CONCAT('Team Roster - Final'!$A816," : ",'Team Roster - Final'!$BM816),'Rate Calculations'!$C$4:$G$1100,5,FALSE),"")</f>
        <v/>
      </c>
      <c r="P816" s="225">
        <f>IF(ISBLANK('Rate Calculations'!$H818),"",'Rate Calculations'!$H818)</f>
        <v>1.7500000000000002E-2</v>
      </c>
      <c r="Q816" s="220" t="str">
        <f t="shared" si="205"/>
        <v/>
      </c>
      <c r="R816" s="221">
        <f>IF(ISBLANK('Rate Calculations'!$J818),"",'Rate Calculations'!$J818)</f>
        <v>3.5000000000000003E-2</v>
      </c>
      <c r="S816" s="220" t="str">
        <f t="shared" si="206"/>
        <v/>
      </c>
      <c r="T816" s="225" t="str">
        <f>IFERROR(VLOOKUP(_xlfn.CONCAT('Team Roster - Final'!$A816," : ",'Team Roster - Final'!$BM816),'Rate Calculations'!$C$4:$S$1100,10,FALSE),"")</f>
        <v/>
      </c>
      <c r="U816" s="225" t="str">
        <f>IFERROR(VLOOKUP(_xlfn.CONCAT('Team Roster - Final'!$A816," : ",'Team Roster - Final'!$BM816),'Rate Calculations'!$C$4:$S$1100,11,FALSE),"")</f>
        <v/>
      </c>
      <c r="V816" s="222" t="str">
        <f t="shared" si="207"/>
        <v/>
      </c>
      <c r="W816" s="222" t="str">
        <f t="shared" si="208"/>
        <v/>
      </c>
      <c r="X816" s="223" t="str">
        <f>IFERROR(VLOOKUP(_xlfn.CONCAT('Team Roster - Final'!$A816," : ",'Team Roster - Final'!$BM816),'Rate Calculations'!$C$4:$S$1100,14,FALSE),"")</f>
        <v/>
      </c>
      <c r="Y816" s="222" t="str">
        <f t="shared" si="209"/>
        <v/>
      </c>
      <c r="Z816" s="222" t="str">
        <f t="shared" si="210"/>
        <v/>
      </c>
      <c r="AA816" s="224" t="str">
        <f>IFERROR(IF(#REF!="Yes",$Y816, $Y816+$Q816*0.5),"")</f>
        <v/>
      </c>
      <c r="AB816" s="224" t="str">
        <f>IFERROR(IF(#REF!="Yes",$Z816, $Z816+$S816*0.5),"")</f>
        <v/>
      </c>
      <c r="AC816" s="220" t="str">
        <f>IFERROR(VLOOKUP(_xlfn.CONCAT('Team Roster - Final'!$A816," : ",'Team Roster - Final'!$BM816),'Rate Calculations'!$C$4:$U$1100,19,FALSE),"")</f>
        <v/>
      </c>
      <c r="AD816" s="220" t="str">
        <f t="shared" si="211"/>
        <v/>
      </c>
      <c r="AE816" s="220" t="str">
        <f t="shared" si="212"/>
        <v/>
      </c>
      <c r="AF816" s="225" t="str">
        <f>IFERROR(VLOOKUP(_xlfn.CONCAT('Team Roster - Final'!$A816," : ",'Team Roster - Final'!$BM816),'Rate Calculations'!$C$4:$AB$1100,22,FALSE),"")</f>
        <v/>
      </c>
      <c r="AG816" s="225" t="str">
        <f>IFERROR(VLOOKUP(_xlfn.CONCAT('Team Roster - Final'!$A816," : ",'Team Roster - Final'!$BM816),'Rate Calculations'!$C$4:$AB$1100,23,FALSE),"")</f>
        <v/>
      </c>
      <c r="AH816" s="222" t="str">
        <f t="shared" si="213"/>
        <v/>
      </c>
      <c r="AI816" s="222" t="str">
        <f t="shared" si="214"/>
        <v/>
      </c>
      <c r="AJ816" s="223" t="str">
        <f>Table1[[#This Row],[Home Office
Net Fee %]]</f>
        <v/>
      </c>
      <c r="AK816" s="222" t="str">
        <f t="shared" si="215"/>
        <v/>
      </c>
      <c r="AL816" s="222" t="str">
        <f t="shared" si="216"/>
        <v/>
      </c>
      <c r="AM816" s="215" t="str">
        <f>IFERROR(IF(#REF!="Yes",$AK816,($AK816+$AD816*0.5)),"")</f>
        <v/>
      </c>
      <c r="AN816" s="215" t="str">
        <f>IFERROR(IF(#REF!="Yes",$AL816,($AL816+$AE816*0.5)),"")</f>
        <v/>
      </c>
      <c r="AO816" s="374" t="str">
        <f>IF(ISBLANK('Team Roster Proposed - FBR'!Q817),"",'Team Roster Proposed - FBR'!Q817)</f>
        <v/>
      </c>
      <c r="AP816" s="226" t="e">
        <f>IF(ISBLANK(#REF!),"",#REF!)</f>
        <v>#REF!</v>
      </c>
      <c r="AQ816" s="226" t="e">
        <f>IF(ISBLANK(#REF!),"",#REF!)</f>
        <v>#REF!</v>
      </c>
      <c r="AR816" s="226" t="e">
        <f>IF(ISBLANK(#REF!),"",#REF!)</f>
        <v>#REF!</v>
      </c>
      <c r="AS816" s="219" t="e">
        <f>IF(ISBLANK(#REF!),"",#REF!)</f>
        <v>#REF!</v>
      </c>
      <c r="AT816" s="219" t="e">
        <f>IF(ISBLANK(#REF!),"",#REF!)</f>
        <v>#REF!</v>
      </c>
      <c r="AU816" s="219" t="e">
        <f>IF(ISBLANK(#REF!),"",#REF!)</f>
        <v>#REF!</v>
      </c>
      <c r="AV816" s="219" t="e">
        <f>IF(ISBLANK(#REF!),"",#REF!)</f>
        <v>#REF!</v>
      </c>
      <c r="AW816" s="219" t="e">
        <f>IF(ISBLANK(#REF!),"",#REF!)</f>
        <v>#REF!</v>
      </c>
      <c r="AX816" s="219" t="e">
        <f>IF(ISBLANK(#REF!),"",#REF!)</f>
        <v>#REF!</v>
      </c>
      <c r="AY816" s="226" t="e">
        <f>IF(ISBLANK(#REF!),"",#REF!)</f>
        <v>#REF!</v>
      </c>
      <c r="AZ816" s="219" t="e">
        <f>IF(ISBLANK(#REF!),"",#REF!)</f>
        <v>#REF!</v>
      </c>
      <c r="BA816" s="219" t="e">
        <f>IF(ISBLANK(#REF!),"",#REF!)</f>
        <v>#REF!</v>
      </c>
      <c r="BB816" s="219" t="e">
        <f>IF(ISBLANK(#REF!),"",#REF!)</f>
        <v>#REF!</v>
      </c>
      <c r="BC816" s="219" t="e">
        <f>IF(ISBLANK(#REF!),"",#REF!)</f>
        <v>#REF!</v>
      </c>
      <c r="BD816" s="219" t="e">
        <f>IF(ISBLANK(#REF!),"",#REF!)</f>
        <v>#REF!</v>
      </c>
      <c r="BE816" s="219" t="e">
        <f>IF(ISBLANK(#REF!),"",#REF!)</f>
        <v>#REF!</v>
      </c>
      <c r="BF816" s="219" t="e">
        <f>IF(ISBLANK(#REF!),"",#REF!)</f>
        <v>#REF!</v>
      </c>
      <c r="BG816" s="219" t="e">
        <f>IF(ISBLANK(#REF!),"",#REF!)</f>
        <v>#REF!</v>
      </c>
      <c r="BH816" s="219" t="e">
        <f>IF(ISBLANK(#REF!),"",#REF!)</f>
        <v>#REF!</v>
      </c>
      <c r="BI816" s="219" t="e">
        <f>IF(ISBLANK(#REF!),"",#REF!)</f>
        <v>#REF!</v>
      </c>
      <c r="BJ816" s="219" t="e">
        <f>IF(ISBLANK(#REF!),"",#REF!)</f>
        <v>#REF!</v>
      </c>
      <c r="BK816" s="219" t="e">
        <f>IF(ISBLANK(#REF!),"",#REF!)</f>
        <v>#REF!</v>
      </c>
      <c r="BL816" s="219" t="e">
        <f>IF(ISBLANK(#REF!),"",#REF!)</f>
        <v>#REF!</v>
      </c>
      <c r="BM816" s="219" t="e">
        <f>IF(ISBLANK(#REF!),"",#REF!)</f>
        <v>#REF!</v>
      </c>
      <c r="BN816" s="219" t="e">
        <f>IF(ISBLANK(#REF!),"",#REF!)</f>
        <v>#REF!</v>
      </c>
      <c r="BO816" s="227" t="e">
        <f t="shared" si="217"/>
        <v>#REF!</v>
      </c>
      <c r="BP816" s="228" t="str">
        <f t="shared" si="220"/>
        <v/>
      </c>
      <c r="BQ816" s="229" t="str">
        <f t="shared" si="204"/>
        <v/>
      </c>
      <c r="BR816" s="228" t="e">
        <f t="shared" si="218"/>
        <v>#REF!</v>
      </c>
      <c r="BS816" s="230" t="e">
        <f t="shared" si="219"/>
        <v>#REF!</v>
      </c>
    </row>
    <row r="817" spans="1:71">
      <c r="A817" s="213" t="e">
        <f>IF(ISBLANK(#REF!),"",#REF!)</f>
        <v>#REF!</v>
      </c>
      <c r="B817" s="214" t="e">
        <f>IF(ISBLANK(#REF!),"",#REF!)</f>
        <v>#REF!</v>
      </c>
      <c r="C817" s="214" t="e">
        <f>IF(ISBLANK(#REF!),"",#REF!)</f>
        <v>#REF!</v>
      </c>
      <c r="D817" s="214" t="e">
        <f>IF(ISBLANK(#REF!),"",#REF!)</f>
        <v>#REF!</v>
      </c>
      <c r="E817" s="214" t="e">
        <f>IF(ISBLANK(#REF!),"",#REF!)</f>
        <v>#REF!</v>
      </c>
      <c r="F817" s="214" t="e">
        <f>IF(ISBLANK(#REF!),"",#REF!)</f>
        <v>#REF!</v>
      </c>
      <c r="G817" s="214" t="e">
        <f>IF(ISBLANK(#REF!),"",#REF!)</f>
        <v>#REF!</v>
      </c>
      <c r="H817" s="215" t="e">
        <f>IF(ISBLANK(#REF!),"",#REF!)</f>
        <v>#REF!</v>
      </c>
      <c r="I817" s="214" t="e">
        <f>IF(ISBLANK(#REF!),"",#REF!)</f>
        <v>#REF!</v>
      </c>
      <c r="J817" s="216" t="e">
        <f>IF(ISBLANK(#REF!),"",#REF!)</f>
        <v>#REF!</v>
      </c>
      <c r="K817" s="217" t="e">
        <f>IF(ISBLANK(#REF!),"",#REF!)</f>
        <v>#REF!</v>
      </c>
      <c r="L817" s="217" t="e">
        <f>IF(ISBLANK(#REF!),"",#REF!)</f>
        <v>#REF!</v>
      </c>
      <c r="M817" s="218" t="e">
        <f>IF(ISBLANK(#REF!),"",#REF!)</f>
        <v>#REF!</v>
      </c>
      <c r="N817" s="218" t="e">
        <f>IF(ISBLANK(#REF!),"",#REF!)</f>
        <v>#REF!</v>
      </c>
      <c r="O817" s="220" t="str">
        <f>IFERROR(VLOOKUP(_xlfn.CONCAT('Team Roster - Final'!$A817," : ",'Team Roster - Final'!$BM817),'Rate Calculations'!$C$4:$G$1100,5,FALSE),"")</f>
        <v/>
      </c>
      <c r="P817" s="225">
        <f>IF(ISBLANK('Rate Calculations'!$H819),"",'Rate Calculations'!$H819)</f>
        <v>1.7500000000000002E-2</v>
      </c>
      <c r="Q817" s="220" t="str">
        <f t="shared" si="205"/>
        <v/>
      </c>
      <c r="R817" s="221">
        <f>IF(ISBLANK('Rate Calculations'!$J819),"",'Rate Calculations'!$J819)</f>
        <v>3.5000000000000003E-2</v>
      </c>
      <c r="S817" s="220" t="str">
        <f t="shared" si="206"/>
        <v/>
      </c>
      <c r="T817" s="225" t="str">
        <f>IFERROR(VLOOKUP(_xlfn.CONCAT('Team Roster - Final'!$A817," : ",'Team Roster - Final'!$BM817),'Rate Calculations'!$C$4:$S$1100,10,FALSE),"")</f>
        <v/>
      </c>
      <c r="U817" s="225" t="str">
        <f>IFERROR(VLOOKUP(_xlfn.CONCAT('Team Roster - Final'!$A817," : ",'Team Roster - Final'!$BM817),'Rate Calculations'!$C$4:$S$1100,11,FALSE),"")</f>
        <v/>
      </c>
      <c r="V817" s="222" t="str">
        <f t="shared" si="207"/>
        <v/>
      </c>
      <c r="W817" s="222" t="str">
        <f t="shared" si="208"/>
        <v/>
      </c>
      <c r="X817" s="223" t="str">
        <f>IFERROR(VLOOKUP(_xlfn.CONCAT('Team Roster - Final'!$A817," : ",'Team Roster - Final'!$BM817),'Rate Calculations'!$C$4:$S$1100,14,FALSE),"")</f>
        <v/>
      </c>
      <c r="Y817" s="222" t="str">
        <f t="shared" si="209"/>
        <v/>
      </c>
      <c r="Z817" s="222" t="str">
        <f t="shared" si="210"/>
        <v/>
      </c>
      <c r="AA817" s="224" t="str">
        <f>IFERROR(IF(#REF!="Yes",$Y817, $Y817+$Q817*0.5),"")</f>
        <v/>
      </c>
      <c r="AB817" s="224" t="str">
        <f>IFERROR(IF(#REF!="Yes",$Z817, $Z817+$S817*0.5),"")</f>
        <v/>
      </c>
      <c r="AC817" s="220" t="str">
        <f>IFERROR(VLOOKUP(_xlfn.CONCAT('Team Roster - Final'!$A817," : ",'Team Roster - Final'!$BM817),'Rate Calculations'!$C$4:$U$1100,19,FALSE),"")</f>
        <v/>
      </c>
      <c r="AD817" s="220" t="str">
        <f t="shared" si="211"/>
        <v/>
      </c>
      <c r="AE817" s="220" t="str">
        <f t="shared" si="212"/>
        <v/>
      </c>
      <c r="AF817" s="225" t="str">
        <f>IFERROR(VLOOKUP(_xlfn.CONCAT('Team Roster - Final'!$A817," : ",'Team Roster - Final'!$BM817),'Rate Calculations'!$C$4:$AB$1100,22,FALSE),"")</f>
        <v/>
      </c>
      <c r="AG817" s="225" t="str">
        <f>IFERROR(VLOOKUP(_xlfn.CONCAT('Team Roster - Final'!$A817," : ",'Team Roster - Final'!$BM817),'Rate Calculations'!$C$4:$AB$1100,23,FALSE),"")</f>
        <v/>
      </c>
      <c r="AH817" s="222" t="str">
        <f t="shared" si="213"/>
        <v/>
      </c>
      <c r="AI817" s="222" t="str">
        <f t="shared" si="214"/>
        <v/>
      </c>
      <c r="AJ817" s="223" t="str">
        <f>Table1[[#This Row],[Home Office
Net Fee %]]</f>
        <v/>
      </c>
      <c r="AK817" s="222" t="str">
        <f t="shared" si="215"/>
        <v/>
      </c>
      <c r="AL817" s="222" t="str">
        <f t="shared" si="216"/>
        <v/>
      </c>
      <c r="AM817" s="215" t="str">
        <f>IFERROR(IF(#REF!="Yes",$AK817,($AK817+$AD817*0.5)),"")</f>
        <v/>
      </c>
      <c r="AN817" s="215" t="str">
        <f>IFERROR(IF(#REF!="Yes",$AL817,($AL817+$AE817*0.5)),"")</f>
        <v/>
      </c>
      <c r="AO817" s="374" t="str">
        <f>IF(ISBLANK('Team Roster Proposed - FBR'!Q818),"",'Team Roster Proposed - FBR'!Q818)</f>
        <v/>
      </c>
      <c r="AP817" s="226" t="e">
        <f>IF(ISBLANK(#REF!),"",#REF!)</f>
        <v>#REF!</v>
      </c>
      <c r="AQ817" s="226" t="e">
        <f>IF(ISBLANK(#REF!),"",#REF!)</f>
        <v>#REF!</v>
      </c>
      <c r="AR817" s="226" t="e">
        <f>IF(ISBLANK(#REF!),"",#REF!)</f>
        <v>#REF!</v>
      </c>
      <c r="AS817" s="219" t="e">
        <f>IF(ISBLANK(#REF!),"",#REF!)</f>
        <v>#REF!</v>
      </c>
      <c r="AT817" s="219" t="e">
        <f>IF(ISBLANK(#REF!),"",#REF!)</f>
        <v>#REF!</v>
      </c>
      <c r="AU817" s="219" t="e">
        <f>IF(ISBLANK(#REF!),"",#REF!)</f>
        <v>#REF!</v>
      </c>
      <c r="AV817" s="219" t="e">
        <f>IF(ISBLANK(#REF!),"",#REF!)</f>
        <v>#REF!</v>
      </c>
      <c r="AW817" s="219" t="e">
        <f>IF(ISBLANK(#REF!),"",#REF!)</f>
        <v>#REF!</v>
      </c>
      <c r="AX817" s="219" t="e">
        <f>IF(ISBLANK(#REF!),"",#REF!)</f>
        <v>#REF!</v>
      </c>
      <c r="AY817" s="226" t="e">
        <f>IF(ISBLANK(#REF!),"",#REF!)</f>
        <v>#REF!</v>
      </c>
      <c r="AZ817" s="219" t="e">
        <f>IF(ISBLANK(#REF!),"",#REF!)</f>
        <v>#REF!</v>
      </c>
      <c r="BA817" s="219" t="e">
        <f>IF(ISBLANK(#REF!),"",#REF!)</f>
        <v>#REF!</v>
      </c>
      <c r="BB817" s="219" t="e">
        <f>IF(ISBLANK(#REF!),"",#REF!)</f>
        <v>#REF!</v>
      </c>
      <c r="BC817" s="219" t="e">
        <f>IF(ISBLANK(#REF!),"",#REF!)</f>
        <v>#REF!</v>
      </c>
      <c r="BD817" s="219" t="e">
        <f>IF(ISBLANK(#REF!),"",#REF!)</f>
        <v>#REF!</v>
      </c>
      <c r="BE817" s="219" t="e">
        <f>IF(ISBLANK(#REF!),"",#REF!)</f>
        <v>#REF!</v>
      </c>
      <c r="BF817" s="219" t="e">
        <f>IF(ISBLANK(#REF!),"",#REF!)</f>
        <v>#REF!</v>
      </c>
      <c r="BG817" s="219" t="e">
        <f>IF(ISBLANK(#REF!),"",#REF!)</f>
        <v>#REF!</v>
      </c>
      <c r="BH817" s="219" t="e">
        <f>IF(ISBLANK(#REF!),"",#REF!)</f>
        <v>#REF!</v>
      </c>
      <c r="BI817" s="219" t="e">
        <f>IF(ISBLANK(#REF!),"",#REF!)</f>
        <v>#REF!</v>
      </c>
      <c r="BJ817" s="219" t="e">
        <f>IF(ISBLANK(#REF!),"",#REF!)</f>
        <v>#REF!</v>
      </c>
      <c r="BK817" s="219" t="e">
        <f>IF(ISBLANK(#REF!),"",#REF!)</f>
        <v>#REF!</v>
      </c>
      <c r="BL817" s="219" t="e">
        <f>IF(ISBLANK(#REF!),"",#REF!)</f>
        <v>#REF!</v>
      </c>
      <c r="BM817" s="219" t="e">
        <f>IF(ISBLANK(#REF!),"",#REF!)</f>
        <v>#REF!</v>
      </c>
      <c r="BN817" s="219" t="e">
        <f>IF(ISBLANK(#REF!),"",#REF!)</f>
        <v>#REF!</v>
      </c>
      <c r="BO817" s="227" t="e">
        <f t="shared" si="217"/>
        <v>#REF!</v>
      </c>
      <c r="BP817" s="228" t="str">
        <f t="shared" si="220"/>
        <v/>
      </c>
      <c r="BQ817" s="229" t="str">
        <f t="shared" si="204"/>
        <v/>
      </c>
      <c r="BR817" s="228" t="e">
        <f t="shared" si="218"/>
        <v>#REF!</v>
      </c>
      <c r="BS817" s="230" t="e">
        <f t="shared" si="219"/>
        <v>#REF!</v>
      </c>
    </row>
    <row r="818" spans="1:71">
      <c r="A818" s="213" t="e">
        <f>IF(ISBLANK(#REF!),"",#REF!)</f>
        <v>#REF!</v>
      </c>
      <c r="B818" s="214" t="e">
        <f>IF(ISBLANK(#REF!),"",#REF!)</f>
        <v>#REF!</v>
      </c>
      <c r="C818" s="214" t="e">
        <f>IF(ISBLANK(#REF!),"",#REF!)</f>
        <v>#REF!</v>
      </c>
      <c r="D818" s="214" t="e">
        <f>IF(ISBLANK(#REF!),"",#REF!)</f>
        <v>#REF!</v>
      </c>
      <c r="E818" s="214" t="e">
        <f>IF(ISBLANK(#REF!),"",#REF!)</f>
        <v>#REF!</v>
      </c>
      <c r="F818" s="214" t="e">
        <f>IF(ISBLANK(#REF!),"",#REF!)</f>
        <v>#REF!</v>
      </c>
      <c r="G818" s="214" t="e">
        <f>IF(ISBLANK(#REF!),"",#REF!)</f>
        <v>#REF!</v>
      </c>
      <c r="H818" s="215" t="e">
        <f>IF(ISBLANK(#REF!),"",#REF!)</f>
        <v>#REF!</v>
      </c>
      <c r="I818" s="214" t="e">
        <f>IF(ISBLANK(#REF!),"",#REF!)</f>
        <v>#REF!</v>
      </c>
      <c r="J818" s="216" t="e">
        <f>IF(ISBLANK(#REF!),"",#REF!)</f>
        <v>#REF!</v>
      </c>
      <c r="K818" s="217" t="e">
        <f>IF(ISBLANK(#REF!),"",#REF!)</f>
        <v>#REF!</v>
      </c>
      <c r="L818" s="217" t="e">
        <f>IF(ISBLANK(#REF!),"",#REF!)</f>
        <v>#REF!</v>
      </c>
      <c r="M818" s="218" t="e">
        <f>IF(ISBLANK(#REF!),"",#REF!)</f>
        <v>#REF!</v>
      </c>
      <c r="N818" s="218" t="e">
        <f>IF(ISBLANK(#REF!),"",#REF!)</f>
        <v>#REF!</v>
      </c>
      <c r="O818" s="220" t="str">
        <f>IFERROR(VLOOKUP(_xlfn.CONCAT('Team Roster - Final'!$A818," : ",'Team Roster - Final'!$BM818),'Rate Calculations'!$C$4:$G$1100,5,FALSE),"")</f>
        <v/>
      </c>
      <c r="P818" s="225">
        <f>IF(ISBLANK('Rate Calculations'!$H820),"",'Rate Calculations'!$H820)</f>
        <v>1.7500000000000002E-2</v>
      </c>
      <c r="Q818" s="220" t="str">
        <f t="shared" si="205"/>
        <v/>
      </c>
      <c r="R818" s="221">
        <f>IF(ISBLANK('Rate Calculations'!$J820),"",'Rate Calculations'!$J820)</f>
        <v>3.5000000000000003E-2</v>
      </c>
      <c r="S818" s="220" t="str">
        <f t="shared" si="206"/>
        <v/>
      </c>
      <c r="T818" s="225" t="str">
        <f>IFERROR(VLOOKUP(_xlfn.CONCAT('Team Roster - Final'!$A818," : ",'Team Roster - Final'!$BM818),'Rate Calculations'!$C$4:$S$1100,10,FALSE),"")</f>
        <v/>
      </c>
      <c r="U818" s="225" t="str">
        <f>IFERROR(VLOOKUP(_xlfn.CONCAT('Team Roster - Final'!$A818," : ",'Team Roster - Final'!$BM818),'Rate Calculations'!$C$4:$S$1100,11,FALSE),"")</f>
        <v/>
      </c>
      <c r="V818" s="222" t="str">
        <f t="shared" si="207"/>
        <v/>
      </c>
      <c r="W818" s="222" t="str">
        <f t="shared" si="208"/>
        <v/>
      </c>
      <c r="X818" s="223" t="str">
        <f>IFERROR(VLOOKUP(_xlfn.CONCAT('Team Roster - Final'!$A818," : ",'Team Roster - Final'!$BM818),'Rate Calculations'!$C$4:$S$1100,14,FALSE),"")</f>
        <v/>
      </c>
      <c r="Y818" s="222" t="str">
        <f t="shared" si="209"/>
        <v/>
      </c>
      <c r="Z818" s="222" t="str">
        <f t="shared" si="210"/>
        <v/>
      </c>
      <c r="AA818" s="224" t="str">
        <f>IFERROR(IF(#REF!="Yes",$Y818, $Y818+$Q818*0.5),"")</f>
        <v/>
      </c>
      <c r="AB818" s="224" t="str">
        <f>IFERROR(IF(#REF!="Yes",$Z818, $Z818+$S818*0.5),"")</f>
        <v/>
      </c>
      <c r="AC818" s="220" t="str">
        <f>IFERROR(VLOOKUP(_xlfn.CONCAT('Team Roster - Final'!$A818," : ",'Team Roster - Final'!$BM818),'Rate Calculations'!$C$4:$U$1100,19,FALSE),"")</f>
        <v/>
      </c>
      <c r="AD818" s="220" t="str">
        <f t="shared" si="211"/>
        <v/>
      </c>
      <c r="AE818" s="220" t="str">
        <f t="shared" si="212"/>
        <v/>
      </c>
      <c r="AF818" s="225" t="str">
        <f>IFERROR(VLOOKUP(_xlfn.CONCAT('Team Roster - Final'!$A818," : ",'Team Roster - Final'!$BM818),'Rate Calculations'!$C$4:$AB$1100,22,FALSE),"")</f>
        <v/>
      </c>
      <c r="AG818" s="225" t="str">
        <f>IFERROR(VLOOKUP(_xlfn.CONCAT('Team Roster - Final'!$A818," : ",'Team Roster - Final'!$BM818),'Rate Calculations'!$C$4:$AB$1100,23,FALSE),"")</f>
        <v/>
      </c>
      <c r="AH818" s="222" t="str">
        <f t="shared" si="213"/>
        <v/>
      </c>
      <c r="AI818" s="222" t="str">
        <f t="shared" si="214"/>
        <v/>
      </c>
      <c r="AJ818" s="223" t="str">
        <f>Table1[[#This Row],[Home Office
Net Fee %]]</f>
        <v/>
      </c>
      <c r="AK818" s="222" t="str">
        <f t="shared" si="215"/>
        <v/>
      </c>
      <c r="AL818" s="222" t="str">
        <f t="shared" si="216"/>
        <v/>
      </c>
      <c r="AM818" s="215" t="str">
        <f>IFERROR(IF(#REF!="Yes",$AK818,($AK818+$AD818*0.5)),"")</f>
        <v/>
      </c>
      <c r="AN818" s="215" t="str">
        <f>IFERROR(IF(#REF!="Yes",$AL818,($AL818+$AE818*0.5)),"")</f>
        <v/>
      </c>
      <c r="AO818" s="374" t="str">
        <f>IF(ISBLANK('Team Roster Proposed - FBR'!Q819),"",'Team Roster Proposed - FBR'!Q819)</f>
        <v/>
      </c>
      <c r="AP818" s="226" t="e">
        <f>IF(ISBLANK(#REF!),"",#REF!)</f>
        <v>#REF!</v>
      </c>
      <c r="AQ818" s="226" t="e">
        <f>IF(ISBLANK(#REF!),"",#REF!)</f>
        <v>#REF!</v>
      </c>
      <c r="AR818" s="226" t="e">
        <f>IF(ISBLANK(#REF!),"",#REF!)</f>
        <v>#REF!</v>
      </c>
      <c r="AS818" s="219" t="e">
        <f>IF(ISBLANK(#REF!),"",#REF!)</f>
        <v>#REF!</v>
      </c>
      <c r="AT818" s="219" t="e">
        <f>IF(ISBLANK(#REF!),"",#REF!)</f>
        <v>#REF!</v>
      </c>
      <c r="AU818" s="219" t="e">
        <f>IF(ISBLANK(#REF!),"",#REF!)</f>
        <v>#REF!</v>
      </c>
      <c r="AV818" s="219" t="e">
        <f>IF(ISBLANK(#REF!),"",#REF!)</f>
        <v>#REF!</v>
      </c>
      <c r="AW818" s="219" t="e">
        <f>IF(ISBLANK(#REF!),"",#REF!)</f>
        <v>#REF!</v>
      </c>
      <c r="AX818" s="219" t="e">
        <f>IF(ISBLANK(#REF!),"",#REF!)</f>
        <v>#REF!</v>
      </c>
      <c r="AY818" s="226" t="e">
        <f>IF(ISBLANK(#REF!),"",#REF!)</f>
        <v>#REF!</v>
      </c>
      <c r="AZ818" s="219" t="e">
        <f>IF(ISBLANK(#REF!),"",#REF!)</f>
        <v>#REF!</v>
      </c>
      <c r="BA818" s="219" t="e">
        <f>IF(ISBLANK(#REF!),"",#REF!)</f>
        <v>#REF!</v>
      </c>
      <c r="BB818" s="219" t="e">
        <f>IF(ISBLANK(#REF!),"",#REF!)</f>
        <v>#REF!</v>
      </c>
      <c r="BC818" s="219" t="e">
        <f>IF(ISBLANK(#REF!),"",#REF!)</f>
        <v>#REF!</v>
      </c>
      <c r="BD818" s="219" t="e">
        <f>IF(ISBLANK(#REF!),"",#REF!)</f>
        <v>#REF!</v>
      </c>
      <c r="BE818" s="219" t="e">
        <f>IF(ISBLANK(#REF!),"",#REF!)</f>
        <v>#REF!</v>
      </c>
      <c r="BF818" s="219" t="e">
        <f>IF(ISBLANK(#REF!),"",#REF!)</f>
        <v>#REF!</v>
      </c>
      <c r="BG818" s="219" t="e">
        <f>IF(ISBLANK(#REF!),"",#REF!)</f>
        <v>#REF!</v>
      </c>
      <c r="BH818" s="219" t="e">
        <f>IF(ISBLANK(#REF!),"",#REF!)</f>
        <v>#REF!</v>
      </c>
      <c r="BI818" s="219" t="e">
        <f>IF(ISBLANK(#REF!),"",#REF!)</f>
        <v>#REF!</v>
      </c>
      <c r="BJ818" s="219" t="e">
        <f>IF(ISBLANK(#REF!),"",#REF!)</f>
        <v>#REF!</v>
      </c>
      <c r="BK818" s="219" t="e">
        <f>IF(ISBLANK(#REF!),"",#REF!)</f>
        <v>#REF!</v>
      </c>
      <c r="BL818" s="219" t="e">
        <f>IF(ISBLANK(#REF!),"",#REF!)</f>
        <v>#REF!</v>
      </c>
      <c r="BM818" s="219" t="e">
        <f>IF(ISBLANK(#REF!),"",#REF!)</f>
        <v>#REF!</v>
      </c>
      <c r="BN818" s="219" t="e">
        <f>IF(ISBLANK(#REF!),"",#REF!)</f>
        <v>#REF!</v>
      </c>
      <c r="BO818" s="227" t="e">
        <f t="shared" si="217"/>
        <v>#REF!</v>
      </c>
      <c r="BP818" s="228" t="str">
        <f t="shared" si="220"/>
        <v/>
      </c>
      <c r="BQ818" s="229" t="str">
        <f t="shared" si="204"/>
        <v/>
      </c>
      <c r="BR818" s="228" t="e">
        <f t="shared" si="218"/>
        <v>#REF!</v>
      </c>
      <c r="BS818" s="230" t="e">
        <f t="shared" si="219"/>
        <v>#REF!</v>
      </c>
    </row>
    <row r="819" spans="1:71">
      <c r="A819" s="213" t="e">
        <f>IF(ISBLANK(#REF!),"",#REF!)</f>
        <v>#REF!</v>
      </c>
      <c r="B819" s="214" t="e">
        <f>IF(ISBLANK(#REF!),"",#REF!)</f>
        <v>#REF!</v>
      </c>
      <c r="C819" s="214" t="e">
        <f>IF(ISBLANK(#REF!),"",#REF!)</f>
        <v>#REF!</v>
      </c>
      <c r="D819" s="214" t="e">
        <f>IF(ISBLANK(#REF!),"",#REF!)</f>
        <v>#REF!</v>
      </c>
      <c r="E819" s="214" t="e">
        <f>IF(ISBLANK(#REF!),"",#REF!)</f>
        <v>#REF!</v>
      </c>
      <c r="F819" s="214" t="e">
        <f>IF(ISBLANK(#REF!),"",#REF!)</f>
        <v>#REF!</v>
      </c>
      <c r="G819" s="214" t="e">
        <f>IF(ISBLANK(#REF!),"",#REF!)</f>
        <v>#REF!</v>
      </c>
      <c r="H819" s="215" t="e">
        <f>IF(ISBLANK(#REF!),"",#REF!)</f>
        <v>#REF!</v>
      </c>
      <c r="I819" s="214" t="e">
        <f>IF(ISBLANK(#REF!),"",#REF!)</f>
        <v>#REF!</v>
      </c>
      <c r="J819" s="216" t="e">
        <f>IF(ISBLANK(#REF!),"",#REF!)</f>
        <v>#REF!</v>
      </c>
      <c r="K819" s="217" t="e">
        <f>IF(ISBLANK(#REF!),"",#REF!)</f>
        <v>#REF!</v>
      </c>
      <c r="L819" s="217" t="e">
        <f>IF(ISBLANK(#REF!),"",#REF!)</f>
        <v>#REF!</v>
      </c>
      <c r="M819" s="218" t="e">
        <f>IF(ISBLANK(#REF!),"",#REF!)</f>
        <v>#REF!</v>
      </c>
      <c r="N819" s="218" t="e">
        <f>IF(ISBLANK(#REF!),"",#REF!)</f>
        <v>#REF!</v>
      </c>
      <c r="O819" s="220" t="str">
        <f>IFERROR(VLOOKUP(_xlfn.CONCAT('Team Roster - Final'!$A819," : ",'Team Roster - Final'!$BM819),'Rate Calculations'!$C$4:$G$1100,5,FALSE),"")</f>
        <v/>
      </c>
      <c r="P819" s="225">
        <f>IF(ISBLANK('Rate Calculations'!$H821),"",'Rate Calculations'!$H821)</f>
        <v>1.7500000000000002E-2</v>
      </c>
      <c r="Q819" s="220" t="str">
        <f t="shared" si="205"/>
        <v/>
      </c>
      <c r="R819" s="221">
        <f>IF(ISBLANK('Rate Calculations'!$J821),"",'Rate Calculations'!$J821)</f>
        <v>3.5000000000000003E-2</v>
      </c>
      <c r="S819" s="220" t="str">
        <f t="shared" si="206"/>
        <v/>
      </c>
      <c r="T819" s="225" t="str">
        <f>IFERROR(VLOOKUP(_xlfn.CONCAT('Team Roster - Final'!$A819," : ",'Team Roster - Final'!$BM819),'Rate Calculations'!$C$4:$S$1100,10,FALSE),"")</f>
        <v/>
      </c>
      <c r="U819" s="225" t="str">
        <f>IFERROR(VLOOKUP(_xlfn.CONCAT('Team Roster - Final'!$A819," : ",'Team Roster - Final'!$BM819),'Rate Calculations'!$C$4:$S$1100,11,FALSE),"")</f>
        <v/>
      </c>
      <c r="V819" s="222" t="str">
        <f t="shared" si="207"/>
        <v/>
      </c>
      <c r="W819" s="222" t="str">
        <f t="shared" si="208"/>
        <v/>
      </c>
      <c r="X819" s="223" t="str">
        <f>IFERROR(VLOOKUP(_xlfn.CONCAT('Team Roster - Final'!$A819," : ",'Team Roster - Final'!$BM819),'Rate Calculations'!$C$4:$S$1100,14,FALSE),"")</f>
        <v/>
      </c>
      <c r="Y819" s="222" t="str">
        <f t="shared" si="209"/>
        <v/>
      </c>
      <c r="Z819" s="222" t="str">
        <f t="shared" si="210"/>
        <v/>
      </c>
      <c r="AA819" s="224" t="str">
        <f>IFERROR(IF(#REF!="Yes",$Y819, $Y819+$Q819*0.5),"")</f>
        <v/>
      </c>
      <c r="AB819" s="224" t="str">
        <f>IFERROR(IF(#REF!="Yes",$Z819, $Z819+$S819*0.5),"")</f>
        <v/>
      </c>
      <c r="AC819" s="220" t="str">
        <f>IFERROR(VLOOKUP(_xlfn.CONCAT('Team Roster - Final'!$A819," : ",'Team Roster - Final'!$BM819),'Rate Calculations'!$C$4:$U$1100,19,FALSE),"")</f>
        <v/>
      </c>
      <c r="AD819" s="220" t="str">
        <f t="shared" si="211"/>
        <v/>
      </c>
      <c r="AE819" s="220" t="str">
        <f t="shared" si="212"/>
        <v/>
      </c>
      <c r="AF819" s="225" t="str">
        <f>IFERROR(VLOOKUP(_xlfn.CONCAT('Team Roster - Final'!$A819," : ",'Team Roster - Final'!$BM819),'Rate Calculations'!$C$4:$AB$1100,22,FALSE),"")</f>
        <v/>
      </c>
      <c r="AG819" s="225" t="str">
        <f>IFERROR(VLOOKUP(_xlfn.CONCAT('Team Roster - Final'!$A819," : ",'Team Roster - Final'!$BM819),'Rate Calculations'!$C$4:$AB$1100,23,FALSE),"")</f>
        <v/>
      </c>
      <c r="AH819" s="222" t="str">
        <f t="shared" si="213"/>
        <v/>
      </c>
      <c r="AI819" s="222" t="str">
        <f t="shared" si="214"/>
        <v/>
      </c>
      <c r="AJ819" s="223" t="str">
        <f>Table1[[#This Row],[Home Office
Net Fee %]]</f>
        <v/>
      </c>
      <c r="AK819" s="222" t="str">
        <f t="shared" si="215"/>
        <v/>
      </c>
      <c r="AL819" s="222" t="str">
        <f t="shared" si="216"/>
        <v/>
      </c>
      <c r="AM819" s="215" t="str">
        <f>IFERROR(IF(#REF!="Yes",$AK819,($AK819+$AD819*0.5)),"")</f>
        <v/>
      </c>
      <c r="AN819" s="215" t="str">
        <f>IFERROR(IF(#REF!="Yes",$AL819,($AL819+$AE819*0.5)),"")</f>
        <v/>
      </c>
      <c r="AO819" s="374" t="str">
        <f>IF(ISBLANK('Team Roster Proposed - FBR'!Q820),"",'Team Roster Proposed - FBR'!Q820)</f>
        <v/>
      </c>
      <c r="AP819" s="226" t="e">
        <f>IF(ISBLANK(#REF!),"",#REF!)</f>
        <v>#REF!</v>
      </c>
      <c r="AQ819" s="226" t="e">
        <f>IF(ISBLANK(#REF!),"",#REF!)</f>
        <v>#REF!</v>
      </c>
      <c r="AR819" s="226" t="e">
        <f>IF(ISBLANK(#REF!),"",#REF!)</f>
        <v>#REF!</v>
      </c>
      <c r="AS819" s="219" t="e">
        <f>IF(ISBLANK(#REF!),"",#REF!)</f>
        <v>#REF!</v>
      </c>
      <c r="AT819" s="219" t="e">
        <f>IF(ISBLANK(#REF!),"",#REF!)</f>
        <v>#REF!</v>
      </c>
      <c r="AU819" s="219" t="e">
        <f>IF(ISBLANK(#REF!),"",#REF!)</f>
        <v>#REF!</v>
      </c>
      <c r="AV819" s="219" t="e">
        <f>IF(ISBLANK(#REF!),"",#REF!)</f>
        <v>#REF!</v>
      </c>
      <c r="AW819" s="219" t="e">
        <f>IF(ISBLANK(#REF!),"",#REF!)</f>
        <v>#REF!</v>
      </c>
      <c r="AX819" s="219" t="e">
        <f>IF(ISBLANK(#REF!),"",#REF!)</f>
        <v>#REF!</v>
      </c>
      <c r="AY819" s="226" t="e">
        <f>IF(ISBLANK(#REF!),"",#REF!)</f>
        <v>#REF!</v>
      </c>
      <c r="AZ819" s="219" t="e">
        <f>IF(ISBLANK(#REF!),"",#REF!)</f>
        <v>#REF!</v>
      </c>
      <c r="BA819" s="219" t="e">
        <f>IF(ISBLANK(#REF!),"",#REF!)</f>
        <v>#REF!</v>
      </c>
      <c r="BB819" s="219" t="e">
        <f>IF(ISBLANK(#REF!),"",#REF!)</f>
        <v>#REF!</v>
      </c>
      <c r="BC819" s="219" t="e">
        <f>IF(ISBLANK(#REF!),"",#REF!)</f>
        <v>#REF!</v>
      </c>
      <c r="BD819" s="219" t="e">
        <f>IF(ISBLANK(#REF!),"",#REF!)</f>
        <v>#REF!</v>
      </c>
      <c r="BE819" s="219" t="e">
        <f>IF(ISBLANK(#REF!),"",#REF!)</f>
        <v>#REF!</v>
      </c>
      <c r="BF819" s="219" t="e">
        <f>IF(ISBLANK(#REF!),"",#REF!)</f>
        <v>#REF!</v>
      </c>
      <c r="BG819" s="219" t="e">
        <f>IF(ISBLANK(#REF!),"",#REF!)</f>
        <v>#REF!</v>
      </c>
      <c r="BH819" s="219" t="e">
        <f>IF(ISBLANK(#REF!),"",#REF!)</f>
        <v>#REF!</v>
      </c>
      <c r="BI819" s="219" t="e">
        <f>IF(ISBLANK(#REF!),"",#REF!)</f>
        <v>#REF!</v>
      </c>
      <c r="BJ819" s="219" t="e">
        <f>IF(ISBLANK(#REF!),"",#REF!)</f>
        <v>#REF!</v>
      </c>
      <c r="BK819" s="219" t="e">
        <f>IF(ISBLANK(#REF!),"",#REF!)</f>
        <v>#REF!</v>
      </c>
      <c r="BL819" s="219" t="e">
        <f>IF(ISBLANK(#REF!),"",#REF!)</f>
        <v>#REF!</v>
      </c>
      <c r="BM819" s="219" t="e">
        <f>IF(ISBLANK(#REF!),"",#REF!)</f>
        <v>#REF!</v>
      </c>
      <c r="BN819" s="219" t="e">
        <f>IF(ISBLANK(#REF!),"",#REF!)</f>
        <v>#REF!</v>
      </c>
      <c r="BO819" s="227" t="e">
        <f t="shared" si="217"/>
        <v>#REF!</v>
      </c>
      <c r="BP819" s="228" t="str">
        <f t="shared" si="220"/>
        <v/>
      </c>
      <c r="BQ819" s="229" t="str">
        <f t="shared" si="204"/>
        <v/>
      </c>
      <c r="BR819" s="228" t="e">
        <f t="shared" si="218"/>
        <v>#REF!</v>
      </c>
      <c r="BS819" s="230" t="e">
        <f t="shared" si="219"/>
        <v>#REF!</v>
      </c>
    </row>
    <row r="820" spans="1:71">
      <c r="A820" s="213" t="e">
        <f>IF(ISBLANK(#REF!),"",#REF!)</f>
        <v>#REF!</v>
      </c>
      <c r="B820" s="214" t="e">
        <f>IF(ISBLANK(#REF!),"",#REF!)</f>
        <v>#REF!</v>
      </c>
      <c r="C820" s="214" t="e">
        <f>IF(ISBLANK(#REF!),"",#REF!)</f>
        <v>#REF!</v>
      </c>
      <c r="D820" s="214" t="e">
        <f>IF(ISBLANK(#REF!),"",#REF!)</f>
        <v>#REF!</v>
      </c>
      <c r="E820" s="214" t="e">
        <f>IF(ISBLANK(#REF!),"",#REF!)</f>
        <v>#REF!</v>
      </c>
      <c r="F820" s="214" t="e">
        <f>IF(ISBLANK(#REF!),"",#REF!)</f>
        <v>#REF!</v>
      </c>
      <c r="G820" s="214" t="e">
        <f>IF(ISBLANK(#REF!),"",#REF!)</f>
        <v>#REF!</v>
      </c>
      <c r="H820" s="215" t="e">
        <f>IF(ISBLANK(#REF!),"",#REF!)</f>
        <v>#REF!</v>
      </c>
      <c r="I820" s="214" t="e">
        <f>IF(ISBLANK(#REF!),"",#REF!)</f>
        <v>#REF!</v>
      </c>
      <c r="J820" s="216" t="e">
        <f>IF(ISBLANK(#REF!),"",#REF!)</f>
        <v>#REF!</v>
      </c>
      <c r="K820" s="217" t="e">
        <f>IF(ISBLANK(#REF!),"",#REF!)</f>
        <v>#REF!</v>
      </c>
      <c r="L820" s="217" t="e">
        <f>IF(ISBLANK(#REF!),"",#REF!)</f>
        <v>#REF!</v>
      </c>
      <c r="M820" s="218" t="e">
        <f>IF(ISBLANK(#REF!),"",#REF!)</f>
        <v>#REF!</v>
      </c>
      <c r="N820" s="218" t="e">
        <f>IF(ISBLANK(#REF!),"",#REF!)</f>
        <v>#REF!</v>
      </c>
      <c r="O820" s="220" t="str">
        <f>IFERROR(VLOOKUP(_xlfn.CONCAT('Team Roster - Final'!$A820," : ",'Team Roster - Final'!$BM820),'Rate Calculations'!$C$4:$G$1100,5,FALSE),"")</f>
        <v/>
      </c>
      <c r="P820" s="225">
        <f>IF(ISBLANK('Rate Calculations'!$H822),"",'Rate Calculations'!$H822)</f>
        <v>1.7500000000000002E-2</v>
      </c>
      <c r="Q820" s="220" t="str">
        <f t="shared" si="205"/>
        <v/>
      </c>
      <c r="R820" s="221">
        <f>IF(ISBLANK('Rate Calculations'!$J822),"",'Rate Calculations'!$J822)</f>
        <v>3.5000000000000003E-2</v>
      </c>
      <c r="S820" s="220" t="str">
        <f t="shared" si="206"/>
        <v/>
      </c>
      <c r="T820" s="225" t="str">
        <f>IFERROR(VLOOKUP(_xlfn.CONCAT('Team Roster - Final'!$A820," : ",'Team Roster - Final'!$BM820),'Rate Calculations'!$C$4:$S$1100,10,FALSE),"")</f>
        <v/>
      </c>
      <c r="U820" s="225" t="str">
        <f>IFERROR(VLOOKUP(_xlfn.CONCAT('Team Roster - Final'!$A820," : ",'Team Roster - Final'!$BM820),'Rate Calculations'!$C$4:$S$1100,11,FALSE),"")</f>
        <v/>
      </c>
      <c r="V820" s="222" t="str">
        <f t="shared" si="207"/>
        <v/>
      </c>
      <c r="W820" s="222" t="str">
        <f t="shared" si="208"/>
        <v/>
      </c>
      <c r="X820" s="223" t="str">
        <f>IFERROR(VLOOKUP(_xlfn.CONCAT('Team Roster - Final'!$A820," : ",'Team Roster - Final'!$BM820),'Rate Calculations'!$C$4:$S$1100,14,FALSE),"")</f>
        <v/>
      </c>
      <c r="Y820" s="222" t="str">
        <f t="shared" si="209"/>
        <v/>
      </c>
      <c r="Z820" s="222" t="str">
        <f t="shared" si="210"/>
        <v/>
      </c>
      <c r="AA820" s="224" t="str">
        <f>IFERROR(IF(#REF!="Yes",$Y820, $Y820+$Q820*0.5),"")</f>
        <v/>
      </c>
      <c r="AB820" s="224" t="str">
        <f>IFERROR(IF(#REF!="Yes",$Z820, $Z820+$S820*0.5),"")</f>
        <v/>
      </c>
      <c r="AC820" s="220" t="str">
        <f>IFERROR(VLOOKUP(_xlfn.CONCAT('Team Roster - Final'!$A820," : ",'Team Roster - Final'!$BM820),'Rate Calculations'!$C$4:$U$1100,19,FALSE),"")</f>
        <v/>
      </c>
      <c r="AD820" s="220" t="str">
        <f t="shared" si="211"/>
        <v/>
      </c>
      <c r="AE820" s="220" t="str">
        <f t="shared" si="212"/>
        <v/>
      </c>
      <c r="AF820" s="225" t="str">
        <f>IFERROR(VLOOKUP(_xlfn.CONCAT('Team Roster - Final'!$A820," : ",'Team Roster - Final'!$BM820),'Rate Calculations'!$C$4:$AB$1100,22,FALSE),"")</f>
        <v/>
      </c>
      <c r="AG820" s="225" t="str">
        <f>IFERROR(VLOOKUP(_xlfn.CONCAT('Team Roster - Final'!$A820," : ",'Team Roster - Final'!$BM820),'Rate Calculations'!$C$4:$AB$1100,23,FALSE),"")</f>
        <v/>
      </c>
      <c r="AH820" s="222" t="str">
        <f t="shared" si="213"/>
        <v/>
      </c>
      <c r="AI820" s="222" t="str">
        <f t="shared" si="214"/>
        <v/>
      </c>
      <c r="AJ820" s="223" t="str">
        <f>Table1[[#This Row],[Home Office
Net Fee %]]</f>
        <v/>
      </c>
      <c r="AK820" s="222" t="str">
        <f t="shared" si="215"/>
        <v/>
      </c>
      <c r="AL820" s="222" t="str">
        <f t="shared" si="216"/>
        <v/>
      </c>
      <c r="AM820" s="215" t="str">
        <f>IFERROR(IF(#REF!="Yes",$AK820,($AK820+$AD820*0.5)),"")</f>
        <v/>
      </c>
      <c r="AN820" s="215" t="str">
        <f>IFERROR(IF(#REF!="Yes",$AL820,($AL820+$AE820*0.5)),"")</f>
        <v/>
      </c>
      <c r="AO820" s="374" t="str">
        <f>IF(ISBLANK('Team Roster Proposed - FBR'!Q821),"",'Team Roster Proposed - FBR'!Q821)</f>
        <v/>
      </c>
      <c r="AP820" s="226" t="e">
        <f>IF(ISBLANK(#REF!),"",#REF!)</f>
        <v>#REF!</v>
      </c>
      <c r="AQ820" s="226" t="e">
        <f>IF(ISBLANK(#REF!),"",#REF!)</f>
        <v>#REF!</v>
      </c>
      <c r="AR820" s="226" t="e">
        <f>IF(ISBLANK(#REF!),"",#REF!)</f>
        <v>#REF!</v>
      </c>
      <c r="AS820" s="219" t="e">
        <f>IF(ISBLANK(#REF!),"",#REF!)</f>
        <v>#REF!</v>
      </c>
      <c r="AT820" s="219" t="e">
        <f>IF(ISBLANK(#REF!),"",#REF!)</f>
        <v>#REF!</v>
      </c>
      <c r="AU820" s="219" t="e">
        <f>IF(ISBLANK(#REF!),"",#REF!)</f>
        <v>#REF!</v>
      </c>
      <c r="AV820" s="219" t="e">
        <f>IF(ISBLANK(#REF!),"",#REF!)</f>
        <v>#REF!</v>
      </c>
      <c r="AW820" s="219" t="e">
        <f>IF(ISBLANK(#REF!),"",#REF!)</f>
        <v>#REF!</v>
      </c>
      <c r="AX820" s="219" t="e">
        <f>IF(ISBLANK(#REF!),"",#REF!)</f>
        <v>#REF!</v>
      </c>
      <c r="AY820" s="226" t="e">
        <f>IF(ISBLANK(#REF!),"",#REF!)</f>
        <v>#REF!</v>
      </c>
      <c r="AZ820" s="219" t="e">
        <f>IF(ISBLANK(#REF!),"",#REF!)</f>
        <v>#REF!</v>
      </c>
      <c r="BA820" s="219" t="e">
        <f>IF(ISBLANK(#REF!),"",#REF!)</f>
        <v>#REF!</v>
      </c>
      <c r="BB820" s="219" t="e">
        <f>IF(ISBLANK(#REF!),"",#REF!)</f>
        <v>#REF!</v>
      </c>
      <c r="BC820" s="219" t="e">
        <f>IF(ISBLANK(#REF!),"",#REF!)</f>
        <v>#REF!</v>
      </c>
      <c r="BD820" s="219" t="e">
        <f>IF(ISBLANK(#REF!),"",#REF!)</f>
        <v>#REF!</v>
      </c>
      <c r="BE820" s="219" t="e">
        <f>IF(ISBLANK(#REF!),"",#REF!)</f>
        <v>#REF!</v>
      </c>
      <c r="BF820" s="219" t="e">
        <f>IF(ISBLANK(#REF!),"",#REF!)</f>
        <v>#REF!</v>
      </c>
      <c r="BG820" s="219" t="e">
        <f>IF(ISBLANK(#REF!),"",#REF!)</f>
        <v>#REF!</v>
      </c>
      <c r="BH820" s="219" t="e">
        <f>IF(ISBLANK(#REF!),"",#REF!)</f>
        <v>#REF!</v>
      </c>
      <c r="BI820" s="219" t="e">
        <f>IF(ISBLANK(#REF!),"",#REF!)</f>
        <v>#REF!</v>
      </c>
      <c r="BJ820" s="219" t="e">
        <f>IF(ISBLANK(#REF!),"",#REF!)</f>
        <v>#REF!</v>
      </c>
      <c r="BK820" s="219" t="e">
        <f>IF(ISBLANK(#REF!),"",#REF!)</f>
        <v>#REF!</v>
      </c>
      <c r="BL820" s="219" t="e">
        <f>IF(ISBLANK(#REF!),"",#REF!)</f>
        <v>#REF!</v>
      </c>
      <c r="BM820" s="219" t="e">
        <f>IF(ISBLANK(#REF!),"",#REF!)</f>
        <v>#REF!</v>
      </c>
      <c r="BN820" s="219" t="e">
        <f>IF(ISBLANK(#REF!),"",#REF!)</f>
        <v>#REF!</v>
      </c>
      <c r="BO820" s="227" t="e">
        <f t="shared" si="217"/>
        <v>#REF!</v>
      </c>
      <c r="BP820" s="228" t="str">
        <f t="shared" si="220"/>
        <v/>
      </c>
      <c r="BQ820" s="229" t="str">
        <f t="shared" si="204"/>
        <v/>
      </c>
      <c r="BR820" s="228" t="e">
        <f t="shared" si="218"/>
        <v>#REF!</v>
      </c>
      <c r="BS820" s="230" t="e">
        <f t="shared" si="219"/>
        <v>#REF!</v>
      </c>
    </row>
    <row r="821" spans="1:71">
      <c r="A821" s="213" t="e">
        <f>IF(ISBLANK(#REF!),"",#REF!)</f>
        <v>#REF!</v>
      </c>
      <c r="B821" s="214" t="e">
        <f>IF(ISBLANK(#REF!),"",#REF!)</f>
        <v>#REF!</v>
      </c>
      <c r="C821" s="214" t="e">
        <f>IF(ISBLANK(#REF!),"",#REF!)</f>
        <v>#REF!</v>
      </c>
      <c r="D821" s="214" t="e">
        <f>IF(ISBLANK(#REF!),"",#REF!)</f>
        <v>#REF!</v>
      </c>
      <c r="E821" s="214" t="e">
        <f>IF(ISBLANK(#REF!),"",#REF!)</f>
        <v>#REF!</v>
      </c>
      <c r="F821" s="214" t="e">
        <f>IF(ISBLANK(#REF!),"",#REF!)</f>
        <v>#REF!</v>
      </c>
      <c r="G821" s="214" t="e">
        <f>IF(ISBLANK(#REF!),"",#REF!)</f>
        <v>#REF!</v>
      </c>
      <c r="H821" s="215" t="e">
        <f>IF(ISBLANK(#REF!),"",#REF!)</f>
        <v>#REF!</v>
      </c>
      <c r="I821" s="214" t="e">
        <f>IF(ISBLANK(#REF!),"",#REF!)</f>
        <v>#REF!</v>
      </c>
      <c r="J821" s="216" t="e">
        <f>IF(ISBLANK(#REF!),"",#REF!)</f>
        <v>#REF!</v>
      </c>
      <c r="K821" s="217" t="e">
        <f>IF(ISBLANK(#REF!),"",#REF!)</f>
        <v>#REF!</v>
      </c>
      <c r="L821" s="217" t="e">
        <f>IF(ISBLANK(#REF!),"",#REF!)</f>
        <v>#REF!</v>
      </c>
      <c r="M821" s="218" t="e">
        <f>IF(ISBLANK(#REF!),"",#REF!)</f>
        <v>#REF!</v>
      </c>
      <c r="N821" s="218" t="e">
        <f>IF(ISBLANK(#REF!),"",#REF!)</f>
        <v>#REF!</v>
      </c>
      <c r="O821" s="220" t="str">
        <f>IFERROR(VLOOKUP(_xlfn.CONCAT('Team Roster - Final'!$A821," : ",'Team Roster - Final'!$BM821),'Rate Calculations'!$C$4:$G$1100,5,FALSE),"")</f>
        <v/>
      </c>
      <c r="P821" s="225">
        <f>IF(ISBLANK('Rate Calculations'!$H823),"",'Rate Calculations'!$H823)</f>
        <v>1.7500000000000002E-2</v>
      </c>
      <c r="Q821" s="220" t="str">
        <f t="shared" si="205"/>
        <v/>
      </c>
      <c r="R821" s="221">
        <f>IF(ISBLANK('Rate Calculations'!$J823),"",'Rate Calculations'!$J823)</f>
        <v>3.5000000000000003E-2</v>
      </c>
      <c r="S821" s="220" t="str">
        <f t="shared" si="206"/>
        <v/>
      </c>
      <c r="T821" s="225" t="str">
        <f>IFERROR(VLOOKUP(_xlfn.CONCAT('Team Roster - Final'!$A821," : ",'Team Roster - Final'!$BM821),'Rate Calculations'!$C$4:$S$1100,10,FALSE),"")</f>
        <v/>
      </c>
      <c r="U821" s="225" t="str">
        <f>IFERROR(VLOOKUP(_xlfn.CONCAT('Team Roster - Final'!$A821," : ",'Team Roster - Final'!$BM821),'Rate Calculations'!$C$4:$S$1100,11,FALSE),"")</f>
        <v/>
      </c>
      <c r="V821" s="222" t="str">
        <f t="shared" si="207"/>
        <v/>
      </c>
      <c r="W821" s="222" t="str">
        <f t="shared" si="208"/>
        <v/>
      </c>
      <c r="X821" s="223" t="str">
        <f>IFERROR(VLOOKUP(_xlfn.CONCAT('Team Roster - Final'!$A821," : ",'Team Roster - Final'!$BM821),'Rate Calculations'!$C$4:$S$1100,14,FALSE),"")</f>
        <v/>
      </c>
      <c r="Y821" s="222" t="str">
        <f t="shared" si="209"/>
        <v/>
      </c>
      <c r="Z821" s="222" t="str">
        <f t="shared" si="210"/>
        <v/>
      </c>
      <c r="AA821" s="224" t="str">
        <f>IFERROR(IF(#REF!="Yes",$Y821, $Y821+$Q821*0.5),"")</f>
        <v/>
      </c>
      <c r="AB821" s="224" t="str">
        <f>IFERROR(IF(#REF!="Yes",$Z821, $Z821+$S821*0.5),"")</f>
        <v/>
      </c>
      <c r="AC821" s="220" t="str">
        <f>IFERROR(VLOOKUP(_xlfn.CONCAT('Team Roster - Final'!$A821," : ",'Team Roster - Final'!$BM821),'Rate Calculations'!$C$4:$U$1100,19,FALSE),"")</f>
        <v/>
      </c>
      <c r="AD821" s="220" t="str">
        <f t="shared" si="211"/>
        <v/>
      </c>
      <c r="AE821" s="220" t="str">
        <f t="shared" si="212"/>
        <v/>
      </c>
      <c r="AF821" s="225" t="str">
        <f>IFERROR(VLOOKUP(_xlfn.CONCAT('Team Roster - Final'!$A821," : ",'Team Roster - Final'!$BM821),'Rate Calculations'!$C$4:$AB$1100,22,FALSE),"")</f>
        <v/>
      </c>
      <c r="AG821" s="225" t="str">
        <f>IFERROR(VLOOKUP(_xlfn.CONCAT('Team Roster - Final'!$A821," : ",'Team Roster - Final'!$BM821),'Rate Calculations'!$C$4:$AB$1100,23,FALSE),"")</f>
        <v/>
      </c>
      <c r="AH821" s="222" t="str">
        <f t="shared" si="213"/>
        <v/>
      </c>
      <c r="AI821" s="222" t="str">
        <f t="shared" si="214"/>
        <v/>
      </c>
      <c r="AJ821" s="223" t="str">
        <f>Table1[[#This Row],[Home Office
Net Fee %]]</f>
        <v/>
      </c>
      <c r="AK821" s="222" t="str">
        <f t="shared" si="215"/>
        <v/>
      </c>
      <c r="AL821" s="222" t="str">
        <f t="shared" si="216"/>
        <v/>
      </c>
      <c r="AM821" s="215" t="str">
        <f>IFERROR(IF(#REF!="Yes",$AK821,($AK821+$AD821*0.5)),"")</f>
        <v/>
      </c>
      <c r="AN821" s="215" t="str">
        <f>IFERROR(IF(#REF!="Yes",$AL821,($AL821+$AE821*0.5)),"")</f>
        <v/>
      </c>
      <c r="AO821" s="374" t="str">
        <f>IF(ISBLANK('Team Roster Proposed - FBR'!Q822),"",'Team Roster Proposed - FBR'!Q822)</f>
        <v/>
      </c>
      <c r="AP821" s="226" t="e">
        <f>IF(ISBLANK(#REF!),"",#REF!)</f>
        <v>#REF!</v>
      </c>
      <c r="AQ821" s="226" t="e">
        <f>IF(ISBLANK(#REF!),"",#REF!)</f>
        <v>#REF!</v>
      </c>
      <c r="AR821" s="226" t="e">
        <f>IF(ISBLANK(#REF!),"",#REF!)</f>
        <v>#REF!</v>
      </c>
      <c r="AS821" s="219" t="e">
        <f>IF(ISBLANK(#REF!),"",#REF!)</f>
        <v>#REF!</v>
      </c>
      <c r="AT821" s="219" t="e">
        <f>IF(ISBLANK(#REF!),"",#REF!)</f>
        <v>#REF!</v>
      </c>
      <c r="AU821" s="219" t="e">
        <f>IF(ISBLANK(#REF!),"",#REF!)</f>
        <v>#REF!</v>
      </c>
      <c r="AV821" s="219" t="e">
        <f>IF(ISBLANK(#REF!),"",#REF!)</f>
        <v>#REF!</v>
      </c>
      <c r="AW821" s="219" t="e">
        <f>IF(ISBLANK(#REF!),"",#REF!)</f>
        <v>#REF!</v>
      </c>
      <c r="AX821" s="219" t="e">
        <f>IF(ISBLANK(#REF!),"",#REF!)</f>
        <v>#REF!</v>
      </c>
      <c r="AY821" s="226" t="e">
        <f>IF(ISBLANK(#REF!),"",#REF!)</f>
        <v>#REF!</v>
      </c>
      <c r="AZ821" s="219" t="e">
        <f>IF(ISBLANK(#REF!),"",#REF!)</f>
        <v>#REF!</v>
      </c>
      <c r="BA821" s="219" t="e">
        <f>IF(ISBLANK(#REF!),"",#REF!)</f>
        <v>#REF!</v>
      </c>
      <c r="BB821" s="219" t="e">
        <f>IF(ISBLANK(#REF!),"",#REF!)</f>
        <v>#REF!</v>
      </c>
      <c r="BC821" s="219" t="e">
        <f>IF(ISBLANK(#REF!),"",#REF!)</f>
        <v>#REF!</v>
      </c>
      <c r="BD821" s="219" t="e">
        <f>IF(ISBLANK(#REF!),"",#REF!)</f>
        <v>#REF!</v>
      </c>
      <c r="BE821" s="219" t="e">
        <f>IF(ISBLANK(#REF!),"",#REF!)</f>
        <v>#REF!</v>
      </c>
      <c r="BF821" s="219" t="e">
        <f>IF(ISBLANK(#REF!),"",#REF!)</f>
        <v>#REF!</v>
      </c>
      <c r="BG821" s="219" t="e">
        <f>IF(ISBLANK(#REF!),"",#REF!)</f>
        <v>#REF!</v>
      </c>
      <c r="BH821" s="219" t="e">
        <f>IF(ISBLANK(#REF!),"",#REF!)</f>
        <v>#REF!</v>
      </c>
      <c r="BI821" s="219" t="e">
        <f>IF(ISBLANK(#REF!),"",#REF!)</f>
        <v>#REF!</v>
      </c>
      <c r="BJ821" s="219" t="e">
        <f>IF(ISBLANK(#REF!),"",#REF!)</f>
        <v>#REF!</v>
      </c>
      <c r="BK821" s="219" t="e">
        <f>IF(ISBLANK(#REF!),"",#REF!)</f>
        <v>#REF!</v>
      </c>
      <c r="BL821" s="219" t="e">
        <f>IF(ISBLANK(#REF!),"",#REF!)</f>
        <v>#REF!</v>
      </c>
      <c r="BM821" s="219" t="e">
        <f>IF(ISBLANK(#REF!),"",#REF!)</f>
        <v>#REF!</v>
      </c>
      <c r="BN821" s="219" t="e">
        <f>IF(ISBLANK(#REF!),"",#REF!)</f>
        <v>#REF!</v>
      </c>
      <c r="BO821" s="227" t="e">
        <f t="shared" si="217"/>
        <v>#REF!</v>
      </c>
      <c r="BP821" s="228" t="str">
        <f t="shared" si="220"/>
        <v/>
      </c>
      <c r="BQ821" s="229" t="str">
        <f t="shared" si="204"/>
        <v/>
      </c>
      <c r="BR821" s="228" t="e">
        <f t="shared" si="218"/>
        <v>#REF!</v>
      </c>
      <c r="BS821" s="230" t="e">
        <f t="shared" si="219"/>
        <v>#REF!</v>
      </c>
    </row>
    <row r="822" spans="1:71">
      <c r="A822" s="213" t="e">
        <f>IF(ISBLANK(#REF!),"",#REF!)</f>
        <v>#REF!</v>
      </c>
      <c r="B822" s="214" t="e">
        <f>IF(ISBLANK(#REF!),"",#REF!)</f>
        <v>#REF!</v>
      </c>
      <c r="C822" s="214" t="e">
        <f>IF(ISBLANK(#REF!),"",#REF!)</f>
        <v>#REF!</v>
      </c>
      <c r="D822" s="214" t="e">
        <f>IF(ISBLANK(#REF!),"",#REF!)</f>
        <v>#REF!</v>
      </c>
      <c r="E822" s="214" t="e">
        <f>IF(ISBLANK(#REF!),"",#REF!)</f>
        <v>#REF!</v>
      </c>
      <c r="F822" s="214" t="e">
        <f>IF(ISBLANK(#REF!),"",#REF!)</f>
        <v>#REF!</v>
      </c>
      <c r="G822" s="214" t="e">
        <f>IF(ISBLANK(#REF!),"",#REF!)</f>
        <v>#REF!</v>
      </c>
      <c r="H822" s="215" t="e">
        <f>IF(ISBLANK(#REF!),"",#REF!)</f>
        <v>#REF!</v>
      </c>
      <c r="I822" s="214" t="e">
        <f>IF(ISBLANK(#REF!),"",#REF!)</f>
        <v>#REF!</v>
      </c>
      <c r="J822" s="216" t="e">
        <f>IF(ISBLANK(#REF!),"",#REF!)</f>
        <v>#REF!</v>
      </c>
      <c r="K822" s="217" t="e">
        <f>IF(ISBLANK(#REF!),"",#REF!)</f>
        <v>#REF!</v>
      </c>
      <c r="L822" s="217" t="e">
        <f>IF(ISBLANK(#REF!),"",#REF!)</f>
        <v>#REF!</v>
      </c>
      <c r="M822" s="218" t="e">
        <f>IF(ISBLANK(#REF!),"",#REF!)</f>
        <v>#REF!</v>
      </c>
      <c r="N822" s="218" t="e">
        <f>IF(ISBLANK(#REF!),"",#REF!)</f>
        <v>#REF!</v>
      </c>
      <c r="O822" s="220" t="str">
        <f>IFERROR(VLOOKUP(_xlfn.CONCAT('Team Roster - Final'!$A822," : ",'Team Roster - Final'!$BM822),'Rate Calculations'!$C$4:$G$1100,5,FALSE),"")</f>
        <v/>
      </c>
      <c r="P822" s="225">
        <f>IF(ISBLANK('Rate Calculations'!$H824),"",'Rate Calculations'!$H824)</f>
        <v>1.7500000000000002E-2</v>
      </c>
      <c r="Q822" s="220" t="str">
        <f t="shared" si="205"/>
        <v/>
      </c>
      <c r="R822" s="221">
        <f>IF(ISBLANK('Rate Calculations'!$J824),"",'Rate Calculations'!$J824)</f>
        <v>3.5000000000000003E-2</v>
      </c>
      <c r="S822" s="220" t="str">
        <f t="shared" si="206"/>
        <v/>
      </c>
      <c r="T822" s="225" t="str">
        <f>IFERROR(VLOOKUP(_xlfn.CONCAT('Team Roster - Final'!$A822," : ",'Team Roster - Final'!$BM822),'Rate Calculations'!$C$4:$S$1100,10,FALSE),"")</f>
        <v/>
      </c>
      <c r="U822" s="225" t="str">
        <f>IFERROR(VLOOKUP(_xlfn.CONCAT('Team Roster - Final'!$A822," : ",'Team Roster - Final'!$BM822),'Rate Calculations'!$C$4:$S$1100,11,FALSE),"")</f>
        <v/>
      </c>
      <c r="V822" s="222" t="str">
        <f t="shared" si="207"/>
        <v/>
      </c>
      <c r="W822" s="222" t="str">
        <f t="shared" si="208"/>
        <v/>
      </c>
      <c r="X822" s="223" t="str">
        <f>IFERROR(VLOOKUP(_xlfn.CONCAT('Team Roster - Final'!$A822," : ",'Team Roster - Final'!$BM822),'Rate Calculations'!$C$4:$S$1100,14,FALSE),"")</f>
        <v/>
      </c>
      <c r="Y822" s="222" t="str">
        <f t="shared" si="209"/>
        <v/>
      </c>
      <c r="Z822" s="222" t="str">
        <f t="shared" si="210"/>
        <v/>
      </c>
      <c r="AA822" s="224" t="str">
        <f>IFERROR(IF(#REF!="Yes",$Y822, $Y822+$Q822*0.5),"")</f>
        <v/>
      </c>
      <c r="AB822" s="224" t="str">
        <f>IFERROR(IF(#REF!="Yes",$Z822, $Z822+$S822*0.5),"")</f>
        <v/>
      </c>
      <c r="AC822" s="220" t="str">
        <f>IFERROR(VLOOKUP(_xlfn.CONCAT('Team Roster - Final'!$A822," : ",'Team Roster - Final'!$BM822),'Rate Calculations'!$C$4:$U$1100,19,FALSE),"")</f>
        <v/>
      </c>
      <c r="AD822" s="220" t="str">
        <f t="shared" si="211"/>
        <v/>
      </c>
      <c r="AE822" s="220" t="str">
        <f t="shared" si="212"/>
        <v/>
      </c>
      <c r="AF822" s="225" t="str">
        <f>IFERROR(VLOOKUP(_xlfn.CONCAT('Team Roster - Final'!$A822," : ",'Team Roster - Final'!$BM822),'Rate Calculations'!$C$4:$AB$1100,22,FALSE),"")</f>
        <v/>
      </c>
      <c r="AG822" s="225" t="str">
        <f>IFERROR(VLOOKUP(_xlfn.CONCAT('Team Roster - Final'!$A822," : ",'Team Roster - Final'!$BM822),'Rate Calculations'!$C$4:$AB$1100,23,FALSE),"")</f>
        <v/>
      </c>
      <c r="AH822" s="222" t="str">
        <f t="shared" si="213"/>
        <v/>
      </c>
      <c r="AI822" s="222" t="str">
        <f t="shared" si="214"/>
        <v/>
      </c>
      <c r="AJ822" s="223" t="str">
        <f>Table1[[#This Row],[Home Office
Net Fee %]]</f>
        <v/>
      </c>
      <c r="AK822" s="222" t="str">
        <f t="shared" si="215"/>
        <v/>
      </c>
      <c r="AL822" s="222" t="str">
        <f t="shared" si="216"/>
        <v/>
      </c>
      <c r="AM822" s="215" t="str">
        <f>IFERROR(IF(#REF!="Yes",$AK822,($AK822+$AD822*0.5)),"")</f>
        <v/>
      </c>
      <c r="AN822" s="215" t="str">
        <f>IFERROR(IF(#REF!="Yes",$AL822,($AL822+$AE822*0.5)),"")</f>
        <v/>
      </c>
      <c r="AO822" s="374" t="str">
        <f>IF(ISBLANK('Team Roster Proposed - FBR'!Q823),"",'Team Roster Proposed - FBR'!Q823)</f>
        <v/>
      </c>
      <c r="AP822" s="226" t="e">
        <f>IF(ISBLANK(#REF!),"",#REF!)</f>
        <v>#REF!</v>
      </c>
      <c r="AQ822" s="226" t="e">
        <f>IF(ISBLANK(#REF!),"",#REF!)</f>
        <v>#REF!</v>
      </c>
      <c r="AR822" s="226" t="e">
        <f>IF(ISBLANK(#REF!),"",#REF!)</f>
        <v>#REF!</v>
      </c>
      <c r="AS822" s="219" t="e">
        <f>IF(ISBLANK(#REF!),"",#REF!)</f>
        <v>#REF!</v>
      </c>
      <c r="AT822" s="219" t="e">
        <f>IF(ISBLANK(#REF!),"",#REF!)</f>
        <v>#REF!</v>
      </c>
      <c r="AU822" s="219" t="e">
        <f>IF(ISBLANK(#REF!),"",#REF!)</f>
        <v>#REF!</v>
      </c>
      <c r="AV822" s="219" t="e">
        <f>IF(ISBLANK(#REF!),"",#REF!)</f>
        <v>#REF!</v>
      </c>
      <c r="AW822" s="219" t="e">
        <f>IF(ISBLANK(#REF!),"",#REF!)</f>
        <v>#REF!</v>
      </c>
      <c r="AX822" s="219" t="e">
        <f>IF(ISBLANK(#REF!),"",#REF!)</f>
        <v>#REF!</v>
      </c>
      <c r="AY822" s="226" t="e">
        <f>IF(ISBLANK(#REF!),"",#REF!)</f>
        <v>#REF!</v>
      </c>
      <c r="AZ822" s="219" t="e">
        <f>IF(ISBLANK(#REF!),"",#REF!)</f>
        <v>#REF!</v>
      </c>
      <c r="BA822" s="219" t="e">
        <f>IF(ISBLANK(#REF!),"",#REF!)</f>
        <v>#REF!</v>
      </c>
      <c r="BB822" s="219" t="e">
        <f>IF(ISBLANK(#REF!),"",#REF!)</f>
        <v>#REF!</v>
      </c>
      <c r="BC822" s="219" t="e">
        <f>IF(ISBLANK(#REF!),"",#REF!)</f>
        <v>#REF!</v>
      </c>
      <c r="BD822" s="219" t="e">
        <f>IF(ISBLANK(#REF!),"",#REF!)</f>
        <v>#REF!</v>
      </c>
      <c r="BE822" s="219" t="e">
        <f>IF(ISBLANK(#REF!),"",#REF!)</f>
        <v>#REF!</v>
      </c>
      <c r="BF822" s="219" t="e">
        <f>IF(ISBLANK(#REF!),"",#REF!)</f>
        <v>#REF!</v>
      </c>
      <c r="BG822" s="219" t="e">
        <f>IF(ISBLANK(#REF!),"",#REF!)</f>
        <v>#REF!</v>
      </c>
      <c r="BH822" s="219" t="e">
        <f>IF(ISBLANK(#REF!),"",#REF!)</f>
        <v>#REF!</v>
      </c>
      <c r="BI822" s="219" t="e">
        <f>IF(ISBLANK(#REF!),"",#REF!)</f>
        <v>#REF!</v>
      </c>
      <c r="BJ822" s="219" t="e">
        <f>IF(ISBLANK(#REF!),"",#REF!)</f>
        <v>#REF!</v>
      </c>
      <c r="BK822" s="219" t="e">
        <f>IF(ISBLANK(#REF!),"",#REF!)</f>
        <v>#REF!</v>
      </c>
      <c r="BL822" s="219" t="e">
        <f>IF(ISBLANK(#REF!),"",#REF!)</f>
        <v>#REF!</v>
      </c>
      <c r="BM822" s="219" t="e">
        <f>IF(ISBLANK(#REF!),"",#REF!)</f>
        <v>#REF!</v>
      </c>
      <c r="BN822" s="219" t="e">
        <f>IF(ISBLANK(#REF!),"",#REF!)</f>
        <v>#REF!</v>
      </c>
      <c r="BO822" s="227" t="e">
        <f t="shared" si="217"/>
        <v>#REF!</v>
      </c>
      <c r="BP822" s="228" t="str">
        <f t="shared" si="220"/>
        <v/>
      </c>
      <c r="BQ822" s="229" t="str">
        <f t="shared" si="204"/>
        <v/>
      </c>
      <c r="BR822" s="228" t="e">
        <f t="shared" si="218"/>
        <v>#REF!</v>
      </c>
      <c r="BS822" s="230" t="e">
        <f t="shared" si="219"/>
        <v>#REF!</v>
      </c>
    </row>
    <row r="823" spans="1:71">
      <c r="A823" s="213" t="e">
        <f>IF(ISBLANK(#REF!),"",#REF!)</f>
        <v>#REF!</v>
      </c>
      <c r="B823" s="214" t="e">
        <f>IF(ISBLANK(#REF!),"",#REF!)</f>
        <v>#REF!</v>
      </c>
      <c r="C823" s="214" t="e">
        <f>IF(ISBLANK(#REF!),"",#REF!)</f>
        <v>#REF!</v>
      </c>
      <c r="D823" s="214" t="e">
        <f>IF(ISBLANK(#REF!),"",#REF!)</f>
        <v>#REF!</v>
      </c>
      <c r="E823" s="214" t="e">
        <f>IF(ISBLANK(#REF!),"",#REF!)</f>
        <v>#REF!</v>
      </c>
      <c r="F823" s="214" t="e">
        <f>IF(ISBLANK(#REF!),"",#REF!)</f>
        <v>#REF!</v>
      </c>
      <c r="G823" s="214" t="e">
        <f>IF(ISBLANK(#REF!),"",#REF!)</f>
        <v>#REF!</v>
      </c>
      <c r="H823" s="215" t="e">
        <f>IF(ISBLANK(#REF!),"",#REF!)</f>
        <v>#REF!</v>
      </c>
      <c r="I823" s="214" t="e">
        <f>IF(ISBLANK(#REF!),"",#REF!)</f>
        <v>#REF!</v>
      </c>
      <c r="J823" s="216" t="e">
        <f>IF(ISBLANK(#REF!),"",#REF!)</f>
        <v>#REF!</v>
      </c>
      <c r="K823" s="217" t="e">
        <f>IF(ISBLANK(#REF!),"",#REF!)</f>
        <v>#REF!</v>
      </c>
      <c r="L823" s="217" t="e">
        <f>IF(ISBLANK(#REF!),"",#REF!)</f>
        <v>#REF!</v>
      </c>
      <c r="M823" s="218" t="e">
        <f>IF(ISBLANK(#REF!),"",#REF!)</f>
        <v>#REF!</v>
      </c>
      <c r="N823" s="218" t="e">
        <f>IF(ISBLANK(#REF!),"",#REF!)</f>
        <v>#REF!</v>
      </c>
      <c r="O823" s="220" t="str">
        <f>IFERROR(VLOOKUP(_xlfn.CONCAT('Team Roster - Final'!$A823," : ",'Team Roster - Final'!$BM823),'Rate Calculations'!$C$4:$G$1100,5,FALSE),"")</f>
        <v/>
      </c>
      <c r="P823" s="225">
        <f>IF(ISBLANK('Rate Calculations'!$H825),"",'Rate Calculations'!$H825)</f>
        <v>1.7500000000000002E-2</v>
      </c>
      <c r="Q823" s="220" t="str">
        <f t="shared" si="205"/>
        <v/>
      </c>
      <c r="R823" s="221">
        <f>IF(ISBLANK('Rate Calculations'!$J825),"",'Rate Calculations'!$J825)</f>
        <v>3.5000000000000003E-2</v>
      </c>
      <c r="S823" s="220" t="str">
        <f t="shared" si="206"/>
        <v/>
      </c>
      <c r="T823" s="225" t="str">
        <f>IFERROR(VLOOKUP(_xlfn.CONCAT('Team Roster - Final'!$A823," : ",'Team Roster - Final'!$BM823),'Rate Calculations'!$C$4:$S$1100,10,FALSE),"")</f>
        <v/>
      </c>
      <c r="U823" s="225" t="str">
        <f>IFERROR(VLOOKUP(_xlfn.CONCAT('Team Roster - Final'!$A823," : ",'Team Roster - Final'!$BM823),'Rate Calculations'!$C$4:$S$1100,11,FALSE),"")</f>
        <v/>
      </c>
      <c r="V823" s="222" t="str">
        <f t="shared" si="207"/>
        <v/>
      </c>
      <c r="W823" s="222" t="str">
        <f t="shared" si="208"/>
        <v/>
      </c>
      <c r="X823" s="223" t="str">
        <f>IFERROR(VLOOKUP(_xlfn.CONCAT('Team Roster - Final'!$A823," : ",'Team Roster - Final'!$BM823),'Rate Calculations'!$C$4:$S$1100,14,FALSE),"")</f>
        <v/>
      </c>
      <c r="Y823" s="222" t="str">
        <f t="shared" si="209"/>
        <v/>
      </c>
      <c r="Z823" s="222" t="str">
        <f t="shared" si="210"/>
        <v/>
      </c>
      <c r="AA823" s="224" t="str">
        <f>IFERROR(IF(#REF!="Yes",$Y823, $Y823+$Q823*0.5),"")</f>
        <v/>
      </c>
      <c r="AB823" s="224" t="str">
        <f>IFERROR(IF(#REF!="Yes",$Z823, $Z823+$S823*0.5),"")</f>
        <v/>
      </c>
      <c r="AC823" s="220" t="str">
        <f>IFERROR(VLOOKUP(_xlfn.CONCAT('Team Roster - Final'!$A823," : ",'Team Roster - Final'!$BM823),'Rate Calculations'!$C$4:$U$1100,19,FALSE),"")</f>
        <v/>
      </c>
      <c r="AD823" s="220" t="str">
        <f t="shared" si="211"/>
        <v/>
      </c>
      <c r="AE823" s="220" t="str">
        <f t="shared" si="212"/>
        <v/>
      </c>
      <c r="AF823" s="225" t="str">
        <f>IFERROR(VLOOKUP(_xlfn.CONCAT('Team Roster - Final'!$A823," : ",'Team Roster - Final'!$BM823),'Rate Calculations'!$C$4:$AB$1100,22,FALSE),"")</f>
        <v/>
      </c>
      <c r="AG823" s="225" t="str">
        <f>IFERROR(VLOOKUP(_xlfn.CONCAT('Team Roster - Final'!$A823," : ",'Team Roster - Final'!$BM823),'Rate Calculations'!$C$4:$AB$1100,23,FALSE),"")</f>
        <v/>
      </c>
      <c r="AH823" s="222" t="str">
        <f t="shared" si="213"/>
        <v/>
      </c>
      <c r="AI823" s="222" t="str">
        <f t="shared" si="214"/>
        <v/>
      </c>
      <c r="AJ823" s="223" t="str">
        <f>Table1[[#This Row],[Home Office
Net Fee %]]</f>
        <v/>
      </c>
      <c r="AK823" s="222" t="str">
        <f t="shared" si="215"/>
        <v/>
      </c>
      <c r="AL823" s="222" t="str">
        <f t="shared" si="216"/>
        <v/>
      </c>
      <c r="AM823" s="215" t="str">
        <f>IFERROR(IF(#REF!="Yes",$AK823,($AK823+$AD823*0.5)),"")</f>
        <v/>
      </c>
      <c r="AN823" s="215" t="str">
        <f>IFERROR(IF(#REF!="Yes",$AL823,($AL823+$AE823*0.5)),"")</f>
        <v/>
      </c>
      <c r="AO823" s="374" t="str">
        <f>IF(ISBLANK('Team Roster Proposed - FBR'!Q824),"",'Team Roster Proposed - FBR'!Q824)</f>
        <v/>
      </c>
      <c r="AP823" s="226" t="e">
        <f>IF(ISBLANK(#REF!),"",#REF!)</f>
        <v>#REF!</v>
      </c>
      <c r="AQ823" s="226" t="e">
        <f>IF(ISBLANK(#REF!),"",#REF!)</f>
        <v>#REF!</v>
      </c>
      <c r="AR823" s="226" t="e">
        <f>IF(ISBLANK(#REF!),"",#REF!)</f>
        <v>#REF!</v>
      </c>
      <c r="AS823" s="219" t="e">
        <f>IF(ISBLANK(#REF!),"",#REF!)</f>
        <v>#REF!</v>
      </c>
      <c r="AT823" s="219" t="e">
        <f>IF(ISBLANK(#REF!),"",#REF!)</f>
        <v>#REF!</v>
      </c>
      <c r="AU823" s="219" t="e">
        <f>IF(ISBLANK(#REF!),"",#REF!)</f>
        <v>#REF!</v>
      </c>
      <c r="AV823" s="219" t="e">
        <f>IF(ISBLANK(#REF!),"",#REF!)</f>
        <v>#REF!</v>
      </c>
      <c r="AW823" s="219" t="e">
        <f>IF(ISBLANK(#REF!),"",#REF!)</f>
        <v>#REF!</v>
      </c>
      <c r="AX823" s="219" t="e">
        <f>IF(ISBLANK(#REF!),"",#REF!)</f>
        <v>#REF!</v>
      </c>
      <c r="AY823" s="226" t="e">
        <f>IF(ISBLANK(#REF!),"",#REF!)</f>
        <v>#REF!</v>
      </c>
      <c r="AZ823" s="219" t="e">
        <f>IF(ISBLANK(#REF!),"",#REF!)</f>
        <v>#REF!</v>
      </c>
      <c r="BA823" s="219" t="e">
        <f>IF(ISBLANK(#REF!),"",#REF!)</f>
        <v>#REF!</v>
      </c>
      <c r="BB823" s="219" t="e">
        <f>IF(ISBLANK(#REF!),"",#REF!)</f>
        <v>#REF!</v>
      </c>
      <c r="BC823" s="219" t="e">
        <f>IF(ISBLANK(#REF!),"",#REF!)</f>
        <v>#REF!</v>
      </c>
      <c r="BD823" s="219" t="e">
        <f>IF(ISBLANK(#REF!),"",#REF!)</f>
        <v>#REF!</v>
      </c>
      <c r="BE823" s="219" t="e">
        <f>IF(ISBLANK(#REF!),"",#REF!)</f>
        <v>#REF!</v>
      </c>
      <c r="BF823" s="219" t="e">
        <f>IF(ISBLANK(#REF!),"",#REF!)</f>
        <v>#REF!</v>
      </c>
      <c r="BG823" s="219" t="e">
        <f>IF(ISBLANK(#REF!),"",#REF!)</f>
        <v>#REF!</v>
      </c>
      <c r="BH823" s="219" t="e">
        <f>IF(ISBLANK(#REF!),"",#REF!)</f>
        <v>#REF!</v>
      </c>
      <c r="BI823" s="219" t="e">
        <f>IF(ISBLANK(#REF!),"",#REF!)</f>
        <v>#REF!</v>
      </c>
      <c r="BJ823" s="219" t="e">
        <f>IF(ISBLANK(#REF!),"",#REF!)</f>
        <v>#REF!</v>
      </c>
      <c r="BK823" s="219" t="e">
        <f>IF(ISBLANK(#REF!),"",#REF!)</f>
        <v>#REF!</v>
      </c>
      <c r="BL823" s="219" t="e">
        <f>IF(ISBLANK(#REF!),"",#REF!)</f>
        <v>#REF!</v>
      </c>
      <c r="BM823" s="219" t="e">
        <f>IF(ISBLANK(#REF!),"",#REF!)</f>
        <v>#REF!</v>
      </c>
      <c r="BN823" s="219" t="e">
        <f>IF(ISBLANK(#REF!),"",#REF!)</f>
        <v>#REF!</v>
      </c>
      <c r="BO823" s="227" t="e">
        <f t="shared" si="217"/>
        <v>#REF!</v>
      </c>
      <c r="BP823" s="228" t="str">
        <f t="shared" si="220"/>
        <v/>
      </c>
      <c r="BQ823" s="229" t="str">
        <f t="shared" si="204"/>
        <v/>
      </c>
      <c r="BR823" s="228" t="e">
        <f t="shared" si="218"/>
        <v>#REF!</v>
      </c>
      <c r="BS823" s="230" t="e">
        <f t="shared" si="219"/>
        <v>#REF!</v>
      </c>
    </row>
    <row r="824" spans="1:71">
      <c r="A824" s="213" t="e">
        <f>IF(ISBLANK(#REF!),"",#REF!)</f>
        <v>#REF!</v>
      </c>
      <c r="B824" s="214" t="e">
        <f>IF(ISBLANK(#REF!),"",#REF!)</f>
        <v>#REF!</v>
      </c>
      <c r="C824" s="214" t="e">
        <f>IF(ISBLANK(#REF!),"",#REF!)</f>
        <v>#REF!</v>
      </c>
      <c r="D824" s="214" t="e">
        <f>IF(ISBLANK(#REF!),"",#REF!)</f>
        <v>#REF!</v>
      </c>
      <c r="E824" s="214" t="e">
        <f>IF(ISBLANK(#REF!),"",#REF!)</f>
        <v>#REF!</v>
      </c>
      <c r="F824" s="214" t="e">
        <f>IF(ISBLANK(#REF!),"",#REF!)</f>
        <v>#REF!</v>
      </c>
      <c r="G824" s="214" t="e">
        <f>IF(ISBLANK(#REF!),"",#REF!)</f>
        <v>#REF!</v>
      </c>
      <c r="H824" s="215" t="e">
        <f>IF(ISBLANK(#REF!),"",#REF!)</f>
        <v>#REF!</v>
      </c>
      <c r="I824" s="214" t="e">
        <f>IF(ISBLANK(#REF!),"",#REF!)</f>
        <v>#REF!</v>
      </c>
      <c r="J824" s="216" t="e">
        <f>IF(ISBLANK(#REF!),"",#REF!)</f>
        <v>#REF!</v>
      </c>
      <c r="K824" s="217" t="e">
        <f>IF(ISBLANK(#REF!),"",#REF!)</f>
        <v>#REF!</v>
      </c>
      <c r="L824" s="217" t="e">
        <f>IF(ISBLANK(#REF!),"",#REF!)</f>
        <v>#REF!</v>
      </c>
      <c r="M824" s="218" t="e">
        <f>IF(ISBLANK(#REF!),"",#REF!)</f>
        <v>#REF!</v>
      </c>
      <c r="N824" s="218" t="e">
        <f>IF(ISBLANK(#REF!),"",#REF!)</f>
        <v>#REF!</v>
      </c>
      <c r="O824" s="220" t="str">
        <f>IFERROR(VLOOKUP(_xlfn.CONCAT('Team Roster - Final'!$A824," : ",'Team Roster - Final'!$BM824),'Rate Calculations'!$C$4:$G$1100,5,FALSE),"")</f>
        <v/>
      </c>
      <c r="P824" s="225">
        <f>IF(ISBLANK('Rate Calculations'!$H826),"",'Rate Calculations'!$H826)</f>
        <v>1.7500000000000002E-2</v>
      </c>
      <c r="Q824" s="220" t="str">
        <f t="shared" si="205"/>
        <v/>
      </c>
      <c r="R824" s="221">
        <f>IF(ISBLANK('Rate Calculations'!$J826),"",'Rate Calculations'!$J826)</f>
        <v>3.5000000000000003E-2</v>
      </c>
      <c r="S824" s="220" t="str">
        <f t="shared" si="206"/>
        <v/>
      </c>
      <c r="T824" s="225" t="str">
        <f>IFERROR(VLOOKUP(_xlfn.CONCAT('Team Roster - Final'!$A824," : ",'Team Roster - Final'!$BM824),'Rate Calculations'!$C$4:$S$1100,10,FALSE),"")</f>
        <v/>
      </c>
      <c r="U824" s="225" t="str">
        <f>IFERROR(VLOOKUP(_xlfn.CONCAT('Team Roster - Final'!$A824," : ",'Team Roster - Final'!$BM824),'Rate Calculations'!$C$4:$S$1100,11,FALSE),"")</f>
        <v/>
      </c>
      <c r="V824" s="222" t="str">
        <f t="shared" si="207"/>
        <v/>
      </c>
      <c r="W824" s="222" t="str">
        <f t="shared" si="208"/>
        <v/>
      </c>
      <c r="X824" s="223" t="str">
        <f>IFERROR(VLOOKUP(_xlfn.CONCAT('Team Roster - Final'!$A824," : ",'Team Roster - Final'!$BM824),'Rate Calculations'!$C$4:$S$1100,14,FALSE),"")</f>
        <v/>
      </c>
      <c r="Y824" s="222" t="str">
        <f t="shared" si="209"/>
        <v/>
      </c>
      <c r="Z824" s="222" t="str">
        <f t="shared" si="210"/>
        <v/>
      </c>
      <c r="AA824" s="224" t="str">
        <f>IFERROR(IF(#REF!="Yes",$Y824, $Y824+$Q824*0.5),"")</f>
        <v/>
      </c>
      <c r="AB824" s="224" t="str">
        <f>IFERROR(IF(#REF!="Yes",$Z824, $Z824+$S824*0.5),"")</f>
        <v/>
      </c>
      <c r="AC824" s="220" t="str">
        <f>IFERROR(VLOOKUP(_xlfn.CONCAT('Team Roster - Final'!$A824," : ",'Team Roster - Final'!$BM824),'Rate Calculations'!$C$4:$U$1100,19,FALSE),"")</f>
        <v/>
      </c>
      <c r="AD824" s="220" t="str">
        <f t="shared" si="211"/>
        <v/>
      </c>
      <c r="AE824" s="220" t="str">
        <f t="shared" si="212"/>
        <v/>
      </c>
      <c r="AF824" s="225" t="str">
        <f>IFERROR(VLOOKUP(_xlfn.CONCAT('Team Roster - Final'!$A824," : ",'Team Roster - Final'!$BM824),'Rate Calculations'!$C$4:$AB$1100,22,FALSE),"")</f>
        <v/>
      </c>
      <c r="AG824" s="225" t="str">
        <f>IFERROR(VLOOKUP(_xlfn.CONCAT('Team Roster - Final'!$A824," : ",'Team Roster - Final'!$BM824),'Rate Calculations'!$C$4:$AB$1100,23,FALSE),"")</f>
        <v/>
      </c>
      <c r="AH824" s="222" t="str">
        <f t="shared" si="213"/>
        <v/>
      </c>
      <c r="AI824" s="222" t="str">
        <f t="shared" si="214"/>
        <v/>
      </c>
      <c r="AJ824" s="223" t="str">
        <f>Table1[[#This Row],[Home Office
Net Fee %]]</f>
        <v/>
      </c>
      <c r="AK824" s="222" t="str">
        <f t="shared" si="215"/>
        <v/>
      </c>
      <c r="AL824" s="222" t="str">
        <f t="shared" si="216"/>
        <v/>
      </c>
      <c r="AM824" s="215" t="str">
        <f>IFERROR(IF(#REF!="Yes",$AK824,($AK824+$AD824*0.5)),"")</f>
        <v/>
      </c>
      <c r="AN824" s="215" t="str">
        <f>IFERROR(IF(#REF!="Yes",$AL824,($AL824+$AE824*0.5)),"")</f>
        <v/>
      </c>
      <c r="AO824" s="374" t="str">
        <f>IF(ISBLANK('Team Roster Proposed - FBR'!Q825),"",'Team Roster Proposed - FBR'!Q825)</f>
        <v/>
      </c>
      <c r="AP824" s="226" t="e">
        <f>IF(ISBLANK(#REF!),"",#REF!)</f>
        <v>#REF!</v>
      </c>
      <c r="AQ824" s="226" t="e">
        <f>IF(ISBLANK(#REF!),"",#REF!)</f>
        <v>#REF!</v>
      </c>
      <c r="AR824" s="226" t="e">
        <f>IF(ISBLANK(#REF!),"",#REF!)</f>
        <v>#REF!</v>
      </c>
      <c r="AS824" s="219" t="e">
        <f>IF(ISBLANK(#REF!),"",#REF!)</f>
        <v>#REF!</v>
      </c>
      <c r="AT824" s="219" t="e">
        <f>IF(ISBLANK(#REF!),"",#REF!)</f>
        <v>#REF!</v>
      </c>
      <c r="AU824" s="219" t="e">
        <f>IF(ISBLANK(#REF!),"",#REF!)</f>
        <v>#REF!</v>
      </c>
      <c r="AV824" s="219" t="e">
        <f>IF(ISBLANK(#REF!),"",#REF!)</f>
        <v>#REF!</v>
      </c>
      <c r="AW824" s="219" t="e">
        <f>IF(ISBLANK(#REF!),"",#REF!)</f>
        <v>#REF!</v>
      </c>
      <c r="AX824" s="219" t="e">
        <f>IF(ISBLANK(#REF!),"",#REF!)</f>
        <v>#REF!</v>
      </c>
      <c r="AY824" s="226" t="e">
        <f>IF(ISBLANK(#REF!),"",#REF!)</f>
        <v>#REF!</v>
      </c>
      <c r="AZ824" s="219" t="e">
        <f>IF(ISBLANK(#REF!),"",#REF!)</f>
        <v>#REF!</v>
      </c>
      <c r="BA824" s="219" t="e">
        <f>IF(ISBLANK(#REF!),"",#REF!)</f>
        <v>#REF!</v>
      </c>
      <c r="BB824" s="219" t="e">
        <f>IF(ISBLANK(#REF!),"",#REF!)</f>
        <v>#REF!</v>
      </c>
      <c r="BC824" s="219" t="e">
        <f>IF(ISBLANK(#REF!),"",#REF!)</f>
        <v>#REF!</v>
      </c>
      <c r="BD824" s="219" t="e">
        <f>IF(ISBLANK(#REF!),"",#REF!)</f>
        <v>#REF!</v>
      </c>
      <c r="BE824" s="219" t="e">
        <f>IF(ISBLANK(#REF!),"",#REF!)</f>
        <v>#REF!</v>
      </c>
      <c r="BF824" s="219" t="e">
        <f>IF(ISBLANK(#REF!),"",#REF!)</f>
        <v>#REF!</v>
      </c>
      <c r="BG824" s="219" t="e">
        <f>IF(ISBLANK(#REF!),"",#REF!)</f>
        <v>#REF!</v>
      </c>
      <c r="BH824" s="219" t="e">
        <f>IF(ISBLANK(#REF!),"",#REF!)</f>
        <v>#REF!</v>
      </c>
      <c r="BI824" s="219" t="e">
        <f>IF(ISBLANK(#REF!),"",#REF!)</f>
        <v>#REF!</v>
      </c>
      <c r="BJ824" s="219" t="e">
        <f>IF(ISBLANK(#REF!),"",#REF!)</f>
        <v>#REF!</v>
      </c>
      <c r="BK824" s="219" t="e">
        <f>IF(ISBLANK(#REF!),"",#REF!)</f>
        <v>#REF!</v>
      </c>
      <c r="BL824" s="219" t="e">
        <f>IF(ISBLANK(#REF!),"",#REF!)</f>
        <v>#REF!</v>
      </c>
      <c r="BM824" s="219" t="e">
        <f>IF(ISBLANK(#REF!),"",#REF!)</f>
        <v>#REF!</v>
      </c>
      <c r="BN824" s="219" t="e">
        <f>IF(ISBLANK(#REF!),"",#REF!)</f>
        <v>#REF!</v>
      </c>
      <c r="BO824" s="227" t="e">
        <f t="shared" si="217"/>
        <v>#REF!</v>
      </c>
      <c r="BP824" s="228" t="str">
        <f t="shared" si="220"/>
        <v/>
      </c>
      <c r="BQ824" s="229" t="str">
        <f t="shared" si="204"/>
        <v/>
      </c>
      <c r="BR824" s="228" t="e">
        <f t="shared" si="218"/>
        <v>#REF!</v>
      </c>
      <c r="BS824" s="230" t="e">
        <f t="shared" si="219"/>
        <v>#REF!</v>
      </c>
    </row>
    <row r="825" spans="1:71">
      <c r="A825" s="213" t="e">
        <f>IF(ISBLANK(#REF!),"",#REF!)</f>
        <v>#REF!</v>
      </c>
      <c r="B825" s="214" t="e">
        <f>IF(ISBLANK(#REF!),"",#REF!)</f>
        <v>#REF!</v>
      </c>
      <c r="C825" s="214" t="e">
        <f>IF(ISBLANK(#REF!),"",#REF!)</f>
        <v>#REF!</v>
      </c>
      <c r="D825" s="214" t="e">
        <f>IF(ISBLANK(#REF!),"",#REF!)</f>
        <v>#REF!</v>
      </c>
      <c r="E825" s="214" t="e">
        <f>IF(ISBLANK(#REF!),"",#REF!)</f>
        <v>#REF!</v>
      </c>
      <c r="F825" s="214" t="e">
        <f>IF(ISBLANK(#REF!),"",#REF!)</f>
        <v>#REF!</v>
      </c>
      <c r="G825" s="214" t="e">
        <f>IF(ISBLANK(#REF!),"",#REF!)</f>
        <v>#REF!</v>
      </c>
      <c r="H825" s="215" t="e">
        <f>IF(ISBLANK(#REF!),"",#REF!)</f>
        <v>#REF!</v>
      </c>
      <c r="I825" s="214" t="e">
        <f>IF(ISBLANK(#REF!),"",#REF!)</f>
        <v>#REF!</v>
      </c>
      <c r="J825" s="216" t="e">
        <f>IF(ISBLANK(#REF!),"",#REF!)</f>
        <v>#REF!</v>
      </c>
      <c r="K825" s="217" t="e">
        <f>IF(ISBLANK(#REF!),"",#REF!)</f>
        <v>#REF!</v>
      </c>
      <c r="L825" s="217" t="e">
        <f>IF(ISBLANK(#REF!),"",#REF!)</f>
        <v>#REF!</v>
      </c>
      <c r="M825" s="218" t="e">
        <f>IF(ISBLANK(#REF!),"",#REF!)</f>
        <v>#REF!</v>
      </c>
      <c r="N825" s="218" t="e">
        <f>IF(ISBLANK(#REF!),"",#REF!)</f>
        <v>#REF!</v>
      </c>
      <c r="O825" s="220" t="str">
        <f>IFERROR(VLOOKUP(_xlfn.CONCAT('Team Roster - Final'!$A825," : ",'Team Roster - Final'!$BM825),'Rate Calculations'!$C$4:$G$1100,5,FALSE),"")</f>
        <v/>
      </c>
      <c r="P825" s="225">
        <f>IF(ISBLANK('Rate Calculations'!$H827),"",'Rate Calculations'!$H827)</f>
        <v>1.7500000000000002E-2</v>
      </c>
      <c r="Q825" s="220" t="str">
        <f t="shared" si="205"/>
        <v/>
      </c>
      <c r="R825" s="221">
        <f>IF(ISBLANK('Rate Calculations'!$J827),"",'Rate Calculations'!$J827)</f>
        <v>3.5000000000000003E-2</v>
      </c>
      <c r="S825" s="220" t="str">
        <f t="shared" si="206"/>
        <v/>
      </c>
      <c r="T825" s="225" t="str">
        <f>IFERROR(VLOOKUP(_xlfn.CONCAT('Team Roster - Final'!$A825," : ",'Team Roster - Final'!$BM825),'Rate Calculations'!$C$4:$S$1100,10,FALSE),"")</f>
        <v/>
      </c>
      <c r="U825" s="225" t="str">
        <f>IFERROR(VLOOKUP(_xlfn.CONCAT('Team Roster - Final'!$A825," : ",'Team Roster - Final'!$BM825),'Rate Calculations'!$C$4:$S$1100,11,FALSE),"")</f>
        <v/>
      </c>
      <c r="V825" s="222" t="str">
        <f t="shared" si="207"/>
        <v/>
      </c>
      <c r="W825" s="222" t="str">
        <f t="shared" si="208"/>
        <v/>
      </c>
      <c r="X825" s="223" t="str">
        <f>IFERROR(VLOOKUP(_xlfn.CONCAT('Team Roster - Final'!$A825," : ",'Team Roster - Final'!$BM825),'Rate Calculations'!$C$4:$S$1100,14,FALSE),"")</f>
        <v/>
      </c>
      <c r="Y825" s="222" t="str">
        <f t="shared" si="209"/>
        <v/>
      </c>
      <c r="Z825" s="222" t="str">
        <f t="shared" si="210"/>
        <v/>
      </c>
      <c r="AA825" s="224" t="str">
        <f>IFERROR(IF(#REF!="Yes",$Y825, $Y825+$Q825*0.5),"")</f>
        <v/>
      </c>
      <c r="AB825" s="224" t="str">
        <f>IFERROR(IF(#REF!="Yes",$Z825, $Z825+$S825*0.5),"")</f>
        <v/>
      </c>
      <c r="AC825" s="220" t="str">
        <f>IFERROR(VLOOKUP(_xlfn.CONCAT('Team Roster - Final'!$A825," : ",'Team Roster - Final'!$BM825),'Rate Calculations'!$C$4:$U$1100,19,FALSE),"")</f>
        <v/>
      </c>
      <c r="AD825" s="220" t="str">
        <f t="shared" si="211"/>
        <v/>
      </c>
      <c r="AE825" s="220" t="str">
        <f t="shared" si="212"/>
        <v/>
      </c>
      <c r="AF825" s="225" t="str">
        <f>IFERROR(VLOOKUP(_xlfn.CONCAT('Team Roster - Final'!$A825," : ",'Team Roster - Final'!$BM825),'Rate Calculations'!$C$4:$AB$1100,22,FALSE),"")</f>
        <v/>
      </c>
      <c r="AG825" s="225" t="str">
        <f>IFERROR(VLOOKUP(_xlfn.CONCAT('Team Roster - Final'!$A825," : ",'Team Roster - Final'!$BM825),'Rate Calculations'!$C$4:$AB$1100,23,FALSE),"")</f>
        <v/>
      </c>
      <c r="AH825" s="222" t="str">
        <f t="shared" si="213"/>
        <v/>
      </c>
      <c r="AI825" s="222" t="str">
        <f t="shared" si="214"/>
        <v/>
      </c>
      <c r="AJ825" s="223" t="str">
        <f>Table1[[#This Row],[Home Office
Net Fee %]]</f>
        <v/>
      </c>
      <c r="AK825" s="222" t="str">
        <f t="shared" si="215"/>
        <v/>
      </c>
      <c r="AL825" s="222" t="str">
        <f t="shared" si="216"/>
        <v/>
      </c>
      <c r="AM825" s="215" t="str">
        <f>IFERROR(IF(#REF!="Yes",$AK825,($AK825+$AD825*0.5)),"")</f>
        <v/>
      </c>
      <c r="AN825" s="215" t="str">
        <f>IFERROR(IF(#REF!="Yes",$AL825,($AL825+$AE825*0.5)),"")</f>
        <v/>
      </c>
      <c r="AO825" s="374" t="str">
        <f>IF(ISBLANK('Team Roster Proposed - FBR'!Q826),"",'Team Roster Proposed - FBR'!Q826)</f>
        <v/>
      </c>
      <c r="AP825" s="226" t="e">
        <f>IF(ISBLANK(#REF!),"",#REF!)</f>
        <v>#REF!</v>
      </c>
      <c r="AQ825" s="226" t="e">
        <f>IF(ISBLANK(#REF!),"",#REF!)</f>
        <v>#REF!</v>
      </c>
      <c r="AR825" s="226" t="e">
        <f>IF(ISBLANK(#REF!),"",#REF!)</f>
        <v>#REF!</v>
      </c>
      <c r="AS825" s="219" t="e">
        <f>IF(ISBLANK(#REF!),"",#REF!)</f>
        <v>#REF!</v>
      </c>
      <c r="AT825" s="219" t="e">
        <f>IF(ISBLANK(#REF!),"",#REF!)</f>
        <v>#REF!</v>
      </c>
      <c r="AU825" s="219" t="e">
        <f>IF(ISBLANK(#REF!),"",#REF!)</f>
        <v>#REF!</v>
      </c>
      <c r="AV825" s="219" t="e">
        <f>IF(ISBLANK(#REF!),"",#REF!)</f>
        <v>#REF!</v>
      </c>
      <c r="AW825" s="219" t="e">
        <f>IF(ISBLANK(#REF!),"",#REF!)</f>
        <v>#REF!</v>
      </c>
      <c r="AX825" s="219" t="e">
        <f>IF(ISBLANK(#REF!),"",#REF!)</f>
        <v>#REF!</v>
      </c>
      <c r="AY825" s="226" t="e">
        <f>IF(ISBLANK(#REF!),"",#REF!)</f>
        <v>#REF!</v>
      </c>
      <c r="AZ825" s="219" t="e">
        <f>IF(ISBLANK(#REF!),"",#REF!)</f>
        <v>#REF!</v>
      </c>
      <c r="BA825" s="219" t="e">
        <f>IF(ISBLANK(#REF!),"",#REF!)</f>
        <v>#REF!</v>
      </c>
      <c r="BB825" s="219" t="e">
        <f>IF(ISBLANK(#REF!),"",#REF!)</f>
        <v>#REF!</v>
      </c>
      <c r="BC825" s="219" t="e">
        <f>IF(ISBLANK(#REF!),"",#REF!)</f>
        <v>#REF!</v>
      </c>
      <c r="BD825" s="219" t="e">
        <f>IF(ISBLANK(#REF!),"",#REF!)</f>
        <v>#REF!</v>
      </c>
      <c r="BE825" s="219" t="e">
        <f>IF(ISBLANK(#REF!),"",#REF!)</f>
        <v>#REF!</v>
      </c>
      <c r="BF825" s="219" t="e">
        <f>IF(ISBLANK(#REF!),"",#REF!)</f>
        <v>#REF!</v>
      </c>
      <c r="BG825" s="219" t="e">
        <f>IF(ISBLANK(#REF!),"",#REF!)</f>
        <v>#REF!</v>
      </c>
      <c r="BH825" s="219" t="e">
        <f>IF(ISBLANK(#REF!),"",#REF!)</f>
        <v>#REF!</v>
      </c>
      <c r="BI825" s="219" t="e">
        <f>IF(ISBLANK(#REF!),"",#REF!)</f>
        <v>#REF!</v>
      </c>
      <c r="BJ825" s="219" t="e">
        <f>IF(ISBLANK(#REF!),"",#REF!)</f>
        <v>#REF!</v>
      </c>
      <c r="BK825" s="219" t="e">
        <f>IF(ISBLANK(#REF!),"",#REF!)</f>
        <v>#REF!</v>
      </c>
      <c r="BL825" s="219" t="e">
        <f>IF(ISBLANK(#REF!),"",#REF!)</f>
        <v>#REF!</v>
      </c>
      <c r="BM825" s="219" t="e">
        <f>IF(ISBLANK(#REF!),"",#REF!)</f>
        <v>#REF!</v>
      </c>
      <c r="BN825" s="219" t="e">
        <f>IF(ISBLANK(#REF!),"",#REF!)</f>
        <v>#REF!</v>
      </c>
      <c r="BO825" s="227" t="e">
        <f t="shared" si="217"/>
        <v>#REF!</v>
      </c>
      <c r="BP825" s="228" t="str">
        <f t="shared" si="220"/>
        <v/>
      </c>
      <c r="BQ825" s="229" t="str">
        <f t="shared" si="204"/>
        <v/>
      </c>
      <c r="BR825" s="228" t="e">
        <f t="shared" si="218"/>
        <v>#REF!</v>
      </c>
      <c r="BS825" s="230" t="e">
        <f t="shared" si="219"/>
        <v>#REF!</v>
      </c>
    </row>
    <row r="826" spans="1:71">
      <c r="A826" s="213" t="e">
        <f>IF(ISBLANK(#REF!),"",#REF!)</f>
        <v>#REF!</v>
      </c>
      <c r="B826" s="214" t="e">
        <f>IF(ISBLANK(#REF!),"",#REF!)</f>
        <v>#REF!</v>
      </c>
      <c r="C826" s="214" t="e">
        <f>IF(ISBLANK(#REF!),"",#REF!)</f>
        <v>#REF!</v>
      </c>
      <c r="D826" s="214" t="e">
        <f>IF(ISBLANK(#REF!),"",#REF!)</f>
        <v>#REF!</v>
      </c>
      <c r="E826" s="214" t="e">
        <f>IF(ISBLANK(#REF!),"",#REF!)</f>
        <v>#REF!</v>
      </c>
      <c r="F826" s="214" t="e">
        <f>IF(ISBLANK(#REF!),"",#REF!)</f>
        <v>#REF!</v>
      </c>
      <c r="G826" s="214" t="e">
        <f>IF(ISBLANK(#REF!),"",#REF!)</f>
        <v>#REF!</v>
      </c>
      <c r="H826" s="215" t="e">
        <f>IF(ISBLANK(#REF!),"",#REF!)</f>
        <v>#REF!</v>
      </c>
      <c r="I826" s="214" t="e">
        <f>IF(ISBLANK(#REF!),"",#REF!)</f>
        <v>#REF!</v>
      </c>
      <c r="J826" s="216" t="e">
        <f>IF(ISBLANK(#REF!),"",#REF!)</f>
        <v>#REF!</v>
      </c>
      <c r="K826" s="217" t="e">
        <f>IF(ISBLANK(#REF!),"",#REF!)</f>
        <v>#REF!</v>
      </c>
      <c r="L826" s="217" t="e">
        <f>IF(ISBLANK(#REF!),"",#REF!)</f>
        <v>#REF!</v>
      </c>
      <c r="M826" s="218" t="e">
        <f>IF(ISBLANK(#REF!),"",#REF!)</f>
        <v>#REF!</v>
      </c>
      <c r="N826" s="218" t="e">
        <f>IF(ISBLANK(#REF!),"",#REF!)</f>
        <v>#REF!</v>
      </c>
      <c r="O826" s="220" t="str">
        <f>IFERROR(VLOOKUP(_xlfn.CONCAT('Team Roster - Final'!$A826," : ",'Team Roster - Final'!$BM826),'Rate Calculations'!$C$4:$G$1100,5,FALSE),"")</f>
        <v/>
      </c>
      <c r="P826" s="225">
        <f>IF(ISBLANK('Rate Calculations'!$H828),"",'Rate Calculations'!$H828)</f>
        <v>1.7500000000000002E-2</v>
      </c>
      <c r="Q826" s="220" t="str">
        <f t="shared" si="205"/>
        <v/>
      </c>
      <c r="R826" s="221">
        <f>IF(ISBLANK('Rate Calculations'!$J828),"",'Rate Calculations'!$J828)</f>
        <v>3.5000000000000003E-2</v>
      </c>
      <c r="S826" s="220" t="str">
        <f t="shared" si="206"/>
        <v/>
      </c>
      <c r="T826" s="225" t="str">
        <f>IFERROR(VLOOKUP(_xlfn.CONCAT('Team Roster - Final'!$A826," : ",'Team Roster - Final'!$BM826),'Rate Calculations'!$C$4:$S$1100,10,FALSE),"")</f>
        <v/>
      </c>
      <c r="U826" s="225" t="str">
        <f>IFERROR(VLOOKUP(_xlfn.CONCAT('Team Roster - Final'!$A826," : ",'Team Roster - Final'!$BM826),'Rate Calculations'!$C$4:$S$1100,11,FALSE),"")</f>
        <v/>
      </c>
      <c r="V826" s="222" t="str">
        <f t="shared" si="207"/>
        <v/>
      </c>
      <c r="W826" s="222" t="str">
        <f t="shared" si="208"/>
        <v/>
      </c>
      <c r="X826" s="223" t="str">
        <f>IFERROR(VLOOKUP(_xlfn.CONCAT('Team Roster - Final'!$A826," : ",'Team Roster - Final'!$BM826),'Rate Calculations'!$C$4:$S$1100,14,FALSE),"")</f>
        <v/>
      </c>
      <c r="Y826" s="222" t="str">
        <f t="shared" si="209"/>
        <v/>
      </c>
      <c r="Z826" s="222" t="str">
        <f t="shared" si="210"/>
        <v/>
      </c>
      <c r="AA826" s="224" t="str">
        <f>IFERROR(IF(#REF!="Yes",$Y826, $Y826+$Q826*0.5),"")</f>
        <v/>
      </c>
      <c r="AB826" s="224" t="str">
        <f>IFERROR(IF(#REF!="Yes",$Z826, $Z826+$S826*0.5),"")</f>
        <v/>
      </c>
      <c r="AC826" s="220" t="str">
        <f>IFERROR(VLOOKUP(_xlfn.CONCAT('Team Roster - Final'!$A826," : ",'Team Roster - Final'!$BM826),'Rate Calculations'!$C$4:$U$1100,19,FALSE),"")</f>
        <v/>
      </c>
      <c r="AD826" s="220" t="str">
        <f t="shared" si="211"/>
        <v/>
      </c>
      <c r="AE826" s="220" t="str">
        <f t="shared" si="212"/>
        <v/>
      </c>
      <c r="AF826" s="225" t="str">
        <f>IFERROR(VLOOKUP(_xlfn.CONCAT('Team Roster - Final'!$A826," : ",'Team Roster - Final'!$BM826),'Rate Calculations'!$C$4:$AB$1100,22,FALSE),"")</f>
        <v/>
      </c>
      <c r="AG826" s="225" t="str">
        <f>IFERROR(VLOOKUP(_xlfn.CONCAT('Team Roster - Final'!$A826," : ",'Team Roster - Final'!$BM826),'Rate Calculations'!$C$4:$AB$1100,23,FALSE),"")</f>
        <v/>
      </c>
      <c r="AH826" s="222" t="str">
        <f t="shared" si="213"/>
        <v/>
      </c>
      <c r="AI826" s="222" t="str">
        <f t="shared" si="214"/>
        <v/>
      </c>
      <c r="AJ826" s="223" t="str">
        <f>Table1[[#This Row],[Home Office
Net Fee %]]</f>
        <v/>
      </c>
      <c r="AK826" s="222" t="str">
        <f t="shared" si="215"/>
        <v/>
      </c>
      <c r="AL826" s="222" t="str">
        <f t="shared" si="216"/>
        <v/>
      </c>
      <c r="AM826" s="215" t="str">
        <f>IFERROR(IF(#REF!="Yes",$AK826,($AK826+$AD826*0.5)),"")</f>
        <v/>
      </c>
      <c r="AN826" s="215" t="str">
        <f>IFERROR(IF(#REF!="Yes",$AL826,($AL826+$AE826*0.5)),"")</f>
        <v/>
      </c>
      <c r="AO826" s="374" t="str">
        <f>IF(ISBLANK('Team Roster Proposed - FBR'!Q827),"",'Team Roster Proposed - FBR'!Q827)</f>
        <v/>
      </c>
      <c r="AP826" s="226" t="e">
        <f>IF(ISBLANK(#REF!),"",#REF!)</f>
        <v>#REF!</v>
      </c>
      <c r="AQ826" s="226" t="e">
        <f>IF(ISBLANK(#REF!),"",#REF!)</f>
        <v>#REF!</v>
      </c>
      <c r="AR826" s="226" t="e">
        <f>IF(ISBLANK(#REF!),"",#REF!)</f>
        <v>#REF!</v>
      </c>
      <c r="AS826" s="219" t="e">
        <f>IF(ISBLANK(#REF!),"",#REF!)</f>
        <v>#REF!</v>
      </c>
      <c r="AT826" s="219" t="e">
        <f>IF(ISBLANK(#REF!),"",#REF!)</f>
        <v>#REF!</v>
      </c>
      <c r="AU826" s="219" t="e">
        <f>IF(ISBLANK(#REF!),"",#REF!)</f>
        <v>#REF!</v>
      </c>
      <c r="AV826" s="219" t="e">
        <f>IF(ISBLANK(#REF!),"",#REF!)</f>
        <v>#REF!</v>
      </c>
      <c r="AW826" s="219" t="e">
        <f>IF(ISBLANK(#REF!),"",#REF!)</f>
        <v>#REF!</v>
      </c>
      <c r="AX826" s="219" t="e">
        <f>IF(ISBLANK(#REF!),"",#REF!)</f>
        <v>#REF!</v>
      </c>
      <c r="AY826" s="226" t="e">
        <f>IF(ISBLANK(#REF!),"",#REF!)</f>
        <v>#REF!</v>
      </c>
      <c r="AZ826" s="219" t="e">
        <f>IF(ISBLANK(#REF!),"",#REF!)</f>
        <v>#REF!</v>
      </c>
      <c r="BA826" s="219" t="e">
        <f>IF(ISBLANK(#REF!),"",#REF!)</f>
        <v>#REF!</v>
      </c>
      <c r="BB826" s="219" t="e">
        <f>IF(ISBLANK(#REF!),"",#REF!)</f>
        <v>#REF!</v>
      </c>
      <c r="BC826" s="219" t="e">
        <f>IF(ISBLANK(#REF!),"",#REF!)</f>
        <v>#REF!</v>
      </c>
      <c r="BD826" s="219" t="e">
        <f>IF(ISBLANK(#REF!),"",#REF!)</f>
        <v>#REF!</v>
      </c>
      <c r="BE826" s="219" t="e">
        <f>IF(ISBLANK(#REF!),"",#REF!)</f>
        <v>#REF!</v>
      </c>
      <c r="BF826" s="219" t="e">
        <f>IF(ISBLANK(#REF!),"",#REF!)</f>
        <v>#REF!</v>
      </c>
      <c r="BG826" s="219" t="e">
        <f>IF(ISBLANK(#REF!),"",#REF!)</f>
        <v>#REF!</v>
      </c>
      <c r="BH826" s="219" t="e">
        <f>IF(ISBLANK(#REF!),"",#REF!)</f>
        <v>#REF!</v>
      </c>
      <c r="BI826" s="219" t="e">
        <f>IF(ISBLANK(#REF!),"",#REF!)</f>
        <v>#REF!</v>
      </c>
      <c r="BJ826" s="219" t="e">
        <f>IF(ISBLANK(#REF!),"",#REF!)</f>
        <v>#REF!</v>
      </c>
      <c r="BK826" s="219" t="e">
        <f>IF(ISBLANK(#REF!),"",#REF!)</f>
        <v>#REF!</v>
      </c>
      <c r="BL826" s="219" t="e">
        <f>IF(ISBLANK(#REF!),"",#REF!)</f>
        <v>#REF!</v>
      </c>
      <c r="BM826" s="219" t="e">
        <f>IF(ISBLANK(#REF!),"",#REF!)</f>
        <v>#REF!</v>
      </c>
      <c r="BN826" s="219" t="e">
        <f>IF(ISBLANK(#REF!),"",#REF!)</f>
        <v>#REF!</v>
      </c>
      <c r="BO826" s="227" t="e">
        <f t="shared" si="217"/>
        <v>#REF!</v>
      </c>
      <c r="BP826" s="228" t="str">
        <f t="shared" si="220"/>
        <v/>
      </c>
      <c r="BQ826" s="229" t="str">
        <f t="shared" si="204"/>
        <v/>
      </c>
      <c r="BR826" s="228" t="e">
        <f t="shared" si="218"/>
        <v>#REF!</v>
      </c>
      <c r="BS826" s="230" t="e">
        <f t="shared" si="219"/>
        <v>#REF!</v>
      </c>
    </row>
    <row r="827" spans="1:71">
      <c r="A827" s="213" t="e">
        <f>IF(ISBLANK(#REF!),"",#REF!)</f>
        <v>#REF!</v>
      </c>
      <c r="B827" s="214" t="e">
        <f>IF(ISBLANK(#REF!),"",#REF!)</f>
        <v>#REF!</v>
      </c>
      <c r="C827" s="214" t="e">
        <f>IF(ISBLANK(#REF!),"",#REF!)</f>
        <v>#REF!</v>
      </c>
      <c r="D827" s="214" t="e">
        <f>IF(ISBLANK(#REF!),"",#REF!)</f>
        <v>#REF!</v>
      </c>
      <c r="E827" s="214" t="e">
        <f>IF(ISBLANK(#REF!),"",#REF!)</f>
        <v>#REF!</v>
      </c>
      <c r="F827" s="214" t="e">
        <f>IF(ISBLANK(#REF!),"",#REF!)</f>
        <v>#REF!</v>
      </c>
      <c r="G827" s="214" t="e">
        <f>IF(ISBLANK(#REF!),"",#REF!)</f>
        <v>#REF!</v>
      </c>
      <c r="H827" s="215" t="e">
        <f>IF(ISBLANK(#REF!),"",#REF!)</f>
        <v>#REF!</v>
      </c>
      <c r="I827" s="214" t="e">
        <f>IF(ISBLANK(#REF!),"",#REF!)</f>
        <v>#REF!</v>
      </c>
      <c r="J827" s="216" t="e">
        <f>IF(ISBLANK(#REF!),"",#REF!)</f>
        <v>#REF!</v>
      </c>
      <c r="K827" s="217" t="e">
        <f>IF(ISBLANK(#REF!),"",#REF!)</f>
        <v>#REF!</v>
      </c>
      <c r="L827" s="217" t="e">
        <f>IF(ISBLANK(#REF!),"",#REF!)</f>
        <v>#REF!</v>
      </c>
      <c r="M827" s="218" t="e">
        <f>IF(ISBLANK(#REF!),"",#REF!)</f>
        <v>#REF!</v>
      </c>
      <c r="N827" s="218" t="e">
        <f>IF(ISBLANK(#REF!),"",#REF!)</f>
        <v>#REF!</v>
      </c>
      <c r="O827" s="220" t="str">
        <f>IFERROR(VLOOKUP(_xlfn.CONCAT('Team Roster - Final'!$A827," : ",'Team Roster - Final'!$BM827),'Rate Calculations'!$C$4:$G$1100,5,FALSE),"")</f>
        <v/>
      </c>
      <c r="P827" s="225">
        <f>IF(ISBLANK('Rate Calculations'!$H829),"",'Rate Calculations'!$H829)</f>
        <v>1.7500000000000002E-2</v>
      </c>
      <c r="Q827" s="220" t="str">
        <f t="shared" si="205"/>
        <v/>
      </c>
      <c r="R827" s="221">
        <f>IF(ISBLANK('Rate Calculations'!$J829),"",'Rate Calculations'!$J829)</f>
        <v>3.5000000000000003E-2</v>
      </c>
      <c r="S827" s="220" t="str">
        <f t="shared" si="206"/>
        <v/>
      </c>
      <c r="T827" s="225" t="str">
        <f>IFERROR(VLOOKUP(_xlfn.CONCAT('Team Roster - Final'!$A827," : ",'Team Roster - Final'!$BM827),'Rate Calculations'!$C$4:$S$1100,10,FALSE),"")</f>
        <v/>
      </c>
      <c r="U827" s="225" t="str">
        <f>IFERROR(VLOOKUP(_xlfn.CONCAT('Team Roster - Final'!$A827," : ",'Team Roster - Final'!$BM827),'Rate Calculations'!$C$4:$S$1100,11,FALSE),"")</f>
        <v/>
      </c>
      <c r="V827" s="222" t="str">
        <f t="shared" si="207"/>
        <v/>
      </c>
      <c r="W827" s="222" t="str">
        <f t="shared" si="208"/>
        <v/>
      </c>
      <c r="X827" s="223" t="str">
        <f>IFERROR(VLOOKUP(_xlfn.CONCAT('Team Roster - Final'!$A827," : ",'Team Roster - Final'!$BM827),'Rate Calculations'!$C$4:$S$1100,14,FALSE),"")</f>
        <v/>
      </c>
      <c r="Y827" s="222" t="str">
        <f t="shared" si="209"/>
        <v/>
      </c>
      <c r="Z827" s="222" t="str">
        <f t="shared" si="210"/>
        <v/>
      </c>
      <c r="AA827" s="224" t="str">
        <f>IFERROR(IF(#REF!="Yes",$Y827, $Y827+$Q827*0.5),"")</f>
        <v/>
      </c>
      <c r="AB827" s="224" t="str">
        <f>IFERROR(IF(#REF!="Yes",$Z827, $Z827+$S827*0.5),"")</f>
        <v/>
      </c>
      <c r="AC827" s="220" t="str">
        <f>IFERROR(VLOOKUP(_xlfn.CONCAT('Team Roster - Final'!$A827," : ",'Team Roster - Final'!$BM827),'Rate Calculations'!$C$4:$U$1100,19,FALSE),"")</f>
        <v/>
      </c>
      <c r="AD827" s="220" t="str">
        <f t="shared" si="211"/>
        <v/>
      </c>
      <c r="AE827" s="220" t="str">
        <f t="shared" si="212"/>
        <v/>
      </c>
      <c r="AF827" s="225" t="str">
        <f>IFERROR(VLOOKUP(_xlfn.CONCAT('Team Roster - Final'!$A827," : ",'Team Roster - Final'!$BM827),'Rate Calculations'!$C$4:$AB$1100,22,FALSE),"")</f>
        <v/>
      </c>
      <c r="AG827" s="225" t="str">
        <f>IFERROR(VLOOKUP(_xlfn.CONCAT('Team Roster - Final'!$A827," : ",'Team Roster - Final'!$BM827),'Rate Calculations'!$C$4:$AB$1100,23,FALSE),"")</f>
        <v/>
      </c>
      <c r="AH827" s="222" t="str">
        <f t="shared" si="213"/>
        <v/>
      </c>
      <c r="AI827" s="222" t="str">
        <f t="shared" si="214"/>
        <v/>
      </c>
      <c r="AJ827" s="223" t="str">
        <f>Table1[[#This Row],[Home Office
Net Fee %]]</f>
        <v/>
      </c>
      <c r="AK827" s="222" t="str">
        <f t="shared" si="215"/>
        <v/>
      </c>
      <c r="AL827" s="222" t="str">
        <f t="shared" si="216"/>
        <v/>
      </c>
      <c r="AM827" s="215" t="str">
        <f>IFERROR(IF(#REF!="Yes",$AK827,($AK827+$AD827*0.5)),"")</f>
        <v/>
      </c>
      <c r="AN827" s="215" t="str">
        <f>IFERROR(IF(#REF!="Yes",$AL827,($AL827+$AE827*0.5)),"")</f>
        <v/>
      </c>
      <c r="AO827" s="374" t="str">
        <f>IF(ISBLANK('Team Roster Proposed - FBR'!Q828),"",'Team Roster Proposed - FBR'!Q828)</f>
        <v/>
      </c>
      <c r="AP827" s="226" t="e">
        <f>IF(ISBLANK(#REF!),"",#REF!)</f>
        <v>#REF!</v>
      </c>
      <c r="AQ827" s="226" t="e">
        <f>IF(ISBLANK(#REF!),"",#REF!)</f>
        <v>#REF!</v>
      </c>
      <c r="AR827" s="226" t="e">
        <f>IF(ISBLANK(#REF!),"",#REF!)</f>
        <v>#REF!</v>
      </c>
      <c r="AS827" s="219" t="e">
        <f>IF(ISBLANK(#REF!),"",#REF!)</f>
        <v>#REF!</v>
      </c>
      <c r="AT827" s="219" t="e">
        <f>IF(ISBLANK(#REF!),"",#REF!)</f>
        <v>#REF!</v>
      </c>
      <c r="AU827" s="219" t="e">
        <f>IF(ISBLANK(#REF!),"",#REF!)</f>
        <v>#REF!</v>
      </c>
      <c r="AV827" s="219" t="e">
        <f>IF(ISBLANK(#REF!),"",#REF!)</f>
        <v>#REF!</v>
      </c>
      <c r="AW827" s="219" t="e">
        <f>IF(ISBLANK(#REF!),"",#REF!)</f>
        <v>#REF!</v>
      </c>
      <c r="AX827" s="219" t="e">
        <f>IF(ISBLANK(#REF!),"",#REF!)</f>
        <v>#REF!</v>
      </c>
      <c r="AY827" s="226" t="e">
        <f>IF(ISBLANK(#REF!),"",#REF!)</f>
        <v>#REF!</v>
      </c>
      <c r="AZ827" s="219" t="e">
        <f>IF(ISBLANK(#REF!),"",#REF!)</f>
        <v>#REF!</v>
      </c>
      <c r="BA827" s="219" t="e">
        <f>IF(ISBLANK(#REF!),"",#REF!)</f>
        <v>#REF!</v>
      </c>
      <c r="BB827" s="219" t="e">
        <f>IF(ISBLANK(#REF!),"",#REF!)</f>
        <v>#REF!</v>
      </c>
      <c r="BC827" s="219" t="e">
        <f>IF(ISBLANK(#REF!),"",#REF!)</f>
        <v>#REF!</v>
      </c>
      <c r="BD827" s="219" t="e">
        <f>IF(ISBLANK(#REF!),"",#REF!)</f>
        <v>#REF!</v>
      </c>
      <c r="BE827" s="219" t="e">
        <f>IF(ISBLANK(#REF!),"",#REF!)</f>
        <v>#REF!</v>
      </c>
      <c r="BF827" s="219" t="e">
        <f>IF(ISBLANK(#REF!),"",#REF!)</f>
        <v>#REF!</v>
      </c>
      <c r="BG827" s="219" t="e">
        <f>IF(ISBLANK(#REF!),"",#REF!)</f>
        <v>#REF!</v>
      </c>
      <c r="BH827" s="219" t="e">
        <f>IF(ISBLANK(#REF!),"",#REF!)</f>
        <v>#REF!</v>
      </c>
      <c r="BI827" s="219" t="e">
        <f>IF(ISBLANK(#REF!),"",#REF!)</f>
        <v>#REF!</v>
      </c>
      <c r="BJ827" s="219" t="e">
        <f>IF(ISBLANK(#REF!),"",#REF!)</f>
        <v>#REF!</v>
      </c>
      <c r="BK827" s="219" t="e">
        <f>IF(ISBLANK(#REF!),"",#REF!)</f>
        <v>#REF!</v>
      </c>
      <c r="BL827" s="219" t="e">
        <f>IF(ISBLANK(#REF!),"",#REF!)</f>
        <v>#REF!</v>
      </c>
      <c r="BM827" s="219" t="e">
        <f>IF(ISBLANK(#REF!),"",#REF!)</f>
        <v>#REF!</v>
      </c>
      <c r="BN827" s="219" t="e">
        <f>IF(ISBLANK(#REF!),"",#REF!)</f>
        <v>#REF!</v>
      </c>
      <c r="BO827" s="227" t="e">
        <f t="shared" si="217"/>
        <v>#REF!</v>
      </c>
      <c r="BP827" s="228" t="str">
        <f t="shared" si="220"/>
        <v/>
      </c>
      <c r="BQ827" s="229" t="str">
        <f t="shared" si="204"/>
        <v/>
      </c>
      <c r="BR827" s="228" t="e">
        <f t="shared" si="218"/>
        <v>#REF!</v>
      </c>
      <c r="BS827" s="230" t="e">
        <f t="shared" si="219"/>
        <v>#REF!</v>
      </c>
    </row>
    <row r="828" spans="1:71">
      <c r="A828" s="213" t="e">
        <f>IF(ISBLANK(#REF!),"",#REF!)</f>
        <v>#REF!</v>
      </c>
      <c r="B828" s="214" t="e">
        <f>IF(ISBLANK(#REF!),"",#REF!)</f>
        <v>#REF!</v>
      </c>
      <c r="C828" s="214" t="e">
        <f>IF(ISBLANK(#REF!),"",#REF!)</f>
        <v>#REF!</v>
      </c>
      <c r="D828" s="214" t="e">
        <f>IF(ISBLANK(#REF!),"",#REF!)</f>
        <v>#REF!</v>
      </c>
      <c r="E828" s="214" t="e">
        <f>IF(ISBLANK(#REF!),"",#REF!)</f>
        <v>#REF!</v>
      </c>
      <c r="F828" s="214" t="e">
        <f>IF(ISBLANK(#REF!),"",#REF!)</f>
        <v>#REF!</v>
      </c>
      <c r="G828" s="214" t="e">
        <f>IF(ISBLANK(#REF!),"",#REF!)</f>
        <v>#REF!</v>
      </c>
      <c r="H828" s="215" t="e">
        <f>IF(ISBLANK(#REF!),"",#REF!)</f>
        <v>#REF!</v>
      </c>
      <c r="I828" s="214" t="e">
        <f>IF(ISBLANK(#REF!),"",#REF!)</f>
        <v>#REF!</v>
      </c>
      <c r="J828" s="216" t="e">
        <f>IF(ISBLANK(#REF!),"",#REF!)</f>
        <v>#REF!</v>
      </c>
      <c r="K828" s="217" t="e">
        <f>IF(ISBLANK(#REF!),"",#REF!)</f>
        <v>#REF!</v>
      </c>
      <c r="L828" s="217" t="e">
        <f>IF(ISBLANK(#REF!),"",#REF!)</f>
        <v>#REF!</v>
      </c>
      <c r="M828" s="218" t="e">
        <f>IF(ISBLANK(#REF!),"",#REF!)</f>
        <v>#REF!</v>
      </c>
      <c r="N828" s="218" t="e">
        <f>IF(ISBLANK(#REF!),"",#REF!)</f>
        <v>#REF!</v>
      </c>
      <c r="O828" s="220" t="str">
        <f>IFERROR(VLOOKUP(_xlfn.CONCAT('Team Roster - Final'!$A828," : ",'Team Roster - Final'!$BM828),'Rate Calculations'!$C$4:$G$1100,5,FALSE),"")</f>
        <v/>
      </c>
      <c r="P828" s="225">
        <f>IF(ISBLANK('Rate Calculations'!$H830),"",'Rate Calculations'!$H830)</f>
        <v>1.7500000000000002E-2</v>
      </c>
      <c r="Q828" s="220" t="str">
        <f t="shared" si="205"/>
        <v/>
      </c>
      <c r="R828" s="221">
        <f>IF(ISBLANK('Rate Calculations'!$J830),"",'Rate Calculations'!$J830)</f>
        <v>3.5000000000000003E-2</v>
      </c>
      <c r="S828" s="220" t="str">
        <f t="shared" si="206"/>
        <v/>
      </c>
      <c r="T828" s="225" t="str">
        <f>IFERROR(VLOOKUP(_xlfn.CONCAT('Team Roster - Final'!$A828," : ",'Team Roster - Final'!$BM828),'Rate Calculations'!$C$4:$S$1100,10,FALSE),"")</f>
        <v/>
      </c>
      <c r="U828" s="225" t="str">
        <f>IFERROR(VLOOKUP(_xlfn.CONCAT('Team Roster - Final'!$A828," : ",'Team Roster - Final'!$BM828),'Rate Calculations'!$C$4:$S$1100,11,FALSE),"")</f>
        <v/>
      </c>
      <c r="V828" s="222" t="str">
        <f t="shared" si="207"/>
        <v/>
      </c>
      <c r="W828" s="222" t="str">
        <f t="shared" si="208"/>
        <v/>
      </c>
      <c r="X828" s="223" t="str">
        <f>IFERROR(VLOOKUP(_xlfn.CONCAT('Team Roster - Final'!$A828," : ",'Team Roster - Final'!$BM828),'Rate Calculations'!$C$4:$S$1100,14,FALSE),"")</f>
        <v/>
      </c>
      <c r="Y828" s="222" t="str">
        <f t="shared" si="209"/>
        <v/>
      </c>
      <c r="Z828" s="222" t="str">
        <f t="shared" si="210"/>
        <v/>
      </c>
      <c r="AA828" s="224" t="str">
        <f>IFERROR(IF(#REF!="Yes",$Y828, $Y828+$Q828*0.5),"")</f>
        <v/>
      </c>
      <c r="AB828" s="224" t="str">
        <f>IFERROR(IF(#REF!="Yes",$Z828, $Z828+$S828*0.5),"")</f>
        <v/>
      </c>
      <c r="AC828" s="220" t="str">
        <f>IFERROR(VLOOKUP(_xlfn.CONCAT('Team Roster - Final'!$A828," : ",'Team Roster - Final'!$BM828),'Rate Calculations'!$C$4:$U$1100,19,FALSE),"")</f>
        <v/>
      </c>
      <c r="AD828" s="220" t="str">
        <f t="shared" si="211"/>
        <v/>
      </c>
      <c r="AE828" s="220" t="str">
        <f t="shared" si="212"/>
        <v/>
      </c>
      <c r="AF828" s="225" t="str">
        <f>IFERROR(VLOOKUP(_xlfn.CONCAT('Team Roster - Final'!$A828," : ",'Team Roster - Final'!$BM828),'Rate Calculations'!$C$4:$AB$1100,22,FALSE),"")</f>
        <v/>
      </c>
      <c r="AG828" s="225" t="str">
        <f>IFERROR(VLOOKUP(_xlfn.CONCAT('Team Roster - Final'!$A828," : ",'Team Roster - Final'!$BM828),'Rate Calculations'!$C$4:$AB$1100,23,FALSE),"")</f>
        <v/>
      </c>
      <c r="AH828" s="222" t="str">
        <f t="shared" si="213"/>
        <v/>
      </c>
      <c r="AI828" s="222" t="str">
        <f t="shared" si="214"/>
        <v/>
      </c>
      <c r="AJ828" s="223" t="str">
        <f>Table1[[#This Row],[Home Office
Net Fee %]]</f>
        <v/>
      </c>
      <c r="AK828" s="222" t="str">
        <f t="shared" si="215"/>
        <v/>
      </c>
      <c r="AL828" s="222" t="str">
        <f t="shared" si="216"/>
        <v/>
      </c>
      <c r="AM828" s="215" t="str">
        <f>IFERROR(IF(#REF!="Yes",$AK828,($AK828+$AD828*0.5)),"")</f>
        <v/>
      </c>
      <c r="AN828" s="215" t="str">
        <f>IFERROR(IF(#REF!="Yes",$AL828,($AL828+$AE828*0.5)),"")</f>
        <v/>
      </c>
      <c r="AO828" s="374" t="str">
        <f>IF(ISBLANK('Team Roster Proposed - FBR'!Q829),"",'Team Roster Proposed - FBR'!Q829)</f>
        <v/>
      </c>
      <c r="AP828" s="226" t="e">
        <f>IF(ISBLANK(#REF!),"",#REF!)</f>
        <v>#REF!</v>
      </c>
      <c r="AQ828" s="226" t="e">
        <f>IF(ISBLANK(#REF!),"",#REF!)</f>
        <v>#REF!</v>
      </c>
      <c r="AR828" s="226" t="e">
        <f>IF(ISBLANK(#REF!),"",#REF!)</f>
        <v>#REF!</v>
      </c>
      <c r="AS828" s="219" t="e">
        <f>IF(ISBLANK(#REF!),"",#REF!)</f>
        <v>#REF!</v>
      </c>
      <c r="AT828" s="219" t="e">
        <f>IF(ISBLANK(#REF!),"",#REF!)</f>
        <v>#REF!</v>
      </c>
      <c r="AU828" s="219" t="e">
        <f>IF(ISBLANK(#REF!),"",#REF!)</f>
        <v>#REF!</v>
      </c>
      <c r="AV828" s="219" t="e">
        <f>IF(ISBLANK(#REF!),"",#REF!)</f>
        <v>#REF!</v>
      </c>
      <c r="AW828" s="219" t="e">
        <f>IF(ISBLANK(#REF!),"",#REF!)</f>
        <v>#REF!</v>
      </c>
      <c r="AX828" s="219" t="e">
        <f>IF(ISBLANK(#REF!),"",#REF!)</f>
        <v>#REF!</v>
      </c>
      <c r="AY828" s="226" t="e">
        <f>IF(ISBLANK(#REF!),"",#REF!)</f>
        <v>#REF!</v>
      </c>
      <c r="AZ828" s="219" t="e">
        <f>IF(ISBLANK(#REF!),"",#REF!)</f>
        <v>#REF!</v>
      </c>
      <c r="BA828" s="219" t="e">
        <f>IF(ISBLANK(#REF!),"",#REF!)</f>
        <v>#REF!</v>
      </c>
      <c r="BB828" s="219" t="e">
        <f>IF(ISBLANK(#REF!),"",#REF!)</f>
        <v>#REF!</v>
      </c>
      <c r="BC828" s="219" t="e">
        <f>IF(ISBLANK(#REF!),"",#REF!)</f>
        <v>#REF!</v>
      </c>
      <c r="BD828" s="219" t="e">
        <f>IF(ISBLANK(#REF!),"",#REF!)</f>
        <v>#REF!</v>
      </c>
      <c r="BE828" s="219" t="e">
        <f>IF(ISBLANK(#REF!),"",#REF!)</f>
        <v>#REF!</v>
      </c>
      <c r="BF828" s="219" t="e">
        <f>IF(ISBLANK(#REF!),"",#REF!)</f>
        <v>#REF!</v>
      </c>
      <c r="BG828" s="219" t="e">
        <f>IF(ISBLANK(#REF!),"",#REF!)</f>
        <v>#REF!</v>
      </c>
      <c r="BH828" s="219" t="e">
        <f>IF(ISBLANK(#REF!),"",#REF!)</f>
        <v>#REF!</v>
      </c>
      <c r="BI828" s="219" t="e">
        <f>IF(ISBLANK(#REF!),"",#REF!)</f>
        <v>#REF!</v>
      </c>
      <c r="BJ828" s="219" t="e">
        <f>IF(ISBLANK(#REF!),"",#REF!)</f>
        <v>#REF!</v>
      </c>
      <c r="BK828" s="219" t="e">
        <f>IF(ISBLANK(#REF!),"",#REF!)</f>
        <v>#REF!</v>
      </c>
      <c r="BL828" s="219" t="e">
        <f>IF(ISBLANK(#REF!),"",#REF!)</f>
        <v>#REF!</v>
      </c>
      <c r="BM828" s="219" t="e">
        <f>IF(ISBLANK(#REF!),"",#REF!)</f>
        <v>#REF!</v>
      </c>
      <c r="BN828" s="219" t="e">
        <f>IF(ISBLANK(#REF!),"",#REF!)</f>
        <v>#REF!</v>
      </c>
      <c r="BO828" s="227" t="e">
        <f t="shared" si="217"/>
        <v>#REF!</v>
      </c>
      <c r="BP828" s="228" t="str">
        <f t="shared" si="220"/>
        <v/>
      </c>
      <c r="BQ828" s="229" t="str">
        <f t="shared" si="204"/>
        <v/>
      </c>
      <c r="BR828" s="228" t="e">
        <f t="shared" si="218"/>
        <v>#REF!</v>
      </c>
      <c r="BS828" s="230" t="e">
        <f t="shared" si="219"/>
        <v>#REF!</v>
      </c>
    </row>
    <row r="829" spans="1:71">
      <c r="A829" s="213" t="e">
        <f>IF(ISBLANK(#REF!),"",#REF!)</f>
        <v>#REF!</v>
      </c>
      <c r="B829" s="214" t="e">
        <f>IF(ISBLANK(#REF!),"",#REF!)</f>
        <v>#REF!</v>
      </c>
      <c r="C829" s="214" t="e">
        <f>IF(ISBLANK(#REF!),"",#REF!)</f>
        <v>#REF!</v>
      </c>
      <c r="D829" s="214" t="e">
        <f>IF(ISBLANK(#REF!),"",#REF!)</f>
        <v>#REF!</v>
      </c>
      <c r="E829" s="214" t="e">
        <f>IF(ISBLANK(#REF!),"",#REF!)</f>
        <v>#REF!</v>
      </c>
      <c r="F829" s="214" t="e">
        <f>IF(ISBLANK(#REF!),"",#REF!)</f>
        <v>#REF!</v>
      </c>
      <c r="G829" s="214" t="e">
        <f>IF(ISBLANK(#REF!),"",#REF!)</f>
        <v>#REF!</v>
      </c>
      <c r="H829" s="215" t="e">
        <f>IF(ISBLANK(#REF!),"",#REF!)</f>
        <v>#REF!</v>
      </c>
      <c r="I829" s="214" t="e">
        <f>IF(ISBLANK(#REF!),"",#REF!)</f>
        <v>#REF!</v>
      </c>
      <c r="J829" s="216" t="e">
        <f>IF(ISBLANK(#REF!),"",#REF!)</f>
        <v>#REF!</v>
      </c>
      <c r="K829" s="217" t="e">
        <f>IF(ISBLANK(#REF!),"",#REF!)</f>
        <v>#REF!</v>
      </c>
      <c r="L829" s="217" t="e">
        <f>IF(ISBLANK(#REF!),"",#REF!)</f>
        <v>#REF!</v>
      </c>
      <c r="M829" s="218" t="e">
        <f>IF(ISBLANK(#REF!),"",#REF!)</f>
        <v>#REF!</v>
      </c>
      <c r="N829" s="218" t="e">
        <f>IF(ISBLANK(#REF!),"",#REF!)</f>
        <v>#REF!</v>
      </c>
      <c r="O829" s="220" t="str">
        <f>IFERROR(VLOOKUP(_xlfn.CONCAT('Team Roster - Final'!$A829," : ",'Team Roster - Final'!$BM829),'Rate Calculations'!$C$4:$G$1100,5,FALSE),"")</f>
        <v/>
      </c>
      <c r="P829" s="225">
        <f>IF(ISBLANK('Rate Calculations'!$H831),"",'Rate Calculations'!$H831)</f>
        <v>1.7500000000000002E-2</v>
      </c>
      <c r="Q829" s="220" t="str">
        <f t="shared" si="205"/>
        <v/>
      </c>
      <c r="R829" s="221">
        <f>IF(ISBLANK('Rate Calculations'!$J831),"",'Rate Calculations'!$J831)</f>
        <v>3.5000000000000003E-2</v>
      </c>
      <c r="S829" s="220" t="str">
        <f t="shared" si="206"/>
        <v/>
      </c>
      <c r="T829" s="225" t="str">
        <f>IFERROR(VLOOKUP(_xlfn.CONCAT('Team Roster - Final'!$A829," : ",'Team Roster - Final'!$BM829),'Rate Calculations'!$C$4:$S$1100,10,FALSE),"")</f>
        <v/>
      </c>
      <c r="U829" s="225" t="str">
        <f>IFERROR(VLOOKUP(_xlfn.CONCAT('Team Roster - Final'!$A829," : ",'Team Roster - Final'!$BM829),'Rate Calculations'!$C$4:$S$1100,11,FALSE),"")</f>
        <v/>
      </c>
      <c r="V829" s="222" t="str">
        <f t="shared" si="207"/>
        <v/>
      </c>
      <c r="W829" s="222" t="str">
        <f t="shared" si="208"/>
        <v/>
      </c>
      <c r="X829" s="223" t="str">
        <f>IFERROR(VLOOKUP(_xlfn.CONCAT('Team Roster - Final'!$A829," : ",'Team Roster - Final'!$BM829),'Rate Calculations'!$C$4:$S$1100,14,FALSE),"")</f>
        <v/>
      </c>
      <c r="Y829" s="222" t="str">
        <f t="shared" si="209"/>
        <v/>
      </c>
      <c r="Z829" s="222" t="str">
        <f t="shared" si="210"/>
        <v/>
      </c>
      <c r="AA829" s="224" t="str">
        <f>IFERROR(IF(#REF!="Yes",$Y829, $Y829+$Q829*0.5),"")</f>
        <v/>
      </c>
      <c r="AB829" s="224" t="str">
        <f>IFERROR(IF(#REF!="Yes",$Z829, $Z829+$S829*0.5),"")</f>
        <v/>
      </c>
      <c r="AC829" s="220" t="str">
        <f>IFERROR(VLOOKUP(_xlfn.CONCAT('Team Roster - Final'!$A829," : ",'Team Roster - Final'!$BM829),'Rate Calculations'!$C$4:$U$1100,19,FALSE),"")</f>
        <v/>
      </c>
      <c r="AD829" s="220" t="str">
        <f t="shared" si="211"/>
        <v/>
      </c>
      <c r="AE829" s="220" t="str">
        <f t="shared" si="212"/>
        <v/>
      </c>
      <c r="AF829" s="225" t="str">
        <f>IFERROR(VLOOKUP(_xlfn.CONCAT('Team Roster - Final'!$A829," : ",'Team Roster - Final'!$BM829),'Rate Calculations'!$C$4:$AB$1100,22,FALSE),"")</f>
        <v/>
      </c>
      <c r="AG829" s="225" t="str">
        <f>IFERROR(VLOOKUP(_xlfn.CONCAT('Team Roster - Final'!$A829," : ",'Team Roster - Final'!$BM829),'Rate Calculations'!$C$4:$AB$1100,23,FALSE),"")</f>
        <v/>
      </c>
      <c r="AH829" s="222" t="str">
        <f t="shared" si="213"/>
        <v/>
      </c>
      <c r="AI829" s="222" t="str">
        <f t="shared" si="214"/>
        <v/>
      </c>
      <c r="AJ829" s="223" t="str">
        <f>Table1[[#This Row],[Home Office
Net Fee %]]</f>
        <v/>
      </c>
      <c r="AK829" s="222" t="str">
        <f t="shared" si="215"/>
        <v/>
      </c>
      <c r="AL829" s="222" t="str">
        <f t="shared" si="216"/>
        <v/>
      </c>
      <c r="AM829" s="215" t="str">
        <f>IFERROR(IF(#REF!="Yes",$AK829,($AK829+$AD829*0.5)),"")</f>
        <v/>
      </c>
      <c r="AN829" s="215" t="str">
        <f>IFERROR(IF(#REF!="Yes",$AL829,($AL829+$AE829*0.5)),"")</f>
        <v/>
      </c>
      <c r="AO829" s="374" t="str">
        <f>IF(ISBLANK('Team Roster Proposed - FBR'!Q830),"",'Team Roster Proposed - FBR'!Q830)</f>
        <v/>
      </c>
      <c r="AP829" s="226" t="e">
        <f>IF(ISBLANK(#REF!),"",#REF!)</f>
        <v>#REF!</v>
      </c>
      <c r="AQ829" s="226" t="e">
        <f>IF(ISBLANK(#REF!),"",#REF!)</f>
        <v>#REF!</v>
      </c>
      <c r="AR829" s="226" t="e">
        <f>IF(ISBLANK(#REF!),"",#REF!)</f>
        <v>#REF!</v>
      </c>
      <c r="AS829" s="219" t="e">
        <f>IF(ISBLANK(#REF!),"",#REF!)</f>
        <v>#REF!</v>
      </c>
      <c r="AT829" s="219" t="e">
        <f>IF(ISBLANK(#REF!),"",#REF!)</f>
        <v>#REF!</v>
      </c>
      <c r="AU829" s="219" t="e">
        <f>IF(ISBLANK(#REF!),"",#REF!)</f>
        <v>#REF!</v>
      </c>
      <c r="AV829" s="219" t="e">
        <f>IF(ISBLANK(#REF!),"",#REF!)</f>
        <v>#REF!</v>
      </c>
      <c r="AW829" s="219" t="e">
        <f>IF(ISBLANK(#REF!),"",#REF!)</f>
        <v>#REF!</v>
      </c>
      <c r="AX829" s="219" t="e">
        <f>IF(ISBLANK(#REF!),"",#REF!)</f>
        <v>#REF!</v>
      </c>
      <c r="AY829" s="226" t="e">
        <f>IF(ISBLANK(#REF!),"",#REF!)</f>
        <v>#REF!</v>
      </c>
      <c r="AZ829" s="219" t="e">
        <f>IF(ISBLANK(#REF!),"",#REF!)</f>
        <v>#REF!</v>
      </c>
      <c r="BA829" s="219" t="e">
        <f>IF(ISBLANK(#REF!),"",#REF!)</f>
        <v>#REF!</v>
      </c>
      <c r="BB829" s="219" t="e">
        <f>IF(ISBLANK(#REF!),"",#REF!)</f>
        <v>#REF!</v>
      </c>
      <c r="BC829" s="219" t="e">
        <f>IF(ISBLANK(#REF!),"",#REF!)</f>
        <v>#REF!</v>
      </c>
      <c r="BD829" s="219" t="e">
        <f>IF(ISBLANK(#REF!),"",#REF!)</f>
        <v>#REF!</v>
      </c>
      <c r="BE829" s="219" t="e">
        <f>IF(ISBLANK(#REF!),"",#REF!)</f>
        <v>#REF!</v>
      </c>
      <c r="BF829" s="219" t="e">
        <f>IF(ISBLANK(#REF!),"",#REF!)</f>
        <v>#REF!</v>
      </c>
      <c r="BG829" s="219" t="e">
        <f>IF(ISBLANK(#REF!),"",#REF!)</f>
        <v>#REF!</v>
      </c>
      <c r="BH829" s="219" t="e">
        <f>IF(ISBLANK(#REF!),"",#REF!)</f>
        <v>#REF!</v>
      </c>
      <c r="BI829" s="219" t="e">
        <f>IF(ISBLANK(#REF!),"",#REF!)</f>
        <v>#REF!</v>
      </c>
      <c r="BJ829" s="219" t="e">
        <f>IF(ISBLANK(#REF!),"",#REF!)</f>
        <v>#REF!</v>
      </c>
      <c r="BK829" s="219" t="e">
        <f>IF(ISBLANK(#REF!),"",#REF!)</f>
        <v>#REF!</v>
      </c>
      <c r="BL829" s="219" t="e">
        <f>IF(ISBLANK(#REF!),"",#REF!)</f>
        <v>#REF!</v>
      </c>
      <c r="BM829" s="219" t="e">
        <f>IF(ISBLANK(#REF!),"",#REF!)</f>
        <v>#REF!</v>
      </c>
      <c r="BN829" s="219" t="e">
        <f>IF(ISBLANK(#REF!),"",#REF!)</f>
        <v>#REF!</v>
      </c>
      <c r="BO829" s="227" t="e">
        <f t="shared" si="217"/>
        <v>#REF!</v>
      </c>
      <c r="BP829" s="228" t="str">
        <f t="shared" si="220"/>
        <v/>
      </c>
      <c r="BQ829" s="229" t="str">
        <f t="shared" si="204"/>
        <v/>
      </c>
      <c r="BR829" s="228" t="e">
        <f t="shared" si="218"/>
        <v>#REF!</v>
      </c>
      <c r="BS829" s="230" t="e">
        <f t="shared" si="219"/>
        <v>#REF!</v>
      </c>
    </row>
    <row r="830" spans="1:71">
      <c r="A830" s="213" t="e">
        <f>IF(ISBLANK(#REF!),"",#REF!)</f>
        <v>#REF!</v>
      </c>
      <c r="B830" s="214" t="e">
        <f>IF(ISBLANK(#REF!),"",#REF!)</f>
        <v>#REF!</v>
      </c>
      <c r="C830" s="214" t="e">
        <f>IF(ISBLANK(#REF!),"",#REF!)</f>
        <v>#REF!</v>
      </c>
      <c r="D830" s="214" t="e">
        <f>IF(ISBLANK(#REF!),"",#REF!)</f>
        <v>#REF!</v>
      </c>
      <c r="E830" s="214" t="e">
        <f>IF(ISBLANK(#REF!),"",#REF!)</f>
        <v>#REF!</v>
      </c>
      <c r="F830" s="214" t="e">
        <f>IF(ISBLANK(#REF!),"",#REF!)</f>
        <v>#REF!</v>
      </c>
      <c r="G830" s="214" t="e">
        <f>IF(ISBLANK(#REF!),"",#REF!)</f>
        <v>#REF!</v>
      </c>
      <c r="H830" s="215" t="e">
        <f>IF(ISBLANK(#REF!),"",#REF!)</f>
        <v>#REF!</v>
      </c>
      <c r="I830" s="214" t="e">
        <f>IF(ISBLANK(#REF!),"",#REF!)</f>
        <v>#REF!</v>
      </c>
      <c r="J830" s="216" t="e">
        <f>IF(ISBLANK(#REF!),"",#REF!)</f>
        <v>#REF!</v>
      </c>
      <c r="K830" s="217" t="e">
        <f>IF(ISBLANK(#REF!),"",#REF!)</f>
        <v>#REF!</v>
      </c>
      <c r="L830" s="217" t="e">
        <f>IF(ISBLANK(#REF!),"",#REF!)</f>
        <v>#REF!</v>
      </c>
      <c r="M830" s="218" t="e">
        <f>IF(ISBLANK(#REF!),"",#REF!)</f>
        <v>#REF!</v>
      </c>
      <c r="N830" s="218" t="e">
        <f>IF(ISBLANK(#REF!),"",#REF!)</f>
        <v>#REF!</v>
      </c>
      <c r="O830" s="220" t="str">
        <f>IFERROR(VLOOKUP(_xlfn.CONCAT('Team Roster - Final'!$A830," : ",'Team Roster - Final'!$BM830),'Rate Calculations'!$C$4:$G$1100,5,FALSE),"")</f>
        <v/>
      </c>
      <c r="P830" s="225">
        <f>IF(ISBLANK('Rate Calculations'!$H832),"",'Rate Calculations'!$H832)</f>
        <v>1.7500000000000002E-2</v>
      </c>
      <c r="Q830" s="220" t="str">
        <f t="shared" si="205"/>
        <v/>
      </c>
      <c r="R830" s="221">
        <f>IF(ISBLANK('Rate Calculations'!$J832),"",'Rate Calculations'!$J832)</f>
        <v>3.5000000000000003E-2</v>
      </c>
      <c r="S830" s="220" t="str">
        <f t="shared" si="206"/>
        <v/>
      </c>
      <c r="T830" s="225" t="str">
        <f>IFERROR(VLOOKUP(_xlfn.CONCAT('Team Roster - Final'!$A830," : ",'Team Roster - Final'!$BM830),'Rate Calculations'!$C$4:$S$1100,10,FALSE),"")</f>
        <v/>
      </c>
      <c r="U830" s="225" t="str">
        <f>IFERROR(VLOOKUP(_xlfn.CONCAT('Team Roster - Final'!$A830," : ",'Team Roster - Final'!$BM830),'Rate Calculations'!$C$4:$S$1100,11,FALSE),"")</f>
        <v/>
      </c>
      <c r="V830" s="222" t="str">
        <f t="shared" si="207"/>
        <v/>
      </c>
      <c r="W830" s="222" t="str">
        <f t="shared" si="208"/>
        <v/>
      </c>
      <c r="X830" s="223" t="str">
        <f>IFERROR(VLOOKUP(_xlfn.CONCAT('Team Roster - Final'!$A830," : ",'Team Roster - Final'!$BM830),'Rate Calculations'!$C$4:$S$1100,14,FALSE),"")</f>
        <v/>
      </c>
      <c r="Y830" s="222" t="str">
        <f t="shared" si="209"/>
        <v/>
      </c>
      <c r="Z830" s="222" t="str">
        <f t="shared" si="210"/>
        <v/>
      </c>
      <c r="AA830" s="224" t="str">
        <f>IFERROR(IF(#REF!="Yes",$Y830, $Y830+$Q830*0.5),"")</f>
        <v/>
      </c>
      <c r="AB830" s="224" t="str">
        <f>IFERROR(IF(#REF!="Yes",$Z830, $Z830+$S830*0.5),"")</f>
        <v/>
      </c>
      <c r="AC830" s="220" t="str">
        <f>IFERROR(VLOOKUP(_xlfn.CONCAT('Team Roster - Final'!$A830," : ",'Team Roster - Final'!$BM830),'Rate Calculations'!$C$4:$U$1100,19,FALSE),"")</f>
        <v/>
      </c>
      <c r="AD830" s="220" t="str">
        <f t="shared" si="211"/>
        <v/>
      </c>
      <c r="AE830" s="220" t="str">
        <f t="shared" si="212"/>
        <v/>
      </c>
      <c r="AF830" s="225" t="str">
        <f>IFERROR(VLOOKUP(_xlfn.CONCAT('Team Roster - Final'!$A830," : ",'Team Roster - Final'!$BM830),'Rate Calculations'!$C$4:$AB$1100,22,FALSE),"")</f>
        <v/>
      </c>
      <c r="AG830" s="225" t="str">
        <f>IFERROR(VLOOKUP(_xlfn.CONCAT('Team Roster - Final'!$A830," : ",'Team Roster - Final'!$BM830),'Rate Calculations'!$C$4:$AB$1100,23,FALSE),"")</f>
        <v/>
      </c>
      <c r="AH830" s="222" t="str">
        <f t="shared" si="213"/>
        <v/>
      </c>
      <c r="AI830" s="222" t="str">
        <f t="shared" si="214"/>
        <v/>
      </c>
      <c r="AJ830" s="223" t="str">
        <f>Table1[[#This Row],[Home Office
Net Fee %]]</f>
        <v/>
      </c>
      <c r="AK830" s="222" t="str">
        <f t="shared" si="215"/>
        <v/>
      </c>
      <c r="AL830" s="222" t="str">
        <f t="shared" si="216"/>
        <v/>
      </c>
      <c r="AM830" s="215" t="str">
        <f>IFERROR(IF(#REF!="Yes",$AK830,($AK830+$AD830*0.5)),"")</f>
        <v/>
      </c>
      <c r="AN830" s="215" t="str">
        <f>IFERROR(IF(#REF!="Yes",$AL830,($AL830+$AE830*0.5)),"")</f>
        <v/>
      </c>
      <c r="AO830" s="374" t="str">
        <f>IF(ISBLANK('Team Roster Proposed - FBR'!Q831),"",'Team Roster Proposed - FBR'!Q831)</f>
        <v/>
      </c>
      <c r="AP830" s="226" t="e">
        <f>IF(ISBLANK(#REF!),"",#REF!)</f>
        <v>#REF!</v>
      </c>
      <c r="AQ830" s="226" t="e">
        <f>IF(ISBLANK(#REF!),"",#REF!)</f>
        <v>#REF!</v>
      </c>
      <c r="AR830" s="226" t="e">
        <f>IF(ISBLANK(#REF!),"",#REF!)</f>
        <v>#REF!</v>
      </c>
      <c r="AS830" s="219" t="e">
        <f>IF(ISBLANK(#REF!),"",#REF!)</f>
        <v>#REF!</v>
      </c>
      <c r="AT830" s="219" t="e">
        <f>IF(ISBLANK(#REF!),"",#REF!)</f>
        <v>#REF!</v>
      </c>
      <c r="AU830" s="219" t="e">
        <f>IF(ISBLANK(#REF!),"",#REF!)</f>
        <v>#REF!</v>
      </c>
      <c r="AV830" s="219" t="e">
        <f>IF(ISBLANK(#REF!),"",#REF!)</f>
        <v>#REF!</v>
      </c>
      <c r="AW830" s="219" t="e">
        <f>IF(ISBLANK(#REF!),"",#REF!)</f>
        <v>#REF!</v>
      </c>
      <c r="AX830" s="219" t="e">
        <f>IF(ISBLANK(#REF!),"",#REF!)</f>
        <v>#REF!</v>
      </c>
      <c r="AY830" s="226" t="e">
        <f>IF(ISBLANK(#REF!),"",#REF!)</f>
        <v>#REF!</v>
      </c>
      <c r="AZ830" s="219" t="e">
        <f>IF(ISBLANK(#REF!),"",#REF!)</f>
        <v>#REF!</v>
      </c>
      <c r="BA830" s="219" t="e">
        <f>IF(ISBLANK(#REF!),"",#REF!)</f>
        <v>#REF!</v>
      </c>
      <c r="BB830" s="219" t="e">
        <f>IF(ISBLANK(#REF!),"",#REF!)</f>
        <v>#REF!</v>
      </c>
      <c r="BC830" s="219" t="e">
        <f>IF(ISBLANK(#REF!),"",#REF!)</f>
        <v>#REF!</v>
      </c>
      <c r="BD830" s="219" t="e">
        <f>IF(ISBLANK(#REF!),"",#REF!)</f>
        <v>#REF!</v>
      </c>
      <c r="BE830" s="219" t="e">
        <f>IF(ISBLANK(#REF!),"",#REF!)</f>
        <v>#REF!</v>
      </c>
      <c r="BF830" s="219" t="e">
        <f>IF(ISBLANK(#REF!),"",#REF!)</f>
        <v>#REF!</v>
      </c>
      <c r="BG830" s="219" t="e">
        <f>IF(ISBLANK(#REF!),"",#REF!)</f>
        <v>#REF!</v>
      </c>
      <c r="BH830" s="219" t="e">
        <f>IF(ISBLANK(#REF!),"",#REF!)</f>
        <v>#REF!</v>
      </c>
      <c r="BI830" s="219" t="e">
        <f>IF(ISBLANK(#REF!),"",#REF!)</f>
        <v>#REF!</v>
      </c>
      <c r="BJ830" s="219" t="e">
        <f>IF(ISBLANK(#REF!),"",#REF!)</f>
        <v>#REF!</v>
      </c>
      <c r="BK830" s="219" t="e">
        <f>IF(ISBLANK(#REF!),"",#REF!)</f>
        <v>#REF!</v>
      </c>
      <c r="BL830" s="219" t="e">
        <f>IF(ISBLANK(#REF!),"",#REF!)</f>
        <v>#REF!</v>
      </c>
      <c r="BM830" s="219" t="e">
        <f>IF(ISBLANK(#REF!),"",#REF!)</f>
        <v>#REF!</v>
      </c>
      <c r="BN830" s="219" t="e">
        <f>IF(ISBLANK(#REF!),"",#REF!)</f>
        <v>#REF!</v>
      </c>
      <c r="BO830" s="227" t="e">
        <f t="shared" si="217"/>
        <v>#REF!</v>
      </c>
      <c r="BP830" s="228" t="str">
        <f t="shared" si="220"/>
        <v/>
      </c>
      <c r="BQ830" s="229" t="str">
        <f t="shared" si="204"/>
        <v/>
      </c>
      <c r="BR830" s="228" t="e">
        <f t="shared" si="218"/>
        <v>#REF!</v>
      </c>
      <c r="BS830" s="230" t="e">
        <f t="shared" si="219"/>
        <v>#REF!</v>
      </c>
    </row>
    <row r="831" spans="1:71">
      <c r="A831" s="213" t="e">
        <f>IF(ISBLANK(#REF!),"",#REF!)</f>
        <v>#REF!</v>
      </c>
      <c r="B831" s="214" t="e">
        <f>IF(ISBLANK(#REF!),"",#REF!)</f>
        <v>#REF!</v>
      </c>
      <c r="C831" s="214" t="e">
        <f>IF(ISBLANK(#REF!),"",#REF!)</f>
        <v>#REF!</v>
      </c>
      <c r="D831" s="214" t="e">
        <f>IF(ISBLANK(#REF!),"",#REF!)</f>
        <v>#REF!</v>
      </c>
      <c r="E831" s="214" t="e">
        <f>IF(ISBLANK(#REF!),"",#REF!)</f>
        <v>#REF!</v>
      </c>
      <c r="F831" s="214" t="e">
        <f>IF(ISBLANK(#REF!),"",#REF!)</f>
        <v>#REF!</v>
      </c>
      <c r="G831" s="214" t="e">
        <f>IF(ISBLANK(#REF!),"",#REF!)</f>
        <v>#REF!</v>
      </c>
      <c r="H831" s="215" t="e">
        <f>IF(ISBLANK(#REF!),"",#REF!)</f>
        <v>#REF!</v>
      </c>
      <c r="I831" s="214" t="e">
        <f>IF(ISBLANK(#REF!),"",#REF!)</f>
        <v>#REF!</v>
      </c>
      <c r="J831" s="216" t="e">
        <f>IF(ISBLANK(#REF!),"",#REF!)</f>
        <v>#REF!</v>
      </c>
      <c r="K831" s="217" t="e">
        <f>IF(ISBLANK(#REF!),"",#REF!)</f>
        <v>#REF!</v>
      </c>
      <c r="L831" s="217" t="e">
        <f>IF(ISBLANK(#REF!),"",#REF!)</f>
        <v>#REF!</v>
      </c>
      <c r="M831" s="218" t="e">
        <f>IF(ISBLANK(#REF!),"",#REF!)</f>
        <v>#REF!</v>
      </c>
      <c r="N831" s="218" t="e">
        <f>IF(ISBLANK(#REF!),"",#REF!)</f>
        <v>#REF!</v>
      </c>
      <c r="O831" s="220" t="str">
        <f>IFERROR(VLOOKUP(_xlfn.CONCAT('Team Roster - Final'!$A831," : ",'Team Roster - Final'!$BM831),'Rate Calculations'!$C$4:$G$1100,5,FALSE),"")</f>
        <v/>
      </c>
      <c r="P831" s="225">
        <f>IF(ISBLANK('Rate Calculations'!$H833),"",'Rate Calculations'!$H833)</f>
        <v>1.7500000000000002E-2</v>
      </c>
      <c r="Q831" s="220" t="str">
        <f t="shared" si="205"/>
        <v/>
      </c>
      <c r="R831" s="221">
        <f>IF(ISBLANK('Rate Calculations'!$J833),"",'Rate Calculations'!$J833)</f>
        <v>3.5000000000000003E-2</v>
      </c>
      <c r="S831" s="220" t="str">
        <f t="shared" si="206"/>
        <v/>
      </c>
      <c r="T831" s="225" t="str">
        <f>IFERROR(VLOOKUP(_xlfn.CONCAT('Team Roster - Final'!$A831," : ",'Team Roster - Final'!$BM831),'Rate Calculations'!$C$4:$S$1100,10,FALSE),"")</f>
        <v/>
      </c>
      <c r="U831" s="225" t="str">
        <f>IFERROR(VLOOKUP(_xlfn.CONCAT('Team Roster - Final'!$A831," : ",'Team Roster - Final'!$BM831),'Rate Calculations'!$C$4:$S$1100,11,FALSE),"")</f>
        <v/>
      </c>
      <c r="V831" s="222" t="str">
        <f t="shared" si="207"/>
        <v/>
      </c>
      <c r="W831" s="222" t="str">
        <f t="shared" si="208"/>
        <v/>
      </c>
      <c r="X831" s="223" t="str">
        <f>IFERROR(VLOOKUP(_xlfn.CONCAT('Team Roster - Final'!$A831," : ",'Team Roster - Final'!$BM831),'Rate Calculations'!$C$4:$S$1100,14,FALSE),"")</f>
        <v/>
      </c>
      <c r="Y831" s="222" t="str">
        <f t="shared" si="209"/>
        <v/>
      </c>
      <c r="Z831" s="222" t="str">
        <f t="shared" si="210"/>
        <v/>
      </c>
      <c r="AA831" s="224" t="str">
        <f>IFERROR(IF(#REF!="Yes",$Y831, $Y831+$Q831*0.5),"")</f>
        <v/>
      </c>
      <c r="AB831" s="224" t="str">
        <f>IFERROR(IF(#REF!="Yes",$Z831, $Z831+$S831*0.5),"")</f>
        <v/>
      </c>
      <c r="AC831" s="220" t="str">
        <f>IFERROR(VLOOKUP(_xlfn.CONCAT('Team Roster - Final'!$A831," : ",'Team Roster - Final'!$BM831),'Rate Calculations'!$C$4:$U$1100,19,FALSE),"")</f>
        <v/>
      </c>
      <c r="AD831" s="220" t="str">
        <f t="shared" si="211"/>
        <v/>
      </c>
      <c r="AE831" s="220" t="str">
        <f t="shared" si="212"/>
        <v/>
      </c>
      <c r="AF831" s="225" t="str">
        <f>IFERROR(VLOOKUP(_xlfn.CONCAT('Team Roster - Final'!$A831," : ",'Team Roster - Final'!$BM831),'Rate Calculations'!$C$4:$AB$1100,22,FALSE),"")</f>
        <v/>
      </c>
      <c r="AG831" s="225" t="str">
        <f>IFERROR(VLOOKUP(_xlfn.CONCAT('Team Roster - Final'!$A831," : ",'Team Roster - Final'!$BM831),'Rate Calculations'!$C$4:$AB$1100,23,FALSE),"")</f>
        <v/>
      </c>
      <c r="AH831" s="222" t="str">
        <f t="shared" si="213"/>
        <v/>
      </c>
      <c r="AI831" s="222" t="str">
        <f t="shared" si="214"/>
        <v/>
      </c>
      <c r="AJ831" s="223" t="str">
        <f>Table1[[#This Row],[Home Office
Net Fee %]]</f>
        <v/>
      </c>
      <c r="AK831" s="222" t="str">
        <f t="shared" si="215"/>
        <v/>
      </c>
      <c r="AL831" s="222" t="str">
        <f t="shared" si="216"/>
        <v/>
      </c>
      <c r="AM831" s="215" t="str">
        <f>IFERROR(IF(#REF!="Yes",$AK831,($AK831+$AD831*0.5)),"")</f>
        <v/>
      </c>
      <c r="AN831" s="215" t="str">
        <f>IFERROR(IF(#REF!="Yes",$AL831,($AL831+$AE831*0.5)),"")</f>
        <v/>
      </c>
      <c r="AO831" s="374" t="str">
        <f>IF(ISBLANK('Team Roster Proposed - FBR'!Q832),"",'Team Roster Proposed - FBR'!Q832)</f>
        <v/>
      </c>
      <c r="AP831" s="226" t="e">
        <f>IF(ISBLANK(#REF!),"",#REF!)</f>
        <v>#REF!</v>
      </c>
      <c r="AQ831" s="226" t="e">
        <f>IF(ISBLANK(#REF!),"",#REF!)</f>
        <v>#REF!</v>
      </c>
      <c r="AR831" s="226" t="e">
        <f>IF(ISBLANK(#REF!),"",#REF!)</f>
        <v>#REF!</v>
      </c>
      <c r="AS831" s="219" t="e">
        <f>IF(ISBLANK(#REF!),"",#REF!)</f>
        <v>#REF!</v>
      </c>
      <c r="AT831" s="219" t="e">
        <f>IF(ISBLANK(#REF!),"",#REF!)</f>
        <v>#REF!</v>
      </c>
      <c r="AU831" s="219" t="e">
        <f>IF(ISBLANK(#REF!),"",#REF!)</f>
        <v>#REF!</v>
      </c>
      <c r="AV831" s="219" t="e">
        <f>IF(ISBLANK(#REF!),"",#REF!)</f>
        <v>#REF!</v>
      </c>
      <c r="AW831" s="219" t="e">
        <f>IF(ISBLANK(#REF!),"",#REF!)</f>
        <v>#REF!</v>
      </c>
      <c r="AX831" s="219" t="e">
        <f>IF(ISBLANK(#REF!),"",#REF!)</f>
        <v>#REF!</v>
      </c>
      <c r="AY831" s="226" t="e">
        <f>IF(ISBLANK(#REF!),"",#REF!)</f>
        <v>#REF!</v>
      </c>
      <c r="AZ831" s="219" t="e">
        <f>IF(ISBLANK(#REF!),"",#REF!)</f>
        <v>#REF!</v>
      </c>
      <c r="BA831" s="219" t="e">
        <f>IF(ISBLANK(#REF!),"",#REF!)</f>
        <v>#REF!</v>
      </c>
      <c r="BB831" s="219" t="e">
        <f>IF(ISBLANK(#REF!),"",#REF!)</f>
        <v>#REF!</v>
      </c>
      <c r="BC831" s="219" t="e">
        <f>IF(ISBLANK(#REF!),"",#REF!)</f>
        <v>#REF!</v>
      </c>
      <c r="BD831" s="219" t="e">
        <f>IF(ISBLANK(#REF!),"",#REF!)</f>
        <v>#REF!</v>
      </c>
      <c r="BE831" s="219" t="e">
        <f>IF(ISBLANK(#REF!),"",#REF!)</f>
        <v>#REF!</v>
      </c>
      <c r="BF831" s="219" t="e">
        <f>IF(ISBLANK(#REF!),"",#REF!)</f>
        <v>#REF!</v>
      </c>
      <c r="BG831" s="219" t="e">
        <f>IF(ISBLANK(#REF!),"",#REF!)</f>
        <v>#REF!</v>
      </c>
      <c r="BH831" s="219" t="e">
        <f>IF(ISBLANK(#REF!),"",#REF!)</f>
        <v>#REF!</v>
      </c>
      <c r="BI831" s="219" t="e">
        <f>IF(ISBLANK(#REF!),"",#REF!)</f>
        <v>#REF!</v>
      </c>
      <c r="BJ831" s="219" t="e">
        <f>IF(ISBLANK(#REF!),"",#REF!)</f>
        <v>#REF!</v>
      </c>
      <c r="BK831" s="219" t="e">
        <f>IF(ISBLANK(#REF!),"",#REF!)</f>
        <v>#REF!</v>
      </c>
      <c r="BL831" s="219" t="e">
        <f>IF(ISBLANK(#REF!),"",#REF!)</f>
        <v>#REF!</v>
      </c>
      <c r="BM831" s="219" t="e">
        <f>IF(ISBLANK(#REF!),"",#REF!)</f>
        <v>#REF!</v>
      </c>
      <c r="BN831" s="219" t="e">
        <f>IF(ISBLANK(#REF!),"",#REF!)</f>
        <v>#REF!</v>
      </c>
      <c r="BO831" s="227" t="e">
        <f t="shared" si="217"/>
        <v>#REF!</v>
      </c>
      <c r="BP831" s="228" t="str">
        <f t="shared" si="220"/>
        <v/>
      </c>
      <c r="BQ831" s="229" t="str">
        <f t="shared" si="204"/>
        <v/>
      </c>
      <c r="BR831" s="228" t="e">
        <f t="shared" si="218"/>
        <v>#REF!</v>
      </c>
      <c r="BS831" s="230" t="e">
        <f t="shared" si="219"/>
        <v>#REF!</v>
      </c>
    </row>
    <row r="832" spans="1:71">
      <c r="A832" s="213" t="e">
        <f>IF(ISBLANK(#REF!),"",#REF!)</f>
        <v>#REF!</v>
      </c>
      <c r="B832" s="214" t="e">
        <f>IF(ISBLANK(#REF!),"",#REF!)</f>
        <v>#REF!</v>
      </c>
      <c r="C832" s="214" t="e">
        <f>IF(ISBLANK(#REF!),"",#REF!)</f>
        <v>#REF!</v>
      </c>
      <c r="D832" s="214" t="e">
        <f>IF(ISBLANK(#REF!),"",#REF!)</f>
        <v>#REF!</v>
      </c>
      <c r="E832" s="214" t="e">
        <f>IF(ISBLANK(#REF!),"",#REF!)</f>
        <v>#REF!</v>
      </c>
      <c r="F832" s="214" t="e">
        <f>IF(ISBLANK(#REF!),"",#REF!)</f>
        <v>#REF!</v>
      </c>
      <c r="G832" s="214" t="e">
        <f>IF(ISBLANK(#REF!),"",#REF!)</f>
        <v>#REF!</v>
      </c>
      <c r="H832" s="215" t="e">
        <f>IF(ISBLANK(#REF!),"",#REF!)</f>
        <v>#REF!</v>
      </c>
      <c r="I832" s="214" t="e">
        <f>IF(ISBLANK(#REF!),"",#REF!)</f>
        <v>#REF!</v>
      </c>
      <c r="J832" s="216" t="e">
        <f>IF(ISBLANK(#REF!),"",#REF!)</f>
        <v>#REF!</v>
      </c>
      <c r="K832" s="217" t="e">
        <f>IF(ISBLANK(#REF!),"",#REF!)</f>
        <v>#REF!</v>
      </c>
      <c r="L832" s="217" t="e">
        <f>IF(ISBLANK(#REF!),"",#REF!)</f>
        <v>#REF!</v>
      </c>
      <c r="M832" s="218" t="e">
        <f>IF(ISBLANK(#REF!),"",#REF!)</f>
        <v>#REF!</v>
      </c>
      <c r="N832" s="218" t="e">
        <f>IF(ISBLANK(#REF!),"",#REF!)</f>
        <v>#REF!</v>
      </c>
      <c r="O832" s="220" t="str">
        <f>IFERROR(VLOOKUP(_xlfn.CONCAT('Team Roster - Final'!$A832," : ",'Team Roster - Final'!$BM832),'Rate Calculations'!$C$4:$G$1100,5,FALSE),"")</f>
        <v/>
      </c>
      <c r="P832" s="225">
        <f>IF(ISBLANK('Rate Calculations'!$H834),"",'Rate Calculations'!$H834)</f>
        <v>1.7500000000000002E-2</v>
      </c>
      <c r="Q832" s="220" t="str">
        <f t="shared" si="205"/>
        <v/>
      </c>
      <c r="R832" s="221">
        <f>IF(ISBLANK('Rate Calculations'!$J834),"",'Rate Calculations'!$J834)</f>
        <v>3.5000000000000003E-2</v>
      </c>
      <c r="S832" s="220" t="str">
        <f t="shared" si="206"/>
        <v/>
      </c>
      <c r="T832" s="225" t="str">
        <f>IFERROR(VLOOKUP(_xlfn.CONCAT('Team Roster - Final'!$A832," : ",'Team Roster - Final'!$BM832),'Rate Calculations'!$C$4:$S$1100,10,FALSE),"")</f>
        <v/>
      </c>
      <c r="U832" s="225" t="str">
        <f>IFERROR(VLOOKUP(_xlfn.CONCAT('Team Roster - Final'!$A832," : ",'Team Roster - Final'!$BM832),'Rate Calculations'!$C$4:$S$1100,11,FALSE),"")</f>
        <v/>
      </c>
      <c r="V832" s="222" t="str">
        <f t="shared" si="207"/>
        <v/>
      </c>
      <c r="W832" s="222" t="str">
        <f t="shared" si="208"/>
        <v/>
      </c>
      <c r="X832" s="223" t="str">
        <f>IFERROR(VLOOKUP(_xlfn.CONCAT('Team Roster - Final'!$A832," : ",'Team Roster - Final'!$BM832),'Rate Calculations'!$C$4:$S$1100,14,FALSE),"")</f>
        <v/>
      </c>
      <c r="Y832" s="222" t="str">
        <f t="shared" si="209"/>
        <v/>
      </c>
      <c r="Z832" s="222" t="str">
        <f t="shared" si="210"/>
        <v/>
      </c>
      <c r="AA832" s="224" t="str">
        <f>IFERROR(IF(#REF!="Yes",$Y832, $Y832+$Q832*0.5),"")</f>
        <v/>
      </c>
      <c r="AB832" s="224" t="str">
        <f>IFERROR(IF(#REF!="Yes",$Z832, $Z832+$S832*0.5),"")</f>
        <v/>
      </c>
      <c r="AC832" s="220" t="str">
        <f>IFERROR(VLOOKUP(_xlfn.CONCAT('Team Roster - Final'!$A832," : ",'Team Roster - Final'!$BM832),'Rate Calculations'!$C$4:$U$1100,19,FALSE),"")</f>
        <v/>
      </c>
      <c r="AD832" s="220" t="str">
        <f t="shared" si="211"/>
        <v/>
      </c>
      <c r="AE832" s="220" t="str">
        <f t="shared" si="212"/>
        <v/>
      </c>
      <c r="AF832" s="225" t="str">
        <f>IFERROR(VLOOKUP(_xlfn.CONCAT('Team Roster - Final'!$A832," : ",'Team Roster - Final'!$BM832),'Rate Calculations'!$C$4:$AB$1100,22,FALSE),"")</f>
        <v/>
      </c>
      <c r="AG832" s="225" t="str">
        <f>IFERROR(VLOOKUP(_xlfn.CONCAT('Team Roster - Final'!$A832," : ",'Team Roster - Final'!$BM832),'Rate Calculations'!$C$4:$AB$1100,23,FALSE),"")</f>
        <v/>
      </c>
      <c r="AH832" s="222" t="str">
        <f t="shared" si="213"/>
        <v/>
      </c>
      <c r="AI832" s="222" t="str">
        <f t="shared" si="214"/>
        <v/>
      </c>
      <c r="AJ832" s="223" t="str">
        <f>Table1[[#This Row],[Home Office
Net Fee %]]</f>
        <v/>
      </c>
      <c r="AK832" s="222" t="str">
        <f t="shared" si="215"/>
        <v/>
      </c>
      <c r="AL832" s="222" t="str">
        <f t="shared" si="216"/>
        <v/>
      </c>
      <c r="AM832" s="215" t="str">
        <f>IFERROR(IF(#REF!="Yes",$AK832,($AK832+$AD832*0.5)),"")</f>
        <v/>
      </c>
      <c r="AN832" s="215" t="str">
        <f>IFERROR(IF(#REF!="Yes",$AL832,($AL832+$AE832*0.5)),"")</f>
        <v/>
      </c>
      <c r="AO832" s="374" t="str">
        <f>IF(ISBLANK('Team Roster Proposed - FBR'!Q833),"",'Team Roster Proposed - FBR'!Q833)</f>
        <v/>
      </c>
      <c r="AP832" s="226" t="e">
        <f>IF(ISBLANK(#REF!),"",#REF!)</f>
        <v>#REF!</v>
      </c>
      <c r="AQ832" s="226" t="e">
        <f>IF(ISBLANK(#REF!),"",#REF!)</f>
        <v>#REF!</v>
      </c>
      <c r="AR832" s="226" t="e">
        <f>IF(ISBLANK(#REF!),"",#REF!)</f>
        <v>#REF!</v>
      </c>
      <c r="AS832" s="219" t="e">
        <f>IF(ISBLANK(#REF!),"",#REF!)</f>
        <v>#REF!</v>
      </c>
      <c r="AT832" s="219" t="e">
        <f>IF(ISBLANK(#REF!),"",#REF!)</f>
        <v>#REF!</v>
      </c>
      <c r="AU832" s="219" t="e">
        <f>IF(ISBLANK(#REF!),"",#REF!)</f>
        <v>#REF!</v>
      </c>
      <c r="AV832" s="219" t="e">
        <f>IF(ISBLANK(#REF!),"",#REF!)</f>
        <v>#REF!</v>
      </c>
      <c r="AW832" s="219" t="e">
        <f>IF(ISBLANK(#REF!),"",#REF!)</f>
        <v>#REF!</v>
      </c>
      <c r="AX832" s="219" t="e">
        <f>IF(ISBLANK(#REF!),"",#REF!)</f>
        <v>#REF!</v>
      </c>
      <c r="AY832" s="226" t="e">
        <f>IF(ISBLANK(#REF!),"",#REF!)</f>
        <v>#REF!</v>
      </c>
      <c r="AZ832" s="219" t="e">
        <f>IF(ISBLANK(#REF!),"",#REF!)</f>
        <v>#REF!</v>
      </c>
      <c r="BA832" s="219" t="e">
        <f>IF(ISBLANK(#REF!),"",#REF!)</f>
        <v>#REF!</v>
      </c>
      <c r="BB832" s="219" t="e">
        <f>IF(ISBLANK(#REF!),"",#REF!)</f>
        <v>#REF!</v>
      </c>
      <c r="BC832" s="219" t="e">
        <f>IF(ISBLANK(#REF!),"",#REF!)</f>
        <v>#REF!</v>
      </c>
      <c r="BD832" s="219" t="e">
        <f>IF(ISBLANK(#REF!),"",#REF!)</f>
        <v>#REF!</v>
      </c>
      <c r="BE832" s="219" t="e">
        <f>IF(ISBLANK(#REF!),"",#REF!)</f>
        <v>#REF!</v>
      </c>
      <c r="BF832" s="219" t="e">
        <f>IF(ISBLANK(#REF!),"",#REF!)</f>
        <v>#REF!</v>
      </c>
      <c r="BG832" s="219" t="e">
        <f>IF(ISBLANK(#REF!),"",#REF!)</f>
        <v>#REF!</v>
      </c>
      <c r="BH832" s="219" t="e">
        <f>IF(ISBLANK(#REF!),"",#REF!)</f>
        <v>#REF!</v>
      </c>
      <c r="BI832" s="219" t="e">
        <f>IF(ISBLANK(#REF!),"",#REF!)</f>
        <v>#REF!</v>
      </c>
      <c r="BJ832" s="219" t="e">
        <f>IF(ISBLANK(#REF!),"",#REF!)</f>
        <v>#REF!</v>
      </c>
      <c r="BK832" s="219" t="e">
        <f>IF(ISBLANK(#REF!),"",#REF!)</f>
        <v>#REF!</v>
      </c>
      <c r="BL832" s="219" t="e">
        <f>IF(ISBLANK(#REF!),"",#REF!)</f>
        <v>#REF!</v>
      </c>
      <c r="BM832" s="219" t="e">
        <f>IF(ISBLANK(#REF!),"",#REF!)</f>
        <v>#REF!</v>
      </c>
      <c r="BN832" s="219" t="e">
        <f>IF(ISBLANK(#REF!),"",#REF!)</f>
        <v>#REF!</v>
      </c>
      <c r="BO832" s="227" t="e">
        <f t="shared" si="217"/>
        <v>#REF!</v>
      </c>
      <c r="BP832" s="228" t="str">
        <f t="shared" si="220"/>
        <v/>
      </c>
      <c r="BQ832" s="229" t="str">
        <f t="shared" si="204"/>
        <v/>
      </c>
      <c r="BR832" s="228" t="e">
        <f t="shared" si="218"/>
        <v>#REF!</v>
      </c>
      <c r="BS832" s="230" t="e">
        <f t="shared" si="219"/>
        <v>#REF!</v>
      </c>
    </row>
    <row r="833" spans="1:71">
      <c r="A833" s="213" t="e">
        <f>IF(ISBLANK(#REF!),"",#REF!)</f>
        <v>#REF!</v>
      </c>
      <c r="B833" s="214" t="e">
        <f>IF(ISBLANK(#REF!),"",#REF!)</f>
        <v>#REF!</v>
      </c>
      <c r="C833" s="214" t="e">
        <f>IF(ISBLANK(#REF!),"",#REF!)</f>
        <v>#REF!</v>
      </c>
      <c r="D833" s="214" t="e">
        <f>IF(ISBLANK(#REF!),"",#REF!)</f>
        <v>#REF!</v>
      </c>
      <c r="E833" s="214" t="e">
        <f>IF(ISBLANK(#REF!),"",#REF!)</f>
        <v>#REF!</v>
      </c>
      <c r="F833" s="214" t="e">
        <f>IF(ISBLANK(#REF!),"",#REF!)</f>
        <v>#REF!</v>
      </c>
      <c r="G833" s="214" t="e">
        <f>IF(ISBLANK(#REF!),"",#REF!)</f>
        <v>#REF!</v>
      </c>
      <c r="H833" s="215" t="e">
        <f>IF(ISBLANK(#REF!),"",#REF!)</f>
        <v>#REF!</v>
      </c>
      <c r="I833" s="214" t="e">
        <f>IF(ISBLANK(#REF!),"",#REF!)</f>
        <v>#REF!</v>
      </c>
      <c r="J833" s="216" t="e">
        <f>IF(ISBLANK(#REF!),"",#REF!)</f>
        <v>#REF!</v>
      </c>
      <c r="K833" s="217" t="e">
        <f>IF(ISBLANK(#REF!),"",#REF!)</f>
        <v>#REF!</v>
      </c>
      <c r="L833" s="217" t="e">
        <f>IF(ISBLANK(#REF!),"",#REF!)</f>
        <v>#REF!</v>
      </c>
      <c r="M833" s="218" t="e">
        <f>IF(ISBLANK(#REF!),"",#REF!)</f>
        <v>#REF!</v>
      </c>
      <c r="N833" s="218" t="e">
        <f>IF(ISBLANK(#REF!),"",#REF!)</f>
        <v>#REF!</v>
      </c>
      <c r="O833" s="220" t="str">
        <f>IFERROR(VLOOKUP(_xlfn.CONCAT('Team Roster - Final'!$A833," : ",'Team Roster - Final'!$BM833),'Rate Calculations'!$C$4:$G$1100,5,FALSE),"")</f>
        <v/>
      </c>
      <c r="P833" s="225">
        <f>IF(ISBLANK('Rate Calculations'!$H835),"",'Rate Calculations'!$H835)</f>
        <v>1.7500000000000002E-2</v>
      </c>
      <c r="Q833" s="220" t="str">
        <f t="shared" si="205"/>
        <v/>
      </c>
      <c r="R833" s="221">
        <f>IF(ISBLANK('Rate Calculations'!$J835),"",'Rate Calculations'!$J835)</f>
        <v>3.5000000000000003E-2</v>
      </c>
      <c r="S833" s="220" t="str">
        <f t="shared" si="206"/>
        <v/>
      </c>
      <c r="T833" s="225" t="str">
        <f>IFERROR(VLOOKUP(_xlfn.CONCAT('Team Roster - Final'!$A833," : ",'Team Roster - Final'!$BM833),'Rate Calculations'!$C$4:$S$1100,10,FALSE),"")</f>
        <v/>
      </c>
      <c r="U833" s="225" t="str">
        <f>IFERROR(VLOOKUP(_xlfn.CONCAT('Team Roster - Final'!$A833," : ",'Team Roster - Final'!$BM833),'Rate Calculations'!$C$4:$S$1100,11,FALSE),"")</f>
        <v/>
      </c>
      <c r="V833" s="222" t="str">
        <f t="shared" si="207"/>
        <v/>
      </c>
      <c r="W833" s="222" t="str">
        <f t="shared" si="208"/>
        <v/>
      </c>
      <c r="X833" s="223" t="str">
        <f>IFERROR(VLOOKUP(_xlfn.CONCAT('Team Roster - Final'!$A833," : ",'Team Roster - Final'!$BM833),'Rate Calculations'!$C$4:$S$1100,14,FALSE),"")</f>
        <v/>
      </c>
      <c r="Y833" s="222" t="str">
        <f t="shared" si="209"/>
        <v/>
      </c>
      <c r="Z833" s="222" t="str">
        <f t="shared" si="210"/>
        <v/>
      </c>
      <c r="AA833" s="224" t="str">
        <f>IFERROR(IF(#REF!="Yes",$Y833, $Y833+$Q833*0.5),"")</f>
        <v/>
      </c>
      <c r="AB833" s="224" t="str">
        <f>IFERROR(IF(#REF!="Yes",$Z833, $Z833+$S833*0.5),"")</f>
        <v/>
      </c>
      <c r="AC833" s="220" t="str">
        <f>IFERROR(VLOOKUP(_xlfn.CONCAT('Team Roster - Final'!$A833," : ",'Team Roster - Final'!$BM833),'Rate Calculations'!$C$4:$U$1100,19,FALSE),"")</f>
        <v/>
      </c>
      <c r="AD833" s="220" t="str">
        <f t="shared" si="211"/>
        <v/>
      </c>
      <c r="AE833" s="220" t="str">
        <f t="shared" si="212"/>
        <v/>
      </c>
      <c r="AF833" s="225" t="str">
        <f>IFERROR(VLOOKUP(_xlfn.CONCAT('Team Roster - Final'!$A833," : ",'Team Roster - Final'!$BM833),'Rate Calculations'!$C$4:$AB$1100,22,FALSE),"")</f>
        <v/>
      </c>
      <c r="AG833" s="225" t="str">
        <f>IFERROR(VLOOKUP(_xlfn.CONCAT('Team Roster - Final'!$A833," : ",'Team Roster - Final'!$BM833),'Rate Calculations'!$C$4:$AB$1100,23,FALSE),"")</f>
        <v/>
      </c>
      <c r="AH833" s="222" t="str">
        <f t="shared" si="213"/>
        <v/>
      </c>
      <c r="AI833" s="222" t="str">
        <f t="shared" si="214"/>
        <v/>
      </c>
      <c r="AJ833" s="223" t="str">
        <f>Table1[[#This Row],[Home Office
Net Fee %]]</f>
        <v/>
      </c>
      <c r="AK833" s="222" t="str">
        <f t="shared" si="215"/>
        <v/>
      </c>
      <c r="AL833" s="222" t="str">
        <f t="shared" si="216"/>
        <v/>
      </c>
      <c r="AM833" s="215" t="str">
        <f>IFERROR(IF(#REF!="Yes",$AK833,($AK833+$AD833*0.5)),"")</f>
        <v/>
      </c>
      <c r="AN833" s="215" t="str">
        <f>IFERROR(IF(#REF!="Yes",$AL833,($AL833+$AE833*0.5)),"")</f>
        <v/>
      </c>
      <c r="AO833" s="374" t="str">
        <f>IF(ISBLANK('Team Roster Proposed - FBR'!Q834),"",'Team Roster Proposed - FBR'!Q834)</f>
        <v/>
      </c>
      <c r="AP833" s="226" t="e">
        <f>IF(ISBLANK(#REF!),"",#REF!)</f>
        <v>#REF!</v>
      </c>
      <c r="AQ833" s="226" t="e">
        <f>IF(ISBLANK(#REF!),"",#REF!)</f>
        <v>#REF!</v>
      </c>
      <c r="AR833" s="226" t="e">
        <f>IF(ISBLANK(#REF!),"",#REF!)</f>
        <v>#REF!</v>
      </c>
      <c r="AS833" s="219" t="e">
        <f>IF(ISBLANK(#REF!),"",#REF!)</f>
        <v>#REF!</v>
      </c>
      <c r="AT833" s="219" t="e">
        <f>IF(ISBLANK(#REF!),"",#REF!)</f>
        <v>#REF!</v>
      </c>
      <c r="AU833" s="219" t="e">
        <f>IF(ISBLANK(#REF!),"",#REF!)</f>
        <v>#REF!</v>
      </c>
      <c r="AV833" s="219" t="e">
        <f>IF(ISBLANK(#REF!),"",#REF!)</f>
        <v>#REF!</v>
      </c>
      <c r="AW833" s="219" t="e">
        <f>IF(ISBLANK(#REF!),"",#REF!)</f>
        <v>#REF!</v>
      </c>
      <c r="AX833" s="219" t="e">
        <f>IF(ISBLANK(#REF!),"",#REF!)</f>
        <v>#REF!</v>
      </c>
      <c r="AY833" s="226" t="e">
        <f>IF(ISBLANK(#REF!),"",#REF!)</f>
        <v>#REF!</v>
      </c>
      <c r="AZ833" s="219" t="e">
        <f>IF(ISBLANK(#REF!),"",#REF!)</f>
        <v>#REF!</v>
      </c>
      <c r="BA833" s="219" t="e">
        <f>IF(ISBLANK(#REF!),"",#REF!)</f>
        <v>#REF!</v>
      </c>
      <c r="BB833" s="219" t="e">
        <f>IF(ISBLANK(#REF!),"",#REF!)</f>
        <v>#REF!</v>
      </c>
      <c r="BC833" s="219" t="e">
        <f>IF(ISBLANK(#REF!),"",#REF!)</f>
        <v>#REF!</v>
      </c>
      <c r="BD833" s="219" t="e">
        <f>IF(ISBLANK(#REF!),"",#REF!)</f>
        <v>#REF!</v>
      </c>
      <c r="BE833" s="219" t="e">
        <f>IF(ISBLANK(#REF!),"",#REF!)</f>
        <v>#REF!</v>
      </c>
      <c r="BF833" s="219" t="e">
        <f>IF(ISBLANK(#REF!),"",#REF!)</f>
        <v>#REF!</v>
      </c>
      <c r="BG833" s="219" t="e">
        <f>IF(ISBLANK(#REF!),"",#REF!)</f>
        <v>#REF!</v>
      </c>
      <c r="BH833" s="219" t="e">
        <f>IF(ISBLANK(#REF!),"",#REF!)</f>
        <v>#REF!</v>
      </c>
      <c r="BI833" s="219" t="e">
        <f>IF(ISBLANK(#REF!),"",#REF!)</f>
        <v>#REF!</v>
      </c>
      <c r="BJ833" s="219" t="e">
        <f>IF(ISBLANK(#REF!),"",#REF!)</f>
        <v>#REF!</v>
      </c>
      <c r="BK833" s="219" t="e">
        <f>IF(ISBLANK(#REF!),"",#REF!)</f>
        <v>#REF!</v>
      </c>
      <c r="BL833" s="219" t="e">
        <f>IF(ISBLANK(#REF!),"",#REF!)</f>
        <v>#REF!</v>
      </c>
      <c r="BM833" s="219" t="e">
        <f>IF(ISBLANK(#REF!),"",#REF!)</f>
        <v>#REF!</v>
      </c>
      <c r="BN833" s="219" t="e">
        <f>IF(ISBLANK(#REF!),"",#REF!)</f>
        <v>#REF!</v>
      </c>
      <c r="BO833" s="227" t="e">
        <f t="shared" si="217"/>
        <v>#REF!</v>
      </c>
      <c r="BP833" s="228" t="str">
        <f t="shared" si="220"/>
        <v/>
      </c>
      <c r="BQ833" s="229" t="str">
        <f t="shared" si="204"/>
        <v/>
      </c>
      <c r="BR833" s="228" t="e">
        <f t="shared" si="218"/>
        <v>#REF!</v>
      </c>
      <c r="BS833" s="230" t="e">
        <f t="shared" si="219"/>
        <v>#REF!</v>
      </c>
    </row>
    <row r="834" spans="1:71">
      <c r="A834" s="213" t="e">
        <f>IF(ISBLANK(#REF!),"",#REF!)</f>
        <v>#REF!</v>
      </c>
      <c r="B834" s="214" t="e">
        <f>IF(ISBLANK(#REF!),"",#REF!)</f>
        <v>#REF!</v>
      </c>
      <c r="C834" s="214" t="e">
        <f>IF(ISBLANK(#REF!),"",#REF!)</f>
        <v>#REF!</v>
      </c>
      <c r="D834" s="214" t="e">
        <f>IF(ISBLANK(#REF!),"",#REF!)</f>
        <v>#REF!</v>
      </c>
      <c r="E834" s="214" t="e">
        <f>IF(ISBLANK(#REF!),"",#REF!)</f>
        <v>#REF!</v>
      </c>
      <c r="F834" s="214" t="e">
        <f>IF(ISBLANK(#REF!),"",#REF!)</f>
        <v>#REF!</v>
      </c>
      <c r="G834" s="214" t="e">
        <f>IF(ISBLANK(#REF!),"",#REF!)</f>
        <v>#REF!</v>
      </c>
      <c r="H834" s="215" t="e">
        <f>IF(ISBLANK(#REF!),"",#REF!)</f>
        <v>#REF!</v>
      </c>
      <c r="I834" s="214" t="e">
        <f>IF(ISBLANK(#REF!),"",#REF!)</f>
        <v>#REF!</v>
      </c>
      <c r="J834" s="216" t="e">
        <f>IF(ISBLANK(#REF!),"",#REF!)</f>
        <v>#REF!</v>
      </c>
      <c r="K834" s="217" t="e">
        <f>IF(ISBLANK(#REF!),"",#REF!)</f>
        <v>#REF!</v>
      </c>
      <c r="L834" s="217" t="e">
        <f>IF(ISBLANK(#REF!),"",#REF!)</f>
        <v>#REF!</v>
      </c>
      <c r="M834" s="218" t="e">
        <f>IF(ISBLANK(#REF!),"",#REF!)</f>
        <v>#REF!</v>
      </c>
      <c r="N834" s="218" t="e">
        <f>IF(ISBLANK(#REF!),"",#REF!)</f>
        <v>#REF!</v>
      </c>
      <c r="O834" s="220" t="str">
        <f>IFERROR(VLOOKUP(_xlfn.CONCAT('Team Roster - Final'!$A834," : ",'Team Roster - Final'!$BM834),'Rate Calculations'!$C$4:$G$1100,5,FALSE),"")</f>
        <v/>
      </c>
      <c r="P834" s="225">
        <f>IF(ISBLANK('Rate Calculations'!$H836),"",'Rate Calculations'!$H836)</f>
        <v>1.7500000000000002E-2</v>
      </c>
      <c r="Q834" s="220" t="str">
        <f t="shared" si="205"/>
        <v/>
      </c>
      <c r="R834" s="221">
        <f>IF(ISBLANK('Rate Calculations'!$J836),"",'Rate Calculations'!$J836)</f>
        <v>3.5000000000000003E-2</v>
      </c>
      <c r="S834" s="220" t="str">
        <f t="shared" si="206"/>
        <v/>
      </c>
      <c r="T834" s="225" t="str">
        <f>IFERROR(VLOOKUP(_xlfn.CONCAT('Team Roster - Final'!$A834," : ",'Team Roster - Final'!$BM834),'Rate Calculations'!$C$4:$S$1100,10,FALSE),"")</f>
        <v/>
      </c>
      <c r="U834" s="225" t="str">
        <f>IFERROR(VLOOKUP(_xlfn.CONCAT('Team Roster - Final'!$A834," : ",'Team Roster - Final'!$BM834),'Rate Calculations'!$C$4:$S$1100,11,FALSE),"")</f>
        <v/>
      </c>
      <c r="V834" s="222" t="str">
        <f t="shared" si="207"/>
        <v/>
      </c>
      <c r="W834" s="222" t="str">
        <f t="shared" si="208"/>
        <v/>
      </c>
      <c r="X834" s="223" t="str">
        <f>IFERROR(VLOOKUP(_xlfn.CONCAT('Team Roster - Final'!$A834," : ",'Team Roster - Final'!$BM834),'Rate Calculations'!$C$4:$S$1100,14,FALSE),"")</f>
        <v/>
      </c>
      <c r="Y834" s="222" t="str">
        <f t="shared" si="209"/>
        <v/>
      </c>
      <c r="Z834" s="222" t="str">
        <f t="shared" si="210"/>
        <v/>
      </c>
      <c r="AA834" s="224" t="str">
        <f>IFERROR(IF(#REF!="Yes",$Y834, $Y834+$Q834*0.5),"")</f>
        <v/>
      </c>
      <c r="AB834" s="224" t="str">
        <f>IFERROR(IF(#REF!="Yes",$Z834, $Z834+$S834*0.5),"")</f>
        <v/>
      </c>
      <c r="AC834" s="220" t="str">
        <f>IFERROR(VLOOKUP(_xlfn.CONCAT('Team Roster - Final'!$A834," : ",'Team Roster - Final'!$BM834),'Rate Calculations'!$C$4:$U$1100,19,FALSE),"")</f>
        <v/>
      </c>
      <c r="AD834" s="220" t="str">
        <f t="shared" si="211"/>
        <v/>
      </c>
      <c r="AE834" s="220" t="str">
        <f t="shared" si="212"/>
        <v/>
      </c>
      <c r="AF834" s="225" t="str">
        <f>IFERROR(VLOOKUP(_xlfn.CONCAT('Team Roster - Final'!$A834," : ",'Team Roster - Final'!$BM834),'Rate Calculations'!$C$4:$AB$1100,22,FALSE),"")</f>
        <v/>
      </c>
      <c r="AG834" s="225" t="str">
        <f>IFERROR(VLOOKUP(_xlfn.CONCAT('Team Roster - Final'!$A834," : ",'Team Roster - Final'!$BM834),'Rate Calculations'!$C$4:$AB$1100,23,FALSE),"")</f>
        <v/>
      </c>
      <c r="AH834" s="222" t="str">
        <f t="shared" si="213"/>
        <v/>
      </c>
      <c r="AI834" s="222" t="str">
        <f t="shared" si="214"/>
        <v/>
      </c>
      <c r="AJ834" s="223" t="str">
        <f>Table1[[#This Row],[Home Office
Net Fee %]]</f>
        <v/>
      </c>
      <c r="AK834" s="222" t="str">
        <f t="shared" si="215"/>
        <v/>
      </c>
      <c r="AL834" s="222" t="str">
        <f t="shared" si="216"/>
        <v/>
      </c>
      <c r="AM834" s="215" t="str">
        <f>IFERROR(IF(#REF!="Yes",$AK834,($AK834+$AD834*0.5)),"")</f>
        <v/>
      </c>
      <c r="AN834" s="215" t="str">
        <f>IFERROR(IF(#REF!="Yes",$AL834,($AL834+$AE834*0.5)),"")</f>
        <v/>
      </c>
      <c r="AO834" s="374" t="str">
        <f>IF(ISBLANK('Team Roster Proposed - FBR'!Q835),"",'Team Roster Proposed - FBR'!Q835)</f>
        <v/>
      </c>
      <c r="AP834" s="226" t="e">
        <f>IF(ISBLANK(#REF!),"",#REF!)</f>
        <v>#REF!</v>
      </c>
      <c r="AQ834" s="226" t="e">
        <f>IF(ISBLANK(#REF!),"",#REF!)</f>
        <v>#REF!</v>
      </c>
      <c r="AR834" s="226" t="e">
        <f>IF(ISBLANK(#REF!),"",#REF!)</f>
        <v>#REF!</v>
      </c>
      <c r="AS834" s="219" t="e">
        <f>IF(ISBLANK(#REF!),"",#REF!)</f>
        <v>#REF!</v>
      </c>
      <c r="AT834" s="219" t="e">
        <f>IF(ISBLANK(#REF!),"",#REF!)</f>
        <v>#REF!</v>
      </c>
      <c r="AU834" s="219" t="e">
        <f>IF(ISBLANK(#REF!),"",#REF!)</f>
        <v>#REF!</v>
      </c>
      <c r="AV834" s="219" t="e">
        <f>IF(ISBLANK(#REF!),"",#REF!)</f>
        <v>#REF!</v>
      </c>
      <c r="AW834" s="219" t="e">
        <f>IF(ISBLANK(#REF!),"",#REF!)</f>
        <v>#REF!</v>
      </c>
      <c r="AX834" s="219" t="e">
        <f>IF(ISBLANK(#REF!),"",#REF!)</f>
        <v>#REF!</v>
      </c>
      <c r="AY834" s="226" t="e">
        <f>IF(ISBLANK(#REF!),"",#REF!)</f>
        <v>#REF!</v>
      </c>
      <c r="AZ834" s="219" t="e">
        <f>IF(ISBLANK(#REF!),"",#REF!)</f>
        <v>#REF!</v>
      </c>
      <c r="BA834" s="219" t="e">
        <f>IF(ISBLANK(#REF!),"",#REF!)</f>
        <v>#REF!</v>
      </c>
      <c r="BB834" s="219" t="e">
        <f>IF(ISBLANK(#REF!),"",#REF!)</f>
        <v>#REF!</v>
      </c>
      <c r="BC834" s="219" t="e">
        <f>IF(ISBLANK(#REF!),"",#REF!)</f>
        <v>#REF!</v>
      </c>
      <c r="BD834" s="219" t="e">
        <f>IF(ISBLANK(#REF!),"",#REF!)</f>
        <v>#REF!</v>
      </c>
      <c r="BE834" s="219" t="e">
        <f>IF(ISBLANK(#REF!),"",#REF!)</f>
        <v>#REF!</v>
      </c>
      <c r="BF834" s="219" t="e">
        <f>IF(ISBLANK(#REF!),"",#REF!)</f>
        <v>#REF!</v>
      </c>
      <c r="BG834" s="219" t="e">
        <f>IF(ISBLANK(#REF!),"",#REF!)</f>
        <v>#REF!</v>
      </c>
      <c r="BH834" s="219" t="e">
        <f>IF(ISBLANK(#REF!),"",#REF!)</f>
        <v>#REF!</v>
      </c>
      <c r="BI834" s="219" t="e">
        <f>IF(ISBLANK(#REF!),"",#REF!)</f>
        <v>#REF!</v>
      </c>
      <c r="BJ834" s="219" t="e">
        <f>IF(ISBLANK(#REF!),"",#REF!)</f>
        <v>#REF!</v>
      </c>
      <c r="BK834" s="219" t="e">
        <f>IF(ISBLANK(#REF!),"",#REF!)</f>
        <v>#REF!</v>
      </c>
      <c r="BL834" s="219" t="e">
        <f>IF(ISBLANK(#REF!),"",#REF!)</f>
        <v>#REF!</v>
      </c>
      <c r="BM834" s="219" t="e">
        <f>IF(ISBLANK(#REF!),"",#REF!)</f>
        <v>#REF!</v>
      </c>
      <c r="BN834" s="219" t="e">
        <f>IF(ISBLANK(#REF!),"",#REF!)</f>
        <v>#REF!</v>
      </c>
      <c r="BO834" s="227" t="e">
        <f t="shared" si="217"/>
        <v>#REF!</v>
      </c>
      <c r="BP834" s="228" t="str">
        <f t="shared" si="220"/>
        <v/>
      </c>
      <c r="BQ834" s="229" t="str">
        <f t="shared" ref="BQ834:BQ897" si="221">IF(ISBLANK($BQ$2),"",$BQ$2)</f>
        <v/>
      </c>
      <c r="BR834" s="228" t="e">
        <f t="shared" si="218"/>
        <v>#REF!</v>
      </c>
      <c r="BS834" s="230" t="e">
        <f t="shared" si="219"/>
        <v>#REF!</v>
      </c>
    </row>
    <row r="835" spans="1:71">
      <c r="A835" s="213" t="e">
        <f>IF(ISBLANK(#REF!),"",#REF!)</f>
        <v>#REF!</v>
      </c>
      <c r="B835" s="214" t="e">
        <f>IF(ISBLANK(#REF!),"",#REF!)</f>
        <v>#REF!</v>
      </c>
      <c r="C835" s="214" t="e">
        <f>IF(ISBLANK(#REF!),"",#REF!)</f>
        <v>#REF!</v>
      </c>
      <c r="D835" s="214" t="e">
        <f>IF(ISBLANK(#REF!),"",#REF!)</f>
        <v>#REF!</v>
      </c>
      <c r="E835" s="214" t="e">
        <f>IF(ISBLANK(#REF!),"",#REF!)</f>
        <v>#REF!</v>
      </c>
      <c r="F835" s="214" t="e">
        <f>IF(ISBLANK(#REF!),"",#REF!)</f>
        <v>#REF!</v>
      </c>
      <c r="G835" s="214" t="e">
        <f>IF(ISBLANK(#REF!),"",#REF!)</f>
        <v>#REF!</v>
      </c>
      <c r="H835" s="215" t="e">
        <f>IF(ISBLANK(#REF!),"",#REF!)</f>
        <v>#REF!</v>
      </c>
      <c r="I835" s="214" t="e">
        <f>IF(ISBLANK(#REF!),"",#REF!)</f>
        <v>#REF!</v>
      </c>
      <c r="J835" s="216" t="e">
        <f>IF(ISBLANK(#REF!),"",#REF!)</f>
        <v>#REF!</v>
      </c>
      <c r="K835" s="217" t="e">
        <f>IF(ISBLANK(#REF!),"",#REF!)</f>
        <v>#REF!</v>
      </c>
      <c r="L835" s="217" t="e">
        <f>IF(ISBLANK(#REF!),"",#REF!)</f>
        <v>#REF!</v>
      </c>
      <c r="M835" s="218" t="e">
        <f>IF(ISBLANK(#REF!),"",#REF!)</f>
        <v>#REF!</v>
      </c>
      <c r="N835" s="218" t="e">
        <f>IF(ISBLANK(#REF!),"",#REF!)</f>
        <v>#REF!</v>
      </c>
      <c r="O835" s="220" t="str">
        <f>IFERROR(VLOOKUP(_xlfn.CONCAT('Team Roster - Final'!$A835," : ",'Team Roster - Final'!$BM835),'Rate Calculations'!$C$4:$G$1100,5,FALSE),"")</f>
        <v/>
      </c>
      <c r="P835" s="225">
        <f>IF(ISBLANK('Rate Calculations'!$H837),"",'Rate Calculations'!$H837)</f>
        <v>1.7500000000000002E-2</v>
      </c>
      <c r="Q835" s="220" t="str">
        <f t="shared" ref="Q835:Q898" si="222">IFERROR($O835*(1+$P835),"")</f>
        <v/>
      </c>
      <c r="R835" s="221">
        <f>IF(ISBLANK('Rate Calculations'!$J837),"",'Rate Calculations'!$J837)</f>
        <v>3.5000000000000003E-2</v>
      </c>
      <c r="S835" s="220" t="str">
        <f t="shared" ref="S835:S898" si="223">IFERROR($Q835*(1+$R835),"")</f>
        <v/>
      </c>
      <c r="T835" s="225" t="str">
        <f>IFERROR(VLOOKUP(_xlfn.CONCAT('Team Roster - Final'!$A835," : ",'Team Roster - Final'!$BM835),'Rate Calculations'!$C$4:$S$1100,10,FALSE),"")</f>
        <v/>
      </c>
      <c r="U835" s="225" t="str">
        <f>IFERROR(VLOOKUP(_xlfn.CONCAT('Team Roster - Final'!$A835," : ",'Team Roster - Final'!$BM835),'Rate Calculations'!$C$4:$S$1100,11,FALSE),"")</f>
        <v/>
      </c>
      <c r="V835" s="222" t="str">
        <f t="shared" ref="V835:V898" si="224">IFERROR(($Q835*$T835)+($Q835*$U835)+$Q835,"")</f>
        <v/>
      </c>
      <c r="W835" s="222" t="str">
        <f t="shared" ref="W835:W898" si="225">IFERROR(($S835*$T835)+($S835*$U835)+$S835,"")</f>
        <v/>
      </c>
      <c r="X835" s="223" t="str">
        <f>IFERROR(VLOOKUP(_xlfn.CONCAT('Team Roster - Final'!$A835," : ",'Team Roster - Final'!$BM835),'Rate Calculations'!$C$4:$S$1100,14,FALSE),"")</f>
        <v/>
      </c>
      <c r="Y835" s="222" t="str">
        <f t="shared" ref="Y835:Y898" si="226">IFERROR((IF($T835&gt;156%,($Q835+($Q835*1.56)),(($Q835+($Q835*$T835))))*$X835)+$V835,"")</f>
        <v/>
      </c>
      <c r="Z835" s="222" t="str">
        <f t="shared" ref="Z835:Z898" si="227">IFERROR((IF($T835&gt;156%,($S835+($S835*1.56)),(($S835+($S835*$T835))))*$X835)+$W835,"")</f>
        <v/>
      </c>
      <c r="AA835" s="224" t="str">
        <f>IFERROR(IF(#REF!="Yes",$Y835, $Y835+$Q835*0.5),"")</f>
        <v/>
      </c>
      <c r="AB835" s="224" t="str">
        <f>IFERROR(IF(#REF!="Yes",$Z835, $Z835+$S835*0.5),"")</f>
        <v/>
      </c>
      <c r="AC835" s="220" t="str">
        <f>IFERROR(VLOOKUP(_xlfn.CONCAT('Team Roster - Final'!$A835," : ",'Team Roster - Final'!$BM835),'Rate Calculations'!$C$4:$U$1100,19,FALSE),"")</f>
        <v/>
      </c>
      <c r="AD835" s="220" t="str">
        <f t="shared" ref="AD835:AD898" si="228">IFERROR($AC835*(1+$P835),"")</f>
        <v/>
      </c>
      <c r="AE835" s="220" t="str">
        <f t="shared" ref="AE835:AE898" si="229">IFERROR($AD835*(1+$R835),"")</f>
        <v/>
      </c>
      <c r="AF835" s="225" t="str">
        <f>IFERROR(VLOOKUP(_xlfn.CONCAT('Team Roster - Final'!$A835," : ",'Team Roster - Final'!$BM835),'Rate Calculations'!$C$4:$AB$1100,22,FALSE),"")</f>
        <v/>
      </c>
      <c r="AG835" s="225" t="str">
        <f>IFERROR(VLOOKUP(_xlfn.CONCAT('Team Roster - Final'!$A835," : ",'Team Roster - Final'!$BM835),'Rate Calculations'!$C$4:$AB$1100,23,FALSE),"")</f>
        <v/>
      </c>
      <c r="AH835" s="222" t="str">
        <f t="shared" ref="AH835:AH898" si="230">IFERROR(($AD835*$AF835)+($AD835*$AG835)+$AD835,"")</f>
        <v/>
      </c>
      <c r="AI835" s="222" t="str">
        <f t="shared" ref="AI835:AI898" si="231">IFERROR(($AE835*$AF835)+($AE835*$AG835)+$AE835,"")</f>
        <v/>
      </c>
      <c r="AJ835" s="223" t="str">
        <f>Table1[[#This Row],[Home Office
Net Fee %]]</f>
        <v/>
      </c>
      <c r="AK835" s="222" t="str">
        <f t="shared" ref="AK835:AK898" si="232">IFERROR((IF($AF835&gt;156%,($AD835+($AD835*1.56)),(($AD835+($AD835*$AF835))))*$AJ835)+$AH835,"")</f>
        <v/>
      </c>
      <c r="AL835" s="222" t="str">
        <f t="shared" ref="AL835:AL898" si="233">IFERROR((IF($AF835&gt;156%,($AE835+($AE835*1.56)),(($AE835+($AE835*$AF835))))*$AJ835)+$AI835,"")</f>
        <v/>
      </c>
      <c r="AM835" s="215" t="str">
        <f>IFERROR(IF(#REF!="Yes",$AK835,($AK835+$AD835*0.5)),"")</f>
        <v/>
      </c>
      <c r="AN835" s="215" t="str">
        <f>IFERROR(IF(#REF!="Yes",$AL835,($AL835+$AE835*0.5)),"")</f>
        <v/>
      </c>
      <c r="AO835" s="374" t="str">
        <f>IF(ISBLANK('Team Roster Proposed - FBR'!Q836),"",'Team Roster Proposed - FBR'!Q836)</f>
        <v/>
      </c>
      <c r="AP835" s="226" t="e">
        <f>IF(ISBLANK(#REF!),"",#REF!)</f>
        <v>#REF!</v>
      </c>
      <c r="AQ835" s="226" t="e">
        <f>IF(ISBLANK(#REF!),"",#REF!)</f>
        <v>#REF!</v>
      </c>
      <c r="AR835" s="226" t="e">
        <f>IF(ISBLANK(#REF!),"",#REF!)</f>
        <v>#REF!</v>
      </c>
      <c r="AS835" s="219" t="e">
        <f>IF(ISBLANK(#REF!),"",#REF!)</f>
        <v>#REF!</v>
      </c>
      <c r="AT835" s="219" t="e">
        <f>IF(ISBLANK(#REF!),"",#REF!)</f>
        <v>#REF!</v>
      </c>
      <c r="AU835" s="219" t="e">
        <f>IF(ISBLANK(#REF!),"",#REF!)</f>
        <v>#REF!</v>
      </c>
      <c r="AV835" s="219" t="e">
        <f>IF(ISBLANK(#REF!),"",#REF!)</f>
        <v>#REF!</v>
      </c>
      <c r="AW835" s="219" t="e">
        <f>IF(ISBLANK(#REF!),"",#REF!)</f>
        <v>#REF!</v>
      </c>
      <c r="AX835" s="219" t="e">
        <f>IF(ISBLANK(#REF!),"",#REF!)</f>
        <v>#REF!</v>
      </c>
      <c r="AY835" s="226" t="e">
        <f>IF(ISBLANK(#REF!),"",#REF!)</f>
        <v>#REF!</v>
      </c>
      <c r="AZ835" s="219" t="e">
        <f>IF(ISBLANK(#REF!),"",#REF!)</f>
        <v>#REF!</v>
      </c>
      <c r="BA835" s="219" t="e">
        <f>IF(ISBLANK(#REF!),"",#REF!)</f>
        <v>#REF!</v>
      </c>
      <c r="BB835" s="219" t="e">
        <f>IF(ISBLANK(#REF!),"",#REF!)</f>
        <v>#REF!</v>
      </c>
      <c r="BC835" s="219" t="e">
        <f>IF(ISBLANK(#REF!),"",#REF!)</f>
        <v>#REF!</v>
      </c>
      <c r="BD835" s="219" t="e">
        <f>IF(ISBLANK(#REF!),"",#REF!)</f>
        <v>#REF!</v>
      </c>
      <c r="BE835" s="219" t="e">
        <f>IF(ISBLANK(#REF!),"",#REF!)</f>
        <v>#REF!</v>
      </c>
      <c r="BF835" s="219" t="e">
        <f>IF(ISBLANK(#REF!),"",#REF!)</f>
        <v>#REF!</v>
      </c>
      <c r="BG835" s="219" t="e">
        <f>IF(ISBLANK(#REF!),"",#REF!)</f>
        <v>#REF!</v>
      </c>
      <c r="BH835" s="219" t="e">
        <f>IF(ISBLANK(#REF!),"",#REF!)</f>
        <v>#REF!</v>
      </c>
      <c r="BI835" s="219" t="e">
        <f>IF(ISBLANK(#REF!),"",#REF!)</f>
        <v>#REF!</v>
      </c>
      <c r="BJ835" s="219" t="e">
        <f>IF(ISBLANK(#REF!),"",#REF!)</f>
        <v>#REF!</v>
      </c>
      <c r="BK835" s="219" t="e">
        <f>IF(ISBLANK(#REF!),"",#REF!)</f>
        <v>#REF!</v>
      </c>
      <c r="BL835" s="219" t="e">
        <f>IF(ISBLANK(#REF!),"",#REF!)</f>
        <v>#REF!</v>
      </c>
      <c r="BM835" s="219" t="e">
        <f>IF(ISBLANK(#REF!),"",#REF!)</f>
        <v>#REF!</v>
      </c>
      <c r="BN835" s="219" t="e">
        <f>IF(ISBLANK(#REF!),"",#REF!)</f>
        <v>#REF!</v>
      </c>
      <c r="BO835" s="227" t="e">
        <f t="shared" ref="BO835:BO898" si="234">IF($A835="","",$BO$2)</f>
        <v>#REF!</v>
      </c>
      <c r="BP835" s="228" t="str">
        <f t="shared" si="220"/>
        <v/>
      </c>
      <c r="BQ835" s="229" t="str">
        <f t="shared" si="221"/>
        <v/>
      </c>
      <c r="BR835" s="228" t="e">
        <f t="shared" ref="BR835:BR898" si="235">IF($A835="","",$BR$2)</f>
        <v>#REF!</v>
      </c>
      <c r="BS835" s="230" t="e">
        <f t="shared" ref="BS835:BS898" si="236">IF($A835="","",$BS$2)</f>
        <v>#REF!</v>
      </c>
    </row>
    <row r="836" spans="1:71">
      <c r="A836" s="213" t="e">
        <f>IF(ISBLANK(#REF!),"",#REF!)</f>
        <v>#REF!</v>
      </c>
      <c r="B836" s="214" t="e">
        <f>IF(ISBLANK(#REF!),"",#REF!)</f>
        <v>#REF!</v>
      </c>
      <c r="C836" s="214" t="e">
        <f>IF(ISBLANK(#REF!),"",#REF!)</f>
        <v>#REF!</v>
      </c>
      <c r="D836" s="214" t="e">
        <f>IF(ISBLANK(#REF!),"",#REF!)</f>
        <v>#REF!</v>
      </c>
      <c r="E836" s="214" t="e">
        <f>IF(ISBLANK(#REF!),"",#REF!)</f>
        <v>#REF!</v>
      </c>
      <c r="F836" s="214" t="e">
        <f>IF(ISBLANK(#REF!),"",#REF!)</f>
        <v>#REF!</v>
      </c>
      <c r="G836" s="214" t="e">
        <f>IF(ISBLANK(#REF!),"",#REF!)</f>
        <v>#REF!</v>
      </c>
      <c r="H836" s="215" t="e">
        <f>IF(ISBLANK(#REF!),"",#REF!)</f>
        <v>#REF!</v>
      </c>
      <c r="I836" s="214" t="e">
        <f>IF(ISBLANK(#REF!),"",#REF!)</f>
        <v>#REF!</v>
      </c>
      <c r="J836" s="216" t="e">
        <f>IF(ISBLANK(#REF!),"",#REF!)</f>
        <v>#REF!</v>
      </c>
      <c r="K836" s="217" t="e">
        <f>IF(ISBLANK(#REF!),"",#REF!)</f>
        <v>#REF!</v>
      </c>
      <c r="L836" s="217" t="e">
        <f>IF(ISBLANK(#REF!),"",#REF!)</f>
        <v>#REF!</v>
      </c>
      <c r="M836" s="218" t="e">
        <f>IF(ISBLANK(#REF!),"",#REF!)</f>
        <v>#REF!</v>
      </c>
      <c r="N836" s="218" t="e">
        <f>IF(ISBLANK(#REF!),"",#REF!)</f>
        <v>#REF!</v>
      </c>
      <c r="O836" s="220" t="str">
        <f>IFERROR(VLOOKUP(_xlfn.CONCAT('Team Roster - Final'!$A836," : ",'Team Roster - Final'!$BM836),'Rate Calculations'!$C$4:$G$1100,5,FALSE),"")</f>
        <v/>
      </c>
      <c r="P836" s="225">
        <f>IF(ISBLANK('Rate Calculations'!$H838),"",'Rate Calculations'!$H838)</f>
        <v>1.7500000000000002E-2</v>
      </c>
      <c r="Q836" s="220" t="str">
        <f t="shared" si="222"/>
        <v/>
      </c>
      <c r="R836" s="221">
        <f>IF(ISBLANK('Rate Calculations'!$J838),"",'Rate Calculations'!$J838)</f>
        <v>3.5000000000000003E-2</v>
      </c>
      <c r="S836" s="220" t="str">
        <f t="shared" si="223"/>
        <v/>
      </c>
      <c r="T836" s="225" t="str">
        <f>IFERROR(VLOOKUP(_xlfn.CONCAT('Team Roster - Final'!$A836," : ",'Team Roster - Final'!$BM836),'Rate Calculations'!$C$4:$S$1100,10,FALSE),"")</f>
        <v/>
      </c>
      <c r="U836" s="225" t="str">
        <f>IFERROR(VLOOKUP(_xlfn.CONCAT('Team Roster - Final'!$A836," : ",'Team Roster - Final'!$BM836),'Rate Calculations'!$C$4:$S$1100,11,FALSE),"")</f>
        <v/>
      </c>
      <c r="V836" s="222" t="str">
        <f t="shared" si="224"/>
        <v/>
      </c>
      <c r="W836" s="222" t="str">
        <f t="shared" si="225"/>
        <v/>
      </c>
      <c r="X836" s="223" t="str">
        <f>IFERROR(VLOOKUP(_xlfn.CONCAT('Team Roster - Final'!$A836," : ",'Team Roster - Final'!$BM836),'Rate Calculations'!$C$4:$S$1100,14,FALSE),"")</f>
        <v/>
      </c>
      <c r="Y836" s="222" t="str">
        <f t="shared" si="226"/>
        <v/>
      </c>
      <c r="Z836" s="222" t="str">
        <f t="shared" si="227"/>
        <v/>
      </c>
      <c r="AA836" s="224" t="str">
        <f>IFERROR(IF(#REF!="Yes",$Y836, $Y836+$Q836*0.5),"")</f>
        <v/>
      </c>
      <c r="AB836" s="224" t="str">
        <f>IFERROR(IF(#REF!="Yes",$Z836, $Z836+$S836*0.5),"")</f>
        <v/>
      </c>
      <c r="AC836" s="220" t="str">
        <f>IFERROR(VLOOKUP(_xlfn.CONCAT('Team Roster - Final'!$A836," : ",'Team Roster - Final'!$BM836),'Rate Calculations'!$C$4:$U$1100,19,FALSE),"")</f>
        <v/>
      </c>
      <c r="AD836" s="220" t="str">
        <f t="shared" si="228"/>
        <v/>
      </c>
      <c r="AE836" s="220" t="str">
        <f t="shared" si="229"/>
        <v/>
      </c>
      <c r="AF836" s="225" t="str">
        <f>IFERROR(VLOOKUP(_xlfn.CONCAT('Team Roster - Final'!$A836," : ",'Team Roster - Final'!$BM836),'Rate Calculations'!$C$4:$AB$1100,22,FALSE),"")</f>
        <v/>
      </c>
      <c r="AG836" s="225" t="str">
        <f>IFERROR(VLOOKUP(_xlfn.CONCAT('Team Roster - Final'!$A836," : ",'Team Roster - Final'!$BM836),'Rate Calculations'!$C$4:$AB$1100,23,FALSE),"")</f>
        <v/>
      </c>
      <c r="AH836" s="222" t="str">
        <f t="shared" si="230"/>
        <v/>
      </c>
      <c r="AI836" s="222" t="str">
        <f t="shared" si="231"/>
        <v/>
      </c>
      <c r="AJ836" s="223" t="str">
        <f>Table1[[#This Row],[Home Office
Net Fee %]]</f>
        <v/>
      </c>
      <c r="AK836" s="222" t="str">
        <f t="shared" si="232"/>
        <v/>
      </c>
      <c r="AL836" s="222" t="str">
        <f t="shared" si="233"/>
        <v/>
      </c>
      <c r="AM836" s="215" t="str">
        <f>IFERROR(IF(#REF!="Yes",$AK836,($AK836+$AD836*0.5)),"")</f>
        <v/>
      </c>
      <c r="AN836" s="215" t="str">
        <f>IFERROR(IF(#REF!="Yes",$AL836,($AL836+$AE836*0.5)),"")</f>
        <v/>
      </c>
      <c r="AO836" s="374" t="str">
        <f>IF(ISBLANK('Team Roster Proposed - FBR'!Q837),"",'Team Roster Proposed - FBR'!Q837)</f>
        <v/>
      </c>
      <c r="AP836" s="226" t="e">
        <f>IF(ISBLANK(#REF!),"",#REF!)</f>
        <v>#REF!</v>
      </c>
      <c r="AQ836" s="226" t="e">
        <f>IF(ISBLANK(#REF!),"",#REF!)</f>
        <v>#REF!</v>
      </c>
      <c r="AR836" s="226" t="e">
        <f>IF(ISBLANK(#REF!),"",#REF!)</f>
        <v>#REF!</v>
      </c>
      <c r="AS836" s="219" t="e">
        <f>IF(ISBLANK(#REF!),"",#REF!)</f>
        <v>#REF!</v>
      </c>
      <c r="AT836" s="219" t="e">
        <f>IF(ISBLANK(#REF!),"",#REF!)</f>
        <v>#REF!</v>
      </c>
      <c r="AU836" s="219" t="e">
        <f>IF(ISBLANK(#REF!),"",#REF!)</f>
        <v>#REF!</v>
      </c>
      <c r="AV836" s="219" t="e">
        <f>IF(ISBLANK(#REF!),"",#REF!)</f>
        <v>#REF!</v>
      </c>
      <c r="AW836" s="219" t="e">
        <f>IF(ISBLANK(#REF!),"",#REF!)</f>
        <v>#REF!</v>
      </c>
      <c r="AX836" s="219" t="e">
        <f>IF(ISBLANK(#REF!),"",#REF!)</f>
        <v>#REF!</v>
      </c>
      <c r="AY836" s="226" t="e">
        <f>IF(ISBLANK(#REF!),"",#REF!)</f>
        <v>#REF!</v>
      </c>
      <c r="AZ836" s="219" t="e">
        <f>IF(ISBLANK(#REF!),"",#REF!)</f>
        <v>#REF!</v>
      </c>
      <c r="BA836" s="219" t="e">
        <f>IF(ISBLANK(#REF!),"",#REF!)</f>
        <v>#REF!</v>
      </c>
      <c r="BB836" s="219" t="e">
        <f>IF(ISBLANK(#REF!),"",#REF!)</f>
        <v>#REF!</v>
      </c>
      <c r="BC836" s="219" t="e">
        <f>IF(ISBLANK(#REF!),"",#REF!)</f>
        <v>#REF!</v>
      </c>
      <c r="BD836" s="219" t="e">
        <f>IF(ISBLANK(#REF!),"",#REF!)</f>
        <v>#REF!</v>
      </c>
      <c r="BE836" s="219" t="e">
        <f>IF(ISBLANK(#REF!),"",#REF!)</f>
        <v>#REF!</v>
      </c>
      <c r="BF836" s="219" t="e">
        <f>IF(ISBLANK(#REF!),"",#REF!)</f>
        <v>#REF!</v>
      </c>
      <c r="BG836" s="219" t="e">
        <f>IF(ISBLANK(#REF!),"",#REF!)</f>
        <v>#REF!</v>
      </c>
      <c r="BH836" s="219" t="e">
        <f>IF(ISBLANK(#REF!),"",#REF!)</f>
        <v>#REF!</v>
      </c>
      <c r="BI836" s="219" t="e">
        <f>IF(ISBLANK(#REF!),"",#REF!)</f>
        <v>#REF!</v>
      </c>
      <c r="BJ836" s="219" t="e">
        <f>IF(ISBLANK(#REF!),"",#REF!)</f>
        <v>#REF!</v>
      </c>
      <c r="BK836" s="219" t="e">
        <f>IF(ISBLANK(#REF!),"",#REF!)</f>
        <v>#REF!</v>
      </c>
      <c r="BL836" s="219" t="e">
        <f>IF(ISBLANK(#REF!),"",#REF!)</f>
        <v>#REF!</v>
      </c>
      <c r="BM836" s="219" t="e">
        <f>IF(ISBLANK(#REF!),"",#REF!)</f>
        <v>#REF!</v>
      </c>
      <c r="BN836" s="219" t="e">
        <f>IF(ISBLANK(#REF!),"",#REF!)</f>
        <v>#REF!</v>
      </c>
      <c r="BO836" s="227" t="e">
        <f t="shared" si="234"/>
        <v>#REF!</v>
      </c>
      <c r="BP836" s="228" t="str">
        <f t="shared" ref="BP836:BP899" si="237">IF(ISBLANK($BP$2),"",$BP$2)</f>
        <v/>
      </c>
      <c r="BQ836" s="229" t="str">
        <f t="shared" si="221"/>
        <v/>
      </c>
      <c r="BR836" s="228" t="e">
        <f t="shared" si="235"/>
        <v>#REF!</v>
      </c>
      <c r="BS836" s="230" t="e">
        <f t="shared" si="236"/>
        <v>#REF!</v>
      </c>
    </row>
    <row r="837" spans="1:71">
      <c r="A837" s="213" t="e">
        <f>IF(ISBLANK(#REF!),"",#REF!)</f>
        <v>#REF!</v>
      </c>
      <c r="B837" s="214" t="e">
        <f>IF(ISBLANK(#REF!),"",#REF!)</f>
        <v>#REF!</v>
      </c>
      <c r="C837" s="214" t="e">
        <f>IF(ISBLANK(#REF!),"",#REF!)</f>
        <v>#REF!</v>
      </c>
      <c r="D837" s="214" t="e">
        <f>IF(ISBLANK(#REF!),"",#REF!)</f>
        <v>#REF!</v>
      </c>
      <c r="E837" s="214" t="e">
        <f>IF(ISBLANK(#REF!),"",#REF!)</f>
        <v>#REF!</v>
      </c>
      <c r="F837" s="214" t="e">
        <f>IF(ISBLANK(#REF!),"",#REF!)</f>
        <v>#REF!</v>
      </c>
      <c r="G837" s="214" t="e">
        <f>IF(ISBLANK(#REF!),"",#REF!)</f>
        <v>#REF!</v>
      </c>
      <c r="H837" s="215" t="e">
        <f>IF(ISBLANK(#REF!),"",#REF!)</f>
        <v>#REF!</v>
      </c>
      <c r="I837" s="214" t="e">
        <f>IF(ISBLANK(#REF!),"",#REF!)</f>
        <v>#REF!</v>
      </c>
      <c r="J837" s="216" t="e">
        <f>IF(ISBLANK(#REF!),"",#REF!)</f>
        <v>#REF!</v>
      </c>
      <c r="K837" s="217" t="e">
        <f>IF(ISBLANK(#REF!),"",#REF!)</f>
        <v>#REF!</v>
      </c>
      <c r="L837" s="217" t="e">
        <f>IF(ISBLANK(#REF!),"",#REF!)</f>
        <v>#REF!</v>
      </c>
      <c r="M837" s="218" t="e">
        <f>IF(ISBLANK(#REF!),"",#REF!)</f>
        <v>#REF!</v>
      </c>
      <c r="N837" s="218" t="e">
        <f>IF(ISBLANK(#REF!),"",#REF!)</f>
        <v>#REF!</v>
      </c>
      <c r="O837" s="220" t="str">
        <f>IFERROR(VLOOKUP(_xlfn.CONCAT('Team Roster - Final'!$A837," : ",'Team Roster - Final'!$BM837),'Rate Calculations'!$C$4:$G$1100,5,FALSE),"")</f>
        <v/>
      </c>
      <c r="P837" s="225">
        <f>IF(ISBLANK('Rate Calculations'!$H839),"",'Rate Calculations'!$H839)</f>
        <v>1.7500000000000002E-2</v>
      </c>
      <c r="Q837" s="220" t="str">
        <f t="shared" si="222"/>
        <v/>
      </c>
      <c r="R837" s="221">
        <f>IF(ISBLANK('Rate Calculations'!$J839),"",'Rate Calculations'!$J839)</f>
        <v>3.5000000000000003E-2</v>
      </c>
      <c r="S837" s="220" t="str">
        <f t="shared" si="223"/>
        <v/>
      </c>
      <c r="T837" s="225" t="str">
        <f>IFERROR(VLOOKUP(_xlfn.CONCAT('Team Roster - Final'!$A837," : ",'Team Roster - Final'!$BM837),'Rate Calculations'!$C$4:$S$1100,10,FALSE),"")</f>
        <v/>
      </c>
      <c r="U837" s="225" t="str">
        <f>IFERROR(VLOOKUP(_xlfn.CONCAT('Team Roster - Final'!$A837," : ",'Team Roster - Final'!$BM837),'Rate Calculations'!$C$4:$S$1100,11,FALSE),"")</f>
        <v/>
      </c>
      <c r="V837" s="222" t="str">
        <f t="shared" si="224"/>
        <v/>
      </c>
      <c r="W837" s="222" t="str">
        <f t="shared" si="225"/>
        <v/>
      </c>
      <c r="X837" s="223" t="str">
        <f>IFERROR(VLOOKUP(_xlfn.CONCAT('Team Roster - Final'!$A837," : ",'Team Roster - Final'!$BM837),'Rate Calculations'!$C$4:$S$1100,14,FALSE),"")</f>
        <v/>
      </c>
      <c r="Y837" s="222" t="str">
        <f t="shared" si="226"/>
        <v/>
      </c>
      <c r="Z837" s="222" t="str">
        <f t="shared" si="227"/>
        <v/>
      </c>
      <c r="AA837" s="224" t="str">
        <f>IFERROR(IF(#REF!="Yes",$Y837, $Y837+$Q837*0.5),"")</f>
        <v/>
      </c>
      <c r="AB837" s="224" t="str">
        <f>IFERROR(IF(#REF!="Yes",$Z837, $Z837+$S837*0.5),"")</f>
        <v/>
      </c>
      <c r="AC837" s="220" t="str">
        <f>IFERROR(VLOOKUP(_xlfn.CONCAT('Team Roster - Final'!$A837," : ",'Team Roster - Final'!$BM837),'Rate Calculations'!$C$4:$U$1100,19,FALSE),"")</f>
        <v/>
      </c>
      <c r="AD837" s="220" t="str">
        <f t="shared" si="228"/>
        <v/>
      </c>
      <c r="AE837" s="220" t="str">
        <f t="shared" si="229"/>
        <v/>
      </c>
      <c r="AF837" s="225" t="str">
        <f>IFERROR(VLOOKUP(_xlfn.CONCAT('Team Roster - Final'!$A837," : ",'Team Roster - Final'!$BM837),'Rate Calculations'!$C$4:$AB$1100,22,FALSE),"")</f>
        <v/>
      </c>
      <c r="AG837" s="225" t="str">
        <f>IFERROR(VLOOKUP(_xlfn.CONCAT('Team Roster - Final'!$A837," : ",'Team Roster - Final'!$BM837),'Rate Calculations'!$C$4:$AB$1100,23,FALSE),"")</f>
        <v/>
      </c>
      <c r="AH837" s="222" t="str">
        <f t="shared" si="230"/>
        <v/>
      </c>
      <c r="AI837" s="222" t="str">
        <f t="shared" si="231"/>
        <v/>
      </c>
      <c r="AJ837" s="223" t="str">
        <f>Table1[[#This Row],[Home Office
Net Fee %]]</f>
        <v/>
      </c>
      <c r="AK837" s="222" t="str">
        <f t="shared" si="232"/>
        <v/>
      </c>
      <c r="AL837" s="222" t="str">
        <f t="shared" si="233"/>
        <v/>
      </c>
      <c r="AM837" s="215" t="str">
        <f>IFERROR(IF(#REF!="Yes",$AK837,($AK837+$AD837*0.5)),"")</f>
        <v/>
      </c>
      <c r="AN837" s="215" t="str">
        <f>IFERROR(IF(#REF!="Yes",$AL837,($AL837+$AE837*0.5)),"")</f>
        <v/>
      </c>
      <c r="AO837" s="374" t="str">
        <f>IF(ISBLANK('Team Roster Proposed - FBR'!Q838),"",'Team Roster Proposed - FBR'!Q838)</f>
        <v/>
      </c>
      <c r="AP837" s="226" t="e">
        <f>IF(ISBLANK(#REF!),"",#REF!)</f>
        <v>#REF!</v>
      </c>
      <c r="AQ837" s="226" t="e">
        <f>IF(ISBLANK(#REF!),"",#REF!)</f>
        <v>#REF!</v>
      </c>
      <c r="AR837" s="226" t="e">
        <f>IF(ISBLANK(#REF!),"",#REF!)</f>
        <v>#REF!</v>
      </c>
      <c r="AS837" s="219" t="e">
        <f>IF(ISBLANK(#REF!),"",#REF!)</f>
        <v>#REF!</v>
      </c>
      <c r="AT837" s="219" t="e">
        <f>IF(ISBLANK(#REF!),"",#REF!)</f>
        <v>#REF!</v>
      </c>
      <c r="AU837" s="219" t="e">
        <f>IF(ISBLANK(#REF!),"",#REF!)</f>
        <v>#REF!</v>
      </c>
      <c r="AV837" s="219" t="e">
        <f>IF(ISBLANK(#REF!),"",#REF!)</f>
        <v>#REF!</v>
      </c>
      <c r="AW837" s="219" t="e">
        <f>IF(ISBLANK(#REF!),"",#REF!)</f>
        <v>#REF!</v>
      </c>
      <c r="AX837" s="219" t="e">
        <f>IF(ISBLANK(#REF!),"",#REF!)</f>
        <v>#REF!</v>
      </c>
      <c r="AY837" s="226" t="e">
        <f>IF(ISBLANK(#REF!),"",#REF!)</f>
        <v>#REF!</v>
      </c>
      <c r="AZ837" s="219" t="e">
        <f>IF(ISBLANK(#REF!),"",#REF!)</f>
        <v>#REF!</v>
      </c>
      <c r="BA837" s="219" t="e">
        <f>IF(ISBLANK(#REF!),"",#REF!)</f>
        <v>#REF!</v>
      </c>
      <c r="BB837" s="219" t="e">
        <f>IF(ISBLANK(#REF!),"",#REF!)</f>
        <v>#REF!</v>
      </c>
      <c r="BC837" s="219" t="e">
        <f>IF(ISBLANK(#REF!),"",#REF!)</f>
        <v>#REF!</v>
      </c>
      <c r="BD837" s="219" t="e">
        <f>IF(ISBLANK(#REF!),"",#REF!)</f>
        <v>#REF!</v>
      </c>
      <c r="BE837" s="219" t="e">
        <f>IF(ISBLANK(#REF!),"",#REF!)</f>
        <v>#REF!</v>
      </c>
      <c r="BF837" s="219" t="e">
        <f>IF(ISBLANK(#REF!),"",#REF!)</f>
        <v>#REF!</v>
      </c>
      <c r="BG837" s="219" t="e">
        <f>IF(ISBLANK(#REF!),"",#REF!)</f>
        <v>#REF!</v>
      </c>
      <c r="BH837" s="219" t="e">
        <f>IF(ISBLANK(#REF!),"",#REF!)</f>
        <v>#REF!</v>
      </c>
      <c r="BI837" s="219" t="e">
        <f>IF(ISBLANK(#REF!),"",#REF!)</f>
        <v>#REF!</v>
      </c>
      <c r="BJ837" s="219" t="e">
        <f>IF(ISBLANK(#REF!),"",#REF!)</f>
        <v>#REF!</v>
      </c>
      <c r="BK837" s="219" t="e">
        <f>IF(ISBLANK(#REF!),"",#REF!)</f>
        <v>#REF!</v>
      </c>
      <c r="BL837" s="219" t="e">
        <f>IF(ISBLANK(#REF!),"",#REF!)</f>
        <v>#REF!</v>
      </c>
      <c r="BM837" s="219" t="e">
        <f>IF(ISBLANK(#REF!),"",#REF!)</f>
        <v>#REF!</v>
      </c>
      <c r="BN837" s="219" t="e">
        <f>IF(ISBLANK(#REF!),"",#REF!)</f>
        <v>#REF!</v>
      </c>
      <c r="BO837" s="227" t="e">
        <f t="shared" si="234"/>
        <v>#REF!</v>
      </c>
      <c r="BP837" s="228" t="str">
        <f t="shared" si="237"/>
        <v/>
      </c>
      <c r="BQ837" s="229" t="str">
        <f t="shared" si="221"/>
        <v/>
      </c>
      <c r="BR837" s="228" t="e">
        <f t="shared" si="235"/>
        <v>#REF!</v>
      </c>
      <c r="BS837" s="230" t="e">
        <f t="shared" si="236"/>
        <v>#REF!</v>
      </c>
    </row>
    <row r="838" spans="1:71">
      <c r="A838" s="213" t="e">
        <f>IF(ISBLANK(#REF!),"",#REF!)</f>
        <v>#REF!</v>
      </c>
      <c r="B838" s="214" t="e">
        <f>IF(ISBLANK(#REF!),"",#REF!)</f>
        <v>#REF!</v>
      </c>
      <c r="C838" s="214" t="e">
        <f>IF(ISBLANK(#REF!),"",#REF!)</f>
        <v>#REF!</v>
      </c>
      <c r="D838" s="214" t="e">
        <f>IF(ISBLANK(#REF!),"",#REF!)</f>
        <v>#REF!</v>
      </c>
      <c r="E838" s="214" t="e">
        <f>IF(ISBLANK(#REF!),"",#REF!)</f>
        <v>#REF!</v>
      </c>
      <c r="F838" s="214" t="e">
        <f>IF(ISBLANK(#REF!),"",#REF!)</f>
        <v>#REF!</v>
      </c>
      <c r="G838" s="214" t="e">
        <f>IF(ISBLANK(#REF!),"",#REF!)</f>
        <v>#REF!</v>
      </c>
      <c r="H838" s="215" t="e">
        <f>IF(ISBLANK(#REF!),"",#REF!)</f>
        <v>#REF!</v>
      </c>
      <c r="I838" s="214" t="e">
        <f>IF(ISBLANK(#REF!),"",#REF!)</f>
        <v>#REF!</v>
      </c>
      <c r="J838" s="216" t="e">
        <f>IF(ISBLANK(#REF!),"",#REF!)</f>
        <v>#REF!</v>
      </c>
      <c r="K838" s="217" t="e">
        <f>IF(ISBLANK(#REF!),"",#REF!)</f>
        <v>#REF!</v>
      </c>
      <c r="L838" s="217" t="e">
        <f>IF(ISBLANK(#REF!),"",#REF!)</f>
        <v>#REF!</v>
      </c>
      <c r="M838" s="218" t="e">
        <f>IF(ISBLANK(#REF!),"",#REF!)</f>
        <v>#REF!</v>
      </c>
      <c r="N838" s="218" t="e">
        <f>IF(ISBLANK(#REF!),"",#REF!)</f>
        <v>#REF!</v>
      </c>
      <c r="O838" s="220" t="str">
        <f>IFERROR(VLOOKUP(_xlfn.CONCAT('Team Roster - Final'!$A838," : ",'Team Roster - Final'!$BM838),'Rate Calculations'!$C$4:$G$1100,5,FALSE),"")</f>
        <v/>
      </c>
      <c r="P838" s="225">
        <f>IF(ISBLANK('Rate Calculations'!$H840),"",'Rate Calculations'!$H840)</f>
        <v>1.7500000000000002E-2</v>
      </c>
      <c r="Q838" s="220" t="str">
        <f t="shared" si="222"/>
        <v/>
      </c>
      <c r="R838" s="221">
        <f>IF(ISBLANK('Rate Calculations'!$J840),"",'Rate Calculations'!$J840)</f>
        <v>3.5000000000000003E-2</v>
      </c>
      <c r="S838" s="220" t="str">
        <f t="shared" si="223"/>
        <v/>
      </c>
      <c r="T838" s="225" t="str">
        <f>IFERROR(VLOOKUP(_xlfn.CONCAT('Team Roster - Final'!$A838," : ",'Team Roster - Final'!$BM838),'Rate Calculations'!$C$4:$S$1100,10,FALSE),"")</f>
        <v/>
      </c>
      <c r="U838" s="225" t="str">
        <f>IFERROR(VLOOKUP(_xlfn.CONCAT('Team Roster - Final'!$A838," : ",'Team Roster - Final'!$BM838),'Rate Calculations'!$C$4:$S$1100,11,FALSE),"")</f>
        <v/>
      </c>
      <c r="V838" s="222" t="str">
        <f t="shared" si="224"/>
        <v/>
      </c>
      <c r="W838" s="222" t="str">
        <f t="shared" si="225"/>
        <v/>
      </c>
      <c r="X838" s="223" t="str">
        <f>IFERROR(VLOOKUP(_xlfn.CONCAT('Team Roster - Final'!$A838," : ",'Team Roster - Final'!$BM838),'Rate Calculations'!$C$4:$S$1100,14,FALSE),"")</f>
        <v/>
      </c>
      <c r="Y838" s="222" t="str">
        <f t="shared" si="226"/>
        <v/>
      </c>
      <c r="Z838" s="222" t="str">
        <f t="shared" si="227"/>
        <v/>
      </c>
      <c r="AA838" s="224" t="str">
        <f>IFERROR(IF(#REF!="Yes",$Y838, $Y838+$Q838*0.5),"")</f>
        <v/>
      </c>
      <c r="AB838" s="224" t="str">
        <f>IFERROR(IF(#REF!="Yes",$Z838, $Z838+$S838*0.5),"")</f>
        <v/>
      </c>
      <c r="AC838" s="220" t="str">
        <f>IFERROR(VLOOKUP(_xlfn.CONCAT('Team Roster - Final'!$A838," : ",'Team Roster - Final'!$BM838),'Rate Calculations'!$C$4:$U$1100,19,FALSE),"")</f>
        <v/>
      </c>
      <c r="AD838" s="220" t="str">
        <f t="shared" si="228"/>
        <v/>
      </c>
      <c r="AE838" s="220" t="str">
        <f t="shared" si="229"/>
        <v/>
      </c>
      <c r="AF838" s="225" t="str">
        <f>IFERROR(VLOOKUP(_xlfn.CONCAT('Team Roster - Final'!$A838," : ",'Team Roster - Final'!$BM838),'Rate Calculations'!$C$4:$AB$1100,22,FALSE),"")</f>
        <v/>
      </c>
      <c r="AG838" s="225" t="str">
        <f>IFERROR(VLOOKUP(_xlfn.CONCAT('Team Roster - Final'!$A838," : ",'Team Roster - Final'!$BM838),'Rate Calculations'!$C$4:$AB$1100,23,FALSE),"")</f>
        <v/>
      </c>
      <c r="AH838" s="222" t="str">
        <f t="shared" si="230"/>
        <v/>
      </c>
      <c r="AI838" s="222" t="str">
        <f t="shared" si="231"/>
        <v/>
      </c>
      <c r="AJ838" s="223" t="str">
        <f>Table1[[#This Row],[Home Office
Net Fee %]]</f>
        <v/>
      </c>
      <c r="AK838" s="222" t="str">
        <f t="shared" si="232"/>
        <v/>
      </c>
      <c r="AL838" s="222" t="str">
        <f t="shared" si="233"/>
        <v/>
      </c>
      <c r="AM838" s="215" t="str">
        <f>IFERROR(IF(#REF!="Yes",$AK838,($AK838+$AD838*0.5)),"")</f>
        <v/>
      </c>
      <c r="AN838" s="215" t="str">
        <f>IFERROR(IF(#REF!="Yes",$AL838,($AL838+$AE838*0.5)),"")</f>
        <v/>
      </c>
      <c r="AO838" s="374" t="str">
        <f>IF(ISBLANK('Team Roster Proposed - FBR'!Q839),"",'Team Roster Proposed - FBR'!Q839)</f>
        <v/>
      </c>
      <c r="AP838" s="226" t="e">
        <f>IF(ISBLANK(#REF!),"",#REF!)</f>
        <v>#REF!</v>
      </c>
      <c r="AQ838" s="226" t="e">
        <f>IF(ISBLANK(#REF!),"",#REF!)</f>
        <v>#REF!</v>
      </c>
      <c r="AR838" s="226" t="e">
        <f>IF(ISBLANK(#REF!),"",#REF!)</f>
        <v>#REF!</v>
      </c>
      <c r="AS838" s="219" t="e">
        <f>IF(ISBLANK(#REF!),"",#REF!)</f>
        <v>#REF!</v>
      </c>
      <c r="AT838" s="219" t="e">
        <f>IF(ISBLANK(#REF!),"",#REF!)</f>
        <v>#REF!</v>
      </c>
      <c r="AU838" s="219" t="e">
        <f>IF(ISBLANK(#REF!),"",#REF!)</f>
        <v>#REF!</v>
      </c>
      <c r="AV838" s="219" t="e">
        <f>IF(ISBLANK(#REF!),"",#REF!)</f>
        <v>#REF!</v>
      </c>
      <c r="AW838" s="219" t="e">
        <f>IF(ISBLANK(#REF!),"",#REF!)</f>
        <v>#REF!</v>
      </c>
      <c r="AX838" s="219" t="e">
        <f>IF(ISBLANK(#REF!),"",#REF!)</f>
        <v>#REF!</v>
      </c>
      <c r="AY838" s="226" t="e">
        <f>IF(ISBLANK(#REF!),"",#REF!)</f>
        <v>#REF!</v>
      </c>
      <c r="AZ838" s="219" t="e">
        <f>IF(ISBLANK(#REF!),"",#REF!)</f>
        <v>#REF!</v>
      </c>
      <c r="BA838" s="219" t="e">
        <f>IF(ISBLANK(#REF!),"",#REF!)</f>
        <v>#REF!</v>
      </c>
      <c r="BB838" s="219" t="e">
        <f>IF(ISBLANK(#REF!),"",#REF!)</f>
        <v>#REF!</v>
      </c>
      <c r="BC838" s="219" t="e">
        <f>IF(ISBLANK(#REF!),"",#REF!)</f>
        <v>#REF!</v>
      </c>
      <c r="BD838" s="219" t="e">
        <f>IF(ISBLANK(#REF!),"",#REF!)</f>
        <v>#REF!</v>
      </c>
      <c r="BE838" s="219" t="e">
        <f>IF(ISBLANK(#REF!),"",#REF!)</f>
        <v>#REF!</v>
      </c>
      <c r="BF838" s="219" t="e">
        <f>IF(ISBLANK(#REF!),"",#REF!)</f>
        <v>#REF!</v>
      </c>
      <c r="BG838" s="219" t="e">
        <f>IF(ISBLANK(#REF!),"",#REF!)</f>
        <v>#REF!</v>
      </c>
      <c r="BH838" s="219" t="e">
        <f>IF(ISBLANK(#REF!),"",#REF!)</f>
        <v>#REF!</v>
      </c>
      <c r="BI838" s="219" t="e">
        <f>IF(ISBLANK(#REF!),"",#REF!)</f>
        <v>#REF!</v>
      </c>
      <c r="BJ838" s="219" t="e">
        <f>IF(ISBLANK(#REF!),"",#REF!)</f>
        <v>#REF!</v>
      </c>
      <c r="BK838" s="219" t="e">
        <f>IF(ISBLANK(#REF!),"",#REF!)</f>
        <v>#REF!</v>
      </c>
      <c r="BL838" s="219" t="e">
        <f>IF(ISBLANK(#REF!),"",#REF!)</f>
        <v>#REF!</v>
      </c>
      <c r="BM838" s="219" t="e">
        <f>IF(ISBLANK(#REF!),"",#REF!)</f>
        <v>#REF!</v>
      </c>
      <c r="BN838" s="219" t="e">
        <f>IF(ISBLANK(#REF!),"",#REF!)</f>
        <v>#REF!</v>
      </c>
      <c r="BO838" s="227" t="e">
        <f t="shared" si="234"/>
        <v>#REF!</v>
      </c>
      <c r="BP838" s="228" t="str">
        <f t="shared" si="237"/>
        <v/>
      </c>
      <c r="BQ838" s="229" t="str">
        <f t="shared" si="221"/>
        <v/>
      </c>
      <c r="BR838" s="228" t="e">
        <f t="shared" si="235"/>
        <v>#REF!</v>
      </c>
      <c r="BS838" s="230" t="e">
        <f t="shared" si="236"/>
        <v>#REF!</v>
      </c>
    </row>
    <row r="839" spans="1:71">
      <c r="A839" s="213" t="e">
        <f>IF(ISBLANK(#REF!),"",#REF!)</f>
        <v>#REF!</v>
      </c>
      <c r="B839" s="214" t="e">
        <f>IF(ISBLANK(#REF!),"",#REF!)</f>
        <v>#REF!</v>
      </c>
      <c r="C839" s="214" t="e">
        <f>IF(ISBLANK(#REF!),"",#REF!)</f>
        <v>#REF!</v>
      </c>
      <c r="D839" s="214" t="e">
        <f>IF(ISBLANK(#REF!),"",#REF!)</f>
        <v>#REF!</v>
      </c>
      <c r="E839" s="214" t="e">
        <f>IF(ISBLANK(#REF!),"",#REF!)</f>
        <v>#REF!</v>
      </c>
      <c r="F839" s="214" t="e">
        <f>IF(ISBLANK(#REF!),"",#REF!)</f>
        <v>#REF!</v>
      </c>
      <c r="G839" s="214" t="e">
        <f>IF(ISBLANK(#REF!),"",#REF!)</f>
        <v>#REF!</v>
      </c>
      <c r="H839" s="215" t="e">
        <f>IF(ISBLANK(#REF!),"",#REF!)</f>
        <v>#REF!</v>
      </c>
      <c r="I839" s="214" t="e">
        <f>IF(ISBLANK(#REF!),"",#REF!)</f>
        <v>#REF!</v>
      </c>
      <c r="J839" s="216" t="e">
        <f>IF(ISBLANK(#REF!),"",#REF!)</f>
        <v>#REF!</v>
      </c>
      <c r="K839" s="217" t="e">
        <f>IF(ISBLANK(#REF!),"",#REF!)</f>
        <v>#REF!</v>
      </c>
      <c r="L839" s="217" t="e">
        <f>IF(ISBLANK(#REF!),"",#REF!)</f>
        <v>#REF!</v>
      </c>
      <c r="M839" s="218" t="e">
        <f>IF(ISBLANK(#REF!),"",#REF!)</f>
        <v>#REF!</v>
      </c>
      <c r="N839" s="218" t="e">
        <f>IF(ISBLANK(#REF!),"",#REF!)</f>
        <v>#REF!</v>
      </c>
      <c r="O839" s="220" t="str">
        <f>IFERROR(VLOOKUP(_xlfn.CONCAT('Team Roster - Final'!$A839," : ",'Team Roster - Final'!$BM839),'Rate Calculations'!$C$4:$G$1100,5,FALSE),"")</f>
        <v/>
      </c>
      <c r="P839" s="225">
        <f>IF(ISBLANK('Rate Calculations'!$H841),"",'Rate Calculations'!$H841)</f>
        <v>1.7500000000000002E-2</v>
      </c>
      <c r="Q839" s="220" t="str">
        <f t="shared" si="222"/>
        <v/>
      </c>
      <c r="R839" s="221">
        <f>IF(ISBLANK('Rate Calculations'!$J841),"",'Rate Calculations'!$J841)</f>
        <v>3.5000000000000003E-2</v>
      </c>
      <c r="S839" s="220" t="str">
        <f t="shared" si="223"/>
        <v/>
      </c>
      <c r="T839" s="225" t="str">
        <f>IFERROR(VLOOKUP(_xlfn.CONCAT('Team Roster - Final'!$A839," : ",'Team Roster - Final'!$BM839),'Rate Calculations'!$C$4:$S$1100,10,FALSE),"")</f>
        <v/>
      </c>
      <c r="U839" s="225" t="str">
        <f>IFERROR(VLOOKUP(_xlfn.CONCAT('Team Roster - Final'!$A839," : ",'Team Roster - Final'!$BM839),'Rate Calculations'!$C$4:$S$1100,11,FALSE),"")</f>
        <v/>
      </c>
      <c r="V839" s="222" t="str">
        <f t="shared" si="224"/>
        <v/>
      </c>
      <c r="W839" s="222" t="str">
        <f t="shared" si="225"/>
        <v/>
      </c>
      <c r="X839" s="223" t="str">
        <f>IFERROR(VLOOKUP(_xlfn.CONCAT('Team Roster - Final'!$A839," : ",'Team Roster - Final'!$BM839),'Rate Calculations'!$C$4:$S$1100,14,FALSE),"")</f>
        <v/>
      </c>
      <c r="Y839" s="222" t="str">
        <f t="shared" si="226"/>
        <v/>
      </c>
      <c r="Z839" s="222" t="str">
        <f t="shared" si="227"/>
        <v/>
      </c>
      <c r="AA839" s="224" t="str">
        <f>IFERROR(IF(#REF!="Yes",$Y839, $Y839+$Q839*0.5),"")</f>
        <v/>
      </c>
      <c r="AB839" s="224" t="str">
        <f>IFERROR(IF(#REF!="Yes",$Z839, $Z839+$S839*0.5),"")</f>
        <v/>
      </c>
      <c r="AC839" s="220" t="str">
        <f>IFERROR(VLOOKUP(_xlfn.CONCAT('Team Roster - Final'!$A839," : ",'Team Roster - Final'!$BM839),'Rate Calculations'!$C$4:$U$1100,19,FALSE),"")</f>
        <v/>
      </c>
      <c r="AD839" s="220" t="str">
        <f t="shared" si="228"/>
        <v/>
      </c>
      <c r="AE839" s="220" t="str">
        <f t="shared" si="229"/>
        <v/>
      </c>
      <c r="AF839" s="225" t="str">
        <f>IFERROR(VLOOKUP(_xlfn.CONCAT('Team Roster - Final'!$A839," : ",'Team Roster - Final'!$BM839),'Rate Calculations'!$C$4:$AB$1100,22,FALSE),"")</f>
        <v/>
      </c>
      <c r="AG839" s="225" t="str">
        <f>IFERROR(VLOOKUP(_xlfn.CONCAT('Team Roster - Final'!$A839," : ",'Team Roster - Final'!$BM839),'Rate Calculations'!$C$4:$AB$1100,23,FALSE),"")</f>
        <v/>
      </c>
      <c r="AH839" s="222" t="str">
        <f t="shared" si="230"/>
        <v/>
      </c>
      <c r="AI839" s="222" t="str">
        <f t="shared" si="231"/>
        <v/>
      </c>
      <c r="AJ839" s="223" t="str">
        <f>Table1[[#This Row],[Home Office
Net Fee %]]</f>
        <v/>
      </c>
      <c r="AK839" s="222" t="str">
        <f t="shared" si="232"/>
        <v/>
      </c>
      <c r="AL839" s="222" t="str">
        <f t="shared" si="233"/>
        <v/>
      </c>
      <c r="AM839" s="215" t="str">
        <f>IFERROR(IF(#REF!="Yes",$AK839,($AK839+$AD839*0.5)),"")</f>
        <v/>
      </c>
      <c r="AN839" s="215" t="str">
        <f>IFERROR(IF(#REF!="Yes",$AL839,($AL839+$AE839*0.5)),"")</f>
        <v/>
      </c>
      <c r="AO839" s="374" t="str">
        <f>IF(ISBLANK('Team Roster Proposed - FBR'!Q840),"",'Team Roster Proposed - FBR'!Q840)</f>
        <v/>
      </c>
      <c r="AP839" s="226" t="e">
        <f>IF(ISBLANK(#REF!),"",#REF!)</f>
        <v>#REF!</v>
      </c>
      <c r="AQ839" s="226" t="e">
        <f>IF(ISBLANK(#REF!),"",#REF!)</f>
        <v>#REF!</v>
      </c>
      <c r="AR839" s="226" t="e">
        <f>IF(ISBLANK(#REF!),"",#REF!)</f>
        <v>#REF!</v>
      </c>
      <c r="AS839" s="219" t="e">
        <f>IF(ISBLANK(#REF!),"",#REF!)</f>
        <v>#REF!</v>
      </c>
      <c r="AT839" s="219" t="e">
        <f>IF(ISBLANK(#REF!),"",#REF!)</f>
        <v>#REF!</v>
      </c>
      <c r="AU839" s="219" t="e">
        <f>IF(ISBLANK(#REF!),"",#REF!)</f>
        <v>#REF!</v>
      </c>
      <c r="AV839" s="219" t="e">
        <f>IF(ISBLANK(#REF!),"",#REF!)</f>
        <v>#REF!</v>
      </c>
      <c r="AW839" s="219" t="e">
        <f>IF(ISBLANK(#REF!),"",#REF!)</f>
        <v>#REF!</v>
      </c>
      <c r="AX839" s="219" t="e">
        <f>IF(ISBLANK(#REF!),"",#REF!)</f>
        <v>#REF!</v>
      </c>
      <c r="AY839" s="226" t="e">
        <f>IF(ISBLANK(#REF!),"",#REF!)</f>
        <v>#REF!</v>
      </c>
      <c r="AZ839" s="219" t="e">
        <f>IF(ISBLANK(#REF!),"",#REF!)</f>
        <v>#REF!</v>
      </c>
      <c r="BA839" s="219" t="e">
        <f>IF(ISBLANK(#REF!),"",#REF!)</f>
        <v>#REF!</v>
      </c>
      <c r="BB839" s="219" t="e">
        <f>IF(ISBLANK(#REF!),"",#REF!)</f>
        <v>#REF!</v>
      </c>
      <c r="BC839" s="219" t="e">
        <f>IF(ISBLANK(#REF!),"",#REF!)</f>
        <v>#REF!</v>
      </c>
      <c r="BD839" s="219" t="e">
        <f>IF(ISBLANK(#REF!),"",#REF!)</f>
        <v>#REF!</v>
      </c>
      <c r="BE839" s="219" t="e">
        <f>IF(ISBLANK(#REF!),"",#REF!)</f>
        <v>#REF!</v>
      </c>
      <c r="BF839" s="219" t="e">
        <f>IF(ISBLANK(#REF!),"",#REF!)</f>
        <v>#REF!</v>
      </c>
      <c r="BG839" s="219" t="e">
        <f>IF(ISBLANK(#REF!),"",#REF!)</f>
        <v>#REF!</v>
      </c>
      <c r="BH839" s="219" t="e">
        <f>IF(ISBLANK(#REF!),"",#REF!)</f>
        <v>#REF!</v>
      </c>
      <c r="BI839" s="219" t="e">
        <f>IF(ISBLANK(#REF!),"",#REF!)</f>
        <v>#REF!</v>
      </c>
      <c r="BJ839" s="219" t="e">
        <f>IF(ISBLANK(#REF!),"",#REF!)</f>
        <v>#REF!</v>
      </c>
      <c r="BK839" s="219" t="e">
        <f>IF(ISBLANK(#REF!),"",#REF!)</f>
        <v>#REF!</v>
      </c>
      <c r="BL839" s="219" t="e">
        <f>IF(ISBLANK(#REF!),"",#REF!)</f>
        <v>#REF!</v>
      </c>
      <c r="BM839" s="219" t="e">
        <f>IF(ISBLANK(#REF!),"",#REF!)</f>
        <v>#REF!</v>
      </c>
      <c r="BN839" s="219" t="e">
        <f>IF(ISBLANK(#REF!),"",#REF!)</f>
        <v>#REF!</v>
      </c>
      <c r="BO839" s="227" t="e">
        <f t="shared" si="234"/>
        <v>#REF!</v>
      </c>
      <c r="BP839" s="228" t="str">
        <f t="shared" si="237"/>
        <v/>
      </c>
      <c r="BQ839" s="229" t="str">
        <f t="shared" si="221"/>
        <v/>
      </c>
      <c r="BR839" s="228" t="e">
        <f t="shared" si="235"/>
        <v>#REF!</v>
      </c>
      <c r="BS839" s="230" t="e">
        <f t="shared" si="236"/>
        <v>#REF!</v>
      </c>
    </row>
    <row r="840" spans="1:71">
      <c r="A840" s="213" t="e">
        <f>IF(ISBLANK(#REF!),"",#REF!)</f>
        <v>#REF!</v>
      </c>
      <c r="B840" s="214" t="e">
        <f>IF(ISBLANK(#REF!),"",#REF!)</f>
        <v>#REF!</v>
      </c>
      <c r="C840" s="214" t="e">
        <f>IF(ISBLANK(#REF!),"",#REF!)</f>
        <v>#REF!</v>
      </c>
      <c r="D840" s="214" t="e">
        <f>IF(ISBLANK(#REF!),"",#REF!)</f>
        <v>#REF!</v>
      </c>
      <c r="E840" s="214" t="e">
        <f>IF(ISBLANK(#REF!),"",#REF!)</f>
        <v>#REF!</v>
      </c>
      <c r="F840" s="214" t="e">
        <f>IF(ISBLANK(#REF!),"",#REF!)</f>
        <v>#REF!</v>
      </c>
      <c r="G840" s="214" t="e">
        <f>IF(ISBLANK(#REF!),"",#REF!)</f>
        <v>#REF!</v>
      </c>
      <c r="H840" s="215" t="e">
        <f>IF(ISBLANK(#REF!),"",#REF!)</f>
        <v>#REF!</v>
      </c>
      <c r="I840" s="214" t="e">
        <f>IF(ISBLANK(#REF!),"",#REF!)</f>
        <v>#REF!</v>
      </c>
      <c r="J840" s="216" t="e">
        <f>IF(ISBLANK(#REF!),"",#REF!)</f>
        <v>#REF!</v>
      </c>
      <c r="K840" s="217" t="e">
        <f>IF(ISBLANK(#REF!),"",#REF!)</f>
        <v>#REF!</v>
      </c>
      <c r="L840" s="217" t="e">
        <f>IF(ISBLANK(#REF!),"",#REF!)</f>
        <v>#REF!</v>
      </c>
      <c r="M840" s="218" t="e">
        <f>IF(ISBLANK(#REF!),"",#REF!)</f>
        <v>#REF!</v>
      </c>
      <c r="N840" s="218" t="e">
        <f>IF(ISBLANK(#REF!),"",#REF!)</f>
        <v>#REF!</v>
      </c>
      <c r="O840" s="220" t="str">
        <f>IFERROR(VLOOKUP(_xlfn.CONCAT('Team Roster - Final'!$A840," : ",'Team Roster - Final'!$BM840),'Rate Calculations'!$C$4:$G$1100,5,FALSE),"")</f>
        <v/>
      </c>
      <c r="P840" s="225">
        <f>IF(ISBLANK('Rate Calculations'!$H842),"",'Rate Calculations'!$H842)</f>
        <v>1.7500000000000002E-2</v>
      </c>
      <c r="Q840" s="220" t="str">
        <f t="shared" si="222"/>
        <v/>
      </c>
      <c r="R840" s="221">
        <f>IF(ISBLANK('Rate Calculations'!$J842),"",'Rate Calculations'!$J842)</f>
        <v>3.5000000000000003E-2</v>
      </c>
      <c r="S840" s="220" t="str">
        <f t="shared" si="223"/>
        <v/>
      </c>
      <c r="T840" s="225" t="str">
        <f>IFERROR(VLOOKUP(_xlfn.CONCAT('Team Roster - Final'!$A840," : ",'Team Roster - Final'!$BM840),'Rate Calculations'!$C$4:$S$1100,10,FALSE),"")</f>
        <v/>
      </c>
      <c r="U840" s="225" t="str">
        <f>IFERROR(VLOOKUP(_xlfn.CONCAT('Team Roster - Final'!$A840," : ",'Team Roster - Final'!$BM840),'Rate Calculations'!$C$4:$S$1100,11,FALSE),"")</f>
        <v/>
      </c>
      <c r="V840" s="222" t="str">
        <f t="shared" si="224"/>
        <v/>
      </c>
      <c r="W840" s="222" t="str">
        <f t="shared" si="225"/>
        <v/>
      </c>
      <c r="X840" s="223" t="str">
        <f>IFERROR(VLOOKUP(_xlfn.CONCAT('Team Roster - Final'!$A840," : ",'Team Roster - Final'!$BM840),'Rate Calculations'!$C$4:$S$1100,14,FALSE),"")</f>
        <v/>
      </c>
      <c r="Y840" s="222" t="str">
        <f t="shared" si="226"/>
        <v/>
      </c>
      <c r="Z840" s="222" t="str">
        <f t="shared" si="227"/>
        <v/>
      </c>
      <c r="AA840" s="224" t="str">
        <f>IFERROR(IF(#REF!="Yes",$Y840, $Y840+$Q840*0.5),"")</f>
        <v/>
      </c>
      <c r="AB840" s="224" t="str">
        <f>IFERROR(IF(#REF!="Yes",$Z840, $Z840+$S840*0.5),"")</f>
        <v/>
      </c>
      <c r="AC840" s="220" t="str">
        <f>IFERROR(VLOOKUP(_xlfn.CONCAT('Team Roster - Final'!$A840," : ",'Team Roster - Final'!$BM840),'Rate Calculations'!$C$4:$U$1100,19,FALSE),"")</f>
        <v/>
      </c>
      <c r="AD840" s="220" t="str">
        <f t="shared" si="228"/>
        <v/>
      </c>
      <c r="AE840" s="220" t="str">
        <f t="shared" si="229"/>
        <v/>
      </c>
      <c r="AF840" s="225" t="str">
        <f>IFERROR(VLOOKUP(_xlfn.CONCAT('Team Roster - Final'!$A840," : ",'Team Roster - Final'!$BM840),'Rate Calculations'!$C$4:$AB$1100,22,FALSE),"")</f>
        <v/>
      </c>
      <c r="AG840" s="225" t="str">
        <f>IFERROR(VLOOKUP(_xlfn.CONCAT('Team Roster - Final'!$A840," : ",'Team Roster - Final'!$BM840),'Rate Calculations'!$C$4:$AB$1100,23,FALSE),"")</f>
        <v/>
      </c>
      <c r="AH840" s="222" t="str">
        <f t="shared" si="230"/>
        <v/>
      </c>
      <c r="AI840" s="222" t="str">
        <f t="shared" si="231"/>
        <v/>
      </c>
      <c r="AJ840" s="223" t="str">
        <f>Table1[[#This Row],[Home Office
Net Fee %]]</f>
        <v/>
      </c>
      <c r="AK840" s="222" t="str">
        <f t="shared" si="232"/>
        <v/>
      </c>
      <c r="AL840" s="222" t="str">
        <f t="shared" si="233"/>
        <v/>
      </c>
      <c r="AM840" s="215" t="str">
        <f>IFERROR(IF(#REF!="Yes",$AK840,($AK840+$AD840*0.5)),"")</f>
        <v/>
      </c>
      <c r="AN840" s="215" t="str">
        <f>IFERROR(IF(#REF!="Yes",$AL840,($AL840+$AE840*0.5)),"")</f>
        <v/>
      </c>
      <c r="AO840" s="374" t="str">
        <f>IF(ISBLANK('Team Roster Proposed - FBR'!Q841),"",'Team Roster Proposed - FBR'!Q841)</f>
        <v/>
      </c>
      <c r="AP840" s="226" t="e">
        <f>IF(ISBLANK(#REF!),"",#REF!)</f>
        <v>#REF!</v>
      </c>
      <c r="AQ840" s="226" t="e">
        <f>IF(ISBLANK(#REF!),"",#REF!)</f>
        <v>#REF!</v>
      </c>
      <c r="AR840" s="226" t="e">
        <f>IF(ISBLANK(#REF!),"",#REF!)</f>
        <v>#REF!</v>
      </c>
      <c r="AS840" s="219" t="e">
        <f>IF(ISBLANK(#REF!),"",#REF!)</f>
        <v>#REF!</v>
      </c>
      <c r="AT840" s="219" t="e">
        <f>IF(ISBLANK(#REF!),"",#REF!)</f>
        <v>#REF!</v>
      </c>
      <c r="AU840" s="219" t="e">
        <f>IF(ISBLANK(#REF!),"",#REF!)</f>
        <v>#REF!</v>
      </c>
      <c r="AV840" s="219" t="e">
        <f>IF(ISBLANK(#REF!),"",#REF!)</f>
        <v>#REF!</v>
      </c>
      <c r="AW840" s="219" t="e">
        <f>IF(ISBLANK(#REF!),"",#REF!)</f>
        <v>#REF!</v>
      </c>
      <c r="AX840" s="219" t="e">
        <f>IF(ISBLANK(#REF!),"",#REF!)</f>
        <v>#REF!</v>
      </c>
      <c r="AY840" s="226" t="e">
        <f>IF(ISBLANK(#REF!),"",#REF!)</f>
        <v>#REF!</v>
      </c>
      <c r="AZ840" s="219" t="e">
        <f>IF(ISBLANK(#REF!),"",#REF!)</f>
        <v>#REF!</v>
      </c>
      <c r="BA840" s="219" t="e">
        <f>IF(ISBLANK(#REF!),"",#REF!)</f>
        <v>#REF!</v>
      </c>
      <c r="BB840" s="219" t="e">
        <f>IF(ISBLANK(#REF!),"",#REF!)</f>
        <v>#REF!</v>
      </c>
      <c r="BC840" s="219" t="e">
        <f>IF(ISBLANK(#REF!),"",#REF!)</f>
        <v>#REF!</v>
      </c>
      <c r="BD840" s="219" t="e">
        <f>IF(ISBLANK(#REF!),"",#REF!)</f>
        <v>#REF!</v>
      </c>
      <c r="BE840" s="219" t="e">
        <f>IF(ISBLANK(#REF!),"",#REF!)</f>
        <v>#REF!</v>
      </c>
      <c r="BF840" s="219" t="e">
        <f>IF(ISBLANK(#REF!),"",#REF!)</f>
        <v>#REF!</v>
      </c>
      <c r="BG840" s="219" t="e">
        <f>IF(ISBLANK(#REF!),"",#REF!)</f>
        <v>#REF!</v>
      </c>
      <c r="BH840" s="219" t="e">
        <f>IF(ISBLANK(#REF!),"",#REF!)</f>
        <v>#REF!</v>
      </c>
      <c r="BI840" s="219" t="e">
        <f>IF(ISBLANK(#REF!),"",#REF!)</f>
        <v>#REF!</v>
      </c>
      <c r="BJ840" s="219" t="e">
        <f>IF(ISBLANK(#REF!),"",#REF!)</f>
        <v>#REF!</v>
      </c>
      <c r="BK840" s="219" t="e">
        <f>IF(ISBLANK(#REF!),"",#REF!)</f>
        <v>#REF!</v>
      </c>
      <c r="BL840" s="219" t="e">
        <f>IF(ISBLANK(#REF!),"",#REF!)</f>
        <v>#REF!</v>
      </c>
      <c r="BM840" s="219" t="e">
        <f>IF(ISBLANK(#REF!),"",#REF!)</f>
        <v>#REF!</v>
      </c>
      <c r="BN840" s="219" t="e">
        <f>IF(ISBLANK(#REF!),"",#REF!)</f>
        <v>#REF!</v>
      </c>
      <c r="BO840" s="227" t="e">
        <f t="shared" si="234"/>
        <v>#REF!</v>
      </c>
      <c r="BP840" s="228" t="str">
        <f t="shared" si="237"/>
        <v/>
      </c>
      <c r="BQ840" s="229" t="str">
        <f t="shared" si="221"/>
        <v/>
      </c>
      <c r="BR840" s="228" t="e">
        <f t="shared" si="235"/>
        <v>#REF!</v>
      </c>
      <c r="BS840" s="230" t="e">
        <f t="shared" si="236"/>
        <v>#REF!</v>
      </c>
    </row>
    <row r="841" spans="1:71">
      <c r="A841" s="213" t="e">
        <f>IF(ISBLANK(#REF!),"",#REF!)</f>
        <v>#REF!</v>
      </c>
      <c r="B841" s="214" t="e">
        <f>IF(ISBLANK(#REF!),"",#REF!)</f>
        <v>#REF!</v>
      </c>
      <c r="C841" s="214" t="e">
        <f>IF(ISBLANK(#REF!),"",#REF!)</f>
        <v>#REF!</v>
      </c>
      <c r="D841" s="214" t="e">
        <f>IF(ISBLANK(#REF!),"",#REF!)</f>
        <v>#REF!</v>
      </c>
      <c r="E841" s="214" t="e">
        <f>IF(ISBLANK(#REF!),"",#REF!)</f>
        <v>#REF!</v>
      </c>
      <c r="F841" s="214" t="e">
        <f>IF(ISBLANK(#REF!),"",#REF!)</f>
        <v>#REF!</v>
      </c>
      <c r="G841" s="214" t="e">
        <f>IF(ISBLANK(#REF!),"",#REF!)</f>
        <v>#REF!</v>
      </c>
      <c r="H841" s="215" t="e">
        <f>IF(ISBLANK(#REF!),"",#REF!)</f>
        <v>#REF!</v>
      </c>
      <c r="I841" s="214" t="e">
        <f>IF(ISBLANK(#REF!),"",#REF!)</f>
        <v>#REF!</v>
      </c>
      <c r="J841" s="216" t="e">
        <f>IF(ISBLANK(#REF!),"",#REF!)</f>
        <v>#REF!</v>
      </c>
      <c r="K841" s="217" t="e">
        <f>IF(ISBLANK(#REF!),"",#REF!)</f>
        <v>#REF!</v>
      </c>
      <c r="L841" s="217" t="e">
        <f>IF(ISBLANK(#REF!),"",#REF!)</f>
        <v>#REF!</v>
      </c>
      <c r="M841" s="218" t="e">
        <f>IF(ISBLANK(#REF!),"",#REF!)</f>
        <v>#REF!</v>
      </c>
      <c r="N841" s="218" t="e">
        <f>IF(ISBLANK(#REF!),"",#REF!)</f>
        <v>#REF!</v>
      </c>
      <c r="O841" s="220" t="str">
        <f>IFERROR(VLOOKUP(_xlfn.CONCAT('Team Roster - Final'!$A841," : ",'Team Roster - Final'!$BM841),'Rate Calculations'!$C$4:$G$1100,5,FALSE),"")</f>
        <v/>
      </c>
      <c r="P841" s="225">
        <f>IF(ISBLANK('Rate Calculations'!$H843),"",'Rate Calculations'!$H843)</f>
        <v>1.7500000000000002E-2</v>
      </c>
      <c r="Q841" s="220" t="str">
        <f t="shared" si="222"/>
        <v/>
      </c>
      <c r="R841" s="221">
        <f>IF(ISBLANK('Rate Calculations'!$J843),"",'Rate Calculations'!$J843)</f>
        <v>3.5000000000000003E-2</v>
      </c>
      <c r="S841" s="220" t="str">
        <f t="shared" si="223"/>
        <v/>
      </c>
      <c r="T841" s="225" t="str">
        <f>IFERROR(VLOOKUP(_xlfn.CONCAT('Team Roster - Final'!$A841," : ",'Team Roster - Final'!$BM841),'Rate Calculations'!$C$4:$S$1100,10,FALSE),"")</f>
        <v/>
      </c>
      <c r="U841" s="225" t="str">
        <f>IFERROR(VLOOKUP(_xlfn.CONCAT('Team Roster - Final'!$A841," : ",'Team Roster - Final'!$BM841),'Rate Calculations'!$C$4:$S$1100,11,FALSE),"")</f>
        <v/>
      </c>
      <c r="V841" s="222" t="str">
        <f t="shared" si="224"/>
        <v/>
      </c>
      <c r="W841" s="222" t="str">
        <f t="shared" si="225"/>
        <v/>
      </c>
      <c r="X841" s="223" t="str">
        <f>IFERROR(VLOOKUP(_xlfn.CONCAT('Team Roster - Final'!$A841," : ",'Team Roster - Final'!$BM841),'Rate Calculations'!$C$4:$S$1100,14,FALSE),"")</f>
        <v/>
      </c>
      <c r="Y841" s="222" t="str">
        <f t="shared" si="226"/>
        <v/>
      </c>
      <c r="Z841" s="222" t="str">
        <f t="shared" si="227"/>
        <v/>
      </c>
      <c r="AA841" s="224" t="str">
        <f>IFERROR(IF(#REF!="Yes",$Y841, $Y841+$Q841*0.5),"")</f>
        <v/>
      </c>
      <c r="AB841" s="224" t="str">
        <f>IFERROR(IF(#REF!="Yes",$Z841, $Z841+$S841*0.5),"")</f>
        <v/>
      </c>
      <c r="AC841" s="220" t="str">
        <f>IFERROR(VLOOKUP(_xlfn.CONCAT('Team Roster - Final'!$A841," : ",'Team Roster - Final'!$BM841),'Rate Calculations'!$C$4:$U$1100,19,FALSE),"")</f>
        <v/>
      </c>
      <c r="AD841" s="220" t="str">
        <f t="shared" si="228"/>
        <v/>
      </c>
      <c r="AE841" s="220" t="str">
        <f t="shared" si="229"/>
        <v/>
      </c>
      <c r="AF841" s="225" t="str">
        <f>IFERROR(VLOOKUP(_xlfn.CONCAT('Team Roster - Final'!$A841," : ",'Team Roster - Final'!$BM841),'Rate Calculations'!$C$4:$AB$1100,22,FALSE),"")</f>
        <v/>
      </c>
      <c r="AG841" s="225" t="str">
        <f>IFERROR(VLOOKUP(_xlfn.CONCAT('Team Roster - Final'!$A841," : ",'Team Roster - Final'!$BM841),'Rate Calculations'!$C$4:$AB$1100,23,FALSE),"")</f>
        <v/>
      </c>
      <c r="AH841" s="222" t="str">
        <f t="shared" si="230"/>
        <v/>
      </c>
      <c r="AI841" s="222" t="str">
        <f t="shared" si="231"/>
        <v/>
      </c>
      <c r="AJ841" s="223" t="str">
        <f>Table1[[#This Row],[Home Office
Net Fee %]]</f>
        <v/>
      </c>
      <c r="AK841" s="222" t="str">
        <f t="shared" si="232"/>
        <v/>
      </c>
      <c r="AL841" s="222" t="str">
        <f t="shared" si="233"/>
        <v/>
      </c>
      <c r="AM841" s="215" t="str">
        <f>IFERROR(IF(#REF!="Yes",$AK841,($AK841+$AD841*0.5)),"")</f>
        <v/>
      </c>
      <c r="AN841" s="215" t="str">
        <f>IFERROR(IF(#REF!="Yes",$AL841,($AL841+$AE841*0.5)),"")</f>
        <v/>
      </c>
      <c r="AO841" s="374" t="str">
        <f>IF(ISBLANK('Team Roster Proposed - FBR'!Q842),"",'Team Roster Proposed - FBR'!Q842)</f>
        <v/>
      </c>
      <c r="AP841" s="226" t="e">
        <f>IF(ISBLANK(#REF!),"",#REF!)</f>
        <v>#REF!</v>
      </c>
      <c r="AQ841" s="226" t="e">
        <f>IF(ISBLANK(#REF!),"",#REF!)</f>
        <v>#REF!</v>
      </c>
      <c r="AR841" s="226" t="e">
        <f>IF(ISBLANK(#REF!),"",#REF!)</f>
        <v>#REF!</v>
      </c>
      <c r="AS841" s="219" t="e">
        <f>IF(ISBLANK(#REF!),"",#REF!)</f>
        <v>#REF!</v>
      </c>
      <c r="AT841" s="219" t="e">
        <f>IF(ISBLANK(#REF!),"",#REF!)</f>
        <v>#REF!</v>
      </c>
      <c r="AU841" s="219" t="e">
        <f>IF(ISBLANK(#REF!),"",#REF!)</f>
        <v>#REF!</v>
      </c>
      <c r="AV841" s="219" t="e">
        <f>IF(ISBLANK(#REF!),"",#REF!)</f>
        <v>#REF!</v>
      </c>
      <c r="AW841" s="219" t="e">
        <f>IF(ISBLANK(#REF!),"",#REF!)</f>
        <v>#REF!</v>
      </c>
      <c r="AX841" s="219" t="e">
        <f>IF(ISBLANK(#REF!),"",#REF!)</f>
        <v>#REF!</v>
      </c>
      <c r="AY841" s="226" t="e">
        <f>IF(ISBLANK(#REF!),"",#REF!)</f>
        <v>#REF!</v>
      </c>
      <c r="AZ841" s="219" t="e">
        <f>IF(ISBLANK(#REF!),"",#REF!)</f>
        <v>#REF!</v>
      </c>
      <c r="BA841" s="219" t="e">
        <f>IF(ISBLANK(#REF!),"",#REF!)</f>
        <v>#REF!</v>
      </c>
      <c r="BB841" s="219" t="e">
        <f>IF(ISBLANK(#REF!),"",#REF!)</f>
        <v>#REF!</v>
      </c>
      <c r="BC841" s="219" t="e">
        <f>IF(ISBLANK(#REF!),"",#REF!)</f>
        <v>#REF!</v>
      </c>
      <c r="BD841" s="219" t="e">
        <f>IF(ISBLANK(#REF!),"",#REF!)</f>
        <v>#REF!</v>
      </c>
      <c r="BE841" s="219" t="e">
        <f>IF(ISBLANK(#REF!),"",#REF!)</f>
        <v>#REF!</v>
      </c>
      <c r="BF841" s="219" t="e">
        <f>IF(ISBLANK(#REF!),"",#REF!)</f>
        <v>#REF!</v>
      </c>
      <c r="BG841" s="219" t="e">
        <f>IF(ISBLANK(#REF!),"",#REF!)</f>
        <v>#REF!</v>
      </c>
      <c r="BH841" s="219" t="e">
        <f>IF(ISBLANK(#REF!),"",#REF!)</f>
        <v>#REF!</v>
      </c>
      <c r="BI841" s="219" t="e">
        <f>IF(ISBLANK(#REF!),"",#REF!)</f>
        <v>#REF!</v>
      </c>
      <c r="BJ841" s="219" t="e">
        <f>IF(ISBLANK(#REF!),"",#REF!)</f>
        <v>#REF!</v>
      </c>
      <c r="BK841" s="219" t="e">
        <f>IF(ISBLANK(#REF!),"",#REF!)</f>
        <v>#REF!</v>
      </c>
      <c r="BL841" s="219" t="e">
        <f>IF(ISBLANK(#REF!),"",#REF!)</f>
        <v>#REF!</v>
      </c>
      <c r="BM841" s="219" t="e">
        <f>IF(ISBLANK(#REF!),"",#REF!)</f>
        <v>#REF!</v>
      </c>
      <c r="BN841" s="219" t="e">
        <f>IF(ISBLANK(#REF!),"",#REF!)</f>
        <v>#REF!</v>
      </c>
      <c r="BO841" s="227" t="e">
        <f t="shared" si="234"/>
        <v>#REF!</v>
      </c>
      <c r="BP841" s="228" t="str">
        <f t="shared" si="237"/>
        <v/>
      </c>
      <c r="BQ841" s="229" t="str">
        <f t="shared" si="221"/>
        <v/>
      </c>
      <c r="BR841" s="228" t="e">
        <f t="shared" si="235"/>
        <v>#REF!</v>
      </c>
      <c r="BS841" s="230" t="e">
        <f t="shared" si="236"/>
        <v>#REF!</v>
      </c>
    </row>
    <row r="842" spans="1:71">
      <c r="A842" s="213" t="e">
        <f>IF(ISBLANK(#REF!),"",#REF!)</f>
        <v>#REF!</v>
      </c>
      <c r="B842" s="214" t="e">
        <f>IF(ISBLANK(#REF!),"",#REF!)</f>
        <v>#REF!</v>
      </c>
      <c r="C842" s="214" t="e">
        <f>IF(ISBLANK(#REF!),"",#REF!)</f>
        <v>#REF!</v>
      </c>
      <c r="D842" s="214" t="e">
        <f>IF(ISBLANK(#REF!),"",#REF!)</f>
        <v>#REF!</v>
      </c>
      <c r="E842" s="214" t="e">
        <f>IF(ISBLANK(#REF!),"",#REF!)</f>
        <v>#REF!</v>
      </c>
      <c r="F842" s="214" t="e">
        <f>IF(ISBLANK(#REF!),"",#REF!)</f>
        <v>#REF!</v>
      </c>
      <c r="G842" s="214" t="e">
        <f>IF(ISBLANK(#REF!),"",#REF!)</f>
        <v>#REF!</v>
      </c>
      <c r="H842" s="215" t="e">
        <f>IF(ISBLANK(#REF!),"",#REF!)</f>
        <v>#REF!</v>
      </c>
      <c r="I842" s="214" t="e">
        <f>IF(ISBLANK(#REF!),"",#REF!)</f>
        <v>#REF!</v>
      </c>
      <c r="J842" s="216" t="e">
        <f>IF(ISBLANK(#REF!),"",#REF!)</f>
        <v>#REF!</v>
      </c>
      <c r="K842" s="217" t="e">
        <f>IF(ISBLANK(#REF!),"",#REF!)</f>
        <v>#REF!</v>
      </c>
      <c r="L842" s="217" t="e">
        <f>IF(ISBLANK(#REF!),"",#REF!)</f>
        <v>#REF!</v>
      </c>
      <c r="M842" s="218" t="e">
        <f>IF(ISBLANK(#REF!),"",#REF!)</f>
        <v>#REF!</v>
      </c>
      <c r="N842" s="218" t="e">
        <f>IF(ISBLANK(#REF!),"",#REF!)</f>
        <v>#REF!</v>
      </c>
      <c r="O842" s="220" t="str">
        <f>IFERROR(VLOOKUP(_xlfn.CONCAT('Team Roster - Final'!$A842," : ",'Team Roster - Final'!$BM842),'Rate Calculations'!$C$4:$G$1100,5,FALSE),"")</f>
        <v/>
      </c>
      <c r="P842" s="225">
        <f>IF(ISBLANK('Rate Calculations'!$H844),"",'Rate Calculations'!$H844)</f>
        <v>1.7500000000000002E-2</v>
      </c>
      <c r="Q842" s="220" t="str">
        <f t="shared" si="222"/>
        <v/>
      </c>
      <c r="R842" s="221">
        <f>IF(ISBLANK('Rate Calculations'!$J844),"",'Rate Calculations'!$J844)</f>
        <v>3.5000000000000003E-2</v>
      </c>
      <c r="S842" s="220" t="str">
        <f t="shared" si="223"/>
        <v/>
      </c>
      <c r="T842" s="225" t="str">
        <f>IFERROR(VLOOKUP(_xlfn.CONCAT('Team Roster - Final'!$A842," : ",'Team Roster - Final'!$BM842),'Rate Calculations'!$C$4:$S$1100,10,FALSE),"")</f>
        <v/>
      </c>
      <c r="U842" s="225" t="str">
        <f>IFERROR(VLOOKUP(_xlfn.CONCAT('Team Roster - Final'!$A842," : ",'Team Roster - Final'!$BM842),'Rate Calculations'!$C$4:$S$1100,11,FALSE),"")</f>
        <v/>
      </c>
      <c r="V842" s="222" t="str">
        <f t="shared" si="224"/>
        <v/>
      </c>
      <c r="W842" s="222" t="str">
        <f t="shared" si="225"/>
        <v/>
      </c>
      <c r="X842" s="223" t="str">
        <f>IFERROR(VLOOKUP(_xlfn.CONCAT('Team Roster - Final'!$A842," : ",'Team Roster - Final'!$BM842),'Rate Calculations'!$C$4:$S$1100,14,FALSE),"")</f>
        <v/>
      </c>
      <c r="Y842" s="222" t="str">
        <f t="shared" si="226"/>
        <v/>
      </c>
      <c r="Z842" s="222" t="str">
        <f t="shared" si="227"/>
        <v/>
      </c>
      <c r="AA842" s="224" t="str">
        <f>IFERROR(IF(#REF!="Yes",$Y842, $Y842+$Q842*0.5),"")</f>
        <v/>
      </c>
      <c r="AB842" s="224" t="str">
        <f>IFERROR(IF(#REF!="Yes",$Z842, $Z842+$S842*0.5),"")</f>
        <v/>
      </c>
      <c r="AC842" s="220" t="str">
        <f>IFERROR(VLOOKUP(_xlfn.CONCAT('Team Roster - Final'!$A842," : ",'Team Roster - Final'!$BM842),'Rate Calculations'!$C$4:$U$1100,19,FALSE),"")</f>
        <v/>
      </c>
      <c r="AD842" s="220" t="str">
        <f t="shared" si="228"/>
        <v/>
      </c>
      <c r="AE842" s="220" t="str">
        <f t="shared" si="229"/>
        <v/>
      </c>
      <c r="AF842" s="225" t="str">
        <f>IFERROR(VLOOKUP(_xlfn.CONCAT('Team Roster - Final'!$A842," : ",'Team Roster - Final'!$BM842),'Rate Calculations'!$C$4:$AB$1100,22,FALSE),"")</f>
        <v/>
      </c>
      <c r="AG842" s="225" t="str">
        <f>IFERROR(VLOOKUP(_xlfn.CONCAT('Team Roster - Final'!$A842," : ",'Team Roster - Final'!$BM842),'Rate Calculations'!$C$4:$AB$1100,23,FALSE),"")</f>
        <v/>
      </c>
      <c r="AH842" s="222" t="str">
        <f t="shared" si="230"/>
        <v/>
      </c>
      <c r="AI842" s="222" t="str">
        <f t="shared" si="231"/>
        <v/>
      </c>
      <c r="AJ842" s="223" t="str">
        <f>Table1[[#This Row],[Home Office
Net Fee %]]</f>
        <v/>
      </c>
      <c r="AK842" s="222" t="str">
        <f t="shared" si="232"/>
        <v/>
      </c>
      <c r="AL842" s="222" t="str">
        <f t="shared" si="233"/>
        <v/>
      </c>
      <c r="AM842" s="215" t="str">
        <f>IFERROR(IF(#REF!="Yes",$AK842,($AK842+$AD842*0.5)),"")</f>
        <v/>
      </c>
      <c r="AN842" s="215" t="str">
        <f>IFERROR(IF(#REF!="Yes",$AL842,($AL842+$AE842*0.5)),"")</f>
        <v/>
      </c>
      <c r="AO842" s="374" t="str">
        <f>IF(ISBLANK('Team Roster Proposed - FBR'!Q843),"",'Team Roster Proposed - FBR'!Q843)</f>
        <v/>
      </c>
      <c r="AP842" s="226" t="e">
        <f>IF(ISBLANK(#REF!),"",#REF!)</f>
        <v>#REF!</v>
      </c>
      <c r="AQ842" s="226" t="e">
        <f>IF(ISBLANK(#REF!),"",#REF!)</f>
        <v>#REF!</v>
      </c>
      <c r="AR842" s="226" t="e">
        <f>IF(ISBLANK(#REF!),"",#REF!)</f>
        <v>#REF!</v>
      </c>
      <c r="AS842" s="219" t="e">
        <f>IF(ISBLANK(#REF!),"",#REF!)</f>
        <v>#REF!</v>
      </c>
      <c r="AT842" s="219" t="e">
        <f>IF(ISBLANK(#REF!),"",#REF!)</f>
        <v>#REF!</v>
      </c>
      <c r="AU842" s="219" t="e">
        <f>IF(ISBLANK(#REF!),"",#REF!)</f>
        <v>#REF!</v>
      </c>
      <c r="AV842" s="219" t="e">
        <f>IF(ISBLANK(#REF!),"",#REF!)</f>
        <v>#REF!</v>
      </c>
      <c r="AW842" s="219" t="e">
        <f>IF(ISBLANK(#REF!),"",#REF!)</f>
        <v>#REF!</v>
      </c>
      <c r="AX842" s="219" t="e">
        <f>IF(ISBLANK(#REF!),"",#REF!)</f>
        <v>#REF!</v>
      </c>
      <c r="AY842" s="226" t="e">
        <f>IF(ISBLANK(#REF!),"",#REF!)</f>
        <v>#REF!</v>
      </c>
      <c r="AZ842" s="219" t="e">
        <f>IF(ISBLANK(#REF!),"",#REF!)</f>
        <v>#REF!</v>
      </c>
      <c r="BA842" s="219" t="e">
        <f>IF(ISBLANK(#REF!),"",#REF!)</f>
        <v>#REF!</v>
      </c>
      <c r="BB842" s="219" t="e">
        <f>IF(ISBLANK(#REF!),"",#REF!)</f>
        <v>#REF!</v>
      </c>
      <c r="BC842" s="219" t="e">
        <f>IF(ISBLANK(#REF!),"",#REF!)</f>
        <v>#REF!</v>
      </c>
      <c r="BD842" s="219" t="e">
        <f>IF(ISBLANK(#REF!),"",#REF!)</f>
        <v>#REF!</v>
      </c>
      <c r="BE842" s="219" t="e">
        <f>IF(ISBLANK(#REF!),"",#REF!)</f>
        <v>#REF!</v>
      </c>
      <c r="BF842" s="219" t="e">
        <f>IF(ISBLANK(#REF!),"",#REF!)</f>
        <v>#REF!</v>
      </c>
      <c r="BG842" s="219" t="e">
        <f>IF(ISBLANK(#REF!),"",#REF!)</f>
        <v>#REF!</v>
      </c>
      <c r="BH842" s="219" t="e">
        <f>IF(ISBLANK(#REF!),"",#REF!)</f>
        <v>#REF!</v>
      </c>
      <c r="BI842" s="219" t="e">
        <f>IF(ISBLANK(#REF!),"",#REF!)</f>
        <v>#REF!</v>
      </c>
      <c r="BJ842" s="219" t="e">
        <f>IF(ISBLANK(#REF!),"",#REF!)</f>
        <v>#REF!</v>
      </c>
      <c r="BK842" s="219" t="e">
        <f>IF(ISBLANK(#REF!),"",#REF!)</f>
        <v>#REF!</v>
      </c>
      <c r="BL842" s="219" t="e">
        <f>IF(ISBLANK(#REF!),"",#REF!)</f>
        <v>#REF!</v>
      </c>
      <c r="BM842" s="219" t="e">
        <f>IF(ISBLANK(#REF!),"",#REF!)</f>
        <v>#REF!</v>
      </c>
      <c r="BN842" s="219" t="e">
        <f>IF(ISBLANK(#REF!),"",#REF!)</f>
        <v>#REF!</v>
      </c>
      <c r="BO842" s="227" t="e">
        <f t="shared" si="234"/>
        <v>#REF!</v>
      </c>
      <c r="BP842" s="228" t="str">
        <f t="shared" si="237"/>
        <v/>
      </c>
      <c r="BQ842" s="229" t="str">
        <f t="shared" si="221"/>
        <v/>
      </c>
      <c r="BR842" s="228" t="e">
        <f t="shared" si="235"/>
        <v>#REF!</v>
      </c>
      <c r="BS842" s="230" t="e">
        <f t="shared" si="236"/>
        <v>#REF!</v>
      </c>
    </row>
    <row r="843" spans="1:71">
      <c r="A843" s="213" t="e">
        <f>IF(ISBLANK(#REF!),"",#REF!)</f>
        <v>#REF!</v>
      </c>
      <c r="B843" s="214" t="e">
        <f>IF(ISBLANK(#REF!),"",#REF!)</f>
        <v>#REF!</v>
      </c>
      <c r="C843" s="214" t="e">
        <f>IF(ISBLANK(#REF!),"",#REF!)</f>
        <v>#REF!</v>
      </c>
      <c r="D843" s="214" t="e">
        <f>IF(ISBLANK(#REF!),"",#REF!)</f>
        <v>#REF!</v>
      </c>
      <c r="E843" s="214" t="e">
        <f>IF(ISBLANK(#REF!),"",#REF!)</f>
        <v>#REF!</v>
      </c>
      <c r="F843" s="214" t="e">
        <f>IF(ISBLANK(#REF!),"",#REF!)</f>
        <v>#REF!</v>
      </c>
      <c r="G843" s="214" t="e">
        <f>IF(ISBLANK(#REF!),"",#REF!)</f>
        <v>#REF!</v>
      </c>
      <c r="H843" s="215" t="e">
        <f>IF(ISBLANK(#REF!),"",#REF!)</f>
        <v>#REF!</v>
      </c>
      <c r="I843" s="214" t="e">
        <f>IF(ISBLANK(#REF!),"",#REF!)</f>
        <v>#REF!</v>
      </c>
      <c r="J843" s="216" t="e">
        <f>IF(ISBLANK(#REF!),"",#REF!)</f>
        <v>#REF!</v>
      </c>
      <c r="K843" s="217" t="e">
        <f>IF(ISBLANK(#REF!),"",#REF!)</f>
        <v>#REF!</v>
      </c>
      <c r="L843" s="217" t="e">
        <f>IF(ISBLANK(#REF!),"",#REF!)</f>
        <v>#REF!</v>
      </c>
      <c r="M843" s="218" t="e">
        <f>IF(ISBLANK(#REF!),"",#REF!)</f>
        <v>#REF!</v>
      </c>
      <c r="N843" s="218" t="e">
        <f>IF(ISBLANK(#REF!),"",#REF!)</f>
        <v>#REF!</v>
      </c>
      <c r="O843" s="220" t="str">
        <f>IFERROR(VLOOKUP(_xlfn.CONCAT('Team Roster - Final'!$A843," : ",'Team Roster - Final'!$BM843),'Rate Calculations'!$C$4:$G$1100,5,FALSE),"")</f>
        <v/>
      </c>
      <c r="P843" s="225">
        <f>IF(ISBLANK('Rate Calculations'!$H845),"",'Rate Calculations'!$H845)</f>
        <v>1.7500000000000002E-2</v>
      </c>
      <c r="Q843" s="220" t="str">
        <f t="shared" si="222"/>
        <v/>
      </c>
      <c r="R843" s="221">
        <f>IF(ISBLANK('Rate Calculations'!$J845),"",'Rate Calculations'!$J845)</f>
        <v>3.5000000000000003E-2</v>
      </c>
      <c r="S843" s="220" t="str">
        <f t="shared" si="223"/>
        <v/>
      </c>
      <c r="T843" s="225" t="str">
        <f>IFERROR(VLOOKUP(_xlfn.CONCAT('Team Roster - Final'!$A843," : ",'Team Roster - Final'!$BM843),'Rate Calculations'!$C$4:$S$1100,10,FALSE),"")</f>
        <v/>
      </c>
      <c r="U843" s="225" t="str">
        <f>IFERROR(VLOOKUP(_xlfn.CONCAT('Team Roster - Final'!$A843," : ",'Team Roster - Final'!$BM843),'Rate Calculations'!$C$4:$S$1100,11,FALSE),"")</f>
        <v/>
      </c>
      <c r="V843" s="222" t="str">
        <f t="shared" si="224"/>
        <v/>
      </c>
      <c r="W843" s="222" t="str">
        <f t="shared" si="225"/>
        <v/>
      </c>
      <c r="X843" s="223" t="str">
        <f>IFERROR(VLOOKUP(_xlfn.CONCAT('Team Roster - Final'!$A843," : ",'Team Roster - Final'!$BM843),'Rate Calculations'!$C$4:$S$1100,14,FALSE),"")</f>
        <v/>
      </c>
      <c r="Y843" s="222" t="str">
        <f t="shared" si="226"/>
        <v/>
      </c>
      <c r="Z843" s="222" t="str">
        <f t="shared" si="227"/>
        <v/>
      </c>
      <c r="AA843" s="224" t="str">
        <f>IFERROR(IF(#REF!="Yes",$Y843, $Y843+$Q843*0.5),"")</f>
        <v/>
      </c>
      <c r="AB843" s="224" t="str">
        <f>IFERROR(IF(#REF!="Yes",$Z843, $Z843+$S843*0.5),"")</f>
        <v/>
      </c>
      <c r="AC843" s="220" t="str">
        <f>IFERROR(VLOOKUP(_xlfn.CONCAT('Team Roster - Final'!$A843," : ",'Team Roster - Final'!$BM843),'Rate Calculations'!$C$4:$U$1100,19,FALSE),"")</f>
        <v/>
      </c>
      <c r="AD843" s="220" t="str">
        <f t="shared" si="228"/>
        <v/>
      </c>
      <c r="AE843" s="220" t="str">
        <f t="shared" si="229"/>
        <v/>
      </c>
      <c r="AF843" s="225" t="str">
        <f>IFERROR(VLOOKUP(_xlfn.CONCAT('Team Roster - Final'!$A843," : ",'Team Roster - Final'!$BM843),'Rate Calculations'!$C$4:$AB$1100,22,FALSE),"")</f>
        <v/>
      </c>
      <c r="AG843" s="225" t="str">
        <f>IFERROR(VLOOKUP(_xlfn.CONCAT('Team Roster - Final'!$A843," : ",'Team Roster - Final'!$BM843),'Rate Calculations'!$C$4:$AB$1100,23,FALSE),"")</f>
        <v/>
      </c>
      <c r="AH843" s="222" t="str">
        <f t="shared" si="230"/>
        <v/>
      </c>
      <c r="AI843" s="222" t="str">
        <f t="shared" si="231"/>
        <v/>
      </c>
      <c r="AJ843" s="223" t="str">
        <f>Table1[[#This Row],[Home Office
Net Fee %]]</f>
        <v/>
      </c>
      <c r="AK843" s="222" t="str">
        <f t="shared" si="232"/>
        <v/>
      </c>
      <c r="AL843" s="222" t="str">
        <f t="shared" si="233"/>
        <v/>
      </c>
      <c r="AM843" s="215" t="str">
        <f>IFERROR(IF(#REF!="Yes",$AK843,($AK843+$AD843*0.5)),"")</f>
        <v/>
      </c>
      <c r="AN843" s="215" t="str">
        <f>IFERROR(IF(#REF!="Yes",$AL843,($AL843+$AE843*0.5)),"")</f>
        <v/>
      </c>
      <c r="AO843" s="374" t="str">
        <f>IF(ISBLANK('Team Roster Proposed - FBR'!Q844),"",'Team Roster Proposed - FBR'!Q844)</f>
        <v/>
      </c>
      <c r="AP843" s="226" t="e">
        <f>IF(ISBLANK(#REF!),"",#REF!)</f>
        <v>#REF!</v>
      </c>
      <c r="AQ843" s="226" t="e">
        <f>IF(ISBLANK(#REF!),"",#REF!)</f>
        <v>#REF!</v>
      </c>
      <c r="AR843" s="226" t="e">
        <f>IF(ISBLANK(#REF!),"",#REF!)</f>
        <v>#REF!</v>
      </c>
      <c r="AS843" s="219" t="e">
        <f>IF(ISBLANK(#REF!),"",#REF!)</f>
        <v>#REF!</v>
      </c>
      <c r="AT843" s="219" t="e">
        <f>IF(ISBLANK(#REF!),"",#REF!)</f>
        <v>#REF!</v>
      </c>
      <c r="AU843" s="219" t="e">
        <f>IF(ISBLANK(#REF!),"",#REF!)</f>
        <v>#REF!</v>
      </c>
      <c r="AV843" s="219" t="e">
        <f>IF(ISBLANK(#REF!),"",#REF!)</f>
        <v>#REF!</v>
      </c>
      <c r="AW843" s="219" t="e">
        <f>IF(ISBLANK(#REF!),"",#REF!)</f>
        <v>#REF!</v>
      </c>
      <c r="AX843" s="219" t="e">
        <f>IF(ISBLANK(#REF!),"",#REF!)</f>
        <v>#REF!</v>
      </c>
      <c r="AY843" s="226" t="e">
        <f>IF(ISBLANK(#REF!),"",#REF!)</f>
        <v>#REF!</v>
      </c>
      <c r="AZ843" s="219" t="e">
        <f>IF(ISBLANK(#REF!),"",#REF!)</f>
        <v>#REF!</v>
      </c>
      <c r="BA843" s="219" t="e">
        <f>IF(ISBLANK(#REF!),"",#REF!)</f>
        <v>#REF!</v>
      </c>
      <c r="BB843" s="219" t="e">
        <f>IF(ISBLANK(#REF!),"",#REF!)</f>
        <v>#REF!</v>
      </c>
      <c r="BC843" s="219" t="e">
        <f>IF(ISBLANK(#REF!),"",#REF!)</f>
        <v>#REF!</v>
      </c>
      <c r="BD843" s="219" t="e">
        <f>IF(ISBLANK(#REF!),"",#REF!)</f>
        <v>#REF!</v>
      </c>
      <c r="BE843" s="219" t="e">
        <f>IF(ISBLANK(#REF!),"",#REF!)</f>
        <v>#REF!</v>
      </c>
      <c r="BF843" s="219" t="e">
        <f>IF(ISBLANK(#REF!),"",#REF!)</f>
        <v>#REF!</v>
      </c>
      <c r="BG843" s="219" t="e">
        <f>IF(ISBLANK(#REF!),"",#REF!)</f>
        <v>#REF!</v>
      </c>
      <c r="BH843" s="219" t="e">
        <f>IF(ISBLANK(#REF!),"",#REF!)</f>
        <v>#REF!</v>
      </c>
      <c r="BI843" s="219" t="e">
        <f>IF(ISBLANK(#REF!),"",#REF!)</f>
        <v>#REF!</v>
      </c>
      <c r="BJ843" s="219" t="e">
        <f>IF(ISBLANK(#REF!),"",#REF!)</f>
        <v>#REF!</v>
      </c>
      <c r="BK843" s="219" t="e">
        <f>IF(ISBLANK(#REF!),"",#REF!)</f>
        <v>#REF!</v>
      </c>
      <c r="BL843" s="219" t="e">
        <f>IF(ISBLANK(#REF!),"",#REF!)</f>
        <v>#REF!</v>
      </c>
      <c r="BM843" s="219" t="e">
        <f>IF(ISBLANK(#REF!),"",#REF!)</f>
        <v>#REF!</v>
      </c>
      <c r="BN843" s="219" t="e">
        <f>IF(ISBLANK(#REF!),"",#REF!)</f>
        <v>#REF!</v>
      </c>
      <c r="BO843" s="227" t="e">
        <f t="shared" si="234"/>
        <v>#REF!</v>
      </c>
      <c r="BP843" s="228" t="str">
        <f t="shared" si="237"/>
        <v/>
      </c>
      <c r="BQ843" s="229" t="str">
        <f t="shared" si="221"/>
        <v/>
      </c>
      <c r="BR843" s="228" t="e">
        <f t="shared" si="235"/>
        <v>#REF!</v>
      </c>
      <c r="BS843" s="230" t="e">
        <f t="shared" si="236"/>
        <v>#REF!</v>
      </c>
    </row>
    <row r="844" spans="1:71">
      <c r="A844" s="213" t="e">
        <f>IF(ISBLANK(#REF!),"",#REF!)</f>
        <v>#REF!</v>
      </c>
      <c r="B844" s="214" t="e">
        <f>IF(ISBLANK(#REF!),"",#REF!)</f>
        <v>#REF!</v>
      </c>
      <c r="C844" s="214" t="e">
        <f>IF(ISBLANK(#REF!),"",#REF!)</f>
        <v>#REF!</v>
      </c>
      <c r="D844" s="214" t="e">
        <f>IF(ISBLANK(#REF!),"",#REF!)</f>
        <v>#REF!</v>
      </c>
      <c r="E844" s="214" t="e">
        <f>IF(ISBLANK(#REF!),"",#REF!)</f>
        <v>#REF!</v>
      </c>
      <c r="F844" s="214" t="e">
        <f>IF(ISBLANK(#REF!),"",#REF!)</f>
        <v>#REF!</v>
      </c>
      <c r="G844" s="214" t="e">
        <f>IF(ISBLANK(#REF!),"",#REF!)</f>
        <v>#REF!</v>
      </c>
      <c r="H844" s="215" t="e">
        <f>IF(ISBLANK(#REF!),"",#REF!)</f>
        <v>#REF!</v>
      </c>
      <c r="I844" s="214" t="e">
        <f>IF(ISBLANK(#REF!),"",#REF!)</f>
        <v>#REF!</v>
      </c>
      <c r="J844" s="216" t="e">
        <f>IF(ISBLANK(#REF!),"",#REF!)</f>
        <v>#REF!</v>
      </c>
      <c r="K844" s="217" t="e">
        <f>IF(ISBLANK(#REF!),"",#REF!)</f>
        <v>#REF!</v>
      </c>
      <c r="L844" s="217" t="e">
        <f>IF(ISBLANK(#REF!),"",#REF!)</f>
        <v>#REF!</v>
      </c>
      <c r="M844" s="218" t="e">
        <f>IF(ISBLANK(#REF!),"",#REF!)</f>
        <v>#REF!</v>
      </c>
      <c r="N844" s="218" t="e">
        <f>IF(ISBLANK(#REF!),"",#REF!)</f>
        <v>#REF!</v>
      </c>
      <c r="O844" s="220" t="str">
        <f>IFERROR(VLOOKUP(_xlfn.CONCAT('Team Roster - Final'!$A844," : ",'Team Roster - Final'!$BM844),'Rate Calculations'!$C$4:$G$1100,5,FALSE),"")</f>
        <v/>
      </c>
      <c r="P844" s="225">
        <f>IF(ISBLANK('Rate Calculations'!$H846),"",'Rate Calculations'!$H846)</f>
        <v>1.7500000000000002E-2</v>
      </c>
      <c r="Q844" s="220" t="str">
        <f t="shared" si="222"/>
        <v/>
      </c>
      <c r="R844" s="221">
        <f>IF(ISBLANK('Rate Calculations'!$J846),"",'Rate Calculations'!$J846)</f>
        <v>3.5000000000000003E-2</v>
      </c>
      <c r="S844" s="220" t="str">
        <f t="shared" si="223"/>
        <v/>
      </c>
      <c r="T844" s="225" t="str">
        <f>IFERROR(VLOOKUP(_xlfn.CONCAT('Team Roster - Final'!$A844," : ",'Team Roster - Final'!$BM844),'Rate Calculations'!$C$4:$S$1100,10,FALSE),"")</f>
        <v/>
      </c>
      <c r="U844" s="225" t="str">
        <f>IFERROR(VLOOKUP(_xlfn.CONCAT('Team Roster - Final'!$A844," : ",'Team Roster - Final'!$BM844),'Rate Calculations'!$C$4:$S$1100,11,FALSE),"")</f>
        <v/>
      </c>
      <c r="V844" s="222" t="str">
        <f t="shared" si="224"/>
        <v/>
      </c>
      <c r="W844" s="222" t="str">
        <f t="shared" si="225"/>
        <v/>
      </c>
      <c r="X844" s="223" t="str">
        <f>IFERROR(VLOOKUP(_xlfn.CONCAT('Team Roster - Final'!$A844," : ",'Team Roster - Final'!$BM844),'Rate Calculations'!$C$4:$S$1100,14,FALSE),"")</f>
        <v/>
      </c>
      <c r="Y844" s="222" t="str">
        <f t="shared" si="226"/>
        <v/>
      </c>
      <c r="Z844" s="222" t="str">
        <f t="shared" si="227"/>
        <v/>
      </c>
      <c r="AA844" s="224" t="str">
        <f>IFERROR(IF(#REF!="Yes",$Y844, $Y844+$Q844*0.5),"")</f>
        <v/>
      </c>
      <c r="AB844" s="224" t="str">
        <f>IFERROR(IF(#REF!="Yes",$Z844, $Z844+$S844*0.5),"")</f>
        <v/>
      </c>
      <c r="AC844" s="220" t="str">
        <f>IFERROR(VLOOKUP(_xlfn.CONCAT('Team Roster - Final'!$A844," : ",'Team Roster - Final'!$BM844),'Rate Calculations'!$C$4:$U$1100,19,FALSE),"")</f>
        <v/>
      </c>
      <c r="AD844" s="220" t="str">
        <f t="shared" si="228"/>
        <v/>
      </c>
      <c r="AE844" s="220" t="str">
        <f t="shared" si="229"/>
        <v/>
      </c>
      <c r="AF844" s="225" t="str">
        <f>IFERROR(VLOOKUP(_xlfn.CONCAT('Team Roster - Final'!$A844," : ",'Team Roster - Final'!$BM844),'Rate Calculations'!$C$4:$AB$1100,22,FALSE),"")</f>
        <v/>
      </c>
      <c r="AG844" s="225" t="str">
        <f>IFERROR(VLOOKUP(_xlfn.CONCAT('Team Roster - Final'!$A844," : ",'Team Roster - Final'!$BM844),'Rate Calculations'!$C$4:$AB$1100,23,FALSE),"")</f>
        <v/>
      </c>
      <c r="AH844" s="222" t="str">
        <f t="shared" si="230"/>
        <v/>
      </c>
      <c r="AI844" s="222" t="str">
        <f t="shared" si="231"/>
        <v/>
      </c>
      <c r="AJ844" s="223" t="str">
        <f>Table1[[#This Row],[Home Office
Net Fee %]]</f>
        <v/>
      </c>
      <c r="AK844" s="222" t="str">
        <f t="shared" si="232"/>
        <v/>
      </c>
      <c r="AL844" s="222" t="str">
        <f t="shared" si="233"/>
        <v/>
      </c>
      <c r="AM844" s="215" t="str">
        <f>IFERROR(IF(#REF!="Yes",$AK844,($AK844+$AD844*0.5)),"")</f>
        <v/>
      </c>
      <c r="AN844" s="215" t="str">
        <f>IFERROR(IF(#REF!="Yes",$AL844,($AL844+$AE844*0.5)),"")</f>
        <v/>
      </c>
      <c r="AO844" s="374" t="str">
        <f>IF(ISBLANK('Team Roster Proposed - FBR'!Q845),"",'Team Roster Proposed - FBR'!Q845)</f>
        <v/>
      </c>
      <c r="AP844" s="226" t="e">
        <f>IF(ISBLANK(#REF!),"",#REF!)</f>
        <v>#REF!</v>
      </c>
      <c r="AQ844" s="226" t="e">
        <f>IF(ISBLANK(#REF!),"",#REF!)</f>
        <v>#REF!</v>
      </c>
      <c r="AR844" s="226" t="e">
        <f>IF(ISBLANK(#REF!),"",#REF!)</f>
        <v>#REF!</v>
      </c>
      <c r="AS844" s="219" t="e">
        <f>IF(ISBLANK(#REF!),"",#REF!)</f>
        <v>#REF!</v>
      </c>
      <c r="AT844" s="219" t="e">
        <f>IF(ISBLANK(#REF!),"",#REF!)</f>
        <v>#REF!</v>
      </c>
      <c r="AU844" s="219" t="e">
        <f>IF(ISBLANK(#REF!),"",#REF!)</f>
        <v>#REF!</v>
      </c>
      <c r="AV844" s="219" t="e">
        <f>IF(ISBLANK(#REF!),"",#REF!)</f>
        <v>#REF!</v>
      </c>
      <c r="AW844" s="219" t="e">
        <f>IF(ISBLANK(#REF!),"",#REF!)</f>
        <v>#REF!</v>
      </c>
      <c r="AX844" s="219" t="e">
        <f>IF(ISBLANK(#REF!),"",#REF!)</f>
        <v>#REF!</v>
      </c>
      <c r="AY844" s="226" t="e">
        <f>IF(ISBLANK(#REF!),"",#REF!)</f>
        <v>#REF!</v>
      </c>
      <c r="AZ844" s="219" t="e">
        <f>IF(ISBLANK(#REF!),"",#REF!)</f>
        <v>#REF!</v>
      </c>
      <c r="BA844" s="219" t="e">
        <f>IF(ISBLANK(#REF!),"",#REF!)</f>
        <v>#REF!</v>
      </c>
      <c r="BB844" s="219" t="e">
        <f>IF(ISBLANK(#REF!),"",#REF!)</f>
        <v>#REF!</v>
      </c>
      <c r="BC844" s="219" t="e">
        <f>IF(ISBLANK(#REF!),"",#REF!)</f>
        <v>#REF!</v>
      </c>
      <c r="BD844" s="219" t="e">
        <f>IF(ISBLANK(#REF!),"",#REF!)</f>
        <v>#REF!</v>
      </c>
      <c r="BE844" s="219" t="e">
        <f>IF(ISBLANK(#REF!),"",#REF!)</f>
        <v>#REF!</v>
      </c>
      <c r="BF844" s="219" t="e">
        <f>IF(ISBLANK(#REF!),"",#REF!)</f>
        <v>#REF!</v>
      </c>
      <c r="BG844" s="219" t="e">
        <f>IF(ISBLANK(#REF!),"",#REF!)</f>
        <v>#REF!</v>
      </c>
      <c r="BH844" s="219" t="e">
        <f>IF(ISBLANK(#REF!),"",#REF!)</f>
        <v>#REF!</v>
      </c>
      <c r="BI844" s="219" t="e">
        <f>IF(ISBLANK(#REF!),"",#REF!)</f>
        <v>#REF!</v>
      </c>
      <c r="BJ844" s="219" t="e">
        <f>IF(ISBLANK(#REF!),"",#REF!)</f>
        <v>#REF!</v>
      </c>
      <c r="BK844" s="219" t="e">
        <f>IF(ISBLANK(#REF!),"",#REF!)</f>
        <v>#REF!</v>
      </c>
      <c r="BL844" s="219" t="e">
        <f>IF(ISBLANK(#REF!),"",#REF!)</f>
        <v>#REF!</v>
      </c>
      <c r="BM844" s="219" t="e">
        <f>IF(ISBLANK(#REF!),"",#REF!)</f>
        <v>#REF!</v>
      </c>
      <c r="BN844" s="219" t="e">
        <f>IF(ISBLANK(#REF!),"",#REF!)</f>
        <v>#REF!</v>
      </c>
      <c r="BO844" s="227" t="e">
        <f t="shared" si="234"/>
        <v>#REF!</v>
      </c>
      <c r="BP844" s="228" t="str">
        <f t="shared" si="237"/>
        <v/>
      </c>
      <c r="BQ844" s="229" t="str">
        <f t="shared" si="221"/>
        <v/>
      </c>
      <c r="BR844" s="228" t="e">
        <f t="shared" si="235"/>
        <v>#REF!</v>
      </c>
      <c r="BS844" s="230" t="e">
        <f t="shared" si="236"/>
        <v>#REF!</v>
      </c>
    </row>
    <row r="845" spans="1:71">
      <c r="A845" s="213" t="e">
        <f>IF(ISBLANK(#REF!),"",#REF!)</f>
        <v>#REF!</v>
      </c>
      <c r="B845" s="214" t="e">
        <f>IF(ISBLANK(#REF!),"",#REF!)</f>
        <v>#REF!</v>
      </c>
      <c r="C845" s="214" t="e">
        <f>IF(ISBLANK(#REF!),"",#REF!)</f>
        <v>#REF!</v>
      </c>
      <c r="D845" s="214" t="e">
        <f>IF(ISBLANK(#REF!),"",#REF!)</f>
        <v>#REF!</v>
      </c>
      <c r="E845" s="214" t="e">
        <f>IF(ISBLANK(#REF!),"",#REF!)</f>
        <v>#REF!</v>
      </c>
      <c r="F845" s="214" t="e">
        <f>IF(ISBLANK(#REF!),"",#REF!)</f>
        <v>#REF!</v>
      </c>
      <c r="G845" s="214" t="e">
        <f>IF(ISBLANK(#REF!),"",#REF!)</f>
        <v>#REF!</v>
      </c>
      <c r="H845" s="215" t="e">
        <f>IF(ISBLANK(#REF!),"",#REF!)</f>
        <v>#REF!</v>
      </c>
      <c r="I845" s="214" t="e">
        <f>IF(ISBLANK(#REF!),"",#REF!)</f>
        <v>#REF!</v>
      </c>
      <c r="J845" s="216" t="e">
        <f>IF(ISBLANK(#REF!),"",#REF!)</f>
        <v>#REF!</v>
      </c>
      <c r="K845" s="217" t="e">
        <f>IF(ISBLANK(#REF!),"",#REF!)</f>
        <v>#REF!</v>
      </c>
      <c r="L845" s="217" t="e">
        <f>IF(ISBLANK(#REF!),"",#REF!)</f>
        <v>#REF!</v>
      </c>
      <c r="M845" s="218" t="e">
        <f>IF(ISBLANK(#REF!),"",#REF!)</f>
        <v>#REF!</v>
      </c>
      <c r="N845" s="218" t="e">
        <f>IF(ISBLANK(#REF!),"",#REF!)</f>
        <v>#REF!</v>
      </c>
      <c r="O845" s="220" t="str">
        <f>IFERROR(VLOOKUP(_xlfn.CONCAT('Team Roster - Final'!$A845," : ",'Team Roster - Final'!$BM845),'Rate Calculations'!$C$4:$G$1100,5,FALSE),"")</f>
        <v/>
      </c>
      <c r="P845" s="225">
        <f>IF(ISBLANK('Rate Calculations'!$H847),"",'Rate Calculations'!$H847)</f>
        <v>1.7500000000000002E-2</v>
      </c>
      <c r="Q845" s="220" t="str">
        <f t="shared" si="222"/>
        <v/>
      </c>
      <c r="R845" s="221">
        <f>IF(ISBLANK('Rate Calculations'!$J847),"",'Rate Calculations'!$J847)</f>
        <v>3.5000000000000003E-2</v>
      </c>
      <c r="S845" s="220" t="str">
        <f t="shared" si="223"/>
        <v/>
      </c>
      <c r="T845" s="225" t="str">
        <f>IFERROR(VLOOKUP(_xlfn.CONCAT('Team Roster - Final'!$A845," : ",'Team Roster - Final'!$BM845),'Rate Calculations'!$C$4:$S$1100,10,FALSE),"")</f>
        <v/>
      </c>
      <c r="U845" s="225" t="str">
        <f>IFERROR(VLOOKUP(_xlfn.CONCAT('Team Roster - Final'!$A845," : ",'Team Roster - Final'!$BM845),'Rate Calculations'!$C$4:$S$1100,11,FALSE),"")</f>
        <v/>
      </c>
      <c r="V845" s="222" t="str">
        <f t="shared" si="224"/>
        <v/>
      </c>
      <c r="W845" s="222" t="str">
        <f t="shared" si="225"/>
        <v/>
      </c>
      <c r="X845" s="223" t="str">
        <f>IFERROR(VLOOKUP(_xlfn.CONCAT('Team Roster - Final'!$A845," : ",'Team Roster - Final'!$BM845),'Rate Calculations'!$C$4:$S$1100,14,FALSE),"")</f>
        <v/>
      </c>
      <c r="Y845" s="222" t="str">
        <f t="shared" si="226"/>
        <v/>
      </c>
      <c r="Z845" s="222" t="str">
        <f t="shared" si="227"/>
        <v/>
      </c>
      <c r="AA845" s="224" t="str">
        <f>IFERROR(IF(#REF!="Yes",$Y845, $Y845+$Q845*0.5),"")</f>
        <v/>
      </c>
      <c r="AB845" s="224" t="str">
        <f>IFERROR(IF(#REF!="Yes",$Z845, $Z845+$S845*0.5),"")</f>
        <v/>
      </c>
      <c r="AC845" s="220" t="str">
        <f>IFERROR(VLOOKUP(_xlfn.CONCAT('Team Roster - Final'!$A845," : ",'Team Roster - Final'!$BM845),'Rate Calculations'!$C$4:$U$1100,19,FALSE),"")</f>
        <v/>
      </c>
      <c r="AD845" s="220" t="str">
        <f t="shared" si="228"/>
        <v/>
      </c>
      <c r="AE845" s="220" t="str">
        <f t="shared" si="229"/>
        <v/>
      </c>
      <c r="AF845" s="225" t="str">
        <f>IFERROR(VLOOKUP(_xlfn.CONCAT('Team Roster - Final'!$A845," : ",'Team Roster - Final'!$BM845),'Rate Calculations'!$C$4:$AB$1100,22,FALSE),"")</f>
        <v/>
      </c>
      <c r="AG845" s="225" t="str">
        <f>IFERROR(VLOOKUP(_xlfn.CONCAT('Team Roster - Final'!$A845," : ",'Team Roster - Final'!$BM845),'Rate Calculations'!$C$4:$AB$1100,23,FALSE),"")</f>
        <v/>
      </c>
      <c r="AH845" s="222" t="str">
        <f t="shared" si="230"/>
        <v/>
      </c>
      <c r="AI845" s="222" t="str">
        <f t="shared" si="231"/>
        <v/>
      </c>
      <c r="AJ845" s="223" t="str">
        <f>Table1[[#This Row],[Home Office
Net Fee %]]</f>
        <v/>
      </c>
      <c r="AK845" s="222" t="str">
        <f t="shared" si="232"/>
        <v/>
      </c>
      <c r="AL845" s="222" t="str">
        <f t="shared" si="233"/>
        <v/>
      </c>
      <c r="AM845" s="215" t="str">
        <f>IFERROR(IF(#REF!="Yes",$AK845,($AK845+$AD845*0.5)),"")</f>
        <v/>
      </c>
      <c r="AN845" s="215" t="str">
        <f>IFERROR(IF(#REF!="Yes",$AL845,($AL845+$AE845*0.5)),"")</f>
        <v/>
      </c>
      <c r="AO845" s="374" t="str">
        <f>IF(ISBLANK('Team Roster Proposed - FBR'!Q846),"",'Team Roster Proposed - FBR'!Q846)</f>
        <v/>
      </c>
      <c r="AP845" s="226" t="e">
        <f>IF(ISBLANK(#REF!),"",#REF!)</f>
        <v>#REF!</v>
      </c>
      <c r="AQ845" s="226" t="e">
        <f>IF(ISBLANK(#REF!),"",#REF!)</f>
        <v>#REF!</v>
      </c>
      <c r="AR845" s="226" t="e">
        <f>IF(ISBLANK(#REF!),"",#REF!)</f>
        <v>#REF!</v>
      </c>
      <c r="AS845" s="219" t="e">
        <f>IF(ISBLANK(#REF!),"",#REF!)</f>
        <v>#REF!</v>
      </c>
      <c r="AT845" s="219" t="e">
        <f>IF(ISBLANK(#REF!),"",#REF!)</f>
        <v>#REF!</v>
      </c>
      <c r="AU845" s="219" t="e">
        <f>IF(ISBLANK(#REF!),"",#REF!)</f>
        <v>#REF!</v>
      </c>
      <c r="AV845" s="219" t="e">
        <f>IF(ISBLANK(#REF!),"",#REF!)</f>
        <v>#REF!</v>
      </c>
      <c r="AW845" s="219" t="e">
        <f>IF(ISBLANK(#REF!),"",#REF!)</f>
        <v>#REF!</v>
      </c>
      <c r="AX845" s="219" t="e">
        <f>IF(ISBLANK(#REF!),"",#REF!)</f>
        <v>#REF!</v>
      </c>
      <c r="AY845" s="226" t="e">
        <f>IF(ISBLANK(#REF!),"",#REF!)</f>
        <v>#REF!</v>
      </c>
      <c r="AZ845" s="219" t="e">
        <f>IF(ISBLANK(#REF!),"",#REF!)</f>
        <v>#REF!</v>
      </c>
      <c r="BA845" s="219" t="e">
        <f>IF(ISBLANK(#REF!),"",#REF!)</f>
        <v>#REF!</v>
      </c>
      <c r="BB845" s="219" t="e">
        <f>IF(ISBLANK(#REF!),"",#REF!)</f>
        <v>#REF!</v>
      </c>
      <c r="BC845" s="219" t="e">
        <f>IF(ISBLANK(#REF!),"",#REF!)</f>
        <v>#REF!</v>
      </c>
      <c r="BD845" s="219" t="e">
        <f>IF(ISBLANK(#REF!),"",#REF!)</f>
        <v>#REF!</v>
      </c>
      <c r="BE845" s="219" t="e">
        <f>IF(ISBLANK(#REF!),"",#REF!)</f>
        <v>#REF!</v>
      </c>
      <c r="BF845" s="219" t="e">
        <f>IF(ISBLANK(#REF!),"",#REF!)</f>
        <v>#REF!</v>
      </c>
      <c r="BG845" s="219" t="e">
        <f>IF(ISBLANK(#REF!),"",#REF!)</f>
        <v>#REF!</v>
      </c>
      <c r="BH845" s="219" t="e">
        <f>IF(ISBLANK(#REF!),"",#REF!)</f>
        <v>#REF!</v>
      </c>
      <c r="BI845" s="219" t="e">
        <f>IF(ISBLANK(#REF!),"",#REF!)</f>
        <v>#REF!</v>
      </c>
      <c r="BJ845" s="219" t="e">
        <f>IF(ISBLANK(#REF!),"",#REF!)</f>
        <v>#REF!</v>
      </c>
      <c r="BK845" s="219" t="e">
        <f>IF(ISBLANK(#REF!),"",#REF!)</f>
        <v>#REF!</v>
      </c>
      <c r="BL845" s="219" t="e">
        <f>IF(ISBLANK(#REF!),"",#REF!)</f>
        <v>#REF!</v>
      </c>
      <c r="BM845" s="219" t="e">
        <f>IF(ISBLANK(#REF!),"",#REF!)</f>
        <v>#REF!</v>
      </c>
      <c r="BN845" s="219" t="e">
        <f>IF(ISBLANK(#REF!),"",#REF!)</f>
        <v>#REF!</v>
      </c>
      <c r="BO845" s="227" t="e">
        <f t="shared" si="234"/>
        <v>#REF!</v>
      </c>
      <c r="BP845" s="228" t="str">
        <f t="shared" si="237"/>
        <v/>
      </c>
      <c r="BQ845" s="229" t="str">
        <f t="shared" si="221"/>
        <v/>
      </c>
      <c r="BR845" s="228" t="e">
        <f t="shared" si="235"/>
        <v>#REF!</v>
      </c>
      <c r="BS845" s="230" t="e">
        <f t="shared" si="236"/>
        <v>#REF!</v>
      </c>
    </row>
    <row r="846" spans="1:71">
      <c r="A846" s="213" t="e">
        <f>IF(ISBLANK(#REF!),"",#REF!)</f>
        <v>#REF!</v>
      </c>
      <c r="B846" s="214" t="e">
        <f>IF(ISBLANK(#REF!),"",#REF!)</f>
        <v>#REF!</v>
      </c>
      <c r="C846" s="214" t="e">
        <f>IF(ISBLANK(#REF!),"",#REF!)</f>
        <v>#REF!</v>
      </c>
      <c r="D846" s="214" t="e">
        <f>IF(ISBLANK(#REF!),"",#REF!)</f>
        <v>#REF!</v>
      </c>
      <c r="E846" s="214" t="e">
        <f>IF(ISBLANK(#REF!),"",#REF!)</f>
        <v>#REF!</v>
      </c>
      <c r="F846" s="214" t="e">
        <f>IF(ISBLANK(#REF!),"",#REF!)</f>
        <v>#REF!</v>
      </c>
      <c r="G846" s="214" t="e">
        <f>IF(ISBLANK(#REF!),"",#REF!)</f>
        <v>#REF!</v>
      </c>
      <c r="H846" s="215" t="e">
        <f>IF(ISBLANK(#REF!),"",#REF!)</f>
        <v>#REF!</v>
      </c>
      <c r="I846" s="214" t="e">
        <f>IF(ISBLANK(#REF!),"",#REF!)</f>
        <v>#REF!</v>
      </c>
      <c r="J846" s="216" t="e">
        <f>IF(ISBLANK(#REF!),"",#REF!)</f>
        <v>#REF!</v>
      </c>
      <c r="K846" s="217" t="e">
        <f>IF(ISBLANK(#REF!),"",#REF!)</f>
        <v>#REF!</v>
      </c>
      <c r="L846" s="217" t="e">
        <f>IF(ISBLANK(#REF!),"",#REF!)</f>
        <v>#REF!</v>
      </c>
      <c r="M846" s="218" t="e">
        <f>IF(ISBLANK(#REF!),"",#REF!)</f>
        <v>#REF!</v>
      </c>
      <c r="N846" s="218" t="e">
        <f>IF(ISBLANK(#REF!),"",#REF!)</f>
        <v>#REF!</v>
      </c>
      <c r="O846" s="220" t="str">
        <f>IFERROR(VLOOKUP(_xlfn.CONCAT('Team Roster - Final'!$A846," : ",'Team Roster - Final'!$BM846),'Rate Calculations'!$C$4:$G$1100,5,FALSE),"")</f>
        <v/>
      </c>
      <c r="P846" s="225">
        <f>IF(ISBLANK('Rate Calculations'!$H848),"",'Rate Calculations'!$H848)</f>
        <v>1.7500000000000002E-2</v>
      </c>
      <c r="Q846" s="220" t="str">
        <f t="shared" si="222"/>
        <v/>
      </c>
      <c r="R846" s="221">
        <f>IF(ISBLANK('Rate Calculations'!$J848),"",'Rate Calculations'!$J848)</f>
        <v>3.5000000000000003E-2</v>
      </c>
      <c r="S846" s="220" t="str">
        <f t="shared" si="223"/>
        <v/>
      </c>
      <c r="T846" s="225" t="str">
        <f>IFERROR(VLOOKUP(_xlfn.CONCAT('Team Roster - Final'!$A846," : ",'Team Roster - Final'!$BM846),'Rate Calculations'!$C$4:$S$1100,10,FALSE),"")</f>
        <v/>
      </c>
      <c r="U846" s="225" t="str">
        <f>IFERROR(VLOOKUP(_xlfn.CONCAT('Team Roster - Final'!$A846," : ",'Team Roster - Final'!$BM846),'Rate Calculations'!$C$4:$S$1100,11,FALSE),"")</f>
        <v/>
      </c>
      <c r="V846" s="222" t="str">
        <f t="shared" si="224"/>
        <v/>
      </c>
      <c r="W846" s="222" t="str">
        <f t="shared" si="225"/>
        <v/>
      </c>
      <c r="X846" s="223" t="str">
        <f>IFERROR(VLOOKUP(_xlfn.CONCAT('Team Roster - Final'!$A846," : ",'Team Roster - Final'!$BM846),'Rate Calculations'!$C$4:$S$1100,14,FALSE),"")</f>
        <v/>
      </c>
      <c r="Y846" s="222" t="str">
        <f t="shared" si="226"/>
        <v/>
      </c>
      <c r="Z846" s="222" t="str">
        <f t="shared" si="227"/>
        <v/>
      </c>
      <c r="AA846" s="224" t="str">
        <f>IFERROR(IF(#REF!="Yes",$Y846, $Y846+$Q846*0.5),"")</f>
        <v/>
      </c>
      <c r="AB846" s="224" t="str">
        <f>IFERROR(IF(#REF!="Yes",$Z846, $Z846+$S846*0.5),"")</f>
        <v/>
      </c>
      <c r="AC846" s="220" t="str">
        <f>IFERROR(VLOOKUP(_xlfn.CONCAT('Team Roster - Final'!$A846," : ",'Team Roster - Final'!$BM846),'Rate Calculations'!$C$4:$U$1100,19,FALSE),"")</f>
        <v/>
      </c>
      <c r="AD846" s="220" t="str">
        <f t="shared" si="228"/>
        <v/>
      </c>
      <c r="AE846" s="220" t="str">
        <f t="shared" si="229"/>
        <v/>
      </c>
      <c r="AF846" s="225" t="str">
        <f>IFERROR(VLOOKUP(_xlfn.CONCAT('Team Roster - Final'!$A846," : ",'Team Roster - Final'!$BM846),'Rate Calculations'!$C$4:$AB$1100,22,FALSE),"")</f>
        <v/>
      </c>
      <c r="AG846" s="225" t="str">
        <f>IFERROR(VLOOKUP(_xlfn.CONCAT('Team Roster - Final'!$A846," : ",'Team Roster - Final'!$BM846),'Rate Calculations'!$C$4:$AB$1100,23,FALSE),"")</f>
        <v/>
      </c>
      <c r="AH846" s="222" t="str">
        <f t="shared" si="230"/>
        <v/>
      </c>
      <c r="AI846" s="222" t="str">
        <f t="shared" si="231"/>
        <v/>
      </c>
      <c r="AJ846" s="223" t="str">
        <f>Table1[[#This Row],[Home Office
Net Fee %]]</f>
        <v/>
      </c>
      <c r="AK846" s="222" t="str">
        <f t="shared" si="232"/>
        <v/>
      </c>
      <c r="AL846" s="222" t="str">
        <f t="shared" si="233"/>
        <v/>
      </c>
      <c r="AM846" s="215" t="str">
        <f>IFERROR(IF(#REF!="Yes",$AK846,($AK846+$AD846*0.5)),"")</f>
        <v/>
      </c>
      <c r="AN846" s="215" t="str">
        <f>IFERROR(IF(#REF!="Yes",$AL846,($AL846+$AE846*0.5)),"")</f>
        <v/>
      </c>
      <c r="AO846" s="374" t="str">
        <f>IF(ISBLANK('Team Roster Proposed - FBR'!Q847),"",'Team Roster Proposed - FBR'!Q847)</f>
        <v/>
      </c>
      <c r="AP846" s="226" t="e">
        <f>IF(ISBLANK(#REF!),"",#REF!)</f>
        <v>#REF!</v>
      </c>
      <c r="AQ846" s="226" t="e">
        <f>IF(ISBLANK(#REF!),"",#REF!)</f>
        <v>#REF!</v>
      </c>
      <c r="AR846" s="226" t="e">
        <f>IF(ISBLANK(#REF!),"",#REF!)</f>
        <v>#REF!</v>
      </c>
      <c r="AS846" s="219" t="e">
        <f>IF(ISBLANK(#REF!),"",#REF!)</f>
        <v>#REF!</v>
      </c>
      <c r="AT846" s="219" t="e">
        <f>IF(ISBLANK(#REF!),"",#REF!)</f>
        <v>#REF!</v>
      </c>
      <c r="AU846" s="219" t="e">
        <f>IF(ISBLANK(#REF!),"",#REF!)</f>
        <v>#REF!</v>
      </c>
      <c r="AV846" s="219" t="e">
        <f>IF(ISBLANK(#REF!),"",#REF!)</f>
        <v>#REF!</v>
      </c>
      <c r="AW846" s="219" t="e">
        <f>IF(ISBLANK(#REF!),"",#REF!)</f>
        <v>#REF!</v>
      </c>
      <c r="AX846" s="219" t="e">
        <f>IF(ISBLANK(#REF!),"",#REF!)</f>
        <v>#REF!</v>
      </c>
      <c r="AY846" s="226" t="e">
        <f>IF(ISBLANK(#REF!),"",#REF!)</f>
        <v>#REF!</v>
      </c>
      <c r="AZ846" s="219" t="e">
        <f>IF(ISBLANK(#REF!),"",#REF!)</f>
        <v>#REF!</v>
      </c>
      <c r="BA846" s="219" t="e">
        <f>IF(ISBLANK(#REF!),"",#REF!)</f>
        <v>#REF!</v>
      </c>
      <c r="BB846" s="219" t="e">
        <f>IF(ISBLANK(#REF!),"",#REF!)</f>
        <v>#REF!</v>
      </c>
      <c r="BC846" s="219" t="e">
        <f>IF(ISBLANK(#REF!),"",#REF!)</f>
        <v>#REF!</v>
      </c>
      <c r="BD846" s="219" t="e">
        <f>IF(ISBLANK(#REF!),"",#REF!)</f>
        <v>#REF!</v>
      </c>
      <c r="BE846" s="219" t="e">
        <f>IF(ISBLANK(#REF!),"",#REF!)</f>
        <v>#REF!</v>
      </c>
      <c r="BF846" s="219" t="e">
        <f>IF(ISBLANK(#REF!),"",#REF!)</f>
        <v>#REF!</v>
      </c>
      <c r="BG846" s="219" t="e">
        <f>IF(ISBLANK(#REF!),"",#REF!)</f>
        <v>#REF!</v>
      </c>
      <c r="BH846" s="219" t="e">
        <f>IF(ISBLANK(#REF!),"",#REF!)</f>
        <v>#REF!</v>
      </c>
      <c r="BI846" s="219" t="e">
        <f>IF(ISBLANK(#REF!),"",#REF!)</f>
        <v>#REF!</v>
      </c>
      <c r="BJ846" s="219" t="e">
        <f>IF(ISBLANK(#REF!),"",#REF!)</f>
        <v>#REF!</v>
      </c>
      <c r="BK846" s="219" t="e">
        <f>IF(ISBLANK(#REF!),"",#REF!)</f>
        <v>#REF!</v>
      </c>
      <c r="BL846" s="219" t="e">
        <f>IF(ISBLANK(#REF!),"",#REF!)</f>
        <v>#REF!</v>
      </c>
      <c r="BM846" s="219" t="e">
        <f>IF(ISBLANK(#REF!),"",#REF!)</f>
        <v>#REF!</v>
      </c>
      <c r="BN846" s="219" t="e">
        <f>IF(ISBLANK(#REF!),"",#REF!)</f>
        <v>#REF!</v>
      </c>
      <c r="BO846" s="227" t="e">
        <f t="shared" si="234"/>
        <v>#REF!</v>
      </c>
      <c r="BP846" s="228" t="str">
        <f t="shared" si="237"/>
        <v/>
      </c>
      <c r="BQ846" s="229" t="str">
        <f t="shared" si="221"/>
        <v/>
      </c>
      <c r="BR846" s="228" t="e">
        <f t="shared" si="235"/>
        <v>#REF!</v>
      </c>
      <c r="BS846" s="230" t="e">
        <f t="shared" si="236"/>
        <v>#REF!</v>
      </c>
    </row>
    <row r="847" spans="1:71">
      <c r="A847" s="213" t="e">
        <f>IF(ISBLANK(#REF!),"",#REF!)</f>
        <v>#REF!</v>
      </c>
      <c r="B847" s="214" t="e">
        <f>IF(ISBLANK(#REF!),"",#REF!)</f>
        <v>#REF!</v>
      </c>
      <c r="C847" s="214" t="e">
        <f>IF(ISBLANK(#REF!),"",#REF!)</f>
        <v>#REF!</v>
      </c>
      <c r="D847" s="214" t="e">
        <f>IF(ISBLANK(#REF!),"",#REF!)</f>
        <v>#REF!</v>
      </c>
      <c r="E847" s="214" t="e">
        <f>IF(ISBLANK(#REF!),"",#REF!)</f>
        <v>#REF!</v>
      </c>
      <c r="F847" s="214" t="e">
        <f>IF(ISBLANK(#REF!),"",#REF!)</f>
        <v>#REF!</v>
      </c>
      <c r="G847" s="214" t="e">
        <f>IF(ISBLANK(#REF!),"",#REF!)</f>
        <v>#REF!</v>
      </c>
      <c r="H847" s="215" t="e">
        <f>IF(ISBLANK(#REF!),"",#REF!)</f>
        <v>#REF!</v>
      </c>
      <c r="I847" s="214" t="e">
        <f>IF(ISBLANK(#REF!),"",#REF!)</f>
        <v>#REF!</v>
      </c>
      <c r="J847" s="216" t="e">
        <f>IF(ISBLANK(#REF!),"",#REF!)</f>
        <v>#REF!</v>
      </c>
      <c r="K847" s="217" t="e">
        <f>IF(ISBLANK(#REF!),"",#REF!)</f>
        <v>#REF!</v>
      </c>
      <c r="L847" s="217" t="e">
        <f>IF(ISBLANK(#REF!),"",#REF!)</f>
        <v>#REF!</v>
      </c>
      <c r="M847" s="218" t="e">
        <f>IF(ISBLANK(#REF!),"",#REF!)</f>
        <v>#REF!</v>
      </c>
      <c r="N847" s="218" t="e">
        <f>IF(ISBLANK(#REF!),"",#REF!)</f>
        <v>#REF!</v>
      </c>
      <c r="O847" s="220" t="str">
        <f>IFERROR(VLOOKUP(_xlfn.CONCAT('Team Roster - Final'!$A847," : ",'Team Roster - Final'!$BM847),'Rate Calculations'!$C$4:$G$1100,5,FALSE),"")</f>
        <v/>
      </c>
      <c r="P847" s="225">
        <f>IF(ISBLANK('Rate Calculations'!$H849),"",'Rate Calculations'!$H849)</f>
        <v>1.7500000000000002E-2</v>
      </c>
      <c r="Q847" s="220" t="str">
        <f t="shared" si="222"/>
        <v/>
      </c>
      <c r="R847" s="221">
        <f>IF(ISBLANK('Rate Calculations'!$J849),"",'Rate Calculations'!$J849)</f>
        <v>3.5000000000000003E-2</v>
      </c>
      <c r="S847" s="220" t="str">
        <f t="shared" si="223"/>
        <v/>
      </c>
      <c r="T847" s="225" t="str">
        <f>IFERROR(VLOOKUP(_xlfn.CONCAT('Team Roster - Final'!$A847," : ",'Team Roster - Final'!$BM847),'Rate Calculations'!$C$4:$S$1100,10,FALSE),"")</f>
        <v/>
      </c>
      <c r="U847" s="225" t="str">
        <f>IFERROR(VLOOKUP(_xlfn.CONCAT('Team Roster - Final'!$A847," : ",'Team Roster - Final'!$BM847),'Rate Calculations'!$C$4:$S$1100,11,FALSE),"")</f>
        <v/>
      </c>
      <c r="V847" s="222" t="str">
        <f t="shared" si="224"/>
        <v/>
      </c>
      <c r="W847" s="222" t="str">
        <f t="shared" si="225"/>
        <v/>
      </c>
      <c r="X847" s="223" t="str">
        <f>IFERROR(VLOOKUP(_xlfn.CONCAT('Team Roster - Final'!$A847," : ",'Team Roster - Final'!$BM847),'Rate Calculations'!$C$4:$S$1100,14,FALSE),"")</f>
        <v/>
      </c>
      <c r="Y847" s="222" t="str">
        <f t="shared" si="226"/>
        <v/>
      </c>
      <c r="Z847" s="222" t="str">
        <f t="shared" si="227"/>
        <v/>
      </c>
      <c r="AA847" s="224" t="str">
        <f>IFERROR(IF(#REF!="Yes",$Y847, $Y847+$Q847*0.5),"")</f>
        <v/>
      </c>
      <c r="AB847" s="224" t="str">
        <f>IFERROR(IF(#REF!="Yes",$Z847, $Z847+$S847*0.5),"")</f>
        <v/>
      </c>
      <c r="AC847" s="220" t="str">
        <f>IFERROR(VLOOKUP(_xlfn.CONCAT('Team Roster - Final'!$A847," : ",'Team Roster - Final'!$BM847),'Rate Calculations'!$C$4:$U$1100,19,FALSE),"")</f>
        <v/>
      </c>
      <c r="AD847" s="220" t="str">
        <f t="shared" si="228"/>
        <v/>
      </c>
      <c r="AE847" s="220" t="str">
        <f t="shared" si="229"/>
        <v/>
      </c>
      <c r="AF847" s="225" t="str">
        <f>IFERROR(VLOOKUP(_xlfn.CONCAT('Team Roster - Final'!$A847," : ",'Team Roster - Final'!$BM847),'Rate Calculations'!$C$4:$AB$1100,22,FALSE),"")</f>
        <v/>
      </c>
      <c r="AG847" s="225" t="str">
        <f>IFERROR(VLOOKUP(_xlfn.CONCAT('Team Roster - Final'!$A847," : ",'Team Roster - Final'!$BM847),'Rate Calculations'!$C$4:$AB$1100,23,FALSE),"")</f>
        <v/>
      </c>
      <c r="AH847" s="222" t="str">
        <f t="shared" si="230"/>
        <v/>
      </c>
      <c r="AI847" s="222" t="str">
        <f t="shared" si="231"/>
        <v/>
      </c>
      <c r="AJ847" s="223" t="str">
        <f>Table1[[#This Row],[Home Office
Net Fee %]]</f>
        <v/>
      </c>
      <c r="AK847" s="222" t="str">
        <f t="shared" si="232"/>
        <v/>
      </c>
      <c r="AL847" s="222" t="str">
        <f t="shared" si="233"/>
        <v/>
      </c>
      <c r="AM847" s="215" t="str">
        <f>IFERROR(IF(#REF!="Yes",$AK847,($AK847+$AD847*0.5)),"")</f>
        <v/>
      </c>
      <c r="AN847" s="215" t="str">
        <f>IFERROR(IF(#REF!="Yes",$AL847,($AL847+$AE847*0.5)),"")</f>
        <v/>
      </c>
      <c r="AO847" s="374" t="str">
        <f>IF(ISBLANK('Team Roster Proposed - FBR'!Q848),"",'Team Roster Proposed - FBR'!Q848)</f>
        <v/>
      </c>
      <c r="AP847" s="226" t="e">
        <f>IF(ISBLANK(#REF!),"",#REF!)</f>
        <v>#REF!</v>
      </c>
      <c r="AQ847" s="226" t="e">
        <f>IF(ISBLANK(#REF!),"",#REF!)</f>
        <v>#REF!</v>
      </c>
      <c r="AR847" s="226" t="e">
        <f>IF(ISBLANK(#REF!),"",#REF!)</f>
        <v>#REF!</v>
      </c>
      <c r="AS847" s="219" t="e">
        <f>IF(ISBLANK(#REF!),"",#REF!)</f>
        <v>#REF!</v>
      </c>
      <c r="AT847" s="219" t="e">
        <f>IF(ISBLANK(#REF!),"",#REF!)</f>
        <v>#REF!</v>
      </c>
      <c r="AU847" s="219" t="e">
        <f>IF(ISBLANK(#REF!),"",#REF!)</f>
        <v>#REF!</v>
      </c>
      <c r="AV847" s="219" t="e">
        <f>IF(ISBLANK(#REF!),"",#REF!)</f>
        <v>#REF!</v>
      </c>
      <c r="AW847" s="219" t="e">
        <f>IF(ISBLANK(#REF!),"",#REF!)</f>
        <v>#REF!</v>
      </c>
      <c r="AX847" s="219" t="e">
        <f>IF(ISBLANK(#REF!),"",#REF!)</f>
        <v>#REF!</v>
      </c>
      <c r="AY847" s="226" t="e">
        <f>IF(ISBLANK(#REF!),"",#REF!)</f>
        <v>#REF!</v>
      </c>
      <c r="AZ847" s="219" t="e">
        <f>IF(ISBLANK(#REF!),"",#REF!)</f>
        <v>#REF!</v>
      </c>
      <c r="BA847" s="219" t="e">
        <f>IF(ISBLANK(#REF!),"",#REF!)</f>
        <v>#REF!</v>
      </c>
      <c r="BB847" s="219" t="e">
        <f>IF(ISBLANK(#REF!),"",#REF!)</f>
        <v>#REF!</v>
      </c>
      <c r="BC847" s="219" t="e">
        <f>IF(ISBLANK(#REF!),"",#REF!)</f>
        <v>#REF!</v>
      </c>
      <c r="BD847" s="219" t="e">
        <f>IF(ISBLANK(#REF!),"",#REF!)</f>
        <v>#REF!</v>
      </c>
      <c r="BE847" s="219" t="e">
        <f>IF(ISBLANK(#REF!),"",#REF!)</f>
        <v>#REF!</v>
      </c>
      <c r="BF847" s="219" t="e">
        <f>IF(ISBLANK(#REF!),"",#REF!)</f>
        <v>#REF!</v>
      </c>
      <c r="BG847" s="219" t="e">
        <f>IF(ISBLANK(#REF!),"",#REF!)</f>
        <v>#REF!</v>
      </c>
      <c r="BH847" s="219" t="e">
        <f>IF(ISBLANK(#REF!),"",#REF!)</f>
        <v>#REF!</v>
      </c>
      <c r="BI847" s="219" t="e">
        <f>IF(ISBLANK(#REF!),"",#REF!)</f>
        <v>#REF!</v>
      </c>
      <c r="BJ847" s="219" t="e">
        <f>IF(ISBLANK(#REF!),"",#REF!)</f>
        <v>#REF!</v>
      </c>
      <c r="BK847" s="219" t="e">
        <f>IF(ISBLANK(#REF!),"",#REF!)</f>
        <v>#REF!</v>
      </c>
      <c r="BL847" s="219" t="e">
        <f>IF(ISBLANK(#REF!),"",#REF!)</f>
        <v>#REF!</v>
      </c>
      <c r="BM847" s="219" t="e">
        <f>IF(ISBLANK(#REF!),"",#REF!)</f>
        <v>#REF!</v>
      </c>
      <c r="BN847" s="219" t="e">
        <f>IF(ISBLANK(#REF!),"",#REF!)</f>
        <v>#REF!</v>
      </c>
      <c r="BO847" s="227" t="e">
        <f t="shared" si="234"/>
        <v>#REF!</v>
      </c>
      <c r="BP847" s="228" t="str">
        <f t="shared" si="237"/>
        <v/>
      </c>
      <c r="BQ847" s="229" t="str">
        <f t="shared" si="221"/>
        <v/>
      </c>
      <c r="BR847" s="228" t="e">
        <f t="shared" si="235"/>
        <v>#REF!</v>
      </c>
      <c r="BS847" s="230" t="e">
        <f t="shared" si="236"/>
        <v>#REF!</v>
      </c>
    </row>
    <row r="848" spans="1:71">
      <c r="A848" s="213" t="e">
        <f>IF(ISBLANK(#REF!),"",#REF!)</f>
        <v>#REF!</v>
      </c>
      <c r="B848" s="214" t="e">
        <f>IF(ISBLANK(#REF!),"",#REF!)</f>
        <v>#REF!</v>
      </c>
      <c r="C848" s="214" t="e">
        <f>IF(ISBLANK(#REF!),"",#REF!)</f>
        <v>#REF!</v>
      </c>
      <c r="D848" s="214" t="e">
        <f>IF(ISBLANK(#REF!),"",#REF!)</f>
        <v>#REF!</v>
      </c>
      <c r="E848" s="214" t="e">
        <f>IF(ISBLANK(#REF!),"",#REF!)</f>
        <v>#REF!</v>
      </c>
      <c r="F848" s="214" t="e">
        <f>IF(ISBLANK(#REF!),"",#REF!)</f>
        <v>#REF!</v>
      </c>
      <c r="G848" s="214" t="e">
        <f>IF(ISBLANK(#REF!),"",#REF!)</f>
        <v>#REF!</v>
      </c>
      <c r="H848" s="215" t="e">
        <f>IF(ISBLANK(#REF!),"",#REF!)</f>
        <v>#REF!</v>
      </c>
      <c r="I848" s="214" t="e">
        <f>IF(ISBLANK(#REF!),"",#REF!)</f>
        <v>#REF!</v>
      </c>
      <c r="J848" s="216" t="e">
        <f>IF(ISBLANK(#REF!),"",#REF!)</f>
        <v>#REF!</v>
      </c>
      <c r="K848" s="217" t="e">
        <f>IF(ISBLANK(#REF!),"",#REF!)</f>
        <v>#REF!</v>
      </c>
      <c r="L848" s="217" t="e">
        <f>IF(ISBLANK(#REF!),"",#REF!)</f>
        <v>#REF!</v>
      </c>
      <c r="M848" s="218" t="e">
        <f>IF(ISBLANK(#REF!),"",#REF!)</f>
        <v>#REF!</v>
      </c>
      <c r="N848" s="218" t="e">
        <f>IF(ISBLANK(#REF!),"",#REF!)</f>
        <v>#REF!</v>
      </c>
      <c r="O848" s="220" t="str">
        <f>IFERROR(VLOOKUP(_xlfn.CONCAT('Team Roster - Final'!$A848," : ",'Team Roster - Final'!$BM848),'Rate Calculations'!$C$4:$G$1100,5,FALSE),"")</f>
        <v/>
      </c>
      <c r="P848" s="225">
        <f>IF(ISBLANK('Rate Calculations'!$H850),"",'Rate Calculations'!$H850)</f>
        <v>1.7500000000000002E-2</v>
      </c>
      <c r="Q848" s="220" t="str">
        <f t="shared" si="222"/>
        <v/>
      </c>
      <c r="R848" s="221">
        <f>IF(ISBLANK('Rate Calculations'!$J850),"",'Rate Calculations'!$J850)</f>
        <v>3.5000000000000003E-2</v>
      </c>
      <c r="S848" s="220" t="str">
        <f t="shared" si="223"/>
        <v/>
      </c>
      <c r="T848" s="225" t="str">
        <f>IFERROR(VLOOKUP(_xlfn.CONCAT('Team Roster - Final'!$A848," : ",'Team Roster - Final'!$BM848),'Rate Calculations'!$C$4:$S$1100,10,FALSE),"")</f>
        <v/>
      </c>
      <c r="U848" s="225" t="str">
        <f>IFERROR(VLOOKUP(_xlfn.CONCAT('Team Roster - Final'!$A848," : ",'Team Roster - Final'!$BM848),'Rate Calculations'!$C$4:$S$1100,11,FALSE),"")</f>
        <v/>
      </c>
      <c r="V848" s="222" t="str">
        <f t="shared" si="224"/>
        <v/>
      </c>
      <c r="W848" s="222" t="str">
        <f t="shared" si="225"/>
        <v/>
      </c>
      <c r="X848" s="223" t="str">
        <f>IFERROR(VLOOKUP(_xlfn.CONCAT('Team Roster - Final'!$A848," : ",'Team Roster - Final'!$BM848),'Rate Calculations'!$C$4:$S$1100,14,FALSE),"")</f>
        <v/>
      </c>
      <c r="Y848" s="222" t="str">
        <f t="shared" si="226"/>
        <v/>
      </c>
      <c r="Z848" s="222" t="str">
        <f t="shared" si="227"/>
        <v/>
      </c>
      <c r="AA848" s="224" t="str">
        <f>IFERROR(IF(#REF!="Yes",$Y848, $Y848+$Q848*0.5),"")</f>
        <v/>
      </c>
      <c r="AB848" s="224" t="str">
        <f>IFERROR(IF(#REF!="Yes",$Z848, $Z848+$S848*0.5),"")</f>
        <v/>
      </c>
      <c r="AC848" s="220" t="str">
        <f>IFERROR(VLOOKUP(_xlfn.CONCAT('Team Roster - Final'!$A848," : ",'Team Roster - Final'!$BM848),'Rate Calculations'!$C$4:$U$1100,19,FALSE),"")</f>
        <v/>
      </c>
      <c r="AD848" s="220" t="str">
        <f t="shared" si="228"/>
        <v/>
      </c>
      <c r="AE848" s="220" t="str">
        <f t="shared" si="229"/>
        <v/>
      </c>
      <c r="AF848" s="225" t="str">
        <f>IFERROR(VLOOKUP(_xlfn.CONCAT('Team Roster - Final'!$A848," : ",'Team Roster - Final'!$BM848),'Rate Calculations'!$C$4:$AB$1100,22,FALSE),"")</f>
        <v/>
      </c>
      <c r="AG848" s="225" t="str">
        <f>IFERROR(VLOOKUP(_xlfn.CONCAT('Team Roster - Final'!$A848," : ",'Team Roster - Final'!$BM848),'Rate Calculations'!$C$4:$AB$1100,23,FALSE),"")</f>
        <v/>
      </c>
      <c r="AH848" s="222" t="str">
        <f t="shared" si="230"/>
        <v/>
      </c>
      <c r="AI848" s="222" t="str">
        <f t="shared" si="231"/>
        <v/>
      </c>
      <c r="AJ848" s="223" t="str">
        <f>Table1[[#This Row],[Home Office
Net Fee %]]</f>
        <v/>
      </c>
      <c r="AK848" s="222" t="str">
        <f t="shared" si="232"/>
        <v/>
      </c>
      <c r="AL848" s="222" t="str">
        <f t="shared" si="233"/>
        <v/>
      </c>
      <c r="AM848" s="215" t="str">
        <f>IFERROR(IF(#REF!="Yes",$AK848,($AK848+$AD848*0.5)),"")</f>
        <v/>
      </c>
      <c r="AN848" s="215" t="str">
        <f>IFERROR(IF(#REF!="Yes",$AL848,($AL848+$AE848*0.5)),"")</f>
        <v/>
      </c>
      <c r="AO848" s="374" t="str">
        <f>IF(ISBLANK('Team Roster Proposed - FBR'!Q849),"",'Team Roster Proposed - FBR'!Q849)</f>
        <v/>
      </c>
      <c r="AP848" s="226" t="e">
        <f>IF(ISBLANK(#REF!),"",#REF!)</f>
        <v>#REF!</v>
      </c>
      <c r="AQ848" s="226" t="e">
        <f>IF(ISBLANK(#REF!),"",#REF!)</f>
        <v>#REF!</v>
      </c>
      <c r="AR848" s="226" t="e">
        <f>IF(ISBLANK(#REF!),"",#REF!)</f>
        <v>#REF!</v>
      </c>
      <c r="AS848" s="219" t="e">
        <f>IF(ISBLANK(#REF!),"",#REF!)</f>
        <v>#REF!</v>
      </c>
      <c r="AT848" s="219" t="e">
        <f>IF(ISBLANK(#REF!),"",#REF!)</f>
        <v>#REF!</v>
      </c>
      <c r="AU848" s="219" t="e">
        <f>IF(ISBLANK(#REF!),"",#REF!)</f>
        <v>#REF!</v>
      </c>
      <c r="AV848" s="219" t="e">
        <f>IF(ISBLANK(#REF!),"",#REF!)</f>
        <v>#REF!</v>
      </c>
      <c r="AW848" s="219" t="e">
        <f>IF(ISBLANK(#REF!),"",#REF!)</f>
        <v>#REF!</v>
      </c>
      <c r="AX848" s="219" t="e">
        <f>IF(ISBLANK(#REF!),"",#REF!)</f>
        <v>#REF!</v>
      </c>
      <c r="AY848" s="226" t="e">
        <f>IF(ISBLANK(#REF!),"",#REF!)</f>
        <v>#REF!</v>
      </c>
      <c r="AZ848" s="219" t="e">
        <f>IF(ISBLANK(#REF!),"",#REF!)</f>
        <v>#REF!</v>
      </c>
      <c r="BA848" s="219" t="e">
        <f>IF(ISBLANK(#REF!),"",#REF!)</f>
        <v>#REF!</v>
      </c>
      <c r="BB848" s="219" t="e">
        <f>IF(ISBLANK(#REF!),"",#REF!)</f>
        <v>#REF!</v>
      </c>
      <c r="BC848" s="219" t="e">
        <f>IF(ISBLANK(#REF!),"",#REF!)</f>
        <v>#REF!</v>
      </c>
      <c r="BD848" s="219" t="e">
        <f>IF(ISBLANK(#REF!),"",#REF!)</f>
        <v>#REF!</v>
      </c>
      <c r="BE848" s="219" t="e">
        <f>IF(ISBLANK(#REF!),"",#REF!)</f>
        <v>#REF!</v>
      </c>
      <c r="BF848" s="219" t="e">
        <f>IF(ISBLANK(#REF!),"",#REF!)</f>
        <v>#REF!</v>
      </c>
      <c r="BG848" s="219" t="e">
        <f>IF(ISBLANK(#REF!),"",#REF!)</f>
        <v>#REF!</v>
      </c>
      <c r="BH848" s="219" t="e">
        <f>IF(ISBLANK(#REF!),"",#REF!)</f>
        <v>#REF!</v>
      </c>
      <c r="BI848" s="219" t="e">
        <f>IF(ISBLANK(#REF!),"",#REF!)</f>
        <v>#REF!</v>
      </c>
      <c r="BJ848" s="219" t="e">
        <f>IF(ISBLANK(#REF!),"",#REF!)</f>
        <v>#REF!</v>
      </c>
      <c r="BK848" s="219" t="e">
        <f>IF(ISBLANK(#REF!),"",#REF!)</f>
        <v>#REF!</v>
      </c>
      <c r="BL848" s="219" t="e">
        <f>IF(ISBLANK(#REF!),"",#REF!)</f>
        <v>#REF!</v>
      </c>
      <c r="BM848" s="219" t="e">
        <f>IF(ISBLANK(#REF!),"",#REF!)</f>
        <v>#REF!</v>
      </c>
      <c r="BN848" s="219" t="e">
        <f>IF(ISBLANK(#REF!),"",#REF!)</f>
        <v>#REF!</v>
      </c>
      <c r="BO848" s="227" t="e">
        <f t="shared" si="234"/>
        <v>#REF!</v>
      </c>
      <c r="BP848" s="228" t="str">
        <f t="shared" si="237"/>
        <v/>
      </c>
      <c r="BQ848" s="229" t="str">
        <f t="shared" si="221"/>
        <v/>
      </c>
      <c r="BR848" s="228" t="e">
        <f t="shared" si="235"/>
        <v>#REF!</v>
      </c>
      <c r="BS848" s="230" t="e">
        <f t="shared" si="236"/>
        <v>#REF!</v>
      </c>
    </row>
    <row r="849" spans="1:71">
      <c r="A849" s="213" t="e">
        <f>IF(ISBLANK(#REF!),"",#REF!)</f>
        <v>#REF!</v>
      </c>
      <c r="B849" s="214" t="e">
        <f>IF(ISBLANK(#REF!),"",#REF!)</f>
        <v>#REF!</v>
      </c>
      <c r="C849" s="214" t="e">
        <f>IF(ISBLANK(#REF!),"",#REF!)</f>
        <v>#REF!</v>
      </c>
      <c r="D849" s="214" t="e">
        <f>IF(ISBLANK(#REF!),"",#REF!)</f>
        <v>#REF!</v>
      </c>
      <c r="E849" s="214" t="e">
        <f>IF(ISBLANK(#REF!),"",#REF!)</f>
        <v>#REF!</v>
      </c>
      <c r="F849" s="214" t="e">
        <f>IF(ISBLANK(#REF!),"",#REF!)</f>
        <v>#REF!</v>
      </c>
      <c r="G849" s="214" t="e">
        <f>IF(ISBLANK(#REF!),"",#REF!)</f>
        <v>#REF!</v>
      </c>
      <c r="H849" s="215" t="e">
        <f>IF(ISBLANK(#REF!),"",#REF!)</f>
        <v>#REF!</v>
      </c>
      <c r="I849" s="214" t="e">
        <f>IF(ISBLANK(#REF!),"",#REF!)</f>
        <v>#REF!</v>
      </c>
      <c r="J849" s="216" t="e">
        <f>IF(ISBLANK(#REF!),"",#REF!)</f>
        <v>#REF!</v>
      </c>
      <c r="K849" s="217" t="e">
        <f>IF(ISBLANK(#REF!),"",#REF!)</f>
        <v>#REF!</v>
      </c>
      <c r="L849" s="217" t="e">
        <f>IF(ISBLANK(#REF!),"",#REF!)</f>
        <v>#REF!</v>
      </c>
      <c r="M849" s="218" t="e">
        <f>IF(ISBLANK(#REF!),"",#REF!)</f>
        <v>#REF!</v>
      </c>
      <c r="N849" s="218" t="e">
        <f>IF(ISBLANK(#REF!),"",#REF!)</f>
        <v>#REF!</v>
      </c>
      <c r="O849" s="220" t="str">
        <f>IFERROR(VLOOKUP(_xlfn.CONCAT('Team Roster - Final'!$A849," : ",'Team Roster - Final'!$BM849),'Rate Calculations'!$C$4:$G$1100,5,FALSE),"")</f>
        <v/>
      </c>
      <c r="P849" s="225">
        <f>IF(ISBLANK('Rate Calculations'!$H851),"",'Rate Calculations'!$H851)</f>
        <v>1.7500000000000002E-2</v>
      </c>
      <c r="Q849" s="220" t="str">
        <f t="shared" si="222"/>
        <v/>
      </c>
      <c r="R849" s="221">
        <f>IF(ISBLANK('Rate Calculations'!$J851),"",'Rate Calculations'!$J851)</f>
        <v>3.5000000000000003E-2</v>
      </c>
      <c r="S849" s="220" t="str">
        <f t="shared" si="223"/>
        <v/>
      </c>
      <c r="T849" s="225" t="str">
        <f>IFERROR(VLOOKUP(_xlfn.CONCAT('Team Roster - Final'!$A849," : ",'Team Roster - Final'!$BM849),'Rate Calculations'!$C$4:$S$1100,10,FALSE),"")</f>
        <v/>
      </c>
      <c r="U849" s="225" t="str">
        <f>IFERROR(VLOOKUP(_xlfn.CONCAT('Team Roster - Final'!$A849," : ",'Team Roster - Final'!$BM849),'Rate Calculations'!$C$4:$S$1100,11,FALSE),"")</f>
        <v/>
      </c>
      <c r="V849" s="222" t="str">
        <f t="shared" si="224"/>
        <v/>
      </c>
      <c r="W849" s="222" t="str">
        <f t="shared" si="225"/>
        <v/>
      </c>
      <c r="X849" s="223" t="str">
        <f>IFERROR(VLOOKUP(_xlfn.CONCAT('Team Roster - Final'!$A849," : ",'Team Roster - Final'!$BM849),'Rate Calculations'!$C$4:$S$1100,14,FALSE),"")</f>
        <v/>
      </c>
      <c r="Y849" s="222" t="str">
        <f t="shared" si="226"/>
        <v/>
      </c>
      <c r="Z849" s="222" t="str">
        <f t="shared" si="227"/>
        <v/>
      </c>
      <c r="AA849" s="224" t="str">
        <f>IFERROR(IF(#REF!="Yes",$Y849, $Y849+$Q849*0.5),"")</f>
        <v/>
      </c>
      <c r="AB849" s="224" t="str">
        <f>IFERROR(IF(#REF!="Yes",$Z849, $Z849+$S849*0.5),"")</f>
        <v/>
      </c>
      <c r="AC849" s="220" t="str">
        <f>IFERROR(VLOOKUP(_xlfn.CONCAT('Team Roster - Final'!$A849," : ",'Team Roster - Final'!$BM849),'Rate Calculations'!$C$4:$U$1100,19,FALSE),"")</f>
        <v/>
      </c>
      <c r="AD849" s="220" t="str">
        <f t="shared" si="228"/>
        <v/>
      </c>
      <c r="AE849" s="220" t="str">
        <f t="shared" si="229"/>
        <v/>
      </c>
      <c r="AF849" s="225" t="str">
        <f>IFERROR(VLOOKUP(_xlfn.CONCAT('Team Roster - Final'!$A849," : ",'Team Roster - Final'!$BM849),'Rate Calculations'!$C$4:$AB$1100,22,FALSE),"")</f>
        <v/>
      </c>
      <c r="AG849" s="225" t="str">
        <f>IFERROR(VLOOKUP(_xlfn.CONCAT('Team Roster - Final'!$A849," : ",'Team Roster - Final'!$BM849),'Rate Calculations'!$C$4:$AB$1100,23,FALSE),"")</f>
        <v/>
      </c>
      <c r="AH849" s="222" t="str">
        <f t="shared" si="230"/>
        <v/>
      </c>
      <c r="AI849" s="222" t="str">
        <f t="shared" si="231"/>
        <v/>
      </c>
      <c r="AJ849" s="223" t="str">
        <f>Table1[[#This Row],[Home Office
Net Fee %]]</f>
        <v/>
      </c>
      <c r="AK849" s="222" t="str">
        <f t="shared" si="232"/>
        <v/>
      </c>
      <c r="AL849" s="222" t="str">
        <f t="shared" si="233"/>
        <v/>
      </c>
      <c r="AM849" s="215" t="str">
        <f>IFERROR(IF(#REF!="Yes",$AK849,($AK849+$AD849*0.5)),"")</f>
        <v/>
      </c>
      <c r="AN849" s="215" t="str">
        <f>IFERROR(IF(#REF!="Yes",$AL849,($AL849+$AE849*0.5)),"")</f>
        <v/>
      </c>
      <c r="AO849" s="374" t="str">
        <f>IF(ISBLANK('Team Roster Proposed - FBR'!Q850),"",'Team Roster Proposed - FBR'!Q850)</f>
        <v/>
      </c>
      <c r="AP849" s="226" t="e">
        <f>IF(ISBLANK(#REF!),"",#REF!)</f>
        <v>#REF!</v>
      </c>
      <c r="AQ849" s="226" t="e">
        <f>IF(ISBLANK(#REF!),"",#REF!)</f>
        <v>#REF!</v>
      </c>
      <c r="AR849" s="226" t="e">
        <f>IF(ISBLANK(#REF!),"",#REF!)</f>
        <v>#REF!</v>
      </c>
      <c r="AS849" s="219" t="e">
        <f>IF(ISBLANK(#REF!),"",#REF!)</f>
        <v>#REF!</v>
      </c>
      <c r="AT849" s="219" t="e">
        <f>IF(ISBLANK(#REF!),"",#REF!)</f>
        <v>#REF!</v>
      </c>
      <c r="AU849" s="219" t="e">
        <f>IF(ISBLANK(#REF!),"",#REF!)</f>
        <v>#REF!</v>
      </c>
      <c r="AV849" s="219" t="e">
        <f>IF(ISBLANK(#REF!),"",#REF!)</f>
        <v>#REF!</v>
      </c>
      <c r="AW849" s="219" t="e">
        <f>IF(ISBLANK(#REF!),"",#REF!)</f>
        <v>#REF!</v>
      </c>
      <c r="AX849" s="219" t="e">
        <f>IF(ISBLANK(#REF!),"",#REF!)</f>
        <v>#REF!</v>
      </c>
      <c r="AY849" s="226" t="e">
        <f>IF(ISBLANK(#REF!),"",#REF!)</f>
        <v>#REF!</v>
      </c>
      <c r="AZ849" s="219" t="e">
        <f>IF(ISBLANK(#REF!),"",#REF!)</f>
        <v>#REF!</v>
      </c>
      <c r="BA849" s="219" t="e">
        <f>IF(ISBLANK(#REF!),"",#REF!)</f>
        <v>#REF!</v>
      </c>
      <c r="BB849" s="219" t="e">
        <f>IF(ISBLANK(#REF!),"",#REF!)</f>
        <v>#REF!</v>
      </c>
      <c r="BC849" s="219" t="e">
        <f>IF(ISBLANK(#REF!),"",#REF!)</f>
        <v>#REF!</v>
      </c>
      <c r="BD849" s="219" t="e">
        <f>IF(ISBLANK(#REF!),"",#REF!)</f>
        <v>#REF!</v>
      </c>
      <c r="BE849" s="219" t="e">
        <f>IF(ISBLANK(#REF!),"",#REF!)</f>
        <v>#REF!</v>
      </c>
      <c r="BF849" s="219" t="e">
        <f>IF(ISBLANK(#REF!),"",#REF!)</f>
        <v>#REF!</v>
      </c>
      <c r="BG849" s="219" t="e">
        <f>IF(ISBLANK(#REF!),"",#REF!)</f>
        <v>#REF!</v>
      </c>
      <c r="BH849" s="219" t="e">
        <f>IF(ISBLANK(#REF!),"",#REF!)</f>
        <v>#REF!</v>
      </c>
      <c r="BI849" s="219" t="e">
        <f>IF(ISBLANK(#REF!),"",#REF!)</f>
        <v>#REF!</v>
      </c>
      <c r="BJ849" s="219" t="e">
        <f>IF(ISBLANK(#REF!),"",#REF!)</f>
        <v>#REF!</v>
      </c>
      <c r="BK849" s="219" t="e">
        <f>IF(ISBLANK(#REF!),"",#REF!)</f>
        <v>#REF!</v>
      </c>
      <c r="BL849" s="219" t="e">
        <f>IF(ISBLANK(#REF!),"",#REF!)</f>
        <v>#REF!</v>
      </c>
      <c r="BM849" s="219" t="e">
        <f>IF(ISBLANK(#REF!),"",#REF!)</f>
        <v>#REF!</v>
      </c>
      <c r="BN849" s="219" t="e">
        <f>IF(ISBLANK(#REF!),"",#REF!)</f>
        <v>#REF!</v>
      </c>
      <c r="BO849" s="227" t="e">
        <f t="shared" si="234"/>
        <v>#REF!</v>
      </c>
      <c r="BP849" s="228" t="str">
        <f t="shared" si="237"/>
        <v/>
      </c>
      <c r="BQ849" s="229" t="str">
        <f t="shared" si="221"/>
        <v/>
      </c>
      <c r="BR849" s="228" t="e">
        <f t="shared" si="235"/>
        <v>#REF!</v>
      </c>
      <c r="BS849" s="230" t="e">
        <f t="shared" si="236"/>
        <v>#REF!</v>
      </c>
    </row>
    <row r="850" spans="1:71">
      <c r="A850" s="213" t="e">
        <f>IF(ISBLANK(#REF!),"",#REF!)</f>
        <v>#REF!</v>
      </c>
      <c r="B850" s="214" t="e">
        <f>IF(ISBLANK(#REF!),"",#REF!)</f>
        <v>#REF!</v>
      </c>
      <c r="C850" s="214" t="e">
        <f>IF(ISBLANK(#REF!),"",#REF!)</f>
        <v>#REF!</v>
      </c>
      <c r="D850" s="214" t="e">
        <f>IF(ISBLANK(#REF!),"",#REF!)</f>
        <v>#REF!</v>
      </c>
      <c r="E850" s="214" t="e">
        <f>IF(ISBLANK(#REF!),"",#REF!)</f>
        <v>#REF!</v>
      </c>
      <c r="F850" s="214" t="e">
        <f>IF(ISBLANK(#REF!),"",#REF!)</f>
        <v>#REF!</v>
      </c>
      <c r="G850" s="214" t="e">
        <f>IF(ISBLANK(#REF!),"",#REF!)</f>
        <v>#REF!</v>
      </c>
      <c r="H850" s="215" t="e">
        <f>IF(ISBLANK(#REF!),"",#REF!)</f>
        <v>#REF!</v>
      </c>
      <c r="I850" s="214" t="e">
        <f>IF(ISBLANK(#REF!),"",#REF!)</f>
        <v>#REF!</v>
      </c>
      <c r="J850" s="216" t="e">
        <f>IF(ISBLANK(#REF!),"",#REF!)</f>
        <v>#REF!</v>
      </c>
      <c r="K850" s="217" t="e">
        <f>IF(ISBLANK(#REF!),"",#REF!)</f>
        <v>#REF!</v>
      </c>
      <c r="L850" s="217" t="e">
        <f>IF(ISBLANK(#REF!),"",#REF!)</f>
        <v>#REF!</v>
      </c>
      <c r="M850" s="218" t="e">
        <f>IF(ISBLANK(#REF!),"",#REF!)</f>
        <v>#REF!</v>
      </c>
      <c r="N850" s="218" t="e">
        <f>IF(ISBLANK(#REF!),"",#REF!)</f>
        <v>#REF!</v>
      </c>
      <c r="O850" s="220" t="str">
        <f>IFERROR(VLOOKUP(_xlfn.CONCAT('Team Roster - Final'!$A850," : ",'Team Roster - Final'!$BM850),'Rate Calculations'!$C$4:$G$1100,5,FALSE),"")</f>
        <v/>
      </c>
      <c r="P850" s="225">
        <f>IF(ISBLANK('Rate Calculations'!$H852),"",'Rate Calculations'!$H852)</f>
        <v>1.7500000000000002E-2</v>
      </c>
      <c r="Q850" s="220" t="str">
        <f t="shared" si="222"/>
        <v/>
      </c>
      <c r="R850" s="221">
        <f>IF(ISBLANK('Rate Calculations'!$J852),"",'Rate Calculations'!$J852)</f>
        <v>3.5000000000000003E-2</v>
      </c>
      <c r="S850" s="220" t="str">
        <f t="shared" si="223"/>
        <v/>
      </c>
      <c r="T850" s="225" t="str">
        <f>IFERROR(VLOOKUP(_xlfn.CONCAT('Team Roster - Final'!$A850," : ",'Team Roster - Final'!$BM850),'Rate Calculations'!$C$4:$S$1100,10,FALSE),"")</f>
        <v/>
      </c>
      <c r="U850" s="225" t="str">
        <f>IFERROR(VLOOKUP(_xlfn.CONCAT('Team Roster - Final'!$A850," : ",'Team Roster - Final'!$BM850),'Rate Calculations'!$C$4:$S$1100,11,FALSE),"")</f>
        <v/>
      </c>
      <c r="V850" s="222" t="str">
        <f t="shared" si="224"/>
        <v/>
      </c>
      <c r="W850" s="222" t="str">
        <f t="shared" si="225"/>
        <v/>
      </c>
      <c r="X850" s="223" t="str">
        <f>IFERROR(VLOOKUP(_xlfn.CONCAT('Team Roster - Final'!$A850," : ",'Team Roster - Final'!$BM850),'Rate Calculations'!$C$4:$S$1100,14,FALSE),"")</f>
        <v/>
      </c>
      <c r="Y850" s="222" t="str">
        <f t="shared" si="226"/>
        <v/>
      </c>
      <c r="Z850" s="222" t="str">
        <f t="shared" si="227"/>
        <v/>
      </c>
      <c r="AA850" s="224" t="str">
        <f>IFERROR(IF(#REF!="Yes",$Y850, $Y850+$Q850*0.5),"")</f>
        <v/>
      </c>
      <c r="AB850" s="224" t="str">
        <f>IFERROR(IF(#REF!="Yes",$Z850, $Z850+$S850*0.5),"")</f>
        <v/>
      </c>
      <c r="AC850" s="220" t="str">
        <f>IFERROR(VLOOKUP(_xlfn.CONCAT('Team Roster - Final'!$A850," : ",'Team Roster - Final'!$BM850),'Rate Calculations'!$C$4:$U$1100,19,FALSE),"")</f>
        <v/>
      </c>
      <c r="AD850" s="220" t="str">
        <f t="shared" si="228"/>
        <v/>
      </c>
      <c r="AE850" s="220" t="str">
        <f t="shared" si="229"/>
        <v/>
      </c>
      <c r="AF850" s="225" t="str">
        <f>IFERROR(VLOOKUP(_xlfn.CONCAT('Team Roster - Final'!$A850," : ",'Team Roster - Final'!$BM850),'Rate Calculations'!$C$4:$AB$1100,22,FALSE),"")</f>
        <v/>
      </c>
      <c r="AG850" s="225" t="str">
        <f>IFERROR(VLOOKUP(_xlfn.CONCAT('Team Roster - Final'!$A850," : ",'Team Roster - Final'!$BM850),'Rate Calculations'!$C$4:$AB$1100,23,FALSE),"")</f>
        <v/>
      </c>
      <c r="AH850" s="222" t="str">
        <f t="shared" si="230"/>
        <v/>
      </c>
      <c r="AI850" s="222" t="str">
        <f t="shared" si="231"/>
        <v/>
      </c>
      <c r="AJ850" s="223" t="str">
        <f>Table1[[#This Row],[Home Office
Net Fee %]]</f>
        <v/>
      </c>
      <c r="AK850" s="222" t="str">
        <f t="shared" si="232"/>
        <v/>
      </c>
      <c r="AL850" s="222" t="str">
        <f t="shared" si="233"/>
        <v/>
      </c>
      <c r="AM850" s="215" t="str">
        <f>IFERROR(IF(#REF!="Yes",$AK850,($AK850+$AD850*0.5)),"")</f>
        <v/>
      </c>
      <c r="AN850" s="215" t="str">
        <f>IFERROR(IF(#REF!="Yes",$AL850,($AL850+$AE850*0.5)),"")</f>
        <v/>
      </c>
      <c r="AO850" s="374" t="str">
        <f>IF(ISBLANK('Team Roster Proposed - FBR'!Q851),"",'Team Roster Proposed - FBR'!Q851)</f>
        <v/>
      </c>
      <c r="AP850" s="226" t="e">
        <f>IF(ISBLANK(#REF!),"",#REF!)</f>
        <v>#REF!</v>
      </c>
      <c r="AQ850" s="226" t="e">
        <f>IF(ISBLANK(#REF!),"",#REF!)</f>
        <v>#REF!</v>
      </c>
      <c r="AR850" s="226" t="e">
        <f>IF(ISBLANK(#REF!),"",#REF!)</f>
        <v>#REF!</v>
      </c>
      <c r="AS850" s="219" t="e">
        <f>IF(ISBLANK(#REF!),"",#REF!)</f>
        <v>#REF!</v>
      </c>
      <c r="AT850" s="219" t="e">
        <f>IF(ISBLANK(#REF!),"",#REF!)</f>
        <v>#REF!</v>
      </c>
      <c r="AU850" s="219" t="e">
        <f>IF(ISBLANK(#REF!),"",#REF!)</f>
        <v>#REF!</v>
      </c>
      <c r="AV850" s="219" t="e">
        <f>IF(ISBLANK(#REF!),"",#REF!)</f>
        <v>#REF!</v>
      </c>
      <c r="AW850" s="219" t="e">
        <f>IF(ISBLANK(#REF!),"",#REF!)</f>
        <v>#REF!</v>
      </c>
      <c r="AX850" s="219" t="e">
        <f>IF(ISBLANK(#REF!),"",#REF!)</f>
        <v>#REF!</v>
      </c>
      <c r="AY850" s="226" t="e">
        <f>IF(ISBLANK(#REF!),"",#REF!)</f>
        <v>#REF!</v>
      </c>
      <c r="AZ850" s="219" t="e">
        <f>IF(ISBLANK(#REF!),"",#REF!)</f>
        <v>#REF!</v>
      </c>
      <c r="BA850" s="219" t="e">
        <f>IF(ISBLANK(#REF!),"",#REF!)</f>
        <v>#REF!</v>
      </c>
      <c r="BB850" s="219" t="e">
        <f>IF(ISBLANK(#REF!),"",#REF!)</f>
        <v>#REF!</v>
      </c>
      <c r="BC850" s="219" t="e">
        <f>IF(ISBLANK(#REF!),"",#REF!)</f>
        <v>#REF!</v>
      </c>
      <c r="BD850" s="219" t="e">
        <f>IF(ISBLANK(#REF!),"",#REF!)</f>
        <v>#REF!</v>
      </c>
      <c r="BE850" s="219" t="e">
        <f>IF(ISBLANK(#REF!),"",#REF!)</f>
        <v>#REF!</v>
      </c>
      <c r="BF850" s="219" t="e">
        <f>IF(ISBLANK(#REF!),"",#REF!)</f>
        <v>#REF!</v>
      </c>
      <c r="BG850" s="219" t="e">
        <f>IF(ISBLANK(#REF!),"",#REF!)</f>
        <v>#REF!</v>
      </c>
      <c r="BH850" s="219" t="e">
        <f>IF(ISBLANK(#REF!),"",#REF!)</f>
        <v>#REF!</v>
      </c>
      <c r="BI850" s="219" t="e">
        <f>IF(ISBLANK(#REF!),"",#REF!)</f>
        <v>#REF!</v>
      </c>
      <c r="BJ850" s="219" t="e">
        <f>IF(ISBLANK(#REF!),"",#REF!)</f>
        <v>#REF!</v>
      </c>
      <c r="BK850" s="219" t="e">
        <f>IF(ISBLANK(#REF!),"",#REF!)</f>
        <v>#REF!</v>
      </c>
      <c r="BL850" s="219" t="e">
        <f>IF(ISBLANK(#REF!),"",#REF!)</f>
        <v>#REF!</v>
      </c>
      <c r="BM850" s="219" t="e">
        <f>IF(ISBLANK(#REF!),"",#REF!)</f>
        <v>#REF!</v>
      </c>
      <c r="BN850" s="219" t="e">
        <f>IF(ISBLANK(#REF!),"",#REF!)</f>
        <v>#REF!</v>
      </c>
      <c r="BO850" s="227" t="e">
        <f t="shared" si="234"/>
        <v>#REF!</v>
      </c>
      <c r="BP850" s="228" t="str">
        <f t="shared" si="237"/>
        <v/>
      </c>
      <c r="BQ850" s="229" t="str">
        <f t="shared" si="221"/>
        <v/>
      </c>
      <c r="BR850" s="228" t="e">
        <f t="shared" si="235"/>
        <v>#REF!</v>
      </c>
      <c r="BS850" s="230" t="e">
        <f t="shared" si="236"/>
        <v>#REF!</v>
      </c>
    </row>
    <row r="851" spans="1:71">
      <c r="A851" s="213" t="e">
        <f>IF(ISBLANK(#REF!),"",#REF!)</f>
        <v>#REF!</v>
      </c>
      <c r="B851" s="214" t="e">
        <f>IF(ISBLANK(#REF!),"",#REF!)</f>
        <v>#REF!</v>
      </c>
      <c r="C851" s="214" t="e">
        <f>IF(ISBLANK(#REF!),"",#REF!)</f>
        <v>#REF!</v>
      </c>
      <c r="D851" s="214" t="e">
        <f>IF(ISBLANK(#REF!),"",#REF!)</f>
        <v>#REF!</v>
      </c>
      <c r="E851" s="214" t="e">
        <f>IF(ISBLANK(#REF!),"",#REF!)</f>
        <v>#REF!</v>
      </c>
      <c r="F851" s="214" t="e">
        <f>IF(ISBLANK(#REF!),"",#REF!)</f>
        <v>#REF!</v>
      </c>
      <c r="G851" s="214" t="e">
        <f>IF(ISBLANK(#REF!),"",#REF!)</f>
        <v>#REF!</v>
      </c>
      <c r="H851" s="215" t="e">
        <f>IF(ISBLANK(#REF!),"",#REF!)</f>
        <v>#REF!</v>
      </c>
      <c r="I851" s="214" t="e">
        <f>IF(ISBLANK(#REF!),"",#REF!)</f>
        <v>#REF!</v>
      </c>
      <c r="J851" s="216" t="e">
        <f>IF(ISBLANK(#REF!),"",#REF!)</f>
        <v>#REF!</v>
      </c>
      <c r="K851" s="217" t="e">
        <f>IF(ISBLANK(#REF!),"",#REF!)</f>
        <v>#REF!</v>
      </c>
      <c r="L851" s="217" t="e">
        <f>IF(ISBLANK(#REF!),"",#REF!)</f>
        <v>#REF!</v>
      </c>
      <c r="M851" s="218" t="e">
        <f>IF(ISBLANK(#REF!),"",#REF!)</f>
        <v>#REF!</v>
      </c>
      <c r="N851" s="218" t="e">
        <f>IF(ISBLANK(#REF!),"",#REF!)</f>
        <v>#REF!</v>
      </c>
      <c r="O851" s="220" t="str">
        <f>IFERROR(VLOOKUP(_xlfn.CONCAT('Team Roster - Final'!$A851," : ",'Team Roster - Final'!$BM851),'Rate Calculations'!$C$4:$G$1100,5,FALSE),"")</f>
        <v/>
      </c>
      <c r="P851" s="225">
        <f>IF(ISBLANK('Rate Calculations'!$H853),"",'Rate Calculations'!$H853)</f>
        <v>1.7500000000000002E-2</v>
      </c>
      <c r="Q851" s="220" t="str">
        <f t="shared" si="222"/>
        <v/>
      </c>
      <c r="R851" s="221">
        <f>IF(ISBLANK('Rate Calculations'!$J853),"",'Rate Calculations'!$J853)</f>
        <v>3.5000000000000003E-2</v>
      </c>
      <c r="S851" s="220" t="str">
        <f t="shared" si="223"/>
        <v/>
      </c>
      <c r="T851" s="225" t="str">
        <f>IFERROR(VLOOKUP(_xlfn.CONCAT('Team Roster - Final'!$A851," : ",'Team Roster - Final'!$BM851),'Rate Calculations'!$C$4:$S$1100,10,FALSE),"")</f>
        <v/>
      </c>
      <c r="U851" s="225" t="str">
        <f>IFERROR(VLOOKUP(_xlfn.CONCAT('Team Roster - Final'!$A851," : ",'Team Roster - Final'!$BM851),'Rate Calculations'!$C$4:$S$1100,11,FALSE),"")</f>
        <v/>
      </c>
      <c r="V851" s="222" t="str">
        <f t="shared" si="224"/>
        <v/>
      </c>
      <c r="W851" s="222" t="str">
        <f t="shared" si="225"/>
        <v/>
      </c>
      <c r="X851" s="223" t="str">
        <f>IFERROR(VLOOKUP(_xlfn.CONCAT('Team Roster - Final'!$A851," : ",'Team Roster - Final'!$BM851),'Rate Calculations'!$C$4:$S$1100,14,FALSE),"")</f>
        <v/>
      </c>
      <c r="Y851" s="222" t="str">
        <f t="shared" si="226"/>
        <v/>
      </c>
      <c r="Z851" s="222" t="str">
        <f t="shared" si="227"/>
        <v/>
      </c>
      <c r="AA851" s="224" t="str">
        <f>IFERROR(IF(#REF!="Yes",$Y851, $Y851+$Q851*0.5),"")</f>
        <v/>
      </c>
      <c r="AB851" s="224" t="str">
        <f>IFERROR(IF(#REF!="Yes",$Z851, $Z851+$S851*0.5),"")</f>
        <v/>
      </c>
      <c r="AC851" s="220" t="str">
        <f>IFERROR(VLOOKUP(_xlfn.CONCAT('Team Roster - Final'!$A851," : ",'Team Roster - Final'!$BM851),'Rate Calculations'!$C$4:$U$1100,19,FALSE),"")</f>
        <v/>
      </c>
      <c r="AD851" s="220" t="str">
        <f t="shared" si="228"/>
        <v/>
      </c>
      <c r="AE851" s="220" t="str">
        <f t="shared" si="229"/>
        <v/>
      </c>
      <c r="AF851" s="225" t="str">
        <f>IFERROR(VLOOKUP(_xlfn.CONCAT('Team Roster - Final'!$A851," : ",'Team Roster - Final'!$BM851),'Rate Calculations'!$C$4:$AB$1100,22,FALSE),"")</f>
        <v/>
      </c>
      <c r="AG851" s="225" t="str">
        <f>IFERROR(VLOOKUP(_xlfn.CONCAT('Team Roster - Final'!$A851," : ",'Team Roster - Final'!$BM851),'Rate Calculations'!$C$4:$AB$1100,23,FALSE),"")</f>
        <v/>
      </c>
      <c r="AH851" s="222" t="str">
        <f t="shared" si="230"/>
        <v/>
      </c>
      <c r="AI851" s="222" t="str">
        <f t="shared" si="231"/>
        <v/>
      </c>
      <c r="AJ851" s="223" t="str">
        <f>Table1[[#This Row],[Home Office
Net Fee %]]</f>
        <v/>
      </c>
      <c r="AK851" s="222" t="str">
        <f t="shared" si="232"/>
        <v/>
      </c>
      <c r="AL851" s="222" t="str">
        <f t="shared" si="233"/>
        <v/>
      </c>
      <c r="AM851" s="215" t="str">
        <f>IFERROR(IF(#REF!="Yes",$AK851,($AK851+$AD851*0.5)),"")</f>
        <v/>
      </c>
      <c r="AN851" s="215" t="str">
        <f>IFERROR(IF(#REF!="Yes",$AL851,($AL851+$AE851*0.5)),"")</f>
        <v/>
      </c>
      <c r="AO851" s="374" t="str">
        <f>IF(ISBLANK('Team Roster Proposed - FBR'!Q852),"",'Team Roster Proposed - FBR'!Q852)</f>
        <v/>
      </c>
      <c r="AP851" s="226" t="e">
        <f>IF(ISBLANK(#REF!),"",#REF!)</f>
        <v>#REF!</v>
      </c>
      <c r="AQ851" s="226" t="e">
        <f>IF(ISBLANK(#REF!),"",#REF!)</f>
        <v>#REF!</v>
      </c>
      <c r="AR851" s="226" t="e">
        <f>IF(ISBLANK(#REF!),"",#REF!)</f>
        <v>#REF!</v>
      </c>
      <c r="AS851" s="219" t="e">
        <f>IF(ISBLANK(#REF!),"",#REF!)</f>
        <v>#REF!</v>
      </c>
      <c r="AT851" s="219" t="e">
        <f>IF(ISBLANK(#REF!),"",#REF!)</f>
        <v>#REF!</v>
      </c>
      <c r="AU851" s="219" t="e">
        <f>IF(ISBLANK(#REF!),"",#REF!)</f>
        <v>#REF!</v>
      </c>
      <c r="AV851" s="219" t="e">
        <f>IF(ISBLANK(#REF!),"",#REF!)</f>
        <v>#REF!</v>
      </c>
      <c r="AW851" s="219" t="e">
        <f>IF(ISBLANK(#REF!),"",#REF!)</f>
        <v>#REF!</v>
      </c>
      <c r="AX851" s="219" t="e">
        <f>IF(ISBLANK(#REF!),"",#REF!)</f>
        <v>#REF!</v>
      </c>
      <c r="AY851" s="226" t="e">
        <f>IF(ISBLANK(#REF!),"",#REF!)</f>
        <v>#REF!</v>
      </c>
      <c r="AZ851" s="219" t="e">
        <f>IF(ISBLANK(#REF!),"",#REF!)</f>
        <v>#REF!</v>
      </c>
      <c r="BA851" s="219" t="e">
        <f>IF(ISBLANK(#REF!),"",#REF!)</f>
        <v>#REF!</v>
      </c>
      <c r="BB851" s="219" t="e">
        <f>IF(ISBLANK(#REF!),"",#REF!)</f>
        <v>#REF!</v>
      </c>
      <c r="BC851" s="219" t="e">
        <f>IF(ISBLANK(#REF!),"",#REF!)</f>
        <v>#REF!</v>
      </c>
      <c r="BD851" s="219" t="e">
        <f>IF(ISBLANK(#REF!),"",#REF!)</f>
        <v>#REF!</v>
      </c>
      <c r="BE851" s="219" t="e">
        <f>IF(ISBLANK(#REF!),"",#REF!)</f>
        <v>#REF!</v>
      </c>
      <c r="BF851" s="219" t="e">
        <f>IF(ISBLANK(#REF!),"",#REF!)</f>
        <v>#REF!</v>
      </c>
      <c r="BG851" s="219" t="e">
        <f>IF(ISBLANK(#REF!),"",#REF!)</f>
        <v>#REF!</v>
      </c>
      <c r="BH851" s="219" t="e">
        <f>IF(ISBLANK(#REF!),"",#REF!)</f>
        <v>#REF!</v>
      </c>
      <c r="BI851" s="219" t="e">
        <f>IF(ISBLANK(#REF!),"",#REF!)</f>
        <v>#REF!</v>
      </c>
      <c r="BJ851" s="219" t="e">
        <f>IF(ISBLANK(#REF!),"",#REF!)</f>
        <v>#REF!</v>
      </c>
      <c r="BK851" s="219" t="e">
        <f>IF(ISBLANK(#REF!),"",#REF!)</f>
        <v>#REF!</v>
      </c>
      <c r="BL851" s="219" t="e">
        <f>IF(ISBLANK(#REF!),"",#REF!)</f>
        <v>#REF!</v>
      </c>
      <c r="BM851" s="219" t="e">
        <f>IF(ISBLANK(#REF!),"",#REF!)</f>
        <v>#REF!</v>
      </c>
      <c r="BN851" s="219" t="e">
        <f>IF(ISBLANK(#REF!),"",#REF!)</f>
        <v>#REF!</v>
      </c>
      <c r="BO851" s="227" t="e">
        <f t="shared" si="234"/>
        <v>#REF!</v>
      </c>
      <c r="BP851" s="228" t="str">
        <f t="shared" si="237"/>
        <v/>
      </c>
      <c r="BQ851" s="229" t="str">
        <f t="shared" si="221"/>
        <v/>
      </c>
      <c r="BR851" s="228" t="e">
        <f t="shared" si="235"/>
        <v>#REF!</v>
      </c>
      <c r="BS851" s="230" t="e">
        <f t="shared" si="236"/>
        <v>#REF!</v>
      </c>
    </row>
    <row r="852" spans="1:71">
      <c r="A852" s="213" t="e">
        <f>IF(ISBLANK(#REF!),"",#REF!)</f>
        <v>#REF!</v>
      </c>
      <c r="B852" s="214" t="e">
        <f>IF(ISBLANK(#REF!),"",#REF!)</f>
        <v>#REF!</v>
      </c>
      <c r="C852" s="214" t="e">
        <f>IF(ISBLANK(#REF!),"",#REF!)</f>
        <v>#REF!</v>
      </c>
      <c r="D852" s="214" t="e">
        <f>IF(ISBLANK(#REF!),"",#REF!)</f>
        <v>#REF!</v>
      </c>
      <c r="E852" s="214" t="e">
        <f>IF(ISBLANK(#REF!),"",#REF!)</f>
        <v>#REF!</v>
      </c>
      <c r="F852" s="214" t="e">
        <f>IF(ISBLANK(#REF!),"",#REF!)</f>
        <v>#REF!</v>
      </c>
      <c r="G852" s="214" t="e">
        <f>IF(ISBLANK(#REF!),"",#REF!)</f>
        <v>#REF!</v>
      </c>
      <c r="H852" s="215" t="e">
        <f>IF(ISBLANK(#REF!),"",#REF!)</f>
        <v>#REF!</v>
      </c>
      <c r="I852" s="214" t="e">
        <f>IF(ISBLANK(#REF!),"",#REF!)</f>
        <v>#REF!</v>
      </c>
      <c r="J852" s="216" t="e">
        <f>IF(ISBLANK(#REF!),"",#REF!)</f>
        <v>#REF!</v>
      </c>
      <c r="K852" s="217" t="e">
        <f>IF(ISBLANK(#REF!),"",#REF!)</f>
        <v>#REF!</v>
      </c>
      <c r="L852" s="217" t="e">
        <f>IF(ISBLANK(#REF!),"",#REF!)</f>
        <v>#REF!</v>
      </c>
      <c r="M852" s="218" t="e">
        <f>IF(ISBLANK(#REF!),"",#REF!)</f>
        <v>#REF!</v>
      </c>
      <c r="N852" s="218" t="e">
        <f>IF(ISBLANK(#REF!),"",#REF!)</f>
        <v>#REF!</v>
      </c>
      <c r="O852" s="220" t="str">
        <f>IFERROR(VLOOKUP(_xlfn.CONCAT('Team Roster - Final'!$A852," : ",'Team Roster - Final'!$BM852),'Rate Calculations'!$C$4:$G$1100,5,FALSE),"")</f>
        <v/>
      </c>
      <c r="P852" s="225">
        <f>IF(ISBLANK('Rate Calculations'!$H854),"",'Rate Calculations'!$H854)</f>
        <v>1.7500000000000002E-2</v>
      </c>
      <c r="Q852" s="220" t="str">
        <f t="shared" si="222"/>
        <v/>
      </c>
      <c r="R852" s="221">
        <f>IF(ISBLANK('Rate Calculations'!$J854),"",'Rate Calculations'!$J854)</f>
        <v>3.5000000000000003E-2</v>
      </c>
      <c r="S852" s="220" t="str">
        <f t="shared" si="223"/>
        <v/>
      </c>
      <c r="T852" s="225" t="str">
        <f>IFERROR(VLOOKUP(_xlfn.CONCAT('Team Roster - Final'!$A852," : ",'Team Roster - Final'!$BM852),'Rate Calculations'!$C$4:$S$1100,10,FALSE),"")</f>
        <v/>
      </c>
      <c r="U852" s="225" t="str">
        <f>IFERROR(VLOOKUP(_xlfn.CONCAT('Team Roster - Final'!$A852," : ",'Team Roster - Final'!$BM852),'Rate Calculations'!$C$4:$S$1100,11,FALSE),"")</f>
        <v/>
      </c>
      <c r="V852" s="222" t="str">
        <f t="shared" si="224"/>
        <v/>
      </c>
      <c r="W852" s="222" t="str">
        <f t="shared" si="225"/>
        <v/>
      </c>
      <c r="X852" s="223" t="str">
        <f>IFERROR(VLOOKUP(_xlfn.CONCAT('Team Roster - Final'!$A852," : ",'Team Roster - Final'!$BM852),'Rate Calculations'!$C$4:$S$1100,14,FALSE),"")</f>
        <v/>
      </c>
      <c r="Y852" s="222" t="str">
        <f t="shared" si="226"/>
        <v/>
      </c>
      <c r="Z852" s="222" t="str">
        <f t="shared" si="227"/>
        <v/>
      </c>
      <c r="AA852" s="224" t="str">
        <f>IFERROR(IF(#REF!="Yes",$Y852, $Y852+$Q852*0.5),"")</f>
        <v/>
      </c>
      <c r="AB852" s="224" t="str">
        <f>IFERROR(IF(#REF!="Yes",$Z852, $Z852+$S852*0.5),"")</f>
        <v/>
      </c>
      <c r="AC852" s="220" t="str">
        <f>IFERROR(VLOOKUP(_xlfn.CONCAT('Team Roster - Final'!$A852," : ",'Team Roster - Final'!$BM852),'Rate Calculations'!$C$4:$U$1100,19,FALSE),"")</f>
        <v/>
      </c>
      <c r="AD852" s="220" t="str">
        <f t="shared" si="228"/>
        <v/>
      </c>
      <c r="AE852" s="220" t="str">
        <f t="shared" si="229"/>
        <v/>
      </c>
      <c r="AF852" s="225" t="str">
        <f>IFERROR(VLOOKUP(_xlfn.CONCAT('Team Roster - Final'!$A852," : ",'Team Roster - Final'!$BM852),'Rate Calculations'!$C$4:$AB$1100,22,FALSE),"")</f>
        <v/>
      </c>
      <c r="AG852" s="225" t="str">
        <f>IFERROR(VLOOKUP(_xlfn.CONCAT('Team Roster - Final'!$A852," : ",'Team Roster - Final'!$BM852),'Rate Calculations'!$C$4:$AB$1100,23,FALSE),"")</f>
        <v/>
      </c>
      <c r="AH852" s="222" t="str">
        <f t="shared" si="230"/>
        <v/>
      </c>
      <c r="AI852" s="222" t="str">
        <f t="shared" si="231"/>
        <v/>
      </c>
      <c r="AJ852" s="223" t="str">
        <f>Table1[[#This Row],[Home Office
Net Fee %]]</f>
        <v/>
      </c>
      <c r="AK852" s="222" t="str">
        <f t="shared" si="232"/>
        <v/>
      </c>
      <c r="AL852" s="222" t="str">
        <f t="shared" si="233"/>
        <v/>
      </c>
      <c r="AM852" s="215" t="str">
        <f>IFERROR(IF(#REF!="Yes",$AK852,($AK852+$AD852*0.5)),"")</f>
        <v/>
      </c>
      <c r="AN852" s="215" t="str">
        <f>IFERROR(IF(#REF!="Yes",$AL852,($AL852+$AE852*0.5)),"")</f>
        <v/>
      </c>
      <c r="AO852" s="374" t="str">
        <f>IF(ISBLANK('Team Roster Proposed - FBR'!Q853),"",'Team Roster Proposed - FBR'!Q853)</f>
        <v/>
      </c>
      <c r="AP852" s="226" t="e">
        <f>IF(ISBLANK(#REF!),"",#REF!)</f>
        <v>#REF!</v>
      </c>
      <c r="AQ852" s="226" t="e">
        <f>IF(ISBLANK(#REF!),"",#REF!)</f>
        <v>#REF!</v>
      </c>
      <c r="AR852" s="226" t="e">
        <f>IF(ISBLANK(#REF!),"",#REF!)</f>
        <v>#REF!</v>
      </c>
      <c r="AS852" s="219" t="e">
        <f>IF(ISBLANK(#REF!),"",#REF!)</f>
        <v>#REF!</v>
      </c>
      <c r="AT852" s="219" t="e">
        <f>IF(ISBLANK(#REF!),"",#REF!)</f>
        <v>#REF!</v>
      </c>
      <c r="AU852" s="219" t="e">
        <f>IF(ISBLANK(#REF!),"",#REF!)</f>
        <v>#REF!</v>
      </c>
      <c r="AV852" s="219" t="e">
        <f>IF(ISBLANK(#REF!),"",#REF!)</f>
        <v>#REF!</v>
      </c>
      <c r="AW852" s="219" t="e">
        <f>IF(ISBLANK(#REF!),"",#REF!)</f>
        <v>#REF!</v>
      </c>
      <c r="AX852" s="219" t="e">
        <f>IF(ISBLANK(#REF!),"",#REF!)</f>
        <v>#REF!</v>
      </c>
      <c r="AY852" s="226" t="e">
        <f>IF(ISBLANK(#REF!),"",#REF!)</f>
        <v>#REF!</v>
      </c>
      <c r="AZ852" s="219" t="e">
        <f>IF(ISBLANK(#REF!),"",#REF!)</f>
        <v>#REF!</v>
      </c>
      <c r="BA852" s="219" t="e">
        <f>IF(ISBLANK(#REF!),"",#REF!)</f>
        <v>#REF!</v>
      </c>
      <c r="BB852" s="219" t="e">
        <f>IF(ISBLANK(#REF!),"",#REF!)</f>
        <v>#REF!</v>
      </c>
      <c r="BC852" s="219" t="e">
        <f>IF(ISBLANK(#REF!),"",#REF!)</f>
        <v>#REF!</v>
      </c>
      <c r="BD852" s="219" t="e">
        <f>IF(ISBLANK(#REF!),"",#REF!)</f>
        <v>#REF!</v>
      </c>
      <c r="BE852" s="219" t="e">
        <f>IF(ISBLANK(#REF!),"",#REF!)</f>
        <v>#REF!</v>
      </c>
      <c r="BF852" s="219" t="e">
        <f>IF(ISBLANK(#REF!),"",#REF!)</f>
        <v>#REF!</v>
      </c>
      <c r="BG852" s="219" t="e">
        <f>IF(ISBLANK(#REF!),"",#REF!)</f>
        <v>#REF!</v>
      </c>
      <c r="BH852" s="219" t="e">
        <f>IF(ISBLANK(#REF!),"",#REF!)</f>
        <v>#REF!</v>
      </c>
      <c r="BI852" s="219" t="e">
        <f>IF(ISBLANK(#REF!),"",#REF!)</f>
        <v>#REF!</v>
      </c>
      <c r="BJ852" s="219" t="e">
        <f>IF(ISBLANK(#REF!),"",#REF!)</f>
        <v>#REF!</v>
      </c>
      <c r="BK852" s="219" t="e">
        <f>IF(ISBLANK(#REF!),"",#REF!)</f>
        <v>#REF!</v>
      </c>
      <c r="BL852" s="219" t="e">
        <f>IF(ISBLANK(#REF!),"",#REF!)</f>
        <v>#REF!</v>
      </c>
      <c r="BM852" s="219" t="e">
        <f>IF(ISBLANK(#REF!),"",#REF!)</f>
        <v>#REF!</v>
      </c>
      <c r="BN852" s="219" t="e">
        <f>IF(ISBLANK(#REF!),"",#REF!)</f>
        <v>#REF!</v>
      </c>
      <c r="BO852" s="227" t="e">
        <f t="shared" si="234"/>
        <v>#REF!</v>
      </c>
      <c r="BP852" s="228" t="str">
        <f t="shared" si="237"/>
        <v/>
      </c>
      <c r="BQ852" s="229" t="str">
        <f t="shared" si="221"/>
        <v/>
      </c>
      <c r="BR852" s="228" t="e">
        <f t="shared" si="235"/>
        <v>#REF!</v>
      </c>
      <c r="BS852" s="230" t="e">
        <f t="shared" si="236"/>
        <v>#REF!</v>
      </c>
    </row>
    <row r="853" spans="1:71">
      <c r="A853" s="213" t="e">
        <f>IF(ISBLANK(#REF!),"",#REF!)</f>
        <v>#REF!</v>
      </c>
      <c r="B853" s="214" t="e">
        <f>IF(ISBLANK(#REF!),"",#REF!)</f>
        <v>#REF!</v>
      </c>
      <c r="C853" s="214" t="e">
        <f>IF(ISBLANK(#REF!),"",#REF!)</f>
        <v>#REF!</v>
      </c>
      <c r="D853" s="214" t="e">
        <f>IF(ISBLANK(#REF!),"",#REF!)</f>
        <v>#REF!</v>
      </c>
      <c r="E853" s="214" t="e">
        <f>IF(ISBLANK(#REF!),"",#REF!)</f>
        <v>#REF!</v>
      </c>
      <c r="F853" s="214" t="e">
        <f>IF(ISBLANK(#REF!),"",#REF!)</f>
        <v>#REF!</v>
      </c>
      <c r="G853" s="214" t="e">
        <f>IF(ISBLANK(#REF!),"",#REF!)</f>
        <v>#REF!</v>
      </c>
      <c r="H853" s="215" t="e">
        <f>IF(ISBLANK(#REF!),"",#REF!)</f>
        <v>#REF!</v>
      </c>
      <c r="I853" s="214" t="e">
        <f>IF(ISBLANK(#REF!),"",#REF!)</f>
        <v>#REF!</v>
      </c>
      <c r="J853" s="216" t="e">
        <f>IF(ISBLANK(#REF!),"",#REF!)</f>
        <v>#REF!</v>
      </c>
      <c r="K853" s="217" t="e">
        <f>IF(ISBLANK(#REF!),"",#REF!)</f>
        <v>#REF!</v>
      </c>
      <c r="L853" s="217" t="e">
        <f>IF(ISBLANK(#REF!),"",#REF!)</f>
        <v>#REF!</v>
      </c>
      <c r="M853" s="218" t="e">
        <f>IF(ISBLANK(#REF!),"",#REF!)</f>
        <v>#REF!</v>
      </c>
      <c r="N853" s="218" t="e">
        <f>IF(ISBLANK(#REF!),"",#REF!)</f>
        <v>#REF!</v>
      </c>
      <c r="O853" s="220" t="str">
        <f>IFERROR(VLOOKUP(_xlfn.CONCAT('Team Roster - Final'!$A853," : ",'Team Roster - Final'!$BM853),'Rate Calculations'!$C$4:$G$1100,5,FALSE),"")</f>
        <v/>
      </c>
      <c r="P853" s="225">
        <f>IF(ISBLANK('Rate Calculations'!$H855),"",'Rate Calculations'!$H855)</f>
        <v>1.7500000000000002E-2</v>
      </c>
      <c r="Q853" s="220" t="str">
        <f t="shared" si="222"/>
        <v/>
      </c>
      <c r="R853" s="221">
        <f>IF(ISBLANK('Rate Calculations'!$J855),"",'Rate Calculations'!$J855)</f>
        <v>3.5000000000000003E-2</v>
      </c>
      <c r="S853" s="220" t="str">
        <f t="shared" si="223"/>
        <v/>
      </c>
      <c r="T853" s="225" t="str">
        <f>IFERROR(VLOOKUP(_xlfn.CONCAT('Team Roster - Final'!$A853," : ",'Team Roster - Final'!$BM853),'Rate Calculations'!$C$4:$S$1100,10,FALSE),"")</f>
        <v/>
      </c>
      <c r="U853" s="225" t="str">
        <f>IFERROR(VLOOKUP(_xlfn.CONCAT('Team Roster - Final'!$A853," : ",'Team Roster - Final'!$BM853),'Rate Calculations'!$C$4:$S$1100,11,FALSE),"")</f>
        <v/>
      </c>
      <c r="V853" s="222" t="str">
        <f t="shared" si="224"/>
        <v/>
      </c>
      <c r="W853" s="222" t="str">
        <f t="shared" si="225"/>
        <v/>
      </c>
      <c r="X853" s="223" t="str">
        <f>IFERROR(VLOOKUP(_xlfn.CONCAT('Team Roster - Final'!$A853," : ",'Team Roster - Final'!$BM853),'Rate Calculations'!$C$4:$S$1100,14,FALSE),"")</f>
        <v/>
      </c>
      <c r="Y853" s="222" t="str">
        <f t="shared" si="226"/>
        <v/>
      </c>
      <c r="Z853" s="222" t="str">
        <f t="shared" si="227"/>
        <v/>
      </c>
      <c r="AA853" s="224" t="str">
        <f>IFERROR(IF(#REF!="Yes",$Y853, $Y853+$Q853*0.5),"")</f>
        <v/>
      </c>
      <c r="AB853" s="224" t="str">
        <f>IFERROR(IF(#REF!="Yes",$Z853, $Z853+$S853*0.5),"")</f>
        <v/>
      </c>
      <c r="AC853" s="220" t="str">
        <f>IFERROR(VLOOKUP(_xlfn.CONCAT('Team Roster - Final'!$A853," : ",'Team Roster - Final'!$BM853),'Rate Calculations'!$C$4:$U$1100,19,FALSE),"")</f>
        <v/>
      </c>
      <c r="AD853" s="220" t="str">
        <f t="shared" si="228"/>
        <v/>
      </c>
      <c r="AE853" s="220" t="str">
        <f t="shared" si="229"/>
        <v/>
      </c>
      <c r="AF853" s="225" t="str">
        <f>IFERROR(VLOOKUP(_xlfn.CONCAT('Team Roster - Final'!$A853," : ",'Team Roster - Final'!$BM853),'Rate Calculations'!$C$4:$AB$1100,22,FALSE),"")</f>
        <v/>
      </c>
      <c r="AG853" s="225" t="str">
        <f>IFERROR(VLOOKUP(_xlfn.CONCAT('Team Roster - Final'!$A853," : ",'Team Roster - Final'!$BM853),'Rate Calculations'!$C$4:$AB$1100,23,FALSE),"")</f>
        <v/>
      </c>
      <c r="AH853" s="222" t="str">
        <f t="shared" si="230"/>
        <v/>
      </c>
      <c r="AI853" s="222" t="str">
        <f t="shared" si="231"/>
        <v/>
      </c>
      <c r="AJ853" s="223" t="str">
        <f>Table1[[#This Row],[Home Office
Net Fee %]]</f>
        <v/>
      </c>
      <c r="AK853" s="222" t="str">
        <f t="shared" si="232"/>
        <v/>
      </c>
      <c r="AL853" s="222" t="str">
        <f t="shared" si="233"/>
        <v/>
      </c>
      <c r="AM853" s="215" t="str">
        <f>IFERROR(IF(#REF!="Yes",$AK853,($AK853+$AD853*0.5)),"")</f>
        <v/>
      </c>
      <c r="AN853" s="215" t="str">
        <f>IFERROR(IF(#REF!="Yes",$AL853,($AL853+$AE853*0.5)),"")</f>
        <v/>
      </c>
      <c r="AO853" s="374" t="str">
        <f>IF(ISBLANK('Team Roster Proposed - FBR'!Q854),"",'Team Roster Proposed - FBR'!Q854)</f>
        <v/>
      </c>
      <c r="AP853" s="226" t="e">
        <f>IF(ISBLANK(#REF!),"",#REF!)</f>
        <v>#REF!</v>
      </c>
      <c r="AQ853" s="226" t="e">
        <f>IF(ISBLANK(#REF!),"",#REF!)</f>
        <v>#REF!</v>
      </c>
      <c r="AR853" s="226" t="e">
        <f>IF(ISBLANK(#REF!),"",#REF!)</f>
        <v>#REF!</v>
      </c>
      <c r="AS853" s="219" t="e">
        <f>IF(ISBLANK(#REF!),"",#REF!)</f>
        <v>#REF!</v>
      </c>
      <c r="AT853" s="219" t="e">
        <f>IF(ISBLANK(#REF!),"",#REF!)</f>
        <v>#REF!</v>
      </c>
      <c r="AU853" s="219" t="e">
        <f>IF(ISBLANK(#REF!),"",#REF!)</f>
        <v>#REF!</v>
      </c>
      <c r="AV853" s="219" t="e">
        <f>IF(ISBLANK(#REF!),"",#REF!)</f>
        <v>#REF!</v>
      </c>
      <c r="AW853" s="219" t="e">
        <f>IF(ISBLANK(#REF!),"",#REF!)</f>
        <v>#REF!</v>
      </c>
      <c r="AX853" s="219" t="e">
        <f>IF(ISBLANK(#REF!),"",#REF!)</f>
        <v>#REF!</v>
      </c>
      <c r="AY853" s="226" t="e">
        <f>IF(ISBLANK(#REF!),"",#REF!)</f>
        <v>#REF!</v>
      </c>
      <c r="AZ853" s="219" t="e">
        <f>IF(ISBLANK(#REF!),"",#REF!)</f>
        <v>#REF!</v>
      </c>
      <c r="BA853" s="219" t="e">
        <f>IF(ISBLANK(#REF!),"",#REF!)</f>
        <v>#REF!</v>
      </c>
      <c r="BB853" s="219" t="e">
        <f>IF(ISBLANK(#REF!),"",#REF!)</f>
        <v>#REF!</v>
      </c>
      <c r="BC853" s="219" t="e">
        <f>IF(ISBLANK(#REF!),"",#REF!)</f>
        <v>#REF!</v>
      </c>
      <c r="BD853" s="219" t="e">
        <f>IF(ISBLANK(#REF!),"",#REF!)</f>
        <v>#REF!</v>
      </c>
      <c r="BE853" s="219" t="e">
        <f>IF(ISBLANK(#REF!),"",#REF!)</f>
        <v>#REF!</v>
      </c>
      <c r="BF853" s="219" t="e">
        <f>IF(ISBLANK(#REF!),"",#REF!)</f>
        <v>#REF!</v>
      </c>
      <c r="BG853" s="219" t="e">
        <f>IF(ISBLANK(#REF!),"",#REF!)</f>
        <v>#REF!</v>
      </c>
      <c r="BH853" s="219" t="e">
        <f>IF(ISBLANK(#REF!),"",#REF!)</f>
        <v>#REF!</v>
      </c>
      <c r="BI853" s="219" t="e">
        <f>IF(ISBLANK(#REF!),"",#REF!)</f>
        <v>#REF!</v>
      </c>
      <c r="BJ853" s="219" t="e">
        <f>IF(ISBLANK(#REF!),"",#REF!)</f>
        <v>#REF!</v>
      </c>
      <c r="BK853" s="219" t="e">
        <f>IF(ISBLANK(#REF!),"",#REF!)</f>
        <v>#REF!</v>
      </c>
      <c r="BL853" s="219" t="e">
        <f>IF(ISBLANK(#REF!),"",#REF!)</f>
        <v>#REF!</v>
      </c>
      <c r="BM853" s="219" t="e">
        <f>IF(ISBLANK(#REF!),"",#REF!)</f>
        <v>#REF!</v>
      </c>
      <c r="BN853" s="219" t="e">
        <f>IF(ISBLANK(#REF!),"",#REF!)</f>
        <v>#REF!</v>
      </c>
      <c r="BO853" s="227" t="e">
        <f t="shared" si="234"/>
        <v>#REF!</v>
      </c>
      <c r="BP853" s="228" t="str">
        <f t="shared" si="237"/>
        <v/>
      </c>
      <c r="BQ853" s="229" t="str">
        <f t="shared" si="221"/>
        <v/>
      </c>
      <c r="BR853" s="228" t="e">
        <f t="shared" si="235"/>
        <v>#REF!</v>
      </c>
      <c r="BS853" s="230" t="e">
        <f t="shared" si="236"/>
        <v>#REF!</v>
      </c>
    </row>
    <row r="854" spans="1:71">
      <c r="A854" s="213" t="e">
        <f>IF(ISBLANK(#REF!),"",#REF!)</f>
        <v>#REF!</v>
      </c>
      <c r="B854" s="214" t="e">
        <f>IF(ISBLANK(#REF!),"",#REF!)</f>
        <v>#REF!</v>
      </c>
      <c r="C854" s="214" t="e">
        <f>IF(ISBLANK(#REF!),"",#REF!)</f>
        <v>#REF!</v>
      </c>
      <c r="D854" s="214" t="e">
        <f>IF(ISBLANK(#REF!),"",#REF!)</f>
        <v>#REF!</v>
      </c>
      <c r="E854" s="214" t="e">
        <f>IF(ISBLANK(#REF!),"",#REF!)</f>
        <v>#REF!</v>
      </c>
      <c r="F854" s="214" t="e">
        <f>IF(ISBLANK(#REF!),"",#REF!)</f>
        <v>#REF!</v>
      </c>
      <c r="G854" s="214" t="e">
        <f>IF(ISBLANK(#REF!),"",#REF!)</f>
        <v>#REF!</v>
      </c>
      <c r="H854" s="215" t="e">
        <f>IF(ISBLANK(#REF!),"",#REF!)</f>
        <v>#REF!</v>
      </c>
      <c r="I854" s="214" t="e">
        <f>IF(ISBLANK(#REF!),"",#REF!)</f>
        <v>#REF!</v>
      </c>
      <c r="J854" s="216" t="e">
        <f>IF(ISBLANK(#REF!),"",#REF!)</f>
        <v>#REF!</v>
      </c>
      <c r="K854" s="217" t="e">
        <f>IF(ISBLANK(#REF!),"",#REF!)</f>
        <v>#REF!</v>
      </c>
      <c r="L854" s="217" t="e">
        <f>IF(ISBLANK(#REF!),"",#REF!)</f>
        <v>#REF!</v>
      </c>
      <c r="M854" s="218" t="e">
        <f>IF(ISBLANK(#REF!),"",#REF!)</f>
        <v>#REF!</v>
      </c>
      <c r="N854" s="218" t="e">
        <f>IF(ISBLANK(#REF!),"",#REF!)</f>
        <v>#REF!</v>
      </c>
      <c r="O854" s="220" t="str">
        <f>IFERROR(VLOOKUP(_xlfn.CONCAT('Team Roster - Final'!$A854," : ",'Team Roster - Final'!$BM854),'Rate Calculations'!$C$4:$G$1100,5,FALSE),"")</f>
        <v/>
      </c>
      <c r="P854" s="225">
        <f>IF(ISBLANK('Rate Calculations'!$H856),"",'Rate Calculations'!$H856)</f>
        <v>1.7500000000000002E-2</v>
      </c>
      <c r="Q854" s="220" t="str">
        <f t="shared" si="222"/>
        <v/>
      </c>
      <c r="R854" s="221">
        <f>IF(ISBLANK('Rate Calculations'!$J856),"",'Rate Calculations'!$J856)</f>
        <v>3.5000000000000003E-2</v>
      </c>
      <c r="S854" s="220" t="str">
        <f t="shared" si="223"/>
        <v/>
      </c>
      <c r="T854" s="225" t="str">
        <f>IFERROR(VLOOKUP(_xlfn.CONCAT('Team Roster - Final'!$A854," : ",'Team Roster - Final'!$BM854),'Rate Calculations'!$C$4:$S$1100,10,FALSE),"")</f>
        <v/>
      </c>
      <c r="U854" s="225" t="str">
        <f>IFERROR(VLOOKUP(_xlfn.CONCAT('Team Roster - Final'!$A854," : ",'Team Roster - Final'!$BM854),'Rate Calculations'!$C$4:$S$1100,11,FALSE),"")</f>
        <v/>
      </c>
      <c r="V854" s="222" t="str">
        <f t="shared" si="224"/>
        <v/>
      </c>
      <c r="W854" s="222" t="str">
        <f t="shared" si="225"/>
        <v/>
      </c>
      <c r="X854" s="223" t="str">
        <f>IFERROR(VLOOKUP(_xlfn.CONCAT('Team Roster - Final'!$A854," : ",'Team Roster - Final'!$BM854),'Rate Calculations'!$C$4:$S$1100,14,FALSE),"")</f>
        <v/>
      </c>
      <c r="Y854" s="222" t="str">
        <f t="shared" si="226"/>
        <v/>
      </c>
      <c r="Z854" s="222" t="str">
        <f t="shared" si="227"/>
        <v/>
      </c>
      <c r="AA854" s="224" t="str">
        <f>IFERROR(IF(#REF!="Yes",$Y854, $Y854+$Q854*0.5),"")</f>
        <v/>
      </c>
      <c r="AB854" s="224" t="str">
        <f>IFERROR(IF(#REF!="Yes",$Z854, $Z854+$S854*0.5),"")</f>
        <v/>
      </c>
      <c r="AC854" s="220" t="str">
        <f>IFERROR(VLOOKUP(_xlfn.CONCAT('Team Roster - Final'!$A854," : ",'Team Roster - Final'!$BM854),'Rate Calculations'!$C$4:$U$1100,19,FALSE),"")</f>
        <v/>
      </c>
      <c r="AD854" s="220" t="str">
        <f t="shared" si="228"/>
        <v/>
      </c>
      <c r="AE854" s="220" t="str">
        <f t="shared" si="229"/>
        <v/>
      </c>
      <c r="AF854" s="225" t="str">
        <f>IFERROR(VLOOKUP(_xlfn.CONCAT('Team Roster - Final'!$A854," : ",'Team Roster - Final'!$BM854),'Rate Calculations'!$C$4:$AB$1100,22,FALSE),"")</f>
        <v/>
      </c>
      <c r="AG854" s="225" t="str">
        <f>IFERROR(VLOOKUP(_xlfn.CONCAT('Team Roster - Final'!$A854," : ",'Team Roster - Final'!$BM854),'Rate Calculations'!$C$4:$AB$1100,23,FALSE),"")</f>
        <v/>
      </c>
      <c r="AH854" s="222" t="str">
        <f t="shared" si="230"/>
        <v/>
      </c>
      <c r="AI854" s="222" t="str">
        <f t="shared" si="231"/>
        <v/>
      </c>
      <c r="AJ854" s="223" t="str">
        <f>Table1[[#This Row],[Home Office
Net Fee %]]</f>
        <v/>
      </c>
      <c r="AK854" s="222" t="str">
        <f t="shared" si="232"/>
        <v/>
      </c>
      <c r="AL854" s="222" t="str">
        <f t="shared" si="233"/>
        <v/>
      </c>
      <c r="AM854" s="215" t="str">
        <f>IFERROR(IF(#REF!="Yes",$AK854,($AK854+$AD854*0.5)),"")</f>
        <v/>
      </c>
      <c r="AN854" s="215" t="str">
        <f>IFERROR(IF(#REF!="Yes",$AL854,($AL854+$AE854*0.5)),"")</f>
        <v/>
      </c>
      <c r="AO854" s="374" t="str">
        <f>IF(ISBLANK('Team Roster Proposed - FBR'!Q855),"",'Team Roster Proposed - FBR'!Q855)</f>
        <v/>
      </c>
      <c r="AP854" s="226" t="e">
        <f>IF(ISBLANK(#REF!),"",#REF!)</f>
        <v>#REF!</v>
      </c>
      <c r="AQ854" s="226" t="e">
        <f>IF(ISBLANK(#REF!),"",#REF!)</f>
        <v>#REF!</v>
      </c>
      <c r="AR854" s="226" t="e">
        <f>IF(ISBLANK(#REF!),"",#REF!)</f>
        <v>#REF!</v>
      </c>
      <c r="AS854" s="219" t="e">
        <f>IF(ISBLANK(#REF!),"",#REF!)</f>
        <v>#REF!</v>
      </c>
      <c r="AT854" s="219" t="e">
        <f>IF(ISBLANK(#REF!),"",#REF!)</f>
        <v>#REF!</v>
      </c>
      <c r="AU854" s="219" t="e">
        <f>IF(ISBLANK(#REF!),"",#REF!)</f>
        <v>#REF!</v>
      </c>
      <c r="AV854" s="219" t="e">
        <f>IF(ISBLANK(#REF!),"",#REF!)</f>
        <v>#REF!</v>
      </c>
      <c r="AW854" s="219" t="e">
        <f>IF(ISBLANK(#REF!),"",#REF!)</f>
        <v>#REF!</v>
      </c>
      <c r="AX854" s="219" t="e">
        <f>IF(ISBLANK(#REF!),"",#REF!)</f>
        <v>#REF!</v>
      </c>
      <c r="AY854" s="226" t="e">
        <f>IF(ISBLANK(#REF!),"",#REF!)</f>
        <v>#REF!</v>
      </c>
      <c r="AZ854" s="219" t="e">
        <f>IF(ISBLANK(#REF!),"",#REF!)</f>
        <v>#REF!</v>
      </c>
      <c r="BA854" s="219" t="e">
        <f>IF(ISBLANK(#REF!),"",#REF!)</f>
        <v>#REF!</v>
      </c>
      <c r="BB854" s="219" t="e">
        <f>IF(ISBLANK(#REF!),"",#REF!)</f>
        <v>#REF!</v>
      </c>
      <c r="BC854" s="219" t="e">
        <f>IF(ISBLANK(#REF!),"",#REF!)</f>
        <v>#REF!</v>
      </c>
      <c r="BD854" s="219" t="e">
        <f>IF(ISBLANK(#REF!),"",#REF!)</f>
        <v>#REF!</v>
      </c>
      <c r="BE854" s="219" t="e">
        <f>IF(ISBLANK(#REF!),"",#REF!)</f>
        <v>#REF!</v>
      </c>
      <c r="BF854" s="219" t="e">
        <f>IF(ISBLANK(#REF!),"",#REF!)</f>
        <v>#REF!</v>
      </c>
      <c r="BG854" s="219" t="e">
        <f>IF(ISBLANK(#REF!),"",#REF!)</f>
        <v>#REF!</v>
      </c>
      <c r="BH854" s="219" t="e">
        <f>IF(ISBLANK(#REF!),"",#REF!)</f>
        <v>#REF!</v>
      </c>
      <c r="BI854" s="219" t="e">
        <f>IF(ISBLANK(#REF!),"",#REF!)</f>
        <v>#REF!</v>
      </c>
      <c r="BJ854" s="219" t="e">
        <f>IF(ISBLANK(#REF!),"",#REF!)</f>
        <v>#REF!</v>
      </c>
      <c r="BK854" s="219" t="e">
        <f>IF(ISBLANK(#REF!),"",#REF!)</f>
        <v>#REF!</v>
      </c>
      <c r="BL854" s="219" t="e">
        <f>IF(ISBLANK(#REF!),"",#REF!)</f>
        <v>#REF!</v>
      </c>
      <c r="BM854" s="219" t="e">
        <f>IF(ISBLANK(#REF!),"",#REF!)</f>
        <v>#REF!</v>
      </c>
      <c r="BN854" s="219" t="e">
        <f>IF(ISBLANK(#REF!),"",#REF!)</f>
        <v>#REF!</v>
      </c>
      <c r="BO854" s="227" t="e">
        <f t="shared" si="234"/>
        <v>#REF!</v>
      </c>
      <c r="BP854" s="228" t="str">
        <f t="shared" si="237"/>
        <v/>
      </c>
      <c r="BQ854" s="229" t="str">
        <f t="shared" si="221"/>
        <v/>
      </c>
      <c r="BR854" s="228" t="e">
        <f t="shared" si="235"/>
        <v>#REF!</v>
      </c>
      <c r="BS854" s="230" t="e">
        <f t="shared" si="236"/>
        <v>#REF!</v>
      </c>
    </row>
    <row r="855" spans="1:71">
      <c r="A855" s="213" t="e">
        <f>IF(ISBLANK(#REF!),"",#REF!)</f>
        <v>#REF!</v>
      </c>
      <c r="B855" s="214" t="e">
        <f>IF(ISBLANK(#REF!),"",#REF!)</f>
        <v>#REF!</v>
      </c>
      <c r="C855" s="214" t="e">
        <f>IF(ISBLANK(#REF!),"",#REF!)</f>
        <v>#REF!</v>
      </c>
      <c r="D855" s="214" t="e">
        <f>IF(ISBLANK(#REF!),"",#REF!)</f>
        <v>#REF!</v>
      </c>
      <c r="E855" s="214" t="e">
        <f>IF(ISBLANK(#REF!),"",#REF!)</f>
        <v>#REF!</v>
      </c>
      <c r="F855" s="214" t="e">
        <f>IF(ISBLANK(#REF!),"",#REF!)</f>
        <v>#REF!</v>
      </c>
      <c r="G855" s="214" t="e">
        <f>IF(ISBLANK(#REF!),"",#REF!)</f>
        <v>#REF!</v>
      </c>
      <c r="H855" s="215" t="e">
        <f>IF(ISBLANK(#REF!),"",#REF!)</f>
        <v>#REF!</v>
      </c>
      <c r="I855" s="214" t="e">
        <f>IF(ISBLANK(#REF!),"",#REF!)</f>
        <v>#REF!</v>
      </c>
      <c r="J855" s="216" t="e">
        <f>IF(ISBLANK(#REF!),"",#REF!)</f>
        <v>#REF!</v>
      </c>
      <c r="K855" s="217" t="e">
        <f>IF(ISBLANK(#REF!),"",#REF!)</f>
        <v>#REF!</v>
      </c>
      <c r="L855" s="217" t="e">
        <f>IF(ISBLANK(#REF!),"",#REF!)</f>
        <v>#REF!</v>
      </c>
      <c r="M855" s="218" t="e">
        <f>IF(ISBLANK(#REF!),"",#REF!)</f>
        <v>#REF!</v>
      </c>
      <c r="N855" s="218" t="e">
        <f>IF(ISBLANK(#REF!),"",#REF!)</f>
        <v>#REF!</v>
      </c>
      <c r="O855" s="220" t="str">
        <f>IFERROR(VLOOKUP(_xlfn.CONCAT('Team Roster - Final'!$A855," : ",'Team Roster - Final'!$BM855),'Rate Calculations'!$C$4:$G$1100,5,FALSE),"")</f>
        <v/>
      </c>
      <c r="P855" s="225">
        <f>IF(ISBLANK('Rate Calculations'!$H857),"",'Rate Calculations'!$H857)</f>
        <v>1.7500000000000002E-2</v>
      </c>
      <c r="Q855" s="220" t="str">
        <f t="shared" si="222"/>
        <v/>
      </c>
      <c r="R855" s="221">
        <f>IF(ISBLANK('Rate Calculations'!$J857),"",'Rate Calculations'!$J857)</f>
        <v>3.5000000000000003E-2</v>
      </c>
      <c r="S855" s="220" t="str">
        <f t="shared" si="223"/>
        <v/>
      </c>
      <c r="T855" s="225" t="str">
        <f>IFERROR(VLOOKUP(_xlfn.CONCAT('Team Roster - Final'!$A855," : ",'Team Roster - Final'!$BM855),'Rate Calculations'!$C$4:$S$1100,10,FALSE),"")</f>
        <v/>
      </c>
      <c r="U855" s="225" t="str">
        <f>IFERROR(VLOOKUP(_xlfn.CONCAT('Team Roster - Final'!$A855," : ",'Team Roster - Final'!$BM855),'Rate Calculations'!$C$4:$S$1100,11,FALSE),"")</f>
        <v/>
      </c>
      <c r="V855" s="222" t="str">
        <f t="shared" si="224"/>
        <v/>
      </c>
      <c r="W855" s="222" t="str">
        <f t="shared" si="225"/>
        <v/>
      </c>
      <c r="X855" s="223" t="str">
        <f>IFERROR(VLOOKUP(_xlfn.CONCAT('Team Roster - Final'!$A855," : ",'Team Roster - Final'!$BM855),'Rate Calculations'!$C$4:$S$1100,14,FALSE),"")</f>
        <v/>
      </c>
      <c r="Y855" s="222" t="str">
        <f t="shared" si="226"/>
        <v/>
      </c>
      <c r="Z855" s="222" t="str">
        <f t="shared" si="227"/>
        <v/>
      </c>
      <c r="AA855" s="224" t="str">
        <f>IFERROR(IF(#REF!="Yes",$Y855, $Y855+$Q855*0.5),"")</f>
        <v/>
      </c>
      <c r="AB855" s="224" t="str">
        <f>IFERROR(IF(#REF!="Yes",$Z855, $Z855+$S855*0.5),"")</f>
        <v/>
      </c>
      <c r="AC855" s="220" t="str">
        <f>IFERROR(VLOOKUP(_xlfn.CONCAT('Team Roster - Final'!$A855," : ",'Team Roster - Final'!$BM855),'Rate Calculations'!$C$4:$U$1100,19,FALSE),"")</f>
        <v/>
      </c>
      <c r="AD855" s="220" t="str">
        <f t="shared" si="228"/>
        <v/>
      </c>
      <c r="AE855" s="220" t="str">
        <f t="shared" si="229"/>
        <v/>
      </c>
      <c r="AF855" s="225" t="str">
        <f>IFERROR(VLOOKUP(_xlfn.CONCAT('Team Roster - Final'!$A855," : ",'Team Roster - Final'!$BM855),'Rate Calculations'!$C$4:$AB$1100,22,FALSE),"")</f>
        <v/>
      </c>
      <c r="AG855" s="225" t="str">
        <f>IFERROR(VLOOKUP(_xlfn.CONCAT('Team Roster - Final'!$A855," : ",'Team Roster - Final'!$BM855),'Rate Calculations'!$C$4:$AB$1100,23,FALSE),"")</f>
        <v/>
      </c>
      <c r="AH855" s="222" t="str">
        <f t="shared" si="230"/>
        <v/>
      </c>
      <c r="AI855" s="222" t="str">
        <f t="shared" si="231"/>
        <v/>
      </c>
      <c r="AJ855" s="223" t="str">
        <f>Table1[[#This Row],[Home Office
Net Fee %]]</f>
        <v/>
      </c>
      <c r="AK855" s="222" t="str">
        <f t="shared" si="232"/>
        <v/>
      </c>
      <c r="AL855" s="222" t="str">
        <f t="shared" si="233"/>
        <v/>
      </c>
      <c r="AM855" s="215" t="str">
        <f>IFERROR(IF(#REF!="Yes",$AK855,($AK855+$AD855*0.5)),"")</f>
        <v/>
      </c>
      <c r="AN855" s="215" t="str">
        <f>IFERROR(IF(#REF!="Yes",$AL855,($AL855+$AE855*0.5)),"")</f>
        <v/>
      </c>
      <c r="AO855" s="374" t="str">
        <f>IF(ISBLANK('Team Roster Proposed - FBR'!Q856),"",'Team Roster Proposed - FBR'!Q856)</f>
        <v/>
      </c>
      <c r="AP855" s="226" t="e">
        <f>IF(ISBLANK(#REF!),"",#REF!)</f>
        <v>#REF!</v>
      </c>
      <c r="AQ855" s="226" t="e">
        <f>IF(ISBLANK(#REF!),"",#REF!)</f>
        <v>#REF!</v>
      </c>
      <c r="AR855" s="226" t="e">
        <f>IF(ISBLANK(#REF!),"",#REF!)</f>
        <v>#REF!</v>
      </c>
      <c r="AS855" s="219" t="e">
        <f>IF(ISBLANK(#REF!),"",#REF!)</f>
        <v>#REF!</v>
      </c>
      <c r="AT855" s="219" t="e">
        <f>IF(ISBLANK(#REF!),"",#REF!)</f>
        <v>#REF!</v>
      </c>
      <c r="AU855" s="219" t="e">
        <f>IF(ISBLANK(#REF!),"",#REF!)</f>
        <v>#REF!</v>
      </c>
      <c r="AV855" s="219" t="e">
        <f>IF(ISBLANK(#REF!),"",#REF!)</f>
        <v>#REF!</v>
      </c>
      <c r="AW855" s="219" t="e">
        <f>IF(ISBLANK(#REF!),"",#REF!)</f>
        <v>#REF!</v>
      </c>
      <c r="AX855" s="219" t="e">
        <f>IF(ISBLANK(#REF!),"",#REF!)</f>
        <v>#REF!</v>
      </c>
      <c r="AY855" s="226" t="e">
        <f>IF(ISBLANK(#REF!),"",#REF!)</f>
        <v>#REF!</v>
      </c>
      <c r="AZ855" s="219" t="e">
        <f>IF(ISBLANK(#REF!),"",#REF!)</f>
        <v>#REF!</v>
      </c>
      <c r="BA855" s="219" t="e">
        <f>IF(ISBLANK(#REF!),"",#REF!)</f>
        <v>#REF!</v>
      </c>
      <c r="BB855" s="219" t="e">
        <f>IF(ISBLANK(#REF!),"",#REF!)</f>
        <v>#REF!</v>
      </c>
      <c r="BC855" s="219" t="e">
        <f>IF(ISBLANK(#REF!),"",#REF!)</f>
        <v>#REF!</v>
      </c>
      <c r="BD855" s="219" t="e">
        <f>IF(ISBLANK(#REF!),"",#REF!)</f>
        <v>#REF!</v>
      </c>
      <c r="BE855" s="219" t="e">
        <f>IF(ISBLANK(#REF!),"",#REF!)</f>
        <v>#REF!</v>
      </c>
      <c r="BF855" s="219" t="e">
        <f>IF(ISBLANK(#REF!),"",#REF!)</f>
        <v>#REF!</v>
      </c>
      <c r="BG855" s="219" t="e">
        <f>IF(ISBLANK(#REF!),"",#REF!)</f>
        <v>#REF!</v>
      </c>
      <c r="BH855" s="219" t="e">
        <f>IF(ISBLANK(#REF!),"",#REF!)</f>
        <v>#REF!</v>
      </c>
      <c r="BI855" s="219" t="e">
        <f>IF(ISBLANK(#REF!),"",#REF!)</f>
        <v>#REF!</v>
      </c>
      <c r="BJ855" s="219" t="e">
        <f>IF(ISBLANK(#REF!),"",#REF!)</f>
        <v>#REF!</v>
      </c>
      <c r="BK855" s="219" t="e">
        <f>IF(ISBLANK(#REF!),"",#REF!)</f>
        <v>#REF!</v>
      </c>
      <c r="BL855" s="219" t="e">
        <f>IF(ISBLANK(#REF!),"",#REF!)</f>
        <v>#REF!</v>
      </c>
      <c r="BM855" s="219" t="e">
        <f>IF(ISBLANK(#REF!),"",#REF!)</f>
        <v>#REF!</v>
      </c>
      <c r="BN855" s="219" t="e">
        <f>IF(ISBLANK(#REF!),"",#REF!)</f>
        <v>#REF!</v>
      </c>
      <c r="BO855" s="227" t="e">
        <f t="shared" si="234"/>
        <v>#REF!</v>
      </c>
      <c r="BP855" s="228" t="str">
        <f t="shared" si="237"/>
        <v/>
      </c>
      <c r="BQ855" s="229" t="str">
        <f t="shared" si="221"/>
        <v/>
      </c>
      <c r="BR855" s="228" t="e">
        <f t="shared" si="235"/>
        <v>#REF!</v>
      </c>
      <c r="BS855" s="230" t="e">
        <f t="shared" si="236"/>
        <v>#REF!</v>
      </c>
    </row>
    <row r="856" spans="1:71">
      <c r="A856" s="213" t="e">
        <f>IF(ISBLANK(#REF!),"",#REF!)</f>
        <v>#REF!</v>
      </c>
      <c r="B856" s="214" t="e">
        <f>IF(ISBLANK(#REF!),"",#REF!)</f>
        <v>#REF!</v>
      </c>
      <c r="C856" s="214" t="e">
        <f>IF(ISBLANK(#REF!),"",#REF!)</f>
        <v>#REF!</v>
      </c>
      <c r="D856" s="214" t="e">
        <f>IF(ISBLANK(#REF!),"",#REF!)</f>
        <v>#REF!</v>
      </c>
      <c r="E856" s="214" t="e">
        <f>IF(ISBLANK(#REF!),"",#REF!)</f>
        <v>#REF!</v>
      </c>
      <c r="F856" s="214" t="e">
        <f>IF(ISBLANK(#REF!),"",#REF!)</f>
        <v>#REF!</v>
      </c>
      <c r="G856" s="214" t="e">
        <f>IF(ISBLANK(#REF!),"",#REF!)</f>
        <v>#REF!</v>
      </c>
      <c r="H856" s="215" t="e">
        <f>IF(ISBLANK(#REF!),"",#REF!)</f>
        <v>#REF!</v>
      </c>
      <c r="I856" s="214" t="e">
        <f>IF(ISBLANK(#REF!),"",#REF!)</f>
        <v>#REF!</v>
      </c>
      <c r="J856" s="216" t="e">
        <f>IF(ISBLANK(#REF!),"",#REF!)</f>
        <v>#REF!</v>
      </c>
      <c r="K856" s="217" t="e">
        <f>IF(ISBLANK(#REF!),"",#REF!)</f>
        <v>#REF!</v>
      </c>
      <c r="L856" s="217" t="e">
        <f>IF(ISBLANK(#REF!),"",#REF!)</f>
        <v>#REF!</v>
      </c>
      <c r="M856" s="218" t="e">
        <f>IF(ISBLANK(#REF!),"",#REF!)</f>
        <v>#REF!</v>
      </c>
      <c r="N856" s="218" t="e">
        <f>IF(ISBLANK(#REF!),"",#REF!)</f>
        <v>#REF!</v>
      </c>
      <c r="O856" s="220" t="str">
        <f>IFERROR(VLOOKUP(_xlfn.CONCAT('Team Roster - Final'!$A856," : ",'Team Roster - Final'!$BM856),'Rate Calculations'!$C$4:$G$1100,5,FALSE),"")</f>
        <v/>
      </c>
      <c r="P856" s="225">
        <f>IF(ISBLANK('Rate Calculations'!$H858),"",'Rate Calculations'!$H858)</f>
        <v>1.7500000000000002E-2</v>
      </c>
      <c r="Q856" s="220" t="str">
        <f t="shared" si="222"/>
        <v/>
      </c>
      <c r="R856" s="221">
        <f>IF(ISBLANK('Rate Calculations'!$J858),"",'Rate Calculations'!$J858)</f>
        <v>3.5000000000000003E-2</v>
      </c>
      <c r="S856" s="220" t="str">
        <f t="shared" si="223"/>
        <v/>
      </c>
      <c r="T856" s="225" t="str">
        <f>IFERROR(VLOOKUP(_xlfn.CONCAT('Team Roster - Final'!$A856," : ",'Team Roster - Final'!$BM856),'Rate Calculations'!$C$4:$S$1100,10,FALSE),"")</f>
        <v/>
      </c>
      <c r="U856" s="225" t="str">
        <f>IFERROR(VLOOKUP(_xlfn.CONCAT('Team Roster - Final'!$A856," : ",'Team Roster - Final'!$BM856),'Rate Calculations'!$C$4:$S$1100,11,FALSE),"")</f>
        <v/>
      </c>
      <c r="V856" s="222" t="str">
        <f t="shared" si="224"/>
        <v/>
      </c>
      <c r="W856" s="222" t="str">
        <f t="shared" si="225"/>
        <v/>
      </c>
      <c r="X856" s="223" t="str">
        <f>IFERROR(VLOOKUP(_xlfn.CONCAT('Team Roster - Final'!$A856," : ",'Team Roster - Final'!$BM856),'Rate Calculations'!$C$4:$S$1100,14,FALSE),"")</f>
        <v/>
      </c>
      <c r="Y856" s="222" t="str">
        <f t="shared" si="226"/>
        <v/>
      </c>
      <c r="Z856" s="222" t="str">
        <f t="shared" si="227"/>
        <v/>
      </c>
      <c r="AA856" s="224" t="str">
        <f>IFERROR(IF(#REF!="Yes",$Y856, $Y856+$Q856*0.5),"")</f>
        <v/>
      </c>
      <c r="AB856" s="224" t="str">
        <f>IFERROR(IF(#REF!="Yes",$Z856, $Z856+$S856*0.5),"")</f>
        <v/>
      </c>
      <c r="AC856" s="220" t="str">
        <f>IFERROR(VLOOKUP(_xlfn.CONCAT('Team Roster - Final'!$A856," : ",'Team Roster - Final'!$BM856),'Rate Calculations'!$C$4:$U$1100,19,FALSE),"")</f>
        <v/>
      </c>
      <c r="AD856" s="220" t="str">
        <f t="shared" si="228"/>
        <v/>
      </c>
      <c r="AE856" s="220" t="str">
        <f t="shared" si="229"/>
        <v/>
      </c>
      <c r="AF856" s="225" t="str">
        <f>IFERROR(VLOOKUP(_xlfn.CONCAT('Team Roster - Final'!$A856," : ",'Team Roster - Final'!$BM856),'Rate Calculations'!$C$4:$AB$1100,22,FALSE),"")</f>
        <v/>
      </c>
      <c r="AG856" s="225" t="str">
        <f>IFERROR(VLOOKUP(_xlfn.CONCAT('Team Roster - Final'!$A856," : ",'Team Roster - Final'!$BM856),'Rate Calculations'!$C$4:$AB$1100,23,FALSE),"")</f>
        <v/>
      </c>
      <c r="AH856" s="222" t="str">
        <f t="shared" si="230"/>
        <v/>
      </c>
      <c r="AI856" s="222" t="str">
        <f t="shared" si="231"/>
        <v/>
      </c>
      <c r="AJ856" s="223" t="str">
        <f>Table1[[#This Row],[Home Office
Net Fee %]]</f>
        <v/>
      </c>
      <c r="AK856" s="222" t="str">
        <f t="shared" si="232"/>
        <v/>
      </c>
      <c r="AL856" s="222" t="str">
        <f t="shared" si="233"/>
        <v/>
      </c>
      <c r="AM856" s="215" t="str">
        <f>IFERROR(IF(#REF!="Yes",$AK856,($AK856+$AD856*0.5)),"")</f>
        <v/>
      </c>
      <c r="AN856" s="215" t="str">
        <f>IFERROR(IF(#REF!="Yes",$AL856,($AL856+$AE856*0.5)),"")</f>
        <v/>
      </c>
      <c r="AO856" s="374" t="str">
        <f>IF(ISBLANK('Team Roster Proposed - FBR'!Q857),"",'Team Roster Proposed - FBR'!Q857)</f>
        <v/>
      </c>
      <c r="AP856" s="226" t="e">
        <f>IF(ISBLANK(#REF!),"",#REF!)</f>
        <v>#REF!</v>
      </c>
      <c r="AQ856" s="226" t="e">
        <f>IF(ISBLANK(#REF!),"",#REF!)</f>
        <v>#REF!</v>
      </c>
      <c r="AR856" s="226" t="e">
        <f>IF(ISBLANK(#REF!),"",#REF!)</f>
        <v>#REF!</v>
      </c>
      <c r="AS856" s="219" t="e">
        <f>IF(ISBLANK(#REF!),"",#REF!)</f>
        <v>#REF!</v>
      </c>
      <c r="AT856" s="219" t="e">
        <f>IF(ISBLANK(#REF!),"",#REF!)</f>
        <v>#REF!</v>
      </c>
      <c r="AU856" s="219" t="e">
        <f>IF(ISBLANK(#REF!),"",#REF!)</f>
        <v>#REF!</v>
      </c>
      <c r="AV856" s="219" t="e">
        <f>IF(ISBLANK(#REF!),"",#REF!)</f>
        <v>#REF!</v>
      </c>
      <c r="AW856" s="219" t="e">
        <f>IF(ISBLANK(#REF!),"",#REF!)</f>
        <v>#REF!</v>
      </c>
      <c r="AX856" s="219" t="e">
        <f>IF(ISBLANK(#REF!),"",#REF!)</f>
        <v>#REF!</v>
      </c>
      <c r="AY856" s="226" t="e">
        <f>IF(ISBLANK(#REF!),"",#REF!)</f>
        <v>#REF!</v>
      </c>
      <c r="AZ856" s="219" t="e">
        <f>IF(ISBLANK(#REF!),"",#REF!)</f>
        <v>#REF!</v>
      </c>
      <c r="BA856" s="219" t="e">
        <f>IF(ISBLANK(#REF!),"",#REF!)</f>
        <v>#REF!</v>
      </c>
      <c r="BB856" s="219" t="e">
        <f>IF(ISBLANK(#REF!),"",#REF!)</f>
        <v>#REF!</v>
      </c>
      <c r="BC856" s="219" t="e">
        <f>IF(ISBLANK(#REF!),"",#REF!)</f>
        <v>#REF!</v>
      </c>
      <c r="BD856" s="219" t="e">
        <f>IF(ISBLANK(#REF!),"",#REF!)</f>
        <v>#REF!</v>
      </c>
      <c r="BE856" s="219" t="e">
        <f>IF(ISBLANK(#REF!),"",#REF!)</f>
        <v>#REF!</v>
      </c>
      <c r="BF856" s="219" t="e">
        <f>IF(ISBLANK(#REF!),"",#REF!)</f>
        <v>#REF!</v>
      </c>
      <c r="BG856" s="219" t="e">
        <f>IF(ISBLANK(#REF!),"",#REF!)</f>
        <v>#REF!</v>
      </c>
      <c r="BH856" s="219" t="e">
        <f>IF(ISBLANK(#REF!),"",#REF!)</f>
        <v>#REF!</v>
      </c>
      <c r="BI856" s="219" t="e">
        <f>IF(ISBLANK(#REF!),"",#REF!)</f>
        <v>#REF!</v>
      </c>
      <c r="BJ856" s="219" t="e">
        <f>IF(ISBLANK(#REF!),"",#REF!)</f>
        <v>#REF!</v>
      </c>
      <c r="BK856" s="219" t="e">
        <f>IF(ISBLANK(#REF!),"",#REF!)</f>
        <v>#REF!</v>
      </c>
      <c r="BL856" s="219" t="e">
        <f>IF(ISBLANK(#REF!),"",#REF!)</f>
        <v>#REF!</v>
      </c>
      <c r="BM856" s="219" t="e">
        <f>IF(ISBLANK(#REF!),"",#REF!)</f>
        <v>#REF!</v>
      </c>
      <c r="BN856" s="219" t="e">
        <f>IF(ISBLANK(#REF!),"",#REF!)</f>
        <v>#REF!</v>
      </c>
      <c r="BO856" s="227" t="e">
        <f t="shared" si="234"/>
        <v>#REF!</v>
      </c>
      <c r="BP856" s="228" t="str">
        <f t="shared" si="237"/>
        <v/>
      </c>
      <c r="BQ856" s="229" t="str">
        <f t="shared" si="221"/>
        <v/>
      </c>
      <c r="BR856" s="228" t="e">
        <f t="shared" si="235"/>
        <v>#REF!</v>
      </c>
      <c r="BS856" s="230" t="e">
        <f t="shared" si="236"/>
        <v>#REF!</v>
      </c>
    </row>
    <row r="857" spans="1:71">
      <c r="A857" s="213" t="e">
        <f>IF(ISBLANK(#REF!),"",#REF!)</f>
        <v>#REF!</v>
      </c>
      <c r="B857" s="214" t="e">
        <f>IF(ISBLANK(#REF!),"",#REF!)</f>
        <v>#REF!</v>
      </c>
      <c r="C857" s="214" t="e">
        <f>IF(ISBLANK(#REF!),"",#REF!)</f>
        <v>#REF!</v>
      </c>
      <c r="D857" s="214" t="e">
        <f>IF(ISBLANK(#REF!),"",#REF!)</f>
        <v>#REF!</v>
      </c>
      <c r="E857" s="214" t="e">
        <f>IF(ISBLANK(#REF!),"",#REF!)</f>
        <v>#REF!</v>
      </c>
      <c r="F857" s="214" t="e">
        <f>IF(ISBLANK(#REF!),"",#REF!)</f>
        <v>#REF!</v>
      </c>
      <c r="G857" s="214" t="e">
        <f>IF(ISBLANK(#REF!),"",#REF!)</f>
        <v>#REF!</v>
      </c>
      <c r="H857" s="215" t="e">
        <f>IF(ISBLANK(#REF!),"",#REF!)</f>
        <v>#REF!</v>
      </c>
      <c r="I857" s="214" t="e">
        <f>IF(ISBLANK(#REF!),"",#REF!)</f>
        <v>#REF!</v>
      </c>
      <c r="J857" s="216" t="e">
        <f>IF(ISBLANK(#REF!),"",#REF!)</f>
        <v>#REF!</v>
      </c>
      <c r="K857" s="217" t="e">
        <f>IF(ISBLANK(#REF!),"",#REF!)</f>
        <v>#REF!</v>
      </c>
      <c r="L857" s="217" t="e">
        <f>IF(ISBLANK(#REF!),"",#REF!)</f>
        <v>#REF!</v>
      </c>
      <c r="M857" s="218" t="e">
        <f>IF(ISBLANK(#REF!),"",#REF!)</f>
        <v>#REF!</v>
      </c>
      <c r="N857" s="218" t="e">
        <f>IF(ISBLANK(#REF!),"",#REF!)</f>
        <v>#REF!</v>
      </c>
      <c r="O857" s="220" t="str">
        <f>IFERROR(VLOOKUP(_xlfn.CONCAT('Team Roster - Final'!$A857," : ",'Team Roster - Final'!$BM857),'Rate Calculations'!$C$4:$G$1100,5,FALSE),"")</f>
        <v/>
      </c>
      <c r="P857" s="225">
        <f>IF(ISBLANK('Rate Calculations'!$H859),"",'Rate Calculations'!$H859)</f>
        <v>1.7500000000000002E-2</v>
      </c>
      <c r="Q857" s="220" t="str">
        <f t="shared" si="222"/>
        <v/>
      </c>
      <c r="R857" s="221">
        <f>IF(ISBLANK('Rate Calculations'!$J859),"",'Rate Calculations'!$J859)</f>
        <v>3.5000000000000003E-2</v>
      </c>
      <c r="S857" s="220" t="str">
        <f t="shared" si="223"/>
        <v/>
      </c>
      <c r="T857" s="225" t="str">
        <f>IFERROR(VLOOKUP(_xlfn.CONCAT('Team Roster - Final'!$A857," : ",'Team Roster - Final'!$BM857),'Rate Calculations'!$C$4:$S$1100,10,FALSE),"")</f>
        <v/>
      </c>
      <c r="U857" s="225" t="str">
        <f>IFERROR(VLOOKUP(_xlfn.CONCAT('Team Roster - Final'!$A857," : ",'Team Roster - Final'!$BM857),'Rate Calculations'!$C$4:$S$1100,11,FALSE),"")</f>
        <v/>
      </c>
      <c r="V857" s="222" t="str">
        <f t="shared" si="224"/>
        <v/>
      </c>
      <c r="W857" s="222" t="str">
        <f t="shared" si="225"/>
        <v/>
      </c>
      <c r="X857" s="223" t="str">
        <f>IFERROR(VLOOKUP(_xlfn.CONCAT('Team Roster - Final'!$A857," : ",'Team Roster - Final'!$BM857),'Rate Calculations'!$C$4:$S$1100,14,FALSE),"")</f>
        <v/>
      </c>
      <c r="Y857" s="222" t="str">
        <f t="shared" si="226"/>
        <v/>
      </c>
      <c r="Z857" s="222" t="str">
        <f t="shared" si="227"/>
        <v/>
      </c>
      <c r="AA857" s="224" t="str">
        <f>IFERROR(IF(#REF!="Yes",$Y857, $Y857+$Q857*0.5),"")</f>
        <v/>
      </c>
      <c r="AB857" s="224" t="str">
        <f>IFERROR(IF(#REF!="Yes",$Z857, $Z857+$S857*0.5),"")</f>
        <v/>
      </c>
      <c r="AC857" s="220" t="str">
        <f>IFERROR(VLOOKUP(_xlfn.CONCAT('Team Roster - Final'!$A857," : ",'Team Roster - Final'!$BM857),'Rate Calculations'!$C$4:$U$1100,19,FALSE),"")</f>
        <v/>
      </c>
      <c r="AD857" s="220" t="str">
        <f t="shared" si="228"/>
        <v/>
      </c>
      <c r="AE857" s="220" t="str">
        <f t="shared" si="229"/>
        <v/>
      </c>
      <c r="AF857" s="225" t="str">
        <f>IFERROR(VLOOKUP(_xlfn.CONCAT('Team Roster - Final'!$A857," : ",'Team Roster - Final'!$BM857),'Rate Calculations'!$C$4:$AB$1100,22,FALSE),"")</f>
        <v/>
      </c>
      <c r="AG857" s="225" t="str">
        <f>IFERROR(VLOOKUP(_xlfn.CONCAT('Team Roster - Final'!$A857," : ",'Team Roster - Final'!$BM857),'Rate Calculations'!$C$4:$AB$1100,23,FALSE),"")</f>
        <v/>
      </c>
      <c r="AH857" s="222" t="str">
        <f t="shared" si="230"/>
        <v/>
      </c>
      <c r="AI857" s="222" t="str">
        <f t="shared" si="231"/>
        <v/>
      </c>
      <c r="AJ857" s="223" t="str">
        <f>Table1[[#This Row],[Home Office
Net Fee %]]</f>
        <v/>
      </c>
      <c r="AK857" s="222" t="str">
        <f t="shared" si="232"/>
        <v/>
      </c>
      <c r="AL857" s="222" t="str">
        <f t="shared" si="233"/>
        <v/>
      </c>
      <c r="AM857" s="215" t="str">
        <f>IFERROR(IF(#REF!="Yes",$AK857,($AK857+$AD857*0.5)),"")</f>
        <v/>
      </c>
      <c r="AN857" s="215" t="str">
        <f>IFERROR(IF(#REF!="Yes",$AL857,($AL857+$AE857*0.5)),"")</f>
        <v/>
      </c>
      <c r="AO857" s="374" t="str">
        <f>IF(ISBLANK('Team Roster Proposed - FBR'!Q858),"",'Team Roster Proposed - FBR'!Q858)</f>
        <v/>
      </c>
      <c r="AP857" s="226" t="e">
        <f>IF(ISBLANK(#REF!),"",#REF!)</f>
        <v>#REF!</v>
      </c>
      <c r="AQ857" s="226" t="e">
        <f>IF(ISBLANK(#REF!),"",#REF!)</f>
        <v>#REF!</v>
      </c>
      <c r="AR857" s="226" t="e">
        <f>IF(ISBLANK(#REF!),"",#REF!)</f>
        <v>#REF!</v>
      </c>
      <c r="AS857" s="219" t="e">
        <f>IF(ISBLANK(#REF!),"",#REF!)</f>
        <v>#REF!</v>
      </c>
      <c r="AT857" s="219" t="e">
        <f>IF(ISBLANK(#REF!),"",#REF!)</f>
        <v>#REF!</v>
      </c>
      <c r="AU857" s="219" t="e">
        <f>IF(ISBLANK(#REF!),"",#REF!)</f>
        <v>#REF!</v>
      </c>
      <c r="AV857" s="219" t="e">
        <f>IF(ISBLANK(#REF!),"",#REF!)</f>
        <v>#REF!</v>
      </c>
      <c r="AW857" s="219" t="e">
        <f>IF(ISBLANK(#REF!),"",#REF!)</f>
        <v>#REF!</v>
      </c>
      <c r="AX857" s="219" t="e">
        <f>IF(ISBLANK(#REF!),"",#REF!)</f>
        <v>#REF!</v>
      </c>
      <c r="AY857" s="226" t="e">
        <f>IF(ISBLANK(#REF!),"",#REF!)</f>
        <v>#REF!</v>
      </c>
      <c r="AZ857" s="219" t="e">
        <f>IF(ISBLANK(#REF!),"",#REF!)</f>
        <v>#REF!</v>
      </c>
      <c r="BA857" s="219" t="e">
        <f>IF(ISBLANK(#REF!),"",#REF!)</f>
        <v>#REF!</v>
      </c>
      <c r="BB857" s="219" t="e">
        <f>IF(ISBLANK(#REF!),"",#REF!)</f>
        <v>#REF!</v>
      </c>
      <c r="BC857" s="219" t="e">
        <f>IF(ISBLANK(#REF!),"",#REF!)</f>
        <v>#REF!</v>
      </c>
      <c r="BD857" s="219" t="e">
        <f>IF(ISBLANK(#REF!),"",#REF!)</f>
        <v>#REF!</v>
      </c>
      <c r="BE857" s="219" t="e">
        <f>IF(ISBLANK(#REF!),"",#REF!)</f>
        <v>#REF!</v>
      </c>
      <c r="BF857" s="219" t="e">
        <f>IF(ISBLANK(#REF!),"",#REF!)</f>
        <v>#REF!</v>
      </c>
      <c r="BG857" s="219" t="e">
        <f>IF(ISBLANK(#REF!),"",#REF!)</f>
        <v>#REF!</v>
      </c>
      <c r="BH857" s="219" t="e">
        <f>IF(ISBLANK(#REF!),"",#REF!)</f>
        <v>#REF!</v>
      </c>
      <c r="BI857" s="219" t="e">
        <f>IF(ISBLANK(#REF!),"",#REF!)</f>
        <v>#REF!</v>
      </c>
      <c r="BJ857" s="219" t="e">
        <f>IF(ISBLANK(#REF!),"",#REF!)</f>
        <v>#REF!</v>
      </c>
      <c r="BK857" s="219" t="e">
        <f>IF(ISBLANK(#REF!),"",#REF!)</f>
        <v>#REF!</v>
      </c>
      <c r="BL857" s="219" t="e">
        <f>IF(ISBLANK(#REF!),"",#REF!)</f>
        <v>#REF!</v>
      </c>
      <c r="BM857" s="219" t="e">
        <f>IF(ISBLANK(#REF!),"",#REF!)</f>
        <v>#REF!</v>
      </c>
      <c r="BN857" s="219" t="e">
        <f>IF(ISBLANK(#REF!),"",#REF!)</f>
        <v>#REF!</v>
      </c>
      <c r="BO857" s="227" t="e">
        <f t="shared" si="234"/>
        <v>#REF!</v>
      </c>
      <c r="BP857" s="228" t="str">
        <f t="shared" si="237"/>
        <v/>
      </c>
      <c r="BQ857" s="229" t="str">
        <f t="shared" si="221"/>
        <v/>
      </c>
      <c r="BR857" s="228" t="e">
        <f t="shared" si="235"/>
        <v>#REF!</v>
      </c>
      <c r="BS857" s="230" t="e">
        <f t="shared" si="236"/>
        <v>#REF!</v>
      </c>
    </row>
    <row r="858" spans="1:71">
      <c r="A858" s="213" t="e">
        <f>IF(ISBLANK(#REF!),"",#REF!)</f>
        <v>#REF!</v>
      </c>
      <c r="B858" s="214" t="e">
        <f>IF(ISBLANK(#REF!),"",#REF!)</f>
        <v>#REF!</v>
      </c>
      <c r="C858" s="214" t="e">
        <f>IF(ISBLANK(#REF!),"",#REF!)</f>
        <v>#REF!</v>
      </c>
      <c r="D858" s="214" t="e">
        <f>IF(ISBLANK(#REF!),"",#REF!)</f>
        <v>#REF!</v>
      </c>
      <c r="E858" s="214" t="e">
        <f>IF(ISBLANK(#REF!),"",#REF!)</f>
        <v>#REF!</v>
      </c>
      <c r="F858" s="214" t="e">
        <f>IF(ISBLANK(#REF!),"",#REF!)</f>
        <v>#REF!</v>
      </c>
      <c r="G858" s="214" t="e">
        <f>IF(ISBLANK(#REF!),"",#REF!)</f>
        <v>#REF!</v>
      </c>
      <c r="H858" s="215" t="e">
        <f>IF(ISBLANK(#REF!),"",#REF!)</f>
        <v>#REF!</v>
      </c>
      <c r="I858" s="214" t="e">
        <f>IF(ISBLANK(#REF!),"",#REF!)</f>
        <v>#REF!</v>
      </c>
      <c r="J858" s="216" t="e">
        <f>IF(ISBLANK(#REF!),"",#REF!)</f>
        <v>#REF!</v>
      </c>
      <c r="K858" s="217" t="e">
        <f>IF(ISBLANK(#REF!),"",#REF!)</f>
        <v>#REF!</v>
      </c>
      <c r="L858" s="217" t="e">
        <f>IF(ISBLANK(#REF!),"",#REF!)</f>
        <v>#REF!</v>
      </c>
      <c r="M858" s="218" t="e">
        <f>IF(ISBLANK(#REF!),"",#REF!)</f>
        <v>#REF!</v>
      </c>
      <c r="N858" s="218" t="e">
        <f>IF(ISBLANK(#REF!),"",#REF!)</f>
        <v>#REF!</v>
      </c>
      <c r="O858" s="220" t="str">
        <f>IFERROR(VLOOKUP(_xlfn.CONCAT('Team Roster - Final'!$A858," : ",'Team Roster - Final'!$BM858),'Rate Calculations'!$C$4:$G$1100,5,FALSE),"")</f>
        <v/>
      </c>
      <c r="P858" s="225">
        <f>IF(ISBLANK('Rate Calculations'!$H860),"",'Rate Calculations'!$H860)</f>
        <v>1.7500000000000002E-2</v>
      </c>
      <c r="Q858" s="220" t="str">
        <f t="shared" si="222"/>
        <v/>
      </c>
      <c r="R858" s="221">
        <f>IF(ISBLANK('Rate Calculations'!$J860),"",'Rate Calculations'!$J860)</f>
        <v>3.5000000000000003E-2</v>
      </c>
      <c r="S858" s="220" t="str">
        <f t="shared" si="223"/>
        <v/>
      </c>
      <c r="T858" s="225" t="str">
        <f>IFERROR(VLOOKUP(_xlfn.CONCAT('Team Roster - Final'!$A858," : ",'Team Roster - Final'!$BM858),'Rate Calculations'!$C$4:$S$1100,10,FALSE),"")</f>
        <v/>
      </c>
      <c r="U858" s="225" t="str">
        <f>IFERROR(VLOOKUP(_xlfn.CONCAT('Team Roster - Final'!$A858," : ",'Team Roster - Final'!$BM858),'Rate Calculations'!$C$4:$S$1100,11,FALSE),"")</f>
        <v/>
      </c>
      <c r="V858" s="222" t="str">
        <f t="shared" si="224"/>
        <v/>
      </c>
      <c r="W858" s="222" t="str">
        <f t="shared" si="225"/>
        <v/>
      </c>
      <c r="X858" s="223" t="str">
        <f>IFERROR(VLOOKUP(_xlfn.CONCAT('Team Roster - Final'!$A858," : ",'Team Roster - Final'!$BM858),'Rate Calculations'!$C$4:$S$1100,14,FALSE),"")</f>
        <v/>
      </c>
      <c r="Y858" s="222" t="str">
        <f t="shared" si="226"/>
        <v/>
      </c>
      <c r="Z858" s="222" t="str">
        <f t="shared" si="227"/>
        <v/>
      </c>
      <c r="AA858" s="224" t="str">
        <f>IFERROR(IF(#REF!="Yes",$Y858, $Y858+$Q858*0.5),"")</f>
        <v/>
      </c>
      <c r="AB858" s="224" t="str">
        <f>IFERROR(IF(#REF!="Yes",$Z858, $Z858+$S858*0.5),"")</f>
        <v/>
      </c>
      <c r="AC858" s="220" t="str">
        <f>IFERROR(VLOOKUP(_xlfn.CONCAT('Team Roster - Final'!$A858," : ",'Team Roster - Final'!$BM858),'Rate Calculations'!$C$4:$U$1100,19,FALSE),"")</f>
        <v/>
      </c>
      <c r="AD858" s="220" t="str">
        <f t="shared" si="228"/>
        <v/>
      </c>
      <c r="AE858" s="220" t="str">
        <f t="shared" si="229"/>
        <v/>
      </c>
      <c r="AF858" s="225" t="str">
        <f>IFERROR(VLOOKUP(_xlfn.CONCAT('Team Roster - Final'!$A858," : ",'Team Roster - Final'!$BM858),'Rate Calculations'!$C$4:$AB$1100,22,FALSE),"")</f>
        <v/>
      </c>
      <c r="AG858" s="225" t="str">
        <f>IFERROR(VLOOKUP(_xlfn.CONCAT('Team Roster - Final'!$A858," : ",'Team Roster - Final'!$BM858),'Rate Calculations'!$C$4:$AB$1100,23,FALSE),"")</f>
        <v/>
      </c>
      <c r="AH858" s="222" t="str">
        <f t="shared" si="230"/>
        <v/>
      </c>
      <c r="AI858" s="222" t="str">
        <f t="shared" si="231"/>
        <v/>
      </c>
      <c r="AJ858" s="223" t="str">
        <f>Table1[[#This Row],[Home Office
Net Fee %]]</f>
        <v/>
      </c>
      <c r="AK858" s="222" t="str">
        <f t="shared" si="232"/>
        <v/>
      </c>
      <c r="AL858" s="222" t="str">
        <f t="shared" si="233"/>
        <v/>
      </c>
      <c r="AM858" s="215" t="str">
        <f>IFERROR(IF(#REF!="Yes",$AK858,($AK858+$AD858*0.5)),"")</f>
        <v/>
      </c>
      <c r="AN858" s="215" t="str">
        <f>IFERROR(IF(#REF!="Yes",$AL858,($AL858+$AE858*0.5)),"")</f>
        <v/>
      </c>
      <c r="AO858" s="374" t="str">
        <f>IF(ISBLANK('Team Roster Proposed - FBR'!Q859),"",'Team Roster Proposed - FBR'!Q859)</f>
        <v/>
      </c>
      <c r="AP858" s="226" t="e">
        <f>IF(ISBLANK(#REF!),"",#REF!)</f>
        <v>#REF!</v>
      </c>
      <c r="AQ858" s="226" t="e">
        <f>IF(ISBLANK(#REF!),"",#REF!)</f>
        <v>#REF!</v>
      </c>
      <c r="AR858" s="226" t="e">
        <f>IF(ISBLANK(#REF!),"",#REF!)</f>
        <v>#REF!</v>
      </c>
      <c r="AS858" s="219" t="e">
        <f>IF(ISBLANK(#REF!),"",#REF!)</f>
        <v>#REF!</v>
      </c>
      <c r="AT858" s="219" t="e">
        <f>IF(ISBLANK(#REF!),"",#REF!)</f>
        <v>#REF!</v>
      </c>
      <c r="AU858" s="219" t="e">
        <f>IF(ISBLANK(#REF!),"",#REF!)</f>
        <v>#REF!</v>
      </c>
      <c r="AV858" s="219" t="e">
        <f>IF(ISBLANK(#REF!),"",#REF!)</f>
        <v>#REF!</v>
      </c>
      <c r="AW858" s="219" t="e">
        <f>IF(ISBLANK(#REF!),"",#REF!)</f>
        <v>#REF!</v>
      </c>
      <c r="AX858" s="219" t="e">
        <f>IF(ISBLANK(#REF!),"",#REF!)</f>
        <v>#REF!</v>
      </c>
      <c r="AY858" s="226" t="e">
        <f>IF(ISBLANK(#REF!),"",#REF!)</f>
        <v>#REF!</v>
      </c>
      <c r="AZ858" s="219" t="e">
        <f>IF(ISBLANK(#REF!),"",#REF!)</f>
        <v>#REF!</v>
      </c>
      <c r="BA858" s="219" t="e">
        <f>IF(ISBLANK(#REF!),"",#REF!)</f>
        <v>#REF!</v>
      </c>
      <c r="BB858" s="219" t="e">
        <f>IF(ISBLANK(#REF!),"",#REF!)</f>
        <v>#REF!</v>
      </c>
      <c r="BC858" s="219" t="e">
        <f>IF(ISBLANK(#REF!),"",#REF!)</f>
        <v>#REF!</v>
      </c>
      <c r="BD858" s="219" t="e">
        <f>IF(ISBLANK(#REF!),"",#REF!)</f>
        <v>#REF!</v>
      </c>
      <c r="BE858" s="219" t="e">
        <f>IF(ISBLANK(#REF!),"",#REF!)</f>
        <v>#REF!</v>
      </c>
      <c r="BF858" s="219" t="e">
        <f>IF(ISBLANK(#REF!),"",#REF!)</f>
        <v>#REF!</v>
      </c>
      <c r="BG858" s="219" t="e">
        <f>IF(ISBLANK(#REF!),"",#REF!)</f>
        <v>#REF!</v>
      </c>
      <c r="BH858" s="219" t="e">
        <f>IF(ISBLANK(#REF!),"",#REF!)</f>
        <v>#REF!</v>
      </c>
      <c r="BI858" s="219" t="e">
        <f>IF(ISBLANK(#REF!),"",#REF!)</f>
        <v>#REF!</v>
      </c>
      <c r="BJ858" s="219" t="e">
        <f>IF(ISBLANK(#REF!),"",#REF!)</f>
        <v>#REF!</v>
      </c>
      <c r="BK858" s="219" t="e">
        <f>IF(ISBLANK(#REF!),"",#REF!)</f>
        <v>#REF!</v>
      </c>
      <c r="BL858" s="219" t="e">
        <f>IF(ISBLANK(#REF!),"",#REF!)</f>
        <v>#REF!</v>
      </c>
      <c r="BM858" s="219" t="e">
        <f>IF(ISBLANK(#REF!),"",#REF!)</f>
        <v>#REF!</v>
      </c>
      <c r="BN858" s="219" t="e">
        <f>IF(ISBLANK(#REF!),"",#REF!)</f>
        <v>#REF!</v>
      </c>
      <c r="BO858" s="227" t="e">
        <f t="shared" si="234"/>
        <v>#REF!</v>
      </c>
      <c r="BP858" s="228" t="str">
        <f t="shared" si="237"/>
        <v/>
      </c>
      <c r="BQ858" s="229" t="str">
        <f t="shared" si="221"/>
        <v/>
      </c>
      <c r="BR858" s="228" t="e">
        <f t="shared" si="235"/>
        <v>#REF!</v>
      </c>
      <c r="BS858" s="230" t="e">
        <f t="shared" si="236"/>
        <v>#REF!</v>
      </c>
    </row>
    <row r="859" spans="1:71">
      <c r="A859" s="213" t="e">
        <f>IF(ISBLANK(#REF!),"",#REF!)</f>
        <v>#REF!</v>
      </c>
      <c r="B859" s="214" t="e">
        <f>IF(ISBLANK(#REF!),"",#REF!)</f>
        <v>#REF!</v>
      </c>
      <c r="C859" s="214" t="e">
        <f>IF(ISBLANK(#REF!),"",#REF!)</f>
        <v>#REF!</v>
      </c>
      <c r="D859" s="214" t="e">
        <f>IF(ISBLANK(#REF!),"",#REF!)</f>
        <v>#REF!</v>
      </c>
      <c r="E859" s="214" t="e">
        <f>IF(ISBLANK(#REF!),"",#REF!)</f>
        <v>#REF!</v>
      </c>
      <c r="F859" s="214" t="e">
        <f>IF(ISBLANK(#REF!),"",#REF!)</f>
        <v>#REF!</v>
      </c>
      <c r="G859" s="214" t="e">
        <f>IF(ISBLANK(#REF!),"",#REF!)</f>
        <v>#REF!</v>
      </c>
      <c r="H859" s="215" t="e">
        <f>IF(ISBLANK(#REF!),"",#REF!)</f>
        <v>#REF!</v>
      </c>
      <c r="I859" s="214" t="e">
        <f>IF(ISBLANK(#REF!),"",#REF!)</f>
        <v>#REF!</v>
      </c>
      <c r="J859" s="216" t="e">
        <f>IF(ISBLANK(#REF!),"",#REF!)</f>
        <v>#REF!</v>
      </c>
      <c r="K859" s="217" t="e">
        <f>IF(ISBLANK(#REF!),"",#REF!)</f>
        <v>#REF!</v>
      </c>
      <c r="L859" s="217" t="e">
        <f>IF(ISBLANK(#REF!),"",#REF!)</f>
        <v>#REF!</v>
      </c>
      <c r="M859" s="218" t="e">
        <f>IF(ISBLANK(#REF!),"",#REF!)</f>
        <v>#REF!</v>
      </c>
      <c r="N859" s="218" t="e">
        <f>IF(ISBLANK(#REF!),"",#REF!)</f>
        <v>#REF!</v>
      </c>
      <c r="O859" s="220" t="str">
        <f>IFERROR(VLOOKUP(_xlfn.CONCAT('Team Roster - Final'!$A859," : ",'Team Roster - Final'!$BM859),'Rate Calculations'!$C$4:$G$1100,5,FALSE),"")</f>
        <v/>
      </c>
      <c r="P859" s="225">
        <f>IF(ISBLANK('Rate Calculations'!$H861),"",'Rate Calculations'!$H861)</f>
        <v>1.7500000000000002E-2</v>
      </c>
      <c r="Q859" s="220" t="str">
        <f t="shared" si="222"/>
        <v/>
      </c>
      <c r="R859" s="221">
        <f>IF(ISBLANK('Rate Calculations'!$J861),"",'Rate Calculations'!$J861)</f>
        <v>3.5000000000000003E-2</v>
      </c>
      <c r="S859" s="220" t="str">
        <f t="shared" si="223"/>
        <v/>
      </c>
      <c r="T859" s="225" t="str">
        <f>IFERROR(VLOOKUP(_xlfn.CONCAT('Team Roster - Final'!$A859," : ",'Team Roster - Final'!$BM859),'Rate Calculations'!$C$4:$S$1100,10,FALSE),"")</f>
        <v/>
      </c>
      <c r="U859" s="225" t="str">
        <f>IFERROR(VLOOKUP(_xlfn.CONCAT('Team Roster - Final'!$A859," : ",'Team Roster - Final'!$BM859),'Rate Calculations'!$C$4:$S$1100,11,FALSE),"")</f>
        <v/>
      </c>
      <c r="V859" s="222" t="str">
        <f t="shared" si="224"/>
        <v/>
      </c>
      <c r="W859" s="222" t="str">
        <f t="shared" si="225"/>
        <v/>
      </c>
      <c r="X859" s="223" t="str">
        <f>IFERROR(VLOOKUP(_xlfn.CONCAT('Team Roster - Final'!$A859," : ",'Team Roster - Final'!$BM859),'Rate Calculations'!$C$4:$S$1100,14,FALSE),"")</f>
        <v/>
      </c>
      <c r="Y859" s="222" t="str">
        <f t="shared" si="226"/>
        <v/>
      </c>
      <c r="Z859" s="222" t="str">
        <f t="shared" si="227"/>
        <v/>
      </c>
      <c r="AA859" s="224" t="str">
        <f>IFERROR(IF(#REF!="Yes",$Y859, $Y859+$Q859*0.5),"")</f>
        <v/>
      </c>
      <c r="AB859" s="224" t="str">
        <f>IFERROR(IF(#REF!="Yes",$Z859, $Z859+$S859*0.5),"")</f>
        <v/>
      </c>
      <c r="AC859" s="220" t="str">
        <f>IFERROR(VLOOKUP(_xlfn.CONCAT('Team Roster - Final'!$A859," : ",'Team Roster - Final'!$BM859),'Rate Calculations'!$C$4:$U$1100,19,FALSE),"")</f>
        <v/>
      </c>
      <c r="AD859" s="220" t="str">
        <f t="shared" si="228"/>
        <v/>
      </c>
      <c r="AE859" s="220" t="str">
        <f t="shared" si="229"/>
        <v/>
      </c>
      <c r="AF859" s="225" t="str">
        <f>IFERROR(VLOOKUP(_xlfn.CONCAT('Team Roster - Final'!$A859," : ",'Team Roster - Final'!$BM859),'Rate Calculations'!$C$4:$AB$1100,22,FALSE),"")</f>
        <v/>
      </c>
      <c r="AG859" s="225" t="str">
        <f>IFERROR(VLOOKUP(_xlfn.CONCAT('Team Roster - Final'!$A859," : ",'Team Roster - Final'!$BM859),'Rate Calculations'!$C$4:$AB$1100,23,FALSE),"")</f>
        <v/>
      </c>
      <c r="AH859" s="222" t="str">
        <f t="shared" si="230"/>
        <v/>
      </c>
      <c r="AI859" s="222" t="str">
        <f t="shared" si="231"/>
        <v/>
      </c>
      <c r="AJ859" s="223" t="str">
        <f>Table1[[#This Row],[Home Office
Net Fee %]]</f>
        <v/>
      </c>
      <c r="AK859" s="222" t="str">
        <f t="shared" si="232"/>
        <v/>
      </c>
      <c r="AL859" s="222" t="str">
        <f t="shared" si="233"/>
        <v/>
      </c>
      <c r="AM859" s="215" t="str">
        <f>IFERROR(IF(#REF!="Yes",$AK859,($AK859+$AD859*0.5)),"")</f>
        <v/>
      </c>
      <c r="AN859" s="215" t="str">
        <f>IFERROR(IF(#REF!="Yes",$AL859,($AL859+$AE859*0.5)),"")</f>
        <v/>
      </c>
      <c r="AO859" s="374" t="str">
        <f>IF(ISBLANK('Team Roster Proposed - FBR'!Q860),"",'Team Roster Proposed - FBR'!Q860)</f>
        <v/>
      </c>
      <c r="AP859" s="226" t="e">
        <f>IF(ISBLANK(#REF!),"",#REF!)</f>
        <v>#REF!</v>
      </c>
      <c r="AQ859" s="226" t="e">
        <f>IF(ISBLANK(#REF!),"",#REF!)</f>
        <v>#REF!</v>
      </c>
      <c r="AR859" s="226" t="e">
        <f>IF(ISBLANK(#REF!),"",#REF!)</f>
        <v>#REF!</v>
      </c>
      <c r="AS859" s="219" t="e">
        <f>IF(ISBLANK(#REF!),"",#REF!)</f>
        <v>#REF!</v>
      </c>
      <c r="AT859" s="219" t="e">
        <f>IF(ISBLANK(#REF!),"",#REF!)</f>
        <v>#REF!</v>
      </c>
      <c r="AU859" s="219" t="e">
        <f>IF(ISBLANK(#REF!),"",#REF!)</f>
        <v>#REF!</v>
      </c>
      <c r="AV859" s="219" t="e">
        <f>IF(ISBLANK(#REF!),"",#REF!)</f>
        <v>#REF!</v>
      </c>
      <c r="AW859" s="219" t="e">
        <f>IF(ISBLANK(#REF!),"",#REF!)</f>
        <v>#REF!</v>
      </c>
      <c r="AX859" s="219" t="e">
        <f>IF(ISBLANK(#REF!),"",#REF!)</f>
        <v>#REF!</v>
      </c>
      <c r="AY859" s="226" t="e">
        <f>IF(ISBLANK(#REF!),"",#REF!)</f>
        <v>#REF!</v>
      </c>
      <c r="AZ859" s="219" t="e">
        <f>IF(ISBLANK(#REF!),"",#REF!)</f>
        <v>#REF!</v>
      </c>
      <c r="BA859" s="219" t="e">
        <f>IF(ISBLANK(#REF!),"",#REF!)</f>
        <v>#REF!</v>
      </c>
      <c r="BB859" s="219" t="e">
        <f>IF(ISBLANK(#REF!),"",#REF!)</f>
        <v>#REF!</v>
      </c>
      <c r="BC859" s="219" t="e">
        <f>IF(ISBLANK(#REF!),"",#REF!)</f>
        <v>#REF!</v>
      </c>
      <c r="BD859" s="219" t="e">
        <f>IF(ISBLANK(#REF!),"",#REF!)</f>
        <v>#REF!</v>
      </c>
      <c r="BE859" s="219" t="e">
        <f>IF(ISBLANK(#REF!),"",#REF!)</f>
        <v>#REF!</v>
      </c>
      <c r="BF859" s="219" t="e">
        <f>IF(ISBLANK(#REF!),"",#REF!)</f>
        <v>#REF!</v>
      </c>
      <c r="BG859" s="219" t="e">
        <f>IF(ISBLANK(#REF!),"",#REF!)</f>
        <v>#REF!</v>
      </c>
      <c r="BH859" s="219" t="e">
        <f>IF(ISBLANK(#REF!),"",#REF!)</f>
        <v>#REF!</v>
      </c>
      <c r="BI859" s="219" t="e">
        <f>IF(ISBLANK(#REF!),"",#REF!)</f>
        <v>#REF!</v>
      </c>
      <c r="BJ859" s="219" t="e">
        <f>IF(ISBLANK(#REF!),"",#REF!)</f>
        <v>#REF!</v>
      </c>
      <c r="BK859" s="219" t="e">
        <f>IF(ISBLANK(#REF!),"",#REF!)</f>
        <v>#REF!</v>
      </c>
      <c r="BL859" s="219" t="e">
        <f>IF(ISBLANK(#REF!),"",#REF!)</f>
        <v>#REF!</v>
      </c>
      <c r="BM859" s="219" t="e">
        <f>IF(ISBLANK(#REF!),"",#REF!)</f>
        <v>#REF!</v>
      </c>
      <c r="BN859" s="219" t="e">
        <f>IF(ISBLANK(#REF!),"",#REF!)</f>
        <v>#REF!</v>
      </c>
      <c r="BO859" s="227" t="e">
        <f t="shared" si="234"/>
        <v>#REF!</v>
      </c>
      <c r="BP859" s="228" t="str">
        <f t="shared" si="237"/>
        <v/>
      </c>
      <c r="BQ859" s="229" t="str">
        <f t="shared" si="221"/>
        <v/>
      </c>
      <c r="BR859" s="228" t="e">
        <f t="shared" si="235"/>
        <v>#REF!</v>
      </c>
      <c r="BS859" s="230" t="e">
        <f t="shared" si="236"/>
        <v>#REF!</v>
      </c>
    </row>
    <row r="860" spans="1:71">
      <c r="A860" s="213" t="e">
        <f>IF(ISBLANK(#REF!),"",#REF!)</f>
        <v>#REF!</v>
      </c>
      <c r="B860" s="214" t="e">
        <f>IF(ISBLANK(#REF!),"",#REF!)</f>
        <v>#REF!</v>
      </c>
      <c r="C860" s="214" t="e">
        <f>IF(ISBLANK(#REF!),"",#REF!)</f>
        <v>#REF!</v>
      </c>
      <c r="D860" s="214" t="e">
        <f>IF(ISBLANK(#REF!),"",#REF!)</f>
        <v>#REF!</v>
      </c>
      <c r="E860" s="214" t="e">
        <f>IF(ISBLANK(#REF!),"",#REF!)</f>
        <v>#REF!</v>
      </c>
      <c r="F860" s="214" t="e">
        <f>IF(ISBLANK(#REF!),"",#REF!)</f>
        <v>#REF!</v>
      </c>
      <c r="G860" s="214" t="e">
        <f>IF(ISBLANK(#REF!),"",#REF!)</f>
        <v>#REF!</v>
      </c>
      <c r="H860" s="215" t="e">
        <f>IF(ISBLANK(#REF!),"",#REF!)</f>
        <v>#REF!</v>
      </c>
      <c r="I860" s="214" t="e">
        <f>IF(ISBLANK(#REF!),"",#REF!)</f>
        <v>#REF!</v>
      </c>
      <c r="J860" s="216" t="e">
        <f>IF(ISBLANK(#REF!),"",#REF!)</f>
        <v>#REF!</v>
      </c>
      <c r="K860" s="217" t="e">
        <f>IF(ISBLANK(#REF!),"",#REF!)</f>
        <v>#REF!</v>
      </c>
      <c r="L860" s="217" t="e">
        <f>IF(ISBLANK(#REF!),"",#REF!)</f>
        <v>#REF!</v>
      </c>
      <c r="M860" s="218" t="e">
        <f>IF(ISBLANK(#REF!),"",#REF!)</f>
        <v>#REF!</v>
      </c>
      <c r="N860" s="218" t="e">
        <f>IF(ISBLANK(#REF!),"",#REF!)</f>
        <v>#REF!</v>
      </c>
      <c r="O860" s="220" t="str">
        <f>IFERROR(VLOOKUP(_xlfn.CONCAT('Team Roster - Final'!$A860," : ",'Team Roster - Final'!$BM860),'Rate Calculations'!$C$4:$G$1100,5,FALSE),"")</f>
        <v/>
      </c>
      <c r="P860" s="225">
        <f>IF(ISBLANK('Rate Calculations'!$H862),"",'Rate Calculations'!$H862)</f>
        <v>1.7500000000000002E-2</v>
      </c>
      <c r="Q860" s="220" t="str">
        <f t="shared" si="222"/>
        <v/>
      </c>
      <c r="R860" s="221">
        <f>IF(ISBLANK('Rate Calculations'!$J862),"",'Rate Calculations'!$J862)</f>
        <v>3.5000000000000003E-2</v>
      </c>
      <c r="S860" s="220" t="str">
        <f t="shared" si="223"/>
        <v/>
      </c>
      <c r="T860" s="225" t="str">
        <f>IFERROR(VLOOKUP(_xlfn.CONCAT('Team Roster - Final'!$A860," : ",'Team Roster - Final'!$BM860),'Rate Calculations'!$C$4:$S$1100,10,FALSE),"")</f>
        <v/>
      </c>
      <c r="U860" s="225" t="str">
        <f>IFERROR(VLOOKUP(_xlfn.CONCAT('Team Roster - Final'!$A860," : ",'Team Roster - Final'!$BM860),'Rate Calculations'!$C$4:$S$1100,11,FALSE),"")</f>
        <v/>
      </c>
      <c r="V860" s="222" t="str">
        <f t="shared" si="224"/>
        <v/>
      </c>
      <c r="W860" s="222" t="str">
        <f t="shared" si="225"/>
        <v/>
      </c>
      <c r="X860" s="223" t="str">
        <f>IFERROR(VLOOKUP(_xlfn.CONCAT('Team Roster - Final'!$A860," : ",'Team Roster - Final'!$BM860),'Rate Calculations'!$C$4:$S$1100,14,FALSE),"")</f>
        <v/>
      </c>
      <c r="Y860" s="222" t="str">
        <f t="shared" si="226"/>
        <v/>
      </c>
      <c r="Z860" s="222" t="str">
        <f t="shared" si="227"/>
        <v/>
      </c>
      <c r="AA860" s="224" t="str">
        <f>IFERROR(IF(#REF!="Yes",$Y860, $Y860+$Q860*0.5),"")</f>
        <v/>
      </c>
      <c r="AB860" s="224" t="str">
        <f>IFERROR(IF(#REF!="Yes",$Z860, $Z860+$S860*0.5),"")</f>
        <v/>
      </c>
      <c r="AC860" s="220" t="str">
        <f>IFERROR(VLOOKUP(_xlfn.CONCAT('Team Roster - Final'!$A860," : ",'Team Roster - Final'!$BM860),'Rate Calculations'!$C$4:$U$1100,19,FALSE),"")</f>
        <v/>
      </c>
      <c r="AD860" s="220" t="str">
        <f t="shared" si="228"/>
        <v/>
      </c>
      <c r="AE860" s="220" t="str">
        <f t="shared" si="229"/>
        <v/>
      </c>
      <c r="AF860" s="225" t="str">
        <f>IFERROR(VLOOKUP(_xlfn.CONCAT('Team Roster - Final'!$A860," : ",'Team Roster - Final'!$BM860),'Rate Calculations'!$C$4:$AB$1100,22,FALSE),"")</f>
        <v/>
      </c>
      <c r="AG860" s="225" t="str">
        <f>IFERROR(VLOOKUP(_xlfn.CONCAT('Team Roster - Final'!$A860," : ",'Team Roster - Final'!$BM860),'Rate Calculations'!$C$4:$AB$1100,23,FALSE),"")</f>
        <v/>
      </c>
      <c r="AH860" s="222" t="str">
        <f t="shared" si="230"/>
        <v/>
      </c>
      <c r="AI860" s="222" t="str">
        <f t="shared" si="231"/>
        <v/>
      </c>
      <c r="AJ860" s="223" t="str">
        <f>Table1[[#This Row],[Home Office
Net Fee %]]</f>
        <v/>
      </c>
      <c r="AK860" s="222" t="str">
        <f t="shared" si="232"/>
        <v/>
      </c>
      <c r="AL860" s="222" t="str">
        <f t="shared" si="233"/>
        <v/>
      </c>
      <c r="AM860" s="215" t="str">
        <f>IFERROR(IF(#REF!="Yes",$AK860,($AK860+$AD860*0.5)),"")</f>
        <v/>
      </c>
      <c r="AN860" s="215" t="str">
        <f>IFERROR(IF(#REF!="Yes",$AL860,($AL860+$AE860*0.5)),"")</f>
        <v/>
      </c>
      <c r="AO860" s="374" t="str">
        <f>IF(ISBLANK('Team Roster Proposed - FBR'!Q861),"",'Team Roster Proposed - FBR'!Q861)</f>
        <v/>
      </c>
      <c r="AP860" s="226" t="e">
        <f>IF(ISBLANK(#REF!),"",#REF!)</f>
        <v>#REF!</v>
      </c>
      <c r="AQ860" s="226" t="e">
        <f>IF(ISBLANK(#REF!),"",#REF!)</f>
        <v>#REF!</v>
      </c>
      <c r="AR860" s="226" t="e">
        <f>IF(ISBLANK(#REF!),"",#REF!)</f>
        <v>#REF!</v>
      </c>
      <c r="AS860" s="219" t="e">
        <f>IF(ISBLANK(#REF!),"",#REF!)</f>
        <v>#REF!</v>
      </c>
      <c r="AT860" s="219" t="e">
        <f>IF(ISBLANK(#REF!),"",#REF!)</f>
        <v>#REF!</v>
      </c>
      <c r="AU860" s="219" t="e">
        <f>IF(ISBLANK(#REF!),"",#REF!)</f>
        <v>#REF!</v>
      </c>
      <c r="AV860" s="219" t="e">
        <f>IF(ISBLANK(#REF!),"",#REF!)</f>
        <v>#REF!</v>
      </c>
      <c r="AW860" s="219" t="e">
        <f>IF(ISBLANK(#REF!),"",#REF!)</f>
        <v>#REF!</v>
      </c>
      <c r="AX860" s="219" t="e">
        <f>IF(ISBLANK(#REF!),"",#REF!)</f>
        <v>#REF!</v>
      </c>
      <c r="AY860" s="226" t="e">
        <f>IF(ISBLANK(#REF!),"",#REF!)</f>
        <v>#REF!</v>
      </c>
      <c r="AZ860" s="219" t="e">
        <f>IF(ISBLANK(#REF!),"",#REF!)</f>
        <v>#REF!</v>
      </c>
      <c r="BA860" s="219" t="e">
        <f>IF(ISBLANK(#REF!),"",#REF!)</f>
        <v>#REF!</v>
      </c>
      <c r="BB860" s="219" t="e">
        <f>IF(ISBLANK(#REF!),"",#REF!)</f>
        <v>#REF!</v>
      </c>
      <c r="BC860" s="219" t="e">
        <f>IF(ISBLANK(#REF!),"",#REF!)</f>
        <v>#REF!</v>
      </c>
      <c r="BD860" s="219" t="e">
        <f>IF(ISBLANK(#REF!),"",#REF!)</f>
        <v>#REF!</v>
      </c>
      <c r="BE860" s="219" t="e">
        <f>IF(ISBLANK(#REF!),"",#REF!)</f>
        <v>#REF!</v>
      </c>
      <c r="BF860" s="219" t="e">
        <f>IF(ISBLANK(#REF!),"",#REF!)</f>
        <v>#REF!</v>
      </c>
      <c r="BG860" s="219" t="e">
        <f>IF(ISBLANK(#REF!),"",#REF!)</f>
        <v>#REF!</v>
      </c>
      <c r="BH860" s="219" t="e">
        <f>IF(ISBLANK(#REF!),"",#REF!)</f>
        <v>#REF!</v>
      </c>
      <c r="BI860" s="219" t="e">
        <f>IF(ISBLANK(#REF!),"",#REF!)</f>
        <v>#REF!</v>
      </c>
      <c r="BJ860" s="219" t="e">
        <f>IF(ISBLANK(#REF!),"",#REF!)</f>
        <v>#REF!</v>
      </c>
      <c r="BK860" s="219" t="e">
        <f>IF(ISBLANK(#REF!),"",#REF!)</f>
        <v>#REF!</v>
      </c>
      <c r="BL860" s="219" t="e">
        <f>IF(ISBLANK(#REF!),"",#REF!)</f>
        <v>#REF!</v>
      </c>
      <c r="BM860" s="219" t="e">
        <f>IF(ISBLANK(#REF!),"",#REF!)</f>
        <v>#REF!</v>
      </c>
      <c r="BN860" s="219" t="e">
        <f>IF(ISBLANK(#REF!),"",#REF!)</f>
        <v>#REF!</v>
      </c>
      <c r="BO860" s="227" t="e">
        <f t="shared" si="234"/>
        <v>#REF!</v>
      </c>
      <c r="BP860" s="228" t="str">
        <f t="shared" si="237"/>
        <v/>
      </c>
      <c r="BQ860" s="229" t="str">
        <f t="shared" si="221"/>
        <v/>
      </c>
      <c r="BR860" s="228" t="e">
        <f t="shared" si="235"/>
        <v>#REF!</v>
      </c>
      <c r="BS860" s="230" t="e">
        <f t="shared" si="236"/>
        <v>#REF!</v>
      </c>
    </row>
    <row r="861" spans="1:71">
      <c r="A861" s="213" t="e">
        <f>IF(ISBLANK(#REF!),"",#REF!)</f>
        <v>#REF!</v>
      </c>
      <c r="B861" s="214" t="e">
        <f>IF(ISBLANK(#REF!),"",#REF!)</f>
        <v>#REF!</v>
      </c>
      <c r="C861" s="214" t="e">
        <f>IF(ISBLANK(#REF!),"",#REF!)</f>
        <v>#REF!</v>
      </c>
      <c r="D861" s="214" t="e">
        <f>IF(ISBLANK(#REF!),"",#REF!)</f>
        <v>#REF!</v>
      </c>
      <c r="E861" s="214" t="e">
        <f>IF(ISBLANK(#REF!),"",#REF!)</f>
        <v>#REF!</v>
      </c>
      <c r="F861" s="214" t="e">
        <f>IF(ISBLANK(#REF!),"",#REF!)</f>
        <v>#REF!</v>
      </c>
      <c r="G861" s="214" t="e">
        <f>IF(ISBLANK(#REF!),"",#REF!)</f>
        <v>#REF!</v>
      </c>
      <c r="H861" s="215" t="e">
        <f>IF(ISBLANK(#REF!),"",#REF!)</f>
        <v>#REF!</v>
      </c>
      <c r="I861" s="214" t="e">
        <f>IF(ISBLANK(#REF!),"",#REF!)</f>
        <v>#REF!</v>
      </c>
      <c r="J861" s="216" t="e">
        <f>IF(ISBLANK(#REF!),"",#REF!)</f>
        <v>#REF!</v>
      </c>
      <c r="K861" s="217" t="e">
        <f>IF(ISBLANK(#REF!),"",#REF!)</f>
        <v>#REF!</v>
      </c>
      <c r="L861" s="217" t="e">
        <f>IF(ISBLANK(#REF!),"",#REF!)</f>
        <v>#REF!</v>
      </c>
      <c r="M861" s="218" t="e">
        <f>IF(ISBLANK(#REF!),"",#REF!)</f>
        <v>#REF!</v>
      </c>
      <c r="N861" s="218" t="e">
        <f>IF(ISBLANK(#REF!),"",#REF!)</f>
        <v>#REF!</v>
      </c>
      <c r="O861" s="220" t="str">
        <f>IFERROR(VLOOKUP(_xlfn.CONCAT('Team Roster - Final'!$A861," : ",'Team Roster - Final'!$BM861),'Rate Calculations'!$C$4:$G$1100,5,FALSE),"")</f>
        <v/>
      </c>
      <c r="P861" s="225">
        <f>IF(ISBLANK('Rate Calculations'!$H863),"",'Rate Calculations'!$H863)</f>
        <v>1.7500000000000002E-2</v>
      </c>
      <c r="Q861" s="220" t="str">
        <f t="shared" si="222"/>
        <v/>
      </c>
      <c r="R861" s="221">
        <f>IF(ISBLANK('Rate Calculations'!$J863),"",'Rate Calculations'!$J863)</f>
        <v>3.5000000000000003E-2</v>
      </c>
      <c r="S861" s="220" t="str">
        <f t="shared" si="223"/>
        <v/>
      </c>
      <c r="T861" s="225" t="str">
        <f>IFERROR(VLOOKUP(_xlfn.CONCAT('Team Roster - Final'!$A861," : ",'Team Roster - Final'!$BM861),'Rate Calculations'!$C$4:$S$1100,10,FALSE),"")</f>
        <v/>
      </c>
      <c r="U861" s="225" t="str">
        <f>IFERROR(VLOOKUP(_xlfn.CONCAT('Team Roster - Final'!$A861," : ",'Team Roster - Final'!$BM861),'Rate Calculations'!$C$4:$S$1100,11,FALSE),"")</f>
        <v/>
      </c>
      <c r="V861" s="222" t="str">
        <f t="shared" si="224"/>
        <v/>
      </c>
      <c r="W861" s="222" t="str">
        <f t="shared" si="225"/>
        <v/>
      </c>
      <c r="X861" s="223" t="str">
        <f>IFERROR(VLOOKUP(_xlfn.CONCAT('Team Roster - Final'!$A861," : ",'Team Roster - Final'!$BM861),'Rate Calculations'!$C$4:$S$1100,14,FALSE),"")</f>
        <v/>
      </c>
      <c r="Y861" s="222" t="str">
        <f t="shared" si="226"/>
        <v/>
      </c>
      <c r="Z861" s="222" t="str">
        <f t="shared" si="227"/>
        <v/>
      </c>
      <c r="AA861" s="224" t="str">
        <f>IFERROR(IF(#REF!="Yes",$Y861, $Y861+$Q861*0.5),"")</f>
        <v/>
      </c>
      <c r="AB861" s="224" t="str">
        <f>IFERROR(IF(#REF!="Yes",$Z861, $Z861+$S861*0.5),"")</f>
        <v/>
      </c>
      <c r="AC861" s="220" t="str">
        <f>IFERROR(VLOOKUP(_xlfn.CONCAT('Team Roster - Final'!$A861," : ",'Team Roster - Final'!$BM861),'Rate Calculations'!$C$4:$U$1100,19,FALSE),"")</f>
        <v/>
      </c>
      <c r="AD861" s="220" t="str">
        <f t="shared" si="228"/>
        <v/>
      </c>
      <c r="AE861" s="220" t="str">
        <f t="shared" si="229"/>
        <v/>
      </c>
      <c r="AF861" s="225" t="str">
        <f>IFERROR(VLOOKUP(_xlfn.CONCAT('Team Roster - Final'!$A861," : ",'Team Roster - Final'!$BM861),'Rate Calculations'!$C$4:$AB$1100,22,FALSE),"")</f>
        <v/>
      </c>
      <c r="AG861" s="225" t="str">
        <f>IFERROR(VLOOKUP(_xlfn.CONCAT('Team Roster - Final'!$A861," : ",'Team Roster - Final'!$BM861),'Rate Calculations'!$C$4:$AB$1100,23,FALSE),"")</f>
        <v/>
      </c>
      <c r="AH861" s="222" t="str">
        <f t="shared" si="230"/>
        <v/>
      </c>
      <c r="AI861" s="222" t="str">
        <f t="shared" si="231"/>
        <v/>
      </c>
      <c r="AJ861" s="223" t="str">
        <f>Table1[[#This Row],[Home Office
Net Fee %]]</f>
        <v/>
      </c>
      <c r="AK861" s="222" t="str">
        <f t="shared" si="232"/>
        <v/>
      </c>
      <c r="AL861" s="222" t="str">
        <f t="shared" si="233"/>
        <v/>
      </c>
      <c r="AM861" s="215" t="str">
        <f>IFERROR(IF(#REF!="Yes",$AK861,($AK861+$AD861*0.5)),"")</f>
        <v/>
      </c>
      <c r="AN861" s="215" t="str">
        <f>IFERROR(IF(#REF!="Yes",$AL861,($AL861+$AE861*0.5)),"")</f>
        <v/>
      </c>
      <c r="AO861" s="374" t="str">
        <f>IF(ISBLANK('Team Roster Proposed - FBR'!Q862),"",'Team Roster Proposed - FBR'!Q862)</f>
        <v/>
      </c>
      <c r="AP861" s="226" t="e">
        <f>IF(ISBLANK(#REF!),"",#REF!)</f>
        <v>#REF!</v>
      </c>
      <c r="AQ861" s="226" t="e">
        <f>IF(ISBLANK(#REF!),"",#REF!)</f>
        <v>#REF!</v>
      </c>
      <c r="AR861" s="226" t="e">
        <f>IF(ISBLANK(#REF!),"",#REF!)</f>
        <v>#REF!</v>
      </c>
      <c r="AS861" s="219" t="e">
        <f>IF(ISBLANK(#REF!),"",#REF!)</f>
        <v>#REF!</v>
      </c>
      <c r="AT861" s="219" t="e">
        <f>IF(ISBLANK(#REF!),"",#REF!)</f>
        <v>#REF!</v>
      </c>
      <c r="AU861" s="219" t="e">
        <f>IF(ISBLANK(#REF!),"",#REF!)</f>
        <v>#REF!</v>
      </c>
      <c r="AV861" s="219" t="e">
        <f>IF(ISBLANK(#REF!),"",#REF!)</f>
        <v>#REF!</v>
      </c>
      <c r="AW861" s="219" t="e">
        <f>IF(ISBLANK(#REF!),"",#REF!)</f>
        <v>#REF!</v>
      </c>
      <c r="AX861" s="219" t="e">
        <f>IF(ISBLANK(#REF!),"",#REF!)</f>
        <v>#REF!</v>
      </c>
      <c r="AY861" s="226" t="e">
        <f>IF(ISBLANK(#REF!),"",#REF!)</f>
        <v>#REF!</v>
      </c>
      <c r="AZ861" s="219" t="e">
        <f>IF(ISBLANK(#REF!),"",#REF!)</f>
        <v>#REF!</v>
      </c>
      <c r="BA861" s="219" t="e">
        <f>IF(ISBLANK(#REF!),"",#REF!)</f>
        <v>#REF!</v>
      </c>
      <c r="BB861" s="219" t="e">
        <f>IF(ISBLANK(#REF!),"",#REF!)</f>
        <v>#REF!</v>
      </c>
      <c r="BC861" s="219" t="e">
        <f>IF(ISBLANK(#REF!),"",#REF!)</f>
        <v>#REF!</v>
      </c>
      <c r="BD861" s="219" t="e">
        <f>IF(ISBLANK(#REF!),"",#REF!)</f>
        <v>#REF!</v>
      </c>
      <c r="BE861" s="219" t="e">
        <f>IF(ISBLANK(#REF!),"",#REF!)</f>
        <v>#REF!</v>
      </c>
      <c r="BF861" s="219" t="e">
        <f>IF(ISBLANK(#REF!),"",#REF!)</f>
        <v>#REF!</v>
      </c>
      <c r="BG861" s="219" t="e">
        <f>IF(ISBLANK(#REF!),"",#REF!)</f>
        <v>#REF!</v>
      </c>
      <c r="BH861" s="219" t="e">
        <f>IF(ISBLANK(#REF!),"",#REF!)</f>
        <v>#REF!</v>
      </c>
      <c r="BI861" s="219" t="e">
        <f>IF(ISBLANK(#REF!),"",#REF!)</f>
        <v>#REF!</v>
      </c>
      <c r="BJ861" s="219" t="e">
        <f>IF(ISBLANK(#REF!),"",#REF!)</f>
        <v>#REF!</v>
      </c>
      <c r="BK861" s="219" t="e">
        <f>IF(ISBLANK(#REF!),"",#REF!)</f>
        <v>#REF!</v>
      </c>
      <c r="BL861" s="219" t="e">
        <f>IF(ISBLANK(#REF!),"",#REF!)</f>
        <v>#REF!</v>
      </c>
      <c r="BM861" s="219" t="e">
        <f>IF(ISBLANK(#REF!),"",#REF!)</f>
        <v>#REF!</v>
      </c>
      <c r="BN861" s="219" t="e">
        <f>IF(ISBLANK(#REF!),"",#REF!)</f>
        <v>#REF!</v>
      </c>
      <c r="BO861" s="227" t="e">
        <f t="shared" si="234"/>
        <v>#REF!</v>
      </c>
      <c r="BP861" s="228" t="str">
        <f t="shared" si="237"/>
        <v/>
      </c>
      <c r="BQ861" s="229" t="str">
        <f t="shared" si="221"/>
        <v/>
      </c>
      <c r="BR861" s="228" t="e">
        <f t="shared" si="235"/>
        <v>#REF!</v>
      </c>
      <c r="BS861" s="230" t="e">
        <f t="shared" si="236"/>
        <v>#REF!</v>
      </c>
    </row>
    <row r="862" spans="1:71">
      <c r="A862" s="213" t="e">
        <f>IF(ISBLANK(#REF!),"",#REF!)</f>
        <v>#REF!</v>
      </c>
      <c r="B862" s="214" t="e">
        <f>IF(ISBLANK(#REF!),"",#REF!)</f>
        <v>#REF!</v>
      </c>
      <c r="C862" s="214" t="e">
        <f>IF(ISBLANK(#REF!),"",#REF!)</f>
        <v>#REF!</v>
      </c>
      <c r="D862" s="214" t="e">
        <f>IF(ISBLANK(#REF!),"",#REF!)</f>
        <v>#REF!</v>
      </c>
      <c r="E862" s="214" t="e">
        <f>IF(ISBLANK(#REF!),"",#REF!)</f>
        <v>#REF!</v>
      </c>
      <c r="F862" s="214" t="e">
        <f>IF(ISBLANK(#REF!),"",#REF!)</f>
        <v>#REF!</v>
      </c>
      <c r="G862" s="214" t="e">
        <f>IF(ISBLANK(#REF!),"",#REF!)</f>
        <v>#REF!</v>
      </c>
      <c r="H862" s="215" t="e">
        <f>IF(ISBLANK(#REF!),"",#REF!)</f>
        <v>#REF!</v>
      </c>
      <c r="I862" s="214" t="e">
        <f>IF(ISBLANK(#REF!),"",#REF!)</f>
        <v>#REF!</v>
      </c>
      <c r="J862" s="216" t="e">
        <f>IF(ISBLANK(#REF!),"",#REF!)</f>
        <v>#REF!</v>
      </c>
      <c r="K862" s="217" t="e">
        <f>IF(ISBLANK(#REF!),"",#REF!)</f>
        <v>#REF!</v>
      </c>
      <c r="L862" s="217" t="e">
        <f>IF(ISBLANK(#REF!),"",#REF!)</f>
        <v>#REF!</v>
      </c>
      <c r="M862" s="218" t="e">
        <f>IF(ISBLANK(#REF!),"",#REF!)</f>
        <v>#REF!</v>
      </c>
      <c r="N862" s="218" t="e">
        <f>IF(ISBLANK(#REF!),"",#REF!)</f>
        <v>#REF!</v>
      </c>
      <c r="O862" s="220" t="str">
        <f>IFERROR(VLOOKUP(_xlfn.CONCAT('Team Roster - Final'!$A862," : ",'Team Roster - Final'!$BM862),'Rate Calculations'!$C$4:$G$1100,5,FALSE),"")</f>
        <v/>
      </c>
      <c r="P862" s="225">
        <f>IF(ISBLANK('Rate Calculations'!$H864),"",'Rate Calculations'!$H864)</f>
        <v>1.7500000000000002E-2</v>
      </c>
      <c r="Q862" s="220" t="str">
        <f t="shared" si="222"/>
        <v/>
      </c>
      <c r="R862" s="221">
        <f>IF(ISBLANK('Rate Calculations'!$J864),"",'Rate Calculations'!$J864)</f>
        <v>3.5000000000000003E-2</v>
      </c>
      <c r="S862" s="220" t="str">
        <f t="shared" si="223"/>
        <v/>
      </c>
      <c r="T862" s="225" t="str">
        <f>IFERROR(VLOOKUP(_xlfn.CONCAT('Team Roster - Final'!$A862," : ",'Team Roster - Final'!$BM862),'Rate Calculations'!$C$4:$S$1100,10,FALSE),"")</f>
        <v/>
      </c>
      <c r="U862" s="225" t="str">
        <f>IFERROR(VLOOKUP(_xlfn.CONCAT('Team Roster - Final'!$A862," : ",'Team Roster - Final'!$BM862),'Rate Calculations'!$C$4:$S$1100,11,FALSE),"")</f>
        <v/>
      </c>
      <c r="V862" s="222" t="str">
        <f t="shared" si="224"/>
        <v/>
      </c>
      <c r="W862" s="222" t="str">
        <f t="shared" si="225"/>
        <v/>
      </c>
      <c r="X862" s="223" t="str">
        <f>IFERROR(VLOOKUP(_xlfn.CONCAT('Team Roster - Final'!$A862," : ",'Team Roster - Final'!$BM862),'Rate Calculations'!$C$4:$S$1100,14,FALSE),"")</f>
        <v/>
      </c>
      <c r="Y862" s="222" t="str">
        <f t="shared" si="226"/>
        <v/>
      </c>
      <c r="Z862" s="222" t="str">
        <f t="shared" si="227"/>
        <v/>
      </c>
      <c r="AA862" s="224" t="str">
        <f>IFERROR(IF(#REF!="Yes",$Y862, $Y862+$Q862*0.5),"")</f>
        <v/>
      </c>
      <c r="AB862" s="224" t="str">
        <f>IFERROR(IF(#REF!="Yes",$Z862, $Z862+$S862*0.5),"")</f>
        <v/>
      </c>
      <c r="AC862" s="220" t="str">
        <f>IFERROR(VLOOKUP(_xlfn.CONCAT('Team Roster - Final'!$A862," : ",'Team Roster - Final'!$BM862),'Rate Calculations'!$C$4:$U$1100,19,FALSE),"")</f>
        <v/>
      </c>
      <c r="AD862" s="220" t="str">
        <f t="shared" si="228"/>
        <v/>
      </c>
      <c r="AE862" s="220" t="str">
        <f t="shared" si="229"/>
        <v/>
      </c>
      <c r="AF862" s="225" t="str">
        <f>IFERROR(VLOOKUP(_xlfn.CONCAT('Team Roster - Final'!$A862," : ",'Team Roster - Final'!$BM862),'Rate Calculations'!$C$4:$AB$1100,22,FALSE),"")</f>
        <v/>
      </c>
      <c r="AG862" s="225" t="str">
        <f>IFERROR(VLOOKUP(_xlfn.CONCAT('Team Roster - Final'!$A862," : ",'Team Roster - Final'!$BM862),'Rate Calculations'!$C$4:$AB$1100,23,FALSE),"")</f>
        <v/>
      </c>
      <c r="AH862" s="222" t="str">
        <f t="shared" si="230"/>
        <v/>
      </c>
      <c r="AI862" s="222" t="str">
        <f t="shared" si="231"/>
        <v/>
      </c>
      <c r="AJ862" s="223" t="str">
        <f>Table1[[#This Row],[Home Office
Net Fee %]]</f>
        <v/>
      </c>
      <c r="AK862" s="222" t="str">
        <f t="shared" si="232"/>
        <v/>
      </c>
      <c r="AL862" s="222" t="str">
        <f t="shared" si="233"/>
        <v/>
      </c>
      <c r="AM862" s="215" t="str">
        <f>IFERROR(IF(#REF!="Yes",$AK862,($AK862+$AD862*0.5)),"")</f>
        <v/>
      </c>
      <c r="AN862" s="215" t="str">
        <f>IFERROR(IF(#REF!="Yes",$AL862,($AL862+$AE862*0.5)),"")</f>
        <v/>
      </c>
      <c r="AO862" s="374" t="str">
        <f>IF(ISBLANK('Team Roster Proposed - FBR'!Q863),"",'Team Roster Proposed - FBR'!Q863)</f>
        <v/>
      </c>
      <c r="AP862" s="226" t="e">
        <f>IF(ISBLANK(#REF!),"",#REF!)</f>
        <v>#REF!</v>
      </c>
      <c r="AQ862" s="226" t="e">
        <f>IF(ISBLANK(#REF!),"",#REF!)</f>
        <v>#REF!</v>
      </c>
      <c r="AR862" s="226" t="e">
        <f>IF(ISBLANK(#REF!),"",#REF!)</f>
        <v>#REF!</v>
      </c>
      <c r="AS862" s="219" t="e">
        <f>IF(ISBLANK(#REF!),"",#REF!)</f>
        <v>#REF!</v>
      </c>
      <c r="AT862" s="219" t="e">
        <f>IF(ISBLANK(#REF!),"",#REF!)</f>
        <v>#REF!</v>
      </c>
      <c r="AU862" s="219" t="e">
        <f>IF(ISBLANK(#REF!),"",#REF!)</f>
        <v>#REF!</v>
      </c>
      <c r="AV862" s="219" t="e">
        <f>IF(ISBLANK(#REF!),"",#REF!)</f>
        <v>#REF!</v>
      </c>
      <c r="AW862" s="219" t="e">
        <f>IF(ISBLANK(#REF!),"",#REF!)</f>
        <v>#REF!</v>
      </c>
      <c r="AX862" s="219" t="e">
        <f>IF(ISBLANK(#REF!),"",#REF!)</f>
        <v>#REF!</v>
      </c>
      <c r="AY862" s="226" t="e">
        <f>IF(ISBLANK(#REF!),"",#REF!)</f>
        <v>#REF!</v>
      </c>
      <c r="AZ862" s="219" t="e">
        <f>IF(ISBLANK(#REF!),"",#REF!)</f>
        <v>#REF!</v>
      </c>
      <c r="BA862" s="219" t="e">
        <f>IF(ISBLANK(#REF!),"",#REF!)</f>
        <v>#REF!</v>
      </c>
      <c r="BB862" s="219" t="e">
        <f>IF(ISBLANK(#REF!),"",#REF!)</f>
        <v>#REF!</v>
      </c>
      <c r="BC862" s="219" t="e">
        <f>IF(ISBLANK(#REF!),"",#REF!)</f>
        <v>#REF!</v>
      </c>
      <c r="BD862" s="219" t="e">
        <f>IF(ISBLANK(#REF!),"",#REF!)</f>
        <v>#REF!</v>
      </c>
      <c r="BE862" s="219" t="e">
        <f>IF(ISBLANK(#REF!),"",#REF!)</f>
        <v>#REF!</v>
      </c>
      <c r="BF862" s="219" t="e">
        <f>IF(ISBLANK(#REF!),"",#REF!)</f>
        <v>#REF!</v>
      </c>
      <c r="BG862" s="219" t="e">
        <f>IF(ISBLANK(#REF!),"",#REF!)</f>
        <v>#REF!</v>
      </c>
      <c r="BH862" s="219" t="e">
        <f>IF(ISBLANK(#REF!),"",#REF!)</f>
        <v>#REF!</v>
      </c>
      <c r="BI862" s="219" t="e">
        <f>IF(ISBLANK(#REF!),"",#REF!)</f>
        <v>#REF!</v>
      </c>
      <c r="BJ862" s="219" t="e">
        <f>IF(ISBLANK(#REF!),"",#REF!)</f>
        <v>#REF!</v>
      </c>
      <c r="BK862" s="219" t="e">
        <f>IF(ISBLANK(#REF!),"",#REF!)</f>
        <v>#REF!</v>
      </c>
      <c r="BL862" s="219" t="e">
        <f>IF(ISBLANK(#REF!),"",#REF!)</f>
        <v>#REF!</v>
      </c>
      <c r="BM862" s="219" t="e">
        <f>IF(ISBLANK(#REF!),"",#REF!)</f>
        <v>#REF!</v>
      </c>
      <c r="BN862" s="219" t="e">
        <f>IF(ISBLANK(#REF!),"",#REF!)</f>
        <v>#REF!</v>
      </c>
      <c r="BO862" s="227" t="e">
        <f t="shared" si="234"/>
        <v>#REF!</v>
      </c>
      <c r="BP862" s="228" t="str">
        <f t="shared" si="237"/>
        <v/>
      </c>
      <c r="BQ862" s="229" t="str">
        <f t="shared" si="221"/>
        <v/>
      </c>
      <c r="BR862" s="228" t="e">
        <f t="shared" si="235"/>
        <v>#REF!</v>
      </c>
      <c r="BS862" s="230" t="e">
        <f t="shared" si="236"/>
        <v>#REF!</v>
      </c>
    </row>
    <row r="863" spans="1:71">
      <c r="A863" s="213" t="e">
        <f>IF(ISBLANK(#REF!),"",#REF!)</f>
        <v>#REF!</v>
      </c>
      <c r="B863" s="214" t="e">
        <f>IF(ISBLANK(#REF!),"",#REF!)</f>
        <v>#REF!</v>
      </c>
      <c r="C863" s="214" t="e">
        <f>IF(ISBLANK(#REF!),"",#REF!)</f>
        <v>#REF!</v>
      </c>
      <c r="D863" s="214" t="e">
        <f>IF(ISBLANK(#REF!),"",#REF!)</f>
        <v>#REF!</v>
      </c>
      <c r="E863" s="214" t="e">
        <f>IF(ISBLANK(#REF!),"",#REF!)</f>
        <v>#REF!</v>
      </c>
      <c r="F863" s="214" t="e">
        <f>IF(ISBLANK(#REF!),"",#REF!)</f>
        <v>#REF!</v>
      </c>
      <c r="G863" s="214" t="e">
        <f>IF(ISBLANK(#REF!),"",#REF!)</f>
        <v>#REF!</v>
      </c>
      <c r="H863" s="215" t="e">
        <f>IF(ISBLANK(#REF!),"",#REF!)</f>
        <v>#REF!</v>
      </c>
      <c r="I863" s="214" t="e">
        <f>IF(ISBLANK(#REF!),"",#REF!)</f>
        <v>#REF!</v>
      </c>
      <c r="J863" s="216" t="e">
        <f>IF(ISBLANK(#REF!),"",#REF!)</f>
        <v>#REF!</v>
      </c>
      <c r="K863" s="217" t="e">
        <f>IF(ISBLANK(#REF!),"",#REF!)</f>
        <v>#REF!</v>
      </c>
      <c r="L863" s="217" t="e">
        <f>IF(ISBLANK(#REF!),"",#REF!)</f>
        <v>#REF!</v>
      </c>
      <c r="M863" s="218" t="e">
        <f>IF(ISBLANK(#REF!),"",#REF!)</f>
        <v>#REF!</v>
      </c>
      <c r="N863" s="218" t="e">
        <f>IF(ISBLANK(#REF!),"",#REF!)</f>
        <v>#REF!</v>
      </c>
      <c r="O863" s="220" t="str">
        <f>IFERROR(VLOOKUP(_xlfn.CONCAT('Team Roster - Final'!$A863," : ",'Team Roster - Final'!$BM863),'Rate Calculations'!$C$4:$G$1100,5,FALSE),"")</f>
        <v/>
      </c>
      <c r="P863" s="225">
        <f>IF(ISBLANK('Rate Calculations'!$H865),"",'Rate Calculations'!$H865)</f>
        <v>1.7500000000000002E-2</v>
      </c>
      <c r="Q863" s="220" t="str">
        <f t="shared" si="222"/>
        <v/>
      </c>
      <c r="R863" s="221">
        <f>IF(ISBLANK('Rate Calculations'!$J865),"",'Rate Calculations'!$J865)</f>
        <v>3.5000000000000003E-2</v>
      </c>
      <c r="S863" s="220" t="str">
        <f t="shared" si="223"/>
        <v/>
      </c>
      <c r="T863" s="225" t="str">
        <f>IFERROR(VLOOKUP(_xlfn.CONCAT('Team Roster - Final'!$A863," : ",'Team Roster - Final'!$BM863),'Rate Calculations'!$C$4:$S$1100,10,FALSE),"")</f>
        <v/>
      </c>
      <c r="U863" s="225" t="str">
        <f>IFERROR(VLOOKUP(_xlfn.CONCAT('Team Roster - Final'!$A863," : ",'Team Roster - Final'!$BM863),'Rate Calculations'!$C$4:$S$1100,11,FALSE),"")</f>
        <v/>
      </c>
      <c r="V863" s="222" t="str">
        <f t="shared" si="224"/>
        <v/>
      </c>
      <c r="W863" s="222" t="str">
        <f t="shared" si="225"/>
        <v/>
      </c>
      <c r="X863" s="223" t="str">
        <f>IFERROR(VLOOKUP(_xlfn.CONCAT('Team Roster - Final'!$A863," : ",'Team Roster - Final'!$BM863),'Rate Calculations'!$C$4:$S$1100,14,FALSE),"")</f>
        <v/>
      </c>
      <c r="Y863" s="222" t="str">
        <f t="shared" si="226"/>
        <v/>
      </c>
      <c r="Z863" s="222" t="str">
        <f t="shared" si="227"/>
        <v/>
      </c>
      <c r="AA863" s="224" t="str">
        <f>IFERROR(IF(#REF!="Yes",$Y863, $Y863+$Q863*0.5),"")</f>
        <v/>
      </c>
      <c r="AB863" s="224" t="str">
        <f>IFERROR(IF(#REF!="Yes",$Z863, $Z863+$S863*0.5),"")</f>
        <v/>
      </c>
      <c r="AC863" s="220" t="str">
        <f>IFERROR(VLOOKUP(_xlfn.CONCAT('Team Roster - Final'!$A863," : ",'Team Roster - Final'!$BM863),'Rate Calculations'!$C$4:$U$1100,19,FALSE),"")</f>
        <v/>
      </c>
      <c r="AD863" s="220" t="str">
        <f t="shared" si="228"/>
        <v/>
      </c>
      <c r="AE863" s="220" t="str">
        <f t="shared" si="229"/>
        <v/>
      </c>
      <c r="AF863" s="225" t="str">
        <f>IFERROR(VLOOKUP(_xlfn.CONCAT('Team Roster - Final'!$A863," : ",'Team Roster - Final'!$BM863),'Rate Calculations'!$C$4:$AB$1100,22,FALSE),"")</f>
        <v/>
      </c>
      <c r="AG863" s="225" t="str">
        <f>IFERROR(VLOOKUP(_xlfn.CONCAT('Team Roster - Final'!$A863," : ",'Team Roster - Final'!$BM863),'Rate Calculations'!$C$4:$AB$1100,23,FALSE),"")</f>
        <v/>
      </c>
      <c r="AH863" s="222" t="str">
        <f t="shared" si="230"/>
        <v/>
      </c>
      <c r="AI863" s="222" t="str">
        <f t="shared" si="231"/>
        <v/>
      </c>
      <c r="AJ863" s="223" t="str">
        <f>Table1[[#This Row],[Home Office
Net Fee %]]</f>
        <v/>
      </c>
      <c r="AK863" s="222" t="str">
        <f t="shared" si="232"/>
        <v/>
      </c>
      <c r="AL863" s="222" t="str">
        <f t="shared" si="233"/>
        <v/>
      </c>
      <c r="AM863" s="215" t="str">
        <f>IFERROR(IF(#REF!="Yes",$AK863,($AK863+$AD863*0.5)),"")</f>
        <v/>
      </c>
      <c r="AN863" s="215" t="str">
        <f>IFERROR(IF(#REF!="Yes",$AL863,($AL863+$AE863*0.5)),"")</f>
        <v/>
      </c>
      <c r="AO863" s="374" t="str">
        <f>IF(ISBLANK('Team Roster Proposed - FBR'!Q864),"",'Team Roster Proposed - FBR'!Q864)</f>
        <v/>
      </c>
      <c r="AP863" s="226" t="e">
        <f>IF(ISBLANK(#REF!),"",#REF!)</f>
        <v>#REF!</v>
      </c>
      <c r="AQ863" s="226" t="e">
        <f>IF(ISBLANK(#REF!),"",#REF!)</f>
        <v>#REF!</v>
      </c>
      <c r="AR863" s="226" t="e">
        <f>IF(ISBLANK(#REF!),"",#REF!)</f>
        <v>#REF!</v>
      </c>
      <c r="AS863" s="219" t="e">
        <f>IF(ISBLANK(#REF!),"",#REF!)</f>
        <v>#REF!</v>
      </c>
      <c r="AT863" s="219" t="e">
        <f>IF(ISBLANK(#REF!),"",#REF!)</f>
        <v>#REF!</v>
      </c>
      <c r="AU863" s="219" t="e">
        <f>IF(ISBLANK(#REF!),"",#REF!)</f>
        <v>#REF!</v>
      </c>
      <c r="AV863" s="219" t="e">
        <f>IF(ISBLANK(#REF!),"",#REF!)</f>
        <v>#REF!</v>
      </c>
      <c r="AW863" s="219" t="e">
        <f>IF(ISBLANK(#REF!),"",#REF!)</f>
        <v>#REF!</v>
      </c>
      <c r="AX863" s="219" t="e">
        <f>IF(ISBLANK(#REF!),"",#REF!)</f>
        <v>#REF!</v>
      </c>
      <c r="AY863" s="226" t="e">
        <f>IF(ISBLANK(#REF!),"",#REF!)</f>
        <v>#REF!</v>
      </c>
      <c r="AZ863" s="219" t="e">
        <f>IF(ISBLANK(#REF!),"",#REF!)</f>
        <v>#REF!</v>
      </c>
      <c r="BA863" s="219" t="e">
        <f>IF(ISBLANK(#REF!),"",#REF!)</f>
        <v>#REF!</v>
      </c>
      <c r="BB863" s="219" t="e">
        <f>IF(ISBLANK(#REF!),"",#REF!)</f>
        <v>#REF!</v>
      </c>
      <c r="BC863" s="219" t="e">
        <f>IF(ISBLANK(#REF!),"",#REF!)</f>
        <v>#REF!</v>
      </c>
      <c r="BD863" s="219" t="e">
        <f>IF(ISBLANK(#REF!),"",#REF!)</f>
        <v>#REF!</v>
      </c>
      <c r="BE863" s="219" t="e">
        <f>IF(ISBLANK(#REF!),"",#REF!)</f>
        <v>#REF!</v>
      </c>
      <c r="BF863" s="219" t="e">
        <f>IF(ISBLANK(#REF!),"",#REF!)</f>
        <v>#REF!</v>
      </c>
      <c r="BG863" s="219" t="e">
        <f>IF(ISBLANK(#REF!),"",#REF!)</f>
        <v>#REF!</v>
      </c>
      <c r="BH863" s="219" t="e">
        <f>IF(ISBLANK(#REF!),"",#REF!)</f>
        <v>#REF!</v>
      </c>
      <c r="BI863" s="219" t="e">
        <f>IF(ISBLANK(#REF!),"",#REF!)</f>
        <v>#REF!</v>
      </c>
      <c r="BJ863" s="219" t="e">
        <f>IF(ISBLANK(#REF!),"",#REF!)</f>
        <v>#REF!</v>
      </c>
      <c r="BK863" s="219" t="e">
        <f>IF(ISBLANK(#REF!),"",#REF!)</f>
        <v>#REF!</v>
      </c>
      <c r="BL863" s="219" t="e">
        <f>IF(ISBLANK(#REF!),"",#REF!)</f>
        <v>#REF!</v>
      </c>
      <c r="BM863" s="219" t="e">
        <f>IF(ISBLANK(#REF!),"",#REF!)</f>
        <v>#REF!</v>
      </c>
      <c r="BN863" s="219" t="e">
        <f>IF(ISBLANK(#REF!),"",#REF!)</f>
        <v>#REF!</v>
      </c>
      <c r="BO863" s="227" t="e">
        <f t="shared" si="234"/>
        <v>#REF!</v>
      </c>
      <c r="BP863" s="228" t="str">
        <f t="shared" si="237"/>
        <v/>
      </c>
      <c r="BQ863" s="229" t="str">
        <f t="shared" si="221"/>
        <v/>
      </c>
      <c r="BR863" s="228" t="e">
        <f t="shared" si="235"/>
        <v>#REF!</v>
      </c>
      <c r="BS863" s="230" t="e">
        <f t="shared" si="236"/>
        <v>#REF!</v>
      </c>
    </row>
    <row r="864" spans="1:71">
      <c r="A864" s="213" t="e">
        <f>IF(ISBLANK(#REF!),"",#REF!)</f>
        <v>#REF!</v>
      </c>
      <c r="B864" s="214" t="e">
        <f>IF(ISBLANK(#REF!),"",#REF!)</f>
        <v>#REF!</v>
      </c>
      <c r="C864" s="214" t="e">
        <f>IF(ISBLANK(#REF!),"",#REF!)</f>
        <v>#REF!</v>
      </c>
      <c r="D864" s="214" t="e">
        <f>IF(ISBLANK(#REF!),"",#REF!)</f>
        <v>#REF!</v>
      </c>
      <c r="E864" s="214" t="e">
        <f>IF(ISBLANK(#REF!),"",#REF!)</f>
        <v>#REF!</v>
      </c>
      <c r="F864" s="214" t="e">
        <f>IF(ISBLANK(#REF!),"",#REF!)</f>
        <v>#REF!</v>
      </c>
      <c r="G864" s="214" t="e">
        <f>IF(ISBLANK(#REF!),"",#REF!)</f>
        <v>#REF!</v>
      </c>
      <c r="H864" s="215" t="e">
        <f>IF(ISBLANK(#REF!),"",#REF!)</f>
        <v>#REF!</v>
      </c>
      <c r="I864" s="214" t="e">
        <f>IF(ISBLANK(#REF!),"",#REF!)</f>
        <v>#REF!</v>
      </c>
      <c r="J864" s="216" t="e">
        <f>IF(ISBLANK(#REF!),"",#REF!)</f>
        <v>#REF!</v>
      </c>
      <c r="K864" s="217" t="e">
        <f>IF(ISBLANK(#REF!),"",#REF!)</f>
        <v>#REF!</v>
      </c>
      <c r="L864" s="217" t="e">
        <f>IF(ISBLANK(#REF!),"",#REF!)</f>
        <v>#REF!</v>
      </c>
      <c r="M864" s="218" t="e">
        <f>IF(ISBLANK(#REF!),"",#REF!)</f>
        <v>#REF!</v>
      </c>
      <c r="N864" s="218" t="e">
        <f>IF(ISBLANK(#REF!),"",#REF!)</f>
        <v>#REF!</v>
      </c>
      <c r="O864" s="220" t="str">
        <f>IFERROR(VLOOKUP(_xlfn.CONCAT('Team Roster - Final'!$A864," : ",'Team Roster - Final'!$BM864),'Rate Calculations'!$C$4:$G$1100,5,FALSE),"")</f>
        <v/>
      </c>
      <c r="P864" s="225">
        <f>IF(ISBLANK('Rate Calculations'!$H866),"",'Rate Calculations'!$H866)</f>
        <v>1.7500000000000002E-2</v>
      </c>
      <c r="Q864" s="220" t="str">
        <f t="shared" si="222"/>
        <v/>
      </c>
      <c r="R864" s="221">
        <f>IF(ISBLANK('Rate Calculations'!$J866),"",'Rate Calculations'!$J866)</f>
        <v>3.5000000000000003E-2</v>
      </c>
      <c r="S864" s="220" t="str">
        <f t="shared" si="223"/>
        <v/>
      </c>
      <c r="T864" s="225" t="str">
        <f>IFERROR(VLOOKUP(_xlfn.CONCAT('Team Roster - Final'!$A864," : ",'Team Roster - Final'!$BM864),'Rate Calculations'!$C$4:$S$1100,10,FALSE),"")</f>
        <v/>
      </c>
      <c r="U864" s="225" t="str">
        <f>IFERROR(VLOOKUP(_xlfn.CONCAT('Team Roster - Final'!$A864," : ",'Team Roster - Final'!$BM864),'Rate Calculations'!$C$4:$S$1100,11,FALSE),"")</f>
        <v/>
      </c>
      <c r="V864" s="222" t="str">
        <f t="shared" si="224"/>
        <v/>
      </c>
      <c r="W864" s="222" t="str">
        <f t="shared" si="225"/>
        <v/>
      </c>
      <c r="X864" s="223" t="str">
        <f>IFERROR(VLOOKUP(_xlfn.CONCAT('Team Roster - Final'!$A864," : ",'Team Roster - Final'!$BM864),'Rate Calculations'!$C$4:$S$1100,14,FALSE),"")</f>
        <v/>
      </c>
      <c r="Y864" s="222" t="str">
        <f t="shared" si="226"/>
        <v/>
      </c>
      <c r="Z864" s="222" t="str">
        <f t="shared" si="227"/>
        <v/>
      </c>
      <c r="AA864" s="224" t="str">
        <f>IFERROR(IF(#REF!="Yes",$Y864, $Y864+$Q864*0.5),"")</f>
        <v/>
      </c>
      <c r="AB864" s="224" t="str">
        <f>IFERROR(IF(#REF!="Yes",$Z864, $Z864+$S864*0.5),"")</f>
        <v/>
      </c>
      <c r="AC864" s="220" t="str">
        <f>IFERROR(VLOOKUP(_xlfn.CONCAT('Team Roster - Final'!$A864," : ",'Team Roster - Final'!$BM864),'Rate Calculations'!$C$4:$U$1100,19,FALSE),"")</f>
        <v/>
      </c>
      <c r="AD864" s="220" t="str">
        <f t="shared" si="228"/>
        <v/>
      </c>
      <c r="AE864" s="220" t="str">
        <f t="shared" si="229"/>
        <v/>
      </c>
      <c r="AF864" s="225" t="str">
        <f>IFERROR(VLOOKUP(_xlfn.CONCAT('Team Roster - Final'!$A864," : ",'Team Roster - Final'!$BM864),'Rate Calculations'!$C$4:$AB$1100,22,FALSE),"")</f>
        <v/>
      </c>
      <c r="AG864" s="225" t="str">
        <f>IFERROR(VLOOKUP(_xlfn.CONCAT('Team Roster - Final'!$A864," : ",'Team Roster - Final'!$BM864),'Rate Calculations'!$C$4:$AB$1100,23,FALSE),"")</f>
        <v/>
      </c>
      <c r="AH864" s="222" t="str">
        <f t="shared" si="230"/>
        <v/>
      </c>
      <c r="AI864" s="222" t="str">
        <f t="shared" si="231"/>
        <v/>
      </c>
      <c r="AJ864" s="223" t="str">
        <f>Table1[[#This Row],[Home Office
Net Fee %]]</f>
        <v/>
      </c>
      <c r="AK864" s="222" t="str">
        <f t="shared" si="232"/>
        <v/>
      </c>
      <c r="AL864" s="222" t="str">
        <f t="shared" si="233"/>
        <v/>
      </c>
      <c r="AM864" s="215" t="str">
        <f>IFERROR(IF(#REF!="Yes",$AK864,($AK864+$AD864*0.5)),"")</f>
        <v/>
      </c>
      <c r="AN864" s="215" t="str">
        <f>IFERROR(IF(#REF!="Yes",$AL864,($AL864+$AE864*0.5)),"")</f>
        <v/>
      </c>
      <c r="AO864" s="374" t="str">
        <f>IF(ISBLANK('Team Roster Proposed - FBR'!Q865),"",'Team Roster Proposed - FBR'!Q865)</f>
        <v/>
      </c>
      <c r="AP864" s="226" t="e">
        <f>IF(ISBLANK(#REF!),"",#REF!)</f>
        <v>#REF!</v>
      </c>
      <c r="AQ864" s="226" t="e">
        <f>IF(ISBLANK(#REF!),"",#REF!)</f>
        <v>#REF!</v>
      </c>
      <c r="AR864" s="226" t="e">
        <f>IF(ISBLANK(#REF!),"",#REF!)</f>
        <v>#REF!</v>
      </c>
      <c r="AS864" s="219" t="e">
        <f>IF(ISBLANK(#REF!),"",#REF!)</f>
        <v>#REF!</v>
      </c>
      <c r="AT864" s="219" t="e">
        <f>IF(ISBLANK(#REF!),"",#REF!)</f>
        <v>#REF!</v>
      </c>
      <c r="AU864" s="219" t="e">
        <f>IF(ISBLANK(#REF!),"",#REF!)</f>
        <v>#REF!</v>
      </c>
      <c r="AV864" s="219" t="e">
        <f>IF(ISBLANK(#REF!),"",#REF!)</f>
        <v>#REF!</v>
      </c>
      <c r="AW864" s="219" t="e">
        <f>IF(ISBLANK(#REF!),"",#REF!)</f>
        <v>#REF!</v>
      </c>
      <c r="AX864" s="219" t="e">
        <f>IF(ISBLANK(#REF!),"",#REF!)</f>
        <v>#REF!</v>
      </c>
      <c r="AY864" s="226" t="e">
        <f>IF(ISBLANK(#REF!),"",#REF!)</f>
        <v>#REF!</v>
      </c>
      <c r="AZ864" s="219" t="e">
        <f>IF(ISBLANK(#REF!),"",#REF!)</f>
        <v>#REF!</v>
      </c>
      <c r="BA864" s="219" t="e">
        <f>IF(ISBLANK(#REF!),"",#REF!)</f>
        <v>#REF!</v>
      </c>
      <c r="BB864" s="219" t="e">
        <f>IF(ISBLANK(#REF!),"",#REF!)</f>
        <v>#REF!</v>
      </c>
      <c r="BC864" s="219" t="e">
        <f>IF(ISBLANK(#REF!),"",#REF!)</f>
        <v>#REF!</v>
      </c>
      <c r="BD864" s="219" t="e">
        <f>IF(ISBLANK(#REF!),"",#REF!)</f>
        <v>#REF!</v>
      </c>
      <c r="BE864" s="219" t="e">
        <f>IF(ISBLANK(#REF!),"",#REF!)</f>
        <v>#REF!</v>
      </c>
      <c r="BF864" s="219" t="e">
        <f>IF(ISBLANK(#REF!),"",#REF!)</f>
        <v>#REF!</v>
      </c>
      <c r="BG864" s="219" t="e">
        <f>IF(ISBLANK(#REF!),"",#REF!)</f>
        <v>#REF!</v>
      </c>
      <c r="BH864" s="219" t="e">
        <f>IF(ISBLANK(#REF!),"",#REF!)</f>
        <v>#REF!</v>
      </c>
      <c r="BI864" s="219" t="e">
        <f>IF(ISBLANK(#REF!),"",#REF!)</f>
        <v>#REF!</v>
      </c>
      <c r="BJ864" s="219" t="e">
        <f>IF(ISBLANK(#REF!),"",#REF!)</f>
        <v>#REF!</v>
      </c>
      <c r="BK864" s="219" t="e">
        <f>IF(ISBLANK(#REF!),"",#REF!)</f>
        <v>#REF!</v>
      </c>
      <c r="BL864" s="219" t="e">
        <f>IF(ISBLANK(#REF!),"",#REF!)</f>
        <v>#REF!</v>
      </c>
      <c r="BM864" s="219" t="e">
        <f>IF(ISBLANK(#REF!),"",#REF!)</f>
        <v>#REF!</v>
      </c>
      <c r="BN864" s="219" t="e">
        <f>IF(ISBLANK(#REF!),"",#REF!)</f>
        <v>#REF!</v>
      </c>
      <c r="BO864" s="227" t="e">
        <f t="shared" si="234"/>
        <v>#REF!</v>
      </c>
      <c r="BP864" s="228" t="str">
        <f t="shared" si="237"/>
        <v/>
      </c>
      <c r="BQ864" s="229" t="str">
        <f t="shared" si="221"/>
        <v/>
      </c>
      <c r="BR864" s="228" t="e">
        <f t="shared" si="235"/>
        <v>#REF!</v>
      </c>
      <c r="BS864" s="230" t="e">
        <f t="shared" si="236"/>
        <v>#REF!</v>
      </c>
    </row>
    <row r="865" spans="1:71">
      <c r="A865" s="213" t="e">
        <f>IF(ISBLANK(#REF!),"",#REF!)</f>
        <v>#REF!</v>
      </c>
      <c r="B865" s="214" t="e">
        <f>IF(ISBLANK(#REF!),"",#REF!)</f>
        <v>#REF!</v>
      </c>
      <c r="C865" s="214" t="e">
        <f>IF(ISBLANK(#REF!),"",#REF!)</f>
        <v>#REF!</v>
      </c>
      <c r="D865" s="214" t="e">
        <f>IF(ISBLANK(#REF!),"",#REF!)</f>
        <v>#REF!</v>
      </c>
      <c r="E865" s="214" t="e">
        <f>IF(ISBLANK(#REF!),"",#REF!)</f>
        <v>#REF!</v>
      </c>
      <c r="F865" s="214" t="e">
        <f>IF(ISBLANK(#REF!),"",#REF!)</f>
        <v>#REF!</v>
      </c>
      <c r="G865" s="214" t="e">
        <f>IF(ISBLANK(#REF!),"",#REF!)</f>
        <v>#REF!</v>
      </c>
      <c r="H865" s="215" t="e">
        <f>IF(ISBLANK(#REF!),"",#REF!)</f>
        <v>#REF!</v>
      </c>
      <c r="I865" s="214" t="e">
        <f>IF(ISBLANK(#REF!),"",#REF!)</f>
        <v>#REF!</v>
      </c>
      <c r="J865" s="216" t="e">
        <f>IF(ISBLANK(#REF!),"",#REF!)</f>
        <v>#REF!</v>
      </c>
      <c r="K865" s="217" t="e">
        <f>IF(ISBLANK(#REF!),"",#REF!)</f>
        <v>#REF!</v>
      </c>
      <c r="L865" s="217" t="e">
        <f>IF(ISBLANK(#REF!),"",#REF!)</f>
        <v>#REF!</v>
      </c>
      <c r="M865" s="218" t="e">
        <f>IF(ISBLANK(#REF!),"",#REF!)</f>
        <v>#REF!</v>
      </c>
      <c r="N865" s="218" t="e">
        <f>IF(ISBLANK(#REF!),"",#REF!)</f>
        <v>#REF!</v>
      </c>
      <c r="O865" s="220" t="str">
        <f>IFERROR(VLOOKUP(_xlfn.CONCAT('Team Roster - Final'!$A865," : ",'Team Roster - Final'!$BM865),'Rate Calculations'!$C$4:$G$1100,5,FALSE),"")</f>
        <v/>
      </c>
      <c r="P865" s="225">
        <f>IF(ISBLANK('Rate Calculations'!$H867),"",'Rate Calculations'!$H867)</f>
        <v>1.7500000000000002E-2</v>
      </c>
      <c r="Q865" s="220" t="str">
        <f t="shared" si="222"/>
        <v/>
      </c>
      <c r="R865" s="221">
        <f>IF(ISBLANK('Rate Calculations'!$J867),"",'Rate Calculations'!$J867)</f>
        <v>3.5000000000000003E-2</v>
      </c>
      <c r="S865" s="220" t="str">
        <f t="shared" si="223"/>
        <v/>
      </c>
      <c r="T865" s="225" t="str">
        <f>IFERROR(VLOOKUP(_xlfn.CONCAT('Team Roster - Final'!$A865," : ",'Team Roster - Final'!$BM865),'Rate Calculations'!$C$4:$S$1100,10,FALSE),"")</f>
        <v/>
      </c>
      <c r="U865" s="225" t="str">
        <f>IFERROR(VLOOKUP(_xlfn.CONCAT('Team Roster - Final'!$A865," : ",'Team Roster - Final'!$BM865),'Rate Calculations'!$C$4:$S$1100,11,FALSE),"")</f>
        <v/>
      </c>
      <c r="V865" s="222" t="str">
        <f t="shared" si="224"/>
        <v/>
      </c>
      <c r="W865" s="222" t="str">
        <f t="shared" si="225"/>
        <v/>
      </c>
      <c r="X865" s="223" t="str">
        <f>IFERROR(VLOOKUP(_xlfn.CONCAT('Team Roster - Final'!$A865," : ",'Team Roster - Final'!$BM865),'Rate Calculations'!$C$4:$S$1100,14,FALSE),"")</f>
        <v/>
      </c>
      <c r="Y865" s="222" t="str">
        <f t="shared" si="226"/>
        <v/>
      </c>
      <c r="Z865" s="222" t="str">
        <f t="shared" si="227"/>
        <v/>
      </c>
      <c r="AA865" s="224" t="str">
        <f>IFERROR(IF(#REF!="Yes",$Y865, $Y865+$Q865*0.5),"")</f>
        <v/>
      </c>
      <c r="AB865" s="224" t="str">
        <f>IFERROR(IF(#REF!="Yes",$Z865, $Z865+$S865*0.5),"")</f>
        <v/>
      </c>
      <c r="AC865" s="220" t="str">
        <f>IFERROR(VLOOKUP(_xlfn.CONCAT('Team Roster - Final'!$A865," : ",'Team Roster - Final'!$BM865),'Rate Calculations'!$C$4:$U$1100,19,FALSE),"")</f>
        <v/>
      </c>
      <c r="AD865" s="220" t="str">
        <f t="shared" si="228"/>
        <v/>
      </c>
      <c r="AE865" s="220" t="str">
        <f t="shared" si="229"/>
        <v/>
      </c>
      <c r="AF865" s="225" t="str">
        <f>IFERROR(VLOOKUP(_xlfn.CONCAT('Team Roster - Final'!$A865," : ",'Team Roster - Final'!$BM865),'Rate Calculations'!$C$4:$AB$1100,22,FALSE),"")</f>
        <v/>
      </c>
      <c r="AG865" s="225" t="str">
        <f>IFERROR(VLOOKUP(_xlfn.CONCAT('Team Roster - Final'!$A865," : ",'Team Roster - Final'!$BM865),'Rate Calculations'!$C$4:$AB$1100,23,FALSE),"")</f>
        <v/>
      </c>
      <c r="AH865" s="222" t="str">
        <f t="shared" si="230"/>
        <v/>
      </c>
      <c r="AI865" s="222" t="str">
        <f t="shared" si="231"/>
        <v/>
      </c>
      <c r="AJ865" s="223" t="str">
        <f>Table1[[#This Row],[Home Office
Net Fee %]]</f>
        <v/>
      </c>
      <c r="AK865" s="222" t="str">
        <f t="shared" si="232"/>
        <v/>
      </c>
      <c r="AL865" s="222" t="str">
        <f t="shared" si="233"/>
        <v/>
      </c>
      <c r="AM865" s="215" t="str">
        <f>IFERROR(IF(#REF!="Yes",$AK865,($AK865+$AD865*0.5)),"")</f>
        <v/>
      </c>
      <c r="AN865" s="215" t="str">
        <f>IFERROR(IF(#REF!="Yes",$AL865,($AL865+$AE865*0.5)),"")</f>
        <v/>
      </c>
      <c r="AO865" s="374" t="str">
        <f>IF(ISBLANK('Team Roster Proposed - FBR'!Q866),"",'Team Roster Proposed - FBR'!Q866)</f>
        <v/>
      </c>
      <c r="AP865" s="226" t="e">
        <f>IF(ISBLANK(#REF!),"",#REF!)</f>
        <v>#REF!</v>
      </c>
      <c r="AQ865" s="226" t="e">
        <f>IF(ISBLANK(#REF!),"",#REF!)</f>
        <v>#REF!</v>
      </c>
      <c r="AR865" s="226" t="e">
        <f>IF(ISBLANK(#REF!),"",#REF!)</f>
        <v>#REF!</v>
      </c>
      <c r="AS865" s="219" t="e">
        <f>IF(ISBLANK(#REF!),"",#REF!)</f>
        <v>#REF!</v>
      </c>
      <c r="AT865" s="219" t="e">
        <f>IF(ISBLANK(#REF!),"",#REF!)</f>
        <v>#REF!</v>
      </c>
      <c r="AU865" s="219" t="e">
        <f>IF(ISBLANK(#REF!),"",#REF!)</f>
        <v>#REF!</v>
      </c>
      <c r="AV865" s="219" t="e">
        <f>IF(ISBLANK(#REF!),"",#REF!)</f>
        <v>#REF!</v>
      </c>
      <c r="AW865" s="219" t="e">
        <f>IF(ISBLANK(#REF!),"",#REF!)</f>
        <v>#REF!</v>
      </c>
      <c r="AX865" s="219" t="e">
        <f>IF(ISBLANK(#REF!),"",#REF!)</f>
        <v>#REF!</v>
      </c>
      <c r="AY865" s="226" t="e">
        <f>IF(ISBLANK(#REF!),"",#REF!)</f>
        <v>#REF!</v>
      </c>
      <c r="AZ865" s="219" t="e">
        <f>IF(ISBLANK(#REF!),"",#REF!)</f>
        <v>#REF!</v>
      </c>
      <c r="BA865" s="219" t="e">
        <f>IF(ISBLANK(#REF!),"",#REF!)</f>
        <v>#REF!</v>
      </c>
      <c r="BB865" s="219" t="e">
        <f>IF(ISBLANK(#REF!),"",#REF!)</f>
        <v>#REF!</v>
      </c>
      <c r="BC865" s="219" t="e">
        <f>IF(ISBLANK(#REF!),"",#REF!)</f>
        <v>#REF!</v>
      </c>
      <c r="BD865" s="219" t="e">
        <f>IF(ISBLANK(#REF!),"",#REF!)</f>
        <v>#REF!</v>
      </c>
      <c r="BE865" s="219" t="e">
        <f>IF(ISBLANK(#REF!),"",#REF!)</f>
        <v>#REF!</v>
      </c>
      <c r="BF865" s="219" t="e">
        <f>IF(ISBLANK(#REF!),"",#REF!)</f>
        <v>#REF!</v>
      </c>
      <c r="BG865" s="219" t="e">
        <f>IF(ISBLANK(#REF!),"",#REF!)</f>
        <v>#REF!</v>
      </c>
      <c r="BH865" s="219" t="e">
        <f>IF(ISBLANK(#REF!),"",#REF!)</f>
        <v>#REF!</v>
      </c>
      <c r="BI865" s="219" t="e">
        <f>IF(ISBLANK(#REF!),"",#REF!)</f>
        <v>#REF!</v>
      </c>
      <c r="BJ865" s="219" t="e">
        <f>IF(ISBLANK(#REF!),"",#REF!)</f>
        <v>#REF!</v>
      </c>
      <c r="BK865" s="219" t="e">
        <f>IF(ISBLANK(#REF!),"",#REF!)</f>
        <v>#REF!</v>
      </c>
      <c r="BL865" s="219" t="e">
        <f>IF(ISBLANK(#REF!),"",#REF!)</f>
        <v>#REF!</v>
      </c>
      <c r="BM865" s="219" t="e">
        <f>IF(ISBLANK(#REF!),"",#REF!)</f>
        <v>#REF!</v>
      </c>
      <c r="BN865" s="219" t="e">
        <f>IF(ISBLANK(#REF!),"",#REF!)</f>
        <v>#REF!</v>
      </c>
      <c r="BO865" s="227" t="e">
        <f t="shared" si="234"/>
        <v>#REF!</v>
      </c>
      <c r="BP865" s="228" t="str">
        <f t="shared" si="237"/>
        <v/>
      </c>
      <c r="BQ865" s="229" t="str">
        <f t="shared" si="221"/>
        <v/>
      </c>
      <c r="BR865" s="228" t="e">
        <f t="shared" si="235"/>
        <v>#REF!</v>
      </c>
      <c r="BS865" s="230" t="e">
        <f t="shared" si="236"/>
        <v>#REF!</v>
      </c>
    </row>
    <row r="866" spans="1:71">
      <c r="A866" s="213" t="e">
        <f>IF(ISBLANK(#REF!),"",#REF!)</f>
        <v>#REF!</v>
      </c>
      <c r="B866" s="214" t="e">
        <f>IF(ISBLANK(#REF!),"",#REF!)</f>
        <v>#REF!</v>
      </c>
      <c r="C866" s="214" t="e">
        <f>IF(ISBLANK(#REF!),"",#REF!)</f>
        <v>#REF!</v>
      </c>
      <c r="D866" s="214" t="e">
        <f>IF(ISBLANK(#REF!),"",#REF!)</f>
        <v>#REF!</v>
      </c>
      <c r="E866" s="214" t="e">
        <f>IF(ISBLANK(#REF!),"",#REF!)</f>
        <v>#REF!</v>
      </c>
      <c r="F866" s="214" t="e">
        <f>IF(ISBLANK(#REF!),"",#REF!)</f>
        <v>#REF!</v>
      </c>
      <c r="G866" s="214" t="e">
        <f>IF(ISBLANK(#REF!),"",#REF!)</f>
        <v>#REF!</v>
      </c>
      <c r="H866" s="215" t="e">
        <f>IF(ISBLANK(#REF!),"",#REF!)</f>
        <v>#REF!</v>
      </c>
      <c r="I866" s="214" t="e">
        <f>IF(ISBLANK(#REF!),"",#REF!)</f>
        <v>#REF!</v>
      </c>
      <c r="J866" s="216" t="e">
        <f>IF(ISBLANK(#REF!),"",#REF!)</f>
        <v>#REF!</v>
      </c>
      <c r="K866" s="217" t="e">
        <f>IF(ISBLANK(#REF!),"",#REF!)</f>
        <v>#REF!</v>
      </c>
      <c r="L866" s="217" t="e">
        <f>IF(ISBLANK(#REF!),"",#REF!)</f>
        <v>#REF!</v>
      </c>
      <c r="M866" s="218" t="e">
        <f>IF(ISBLANK(#REF!),"",#REF!)</f>
        <v>#REF!</v>
      </c>
      <c r="N866" s="218" t="e">
        <f>IF(ISBLANK(#REF!),"",#REF!)</f>
        <v>#REF!</v>
      </c>
      <c r="O866" s="220" t="str">
        <f>IFERROR(VLOOKUP(_xlfn.CONCAT('Team Roster - Final'!$A866," : ",'Team Roster - Final'!$BM866),'Rate Calculations'!$C$4:$G$1100,5,FALSE),"")</f>
        <v/>
      </c>
      <c r="P866" s="225">
        <f>IF(ISBLANK('Rate Calculations'!$H868),"",'Rate Calculations'!$H868)</f>
        <v>1.7500000000000002E-2</v>
      </c>
      <c r="Q866" s="220" t="str">
        <f t="shared" si="222"/>
        <v/>
      </c>
      <c r="R866" s="221">
        <f>IF(ISBLANK('Rate Calculations'!$J868),"",'Rate Calculations'!$J868)</f>
        <v>3.5000000000000003E-2</v>
      </c>
      <c r="S866" s="220" t="str">
        <f t="shared" si="223"/>
        <v/>
      </c>
      <c r="T866" s="225" t="str">
        <f>IFERROR(VLOOKUP(_xlfn.CONCAT('Team Roster - Final'!$A866," : ",'Team Roster - Final'!$BM866),'Rate Calculations'!$C$4:$S$1100,10,FALSE),"")</f>
        <v/>
      </c>
      <c r="U866" s="225" t="str">
        <f>IFERROR(VLOOKUP(_xlfn.CONCAT('Team Roster - Final'!$A866," : ",'Team Roster - Final'!$BM866),'Rate Calculations'!$C$4:$S$1100,11,FALSE),"")</f>
        <v/>
      </c>
      <c r="V866" s="222" t="str">
        <f t="shared" si="224"/>
        <v/>
      </c>
      <c r="W866" s="222" t="str">
        <f t="shared" si="225"/>
        <v/>
      </c>
      <c r="X866" s="223" t="str">
        <f>IFERROR(VLOOKUP(_xlfn.CONCAT('Team Roster - Final'!$A866," : ",'Team Roster - Final'!$BM866),'Rate Calculations'!$C$4:$S$1100,14,FALSE),"")</f>
        <v/>
      </c>
      <c r="Y866" s="222" t="str">
        <f t="shared" si="226"/>
        <v/>
      </c>
      <c r="Z866" s="222" t="str">
        <f t="shared" si="227"/>
        <v/>
      </c>
      <c r="AA866" s="224" t="str">
        <f>IFERROR(IF(#REF!="Yes",$Y866, $Y866+$Q866*0.5),"")</f>
        <v/>
      </c>
      <c r="AB866" s="224" t="str">
        <f>IFERROR(IF(#REF!="Yes",$Z866, $Z866+$S866*0.5),"")</f>
        <v/>
      </c>
      <c r="AC866" s="220" t="str">
        <f>IFERROR(VLOOKUP(_xlfn.CONCAT('Team Roster - Final'!$A866," : ",'Team Roster - Final'!$BM866),'Rate Calculations'!$C$4:$U$1100,19,FALSE),"")</f>
        <v/>
      </c>
      <c r="AD866" s="220" t="str">
        <f t="shared" si="228"/>
        <v/>
      </c>
      <c r="AE866" s="220" t="str">
        <f t="shared" si="229"/>
        <v/>
      </c>
      <c r="AF866" s="225" t="str">
        <f>IFERROR(VLOOKUP(_xlfn.CONCAT('Team Roster - Final'!$A866," : ",'Team Roster - Final'!$BM866),'Rate Calculations'!$C$4:$AB$1100,22,FALSE),"")</f>
        <v/>
      </c>
      <c r="AG866" s="225" t="str">
        <f>IFERROR(VLOOKUP(_xlfn.CONCAT('Team Roster - Final'!$A866," : ",'Team Roster - Final'!$BM866),'Rate Calculations'!$C$4:$AB$1100,23,FALSE),"")</f>
        <v/>
      </c>
      <c r="AH866" s="222" t="str">
        <f t="shared" si="230"/>
        <v/>
      </c>
      <c r="AI866" s="222" t="str">
        <f t="shared" si="231"/>
        <v/>
      </c>
      <c r="AJ866" s="223" t="str">
        <f>Table1[[#This Row],[Home Office
Net Fee %]]</f>
        <v/>
      </c>
      <c r="AK866" s="222" t="str">
        <f t="shared" si="232"/>
        <v/>
      </c>
      <c r="AL866" s="222" t="str">
        <f t="shared" si="233"/>
        <v/>
      </c>
      <c r="AM866" s="215" t="str">
        <f>IFERROR(IF(#REF!="Yes",$AK866,($AK866+$AD866*0.5)),"")</f>
        <v/>
      </c>
      <c r="AN866" s="215" t="str">
        <f>IFERROR(IF(#REF!="Yes",$AL866,($AL866+$AE866*0.5)),"")</f>
        <v/>
      </c>
      <c r="AO866" s="374" t="str">
        <f>IF(ISBLANK('Team Roster Proposed - FBR'!Q867),"",'Team Roster Proposed - FBR'!Q867)</f>
        <v/>
      </c>
      <c r="AP866" s="226" t="e">
        <f>IF(ISBLANK(#REF!),"",#REF!)</f>
        <v>#REF!</v>
      </c>
      <c r="AQ866" s="226" t="e">
        <f>IF(ISBLANK(#REF!),"",#REF!)</f>
        <v>#REF!</v>
      </c>
      <c r="AR866" s="226" t="e">
        <f>IF(ISBLANK(#REF!),"",#REF!)</f>
        <v>#REF!</v>
      </c>
      <c r="AS866" s="219" t="e">
        <f>IF(ISBLANK(#REF!),"",#REF!)</f>
        <v>#REF!</v>
      </c>
      <c r="AT866" s="219" t="e">
        <f>IF(ISBLANK(#REF!),"",#REF!)</f>
        <v>#REF!</v>
      </c>
      <c r="AU866" s="219" t="e">
        <f>IF(ISBLANK(#REF!),"",#REF!)</f>
        <v>#REF!</v>
      </c>
      <c r="AV866" s="219" t="e">
        <f>IF(ISBLANK(#REF!),"",#REF!)</f>
        <v>#REF!</v>
      </c>
      <c r="AW866" s="219" t="e">
        <f>IF(ISBLANK(#REF!),"",#REF!)</f>
        <v>#REF!</v>
      </c>
      <c r="AX866" s="219" t="e">
        <f>IF(ISBLANK(#REF!),"",#REF!)</f>
        <v>#REF!</v>
      </c>
      <c r="AY866" s="226" t="e">
        <f>IF(ISBLANK(#REF!),"",#REF!)</f>
        <v>#REF!</v>
      </c>
      <c r="AZ866" s="219" t="e">
        <f>IF(ISBLANK(#REF!),"",#REF!)</f>
        <v>#REF!</v>
      </c>
      <c r="BA866" s="219" t="e">
        <f>IF(ISBLANK(#REF!),"",#REF!)</f>
        <v>#REF!</v>
      </c>
      <c r="BB866" s="219" t="e">
        <f>IF(ISBLANK(#REF!),"",#REF!)</f>
        <v>#REF!</v>
      </c>
      <c r="BC866" s="219" t="e">
        <f>IF(ISBLANK(#REF!),"",#REF!)</f>
        <v>#REF!</v>
      </c>
      <c r="BD866" s="219" t="e">
        <f>IF(ISBLANK(#REF!),"",#REF!)</f>
        <v>#REF!</v>
      </c>
      <c r="BE866" s="219" t="e">
        <f>IF(ISBLANK(#REF!),"",#REF!)</f>
        <v>#REF!</v>
      </c>
      <c r="BF866" s="219" t="e">
        <f>IF(ISBLANK(#REF!),"",#REF!)</f>
        <v>#REF!</v>
      </c>
      <c r="BG866" s="219" t="e">
        <f>IF(ISBLANK(#REF!),"",#REF!)</f>
        <v>#REF!</v>
      </c>
      <c r="BH866" s="219" t="e">
        <f>IF(ISBLANK(#REF!),"",#REF!)</f>
        <v>#REF!</v>
      </c>
      <c r="BI866" s="219" t="e">
        <f>IF(ISBLANK(#REF!),"",#REF!)</f>
        <v>#REF!</v>
      </c>
      <c r="BJ866" s="219" t="e">
        <f>IF(ISBLANK(#REF!),"",#REF!)</f>
        <v>#REF!</v>
      </c>
      <c r="BK866" s="219" t="e">
        <f>IF(ISBLANK(#REF!),"",#REF!)</f>
        <v>#REF!</v>
      </c>
      <c r="BL866" s="219" t="e">
        <f>IF(ISBLANK(#REF!),"",#REF!)</f>
        <v>#REF!</v>
      </c>
      <c r="BM866" s="219" t="e">
        <f>IF(ISBLANK(#REF!),"",#REF!)</f>
        <v>#REF!</v>
      </c>
      <c r="BN866" s="219" t="e">
        <f>IF(ISBLANK(#REF!),"",#REF!)</f>
        <v>#REF!</v>
      </c>
      <c r="BO866" s="227" t="e">
        <f t="shared" si="234"/>
        <v>#REF!</v>
      </c>
      <c r="BP866" s="228" t="str">
        <f t="shared" si="237"/>
        <v/>
      </c>
      <c r="BQ866" s="229" t="str">
        <f t="shared" si="221"/>
        <v/>
      </c>
      <c r="BR866" s="228" t="e">
        <f t="shared" si="235"/>
        <v>#REF!</v>
      </c>
      <c r="BS866" s="230" t="e">
        <f t="shared" si="236"/>
        <v>#REF!</v>
      </c>
    </row>
    <row r="867" spans="1:71">
      <c r="A867" s="213" t="e">
        <f>IF(ISBLANK(#REF!),"",#REF!)</f>
        <v>#REF!</v>
      </c>
      <c r="B867" s="214" t="e">
        <f>IF(ISBLANK(#REF!),"",#REF!)</f>
        <v>#REF!</v>
      </c>
      <c r="C867" s="214" t="e">
        <f>IF(ISBLANK(#REF!),"",#REF!)</f>
        <v>#REF!</v>
      </c>
      <c r="D867" s="214" t="e">
        <f>IF(ISBLANK(#REF!),"",#REF!)</f>
        <v>#REF!</v>
      </c>
      <c r="E867" s="214" t="e">
        <f>IF(ISBLANK(#REF!),"",#REF!)</f>
        <v>#REF!</v>
      </c>
      <c r="F867" s="214" t="e">
        <f>IF(ISBLANK(#REF!),"",#REF!)</f>
        <v>#REF!</v>
      </c>
      <c r="G867" s="214" t="e">
        <f>IF(ISBLANK(#REF!),"",#REF!)</f>
        <v>#REF!</v>
      </c>
      <c r="H867" s="215" t="e">
        <f>IF(ISBLANK(#REF!),"",#REF!)</f>
        <v>#REF!</v>
      </c>
      <c r="I867" s="214" t="e">
        <f>IF(ISBLANK(#REF!),"",#REF!)</f>
        <v>#REF!</v>
      </c>
      <c r="J867" s="216" t="e">
        <f>IF(ISBLANK(#REF!),"",#REF!)</f>
        <v>#REF!</v>
      </c>
      <c r="K867" s="217" t="e">
        <f>IF(ISBLANK(#REF!),"",#REF!)</f>
        <v>#REF!</v>
      </c>
      <c r="L867" s="217" t="e">
        <f>IF(ISBLANK(#REF!),"",#REF!)</f>
        <v>#REF!</v>
      </c>
      <c r="M867" s="218" t="e">
        <f>IF(ISBLANK(#REF!),"",#REF!)</f>
        <v>#REF!</v>
      </c>
      <c r="N867" s="218" t="e">
        <f>IF(ISBLANK(#REF!),"",#REF!)</f>
        <v>#REF!</v>
      </c>
      <c r="O867" s="220" t="str">
        <f>IFERROR(VLOOKUP(_xlfn.CONCAT('Team Roster - Final'!$A867," : ",'Team Roster - Final'!$BM867),'Rate Calculations'!$C$4:$G$1100,5,FALSE),"")</f>
        <v/>
      </c>
      <c r="P867" s="225">
        <f>IF(ISBLANK('Rate Calculations'!$H869),"",'Rate Calculations'!$H869)</f>
        <v>1.7500000000000002E-2</v>
      </c>
      <c r="Q867" s="220" t="str">
        <f t="shared" si="222"/>
        <v/>
      </c>
      <c r="R867" s="221">
        <f>IF(ISBLANK('Rate Calculations'!$J869),"",'Rate Calculations'!$J869)</f>
        <v>3.5000000000000003E-2</v>
      </c>
      <c r="S867" s="220" t="str">
        <f t="shared" si="223"/>
        <v/>
      </c>
      <c r="T867" s="225" t="str">
        <f>IFERROR(VLOOKUP(_xlfn.CONCAT('Team Roster - Final'!$A867," : ",'Team Roster - Final'!$BM867),'Rate Calculations'!$C$4:$S$1100,10,FALSE),"")</f>
        <v/>
      </c>
      <c r="U867" s="225" t="str">
        <f>IFERROR(VLOOKUP(_xlfn.CONCAT('Team Roster - Final'!$A867," : ",'Team Roster - Final'!$BM867),'Rate Calculations'!$C$4:$S$1100,11,FALSE),"")</f>
        <v/>
      </c>
      <c r="V867" s="222" t="str">
        <f t="shared" si="224"/>
        <v/>
      </c>
      <c r="W867" s="222" t="str">
        <f t="shared" si="225"/>
        <v/>
      </c>
      <c r="X867" s="223" t="str">
        <f>IFERROR(VLOOKUP(_xlfn.CONCAT('Team Roster - Final'!$A867," : ",'Team Roster - Final'!$BM867),'Rate Calculations'!$C$4:$S$1100,14,FALSE),"")</f>
        <v/>
      </c>
      <c r="Y867" s="222" t="str">
        <f t="shared" si="226"/>
        <v/>
      </c>
      <c r="Z867" s="222" t="str">
        <f t="shared" si="227"/>
        <v/>
      </c>
      <c r="AA867" s="224" t="str">
        <f>IFERROR(IF(#REF!="Yes",$Y867, $Y867+$Q867*0.5),"")</f>
        <v/>
      </c>
      <c r="AB867" s="224" t="str">
        <f>IFERROR(IF(#REF!="Yes",$Z867, $Z867+$S867*0.5),"")</f>
        <v/>
      </c>
      <c r="AC867" s="220" t="str">
        <f>IFERROR(VLOOKUP(_xlfn.CONCAT('Team Roster - Final'!$A867," : ",'Team Roster - Final'!$BM867),'Rate Calculations'!$C$4:$U$1100,19,FALSE),"")</f>
        <v/>
      </c>
      <c r="AD867" s="220" t="str">
        <f t="shared" si="228"/>
        <v/>
      </c>
      <c r="AE867" s="220" t="str">
        <f t="shared" si="229"/>
        <v/>
      </c>
      <c r="AF867" s="225" t="str">
        <f>IFERROR(VLOOKUP(_xlfn.CONCAT('Team Roster - Final'!$A867," : ",'Team Roster - Final'!$BM867),'Rate Calculations'!$C$4:$AB$1100,22,FALSE),"")</f>
        <v/>
      </c>
      <c r="AG867" s="225" t="str">
        <f>IFERROR(VLOOKUP(_xlfn.CONCAT('Team Roster - Final'!$A867," : ",'Team Roster - Final'!$BM867),'Rate Calculations'!$C$4:$AB$1100,23,FALSE),"")</f>
        <v/>
      </c>
      <c r="AH867" s="222" t="str">
        <f t="shared" si="230"/>
        <v/>
      </c>
      <c r="AI867" s="222" t="str">
        <f t="shared" si="231"/>
        <v/>
      </c>
      <c r="AJ867" s="223" t="str">
        <f>Table1[[#This Row],[Home Office
Net Fee %]]</f>
        <v/>
      </c>
      <c r="AK867" s="222" t="str">
        <f t="shared" si="232"/>
        <v/>
      </c>
      <c r="AL867" s="222" t="str">
        <f t="shared" si="233"/>
        <v/>
      </c>
      <c r="AM867" s="215" t="str">
        <f>IFERROR(IF(#REF!="Yes",$AK867,($AK867+$AD867*0.5)),"")</f>
        <v/>
      </c>
      <c r="AN867" s="215" t="str">
        <f>IFERROR(IF(#REF!="Yes",$AL867,($AL867+$AE867*0.5)),"")</f>
        <v/>
      </c>
      <c r="AO867" s="374" t="str">
        <f>IF(ISBLANK('Team Roster Proposed - FBR'!Q868),"",'Team Roster Proposed - FBR'!Q868)</f>
        <v/>
      </c>
      <c r="AP867" s="226" t="e">
        <f>IF(ISBLANK(#REF!),"",#REF!)</f>
        <v>#REF!</v>
      </c>
      <c r="AQ867" s="226" t="e">
        <f>IF(ISBLANK(#REF!),"",#REF!)</f>
        <v>#REF!</v>
      </c>
      <c r="AR867" s="226" t="e">
        <f>IF(ISBLANK(#REF!),"",#REF!)</f>
        <v>#REF!</v>
      </c>
      <c r="AS867" s="219" t="e">
        <f>IF(ISBLANK(#REF!),"",#REF!)</f>
        <v>#REF!</v>
      </c>
      <c r="AT867" s="219" t="e">
        <f>IF(ISBLANK(#REF!),"",#REF!)</f>
        <v>#REF!</v>
      </c>
      <c r="AU867" s="219" t="e">
        <f>IF(ISBLANK(#REF!),"",#REF!)</f>
        <v>#REF!</v>
      </c>
      <c r="AV867" s="219" t="e">
        <f>IF(ISBLANK(#REF!),"",#REF!)</f>
        <v>#REF!</v>
      </c>
      <c r="AW867" s="219" t="e">
        <f>IF(ISBLANK(#REF!),"",#REF!)</f>
        <v>#REF!</v>
      </c>
      <c r="AX867" s="219" t="e">
        <f>IF(ISBLANK(#REF!),"",#REF!)</f>
        <v>#REF!</v>
      </c>
      <c r="AY867" s="226" t="e">
        <f>IF(ISBLANK(#REF!),"",#REF!)</f>
        <v>#REF!</v>
      </c>
      <c r="AZ867" s="219" t="e">
        <f>IF(ISBLANK(#REF!),"",#REF!)</f>
        <v>#REF!</v>
      </c>
      <c r="BA867" s="219" t="e">
        <f>IF(ISBLANK(#REF!),"",#REF!)</f>
        <v>#REF!</v>
      </c>
      <c r="BB867" s="219" t="e">
        <f>IF(ISBLANK(#REF!),"",#REF!)</f>
        <v>#REF!</v>
      </c>
      <c r="BC867" s="219" t="e">
        <f>IF(ISBLANK(#REF!),"",#REF!)</f>
        <v>#REF!</v>
      </c>
      <c r="BD867" s="219" t="e">
        <f>IF(ISBLANK(#REF!),"",#REF!)</f>
        <v>#REF!</v>
      </c>
      <c r="BE867" s="219" t="e">
        <f>IF(ISBLANK(#REF!),"",#REF!)</f>
        <v>#REF!</v>
      </c>
      <c r="BF867" s="219" t="e">
        <f>IF(ISBLANK(#REF!),"",#REF!)</f>
        <v>#REF!</v>
      </c>
      <c r="BG867" s="219" t="e">
        <f>IF(ISBLANK(#REF!),"",#REF!)</f>
        <v>#REF!</v>
      </c>
      <c r="BH867" s="219" t="e">
        <f>IF(ISBLANK(#REF!),"",#REF!)</f>
        <v>#REF!</v>
      </c>
      <c r="BI867" s="219" t="e">
        <f>IF(ISBLANK(#REF!),"",#REF!)</f>
        <v>#REF!</v>
      </c>
      <c r="BJ867" s="219" t="e">
        <f>IF(ISBLANK(#REF!),"",#REF!)</f>
        <v>#REF!</v>
      </c>
      <c r="BK867" s="219" t="e">
        <f>IF(ISBLANK(#REF!),"",#REF!)</f>
        <v>#REF!</v>
      </c>
      <c r="BL867" s="219" t="e">
        <f>IF(ISBLANK(#REF!),"",#REF!)</f>
        <v>#REF!</v>
      </c>
      <c r="BM867" s="219" t="e">
        <f>IF(ISBLANK(#REF!),"",#REF!)</f>
        <v>#REF!</v>
      </c>
      <c r="BN867" s="219" t="e">
        <f>IF(ISBLANK(#REF!),"",#REF!)</f>
        <v>#REF!</v>
      </c>
      <c r="BO867" s="227" t="e">
        <f t="shared" si="234"/>
        <v>#REF!</v>
      </c>
      <c r="BP867" s="228" t="str">
        <f t="shared" si="237"/>
        <v/>
      </c>
      <c r="BQ867" s="229" t="str">
        <f t="shared" si="221"/>
        <v/>
      </c>
      <c r="BR867" s="228" t="e">
        <f t="shared" si="235"/>
        <v>#REF!</v>
      </c>
      <c r="BS867" s="230" t="e">
        <f t="shared" si="236"/>
        <v>#REF!</v>
      </c>
    </row>
    <row r="868" spans="1:71">
      <c r="A868" s="213" t="e">
        <f>IF(ISBLANK(#REF!),"",#REF!)</f>
        <v>#REF!</v>
      </c>
      <c r="B868" s="214" t="e">
        <f>IF(ISBLANK(#REF!),"",#REF!)</f>
        <v>#REF!</v>
      </c>
      <c r="C868" s="214" t="e">
        <f>IF(ISBLANK(#REF!),"",#REF!)</f>
        <v>#REF!</v>
      </c>
      <c r="D868" s="214" t="e">
        <f>IF(ISBLANK(#REF!),"",#REF!)</f>
        <v>#REF!</v>
      </c>
      <c r="E868" s="214" t="e">
        <f>IF(ISBLANK(#REF!),"",#REF!)</f>
        <v>#REF!</v>
      </c>
      <c r="F868" s="214" t="e">
        <f>IF(ISBLANK(#REF!),"",#REF!)</f>
        <v>#REF!</v>
      </c>
      <c r="G868" s="214" t="e">
        <f>IF(ISBLANK(#REF!),"",#REF!)</f>
        <v>#REF!</v>
      </c>
      <c r="H868" s="215" t="e">
        <f>IF(ISBLANK(#REF!),"",#REF!)</f>
        <v>#REF!</v>
      </c>
      <c r="I868" s="214" t="e">
        <f>IF(ISBLANK(#REF!),"",#REF!)</f>
        <v>#REF!</v>
      </c>
      <c r="J868" s="216" t="e">
        <f>IF(ISBLANK(#REF!),"",#REF!)</f>
        <v>#REF!</v>
      </c>
      <c r="K868" s="217" t="e">
        <f>IF(ISBLANK(#REF!),"",#REF!)</f>
        <v>#REF!</v>
      </c>
      <c r="L868" s="217" t="e">
        <f>IF(ISBLANK(#REF!),"",#REF!)</f>
        <v>#REF!</v>
      </c>
      <c r="M868" s="218" t="e">
        <f>IF(ISBLANK(#REF!),"",#REF!)</f>
        <v>#REF!</v>
      </c>
      <c r="N868" s="218" t="e">
        <f>IF(ISBLANK(#REF!),"",#REF!)</f>
        <v>#REF!</v>
      </c>
      <c r="O868" s="220" t="str">
        <f>IFERROR(VLOOKUP(_xlfn.CONCAT('Team Roster - Final'!$A868," : ",'Team Roster - Final'!$BM868),'Rate Calculations'!$C$4:$G$1100,5,FALSE),"")</f>
        <v/>
      </c>
      <c r="P868" s="225">
        <f>IF(ISBLANK('Rate Calculations'!$H870),"",'Rate Calculations'!$H870)</f>
        <v>1.7500000000000002E-2</v>
      </c>
      <c r="Q868" s="220" t="str">
        <f t="shared" si="222"/>
        <v/>
      </c>
      <c r="R868" s="221">
        <f>IF(ISBLANK('Rate Calculations'!$J870),"",'Rate Calculations'!$J870)</f>
        <v>3.5000000000000003E-2</v>
      </c>
      <c r="S868" s="220" t="str">
        <f t="shared" si="223"/>
        <v/>
      </c>
      <c r="T868" s="225" t="str">
        <f>IFERROR(VLOOKUP(_xlfn.CONCAT('Team Roster - Final'!$A868," : ",'Team Roster - Final'!$BM868),'Rate Calculations'!$C$4:$S$1100,10,FALSE),"")</f>
        <v/>
      </c>
      <c r="U868" s="225" t="str">
        <f>IFERROR(VLOOKUP(_xlfn.CONCAT('Team Roster - Final'!$A868," : ",'Team Roster - Final'!$BM868),'Rate Calculations'!$C$4:$S$1100,11,FALSE),"")</f>
        <v/>
      </c>
      <c r="V868" s="222" t="str">
        <f t="shared" si="224"/>
        <v/>
      </c>
      <c r="W868" s="222" t="str">
        <f t="shared" si="225"/>
        <v/>
      </c>
      <c r="X868" s="223" t="str">
        <f>IFERROR(VLOOKUP(_xlfn.CONCAT('Team Roster - Final'!$A868," : ",'Team Roster - Final'!$BM868),'Rate Calculations'!$C$4:$S$1100,14,FALSE),"")</f>
        <v/>
      </c>
      <c r="Y868" s="222" t="str">
        <f t="shared" si="226"/>
        <v/>
      </c>
      <c r="Z868" s="222" t="str">
        <f t="shared" si="227"/>
        <v/>
      </c>
      <c r="AA868" s="224" t="str">
        <f>IFERROR(IF(#REF!="Yes",$Y868, $Y868+$Q868*0.5),"")</f>
        <v/>
      </c>
      <c r="AB868" s="224" t="str">
        <f>IFERROR(IF(#REF!="Yes",$Z868, $Z868+$S868*0.5),"")</f>
        <v/>
      </c>
      <c r="AC868" s="220" t="str">
        <f>IFERROR(VLOOKUP(_xlfn.CONCAT('Team Roster - Final'!$A868," : ",'Team Roster - Final'!$BM868),'Rate Calculations'!$C$4:$U$1100,19,FALSE),"")</f>
        <v/>
      </c>
      <c r="AD868" s="220" t="str">
        <f t="shared" si="228"/>
        <v/>
      </c>
      <c r="AE868" s="220" t="str">
        <f t="shared" si="229"/>
        <v/>
      </c>
      <c r="AF868" s="225" t="str">
        <f>IFERROR(VLOOKUP(_xlfn.CONCAT('Team Roster - Final'!$A868," : ",'Team Roster - Final'!$BM868),'Rate Calculations'!$C$4:$AB$1100,22,FALSE),"")</f>
        <v/>
      </c>
      <c r="AG868" s="225" t="str">
        <f>IFERROR(VLOOKUP(_xlfn.CONCAT('Team Roster - Final'!$A868," : ",'Team Roster - Final'!$BM868),'Rate Calculations'!$C$4:$AB$1100,23,FALSE),"")</f>
        <v/>
      </c>
      <c r="AH868" s="222" t="str">
        <f t="shared" si="230"/>
        <v/>
      </c>
      <c r="AI868" s="222" t="str">
        <f t="shared" si="231"/>
        <v/>
      </c>
      <c r="AJ868" s="223" t="str">
        <f>Table1[[#This Row],[Home Office
Net Fee %]]</f>
        <v/>
      </c>
      <c r="AK868" s="222" t="str">
        <f t="shared" si="232"/>
        <v/>
      </c>
      <c r="AL868" s="222" t="str">
        <f t="shared" si="233"/>
        <v/>
      </c>
      <c r="AM868" s="215" t="str">
        <f>IFERROR(IF(#REF!="Yes",$AK868,($AK868+$AD868*0.5)),"")</f>
        <v/>
      </c>
      <c r="AN868" s="215" t="str">
        <f>IFERROR(IF(#REF!="Yes",$AL868,($AL868+$AE868*0.5)),"")</f>
        <v/>
      </c>
      <c r="AO868" s="374" t="str">
        <f>IF(ISBLANK('Team Roster Proposed - FBR'!Q869),"",'Team Roster Proposed - FBR'!Q869)</f>
        <v/>
      </c>
      <c r="AP868" s="226" t="e">
        <f>IF(ISBLANK(#REF!),"",#REF!)</f>
        <v>#REF!</v>
      </c>
      <c r="AQ868" s="226" t="e">
        <f>IF(ISBLANK(#REF!),"",#REF!)</f>
        <v>#REF!</v>
      </c>
      <c r="AR868" s="226" t="e">
        <f>IF(ISBLANK(#REF!),"",#REF!)</f>
        <v>#REF!</v>
      </c>
      <c r="AS868" s="219" t="e">
        <f>IF(ISBLANK(#REF!),"",#REF!)</f>
        <v>#REF!</v>
      </c>
      <c r="AT868" s="219" t="e">
        <f>IF(ISBLANK(#REF!),"",#REF!)</f>
        <v>#REF!</v>
      </c>
      <c r="AU868" s="219" t="e">
        <f>IF(ISBLANK(#REF!),"",#REF!)</f>
        <v>#REF!</v>
      </c>
      <c r="AV868" s="219" t="e">
        <f>IF(ISBLANK(#REF!),"",#REF!)</f>
        <v>#REF!</v>
      </c>
      <c r="AW868" s="219" t="e">
        <f>IF(ISBLANK(#REF!),"",#REF!)</f>
        <v>#REF!</v>
      </c>
      <c r="AX868" s="219" t="e">
        <f>IF(ISBLANK(#REF!),"",#REF!)</f>
        <v>#REF!</v>
      </c>
      <c r="AY868" s="226" t="e">
        <f>IF(ISBLANK(#REF!),"",#REF!)</f>
        <v>#REF!</v>
      </c>
      <c r="AZ868" s="219" t="e">
        <f>IF(ISBLANK(#REF!),"",#REF!)</f>
        <v>#REF!</v>
      </c>
      <c r="BA868" s="219" t="e">
        <f>IF(ISBLANK(#REF!),"",#REF!)</f>
        <v>#REF!</v>
      </c>
      <c r="BB868" s="219" t="e">
        <f>IF(ISBLANK(#REF!),"",#REF!)</f>
        <v>#REF!</v>
      </c>
      <c r="BC868" s="219" t="e">
        <f>IF(ISBLANK(#REF!),"",#REF!)</f>
        <v>#REF!</v>
      </c>
      <c r="BD868" s="219" t="e">
        <f>IF(ISBLANK(#REF!),"",#REF!)</f>
        <v>#REF!</v>
      </c>
      <c r="BE868" s="219" t="e">
        <f>IF(ISBLANK(#REF!),"",#REF!)</f>
        <v>#REF!</v>
      </c>
      <c r="BF868" s="219" t="e">
        <f>IF(ISBLANK(#REF!),"",#REF!)</f>
        <v>#REF!</v>
      </c>
      <c r="BG868" s="219" t="e">
        <f>IF(ISBLANK(#REF!),"",#REF!)</f>
        <v>#REF!</v>
      </c>
      <c r="BH868" s="219" t="e">
        <f>IF(ISBLANK(#REF!),"",#REF!)</f>
        <v>#REF!</v>
      </c>
      <c r="BI868" s="219" t="e">
        <f>IF(ISBLANK(#REF!),"",#REF!)</f>
        <v>#REF!</v>
      </c>
      <c r="BJ868" s="219" t="e">
        <f>IF(ISBLANK(#REF!),"",#REF!)</f>
        <v>#REF!</v>
      </c>
      <c r="BK868" s="219" t="e">
        <f>IF(ISBLANK(#REF!),"",#REF!)</f>
        <v>#REF!</v>
      </c>
      <c r="BL868" s="219" t="e">
        <f>IF(ISBLANK(#REF!),"",#REF!)</f>
        <v>#REF!</v>
      </c>
      <c r="BM868" s="219" t="e">
        <f>IF(ISBLANK(#REF!),"",#REF!)</f>
        <v>#REF!</v>
      </c>
      <c r="BN868" s="219" t="e">
        <f>IF(ISBLANK(#REF!),"",#REF!)</f>
        <v>#REF!</v>
      </c>
      <c r="BO868" s="227" t="e">
        <f t="shared" si="234"/>
        <v>#REF!</v>
      </c>
      <c r="BP868" s="228" t="str">
        <f t="shared" si="237"/>
        <v/>
      </c>
      <c r="BQ868" s="229" t="str">
        <f t="shared" si="221"/>
        <v/>
      </c>
      <c r="BR868" s="228" t="e">
        <f t="shared" si="235"/>
        <v>#REF!</v>
      </c>
      <c r="BS868" s="230" t="e">
        <f t="shared" si="236"/>
        <v>#REF!</v>
      </c>
    </row>
    <row r="869" spans="1:71">
      <c r="A869" s="213" t="e">
        <f>IF(ISBLANK(#REF!),"",#REF!)</f>
        <v>#REF!</v>
      </c>
      <c r="B869" s="214" t="e">
        <f>IF(ISBLANK(#REF!),"",#REF!)</f>
        <v>#REF!</v>
      </c>
      <c r="C869" s="214" t="e">
        <f>IF(ISBLANK(#REF!),"",#REF!)</f>
        <v>#REF!</v>
      </c>
      <c r="D869" s="214" t="e">
        <f>IF(ISBLANK(#REF!),"",#REF!)</f>
        <v>#REF!</v>
      </c>
      <c r="E869" s="214" t="e">
        <f>IF(ISBLANK(#REF!),"",#REF!)</f>
        <v>#REF!</v>
      </c>
      <c r="F869" s="214" t="e">
        <f>IF(ISBLANK(#REF!),"",#REF!)</f>
        <v>#REF!</v>
      </c>
      <c r="G869" s="214" t="e">
        <f>IF(ISBLANK(#REF!),"",#REF!)</f>
        <v>#REF!</v>
      </c>
      <c r="H869" s="215" t="e">
        <f>IF(ISBLANK(#REF!),"",#REF!)</f>
        <v>#REF!</v>
      </c>
      <c r="I869" s="214" t="e">
        <f>IF(ISBLANK(#REF!),"",#REF!)</f>
        <v>#REF!</v>
      </c>
      <c r="J869" s="216" t="e">
        <f>IF(ISBLANK(#REF!),"",#REF!)</f>
        <v>#REF!</v>
      </c>
      <c r="K869" s="217" t="e">
        <f>IF(ISBLANK(#REF!),"",#REF!)</f>
        <v>#REF!</v>
      </c>
      <c r="L869" s="217" t="e">
        <f>IF(ISBLANK(#REF!),"",#REF!)</f>
        <v>#REF!</v>
      </c>
      <c r="M869" s="218" t="e">
        <f>IF(ISBLANK(#REF!),"",#REF!)</f>
        <v>#REF!</v>
      </c>
      <c r="N869" s="218" t="e">
        <f>IF(ISBLANK(#REF!),"",#REF!)</f>
        <v>#REF!</v>
      </c>
      <c r="O869" s="220" t="str">
        <f>IFERROR(VLOOKUP(_xlfn.CONCAT('Team Roster - Final'!$A869," : ",'Team Roster - Final'!$BM869),'Rate Calculations'!$C$4:$G$1100,5,FALSE),"")</f>
        <v/>
      </c>
      <c r="P869" s="225">
        <f>IF(ISBLANK('Rate Calculations'!$H871),"",'Rate Calculations'!$H871)</f>
        <v>1.7500000000000002E-2</v>
      </c>
      <c r="Q869" s="220" t="str">
        <f t="shared" si="222"/>
        <v/>
      </c>
      <c r="R869" s="221">
        <f>IF(ISBLANK('Rate Calculations'!$J871),"",'Rate Calculations'!$J871)</f>
        <v>3.5000000000000003E-2</v>
      </c>
      <c r="S869" s="220" t="str">
        <f t="shared" si="223"/>
        <v/>
      </c>
      <c r="T869" s="225" t="str">
        <f>IFERROR(VLOOKUP(_xlfn.CONCAT('Team Roster - Final'!$A869," : ",'Team Roster - Final'!$BM869),'Rate Calculations'!$C$4:$S$1100,10,FALSE),"")</f>
        <v/>
      </c>
      <c r="U869" s="225" t="str">
        <f>IFERROR(VLOOKUP(_xlfn.CONCAT('Team Roster - Final'!$A869," : ",'Team Roster - Final'!$BM869),'Rate Calculations'!$C$4:$S$1100,11,FALSE),"")</f>
        <v/>
      </c>
      <c r="V869" s="222" t="str">
        <f t="shared" si="224"/>
        <v/>
      </c>
      <c r="W869" s="222" t="str">
        <f t="shared" si="225"/>
        <v/>
      </c>
      <c r="X869" s="223" t="str">
        <f>IFERROR(VLOOKUP(_xlfn.CONCAT('Team Roster - Final'!$A869," : ",'Team Roster - Final'!$BM869),'Rate Calculations'!$C$4:$S$1100,14,FALSE),"")</f>
        <v/>
      </c>
      <c r="Y869" s="222" t="str">
        <f t="shared" si="226"/>
        <v/>
      </c>
      <c r="Z869" s="222" t="str">
        <f t="shared" si="227"/>
        <v/>
      </c>
      <c r="AA869" s="224" t="str">
        <f>IFERROR(IF(#REF!="Yes",$Y869, $Y869+$Q869*0.5),"")</f>
        <v/>
      </c>
      <c r="AB869" s="224" t="str">
        <f>IFERROR(IF(#REF!="Yes",$Z869, $Z869+$S869*0.5),"")</f>
        <v/>
      </c>
      <c r="AC869" s="220" t="str">
        <f>IFERROR(VLOOKUP(_xlfn.CONCAT('Team Roster - Final'!$A869," : ",'Team Roster - Final'!$BM869),'Rate Calculations'!$C$4:$U$1100,19,FALSE),"")</f>
        <v/>
      </c>
      <c r="AD869" s="220" t="str">
        <f t="shared" si="228"/>
        <v/>
      </c>
      <c r="AE869" s="220" t="str">
        <f t="shared" si="229"/>
        <v/>
      </c>
      <c r="AF869" s="225" t="str">
        <f>IFERROR(VLOOKUP(_xlfn.CONCAT('Team Roster - Final'!$A869," : ",'Team Roster - Final'!$BM869),'Rate Calculations'!$C$4:$AB$1100,22,FALSE),"")</f>
        <v/>
      </c>
      <c r="AG869" s="225" t="str">
        <f>IFERROR(VLOOKUP(_xlfn.CONCAT('Team Roster - Final'!$A869," : ",'Team Roster - Final'!$BM869),'Rate Calculations'!$C$4:$AB$1100,23,FALSE),"")</f>
        <v/>
      </c>
      <c r="AH869" s="222" t="str">
        <f t="shared" si="230"/>
        <v/>
      </c>
      <c r="AI869" s="222" t="str">
        <f t="shared" si="231"/>
        <v/>
      </c>
      <c r="AJ869" s="223" t="str">
        <f>Table1[[#This Row],[Home Office
Net Fee %]]</f>
        <v/>
      </c>
      <c r="AK869" s="222" t="str">
        <f t="shared" si="232"/>
        <v/>
      </c>
      <c r="AL869" s="222" t="str">
        <f t="shared" si="233"/>
        <v/>
      </c>
      <c r="AM869" s="215" t="str">
        <f>IFERROR(IF(#REF!="Yes",$AK869,($AK869+$AD869*0.5)),"")</f>
        <v/>
      </c>
      <c r="AN869" s="215" t="str">
        <f>IFERROR(IF(#REF!="Yes",$AL869,($AL869+$AE869*0.5)),"")</f>
        <v/>
      </c>
      <c r="AO869" s="374" t="str">
        <f>IF(ISBLANK('Team Roster Proposed - FBR'!Q870),"",'Team Roster Proposed - FBR'!Q870)</f>
        <v/>
      </c>
      <c r="AP869" s="226" t="e">
        <f>IF(ISBLANK(#REF!),"",#REF!)</f>
        <v>#REF!</v>
      </c>
      <c r="AQ869" s="226" t="e">
        <f>IF(ISBLANK(#REF!),"",#REF!)</f>
        <v>#REF!</v>
      </c>
      <c r="AR869" s="226" t="e">
        <f>IF(ISBLANK(#REF!),"",#REF!)</f>
        <v>#REF!</v>
      </c>
      <c r="AS869" s="219" t="e">
        <f>IF(ISBLANK(#REF!),"",#REF!)</f>
        <v>#REF!</v>
      </c>
      <c r="AT869" s="219" t="e">
        <f>IF(ISBLANK(#REF!),"",#REF!)</f>
        <v>#REF!</v>
      </c>
      <c r="AU869" s="219" t="e">
        <f>IF(ISBLANK(#REF!),"",#REF!)</f>
        <v>#REF!</v>
      </c>
      <c r="AV869" s="219" t="e">
        <f>IF(ISBLANK(#REF!),"",#REF!)</f>
        <v>#REF!</v>
      </c>
      <c r="AW869" s="219" t="e">
        <f>IF(ISBLANK(#REF!),"",#REF!)</f>
        <v>#REF!</v>
      </c>
      <c r="AX869" s="219" t="e">
        <f>IF(ISBLANK(#REF!),"",#REF!)</f>
        <v>#REF!</v>
      </c>
      <c r="AY869" s="226" t="e">
        <f>IF(ISBLANK(#REF!),"",#REF!)</f>
        <v>#REF!</v>
      </c>
      <c r="AZ869" s="219" t="e">
        <f>IF(ISBLANK(#REF!),"",#REF!)</f>
        <v>#REF!</v>
      </c>
      <c r="BA869" s="219" t="e">
        <f>IF(ISBLANK(#REF!),"",#REF!)</f>
        <v>#REF!</v>
      </c>
      <c r="BB869" s="219" t="e">
        <f>IF(ISBLANK(#REF!),"",#REF!)</f>
        <v>#REF!</v>
      </c>
      <c r="BC869" s="219" t="e">
        <f>IF(ISBLANK(#REF!),"",#REF!)</f>
        <v>#REF!</v>
      </c>
      <c r="BD869" s="219" t="e">
        <f>IF(ISBLANK(#REF!),"",#REF!)</f>
        <v>#REF!</v>
      </c>
      <c r="BE869" s="219" t="e">
        <f>IF(ISBLANK(#REF!),"",#REF!)</f>
        <v>#REF!</v>
      </c>
      <c r="BF869" s="219" t="e">
        <f>IF(ISBLANK(#REF!),"",#REF!)</f>
        <v>#REF!</v>
      </c>
      <c r="BG869" s="219" t="e">
        <f>IF(ISBLANK(#REF!),"",#REF!)</f>
        <v>#REF!</v>
      </c>
      <c r="BH869" s="219" t="e">
        <f>IF(ISBLANK(#REF!),"",#REF!)</f>
        <v>#REF!</v>
      </c>
      <c r="BI869" s="219" t="e">
        <f>IF(ISBLANK(#REF!),"",#REF!)</f>
        <v>#REF!</v>
      </c>
      <c r="BJ869" s="219" t="e">
        <f>IF(ISBLANK(#REF!),"",#REF!)</f>
        <v>#REF!</v>
      </c>
      <c r="BK869" s="219" t="e">
        <f>IF(ISBLANK(#REF!),"",#REF!)</f>
        <v>#REF!</v>
      </c>
      <c r="BL869" s="219" t="e">
        <f>IF(ISBLANK(#REF!),"",#REF!)</f>
        <v>#REF!</v>
      </c>
      <c r="BM869" s="219" t="e">
        <f>IF(ISBLANK(#REF!),"",#REF!)</f>
        <v>#REF!</v>
      </c>
      <c r="BN869" s="219" t="e">
        <f>IF(ISBLANK(#REF!),"",#REF!)</f>
        <v>#REF!</v>
      </c>
      <c r="BO869" s="227" t="e">
        <f t="shared" si="234"/>
        <v>#REF!</v>
      </c>
      <c r="BP869" s="228" t="str">
        <f t="shared" si="237"/>
        <v/>
      </c>
      <c r="BQ869" s="229" t="str">
        <f t="shared" si="221"/>
        <v/>
      </c>
      <c r="BR869" s="228" t="e">
        <f t="shared" si="235"/>
        <v>#REF!</v>
      </c>
      <c r="BS869" s="230" t="e">
        <f t="shared" si="236"/>
        <v>#REF!</v>
      </c>
    </row>
    <row r="870" spans="1:71">
      <c r="A870" s="213" t="e">
        <f>IF(ISBLANK(#REF!),"",#REF!)</f>
        <v>#REF!</v>
      </c>
      <c r="B870" s="214" t="e">
        <f>IF(ISBLANK(#REF!),"",#REF!)</f>
        <v>#REF!</v>
      </c>
      <c r="C870" s="214" t="e">
        <f>IF(ISBLANK(#REF!),"",#REF!)</f>
        <v>#REF!</v>
      </c>
      <c r="D870" s="214" t="e">
        <f>IF(ISBLANK(#REF!),"",#REF!)</f>
        <v>#REF!</v>
      </c>
      <c r="E870" s="214" t="e">
        <f>IF(ISBLANK(#REF!),"",#REF!)</f>
        <v>#REF!</v>
      </c>
      <c r="F870" s="214" t="e">
        <f>IF(ISBLANK(#REF!),"",#REF!)</f>
        <v>#REF!</v>
      </c>
      <c r="G870" s="214" t="e">
        <f>IF(ISBLANK(#REF!),"",#REF!)</f>
        <v>#REF!</v>
      </c>
      <c r="H870" s="215" t="e">
        <f>IF(ISBLANK(#REF!),"",#REF!)</f>
        <v>#REF!</v>
      </c>
      <c r="I870" s="214" t="e">
        <f>IF(ISBLANK(#REF!),"",#REF!)</f>
        <v>#REF!</v>
      </c>
      <c r="J870" s="216" t="e">
        <f>IF(ISBLANK(#REF!),"",#REF!)</f>
        <v>#REF!</v>
      </c>
      <c r="K870" s="217" t="e">
        <f>IF(ISBLANK(#REF!),"",#REF!)</f>
        <v>#REF!</v>
      </c>
      <c r="L870" s="217" t="e">
        <f>IF(ISBLANK(#REF!),"",#REF!)</f>
        <v>#REF!</v>
      </c>
      <c r="M870" s="218" t="e">
        <f>IF(ISBLANK(#REF!),"",#REF!)</f>
        <v>#REF!</v>
      </c>
      <c r="N870" s="218" t="e">
        <f>IF(ISBLANK(#REF!),"",#REF!)</f>
        <v>#REF!</v>
      </c>
      <c r="O870" s="220" t="str">
        <f>IFERROR(VLOOKUP(_xlfn.CONCAT('Team Roster - Final'!$A870," : ",'Team Roster - Final'!$BM870),'Rate Calculations'!$C$4:$G$1100,5,FALSE),"")</f>
        <v/>
      </c>
      <c r="P870" s="225">
        <f>IF(ISBLANK('Rate Calculations'!$H872),"",'Rate Calculations'!$H872)</f>
        <v>1.7500000000000002E-2</v>
      </c>
      <c r="Q870" s="220" t="str">
        <f t="shared" si="222"/>
        <v/>
      </c>
      <c r="R870" s="221">
        <f>IF(ISBLANK('Rate Calculations'!$J872),"",'Rate Calculations'!$J872)</f>
        <v>3.5000000000000003E-2</v>
      </c>
      <c r="S870" s="220" t="str">
        <f t="shared" si="223"/>
        <v/>
      </c>
      <c r="T870" s="225" t="str">
        <f>IFERROR(VLOOKUP(_xlfn.CONCAT('Team Roster - Final'!$A870," : ",'Team Roster - Final'!$BM870),'Rate Calculations'!$C$4:$S$1100,10,FALSE),"")</f>
        <v/>
      </c>
      <c r="U870" s="225" t="str">
        <f>IFERROR(VLOOKUP(_xlfn.CONCAT('Team Roster - Final'!$A870," : ",'Team Roster - Final'!$BM870),'Rate Calculations'!$C$4:$S$1100,11,FALSE),"")</f>
        <v/>
      </c>
      <c r="V870" s="222" t="str">
        <f t="shared" si="224"/>
        <v/>
      </c>
      <c r="W870" s="222" t="str">
        <f t="shared" si="225"/>
        <v/>
      </c>
      <c r="X870" s="223" t="str">
        <f>IFERROR(VLOOKUP(_xlfn.CONCAT('Team Roster - Final'!$A870," : ",'Team Roster - Final'!$BM870),'Rate Calculations'!$C$4:$S$1100,14,FALSE),"")</f>
        <v/>
      </c>
      <c r="Y870" s="222" t="str">
        <f t="shared" si="226"/>
        <v/>
      </c>
      <c r="Z870" s="222" t="str">
        <f t="shared" si="227"/>
        <v/>
      </c>
      <c r="AA870" s="224" t="str">
        <f>IFERROR(IF(#REF!="Yes",$Y870, $Y870+$Q870*0.5),"")</f>
        <v/>
      </c>
      <c r="AB870" s="224" t="str">
        <f>IFERROR(IF(#REF!="Yes",$Z870, $Z870+$S870*0.5),"")</f>
        <v/>
      </c>
      <c r="AC870" s="220" t="str">
        <f>IFERROR(VLOOKUP(_xlfn.CONCAT('Team Roster - Final'!$A870," : ",'Team Roster - Final'!$BM870),'Rate Calculations'!$C$4:$U$1100,19,FALSE),"")</f>
        <v/>
      </c>
      <c r="AD870" s="220" t="str">
        <f t="shared" si="228"/>
        <v/>
      </c>
      <c r="AE870" s="220" t="str">
        <f t="shared" si="229"/>
        <v/>
      </c>
      <c r="AF870" s="225" t="str">
        <f>IFERROR(VLOOKUP(_xlfn.CONCAT('Team Roster - Final'!$A870," : ",'Team Roster - Final'!$BM870),'Rate Calculations'!$C$4:$AB$1100,22,FALSE),"")</f>
        <v/>
      </c>
      <c r="AG870" s="225" t="str">
        <f>IFERROR(VLOOKUP(_xlfn.CONCAT('Team Roster - Final'!$A870," : ",'Team Roster - Final'!$BM870),'Rate Calculations'!$C$4:$AB$1100,23,FALSE),"")</f>
        <v/>
      </c>
      <c r="AH870" s="222" t="str">
        <f t="shared" si="230"/>
        <v/>
      </c>
      <c r="AI870" s="222" t="str">
        <f t="shared" si="231"/>
        <v/>
      </c>
      <c r="AJ870" s="223" t="str">
        <f>Table1[[#This Row],[Home Office
Net Fee %]]</f>
        <v/>
      </c>
      <c r="AK870" s="222" t="str">
        <f t="shared" si="232"/>
        <v/>
      </c>
      <c r="AL870" s="222" t="str">
        <f t="shared" si="233"/>
        <v/>
      </c>
      <c r="AM870" s="215" t="str">
        <f>IFERROR(IF(#REF!="Yes",$AK870,($AK870+$AD870*0.5)),"")</f>
        <v/>
      </c>
      <c r="AN870" s="215" t="str">
        <f>IFERROR(IF(#REF!="Yes",$AL870,($AL870+$AE870*0.5)),"")</f>
        <v/>
      </c>
      <c r="AO870" s="374" t="str">
        <f>IF(ISBLANK('Team Roster Proposed - FBR'!Q871),"",'Team Roster Proposed - FBR'!Q871)</f>
        <v/>
      </c>
      <c r="AP870" s="226" t="e">
        <f>IF(ISBLANK(#REF!),"",#REF!)</f>
        <v>#REF!</v>
      </c>
      <c r="AQ870" s="226" t="e">
        <f>IF(ISBLANK(#REF!),"",#REF!)</f>
        <v>#REF!</v>
      </c>
      <c r="AR870" s="226" t="e">
        <f>IF(ISBLANK(#REF!),"",#REF!)</f>
        <v>#REF!</v>
      </c>
      <c r="AS870" s="219" t="e">
        <f>IF(ISBLANK(#REF!),"",#REF!)</f>
        <v>#REF!</v>
      </c>
      <c r="AT870" s="219" t="e">
        <f>IF(ISBLANK(#REF!),"",#REF!)</f>
        <v>#REF!</v>
      </c>
      <c r="AU870" s="219" t="e">
        <f>IF(ISBLANK(#REF!),"",#REF!)</f>
        <v>#REF!</v>
      </c>
      <c r="AV870" s="219" t="e">
        <f>IF(ISBLANK(#REF!),"",#REF!)</f>
        <v>#REF!</v>
      </c>
      <c r="AW870" s="219" t="e">
        <f>IF(ISBLANK(#REF!),"",#REF!)</f>
        <v>#REF!</v>
      </c>
      <c r="AX870" s="219" t="e">
        <f>IF(ISBLANK(#REF!),"",#REF!)</f>
        <v>#REF!</v>
      </c>
      <c r="AY870" s="226" t="e">
        <f>IF(ISBLANK(#REF!),"",#REF!)</f>
        <v>#REF!</v>
      </c>
      <c r="AZ870" s="219" t="e">
        <f>IF(ISBLANK(#REF!),"",#REF!)</f>
        <v>#REF!</v>
      </c>
      <c r="BA870" s="219" t="e">
        <f>IF(ISBLANK(#REF!),"",#REF!)</f>
        <v>#REF!</v>
      </c>
      <c r="BB870" s="219" t="e">
        <f>IF(ISBLANK(#REF!),"",#REF!)</f>
        <v>#REF!</v>
      </c>
      <c r="BC870" s="219" t="e">
        <f>IF(ISBLANK(#REF!),"",#REF!)</f>
        <v>#REF!</v>
      </c>
      <c r="BD870" s="219" t="e">
        <f>IF(ISBLANK(#REF!),"",#REF!)</f>
        <v>#REF!</v>
      </c>
      <c r="BE870" s="219" t="e">
        <f>IF(ISBLANK(#REF!),"",#REF!)</f>
        <v>#REF!</v>
      </c>
      <c r="BF870" s="219" t="e">
        <f>IF(ISBLANK(#REF!),"",#REF!)</f>
        <v>#REF!</v>
      </c>
      <c r="BG870" s="219" t="e">
        <f>IF(ISBLANK(#REF!),"",#REF!)</f>
        <v>#REF!</v>
      </c>
      <c r="BH870" s="219" t="e">
        <f>IF(ISBLANK(#REF!),"",#REF!)</f>
        <v>#REF!</v>
      </c>
      <c r="BI870" s="219" t="e">
        <f>IF(ISBLANK(#REF!),"",#REF!)</f>
        <v>#REF!</v>
      </c>
      <c r="BJ870" s="219" t="e">
        <f>IF(ISBLANK(#REF!),"",#REF!)</f>
        <v>#REF!</v>
      </c>
      <c r="BK870" s="219" t="e">
        <f>IF(ISBLANK(#REF!),"",#REF!)</f>
        <v>#REF!</v>
      </c>
      <c r="BL870" s="219" t="e">
        <f>IF(ISBLANK(#REF!),"",#REF!)</f>
        <v>#REF!</v>
      </c>
      <c r="BM870" s="219" t="e">
        <f>IF(ISBLANK(#REF!),"",#REF!)</f>
        <v>#REF!</v>
      </c>
      <c r="BN870" s="219" t="e">
        <f>IF(ISBLANK(#REF!),"",#REF!)</f>
        <v>#REF!</v>
      </c>
      <c r="BO870" s="227" t="e">
        <f t="shared" si="234"/>
        <v>#REF!</v>
      </c>
      <c r="BP870" s="228" t="str">
        <f t="shared" si="237"/>
        <v/>
      </c>
      <c r="BQ870" s="229" t="str">
        <f t="shared" si="221"/>
        <v/>
      </c>
      <c r="BR870" s="228" t="e">
        <f t="shared" si="235"/>
        <v>#REF!</v>
      </c>
      <c r="BS870" s="230" t="e">
        <f t="shared" si="236"/>
        <v>#REF!</v>
      </c>
    </row>
    <row r="871" spans="1:71">
      <c r="A871" s="213" t="e">
        <f>IF(ISBLANK(#REF!),"",#REF!)</f>
        <v>#REF!</v>
      </c>
      <c r="B871" s="214" t="e">
        <f>IF(ISBLANK(#REF!),"",#REF!)</f>
        <v>#REF!</v>
      </c>
      <c r="C871" s="214" t="e">
        <f>IF(ISBLANK(#REF!),"",#REF!)</f>
        <v>#REF!</v>
      </c>
      <c r="D871" s="214" t="e">
        <f>IF(ISBLANK(#REF!),"",#REF!)</f>
        <v>#REF!</v>
      </c>
      <c r="E871" s="214" t="e">
        <f>IF(ISBLANK(#REF!),"",#REF!)</f>
        <v>#REF!</v>
      </c>
      <c r="F871" s="214" t="e">
        <f>IF(ISBLANK(#REF!),"",#REF!)</f>
        <v>#REF!</v>
      </c>
      <c r="G871" s="214" t="e">
        <f>IF(ISBLANK(#REF!),"",#REF!)</f>
        <v>#REF!</v>
      </c>
      <c r="H871" s="215" t="e">
        <f>IF(ISBLANK(#REF!),"",#REF!)</f>
        <v>#REF!</v>
      </c>
      <c r="I871" s="214" t="e">
        <f>IF(ISBLANK(#REF!),"",#REF!)</f>
        <v>#REF!</v>
      </c>
      <c r="J871" s="216" t="e">
        <f>IF(ISBLANK(#REF!),"",#REF!)</f>
        <v>#REF!</v>
      </c>
      <c r="K871" s="217" t="e">
        <f>IF(ISBLANK(#REF!),"",#REF!)</f>
        <v>#REF!</v>
      </c>
      <c r="L871" s="217" t="e">
        <f>IF(ISBLANK(#REF!),"",#REF!)</f>
        <v>#REF!</v>
      </c>
      <c r="M871" s="218" t="e">
        <f>IF(ISBLANK(#REF!),"",#REF!)</f>
        <v>#REF!</v>
      </c>
      <c r="N871" s="218" t="e">
        <f>IF(ISBLANK(#REF!),"",#REF!)</f>
        <v>#REF!</v>
      </c>
      <c r="O871" s="220" t="str">
        <f>IFERROR(VLOOKUP(_xlfn.CONCAT('Team Roster - Final'!$A871," : ",'Team Roster - Final'!$BM871),'Rate Calculations'!$C$4:$G$1100,5,FALSE),"")</f>
        <v/>
      </c>
      <c r="P871" s="225">
        <f>IF(ISBLANK('Rate Calculations'!$H873),"",'Rate Calculations'!$H873)</f>
        <v>1.7500000000000002E-2</v>
      </c>
      <c r="Q871" s="220" t="str">
        <f t="shared" si="222"/>
        <v/>
      </c>
      <c r="R871" s="221">
        <f>IF(ISBLANK('Rate Calculations'!$J873),"",'Rate Calculations'!$J873)</f>
        <v>3.5000000000000003E-2</v>
      </c>
      <c r="S871" s="220" t="str">
        <f t="shared" si="223"/>
        <v/>
      </c>
      <c r="T871" s="225" t="str">
        <f>IFERROR(VLOOKUP(_xlfn.CONCAT('Team Roster - Final'!$A871," : ",'Team Roster - Final'!$BM871),'Rate Calculations'!$C$4:$S$1100,10,FALSE),"")</f>
        <v/>
      </c>
      <c r="U871" s="225" t="str">
        <f>IFERROR(VLOOKUP(_xlfn.CONCAT('Team Roster - Final'!$A871," : ",'Team Roster - Final'!$BM871),'Rate Calculations'!$C$4:$S$1100,11,FALSE),"")</f>
        <v/>
      </c>
      <c r="V871" s="222" t="str">
        <f t="shared" si="224"/>
        <v/>
      </c>
      <c r="W871" s="222" t="str">
        <f t="shared" si="225"/>
        <v/>
      </c>
      <c r="X871" s="223" t="str">
        <f>IFERROR(VLOOKUP(_xlfn.CONCAT('Team Roster - Final'!$A871," : ",'Team Roster - Final'!$BM871),'Rate Calculations'!$C$4:$S$1100,14,FALSE),"")</f>
        <v/>
      </c>
      <c r="Y871" s="222" t="str">
        <f t="shared" si="226"/>
        <v/>
      </c>
      <c r="Z871" s="222" t="str">
        <f t="shared" si="227"/>
        <v/>
      </c>
      <c r="AA871" s="224" t="str">
        <f>IFERROR(IF(#REF!="Yes",$Y871, $Y871+$Q871*0.5),"")</f>
        <v/>
      </c>
      <c r="AB871" s="224" t="str">
        <f>IFERROR(IF(#REF!="Yes",$Z871, $Z871+$S871*0.5),"")</f>
        <v/>
      </c>
      <c r="AC871" s="220" t="str">
        <f>IFERROR(VLOOKUP(_xlfn.CONCAT('Team Roster - Final'!$A871," : ",'Team Roster - Final'!$BM871),'Rate Calculations'!$C$4:$U$1100,19,FALSE),"")</f>
        <v/>
      </c>
      <c r="AD871" s="220" t="str">
        <f t="shared" si="228"/>
        <v/>
      </c>
      <c r="AE871" s="220" t="str">
        <f t="shared" si="229"/>
        <v/>
      </c>
      <c r="AF871" s="225" t="str">
        <f>IFERROR(VLOOKUP(_xlfn.CONCAT('Team Roster - Final'!$A871," : ",'Team Roster - Final'!$BM871),'Rate Calculations'!$C$4:$AB$1100,22,FALSE),"")</f>
        <v/>
      </c>
      <c r="AG871" s="225" t="str">
        <f>IFERROR(VLOOKUP(_xlfn.CONCAT('Team Roster - Final'!$A871," : ",'Team Roster - Final'!$BM871),'Rate Calculations'!$C$4:$AB$1100,23,FALSE),"")</f>
        <v/>
      </c>
      <c r="AH871" s="222" t="str">
        <f t="shared" si="230"/>
        <v/>
      </c>
      <c r="AI871" s="222" t="str">
        <f t="shared" si="231"/>
        <v/>
      </c>
      <c r="AJ871" s="223" t="str">
        <f>Table1[[#This Row],[Home Office
Net Fee %]]</f>
        <v/>
      </c>
      <c r="AK871" s="222" t="str">
        <f t="shared" si="232"/>
        <v/>
      </c>
      <c r="AL871" s="222" t="str">
        <f t="shared" si="233"/>
        <v/>
      </c>
      <c r="AM871" s="215" t="str">
        <f>IFERROR(IF(#REF!="Yes",$AK871,($AK871+$AD871*0.5)),"")</f>
        <v/>
      </c>
      <c r="AN871" s="215" t="str">
        <f>IFERROR(IF(#REF!="Yes",$AL871,($AL871+$AE871*0.5)),"")</f>
        <v/>
      </c>
      <c r="AO871" s="374" t="str">
        <f>IF(ISBLANK('Team Roster Proposed - FBR'!Q872),"",'Team Roster Proposed - FBR'!Q872)</f>
        <v/>
      </c>
      <c r="AP871" s="226" t="e">
        <f>IF(ISBLANK(#REF!),"",#REF!)</f>
        <v>#REF!</v>
      </c>
      <c r="AQ871" s="226" t="e">
        <f>IF(ISBLANK(#REF!),"",#REF!)</f>
        <v>#REF!</v>
      </c>
      <c r="AR871" s="226" t="e">
        <f>IF(ISBLANK(#REF!),"",#REF!)</f>
        <v>#REF!</v>
      </c>
      <c r="AS871" s="219" t="e">
        <f>IF(ISBLANK(#REF!),"",#REF!)</f>
        <v>#REF!</v>
      </c>
      <c r="AT871" s="219" t="e">
        <f>IF(ISBLANK(#REF!),"",#REF!)</f>
        <v>#REF!</v>
      </c>
      <c r="AU871" s="219" t="e">
        <f>IF(ISBLANK(#REF!),"",#REF!)</f>
        <v>#REF!</v>
      </c>
      <c r="AV871" s="219" t="e">
        <f>IF(ISBLANK(#REF!),"",#REF!)</f>
        <v>#REF!</v>
      </c>
      <c r="AW871" s="219" t="e">
        <f>IF(ISBLANK(#REF!),"",#REF!)</f>
        <v>#REF!</v>
      </c>
      <c r="AX871" s="219" t="e">
        <f>IF(ISBLANK(#REF!),"",#REF!)</f>
        <v>#REF!</v>
      </c>
      <c r="AY871" s="226" t="e">
        <f>IF(ISBLANK(#REF!),"",#REF!)</f>
        <v>#REF!</v>
      </c>
      <c r="AZ871" s="219" t="e">
        <f>IF(ISBLANK(#REF!),"",#REF!)</f>
        <v>#REF!</v>
      </c>
      <c r="BA871" s="219" t="e">
        <f>IF(ISBLANK(#REF!),"",#REF!)</f>
        <v>#REF!</v>
      </c>
      <c r="BB871" s="219" t="e">
        <f>IF(ISBLANK(#REF!),"",#REF!)</f>
        <v>#REF!</v>
      </c>
      <c r="BC871" s="219" t="e">
        <f>IF(ISBLANK(#REF!),"",#REF!)</f>
        <v>#REF!</v>
      </c>
      <c r="BD871" s="219" t="e">
        <f>IF(ISBLANK(#REF!),"",#REF!)</f>
        <v>#REF!</v>
      </c>
      <c r="BE871" s="219" t="e">
        <f>IF(ISBLANK(#REF!),"",#REF!)</f>
        <v>#REF!</v>
      </c>
      <c r="BF871" s="219" t="e">
        <f>IF(ISBLANK(#REF!),"",#REF!)</f>
        <v>#REF!</v>
      </c>
      <c r="BG871" s="219" t="e">
        <f>IF(ISBLANK(#REF!),"",#REF!)</f>
        <v>#REF!</v>
      </c>
      <c r="BH871" s="219" t="e">
        <f>IF(ISBLANK(#REF!),"",#REF!)</f>
        <v>#REF!</v>
      </c>
      <c r="BI871" s="219" t="e">
        <f>IF(ISBLANK(#REF!),"",#REF!)</f>
        <v>#REF!</v>
      </c>
      <c r="BJ871" s="219" t="e">
        <f>IF(ISBLANK(#REF!),"",#REF!)</f>
        <v>#REF!</v>
      </c>
      <c r="BK871" s="219" t="e">
        <f>IF(ISBLANK(#REF!),"",#REF!)</f>
        <v>#REF!</v>
      </c>
      <c r="BL871" s="219" t="e">
        <f>IF(ISBLANK(#REF!),"",#REF!)</f>
        <v>#REF!</v>
      </c>
      <c r="BM871" s="219" t="e">
        <f>IF(ISBLANK(#REF!),"",#REF!)</f>
        <v>#REF!</v>
      </c>
      <c r="BN871" s="219" t="e">
        <f>IF(ISBLANK(#REF!),"",#REF!)</f>
        <v>#REF!</v>
      </c>
      <c r="BO871" s="227" t="e">
        <f t="shared" si="234"/>
        <v>#REF!</v>
      </c>
      <c r="BP871" s="228" t="str">
        <f t="shared" si="237"/>
        <v/>
      </c>
      <c r="BQ871" s="229" t="str">
        <f t="shared" si="221"/>
        <v/>
      </c>
      <c r="BR871" s="228" t="e">
        <f t="shared" si="235"/>
        <v>#REF!</v>
      </c>
      <c r="BS871" s="230" t="e">
        <f t="shared" si="236"/>
        <v>#REF!</v>
      </c>
    </row>
    <row r="872" spans="1:71">
      <c r="A872" s="213" t="e">
        <f>IF(ISBLANK(#REF!),"",#REF!)</f>
        <v>#REF!</v>
      </c>
      <c r="B872" s="214" t="e">
        <f>IF(ISBLANK(#REF!),"",#REF!)</f>
        <v>#REF!</v>
      </c>
      <c r="C872" s="214" t="e">
        <f>IF(ISBLANK(#REF!),"",#REF!)</f>
        <v>#REF!</v>
      </c>
      <c r="D872" s="214" t="e">
        <f>IF(ISBLANK(#REF!),"",#REF!)</f>
        <v>#REF!</v>
      </c>
      <c r="E872" s="214" t="e">
        <f>IF(ISBLANK(#REF!),"",#REF!)</f>
        <v>#REF!</v>
      </c>
      <c r="F872" s="214" t="e">
        <f>IF(ISBLANK(#REF!),"",#REF!)</f>
        <v>#REF!</v>
      </c>
      <c r="G872" s="214" t="e">
        <f>IF(ISBLANK(#REF!),"",#REF!)</f>
        <v>#REF!</v>
      </c>
      <c r="H872" s="215" t="e">
        <f>IF(ISBLANK(#REF!),"",#REF!)</f>
        <v>#REF!</v>
      </c>
      <c r="I872" s="214" t="e">
        <f>IF(ISBLANK(#REF!),"",#REF!)</f>
        <v>#REF!</v>
      </c>
      <c r="J872" s="216" t="e">
        <f>IF(ISBLANK(#REF!),"",#REF!)</f>
        <v>#REF!</v>
      </c>
      <c r="K872" s="217" t="e">
        <f>IF(ISBLANK(#REF!),"",#REF!)</f>
        <v>#REF!</v>
      </c>
      <c r="L872" s="217" t="e">
        <f>IF(ISBLANK(#REF!),"",#REF!)</f>
        <v>#REF!</v>
      </c>
      <c r="M872" s="218" t="e">
        <f>IF(ISBLANK(#REF!),"",#REF!)</f>
        <v>#REF!</v>
      </c>
      <c r="N872" s="218" t="e">
        <f>IF(ISBLANK(#REF!),"",#REF!)</f>
        <v>#REF!</v>
      </c>
      <c r="O872" s="220" t="str">
        <f>IFERROR(VLOOKUP(_xlfn.CONCAT('Team Roster - Final'!$A872," : ",'Team Roster - Final'!$BM872),'Rate Calculations'!$C$4:$G$1100,5,FALSE),"")</f>
        <v/>
      </c>
      <c r="P872" s="225">
        <f>IF(ISBLANK('Rate Calculations'!$H874),"",'Rate Calculations'!$H874)</f>
        <v>1.7500000000000002E-2</v>
      </c>
      <c r="Q872" s="220" t="str">
        <f t="shared" si="222"/>
        <v/>
      </c>
      <c r="R872" s="221">
        <f>IF(ISBLANK('Rate Calculations'!$J874),"",'Rate Calculations'!$J874)</f>
        <v>3.5000000000000003E-2</v>
      </c>
      <c r="S872" s="220" t="str">
        <f t="shared" si="223"/>
        <v/>
      </c>
      <c r="T872" s="225" t="str">
        <f>IFERROR(VLOOKUP(_xlfn.CONCAT('Team Roster - Final'!$A872," : ",'Team Roster - Final'!$BM872),'Rate Calculations'!$C$4:$S$1100,10,FALSE),"")</f>
        <v/>
      </c>
      <c r="U872" s="225" t="str">
        <f>IFERROR(VLOOKUP(_xlfn.CONCAT('Team Roster - Final'!$A872," : ",'Team Roster - Final'!$BM872),'Rate Calculations'!$C$4:$S$1100,11,FALSE),"")</f>
        <v/>
      </c>
      <c r="V872" s="222" t="str">
        <f t="shared" si="224"/>
        <v/>
      </c>
      <c r="W872" s="222" t="str">
        <f t="shared" si="225"/>
        <v/>
      </c>
      <c r="X872" s="223" t="str">
        <f>IFERROR(VLOOKUP(_xlfn.CONCAT('Team Roster - Final'!$A872," : ",'Team Roster - Final'!$BM872),'Rate Calculations'!$C$4:$S$1100,14,FALSE),"")</f>
        <v/>
      </c>
      <c r="Y872" s="222" t="str">
        <f t="shared" si="226"/>
        <v/>
      </c>
      <c r="Z872" s="222" t="str">
        <f t="shared" si="227"/>
        <v/>
      </c>
      <c r="AA872" s="224" t="str">
        <f>IFERROR(IF(#REF!="Yes",$Y872, $Y872+$Q872*0.5),"")</f>
        <v/>
      </c>
      <c r="AB872" s="224" t="str">
        <f>IFERROR(IF(#REF!="Yes",$Z872, $Z872+$S872*0.5),"")</f>
        <v/>
      </c>
      <c r="AC872" s="220" t="str">
        <f>IFERROR(VLOOKUP(_xlfn.CONCAT('Team Roster - Final'!$A872," : ",'Team Roster - Final'!$BM872),'Rate Calculations'!$C$4:$U$1100,19,FALSE),"")</f>
        <v/>
      </c>
      <c r="AD872" s="220" t="str">
        <f t="shared" si="228"/>
        <v/>
      </c>
      <c r="AE872" s="220" t="str">
        <f t="shared" si="229"/>
        <v/>
      </c>
      <c r="AF872" s="225" t="str">
        <f>IFERROR(VLOOKUP(_xlfn.CONCAT('Team Roster - Final'!$A872," : ",'Team Roster - Final'!$BM872),'Rate Calculations'!$C$4:$AB$1100,22,FALSE),"")</f>
        <v/>
      </c>
      <c r="AG872" s="225" t="str">
        <f>IFERROR(VLOOKUP(_xlfn.CONCAT('Team Roster - Final'!$A872," : ",'Team Roster - Final'!$BM872),'Rate Calculations'!$C$4:$AB$1100,23,FALSE),"")</f>
        <v/>
      </c>
      <c r="AH872" s="222" t="str">
        <f t="shared" si="230"/>
        <v/>
      </c>
      <c r="AI872" s="222" t="str">
        <f t="shared" si="231"/>
        <v/>
      </c>
      <c r="AJ872" s="223" t="str">
        <f>Table1[[#This Row],[Home Office
Net Fee %]]</f>
        <v/>
      </c>
      <c r="AK872" s="222" t="str">
        <f t="shared" si="232"/>
        <v/>
      </c>
      <c r="AL872" s="222" t="str">
        <f t="shared" si="233"/>
        <v/>
      </c>
      <c r="AM872" s="215" t="str">
        <f>IFERROR(IF(#REF!="Yes",$AK872,($AK872+$AD872*0.5)),"")</f>
        <v/>
      </c>
      <c r="AN872" s="215" t="str">
        <f>IFERROR(IF(#REF!="Yes",$AL872,($AL872+$AE872*0.5)),"")</f>
        <v/>
      </c>
      <c r="AO872" s="374" t="str">
        <f>IF(ISBLANK('Team Roster Proposed - FBR'!Q873),"",'Team Roster Proposed - FBR'!Q873)</f>
        <v/>
      </c>
      <c r="AP872" s="226" t="e">
        <f>IF(ISBLANK(#REF!),"",#REF!)</f>
        <v>#REF!</v>
      </c>
      <c r="AQ872" s="226" t="e">
        <f>IF(ISBLANK(#REF!),"",#REF!)</f>
        <v>#REF!</v>
      </c>
      <c r="AR872" s="226" t="e">
        <f>IF(ISBLANK(#REF!),"",#REF!)</f>
        <v>#REF!</v>
      </c>
      <c r="AS872" s="219" t="e">
        <f>IF(ISBLANK(#REF!),"",#REF!)</f>
        <v>#REF!</v>
      </c>
      <c r="AT872" s="219" t="e">
        <f>IF(ISBLANK(#REF!),"",#REF!)</f>
        <v>#REF!</v>
      </c>
      <c r="AU872" s="219" t="e">
        <f>IF(ISBLANK(#REF!),"",#REF!)</f>
        <v>#REF!</v>
      </c>
      <c r="AV872" s="219" t="e">
        <f>IF(ISBLANK(#REF!),"",#REF!)</f>
        <v>#REF!</v>
      </c>
      <c r="AW872" s="219" t="e">
        <f>IF(ISBLANK(#REF!),"",#REF!)</f>
        <v>#REF!</v>
      </c>
      <c r="AX872" s="219" t="e">
        <f>IF(ISBLANK(#REF!),"",#REF!)</f>
        <v>#REF!</v>
      </c>
      <c r="AY872" s="226" t="e">
        <f>IF(ISBLANK(#REF!),"",#REF!)</f>
        <v>#REF!</v>
      </c>
      <c r="AZ872" s="219" t="e">
        <f>IF(ISBLANK(#REF!),"",#REF!)</f>
        <v>#REF!</v>
      </c>
      <c r="BA872" s="219" t="e">
        <f>IF(ISBLANK(#REF!),"",#REF!)</f>
        <v>#REF!</v>
      </c>
      <c r="BB872" s="219" t="e">
        <f>IF(ISBLANK(#REF!),"",#REF!)</f>
        <v>#REF!</v>
      </c>
      <c r="BC872" s="219" t="e">
        <f>IF(ISBLANK(#REF!),"",#REF!)</f>
        <v>#REF!</v>
      </c>
      <c r="BD872" s="219" t="e">
        <f>IF(ISBLANK(#REF!),"",#REF!)</f>
        <v>#REF!</v>
      </c>
      <c r="BE872" s="219" t="e">
        <f>IF(ISBLANK(#REF!),"",#REF!)</f>
        <v>#REF!</v>
      </c>
      <c r="BF872" s="219" t="e">
        <f>IF(ISBLANK(#REF!),"",#REF!)</f>
        <v>#REF!</v>
      </c>
      <c r="BG872" s="219" t="e">
        <f>IF(ISBLANK(#REF!),"",#REF!)</f>
        <v>#REF!</v>
      </c>
      <c r="BH872" s="219" t="e">
        <f>IF(ISBLANK(#REF!),"",#REF!)</f>
        <v>#REF!</v>
      </c>
      <c r="BI872" s="219" t="e">
        <f>IF(ISBLANK(#REF!),"",#REF!)</f>
        <v>#REF!</v>
      </c>
      <c r="BJ872" s="219" t="e">
        <f>IF(ISBLANK(#REF!),"",#REF!)</f>
        <v>#REF!</v>
      </c>
      <c r="BK872" s="219" t="e">
        <f>IF(ISBLANK(#REF!),"",#REF!)</f>
        <v>#REF!</v>
      </c>
      <c r="BL872" s="219" t="e">
        <f>IF(ISBLANK(#REF!),"",#REF!)</f>
        <v>#REF!</v>
      </c>
      <c r="BM872" s="219" t="e">
        <f>IF(ISBLANK(#REF!),"",#REF!)</f>
        <v>#REF!</v>
      </c>
      <c r="BN872" s="219" t="e">
        <f>IF(ISBLANK(#REF!),"",#REF!)</f>
        <v>#REF!</v>
      </c>
      <c r="BO872" s="227" t="e">
        <f t="shared" si="234"/>
        <v>#REF!</v>
      </c>
      <c r="BP872" s="228" t="str">
        <f t="shared" si="237"/>
        <v/>
      </c>
      <c r="BQ872" s="229" t="str">
        <f t="shared" si="221"/>
        <v/>
      </c>
      <c r="BR872" s="228" t="e">
        <f t="shared" si="235"/>
        <v>#REF!</v>
      </c>
      <c r="BS872" s="230" t="e">
        <f t="shared" si="236"/>
        <v>#REF!</v>
      </c>
    </row>
    <row r="873" spans="1:71">
      <c r="A873" s="213" t="e">
        <f>IF(ISBLANK(#REF!),"",#REF!)</f>
        <v>#REF!</v>
      </c>
      <c r="B873" s="214" t="e">
        <f>IF(ISBLANK(#REF!),"",#REF!)</f>
        <v>#REF!</v>
      </c>
      <c r="C873" s="214" t="e">
        <f>IF(ISBLANK(#REF!),"",#REF!)</f>
        <v>#REF!</v>
      </c>
      <c r="D873" s="214" t="e">
        <f>IF(ISBLANK(#REF!),"",#REF!)</f>
        <v>#REF!</v>
      </c>
      <c r="E873" s="214" t="e">
        <f>IF(ISBLANK(#REF!),"",#REF!)</f>
        <v>#REF!</v>
      </c>
      <c r="F873" s="214" t="e">
        <f>IF(ISBLANK(#REF!),"",#REF!)</f>
        <v>#REF!</v>
      </c>
      <c r="G873" s="214" t="e">
        <f>IF(ISBLANK(#REF!),"",#REF!)</f>
        <v>#REF!</v>
      </c>
      <c r="H873" s="215" t="e">
        <f>IF(ISBLANK(#REF!),"",#REF!)</f>
        <v>#REF!</v>
      </c>
      <c r="I873" s="214" t="e">
        <f>IF(ISBLANK(#REF!),"",#REF!)</f>
        <v>#REF!</v>
      </c>
      <c r="J873" s="216" t="e">
        <f>IF(ISBLANK(#REF!),"",#REF!)</f>
        <v>#REF!</v>
      </c>
      <c r="K873" s="217" t="e">
        <f>IF(ISBLANK(#REF!),"",#REF!)</f>
        <v>#REF!</v>
      </c>
      <c r="L873" s="217" t="e">
        <f>IF(ISBLANK(#REF!),"",#REF!)</f>
        <v>#REF!</v>
      </c>
      <c r="M873" s="218" t="e">
        <f>IF(ISBLANK(#REF!),"",#REF!)</f>
        <v>#REF!</v>
      </c>
      <c r="N873" s="218" t="e">
        <f>IF(ISBLANK(#REF!),"",#REF!)</f>
        <v>#REF!</v>
      </c>
      <c r="O873" s="220" t="str">
        <f>IFERROR(VLOOKUP(_xlfn.CONCAT('Team Roster - Final'!$A873," : ",'Team Roster - Final'!$BM873),'Rate Calculations'!$C$4:$G$1100,5,FALSE),"")</f>
        <v/>
      </c>
      <c r="P873" s="225">
        <f>IF(ISBLANK('Rate Calculations'!$H875),"",'Rate Calculations'!$H875)</f>
        <v>1.7500000000000002E-2</v>
      </c>
      <c r="Q873" s="220" t="str">
        <f t="shared" si="222"/>
        <v/>
      </c>
      <c r="R873" s="221">
        <f>IF(ISBLANK('Rate Calculations'!$J875),"",'Rate Calculations'!$J875)</f>
        <v>3.5000000000000003E-2</v>
      </c>
      <c r="S873" s="220" t="str">
        <f t="shared" si="223"/>
        <v/>
      </c>
      <c r="T873" s="225" t="str">
        <f>IFERROR(VLOOKUP(_xlfn.CONCAT('Team Roster - Final'!$A873," : ",'Team Roster - Final'!$BM873),'Rate Calculations'!$C$4:$S$1100,10,FALSE),"")</f>
        <v/>
      </c>
      <c r="U873" s="225" t="str">
        <f>IFERROR(VLOOKUP(_xlfn.CONCAT('Team Roster - Final'!$A873," : ",'Team Roster - Final'!$BM873),'Rate Calculations'!$C$4:$S$1100,11,FALSE),"")</f>
        <v/>
      </c>
      <c r="V873" s="222" t="str">
        <f t="shared" si="224"/>
        <v/>
      </c>
      <c r="W873" s="222" t="str">
        <f t="shared" si="225"/>
        <v/>
      </c>
      <c r="X873" s="223" t="str">
        <f>IFERROR(VLOOKUP(_xlfn.CONCAT('Team Roster - Final'!$A873," : ",'Team Roster - Final'!$BM873),'Rate Calculations'!$C$4:$S$1100,14,FALSE),"")</f>
        <v/>
      </c>
      <c r="Y873" s="222" t="str">
        <f t="shared" si="226"/>
        <v/>
      </c>
      <c r="Z873" s="222" t="str">
        <f t="shared" si="227"/>
        <v/>
      </c>
      <c r="AA873" s="224" t="str">
        <f>IFERROR(IF(#REF!="Yes",$Y873, $Y873+$Q873*0.5),"")</f>
        <v/>
      </c>
      <c r="AB873" s="224" t="str">
        <f>IFERROR(IF(#REF!="Yes",$Z873, $Z873+$S873*0.5),"")</f>
        <v/>
      </c>
      <c r="AC873" s="220" t="str">
        <f>IFERROR(VLOOKUP(_xlfn.CONCAT('Team Roster - Final'!$A873," : ",'Team Roster - Final'!$BM873),'Rate Calculations'!$C$4:$U$1100,19,FALSE),"")</f>
        <v/>
      </c>
      <c r="AD873" s="220" t="str">
        <f t="shared" si="228"/>
        <v/>
      </c>
      <c r="AE873" s="220" t="str">
        <f t="shared" si="229"/>
        <v/>
      </c>
      <c r="AF873" s="225" t="str">
        <f>IFERROR(VLOOKUP(_xlfn.CONCAT('Team Roster - Final'!$A873," : ",'Team Roster - Final'!$BM873),'Rate Calculations'!$C$4:$AB$1100,22,FALSE),"")</f>
        <v/>
      </c>
      <c r="AG873" s="225" t="str">
        <f>IFERROR(VLOOKUP(_xlfn.CONCAT('Team Roster - Final'!$A873," : ",'Team Roster - Final'!$BM873),'Rate Calculations'!$C$4:$AB$1100,23,FALSE),"")</f>
        <v/>
      </c>
      <c r="AH873" s="222" t="str">
        <f t="shared" si="230"/>
        <v/>
      </c>
      <c r="AI873" s="222" t="str">
        <f t="shared" si="231"/>
        <v/>
      </c>
      <c r="AJ873" s="223" t="str">
        <f>Table1[[#This Row],[Home Office
Net Fee %]]</f>
        <v/>
      </c>
      <c r="AK873" s="222" t="str">
        <f t="shared" si="232"/>
        <v/>
      </c>
      <c r="AL873" s="222" t="str">
        <f t="shared" si="233"/>
        <v/>
      </c>
      <c r="AM873" s="215" t="str">
        <f>IFERROR(IF(#REF!="Yes",$AK873,($AK873+$AD873*0.5)),"")</f>
        <v/>
      </c>
      <c r="AN873" s="215" t="str">
        <f>IFERROR(IF(#REF!="Yes",$AL873,($AL873+$AE873*0.5)),"")</f>
        <v/>
      </c>
      <c r="AO873" s="374" t="str">
        <f>IF(ISBLANK('Team Roster Proposed - FBR'!Q874),"",'Team Roster Proposed - FBR'!Q874)</f>
        <v/>
      </c>
      <c r="AP873" s="226" t="e">
        <f>IF(ISBLANK(#REF!),"",#REF!)</f>
        <v>#REF!</v>
      </c>
      <c r="AQ873" s="226" t="e">
        <f>IF(ISBLANK(#REF!),"",#REF!)</f>
        <v>#REF!</v>
      </c>
      <c r="AR873" s="226" t="e">
        <f>IF(ISBLANK(#REF!),"",#REF!)</f>
        <v>#REF!</v>
      </c>
      <c r="AS873" s="219" t="e">
        <f>IF(ISBLANK(#REF!),"",#REF!)</f>
        <v>#REF!</v>
      </c>
      <c r="AT873" s="219" t="e">
        <f>IF(ISBLANK(#REF!),"",#REF!)</f>
        <v>#REF!</v>
      </c>
      <c r="AU873" s="219" t="e">
        <f>IF(ISBLANK(#REF!),"",#REF!)</f>
        <v>#REF!</v>
      </c>
      <c r="AV873" s="219" t="e">
        <f>IF(ISBLANK(#REF!),"",#REF!)</f>
        <v>#REF!</v>
      </c>
      <c r="AW873" s="219" t="e">
        <f>IF(ISBLANK(#REF!),"",#REF!)</f>
        <v>#REF!</v>
      </c>
      <c r="AX873" s="219" t="e">
        <f>IF(ISBLANK(#REF!),"",#REF!)</f>
        <v>#REF!</v>
      </c>
      <c r="AY873" s="226" t="e">
        <f>IF(ISBLANK(#REF!),"",#REF!)</f>
        <v>#REF!</v>
      </c>
      <c r="AZ873" s="219" t="e">
        <f>IF(ISBLANK(#REF!),"",#REF!)</f>
        <v>#REF!</v>
      </c>
      <c r="BA873" s="219" t="e">
        <f>IF(ISBLANK(#REF!),"",#REF!)</f>
        <v>#REF!</v>
      </c>
      <c r="BB873" s="219" t="e">
        <f>IF(ISBLANK(#REF!),"",#REF!)</f>
        <v>#REF!</v>
      </c>
      <c r="BC873" s="219" t="e">
        <f>IF(ISBLANK(#REF!),"",#REF!)</f>
        <v>#REF!</v>
      </c>
      <c r="BD873" s="219" t="e">
        <f>IF(ISBLANK(#REF!),"",#REF!)</f>
        <v>#REF!</v>
      </c>
      <c r="BE873" s="219" t="e">
        <f>IF(ISBLANK(#REF!),"",#REF!)</f>
        <v>#REF!</v>
      </c>
      <c r="BF873" s="219" t="e">
        <f>IF(ISBLANK(#REF!),"",#REF!)</f>
        <v>#REF!</v>
      </c>
      <c r="BG873" s="219" t="e">
        <f>IF(ISBLANK(#REF!),"",#REF!)</f>
        <v>#REF!</v>
      </c>
      <c r="BH873" s="219" t="e">
        <f>IF(ISBLANK(#REF!),"",#REF!)</f>
        <v>#REF!</v>
      </c>
      <c r="BI873" s="219" t="e">
        <f>IF(ISBLANK(#REF!),"",#REF!)</f>
        <v>#REF!</v>
      </c>
      <c r="BJ873" s="219" t="e">
        <f>IF(ISBLANK(#REF!),"",#REF!)</f>
        <v>#REF!</v>
      </c>
      <c r="BK873" s="219" t="e">
        <f>IF(ISBLANK(#REF!),"",#REF!)</f>
        <v>#REF!</v>
      </c>
      <c r="BL873" s="219" t="e">
        <f>IF(ISBLANK(#REF!),"",#REF!)</f>
        <v>#REF!</v>
      </c>
      <c r="BM873" s="219" t="e">
        <f>IF(ISBLANK(#REF!),"",#REF!)</f>
        <v>#REF!</v>
      </c>
      <c r="BN873" s="219" t="e">
        <f>IF(ISBLANK(#REF!),"",#REF!)</f>
        <v>#REF!</v>
      </c>
      <c r="BO873" s="227" t="e">
        <f t="shared" si="234"/>
        <v>#REF!</v>
      </c>
      <c r="BP873" s="228" t="str">
        <f t="shared" si="237"/>
        <v/>
      </c>
      <c r="BQ873" s="229" t="str">
        <f t="shared" si="221"/>
        <v/>
      </c>
      <c r="BR873" s="228" t="e">
        <f t="shared" si="235"/>
        <v>#REF!</v>
      </c>
      <c r="BS873" s="230" t="e">
        <f t="shared" si="236"/>
        <v>#REF!</v>
      </c>
    </row>
    <row r="874" spans="1:71">
      <c r="A874" s="213" t="e">
        <f>IF(ISBLANK(#REF!),"",#REF!)</f>
        <v>#REF!</v>
      </c>
      <c r="B874" s="214" t="e">
        <f>IF(ISBLANK(#REF!),"",#REF!)</f>
        <v>#REF!</v>
      </c>
      <c r="C874" s="214" t="e">
        <f>IF(ISBLANK(#REF!),"",#REF!)</f>
        <v>#REF!</v>
      </c>
      <c r="D874" s="214" t="e">
        <f>IF(ISBLANK(#REF!),"",#REF!)</f>
        <v>#REF!</v>
      </c>
      <c r="E874" s="214" t="e">
        <f>IF(ISBLANK(#REF!),"",#REF!)</f>
        <v>#REF!</v>
      </c>
      <c r="F874" s="214" t="e">
        <f>IF(ISBLANK(#REF!),"",#REF!)</f>
        <v>#REF!</v>
      </c>
      <c r="G874" s="214" t="e">
        <f>IF(ISBLANK(#REF!),"",#REF!)</f>
        <v>#REF!</v>
      </c>
      <c r="H874" s="215" t="e">
        <f>IF(ISBLANK(#REF!),"",#REF!)</f>
        <v>#REF!</v>
      </c>
      <c r="I874" s="214" t="e">
        <f>IF(ISBLANK(#REF!),"",#REF!)</f>
        <v>#REF!</v>
      </c>
      <c r="J874" s="216" t="e">
        <f>IF(ISBLANK(#REF!),"",#REF!)</f>
        <v>#REF!</v>
      </c>
      <c r="K874" s="217" t="e">
        <f>IF(ISBLANK(#REF!),"",#REF!)</f>
        <v>#REF!</v>
      </c>
      <c r="L874" s="217" t="e">
        <f>IF(ISBLANK(#REF!),"",#REF!)</f>
        <v>#REF!</v>
      </c>
      <c r="M874" s="218" t="e">
        <f>IF(ISBLANK(#REF!),"",#REF!)</f>
        <v>#REF!</v>
      </c>
      <c r="N874" s="218" t="e">
        <f>IF(ISBLANK(#REF!),"",#REF!)</f>
        <v>#REF!</v>
      </c>
      <c r="O874" s="220" t="str">
        <f>IFERROR(VLOOKUP(_xlfn.CONCAT('Team Roster - Final'!$A874," : ",'Team Roster - Final'!$BM874),'Rate Calculations'!$C$4:$G$1100,5,FALSE),"")</f>
        <v/>
      </c>
      <c r="P874" s="225">
        <f>IF(ISBLANK('Rate Calculations'!$H876),"",'Rate Calculations'!$H876)</f>
        <v>1.7500000000000002E-2</v>
      </c>
      <c r="Q874" s="220" t="str">
        <f t="shared" si="222"/>
        <v/>
      </c>
      <c r="R874" s="221">
        <f>IF(ISBLANK('Rate Calculations'!$J876),"",'Rate Calculations'!$J876)</f>
        <v>3.5000000000000003E-2</v>
      </c>
      <c r="S874" s="220" t="str">
        <f t="shared" si="223"/>
        <v/>
      </c>
      <c r="T874" s="225" t="str">
        <f>IFERROR(VLOOKUP(_xlfn.CONCAT('Team Roster - Final'!$A874," : ",'Team Roster - Final'!$BM874),'Rate Calculations'!$C$4:$S$1100,10,FALSE),"")</f>
        <v/>
      </c>
      <c r="U874" s="225" t="str">
        <f>IFERROR(VLOOKUP(_xlfn.CONCAT('Team Roster - Final'!$A874," : ",'Team Roster - Final'!$BM874),'Rate Calculations'!$C$4:$S$1100,11,FALSE),"")</f>
        <v/>
      </c>
      <c r="V874" s="222" t="str">
        <f t="shared" si="224"/>
        <v/>
      </c>
      <c r="W874" s="222" t="str">
        <f t="shared" si="225"/>
        <v/>
      </c>
      <c r="X874" s="223" t="str">
        <f>IFERROR(VLOOKUP(_xlfn.CONCAT('Team Roster - Final'!$A874," : ",'Team Roster - Final'!$BM874),'Rate Calculations'!$C$4:$S$1100,14,FALSE),"")</f>
        <v/>
      </c>
      <c r="Y874" s="222" t="str">
        <f t="shared" si="226"/>
        <v/>
      </c>
      <c r="Z874" s="222" t="str">
        <f t="shared" si="227"/>
        <v/>
      </c>
      <c r="AA874" s="224" t="str">
        <f>IFERROR(IF(#REF!="Yes",$Y874, $Y874+$Q874*0.5),"")</f>
        <v/>
      </c>
      <c r="AB874" s="224" t="str">
        <f>IFERROR(IF(#REF!="Yes",$Z874, $Z874+$S874*0.5),"")</f>
        <v/>
      </c>
      <c r="AC874" s="220" t="str">
        <f>IFERROR(VLOOKUP(_xlfn.CONCAT('Team Roster - Final'!$A874," : ",'Team Roster - Final'!$BM874),'Rate Calculations'!$C$4:$U$1100,19,FALSE),"")</f>
        <v/>
      </c>
      <c r="AD874" s="220" t="str">
        <f t="shared" si="228"/>
        <v/>
      </c>
      <c r="AE874" s="220" t="str">
        <f t="shared" si="229"/>
        <v/>
      </c>
      <c r="AF874" s="225" t="str">
        <f>IFERROR(VLOOKUP(_xlfn.CONCAT('Team Roster - Final'!$A874," : ",'Team Roster - Final'!$BM874),'Rate Calculations'!$C$4:$AB$1100,22,FALSE),"")</f>
        <v/>
      </c>
      <c r="AG874" s="225" t="str">
        <f>IFERROR(VLOOKUP(_xlfn.CONCAT('Team Roster - Final'!$A874," : ",'Team Roster - Final'!$BM874),'Rate Calculations'!$C$4:$AB$1100,23,FALSE),"")</f>
        <v/>
      </c>
      <c r="AH874" s="222" t="str">
        <f t="shared" si="230"/>
        <v/>
      </c>
      <c r="AI874" s="222" t="str">
        <f t="shared" si="231"/>
        <v/>
      </c>
      <c r="AJ874" s="223" t="str">
        <f>Table1[[#This Row],[Home Office
Net Fee %]]</f>
        <v/>
      </c>
      <c r="AK874" s="222" t="str">
        <f t="shared" si="232"/>
        <v/>
      </c>
      <c r="AL874" s="222" t="str">
        <f t="shared" si="233"/>
        <v/>
      </c>
      <c r="AM874" s="215" t="str">
        <f>IFERROR(IF(#REF!="Yes",$AK874,($AK874+$AD874*0.5)),"")</f>
        <v/>
      </c>
      <c r="AN874" s="215" t="str">
        <f>IFERROR(IF(#REF!="Yes",$AL874,($AL874+$AE874*0.5)),"")</f>
        <v/>
      </c>
      <c r="AO874" s="374" t="str">
        <f>IF(ISBLANK('Team Roster Proposed - FBR'!Q875),"",'Team Roster Proposed - FBR'!Q875)</f>
        <v/>
      </c>
      <c r="AP874" s="226" t="e">
        <f>IF(ISBLANK(#REF!),"",#REF!)</f>
        <v>#REF!</v>
      </c>
      <c r="AQ874" s="226" t="e">
        <f>IF(ISBLANK(#REF!),"",#REF!)</f>
        <v>#REF!</v>
      </c>
      <c r="AR874" s="226" t="e">
        <f>IF(ISBLANK(#REF!),"",#REF!)</f>
        <v>#REF!</v>
      </c>
      <c r="AS874" s="219" t="e">
        <f>IF(ISBLANK(#REF!),"",#REF!)</f>
        <v>#REF!</v>
      </c>
      <c r="AT874" s="219" t="e">
        <f>IF(ISBLANK(#REF!),"",#REF!)</f>
        <v>#REF!</v>
      </c>
      <c r="AU874" s="219" t="e">
        <f>IF(ISBLANK(#REF!),"",#REF!)</f>
        <v>#REF!</v>
      </c>
      <c r="AV874" s="219" t="e">
        <f>IF(ISBLANK(#REF!),"",#REF!)</f>
        <v>#REF!</v>
      </c>
      <c r="AW874" s="219" t="e">
        <f>IF(ISBLANK(#REF!),"",#REF!)</f>
        <v>#REF!</v>
      </c>
      <c r="AX874" s="219" t="e">
        <f>IF(ISBLANK(#REF!),"",#REF!)</f>
        <v>#REF!</v>
      </c>
      <c r="AY874" s="226" t="e">
        <f>IF(ISBLANK(#REF!),"",#REF!)</f>
        <v>#REF!</v>
      </c>
      <c r="AZ874" s="219" t="e">
        <f>IF(ISBLANK(#REF!),"",#REF!)</f>
        <v>#REF!</v>
      </c>
      <c r="BA874" s="219" t="e">
        <f>IF(ISBLANK(#REF!),"",#REF!)</f>
        <v>#REF!</v>
      </c>
      <c r="BB874" s="219" t="e">
        <f>IF(ISBLANK(#REF!),"",#REF!)</f>
        <v>#REF!</v>
      </c>
      <c r="BC874" s="219" t="e">
        <f>IF(ISBLANK(#REF!),"",#REF!)</f>
        <v>#REF!</v>
      </c>
      <c r="BD874" s="219" t="e">
        <f>IF(ISBLANK(#REF!),"",#REF!)</f>
        <v>#REF!</v>
      </c>
      <c r="BE874" s="219" t="e">
        <f>IF(ISBLANK(#REF!),"",#REF!)</f>
        <v>#REF!</v>
      </c>
      <c r="BF874" s="219" t="e">
        <f>IF(ISBLANK(#REF!),"",#REF!)</f>
        <v>#REF!</v>
      </c>
      <c r="BG874" s="219" t="e">
        <f>IF(ISBLANK(#REF!),"",#REF!)</f>
        <v>#REF!</v>
      </c>
      <c r="BH874" s="219" t="e">
        <f>IF(ISBLANK(#REF!),"",#REF!)</f>
        <v>#REF!</v>
      </c>
      <c r="BI874" s="219" t="e">
        <f>IF(ISBLANK(#REF!),"",#REF!)</f>
        <v>#REF!</v>
      </c>
      <c r="BJ874" s="219" t="e">
        <f>IF(ISBLANK(#REF!),"",#REF!)</f>
        <v>#REF!</v>
      </c>
      <c r="BK874" s="219" t="e">
        <f>IF(ISBLANK(#REF!),"",#REF!)</f>
        <v>#REF!</v>
      </c>
      <c r="BL874" s="219" t="e">
        <f>IF(ISBLANK(#REF!),"",#REF!)</f>
        <v>#REF!</v>
      </c>
      <c r="BM874" s="219" t="e">
        <f>IF(ISBLANK(#REF!),"",#REF!)</f>
        <v>#REF!</v>
      </c>
      <c r="BN874" s="219" t="e">
        <f>IF(ISBLANK(#REF!),"",#REF!)</f>
        <v>#REF!</v>
      </c>
      <c r="BO874" s="227" t="e">
        <f t="shared" si="234"/>
        <v>#REF!</v>
      </c>
      <c r="BP874" s="228" t="str">
        <f t="shared" si="237"/>
        <v/>
      </c>
      <c r="BQ874" s="229" t="str">
        <f t="shared" si="221"/>
        <v/>
      </c>
      <c r="BR874" s="228" t="e">
        <f t="shared" si="235"/>
        <v>#REF!</v>
      </c>
      <c r="BS874" s="230" t="e">
        <f t="shared" si="236"/>
        <v>#REF!</v>
      </c>
    </row>
    <row r="875" spans="1:71">
      <c r="A875" s="213" t="e">
        <f>IF(ISBLANK(#REF!),"",#REF!)</f>
        <v>#REF!</v>
      </c>
      <c r="B875" s="214" t="e">
        <f>IF(ISBLANK(#REF!),"",#REF!)</f>
        <v>#REF!</v>
      </c>
      <c r="C875" s="214" t="e">
        <f>IF(ISBLANK(#REF!),"",#REF!)</f>
        <v>#REF!</v>
      </c>
      <c r="D875" s="214" t="e">
        <f>IF(ISBLANK(#REF!),"",#REF!)</f>
        <v>#REF!</v>
      </c>
      <c r="E875" s="214" t="e">
        <f>IF(ISBLANK(#REF!),"",#REF!)</f>
        <v>#REF!</v>
      </c>
      <c r="F875" s="214" t="e">
        <f>IF(ISBLANK(#REF!),"",#REF!)</f>
        <v>#REF!</v>
      </c>
      <c r="G875" s="214" t="e">
        <f>IF(ISBLANK(#REF!),"",#REF!)</f>
        <v>#REF!</v>
      </c>
      <c r="H875" s="215" t="e">
        <f>IF(ISBLANK(#REF!),"",#REF!)</f>
        <v>#REF!</v>
      </c>
      <c r="I875" s="214" t="e">
        <f>IF(ISBLANK(#REF!),"",#REF!)</f>
        <v>#REF!</v>
      </c>
      <c r="J875" s="216" t="e">
        <f>IF(ISBLANK(#REF!),"",#REF!)</f>
        <v>#REF!</v>
      </c>
      <c r="K875" s="217" t="e">
        <f>IF(ISBLANK(#REF!),"",#REF!)</f>
        <v>#REF!</v>
      </c>
      <c r="L875" s="217" t="e">
        <f>IF(ISBLANK(#REF!),"",#REF!)</f>
        <v>#REF!</v>
      </c>
      <c r="M875" s="218" t="e">
        <f>IF(ISBLANK(#REF!),"",#REF!)</f>
        <v>#REF!</v>
      </c>
      <c r="N875" s="218" t="e">
        <f>IF(ISBLANK(#REF!),"",#REF!)</f>
        <v>#REF!</v>
      </c>
      <c r="O875" s="220" t="str">
        <f>IFERROR(VLOOKUP(_xlfn.CONCAT('Team Roster - Final'!$A875," : ",'Team Roster - Final'!$BM875),'Rate Calculations'!$C$4:$G$1100,5,FALSE),"")</f>
        <v/>
      </c>
      <c r="P875" s="225">
        <f>IF(ISBLANK('Rate Calculations'!$H877),"",'Rate Calculations'!$H877)</f>
        <v>1.7500000000000002E-2</v>
      </c>
      <c r="Q875" s="220" t="str">
        <f t="shared" si="222"/>
        <v/>
      </c>
      <c r="R875" s="221">
        <f>IF(ISBLANK('Rate Calculations'!$J877),"",'Rate Calculations'!$J877)</f>
        <v>3.5000000000000003E-2</v>
      </c>
      <c r="S875" s="220" t="str">
        <f t="shared" si="223"/>
        <v/>
      </c>
      <c r="T875" s="225" t="str">
        <f>IFERROR(VLOOKUP(_xlfn.CONCAT('Team Roster - Final'!$A875," : ",'Team Roster - Final'!$BM875),'Rate Calculations'!$C$4:$S$1100,10,FALSE),"")</f>
        <v/>
      </c>
      <c r="U875" s="225" t="str">
        <f>IFERROR(VLOOKUP(_xlfn.CONCAT('Team Roster - Final'!$A875," : ",'Team Roster - Final'!$BM875),'Rate Calculations'!$C$4:$S$1100,11,FALSE),"")</f>
        <v/>
      </c>
      <c r="V875" s="222" t="str">
        <f t="shared" si="224"/>
        <v/>
      </c>
      <c r="W875" s="222" t="str">
        <f t="shared" si="225"/>
        <v/>
      </c>
      <c r="X875" s="223" t="str">
        <f>IFERROR(VLOOKUP(_xlfn.CONCAT('Team Roster - Final'!$A875," : ",'Team Roster - Final'!$BM875),'Rate Calculations'!$C$4:$S$1100,14,FALSE),"")</f>
        <v/>
      </c>
      <c r="Y875" s="222" t="str">
        <f t="shared" si="226"/>
        <v/>
      </c>
      <c r="Z875" s="222" t="str">
        <f t="shared" si="227"/>
        <v/>
      </c>
      <c r="AA875" s="224" t="str">
        <f>IFERROR(IF(#REF!="Yes",$Y875, $Y875+$Q875*0.5),"")</f>
        <v/>
      </c>
      <c r="AB875" s="224" t="str">
        <f>IFERROR(IF(#REF!="Yes",$Z875, $Z875+$S875*0.5),"")</f>
        <v/>
      </c>
      <c r="AC875" s="220" t="str">
        <f>IFERROR(VLOOKUP(_xlfn.CONCAT('Team Roster - Final'!$A875," : ",'Team Roster - Final'!$BM875),'Rate Calculations'!$C$4:$U$1100,19,FALSE),"")</f>
        <v/>
      </c>
      <c r="AD875" s="220" t="str">
        <f t="shared" si="228"/>
        <v/>
      </c>
      <c r="AE875" s="220" t="str">
        <f t="shared" si="229"/>
        <v/>
      </c>
      <c r="AF875" s="225" t="str">
        <f>IFERROR(VLOOKUP(_xlfn.CONCAT('Team Roster - Final'!$A875," : ",'Team Roster - Final'!$BM875),'Rate Calculations'!$C$4:$AB$1100,22,FALSE),"")</f>
        <v/>
      </c>
      <c r="AG875" s="225" t="str">
        <f>IFERROR(VLOOKUP(_xlfn.CONCAT('Team Roster - Final'!$A875," : ",'Team Roster - Final'!$BM875),'Rate Calculations'!$C$4:$AB$1100,23,FALSE),"")</f>
        <v/>
      </c>
      <c r="AH875" s="222" t="str">
        <f t="shared" si="230"/>
        <v/>
      </c>
      <c r="AI875" s="222" t="str">
        <f t="shared" si="231"/>
        <v/>
      </c>
      <c r="AJ875" s="223" t="str">
        <f>Table1[[#This Row],[Home Office
Net Fee %]]</f>
        <v/>
      </c>
      <c r="AK875" s="222" t="str">
        <f t="shared" si="232"/>
        <v/>
      </c>
      <c r="AL875" s="222" t="str">
        <f t="shared" si="233"/>
        <v/>
      </c>
      <c r="AM875" s="215" t="str">
        <f>IFERROR(IF(#REF!="Yes",$AK875,($AK875+$AD875*0.5)),"")</f>
        <v/>
      </c>
      <c r="AN875" s="215" t="str">
        <f>IFERROR(IF(#REF!="Yes",$AL875,($AL875+$AE875*0.5)),"")</f>
        <v/>
      </c>
      <c r="AO875" s="374" t="str">
        <f>IF(ISBLANK('Team Roster Proposed - FBR'!Q876),"",'Team Roster Proposed - FBR'!Q876)</f>
        <v/>
      </c>
      <c r="AP875" s="226" t="e">
        <f>IF(ISBLANK(#REF!),"",#REF!)</f>
        <v>#REF!</v>
      </c>
      <c r="AQ875" s="226" t="e">
        <f>IF(ISBLANK(#REF!),"",#REF!)</f>
        <v>#REF!</v>
      </c>
      <c r="AR875" s="226" t="e">
        <f>IF(ISBLANK(#REF!),"",#REF!)</f>
        <v>#REF!</v>
      </c>
      <c r="AS875" s="219" t="e">
        <f>IF(ISBLANK(#REF!),"",#REF!)</f>
        <v>#REF!</v>
      </c>
      <c r="AT875" s="219" t="e">
        <f>IF(ISBLANK(#REF!),"",#REF!)</f>
        <v>#REF!</v>
      </c>
      <c r="AU875" s="219" t="e">
        <f>IF(ISBLANK(#REF!),"",#REF!)</f>
        <v>#REF!</v>
      </c>
      <c r="AV875" s="219" t="e">
        <f>IF(ISBLANK(#REF!),"",#REF!)</f>
        <v>#REF!</v>
      </c>
      <c r="AW875" s="219" t="e">
        <f>IF(ISBLANK(#REF!),"",#REF!)</f>
        <v>#REF!</v>
      </c>
      <c r="AX875" s="219" t="e">
        <f>IF(ISBLANK(#REF!),"",#REF!)</f>
        <v>#REF!</v>
      </c>
      <c r="AY875" s="226" t="e">
        <f>IF(ISBLANK(#REF!),"",#REF!)</f>
        <v>#REF!</v>
      </c>
      <c r="AZ875" s="219" t="e">
        <f>IF(ISBLANK(#REF!),"",#REF!)</f>
        <v>#REF!</v>
      </c>
      <c r="BA875" s="219" t="e">
        <f>IF(ISBLANK(#REF!),"",#REF!)</f>
        <v>#REF!</v>
      </c>
      <c r="BB875" s="219" t="e">
        <f>IF(ISBLANK(#REF!),"",#REF!)</f>
        <v>#REF!</v>
      </c>
      <c r="BC875" s="219" t="e">
        <f>IF(ISBLANK(#REF!),"",#REF!)</f>
        <v>#REF!</v>
      </c>
      <c r="BD875" s="219" t="e">
        <f>IF(ISBLANK(#REF!),"",#REF!)</f>
        <v>#REF!</v>
      </c>
      <c r="BE875" s="219" t="e">
        <f>IF(ISBLANK(#REF!),"",#REF!)</f>
        <v>#REF!</v>
      </c>
      <c r="BF875" s="219" t="e">
        <f>IF(ISBLANK(#REF!),"",#REF!)</f>
        <v>#REF!</v>
      </c>
      <c r="BG875" s="219" t="e">
        <f>IF(ISBLANK(#REF!),"",#REF!)</f>
        <v>#REF!</v>
      </c>
      <c r="BH875" s="219" t="e">
        <f>IF(ISBLANK(#REF!),"",#REF!)</f>
        <v>#REF!</v>
      </c>
      <c r="BI875" s="219" t="e">
        <f>IF(ISBLANK(#REF!),"",#REF!)</f>
        <v>#REF!</v>
      </c>
      <c r="BJ875" s="219" t="e">
        <f>IF(ISBLANK(#REF!),"",#REF!)</f>
        <v>#REF!</v>
      </c>
      <c r="BK875" s="219" t="e">
        <f>IF(ISBLANK(#REF!),"",#REF!)</f>
        <v>#REF!</v>
      </c>
      <c r="BL875" s="219" t="e">
        <f>IF(ISBLANK(#REF!),"",#REF!)</f>
        <v>#REF!</v>
      </c>
      <c r="BM875" s="219" t="e">
        <f>IF(ISBLANK(#REF!),"",#REF!)</f>
        <v>#REF!</v>
      </c>
      <c r="BN875" s="219" t="e">
        <f>IF(ISBLANK(#REF!),"",#REF!)</f>
        <v>#REF!</v>
      </c>
      <c r="BO875" s="227" t="e">
        <f t="shared" si="234"/>
        <v>#REF!</v>
      </c>
      <c r="BP875" s="228" t="str">
        <f t="shared" si="237"/>
        <v/>
      </c>
      <c r="BQ875" s="229" t="str">
        <f t="shared" si="221"/>
        <v/>
      </c>
      <c r="BR875" s="228" t="e">
        <f t="shared" si="235"/>
        <v>#REF!</v>
      </c>
      <c r="BS875" s="230" t="e">
        <f t="shared" si="236"/>
        <v>#REF!</v>
      </c>
    </row>
    <row r="876" spans="1:71">
      <c r="A876" s="213" t="e">
        <f>IF(ISBLANK(#REF!),"",#REF!)</f>
        <v>#REF!</v>
      </c>
      <c r="B876" s="214" t="e">
        <f>IF(ISBLANK(#REF!),"",#REF!)</f>
        <v>#REF!</v>
      </c>
      <c r="C876" s="214" t="e">
        <f>IF(ISBLANK(#REF!),"",#REF!)</f>
        <v>#REF!</v>
      </c>
      <c r="D876" s="214" t="e">
        <f>IF(ISBLANK(#REF!),"",#REF!)</f>
        <v>#REF!</v>
      </c>
      <c r="E876" s="214" t="e">
        <f>IF(ISBLANK(#REF!),"",#REF!)</f>
        <v>#REF!</v>
      </c>
      <c r="F876" s="214" t="e">
        <f>IF(ISBLANK(#REF!),"",#REF!)</f>
        <v>#REF!</v>
      </c>
      <c r="G876" s="214" t="e">
        <f>IF(ISBLANK(#REF!),"",#REF!)</f>
        <v>#REF!</v>
      </c>
      <c r="H876" s="215" t="e">
        <f>IF(ISBLANK(#REF!),"",#REF!)</f>
        <v>#REF!</v>
      </c>
      <c r="I876" s="214" t="e">
        <f>IF(ISBLANK(#REF!),"",#REF!)</f>
        <v>#REF!</v>
      </c>
      <c r="J876" s="216" t="e">
        <f>IF(ISBLANK(#REF!),"",#REF!)</f>
        <v>#REF!</v>
      </c>
      <c r="K876" s="217" t="e">
        <f>IF(ISBLANK(#REF!),"",#REF!)</f>
        <v>#REF!</v>
      </c>
      <c r="L876" s="217" t="e">
        <f>IF(ISBLANK(#REF!),"",#REF!)</f>
        <v>#REF!</v>
      </c>
      <c r="M876" s="218" t="e">
        <f>IF(ISBLANK(#REF!),"",#REF!)</f>
        <v>#REF!</v>
      </c>
      <c r="N876" s="218" t="e">
        <f>IF(ISBLANK(#REF!),"",#REF!)</f>
        <v>#REF!</v>
      </c>
      <c r="O876" s="220" t="str">
        <f>IFERROR(VLOOKUP(_xlfn.CONCAT('Team Roster - Final'!$A876," : ",'Team Roster - Final'!$BM876),'Rate Calculations'!$C$4:$G$1100,5,FALSE),"")</f>
        <v/>
      </c>
      <c r="P876" s="225">
        <f>IF(ISBLANK('Rate Calculations'!$H878),"",'Rate Calculations'!$H878)</f>
        <v>1.7500000000000002E-2</v>
      </c>
      <c r="Q876" s="220" t="str">
        <f t="shared" si="222"/>
        <v/>
      </c>
      <c r="R876" s="221">
        <f>IF(ISBLANK('Rate Calculations'!$J878),"",'Rate Calculations'!$J878)</f>
        <v>3.5000000000000003E-2</v>
      </c>
      <c r="S876" s="220" t="str">
        <f t="shared" si="223"/>
        <v/>
      </c>
      <c r="T876" s="225" t="str">
        <f>IFERROR(VLOOKUP(_xlfn.CONCAT('Team Roster - Final'!$A876," : ",'Team Roster - Final'!$BM876),'Rate Calculations'!$C$4:$S$1100,10,FALSE),"")</f>
        <v/>
      </c>
      <c r="U876" s="225" t="str">
        <f>IFERROR(VLOOKUP(_xlfn.CONCAT('Team Roster - Final'!$A876," : ",'Team Roster - Final'!$BM876),'Rate Calculations'!$C$4:$S$1100,11,FALSE),"")</f>
        <v/>
      </c>
      <c r="V876" s="222" t="str">
        <f t="shared" si="224"/>
        <v/>
      </c>
      <c r="W876" s="222" t="str">
        <f t="shared" si="225"/>
        <v/>
      </c>
      <c r="X876" s="223" t="str">
        <f>IFERROR(VLOOKUP(_xlfn.CONCAT('Team Roster - Final'!$A876," : ",'Team Roster - Final'!$BM876),'Rate Calculations'!$C$4:$S$1100,14,FALSE),"")</f>
        <v/>
      </c>
      <c r="Y876" s="222" t="str">
        <f t="shared" si="226"/>
        <v/>
      </c>
      <c r="Z876" s="222" t="str">
        <f t="shared" si="227"/>
        <v/>
      </c>
      <c r="AA876" s="224" t="str">
        <f>IFERROR(IF(#REF!="Yes",$Y876, $Y876+$Q876*0.5),"")</f>
        <v/>
      </c>
      <c r="AB876" s="224" t="str">
        <f>IFERROR(IF(#REF!="Yes",$Z876, $Z876+$S876*0.5),"")</f>
        <v/>
      </c>
      <c r="AC876" s="220" t="str">
        <f>IFERROR(VLOOKUP(_xlfn.CONCAT('Team Roster - Final'!$A876," : ",'Team Roster - Final'!$BM876),'Rate Calculations'!$C$4:$U$1100,19,FALSE),"")</f>
        <v/>
      </c>
      <c r="AD876" s="220" t="str">
        <f t="shared" si="228"/>
        <v/>
      </c>
      <c r="AE876" s="220" t="str">
        <f t="shared" si="229"/>
        <v/>
      </c>
      <c r="AF876" s="225" t="str">
        <f>IFERROR(VLOOKUP(_xlfn.CONCAT('Team Roster - Final'!$A876," : ",'Team Roster - Final'!$BM876),'Rate Calculations'!$C$4:$AB$1100,22,FALSE),"")</f>
        <v/>
      </c>
      <c r="AG876" s="225" t="str">
        <f>IFERROR(VLOOKUP(_xlfn.CONCAT('Team Roster - Final'!$A876," : ",'Team Roster - Final'!$BM876),'Rate Calculations'!$C$4:$AB$1100,23,FALSE),"")</f>
        <v/>
      </c>
      <c r="AH876" s="222" t="str">
        <f t="shared" si="230"/>
        <v/>
      </c>
      <c r="AI876" s="222" t="str">
        <f t="shared" si="231"/>
        <v/>
      </c>
      <c r="AJ876" s="223" t="str">
        <f>Table1[[#This Row],[Home Office
Net Fee %]]</f>
        <v/>
      </c>
      <c r="AK876" s="222" t="str">
        <f t="shared" si="232"/>
        <v/>
      </c>
      <c r="AL876" s="222" t="str">
        <f t="shared" si="233"/>
        <v/>
      </c>
      <c r="AM876" s="215" t="str">
        <f>IFERROR(IF(#REF!="Yes",$AK876,($AK876+$AD876*0.5)),"")</f>
        <v/>
      </c>
      <c r="AN876" s="215" t="str">
        <f>IFERROR(IF(#REF!="Yes",$AL876,($AL876+$AE876*0.5)),"")</f>
        <v/>
      </c>
      <c r="AO876" s="374" t="str">
        <f>IF(ISBLANK('Team Roster Proposed - FBR'!Q877),"",'Team Roster Proposed - FBR'!Q877)</f>
        <v/>
      </c>
      <c r="AP876" s="226" t="e">
        <f>IF(ISBLANK(#REF!),"",#REF!)</f>
        <v>#REF!</v>
      </c>
      <c r="AQ876" s="226" t="e">
        <f>IF(ISBLANK(#REF!),"",#REF!)</f>
        <v>#REF!</v>
      </c>
      <c r="AR876" s="226" t="e">
        <f>IF(ISBLANK(#REF!),"",#REF!)</f>
        <v>#REF!</v>
      </c>
      <c r="AS876" s="219" t="e">
        <f>IF(ISBLANK(#REF!),"",#REF!)</f>
        <v>#REF!</v>
      </c>
      <c r="AT876" s="219" t="e">
        <f>IF(ISBLANK(#REF!),"",#REF!)</f>
        <v>#REF!</v>
      </c>
      <c r="AU876" s="219" t="e">
        <f>IF(ISBLANK(#REF!),"",#REF!)</f>
        <v>#REF!</v>
      </c>
      <c r="AV876" s="219" t="e">
        <f>IF(ISBLANK(#REF!),"",#REF!)</f>
        <v>#REF!</v>
      </c>
      <c r="AW876" s="219" t="e">
        <f>IF(ISBLANK(#REF!),"",#REF!)</f>
        <v>#REF!</v>
      </c>
      <c r="AX876" s="219" t="e">
        <f>IF(ISBLANK(#REF!),"",#REF!)</f>
        <v>#REF!</v>
      </c>
      <c r="AY876" s="226" t="e">
        <f>IF(ISBLANK(#REF!),"",#REF!)</f>
        <v>#REF!</v>
      </c>
      <c r="AZ876" s="219" t="e">
        <f>IF(ISBLANK(#REF!),"",#REF!)</f>
        <v>#REF!</v>
      </c>
      <c r="BA876" s="219" t="e">
        <f>IF(ISBLANK(#REF!),"",#REF!)</f>
        <v>#REF!</v>
      </c>
      <c r="BB876" s="219" t="e">
        <f>IF(ISBLANK(#REF!),"",#REF!)</f>
        <v>#REF!</v>
      </c>
      <c r="BC876" s="219" t="e">
        <f>IF(ISBLANK(#REF!),"",#REF!)</f>
        <v>#REF!</v>
      </c>
      <c r="BD876" s="219" t="e">
        <f>IF(ISBLANK(#REF!),"",#REF!)</f>
        <v>#REF!</v>
      </c>
      <c r="BE876" s="219" t="e">
        <f>IF(ISBLANK(#REF!),"",#REF!)</f>
        <v>#REF!</v>
      </c>
      <c r="BF876" s="219" t="e">
        <f>IF(ISBLANK(#REF!),"",#REF!)</f>
        <v>#REF!</v>
      </c>
      <c r="BG876" s="219" t="e">
        <f>IF(ISBLANK(#REF!),"",#REF!)</f>
        <v>#REF!</v>
      </c>
      <c r="BH876" s="219" t="e">
        <f>IF(ISBLANK(#REF!),"",#REF!)</f>
        <v>#REF!</v>
      </c>
      <c r="BI876" s="219" t="e">
        <f>IF(ISBLANK(#REF!),"",#REF!)</f>
        <v>#REF!</v>
      </c>
      <c r="BJ876" s="219" t="e">
        <f>IF(ISBLANK(#REF!),"",#REF!)</f>
        <v>#REF!</v>
      </c>
      <c r="BK876" s="219" t="e">
        <f>IF(ISBLANK(#REF!),"",#REF!)</f>
        <v>#REF!</v>
      </c>
      <c r="BL876" s="219" t="e">
        <f>IF(ISBLANK(#REF!),"",#REF!)</f>
        <v>#REF!</v>
      </c>
      <c r="BM876" s="219" t="e">
        <f>IF(ISBLANK(#REF!),"",#REF!)</f>
        <v>#REF!</v>
      </c>
      <c r="BN876" s="219" t="e">
        <f>IF(ISBLANK(#REF!),"",#REF!)</f>
        <v>#REF!</v>
      </c>
      <c r="BO876" s="227" t="e">
        <f t="shared" si="234"/>
        <v>#REF!</v>
      </c>
      <c r="BP876" s="228" t="str">
        <f t="shared" si="237"/>
        <v/>
      </c>
      <c r="BQ876" s="229" t="str">
        <f t="shared" si="221"/>
        <v/>
      </c>
      <c r="BR876" s="228" t="e">
        <f t="shared" si="235"/>
        <v>#REF!</v>
      </c>
      <c r="BS876" s="230" t="e">
        <f t="shared" si="236"/>
        <v>#REF!</v>
      </c>
    </row>
    <row r="877" spans="1:71">
      <c r="A877" s="213" t="e">
        <f>IF(ISBLANK(#REF!),"",#REF!)</f>
        <v>#REF!</v>
      </c>
      <c r="B877" s="214" t="e">
        <f>IF(ISBLANK(#REF!),"",#REF!)</f>
        <v>#REF!</v>
      </c>
      <c r="C877" s="214" t="e">
        <f>IF(ISBLANK(#REF!),"",#REF!)</f>
        <v>#REF!</v>
      </c>
      <c r="D877" s="214" t="e">
        <f>IF(ISBLANK(#REF!),"",#REF!)</f>
        <v>#REF!</v>
      </c>
      <c r="E877" s="214" t="e">
        <f>IF(ISBLANK(#REF!),"",#REF!)</f>
        <v>#REF!</v>
      </c>
      <c r="F877" s="214" t="e">
        <f>IF(ISBLANK(#REF!),"",#REF!)</f>
        <v>#REF!</v>
      </c>
      <c r="G877" s="214" t="e">
        <f>IF(ISBLANK(#REF!),"",#REF!)</f>
        <v>#REF!</v>
      </c>
      <c r="H877" s="215" t="e">
        <f>IF(ISBLANK(#REF!),"",#REF!)</f>
        <v>#REF!</v>
      </c>
      <c r="I877" s="214" t="e">
        <f>IF(ISBLANK(#REF!),"",#REF!)</f>
        <v>#REF!</v>
      </c>
      <c r="J877" s="216" t="e">
        <f>IF(ISBLANK(#REF!),"",#REF!)</f>
        <v>#REF!</v>
      </c>
      <c r="K877" s="217" t="e">
        <f>IF(ISBLANK(#REF!),"",#REF!)</f>
        <v>#REF!</v>
      </c>
      <c r="L877" s="217" t="e">
        <f>IF(ISBLANK(#REF!),"",#REF!)</f>
        <v>#REF!</v>
      </c>
      <c r="M877" s="218" t="e">
        <f>IF(ISBLANK(#REF!),"",#REF!)</f>
        <v>#REF!</v>
      </c>
      <c r="N877" s="218" t="e">
        <f>IF(ISBLANK(#REF!),"",#REF!)</f>
        <v>#REF!</v>
      </c>
      <c r="O877" s="220" t="str">
        <f>IFERROR(VLOOKUP(_xlfn.CONCAT('Team Roster - Final'!$A877," : ",'Team Roster - Final'!$BM877),'Rate Calculations'!$C$4:$G$1100,5,FALSE),"")</f>
        <v/>
      </c>
      <c r="P877" s="225">
        <f>IF(ISBLANK('Rate Calculations'!$H879),"",'Rate Calculations'!$H879)</f>
        <v>1.7500000000000002E-2</v>
      </c>
      <c r="Q877" s="220" t="str">
        <f t="shared" si="222"/>
        <v/>
      </c>
      <c r="R877" s="221">
        <f>IF(ISBLANK('Rate Calculations'!$J879),"",'Rate Calculations'!$J879)</f>
        <v>3.5000000000000003E-2</v>
      </c>
      <c r="S877" s="220" t="str">
        <f t="shared" si="223"/>
        <v/>
      </c>
      <c r="T877" s="225" t="str">
        <f>IFERROR(VLOOKUP(_xlfn.CONCAT('Team Roster - Final'!$A877," : ",'Team Roster - Final'!$BM877),'Rate Calculations'!$C$4:$S$1100,10,FALSE),"")</f>
        <v/>
      </c>
      <c r="U877" s="225" t="str">
        <f>IFERROR(VLOOKUP(_xlfn.CONCAT('Team Roster - Final'!$A877," : ",'Team Roster - Final'!$BM877),'Rate Calculations'!$C$4:$S$1100,11,FALSE),"")</f>
        <v/>
      </c>
      <c r="V877" s="222" t="str">
        <f t="shared" si="224"/>
        <v/>
      </c>
      <c r="W877" s="222" t="str">
        <f t="shared" si="225"/>
        <v/>
      </c>
      <c r="X877" s="223" t="str">
        <f>IFERROR(VLOOKUP(_xlfn.CONCAT('Team Roster - Final'!$A877," : ",'Team Roster - Final'!$BM877),'Rate Calculations'!$C$4:$S$1100,14,FALSE),"")</f>
        <v/>
      </c>
      <c r="Y877" s="222" t="str">
        <f t="shared" si="226"/>
        <v/>
      </c>
      <c r="Z877" s="222" t="str">
        <f t="shared" si="227"/>
        <v/>
      </c>
      <c r="AA877" s="224" t="str">
        <f>IFERROR(IF(#REF!="Yes",$Y877, $Y877+$Q877*0.5),"")</f>
        <v/>
      </c>
      <c r="AB877" s="224" t="str">
        <f>IFERROR(IF(#REF!="Yes",$Z877, $Z877+$S877*0.5),"")</f>
        <v/>
      </c>
      <c r="AC877" s="220" t="str">
        <f>IFERROR(VLOOKUP(_xlfn.CONCAT('Team Roster - Final'!$A877," : ",'Team Roster - Final'!$BM877),'Rate Calculations'!$C$4:$U$1100,19,FALSE),"")</f>
        <v/>
      </c>
      <c r="AD877" s="220" t="str">
        <f t="shared" si="228"/>
        <v/>
      </c>
      <c r="AE877" s="220" t="str">
        <f t="shared" si="229"/>
        <v/>
      </c>
      <c r="AF877" s="225" t="str">
        <f>IFERROR(VLOOKUP(_xlfn.CONCAT('Team Roster - Final'!$A877," : ",'Team Roster - Final'!$BM877),'Rate Calculations'!$C$4:$AB$1100,22,FALSE),"")</f>
        <v/>
      </c>
      <c r="AG877" s="225" t="str">
        <f>IFERROR(VLOOKUP(_xlfn.CONCAT('Team Roster - Final'!$A877," : ",'Team Roster - Final'!$BM877),'Rate Calculations'!$C$4:$AB$1100,23,FALSE),"")</f>
        <v/>
      </c>
      <c r="AH877" s="222" t="str">
        <f t="shared" si="230"/>
        <v/>
      </c>
      <c r="AI877" s="222" t="str">
        <f t="shared" si="231"/>
        <v/>
      </c>
      <c r="AJ877" s="223" t="str">
        <f>Table1[[#This Row],[Home Office
Net Fee %]]</f>
        <v/>
      </c>
      <c r="AK877" s="222" t="str">
        <f t="shared" si="232"/>
        <v/>
      </c>
      <c r="AL877" s="222" t="str">
        <f t="shared" si="233"/>
        <v/>
      </c>
      <c r="AM877" s="215" t="str">
        <f>IFERROR(IF(#REF!="Yes",$AK877,($AK877+$AD877*0.5)),"")</f>
        <v/>
      </c>
      <c r="AN877" s="215" t="str">
        <f>IFERROR(IF(#REF!="Yes",$AL877,($AL877+$AE877*0.5)),"")</f>
        <v/>
      </c>
      <c r="AO877" s="374" t="str">
        <f>IF(ISBLANK('Team Roster Proposed - FBR'!Q878),"",'Team Roster Proposed - FBR'!Q878)</f>
        <v/>
      </c>
      <c r="AP877" s="226" t="e">
        <f>IF(ISBLANK(#REF!),"",#REF!)</f>
        <v>#REF!</v>
      </c>
      <c r="AQ877" s="226" t="e">
        <f>IF(ISBLANK(#REF!),"",#REF!)</f>
        <v>#REF!</v>
      </c>
      <c r="AR877" s="226" t="e">
        <f>IF(ISBLANK(#REF!),"",#REF!)</f>
        <v>#REF!</v>
      </c>
      <c r="AS877" s="219" t="e">
        <f>IF(ISBLANK(#REF!),"",#REF!)</f>
        <v>#REF!</v>
      </c>
      <c r="AT877" s="219" t="e">
        <f>IF(ISBLANK(#REF!),"",#REF!)</f>
        <v>#REF!</v>
      </c>
      <c r="AU877" s="219" t="e">
        <f>IF(ISBLANK(#REF!),"",#REF!)</f>
        <v>#REF!</v>
      </c>
      <c r="AV877" s="219" t="e">
        <f>IF(ISBLANK(#REF!),"",#REF!)</f>
        <v>#REF!</v>
      </c>
      <c r="AW877" s="219" t="e">
        <f>IF(ISBLANK(#REF!),"",#REF!)</f>
        <v>#REF!</v>
      </c>
      <c r="AX877" s="219" t="e">
        <f>IF(ISBLANK(#REF!),"",#REF!)</f>
        <v>#REF!</v>
      </c>
      <c r="AY877" s="226" t="e">
        <f>IF(ISBLANK(#REF!),"",#REF!)</f>
        <v>#REF!</v>
      </c>
      <c r="AZ877" s="219" t="e">
        <f>IF(ISBLANK(#REF!),"",#REF!)</f>
        <v>#REF!</v>
      </c>
      <c r="BA877" s="219" t="e">
        <f>IF(ISBLANK(#REF!),"",#REF!)</f>
        <v>#REF!</v>
      </c>
      <c r="BB877" s="219" t="e">
        <f>IF(ISBLANK(#REF!),"",#REF!)</f>
        <v>#REF!</v>
      </c>
      <c r="BC877" s="219" t="e">
        <f>IF(ISBLANK(#REF!),"",#REF!)</f>
        <v>#REF!</v>
      </c>
      <c r="BD877" s="219" t="e">
        <f>IF(ISBLANK(#REF!),"",#REF!)</f>
        <v>#REF!</v>
      </c>
      <c r="BE877" s="219" t="e">
        <f>IF(ISBLANK(#REF!),"",#REF!)</f>
        <v>#REF!</v>
      </c>
      <c r="BF877" s="219" t="e">
        <f>IF(ISBLANK(#REF!),"",#REF!)</f>
        <v>#REF!</v>
      </c>
      <c r="BG877" s="219" t="e">
        <f>IF(ISBLANK(#REF!),"",#REF!)</f>
        <v>#REF!</v>
      </c>
      <c r="BH877" s="219" t="e">
        <f>IF(ISBLANK(#REF!),"",#REF!)</f>
        <v>#REF!</v>
      </c>
      <c r="BI877" s="219" t="e">
        <f>IF(ISBLANK(#REF!),"",#REF!)</f>
        <v>#REF!</v>
      </c>
      <c r="BJ877" s="219" t="e">
        <f>IF(ISBLANK(#REF!),"",#REF!)</f>
        <v>#REF!</v>
      </c>
      <c r="BK877" s="219" t="e">
        <f>IF(ISBLANK(#REF!),"",#REF!)</f>
        <v>#REF!</v>
      </c>
      <c r="BL877" s="219" t="e">
        <f>IF(ISBLANK(#REF!),"",#REF!)</f>
        <v>#REF!</v>
      </c>
      <c r="BM877" s="219" t="e">
        <f>IF(ISBLANK(#REF!),"",#REF!)</f>
        <v>#REF!</v>
      </c>
      <c r="BN877" s="219" t="e">
        <f>IF(ISBLANK(#REF!),"",#REF!)</f>
        <v>#REF!</v>
      </c>
      <c r="BO877" s="227" t="e">
        <f t="shared" si="234"/>
        <v>#REF!</v>
      </c>
      <c r="BP877" s="228" t="str">
        <f t="shared" si="237"/>
        <v/>
      </c>
      <c r="BQ877" s="229" t="str">
        <f t="shared" si="221"/>
        <v/>
      </c>
      <c r="BR877" s="228" t="e">
        <f t="shared" si="235"/>
        <v>#REF!</v>
      </c>
      <c r="BS877" s="230" t="e">
        <f t="shared" si="236"/>
        <v>#REF!</v>
      </c>
    </row>
    <row r="878" spans="1:71">
      <c r="A878" s="213" t="e">
        <f>IF(ISBLANK(#REF!),"",#REF!)</f>
        <v>#REF!</v>
      </c>
      <c r="B878" s="214" t="e">
        <f>IF(ISBLANK(#REF!),"",#REF!)</f>
        <v>#REF!</v>
      </c>
      <c r="C878" s="214" t="e">
        <f>IF(ISBLANK(#REF!),"",#REF!)</f>
        <v>#REF!</v>
      </c>
      <c r="D878" s="214" t="e">
        <f>IF(ISBLANK(#REF!),"",#REF!)</f>
        <v>#REF!</v>
      </c>
      <c r="E878" s="214" t="e">
        <f>IF(ISBLANK(#REF!),"",#REF!)</f>
        <v>#REF!</v>
      </c>
      <c r="F878" s="214" t="e">
        <f>IF(ISBLANK(#REF!),"",#REF!)</f>
        <v>#REF!</v>
      </c>
      <c r="G878" s="214" t="e">
        <f>IF(ISBLANK(#REF!),"",#REF!)</f>
        <v>#REF!</v>
      </c>
      <c r="H878" s="215" t="e">
        <f>IF(ISBLANK(#REF!),"",#REF!)</f>
        <v>#REF!</v>
      </c>
      <c r="I878" s="214" t="e">
        <f>IF(ISBLANK(#REF!),"",#REF!)</f>
        <v>#REF!</v>
      </c>
      <c r="J878" s="216" t="e">
        <f>IF(ISBLANK(#REF!),"",#REF!)</f>
        <v>#REF!</v>
      </c>
      <c r="K878" s="217" t="e">
        <f>IF(ISBLANK(#REF!),"",#REF!)</f>
        <v>#REF!</v>
      </c>
      <c r="L878" s="217" t="e">
        <f>IF(ISBLANK(#REF!),"",#REF!)</f>
        <v>#REF!</v>
      </c>
      <c r="M878" s="218" t="e">
        <f>IF(ISBLANK(#REF!),"",#REF!)</f>
        <v>#REF!</v>
      </c>
      <c r="N878" s="218" t="e">
        <f>IF(ISBLANK(#REF!),"",#REF!)</f>
        <v>#REF!</v>
      </c>
      <c r="O878" s="220" t="str">
        <f>IFERROR(VLOOKUP(_xlfn.CONCAT('Team Roster - Final'!$A878," : ",'Team Roster - Final'!$BM878),'Rate Calculations'!$C$4:$G$1100,5,FALSE),"")</f>
        <v/>
      </c>
      <c r="P878" s="225">
        <f>IF(ISBLANK('Rate Calculations'!$H880),"",'Rate Calculations'!$H880)</f>
        <v>1.7500000000000002E-2</v>
      </c>
      <c r="Q878" s="220" t="str">
        <f t="shared" si="222"/>
        <v/>
      </c>
      <c r="R878" s="221">
        <f>IF(ISBLANK('Rate Calculations'!$J880),"",'Rate Calculations'!$J880)</f>
        <v>3.5000000000000003E-2</v>
      </c>
      <c r="S878" s="220" t="str">
        <f t="shared" si="223"/>
        <v/>
      </c>
      <c r="T878" s="225" t="str">
        <f>IFERROR(VLOOKUP(_xlfn.CONCAT('Team Roster - Final'!$A878," : ",'Team Roster - Final'!$BM878),'Rate Calculations'!$C$4:$S$1100,10,FALSE),"")</f>
        <v/>
      </c>
      <c r="U878" s="225" t="str">
        <f>IFERROR(VLOOKUP(_xlfn.CONCAT('Team Roster - Final'!$A878," : ",'Team Roster - Final'!$BM878),'Rate Calculations'!$C$4:$S$1100,11,FALSE),"")</f>
        <v/>
      </c>
      <c r="V878" s="222" t="str">
        <f t="shared" si="224"/>
        <v/>
      </c>
      <c r="W878" s="222" t="str">
        <f t="shared" si="225"/>
        <v/>
      </c>
      <c r="X878" s="223" t="str">
        <f>IFERROR(VLOOKUP(_xlfn.CONCAT('Team Roster - Final'!$A878," : ",'Team Roster - Final'!$BM878),'Rate Calculations'!$C$4:$S$1100,14,FALSE),"")</f>
        <v/>
      </c>
      <c r="Y878" s="222" t="str">
        <f t="shared" si="226"/>
        <v/>
      </c>
      <c r="Z878" s="222" t="str">
        <f t="shared" si="227"/>
        <v/>
      </c>
      <c r="AA878" s="224" t="str">
        <f>IFERROR(IF(#REF!="Yes",$Y878, $Y878+$Q878*0.5),"")</f>
        <v/>
      </c>
      <c r="AB878" s="224" t="str">
        <f>IFERROR(IF(#REF!="Yes",$Z878, $Z878+$S878*0.5),"")</f>
        <v/>
      </c>
      <c r="AC878" s="220" t="str">
        <f>IFERROR(VLOOKUP(_xlfn.CONCAT('Team Roster - Final'!$A878," : ",'Team Roster - Final'!$BM878),'Rate Calculations'!$C$4:$U$1100,19,FALSE),"")</f>
        <v/>
      </c>
      <c r="AD878" s="220" t="str">
        <f t="shared" si="228"/>
        <v/>
      </c>
      <c r="AE878" s="220" t="str">
        <f t="shared" si="229"/>
        <v/>
      </c>
      <c r="AF878" s="225" t="str">
        <f>IFERROR(VLOOKUP(_xlfn.CONCAT('Team Roster - Final'!$A878," : ",'Team Roster - Final'!$BM878),'Rate Calculations'!$C$4:$AB$1100,22,FALSE),"")</f>
        <v/>
      </c>
      <c r="AG878" s="225" t="str">
        <f>IFERROR(VLOOKUP(_xlfn.CONCAT('Team Roster - Final'!$A878," : ",'Team Roster - Final'!$BM878),'Rate Calculations'!$C$4:$AB$1100,23,FALSE),"")</f>
        <v/>
      </c>
      <c r="AH878" s="222" t="str">
        <f t="shared" si="230"/>
        <v/>
      </c>
      <c r="AI878" s="222" t="str">
        <f t="shared" si="231"/>
        <v/>
      </c>
      <c r="AJ878" s="223" t="str">
        <f>Table1[[#This Row],[Home Office
Net Fee %]]</f>
        <v/>
      </c>
      <c r="AK878" s="222" t="str">
        <f t="shared" si="232"/>
        <v/>
      </c>
      <c r="AL878" s="222" t="str">
        <f t="shared" si="233"/>
        <v/>
      </c>
      <c r="AM878" s="215" t="str">
        <f>IFERROR(IF(#REF!="Yes",$AK878,($AK878+$AD878*0.5)),"")</f>
        <v/>
      </c>
      <c r="AN878" s="215" t="str">
        <f>IFERROR(IF(#REF!="Yes",$AL878,($AL878+$AE878*0.5)),"")</f>
        <v/>
      </c>
      <c r="AO878" s="374" t="str">
        <f>IF(ISBLANK('Team Roster Proposed - FBR'!Q879),"",'Team Roster Proposed - FBR'!Q879)</f>
        <v/>
      </c>
      <c r="AP878" s="226" t="e">
        <f>IF(ISBLANK(#REF!),"",#REF!)</f>
        <v>#REF!</v>
      </c>
      <c r="AQ878" s="226" t="e">
        <f>IF(ISBLANK(#REF!),"",#REF!)</f>
        <v>#REF!</v>
      </c>
      <c r="AR878" s="226" t="e">
        <f>IF(ISBLANK(#REF!),"",#REF!)</f>
        <v>#REF!</v>
      </c>
      <c r="AS878" s="219" t="e">
        <f>IF(ISBLANK(#REF!),"",#REF!)</f>
        <v>#REF!</v>
      </c>
      <c r="AT878" s="219" t="e">
        <f>IF(ISBLANK(#REF!),"",#REF!)</f>
        <v>#REF!</v>
      </c>
      <c r="AU878" s="219" t="e">
        <f>IF(ISBLANK(#REF!),"",#REF!)</f>
        <v>#REF!</v>
      </c>
      <c r="AV878" s="219" t="e">
        <f>IF(ISBLANK(#REF!),"",#REF!)</f>
        <v>#REF!</v>
      </c>
      <c r="AW878" s="219" t="e">
        <f>IF(ISBLANK(#REF!),"",#REF!)</f>
        <v>#REF!</v>
      </c>
      <c r="AX878" s="219" t="e">
        <f>IF(ISBLANK(#REF!),"",#REF!)</f>
        <v>#REF!</v>
      </c>
      <c r="AY878" s="226" t="e">
        <f>IF(ISBLANK(#REF!),"",#REF!)</f>
        <v>#REF!</v>
      </c>
      <c r="AZ878" s="219" t="e">
        <f>IF(ISBLANK(#REF!),"",#REF!)</f>
        <v>#REF!</v>
      </c>
      <c r="BA878" s="219" t="e">
        <f>IF(ISBLANK(#REF!),"",#REF!)</f>
        <v>#REF!</v>
      </c>
      <c r="BB878" s="219" t="e">
        <f>IF(ISBLANK(#REF!),"",#REF!)</f>
        <v>#REF!</v>
      </c>
      <c r="BC878" s="219" t="e">
        <f>IF(ISBLANK(#REF!),"",#REF!)</f>
        <v>#REF!</v>
      </c>
      <c r="BD878" s="219" t="e">
        <f>IF(ISBLANK(#REF!),"",#REF!)</f>
        <v>#REF!</v>
      </c>
      <c r="BE878" s="219" t="e">
        <f>IF(ISBLANK(#REF!),"",#REF!)</f>
        <v>#REF!</v>
      </c>
      <c r="BF878" s="219" t="e">
        <f>IF(ISBLANK(#REF!),"",#REF!)</f>
        <v>#REF!</v>
      </c>
      <c r="BG878" s="219" t="e">
        <f>IF(ISBLANK(#REF!),"",#REF!)</f>
        <v>#REF!</v>
      </c>
      <c r="BH878" s="219" t="e">
        <f>IF(ISBLANK(#REF!),"",#REF!)</f>
        <v>#REF!</v>
      </c>
      <c r="BI878" s="219" t="e">
        <f>IF(ISBLANK(#REF!),"",#REF!)</f>
        <v>#REF!</v>
      </c>
      <c r="BJ878" s="219" t="e">
        <f>IF(ISBLANK(#REF!),"",#REF!)</f>
        <v>#REF!</v>
      </c>
      <c r="BK878" s="219" t="e">
        <f>IF(ISBLANK(#REF!),"",#REF!)</f>
        <v>#REF!</v>
      </c>
      <c r="BL878" s="219" t="e">
        <f>IF(ISBLANK(#REF!),"",#REF!)</f>
        <v>#REF!</v>
      </c>
      <c r="BM878" s="219" t="e">
        <f>IF(ISBLANK(#REF!),"",#REF!)</f>
        <v>#REF!</v>
      </c>
      <c r="BN878" s="219" t="e">
        <f>IF(ISBLANK(#REF!),"",#REF!)</f>
        <v>#REF!</v>
      </c>
      <c r="BO878" s="227" t="e">
        <f t="shared" si="234"/>
        <v>#REF!</v>
      </c>
      <c r="BP878" s="228" t="str">
        <f t="shared" si="237"/>
        <v/>
      </c>
      <c r="BQ878" s="229" t="str">
        <f t="shared" si="221"/>
        <v/>
      </c>
      <c r="BR878" s="228" t="e">
        <f t="shared" si="235"/>
        <v>#REF!</v>
      </c>
      <c r="BS878" s="230" t="e">
        <f t="shared" si="236"/>
        <v>#REF!</v>
      </c>
    </row>
    <row r="879" spans="1:71">
      <c r="A879" s="213" t="e">
        <f>IF(ISBLANK(#REF!),"",#REF!)</f>
        <v>#REF!</v>
      </c>
      <c r="B879" s="214" t="e">
        <f>IF(ISBLANK(#REF!),"",#REF!)</f>
        <v>#REF!</v>
      </c>
      <c r="C879" s="214" t="e">
        <f>IF(ISBLANK(#REF!),"",#REF!)</f>
        <v>#REF!</v>
      </c>
      <c r="D879" s="214" t="e">
        <f>IF(ISBLANK(#REF!),"",#REF!)</f>
        <v>#REF!</v>
      </c>
      <c r="E879" s="214" t="e">
        <f>IF(ISBLANK(#REF!),"",#REF!)</f>
        <v>#REF!</v>
      </c>
      <c r="F879" s="214" t="e">
        <f>IF(ISBLANK(#REF!),"",#REF!)</f>
        <v>#REF!</v>
      </c>
      <c r="G879" s="214" t="e">
        <f>IF(ISBLANK(#REF!),"",#REF!)</f>
        <v>#REF!</v>
      </c>
      <c r="H879" s="215" t="e">
        <f>IF(ISBLANK(#REF!),"",#REF!)</f>
        <v>#REF!</v>
      </c>
      <c r="I879" s="214" t="e">
        <f>IF(ISBLANK(#REF!),"",#REF!)</f>
        <v>#REF!</v>
      </c>
      <c r="J879" s="216" t="e">
        <f>IF(ISBLANK(#REF!),"",#REF!)</f>
        <v>#REF!</v>
      </c>
      <c r="K879" s="217" t="e">
        <f>IF(ISBLANK(#REF!),"",#REF!)</f>
        <v>#REF!</v>
      </c>
      <c r="L879" s="217" t="e">
        <f>IF(ISBLANK(#REF!),"",#REF!)</f>
        <v>#REF!</v>
      </c>
      <c r="M879" s="218" t="e">
        <f>IF(ISBLANK(#REF!),"",#REF!)</f>
        <v>#REF!</v>
      </c>
      <c r="N879" s="218" t="e">
        <f>IF(ISBLANK(#REF!),"",#REF!)</f>
        <v>#REF!</v>
      </c>
      <c r="O879" s="220" t="str">
        <f>IFERROR(VLOOKUP(_xlfn.CONCAT('Team Roster - Final'!$A879," : ",'Team Roster - Final'!$BM879),'Rate Calculations'!$C$4:$G$1100,5,FALSE),"")</f>
        <v/>
      </c>
      <c r="P879" s="225">
        <f>IF(ISBLANK('Rate Calculations'!$H881),"",'Rate Calculations'!$H881)</f>
        <v>1.7500000000000002E-2</v>
      </c>
      <c r="Q879" s="220" t="str">
        <f t="shared" si="222"/>
        <v/>
      </c>
      <c r="R879" s="221">
        <f>IF(ISBLANK('Rate Calculations'!$J881),"",'Rate Calculations'!$J881)</f>
        <v>3.5000000000000003E-2</v>
      </c>
      <c r="S879" s="220" t="str">
        <f t="shared" si="223"/>
        <v/>
      </c>
      <c r="T879" s="225" t="str">
        <f>IFERROR(VLOOKUP(_xlfn.CONCAT('Team Roster - Final'!$A879," : ",'Team Roster - Final'!$BM879),'Rate Calculations'!$C$4:$S$1100,10,FALSE),"")</f>
        <v/>
      </c>
      <c r="U879" s="225" t="str">
        <f>IFERROR(VLOOKUP(_xlfn.CONCAT('Team Roster - Final'!$A879," : ",'Team Roster - Final'!$BM879),'Rate Calculations'!$C$4:$S$1100,11,FALSE),"")</f>
        <v/>
      </c>
      <c r="V879" s="222" t="str">
        <f t="shared" si="224"/>
        <v/>
      </c>
      <c r="W879" s="222" t="str">
        <f t="shared" si="225"/>
        <v/>
      </c>
      <c r="X879" s="223" t="str">
        <f>IFERROR(VLOOKUP(_xlfn.CONCAT('Team Roster - Final'!$A879," : ",'Team Roster - Final'!$BM879),'Rate Calculations'!$C$4:$S$1100,14,FALSE),"")</f>
        <v/>
      </c>
      <c r="Y879" s="222" t="str">
        <f t="shared" si="226"/>
        <v/>
      </c>
      <c r="Z879" s="222" t="str">
        <f t="shared" si="227"/>
        <v/>
      </c>
      <c r="AA879" s="224" t="str">
        <f>IFERROR(IF(#REF!="Yes",$Y879, $Y879+$Q879*0.5),"")</f>
        <v/>
      </c>
      <c r="AB879" s="224" t="str">
        <f>IFERROR(IF(#REF!="Yes",$Z879, $Z879+$S879*0.5),"")</f>
        <v/>
      </c>
      <c r="AC879" s="220" t="str">
        <f>IFERROR(VLOOKUP(_xlfn.CONCAT('Team Roster - Final'!$A879," : ",'Team Roster - Final'!$BM879),'Rate Calculations'!$C$4:$U$1100,19,FALSE),"")</f>
        <v/>
      </c>
      <c r="AD879" s="220" t="str">
        <f t="shared" si="228"/>
        <v/>
      </c>
      <c r="AE879" s="220" t="str">
        <f t="shared" si="229"/>
        <v/>
      </c>
      <c r="AF879" s="225" t="str">
        <f>IFERROR(VLOOKUP(_xlfn.CONCAT('Team Roster - Final'!$A879," : ",'Team Roster - Final'!$BM879),'Rate Calculations'!$C$4:$AB$1100,22,FALSE),"")</f>
        <v/>
      </c>
      <c r="AG879" s="225" t="str">
        <f>IFERROR(VLOOKUP(_xlfn.CONCAT('Team Roster - Final'!$A879," : ",'Team Roster - Final'!$BM879),'Rate Calculations'!$C$4:$AB$1100,23,FALSE),"")</f>
        <v/>
      </c>
      <c r="AH879" s="222" t="str">
        <f t="shared" si="230"/>
        <v/>
      </c>
      <c r="AI879" s="222" t="str">
        <f t="shared" si="231"/>
        <v/>
      </c>
      <c r="AJ879" s="223" t="str">
        <f>Table1[[#This Row],[Home Office
Net Fee %]]</f>
        <v/>
      </c>
      <c r="AK879" s="222" t="str">
        <f t="shared" si="232"/>
        <v/>
      </c>
      <c r="AL879" s="222" t="str">
        <f t="shared" si="233"/>
        <v/>
      </c>
      <c r="AM879" s="215" t="str">
        <f>IFERROR(IF(#REF!="Yes",$AK879,($AK879+$AD879*0.5)),"")</f>
        <v/>
      </c>
      <c r="AN879" s="215" t="str">
        <f>IFERROR(IF(#REF!="Yes",$AL879,($AL879+$AE879*0.5)),"")</f>
        <v/>
      </c>
      <c r="AO879" s="374" t="str">
        <f>IF(ISBLANK('Team Roster Proposed - FBR'!Q880),"",'Team Roster Proposed - FBR'!Q880)</f>
        <v/>
      </c>
      <c r="AP879" s="226" t="e">
        <f>IF(ISBLANK(#REF!),"",#REF!)</f>
        <v>#REF!</v>
      </c>
      <c r="AQ879" s="226" t="e">
        <f>IF(ISBLANK(#REF!),"",#REF!)</f>
        <v>#REF!</v>
      </c>
      <c r="AR879" s="226" t="e">
        <f>IF(ISBLANK(#REF!),"",#REF!)</f>
        <v>#REF!</v>
      </c>
      <c r="AS879" s="219" t="e">
        <f>IF(ISBLANK(#REF!),"",#REF!)</f>
        <v>#REF!</v>
      </c>
      <c r="AT879" s="219" t="e">
        <f>IF(ISBLANK(#REF!),"",#REF!)</f>
        <v>#REF!</v>
      </c>
      <c r="AU879" s="219" t="e">
        <f>IF(ISBLANK(#REF!),"",#REF!)</f>
        <v>#REF!</v>
      </c>
      <c r="AV879" s="219" t="e">
        <f>IF(ISBLANK(#REF!),"",#REF!)</f>
        <v>#REF!</v>
      </c>
      <c r="AW879" s="219" t="e">
        <f>IF(ISBLANK(#REF!),"",#REF!)</f>
        <v>#REF!</v>
      </c>
      <c r="AX879" s="219" t="e">
        <f>IF(ISBLANK(#REF!),"",#REF!)</f>
        <v>#REF!</v>
      </c>
      <c r="AY879" s="226" t="e">
        <f>IF(ISBLANK(#REF!),"",#REF!)</f>
        <v>#REF!</v>
      </c>
      <c r="AZ879" s="219" t="e">
        <f>IF(ISBLANK(#REF!),"",#REF!)</f>
        <v>#REF!</v>
      </c>
      <c r="BA879" s="219" t="e">
        <f>IF(ISBLANK(#REF!),"",#REF!)</f>
        <v>#REF!</v>
      </c>
      <c r="BB879" s="219" t="e">
        <f>IF(ISBLANK(#REF!),"",#REF!)</f>
        <v>#REF!</v>
      </c>
      <c r="BC879" s="219" t="e">
        <f>IF(ISBLANK(#REF!),"",#REF!)</f>
        <v>#REF!</v>
      </c>
      <c r="BD879" s="219" t="e">
        <f>IF(ISBLANK(#REF!),"",#REF!)</f>
        <v>#REF!</v>
      </c>
      <c r="BE879" s="219" t="e">
        <f>IF(ISBLANK(#REF!),"",#REF!)</f>
        <v>#REF!</v>
      </c>
      <c r="BF879" s="219" t="e">
        <f>IF(ISBLANK(#REF!),"",#REF!)</f>
        <v>#REF!</v>
      </c>
      <c r="BG879" s="219" t="e">
        <f>IF(ISBLANK(#REF!),"",#REF!)</f>
        <v>#REF!</v>
      </c>
      <c r="BH879" s="219" t="e">
        <f>IF(ISBLANK(#REF!),"",#REF!)</f>
        <v>#REF!</v>
      </c>
      <c r="BI879" s="219" t="e">
        <f>IF(ISBLANK(#REF!),"",#REF!)</f>
        <v>#REF!</v>
      </c>
      <c r="BJ879" s="219" t="e">
        <f>IF(ISBLANK(#REF!),"",#REF!)</f>
        <v>#REF!</v>
      </c>
      <c r="BK879" s="219" t="e">
        <f>IF(ISBLANK(#REF!),"",#REF!)</f>
        <v>#REF!</v>
      </c>
      <c r="BL879" s="219" t="e">
        <f>IF(ISBLANK(#REF!),"",#REF!)</f>
        <v>#REF!</v>
      </c>
      <c r="BM879" s="219" t="e">
        <f>IF(ISBLANK(#REF!),"",#REF!)</f>
        <v>#REF!</v>
      </c>
      <c r="BN879" s="219" t="e">
        <f>IF(ISBLANK(#REF!),"",#REF!)</f>
        <v>#REF!</v>
      </c>
      <c r="BO879" s="227" t="e">
        <f t="shared" si="234"/>
        <v>#REF!</v>
      </c>
      <c r="BP879" s="228" t="str">
        <f t="shared" si="237"/>
        <v/>
      </c>
      <c r="BQ879" s="229" t="str">
        <f t="shared" si="221"/>
        <v/>
      </c>
      <c r="BR879" s="228" t="e">
        <f t="shared" si="235"/>
        <v>#REF!</v>
      </c>
      <c r="BS879" s="230" t="e">
        <f t="shared" si="236"/>
        <v>#REF!</v>
      </c>
    </row>
    <row r="880" spans="1:71">
      <c r="A880" s="213" t="e">
        <f>IF(ISBLANK(#REF!),"",#REF!)</f>
        <v>#REF!</v>
      </c>
      <c r="B880" s="214" t="e">
        <f>IF(ISBLANK(#REF!),"",#REF!)</f>
        <v>#REF!</v>
      </c>
      <c r="C880" s="214" t="e">
        <f>IF(ISBLANK(#REF!),"",#REF!)</f>
        <v>#REF!</v>
      </c>
      <c r="D880" s="214" t="e">
        <f>IF(ISBLANK(#REF!),"",#REF!)</f>
        <v>#REF!</v>
      </c>
      <c r="E880" s="214" t="e">
        <f>IF(ISBLANK(#REF!),"",#REF!)</f>
        <v>#REF!</v>
      </c>
      <c r="F880" s="214" t="e">
        <f>IF(ISBLANK(#REF!),"",#REF!)</f>
        <v>#REF!</v>
      </c>
      <c r="G880" s="214" t="e">
        <f>IF(ISBLANK(#REF!),"",#REF!)</f>
        <v>#REF!</v>
      </c>
      <c r="H880" s="215" t="e">
        <f>IF(ISBLANK(#REF!),"",#REF!)</f>
        <v>#REF!</v>
      </c>
      <c r="I880" s="214" t="e">
        <f>IF(ISBLANK(#REF!),"",#REF!)</f>
        <v>#REF!</v>
      </c>
      <c r="J880" s="216" t="e">
        <f>IF(ISBLANK(#REF!),"",#REF!)</f>
        <v>#REF!</v>
      </c>
      <c r="K880" s="217" t="e">
        <f>IF(ISBLANK(#REF!),"",#REF!)</f>
        <v>#REF!</v>
      </c>
      <c r="L880" s="217" t="e">
        <f>IF(ISBLANK(#REF!),"",#REF!)</f>
        <v>#REF!</v>
      </c>
      <c r="M880" s="218" t="e">
        <f>IF(ISBLANK(#REF!),"",#REF!)</f>
        <v>#REF!</v>
      </c>
      <c r="N880" s="218" t="e">
        <f>IF(ISBLANK(#REF!),"",#REF!)</f>
        <v>#REF!</v>
      </c>
      <c r="O880" s="220" t="str">
        <f>IFERROR(VLOOKUP(_xlfn.CONCAT('Team Roster - Final'!$A880," : ",'Team Roster - Final'!$BM880),'Rate Calculations'!$C$4:$G$1100,5,FALSE),"")</f>
        <v/>
      </c>
      <c r="P880" s="225">
        <f>IF(ISBLANK('Rate Calculations'!$H882),"",'Rate Calculations'!$H882)</f>
        <v>1.7500000000000002E-2</v>
      </c>
      <c r="Q880" s="220" t="str">
        <f t="shared" si="222"/>
        <v/>
      </c>
      <c r="R880" s="221">
        <f>IF(ISBLANK('Rate Calculations'!$J882),"",'Rate Calculations'!$J882)</f>
        <v>3.5000000000000003E-2</v>
      </c>
      <c r="S880" s="220" t="str">
        <f t="shared" si="223"/>
        <v/>
      </c>
      <c r="T880" s="225" t="str">
        <f>IFERROR(VLOOKUP(_xlfn.CONCAT('Team Roster - Final'!$A880," : ",'Team Roster - Final'!$BM880),'Rate Calculations'!$C$4:$S$1100,10,FALSE),"")</f>
        <v/>
      </c>
      <c r="U880" s="225" t="str">
        <f>IFERROR(VLOOKUP(_xlfn.CONCAT('Team Roster - Final'!$A880," : ",'Team Roster - Final'!$BM880),'Rate Calculations'!$C$4:$S$1100,11,FALSE),"")</f>
        <v/>
      </c>
      <c r="V880" s="222" t="str">
        <f t="shared" si="224"/>
        <v/>
      </c>
      <c r="W880" s="222" t="str">
        <f t="shared" si="225"/>
        <v/>
      </c>
      <c r="X880" s="223" t="str">
        <f>IFERROR(VLOOKUP(_xlfn.CONCAT('Team Roster - Final'!$A880," : ",'Team Roster - Final'!$BM880),'Rate Calculations'!$C$4:$S$1100,14,FALSE),"")</f>
        <v/>
      </c>
      <c r="Y880" s="222" t="str">
        <f t="shared" si="226"/>
        <v/>
      </c>
      <c r="Z880" s="222" t="str">
        <f t="shared" si="227"/>
        <v/>
      </c>
      <c r="AA880" s="224" t="str">
        <f>IFERROR(IF(#REF!="Yes",$Y880, $Y880+$Q880*0.5),"")</f>
        <v/>
      </c>
      <c r="AB880" s="224" t="str">
        <f>IFERROR(IF(#REF!="Yes",$Z880, $Z880+$S880*0.5),"")</f>
        <v/>
      </c>
      <c r="AC880" s="220" t="str">
        <f>IFERROR(VLOOKUP(_xlfn.CONCAT('Team Roster - Final'!$A880," : ",'Team Roster - Final'!$BM880),'Rate Calculations'!$C$4:$U$1100,19,FALSE),"")</f>
        <v/>
      </c>
      <c r="AD880" s="220" t="str">
        <f t="shared" si="228"/>
        <v/>
      </c>
      <c r="AE880" s="220" t="str">
        <f t="shared" si="229"/>
        <v/>
      </c>
      <c r="AF880" s="225" t="str">
        <f>IFERROR(VLOOKUP(_xlfn.CONCAT('Team Roster - Final'!$A880," : ",'Team Roster - Final'!$BM880),'Rate Calculations'!$C$4:$AB$1100,22,FALSE),"")</f>
        <v/>
      </c>
      <c r="AG880" s="225" t="str">
        <f>IFERROR(VLOOKUP(_xlfn.CONCAT('Team Roster - Final'!$A880," : ",'Team Roster - Final'!$BM880),'Rate Calculations'!$C$4:$AB$1100,23,FALSE),"")</f>
        <v/>
      </c>
      <c r="AH880" s="222" t="str">
        <f t="shared" si="230"/>
        <v/>
      </c>
      <c r="AI880" s="222" t="str">
        <f t="shared" si="231"/>
        <v/>
      </c>
      <c r="AJ880" s="223" t="str">
        <f>Table1[[#This Row],[Home Office
Net Fee %]]</f>
        <v/>
      </c>
      <c r="AK880" s="222" t="str">
        <f t="shared" si="232"/>
        <v/>
      </c>
      <c r="AL880" s="222" t="str">
        <f t="shared" si="233"/>
        <v/>
      </c>
      <c r="AM880" s="215" t="str">
        <f>IFERROR(IF(#REF!="Yes",$AK880,($AK880+$AD880*0.5)),"")</f>
        <v/>
      </c>
      <c r="AN880" s="215" t="str">
        <f>IFERROR(IF(#REF!="Yes",$AL880,($AL880+$AE880*0.5)),"")</f>
        <v/>
      </c>
      <c r="AO880" s="374" t="str">
        <f>IF(ISBLANK('Team Roster Proposed - FBR'!Q881),"",'Team Roster Proposed - FBR'!Q881)</f>
        <v/>
      </c>
      <c r="AP880" s="226" t="e">
        <f>IF(ISBLANK(#REF!),"",#REF!)</f>
        <v>#REF!</v>
      </c>
      <c r="AQ880" s="226" t="e">
        <f>IF(ISBLANK(#REF!),"",#REF!)</f>
        <v>#REF!</v>
      </c>
      <c r="AR880" s="226" t="e">
        <f>IF(ISBLANK(#REF!),"",#REF!)</f>
        <v>#REF!</v>
      </c>
      <c r="AS880" s="219" t="e">
        <f>IF(ISBLANK(#REF!),"",#REF!)</f>
        <v>#REF!</v>
      </c>
      <c r="AT880" s="219" t="e">
        <f>IF(ISBLANK(#REF!),"",#REF!)</f>
        <v>#REF!</v>
      </c>
      <c r="AU880" s="219" t="e">
        <f>IF(ISBLANK(#REF!),"",#REF!)</f>
        <v>#REF!</v>
      </c>
      <c r="AV880" s="219" t="e">
        <f>IF(ISBLANK(#REF!),"",#REF!)</f>
        <v>#REF!</v>
      </c>
      <c r="AW880" s="219" t="e">
        <f>IF(ISBLANK(#REF!),"",#REF!)</f>
        <v>#REF!</v>
      </c>
      <c r="AX880" s="219" t="e">
        <f>IF(ISBLANK(#REF!),"",#REF!)</f>
        <v>#REF!</v>
      </c>
      <c r="AY880" s="226" t="e">
        <f>IF(ISBLANK(#REF!),"",#REF!)</f>
        <v>#REF!</v>
      </c>
      <c r="AZ880" s="219" t="e">
        <f>IF(ISBLANK(#REF!),"",#REF!)</f>
        <v>#REF!</v>
      </c>
      <c r="BA880" s="219" t="e">
        <f>IF(ISBLANK(#REF!),"",#REF!)</f>
        <v>#REF!</v>
      </c>
      <c r="BB880" s="219" t="e">
        <f>IF(ISBLANK(#REF!),"",#REF!)</f>
        <v>#REF!</v>
      </c>
      <c r="BC880" s="219" t="e">
        <f>IF(ISBLANK(#REF!),"",#REF!)</f>
        <v>#REF!</v>
      </c>
      <c r="BD880" s="219" t="e">
        <f>IF(ISBLANK(#REF!),"",#REF!)</f>
        <v>#REF!</v>
      </c>
      <c r="BE880" s="219" t="e">
        <f>IF(ISBLANK(#REF!),"",#REF!)</f>
        <v>#REF!</v>
      </c>
      <c r="BF880" s="219" t="e">
        <f>IF(ISBLANK(#REF!),"",#REF!)</f>
        <v>#REF!</v>
      </c>
      <c r="BG880" s="219" t="e">
        <f>IF(ISBLANK(#REF!),"",#REF!)</f>
        <v>#REF!</v>
      </c>
      <c r="BH880" s="219" t="e">
        <f>IF(ISBLANK(#REF!),"",#REF!)</f>
        <v>#REF!</v>
      </c>
      <c r="BI880" s="219" t="e">
        <f>IF(ISBLANK(#REF!),"",#REF!)</f>
        <v>#REF!</v>
      </c>
      <c r="BJ880" s="219" t="e">
        <f>IF(ISBLANK(#REF!),"",#REF!)</f>
        <v>#REF!</v>
      </c>
      <c r="BK880" s="219" t="e">
        <f>IF(ISBLANK(#REF!),"",#REF!)</f>
        <v>#REF!</v>
      </c>
      <c r="BL880" s="219" t="e">
        <f>IF(ISBLANK(#REF!),"",#REF!)</f>
        <v>#REF!</v>
      </c>
      <c r="BM880" s="219" t="e">
        <f>IF(ISBLANK(#REF!),"",#REF!)</f>
        <v>#REF!</v>
      </c>
      <c r="BN880" s="219" t="e">
        <f>IF(ISBLANK(#REF!),"",#REF!)</f>
        <v>#REF!</v>
      </c>
      <c r="BO880" s="227" t="e">
        <f t="shared" si="234"/>
        <v>#REF!</v>
      </c>
      <c r="BP880" s="228" t="str">
        <f t="shared" si="237"/>
        <v/>
      </c>
      <c r="BQ880" s="229" t="str">
        <f t="shared" si="221"/>
        <v/>
      </c>
      <c r="BR880" s="228" t="e">
        <f t="shared" si="235"/>
        <v>#REF!</v>
      </c>
      <c r="BS880" s="230" t="e">
        <f t="shared" si="236"/>
        <v>#REF!</v>
      </c>
    </row>
    <row r="881" spans="1:71">
      <c r="A881" s="213" t="e">
        <f>IF(ISBLANK(#REF!),"",#REF!)</f>
        <v>#REF!</v>
      </c>
      <c r="B881" s="214" t="e">
        <f>IF(ISBLANK(#REF!),"",#REF!)</f>
        <v>#REF!</v>
      </c>
      <c r="C881" s="214" t="e">
        <f>IF(ISBLANK(#REF!),"",#REF!)</f>
        <v>#REF!</v>
      </c>
      <c r="D881" s="214" t="e">
        <f>IF(ISBLANK(#REF!),"",#REF!)</f>
        <v>#REF!</v>
      </c>
      <c r="E881" s="214" t="e">
        <f>IF(ISBLANK(#REF!),"",#REF!)</f>
        <v>#REF!</v>
      </c>
      <c r="F881" s="214" t="e">
        <f>IF(ISBLANK(#REF!),"",#REF!)</f>
        <v>#REF!</v>
      </c>
      <c r="G881" s="214" t="e">
        <f>IF(ISBLANK(#REF!),"",#REF!)</f>
        <v>#REF!</v>
      </c>
      <c r="H881" s="215" t="e">
        <f>IF(ISBLANK(#REF!),"",#REF!)</f>
        <v>#REF!</v>
      </c>
      <c r="I881" s="214" t="e">
        <f>IF(ISBLANK(#REF!),"",#REF!)</f>
        <v>#REF!</v>
      </c>
      <c r="J881" s="216" t="e">
        <f>IF(ISBLANK(#REF!),"",#REF!)</f>
        <v>#REF!</v>
      </c>
      <c r="K881" s="217" t="e">
        <f>IF(ISBLANK(#REF!),"",#REF!)</f>
        <v>#REF!</v>
      </c>
      <c r="L881" s="217" t="e">
        <f>IF(ISBLANK(#REF!),"",#REF!)</f>
        <v>#REF!</v>
      </c>
      <c r="M881" s="218" t="e">
        <f>IF(ISBLANK(#REF!),"",#REF!)</f>
        <v>#REF!</v>
      </c>
      <c r="N881" s="218" t="e">
        <f>IF(ISBLANK(#REF!),"",#REF!)</f>
        <v>#REF!</v>
      </c>
      <c r="O881" s="220" t="str">
        <f>IFERROR(VLOOKUP(_xlfn.CONCAT('Team Roster - Final'!$A881," : ",'Team Roster - Final'!$BM881),'Rate Calculations'!$C$4:$G$1100,5,FALSE),"")</f>
        <v/>
      </c>
      <c r="P881" s="225">
        <f>IF(ISBLANK('Rate Calculations'!$H883),"",'Rate Calculations'!$H883)</f>
        <v>1.7500000000000002E-2</v>
      </c>
      <c r="Q881" s="220" t="str">
        <f t="shared" si="222"/>
        <v/>
      </c>
      <c r="R881" s="221">
        <f>IF(ISBLANK('Rate Calculations'!$J883),"",'Rate Calculations'!$J883)</f>
        <v>3.5000000000000003E-2</v>
      </c>
      <c r="S881" s="220" t="str">
        <f t="shared" si="223"/>
        <v/>
      </c>
      <c r="T881" s="225" t="str">
        <f>IFERROR(VLOOKUP(_xlfn.CONCAT('Team Roster - Final'!$A881," : ",'Team Roster - Final'!$BM881),'Rate Calculations'!$C$4:$S$1100,10,FALSE),"")</f>
        <v/>
      </c>
      <c r="U881" s="225" t="str">
        <f>IFERROR(VLOOKUP(_xlfn.CONCAT('Team Roster - Final'!$A881," : ",'Team Roster - Final'!$BM881),'Rate Calculations'!$C$4:$S$1100,11,FALSE),"")</f>
        <v/>
      </c>
      <c r="V881" s="222" t="str">
        <f t="shared" si="224"/>
        <v/>
      </c>
      <c r="W881" s="222" t="str">
        <f t="shared" si="225"/>
        <v/>
      </c>
      <c r="X881" s="223" t="str">
        <f>IFERROR(VLOOKUP(_xlfn.CONCAT('Team Roster - Final'!$A881," : ",'Team Roster - Final'!$BM881),'Rate Calculations'!$C$4:$S$1100,14,FALSE),"")</f>
        <v/>
      </c>
      <c r="Y881" s="222" t="str">
        <f t="shared" si="226"/>
        <v/>
      </c>
      <c r="Z881" s="222" t="str">
        <f t="shared" si="227"/>
        <v/>
      </c>
      <c r="AA881" s="224" t="str">
        <f>IFERROR(IF(#REF!="Yes",$Y881, $Y881+$Q881*0.5),"")</f>
        <v/>
      </c>
      <c r="AB881" s="224" t="str">
        <f>IFERROR(IF(#REF!="Yes",$Z881, $Z881+$S881*0.5),"")</f>
        <v/>
      </c>
      <c r="AC881" s="220" t="str">
        <f>IFERROR(VLOOKUP(_xlfn.CONCAT('Team Roster - Final'!$A881," : ",'Team Roster - Final'!$BM881),'Rate Calculations'!$C$4:$U$1100,19,FALSE),"")</f>
        <v/>
      </c>
      <c r="AD881" s="220" t="str">
        <f t="shared" si="228"/>
        <v/>
      </c>
      <c r="AE881" s="220" t="str">
        <f t="shared" si="229"/>
        <v/>
      </c>
      <c r="AF881" s="225" t="str">
        <f>IFERROR(VLOOKUP(_xlfn.CONCAT('Team Roster - Final'!$A881," : ",'Team Roster - Final'!$BM881),'Rate Calculations'!$C$4:$AB$1100,22,FALSE),"")</f>
        <v/>
      </c>
      <c r="AG881" s="225" t="str">
        <f>IFERROR(VLOOKUP(_xlfn.CONCAT('Team Roster - Final'!$A881," : ",'Team Roster - Final'!$BM881),'Rate Calculations'!$C$4:$AB$1100,23,FALSE),"")</f>
        <v/>
      </c>
      <c r="AH881" s="222" t="str">
        <f t="shared" si="230"/>
        <v/>
      </c>
      <c r="AI881" s="222" t="str">
        <f t="shared" si="231"/>
        <v/>
      </c>
      <c r="AJ881" s="223" t="str">
        <f>Table1[[#This Row],[Home Office
Net Fee %]]</f>
        <v/>
      </c>
      <c r="AK881" s="222" t="str">
        <f t="shared" si="232"/>
        <v/>
      </c>
      <c r="AL881" s="222" t="str">
        <f t="shared" si="233"/>
        <v/>
      </c>
      <c r="AM881" s="215" t="str">
        <f>IFERROR(IF(#REF!="Yes",$AK881,($AK881+$AD881*0.5)),"")</f>
        <v/>
      </c>
      <c r="AN881" s="215" t="str">
        <f>IFERROR(IF(#REF!="Yes",$AL881,($AL881+$AE881*0.5)),"")</f>
        <v/>
      </c>
      <c r="AO881" s="374" t="str">
        <f>IF(ISBLANK('Team Roster Proposed - FBR'!Q882),"",'Team Roster Proposed - FBR'!Q882)</f>
        <v/>
      </c>
      <c r="AP881" s="226" t="e">
        <f>IF(ISBLANK(#REF!),"",#REF!)</f>
        <v>#REF!</v>
      </c>
      <c r="AQ881" s="226" t="e">
        <f>IF(ISBLANK(#REF!),"",#REF!)</f>
        <v>#REF!</v>
      </c>
      <c r="AR881" s="226" t="e">
        <f>IF(ISBLANK(#REF!),"",#REF!)</f>
        <v>#REF!</v>
      </c>
      <c r="AS881" s="219" t="e">
        <f>IF(ISBLANK(#REF!),"",#REF!)</f>
        <v>#REF!</v>
      </c>
      <c r="AT881" s="219" t="e">
        <f>IF(ISBLANK(#REF!),"",#REF!)</f>
        <v>#REF!</v>
      </c>
      <c r="AU881" s="219" t="e">
        <f>IF(ISBLANK(#REF!),"",#REF!)</f>
        <v>#REF!</v>
      </c>
      <c r="AV881" s="219" t="e">
        <f>IF(ISBLANK(#REF!),"",#REF!)</f>
        <v>#REF!</v>
      </c>
      <c r="AW881" s="219" t="e">
        <f>IF(ISBLANK(#REF!),"",#REF!)</f>
        <v>#REF!</v>
      </c>
      <c r="AX881" s="219" t="e">
        <f>IF(ISBLANK(#REF!),"",#REF!)</f>
        <v>#REF!</v>
      </c>
      <c r="AY881" s="226" t="e">
        <f>IF(ISBLANK(#REF!),"",#REF!)</f>
        <v>#REF!</v>
      </c>
      <c r="AZ881" s="219" t="e">
        <f>IF(ISBLANK(#REF!),"",#REF!)</f>
        <v>#REF!</v>
      </c>
      <c r="BA881" s="219" t="e">
        <f>IF(ISBLANK(#REF!),"",#REF!)</f>
        <v>#REF!</v>
      </c>
      <c r="BB881" s="219" t="e">
        <f>IF(ISBLANK(#REF!),"",#REF!)</f>
        <v>#REF!</v>
      </c>
      <c r="BC881" s="219" t="e">
        <f>IF(ISBLANK(#REF!),"",#REF!)</f>
        <v>#REF!</v>
      </c>
      <c r="BD881" s="219" t="e">
        <f>IF(ISBLANK(#REF!),"",#REF!)</f>
        <v>#REF!</v>
      </c>
      <c r="BE881" s="219" t="e">
        <f>IF(ISBLANK(#REF!),"",#REF!)</f>
        <v>#REF!</v>
      </c>
      <c r="BF881" s="219" t="e">
        <f>IF(ISBLANK(#REF!),"",#REF!)</f>
        <v>#REF!</v>
      </c>
      <c r="BG881" s="219" t="e">
        <f>IF(ISBLANK(#REF!),"",#REF!)</f>
        <v>#REF!</v>
      </c>
      <c r="BH881" s="219" t="e">
        <f>IF(ISBLANK(#REF!),"",#REF!)</f>
        <v>#REF!</v>
      </c>
      <c r="BI881" s="219" t="e">
        <f>IF(ISBLANK(#REF!),"",#REF!)</f>
        <v>#REF!</v>
      </c>
      <c r="BJ881" s="219" t="e">
        <f>IF(ISBLANK(#REF!),"",#REF!)</f>
        <v>#REF!</v>
      </c>
      <c r="BK881" s="219" t="e">
        <f>IF(ISBLANK(#REF!),"",#REF!)</f>
        <v>#REF!</v>
      </c>
      <c r="BL881" s="219" t="e">
        <f>IF(ISBLANK(#REF!),"",#REF!)</f>
        <v>#REF!</v>
      </c>
      <c r="BM881" s="219" t="e">
        <f>IF(ISBLANK(#REF!),"",#REF!)</f>
        <v>#REF!</v>
      </c>
      <c r="BN881" s="219" t="e">
        <f>IF(ISBLANK(#REF!),"",#REF!)</f>
        <v>#REF!</v>
      </c>
      <c r="BO881" s="227" t="e">
        <f t="shared" si="234"/>
        <v>#REF!</v>
      </c>
      <c r="BP881" s="228" t="str">
        <f t="shared" si="237"/>
        <v/>
      </c>
      <c r="BQ881" s="229" t="str">
        <f t="shared" si="221"/>
        <v/>
      </c>
      <c r="BR881" s="228" t="e">
        <f t="shared" si="235"/>
        <v>#REF!</v>
      </c>
      <c r="BS881" s="230" t="e">
        <f t="shared" si="236"/>
        <v>#REF!</v>
      </c>
    </row>
    <row r="882" spans="1:71">
      <c r="A882" s="213" t="e">
        <f>IF(ISBLANK(#REF!),"",#REF!)</f>
        <v>#REF!</v>
      </c>
      <c r="B882" s="214" t="e">
        <f>IF(ISBLANK(#REF!),"",#REF!)</f>
        <v>#REF!</v>
      </c>
      <c r="C882" s="214" t="e">
        <f>IF(ISBLANK(#REF!),"",#REF!)</f>
        <v>#REF!</v>
      </c>
      <c r="D882" s="214" t="e">
        <f>IF(ISBLANK(#REF!),"",#REF!)</f>
        <v>#REF!</v>
      </c>
      <c r="E882" s="214" t="e">
        <f>IF(ISBLANK(#REF!),"",#REF!)</f>
        <v>#REF!</v>
      </c>
      <c r="F882" s="214" t="e">
        <f>IF(ISBLANK(#REF!),"",#REF!)</f>
        <v>#REF!</v>
      </c>
      <c r="G882" s="214" t="e">
        <f>IF(ISBLANK(#REF!),"",#REF!)</f>
        <v>#REF!</v>
      </c>
      <c r="H882" s="215" t="e">
        <f>IF(ISBLANK(#REF!),"",#REF!)</f>
        <v>#REF!</v>
      </c>
      <c r="I882" s="214" t="e">
        <f>IF(ISBLANK(#REF!),"",#REF!)</f>
        <v>#REF!</v>
      </c>
      <c r="J882" s="216" t="e">
        <f>IF(ISBLANK(#REF!),"",#REF!)</f>
        <v>#REF!</v>
      </c>
      <c r="K882" s="217" t="e">
        <f>IF(ISBLANK(#REF!),"",#REF!)</f>
        <v>#REF!</v>
      </c>
      <c r="L882" s="217" t="e">
        <f>IF(ISBLANK(#REF!),"",#REF!)</f>
        <v>#REF!</v>
      </c>
      <c r="M882" s="218" t="e">
        <f>IF(ISBLANK(#REF!),"",#REF!)</f>
        <v>#REF!</v>
      </c>
      <c r="N882" s="218" t="e">
        <f>IF(ISBLANK(#REF!),"",#REF!)</f>
        <v>#REF!</v>
      </c>
      <c r="O882" s="220" t="str">
        <f>IFERROR(VLOOKUP(_xlfn.CONCAT('Team Roster - Final'!$A882," : ",'Team Roster - Final'!$BM882),'Rate Calculations'!$C$4:$G$1100,5,FALSE),"")</f>
        <v/>
      </c>
      <c r="P882" s="225">
        <f>IF(ISBLANK('Rate Calculations'!$H884),"",'Rate Calculations'!$H884)</f>
        <v>1.7500000000000002E-2</v>
      </c>
      <c r="Q882" s="220" t="str">
        <f t="shared" si="222"/>
        <v/>
      </c>
      <c r="R882" s="221">
        <f>IF(ISBLANK('Rate Calculations'!$J884),"",'Rate Calculations'!$J884)</f>
        <v>3.5000000000000003E-2</v>
      </c>
      <c r="S882" s="220" t="str">
        <f t="shared" si="223"/>
        <v/>
      </c>
      <c r="T882" s="225" t="str">
        <f>IFERROR(VLOOKUP(_xlfn.CONCAT('Team Roster - Final'!$A882," : ",'Team Roster - Final'!$BM882),'Rate Calculations'!$C$4:$S$1100,10,FALSE),"")</f>
        <v/>
      </c>
      <c r="U882" s="225" t="str">
        <f>IFERROR(VLOOKUP(_xlfn.CONCAT('Team Roster - Final'!$A882," : ",'Team Roster - Final'!$BM882),'Rate Calculations'!$C$4:$S$1100,11,FALSE),"")</f>
        <v/>
      </c>
      <c r="V882" s="222" t="str">
        <f t="shared" si="224"/>
        <v/>
      </c>
      <c r="W882" s="222" t="str">
        <f t="shared" si="225"/>
        <v/>
      </c>
      <c r="X882" s="223" t="str">
        <f>IFERROR(VLOOKUP(_xlfn.CONCAT('Team Roster - Final'!$A882," : ",'Team Roster - Final'!$BM882),'Rate Calculations'!$C$4:$S$1100,14,FALSE),"")</f>
        <v/>
      </c>
      <c r="Y882" s="222" t="str">
        <f t="shared" si="226"/>
        <v/>
      </c>
      <c r="Z882" s="222" t="str">
        <f t="shared" si="227"/>
        <v/>
      </c>
      <c r="AA882" s="224" t="str">
        <f>IFERROR(IF(#REF!="Yes",$Y882, $Y882+$Q882*0.5),"")</f>
        <v/>
      </c>
      <c r="AB882" s="224" t="str">
        <f>IFERROR(IF(#REF!="Yes",$Z882, $Z882+$S882*0.5),"")</f>
        <v/>
      </c>
      <c r="AC882" s="220" t="str">
        <f>IFERROR(VLOOKUP(_xlfn.CONCAT('Team Roster - Final'!$A882," : ",'Team Roster - Final'!$BM882),'Rate Calculations'!$C$4:$U$1100,19,FALSE),"")</f>
        <v/>
      </c>
      <c r="AD882" s="220" t="str">
        <f t="shared" si="228"/>
        <v/>
      </c>
      <c r="AE882" s="220" t="str">
        <f t="shared" si="229"/>
        <v/>
      </c>
      <c r="AF882" s="225" t="str">
        <f>IFERROR(VLOOKUP(_xlfn.CONCAT('Team Roster - Final'!$A882," : ",'Team Roster - Final'!$BM882),'Rate Calculations'!$C$4:$AB$1100,22,FALSE),"")</f>
        <v/>
      </c>
      <c r="AG882" s="225" t="str">
        <f>IFERROR(VLOOKUP(_xlfn.CONCAT('Team Roster - Final'!$A882," : ",'Team Roster - Final'!$BM882),'Rate Calculations'!$C$4:$AB$1100,23,FALSE),"")</f>
        <v/>
      </c>
      <c r="AH882" s="222" t="str">
        <f t="shared" si="230"/>
        <v/>
      </c>
      <c r="AI882" s="222" t="str">
        <f t="shared" si="231"/>
        <v/>
      </c>
      <c r="AJ882" s="223" t="str">
        <f>Table1[[#This Row],[Home Office
Net Fee %]]</f>
        <v/>
      </c>
      <c r="AK882" s="222" t="str">
        <f t="shared" si="232"/>
        <v/>
      </c>
      <c r="AL882" s="222" t="str">
        <f t="shared" si="233"/>
        <v/>
      </c>
      <c r="AM882" s="215" t="str">
        <f>IFERROR(IF(#REF!="Yes",$AK882,($AK882+$AD882*0.5)),"")</f>
        <v/>
      </c>
      <c r="AN882" s="215" t="str">
        <f>IFERROR(IF(#REF!="Yes",$AL882,($AL882+$AE882*0.5)),"")</f>
        <v/>
      </c>
      <c r="AO882" s="374" t="str">
        <f>IF(ISBLANK('Team Roster Proposed - FBR'!Q883),"",'Team Roster Proposed - FBR'!Q883)</f>
        <v/>
      </c>
      <c r="AP882" s="226" t="e">
        <f>IF(ISBLANK(#REF!),"",#REF!)</f>
        <v>#REF!</v>
      </c>
      <c r="AQ882" s="226" t="e">
        <f>IF(ISBLANK(#REF!),"",#REF!)</f>
        <v>#REF!</v>
      </c>
      <c r="AR882" s="226" t="e">
        <f>IF(ISBLANK(#REF!),"",#REF!)</f>
        <v>#REF!</v>
      </c>
      <c r="AS882" s="219" t="e">
        <f>IF(ISBLANK(#REF!),"",#REF!)</f>
        <v>#REF!</v>
      </c>
      <c r="AT882" s="219" t="e">
        <f>IF(ISBLANK(#REF!),"",#REF!)</f>
        <v>#REF!</v>
      </c>
      <c r="AU882" s="219" t="e">
        <f>IF(ISBLANK(#REF!),"",#REF!)</f>
        <v>#REF!</v>
      </c>
      <c r="AV882" s="219" t="e">
        <f>IF(ISBLANK(#REF!),"",#REF!)</f>
        <v>#REF!</v>
      </c>
      <c r="AW882" s="219" t="e">
        <f>IF(ISBLANK(#REF!),"",#REF!)</f>
        <v>#REF!</v>
      </c>
      <c r="AX882" s="219" t="e">
        <f>IF(ISBLANK(#REF!),"",#REF!)</f>
        <v>#REF!</v>
      </c>
      <c r="AY882" s="226" t="e">
        <f>IF(ISBLANK(#REF!),"",#REF!)</f>
        <v>#REF!</v>
      </c>
      <c r="AZ882" s="219" t="e">
        <f>IF(ISBLANK(#REF!),"",#REF!)</f>
        <v>#REF!</v>
      </c>
      <c r="BA882" s="219" t="e">
        <f>IF(ISBLANK(#REF!),"",#REF!)</f>
        <v>#REF!</v>
      </c>
      <c r="BB882" s="219" t="e">
        <f>IF(ISBLANK(#REF!),"",#REF!)</f>
        <v>#REF!</v>
      </c>
      <c r="BC882" s="219" t="e">
        <f>IF(ISBLANK(#REF!),"",#REF!)</f>
        <v>#REF!</v>
      </c>
      <c r="BD882" s="219" t="e">
        <f>IF(ISBLANK(#REF!),"",#REF!)</f>
        <v>#REF!</v>
      </c>
      <c r="BE882" s="219" t="e">
        <f>IF(ISBLANK(#REF!),"",#REF!)</f>
        <v>#REF!</v>
      </c>
      <c r="BF882" s="219" t="e">
        <f>IF(ISBLANK(#REF!),"",#REF!)</f>
        <v>#REF!</v>
      </c>
      <c r="BG882" s="219" t="e">
        <f>IF(ISBLANK(#REF!),"",#REF!)</f>
        <v>#REF!</v>
      </c>
      <c r="BH882" s="219" t="e">
        <f>IF(ISBLANK(#REF!),"",#REF!)</f>
        <v>#REF!</v>
      </c>
      <c r="BI882" s="219" t="e">
        <f>IF(ISBLANK(#REF!),"",#REF!)</f>
        <v>#REF!</v>
      </c>
      <c r="BJ882" s="219" t="e">
        <f>IF(ISBLANK(#REF!),"",#REF!)</f>
        <v>#REF!</v>
      </c>
      <c r="BK882" s="219" t="e">
        <f>IF(ISBLANK(#REF!),"",#REF!)</f>
        <v>#REF!</v>
      </c>
      <c r="BL882" s="219" t="e">
        <f>IF(ISBLANK(#REF!),"",#REF!)</f>
        <v>#REF!</v>
      </c>
      <c r="BM882" s="219" t="e">
        <f>IF(ISBLANK(#REF!),"",#REF!)</f>
        <v>#REF!</v>
      </c>
      <c r="BN882" s="219" t="e">
        <f>IF(ISBLANK(#REF!),"",#REF!)</f>
        <v>#REF!</v>
      </c>
      <c r="BO882" s="227" t="e">
        <f t="shared" si="234"/>
        <v>#REF!</v>
      </c>
      <c r="BP882" s="228" t="str">
        <f t="shared" si="237"/>
        <v/>
      </c>
      <c r="BQ882" s="229" t="str">
        <f t="shared" si="221"/>
        <v/>
      </c>
      <c r="BR882" s="228" t="e">
        <f t="shared" si="235"/>
        <v>#REF!</v>
      </c>
      <c r="BS882" s="230" t="e">
        <f t="shared" si="236"/>
        <v>#REF!</v>
      </c>
    </row>
    <row r="883" spans="1:71">
      <c r="A883" s="213" t="e">
        <f>IF(ISBLANK(#REF!),"",#REF!)</f>
        <v>#REF!</v>
      </c>
      <c r="B883" s="214" t="e">
        <f>IF(ISBLANK(#REF!),"",#REF!)</f>
        <v>#REF!</v>
      </c>
      <c r="C883" s="214" t="e">
        <f>IF(ISBLANK(#REF!),"",#REF!)</f>
        <v>#REF!</v>
      </c>
      <c r="D883" s="214" t="e">
        <f>IF(ISBLANK(#REF!),"",#REF!)</f>
        <v>#REF!</v>
      </c>
      <c r="E883" s="214" t="e">
        <f>IF(ISBLANK(#REF!),"",#REF!)</f>
        <v>#REF!</v>
      </c>
      <c r="F883" s="214" t="e">
        <f>IF(ISBLANK(#REF!),"",#REF!)</f>
        <v>#REF!</v>
      </c>
      <c r="G883" s="214" t="e">
        <f>IF(ISBLANK(#REF!),"",#REF!)</f>
        <v>#REF!</v>
      </c>
      <c r="H883" s="215" t="e">
        <f>IF(ISBLANK(#REF!),"",#REF!)</f>
        <v>#REF!</v>
      </c>
      <c r="I883" s="214" t="e">
        <f>IF(ISBLANK(#REF!),"",#REF!)</f>
        <v>#REF!</v>
      </c>
      <c r="J883" s="216" t="e">
        <f>IF(ISBLANK(#REF!),"",#REF!)</f>
        <v>#REF!</v>
      </c>
      <c r="K883" s="217" t="e">
        <f>IF(ISBLANK(#REF!),"",#REF!)</f>
        <v>#REF!</v>
      </c>
      <c r="L883" s="217" t="e">
        <f>IF(ISBLANK(#REF!),"",#REF!)</f>
        <v>#REF!</v>
      </c>
      <c r="M883" s="218" t="e">
        <f>IF(ISBLANK(#REF!),"",#REF!)</f>
        <v>#REF!</v>
      </c>
      <c r="N883" s="218" t="e">
        <f>IF(ISBLANK(#REF!),"",#REF!)</f>
        <v>#REF!</v>
      </c>
      <c r="O883" s="220" t="str">
        <f>IFERROR(VLOOKUP(_xlfn.CONCAT('Team Roster - Final'!$A883," : ",'Team Roster - Final'!$BM883),'Rate Calculations'!$C$4:$G$1100,5,FALSE),"")</f>
        <v/>
      </c>
      <c r="P883" s="225">
        <f>IF(ISBLANK('Rate Calculations'!$H885),"",'Rate Calculations'!$H885)</f>
        <v>1.7500000000000002E-2</v>
      </c>
      <c r="Q883" s="220" t="str">
        <f t="shared" si="222"/>
        <v/>
      </c>
      <c r="R883" s="221">
        <f>IF(ISBLANK('Rate Calculations'!$J885),"",'Rate Calculations'!$J885)</f>
        <v>3.5000000000000003E-2</v>
      </c>
      <c r="S883" s="220" t="str">
        <f t="shared" si="223"/>
        <v/>
      </c>
      <c r="T883" s="225" t="str">
        <f>IFERROR(VLOOKUP(_xlfn.CONCAT('Team Roster - Final'!$A883," : ",'Team Roster - Final'!$BM883),'Rate Calculations'!$C$4:$S$1100,10,FALSE),"")</f>
        <v/>
      </c>
      <c r="U883" s="225" t="str">
        <f>IFERROR(VLOOKUP(_xlfn.CONCAT('Team Roster - Final'!$A883," : ",'Team Roster - Final'!$BM883),'Rate Calculations'!$C$4:$S$1100,11,FALSE),"")</f>
        <v/>
      </c>
      <c r="V883" s="222" t="str">
        <f t="shared" si="224"/>
        <v/>
      </c>
      <c r="W883" s="222" t="str">
        <f t="shared" si="225"/>
        <v/>
      </c>
      <c r="X883" s="223" t="str">
        <f>IFERROR(VLOOKUP(_xlfn.CONCAT('Team Roster - Final'!$A883," : ",'Team Roster - Final'!$BM883),'Rate Calculations'!$C$4:$S$1100,14,FALSE),"")</f>
        <v/>
      </c>
      <c r="Y883" s="222" t="str">
        <f t="shared" si="226"/>
        <v/>
      </c>
      <c r="Z883" s="222" t="str">
        <f t="shared" si="227"/>
        <v/>
      </c>
      <c r="AA883" s="224" t="str">
        <f>IFERROR(IF(#REF!="Yes",$Y883, $Y883+$Q883*0.5),"")</f>
        <v/>
      </c>
      <c r="AB883" s="224" t="str">
        <f>IFERROR(IF(#REF!="Yes",$Z883, $Z883+$S883*0.5),"")</f>
        <v/>
      </c>
      <c r="AC883" s="220" t="str">
        <f>IFERROR(VLOOKUP(_xlfn.CONCAT('Team Roster - Final'!$A883," : ",'Team Roster - Final'!$BM883),'Rate Calculations'!$C$4:$U$1100,19,FALSE),"")</f>
        <v/>
      </c>
      <c r="AD883" s="220" t="str">
        <f t="shared" si="228"/>
        <v/>
      </c>
      <c r="AE883" s="220" t="str">
        <f t="shared" si="229"/>
        <v/>
      </c>
      <c r="AF883" s="225" t="str">
        <f>IFERROR(VLOOKUP(_xlfn.CONCAT('Team Roster - Final'!$A883," : ",'Team Roster - Final'!$BM883),'Rate Calculations'!$C$4:$AB$1100,22,FALSE),"")</f>
        <v/>
      </c>
      <c r="AG883" s="225" t="str">
        <f>IFERROR(VLOOKUP(_xlfn.CONCAT('Team Roster - Final'!$A883," : ",'Team Roster - Final'!$BM883),'Rate Calculations'!$C$4:$AB$1100,23,FALSE),"")</f>
        <v/>
      </c>
      <c r="AH883" s="222" t="str">
        <f t="shared" si="230"/>
        <v/>
      </c>
      <c r="AI883" s="222" t="str">
        <f t="shared" si="231"/>
        <v/>
      </c>
      <c r="AJ883" s="223" t="str">
        <f>Table1[[#This Row],[Home Office
Net Fee %]]</f>
        <v/>
      </c>
      <c r="AK883" s="222" t="str">
        <f t="shared" si="232"/>
        <v/>
      </c>
      <c r="AL883" s="222" t="str">
        <f t="shared" si="233"/>
        <v/>
      </c>
      <c r="AM883" s="215" t="str">
        <f>IFERROR(IF(#REF!="Yes",$AK883,($AK883+$AD883*0.5)),"")</f>
        <v/>
      </c>
      <c r="AN883" s="215" t="str">
        <f>IFERROR(IF(#REF!="Yes",$AL883,($AL883+$AE883*0.5)),"")</f>
        <v/>
      </c>
      <c r="AO883" s="374" t="str">
        <f>IF(ISBLANK('Team Roster Proposed - FBR'!Q884),"",'Team Roster Proposed - FBR'!Q884)</f>
        <v/>
      </c>
      <c r="AP883" s="226" t="e">
        <f>IF(ISBLANK(#REF!),"",#REF!)</f>
        <v>#REF!</v>
      </c>
      <c r="AQ883" s="226" t="e">
        <f>IF(ISBLANK(#REF!),"",#REF!)</f>
        <v>#REF!</v>
      </c>
      <c r="AR883" s="226" t="e">
        <f>IF(ISBLANK(#REF!),"",#REF!)</f>
        <v>#REF!</v>
      </c>
      <c r="AS883" s="219" t="e">
        <f>IF(ISBLANK(#REF!),"",#REF!)</f>
        <v>#REF!</v>
      </c>
      <c r="AT883" s="219" t="e">
        <f>IF(ISBLANK(#REF!),"",#REF!)</f>
        <v>#REF!</v>
      </c>
      <c r="AU883" s="219" t="e">
        <f>IF(ISBLANK(#REF!),"",#REF!)</f>
        <v>#REF!</v>
      </c>
      <c r="AV883" s="219" t="e">
        <f>IF(ISBLANK(#REF!),"",#REF!)</f>
        <v>#REF!</v>
      </c>
      <c r="AW883" s="219" t="e">
        <f>IF(ISBLANK(#REF!),"",#REF!)</f>
        <v>#REF!</v>
      </c>
      <c r="AX883" s="219" t="e">
        <f>IF(ISBLANK(#REF!),"",#REF!)</f>
        <v>#REF!</v>
      </c>
      <c r="AY883" s="226" t="e">
        <f>IF(ISBLANK(#REF!),"",#REF!)</f>
        <v>#REF!</v>
      </c>
      <c r="AZ883" s="219" t="e">
        <f>IF(ISBLANK(#REF!),"",#REF!)</f>
        <v>#REF!</v>
      </c>
      <c r="BA883" s="219" t="e">
        <f>IF(ISBLANK(#REF!),"",#REF!)</f>
        <v>#REF!</v>
      </c>
      <c r="BB883" s="219" t="e">
        <f>IF(ISBLANK(#REF!),"",#REF!)</f>
        <v>#REF!</v>
      </c>
      <c r="BC883" s="219" t="e">
        <f>IF(ISBLANK(#REF!),"",#REF!)</f>
        <v>#REF!</v>
      </c>
      <c r="BD883" s="219" t="e">
        <f>IF(ISBLANK(#REF!),"",#REF!)</f>
        <v>#REF!</v>
      </c>
      <c r="BE883" s="219" t="e">
        <f>IF(ISBLANK(#REF!),"",#REF!)</f>
        <v>#REF!</v>
      </c>
      <c r="BF883" s="219" t="e">
        <f>IF(ISBLANK(#REF!),"",#REF!)</f>
        <v>#REF!</v>
      </c>
      <c r="BG883" s="219" t="e">
        <f>IF(ISBLANK(#REF!),"",#REF!)</f>
        <v>#REF!</v>
      </c>
      <c r="BH883" s="219" t="e">
        <f>IF(ISBLANK(#REF!),"",#REF!)</f>
        <v>#REF!</v>
      </c>
      <c r="BI883" s="219" t="e">
        <f>IF(ISBLANK(#REF!),"",#REF!)</f>
        <v>#REF!</v>
      </c>
      <c r="BJ883" s="219" t="e">
        <f>IF(ISBLANK(#REF!),"",#REF!)</f>
        <v>#REF!</v>
      </c>
      <c r="BK883" s="219" t="e">
        <f>IF(ISBLANK(#REF!),"",#REF!)</f>
        <v>#REF!</v>
      </c>
      <c r="BL883" s="219" t="e">
        <f>IF(ISBLANK(#REF!),"",#REF!)</f>
        <v>#REF!</v>
      </c>
      <c r="BM883" s="219" t="e">
        <f>IF(ISBLANK(#REF!),"",#REF!)</f>
        <v>#REF!</v>
      </c>
      <c r="BN883" s="219" t="e">
        <f>IF(ISBLANK(#REF!),"",#REF!)</f>
        <v>#REF!</v>
      </c>
      <c r="BO883" s="227" t="e">
        <f t="shared" si="234"/>
        <v>#REF!</v>
      </c>
      <c r="BP883" s="228" t="str">
        <f t="shared" si="237"/>
        <v/>
      </c>
      <c r="BQ883" s="229" t="str">
        <f t="shared" si="221"/>
        <v/>
      </c>
      <c r="BR883" s="228" t="e">
        <f t="shared" si="235"/>
        <v>#REF!</v>
      </c>
      <c r="BS883" s="230" t="e">
        <f t="shared" si="236"/>
        <v>#REF!</v>
      </c>
    </row>
    <row r="884" spans="1:71">
      <c r="A884" s="213" t="e">
        <f>IF(ISBLANK(#REF!),"",#REF!)</f>
        <v>#REF!</v>
      </c>
      <c r="B884" s="214" t="e">
        <f>IF(ISBLANK(#REF!),"",#REF!)</f>
        <v>#REF!</v>
      </c>
      <c r="C884" s="214" t="e">
        <f>IF(ISBLANK(#REF!),"",#REF!)</f>
        <v>#REF!</v>
      </c>
      <c r="D884" s="214" t="e">
        <f>IF(ISBLANK(#REF!),"",#REF!)</f>
        <v>#REF!</v>
      </c>
      <c r="E884" s="214" t="e">
        <f>IF(ISBLANK(#REF!),"",#REF!)</f>
        <v>#REF!</v>
      </c>
      <c r="F884" s="214" t="e">
        <f>IF(ISBLANK(#REF!),"",#REF!)</f>
        <v>#REF!</v>
      </c>
      <c r="G884" s="214" t="e">
        <f>IF(ISBLANK(#REF!),"",#REF!)</f>
        <v>#REF!</v>
      </c>
      <c r="H884" s="215" t="e">
        <f>IF(ISBLANK(#REF!),"",#REF!)</f>
        <v>#REF!</v>
      </c>
      <c r="I884" s="214" t="e">
        <f>IF(ISBLANK(#REF!),"",#REF!)</f>
        <v>#REF!</v>
      </c>
      <c r="J884" s="216" t="e">
        <f>IF(ISBLANK(#REF!),"",#REF!)</f>
        <v>#REF!</v>
      </c>
      <c r="K884" s="217" t="e">
        <f>IF(ISBLANK(#REF!),"",#REF!)</f>
        <v>#REF!</v>
      </c>
      <c r="L884" s="217" t="e">
        <f>IF(ISBLANK(#REF!),"",#REF!)</f>
        <v>#REF!</v>
      </c>
      <c r="M884" s="218" t="e">
        <f>IF(ISBLANK(#REF!),"",#REF!)</f>
        <v>#REF!</v>
      </c>
      <c r="N884" s="218" t="e">
        <f>IF(ISBLANK(#REF!),"",#REF!)</f>
        <v>#REF!</v>
      </c>
      <c r="O884" s="220" t="str">
        <f>IFERROR(VLOOKUP(_xlfn.CONCAT('Team Roster - Final'!$A884," : ",'Team Roster - Final'!$BM884),'Rate Calculations'!$C$4:$G$1100,5,FALSE),"")</f>
        <v/>
      </c>
      <c r="P884" s="225">
        <f>IF(ISBLANK('Rate Calculations'!$H886),"",'Rate Calculations'!$H886)</f>
        <v>1.7500000000000002E-2</v>
      </c>
      <c r="Q884" s="220" t="str">
        <f t="shared" si="222"/>
        <v/>
      </c>
      <c r="R884" s="221">
        <f>IF(ISBLANK('Rate Calculations'!$J886),"",'Rate Calculations'!$J886)</f>
        <v>3.5000000000000003E-2</v>
      </c>
      <c r="S884" s="220" t="str">
        <f t="shared" si="223"/>
        <v/>
      </c>
      <c r="T884" s="225" t="str">
        <f>IFERROR(VLOOKUP(_xlfn.CONCAT('Team Roster - Final'!$A884," : ",'Team Roster - Final'!$BM884),'Rate Calculations'!$C$4:$S$1100,10,FALSE),"")</f>
        <v/>
      </c>
      <c r="U884" s="225" t="str">
        <f>IFERROR(VLOOKUP(_xlfn.CONCAT('Team Roster - Final'!$A884," : ",'Team Roster - Final'!$BM884),'Rate Calculations'!$C$4:$S$1100,11,FALSE),"")</f>
        <v/>
      </c>
      <c r="V884" s="222" t="str">
        <f t="shared" si="224"/>
        <v/>
      </c>
      <c r="W884" s="222" t="str">
        <f t="shared" si="225"/>
        <v/>
      </c>
      <c r="X884" s="223" t="str">
        <f>IFERROR(VLOOKUP(_xlfn.CONCAT('Team Roster - Final'!$A884," : ",'Team Roster - Final'!$BM884),'Rate Calculations'!$C$4:$S$1100,14,FALSE),"")</f>
        <v/>
      </c>
      <c r="Y884" s="222" t="str">
        <f t="shared" si="226"/>
        <v/>
      </c>
      <c r="Z884" s="222" t="str">
        <f t="shared" si="227"/>
        <v/>
      </c>
      <c r="AA884" s="224" t="str">
        <f>IFERROR(IF(#REF!="Yes",$Y884, $Y884+$Q884*0.5),"")</f>
        <v/>
      </c>
      <c r="AB884" s="224" t="str">
        <f>IFERROR(IF(#REF!="Yes",$Z884, $Z884+$S884*0.5),"")</f>
        <v/>
      </c>
      <c r="AC884" s="220" t="str">
        <f>IFERROR(VLOOKUP(_xlfn.CONCAT('Team Roster - Final'!$A884," : ",'Team Roster - Final'!$BM884),'Rate Calculations'!$C$4:$U$1100,19,FALSE),"")</f>
        <v/>
      </c>
      <c r="AD884" s="220" t="str">
        <f t="shared" si="228"/>
        <v/>
      </c>
      <c r="AE884" s="220" t="str">
        <f t="shared" si="229"/>
        <v/>
      </c>
      <c r="AF884" s="225" t="str">
        <f>IFERROR(VLOOKUP(_xlfn.CONCAT('Team Roster - Final'!$A884," : ",'Team Roster - Final'!$BM884),'Rate Calculations'!$C$4:$AB$1100,22,FALSE),"")</f>
        <v/>
      </c>
      <c r="AG884" s="225" t="str">
        <f>IFERROR(VLOOKUP(_xlfn.CONCAT('Team Roster - Final'!$A884," : ",'Team Roster - Final'!$BM884),'Rate Calculations'!$C$4:$AB$1100,23,FALSE),"")</f>
        <v/>
      </c>
      <c r="AH884" s="222" t="str">
        <f t="shared" si="230"/>
        <v/>
      </c>
      <c r="AI884" s="222" t="str">
        <f t="shared" si="231"/>
        <v/>
      </c>
      <c r="AJ884" s="223" t="str">
        <f>Table1[[#This Row],[Home Office
Net Fee %]]</f>
        <v/>
      </c>
      <c r="AK884" s="222" t="str">
        <f t="shared" si="232"/>
        <v/>
      </c>
      <c r="AL884" s="222" t="str">
        <f t="shared" si="233"/>
        <v/>
      </c>
      <c r="AM884" s="215" t="str">
        <f>IFERROR(IF(#REF!="Yes",$AK884,($AK884+$AD884*0.5)),"")</f>
        <v/>
      </c>
      <c r="AN884" s="215" t="str">
        <f>IFERROR(IF(#REF!="Yes",$AL884,($AL884+$AE884*0.5)),"")</f>
        <v/>
      </c>
      <c r="AO884" s="374" t="str">
        <f>IF(ISBLANK('Team Roster Proposed - FBR'!Q885),"",'Team Roster Proposed - FBR'!Q885)</f>
        <v/>
      </c>
      <c r="AP884" s="226" t="e">
        <f>IF(ISBLANK(#REF!),"",#REF!)</f>
        <v>#REF!</v>
      </c>
      <c r="AQ884" s="226" t="e">
        <f>IF(ISBLANK(#REF!),"",#REF!)</f>
        <v>#REF!</v>
      </c>
      <c r="AR884" s="226" t="e">
        <f>IF(ISBLANK(#REF!),"",#REF!)</f>
        <v>#REF!</v>
      </c>
      <c r="AS884" s="219" t="e">
        <f>IF(ISBLANK(#REF!),"",#REF!)</f>
        <v>#REF!</v>
      </c>
      <c r="AT884" s="219" t="e">
        <f>IF(ISBLANK(#REF!),"",#REF!)</f>
        <v>#REF!</v>
      </c>
      <c r="AU884" s="219" t="e">
        <f>IF(ISBLANK(#REF!),"",#REF!)</f>
        <v>#REF!</v>
      </c>
      <c r="AV884" s="219" t="e">
        <f>IF(ISBLANK(#REF!),"",#REF!)</f>
        <v>#REF!</v>
      </c>
      <c r="AW884" s="219" t="e">
        <f>IF(ISBLANK(#REF!),"",#REF!)</f>
        <v>#REF!</v>
      </c>
      <c r="AX884" s="219" t="e">
        <f>IF(ISBLANK(#REF!),"",#REF!)</f>
        <v>#REF!</v>
      </c>
      <c r="AY884" s="226" t="e">
        <f>IF(ISBLANK(#REF!),"",#REF!)</f>
        <v>#REF!</v>
      </c>
      <c r="AZ884" s="219" t="e">
        <f>IF(ISBLANK(#REF!),"",#REF!)</f>
        <v>#REF!</v>
      </c>
      <c r="BA884" s="219" t="e">
        <f>IF(ISBLANK(#REF!),"",#REF!)</f>
        <v>#REF!</v>
      </c>
      <c r="BB884" s="219" t="e">
        <f>IF(ISBLANK(#REF!),"",#REF!)</f>
        <v>#REF!</v>
      </c>
      <c r="BC884" s="219" t="e">
        <f>IF(ISBLANK(#REF!),"",#REF!)</f>
        <v>#REF!</v>
      </c>
      <c r="BD884" s="219" t="e">
        <f>IF(ISBLANK(#REF!),"",#REF!)</f>
        <v>#REF!</v>
      </c>
      <c r="BE884" s="219" t="e">
        <f>IF(ISBLANK(#REF!),"",#REF!)</f>
        <v>#REF!</v>
      </c>
      <c r="BF884" s="219" t="e">
        <f>IF(ISBLANK(#REF!),"",#REF!)</f>
        <v>#REF!</v>
      </c>
      <c r="BG884" s="219" t="e">
        <f>IF(ISBLANK(#REF!),"",#REF!)</f>
        <v>#REF!</v>
      </c>
      <c r="BH884" s="219" t="e">
        <f>IF(ISBLANK(#REF!),"",#REF!)</f>
        <v>#REF!</v>
      </c>
      <c r="BI884" s="219" t="e">
        <f>IF(ISBLANK(#REF!),"",#REF!)</f>
        <v>#REF!</v>
      </c>
      <c r="BJ884" s="219" t="e">
        <f>IF(ISBLANK(#REF!),"",#REF!)</f>
        <v>#REF!</v>
      </c>
      <c r="BK884" s="219" t="e">
        <f>IF(ISBLANK(#REF!),"",#REF!)</f>
        <v>#REF!</v>
      </c>
      <c r="BL884" s="219" t="e">
        <f>IF(ISBLANK(#REF!),"",#REF!)</f>
        <v>#REF!</v>
      </c>
      <c r="BM884" s="219" t="e">
        <f>IF(ISBLANK(#REF!),"",#REF!)</f>
        <v>#REF!</v>
      </c>
      <c r="BN884" s="219" t="e">
        <f>IF(ISBLANK(#REF!),"",#REF!)</f>
        <v>#REF!</v>
      </c>
      <c r="BO884" s="227" t="e">
        <f t="shared" si="234"/>
        <v>#REF!</v>
      </c>
      <c r="BP884" s="228" t="str">
        <f t="shared" si="237"/>
        <v/>
      </c>
      <c r="BQ884" s="229" t="str">
        <f t="shared" si="221"/>
        <v/>
      </c>
      <c r="BR884" s="228" t="e">
        <f t="shared" si="235"/>
        <v>#REF!</v>
      </c>
      <c r="BS884" s="230" t="e">
        <f t="shared" si="236"/>
        <v>#REF!</v>
      </c>
    </row>
    <row r="885" spans="1:71">
      <c r="A885" s="213" t="e">
        <f>IF(ISBLANK(#REF!),"",#REF!)</f>
        <v>#REF!</v>
      </c>
      <c r="B885" s="214" t="e">
        <f>IF(ISBLANK(#REF!),"",#REF!)</f>
        <v>#REF!</v>
      </c>
      <c r="C885" s="214" t="e">
        <f>IF(ISBLANK(#REF!),"",#REF!)</f>
        <v>#REF!</v>
      </c>
      <c r="D885" s="214" t="e">
        <f>IF(ISBLANK(#REF!),"",#REF!)</f>
        <v>#REF!</v>
      </c>
      <c r="E885" s="214" t="e">
        <f>IF(ISBLANK(#REF!),"",#REF!)</f>
        <v>#REF!</v>
      </c>
      <c r="F885" s="214" t="e">
        <f>IF(ISBLANK(#REF!),"",#REF!)</f>
        <v>#REF!</v>
      </c>
      <c r="G885" s="214" t="e">
        <f>IF(ISBLANK(#REF!),"",#REF!)</f>
        <v>#REF!</v>
      </c>
      <c r="H885" s="215" t="e">
        <f>IF(ISBLANK(#REF!),"",#REF!)</f>
        <v>#REF!</v>
      </c>
      <c r="I885" s="214" t="e">
        <f>IF(ISBLANK(#REF!),"",#REF!)</f>
        <v>#REF!</v>
      </c>
      <c r="J885" s="216" t="e">
        <f>IF(ISBLANK(#REF!),"",#REF!)</f>
        <v>#REF!</v>
      </c>
      <c r="K885" s="217" t="e">
        <f>IF(ISBLANK(#REF!),"",#REF!)</f>
        <v>#REF!</v>
      </c>
      <c r="L885" s="217" t="e">
        <f>IF(ISBLANK(#REF!),"",#REF!)</f>
        <v>#REF!</v>
      </c>
      <c r="M885" s="218" t="e">
        <f>IF(ISBLANK(#REF!),"",#REF!)</f>
        <v>#REF!</v>
      </c>
      <c r="N885" s="218" t="e">
        <f>IF(ISBLANK(#REF!),"",#REF!)</f>
        <v>#REF!</v>
      </c>
      <c r="O885" s="220" t="str">
        <f>IFERROR(VLOOKUP(_xlfn.CONCAT('Team Roster - Final'!$A885," : ",'Team Roster - Final'!$BM885),'Rate Calculations'!$C$4:$G$1100,5,FALSE),"")</f>
        <v/>
      </c>
      <c r="P885" s="225">
        <f>IF(ISBLANK('Rate Calculations'!$H887),"",'Rate Calculations'!$H887)</f>
        <v>1.7500000000000002E-2</v>
      </c>
      <c r="Q885" s="220" t="str">
        <f t="shared" si="222"/>
        <v/>
      </c>
      <c r="R885" s="221">
        <f>IF(ISBLANK('Rate Calculations'!$J887),"",'Rate Calculations'!$J887)</f>
        <v>3.5000000000000003E-2</v>
      </c>
      <c r="S885" s="220" t="str">
        <f t="shared" si="223"/>
        <v/>
      </c>
      <c r="T885" s="225" t="str">
        <f>IFERROR(VLOOKUP(_xlfn.CONCAT('Team Roster - Final'!$A885," : ",'Team Roster - Final'!$BM885),'Rate Calculations'!$C$4:$S$1100,10,FALSE),"")</f>
        <v/>
      </c>
      <c r="U885" s="225" t="str">
        <f>IFERROR(VLOOKUP(_xlfn.CONCAT('Team Roster - Final'!$A885," : ",'Team Roster - Final'!$BM885),'Rate Calculations'!$C$4:$S$1100,11,FALSE),"")</f>
        <v/>
      </c>
      <c r="V885" s="222" t="str">
        <f t="shared" si="224"/>
        <v/>
      </c>
      <c r="W885" s="222" t="str">
        <f t="shared" si="225"/>
        <v/>
      </c>
      <c r="X885" s="223" t="str">
        <f>IFERROR(VLOOKUP(_xlfn.CONCAT('Team Roster - Final'!$A885," : ",'Team Roster - Final'!$BM885),'Rate Calculations'!$C$4:$S$1100,14,FALSE),"")</f>
        <v/>
      </c>
      <c r="Y885" s="222" t="str">
        <f t="shared" si="226"/>
        <v/>
      </c>
      <c r="Z885" s="222" t="str">
        <f t="shared" si="227"/>
        <v/>
      </c>
      <c r="AA885" s="224" t="str">
        <f>IFERROR(IF(#REF!="Yes",$Y885, $Y885+$Q885*0.5),"")</f>
        <v/>
      </c>
      <c r="AB885" s="224" t="str">
        <f>IFERROR(IF(#REF!="Yes",$Z885, $Z885+$S885*0.5),"")</f>
        <v/>
      </c>
      <c r="AC885" s="220" t="str">
        <f>IFERROR(VLOOKUP(_xlfn.CONCAT('Team Roster - Final'!$A885," : ",'Team Roster - Final'!$BM885),'Rate Calculations'!$C$4:$U$1100,19,FALSE),"")</f>
        <v/>
      </c>
      <c r="AD885" s="220" t="str">
        <f t="shared" si="228"/>
        <v/>
      </c>
      <c r="AE885" s="220" t="str">
        <f t="shared" si="229"/>
        <v/>
      </c>
      <c r="AF885" s="225" t="str">
        <f>IFERROR(VLOOKUP(_xlfn.CONCAT('Team Roster - Final'!$A885," : ",'Team Roster - Final'!$BM885),'Rate Calculations'!$C$4:$AB$1100,22,FALSE),"")</f>
        <v/>
      </c>
      <c r="AG885" s="225" t="str">
        <f>IFERROR(VLOOKUP(_xlfn.CONCAT('Team Roster - Final'!$A885," : ",'Team Roster - Final'!$BM885),'Rate Calculations'!$C$4:$AB$1100,23,FALSE),"")</f>
        <v/>
      </c>
      <c r="AH885" s="222" t="str">
        <f t="shared" si="230"/>
        <v/>
      </c>
      <c r="AI885" s="222" t="str">
        <f t="shared" si="231"/>
        <v/>
      </c>
      <c r="AJ885" s="223" t="str">
        <f>Table1[[#This Row],[Home Office
Net Fee %]]</f>
        <v/>
      </c>
      <c r="AK885" s="222" t="str">
        <f t="shared" si="232"/>
        <v/>
      </c>
      <c r="AL885" s="222" t="str">
        <f t="shared" si="233"/>
        <v/>
      </c>
      <c r="AM885" s="215" t="str">
        <f>IFERROR(IF(#REF!="Yes",$AK885,($AK885+$AD885*0.5)),"")</f>
        <v/>
      </c>
      <c r="AN885" s="215" t="str">
        <f>IFERROR(IF(#REF!="Yes",$AL885,($AL885+$AE885*0.5)),"")</f>
        <v/>
      </c>
      <c r="AO885" s="374" t="str">
        <f>IF(ISBLANK('Team Roster Proposed - FBR'!Q886),"",'Team Roster Proposed - FBR'!Q886)</f>
        <v/>
      </c>
      <c r="AP885" s="226" t="e">
        <f>IF(ISBLANK(#REF!),"",#REF!)</f>
        <v>#REF!</v>
      </c>
      <c r="AQ885" s="226" t="e">
        <f>IF(ISBLANK(#REF!),"",#REF!)</f>
        <v>#REF!</v>
      </c>
      <c r="AR885" s="226" t="e">
        <f>IF(ISBLANK(#REF!),"",#REF!)</f>
        <v>#REF!</v>
      </c>
      <c r="AS885" s="219" t="e">
        <f>IF(ISBLANK(#REF!),"",#REF!)</f>
        <v>#REF!</v>
      </c>
      <c r="AT885" s="219" t="e">
        <f>IF(ISBLANK(#REF!),"",#REF!)</f>
        <v>#REF!</v>
      </c>
      <c r="AU885" s="219" t="e">
        <f>IF(ISBLANK(#REF!),"",#REF!)</f>
        <v>#REF!</v>
      </c>
      <c r="AV885" s="219" t="e">
        <f>IF(ISBLANK(#REF!),"",#REF!)</f>
        <v>#REF!</v>
      </c>
      <c r="AW885" s="219" t="e">
        <f>IF(ISBLANK(#REF!),"",#REF!)</f>
        <v>#REF!</v>
      </c>
      <c r="AX885" s="219" t="e">
        <f>IF(ISBLANK(#REF!),"",#REF!)</f>
        <v>#REF!</v>
      </c>
      <c r="AY885" s="226" t="e">
        <f>IF(ISBLANK(#REF!),"",#REF!)</f>
        <v>#REF!</v>
      </c>
      <c r="AZ885" s="219" t="e">
        <f>IF(ISBLANK(#REF!),"",#REF!)</f>
        <v>#REF!</v>
      </c>
      <c r="BA885" s="219" t="e">
        <f>IF(ISBLANK(#REF!),"",#REF!)</f>
        <v>#REF!</v>
      </c>
      <c r="BB885" s="219" t="e">
        <f>IF(ISBLANK(#REF!),"",#REF!)</f>
        <v>#REF!</v>
      </c>
      <c r="BC885" s="219" t="e">
        <f>IF(ISBLANK(#REF!),"",#REF!)</f>
        <v>#REF!</v>
      </c>
      <c r="BD885" s="219" t="e">
        <f>IF(ISBLANK(#REF!),"",#REF!)</f>
        <v>#REF!</v>
      </c>
      <c r="BE885" s="219" t="e">
        <f>IF(ISBLANK(#REF!),"",#REF!)</f>
        <v>#REF!</v>
      </c>
      <c r="BF885" s="219" t="e">
        <f>IF(ISBLANK(#REF!),"",#REF!)</f>
        <v>#REF!</v>
      </c>
      <c r="BG885" s="219" t="e">
        <f>IF(ISBLANK(#REF!),"",#REF!)</f>
        <v>#REF!</v>
      </c>
      <c r="BH885" s="219" t="e">
        <f>IF(ISBLANK(#REF!),"",#REF!)</f>
        <v>#REF!</v>
      </c>
      <c r="BI885" s="219" t="e">
        <f>IF(ISBLANK(#REF!),"",#REF!)</f>
        <v>#REF!</v>
      </c>
      <c r="BJ885" s="219" t="e">
        <f>IF(ISBLANK(#REF!),"",#REF!)</f>
        <v>#REF!</v>
      </c>
      <c r="BK885" s="219" t="e">
        <f>IF(ISBLANK(#REF!),"",#REF!)</f>
        <v>#REF!</v>
      </c>
      <c r="BL885" s="219" t="e">
        <f>IF(ISBLANK(#REF!),"",#REF!)</f>
        <v>#REF!</v>
      </c>
      <c r="BM885" s="219" t="e">
        <f>IF(ISBLANK(#REF!),"",#REF!)</f>
        <v>#REF!</v>
      </c>
      <c r="BN885" s="219" t="e">
        <f>IF(ISBLANK(#REF!),"",#REF!)</f>
        <v>#REF!</v>
      </c>
      <c r="BO885" s="227" t="e">
        <f t="shared" si="234"/>
        <v>#REF!</v>
      </c>
      <c r="BP885" s="228" t="str">
        <f t="shared" si="237"/>
        <v/>
      </c>
      <c r="BQ885" s="229" t="str">
        <f t="shared" si="221"/>
        <v/>
      </c>
      <c r="BR885" s="228" t="e">
        <f t="shared" si="235"/>
        <v>#REF!</v>
      </c>
      <c r="BS885" s="230" t="e">
        <f t="shared" si="236"/>
        <v>#REF!</v>
      </c>
    </row>
    <row r="886" spans="1:71">
      <c r="A886" s="213" t="e">
        <f>IF(ISBLANK(#REF!),"",#REF!)</f>
        <v>#REF!</v>
      </c>
      <c r="B886" s="214" t="e">
        <f>IF(ISBLANK(#REF!),"",#REF!)</f>
        <v>#REF!</v>
      </c>
      <c r="C886" s="214" t="e">
        <f>IF(ISBLANK(#REF!),"",#REF!)</f>
        <v>#REF!</v>
      </c>
      <c r="D886" s="214" t="e">
        <f>IF(ISBLANK(#REF!),"",#REF!)</f>
        <v>#REF!</v>
      </c>
      <c r="E886" s="214" t="e">
        <f>IF(ISBLANK(#REF!),"",#REF!)</f>
        <v>#REF!</v>
      </c>
      <c r="F886" s="214" t="e">
        <f>IF(ISBLANK(#REF!),"",#REF!)</f>
        <v>#REF!</v>
      </c>
      <c r="G886" s="214" t="e">
        <f>IF(ISBLANK(#REF!),"",#REF!)</f>
        <v>#REF!</v>
      </c>
      <c r="H886" s="215" t="e">
        <f>IF(ISBLANK(#REF!),"",#REF!)</f>
        <v>#REF!</v>
      </c>
      <c r="I886" s="214" t="e">
        <f>IF(ISBLANK(#REF!),"",#REF!)</f>
        <v>#REF!</v>
      </c>
      <c r="J886" s="216" t="e">
        <f>IF(ISBLANK(#REF!),"",#REF!)</f>
        <v>#REF!</v>
      </c>
      <c r="K886" s="217" t="e">
        <f>IF(ISBLANK(#REF!),"",#REF!)</f>
        <v>#REF!</v>
      </c>
      <c r="L886" s="217" t="e">
        <f>IF(ISBLANK(#REF!),"",#REF!)</f>
        <v>#REF!</v>
      </c>
      <c r="M886" s="218" t="e">
        <f>IF(ISBLANK(#REF!),"",#REF!)</f>
        <v>#REF!</v>
      </c>
      <c r="N886" s="218" t="e">
        <f>IF(ISBLANK(#REF!),"",#REF!)</f>
        <v>#REF!</v>
      </c>
      <c r="O886" s="220" t="str">
        <f>IFERROR(VLOOKUP(_xlfn.CONCAT('Team Roster - Final'!$A886," : ",'Team Roster - Final'!$BM886),'Rate Calculations'!$C$4:$G$1100,5,FALSE),"")</f>
        <v/>
      </c>
      <c r="P886" s="225">
        <f>IF(ISBLANK('Rate Calculations'!$H888),"",'Rate Calculations'!$H888)</f>
        <v>1.7500000000000002E-2</v>
      </c>
      <c r="Q886" s="220" t="str">
        <f t="shared" si="222"/>
        <v/>
      </c>
      <c r="R886" s="221">
        <f>IF(ISBLANK('Rate Calculations'!$J888),"",'Rate Calculations'!$J888)</f>
        <v>3.5000000000000003E-2</v>
      </c>
      <c r="S886" s="220" t="str">
        <f t="shared" si="223"/>
        <v/>
      </c>
      <c r="T886" s="225" t="str">
        <f>IFERROR(VLOOKUP(_xlfn.CONCAT('Team Roster - Final'!$A886," : ",'Team Roster - Final'!$BM886),'Rate Calculations'!$C$4:$S$1100,10,FALSE),"")</f>
        <v/>
      </c>
      <c r="U886" s="225" t="str">
        <f>IFERROR(VLOOKUP(_xlfn.CONCAT('Team Roster - Final'!$A886," : ",'Team Roster - Final'!$BM886),'Rate Calculations'!$C$4:$S$1100,11,FALSE),"")</f>
        <v/>
      </c>
      <c r="V886" s="222" t="str">
        <f t="shared" si="224"/>
        <v/>
      </c>
      <c r="W886" s="222" t="str">
        <f t="shared" si="225"/>
        <v/>
      </c>
      <c r="X886" s="223" t="str">
        <f>IFERROR(VLOOKUP(_xlfn.CONCAT('Team Roster - Final'!$A886," : ",'Team Roster - Final'!$BM886),'Rate Calculations'!$C$4:$S$1100,14,FALSE),"")</f>
        <v/>
      </c>
      <c r="Y886" s="222" t="str">
        <f t="shared" si="226"/>
        <v/>
      </c>
      <c r="Z886" s="222" t="str">
        <f t="shared" si="227"/>
        <v/>
      </c>
      <c r="AA886" s="224" t="str">
        <f>IFERROR(IF(#REF!="Yes",$Y886, $Y886+$Q886*0.5),"")</f>
        <v/>
      </c>
      <c r="AB886" s="224" t="str">
        <f>IFERROR(IF(#REF!="Yes",$Z886, $Z886+$S886*0.5),"")</f>
        <v/>
      </c>
      <c r="AC886" s="220" t="str">
        <f>IFERROR(VLOOKUP(_xlfn.CONCAT('Team Roster - Final'!$A886," : ",'Team Roster - Final'!$BM886),'Rate Calculations'!$C$4:$U$1100,19,FALSE),"")</f>
        <v/>
      </c>
      <c r="AD886" s="220" t="str">
        <f t="shared" si="228"/>
        <v/>
      </c>
      <c r="AE886" s="220" t="str">
        <f t="shared" si="229"/>
        <v/>
      </c>
      <c r="AF886" s="225" t="str">
        <f>IFERROR(VLOOKUP(_xlfn.CONCAT('Team Roster - Final'!$A886," : ",'Team Roster - Final'!$BM886),'Rate Calculations'!$C$4:$AB$1100,22,FALSE),"")</f>
        <v/>
      </c>
      <c r="AG886" s="225" t="str">
        <f>IFERROR(VLOOKUP(_xlfn.CONCAT('Team Roster - Final'!$A886," : ",'Team Roster - Final'!$BM886),'Rate Calculations'!$C$4:$AB$1100,23,FALSE),"")</f>
        <v/>
      </c>
      <c r="AH886" s="222" t="str">
        <f t="shared" si="230"/>
        <v/>
      </c>
      <c r="AI886" s="222" t="str">
        <f t="shared" si="231"/>
        <v/>
      </c>
      <c r="AJ886" s="223" t="str">
        <f>Table1[[#This Row],[Home Office
Net Fee %]]</f>
        <v/>
      </c>
      <c r="AK886" s="222" t="str">
        <f t="shared" si="232"/>
        <v/>
      </c>
      <c r="AL886" s="222" t="str">
        <f t="shared" si="233"/>
        <v/>
      </c>
      <c r="AM886" s="215" t="str">
        <f>IFERROR(IF(#REF!="Yes",$AK886,($AK886+$AD886*0.5)),"")</f>
        <v/>
      </c>
      <c r="AN886" s="215" t="str">
        <f>IFERROR(IF(#REF!="Yes",$AL886,($AL886+$AE886*0.5)),"")</f>
        <v/>
      </c>
      <c r="AO886" s="374" t="str">
        <f>IF(ISBLANK('Team Roster Proposed - FBR'!Q887),"",'Team Roster Proposed - FBR'!Q887)</f>
        <v/>
      </c>
      <c r="AP886" s="226" t="e">
        <f>IF(ISBLANK(#REF!),"",#REF!)</f>
        <v>#REF!</v>
      </c>
      <c r="AQ886" s="226" t="e">
        <f>IF(ISBLANK(#REF!),"",#REF!)</f>
        <v>#REF!</v>
      </c>
      <c r="AR886" s="226" t="e">
        <f>IF(ISBLANK(#REF!),"",#REF!)</f>
        <v>#REF!</v>
      </c>
      <c r="AS886" s="219" t="e">
        <f>IF(ISBLANK(#REF!),"",#REF!)</f>
        <v>#REF!</v>
      </c>
      <c r="AT886" s="219" t="e">
        <f>IF(ISBLANK(#REF!),"",#REF!)</f>
        <v>#REF!</v>
      </c>
      <c r="AU886" s="219" t="e">
        <f>IF(ISBLANK(#REF!),"",#REF!)</f>
        <v>#REF!</v>
      </c>
      <c r="AV886" s="219" t="e">
        <f>IF(ISBLANK(#REF!),"",#REF!)</f>
        <v>#REF!</v>
      </c>
      <c r="AW886" s="219" t="e">
        <f>IF(ISBLANK(#REF!),"",#REF!)</f>
        <v>#REF!</v>
      </c>
      <c r="AX886" s="219" t="e">
        <f>IF(ISBLANK(#REF!),"",#REF!)</f>
        <v>#REF!</v>
      </c>
      <c r="AY886" s="226" t="e">
        <f>IF(ISBLANK(#REF!),"",#REF!)</f>
        <v>#REF!</v>
      </c>
      <c r="AZ886" s="219" t="e">
        <f>IF(ISBLANK(#REF!),"",#REF!)</f>
        <v>#REF!</v>
      </c>
      <c r="BA886" s="219" t="e">
        <f>IF(ISBLANK(#REF!),"",#REF!)</f>
        <v>#REF!</v>
      </c>
      <c r="BB886" s="219" t="e">
        <f>IF(ISBLANK(#REF!),"",#REF!)</f>
        <v>#REF!</v>
      </c>
      <c r="BC886" s="219" t="e">
        <f>IF(ISBLANK(#REF!),"",#REF!)</f>
        <v>#REF!</v>
      </c>
      <c r="BD886" s="219" t="e">
        <f>IF(ISBLANK(#REF!),"",#REF!)</f>
        <v>#REF!</v>
      </c>
      <c r="BE886" s="219" t="e">
        <f>IF(ISBLANK(#REF!),"",#REF!)</f>
        <v>#REF!</v>
      </c>
      <c r="BF886" s="219" t="e">
        <f>IF(ISBLANK(#REF!),"",#REF!)</f>
        <v>#REF!</v>
      </c>
      <c r="BG886" s="219" t="e">
        <f>IF(ISBLANK(#REF!),"",#REF!)</f>
        <v>#REF!</v>
      </c>
      <c r="BH886" s="219" t="e">
        <f>IF(ISBLANK(#REF!),"",#REF!)</f>
        <v>#REF!</v>
      </c>
      <c r="BI886" s="219" t="e">
        <f>IF(ISBLANK(#REF!),"",#REF!)</f>
        <v>#REF!</v>
      </c>
      <c r="BJ886" s="219" t="e">
        <f>IF(ISBLANK(#REF!),"",#REF!)</f>
        <v>#REF!</v>
      </c>
      <c r="BK886" s="219" t="e">
        <f>IF(ISBLANK(#REF!),"",#REF!)</f>
        <v>#REF!</v>
      </c>
      <c r="BL886" s="219" t="e">
        <f>IF(ISBLANK(#REF!),"",#REF!)</f>
        <v>#REF!</v>
      </c>
      <c r="BM886" s="219" t="e">
        <f>IF(ISBLANK(#REF!),"",#REF!)</f>
        <v>#REF!</v>
      </c>
      <c r="BN886" s="219" t="e">
        <f>IF(ISBLANK(#REF!),"",#REF!)</f>
        <v>#REF!</v>
      </c>
      <c r="BO886" s="227" t="e">
        <f t="shared" si="234"/>
        <v>#REF!</v>
      </c>
      <c r="BP886" s="228" t="str">
        <f t="shared" si="237"/>
        <v/>
      </c>
      <c r="BQ886" s="229" t="str">
        <f t="shared" si="221"/>
        <v/>
      </c>
      <c r="BR886" s="228" t="e">
        <f t="shared" si="235"/>
        <v>#REF!</v>
      </c>
      <c r="BS886" s="230" t="e">
        <f t="shared" si="236"/>
        <v>#REF!</v>
      </c>
    </row>
    <row r="887" spans="1:71">
      <c r="A887" s="213" t="e">
        <f>IF(ISBLANK(#REF!),"",#REF!)</f>
        <v>#REF!</v>
      </c>
      <c r="B887" s="214" t="e">
        <f>IF(ISBLANK(#REF!),"",#REF!)</f>
        <v>#REF!</v>
      </c>
      <c r="C887" s="214" t="e">
        <f>IF(ISBLANK(#REF!),"",#REF!)</f>
        <v>#REF!</v>
      </c>
      <c r="D887" s="214" t="e">
        <f>IF(ISBLANK(#REF!),"",#REF!)</f>
        <v>#REF!</v>
      </c>
      <c r="E887" s="214" t="e">
        <f>IF(ISBLANK(#REF!),"",#REF!)</f>
        <v>#REF!</v>
      </c>
      <c r="F887" s="214" t="e">
        <f>IF(ISBLANK(#REF!),"",#REF!)</f>
        <v>#REF!</v>
      </c>
      <c r="G887" s="214" t="e">
        <f>IF(ISBLANK(#REF!),"",#REF!)</f>
        <v>#REF!</v>
      </c>
      <c r="H887" s="215" t="e">
        <f>IF(ISBLANK(#REF!),"",#REF!)</f>
        <v>#REF!</v>
      </c>
      <c r="I887" s="214" t="e">
        <f>IF(ISBLANK(#REF!),"",#REF!)</f>
        <v>#REF!</v>
      </c>
      <c r="J887" s="216" t="e">
        <f>IF(ISBLANK(#REF!),"",#REF!)</f>
        <v>#REF!</v>
      </c>
      <c r="K887" s="217" t="e">
        <f>IF(ISBLANK(#REF!),"",#REF!)</f>
        <v>#REF!</v>
      </c>
      <c r="L887" s="217" t="e">
        <f>IF(ISBLANK(#REF!),"",#REF!)</f>
        <v>#REF!</v>
      </c>
      <c r="M887" s="218" t="e">
        <f>IF(ISBLANK(#REF!),"",#REF!)</f>
        <v>#REF!</v>
      </c>
      <c r="N887" s="218" t="e">
        <f>IF(ISBLANK(#REF!),"",#REF!)</f>
        <v>#REF!</v>
      </c>
      <c r="O887" s="220" t="str">
        <f>IFERROR(VLOOKUP(_xlfn.CONCAT('Team Roster - Final'!$A887," : ",'Team Roster - Final'!$BM887),'Rate Calculations'!$C$4:$G$1100,5,FALSE),"")</f>
        <v/>
      </c>
      <c r="P887" s="225">
        <f>IF(ISBLANK('Rate Calculations'!$H889),"",'Rate Calculations'!$H889)</f>
        <v>1.7500000000000002E-2</v>
      </c>
      <c r="Q887" s="220" t="str">
        <f t="shared" si="222"/>
        <v/>
      </c>
      <c r="R887" s="221">
        <f>IF(ISBLANK('Rate Calculations'!$J889),"",'Rate Calculations'!$J889)</f>
        <v>3.5000000000000003E-2</v>
      </c>
      <c r="S887" s="220" t="str">
        <f t="shared" si="223"/>
        <v/>
      </c>
      <c r="T887" s="225" t="str">
        <f>IFERROR(VLOOKUP(_xlfn.CONCAT('Team Roster - Final'!$A887," : ",'Team Roster - Final'!$BM887),'Rate Calculations'!$C$4:$S$1100,10,FALSE),"")</f>
        <v/>
      </c>
      <c r="U887" s="225" t="str">
        <f>IFERROR(VLOOKUP(_xlfn.CONCAT('Team Roster - Final'!$A887," : ",'Team Roster - Final'!$BM887),'Rate Calculations'!$C$4:$S$1100,11,FALSE),"")</f>
        <v/>
      </c>
      <c r="V887" s="222" t="str">
        <f t="shared" si="224"/>
        <v/>
      </c>
      <c r="W887" s="222" t="str">
        <f t="shared" si="225"/>
        <v/>
      </c>
      <c r="X887" s="223" t="str">
        <f>IFERROR(VLOOKUP(_xlfn.CONCAT('Team Roster - Final'!$A887," : ",'Team Roster - Final'!$BM887),'Rate Calculations'!$C$4:$S$1100,14,FALSE),"")</f>
        <v/>
      </c>
      <c r="Y887" s="222" t="str">
        <f t="shared" si="226"/>
        <v/>
      </c>
      <c r="Z887" s="222" t="str">
        <f t="shared" si="227"/>
        <v/>
      </c>
      <c r="AA887" s="224" t="str">
        <f>IFERROR(IF(#REF!="Yes",$Y887, $Y887+$Q887*0.5),"")</f>
        <v/>
      </c>
      <c r="AB887" s="224" t="str">
        <f>IFERROR(IF(#REF!="Yes",$Z887, $Z887+$S887*0.5),"")</f>
        <v/>
      </c>
      <c r="AC887" s="220" t="str">
        <f>IFERROR(VLOOKUP(_xlfn.CONCAT('Team Roster - Final'!$A887," : ",'Team Roster - Final'!$BM887),'Rate Calculations'!$C$4:$U$1100,19,FALSE),"")</f>
        <v/>
      </c>
      <c r="AD887" s="220" t="str">
        <f t="shared" si="228"/>
        <v/>
      </c>
      <c r="AE887" s="220" t="str">
        <f t="shared" si="229"/>
        <v/>
      </c>
      <c r="AF887" s="225" t="str">
        <f>IFERROR(VLOOKUP(_xlfn.CONCAT('Team Roster - Final'!$A887," : ",'Team Roster - Final'!$BM887),'Rate Calculations'!$C$4:$AB$1100,22,FALSE),"")</f>
        <v/>
      </c>
      <c r="AG887" s="225" t="str">
        <f>IFERROR(VLOOKUP(_xlfn.CONCAT('Team Roster - Final'!$A887," : ",'Team Roster - Final'!$BM887),'Rate Calculations'!$C$4:$AB$1100,23,FALSE),"")</f>
        <v/>
      </c>
      <c r="AH887" s="222" t="str">
        <f t="shared" si="230"/>
        <v/>
      </c>
      <c r="AI887" s="222" t="str">
        <f t="shared" si="231"/>
        <v/>
      </c>
      <c r="AJ887" s="223" t="str">
        <f>Table1[[#This Row],[Home Office
Net Fee %]]</f>
        <v/>
      </c>
      <c r="AK887" s="222" t="str">
        <f t="shared" si="232"/>
        <v/>
      </c>
      <c r="AL887" s="222" t="str">
        <f t="shared" si="233"/>
        <v/>
      </c>
      <c r="AM887" s="215" t="str">
        <f>IFERROR(IF(#REF!="Yes",$AK887,($AK887+$AD887*0.5)),"")</f>
        <v/>
      </c>
      <c r="AN887" s="215" t="str">
        <f>IFERROR(IF(#REF!="Yes",$AL887,($AL887+$AE887*0.5)),"")</f>
        <v/>
      </c>
      <c r="AO887" s="374" t="str">
        <f>IF(ISBLANK('Team Roster Proposed - FBR'!Q888),"",'Team Roster Proposed - FBR'!Q888)</f>
        <v/>
      </c>
      <c r="AP887" s="226" t="e">
        <f>IF(ISBLANK(#REF!),"",#REF!)</f>
        <v>#REF!</v>
      </c>
      <c r="AQ887" s="226" t="e">
        <f>IF(ISBLANK(#REF!),"",#REF!)</f>
        <v>#REF!</v>
      </c>
      <c r="AR887" s="226" t="e">
        <f>IF(ISBLANK(#REF!),"",#REF!)</f>
        <v>#REF!</v>
      </c>
      <c r="AS887" s="219" t="e">
        <f>IF(ISBLANK(#REF!),"",#REF!)</f>
        <v>#REF!</v>
      </c>
      <c r="AT887" s="219" t="e">
        <f>IF(ISBLANK(#REF!),"",#REF!)</f>
        <v>#REF!</v>
      </c>
      <c r="AU887" s="219" t="e">
        <f>IF(ISBLANK(#REF!),"",#REF!)</f>
        <v>#REF!</v>
      </c>
      <c r="AV887" s="219" t="e">
        <f>IF(ISBLANK(#REF!),"",#REF!)</f>
        <v>#REF!</v>
      </c>
      <c r="AW887" s="219" t="e">
        <f>IF(ISBLANK(#REF!),"",#REF!)</f>
        <v>#REF!</v>
      </c>
      <c r="AX887" s="219" t="e">
        <f>IF(ISBLANK(#REF!),"",#REF!)</f>
        <v>#REF!</v>
      </c>
      <c r="AY887" s="226" t="e">
        <f>IF(ISBLANK(#REF!),"",#REF!)</f>
        <v>#REF!</v>
      </c>
      <c r="AZ887" s="219" t="e">
        <f>IF(ISBLANK(#REF!),"",#REF!)</f>
        <v>#REF!</v>
      </c>
      <c r="BA887" s="219" t="e">
        <f>IF(ISBLANK(#REF!),"",#REF!)</f>
        <v>#REF!</v>
      </c>
      <c r="BB887" s="219" t="e">
        <f>IF(ISBLANK(#REF!),"",#REF!)</f>
        <v>#REF!</v>
      </c>
      <c r="BC887" s="219" t="e">
        <f>IF(ISBLANK(#REF!),"",#REF!)</f>
        <v>#REF!</v>
      </c>
      <c r="BD887" s="219" t="e">
        <f>IF(ISBLANK(#REF!),"",#REF!)</f>
        <v>#REF!</v>
      </c>
      <c r="BE887" s="219" t="e">
        <f>IF(ISBLANK(#REF!),"",#REF!)</f>
        <v>#REF!</v>
      </c>
      <c r="BF887" s="219" t="e">
        <f>IF(ISBLANK(#REF!),"",#REF!)</f>
        <v>#REF!</v>
      </c>
      <c r="BG887" s="219" t="e">
        <f>IF(ISBLANK(#REF!),"",#REF!)</f>
        <v>#REF!</v>
      </c>
      <c r="BH887" s="219" t="e">
        <f>IF(ISBLANK(#REF!),"",#REF!)</f>
        <v>#REF!</v>
      </c>
      <c r="BI887" s="219" t="e">
        <f>IF(ISBLANK(#REF!),"",#REF!)</f>
        <v>#REF!</v>
      </c>
      <c r="BJ887" s="219" t="e">
        <f>IF(ISBLANK(#REF!),"",#REF!)</f>
        <v>#REF!</v>
      </c>
      <c r="BK887" s="219" t="e">
        <f>IF(ISBLANK(#REF!),"",#REF!)</f>
        <v>#REF!</v>
      </c>
      <c r="BL887" s="219" t="e">
        <f>IF(ISBLANK(#REF!),"",#REF!)</f>
        <v>#REF!</v>
      </c>
      <c r="BM887" s="219" t="e">
        <f>IF(ISBLANK(#REF!),"",#REF!)</f>
        <v>#REF!</v>
      </c>
      <c r="BN887" s="219" t="e">
        <f>IF(ISBLANK(#REF!),"",#REF!)</f>
        <v>#REF!</v>
      </c>
      <c r="BO887" s="227" t="e">
        <f t="shared" si="234"/>
        <v>#REF!</v>
      </c>
      <c r="BP887" s="228" t="str">
        <f t="shared" si="237"/>
        <v/>
      </c>
      <c r="BQ887" s="229" t="str">
        <f t="shared" si="221"/>
        <v/>
      </c>
      <c r="BR887" s="228" t="e">
        <f t="shared" si="235"/>
        <v>#REF!</v>
      </c>
      <c r="BS887" s="230" t="e">
        <f t="shared" si="236"/>
        <v>#REF!</v>
      </c>
    </row>
    <row r="888" spans="1:71">
      <c r="A888" s="213" t="e">
        <f>IF(ISBLANK(#REF!),"",#REF!)</f>
        <v>#REF!</v>
      </c>
      <c r="B888" s="214" t="e">
        <f>IF(ISBLANK(#REF!),"",#REF!)</f>
        <v>#REF!</v>
      </c>
      <c r="C888" s="214" t="e">
        <f>IF(ISBLANK(#REF!),"",#REF!)</f>
        <v>#REF!</v>
      </c>
      <c r="D888" s="214" t="e">
        <f>IF(ISBLANK(#REF!),"",#REF!)</f>
        <v>#REF!</v>
      </c>
      <c r="E888" s="214" t="e">
        <f>IF(ISBLANK(#REF!),"",#REF!)</f>
        <v>#REF!</v>
      </c>
      <c r="F888" s="214" t="e">
        <f>IF(ISBLANK(#REF!),"",#REF!)</f>
        <v>#REF!</v>
      </c>
      <c r="G888" s="214" t="e">
        <f>IF(ISBLANK(#REF!),"",#REF!)</f>
        <v>#REF!</v>
      </c>
      <c r="H888" s="215" t="e">
        <f>IF(ISBLANK(#REF!),"",#REF!)</f>
        <v>#REF!</v>
      </c>
      <c r="I888" s="214" t="e">
        <f>IF(ISBLANK(#REF!),"",#REF!)</f>
        <v>#REF!</v>
      </c>
      <c r="J888" s="216" t="e">
        <f>IF(ISBLANK(#REF!),"",#REF!)</f>
        <v>#REF!</v>
      </c>
      <c r="K888" s="217" t="e">
        <f>IF(ISBLANK(#REF!),"",#REF!)</f>
        <v>#REF!</v>
      </c>
      <c r="L888" s="217" t="e">
        <f>IF(ISBLANK(#REF!),"",#REF!)</f>
        <v>#REF!</v>
      </c>
      <c r="M888" s="218" t="e">
        <f>IF(ISBLANK(#REF!),"",#REF!)</f>
        <v>#REF!</v>
      </c>
      <c r="N888" s="218" t="e">
        <f>IF(ISBLANK(#REF!),"",#REF!)</f>
        <v>#REF!</v>
      </c>
      <c r="O888" s="220" t="str">
        <f>IFERROR(VLOOKUP(_xlfn.CONCAT('Team Roster - Final'!$A888," : ",'Team Roster - Final'!$BM888),'Rate Calculations'!$C$4:$G$1100,5,FALSE),"")</f>
        <v/>
      </c>
      <c r="P888" s="225">
        <f>IF(ISBLANK('Rate Calculations'!$H890),"",'Rate Calculations'!$H890)</f>
        <v>1.7500000000000002E-2</v>
      </c>
      <c r="Q888" s="220" t="str">
        <f t="shared" si="222"/>
        <v/>
      </c>
      <c r="R888" s="221">
        <f>IF(ISBLANK('Rate Calculations'!$J890),"",'Rate Calculations'!$J890)</f>
        <v>3.5000000000000003E-2</v>
      </c>
      <c r="S888" s="220" t="str">
        <f t="shared" si="223"/>
        <v/>
      </c>
      <c r="T888" s="225" t="str">
        <f>IFERROR(VLOOKUP(_xlfn.CONCAT('Team Roster - Final'!$A888," : ",'Team Roster - Final'!$BM888),'Rate Calculations'!$C$4:$S$1100,10,FALSE),"")</f>
        <v/>
      </c>
      <c r="U888" s="225" t="str">
        <f>IFERROR(VLOOKUP(_xlfn.CONCAT('Team Roster - Final'!$A888," : ",'Team Roster - Final'!$BM888),'Rate Calculations'!$C$4:$S$1100,11,FALSE),"")</f>
        <v/>
      </c>
      <c r="V888" s="222" t="str">
        <f t="shared" si="224"/>
        <v/>
      </c>
      <c r="W888" s="222" t="str">
        <f t="shared" si="225"/>
        <v/>
      </c>
      <c r="X888" s="223" t="str">
        <f>IFERROR(VLOOKUP(_xlfn.CONCAT('Team Roster - Final'!$A888," : ",'Team Roster - Final'!$BM888),'Rate Calculations'!$C$4:$S$1100,14,FALSE),"")</f>
        <v/>
      </c>
      <c r="Y888" s="222" t="str">
        <f t="shared" si="226"/>
        <v/>
      </c>
      <c r="Z888" s="222" t="str">
        <f t="shared" si="227"/>
        <v/>
      </c>
      <c r="AA888" s="224" t="str">
        <f>IFERROR(IF(#REF!="Yes",$Y888, $Y888+$Q888*0.5),"")</f>
        <v/>
      </c>
      <c r="AB888" s="224" t="str">
        <f>IFERROR(IF(#REF!="Yes",$Z888, $Z888+$S888*0.5),"")</f>
        <v/>
      </c>
      <c r="AC888" s="220" t="str">
        <f>IFERROR(VLOOKUP(_xlfn.CONCAT('Team Roster - Final'!$A888," : ",'Team Roster - Final'!$BM888),'Rate Calculations'!$C$4:$U$1100,19,FALSE),"")</f>
        <v/>
      </c>
      <c r="AD888" s="220" t="str">
        <f t="shared" si="228"/>
        <v/>
      </c>
      <c r="AE888" s="220" t="str">
        <f t="shared" si="229"/>
        <v/>
      </c>
      <c r="AF888" s="225" t="str">
        <f>IFERROR(VLOOKUP(_xlfn.CONCAT('Team Roster - Final'!$A888," : ",'Team Roster - Final'!$BM888),'Rate Calculations'!$C$4:$AB$1100,22,FALSE),"")</f>
        <v/>
      </c>
      <c r="AG888" s="225" t="str">
        <f>IFERROR(VLOOKUP(_xlfn.CONCAT('Team Roster - Final'!$A888," : ",'Team Roster - Final'!$BM888),'Rate Calculations'!$C$4:$AB$1100,23,FALSE),"")</f>
        <v/>
      </c>
      <c r="AH888" s="222" t="str">
        <f t="shared" si="230"/>
        <v/>
      </c>
      <c r="AI888" s="222" t="str">
        <f t="shared" si="231"/>
        <v/>
      </c>
      <c r="AJ888" s="223" t="str">
        <f>Table1[[#This Row],[Home Office
Net Fee %]]</f>
        <v/>
      </c>
      <c r="AK888" s="222" t="str">
        <f t="shared" si="232"/>
        <v/>
      </c>
      <c r="AL888" s="222" t="str">
        <f t="shared" si="233"/>
        <v/>
      </c>
      <c r="AM888" s="215" t="str">
        <f>IFERROR(IF(#REF!="Yes",$AK888,($AK888+$AD888*0.5)),"")</f>
        <v/>
      </c>
      <c r="AN888" s="215" t="str">
        <f>IFERROR(IF(#REF!="Yes",$AL888,($AL888+$AE888*0.5)),"")</f>
        <v/>
      </c>
      <c r="AO888" s="374" t="str">
        <f>IF(ISBLANK('Team Roster Proposed - FBR'!Q889),"",'Team Roster Proposed - FBR'!Q889)</f>
        <v/>
      </c>
      <c r="AP888" s="226" t="e">
        <f>IF(ISBLANK(#REF!),"",#REF!)</f>
        <v>#REF!</v>
      </c>
      <c r="AQ888" s="226" t="e">
        <f>IF(ISBLANK(#REF!),"",#REF!)</f>
        <v>#REF!</v>
      </c>
      <c r="AR888" s="226" t="e">
        <f>IF(ISBLANK(#REF!),"",#REF!)</f>
        <v>#REF!</v>
      </c>
      <c r="AS888" s="219" t="e">
        <f>IF(ISBLANK(#REF!),"",#REF!)</f>
        <v>#REF!</v>
      </c>
      <c r="AT888" s="219" t="e">
        <f>IF(ISBLANK(#REF!),"",#REF!)</f>
        <v>#REF!</v>
      </c>
      <c r="AU888" s="219" t="e">
        <f>IF(ISBLANK(#REF!),"",#REF!)</f>
        <v>#REF!</v>
      </c>
      <c r="AV888" s="219" t="e">
        <f>IF(ISBLANK(#REF!),"",#REF!)</f>
        <v>#REF!</v>
      </c>
      <c r="AW888" s="219" t="e">
        <f>IF(ISBLANK(#REF!),"",#REF!)</f>
        <v>#REF!</v>
      </c>
      <c r="AX888" s="219" t="e">
        <f>IF(ISBLANK(#REF!),"",#REF!)</f>
        <v>#REF!</v>
      </c>
      <c r="AY888" s="226" t="e">
        <f>IF(ISBLANK(#REF!),"",#REF!)</f>
        <v>#REF!</v>
      </c>
      <c r="AZ888" s="219" t="e">
        <f>IF(ISBLANK(#REF!),"",#REF!)</f>
        <v>#REF!</v>
      </c>
      <c r="BA888" s="219" t="e">
        <f>IF(ISBLANK(#REF!),"",#REF!)</f>
        <v>#REF!</v>
      </c>
      <c r="BB888" s="219" t="e">
        <f>IF(ISBLANK(#REF!),"",#REF!)</f>
        <v>#REF!</v>
      </c>
      <c r="BC888" s="219" t="e">
        <f>IF(ISBLANK(#REF!),"",#REF!)</f>
        <v>#REF!</v>
      </c>
      <c r="BD888" s="219" t="e">
        <f>IF(ISBLANK(#REF!),"",#REF!)</f>
        <v>#REF!</v>
      </c>
      <c r="BE888" s="219" t="e">
        <f>IF(ISBLANK(#REF!),"",#REF!)</f>
        <v>#REF!</v>
      </c>
      <c r="BF888" s="219" t="e">
        <f>IF(ISBLANK(#REF!),"",#REF!)</f>
        <v>#REF!</v>
      </c>
      <c r="BG888" s="219" t="e">
        <f>IF(ISBLANK(#REF!),"",#REF!)</f>
        <v>#REF!</v>
      </c>
      <c r="BH888" s="219" t="e">
        <f>IF(ISBLANK(#REF!),"",#REF!)</f>
        <v>#REF!</v>
      </c>
      <c r="BI888" s="219" t="e">
        <f>IF(ISBLANK(#REF!),"",#REF!)</f>
        <v>#REF!</v>
      </c>
      <c r="BJ888" s="219" t="e">
        <f>IF(ISBLANK(#REF!),"",#REF!)</f>
        <v>#REF!</v>
      </c>
      <c r="BK888" s="219" t="e">
        <f>IF(ISBLANK(#REF!),"",#REF!)</f>
        <v>#REF!</v>
      </c>
      <c r="BL888" s="219" t="e">
        <f>IF(ISBLANK(#REF!),"",#REF!)</f>
        <v>#REF!</v>
      </c>
      <c r="BM888" s="219" t="e">
        <f>IF(ISBLANK(#REF!),"",#REF!)</f>
        <v>#REF!</v>
      </c>
      <c r="BN888" s="219" t="e">
        <f>IF(ISBLANK(#REF!),"",#REF!)</f>
        <v>#REF!</v>
      </c>
      <c r="BO888" s="227" t="e">
        <f t="shared" si="234"/>
        <v>#REF!</v>
      </c>
      <c r="BP888" s="228" t="str">
        <f t="shared" si="237"/>
        <v/>
      </c>
      <c r="BQ888" s="229" t="str">
        <f t="shared" si="221"/>
        <v/>
      </c>
      <c r="BR888" s="228" t="e">
        <f t="shared" si="235"/>
        <v>#REF!</v>
      </c>
      <c r="BS888" s="230" t="e">
        <f t="shared" si="236"/>
        <v>#REF!</v>
      </c>
    </row>
    <row r="889" spans="1:71">
      <c r="A889" s="213" t="e">
        <f>IF(ISBLANK(#REF!),"",#REF!)</f>
        <v>#REF!</v>
      </c>
      <c r="B889" s="214" t="e">
        <f>IF(ISBLANK(#REF!),"",#REF!)</f>
        <v>#REF!</v>
      </c>
      <c r="C889" s="214" t="e">
        <f>IF(ISBLANK(#REF!),"",#REF!)</f>
        <v>#REF!</v>
      </c>
      <c r="D889" s="214" t="e">
        <f>IF(ISBLANK(#REF!),"",#REF!)</f>
        <v>#REF!</v>
      </c>
      <c r="E889" s="214" t="e">
        <f>IF(ISBLANK(#REF!),"",#REF!)</f>
        <v>#REF!</v>
      </c>
      <c r="F889" s="214" t="e">
        <f>IF(ISBLANK(#REF!),"",#REF!)</f>
        <v>#REF!</v>
      </c>
      <c r="G889" s="214" t="e">
        <f>IF(ISBLANK(#REF!),"",#REF!)</f>
        <v>#REF!</v>
      </c>
      <c r="H889" s="215" t="e">
        <f>IF(ISBLANK(#REF!),"",#REF!)</f>
        <v>#REF!</v>
      </c>
      <c r="I889" s="214" t="e">
        <f>IF(ISBLANK(#REF!),"",#REF!)</f>
        <v>#REF!</v>
      </c>
      <c r="J889" s="216" t="e">
        <f>IF(ISBLANK(#REF!),"",#REF!)</f>
        <v>#REF!</v>
      </c>
      <c r="K889" s="217" t="e">
        <f>IF(ISBLANK(#REF!),"",#REF!)</f>
        <v>#REF!</v>
      </c>
      <c r="L889" s="217" t="e">
        <f>IF(ISBLANK(#REF!),"",#REF!)</f>
        <v>#REF!</v>
      </c>
      <c r="M889" s="218" t="e">
        <f>IF(ISBLANK(#REF!),"",#REF!)</f>
        <v>#REF!</v>
      </c>
      <c r="N889" s="218" t="e">
        <f>IF(ISBLANK(#REF!),"",#REF!)</f>
        <v>#REF!</v>
      </c>
      <c r="O889" s="220" t="str">
        <f>IFERROR(VLOOKUP(_xlfn.CONCAT('Team Roster - Final'!$A889," : ",'Team Roster - Final'!$BM889),'Rate Calculations'!$C$4:$G$1100,5,FALSE),"")</f>
        <v/>
      </c>
      <c r="P889" s="225">
        <f>IF(ISBLANK('Rate Calculations'!$H891),"",'Rate Calculations'!$H891)</f>
        <v>1.7500000000000002E-2</v>
      </c>
      <c r="Q889" s="220" t="str">
        <f t="shared" si="222"/>
        <v/>
      </c>
      <c r="R889" s="221">
        <f>IF(ISBLANK('Rate Calculations'!$J891),"",'Rate Calculations'!$J891)</f>
        <v>3.5000000000000003E-2</v>
      </c>
      <c r="S889" s="220" t="str">
        <f t="shared" si="223"/>
        <v/>
      </c>
      <c r="T889" s="225" t="str">
        <f>IFERROR(VLOOKUP(_xlfn.CONCAT('Team Roster - Final'!$A889," : ",'Team Roster - Final'!$BM889),'Rate Calculations'!$C$4:$S$1100,10,FALSE),"")</f>
        <v/>
      </c>
      <c r="U889" s="225" t="str">
        <f>IFERROR(VLOOKUP(_xlfn.CONCAT('Team Roster - Final'!$A889," : ",'Team Roster - Final'!$BM889),'Rate Calculations'!$C$4:$S$1100,11,FALSE),"")</f>
        <v/>
      </c>
      <c r="V889" s="222" t="str">
        <f t="shared" si="224"/>
        <v/>
      </c>
      <c r="W889" s="222" t="str">
        <f t="shared" si="225"/>
        <v/>
      </c>
      <c r="X889" s="223" t="str">
        <f>IFERROR(VLOOKUP(_xlfn.CONCAT('Team Roster - Final'!$A889," : ",'Team Roster - Final'!$BM889),'Rate Calculations'!$C$4:$S$1100,14,FALSE),"")</f>
        <v/>
      </c>
      <c r="Y889" s="222" t="str">
        <f t="shared" si="226"/>
        <v/>
      </c>
      <c r="Z889" s="222" t="str">
        <f t="shared" si="227"/>
        <v/>
      </c>
      <c r="AA889" s="224" t="str">
        <f>IFERROR(IF(#REF!="Yes",$Y889, $Y889+$Q889*0.5),"")</f>
        <v/>
      </c>
      <c r="AB889" s="224" t="str">
        <f>IFERROR(IF(#REF!="Yes",$Z889, $Z889+$S889*0.5),"")</f>
        <v/>
      </c>
      <c r="AC889" s="220" t="str">
        <f>IFERROR(VLOOKUP(_xlfn.CONCAT('Team Roster - Final'!$A889," : ",'Team Roster - Final'!$BM889),'Rate Calculations'!$C$4:$U$1100,19,FALSE),"")</f>
        <v/>
      </c>
      <c r="AD889" s="220" t="str">
        <f t="shared" si="228"/>
        <v/>
      </c>
      <c r="AE889" s="220" t="str">
        <f t="shared" si="229"/>
        <v/>
      </c>
      <c r="AF889" s="225" t="str">
        <f>IFERROR(VLOOKUP(_xlfn.CONCAT('Team Roster - Final'!$A889," : ",'Team Roster - Final'!$BM889),'Rate Calculations'!$C$4:$AB$1100,22,FALSE),"")</f>
        <v/>
      </c>
      <c r="AG889" s="225" t="str">
        <f>IFERROR(VLOOKUP(_xlfn.CONCAT('Team Roster - Final'!$A889," : ",'Team Roster - Final'!$BM889),'Rate Calculations'!$C$4:$AB$1100,23,FALSE),"")</f>
        <v/>
      </c>
      <c r="AH889" s="222" t="str">
        <f t="shared" si="230"/>
        <v/>
      </c>
      <c r="AI889" s="222" t="str">
        <f t="shared" si="231"/>
        <v/>
      </c>
      <c r="AJ889" s="223" t="str">
        <f>Table1[[#This Row],[Home Office
Net Fee %]]</f>
        <v/>
      </c>
      <c r="AK889" s="222" t="str">
        <f t="shared" si="232"/>
        <v/>
      </c>
      <c r="AL889" s="222" t="str">
        <f t="shared" si="233"/>
        <v/>
      </c>
      <c r="AM889" s="215" t="str">
        <f>IFERROR(IF(#REF!="Yes",$AK889,($AK889+$AD889*0.5)),"")</f>
        <v/>
      </c>
      <c r="AN889" s="215" t="str">
        <f>IFERROR(IF(#REF!="Yes",$AL889,($AL889+$AE889*0.5)),"")</f>
        <v/>
      </c>
      <c r="AO889" s="374" t="str">
        <f>IF(ISBLANK('Team Roster Proposed - FBR'!Q890),"",'Team Roster Proposed - FBR'!Q890)</f>
        <v/>
      </c>
      <c r="AP889" s="226" t="e">
        <f>IF(ISBLANK(#REF!),"",#REF!)</f>
        <v>#REF!</v>
      </c>
      <c r="AQ889" s="226" t="e">
        <f>IF(ISBLANK(#REF!),"",#REF!)</f>
        <v>#REF!</v>
      </c>
      <c r="AR889" s="226" t="e">
        <f>IF(ISBLANK(#REF!),"",#REF!)</f>
        <v>#REF!</v>
      </c>
      <c r="AS889" s="219" t="e">
        <f>IF(ISBLANK(#REF!),"",#REF!)</f>
        <v>#REF!</v>
      </c>
      <c r="AT889" s="219" t="e">
        <f>IF(ISBLANK(#REF!),"",#REF!)</f>
        <v>#REF!</v>
      </c>
      <c r="AU889" s="219" t="e">
        <f>IF(ISBLANK(#REF!),"",#REF!)</f>
        <v>#REF!</v>
      </c>
      <c r="AV889" s="219" t="e">
        <f>IF(ISBLANK(#REF!),"",#REF!)</f>
        <v>#REF!</v>
      </c>
      <c r="AW889" s="219" t="e">
        <f>IF(ISBLANK(#REF!),"",#REF!)</f>
        <v>#REF!</v>
      </c>
      <c r="AX889" s="219" t="e">
        <f>IF(ISBLANK(#REF!),"",#REF!)</f>
        <v>#REF!</v>
      </c>
      <c r="AY889" s="226" t="e">
        <f>IF(ISBLANK(#REF!),"",#REF!)</f>
        <v>#REF!</v>
      </c>
      <c r="AZ889" s="219" t="e">
        <f>IF(ISBLANK(#REF!),"",#REF!)</f>
        <v>#REF!</v>
      </c>
      <c r="BA889" s="219" t="e">
        <f>IF(ISBLANK(#REF!),"",#REF!)</f>
        <v>#REF!</v>
      </c>
      <c r="BB889" s="219" t="e">
        <f>IF(ISBLANK(#REF!),"",#REF!)</f>
        <v>#REF!</v>
      </c>
      <c r="BC889" s="219" t="e">
        <f>IF(ISBLANK(#REF!),"",#REF!)</f>
        <v>#REF!</v>
      </c>
      <c r="BD889" s="219" t="e">
        <f>IF(ISBLANK(#REF!),"",#REF!)</f>
        <v>#REF!</v>
      </c>
      <c r="BE889" s="219" t="e">
        <f>IF(ISBLANK(#REF!),"",#REF!)</f>
        <v>#REF!</v>
      </c>
      <c r="BF889" s="219" t="e">
        <f>IF(ISBLANK(#REF!),"",#REF!)</f>
        <v>#REF!</v>
      </c>
      <c r="BG889" s="219" t="e">
        <f>IF(ISBLANK(#REF!),"",#REF!)</f>
        <v>#REF!</v>
      </c>
      <c r="BH889" s="219" t="e">
        <f>IF(ISBLANK(#REF!),"",#REF!)</f>
        <v>#REF!</v>
      </c>
      <c r="BI889" s="219" t="e">
        <f>IF(ISBLANK(#REF!),"",#REF!)</f>
        <v>#REF!</v>
      </c>
      <c r="BJ889" s="219" t="e">
        <f>IF(ISBLANK(#REF!),"",#REF!)</f>
        <v>#REF!</v>
      </c>
      <c r="BK889" s="219" t="e">
        <f>IF(ISBLANK(#REF!),"",#REF!)</f>
        <v>#REF!</v>
      </c>
      <c r="BL889" s="219" t="e">
        <f>IF(ISBLANK(#REF!),"",#REF!)</f>
        <v>#REF!</v>
      </c>
      <c r="BM889" s="219" t="e">
        <f>IF(ISBLANK(#REF!),"",#REF!)</f>
        <v>#REF!</v>
      </c>
      <c r="BN889" s="219" t="e">
        <f>IF(ISBLANK(#REF!),"",#REF!)</f>
        <v>#REF!</v>
      </c>
      <c r="BO889" s="227" t="e">
        <f t="shared" si="234"/>
        <v>#REF!</v>
      </c>
      <c r="BP889" s="228" t="str">
        <f t="shared" si="237"/>
        <v/>
      </c>
      <c r="BQ889" s="229" t="str">
        <f t="shared" si="221"/>
        <v/>
      </c>
      <c r="BR889" s="228" t="e">
        <f t="shared" si="235"/>
        <v>#REF!</v>
      </c>
      <c r="BS889" s="230" t="e">
        <f t="shared" si="236"/>
        <v>#REF!</v>
      </c>
    </row>
    <row r="890" spans="1:71">
      <c r="A890" s="213" t="e">
        <f>IF(ISBLANK(#REF!),"",#REF!)</f>
        <v>#REF!</v>
      </c>
      <c r="B890" s="214" t="e">
        <f>IF(ISBLANK(#REF!),"",#REF!)</f>
        <v>#REF!</v>
      </c>
      <c r="C890" s="214" t="e">
        <f>IF(ISBLANK(#REF!),"",#REF!)</f>
        <v>#REF!</v>
      </c>
      <c r="D890" s="214" t="e">
        <f>IF(ISBLANK(#REF!),"",#REF!)</f>
        <v>#REF!</v>
      </c>
      <c r="E890" s="214" t="e">
        <f>IF(ISBLANK(#REF!),"",#REF!)</f>
        <v>#REF!</v>
      </c>
      <c r="F890" s="214" t="e">
        <f>IF(ISBLANK(#REF!),"",#REF!)</f>
        <v>#REF!</v>
      </c>
      <c r="G890" s="214" t="e">
        <f>IF(ISBLANK(#REF!),"",#REF!)</f>
        <v>#REF!</v>
      </c>
      <c r="H890" s="215" t="e">
        <f>IF(ISBLANK(#REF!),"",#REF!)</f>
        <v>#REF!</v>
      </c>
      <c r="I890" s="214" t="e">
        <f>IF(ISBLANK(#REF!),"",#REF!)</f>
        <v>#REF!</v>
      </c>
      <c r="J890" s="216" t="e">
        <f>IF(ISBLANK(#REF!),"",#REF!)</f>
        <v>#REF!</v>
      </c>
      <c r="K890" s="217" t="e">
        <f>IF(ISBLANK(#REF!),"",#REF!)</f>
        <v>#REF!</v>
      </c>
      <c r="L890" s="217" t="e">
        <f>IF(ISBLANK(#REF!),"",#REF!)</f>
        <v>#REF!</v>
      </c>
      <c r="M890" s="218" t="e">
        <f>IF(ISBLANK(#REF!),"",#REF!)</f>
        <v>#REF!</v>
      </c>
      <c r="N890" s="218" t="e">
        <f>IF(ISBLANK(#REF!),"",#REF!)</f>
        <v>#REF!</v>
      </c>
      <c r="O890" s="220" t="str">
        <f>IFERROR(VLOOKUP(_xlfn.CONCAT('Team Roster - Final'!$A890," : ",'Team Roster - Final'!$BM890),'Rate Calculations'!$C$4:$G$1100,5,FALSE),"")</f>
        <v/>
      </c>
      <c r="P890" s="225">
        <f>IF(ISBLANK('Rate Calculations'!$H892),"",'Rate Calculations'!$H892)</f>
        <v>1.7500000000000002E-2</v>
      </c>
      <c r="Q890" s="220" t="str">
        <f t="shared" si="222"/>
        <v/>
      </c>
      <c r="R890" s="221">
        <f>IF(ISBLANK('Rate Calculations'!$J892),"",'Rate Calculations'!$J892)</f>
        <v>3.5000000000000003E-2</v>
      </c>
      <c r="S890" s="220" t="str">
        <f t="shared" si="223"/>
        <v/>
      </c>
      <c r="T890" s="225" t="str">
        <f>IFERROR(VLOOKUP(_xlfn.CONCAT('Team Roster - Final'!$A890," : ",'Team Roster - Final'!$BM890),'Rate Calculations'!$C$4:$S$1100,10,FALSE),"")</f>
        <v/>
      </c>
      <c r="U890" s="225" t="str">
        <f>IFERROR(VLOOKUP(_xlfn.CONCAT('Team Roster - Final'!$A890," : ",'Team Roster - Final'!$BM890),'Rate Calculations'!$C$4:$S$1100,11,FALSE),"")</f>
        <v/>
      </c>
      <c r="V890" s="222" t="str">
        <f t="shared" si="224"/>
        <v/>
      </c>
      <c r="W890" s="222" t="str">
        <f t="shared" si="225"/>
        <v/>
      </c>
      <c r="X890" s="223" t="str">
        <f>IFERROR(VLOOKUP(_xlfn.CONCAT('Team Roster - Final'!$A890," : ",'Team Roster - Final'!$BM890),'Rate Calculations'!$C$4:$S$1100,14,FALSE),"")</f>
        <v/>
      </c>
      <c r="Y890" s="222" t="str">
        <f t="shared" si="226"/>
        <v/>
      </c>
      <c r="Z890" s="222" t="str">
        <f t="shared" si="227"/>
        <v/>
      </c>
      <c r="AA890" s="224" t="str">
        <f>IFERROR(IF(#REF!="Yes",$Y890, $Y890+$Q890*0.5),"")</f>
        <v/>
      </c>
      <c r="AB890" s="224" t="str">
        <f>IFERROR(IF(#REF!="Yes",$Z890, $Z890+$S890*0.5),"")</f>
        <v/>
      </c>
      <c r="AC890" s="220" t="str">
        <f>IFERROR(VLOOKUP(_xlfn.CONCAT('Team Roster - Final'!$A890," : ",'Team Roster - Final'!$BM890),'Rate Calculations'!$C$4:$U$1100,19,FALSE),"")</f>
        <v/>
      </c>
      <c r="AD890" s="220" t="str">
        <f t="shared" si="228"/>
        <v/>
      </c>
      <c r="AE890" s="220" t="str">
        <f t="shared" si="229"/>
        <v/>
      </c>
      <c r="AF890" s="225" t="str">
        <f>IFERROR(VLOOKUP(_xlfn.CONCAT('Team Roster - Final'!$A890," : ",'Team Roster - Final'!$BM890),'Rate Calculations'!$C$4:$AB$1100,22,FALSE),"")</f>
        <v/>
      </c>
      <c r="AG890" s="225" t="str">
        <f>IFERROR(VLOOKUP(_xlfn.CONCAT('Team Roster - Final'!$A890," : ",'Team Roster - Final'!$BM890),'Rate Calculations'!$C$4:$AB$1100,23,FALSE),"")</f>
        <v/>
      </c>
      <c r="AH890" s="222" t="str">
        <f t="shared" si="230"/>
        <v/>
      </c>
      <c r="AI890" s="222" t="str">
        <f t="shared" si="231"/>
        <v/>
      </c>
      <c r="AJ890" s="223" t="str">
        <f>Table1[[#This Row],[Home Office
Net Fee %]]</f>
        <v/>
      </c>
      <c r="AK890" s="222" t="str">
        <f t="shared" si="232"/>
        <v/>
      </c>
      <c r="AL890" s="222" t="str">
        <f t="shared" si="233"/>
        <v/>
      </c>
      <c r="AM890" s="215" t="str">
        <f>IFERROR(IF(#REF!="Yes",$AK890,($AK890+$AD890*0.5)),"")</f>
        <v/>
      </c>
      <c r="AN890" s="215" t="str">
        <f>IFERROR(IF(#REF!="Yes",$AL890,($AL890+$AE890*0.5)),"")</f>
        <v/>
      </c>
      <c r="AO890" s="374" t="str">
        <f>IF(ISBLANK('Team Roster Proposed - FBR'!Q891),"",'Team Roster Proposed - FBR'!Q891)</f>
        <v/>
      </c>
      <c r="AP890" s="226" t="e">
        <f>IF(ISBLANK(#REF!),"",#REF!)</f>
        <v>#REF!</v>
      </c>
      <c r="AQ890" s="226" t="e">
        <f>IF(ISBLANK(#REF!),"",#REF!)</f>
        <v>#REF!</v>
      </c>
      <c r="AR890" s="226" t="e">
        <f>IF(ISBLANK(#REF!),"",#REF!)</f>
        <v>#REF!</v>
      </c>
      <c r="AS890" s="219" t="e">
        <f>IF(ISBLANK(#REF!),"",#REF!)</f>
        <v>#REF!</v>
      </c>
      <c r="AT890" s="219" t="e">
        <f>IF(ISBLANK(#REF!),"",#REF!)</f>
        <v>#REF!</v>
      </c>
      <c r="AU890" s="219" t="e">
        <f>IF(ISBLANK(#REF!),"",#REF!)</f>
        <v>#REF!</v>
      </c>
      <c r="AV890" s="219" t="e">
        <f>IF(ISBLANK(#REF!),"",#REF!)</f>
        <v>#REF!</v>
      </c>
      <c r="AW890" s="219" t="e">
        <f>IF(ISBLANK(#REF!),"",#REF!)</f>
        <v>#REF!</v>
      </c>
      <c r="AX890" s="219" t="e">
        <f>IF(ISBLANK(#REF!),"",#REF!)</f>
        <v>#REF!</v>
      </c>
      <c r="AY890" s="226" t="e">
        <f>IF(ISBLANK(#REF!),"",#REF!)</f>
        <v>#REF!</v>
      </c>
      <c r="AZ890" s="219" t="e">
        <f>IF(ISBLANK(#REF!),"",#REF!)</f>
        <v>#REF!</v>
      </c>
      <c r="BA890" s="219" t="e">
        <f>IF(ISBLANK(#REF!),"",#REF!)</f>
        <v>#REF!</v>
      </c>
      <c r="BB890" s="219" t="e">
        <f>IF(ISBLANK(#REF!),"",#REF!)</f>
        <v>#REF!</v>
      </c>
      <c r="BC890" s="219" t="e">
        <f>IF(ISBLANK(#REF!),"",#REF!)</f>
        <v>#REF!</v>
      </c>
      <c r="BD890" s="219" t="e">
        <f>IF(ISBLANK(#REF!),"",#REF!)</f>
        <v>#REF!</v>
      </c>
      <c r="BE890" s="219" t="e">
        <f>IF(ISBLANK(#REF!),"",#REF!)</f>
        <v>#REF!</v>
      </c>
      <c r="BF890" s="219" t="e">
        <f>IF(ISBLANK(#REF!),"",#REF!)</f>
        <v>#REF!</v>
      </c>
      <c r="BG890" s="219" t="e">
        <f>IF(ISBLANK(#REF!),"",#REF!)</f>
        <v>#REF!</v>
      </c>
      <c r="BH890" s="219" t="e">
        <f>IF(ISBLANK(#REF!),"",#REF!)</f>
        <v>#REF!</v>
      </c>
      <c r="BI890" s="219" t="e">
        <f>IF(ISBLANK(#REF!),"",#REF!)</f>
        <v>#REF!</v>
      </c>
      <c r="BJ890" s="219" t="e">
        <f>IF(ISBLANK(#REF!),"",#REF!)</f>
        <v>#REF!</v>
      </c>
      <c r="BK890" s="219" t="e">
        <f>IF(ISBLANK(#REF!),"",#REF!)</f>
        <v>#REF!</v>
      </c>
      <c r="BL890" s="219" t="e">
        <f>IF(ISBLANK(#REF!),"",#REF!)</f>
        <v>#REF!</v>
      </c>
      <c r="BM890" s="219" t="e">
        <f>IF(ISBLANK(#REF!),"",#REF!)</f>
        <v>#REF!</v>
      </c>
      <c r="BN890" s="219" t="e">
        <f>IF(ISBLANK(#REF!),"",#REF!)</f>
        <v>#REF!</v>
      </c>
      <c r="BO890" s="227" t="e">
        <f t="shared" si="234"/>
        <v>#REF!</v>
      </c>
      <c r="BP890" s="228" t="str">
        <f t="shared" si="237"/>
        <v/>
      </c>
      <c r="BQ890" s="229" t="str">
        <f t="shared" si="221"/>
        <v/>
      </c>
      <c r="BR890" s="228" t="e">
        <f t="shared" si="235"/>
        <v>#REF!</v>
      </c>
      <c r="BS890" s="230" t="e">
        <f t="shared" si="236"/>
        <v>#REF!</v>
      </c>
    </row>
    <row r="891" spans="1:71">
      <c r="A891" s="213" t="e">
        <f>IF(ISBLANK(#REF!),"",#REF!)</f>
        <v>#REF!</v>
      </c>
      <c r="B891" s="214" t="e">
        <f>IF(ISBLANK(#REF!),"",#REF!)</f>
        <v>#REF!</v>
      </c>
      <c r="C891" s="214" t="e">
        <f>IF(ISBLANK(#REF!),"",#REF!)</f>
        <v>#REF!</v>
      </c>
      <c r="D891" s="214" t="e">
        <f>IF(ISBLANK(#REF!),"",#REF!)</f>
        <v>#REF!</v>
      </c>
      <c r="E891" s="214" t="e">
        <f>IF(ISBLANK(#REF!),"",#REF!)</f>
        <v>#REF!</v>
      </c>
      <c r="F891" s="214" t="e">
        <f>IF(ISBLANK(#REF!),"",#REF!)</f>
        <v>#REF!</v>
      </c>
      <c r="G891" s="214" t="e">
        <f>IF(ISBLANK(#REF!),"",#REF!)</f>
        <v>#REF!</v>
      </c>
      <c r="H891" s="215" t="e">
        <f>IF(ISBLANK(#REF!),"",#REF!)</f>
        <v>#REF!</v>
      </c>
      <c r="I891" s="214" t="e">
        <f>IF(ISBLANK(#REF!),"",#REF!)</f>
        <v>#REF!</v>
      </c>
      <c r="J891" s="216" t="e">
        <f>IF(ISBLANK(#REF!),"",#REF!)</f>
        <v>#REF!</v>
      </c>
      <c r="K891" s="217" t="e">
        <f>IF(ISBLANK(#REF!),"",#REF!)</f>
        <v>#REF!</v>
      </c>
      <c r="L891" s="217" t="e">
        <f>IF(ISBLANK(#REF!),"",#REF!)</f>
        <v>#REF!</v>
      </c>
      <c r="M891" s="218" t="e">
        <f>IF(ISBLANK(#REF!),"",#REF!)</f>
        <v>#REF!</v>
      </c>
      <c r="N891" s="218" t="e">
        <f>IF(ISBLANK(#REF!),"",#REF!)</f>
        <v>#REF!</v>
      </c>
      <c r="O891" s="220" t="str">
        <f>IFERROR(VLOOKUP(_xlfn.CONCAT('Team Roster - Final'!$A891," : ",'Team Roster - Final'!$BM891),'Rate Calculations'!$C$4:$G$1100,5,FALSE),"")</f>
        <v/>
      </c>
      <c r="P891" s="225">
        <f>IF(ISBLANK('Rate Calculations'!$H893),"",'Rate Calculations'!$H893)</f>
        <v>1.7500000000000002E-2</v>
      </c>
      <c r="Q891" s="220" t="str">
        <f t="shared" si="222"/>
        <v/>
      </c>
      <c r="R891" s="221">
        <f>IF(ISBLANK('Rate Calculations'!$J893),"",'Rate Calculations'!$J893)</f>
        <v>3.5000000000000003E-2</v>
      </c>
      <c r="S891" s="220" t="str">
        <f t="shared" si="223"/>
        <v/>
      </c>
      <c r="T891" s="225" t="str">
        <f>IFERROR(VLOOKUP(_xlfn.CONCAT('Team Roster - Final'!$A891," : ",'Team Roster - Final'!$BM891),'Rate Calculations'!$C$4:$S$1100,10,FALSE),"")</f>
        <v/>
      </c>
      <c r="U891" s="225" t="str">
        <f>IFERROR(VLOOKUP(_xlfn.CONCAT('Team Roster - Final'!$A891," : ",'Team Roster - Final'!$BM891),'Rate Calculations'!$C$4:$S$1100,11,FALSE),"")</f>
        <v/>
      </c>
      <c r="V891" s="222" t="str">
        <f t="shared" si="224"/>
        <v/>
      </c>
      <c r="W891" s="222" t="str">
        <f t="shared" si="225"/>
        <v/>
      </c>
      <c r="X891" s="223" t="str">
        <f>IFERROR(VLOOKUP(_xlfn.CONCAT('Team Roster - Final'!$A891," : ",'Team Roster - Final'!$BM891),'Rate Calculations'!$C$4:$S$1100,14,FALSE),"")</f>
        <v/>
      </c>
      <c r="Y891" s="222" t="str">
        <f t="shared" si="226"/>
        <v/>
      </c>
      <c r="Z891" s="222" t="str">
        <f t="shared" si="227"/>
        <v/>
      </c>
      <c r="AA891" s="224" t="str">
        <f>IFERROR(IF(#REF!="Yes",$Y891, $Y891+$Q891*0.5),"")</f>
        <v/>
      </c>
      <c r="AB891" s="224" t="str">
        <f>IFERROR(IF(#REF!="Yes",$Z891, $Z891+$S891*0.5),"")</f>
        <v/>
      </c>
      <c r="AC891" s="220" t="str">
        <f>IFERROR(VLOOKUP(_xlfn.CONCAT('Team Roster - Final'!$A891," : ",'Team Roster - Final'!$BM891),'Rate Calculations'!$C$4:$U$1100,19,FALSE),"")</f>
        <v/>
      </c>
      <c r="AD891" s="220" t="str">
        <f t="shared" si="228"/>
        <v/>
      </c>
      <c r="AE891" s="220" t="str">
        <f t="shared" si="229"/>
        <v/>
      </c>
      <c r="AF891" s="225" t="str">
        <f>IFERROR(VLOOKUP(_xlfn.CONCAT('Team Roster - Final'!$A891," : ",'Team Roster - Final'!$BM891),'Rate Calculations'!$C$4:$AB$1100,22,FALSE),"")</f>
        <v/>
      </c>
      <c r="AG891" s="225" t="str">
        <f>IFERROR(VLOOKUP(_xlfn.CONCAT('Team Roster - Final'!$A891," : ",'Team Roster - Final'!$BM891),'Rate Calculations'!$C$4:$AB$1100,23,FALSE),"")</f>
        <v/>
      </c>
      <c r="AH891" s="222" t="str">
        <f t="shared" si="230"/>
        <v/>
      </c>
      <c r="AI891" s="222" t="str">
        <f t="shared" si="231"/>
        <v/>
      </c>
      <c r="AJ891" s="223" t="str">
        <f>Table1[[#This Row],[Home Office
Net Fee %]]</f>
        <v/>
      </c>
      <c r="AK891" s="222" t="str">
        <f t="shared" si="232"/>
        <v/>
      </c>
      <c r="AL891" s="222" t="str">
        <f t="shared" si="233"/>
        <v/>
      </c>
      <c r="AM891" s="215" t="str">
        <f>IFERROR(IF(#REF!="Yes",$AK891,($AK891+$AD891*0.5)),"")</f>
        <v/>
      </c>
      <c r="AN891" s="215" t="str">
        <f>IFERROR(IF(#REF!="Yes",$AL891,($AL891+$AE891*0.5)),"")</f>
        <v/>
      </c>
      <c r="AO891" s="374" t="str">
        <f>IF(ISBLANK('Team Roster Proposed - FBR'!Q892),"",'Team Roster Proposed - FBR'!Q892)</f>
        <v/>
      </c>
      <c r="AP891" s="226" t="e">
        <f>IF(ISBLANK(#REF!),"",#REF!)</f>
        <v>#REF!</v>
      </c>
      <c r="AQ891" s="226" t="e">
        <f>IF(ISBLANK(#REF!),"",#REF!)</f>
        <v>#REF!</v>
      </c>
      <c r="AR891" s="226" t="e">
        <f>IF(ISBLANK(#REF!),"",#REF!)</f>
        <v>#REF!</v>
      </c>
      <c r="AS891" s="219" t="e">
        <f>IF(ISBLANK(#REF!),"",#REF!)</f>
        <v>#REF!</v>
      </c>
      <c r="AT891" s="219" t="e">
        <f>IF(ISBLANK(#REF!),"",#REF!)</f>
        <v>#REF!</v>
      </c>
      <c r="AU891" s="219" t="e">
        <f>IF(ISBLANK(#REF!),"",#REF!)</f>
        <v>#REF!</v>
      </c>
      <c r="AV891" s="219" t="e">
        <f>IF(ISBLANK(#REF!),"",#REF!)</f>
        <v>#REF!</v>
      </c>
      <c r="AW891" s="219" t="e">
        <f>IF(ISBLANK(#REF!),"",#REF!)</f>
        <v>#REF!</v>
      </c>
      <c r="AX891" s="219" t="e">
        <f>IF(ISBLANK(#REF!),"",#REF!)</f>
        <v>#REF!</v>
      </c>
      <c r="AY891" s="226" t="e">
        <f>IF(ISBLANK(#REF!),"",#REF!)</f>
        <v>#REF!</v>
      </c>
      <c r="AZ891" s="219" t="e">
        <f>IF(ISBLANK(#REF!),"",#REF!)</f>
        <v>#REF!</v>
      </c>
      <c r="BA891" s="219" t="e">
        <f>IF(ISBLANK(#REF!),"",#REF!)</f>
        <v>#REF!</v>
      </c>
      <c r="BB891" s="219" t="e">
        <f>IF(ISBLANK(#REF!),"",#REF!)</f>
        <v>#REF!</v>
      </c>
      <c r="BC891" s="219" t="e">
        <f>IF(ISBLANK(#REF!),"",#REF!)</f>
        <v>#REF!</v>
      </c>
      <c r="BD891" s="219" t="e">
        <f>IF(ISBLANK(#REF!),"",#REF!)</f>
        <v>#REF!</v>
      </c>
      <c r="BE891" s="219" t="e">
        <f>IF(ISBLANK(#REF!),"",#REF!)</f>
        <v>#REF!</v>
      </c>
      <c r="BF891" s="219" t="e">
        <f>IF(ISBLANK(#REF!),"",#REF!)</f>
        <v>#REF!</v>
      </c>
      <c r="BG891" s="219" t="e">
        <f>IF(ISBLANK(#REF!),"",#REF!)</f>
        <v>#REF!</v>
      </c>
      <c r="BH891" s="219" t="e">
        <f>IF(ISBLANK(#REF!),"",#REF!)</f>
        <v>#REF!</v>
      </c>
      <c r="BI891" s="219" t="e">
        <f>IF(ISBLANK(#REF!),"",#REF!)</f>
        <v>#REF!</v>
      </c>
      <c r="BJ891" s="219" t="e">
        <f>IF(ISBLANK(#REF!),"",#REF!)</f>
        <v>#REF!</v>
      </c>
      <c r="BK891" s="219" t="e">
        <f>IF(ISBLANK(#REF!),"",#REF!)</f>
        <v>#REF!</v>
      </c>
      <c r="BL891" s="219" t="e">
        <f>IF(ISBLANK(#REF!),"",#REF!)</f>
        <v>#REF!</v>
      </c>
      <c r="BM891" s="219" t="e">
        <f>IF(ISBLANK(#REF!),"",#REF!)</f>
        <v>#REF!</v>
      </c>
      <c r="BN891" s="219" t="e">
        <f>IF(ISBLANK(#REF!),"",#REF!)</f>
        <v>#REF!</v>
      </c>
      <c r="BO891" s="227" t="e">
        <f t="shared" si="234"/>
        <v>#REF!</v>
      </c>
      <c r="BP891" s="228" t="str">
        <f t="shared" si="237"/>
        <v/>
      </c>
      <c r="BQ891" s="229" t="str">
        <f t="shared" si="221"/>
        <v/>
      </c>
      <c r="BR891" s="228" t="e">
        <f t="shared" si="235"/>
        <v>#REF!</v>
      </c>
      <c r="BS891" s="230" t="e">
        <f t="shared" si="236"/>
        <v>#REF!</v>
      </c>
    </row>
    <row r="892" spans="1:71">
      <c r="A892" s="213" t="e">
        <f>IF(ISBLANK(#REF!),"",#REF!)</f>
        <v>#REF!</v>
      </c>
      <c r="B892" s="214" t="e">
        <f>IF(ISBLANK(#REF!),"",#REF!)</f>
        <v>#REF!</v>
      </c>
      <c r="C892" s="214" t="e">
        <f>IF(ISBLANK(#REF!),"",#REF!)</f>
        <v>#REF!</v>
      </c>
      <c r="D892" s="214" t="e">
        <f>IF(ISBLANK(#REF!),"",#REF!)</f>
        <v>#REF!</v>
      </c>
      <c r="E892" s="214" t="e">
        <f>IF(ISBLANK(#REF!),"",#REF!)</f>
        <v>#REF!</v>
      </c>
      <c r="F892" s="214" t="e">
        <f>IF(ISBLANK(#REF!),"",#REF!)</f>
        <v>#REF!</v>
      </c>
      <c r="G892" s="214" t="e">
        <f>IF(ISBLANK(#REF!),"",#REF!)</f>
        <v>#REF!</v>
      </c>
      <c r="H892" s="215" t="e">
        <f>IF(ISBLANK(#REF!),"",#REF!)</f>
        <v>#REF!</v>
      </c>
      <c r="I892" s="214" t="e">
        <f>IF(ISBLANK(#REF!),"",#REF!)</f>
        <v>#REF!</v>
      </c>
      <c r="J892" s="216" t="e">
        <f>IF(ISBLANK(#REF!),"",#REF!)</f>
        <v>#REF!</v>
      </c>
      <c r="K892" s="217" t="e">
        <f>IF(ISBLANK(#REF!),"",#REF!)</f>
        <v>#REF!</v>
      </c>
      <c r="L892" s="217" t="e">
        <f>IF(ISBLANK(#REF!),"",#REF!)</f>
        <v>#REF!</v>
      </c>
      <c r="M892" s="218" t="e">
        <f>IF(ISBLANK(#REF!),"",#REF!)</f>
        <v>#REF!</v>
      </c>
      <c r="N892" s="218" t="e">
        <f>IF(ISBLANK(#REF!),"",#REF!)</f>
        <v>#REF!</v>
      </c>
      <c r="O892" s="220" t="str">
        <f>IFERROR(VLOOKUP(_xlfn.CONCAT('Team Roster - Final'!$A892," : ",'Team Roster - Final'!$BM892),'Rate Calculations'!$C$4:$G$1100,5,FALSE),"")</f>
        <v/>
      </c>
      <c r="P892" s="225">
        <f>IF(ISBLANK('Rate Calculations'!$H894),"",'Rate Calculations'!$H894)</f>
        <v>1.7500000000000002E-2</v>
      </c>
      <c r="Q892" s="220" t="str">
        <f t="shared" si="222"/>
        <v/>
      </c>
      <c r="R892" s="221">
        <f>IF(ISBLANK('Rate Calculations'!$J894),"",'Rate Calculations'!$J894)</f>
        <v>3.5000000000000003E-2</v>
      </c>
      <c r="S892" s="220" t="str">
        <f t="shared" si="223"/>
        <v/>
      </c>
      <c r="T892" s="225" t="str">
        <f>IFERROR(VLOOKUP(_xlfn.CONCAT('Team Roster - Final'!$A892," : ",'Team Roster - Final'!$BM892),'Rate Calculations'!$C$4:$S$1100,10,FALSE),"")</f>
        <v/>
      </c>
      <c r="U892" s="225" t="str">
        <f>IFERROR(VLOOKUP(_xlfn.CONCAT('Team Roster - Final'!$A892," : ",'Team Roster - Final'!$BM892),'Rate Calculations'!$C$4:$S$1100,11,FALSE),"")</f>
        <v/>
      </c>
      <c r="V892" s="222" t="str">
        <f t="shared" si="224"/>
        <v/>
      </c>
      <c r="W892" s="222" t="str">
        <f t="shared" si="225"/>
        <v/>
      </c>
      <c r="X892" s="223" t="str">
        <f>IFERROR(VLOOKUP(_xlfn.CONCAT('Team Roster - Final'!$A892," : ",'Team Roster - Final'!$BM892),'Rate Calculations'!$C$4:$S$1100,14,FALSE),"")</f>
        <v/>
      </c>
      <c r="Y892" s="222" t="str">
        <f t="shared" si="226"/>
        <v/>
      </c>
      <c r="Z892" s="222" t="str">
        <f t="shared" si="227"/>
        <v/>
      </c>
      <c r="AA892" s="224" t="str">
        <f>IFERROR(IF(#REF!="Yes",$Y892, $Y892+$Q892*0.5),"")</f>
        <v/>
      </c>
      <c r="AB892" s="224" t="str">
        <f>IFERROR(IF(#REF!="Yes",$Z892, $Z892+$S892*0.5),"")</f>
        <v/>
      </c>
      <c r="AC892" s="220" t="str">
        <f>IFERROR(VLOOKUP(_xlfn.CONCAT('Team Roster - Final'!$A892," : ",'Team Roster - Final'!$BM892),'Rate Calculations'!$C$4:$U$1100,19,FALSE),"")</f>
        <v/>
      </c>
      <c r="AD892" s="220" t="str">
        <f t="shared" si="228"/>
        <v/>
      </c>
      <c r="AE892" s="220" t="str">
        <f t="shared" si="229"/>
        <v/>
      </c>
      <c r="AF892" s="225" t="str">
        <f>IFERROR(VLOOKUP(_xlfn.CONCAT('Team Roster - Final'!$A892," : ",'Team Roster - Final'!$BM892),'Rate Calculations'!$C$4:$AB$1100,22,FALSE),"")</f>
        <v/>
      </c>
      <c r="AG892" s="225" t="str">
        <f>IFERROR(VLOOKUP(_xlfn.CONCAT('Team Roster - Final'!$A892," : ",'Team Roster - Final'!$BM892),'Rate Calculations'!$C$4:$AB$1100,23,FALSE),"")</f>
        <v/>
      </c>
      <c r="AH892" s="222" t="str">
        <f t="shared" si="230"/>
        <v/>
      </c>
      <c r="AI892" s="222" t="str">
        <f t="shared" si="231"/>
        <v/>
      </c>
      <c r="AJ892" s="223" t="str">
        <f>Table1[[#This Row],[Home Office
Net Fee %]]</f>
        <v/>
      </c>
      <c r="AK892" s="222" t="str">
        <f t="shared" si="232"/>
        <v/>
      </c>
      <c r="AL892" s="222" t="str">
        <f t="shared" si="233"/>
        <v/>
      </c>
      <c r="AM892" s="215" t="str">
        <f>IFERROR(IF(#REF!="Yes",$AK892,($AK892+$AD892*0.5)),"")</f>
        <v/>
      </c>
      <c r="AN892" s="215" t="str">
        <f>IFERROR(IF(#REF!="Yes",$AL892,($AL892+$AE892*0.5)),"")</f>
        <v/>
      </c>
      <c r="AO892" s="374" t="str">
        <f>IF(ISBLANK('Team Roster Proposed - FBR'!Q893),"",'Team Roster Proposed - FBR'!Q893)</f>
        <v/>
      </c>
      <c r="AP892" s="226" t="e">
        <f>IF(ISBLANK(#REF!),"",#REF!)</f>
        <v>#REF!</v>
      </c>
      <c r="AQ892" s="226" t="e">
        <f>IF(ISBLANK(#REF!),"",#REF!)</f>
        <v>#REF!</v>
      </c>
      <c r="AR892" s="226" t="e">
        <f>IF(ISBLANK(#REF!),"",#REF!)</f>
        <v>#REF!</v>
      </c>
      <c r="AS892" s="219" t="e">
        <f>IF(ISBLANK(#REF!),"",#REF!)</f>
        <v>#REF!</v>
      </c>
      <c r="AT892" s="219" t="e">
        <f>IF(ISBLANK(#REF!),"",#REF!)</f>
        <v>#REF!</v>
      </c>
      <c r="AU892" s="219" t="e">
        <f>IF(ISBLANK(#REF!),"",#REF!)</f>
        <v>#REF!</v>
      </c>
      <c r="AV892" s="219" t="e">
        <f>IF(ISBLANK(#REF!),"",#REF!)</f>
        <v>#REF!</v>
      </c>
      <c r="AW892" s="219" t="e">
        <f>IF(ISBLANK(#REF!),"",#REF!)</f>
        <v>#REF!</v>
      </c>
      <c r="AX892" s="219" t="e">
        <f>IF(ISBLANK(#REF!),"",#REF!)</f>
        <v>#REF!</v>
      </c>
      <c r="AY892" s="226" t="e">
        <f>IF(ISBLANK(#REF!),"",#REF!)</f>
        <v>#REF!</v>
      </c>
      <c r="AZ892" s="219" t="e">
        <f>IF(ISBLANK(#REF!),"",#REF!)</f>
        <v>#REF!</v>
      </c>
      <c r="BA892" s="219" t="e">
        <f>IF(ISBLANK(#REF!),"",#REF!)</f>
        <v>#REF!</v>
      </c>
      <c r="BB892" s="219" t="e">
        <f>IF(ISBLANK(#REF!),"",#REF!)</f>
        <v>#REF!</v>
      </c>
      <c r="BC892" s="219" t="e">
        <f>IF(ISBLANK(#REF!),"",#REF!)</f>
        <v>#REF!</v>
      </c>
      <c r="BD892" s="219" t="e">
        <f>IF(ISBLANK(#REF!),"",#REF!)</f>
        <v>#REF!</v>
      </c>
      <c r="BE892" s="219" t="e">
        <f>IF(ISBLANK(#REF!),"",#REF!)</f>
        <v>#REF!</v>
      </c>
      <c r="BF892" s="219" t="e">
        <f>IF(ISBLANK(#REF!),"",#REF!)</f>
        <v>#REF!</v>
      </c>
      <c r="BG892" s="219" t="e">
        <f>IF(ISBLANK(#REF!),"",#REF!)</f>
        <v>#REF!</v>
      </c>
      <c r="BH892" s="219" t="e">
        <f>IF(ISBLANK(#REF!),"",#REF!)</f>
        <v>#REF!</v>
      </c>
      <c r="BI892" s="219" t="e">
        <f>IF(ISBLANK(#REF!),"",#REF!)</f>
        <v>#REF!</v>
      </c>
      <c r="BJ892" s="219" t="e">
        <f>IF(ISBLANK(#REF!),"",#REF!)</f>
        <v>#REF!</v>
      </c>
      <c r="BK892" s="219" t="e">
        <f>IF(ISBLANK(#REF!),"",#REF!)</f>
        <v>#REF!</v>
      </c>
      <c r="BL892" s="219" t="e">
        <f>IF(ISBLANK(#REF!),"",#REF!)</f>
        <v>#REF!</v>
      </c>
      <c r="BM892" s="219" t="e">
        <f>IF(ISBLANK(#REF!),"",#REF!)</f>
        <v>#REF!</v>
      </c>
      <c r="BN892" s="219" t="e">
        <f>IF(ISBLANK(#REF!),"",#REF!)</f>
        <v>#REF!</v>
      </c>
      <c r="BO892" s="227" t="e">
        <f t="shared" si="234"/>
        <v>#REF!</v>
      </c>
      <c r="BP892" s="228" t="str">
        <f t="shared" si="237"/>
        <v/>
      </c>
      <c r="BQ892" s="229" t="str">
        <f t="shared" si="221"/>
        <v/>
      </c>
      <c r="BR892" s="228" t="e">
        <f t="shared" si="235"/>
        <v>#REF!</v>
      </c>
      <c r="BS892" s="230" t="e">
        <f t="shared" si="236"/>
        <v>#REF!</v>
      </c>
    </row>
    <row r="893" spans="1:71">
      <c r="A893" s="213" t="e">
        <f>IF(ISBLANK(#REF!),"",#REF!)</f>
        <v>#REF!</v>
      </c>
      <c r="B893" s="214" t="e">
        <f>IF(ISBLANK(#REF!),"",#REF!)</f>
        <v>#REF!</v>
      </c>
      <c r="C893" s="214" t="e">
        <f>IF(ISBLANK(#REF!),"",#REF!)</f>
        <v>#REF!</v>
      </c>
      <c r="D893" s="214" t="e">
        <f>IF(ISBLANK(#REF!),"",#REF!)</f>
        <v>#REF!</v>
      </c>
      <c r="E893" s="214" t="e">
        <f>IF(ISBLANK(#REF!),"",#REF!)</f>
        <v>#REF!</v>
      </c>
      <c r="F893" s="214" t="e">
        <f>IF(ISBLANK(#REF!),"",#REF!)</f>
        <v>#REF!</v>
      </c>
      <c r="G893" s="214" t="e">
        <f>IF(ISBLANK(#REF!),"",#REF!)</f>
        <v>#REF!</v>
      </c>
      <c r="H893" s="215" t="e">
        <f>IF(ISBLANK(#REF!),"",#REF!)</f>
        <v>#REF!</v>
      </c>
      <c r="I893" s="214" t="e">
        <f>IF(ISBLANK(#REF!),"",#REF!)</f>
        <v>#REF!</v>
      </c>
      <c r="J893" s="216" t="e">
        <f>IF(ISBLANK(#REF!),"",#REF!)</f>
        <v>#REF!</v>
      </c>
      <c r="K893" s="217" t="e">
        <f>IF(ISBLANK(#REF!),"",#REF!)</f>
        <v>#REF!</v>
      </c>
      <c r="L893" s="217" t="e">
        <f>IF(ISBLANK(#REF!),"",#REF!)</f>
        <v>#REF!</v>
      </c>
      <c r="M893" s="218" t="e">
        <f>IF(ISBLANK(#REF!),"",#REF!)</f>
        <v>#REF!</v>
      </c>
      <c r="N893" s="218" t="e">
        <f>IF(ISBLANK(#REF!),"",#REF!)</f>
        <v>#REF!</v>
      </c>
      <c r="O893" s="220" t="str">
        <f>IFERROR(VLOOKUP(_xlfn.CONCAT('Team Roster - Final'!$A893," : ",'Team Roster - Final'!$BM893),'Rate Calculations'!$C$4:$G$1100,5,FALSE),"")</f>
        <v/>
      </c>
      <c r="P893" s="225">
        <f>IF(ISBLANK('Rate Calculations'!$H895),"",'Rate Calculations'!$H895)</f>
        <v>1.7500000000000002E-2</v>
      </c>
      <c r="Q893" s="220" t="str">
        <f t="shared" si="222"/>
        <v/>
      </c>
      <c r="R893" s="221">
        <f>IF(ISBLANK('Rate Calculations'!$J895),"",'Rate Calculations'!$J895)</f>
        <v>3.5000000000000003E-2</v>
      </c>
      <c r="S893" s="220" t="str">
        <f t="shared" si="223"/>
        <v/>
      </c>
      <c r="T893" s="225" t="str">
        <f>IFERROR(VLOOKUP(_xlfn.CONCAT('Team Roster - Final'!$A893," : ",'Team Roster - Final'!$BM893),'Rate Calculations'!$C$4:$S$1100,10,FALSE),"")</f>
        <v/>
      </c>
      <c r="U893" s="225" t="str">
        <f>IFERROR(VLOOKUP(_xlfn.CONCAT('Team Roster - Final'!$A893," : ",'Team Roster - Final'!$BM893),'Rate Calculations'!$C$4:$S$1100,11,FALSE),"")</f>
        <v/>
      </c>
      <c r="V893" s="222" t="str">
        <f t="shared" si="224"/>
        <v/>
      </c>
      <c r="W893" s="222" t="str">
        <f t="shared" si="225"/>
        <v/>
      </c>
      <c r="X893" s="223" t="str">
        <f>IFERROR(VLOOKUP(_xlfn.CONCAT('Team Roster - Final'!$A893," : ",'Team Roster - Final'!$BM893),'Rate Calculations'!$C$4:$S$1100,14,FALSE),"")</f>
        <v/>
      </c>
      <c r="Y893" s="222" t="str">
        <f t="shared" si="226"/>
        <v/>
      </c>
      <c r="Z893" s="222" t="str">
        <f t="shared" si="227"/>
        <v/>
      </c>
      <c r="AA893" s="224" t="str">
        <f>IFERROR(IF(#REF!="Yes",$Y893, $Y893+$Q893*0.5),"")</f>
        <v/>
      </c>
      <c r="AB893" s="224" t="str">
        <f>IFERROR(IF(#REF!="Yes",$Z893, $Z893+$S893*0.5),"")</f>
        <v/>
      </c>
      <c r="AC893" s="220" t="str">
        <f>IFERROR(VLOOKUP(_xlfn.CONCAT('Team Roster - Final'!$A893," : ",'Team Roster - Final'!$BM893),'Rate Calculations'!$C$4:$U$1100,19,FALSE),"")</f>
        <v/>
      </c>
      <c r="AD893" s="220" t="str">
        <f t="shared" si="228"/>
        <v/>
      </c>
      <c r="AE893" s="220" t="str">
        <f t="shared" si="229"/>
        <v/>
      </c>
      <c r="AF893" s="225" t="str">
        <f>IFERROR(VLOOKUP(_xlfn.CONCAT('Team Roster - Final'!$A893," : ",'Team Roster - Final'!$BM893),'Rate Calculations'!$C$4:$AB$1100,22,FALSE),"")</f>
        <v/>
      </c>
      <c r="AG893" s="225" t="str">
        <f>IFERROR(VLOOKUP(_xlfn.CONCAT('Team Roster - Final'!$A893," : ",'Team Roster - Final'!$BM893),'Rate Calculations'!$C$4:$AB$1100,23,FALSE),"")</f>
        <v/>
      </c>
      <c r="AH893" s="222" t="str">
        <f t="shared" si="230"/>
        <v/>
      </c>
      <c r="AI893" s="222" t="str">
        <f t="shared" si="231"/>
        <v/>
      </c>
      <c r="AJ893" s="223" t="str">
        <f>Table1[[#This Row],[Home Office
Net Fee %]]</f>
        <v/>
      </c>
      <c r="AK893" s="222" t="str">
        <f t="shared" si="232"/>
        <v/>
      </c>
      <c r="AL893" s="222" t="str">
        <f t="shared" si="233"/>
        <v/>
      </c>
      <c r="AM893" s="215" t="str">
        <f>IFERROR(IF(#REF!="Yes",$AK893,($AK893+$AD893*0.5)),"")</f>
        <v/>
      </c>
      <c r="AN893" s="215" t="str">
        <f>IFERROR(IF(#REF!="Yes",$AL893,($AL893+$AE893*0.5)),"")</f>
        <v/>
      </c>
      <c r="AO893" s="374" t="str">
        <f>IF(ISBLANK('Team Roster Proposed - FBR'!Q894),"",'Team Roster Proposed - FBR'!Q894)</f>
        <v/>
      </c>
      <c r="AP893" s="226" t="e">
        <f>IF(ISBLANK(#REF!),"",#REF!)</f>
        <v>#REF!</v>
      </c>
      <c r="AQ893" s="226" t="e">
        <f>IF(ISBLANK(#REF!),"",#REF!)</f>
        <v>#REF!</v>
      </c>
      <c r="AR893" s="226" t="e">
        <f>IF(ISBLANK(#REF!),"",#REF!)</f>
        <v>#REF!</v>
      </c>
      <c r="AS893" s="219" t="e">
        <f>IF(ISBLANK(#REF!),"",#REF!)</f>
        <v>#REF!</v>
      </c>
      <c r="AT893" s="219" t="e">
        <f>IF(ISBLANK(#REF!),"",#REF!)</f>
        <v>#REF!</v>
      </c>
      <c r="AU893" s="219" t="e">
        <f>IF(ISBLANK(#REF!),"",#REF!)</f>
        <v>#REF!</v>
      </c>
      <c r="AV893" s="219" t="e">
        <f>IF(ISBLANK(#REF!),"",#REF!)</f>
        <v>#REF!</v>
      </c>
      <c r="AW893" s="219" t="e">
        <f>IF(ISBLANK(#REF!),"",#REF!)</f>
        <v>#REF!</v>
      </c>
      <c r="AX893" s="219" t="e">
        <f>IF(ISBLANK(#REF!),"",#REF!)</f>
        <v>#REF!</v>
      </c>
      <c r="AY893" s="226" t="e">
        <f>IF(ISBLANK(#REF!),"",#REF!)</f>
        <v>#REF!</v>
      </c>
      <c r="AZ893" s="219" t="e">
        <f>IF(ISBLANK(#REF!),"",#REF!)</f>
        <v>#REF!</v>
      </c>
      <c r="BA893" s="219" t="e">
        <f>IF(ISBLANK(#REF!),"",#REF!)</f>
        <v>#REF!</v>
      </c>
      <c r="BB893" s="219" t="e">
        <f>IF(ISBLANK(#REF!),"",#REF!)</f>
        <v>#REF!</v>
      </c>
      <c r="BC893" s="219" t="e">
        <f>IF(ISBLANK(#REF!),"",#REF!)</f>
        <v>#REF!</v>
      </c>
      <c r="BD893" s="219" t="e">
        <f>IF(ISBLANK(#REF!),"",#REF!)</f>
        <v>#REF!</v>
      </c>
      <c r="BE893" s="219" t="e">
        <f>IF(ISBLANK(#REF!),"",#REF!)</f>
        <v>#REF!</v>
      </c>
      <c r="BF893" s="219" t="e">
        <f>IF(ISBLANK(#REF!),"",#REF!)</f>
        <v>#REF!</v>
      </c>
      <c r="BG893" s="219" t="e">
        <f>IF(ISBLANK(#REF!),"",#REF!)</f>
        <v>#REF!</v>
      </c>
      <c r="BH893" s="219" t="e">
        <f>IF(ISBLANK(#REF!),"",#REF!)</f>
        <v>#REF!</v>
      </c>
      <c r="BI893" s="219" t="e">
        <f>IF(ISBLANK(#REF!),"",#REF!)</f>
        <v>#REF!</v>
      </c>
      <c r="BJ893" s="219" t="e">
        <f>IF(ISBLANK(#REF!),"",#REF!)</f>
        <v>#REF!</v>
      </c>
      <c r="BK893" s="219" t="e">
        <f>IF(ISBLANK(#REF!),"",#REF!)</f>
        <v>#REF!</v>
      </c>
      <c r="BL893" s="219" t="e">
        <f>IF(ISBLANK(#REF!),"",#REF!)</f>
        <v>#REF!</v>
      </c>
      <c r="BM893" s="219" t="e">
        <f>IF(ISBLANK(#REF!),"",#REF!)</f>
        <v>#REF!</v>
      </c>
      <c r="BN893" s="219" t="e">
        <f>IF(ISBLANK(#REF!),"",#REF!)</f>
        <v>#REF!</v>
      </c>
      <c r="BO893" s="227" t="e">
        <f t="shared" si="234"/>
        <v>#REF!</v>
      </c>
      <c r="BP893" s="228" t="str">
        <f t="shared" si="237"/>
        <v/>
      </c>
      <c r="BQ893" s="229" t="str">
        <f t="shared" si="221"/>
        <v/>
      </c>
      <c r="BR893" s="228" t="e">
        <f t="shared" si="235"/>
        <v>#REF!</v>
      </c>
      <c r="BS893" s="230" t="e">
        <f t="shared" si="236"/>
        <v>#REF!</v>
      </c>
    </row>
    <row r="894" spans="1:71">
      <c r="A894" s="213" t="e">
        <f>IF(ISBLANK(#REF!),"",#REF!)</f>
        <v>#REF!</v>
      </c>
      <c r="B894" s="214" t="e">
        <f>IF(ISBLANK(#REF!),"",#REF!)</f>
        <v>#REF!</v>
      </c>
      <c r="C894" s="214" t="e">
        <f>IF(ISBLANK(#REF!),"",#REF!)</f>
        <v>#REF!</v>
      </c>
      <c r="D894" s="214" t="e">
        <f>IF(ISBLANK(#REF!),"",#REF!)</f>
        <v>#REF!</v>
      </c>
      <c r="E894" s="214" t="e">
        <f>IF(ISBLANK(#REF!),"",#REF!)</f>
        <v>#REF!</v>
      </c>
      <c r="F894" s="214" t="e">
        <f>IF(ISBLANK(#REF!),"",#REF!)</f>
        <v>#REF!</v>
      </c>
      <c r="G894" s="214" t="e">
        <f>IF(ISBLANK(#REF!),"",#REF!)</f>
        <v>#REF!</v>
      </c>
      <c r="H894" s="215" t="e">
        <f>IF(ISBLANK(#REF!),"",#REF!)</f>
        <v>#REF!</v>
      </c>
      <c r="I894" s="214" t="e">
        <f>IF(ISBLANK(#REF!),"",#REF!)</f>
        <v>#REF!</v>
      </c>
      <c r="J894" s="216" t="e">
        <f>IF(ISBLANK(#REF!),"",#REF!)</f>
        <v>#REF!</v>
      </c>
      <c r="K894" s="217" t="e">
        <f>IF(ISBLANK(#REF!),"",#REF!)</f>
        <v>#REF!</v>
      </c>
      <c r="L894" s="217" t="e">
        <f>IF(ISBLANK(#REF!),"",#REF!)</f>
        <v>#REF!</v>
      </c>
      <c r="M894" s="218" t="e">
        <f>IF(ISBLANK(#REF!),"",#REF!)</f>
        <v>#REF!</v>
      </c>
      <c r="N894" s="218" t="e">
        <f>IF(ISBLANK(#REF!),"",#REF!)</f>
        <v>#REF!</v>
      </c>
      <c r="O894" s="220" t="str">
        <f>IFERROR(VLOOKUP(_xlfn.CONCAT('Team Roster - Final'!$A894," : ",'Team Roster - Final'!$BM894),'Rate Calculations'!$C$4:$G$1100,5,FALSE),"")</f>
        <v/>
      </c>
      <c r="P894" s="225">
        <f>IF(ISBLANK('Rate Calculations'!$H896),"",'Rate Calculations'!$H896)</f>
        <v>1.7500000000000002E-2</v>
      </c>
      <c r="Q894" s="220" t="str">
        <f t="shared" si="222"/>
        <v/>
      </c>
      <c r="R894" s="221">
        <f>IF(ISBLANK('Rate Calculations'!$J896),"",'Rate Calculations'!$J896)</f>
        <v>3.5000000000000003E-2</v>
      </c>
      <c r="S894" s="220" t="str">
        <f t="shared" si="223"/>
        <v/>
      </c>
      <c r="T894" s="225" t="str">
        <f>IFERROR(VLOOKUP(_xlfn.CONCAT('Team Roster - Final'!$A894," : ",'Team Roster - Final'!$BM894),'Rate Calculations'!$C$4:$S$1100,10,FALSE),"")</f>
        <v/>
      </c>
      <c r="U894" s="225" t="str">
        <f>IFERROR(VLOOKUP(_xlfn.CONCAT('Team Roster - Final'!$A894," : ",'Team Roster - Final'!$BM894),'Rate Calculations'!$C$4:$S$1100,11,FALSE),"")</f>
        <v/>
      </c>
      <c r="V894" s="222" t="str">
        <f t="shared" si="224"/>
        <v/>
      </c>
      <c r="W894" s="222" t="str">
        <f t="shared" si="225"/>
        <v/>
      </c>
      <c r="X894" s="223" t="str">
        <f>IFERROR(VLOOKUP(_xlfn.CONCAT('Team Roster - Final'!$A894," : ",'Team Roster - Final'!$BM894),'Rate Calculations'!$C$4:$S$1100,14,FALSE),"")</f>
        <v/>
      </c>
      <c r="Y894" s="222" t="str">
        <f t="shared" si="226"/>
        <v/>
      </c>
      <c r="Z894" s="222" t="str">
        <f t="shared" si="227"/>
        <v/>
      </c>
      <c r="AA894" s="224" t="str">
        <f>IFERROR(IF(#REF!="Yes",$Y894, $Y894+$Q894*0.5),"")</f>
        <v/>
      </c>
      <c r="AB894" s="224" t="str">
        <f>IFERROR(IF(#REF!="Yes",$Z894, $Z894+$S894*0.5),"")</f>
        <v/>
      </c>
      <c r="AC894" s="220" t="str">
        <f>IFERROR(VLOOKUP(_xlfn.CONCAT('Team Roster - Final'!$A894," : ",'Team Roster - Final'!$BM894),'Rate Calculations'!$C$4:$U$1100,19,FALSE),"")</f>
        <v/>
      </c>
      <c r="AD894" s="220" t="str">
        <f t="shared" si="228"/>
        <v/>
      </c>
      <c r="AE894" s="220" t="str">
        <f t="shared" si="229"/>
        <v/>
      </c>
      <c r="AF894" s="225" t="str">
        <f>IFERROR(VLOOKUP(_xlfn.CONCAT('Team Roster - Final'!$A894," : ",'Team Roster - Final'!$BM894),'Rate Calculations'!$C$4:$AB$1100,22,FALSE),"")</f>
        <v/>
      </c>
      <c r="AG894" s="225" t="str">
        <f>IFERROR(VLOOKUP(_xlfn.CONCAT('Team Roster - Final'!$A894," : ",'Team Roster - Final'!$BM894),'Rate Calculations'!$C$4:$AB$1100,23,FALSE),"")</f>
        <v/>
      </c>
      <c r="AH894" s="222" t="str">
        <f t="shared" si="230"/>
        <v/>
      </c>
      <c r="AI894" s="222" t="str">
        <f t="shared" si="231"/>
        <v/>
      </c>
      <c r="AJ894" s="223" t="str">
        <f>Table1[[#This Row],[Home Office
Net Fee %]]</f>
        <v/>
      </c>
      <c r="AK894" s="222" t="str">
        <f t="shared" si="232"/>
        <v/>
      </c>
      <c r="AL894" s="222" t="str">
        <f t="shared" si="233"/>
        <v/>
      </c>
      <c r="AM894" s="215" t="str">
        <f>IFERROR(IF(#REF!="Yes",$AK894,($AK894+$AD894*0.5)),"")</f>
        <v/>
      </c>
      <c r="AN894" s="215" t="str">
        <f>IFERROR(IF(#REF!="Yes",$AL894,($AL894+$AE894*0.5)),"")</f>
        <v/>
      </c>
      <c r="AO894" s="374" t="str">
        <f>IF(ISBLANK('Team Roster Proposed - FBR'!Q895),"",'Team Roster Proposed - FBR'!Q895)</f>
        <v/>
      </c>
      <c r="AP894" s="226" t="e">
        <f>IF(ISBLANK(#REF!),"",#REF!)</f>
        <v>#REF!</v>
      </c>
      <c r="AQ894" s="226" t="e">
        <f>IF(ISBLANK(#REF!),"",#REF!)</f>
        <v>#REF!</v>
      </c>
      <c r="AR894" s="226" t="e">
        <f>IF(ISBLANK(#REF!),"",#REF!)</f>
        <v>#REF!</v>
      </c>
      <c r="AS894" s="219" t="e">
        <f>IF(ISBLANK(#REF!),"",#REF!)</f>
        <v>#REF!</v>
      </c>
      <c r="AT894" s="219" t="e">
        <f>IF(ISBLANK(#REF!),"",#REF!)</f>
        <v>#REF!</v>
      </c>
      <c r="AU894" s="219" t="e">
        <f>IF(ISBLANK(#REF!),"",#REF!)</f>
        <v>#REF!</v>
      </c>
      <c r="AV894" s="219" t="e">
        <f>IF(ISBLANK(#REF!),"",#REF!)</f>
        <v>#REF!</v>
      </c>
      <c r="AW894" s="219" t="e">
        <f>IF(ISBLANK(#REF!),"",#REF!)</f>
        <v>#REF!</v>
      </c>
      <c r="AX894" s="219" t="e">
        <f>IF(ISBLANK(#REF!),"",#REF!)</f>
        <v>#REF!</v>
      </c>
      <c r="AY894" s="226" t="e">
        <f>IF(ISBLANK(#REF!),"",#REF!)</f>
        <v>#REF!</v>
      </c>
      <c r="AZ894" s="219" t="e">
        <f>IF(ISBLANK(#REF!),"",#REF!)</f>
        <v>#REF!</v>
      </c>
      <c r="BA894" s="219" t="e">
        <f>IF(ISBLANK(#REF!),"",#REF!)</f>
        <v>#REF!</v>
      </c>
      <c r="BB894" s="219" t="e">
        <f>IF(ISBLANK(#REF!),"",#REF!)</f>
        <v>#REF!</v>
      </c>
      <c r="BC894" s="219" t="e">
        <f>IF(ISBLANK(#REF!),"",#REF!)</f>
        <v>#REF!</v>
      </c>
      <c r="BD894" s="219" t="e">
        <f>IF(ISBLANK(#REF!),"",#REF!)</f>
        <v>#REF!</v>
      </c>
      <c r="BE894" s="219" t="e">
        <f>IF(ISBLANK(#REF!),"",#REF!)</f>
        <v>#REF!</v>
      </c>
      <c r="BF894" s="219" t="e">
        <f>IF(ISBLANK(#REF!),"",#REF!)</f>
        <v>#REF!</v>
      </c>
      <c r="BG894" s="219" t="e">
        <f>IF(ISBLANK(#REF!),"",#REF!)</f>
        <v>#REF!</v>
      </c>
      <c r="BH894" s="219" t="e">
        <f>IF(ISBLANK(#REF!),"",#REF!)</f>
        <v>#REF!</v>
      </c>
      <c r="BI894" s="219" t="e">
        <f>IF(ISBLANK(#REF!),"",#REF!)</f>
        <v>#REF!</v>
      </c>
      <c r="BJ894" s="219" t="e">
        <f>IF(ISBLANK(#REF!),"",#REF!)</f>
        <v>#REF!</v>
      </c>
      <c r="BK894" s="219" t="e">
        <f>IF(ISBLANK(#REF!),"",#REF!)</f>
        <v>#REF!</v>
      </c>
      <c r="BL894" s="219" t="e">
        <f>IF(ISBLANK(#REF!),"",#REF!)</f>
        <v>#REF!</v>
      </c>
      <c r="BM894" s="219" t="e">
        <f>IF(ISBLANK(#REF!),"",#REF!)</f>
        <v>#REF!</v>
      </c>
      <c r="BN894" s="219" t="e">
        <f>IF(ISBLANK(#REF!),"",#REF!)</f>
        <v>#REF!</v>
      </c>
      <c r="BO894" s="227" t="e">
        <f t="shared" si="234"/>
        <v>#REF!</v>
      </c>
      <c r="BP894" s="228" t="str">
        <f t="shared" si="237"/>
        <v/>
      </c>
      <c r="BQ894" s="229" t="str">
        <f t="shared" si="221"/>
        <v/>
      </c>
      <c r="BR894" s="228" t="e">
        <f t="shared" si="235"/>
        <v>#REF!</v>
      </c>
      <c r="BS894" s="230" t="e">
        <f t="shared" si="236"/>
        <v>#REF!</v>
      </c>
    </row>
    <row r="895" spans="1:71">
      <c r="A895" s="213" t="e">
        <f>IF(ISBLANK(#REF!),"",#REF!)</f>
        <v>#REF!</v>
      </c>
      <c r="B895" s="214" t="e">
        <f>IF(ISBLANK(#REF!),"",#REF!)</f>
        <v>#REF!</v>
      </c>
      <c r="C895" s="214" t="e">
        <f>IF(ISBLANK(#REF!),"",#REF!)</f>
        <v>#REF!</v>
      </c>
      <c r="D895" s="214" t="e">
        <f>IF(ISBLANK(#REF!),"",#REF!)</f>
        <v>#REF!</v>
      </c>
      <c r="E895" s="214" t="e">
        <f>IF(ISBLANK(#REF!),"",#REF!)</f>
        <v>#REF!</v>
      </c>
      <c r="F895" s="214" t="e">
        <f>IF(ISBLANK(#REF!),"",#REF!)</f>
        <v>#REF!</v>
      </c>
      <c r="G895" s="214" t="e">
        <f>IF(ISBLANK(#REF!),"",#REF!)</f>
        <v>#REF!</v>
      </c>
      <c r="H895" s="215" t="e">
        <f>IF(ISBLANK(#REF!),"",#REF!)</f>
        <v>#REF!</v>
      </c>
      <c r="I895" s="214" t="e">
        <f>IF(ISBLANK(#REF!),"",#REF!)</f>
        <v>#REF!</v>
      </c>
      <c r="J895" s="216" t="e">
        <f>IF(ISBLANK(#REF!),"",#REF!)</f>
        <v>#REF!</v>
      </c>
      <c r="K895" s="217" t="e">
        <f>IF(ISBLANK(#REF!),"",#REF!)</f>
        <v>#REF!</v>
      </c>
      <c r="L895" s="217" t="e">
        <f>IF(ISBLANK(#REF!),"",#REF!)</f>
        <v>#REF!</v>
      </c>
      <c r="M895" s="218" t="e">
        <f>IF(ISBLANK(#REF!),"",#REF!)</f>
        <v>#REF!</v>
      </c>
      <c r="N895" s="218" t="e">
        <f>IF(ISBLANK(#REF!),"",#REF!)</f>
        <v>#REF!</v>
      </c>
      <c r="O895" s="220" t="str">
        <f>IFERROR(VLOOKUP(_xlfn.CONCAT('Team Roster - Final'!$A895," : ",'Team Roster - Final'!$BM895),'Rate Calculations'!$C$4:$G$1100,5,FALSE),"")</f>
        <v/>
      </c>
      <c r="P895" s="225">
        <f>IF(ISBLANK('Rate Calculations'!$H897),"",'Rate Calculations'!$H897)</f>
        <v>1.7500000000000002E-2</v>
      </c>
      <c r="Q895" s="220" t="str">
        <f t="shared" si="222"/>
        <v/>
      </c>
      <c r="R895" s="221">
        <f>IF(ISBLANK('Rate Calculations'!$J897),"",'Rate Calculations'!$J897)</f>
        <v>3.5000000000000003E-2</v>
      </c>
      <c r="S895" s="220" t="str">
        <f t="shared" si="223"/>
        <v/>
      </c>
      <c r="T895" s="225" t="str">
        <f>IFERROR(VLOOKUP(_xlfn.CONCAT('Team Roster - Final'!$A895," : ",'Team Roster - Final'!$BM895),'Rate Calculations'!$C$4:$S$1100,10,FALSE),"")</f>
        <v/>
      </c>
      <c r="U895" s="225" t="str">
        <f>IFERROR(VLOOKUP(_xlfn.CONCAT('Team Roster - Final'!$A895," : ",'Team Roster - Final'!$BM895),'Rate Calculations'!$C$4:$S$1100,11,FALSE),"")</f>
        <v/>
      </c>
      <c r="V895" s="222" t="str">
        <f t="shared" si="224"/>
        <v/>
      </c>
      <c r="W895" s="222" t="str">
        <f t="shared" si="225"/>
        <v/>
      </c>
      <c r="X895" s="223" t="str">
        <f>IFERROR(VLOOKUP(_xlfn.CONCAT('Team Roster - Final'!$A895," : ",'Team Roster - Final'!$BM895),'Rate Calculations'!$C$4:$S$1100,14,FALSE),"")</f>
        <v/>
      </c>
      <c r="Y895" s="222" t="str">
        <f t="shared" si="226"/>
        <v/>
      </c>
      <c r="Z895" s="222" t="str">
        <f t="shared" si="227"/>
        <v/>
      </c>
      <c r="AA895" s="224" t="str">
        <f>IFERROR(IF(#REF!="Yes",$Y895, $Y895+$Q895*0.5),"")</f>
        <v/>
      </c>
      <c r="AB895" s="224" t="str">
        <f>IFERROR(IF(#REF!="Yes",$Z895, $Z895+$S895*0.5),"")</f>
        <v/>
      </c>
      <c r="AC895" s="220" t="str">
        <f>IFERROR(VLOOKUP(_xlfn.CONCAT('Team Roster - Final'!$A895," : ",'Team Roster - Final'!$BM895),'Rate Calculations'!$C$4:$U$1100,19,FALSE),"")</f>
        <v/>
      </c>
      <c r="AD895" s="220" t="str">
        <f t="shared" si="228"/>
        <v/>
      </c>
      <c r="AE895" s="220" t="str">
        <f t="shared" si="229"/>
        <v/>
      </c>
      <c r="AF895" s="225" t="str">
        <f>IFERROR(VLOOKUP(_xlfn.CONCAT('Team Roster - Final'!$A895," : ",'Team Roster - Final'!$BM895),'Rate Calculations'!$C$4:$AB$1100,22,FALSE),"")</f>
        <v/>
      </c>
      <c r="AG895" s="225" t="str">
        <f>IFERROR(VLOOKUP(_xlfn.CONCAT('Team Roster - Final'!$A895," : ",'Team Roster - Final'!$BM895),'Rate Calculations'!$C$4:$AB$1100,23,FALSE),"")</f>
        <v/>
      </c>
      <c r="AH895" s="222" t="str">
        <f t="shared" si="230"/>
        <v/>
      </c>
      <c r="AI895" s="222" t="str">
        <f t="shared" si="231"/>
        <v/>
      </c>
      <c r="AJ895" s="223" t="str">
        <f>Table1[[#This Row],[Home Office
Net Fee %]]</f>
        <v/>
      </c>
      <c r="AK895" s="222" t="str">
        <f t="shared" si="232"/>
        <v/>
      </c>
      <c r="AL895" s="222" t="str">
        <f t="shared" si="233"/>
        <v/>
      </c>
      <c r="AM895" s="215" t="str">
        <f>IFERROR(IF(#REF!="Yes",$AK895,($AK895+$AD895*0.5)),"")</f>
        <v/>
      </c>
      <c r="AN895" s="215" t="str">
        <f>IFERROR(IF(#REF!="Yes",$AL895,($AL895+$AE895*0.5)),"")</f>
        <v/>
      </c>
      <c r="AO895" s="374" t="str">
        <f>IF(ISBLANK('Team Roster Proposed - FBR'!Q896),"",'Team Roster Proposed - FBR'!Q896)</f>
        <v/>
      </c>
      <c r="AP895" s="226" t="e">
        <f>IF(ISBLANK(#REF!),"",#REF!)</f>
        <v>#REF!</v>
      </c>
      <c r="AQ895" s="226" t="e">
        <f>IF(ISBLANK(#REF!),"",#REF!)</f>
        <v>#REF!</v>
      </c>
      <c r="AR895" s="226" t="e">
        <f>IF(ISBLANK(#REF!),"",#REF!)</f>
        <v>#REF!</v>
      </c>
      <c r="AS895" s="219" t="e">
        <f>IF(ISBLANK(#REF!),"",#REF!)</f>
        <v>#REF!</v>
      </c>
      <c r="AT895" s="219" t="e">
        <f>IF(ISBLANK(#REF!),"",#REF!)</f>
        <v>#REF!</v>
      </c>
      <c r="AU895" s="219" t="e">
        <f>IF(ISBLANK(#REF!),"",#REF!)</f>
        <v>#REF!</v>
      </c>
      <c r="AV895" s="219" t="e">
        <f>IF(ISBLANK(#REF!),"",#REF!)</f>
        <v>#REF!</v>
      </c>
      <c r="AW895" s="219" t="e">
        <f>IF(ISBLANK(#REF!),"",#REF!)</f>
        <v>#REF!</v>
      </c>
      <c r="AX895" s="219" t="e">
        <f>IF(ISBLANK(#REF!),"",#REF!)</f>
        <v>#REF!</v>
      </c>
      <c r="AY895" s="226" t="e">
        <f>IF(ISBLANK(#REF!),"",#REF!)</f>
        <v>#REF!</v>
      </c>
      <c r="AZ895" s="219" t="e">
        <f>IF(ISBLANK(#REF!),"",#REF!)</f>
        <v>#REF!</v>
      </c>
      <c r="BA895" s="219" t="e">
        <f>IF(ISBLANK(#REF!),"",#REF!)</f>
        <v>#REF!</v>
      </c>
      <c r="BB895" s="219" t="e">
        <f>IF(ISBLANK(#REF!),"",#REF!)</f>
        <v>#REF!</v>
      </c>
      <c r="BC895" s="219" t="e">
        <f>IF(ISBLANK(#REF!),"",#REF!)</f>
        <v>#REF!</v>
      </c>
      <c r="BD895" s="219" t="e">
        <f>IF(ISBLANK(#REF!),"",#REF!)</f>
        <v>#REF!</v>
      </c>
      <c r="BE895" s="219" t="e">
        <f>IF(ISBLANK(#REF!),"",#REF!)</f>
        <v>#REF!</v>
      </c>
      <c r="BF895" s="219" t="e">
        <f>IF(ISBLANK(#REF!),"",#REF!)</f>
        <v>#REF!</v>
      </c>
      <c r="BG895" s="219" t="e">
        <f>IF(ISBLANK(#REF!),"",#REF!)</f>
        <v>#REF!</v>
      </c>
      <c r="BH895" s="219" t="e">
        <f>IF(ISBLANK(#REF!),"",#REF!)</f>
        <v>#REF!</v>
      </c>
      <c r="BI895" s="219" t="e">
        <f>IF(ISBLANK(#REF!),"",#REF!)</f>
        <v>#REF!</v>
      </c>
      <c r="BJ895" s="219" t="e">
        <f>IF(ISBLANK(#REF!),"",#REF!)</f>
        <v>#REF!</v>
      </c>
      <c r="BK895" s="219" t="e">
        <f>IF(ISBLANK(#REF!),"",#REF!)</f>
        <v>#REF!</v>
      </c>
      <c r="BL895" s="219" t="e">
        <f>IF(ISBLANK(#REF!),"",#REF!)</f>
        <v>#REF!</v>
      </c>
      <c r="BM895" s="219" t="e">
        <f>IF(ISBLANK(#REF!),"",#REF!)</f>
        <v>#REF!</v>
      </c>
      <c r="BN895" s="219" t="e">
        <f>IF(ISBLANK(#REF!),"",#REF!)</f>
        <v>#REF!</v>
      </c>
      <c r="BO895" s="227" t="e">
        <f t="shared" si="234"/>
        <v>#REF!</v>
      </c>
      <c r="BP895" s="228" t="str">
        <f t="shared" si="237"/>
        <v/>
      </c>
      <c r="BQ895" s="229" t="str">
        <f t="shared" si="221"/>
        <v/>
      </c>
      <c r="BR895" s="228" t="e">
        <f t="shared" si="235"/>
        <v>#REF!</v>
      </c>
      <c r="BS895" s="230" t="e">
        <f t="shared" si="236"/>
        <v>#REF!</v>
      </c>
    </row>
    <row r="896" spans="1:71">
      <c r="A896" s="213" t="e">
        <f>IF(ISBLANK(#REF!),"",#REF!)</f>
        <v>#REF!</v>
      </c>
      <c r="B896" s="214" t="e">
        <f>IF(ISBLANK(#REF!),"",#REF!)</f>
        <v>#REF!</v>
      </c>
      <c r="C896" s="214" t="e">
        <f>IF(ISBLANK(#REF!),"",#REF!)</f>
        <v>#REF!</v>
      </c>
      <c r="D896" s="214" t="e">
        <f>IF(ISBLANK(#REF!),"",#REF!)</f>
        <v>#REF!</v>
      </c>
      <c r="E896" s="214" t="e">
        <f>IF(ISBLANK(#REF!),"",#REF!)</f>
        <v>#REF!</v>
      </c>
      <c r="F896" s="214" t="e">
        <f>IF(ISBLANK(#REF!),"",#REF!)</f>
        <v>#REF!</v>
      </c>
      <c r="G896" s="214" t="e">
        <f>IF(ISBLANK(#REF!),"",#REF!)</f>
        <v>#REF!</v>
      </c>
      <c r="H896" s="215" t="e">
        <f>IF(ISBLANK(#REF!),"",#REF!)</f>
        <v>#REF!</v>
      </c>
      <c r="I896" s="214" t="e">
        <f>IF(ISBLANK(#REF!),"",#REF!)</f>
        <v>#REF!</v>
      </c>
      <c r="J896" s="216" t="e">
        <f>IF(ISBLANK(#REF!),"",#REF!)</f>
        <v>#REF!</v>
      </c>
      <c r="K896" s="217" t="e">
        <f>IF(ISBLANK(#REF!),"",#REF!)</f>
        <v>#REF!</v>
      </c>
      <c r="L896" s="217" t="e">
        <f>IF(ISBLANK(#REF!),"",#REF!)</f>
        <v>#REF!</v>
      </c>
      <c r="M896" s="218" t="e">
        <f>IF(ISBLANK(#REF!),"",#REF!)</f>
        <v>#REF!</v>
      </c>
      <c r="N896" s="218" t="e">
        <f>IF(ISBLANK(#REF!),"",#REF!)</f>
        <v>#REF!</v>
      </c>
      <c r="O896" s="220" t="str">
        <f>IFERROR(VLOOKUP(_xlfn.CONCAT('Team Roster - Final'!$A896," : ",'Team Roster - Final'!$BM896),'Rate Calculations'!$C$4:$G$1100,5,FALSE),"")</f>
        <v/>
      </c>
      <c r="P896" s="225">
        <f>IF(ISBLANK('Rate Calculations'!$H898),"",'Rate Calculations'!$H898)</f>
        <v>1.7500000000000002E-2</v>
      </c>
      <c r="Q896" s="220" t="str">
        <f t="shared" si="222"/>
        <v/>
      </c>
      <c r="R896" s="221">
        <f>IF(ISBLANK('Rate Calculations'!$J898),"",'Rate Calculations'!$J898)</f>
        <v>3.5000000000000003E-2</v>
      </c>
      <c r="S896" s="220" t="str">
        <f t="shared" si="223"/>
        <v/>
      </c>
      <c r="T896" s="225" t="str">
        <f>IFERROR(VLOOKUP(_xlfn.CONCAT('Team Roster - Final'!$A896," : ",'Team Roster - Final'!$BM896),'Rate Calculations'!$C$4:$S$1100,10,FALSE),"")</f>
        <v/>
      </c>
      <c r="U896" s="225" t="str">
        <f>IFERROR(VLOOKUP(_xlfn.CONCAT('Team Roster - Final'!$A896," : ",'Team Roster - Final'!$BM896),'Rate Calculations'!$C$4:$S$1100,11,FALSE),"")</f>
        <v/>
      </c>
      <c r="V896" s="222" t="str">
        <f t="shared" si="224"/>
        <v/>
      </c>
      <c r="W896" s="222" t="str">
        <f t="shared" si="225"/>
        <v/>
      </c>
      <c r="X896" s="223" t="str">
        <f>IFERROR(VLOOKUP(_xlfn.CONCAT('Team Roster - Final'!$A896," : ",'Team Roster - Final'!$BM896),'Rate Calculations'!$C$4:$S$1100,14,FALSE),"")</f>
        <v/>
      </c>
      <c r="Y896" s="222" t="str">
        <f t="shared" si="226"/>
        <v/>
      </c>
      <c r="Z896" s="222" t="str">
        <f t="shared" si="227"/>
        <v/>
      </c>
      <c r="AA896" s="224" t="str">
        <f>IFERROR(IF(#REF!="Yes",$Y896, $Y896+$Q896*0.5),"")</f>
        <v/>
      </c>
      <c r="AB896" s="224" t="str">
        <f>IFERROR(IF(#REF!="Yes",$Z896, $Z896+$S896*0.5),"")</f>
        <v/>
      </c>
      <c r="AC896" s="220" t="str">
        <f>IFERROR(VLOOKUP(_xlfn.CONCAT('Team Roster - Final'!$A896," : ",'Team Roster - Final'!$BM896),'Rate Calculations'!$C$4:$U$1100,19,FALSE),"")</f>
        <v/>
      </c>
      <c r="AD896" s="220" t="str">
        <f t="shared" si="228"/>
        <v/>
      </c>
      <c r="AE896" s="220" t="str">
        <f t="shared" si="229"/>
        <v/>
      </c>
      <c r="AF896" s="225" t="str">
        <f>IFERROR(VLOOKUP(_xlfn.CONCAT('Team Roster - Final'!$A896," : ",'Team Roster - Final'!$BM896),'Rate Calculations'!$C$4:$AB$1100,22,FALSE),"")</f>
        <v/>
      </c>
      <c r="AG896" s="225" t="str">
        <f>IFERROR(VLOOKUP(_xlfn.CONCAT('Team Roster - Final'!$A896," : ",'Team Roster - Final'!$BM896),'Rate Calculations'!$C$4:$AB$1100,23,FALSE),"")</f>
        <v/>
      </c>
      <c r="AH896" s="222" t="str">
        <f t="shared" si="230"/>
        <v/>
      </c>
      <c r="AI896" s="222" t="str">
        <f t="shared" si="231"/>
        <v/>
      </c>
      <c r="AJ896" s="223" t="str">
        <f>Table1[[#This Row],[Home Office
Net Fee %]]</f>
        <v/>
      </c>
      <c r="AK896" s="222" t="str">
        <f t="shared" si="232"/>
        <v/>
      </c>
      <c r="AL896" s="222" t="str">
        <f t="shared" si="233"/>
        <v/>
      </c>
      <c r="AM896" s="215" t="str">
        <f>IFERROR(IF(#REF!="Yes",$AK896,($AK896+$AD896*0.5)),"")</f>
        <v/>
      </c>
      <c r="AN896" s="215" t="str">
        <f>IFERROR(IF(#REF!="Yes",$AL896,($AL896+$AE896*0.5)),"")</f>
        <v/>
      </c>
      <c r="AO896" s="374" t="str">
        <f>IF(ISBLANK('Team Roster Proposed - FBR'!Q897),"",'Team Roster Proposed - FBR'!Q897)</f>
        <v/>
      </c>
      <c r="AP896" s="226" t="e">
        <f>IF(ISBLANK(#REF!),"",#REF!)</f>
        <v>#REF!</v>
      </c>
      <c r="AQ896" s="226" t="e">
        <f>IF(ISBLANK(#REF!),"",#REF!)</f>
        <v>#REF!</v>
      </c>
      <c r="AR896" s="226" t="e">
        <f>IF(ISBLANK(#REF!),"",#REF!)</f>
        <v>#REF!</v>
      </c>
      <c r="AS896" s="219" t="e">
        <f>IF(ISBLANK(#REF!),"",#REF!)</f>
        <v>#REF!</v>
      </c>
      <c r="AT896" s="219" t="e">
        <f>IF(ISBLANK(#REF!),"",#REF!)</f>
        <v>#REF!</v>
      </c>
      <c r="AU896" s="219" t="e">
        <f>IF(ISBLANK(#REF!),"",#REF!)</f>
        <v>#REF!</v>
      </c>
      <c r="AV896" s="219" t="e">
        <f>IF(ISBLANK(#REF!),"",#REF!)</f>
        <v>#REF!</v>
      </c>
      <c r="AW896" s="219" t="e">
        <f>IF(ISBLANK(#REF!),"",#REF!)</f>
        <v>#REF!</v>
      </c>
      <c r="AX896" s="219" t="e">
        <f>IF(ISBLANK(#REF!),"",#REF!)</f>
        <v>#REF!</v>
      </c>
      <c r="AY896" s="226" t="e">
        <f>IF(ISBLANK(#REF!),"",#REF!)</f>
        <v>#REF!</v>
      </c>
      <c r="AZ896" s="219" t="e">
        <f>IF(ISBLANK(#REF!),"",#REF!)</f>
        <v>#REF!</v>
      </c>
      <c r="BA896" s="219" t="e">
        <f>IF(ISBLANK(#REF!),"",#REF!)</f>
        <v>#REF!</v>
      </c>
      <c r="BB896" s="219" t="e">
        <f>IF(ISBLANK(#REF!),"",#REF!)</f>
        <v>#REF!</v>
      </c>
      <c r="BC896" s="219" t="e">
        <f>IF(ISBLANK(#REF!),"",#REF!)</f>
        <v>#REF!</v>
      </c>
      <c r="BD896" s="219" t="e">
        <f>IF(ISBLANK(#REF!),"",#REF!)</f>
        <v>#REF!</v>
      </c>
      <c r="BE896" s="219" t="e">
        <f>IF(ISBLANK(#REF!),"",#REF!)</f>
        <v>#REF!</v>
      </c>
      <c r="BF896" s="219" t="e">
        <f>IF(ISBLANK(#REF!),"",#REF!)</f>
        <v>#REF!</v>
      </c>
      <c r="BG896" s="219" t="e">
        <f>IF(ISBLANK(#REF!),"",#REF!)</f>
        <v>#REF!</v>
      </c>
      <c r="BH896" s="219" t="e">
        <f>IF(ISBLANK(#REF!),"",#REF!)</f>
        <v>#REF!</v>
      </c>
      <c r="BI896" s="219" t="e">
        <f>IF(ISBLANK(#REF!),"",#REF!)</f>
        <v>#REF!</v>
      </c>
      <c r="BJ896" s="219" t="e">
        <f>IF(ISBLANK(#REF!),"",#REF!)</f>
        <v>#REF!</v>
      </c>
      <c r="BK896" s="219" t="e">
        <f>IF(ISBLANK(#REF!),"",#REF!)</f>
        <v>#REF!</v>
      </c>
      <c r="BL896" s="219" t="e">
        <f>IF(ISBLANK(#REF!),"",#REF!)</f>
        <v>#REF!</v>
      </c>
      <c r="BM896" s="219" t="e">
        <f>IF(ISBLANK(#REF!),"",#REF!)</f>
        <v>#REF!</v>
      </c>
      <c r="BN896" s="219" t="e">
        <f>IF(ISBLANK(#REF!),"",#REF!)</f>
        <v>#REF!</v>
      </c>
      <c r="BO896" s="227" t="e">
        <f t="shared" si="234"/>
        <v>#REF!</v>
      </c>
      <c r="BP896" s="228" t="str">
        <f t="shared" si="237"/>
        <v/>
      </c>
      <c r="BQ896" s="229" t="str">
        <f t="shared" si="221"/>
        <v/>
      </c>
      <c r="BR896" s="228" t="e">
        <f t="shared" si="235"/>
        <v>#REF!</v>
      </c>
      <c r="BS896" s="230" t="e">
        <f t="shared" si="236"/>
        <v>#REF!</v>
      </c>
    </row>
    <row r="897" spans="1:71">
      <c r="A897" s="213" t="e">
        <f>IF(ISBLANK(#REF!),"",#REF!)</f>
        <v>#REF!</v>
      </c>
      <c r="B897" s="214" t="e">
        <f>IF(ISBLANK(#REF!),"",#REF!)</f>
        <v>#REF!</v>
      </c>
      <c r="C897" s="214" t="e">
        <f>IF(ISBLANK(#REF!),"",#REF!)</f>
        <v>#REF!</v>
      </c>
      <c r="D897" s="214" t="e">
        <f>IF(ISBLANK(#REF!),"",#REF!)</f>
        <v>#REF!</v>
      </c>
      <c r="E897" s="214" t="e">
        <f>IF(ISBLANK(#REF!),"",#REF!)</f>
        <v>#REF!</v>
      </c>
      <c r="F897" s="214" t="e">
        <f>IF(ISBLANK(#REF!),"",#REF!)</f>
        <v>#REF!</v>
      </c>
      <c r="G897" s="214" t="e">
        <f>IF(ISBLANK(#REF!),"",#REF!)</f>
        <v>#REF!</v>
      </c>
      <c r="H897" s="215" t="e">
        <f>IF(ISBLANK(#REF!),"",#REF!)</f>
        <v>#REF!</v>
      </c>
      <c r="I897" s="214" t="e">
        <f>IF(ISBLANK(#REF!),"",#REF!)</f>
        <v>#REF!</v>
      </c>
      <c r="J897" s="216" t="e">
        <f>IF(ISBLANK(#REF!),"",#REF!)</f>
        <v>#REF!</v>
      </c>
      <c r="K897" s="217" t="e">
        <f>IF(ISBLANK(#REF!),"",#REF!)</f>
        <v>#REF!</v>
      </c>
      <c r="L897" s="217" t="e">
        <f>IF(ISBLANK(#REF!),"",#REF!)</f>
        <v>#REF!</v>
      </c>
      <c r="M897" s="218" t="e">
        <f>IF(ISBLANK(#REF!),"",#REF!)</f>
        <v>#REF!</v>
      </c>
      <c r="N897" s="218" t="e">
        <f>IF(ISBLANK(#REF!),"",#REF!)</f>
        <v>#REF!</v>
      </c>
      <c r="O897" s="220" t="str">
        <f>IFERROR(VLOOKUP(_xlfn.CONCAT('Team Roster - Final'!$A897," : ",'Team Roster - Final'!$BM897),'Rate Calculations'!$C$4:$G$1100,5,FALSE),"")</f>
        <v/>
      </c>
      <c r="P897" s="225">
        <f>IF(ISBLANK('Rate Calculations'!$H899),"",'Rate Calculations'!$H899)</f>
        <v>1.7500000000000002E-2</v>
      </c>
      <c r="Q897" s="220" t="str">
        <f t="shared" si="222"/>
        <v/>
      </c>
      <c r="R897" s="221">
        <f>IF(ISBLANK('Rate Calculations'!$J899),"",'Rate Calculations'!$J899)</f>
        <v>3.5000000000000003E-2</v>
      </c>
      <c r="S897" s="220" t="str">
        <f t="shared" si="223"/>
        <v/>
      </c>
      <c r="T897" s="225" t="str">
        <f>IFERROR(VLOOKUP(_xlfn.CONCAT('Team Roster - Final'!$A897," : ",'Team Roster - Final'!$BM897),'Rate Calculations'!$C$4:$S$1100,10,FALSE),"")</f>
        <v/>
      </c>
      <c r="U897" s="225" t="str">
        <f>IFERROR(VLOOKUP(_xlfn.CONCAT('Team Roster - Final'!$A897," : ",'Team Roster - Final'!$BM897),'Rate Calculations'!$C$4:$S$1100,11,FALSE),"")</f>
        <v/>
      </c>
      <c r="V897" s="222" t="str">
        <f t="shared" si="224"/>
        <v/>
      </c>
      <c r="W897" s="222" t="str">
        <f t="shared" si="225"/>
        <v/>
      </c>
      <c r="X897" s="223" t="str">
        <f>IFERROR(VLOOKUP(_xlfn.CONCAT('Team Roster - Final'!$A897," : ",'Team Roster - Final'!$BM897),'Rate Calculations'!$C$4:$S$1100,14,FALSE),"")</f>
        <v/>
      </c>
      <c r="Y897" s="222" t="str">
        <f t="shared" si="226"/>
        <v/>
      </c>
      <c r="Z897" s="222" t="str">
        <f t="shared" si="227"/>
        <v/>
      </c>
      <c r="AA897" s="224" t="str">
        <f>IFERROR(IF(#REF!="Yes",$Y897, $Y897+$Q897*0.5),"")</f>
        <v/>
      </c>
      <c r="AB897" s="224" t="str">
        <f>IFERROR(IF(#REF!="Yes",$Z897, $Z897+$S897*0.5),"")</f>
        <v/>
      </c>
      <c r="AC897" s="220" t="str">
        <f>IFERROR(VLOOKUP(_xlfn.CONCAT('Team Roster - Final'!$A897," : ",'Team Roster - Final'!$BM897),'Rate Calculations'!$C$4:$U$1100,19,FALSE),"")</f>
        <v/>
      </c>
      <c r="AD897" s="220" t="str">
        <f t="shared" si="228"/>
        <v/>
      </c>
      <c r="AE897" s="220" t="str">
        <f t="shared" si="229"/>
        <v/>
      </c>
      <c r="AF897" s="225" t="str">
        <f>IFERROR(VLOOKUP(_xlfn.CONCAT('Team Roster - Final'!$A897," : ",'Team Roster - Final'!$BM897),'Rate Calculations'!$C$4:$AB$1100,22,FALSE),"")</f>
        <v/>
      </c>
      <c r="AG897" s="225" t="str">
        <f>IFERROR(VLOOKUP(_xlfn.CONCAT('Team Roster - Final'!$A897," : ",'Team Roster - Final'!$BM897),'Rate Calculations'!$C$4:$AB$1100,23,FALSE),"")</f>
        <v/>
      </c>
      <c r="AH897" s="222" t="str">
        <f t="shared" si="230"/>
        <v/>
      </c>
      <c r="AI897" s="222" t="str">
        <f t="shared" si="231"/>
        <v/>
      </c>
      <c r="AJ897" s="223" t="str">
        <f>Table1[[#This Row],[Home Office
Net Fee %]]</f>
        <v/>
      </c>
      <c r="AK897" s="222" t="str">
        <f t="shared" si="232"/>
        <v/>
      </c>
      <c r="AL897" s="222" t="str">
        <f t="shared" si="233"/>
        <v/>
      </c>
      <c r="AM897" s="215" t="str">
        <f>IFERROR(IF(#REF!="Yes",$AK897,($AK897+$AD897*0.5)),"")</f>
        <v/>
      </c>
      <c r="AN897" s="215" t="str">
        <f>IFERROR(IF(#REF!="Yes",$AL897,($AL897+$AE897*0.5)),"")</f>
        <v/>
      </c>
      <c r="AO897" s="374" t="str">
        <f>IF(ISBLANK('Team Roster Proposed - FBR'!Q898),"",'Team Roster Proposed - FBR'!Q898)</f>
        <v/>
      </c>
      <c r="AP897" s="226" t="e">
        <f>IF(ISBLANK(#REF!),"",#REF!)</f>
        <v>#REF!</v>
      </c>
      <c r="AQ897" s="226" t="e">
        <f>IF(ISBLANK(#REF!),"",#REF!)</f>
        <v>#REF!</v>
      </c>
      <c r="AR897" s="226" t="e">
        <f>IF(ISBLANK(#REF!),"",#REF!)</f>
        <v>#REF!</v>
      </c>
      <c r="AS897" s="219" t="e">
        <f>IF(ISBLANK(#REF!),"",#REF!)</f>
        <v>#REF!</v>
      </c>
      <c r="AT897" s="219" t="e">
        <f>IF(ISBLANK(#REF!),"",#REF!)</f>
        <v>#REF!</v>
      </c>
      <c r="AU897" s="219" t="e">
        <f>IF(ISBLANK(#REF!),"",#REF!)</f>
        <v>#REF!</v>
      </c>
      <c r="AV897" s="219" t="e">
        <f>IF(ISBLANK(#REF!),"",#REF!)</f>
        <v>#REF!</v>
      </c>
      <c r="AW897" s="219" t="e">
        <f>IF(ISBLANK(#REF!),"",#REF!)</f>
        <v>#REF!</v>
      </c>
      <c r="AX897" s="219" t="e">
        <f>IF(ISBLANK(#REF!),"",#REF!)</f>
        <v>#REF!</v>
      </c>
      <c r="AY897" s="226" t="e">
        <f>IF(ISBLANK(#REF!),"",#REF!)</f>
        <v>#REF!</v>
      </c>
      <c r="AZ897" s="219" t="e">
        <f>IF(ISBLANK(#REF!),"",#REF!)</f>
        <v>#REF!</v>
      </c>
      <c r="BA897" s="219" t="e">
        <f>IF(ISBLANK(#REF!),"",#REF!)</f>
        <v>#REF!</v>
      </c>
      <c r="BB897" s="219" t="e">
        <f>IF(ISBLANK(#REF!),"",#REF!)</f>
        <v>#REF!</v>
      </c>
      <c r="BC897" s="219" t="e">
        <f>IF(ISBLANK(#REF!),"",#REF!)</f>
        <v>#REF!</v>
      </c>
      <c r="BD897" s="219" t="e">
        <f>IF(ISBLANK(#REF!),"",#REF!)</f>
        <v>#REF!</v>
      </c>
      <c r="BE897" s="219" t="e">
        <f>IF(ISBLANK(#REF!),"",#REF!)</f>
        <v>#REF!</v>
      </c>
      <c r="BF897" s="219" t="e">
        <f>IF(ISBLANK(#REF!),"",#REF!)</f>
        <v>#REF!</v>
      </c>
      <c r="BG897" s="219" t="e">
        <f>IF(ISBLANK(#REF!),"",#REF!)</f>
        <v>#REF!</v>
      </c>
      <c r="BH897" s="219" t="e">
        <f>IF(ISBLANK(#REF!),"",#REF!)</f>
        <v>#REF!</v>
      </c>
      <c r="BI897" s="219" t="e">
        <f>IF(ISBLANK(#REF!),"",#REF!)</f>
        <v>#REF!</v>
      </c>
      <c r="BJ897" s="219" t="e">
        <f>IF(ISBLANK(#REF!),"",#REF!)</f>
        <v>#REF!</v>
      </c>
      <c r="BK897" s="219" t="e">
        <f>IF(ISBLANK(#REF!),"",#REF!)</f>
        <v>#REF!</v>
      </c>
      <c r="BL897" s="219" t="e">
        <f>IF(ISBLANK(#REF!),"",#REF!)</f>
        <v>#REF!</v>
      </c>
      <c r="BM897" s="219" t="e">
        <f>IF(ISBLANK(#REF!),"",#REF!)</f>
        <v>#REF!</v>
      </c>
      <c r="BN897" s="219" t="e">
        <f>IF(ISBLANK(#REF!),"",#REF!)</f>
        <v>#REF!</v>
      </c>
      <c r="BO897" s="227" t="e">
        <f t="shared" si="234"/>
        <v>#REF!</v>
      </c>
      <c r="BP897" s="228" t="str">
        <f t="shared" si="237"/>
        <v/>
      </c>
      <c r="BQ897" s="229" t="str">
        <f t="shared" si="221"/>
        <v/>
      </c>
      <c r="BR897" s="228" t="e">
        <f t="shared" si="235"/>
        <v>#REF!</v>
      </c>
      <c r="BS897" s="230" t="e">
        <f t="shared" si="236"/>
        <v>#REF!</v>
      </c>
    </row>
    <row r="898" spans="1:71">
      <c r="A898" s="213" t="e">
        <f>IF(ISBLANK(#REF!),"",#REF!)</f>
        <v>#REF!</v>
      </c>
      <c r="B898" s="214" t="e">
        <f>IF(ISBLANK(#REF!),"",#REF!)</f>
        <v>#REF!</v>
      </c>
      <c r="C898" s="214" t="e">
        <f>IF(ISBLANK(#REF!),"",#REF!)</f>
        <v>#REF!</v>
      </c>
      <c r="D898" s="214" t="e">
        <f>IF(ISBLANK(#REF!),"",#REF!)</f>
        <v>#REF!</v>
      </c>
      <c r="E898" s="214" t="e">
        <f>IF(ISBLANK(#REF!),"",#REF!)</f>
        <v>#REF!</v>
      </c>
      <c r="F898" s="214" t="e">
        <f>IF(ISBLANK(#REF!),"",#REF!)</f>
        <v>#REF!</v>
      </c>
      <c r="G898" s="214" t="e">
        <f>IF(ISBLANK(#REF!),"",#REF!)</f>
        <v>#REF!</v>
      </c>
      <c r="H898" s="215" t="e">
        <f>IF(ISBLANK(#REF!),"",#REF!)</f>
        <v>#REF!</v>
      </c>
      <c r="I898" s="214" t="e">
        <f>IF(ISBLANK(#REF!),"",#REF!)</f>
        <v>#REF!</v>
      </c>
      <c r="J898" s="216" t="e">
        <f>IF(ISBLANK(#REF!),"",#REF!)</f>
        <v>#REF!</v>
      </c>
      <c r="K898" s="217" t="e">
        <f>IF(ISBLANK(#REF!),"",#REF!)</f>
        <v>#REF!</v>
      </c>
      <c r="L898" s="217" t="e">
        <f>IF(ISBLANK(#REF!),"",#REF!)</f>
        <v>#REF!</v>
      </c>
      <c r="M898" s="218" t="e">
        <f>IF(ISBLANK(#REF!),"",#REF!)</f>
        <v>#REF!</v>
      </c>
      <c r="N898" s="218" t="e">
        <f>IF(ISBLANK(#REF!),"",#REF!)</f>
        <v>#REF!</v>
      </c>
      <c r="O898" s="220" t="str">
        <f>IFERROR(VLOOKUP(_xlfn.CONCAT('Team Roster - Final'!$A898," : ",'Team Roster - Final'!$BM898),'Rate Calculations'!$C$4:$G$1100,5,FALSE),"")</f>
        <v/>
      </c>
      <c r="P898" s="225">
        <f>IF(ISBLANK('Rate Calculations'!$H900),"",'Rate Calculations'!$H900)</f>
        <v>1.7500000000000002E-2</v>
      </c>
      <c r="Q898" s="220" t="str">
        <f t="shared" si="222"/>
        <v/>
      </c>
      <c r="R898" s="221">
        <f>IF(ISBLANK('Rate Calculations'!$J900),"",'Rate Calculations'!$J900)</f>
        <v>3.5000000000000003E-2</v>
      </c>
      <c r="S898" s="220" t="str">
        <f t="shared" si="223"/>
        <v/>
      </c>
      <c r="T898" s="225" t="str">
        <f>IFERROR(VLOOKUP(_xlfn.CONCAT('Team Roster - Final'!$A898," : ",'Team Roster - Final'!$BM898),'Rate Calculations'!$C$4:$S$1100,10,FALSE),"")</f>
        <v/>
      </c>
      <c r="U898" s="225" t="str">
        <f>IFERROR(VLOOKUP(_xlfn.CONCAT('Team Roster - Final'!$A898," : ",'Team Roster - Final'!$BM898),'Rate Calculations'!$C$4:$S$1100,11,FALSE),"")</f>
        <v/>
      </c>
      <c r="V898" s="222" t="str">
        <f t="shared" si="224"/>
        <v/>
      </c>
      <c r="W898" s="222" t="str">
        <f t="shared" si="225"/>
        <v/>
      </c>
      <c r="X898" s="223" t="str">
        <f>IFERROR(VLOOKUP(_xlfn.CONCAT('Team Roster - Final'!$A898," : ",'Team Roster - Final'!$BM898),'Rate Calculations'!$C$4:$S$1100,14,FALSE),"")</f>
        <v/>
      </c>
      <c r="Y898" s="222" t="str">
        <f t="shared" si="226"/>
        <v/>
      </c>
      <c r="Z898" s="222" t="str">
        <f t="shared" si="227"/>
        <v/>
      </c>
      <c r="AA898" s="224" t="str">
        <f>IFERROR(IF(#REF!="Yes",$Y898, $Y898+$Q898*0.5),"")</f>
        <v/>
      </c>
      <c r="AB898" s="224" t="str">
        <f>IFERROR(IF(#REF!="Yes",$Z898, $Z898+$S898*0.5),"")</f>
        <v/>
      </c>
      <c r="AC898" s="220" t="str">
        <f>IFERROR(VLOOKUP(_xlfn.CONCAT('Team Roster - Final'!$A898," : ",'Team Roster - Final'!$BM898),'Rate Calculations'!$C$4:$U$1100,19,FALSE),"")</f>
        <v/>
      </c>
      <c r="AD898" s="220" t="str">
        <f t="shared" si="228"/>
        <v/>
      </c>
      <c r="AE898" s="220" t="str">
        <f t="shared" si="229"/>
        <v/>
      </c>
      <c r="AF898" s="225" t="str">
        <f>IFERROR(VLOOKUP(_xlfn.CONCAT('Team Roster - Final'!$A898," : ",'Team Roster - Final'!$BM898),'Rate Calculations'!$C$4:$AB$1100,22,FALSE),"")</f>
        <v/>
      </c>
      <c r="AG898" s="225" t="str">
        <f>IFERROR(VLOOKUP(_xlfn.CONCAT('Team Roster - Final'!$A898," : ",'Team Roster - Final'!$BM898),'Rate Calculations'!$C$4:$AB$1100,23,FALSE),"")</f>
        <v/>
      </c>
      <c r="AH898" s="222" t="str">
        <f t="shared" si="230"/>
        <v/>
      </c>
      <c r="AI898" s="222" t="str">
        <f t="shared" si="231"/>
        <v/>
      </c>
      <c r="AJ898" s="223" t="str">
        <f>Table1[[#This Row],[Home Office
Net Fee %]]</f>
        <v/>
      </c>
      <c r="AK898" s="222" t="str">
        <f t="shared" si="232"/>
        <v/>
      </c>
      <c r="AL898" s="222" t="str">
        <f t="shared" si="233"/>
        <v/>
      </c>
      <c r="AM898" s="215" t="str">
        <f>IFERROR(IF(#REF!="Yes",$AK898,($AK898+$AD898*0.5)),"")</f>
        <v/>
      </c>
      <c r="AN898" s="215" t="str">
        <f>IFERROR(IF(#REF!="Yes",$AL898,($AL898+$AE898*0.5)),"")</f>
        <v/>
      </c>
      <c r="AO898" s="374" t="str">
        <f>IF(ISBLANK('Team Roster Proposed - FBR'!Q899),"",'Team Roster Proposed - FBR'!Q899)</f>
        <v/>
      </c>
      <c r="AP898" s="226" t="e">
        <f>IF(ISBLANK(#REF!),"",#REF!)</f>
        <v>#REF!</v>
      </c>
      <c r="AQ898" s="226" t="e">
        <f>IF(ISBLANK(#REF!),"",#REF!)</f>
        <v>#REF!</v>
      </c>
      <c r="AR898" s="226" t="e">
        <f>IF(ISBLANK(#REF!),"",#REF!)</f>
        <v>#REF!</v>
      </c>
      <c r="AS898" s="219" t="e">
        <f>IF(ISBLANK(#REF!),"",#REF!)</f>
        <v>#REF!</v>
      </c>
      <c r="AT898" s="219" t="e">
        <f>IF(ISBLANK(#REF!),"",#REF!)</f>
        <v>#REF!</v>
      </c>
      <c r="AU898" s="219" t="e">
        <f>IF(ISBLANK(#REF!),"",#REF!)</f>
        <v>#REF!</v>
      </c>
      <c r="AV898" s="219" t="e">
        <f>IF(ISBLANK(#REF!),"",#REF!)</f>
        <v>#REF!</v>
      </c>
      <c r="AW898" s="219" t="e">
        <f>IF(ISBLANK(#REF!),"",#REF!)</f>
        <v>#REF!</v>
      </c>
      <c r="AX898" s="219" t="e">
        <f>IF(ISBLANK(#REF!),"",#REF!)</f>
        <v>#REF!</v>
      </c>
      <c r="AY898" s="226" t="e">
        <f>IF(ISBLANK(#REF!),"",#REF!)</f>
        <v>#REF!</v>
      </c>
      <c r="AZ898" s="219" t="e">
        <f>IF(ISBLANK(#REF!),"",#REF!)</f>
        <v>#REF!</v>
      </c>
      <c r="BA898" s="219" t="e">
        <f>IF(ISBLANK(#REF!),"",#REF!)</f>
        <v>#REF!</v>
      </c>
      <c r="BB898" s="219" t="e">
        <f>IF(ISBLANK(#REF!),"",#REF!)</f>
        <v>#REF!</v>
      </c>
      <c r="BC898" s="219" t="e">
        <f>IF(ISBLANK(#REF!),"",#REF!)</f>
        <v>#REF!</v>
      </c>
      <c r="BD898" s="219" t="e">
        <f>IF(ISBLANK(#REF!),"",#REF!)</f>
        <v>#REF!</v>
      </c>
      <c r="BE898" s="219" t="e">
        <f>IF(ISBLANK(#REF!),"",#REF!)</f>
        <v>#REF!</v>
      </c>
      <c r="BF898" s="219" t="e">
        <f>IF(ISBLANK(#REF!),"",#REF!)</f>
        <v>#REF!</v>
      </c>
      <c r="BG898" s="219" t="e">
        <f>IF(ISBLANK(#REF!),"",#REF!)</f>
        <v>#REF!</v>
      </c>
      <c r="BH898" s="219" t="e">
        <f>IF(ISBLANK(#REF!),"",#REF!)</f>
        <v>#REF!</v>
      </c>
      <c r="BI898" s="219" t="e">
        <f>IF(ISBLANK(#REF!),"",#REF!)</f>
        <v>#REF!</v>
      </c>
      <c r="BJ898" s="219" t="e">
        <f>IF(ISBLANK(#REF!),"",#REF!)</f>
        <v>#REF!</v>
      </c>
      <c r="BK898" s="219" t="e">
        <f>IF(ISBLANK(#REF!),"",#REF!)</f>
        <v>#REF!</v>
      </c>
      <c r="BL898" s="219" t="e">
        <f>IF(ISBLANK(#REF!),"",#REF!)</f>
        <v>#REF!</v>
      </c>
      <c r="BM898" s="219" t="e">
        <f>IF(ISBLANK(#REF!),"",#REF!)</f>
        <v>#REF!</v>
      </c>
      <c r="BN898" s="219" t="e">
        <f>IF(ISBLANK(#REF!),"",#REF!)</f>
        <v>#REF!</v>
      </c>
      <c r="BO898" s="227" t="e">
        <f t="shared" si="234"/>
        <v>#REF!</v>
      </c>
      <c r="BP898" s="228" t="str">
        <f t="shared" si="237"/>
        <v/>
      </c>
      <c r="BQ898" s="229" t="str">
        <f t="shared" ref="BQ898:BQ961" si="238">IF(ISBLANK($BQ$2),"",$BQ$2)</f>
        <v/>
      </c>
      <c r="BR898" s="228" t="e">
        <f t="shared" si="235"/>
        <v>#REF!</v>
      </c>
      <c r="BS898" s="230" t="e">
        <f t="shared" si="236"/>
        <v>#REF!</v>
      </c>
    </row>
    <row r="899" spans="1:71">
      <c r="A899" s="213" t="e">
        <f>IF(ISBLANK(#REF!),"",#REF!)</f>
        <v>#REF!</v>
      </c>
      <c r="B899" s="214" t="e">
        <f>IF(ISBLANK(#REF!),"",#REF!)</f>
        <v>#REF!</v>
      </c>
      <c r="C899" s="214" t="e">
        <f>IF(ISBLANK(#REF!),"",#REF!)</f>
        <v>#REF!</v>
      </c>
      <c r="D899" s="214" t="e">
        <f>IF(ISBLANK(#REF!),"",#REF!)</f>
        <v>#REF!</v>
      </c>
      <c r="E899" s="214" t="e">
        <f>IF(ISBLANK(#REF!),"",#REF!)</f>
        <v>#REF!</v>
      </c>
      <c r="F899" s="214" t="e">
        <f>IF(ISBLANK(#REF!),"",#REF!)</f>
        <v>#REF!</v>
      </c>
      <c r="G899" s="214" t="e">
        <f>IF(ISBLANK(#REF!),"",#REF!)</f>
        <v>#REF!</v>
      </c>
      <c r="H899" s="215" t="e">
        <f>IF(ISBLANK(#REF!),"",#REF!)</f>
        <v>#REF!</v>
      </c>
      <c r="I899" s="214" t="e">
        <f>IF(ISBLANK(#REF!),"",#REF!)</f>
        <v>#REF!</v>
      </c>
      <c r="J899" s="216" t="e">
        <f>IF(ISBLANK(#REF!),"",#REF!)</f>
        <v>#REF!</v>
      </c>
      <c r="K899" s="217" t="e">
        <f>IF(ISBLANK(#REF!),"",#REF!)</f>
        <v>#REF!</v>
      </c>
      <c r="L899" s="217" t="e">
        <f>IF(ISBLANK(#REF!),"",#REF!)</f>
        <v>#REF!</v>
      </c>
      <c r="M899" s="218" t="e">
        <f>IF(ISBLANK(#REF!),"",#REF!)</f>
        <v>#REF!</v>
      </c>
      <c r="N899" s="218" t="e">
        <f>IF(ISBLANK(#REF!),"",#REF!)</f>
        <v>#REF!</v>
      </c>
      <c r="O899" s="220" t="str">
        <f>IFERROR(VLOOKUP(_xlfn.CONCAT('Team Roster - Final'!$A899," : ",'Team Roster - Final'!$BM899),'Rate Calculations'!$C$4:$G$1100,5,FALSE),"")</f>
        <v/>
      </c>
      <c r="P899" s="225">
        <f>IF(ISBLANK('Rate Calculations'!$H901),"",'Rate Calculations'!$H901)</f>
        <v>1.7500000000000002E-2</v>
      </c>
      <c r="Q899" s="220" t="str">
        <f t="shared" ref="Q899:Q962" si="239">IFERROR($O899*(1+$P899),"")</f>
        <v/>
      </c>
      <c r="R899" s="221">
        <f>IF(ISBLANK('Rate Calculations'!$J901),"",'Rate Calculations'!$J901)</f>
        <v>3.5000000000000003E-2</v>
      </c>
      <c r="S899" s="220" t="str">
        <f t="shared" ref="S899:S962" si="240">IFERROR($Q899*(1+$R899),"")</f>
        <v/>
      </c>
      <c r="T899" s="225" t="str">
        <f>IFERROR(VLOOKUP(_xlfn.CONCAT('Team Roster - Final'!$A899," : ",'Team Roster - Final'!$BM899),'Rate Calculations'!$C$4:$S$1100,10,FALSE),"")</f>
        <v/>
      </c>
      <c r="U899" s="225" t="str">
        <f>IFERROR(VLOOKUP(_xlfn.CONCAT('Team Roster - Final'!$A899," : ",'Team Roster - Final'!$BM899),'Rate Calculations'!$C$4:$S$1100,11,FALSE),"")</f>
        <v/>
      </c>
      <c r="V899" s="222" t="str">
        <f t="shared" ref="V899:V962" si="241">IFERROR(($Q899*$T899)+($Q899*$U899)+$Q899,"")</f>
        <v/>
      </c>
      <c r="W899" s="222" t="str">
        <f t="shared" ref="W899:W962" si="242">IFERROR(($S899*$T899)+($S899*$U899)+$S899,"")</f>
        <v/>
      </c>
      <c r="X899" s="223" t="str">
        <f>IFERROR(VLOOKUP(_xlfn.CONCAT('Team Roster - Final'!$A899," : ",'Team Roster - Final'!$BM899),'Rate Calculations'!$C$4:$S$1100,14,FALSE),"")</f>
        <v/>
      </c>
      <c r="Y899" s="222" t="str">
        <f t="shared" ref="Y899:Y962" si="243">IFERROR((IF($T899&gt;156%,($Q899+($Q899*1.56)),(($Q899+($Q899*$T899))))*$X899)+$V899,"")</f>
        <v/>
      </c>
      <c r="Z899" s="222" t="str">
        <f t="shared" ref="Z899:Z962" si="244">IFERROR((IF($T899&gt;156%,($S899+($S899*1.56)),(($S899+($S899*$T899))))*$X899)+$W899,"")</f>
        <v/>
      </c>
      <c r="AA899" s="224" t="str">
        <f>IFERROR(IF(#REF!="Yes",$Y899, $Y899+$Q899*0.5),"")</f>
        <v/>
      </c>
      <c r="AB899" s="224" t="str">
        <f>IFERROR(IF(#REF!="Yes",$Z899, $Z899+$S899*0.5),"")</f>
        <v/>
      </c>
      <c r="AC899" s="220" t="str">
        <f>IFERROR(VLOOKUP(_xlfn.CONCAT('Team Roster - Final'!$A899," : ",'Team Roster - Final'!$BM899),'Rate Calculations'!$C$4:$U$1100,19,FALSE),"")</f>
        <v/>
      </c>
      <c r="AD899" s="220" t="str">
        <f t="shared" ref="AD899:AD962" si="245">IFERROR($AC899*(1+$P899),"")</f>
        <v/>
      </c>
      <c r="AE899" s="220" t="str">
        <f t="shared" ref="AE899:AE962" si="246">IFERROR($AD899*(1+$R899),"")</f>
        <v/>
      </c>
      <c r="AF899" s="225" t="str">
        <f>IFERROR(VLOOKUP(_xlfn.CONCAT('Team Roster - Final'!$A899," : ",'Team Roster - Final'!$BM899),'Rate Calculations'!$C$4:$AB$1100,22,FALSE),"")</f>
        <v/>
      </c>
      <c r="AG899" s="225" t="str">
        <f>IFERROR(VLOOKUP(_xlfn.CONCAT('Team Roster - Final'!$A899," : ",'Team Roster - Final'!$BM899),'Rate Calculations'!$C$4:$AB$1100,23,FALSE),"")</f>
        <v/>
      </c>
      <c r="AH899" s="222" t="str">
        <f t="shared" ref="AH899:AH962" si="247">IFERROR(($AD899*$AF899)+($AD899*$AG899)+$AD899,"")</f>
        <v/>
      </c>
      <c r="AI899" s="222" t="str">
        <f t="shared" ref="AI899:AI962" si="248">IFERROR(($AE899*$AF899)+($AE899*$AG899)+$AE899,"")</f>
        <v/>
      </c>
      <c r="AJ899" s="223" t="str">
        <f>Table1[[#This Row],[Home Office
Net Fee %]]</f>
        <v/>
      </c>
      <c r="AK899" s="222" t="str">
        <f t="shared" ref="AK899:AK962" si="249">IFERROR((IF($AF899&gt;156%,($AD899+($AD899*1.56)),(($AD899+($AD899*$AF899))))*$AJ899)+$AH899,"")</f>
        <v/>
      </c>
      <c r="AL899" s="222" t="str">
        <f t="shared" ref="AL899:AL962" si="250">IFERROR((IF($AF899&gt;156%,($AE899+($AE899*1.56)),(($AE899+($AE899*$AF899))))*$AJ899)+$AI899,"")</f>
        <v/>
      </c>
      <c r="AM899" s="215" t="str">
        <f>IFERROR(IF(#REF!="Yes",$AK899,($AK899+$AD899*0.5)),"")</f>
        <v/>
      </c>
      <c r="AN899" s="215" t="str">
        <f>IFERROR(IF(#REF!="Yes",$AL899,($AL899+$AE899*0.5)),"")</f>
        <v/>
      </c>
      <c r="AO899" s="374" t="str">
        <f>IF(ISBLANK('Team Roster Proposed - FBR'!Q900),"",'Team Roster Proposed - FBR'!Q900)</f>
        <v/>
      </c>
      <c r="AP899" s="226" t="e">
        <f>IF(ISBLANK(#REF!),"",#REF!)</f>
        <v>#REF!</v>
      </c>
      <c r="AQ899" s="226" t="e">
        <f>IF(ISBLANK(#REF!),"",#REF!)</f>
        <v>#REF!</v>
      </c>
      <c r="AR899" s="226" t="e">
        <f>IF(ISBLANK(#REF!),"",#REF!)</f>
        <v>#REF!</v>
      </c>
      <c r="AS899" s="219" t="e">
        <f>IF(ISBLANK(#REF!),"",#REF!)</f>
        <v>#REF!</v>
      </c>
      <c r="AT899" s="219" t="e">
        <f>IF(ISBLANK(#REF!),"",#REF!)</f>
        <v>#REF!</v>
      </c>
      <c r="AU899" s="219" t="e">
        <f>IF(ISBLANK(#REF!),"",#REF!)</f>
        <v>#REF!</v>
      </c>
      <c r="AV899" s="219" t="e">
        <f>IF(ISBLANK(#REF!),"",#REF!)</f>
        <v>#REF!</v>
      </c>
      <c r="AW899" s="219" t="e">
        <f>IF(ISBLANK(#REF!),"",#REF!)</f>
        <v>#REF!</v>
      </c>
      <c r="AX899" s="219" t="e">
        <f>IF(ISBLANK(#REF!),"",#REF!)</f>
        <v>#REF!</v>
      </c>
      <c r="AY899" s="226" t="e">
        <f>IF(ISBLANK(#REF!),"",#REF!)</f>
        <v>#REF!</v>
      </c>
      <c r="AZ899" s="219" t="e">
        <f>IF(ISBLANK(#REF!),"",#REF!)</f>
        <v>#REF!</v>
      </c>
      <c r="BA899" s="219" t="e">
        <f>IF(ISBLANK(#REF!),"",#REF!)</f>
        <v>#REF!</v>
      </c>
      <c r="BB899" s="219" t="e">
        <f>IF(ISBLANK(#REF!),"",#REF!)</f>
        <v>#REF!</v>
      </c>
      <c r="BC899" s="219" t="e">
        <f>IF(ISBLANK(#REF!),"",#REF!)</f>
        <v>#REF!</v>
      </c>
      <c r="BD899" s="219" t="e">
        <f>IF(ISBLANK(#REF!),"",#REF!)</f>
        <v>#REF!</v>
      </c>
      <c r="BE899" s="219" t="e">
        <f>IF(ISBLANK(#REF!),"",#REF!)</f>
        <v>#REF!</v>
      </c>
      <c r="BF899" s="219" t="e">
        <f>IF(ISBLANK(#REF!),"",#REF!)</f>
        <v>#REF!</v>
      </c>
      <c r="BG899" s="219" t="e">
        <f>IF(ISBLANK(#REF!),"",#REF!)</f>
        <v>#REF!</v>
      </c>
      <c r="BH899" s="219" t="e">
        <f>IF(ISBLANK(#REF!),"",#REF!)</f>
        <v>#REF!</v>
      </c>
      <c r="BI899" s="219" t="e">
        <f>IF(ISBLANK(#REF!),"",#REF!)</f>
        <v>#REF!</v>
      </c>
      <c r="BJ899" s="219" t="e">
        <f>IF(ISBLANK(#REF!),"",#REF!)</f>
        <v>#REF!</v>
      </c>
      <c r="BK899" s="219" t="e">
        <f>IF(ISBLANK(#REF!),"",#REF!)</f>
        <v>#REF!</v>
      </c>
      <c r="BL899" s="219" t="e">
        <f>IF(ISBLANK(#REF!),"",#REF!)</f>
        <v>#REF!</v>
      </c>
      <c r="BM899" s="219" t="e">
        <f>IF(ISBLANK(#REF!),"",#REF!)</f>
        <v>#REF!</v>
      </c>
      <c r="BN899" s="219" t="e">
        <f>IF(ISBLANK(#REF!),"",#REF!)</f>
        <v>#REF!</v>
      </c>
      <c r="BO899" s="227" t="e">
        <f t="shared" ref="BO899:BO962" si="251">IF($A899="","",$BO$2)</f>
        <v>#REF!</v>
      </c>
      <c r="BP899" s="228" t="str">
        <f t="shared" si="237"/>
        <v/>
      </c>
      <c r="BQ899" s="229" t="str">
        <f t="shared" si="238"/>
        <v/>
      </c>
      <c r="BR899" s="228" t="e">
        <f t="shared" ref="BR899:BR962" si="252">IF($A899="","",$BR$2)</f>
        <v>#REF!</v>
      </c>
      <c r="BS899" s="230" t="e">
        <f t="shared" ref="BS899:BS962" si="253">IF($A899="","",$BS$2)</f>
        <v>#REF!</v>
      </c>
    </row>
    <row r="900" spans="1:71">
      <c r="A900" s="213" t="e">
        <f>IF(ISBLANK(#REF!),"",#REF!)</f>
        <v>#REF!</v>
      </c>
      <c r="B900" s="214" t="e">
        <f>IF(ISBLANK(#REF!),"",#REF!)</f>
        <v>#REF!</v>
      </c>
      <c r="C900" s="214" t="e">
        <f>IF(ISBLANK(#REF!),"",#REF!)</f>
        <v>#REF!</v>
      </c>
      <c r="D900" s="214" t="e">
        <f>IF(ISBLANK(#REF!),"",#REF!)</f>
        <v>#REF!</v>
      </c>
      <c r="E900" s="214" t="e">
        <f>IF(ISBLANK(#REF!),"",#REF!)</f>
        <v>#REF!</v>
      </c>
      <c r="F900" s="214" t="e">
        <f>IF(ISBLANK(#REF!),"",#REF!)</f>
        <v>#REF!</v>
      </c>
      <c r="G900" s="214" t="e">
        <f>IF(ISBLANK(#REF!),"",#REF!)</f>
        <v>#REF!</v>
      </c>
      <c r="H900" s="215" t="e">
        <f>IF(ISBLANK(#REF!),"",#REF!)</f>
        <v>#REF!</v>
      </c>
      <c r="I900" s="214" t="e">
        <f>IF(ISBLANK(#REF!),"",#REF!)</f>
        <v>#REF!</v>
      </c>
      <c r="J900" s="216" t="e">
        <f>IF(ISBLANK(#REF!),"",#REF!)</f>
        <v>#REF!</v>
      </c>
      <c r="K900" s="217" t="e">
        <f>IF(ISBLANK(#REF!),"",#REF!)</f>
        <v>#REF!</v>
      </c>
      <c r="L900" s="217" t="e">
        <f>IF(ISBLANK(#REF!),"",#REF!)</f>
        <v>#REF!</v>
      </c>
      <c r="M900" s="218" t="e">
        <f>IF(ISBLANK(#REF!),"",#REF!)</f>
        <v>#REF!</v>
      </c>
      <c r="N900" s="218" t="e">
        <f>IF(ISBLANK(#REF!),"",#REF!)</f>
        <v>#REF!</v>
      </c>
      <c r="O900" s="220" t="str">
        <f>IFERROR(VLOOKUP(_xlfn.CONCAT('Team Roster - Final'!$A900," : ",'Team Roster - Final'!$BM900),'Rate Calculations'!$C$4:$G$1100,5,FALSE),"")</f>
        <v/>
      </c>
      <c r="P900" s="225">
        <f>IF(ISBLANK('Rate Calculations'!$H902),"",'Rate Calculations'!$H902)</f>
        <v>1.7500000000000002E-2</v>
      </c>
      <c r="Q900" s="220" t="str">
        <f t="shared" si="239"/>
        <v/>
      </c>
      <c r="R900" s="221">
        <f>IF(ISBLANK('Rate Calculations'!$J902),"",'Rate Calculations'!$J902)</f>
        <v>3.5000000000000003E-2</v>
      </c>
      <c r="S900" s="220" t="str">
        <f t="shared" si="240"/>
        <v/>
      </c>
      <c r="T900" s="225" t="str">
        <f>IFERROR(VLOOKUP(_xlfn.CONCAT('Team Roster - Final'!$A900," : ",'Team Roster - Final'!$BM900),'Rate Calculations'!$C$4:$S$1100,10,FALSE),"")</f>
        <v/>
      </c>
      <c r="U900" s="225" t="str">
        <f>IFERROR(VLOOKUP(_xlfn.CONCAT('Team Roster - Final'!$A900," : ",'Team Roster - Final'!$BM900),'Rate Calculations'!$C$4:$S$1100,11,FALSE),"")</f>
        <v/>
      </c>
      <c r="V900" s="222" t="str">
        <f t="shared" si="241"/>
        <v/>
      </c>
      <c r="W900" s="222" t="str">
        <f t="shared" si="242"/>
        <v/>
      </c>
      <c r="X900" s="223" t="str">
        <f>IFERROR(VLOOKUP(_xlfn.CONCAT('Team Roster - Final'!$A900," : ",'Team Roster - Final'!$BM900),'Rate Calculations'!$C$4:$S$1100,14,FALSE),"")</f>
        <v/>
      </c>
      <c r="Y900" s="222" t="str">
        <f t="shared" si="243"/>
        <v/>
      </c>
      <c r="Z900" s="222" t="str">
        <f t="shared" si="244"/>
        <v/>
      </c>
      <c r="AA900" s="224" t="str">
        <f>IFERROR(IF(#REF!="Yes",$Y900, $Y900+$Q900*0.5),"")</f>
        <v/>
      </c>
      <c r="AB900" s="224" t="str">
        <f>IFERROR(IF(#REF!="Yes",$Z900, $Z900+$S900*0.5),"")</f>
        <v/>
      </c>
      <c r="AC900" s="220" t="str">
        <f>IFERROR(VLOOKUP(_xlfn.CONCAT('Team Roster - Final'!$A900," : ",'Team Roster - Final'!$BM900),'Rate Calculations'!$C$4:$U$1100,19,FALSE),"")</f>
        <v/>
      </c>
      <c r="AD900" s="220" t="str">
        <f t="shared" si="245"/>
        <v/>
      </c>
      <c r="AE900" s="220" t="str">
        <f t="shared" si="246"/>
        <v/>
      </c>
      <c r="AF900" s="225" t="str">
        <f>IFERROR(VLOOKUP(_xlfn.CONCAT('Team Roster - Final'!$A900," : ",'Team Roster - Final'!$BM900),'Rate Calculations'!$C$4:$AB$1100,22,FALSE),"")</f>
        <v/>
      </c>
      <c r="AG900" s="225" t="str">
        <f>IFERROR(VLOOKUP(_xlfn.CONCAT('Team Roster - Final'!$A900," : ",'Team Roster - Final'!$BM900),'Rate Calculations'!$C$4:$AB$1100,23,FALSE),"")</f>
        <v/>
      </c>
      <c r="AH900" s="222" t="str">
        <f t="shared" si="247"/>
        <v/>
      </c>
      <c r="AI900" s="222" t="str">
        <f t="shared" si="248"/>
        <v/>
      </c>
      <c r="AJ900" s="223" t="str">
        <f>Table1[[#This Row],[Home Office
Net Fee %]]</f>
        <v/>
      </c>
      <c r="AK900" s="222" t="str">
        <f t="shared" si="249"/>
        <v/>
      </c>
      <c r="AL900" s="222" t="str">
        <f t="shared" si="250"/>
        <v/>
      </c>
      <c r="AM900" s="215" t="str">
        <f>IFERROR(IF(#REF!="Yes",$AK900,($AK900+$AD900*0.5)),"")</f>
        <v/>
      </c>
      <c r="AN900" s="215" t="str">
        <f>IFERROR(IF(#REF!="Yes",$AL900,($AL900+$AE900*0.5)),"")</f>
        <v/>
      </c>
      <c r="AO900" s="374" t="str">
        <f>IF(ISBLANK('Team Roster Proposed - FBR'!Q901),"",'Team Roster Proposed - FBR'!Q901)</f>
        <v/>
      </c>
      <c r="AP900" s="226" t="e">
        <f>IF(ISBLANK(#REF!),"",#REF!)</f>
        <v>#REF!</v>
      </c>
      <c r="AQ900" s="226" t="e">
        <f>IF(ISBLANK(#REF!),"",#REF!)</f>
        <v>#REF!</v>
      </c>
      <c r="AR900" s="226" t="e">
        <f>IF(ISBLANK(#REF!),"",#REF!)</f>
        <v>#REF!</v>
      </c>
      <c r="AS900" s="219" t="e">
        <f>IF(ISBLANK(#REF!),"",#REF!)</f>
        <v>#REF!</v>
      </c>
      <c r="AT900" s="219" t="e">
        <f>IF(ISBLANK(#REF!),"",#REF!)</f>
        <v>#REF!</v>
      </c>
      <c r="AU900" s="219" t="e">
        <f>IF(ISBLANK(#REF!),"",#REF!)</f>
        <v>#REF!</v>
      </c>
      <c r="AV900" s="219" t="e">
        <f>IF(ISBLANK(#REF!),"",#REF!)</f>
        <v>#REF!</v>
      </c>
      <c r="AW900" s="219" t="e">
        <f>IF(ISBLANK(#REF!),"",#REF!)</f>
        <v>#REF!</v>
      </c>
      <c r="AX900" s="219" t="e">
        <f>IF(ISBLANK(#REF!),"",#REF!)</f>
        <v>#REF!</v>
      </c>
      <c r="AY900" s="226" t="e">
        <f>IF(ISBLANK(#REF!),"",#REF!)</f>
        <v>#REF!</v>
      </c>
      <c r="AZ900" s="219" t="e">
        <f>IF(ISBLANK(#REF!),"",#REF!)</f>
        <v>#REF!</v>
      </c>
      <c r="BA900" s="219" t="e">
        <f>IF(ISBLANK(#REF!),"",#REF!)</f>
        <v>#REF!</v>
      </c>
      <c r="BB900" s="219" t="e">
        <f>IF(ISBLANK(#REF!),"",#REF!)</f>
        <v>#REF!</v>
      </c>
      <c r="BC900" s="219" t="e">
        <f>IF(ISBLANK(#REF!),"",#REF!)</f>
        <v>#REF!</v>
      </c>
      <c r="BD900" s="219" t="e">
        <f>IF(ISBLANK(#REF!),"",#REF!)</f>
        <v>#REF!</v>
      </c>
      <c r="BE900" s="219" t="e">
        <f>IF(ISBLANK(#REF!),"",#REF!)</f>
        <v>#REF!</v>
      </c>
      <c r="BF900" s="219" t="e">
        <f>IF(ISBLANK(#REF!),"",#REF!)</f>
        <v>#REF!</v>
      </c>
      <c r="BG900" s="219" t="e">
        <f>IF(ISBLANK(#REF!),"",#REF!)</f>
        <v>#REF!</v>
      </c>
      <c r="BH900" s="219" t="e">
        <f>IF(ISBLANK(#REF!),"",#REF!)</f>
        <v>#REF!</v>
      </c>
      <c r="BI900" s="219" t="e">
        <f>IF(ISBLANK(#REF!),"",#REF!)</f>
        <v>#REF!</v>
      </c>
      <c r="BJ900" s="219" t="e">
        <f>IF(ISBLANK(#REF!),"",#REF!)</f>
        <v>#REF!</v>
      </c>
      <c r="BK900" s="219" t="e">
        <f>IF(ISBLANK(#REF!),"",#REF!)</f>
        <v>#REF!</v>
      </c>
      <c r="BL900" s="219" t="e">
        <f>IF(ISBLANK(#REF!),"",#REF!)</f>
        <v>#REF!</v>
      </c>
      <c r="BM900" s="219" t="e">
        <f>IF(ISBLANK(#REF!),"",#REF!)</f>
        <v>#REF!</v>
      </c>
      <c r="BN900" s="219" t="e">
        <f>IF(ISBLANK(#REF!),"",#REF!)</f>
        <v>#REF!</v>
      </c>
      <c r="BO900" s="227" t="e">
        <f t="shared" si="251"/>
        <v>#REF!</v>
      </c>
      <c r="BP900" s="228" t="str">
        <f t="shared" ref="BP900:BP963" si="254">IF(ISBLANK($BP$2),"",$BP$2)</f>
        <v/>
      </c>
      <c r="BQ900" s="229" t="str">
        <f t="shared" si="238"/>
        <v/>
      </c>
      <c r="BR900" s="228" t="e">
        <f t="shared" si="252"/>
        <v>#REF!</v>
      </c>
      <c r="BS900" s="230" t="e">
        <f t="shared" si="253"/>
        <v>#REF!</v>
      </c>
    </row>
    <row r="901" spans="1:71">
      <c r="A901" s="213" t="e">
        <f>IF(ISBLANK(#REF!),"",#REF!)</f>
        <v>#REF!</v>
      </c>
      <c r="B901" s="214" t="e">
        <f>IF(ISBLANK(#REF!),"",#REF!)</f>
        <v>#REF!</v>
      </c>
      <c r="C901" s="214" t="e">
        <f>IF(ISBLANK(#REF!),"",#REF!)</f>
        <v>#REF!</v>
      </c>
      <c r="D901" s="214" t="e">
        <f>IF(ISBLANK(#REF!),"",#REF!)</f>
        <v>#REF!</v>
      </c>
      <c r="E901" s="214" t="e">
        <f>IF(ISBLANK(#REF!),"",#REF!)</f>
        <v>#REF!</v>
      </c>
      <c r="F901" s="214" t="e">
        <f>IF(ISBLANK(#REF!),"",#REF!)</f>
        <v>#REF!</v>
      </c>
      <c r="G901" s="214" t="e">
        <f>IF(ISBLANK(#REF!),"",#REF!)</f>
        <v>#REF!</v>
      </c>
      <c r="H901" s="215" t="e">
        <f>IF(ISBLANK(#REF!),"",#REF!)</f>
        <v>#REF!</v>
      </c>
      <c r="I901" s="214" t="e">
        <f>IF(ISBLANK(#REF!),"",#REF!)</f>
        <v>#REF!</v>
      </c>
      <c r="J901" s="216" t="e">
        <f>IF(ISBLANK(#REF!),"",#REF!)</f>
        <v>#REF!</v>
      </c>
      <c r="K901" s="217" t="e">
        <f>IF(ISBLANK(#REF!),"",#REF!)</f>
        <v>#REF!</v>
      </c>
      <c r="L901" s="217" t="e">
        <f>IF(ISBLANK(#REF!),"",#REF!)</f>
        <v>#REF!</v>
      </c>
      <c r="M901" s="218" t="e">
        <f>IF(ISBLANK(#REF!),"",#REF!)</f>
        <v>#REF!</v>
      </c>
      <c r="N901" s="218" t="e">
        <f>IF(ISBLANK(#REF!),"",#REF!)</f>
        <v>#REF!</v>
      </c>
      <c r="O901" s="220" t="str">
        <f>IFERROR(VLOOKUP(_xlfn.CONCAT('Team Roster - Final'!$A901," : ",'Team Roster - Final'!$BM901),'Rate Calculations'!$C$4:$G$1100,5,FALSE),"")</f>
        <v/>
      </c>
      <c r="P901" s="225">
        <f>IF(ISBLANK('Rate Calculations'!$H903),"",'Rate Calculations'!$H903)</f>
        <v>1.7500000000000002E-2</v>
      </c>
      <c r="Q901" s="220" t="str">
        <f t="shared" si="239"/>
        <v/>
      </c>
      <c r="R901" s="221">
        <f>IF(ISBLANK('Rate Calculations'!$J903),"",'Rate Calculations'!$J903)</f>
        <v>3.5000000000000003E-2</v>
      </c>
      <c r="S901" s="220" t="str">
        <f t="shared" si="240"/>
        <v/>
      </c>
      <c r="T901" s="225" t="str">
        <f>IFERROR(VLOOKUP(_xlfn.CONCAT('Team Roster - Final'!$A901," : ",'Team Roster - Final'!$BM901),'Rate Calculations'!$C$4:$S$1100,10,FALSE),"")</f>
        <v/>
      </c>
      <c r="U901" s="225" t="str">
        <f>IFERROR(VLOOKUP(_xlfn.CONCAT('Team Roster - Final'!$A901," : ",'Team Roster - Final'!$BM901),'Rate Calculations'!$C$4:$S$1100,11,FALSE),"")</f>
        <v/>
      </c>
      <c r="V901" s="222" t="str">
        <f t="shared" si="241"/>
        <v/>
      </c>
      <c r="W901" s="222" t="str">
        <f t="shared" si="242"/>
        <v/>
      </c>
      <c r="X901" s="223" t="str">
        <f>IFERROR(VLOOKUP(_xlfn.CONCAT('Team Roster - Final'!$A901," : ",'Team Roster - Final'!$BM901),'Rate Calculations'!$C$4:$S$1100,14,FALSE),"")</f>
        <v/>
      </c>
      <c r="Y901" s="222" t="str">
        <f t="shared" si="243"/>
        <v/>
      </c>
      <c r="Z901" s="222" t="str">
        <f t="shared" si="244"/>
        <v/>
      </c>
      <c r="AA901" s="224" t="str">
        <f>IFERROR(IF(#REF!="Yes",$Y901, $Y901+$Q901*0.5),"")</f>
        <v/>
      </c>
      <c r="AB901" s="224" t="str">
        <f>IFERROR(IF(#REF!="Yes",$Z901, $Z901+$S901*0.5),"")</f>
        <v/>
      </c>
      <c r="AC901" s="220" t="str">
        <f>IFERROR(VLOOKUP(_xlfn.CONCAT('Team Roster - Final'!$A901," : ",'Team Roster - Final'!$BM901),'Rate Calculations'!$C$4:$U$1100,19,FALSE),"")</f>
        <v/>
      </c>
      <c r="AD901" s="220" t="str">
        <f t="shared" si="245"/>
        <v/>
      </c>
      <c r="AE901" s="220" t="str">
        <f t="shared" si="246"/>
        <v/>
      </c>
      <c r="AF901" s="225" t="str">
        <f>IFERROR(VLOOKUP(_xlfn.CONCAT('Team Roster - Final'!$A901," : ",'Team Roster - Final'!$BM901),'Rate Calculations'!$C$4:$AB$1100,22,FALSE),"")</f>
        <v/>
      </c>
      <c r="AG901" s="225" t="str">
        <f>IFERROR(VLOOKUP(_xlfn.CONCAT('Team Roster - Final'!$A901," : ",'Team Roster - Final'!$BM901),'Rate Calculations'!$C$4:$AB$1100,23,FALSE),"")</f>
        <v/>
      </c>
      <c r="AH901" s="222" t="str">
        <f t="shared" si="247"/>
        <v/>
      </c>
      <c r="AI901" s="222" t="str">
        <f t="shared" si="248"/>
        <v/>
      </c>
      <c r="AJ901" s="223" t="str">
        <f>Table1[[#This Row],[Home Office
Net Fee %]]</f>
        <v/>
      </c>
      <c r="AK901" s="222" t="str">
        <f t="shared" si="249"/>
        <v/>
      </c>
      <c r="AL901" s="222" t="str">
        <f t="shared" si="250"/>
        <v/>
      </c>
      <c r="AM901" s="215" t="str">
        <f>IFERROR(IF(#REF!="Yes",$AK901,($AK901+$AD901*0.5)),"")</f>
        <v/>
      </c>
      <c r="AN901" s="215" t="str">
        <f>IFERROR(IF(#REF!="Yes",$AL901,($AL901+$AE901*0.5)),"")</f>
        <v/>
      </c>
      <c r="AO901" s="374" t="str">
        <f>IF(ISBLANK('Team Roster Proposed - FBR'!Q902),"",'Team Roster Proposed - FBR'!Q902)</f>
        <v/>
      </c>
      <c r="AP901" s="226" t="e">
        <f>IF(ISBLANK(#REF!),"",#REF!)</f>
        <v>#REF!</v>
      </c>
      <c r="AQ901" s="226" t="e">
        <f>IF(ISBLANK(#REF!),"",#REF!)</f>
        <v>#REF!</v>
      </c>
      <c r="AR901" s="226" t="e">
        <f>IF(ISBLANK(#REF!),"",#REF!)</f>
        <v>#REF!</v>
      </c>
      <c r="AS901" s="219" t="e">
        <f>IF(ISBLANK(#REF!),"",#REF!)</f>
        <v>#REF!</v>
      </c>
      <c r="AT901" s="219" t="e">
        <f>IF(ISBLANK(#REF!),"",#REF!)</f>
        <v>#REF!</v>
      </c>
      <c r="AU901" s="219" t="e">
        <f>IF(ISBLANK(#REF!),"",#REF!)</f>
        <v>#REF!</v>
      </c>
      <c r="AV901" s="219" t="e">
        <f>IF(ISBLANK(#REF!),"",#REF!)</f>
        <v>#REF!</v>
      </c>
      <c r="AW901" s="219" t="e">
        <f>IF(ISBLANK(#REF!),"",#REF!)</f>
        <v>#REF!</v>
      </c>
      <c r="AX901" s="219" t="e">
        <f>IF(ISBLANK(#REF!),"",#REF!)</f>
        <v>#REF!</v>
      </c>
      <c r="AY901" s="226" t="e">
        <f>IF(ISBLANK(#REF!),"",#REF!)</f>
        <v>#REF!</v>
      </c>
      <c r="AZ901" s="219" t="e">
        <f>IF(ISBLANK(#REF!),"",#REF!)</f>
        <v>#REF!</v>
      </c>
      <c r="BA901" s="219" t="e">
        <f>IF(ISBLANK(#REF!),"",#REF!)</f>
        <v>#REF!</v>
      </c>
      <c r="BB901" s="219" t="e">
        <f>IF(ISBLANK(#REF!),"",#REF!)</f>
        <v>#REF!</v>
      </c>
      <c r="BC901" s="219" t="e">
        <f>IF(ISBLANK(#REF!),"",#REF!)</f>
        <v>#REF!</v>
      </c>
      <c r="BD901" s="219" t="e">
        <f>IF(ISBLANK(#REF!),"",#REF!)</f>
        <v>#REF!</v>
      </c>
      <c r="BE901" s="219" t="e">
        <f>IF(ISBLANK(#REF!),"",#REF!)</f>
        <v>#REF!</v>
      </c>
      <c r="BF901" s="219" t="e">
        <f>IF(ISBLANK(#REF!),"",#REF!)</f>
        <v>#REF!</v>
      </c>
      <c r="BG901" s="219" t="e">
        <f>IF(ISBLANK(#REF!),"",#REF!)</f>
        <v>#REF!</v>
      </c>
      <c r="BH901" s="219" t="e">
        <f>IF(ISBLANK(#REF!),"",#REF!)</f>
        <v>#REF!</v>
      </c>
      <c r="BI901" s="219" t="e">
        <f>IF(ISBLANK(#REF!),"",#REF!)</f>
        <v>#REF!</v>
      </c>
      <c r="BJ901" s="219" t="e">
        <f>IF(ISBLANK(#REF!),"",#REF!)</f>
        <v>#REF!</v>
      </c>
      <c r="BK901" s="219" t="e">
        <f>IF(ISBLANK(#REF!),"",#REF!)</f>
        <v>#REF!</v>
      </c>
      <c r="BL901" s="219" t="e">
        <f>IF(ISBLANK(#REF!),"",#REF!)</f>
        <v>#REF!</v>
      </c>
      <c r="BM901" s="219" t="e">
        <f>IF(ISBLANK(#REF!),"",#REF!)</f>
        <v>#REF!</v>
      </c>
      <c r="BN901" s="219" t="e">
        <f>IF(ISBLANK(#REF!),"",#REF!)</f>
        <v>#REF!</v>
      </c>
      <c r="BO901" s="227" t="e">
        <f t="shared" si="251"/>
        <v>#REF!</v>
      </c>
      <c r="BP901" s="228" t="str">
        <f t="shared" si="254"/>
        <v/>
      </c>
      <c r="BQ901" s="229" t="str">
        <f t="shared" si="238"/>
        <v/>
      </c>
      <c r="BR901" s="228" t="e">
        <f t="shared" si="252"/>
        <v>#REF!</v>
      </c>
      <c r="BS901" s="230" t="e">
        <f t="shared" si="253"/>
        <v>#REF!</v>
      </c>
    </row>
    <row r="902" spans="1:71">
      <c r="A902" s="213" t="e">
        <f>IF(ISBLANK(#REF!),"",#REF!)</f>
        <v>#REF!</v>
      </c>
      <c r="B902" s="214" t="e">
        <f>IF(ISBLANK(#REF!),"",#REF!)</f>
        <v>#REF!</v>
      </c>
      <c r="C902" s="214" t="e">
        <f>IF(ISBLANK(#REF!),"",#REF!)</f>
        <v>#REF!</v>
      </c>
      <c r="D902" s="214" t="e">
        <f>IF(ISBLANK(#REF!),"",#REF!)</f>
        <v>#REF!</v>
      </c>
      <c r="E902" s="214" t="e">
        <f>IF(ISBLANK(#REF!),"",#REF!)</f>
        <v>#REF!</v>
      </c>
      <c r="F902" s="214" t="e">
        <f>IF(ISBLANK(#REF!),"",#REF!)</f>
        <v>#REF!</v>
      </c>
      <c r="G902" s="214" t="e">
        <f>IF(ISBLANK(#REF!),"",#REF!)</f>
        <v>#REF!</v>
      </c>
      <c r="H902" s="215" t="e">
        <f>IF(ISBLANK(#REF!),"",#REF!)</f>
        <v>#REF!</v>
      </c>
      <c r="I902" s="214" t="e">
        <f>IF(ISBLANK(#REF!),"",#REF!)</f>
        <v>#REF!</v>
      </c>
      <c r="J902" s="216" t="e">
        <f>IF(ISBLANK(#REF!),"",#REF!)</f>
        <v>#REF!</v>
      </c>
      <c r="K902" s="217" t="e">
        <f>IF(ISBLANK(#REF!),"",#REF!)</f>
        <v>#REF!</v>
      </c>
      <c r="L902" s="217" t="e">
        <f>IF(ISBLANK(#REF!),"",#REF!)</f>
        <v>#REF!</v>
      </c>
      <c r="M902" s="218" t="e">
        <f>IF(ISBLANK(#REF!),"",#REF!)</f>
        <v>#REF!</v>
      </c>
      <c r="N902" s="218" t="e">
        <f>IF(ISBLANK(#REF!),"",#REF!)</f>
        <v>#REF!</v>
      </c>
      <c r="O902" s="220" t="str">
        <f>IFERROR(VLOOKUP(_xlfn.CONCAT('Team Roster - Final'!$A902," : ",'Team Roster - Final'!$BM902),'Rate Calculations'!$C$4:$G$1100,5,FALSE),"")</f>
        <v/>
      </c>
      <c r="P902" s="225">
        <f>IF(ISBLANK('Rate Calculations'!$H904),"",'Rate Calculations'!$H904)</f>
        <v>1.7500000000000002E-2</v>
      </c>
      <c r="Q902" s="220" t="str">
        <f t="shared" si="239"/>
        <v/>
      </c>
      <c r="R902" s="221">
        <f>IF(ISBLANK('Rate Calculations'!$J904),"",'Rate Calculations'!$J904)</f>
        <v>3.5000000000000003E-2</v>
      </c>
      <c r="S902" s="220" t="str">
        <f t="shared" si="240"/>
        <v/>
      </c>
      <c r="T902" s="225" t="str">
        <f>IFERROR(VLOOKUP(_xlfn.CONCAT('Team Roster - Final'!$A902," : ",'Team Roster - Final'!$BM902),'Rate Calculations'!$C$4:$S$1100,10,FALSE),"")</f>
        <v/>
      </c>
      <c r="U902" s="225" t="str">
        <f>IFERROR(VLOOKUP(_xlfn.CONCAT('Team Roster - Final'!$A902," : ",'Team Roster - Final'!$BM902),'Rate Calculations'!$C$4:$S$1100,11,FALSE),"")</f>
        <v/>
      </c>
      <c r="V902" s="222" t="str">
        <f t="shared" si="241"/>
        <v/>
      </c>
      <c r="W902" s="222" t="str">
        <f t="shared" si="242"/>
        <v/>
      </c>
      <c r="X902" s="223" t="str">
        <f>IFERROR(VLOOKUP(_xlfn.CONCAT('Team Roster - Final'!$A902," : ",'Team Roster - Final'!$BM902),'Rate Calculations'!$C$4:$S$1100,14,FALSE),"")</f>
        <v/>
      </c>
      <c r="Y902" s="222" t="str">
        <f t="shared" si="243"/>
        <v/>
      </c>
      <c r="Z902" s="222" t="str">
        <f t="shared" si="244"/>
        <v/>
      </c>
      <c r="AA902" s="224" t="str">
        <f>IFERROR(IF(#REF!="Yes",$Y902, $Y902+$Q902*0.5),"")</f>
        <v/>
      </c>
      <c r="AB902" s="224" t="str">
        <f>IFERROR(IF(#REF!="Yes",$Z902, $Z902+$S902*0.5),"")</f>
        <v/>
      </c>
      <c r="AC902" s="220" t="str">
        <f>IFERROR(VLOOKUP(_xlfn.CONCAT('Team Roster - Final'!$A902," : ",'Team Roster - Final'!$BM902),'Rate Calculations'!$C$4:$U$1100,19,FALSE),"")</f>
        <v/>
      </c>
      <c r="AD902" s="220" t="str">
        <f t="shared" si="245"/>
        <v/>
      </c>
      <c r="AE902" s="220" t="str">
        <f t="shared" si="246"/>
        <v/>
      </c>
      <c r="AF902" s="225" t="str">
        <f>IFERROR(VLOOKUP(_xlfn.CONCAT('Team Roster - Final'!$A902," : ",'Team Roster - Final'!$BM902),'Rate Calculations'!$C$4:$AB$1100,22,FALSE),"")</f>
        <v/>
      </c>
      <c r="AG902" s="225" t="str">
        <f>IFERROR(VLOOKUP(_xlfn.CONCAT('Team Roster - Final'!$A902," : ",'Team Roster - Final'!$BM902),'Rate Calculations'!$C$4:$AB$1100,23,FALSE),"")</f>
        <v/>
      </c>
      <c r="AH902" s="222" t="str">
        <f t="shared" si="247"/>
        <v/>
      </c>
      <c r="AI902" s="222" t="str">
        <f t="shared" si="248"/>
        <v/>
      </c>
      <c r="AJ902" s="223" t="str">
        <f>Table1[[#This Row],[Home Office
Net Fee %]]</f>
        <v/>
      </c>
      <c r="AK902" s="222" t="str">
        <f t="shared" si="249"/>
        <v/>
      </c>
      <c r="AL902" s="222" t="str">
        <f t="shared" si="250"/>
        <v/>
      </c>
      <c r="AM902" s="215" t="str">
        <f>IFERROR(IF(#REF!="Yes",$AK902,($AK902+$AD902*0.5)),"")</f>
        <v/>
      </c>
      <c r="AN902" s="215" t="str">
        <f>IFERROR(IF(#REF!="Yes",$AL902,($AL902+$AE902*0.5)),"")</f>
        <v/>
      </c>
      <c r="AO902" s="374" t="str">
        <f>IF(ISBLANK('Team Roster Proposed - FBR'!Q903),"",'Team Roster Proposed - FBR'!Q903)</f>
        <v/>
      </c>
      <c r="AP902" s="226" t="e">
        <f>IF(ISBLANK(#REF!),"",#REF!)</f>
        <v>#REF!</v>
      </c>
      <c r="AQ902" s="226" t="e">
        <f>IF(ISBLANK(#REF!),"",#REF!)</f>
        <v>#REF!</v>
      </c>
      <c r="AR902" s="226" t="e">
        <f>IF(ISBLANK(#REF!),"",#REF!)</f>
        <v>#REF!</v>
      </c>
      <c r="AS902" s="219" t="e">
        <f>IF(ISBLANK(#REF!),"",#REF!)</f>
        <v>#REF!</v>
      </c>
      <c r="AT902" s="219" t="e">
        <f>IF(ISBLANK(#REF!),"",#REF!)</f>
        <v>#REF!</v>
      </c>
      <c r="AU902" s="219" t="e">
        <f>IF(ISBLANK(#REF!),"",#REF!)</f>
        <v>#REF!</v>
      </c>
      <c r="AV902" s="219" t="e">
        <f>IF(ISBLANK(#REF!),"",#REF!)</f>
        <v>#REF!</v>
      </c>
      <c r="AW902" s="219" t="e">
        <f>IF(ISBLANK(#REF!),"",#REF!)</f>
        <v>#REF!</v>
      </c>
      <c r="AX902" s="219" t="e">
        <f>IF(ISBLANK(#REF!),"",#REF!)</f>
        <v>#REF!</v>
      </c>
      <c r="AY902" s="226" t="e">
        <f>IF(ISBLANK(#REF!),"",#REF!)</f>
        <v>#REF!</v>
      </c>
      <c r="AZ902" s="219" t="e">
        <f>IF(ISBLANK(#REF!),"",#REF!)</f>
        <v>#REF!</v>
      </c>
      <c r="BA902" s="219" t="e">
        <f>IF(ISBLANK(#REF!),"",#REF!)</f>
        <v>#REF!</v>
      </c>
      <c r="BB902" s="219" t="e">
        <f>IF(ISBLANK(#REF!),"",#REF!)</f>
        <v>#REF!</v>
      </c>
      <c r="BC902" s="219" t="e">
        <f>IF(ISBLANK(#REF!),"",#REF!)</f>
        <v>#REF!</v>
      </c>
      <c r="BD902" s="219" t="e">
        <f>IF(ISBLANK(#REF!),"",#REF!)</f>
        <v>#REF!</v>
      </c>
      <c r="BE902" s="219" t="e">
        <f>IF(ISBLANK(#REF!),"",#REF!)</f>
        <v>#REF!</v>
      </c>
      <c r="BF902" s="219" t="e">
        <f>IF(ISBLANK(#REF!),"",#REF!)</f>
        <v>#REF!</v>
      </c>
      <c r="BG902" s="219" t="e">
        <f>IF(ISBLANK(#REF!),"",#REF!)</f>
        <v>#REF!</v>
      </c>
      <c r="BH902" s="219" t="e">
        <f>IF(ISBLANK(#REF!),"",#REF!)</f>
        <v>#REF!</v>
      </c>
      <c r="BI902" s="219" t="e">
        <f>IF(ISBLANK(#REF!),"",#REF!)</f>
        <v>#REF!</v>
      </c>
      <c r="BJ902" s="219" t="e">
        <f>IF(ISBLANK(#REF!),"",#REF!)</f>
        <v>#REF!</v>
      </c>
      <c r="BK902" s="219" t="e">
        <f>IF(ISBLANK(#REF!),"",#REF!)</f>
        <v>#REF!</v>
      </c>
      <c r="BL902" s="219" t="e">
        <f>IF(ISBLANK(#REF!),"",#REF!)</f>
        <v>#REF!</v>
      </c>
      <c r="BM902" s="219" t="e">
        <f>IF(ISBLANK(#REF!),"",#REF!)</f>
        <v>#REF!</v>
      </c>
      <c r="BN902" s="219" t="e">
        <f>IF(ISBLANK(#REF!),"",#REF!)</f>
        <v>#REF!</v>
      </c>
      <c r="BO902" s="227" t="e">
        <f t="shared" si="251"/>
        <v>#REF!</v>
      </c>
      <c r="BP902" s="228" t="str">
        <f t="shared" si="254"/>
        <v/>
      </c>
      <c r="BQ902" s="229" t="str">
        <f t="shared" si="238"/>
        <v/>
      </c>
      <c r="BR902" s="228" t="e">
        <f t="shared" si="252"/>
        <v>#REF!</v>
      </c>
      <c r="BS902" s="230" t="e">
        <f t="shared" si="253"/>
        <v>#REF!</v>
      </c>
    </row>
    <row r="903" spans="1:71">
      <c r="A903" s="213" t="e">
        <f>IF(ISBLANK(#REF!),"",#REF!)</f>
        <v>#REF!</v>
      </c>
      <c r="B903" s="214" t="e">
        <f>IF(ISBLANK(#REF!),"",#REF!)</f>
        <v>#REF!</v>
      </c>
      <c r="C903" s="214" t="e">
        <f>IF(ISBLANK(#REF!),"",#REF!)</f>
        <v>#REF!</v>
      </c>
      <c r="D903" s="214" t="e">
        <f>IF(ISBLANK(#REF!),"",#REF!)</f>
        <v>#REF!</v>
      </c>
      <c r="E903" s="214" t="e">
        <f>IF(ISBLANK(#REF!),"",#REF!)</f>
        <v>#REF!</v>
      </c>
      <c r="F903" s="214" t="e">
        <f>IF(ISBLANK(#REF!),"",#REF!)</f>
        <v>#REF!</v>
      </c>
      <c r="G903" s="214" t="e">
        <f>IF(ISBLANK(#REF!),"",#REF!)</f>
        <v>#REF!</v>
      </c>
      <c r="H903" s="215" t="e">
        <f>IF(ISBLANK(#REF!),"",#REF!)</f>
        <v>#REF!</v>
      </c>
      <c r="I903" s="214" t="e">
        <f>IF(ISBLANK(#REF!),"",#REF!)</f>
        <v>#REF!</v>
      </c>
      <c r="J903" s="216" t="e">
        <f>IF(ISBLANK(#REF!),"",#REF!)</f>
        <v>#REF!</v>
      </c>
      <c r="K903" s="217" t="e">
        <f>IF(ISBLANK(#REF!),"",#REF!)</f>
        <v>#REF!</v>
      </c>
      <c r="L903" s="217" t="e">
        <f>IF(ISBLANK(#REF!),"",#REF!)</f>
        <v>#REF!</v>
      </c>
      <c r="M903" s="218" t="e">
        <f>IF(ISBLANK(#REF!),"",#REF!)</f>
        <v>#REF!</v>
      </c>
      <c r="N903" s="218" t="e">
        <f>IF(ISBLANK(#REF!),"",#REF!)</f>
        <v>#REF!</v>
      </c>
      <c r="O903" s="220" t="str">
        <f>IFERROR(VLOOKUP(_xlfn.CONCAT('Team Roster - Final'!$A903," : ",'Team Roster - Final'!$BM903),'Rate Calculations'!$C$4:$G$1100,5,FALSE),"")</f>
        <v/>
      </c>
      <c r="P903" s="225">
        <f>IF(ISBLANK('Rate Calculations'!$H905),"",'Rate Calculations'!$H905)</f>
        <v>1.7500000000000002E-2</v>
      </c>
      <c r="Q903" s="220" t="str">
        <f t="shared" si="239"/>
        <v/>
      </c>
      <c r="R903" s="221">
        <f>IF(ISBLANK('Rate Calculations'!$J905),"",'Rate Calculations'!$J905)</f>
        <v>3.5000000000000003E-2</v>
      </c>
      <c r="S903" s="220" t="str">
        <f t="shared" si="240"/>
        <v/>
      </c>
      <c r="T903" s="225" t="str">
        <f>IFERROR(VLOOKUP(_xlfn.CONCAT('Team Roster - Final'!$A903," : ",'Team Roster - Final'!$BM903),'Rate Calculations'!$C$4:$S$1100,10,FALSE),"")</f>
        <v/>
      </c>
      <c r="U903" s="225" t="str">
        <f>IFERROR(VLOOKUP(_xlfn.CONCAT('Team Roster - Final'!$A903," : ",'Team Roster - Final'!$BM903),'Rate Calculations'!$C$4:$S$1100,11,FALSE),"")</f>
        <v/>
      </c>
      <c r="V903" s="222" t="str">
        <f t="shared" si="241"/>
        <v/>
      </c>
      <c r="W903" s="222" t="str">
        <f t="shared" si="242"/>
        <v/>
      </c>
      <c r="X903" s="223" t="str">
        <f>IFERROR(VLOOKUP(_xlfn.CONCAT('Team Roster - Final'!$A903," : ",'Team Roster - Final'!$BM903),'Rate Calculations'!$C$4:$S$1100,14,FALSE),"")</f>
        <v/>
      </c>
      <c r="Y903" s="222" t="str">
        <f t="shared" si="243"/>
        <v/>
      </c>
      <c r="Z903" s="222" t="str">
        <f t="shared" si="244"/>
        <v/>
      </c>
      <c r="AA903" s="224" t="str">
        <f>IFERROR(IF(#REF!="Yes",$Y903, $Y903+$Q903*0.5),"")</f>
        <v/>
      </c>
      <c r="AB903" s="224" t="str">
        <f>IFERROR(IF(#REF!="Yes",$Z903, $Z903+$S903*0.5),"")</f>
        <v/>
      </c>
      <c r="AC903" s="220" t="str">
        <f>IFERROR(VLOOKUP(_xlfn.CONCAT('Team Roster - Final'!$A903," : ",'Team Roster - Final'!$BM903),'Rate Calculations'!$C$4:$U$1100,19,FALSE),"")</f>
        <v/>
      </c>
      <c r="AD903" s="220" t="str">
        <f t="shared" si="245"/>
        <v/>
      </c>
      <c r="AE903" s="220" t="str">
        <f t="shared" si="246"/>
        <v/>
      </c>
      <c r="AF903" s="225" t="str">
        <f>IFERROR(VLOOKUP(_xlfn.CONCAT('Team Roster - Final'!$A903," : ",'Team Roster - Final'!$BM903),'Rate Calculations'!$C$4:$AB$1100,22,FALSE),"")</f>
        <v/>
      </c>
      <c r="AG903" s="225" t="str">
        <f>IFERROR(VLOOKUP(_xlfn.CONCAT('Team Roster - Final'!$A903," : ",'Team Roster - Final'!$BM903),'Rate Calculations'!$C$4:$AB$1100,23,FALSE),"")</f>
        <v/>
      </c>
      <c r="AH903" s="222" t="str">
        <f t="shared" si="247"/>
        <v/>
      </c>
      <c r="AI903" s="222" t="str">
        <f t="shared" si="248"/>
        <v/>
      </c>
      <c r="AJ903" s="223" t="str">
        <f>Table1[[#This Row],[Home Office
Net Fee %]]</f>
        <v/>
      </c>
      <c r="AK903" s="222" t="str">
        <f t="shared" si="249"/>
        <v/>
      </c>
      <c r="AL903" s="222" t="str">
        <f t="shared" si="250"/>
        <v/>
      </c>
      <c r="AM903" s="215" t="str">
        <f>IFERROR(IF(#REF!="Yes",$AK903,($AK903+$AD903*0.5)),"")</f>
        <v/>
      </c>
      <c r="AN903" s="215" t="str">
        <f>IFERROR(IF(#REF!="Yes",$AL903,($AL903+$AE903*0.5)),"")</f>
        <v/>
      </c>
      <c r="AO903" s="374" t="str">
        <f>IF(ISBLANK('Team Roster Proposed - FBR'!Q904),"",'Team Roster Proposed - FBR'!Q904)</f>
        <v/>
      </c>
      <c r="AP903" s="226" t="e">
        <f>IF(ISBLANK(#REF!),"",#REF!)</f>
        <v>#REF!</v>
      </c>
      <c r="AQ903" s="226" t="e">
        <f>IF(ISBLANK(#REF!),"",#REF!)</f>
        <v>#REF!</v>
      </c>
      <c r="AR903" s="226" t="e">
        <f>IF(ISBLANK(#REF!),"",#REF!)</f>
        <v>#REF!</v>
      </c>
      <c r="AS903" s="219" t="e">
        <f>IF(ISBLANK(#REF!),"",#REF!)</f>
        <v>#REF!</v>
      </c>
      <c r="AT903" s="219" t="e">
        <f>IF(ISBLANK(#REF!),"",#REF!)</f>
        <v>#REF!</v>
      </c>
      <c r="AU903" s="219" t="e">
        <f>IF(ISBLANK(#REF!),"",#REF!)</f>
        <v>#REF!</v>
      </c>
      <c r="AV903" s="219" t="e">
        <f>IF(ISBLANK(#REF!),"",#REF!)</f>
        <v>#REF!</v>
      </c>
      <c r="AW903" s="219" t="e">
        <f>IF(ISBLANK(#REF!),"",#REF!)</f>
        <v>#REF!</v>
      </c>
      <c r="AX903" s="219" t="e">
        <f>IF(ISBLANK(#REF!),"",#REF!)</f>
        <v>#REF!</v>
      </c>
      <c r="AY903" s="226" t="e">
        <f>IF(ISBLANK(#REF!),"",#REF!)</f>
        <v>#REF!</v>
      </c>
      <c r="AZ903" s="219" t="e">
        <f>IF(ISBLANK(#REF!),"",#REF!)</f>
        <v>#REF!</v>
      </c>
      <c r="BA903" s="219" t="e">
        <f>IF(ISBLANK(#REF!),"",#REF!)</f>
        <v>#REF!</v>
      </c>
      <c r="BB903" s="219" t="e">
        <f>IF(ISBLANK(#REF!),"",#REF!)</f>
        <v>#REF!</v>
      </c>
      <c r="BC903" s="219" t="e">
        <f>IF(ISBLANK(#REF!),"",#REF!)</f>
        <v>#REF!</v>
      </c>
      <c r="BD903" s="219" t="e">
        <f>IF(ISBLANK(#REF!),"",#REF!)</f>
        <v>#REF!</v>
      </c>
      <c r="BE903" s="219" t="e">
        <f>IF(ISBLANK(#REF!),"",#REF!)</f>
        <v>#REF!</v>
      </c>
      <c r="BF903" s="219" t="e">
        <f>IF(ISBLANK(#REF!),"",#REF!)</f>
        <v>#REF!</v>
      </c>
      <c r="BG903" s="219" t="e">
        <f>IF(ISBLANK(#REF!),"",#REF!)</f>
        <v>#REF!</v>
      </c>
      <c r="BH903" s="219" t="e">
        <f>IF(ISBLANK(#REF!),"",#REF!)</f>
        <v>#REF!</v>
      </c>
      <c r="BI903" s="219" t="e">
        <f>IF(ISBLANK(#REF!),"",#REF!)</f>
        <v>#REF!</v>
      </c>
      <c r="BJ903" s="219" t="e">
        <f>IF(ISBLANK(#REF!),"",#REF!)</f>
        <v>#REF!</v>
      </c>
      <c r="BK903" s="219" t="e">
        <f>IF(ISBLANK(#REF!),"",#REF!)</f>
        <v>#REF!</v>
      </c>
      <c r="BL903" s="219" t="e">
        <f>IF(ISBLANK(#REF!),"",#REF!)</f>
        <v>#REF!</v>
      </c>
      <c r="BM903" s="219" t="e">
        <f>IF(ISBLANK(#REF!),"",#REF!)</f>
        <v>#REF!</v>
      </c>
      <c r="BN903" s="219" t="e">
        <f>IF(ISBLANK(#REF!),"",#REF!)</f>
        <v>#REF!</v>
      </c>
      <c r="BO903" s="227" t="e">
        <f t="shared" si="251"/>
        <v>#REF!</v>
      </c>
      <c r="BP903" s="228" t="str">
        <f t="shared" si="254"/>
        <v/>
      </c>
      <c r="BQ903" s="229" t="str">
        <f t="shared" si="238"/>
        <v/>
      </c>
      <c r="BR903" s="228" t="e">
        <f t="shared" si="252"/>
        <v>#REF!</v>
      </c>
      <c r="BS903" s="230" t="e">
        <f t="shared" si="253"/>
        <v>#REF!</v>
      </c>
    </row>
    <row r="904" spans="1:71">
      <c r="A904" s="213" t="e">
        <f>IF(ISBLANK(#REF!),"",#REF!)</f>
        <v>#REF!</v>
      </c>
      <c r="B904" s="214" t="e">
        <f>IF(ISBLANK(#REF!),"",#REF!)</f>
        <v>#REF!</v>
      </c>
      <c r="C904" s="214" t="e">
        <f>IF(ISBLANK(#REF!),"",#REF!)</f>
        <v>#REF!</v>
      </c>
      <c r="D904" s="214" t="e">
        <f>IF(ISBLANK(#REF!),"",#REF!)</f>
        <v>#REF!</v>
      </c>
      <c r="E904" s="214" t="e">
        <f>IF(ISBLANK(#REF!),"",#REF!)</f>
        <v>#REF!</v>
      </c>
      <c r="F904" s="214" t="e">
        <f>IF(ISBLANK(#REF!),"",#REF!)</f>
        <v>#REF!</v>
      </c>
      <c r="G904" s="214" t="e">
        <f>IF(ISBLANK(#REF!),"",#REF!)</f>
        <v>#REF!</v>
      </c>
      <c r="H904" s="215" t="e">
        <f>IF(ISBLANK(#REF!),"",#REF!)</f>
        <v>#REF!</v>
      </c>
      <c r="I904" s="214" t="e">
        <f>IF(ISBLANK(#REF!),"",#REF!)</f>
        <v>#REF!</v>
      </c>
      <c r="J904" s="216" t="e">
        <f>IF(ISBLANK(#REF!),"",#REF!)</f>
        <v>#REF!</v>
      </c>
      <c r="K904" s="217" t="e">
        <f>IF(ISBLANK(#REF!),"",#REF!)</f>
        <v>#REF!</v>
      </c>
      <c r="L904" s="217" t="e">
        <f>IF(ISBLANK(#REF!),"",#REF!)</f>
        <v>#REF!</v>
      </c>
      <c r="M904" s="218" t="e">
        <f>IF(ISBLANK(#REF!),"",#REF!)</f>
        <v>#REF!</v>
      </c>
      <c r="N904" s="218" t="e">
        <f>IF(ISBLANK(#REF!),"",#REF!)</f>
        <v>#REF!</v>
      </c>
      <c r="O904" s="220" t="str">
        <f>IFERROR(VLOOKUP(_xlfn.CONCAT('Team Roster - Final'!$A904," : ",'Team Roster - Final'!$BM904),'Rate Calculations'!$C$4:$G$1100,5,FALSE),"")</f>
        <v/>
      </c>
      <c r="P904" s="225">
        <f>IF(ISBLANK('Rate Calculations'!$H906),"",'Rate Calculations'!$H906)</f>
        <v>1.7500000000000002E-2</v>
      </c>
      <c r="Q904" s="220" t="str">
        <f t="shared" si="239"/>
        <v/>
      </c>
      <c r="R904" s="221">
        <f>IF(ISBLANK('Rate Calculations'!$J906),"",'Rate Calculations'!$J906)</f>
        <v>3.5000000000000003E-2</v>
      </c>
      <c r="S904" s="220" t="str">
        <f t="shared" si="240"/>
        <v/>
      </c>
      <c r="T904" s="225" t="str">
        <f>IFERROR(VLOOKUP(_xlfn.CONCAT('Team Roster - Final'!$A904," : ",'Team Roster - Final'!$BM904),'Rate Calculations'!$C$4:$S$1100,10,FALSE),"")</f>
        <v/>
      </c>
      <c r="U904" s="225" t="str">
        <f>IFERROR(VLOOKUP(_xlfn.CONCAT('Team Roster - Final'!$A904," : ",'Team Roster - Final'!$BM904),'Rate Calculations'!$C$4:$S$1100,11,FALSE),"")</f>
        <v/>
      </c>
      <c r="V904" s="222" t="str">
        <f t="shared" si="241"/>
        <v/>
      </c>
      <c r="W904" s="222" t="str">
        <f t="shared" si="242"/>
        <v/>
      </c>
      <c r="X904" s="223" t="str">
        <f>IFERROR(VLOOKUP(_xlfn.CONCAT('Team Roster - Final'!$A904," : ",'Team Roster - Final'!$BM904),'Rate Calculations'!$C$4:$S$1100,14,FALSE),"")</f>
        <v/>
      </c>
      <c r="Y904" s="222" t="str">
        <f t="shared" si="243"/>
        <v/>
      </c>
      <c r="Z904" s="222" t="str">
        <f t="shared" si="244"/>
        <v/>
      </c>
      <c r="AA904" s="224" t="str">
        <f>IFERROR(IF(#REF!="Yes",$Y904, $Y904+$Q904*0.5),"")</f>
        <v/>
      </c>
      <c r="AB904" s="224" t="str">
        <f>IFERROR(IF(#REF!="Yes",$Z904, $Z904+$S904*0.5),"")</f>
        <v/>
      </c>
      <c r="AC904" s="220" t="str">
        <f>IFERROR(VLOOKUP(_xlfn.CONCAT('Team Roster - Final'!$A904," : ",'Team Roster - Final'!$BM904),'Rate Calculations'!$C$4:$U$1100,19,FALSE),"")</f>
        <v/>
      </c>
      <c r="AD904" s="220" t="str">
        <f t="shared" si="245"/>
        <v/>
      </c>
      <c r="AE904" s="220" t="str">
        <f t="shared" si="246"/>
        <v/>
      </c>
      <c r="AF904" s="225" t="str">
        <f>IFERROR(VLOOKUP(_xlfn.CONCAT('Team Roster - Final'!$A904," : ",'Team Roster - Final'!$BM904),'Rate Calculations'!$C$4:$AB$1100,22,FALSE),"")</f>
        <v/>
      </c>
      <c r="AG904" s="225" t="str">
        <f>IFERROR(VLOOKUP(_xlfn.CONCAT('Team Roster - Final'!$A904," : ",'Team Roster - Final'!$BM904),'Rate Calculations'!$C$4:$AB$1100,23,FALSE),"")</f>
        <v/>
      </c>
      <c r="AH904" s="222" t="str">
        <f t="shared" si="247"/>
        <v/>
      </c>
      <c r="AI904" s="222" t="str">
        <f t="shared" si="248"/>
        <v/>
      </c>
      <c r="AJ904" s="223" t="str">
        <f>Table1[[#This Row],[Home Office
Net Fee %]]</f>
        <v/>
      </c>
      <c r="AK904" s="222" t="str">
        <f t="shared" si="249"/>
        <v/>
      </c>
      <c r="AL904" s="222" t="str">
        <f t="shared" si="250"/>
        <v/>
      </c>
      <c r="AM904" s="215" t="str">
        <f>IFERROR(IF(#REF!="Yes",$AK904,($AK904+$AD904*0.5)),"")</f>
        <v/>
      </c>
      <c r="AN904" s="215" t="str">
        <f>IFERROR(IF(#REF!="Yes",$AL904,($AL904+$AE904*0.5)),"")</f>
        <v/>
      </c>
      <c r="AO904" s="374" t="str">
        <f>IF(ISBLANK('Team Roster Proposed - FBR'!Q905),"",'Team Roster Proposed - FBR'!Q905)</f>
        <v/>
      </c>
      <c r="AP904" s="226" t="e">
        <f>IF(ISBLANK(#REF!),"",#REF!)</f>
        <v>#REF!</v>
      </c>
      <c r="AQ904" s="226" t="e">
        <f>IF(ISBLANK(#REF!),"",#REF!)</f>
        <v>#REF!</v>
      </c>
      <c r="AR904" s="226" t="e">
        <f>IF(ISBLANK(#REF!),"",#REF!)</f>
        <v>#REF!</v>
      </c>
      <c r="AS904" s="219" t="e">
        <f>IF(ISBLANK(#REF!),"",#REF!)</f>
        <v>#REF!</v>
      </c>
      <c r="AT904" s="219" t="e">
        <f>IF(ISBLANK(#REF!),"",#REF!)</f>
        <v>#REF!</v>
      </c>
      <c r="AU904" s="219" t="e">
        <f>IF(ISBLANK(#REF!),"",#REF!)</f>
        <v>#REF!</v>
      </c>
      <c r="AV904" s="219" t="e">
        <f>IF(ISBLANK(#REF!),"",#REF!)</f>
        <v>#REF!</v>
      </c>
      <c r="AW904" s="219" t="e">
        <f>IF(ISBLANK(#REF!),"",#REF!)</f>
        <v>#REF!</v>
      </c>
      <c r="AX904" s="219" t="e">
        <f>IF(ISBLANK(#REF!),"",#REF!)</f>
        <v>#REF!</v>
      </c>
      <c r="AY904" s="226" t="e">
        <f>IF(ISBLANK(#REF!),"",#REF!)</f>
        <v>#REF!</v>
      </c>
      <c r="AZ904" s="219" t="e">
        <f>IF(ISBLANK(#REF!),"",#REF!)</f>
        <v>#REF!</v>
      </c>
      <c r="BA904" s="219" t="e">
        <f>IF(ISBLANK(#REF!),"",#REF!)</f>
        <v>#REF!</v>
      </c>
      <c r="BB904" s="219" t="e">
        <f>IF(ISBLANK(#REF!),"",#REF!)</f>
        <v>#REF!</v>
      </c>
      <c r="BC904" s="219" t="e">
        <f>IF(ISBLANK(#REF!),"",#REF!)</f>
        <v>#REF!</v>
      </c>
      <c r="BD904" s="219" t="e">
        <f>IF(ISBLANK(#REF!),"",#REF!)</f>
        <v>#REF!</v>
      </c>
      <c r="BE904" s="219" t="e">
        <f>IF(ISBLANK(#REF!),"",#REF!)</f>
        <v>#REF!</v>
      </c>
      <c r="BF904" s="219" t="e">
        <f>IF(ISBLANK(#REF!),"",#REF!)</f>
        <v>#REF!</v>
      </c>
      <c r="BG904" s="219" t="e">
        <f>IF(ISBLANK(#REF!),"",#REF!)</f>
        <v>#REF!</v>
      </c>
      <c r="BH904" s="219" t="e">
        <f>IF(ISBLANK(#REF!),"",#REF!)</f>
        <v>#REF!</v>
      </c>
      <c r="BI904" s="219" t="e">
        <f>IF(ISBLANK(#REF!),"",#REF!)</f>
        <v>#REF!</v>
      </c>
      <c r="BJ904" s="219" t="e">
        <f>IF(ISBLANK(#REF!),"",#REF!)</f>
        <v>#REF!</v>
      </c>
      <c r="BK904" s="219" t="e">
        <f>IF(ISBLANK(#REF!),"",#REF!)</f>
        <v>#REF!</v>
      </c>
      <c r="BL904" s="219" t="e">
        <f>IF(ISBLANK(#REF!),"",#REF!)</f>
        <v>#REF!</v>
      </c>
      <c r="BM904" s="219" t="e">
        <f>IF(ISBLANK(#REF!),"",#REF!)</f>
        <v>#REF!</v>
      </c>
      <c r="BN904" s="219" t="e">
        <f>IF(ISBLANK(#REF!),"",#REF!)</f>
        <v>#REF!</v>
      </c>
      <c r="BO904" s="227" t="e">
        <f t="shared" si="251"/>
        <v>#REF!</v>
      </c>
      <c r="BP904" s="228" t="str">
        <f t="shared" si="254"/>
        <v/>
      </c>
      <c r="BQ904" s="229" t="str">
        <f t="shared" si="238"/>
        <v/>
      </c>
      <c r="BR904" s="228" t="e">
        <f t="shared" si="252"/>
        <v>#REF!</v>
      </c>
      <c r="BS904" s="230" t="e">
        <f t="shared" si="253"/>
        <v>#REF!</v>
      </c>
    </row>
    <row r="905" spans="1:71">
      <c r="A905" s="213" t="e">
        <f>IF(ISBLANK(#REF!),"",#REF!)</f>
        <v>#REF!</v>
      </c>
      <c r="B905" s="214" t="e">
        <f>IF(ISBLANK(#REF!),"",#REF!)</f>
        <v>#REF!</v>
      </c>
      <c r="C905" s="214" t="e">
        <f>IF(ISBLANK(#REF!),"",#REF!)</f>
        <v>#REF!</v>
      </c>
      <c r="D905" s="214" t="e">
        <f>IF(ISBLANK(#REF!),"",#REF!)</f>
        <v>#REF!</v>
      </c>
      <c r="E905" s="214" t="e">
        <f>IF(ISBLANK(#REF!),"",#REF!)</f>
        <v>#REF!</v>
      </c>
      <c r="F905" s="214" t="e">
        <f>IF(ISBLANK(#REF!),"",#REF!)</f>
        <v>#REF!</v>
      </c>
      <c r="G905" s="214" t="e">
        <f>IF(ISBLANK(#REF!),"",#REF!)</f>
        <v>#REF!</v>
      </c>
      <c r="H905" s="215" t="e">
        <f>IF(ISBLANK(#REF!),"",#REF!)</f>
        <v>#REF!</v>
      </c>
      <c r="I905" s="214" t="e">
        <f>IF(ISBLANK(#REF!),"",#REF!)</f>
        <v>#REF!</v>
      </c>
      <c r="J905" s="216" t="e">
        <f>IF(ISBLANK(#REF!),"",#REF!)</f>
        <v>#REF!</v>
      </c>
      <c r="K905" s="217" t="e">
        <f>IF(ISBLANK(#REF!),"",#REF!)</f>
        <v>#REF!</v>
      </c>
      <c r="L905" s="217" t="e">
        <f>IF(ISBLANK(#REF!),"",#REF!)</f>
        <v>#REF!</v>
      </c>
      <c r="M905" s="218" t="e">
        <f>IF(ISBLANK(#REF!),"",#REF!)</f>
        <v>#REF!</v>
      </c>
      <c r="N905" s="218" t="e">
        <f>IF(ISBLANK(#REF!),"",#REF!)</f>
        <v>#REF!</v>
      </c>
      <c r="O905" s="220" t="str">
        <f>IFERROR(VLOOKUP(_xlfn.CONCAT('Team Roster - Final'!$A905," : ",'Team Roster - Final'!$BM905),'Rate Calculations'!$C$4:$G$1100,5,FALSE),"")</f>
        <v/>
      </c>
      <c r="P905" s="225">
        <f>IF(ISBLANK('Rate Calculations'!$H907),"",'Rate Calculations'!$H907)</f>
        <v>1.7500000000000002E-2</v>
      </c>
      <c r="Q905" s="220" t="str">
        <f t="shared" si="239"/>
        <v/>
      </c>
      <c r="R905" s="221">
        <f>IF(ISBLANK('Rate Calculations'!$J907),"",'Rate Calculations'!$J907)</f>
        <v>3.5000000000000003E-2</v>
      </c>
      <c r="S905" s="220" t="str">
        <f t="shared" si="240"/>
        <v/>
      </c>
      <c r="T905" s="225" t="str">
        <f>IFERROR(VLOOKUP(_xlfn.CONCAT('Team Roster - Final'!$A905," : ",'Team Roster - Final'!$BM905),'Rate Calculations'!$C$4:$S$1100,10,FALSE),"")</f>
        <v/>
      </c>
      <c r="U905" s="225" t="str">
        <f>IFERROR(VLOOKUP(_xlfn.CONCAT('Team Roster - Final'!$A905," : ",'Team Roster - Final'!$BM905),'Rate Calculations'!$C$4:$S$1100,11,FALSE),"")</f>
        <v/>
      </c>
      <c r="V905" s="222" t="str">
        <f t="shared" si="241"/>
        <v/>
      </c>
      <c r="W905" s="222" t="str">
        <f t="shared" si="242"/>
        <v/>
      </c>
      <c r="X905" s="223" t="str">
        <f>IFERROR(VLOOKUP(_xlfn.CONCAT('Team Roster - Final'!$A905," : ",'Team Roster - Final'!$BM905),'Rate Calculations'!$C$4:$S$1100,14,FALSE),"")</f>
        <v/>
      </c>
      <c r="Y905" s="222" t="str">
        <f t="shared" si="243"/>
        <v/>
      </c>
      <c r="Z905" s="222" t="str">
        <f t="shared" si="244"/>
        <v/>
      </c>
      <c r="AA905" s="224" t="str">
        <f>IFERROR(IF(#REF!="Yes",$Y905, $Y905+$Q905*0.5),"")</f>
        <v/>
      </c>
      <c r="AB905" s="224" t="str">
        <f>IFERROR(IF(#REF!="Yes",$Z905, $Z905+$S905*0.5),"")</f>
        <v/>
      </c>
      <c r="AC905" s="220" t="str">
        <f>IFERROR(VLOOKUP(_xlfn.CONCAT('Team Roster - Final'!$A905," : ",'Team Roster - Final'!$BM905),'Rate Calculations'!$C$4:$U$1100,19,FALSE),"")</f>
        <v/>
      </c>
      <c r="AD905" s="220" t="str">
        <f t="shared" si="245"/>
        <v/>
      </c>
      <c r="AE905" s="220" t="str">
        <f t="shared" si="246"/>
        <v/>
      </c>
      <c r="AF905" s="225" t="str">
        <f>IFERROR(VLOOKUP(_xlfn.CONCAT('Team Roster - Final'!$A905," : ",'Team Roster - Final'!$BM905),'Rate Calculations'!$C$4:$AB$1100,22,FALSE),"")</f>
        <v/>
      </c>
      <c r="AG905" s="225" t="str">
        <f>IFERROR(VLOOKUP(_xlfn.CONCAT('Team Roster - Final'!$A905," : ",'Team Roster - Final'!$BM905),'Rate Calculations'!$C$4:$AB$1100,23,FALSE),"")</f>
        <v/>
      </c>
      <c r="AH905" s="222" t="str">
        <f t="shared" si="247"/>
        <v/>
      </c>
      <c r="AI905" s="222" t="str">
        <f t="shared" si="248"/>
        <v/>
      </c>
      <c r="AJ905" s="223" t="str">
        <f>Table1[[#This Row],[Home Office
Net Fee %]]</f>
        <v/>
      </c>
      <c r="AK905" s="222" t="str">
        <f t="shared" si="249"/>
        <v/>
      </c>
      <c r="AL905" s="222" t="str">
        <f t="shared" si="250"/>
        <v/>
      </c>
      <c r="AM905" s="215" t="str">
        <f>IFERROR(IF(#REF!="Yes",$AK905,($AK905+$AD905*0.5)),"")</f>
        <v/>
      </c>
      <c r="AN905" s="215" t="str">
        <f>IFERROR(IF(#REF!="Yes",$AL905,($AL905+$AE905*0.5)),"")</f>
        <v/>
      </c>
      <c r="AO905" s="374" t="str">
        <f>IF(ISBLANK('Team Roster Proposed - FBR'!Q906),"",'Team Roster Proposed - FBR'!Q906)</f>
        <v/>
      </c>
      <c r="AP905" s="226" t="e">
        <f>IF(ISBLANK(#REF!),"",#REF!)</f>
        <v>#REF!</v>
      </c>
      <c r="AQ905" s="226" t="e">
        <f>IF(ISBLANK(#REF!),"",#REF!)</f>
        <v>#REF!</v>
      </c>
      <c r="AR905" s="226" t="e">
        <f>IF(ISBLANK(#REF!),"",#REF!)</f>
        <v>#REF!</v>
      </c>
      <c r="AS905" s="219" t="e">
        <f>IF(ISBLANK(#REF!),"",#REF!)</f>
        <v>#REF!</v>
      </c>
      <c r="AT905" s="219" t="e">
        <f>IF(ISBLANK(#REF!),"",#REF!)</f>
        <v>#REF!</v>
      </c>
      <c r="AU905" s="219" t="e">
        <f>IF(ISBLANK(#REF!),"",#REF!)</f>
        <v>#REF!</v>
      </c>
      <c r="AV905" s="219" t="e">
        <f>IF(ISBLANK(#REF!),"",#REF!)</f>
        <v>#REF!</v>
      </c>
      <c r="AW905" s="219" t="e">
        <f>IF(ISBLANK(#REF!),"",#REF!)</f>
        <v>#REF!</v>
      </c>
      <c r="AX905" s="219" t="e">
        <f>IF(ISBLANK(#REF!),"",#REF!)</f>
        <v>#REF!</v>
      </c>
      <c r="AY905" s="226" t="e">
        <f>IF(ISBLANK(#REF!),"",#REF!)</f>
        <v>#REF!</v>
      </c>
      <c r="AZ905" s="219" t="e">
        <f>IF(ISBLANK(#REF!),"",#REF!)</f>
        <v>#REF!</v>
      </c>
      <c r="BA905" s="219" t="e">
        <f>IF(ISBLANK(#REF!),"",#REF!)</f>
        <v>#REF!</v>
      </c>
      <c r="BB905" s="219" t="e">
        <f>IF(ISBLANK(#REF!),"",#REF!)</f>
        <v>#REF!</v>
      </c>
      <c r="BC905" s="219" t="e">
        <f>IF(ISBLANK(#REF!),"",#REF!)</f>
        <v>#REF!</v>
      </c>
      <c r="BD905" s="219" t="e">
        <f>IF(ISBLANK(#REF!),"",#REF!)</f>
        <v>#REF!</v>
      </c>
      <c r="BE905" s="219" t="e">
        <f>IF(ISBLANK(#REF!),"",#REF!)</f>
        <v>#REF!</v>
      </c>
      <c r="BF905" s="219" t="e">
        <f>IF(ISBLANK(#REF!),"",#REF!)</f>
        <v>#REF!</v>
      </c>
      <c r="BG905" s="219" t="e">
        <f>IF(ISBLANK(#REF!),"",#REF!)</f>
        <v>#REF!</v>
      </c>
      <c r="BH905" s="219" t="e">
        <f>IF(ISBLANK(#REF!),"",#REF!)</f>
        <v>#REF!</v>
      </c>
      <c r="BI905" s="219" t="e">
        <f>IF(ISBLANK(#REF!),"",#REF!)</f>
        <v>#REF!</v>
      </c>
      <c r="BJ905" s="219" t="e">
        <f>IF(ISBLANK(#REF!),"",#REF!)</f>
        <v>#REF!</v>
      </c>
      <c r="BK905" s="219" t="e">
        <f>IF(ISBLANK(#REF!),"",#REF!)</f>
        <v>#REF!</v>
      </c>
      <c r="BL905" s="219" t="e">
        <f>IF(ISBLANK(#REF!),"",#REF!)</f>
        <v>#REF!</v>
      </c>
      <c r="BM905" s="219" t="e">
        <f>IF(ISBLANK(#REF!),"",#REF!)</f>
        <v>#REF!</v>
      </c>
      <c r="BN905" s="219" t="e">
        <f>IF(ISBLANK(#REF!),"",#REF!)</f>
        <v>#REF!</v>
      </c>
      <c r="BO905" s="227" t="e">
        <f t="shared" si="251"/>
        <v>#REF!</v>
      </c>
      <c r="BP905" s="228" t="str">
        <f t="shared" si="254"/>
        <v/>
      </c>
      <c r="BQ905" s="229" t="str">
        <f t="shared" si="238"/>
        <v/>
      </c>
      <c r="BR905" s="228" t="e">
        <f t="shared" si="252"/>
        <v>#REF!</v>
      </c>
      <c r="BS905" s="230" t="e">
        <f t="shared" si="253"/>
        <v>#REF!</v>
      </c>
    </row>
    <row r="906" spans="1:71">
      <c r="A906" s="213" t="e">
        <f>IF(ISBLANK(#REF!),"",#REF!)</f>
        <v>#REF!</v>
      </c>
      <c r="B906" s="214" t="e">
        <f>IF(ISBLANK(#REF!),"",#REF!)</f>
        <v>#REF!</v>
      </c>
      <c r="C906" s="214" t="e">
        <f>IF(ISBLANK(#REF!),"",#REF!)</f>
        <v>#REF!</v>
      </c>
      <c r="D906" s="214" t="e">
        <f>IF(ISBLANK(#REF!),"",#REF!)</f>
        <v>#REF!</v>
      </c>
      <c r="E906" s="214" t="e">
        <f>IF(ISBLANK(#REF!),"",#REF!)</f>
        <v>#REF!</v>
      </c>
      <c r="F906" s="214" t="e">
        <f>IF(ISBLANK(#REF!),"",#REF!)</f>
        <v>#REF!</v>
      </c>
      <c r="G906" s="214" t="e">
        <f>IF(ISBLANK(#REF!),"",#REF!)</f>
        <v>#REF!</v>
      </c>
      <c r="H906" s="215" t="e">
        <f>IF(ISBLANK(#REF!),"",#REF!)</f>
        <v>#REF!</v>
      </c>
      <c r="I906" s="214" t="e">
        <f>IF(ISBLANK(#REF!),"",#REF!)</f>
        <v>#REF!</v>
      </c>
      <c r="J906" s="216" t="e">
        <f>IF(ISBLANK(#REF!),"",#REF!)</f>
        <v>#REF!</v>
      </c>
      <c r="K906" s="217" t="e">
        <f>IF(ISBLANK(#REF!),"",#REF!)</f>
        <v>#REF!</v>
      </c>
      <c r="L906" s="217" t="e">
        <f>IF(ISBLANK(#REF!),"",#REF!)</f>
        <v>#REF!</v>
      </c>
      <c r="M906" s="218" t="e">
        <f>IF(ISBLANK(#REF!),"",#REF!)</f>
        <v>#REF!</v>
      </c>
      <c r="N906" s="218" t="e">
        <f>IF(ISBLANK(#REF!),"",#REF!)</f>
        <v>#REF!</v>
      </c>
      <c r="O906" s="220" t="str">
        <f>IFERROR(VLOOKUP(_xlfn.CONCAT('Team Roster - Final'!$A906," : ",'Team Roster - Final'!$BM906),'Rate Calculations'!$C$4:$G$1100,5,FALSE),"")</f>
        <v/>
      </c>
      <c r="P906" s="225">
        <f>IF(ISBLANK('Rate Calculations'!$H908),"",'Rate Calculations'!$H908)</f>
        <v>1.7500000000000002E-2</v>
      </c>
      <c r="Q906" s="220" t="str">
        <f t="shared" si="239"/>
        <v/>
      </c>
      <c r="R906" s="221">
        <f>IF(ISBLANK('Rate Calculations'!$J908),"",'Rate Calculations'!$J908)</f>
        <v>3.5000000000000003E-2</v>
      </c>
      <c r="S906" s="220" t="str">
        <f t="shared" si="240"/>
        <v/>
      </c>
      <c r="T906" s="225" t="str">
        <f>IFERROR(VLOOKUP(_xlfn.CONCAT('Team Roster - Final'!$A906," : ",'Team Roster - Final'!$BM906),'Rate Calculations'!$C$4:$S$1100,10,FALSE),"")</f>
        <v/>
      </c>
      <c r="U906" s="225" t="str">
        <f>IFERROR(VLOOKUP(_xlfn.CONCAT('Team Roster - Final'!$A906," : ",'Team Roster - Final'!$BM906),'Rate Calculations'!$C$4:$S$1100,11,FALSE),"")</f>
        <v/>
      </c>
      <c r="V906" s="222" t="str">
        <f t="shared" si="241"/>
        <v/>
      </c>
      <c r="W906" s="222" t="str">
        <f t="shared" si="242"/>
        <v/>
      </c>
      <c r="X906" s="223" t="str">
        <f>IFERROR(VLOOKUP(_xlfn.CONCAT('Team Roster - Final'!$A906," : ",'Team Roster - Final'!$BM906),'Rate Calculations'!$C$4:$S$1100,14,FALSE),"")</f>
        <v/>
      </c>
      <c r="Y906" s="222" t="str">
        <f t="shared" si="243"/>
        <v/>
      </c>
      <c r="Z906" s="222" t="str">
        <f t="shared" si="244"/>
        <v/>
      </c>
      <c r="AA906" s="224" t="str">
        <f>IFERROR(IF(#REF!="Yes",$Y906, $Y906+$Q906*0.5),"")</f>
        <v/>
      </c>
      <c r="AB906" s="224" t="str">
        <f>IFERROR(IF(#REF!="Yes",$Z906, $Z906+$S906*0.5),"")</f>
        <v/>
      </c>
      <c r="AC906" s="220" t="str">
        <f>IFERROR(VLOOKUP(_xlfn.CONCAT('Team Roster - Final'!$A906," : ",'Team Roster - Final'!$BM906),'Rate Calculations'!$C$4:$U$1100,19,FALSE),"")</f>
        <v/>
      </c>
      <c r="AD906" s="220" t="str">
        <f t="shared" si="245"/>
        <v/>
      </c>
      <c r="AE906" s="220" t="str">
        <f t="shared" si="246"/>
        <v/>
      </c>
      <c r="AF906" s="225" t="str">
        <f>IFERROR(VLOOKUP(_xlfn.CONCAT('Team Roster - Final'!$A906," : ",'Team Roster - Final'!$BM906),'Rate Calculations'!$C$4:$AB$1100,22,FALSE),"")</f>
        <v/>
      </c>
      <c r="AG906" s="225" t="str">
        <f>IFERROR(VLOOKUP(_xlfn.CONCAT('Team Roster - Final'!$A906," : ",'Team Roster - Final'!$BM906),'Rate Calculations'!$C$4:$AB$1100,23,FALSE),"")</f>
        <v/>
      </c>
      <c r="AH906" s="222" t="str">
        <f t="shared" si="247"/>
        <v/>
      </c>
      <c r="AI906" s="222" t="str">
        <f t="shared" si="248"/>
        <v/>
      </c>
      <c r="AJ906" s="223" t="str">
        <f>Table1[[#This Row],[Home Office
Net Fee %]]</f>
        <v/>
      </c>
      <c r="AK906" s="222" t="str">
        <f t="shared" si="249"/>
        <v/>
      </c>
      <c r="AL906" s="222" t="str">
        <f t="shared" si="250"/>
        <v/>
      </c>
      <c r="AM906" s="215" t="str">
        <f>IFERROR(IF(#REF!="Yes",$AK906,($AK906+$AD906*0.5)),"")</f>
        <v/>
      </c>
      <c r="AN906" s="215" t="str">
        <f>IFERROR(IF(#REF!="Yes",$AL906,($AL906+$AE906*0.5)),"")</f>
        <v/>
      </c>
      <c r="AO906" s="374" t="str">
        <f>IF(ISBLANK('Team Roster Proposed - FBR'!Q907),"",'Team Roster Proposed - FBR'!Q907)</f>
        <v/>
      </c>
      <c r="AP906" s="226" t="e">
        <f>IF(ISBLANK(#REF!),"",#REF!)</f>
        <v>#REF!</v>
      </c>
      <c r="AQ906" s="226" t="e">
        <f>IF(ISBLANK(#REF!),"",#REF!)</f>
        <v>#REF!</v>
      </c>
      <c r="AR906" s="226" t="e">
        <f>IF(ISBLANK(#REF!),"",#REF!)</f>
        <v>#REF!</v>
      </c>
      <c r="AS906" s="219" t="e">
        <f>IF(ISBLANK(#REF!),"",#REF!)</f>
        <v>#REF!</v>
      </c>
      <c r="AT906" s="219" t="e">
        <f>IF(ISBLANK(#REF!),"",#REF!)</f>
        <v>#REF!</v>
      </c>
      <c r="AU906" s="219" t="e">
        <f>IF(ISBLANK(#REF!),"",#REF!)</f>
        <v>#REF!</v>
      </c>
      <c r="AV906" s="219" t="e">
        <f>IF(ISBLANK(#REF!),"",#REF!)</f>
        <v>#REF!</v>
      </c>
      <c r="AW906" s="219" t="e">
        <f>IF(ISBLANK(#REF!),"",#REF!)</f>
        <v>#REF!</v>
      </c>
      <c r="AX906" s="219" t="e">
        <f>IF(ISBLANK(#REF!),"",#REF!)</f>
        <v>#REF!</v>
      </c>
      <c r="AY906" s="226" t="e">
        <f>IF(ISBLANK(#REF!),"",#REF!)</f>
        <v>#REF!</v>
      </c>
      <c r="AZ906" s="219" t="e">
        <f>IF(ISBLANK(#REF!),"",#REF!)</f>
        <v>#REF!</v>
      </c>
      <c r="BA906" s="219" t="e">
        <f>IF(ISBLANK(#REF!),"",#REF!)</f>
        <v>#REF!</v>
      </c>
      <c r="BB906" s="219" t="e">
        <f>IF(ISBLANK(#REF!),"",#REF!)</f>
        <v>#REF!</v>
      </c>
      <c r="BC906" s="219" t="e">
        <f>IF(ISBLANK(#REF!),"",#REF!)</f>
        <v>#REF!</v>
      </c>
      <c r="BD906" s="219" t="e">
        <f>IF(ISBLANK(#REF!),"",#REF!)</f>
        <v>#REF!</v>
      </c>
      <c r="BE906" s="219" t="e">
        <f>IF(ISBLANK(#REF!),"",#REF!)</f>
        <v>#REF!</v>
      </c>
      <c r="BF906" s="219" t="e">
        <f>IF(ISBLANK(#REF!),"",#REF!)</f>
        <v>#REF!</v>
      </c>
      <c r="BG906" s="219" t="e">
        <f>IF(ISBLANK(#REF!),"",#REF!)</f>
        <v>#REF!</v>
      </c>
      <c r="BH906" s="219" t="e">
        <f>IF(ISBLANK(#REF!),"",#REF!)</f>
        <v>#REF!</v>
      </c>
      <c r="BI906" s="219" t="e">
        <f>IF(ISBLANK(#REF!),"",#REF!)</f>
        <v>#REF!</v>
      </c>
      <c r="BJ906" s="219" t="e">
        <f>IF(ISBLANK(#REF!),"",#REF!)</f>
        <v>#REF!</v>
      </c>
      <c r="BK906" s="219" t="e">
        <f>IF(ISBLANK(#REF!),"",#REF!)</f>
        <v>#REF!</v>
      </c>
      <c r="BL906" s="219" t="e">
        <f>IF(ISBLANK(#REF!),"",#REF!)</f>
        <v>#REF!</v>
      </c>
      <c r="BM906" s="219" t="e">
        <f>IF(ISBLANK(#REF!),"",#REF!)</f>
        <v>#REF!</v>
      </c>
      <c r="BN906" s="219" t="e">
        <f>IF(ISBLANK(#REF!),"",#REF!)</f>
        <v>#REF!</v>
      </c>
      <c r="BO906" s="227" t="e">
        <f t="shared" si="251"/>
        <v>#REF!</v>
      </c>
      <c r="BP906" s="228" t="str">
        <f t="shared" si="254"/>
        <v/>
      </c>
      <c r="BQ906" s="229" t="str">
        <f t="shared" si="238"/>
        <v/>
      </c>
      <c r="BR906" s="228" t="e">
        <f t="shared" si="252"/>
        <v>#REF!</v>
      </c>
      <c r="BS906" s="230" t="e">
        <f t="shared" si="253"/>
        <v>#REF!</v>
      </c>
    </row>
    <row r="907" spans="1:71">
      <c r="A907" s="213" t="e">
        <f>IF(ISBLANK(#REF!),"",#REF!)</f>
        <v>#REF!</v>
      </c>
      <c r="B907" s="214" t="e">
        <f>IF(ISBLANK(#REF!),"",#REF!)</f>
        <v>#REF!</v>
      </c>
      <c r="C907" s="214" t="e">
        <f>IF(ISBLANK(#REF!),"",#REF!)</f>
        <v>#REF!</v>
      </c>
      <c r="D907" s="214" t="e">
        <f>IF(ISBLANK(#REF!),"",#REF!)</f>
        <v>#REF!</v>
      </c>
      <c r="E907" s="214" t="e">
        <f>IF(ISBLANK(#REF!),"",#REF!)</f>
        <v>#REF!</v>
      </c>
      <c r="F907" s="214" t="e">
        <f>IF(ISBLANK(#REF!),"",#REF!)</f>
        <v>#REF!</v>
      </c>
      <c r="G907" s="214" t="e">
        <f>IF(ISBLANK(#REF!),"",#REF!)</f>
        <v>#REF!</v>
      </c>
      <c r="H907" s="215" t="e">
        <f>IF(ISBLANK(#REF!),"",#REF!)</f>
        <v>#REF!</v>
      </c>
      <c r="I907" s="214" t="e">
        <f>IF(ISBLANK(#REF!),"",#REF!)</f>
        <v>#REF!</v>
      </c>
      <c r="J907" s="216" t="e">
        <f>IF(ISBLANK(#REF!),"",#REF!)</f>
        <v>#REF!</v>
      </c>
      <c r="K907" s="217" t="e">
        <f>IF(ISBLANK(#REF!),"",#REF!)</f>
        <v>#REF!</v>
      </c>
      <c r="L907" s="217" t="e">
        <f>IF(ISBLANK(#REF!),"",#REF!)</f>
        <v>#REF!</v>
      </c>
      <c r="M907" s="218" t="e">
        <f>IF(ISBLANK(#REF!),"",#REF!)</f>
        <v>#REF!</v>
      </c>
      <c r="N907" s="218" t="e">
        <f>IF(ISBLANK(#REF!),"",#REF!)</f>
        <v>#REF!</v>
      </c>
      <c r="O907" s="220" t="str">
        <f>IFERROR(VLOOKUP(_xlfn.CONCAT('Team Roster - Final'!$A907," : ",'Team Roster - Final'!$BM907),'Rate Calculations'!$C$4:$G$1100,5,FALSE),"")</f>
        <v/>
      </c>
      <c r="P907" s="225">
        <f>IF(ISBLANK('Rate Calculations'!$H909),"",'Rate Calculations'!$H909)</f>
        <v>1.7500000000000002E-2</v>
      </c>
      <c r="Q907" s="220" t="str">
        <f t="shared" si="239"/>
        <v/>
      </c>
      <c r="R907" s="221">
        <f>IF(ISBLANK('Rate Calculations'!$J909),"",'Rate Calculations'!$J909)</f>
        <v>3.5000000000000003E-2</v>
      </c>
      <c r="S907" s="220" t="str">
        <f t="shared" si="240"/>
        <v/>
      </c>
      <c r="T907" s="225" t="str">
        <f>IFERROR(VLOOKUP(_xlfn.CONCAT('Team Roster - Final'!$A907," : ",'Team Roster - Final'!$BM907),'Rate Calculations'!$C$4:$S$1100,10,FALSE),"")</f>
        <v/>
      </c>
      <c r="U907" s="225" t="str">
        <f>IFERROR(VLOOKUP(_xlfn.CONCAT('Team Roster - Final'!$A907," : ",'Team Roster - Final'!$BM907),'Rate Calculations'!$C$4:$S$1100,11,FALSE),"")</f>
        <v/>
      </c>
      <c r="V907" s="222" t="str">
        <f t="shared" si="241"/>
        <v/>
      </c>
      <c r="W907" s="222" t="str">
        <f t="shared" si="242"/>
        <v/>
      </c>
      <c r="X907" s="223" t="str">
        <f>IFERROR(VLOOKUP(_xlfn.CONCAT('Team Roster - Final'!$A907," : ",'Team Roster - Final'!$BM907),'Rate Calculations'!$C$4:$S$1100,14,FALSE),"")</f>
        <v/>
      </c>
      <c r="Y907" s="222" t="str">
        <f t="shared" si="243"/>
        <v/>
      </c>
      <c r="Z907" s="222" t="str">
        <f t="shared" si="244"/>
        <v/>
      </c>
      <c r="AA907" s="224" t="str">
        <f>IFERROR(IF(#REF!="Yes",$Y907, $Y907+$Q907*0.5),"")</f>
        <v/>
      </c>
      <c r="AB907" s="224" t="str">
        <f>IFERROR(IF(#REF!="Yes",$Z907, $Z907+$S907*0.5),"")</f>
        <v/>
      </c>
      <c r="AC907" s="220" t="str">
        <f>IFERROR(VLOOKUP(_xlfn.CONCAT('Team Roster - Final'!$A907," : ",'Team Roster - Final'!$BM907),'Rate Calculations'!$C$4:$U$1100,19,FALSE),"")</f>
        <v/>
      </c>
      <c r="AD907" s="220" t="str">
        <f t="shared" si="245"/>
        <v/>
      </c>
      <c r="AE907" s="220" t="str">
        <f t="shared" si="246"/>
        <v/>
      </c>
      <c r="AF907" s="225" t="str">
        <f>IFERROR(VLOOKUP(_xlfn.CONCAT('Team Roster - Final'!$A907," : ",'Team Roster - Final'!$BM907),'Rate Calculations'!$C$4:$AB$1100,22,FALSE),"")</f>
        <v/>
      </c>
      <c r="AG907" s="225" t="str">
        <f>IFERROR(VLOOKUP(_xlfn.CONCAT('Team Roster - Final'!$A907," : ",'Team Roster - Final'!$BM907),'Rate Calculations'!$C$4:$AB$1100,23,FALSE),"")</f>
        <v/>
      </c>
      <c r="AH907" s="222" t="str">
        <f t="shared" si="247"/>
        <v/>
      </c>
      <c r="AI907" s="222" t="str">
        <f t="shared" si="248"/>
        <v/>
      </c>
      <c r="AJ907" s="223" t="str">
        <f>Table1[[#This Row],[Home Office
Net Fee %]]</f>
        <v/>
      </c>
      <c r="AK907" s="222" t="str">
        <f t="shared" si="249"/>
        <v/>
      </c>
      <c r="AL907" s="222" t="str">
        <f t="shared" si="250"/>
        <v/>
      </c>
      <c r="AM907" s="215" t="str">
        <f>IFERROR(IF(#REF!="Yes",$AK907,($AK907+$AD907*0.5)),"")</f>
        <v/>
      </c>
      <c r="AN907" s="215" t="str">
        <f>IFERROR(IF(#REF!="Yes",$AL907,($AL907+$AE907*0.5)),"")</f>
        <v/>
      </c>
      <c r="AO907" s="374" t="str">
        <f>IF(ISBLANK('Team Roster Proposed - FBR'!Q908),"",'Team Roster Proposed - FBR'!Q908)</f>
        <v/>
      </c>
      <c r="AP907" s="226" t="e">
        <f>IF(ISBLANK(#REF!),"",#REF!)</f>
        <v>#REF!</v>
      </c>
      <c r="AQ907" s="226" t="e">
        <f>IF(ISBLANK(#REF!),"",#REF!)</f>
        <v>#REF!</v>
      </c>
      <c r="AR907" s="226" t="e">
        <f>IF(ISBLANK(#REF!),"",#REF!)</f>
        <v>#REF!</v>
      </c>
      <c r="AS907" s="219" t="e">
        <f>IF(ISBLANK(#REF!),"",#REF!)</f>
        <v>#REF!</v>
      </c>
      <c r="AT907" s="219" t="e">
        <f>IF(ISBLANK(#REF!),"",#REF!)</f>
        <v>#REF!</v>
      </c>
      <c r="AU907" s="219" t="e">
        <f>IF(ISBLANK(#REF!),"",#REF!)</f>
        <v>#REF!</v>
      </c>
      <c r="AV907" s="219" t="e">
        <f>IF(ISBLANK(#REF!),"",#REF!)</f>
        <v>#REF!</v>
      </c>
      <c r="AW907" s="219" t="e">
        <f>IF(ISBLANK(#REF!),"",#REF!)</f>
        <v>#REF!</v>
      </c>
      <c r="AX907" s="219" t="e">
        <f>IF(ISBLANK(#REF!),"",#REF!)</f>
        <v>#REF!</v>
      </c>
      <c r="AY907" s="226" t="e">
        <f>IF(ISBLANK(#REF!),"",#REF!)</f>
        <v>#REF!</v>
      </c>
      <c r="AZ907" s="219" t="e">
        <f>IF(ISBLANK(#REF!),"",#REF!)</f>
        <v>#REF!</v>
      </c>
      <c r="BA907" s="219" t="e">
        <f>IF(ISBLANK(#REF!),"",#REF!)</f>
        <v>#REF!</v>
      </c>
      <c r="BB907" s="219" t="e">
        <f>IF(ISBLANK(#REF!),"",#REF!)</f>
        <v>#REF!</v>
      </c>
      <c r="BC907" s="219" t="e">
        <f>IF(ISBLANK(#REF!),"",#REF!)</f>
        <v>#REF!</v>
      </c>
      <c r="BD907" s="219" t="e">
        <f>IF(ISBLANK(#REF!),"",#REF!)</f>
        <v>#REF!</v>
      </c>
      <c r="BE907" s="219" t="e">
        <f>IF(ISBLANK(#REF!),"",#REF!)</f>
        <v>#REF!</v>
      </c>
      <c r="BF907" s="219" t="e">
        <f>IF(ISBLANK(#REF!),"",#REF!)</f>
        <v>#REF!</v>
      </c>
      <c r="BG907" s="219" t="e">
        <f>IF(ISBLANK(#REF!),"",#REF!)</f>
        <v>#REF!</v>
      </c>
      <c r="BH907" s="219" t="e">
        <f>IF(ISBLANK(#REF!),"",#REF!)</f>
        <v>#REF!</v>
      </c>
      <c r="BI907" s="219" t="e">
        <f>IF(ISBLANK(#REF!),"",#REF!)</f>
        <v>#REF!</v>
      </c>
      <c r="BJ907" s="219" t="e">
        <f>IF(ISBLANK(#REF!),"",#REF!)</f>
        <v>#REF!</v>
      </c>
      <c r="BK907" s="219" t="e">
        <f>IF(ISBLANK(#REF!),"",#REF!)</f>
        <v>#REF!</v>
      </c>
      <c r="BL907" s="219" t="e">
        <f>IF(ISBLANK(#REF!),"",#REF!)</f>
        <v>#REF!</v>
      </c>
      <c r="BM907" s="219" t="e">
        <f>IF(ISBLANK(#REF!),"",#REF!)</f>
        <v>#REF!</v>
      </c>
      <c r="BN907" s="219" t="e">
        <f>IF(ISBLANK(#REF!),"",#REF!)</f>
        <v>#REF!</v>
      </c>
      <c r="BO907" s="227" t="e">
        <f t="shared" si="251"/>
        <v>#REF!</v>
      </c>
      <c r="BP907" s="228" t="str">
        <f t="shared" si="254"/>
        <v/>
      </c>
      <c r="BQ907" s="229" t="str">
        <f t="shared" si="238"/>
        <v/>
      </c>
      <c r="BR907" s="228" t="e">
        <f t="shared" si="252"/>
        <v>#REF!</v>
      </c>
      <c r="BS907" s="230" t="e">
        <f t="shared" si="253"/>
        <v>#REF!</v>
      </c>
    </row>
    <row r="908" spans="1:71">
      <c r="A908" s="213" t="e">
        <f>IF(ISBLANK(#REF!),"",#REF!)</f>
        <v>#REF!</v>
      </c>
      <c r="B908" s="214" t="e">
        <f>IF(ISBLANK(#REF!),"",#REF!)</f>
        <v>#REF!</v>
      </c>
      <c r="C908" s="214" t="e">
        <f>IF(ISBLANK(#REF!),"",#REF!)</f>
        <v>#REF!</v>
      </c>
      <c r="D908" s="214" t="e">
        <f>IF(ISBLANK(#REF!),"",#REF!)</f>
        <v>#REF!</v>
      </c>
      <c r="E908" s="214" t="e">
        <f>IF(ISBLANK(#REF!),"",#REF!)</f>
        <v>#REF!</v>
      </c>
      <c r="F908" s="214" t="e">
        <f>IF(ISBLANK(#REF!),"",#REF!)</f>
        <v>#REF!</v>
      </c>
      <c r="G908" s="214" t="e">
        <f>IF(ISBLANK(#REF!),"",#REF!)</f>
        <v>#REF!</v>
      </c>
      <c r="H908" s="215" t="e">
        <f>IF(ISBLANK(#REF!),"",#REF!)</f>
        <v>#REF!</v>
      </c>
      <c r="I908" s="214" t="e">
        <f>IF(ISBLANK(#REF!),"",#REF!)</f>
        <v>#REF!</v>
      </c>
      <c r="J908" s="216" t="e">
        <f>IF(ISBLANK(#REF!),"",#REF!)</f>
        <v>#REF!</v>
      </c>
      <c r="K908" s="217" t="e">
        <f>IF(ISBLANK(#REF!),"",#REF!)</f>
        <v>#REF!</v>
      </c>
      <c r="L908" s="217" t="e">
        <f>IF(ISBLANK(#REF!),"",#REF!)</f>
        <v>#REF!</v>
      </c>
      <c r="M908" s="218" t="e">
        <f>IF(ISBLANK(#REF!),"",#REF!)</f>
        <v>#REF!</v>
      </c>
      <c r="N908" s="218" t="e">
        <f>IF(ISBLANK(#REF!),"",#REF!)</f>
        <v>#REF!</v>
      </c>
      <c r="O908" s="220" t="str">
        <f>IFERROR(VLOOKUP(_xlfn.CONCAT('Team Roster - Final'!$A908," : ",'Team Roster - Final'!$BM908),'Rate Calculations'!$C$4:$G$1100,5,FALSE),"")</f>
        <v/>
      </c>
      <c r="P908" s="225">
        <f>IF(ISBLANK('Rate Calculations'!$H910),"",'Rate Calculations'!$H910)</f>
        <v>1.7500000000000002E-2</v>
      </c>
      <c r="Q908" s="220" t="str">
        <f t="shared" si="239"/>
        <v/>
      </c>
      <c r="R908" s="221">
        <f>IF(ISBLANK('Rate Calculations'!$J910),"",'Rate Calculations'!$J910)</f>
        <v>3.5000000000000003E-2</v>
      </c>
      <c r="S908" s="220" t="str">
        <f t="shared" si="240"/>
        <v/>
      </c>
      <c r="T908" s="225" t="str">
        <f>IFERROR(VLOOKUP(_xlfn.CONCAT('Team Roster - Final'!$A908," : ",'Team Roster - Final'!$BM908),'Rate Calculations'!$C$4:$S$1100,10,FALSE),"")</f>
        <v/>
      </c>
      <c r="U908" s="225" t="str">
        <f>IFERROR(VLOOKUP(_xlfn.CONCAT('Team Roster - Final'!$A908," : ",'Team Roster - Final'!$BM908),'Rate Calculations'!$C$4:$S$1100,11,FALSE),"")</f>
        <v/>
      </c>
      <c r="V908" s="222" t="str">
        <f t="shared" si="241"/>
        <v/>
      </c>
      <c r="W908" s="222" t="str">
        <f t="shared" si="242"/>
        <v/>
      </c>
      <c r="X908" s="223" t="str">
        <f>IFERROR(VLOOKUP(_xlfn.CONCAT('Team Roster - Final'!$A908," : ",'Team Roster - Final'!$BM908),'Rate Calculations'!$C$4:$S$1100,14,FALSE),"")</f>
        <v/>
      </c>
      <c r="Y908" s="222" t="str">
        <f t="shared" si="243"/>
        <v/>
      </c>
      <c r="Z908" s="222" t="str">
        <f t="shared" si="244"/>
        <v/>
      </c>
      <c r="AA908" s="224" t="str">
        <f>IFERROR(IF(#REF!="Yes",$Y908, $Y908+$Q908*0.5),"")</f>
        <v/>
      </c>
      <c r="AB908" s="224" t="str">
        <f>IFERROR(IF(#REF!="Yes",$Z908, $Z908+$S908*0.5),"")</f>
        <v/>
      </c>
      <c r="AC908" s="220" t="str">
        <f>IFERROR(VLOOKUP(_xlfn.CONCAT('Team Roster - Final'!$A908," : ",'Team Roster - Final'!$BM908),'Rate Calculations'!$C$4:$U$1100,19,FALSE),"")</f>
        <v/>
      </c>
      <c r="AD908" s="220" t="str">
        <f t="shared" si="245"/>
        <v/>
      </c>
      <c r="AE908" s="220" t="str">
        <f t="shared" si="246"/>
        <v/>
      </c>
      <c r="AF908" s="225" t="str">
        <f>IFERROR(VLOOKUP(_xlfn.CONCAT('Team Roster - Final'!$A908," : ",'Team Roster - Final'!$BM908),'Rate Calculations'!$C$4:$AB$1100,22,FALSE),"")</f>
        <v/>
      </c>
      <c r="AG908" s="225" t="str">
        <f>IFERROR(VLOOKUP(_xlfn.CONCAT('Team Roster - Final'!$A908," : ",'Team Roster - Final'!$BM908),'Rate Calculations'!$C$4:$AB$1100,23,FALSE),"")</f>
        <v/>
      </c>
      <c r="AH908" s="222" t="str">
        <f t="shared" si="247"/>
        <v/>
      </c>
      <c r="AI908" s="222" t="str">
        <f t="shared" si="248"/>
        <v/>
      </c>
      <c r="AJ908" s="223" t="str">
        <f>Table1[[#This Row],[Home Office
Net Fee %]]</f>
        <v/>
      </c>
      <c r="AK908" s="222" t="str">
        <f t="shared" si="249"/>
        <v/>
      </c>
      <c r="AL908" s="222" t="str">
        <f t="shared" si="250"/>
        <v/>
      </c>
      <c r="AM908" s="215" t="str">
        <f>IFERROR(IF(#REF!="Yes",$AK908,($AK908+$AD908*0.5)),"")</f>
        <v/>
      </c>
      <c r="AN908" s="215" t="str">
        <f>IFERROR(IF(#REF!="Yes",$AL908,($AL908+$AE908*0.5)),"")</f>
        <v/>
      </c>
      <c r="AO908" s="374" t="str">
        <f>IF(ISBLANK('Team Roster Proposed - FBR'!Q909),"",'Team Roster Proposed - FBR'!Q909)</f>
        <v/>
      </c>
      <c r="AP908" s="226" t="e">
        <f>IF(ISBLANK(#REF!),"",#REF!)</f>
        <v>#REF!</v>
      </c>
      <c r="AQ908" s="226" t="e">
        <f>IF(ISBLANK(#REF!),"",#REF!)</f>
        <v>#REF!</v>
      </c>
      <c r="AR908" s="226" t="e">
        <f>IF(ISBLANK(#REF!),"",#REF!)</f>
        <v>#REF!</v>
      </c>
      <c r="AS908" s="219" t="e">
        <f>IF(ISBLANK(#REF!),"",#REF!)</f>
        <v>#REF!</v>
      </c>
      <c r="AT908" s="219" t="e">
        <f>IF(ISBLANK(#REF!),"",#REF!)</f>
        <v>#REF!</v>
      </c>
      <c r="AU908" s="219" t="e">
        <f>IF(ISBLANK(#REF!),"",#REF!)</f>
        <v>#REF!</v>
      </c>
      <c r="AV908" s="219" t="e">
        <f>IF(ISBLANK(#REF!),"",#REF!)</f>
        <v>#REF!</v>
      </c>
      <c r="AW908" s="219" t="e">
        <f>IF(ISBLANK(#REF!),"",#REF!)</f>
        <v>#REF!</v>
      </c>
      <c r="AX908" s="219" t="e">
        <f>IF(ISBLANK(#REF!),"",#REF!)</f>
        <v>#REF!</v>
      </c>
      <c r="AY908" s="226" t="e">
        <f>IF(ISBLANK(#REF!),"",#REF!)</f>
        <v>#REF!</v>
      </c>
      <c r="AZ908" s="219" t="e">
        <f>IF(ISBLANK(#REF!),"",#REF!)</f>
        <v>#REF!</v>
      </c>
      <c r="BA908" s="219" t="e">
        <f>IF(ISBLANK(#REF!),"",#REF!)</f>
        <v>#REF!</v>
      </c>
      <c r="BB908" s="219" t="e">
        <f>IF(ISBLANK(#REF!),"",#REF!)</f>
        <v>#REF!</v>
      </c>
      <c r="BC908" s="219" t="e">
        <f>IF(ISBLANK(#REF!),"",#REF!)</f>
        <v>#REF!</v>
      </c>
      <c r="BD908" s="219" t="e">
        <f>IF(ISBLANK(#REF!),"",#REF!)</f>
        <v>#REF!</v>
      </c>
      <c r="BE908" s="219" t="e">
        <f>IF(ISBLANK(#REF!),"",#REF!)</f>
        <v>#REF!</v>
      </c>
      <c r="BF908" s="219" t="e">
        <f>IF(ISBLANK(#REF!),"",#REF!)</f>
        <v>#REF!</v>
      </c>
      <c r="BG908" s="219" t="e">
        <f>IF(ISBLANK(#REF!),"",#REF!)</f>
        <v>#REF!</v>
      </c>
      <c r="BH908" s="219" t="e">
        <f>IF(ISBLANK(#REF!),"",#REF!)</f>
        <v>#REF!</v>
      </c>
      <c r="BI908" s="219" t="e">
        <f>IF(ISBLANK(#REF!),"",#REF!)</f>
        <v>#REF!</v>
      </c>
      <c r="BJ908" s="219" t="e">
        <f>IF(ISBLANK(#REF!),"",#REF!)</f>
        <v>#REF!</v>
      </c>
      <c r="BK908" s="219" t="e">
        <f>IF(ISBLANK(#REF!),"",#REF!)</f>
        <v>#REF!</v>
      </c>
      <c r="BL908" s="219" t="e">
        <f>IF(ISBLANK(#REF!),"",#REF!)</f>
        <v>#REF!</v>
      </c>
      <c r="BM908" s="219" t="e">
        <f>IF(ISBLANK(#REF!),"",#REF!)</f>
        <v>#REF!</v>
      </c>
      <c r="BN908" s="219" t="e">
        <f>IF(ISBLANK(#REF!),"",#REF!)</f>
        <v>#REF!</v>
      </c>
      <c r="BO908" s="227" t="e">
        <f t="shared" si="251"/>
        <v>#REF!</v>
      </c>
      <c r="BP908" s="228" t="str">
        <f t="shared" si="254"/>
        <v/>
      </c>
      <c r="BQ908" s="229" t="str">
        <f t="shared" si="238"/>
        <v/>
      </c>
      <c r="BR908" s="228" t="e">
        <f t="shared" si="252"/>
        <v>#REF!</v>
      </c>
      <c r="BS908" s="230" t="e">
        <f t="shared" si="253"/>
        <v>#REF!</v>
      </c>
    </row>
    <row r="909" spans="1:71">
      <c r="A909" s="213" t="e">
        <f>IF(ISBLANK(#REF!),"",#REF!)</f>
        <v>#REF!</v>
      </c>
      <c r="B909" s="214" t="e">
        <f>IF(ISBLANK(#REF!),"",#REF!)</f>
        <v>#REF!</v>
      </c>
      <c r="C909" s="214" t="e">
        <f>IF(ISBLANK(#REF!),"",#REF!)</f>
        <v>#REF!</v>
      </c>
      <c r="D909" s="214" t="e">
        <f>IF(ISBLANK(#REF!),"",#REF!)</f>
        <v>#REF!</v>
      </c>
      <c r="E909" s="214" t="e">
        <f>IF(ISBLANK(#REF!),"",#REF!)</f>
        <v>#REF!</v>
      </c>
      <c r="F909" s="214" t="e">
        <f>IF(ISBLANK(#REF!),"",#REF!)</f>
        <v>#REF!</v>
      </c>
      <c r="G909" s="214" t="e">
        <f>IF(ISBLANK(#REF!),"",#REF!)</f>
        <v>#REF!</v>
      </c>
      <c r="H909" s="215" t="e">
        <f>IF(ISBLANK(#REF!),"",#REF!)</f>
        <v>#REF!</v>
      </c>
      <c r="I909" s="214" t="e">
        <f>IF(ISBLANK(#REF!),"",#REF!)</f>
        <v>#REF!</v>
      </c>
      <c r="J909" s="216" t="e">
        <f>IF(ISBLANK(#REF!),"",#REF!)</f>
        <v>#REF!</v>
      </c>
      <c r="K909" s="217" t="e">
        <f>IF(ISBLANK(#REF!),"",#REF!)</f>
        <v>#REF!</v>
      </c>
      <c r="L909" s="217" t="e">
        <f>IF(ISBLANK(#REF!),"",#REF!)</f>
        <v>#REF!</v>
      </c>
      <c r="M909" s="218" t="e">
        <f>IF(ISBLANK(#REF!),"",#REF!)</f>
        <v>#REF!</v>
      </c>
      <c r="N909" s="218" t="e">
        <f>IF(ISBLANK(#REF!),"",#REF!)</f>
        <v>#REF!</v>
      </c>
      <c r="O909" s="220" t="str">
        <f>IFERROR(VLOOKUP(_xlfn.CONCAT('Team Roster - Final'!$A909," : ",'Team Roster - Final'!$BM909),'Rate Calculations'!$C$4:$G$1100,5,FALSE),"")</f>
        <v/>
      </c>
      <c r="P909" s="225">
        <f>IF(ISBLANK('Rate Calculations'!$H911),"",'Rate Calculations'!$H911)</f>
        <v>1.7500000000000002E-2</v>
      </c>
      <c r="Q909" s="220" t="str">
        <f t="shared" si="239"/>
        <v/>
      </c>
      <c r="R909" s="221">
        <f>IF(ISBLANK('Rate Calculations'!$J911),"",'Rate Calculations'!$J911)</f>
        <v>3.5000000000000003E-2</v>
      </c>
      <c r="S909" s="220" t="str">
        <f t="shared" si="240"/>
        <v/>
      </c>
      <c r="T909" s="225" t="str">
        <f>IFERROR(VLOOKUP(_xlfn.CONCAT('Team Roster - Final'!$A909," : ",'Team Roster - Final'!$BM909),'Rate Calculations'!$C$4:$S$1100,10,FALSE),"")</f>
        <v/>
      </c>
      <c r="U909" s="225" t="str">
        <f>IFERROR(VLOOKUP(_xlfn.CONCAT('Team Roster - Final'!$A909," : ",'Team Roster - Final'!$BM909),'Rate Calculations'!$C$4:$S$1100,11,FALSE),"")</f>
        <v/>
      </c>
      <c r="V909" s="222" t="str">
        <f t="shared" si="241"/>
        <v/>
      </c>
      <c r="W909" s="222" t="str">
        <f t="shared" si="242"/>
        <v/>
      </c>
      <c r="X909" s="223" t="str">
        <f>IFERROR(VLOOKUP(_xlfn.CONCAT('Team Roster - Final'!$A909," : ",'Team Roster - Final'!$BM909),'Rate Calculations'!$C$4:$S$1100,14,FALSE),"")</f>
        <v/>
      </c>
      <c r="Y909" s="222" t="str">
        <f t="shared" si="243"/>
        <v/>
      </c>
      <c r="Z909" s="222" t="str">
        <f t="shared" si="244"/>
        <v/>
      </c>
      <c r="AA909" s="224" t="str">
        <f>IFERROR(IF(#REF!="Yes",$Y909, $Y909+$Q909*0.5),"")</f>
        <v/>
      </c>
      <c r="AB909" s="224" t="str">
        <f>IFERROR(IF(#REF!="Yes",$Z909, $Z909+$S909*0.5),"")</f>
        <v/>
      </c>
      <c r="AC909" s="220" t="str">
        <f>IFERROR(VLOOKUP(_xlfn.CONCAT('Team Roster - Final'!$A909," : ",'Team Roster - Final'!$BM909),'Rate Calculations'!$C$4:$U$1100,19,FALSE),"")</f>
        <v/>
      </c>
      <c r="AD909" s="220" t="str">
        <f t="shared" si="245"/>
        <v/>
      </c>
      <c r="AE909" s="220" t="str">
        <f t="shared" si="246"/>
        <v/>
      </c>
      <c r="AF909" s="225" t="str">
        <f>IFERROR(VLOOKUP(_xlfn.CONCAT('Team Roster - Final'!$A909," : ",'Team Roster - Final'!$BM909),'Rate Calculations'!$C$4:$AB$1100,22,FALSE),"")</f>
        <v/>
      </c>
      <c r="AG909" s="225" t="str">
        <f>IFERROR(VLOOKUP(_xlfn.CONCAT('Team Roster - Final'!$A909," : ",'Team Roster - Final'!$BM909),'Rate Calculations'!$C$4:$AB$1100,23,FALSE),"")</f>
        <v/>
      </c>
      <c r="AH909" s="222" t="str">
        <f t="shared" si="247"/>
        <v/>
      </c>
      <c r="AI909" s="222" t="str">
        <f t="shared" si="248"/>
        <v/>
      </c>
      <c r="AJ909" s="223" t="str">
        <f>Table1[[#This Row],[Home Office
Net Fee %]]</f>
        <v/>
      </c>
      <c r="AK909" s="222" t="str">
        <f t="shared" si="249"/>
        <v/>
      </c>
      <c r="AL909" s="222" t="str">
        <f t="shared" si="250"/>
        <v/>
      </c>
      <c r="AM909" s="215" t="str">
        <f>IFERROR(IF(#REF!="Yes",$AK909,($AK909+$AD909*0.5)),"")</f>
        <v/>
      </c>
      <c r="AN909" s="215" t="str">
        <f>IFERROR(IF(#REF!="Yes",$AL909,($AL909+$AE909*0.5)),"")</f>
        <v/>
      </c>
      <c r="AO909" s="374" t="str">
        <f>IF(ISBLANK('Team Roster Proposed - FBR'!Q910),"",'Team Roster Proposed - FBR'!Q910)</f>
        <v/>
      </c>
      <c r="AP909" s="226" t="e">
        <f>IF(ISBLANK(#REF!),"",#REF!)</f>
        <v>#REF!</v>
      </c>
      <c r="AQ909" s="226" t="e">
        <f>IF(ISBLANK(#REF!),"",#REF!)</f>
        <v>#REF!</v>
      </c>
      <c r="AR909" s="226" t="e">
        <f>IF(ISBLANK(#REF!),"",#REF!)</f>
        <v>#REF!</v>
      </c>
      <c r="AS909" s="219" t="e">
        <f>IF(ISBLANK(#REF!),"",#REF!)</f>
        <v>#REF!</v>
      </c>
      <c r="AT909" s="219" t="e">
        <f>IF(ISBLANK(#REF!),"",#REF!)</f>
        <v>#REF!</v>
      </c>
      <c r="AU909" s="219" t="e">
        <f>IF(ISBLANK(#REF!),"",#REF!)</f>
        <v>#REF!</v>
      </c>
      <c r="AV909" s="219" t="e">
        <f>IF(ISBLANK(#REF!),"",#REF!)</f>
        <v>#REF!</v>
      </c>
      <c r="AW909" s="219" t="e">
        <f>IF(ISBLANK(#REF!),"",#REF!)</f>
        <v>#REF!</v>
      </c>
      <c r="AX909" s="219" t="e">
        <f>IF(ISBLANK(#REF!),"",#REF!)</f>
        <v>#REF!</v>
      </c>
      <c r="AY909" s="226" t="e">
        <f>IF(ISBLANK(#REF!),"",#REF!)</f>
        <v>#REF!</v>
      </c>
      <c r="AZ909" s="219" t="e">
        <f>IF(ISBLANK(#REF!),"",#REF!)</f>
        <v>#REF!</v>
      </c>
      <c r="BA909" s="219" t="e">
        <f>IF(ISBLANK(#REF!),"",#REF!)</f>
        <v>#REF!</v>
      </c>
      <c r="BB909" s="219" t="e">
        <f>IF(ISBLANK(#REF!),"",#REF!)</f>
        <v>#REF!</v>
      </c>
      <c r="BC909" s="219" t="e">
        <f>IF(ISBLANK(#REF!),"",#REF!)</f>
        <v>#REF!</v>
      </c>
      <c r="BD909" s="219" t="e">
        <f>IF(ISBLANK(#REF!),"",#REF!)</f>
        <v>#REF!</v>
      </c>
      <c r="BE909" s="219" t="e">
        <f>IF(ISBLANK(#REF!),"",#REF!)</f>
        <v>#REF!</v>
      </c>
      <c r="BF909" s="219" t="e">
        <f>IF(ISBLANK(#REF!),"",#REF!)</f>
        <v>#REF!</v>
      </c>
      <c r="BG909" s="219" t="e">
        <f>IF(ISBLANK(#REF!),"",#REF!)</f>
        <v>#REF!</v>
      </c>
      <c r="BH909" s="219" t="e">
        <f>IF(ISBLANK(#REF!),"",#REF!)</f>
        <v>#REF!</v>
      </c>
      <c r="BI909" s="219" t="e">
        <f>IF(ISBLANK(#REF!),"",#REF!)</f>
        <v>#REF!</v>
      </c>
      <c r="BJ909" s="219" t="e">
        <f>IF(ISBLANK(#REF!),"",#REF!)</f>
        <v>#REF!</v>
      </c>
      <c r="BK909" s="219" t="e">
        <f>IF(ISBLANK(#REF!),"",#REF!)</f>
        <v>#REF!</v>
      </c>
      <c r="BL909" s="219" t="e">
        <f>IF(ISBLANK(#REF!),"",#REF!)</f>
        <v>#REF!</v>
      </c>
      <c r="BM909" s="219" t="e">
        <f>IF(ISBLANK(#REF!),"",#REF!)</f>
        <v>#REF!</v>
      </c>
      <c r="BN909" s="219" t="e">
        <f>IF(ISBLANK(#REF!),"",#REF!)</f>
        <v>#REF!</v>
      </c>
      <c r="BO909" s="227" t="e">
        <f t="shared" si="251"/>
        <v>#REF!</v>
      </c>
      <c r="BP909" s="228" t="str">
        <f t="shared" si="254"/>
        <v/>
      </c>
      <c r="BQ909" s="229" t="str">
        <f t="shared" si="238"/>
        <v/>
      </c>
      <c r="BR909" s="228" t="e">
        <f t="shared" si="252"/>
        <v>#REF!</v>
      </c>
      <c r="BS909" s="230" t="e">
        <f t="shared" si="253"/>
        <v>#REF!</v>
      </c>
    </row>
    <row r="910" spans="1:71">
      <c r="A910" s="213" t="e">
        <f>IF(ISBLANK(#REF!),"",#REF!)</f>
        <v>#REF!</v>
      </c>
      <c r="B910" s="214" t="e">
        <f>IF(ISBLANK(#REF!),"",#REF!)</f>
        <v>#REF!</v>
      </c>
      <c r="C910" s="214" t="e">
        <f>IF(ISBLANK(#REF!),"",#REF!)</f>
        <v>#REF!</v>
      </c>
      <c r="D910" s="214" t="e">
        <f>IF(ISBLANK(#REF!),"",#REF!)</f>
        <v>#REF!</v>
      </c>
      <c r="E910" s="214" t="e">
        <f>IF(ISBLANK(#REF!),"",#REF!)</f>
        <v>#REF!</v>
      </c>
      <c r="F910" s="214" t="e">
        <f>IF(ISBLANK(#REF!),"",#REF!)</f>
        <v>#REF!</v>
      </c>
      <c r="G910" s="214" t="e">
        <f>IF(ISBLANK(#REF!),"",#REF!)</f>
        <v>#REF!</v>
      </c>
      <c r="H910" s="215" t="e">
        <f>IF(ISBLANK(#REF!),"",#REF!)</f>
        <v>#REF!</v>
      </c>
      <c r="I910" s="214" t="e">
        <f>IF(ISBLANK(#REF!),"",#REF!)</f>
        <v>#REF!</v>
      </c>
      <c r="J910" s="216" t="e">
        <f>IF(ISBLANK(#REF!),"",#REF!)</f>
        <v>#REF!</v>
      </c>
      <c r="K910" s="217" t="e">
        <f>IF(ISBLANK(#REF!),"",#REF!)</f>
        <v>#REF!</v>
      </c>
      <c r="L910" s="217" t="e">
        <f>IF(ISBLANK(#REF!),"",#REF!)</f>
        <v>#REF!</v>
      </c>
      <c r="M910" s="218" t="e">
        <f>IF(ISBLANK(#REF!),"",#REF!)</f>
        <v>#REF!</v>
      </c>
      <c r="N910" s="218" t="e">
        <f>IF(ISBLANK(#REF!),"",#REF!)</f>
        <v>#REF!</v>
      </c>
      <c r="O910" s="220" t="str">
        <f>IFERROR(VLOOKUP(_xlfn.CONCAT('Team Roster - Final'!$A910," : ",'Team Roster - Final'!$BM910),'Rate Calculations'!$C$4:$G$1100,5,FALSE),"")</f>
        <v/>
      </c>
      <c r="P910" s="225">
        <f>IF(ISBLANK('Rate Calculations'!$H912),"",'Rate Calculations'!$H912)</f>
        <v>1.7500000000000002E-2</v>
      </c>
      <c r="Q910" s="220" t="str">
        <f t="shared" si="239"/>
        <v/>
      </c>
      <c r="R910" s="221">
        <f>IF(ISBLANK('Rate Calculations'!$J912),"",'Rate Calculations'!$J912)</f>
        <v>3.5000000000000003E-2</v>
      </c>
      <c r="S910" s="220" t="str">
        <f t="shared" si="240"/>
        <v/>
      </c>
      <c r="T910" s="225" t="str">
        <f>IFERROR(VLOOKUP(_xlfn.CONCAT('Team Roster - Final'!$A910," : ",'Team Roster - Final'!$BM910),'Rate Calculations'!$C$4:$S$1100,10,FALSE),"")</f>
        <v/>
      </c>
      <c r="U910" s="225" t="str">
        <f>IFERROR(VLOOKUP(_xlfn.CONCAT('Team Roster - Final'!$A910," : ",'Team Roster - Final'!$BM910),'Rate Calculations'!$C$4:$S$1100,11,FALSE),"")</f>
        <v/>
      </c>
      <c r="V910" s="222" t="str">
        <f t="shared" si="241"/>
        <v/>
      </c>
      <c r="W910" s="222" t="str">
        <f t="shared" si="242"/>
        <v/>
      </c>
      <c r="X910" s="223" t="str">
        <f>IFERROR(VLOOKUP(_xlfn.CONCAT('Team Roster - Final'!$A910," : ",'Team Roster - Final'!$BM910),'Rate Calculations'!$C$4:$S$1100,14,FALSE),"")</f>
        <v/>
      </c>
      <c r="Y910" s="222" t="str">
        <f t="shared" si="243"/>
        <v/>
      </c>
      <c r="Z910" s="222" t="str">
        <f t="shared" si="244"/>
        <v/>
      </c>
      <c r="AA910" s="224" t="str">
        <f>IFERROR(IF(#REF!="Yes",$Y910, $Y910+$Q910*0.5),"")</f>
        <v/>
      </c>
      <c r="AB910" s="224" t="str">
        <f>IFERROR(IF(#REF!="Yes",$Z910, $Z910+$S910*0.5),"")</f>
        <v/>
      </c>
      <c r="AC910" s="220" t="str">
        <f>IFERROR(VLOOKUP(_xlfn.CONCAT('Team Roster - Final'!$A910," : ",'Team Roster - Final'!$BM910),'Rate Calculations'!$C$4:$U$1100,19,FALSE),"")</f>
        <v/>
      </c>
      <c r="AD910" s="220" t="str">
        <f t="shared" si="245"/>
        <v/>
      </c>
      <c r="AE910" s="220" t="str">
        <f t="shared" si="246"/>
        <v/>
      </c>
      <c r="AF910" s="225" t="str">
        <f>IFERROR(VLOOKUP(_xlfn.CONCAT('Team Roster - Final'!$A910," : ",'Team Roster - Final'!$BM910),'Rate Calculations'!$C$4:$AB$1100,22,FALSE),"")</f>
        <v/>
      </c>
      <c r="AG910" s="225" t="str">
        <f>IFERROR(VLOOKUP(_xlfn.CONCAT('Team Roster - Final'!$A910," : ",'Team Roster - Final'!$BM910),'Rate Calculations'!$C$4:$AB$1100,23,FALSE),"")</f>
        <v/>
      </c>
      <c r="AH910" s="222" t="str">
        <f t="shared" si="247"/>
        <v/>
      </c>
      <c r="AI910" s="222" t="str">
        <f t="shared" si="248"/>
        <v/>
      </c>
      <c r="AJ910" s="223" t="str">
        <f>Table1[[#This Row],[Home Office
Net Fee %]]</f>
        <v/>
      </c>
      <c r="AK910" s="222" t="str">
        <f t="shared" si="249"/>
        <v/>
      </c>
      <c r="AL910" s="222" t="str">
        <f t="shared" si="250"/>
        <v/>
      </c>
      <c r="AM910" s="215" t="str">
        <f>IFERROR(IF(#REF!="Yes",$AK910,($AK910+$AD910*0.5)),"")</f>
        <v/>
      </c>
      <c r="AN910" s="215" t="str">
        <f>IFERROR(IF(#REF!="Yes",$AL910,($AL910+$AE910*0.5)),"")</f>
        <v/>
      </c>
      <c r="AO910" s="374" t="str">
        <f>IF(ISBLANK('Team Roster Proposed - FBR'!Q911),"",'Team Roster Proposed - FBR'!Q911)</f>
        <v/>
      </c>
      <c r="AP910" s="226" t="e">
        <f>IF(ISBLANK(#REF!),"",#REF!)</f>
        <v>#REF!</v>
      </c>
      <c r="AQ910" s="226" t="e">
        <f>IF(ISBLANK(#REF!),"",#REF!)</f>
        <v>#REF!</v>
      </c>
      <c r="AR910" s="226" t="e">
        <f>IF(ISBLANK(#REF!),"",#REF!)</f>
        <v>#REF!</v>
      </c>
      <c r="AS910" s="219" t="e">
        <f>IF(ISBLANK(#REF!),"",#REF!)</f>
        <v>#REF!</v>
      </c>
      <c r="AT910" s="219" t="e">
        <f>IF(ISBLANK(#REF!),"",#REF!)</f>
        <v>#REF!</v>
      </c>
      <c r="AU910" s="219" t="e">
        <f>IF(ISBLANK(#REF!),"",#REF!)</f>
        <v>#REF!</v>
      </c>
      <c r="AV910" s="219" t="e">
        <f>IF(ISBLANK(#REF!),"",#REF!)</f>
        <v>#REF!</v>
      </c>
      <c r="AW910" s="219" t="e">
        <f>IF(ISBLANK(#REF!),"",#REF!)</f>
        <v>#REF!</v>
      </c>
      <c r="AX910" s="219" t="e">
        <f>IF(ISBLANK(#REF!),"",#REF!)</f>
        <v>#REF!</v>
      </c>
      <c r="AY910" s="226" t="e">
        <f>IF(ISBLANK(#REF!),"",#REF!)</f>
        <v>#REF!</v>
      </c>
      <c r="AZ910" s="219" t="e">
        <f>IF(ISBLANK(#REF!),"",#REF!)</f>
        <v>#REF!</v>
      </c>
      <c r="BA910" s="219" t="e">
        <f>IF(ISBLANK(#REF!),"",#REF!)</f>
        <v>#REF!</v>
      </c>
      <c r="BB910" s="219" t="e">
        <f>IF(ISBLANK(#REF!),"",#REF!)</f>
        <v>#REF!</v>
      </c>
      <c r="BC910" s="219" t="e">
        <f>IF(ISBLANK(#REF!),"",#REF!)</f>
        <v>#REF!</v>
      </c>
      <c r="BD910" s="219" t="e">
        <f>IF(ISBLANK(#REF!),"",#REF!)</f>
        <v>#REF!</v>
      </c>
      <c r="BE910" s="219" t="e">
        <f>IF(ISBLANK(#REF!),"",#REF!)</f>
        <v>#REF!</v>
      </c>
      <c r="BF910" s="219" t="e">
        <f>IF(ISBLANK(#REF!),"",#REF!)</f>
        <v>#REF!</v>
      </c>
      <c r="BG910" s="219" t="e">
        <f>IF(ISBLANK(#REF!),"",#REF!)</f>
        <v>#REF!</v>
      </c>
      <c r="BH910" s="219" t="e">
        <f>IF(ISBLANK(#REF!),"",#REF!)</f>
        <v>#REF!</v>
      </c>
      <c r="BI910" s="219" t="e">
        <f>IF(ISBLANK(#REF!),"",#REF!)</f>
        <v>#REF!</v>
      </c>
      <c r="BJ910" s="219" t="e">
        <f>IF(ISBLANK(#REF!),"",#REF!)</f>
        <v>#REF!</v>
      </c>
      <c r="BK910" s="219" t="e">
        <f>IF(ISBLANK(#REF!),"",#REF!)</f>
        <v>#REF!</v>
      </c>
      <c r="BL910" s="219" t="e">
        <f>IF(ISBLANK(#REF!),"",#REF!)</f>
        <v>#REF!</v>
      </c>
      <c r="BM910" s="219" t="e">
        <f>IF(ISBLANK(#REF!),"",#REF!)</f>
        <v>#REF!</v>
      </c>
      <c r="BN910" s="219" t="e">
        <f>IF(ISBLANK(#REF!),"",#REF!)</f>
        <v>#REF!</v>
      </c>
      <c r="BO910" s="227" t="e">
        <f t="shared" si="251"/>
        <v>#REF!</v>
      </c>
      <c r="BP910" s="228" t="str">
        <f t="shared" si="254"/>
        <v/>
      </c>
      <c r="BQ910" s="229" t="str">
        <f t="shared" si="238"/>
        <v/>
      </c>
      <c r="BR910" s="228" t="e">
        <f t="shared" si="252"/>
        <v>#REF!</v>
      </c>
      <c r="BS910" s="230" t="e">
        <f t="shared" si="253"/>
        <v>#REF!</v>
      </c>
    </row>
    <row r="911" spans="1:71">
      <c r="A911" s="213" t="e">
        <f>IF(ISBLANK(#REF!),"",#REF!)</f>
        <v>#REF!</v>
      </c>
      <c r="B911" s="214" t="e">
        <f>IF(ISBLANK(#REF!),"",#REF!)</f>
        <v>#REF!</v>
      </c>
      <c r="C911" s="214" t="e">
        <f>IF(ISBLANK(#REF!),"",#REF!)</f>
        <v>#REF!</v>
      </c>
      <c r="D911" s="214" t="e">
        <f>IF(ISBLANK(#REF!),"",#REF!)</f>
        <v>#REF!</v>
      </c>
      <c r="E911" s="214" t="e">
        <f>IF(ISBLANK(#REF!),"",#REF!)</f>
        <v>#REF!</v>
      </c>
      <c r="F911" s="214" t="e">
        <f>IF(ISBLANK(#REF!),"",#REF!)</f>
        <v>#REF!</v>
      </c>
      <c r="G911" s="214" t="e">
        <f>IF(ISBLANK(#REF!),"",#REF!)</f>
        <v>#REF!</v>
      </c>
      <c r="H911" s="215" t="e">
        <f>IF(ISBLANK(#REF!),"",#REF!)</f>
        <v>#REF!</v>
      </c>
      <c r="I911" s="214" t="e">
        <f>IF(ISBLANK(#REF!),"",#REF!)</f>
        <v>#REF!</v>
      </c>
      <c r="J911" s="216" t="e">
        <f>IF(ISBLANK(#REF!),"",#REF!)</f>
        <v>#REF!</v>
      </c>
      <c r="K911" s="217" t="e">
        <f>IF(ISBLANK(#REF!),"",#REF!)</f>
        <v>#REF!</v>
      </c>
      <c r="L911" s="217" t="e">
        <f>IF(ISBLANK(#REF!),"",#REF!)</f>
        <v>#REF!</v>
      </c>
      <c r="M911" s="218" t="e">
        <f>IF(ISBLANK(#REF!),"",#REF!)</f>
        <v>#REF!</v>
      </c>
      <c r="N911" s="218" t="e">
        <f>IF(ISBLANK(#REF!),"",#REF!)</f>
        <v>#REF!</v>
      </c>
      <c r="O911" s="220" t="str">
        <f>IFERROR(VLOOKUP(_xlfn.CONCAT('Team Roster - Final'!$A911," : ",'Team Roster - Final'!$BM911),'Rate Calculations'!$C$4:$G$1100,5,FALSE),"")</f>
        <v/>
      </c>
      <c r="P911" s="225">
        <f>IF(ISBLANK('Rate Calculations'!$H913),"",'Rate Calculations'!$H913)</f>
        <v>1.7500000000000002E-2</v>
      </c>
      <c r="Q911" s="220" t="str">
        <f t="shared" si="239"/>
        <v/>
      </c>
      <c r="R911" s="221">
        <f>IF(ISBLANK('Rate Calculations'!$J913),"",'Rate Calculations'!$J913)</f>
        <v>3.5000000000000003E-2</v>
      </c>
      <c r="S911" s="220" t="str">
        <f t="shared" si="240"/>
        <v/>
      </c>
      <c r="T911" s="225" t="str">
        <f>IFERROR(VLOOKUP(_xlfn.CONCAT('Team Roster - Final'!$A911," : ",'Team Roster - Final'!$BM911),'Rate Calculations'!$C$4:$S$1100,10,FALSE),"")</f>
        <v/>
      </c>
      <c r="U911" s="225" t="str">
        <f>IFERROR(VLOOKUP(_xlfn.CONCAT('Team Roster - Final'!$A911," : ",'Team Roster - Final'!$BM911),'Rate Calculations'!$C$4:$S$1100,11,FALSE),"")</f>
        <v/>
      </c>
      <c r="V911" s="222" t="str">
        <f t="shared" si="241"/>
        <v/>
      </c>
      <c r="W911" s="222" t="str">
        <f t="shared" si="242"/>
        <v/>
      </c>
      <c r="X911" s="223" t="str">
        <f>IFERROR(VLOOKUP(_xlfn.CONCAT('Team Roster - Final'!$A911," : ",'Team Roster - Final'!$BM911),'Rate Calculations'!$C$4:$S$1100,14,FALSE),"")</f>
        <v/>
      </c>
      <c r="Y911" s="222" t="str">
        <f t="shared" si="243"/>
        <v/>
      </c>
      <c r="Z911" s="222" t="str">
        <f t="shared" si="244"/>
        <v/>
      </c>
      <c r="AA911" s="224" t="str">
        <f>IFERROR(IF(#REF!="Yes",$Y911, $Y911+$Q911*0.5),"")</f>
        <v/>
      </c>
      <c r="AB911" s="224" t="str">
        <f>IFERROR(IF(#REF!="Yes",$Z911, $Z911+$S911*0.5),"")</f>
        <v/>
      </c>
      <c r="AC911" s="220" t="str">
        <f>IFERROR(VLOOKUP(_xlfn.CONCAT('Team Roster - Final'!$A911," : ",'Team Roster - Final'!$BM911),'Rate Calculations'!$C$4:$U$1100,19,FALSE),"")</f>
        <v/>
      </c>
      <c r="AD911" s="220" t="str">
        <f t="shared" si="245"/>
        <v/>
      </c>
      <c r="AE911" s="220" t="str">
        <f t="shared" si="246"/>
        <v/>
      </c>
      <c r="AF911" s="225" t="str">
        <f>IFERROR(VLOOKUP(_xlfn.CONCAT('Team Roster - Final'!$A911," : ",'Team Roster - Final'!$BM911),'Rate Calculations'!$C$4:$AB$1100,22,FALSE),"")</f>
        <v/>
      </c>
      <c r="AG911" s="225" t="str">
        <f>IFERROR(VLOOKUP(_xlfn.CONCAT('Team Roster - Final'!$A911," : ",'Team Roster - Final'!$BM911),'Rate Calculations'!$C$4:$AB$1100,23,FALSE),"")</f>
        <v/>
      </c>
      <c r="AH911" s="222" t="str">
        <f t="shared" si="247"/>
        <v/>
      </c>
      <c r="AI911" s="222" t="str">
        <f t="shared" si="248"/>
        <v/>
      </c>
      <c r="AJ911" s="223" t="str">
        <f>Table1[[#This Row],[Home Office
Net Fee %]]</f>
        <v/>
      </c>
      <c r="AK911" s="222" t="str">
        <f t="shared" si="249"/>
        <v/>
      </c>
      <c r="AL911" s="222" t="str">
        <f t="shared" si="250"/>
        <v/>
      </c>
      <c r="AM911" s="215" t="str">
        <f>IFERROR(IF(#REF!="Yes",$AK911,($AK911+$AD911*0.5)),"")</f>
        <v/>
      </c>
      <c r="AN911" s="215" t="str">
        <f>IFERROR(IF(#REF!="Yes",$AL911,($AL911+$AE911*0.5)),"")</f>
        <v/>
      </c>
      <c r="AO911" s="374" t="str">
        <f>IF(ISBLANK('Team Roster Proposed - FBR'!Q912),"",'Team Roster Proposed - FBR'!Q912)</f>
        <v/>
      </c>
      <c r="AP911" s="226" t="e">
        <f>IF(ISBLANK(#REF!),"",#REF!)</f>
        <v>#REF!</v>
      </c>
      <c r="AQ911" s="226" t="e">
        <f>IF(ISBLANK(#REF!),"",#REF!)</f>
        <v>#REF!</v>
      </c>
      <c r="AR911" s="226" t="e">
        <f>IF(ISBLANK(#REF!),"",#REF!)</f>
        <v>#REF!</v>
      </c>
      <c r="AS911" s="219" t="e">
        <f>IF(ISBLANK(#REF!),"",#REF!)</f>
        <v>#REF!</v>
      </c>
      <c r="AT911" s="219" t="e">
        <f>IF(ISBLANK(#REF!),"",#REF!)</f>
        <v>#REF!</v>
      </c>
      <c r="AU911" s="219" t="e">
        <f>IF(ISBLANK(#REF!),"",#REF!)</f>
        <v>#REF!</v>
      </c>
      <c r="AV911" s="219" t="e">
        <f>IF(ISBLANK(#REF!),"",#REF!)</f>
        <v>#REF!</v>
      </c>
      <c r="AW911" s="219" t="e">
        <f>IF(ISBLANK(#REF!),"",#REF!)</f>
        <v>#REF!</v>
      </c>
      <c r="AX911" s="219" t="e">
        <f>IF(ISBLANK(#REF!),"",#REF!)</f>
        <v>#REF!</v>
      </c>
      <c r="AY911" s="226" t="e">
        <f>IF(ISBLANK(#REF!),"",#REF!)</f>
        <v>#REF!</v>
      </c>
      <c r="AZ911" s="219" t="e">
        <f>IF(ISBLANK(#REF!),"",#REF!)</f>
        <v>#REF!</v>
      </c>
      <c r="BA911" s="219" t="e">
        <f>IF(ISBLANK(#REF!),"",#REF!)</f>
        <v>#REF!</v>
      </c>
      <c r="BB911" s="219" t="e">
        <f>IF(ISBLANK(#REF!),"",#REF!)</f>
        <v>#REF!</v>
      </c>
      <c r="BC911" s="219" t="e">
        <f>IF(ISBLANK(#REF!),"",#REF!)</f>
        <v>#REF!</v>
      </c>
      <c r="BD911" s="219" t="e">
        <f>IF(ISBLANK(#REF!),"",#REF!)</f>
        <v>#REF!</v>
      </c>
      <c r="BE911" s="219" t="e">
        <f>IF(ISBLANK(#REF!),"",#REF!)</f>
        <v>#REF!</v>
      </c>
      <c r="BF911" s="219" t="e">
        <f>IF(ISBLANK(#REF!),"",#REF!)</f>
        <v>#REF!</v>
      </c>
      <c r="BG911" s="219" t="e">
        <f>IF(ISBLANK(#REF!),"",#REF!)</f>
        <v>#REF!</v>
      </c>
      <c r="BH911" s="219" t="e">
        <f>IF(ISBLANK(#REF!),"",#REF!)</f>
        <v>#REF!</v>
      </c>
      <c r="BI911" s="219" t="e">
        <f>IF(ISBLANK(#REF!),"",#REF!)</f>
        <v>#REF!</v>
      </c>
      <c r="BJ911" s="219" t="e">
        <f>IF(ISBLANK(#REF!),"",#REF!)</f>
        <v>#REF!</v>
      </c>
      <c r="BK911" s="219" t="e">
        <f>IF(ISBLANK(#REF!),"",#REF!)</f>
        <v>#REF!</v>
      </c>
      <c r="BL911" s="219" t="e">
        <f>IF(ISBLANK(#REF!),"",#REF!)</f>
        <v>#REF!</v>
      </c>
      <c r="BM911" s="219" t="e">
        <f>IF(ISBLANK(#REF!),"",#REF!)</f>
        <v>#REF!</v>
      </c>
      <c r="BN911" s="219" t="e">
        <f>IF(ISBLANK(#REF!),"",#REF!)</f>
        <v>#REF!</v>
      </c>
      <c r="BO911" s="227" t="e">
        <f t="shared" si="251"/>
        <v>#REF!</v>
      </c>
      <c r="BP911" s="228" t="str">
        <f t="shared" si="254"/>
        <v/>
      </c>
      <c r="BQ911" s="229" t="str">
        <f t="shared" si="238"/>
        <v/>
      </c>
      <c r="BR911" s="228" t="e">
        <f t="shared" si="252"/>
        <v>#REF!</v>
      </c>
      <c r="BS911" s="230" t="e">
        <f t="shared" si="253"/>
        <v>#REF!</v>
      </c>
    </row>
    <row r="912" spans="1:71">
      <c r="A912" s="213" t="e">
        <f>IF(ISBLANK(#REF!),"",#REF!)</f>
        <v>#REF!</v>
      </c>
      <c r="B912" s="214" t="e">
        <f>IF(ISBLANK(#REF!),"",#REF!)</f>
        <v>#REF!</v>
      </c>
      <c r="C912" s="214" t="e">
        <f>IF(ISBLANK(#REF!),"",#REF!)</f>
        <v>#REF!</v>
      </c>
      <c r="D912" s="214" t="e">
        <f>IF(ISBLANK(#REF!),"",#REF!)</f>
        <v>#REF!</v>
      </c>
      <c r="E912" s="214" t="e">
        <f>IF(ISBLANK(#REF!),"",#REF!)</f>
        <v>#REF!</v>
      </c>
      <c r="F912" s="214" t="e">
        <f>IF(ISBLANK(#REF!),"",#REF!)</f>
        <v>#REF!</v>
      </c>
      <c r="G912" s="214" t="e">
        <f>IF(ISBLANK(#REF!),"",#REF!)</f>
        <v>#REF!</v>
      </c>
      <c r="H912" s="215" t="e">
        <f>IF(ISBLANK(#REF!),"",#REF!)</f>
        <v>#REF!</v>
      </c>
      <c r="I912" s="214" t="e">
        <f>IF(ISBLANK(#REF!),"",#REF!)</f>
        <v>#REF!</v>
      </c>
      <c r="J912" s="216" t="e">
        <f>IF(ISBLANK(#REF!),"",#REF!)</f>
        <v>#REF!</v>
      </c>
      <c r="K912" s="217" t="e">
        <f>IF(ISBLANK(#REF!),"",#REF!)</f>
        <v>#REF!</v>
      </c>
      <c r="L912" s="217" t="e">
        <f>IF(ISBLANK(#REF!),"",#REF!)</f>
        <v>#REF!</v>
      </c>
      <c r="M912" s="218" t="e">
        <f>IF(ISBLANK(#REF!),"",#REF!)</f>
        <v>#REF!</v>
      </c>
      <c r="N912" s="218" t="e">
        <f>IF(ISBLANK(#REF!),"",#REF!)</f>
        <v>#REF!</v>
      </c>
      <c r="O912" s="220" t="str">
        <f>IFERROR(VLOOKUP(_xlfn.CONCAT('Team Roster - Final'!$A912," : ",'Team Roster - Final'!$BM912),'Rate Calculations'!$C$4:$G$1100,5,FALSE),"")</f>
        <v/>
      </c>
      <c r="P912" s="225">
        <f>IF(ISBLANK('Rate Calculations'!$H914),"",'Rate Calculations'!$H914)</f>
        <v>1.7500000000000002E-2</v>
      </c>
      <c r="Q912" s="220" t="str">
        <f t="shared" si="239"/>
        <v/>
      </c>
      <c r="R912" s="221">
        <f>IF(ISBLANK('Rate Calculations'!$J914),"",'Rate Calculations'!$J914)</f>
        <v>3.5000000000000003E-2</v>
      </c>
      <c r="S912" s="220" t="str">
        <f t="shared" si="240"/>
        <v/>
      </c>
      <c r="T912" s="225" t="str">
        <f>IFERROR(VLOOKUP(_xlfn.CONCAT('Team Roster - Final'!$A912," : ",'Team Roster - Final'!$BM912),'Rate Calculations'!$C$4:$S$1100,10,FALSE),"")</f>
        <v/>
      </c>
      <c r="U912" s="225" t="str">
        <f>IFERROR(VLOOKUP(_xlfn.CONCAT('Team Roster - Final'!$A912," : ",'Team Roster - Final'!$BM912),'Rate Calculations'!$C$4:$S$1100,11,FALSE),"")</f>
        <v/>
      </c>
      <c r="V912" s="222" t="str">
        <f t="shared" si="241"/>
        <v/>
      </c>
      <c r="W912" s="222" t="str">
        <f t="shared" si="242"/>
        <v/>
      </c>
      <c r="X912" s="223" t="str">
        <f>IFERROR(VLOOKUP(_xlfn.CONCAT('Team Roster - Final'!$A912," : ",'Team Roster - Final'!$BM912),'Rate Calculations'!$C$4:$S$1100,14,FALSE),"")</f>
        <v/>
      </c>
      <c r="Y912" s="222" t="str">
        <f t="shared" si="243"/>
        <v/>
      </c>
      <c r="Z912" s="222" t="str">
        <f t="shared" si="244"/>
        <v/>
      </c>
      <c r="AA912" s="224" t="str">
        <f>IFERROR(IF(#REF!="Yes",$Y912, $Y912+$Q912*0.5),"")</f>
        <v/>
      </c>
      <c r="AB912" s="224" t="str">
        <f>IFERROR(IF(#REF!="Yes",$Z912, $Z912+$S912*0.5),"")</f>
        <v/>
      </c>
      <c r="AC912" s="220" t="str">
        <f>IFERROR(VLOOKUP(_xlfn.CONCAT('Team Roster - Final'!$A912," : ",'Team Roster - Final'!$BM912),'Rate Calculations'!$C$4:$U$1100,19,FALSE),"")</f>
        <v/>
      </c>
      <c r="AD912" s="220" t="str">
        <f t="shared" si="245"/>
        <v/>
      </c>
      <c r="AE912" s="220" t="str">
        <f t="shared" si="246"/>
        <v/>
      </c>
      <c r="AF912" s="225" t="str">
        <f>IFERROR(VLOOKUP(_xlfn.CONCAT('Team Roster - Final'!$A912," : ",'Team Roster - Final'!$BM912),'Rate Calculations'!$C$4:$AB$1100,22,FALSE),"")</f>
        <v/>
      </c>
      <c r="AG912" s="225" t="str">
        <f>IFERROR(VLOOKUP(_xlfn.CONCAT('Team Roster - Final'!$A912," : ",'Team Roster - Final'!$BM912),'Rate Calculations'!$C$4:$AB$1100,23,FALSE),"")</f>
        <v/>
      </c>
      <c r="AH912" s="222" t="str">
        <f t="shared" si="247"/>
        <v/>
      </c>
      <c r="AI912" s="222" t="str">
        <f t="shared" si="248"/>
        <v/>
      </c>
      <c r="AJ912" s="223" t="str">
        <f>Table1[[#This Row],[Home Office
Net Fee %]]</f>
        <v/>
      </c>
      <c r="AK912" s="222" t="str">
        <f t="shared" si="249"/>
        <v/>
      </c>
      <c r="AL912" s="222" t="str">
        <f t="shared" si="250"/>
        <v/>
      </c>
      <c r="AM912" s="215" t="str">
        <f>IFERROR(IF(#REF!="Yes",$AK912,($AK912+$AD912*0.5)),"")</f>
        <v/>
      </c>
      <c r="AN912" s="215" t="str">
        <f>IFERROR(IF(#REF!="Yes",$AL912,($AL912+$AE912*0.5)),"")</f>
        <v/>
      </c>
      <c r="AO912" s="374" t="str">
        <f>IF(ISBLANK('Team Roster Proposed - FBR'!Q913),"",'Team Roster Proposed - FBR'!Q913)</f>
        <v/>
      </c>
      <c r="AP912" s="226" t="e">
        <f>IF(ISBLANK(#REF!),"",#REF!)</f>
        <v>#REF!</v>
      </c>
      <c r="AQ912" s="226" t="e">
        <f>IF(ISBLANK(#REF!),"",#REF!)</f>
        <v>#REF!</v>
      </c>
      <c r="AR912" s="226" t="e">
        <f>IF(ISBLANK(#REF!),"",#REF!)</f>
        <v>#REF!</v>
      </c>
      <c r="AS912" s="219" t="e">
        <f>IF(ISBLANK(#REF!),"",#REF!)</f>
        <v>#REF!</v>
      </c>
      <c r="AT912" s="219" t="e">
        <f>IF(ISBLANK(#REF!),"",#REF!)</f>
        <v>#REF!</v>
      </c>
      <c r="AU912" s="219" t="e">
        <f>IF(ISBLANK(#REF!),"",#REF!)</f>
        <v>#REF!</v>
      </c>
      <c r="AV912" s="219" t="e">
        <f>IF(ISBLANK(#REF!),"",#REF!)</f>
        <v>#REF!</v>
      </c>
      <c r="AW912" s="219" t="e">
        <f>IF(ISBLANK(#REF!),"",#REF!)</f>
        <v>#REF!</v>
      </c>
      <c r="AX912" s="219" t="e">
        <f>IF(ISBLANK(#REF!),"",#REF!)</f>
        <v>#REF!</v>
      </c>
      <c r="AY912" s="226" t="e">
        <f>IF(ISBLANK(#REF!),"",#REF!)</f>
        <v>#REF!</v>
      </c>
      <c r="AZ912" s="219" t="e">
        <f>IF(ISBLANK(#REF!),"",#REF!)</f>
        <v>#REF!</v>
      </c>
      <c r="BA912" s="219" t="e">
        <f>IF(ISBLANK(#REF!),"",#REF!)</f>
        <v>#REF!</v>
      </c>
      <c r="BB912" s="219" t="e">
        <f>IF(ISBLANK(#REF!),"",#REF!)</f>
        <v>#REF!</v>
      </c>
      <c r="BC912" s="219" t="e">
        <f>IF(ISBLANK(#REF!),"",#REF!)</f>
        <v>#REF!</v>
      </c>
      <c r="BD912" s="219" t="e">
        <f>IF(ISBLANK(#REF!),"",#REF!)</f>
        <v>#REF!</v>
      </c>
      <c r="BE912" s="219" t="e">
        <f>IF(ISBLANK(#REF!),"",#REF!)</f>
        <v>#REF!</v>
      </c>
      <c r="BF912" s="219" t="e">
        <f>IF(ISBLANK(#REF!),"",#REF!)</f>
        <v>#REF!</v>
      </c>
      <c r="BG912" s="219" t="e">
        <f>IF(ISBLANK(#REF!),"",#REF!)</f>
        <v>#REF!</v>
      </c>
      <c r="BH912" s="219" t="e">
        <f>IF(ISBLANK(#REF!),"",#REF!)</f>
        <v>#REF!</v>
      </c>
      <c r="BI912" s="219" t="e">
        <f>IF(ISBLANK(#REF!),"",#REF!)</f>
        <v>#REF!</v>
      </c>
      <c r="BJ912" s="219" t="e">
        <f>IF(ISBLANK(#REF!),"",#REF!)</f>
        <v>#REF!</v>
      </c>
      <c r="BK912" s="219" t="e">
        <f>IF(ISBLANK(#REF!),"",#REF!)</f>
        <v>#REF!</v>
      </c>
      <c r="BL912" s="219" t="e">
        <f>IF(ISBLANK(#REF!),"",#REF!)</f>
        <v>#REF!</v>
      </c>
      <c r="BM912" s="219" t="e">
        <f>IF(ISBLANK(#REF!),"",#REF!)</f>
        <v>#REF!</v>
      </c>
      <c r="BN912" s="219" t="e">
        <f>IF(ISBLANK(#REF!),"",#REF!)</f>
        <v>#REF!</v>
      </c>
      <c r="BO912" s="227" t="e">
        <f t="shared" si="251"/>
        <v>#REF!</v>
      </c>
      <c r="BP912" s="228" t="str">
        <f t="shared" si="254"/>
        <v/>
      </c>
      <c r="BQ912" s="229" t="str">
        <f t="shared" si="238"/>
        <v/>
      </c>
      <c r="BR912" s="228" t="e">
        <f t="shared" si="252"/>
        <v>#REF!</v>
      </c>
      <c r="BS912" s="230" t="e">
        <f t="shared" si="253"/>
        <v>#REF!</v>
      </c>
    </row>
    <row r="913" spans="1:71">
      <c r="A913" s="213" t="e">
        <f>IF(ISBLANK(#REF!),"",#REF!)</f>
        <v>#REF!</v>
      </c>
      <c r="B913" s="214" t="e">
        <f>IF(ISBLANK(#REF!),"",#REF!)</f>
        <v>#REF!</v>
      </c>
      <c r="C913" s="214" t="e">
        <f>IF(ISBLANK(#REF!),"",#REF!)</f>
        <v>#REF!</v>
      </c>
      <c r="D913" s="214" t="e">
        <f>IF(ISBLANK(#REF!),"",#REF!)</f>
        <v>#REF!</v>
      </c>
      <c r="E913" s="214" t="e">
        <f>IF(ISBLANK(#REF!),"",#REF!)</f>
        <v>#REF!</v>
      </c>
      <c r="F913" s="214" t="e">
        <f>IF(ISBLANK(#REF!),"",#REF!)</f>
        <v>#REF!</v>
      </c>
      <c r="G913" s="214" t="e">
        <f>IF(ISBLANK(#REF!),"",#REF!)</f>
        <v>#REF!</v>
      </c>
      <c r="H913" s="215" t="e">
        <f>IF(ISBLANK(#REF!),"",#REF!)</f>
        <v>#REF!</v>
      </c>
      <c r="I913" s="214" t="e">
        <f>IF(ISBLANK(#REF!),"",#REF!)</f>
        <v>#REF!</v>
      </c>
      <c r="J913" s="216" t="e">
        <f>IF(ISBLANK(#REF!),"",#REF!)</f>
        <v>#REF!</v>
      </c>
      <c r="K913" s="217" t="e">
        <f>IF(ISBLANK(#REF!),"",#REF!)</f>
        <v>#REF!</v>
      </c>
      <c r="L913" s="217" t="e">
        <f>IF(ISBLANK(#REF!),"",#REF!)</f>
        <v>#REF!</v>
      </c>
      <c r="M913" s="218" t="e">
        <f>IF(ISBLANK(#REF!),"",#REF!)</f>
        <v>#REF!</v>
      </c>
      <c r="N913" s="218" t="e">
        <f>IF(ISBLANK(#REF!),"",#REF!)</f>
        <v>#REF!</v>
      </c>
      <c r="O913" s="220" t="str">
        <f>IFERROR(VLOOKUP(_xlfn.CONCAT('Team Roster - Final'!$A913," : ",'Team Roster - Final'!$BM913),'Rate Calculations'!$C$4:$G$1100,5,FALSE),"")</f>
        <v/>
      </c>
      <c r="P913" s="225">
        <f>IF(ISBLANK('Rate Calculations'!$H915),"",'Rate Calculations'!$H915)</f>
        <v>1.7500000000000002E-2</v>
      </c>
      <c r="Q913" s="220" t="str">
        <f t="shared" si="239"/>
        <v/>
      </c>
      <c r="R913" s="221">
        <f>IF(ISBLANK('Rate Calculations'!$J915),"",'Rate Calculations'!$J915)</f>
        <v>3.5000000000000003E-2</v>
      </c>
      <c r="S913" s="220" t="str">
        <f t="shared" si="240"/>
        <v/>
      </c>
      <c r="T913" s="225" t="str">
        <f>IFERROR(VLOOKUP(_xlfn.CONCAT('Team Roster - Final'!$A913," : ",'Team Roster - Final'!$BM913),'Rate Calculations'!$C$4:$S$1100,10,FALSE),"")</f>
        <v/>
      </c>
      <c r="U913" s="225" t="str">
        <f>IFERROR(VLOOKUP(_xlfn.CONCAT('Team Roster - Final'!$A913," : ",'Team Roster - Final'!$BM913),'Rate Calculations'!$C$4:$S$1100,11,FALSE),"")</f>
        <v/>
      </c>
      <c r="V913" s="222" t="str">
        <f t="shared" si="241"/>
        <v/>
      </c>
      <c r="W913" s="222" t="str">
        <f t="shared" si="242"/>
        <v/>
      </c>
      <c r="X913" s="223" t="str">
        <f>IFERROR(VLOOKUP(_xlfn.CONCAT('Team Roster - Final'!$A913," : ",'Team Roster - Final'!$BM913),'Rate Calculations'!$C$4:$S$1100,14,FALSE),"")</f>
        <v/>
      </c>
      <c r="Y913" s="222" t="str">
        <f t="shared" si="243"/>
        <v/>
      </c>
      <c r="Z913" s="222" t="str">
        <f t="shared" si="244"/>
        <v/>
      </c>
      <c r="AA913" s="224" t="str">
        <f>IFERROR(IF(#REF!="Yes",$Y913, $Y913+$Q913*0.5),"")</f>
        <v/>
      </c>
      <c r="AB913" s="224" t="str">
        <f>IFERROR(IF(#REF!="Yes",$Z913, $Z913+$S913*0.5),"")</f>
        <v/>
      </c>
      <c r="AC913" s="220" t="str">
        <f>IFERROR(VLOOKUP(_xlfn.CONCAT('Team Roster - Final'!$A913," : ",'Team Roster - Final'!$BM913),'Rate Calculations'!$C$4:$U$1100,19,FALSE),"")</f>
        <v/>
      </c>
      <c r="AD913" s="220" t="str">
        <f t="shared" si="245"/>
        <v/>
      </c>
      <c r="AE913" s="220" t="str">
        <f t="shared" si="246"/>
        <v/>
      </c>
      <c r="AF913" s="225" t="str">
        <f>IFERROR(VLOOKUP(_xlfn.CONCAT('Team Roster - Final'!$A913," : ",'Team Roster - Final'!$BM913),'Rate Calculations'!$C$4:$AB$1100,22,FALSE),"")</f>
        <v/>
      </c>
      <c r="AG913" s="225" t="str">
        <f>IFERROR(VLOOKUP(_xlfn.CONCAT('Team Roster - Final'!$A913," : ",'Team Roster - Final'!$BM913),'Rate Calculations'!$C$4:$AB$1100,23,FALSE),"")</f>
        <v/>
      </c>
      <c r="AH913" s="222" t="str">
        <f t="shared" si="247"/>
        <v/>
      </c>
      <c r="AI913" s="222" t="str">
        <f t="shared" si="248"/>
        <v/>
      </c>
      <c r="AJ913" s="223" t="str">
        <f>Table1[[#This Row],[Home Office
Net Fee %]]</f>
        <v/>
      </c>
      <c r="AK913" s="222" t="str">
        <f t="shared" si="249"/>
        <v/>
      </c>
      <c r="AL913" s="222" t="str">
        <f t="shared" si="250"/>
        <v/>
      </c>
      <c r="AM913" s="215" t="str">
        <f>IFERROR(IF(#REF!="Yes",$AK913,($AK913+$AD913*0.5)),"")</f>
        <v/>
      </c>
      <c r="AN913" s="215" t="str">
        <f>IFERROR(IF(#REF!="Yes",$AL913,($AL913+$AE913*0.5)),"")</f>
        <v/>
      </c>
      <c r="AO913" s="374" t="str">
        <f>IF(ISBLANK('Team Roster Proposed - FBR'!Q914),"",'Team Roster Proposed - FBR'!Q914)</f>
        <v/>
      </c>
      <c r="AP913" s="226" t="e">
        <f>IF(ISBLANK(#REF!),"",#REF!)</f>
        <v>#REF!</v>
      </c>
      <c r="AQ913" s="226" t="e">
        <f>IF(ISBLANK(#REF!),"",#REF!)</f>
        <v>#REF!</v>
      </c>
      <c r="AR913" s="226" t="e">
        <f>IF(ISBLANK(#REF!),"",#REF!)</f>
        <v>#REF!</v>
      </c>
      <c r="AS913" s="219" t="e">
        <f>IF(ISBLANK(#REF!),"",#REF!)</f>
        <v>#REF!</v>
      </c>
      <c r="AT913" s="219" t="e">
        <f>IF(ISBLANK(#REF!),"",#REF!)</f>
        <v>#REF!</v>
      </c>
      <c r="AU913" s="219" t="e">
        <f>IF(ISBLANK(#REF!),"",#REF!)</f>
        <v>#REF!</v>
      </c>
      <c r="AV913" s="219" t="e">
        <f>IF(ISBLANK(#REF!),"",#REF!)</f>
        <v>#REF!</v>
      </c>
      <c r="AW913" s="219" t="e">
        <f>IF(ISBLANK(#REF!),"",#REF!)</f>
        <v>#REF!</v>
      </c>
      <c r="AX913" s="219" t="e">
        <f>IF(ISBLANK(#REF!),"",#REF!)</f>
        <v>#REF!</v>
      </c>
      <c r="AY913" s="226" t="e">
        <f>IF(ISBLANK(#REF!),"",#REF!)</f>
        <v>#REF!</v>
      </c>
      <c r="AZ913" s="219" t="e">
        <f>IF(ISBLANK(#REF!),"",#REF!)</f>
        <v>#REF!</v>
      </c>
      <c r="BA913" s="219" t="e">
        <f>IF(ISBLANK(#REF!),"",#REF!)</f>
        <v>#REF!</v>
      </c>
      <c r="BB913" s="219" t="e">
        <f>IF(ISBLANK(#REF!),"",#REF!)</f>
        <v>#REF!</v>
      </c>
      <c r="BC913" s="219" t="e">
        <f>IF(ISBLANK(#REF!),"",#REF!)</f>
        <v>#REF!</v>
      </c>
      <c r="BD913" s="219" t="e">
        <f>IF(ISBLANK(#REF!),"",#REF!)</f>
        <v>#REF!</v>
      </c>
      <c r="BE913" s="219" t="e">
        <f>IF(ISBLANK(#REF!),"",#REF!)</f>
        <v>#REF!</v>
      </c>
      <c r="BF913" s="219" t="e">
        <f>IF(ISBLANK(#REF!),"",#REF!)</f>
        <v>#REF!</v>
      </c>
      <c r="BG913" s="219" t="e">
        <f>IF(ISBLANK(#REF!),"",#REF!)</f>
        <v>#REF!</v>
      </c>
      <c r="BH913" s="219" t="e">
        <f>IF(ISBLANK(#REF!),"",#REF!)</f>
        <v>#REF!</v>
      </c>
      <c r="BI913" s="219" t="e">
        <f>IF(ISBLANK(#REF!),"",#REF!)</f>
        <v>#REF!</v>
      </c>
      <c r="BJ913" s="219" t="e">
        <f>IF(ISBLANK(#REF!),"",#REF!)</f>
        <v>#REF!</v>
      </c>
      <c r="BK913" s="219" t="e">
        <f>IF(ISBLANK(#REF!),"",#REF!)</f>
        <v>#REF!</v>
      </c>
      <c r="BL913" s="219" t="e">
        <f>IF(ISBLANK(#REF!),"",#REF!)</f>
        <v>#REF!</v>
      </c>
      <c r="BM913" s="219" t="e">
        <f>IF(ISBLANK(#REF!),"",#REF!)</f>
        <v>#REF!</v>
      </c>
      <c r="BN913" s="219" t="e">
        <f>IF(ISBLANK(#REF!),"",#REF!)</f>
        <v>#REF!</v>
      </c>
      <c r="BO913" s="227" t="e">
        <f t="shared" si="251"/>
        <v>#REF!</v>
      </c>
      <c r="BP913" s="228" t="str">
        <f t="shared" si="254"/>
        <v/>
      </c>
      <c r="BQ913" s="229" t="str">
        <f t="shared" si="238"/>
        <v/>
      </c>
      <c r="BR913" s="228" t="e">
        <f t="shared" si="252"/>
        <v>#REF!</v>
      </c>
      <c r="BS913" s="230" t="e">
        <f t="shared" si="253"/>
        <v>#REF!</v>
      </c>
    </row>
    <row r="914" spans="1:71">
      <c r="A914" s="213" t="e">
        <f>IF(ISBLANK(#REF!),"",#REF!)</f>
        <v>#REF!</v>
      </c>
      <c r="B914" s="214" t="e">
        <f>IF(ISBLANK(#REF!),"",#REF!)</f>
        <v>#REF!</v>
      </c>
      <c r="C914" s="214" t="e">
        <f>IF(ISBLANK(#REF!),"",#REF!)</f>
        <v>#REF!</v>
      </c>
      <c r="D914" s="214" t="e">
        <f>IF(ISBLANK(#REF!),"",#REF!)</f>
        <v>#REF!</v>
      </c>
      <c r="E914" s="214" t="e">
        <f>IF(ISBLANK(#REF!),"",#REF!)</f>
        <v>#REF!</v>
      </c>
      <c r="F914" s="214" t="e">
        <f>IF(ISBLANK(#REF!),"",#REF!)</f>
        <v>#REF!</v>
      </c>
      <c r="G914" s="214" t="e">
        <f>IF(ISBLANK(#REF!),"",#REF!)</f>
        <v>#REF!</v>
      </c>
      <c r="H914" s="215" t="e">
        <f>IF(ISBLANK(#REF!),"",#REF!)</f>
        <v>#REF!</v>
      </c>
      <c r="I914" s="214" t="e">
        <f>IF(ISBLANK(#REF!),"",#REF!)</f>
        <v>#REF!</v>
      </c>
      <c r="J914" s="216" t="e">
        <f>IF(ISBLANK(#REF!),"",#REF!)</f>
        <v>#REF!</v>
      </c>
      <c r="K914" s="217" t="e">
        <f>IF(ISBLANK(#REF!),"",#REF!)</f>
        <v>#REF!</v>
      </c>
      <c r="L914" s="217" t="e">
        <f>IF(ISBLANK(#REF!),"",#REF!)</f>
        <v>#REF!</v>
      </c>
      <c r="M914" s="218" t="e">
        <f>IF(ISBLANK(#REF!),"",#REF!)</f>
        <v>#REF!</v>
      </c>
      <c r="N914" s="218" t="e">
        <f>IF(ISBLANK(#REF!),"",#REF!)</f>
        <v>#REF!</v>
      </c>
      <c r="O914" s="220" t="str">
        <f>IFERROR(VLOOKUP(_xlfn.CONCAT('Team Roster - Final'!$A914," : ",'Team Roster - Final'!$BM914),'Rate Calculations'!$C$4:$G$1100,5,FALSE),"")</f>
        <v/>
      </c>
      <c r="P914" s="225">
        <f>IF(ISBLANK('Rate Calculations'!$H916),"",'Rate Calculations'!$H916)</f>
        <v>1.7500000000000002E-2</v>
      </c>
      <c r="Q914" s="220" t="str">
        <f t="shared" si="239"/>
        <v/>
      </c>
      <c r="R914" s="221">
        <f>IF(ISBLANK('Rate Calculations'!$J916),"",'Rate Calculations'!$J916)</f>
        <v>3.5000000000000003E-2</v>
      </c>
      <c r="S914" s="220" t="str">
        <f t="shared" si="240"/>
        <v/>
      </c>
      <c r="T914" s="225" t="str">
        <f>IFERROR(VLOOKUP(_xlfn.CONCAT('Team Roster - Final'!$A914," : ",'Team Roster - Final'!$BM914),'Rate Calculations'!$C$4:$S$1100,10,FALSE),"")</f>
        <v/>
      </c>
      <c r="U914" s="225" t="str">
        <f>IFERROR(VLOOKUP(_xlfn.CONCAT('Team Roster - Final'!$A914," : ",'Team Roster - Final'!$BM914),'Rate Calculations'!$C$4:$S$1100,11,FALSE),"")</f>
        <v/>
      </c>
      <c r="V914" s="222" t="str">
        <f t="shared" si="241"/>
        <v/>
      </c>
      <c r="W914" s="222" t="str">
        <f t="shared" si="242"/>
        <v/>
      </c>
      <c r="X914" s="223" t="str">
        <f>IFERROR(VLOOKUP(_xlfn.CONCAT('Team Roster - Final'!$A914," : ",'Team Roster - Final'!$BM914),'Rate Calculations'!$C$4:$S$1100,14,FALSE),"")</f>
        <v/>
      </c>
      <c r="Y914" s="222" t="str">
        <f t="shared" si="243"/>
        <v/>
      </c>
      <c r="Z914" s="222" t="str">
        <f t="shared" si="244"/>
        <v/>
      </c>
      <c r="AA914" s="224" t="str">
        <f>IFERROR(IF(#REF!="Yes",$Y914, $Y914+$Q914*0.5),"")</f>
        <v/>
      </c>
      <c r="AB914" s="224" t="str">
        <f>IFERROR(IF(#REF!="Yes",$Z914, $Z914+$S914*0.5),"")</f>
        <v/>
      </c>
      <c r="AC914" s="220" t="str">
        <f>IFERROR(VLOOKUP(_xlfn.CONCAT('Team Roster - Final'!$A914," : ",'Team Roster - Final'!$BM914),'Rate Calculations'!$C$4:$U$1100,19,FALSE),"")</f>
        <v/>
      </c>
      <c r="AD914" s="220" t="str">
        <f t="shared" si="245"/>
        <v/>
      </c>
      <c r="AE914" s="220" t="str">
        <f t="shared" si="246"/>
        <v/>
      </c>
      <c r="AF914" s="225" t="str">
        <f>IFERROR(VLOOKUP(_xlfn.CONCAT('Team Roster - Final'!$A914," : ",'Team Roster - Final'!$BM914),'Rate Calculations'!$C$4:$AB$1100,22,FALSE),"")</f>
        <v/>
      </c>
      <c r="AG914" s="225" t="str">
        <f>IFERROR(VLOOKUP(_xlfn.CONCAT('Team Roster - Final'!$A914," : ",'Team Roster - Final'!$BM914),'Rate Calculations'!$C$4:$AB$1100,23,FALSE),"")</f>
        <v/>
      </c>
      <c r="AH914" s="222" t="str">
        <f t="shared" si="247"/>
        <v/>
      </c>
      <c r="AI914" s="222" t="str">
        <f t="shared" si="248"/>
        <v/>
      </c>
      <c r="AJ914" s="223" t="str">
        <f>Table1[[#This Row],[Home Office
Net Fee %]]</f>
        <v/>
      </c>
      <c r="AK914" s="222" t="str">
        <f t="shared" si="249"/>
        <v/>
      </c>
      <c r="AL914" s="222" t="str">
        <f t="shared" si="250"/>
        <v/>
      </c>
      <c r="AM914" s="215" t="str">
        <f>IFERROR(IF(#REF!="Yes",$AK914,($AK914+$AD914*0.5)),"")</f>
        <v/>
      </c>
      <c r="AN914" s="215" t="str">
        <f>IFERROR(IF(#REF!="Yes",$AL914,($AL914+$AE914*0.5)),"")</f>
        <v/>
      </c>
      <c r="AO914" s="374" t="str">
        <f>IF(ISBLANK('Team Roster Proposed - FBR'!Q915),"",'Team Roster Proposed - FBR'!Q915)</f>
        <v/>
      </c>
      <c r="AP914" s="226" t="e">
        <f>IF(ISBLANK(#REF!),"",#REF!)</f>
        <v>#REF!</v>
      </c>
      <c r="AQ914" s="226" t="e">
        <f>IF(ISBLANK(#REF!),"",#REF!)</f>
        <v>#REF!</v>
      </c>
      <c r="AR914" s="226" t="e">
        <f>IF(ISBLANK(#REF!),"",#REF!)</f>
        <v>#REF!</v>
      </c>
      <c r="AS914" s="219" t="e">
        <f>IF(ISBLANK(#REF!),"",#REF!)</f>
        <v>#REF!</v>
      </c>
      <c r="AT914" s="219" t="e">
        <f>IF(ISBLANK(#REF!),"",#REF!)</f>
        <v>#REF!</v>
      </c>
      <c r="AU914" s="219" t="e">
        <f>IF(ISBLANK(#REF!),"",#REF!)</f>
        <v>#REF!</v>
      </c>
      <c r="AV914" s="219" t="e">
        <f>IF(ISBLANK(#REF!),"",#REF!)</f>
        <v>#REF!</v>
      </c>
      <c r="AW914" s="219" t="e">
        <f>IF(ISBLANK(#REF!),"",#REF!)</f>
        <v>#REF!</v>
      </c>
      <c r="AX914" s="219" t="e">
        <f>IF(ISBLANK(#REF!),"",#REF!)</f>
        <v>#REF!</v>
      </c>
      <c r="AY914" s="226" t="e">
        <f>IF(ISBLANK(#REF!),"",#REF!)</f>
        <v>#REF!</v>
      </c>
      <c r="AZ914" s="219" t="e">
        <f>IF(ISBLANK(#REF!),"",#REF!)</f>
        <v>#REF!</v>
      </c>
      <c r="BA914" s="219" t="e">
        <f>IF(ISBLANK(#REF!),"",#REF!)</f>
        <v>#REF!</v>
      </c>
      <c r="BB914" s="219" t="e">
        <f>IF(ISBLANK(#REF!),"",#REF!)</f>
        <v>#REF!</v>
      </c>
      <c r="BC914" s="219" t="e">
        <f>IF(ISBLANK(#REF!),"",#REF!)</f>
        <v>#REF!</v>
      </c>
      <c r="BD914" s="219" t="e">
        <f>IF(ISBLANK(#REF!),"",#REF!)</f>
        <v>#REF!</v>
      </c>
      <c r="BE914" s="219" t="e">
        <f>IF(ISBLANK(#REF!),"",#REF!)</f>
        <v>#REF!</v>
      </c>
      <c r="BF914" s="219" t="e">
        <f>IF(ISBLANK(#REF!),"",#REF!)</f>
        <v>#REF!</v>
      </c>
      <c r="BG914" s="219" t="e">
        <f>IF(ISBLANK(#REF!),"",#REF!)</f>
        <v>#REF!</v>
      </c>
      <c r="BH914" s="219" t="e">
        <f>IF(ISBLANK(#REF!),"",#REF!)</f>
        <v>#REF!</v>
      </c>
      <c r="BI914" s="219" t="e">
        <f>IF(ISBLANK(#REF!),"",#REF!)</f>
        <v>#REF!</v>
      </c>
      <c r="BJ914" s="219" t="e">
        <f>IF(ISBLANK(#REF!),"",#REF!)</f>
        <v>#REF!</v>
      </c>
      <c r="BK914" s="219" t="e">
        <f>IF(ISBLANK(#REF!),"",#REF!)</f>
        <v>#REF!</v>
      </c>
      <c r="BL914" s="219" t="e">
        <f>IF(ISBLANK(#REF!),"",#REF!)</f>
        <v>#REF!</v>
      </c>
      <c r="BM914" s="219" t="e">
        <f>IF(ISBLANK(#REF!),"",#REF!)</f>
        <v>#REF!</v>
      </c>
      <c r="BN914" s="219" t="e">
        <f>IF(ISBLANK(#REF!),"",#REF!)</f>
        <v>#REF!</v>
      </c>
      <c r="BO914" s="227" t="e">
        <f t="shared" si="251"/>
        <v>#REF!</v>
      </c>
      <c r="BP914" s="228" t="str">
        <f t="shared" si="254"/>
        <v/>
      </c>
      <c r="BQ914" s="229" t="str">
        <f t="shared" si="238"/>
        <v/>
      </c>
      <c r="BR914" s="228" t="e">
        <f t="shared" si="252"/>
        <v>#REF!</v>
      </c>
      <c r="BS914" s="230" t="e">
        <f t="shared" si="253"/>
        <v>#REF!</v>
      </c>
    </row>
    <row r="915" spans="1:71">
      <c r="A915" s="213" t="e">
        <f>IF(ISBLANK(#REF!),"",#REF!)</f>
        <v>#REF!</v>
      </c>
      <c r="B915" s="214" t="e">
        <f>IF(ISBLANK(#REF!),"",#REF!)</f>
        <v>#REF!</v>
      </c>
      <c r="C915" s="214" t="e">
        <f>IF(ISBLANK(#REF!),"",#REF!)</f>
        <v>#REF!</v>
      </c>
      <c r="D915" s="214" t="e">
        <f>IF(ISBLANK(#REF!),"",#REF!)</f>
        <v>#REF!</v>
      </c>
      <c r="E915" s="214" t="e">
        <f>IF(ISBLANK(#REF!),"",#REF!)</f>
        <v>#REF!</v>
      </c>
      <c r="F915" s="214" t="e">
        <f>IF(ISBLANK(#REF!),"",#REF!)</f>
        <v>#REF!</v>
      </c>
      <c r="G915" s="214" t="e">
        <f>IF(ISBLANK(#REF!),"",#REF!)</f>
        <v>#REF!</v>
      </c>
      <c r="H915" s="215" t="e">
        <f>IF(ISBLANK(#REF!),"",#REF!)</f>
        <v>#REF!</v>
      </c>
      <c r="I915" s="214" t="e">
        <f>IF(ISBLANK(#REF!),"",#REF!)</f>
        <v>#REF!</v>
      </c>
      <c r="J915" s="216" t="e">
        <f>IF(ISBLANK(#REF!),"",#REF!)</f>
        <v>#REF!</v>
      </c>
      <c r="K915" s="217" t="e">
        <f>IF(ISBLANK(#REF!),"",#REF!)</f>
        <v>#REF!</v>
      </c>
      <c r="L915" s="217" t="e">
        <f>IF(ISBLANK(#REF!),"",#REF!)</f>
        <v>#REF!</v>
      </c>
      <c r="M915" s="218" t="e">
        <f>IF(ISBLANK(#REF!),"",#REF!)</f>
        <v>#REF!</v>
      </c>
      <c r="N915" s="218" t="e">
        <f>IF(ISBLANK(#REF!),"",#REF!)</f>
        <v>#REF!</v>
      </c>
      <c r="O915" s="220" t="str">
        <f>IFERROR(VLOOKUP(_xlfn.CONCAT('Team Roster - Final'!$A915," : ",'Team Roster - Final'!$BM915),'Rate Calculations'!$C$4:$G$1100,5,FALSE),"")</f>
        <v/>
      </c>
      <c r="P915" s="225">
        <f>IF(ISBLANK('Rate Calculations'!$H917),"",'Rate Calculations'!$H917)</f>
        <v>1.7500000000000002E-2</v>
      </c>
      <c r="Q915" s="220" t="str">
        <f t="shared" si="239"/>
        <v/>
      </c>
      <c r="R915" s="221">
        <f>IF(ISBLANK('Rate Calculations'!$J917),"",'Rate Calculations'!$J917)</f>
        <v>3.5000000000000003E-2</v>
      </c>
      <c r="S915" s="220" t="str">
        <f t="shared" si="240"/>
        <v/>
      </c>
      <c r="T915" s="225" t="str">
        <f>IFERROR(VLOOKUP(_xlfn.CONCAT('Team Roster - Final'!$A915," : ",'Team Roster - Final'!$BM915),'Rate Calculations'!$C$4:$S$1100,10,FALSE),"")</f>
        <v/>
      </c>
      <c r="U915" s="225" t="str">
        <f>IFERROR(VLOOKUP(_xlfn.CONCAT('Team Roster - Final'!$A915," : ",'Team Roster - Final'!$BM915),'Rate Calculations'!$C$4:$S$1100,11,FALSE),"")</f>
        <v/>
      </c>
      <c r="V915" s="222" t="str">
        <f t="shared" si="241"/>
        <v/>
      </c>
      <c r="W915" s="222" t="str">
        <f t="shared" si="242"/>
        <v/>
      </c>
      <c r="X915" s="223" t="str">
        <f>IFERROR(VLOOKUP(_xlfn.CONCAT('Team Roster - Final'!$A915," : ",'Team Roster - Final'!$BM915),'Rate Calculations'!$C$4:$S$1100,14,FALSE),"")</f>
        <v/>
      </c>
      <c r="Y915" s="222" t="str">
        <f t="shared" si="243"/>
        <v/>
      </c>
      <c r="Z915" s="222" t="str">
        <f t="shared" si="244"/>
        <v/>
      </c>
      <c r="AA915" s="224" t="str">
        <f>IFERROR(IF(#REF!="Yes",$Y915, $Y915+$Q915*0.5),"")</f>
        <v/>
      </c>
      <c r="AB915" s="224" t="str">
        <f>IFERROR(IF(#REF!="Yes",$Z915, $Z915+$S915*0.5),"")</f>
        <v/>
      </c>
      <c r="AC915" s="220" t="str">
        <f>IFERROR(VLOOKUP(_xlfn.CONCAT('Team Roster - Final'!$A915," : ",'Team Roster - Final'!$BM915),'Rate Calculations'!$C$4:$U$1100,19,FALSE),"")</f>
        <v/>
      </c>
      <c r="AD915" s="220" t="str">
        <f t="shared" si="245"/>
        <v/>
      </c>
      <c r="AE915" s="220" t="str">
        <f t="shared" si="246"/>
        <v/>
      </c>
      <c r="AF915" s="225" t="str">
        <f>IFERROR(VLOOKUP(_xlfn.CONCAT('Team Roster - Final'!$A915," : ",'Team Roster - Final'!$BM915),'Rate Calculations'!$C$4:$AB$1100,22,FALSE),"")</f>
        <v/>
      </c>
      <c r="AG915" s="225" t="str">
        <f>IFERROR(VLOOKUP(_xlfn.CONCAT('Team Roster - Final'!$A915," : ",'Team Roster - Final'!$BM915),'Rate Calculations'!$C$4:$AB$1100,23,FALSE),"")</f>
        <v/>
      </c>
      <c r="AH915" s="222" t="str">
        <f t="shared" si="247"/>
        <v/>
      </c>
      <c r="AI915" s="222" t="str">
        <f t="shared" si="248"/>
        <v/>
      </c>
      <c r="AJ915" s="223" t="str">
        <f>Table1[[#This Row],[Home Office
Net Fee %]]</f>
        <v/>
      </c>
      <c r="AK915" s="222" t="str">
        <f t="shared" si="249"/>
        <v/>
      </c>
      <c r="AL915" s="222" t="str">
        <f t="shared" si="250"/>
        <v/>
      </c>
      <c r="AM915" s="215" t="str">
        <f>IFERROR(IF(#REF!="Yes",$AK915,($AK915+$AD915*0.5)),"")</f>
        <v/>
      </c>
      <c r="AN915" s="215" t="str">
        <f>IFERROR(IF(#REF!="Yes",$AL915,($AL915+$AE915*0.5)),"")</f>
        <v/>
      </c>
      <c r="AO915" s="374" t="str">
        <f>IF(ISBLANK('Team Roster Proposed - FBR'!Q916),"",'Team Roster Proposed - FBR'!Q916)</f>
        <v/>
      </c>
      <c r="AP915" s="226" t="e">
        <f>IF(ISBLANK(#REF!),"",#REF!)</f>
        <v>#REF!</v>
      </c>
      <c r="AQ915" s="226" t="e">
        <f>IF(ISBLANK(#REF!),"",#REF!)</f>
        <v>#REF!</v>
      </c>
      <c r="AR915" s="226" t="e">
        <f>IF(ISBLANK(#REF!),"",#REF!)</f>
        <v>#REF!</v>
      </c>
      <c r="AS915" s="219" t="e">
        <f>IF(ISBLANK(#REF!),"",#REF!)</f>
        <v>#REF!</v>
      </c>
      <c r="AT915" s="219" t="e">
        <f>IF(ISBLANK(#REF!),"",#REF!)</f>
        <v>#REF!</v>
      </c>
      <c r="AU915" s="219" t="e">
        <f>IF(ISBLANK(#REF!),"",#REF!)</f>
        <v>#REF!</v>
      </c>
      <c r="AV915" s="219" t="e">
        <f>IF(ISBLANK(#REF!),"",#REF!)</f>
        <v>#REF!</v>
      </c>
      <c r="AW915" s="219" t="e">
        <f>IF(ISBLANK(#REF!),"",#REF!)</f>
        <v>#REF!</v>
      </c>
      <c r="AX915" s="219" t="e">
        <f>IF(ISBLANK(#REF!),"",#REF!)</f>
        <v>#REF!</v>
      </c>
      <c r="AY915" s="226" t="e">
        <f>IF(ISBLANK(#REF!),"",#REF!)</f>
        <v>#REF!</v>
      </c>
      <c r="AZ915" s="219" t="e">
        <f>IF(ISBLANK(#REF!),"",#REF!)</f>
        <v>#REF!</v>
      </c>
      <c r="BA915" s="219" t="e">
        <f>IF(ISBLANK(#REF!),"",#REF!)</f>
        <v>#REF!</v>
      </c>
      <c r="BB915" s="219" t="e">
        <f>IF(ISBLANK(#REF!),"",#REF!)</f>
        <v>#REF!</v>
      </c>
      <c r="BC915" s="219" t="e">
        <f>IF(ISBLANK(#REF!),"",#REF!)</f>
        <v>#REF!</v>
      </c>
      <c r="BD915" s="219" t="e">
        <f>IF(ISBLANK(#REF!),"",#REF!)</f>
        <v>#REF!</v>
      </c>
      <c r="BE915" s="219" t="e">
        <f>IF(ISBLANK(#REF!),"",#REF!)</f>
        <v>#REF!</v>
      </c>
      <c r="BF915" s="219" t="e">
        <f>IF(ISBLANK(#REF!),"",#REF!)</f>
        <v>#REF!</v>
      </c>
      <c r="BG915" s="219" t="e">
        <f>IF(ISBLANK(#REF!),"",#REF!)</f>
        <v>#REF!</v>
      </c>
      <c r="BH915" s="219" t="e">
        <f>IF(ISBLANK(#REF!),"",#REF!)</f>
        <v>#REF!</v>
      </c>
      <c r="BI915" s="219" t="e">
        <f>IF(ISBLANK(#REF!),"",#REF!)</f>
        <v>#REF!</v>
      </c>
      <c r="BJ915" s="219" t="e">
        <f>IF(ISBLANK(#REF!),"",#REF!)</f>
        <v>#REF!</v>
      </c>
      <c r="BK915" s="219" t="e">
        <f>IF(ISBLANK(#REF!),"",#REF!)</f>
        <v>#REF!</v>
      </c>
      <c r="BL915" s="219" t="e">
        <f>IF(ISBLANK(#REF!),"",#REF!)</f>
        <v>#REF!</v>
      </c>
      <c r="BM915" s="219" t="e">
        <f>IF(ISBLANK(#REF!),"",#REF!)</f>
        <v>#REF!</v>
      </c>
      <c r="BN915" s="219" t="e">
        <f>IF(ISBLANK(#REF!),"",#REF!)</f>
        <v>#REF!</v>
      </c>
      <c r="BO915" s="227" t="e">
        <f t="shared" si="251"/>
        <v>#REF!</v>
      </c>
      <c r="BP915" s="228" t="str">
        <f t="shared" si="254"/>
        <v/>
      </c>
      <c r="BQ915" s="229" t="str">
        <f t="shared" si="238"/>
        <v/>
      </c>
      <c r="BR915" s="228" t="e">
        <f t="shared" si="252"/>
        <v>#REF!</v>
      </c>
      <c r="BS915" s="230" t="e">
        <f t="shared" si="253"/>
        <v>#REF!</v>
      </c>
    </row>
    <row r="916" spans="1:71">
      <c r="A916" s="213" t="e">
        <f>IF(ISBLANK(#REF!),"",#REF!)</f>
        <v>#REF!</v>
      </c>
      <c r="B916" s="214" t="e">
        <f>IF(ISBLANK(#REF!),"",#REF!)</f>
        <v>#REF!</v>
      </c>
      <c r="C916" s="214" t="e">
        <f>IF(ISBLANK(#REF!),"",#REF!)</f>
        <v>#REF!</v>
      </c>
      <c r="D916" s="214" t="e">
        <f>IF(ISBLANK(#REF!),"",#REF!)</f>
        <v>#REF!</v>
      </c>
      <c r="E916" s="214" t="e">
        <f>IF(ISBLANK(#REF!),"",#REF!)</f>
        <v>#REF!</v>
      </c>
      <c r="F916" s="214" t="e">
        <f>IF(ISBLANK(#REF!),"",#REF!)</f>
        <v>#REF!</v>
      </c>
      <c r="G916" s="214" t="e">
        <f>IF(ISBLANK(#REF!),"",#REF!)</f>
        <v>#REF!</v>
      </c>
      <c r="H916" s="215" t="e">
        <f>IF(ISBLANK(#REF!),"",#REF!)</f>
        <v>#REF!</v>
      </c>
      <c r="I916" s="214" t="e">
        <f>IF(ISBLANK(#REF!),"",#REF!)</f>
        <v>#REF!</v>
      </c>
      <c r="J916" s="216" t="e">
        <f>IF(ISBLANK(#REF!),"",#REF!)</f>
        <v>#REF!</v>
      </c>
      <c r="K916" s="217" t="e">
        <f>IF(ISBLANK(#REF!),"",#REF!)</f>
        <v>#REF!</v>
      </c>
      <c r="L916" s="217" t="e">
        <f>IF(ISBLANK(#REF!),"",#REF!)</f>
        <v>#REF!</v>
      </c>
      <c r="M916" s="218" t="e">
        <f>IF(ISBLANK(#REF!),"",#REF!)</f>
        <v>#REF!</v>
      </c>
      <c r="N916" s="218" t="e">
        <f>IF(ISBLANK(#REF!),"",#REF!)</f>
        <v>#REF!</v>
      </c>
      <c r="O916" s="220" t="str">
        <f>IFERROR(VLOOKUP(_xlfn.CONCAT('Team Roster - Final'!$A916," : ",'Team Roster - Final'!$BM916),'Rate Calculations'!$C$4:$G$1100,5,FALSE),"")</f>
        <v/>
      </c>
      <c r="P916" s="225">
        <f>IF(ISBLANK('Rate Calculations'!$H918),"",'Rate Calculations'!$H918)</f>
        <v>1.7500000000000002E-2</v>
      </c>
      <c r="Q916" s="220" t="str">
        <f t="shared" si="239"/>
        <v/>
      </c>
      <c r="R916" s="221">
        <f>IF(ISBLANK('Rate Calculations'!$J918),"",'Rate Calculations'!$J918)</f>
        <v>3.5000000000000003E-2</v>
      </c>
      <c r="S916" s="220" t="str">
        <f t="shared" si="240"/>
        <v/>
      </c>
      <c r="T916" s="225" t="str">
        <f>IFERROR(VLOOKUP(_xlfn.CONCAT('Team Roster - Final'!$A916," : ",'Team Roster - Final'!$BM916),'Rate Calculations'!$C$4:$S$1100,10,FALSE),"")</f>
        <v/>
      </c>
      <c r="U916" s="225" t="str">
        <f>IFERROR(VLOOKUP(_xlfn.CONCAT('Team Roster - Final'!$A916," : ",'Team Roster - Final'!$BM916),'Rate Calculations'!$C$4:$S$1100,11,FALSE),"")</f>
        <v/>
      </c>
      <c r="V916" s="222" t="str">
        <f t="shared" si="241"/>
        <v/>
      </c>
      <c r="W916" s="222" t="str">
        <f t="shared" si="242"/>
        <v/>
      </c>
      <c r="X916" s="223" t="str">
        <f>IFERROR(VLOOKUP(_xlfn.CONCAT('Team Roster - Final'!$A916," : ",'Team Roster - Final'!$BM916),'Rate Calculations'!$C$4:$S$1100,14,FALSE),"")</f>
        <v/>
      </c>
      <c r="Y916" s="222" t="str">
        <f t="shared" si="243"/>
        <v/>
      </c>
      <c r="Z916" s="222" t="str">
        <f t="shared" si="244"/>
        <v/>
      </c>
      <c r="AA916" s="224" t="str">
        <f>IFERROR(IF(#REF!="Yes",$Y916, $Y916+$Q916*0.5),"")</f>
        <v/>
      </c>
      <c r="AB916" s="224" t="str">
        <f>IFERROR(IF(#REF!="Yes",$Z916, $Z916+$S916*0.5),"")</f>
        <v/>
      </c>
      <c r="AC916" s="220" t="str">
        <f>IFERROR(VLOOKUP(_xlfn.CONCAT('Team Roster - Final'!$A916," : ",'Team Roster - Final'!$BM916),'Rate Calculations'!$C$4:$U$1100,19,FALSE),"")</f>
        <v/>
      </c>
      <c r="AD916" s="220" t="str">
        <f t="shared" si="245"/>
        <v/>
      </c>
      <c r="AE916" s="220" t="str">
        <f t="shared" si="246"/>
        <v/>
      </c>
      <c r="AF916" s="225" t="str">
        <f>IFERROR(VLOOKUP(_xlfn.CONCAT('Team Roster - Final'!$A916," : ",'Team Roster - Final'!$BM916),'Rate Calculations'!$C$4:$AB$1100,22,FALSE),"")</f>
        <v/>
      </c>
      <c r="AG916" s="225" t="str">
        <f>IFERROR(VLOOKUP(_xlfn.CONCAT('Team Roster - Final'!$A916," : ",'Team Roster - Final'!$BM916),'Rate Calculations'!$C$4:$AB$1100,23,FALSE),"")</f>
        <v/>
      </c>
      <c r="AH916" s="222" t="str">
        <f t="shared" si="247"/>
        <v/>
      </c>
      <c r="AI916" s="222" t="str">
        <f t="shared" si="248"/>
        <v/>
      </c>
      <c r="AJ916" s="223" t="str">
        <f>Table1[[#This Row],[Home Office
Net Fee %]]</f>
        <v/>
      </c>
      <c r="AK916" s="222" t="str">
        <f t="shared" si="249"/>
        <v/>
      </c>
      <c r="AL916" s="222" t="str">
        <f t="shared" si="250"/>
        <v/>
      </c>
      <c r="AM916" s="215" t="str">
        <f>IFERROR(IF(#REF!="Yes",$AK916,($AK916+$AD916*0.5)),"")</f>
        <v/>
      </c>
      <c r="AN916" s="215" t="str">
        <f>IFERROR(IF(#REF!="Yes",$AL916,($AL916+$AE916*0.5)),"")</f>
        <v/>
      </c>
      <c r="AO916" s="374" t="str">
        <f>IF(ISBLANK('Team Roster Proposed - FBR'!Q917),"",'Team Roster Proposed - FBR'!Q917)</f>
        <v/>
      </c>
      <c r="AP916" s="226" t="e">
        <f>IF(ISBLANK(#REF!),"",#REF!)</f>
        <v>#REF!</v>
      </c>
      <c r="AQ916" s="226" t="e">
        <f>IF(ISBLANK(#REF!),"",#REF!)</f>
        <v>#REF!</v>
      </c>
      <c r="AR916" s="226" t="e">
        <f>IF(ISBLANK(#REF!),"",#REF!)</f>
        <v>#REF!</v>
      </c>
      <c r="AS916" s="219" t="e">
        <f>IF(ISBLANK(#REF!),"",#REF!)</f>
        <v>#REF!</v>
      </c>
      <c r="AT916" s="219" t="e">
        <f>IF(ISBLANK(#REF!),"",#REF!)</f>
        <v>#REF!</v>
      </c>
      <c r="AU916" s="219" t="e">
        <f>IF(ISBLANK(#REF!),"",#REF!)</f>
        <v>#REF!</v>
      </c>
      <c r="AV916" s="219" t="e">
        <f>IF(ISBLANK(#REF!),"",#REF!)</f>
        <v>#REF!</v>
      </c>
      <c r="AW916" s="219" t="e">
        <f>IF(ISBLANK(#REF!),"",#REF!)</f>
        <v>#REF!</v>
      </c>
      <c r="AX916" s="219" t="e">
        <f>IF(ISBLANK(#REF!),"",#REF!)</f>
        <v>#REF!</v>
      </c>
      <c r="AY916" s="226" t="e">
        <f>IF(ISBLANK(#REF!),"",#REF!)</f>
        <v>#REF!</v>
      </c>
      <c r="AZ916" s="219" t="e">
        <f>IF(ISBLANK(#REF!),"",#REF!)</f>
        <v>#REF!</v>
      </c>
      <c r="BA916" s="219" t="e">
        <f>IF(ISBLANK(#REF!),"",#REF!)</f>
        <v>#REF!</v>
      </c>
      <c r="BB916" s="219" t="e">
        <f>IF(ISBLANK(#REF!),"",#REF!)</f>
        <v>#REF!</v>
      </c>
      <c r="BC916" s="219" t="e">
        <f>IF(ISBLANK(#REF!),"",#REF!)</f>
        <v>#REF!</v>
      </c>
      <c r="BD916" s="219" t="e">
        <f>IF(ISBLANK(#REF!),"",#REF!)</f>
        <v>#REF!</v>
      </c>
      <c r="BE916" s="219" t="e">
        <f>IF(ISBLANK(#REF!),"",#REF!)</f>
        <v>#REF!</v>
      </c>
      <c r="BF916" s="219" t="e">
        <f>IF(ISBLANK(#REF!),"",#REF!)</f>
        <v>#REF!</v>
      </c>
      <c r="BG916" s="219" t="e">
        <f>IF(ISBLANK(#REF!),"",#REF!)</f>
        <v>#REF!</v>
      </c>
      <c r="BH916" s="219" t="e">
        <f>IF(ISBLANK(#REF!),"",#REF!)</f>
        <v>#REF!</v>
      </c>
      <c r="BI916" s="219" t="e">
        <f>IF(ISBLANK(#REF!),"",#REF!)</f>
        <v>#REF!</v>
      </c>
      <c r="BJ916" s="219" t="e">
        <f>IF(ISBLANK(#REF!),"",#REF!)</f>
        <v>#REF!</v>
      </c>
      <c r="BK916" s="219" t="e">
        <f>IF(ISBLANK(#REF!),"",#REF!)</f>
        <v>#REF!</v>
      </c>
      <c r="BL916" s="219" t="e">
        <f>IF(ISBLANK(#REF!),"",#REF!)</f>
        <v>#REF!</v>
      </c>
      <c r="BM916" s="219" t="e">
        <f>IF(ISBLANK(#REF!),"",#REF!)</f>
        <v>#REF!</v>
      </c>
      <c r="BN916" s="219" t="e">
        <f>IF(ISBLANK(#REF!),"",#REF!)</f>
        <v>#REF!</v>
      </c>
      <c r="BO916" s="227" t="e">
        <f t="shared" si="251"/>
        <v>#REF!</v>
      </c>
      <c r="BP916" s="228" t="str">
        <f t="shared" si="254"/>
        <v/>
      </c>
      <c r="BQ916" s="229" t="str">
        <f t="shared" si="238"/>
        <v/>
      </c>
      <c r="BR916" s="228" t="e">
        <f t="shared" si="252"/>
        <v>#REF!</v>
      </c>
      <c r="BS916" s="230" t="e">
        <f t="shared" si="253"/>
        <v>#REF!</v>
      </c>
    </row>
    <row r="917" spans="1:71">
      <c r="A917" s="213" t="e">
        <f>IF(ISBLANK(#REF!),"",#REF!)</f>
        <v>#REF!</v>
      </c>
      <c r="B917" s="214" t="e">
        <f>IF(ISBLANK(#REF!),"",#REF!)</f>
        <v>#REF!</v>
      </c>
      <c r="C917" s="214" t="e">
        <f>IF(ISBLANK(#REF!),"",#REF!)</f>
        <v>#REF!</v>
      </c>
      <c r="D917" s="214" t="e">
        <f>IF(ISBLANK(#REF!),"",#REF!)</f>
        <v>#REF!</v>
      </c>
      <c r="E917" s="214" t="e">
        <f>IF(ISBLANK(#REF!),"",#REF!)</f>
        <v>#REF!</v>
      </c>
      <c r="F917" s="214" t="e">
        <f>IF(ISBLANK(#REF!),"",#REF!)</f>
        <v>#REF!</v>
      </c>
      <c r="G917" s="214" t="e">
        <f>IF(ISBLANK(#REF!),"",#REF!)</f>
        <v>#REF!</v>
      </c>
      <c r="H917" s="215" t="e">
        <f>IF(ISBLANK(#REF!),"",#REF!)</f>
        <v>#REF!</v>
      </c>
      <c r="I917" s="214" t="e">
        <f>IF(ISBLANK(#REF!),"",#REF!)</f>
        <v>#REF!</v>
      </c>
      <c r="J917" s="216" t="e">
        <f>IF(ISBLANK(#REF!),"",#REF!)</f>
        <v>#REF!</v>
      </c>
      <c r="K917" s="217" t="e">
        <f>IF(ISBLANK(#REF!),"",#REF!)</f>
        <v>#REF!</v>
      </c>
      <c r="L917" s="217" t="e">
        <f>IF(ISBLANK(#REF!),"",#REF!)</f>
        <v>#REF!</v>
      </c>
      <c r="M917" s="218" t="e">
        <f>IF(ISBLANK(#REF!),"",#REF!)</f>
        <v>#REF!</v>
      </c>
      <c r="N917" s="218" t="e">
        <f>IF(ISBLANK(#REF!),"",#REF!)</f>
        <v>#REF!</v>
      </c>
      <c r="O917" s="220" t="str">
        <f>IFERROR(VLOOKUP(_xlfn.CONCAT('Team Roster - Final'!$A917," : ",'Team Roster - Final'!$BM917),'Rate Calculations'!$C$4:$G$1100,5,FALSE),"")</f>
        <v/>
      </c>
      <c r="P917" s="225">
        <f>IF(ISBLANK('Rate Calculations'!$H919),"",'Rate Calculations'!$H919)</f>
        <v>1.7500000000000002E-2</v>
      </c>
      <c r="Q917" s="220" t="str">
        <f t="shared" si="239"/>
        <v/>
      </c>
      <c r="R917" s="221">
        <f>IF(ISBLANK('Rate Calculations'!$J919),"",'Rate Calculations'!$J919)</f>
        <v>3.5000000000000003E-2</v>
      </c>
      <c r="S917" s="220" t="str">
        <f t="shared" si="240"/>
        <v/>
      </c>
      <c r="T917" s="225" t="str">
        <f>IFERROR(VLOOKUP(_xlfn.CONCAT('Team Roster - Final'!$A917," : ",'Team Roster - Final'!$BM917),'Rate Calculations'!$C$4:$S$1100,10,FALSE),"")</f>
        <v/>
      </c>
      <c r="U917" s="225" t="str">
        <f>IFERROR(VLOOKUP(_xlfn.CONCAT('Team Roster - Final'!$A917," : ",'Team Roster - Final'!$BM917),'Rate Calculations'!$C$4:$S$1100,11,FALSE),"")</f>
        <v/>
      </c>
      <c r="V917" s="222" t="str">
        <f t="shared" si="241"/>
        <v/>
      </c>
      <c r="W917" s="222" t="str">
        <f t="shared" si="242"/>
        <v/>
      </c>
      <c r="X917" s="223" t="str">
        <f>IFERROR(VLOOKUP(_xlfn.CONCAT('Team Roster - Final'!$A917," : ",'Team Roster - Final'!$BM917),'Rate Calculations'!$C$4:$S$1100,14,FALSE),"")</f>
        <v/>
      </c>
      <c r="Y917" s="222" t="str">
        <f t="shared" si="243"/>
        <v/>
      </c>
      <c r="Z917" s="222" t="str">
        <f t="shared" si="244"/>
        <v/>
      </c>
      <c r="AA917" s="224" t="str">
        <f>IFERROR(IF(#REF!="Yes",$Y917, $Y917+$Q917*0.5),"")</f>
        <v/>
      </c>
      <c r="AB917" s="224" t="str">
        <f>IFERROR(IF(#REF!="Yes",$Z917, $Z917+$S917*0.5),"")</f>
        <v/>
      </c>
      <c r="AC917" s="220" t="str">
        <f>IFERROR(VLOOKUP(_xlfn.CONCAT('Team Roster - Final'!$A917," : ",'Team Roster - Final'!$BM917),'Rate Calculations'!$C$4:$U$1100,19,FALSE),"")</f>
        <v/>
      </c>
      <c r="AD917" s="220" t="str">
        <f t="shared" si="245"/>
        <v/>
      </c>
      <c r="AE917" s="220" t="str">
        <f t="shared" si="246"/>
        <v/>
      </c>
      <c r="AF917" s="225" t="str">
        <f>IFERROR(VLOOKUP(_xlfn.CONCAT('Team Roster - Final'!$A917," : ",'Team Roster - Final'!$BM917),'Rate Calculations'!$C$4:$AB$1100,22,FALSE),"")</f>
        <v/>
      </c>
      <c r="AG917" s="225" t="str">
        <f>IFERROR(VLOOKUP(_xlfn.CONCAT('Team Roster - Final'!$A917," : ",'Team Roster - Final'!$BM917),'Rate Calculations'!$C$4:$AB$1100,23,FALSE),"")</f>
        <v/>
      </c>
      <c r="AH917" s="222" t="str">
        <f t="shared" si="247"/>
        <v/>
      </c>
      <c r="AI917" s="222" t="str">
        <f t="shared" si="248"/>
        <v/>
      </c>
      <c r="AJ917" s="223" t="str">
        <f>Table1[[#This Row],[Home Office
Net Fee %]]</f>
        <v/>
      </c>
      <c r="AK917" s="222" t="str">
        <f t="shared" si="249"/>
        <v/>
      </c>
      <c r="AL917" s="222" t="str">
        <f t="shared" si="250"/>
        <v/>
      </c>
      <c r="AM917" s="215" t="str">
        <f>IFERROR(IF(#REF!="Yes",$AK917,($AK917+$AD917*0.5)),"")</f>
        <v/>
      </c>
      <c r="AN917" s="215" t="str">
        <f>IFERROR(IF(#REF!="Yes",$AL917,($AL917+$AE917*0.5)),"")</f>
        <v/>
      </c>
      <c r="AO917" s="374" t="str">
        <f>IF(ISBLANK('Team Roster Proposed - FBR'!Q918),"",'Team Roster Proposed - FBR'!Q918)</f>
        <v/>
      </c>
      <c r="AP917" s="226" t="e">
        <f>IF(ISBLANK(#REF!),"",#REF!)</f>
        <v>#REF!</v>
      </c>
      <c r="AQ917" s="226" t="e">
        <f>IF(ISBLANK(#REF!),"",#REF!)</f>
        <v>#REF!</v>
      </c>
      <c r="AR917" s="226" t="e">
        <f>IF(ISBLANK(#REF!),"",#REF!)</f>
        <v>#REF!</v>
      </c>
      <c r="AS917" s="219" t="e">
        <f>IF(ISBLANK(#REF!),"",#REF!)</f>
        <v>#REF!</v>
      </c>
      <c r="AT917" s="219" t="e">
        <f>IF(ISBLANK(#REF!),"",#REF!)</f>
        <v>#REF!</v>
      </c>
      <c r="AU917" s="219" t="e">
        <f>IF(ISBLANK(#REF!),"",#REF!)</f>
        <v>#REF!</v>
      </c>
      <c r="AV917" s="219" t="e">
        <f>IF(ISBLANK(#REF!),"",#REF!)</f>
        <v>#REF!</v>
      </c>
      <c r="AW917" s="219" t="e">
        <f>IF(ISBLANK(#REF!),"",#REF!)</f>
        <v>#REF!</v>
      </c>
      <c r="AX917" s="219" t="e">
        <f>IF(ISBLANK(#REF!),"",#REF!)</f>
        <v>#REF!</v>
      </c>
      <c r="AY917" s="226" t="e">
        <f>IF(ISBLANK(#REF!),"",#REF!)</f>
        <v>#REF!</v>
      </c>
      <c r="AZ917" s="219" t="e">
        <f>IF(ISBLANK(#REF!),"",#REF!)</f>
        <v>#REF!</v>
      </c>
      <c r="BA917" s="219" t="e">
        <f>IF(ISBLANK(#REF!),"",#REF!)</f>
        <v>#REF!</v>
      </c>
      <c r="BB917" s="219" t="e">
        <f>IF(ISBLANK(#REF!),"",#REF!)</f>
        <v>#REF!</v>
      </c>
      <c r="BC917" s="219" t="e">
        <f>IF(ISBLANK(#REF!),"",#REF!)</f>
        <v>#REF!</v>
      </c>
      <c r="BD917" s="219" t="e">
        <f>IF(ISBLANK(#REF!),"",#REF!)</f>
        <v>#REF!</v>
      </c>
      <c r="BE917" s="219" t="e">
        <f>IF(ISBLANK(#REF!),"",#REF!)</f>
        <v>#REF!</v>
      </c>
      <c r="BF917" s="219" t="e">
        <f>IF(ISBLANK(#REF!),"",#REF!)</f>
        <v>#REF!</v>
      </c>
      <c r="BG917" s="219" t="e">
        <f>IF(ISBLANK(#REF!),"",#REF!)</f>
        <v>#REF!</v>
      </c>
      <c r="BH917" s="219" t="e">
        <f>IF(ISBLANK(#REF!),"",#REF!)</f>
        <v>#REF!</v>
      </c>
      <c r="BI917" s="219" t="e">
        <f>IF(ISBLANK(#REF!),"",#REF!)</f>
        <v>#REF!</v>
      </c>
      <c r="BJ917" s="219" t="e">
        <f>IF(ISBLANK(#REF!),"",#REF!)</f>
        <v>#REF!</v>
      </c>
      <c r="BK917" s="219" t="e">
        <f>IF(ISBLANK(#REF!),"",#REF!)</f>
        <v>#REF!</v>
      </c>
      <c r="BL917" s="219" t="e">
        <f>IF(ISBLANK(#REF!),"",#REF!)</f>
        <v>#REF!</v>
      </c>
      <c r="BM917" s="219" t="e">
        <f>IF(ISBLANK(#REF!),"",#REF!)</f>
        <v>#REF!</v>
      </c>
      <c r="BN917" s="219" t="e">
        <f>IF(ISBLANK(#REF!),"",#REF!)</f>
        <v>#REF!</v>
      </c>
      <c r="BO917" s="227" t="e">
        <f t="shared" si="251"/>
        <v>#REF!</v>
      </c>
      <c r="BP917" s="228" t="str">
        <f t="shared" si="254"/>
        <v/>
      </c>
      <c r="BQ917" s="229" t="str">
        <f t="shared" si="238"/>
        <v/>
      </c>
      <c r="BR917" s="228" t="e">
        <f t="shared" si="252"/>
        <v>#REF!</v>
      </c>
      <c r="BS917" s="230" t="e">
        <f t="shared" si="253"/>
        <v>#REF!</v>
      </c>
    </row>
    <row r="918" spans="1:71">
      <c r="A918" s="213" t="e">
        <f>IF(ISBLANK(#REF!),"",#REF!)</f>
        <v>#REF!</v>
      </c>
      <c r="B918" s="214" t="e">
        <f>IF(ISBLANK(#REF!),"",#REF!)</f>
        <v>#REF!</v>
      </c>
      <c r="C918" s="214" t="e">
        <f>IF(ISBLANK(#REF!),"",#REF!)</f>
        <v>#REF!</v>
      </c>
      <c r="D918" s="214" t="e">
        <f>IF(ISBLANK(#REF!),"",#REF!)</f>
        <v>#REF!</v>
      </c>
      <c r="E918" s="214" t="e">
        <f>IF(ISBLANK(#REF!),"",#REF!)</f>
        <v>#REF!</v>
      </c>
      <c r="F918" s="214" t="e">
        <f>IF(ISBLANK(#REF!),"",#REF!)</f>
        <v>#REF!</v>
      </c>
      <c r="G918" s="214" t="e">
        <f>IF(ISBLANK(#REF!),"",#REF!)</f>
        <v>#REF!</v>
      </c>
      <c r="H918" s="215" t="e">
        <f>IF(ISBLANK(#REF!),"",#REF!)</f>
        <v>#REF!</v>
      </c>
      <c r="I918" s="214" t="e">
        <f>IF(ISBLANK(#REF!),"",#REF!)</f>
        <v>#REF!</v>
      </c>
      <c r="J918" s="216" t="e">
        <f>IF(ISBLANK(#REF!),"",#REF!)</f>
        <v>#REF!</v>
      </c>
      <c r="K918" s="217" t="e">
        <f>IF(ISBLANK(#REF!),"",#REF!)</f>
        <v>#REF!</v>
      </c>
      <c r="L918" s="217" t="e">
        <f>IF(ISBLANK(#REF!),"",#REF!)</f>
        <v>#REF!</v>
      </c>
      <c r="M918" s="218" t="e">
        <f>IF(ISBLANK(#REF!),"",#REF!)</f>
        <v>#REF!</v>
      </c>
      <c r="N918" s="218" t="e">
        <f>IF(ISBLANK(#REF!),"",#REF!)</f>
        <v>#REF!</v>
      </c>
      <c r="O918" s="220" t="str">
        <f>IFERROR(VLOOKUP(_xlfn.CONCAT('Team Roster - Final'!$A918," : ",'Team Roster - Final'!$BM918),'Rate Calculations'!$C$4:$G$1100,5,FALSE),"")</f>
        <v/>
      </c>
      <c r="P918" s="225">
        <f>IF(ISBLANK('Rate Calculations'!$H920),"",'Rate Calculations'!$H920)</f>
        <v>1.7500000000000002E-2</v>
      </c>
      <c r="Q918" s="220" t="str">
        <f t="shared" si="239"/>
        <v/>
      </c>
      <c r="R918" s="221">
        <f>IF(ISBLANK('Rate Calculations'!$J920),"",'Rate Calculations'!$J920)</f>
        <v>3.5000000000000003E-2</v>
      </c>
      <c r="S918" s="220" t="str">
        <f t="shared" si="240"/>
        <v/>
      </c>
      <c r="T918" s="225" t="str">
        <f>IFERROR(VLOOKUP(_xlfn.CONCAT('Team Roster - Final'!$A918," : ",'Team Roster - Final'!$BM918),'Rate Calculations'!$C$4:$S$1100,10,FALSE),"")</f>
        <v/>
      </c>
      <c r="U918" s="225" t="str">
        <f>IFERROR(VLOOKUP(_xlfn.CONCAT('Team Roster - Final'!$A918," : ",'Team Roster - Final'!$BM918),'Rate Calculations'!$C$4:$S$1100,11,FALSE),"")</f>
        <v/>
      </c>
      <c r="V918" s="222" t="str">
        <f t="shared" si="241"/>
        <v/>
      </c>
      <c r="W918" s="222" t="str">
        <f t="shared" si="242"/>
        <v/>
      </c>
      <c r="X918" s="223" t="str">
        <f>IFERROR(VLOOKUP(_xlfn.CONCAT('Team Roster - Final'!$A918," : ",'Team Roster - Final'!$BM918),'Rate Calculations'!$C$4:$S$1100,14,FALSE),"")</f>
        <v/>
      </c>
      <c r="Y918" s="222" t="str">
        <f t="shared" si="243"/>
        <v/>
      </c>
      <c r="Z918" s="222" t="str">
        <f t="shared" si="244"/>
        <v/>
      </c>
      <c r="AA918" s="224" t="str">
        <f>IFERROR(IF(#REF!="Yes",$Y918, $Y918+$Q918*0.5),"")</f>
        <v/>
      </c>
      <c r="AB918" s="224" t="str">
        <f>IFERROR(IF(#REF!="Yes",$Z918, $Z918+$S918*0.5),"")</f>
        <v/>
      </c>
      <c r="AC918" s="220" t="str">
        <f>IFERROR(VLOOKUP(_xlfn.CONCAT('Team Roster - Final'!$A918," : ",'Team Roster - Final'!$BM918),'Rate Calculations'!$C$4:$U$1100,19,FALSE),"")</f>
        <v/>
      </c>
      <c r="AD918" s="220" t="str">
        <f t="shared" si="245"/>
        <v/>
      </c>
      <c r="AE918" s="220" t="str">
        <f t="shared" si="246"/>
        <v/>
      </c>
      <c r="AF918" s="225" t="str">
        <f>IFERROR(VLOOKUP(_xlfn.CONCAT('Team Roster - Final'!$A918," : ",'Team Roster - Final'!$BM918),'Rate Calculations'!$C$4:$AB$1100,22,FALSE),"")</f>
        <v/>
      </c>
      <c r="AG918" s="225" t="str">
        <f>IFERROR(VLOOKUP(_xlfn.CONCAT('Team Roster - Final'!$A918," : ",'Team Roster - Final'!$BM918),'Rate Calculations'!$C$4:$AB$1100,23,FALSE),"")</f>
        <v/>
      </c>
      <c r="AH918" s="222" t="str">
        <f t="shared" si="247"/>
        <v/>
      </c>
      <c r="AI918" s="222" t="str">
        <f t="shared" si="248"/>
        <v/>
      </c>
      <c r="AJ918" s="223" t="str">
        <f>Table1[[#This Row],[Home Office
Net Fee %]]</f>
        <v/>
      </c>
      <c r="AK918" s="222" t="str">
        <f t="shared" si="249"/>
        <v/>
      </c>
      <c r="AL918" s="222" t="str">
        <f t="shared" si="250"/>
        <v/>
      </c>
      <c r="AM918" s="215" t="str">
        <f>IFERROR(IF(#REF!="Yes",$AK918,($AK918+$AD918*0.5)),"")</f>
        <v/>
      </c>
      <c r="AN918" s="215" t="str">
        <f>IFERROR(IF(#REF!="Yes",$AL918,($AL918+$AE918*0.5)),"")</f>
        <v/>
      </c>
      <c r="AO918" s="374" t="str">
        <f>IF(ISBLANK('Team Roster Proposed - FBR'!Q919),"",'Team Roster Proposed - FBR'!Q919)</f>
        <v/>
      </c>
      <c r="AP918" s="226" t="e">
        <f>IF(ISBLANK(#REF!),"",#REF!)</f>
        <v>#REF!</v>
      </c>
      <c r="AQ918" s="226" t="e">
        <f>IF(ISBLANK(#REF!),"",#REF!)</f>
        <v>#REF!</v>
      </c>
      <c r="AR918" s="226" t="e">
        <f>IF(ISBLANK(#REF!),"",#REF!)</f>
        <v>#REF!</v>
      </c>
      <c r="AS918" s="219" t="e">
        <f>IF(ISBLANK(#REF!),"",#REF!)</f>
        <v>#REF!</v>
      </c>
      <c r="AT918" s="219" t="e">
        <f>IF(ISBLANK(#REF!),"",#REF!)</f>
        <v>#REF!</v>
      </c>
      <c r="AU918" s="219" t="e">
        <f>IF(ISBLANK(#REF!),"",#REF!)</f>
        <v>#REF!</v>
      </c>
      <c r="AV918" s="219" t="e">
        <f>IF(ISBLANK(#REF!),"",#REF!)</f>
        <v>#REF!</v>
      </c>
      <c r="AW918" s="219" t="e">
        <f>IF(ISBLANK(#REF!),"",#REF!)</f>
        <v>#REF!</v>
      </c>
      <c r="AX918" s="219" t="e">
        <f>IF(ISBLANK(#REF!),"",#REF!)</f>
        <v>#REF!</v>
      </c>
      <c r="AY918" s="226" t="e">
        <f>IF(ISBLANK(#REF!),"",#REF!)</f>
        <v>#REF!</v>
      </c>
      <c r="AZ918" s="219" t="e">
        <f>IF(ISBLANK(#REF!),"",#REF!)</f>
        <v>#REF!</v>
      </c>
      <c r="BA918" s="219" t="e">
        <f>IF(ISBLANK(#REF!),"",#REF!)</f>
        <v>#REF!</v>
      </c>
      <c r="BB918" s="219" t="e">
        <f>IF(ISBLANK(#REF!),"",#REF!)</f>
        <v>#REF!</v>
      </c>
      <c r="BC918" s="219" t="e">
        <f>IF(ISBLANK(#REF!),"",#REF!)</f>
        <v>#REF!</v>
      </c>
      <c r="BD918" s="219" t="e">
        <f>IF(ISBLANK(#REF!),"",#REF!)</f>
        <v>#REF!</v>
      </c>
      <c r="BE918" s="219" t="e">
        <f>IF(ISBLANK(#REF!),"",#REF!)</f>
        <v>#REF!</v>
      </c>
      <c r="BF918" s="219" t="e">
        <f>IF(ISBLANK(#REF!),"",#REF!)</f>
        <v>#REF!</v>
      </c>
      <c r="BG918" s="219" t="e">
        <f>IF(ISBLANK(#REF!),"",#REF!)</f>
        <v>#REF!</v>
      </c>
      <c r="BH918" s="219" t="e">
        <f>IF(ISBLANK(#REF!),"",#REF!)</f>
        <v>#REF!</v>
      </c>
      <c r="BI918" s="219" t="e">
        <f>IF(ISBLANK(#REF!),"",#REF!)</f>
        <v>#REF!</v>
      </c>
      <c r="BJ918" s="219" t="e">
        <f>IF(ISBLANK(#REF!),"",#REF!)</f>
        <v>#REF!</v>
      </c>
      <c r="BK918" s="219" t="e">
        <f>IF(ISBLANK(#REF!),"",#REF!)</f>
        <v>#REF!</v>
      </c>
      <c r="BL918" s="219" t="e">
        <f>IF(ISBLANK(#REF!),"",#REF!)</f>
        <v>#REF!</v>
      </c>
      <c r="BM918" s="219" t="e">
        <f>IF(ISBLANK(#REF!),"",#REF!)</f>
        <v>#REF!</v>
      </c>
      <c r="BN918" s="219" t="e">
        <f>IF(ISBLANK(#REF!),"",#REF!)</f>
        <v>#REF!</v>
      </c>
      <c r="BO918" s="227" t="e">
        <f t="shared" si="251"/>
        <v>#REF!</v>
      </c>
      <c r="BP918" s="228" t="str">
        <f t="shared" si="254"/>
        <v/>
      </c>
      <c r="BQ918" s="229" t="str">
        <f t="shared" si="238"/>
        <v/>
      </c>
      <c r="BR918" s="228" t="e">
        <f t="shared" si="252"/>
        <v>#REF!</v>
      </c>
      <c r="BS918" s="230" t="e">
        <f t="shared" si="253"/>
        <v>#REF!</v>
      </c>
    </row>
    <row r="919" spans="1:71">
      <c r="A919" s="213" t="e">
        <f>IF(ISBLANK(#REF!),"",#REF!)</f>
        <v>#REF!</v>
      </c>
      <c r="B919" s="214" t="e">
        <f>IF(ISBLANK(#REF!),"",#REF!)</f>
        <v>#REF!</v>
      </c>
      <c r="C919" s="214" t="e">
        <f>IF(ISBLANK(#REF!),"",#REF!)</f>
        <v>#REF!</v>
      </c>
      <c r="D919" s="214" t="e">
        <f>IF(ISBLANK(#REF!),"",#REF!)</f>
        <v>#REF!</v>
      </c>
      <c r="E919" s="214" t="e">
        <f>IF(ISBLANK(#REF!),"",#REF!)</f>
        <v>#REF!</v>
      </c>
      <c r="F919" s="214" t="e">
        <f>IF(ISBLANK(#REF!),"",#REF!)</f>
        <v>#REF!</v>
      </c>
      <c r="G919" s="214" t="e">
        <f>IF(ISBLANK(#REF!),"",#REF!)</f>
        <v>#REF!</v>
      </c>
      <c r="H919" s="215" t="e">
        <f>IF(ISBLANK(#REF!),"",#REF!)</f>
        <v>#REF!</v>
      </c>
      <c r="I919" s="214" t="e">
        <f>IF(ISBLANK(#REF!),"",#REF!)</f>
        <v>#REF!</v>
      </c>
      <c r="J919" s="216" t="e">
        <f>IF(ISBLANK(#REF!),"",#REF!)</f>
        <v>#REF!</v>
      </c>
      <c r="K919" s="217" t="e">
        <f>IF(ISBLANK(#REF!),"",#REF!)</f>
        <v>#REF!</v>
      </c>
      <c r="L919" s="217" t="e">
        <f>IF(ISBLANK(#REF!),"",#REF!)</f>
        <v>#REF!</v>
      </c>
      <c r="M919" s="218" t="e">
        <f>IF(ISBLANK(#REF!),"",#REF!)</f>
        <v>#REF!</v>
      </c>
      <c r="N919" s="218" t="e">
        <f>IF(ISBLANK(#REF!),"",#REF!)</f>
        <v>#REF!</v>
      </c>
      <c r="O919" s="220" t="str">
        <f>IFERROR(VLOOKUP(_xlfn.CONCAT('Team Roster - Final'!$A919," : ",'Team Roster - Final'!$BM919),'Rate Calculations'!$C$4:$G$1100,5,FALSE),"")</f>
        <v/>
      </c>
      <c r="P919" s="225">
        <f>IF(ISBLANK('Rate Calculations'!$H921),"",'Rate Calculations'!$H921)</f>
        <v>1.7500000000000002E-2</v>
      </c>
      <c r="Q919" s="220" t="str">
        <f t="shared" si="239"/>
        <v/>
      </c>
      <c r="R919" s="221">
        <f>IF(ISBLANK('Rate Calculations'!$J921),"",'Rate Calculations'!$J921)</f>
        <v>3.5000000000000003E-2</v>
      </c>
      <c r="S919" s="220" t="str">
        <f t="shared" si="240"/>
        <v/>
      </c>
      <c r="T919" s="225" t="str">
        <f>IFERROR(VLOOKUP(_xlfn.CONCAT('Team Roster - Final'!$A919," : ",'Team Roster - Final'!$BM919),'Rate Calculations'!$C$4:$S$1100,10,FALSE),"")</f>
        <v/>
      </c>
      <c r="U919" s="225" t="str">
        <f>IFERROR(VLOOKUP(_xlfn.CONCAT('Team Roster - Final'!$A919," : ",'Team Roster - Final'!$BM919),'Rate Calculations'!$C$4:$S$1100,11,FALSE),"")</f>
        <v/>
      </c>
      <c r="V919" s="222" t="str">
        <f t="shared" si="241"/>
        <v/>
      </c>
      <c r="W919" s="222" t="str">
        <f t="shared" si="242"/>
        <v/>
      </c>
      <c r="X919" s="223" t="str">
        <f>IFERROR(VLOOKUP(_xlfn.CONCAT('Team Roster - Final'!$A919," : ",'Team Roster - Final'!$BM919),'Rate Calculations'!$C$4:$S$1100,14,FALSE),"")</f>
        <v/>
      </c>
      <c r="Y919" s="222" t="str">
        <f t="shared" si="243"/>
        <v/>
      </c>
      <c r="Z919" s="222" t="str">
        <f t="shared" si="244"/>
        <v/>
      </c>
      <c r="AA919" s="224" t="str">
        <f>IFERROR(IF(#REF!="Yes",$Y919, $Y919+$Q919*0.5),"")</f>
        <v/>
      </c>
      <c r="AB919" s="224" t="str">
        <f>IFERROR(IF(#REF!="Yes",$Z919, $Z919+$S919*0.5),"")</f>
        <v/>
      </c>
      <c r="AC919" s="220" t="str">
        <f>IFERROR(VLOOKUP(_xlfn.CONCAT('Team Roster - Final'!$A919," : ",'Team Roster - Final'!$BM919),'Rate Calculations'!$C$4:$U$1100,19,FALSE),"")</f>
        <v/>
      </c>
      <c r="AD919" s="220" t="str">
        <f t="shared" si="245"/>
        <v/>
      </c>
      <c r="AE919" s="220" t="str">
        <f t="shared" si="246"/>
        <v/>
      </c>
      <c r="AF919" s="225" t="str">
        <f>IFERROR(VLOOKUP(_xlfn.CONCAT('Team Roster - Final'!$A919," : ",'Team Roster - Final'!$BM919),'Rate Calculations'!$C$4:$AB$1100,22,FALSE),"")</f>
        <v/>
      </c>
      <c r="AG919" s="225" t="str">
        <f>IFERROR(VLOOKUP(_xlfn.CONCAT('Team Roster - Final'!$A919," : ",'Team Roster - Final'!$BM919),'Rate Calculations'!$C$4:$AB$1100,23,FALSE),"")</f>
        <v/>
      </c>
      <c r="AH919" s="222" t="str">
        <f t="shared" si="247"/>
        <v/>
      </c>
      <c r="AI919" s="222" t="str">
        <f t="shared" si="248"/>
        <v/>
      </c>
      <c r="AJ919" s="223" t="str">
        <f>Table1[[#This Row],[Home Office
Net Fee %]]</f>
        <v/>
      </c>
      <c r="AK919" s="222" t="str">
        <f t="shared" si="249"/>
        <v/>
      </c>
      <c r="AL919" s="222" t="str">
        <f t="shared" si="250"/>
        <v/>
      </c>
      <c r="AM919" s="215" t="str">
        <f>IFERROR(IF(#REF!="Yes",$AK919,($AK919+$AD919*0.5)),"")</f>
        <v/>
      </c>
      <c r="AN919" s="215" t="str">
        <f>IFERROR(IF(#REF!="Yes",$AL919,($AL919+$AE919*0.5)),"")</f>
        <v/>
      </c>
      <c r="AO919" s="374" t="str">
        <f>IF(ISBLANK('Team Roster Proposed - FBR'!Q920),"",'Team Roster Proposed - FBR'!Q920)</f>
        <v/>
      </c>
      <c r="AP919" s="226" t="e">
        <f>IF(ISBLANK(#REF!),"",#REF!)</f>
        <v>#REF!</v>
      </c>
      <c r="AQ919" s="226" t="e">
        <f>IF(ISBLANK(#REF!),"",#REF!)</f>
        <v>#REF!</v>
      </c>
      <c r="AR919" s="226" t="e">
        <f>IF(ISBLANK(#REF!),"",#REF!)</f>
        <v>#REF!</v>
      </c>
      <c r="AS919" s="219" t="e">
        <f>IF(ISBLANK(#REF!),"",#REF!)</f>
        <v>#REF!</v>
      </c>
      <c r="AT919" s="219" t="e">
        <f>IF(ISBLANK(#REF!),"",#REF!)</f>
        <v>#REF!</v>
      </c>
      <c r="AU919" s="219" t="e">
        <f>IF(ISBLANK(#REF!),"",#REF!)</f>
        <v>#REF!</v>
      </c>
      <c r="AV919" s="219" t="e">
        <f>IF(ISBLANK(#REF!),"",#REF!)</f>
        <v>#REF!</v>
      </c>
      <c r="AW919" s="219" t="e">
        <f>IF(ISBLANK(#REF!),"",#REF!)</f>
        <v>#REF!</v>
      </c>
      <c r="AX919" s="219" t="e">
        <f>IF(ISBLANK(#REF!),"",#REF!)</f>
        <v>#REF!</v>
      </c>
      <c r="AY919" s="226" t="e">
        <f>IF(ISBLANK(#REF!),"",#REF!)</f>
        <v>#REF!</v>
      </c>
      <c r="AZ919" s="219" t="e">
        <f>IF(ISBLANK(#REF!),"",#REF!)</f>
        <v>#REF!</v>
      </c>
      <c r="BA919" s="219" t="e">
        <f>IF(ISBLANK(#REF!),"",#REF!)</f>
        <v>#REF!</v>
      </c>
      <c r="BB919" s="219" t="e">
        <f>IF(ISBLANK(#REF!),"",#REF!)</f>
        <v>#REF!</v>
      </c>
      <c r="BC919" s="219" t="e">
        <f>IF(ISBLANK(#REF!),"",#REF!)</f>
        <v>#REF!</v>
      </c>
      <c r="BD919" s="219" t="e">
        <f>IF(ISBLANK(#REF!),"",#REF!)</f>
        <v>#REF!</v>
      </c>
      <c r="BE919" s="219" t="e">
        <f>IF(ISBLANK(#REF!),"",#REF!)</f>
        <v>#REF!</v>
      </c>
      <c r="BF919" s="219" t="e">
        <f>IF(ISBLANK(#REF!),"",#REF!)</f>
        <v>#REF!</v>
      </c>
      <c r="BG919" s="219" t="e">
        <f>IF(ISBLANK(#REF!),"",#REF!)</f>
        <v>#REF!</v>
      </c>
      <c r="BH919" s="219" t="e">
        <f>IF(ISBLANK(#REF!),"",#REF!)</f>
        <v>#REF!</v>
      </c>
      <c r="BI919" s="219" t="e">
        <f>IF(ISBLANK(#REF!),"",#REF!)</f>
        <v>#REF!</v>
      </c>
      <c r="BJ919" s="219" t="e">
        <f>IF(ISBLANK(#REF!),"",#REF!)</f>
        <v>#REF!</v>
      </c>
      <c r="BK919" s="219" t="e">
        <f>IF(ISBLANK(#REF!),"",#REF!)</f>
        <v>#REF!</v>
      </c>
      <c r="BL919" s="219" t="e">
        <f>IF(ISBLANK(#REF!),"",#REF!)</f>
        <v>#REF!</v>
      </c>
      <c r="BM919" s="219" t="e">
        <f>IF(ISBLANK(#REF!),"",#REF!)</f>
        <v>#REF!</v>
      </c>
      <c r="BN919" s="219" t="e">
        <f>IF(ISBLANK(#REF!),"",#REF!)</f>
        <v>#REF!</v>
      </c>
      <c r="BO919" s="227" t="e">
        <f t="shared" si="251"/>
        <v>#REF!</v>
      </c>
      <c r="BP919" s="228" t="str">
        <f t="shared" si="254"/>
        <v/>
      </c>
      <c r="BQ919" s="229" t="str">
        <f t="shared" si="238"/>
        <v/>
      </c>
      <c r="BR919" s="228" t="e">
        <f t="shared" si="252"/>
        <v>#REF!</v>
      </c>
      <c r="BS919" s="230" t="e">
        <f t="shared" si="253"/>
        <v>#REF!</v>
      </c>
    </row>
    <row r="920" spans="1:71">
      <c r="A920" s="213" t="e">
        <f>IF(ISBLANK(#REF!),"",#REF!)</f>
        <v>#REF!</v>
      </c>
      <c r="B920" s="214" t="e">
        <f>IF(ISBLANK(#REF!),"",#REF!)</f>
        <v>#REF!</v>
      </c>
      <c r="C920" s="214" t="e">
        <f>IF(ISBLANK(#REF!),"",#REF!)</f>
        <v>#REF!</v>
      </c>
      <c r="D920" s="214" t="e">
        <f>IF(ISBLANK(#REF!),"",#REF!)</f>
        <v>#REF!</v>
      </c>
      <c r="E920" s="214" t="e">
        <f>IF(ISBLANK(#REF!),"",#REF!)</f>
        <v>#REF!</v>
      </c>
      <c r="F920" s="214" t="e">
        <f>IF(ISBLANK(#REF!),"",#REF!)</f>
        <v>#REF!</v>
      </c>
      <c r="G920" s="214" t="e">
        <f>IF(ISBLANK(#REF!),"",#REF!)</f>
        <v>#REF!</v>
      </c>
      <c r="H920" s="215" t="e">
        <f>IF(ISBLANK(#REF!),"",#REF!)</f>
        <v>#REF!</v>
      </c>
      <c r="I920" s="214" t="e">
        <f>IF(ISBLANK(#REF!),"",#REF!)</f>
        <v>#REF!</v>
      </c>
      <c r="J920" s="216" t="e">
        <f>IF(ISBLANK(#REF!),"",#REF!)</f>
        <v>#REF!</v>
      </c>
      <c r="K920" s="217" t="e">
        <f>IF(ISBLANK(#REF!),"",#REF!)</f>
        <v>#REF!</v>
      </c>
      <c r="L920" s="217" t="e">
        <f>IF(ISBLANK(#REF!),"",#REF!)</f>
        <v>#REF!</v>
      </c>
      <c r="M920" s="218" t="e">
        <f>IF(ISBLANK(#REF!),"",#REF!)</f>
        <v>#REF!</v>
      </c>
      <c r="N920" s="218" t="e">
        <f>IF(ISBLANK(#REF!),"",#REF!)</f>
        <v>#REF!</v>
      </c>
      <c r="O920" s="220" t="str">
        <f>IFERROR(VLOOKUP(_xlfn.CONCAT('Team Roster - Final'!$A920," : ",'Team Roster - Final'!$BM920),'Rate Calculations'!$C$4:$G$1100,5,FALSE),"")</f>
        <v/>
      </c>
      <c r="P920" s="225">
        <f>IF(ISBLANK('Rate Calculations'!$H922),"",'Rate Calculations'!$H922)</f>
        <v>1.7500000000000002E-2</v>
      </c>
      <c r="Q920" s="220" t="str">
        <f t="shared" si="239"/>
        <v/>
      </c>
      <c r="R920" s="221">
        <f>IF(ISBLANK('Rate Calculations'!$J922),"",'Rate Calculations'!$J922)</f>
        <v>3.5000000000000003E-2</v>
      </c>
      <c r="S920" s="220" t="str">
        <f t="shared" si="240"/>
        <v/>
      </c>
      <c r="T920" s="225" t="str">
        <f>IFERROR(VLOOKUP(_xlfn.CONCAT('Team Roster - Final'!$A920," : ",'Team Roster - Final'!$BM920),'Rate Calculations'!$C$4:$S$1100,10,FALSE),"")</f>
        <v/>
      </c>
      <c r="U920" s="225" t="str">
        <f>IFERROR(VLOOKUP(_xlfn.CONCAT('Team Roster - Final'!$A920," : ",'Team Roster - Final'!$BM920),'Rate Calculations'!$C$4:$S$1100,11,FALSE),"")</f>
        <v/>
      </c>
      <c r="V920" s="222" t="str">
        <f t="shared" si="241"/>
        <v/>
      </c>
      <c r="W920" s="222" t="str">
        <f t="shared" si="242"/>
        <v/>
      </c>
      <c r="X920" s="223" t="str">
        <f>IFERROR(VLOOKUP(_xlfn.CONCAT('Team Roster - Final'!$A920," : ",'Team Roster - Final'!$BM920),'Rate Calculations'!$C$4:$S$1100,14,FALSE),"")</f>
        <v/>
      </c>
      <c r="Y920" s="222" t="str">
        <f t="shared" si="243"/>
        <v/>
      </c>
      <c r="Z920" s="222" t="str">
        <f t="shared" si="244"/>
        <v/>
      </c>
      <c r="AA920" s="224" t="str">
        <f>IFERROR(IF(#REF!="Yes",$Y920, $Y920+$Q920*0.5),"")</f>
        <v/>
      </c>
      <c r="AB920" s="224" t="str">
        <f>IFERROR(IF(#REF!="Yes",$Z920, $Z920+$S920*0.5),"")</f>
        <v/>
      </c>
      <c r="AC920" s="220" t="str">
        <f>IFERROR(VLOOKUP(_xlfn.CONCAT('Team Roster - Final'!$A920," : ",'Team Roster - Final'!$BM920),'Rate Calculations'!$C$4:$U$1100,19,FALSE),"")</f>
        <v/>
      </c>
      <c r="AD920" s="220" t="str">
        <f t="shared" si="245"/>
        <v/>
      </c>
      <c r="AE920" s="220" t="str">
        <f t="shared" si="246"/>
        <v/>
      </c>
      <c r="AF920" s="225" t="str">
        <f>IFERROR(VLOOKUP(_xlfn.CONCAT('Team Roster - Final'!$A920," : ",'Team Roster - Final'!$BM920),'Rate Calculations'!$C$4:$AB$1100,22,FALSE),"")</f>
        <v/>
      </c>
      <c r="AG920" s="225" t="str">
        <f>IFERROR(VLOOKUP(_xlfn.CONCAT('Team Roster - Final'!$A920," : ",'Team Roster - Final'!$BM920),'Rate Calculations'!$C$4:$AB$1100,23,FALSE),"")</f>
        <v/>
      </c>
      <c r="AH920" s="222" t="str">
        <f t="shared" si="247"/>
        <v/>
      </c>
      <c r="AI920" s="222" t="str">
        <f t="shared" si="248"/>
        <v/>
      </c>
      <c r="AJ920" s="223" t="str">
        <f>Table1[[#This Row],[Home Office
Net Fee %]]</f>
        <v/>
      </c>
      <c r="AK920" s="222" t="str">
        <f t="shared" si="249"/>
        <v/>
      </c>
      <c r="AL920" s="222" t="str">
        <f t="shared" si="250"/>
        <v/>
      </c>
      <c r="AM920" s="215" t="str">
        <f>IFERROR(IF(#REF!="Yes",$AK920,($AK920+$AD920*0.5)),"")</f>
        <v/>
      </c>
      <c r="AN920" s="215" t="str">
        <f>IFERROR(IF(#REF!="Yes",$AL920,($AL920+$AE920*0.5)),"")</f>
        <v/>
      </c>
      <c r="AO920" s="374" t="str">
        <f>IF(ISBLANK('Team Roster Proposed - FBR'!Q921),"",'Team Roster Proposed - FBR'!Q921)</f>
        <v/>
      </c>
      <c r="AP920" s="226" t="e">
        <f>IF(ISBLANK(#REF!),"",#REF!)</f>
        <v>#REF!</v>
      </c>
      <c r="AQ920" s="226" t="e">
        <f>IF(ISBLANK(#REF!),"",#REF!)</f>
        <v>#REF!</v>
      </c>
      <c r="AR920" s="226" t="e">
        <f>IF(ISBLANK(#REF!),"",#REF!)</f>
        <v>#REF!</v>
      </c>
      <c r="AS920" s="219" t="e">
        <f>IF(ISBLANK(#REF!),"",#REF!)</f>
        <v>#REF!</v>
      </c>
      <c r="AT920" s="219" t="e">
        <f>IF(ISBLANK(#REF!),"",#REF!)</f>
        <v>#REF!</v>
      </c>
      <c r="AU920" s="219" t="e">
        <f>IF(ISBLANK(#REF!),"",#REF!)</f>
        <v>#REF!</v>
      </c>
      <c r="AV920" s="219" t="e">
        <f>IF(ISBLANK(#REF!),"",#REF!)</f>
        <v>#REF!</v>
      </c>
      <c r="AW920" s="219" t="e">
        <f>IF(ISBLANK(#REF!),"",#REF!)</f>
        <v>#REF!</v>
      </c>
      <c r="AX920" s="219" t="e">
        <f>IF(ISBLANK(#REF!),"",#REF!)</f>
        <v>#REF!</v>
      </c>
      <c r="AY920" s="226" t="e">
        <f>IF(ISBLANK(#REF!),"",#REF!)</f>
        <v>#REF!</v>
      </c>
      <c r="AZ920" s="219" t="e">
        <f>IF(ISBLANK(#REF!),"",#REF!)</f>
        <v>#REF!</v>
      </c>
      <c r="BA920" s="219" t="e">
        <f>IF(ISBLANK(#REF!),"",#REF!)</f>
        <v>#REF!</v>
      </c>
      <c r="BB920" s="219" t="e">
        <f>IF(ISBLANK(#REF!),"",#REF!)</f>
        <v>#REF!</v>
      </c>
      <c r="BC920" s="219" t="e">
        <f>IF(ISBLANK(#REF!),"",#REF!)</f>
        <v>#REF!</v>
      </c>
      <c r="BD920" s="219" t="e">
        <f>IF(ISBLANK(#REF!),"",#REF!)</f>
        <v>#REF!</v>
      </c>
      <c r="BE920" s="219" t="e">
        <f>IF(ISBLANK(#REF!),"",#REF!)</f>
        <v>#REF!</v>
      </c>
      <c r="BF920" s="219" t="e">
        <f>IF(ISBLANK(#REF!),"",#REF!)</f>
        <v>#REF!</v>
      </c>
      <c r="BG920" s="219" t="e">
        <f>IF(ISBLANK(#REF!),"",#REF!)</f>
        <v>#REF!</v>
      </c>
      <c r="BH920" s="219" t="e">
        <f>IF(ISBLANK(#REF!),"",#REF!)</f>
        <v>#REF!</v>
      </c>
      <c r="BI920" s="219" t="e">
        <f>IF(ISBLANK(#REF!),"",#REF!)</f>
        <v>#REF!</v>
      </c>
      <c r="BJ920" s="219" t="e">
        <f>IF(ISBLANK(#REF!),"",#REF!)</f>
        <v>#REF!</v>
      </c>
      <c r="BK920" s="219" t="e">
        <f>IF(ISBLANK(#REF!),"",#REF!)</f>
        <v>#REF!</v>
      </c>
      <c r="BL920" s="219" t="e">
        <f>IF(ISBLANK(#REF!),"",#REF!)</f>
        <v>#REF!</v>
      </c>
      <c r="BM920" s="219" t="e">
        <f>IF(ISBLANK(#REF!),"",#REF!)</f>
        <v>#REF!</v>
      </c>
      <c r="BN920" s="219" t="e">
        <f>IF(ISBLANK(#REF!),"",#REF!)</f>
        <v>#REF!</v>
      </c>
      <c r="BO920" s="227" t="e">
        <f t="shared" si="251"/>
        <v>#REF!</v>
      </c>
      <c r="BP920" s="228" t="str">
        <f t="shared" si="254"/>
        <v/>
      </c>
      <c r="BQ920" s="229" t="str">
        <f t="shared" si="238"/>
        <v/>
      </c>
      <c r="BR920" s="228" t="e">
        <f t="shared" si="252"/>
        <v>#REF!</v>
      </c>
      <c r="BS920" s="230" t="e">
        <f t="shared" si="253"/>
        <v>#REF!</v>
      </c>
    </row>
    <row r="921" spans="1:71">
      <c r="A921" s="213" t="e">
        <f>IF(ISBLANK(#REF!),"",#REF!)</f>
        <v>#REF!</v>
      </c>
      <c r="B921" s="214" t="e">
        <f>IF(ISBLANK(#REF!),"",#REF!)</f>
        <v>#REF!</v>
      </c>
      <c r="C921" s="214" t="e">
        <f>IF(ISBLANK(#REF!),"",#REF!)</f>
        <v>#REF!</v>
      </c>
      <c r="D921" s="214" t="e">
        <f>IF(ISBLANK(#REF!),"",#REF!)</f>
        <v>#REF!</v>
      </c>
      <c r="E921" s="214" t="e">
        <f>IF(ISBLANK(#REF!),"",#REF!)</f>
        <v>#REF!</v>
      </c>
      <c r="F921" s="214" t="e">
        <f>IF(ISBLANK(#REF!),"",#REF!)</f>
        <v>#REF!</v>
      </c>
      <c r="G921" s="214" t="e">
        <f>IF(ISBLANK(#REF!),"",#REF!)</f>
        <v>#REF!</v>
      </c>
      <c r="H921" s="215" t="e">
        <f>IF(ISBLANK(#REF!),"",#REF!)</f>
        <v>#REF!</v>
      </c>
      <c r="I921" s="214" t="e">
        <f>IF(ISBLANK(#REF!),"",#REF!)</f>
        <v>#REF!</v>
      </c>
      <c r="J921" s="216" t="e">
        <f>IF(ISBLANK(#REF!),"",#REF!)</f>
        <v>#REF!</v>
      </c>
      <c r="K921" s="217" t="e">
        <f>IF(ISBLANK(#REF!),"",#REF!)</f>
        <v>#REF!</v>
      </c>
      <c r="L921" s="217" t="e">
        <f>IF(ISBLANK(#REF!),"",#REF!)</f>
        <v>#REF!</v>
      </c>
      <c r="M921" s="218" t="e">
        <f>IF(ISBLANK(#REF!),"",#REF!)</f>
        <v>#REF!</v>
      </c>
      <c r="N921" s="218" t="e">
        <f>IF(ISBLANK(#REF!),"",#REF!)</f>
        <v>#REF!</v>
      </c>
      <c r="O921" s="220" t="str">
        <f>IFERROR(VLOOKUP(_xlfn.CONCAT('Team Roster - Final'!$A921," : ",'Team Roster - Final'!$BM921),'Rate Calculations'!$C$4:$G$1100,5,FALSE),"")</f>
        <v/>
      </c>
      <c r="P921" s="225">
        <f>IF(ISBLANK('Rate Calculations'!$H923),"",'Rate Calculations'!$H923)</f>
        <v>1.7500000000000002E-2</v>
      </c>
      <c r="Q921" s="220" t="str">
        <f t="shared" si="239"/>
        <v/>
      </c>
      <c r="R921" s="221">
        <f>IF(ISBLANK('Rate Calculations'!$J923),"",'Rate Calculations'!$J923)</f>
        <v>3.5000000000000003E-2</v>
      </c>
      <c r="S921" s="220" t="str">
        <f t="shared" si="240"/>
        <v/>
      </c>
      <c r="T921" s="225" t="str">
        <f>IFERROR(VLOOKUP(_xlfn.CONCAT('Team Roster - Final'!$A921," : ",'Team Roster - Final'!$BM921),'Rate Calculations'!$C$4:$S$1100,10,FALSE),"")</f>
        <v/>
      </c>
      <c r="U921" s="225" t="str">
        <f>IFERROR(VLOOKUP(_xlfn.CONCAT('Team Roster - Final'!$A921," : ",'Team Roster - Final'!$BM921),'Rate Calculations'!$C$4:$S$1100,11,FALSE),"")</f>
        <v/>
      </c>
      <c r="V921" s="222" t="str">
        <f t="shared" si="241"/>
        <v/>
      </c>
      <c r="W921" s="222" t="str">
        <f t="shared" si="242"/>
        <v/>
      </c>
      <c r="X921" s="223" t="str">
        <f>IFERROR(VLOOKUP(_xlfn.CONCAT('Team Roster - Final'!$A921," : ",'Team Roster - Final'!$BM921),'Rate Calculations'!$C$4:$S$1100,14,FALSE),"")</f>
        <v/>
      </c>
      <c r="Y921" s="222" t="str">
        <f t="shared" si="243"/>
        <v/>
      </c>
      <c r="Z921" s="222" t="str">
        <f t="shared" si="244"/>
        <v/>
      </c>
      <c r="AA921" s="224" t="str">
        <f>IFERROR(IF(#REF!="Yes",$Y921, $Y921+$Q921*0.5),"")</f>
        <v/>
      </c>
      <c r="AB921" s="224" t="str">
        <f>IFERROR(IF(#REF!="Yes",$Z921, $Z921+$S921*0.5),"")</f>
        <v/>
      </c>
      <c r="AC921" s="220" t="str">
        <f>IFERROR(VLOOKUP(_xlfn.CONCAT('Team Roster - Final'!$A921," : ",'Team Roster - Final'!$BM921),'Rate Calculations'!$C$4:$U$1100,19,FALSE),"")</f>
        <v/>
      </c>
      <c r="AD921" s="220" t="str">
        <f t="shared" si="245"/>
        <v/>
      </c>
      <c r="AE921" s="220" t="str">
        <f t="shared" si="246"/>
        <v/>
      </c>
      <c r="AF921" s="225" t="str">
        <f>IFERROR(VLOOKUP(_xlfn.CONCAT('Team Roster - Final'!$A921," : ",'Team Roster - Final'!$BM921),'Rate Calculations'!$C$4:$AB$1100,22,FALSE),"")</f>
        <v/>
      </c>
      <c r="AG921" s="225" t="str">
        <f>IFERROR(VLOOKUP(_xlfn.CONCAT('Team Roster - Final'!$A921," : ",'Team Roster - Final'!$BM921),'Rate Calculations'!$C$4:$AB$1100,23,FALSE),"")</f>
        <v/>
      </c>
      <c r="AH921" s="222" t="str">
        <f t="shared" si="247"/>
        <v/>
      </c>
      <c r="AI921" s="222" t="str">
        <f t="shared" si="248"/>
        <v/>
      </c>
      <c r="AJ921" s="223" t="str">
        <f>Table1[[#This Row],[Home Office
Net Fee %]]</f>
        <v/>
      </c>
      <c r="AK921" s="222" t="str">
        <f t="shared" si="249"/>
        <v/>
      </c>
      <c r="AL921" s="222" t="str">
        <f t="shared" si="250"/>
        <v/>
      </c>
      <c r="AM921" s="215" t="str">
        <f>IFERROR(IF(#REF!="Yes",$AK921,($AK921+$AD921*0.5)),"")</f>
        <v/>
      </c>
      <c r="AN921" s="215" t="str">
        <f>IFERROR(IF(#REF!="Yes",$AL921,($AL921+$AE921*0.5)),"")</f>
        <v/>
      </c>
      <c r="AO921" s="374" t="str">
        <f>IF(ISBLANK('Team Roster Proposed - FBR'!Q922),"",'Team Roster Proposed - FBR'!Q922)</f>
        <v/>
      </c>
      <c r="AP921" s="226" t="e">
        <f>IF(ISBLANK(#REF!),"",#REF!)</f>
        <v>#REF!</v>
      </c>
      <c r="AQ921" s="226" t="e">
        <f>IF(ISBLANK(#REF!),"",#REF!)</f>
        <v>#REF!</v>
      </c>
      <c r="AR921" s="226" t="e">
        <f>IF(ISBLANK(#REF!),"",#REF!)</f>
        <v>#REF!</v>
      </c>
      <c r="AS921" s="219" t="e">
        <f>IF(ISBLANK(#REF!),"",#REF!)</f>
        <v>#REF!</v>
      </c>
      <c r="AT921" s="219" t="e">
        <f>IF(ISBLANK(#REF!),"",#REF!)</f>
        <v>#REF!</v>
      </c>
      <c r="AU921" s="219" t="e">
        <f>IF(ISBLANK(#REF!),"",#REF!)</f>
        <v>#REF!</v>
      </c>
      <c r="AV921" s="219" t="e">
        <f>IF(ISBLANK(#REF!),"",#REF!)</f>
        <v>#REF!</v>
      </c>
      <c r="AW921" s="219" t="e">
        <f>IF(ISBLANK(#REF!),"",#REF!)</f>
        <v>#REF!</v>
      </c>
      <c r="AX921" s="219" t="e">
        <f>IF(ISBLANK(#REF!),"",#REF!)</f>
        <v>#REF!</v>
      </c>
      <c r="AY921" s="226" t="e">
        <f>IF(ISBLANK(#REF!),"",#REF!)</f>
        <v>#REF!</v>
      </c>
      <c r="AZ921" s="219" t="e">
        <f>IF(ISBLANK(#REF!),"",#REF!)</f>
        <v>#REF!</v>
      </c>
      <c r="BA921" s="219" t="e">
        <f>IF(ISBLANK(#REF!),"",#REF!)</f>
        <v>#REF!</v>
      </c>
      <c r="BB921" s="219" t="e">
        <f>IF(ISBLANK(#REF!),"",#REF!)</f>
        <v>#REF!</v>
      </c>
      <c r="BC921" s="219" t="e">
        <f>IF(ISBLANK(#REF!),"",#REF!)</f>
        <v>#REF!</v>
      </c>
      <c r="BD921" s="219" t="e">
        <f>IF(ISBLANK(#REF!),"",#REF!)</f>
        <v>#REF!</v>
      </c>
      <c r="BE921" s="219" t="e">
        <f>IF(ISBLANK(#REF!),"",#REF!)</f>
        <v>#REF!</v>
      </c>
      <c r="BF921" s="219" t="e">
        <f>IF(ISBLANK(#REF!),"",#REF!)</f>
        <v>#REF!</v>
      </c>
      <c r="BG921" s="219" t="e">
        <f>IF(ISBLANK(#REF!),"",#REF!)</f>
        <v>#REF!</v>
      </c>
      <c r="BH921" s="219" t="e">
        <f>IF(ISBLANK(#REF!),"",#REF!)</f>
        <v>#REF!</v>
      </c>
      <c r="BI921" s="219" t="e">
        <f>IF(ISBLANK(#REF!),"",#REF!)</f>
        <v>#REF!</v>
      </c>
      <c r="BJ921" s="219" t="e">
        <f>IF(ISBLANK(#REF!),"",#REF!)</f>
        <v>#REF!</v>
      </c>
      <c r="BK921" s="219" t="e">
        <f>IF(ISBLANK(#REF!),"",#REF!)</f>
        <v>#REF!</v>
      </c>
      <c r="BL921" s="219" t="e">
        <f>IF(ISBLANK(#REF!),"",#REF!)</f>
        <v>#REF!</v>
      </c>
      <c r="BM921" s="219" t="e">
        <f>IF(ISBLANK(#REF!),"",#REF!)</f>
        <v>#REF!</v>
      </c>
      <c r="BN921" s="219" t="e">
        <f>IF(ISBLANK(#REF!),"",#REF!)</f>
        <v>#REF!</v>
      </c>
      <c r="BO921" s="227" t="e">
        <f t="shared" si="251"/>
        <v>#REF!</v>
      </c>
      <c r="BP921" s="228" t="str">
        <f t="shared" si="254"/>
        <v/>
      </c>
      <c r="BQ921" s="229" t="str">
        <f t="shared" si="238"/>
        <v/>
      </c>
      <c r="BR921" s="228" t="e">
        <f t="shared" si="252"/>
        <v>#REF!</v>
      </c>
      <c r="BS921" s="230" t="e">
        <f t="shared" si="253"/>
        <v>#REF!</v>
      </c>
    </row>
    <row r="922" spans="1:71">
      <c r="A922" s="213" t="e">
        <f>IF(ISBLANK(#REF!),"",#REF!)</f>
        <v>#REF!</v>
      </c>
      <c r="B922" s="214" t="e">
        <f>IF(ISBLANK(#REF!),"",#REF!)</f>
        <v>#REF!</v>
      </c>
      <c r="C922" s="214" t="e">
        <f>IF(ISBLANK(#REF!),"",#REF!)</f>
        <v>#REF!</v>
      </c>
      <c r="D922" s="214" t="e">
        <f>IF(ISBLANK(#REF!),"",#REF!)</f>
        <v>#REF!</v>
      </c>
      <c r="E922" s="214" t="e">
        <f>IF(ISBLANK(#REF!),"",#REF!)</f>
        <v>#REF!</v>
      </c>
      <c r="F922" s="214" t="e">
        <f>IF(ISBLANK(#REF!),"",#REF!)</f>
        <v>#REF!</v>
      </c>
      <c r="G922" s="214" t="e">
        <f>IF(ISBLANK(#REF!),"",#REF!)</f>
        <v>#REF!</v>
      </c>
      <c r="H922" s="215" t="e">
        <f>IF(ISBLANK(#REF!),"",#REF!)</f>
        <v>#REF!</v>
      </c>
      <c r="I922" s="214" t="e">
        <f>IF(ISBLANK(#REF!),"",#REF!)</f>
        <v>#REF!</v>
      </c>
      <c r="J922" s="216" t="e">
        <f>IF(ISBLANK(#REF!),"",#REF!)</f>
        <v>#REF!</v>
      </c>
      <c r="K922" s="217" t="e">
        <f>IF(ISBLANK(#REF!),"",#REF!)</f>
        <v>#REF!</v>
      </c>
      <c r="L922" s="217" t="e">
        <f>IF(ISBLANK(#REF!),"",#REF!)</f>
        <v>#REF!</v>
      </c>
      <c r="M922" s="218" t="e">
        <f>IF(ISBLANK(#REF!),"",#REF!)</f>
        <v>#REF!</v>
      </c>
      <c r="N922" s="218" t="e">
        <f>IF(ISBLANK(#REF!),"",#REF!)</f>
        <v>#REF!</v>
      </c>
      <c r="O922" s="220" t="str">
        <f>IFERROR(VLOOKUP(_xlfn.CONCAT('Team Roster - Final'!$A922," : ",'Team Roster - Final'!$BM922),'Rate Calculations'!$C$4:$G$1100,5,FALSE),"")</f>
        <v/>
      </c>
      <c r="P922" s="225">
        <f>IF(ISBLANK('Rate Calculations'!$H924),"",'Rate Calculations'!$H924)</f>
        <v>1.7500000000000002E-2</v>
      </c>
      <c r="Q922" s="220" t="str">
        <f t="shared" si="239"/>
        <v/>
      </c>
      <c r="R922" s="221">
        <f>IF(ISBLANK('Rate Calculations'!$J924),"",'Rate Calculations'!$J924)</f>
        <v>3.5000000000000003E-2</v>
      </c>
      <c r="S922" s="220" t="str">
        <f t="shared" si="240"/>
        <v/>
      </c>
      <c r="T922" s="225" t="str">
        <f>IFERROR(VLOOKUP(_xlfn.CONCAT('Team Roster - Final'!$A922," : ",'Team Roster - Final'!$BM922),'Rate Calculations'!$C$4:$S$1100,10,FALSE),"")</f>
        <v/>
      </c>
      <c r="U922" s="225" t="str">
        <f>IFERROR(VLOOKUP(_xlfn.CONCAT('Team Roster - Final'!$A922," : ",'Team Roster - Final'!$BM922),'Rate Calculations'!$C$4:$S$1100,11,FALSE),"")</f>
        <v/>
      </c>
      <c r="V922" s="222" t="str">
        <f t="shared" si="241"/>
        <v/>
      </c>
      <c r="W922" s="222" t="str">
        <f t="shared" si="242"/>
        <v/>
      </c>
      <c r="X922" s="223" t="str">
        <f>IFERROR(VLOOKUP(_xlfn.CONCAT('Team Roster - Final'!$A922," : ",'Team Roster - Final'!$BM922),'Rate Calculations'!$C$4:$S$1100,14,FALSE),"")</f>
        <v/>
      </c>
      <c r="Y922" s="222" t="str">
        <f t="shared" si="243"/>
        <v/>
      </c>
      <c r="Z922" s="222" t="str">
        <f t="shared" si="244"/>
        <v/>
      </c>
      <c r="AA922" s="224" t="str">
        <f>IFERROR(IF(#REF!="Yes",$Y922, $Y922+$Q922*0.5),"")</f>
        <v/>
      </c>
      <c r="AB922" s="224" t="str">
        <f>IFERROR(IF(#REF!="Yes",$Z922, $Z922+$S922*0.5),"")</f>
        <v/>
      </c>
      <c r="AC922" s="220" t="str">
        <f>IFERROR(VLOOKUP(_xlfn.CONCAT('Team Roster - Final'!$A922," : ",'Team Roster - Final'!$BM922),'Rate Calculations'!$C$4:$U$1100,19,FALSE),"")</f>
        <v/>
      </c>
      <c r="AD922" s="220" t="str">
        <f t="shared" si="245"/>
        <v/>
      </c>
      <c r="AE922" s="220" t="str">
        <f t="shared" si="246"/>
        <v/>
      </c>
      <c r="AF922" s="225" t="str">
        <f>IFERROR(VLOOKUP(_xlfn.CONCAT('Team Roster - Final'!$A922," : ",'Team Roster - Final'!$BM922),'Rate Calculations'!$C$4:$AB$1100,22,FALSE),"")</f>
        <v/>
      </c>
      <c r="AG922" s="225" t="str">
        <f>IFERROR(VLOOKUP(_xlfn.CONCAT('Team Roster - Final'!$A922," : ",'Team Roster - Final'!$BM922),'Rate Calculations'!$C$4:$AB$1100,23,FALSE),"")</f>
        <v/>
      </c>
      <c r="AH922" s="222" t="str">
        <f t="shared" si="247"/>
        <v/>
      </c>
      <c r="AI922" s="222" t="str">
        <f t="shared" si="248"/>
        <v/>
      </c>
      <c r="AJ922" s="223" t="str">
        <f>Table1[[#This Row],[Home Office
Net Fee %]]</f>
        <v/>
      </c>
      <c r="AK922" s="222" t="str">
        <f t="shared" si="249"/>
        <v/>
      </c>
      <c r="AL922" s="222" t="str">
        <f t="shared" si="250"/>
        <v/>
      </c>
      <c r="AM922" s="215" t="str">
        <f>IFERROR(IF(#REF!="Yes",$AK922,($AK922+$AD922*0.5)),"")</f>
        <v/>
      </c>
      <c r="AN922" s="215" t="str">
        <f>IFERROR(IF(#REF!="Yes",$AL922,($AL922+$AE922*0.5)),"")</f>
        <v/>
      </c>
      <c r="AO922" s="374" t="str">
        <f>IF(ISBLANK('Team Roster Proposed - FBR'!Q923),"",'Team Roster Proposed - FBR'!Q923)</f>
        <v/>
      </c>
      <c r="AP922" s="226" t="e">
        <f>IF(ISBLANK(#REF!),"",#REF!)</f>
        <v>#REF!</v>
      </c>
      <c r="AQ922" s="226" t="e">
        <f>IF(ISBLANK(#REF!),"",#REF!)</f>
        <v>#REF!</v>
      </c>
      <c r="AR922" s="226" t="e">
        <f>IF(ISBLANK(#REF!),"",#REF!)</f>
        <v>#REF!</v>
      </c>
      <c r="AS922" s="219" t="e">
        <f>IF(ISBLANK(#REF!),"",#REF!)</f>
        <v>#REF!</v>
      </c>
      <c r="AT922" s="219" t="e">
        <f>IF(ISBLANK(#REF!),"",#REF!)</f>
        <v>#REF!</v>
      </c>
      <c r="AU922" s="219" t="e">
        <f>IF(ISBLANK(#REF!),"",#REF!)</f>
        <v>#REF!</v>
      </c>
      <c r="AV922" s="219" t="e">
        <f>IF(ISBLANK(#REF!),"",#REF!)</f>
        <v>#REF!</v>
      </c>
      <c r="AW922" s="219" t="e">
        <f>IF(ISBLANK(#REF!),"",#REF!)</f>
        <v>#REF!</v>
      </c>
      <c r="AX922" s="219" t="e">
        <f>IF(ISBLANK(#REF!),"",#REF!)</f>
        <v>#REF!</v>
      </c>
      <c r="AY922" s="226" t="e">
        <f>IF(ISBLANK(#REF!),"",#REF!)</f>
        <v>#REF!</v>
      </c>
      <c r="AZ922" s="219" t="e">
        <f>IF(ISBLANK(#REF!),"",#REF!)</f>
        <v>#REF!</v>
      </c>
      <c r="BA922" s="219" t="e">
        <f>IF(ISBLANK(#REF!),"",#REF!)</f>
        <v>#REF!</v>
      </c>
      <c r="BB922" s="219" t="e">
        <f>IF(ISBLANK(#REF!),"",#REF!)</f>
        <v>#REF!</v>
      </c>
      <c r="BC922" s="219" t="e">
        <f>IF(ISBLANK(#REF!),"",#REF!)</f>
        <v>#REF!</v>
      </c>
      <c r="BD922" s="219" t="e">
        <f>IF(ISBLANK(#REF!),"",#REF!)</f>
        <v>#REF!</v>
      </c>
      <c r="BE922" s="219" t="e">
        <f>IF(ISBLANK(#REF!),"",#REF!)</f>
        <v>#REF!</v>
      </c>
      <c r="BF922" s="219" t="e">
        <f>IF(ISBLANK(#REF!),"",#REF!)</f>
        <v>#REF!</v>
      </c>
      <c r="BG922" s="219" t="e">
        <f>IF(ISBLANK(#REF!),"",#REF!)</f>
        <v>#REF!</v>
      </c>
      <c r="BH922" s="219" t="e">
        <f>IF(ISBLANK(#REF!),"",#REF!)</f>
        <v>#REF!</v>
      </c>
      <c r="BI922" s="219" t="e">
        <f>IF(ISBLANK(#REF!),"",#REF!)</f>
        <v>#REF!</v>
      </c>
      <c r="BJ922" s="219" t="e">
        <f>IF(ISBLANK(#REF!),"",#REF!)</f>
        <v>#REF!</v>
      </c>
      <c r="BK922" s="219" t="e">
        <f>IF(ISBLANK(#REF!),"",#REF!)</f>
        <v>#REF!</v>
      </c>
      <c r="BL922" s="219" t="e">
        <f>IF(ISBLANK(#REF!),"",#REF!)</f>
        <v>#REF!</v>
      </c>
      <c r="BM922" s="219" t="e">
        <f>IF(ISBLANK(#REF!),"",#REF!)</f>
        <v>#REF!</v>
      </c>
      <c r="BN922" s="219" t="e">
        <f>IF(ISBLANK(#REF!),"",#REF!)</f>
        <v>#REF!</v>
      </c>
      <c r="BO922" s="227" t="e">
        <f t="shared" si="251"/>
        <v>#REF!</v>
      </c>
      <c r="BP922" s="228" t="str">
        <f t="shared" si="254"/>
        <v/>
      </c>
      <c r="BQ922" s="229" t="str">
        <f t="shared" si="238"/>
        <v/>
      </c>
      <c r="BR922" s="228" t="e">
        <f t="shared" si="252"/>
        <v>#REF!</v>
      </c>
      <c r="BS922" s="230" t="e">
        <f t="shared" si="253"/>
        <v>#REF!</v>
      </c>
    </row>
    <row r="923" spans="1:71">
      <c r="A923" s="213" t="e">
        <f>IF(ISBLANK(#REF!),"",#REF!)</f>
        <v>#REF!</v>
      </c>
      <c r="B923" s="214" t="e">
        <f>IF(ISBLANK(#REF!),"",#REF!)</f>
        <v>#REF!</v>
      </c>
      <c r="C923" s="214" t="e">
        <f>IF(ISBLANK(#REF!),"",#REF!)</f>
        <v>#REF!</v>
      </c>
      <c r="D923" s="214" t="e">
        <f>IF(ISBLANK(#REF!),"",#REF!)</f>
        <v>#REF!</v>
      </c>
      <c r="E923" s="214" t="e">
        <f>IF(ISBLANK(#REF!),"",#REF!)</f>
        <v>#REF!</v>
      </c>
      <c r="F923" s="214" t="e">
        <f>IF(ISBLANK(#REF!),"",#REF!)</f>
        <v>#REF!</v>
      </c>
      <c r="G923" s="214" t="e">
        <f>IF(ISBLANK(#REF!),"",#REF!)</f>
        <v>#REF!</v>
      </c>
      <c r="H923" s="215" t="e">
        <f>IF(ISBLANK(#REF!),"",#REF!)</f>
        <v>#REF!</v>
      </c>
      <c r="I923" s="214" t="e">
        <f>IF(ISBLANK(#REF!),"",#REF!)</f>
        <v>#REF!</v>
      </c>
      <c r="J923" s="216" t="e">
        <f>IF(ISBLANK(#REF!),"",#REF!)</f>
        <v>#REF!</v>
      </c>
      <c r="K923" s="217" t="e">
        <f>IF(ISBLANK(#REF!),"",#REF!)</f>
        <v>#REF!</v>
      </c>
      <c r="L923" s="217" t="e">
        <f>IF(ISBLANK(#REF!),"",#REF!)</f>
        <v>#REF!</v>
      </c>
      <c r="M923" s="218" t="e">
        <f>IF(ISBLANK(#REF!),"",#REF!)</f>
        <v>#REF!</v>
      </c>
      <c r="N923" s="218" t="e">
        <f>IF(ISBLANK(#REF!),"",#REF!)</f>
        <v>#REF!</v>
      </c>
      <c r="O923" s="220" t="str">
        <f>IFERROR(VLOOKUP(_xlfn.CONCAT('Team Roster - Final'!$A923," : ",'Team Roster - Final'!$BM923),'Rate Calculations'!$C$4:$G$1100,5,FALSE),"")</f>
        <v/>
      </c>
      <c r="P923" s="225">
        <f>IF(ISBLANK('Rate Calculations'!$H925),"",'Rate Calculations'!$H925)</f>
        <v>1.7500000000000002E-2</v>
      </c>
      <c r="Q923" s="220" t="str">
        <f t="shared" si="239"/>
        <v/>
      </c>
      <c r="R923" s="221">
        <f>IF(ISBLANK('Rate Calculations'!$J925),"",'Rate Calculations'!$J925)</f>
        <v>3.5000000000000003E-2</v>
      </c>
      <c r="S923" s="220" t="str">
        <f t="shared" si="240"/>
        <v/>
      </c>
      <c r="T923" s="225" t="str">
        <f>IFERROR(VLOOKUP(_xlfn.CONCAT('Team Roster - Final'!$A923," : ",'Team Roster - Final'!$BM923),'Rate Calculations'!$C$4:$S$1100,10,FALSE),"")</f>
        <v/>
      </c>
      <c r="U923" s="225" t="str">
        <f>IFERROR(VLOOKUP(_xlfn.CONCAT('Team Roster - Final'!$A923," : ",'Team Roster - Final'!$BM923),'Rate Calculations'!$C$4:$S$1100,11,FALSE),"")</f>
        <v/>
      </c>
      <c r="V923" s="222" t="str">
        <f t="shared" si="241"/>
        <v/>
      </c>
      <c r="W923" s="222" t="str">
        <f t="shared" si="242"/>
        <v/>
      </c>
      <c r="X923" s="223" t="str">
        <f>IFERROR(VLOOKUP(_xlfn.CONCAT('Team Roster - Final'!$A923," : ",'Team Roster - Final'!$BM923),'Rate Calculations'!$C$4:$S$1100,14,FALSE),"")</f>
        <v/>
      </c>
      <c r="Y923" s="222" t="str">
        <f t="shared" si="243"/>
        <v/>
      </c>
      <c r="Z923" s="222" t="str">
        <f t="shared" si="244"/>
        <v/>
      </c>
      <c r="AA923" s="224" t="str">
        <f>IFERROR(IF(#REF!="Yes",$Y923, $Y923+$Q923*0.5),"")</f>
        <v/>
      </c>
      <c r="AB923" s="224" t="str">
        <f>IFERROR(IF(#REF!="Yes",$Z923, $Z923+$S923*0.5),"")</f>
        <v/>
      </c>
      <c r="AC923" s="220" t="str">
        <f>IFERROR(VLOOKUP(_xlfn.CONCAT('Team Roster - Final'!$A923," : ",'Team Roster - Final'!$BM923),'Rate Calculations'!$C$4:$U$1100,19,FALSE),"")</f>
        <v/>
      </c>
      <c r="AD923" s="220" t="str">
        <f t="shared" si="245"/>
        <v/>
      </c>
      <c r="AE923" s="220" t="str">
        <f t="shared" si="246"/>
        <v/>
      </c>
      <c r="AF923" s="225" t="str">
        <f>IFERROR(VLOOKUP(_xlfn.CONCAT('Team Roster - Final'!$A923," : ",'Team Roster - Final'!$BM923),'Rate Calculations'!$C$4:$AB$1100,22,FALSE),"")</f>
        <v/>
      </c>
      <c r="AG923" s="225" t="str">
        <f>IFERROR(VLOOKUP(_xlfn.CONCAT('Team Roster - Final'!$A923," : ",'Team Roster - Final'!$BM923),'Rate Calculations'!$C$4:$AB$1100,23,FALSE),"")</f>
        <v/>
      </c>
      <c r="AH923" s="222" t="str">
        <f t="shared" si="247"/>
        <v/>
      </c>
      <c r="AI923" s="222" t="str">
        <f t="shared" si="248"/>
        <v/>
      </c>
      <c r="AJ923" s="223" t="str">
        <f>Table1[[#This Row],[Home Office
Net Fee %]]</f>
        <v/>
      </c>
      <c r="AK923" s="222" t="str">
        <f t="shared" si="249"/>
        <v/>
      </c>
      <c r="AL923" s="222" t="str">
        <f t="shared" si="250"/>
        <v/>
      </c>
      <c r="AM923" s="215" t="str">
        <f>IFERROR(IF(#REF!="Yes",$AK923,($AK923+$AD923*0.5)),"")</f>
        <v/>
      </c>
      <c r="AN923" s="215" t="str">
        <f>IFERROR(IF(#REF!="Yes",$AL923,($AL923+$AE923*0.5)),"")</f>
        <v/>
      </c>
      <c r="AO923" s="374" t="str">
        <f>IF(ISBLANK('Team Roster Proposed - FBR'!Q924),"",'Team Roster Proposed - FBR'!Q924)</f>
        <v/>
      </c>
      <c r="AP923" s="226" t="e">
        <f>IF(ISBLANK(#REF!),"",#REF!)</f>
        <v>#REF!</v>
      </c>
      <c r="AQ923" s="226" t="e">
        <f>IF(ISBLANK(#REF!),"",#REF!)</f>
        <v>#REF!</v>
      </c>
      <c r="AR923" s="226" t="e">
        <f>IF(ISBLANK(#REF!),"",#REF!)</f>
        <v>#REF!</v>
      </c>
      <c r="AS923" s="219" t="e">
        <f>IF(ISBLANK(#REF!),"",#REF!)</f>
        <v>#REF!</v>
      </c>
      <c r="AT923" s="219" t="e">
        <f>IF(ISBLANK(#REF!),"",#REF!)</f>
        <v>#REF!</v>
      </c>
      <c r="AU923" s="219" t="e">
        <f>IF(ISBLANK(#REF!),"",#REF!)</f>
        <v>#REF!</v>
      </c>
      <c r="AV923" s="219" t="e">
        <f>IF(ISBLANK(#REF!),"",#REF!)</f>
        <v>#REF!</v>
      </c>
      <c r="AW923" s="219" t="e">
        <f>IF(ISBLANK(#REF!),"",#REF!)</f>
        <v>#REF!</v>
      </c>
      <c r="AX923" s="219" t="e">
        <f>IF(ISBLANK(#REF!),"",#REF!)</f>
        <v>#REF!</v>
      </c>
      <c r="AY923" s="226" t="e">
        <f>IF(ISBLANK(#REF!),"",#REF!)</f>
        <v>#REF!</v>
      </c>
      <c r="AZ923" s="219" t="e">
        <f>IF(ISBLANK(#REF!),"",#REF!)</f>
        <v>#REF!</v>
      </c>
      <c r="BA923" s="219" t="e">
        <f>IF(ISBLANK(#REF!),"",#REF!)</f>
        <v>#REF!</v>
      </c>
      <c r="BB923" s="219" t="e">
        <f>IF(ISBLANK(#REF!),"",#REF!)</f>
        <v>#REF!</v>
      </c>
      <c r="BC923" s="219" t="e">
        <f>IF(ISBLANK(#REF!),"",#REF!)</f>
        <v>#REF!</v>
      </c>
      <c r="BD923" s="219" t="e">
        <f>IF(ISBLANK(#REF!),"",#REF!)</f>
        <v>#REF!</v>
      </c>
      <c r="BE923" s="219" t="e">
        <f>IF(ISBLANK(#REF!),"",#REF!)</f>
        <v>#REF!</v>
      </c>
      <c r="BF923" s="219" t="e">
        <f>IF(ISBLANK(#REF!),"",#REF!)</f>
        <v>#REF!</v>
      </c>
      <c r="BG923" s="219" t="e">
        <f>IF(ISBLANK(#REF!),"",#REF!)</f>
        <v>#REF!</v>
      </c>
      <c r="BH923" s="219" t="e">
        <f>IF(ISBLANK(#REF!),"",#REF!)</f>
        <v>#REF!</v>
      </c>
      <c r="BI923" s="219" t="e">
        <f>IF(ISBLANK(#REF!),"",#REF!)</f>
        <v>#REF!</v>
      </c>
      <c r="BJ923" s="219" t="e">
        <f>IF(ISBLANK(#REF!),"",#REF!)</f>
        <v>#REF!</v>
      </c>
      <c r="BK923" s="219" t="e">
        <f>IF(ISBLANK(#REF!),"",#REF!)</f>
        <v>#REF!</v>
      </c>
      <c r="BL923" s="219" t="e">
        <f>IF(ISBLANK(#REF!),"",#REF!)</f>
        <v>#REF!</v>
      </c>
      <c r="BM923" s="219" t="e">
        <f>IF(ISBLANK(#REF!),"",#REF!)</f>
        <v>#REF!</v>
      </c>
      <c r="BN923" s="219" t="e">
        <f>IF(ISBLANK(#REF!),"",#REF!)</f>
        <v>#REF!</v>
      </c>
      <c r="BO923" s="227" t="e">
        <f t="shared" si="251"/>
        <v>#REF!</v>
      </c>
      <c r="BP923" s="228" t="str">
        <f t="shared" si="254"/>
        <v/>
      </c>
      <c r="BQ923" s="229" t="str">
        <f t="shared" si="238"/>
        <v/>
      </c>
      <c r="BR923" s="228" t="e">
        <f t="shared" si="252"/>
        <v>#REF!</v>
      </c>
      <c r="BS923" s="230" t="e">
        <f t="shared" si="253"/>
        <v>#REF!</v>
      </c>
    </row>
    <row r="924" spans="1:71">
      <c r="A924" s="213" t="e">
        <f>IF(ISBLANK(#REF!),"",#REF!)</f>
        <v>#REF!</v>
      </c>
      <c r="B924" s="214" t="e">
        <f>IF(ISBLANK(#REF!),"",#REF!)</f>
        <v>#REF!</v>
      </c>
      <c r="C924" s="214" t="e">
        <f>IF(ISBLANK(#REF!),"",#REF!)</f>
        <v>#REF!</v>
      </c>
      <c r="D924" s="214" t="e">
        <f>IF(ISBLANK(#REF!),"",#REF!)</f>
        <v>#REF!</v>
      </c>
      <c r="E924" s="214" t="e">
        <f>IF(ISBLANK(#REF!),"",#REF!)</f>
        <v>#REF!</v>
      </c>
      <c r="F924" s="214" t="e">
        <f>IF(ISBLANK(#REF!),"",#REF!)</f>
        <v>#REF!</v>
      </c>
      <c r="G924" s="214" t="e">
        <f>IF(ISBLANK(#REF!),"",#REF!)</f>
        <v>#REF!</v>
      </c>
      <c r="H924" s="215" t="e">
        <f>IF(ISBLANK(#REF!),"",#REF!)</f>
        <v>#REF!</v>
      </c>
      <c r="I924" s="214" t="e">
        <f>IF(ISBLANK(#REF!),"",#REF!)</f>
        <v>#REF!</v>
      </c>
      <c r="J924" s="216" t="e">
        <f>IF(ISBLANK(#REF!),"",#REF!)</f>
        <v>#REF!</v>
      </c>
      <c r="K924" s="217" t="e">
        <f>IF(ISBLANK(#REF!),"",#REF!)</f>
        <v>#REF!</v>
      </c>
      <c r="L924" s="217" t="e">
        <f>IF(ISBLANK(#REF!),"",#REF!)</f>
        <v>#REF!</v>
      </c>
      <c r="M924" s="218" t="e">
        <f>IF(ISBLANK(#REF!),"",#REF!)</f>
        <v>#REF!</v>
      </c>
      <c r="N924" s="218" t="e">
        <f>IF(ISBLANK(#REF!),"",#REF!)</f>
        <v>#REF!</v>
      </c>
      <c r="O924" s="220" t="str">
        <f>IFERROR(VLOOKUP(_xlfn.CONCAT('Team Roster - Final'!$A924," : ",'Team Roster - Final'!$BM924),'Rate Calculations'!$C$4:$G$1100,5,FALSE),"")</f>
        <v/>
      </c>
      <c r="P924" s="225">
        <f>IF(ISBLANK('Rate Calculations'!$H926),"",'Rate Calculations'!$H926)</f>
        <v>1.7500000000000002E-2</v>
      </c>
      <c r="Q924" s="220" t="str">
        <f t="shared" si="239"/>
        <v/>
      </c>
      <c r="R924" s="221">
        <f>IF(ISBLANK('Rate Calculations'!$J926),"",'Rate Calculations'!$J926)</f>
        <v>3.5000000000000003E-2</v>
      </c>
      <c r="S924" s="220" t="str">
        <f t="shared" si="240"/>
        <v/>
      </c>
      <c r="T924" s="225" t="str">
        <f>IFERROR(VLOOKUP(_xlfn.CONCAT('Team Roster - Final'!$A924," : ",'Team Roster - Final'!$BM924),'Rate Calculations'!$C$4:$S$1100,10,FALSE),"")</f>
        <v/>
      </c>
      <c r="U924" s="225" t="str">
        <f>IFERROR(VLOOKUP(_xlfn.CONCAT('Team Roster - Final'!$A924," : ",'Team Roster - Final'!$BM924),'Rate Calculations'!$C$4:$S$1100,11,FALSE),"")</f>
        <v/>
      </c>
      <c r="V924" s="222" t="str">
        <f t="shared" si="241"/>
        <v/>
      </c>
      <c r="W924" s="222" t="str">
        <f t="shared" si="242"/>
        <v/>
      </c>
      <c r="X924" s="223" t="str">
        <f>IFERROR(VLOOKUP(_xlfn.CONCAT('Team Roster - Final'!$A924," : ",'Team Roster - Final'!$BM924),'Rate Calculations'!$C$4:$S$1100,14,FALSE),"")</f>
        <v/>
      </c>
      <c r="Y924" s="222" t="str">
        <f t="shared" si="243"/>
        <v/>
      </c>
      <c r="Z924" s="222" t="str">
        <f t="shared" si="244"/>
        <v/>
      </c>
      <c r="AA924" s="224" t="str">
        <f>IFERROR(IF(#REF!="Yes",$Y924, $Y924+$Q924*0.5),"")</f>
        <v/>
      </c>
      <c r="AB924" s="224" t="str">
        <f>IFERROR(IF(#REF!="Yes",$Z924, $Z924+$S924*0.5),"")</f>
        <v/>
      </c>
      <c r="AC924" s="220" t="str">
        <f>IFERROR(VLOOKUP(_xlfn.CONCAT('Team Roster - Final'!$A924," : ",'Team Roster - Final'!$BM924),'Rate Calculations'!$C$4:$U$1100,19,FALSE),"")</f>
        <v/>
      </c>
      <c r="AD924" s="220" t="str">
        <f t="shared" si="245"/>
        <v/>
      </c>
      <c r="AE924" s="220" t="str">
        <f t="shared" si="246"/>
        <v/>
      </c>
      <c r="AF924" s="225" t="str">
        <f>IFERROR(VLOOKUP(_xlfn.CONCAT('Team Roster - Final'!$A924," : ",'Team Roster - Final'!$BM924),'Rate Calculations'!$C$4:$AB$1100,22,FALSE),"")</f>
        <v/>
      </c>
      <c r="AG924" s="225" t="str">
        <f>IFERROR(VLOOKUP(_xlfn.CONCAT('Team Roster - Final'!$A924," : ",'Team Roster - Final'!$BM924),'Rate Calculations'!$C$4:$AB$1100,23,FALSE),"")</f>
        <v/>
      </c>
      <c r="AH924" s="222" t="str">
        <f t="shared" si="247"/>
        <v/>
      </c>
      <c r="AI924" s="222" t="str">
        <f t="shared" si="248"/>
        <v/>
      </c>
      <c r="AJ924" s="223" t="str">
        <f>Table1[[#This Row],[Home Office
Net Fee %]]</f>
        <v/>
      </c>
      <c r="AK924" s="222" t="str">
        <f t="shared" si="249"/>
        <v/>
      </c>
      <c r="AL924" s="222" t="str">
        <f t="shared" si="250"/>
        <v/>
      </c>
      <c r="AM924" s="215" t="str">
        <f>IFERROR(IF(#REF!="Yes",$AK924,($AK924+$AD924*0.5)),"")</f>
        <v/>
      </c>
      <c r="AN924" s="215" t="str">
        <f>IFERROR(IF(#REF!="Yes",$AL924,($AL924+$AE924*0.5)),"")</f>
        <v/>
      </c>
      <c r="AO924" s="374" t="str">
        <f>IF(ISBLANK('Team Roster Proposed - FBR'!Q925),"",'Team Roster Proposed - FBR'!Q925)</f>
        <v/>
      </c>
      <c r="AP924" s="226" t="e">
        <f>IF(ISBLANK(#REF!),"",#REF!)</f>
        <v>#REF!</v>
      </c>
      <c r="AQ924" s="226" t="e">
        <f>IF(ISBLANK(#REF!),"",#REF!)</f>
        <v>#REF!</v>
      </c>
      <c r="AR924" s="226" t="e">
        <f>IF(ISBLANK(#REF!),"",#REF!)</f>
        <v>#REF!</v>
      </c>
      <c r="AS924" s="219" t="e">
        <f>IF(ISBLANK(#REF!),"",#REF!)</f>
        <v>#REF!</v>
      </c>
      <c r="AT924" s="219" t="e">
        <f>IF(ISBLANK(#REF!),"",#REF!)</f>
        <v>#REF!</v>
      </c>
      <c r="AU924" s="219" t="e">
        <f>IF(ISBLANK(#REF!),"",#REF!)</f>
        <v>#REF!</v>
      </c>
      <c r="AV924" s="219" t="e">
        <f>IF(ISBLANK(#REF!),"",#REF!)</f>
        <v>#REF!</v>
      </c>
      <c r="AW924" s="219" t="e">
        <f>IF(ISBLANK(#REF!),"",#REF!)</f>
        <v>#REF!</v>
      </c>
      <c r="AX924" s="219" t="e">
        <f>IF(ISBLANK(#REF!),"",#REF!)</f>
        <v>#REF!</v>
      </c>
      <c r="AY924" s="226" t="e">
        <f>IF(ISBLANK(#REF!),"",#REF!)</f>
        <v>#REF!</v>
      </c>
      <c r="AZ924" s="219" t="e">
        <f>IF(ISBLANK(#REF!),"",#REF!)</f>
        <v>#REF!</v>
      </c>
      <c r="BA924" s="219" t="e">
        <f>IF(ISBLANK(#REF!),"",#REF!)</f>
        <v>#REF!</v>
      </c>
      <c r="BB924" s="219" t="e">
        <f>IF(ISBLANK(#REF!),"",#REF!)</f>
        <v>#REF!</v>
      </c>
      <c r="BC924" s="219" t="e">
        <f>IF(ISBLANK(#REF!),"",#REF!)</f>
        <v>#REF!</v>
      </c>
      <c r="BD924" s="219" t="e">
        <f>IF(ISBLANK(#REF!),"",#REF!)</f>
        <v>#REF!</v>
      </c>
      <c r="BE924" s="219" t="e">
        <f>IF(ISBLANK(#REF!),"",#REF!)</f>
        <v>#REF!</v>
      </c>
      <c r="BF924" s="219" t="e">
        <f>IF(ISBLANK(#REF!),"",#REF!)</f>
        <v>#REF!</v>
      </c>
      <c r="BG924" s="219" t="e">
        <f>IF(ISBLANK(#REF!),"",#REF!)</f>
        <v>#REF!</v>
      </c>
      <c r="BH924" s="219" t="e">
        <f>IF(ISBLANK(#REF!),"",#REF!)</f>
        <v>#REF!</v>
      </c>
      <c r="BI924" s="219" t="e">
        <f>IF(ISBLANK(#REF!),"",#REF!)</f>
        <v>#REF!</v>
      </c>
      <c r="BJ924" s="219" t="e">
        <f>IF(ISBLANK(#REF!),"",#REF!)</f>
        <v>#REF!</v>
      </c>
      <c r="BK924" s="219" t="e">
        <f>IF(ISBLANK(#REF!),"",#REF!)</f>
        <v>#REF!</v>
      </c>
      <c r="BL924" s="219" t="e">
        <f>IF(ISBLANK(#REF!),"",#REF!)</f>
        <v>#REF!</v>
      </c>
      <c r="BM924" s="219" t="e">
        <f>IF(ISBLANK(#REF!),"",#REF!)</f>
        <v>#REF!</v>
      </c>
      <c r="BN924" s="219" t="e">
        <f>IF(ISBLANK(#REF!),"",#REF!)</f>
        <v>#REF!</v>
      </c>
      <c r="BO924" s="227" t="e">
        <f t="shared" si="251"/>
        <v>#REF!</v>
      </c>
      <c r="BP924" s="228" t="str">
        <f t="shared" si="254"/>
        <v/>
      </c>
      <c r="BQ924" s="229" t="str">
        <f t="shared" si="238"/>
        <v/>
      </c>
      <c r="BR924" s="228" t="e">
        <f t="shared" si="252"/>
        <v>#REF!</v>
      </c>
      <c r="BS924" s="230" t="e">
        <f t="shared" si="253"/>
        <v>#REF!</v>
      </c>
    </row>
    <row r="925" spans="1:71">
      <c r="A925" s="213" t="e">
        <f>IF(ISBLANK(#REF!),"",#REF!)</f>
        <v>#REF!</v>
      </c>
      <c r="B925" s="214" t="e">
        <f>IF(ISBLANK(#REF!),"",#REF!)</f>
        <v>#REF!</v>
      </c>
      <c r="C925" s="214" t="e">
        <f>IF(ISBLANK(#REF!),"",#REF!)</f>
        <v>#REF!</v>
      </c>
      <c r="D925" s="214" t="e">
        <f>IF(ISBLANK(#REF!),"",#REF!)</f>
        <v>#REF!</v>
      </c>
      <c r="E925" s="214" t="e">
        <f>IF(ISBLANK(#REF!),"",#REF!)</f>
        <v>#REF!</v>
      </c>
      <c r="F925" s="214" t="e">
        <f>IF(ISBLANK(#REF!),"",#REF!)</f>
        <v>#REF!</v>
      </c>
      <c r="G925" s="214" t="e">
        <f>IF(ISBLANK(#REF!),"",#REF!)</f>
        <v>#REF!</v>
      </c>
      <c r="H925" s="215" t="e">
        <f>IF(ISBLANK(#REF!),"",#REF!)</f>
        <v>#REF!</v>
      </c>
      <c r="I925" s="214" t="e">
        <f>IF(ISBLANK(#REF!),"",#REF!)</f>
        <v>#REF!</v>
      </c>
      <c r="J925" s="216" t="e">
        <f>IF(ISBLANK(#REF!),"",#REF!)</f>
        <v>#REF!</v>
      </c>
      <c r="K925" s="217" t="e">
        <f>IF(ISBLANK(#REF!),"",#REF!)</f>
        <v>#REF!</v>
      </c>
      <c r="L925" s="217" t="e">
        <f>IF(ISBLANK(#REF!),"",#REF!)</f>
        <v>#REF!</v>
      </c>
      <c r="M925" s="218" t="e">
        <f>IF(ISBLANK(#REF!),"",#REF!)</f>
        <v>#REF!</v>
      </c>
      <c r="N925" s="218" t="e">
        <f>IF(ISBLANK(#REF!),"",#REF!)</f>
        <v>#REF!</v>
      </c>
      <c r="O925" s="220" t="str">
        <f>IFERROR(VLOOKUP(_xlfn.CONCAT('Team Roster - Final'!$A925," : ",'Team Roster - Final'!$BM925),'Rate Calculations'!$C$4:$G$1100,5,FALSE),"")</f>
        <v/>
      </c>
      <c r="P925" s="225">
        <f>IF(ISBLANK('Rate Calculations'!$H927),"",'Rate Calculations'!$H927)</f>
        <v>1.7500000000000002E-2</v>
      </c>
      <c r="Q925" s="220" t="str">
        <f t="shared" si="239"/>
        <v/>
      </c>
      <c r="R925" s="221">
        <f>IF(ISBLANK('Rate Calculations'!$J927),"",'Rate Calculations'!$J927)</f>
        <v>3.5000000000000003E-2</v>
      </c>
      <c r="S925" s="220" t="str">
        <f t="shared" si="240"/>
        <v/>
      </c>
      <c r="T925" s="225" t="str">
        <f>IFERROR(VLOOKUP(_xlfn.CONCAT('Team Roster - Final'!$A925," : ",'Team Roster - Final'!$BM925),'Rate Calculations'!$C$4:$S$1100,10,FALSE),"")</f>
        <v/>
      </c>
      <c r="U925" s="225" t="str">
        <f>IFERROR(VLOOKUP(_xlfn.CONCAT('Team Roster - Final'!$A925," : ",'Team Roster - Final'!$BM925),'Rate Calculations'!$C$4:$S$1100,11,FALSE),"")</f>
        <v/>
      </c>
      <c r="V925" s="222" t="str">
        <f t="shared" si="241"/>
        <v/>
      </c>
      <c r="W925" s="222" t="str">
        <f t="shared" si="242"/>
        <v/>
      </c>
      <c r="X925" s="223" t="str">
        <f>IFERROR(VLOOKUP(_xlfn.CONCAT('Team Roster - Final'!$A925," : ",'Team Roster - Final'!$BM925),'Rate Calculations'!$C$4:$S$1100,14,FALSE),"")</f>
        <v/>
      </c>
      <c r="Y925" s="222" t="str">
        <f t="shared" si="243"/>
        <v/>
      </c>
      <c r="Z925" s="222" t="str">
        <f t="shared" si="244"/>
        <v/>
      </c>
      <c r="AA925" s="224" t="str">
        <f>IFERROR(IF(#REF!="Yes",$Y925, $Y925+$Q925*0.5),"")</f>
        <v/>
      </c>
      <c r="AB925" s="224" t="str">
        <f>IFERROR(IF(#REF!="Yes",$Z925, $Z925+$S925*0.5),"")</f>
        <v/>
      </c>
      <c r="AC925" s="220" t="str">
        <f>IFERROR(VLOOKUP(_xlfn.CONCAT('Team Roster - Final'!$A925," : ",'Team Roster - Final'!$BM925),'Rate Calculations'!$C$4:$U$1100,19,FALSE),"")</f>
        <v/>
      </c>
      <c r="AD925" s="220" t="str">
        <f t="shared" si="245"/>
        <v/>
      </c>
      <c r="AE925" s="220" t="str">
        <f t="shared" si="246"/>
        <v/>
      </c>
      <c r="AF925" s="225" t="str">
        <f>IFERROR(VLOOKUP(_xlfn.CONCAT('Team Roster - Final'!$A925," : ",'Team Roster - Final'!$BM925),'Rate Calculations'!$C$4:$AB$1100,22,FALSE),"")</f>
        <v/>
      </c>
      <c r="AG925" s="225" t="str">
        <f>IFERROR(VLOOKUP(_xlfn.CONCAT('Team Roster - Final'!$A925," : ",'Team Roster - Final'!$BM925),'Rate Calculations'!$C$4:$AB$1100,23,FALSE),"")</f>
        <v/>
      </c>
      <c r="AH925" s="222" t="str">
        <f t="shared" si="247"/>
        <v/>
      </c>
      <c r="AI925" s="222" t="str">
        <f t="shared" si="248"/>
        <v/>
      </c>
      <c r="AJ925" s="223" t="str">
        <f>Table1[[#This Row],[Home Office
Net Fee %]]</f>
        <v/>
      </c>
      <c r="AK925" s="222" t="str">
        <f t="shared" si="249"/>
        <v/>
      </c>
      <c r="AL925" s="222" t="str">
        <f t="shared" si="250"/>
        <v/>
      </c>
      <c r="AM925" s="215" t="str">
        <f>IFERROR(IF(#REF!="Yes",$AK925,($AK925+$AD925*0.5)),"")</f>
        <v/>
      </c>
      <c r="AN925" s="215" t="str">
        <f>IFERROR(IF(#REF!="Yes",$AL925,($AL925+$AE925*0.5)),"")</f>
        <v/>
      </c>
      <c r="AO925" s="374" t="str">
        <f>IF(ISBLANK('Team Roster Proposed - FBR'!Q926),"",'Team Roster Proposed - FBR'!Q926)</f>
        <v/>
      </c>
      <c r="AP925" s="226" t="e">
        <f>IF(ISBLANK(#REF!),"",#REF!)</f>
        <v>#REF!</v>
      </c>
      <c r="AQ925" s="226" t="e">
        <f>IF(ISBLANK(#REF!),"",#REF!)</f>
        <v>#REF!</v>
      </c>
      <c r="AR925" s="226" t="e">
        <f>IF(ISBLANK(#REF!),"",#REF!)</f>
        <v>#REF!</v>
      </c>
      <c r="AS925" s="219" t="e">
        <f>IF(ISBLANK(#REF!),"",#REF!)</f>
        <v>#REF!</v>
      </c>
      <c r="AT925" s="219" t="e">
        <f>IF(ISBLANK(#REF!),"",#REF!)</f>
        <v>#REF!</v>
      </c>
      <c r="AU925" s="219" t="e">
        <f>IF(ISBLANK(#REF!),"",#REF!)</f>
        <v>#REF!</v>
      </c>
      <c r="AV925" s="219" t="e">
        <f>IF(ISBLANK(#REF!),"",#REF!)</f>
        <v>#REF!</v>
      </c>
      <c r="AW925" s="219" t="e">
        <f>IF(ISBLANK(#REF!),"",#REF!)</f>
        <v>#REF!</v>
      </c>
      <c r="AX925" s="219" t="e">
        <f>IF(ISBLANK(#REF!),"",#REF!)</f>
        <v>#REF!</v>
      </c>
      <c r="AY925" s="226" t="e">
        <f>IF(ISBLANK(#REF!),"",#REF!)</f>
        <v>#REF!</v>
      </c>
      <c r="AZ925" s="219" t="e">
        <f>IF(ISBLANK(#REF!),"",#REF!)</f>
        <v>#REF!</v>
      </c>
      <c r="BA925" s="219" t="e">
        <f>IF(ISBLANK(#REF!),"",#REF!)</f>
        <v>#REF!</v>
      </c>
      <c r="BB925" s="219" t="e">
        <f>IF(ISBLANK(#REF!),"",#REF!)</f>
        <v>#REF!</v>
      </c>
      <c r="BC925" s="219" t="e">
        <f>IF(ISBLANK(#REF!),"",#REF!)</f>
        <v>#REF!</v>
      </c>
      <c r="BD925" s="219" t="e">
        <f>IF(ISBLANK(#REF!),"",#REF!)</f>
        <v>#REF!</v>
      </c>
      <c r="BE925" s="219" t="e">
        <f>IF(ISBLANK(#REF!),"",#REF!)</f>
        <v>#REF!</v>
      </c>
      <c r="BF925" s="219" t="e">
        <f>IF(ISBLANK(#REF!),"",#REF!)</f>
        <v>#REF!</v>
      </c>
      <c r="BG925" s="219" t="e">
        <f>IF(ISBLANK(#REF!),"",#REF!)</f>
        <v>#REF!</v>
      </c>
      <c r="BH925" s="219" t="e">
        <f>IF(ISBLANK(#REF!),"",#REF!)</f>
        <v>#REF!</v>
      </c>
      <c r="BI925" s="219" t="e">
        <f>IF(ISBLANK(#REF!),"",#REF!)</f>
        <v>#REF!</v>
      </c>
      <c r="BJ925" s="219" t="e">
        <f>IF(ISBLANK(#REF!),"",#REF!)</f>
        <v>#REF!</v>
      </c>
      <c r="BK925" s="219" t="e">
        <f>IF(ISBLANK(#REF!),"",#REF!)</f>
        <v>#REF!</v>
      </c>
      <c r="BL925" s="219" t="e">
        <f>IF(ISBLANK(#REF!),"",#REF!)</f>
        <v>#REF!</v>
      </c>
      <c r="BM925" s="219" t="e">
        <f>IF(ISBLANK(#REF!),"",#REF!)</f>
        <v>#REF!</v>
      </c>
      <c r="BN925" s="219" t="e">
        <f>IF(ISBLANK(#REF!),"",#REF!)</f>
        <v>#REF!</v>
      </c>
      <c r="BO925" s="227" t="e">
        <f t="shared" si="251"/>
        <v>#REF!</v>
      </c>
      <c r="BP925" s="228" t="str">
        <f t="shared" si="254"/>
        <v/>
      </c>
      <c r="BQ925" s="229" t="str">
        <f t="shared" si="238"/>
        <v/>
      </c>
      <c r="BR925" s="228" t="e">
        <f t="shared" si="252"/>
        <v>#REF!</v>
      </c>
      <c r="BS925" s="230" t="e">
        <f t="shared" si="253"/>
        <v>#REF!</v>
      </c>
    </row>
    <row r="926" spans="1:71">
      <c r="A926" s="213" t="e">
        <f>IF(ISBLANK(#REF!),"",#REF!)</f>
        <v>#REF!</v>
      </c>
      <c r="B926" s="214" t="e">
        <f>IF(ISBLANK(#REF!),"",#REF!)</f>
        <v>#REF!</v>
      </c>
      <c r="C926" s="214" t="e">
        <f>IF(ISBLANK(#REF!),"",#REF!)</f>
        <v>#REF!</v>
      </c>
      <c r="D926" s="214" t="e">
        <f>IF(ISBLANK(#REF!),"",#REF!)</f>
        <v>#REF!</v>
      </c>
      <c r="E926" s="214" t="e">
        <f>IF(ISBLANK(#REF!),"",#REF!)</f>
        <v>#REF!</v>
      </c>
      <c r="F926" s="214" t="e">
        <f>IF(ISBLANK(#REF!),"",#REF!)</f>
        <v>#REF!</v>
      </c>
      <c r="G926" s="214" t="e">
        <f>IF(ISBLANK(#REF!),"",#REF!)</f>
        <v>#REF!</v>
      </c>
      <c r="H926" s="215" t="e">
        <f>IF(ISBLANK(#REF!),"",#REF!)</f>
        <v>#REF!</v>
      </c>
      <c r="I926" s="214" t="e">
        <f>IF(ISBLANK(#REF!),"",#REF!)</f>
        <v>#REF!</v>
      </c>
      <c r="J926" s="216" t="e">
        <f>IF(ISBLANK(#REF!),"",#REF!)</f>
        <v>#REF!</v>
      </c>
      <c r="K926" s="217" t="e">
        <f>IF(ISBLANK(#REF!),"",#REF!)</f>
        <v>#REF!</v>
      </c>
      <c r="L926" s="217" t="e">
        <f>IF(ISBLANK(#REF!),"",#REF!)</f>
        <v>#REF!</v>
      </c>
      <c r="M926" s="218" t="e">
        <f>IF(ISBLANK(#REF!),"",#REF!)</f>
        <v>#REF!</v>
      </c>
      <c r="N926" s="218" t="e">
        <f>IF(ISBLANK(#REF!),"",#REF!)</f>
        <v>#REF!</v>
      </c>
      <c r="O926" s="220" t="str">
        <f>IFERROR(VLOOKUP(_xlfn.CONCAT('Team Roster - Final'!$A926," : ",'Team Roster - Final'!$BM926),'Rate Calculations'!$C$4:$G$1100,5,FALSE),"")</f>
        <v/>
      </c>
      <c r="P926" s="225">
        <f>IF(ISBLANK('Rate Calculations'!$H928),"",'Rate Calculations'!$H928)</f>
        <v>1.7500000000000002E-2</v>
      </c>
      <c r="Q926" s="220" t="str">
        <f t="shared" si="239"/>
        <v/>
      </c>
      <c r="R926" s="221">
        <f>IF(ISBLANK('Rate Calculations'!$J928),"",'Rate Calculations'!$J928)</f>
        <v>3.5000000000000003E-2</v>
      </c>
      <c r="S926" s="220" t="str">
        <f t="shared" si="240"/>
        <v/>
      </c>
      <c r="T926" s="225" t="str">
        <f>IFERROR(VLOOKUP(_xlfn.CONCAT('Team Roster - Final'!$A926," : ",'Team Roster - Final'!$BM926),'Rate Calculations'!$C$4:$S$1100,10,FALSE),"")</f>
        <v/>
      </c>
      <c r="U926" s="225" t="str">
        <f>IFERROR(VLOOKUP(_xlfn.CONCAT('Team Roster - Final'!$A926," : ",'Team Roster - Final'!$BM926),'Rate Calculations'!$C$4:$S$1100,11,FALSE),"")</f>
        <v/>
      </c>
      <c r="V926" s="222" t="str">
        <f t="shared" si="241"/>
        <v/>
      </c>
      <c r="W926" s="222" t="str">
        <f t="shared" si="242"/>
        <v/>
      </c>
      <c r="X926" s="223" t="str">
        <f>IFERROR(VLOOKUP(_xlfn.CONCAT('Team Roster - Final'!$A926," : ",'Team Roster - Final'!$BM926),'Rate Calculations'!$C$4:$S$1100,14,FALSE),"")</f>
        <v/>
      </c>
      <c r="Y926" s="222" t="str">
        <f t="shared" si="243"/>
        <v/>
      </c>
      <c r="Z926" s="222" t="str">
        <f t="shared" si="244"/>
        <v/>
      </c>
      <c r="AA926" s="224" t="str">
        <f>IFERROR(IF(#REF!="Yes",$Y926, $Y926+$Q926*0.5),"")</f>
        <v/>
      </c>
      <c r="AB926" s="224" t="str">
        <f>IFERROR(IF(#REF!="Yes",$Z926, $Z926+$S926*0.5),"")</f>
        <v/>
      </c>
      <c r="AC926" s="220" t="str">
        <f>IFERROR(VLOOKUP(_xlfn.CONCAT('Team Roster - Final'!$A926," : ",'Team Roster - Final'!$BM926),'Rate Calculations'!$C$4:$U$1100,19,FALSE),"")</f>
        <v/>
      </c>
      <c r="AD926" s="220" t="str">
        <f t="shared" si="245"/>
        <v/>
      </c>
      <c r="AE926" s="220" t="str">
        <f t="shared" si="246"/>
        <v/>
      </c>
      <c r="AF926" s="225" t="str">
        <f>IFERROR(VLOOKUP(_xlfn.CONCAT('Team Roster - Final'!$A926," : ",'Team Roster - Final'!$BM926),'Rate Calculations'!$C$4:$AB$1100,22,FALSE),"")</f>
        <v/>
      </c>
      <c r="AG926" s="225" t="str">
        <f>IFERROR(VLOOKUP(_xlfn.CONCAT('Team Roster - Final'!$A926," : ",'Team Roster - Final'!$BM926),'Rate Calculations'!$C$4:$AB$1100,23,FALSE),"")</f>
        <v/>
      </c>
      <c r="AH926" s="222" t="str">
        <f t="shared" si="247"/>
        <v/>
      </c>
      <c r="AI926" s="222" t="str">
        <f t="shared" si="248"/>
        <v/>
      </c>
      <c r="AJ926" s="223" t="str">
        <f>Table1[[#This Row],[Home Office
Net Fee %]]</f>
        <v/>
      </c>
      <c r="AK926" s="222" t="str">
        <f t="shared" si="249"/>
        <v/>
      </c>
      <c r="AL926" s="222" t="str">
        <f t="shared" si="250"/>
        <v/>
      </c>
      <c r="AM926" s="215" t="str">
        <f>IFERROR(IF(#REF!="Yes",$AK926,($AK926+$AD926*0.5)),"")</f>
        <v/>
      </c>
      <c r="AN926" s="215" t="str">
        <f>IFERROR(IF(#REF!="Yes",$AL926,($AL926+$AE926*0.5)),"")</f>
        <v/>
      </c>
      <c r="AO926" s="374" t="str">
        <f>IF(ISBLANK('Team Roster Proposed - FBR'!Q927),"",'Team Roster Proposed - FBR'!Q927)</f>
        <v/>
      </c>
      <c r="AP926" s="226" t="e">
        <f>IF(ISBLANK(#REF!),"",#REF!)</f>
        <v>#REF!</v>
      </c>
      <c r="AQ926" s="226" t="e">
        <f>IF(ISBLANK(#REF!),"",#REF!)</f>
        <v>#REF!</v>
      </c>
      <c r="AR926" s="226" t="e">
        <f>IF(ISBLANK(#REF!),"",#REF!)</f>
        <v>#REF!</v>
      </c>
      <c r="AS926" s="219" t="e">
        <f>IF(ISBLANK(#REF!),"",#REF!)</f>
        <v>#REF!</v>
      </c>
      <c r="AT926" s="219" t="e">
        <f>IF(ISBLANK(#REF!),"",#REF!)</f>
        <v>#REF!</v>
      </c>
      <c r="AU926" s="219" t="e">
        <f>IF(ISBLANK(#REF!),"",#REF!)</f>
        <v>#REF!</v>
      </c>
      <c r="AV926" s="219" t="e">
        <f>IF(ISBLANK(#REF!),"",#REF!)</f>
        <v>#REF!</v>
      </c>
      <c r="AW926" s="219" t="e">
        <f>IF(ISBLANK(#REF!),"",#REF!)</f>
        <v>#REF!</v>
      </c>
      <c r="AX926" s="219" t="e">
        <f>IF(ISBLANK(#REF!),"",#REF!)</f>
        <v>#REF!</v>
      </c>
      <c r="AY926" s="226" t="e">
        <f>IF(ISBLANK(#REF!),"",#REF!)</f>
        <v>#REF!</v>
      </c>
      <c r="AZ926" s="219" t="e">
        <f>IF(ISBLANK(#REF!),"",#REF!)</f>
        <v>#REF!</v>
      </c>
      <c r="BA926" s="219" t="e">
        <f>IF(ISBLANK(#REF!),"",#REF!)</f>
        <v>#REF!</v>
      </c>
      <c r="BB926" s="219" t="e">
        <f>IF(ISBLANK(#REF!),"",#REF!)</f>
        <v>#REF!</v>
      </c>
      <c r="BC926" s="219" t="e">
        <f>IF(ISBLANK(#REF!),"",#REF!)</f>
        <v>#REF!</v>
      </c>
      <c r="BD926" s="219" t="e">
        <f>IF(ISBLANK(#REF!),"",#REF!)</f>
        <v>#REF!</v>
      </c>
      <c r="BE926" s="219" t="e">
        <f>IF(ISBLANK(#REF!),"",#REF!)</f>
        <v>#REF!</v>
      </c>
      <c r="BF926" s="219" t="e">
        <f>IF(ISBLANK(#REF!),"",#REF!)</f>
        <v>#REF!</v>
      </c>
      <c r="BG926" s="219" t="e">
        <f>IF(ISBLANK(#REF!),"",#REF!)</f>
        <v>#REF!</v>
      </c>
      <c r="BH926" s="219" t="e">
        <f>IF(ISBLANK(#REF!),"",#REF!)</f>
        <v>#REF!</v>
      </c>
      <c r="BI926" s="219" t="e">
        <f>IF(ISBLANK(#REF!),"",#REF!)</f>
        <v>#REF!</v>
      </c>
      <c r="BJ926" s="219" t="e">
        <f>IF(ISBLANK(#REF!),"",#REF!)</f>
        <v>#REF!</v>
      </c>
      <c r="BK926" s="219" t="e">
        <f>IF(ISBLANK(#REF!),"",#REF!)</f>
        <v>#REF!</v>
      </c>
      <c r="BL926" s="219" t="e">
        <f>IF(ISBLANK(#REF!),"",#REF!)</f>
        <v>#REF!</v>
      </c>
      <c r="BM926" s="219" t="e">
        <f>IF(ISBLANK(#REF!),"",#REF!)</f>
        <v>#REF!</v>
      </c>
      <c r="BN926" s="219" t="e">
        <f>IF(ISBLANK(#REF!),"",#REF!)</f>
        <v>#REF!</v>
      </c>
      <c r="BO926" s="227" t="e">
        <f t="shared" si="251"/>
        <v>#REF!</v>
      </c>
      <c r="BP926" s="228" t="str">
        <f t="shared" si="254"/>
        <v/>
      </c>
      <c r="BQ926" s="229" t="str">
        <f t="shared" si="238"/>
        <v/>
      </c>
      <c r="BR926" s="228" t="e">
        <f t="shared" si="252"/>
        <v>#REF!</v>
      </c>
      <c r="BS926" s="230" t="e">
        <f t="shared" si="253"/>
        <v>#REF!</v>
      </c>
    </row>
    <row r="927" spans="1:71">
      <c r="A927" s="213" t="e">
        <f>IF(ISBLANK(#REF!),"",#REF!)</f>
        <v>#REF!</v>
      </c>
      <c r="B927" s="214" t="e">
        <f>IF(ISBLANK(#REF!),"",#REF!)</f>
        <v>#REF!</v>
      </c>
      <c r="C927" s="214" t="e">
        <f>IF(ISBLANK(#REF!),"",#REF!)</f>
        <v>#REF!</v>
      </c>
      <c r="D927" s="214" t="e">
        <f>IF(ISBLANK(#REF!),"",#REF!)</f>
        <v>#REF!</v>
      </c>
      <c r="E927" s="214" t="e">
        <f>IF(ISBLANK(#REF!),"",#REF!)</f>
        <v>#REF!</v>
      </c>
      <c r="F927" s="214" t="e">
        <f>IF(ISBLANK(#REF!),"",#REF!)</f>
        <v>#REF!</v>
      </c>
      <c r="G927" s="214" t="e">
        <f>IF(ISBLANK(#REF!),"",#REF!)</f>
        <v>#REF!</v>
      </c>
      <c r="H927" s="215" t="e">
        <f>IF(ISBLANK(#REF!),"",#REF!)</f>
        <v>#REF!</v>
      </c>
      <c r="I927" s="214" t="e">
        <f>IF(ISBLANK(#REF!),"",#REF!)</f>
        <v>#REF!</v>
      </c>
      <c r="J927" s="216" t="e">
        <f>IF(ISBLANK(#REF!),"",#REF!)</f>
        <v>#REF!</v>
      </c>
      <c r="K927" s="217" t="e">
        <f>IF(ISBLANK(#REF!),"",#REF!)</f>
        <v>#REF!</v>
      </c>
      <c r="L927" s="217" t="e">
        <f>IF(ISBLANK(#REF!),"",#REF!)</f>
        <v>#REF!</v>
      </c>
      <c r="M927" s="218" t="e">
        <f>IF(ISBLANK(#REF!),"",#REF!)</f>
        <v>#REF!</v>
      </c>
      <c r="N927" s="218" t="e">
        <f>IF(ISBLANK(#REF!),"",#REF!)</f>
        <v>#REF!</v>
      </c>
      <c r="O927" s="220" t="str">
        <f>IFERROR(VLOOKUP(_xlfn.CONCAT('Team Roster - Final'!$A927," : ",'Team Roster - Final'!$BM927),'Rate Calculations'!$C$4:$G$1100,5,FALSE),"")</f>
        <v/>
      </c>
      <c r="P927" s="225">
        <f>IF(ISBLANK('Rate Calculations'!$H929),"",'Rate Calculations'!$H929)</f>
        <v>1.7500000000000002E-2</v>
      </c>
      <c r="Q927" s="220" t="str">
        <f t="shared" si="239"/>
        <v/>
      </c>
      <c r="R927" s="221">
        <f>IF(ISBLANK('Rate Calculations'!$J929),"",'Rate Calculations'!$J929)</f>
        <v>3.5000000000000003E-2</v>
      </c>
      <c r="S927" s="220" t="str">
        <f t="shared" si="240"/>
        <v/>
      </c>
      <c r="T927" s="225" t="str">
        <f>IFERROR(VLOOKUP(_xlfn.CONCAT('Team Roster - Final'!$A927," : ",'Team Roster - Final'!$BM927),'Rate Calculations'!$C$4:$S$1100,10,FALSE),"")</f>
        <v/>
      </c>
      <c r="U927" s="225" t="str">
        <f>IFERROR(VLOOKUP(_xlfn.CONCAT('Team Roster - Final'!$A927," : ",'Team Roster - Final'!$BM927),'Rate Calculations'!$C$4:$S$1100,11,FALSE),"")</f>
        <v/>
      </c>
      <c r="V927" s="222" t="str">
        <f t="shared" si="241"/>
        <v/>
      </c>
      <c r="W927" s="222" t="str">
        <f t="shared" si="242"/>
        <v/>
      </c>
      <c r="X927" s="223" t="str">
        <f>IFERROR(VLOOKUP(_xlfn.CONCAT('Team Roster - Final'!$A927," : ",'Team Roster - Final'!$BM927),'Rate Calculations'!$C$4:$S$1100,14,FALSE),"")</f>
        <v/>
      </c>
      <c r="Y927" s="222" t="str">
        <f t="shared" si="243"/>
        <v/>
      </c>
      <c r="Z927" s="222" t="str">
        <f t="shared" si="244"/>
        <v/>
      </c>
      <c r="AA927" s="224" t="str">
        <f>IFERROR(IF(#REF!="Yes",$Y927, $Y927+$Q927*0.5),"")</f>
        <v/>
      </c>
      <c r="AB927" s="224" t="str">
        <f>IFERROR(IF(#REF!="Yes",$Z927, $Z927+$S927*0.5),"")</f>
        <v/>
      </c>
      <c r="AC927" s="220" t="str">
        <f>IFERROR(VLOOKUP(_xlfn.CONCAT('Team Roster - Final'!$A927," : ",'Team Roster - Final'!$BM927),'Rate Calculations'!$C$4:$U$1100,19,FALSE),"")</f>
        <v/>
      </c>
      <c r="AD927" s="220" t="str">
        <f t="shared" si="245"/>
        <v/>
      </c>
      <c r="AE927" s="220" t="str">
        <f t="shared" si="246"/>
        <v/>
      </c>
      <c r="AF927" s="225" t="str">
        <f>IFERROR(VLOOKUP(_xlfn.CONCAT('Team Roster - Final'!$A927," : ",'Team Roster - Final'!$BM927),'Rate Calculations'!$C$4:$AB$1100,22,FALSE),"")</f>
        <v/>
      </c>
      <c r="AG927" s="225" t="str">
        <f>IFERROR(VLOOKUP(_xlfn.CONCAT('Team Roster - Final'!$A927," : ",'Team Roster - Final'!$BM927),'Rate Calculations'!$C$4:$AB$1100,23,FALSE),"")</f>
        <v/>
      </c>
      <c r="AH927" s="222" t="str">
        <f t="shared" si="247"/>
        <v/>
      </c>
      <c r="AI927" s="222" t="str">
        <f t="shared" si="248"/>
        <v/>
      </c>
      <c r="AJ927" s="223" t="str">
        <f>Table1[[#This Row],[Home Office
Net Fee %]]</f>
        <v/>
      </c>
      <c r="AK927" s="222" t="str">
        <f t="shared" si="249"/>
        <v/>
      </c>
      <c r="AL927" s="222" t="str">
        <f t="shared" si="250"/>
        <v/>
      </c>
      <c r="AM927" s="215" t="str">
        <f>IFERROR(IF(#REF!="Yes",$AK927,($AK927+$AD927*0.5)),"")</f>
        <v/>
      </c>
      <c r="AN927" s="215" t="str">
        <f>IFERROR(IF(#REF!="Yes",$AL927,($AL927+$AE927*0.5)),"")</f>
        <v/>
      </c>
      <c r="AO927" s="374" t="str">
        <f>IF(ISBLANK('Team Roster Proposed - FBR'!Q928),"",'Team Roster Proposed - FBR'!Q928)</f>
        <v/>
      </c>
      <c r="AP927" s="226" t="e">
        <f>IF(ISBLANK(#REF!),"",#REF!)</f>
        <v>#REF!</v>
      </c>
      <c r="AQ927" s="226" t="e">
        <f>IF(ISBLANK(#REF!),"",#REF!)</f>
        <v>#REF!</v>
      </c>
      <c r="AR927" s="226" t="e">
        <f>IF(ISBLANK(#REF!),"",#REF!)</f>
        <v>#REF!</v>
      </c>
      <c r="AS927" s="219" t="e">
        <f>IF(ISBLANK(#REF!),"",#REF!)</f>
        <v>#REF!</v>
      </c>
      <c r="AT927" s="219" t="e">
        <f>IF(ISBLANK(#REF!),"",#REF!)</f>
        <v>#REF!</v>
      </c>
      <c r="AU927" s="219" t="e">
        <f>IF(ISBLANK(#REF!),"",#REF!)</f>
        <v>#REF!</v>
      </c>
      <c r="AV927" s="219" t="e">
        <f>IF(ISBLANK(#REF!),"",#REF!)</f>
        <v>#REF!</v>
      </c>
      <c r="AW927" s="219" t="e">
        <f>IF(ISBLANK(#REF!),"",#REF!)</f>
        <v>#REF!</v>
      </c>
      <c r="AX927" s="219" t="e">
        <f>IF(ISBLANK(#REF!),"",#REF!)</f>
        <v>#REF!</v>
      </c>
      <c r="AY927" s="226" t="e">
        <f>IF(ISBLANK(#REF!),"",#REF!)</f>
        <v>#REF!</v>
      </c>
      <c r="AZ927" s="219" t="e">
        <f>IF(ISBLANK(#REF!),"",#REF!)</f>
        <v>#REF!</v>
      </c>
      <c r="BA927" s="219" t="e">
        <f>IF(ISBLANK(#REF!),"",#REF!)</f>
        <v>#REF!</v>
      </c>
      <c r="BB927" s="219" t="e">
        <f>IF(ISBLANK(#REF!),"",#REF!)</f>
        <v>#REF!</v>
      </c>
      <c r="BC927" s="219" t="e">
        <f>IF(ISBLANK(#REF!),"",#REF!)</f>
        <v>#REF!</v>
      </c>
      <c r="BD927" s="219" t="e">
        <f>IF(ISBLANK(#REF!),"",#REF!)</f>
        <v>#REF!</v>
      </c>
      <c r="BE927" s="219" t="e">
        <f>IF(ISBLANK(#REF!),"",#REF!)</f>
        <v>#REF!</v>
      </c>
      <c r="BF927" s="219" t="e">
        <f>IF(ISBLANK(#REF!),"",#REF!)</f>
        <v>#REF!</v>
      </c>
      <c r="BG927" s="219" t="e">
        <f>IF(ISBLANK(#REF!),"",#REF!)</f>
        <v>#REF!</v>
      </c>
      <c r="BH927" s="219" t="e">
        <f>IF(ISBLANK(#REF!),"",#REF!)</f>
        <v>#REF!</v>
      </c>
      <c r="BI927" s="219" t="e">
        <f>IF(ISBLANK(#REF!),"",#REF!)</f>
        <v>#REF!</v>
      </c>
      <c r="BJ927" s="219" t="e">
        <f>IF(ISBLANK(#REF!),"",#REF!)</f>
        <v>#REF!</v>
      </c>
      <c r="BK927" s="219" t="e">
        <f>IF(ISBLANK(#REF!),"",#REF!)</f>
        <v>#REF!</v>
      </c>
      <c r="BL927" s="219" t="e">
        <f>IF(ISBLANK(#REF!),"",#REF!)</f>
        <v>#REF!</v>
      </c>
      <c r="BM927" s="219" t="e">
        <f>IF(ISBLANK(#REF!),"",#REF!)</f>
        <v>#REF!</v>
      </c>
      <c r="BN927" s="219" t="e">
        <f>IF(ISBLANK(#REF!),"",#REF!)</f>
        <v>#REF!</v>
      </c>
      <c r="BO927" s="227" t="e">
        <f t="shared" si="251"/>
        <v>#REF!</v>
      </c>
      <c r="BP927" s="228" t="str">
        <f t="shared" si="254"/>
        <v/>
      </c>
      <c r="BQ927" s="229" t="str">
        <f t="shared" si="238"/>
        <v/>
      </c>
      <c r="BR927" s="228" t="e">
        <f t="shared" si="252"/>
        <v>#REF!</v>
      </c>
      <c r="BS927" s="230" t="e">
        <f t="shared" si="253"/>
        <v>#REF!</v>
      </c>
    </row>
    <row r="928" spans="1:71">
      <c r="A928" s="213" t="e">
        <f>IF(ISBLANK(#REF!),"",#REF!)</f>
        <v>#REF!</v>
      </c>
      <c r="B928" s="214" t="e">
        <f>IF(ISBLANK(#REF!),"",#REF!)</f>
        <v>#REF!</v>
      </c>
      <c r="C928" s="214" t="e">
        <f>IF(ISBLANK(#REF!),"",#REF!)</f>
        <v>#REF!</v>
      </c>
      <c r="D928" s="214" t="e">
        <f>IF(ISBLANK(#REF!),"",#REF!)</f>
        <v>#REF!</v>
      </c>
      <c r="E928" s="214" t="e">
        <f>IF(ISBLANK(#REF!),"",#REF!)</f>
        <v>#REF!</v>
      </c>
      <c r="F928" s="214" t="e">
        <f>IF(ISBLANK(#REF!),"",#REF!)</f>
        <v>#REF!</v>
      </c>
      <c r="G928" s="214" t="e">
        <f>IF(ISBLANK(#REF!),"",#REF!)</f>
        <v>#REF!</v>
      </c>
      <c r="H928" s="215" t="e">
        <f>IF(ISBLANK(#REF!),"",#REF!)</f>
        <v>#REF!</v>
      </c>
      <c r="I928" s="214" t="e">
        <f>IF(ISBLANK(#REF!),"",#REF!)</f>
        <v>#REF!</v>
      </c>
      <c r="J928" s="216" t="e">
        <f>IF(ISBLANK(#REF!),"",#REF!)</f>
        <v>#REF!</v>
      </c>
      <c r="K928" s="217" t="e">
        <f>IF(ISBLANK(#REF!),"",#REF!)</f>
        <v>#REF!</v>
      </c>
      <c r="L928" s="217" t="e">
        <f>IF(ISBLANK(#REF!),"",#REF!)</f>
        <v>#REF!</v>
      </c>
      <c r="M928" s="218" t="e">
        <f>IF(ISBLANK(#REF!),"",#REF!)</f>
        <v>#REF!</v>
      </c>
      <c r="N928" s="218" t="e">
        <f>IF(ISBLANK(#REF!),"",#REF!)</f>
        <v>#REF!</v>
      </c>
      <c r="O928" s="220" t="str">
        <f>IFERROR(VLOOKUP(_xlfn.CONCAT('Team Roster - Final'!$A928," : ",'Team Roster - Final'!$BM928),'Rate Calculations'!$C$4:$G$1100,5,FALSE),"")</f>
        <v/>
      </c>
      <c r="P928" s="225">
        <f>IF(ISBLANK('Rate Calculations'!$H930),"",'Rate Calculations'!$H930)</f>
        <v>1.7500000000000002E-2</v>
      </c>
      <c r="Q928" s="220" t="str">
        <f t="shared" si="239"/>
        <v/>
      </c>
      <c r="R928" s="221">
        <f>IF(ISBLANK('Rate Calculations'!$J930),"",'Rate Calculations'!$J930)</f>
        <v>3.5000000000000003E-2</v>
      </c>
      <c r="S928" s="220" t="str">
        <f t="shared" si="240"/>
        <v/>
      </c>
      <c r="T928" s="225" t="str">
        <f>IFERROR(VLOOKUP(_xlfn.CONCAT('Team Roster - Final'!$A928," : ",'Team Roster - Final'!$BM928),'Rate Calculations'!$C$4:$S$1100,10,FALSE),"")</f>
        <v/>
      </c>
      <c r="U928" s="225" t="str">
        <f>IFERROR(VLOOKUP(_xlfn.CONCAT('Team Roster - Final'!$A928," : ",'Team Roster - Final'!$BM928),'Rate Calculations'!$C$4:$S$1100,11,FALSE),"")</f>
        <v/>
      </c>
      <c r="V928" s="222" t="str">
        <f t="shared" si="241"/>
        <v/>
      </c>
      <c r="W928" s="222" t="str">
        <f t="shared" si="242"/>
        <v/>
      </c>
      <c r="X928" s="223" t="str">
        <f>IFERROR(VLOOKUP(_xlfn.CONCAT('Team Roster - Final'!$A928," : ",'Team Roster - Final'!$BM928),'Rate Calculations'!$C$4:$S$1100,14,FALSE),"")</f>
        <v/>
      </c>
      <c r="Y928" s="222" t="str">
        <f t="shared" si="243"/>
        <v/>
      </c>
      <c r="Z928" s="222" t="str">
        <f t="shared" si="244"/>
        <v/>
      </c>
      <c r="AA928" s="224" t="str">
        <f>IFERROR(IF(#REF!="Yes",$Y928, $Y928+$Q928*0.5),"")</f>
        <v/>
      </c>
      <c r="AB928" s="224" t="str">
        <f>IFERROR(IF(#REF!="Yes",$Z928, $Z928+$S928*0.5),"")</f>
        <v/>
      </c>
      <c r="AC928" s="220" t="str">
        <f>IFERROR(VLOOKUP(_xlfn.CONCAT('Team Roster - Final'!$A928," : ",'Team Roster - Final'!$BM928),'Rate Calculations'!$C$4:$U$1100,19,FALSE),"")</f>
        <v/>
      </c>
      <c r="AD928" s="220" t="str">
        <f t="shared" si="245"/>
        <v/>
      </c>
      <c r="AE928" s="220" t="str">
        <f t="shared" si="246"/>
        <v/>
      </c>
      <c r="AF928" s="225" t="str">
        <f>IFERROR(VLOOKUP(_xlfn.CONCAT('Team Roster - Final'!$A928," : ",'Team Roster - Final'!$BM928),'Rate Calculations'!$C$4:$AB$1100,22,FALSE),"")</f>
        <v/>
      </c>
      <c r="AG928" s="225" t="str">
        <f>IFERROR(VLOOKUP(_xlfn.CONCAT('Team Roster - Final'!$A928," : ",'Team Roster - Final'!$BM928),'Rate Calculations'!$C$4:$AB$1100,23,FALSE),"")</f>
        <v/>
      </c>
      <c r="AH928" s="222" t="str">
        <f t="shared" si="247"/>
        <v/>
      </c>
      <c r="AI928" s="222" t="str">
        <f t="shared" si="248"/>
        <v/>
      </c>
      <c r="AJ928" s="223" t="str">
        <f>Table1[[#This Row],[Home Office
Net Fee %]]</f>
        <v/>
      </c>
      <c r="AK928" s="222" t="str">
        <f t="shared" si="249"/>
        <v/>
      </c>
      <c r="AL928" s="222" t="str">
        <f t="shared" si="250"/>
        <v/>
      </c>
      <c r="AM928" s="215" t="str">
        <f>IFERROR(IF(#REF!="Yes",$AK928,($AK928+$AD928*0.5)),"")</f>
        <v/>
      </c>
      <c r="AN928" s="215" t="str">
        <f>IFERROR(IF(#REF!="Yes",$AL928,($AL928+$AE928*0.5)),"")</f>
        <v/>
      </c>
      <c r="AO928" s="374" t="str">
        <f>IF(ISBLANK('Team Roster Proposed - FBR'!Q929),"",'Team Roster Proposed - FBR'!Q929)</f>
        <v/>
      </c>
      <c r="AP928" s="226" t="e">
        <f>IF(ISBLANK(#REF!),"",#REF!)</f>
        <v>#REF!</v>
      </c>
      <c r="AQ928" s="226" t="e">
        <f>IF(ISBLANK(#REF!),"",#REF!)</f>
        <v>#REF!</v>
      </c>
      <c r="AR928" s="226" t="e">
        <f>IF(ISBLANK(#REF!),"",#REF!)</f>
        <v>#REF!</v>
      </c>
      <c r="AS928" s="219" t="e">
        <f>IF(ISBLANK(#REF!),"",#REF!)</f>
        <v>#REF!</v>
      </c>
      <c r="AT928" s="219" t="e">
        <f>IF(ISBLANK(#REF!),"",#REF!)</f>
        <v>#REF!</v>
      </c>
      <c r="AU928" s="219" t="e">
        <f>IF(ISBLANK(#REF!),"",#REF!)</f>
        <v>#REF!</v>
      </c>
      <c r="AV928" s="219" t="e">
        <f>IF(ISBLANK(#REF!),"",#REF!)</f>
        <v>#REF!</v>
      </c>
      <c r="AW928" s="219" t="e">
        <f>IF(ISBLANK(#REF!),"",#REF!)</f>
        <v>#REF!</v>
      </c>
      <c r="AX928" s="219" t="e">
        <f>IF(ISBLANK(#REF!),"",#REF!)</f>
        <v>#REF!</v>
      </c>
      <c r="AY928" s="226" t="e">
        <f>IF(ISBLANK(#REF!),"",#REF!)</f>
        <v>#REF!</v>
      </c>
      <c r="AZ928" s="219" t="e">
        <f>IF(ISBLANK(#REF!),"",#REF!)</f>
        <v>#REF!</v>
      </c>
      <c r="BA928" s="219" t="e">
        <f>IF(ISBLANK(#REF!),"",#REF!)</f>
        <v>#REF!</v>
      </c>
      <c r="BB928" s="219" t="e">
        <f>IF(ISBLANK(#REF!),"",#REF!)</f>
        <v>#REF!</v>
      </c>
      <c r="BC928" s="219" t="e">
        <f>IF(ISBLANK(#REF!),"",#REF!)</f>
        <v>#REF!</v>
      </c>
      <c r="BD928" s="219" t="e">
        <f>IF(ISBLANK(#REF!),"",#REF!)</f>
        <v>#REF!</v>
      </c>
      <c r="BE928" s="219" t="e">
        <f>IF(ISBLANK(#REF!),"",#REF!)</f>
        <v>#REF!</v>
      </c>
      <c r="BF928" s="219" t="e">
        <f>IF(ISBLANK(#REF!),"",#REF!)</f>
        <v>#REF!</v>
      </c>
      <c r="BG928" s="219" t="e">
        <f>IF(ISBLANK(#REF!),"",#REF!)</f>
        <v>#REF!</v>
      </c>
      <c r="BH928" s="219" t="e">
        <f>IF(ISBLANK(#REF!),"",#REF!)</f>
        <v>#REF!</v>
      </c>
      <c r="BI928" s="219" t="e">
        <f>IF(ISBLANK(#REF!),"",#REF!)</f>
        <v>#REF!</v>
      </c>
      <c r="BJ928" s="219" t="e">
        <f>IF(ISBLANK(#REF!),"",#REF!)</f>
        <v>#REF!</v>
      </c>
      <c r="BK928" s="219" t="e">
        <f>IF(ISBLANK(#REF!),"",#REF!)</f>
        <v>#REF!</v>
      </c>
      <c r="BL928" s="219" t="e">
        <f>IF(ISBLANK(#REF!),"",#REF!)</f>
        <v>#REF!</v>
      </c>
      <c r="BM928" s="219" t="e">
        <f>IF(ISBLANK(#REF!),"",#REF!)</f>
        <v>#REF!</v>
      </c>
      <c r="BN928" s="219" t="e">
        <f>IF(ISBLANK(#REF!),"",#REF!)</f>
        <v>#REF!</v>
      </c>
      <c r="BO928" s="227" t="e">
        <f t="shared" si="251"/>
        <v>#REF!</v>
      </c>
      <c r="BP928" s="228" t="str">
        <f t="shared" si="254"/>
        <v/>
      </c>
      <c r="BQ928" s="229" t="str">
        <f t="shared" si="238"/>
        <v/>
      </c>
      <c r="BR928" s="228" t="e">
        <f t="shared" si="252"/>
        <v>#REF!</v>
      </c>
      <c r="BS928" s="230" t="e">
        <f t="shared" si="253"/>
        <v>#REF!</v>
      </c>
    </row>
    <row r="929" spans="1:71">
      <c r="A929" s="213" t="e">
        <f>IF(ISBLANK(#REF!),"",#REF!)</f>
        <v>#REF!</v>
      </c>
      <c r="B929" s="214" t="e">
        <f>IF(ISBLANK(#REF!),"",#REF!)</f>
        <v>#REF!</v>
      </c>
      <c r="C929" s="214" t="e">
        <f>IF(ISBLANK(#REF!),"",#REF!)</f>
        <v>#REF!</v>
      </c>
      <c r="D929" s="214" t="e">
        <f>IF(ISBLANK(#REF!),"",#REF!)</f>
        <v>#REF!</v>
      </c>
      <c r="E929" s="214" t="e">
        <f>IF(ISBLANK(#REF!),"",#REF!)</f>
        <v>#REF!</v>
      </c>
      <c r="F929" s="214" t="e">
        <f>IF(ISBLANK(#REF!),"",#REF!)</f>
        <v>#REF!</v>
      </c>
      <c r="G929" s="214" t="e">
        <f>IF(ISBLANK(#REF!),"",#REF!)</f>
        <v>#REF!</v>
      </c>
      <c r="H929" s="215" t="e">
        <f>IF(ISBLANK(#REF!),"",#REF!)</f>
        <v>#REF!</v>
      </c>
      <c r="I929" s="214" t="e">
        <f>IF(ISBLANK(#REF!),"",#REF!)</f>
        <v>#REF!</v>
      </c>
      <c r="J929" s="216" t="e">
        <f>IF(ISBLANK(#REF!),"",#REF!)</f>
        <v>#REF!</v>
      </c>
      <c r="K929" s="217" t="e">
        <f>IF(ISBLANK(#REF!),"",#REF!)</f>
        <v>#REF!</v>
      </c>
      <c r="L929" s="217" t="e">
        <f>IF(ISBLANK(#REF!),"",#REF!)</f>
        <v>#REF!</v>
      </c>
      <c r="M929" s="218" t="e">
        <f>IF(ISBLANK(#REF!),"",#REF!)</f>
        <v>#REF!</v>
      </c>
      <c r="N929" s="218" t="e">
        <f>IF(ISBLANK(#REF!),"",#REF!)</f>
        <v>#REF!</v>
      </c>
      <c r="O929" s="220" t="str">
        <f>IFERROR(VLOOKUP(_xlfn.CONCAT('Team Roster - Final'!$A929," : ",'Team Roster - Final'!$BM929),'Rate Calculations'!$C$4:$G$1100,5,FALSE),"")</f>
        <v/>
      </c>
      <c r="P929" s="225">
        <f>IF(ISBLANK('Rate Calculations'!$H931),"",'Rate Calculations'!$H931)</f>
        <v>1.7500000000000002E-2</v>
      </c>
      <c r="Q929" s="220" t="str">
        <f t="shared" si="239"/>
        <v/>
      </c>
      <c r="R929" s="221">
        <f>IF(ISBLANK('Rate Calculations'!$J931),"",'Rate Calculations'!$J931)</f>
        <v>3.5000000000000003E-2</v>
      </c>
      <c r="S929" s="220" t="str">
        <f t="shared" si="240"/>
        <v/>
      </c>
      <c r="T929" s="225" t="str">
        <f>IFERROR(VLOOKUP(_xlfn.CONCAT('Team Roster - Final'!$A929," : ",'Team Roster - Final'!$BM929),'Rate Calculations'!$C$4:$S$1100,10,FALSE),"")</f>
        <v/>
      </c>
      <c r="U929" s="225" t="str">
        <f>IFERROR(VLOOKUP(_xlfn.CONCAT('Team Roster - Final'!$A929," : ",'Team Roster - Final'!$BM929),'Rate Calculations'!$C$4:$S$1100,11,FALSE),"")</f>
        <v/>
      </c>
      <c r="V929" s="222" t="str">
        <f t="shared" si="241"/>
        <v/>
      </c>
      <c r="W929" s="222" t="str">
        <f t="shared" si="242"/>
        <v/>
      </c>
      <c r="X929" s="223" t="str">
        <f>IFERROR(VLOOKUP(_xlfn.CONCAT('Team Roster - Final'!$A929," : ",'Team Roster - Final'!$BM929),'Rate Calculations'!$C$4:$S$1100,14,FALSE),"")</f>
        <v/>
      </c>
      <c r="Y929" s="222" t="str">
        <f t="shared" si="243"/>
        <v/>
      </c>
      <c r="Z929" s="222" t="str">
        <f t="shared" si="244"/>
        <v/>
      </c>
      <c r="AA929" s="224" t="str">
        <f>IFERROR(IF(#REF!="Yes",$Y929, $Y929+$Q929*0.5),"")</f>
        <v/>
      </c>
      <c r="AB929" s="224" t="str">
        <f>IFERROR(IF(#REF!="Yes",$Z929, $Z929+$S929*0.5),"")</f>
        <v/>
      </c>
      <c r="AC929" s="220" t="str">
        <f>IFERROR(VLOOKUP(_xlfn.CONCAT('Team Roster - Final'!$A929," : ",'Team Roster - Final'!$BM929),'Rate Calculations'!$C$4:$U$1100,19,FALSE),"")</f>
        <v/>
      </c>
      <c r="AD929" s="220" t="str">
        <f t="shared" si="245"/>
        <v/>
      </c>
      <c r="AE929" s="220" t="str">
        <f t="shared" si="246"/>
        <v/>
      </c>
      <c r="AF929" s="225" t="str">
        <f>IFERROR(VLOOKUP(_xlfn.CONCAT('Team Roster - Final'!$A929," : ",'Team Roster - Final'!$BM929),'Rate Calculations'!$C$4:$AB$1100,22,FALSE),"")</f>
        <v/>
      </c>
      <c r="AG929" s="225" t="str">
        <f>IFERROR(VLOOKUP(_xlfn.CONCAT('Team Roster - Final'!$A929," : ",'Team Roster - Final'!$BM929),'Rate Calculations'!$C$4:$AB$1100,23,FALSE),"")</f>
        <v/>
      </c>
      <c r="AH929" s="222" t="str">
        <f t="shared" si="247"/>
        <v/>
      </c>
      <c r="AI929" s="222" t="str">
        <f t="shared" si="248"/>
        <v/>
      </c>
      <c r="AJ929" s="223" t="str">
        <f>Table1[[#This Row],[Home Office
Net Fee %]]</f>
        <v/>
      </c>
      <c r="AK929" s="222" t="str">
        <f t="shared" si="249"/>
        <v/>
      </c>
      <c r="AL929" s="222" t="str">
        <f t="shared" si="250"/>
        <v/>
      </c>
      <c r="AM929" s="215" t="str">
        <f>IFERROR(IF(#REF!="Yes",$AK929,($AK929+$AD929*0.5)),"")</f>
        <v/>
      </c>
      <c r="AN929" s="215" t="str">
        <f>IFERROR(IF(#REF!="Yes",$AL929,($AL929+$AE929*0.5)),"")</f>
        <v/>
      </c>
      <c r="AO929" s="374" t="str">
        <f>IF(ISBLANK('Team Roster Proposed - FBR'!Q930),"",'Team Roster Proposed - FBR'!Q930)</f>
        <v/>
      </c>
      <c r="AP929" s="226" t="e">
        <f>IF(ISBLANK(#REF!),"",#REF!)</f>
        <v>#REF!</v>
      </c>
      <c r="AQ929" s="226" t="e">
        <f>IF(ISBLANK(#REF!),"",#REF!)</f>
        <v>#REF!</v>
      </c>
      <c r="AR929" s="226" t="e">
        <f>IF(ISBLANK(#REF!),"",#REF!)</f>
        <v>#REF!</v>
      </c>
      <c r="AS929" s="219" t="e">
        <f>IF(ISBLANK(#REF!),"",#REF!)</f>
        <v>#REF!</v>
      </c>
      <c r="AT929" s="219" t="e">
        <f>IF(ISBLANK(#REF!),"",#REF!)</f>
        <v>#REF!</v>
      </c>
      <c r="AU929" s="219" t="e">
        <f>IF(ISBLANK(#REF!),"",#REF!)</f>
        <v>#REF!</v>
      </c>
      <c r="AV929" s="219" t="e">
        <f>IF(ISBLANK(#REF!),"",#REF!)</f>
        <v>#REF!</v>
      </c>
      <c r="AW929" s="219" t="e">
        <f>IF(ISBLANK(#REF!),"",#REF!)</f>
        <v>#REF!</v>
      </c>
      <c r="AX929" s="219" t="e">
        <f>IF(ISBLANK(#REF!),"",#REF!)</f>
        <v>#REF!</v>
      </c>
      <c r="AY929" s="226" t="e">
        <f>IF(ISBLANK(#REF!),"",#REF!)</f>
        <v>#REF!</v>
      </c>
      <c r="AZ929" s="219" t="e">
        <f>IF(ISBLANK(#REF!),"",#REF!)</f>
        <v>#REF!</v>
      </c>
      <c r="BA929" s="219" t="e">
        <f>IF(ISBLANK(#REF!),"",#REF!)</f>
        <v>#REF!</v>
      </c>
      <c r="BB929" s="219" t="e">
        <f>IF(ISBLANK(#REF!),"",#REF!)</f>
        <v>#REF!</v>
      </c>
      <c r="BC929" s="219" t="e">
        <f>IF(ISBLANK(#REF!),"",#REF!)</f>
        <v>#REF!</v>
      </c>
      <c r="BD929" s="219" t="e">
        <f>IF(ISBLANK(#REF!),"",#REF!)</f>
        <v>#REF!</v>
      </c>
      <c r="BE929" s="219" t="e">
        <f>IF(ISBLANK(#REF!),"",#REF!)</f>
        <v>#REF!</v>
      </c>
      <c r="BF929" s="219" t="e">
        <f>IF(ISBLANK(#REF!),"",#REF!)</f>
        <v>#REF!</v>
      </c>
      <c r="BG929" s="219" t="e">
        <f>IF(ISBLANK(#REF!),"",#REF!)</f>
        <v>#REF!</v>
      </c>
      <c r="BH929" s="219" t="e">
        <f>IF(ISBLANK(#REF!),"",#REF!)</f>
        <v>#REF!</v>
      </c>
      <c r="BI929" s="219" t="e">
        <f>IF(ISBLANK(#REF!),"",#REF!)</f>
        <v>#REF!</v>
      </c>
      <c r="BJ929" s="219" t="e">
        <f>IF(ISBLANK(#REF!),"",#REF!)</f>
        <v>#REF!</v>
      </c>
      <c r="BK929" s="219" t="e">
        <f>IF(ISBLANK(#REF!),"",#REF!)</f>
        <v>#REF!</v>
      </c>
      <c r="BL929" s="219" t="e">
        <f>IF(ISBLANK(#REF!),"",#REF!)</f>
        <v>#REF!</v>
      </c>
      <c r="BM929" s="219" t="e">
        <f>IF(ISBLANK(#REF!),"",#REF!)</f>
        <v>#REF!</v>
      </c>
      <c r="BN929" s="219" t="e">
        <f>IF(ISBLANK(#REF!),"",#REF!)</f>
        <v>#REF!</v>
      </c>
      <c r="BO929" s="227" t="e">
        <f t="shared" si="251"/>
        <v>#REF!</v>
      </c>
      <c r="BP929" s="228" t="str">
        <f t="shared" si="254"/>
        <v/>
      </c>
      <c r="BQ929" s="229" t="str">
        <f t="shared" si="238"/>
        <v/>
      </c>
      <c r="BR929" s="228" t="e">
        <f t="shared" si="252"/>
        <v>#REF!</v>
      </c>
      <c r="BS929" s="230" t="e">
        <f t="shared" si="253"/>
        <v>#REF!</v>
      </c>
    </row>
    <row r="930" spans="1:71">
      <c r="A930" s="213" t="e">
        <f>IF(ISBLANK(#REF!),"",#REF!)</f>
        <v>#REF!</v>
      </c>
      <c r="B930" s="214" t="e">
        <f>IF(ISBLANK(#REF!),"",#REF!)</f>
        <v>#REF!</v>
      </c>
      <c r="C930" s="214" t="e">
        <f>IF(ISBLANK(#REF!),"",#REF!)</f>
        <v>#REF!</v>
      </c>
      <c r="D930" s="214" t="e">
        <f>IF(ISBLANK(#REF!),"",#REF!)</f>
        <v>#REF!</v>
      </c>
      <c r="E930" s="214" t="e">
        <f>IF(ISBLANK(#REF!),"",#REF!)</f>
        <v>#REF!</v>
      </c>
      <c r="F930" s="214" t="e">
        <f>IF(ISBLANK(#REF!),"",#REF!)</f>
        <v>#REF!</v>
      </c>
      <c r="G930" s="214" t="e">
        <f>IF(ISBLANK(#REF!),"",#REF!)</f>
        <v>#REF!</v>
      </c>
      <c r="H930" s="215" t="e">
        <f>IF(ISBLANK(#REF!),"",#REF!)</f>
        <v>#REF!</v>
      </c>
      <c r="I930" s="214" t="e">
        <f>IF(ISBLANK(#REF!),"",#REF!)</f>
        <v>#REF!</v>
      </c>
      <c r="J930" s="216" t="e">
        <f>IF(ISBLANK(#REF!),"",#REF!)</f>
        <v>#REF!</v>
      </c>
      <c r="K930" s="217" t="e">
        <f>IF(ISBLANK(#REF!),"",#REF!)</f>
        <v>#REF!</v>
      </c>
      <c r="L930" s="217" t="e">
        <f>IF(ISBLANK(#REF!),"",#REF!)</f>
        <v>#REF!</v>
      </c>
      <c r="M930" s="218" t="e">
        <f>IF(ISBLANK(#REF!),"",#REF!)</f>
        <v>#REF!</v>
      </c>
      <c r="N930" s="218" t="e">
        <f>IF(ISBLANK(#REF!),"",#REF!)</f>
        <v>#REF!</v>
      </c>
      <c r="O930" s="220" t="str">
        <f>IFERROR(VLOOKUP(_xlfn.CONCAT('Team Roster - Final'!$A930," : ",'Team Roster - Final'!$BM930),'Rate Calculations'!$C$4:$G$1100,5,FALSE),"")</f>
        <v/>
      </c>
      <c r="P930" s="225">
        <f>IF(ISBLANK('Rate Calculations'!$H932),"",'Rate Calculations'!$H932)</f>
        <v>1.7500000000000002E-2</v>
      </c>
      <c r="Q930" s="220" t="str">
        <f t="shared" si="239"/>
        <v/>
      </c>
      <c r="R930" s="221">
        <f>IF(ISBLANK('Rate Calculations'!$J932),"",'Rate Calculations'!$J932)</f>
        <v>3.5000000000000003E-2</v>
      </c>
      <c r="S930" s="220" t="str">
        <f t="shared" si="240"/>
        <v/>
      </c>
      <c r="T930" s="225" t="str">
        <f>IFERROR(VLOOKUP(_xlfn.CONCAT('Team Roster - Final'!$A930," : ",'Team Roster - Final'!$BM930),'Rate Calculations'!$C$4:$S$1100,10,FALSE),"")</f>
        <v/>
      </c>
      <c r="U930" s="225" t="str">
        <f>IFERROR(VLOOKUP(_xlfn.CONCAT('Team Roster - Final'!$A930," : ",'Team Roster - Final'!$BM930),'Rate Calculations'!$C$4:$S$1100,11,FALSE),"")</f>
        <v/>
      </c>
      <c r="V930" s="222" t="str">
        <f t="shared" si="241"/>
        <v/>
      </c>
      <c r="W930" s="222" t="str">
        <f t="shared" si="242"/>
        <v/>
      </c>
      <c r="X930" s="223" t="str">
        <f>IFERROR(VLOOKUP(_xlfn.CONCAT('Team Roster - Final'!$A930," : ",'Team Roster - Final'!$BM930),'Rate Calculations'!$C$4:$S$1100,14,FALSE),"")</f>
        <v/>
      </c>
      <c r="Y930" s="222" t="str">
        <f t="shared" si="243"/>
        <v/>
      </c>
      <c r="Z930" s="222" t="str">
        <f t="shared" si="244"/>
        <v/>
      </c>
      <c r="AA930" s="224" t="str">
        <f>IFERROR(IF(#REF!="Yes",$Y930, $Y930+$Q930*0.5),"")</f>
        <v/>
      </c>
      <c r="AB930" s="224" t="str">
        <f>IFERROR(IF(#REF!="Yes",$Z930, $Z930+$S930*0.5),"")</f>
        <v/>
      </c>
      <c r="AC930" s="220" t="str">
        <f>IFERROR(VLOOKUP(_xlfn.CONCAT('Team Roster - Final'!$A930," : ",'Team Roster - Final'!$BM930),'Rate Calculations'!$C$4:$U$1100,19,FALSE),"")</f>
        <v/>
      </c>
      <c r="AD930" s="220" t="str">
        <f t="shared" si="245"/>
        <v/>
      </c>
      <c r="AE930" s="220" t="str">
        <f t="shared" si="246"/>
        <v/>
      </c>
      <c r="AF930" s="225" t="str">
        <f>IFERROR(VLOOKUP(_xlfn.CONCAT('Team Roster - Final'!$A930," : ",'Team Roster - Final'!$BM930),'Rate Calculations'!$C$4:$AB$1100,22,FALSE),"")</f>
        <v/>
      </c>
      <c r="AG930" s="225" t="str">
        <f>IFERROR(VLOOKUP(_xlfn.CONCAT('Team Roster - Final'!$A930," : ",'Team Roster - Final'!$BM930),'Rate Calculations'!$C$4:$AB$1100,23,FALSE),"")</f>
        <v/>
      </c>
      <c r="AH930" s="222" t="str">
        <f t="shared" si="247"/>
        <v/>
      </c>
      <c r="AI930" s="222" t="str">
        <f t="shared" si="248"/>
        <v/>
      </c>
      <c r="AJ930" s="223" t="str">
        <f>Table1[[#This Row],[Home Office
Net Fee %]]</f>
        <v/>
      </c>
      <c r="AK930" s="222" t="str">
        <f t="shared" si="249"/>
        <v/>
      </c>
      <c r="AL930" s="222" t="str">
        <f t="shared" si="250"/>
        <v/>
      </c>
      <c r="AM930" s="215" t="str">
        <f>IFERROR(IF(#REF!="Yes",$AK930,($AK930+$AD930*0.5)),"")</f>
        <v/>
      </c>
      <c r="AN930" s="215" t="str">
        <f>IFERROR(IF(#REF!="Yes",$AL930,($AL930+$AE930*0.5)),"")</f>
        <v/>
      </c>
      <c r="AO930" s="374" t="str">
        <f>IF(ISBLANK('Team Roster Proposed - FBR'!Q931),"",'Team Roster Proposed - FBR'!Q931)</f>
        <v/>
      </c>
      <c r="AP930" s="226" t="e">
        <f>IF(ISBLANK(#REF!),"",#REF!)</f>
        <v>#REF!</v>
      </c>
      <c r="AQ930" s="226" t="e">
        <f>IF(ISBLANK(#REF!),"",#REF!)</f>
        <v>#REF!</v>
      </c>
      <c r="AR930" s="226" t="e">
        <f>IF(ISBLANK(#REF!),"",#REF!)</f>
        <v>#REF!</v>
      </c>
      <c r="AS930" s="219" t="e">
        <f>IF(ISBLANK(#REF!),"",#REF!)</f>
        <v>#REF!</v>
      </c>
      <c r="AT930" s="219" t="e">
        <f>IF(ISBLANK(#REF!),"",#REF!)</f>
        <v>#REF!</v>
      </c>
      <c r="AU930" s="219" t="e">
        <f>IF(ISBLANK(#REF!),"",#REF!)</f>
        <v>#REF!</v>
      </c>
      <c r="AV930" s="219" t="e">
        <f>IF(ISBLANK(#REF!),"",#REF!)</f>
        <v>#REF!</v>
      </c>
      <c r="AW930" s="219" t="e">
        <f>IF(ISBLANK(#REF!),"",#REF!)</f>
        <v>#REF!</v>
      </c>
      <c r="AX930" s="219" t="e">
        <f>IF(ISBLANK(#REF!),"",#REF!)</f>
        <v>#REF!</v>
      </c>
      <c r="AY930" s="226" t="e">
        <f>IF(ISBLANK(#REF!),"",#REF!)</f>
        <v>#REF!</v>
      </c>
      <c r="AZ930" s="219" t="e">
        <f>IF(ISBLANK(#REF!),"",#REF!)</f>
        <v>#REF!</v>
      </c>
      <c r="BA930" s="219" t="e">
        <f>IF(ISBLANK(#REF!),"",#REF!)</f>
        <v>#REF!</v>
      </c>
      <c r="BB930" s="219" t="e">
        <f>IF(ISBLANK(#REF!),"",#REF!)</f>
        <v>#REF!</v>
      </c>
      <c r="BC930" s="219" t="e">
        <f>IF(ISBLANK(#REF!),"",#REF!)</f>
        <v>#REF!</v>
      </c>
      <c r="BD930" s="219" t="e">
        <f>IF(ISBLANK(#REF!),"",#REF!)</f>
        <v>#REF!</v>
      </c>
      <c r="BE930" s="219" t="e">
        <f>IF(ISBLANK(#REF!),"",#REF!)</f>
        <v>#REF!</v>
      </c>
      <c r="BF930" s="219" t="e">
        <f>IF(ISBLANK(#REF!),"",#REF!)</f>
        <v>#REF!</v>
      </c>
      <c r="BG930" s="219" t="e">
        <f>IF(ISBLANK(#REF!),"",#REF!)</f>
        <v>#REF!</v>
      </c>
      <c r="BH930" s="219" t="e">
        <f>IF(ISBLANK(#REF!),"",#REF!)</f>
        <v>#REF!</v>
      </c>
      <c r="BI930" s="219" t="e">
        <f>IF(ISBLANK(#REF!),"",#REF!)</f>
        <v>#REF!</v>
      </c>
      <c r="BJ930" s="219" t="e">
        <f>IF(ISBLANK(#REF!),"",#REF!)</f>
        <v>#REF!</v>
      </c>
      <c r="BK930" s="219" t="e">
        <f>IF(ISBLANK(#REF!),"",#REF!)</f>
        <v>#REF!</v>
      </c>
      <c r="BL930" s="219" t="e">
        <f>IF(ISBLANK(#REF!),"",#REF!)</f>
        <v>#REF!</v>
      </c>
      <c r="BM930" s="219" t="e">
        <f>IF(ISBLANK(#REF!),"",#REF!)</f>
        <v>#REF!</v>
      </c>
      <c r="BN930" s="219" t="e">
        <f>IF(ISBLANK(#REF!),"",#REF!)</f>
        <v>#REF!</v>
      </c>
      <c r="BO930" s="227" t="e">
        <f t="shared" si="251"/>
        <v>#REF!</v>
      </c>
      <c r="BP930" s="228" t="str">
        <f t="shared" si="254"/>
        <v/>
      </c>
      <c r="BQ930" s="229" t="str">
        <f t="shared" si="238"/>
        <v/>
      </c>
      <c r="BR930" s="228" t="e">
        <f t="shared" si="252"/>
        <v>#REF!</v>
      </c>
      <c r="BS930" s="230" t="e">
        <f t="shared" si="253"/>
        <v>#REF!</v>
      </c>
    </row>
    <row r="931" spans="1:71">
      <c r="A931" s="213" t="e">
        <f>IF(ISBLANK(#REF!),"",#REF!)</f>
        <v>#REF!</v>
      </c>
      <c r="B931" s="214" t="e">
        <f>IF(ISBLANK(#REF!),"",#REF!)</f>
        <v>#REF!</v>
      </c>
      <c r="C931" s="214" t="e">
        <f>IF(ISBLANK(#REF!),"",#REF!)</f>
        <v>#REF!</v>
      </c>
      <c r="D931" s="214" t="e">
        <f>IF(ISBLANK(#REF!),"",#REF!)</f>
        <v>#REF!</v>
      </c>
      <c r="E931" s="214" t="e">
        <f>IF(ISBLANK(#REF!),"",#REF!)</f>
        <v>#REF!</v>
      </c>
      <c r="F931" s="214" t="e">
        <f>IF(ISBLANK(#REF!),"",#REF!)</f>
        <v>#REF!</v>
      </c>
      <c r="G931" s="214" t="e">
        <f>IF(ISBLANK(#REF!),"",#REF!)</f>
        <v>#REF!</v>
      </c>
      <c r="H931" s="215" t="e">
        <f>IF(ISBLANK(#REF!),"",#REF!)</f>
        <v>#REF!</v>
      </c>
      <c r="I931" s="214" t="e">
        <f>IF(ISBLANK(#REF!),"",#REF!)</f>
        <v>#REF!</v>
      </c>
      <c r="J931" s="216" t="e">
        <f>IF(ISBLANK(#REF!),"",#REF!)</f>
        <v>#REF!</v>
      </c>
      <c r="K931" s="217" t="e">
        <f>IF(ISBLANK(#REF!),"",#REF!)</f>
        <v>#REF!</v>
      </c>
      <c r="L931" s="217" t="e">
        <f>IF(ISBLANK(#REF!),"",#REF!)</f>
        <v>#REF!</v>
      </c>
      <c r="M931" s="218" t="e">
        <f>IF(ISBLANK(#REF!),"",#REF!)</f>
        <v>#REF!</v>
      </c>
      <c r="N931" s="218" t="e">
        <f>IF(ISBLANK(#REF!),"",#REF!)</f>
        <v>#REF!</v>
      </c>
      <c r="O931" s="220" t="str">
        <f>IFERROR(VLOOKUP(_xlfn.CONCAT('Team Roster - Final'!$A931," : ",'Team Roster - Final'!$BM931),'Rate Calculations'!$C$4:$G$1100,5,FALSE),"")</f>
        <v/>
      </c>
      <c r="P931" s="225">
        <f>IF(ISBLANK('Rate Calculations'!$H933),"",'Rate Calculations'!$H933)</f>
        <v>1.7500000000000002E-2</v>
      </c>
      <c r="Q931" s="220" t="str">
        <f t="shared" si="239"/>
        <v/>
      </c>
      <c r="R931" s="221">
        <f>IF(ISBLANK('Rate Calculations'!$J933),"",'Rate Calculations'!$J933)</f>
        <v>3.5000000000000003E-2</v>
      </c>
      <c r="S931" s="220" t="str">
        <f t="shared" si="240"/>
        <v/>
      </c>
      <c r="T931" s="225" t="str">
        <f>IFERROR(VLOOKUP(_xlfn.CONCAT('Team Roster - Final'!$A931," : ",'Team Roster - Final'!$BM931),'Rate Calculations'!$C$4:$S$1100,10,FALSE),"")</f>
        <v/>
      </c>
      <c r="U931" s="225" t="str">
        <f>IFERROR(VLOOKUP(_xlfn.CONCAT('Team Roster - Final'!$A931," : ",'Team Roster - Final'!$BM931),'Rate Calculations'!$C$4:$S$1100,11,FALSE),"")</f>
        <v/>
      </c>
      <c r="V931" s="222" t="str">
        <f t="shared" si="241"/>
        <v/>
      </c>
      <c r="W931" s="222" t="str">
        <f t="shared" si="242"/>
        <v/>
      </c>
      <c r="X931" s="223" t="str">
        <f>IFERROR(VLOOKUP(_xlfn.CONCAT('Team Roster - Final'!$A931," : ",'Team Roster - Final'!$BM931),'Rate Calculations'!$C$4:$S$1100,14,FALSE),"")</f>
        <v/>
      </c>
      <c r="Y931" s="222" t="str">
        <f t="shared" si="243"/>
        <v/>
      </c>
      <c r="Z931" s="222" t="str">
        <f t="shared" si="244"/>
        <v/>
      </c>
      <c r="AA931" s="224" t="str">
        <f>IFERROR(IF(#REF!="Yes",$Y931, $Y931+$Q931*0.5),"")</f>
        <v/>
      </c>
      <c r="AB931" s="224" t="str">
        <f>IFERROR(IF(#REF!="Yes",$Z931, $Z931+$S931*0.5),"")</f>
        <v/>
      </c>
      <c r="AC931" s="220" t="str">
        <f>IFERROR(VLOOKUP(_xlfn.CONCAT('Team Roster - Final'!$A931," : ",'Team Roster - Final'!$BM931),'Rate Calculations'!$C$4:$U$1100,19,FALSE),"")</f>
        <v/>
      </c>
      <c r="AD931" s="220" t="str">
        <f t="shared" si="245"/>
        <v/>
      </c>
      <c r="AE931" s="220" t="str">
        <f t="shared" si="246"/>
        <v/>
      </c>
      <c r="AF931" s="225" t="str">
        <f>IFERROR(VLOOKUP(_xlfn.CONCAT('Team Roster - Final'!$A931," : ",'Team Roster - Final'!$BM931),'Rate Calculations'!$C$4:$AB$1100,22,FALSE),"")</f>
        <v/>
      </c>
      <c r="AG931" s="225" t="str">
        <f>IFERROR(VLOOKUP(_xlfn.CONCAT('Team Roster - Final'!$A931," : ",'Team Roster - Final'!$BM931),'Rate Calculations'!$C$4:$AB$1100,23,FALSE),"")</f>
        <v/>
      </c>
      <c r="AH931" s="222" t="str">
        <f t="shared" si="247"/>
        <v/>
      </c>
      <c r="AI931" s="222" t="str">
        <f t="shared" si="248"/>
        <v/>
      </c>
      <c r="AJ931" s="223" t="str">
        <f>Table1[[#This Row],[Home Office
Net Fee %]]</f>
        <v/>
      </c>
      <c r="AK931" s="222" t="str">
        <f t="shared" si="249"/>
        <v/>
      </c>
      <c r="AL931" s="222" t="str">
        <f t="shared" si="250"/>
        <v/>
      </c>
      <c r="AM931" s="215" t="str">
        <f>IFERROR(IF(#REF!="Yes",$AK931,($AK931+$AD931*0.5)),"")</f>
        <v/>
      </c>
      <c r="AN931" s="215" t="str">
        <f>IFERROR(IF(#REF!="Yes",$AL931,($AL931+$AE931*0.5)),"")</f>
        <v/>
      </c>
      <c r="AO931" s="374" t="str">
        <f>IF(ISBLANK('Team Roster Proposed - FBR'!Q932),"",'Team Roster Proposed - FBR'!Q932)</f>
        <v/>
      </c>
      <c r="AP931" s="226" t="e">
        <f>IF(ISBLANK(#REF!),"",#REF!)</f>
        <v>#REF!</v>
      </c>
      <c r="AQ931" s="226" t="e">
        <f>IF(ISBLANK(#REF!),"",#REF!)</f>
        <v>#REF!</v>
      </c>
      <c r="AR931" s="226" t="e">
        <f>IF(ISBLANK(#REF!),"",#REF!)</f>
        <v>#REF!</v>
      </c>
      <c r="AS931" s="219" t="e">
        <f>IF(ISBLANK(#REF!),"",#REF!)</f>
        <v>#REF!</v>
      </c>
      <c r="AT931" s="219" t="e">
        <f>IF(ISBLANK(#REF!),"",#REF!)</f>
        <v>#REF!</v>
      </c>
      <c r="AU931" s="219" t="e">
        <f>IF(ISBLANK(#REF!),"",#REF!)</f>
        <v>#REF!</v>
      </c>
      <c r="AV931" s="219" t="e">
        <f>IF(ISBLANK(#REF!),"",#REF!)</f>
        <v>#REF!</v>
      </c>
      <c r="AW931" s="219" t="e">
        <f>IF(ISBLANK(#REF!),"",#REF!)</f>
        <v>#REF!</v>
      </c>
      <c r="AX931" s="219" t="e">
        <f>IF(ISBLANK(#REF!),"",#REF!)</f>
        <v>#REF!</v>
      </c>
      <c r="AY931" s="226" t="e">
        <f>IF(ISBLANK(#REF!),"",#REF!)</f>
        <v>#REF!</v>
      </c>
      <c r="AZ931" s="219" t="e">
        <f>IF(ISBLANK(#REF!),"",#REF!)</f>
        <v>#REF!</v>
      </c>
      <c r="BA931" s="219" t="e">
        <f>IF(ISBLANK(#REF!),"",#REF!)</f>
        <v>#REF!</v>
      </c>
      <c r="BB931" s="219" t="e">
        <f>IF(ISBLANK(#REF!),"",#REF!)</f>
        <v>#REF!</v>
      </c>
      <c r="BC931" s="219" t="e">
        <f>IF(ISBLANK(#REF!),"",#REF!)</f>
        <v>#REF!</v>
      </c>
      <c r="BD931" s="219" t="e">
        <f>IF(ISBLANK(#REF!),"",#REF!)</f>
        <v>#REF!</v>
      </c>
      <c r="BE931" s="219" t="e">
        <f>IF(ISBLANK(#REF!),"",#REF!)</f>
        <v>#REF!</v>
      </c>
      <c r="BF931" s="219" t="e">
        <f>IF(ISBLANK(#REF!),"",#REF!)</f>
        <v>#REF!</v>
      </c>
      <c r="BG931" s="219" t="e">
        <f>IF(ISBLANK(#REF!),"",#REF!)</f>
        <v>#REF!</v>
      </c>
      <c r="BH931" s="219" t="e">
        <f>IF(ISBLANK(#REF!),"",#REF!)</f>
        <v>#REF!</v>
      </c>
      <c r="BI931" s="219" t="e">
        <f>IF(ISBLANK(#REF!),"",#REF!)</f>
        <v>#REF!</v>
      </c>
      <c r="BJ931" s="219" t="e">
        <f>IF(ISBLANK(#REF!),"",#REF!)</f>
        <v>#REF!</v>
      </c>
      <c r="BK931" s="219" t="e">
        <f>IF(ISBLANK(#REF!),"",#REF!)</f>
        <v>#REF!</v>
      </c>
      <c r="BL931" s="219" t="e">
        <f>IF(ISBLANK(#REF!),"",#REF!)</f>
        <v>#REF!</v>
      </c>
      <c r="BM931" s="219" t="e">
        <f>IF(ISBLANK(#REF!),"",#REF!)</f>
        <v>#REF!</v>
      </c>
      <c r="BN931" s="219" t="e">
        <f>IF(ISBLANK(#REF!),"",#REF!)</f>
        <v>#REF!</v>
      </c>
      <c r="BO931" s="227" t="e">
        <f t="shared" si="251"/>
        <v>#REF!</v>
      </c>
      <c r="BP931" s="228" t="str">
        <f t="shared" si="254"/>
        <v/>
      </c>
      <c r="BQ931" s="229" t="str">
        <f t="shared" si="238"/>
        <v/>
      </c>
      <c r="BR931" s="228" t="e">
        <f t="shared" si="252"/>
        <v>#REF!</v>
      </c>
      <c r="BS931" s="230" t="e">
        <f t="shared" si="253"/>
        <v>#REF!</v>
      </c>
    </row>
    <row r="932" spans="1:71">
      <c r="A932" s="213" t="e">
        <f>IF(ISBLANK(#REF!),"",#REF!)</f>
        <v>#REF!</v>
      </c>
      <c r="B932" s="214" t="e">
        <f>IF(ISBLANK(#REF!),"",#REF!)</f>
        <v>#REF!</v>
      </c>
      <c r="C932" s="214" t="e">
        <f>IF(ISBLANK(#REF!),"",#REF!)</f>
        <v>#REF!</v>
      </c>
      <c r="D932" s="214" t="e">
        <f>IF(ISBLANK(#REF!),"",#REF!)</f>
        <v>#REF!</v>
      </c>
      <c r="E932" s="214" t="e">
        <f>IF(ISBLANK(#REF!),"",#REF!)</f>
        <v>#REF!</v>
      </c>
      <c r="F932" s="214" t="e">
        <f>IF(ISBLANK(#REF!),"",#REF!)</f>
        <v>#REF!</v>
      </c>
      <c r="G932" s="214" t="e">
        <f>IF(ISBLANK(#REF!),"",#REF!)</f>
        <v>#REF!</v>
      </c>
      <c r="H932" s="215" t="e">
        <f>IF(ISBLANK(#REF!),"",#REF!)</f>
        <v>#REF!</v>
      </c>
      <c r="I932" s="214" t="e">
        <f>IF(ISBLANK(#REF!),"",#REF!)</f>
        <v>#REF!</v>
      </c>
      <c r="J932" s="216" t="e">
        <f>IF(ISBLANK(#REF!),"",#REF!)</f>
        <v>#REF!</v>
      </c>
      <c r="K932" s="217" t="e">
        <f>IF(ISBLANK(#REF!),"",#REF!)</f>
        <v>#REF!</v>
      </c>
      <c r="L932" s="217" t="e">
        <f>IF(ISBLANK(#REF!),"",#REF!)</f>
        <v>#REF!</v>
      </c>
      <c r="M932" s="218" t="e">
        <f>IF(ISBLANK(#REF!),"",#REF!)</f>
        <v>#REF!</v>
      </c>
      <c r="N932" s="218" t="e">
        <f>IF(ISBLANK(#REF!),"",#REF!)</f>
        <v>#REF!</v>
      </c>
      <c r="O932" s="220" t="str">
        <f>IFERROR(VLOOKUP(_xlfn.CONCAT('Team Roster - Final'!$A932," : ",'Team Roster - Final'!$BM932),'Rate Calculations'!$C$4:$G$1100,5,FALSE),"")</f>
        <v/>
      </c>
      <c r="P932" s="225">
        <f>IF(ISBLANK('Rate Calculations'!$H934),"",'Rate Calculations'!$H934)</f>
        <v>1.7500000000000002E-2</v>
      </c>
      <c r="Q932" s="220" t="str">
        <f t="shared" si="239"/>
        <v/>
      </c>
      <c r="R932" s="221">
        <f>IF(ISBLANK('Rate Calculations'!$J934),"",'Rate Calculations'!$J934)</f>
        <v>3.5000000000000003E-2</v>
      </c>
      <c r="S932" s="220" t="str">
        <f t="shared" si="240"/>
        <v/>
      </c>
      <c r="T932" s="225" t="str">
        <f>IFERROR(VLOOKUP(_xlfn.CONCAT('Team Roster - Final'!$A932," : ",'Team Roster - Final'!$BM932),'Rate Calculations'!$C$4:$S$1100,10,FALSE),"")</f>
        <v/>
      </c>
      <c r="U932" s="225" t="str">
        <f>IFERROR(VLOOKUP(_xlfn.CONCAT('Team Roster - Final'!$A932," : ",'Team Roster - Final'!$BM932),'Rate Calculations'!$C$4:$S$1100,11,FALSE),"")</f>
        <v/>
      </c>
      <c r="V932" s="222" t="str">
        <f t="shared" si="241"/>
        <v/>
      </c>
      <c r="W932" s="222" t="str">
        <f t="shared" si="242"/>
        <v/>
      </c>
      <c r="X932" s="223" t="str">
        <f>IFERROR(VLOOKUP(_xlfn.CONCAT('Team Roster - Final'!$A932," : ",'Team Roster - Final'!$BM932),'Rate Calculations'!$C$4:$S$1100,14,FALSE),"")</f>
        <v/>
      </c>
      <c r="Y932" s="222" t="str">
        <f t="shared" si="243"/>
        <v/>
      </c>
      <c r="Z932" s="222" t="str">
        <f t="shared" si="244"/>
        <v/>
      </c>
      <c r="AA932" s="224" t="str">
        <f>IFERROR(IF(#REF!="Yes",$Y932, $Y932+$Q932*0.5),"")</f>
        <v/>
      </c>
      <c r="AB932" s="224" t="str">
        <f>IFERROR(IF(#REF!="Yes",$Z932, $Z932+$S932*0.5),"")</f>
        <v/>
      </c>
      <c r="AC932" s="220" t="str">
        <f>IFERROR(VLOOKUP(_xlfn.CONCAT('Team Roster - Final'!$A932," : ",'Team Roster - Final'!$BM932),'Rate Calculations'!$C$4:$U$1100,19,FALSE),"")</f>
        <v/>
      </c>
      <c r="AD932" s="220" t="str">
        <f t="shared" si="245"/>
        <v/>
      </c>
      <c r="AE932" s="220" t="str">
        <f t="shared" si="246"/>
        <v/>
      </c>
      <c r="AF932" s="225" t="str">
        <f>IFERROR(VLOOKUP(_xlfn.CONCAT('Team Roster - Final'!$A932," : ",'Team Roster - Final'!$BM932),'Rate Calculations'!$C$4:$AB$1100,22,FALSE),"")</f>
        <v/>
      </c>
      <c r="AG932" s="225" t="str">
        <f>IFERROR(VLOOKUP(_xlfn.CONCAT('Team Roster - Final'!$A932," : ",'Team Roster - Final'!$BM932),'Rate Calculations'!$C$4:$AB$1100,23,FALSE),"")</f>
        <v/>
      </c>
      <c r="AH932" s="222" t="str">
        <f t="shared" si="247"/>
        <v/>
      </c>
      <c r="AI932" s="222" t="str">
        <f t="shared" si="248"/>
        <v/>
      </c>
      <c r="AJ932" s="223" t="str">
        <f>Table1[[#This Row],[Home Office
Net Fee %]]</f>
        <v/>
      </c>
      <c r="AK932" s="222" t="str">
        <f t="shared" si="249"/>
        <v/>
      </c>
      <c r="AL932" s="222" t="str">
        <f t="shared" si="250"/>
        <v/>
      </c>
      <c r="AM932" s="215" t="str">
        <f>IFERROR(IF(#REF!="Yes",$AK932,($AK932+$AD932*0.5)),"")</f>
        <v/>
      </c>
      <c r="AN932" s="215" t="str">
        <f>IFERROR(IF(#REF!="Yes",$AL932,($AL932+$AE932*0.5)),"")</f>
        <v/>
      </c>
      <c r="AO932" s="374" t="str">
        <f>IF(ISBLANK('Team Roster Proposed - FBR'!Q933),"",'Team Roster Proposed - FBR'!Q933)</f>
        <v/>
      </c>
      <c r="AP932" s="226" t="e">
        <f>IF(ISBLANK(#REF!),"",#REF!)</f>
        <v>#REF!</v>
      </c>
      <c r="AQ932" s="226" t="e">
        <f>IF(ISBLANK(#REF!),"",#REF!)</f>
        <v>#REF!</v>
      </c>
      <c r="AR932" s="226" t="e">
        <f>IF(ISBLANK(#REF!),"",#REF!)</f>
        <v>#REF!</v>
      </c>
      <c r="AS932" s="219" t="e">
        <f>IF(ISBLANK(#REF!),"",#REF!)</f>
        <v>#REF!</v>
      </c>
      <c r="AT932" s="219" t="e">
        <f>IF(ISBLANK(#REF!),"",#REF!)</f>
        <v>#REF!</v>
      </c>
      <c r="AU932" s="219" t="e">
        <f>IF(ISBLANK(#REF!),"",#REF!)</f>
        <v>#REF!</v>
      </c>
      <c r="AV932" s="219" t="e">
        <f>IF(ISBLANK(#REF!),"",#REF!)</f>
        <v>#REF!</v>
      </c>
      <c r="AW932" s="219" t="e">
        <f>IF(ISBLANK(#REF!),"",#REF!)</f>
        <v>#REF!</v>
      </c>
      <c r="AX932" s="219" t="e">
        <f>IF(ISBLANK(#REF!),"",#REF!)</f>
        <v>#REF!</v>
      </c>
      <c r="AY932" s="226" t="e">
        <f>IF(ISBLANK(#REF!),"",#REF!)</f>
        <v>#REF!</v>
      </c>
      <c r="AZ932" s="219" t="e">
        <f>IF(ISBLANK(#REF!),"",#REF!)</f>
        <v>#REF!</v>
      </c>
      <c r="BA932" s="219" t="e">
        <f>IF(ISBLANK(#REF!),"",#REF!)</f>
        <v>#REF!</v>
      </c>
      <c r="BB932" s="219" t="e">
        <f>IF(ISBLANK(#REF!),"",#REF!)</f>
        <v>#REF!</v>
      </c>
      <c r="BC932" s="219" t="e">
        <f>IF(ISBLANK(#REF!),"",#REF!)</f>
        <v>#REF!</v>
      </c>
      <c r="BD932" s="219" t="e">
        <f>IF(ISBLANK(#REF!),"",#REF!)</f>
        <v>#REF!</v>
      </c>
      <c r="BE932" s="219" t="e">
        <f>IF(ISBLANK(#REF!),"",#REF!)</f>
        <v>#REF!</v>
      </c>
      <c r="BF932" s="219" t="e">
        <f>IF(ISBLANK(#REF!),"",#REF!)</f>
        <v>#REF!</v>
      </c>
      <c r="BG932" s="219" t="e">
        <f>IF(ISBLANK(#REF!),"",#REF!)</f>
        <v>#REF!</v>
      </c>
      <c r="BH932" s="219" t="e">
        <f>IF(ISBLANK(#REF!),"",#REF!)</f>
        <v>#REF!</v>
      </c>
      <c r="BI932" s="219" t="e">
        <f>IF(ISBLANK(#REF!),"",#REF!)</f>
        <v>#REF!</v>
      </c>
      <c r="BJ932" s="219" t="e">
        <f>IF(ISBLANK(#REF!),"",#REF!)</f>
        <v>#REF!</v>
      </c>
      <c r="BK932" s="219" t="e">
        <f>IF(ISBLANK(#REF!),"",#REF!)</f>
        <v>#REF!</v>
      </c>
      <c r="BL932" s="219" t="e">
        <f>IF(ISBLANK(#REF!),"",#REF!)</f>
        <v>#REF!</v>
      </c>
      <c r="BM932" s="219" t="e">
        <f>IF(ISBLANK(#REF!),"",#REF!)</f>
        <v>#REF!</v>
      </c>
      <c r="BN932" s="219" t="e">
        <f>IF(ISBLANK(#REF!),"",#REF!)</f>
        <v>#REF!</v>
      </c>
      <c r="BO932" s="227" t="e">
        <f t="shared" si="251"/>
        <v>#REF!</v>
      </c>
      <c r="BP932" s="228" t="str">
        <f t="shared" si="254"/>
        <v/>
      </c>
      <c r="BQ932" s="229" t="str">
        <f t="shared" si="238"/>
        <v/>
      </c>
      <c r="BR932" s="228" t="e">
        <f t="shared" si="252"/>
        <v>#REF!</v>
      </c>
      <c r="BS932" s="230" t="e">
        <f t="shared" si="253"/>
        <v>#REF!</v>
      </c>
    </row>
    <row r="933" spans="1:71">
      <c r="A933" s="213" t="e">
        <f>IF(ISBLANK(#REF!),"",#REF!)</f>
        <v>#REF!</v>
      </c>
      <c r="B933" s="214" t="e">
        <f>IF(ISBLANK(#REF!),"",#REF!)</f>
        <v>#REF!</v>
      </c>
      <c r="C933" s="214" t="e">
        <f>IF(ISBLANK(#REF!),"",#REF!)</f>
        <v>#REF!</v>
      </c>
      <c r="D933" s="214" t="e">
        <f>IF(ISBLANK(#REF!),"",#REF!)</f>
        <v>#REF!</v>
      </c>
      <c r="E933" s="214" t="e">
        <f>IF(ISBLANK(#REF!),"",#REF!)</f>
        <v>#REF!</v>
      </c>
      <c r="F933" s="214" t="e">
        <f>IF(ISBLANK(#REF!),"",#REF!)</f>
        <v>#REF!</v>
      </c>
      <c r="G933" s="214" t="e">
        <f>IF(ISBLANK(#REF!),"",#REF!)</f>
        <v>#REF!</v>
      </c>
      <c r="H933" s="215" t="e">
        <f>IF(ISBLANK(#REF!),"",#REF!)</f>
        <v>#REF!</v>
      </c>
      <c r="I933" s="214" t="e">
        <f>IF(ISBLANK(#REF!),"",#REF!)</f>
        <v>#REF!</v>
      </c>
      <c r="J933" s="216" t="e">
        <f>IF(ISBLANK(#REF!),"",#REF!)</f>
        <v>#REF!</v>
      </c>
      <c r="K933" s="217" t="e">
        <f>IF(ISBLANK(#REF!),"",#REF!)</f>
        <v>#REF!</v>
      </c>
      <c r="L933" s="217" t="e">
        <f>IF(ISBLANK(#REF!),"",#REF!)</f>
        <v>#REF!</v>
      </c>
      <c r="M933" s="218" t="e">
        <f>IF(ISBLANK(#REF!),"",#REF!)</f>
        <v>#REF!</v>
      </c>
      <c r="N933" s="218" t="e">
        <f>IF(ISBLANK(#REF!),"",#REF!)</f>
        <v>#REF!</v>
      </c>
      <c r="O933" s="220" t="str">
        <f>IFERROR(VLOOKUP(_xlfn.CONCAT('Team Roster - Final'!$A933," : ",'Team Roster - Final'!$BM933),'Rate Calculations'!$C$4:$G$1100,5,FALSE),"")</f>
        <v/>
      </c>
      <c r="P933" s="225">
        <f>IF(ISBLANK('Rate Calculations'!$H935),"",'Rate Calculations'!$H935)</f>
        <v>1.7500000000000002E-2</v>
      </c>
      <c r="Q933" s="220" t="str">
        <f t="shared" si="239"/>
        <v/>
      </c>
      <c r="R933" s="221">
        <f>IF(ISBLANK('Rate Calculations'!$J935),"",'Rate Calculations'!$J935)</f>
        <v>3.5000000000000003E-2</v>
      </c>
      <c r="S933" s="220" t="str">
        <f t="shared" si="240"/>
        <v/>
      </c>
      <c r="T933" s="225" t="str">
        <f>IFERROR(VLOOKUP(_xlfn.CONCAT('Team Roster - Final'!$A933," : ",'Team Roster - Final'!$BM933),'Rate Calculations'!$C$4:$S$1100,10,FALSE),"")</f>
        <v/>
      </c>
      <c r="U933" s="225" t="str">
        <f>IFERROR(VLOOKUP(_xlfn.CONCAT('Team Roster - Final'!$A933," : ",'Team Roster - Final'!$BM933),'Rate Calculations'!$C$4:$S$1100,11,FALSE),"")</f>
        <v/>
      </c>
      <c r="V933" s="222" t="str">
        <f t="shared" si="241"/>
        <v/>
      </c>
      <c r="W933" s="222" t="str">
        <f t="shared" si="242"/>
        <v/>
      </c>
      <c r="X933" s="223" t="str">
        <f>IFERROR(VLOOKUP(_xlfn.CONCAT('Team Roster - Final'!$A933," : ",'Team Roster - Final'!$BM933),'Rate Calculations'!$C$4:$S$1100,14,FALSE),"")</f>
        <v/>
      </c>
      <c r="Y933" s="222" t="str">
        <f t="shared" si="243"/>
        <v/>
      </c>
      <c r="Z933" s="222" t="str">
        <f t="shared" si="244"/>
        <v/>
      </c>
      <c r="AA933" s="224" t="str">
        <f>IFERROR(IF(#REF!="Yes",$Y933, $Y933+$Q933*0.5),"")</f>
        <v/>
      </c>
      <c r="AB933" s="224" t="str">
        <f>IFERROR(IF(#REF!="Yes",$Z933, $Z933+$S933*0.5),"")</f>
        <v/>
      </c>
      <c r="AC933" s="220" t="str">
        <f>IFERROR(VLOOKUP(_xlfn.CONCAT('Team Roster - Final'!$A933," : ",'Team Roster - Final'!$BM933),'Rate Calculations'!$C$4:$U$1100,19,FALSE),"")</f>
        <v/>
      </c>
      <c r="AD933" s="220" t="str">
        <f t="shared" si="245"/>
        <v/>
      </c>
      <c r="AE933" s="220" t="str">
        <f t="shared" si="246"/>
        <v/>
      </c>
      <c r="AF933" s="225" t="str">
        <f>IFERROR(VLOOKUP(_xlfn.CONCAT('Team Roster - Final'!$A933," : ",'Team Roster - Final'!$BM933),'Rate Calculations'!$C$4:$AB$1100,22,FALSE),"")</f>
        <v/>
      </c>
      <c r="AG933" s="225" t="str">
        <f>IFERROR(VLOOKUP(_xlfn.CONCAT('Team Roster - Final'!$A933," : ",'Team Roster - Final'!$BM933),'Rate Calculations'!$C$4:$AB$1100,23,FALSE),"")</f>
        <v/>
      </c>
      <c r="AH933" s="222" t="str">
        <f t="shared" si="247"/>
        <v/>
      </c>
      <c r="AI933" s="222" t="str">
        <f t="shared" si="248"/>
        <v/>
      </c>
      <c r="AJ933" s="223" t="str">
        <f>Table1[[#This Row],[Home Office
Net Fee %]]</f>
        <v/>
      </c>
      <c r="AK933" s="222" t="str">
        <f t="shared" si="249"/>
        <v/>
      </c>
      <c r="AL933" s="222" t="str">
        <f t="shared" si="250"/>
        <v/>
      </c>
      <c r="AM933" s="215" t="str">
        <f>IFERROR(IF(#REF!="Yes",$AK933,($AK933+$AD933*0.5)),"")</f>
        <v/>
      </c>
      <c r="AN933" s="215" t="str">
        <f>IFERROR(IF(#REF!="Yes",$AL933,($AL933+$AE933*0.5)),"")</f>
        <v/>
      </c>
      <c r="AO933" s="374" t="str">
        <f>IF(ISBLANK('Team Roster Proposed - FBR'!Q934),"",'Team Roster Proposed - FBR'!Q934)</f>
        <v/>
      </c>
      <c r="AP933" s="226" t="e">
        <f>IF(ISBLANK(#REF!),"",#REF!)</f>
        <v>#REF!</v>
      </c>
      <c r="AQ933" s="226" t="e">
        <f>IF(ISBLANK(#REF!),"",#REF!)</f>
        <v>#REF!</v>
      </c>
      <c r="AR933" s="226" t="e">
        <f>IF(ISBLANK(#REF!),"",#REF!)</f>
        <v>#REF!</v>
      </c>
      <c r="AS933" s="219" t="e">
        <f>IF(ISBLANK(#REF!),"",#REF!)</f>
        <v>#REF!</v>
      </c>
      <c r="AT933" s="219" t="e">
        <f>IF(ISBLANK(#REF!),"",#REF!)</f>
        <v>#REF!</v>
      </c>
      <c r="AU933" s="219" t="e">
        <f>IF(ISBLANK(#REF!),"",#REF!)</f>
        <v>#REF!</v>
      </c>
      <c r="AV933" s="219" t="e">
        <f>IF(ISBLANK(#REF!),"",#REF!)</f>
        <v>#REF!</v>
      </c>
      <c r="AW933" s="219" t="e">
        <f>IF(ISBLANK(#REF!),"",#REF!)</f>
        <v>#REF!</v>
      </c>
      <c r="AX933" s="219" t="e">
        <f>IF(ISBLANK(#REF!),"",#REF!)</f>
        <v>#REF!</v>
      </c>
      <c r="AY933" s="226" t="e">
        <f>IF(ISBLANK(#REF!),"",#REF!)</f>
        <v>#REF!</v>
      </c>
      <c r="AZ933" s="219" t="e">
        <f>IF(ISBLANK(#REF!),"",#REF!)</f>
        <v>#REF!</v>
      </c>
      <c r="BA933" s="219" t="e">
        <f>IF(ISBLANK(#REF!),"",#REF!)</f>
        <v>#REF!</v>
      </c>
      <c r="BB933" s="219" t="e">
        <f>IF(ISBLANK(#REF!),"",#REF!)</f>
        <v>#REF!</v>
      </c>
      <c r="BC933" s="219" t="e">
        <f>IF(ISBLANK(#REF!),"",#REF!)</f>
        <v>#REF!</v>
      </c>
      <c r="BD933" s="219" t="e">
        <f>IF(ISBLANK(#REF!),"",#REF!)</f>
        <v>#REF!</v>
      </c>
      <c r="BE933" s="219" t="e">
        <f>IF(ISBLANK(#REF!),"",#REF!)</f>
        <v>#REF!</v>
      </c>
      <c r="BF933" s="219" t="e">
        <f>IF(ISBLANK(#REF!),"",#REF!)</f>
        <v>#REF!</v>
      </c>
      <c r="BG933" s="219" t="e">
        <f>IF(ISBLANK(#REF!),"",#REF!)</f>
        <v>#REF!</v>
      </c>
      <c r="BH933" s="219" t="e">
        <f>IF(ISBLANK(#REF!),"",#REF!)</f>
        <v>#REF!</v>
      </c>
      <c r="BI933" s="219" t="e">
        <f>IF(ISBLANK(#REF!),"",#REF!)</f>
        <v>#REF!</v>
      </c>
      <c r="BJ933" s="219" t="e">
        <f>IF(ISBLANK(#REF!),"",#REF!)</f>
        <v>#REF!</v>
      </c>
      <c r="BK933" s="219" t="e">
        <f>IF(ISBLANK(#REF!),"",#REF!)</f>
        <v>#REF!</v>
      </c>
      <c r="BL933" s="219" t="e">
        <f>IF(ISBLANK(#REF!),"",#REF!)</f>
        <v>#REF!</v>
      </c>
      <c r="BM933" s="219" t="e">
        <f>IF(ISBLANK(#REF!),"",#REF!)</f>
        <v>#REF!</v>
      </c>
      <c r="BN933" s="219" t="e">
        <f>IF(ISBLANK(#REF!),"",#REF!)</f>
        <v>#REF!</v>
      </c>
      <c r="BO933" s="227" t="e">
        <f t="shared" si="251"/>
        <v>#REF!</v>
      </c>
      <c r="BP933" s="228" t="str">
        <f t="shared" si="254"/>
        <v/>
      </c>
      <c r="BQ933" s="229" t="str">
        <f t="shared" si="238"/>
        <v/>
      </c>
      <c r="BR933" s="228" t="e">
        <f t="shared" si="252"/>
        <v>#REF!</v>
      </c>
      <c r="BS933" s="230" t="e">
        <f t="shared" si="253"/>
        <v>#REF!</v>
      </c>
    </row>
    <row r="934" spans="1:71">
      <c r="A934" s="213" t="e">
        <f>IF(ISBLANK(#REF!),"",#REF!)</f>
        <v>#REF!</v>
      </c>
      <c r="B934" s="214" t="e">
        <f>IF(ISBLANK(#REF!),"",#REF!)</f>
        <v>#REF!</v>
      </c>
      <c r="C934" s="214" t="e">
        <f>IF(ISBLANK(#REF!),"",#REF!)</f>
        <v>#REF!</v>
      </c>
      <c r="D934" s="214" t="e">
        <f>IF(ISBLANK(#REF!),"",#REF!)</f>
        <v>#REF!</v>
      </c>
      <c r="E934" s="214" t="e">
        <f>IF(ISBLANK(#REF!),"",#REF!)</f>
        <v>#REF!</v>
      </c>
      <c r="F934" s="214" t="e">
        <f>IF(ISBLANK(#REF!),"",#REF!)</f>
        <v>#REF!</v>
      </c>
      <c r="G934" s="214" t="e">
        <f>IF(ISBLANK(#REF!),"",#REF!)</f>
        <v>#REF!</v>
      </c>
      <c r="H934" s="215" t="e">
        <f>IF(ISBLANK(#REF!),"",#REF!)</f>
        <v>#REF!</v>
      </c>
      <c r="I934" s="214" t="e">
        <f>IF(ISBLANK(#REF!),"",#REF!)</f>
        <v>#REF!</v>
      </c>
      <c r="J934" s="216" t="e">
        <f>IF(ISBLANK(#REF!),"",#REF!)</f>
        <v>#REF!</v>
      </c>
      <c r="K934" s="217" t="e">
        <f>IF(ISBLANK(#REF!),"",#REF!)</f>
        <v>#REF!</v>
      </c>
      <c r="L934" s="217" t="e">
        <f>IF(ISBLANK(#REF!),"",#REF!)</f>
        <v>#REF!</v>
      </c>
      <c r="M934" s="218" t="e">
        <f>IF(ISBLANK(#REF!),"",#REF!)</f>
        <v>#REF!</v>
      </c>
      <c r="N934" s="218" t="e">
        <f>IF(ISBLANK(#REF!),"",#REF!)</f>
        <v>#REF!</v>
      </c>
      <c r="O934" s="220" t="str">
        <f>IFERROR(VLOOKUP(_xlfn.CONCAT('Team Roster - Final'!$A934," : ",'Team Roster - Final'!$BM934),'Rate Calculations'!$C$4:$G$1100,5,FALSE),"")</f>
        <v/>
      </c>
      <c r="P934" s="225">
        <f>IF(ISBLANK('Rate Calculations'!$H936),"",'Rate Calculations'!$H936)</f>
        <v>1.7500000000000002E-2</v>
      </c>
      <c r="Q934" s="220" t="str">
        <f t="shared" si="239"/>
        <v/>
      </c>
      <c r="R934" s="221">
        <f>IF(ISBLANK('Rate Calculations'!$J936),"",'Rate Calculations'!$J936)</f>
        <v>3.5000000000000003E-2</v>
      </c>
      <c r="S934" s="220" t="str">
        <f t="shared" si="240"/>
        <v/>
      </c>
      <c r="T934" s="225" t="str">
        <f>IFERROR(VLOOKUP(_xlfn.CONCAT('Team Roster - Final'!$A934," : ",'Team Roster - Final'!$BM934),'Rate Calculations'!$C$4:$S$1100,10,FALSE),"")</f>
        <v/>
      </c>
      <c r="U934" s="225" t="str">
        <f>IFERROR(VLOOKUP(_xlfn.CONCAT('Team Roster - Final'!$A934," : ",'Team Roster - Final'!$BM934),'Rate Calculations'!$C$4:$S$1100,11,FALSE),"")</f>
        <v/>
      </c>
      <c r="V934" s="222" t="str">
        <f t="shared" si="241"/>
        <v/>
      </c>
      <c r="W934" s="222" t="str">
        <f t="shared" si="242"/>
        <v/>
      </c>
      <c r="X934" s="223" t="str">
        <f>IFERROR(VLOOKUP(_xlfn.CONCAT('Team Roster - Final'!$A934," : ",'Team Roster - Final'!$BM934),'Rate Calculations'!$C$4:$S$1100,14,FALSE),"")</f>
        <v/>
      </c>
      <c r="Y934" s="222" t="str">
        <f t="shared" si="243"/>
        <v/>
      </c>
      <c r="Z934" s="222" t="str">
        <f t="shared" si="244"/>
        <v/>
      </c>
      <c r="AA934" s="224" t="str">
        <f>IFERROR(IF(#REF!="Yes",$Y934, $Y934+$Q934*0.5),"")</f>
        <v/>
      </c>
      <c r="AB934" s="224" t="str">
        <f>IFERROR(IF(#REF!="Yes",$Z934, $Z934+$S934*0.5),"")</f>
        <v/>
      </c>
      <c r="AC934" s="220" t="str">
        <f>IFERROR(VLOOKUP(_xlfn.CONCAT('Team Roster - Final'!$A934," : ",'Team Roster - Final'!$BM934),'Rate Calculations'!$C$4:$U$1100,19,FALSE),"")</f>
        <v/>
      </c>
      <c r="AD934" s="220" t="str">
        <f t="shared" si="245"/>
        <v/>
      </c>
      <c r="AE934" s="220" t="str">
        <f t="shared" si="246"/>
        <v/>
      </c>
      <c r="AF934" s="225" t="str">
        <f>IFERROR(VLOOKUP(_xlfn.CONCAT('Team Roster - Final'!$A934," : ",'Team Roster - Final'!$BM934),'Rate Calculations'!$C$4:$AB$1100,22,FALSE),"")</f>
        <v/>
      </c>
      <c r="AG934" s="225" t="str">
        <f>IFERROR(VLOOKUP(_xlfn.CONCAT('Team Roster - Final'!$A934," : ",'Team Roster - Final'!$BM934),'Rate Calculations'!$C$4:$AB$1100,23,FALSE),"")</f>
        <v/>
      </c>
      <c r="AH934" s="222" t="str">
        <f t="shared" si="247"/>
        <v/>
      </c>
      <c r="AI934" s="222" t="str">
        <f t="shared" si="248"/>
        <v/>
      </c>
      <c r="AJ934" s="223" t="str">
        <f>Table1[[#This Row],[Home Office
Net Fee %]]</f>
        <v/>
      </c>
      <c r="AK934" s="222" t="str">
        <f t="shared" si="249"/>
        <v/>
      </c>
      <c r="AL934" s="222" t="str">
        <f t="shared" si="250"/>
        <v/>
      </c>
      <c r="AM934" s="215" t="str">
        <f>IFERROR(IF(#REF!="Yes",$AK934,($AK934+$AD934*0.5)),"")</f>
        <v/>
      </c>
      <c r="AN934" s="215" t="str">
        <f>IFERROR(IF(#REF!="Yes",$AL934,($AL934+$AE934*0.5)),"")</f>
        <v/>
      </c>
      <c r="AO934" s="374" t="str">
        <f>IF(ISBLANK('Team Roster Proposed - FBR'!Q935),"",'Team Roster Proposed - FBR'!Q935)</f>
        <v/>
      </c>
      <c r="AP934" s="226" t="e">
        <f>IF(ISBLANK(#REF!),"",#REF!)</f>
        <v>#REF!</v>
      </c>
      <c r="AQ934" s="226" t="e">
        <f>IF(ISBLANK(#REF!),"",#REF!)</f>
        <v>#REF!</v>
      </c>
      <c r="AR934" s="226" t="e">
        <f>IF(ISBLANK(#REF!),"",#REF!)</f>
        <v>#REF!</v>
      </c>
      <c r="AS934" s="219" t="e">
        <f>IF(ISBLANK(#REF!),"",#REF!)</f>
        <v>#REF!</v>
      </c>
      <c r="AT934" s="219" t="e">
        <f>IF(ISBLANK(#REF!),"",#REF!)</f>
        <v>#REF!</v>
      </c>
      <c r="AU934" s="219" t="e">
        <f>IF(ISBLANK(#REF!),"",#REF!)</f>
        <v>#REF!</v>
      </c>
      <c r="AV934" s="219" t="e">
        <f>IF(ISBLANK(#REF!),"",#REF!)</f>
        <v>#REF!</v>
      </c>
      <c r="AW934" s="219" t="e">
        <f>IF(ISBLANK(#REF!),"",#REF!)</f>
        <v>#REF!</v>
      </c>
      <c r="AX934" s="219" t="e">
        <f>IF(ISBLANK(#REF!),"",#REF!)</f>
        <v>#REF!</v>
      </c>
      <c r="AY934" s="226" t="e">
        <f>IF(ISBLANK(#REF!),"",#REF!)</f>
        <v>#REF!</v>
      </c>
      <c r="AZ934" s="219" t="e">
        <f>IF(ISBLANK(#REF!),"",#REF!)</f>
        <v>#REF!</v>
      </c>
      <c r="BA934" s="219" t="e">
        <f>IF(ISBLANK(#REF!),"",#REF!)</f>
        <v>#REF!</v>
      </c>
      <c r="BB934" s="219" t="e">
        <f>IF(ISBLANK(#REF!),"",#REF!)</f>
        <v>#REF!</v>
      </c>
      <c r="BC934" s="219" t="e">
        <f>IF(ISBLANK(#REF!),"",#REF!)</f>
        <v>#REF!</v>
      </c>
      <c r="BD934" s="219" t="e">
        <f>IF(ISBLANK(#REF!),"",#REF!)</f>
        <v>#REF!</v>
      </c>
      <c r="BE934" s="219" t="e">
        <f>IF(ISBLANK(#REF!),"",#REF!)</f>
        <v>#REF!</v>
      </c>
      <c r="BF934" s="219" t="e">
        <f>IF(ISBLANK(#REF!),"",#REF!)</f>
        <v>#REF!</v>
      </c>
      <c r="BG934" s="219" t="e">
        <f>IF(ISBLANK(#REF!),"",#REF!)</f>
        <v>#REF!</v>
      </c>
      <c r="BH934" s="219" t="e">
        <f>IF(ISBLANK(#REF!),"",#REF!)</f>
        <v>#REF!</v>
      </c>
      <c r="BI934" s="219" t="e">
        <f>IF(ISBLANK(#REF!),"",#REF!)</f>
        <v>#REF!</v>
      </c>
      <c r="BJ934" s="219" t="e">
        <f>IF(ISBLANK(#REF!),"",#REF!)</f>
        <v>#REF!</v>
      </c>
      <c r="BK934" s="219" t="e">
        <f>IF(ISBLANK(#REF!),"",#REF!)</f>
        <v>#REF!</v>
      </c>
      <c r="BL934" s="219" t="e">
        <f>IF(ISBLANK(#REF!),"",#REF!)</f>
        <v>#REF!</v>
      </c>
      <c r="BM934" s="219" t="e">
        <f>IF(ISBLANK(#REF!),"",#REF!)</f>
        <v>#REF!</v>
      </c>
      <c r="BN934" s="219" t="e">
        <f>IF(ISBLANK(#REF!),"",#REF!)</f>
        <v>#REF!</v>
      </c>
      <c r="BO934" s="227" t="e">
        <f t="shared" si="251"/>
        <v>#REF!</v>
      </c>
      <c r="BP934" s="228" t="str">
        <f t="shared" si="254"/>
        <v/>
      </c>
      <c r="BQ934" s="229" t="str">
        <f t="shared" si="238"/>
        <v/>
      </c>
      <c r="BR934" s="228" t="e">
        <f t="shared" si="252"/>
        <v>#REF!</v>
      </c>
      <c r="BS934" s="230" t="e">
        <f t="shared" si="253"/>
        <v>#REF!</v>
      </c>
    </row>
    <row r="935" spans="1:71">
      <c r="A935" s="213" t="e">
        <f>IF(ISBLANK(#REF!),"",#REF!)</f>
        <v>#REF!</v>
      </c>
      <c r="B935" s="214" t="e">
        <f>IF(ISBLANK(#REF!),"",#REF!)</f>
        <v>#REF!</v>
      </c>
      <c r="C935" s="214" t="e">
        <f>IF(ISBLANK(#REF!),"",#REF!)</f>
        <v>#REF!</v>
      </c>
      <c r="D935" s="214" t="e">
        <f>IF(ISBLANK(#REF!),"",#REF!)</f>
        <v>#REF!</v>
      </c>
      <c r="E935" s="214" t="e">
        <f>IF(ISBLANK(#REF!),"",#REF!)</f>
        <v>#REF!</v>
      </c>
      <c r="F935" s="214" t="e">
        <f>IF(ISBLANK(#REF!),"",#REF!)</f>
        <v>#REF!</v>
      </c>
      <c r="G935" s="214" t="e">
        <f>IF(ISBLANK(#REF!),"",#REF!)</f>
        <v>#REF!</v>
      </c>
      <c r="H935" s="215" t="e">
        <f>IF(ISBLANK(#REF!),"",#REF!)</f>
        <v>#REF!</v>
      </c>
      <c r="I935" s="214" t="e">
        <f>IF(ISBLANK(#REF!),"",#REF!)</f>
        <v>#REF!</v>
      </c>
      <c r="J935" s="216" t="e">
        <f>IF(ISBLANK(#REF!),"",#REF!)</f>
        <v>#REF!</v>
      </c>
      <c r="K935" s="217" t="e">
        <f>IF(ISBLANK(#REF!),"",#REF!)</f>
        <v>#REF!</v>
      </c>
      <c r="L935" s="217" t="e">
        <f>IF(ISBLANK(#REF!),"",#REF!)</f>
        <v>#REF!</v>
      </c>
      <c r="M935" s="218" t="e">
        <f>IF(ISBLANK(#REF!),"",#REF!)</f>
        <v>#REF!</v>
      </c>
      <c r="N935" s="218" t="e">
        <f>IF(ISBLANK(#REF!),"",#REF!)</f>
        <v>#REF!</v>
      </c>
      <c r="O935" s="220" t="str">
        <f>IFERROR(VLOOKUP(_xlfn.CONCAT('Team Roster - Final'!$A935," : ",'Team Roster - Final'!$BM935),'Rate Calculations'!$C$4:$G$1100,5,FALSE),"")</f>
        <v/>
      </c>
      <c r="P935" s="225">
        <f>IF(ISBLANK('Rate Calculations'!$H937),"",'Rate Calculations'!$H937)</f>
        <v>1.7500000000000002E-2</v>
      </c>
      <c r="Q935" s="220" t="str">
        <f t="shared" si="239"/>
        <v/>
      </c>
      <c r="R935" s="221">
        <f>IF(ISBLANK('Rate Calculations'!$J937),"",'Rate Calculations'!$J937)</f>
        <v>3.5000000000000003E-2</v>
      </c>
      <c r="S935" s="220" t="str">
        <f t="shared" si="240"/>
        <v/>
      </c>
      <c r="T935" s="225" t="str">
        <f>IFERROR(VLOOKUP(_xlfn.CONCAT('Team Roster - Final'!$A935," : ",'Team Roster - Final'!$BM935),'Rate Calculations'!$C$4:$S$1100,10,FALSE),"")</f>
        <v/>
      </c>
      <c r="U935" s="225" t="str">
        <f>IFERROR(VLOOKUP(_xlfn.CONCAT('Team Roster - Final'!$A935," : ",'Team Roster - Final'!$BM935),'Rate Calculations'!$C$4:$S$1100,11,FALSE),"")</f>
        <v/>
      </c>
      <c r="V935" s="222" t="str">
        <f t="shared" si="241"/>
        <v/>
      </c>
      <c r="W935" s="222" t="str">
        <f t="shared" si="242"/>
        <v/>
      </c>
      <c r="X935" s="223" t="str">
        <f>IFERROR(VLOOKUP(_xlfn.CONCAT('Team Roster - Final'!$A935," : ",'Team Roster - Final'!$BM935),'Rate Calculations'!$C$4:$S$1100,14,FALSE),"")</f>
        <v/>
      </c>
      <c r="Y935" s="222" t="str">
        <f t="shared" si="243"/>
        <v/>
      </c>
      <c r="Z935" s="222" t="str">
        <f t="shared" si="244"/>
        <v/>
      </c>
      <c r="AA935" s="224" t="str">
        <f>IFERROR(IF(#REF!="Yes",$Y935, $Y935+$Q935*0.5),"")</f>
        <v/>
      </c>
      <c r="AB935" s="224" t="str">
        <f>IFERROR(IF(#REF!="Yes",$Z935, $Z935+$S935*0.5),"")</f>
        <v/>
      </c>
      <c r="AC935" s="220" t="str">
        <f>IFERROR(VLOOKUP(_xlfn.CONCAT('Team Roster - Final'!$A935," : ",'Team Roster - Final'!$BM935),'Rate Calculations'!$C$4:$U$1100,19,FALSE),"")</f>
        <v/>
      </c>
      <c r="AD935" s="220" t="str">
        <f t="shared" si="245"/>
        <v/>
      </c>
      <c r="AE935" s="220" t="str">
        <f t="shared" si="246"/>
        <v/>
      </c>
      <c r="AF935" s="225" t="str">
        <f>IFERROR(VLOOKUP(_xlfn.CONCAT('Team Roster - Final'!$A935," : ",'Team Roster - Final'!$BM935),'Rate Calculations'!$C$4:$AB$1100,22,FALSE),"")</f>
        <v/>
      </c>
      <c r="AG935" s="225" t="str">
        <f>IFERROR(VLOOKUP(_xlfn.CONCAT('Team Roster - Final'!$A935," : ",'Team Roster - Final'!$BM935),'Rate Calculations'!$C$4:$AB$1100,23,FALSE),"")</f>
        <v/>
      </c>
      <c r="AH935" s="222" t="str">
        <f t="shared" si="247"/>
        <v/>
      </c>
      <c r="AI935" s="222" t="str">
        <f t="shared" si="248"/>
        <v/>
      </c>
      <c r="AJ935" s="223" t="str">
        <f>Table1[[#This Row],[Home Office
Net Fee %]]</f>
        <v/>
      </c>
      <c r="AK935" s="222" t="str">
        <f t="shared" si="249"/>
        <v/>
      </c>
      <c r="AL935" s="222" t="str">
        <f t="shared" si="250"/>
        <v/>
      </c>
      <c r="AM935" s="215" t="str">
        <f>IFERROR(IF(#REF!="Yes",$AK935,($AK935+$AD935*0.5)),"")</f>
        <v/>
      </c>
      <c r="AN935" s="215" t="str">
        <f>IFERROR(IF(#REF!="Yes",$AL935,($AL935+$AE935*0.5)),"")</f>
        <v/>
      </c>
      <c r="AO935" s="374" t="str">
        <f>IF(ISBLANK('Team Roster Proposed - FBR'!Q936),"",'Team Roster Proposed - FBR'!Q936)</f>
        <v/>
      </c>
      <c r="AP935" s="226" t="e">
        <f>IF(ISBLANK(#REF!),"",#REF!)</f>
        <v>#REF!</v>
      </c>
      <c r="AQ935" s="226" t="e">
        <f>IF(ISBLANK(#REF!),"",#REF!)</f>
        <v>#REF!</v>
      </c>
      <c r="AR935" s="226" t="e">
        <f>IF(ISBLANK(#REF!),"",#REF!)</f>
        <v>#REF!</v>
      </c>
      <c r="AS935" s="219" t="e">
        <f>IF(ISBLANK(#REF!),"",#REF!)</f>
        <v>#REF!</v>
      </c>
      <c r="AT935" s="219" t="e">
        <f>IF(ISBLANK(#REF!),"",#REF!)</f>
        <v>#REF!</v>
      </c>
      <c r="AU935" s="219" t="e">
        <f>IF(ISBLANK(#REF!),"",#REF!)</f>
        <v>#REF!</v>
      </c>
      <c r="AV935" s="219" t="e">
        <f>IF(ISBLANK(#REF!),"",#REF!)</f>
        <v>#REF!</v>
      </c>
      <c r="AW935" s="219" t="e">
        <f>IF(ISBLANK(#REF!),"",#REF!)</f>
        <v>#REF!</v>
      </c>
      <c r="AX935" s="219" t="e">
        <f>IF(ISBLANK(#REF!),"",#REF!)</f>
        <v>#REF!</v>
      </c>
      <c r="AY935" s="226" t="e">
        <f>IF(ISBLANK(#REF!),"",#REF!)</f>
        <v>#REF!</v>
      </c>
      <c r="AZ935" s="219" t="e">
        <f>IF(ISBLANK(#REF!),"",#REF!)</f>
        <v>#REF!</v>
      </c>
      <c r="BA935" s="219" t="e">
        <f>IF(ISBLANK(#REF!),"",#REF!)</f>
        <v>#REF!</v>
      </c>
      <c r="BB935" s="219" t="e">
        <f>IF(ISBLANK(#REF!),"",#REF!)</f>
        <v>#REF!</v>
      </c>
      <c r="BC935" s="219" t="e">
        <f>IF(ISBLANK(#REF!),"",#REF!)</f>
        <v>#REF!</v>
      </c>
      <c r="BD935" s="219" t="e">
        <f>IF(ISBLANK(#REF!),"",#REF!)</f>
        <v>#REF!</v>
      </c>
      <c r="BE935" s="219" t="e">
        <f>IF(ISBLANK(#REF!),"",#REF!)</f>
        <v>#REF!</v>
      </c>
      <c r="BF935" s="219" t="e">
        <f>IF(ISBLANK(#REF!),"",#REF!)</f>
        <v>#REF!</v>
      </c>
      <c r="BG935" s="219" t="e">
        <f>IF(ISBLANK(#REF!),"",#REF!)</f>
        <v>#REF!</v>
      </c>
      <c r="BH935" s="219" t="e">
        <f>IF(ISBLANK(#REF!),"",#REF!)</f>
        <v>#REF!</v>
      </c>
      <c r="BI935" s="219" t="e">
        <f>IF(ISBLANK(#REF!),"",#REF!)</f>
        <v>#REF!</v>
      </c>
      <c r="BJ935" s="219" t="e">
        <f>IF(ISBLANK(#REF!),"",#REF!)</f>
        <v>#REF!</v>
      </c>
      <c r="BK935" s="219" t="e">
        <f>IF(ISBLANK(#REF!),"",#REF!)</f>
        <v>#REF!</v>
      </c>
      <c r="BL935" s="219" t="e">
        <f>IF(ISBLANK(#REF!),"",#REF!)</f>
        <v>#REF!</v>
      </c>
      <c r="BM935" s="219" t="e">
        <f>IF(ISBLANK(#REF!),"",#REF!)</f>
        <v>#REF!</v>
      </c>
      <c r="BN935" s="219" t="e">
        <f>IF(ISBLANK(#REF!),"",#REF!)</f>
        <v>#REF!</v>
      </c>
      <c r="BO935" s="227" t="e">
        <f t="shared" si="251"/>
        <v>#REF!</v>
      </c>
      <c r="BP935" s="228" t="str">
        <f t="shared" si="254"/>
        <v/>
      </c>
      <c r="BQ935" s="229" t="str">
        <f t="shared" si="238"/>
        <v/>
      </c>
      <c r="BR935" s="228" t="e">
        <f t="shared" si="252"/>
        <v>#REF!</v>
      </c>
      <c r="BS935" s="230" t="e">
        <f t="shared" si="253"/>
        <v>#REF!</v>
      </c>
    </row>
    <row r="936" spans="1:71">
      <c r="A936" s="213" t="e">
        <f>IF(ISBLANK(#REF!),"",#REF!)</f>
        <v>#REF!</v>
      </c>
      <c r="B936" s="214" t="e">
        <f>IF(ISBLANK(#REF!),"",#REF!)</f>
        <v>#REF!</v>
      </c>
      <c r="C936" s="214" t="e">
        <f>IF(ISBLANK(#REF!),"",#REF!)</f>
        <v>#REF!</v>
      </c>
      <c r="D936" s="214" t="e">
        <f>IF(ISBLANK(#REF!),"",#REF!)</f>
        <v>#REF!</v>
      </c>
      <c r="E936" s="214" t="e">
        <f>IF(ISBLANK(#REF!),"",#REF!)</f>
        <v>#REF!</v>
      </c>
      <c r="F936" s="214" t="e">
        <f>IF(ISBLANK(#REF!),"",#REF!)</f>
        <v>#REF!</v>
      </c>
      <c r="G936" s="214" t="e">
        <f>IF(ISBLANK(#REF!),"",#REF!)</f>
        <v>#REF!</v>
      </c>
      <c r="H936" s="215" t="e">
        <f>IF(ISBLANK(#REF!),"",#REF!)</f>
        <v>#REF!</v>
      </c>
      <c r="I936" s="214" t="e">
        <f>IF(ISBLANK(#REF!),"",#REF!)</f>
        <v>#REF!</v>
      </c>
      <c r="J936" s="216" t="e">
        <f>IF(ISBLANK(#REF!),"",#REF!)</f>
        <v>#REF!</v>
      </c>
      <c r="K936" s="217" t="e">
        <f>IF(ISBLANK(#REF!),"",#REF!)</f>
        <v>#REF!</v>
      </c>
      <c r="L936" s="217" t="e">
        <f>IF(ISBLANK(#REF!),"",#REF!)</f>
        <v>#REF!</v>
      </c>
      <c r="M936" s="218" t="e">
        <f>IF(ISBLANK(#REF!),"",#REF!)</f>
        <v>#REF!</v>
      </c>
      <c r="N936" s="218" t="e">
        <f>IF(ISBLANK(#REF!),"",#REF!)</f>
        <v>#REF!</v>
      </c>
      <c r="O936" s="220" t="str">
        <f>IFERROR(VLOOKUP(_xlfn.CONCAT('Team Roster - Final'!$A936," : ",'Team Roster - Final'!$BM936),'Rate Calculations'!$C$4:$G$1100,5,FALSE),"")</f>
        <v/>
      </c>
      <c r="P936" s="225">
        <f>IF(ISBLANK('Rate Calculations'!$H938),"",'Rate Calculations'!$H938)</f>
        <v>1.7500000000000002E-2</v>
      </c>
      <c r="Q936" s="220" t="str">
        <f t="shared" si="239"/>
        <v/>
      </c>
      <c r="R936" s="221">
        <f>IF(ISBLANK('Rate Calculations'!$J938),"",'Rate Calculations'!$J938)</f>
        <v>3.5000000000000003E-2</v>
      </c>
      <c r="S936" s="220" t="str">
        <f t="shared" si="240"/>
        <v/>
      </c>
      <c r="T936" s="225" t="str">
        <f>IFERROR(VLOOKUP(_xlfn.CONCAT('Team Roster - Final'!$A936," : ",'Team Roster - Final'!$BM936),'Rate Calculations'!$C$4:$S$1100,10,FALSE),"")</f>
        <v/>
      </c>
      <c r="U936" s="225" t="str">
        <f>IFERROR(VLOOKUP(_xlfn.CONCAT('Team Roster - Final'!$A936," : ",'Team Roster - Final'!$BM936),'Rate Calculations'!$C$4:$S$1100,11,FALSE),"")</f>
        <v/>
      </c>
      <c r="V936" s="222" t="str">
        <f t="shared" si="241"/>
        <v/>
      </c>
      <c r="W936" s="222" t="str">
        <f t="shared" si="242"/>
        <v/>
      </c>
      <c r="X936" s="223" t="str">
        <f>IFERROR(VLOOKUP(_xlfn.CONCAT('Team Roster - Final'!$A936," : ",'Team Roster - Final'!$BM936),'Rate Calculations'!$C$4:$S$1100,14,FALSE),"")</f>
        <v/>
      </c>
      <c r="Y936" s="222" t="str">
        <f t="shared" si="243"/>
        <v/>
      </c>
      <c r="Z936" s="222" t="str">
        <f t="shared" si="244"/>
        <v/>
      </c>
      <c r="AA936" s="224" t="str">
        <f>IFERROR(IF(#REF!="Yes",$Y936, $Y936+$Q936*0.5),"")</f>
        <v/>
      </c>
      <c r="AB936" s="224" t="str">
        <f>IFERROR(IF(#REF!="Yes",$Z936, $Z936+$S936*0.5),"")</f>
        <v/>
      </c>
      <c r="AC936" s="220" t="str">
        <f>IFERROR(VLOOKUP(_xlfn.CONCAT('Team Roster - Final'!$A936," : ",'Team Roster - Final'!$BM936),'Rate Calculations'!$C$4:$U$1100,19,FALSE),"")</f>
        <v/>
      </c>
      <c r="AD936" s="220" t="str">
        <f t="shared" si="245"/>
        <v/>
      </c>
      <c r="AE936" s="220" t="str">
        <f t="shared" si="246"/>
        <v/>
      </c>
      <c r="AF936" s="225" t="str">
        <f>IFERROR(VLOOKUP(_xlfn.CONCAT('Team Roster - Final'!$A936," : ",'Team Roster - Final'!$BM936),'Rate Calculations'!$C$4:$AB$1100,22,FALSE),"")</f>
        <v/>
      </c>
      <c r="AG936" s="225" t="str">
        <f>IFERROR(VLOOKUP(_xlfn.CONCAT('Team Roster - Final'!$A936," : ",'Team Roster - Final'!$BM936),'Rate Calculations'!$C$4:$AB$1100,23,FALSE),"")</f>
        <v/>
      </c>
      <c r="AH936" s="222" t="str">
        <f t="shared" si="247"/>
        <v/>
      </c>
      <c r="AI936" s="222" t="str">
        <f t="shared" si="248"/>
        <v/>
      </c>
      <c r="AJ936" s="223" t="str">
        <f>Table1[[#This Row],[Home Office
Net Fee %]]</f>
        <v/>
      </c>
      <c r="AK936" s="222" t="str">
        <f t="shared" si="249"/>
        <v/>
      </c>
      <c r="AL936" s="222" t="str">
        <f t="shared" si="250"/>
        <v/>
      </c>
      <c r="AM936" s="215" t="str">
        <f>IFERROR(IF(#REF!="Yes",$AK936,($AK936+$AD936*0.5)),"")</f>
        <v/>
      </c>
      <c r="AN936" s="215" t="str">
        <f>IFERROR(IF(#REF!="Yes",$AL936,($AL936+$AE936*0.5)),"")</f>
        <v/>
      </c>
      <c r="AO936" s="374" t="str">
        <f>IF(ISBLANK('Team Roster Proposed - FBR'!Q937),"",'Team Roster Proposed - FBR'!Q937)</f>
        <v/>
      </c>
      <c r="AP936" s="226" t="e">
        <f>IF(ISBLANK(#REF!),"",#REF!)</f>
        <v>#REF!</v>
      </c>
      <c r="AQ936" s="226" t="e">
        <f>IF(ISBLANK(#REF!),"",#REF!)</f>
        <v>#REF!</v>
      </c>
      <c r="AR936" s="226" t="e">
        <f>IF(ISBLANK(#REF!),"",#REF!)</f>
        <v>#REF!</v>
      </c>
      <c r="AS936" s="219" t="e">
        <f>IF(ISBLANK(#REF!),"",#REF!)</f>
        <v>#REF!</v>
      </c>
      <c r="AT936" s="219" t="e">
        <f>IF(ISBLANK(#REF!),"",#REF!)</f>
        <v>#REF!</v>
      </c>
      <c r="AU936" s="219" t="e">
        <f>IF(ISBLANK(#REF!),"",#REF!)</f>
        <v>#REF!</v>
      </c>
      <c r="AV936" s="219" t="e">
        <f>IF(ISBLANK(#REF!),"",#REF!)</f>
        <v>#REF!</v>
      </c>
      <c r="AW936" s="219" t="e">
        <f>IF(ISBLANK(#REF!),"",#REF!)</f>
        <v>#REF!</v>
      </c>
      <c r="AX936" s="219" t="e">
        <f>IF(ISBLANK(#REF!),"",#REF!)</f>
        <v>#REF!</v>
      </c>
      <c r="AY936" s="226" t="e">
        <f>IF(ISBLANK(#REF!),"",#REF!)</f>
        <v>#REF!</v>
      </c>
      <c r="AZ936" s="219" t="e">
        <f>IF(ISBLANK(#REF!),"",#REF!)</f>
        <v>#REF!</v>
      </c>
      <c r="BA936" s="219" t="e">
        <f>IF(ISBLANK(#REF!),"",#REF!)</f>
        <v>#REF!</v>
      </c>
      <c r="BB936" s="219" t="e">
        <f>IF(ISBLANK(#REF!),"",#REF!)</f>
        <v>#REF!</v>
      </c>
      <c r="BC936" s="219" t="e">
        <f>IF(ISBLANK(#REF!),"",#REF!)</f>
        <v>#REF!</v>
      </c>
      <c r="BD936" s="219" t="e">
        <f>IF(ISBLANK(#REF!),"",#REF!)</f>
        <v>#REF!</v>
      </c>
      <c r="BE936" s="219" t="e">
        <f>IF(ISBLANK(#REF!),"",#REF!)</f>
        <v>#REF!</v>
      </c>
      <c r="BF936" s="219" t="e">
        <f>IF(ISBLANK(#REF!),"",#REF!)</f>
        <v>#REF!</v>
      </c>
      <c r="BG936" s="219" t="e">
        <f>IF(ISBLANK(#REF!),"",#REF!)</f>
        <v>#REF!</v>
      </c>
      <c r="BH936" s="219" t="e">
        <f>IF(ISBLANK(#REF!),"",#REF!)</f>
        <v>#REF!</v>
      </c>
      <c r="BI936" s="219" t="e">
        <f>IF(ISBLANK(#REF!),"",#REF!)</f>
        <v>#REF!</v>
      </c>
      <c r="BJ936" s="219" t="e">
        <f>IF(ISBLANK(#REF!),"",#REF!)</f>
        <v>#REF!</v>
      </c>
      <c r="BK936" s="219" t="e">
        <f>IF(ISBLANK(#REF!),"",#REF!)</f>
        <v>#REF!</v>
      </c>
      <c r="BL936" s="219" t="e">
        <f>IF(ISBLANK(#REF!),"",#REF!)</f>
        <v>#REF!</v>
      </c>
      <c r="BM936" s="219" t="e">
        <f>IF(ISBLANK(#REF!),"",#REF!)</f>
        <v>#REF!</v>
      </c>
      <c r="BN936" s="219" t="e">
        <f>IF(ISBLANK(#REF!),"",#REF!)</f>
        <v>#REF!</v>
      </c>
      <c r="BO936" s="227" t="e">
        <f t="shared" si="251"/>
        <v>#REF!</v>
      </c>
      <c r="BP936" s="228" t="str">
        <f t="shared" si="254"/>
        <v/>
      </c>
      <c r="BQ936" s="229" t="str">
        <f t="shared" si="238"/>
        <v/>
      </c>
      <c r="BR936" s="228" t="e">
        <f t="shared" si="252"/>
        <v>#REF!</v>
      </c>
      <c r="BS936" s="230" t="e">
        <f t="shared" si="253"/>
        <v>#REF!</v>
      </c>
    </row>
    <row r="937" spans="1:71">
      <c r="A937" s="213" t="e">
        <f>IF(ISBLANK(#REF!),"",#REF!)</f>
        <v>#REF!</v>
      </c>
      <c r="B937" s="214" t="e">
        <f>IF(ISBLANK(#REF!),"",#REF!)</f>
        <v>#REF!</v>
      </c>
      <c r="C937" s="214" t="e">
        <f>IF(ISBLANK(#REF!),"",#REF!)</f>
        <v>#REF!</v>
      </c>
      <c r="D937" s="214" t="e">
        <f>IF(ISBLANK(#REF!),"",#REF!)</f>
        <v>#REF!</v>
      </c>
      <c r="E937" s="214" t="e">
        <f>IF(ISBLANK(#REF!),"",#REF!)</f>
        <v>#REF!</v>
      </c>
      <c r="F937" s="214" t="e">
        <f>IF(ISBLANK(#REF!),"",#REF!)</f>
        <v>#REF!</v>
      </c>
      <c r="G937" s="214" t="e">
        <f>IF(ISBLANK(#REF!),"",#REF!)</f>
        <v>#REF!</v>
      </c>
      <c r="H937" s="215" t="e">
        <f>IF(ISBLANK(#REF!),"",#REF!)</f>
        <v>#REF!</v>
      </c>
      <c r="I937" s="214" t="e">
        <f>IF(ISBLANK(#REF!),"",#REF!)</f>
        <v>#REF!</v>
      </c>
      <c r="J937" s="216" t="e">
        <f>IF(ISBLANK(#REF!),"",#REF!)</f>
        <v>#REF!</v>
      </c>
      <c r="K937" s="217" t="e">
        <f>IF(ISBLANK(#REF!),"",#REF!)</f>
        <v>#REF!</v>
      </c>
      <c r="L937" s="217" t="e">
        <f>IF(ISBLANK(#REF!),"",#REF!)</f>
        <v>#REF!</v>
      </c>
      <c r="M937" s="218" t="e">
        <f>IF(ISBLANK(#REF!),"",#REF!)</f>
        <v>#REF!</v>
      </c>
      <c r="N937" s="218" t="e">
        <f>IF(ISBLANK(#REF!),"",#REF!)</f>
        <v>#REF!</v>
      </c>
      <c r="O937" s="220" t="str">
        <f>IFERROR(VLOOKUP(_xlfn.CONCAT('Team Roster - Final'!$A937," : ",'Team Roster - Final'!$BM937),'Rate Calculations'!$C$4:$G$1100,5,FALSE),"")</f>
        <v/>
      </c>
      <c r="P937" s="225">
        <f>IF(ISBLANK('Rate Calculations'!$H939),"",'Rate Calculations'!$H939)</f>
        <v>1.7500000000000002E-2</v>
      </c>
      <c r="Q937" s="220" t="str">
        <f t="shared" si="239"/>
        <v/>
      </c>
      <c r="R937" s="221">
        <f>IF(ISBLANK('Rate Calculations'!$J939),"",'Rate Calculations'!$J939)</f>
        <v>3.5000000000000003E-2</v>
      </c>
      <c r="S937" s="220" t="str">
        <f t="shared" si="240"/>
        <v/>
      </c>
      <c r="T937" s="225" t="str">
        <f>IFERROR(VLOOKUP(_xlfn.CONCAT('Team Roster - Final'!$A937," : ",'Team Roster - Final'!$BM937),'Rate Calculations'!$C$4:$S$1100,10,FALSE),"")</f>
        <v/>
      </c>
      <c r="U937" s="225" t="str">
        <f>IFERROR(VLOOKUP(_xlfn.CONCAT('Team Roster - Final'!$A937," : ",'Team Roster - Final'!$BM937),'Rate Calculations'!$C$4:$S$1100,11,FALSE),"")</f>
        <v/>
      </c>
      <c r="V937" s="222" t="str">
        <f t="shared" si="241"/>
        <v/>
      </c>
      <c r="W937" s="222" t="str">
        <f t="shared" si="242"/>
        <v/>
      </c>
      <c r="X937" s="223" t="str">
        <f>IFERROR(VLOOKUP(_xlfn.CONCAT('Team Roster - Final'!$A937," : ",'Team Roster - Final'!$BM937),'Rate Calculations'!$C$4:$S$1100,14,FALSE),"")</f>
        <v/>
      </c>
      <c r="Y937" s="222" t="str">
        <f t="shared" si="243"/>
        <v/>
      </c>
      <c r="Z937" s="222" t="str">
        <f t="shared" si="244"/>
        <v/>
      </c>
      <c r="AA937" s="224" t="str">
        <f>IFERROR(IF(#REF!="Yes",$Y937, $Y937+$Q937*0.5),"")</f>
        <v/>
      </c>
      <c r="AB937" s="224" t="str">
        <f>IFERROR(IF(#REF!="Yes",$Z937, $Z937+$S937*0.5),"")</f>
        <v/>
      </c>
      <c r="AC937" s="220" t="str">
        <f>IFERROR(VLOOKUP(_xlfn.CONCAT('Team Roster - Final'!$A937," : ",'Team Roster - Final'!$BM937),'Rate Calculations'!$C$4:$U$1100,19,FALSE),"")</f>
        <v/>
      </c>
      <c r="AD937" s="220" t="str">
        <f t="shared" si="245"/>
        <v/>
      </c>
      <c r="AE937" s="220" t="str">
        <f t="shared" si="246"/>
        <v/>
      </c>
      <c r="AF937" s="225" t="str">
        <f>IFERROR(VLOOKUP(_xlfn.CONCAT('Team Roster - Final'!$A937," : ",'Team Roster - Final'!$BM937),'Rate Calculations'!$C$4:$AB$1100,22,FALSE),"")</f>
        <v/>
      </c>
      <c r="AG937" s="225" t="str">
        <f>IFERROR(VLOOKUP(_xlfn.CONCAT('Team Roster - Final'!$A937," : ",'Team Roster - Final'!$BM937),'Rate Calculations'!$C$4:$AB$1100,23,FALSE),"")</f>
        <v/>
      </c>
      <c r="AH937" s="222" t="str">
        <f t="shared" si="247"/>
        <v/>
      </c>
      <c r="AI937" s="222" t="str">
        <f t="shared" si="248"/>
        <v/>
      </c>
      <c r="AJ937" s="223" t="str">
        <f>Table1[[#This Row],[Home Office
Net Fee %]]</f>
        <v/>
      </c>
      <c r="AK937" s="222" t="str">
        <f t="shared" si="249"/>
        <v/>
      </c>
      <c r="AL937" s="222" t="str">
        <f t="shared" si="250"/>
        <v/>
      </c>
      <c r="AM937" s="215" t="str">
        <f>IFERROR(IF(#REF!="Yes",$AK937,($AK937+$AD937*0.5)),"")</f>
        <v/>
      </c>
      <c r="AN937" s="215" t="str">
        <f>IFERROR(IF(#REF!="Yes",$AL937,($AL937+$AE937*0.5)),"")</f>
        <v/>
      </c>
      <c r="AO937" s="374" t="str">
        <f>IF(ISBLANK('Team Roster Proposed - FBR'!Q938),"",'Team Roster Proposed - FBR'!Q938)</f>
        <v/>
      </c>
      <c r="AP937" s="226" t="e">
        <f>IF(ISBLANK(#REF!),"",#REF!)</f>
        <v>#REF!</v>
      </c>
      <c r="AQ937" s="226" t="e">
        <f>IF(ISBLANK(#REF!),"",#REF!)</f>
        <v>#REF!</v>
      </c>
      <c r="AR937" s="226" t="e">
        <f>IF(ISBLANK(#REF!),"",#REF!)</f>
        <v>#REF!</v>
      </c>
      <c r="AS937" s="219" t="e">
        <f>IF(ISBLANK(#REF!),"",#REF!)</f>
        <v>#REF!</v>
      </c>
      <c r="AT937" s="219" t="e">
        <f>IF(ISBLANK(#REF!),"",#REF!)</f>
        <v>#REF!</v>
      </c>
      <c r="AU937" s="219" t="e">
        <f>IF(ISBLANK(#REF!),"",#REF!)</f>
        <v>#REF!</v>
      </c>
      <c r="AV937" s="219" t="e">
        <f>IF(ISBLANK(#REF!),"",#REF!)</f>
        <v>#REF!</v>
      </c>
      <c r="AW937" s="219" t="e">
        <f>IF(ISBLANK(#REF!),"",#REF!)</f>
        <v>#REF!</v>
      </c>
      <c r="AX937" s="219" t="e">
        <f>IF(ISBLANK(#REF!),"",#REF!)</f>
        <v>#REF!</v>
      </c>
      <c r="AY937" s="226" t="e">
        <f>IF(ISBLANK(#REF!),"",#REF!)</f>
        <v>#REF!</v>
      </c>
      <c r="AZ937" s="219" t="e">
        <f>IF(ISBLANK(#REF!),"",#REF!)</f>
        <v>#REF!</v>
      </c>
      <c r="BA937" s="219" t="e">
        <f>IF(ISBLANK(#REF!),"",#REF!)</f>
        <v>#REF!</v>
      </c>
      <c r="BB937" s="219" t="e">
        <f>IF(ISBLANK(#REF!),"",#REF!)</f>
        <v>#REF!</v>
      </c>
      <c r="BC937" s="219" t="e">
        <f>IF(ISBLANK(#REF!),"",#REF!)</f>
        <v>#REF!</v>
      </c>
      <c r="BD937" s="219" t="e">
        <f>IF(ISBLANK(#REF!),"",#REF!)</f>
        <v>#REF!</v>
      </c>
      <c r="BE937" s="219" t="e">
        <f>IF(ISBLANK(#REF!),"",#REF!)</f>
        <v>#REF!</v>
      </c>
      <c r="BF937" s="219" t="e">
        <f>IF(ISBLANK(#REF!),"",#REF!)</f>
        <v>#REF!</v>
      </c>
      <c r="BG937" s="219" t="e">
        <f>IF(ISBLANK(#REF!),"",#REF!)</f>
        <v>#REF!</v>
      </c>
      <c r="BH937" s="219" t="e">
        <f>IF(ISBLANK(#REF!),"",#REF!)</f>
        <v>#REF!</v>
      </c>
      <c r="BI937" s="219" t="e">
        <f>IF(ISBLANK(#REF!),"",#REF!)</f>
        <v>#REF!</v>
      </c>
      <c r="BJ937" s="219" t="e">
        <f>IF(ISBLANK(#REF!),"",#REF!)</f>
        <v>#REF!</v>
      </c>
      <c r="BK937" s="219" t="e">
        <f>IF(ISBLANK(#REF!),"",#REF!)</f>
        <v>#REF!</v>
      </c>
      <c r="BL937" s="219" t="e">
        <f>IF(ISBLANK(#REF!),"",#REF!)</f>
        <v>#REF!</v>
      </c>
      <c r="BM937" s="219" t="e">
        <f>IF(ISBLANK(#REF!),"",#REF!)</f>
        <v>#REF!</v>
      </c>
      <c r="BN937" s="219" t="e">
        <f>IF(ISBLANK(#REF!),"",#REF!)</f>
        <v>#REF!</v>
      </c>
      <c r="BO937" s="227" t="e">
        <f t="shared" si="251"/>
        <v>#REF!</v>
      </c>
      <c r="BP937" s="228" t="str">
        <f t="shared" si="254"/>
        <v/>
      </c>
      <c r="BQ937" s="229" t="str">
        <f t="shared" si="238"/>
        <v/>
      </c>
      <c r="BR937" s="228" t="e">
        <f t="shared" si="252"/>
        <v>#REF!</v>
      </c>
      <c r="BS937" s="230" t="e">
        <f t="shared" si="253"/>
        <v>#REF!</v>
      </c>
    </row>
    <row r="938" spans="1:71">
      <c r="A938" s="213" t="e">
        <f>IF(ISBLANK(#REF!),"",#REF!)</f>
        <v>#REF!</v>
      </c>
      <c r="B938" s="214" t="e">
        <f>IF(ISBLANK(#REF!),"",#REF!)</f>
        <v>#REF!</v>
      </c>
      <c r="C938" s="214" t="e">
        <f>IF(ISBLANK(#REF!),"",#REF!)</f>
        <v>#REF!</v>
      </c>
      <c r="D938" s="214" t="e">
        <f>IF(ISBLANK(#REF!),"",#REF!)</f>
        <v>#REF!</v>
      </c>
      <c r="E938" s="214" t="e">
        <f>IF(ISBLANK(#REF!),"",#REF!)</f>
        <v>#REF!</v>
      </c>
      <c r="F938" s="214" t="e">
        <f>IF(ISBLANK(#REF!),"",#REF!)</f>
        <v>#REF!</v>
      </c>
      <c r="G938" s="214" t="e">
        <f>IF(ISBLANK(#REF!),"",#REF!)</f>
        <v>#REF!</v>
      </c>
      <c r="H938" s="215" t="e">
        <f>IF(ISBLANK(#REF!),"",#REF!)</f>
        <v>#REF!</v>
      </c>
      <c r="I938" s="214" t="e">
        <f>IF(ISBLANK(#REF!),"",#REF!)</f>
        <v>#REF!</v>
      </c>
      <c r="J938" s="216" t="e">
        <f>IF(ISBLANK(#REF!),"",#REF!)</f>
        <v>#REF!</v>
      </c>
      <c r="K938" s="217" t="e">
        <f>IF(ISBLANK(#REF!),"",#REF!)</f>
        <v>#REF!</v>
      </c>
      <c r="L938" s="217" t="e">
        <f>IF(ISBLANK(#REF!),"",#REF!)</f>
        <v>#REF!</v>
      </c>
      <c r="M938" s="218" t="e">
        <f>IF(ISBLANK(#REF!),"",#REF!)</f>
        <v>#REF!</v>
      </c>
      <c r="N938" s="218" t="e">
        <f>IF(ISBLANK(#REF!),"",#REF!)</f>
        <v>#REF!</v>
      </c>
      <c r="O938" s="220" t="str">
        <f>IFERROR(VLOOKUP(_xlfn.CONCAT('Team Roster - Final'!$A938," : ",'Team Roster - Final'!$BM938),'Rate Calculations'!$C$4:$G$1100,5,FALSE),"")</f>
        <v/>
      </c>
      <c r="P938" s="225">
        <f>IF(ISBLANK('Rate Calculations'!$H940),"",'Rate Calculations'!$H940)</f>
        <v>1.7500000000000002E-2</v>
      </c>
      <c r="Q938" s="220" t="str">
        <f t="shared" si="239"/>
        <v/>
      </c>
      <c r="R938" s="221">
        <f>IF(ISBLANK('Rate Calculations'!$J940),"",'Rate Calculations'!$J940)</f>
        <v>3.5000000000000003E-2</v>
      </c>
      <c r="S938" s="220" t="str">
        <f t="shared" si="240"/>
        <v/>
      </c>
      <c r="T938" s="225" t="str">
        <f>IFERROR(VLOOKUP(_xlfn.CONCAT('Team Roster - Final'!$A938," : ",'Team Roster - Final'!$BM938),'Rate Calculations'!$C$4:$S$1100,10,FALSE),"")</f>
        <v/>
      </c>
      <c r="U938" s="225" t="str">
        <f>IFERROR(VLOOKUP(_xlfn.CONCAT('Team Roster - Final'!$A938," : ",'Team Roster - Final'!$BM938),'Rate Calculations'!$C$4:$S$1100,11,FALSE),"")</f>
        <v/>
      </c>
      <c r="V938" s="222" t="str">
        <f t="shared" si="241"/>
        <v/>
      </c>
      <c r="W938" s="222" t="str">
        <f t="shared" si="242"/>
        <v/>
      </c>
      <c r="X938" s="223" t="str">
        <f>IFERROR(VLOOKUP(_xlfn.CONCAT('Team Roster - Final'!$A938," : ",'Team Roster - Final'!$BM938),'Rate Calculations'!$C$4:$S$1100,14,FALSE),"")</f>
        <v/>
      </c>
      <c r="Y938" s="222" t="str">
        <f t="shared" si="243"/>
        <v/>
      </c>
      <c r="Z938" s="222" t="str">
        <f t="shared" si="244"/>
        <v/>
      </c>
      <c r="AA938" s="224" t="str">
        <f>IFERROR(IF(#REF!="Yes",$Y938, $Y938+$Q938*0.5),"")</f>
        <v/>
      </c>
      <c r="AB938" s="224" t="str">
        <f>IFERROR(IF(#REF!="Yes",$Z938, $Z938+$S938*0.5),"")</f>
        <v/>
      </c>
      <c r="AC938" s="220" t="str">
        <f>IFERROR(VLOOKUP(_xlfn.CONCAT('Team Roster - Final'!$A938," : ",'Team Roster - Final'!$BM938),'Rate Calculations'!$C$4:$U$1100,19,FALSE),"")</f>
        <v/>
      </c>
      <c r="AD938" s="220" t="str">
        <f t="shared" si="245"/>
        <v/>
      </c>
      <c r="AE938" s="220" t="str">
        <f t="shared" si="246"/>
        <v/>
      </c>
      <c r="AF938" s="225" t="str">
        <f>IFERROR(VLOOKUP(_xlfn.CONCAT('Team Roster - Final'!$A938," : ",'Team Roster - Final'!$BM938),'Rate Calculations'!$C$4:$AB$1100,22,FALSE),"")</f>
        <v/>
      </c>
      <c r="AG938" s="225" t="str">
        <f>IFERROR(VLOOKUP(_xlfn.CONCAT('Team Roster - Final'!$A938," : ",'Team Roster - Final'!$BM938),'Rate Calculations'!$C$4:$AB$1100,23,FALSE),"")</f>
        <v/>
      </c>
      <c r="AH938" s="222" t="str">
        <f t="shared" si="247"/>
        <v/>
      </c>
      <c r="AI938" s="222" t="str">
        <f t="shared" si="248"/>
        <v/>
      </c>
      <c r="AJ938" s="223" t="str">
        <f>Table1[[#This Row],[Home Office
Net Fee %]]</f>
        <v/>
      </c>
      <c r="AK938" s="222" t="str">
        <f t="shared" si="249"/>
        <v/>
      </c>
      <c r="AL938" s="222" t="str">
        <f t="shared" si="250"/>
        <v/>
      </c>
      <c r="AM938" s="215" t="str">
        <f>IFERROR(IF(#REF!="Yes",$AK938,($AK938+$AD938*0.5)),"")</f>
        <v/>
      </c>
      <c r="AN938" s="215" t="str">
        <f>IFERROR(IF(#REF!="Yes",$AL938,($AL938+$AE938*0.5)),"")</f>
        <v/>
      </c>
      <c r="AO938" s="374" t="str">
        <f>IF(ISBLANK('Team Roster Proposed - FBR'!Q939),"",'Team Roster Proposed - FBR'!Q939)</f>
        <v/>
      </c>
      <c r="AP938" s="226" t="e">
        <f>IF(ISBLANK(#REF!),"",#REF!)</f>
        <v>#REF!</v>
      </c>
      <c r="AQ938" s="226" t="e">
        <f>IF(ISBLANK(#REF!),"",#REF!)</f>
        <v>#REF!</v>
      </c>
      <c r="AR938" s="226" t="e">
        <f>IF(ISBLANK(#REF!),"",#REF!)</f>
        <v>#REF!</v>
      </c>
      <c r="AS938" s="219" t="e">
        <f>IF(ISBLANK(#REF!),"",#REF!)</f>
        <v>#REF!</v>
      </c>
      <c r="AT938" s="219" t="e">
        <f>IF(ISBLANK(#REF!),"",#REF!)</f>
        <v>#REF!</v>
      </c>
      <c r="AU938" s="219" t="e">
        <f>IF(ISBLANK(#REF!),"",#REF!)</f>
        <v>#REF!</v>
      </c>
      <c r="AV938" s="219" t="e">
        <f>IF(ISBLANK(#REF!),"",#REF!)</f>
        <v>#REF!</v>
      </c>
      <c r="AW938" s="219" t="e">
        <f>IF(ISBLANK(#REF!),"",#REF!)</f>
        <v>#REF!</v>
      </c>
      <c r="AX938" s="219" t="e">
        <f>IF(ISBLANK(#REF!),"",#REF!)</f>
        <v>#REF!</v>
      </c>
      <c r="AY938" s="226" t="e">
        <f>IF(ISBLANK(#REF!),"",#REF!)</f>
        <v>#REF!</v>
      </c>
      <c r="AZ938" s="219" t="e">
        <f>IF(ISBLANK(#REF!),"",#REF!)</f>
        <v>#REF!</v>
      </c>
      <c r="BA938" s="219" t="e">
        <f>IF(ISBLANK(#REF!),"",#REF!)</f>
        <v>#REF!</v>
      </c>
      <c r="BB938" s="219" t="e">
        <f>IF(ISBLANK(#REF!),"",#REF!)</f>
        <v>#REF!</v>
      </c>
      <c r="BC938" s="219" t="e">
        <f>IF(ISBLANK(#REF!),"",#REF!)</f>
        <v>#REF!</v>
      </c>
      <c r="BD938" s="219" t="e">
        <f>IF(ISBLANK(#REF!),"",#REF!)</f>
        <v>#REF!</v>
      </c>
      <c r="BE938" s="219" t="e">
        <f>IF(ISBLANK(#REF!),"",#REF!)</f>
        <v>#REF!</v>
      </c>
      <c r="BF938" s="219" t="e">
        <f>IF(ISBLANK(#REF!),"",#REF!)</f>
        <v>#REF!</v>
      </c>
      <c r="BG938" s="219" t="e">
        <f>IF(ISBLANK(#REF!),"",#REF!)</f>
        <v>#REF!</v>
      </c>
      <c r="BH938" s="219" t="e">
        <f>IF(ISBLANK(#REF!),"",#REF!)</f>
        <v>#REF!</v>
      </c>
      <c r="BI938" s="219" t="e">
        <f>IF(ISBLANK(#REF!),"",#REF!)</f>
        <v>#REF!</v>
      </c>
      <c r="BJ938" s="219" t="e">
        <f>IF(ISBLANK(#REF!),"",#REF!)</f>
        <v>#REF!</v>
      </c>
      <c r="BK938" s="219" t="e">
        <f>IF(ISBLANK(#REF!),"",#REF!)</f>
        <v>#REF!</v>
      </c>
      <c r="BL938" s="219" t="e">
        <f>IF(ISBLANK(#REF!),"",#REF!)</f>
        <v>#REF!</v>
      </c>
      <c r="BM938" s="219" t="e">
        <f>IF(ISBLANK(#REF!),"",#REF!)</f>
        <v>#REF!</v>
      </c>
      <c r="BN938" s="219" t="e">
        <f>IF(ISBLANK(#REF!),"",#REF!)</f>
        <v>#REF!</v>
      </c>
      <c r="BO938" s="227" t="e">
        <f t="shared" si="251"/>
        <v>#REF!</v>
      </c>
      <c r="BP938" s="228" t="str">
        <f t="shared" si="254"/>
        <v/>
      </c>
      <c r="BQ938" s="229" t="str">
        <f t="shared" si="238"/>
        <v/>
      </c>
      <c r="BR938" s="228" t="e">
        <f t="shared" si="252"/>
        <v>#REF!</v>
      </c>
      <c r="BS938" s="230" t="e">
        <f t="shared" si="253"/>
        <v>#REF!</v>
      </c>
    </row>
    <row r="939" spans="1:71">
      <c r="A939" s="213" t="e">
        <f>IF(ISBLANK(#REF!),"",#REF!)</f>
        <v>#REF!</v>
      </c>
      <c r="B939" s="214" t="e">
        <f>IF(ISBLANK(#REF!),"",#REF!)</f>
        <v>#REF!</v>
      </c>
      <c r="C939" s="214" t="e">
        <f>IF(ISBLANK(#REF!),"",#REF!)</f>
        <v>#REF!</v>
      </c>
      <c r="D939" s="214" t="e">
        <f>IF(ISBLANK(#REF!),"",#REF!)</f>
        <v>#REF!</v>
      </c>
      <c r="E939" s="214" t="e">
        <f>IF(ISBLANK(#REF!),"",#REF!)</f>
        <v>#REF!</v>
      </c>
      <c r="F939" s="214" t="e">
        <f>IF(ISBLANK(#REF!),"",#REF!)</f>
        <v>#REF!</v>
      </c>
      <c r="G939" s="214" t="e">
        <f>IF(ISBLANK(#REF!),"",#REF!)</f>
        <v>#REF!</v>
      </c>
      <c r="H939" s="215" t="e">
        <f>IF(ISBLANK(#REF!),"",#REF!)</f>
        <v>#REF!</v>
      </c>
      <c r="I939" s="214" t="e">
        <f>IF(ISBLANK(#REF!),"",#REF!)</f>
        <v>#REF!</v>
      </c>
      <c r="J939" s="216" t="e">
        <f>IF(ISBLANK(#REF!),"",#REF!)</f>
        <v>#REF!</v>
      </c>
      <c r="K939" s="217" t="e">
        <f>IF(ISBLANK(#REF!),"",#REF!)</f>
        <v>#REF!</v>
      </c>
      <c r="L939" s="217" t="e">
        <f>IF(ISBLANK(#REF!),"",#REF!)</f>
        <v>#REF!</v>
      </c>
      <c r="M939" s="218" t="e">
        <f>IF(ISBLANK(#REF!),"",#REF!)</f>
        <v>#REF!</v>
      </c>
      <c r="N939" s="218" t="e">
        <f>IF(ISBLANK(#REF!),"",#REF!)</f>
        <v>#REF!</v>
      </c>
      <c r="O939" s="220" t="str">
        <f>IFERROR(VLOOKUP(_xlfn.CONCAT('Team Roster - Final'!$A939," : ",'Team Roster - Final'!$BM939),'Rate Calculations'!$C$4:$G$1100,5,FALSE),"")</f>
        <v/>
      </c>
      <c r="P939" s="225">
        <f>IF(ISBLANK('Rate Calculations'!$H941),"",'Rate Calculations'!$H941)</f>
        <v>1.7500000000000002E-2</v>
      </c>
      <c r="Q939" s="220" t="str">
        <f t="shared" si="239"/>
        <v/>
      </c>
      <c r="R939" s="221">
        <f>IF(ISBLANK('Rate Calculations'!$J941),"",'Rate Calculations'!$J941)</f>
        <v>3.5000000000000003E-2</v>
      </c>
      <c r="S939" s="220" t="str">
        <f t="shared" si="240"/>
        <v/>
      </c>
      <c r="T939" s="225" t="str">
        <f>IFERROR(VLOOKUP(_xlfn.CONCAT('Team Roster - Final'!$A939," : ",'Team Roster - Final'!$BM939),'Rate Calculations'!$C$4:$S$1100,10,FALSE),"")</f>
        <v/>
      </c>
      <c r="U939" s="225" t="str">
        <f>IFERROR(VLOOKUP(_xlfn.CONCAT('Team Roster - Final'!$A939," : ",'Team Roster - Final'!$BM939),'Rate Calculations'!$C$4:$S$1100,11,FALSE),"")</f>
        <v/>
      </c>
      <c r="V939" s="222" t="str">
        <f t="shared" si="241"/>
        <v/>
      </c>
      <c r="W939" s="222" t="str">
        <f t="shared" si="242"/>
        <v/>
      </c>
      <c r="X939" s="223" t="str">
        <f>IFERROR(VLOOKUP(_xlfn.CONCAT('Team Roster - Final'!$A939," : ",'Team Roster - Final'!$BM939),'Rate Calculations'!$C$4:$S$1100,14,FALSE),"")</f>
        <v/>
      </c>
      <c r="Y939" s="222" t="str">
        <f t="shared" si="243"/>
        <v/>
      </c>
      <c r="Z939" s="222" t="str">
        <f t="shared" si="244"/>
        <v/>
      </c>
      <c r="AA939" s="224" t="str">
        <f>IFERROR(IF(#REF!="Yes",$Y939, $Y939+$Q939*0.5),"")</f>
        <v/>
      </c>
      <c r="AB939" s="224" t="str">
        <f>IFERROR(IF(#REF!="Yes",$Z939, $Z939+$S939*0.5),"")</f>
        <v/>
      </c>
      <c r="AC939" s="220" t="str">
        <f>IFERROR(VLOOKUP(_xlfn.CONCAT('Team Roster - Final'!$A939," : ",'Team Roster - Final'!$BM939),'Rate Calculations'!$C$4:$U$1100,19,FALSE),"")</f>
        <v/>
      </c>
      <c r="AD939" s="220" t="str">
        <f t="shared" si="245"/>
        <v/>
      </c>
      <c r="AE939" s="220" t="str">
        <f t="shared" si="246"/>
        <v/>
      </c>
      <c r="AF939" s="225" t="str">
        <f>IFERROR(VLOOKUP(_xlfn.CONCAT('Team Roster - Final'!$A939," : ",'Team Roster - Final'!$BM939),'Rate Calculations'!$C$4:$AB$1100,22,FALSE),"")</f>
        <v/>
      </c>
      <c r="AG939" s="225" t="str">
        <f>IFERROR(VLOOKUP(_xlfn.CONCAT('Team Roster - Final'!$A939," : ",'Team Roster - Final'!$BM939),'Rate Calculations'!$C$4:$AB$1100,23,FALSE),"")</f>
        <v/>
      </c>
      <c r="AH939" s="222" t="str">
        <f t="shared" si="247"/>
        <v/>
      </c>
      <c r="AI939" s="222" t="str">
        <f t="shared" si="248"/>
        <v/>
      </c>
      <c r="AJ939" s="223" t="str">
        <f>Table1[[#This Row],[Home Office
Net Fee %]]</f>
        <v/>
      </c>
      <c r="AK939" s="222" t="str">
        <f t="shared" si="249"/>
        <v/>
      </c>
      <c r="AL939" s="222" t="str">
        <f t="shared" si="250"/>
        <v/>
      </c>
      <c r="AM939" s="215" t="str">
        <f>IFERROR(IF(#REF!="Yes",$AK939,($AK939+$AD939*0.5)),"")</f>
        <v/>
      </c>
      <c r="AN939" s="215" t="str">
        <f>IFERROR(IF(#REF!="Yes",$AL939,($AL939+$AE939*0.5)),"")</f>
        <v/>
      </c>
      <c r="AO939" s="374" t="str">
        <f>IF(ISBLANK('Team Roster Proposed - FBR'!Q940),"",'Team Roster Proposed - FBR'!Q940)</f>
        <v/>
      </c>
      <c r="AP939" s="226" t="e">
        <f>IF(ISBLANK(#REF!),"",#REF!)</f>
        <v>#REF!</v>
      </c>
      <c r="AQ939" s="226" t="e">
        <f>IF(ISBLANK(#REF!),"",#REF!)</f>
        <v>#REF!</v>
      </c>
      <c r="AR939" s="226" t="e">
        <f>IF(ISBLANK(#REF!),"",#REF!)</f>
        <v>#REF!</v>
      </c>
      <c r="AS939" s="219" t="e">
        <f>IF(ISBLANK(#REF!),"",#REF!)</f>
        <v>#REF!</v>
      </c>
      <c r="AT939" s="219" t="e">
        <f>IF(ISBLANK(#REF!),"",#REF!)</f>
        <v>#REF!</v>
      </c>
      <c r="AU939" s="219" t="e">
        <f>IF(ISBLANK(#REF!),"",#REF!)</f>
        <v>#REF!</v>
      </c>
      <c r="AV939" s="219" t="e">
        <f>IF(ISBLANK(#REF!),"",#REF!)</f>
        <v>#REF!</v>
      </c>
      <c r="AW939" s="219" t="e">
        <f>IF(ISBLANK(#REF!),"",#REF!)</f>
        <v>#REF!</v>
      </c>
      <c r="AX939" s="219" t="e">
        <f>IF(ISBLANK(#REF!),"",#REF!)</f>
        <v>#REF!</v>
      </c>
      <c r="AY939" s="226" t="e">
        <f>IF(ISBLANK(#REF!),"",#REF!)</f>
        <v>#REF!</v>
      </c>
      <c r="AZ939" s="219" t="e">
        <f>IF(ISBLANK(#REF!),"",#REF!)</f>
        <v>#REF!</v>
      </c>
      <c r="BA939" s="219" t="e">
        <f>IF(ISBLANK(#REF!),"",#REF!)</f>
        <v>#REF!</v>
      </c>
      <c r="BB939" s="219" t="e">
        <f>IF(ISBLANK(#REF!),"",#REF!)</f>
        <v>#REF!</v>
      </c>
      <c r="BC939" s="219" t="e">
        <f>IF(ISBLANK(#REF!),"",#REF!)</f>
        <v>#REF!</v>
      </c>
      <c r="BD939" s="219" t="e">
        <f>IF(ISBLANK(#REF!),"",#REF!)</f>
        <v>#REF!</v>
      </c>
      <c r="BE939" s="219" t="e">
        <f>IF(ISBLANK(#REF!),"",#REF!)</f>
        <v>#REF!</v>
      </c>
      <c r="BF939" s="219" t="e">
        <f>IF(ISBLANK(#REF!),"",#REF!)</f>
        <v>#REF!</v>
      </c>
      <c r="BG939" s="219" t="e">
        <f>IF(ISBLANK(#REF!),"",#REF!)</f>
        <v>#REF!</v>
      </c>
      <c r="BH939" s="219" t="e">
        <f>IF(ISBLANK(#REF!),"",#REF!)</f>
        <v>#REF!</v>
      </c>
      <c r="BI939" s="219" t="e">
        <f>IF(ISBLANK(#REF!),"",#REF!)</f>
        <v>#REF!</v>
      </c>
      <c r="BJ939" s="219" t="e">
        <f>IF(ISBLANK(#REF!),"",#REF!)</f>
        <v>#REF!</v>
      </c>
      <c r="BK939" s="219" t="e">
        <f>IF(ISBLANK(#REF!),"",#REF!)</f>
        <v>#REF!</v>
      </c>
      <c r="BL939" s="219" t="e">
        <f>IF(ISBLANK(#REF!),"",#REF!)</f>
        <v>#REF!</v>
      </c>
      <c r="BM939" s="219" t="e">
        <f>IF(ISBLANK(#REF!),"",#REF!)</f>
        <v>#REF!</v>
      </c>
      <c r="BN939" s="219" t="e">
        <f>IF(ISBLANK(#REF!),"",#REF!)</f>
        <v>#REF!</v>
      </c>
      <c r="BO939" s="227" t="e">
        <f t="shared" si="251"/>
        <v>#REF!</v>
      </c>
      <c r="BP939" s="228" t="str">
        <f t="shared" si="254"/>
        <v/>
      </c>
      <c r="BQ939" s="229" t="str">
        <f t="shared" si="238"/>
        <v/>
      </c>
      <c r="BR939" s="228" t="e">
        <f t="shared" si="252"/>
        <v>#REF!</v>
      </c>
      <c r="BS939" s="230" t="e">
        <f t="shared" si="253"/>
        <v>#REF!</v>
      </c>
    </row>
    <row r="940" spans="1:71">
      <c r="A940" s="213" t="e">
        <f>IF(ISBLANK(#REF!),"",#REF!)</f>
        <v>#REF!</v>
      </c>
      <c r="B940" s="214" t="e">
        <f>IF(ISBLANK(#REF!),"",#REF!)</f>
        <v>#REF!</v>
      </c>
      <c r="C940" s="214" t="e">
        <f>IF(ISBLANK(#REF!),"",#REF!)</f>
        <v>#REF!</v>
      </c>
      <c r="D940" s="214" t="e">
        <f>IF(ISBLANK(#REF!),"",#REF!)</f>
        <v>#REF!</v>
      </c>
      <c r="E940" s="214" t="e">
        <f>IF(ISBLANK(#REF!),"",#REF!)</f>
        <v>#REF!</v>
      </c>
      <c r="F940" s="214" t="e">
        <f>IF(ISBLANK(#REF!),"",#REF!)</f>
        <v>#REF!</v>
      </c>
      <c r="G940" s="214" t="e">
        <f>IF(ISBLANK(#REF!),"",#REF!)</f>
        <v>#REF!</v>
      </c>
      <c r="H940" s="215" t="e">
        <f>IF(ISBLANK(#REF!),"",#REF!)</f>
        <v>#REF!</v>
      </c>
      <c r="I940" s="214" t="e">
        <f>IF(ISBLANK(#REF!),"",#REF!)</f>
        <v>#REF!</v>
      </c>
      <c r="J940" s="216" t="e">
        <f>IF(ISBLANK(#REF!),"",#REF!)</f>
        <v>#REF!</v>
      </c>
      <c r="K940" s="217" t="e">
        <f>IF(ISBLANK(#REF!),"",#REF!)</f>
        <v>#REF!</v>
      </c>
      <c r="L940" s="217" t="e">
        <f>IF(ISBLANK(#REF!),"",#REF!)</f>
        <v>#REF!</v>
      </c>
      <c r="M940" s="218" t="e">
        <f>IF(ISBLANK(#REF!),"",#REF!)</f>
        <v>#REF!</v>
      </c>
      <c r="N940" s="218" t="e">
        <f>IF(ISBLANK(#REF!),"",#REF!)</f>
        <v>#REF!</v>
      </c>
      <c r="O940" s="220" t="str">
        <f>IFERROR(VLOOKUP(_xlfn.CONCAT('Team Roster - Final'!$A940," : ",'Team Roster - Final'!$BM940),'Rate Calculations'!$C$4:$G$1100,5,FALSE),"")</f>
        <v/>
      </c>
      <c r="P940" s="225">
        <f>IF(ISBLANK('Rate Calculations'!$H942),"",'Rate Calculations'!$H942)</f>
        <v>1.7500000000000002E-2</v>
      </c>
      <c r="Q940" s="220" t="str">
        <f t="shared" si="239"/>
        <v/>
      </c>
      <c r="R940" s="221">
        <f>IF(ISBLANK('Rate Calculations'!$J942),"",'Rate Calculations'!$J942)</f>
        <v>3.5000000000000003E-2</v>
      </c>
      <c r="S940" s="220" t="str">
        <f t="shared" si="240"/>
        <v/>
      </c>
      <c r="T940" s="225" t="str">
        <f>IFERROR(VLOOKUP(_xlfn.CONCAT('Team Roster - Final'!$A940," : ",'Team Roster - Final'!$BM940),'Rate Calculations'!$C$4:$S$1100,10,FALSE),"")</f>
        <v/>
      </c>
      <c r="U940" s="225" t="str">
        <f>IFERROR(VLOOKUP(_xlfn.CONCAT('Team Roster - Final'!$A940," : ",'Team Roster - Final'!$BM940),'Rate Calculations'!$C$4:$S$1100,11,FALSE),"")</f>
        <v/>
      </c>
      <c r="V940" s="222" t="str">
        <f t="shared" si="241"/>
        <v/>
      </c>
      <c r="W940" s="222" t="str">
        <f t="shared" si="242"/>
        <v/>
      </c>
      <c r="X940" s="223" t="str">
        <f>IFERROR(VLOOKUP(_xlfn.CONCAT('Team Roster - Final'!$A940," : ",'Team Roster - Final'!$BM940),'Rate Calculations'!$C$4:$S$1100,14,FALSE),"")</f>
        <v/>
      </c>
      <c r="Y940" s="222" t="str">
        <f t="shared" si="243"/>
        <v/>
      </c>
      <c r="Z940" s="222" t="str">
        <f t="shared" si="244"/>
        <v/>
      </c>
      <c r="AA940" s="224" t="str">
        <f>IFERROR(IF(#REF!="Yes",$Y940, $Y940+$Q940*0.5),"")</f>
        <v/>
      </c>
      <c r="AB940" s="224" t="str">
        <f>IFERROR(IF(#REF!="Yes",$Z940, $Z940+$S940*0.5),"")</f>
        <v/>
      </c>
      <c r="AC940" s="220" t="str">
        <f>IFERROR(VLOOKUP(_xlfn.CONCAT('Team Roster - Final'!$A940," : ",'Team Roster - Final'!$BM940),'Rate Calculations'!$C$4:$U$1100,19,FALSE),"")</f>
        <v/>
      </c>
      <c r="AD940" s="220" t="str">
        <f t="shared" si="245"/>
        <v/>
      </c>
      <c r="AE940" s="220" t="str">
        <f t="shared" si="246"/>
        <v/>
      </c>
      <c r="AF940" s="225" t="str">
        <f>IFERROR(VLOOKUP(_xlfn.CONCAT('Team Roster - Final'!$A940," : ",'Team Roster - Final'!$BM940),'Rate Calculations'!$C$4:$AB$1100,22,FALSE),"")</f>
        <v/>
      </c>
      <c r="AG940" s="225" t="str">
        <f>IFERROR(VLOOKUP(_xlfn.CONCAT('Team Roster - Final'!$A940," : ",'Team Roster - Final'!$BM940),'Rate Calculations'!$C$4:$AB$1100,23,FALSE),"")</f>
        <v/>
      </c>
      <c r="AH940" s="222" t="str">
        <f t="shared" si="247"/>
        <v/>
      </c>
      <c r="AI940" s="222" t="str">
        <f t="shared" si="248"/>
        <v/>
      </c>
      <c r="AJ940" s="223" t="str">
        <f>Table1[[#This Row],[Home Office
Net Fee %]]</f>
        <v/>
      </c>
      <c r="AK940" s="222" t="str">
        <f t="shared" si="249"/>
        <v/>
      </c>
      <c r="AL940" s="222" t="str">
        <f t="shared" si="250"/>
        <v/>
      </c>
      <c r="AM940" s="215" t="str">
        <f>IFERROR(IF(#REF!="Yes",$AK940,($AK940+$AD940*0.5)),"")</f>
        <v/>
      </c>
      <c r="AN940" s="215" t="str">
        <f>IFERROR(IF(#REF!="Yes",$AL940,($AL940+$AE940*0.5)),"")</f>
        <v/>
      </c>
      <c r="AO940" s="374" t="str">
        <f>IF(ISBLANK('Team Roster Proposed - FBR'!Q941),"",'Team Roster Proposed - FBR'!Q941)</f>
        <v/>
      </c>
      <c r="AP940" s="226" t="e">
        <f>IF(ISBLANK(#REF!),"",#REF!)</f>
        <v>#REF!</v>
      </c>
      <c r="AQ940" s="226" t="e">
        <f>IF(ISBLANK(#REF!),"",#REF!)</f>
        <v>#REF!</v>
      </c>
      <c r="AR940" s="226" t="e">
        <f>IF(ISBLANK(#REF!),"",#REF!)</f>
        <v>#REF!</v>
      </c>
      <c r="AS940" s="219" t="e">
        <f>IF(ISBLANK(#REF!),"",#REF!)</f>
        <v>#REF!</v>
      </c>
      <c r="AT940" s="219" t="e">
        <f>IF(ISBLANK(#REF!),"",#REF!)</f>
        <v>#REF!</v>
      </c>
      <c r="AU940" s="219" t="e">
        <f>IF(ISBLANK(#REF!),"",#REF!)</f>
        <v>#REF!</v>
      </c>
      <c r="AV940" s="219" t="e">
        <f>IF(ISBLANK(#REF!),"",#REF!)</f>
        <v>#REF!</v>
      </c>
      <c r="AW940" s="219" t="e">
        <f>IF(ISBLANK(#REF!),"",#REF!)</f>
        <v>#REF!</v>
      </c>
      <c r="AX940" s="219" t="e">
        <f>IF(ISBLANK(#REF!),"",#REF!)</f>
        <v>#REF!</v>
      </c>
      <c r="AY940" s="226" t="e">
        <f>IF(ISBLANK(#REF!),"",#REF!)</f>
        <v>#REF!</v>
      </c>
      <c r="AZ940" s="219" t="e">
        <f>IF(ISBLANK(#REF!),"",#REF!)</f>
        <v>#REF!</v>
      </c>
      <c r="BA940" s="219" t="e">
        <f>IF(ISBLANK(#REF!),"",#REF!)</f>
        <v>#REF!</v>
      </c>
      <c r="BB940" s="219" t="e">
        <f>IF(ISBLANK(#REF!),"",#REF!)</f>
        <v>#REF!</v>
      </c>
      <c r="BC940" s="219" t="e">
        <f>IF(ISBLANK(#REF!),"",#REF!)</f>
        <v>#REF!</v>
      </c>
      <c r="BD940" s="219" t="e">
        <f>IF(ISBLANK(#REF!),"",#REF!)</f>
        <v>#REF!</v>
      </c>
      <c r="BE940" s="219" t="e">
        <f>IF(ISBLANK(#REF!),"",#REF!)</f>
        <v>#REF!</v>
      </c>
      <c r="BF940" s="219" t="e">
        <f>IF(ISBLANK(#REF!),"",#REF!)</f>
        <v>#REF!</v>
      </c>
      <c r="BG940" s="219" t="e">
        <f>IF(ISBLANK(#REF!),"",#REF!)</f>
        <v>#REF!</v>
      </c>
      <c r="BH940" s="219" t="e">
        <f>IF(ISBLANK(#REF!),"",#REF!)</f>
        <v>#REF!</v>
      </c>
      <c r="BI940" s="219" t="e">
        <f>IF(ISBLANK(#REF!),"",#REF!)</f>
        <v>#REF!</v>
      </c>
      <c r="BJ940" s="219" t="e">
        <f>IF(ISBLANK(#REF!),"",#REF!)</f>
        <v>#REF!</v>
      </c>
      <c r="BK940" s="219" t="e">
        <f>IF(ISBLANK(#REF!),"",#REF!)</f>
        <v>#REF!</v>
      </c>
      <c r="BL940" s="219" t="e">
        <f>IF(ISBLANK(#REF!),"",#REF!)</f>
        <v>#REF!</v>
      </c>
      <c r="BM940" s="219" t="e">
        <f>IF(ISBLANK(#REF!),"",#REF!)</f>
        <v>#REF!</v>
      </c>
      <c r="BN940" s="219" t="e">
        <f>IF(ISBLANK(#REF!),"",#REF!)</f>
        <v>#REF!</v>
      </c>
      <c r="BO940" s="227" t="e">
        <f t="shared" si="251"/>
        <v>#REF!</v>
      </c>
      <c r="BP940" s="228" t="str">
        <f t="shared" si="254"/>
        <v/>
      </c>
      <c r="BQ940" s="229" t="str">
        <f t="shared" si="238"/>
        <v/>
      </c>
      <c r="BR940" s="228" t="e">
        <f t="shared" si="252"/>
        <v>#REF!</v>
      </c>
      <c r="BS940" s="230" t="e">
        <f t="shared" si="253"/>
        <v>#REF!</v>
      </c>
    </row>
    <row r="941" spans="1:71">
      <c r="A941" s="213" t="e">
        <f>IF(ISBLANK(#REF!),"",#REF!)</f>
        <v>#REF!</v>
      </c>
      <c r="B941" s="214" t="e">
        <f>IF(ISBLANK(#REF!),"",#REF!)</f>
        <v>#REF!</v>
      </c>
      <c r="C941" s="214" t="e">
        <f>IF(ISBLANK(#REF!),"",#REF!)</f>
        <v>#REF!</v>
      </c>
      <c r="D941" s="214" t="e">
        <f>IF(ISBLANK(#REF!),"",#REF!)</f>
        <v>#REF!</v>
      </c>
      <c r="E941" s="214" t="e">
        <f>IF(ISBLANK(#REF!),"",#REF!)</f>
        <v>#REF!</v>
      </c>
      <c r="F941" s="214" t="e">
        <f>IF(ISBLANK(#REF!),"",#REF!)</f>
        <v>#REF!</v>
      </c>
      <c r="G941" s="214" t="e">
        <f>IF(ISBLANK(#REF!),"",#REF!)</f>
        <v>#REF!</v>
      </c>
      <c r="H941" s="215" t="e">
        <f>IF(ISBLANK(#REF!),"",#REF!)</f>
        <v>#REF!</v>
      </c>
      <c r="I941" s="214" t="e">
        <f>IF(ISBLANK(#REF!),"",#REF!)</f>
        <v>#REF!</v>
      </c>
      <c r="J941" s="216" t="e">
        <f>IF(ISBLANK(#REF!),"",#REF!)</f>
        <v>#REF!</v>
      </c>
      <c r="K941" s="217" t="e">
        <f>IF(ISBLANK(#REF!),"",#REF!)</f>
        <v>#REF!</v>
      </c>
      <c r="L941" s="217" t="e">
        <f>IF(ISBLANK(#REF!),"",#REF!)</f>
        <v>#REF!</v>
      </c>
      <c r="M941" s="218" t="e">
        <f>IF(ISBLANK(#REF!),"",#REF!)</f>
        <v>#REF!</v>
      </c>
      <c r="N941" s="218" t="e">
        <f>IF(ISBLANK(#REF!),"",#REF!)</f>
        <v>#REF!</v>
      </c>
      <c r="O941" s="220" t="str">
        <f>IFERROR(VLOOKUP(_xlfn.CONCAT('Team Roster - Final'!$A941," : ",'Team Roster - Final'!$BM941),'Rate Calculations'!$C$4:$G$1100,5,FALSE),"")</f>
        <v/>
      </c>
      <c r="P941" s="225">
        <f>IF(ISBLANK('Rate Calculations'!$H943),"",'Rate Calculations'!$H943)</f>
        <v>1.7500000000000002E-2</v>
      </c>
      <c r="Q941" s="220" t="str">
        <f t="shared" si="239"/>
        <v/>
      </c>
      <c r="R941" s="221">
        <f>IF(ISBLANK('Rate Calculations'!$J943),"",'Rate Calculations'!$J943)</f>
        <v>3.5000000000000003E-2</v>
      </c>
      <c r="S941" s="220" t="str">
        <f t="shared" si="240"/>
        <v/>
      </c>
      <c r="T941" s="225" t="str">
        <f>IFERROR(VLOOKUP(_xlfn.CONCAT('Team Roster - Final'!$A941," : ",'Team Roster - Final'!$BM941),'Rate Calculations'!$C$4:$S$1100,10,FALSE),"")</f>
        <v/>
      </c>
      <c r="U941" s="225" t="str">
        <f>IFERROR(VLOOKUP(_xlfn.CONCAT('Team Roster - Final'!$A941," : ",'Team Roster - Final'!$BM941),'Rate Calculations'!$C$4:$S$1100,11,FALSE),"")</f>
        <v/>
      </c>
      <c r="V941" s="222" t="str">
        <f t="shared" si="241"/>
        <v/>
      </c>
      <c r="W941" s="222" t="str">
        <f t="shared" si="242"/>
        <v/>
      </c>
      <c r="X941" s="223" t="str">
        <f>IFERROR(VLOOKUP(_xlfn.CONCAT('Team Roster - Final'!$A941," : ",'Team Roster - Final'!$BM941),'Rate Calculations'!$C$4:$S$1100,14,FALSE),"")</f>
        <v/>
      </c>
      <c r="Y941" s="222" t="str">
        <f t="shared" si="243"/>
        <v/>
      </c>
      <c r="Z941" s="222" t="str">
        <f t="shared" si="244"/>
        <v/>
      </c>
      <c r="AA941" s="224" t="str">
        <f>IFERROR(IF(#REF!="Yes",$Y941, $Y941+$Q941*0.5),"")</f>
        <v/>
      </c>
      <c r="AB941" s="224" t="str">
        <f>IFERROR(IF(#REF!="Yes",$Z941, $Z941+$S941*0.5),"")</f>
        <v/>
      </c>
      <c r="AC941" s="220" t="str">
        <f>IFERROR(VLOOKUP(_xlfn.CONCAT('Team Roster - Final'!$A941," : ",'Team Roster - Final'!$BM941),'Rate Calculations'!$C$4:$U$1100,19,FALSE),"")</f>
        <v/>
      </c>
      <c r="AD941" s="220" t="str">
        <f t="shared" si="245"/>
        <v/>
      </c>
      <c r="AE941" s="220" t="str">
        <f t="shared" si="246"/>
        <v/>
      </c>
      <c r="AF941" s="225" t="str">
        <f>IFERROR(VLOOKUP(_xlfn.CONCAT('Team Roster - Final'!$A941," : ",'Team Roster - Final'!$BM941),'Rate Calculations'!$C$4:$AB$1100,22,FALSE),"")</f>
        <v/>
      </c>
      <c r="AG941" s="225" t="str">
        <f>IFERROR(VLOOKUP(_xlfn.CONCAT('Team Roster - Final'!$A941," : ",'Team Roster - Final'!$BM941),'Rate Calculations'!$C$4:$AB$1100,23,FALSE),"")</f>
        <v/>
      </c>
      <c r="AH941" s="222" t="str">
        <f t="shared" si="247"/>
        <v/>
      </c>
      <c r="AI941" s="222" t="str">
        <f t="shared" si="248"/>
        <v/>
      </c>
      <c r="AJ941" s="223" t="str">
        <f>Table1[[#This Row],[Home Office
Net Fee %]]</f>
        <v/>
      </c>
      <c r="AK941" s="222" t="str">
        <f t="shared" si="249"/>
        <v/>
      </c>
      <c r="AL941" s="222" t="str">
        <f t="shared" si="250"/>
        <v/>
      </c>
      <c r="AM941" s="215" t="str">
        <f>IFERROR(IF(#REF!="Yes",$AK941,($AK941+$AD941*0.5)),"")</f>
        <v/>
      </c>
      <c r="AN941" s="215" t="str">
        <f>IFERROR(IF(#REF!="Yes",$AL941,($AL941+$AE941*0.5)),"")</f>
        <v/>
      </c>
      <c r="AO941" s="374" t="str">
        <f>IF(ISBLANK('Team Roster Proposed - FBR'!Q942),"",'Team Roster Proposed - FBR'!Q942)</f>
        <v/>
      </c>
      <c r="AP941" s="226" t="e">
        <f>IF(ISBLANK(#REF!),"",#REF!)</f>
        <v>#REF!</v>
      </c>
      <c r="AQ941" s="226" t="e">
        <f>IF(ISBLANK(#REF!),"",#REF!)</f>
        <v>#REF!</v>
      </c>
      <c r="AR941" s="226" t="e">
        <f>IF(ISBLANK(#REF!),"",#REF!)</f>
        <v>#REF!</v>
      </c>
      <c r="AS941" s="219" t="e">
        <f>IF(ISBLANK(#REF!),"",#REF!)</f>
        <v>#REF!</v>
      </c>
      <c r="AT941" s="219" t="e">
        <f>IF(ISBLANK(#REF!),"",#REF!)</f>
        <v>#REF!</v>
      </c>
      <c r="AU941" s="219" t="e">
        <f>IF(ISBLANK(#REF!),"",#REF!)</f>
        <v>#REF!</v>
      </c>
      <c r="AV941" s="219" t="e">
        <f>IF(ISBLANK(#REF!),"",#REF!)</f>
        <v>#REF!</v>
      </c>
      <c r="AW941" s="219" t="e">
        <f>IF(ISBLANK(#REF!),"",#REF!)</f>
        <v>#REF!</v>
      </c>
      <c r="AX941" s="219" t="e">
        <f>IF(ISBLANK(#REF!),"",#REF!)</f>
        <v>#REF!</v>
      </c>
      <c r="AY941" s="226" t="e">
        <f>IF(ISBLANK(#REF!),"",#REF!)</f>
        <v>#REF!</v>
      </c>
      <c r="AZ941" s="219" t="e">
        <f>IF(ISBLANK(#REF!),"",#REF!)</f>
        <v>#REF!</v>
      </c>
      <c r="BA941" s="219" t="e">
        <f>IF(ISBLANK(#REF!),"",#REF!)</f>
        <v>#REF!</v>
      </c>
      <c r="BB941" s="219" t="e">
        <f>IF(ISBLANK(#REF!),"",#REF!)</f>
        <v>#REF!</v>
      </c>
      <c r="BC941" s="219" t="e">
        <f>IF(ISBLANK(#REF!),"",#REF!)</f>
        <v>#REF!</v>
      </c>
      <c r="BD941" s="219" t="e">
        <f>IF(ISBLANK(#REF!),"",#REF!)</f>
        <v>#REF!</v>
      </c>
      <c r="BE941" s="219" t="e">
        <f>IF(ISBLANK(#REF!),"",#REF!)</f>
        <v>#REF!</v>
      </c>
      <c r="BF941" s="219" t="e">
        <f>IF(ISBLANK(#REF!),"",#REF!)</f>
        <v>#REF!</v>
      </c>
      <c r="BG941" s="219" t="e">
        <f>IF(ISBLANK(#REF!),"",#REF!)</f>
        <v>#REF!</v>
      </c>
      <c r="BH941" s="219" t="e">
        <f>IF(ISBLANK(#REF!),"",#REF!)</f>
        <v>#REF!</v>
      </c>
      <c r="BI941" s="219" t="e">
        <f>IF(ISBLANK(#REF!),"",#REF!)</f>
        <v>#REF!</v>
      </c>
      <c r="BJ941" s="219" t="e">
        <f>IF(ISBLANK(#REF!),"",#REF!)</f>
        <v>#REF!</v>
      </c>
      <c r="BK941" s="219" t="e">
        <f>IF(ISBLANK(#REF!),"",#REF!)</f>
        <v>#REF!</v>
      </c>
      <c r="BL941" s="219" t="e">
        <f>IF(ISBLANK(#REF!),"",#REF!)</f>
        <v>#REF!</v>
      </c>
      <c r="BM941" s="219" t="e">
        <f>IF(ISBLANK(#REF!),"",#REF!)</f>
        <v>#REF!</v>
      </c>
      <c r="BN941" s="219" t="e">
        <f>IF(ISBLANK(#REF!),"",#REF!)</f>
        <v>#REF!</v>
      </c>
      <c r="BO941" s="227" t="e">
        <f t="shared" si="251"/>
        <v>#REF!</v>
      </c>
      <c r="BP941" s="228" t="str">
        <f t="shared" si="254"/>
        <v/>
      </c>
      <c r="BQ941" s="229" t="str">
        <f t="shared" si="238"/>
        <v/>
      </c>
      <c r="BR941" s="228" t="e">
        <f t="shared" si="252"/>
        <v>#REF!</v>
      </c>
      <c r="BS941" s="230" t="e">
        <f t="shared" si="253"/>
        <v>#REF!</v>
      </c>
    </row>
    <row r="942" spans="1:71">
      <c r="A942" s="213" t="e">
        <f>IF(ISBLANK(#REF!),"",#REF!)</f>
        <v>#REF!</v>
      </c>
      <c r="B942" s="214" t="e">
        <f>IF(ISBLANK(#REF!),"",#REF!)</f>
        <v>#REF!</v>
      </c>
      <c r="C942" s="214" t="e">
        <f>IF(ISBLANK(#REF!),"",#REF!)</f>
        <v>#REF!</v>
      </c>
      <c r="D942" s="214" t="e">
        <f>IF(ISBLANK(#REF!),"",#REF!)</f>
        <v>#REF!</v>
      </c>
      <c r="E942" s="214" t="e">
        <f>IF(ISBLANK(#REF!),"",#REF!)</f>
        <v>#REF!</v>
      </c>
      <c r="F942" s="214" t="e">
        <f>IF(ISBLANK(#REF!),"",#REF!)</f>
        <v>#REF!</v>
      </c>
      <c r="G942" s="214" t="e">
        <f>IF(ISBLANK(#REF!),"",#REF!)</f>
        <v>#REF!</v>
      </c>
      <c r="H942" s="215" t="e">
        <f>IF(ISBLANK(#REF!),"",#REF!)</f>
        <v>#REF!</v>
      </c>
      <c r="I942" s="214" t="e">
        <f>IF(ISBLANK(#REF!),"",#REF!)</f>
        <v>#REF!</v>
      </c>
      <c r="J942" s="216" t="e">
        <f>IF(ISBLANK(#REF!),"",#REF!)</f>
        <v>#REF!</v>
      </c>
      <c r="K942" s="217" t="e">
        <f>IF(ISBLANK(#REF!),"",#REF!)</f>
        <v>#REF!</v>
      </c>
      <c r="L942" s="217" t="e">
        <f>IF(ISBLANK(#REF!),"",#REF!)</f>
        <v>#REF!</v>
      </c>
      <c r="M942" s="218" t="e">
        <f>IF(ISBLANK(#REF!),"",#REF!)</f>
        <v>#REF!</v>
      </c>
      <c r="N942" s="218" t="e">
        <f>IF(ISBLANK(#REF!),"",#REF!)</f>
        <v>#REF!</v>
      </c>
      <c r="O942" s="220" t="str">
        <f>IFERROR(VLOOKUP(_xlfn.CONCAT('Team Roster - Final'!$A942," : ",'Team Roster - Final'!$BM942),'Rate Calculations'!$C$4:$G$1100,5,FALSE),"")</f>
        <v/>
      </c>
      <c r="P942" s="225">
        <f>IF(ISBLANK('Rate Calculations'!$H944),"",'Rate Calculations'!$H944)</f>
        <v>1.7500000000000002E-2</v>
      </c>
      <c r="Q942" s="220" t="str">
        <f t="shared" si="239"/>
        <v/>
      </c>
      <c r="R942" s="221">
        <f>IF(ISBLANK('Rate Calculations'!$J944),"",'Rate Calculations'!$J944)</f>
        <v>3.5000000000000003E-2</v>
      </c>
      <c r="S942" s="220" t="str">
        <f t="shared" si="240"/>
        <v/>
      </c>
      <c r="T942" s="225" t="str">
        <f>IFERROR(VLOOKUP(_xlfn.CONCAT('Team Roster - Final'!$A942," : ",'Team Roster - Final'!$BM942),'Rate Calculations'!$C$4:$S$1100,10,FALSE),"")</f>
        <v/>
      </c>
      <c r="U942" s="225" t="str">
        <f>IFERROR(VLOOKUP(_xlfn.CONCAT('Team Roster - Final'!$A942," : ",'Team Roster - Final'!$BM942),'Rate Calculations'!$C$4:$S$1100,11,FALSE),"")</f>
        <v/>
      </c>
      <c r="V942" s="222" t="str">
        <f t="shared" si="241"/>
        <v/>
      </c>
      <c r="W942" s="222" t="str">
        <f t="shared" si="242"/>
        <v/>
      </c>
      <c r="X942" s="223" t="str">
        <f>IFERROR(VLOOKUP(_xlfn.CONCAT('Team Roster - Final'!$A942," : ",'Team Roster - Final'!$BM942),'Rate Calculations'!$C$4:$S$1100,14,FALSE),"")</f>
        <v/>
      </c>
      <c r="Y942" s="222" t="str">
        <f t="shared" si="243"/>
        <v/>
      </c>
      <c r="Z942" s="222" t="str">
        <f t="shared" si="244"/>
        <v/>
      </c>
      <c r="AA942" s="224" t="str">
        <f>IFERROR(IF(#REF!="Yes",$Y942, $Y942+$Q942*0.5),"")</f>
        <v/>
      </c>
      <c r="AB942" s="224" t="str">
        <f>IFERROR(IF(#REF!="Yes",$Z942, $Z942+$S942*0.5),"")</f>
        <v/>
      </c>
      <c r="AC942" s="220" t="str">
        <f>IFERROR(VLOOKUP(_xlfn.CONCAT('Team Roster - Final'!$A942," : ",'Team Roster - Final'!$BM942),'Rate Calculations'!$C$4:$U$1100,19,FALSE),"")</f>
        <v/>
      </c>
      <c r="AD942" s="220" t="str">
        <f t="shared" si="245"/>
        <v/>
      </c>
      <c r="AE942" s="220" t="str">
        <f t="shared" si="246"/>
        <v/>
      </c>
      <c r="AF942" s="225" t="str">
        <f>IFERROR(VLOOKUP(_xlfn.CONCAT('Team Roster - Final'!$A942," : ",'Team Roster - Final'!$BM942),'Rate Calculations'!$C$4:$AB$1100,22,FALSE),"")</f>
        <v/>
      </c>
      <c r="AG942" s="225" t="str">
        <f>IFERROR(VLOOKUP(_xlfn.CONCAT('Team Roster - Final'!$A942," : ",'Team Roster - Final'!$BM942),'Rate Calculations'!$C$4:$AB$1100,23,FALSE),"")</f>
        <v/>
      </c>
      <c r="AH942" s="222" t="str">
        <f t="shared" si="247"/>
        <v/>
      </c>
      <c r="AI942" s="222" t="str">
        <f t="shared" si="248"/>
        <v/>
      </c>
      <c r="AJ942" s="223" t="str">
        <f>Table1[[#This Row],[Home Office
Net Fee %]]</f>
        <v/>
      </c>
      <c r="AK942" s="222" t="str">
        <f t="shared" si="249"/>
        <v/>
      </c>
      <c r="AL942" s="222" t="str">
        <f t="shared" si="250"/>
        <v/>
      </c>
      <c r="AM942" s="215" t="str">
        <f>IFERROR(IF(#REF!="Yes",$AK942,($AK942+$AD942*0.5)),"")</f>
        <v/>
      </c>
      <c r="AN942" s="215" t="str">
        <f>IFERROR(IF(#REF!="Yes",$AL942,($AL942+$AE942*0.5)),"")</f>
        <v/>
      </c>
      <c r="AO942" s="374" t="str">
        <f>IF(ISBLANK('Team Roster Proposed - FBR'!Q943),"",'Team Roster Proposed - FBR'!Q943)</f>
        <v/>
      </c>
      <c r="AP942" s="226" t="e">
        <f>IF(ISBLANK(#REF!),"",#REF!)</f>
        <v>#REF!</v>
      </c>
      <c r="AQ942" s="226" t="e">
        <f>IF(ISBLANK(#REF!),"",#REF!)</f>
        <v>#REF!</v>
      </c>
      <c r="AR942" s="226" t="e">
        <f>IF(ISBLANK(#REF!),"",#REF!)</f>
        <v>#REF!</v>
      </c>
      <c r="AS942" s="219" t="e">
        <f>IF(ISBLANK(#REF!),"",#REF!)</f>
        <v>#REF!</v>
      </c>
      <c r="AT942" s="219" t="e">
        <f>IF(ISBLANK(#REF!),"",#REF!)</f>
        <v>#REF!</v>
      </c>
      <c r="AU942" s="219" t="e">
        <f>IF(ISBLANK(#REF!),"",#REF!)</f>
        <v>#REF!</v>
      </c>
      <c r="AV942" s="219" t="e">
        <f>IF(ISBLANK(#REF!),"",#REF!)</f>
        <v>#REF!</v>
      </c>
      <c r="AW942" s="219" t="e">
        <f>IF(ISBLANK(#REF!),"",#REF!)</f>
        <v>#REF!</v>
      </c>
      <c r="AX942" s="219" t="e">
        <f>IF(ISBLANK(#REF!),"",#REF!)</f>
        <v>#REF!</v>
      </c>
      <c r="AY942" s="226" t="e">
        <f>IF(ISBLANK(#REF!),"",#REF!)</f>
        <v>#REF!</v>
      </c>
      <c r="AZ942" s="219" t="e">
        <f>IF(ISBLANK(#REF!),"",#REF!)</f>
        <v>#REF!</v>
      </c>
      <c r="BA942" s="219" t="e">
        <f>IF(ISBLANK(#REF!),"",#REF!)</f>
        <v>#REF!</v>
      </c>
      <c r="BB942" s="219" t="e">
        <f>IF(ISBLANK(#REF!),"",#REF!)</f>
        <v>#REF!</v>
      </c>
      <c r="BC942" s="219" t="e">
        <f>IF(ISBLANK(#REF!),"",#REF!)</f>
        <v>#REF!</v>
      </c>
      <c r="BD942" s="219" t="e">
        <f>IF(ISBLANK(#REF!),"",#REF!)</f>
        <v>#REF!</v>
      </c>
      <c r="BE942" s="219" t="e">
        <f>IF(ISBLANK(#REF!),"",#REF!)</f>
        <v>#REF!</v>
      </c>
      <c r="BF942" s="219" t="e">
        <f>IF(ISBLANK(#REF!),"",#REF!)</f>
        <v>#REF!</v>
      </c>
      <c r="BG942" s="219" t="e">
        <f>IF(ISBLANK(#REF!),"",#REF!)</f>
        <v>#REF!</v>
      </c>
      <c r="BH942" s="219" t="e">
        <f>IF(ISBLANK(#REF!),"",#REF!)</f>
        <v>#REF!</v>
      </c>
      <c r="BI942" s="219" t="e">
        <f>IF(ISBLANK(#REF!),"",#REF!)</f>
        <v>#REF!</v>
      </c>
      <c r="BJ942" s="219" t="e">
        <f>IF(ISBLANK(#REF!),"",#REF!)</f>
        <v>#REF!</v>
      </c>
      <c r="BK942" s="219" t="e">
        <f>IF(ISBLANK(#REF!),"",#REF!)</f>
        <v>#REF!</v>
      </c>
      <c r="BL942" s="219" t="e">
        <f>IF(ISBLANK(#REF!),"",#REF!)</f>
        <v>#REF!</v>
      </c>
      <c r="BM942" s="219" t="e">
        <f>IF(ISBLANK(#REF!),"",#REF!)</f>
        <v>#REF!</v>
      </c>
      <c r="BN942" s="219" t="e">
        <f>IF(ISBLANK(#REF!),"",#REF!)</f>
        <v>#REF!</v>
      </c>
      <c r="BO942" s="227" t="e">
        <f t="shared" si="251"/>
        <v>#REF!</v>
      </c>
      <c r="BP942" s="228" t="str">
        <f t="shared" si="254"/>
        <v/>
      </c>
      <c r="BQ942" s="229" t="str">
        <f t="shared" si="238"/>
        <v/>
      </c>
      <c r="BR942" s="228" t="e">
        <f t="shared" si="252"/>
        <v>#REF!</v>
      </c>
      <c r="BS942" s="230" t="e">
        <f t="shared" si="253"/>
        <v>#REF!</v>
      </c>
    </row>
    <row r="943" spans="1:71">
      <c r="A943" s="213" t="e">
        <f>IF(ISBLANK(#REF!),"",#REF!)</f>
        <v>#REF!</v>
      </c>
      <c r="B943" s="214" t="e">
        <f>IF(ISBLANK(#REF!),"",#REF!)</f>
        <v>#REF!</v>
      </c>
      <c r="C943" s="214" t="e">
        <f>IF(ISBLANK(#REF!),"",#REF!)</f>
        <v>#REF!</v>
      </c>
      <c r="D943" s="214" t="e">
        <f>IF(ISBLANK(#REF!),"",#REF!)</f>
        <v>#REF!</v>
      </c>
      <c r="E943" s="214" t="e">
        <f>IF(ISBLANK(#REF!),"",#REF!)</f>
        <v>#REF!</v>
      </c>
      <c r="F943" s="214" t="e">
        <f>IF(ISBLANK(#REF!),"",#REF!)</f>
        <v>#REF!</v>
      </c>
      <c r="G943" s="214" t="e">
        <f>IF(ISBLANK(#REF!),"",#REF!)</f>
        <v>#REF!</v>
      </c>
      <c r="H943" s="215" t="e">
        <f>IF(ISBLANK(#REF!),"",#REF!)</f>
        <v>#REF!</v>
      </c>
      <c r="I943" s="214" t="e">
        <f>IF(ISBLANK(#REF!),"",#REF!)</f>
        <v>#REF!</v>
      </c>
      <c r="J943" s="216" t="e">
        <f>IF(ISBLANK(#REF!),"",#REF!)</f>
        <v>#REF!</v>
      </c>
      <c r="K943" s="217" t="e">
        <f>IF(ISBLANK(#REF!),"",#REF!)</f>
        <v>#REF!</v>
      </c>
      <c r="L943" s="217" t="e">
        <f>IF(ISBLANK(#REF!),"",#REF!)</f>
        <v>#REF!</v>
      </c>
      <c r="M943" s="218" t="e">
        <f>IF(ISBLANK(#REF!),"",#REF!)</f>
        <v>#REF!</v>
      </c>
      <c r="N943" s="218" t="e">
        <f>IF(ISBLANK(#REF!),"",#REF!)</f>
        <v>#REF!</v>
      </c>
      <c r="O943" s="220" t="str">
        <f>IFERROR(VLOOKUP(_xlfn.CONCAT('Team Roster - Final'!$A943," : ",'Team Roster - Final'!$BM943),'Rate Calculations'!$C$4:$G$1100,5,FALSE),"")</f>
        <v/>
      </c>
      <c r="P943" s="225">
        <f>IF(ISBLANK('Rate Calculations'!$H945),"",'Rate Calculations'!$H945)</f>
        <v>1.7500000000000002E-2</v>
      </c>
      <c r="Q943" s="220" t="str">
        <f t="shared" si="239"/>
        <v/>
      </c>
      <c r="R943" s="221">
        <f>IF(ISBLANK('Rate Calculations'!$J945),"",'Rate Calculations'!$J945)</f>
        <v>3.5000000000000003E-2</v>
      </c>
      <c r="S943" s="220" t="str">
        <f t="shared" si="240"/>
        <v/>
      </c>
      <c r="T943" s="225" t="str">
        <f>IFERROR(VLOOKUP(_xlfn.CONCAT('Team Roster - Final'!$A943," : ",'Team Roster - Final'!$BM943),'Rate Calculations'!$C$4:$S$1100,10,FALSE),"")</f>
        <v/>
      </c>
      <c r="U943" s="225" t="str">
        <f>IFERROR(VLOOKUP(_xlfn.CONCAT('Team Roster - Final'!$A943," : ",'Team Roster - Final'!$BM943),'Rate Calculations'!$C$4:$S$1100,11,FALSE),"")</f>
        <v/>
      </c>
      <c r="V943" s="222" t="str">
        <f t="shared" si="241"/>
        <v/>
      </c>
      <c r="W943" s="222" t="str">
        <f t="shared" si="242"/>
        <v/>
      </c>
      <c r="X943" s="223" t="str">
        <f>IFERROR(VLOOKUP(_xlfn.CONCAT('Team Roster - Final'!$A943," : ",'Team Roster - Final'!$BM943),'Rate Calculations'!$C$4:$S$1100,14,FALSE),"")</f>
        <v/>
      </c>
      <c r="Y943" s="222" t="str">
        <f t="shared" si="243"/>
        <v/>
      </c>
      <c r="Z943" s="222" t="str">
        <f t="shared" si="244"/>
        <v/>
      </c>
      <c r="AA943" s="224" t="str">
        <f>IFERROR(IF(#REF!="Yes",$Y943, $Y943+$Q943*0.5),"")</f>
        <v/>
      </c>
      <c r="AB943" s="224" t="str">
        <f>IFERROR(IF(#REF!="Yes",$Z943, $Z943+$S943*0.5),"")</f>
        <v/>
      </c>
      <c r="AC943" s="220" t="str">
        <f>IFERROR(VLOOKUP(_xlfn.CONCAT('Team Roster - Final'!$A943," : ",'Team Roster - Final'!$BM943),'Rate Calculations'!$C$4:$U$1100,19,FALSE),"")</f>
        <v/>
      </c>
      <c r="AD943" s="220" t="str">
        <f t="shared" si="245"/>
        <v/>
      </c>
      <c r="AE943" s="220" t="str">
        <f t="shared" si="246"/>
        <v/>
      </c>
      <c r="AF943" s="225" t="str">
        <f>IFERROR(VLOOKUP(_xlfn.CONCAT('Team Roster - Final'!$A943," : ",'Team Roster - Final'!$BM943),'Rate Calculations'!$C$4:$AB$1100,22,FALSE),"")</f>
        <v/>
      </c>
      <c r="AG943" s="225" t="str">
        <f>IFERROR(VLOOKUP(_xlfn.CONCAT('Team Roster - Final'!$A943," : ",'Team Roster - Final'!$BM943),'Rate Calculations'!$C$4:$AB$1100,23,FALSE),"")</f>
        <v/>
      </c>
      <c r="AH943" s="222" t="str">
        <f t="shared" si="247"/>
        <v/>
      </c>
      <c r="AI943" s="222" t="str">
        <f t="shared" si="248"/>
        <v/>
      </c>
      <c r="AJ943" s="223" t="str">
        <f>Table1[[#This Row],[Home Office
Net Fee %]]</f>
        <v/>
      </c>
      <c r="AK943" s="222" t="str">
        <f t="shared" si="249"/>
        <v/>
      </c>
      <c r="AL943" s="222" t="str">
        <f t="shared" si="250"/>
        <v/>
      </c>
      <c r="AM943" s="215" t="str">
        <f>IFERROR(IF(#REF!="Yes",$AK943,($AK943+$AD943*0.5)),"")</f>
        <v/>
      </c>
      <c r="AN943" s="215" t="str">
        <f>IFERROR(IF(#REF!="Yes",$AL943,($AL943+$AE943*0.5)),"")</f>
        <v/>
      </c>
      <c r="AO943" s="374" t="str">
        <f>IF(ISBLANK('Team Roster Proposed - FBR'!Q944),"",'Team Roster Proposed - FBR'!Q944)</f>
        <v/>
      </c>
      <c r="AP943" s="226" t="e">
        <f>IF(ISBLANK(#REF!),"",#REF!)</f>
        <v>#REF!</v>
      </c>
      <c r="AQ943" s="226" t="e">
        <f>IF(ISBLANK(#REF!),"",#REF!)</f>
        <v>#REF!</v>
      </c>
      <c r="AR943" s="226" t="e">
        <f>IF(ISBLANK(#REF!),"",#REF!)</f>
        <v>#REF!</v>
      </c>
      <c r="AS943" s="219" t="e">
        <f>IF(ISBLANK(#REF!),"",#REF!)</f>
        <v>#REF!</v>
      </c>
      <c r="AT943" s="219" t="e">
        <f>IF(ISBLANK(#REF!),"",#REF!)</f>
        <v>#REF!</v>
      </c>
      <c r="AU943" s="219" t="e">
        <f>IF(ISBLANK(#REF!),"",#REF!)</f>
        <v>#REF!</v>
      </c>
      <c r="AV943" s="219" t="e">
        <f>IF(ISBLANK(#REF!),"",#REF!)</f>
        <v>#REF!</v>
      </c>
      <c r="AW943" s="219" t="e">
        <f>IF(ISBLANK(#REF!),"",#REF!)</f>
        <v>#REF!</v>
      </c>
      <c r="AX943" s="219" t="e">
        <f>IF(ISBLANK(#REF!),"",#REF!)</f>
        <v>#REF!</v>
      </c>
      <c r="AY943" s="226" t="e">
        <f>IF(ISBLANK(#REF!),"",#REF!)</f>
        <v>#REF!</v>
      </c>
      <c r="AZ943" s="219" t="e">
        <f>IF(ISBLANK(#REF!),"",#REF!)</f>
        <v>#REF!</v>
      </c>
      <c r="BA943" s="219" t="e">
        <f>IF(ISBLANK(#REF!),"",#REF!)</f>
        <v>#REF!</v>
      </c>
      <c r="BB943" s="219" t="e">
        <f>IF(ISBLANK(#REF!),"",#REF!)</f>
        <v>#REF!</v>
      </c>
      <c r="BC943" s="219" t="e">
        <f>IF(ISBLANK(#REF!),"",#REF!)</f>
        <v>#REF!</v>
      </c>
      <c r="BD943" s="219" t="e">
        <f>IF(ISBLANK(#REF!),"",#REF!)</f>
        <v>#REF!</v>
      </c>
      <c r="BE943" s="219" t="e">
        <f>IF(ISBLANK(#REF!),"",#REF!)</f>
        <v>#REF!</v>
      </c>
      <c r="BF943" s="219" t="e">
        <f>IF(ISBLANK(#REF!),"",#REF!)</f>
        <v>#REF!</v>
      </c>
      <c r="BG943" s="219" t="e">
        <f>IF(ISBLANK(#REF!),"",#REF!)</f>
        <v>#REF!</v>
      </c>
      <c r="BH943" s="219" t="e">
        <f>IF(ISBLANK(#REF!),"",#REF!)</f>
        <v>#REF!</v>
      </c>
      <c r="BI943" s="219" t="e">
        <f>IF(ISBLANK(#REF!),"",#REF!)</f>
        <v>#REF!</v>
      </c>
      <c r="BJ943" s="219" t="e">
        <f>IF(ISBLANK(#REF!),"",#REF!)</f>
        <v>#REF!</v>
      </c>
      <c r="BK943" s="219" t="e">
        <f>IF(ISBLANK(#REF!),"",#REF!)</f>
        <v>#REF!</v>
      </c>
      <c r="BL943" s="219" t="e">
        <f>IF(ISBLANK(#REF!),"",#REF!)</f>
        <v>#REF!</v>
      </c>
      <c r="BM943" s="219" t="e">
        <f>IF(ISBLANK(#REF!),"",#REF!)</f>
        <v>#REF!</v>
      </c>
      <c r="BN943" s="219" t="e">
        <f>IF(ISBLANK(#REF!),"",#REF!)</f>
        <v>#REF!</v>
      </c>
      <c r="BO943" s="227" t="e">
        <f t="shared" si="251"/>
        <v>#REF!</v>
      </c>
      <c r="BP943" s="228" t="str">
        <f t="shared" si="254"/>
        <v/>
      </c>
      <c r="BQ943" s="229" t="str">
        <f t="shared" si="238"/>
        <v/>
      </c>
      <c r="BR943" s="228" t="e">
        <f t="shared" si="252"/>
        <v>#REF!</v>
      </c>
      <c r="BS943" s="230" t="e">
        <f t="shared" si="253"/>
        <v>#REF!</v>
      </c>
    </row>
    <row r="944" spans="1:71">
      <c r="A944" s="213" t="e">
        <f>IF(ISBLANK(#REF!),"",#REF!)</f>
        <v>#REF!</v>
      </c>
      <c r="B944" s="214" t="e">
        <f>IF(ISBLANK(#REF!),"",#REF!)</f>
        <v>#REF!</v>
      </c>
      <c r="C944" s="214" t="e">
        <f>IF(ISBLANK(#REF!),"",#REF!)</f>
        <v>#REF!</v>
      </c>
      <c r="D944" s="214" t="e">
        <f>IF(ISBLANK(#REF!),"",#REF!)</f>
        <v>#REF!</v>
      </c>
      <c r="E944" s="214" t="e">
        <f>IF(ISBLANK(#REF!),"",#REF!)</f>
        <v>#REF!</v>
      </c>
      <c r="F944" s="214" t="e">
        <f>IF(ISBLANK(#REF!),"",#REF!)</f>
        <v>#REF!</v>
      </c>
      <c r="G944" s="214" t="e">
        <f>IF(ISBLANK(#REF!),"",#REF!)</f>
        <v>#REF!</v>
      </c>
      <c r="H944" s="215" t="e">
        <f>IF(ISBLANK(#REF!),"",#REF!)</f>
        <v>#REF!</v>
      </c>
      <c r="I944" s="214" t="e">
        <f>IF(ISBLANK(#REF!),"",#REF!)</f>
        <v>#REF!</v>
      </c>
      <c r="J944" s="216" t="e">
        <f>IF(ISBLANK(#REF!),"",#REF!)</f>
        <v>#REF!</v>
      </c>
      <c r="K944" s="217" t="e">
        <f>IF(ISBLANK(#REF!),"",#REF!)</f>
        <v>#REF!</v>
      </c>
      <c r="L944" s="217" t="e">
        <f>IF(ISBLANK(#REF!),"",#REF!)</f>
        <v>#REF!</v>
      </c>
      <c r="M944" s="218" t="e">
        <f>IF(ISBLANK(#REF!),"",#REF!)</f>
        <v>#REF!</v>
      </c>
      <c r="N944" s="218" t="e">
        <f>IF(ISBLANK(#REF!),"",#REF!)</f>
        <v>#REF!</v>
      </c>
      <c r="O944" s="220" t="str">
        <f>IFERROR(VLOOKUP(_xlfn.CONCAT('Team Roster - Final'!$A944," : ",'Team Roster - Final'!$BM944),'Rate Calculations'!$C$4:$G$1100,5,FALSE),"")</f>
        <v/>
      </c>
      <c r="P944" s="225">
        <f>IF(ISBLANK('Rate Calculations'!$H946),"",'Rate Calculations'!$H946)</f>
        <v>1.7500000000000002E-2</v>
      </c>
      <c r="Q944" s="220" t="str">
        <f t="shared" si="239"/>
        <v/>
      </c>
      <c r="R944" s="221">
        <f>IF(ISBLANK('Rate Calculations'!$J946),"",'Rate Calculations'!$J946)</f>
        <v>3.5000000000000003E-2</v>
      </c>
      <c r="S944" s="220" t="str">
        <f t="shared" si="240"/>
        <v/>
      </c>
      <c r="T944" s="225" t="str">
        <f>IFERROR(VLOOKUP(_xlfn.CONCAT('Team Roster - Final'!$A944," : ",'Team Roster - Final'!$BM944),'Rate Calculations'!$C$4:$S$1100,10,FALSE),"")</f>
        <v/>
      </c>
      <c r="U944" s="225" t="str">
        <f>IFERROR(VLOOKUP(_xlfn.CONCAT('Team Roster - Final'!$A944," : ",'Team Roster - Final'!$BM944),'Rate Calculations'!$C$4:$S$1100,11,FALSE),"")</f>
        <v/>
      </c>
      <c r="V944" s="222" t="str">
        <f t="shared" si="241"/>
        <v/>
      </c>
      <c r="W944" s="222" t="str">
        <f t="shared" si="242"/>
        <v/>
      </c>
      <c r="X944" s="223" t="str">
        <f>IFERROR(VLOOKUP(_xlfn.CONCAT('Team Roster - Final'!$A944," : ",'Team Roster - Final'!$BM944),'Rate Calculations'!$C$4:$S$1100,14,FALSE),"")</f>
        <v/>
      </c>
      <c r="Y944" s="222" t="str">
        <f t="shared" si="243"/>
        <v/>
      </c>
      <c r="Z944" s="222" t="str">
        <f t="shared" si="244"/>
        <v/>
      </c>
      <c r="AA944" s="224" t="str">
        <f>IFERROR(IF(#REF!="Yes",$Y944, $Y944+$Q944*0.5),"")</f>
        <v/>
      </c>
      <c r="AB944" s="224" t="str">
        <f>IFERROR(IF(#REF!="Yes",$Z944, $Z944+$S944*0.5),"")</f>
        <v/>
      </c>
      <c r="AC944" s="220" t="str">
        <f>IFERROR(VLOOKUP(_xlfn.CONCAT('Team Roster - Final'!$A944," : ",'Team Roster - Final'!$BM944),'Rate Calculations'!$C$4:$U$1100,19,FALSE),"")</f>
        <v/>
      </c>
      <c r="AD944" s="220" t="str">
        <f t="shared" si="245"/>
        <v/>
      </c>
      <c r="AE944" s="220" t="str">
        <f t="shared" si="246"/>
        <v/>
      </c>
      <c r="AF944" s="225" t="str">
        <f>IFERROR(VLOOKUP(_xlfn.CONCAT('Team Roster - Final'!$A944," : ",'Team Roster - Final'!$BM944),'Rate Calculations'!$C$4:$AB$1100,22,FALSE),"")</f>
        <v/>
      </c>
      <c r="AG944" s="225" t="str">
        <f>IFERROR(VLOOKUP(_xlfn.CONCAT('Team Roster - Final'!$A944," : ",'Team Roster - Final'!$BM944),'Rate Calculations'!$C$4:$AB$1100,23,FALSE),"")</f>
        <v/>
      </c>
      <c r="AH944" s="222" t="str">
        <f t="shared" si="247"/>
        <v/>
      </c>
      <c r="AI944" s="222" t="str">
        <f t="shared" si="248"/>
        <v/>
      </c>
      <c r="AJ944" s="223" t="str">
        <f>Table1[[#This Row],[Home Office
Net Fee %]]</f>
        <v/>
      </c>
      <c r="AK944" s="222" t="str">
        <f t="shared" si="249"/>
        <v/>
      </c>
      <c r="AL944" s="222" t="str">
        <f t="shared" si="250"/>
        <v/>
      </c>
      <c r="AM944" s="215" t="str">
        <f>IFERROR(IF(#REF!="Yes",$AK944,($AK944+$AD944*0.5)),"")</f>
        <v/>
      </c>
      <c r="AN944" s="215" t="str">
        <f>IFERROR(IF(#REF!="Yes",$AL944,($AL944+$AE944*0.5)),"")</f>
        <v/>
      </c>
      <c r="AO944" s="374" t="str">
        <f>IF(ISBLANK('Team Roster Proposed - FBR'!Q945),"",'Team Roster Proposed - FBR'!Q945)</f>
        <v/>
      </c>
      <c r="AP944" s="226" t="e">
        <f>IF(ISBLANK(#REF!),"",#REF!)</f>
        <v>#REF!</v>
      </c>
      <c r="AQ944" s="226" t="e">
        <f>IF(ISBLANK(#REF!),"",#REF!)</f>
        <v>#REF!</v>
      </c>
      <c r="AR944" s="226" t="e">
        <f>IF(ISBLANK(#REF!),"",#REF!)</f>
        <v>#REF!</v>
      </c>
      <c r="AS944" s="219" t="e">
        <f>IF(ISBLANK(#REF!),"",#REF!)</f>
        <v>#REF!</v>
      </c>
      <c r="AT944" s="219" t="e">
        <f>IF(ISBLANK(#REF!),"",#REF!)</f>
        <v>#REF!</v>
      </c>
      <c r="AU944" s="219" t="e">
        <f>IF(ISBLANK(#REF!),"",#REF!)</f>
        <v>#REF!</v>
      </c>
      <c r="AV944" s="219" t="e">
        <f>IF(ISBLANK(#REF!),"",#REF!)</f>
        <v>#REF!</v>
      </c>
      <c r="AW944" s="219" t="e">
        <f>IF(ISBLANK(#REF!),"",#REF!)</f>
        <v>#REF!</v>
      </c>
      <c r="AX944" s="219" t="e">
        <f>IF(ISBLANK(#REF!),"",#REF!)</f>
        <v>#REF!</v>
      </c>
      <c r="AY944" s="226" t="e">
        <f>IF(ISBLANK(#REF!),"",#REF!)</f>
        <v>#REF!</v>
      </c>
      <c r="AZ944" s="219" t="e">
        <f>IF(ISBLANK(#REF!),"",#REF!)</f>
        <v>#REF!</v>
      </c>
      <c r="BA944" s="219" t="e">
        <f>IF(ISBLANK(#REF!),"",#REF!)</f>
        <v>#REF!</v>
      </c>
      <c r="BB944" s="219" t="e">
        <f>IF(ISBLANK(#REF!),"",#REF!)</f>
        <v>#REF!</v>
      </c>
      <c r="BC944" s="219" t="e">
        <f>IF(ISBLANK(#REF!),"",#REF!)</f>
        <v>#REF!</v>
      </c>
      <c r="BD944" s="219" t="e">
        <f>IF(ISBLANK(#REF!),"",#REF!)</f>
        <v>#REF!</v>
      </c>
      <c r="BE944" s="219" t="e">
        <f>IF(ISBLANK(#REF!),"",#REF!)</f>
        <v>#REF!</v>
      </c>
      <c r="BF944" s="219" t="e">
        <f>IF(ISBLANK(#REF!),"",#REF!)</f>
        <v>#REF!</v>
      </c>
      <c r="BG944" s="219" t="e">
        <f>IF(ISBLANK(#REF!),"",#REF!)</f>
        <v>#REF!</v>
      </c>
      <c r="BH944" s="219" t="e">
        <f>IF(ISBLANK(#REF!),"",#REF!)</f>
        <v>#REF!</v>
      </c>
      <c r="BI944" s="219" t="e">
        <f>IF(ISBLANK(#REF!),"",#REF!)</f>
        <v>#REF!</v>
      </c>
      <c r="BJ944" s="219" t="e">
        <f>IF(ISBLANK(#REF!),"",#REF!)</f>
        <v>#REF!</v>
      </c>
      <c r="BK944" s="219" t="e">
        <f>IF(ISBLANK(#REF!),"",#REF!)</f>
        <v>#REF!</v>
      </c>
      <c r="BL944" s="219" t="e">
        <f>IF(ISBLANK(#REF!),"",#REF!)</f>
        <v>#REF!</v>
      </c>
      <c r="BM944" s="219" t="e">
        <f>IF(ISBLANK(#REF!),"",#REF!)</f>
        <v>#REF!</v>
      </c>
      <c r="BN944" s="219" t="e">
        <f>IF(ISBLANK(#REF!),"",#REF!)</f>
        <v>#REF!</v>
      </c>
      <c r="BO944" s="227" t="e">
        <f t="shared" si="251"/>
        <v>#REF!</v>
      </c>
      <c r="BP944" s="228" t="str">
        <f t="shared" si="254"/>
        <v/>
      </c>
      <c r="BQ944" s="229" t="str">
        <f t="shared" si="238"/>
        <v/>
      </c>
      <c r="BR944" s="228" t="e">
        <f t="shared" si="252"/>
        <v>#REF!</v>
      </c>
      <c r="BS944" s="230" t="e">
        <f t="shared" si="253"/>
        <v>#REF!</v>
      </c>
    </row>
    <row r="945" spans="1:71">
      <c r="A945" s="213" t="e">
        <f>IF(ISBLANK(#REF!),"",#REF!)</f>
        <v>#REF!</v>
      </c>
      <c r="B945" s="214" t="e">
        <f>IF(ISBLANK(#REF!),"",#REF!)</f>
        <v>#REF!</v>
      </c>
      <c r="C945" s="214" t="e">
        <f>IF(ISBLANK(#REF!),"",#REF!)</f>
        <v>#REF!</v>
      </c>
      <c r="D945" s="214" t="e">
        <f>IF(ISBLANK(#REF!),"",#REF!)</f>
        <v>#REF!</v>
      </c>
      <c r="E945" s="214" t="e">
        <f>IF(ISBLANK(#REF!),"",#REF!)</f>
        <v>#REF!</v>
      </c>
      <c r="F945" s="214" t="e">
        <f>IF(ISBLANK(#REF!),"",#REF!)</f>
        <v>#REF!</v>
      </c>
      <c r="G945" s="214" t="e">
        <f>IF(ISBLANK(#REF!),"",#REF!)</f>
        <v>#REF!</v>
      </c>
      <c r="H945" s="215" t="e">
        <f>IF(ISBLANK(#REF!),"",#REF!)</f>
        <v>#REF!</v>
      </c>
      <c r="I945" s="214" t="e">
        <f>IF(ISBLANK(#REF!),"",#REF!)</f>
        <v>#REF!</v>
      </c>
      <c r="J945" s="216" t="e">
        <f>IF(ISBLANK(#REF!),"",#REF!)</f>
        <v>#REF!</v>
      </c>
      <c r="K945" s="217" t="e">
        <f>IF(ISBLANK(#REF!),"",#REF!)</f>
        <v>#REF!</v>
      </c>
      <c r="L945" s="217" t="e">
        <f>IF(ISBLANK(#REF!),"",#REF!)</f>
        <v>#REF!</v>
      </c>
      <c r="M945" s="218" t="e">
        <f>IF(ISBLANK(#REF!),"",#REF!)</f>
        <v>#REF!</v>
      </c>
      <c r="N945" s="218" t="e">
        <f>IF(ISBLANK(#REF!),"",#REF!)</f>
        <v>#REF!</v>
      </c>
      <c r="O945" s="220" t="str">
        <f>IFERROR(VLOOKUP(_xlfn.CONCAT('Team Roster - Final'!$A945," : ",'Team Roster - Final'!$BM945),'Rate Calculations'!$C$4:$G$1100,5,FALSE),"")</f>
        <v/>
      </c>
      <c r="P945" s="225">
        <f>IF(ISBLANK('Rate Calculations'!$H947),"",'Rate Calculations'!$H947)</f>
        <v>1.7500000000000002E-2</v>
      </c>
      <c r="Q945" s="220" t="str">
        <f t="shared" si="239"/>
        <v/>
      </c>
      <c r="R945" s="221">
        <f>IF(ISBLANK('Rate Calculations'!$J947),"",'Rate Calculations'!$J947)</f>
        <v>3.5000000000000003E-2</v>
      </c>
      <c r="S945" s="220" t="str">
        <f t="shared" si="240"/>
        <v/>
      </c>
      <c r="T945" s="225" t="str">
        <f>IFERROR(VLOOKUP(_xlfn.CONCAT('Team Roster - Final'!$A945," : ",'Team Roster - Final'!$BM945),'Rate Calculations'!$C$4:$S$1100,10,FALSE),"")</f>
        <v/>
      </c>
      <c r="U945" s="225" t="str">
        <f>IFERROR(VLOOKUP(_xlfn.CONCAT('Team Roster - Final'!$A945," : ",'Team Roster - Final'!$BM945),'Rate Calculations'!$C$4:$S$1100,11,FALSE),"")</f>
        <v/>
      </c>
      <c r="V945" s="222" t="str">
        <f t="shared" si="241"/>
        <v/>
      </c>
      <c r="W945" s="222" t="str">
        <f t="shared" si="242"/>
        <v/>
      </c>
      <c r="X945" s="223" t="str">
        <f>IFERROR(VLOOKUP(_xlfn.CONCAT('Team Roster - Final'!$A945," : ",'Team Roster - Final'!$BM945),'Rate Calculations'!$C$4:$S$1100,14,FALSE),"")</f>
        <v/>
      </c>
      <c r="Y945" s="222" t="str">
        <f t="shared" si="243"/>
        <v/>
      </c>
      <c r="Z945" s="222" t="str">
        <f t="shared" si="244"/>
        <v/>
      </c>
      <c r="AA945" s="224" t="str">
        <f>IFERROR(IF(#REF!="Yes",$Y945, $Y945+$Q945*0.5),"")</f>
        <v/>
      </c>
      <c r="AB945" s="224" t="str">
        <f>IFERROR(IF(#REF!="Yes",$Z945, $Z945+$S945*0.5),"")</f>
        <v/>
      </c>
      <c r="AC945" s="220" t="str">
        <f>IFERROR(VLOOKUP(_xlfn.CONCAT('Team Roster - Final'!$A945," : ",'Team Roster - Final'!$BM945),'Rate Calculations'!$C$4:$U$1100,19,FALSE),"")</f>
        <v/>
      </c>
      <c r="AD945" s="220" t="str">
        <f t="shared" si="245"/>
        <v/>
      </c>
      <c r="AE945" s="220" t="str">
        <f t="shared" si="246"/>
        <v/>
      </c>
      <c r="AF945" s="225" t="str">
        <f>IFERROR(VLOOKUP(_xlfn.CONCAT('Team Roster - Final'!$A945," : ",'Team Roster - Final'!$BM945),'Rate Calculations'!$C$4:$AB$1100,22,FALSE),"")</f>
        <v/>
      </c>
      <c r="AG945" s="225" t="str">
        <f>IFERROR(VLOOKUP(_xlfn.CONCAT('Team Roster - Final'!$A945," : ",'Team Roster - Final'!$BM945),'Rate Calculations'!$C$4:$AB$1100,23,FALSE),"")</f>
        <v/>
      </c>
      <c r="AH945" s="222" t="str">
        <f t="shared" si="247"/>
        <v/>
      </c>
      <c r="AI945" s="222" t="str">
        <f t="shared" si="248"/>
        <v/>
      </c>
      <c r="AJ945" s="223" t="str">
        <f>Table1[[#This Row],[Home Office
Net Fee %]]</f>
        <v/>
      </c>
      <c r="AK945" s="222" t="str">
        <f t="shared" si="249"/>
        <v/>
      </c>
      <c r="AL945" s="222" t="str">
        <f t="shared" si="250"/>
        <v/>
      </c>
      <c r="AM945" s="215" t="str">
        <f>IFERROR(IF(#REF!="Yes",$AK945,($AK945+$AD945*0.5)),"")</f>
        <v/>
      </c>
      <c r="AN945" s="215" t="str">
        <f>IFERROR(IF(#REF!="Yes",$AL945,($AL945+$AE945*0.5)),"")</f>
        <v/>
      </c>
      <c r="AO945" s="374" t="str">
        <f>IF(ISBLANK('Team Roster Proposed - FBR'!Q946),"",'Team Roster Proposed - FBR'!Q946)</f>
        <v/>
      </c>
      <c r="AP945" s="226" t="e">
        <f>IF(ISBLANK(#REF!),"",#REF!)</f>
        <v>#REF!</v>
      </c>
      <c r="AQ945" s="226" t="e">
        <f>IF(ISBLANK(#REF!),"",#REF!)</f>
        <v>#REF!</v>
      </c>
      <c r="AR945" s="226" t="e">
        <f>IF(ISBLANK(#REF!),"",#REF!)</f>
        <v>#REF!</v>
      </c>
      <c r="AS945" s="219" t="e">
        <f>IF(ISBLANK(#REF!),"",#REF!)</f>
        <v>#REF!</v>
      </c>
      <c r="AT945" s="219" t="e">
        <f>IF(ISBLANK(#REF!),"",#REF!)</f>
        <v>#REF!</v>
      </c>
      <c r="AU945" s="219" t="e">
        <f>IF(ISBLANK(#REF!),"",#REF!)</f>
        <v>#REF!</v>
      </c>
      <c r="AV945" s="219" t="e">
        <f>IF(ISBLANK(#REF!),"",#REF!)</f>
        <v>#REF!</v>
      </c>
      <c r="AW945" s="219" t="e">
        <f>IF(ISBLANK(#REF!),"",#REF!)</f>
        <v>#REF!</v>
      </c>
      <c r="AX945" s="219" t="e">
        <f>IF(ISBLANK(#REF!),"",#REF!)</f>
        <v>#REF!</v>
      </c>
      <c r="AY945" s="226" t="e">
        <f>IF(ISBLANK(#REF!),"",#REF!)</f>
        <v>#REF!</v>
      </c>
      <c r="AZ945" s="219" t="e">
        <f>IF(ISBLANK(#REF!),"",#REF!)</f>
        <v>#REF!</v>
      </c>
      <c r="BA945" s="219" t="e">
        <f>IF(ISBLANK(#REF!),"",#REF!)</f>
        <v>#REF!</v>
      </c>
      <c r="BB945" s="219" t="e">
        <f>IF(ISBLANK(#REF!),"",#REF!)</f>
        <v>#REF!</v>
      </c>
      <c r="BC945" s="219" t="e">
        <f>IF(ISBLANK(#REF!),"",#REF!)</f>
        <v>#REF!</v>
      </c>
      <c r="BD945" s="219" t="e">
        <f>IF(ISBLANK(#REF!),"",#REF!)</f>
        <v>#REF!</v>
      </c>
      <c r="BE945" s="219" t="e">
        <f>IF(ISBLANK(#REF!),"",#REF!)</f>
        <v>#REF!</v>
      </c>
      <c r="BF945" s="219" t="e">
        <f>IF(ISBLANK(#REF!),"",#REF!)</f>
        <v>#REF!</v>
      </c>
      <c r="BG945" s="219" t="e">
        <f>IF(ISBLANK(#REF!),"",#REF!)</f>
        <v>#REF!</v>
      </c>
      <c r="BH945" s="219" t="e">
        <f>IF(ISBLANK(#REF!),"",#REF!)</f>
        <v>#REF!</v>
      </c>
      <c r="BI945" s="219" t="e">
        <f>IF(ISBLANK(#REF!),"",#REF!)</f>
        <v>#REF!</v>
      </c>
      <c r="BJ945" s="219" t="e">
        <f>IF(ISBLANK(#REF!),"",#REF!)</f>
        <v>#REF!</v>
      </c>
      <c r="BK945" s="219" t="e">
        <f>IF(ISBLANK(#REF!),"",#REF!)</f>
        <v>#REF!</v>
      </c>
      <c r="BL945" s="219" t="e">
        <f>IF(ISBLANK(#REF!),"",#REF!)</f>
        <v>#REF!</v>
      </c>
      <c r="BM945" s="219" t="e">
        <f>IF(ISBLANK(#REF!),"",#REF!)</f>
        <v>#REF!</v>
      </c>
      <c r="BN945" s="219" t="e">
        <f>IF(ISBLANK(#REF!),"",#REF!)</f>
        <v>#REF!</v>
      </c>
      <c r="BO945" s="227" t="e">
        <f t="shared" si="251"/>
        <v>#REF!</v>
      </c>
      <c r="BP945" s="228" t="str">
        <f t="shared" si="254"/>
        <v/>
      </c>
      <c r="BQ945" s="229" t="str">
        <f t="shared" si="238"/>
        <v/>
      </c>
      <c r="BR945" s="228" t="e">
        <f t="shared" si="252"/>
        <v>#REF!</v>
      </c>
      <c r="BS945" s="230" t="e">
        <f t="shared" si="253"/>
        <v>#REF!</v>
      </c>
    </row>
    <row r="946" spans="1:71">
      <c r="A946" s="213" t="e">
        <f>IF(ISBLANK(#REF!),"",#REF!)</f>
        <v>#REF!</v>
      </c>
      <c r="B946" s="214" t="e">
        <f>IF(ISBLANK(#REF!),"",#REF!)</f>
        <v>#REF!</v>
      </c>
      <c r="C946" s="214" t="e">
        <f>IF(ISBLANK(#REF!),"",#REF!)</f>
        <v>#REF!</v>
      </c>
      <c r="D946" s="214" t="e">
        <f>IF(ISBLANK(#REF!),"",#REF!)</f>
        <v>#REF!</v>
      </c>
      <c r="E946" s="214" t="e">
        <f>IF(ISBLANK(#REF!),"",#REF!)</f>
        <v>#REF!</v>
      </c>
      <c r="F946" s="214" t="e">
        <f>IF(ISBLANK(#REF!),"",#REF!)</f>
        <v>#REF!</v>
      </c>
      <c r="G946" s="214" t="e">
        <f>IF(ISBLANK(#REF!),"",#REF!)</f>
        <v>#REF!</v>
      </c>
      <c r="H946" s="215" t="e">
        <f>IF(ISBLANK(#REF!),"",#REF!)</f>
        <v>#REF!</v>
      </c>
      <c r="I946" s="214" t="e">
        <f>IF(ISBLANK(#REF!),"",#REF!)</f>
        <v>#REF!</v>
      </c>
      <c r="J946" s="216" t="e">
        <f>IF(ISBLANK(#REF!),"",#REF!)</f>
        <v>#REF!</v>
      </c>
      <c r="K946" s="217" t="e">
        <f>IF(ISBLANK(#REF!),"",#REF!)</f>
        <v>#REF!</v>
      </c>
      <c r="L946" s="217" t="e">
        <f>IF(ISBLANK(#REF!),"",#REF!)</f>
        <v>#REF!</v>
      </c>
      <c r="M946" s="218" t="e">
        <f>IF(ISBLANK(#REF!),"",#REF!)</f>
        <v>#REF!</v>
      </c>
      <c r="N946" s="218" t="e">
        <f>IF(ISBLANK(#REF!),"",#REF!)</f>
        <v>#REF!</v>
      </c>
      <c r="O946" s="220" t="str">
        <f>IFERROR(VLOOKUP(_xlfn.CONCAT('Team Roster - Final'!$A946," : ",'Team Roster - Final'!$BM946),'Rate Calculations'!$C$4:$G$1100,5,FALSE),"")</f>
        <v/>
      </c>
      <c r="P946" s="225">
        <f>IF(ISBLANK('Rate Calculations'!$H948),"",'Rate Calculations'!$H948)</f>
        <v>1.7500000000000002E-2</v>
      </c>
      <c r="Q946" s="220" t="str">
        <f t="shared" si="239"/>
        <v/>
      </c>
      <c r="R946" s="221">
        <f>IF(ISBLANK('Rate Calculations'!$J948),"",'Rate Calculations'!$J948)</f>
        <v>3.5000000000000003E-2</v>
      </c>
      <c r="S946" s="220" t="str">
        <f t="shared" si="240"/>
        <v/>
      </c>
      <c r="T946" s="225" t="str">
        <f>IFERROR(VLOOKUP(_xlfn.CONCAT('Team Roster - Final'!$A946," : ",'Team Roster - Final'!$BM946),'Rate Calculations'!$C$4:$S$1100,10,FALSE),"")</f>
        <v/>
      </c>
      <c r="U946" s="225" t="str">
        <f>IFERROR(VLOOKUP(_xlfn.CONCAT('Team Roster - Final'!$A946," : ",'Team Roster - Final'!$BM946),'Rate Calculations'!$C$4:$S$1100,11,FALSE),"")</f>
        <v/>
      </c>
      <c r="V946" s="222" t="str">
        <f t="shared" si="241"/>
        <v/>
      </c>
      <c r="W946" s="222" t="str">
        <f t="shared" si="242"/>
        <v/>
      </c>
      <c r="X946" s="223" t="str">
        <f>IFERROR(VLOOKUP(_xlfn.CONCAT('Team Roster - Final'!$A946," : ",'Team Roster - Final'!$BM946),'Rate Calculations'!$C$4:$S$1100,14,FALSE),"")</f>
        <v/>
      </c>
      <c r="Y946" s="222" t="str">
        <f t="shared" si="243"/>
        <v/>
      </c>
      <c r="Z946" s="222" t="str">
        <f t="shared" si="244"/>
        <v/>
      </c>
      <c r="AA946" s="224" t="str">
        <f>IFERROR(IF(#REF!="Yes",$Y946, $Y946+$Q946*0.5),"")</f>
        <v/>
      </c>
      <c r="AB946" s="224" t="str">
        <f>IFERROR(IF(#REF!="Yes",$Z946, $Z946+$S946*0.5),"")</f>
        <v/>
      </c>
      <c r="AC946" s="220" t="str">
        <f>IFERROR(VLOOKUP(_xlfn.CONCAT('Team Roster - Final'!$A946," : ",'Team Roster - Final'!$BM946),'Rate Calculations'!$C$4:$U$1100,19,FALSE),"")</f>
        <v/>
      </c>
      <c r="AD946" s="220" t="str">
        <f t="shared" si="245"/>
        <v/>
      </c>
      <c r="AE946" s="220" t="str">
        <f t="shared" si="246"/>
        <v/>
      </c>
      <c r="AF946" s="225" t="str">
        <f>IFERROR(VLOOKUP(_xlfn.CONCAT('Team Roster - Final'!$A946," : ",'Team Roster - Final'!$BM946),'Rate Calculations'!$C$4:$AB$1100,22,FALSE),"")</f>
        <v/>
      </c>
      <c r="AG946" s="225" t="str">
        <f>IFERROR(VLOOKUP(_xlfn.CONCAT('Team Roster - Final'!$A946," : ",'Team Roster - Final'!$BM946),'Rate Calculations'!$C$4:$AB$1100,23,FALSE),"")</f>
        <v/>
      </c>
      <c r="AH946" s="222" t="str">
        <f t="shared" si="247"/>
        <v/>
      </c>
      <c r="AI946" s="222" t="str">
        <f t="shared" si="248"/>
        <v/>
      </c>
      <c r="AJ946" s="223" t="str">
        <f>Table1[[#This Row],[Home Office
Net Fee %]]</f>
        <v/>
      </c>
      <c r="AK946" s="222" t="str">
        <f t="shared" si="249"/>
        <v/>
      </c>
      <c r="AL946" s="222" t="str">
        <f t="shared" si="250"/>
        <v/>
      </c>
      <c r="AM946" s="215" t="str">
        <f>IFERROR(IF(#REF!="Yes",$AK946,($AK946+$AD946*0.5)),"")</f>
        <v/>
      </c>
      <c r="AN946" s="215" t="str">
        <f>IFERROR(IF(#REF!="Yes",$AL946,($AL946+$AE946*0.5)),"")</f>
        <v/>
      </c>
      <c r="AO946" s="374" t="str">
        <f>IF(ISBLANK('Team Roster Proposed - FBR'!Q947),"",'Team Roster Proposed - FBR'!Q947)</f>
        <v/>
      </c>
      <c r="AP946" s="226" t="e">
        <f>IF(ISBLANK(#REF!),"",#REF!)</f>
        <v>#REF!</v>
      </c>
      <c r="AQ946" s="226" t="e">
        <f>IF(ISBLANK(#REF!),"",#REF!)</f>
        <v>#REF!</v>
      </c>
      <c r="AR946" s="226" t="e">
        <f>IF(ISBLANK(#REF!),"",#REF!)</f>
        <v>#REF!</v>
      </c>
      <c r="AS946" s="219" t="e">
        <f>IF(ISBLANK(#REF!),"",#REF!)</f>
        <v>#REF!</v>
      </c>
      <c r="AT946" s="219" t="e">
        <f>IF(ISBLANK(#REF!),"",#REF!)</f>
        <v>#REF!</v>
      </c>
      <c r="AU946" s="219" t="e">
        <f>IF(ISBLANK(#REF!),"",#REF!)</f>
        <v>#REF!</v>
      </c>
      <c r="AV946" s="219" t="e">
        <f>IF(ISBLANK(#REF!),"",#REF!)</f>
        <v>#REF!</v>
      </c>
      <c r="AW946" s="219" t="e">
        <f>IF(ISBLANK(#REF!),"",#REF!)</f>
        <v>#REF!</v>
      </c>
      <c r="AX946" s="219" t="e">
        <f>IF(ISBLANK(#REF!),"",#REF!)</f>
        <v>#REF!</v>
      </c>
      <c r="AY946" s="226" t="e">
        <f>IF(ISBLANK(#REF!),"",#REF!)</f>
        <v>#REF!</v>
      </c>
      <c r="AZ946" s="219" t="e">
        <f>IF(ISBLANK(#REF!),"",#REF!)</f>
        <v>#REF!</v>
      </c>
      <c r="BA946" s="219" t="e">
        <f>IF(ISBLANK(#REF!),"",#REF!)</f>
        <v>#REF!</v>
      </c>
      <c r="BB946" s="219" t="e">
        <f>IF(ISBLANK(#REF!),"",#REF!)</f>
        <v>#REF!</v>
      </c>
      <c r="BC946" s="219" t="e">
        <f>IF(ISBLANK(#REF!),"",#REF!)</f>
        <v>#REF!</v>
      </c>
      <c r="BD946" s="219" t="e">
        <f>IF(ISBLANK(#REF!),"",#REF!)</f>
        <v>#REF!</v>
      </c>
      <c r="BE946" s="219" t="e">
        <f>IF(ISBLANK(#REF!),"",#REF!)</f>
        <v>#REF!</v>
      </c>
      <c r="BF946" s="219" t="e">
        <f>IF(ISBLANK(#REF!),"",#REF!)</f>
        <v>#REF!</v>
      </c>
      <c r="BG946" s="219" t="e">
        <f>IF(ISBLANK(#REF!),"",#REF!)</f>
        <v>#REF!</v>
      </c>
      <c r="BH946" s="219" t="e">
        <f>IF(ISBLANK(#REF!),"",#REF!)</f>
        <v>#REF!</v>
      </c>
      <c r="BI946" s="219" t="e">
        <f>IF(ISBLANK(#REF!),"",#REF!)</f>
        <v>#REF!</v>
      </c>
      <c r="BJ946" s="219" t="e">
        <f>IF(ISBLANK(#REF!),"",#REF!)</f>
        <v>#REF!</v>
      </c>
      <c r="BK946" s="219" t="e">
        <f>IF(ISBLANK(#REF!),"",#REF!)</f>
        <v>#REF!</v>
      </c>
      <c r="BL946" s="219" t="e">
        <f>IF(ISBLANK(#REF!),"",#REF!)</f>
        <v>#REF!</v>
      </c>
      <c r="BM946" s="219" t="e">
        <f>IF(ISBLANK(#REF!),"",#REF!)</f>
        <v>#REF!</v>
      </c>
      <c r="BN946" s="219" t="e">
        <f>IF(ISBLANK(#REF!),"",#REF!)</f>
        <v>#REF!</v>
      </c>
      <c r="BO946" s="227" t="e">
        <f t="shared" si="251"/>
        <v>#REF!</v>
      </c>
      <c r="BP946" s="228" t="str">
        <f t="shared" si="254"/>
        <v/>
      </c>
      <c r="BQ946" s="229" t="str">
        <f t="shared" si="238"/>
        <v/>
      </c>
      <c r="BR946" s="228" t="e">
        <f t="shared" si="252"/>
        <v>#REF!</v>
      </c>
      <c r="BS946" s="230" t="e">
        <f t="shared" si="253"/>
        <v>#REF!</v>
      </c>
    </row>
    <row r="947" spans="1:71">
      <c r="A947" s="213" t="e">
        <f>IF(ISBLANK(#REF!),"",#REF!)</f>
        <v>#REF!</v>
      </c>
      <c r="B947" s="214" t="e">
        <f>IF(ISBLANK(#REF!),"",#REF!)</f>
        <v>#REF!</v>
      </c>
      <c r="C947" s="214" t="e">
        <f>IF(ISBLANK(#REF!),"",#REF!)</f>
        <v>#REF!</v>
      </c>
      <c r="D947" s="214" t="e">
        <f>IF(ISBLANK(#REF!),"",#REF!)</f>
        <v>#REF!</v>
      </c>
      <c r="E947" s="214" t="e">
        <f>IF(ISBLANK(#REF!),"",#REF!)</f>
        <v>#REF!</v>
      </c>
      <c r="F947" s="214" t="e">
        <f>IF(ISBLANK(#REF!),"",#REF!)</f>
        <v>#REF!</v>
      </c>
      <c r="G947" s="214" t="e">
        <f>IF(ISBLANK(#REF!),"",#REF!)</f>
        <v>#REF!</v>
      </c>
      <c r="H947" s="215" t="e">
        <f>IF(ISBLANK(#REF!),"",#REF!)</f>
        <v>#REF!</v>
      </c>
      <c r="I947" s="214" t="e">
        <f>IF(ISBLANK(#REF!),"",#REF!)</f>
        <v>#REF!</v>
      </c>
      <c r="J947" s="216" t="e">
        <f>IF(ISBLANK(#REF!),"",#REF!)</f>
        <v>#REF!</v>
      </c>
      <c r="K947" s="217" t="e">
        <f>IF(ISBLANK(#REF!),"",#REF!)</f>
        <v>#REF!</v>
      </c>
      <c r="L947" s="217" t="e">
        <f>IF(ISBLANK(#REF!),"",#REF!)</f>
        <v>#REF!</v>
      </c>
      <c r="M947" s="218" t="e">
        <f>IF(ISBLANK(#REF!),"",#REF!)</f>
        <v>#REF!</v>
      </c>
      <c r="N947" s="218" t="e">
        <f>IF(ISBLANK(#REF!),"",#REF!)</f>
        <v>#REF!</v>
      </c>
      <c r="O947" s="220" t="str">
        <f>IFERROR(VLOOKUP(_xlfn.CONCAT('Team Roster - Final'!$A947," : ",'Team Roster - Final'!$BM947),'Rate Calculations'!$C$4:$G$1100,5,FALSE),"")</f>
        <v/>
      </c>
      <c r="P947" s="225">
        <f>IF(ISBLANK('Rate Calculations'!$H949),"",'Rate Calculations'!$H949)</f>
        <v>1.7500000000000002E-2</v>
      </c>
      <c r="Q947" s="220" t="str">
        <f t="shared" si="239"/>
        <v/>
      </c>
      <c r="R947" s="221">
        <f>IF(ISBLANK('Rate Calculations'!$J949),"",'Rate Calculations'!$J949)</f>
        <v>3.5000000000000003E-2</v>
      </c>
      <c r="S947" s="220" t="str">
        <f t="shared" si="240"/>
        <v/>
      </c>
      <c r="T947" s="225" t="str">
        <f>IFERROR(VLOOKUP(_xlfn.CONCAT('Team Roster - Final'!$A947," : ",'Team Roster - Final'!$BM947),'Rate Calculations'!$C$4:$S$1100,10,FALSE),"")</f>
        <v/>
      </c>
      <c r="U947" s="225" t="str">
        <f>IFERROR(VLOOKUP(_xlfn.CONCAT('Team Roster - Final'!$A947," : ",'Team Roster - Final'!$BM947),'Rate Calculations'!$C$4:$S$1100,11,FALSE),"")</f>
        <v/>
      </c>
      <c r="V947" s="222" t="str">
        <f t="shared" si="241"/>
        <v/>
      </c>
      <c r="W947" s="222" t="str">
        <f t="shared" si="242"/>
        <v/>
      </c>
      <c r="X947" s="223" t="str">
        <f>IFERROR(VLOOKUP(_xlfn.CONCAT('Team Roster - Final'!$A947," : ",'Team Roster - Final'!$BM947),'Rate Calculations'!$C$4:$S$1100,14,FALSE),"")</f>
        <v/>
      </c>
      <c r="Y947" s="222" t="str">
        <f t="shared" si="243"/>
        <v/>
      </c>
      <c r="Z947" s="222" t="str">
        <f t="shared" si="244"/>
        <v/>
      </c>
      <c r="AA947" s="224" t="str">
        <f>IFERROR(IF(#REF!="Yes",$Y947, $Y947+$Q947*0.5),"")</f>
        <v/>
      </c>
      <c r="AB947" s="224" t="str">
        <f>IFERROR(IF(#REF!="Yes",$Z947, $Z947+$S947*0.5),"")</f>
        <v/>
      </c>
      <c r="AC947" s="220" t="str">
        <f>IFERROR(VLOOKUP(_xlfn.CONCAT('Team Roster - Final'!$A947," : ",'Team Roster - Final'!$BM947),'Rate Calculations'!$C$4:$U$1100,19,FALSE),"")</f>
        <v/>
      </c>
      <c r="AD947" s="220" t="str">
        <f t="shared" si="245"/>
        <v/>
      </c>
      <c r="AE947" s="220" t="str">
        <f t="shared" si="246"/>
        <v/>
      </c>
      <c r="AF947" s="225" t="str">
        <f>IFERROR(VLOOKUP(_xlfn.CONCAT('Team Roster - Final'!$A947," : ",'Team Roster - Final'!$BM947),'Rate Calculations'!$C$4:$AB$1100,22,FALSE),"")</f>
        <v/>
      </c>
      <c r="AG947" s="225" t="str">
        <f>IFERROR(VLOOKUP(_xlfn.CONCAT('Team Roster - Final'!$A947," : ",'Team Roster - Final'!$BM947),'Rate Calculations'!$C$4:$AB$1100,23,FALSE),"")</f>
        <v/>
      </c>
      <c r="AH947" s="222" t="str">
        <f t="shared" si="247"/>
        <v/>
      </c>
      <c r="AI947" s="222" t="str">
        <f t="shared" si="248"/>
        <v/>
      </c>
      <c r="AJ947" s="223" t="str">
        <f>Table1[[#This Row],[Home Office
Net Fee %]]</f>
        <v/>
      </c>
      <c r="AK947" s="222" t="str">
        <f t="shared" si="249"/>
        <v/>
      </c>
      <c r="AL947" s="222" t="str">
        <f t="shared" si="250"/>
        <v/>
      </c>
      <c r="AM947" s="215" t="str">
        <f>IFERROR(IF(#REF!="Yes",$AK947,($AK947+$AD947*0.5)),"")</f>
        <v/>
      </c>
      <c r="AN947" s="215" t="str">
        <f>IFERROR(IF(#REF!="Yes",$AL947,($AL947+$AE947*0.5)),"")</f>
        <v/>
      </c>
      <c r="AO947" s="374" t="str">
        <f>IF(ISBLANK('Team Roster Proposed - FBR'!Q948),"",'Team Roster Proposed - FBR'!Q948)</f>
        <v/>
      </c>
      <c r="AP947" s="226" t="e">
        <f>IF(ISBLANK(#REF!),"",#REF!)</f>
        <v>#REF!</v>
      </c>
      <c r="AQ947" s="226" t="e">
        <f>IF(ISBLANK(#REF!),"",#REF!)</f>
        <v>#REF!</v>
      </c>
      <c r="AR947" s="226" t="e">
        <f>IF(ISBLANK(#REF!),"",#REF!)</f>
        <v>#REF!</v>
      </c>
      <c r="AS947" s="219" t="e">
        <f>IF(ISBLANK(#REF!),"",#REF!)</f>
        <v>#REF!</v>
      </c>
      <c r="AT947" s="219" t="e">
        <f>IF(ISBLANK(#REF!),"",#REF!)</f>
        <v>#REF!</v>
      </c>
      <c r="AU947" s="219" t="e">
        <f>IF(ISBLANK(#REF!),"",#REF!)</f>
        <v>#REF!</v>
      </c>
      <c r="AV947" s="219" t="e">
        <f>IF(ISBLANK(#REF!),"",#REF!)</f>
        <v>#REF!</v>
      </c>
      <c r="AW947" s="219" t="e">
        <f>IF(ISBLANK(#REF!),"",#REF!)</f>
        <v>#REF!</v>
      </c>
      <c r="AX947" s="219" t="e">
        <f>IF(ISBLANK(#REF!),"",#REF!)</f>
        <v>#REF!</v>
      </c>
      <c r="AY947" s="226" t="e">
        <f>IF(ISBLANK(#REF!),"",#REF!)</f>
        <v>#REF!</v>
      </c>
      <c r="AZ947" s="219" t="e">
        <f>IF(ISBLANK(#REF!),"",#REF!)</f>
        <v>#REF!</v>
      </c>
      <c r="BA947" s="219" t="e">
        <f>IF(ISBLANK(#REF!),"",#REF!)</f>
        <v>#REF!</v>
      </c>
      <c r="BB947" s="219" t="e">
        <f>IF(ISBLANK(#REF!),"",#REF!)</f>
        <v>#REF!</v>
      </c>
      <c r="BC947" s="219" t="e">
        <f>IF(ISBLANK(#REF!),"",#REF!)</f>
        <v>#REF!</v>
      </c>
      <c r="BD947" s="219" t="e">
        <f>IF(ISBLANK(#REF!),"",#REF!)</f>
        <v>#REF!</v>
      </c>
      <c r="BE947" s="219" t="e">
        <f>IF(ISBLANK(#REF!),"",#REF!)</f>
        <v>#REF!</v>
      </c>
      <c r="BF947" s="219" t="e">
        <f>IF(ISBLANK(#REF!),"",#REF!)</f>
        <v>#REF!</v>
      </c>
      <c r="BG947" s="219" t="e">
        <f>IF(ISBLANK(#REF!),"",#REF!)</f>
        <v>#REF!</v>
      </c>
      <c r="BH947" s="219" t="e">
        <f>IF(ISBLANK(#REF!),"",#REF!)</f>
        <v>#REF!</v>
      </c>
      <c r="BI947" s="219" t="e">
        <f>IF(ISBLANK(#REF!),"",#REF!)</f>
        <v>#REF!</v>
      </c>
      <c r="BJ947" s="219" t="e">
        <f>IF(ISBLANK(#REF!),"",#REF!)</f>
        <v>#REF!</v>
      </c>
      <c r="BK947" s="219" t="e">
        <f>IF(ISBLANK(#REF!),"",#REF!)</f>
        <v>#REF!</v>
      </c>
      <c r="BL947" s="219" t="e">
        <f>IF(ISBLANK(#REF!),"",#REF!)</f>
        <v>#REF!</v>
      </c>
      <c r="BM947" s="219" t="e">
        <f>IF(ISBLANK(#REF!),"",#REF!)</f>
        <v>#REF!</v>
      </c>
      <c r="BN947" s="219" t="e">
        <f>IF(ISBLANK(#REF!),"",#REF!)</f>
        <v>#REF!</v>
      </c>
      <c r="BO947" s="227" t="e">
        <f t="shared" si="251"/>
        <v>#REF!</v>
      </c>
      <c r="BP947" s="228" t="str">
        <f t="shared" si="254"/>
        <v/>
      </c>
      <c r="BQ947" s="229" t="str">
        <f t="shared" si="238"/>
        <v/>
      </c>
      <c r="BR947" s="228" t="e">
        <f t="shared" si="252"/>
        <v>#REF!</v>
      </c>
      <c r="BS947" s="230" t="e">
        <f t="shared" si="253"/>
        <v>#REF!</v>
      </c>
    </row>
    <row r="948" spans="1:71">
      <c r="A948" s="213" t="e">
        <f>IF(ISBLANK(#REF!),"",#REF!)</f>
        <v>#REF!</v>
      </c>
      <c r="B948" s="214" t="e">
        <f>IF(ISBLANK(#REF!),"",#REF!)</f>
        <v>#REF!</v>
      </c>
      <c r="C948" s="214" t="e">
        <f>IF(ISBLANK(#REF!),"",#REF!)</f>
        <v>#REF!</v>
      </c>
      <c r="D948" s="214" t="e">
        <f>IF(ISBLANK(#REF!),"",#REF!)</f>
        <v>#REF!</v>
      </c>
      <c r="E948" s="214" t="e">
        <f>IF(ISBLANK(#REF!),"",#REF!)</f>
        <v>#REF!</v>
      </c>
      <c r="F948" s="214" t="e">
        <f>IF(ISBLANK(#REF!),"",#REF!)</f>
        <v>#REF!</v>
      </c>
      <c r="G948" s="214" t="e">
        <f>IF(ISBLANK(#REF!),"",#REF!)</f>
        <v>#REF!</v>
      </c>
      <c r="H948" s="215" t="e">
        <f>IF(ISBLANK(#REF!),"",#REF!)</f>
        <v>#REF!</v>
      </c>
      <c r="I948" s="214" t="e">
        <f>IF(ISBLANK(#REF!),"",#REF!)</f>
        <v>#REF!</v>
      </c>
      <c r="J948" s="216" t="e">
        <f>IF(ISBLANK(#REF!),"",#REF!)</f>
        <v>#REF!</v>
      </c>
      <c r="K948" s="217" t="e">
        <f>IF(ISBLANK(#REF!),"",#REF!)</f>
        <v>#REF!</v>
      </c>
      <c r="L948" s="217" t="e">
        <f>IF(ISBLANK(#REF!),"",#REF!)</f>
        <v>#REF!</v>
      </c>
      <c r="M948" s="218" t="e">
        <f>IF(ISBLANK(#REF!),"",#REF!)</f>
        <v>#REF!</v>
      </c>
      <c r="N948" s="218" t="e">
        <f>IF(ISBLANK(#REF!),"",#REF!)</f>
        <v>#REF!</v>
      </c>
      <c r="O948" s="220" t="str">
        <f>IFERROR(VLOOKUP(_xlfn.CONCAT('Team Roster - Final'!$A948," : ",'Team Roster - Final'!$BM948),'Rate Calculations'!$C$4:$G$1100,5,FALSE),"")</f>
        <v/>
      </c>
      <c r="P948" s="225">
        <f>IF(ISBLANK('Rate Calculations'!$H950),"",'Rate Calculations'!$H950)</f>
        <v>1.7500000000000002E-2</v>
      </c>
      <c r="Q948" s="220" t="str">
        <f t="shared" si="239"/>
        <v/>
      </c>
      <c r="R948" s="221">
        <f>IF(ISBLANK('Rate Calculations'!$J950),"",'Rate Calculations'!$J950)</f>
        <v>3.5000000000000003E-2</v>
      </c>
      <c r="S948" s="220" t="str">
        <f t="shared" si="240"/>
        <v/>
      </c>
      <c r="T948" s="225" t="str">
        <f>IFERROR(VLOOKUP(_xlfn.CONCAT('Team Roster - Final'!$A948," : ",'Team Roster - Final'!$BM948),'Rate Calculations'!$C$4:$S$1100,10,FALSE),"")</f>
        <v/>
      </c>
      <c r="U948" s="225" t="str">
        <f>IFERROR(VLOOKUP(_xlfn.CONCAT('Team Roster - Final'!$A948," : ",'Team Roster - Final'!$BM948),'Rate Calculations'!$C$4:$S$1100,11,FALSE),"")</f>
        <v/>
      </c>
      <c r="V948" s="222" t="str">
        <f t="shared" si="241"/>
        <v/>
      </c>
      <c r="W948" s="222" t="str">
        <f t="shared" si="242"/>
        <v/>
      </c>
      <c r="X948" s="223" t="str">
        <f>IFERROR(VLOOKUP(_xlfn.CONCAT('Team Roster - Final'!$A948," : ",'Team Roster - Final'!$BM948),'Rate Calculations'!$C$4:$S$1100,14,FALSE),"")</f>
        <v/>
      </c>
      <c r="Y948" s="222" t="str">
        <f t="shared" si="243"/>
        <v/>
      </c>
      <c r="Z948" s="222" t="str">
        <f t="shared" si="244"/>
        <v/>
      </c>
      <c r="AA948" s="224" t="str">
        <f>IFERROR(IF(#REF!="Yes",$Y948, $Y948+$Q948*0.5),"")</f>
        <v/>
      </c>
      <c r="AB948" s="224" t="str">
        <f>IFERROR(IF(#REF!="Yes",$Z948, $Z948+$S948*0.5),"")</f>
        <v/>
      </c>
      <c r="AC948" s="220" t="str">
        <f>IFERROR(VLOOKUP(_xlfn.CONCAT('Team Roster - Final'!$A948," : ",'Team Roster - Final'!$BM948),'Rate Calculations'!$C$4:$U$1100,19,FALSE),"")</f>
        <v/>
      </c>
      <c r="AD948" s="220" t="str">
        <f t="shared" si="245"/>
        <v/>
      </c>
      <c r="AE948" s="220" t="str">
        <f t="shared" si="246"/>
        <v/>
      </c>
      <c r="AF948" s="225" t="str">
        <f>IFERROR(VLOOKUP(_xlfn.CONCAT('Team Roster - Final'!$A948," : ",'Team Roster - Final'!$BM948),'Rate Calculations'!$C$4:$AB$1100,22,FALSE),"")</f>
        <v/>
      </c>
      <c r="AG948" s="225" t="str">
        <f>IFERROR(VLOOKUP(_xlfn.CONCAT('Team Roster - Final'!$A948," : ",'Team Roster - Final'!$BM948),'Rate Calculations'!$C$4:$AB$1100,23,FALSE),"")</f>
        <v/>
      </c>
      <c r="AH948" s="222" t="str">
        <f t="shared" si="247"/>
        <v/>
      </c>
      <c r="AI948" s="222" t="str">
        <f t="shared" si="248"/>
        <v/>
      </c>
      <c r="AJ948" s="223" t="str">
        <f>Table1[[#This Row],[Home Office
Net Fee %]]</f>
        <v/>
      </c>
      <c r="AK948" s="222" t="str">
        <f t="shared" si="249"/>
        <v/>
      </c>
      <c r="AL948" s="222" t="str">
        <f t="shared" si="250"/>
        <v/>
      </c>
      <c r="AM948" s="215" t="str">
        <f>IFERROR(IF(#REF!="Yes",$AK948,($AK948+$AD948*0.5)),"")</f>
        <v/>
      </c>
      <c r="AN948" s="215" t="str">
        <f>IFERROR(IF(#REF!="Yes",$AL948,($AL948+$AE948*0.5)),"")</f>
        <v/>
      </c>
      <c r="AO948" s="374" t="str">
        <f>IF(ISBLANK('Team Roster Proposed - FBR'!Q949),"",'Team Roster Proposed - FBR'!Q949)</f>
        <v/>
      </c>
      <c r="AP948" s="226" t="e">
        <f>IF(ISBLANK(#REF!),"",#REF!)</f>
        <v>#REF!</v>
      </c>
      <c r="AQ948" s="226" t="e">
        <f>IF(ISBLANK(#REF!),"",#REF!)</f>
        <v>#REF!</v>
      </c>
      <c r="AR948" s="226" t="e">
        <f>IF(ISBLANK(#REF!),"",#REF!)</f>
        <v>#REF!</v>
      </c>
      <c r="AS948" s="219" t="e">
        <f>IF(ISBLANK(#REF!),"",#REF!)</f>
        <v>#REF!</v>
      </c>
      <c r="AT948" s="219" t="e">
        <f>IF(ISBLANK(#REF!),"",#REF!)</f>
        <v>#REF!</v>
      </c>
      <c r="AU948" s="219" t="e">
        <f>IF(ISBLANK(#REF!),"",#REF!)</f>
        <v>#REF!</v>
      </c>
      <c r="AV948" s="219" t="e">
        <f>IF(ISBLANK(#REF!),"",#REF!)</f>
        <v>#REF!</v>
      </c>
      <c r="AW948" s="219" t="e">
        <f>IF(ISBLANK(#REF!),"",#REF!)</f>
        <v>#REF!</v>
      </c>
      <c r="AX948" s="219" t="e">
        <f>IF(ISBLANK(#REF!),"",#REF!)</f>
        <v>#REF!</v>
      </c>
      <c r="AY948" s="226" t="e">
        <f>IF(ISBLANK(#REF!),"",#REF!)</f>
        <v>#REF!</v>
      </c>
      <c r="AZ948" s="219" t="e">
        <f>IF(ISBLANK(#REF!),"",#REF!)</f>
        <v>#REF!</v>
      </c>
      <c r="BA948" s="219" t="e">
        <f>IF(ISBLANK(#REF!),"",#REF!)</f>
        <v>#REF!</v>
      </c>
      <c r="BB948" s="219" t="e">
        <f>IF(ISBLANK(#REF!),"",#REF!)</f>
        <v>#REF!</v>
      </c>
      <c r="BC948" s="219" t="e">
        <f>IF(ISBLANK(#REF!),"",#REF!)</f>
        <v>#REF!</v>
      </c>
      <c r="BD948" s="219" t="e">
        <f>IF(ISBLANK(#REF!),"",#REF!)</f>
        <v>#REF!</v>
      </c>
      <c r="BE948" s="219" t="e">
        <f>IF(ISBLANK(#REF!),"",#REF!)</f>
        <v>#REF!</v>
      </c>
      <c r="BF948" s="219" t="e">
        <f>IF(ISBLANK(#REF!),"",#REF!)</f>
        <v>#REF!</v>
      </c>
      <c r="BG948" s="219" t="e">
        <f>IF(ISBLANK(#REF!),"",#REF!)</f>
        <v>#REF!</v>
      </c>
      <c r="BH948" s="219" t="e">
        <f>IF(ISBLANK(#REF!),"",#REF!)</f>
        <v>#REF!</v>
      </c>
      <c r="BI948" s="219" t="e">
        <f>IF(ISBLANK(#REF!),"",#REF!)</f>
        <v>#REF!</v>
      </c>
      <c r="BJ948" s="219" t="e">
        <f>IF(ISBLANK(#REF!),"",#REF!)</f>
        <v>#REF!</v>
      </c>
      <c r="BK948" s="219" t="e">
        <f>IF(ISBLANK(#REF!),"",#REF!)</f>
        <v>#REF!</v>
      </c>
      <c r="BL948" s="219" t="e">
        <f>IF(ISBLANK(#REF!),"",#REF!)</f>
        <v>#REF!</v>
      </c>
      <c r="BM948" s="219" t="e">
        <f>IF(ISBLANK(#REF!),"",#REF!)</f>
        <v>#REF!</v>
      </c>
      <c r="BN948" s="219" t="e">
        <f>IF(ISBLANK(#REF!),"",#REF!)</f>
        <v>#REF!</v>
      </c>
      <c r="BO948" s="227" t="e">
        <f t="shared" si="251"/>
        <v>#REF!</v>
      </c>
      <c r="BP948" s="228" t="str">
        <f t="shared" si="254"/>
        <v/>
      </c>
      <c r="BQ948" s="229" t="str">
        <f t="shared" si="238"/>
        <v/>
      </c>
      <c r="BR948" s="228" t="e">
        <f t="shared" si="252"/>
        <v>#REF!</v>
      </c>
      <c r="BS948" s="230" t="e">
        <f t="shared" si="253"/>
        <v>#REF!</v>
      </c>
    </row>
    <row r="949" spans="1:71">
      <c r="A949" s="213" t="e">
        <f>IF(ISBLANK(#REF!),"",#REF!)</f>
        <v>#REF!</v>
      </c>
      <c r="B949" s="214" t="e">
        <f>IF(ISBLANK(#REF!),"",#REF!)</f>
        <v>#REF!</v>
      </c>
      <c r="C949" s="214" t="e">
        <f>IF(ISBLANK(#REF!),"",#REF!)</f>
        <v>#REF!</v>
      </c>
      <c r="D949" s="214" t="e">
        <f>IF(ISBLANK(#REF!),"",#REF!)</f>
        <v>#REF!</v>
      </c>
      <c r="E949" s="214" t="e">
        <f>IF(ISBLANK(#REF!),"",#REF!)</f>
        <v>#REF!</v>
      </c>
      <c r="F949" s="214" t="e">
        <f>IF(ISBLANK(#REF!),"",#REF!)</f>
        <v>#REF!</v>
      </c>
      <c r="G949" s="214" t="e">
        <f>IF(ISBLANK(#REF!),"",#REF!)</f>
        <v>#REF!</v>
      </c>
      <c r="H949" s="215" t="e">
        <f>IF(ISBLANK(#REF!),"",#REF!)</f>
        <v>#REF!</v>
      </c>
      <c r="I949" s="214" t="e">
        <f>IF(ISBLANK(#REF!),"",#REF!)</f>
        <v>#REF!</v>
      </c>
      <c r="J949" s="216" t="e">
        <f>IF(ISBLANK(#REF!),"",#REF!)</f>
        <v>#REF!</v>
      </c>
      <c r="K949" s="217" t="e">
        <f>IF(ISBLANK(#REF!),"",#REF!)</f>
        <v>#REF!</v>
      </c>
      <c r="L949" s="217" t="e">
        <f>IF(ISBLANK(#REF!),"",#REF!)</f>
        <v>#REF!</v>
      </c>
      <c r="M949" s="218" t="e">
        <f>IF(ISBLANK(#REF!),"",#REF!)</f>
        <v>#REF!</v>
      </c>
      <c r="N949" s="218" t="e">
        <f>IF(ISBLANK(#REF!),"",#REF!)</f>
        <v>#REF!</v>
      </c>
      <c r="O949" s="220" t="str">
        <f>IFERROR(VLOOKUP(_xlfn.CONCAT('Team Roster - Final'!$A949," : ",'Team Roster - Final'!$BM949),'Rate Calculations'!$C$4:$G$1100,5,FALSE),"")</f>
        <v/>
      </c>
      <c r="P949" s="225">
        <f>IF(ISBLANK('Rate Calculations'!$H951),"",'Rate Calculations'!$H951)</f>
        <v>1.7500000000000002E-2</v>
      </c>
      <c r="Q949" s="220" t="str">
        <f t="shared" si="239"/>
        <v/>
      </c>
      <c r="R949" s="221">
        <f>IF(ISBLANK('Rate Calculations'!$J951),"",'Rate Calculations'!$J951)</f>
        <v>3.5000000000000003E-2</v>
      </c>
      <c r="S949" s="220" t="str">
        <f t="shared" si="240"/>
        <v/>
      </c>
      <c r="T949" s="225" t="str">
        <f>IFERROR(VLOOKUP(_xlfn.CONCAT('Team Roster - Final'!$A949," : ",'Team Roster - Final'!$BM949),'Rate Calculations'!$C$4:$S$1100,10,FALSE),"")</f>
        <v/>
      </c>
      <c r="U949" s="225" t="str">
        <f>IFERROR(VLOOKUP(_xlfn.CONCAT('Team Roster - Final'!$A949," : ",'Team Roster - Final'!$BM949),'Rate Calculations'!$C$4:$S$1100,11,FALSE),"")</f>
        <v/>
      </c>
      <c r="V949" s="222" t="str">
        <f t="shared" si="241"/>
        <v/>
      </c>
      <c r="W949" s="222" t="str">
        <f t="shared" si="242"/>
        <v/>
      </c>
      <c r="X949" s="223" t="str">
        <f>IFERROR(VLOOKUP(_xlfn.CONCAT('Team Roster - Final'!$A949," : ",'Team Roster - Final'!$BM949),'Rate Calculations'!$C$4:$S$1100,14,FALSE),"")</f>
        <v/>
      </c>
      <c r="Y949" s="222" t="str">
        <f t="shared" si="243"/>
        <v/>
      </c>
      <c r="Z949" s="222" t="str">
        <f t="shared" si="244"/>
        <v/>
      </c>
      <c r="AA949" s="224" t="str">
        <f>IFERROR(IF(#REF!="Yes",$Y949, $Y949+$Q949*0.5),"")</f>
        <v/>
      </c>
      <c r="AB949" s="224" t="str">
        <f>IFERROR(IF(#REF!="Yes",$Z949, $Z949+$S949*0.5),"")</f>
        <v/>
      </c>
      <c r="AC949" s="220" t="str">
        <f>IFERROR(VLOOKUP(_xlfn.CONCAT('Team Roster - Final'!$A949," : ",'Team Roster - Final'!$BM949),'Rate Calculations'!$C$4:$U$1100,19,FALSE),"")</f>
        <v/>
      </c>
      <c r="AD949" s="220" t="str">
        <f t="shared" si="245"/>
        <v/>
      </c>
      <c r="AE949" s="220" t="str">
        <f t="shared" si="246"/>
        <v/>
      </c>
      <c r="AF949" s="225" t="str">
        <f>IFERROR(VLOOKUP(_xlfn.CONCAT('Team Roster - Final'!$A949," : ",'Team Roster - Final'!$BM949),'Rate Calculations'!$C$4:$AB$1100,22,FALSE),"")</f>
        <v/>
      </c>
      <c r="AG949" s="225" t="str">
        <f>IFERROR(VLOOKUP(_xlfn.CONCAT('Team Roster - Final'!$A949," : ",'Team Roster - Final'!$BM949),'Rate Calculations'!$C$4:$AB$1100,23,FALSE),"")</f>
        <v/>
      </c>
      <c r="AH949" s="222" t="str">
        <f t="shared" si="247"/>
        <v/>
      </c>
      <c r="AI949" s="222" t="str">
        <f t="shared" si="248"/>
        <v/>
      </c>
      <c r="AJ949" s="223" t="str">
        <f>Table1[[#This Row],[Home Office
Net Fee %]]</f>
        <v/>
      </c>
      <c r="AK949" s="222" t="str">
        <f t="shared" si="249"/>
        <v/>
      </c>
      <c r="AL949" s="222" t="str">
        <f t="shared" si="250"/>
        <v/>
      </c>
      <c r="AM949" s="215" t="str">
        <f>IFERROR(IF(#REF!="Yes",$AK949,($AK949+$AD949*0.5)),"")</f>
        <v/>
      </c>
      <c r="AN949" s="215" t="str">
        <f>IFERROR(IF(#REF!="Yes",$AL949,($AL949+$AE949*0.5)),"")</f>
        <v/>
      </c>
      <c r="AO949" s="374" t="str">
        <f>IF(ISBLANK('Team Roster Proposed - FBR'!Q950),"",'Team Roster Proposed - FBR'!Q950)</f>
        <v/>
      </c>
      <c r="AP949" s="226" t="e">
        <f>IF(ISBLANK(#REF!),"",#REF!)</f>
        <v>#REF!</v>
      </c>
      <c r="AQ949" s="226" t="e">
        <f>IF(ISBLANK(#REF!),"",#REF!)</f>
        <v>#REF!</v>
      </c>
      <c r="AR949" s="226" t="e">
        <f>IF(ISBLANK(#REF!),"",#REF!)</f>
        <v>#REF!</v>
      </c>
      <c r="AS949" s="219" t="e">
        <f>IF(ISBLANK(#REF!),"",#REF!)</f>
        <v>#REF!</v>
      </c>
      <c r="AT949" s="219" t="e">
        <f>IF(ISBLANK(#REF!),"",#REF!)</f>
        <v>#REF!</v>
      </c>
      <c r="AU949" s="219" t="e">
        <f>IF(ISBLANK(#REF!),"",#REF!)</f>
        <v>#REF!</v>
      </c>
      <c r="AV949" s="219" t="e">
        <f>IF(ISBLANK(#REF!),"",#REF!)</f>
        <v>#REF!</v>
      </c>
      <c r="AW949" s="219" t="e">
        <f>IF(ISBLANK(#REF!),"",#REF!)</f>
        <v>#REF!</v>
      </c>
      <c r="AX949" s="219" t="e">
        <f>IF(ISBLANK(#REF!),"",#REF!)</f>
        <v>#REF!</v>
      </c>
      <c r="AY949" s="226" t="e">
        <f>IF(ISBLANK(#REF!),"",#REF!)</f>
        <v>#REF!</v>
      </c>
      <c r="AZ949" s="219" t="e">
        <f>IF(ISBLANK(#REF!),"",#REF!)</f>
        <v>#REF!</v>
      </c>
      <c r="BA949" s="219" t="e">
        <f>IF(ISBLANK(#REF!),"",#REF!)</f>
        <v>#REF!</v>
      </c>
      <c r="BB949" s="219" t="e">
        <f>IF(ISBLANK(#REF!),"",#REF!)</f>
        <v>#REF!</v>
      </c>
      <c r="BC949" s="219" t="e">
        <f>IF(ISBLANK(#REF!),"",#REF!)</f>
        <v>#REF!</v>
      </c>
      <c r="BD949" s="219" t="e">
        <f>IF(ISBLANK(#REF!),"",#REF!)</f>
        <v>#REF!</v>
      </c>
      <c r="BE949" s="219" t="e">
        <f>IF(ISBLANK(#REF!),"",#REF!)</f>
        <v>#REF!</v>
      </c>
      <c r="BF949" s="219" t="e">
        <f>IF(ISBLANK(#REF!),"",#REF!)</f>
        <v>#REF!</v>
      </c>
      <c r="BG949" s="219" t="e">
        <f>IF(ISBLANK(#REF!),"",#REF!)</f>
        <v>#REF!</v>
      </c>
      <c r="BH949" s="219" t="e">
        <f>IF(ISBLANK(#REF!),"",#REF!)</f>
        <v>#REF!</v>
      </c>
      <c r="BI949" s="219" t="e">
        <f>IF(ISBLANK(#REF!),"",#REF!)</f>
        <v>#REF!</v>
      </c>
      <c r="BJ949" s="219" t="e">
        <f>IF(ISBLANK(#REF!),"",#REF!)</f>
        <v>#REF!</v>
      </c>
      <c r="BK949" s="219" t="e">
        <f>IF(ISBLANK(#REF!),"",#REF!)</f>
        <v>#REF!</v>
      </c>
      <c r="BL949" s="219" t="e">
        <f>IF(ISBLANK(#REF!),"",#REF!)</f>
        <v>#REF!</v>
      </c>
      <c r="BM949" s="219" t="e">
        <f>IF(ISBLANK(#REF!),"",#REF!)</f>
        <v>#REF!</v>
      </c>
      <c r="BN949" s="219" t="e">
        <f>IF(ISBLANK(#REF!),"",#REF!)</f>
        <v>#REF!</v>
      </c>
      <c r="BO949" s="227" t="e">
        <f t="shared" si="251"/>
        <v>#REF!</v>
      </c>
      <c r="BP949" s="228" t="str">
        <f t="shared" si="254"/>
        <v/>
      </c>
      <c r="BQ949" s="229" t="str">
        <f t="shared" si="238"/>
        <v/>
      </c>
      <c r="BR949" s="228" t="e">
        <f t="shared" si="252"/>
        <v>#REF!</v>
      </c>
      <c r="BS949" s="230" t="e">
        <f t="shared" si="253"/>
        <v>#REF!</v>
      </c>
    </row>
    <row r="950" spans="1:71">
      <c r="A950" s="213" t="e">
        <f>IF(ISBLANK(#REF!),"",#REF!)</f>
        <v>#REF!</v>
      </c>
      <c r="B950" s="214" t="e">
        <f>IF(ISBLANK(#REF!),"",#REF!)</f>
        <v>#REF!</v>
      </c>
      <c r="C950" s="214" t="e">
        <f>IF(ISBLANK(#REF!),"",#REF!)</f>
        <v>#REF!</v>
      </c>
      <c r="D950" s="214" t="e">
        <f>IF(ISBLANK(#REF!),"",#REF!)</f>
        <v>#REF!</v>
      </c>
      <c r="E950" s="214" t="e">
        <f>IF(ISBLANK(#REF!),"",#REF!)</f>
        <v>#REF!</v>
      </c>
      <c r="F950" s="214" t="e">
        <f>IF(ISBLANK(#REF!),"",#REF!)</f>
        <v>#REF!</v>
      </c>
      <c r="G950" s="214" t="e">
        <f>IF(ISBLANK(#REF!),"",#REF!)</f>
        <v>#REF!</v>
      </c>
      <c r="H950" s="215" t="e">
        <f>IF(ISBLANK(#REF!),"",#REF!)</f>
        <v>#REF!</v>
      </c>
      <c r="I950" s="214" t="e">
        <f>IF(ISBLANK(#REF!),"",#REF!)</f>
        <v>#REF!</v>
      </c>
      <c r="J950" s="216" t="e">
        <f>IF(ISBLANK(#REF!),"",#REF!)</f>
        <v>#REF!</v>
      </c>
      <c r="K950" s="217" t="e">
        <f>IF(ISBLANK(#REF!),"",#REF!)</f>
        <v>#REF!</v>
      </c>
      <c r="L950" s="217" t="e">
        <f>IF(ISBLANK(#REF!),"",#REF!)</f>
        <v>#REF!</v>
      </c>
      <c r="M950" s="218" t="e">
        <f>IF(ISBLANK(#REF!),"",#REF!)</f>
        <v>#REF!</v>
      </c>
      <c r="N950" s="218" t="e">
        <f>IF(ISBLANK(#REF!),"",#REF!)</f>
        <v>#REF!</v>
      </c>
      <c r="O950" s="220" t="str">
        <f>IFERROR(VLOOKUP(_xlfn.CONCAT('Team Roster - Final'!$A950," : ",'Team Roster - Final'!$BM950),'Rate Calculations'!$C$4:$G$1100,5,FALSE),"")</f>
        <v/>
      </c>
      <c r="P950" s="225">
        <f>IF(ISBLANK('Rate Calculations'!$H952),"",'Rate Calculations'!$H952)</f>
        <v>1.7500000000000002E-2</v>
      </c>
      <c r="Q950" s="220" t="str">
        <f t="shared" si="239"/>
        <v/>
      </c>
      <c r="R950" s="221">
        <f>IF(ISBLANK('Rate Calculations'!$J952),"",'Rate Calculations'!$J952)</f>
        <v>3.5000000000000003E-2</v>
      </c>
      <c r="S950" s="220" t="str">
        <f t="shared" si="240"/>
        <v/>
      </c>
      <c r="T950" s="225" t="str">
        <f>IFERROR(VLOOKUP(_xlfn.CONCAT('Team Roster - Final'!$A950," : ",'Team Roster - Final'!$BM950),'Rate Calculations'!$C$4:$S$1100,10,FALSE),"")</f>
        <v/>
      </c>
      <c r="U950" s="225" t="str">
        <f>IFERROR(VLOOKUP(_xlfn.CONCAT('Team Roster - Final'!$A950," : ",'Team Roster - Final'!$BM950),'Rate Calculations'!$C$4:$S$1100,11,FALSE),"")</f>
        <v/>
      </c>
      <c r="V950" s="222" t="str">
        <f t="shared" si="241"/>
        <v/>
      </c>
      <c r="W950" s="222" t="str">
        <f t="shared" si="242"/>
        <v/>
      </c>
      <c r="X950" s="223" t="str">
        <f>IFERROR(VLOOKUP(_xlfn.CONCAT('Team Roster - Final'!$A950," : ",'Team Roster - Final'!$BM950),'Rate Calculations'!$C$4:$S$1100,14,FALSE),"")</f>
        <v/>
      </c>
      <c r="Y950" s="222" t="str">
        <f t="shared" si="243"/>
        <v/>
      </c>
      <c r="Z950" s="222" t="str">
        <f t="shared" si="244"/>
        <v/>
      </c>
      <c r="AA950" s="224" t="str">
        <f>IFERROR(IF(#REF!="Yes",$Y950, $Y950+$Q950*0.5),"")</f>
        <v/>
      </c>
      <c r="AB950" s="224" t="str">
        <f>IFERROR(IF(#REF!="Yes",$Z950, $Z950+$S950*0.5),"")</f>
        <v/>
      </c>
      <c r="AC950" s="220" t="str">
        <f>IFERROR(VLOOKUP(_xlfn.CONCAT('Team Roster - Final'!$A950," : ",'Team Roster - Final'!$BM950),'Rate Calculations'!$C$4:$U$1100,19,FALSE),"")</f>
        <v/>
      </c>
      <c r="AD950" s="220" t="str">
        <f t="shared" si="245"/>
        <v/>
      </c>
      <c r="AE950" s="220" t="str">
        <f t="shared" si="246"/>
        <v/>
      </c>
      <c r="AF950" s="225" t="str">
        <f>IFERROR(VLOOKUP(_xlfn.CONCAT('Team Roster - Final'!$A950," : ",'Team Roster - Final'!$BM950),'Rate Calculations'!$C$4:$AB$1100,22,FALSE),"")</f>
        <v/>
      </c>
      <c r="AG950" s="225" t="str">
        <f>IFERROR(VLOOKUP(_xlfn.CONCAT('Team Roster - Final'!$A950," : ",'Team Roster - Final'!$BM950),'Rate Calculations'!$C$4:$AB$1100,23,FALSE),"")</f>
        <v/>
      </c>
      <c r="AH950" s="222" t="str">
        <f t="shared" si="247"/>
        <v/>
      </c>
      <c r="AI950" s="222" t="str">
        <f t="shared" si="248"/>
        <v/>
      </c>
      <c r="AJ950" s="223" t="str">
        <f>Table1[[#This Row],[Home Office
Net Fee %]]</f>
        <v/>
      </c>
      <c r="AK950" s="222" t="str">
        <f t="shared" si="249"/>
        <v/>
      </c>
      <c r="AL950" s="222" t="str">
        <f t="shared" si="250"/>
        <v/>
      </c>
      <c r="AM950" s="215" t="str">
        <f>IFERROR(IF(#REF!="Yes",$AK950,($AK950+$AD950*0.5)),"")</f>
        <v/>
      </c>
      <c r="AN950" s="215" t="str">
        <f>IFERROR(IF(#REF!="Yes",$AL950,($AL950+$AE950*0.5)),"")</f>
        <v/>
      </c>
      <c r="AO950" s="374" t="str">
        <f>IF(ISBLANK('Team Roster Proposed - FBR'!Q951),"",'Team Roster Proposed - FBR'!Q951)</f>
        <v/>
      </c>
      <c r="AP950" s="226" t="e">
        <f>IF(ISBLANK(#REF!),"",#REF!)</f>
        <v>#REF!</v>
      </c>
      <c r="AQ950" s="226" t="e">
        <f>IF(ISBLANK(#REF!),"",#REF!)</f>
        <v>#REF!</v>
      </c>
      <c r="AR950" s="226" t="e">
        <f>IF(ISBLANK(#REF!),"",#REF!)</f>
        <v>#REF!</v>
      </c>
      <c r="AS950" s="219" t="e">
        <f>IF(ISBLANK(#REF!),"",#REF!)</f>
        <v>#REF!</v>
      </c>
      <c r="AT950" s="219" t="e">
        <f>IF(ISBLANK(#REF!),"",#REF!)</f>
        <v>#REF!</v>
      </c>
      <c r="AU950" s="219" t="e">
        <f>IF(ISBLANK(#REF!),"",#REF!)</f>
        <v>#REF!</v>
      </c>
      <c r="AV950" s="219" t="e">
        <f>IF(ISBLANK(#REF!),"",#REF!)</f>
        <v>#REF!</v>
      </c>
      <c r="AW950" s="219" t="e">
        <f>IF(ISBLANK(#REF!),"",#REF!)</f>
        <v>#REF!</v>
      </c>
      <c r="AX950" s="219" t="e">
        <f>IF(ISBLANK(#REF!),"",#REF!)</f>
        <v>#REF!</v>
      </c>
      <c r="AY950" s="226" t="e">
        <f>IF(ISBLANK(#REF!),"",#REF!)</f>
        <v>#REF!</v>
      </c>
      <c r="AZ950" s="219" t="e">
        <f>IF(ISBLANK(#REF!),"",#REF!)</f>
        <v>#REF!</v>
      </c>
      <c r="BA950" s="219" t="e">
        <f>IF(ISBLANK(#REF!),"",#REF!)</f>
        <v>#REF!</v>
      </c>
      <c r="BB950" s="219" t="e">
        <f>IF(ISBLANK(#REF!),"",#REF!)</f>
        <v>#REF!</v>
      </c>
      <c r="BC950" s="219" t="e">
        <f>IF(ISBLANK(#REF!),"",#REF!)</f>
        <v>#REF!</v>
      </c>
      <c r="BD950" s="219" t="e">
        <f>IF(ISBLANK(#REF!),"",#REF!)</f>
        <v>#REF!</v>
      </c>
      <c r="BE950" s="219" t="e">
        <f>IF(ISBLANK(#REF!),"",#REF!)</f>
        <v>#REF!</v>
      </c>
      <c r="BF950" s="219" t="e">
        <f>IF(ISBLANK(#REF!),"",#REF!)</f>
        <v>#REF!</v>
      </c>
      <c r="BG950" s="219" t="e">
        <f>IF(ISBLANK(#REF!),"",#REF!)</f>
        <v>#REF!</v>
      </c>
      <c r="BH950" s="219" t="e">
        <f>IF(ISBLANK(#REF!),"",#REF!)</f>
        <v>#REF!</v>
      </c>
      <c r="BI950" s="219" t="e">
        <f>IF(ISBLANK(#REF!),"",#REF!)</f>
        <v>#REF!</v>
      </c>
      <c r="BJ950" s="219" t="e">
        <f>IF(ISBLANK(#REF!),"",#REF!)</f>
        <v>#REF!</v>
      </c>
      <c r="BK950" s="219" t="e">
        <f>IF(ISBLANK(#REF!),"",#REF!)</f>
        <v>#REF!</v>
      </c>
      <c r="BL950" s="219" t="e">
        <f>IF(ISBLANK(#REF!),"",#REF!)</f>
        <v>#REF!</v>
      </c>
      <c r="BM950" s="219" t="e">
        <f>IF(ISBLANK(#REF!),"",#REF!)</f>
        <v>#REF!</v>
      </c>
      <c r="BN950" s="219" t="e">
        <f>IF(ISBLANK(#REF!),"",#REF!)</f>
        <v>#REF!</v>
      </c>
      <c r="BO950" s="227" t="e">
        <f t="shared" si="251"/>
        <v>#REF!</v>
      </c>
      <c r="BP950" s="228" t="str">
        <f t="shared" si="254"/>
        <v/>
      </c>
      <c r="BQ950" s="229" t="str">
        <f t="shared" si="238"/>
        <v/>
      </c>
      <c r="BR950" s="228" t="e">
        <f t="shared" si="252"/>
        <v>#REF!</v>
      </c>
      <c r="BS950" s="230" t="e">
        <f t="shared" si="253"/>
        <v>#REF!</v>
      </c>
    </row>
    <row r="951" spans="1:71">
      <c r="A951" s="213" t="e">
        <f>IF(ISBLANK(#REF!),"",#REF!)</f>
        <v>#REF!</v>
      </c>
      <c r="B951" s="214" t="e">
        <f>IF(ISBLANK(#REF!),"",#REF!)</f>
        <v>#REF!</v>
      </c>
      <c r="C951" s="214" t="e">
        <f>IF(ISBLANK(#REF!),"",#REF!)</f>
        <v>#REF!</v>
      </c>
      <c r="D951" s="214" t="e">
        <f>IF(ISBLANK(#REF!),"",#REF!)</f>
        <v>#REF!</v>
      </c>
      <c r="E951" s="214" t="e">
        <f>IF(ISBLANK(#REF!),"",#REF!)</f>
        <v>#REF!</v>
      </c>
      <c r="F951" s="214" t="e">
        <f>IF(ISBLANK(#REF!),"",#REF!)</f>
        <v>#REF!</v>
      </c>
      <c r="G951" s="214" t="e">
        <f>IF(ISBLANK(#REF!),"",#REF!)</f>
        <v>#REF!</v>
      </c>
      <c r="H951" s="215" t="e">
        <f>IF(ISBLANK(#REF!),"",#REF!)</f>
        <v>#REF!</v>
      </c>
      <c r="I951" s="214" t="e">
        <f>IF(ISBLANK(#REF!),"",#REF!)</f>
        <v>#REF!</v>
      </c>
      <c r="J951" s="216" t="e">
        <f>IF(ISBLANK(#REF!),"",#REF!)</f>
        <v>#REF!</v>
      </c>
      <c r="K951" s="217" t="e">
        <f>IF(ISBLANK(#REF!),"",#REF!)</f>
        <v>#REF!</v>
      </c>
      <c r="L951" s="217" t="e">
        <f>IF(ISBLANK(#REF!),"",#REF!)</f>
        <v>#REF!</v>
      </c>
      <c r="M951" s="218" t="e">
        <f>IF(ISBLANK(#REF!),"",#REF!)</f>
        <v>#REF!</v>
      </c>
      <c r="N951" s="218" t="e">
        <f>IF(ISBLANK(#REF!),"",#REF!)</f>
        <v>#REF!</v>
      </c>
      <c r="O951" s="220" t="str">
        <f>IFERROR(VLOOKUP(_xlfn.CONCAT('Team Roster - Final'!$A951," : ",'Team Roster - Final'!$BM951),'Rate Calculations'!$C$4:$G$1100,5,FALSE),"")</f>
        <v/>
      </c>
      <c r="P951" s="225">
        <f>IF(ISBLANK('Rate Calculations'!$H953),"",'Rate Calculations'!$H953)</f>
        <v>1.7500000000000002E-2</v>
      </c>
      <c r="Q951" s="220" t="str">
        <f t="shared" si="239"/>
        <v/>
      </c>
      <c r="R951" s="221">
        <f>IF(ISBLANK('Rate Calculations'!$J953),"",'Rate Calculations'!$J953)</f>
        <v>3.5000000000000003E-2</v>
      </c>
      <c r="S951" s="220" t="str">
        <f t="shared" si="240"/>
        <v/>
      </c>
      <c r="T951" s="225" t="str">
        <f>IFERROR(VLOOKUP(_xlfn.CONCAT('Team Roster - Final'!$A951," : ",'Team Roster - Final'!$BM951),'Rate Calculations'!$C$4:$S$1100,10,FALSE),"")</f>
        <v/>
      </c>
      <c r="U951" s="225" t="str">
        <f>IFERROR(VLOOKUP(_xlfn.CONCAT('Team Roster - Final'!$A951," : ",'Team Roster - Final'!$BM951),'Rate Calculations'!$C$4:$S$1100,11,FALSE),"")</f>
        <v/>
      </c>
      <c r="V951" s="222" t="str">
        <f t="shared" si="241"/>
        <v/>
      </c>
      <c r="W951" s="222" t="str">
        <f t="shared" si="242"/>
        <v/>
      </c>
      <c r="X951" s="223" t="str">
        <f>IFERROR(VLOOKUP(_xlfn.CONCAT('Team Roster - Final'!$A951," : ",'Team Roster - Final'!$BM951),'Rate Calculations'!$C$4:$S$1100,14,FALSE),"")</f>
        <v/>
      </c>
      <c r="Y951" s="222" t="str">
        <f t="shared" si="243"/>
        <v/>
      </c>
      <c r="Z951" s="222" t="str">
        <f t="shared" si="244"/>
        <v/>
      </c>
      <c r="AA951" s="224" t="str">
        <f>IFERROR(IF(#REF!="Yes",$Y951, $Y951+$Q951*0.5),"")</f>
        <v/>
      </c>
      <c r="AB951" s="224" t="str">
        <f>IFERROR(IF(#REF!="Yes",$Z951, $Z951+$S951*0.5),"")</f>
        <v/>
      </c>
      <c r="AC951" s="220" t="str">
        <f>IFERROR(VLOOKUP(_xlfn.CONCAT('Team Roster - Final'!$A951," : ",'Team Roster - Final'!$BM951),'Rate Calculations'!$C$4:$U$1100,19,FALSE),"")</f>
        <v/>
      </c>
      <c r="AD951" s="220" t="str">
        <f t="shared" si="245"/>
        <v/>
      </c>
      <c r="AE951" s="220" t="str">
        <f t="shared" si="246"/>
        <v/>
      </c>
      <c r="AF951" s="225" t="str">
        <f>IFERROR(VLOOKUP(_xlfn.CONCAT('Team Roster - Final'!$A951," : ",'Team Roster - Final'!$BM951),'Rate Calculations'!$C$4:$AB$1100,22,FALSE),"")</f>
        <v/>
      </c>
      <c r="AG951" s="225" t="str">
        <f>IFERROR(VLOOKUP(_xlfn.CONCAT('Team Roster - Final'!$A951," : ",'Team Roster - Final'!$BM951),'Rate Calculations'!$C$4:$AB$1100,23,FALSE),"")</f>
        <v/>
      </c>
      <c r="AH951" s="222" t="str">
        <f t="shared" si="247"/>
        <v/>
      </c>
      <c r="AI951" s="222" t="str">
        <f t="shared" si="248"/>
        <v/>
      </c>
      <c r="AJ951" s="223" t="str">
        <f>Table1[[#This Row],[Home Office
Net Fee %]]</f>
        <v/>
      </c>
      <c r="AK951" s="222" t="str">
        <f t="shared" si="249"/>
        <v/>
      </c>
      <c r="AL951" s="222" t="str">
        <f t="shared" si="250"/>
        <v/>
      </c>
      <c r="AM951" s="215" t="str">
        <f>IFERROR(IF(#REF!="Yes",$AK951,($AK951+$AD951*0.5)),"")</f>
        <v/>
      </c>
      <c r="AN951" s="215" t="str">
        <f>IFERROR(IF(#REF!="Yes",$AL951,($AL951+$AE951*0.5)),"")</f>
        <v/>
      </c>
      <c r="AO951" s="374" t="str">
        <f>IF(ISBLANK('Team Roster Proposed - FBR'!Q952),"",'Team Roster Proposed - FBR'!Q952)</f>
        <v/>
      </c>
      <c r="AP951" s="226" t="e">
        <f>IF(ISBLANK(#REF!),"",#REF!)</f>
        <v>#REF!</v>
      </c>
      <c r="AQ951" s="226" t="e">
        <f>IF(ISBLANK(#REF!),"",#REF!)</f>
        <v>#REF!</v>
      </c>
      <c r="AR951" s="226" t="e">
        <f>IF(ISBLANK(#REF!),"",#REF!)</f>
        <v>#REF!</v>
      </c>
      <c r="AS951" s="219" t="e">
        <f>IF(ISBLANK(#REF!),"",#REF!)</f>
        <v>#REF!</v>
      </c>
      <c r="AT951" s="219" t="e">
        <f>IF(ISBLANK(#REF!),"",#REF!)</f>
        <v>#REF!</v>
      </c>
      <c r="AU951" s="219" t="e">
        <f>IF(ISBLANK(#REF!),"",#REF!)</f>
        <v>#REF!</v>
      </c>
      <c r="AV951" s="219" t="e">
        <f>IF(ISBLANK(#REF!),"",#REF!)</f>
        <v>#REF!</v>
      </c>
      <c r="AW951" s="219" t="e">
        <f>IF(ISBLANK(#REF!),"",#REF!)</f>
        <v>#REF!</v>
      </c>
      <c r="AX951" s="219" t="e">
        <f>IF(ISBLANK(#REF!),"",#REF!)</f>
        <v>#REF!</v>
      </c>
      <c r="AY951" s="226" t="e">
        <f>IF(ISBLANK(#REF!),"",#REF!)</f>
        <v>#REF!</v>
      </c>
      <c r="AZ951" s="219" t="e">
        <f>IF(ISBLANK(#REF!),"",#REF!)</f>
        <v>#REF!</v>
      </c>
      <c r="BA951" s="219" t="e">
        <f>IF(ISBLANK(#REF!),"",#REF!)</f>
        <v>#REF!</v>
      </c>
      <c r="BB951" s="219" t="e">
        <f>IF(ISBLANK(#REF!),"",#REF!)</f>
        <v>#REF!</v>
      </c>
      <c r="BC951" s="219" t="e">
        <f>IF(ISBLANK(#REF!),"",#REF!)</f>
        <v>#REF!</v>
      </c>
      <c r="BD951" s="219" t="e">
        <f>IF(ISBLANK(#REF!),"",#REF!)</f>
        <v>#REF!</v>
      </c>
      <c r="BE951" s="219" t="e">
        <f>IF(ISBLANK(#REF!),"",#REF!)</f>
        <v>#REF!</v>
      </c>
      <c r="BF951" s="219" t="e">
        <f>IF(ISBLANK(#REF!),"",#REF!)</f>
        <v>#REF!</v>
      </c>
      <c r="BG951" s="219" t="e">
        <f>IF(ISBLANK(#REF!),"",#REF!)</f>
        <v>#REF!</v>
      </c>
      <c r="BH951" s="219" t="e">
        <f>IF(ISBLANK(#REF!),"",#REF!)</f>
        <v>#REF!</v>
      </c>
      <c r="BI951" s="219" t="e">
        <f>IF(ISBLANK(#REF!),"",#REF!)</f>
        <v>#REF!</v>
      </c>
      <c r="BJ951" s="219" t="e">
        <f>IF(ISBLANK(#REF!),"",#REF!)</f>
        <v>#REF!</v>
      </c>
      <c r="BK951" s="219" t="e">
        <f>IF(ISBLANK(#REF!),"",#REF!)</f>
        <v>#REF!</v>
      </c>
      <c r="BL951" s="219" t="e">
        <f>IF(ISBLANK(#REF!),"",#REF!)</f>
        <v>#REF!</v>
      </c>
      <c r="BM951" s="219" t="e">
        <f>IF(ISBLANK(#REF!),"",#REF!)</f>
        <v>#REF!</v>
      </c>
      <c r="BN951" s="219" t="e">
        <f>IF(ISBLANK(#REF!),"",#REF!)</f>
        <v>#REF!</v>
      </c>
      <c r="BO951" s="227" t="e">
        <f t="shared" si="251"/>
        <v>#REF!</v>
      </c>
      <c r="BP951" s="228" t="str">
        <f t="shared" si="254"/>
        <v/>
      </c>
      <c r="BQ951" s="229" t="str">
        <f t="shared" si="238"/>
        <v/>
      </c>
      <c r="BR951" s="228" t="e">
        <f t="shared" si="252"/>
        <v>#REF!</v>
      </c>
      <c r="BS951" s="230" t="e">
        <f t="shared" si="253"/>
        <v>#REF!</v>
      </c>
    </row>
    <row r="952" spans="1:71">
      <c r="A952" s="213" t="e">
        <f>IF(ISBLANK(#REF!),"",#REF!)</f>
        <v>#REF!</v>
      </c>
      <c r="B952" s="214" t="e">
        <f>IF(ISBLANK(#REF!),"",#REF!)</f>
        <v>#REF!</v>
      </c>
      <c r="C952" s="214" t="e">
        <f>IF(ISBLANK(#REF!),"",#REF!)</f>
        <v>#REF!</v>
      </c>
      <c r="D952" s="214" t="e">
        <f>IF(ISBLANK(#REF!),"",#REF!)</f>
        <v>#REF!</v>
      </c>
      <c r="E952" s="214" t="e">
        <f>IF(ISBLANK(#REF!),"",#REF!)</f>
        <v>#REF!</v>
      </c>
      <c r="F952" s="214" t="e">
        <f>IF(ISBLANK(#REF!),"",#REF!)</f>
        <v>#REF!</v>
      </c>
      <c r="G952" s="214" t="e">
        <f>IF(ISBLANK(#REF!),"",#REF!)</f>
        <v>#REF!</v>
      </c>
      <c r="H952" s="215" t="e">
        <f>IF(ISBLANK(#REF!),"",#REF!)</f>
        <v>#REF!</v>
      </c>
      <c r="I952" s="214" t="e">
        <f>IF(ISBLANK(#REF!),"",#REF!)</f>
        <v>#REF!</v>
      </c>
      <c r="J952" s="216" t="e">
        <f>IF(ISBLANK(#REF!),"",#REF!)</f>
        <v>#REF!</v>
      </c>
      <c r="K952" s="217" t="e">
        <f>IF(ISBLANK(#REF!),"",#REF!)</f>
        <v>#REF!</v>
      </c>
      <c r="L952" s="217" t="e">
        <f>IF(ISBLANK(#REF!),"",#REF!)</f>
        <v>#REF!</v>
      </c>
      <c r="M952" s="218" t="e">
        <f>IF(ISBLANK(#REF!),"",#REF!)</f>
        <v>#REF!</v>
      </c>
      <c r="N952" s="218" t="e">
        <f>IF(ISBLANK(#REF!),"",#REF!)</f>
        <v>#REF!</v>
      </c>
      <c r="O952" s="220" t="str">
        <f>IFERROR(VLOOKUP(_xlfn.CONCAT('Team Roster - Final'!$A952," : ",'Team Roster - Final'!$BM952),'Rate Calculations'!$C$4:$G$1100,5,FALSE),"")</f>
        <v/>
      </c>
      <c r="P952" s="225">
        <f>IF(ISBLANK('Rate Calculations'!$H954),"",'Rate Calculations'!$H954)</f>
        <v>1.7500000000000002E-2</v>
      </c>
      <c r="Q952" s="220" t="str">
        <f t="shared" si="239"/>
        <v/>
      </c>
      <c r="R952" s="221">
        <f>IF(ISBLANK('Rate Calculations'!$J954),"",'Rate Calculations'!$J954)</f>
        <v>3.5000000000000003E-2</v>
      </c>
      <c r="S952" s="220" t="str">
        <f t="shared" si="240"/>
        <v/>
      </c>
      <c r="T952" s="225" t="str">
        <f>IFERROR(VLOOKUP(_xlfn.CONCAT('Team Roster - Final'!$A952," : ",'Team Roster - Final'!$BM952),'Rate Calculations'!$C$4:$S$1100,10,FALSE),"")</f>
        <v/>
      </c>
      <c r="U952" s="225" t="str">
        <f>IFERROR(VLOOKUP(_xlfn.CONCAT('Team Roster - Final'!$A952," : ",'Team Roster - Final'!$BM952),'Rate Calculations'!$C$4:$S$1100,11,FALSE),"")</f>
        <v/>
      </c>
      <c r="V952" s="222" t="str">
        <f t="shared" si="241"/>
        <v/>
      </c>
      <c r="W952" s="222" t="str">
        <f t="shared" si="242"/>
        <v/>
      </c>
      <c r="X952" s="223" t="str">
        <f>IFERROR(VLOOKUP(_xlfn.CONCAT('Team Roster - Final'!$A952," : ",'Team Roster - Final'!$BM952),'Rate Calculations'!$C$4:$S$1100,14,FALSE),"")</f>
        <v/>
      </c>
      <c r="Y952" s="222" t="str">
        <f t="shared" si="243"/>
        <v/>
      </c>
      <c r="Z952" s="222" t="str">
        <f t="shared" si="244"/>
        <v/>
      </c>
      <c r="AA952" s="224" t="str">
        <f>IFERROR(IF(#REF!="Yes",$Y952, $Y952+$Q952*0.5),"")</f>
        <v/>
      </c>
      <c r="AB952" s="224" t="str">
        <f>IFERROR(IF(#REF!="Yes",$Z952, $Z952+$S952*0.5),"")</f>
        <v/>
      </c>
      <c r="AC952" s="220" t="str">
        <f>IFERROR(VLOOKUP(_xlfn.CONCAT('Team Roster - Final'!$A952," : ",'Team Roster - Final'!$BM952),'Rate Calculations'!$C$4:$U$1100,19,FALSE),"")</f>
        <v/>
      </c>
      <c r="AD952" s="220" t="str">
        <f t="shared" si="245"/>
        <v/>
      </c>
      <c r="AE952" s="220" t="str">
        <f t="shared" si="246"/>
        <v/>
      </c>
      <c r="AF952" s="225" t="str">
        <f>IFERROR(VLOOKUP(_xlfn.CONCAT('Team Roster - Final'!$A952," : ",'Team Roster - Final'!$BM952),'Rate Calculations'!$C$4:$AB$1100,22,FALSE),"")</f>
        <v/>
      </c>
      <c r="AG952" s="225" t="str">
        <f>IFERROR(VLOOKUP(_xlfn.CONCAT('Team Roster - Final'!$A952," : ",'Team Roster - Final'!$BM952),'Rate Calculations'!$C$4:$AB$1100,23,FALSE),"")</f>
        <v/>
      </c>
      <c r="AH952" s="222" t="str">
        <f t="shared" si="247"/>
        <v/>
      </c>
      <c r="AI952" s="222" t="str">
        <f t="shared" si="248"/>
        <v/>
      </c>
      <c r="AJ952" s="223" t="str">
        <f>Table1[[#This Row],[Home Office
Net Fee %]]</f>
        <v/>
      </c>
      <c r="AK952" s="222" t="str">
        <f t="shared" si="249"/>
        <v/>
      </c>
      <c r="AL952" s="222" t="str">
        <f t="shared" si="250"/>
        <v/>
      </c>
      <c r="AM952" s="215" t="str">
        <f>IFERROR(IF(#REF!="Yes",$AK952,($AK952+$AD952*0.5)),"")</f>
        <v/>
      </c>
      <c r="AN952" s="215" t="str">
        <f>IFERROR(IF(#REF!="Yes",$AL952,($AL952+$AE952*0.5)),"")</f>
        <v/>
      </c>
      <c r="AO952" s="374" t="str">
        <f>IF(ISBLANK('Team Roster Proposed - FBR'!Q953),"",'Team Roster Proposed - FBR'!Q953)</f>
        <v/>
      </c>
      <c r="AP952" s="226" t="e">
        <f>IF(ISBLANK(#REF!),"",#REF!)</f>
        <v>#REF!</v>
      </c>
      <c r="AQ952" s="226" t="e">
        <f>IF(ISBLANK(#REF!),"",#REF!)</f>
        <v>#REF!</v>
      </c>
      <c r="AR952" s="226" t="e">
        <f>IF(ISBLANK(#REF!),"",#REF!)</f>
        <v>#REF!</v>
      </c>
      <c r="AS952" s="219" t="e">
        <f>IF(ISBLANK(#REF!),"",#REF!)</f>
        <v>#REF!</v>
      </c>
      <c r="AT952" s="219" t="e">
        <f>IF(ISBLANK(#REF!),"",#REF!)</f>
        <v>#REF!</v>
      </c>
      <c r="AU952" s="219" t="e">
        <f>IF(ISBLANK(#REF!),"",#REF!)</f>
        <v>#REF!</v>
      </c>
      <c r="AV952" s="219" t="e">
        <f>IF(ISBLANK(#REF!),"",#REF!)</f>
        <v>#REF!</v>
      </c>
      <c r="AW952" s="219" t="e">
        <f>IF(ISBLANK(#REF!),"",#REF!)</f>
        <v>#REF!</v>
      </c>
      <c r="AX952" s="219" t="e">
        <f>IF(ISBLANK(#REF!),"",#REF!)</f>
        <v>#REF!</v>
      </c>
      <c r="AY952" s="226" t="e">
        <f>IF(ISBLANK(#REF!),"",#REF!)</f>
        <v>#REF!</v>
      </c>
      <c r="AZ952" s="219" t="e">
        <f>IF(ISBLANK(#REF!),"",#REF!)</f>
        <v>#REF!</v>
      </c>
      <c r="BA952" s="219" t="e">
        <f>IF(ISBLANK(#REF!),"",#REF!)</f>
        <v>#REF!</v>
      </c>
      <c r="BB952" s="219" t="e">
        <f>IF(ISBLANK(#REF!),"",#REF!)</f>
        <v>#REF!</v>
      </c>
      <c r="BC952" s="219" t="e">
        <f>IF(ISBLANK(#REF!),"",#REF!)</f>
        <v>#REF!</v>
      </c>
      <c r="BD952" s="219" t="e">
        <f>IF(ISBLANK(#REF!),"",#REF!)</f>
        <v>#REF!</v>
      </c>
      <c r="BE952" s="219" t="e">
        <f>IF(ISBLANK(#REF!),"",#REF!)</f>
        <v>#REF!</v>
      </c>
      <c r="BF952" s="219" t="e">
        <f>IF(ISBLANK(#REF!),"",#REF!)</f>
        <v>#REF!</v>
      </c>
      <c r="BG952" s="219" t="e">
        <f>IF(ISBLANK(#REF!),"",#REF!)</f>
        <v>#REF!</v>
      </c>
      <c r="BH952" s="219" t="e">
        <f>IF(ISBLANK(#REF!),"",#REF!)</f>
        <v>#REF!</v>
      </c>
      <c r="BI952" s="219" t="e">
        <f>IF(ISBLANK(#REF!),"",#REF!)</f>
        <v>#REF!</v>
      </c>
      <c r="BJ952" s="219" t="e">
        <f>IF(ISBLANK(#REF!),"",#REF!)</f>
        <v>#REF!</v>
      </c>
      <c r="BK952" s="219" t="e">
        <f>IF(ISBLANK(#REF!),"",#REF!)</f>
        <v>#REF!</v>
      </c>
      <c r="BL952" s="219" t="e">
        <f>IF(ISBLANK(#REF!),"",#REF!)</f>
        <v>#REF!</v>
      </c>
      <c r="BM952" s="219" t="e">
        <f>IF(ISBLANK(#REF!),"",#REF!)</f>
        <v>#REF!</v>
      </c>
      <c r="BN952" s="219" t="e">
        <f>IF(ISBLANK(#REF!),"",#REF!)</f>
        <v>#REF!</v>
      </c>
      <c r="BO952" s="227" t="e">
        <f t="shared" si="251"/>
        <v>#REF!</v>
      </c>
      <c r="BP952" s="228" t="str">
        <f t="shared" si="254"/>
        <v/>
      </c>
      <c r="BQ952" s="229" t="str">
        <f t="shared" si="238"/>
        <v/>
      </c>
      <c r="BR952" s="228" t="e">
        <f t="shared" si="252"/>
        <v>#REF!</v>
      </c>
      <c r="BS952" s="230" t="e">
        <f t="shared" si="253"/>
        <v>#REF!</v>
      </c>
    </row>
    <row r="953" spans="1:71">
      <c r="A953" s="213" t="e">
        <f>IF(ISBLANK(#REF!),"",#REF!)</f>
        <v>#REF!</v>
      </c>
      <c r="B953" s="214" t="e">
        <f>IF(ISBLANK(#REF!),"",#REF!)</f>
        <v>#REF!</v>
      </c>
      <c r="C953" s="214" t="e">
        <f>IF(ISBLANK(#REF!),"",#REF!)</f>
        <v>#REF!</v>
      </c>
      <c r="D953" s="214" t="e">
        <f>IF(ISBLANK(#REF!),"",#REF!)</f>
        <v>#REF!</v>
      </c>
      <c r="E953" s="214" t="e">
        <f>IF(ISBLANK(#REF!),"",#REF!)</f>
        <v>#REF!</v>
      </c>
      <c r="F953" s="214" t="e">
        <f>IF(ISBLANK(#REF!),"",#REF!)</f>
        <v>#REF!</v>
      </c>
      <c r="G953" s="214" t="e">
        <f>IF(ISBLANK(#REF!),"",#REF!)</f>
        <v>#REF!</v>
      </c>
      <c r="H953" s="215" t="e">
        <f>IF(ISBLANK(#REF!),"",#REF!)</f>
        <v>#REF!</v>
      </c>
      <c r="I953" s="214" t="e">
        <f>IF(ISBLANK(#REF!),"",#REF!)</f>
        <v>#REF!</v>
      </c>
      <c r="J953" s="216" t="e">
        <f>IF(ISBLANK(#REF!),"",#REF!)</f>
        <v>#REF!</v>
      </c>
      <c r="K953" s="217" t="e">
        <f>IF(ISBLANK(#REF!),"",#REF!)</f>
        <v>#REF!</v>
      </c>
      <c r="L953" s="217" t="e">
        <f>IF(ISBLANK(#REF!),"",#REF!)</f>
        <v>#REF!</v>
      </c>
      <c r="M953" s="218" t="e">
        <f>IF(ISBLANK(#REF!),"",#REF!)</f>
        <v>#REF!</v>
      </c>
      <c r="N953" s="218" t="e">
        <f>IF(ISBLANK(#REF!),"",#REF!)</f>
        <v>#REF!</v>
      </c>
      <c r="O953" s="220" t="str">
        <f>IFERROR(VLOOKUP(_xlfn.CONCAT('Team Roster - Final'!$A953," : ",'Team Roster - Final'!$BM953),'Rate Calculations'!$C$4:$G$1100,5,FALSE),"")</f>
        <v/>
      </c>
      <c r="P953" s="225">
        <f>IF(ISBLANK('Rate Calculations'!$H955),"",'Rate Calculations'!$H955)</f>
        <v>1.7500000000000002E-2</v>
      </c>
      <c r="Q953" s="220" t="str">
        <f t="shared" si="239"/>
        <v/>
      </c>
      <c r="R953" s="221">
        <f>IF(ISBLANK('Rate Calculations'!$J955),"",'Rate Calculations'!$J955)</f>
        <v>3.5000000000000003E-2</v>
      </c>
      <c r="S953" s="220" t="str">
        <f t="shared" si="240"/>
        <v/>
      </c>
      <c r="T953" s="225" t="str">
        <f>IFERROR(VLOOKUP(_xlfn.CONCAT('Team Roster - Final'!$A953," : ",'Team Roster - Final'!$BM953),'Rate Calculations'!$C$4:$S$1100,10,FALSE),"")</f>
        <v/>
      </c>
      <c r="U953" s="225" t="str">
        <f>IFERROR(VLOOKUP(_xlfn.CONCAT('Team Roster - Final'!$A953," : ",'Team Roster - Final'!$BM953),'Rate Calculations'!$C$4:$S$1100,11,FALSE),"")</f>
        <v/>
      </c>
      <c r="V953" s="222" t="str">
        <f t="shared" si="241"/>
        <v/>
      </c>
      <c r="W953" s="222" t="str">
        <f t="shared" si="242"/>
        <v/>
      </c>
      <c r="X953" s="223" t="str">
        <f>IFERROR(VLOOKUP(_xlfn.CONCAT('Team Roster - Final'!$A953," : ",'Team Roster - Final'!$BM953),'Rate Calculations'!$C$4:$S$1100,14,FALSE),"")</f>
        <v/>
      </c>
      <c r="Y953" s="222" t="str">
        <f t="shared" si="243"/>
        <v/>
      </c>
      <c r="Z953" s="222" t="str">
        <f t="shared" si="244"/>
        <v/>
      </c>
      <c r="AA953" s="224" t="str">
        <f>IFERROR(IF(#REF!="Yes",$Y953, $Y953+$Q953*0.5),"")</f>
        <v/>
      </c>
      <c r="AB953" s="224" t="str">
        <f>IFERROR(IF(#REF!="Yes",$Z953, $Z953+$S953*0.5),"")</f>
        <v/>
      </c>
      <c r="AC953" s="220" t="str">
        <f>IFERROR(VLOOKUP(_xlfn.CONCAT('Team Roster - Final'!$A953," : ",'Team Roster - Final'!$BM953),'Rate Calculations'!$C$4:$U$1100,19,FALSE),"")</f>
        <v/>
      </c>
      <c r="AD953" s="220" t="str">
        <f t="shared" si="245"/>
        <v/>
      </c>
      <c r="AE953" s="220" t="str">
        <f t="shared" si="246"/>
        <v/>
      </c>
      <c r="AF953" s="225" t="str">
        <f>IFERROR(VLOOKUP(_xlfn.CONCAT('Team Roster - Final'!$A953," : ",'Team Roster - Final'!$BM953),'Rate Calculations'!$C$4:$AB$1100,22,FALSE),"")</f>
        <v/>
      </c>
      <c r="AG953" s="225" t="str">
        <f>IFERROR(VLOOKUP(_xlfn.CONCAT('Team Roster - Final'!$A953," : ",'Team Roster - Final'!$BM953),'Rate Calculations'!$C$4:$AB$1100,23,FALSE),"")</f>
        <v/>
      </c>
      <c r="AH953" s="222" t="str">
        <f t="shared" si="247"/>
        <v/>
      </c>
      <c r="AI953" s="222" t="str">
        <f t="shared" si="248"/>
        <v/>
      </c>
      <c r="AJ953" s="223" t="str">
        <f>Table1[[#This Row],[Home Office
Net Fee %]]</f>
        <v/>
      </c>
      <c r="AK953" s="222" t="str">
        <f t="shared" si="249"/>
        <v/>
      </c>
      <c r="AL953" s="222" t="str">
        <f t="shared" si="250"/>
        <v/>
      </c>
      <c r="AM953" s="215" t="str">
        <f>IFERROR(IF(#REF!="Yes",$AK953,($AK953+$AD953*0.5)),"")</f>
        <v/>
      </c>
      <c r="AN953" s="215" t="str">
        <f>IFERROR(IF(#REF!="Yes",$AL953,($AL953+$AE953*0.5)),"")</f>
        <v/>
      </c>
      <c r="AO953" s="374" t="str">
        <f>IF(ISBLANK('Team Roster Proposed - FBR'!Q954),"",'Team Roster Proposed - FBR'!Q954)</f>
        <v/>
      </c>
      <c r="AP953" s="226" t="e">
        <f>IF(ISBLANK(#REF!),"",#REF!)</f>
        <v>#REF!</v>
      </c>
      <c r="AQ953" s="226" t="e">
        <f>IF(ISBLANK(#REF!),"",#REF!)</f>
        <v>#REF!</v>
      </c>
      <c r="AR953" s="226" t="e">
        <f>IF(ISBLANK(#REF!),"",#REF!)</f>
        <v>#REF!</v>
      </c>
      <c r="AS953" s="219" t="e">
        <f>IF(ISBLANK(#REF!),"",#REF!)</f>
        <v>#REF!</v>
      </c>
      <c r="AT953" s="219" t="e">
        <f>IF(ISBLANK(#REF!),"",#REF!)</f>
        <v>#REF!</v>
      </c>
      <c r="AU953" s="219" t="e">
        <f>IF(ISBLANK(#REF!),"",#REF!)</f>
        <v>#REF!</v>
      </c>
      <c r="AV953" s="219" t="e">
        <f>IF(ISBLANK(#REF!),"",#REF!)</f>
        <v>#REF!</v>
      </c>
      <c r="AW953" s="219" t="e">
        <f>IF(ISBLANK(#REF!),"",#REF!)</f>
        <v>#REF!</v>
      </c>
      <c r="AX953" s="219" t="e">
        <f>IF(ISBLANK(#REF!),"",#REF!)</f>
        <v>#REF!</v>
      </c>
      <c r="AY953" s="226" t="e">
        <f>IF(ISBLANK(#REF!),"",#REF!)</f>
        <v>#REF!</v>
      </c>
      <c r="AZ953" s="219" t="e">
        <f>IF(ISBLANK(#REF!),"",#REF!)</f>
        <v>#REF!</v>
      </c>
      <c r="BA953" s="219" t="e">
        <f>IF(ISBLANK(#REF!),"",#REF!)</f>
        <v>#REF!</v>
      </c>
      <c r="BB953" s="219" t="e">
        <f>IF(ISBLANK(#REF!),"",#REF!)</f>
        <v>#REF!</v>
      </c>
      <c r="BC953" s="219" t="e">
        <f>IF(ISBLANK(#REF!),"",#REF!)</f>
        <v>#REF!</v>
      </c>
      <c r="BD953" s="219" t="e">
        <f>IF(ISBLANK(#REF!),"",#REF!)</f>
        <v>#REF!</v>
      </c>
      <c r="BE953" s="219" t="e">
        <f>IF(ISBLANK(#REF!),"",#REF!)</f>
        <v>#REF!</v>
      </c>
      <c r="BF953" s="219" t="e">
        <f>IF(ISBLANK(#REF!),"",#REF!)</f>
        <v>#REF!</v>
      </c>
      <c r="BG953" s="219" t="e">
        <f>IF(ISBLANK(#REF!),"",#REF!)</f>
        <v>#REF!</v>
      </c>
      <c r="BH953" s="219" t="e">
        <f>IF(ISBLANK(#REF!),"",#REF!)</f>
        <v>#REF!</v>
      </c>
      <c r="BI953" s="219" t="e">
        <f>IF(ISBLANK(#REF!),"",#REF!)</f>
        <v>#REF!</v>
      </c>
      <c r="BJ953" s="219" t="e">
        <f>IF(ISBLANK(#REF!),"",#REF!)</f>
        <v>#REF!</v>
      </c>
      <c r="BK953" s="219" t="e">
        <f>IF(ISBLANK(#REF!),"",#REF!)</f>
        <v>#REF!</v>
      </c>
      <c r="BL953" s="219" t="e">
        <f>IF(ISBLANK(#REF!),"",#REF!)</f>
        <v>#REF!</v>
      </c>
      <c r="BM953" s="219" t="e">
        <f>IF(ISBLANK(#REF!),"",#REF!)</f>
        <v>#REF!</v>
      </c>
      <c r="BN953" s="219" t="e">
        <f>IF(ISBLANK(#REF!),"",#REF!)</f>
        <v>#REF!</v>
      </c>
      <c r="BO953" s="227" t="e">
        <f t="shared" si="251"/>
        <v>#REF!</v>
      </c>
      <c r="BP953" s="228" t="str">
        <f t="shared" si="254"/>
        <v/>
      </c>
      <c r="BQ953" s="229" t="str">
        <f t="shared" si="238"/>
        <v/>
      </c>
      <c r="BR953" s="228" t="e">
        <f t="shared" si="252"/>
        <v>#REF!</v>
      </c>
      <c r="BS953" s="230" t="e">
        <f t="shared" si="253"/>
        <v>#REF!</v>
      </c>
    </row>
    <row r="954" spans="1:71">
      <c r="A954" s="213" t="e">
        <f>IF(ISBLANK(#REF!),"",#REF!)</f>
        <v>#REF!</v>
      </c>
      <c r="B954" s="214" t="e">
        <f>IF(ISBLANK(#REF!),"",#REF!)</f>
        <v>#REF!</v>
      </c>
      <c r="C954" s="214" t="e">
        <f>IF(ISBLANK(#REF!),"",#REF!)</f>
        <v>#REF!</v>
      </c>
      <c r="D954" s="214" t="e">
        <f>IF(ISBLANK(#REF!),"",#REF!)</f>
        <v>#REF!</v>
      </c>
      <c r="E954" s="214" t="e">
        <f>IF(ISBLANK(#REF!),"",#REF!)</f>
        <v>#REF!</v>
      </c>
      <c r="F954" s="214" t="e">
        <f>IF(ISBLANK(#REF!),"",#REF!)</f>
        <v>#REF!</v>
      </c>
      <c r="G954" s="214" t="e">
        <f>IF(ISBLANK(#REF!),"",#REF!)</f>
        <v>#REF!</v>
      </c>
      <c r="H954" s="215" t="e">
        <f>IF(ISBLANK(#REF!),"",#REF!)</f>
        <v>#REF!</v>
      </c>
      <c r="I954" s="214" t="e">
        <f>IF(ISBLANK(#REF!),"",#REF!)</f>
        <v>#REF!</v>
      </c>
      <c r="J954" s="216" t="e">
        <f>IF(ISBLANK(#REF!),"",#REF!)</f>
        <v>#REF!</v>
      </c>
      <c r="K954" s="217" t="e">
        <f>IF(ISBLANK(#REF!),"",#REF!)</f>
        <v>#REF!</v>
      </c>
      <c r="L954" s="217" t="e">
        <f>IF(ISBLANK(#REF!),"",#REF!)</f>
        <v>#REF!</v>
      </c>
      <c r="M954" s="218" t="e">
        <f>IF(ISBLANK(#REF!),"",#REF!)</f>
        <v>#REF!</v>
      </c>
      <c r="N954" s="218" t="e">
        <f>IF(ISBLANK(#REF!),"",#REF!)</f>
        <v>#REF!</v>
      </c>
      <c r="O954" s="220" t="str">
        <f>IFERROR(VLOOKUP(_xlfn.CONCAT('Team Roster - Final'!$A954," : ",'Team Roster - Final'!$BM954),'Rate Calculations'!$C$4:$G$1100,5,FALSE),"")</f>
        <v/>
      </c>
      <c r="P954" s="225">
        <f>IF(ISBLANK('Rate Calculations'!$H956),"",'Rate Calculations'!$H956)</f>
        <v>1.7500000000000002E-2</v>
      </c>
      <c r="Q954" s="220" t="str">
        <f t="shared" si="239"/>
        <v/>
      </c>
      <c r="R954" s="221">
        <f>IF(ISBLANK('Rate Calculations'!$J956),"",'Rate Calculations'!$J956)</f>
        <v>3.5000000000000003E-2</v>
      </c>
      <c r="S954" s="220" t="str">
        <f t="shared" si="240"/>
        <v/>
      </c>
      <c r="T954" s="225" t="str">
        <f>IFERROR(VLOOKUP(_xlfn.CONCAT('Team Roster - Final'!$A954," : ",'Team Roster - Final'!$BM954),'Rate Calculations'!$C$4:$S$1100,10,FALSE),"")</f>
        <v/>
      </c>
      <c r="U954" s="225" t="str">
        <f>IFERROR(VLOOKUP(_xlfn.CONCAT('Team Roster - Final'!$A954," : ",'Team Roster - Final'!$BM954),'Rate Calculations'!$C$4:$S$1100,11,FALSE),"")</f>
        <v/>
      </c>
      <c r="V954" s="222" t="str">
        <f t="shared" si="241"/>
        <v/>
      </c>
      <c r="W954" s="222" t="str">
        <f t="shared" si="242"/>
        <v/>
      </c>
      <c r="X954" s="223" t="str">
        <f>IFERROR(VLOOKUP(_xlfn.CONCAT('Team Roster - Final'!$A954," : ",'Team Roster - Final'!$BM954),'Rate Calculations'!$C$4:$S$1100,14,FALSE),"")</f>
        <v/>
      </c>
      <c r="Y954" s="222" t="str">
        <f t="shared" si="243"/>
        <v/>
      </c>
      <c r="Z954" s="222" t="str">
        <f t="shared" si="244"/>
        <v/>
      </c>
      <c r="AA954" s="224" t="str">
        <f>IFERROR(IF(#REF!="Yes",$Y954, $Y954+$Q954*0.5),"")</f>
        <v/>
      </c>
      <c r="AB954" s="224" t="str">
        <f>IFERROR(IF(#REF!="Yes",$Z954, $Z954+$S954*0.5),"")</f>
        <v/>
      </c>
      <c r="AC954" s="220" t="str">
        <f>IFERROR(VLOOKUP(_xlfn.CONCAT('Team Roster - Final'!$A954," : ",'Team Roster - Final'!$BM954),'Rate Calculations'!$C$4:$U$1100,19,FALSE),"")</f>
        <v/>
      </c>
      <c r="AD954" s="220" t="str">
        <f t="shared" si="245"/>
        <v/>
      </c>
      <c r="AE954" s="220" t="str">
        <f t="shared" si="246"/>
        <v/>
      </c>
      <c r="AF954" s="225" t="str">
        <f>IFERROR(VLOOKUP(_xlfn.CONCAT('Team Roster - Final'!$A954," : ",'Team Roster - Final'!$BM954),'Rate Calculations'!$C$4:$AB$1100,22,FALSE),"")</f>
        <v/>
      </c>
      <c r="AG954" s="225" t="str">
        <f>IFERROR(VLOOKUP(_xlfn.CONCAT('Team Roster - Final'!$A954," : ",'Team Roster - Final'!$BM954),'Rate Calculations'!$C$4:$AB$1100,23,FALSE),"")</f>
        <v/>
      </c>
      <c r="AH954" s="222" t="str">
        <f t="shared" si="247"/>
        <v/>
      </c>
      <c r="AI954" s="222" t="str">
        <f t="shared" si="248"/>
        <v/>
      </c>
      <c r="AJ954" s="223" t="str">
        <f>Table1[[#This Row],[Home Office
Net Fee %]]</f>
        <v/>
      </c>
      <c r="AK954" s="222" t="str">
        <f t="shared" si="249"/>
        <v/>
      </c>
      <c r="AL954" s="222" t="str">
        <f t="shared" si="250"/>
        <v/>
      </c>
      <c r="AM954" s="215" t="str">
        <f>IFERROR(IF(#REF!="Yes",$AK954,($AK954+$AD954*0.5)),"")</f>
        <v/>
      </c>
      <c r="AN954" s="215" t="str">
        <f>IFERROR(IF(#REF!="Yes",$AL954,($AL954+$AE954*0.5)),"")</f>
        <v/>
      </c>
      <c r="AO954" s="374" t="str">
        <f>IF(ISBLANK('Team Roster Proposed - FBR'!Q955),"",'Team Roster Proposed - FBR'!Q955)</f>
        <v/>
      </c>
      <c r="AP954" s="226" t="e">
        <f>IF(ISBLANK(#REF!),"",#REF!)</f>
        <v>#REF!</v>
      </c>
      <c r="AQ954" s="226" t="e">
        <f>IF(ISBLANK(#REF!),"",#REF!)</f>
        <v>#REF!</v>
      </c>
      <c r="AR954" s="226" t="e">
        <f>IF(ISBLANK(#REF!),"",#REF!)</f>
        <v>#REF!</v>
      </c>
      <c r="AS954" s="219" t="e">
        <f>IF(ISBLANK(#REF!),"",#REF!)</f>
        <v>#REF!</v>
      </c>
      <c r="AT954" s="219" t="e">
        <f>IF(ISBLANK(#REF!),"",#REF!)</f>
        <v>#REF!</v>
      </c>
      <c r="AU954" s="219" t="e">
        <f>IF(ISBLANK(#REF!),"",#REF!)</f>
        <v>#REF!</v>
      </c>
      <c r="AV954" s="219" t="e">
        <f>IF(ISBLANK(#REF!),"",#REF!)</f>
        <v>#REF!</v>
      </c>
      <c r="AW954" s="219" t="e">
        <f>IF(ISBLANK(#REF!),"",#REF!)</f>
        <v>#REF!</v>
      </c>
      <c r="AX954" s="219" t="e">
        <f>IF(ISBLANK(#REF!),"",#REF!)</f>
        <v>#REF!</v>
      </c>
      <c r="AY954" s="226" t="e">
        <f>IF(ISBLANK(#REF!),"",#REF!)</f>
        <v>#REF!</v>
      </c>
      <c r="AZ954" s="219" t="e">
        <f>IF(ISBLANK(#REF!),"",#REF!)</f>
        <v>#REF!</v>
      </c>
      <c r="BA954" s="219" t="e">
        <f>IF(ISBLANK(#REF!),"",#REF!)</f>
        <v>#REF!</v>
      </c>
      <c r="BB954" s="219" t="e">
        <f>IF(ISBLANK(#REF!),"",#REF!)</f>
        <v>#REF!</v>
      </c>
      <c r="BC954" s="219" t="e">
        <f>IF(ISBLANK(#REF!),"",#REF!)</f>
        <v>#REF!</v>
      </c>
      <c r="BD954" s="219" t="e">
        <f>IF(ISBLANK(#REF!),"",#REF!)</f>
        <v>#REF!</v>
      </c>
      <c r="BE954" s="219" t="e">
        <f>IF(ISBLANK(#REF!),"",#REF!)</f>
        <v>#REF!</v>
      </c>
      <c r="BF954" s="219" t="e">
        <f>IF(ISBLANK(#REF!),"",#REF!)</f>
        <v>#REF!</v>
      </c>
      <c r="BG954" s="219" t="e">
        <f>IF(ISBLANK(#REF!),"",#REF!)</f>
        <v>#REF!</v>
      </c>
      <c r="BH954" s="219" t="e">
        <f>IF(ISBLANK(#REF!),"",#REF!)</f>
        <v>#REF!</v>
      </c>
      <c r="BI954" s="219" t="e">
        <f>IF(ISBLANK(#REF!),"",#REF!)</f>
        <v>#REF!</v>
      </c>
      <c r="BJ954" s="219" t="e">
        <f>IF(ISBLANK(#REF!),"",#REF!)</f>
        <v>#REF!</v>
      </c>
      <c r="BK954" s="219" t="e">
        <f>IF(ISBLANK(#REF!),"",#REF!)</f>
        <v>#REF!</v>
      </c>
      <c r="BL954" s="219" t="e">
        <f>IF(ISBLANK(#REF!),"",#REF!)</f>
        <v>#REF!</v>
      </c>
      <c r="BM954" s="219" t="e">
        <f>IF(ISBLANK(#REF!),"",#REF!)</f>
        <v>#REF!</v>
      </c>
      <c r="BN954" s="219" t="e">
        <f>IF(ISBLANK(#REF!),"",#REF!)</f>
        <v>#REF!</v>
      </c>
      <c r="BO954" s="227" t="e">
        <f t="shared" si="251"/>
        <v>#REF!</v>
      </c>
      <c r="BP954" s="228" t="str">
        <f t="shared" si="254"/>
        <v/>
      </c>
      <c r="BQ954" s="229" t="str">
        <f t="shared" si="238"/>
        <v/>
      </c>
      <c r="BR954" s="228" t="e">
        <f t="shared" si="252"/>
        <v>#REF!</v>
      </c>
      <c r="BS954" s="230" t="e">
        <f t="shared" si="253"/>
        <v>#REF!</v>
      </c>
    </row>
    <row r="955" spans="1:71">
      <c r="A955" s="213" t="e">
        <f>IF(ISBLANK(#REF!),"",#REF!)</f>
        <v>#REF!</v>
      </c>
      <c r="B955" s="214" t="e">
        <f>IF(ISBLANK(#REF!),"",#REF!)</f>
        <v>#REF!</v>
      </c>
      <c r="C955" s="214" t="e">
        <f>IF(ISBLANK(#REF!),"",#REF!)</f>
        <v>#REF!</v>
      </c>
      <c r="D955" s="214" t="e">
        <f>IF(ISBLANK(#REF!),"",#REF!)</f>
        <v>#REF!</v>
      </c>
      <c r="E955" s="214" t="e">
        <f>IF(ISBLANK(#REF!),"",#REF!)</f>
        <v>#REF!</v>
      </c>
      <c r="F955" s="214" t="e">
        <f>IF(ISBLANK(#REF!),"",#REF!)</f>
        <v>#REF!</v>
      </c>
      <c r="G955" s="214" t="e">
        <f>IF(ISBLANK(#REF!),"",#REF!)</f>
        <v>#REF!</v>
      </c>
      <c r="H955" s="215" t="e">
        <f>IF(ISBLANK(#REF!),"",#REF!)</f>
        <v>#REF!</v>
      </c>
      <c r="I955" s="214" t="e">
        <f>IF(ISBLANK(#REF!),"",#REF!)</f>
        <v>#REF!</v>
      </c>
      <c r="J955" s="216" t="e">
        <f>IF(ISBLANK(#REF!),"",#REF!)</f>
        <v>#REF!</v>
      </c>
      <c r="K955" s="217" t="e">
        <f>IF(ISBLANK(#REF!),"",#REF!)</f>
        <v>#REF!</v>
      </c>
      <c r="L955" s="217" t="e">
        <f>IF(ISBLANK(#REF!),"",#REF!)</f>
        <v>#REF!</v>
      </c>
      <c r="M955" s="218" t="e">
        <f>IF(ISBLANK(#REF!),"",#REF!)</f>
        <v>#REF!</v>
      </c>
      <c r="N955" s="218" t="e">
        <f>IF(ISBLANK(#REF!),"",#REF!)</f>
        <v>#REF!</v>
      </c>
      <c r="O955" s="220" t="str">
        <f>IFERROR(VLOOKUP(_xlfn.CONCAT('Team Roster - Final'!$A955," : ",'Team Roster - Final'!$BM955),'Rate Calculations'!$C$4:$G$1100,5,FALSE),"")</f>
        <v/>
      </c>
      <c r="P955" s="225">
        <f>IF(ISBLANK('Rate Calculations'!$H957),"",'Rate Calculations'!$H957)</f>
        <v>1.7500000000000002E-2</v>
      </c>
      <c r="Q955" s="220" t="str">
        <f t="shared" si="239"/>
        <v/>
      </c>
      <c r="R955" s="221">
        <f>IF(ISBLANK('Rate Calculations'!$J957),"",'Rate Calculations'!$J957)</f>
        <v>3.5000000000000003E-2</v>
      </c>
      <c r="S955" s="220" t="str">
        <f t="shared" si="240"/>
        <v/>
      </c>
      <c r="T955" s="225" t="str">
        <f>IFERROR(VLOOKUP(_xlfn.CONCAT('Team Roster - Final'!$A955," : ",'Team Roster - Final'!$BM955),'Rate Calculations'!$C$4:$S$1100,10,FALSE),"")</f>
        <v/>
      </c>
      <c r="U955" s="225" t="str">
        <f>IFERROR(VLOOKUP(_xlfn.CONCAT('Team Roster - Final'!$A955," : ",'Team Roster - Final'!$BM955),'Rate Calculations'!$C$4:$S$1100,11,FALSE),"")</f>
        <v/>
      </c>
      <c r="V955" s="222" t="str">
        <f t="shared" si="241"/>
        <v/>
      </c>
      <c r="W955" s="222" t="str">
        <f t="shared" si="242"/>
        <v/>
      </c>
      <c r="X955" s="223" t="str">
        <f>IFERROR(VLOOKUP(_xlfn.CONCAT('Team Roster - Final'!$A955," : ",'Team Roster - Final'!$BM955),'Rate Calculations'!$C$4:$S$1100,14,FALSE),"")</f>
        <v/>
      </c>
      <c r="Y955" s="222" t="str">
        <f t="shared" si="243"/>
        <v/>
      </c>
      <c r="Z955" s="222" t="str">
        <f t="shared" si="244"/>
        <v/>
      </c>
      <c r="AA955" s="224" t="str">
        <f>IFERROR(IF(#REF!="Yes",$Y955, $Y955+$Q955*0.5),"")</f>
        <v/>
      </c>
      <c r="AB955" s="224" t="str">
        <f>IFERROR(IF(#REF!="Yes",$Z955, $Z955+$S955*0.5),"")</f>
        <v/>
      </c>
      <c r="AC955" s="220" t="str">
        <f>IFERROR(VLOOKUP(_xlfn.CONCAT('Team Roster - Final'!$A955," : ",'Team Roster - Final'!$BM955),'Rate Calculations'!$C$4:$U$1100,19,FALSE),"")</f>
        <v/>
      </c>
      <c r="AD955" s="220" t="str">
        <f t="shared" si="245"/>
        <v/>
      </c>
      <c r="AE955" s="220" t="str">
        <f t="shared" si="246"/>
        <v/>
      </c>
      <c r="AF955" s="225" t="str">
        <f>IFERROR(VLOOKUP(_xlfn.CONCAT('Team Roster - Final'!$A955," : ",'Team Roster - Final'!$BM955),'Rate Calculations'!$C$4:$AB$1100,22,FALSE),"")</f>
        <v/>
      </c>
      <c r="AG955" s="225" t="str">
        <f>IFERROR(VLOOKUP(_xlfn.CONCAT('Team Roster - Final'!$A955," : ",'Team Roster - Final'!$BM955),'Rate Calculations'!$C$4:$AB$1100,23,FALSE),"")</f>
        <v/>
      </c>
      <c r="AH955" s="222" t="str">
        <f t="shared" si="247"/>
        <v/>
      </c>
      <c r="AI955" s="222" t="str">
        <f t="shared" si="248"/>
        <v/>
      </c>
      <c r="AJ955" s="223" t="str">
        <f>Table1[[#This Row],[Home Office
Net Fee %]]</f>
        <v/>
      </c>
      <c r="AK955" s="222" t="str">
        <f t="shared" si="249"/>
        <v/>
      </c>
      <c r="AL955" s="222" t="str">
        <f t="shared" si="250"/>
        <v/>
      </c>
      <c r="AM955" s="215" t="str">
        <f>IFERROR(IF(#REF!="Yes",$AK955,($AK955+$AD955*0.5)),"")</f>
        <v/>
      </c>
      <c r="AN955" s="215" t="str">
        <f>IFERROR(IF(#REF!="Yes",$AL955,($AL955+$AE955*0.5)),"")</f>
        <v/>
      </c>
      <c r="AO955" s="374" t="str">
        <f>IF(ISBLANK('Team Roster Proposed - FBR'!Q956),"",'Team Roster Proposed - FBR'!Q956)</f>
        <v/>
      </c>
      <c r="AP955" s="226" t="e">
        <f>IF(ISBLANK(#REF!),"",#REF!)</f>
        <v>#REF!</v>
      </c>
      <c r="AQ955" s="226" t="e">
        <f>IF(ISBLANK(#REF!),"",#REF!)</f>
        <v>#REF!</v>
      </c>
      <c r="AR955" s="226" t="e">
        <f>IF(ISBLANK(#REF!),"",#REF!)</f>
        <v>#REF!</v>
      </c>
      <c r="AS955" s="219" t="e">
        <f>IF(ISBLANK(#REF!),"",#REF!)</f>
        <v>#REF!</v>
      </c>
      <c r="AT955" s="219" t="e">
        <f>IF(ISBLANK(#REF!),"",#REF!)</f>
        <v>#REF!</v>
      </c>
      <c r="AU955" s="219" t="e">
        <f>IF(ISBLANK(#REF!),"",#REF!)</f>
        <v>#REF!</v>
      </c>
      <c r="AV955" s="219" t="e">
        <f>IF(ISBLANK(#REF!),"",#REF!)</f>
        <v>#REF!</v>
      </c>
      <c r="AW955" s="219" t="e">
        <f>IF(ISBLANK(#REF!),"",#REF!)</f>
        <v>#REF!</v>
      </c>
      <c r="AX955" s="219" t="e">
        <f>IF(ISBLANK(#REF!),"",#REF!)</f>
        <v>#REF!</v>
      </c>
      <c r="AY955" s="226" t="e">
        <f>IF(ISBLANK(#REF!),"",#REF!)</f>
        <v>#REF!</v>
      </c>
      <c r="AZ955" s="219" t="e">
        <f>IF(ISBLANK(#REF!),"",#REF!)</f>
        <v>#REF!</v>
      </c>
      <c r="BA955" s="219" t="e">
        <f>IF(ISBLANK(#REF!),"",#REF!)</f>
        <v>#REF!</v>
      </c>
      <c r="BB955" s="219" t="e">
        <f>IF(ISBLANK(#REF!),"",#REF!)</f>
        <v>#REF!</v>
      </c>
      <c r="BC955" s="219" t="e">
        <f>IF(ISBLANK(#REF!),"",#REF!)</f>
        <v>#REF!</v>
      </c>
      <c r="BD955" s="219" t="e">
        <f>IF(ISBLANK(#REF!),"",#REF!)</f>
        <v>#REF!</v>
      </c>
      <c r="BE955" s="219" t="e">
        <f>IF(ISBLANK(#REF!),"",#REF!)</f>
        <v>#REF!</v>
      </c>
      <c r="BF955" s="219" t="e">
        <f>IF(ISBLANK(#REF!),"",#REF!)</f>
        <v>#REF!</v>
      </c>
      <c r="BG955" s="219" t="e">
        <f>IF(ISBLANK(#REF!),"",#REF!)</f>
        <v>#REF!</v>
      </c>
      <c r="BH955" s="219" t="e">
        <f>IF(ISBLANK(#REF!),"",#REF!)</f>
        <v>#REF!</v>
      </c>
      <c r="BI955" s="219" t="e">
        <f>IF(ISBLANK(#REF!),"",#REF!)</f>
        <v>#REF!</v>
      </c>
      <c r="BJ955" s="219" t="e">
        <f>IF(ISBLANK(#REF!),"",#REF!)</f>
        <v>#REF!</v>
      </c>
      <c r="BK955" s="219" t="e">
        <f>IF(ISBLANK(#REF!),"",#REF!)</f>
        <v>#REF!</v>
      </c>
      <c r="BL955" s="219" t="e">
        <f>IF(ISBLANK(#REF!),"",#REF!)</f>
        <v>#REF!</v>
      </c>
      <c r="BM955" s="219" t="e">
        <f>IF(ISBLANK(#REF!),"",#REF!)</f>
        <v>#REF!</v>
      </c>
      <c r="BN955" s="219" t="e">
        <f>IF(ISBLANK(#REF!),"",#REF!)</f>
        <v>#REF!</v>
      </c>
      <c r="BO955" s="227" t="e">
        <f t="shared" si="251"/>
        <v>#REF!</v>
      </c>
      <c r="BP955" s="228" t="str">
        <f t="shared" si="254"/>
        <v/>
      </c>
      <c r="BQ955" s="229" t="str">
        <f t="shared" si="238"/>
        <v/>
      </c>
      <c r="BR955" s="228" t="e">
        <f t="shared" si="252"/>
        <v>#REF!</v>
      </c>
      <c r="BS955" s="230" t="e">
        <f t="shared" si="253"/>
        <v>#REF!</v>
      </c>
    </row>
    <row r="956" spans="1:71">
      <c r="A956" s="213" t="e">
        <f>IF(ISBLANK(#REF!),"",#REF!)</f>
        <v>#REF!</v>
      </c>
      <c r="B956" s="214" t="e">
        <f>IF(ISBLANK(#REF!),"",#REF!)</f>
        <v>#REF!</v>
      </c>
      <c r="C956" s="214" t="e">
        <f>IF(ISBLANK(#REF!),"",#REF!)</f>
        <v>#REF!</v>
      </c>
      <c r="D956" s="214" t="e">
        <f>IF(ISBLANK(#REF!),"",#REF!)</f>
        <v>#REF!</v>
      </c>
      <c r="E956" s="214" t="e">
        <f>IF(ISBLANK(#REF!),"",#REF!)</f>
        <v>#REF!</v>
      </c>
      <c r="F956" s="214" t="e">
        <f>IF(ISBLANK(#REF!),"",#REF!)</f>
        <v>#REF!</v>
      </c>
      <c r="G956" s="214" t="e">
        <f>IF(ISBLANK(#REF!),"",#REF!)</f>
        <v>#REF!</v>
      </c>
      <c r="H956" s="215" t="e">
        <f>IF(ISBLANK(#REF!),"",#REF!)</f>
        <v>#REF!</v>
      </c>
      <c r="I956" s="214" t="e">
        <f>IF(ISBLANK(#REF!),"",#REF!)</f>
        <v>#REF!</v>
      </c>
      <c r="J956" s="216" t="e">
        <f>IF(ISBLANK(#REF!),"",#REF!)</f>
        <v>#REF!</v>
      </c>
      <c r="K956" s="217" t="e">
        <f>IF(ISBLANK(#REF!),"",#REF!)</f>
        <v>#REF!</v>
      </c>
      <c r="L956" s="217" t="e">
        <f>IF(ISBLANK(#REF!),"",#REF!)</f>
        <v>#REF!</v>
      </c>
      <c r="M956" s="218" t="e">
        <f>IF(ISBLANK(#REF!),"",#REF!)</f>
        <v>#REF!</v>
      </c>
      <c r="N956" s="218" t="e">
        <f>IF(ISBLANK(#REF!),"",#REF!)</f>
        <v>#REF!</v>
      </c>
      <c r="O956" s="220" t="str">
        <f>IFERROR(VLOOKUP(_xlfn.CONCAT('Team Roster - Final'!$A956," : ",'Team Roster - Final'!$BM956),'Rate Calculations'!$C$4:$G$1100,5,FALSE),"")</f>
        <v/>
      </c>
      <c r="P956" s="225">
        <f>IF(ISBLANK('Rate Calculations'!$H958),"",'Rate Calculations'!$H958)</f>
        <v>1.7500000000000002E-2</v>
      </c>
      <c r="Q956" s="220" t="str">
        <f t="shared" si="239"/>
        <v/>
      </c>
      <c r="R956" s="221">
        <f>IF(ISBLANK('Rate Calculations'!$J958),"",'Rate Calculations'!$J958)</f>
        <v>3.5000000000000003E-2</v>
      </c>
      <c r="S956" s="220" t="str">
        <f t="shared" si="240"/>
        <v/>
      </c>
      <c r="T956" s="225" t="str">
        <f>IFERROR(VLOOKUP(_xlfn.CONCAT('Team Roster - Final'!$A956," : ",'Team Roster - Final'!$BM956),'Rate Calculations'!$C$4:$S$1100,10,FALSE),"")</f>
        <v/>
      </c>
      <c r="U956" s="225" t="str">
        <f>IFERROR(VLOOKUP(_xlfn.CONCAT('Team Roster - Final'!$A956," : ",'Team Roster - Final'!$BM956),'Rate Calculations'!$C$4:$S$1100,11,FALSE),"")</f>
        <v/>
      </c>
      <c r="V956" s="222" t="str">
        <f t="shared" si="241"/>
        <v/>
      </c>
      <c r="W956" s="222" t="str">
        <f t="shared" si="242"/>
        <v/>
      </c>
      <c r="X956" s="223" t="str">
        <f>IFERROR(VLOOKUP(_xlfn.CONCAT('Team Roster - Final'!$A956," : ",'Team Roster - Final'!$BM956),'Rate Calculations'!$C$4:$S$1100,14,FALSE),"")</f>
        <v/>
      </c>
      <c r="Y956" s="222" t="str">
        <f t="shared" si="243"/>
        <v/>
      </c>
      <c r="Z956" s="222" t="str">
        <f t="shared" si="244"/>
        <v/>
      </c>
      <c r="AA956" s="224" t="str">
        <f>IFERROR(IF(#REF!="Yes",$Y956, $Y956+$Q956*0.5),"")</f>
        <v/>
      </c>
      <c r="AB956" s="224" t="str">
        <f>IFERROR(IF(#REF!="Yes",$Z956, $Z956+$S956*0.5),"")</f>
        <v/>
      </c>
      <c r="AC956" s="220" t="str">
        <f>IFERROR(VLOOKUP(_xlfn.CONCAT('Team Roster - Final'!$A956," : ",'Team Roster - Final'!$BM956),'Rate Calculations'!$C$4:$U$1100,19,FALSE),"")</f>
        <v/>
      </c>
      <c r="AD956" s="220" t="str">
        <f t="shared" si="245"/>
        <v/>
      </c>
      <c r="AE956" s="220" t="str">
        <f t="shared" si="246"/>
        <v/>
      </c>
      <c r="AF956" s="225" t="str">
        <f>IFERROR(VLOOKUP(_xlfn.CONCAT('Team Roster - Final'!$A956," : ",'Team Roster - Final'!$BM956),'Rate Calculations'!$C$4:$AB$1100,22,FALSE),"")</f>
        <v/>
      </c>
      <c r="AG956" s="225" t="str">
        <f>IFERROR(VLOOKUP(_xlfn.CONCAT('Team Roster - Final'!$A956," : ",'Team Roster - Final'!$BM956),'Rate Calculations'!$C$4:$AB$1100,23,FALSE),"")</f>
        <v/>
      </c>
      <c r="AH956" s="222" t="str">
        <f t="shared" si="247"/>
        <v/>
      </c>
      <c r="AI956" s="222" t="str">
        <f t="shared" si="248"/>
        <v/>
      </c>
      <c r="AJ956" s="223" t="str">
        <f>Table1[[#This Row],[Home Office
Net Fee %]]</f>
        <v/>
      </c>
      <c r="AK956" s="222" t="str">
        <f t="shared" si="249"/>
        <v/>
      </c>
      <c r="AL956" s="222" t="str">
        <f t="shared" si="250"/>
        <v/>
      </c>
      <c r="AM956" s="215" t="str">
        <f>IFERROR(IF(#REF!="Yes",$AK956,($AK956+$AD956*0.5)),"")</f>
        <v/>
      </c>
      <c r="AN956" s="215" t="str">
        <f>IFERROR(IF(#REF!="Yes",$AL956,($AL956+$AE956*0.5)),"")</f>
        <v/>
      </c>
      <c r="AO956" s="374" t="str">
        <f>IF(ISBLANK('Team Roster Proposed - FBR'!Q957),"",'Team Roster Proposed - FBR'!Q957)</f>
        <v/>
      </c>
      <c r="AP956" s="226" t="e">
        <f>IF(ISBLANK(#REF!),"",#REF!)</f>
        <v>#REF!</v>
      </c>
      <c r="AQ956" s="226" t="e">
        <f>IF(ISBLANK(#REF!),"",#REF!)</f>
        <v>#REF!</v>
      </c>
      <c r="AR956" s="226" t="e">
        <f>IF(ISBLANK(#REF!),"",#REF!)</f>
        <v>#REF!</v>
      </c>
      <c r="AS956" s="219" t="e">
        <f>IF(ISBLANK(#REF!),"",#REF!)</f>
        <v>#REF!</v>
      </c>
      <c r="AT956" s="219" t="e">
        <f>IF(ISBLANK(#REF!),"",#REF!)</f>
        <v>#REF!</v>
      </c>
      <c r="AU956" s="219" t="e">
        <f>IF(ISBLANK(#REF!),"",#REF!)</f>
        <v>#REF!</v>
      </c>
      <c r="AV956" s="219" t="e">
        <f>IF(ISBLANK(#REF!),"",#REF!)</f>
        <v>#REF!</v>
      </c>
      <c r="AW956" s="219" t="e">
        <f>IF(ISBLANK(#REF!),"",#REF!)</f>
        <v>#REF!</v>
      </c>
      <c r="AX956" s="219" t="e">
        <f>IF(ISBLANK(#REF!),"",#REF!)</f>
        <v>#REF!</v>
      </c>
      <c r="AY956" s="226" t="e">
        <f>IF(ISBLANK(#REF!),"",#REF!)</f>
        <v>#REF!</v>
      </c>
      <c r="AZ956" s="219" t="e">
        <f>IF(ISBLANK(#REF!),"",#REF!)</f>
        <v>#REF!</v>
      </c>
      <c r="BA956" s="219" t="e">
        <f>IF(ISBLANK(#REF!),"",#REF!)</f>
        <v>#REF!</v>
      </c>
      <c r="BB956" s="219" t="e">
        <f>IF(ISBLANK(#REF!),"",#REF!)</f>
        <v>#REF!</v>
      </c>
      <c r="BC956" s="219" t="e">
        <f>IF(ISBLANK(#REF!),"",#REF!)</f>
        <v>#REF!</v>
      </c>
      <c r="BD956" s="219" t="e">
        <f>IF(ISBLANK(#REF!),"",#REF!)</f>
        <v>#REF!</v>
      </c>
      <c r="BE956" s="219" t="e">
        <f>IF(ISBLANK(#REF!),"",#REF!)</f>
        <v>#REF!</v>
      </c>
      <c r="BF956" s="219" t="e">
        <f>IF(ISBLANK(#REF!),"",#REF!)</f>
        <v>#REF!</v>
      </c>
      <c r="BG956" s="219" t="e">
        <f>IF(ISBLANK(#REF!),"",#REF!)</f>
        <v>#REF!</v>
      </c>
      <c r="BH956" s="219" t="e">
        <f>IF(ISBLANK(#REF!),"",#REF!)</f>
        <v>#REF!</v>
      </c>
      <c r="BI956" s="219" t="e">
        <f>IF(ISBLANK(#REF!),"",#REF!)</f>
        <v>#REF!</v>
      </c>
      <c r="BJ956" s="219" t="e">
        <f>IF(ISBLANK(#REF!),"",#REF!)</f>
        <v>#REF!</v>
      </c>
      <c r="BK956" s="219" t="e">
        <f>IF(ISBLANK(#REF!),"",#REF!)</f>
        <v>#REF!</v>
      </c>
      <c r="BL956" s="219" t="e">
        <f>IF(ISBLANK(#REF!),"",#REF!)</f>
        <v>#REF!</v>
      </c>
      <c r="BM956" s="219" t="e">
        <f>IF(ISBLANK(#REF!),"",#REF!)</f>
        <v>#REF!</v>
      </c>
      <c r="BN956" s="219" t="e">
        <f>IF(ISBLANK(#REF!),"",#REF!)</f>
        <v>#REF!</v>
      </c>
      <c r="BO956" s="227" t="e">
        <f t="shared" si="251"/>
        <v>#REF!</v>
      </c>
      <c r="BP956" s="228" t="str">
        <f t="shared" si="254"/>
        <v/>
      </c>
      <c r="BQ956" s="229" t="str">
        <f t="shared" si="238"/>
        <v/>
      </c>
      <c r="BR956" s="228" t="e">
        <f t="shared" si="252"/>
        <v>#REF!</v>
      </c>
      <c r="BS956" s="230" t="e">
        <f t="shared" si="253"/>
        <v>#REF!</v>
      </c>
    </row>
    <row r="957" spans="1:71">
      <c r="A957" s="213" t="e">
        <f>IF(ISBLANK(#REF!),"",#REF!)</f>
        <v>#REF!</v>
      </c>
      <c r="B957" s="214" t="e">
        <f>IF(ISBLANK(#REF!),"",#REF!)</f>
        <v>#REF!</v>
      </c>
      <c r="C957" s="214" t="e">
        <f>IF(ISBLANK(#REF!),"",#REF!)</f>
        <v>#REF!</v>
      </c>
      <c r="D957" s="214" t="e">
        <f>IF(ISBLANK(#REF!),"",#REF!)</f>
        <v>#REF!</v>
      </c>
      <c r="E957" s="214" t="e">
        <f>IF(ISBLANK(#REF!),"",#REF!)</f>
        <v>#REF!</v>
      </c>
      <c r="F957" s="214" t="e">
        <f>IF(ISBLANK(#REF!),"",#REF!)</f>
        <v>#REF!</v>
      </c>
      <c r="G957" s="214" t="e">
        <f>IF(ISBLANK(#REF!),"",#REF!)</f>
        <v>#REF!</v>
      </c>
      <c r="H957" s="215" t="e">
        <f>IF(ISBLANK(#REF!),"",#REF!)</f>
        <v>#REF!</v>
      </c>
      <c r="I957" s="214" t="e">
        <f>IF(ISBLANK(#REF!),"",#REF!)</f>
        <v>#REF!</v>
      </c>
      <c r="J957" s="216" t="e">
        <f>IF(ISBLANK(#REF!),"",#REF!)</f>
        <v>#REF!</v>
      </c>
      <c r="K957" s="217" t="e">
        <f>IF(ISBLANK(#REF!),"",#REF!)</f>
        <v>#REF!</v>
      </c>
      <c r="L957" s="217" t="e">
        <f>IF(ISBLANK(#REF!),"",#REF!)</f>
        <v>#REF!</v>
      </c>
      <c r="M957" s="218" t="e">
        <f>IF(ISBLANK(#REF!),"",#REF!)</f>
        <v>#REF!</v>
      </c>
      <c r="N957" s="218" t="e">
        <f>IF(ISBLANK(#REF!),"",#REF!)</f>
        <v>#REF!</v>
      </c>
      <c r="O957" s="220" t="str">
        <f>IFERROR(VLOOKUP(_xlfn.CONCAT('Team Roster - Final'!$A957," : ",'Team Roster - Final'!$BM957),'Rate Calculations'!$C$4:$G$1100,5,FALSE),"")</f>
        <v/>
      </c>
      <c r="P957" s="225">
        <f>IF(ISBLANK('Rate Calculations'!$H959),"",'Rate Calculations'!$H959)</f>
        <v>1.7500000000000002E-2</v>
      </c>
      <c r="Q957" s="220" t="str">
        <f t="shared" si="239"/>
        <v/>
      </c>
      <c r="R957" s="221">
        <f>IF(ISBLANK('Rate Calculations'!$J959),"",'Rate Calculations'!$J959)</f>
        <v>3.5000000000000003E-2</v>
      </c>
      <c r="S957" s="220" t="str">
        <f t="shared" si="240"/>
        <v/>
      </c>
      <c r="T957" s="225" t="str">
        <f>IFERROR(VLOOKUP(_xlfn.CONCAT('Team Roster - Final'!$A957," : ",'Team Roster - Final'!$BM957),'Rate Calculations'!$C$4:$S$1100,10,FALSE),"")</f>
        <v/>
      </c>
      <c r="U957" s="225" t="str">
        <f>IFERROR(VLOOKUP(_xlfn.CONCAT('Team Roster - Final'!$A957," : ",'Team Roster - Final'!$BM957),'Rate Calculations'!$C$4:$S$1100,11,FALSE),"")</f>
        <v/>
      </c>
      <c r="V957" s="222" t="str">
        <f t="shared" si="241"/>
        <v/>
      </c>
      <c r="W957" s="222" t="str">
        <f t="shared" si="242"/>
        <v/>
      </c>
      <c r="X957" s="223" t="str">
        <f>IFERROR(VLOOKUP(_xlfn.CONCAT('Team Roster - Final'!$A957," : ",'Team Roster - Final'!$BM957),'Rate Calculations'!$C$4:$S$1100,14,FALSE),"")</f>
        <v/>
      </c>
      <c r="Y957" s="222" t="str">
        <f t="shared" si="243"/>
        <v/>
      </c>
      <c r="Z957" s="222" t="str">
        <f t="shared" si="244"/>
        <v/>
      </c>
      <c r="AA957" s="224" t="str">
        <f>IFERROR(IF(#REF!="Yes",$Y957, $Y957+$Q957*0.5),"")</f>
        <v/>
      </c>
      <c r="AB957" s="224" t="str">
        <f>IFERROR(IF(#REF!="Yes",$Z957, $Z957+$S957*0.5),"")</f>
        <v/>
      </c>
      <c r="AC957" s="220" t="str">
        <f>IFERROR(VLOOKUP(_xlfn.CONCAT('Team Roster - Final'!$A957," : ",'Team Roster - Final'!$BM957),'Rate Calculations'!$C$4:$U$1100,19,FALSE),"")</f>
        <v/>
      </c>
      <c r="AD957" s="220" t="str">
        <f t="shared" si="245"/>
        <v/>
      </c>
      <c r="AE957" s="220" t="str">
        <f t="shared" si="246"/>
        <v/>
      </c>
      <c r="AF957" s="225" t="str">
        <f>IFERROR(VLOOKUP(_xlfn.CONCAT('Team Roster - Final'!$A957," : ",'Team Roster - Final'!$BM957),'Rate Calculations'!$C$4:$AB$1100,22,FALSE),"")</f>
        <v/>
      </c>
      <c r="AG957" s="225" t="str">
        <f>IFERROR(VLOOKUP(_xlfn.CONCAT('Team Roster - Final'!$A957," : ",'Team Roster - Final'!$BM957),'Rate Calculations'!$C$4:$AB$1100,23,FALSE),"")</f>
        <v/>
      </c>
      <c r="AH957" s="222" t="str">
        <f t="shared" si="247"/>
        <v/>
      </c>
      <c r="AI957" s="222" t="str">
        <f t="shared" si="248"/>
        <v/>
      </c>
      <c r="AJ957" s="223" t="str">
        <f>Table1[[#This Row],[Home Office
Net Fee %]]</f>
        <v/>
      </c>
      <c r="AK957" s="222" t="str">
        <f t="shared" si="249"/>
        <v/>
      </c>
      <c r="AL957" s="222" t="str">
        <f t="shared" si="250"/>
        <v/>
      </c>
      <c r="AM957" s="215" t="str">
        <f>IFERROR(IF(#REF!="Yes",$AK957,($AK957+$AD957*0.5)),"")</f>
        <v/>
      </c>
      <c r="AN957" s="215" t="str">
        <f>IFERROR(IF(#REF!="Yes",$AL957,($AL957+$AE957*0.5)),"")</f>
        <v/>
      </c>
      <c r="AO957" s="374" t="str">
        <f>IF(ISBLANK('Team Roster Proposed - FBR'!Q958),"",'Team Roster Proposed - FBR'!Q958)</f>
        <v/>
      </c>
      <c r="AP957" s="226" t="e">
        <f>IF(ISBLANK(#REF!),"",#REF!)</f>
        <v>#REF!</v>
      </c>
      <c r="AQ957" s="226" t="e">
        <f>IF(ISBLANK(#REF!),"",#REF!)</f>
        <v>#REF!</v>
      </c>
      <c r="AR957" s="226" t="e">
        <f>IF(ISBLANK(#REF!),"",#REF!)</f>
        <v>#REF!</v>
      </c>
      <c r="AS957" s="219" t="e">
        <f>IF(ISBLANK(#REF!),"",#REF!)</f>
        <v>#REF!</v>
      </c>
      <c r="AT957" s="219" t="e">
        <f>IF(ISBLANK(#REF!),"",#REF!)</f>
        <v>#REF!</v>
      </c>
      <c r="AU957" s="219" t="e">
        <f>IF(ISBLANK(#REF!),"",#REF!)</f>
        <v>#REF!</v>
      </c>
      <c r="AV957" s="219" t="e">
        <f>IF(ISBLANK(#REF!),"",#REF!)</f>
        <v>#REF!</v>
      </c>
      <c r="AW957" s="219" t="e">
        <f>IF(ISBLANK(#REF!),"",#REF!)</f>
        <v>#REF!</v>
      </c>
      <c r="AX957" s="219" t="e">
        <f>IF(ISBLANK(#REF!),"",#REF!)</f>
        <v>#REF!</v>
      </c>
      <c r="AY957" s="226" t="e">
        <f>IF(ISBLANK(#REF!),"",#REF!)</f>
        <v>#REF!</v>
      </c>
      <c r="AZ957" s="219" t="e">
        <f>IF(ISBLANK(#REF!),"",#REF!)</f>
        <v>#REF!</v>
      </c>
      <c r="BA957" s="219" t="e">
        <f>IF(ISBLANK(#REF!),"",#REF!)</f>
        <v>#REF!</v>
      </c>
      <c r="BB957" s="219" t="e">
        <f>IF(ISBLANK(#REF!),"",#REF!)</f>
        <v>#REF!</v>
      </c>
      <c r="BC957" s="219" t="e">
        <f>IF(ISBLANK(#REF!),"",#REF!)</f>
        <v>#REF!</v>
      </c>
      <c r="BD957" s="219" t="e">
        <f>IF(ISBLANK(#REF!),"",#REF!)</f>
        <v>#REF!</v>
      </c>
      <c r="BE957" s="219" t="e">
        <f>IF(ISBLANK(#REF!),"",#REF!)</f>
        <v>#REF!</v>
      </c>
      <c r="BF957" s="219" t="e">
        <f>IF(ISBLANK(#REF!),"",#REF!)</f>
        <v>#REF!</v>
      </c>
      <c r="BG957" s="219" t="e">
        <f>IF(ISBLANK(#REF!),"",#REF!)</f>
        <v>#REF!</v>
      </c>
      <c r="BH957" s="219" t="e">
        <f>IF(ISBLANK(#REF!),"",#REF!)</f>
        <v>#REF!</v>
      </c>
      <c r="BI957" s="219" t="e">
        <f>IF(ISBLANK(#REF!),"",#REF!)</f>
        <v>#REF!</v>
      </c>
      <c r="BJ957" s="219" t="e">
        <f>IF(ISBLANK(#REF!),"",#REF!)</f>
        <v>#REF!</v>
      </c>
      <c r="BK957" s="219" t="e">
        <f>IF(ISBLANK(#REF!),"",#REF!)</f>
        <v>#REF!</v>
      </c>
      <c r="BL957" s="219" t="e">
        <f>IF(ISBLANK(#REF!),"",#REF!)</f>
        <v>#REF!</v>
      </c>
      <c r="BM957" s="219" t="e">
        <f>IF(ISBLANK(#REF!),"",#REF!)</f>
        <v>#REF!</v>
      </c>
      <c r="BN957" s="219" t="e">
        <f>IF(ISBLANK(#REF!),"",#REF!)</f>
        <v>#REF!</v>
      </c>
      <c r="BO957" s="227" t="e">
        <f t="shared" si="251"/>
        <v>#REF!</v>
      </c>
      <c r="BP957" s="228" t="str">
        <f t="shared" si="254"/>
        <v/>
      </c>
      <c r="BQ957" s="229" t="str">
        <f t="shared" si="238"/>
        <v/>
      </c>
      <c r="BR957" s="228" t="e">
        <f t="shared" si="252"/>
        <v>#REF!</v>
      </c>
      <c r="BS957" s="230" t="e">
        <f t="shared" si="253"/>
        <v>#REF!</v>
      </c>
    </row>
    <row r="958" spans="1:71">
      <c r="A958" s="213" t="e">
        <f>IF(ISBLANK(#REF!),"",#REF!)</f>
        <v>#REF!</v>
      </c>
      <c r="B958" s="214" t="e">
        <f>IF(ISBLANK(#REF!),"",#REF!)</f>
        <v>#REF!</v>
      </c>
      <c r="C958" s="214" t="e">
        <f>IF(ISBLANK(#REF!),"",#REF!)</f>
        <v>#REF!</v>
      </c>
      <c r="D958" s="214" t="e">
        <f>IF(ISBLANK(#REF!),"",#REF!)</f>
        <v>#REF!</v>
      </c>
      <c r="E958" s="214" t="e">
        <f>IF(ISBLANK(#REF!),"",#REF!)</f>
        <v>#REF!</v>
      </c>
      <c r="F958" s="214" t="e">
        <f>IF(ISBLANK(#REF!),"",#REF!)</f>
        <v>#REF!</v>
      </c>
      <c r="G958" s="214" t="e">
        <f>IF(ISBLANK(#REF!),"",#REF!)</f>
        <v>#REF!</v>
      </c>
      <c r="H958" s="215" t="e">
        <f>IF(ISBLANK(#REF!),"",#REF!)</f>
        <v>#REF!</v>
      </c>
      <c r="I958" s="214" t="e">
        <f>IF(ISBLANK(#REF!),"",#REF!)</f>
        <v>#REF!</v>
      </c>
      <c r="J958" s="216" t="e">
        <f>IF(ISBLANK(#REF!),"",#REF!)</f>
        <v>#REF!</v>
      </c>
      <c r="K958" s="217" t="e">
        <f>IF(ISBLANK(#REF!),"",#REF!)</f>
        <v>#REF!</v>
      </c>
      <c r="L958" s="217" t="e">
        <f>IF(ISBLANK(#REF!),"",#REF!)</f>
        <v>#REF!</v>
      </c>
      <c r="M958" s="218" t="e">
        <f>IF(ISBLANK(#REF!),"",#REF!)</f>
        <v>#REF!</v>
      </c>
      <c r="N958" s="218" t="e">
        <f>IF(ISBLANK(#REF!),"",#REF!)</f>
        <v>#REF!</v>
      </c>
      <c r="O958" s="220" t="str">
        <f>IFERROR(VLOOKUP(_xlfn.CONCAT('Team Roster - Final'!$A958," : ",'Team Roster - Final'!$BM958),'Rate Calculations'!$C$4:$G$1100,5,FALSE),"")</f>
        <v/>
      </c>
      <c r="P958" s="225">
        <f>IF(ISBLANK('Rate Calculations'!$H960),"",'Rate Calculations'!$H960)</f>
        <v>1.7500000000000002E-2</v>
      </c>
      <c r="Q958" s="220" t="str">
        <f t="shared" si="239"/>
        <v/>
      </c>
      <c r="R958" s="221">
        <f>IF(ISBLANK('Rate Calculations'!$J960),"",'Rate Calculations'!$J960)</f>
        <v>3.5000000000000003E-2</v>
      </c>
      <c r="S958" s="220" t="str">
        <f t="shared" si="240"/>
        <v/>
      </c>
      <c r="T958" s="225" t="str">
        <f>IFERROR(VLOOKUP(_xlfn.CONCAT('Team Roster - Final'!$A958," : ",'Team Roster - Final'!$BM958),'Rate Calculations'!$C$4:$S$1100,10,FALSE),"")</f>
        <v/>
      </c>
      <c r="U958" s="225" t="str">
        <f>IFERROR(VLOOKUP(_xlfn.CONCAT('Team Roster - Final'!$A958," : ",'Team Roster - Final'!$BM958),'Rate Calculations'!$C$4:$S$1100,11,FALSE),"")</f>
        <v/>
      </c>
      <c r="V958" s="222" t="str">
        <f t="shared" si="241"/>
        <v/>
      </c>
      <c r="W958" s="222" t="str">
        <f t="shared" si="242"/>
        <v/>
      </c>
      <c r="X958" s="223" t="str">
        <f>IFERROR(VLOOKUP(_xlfn.CONCAT('Team Roster - Final'!$A958," : ",'Team Roster - Final'!$BM958),'Rate Calculations'!$C$4:$S$1100,14,FALSE),"")</f>
        <v/>
      </c>
      <c r="Y958" s="222" t="str">
        <f t="shared" si="243"/>
        <v/>
      </c>
      <c r="Z958" s="222" t="str">
        <f t="shared" si="244"/>
        <v/>
      </c>
      <c r="AA958" s="224" t="str">
        <f>IFERROR(IF(#REF!="Yes",$Y958, $Y958+$Q958*0.5),"")</f>
        <v/>
      </c>
      <c r="AB958" s="224" t="str">
        <f>IFERROR(IF(#REF!="Yes",$Z958, $Z958+$S958*0.5),"")</f>
        <v/>
      </c>
      <c r="AC958" s="220" t="str">
        <f>IFERROR(VLOOKUP(_xlfn.CONCAT('Team Roster - Final'!$A958," : ",'Team Roster - Final'!$BM958),'Rate Calculations'!$C$4:$U$1100,19,FALSE),"")</f>
        <v/>
      </c>
      <c r="AD958" s="220" t="str">
        <f t="shared" si="245"/>
        <v/>
      </c>
      <c r="AE958" s="220" t="str">
        <f t="shared" si="246"/>
        <v/>
      </c>
      <c r="AF958" s="225" t="str">
        <f>IFERROR(VLOOKUP(_xlfn.CONCAT('Team Roster - Final'!$A958," : ",'Team Roster - Final'!$BM958),'Rate Calculations'!$C$4:$AB$1100,22,FALSE),"")</f>
        <v/>
      </c>
      <c r="AG958" s="225" t="str">
        <f>IFERROR(VLOOKUP(_xlfn.CONCAT('Team Roster - Final'!$A958," : ",'Team Roster - Final'!$BM958),'Rate Calculations'!$C$4:$AB$1100,23,FALSE),"")</f>
        <v/>
      </c>
      <c r="AH958" s="222" t="str">
        <f t="shared" si="247"/>
        <v/>
      </c>
      <c r="AI958" s="222" t="str">
        <f t="shared" si="248"/>
        <v/>
      </c>
      <c r="AJ958" s="223" t="str">
        <f>Table1[[#This Row],[Home Office
Net Fee %]]</f>
        <v/>
      </c>
      <c r="AK958" s="222" t="str">
        <f t="shared" si="249"/>
        <v/>
      </c>
      <c r="AL958" s="222" t="str">
        <f t="shared" si="250"/>
        <v/>
      </c>
      <c r="AM958" s="215" t="str">
        <f>IFERROR(IF(#REF!="Yes",$AK958,($AK958+$AD958*0.5)),"")</f>
        <v/>
      </c>
      <c r="AN958" s="215" t="str">
        <f>IFERROR(IF(#REF!="Yes",$AL958,($AL958+$AE958*0.5)),"")</f>
        <v/>
      </c>
      <c r="AO958" s="374" t="str">
        <f>IF(ISBLANK('Team Roster Proposed - FBR'!Q959),"",'Team Roster Proposed - FBR'!Q959)</f>
        <v/>
      </c>
      <c r="AP958" s="226" t="e">
        <f>IF(ISBLANK(#REF!),"",#REF!)</f>
        <v>#REF!</v>
      </c>
      <c r="AQ958" s="226" t="e">
        <f>IF(ISBLANK(#REF!),"",#REF!)</f>
        <v>#REF!</v>
      </c>
      <c r="AR958" s="226" t="e">
        <f>IF(ISBLANK(#REF!),"",#REF!)</f>
        <v>#REF!</v>
      </c>
      <c r="AS958" s="219" t="e">
        <f>IF(ISBLANK(#REF!),"",#REF!)</f>
        <v>#REF!</v>
      </c>
      <c r="AT958" s="219" t="e">
        <f>IF(ISBLANK(#REF!),"",#REF!)</f>
        <v>#REF!</v>
      </c>
      <c r="AU958" s="219" t="e">
        <f>IF(ISBLANK(#REF!),"",#REF!)</f>
        <v>#REF!</v>
      </c>
      <c r="AV958" s="219" t="e">
        <f>IF(ISBLANK(#REF!),"",#REF!)</f>
        <v>#REF!</v>
      </c>
      <c r="AW958" s="219" t="e">
        <f>IF(ISBLANK(#REF!),"",#REF!)</f>
        <v>#REF!</v>
      </c>
      <c r="AX958" s="219" t="e">
        <f>IF(ISBLANK(#REF!),"",#REF!)</f>
        <v>#REF!</v>
      </c>
      <c r="AY958" s="226" t="e">
        <f>IF(ISBLANK(#REF!),"",#REF!)</f>
        <v>#REF!</v>
      </c>
      <c r="AZ958" s="219" t="e">
        <f>IF(ISBLANK(#REF!),"",#REF!)</f>
        <v>#REF!</v>
      </c>
      <c r="BA958" s="219" t="e">
        <f>IF(ISBLANK(#REF!),"",#REF!)</f>
        <v>#REF!</v>
      </c>
      <c r="BB958" s="219" t="e">
        <f>IF(ISBLANK(#REF!),"",#REF!)</f>
        <v>#REF!</v>
      </c>
      <c r="BC958" s="219" t="e">
        <f>IF(ISBLANK(#REF!),"",#REF!)</f>
        <v>#REF!</v>
      </c>
      <c r="BD958" s="219" t="e">
        <f>IF(ISBLANK(#REF!),"",#REF!)</f>
        <v>#REF!</v>
      </c>
      <c r="BE958" s="219" t="e">
        <f>IF(ISBLANK(#REF!),"",#REF!)</f>
        <v>#REF!</v>
      </c>
      <c r="BF958" s="219" t="e">
        <f>IF(ISBLANK(#REF!),"",#REF!)</f>
        <v>#REF!</v>
      </c>
      <c r="BG958" s="219" t="e">
        <f>IF(ISBLANK(#REF!),"",#REF!)</f>
        <v>#REF!</v>
      </c>
      <c r="BH958" s="219" t="e">
        <f>IF(ISBLANK(#REF!),"",#REF!)</f>
        <v>#REF!</v>
      </c>
      <c r="BI958" s="219" t="e">
        <f>IF(ISBLANK(#REF!),"",#REF!)</f>
        <v>#REF!</v>
      </c>
      <c r="BJ958" s="219" t="e">
        <f>IF(ISBLANK(#REF!),"",#REF!)</f>
        <v>#REF!</v>
      </c>
      <c r="BK958" s="219" t="e">
        <f>IF(ISBLANK(#REF!),"",#REF!)</f>
        <v>#REF!</v>
      </c>
      <c r="BL958" s="219" t="e">
        <f>IF(ISBLANK(#REF!),"",#REF!)</f>
        <v>#REF!</v>
      </c>
      <c r="BM958" s="219" t="e">
        <f>IF(ISBLANK(#REF!),"",#REF!)</f>
        <v>#REF!</v>
      </c>
      <c r="BN958" s="219" t="e">
        <f>IF(ISBLANK(#REF!),"",#REF!)</f>
        <v>#REF!</v>
      </c>
      <c r="BO958" s="227" t="e">
        <f t="shared" si="251"/>
        <v>#REF!</v>
      </c>
      <c r="BP958" s="228" t="str">
        <f t="shared" si="254"/>
        <v/>
      </c>
      <c r="BQ958" s="229" t="str">
        <f t="shared" si="238"/>
        <v/>
      </c>
      <c r="BR958" s="228" t="e">
        <f t="shared" si="252"/>
        <v>#REF!</v>
      </c>
      <c r="BS958" s="230" t="e">
        <f t="shared" si="253"/>
        <v>#REF!</v>
      </c>
    </row>
    <row r="959" spans="1:71">
      <c r="A959" s="213" t="e">
        <f>IF(ISBLANK(#REF!),"",#REF!)</f>
        <v>#REF!</v>
      </c>
      <c r="B959" s="214" t="e">
        <f>IF(ISBLANK(#REF!),"",#REF!)</f>
        <v>#REF!</v>
      </c>
      <c r="C959" s="214" t="e">
        <f>IF(ISBLANK(#REF!),"",#REF!)</f>
        <v>#REF!</v>
      </c>
      <c r="D959" s="214" t="e">
        <f>IF(ISBLANK(#REF!),"",#REF!)</f>
        <v>#REF!</v>
      </c>
      <c r="E959" s="214" t="e">
        <f>IF(ISBLANK(#REF!),"",#REF!)</f>
        <v>#REF!</v>
      </c>
      <c r="F959" s="214" t="e">
        <f>IF(ISBLANK(#REF!),"",#REF!)</f>
        <v>#REF!</v>
      </c>
      <c r="G959" s="214" t="e">
        <f>IF(ISBLANK(#REF!),"",#REF!)</f>
        <v>#REF!</v>
      </c>
      <c r="H959" s="215" t="e">
        <f>IF(ISBLANK(#REF!),"",#REF!)</f>
        <v>#REF!</v>
      </c>
      <c r="I959" s="214" t="e">
        <f>IF(ISBLANK(#REF!),"",#REF!)</f>
        <v>#REF!</v>
      </c>
      <c r="J959" s="216" t="e">
        <f>IF(ISBLANK(#REF!),"",#REF!)</f>
        <v>#REF!</v>
      </c>
      <c r="K959" s="217" t="e">
        <f>IF(ISBLANK(#REF!),"",#REF!)</f>
        <v>#REF!</v>
      </c>
      <c r="L959" s="217" t="e">
        <f>IF(ISBLANK(#REF!),"",#REF!)</f>
        <v>#REF!</v>
      </c>
      <c r="M959" s="218" t="e">
        <f>IF(ISBLANK(#REF!),"",#REF!)</f>
        <v>#REF!</v>
      </c>
      <c r="N959" s="218" t="e">
        <f>IF(ISBLANK(#REF!),"",#REF!)</f>
        <v>#REF!</v>
      </c>
      <c r="O959" s="220" t="str">
        <f>IFERROR(VLOOKUP(_xlfn.CONCAT('Team Roster - Final'!$A959," : ",'Team Roster - Final'!$BM959),'Rate Calculations'!$C$4:$G$1100,5,FALSE),"")</f>
        <v/>
      </c>
      <c r="P959" s="225">
        <f>IF(ISBLANK('Rate Calculations'!$H961),"",'Rate Calculations'!$H961)</f>
        <v>1.7500000000000002E-2</v>
      </c>
      <c r="Q959" s="220" t="str">
        <f t="shared" si="239"/>
        <v/>
      </c>
      <c r="R959" s="221">
        <f>IF(ISBLANK('Rate Calculations'!$J961),"",'Rate Calculations'!$J961)</f>
        <v>3.5000000000000003E-2</v>
      </c>
      <c r="S959" s="220" t="str">
        <f t="shared" si="240"/>
        <v/>
      </c>
      <c r="T959" s="225" t="str">
        <f>IFERROR(VLOOKUP(_xlfn.CONCAT('Team Roster - Final'!$A959," : ",'Team Roster - Final'!$BM959),'Rate Calculations'!$C$4:$S$1100,10,FALSE),"")</f>
        <v/>
      </c>
      <c r="U959" s="225" t="str">
        <f>IFERROR(VLOOKUP(_xlfn.CONCAT('Team Roster - Final'!$A959," : ",'Team Roster - Final'!$BM959),'Rate Calculations'!$C$4:$S$1100,11,FALSE),"")</f>
        <v/>
      </c>
      <c r="V959" s="222" t="str">
        <f t="shared" si="241"/>
        <v/>
      </c>
      <c r="W959" s="222" t="str">
        <f t="shared" si="242"/>
        <v/>
      </c>
      <c r="X959" s="223" t="str">
        <f>IFERROR(VLOOKUP(_xlfn.CONCAT('Team Roster - Final'!$A959," : ",'Team Roster - Final'!$BM959),'Rate Calculations'!$C$4:$S$1100,14,FALSE),"")</f>
        <v/>
      </c>
      <c r="Y959" s="222" t="str">
        <f t="shared" si="243"/>
        <v/>
      </c>
      <c r="Z959" s="222" t="str">
        <f t="shared" si="244"/>
        <v/>
      </c>
      <c r="AA959" s="224" t="str">
        <f>IFERROR(IF(#REF!="Yes",$Y959, $Y959+$Q959*0.5),"")</f>
        <v/>
      </c>
      <c r="AB959" s="224" t="str">
        <f>IFERROR(IF(#REF!="Yes",$Z959, $Z959+$S959*0.5),"")</f>
        <v/>
      </c>
      <c r="AC959" s="220" t="str">
        <f>IFERROR(VLOOKUP(_xlfn.CONCAT('Team Roster - Final'!$A959," : ",'Team Roster - Final'!$BM959),'Rate Calculations'!$C$4:$U$1100,19,FALSE),"")</f>
        <v/>
      </c>
      <c r="AD959" s="220" t="str">
        <f t="shared" si="245"/>
        <v/>
      </c>
      <c r="AE959" s="220" t="str">
        <f t="shared" si="246"/>
        <v/>
      </c>
      <c r="AF959" s="225" t="str">
        <f>IFERROR(VLOOKUP(_xlfn.CONCAT('Team Roster - Final'!$A959," : ",'Team Roster - Final'!$BM959),'Rate Calculations'!$C$4:$AB$1100,22,FALSE),"")</f>
        <v/>
      </c>
      <c r="AG959" s="225" t="str">
        <f>IFERROR(VLOOKUP(_xlfn.CONCAT('Team Roster - Final'!$A959," : ",'Team Roster - Final'!$BM959),'Rate Calculations'!$C$4:$AB$1100,23,FALSE),"")</f>
        <v/>
      </c>
      <c r="AH959" s="222" t="str">
        <f t="shared" si="247"/>
        <v/>
      </c>
      <c r="AI959" s="222" t="str">
        <f t="shared" si="248"/>
        <v/>
      </c>
      <c r="AJ959" s="223" t="str">
        <f>Table1[[#This Row],[Home Office
Net Fee %]]</f>
        <v/>
      </c>
      <c r="AK959" s="222" t="str">
        <f t="shared" si="249"/>
        <v/>
      </c>
      <c r="AL959" s="222" t="str">
        <f t="shared" si="250"/>
        <v/>
      </c>
      <c r="AM959" s="215" t="str">
        <f>IFERROR(IF(#REF!="Yes",$AK959,($AK959+$AD959*0.5)),"")</f>
        <v/>
      </c>
      <c r="AN959" s="215" t="str">
        <f>IFERROR(IF(#REF!="Yes",$AL959,($AL959+$AE959*0.5)),"")</f>
        <v/>
      </c>
      <c r="AO959" s="374" t="str">
        <f>IF(ISBLANK('Team Roster Proposed - FBR'!Q960),"",'Team Roster Proposed - FBR'!Q960)</f>
        <v/>
      </c>
      <c r="AP959" s="226" t="e">
        <f>IF(ISBLANK(#REF!),"",#REF!)</f>
        <v>#REF!</v>
      </c>
      <c r="AQ959" s="226" t="e">
        <f>IF(ISBLANK(#REF!),"",#REF!)</f>
        <v>#REF!</v>
      </c>
      <c r="AR959" s="226" t="e">
        <f>IF(ISBLANK(#REF!),"",#REF!)</f>
        <v>#REF!</v>
      </c>
      <c r="AS959" s="219" t="e">
        <f>IF(ISBLANK(#REF!),"",#REF!)</f>
        <v>#REF!</v>
      </c>
      <c r="AT959" s="219" t="e">
        <f>IF(ISBLANK(#REF!),"",#REF!)</f>
        <v>#REF!</v>
      </c>
      <c r="AU959" s="219" t="e">
        <f>IF(ISBLANK(#REF!),"",#REF!)</f>
        <v>#REF!</v>
      </c>
      <c r="AV959" s="219" t="e">
        <f>IF(ISBLANK(#REF!),"",#REF!)</f>
        <v>#REF!</v>
      </c>
      <c r="AW959" s="219" t="e">
        <f>IF(ISBLANK(#REF!),"",#REF!)</f>
        <v>#REF!</v>
      </c>
      <c r="AX959" s="219" t="e">
        <f>IF(ISBLANK(#REF!),"",#REF!)</f>
        <v>#REF!</v>
      </c>
      <c r="AY959" s="226" t="e">
        <f>IF(ISBLANK(#REF!),"",#REF!)</f>
        <v>#REF!</v>
      </c>
      <c r="AZ959" s="219" t="e">
        <f>IF(ISBLANK(#REF!),"",#REF!)</f>
        <v>#REF!</v>
      </c>
      <c r="BA959" s="219" t="e">
        <f>IF(ISBLANK(#REF!),"",#REF!)</f>
        <v>#REF!</v>
      </c>
      <c r="BB959" s="219" t="e">
        <f>IF(ISBLANK(#REF!),"",#REF!)</f>
        <v>#REF!</v>
      </c>
      <c r="BC959" s="219" t="e">
        <f>IF(ISBLANK(#REF!),"",#REF!)</f>
        <v>#REF!</v>
      </c>
      <c r="BD959" s="219" t="e">
        <f>IF(ISBLANK(#REF!),"",#REF!)</f>
        <v>#REF!</v>
      </c>
      <c r="BE959" s="219" t="e">
        <f>IF(ISBLANK(#REF!),"",#REF!)</f>
        <v>#REF!</v>
      </c>
      <c r="BF959" s="219" t="e">
        <f>IF(ISBLANK(#REF!),"",#REF!)</f>
        <v>#REF!</v>
      </c>
      <c r="BG959" s="219" t="e">
        <f>IF(ISBLANK(#REF!),"",#REF!)</f>
        <v>#REF!</v>
      </c>
      <c r="BH959" s="219" t="e">
        <f>IF(ISBLANK(#REF!),"",#REF!)</f>
        <v>#REF!</v>
      </c>
      <c r="BI959" s="219" t="e">
        <f>IF(ISBLANK(#REF!),"",#REF!)</f>
        <v>#REF!</v>
      </c>
      <c r="BJ959" s="219" t="e">
        <f>IF(ISBLANK(#REF!),"",#REF!)</f>
        <v>#REF!</v>
      </c>
      <c r="BK959" s="219" t="e">
        <f>IF(ISBLANK(#REF!),"",#REF!)</f>
        <v>#REF!</v>
      </c>
      <c r="BL959" s="219" t="e">
        <f>IF(ISBLANK(#REF!),"",#REF!)</f>
        <v>#REF!</v>
      </c>
      <c r="BM959" s="219" t="e">
        <f>IF(ISBLANK(#REF!),"",#REF!)</f>
        <v>#REF!</v>
      </c>
      <c r="BN959" s="219" t="e">
        <f>IF(ISBLANK(#REF!),"",#REF!)</f>
        <v>#REF!</v>
      </c>
      <c r="BO959" s="227" t="e">
        <f t="shared" si="251"/>
        <v>#REF!</v>
      </c>
      <c r="BP959" s="228" t="str">
        <f t="shared" si="254"/>
        <v/>
      </c>
      <c r="BQ959" s="229" t="str">
        <f t="shared" si="238"/>
        <v/>
      </c>
      <c r="BR959" s="228" t="e">
        <f t="shared" si="252"/>
        <v>#REF!</v>
      </c>
      <c r="BS959" s="230" t="e">
        <f t="shared" si="253"/>
        <v>#REF!</v>
      </c>
    </row>
    <row r="960" spans="1:71">
      <c r="A960" s="213" t="e">
        <f>IF(ISBLANK(#REF!),"",#REF!)</f>
        <v>#REF!</v>
      </c>
      <c r="B960" s="214" t="e">
        <f>IF(ISBLANK(#REF!),"",#REF!)</f>
        <v>#REF!</v>
      </c>
      <c r="C960" s="214" t="e">
        <f>IF(ISBLANK(#REF!),"",#REF!)</f>
        <v>#REF!</v>
      </c>
      <c r="D960" s="214" t="e">
        <f>IF(ISBLANK(#REF!),"",#REF!)</f>
        <v>#REF!</v>
      </c>
      <c r="E960" s="214" t="e">
        <f>IF(ISBLANK(#REF!),"",#REF!)</f>
        <v>#REF!</v>
      </c>
      <c r="F960" s="214" t="e">
        <f>IF(ISBLANK(#REF!),"",#REF!)</f>
        <v>#REF!</v>
      </c>
      <c r="G960" s="214" t="e">
        <f>IF(ISBLANK(#REF!),"",#REF!)</f>
        <v>#REF!</v>
      </c>
      <c r="H960" s="215" t="e">
        <f>IF(ISBLANK(#REF!),"",#REF!)</f>
        <v>#REF!</v>
      </c>
      <c r="I960" s="214" t="e">
        <f>IF(ISBLANK(#REF!),"",#REF!)</f>
        <v>#REF!</v>
      </c>
      <c r="J960" s="216" t="e">
        <f>IF(ISBLANK(#REF!),"",#REF!)</f>
        <v>#REF!</v>
      </c>
      <c r="K960" s="217" t="e">
        <f>IF(ISBLANK(#REF!),"",#REF!)</f>
        <v>#REF!</v>
      </c>
      <c r="L960" s="217" t="e">
        <f>IF(ISBLANK(#REF!),"",#REF!)</f>
        <v>#REF!</v>
      </c>
      <c r="M960" s="218" t="e">
        <f>IF(ISBLANK(#REF!),"",#REF!)</f>
        <v>#REF!</v>
      </c>
      <c r="N960" s="218" t="e">
        <f>IF(ISBLANK(#REF!),"",#REF!)</f>
        <v>#REF!</v>
      </c>
      <c r="O960" s="220" t="str">
        <f>IFERROR(VLOOKUP(_xlfn.CONCAT('Team Roster - Final'!$A960," : ",'Team Roster - Final'!$BM960),'Rate Calculations'!$C$4:$G$1100,5,FALSE),"")</f>
        <v/>
      </c>
      <c r="P960" s="225">
        <f>IF(ISBLANK('Rate Calculations'!$H962),"",'Rate Calculations'!$H962)</f>
        <v>1.7500000000000002E-2</v>
      </c>
      <c r="Q960" s="220" t="str">
        <f t="shared" si="239"/>
        <v/>
      </c>
      <c r="R960" s="221">
        <f>IF(ISBLANK('Rate Calculations'!$J962),"",'Rate Calculations'!$J962)</f>
        <v>3.5000000000000003E-2</v>
      </c>
      <c r="S960" s="220" t="str">
        <f t="shared" si="240"/>
        <v/>
      </c>
      <c r="T960" s="225" t="str">
        <f>IFERROR(VLOOKUP(_xlfn.CONCAT('Team Roster - Final'!$A960," : ",'Team Roster - Final'!$BM960),'Rate Calculations'!$C$4:$S$1100,10,FALSE),"")</f>
        <v/>
      </c>
      <c r="U960" s="225" t="str">
        <f>IFERROR(VLOOKUP(_xlfn.CONCAT('Team Roster - Final'!$A960," : ",'Team Roster - Final'!$BM960),'Rate Calculations'!$C$4:$S$1100,11,FALSE),"")</f>
        <v/>
      </c>
      <c r="V960" s="222" t="str">
        <f t="shared" si="241"/>
        <v/>
      </c>
      <c r="W960" s="222" t="str">
        <f t="shared" si="242"/>
        <v/>
      </c>
      <c r="X960" s="223" t="str">
        <f>IFERROR(VLOOKUP(_xlfn.CONCAT('Team Roster - Final'!$A960," : ",'Team Roster - Final'!$BM960),'Rate Calculations'!$C$4:$S$1100,14,FALSE),"")</f>
        <v/>
      </c>
      <c r="Y960" s="222" t="str">
        <f t="shared" si="243"/>
        <v/>
      </c>
      <c r="Z960" s="222" t="str">
        <f t="shared" si="244"/>
        <v/>
      </c>
      <c r="AA960" s="224" t="str">
        <f>IFERROR(IF(#REF!="Yes",$Y960, $Y960+$Q960*0.5),"")</f>
        <v/>
      </c>
      <c r="AB960" s="224" t="str">
        <f>IFERROR(IF(#REF!="Yes",$Z960, $Z960+$S960*0.5),"")</f>
        <v/>
      </c>
      <c r="AC960" s="220" t="str">
        <f>IFERROR(VLOOKUP(_xlfn.CONCAT('Team Roster - Final'!$A960," : ",'Team Roster - Final'!$BM960),'Rate Calculations'!$C$4:$U$1100,19,FALSE),"")</f>
        <v/>
      </c>
      <c r="AD960" s="220" t="str">
        <f t="shared" si="245"/>
        <v/>
      </c>
      <c r="AE960" s="220" t="str">
        <f t="shared" si="246"/>
        <v/>
      </c>
      <c r="AF960" s="225" t="str">
        <f>IFERROR(VLOOKUP(_xlfn.CONCAT('Team Roster - Final'!$A960," : ",'Team Roster - Final'!$BM960),'Rate Calculations'!$C$4:$AB$1100,22,FALSE),"")</f>
        <v/>
      </c>
      <c r="AG960" s="225" t="str">
        <f>IFERROR(VLOOKUP(_xlfn.CONCAT('Team Roster - Final'!$A960," : ",'Team Roster - Final'!$BM960),'Rate Calculations'!$C$4:$AB$1100,23,FALSE),"")</f>
        <v/>
      </c>
      <c r="AH960" s="222" t="str">
        <f t="shared" si="247"/>
        <v/>
      </c>
      <c r="AI960" s="222" t="str">
        <f t="shared" si="248"/>
        <v/>
      </c>
      <c r="AJ960" s="223" t="str">
        <f>Table1[[#This Row],[Home Office
Net Fee %]]</f>
        <v/>
      </c>
      <c r="AK960" s="222" t="str">
        <f t="shared" si="249"/>
        <v/>
      </c>
      <c r="AL960" s="222" t="str">
        <f t="shared" si="250"/>
        <v/>
      </c>
      <c r="AM960" s="215" t="str">
        <f>IFERROR(IF(#REF!="Yes",$AK960,($AK960+$AD960*0.5)),"")</f>
        <v/>
      </c>
      <c r="AN960" s="215" t="str">
        <f>IFERROR(IF(#REF!="Yes",$AL960,($AL960+$AE960*0.5)),"")</f>
        <v/>
      </c>
      <c r="AO960" s="374" t="str">
        <f>IF(ISBLANK('Team Roster Proposed - FBR'!Q961),"",'Team Roster Proposed - FBR'!Q961)</f>
        <v/>
      </c>
      <c r="AP960" s="226" t="e">
        <f>IF(ISBLANK(#REF!),"",#REF!)</f>
        <v>#REF!</v>
      </c>
      <c r="AQ960" s="226" t="e">
        <f>IF(ISBLANK(#REF!),"",#REF!)</f>
        <v>#REF!</v>
      </c>
      <c r="AR960" s="226" t="e">
        <f>IF(ISBLANK(#REF!),"",#REF!)</f>
        <v>#REF!</v>
      </c>
      <c r="AS960" s="219" t="e">
        <f>IF(ISBLANK(#REF!),"",#REF!)</f>
        <v>#REF!</v>
      </c>
      <c r="AT960" s="219" t="e">
        <f>IF(ISBLANK(#REF!),"",#REF!)</f>
        <v>#REF!</v>
      </c>
      <c r="AU960" s="219" t="e">
        <f>IF(ISBLANK(#REF!),"",#REF!)</f>
        <v>#REF!</v>
      </c>
      <c r="AV960" s="219" t="e">
        <f>IF(ISBLANK(#REF!),"",#REF!)</f>
        <v>#REF!</v>
      </c>
      <c r="AW960" s="219" t="e">
        <f>IF(ISBLANK(#REF!),"",#REF!)</f>
        <v>#REF!</v>
      </c>
      <c r="AX960" s="219" t="e">
        <f>IF(ISBLANK(#REF!),"",#REF!)</f>
        <v>#REF!</v>
      </c>
      <c r="AY960" s="226" t="e">
        <f>IF(ISBLANK(#REF!),"",#REF!)</f>
        <v>#REF!</v>
      </c>
      <c r="AZ960" s="219" t="e">
        <f>IF(ISBLANK(#REF!),"",#REF!)</f>
        <v>#REF!</v>
      </c>
      <c r="BA960" s="219" t="e">
        <f>IF(ISBLANK(#REF!),"",#REF!)</f>
        <v>#REF!</v>
      </c>
      <c r="BB960" s="219" t="e">
        <f>IF(ISBLANK(#REF!),"",#REF!)</f>
        <v>#REF!</v>
      </c>
      <c r="BC960" s="219" t="e">
        <f>IF(ISBLANK(#REF!),"",#REF!)</f>
        <v>#REF!</v>
      </c>
      <c r="BD960" s="219" t="e">
        <f>IF(ISBLANK(#REF!),"",#REF!)</f>
        <v>#REF!</v>
      </c>
      <c r="BE960" s="219" t="e">
        <f>IF(ISBLANK(#REF!),"",#REF!)</f>
        <v>#REF!</v>
      </c>
      <c r="BF960" s="219" t="e">
        <f>IF(ISBLANK(#REF!),"",#REF!)</f>
        <v>#REF!</v>
      </c>
      <c r="BG960" s="219" t="e">
        <f>IF(ISBLANK(#REF!),"",#REF!)</f>
        <v>#REF!</v>
      </c>
      <c r="BH960" s="219" t="e">
        <f>IF(ISBLANK(#REF!),"",#REF!)</f>
        <v>#REF!</v>
      </c>
      <c r="BI960" s="219" t="e">
        <f>IF(ISBLANK(#REF!),"",#REF!)</f>
        <v>#REF!</v>
      </c>
      <c r="BJ960" s="219" t="e">
        <f>IF(ISBLANK(#REF!),"",#REF!)</f>
        <v>#REF!</v>
      </c>
      <c r="BK960" s="219" t="e">
        <f>IF(ISBLANK(#REF!),"",#REF!)</f>
        <v>#REF!</v>
      </c>
      <c r="BL960" s="219" t="e">
        <f>IF(ISBLANK(#REF!),"",#REF!)</f>
        <v>#REF!</v>
      </c>
      <c r="BM960" s="219" t="e">
        <f>IF(ISBLANK(#REF!),"",#REF!)</f>
        <v>#REF!</v>
      </c>
      <c r="BN960" s="219" t="e">
        <f>IF(ISBLANK(#REF!),"",#REF!)</f>
        <v>#REF!</v>
      </c>
      <c r="BO960" s="227" t="e">
        <f t="shared" si="251"/>
        <v>#REF!</v>
      </c>
      <c r="BP960" s="228" t="str">
        <f t="shared" si="254"/>
        <v/>
      </c>
      <c r="BQ960" s="229" t="str">
        <f t="shared" si="238"/>
        <v/>
      </c>
      <c r="BR960" s="228" t="e">
        <f t="shared" si="252"/>
        <v>#REF!</v>
      </c>
      <c r="BS960" s="230" t="e">
        <f t="shared" si="253"/>
        <v>#REF!</v>
      </c>
    </row>
    <row r="961" spans="1:71">
      <c r="A961" s="213" t="e">
        <f>IF(ISBLANK(#REF!),"",#REF!)</f>
        <v>#REF!</v>
      </c>
      <c r="B961" s="214" t="e">
        <f>IF(ISBLANK(#REF!),"",#REF!)</f>
        <v>#REF!</v>
      </c>
      <c r="C961" s="214" t="e">
        <f>IF(ISBLANK(#REF!),"",#REF!)</f>
        <v>#REF!</v>
      </c>
      <c r="D961" s="214" t="e">
        <f>IF(ISBLANK(#REF!),"",#REF!)</f>
        <v>#REF!</v>
      </c>
      <c r="E961" s="214" t="e">
        <f>IF(ISBLANK(#REF!),"",#REF!)</f>
        <v>#REF!</v>
      </c>
      <c r="F961" s="214" t="e">
        <f>IF(ISBLANK(#REF!),"",#REF!)</f>
        <v>#REF!</v>
      </c>
      <c r="G961" s="214" t="e">
        <f>IF(ISBLANK(#REF!),"",#REF!)</f>
        <v>#REF!</v>
      </c>
      <c r="H961" s="215" t="e">
        <f>IF(ISBLANK(#REF!),"",#REF!)</f>
        <v>#REF!</v>
      </c>
      <c r="I961" s="214" t="e">
        <f>IF(ISBLANK(#REF!),"",#REF!)</f>
        <v>#REF!</v>
      </c>
      <c r="J961" s="216" t="e">
        <f>IF(ISBLANK(#REF!),"",#REF!)</f>
        <v>#REF!</v>
      </c>
      <c r="K961" s="217" t="e">
        <f>IF(ISBLANK(#REF!),"",#REF!)</f>
        <v>#REF!</v>
      </c>
      <c r="L961" s="217" t="e">
        <f>IF(ISBLANK(#REF!),"",#REF!)</f>
        <v>#REF!</v>
      </c>
      <c r="M961" s="218" t="e">
        <f>IF(ISBLANK(#REF!),"",#REF!)</f>
        <v>#REF!</v>
      </c>
      <c r="N961" s="218" t="e">
        <f>IF(ISBLANK(#REF!),"",#REF!)</f>
        <v>#REF!</v>
      </c>
      <c r="O961" s="220" t="str">
        <f>IFERROR(VLOOKUP(_xlfn.CONCAT('Team Roster - Final'!$A961," : ",'Team Roster - Final'!$BM961),'Rate Calculations'!$C$4:$G$1100,5,FALSE),"")</f>
        <v/>
      </c>
      <c r="P961" s="225">
        <f>IF(ISBLANK('Rate Calculations'!$H963),"",'Rate Calculations'!$H963)</f>
        <v>1.7500000000000002E-2</v>
      </c>
      <c r="Q961" s="220" t="str">
        <f t="shared" si="239"/>
        <v/>
      </c>
      <c r="R961" s="221">
        <f>IF(ISBLANK('Rate Calculations'!$J963),"",'Rate Calculations'!$J963)</f>
        <v>3.5000000000000003E-2</v>
      </c>
      <c r="S961" s="220" t="str">
        <f t="shared" si="240"/>
        <v/>
      </c>
      <c r="T961" s="225" t="str">
        <f>IFERROR(VLOOKUP(_xlfn.CONCAT('Team Roster - Final'!$A961," : ",'Team Roster - Final'!$BM961),'Rate Calculations'!$C$4:$S$1100,10,FALSE),"")</f>
        <v/>
      </c>
      <c r="U961" s="225" t="str">
        <f>IFERROR(VLOOKUP(_xlfn.CONCAT('Team Roster - Final'!$A961," : ",'Team Roster - Final'!$BM961),'Rate Calculations'!$C$4:$S$1100,11,FALSE),"")</f>
        <v/>
      </c>
      <c r="V961" s="222" t="str">
        <f t="shared" si="241"/>
        <v/>
      </c>
      <c r="W961" s="222" t="str">
        <f t="shared" si="242"/>
        <v/>
      </c>
      <c r="X961" s="223" t="str">
        <f>IFERROR(VLOOKUP(_xlfn.CONCAT('Team Roster - Final'!$A961," : ",'Team Roster - Final'!$BM961),'Rate Calculations'!$C$4:$S$1100,14,FALSE),"")</f>
        <v/>
      </c>
      <c r="Y961" s="222" t="str">
        <f t="shared" si="243"/>
        <v/>
      </c>
      <c r="Z961" s="222" t="str">
        <f t="shared" si="244"/>
        <v/>
      </c>
      <c r="AA961" s="224" t="str">
        <f>IFERROR(IF(#REF!="Yes",$Y961, $Y961+$Q961*0.5),"")</f>
        <v/>
      </c>
      <c r="AB961" s="224" t="str">
        <f>IFERROR(IF(#REF!="Yes",$Z961, $Z961+$S961*0.5),"")</f>
        <v/>
      </c>
      <c r="AC961" s="220" t="str">
        <f>IFERROR(VLOOKUP(_xlfn.CONCAT('Team Roster - Final'!$A961," : ",'Team Roster - Final'!$BM961),'Rate Calculations'!$C$4:$U$1100,19,FALSE),"")</f>
        <v/>
      </c>
      <c r="AD961" s="220" t="str">
        <f t="shared" si="245"/>
        <v/>
      </c>
      <c r="AE961" s="220" t="str">
        <f t="shared" si="246"/>
        <v/>
      </c>
      <c r="AF961" s="225" t="str">
        <f>IFERROR(VLOOKUP(_xlfn.CONCAT('Team Roster - Final'!$A961," : ",'Team Roster - Final'!$BM961),'Rate Calculations'!$C$4:$AB$1100,22,FALSE),"")</f>
        <v/>
      </c>
      <c r="AG961" s="225" t="str">
        <f>IFERROR(VLOOKUP(_xlfn.CONCAT('Team Roster - Final'!$A961," : ",'Team Roster - Final'!$BM961),'Rate Calculations'!$C$4:$AB$1100,23,FALSE),"")</f>
        <v/>
      </c>
      <c r="AH961" s="222" t="str">
        <f t="shared" si="247"/>
        <v/>
      </c>
      <c r="AI961" s="222" t="str">
        <f t="shared" si="248"/>
        <v/>
      </c>
      <c r="AJ961" s="223" t="str">
        <f>Table1[[#This Row],[Home Office
Net Fee %]]</f>
        <v/>
      </c>
      <c r="AK961" s="222" t="str">
        <f t="shared" si="249"/>
        <v/>
      </c>
      <c r="AL961" s="222" t="str">
        <f t="shared" si="250"/>
        <v/>
      </c>
      <c r="AM961" s="215" t="str">
        <f>IFERROR(IF(#REF!="Yes",$AK961,($AK961+$AD961*0.5)),"")</f>
        <v/>
      </c>
      <c r="AN961" s="215" t="str">
        <f>IFERROR(IF(#REF!="Yes",$AL961,($AL961+$AE961*0.5)),"")</f>
        <v/>
      </c>
      <c r="AO961" s="374" t="str">
        <f>IF(ISBLANK('Team Roster Proposed - FBR'!Q962),"",'Team Roster Proposed - FBR'!Q962)</f>
        <v/>
      </c>
      <c r="AP961" s="226" t="e">
        <f>IF(ISBLANK(#REF!),"",#REF!)</f>
        <v>#REF!</v>
      </c>
      <c r="AQ961" s="226" t="e">
        <f>IF(ISBLANK(#REF!),"",#REF!)</f>
        <v>#REF!</v>
      </c>
      <c r="AR961" s="226" t="e">
        <f>IF(ISBLANK(#REF!),"",#REF!)</f>
        <v>#REF!</v>
      </c>
      <c r="AS961" s="219" t="e">
        <f>IF(ISBLANK(#REF!),"",#REF!)</f>
        <v>#REF!</v>
      </c>
      <c r="AT961" s="219" t="e">
        <f>IF(ISBLANK(#REF!),"",#REF!)</f>
        <v>#REF!</v>
      </c>
      <c r="AU961" s="219" t="e">
        <f>IF(ISBLANK(#REF!),"",#REF!)</f>
        <v>#REF!</v>
      </c>
      <c r="AV961" s="219" t="e">
        <f>IF(ISBLANK(#REF!),"",#REF!)</f>
        <v>#REF!</v>
      </c>
      <c r="AW961" s="219" t="e">
        <f>IF(ISBLANK(#REF!),"",#REF!)</f>
        <v>#REF!</v>
      </c>
      <c r="AX961" s="219" t="e">
        <f>IF(ISBLANK(#REF!),"",#REF!)</f>
        <v>#REF!</v>
      </c>
      <c r="AY961" s="226" t="e">
        <f>IF(ISBLANK(#REF!),"",#REF!)</f>
        <v>#REF!</v>
      </c>
      <c r="AZ961" s="219" t="e">
        <f>IF(ISBLANK(#REF!),"",#REF!)</f>
        <v>#REF!</v>
      </c>
      <c r="BA961" s="219" t="e">
        <f>IF(ISBLANK(#REF!),"",#REF!)</f>
        <v>#REF!</v>
      </c>
      <c r="BB961" s="219" t="e">
        <f>IF(ISBLANK(#REF!),"",#REF!)</f>
        <v>#REF!</v>
      </c>
      <c r="BC961" s="219" t="e">
        <f>IF(ISBLANK(#REF!),"",#REF!)</f>
        <v>#REF!</v>
      </c>
      <c r="BD961" s="219" t="e">
        <f>IF(ISBLANK(#REF!),"",#REF!)</f>
        <v>#REF!</v>
      </c>
      <c r="BE961" s="219" t="e">
        <f>IF(ISBLANK(#REF!),"",#REF!)</f>
        <v>#REF!</v>
      </c>
      <c r="BF961" s="219" t="e">
        <f>IF(ISBLANK(#REF!),"",#REF!)</f>
        <v>#REF!</v>
      </c>
      <c r="BG961" s="219" t="e">
        <f>IF(ISBLANK(#REF!),"",#REF!)</f>
        <v>#REF!</v>
      </c>
      <c r="BH961" s="219" t="e">
        <f>IF(ISBLANK(#REF!),"",#REF!)</f>
        <v>#REF!</v>
      </c>
      <c r="BI961" s="219" t="e">
        <f>IF(ISBLANK(#REF!),"",#REF!)</f>
        <v>#REF!</v>
      </c>
      <c r="BJ961" s="219" t="e">
        <f>IF(ISBLANK(#REF!),"",#REF!)</f>
        <v>#REF!</v>
      </c>
      <c r="BK961" s="219" t="e">
        <f>IF(ISBLANK(#REF!),"",#REF!)</f>
        <v>#REF!</v>
      </c>
      <c r="BL961" s="219" t="e">
        <f>IF(ISBLANK(#REF!),"",#REF!)</f>
        <v>#REF!</v>
      </c>
      <c r="BM961" s="219" t="e">
        <f>IF(ISBLANK(#REF!),"",#REF!)</f>
        <v>#REF!</v>
      </c>
      <c r="BN961" s="219" t="e">
        <f>IF(ISBLANK(#REF!),"",#REF!)</f>
        <v>#REF!</v>
      </c>
      <c r="BO961" s="227" t="e">
        <f t="shared" si="251"/>
        <v>#REF!</v>
      </c>
      <c r="BP961" s="228" t="str">
        <f t="shared" si="254"/>
        <v/>
      </c>
      <c r="BQ961" s="229" t="str">
        <f t="shared" si="238"/>
        <v/>
      </c>
      <c r="BR961" s="228" t="e">
        <f t="shared" si="252"/>
        <v>#REF!</v>
      </c>
      <c r="BS961" s="230" t="e">
        <f t="shared" si="253"/>
        <v>#REF!</v>
      </c>
    </row>
    <row r="962" spans="1:71">
      <c r="A962" s="213" t="e">
        <f>IF(ISBLANK(#REF!),"",#REF!)</f>
        <v>#REF!</v>
      </c>
      <c r="B962" s="214" t="e">
        <f>IF(ISBLANK(#REF!),"",#REF!)</f>
        <v>#REF!</v>
      </c>
      <c r="C962" s="214" t="e">
        <f>IF(ISBLANK(#REF!),"",#REF!)</f>
        <v>#REF!</v>
      </c>
      <c r="D962" s="214" t="e">
        <f>IF(ISBLANK(#REF!),"",#REF!)</f>
        <v>#REF!</v>
      </c>
      <c r="E962" s="214" t="e">
        <f>IF(ISBLANK(#REF!),"",#REF!)</f>
        <v>#REF!</v>
      </c>
      <c r="F962" s="214" t="e">
        <f>IF(ISBLANK(#REF!),"",#REF!)</f>
        <v>#REF!</v>
      </c>
      <c r="G962" s="214" t="e">
        <f>IF(ISBLANK(#REF!),"",#REF!)</f>
        <v>#REF!</v>
      </c>
      <c r="H962" s="215" t="e">
        <f>IF(ISBLANK(#REF!),"",#REF!)</f>
        <v>#REF!</v>
      </c>
      <c r="I962" s="214" t="e">
        <f>IF(ISBLANK(#REF!),"",#REF!)</f>
        <v>#REF!</v>
      </c>
      <c r="J962" s="216" t="e">
        <f>IF(ISBLANK(#REF!),"",#REF!)</f>
        <v>#REF!</v>
      </c>
      <c r="K962" s="217" t="e">
        <f>IF(ISBLANK(#REF!),"",#REF!)</f>
        <v>#REF!</v>
      </c>
      <c r="L962" s="217" t="e">
        <f>IF(ISBLANK(#REF!),"",#REF!)</f>
        <v>#REF!</v>
      </c>
      <c r="M962" s="218" t="e">
        <f>IF(ISBLANK(#REF!),"",#REF!)</f>
        <v>#REF!</v>
      </c>
      <c r="N962" s="218" t="e">
        <f>IF(ISBLANK(#REF!),"",#REF!)</f>
        <v>#REF!</v>
      </c>
      <c r="O962" s="220" t="str">
        <f>IFERROR(VLOOKUP(_xlfn.CONCAT('Team Roster - Final'!$A962," : ",'Team Roster - Final'!$BM962),'Rate Calculations'!$C$4:$G$1100,5,FALSE),"")</f>
        <v/>
      </c>
      <c r="P962" s="225">
        <f>IF(ISBLANK('Rate Calculations'!$H964),"",'Rate Calculations'!$H964)</f>
        <v>1.7500000000000002E-2</v>
      </c>
      <c r="Q962" s="220" t="str">
        <f t="shared" si="239"/>
        <v/>
      </c>
      <c r="R962" s="221">
        <f>IF(ISBLANK('Rate Calculations'!$J964),"",'Rate Calculations'!$J964)</f>
        <v>3.5000000000000003E-2</v>
      </c>
      <c r="S962" s="220" t="str">
        <f t="shared" si="240"/>
        <v/>
      </c>
      <c r="T962" s="225" t="str">
        <f>IFERROR(VLOOKUP(_xlfn.CONCAT('Team Roster - Final'!$A962," : ",'Team Roster - Final'!$BM962),'Rate Calculations'!$C$4:$S$1100,10,FALSE),"")</f>
        <v/>
      </c>
      <c r="U962" s="225" t="str">
        <f>IFERROR(VLOOKUP(_xlfn.CONCAT('Team Roster - Final'!$A962," : ",'Team Roster - Final'!$BM962),'Rate Calculations'!$C$4:$S$1100,11,FALSE),"")</f>
        <v/>
      </c>
      <c r="V962" s="222" t="str">
        <f t="shared" si="241"/>
        <v/>
      </c>
      <c r="W962" s="222" t="str">
        <f t="shared" si="242"/>
        <v/>
      </c>
      <c r="X962" s="223" t="str">
        <f>IFERROR(VLOOKUP(_xlfn.CONCAT('Team Roster - Final'!$A962," : ",'Team Roster - Final'!$BM962),'Rate Calculations'!$C$4:$S$1100,14,FALSE),"")</f>
        <v/>
      </c>
      <c r="Y962" s="222" t="str">
        <f t="shared" si="243"/>
        <v/>
      </c>
      <c r="Z962" s="222" t="str">
        <f t="shared" si="244"/>
        <v/>
      </c>
      <c r="AA962" s="224" t="str">
        <f>IFERROR(IF(#REF!="Yes",$Y962, $Y962+$Q962*0.5),"")</f>
        <v/>
      </c>
      <c r="AB962" s="224" t="str">
        <f>IFERROR(IF(#REF!="Yes",$Z962, $Z962+$S962*0.5),"")</f>
        <v/>
      </c>
      <c r="AC962" s="220" t="str">
        <f>IFERROR(VLOOKUP(_xlfn.CONCAT('Team Roster - Final'!$A962," : ",'Team Roster - Final'!$BM962),'Rate Calculations'!$C$4:$U$1100,19,FALSE),"")</f>
        <v/>
      </c>
      <c r="AD962" s="220" t="str">
        <f t="shared" si="245"/>
        <v/>
      </c>
      <c r="AE962" s="220" t="str">
        <f t="shared" si="246"/>
        <v/>
      </c>
      <c r="AF962" s="225" t="str">
        <f>IFERROR(VLOOKUP(_xlfn.CONCAT('Team Roster - Final'!$A962," : ",'Team Roster - Final'!$BM962),'Rate Calculations'!$C$4:$AB$1100,22,FALSE),"")</f>
        <v/>
      </c>
      <c r="AG962" s="225" t="str">
        <f>IFERROR(VLOOKUP(_xlfn.CONCAT('Team Roster - Final'!$A962," : ",'Team Roster - Final'!$BM962),'Rate Calculations'!$C$4:$AB$1100,23,FALSE),"")</f>
        <v/>
      </c>
      <c r="AH962" s="222" t="str">
        <f t="shared" si="247"/>
        <v/>
      </c>
      <c r="AI962" s="222" t="str">
        <f t="shared" si="248"/>
        <v/>
      </c>
      <c r="AJ962" s="223" t="str">
        <f>Table1[[#This Row],[Home Office
Net Fee %]]</f>
        <v/>
      </c>
      <c r="AK962" s="222" t="str">
        <f t="shared" si="249"/>
        <v/>
      </c>
      <c r="AL962" s="222" t="str">
        <f t="shared" si="250"/>
        <v/>
      </c>
      <c r="AM962" s="215" t="str">
        <f>IFERROR(IF(#REF!="Yes",$AK962,($AK962+$AD962*0.5)),"")</f>
        <v/>
      </c>
      <c r="AN962" s="215" t="str">
        <f>IFERROR(IF(#REF!="Yes",$AL962,($AL962+$AE962*0.5)),"")</f>
        <v/>
      </c>
      <c r="AO962" s="374" t="str">
        <f>IF(ISBLANK('Team Roster Proposed - FBR'!Q963),"",'Team Roster Proposed - FBR'!Q963)</f>
        <v/>
      </c>
      <c r="AP962" s="226" t="e">
        <f>IF(ISBLANK(#REF!),"",#REF!)</f>
        <v>#REF!</v>
      </c>
      <c r="AQ962" s="226" t="e">
        <f>IF(ISBLANK(#REF!),"",#REF!)</f>
        <v>#REF!</v>
      </c>
      <c r="AR962" s="226" t="e">
        <f>IF(ISBLANK(#REF!),"",#REF!)</f>
        <v>#REF!</v>
      </c>
      <c r="AS962" s="219" t="e">
        <f>IF(ISBLANK(#REF!),"",#REF!)</f>
        <v>#REF!</v>
      </c>
      <c r="AT962" s="219" t="e">
        <f>IF(ISBLANK(#REF!),"",#REF!)</f>
        <v>#REF!</v>
      </c>
      <c r="AU962" s="219" t="e">
        <f>IF(ISBLANK(#REF!),"",#REF!)</f>
        <v>#REF!</v>
      </c>
      <c r="AV962" s="219" t="e">
        <f>IF(ISBLANK(#REF!),"",#REF!)</f>
        <v>#REF!</v>
      </c>
      <c r="AW962" s="219" t="e">
        <f>IF(ISBLANK(#REF!),"",#REF!)</f>
        <v>#REF!</v>
      </c>
      <c r="AX962" s="219" t="e">
        <f>IF(ISBLANK(#REF!),"",#REF!)</f>
        <v>#REF!</v>
      </c>
      <c r="AY962" s="226" t="e">
        <f>IF(ISBLANK(#REF!),"",#REF!)</f>
        <v>#REF!</v>
      </c>
      <c r="AZ962" s="219" t="e">
        <f>IF(ISBLANK(#REF!),"",#REF!)</f>
        <v>#REF!</v>
      </c>
      <c r="BA962" s="219" t="e">
        <f>IF(ISBLANK(#REF!),"",#REF!)</f>
        <v>#REF!</v>
      </c>
      <c r="BB962" s="219" t="e">
        <f>IF(ISBLANK(#REF!),"",#REF!)</f>
        <v>#REF!</v>
      </c>
      <c r="BC962" s="219" t="e">
        <f>IF(ISBLANK(#REF!),"",#REF!)</f>
        <v>#REF!</v>
      </c>
      <c r="BD962" s="219" t="e">
        <f>IF(ISBLANK(#REF!),"",#REF!)</f>
        <v>#REF!</v>
      </c>
      <c r="BE962" s="219" t="e">
        <f>IF(ISBLANK(#REF!),"",#REF!)</f>
        <v>#REF!</v>
      </c>
      <c r="BF962" s="219" t="e">
        <f>IF(ISBLANK(#REF!),"",#REF!)</f>
        <v>#REF!</v>
      </c>
      <c r="BG962" s="219" t="e">
        <f>IF(ISBLANK(#REF!),"",#REF!)</f>
        <v>#REF!</v>
      </c>
      <c r="BH962" s="219" t="e">
        <f>IF(ISBLANK(#REF!),"",#REF!)</f>
        <v>#REF!</v>
      </c>
      <c r="BI962" s="219" t="e">
        <f>IF(ISBLANK(#REF!),"",#REF!)</f>
        <v>#REF!</v>
      </c>
      <c r="BJ962" s="219" t="e">
        <f>IF(ISBLANK(#REF!),"",#REF!)</f>
        <v>#REF!</v>
      </c>
      <c r="BK962" s="219" t="e">
        <f>IF(ISBLANK(#REF!),"",#REF!)</f>
        <v>#REF!</v>
      </c>
      <c r="BL962" s="219" t="e">
        <f>IF(ISBLANK(#REF!),"",#REF!)</f>
        <v>#REF!</v>
      </c>
      <c r="BM962" s="219" t="e">
        <f>IF(ISBLANK(#REF!),"",#REF!)</f>
        <v>#REF!</v>
      </c>
      <c r="BN962" s="219" t="e">
        <f>IF(ISBLANK(#REF!),"",#REF!)</f>
        <v>#REF!</v>
      </c>
      <c r="BO962" s="227" t="e">
        <f t="shared" si="251"/>
        <v>#REF!</v>
      </c>
      <c r="BP962" s="228" t="str">
        <f t="shared" si="254"/>
        <v/>
      </c>
      <c r="BQ962" s="229" t="str">
        <f t="shared" ref="BQ962:BQ1025" si="255">IF(ISBLANK($BQ$2),"",$BQ$2)</f>
        <v/>
      </c>
      <c r="BR962" s="228" t="e">
        <f t="shared" si="252"/>
        <v>#REF!</v>
      </c>
      <c r="BS962" s="230" t="e">
        <f t="shared" si="253"/>
        <v>#REF!</v>
      </c>
    </row>
    <row r="963" spans="1:71">
      <c r="A963" s="213" t="e">
        <f>IF(ISBLANK(#REF!),"",#REF!)</f>
        <v>#REF!</v>
      </c>
      <c r="B963" s="214" t="e">
        <f>IF(ISBLANK(#REF!),"",#REF!)</f>
        <v>#REF!</v>
      </c>
      <c r="C963" s="214" t="e">
        <f>IF(ISBLANK(#REF!),"",#REF!)</f>
        <v>#REF!</v>
      </c>
      <c r="D963" s="214" t="e">
        <f>IF(ISBLANK(#REF!),"",#REF!)</f>
        <v>#REF!</v>
      </c>
      <c r="E963" s="214" t="e">
        <f>IF(ISBLANK(#REF!),"",#REF!)</f>
        <v>#REF!</v>
      </c>
      <c r="F963" s="214" t="e">
        <f>IF(ISBLANK(#REF!),"",#REF!)</f>
        <v>#REF!</v>
      </c>
      <c r="G963" s="214" t="e">
        <f>IF(ISBLANK(#REF!),"",#REF!)</f>
        <v>#REF!</v>
      </c>
      <c r="H963" s="215" t="e">
        <f>IF(ISBLANK(#REF!),"",#REF!)</f>
        <v>#REF!</v>
      </c>
      <c r="I963" s="214" t="e">
        <f>IF(ISBLANK(#REF!),"",#REF!)</f>
        <v>#REF!</v>
      </c>
      <c r="J963" s="216" t="e">
        <f>IF(ISBLANK(#REF!),"",#REF!)</f>
        <v>#REF!</v>
      </c>
      <c r="K963" s="217" t="e">
        <f>IF(ISBLANK(#REF!),"",#REF!)</f>
        <v>#REF!</v>
      </c>
      <c r="L963" s="217" t="e">
        <f>IF(ISBLANK(#REF!),"",#REF!)</f>
        <v>#REF!</v>
      </c>
      <c r="M963" s="218" t="e">
        <f>IF(ISBLANK(#REF!),"",#REF!)</f>
        <v>#REF!</v>
      </c>
      <c r="N963" s="218" t="e">
        <f>IF(ISBLANK(#REF!),"",#REF!)</f>
        <v>#REF!</v>
      </c>
      <c r="O963" s="220" t="str">
        <f>IFERROR(VLOOKUP(_xlfn.CONCAT('Team Roster - Final'!$A963," : ",'Team Roster - Final'!$BM963),'Rate Calculations'!$C$4:$G$1100,5,FALSE),"")</f>
        <v/>
      </c>
      <c r="P963" s="225">
        <f>IF(ISBLANK('Rate Calculations'!$H965),"",'Rate Calculations'!$H965)</f>
        <v>1.7500000000000002E-2</v>
      </c>
      <c r="Q963" s="220" t="str">
        <f t="shared" ref="Q963:Q1026" si="256">IFERROR($O963*(1+$P963),"")</f>
        <v/>
      </c>
      <c r="R963" s="221">
        <f>IF(ISBLANK('Rate Calculations'!$J965),"",'Rate Calculations'!$J965)</f>
        <v>3.5000000000000003E-2</v>
      </c>
      <c r="S963" s="220" t="str">
        <f t="shared" ref="S963:S1026" si="257">IFERROR($Q963*(1+$R963),"")</f>
        <v/>
      </c>
      <c r="T963" s="225" t="str">
        <f>IFERROR(VLOOKUP(_xlfn.CONCAT('Team Roster - Final'!$A963," : ",'Team Roster - Final'!$BM963),'Rate Calculations'!$C$4:$S$1100,10,FALSE),"")</f>
        <v/>
      </c>
      <c r="U963" s="225" t="str">
        <f>IFERROR(VLOOKUP(_xlfn.CONCAT('Team Roster - Final'!$A963," : ",'Team Roster - Final'!$BM963),'Rate Calculations'!$C$4:$S$1100,11,FALSE),"")</f>
        <v/>
      </c>
      <c r="V963" s="222" t="str">
        <f t="shared" ref="V963:V1026" si="258">IFERROR(($Q963*$T963)+($Q963*$U963)+$Q963,"")</f>
        <v/>
      </c>
      <c r="W963" s="222" t="str">
        <f t="shared" ref="W963:W1026" si="259">IFERROR(($S963*$T963)+($S963*$U963)+$S963,"")</f>
        <v/>
      </c>
      <c r="X963" s="223" t="str">
        <f>IFERROR(VLOOKUP(_xlfn.CONCAT('Team Roster - Final'!$A963," : ",'Team Roster - Final'!$BM963),'Rate Calculations'!$C$4:$S$1100,14,FALSE),"")</f>
        <v/>
      </c>
      <c r="Y963" s="222" t="str">
        <f t="shared" ref="Y963:Y1026" si="260">IFERROR((IF($T963&gt;156%,($Q963+($Q963*1.56)),(($Q963+($Q963*$T963))))*$X963)+$V963,"")</f>
        <v/>
      </c>
      <c r="Z963" s="222" t="str">
        <f t="shared" ref="Z963:Z1026" si="261">IFERROR((IF($T963&gt;156%,($S963+($S963*1.56)),(($S963+($S963*$T963))))*$X963)+$W963,"")</f>
        <v/>
      </c>
      <c r="AA963" s="224" t="str">
        <f>IFERROR(IF(#REF!="Yes",$Y963, $Y963+$Q963*0.5),"")</f>
        <v/>
      </c>
      <c r="AB963" s="224" t="str">
        <f>IFERROR(IF(#REF!="Yes",$Z963, $Z963+$S963*0.5),"")</f>
        <v/>
      </c>
      <c r="AC963" s="220" t="str">
        <f>IFERROR(VLOOKUP(_xlfn.CONCAT('Team Roster - Final'!$A963," : ",'Team Roster - Final'!$BM963),'Rate Calculations'!$C$4:$U$1100,19,FALSE),"")</f>
        <v/>
      </c>
      <c r="AD963" s="220" t="str">
        <f t="shared" ref="AD963:AD1026" si="262">IFERROR($AC963*(1+$P963),"")</f>
        <v/>
      </c>
      <c r="AE963" s="220" t="str">
        <f t="shared" ref="AE963:AE1026" si="263">IFERROR($AD963*(1+$R963),"")</f>
        <v/>
      </c>
      <c r="AF963" s="225" t="str">
        <f>IFERROR(VLOOKUP(_xlfn.CONCAT('Team Roster - Final'!$A963," : ",'Team Roster - Final'!$BM963),'Rate Calculations'!$C$4:$AB$1100,22,FALSE),"")</f>
        <v/>
      </c>
      <c r="AG963" s="225" t="str">
        <f>IFERROR(VLOOKUP(_xlfn.CONCAT('Team Roster - Final'!$A963," : ",'Team Roster - Final'!$BM963),'Rate Calculations'!$C$4:$AB$1100,23,FALSE),"")</f>
        <v/>
      </c>
      <c r="AH963" s="222" t="str">
        <f t="shared" ref="AH963:AH1026" si="264">IFERROR(($AD963*$AF963)+($AD963*$AG963)+$AD963,"")</f>
        <v/>
      </c>
      <c r="AI963" s="222" t="str">
        <f t="shared" ref="AI963:AI1026" si="265">IFERROR(($AE963*$AF963)+($AE963*$AG963)+$AE963,"")</f>
        <v/>
      </c>
      <c r="AJ963" s="223" t="str">
        <f>Table1[[#This Row],[Home Office
Net Fee %]]</f>
        <v/>
      </c>
      <c r="AK963" s="222" t="str">
        <f t="shared" ref="AK963:AK1026" si="266">IFERROR((IF($AF963&gt;156%,($AD963+($AD963*1.56)),(($AD963+($AD963*$AF963))))*$AJ963)+$AH963,"")</f>
        <v/>
      </c>
      <c r="AL963" s="222" t="str">
        <f t="shared" ref="AL963:AL1026" si="267">IFERROR((IF($AF963&gt;156%,($AE963+($AE963*1.56)),(($AE963+($AE963*$AF963))))*$AJ963)+$AI963,"")</f>
        <v/>
      </c>
      <c r="AM963" s="215" t="str">
        <f>IFERROR(IF(#REF!="Yes",$AK963,($AK963+$AD963*0.5)),"")</f>
        <v/>
      </c>
      <c r="AN963" s="215" t="str">
        <f>IFERROR(IF(#REF!="Yes",$AL963,($AL963+$AE963*0.5)),"")</f>
        <v/>
      </c>
      <c r="AO963" s="374" t="str">
        <f>IF(ISBLANK('Team Roster Proposed - FBR'!Q964),"",'Team Roster Proposed - FBR'!Q964)</f>
        <v/>
      </c>
      <c r="AP963" s="226" t="e">
        <f>IF(ISBLANK(#REF!),"",#REF!)</f>
        <v>#REF!</v>
      </c>
      <c r="AQ963" s="226" t="e">
        <f>IF(ISBLANK(#REF!),"",#REF!)</f>
        <v>#REF!</v>
      </c>
      <c r="AR963" s="226" t="e">
        <f>IF(ISBLANK(#REF!),"",#REF!)</f>
        <v>#REF!</v>
      </c>
      <c r="AS963" s="219" t="e">
        <f>IF(ISBLANK(#REF!),"",#REF!)</f>
        <v>#REF!</v>
      </c>
      <c r="AT963" s="219" t="e">
        <f>IF(ISBLANK(#REF!),"",#REF!)</f>
        <v>#REF!</v>
      </c>
      <c r="AU963" s="219" t="e">
        <f>IF(ISBLANK(#REF!),"",#REF!)</f>
        <v>#REF!</v>
      </c>
      <c r="AV963" s="219" t="e">
        <f>IF(ISBLANK(#REF!),"",#REF!)</f>
        <v>#REF!</v>
      </c>
      <c r="AW963" s="219" t="e">
        <f>IF(ISBLANK(#REF!),"",#REF!)</f>
        <v>#REF!</v>
      </c>
      <c r="AX963" s="219" t="e">
        <f>IF(ISBLANK(#REF!),"",#REF!)</f>
        <v>#REF!</v>
      </c>
      <c r="AY963" s="226" t="e">
        <f>IF(ISBLANK(#REF!),"",#REF!)</f>
        <v>#REF!</v>
      </c>
      <c r="AZ963" s="219" t="e">
        <f>IF(ISBLANK(#REF!),"",#REF!)</f>
        <v>#REF!</v>
      </c>
      <c r="BA963" s="219" t="e">
        <f>IF(ISBLANK(#REF!),"",#REF!)</f>
        <v>#REF!</v>
      </c>
      <c r="BB963" s="219" t="e">
        <f>IF(ISBLANK(#REF!),"",#REF!)</f>
        <v>#REF!</v>
      </c>
      <c r="BC963" s="219" t="e">
        <f>IF(ISBLANK(#REF!),"",#REF!)</f>
        <v>#REF!</v>
      </c>
      <c r="BD963" s="219" t="e">
        <f>IF(ISBLANK(#REF!),"",#REF!)</f>
        <v>#REF!</v>
      </c>
      <c r="BE963" s="219" t="e">
        <f>IF(ISBLANK(#REF!),"",#REF!)</f>
        <v>#REF!</v>
      </c>
      <c r="BF963" s="219" t="e">
        <f>IF(ISBLANK(#REF!),"",#REF!)</f>
        <v>#REF!</v>
      </c>
      <c r="BG963" s="219" t="e">
        <f>IF(ISBLANK(#REF!),"",#REF!)</f>
        <v>#REF!</v>
      </c>
      <c r="BH963" s="219" t="e">
        <f>IF(ISBLANK(#REF!),"",#REF!)</f>
        <v>#REF!</v>
      </c>
      <c r="BI963" s="219" t="e">
        <f>IF(ISBLANK(#REF!),"",#REF!)</f>
        <v>#REF!</v>
      </c>
      <c r="BJ963" s="219" t="e">
        <f>IF(ISBLANK(#REF!),"",#REF!)</f>
        <v>#REF!</v>
      </c>
      <c r="BK963" s="219" t="e">
        <f>IF(ISBLANK(#REF!),"",#REF!)</f>
        <v>#REF!</v>
      </c>
      <c r="BL963" s="219" t="e">
        <f>IF(ISBLANK(#REF!),"",#REF!)</f>
        <v>#REF!</v>
      </c>
      <c r="BM963" s="219" t="e">
        <f>IF(ISBLANK(#REF!),"",#REF!)</f>
        <v>#REF!</v>
      </c>
      <c r="BN963" s="219" t="e">
        <f>IF(ISBLANK(#REF!),"",#REF!)</f>
        <v>#REF!</v>
      </c>
      <c r="BO963" s="227" t="e">
        <f t="shared" ref="BO963:BO1026" si="268">IF($A963="","",$BO$2)</f>
        <v>#REF!</v>
      </c>
      <c r="BP963" s="228" t="str">
        <f t="shared" si="254"/>
        <v/>
      </c>
      <c r="BQ963" s="229" t="str">
        <f t="shared" si="255"/>
        <v/>
      </c>
      <c r="BR963" s="228" t="e">
        <f t="shared" ref="BR963:BR1026" si="269">IF($A963="","",$BR$2)</f>
        <v>#REF!</v>
      </c>
      <c r="BS963" s="230" t="e">
        <f t="shared" ref="BS963:BS1026" si="270">IF($A963="","",$BS$2)</f>
        <v>#REF!</v>
      </c>
    </row>
    <row r="964" spans="1:71">
      <c r="A964" s="213" t="e">
        <f>IF(ISBLANK(#REF!),"",#REF!)</f>
        <v>#REF!</v>
      </c>
      <c r="B964" s="214" t="e">
        <f>IF(ISBLANK(#REF!),"",#REF!)</f>
        <v>#REF!</v>
      </c>
      <c r="C964" s="214" t="e">
        <f>IF(ISBLANK(#REF!),"",#REF!)</f>
        <v>#REF!</v>
      </c>
      <c r="D964" s="214" t="e">
        <f>IF(ISBLANK(#REF!),"",#REF!)</f>
        <v>#REF!</v>
      </c>
      <c r="E964" s="214" t="e">
        <f>IF(ISBLANK(#REF!),"",#REF!)</f>
        <v>#REF!</v>
      </c>
      <c r="F964" s="214" t="e">
        <f>IF(ISBLANK(#REF!),"",#REF!)</f>
        <v>#REF!</v>
      </c>
      <c r="G964" s="214" t="e">
        <f>IF(ISBLANK(#REF!),"",#REF!)</f>
        <v>#REF!</v>
      </c>
      <c r="H964" s="215" t="e">
        <f>IF(ISBLANK(#REF!),"",#REF!)</f>
        <v>#REF!</v>
      </c>
      <c r="I964" s="214" t="e">
        <f>IF(ISBLANK(#REF!),"",#REF!)</f>
        <v>#REF!</v>
      </c>
      <c r="J964" s="216" t="e">
        <f>IF(ISBLANK(#REF!),"",#REF!)</f>
        <v>#REF!</v>
      </c>
      <c r="K964" s="217" t="e">
        <f>IF(ISBLANK(#REF!),"",#REF!)</f>
        <v>#REF!</v>
      </c>
      <c r="L964" s="217" t="e">
        <f>IF(ISBLANK(#REF!),"",#REF!)</f>
        <v>#REF!</v>
      </c>
      <c r="M964" s="218" t="e">
        <f>IF(ISBLANK(#REF!),"",#REF!)</f>
        <v>#REF!</v>
      </c>
      <c r="N964" s="218" t="e">
        <f>IF(ISBLANK(#REF!),"",#REF!)</f>
        <v>#REF!</v>
      </c>
      <c r="O964" s="220" t="str">
        <f>IFERROR(VLOOKUP(_xlfn.CONCAT('Team Roster - Final'!$A964," : ",'Team Roster - Final'!$BM964),'Rate Calculations'!$C$4:$G$1100,5,FALSE),"")</f>
        <v/>
      </c>
      <c r="P964" s="225">
        <f>IF(ISBLANK('Rate Calculations'!$H966),"",'Rate Calculations'!$H966)</f>
        <v>1.7500000000000002E-2</v>
      </c>
      <c r="Q964" s="220" t="str">
        <f t="shared" si="256"/>
        <v/>
      </c>
      <c r="R964" s="221">
        <f>IF(ISBLANK('Rate Calculations'!$J966),"",'Rate Calculations'!$J966)</f>
        <v>3.5000000000000003E-2</v>
      </c>
      <c r="S964" s="220" t="str">
        <f t="shared" si="257"/>
        <v/>
      </c>
      <c r="T964" s="225" t="str">
        <f>IFERROR(VLOOKUP(_xlfn.CONCAT('Team Roster - Final'!$A964," : ",'Team Roster - Final'!$BM964),'Rate Calculations'!$C$4:$S$1100,10,FALSE),"")</f>
        <v/>
      </c>
      <c r="U964" s="225" t="str">
        <f>IFERROR(VLOOKUP(_xlfn.CONCAT('Team Roster - Final'!$A964," : ",'Team Roster - Final'!$BM964),'Rate Calculations'!$C$4:$S$1100,11,FALSE),"")</f>
        <v/>
      </c>
      <c r="V964" s="222" t="str">
        <f t="shared" si="258"/>
        <v/>
      </c>
      <c r="W964" s="222" t="str">
        <f t="shared" si="259"/>
        <v/>
      </c>
      <c r="X964" s="223" t="str">
        <f>IFERROR(VLOOKUP(_xlfn.CONCAT('Team Roster - Final'!$A964," : ",'Team Roster - Final'!$BM964),'Rate Calculations'!$C$4:$S$1100,14,FALSE),"")</f>
        <v/>
      </c>
      <c r="Y964" s="222" t="str">
        <f t="shared" si="260"/>
        <v/>
      </c>
      <c r="Z964" s="222" t="str">
        <f t="shared" si="261"/>
        <v/>
      </c>
      <c r="AA964" s="224" t="str">
        <f>IFERROR(IF(#REF!="Yes",$Y964, $Y964+$Q964*0.5),"")</f>
        <v/>
      </c>
      <c r="AB964" s="224" t="str">
        <f>IFERROR(IF(#REF!="Yes",$Z964, $Z964+$S964*0.5),"")</f>
        <v/>
      </c>
      <c r="AC964" s="220" t="str">
        <f>IFERROR(VLOOKUP(_xlfn.CONCAT('Team Roster - Final'!$A964," : ",'Team Roster - Final'!$BM964),'Rate Calculations'!$C$4:$U$1100,19,FALSE),"")</f>
        <v/>
      </c>
      <c r="AD964" s="220" t="str">
        <f t="shared" si="262"/>
        <v/>
      </c>
      <c r="AE964" s="220" t="str">
        <f t="shared" si="263"/>
        <v/>
      </c>
      <c r="AF964" s="225" t="str">
        <f>IFERROR(VLOOKUP(_xlfn.CONCAT('Team Roster - Final'!$A964," : ",'Team Roster - Final'!$BM964),'Rate Calculations'!$C$4:$AB$1100,22,FALSE),"")</f>
        <v/>
      </c>
      <c r="AG964" s="225" t="str">
        <f>IFERROR(VLOOKUP(_xlfn.CONCAT('Team Roster - Final'!$A964," : ",'Team Roster - Final'!$BM964),'Rate Calculations'!$C$4:$AB$1100,23,FALSE),"")</f>
        <v/>
      </c>
      <c r="AH964" s="222" t="str">
        <f t="shared" si="264"/>
        <v/>
      </c>
      <c r="AI964" s="222" t="str">
        <f t="shared" si="265"/>
        <v/>
      </c>
      <c r="AJ964" s="223" t="str">
        <f>Table1[[#This Row],[Home Office
Net Fee %]]</f>
        <v/>
      </c>
      <c r="AK964" s="222" t="str">
        <f t="shared" si="266"/>
        <v/>
      </c>
      <c r="AL964" s="222" t="str">
        <f t="shared" si="267"/>
        <v/>
      </c>
      <c r="AM964" s="215" t="str">
        <f>IFERROR(IF(#REF!="Yes",$AK964,($AK964+$AD964*0.5)),"")</f>
        <v/>
      </c>
      <c r="AN964" s="215" t="str">
        <f>IFERROR(IF(#REF!="Yes",$AL964,($AL964+$AE964*0.5)),"")</f>
        <v/>
      </c>
      <c r="AO964" s="374" t="str">
        <f>IF(ISBLANK('Team Roster Proposed - FBR'!Q965),"",'Team Roster Proposed - FBR'!Q965)</f>
        <v/>
      </c>
      <c r="AP964" s="226" t="e">
        <f>IF(ISBLANK(#REF!),"",#REF!)</f>
        <v>#REF!</v>
      </c>
      <c r="AQ964" s="226" t="e">
        <f>IF(ISBLANK(#REF!),"",#REF!)</f>
        <v>#REF!</v>
      </c>
      <c r="AR964" s="226" t="e">
        <f>IF(ISBLANK(#REF!),"",#REF!)</f>
        <v>#REF!</v>
      </c>
      <c r="AS964" s="219" t="e">
        <f>IF(ISBLANK(#REF!),"",#REF!)</f>
        <v>#REF!</v>
      </c>
      <c r="AT964" s="219" t="e">
        <f>IF(ISBLANK(#REF!),"",#REF!)</f>
        <v>#REF!</v>
      </c>
      <c r="AU964" s="219" t="e">
        <f>IF(ISBLANK(#REF!),"",#REF!)</f>
        <v>#REF!</v>
      </c>
      <c r="AV964" s="219" t="e">
        <f>IF(ISBLANK(#REF!),"",#REF!)</f>
        <v>#REF!</v>
      </c>
      <c r="AW964" s="219" t="e">
        <f>IF(ISBLANK(#REF!),"",#REF!)</f>
        <v>#REF!</v>
      </c>
      <c r="AX964" s="219" t="e">
        <f>IF(ISBLANK(#REF!),"",#REF!)</f>
        <v>#REF!</v>
      </c>
      <c r="AY964" s="226" t="e">
        <f>IF(ISBLANK(#REF!),"",#REF!)</f>
        <v>#REF!</v>
      </c>
      <c r="AZ964" s="219" t="e">
        <f>IF(ISBLANK(#REF!),"",#REF!)</f>
        <v>#REF!</v>
      </c>
      <c r="BA964" s="219" t="e">
        <f>IF(ISBLANK(#REF!),"",#REF!)</f>
        <v>#REF!</v>
      </c>
      <c r="BB964" s="219" t="e">
        <f>IF(ISBLANK(#REF!),"",#REF!)</f>
        <v>#REF!</v>
      </c>
      <c r="BC964" s="219" t="e">
        <f>IF(ISBLANK(#REF!),"",#REF!)</f>
        <v>#REF!</v>
      </c>
      <c r="BD964" s="219" t="e">
        <f>IF(ISBLANK(#REF!),"",#REF!)</f>
        <v>#REF!</v>
      </c>
      <c r="BE964" s="219" t="e">
        <f>IF(ISBLANK(#REF!),"",#REF!)</f>
        <v>#REF!</v>
      </c>
      <c r="BF964" s="219" t="e">
        <f>IF(ISBLANK(#REF!),"",#REF!)</f>
        <v>#REF!</v>
      </c>
      <c r="BG964" s="219" t="e">
        <f>IF(ISBLANK(#REF!),"",#REF!)</f>
        <v>#REF!</v>
      </c>
      <c r="BH964" s="219" t="e">
        <f>IF(ISBLANK(#REF!),"",#REF!)</f>
        <v>#REF!</v>
      </c>
      <c r="BI964" s="219" t="e">
        <f>IF(ISBLANK(#REF!),"",#REF!)</f>
        <v>#REF!</v>
      </c>
      <c r="BJ964" s="219" t="e">
        <f>IF(ISBLANK(#REF!),"",#REF!)</f>
        <v>#REF!</v>
      </c>
      <c r="BK964" s="219" t="e">
        <f>IF(ISBLANK(#REF!),"",#REF!)</f>
        <v>#REF!</v>
      </c>
      <c r="BL964" s="219" t="e">
        <f>IF(ISBLANK(#REF!),"",#REF!)</f>
        <v>#REF!</v>
      </c>
      <c r="BM964" s="219" t="e">
        <f>IF(ISBLANK(#REF!),"",#REF!)</f>
        <v>#REF!</v>
      </c>
      <c r="BN964" s="219" t="e">
        <f>IF(ISBLANK(#REF!),"",#REF!)</f>
        <v>#REF!</v>
      </c>
      <c r="BO964" s="227" t="e">
        <f t="shared" si="268"/>
        <v>#REF!</v>
      </c>
      <c r="BP964" s="228" t="str">
        <f t="shared" ref="BP964:BP1027" si="271">IF(ISBLANK($BP$2),"",$BP$2)</f>
        <v/>
      </c>
      <c r="BQ964" s="229" t="str">
        <f t="shared" si="255"/>
        <v/>
      </c>
      <c r="BR964" s="228" t="e">
        <f t="shared" si="269"/>
        <v>#REF!</v>
      </c>
      <c r="BS964" s="230" t="e">
        <f t="shared" si="270"/>
        <v>#REF!</v>
      </c>
    </row>
    <row r="965" spans="1:71">
      <c r="A965" s="213" t="e">
        <f>IF(ISBLANK(#REF!),"",#REF!)</f>
        <v>#REF!</v>
      </c>
      <c r="B965" s="214" t="e">
        <f>IF(ISBLANK(#REF!),"",#REF!)</f>
        <v>#REF!</v>
      </c>
      <c r="C965" s="214" t="e">
        <f>IF(ISBLANK(#REF!),"",#REF!)</f>
        <v>#REF!</v>
      </c>
      <c r="D965" s="214" t="e">
        <f>IF(ISBLANK(#REF!),"",#REF!)</f>
        <v>#REF!</v>
      </c>
      <c r="E965" s="214" t="e">
        <f>IF(ISBLANK(#REF!),"",#REF!)</f>
        <v>#REF!</v>
      </c>
      <c r="F965" s="214" t="e">
        <f>IF(ISBLANK(#REF!),"",#REF!)</f>
        <v>#REF!</v>
      </c>
      <c r="G965" s="214" t="e">
        <f>IF(ISBLANK(#REF!),"",#REF!)</f>
        <v>#REF!</v>
      </c>
      <c r="H965" s="215" t="e">
        <f>IF(ISBLANK(#REF!),"",#REF!)</f>
        <v>#REF!</v>
      </c>
      <c r="I965" s="214" t="e">
        <f>IF(ISBLANK(#REF!),"",#REF!)</f>
        <v>#REF!</v>
      </c>
      <c r="J965" s="216" t="e">
        <f>IF(ISBLANK(#REF!),"",#REF!)</f>
        <v>#REF!</v>
      </c>
      <c r="K965" s="217" t="e">
        <f>IF(ISBLANK(#REF!),"",#REF!)</f>
        <v>#REF!</v>
      </c>
      <c r="L965" s="217" t="e">
        <f>IF(ISBLANK(#REF!),"",#REF!)</f>
        <v>#REF!</v>
      </c>
      <c r="M965" s="218" t="e">
        <f>IF(ISBLANK(#REF!),"",#REF!)</f>
        <v>#REF!</v>
      </c>
      <c r="N965" s="218" t="e">
        <f>IF(ISBLANK(#REF!),"",#REF!)</f>
        <v>#REF!</v>
      </c>
      <c r="O965" s="220" t="str">
        <f>IFERROR(VLOOKUP(_xlfn.CONCAT('Team Roster - Final'!$A965," : ",'Team Roster - Final'!$BM965),'Rate Calculations'!$C$4:$G$1100,5,FALSE),"")</f>
        <v/>
      </c>
      <c r="P965" s="225">
        <f>IF(ISBLANK('Rate Calculations'!$H967),"",'Rate Calculations'!$H967)</f>
        <v>1.7500000000000002E-2</v>
      </c>
      <c r="Q965" s="220" t="str">
        <f t="shared" si="256"/>
        <v/>
      </c>
      <c r="R965" s="221">
        <f>IF(ISBLANK('Rate Calculations'!$J967),"",'Rate Calculations'!$J967)</f>
        <v>3.5000000000000003E-2</v>
      </c>
      <c r="S965" s="220" t="str">
        <f t="shared" si="257"/>
        <v/>
      </c>
      <c r="T965" s="225" t="str">
        <f>IFERROR(VLOOKUP(_xlfn.CONCAT('Team Roster - Final'!$A965," : ",'Team Roster - Final'!$BM965),'Rate Calculations'!$C$4:$S$1100,10,FALSE),"")</f>
        <v/>
      </c>
      <c r="U965" s="225" t="str">
        <f>IFERROR(VLOOKUP(_xlfn.CONCAT('Team Roster - Final'!$A965," : ",'Team Roster - Final'!$BM965),'Rate Calculations'!$C$4:$S$1100,11,FALSE),"")</f>
        <v/>
      </c>
      <c r="V965" s="222" t="str">
        <f t="shared" si="258"/>
        <v/>
      </c>
      <c r="W965" s="222" t="str">
        <f t="shared" si="259"/>
        <v/>
      </c>
      <c r="X965" s="223" t="str">
        <f>IFERROR(VLOOKUP(_xlfn.CONCAT('Team Roster - Final'!$A965," : ",'Team Roster - Final'!$BM965),'Rate Calculations'!$C$4:$S$1100,14,FALSE),"")</f>
        <v/>
      </c>
      <c r="Y965" s="222" t="str">
        <f t="shared" si="260"/>
        <v/>
      </c>
      <c r="Z965" s="222" t="str">
        <f t="shared" si="261"/>
        <v/>
      </c>
      <c r="AA965" s="224" t="str">
        <f>IFERROR(IF(#REF!="Yes",$Y965, $Y965+$Q965*0.5),"")</f>
        <v/>
      </c>
      <c r="AB965" s="224" t="str">
        <f>IFERROR(IF(#REF!="Yes",$Z965, $Z965+$S965*0.5),"")</f>
        <v/>
      </c>
      <c r="AC965" s="220" t="str">
        <f>IFERROR(VLOOKUP(_xlfn.CONCAT('Team Roster - Final'!$A965," : ",'Team Roster - Final'!$BM965),'Rate Calculations'!$C$4:$U$1100,19,FALSE),"")</f>
        <v/>
      </c>
      <c r="AD965" s="220" t="str">
        <f t="shared" si="262"/>
        <v/>
      </c>
      <c r="AE965" s="220" t="str">
        <f t="shared" si="263"/>
        <v/>
      </c>
      <c r="AF965" s="225" t="str">
        <f>IFERROR(VLOOKUP(_xlfn.CONCAT('Team Roster - Final'!$A965," : ",'Team Roster - Final'!$BM965),'Rate Calculations'!$C$4:$AB$1100,22,FALSE),"")</f>
        <v/>
      </c>
      <c r="AG965" s="225" t="str">
        <f>IFERROR(VLOOKUP(_xlfn.CONCAT('Team Roster - Final'!$A965," : ",'Team Roster - Final'!$BM965),'Rate Calculations'!$C$4:$AB$1100,23,FALSE),"")</f>
        <v/>
      </c>
      <c r="AH965" s="222" t="str">
        <f t="shared" si="264"/>
        <v/>
      </c>
      <c r="AI965" s="222" t="str">
        <f t="shared" si="265"/>
        <v/>
      </c>
      <c r="AJ965" s="223" t="str">
        <f>Table1[[#This Row],[Home Office
Net Fee %]]</f>
        <v/>
      </c>
      <c r="AK965" s="222" t="str">
        <f t="shared" si="266"/>
        <v/>
      </c>
      <c r="AL965" s="222" t="str">
        <f t="shared" si="267"/>
        <v/>
      </c>
      <c r="AM965" s="215" t="str">
        <f>IFERROR(IF(#REF!="Yes",$AK965,($AK965+$AD965*0.5)),"")</f>
        <v/>
      </c>
      <c r="AN965" s="215" t="str">
        <f>IFERROR(IF(#REF!="Yes",$AL965,($AL965+$AE965*0.5)),"")</f>
        <v/>
      </c>
      <c r="AO965" s="374" t="str">
        <f>IF(ISBLANK('Team Roster Proposed - FBR'!Q966),"",'Team Roster Proposed - FBR'!Q966)</f>
        <v/>
      </c>
      <c r="AP965" s="226" t="e">
        <f>IF(ISBLANK(#REF!),"",#REF!)</f>
        <v>#REF!</v>
      </c>
      <c r="AQ965" s="226" t="e">
        <f>IF(ISBLANK(#REF!),"",#REF!)</f>
        <v>#REF!</v>
      </c>
      <c r="AR965" s="226" t="e">
        <f>IF(ISBLANK(#REF!),"",#REF!)</f>
        <v>#REF!</v>
      </c>
      <c r="AS965" s="219" t="e">
        <f>IF(ISBLANK(#REF!),"",#REF!)</f>
        <v>#REF!</v>
      </c>
      <c r="AT965" s="219" t="e">
        <f>IF(ISBLANK(#REF!),"",#REF!)</f>
        <v>#REF!</v>
      </c>
      <c r="AU965" s="219" t="e">
        <f>IF(ISBLANK(#REF!),"",#REF!)</f>
        <v>#REF!</v>
      </c>
      <c r="AV965" s="219" t="e">
        <f>IF(ISBLANK(#REF!),"",#REF!)</f>
        <v>#REF!</v>
      </c>
      <c r="AW965" s="219" t="e">
        <f>IF(ISBLANK(#REF!),"",#REF!)</f>
        <v>#REF!</v>
      </c>
      <c r="AX965" s="219" t="e">
        <f>IF(ISBLANK(#REF!),"",#REF!)</f>
        <v>#REF!</v>
      </c>
      <c r="AY965" s="226" t="e">
        <f>IF(ISBLANK(#REF!),"",#REF!)</f>
        <v>#REF!</v>
      </c>
      <c r="AZ965" s="219" t="e">
        <f>IF(ISBLANK(#REF!),"",#REF!)</f>
        <v>#REF!</v>
      </c>
      <c r="BA965" s="219" t="e">
        <f>IF(ISBLANK(#REF!),"",#REF!)</f>
        <v>#REF!</v>
      </c>
      <c r="BB965" s="219" t="e">
        <f>IF(ISBLANK(#REF!),"",#REF!)</f>
        <v>#REF!</v>
      </c>
      <c r="BC965" s="219" t="e">
        <f>IF(ISBLANK(#REF!),"",#REF!)</f>
        <v>#REF!</v>
      </c>
      <c r="BD965" s="219" t="e">
        <f>IF(ISBLANK(#REF!),"",#REF!)</f>
        <v>#REF!</v>
      </c>
      <c r="BE965" s="219" t="e">
        <f>IF(ISBLANK(#REF!),"",#REF!)</f>
        <v>#REF!</v>
      </c>
      <c r="BF965" s="219" t="e">
        <f>IF(ISBLANK(#REF!),"",#REF!)</f>
        <v>#REF!</v>
      </c>
      <c r="BG965" s="219" t="e">
        <f>IF(ISBLANK(#REF!),"",#REF!)</f>
        <v>#REF!</v>
      </c>
      <c r="BH965" s="219" t="e">
        <f>IF(ISBLANK(#REF!),"",#REF!)</f>
        <v>#REF!</v>
      </c>
      <c r="BI965" s="219" t="e">
        <f>IF(ISBLANK(#REF!),"",#REF!)</f>
        <v>#REF!</v>
      </c>
      <c r="BJ965" s="219" t="e">
        <f>IF(ISBLANK(#REF!),"",#REF!)</f>
        <v>#REF!</v>
      </c>
      <c r="BK965" s="219" t="e">
        <f>IF(ISBLANK(#REF!),"",#REF!)</f>
        <v>#REF!</v>
      </c>
      <c r="BL965" s="219" t="e">
        <f>IF(ISBLANK(#REF!),"",#REF!)</f>
        <v>#REF!</v>
      </c>
      <c r="BM965" s="219" t="e">
        <f>IF(ISBLANK(#REF!),"",#REF!)</f>
        <v>#REF!</v>
      </c>
      <c r="BN965" s="219" t="e">
        <f>IF(ISBLANK(#REF!),"",#REF!)</f>
        <v>#REF!</v>
      </c>
      <c r="BO965" s="227" t="e">
        <f t="shared" si="268"/>
        <v>#REF!</v>
      </c>
      <c r="BP965" s="228" t="str">
        <f t="shared" si="271"/>
        <v/>
      </c>
      <c r="BQ965" s="229" t="str">
        <f t="shared" si="255"/>
        <v/>
      </c>
      <c r="BR965" s="228" t="e">
        <f t="shared" si="269"/>
        <v>#REF!</v>
      </c>
      <c r="BS965" s="230" t="e">
        <f t="shared" si="270"/>
        <v>#REF!</v>
      </c>
    </row>
    <row r="966" spans="1:71">
      <c r="A966" s="213" t="e">
        <f>IF(ISBLANK(#REF!),"",#REF!)</f>
        <v>#REF!</v>
      </c>
      <c r="B966" s="214" t="e">
        <f>IF(ISBLANK(#REF!),"",#REF!)</f>
        <v>#REF!</v>
      </c>
      <c r="C966" s="214" t="e">
        <f>IF(ISBLANK(#REF!),"",#REF!)</f>
        <v>#REF!</v>
      </c>
      <c r="D966" s="214" t="e">
        <f>IF(ISBLANK(#REF!),"",#REF!)</f>
        <v>#REF!</v>
      </c>
      <c r="E966" s="214" t="e">
        <f>IF(ISBLANK(#REF!),"",#REF!)</f>
        <v>#REF!</v>
      </c>
      <c r="F966" s="214" t="e">
        <f>IF(ISBLANK(#REF!),"",#REF!)</f>
        <v>#REF!</v>
      </c>
      <c r="G966" s="214" t="e">
        <f>IF(ISBLANK(#REF!),"",#REF!)</f>
        <v>#REF!</v>
      </c>
      <c r="H966" s="215" t="e">
        <f>IF(ISBLANK(#REF!),"",#REF!)</f>
        <v>#REF!</v>
      </c>
      <c r="I966" s="214" t="e">
        <f>IF(ISBLANK(#REF!),"",#REF!)</f>
        <v>#REF!</v>
      </c>
      <c r="J966" s="216" t="e">
        <f>IF(ISBLANK(#REF!),"",#REF!)</f>
        <v>#REF!</v>
      </c>
      <c r="K966" s="217" t="e">
        <f>IF(ISBLANK(#REF!),"",#REF!)</f>
        <v>#REF!</v>
      </c>
      <c r="L966" s="217" t="e">
        <f>IF(ISBLANK(#REF!),"",#REF!)</f>
        <v>#REF!</v>
      </c>
      <c r="M966" s="218" t="e">
        <f>IF(ISBLANK(#REF!),"",#REF!)</f>
        <v>#REF!</v>
      </c>
      <c r="N966" s="218" t="e">
        <f>IF(ISBLANK(#REF!),"",#REF!)</f>
        <v>#REF!</v>
      </c>
      <c r="O966" s="220" t="str">
        <f>IFERROR(VLOOKUP(_xlfn.CONCAT('Team Roster - Final'!$A966," : ",'Team Roster - Final'!$BM966),'Rate Calculations'!$C$4:$G$1100,5,FALSE),"")</f>
        <v/>
      </c>
      <c r="P966" s="225">
        <f>IF(ISBLANK('Rate Calculations'!$H968),"",'Rate Calculations'!$H968)</f>
        <v>1.7500000000000002E-2</v>
      </c>
      <c r="Q966" s="220" t="str">
        <f t="shared" si="256"/>
        <v/>
      </c>
      <c r="R966" s="221">
        <f>IF(ISBLANK('Rate Calculations'!$J968),"",'Rate Calculations'!$J968)</f>
        <v>3.5000000000000003E-2</v>
      </c>
      <c r="S966" s="220" t="str">
        <f t="shared" si="257"/>
        <v/>
      </c>
      <c r="T966" s="225" t="str">
        <f>IFERROR(VLOOKUP(_xlfn.CONCAT('Team Roster - Final'!$A966," : ",'Team Roster - Final'!$BM966),'Rate Calculations'!$C$4:$S$1100,10,FALSE),"")</f>
        <v/>
      </c>
      <c r="U966" s="225" t="str">
        <f>IFERROR(VLOOKUP(_xlfn.CONCAT('Team Roster - Final'!$A966," : ",'Team Roster - Final'!$BM966),'Rate Calculations'!$C$4:$S$1100,11,FALSE),"")</f>
        <v/>
      </c>
      <c r="V966" s="222" t="str">
        <f t="shared" si="258"/>
        <v/>
      </c>
      <c r="W966" s="222" t="str">
        <f t="shared" si="259"/>
        <v/>
      </c>
      <c r="X966" s="223" t="str">
        <f>IFERROR(VLOOKUP(_xlfn.CONCAT('Team Roster - Final'!$A966," : ",'Team Roster - Final'!$BM966),'Rate Calculations'!$C$4:$S$1100,14,FALSE),"")</f>
        <v/>
      </c>
      <c r="Y966" s="222" t="str">
        <f t="shared" si="260"/>
        <v/>
      </c>
      <c r="Z966" s="222" t="str">
        <f t="shared" si="261"/>
        <v/>
      </c>
      <c r="AA966" s="224" t="str">
        <f>IFERROR(IF(#REF!="Yes",$Y966, $Y966+$Q966*0.5),"")</f>
        <v/>
      </c>
      <c r="AB966" s="224" t="str">
        <f>IFERROR(IF(#REF!="Yes",$Z966, $Z966+$S966*0.5),"")</f>
        <v/>
      </c>
      <c r="AC966" s="220" t="str">
        <f>IFERROR(VLOOKUP(_xlfn.CONCAT('Team Roster - Final'!$A966," : ",'Team Roster - Final'!$BM966),'Rate Calculations'!$C$4:$U$1100,19,FALSE),"")</f>
        <v/>
      </c>
      <c r="AD966" s="220" t="str">
        <f t="shared" si="262"/>
        <v/>
      </c>
      <c r="AE966" s="220" t="str">
        <f t="shared" si="263"/>
        <v/>
      </c>
      <c r="AF966" s="225" t="str">
        <f>IFERROR(VLOOKUP(_xlfn.CONCAT('Team Roster - Final'!$A966," : ",'Team Roster - Final'!$BM966),'Rate Calculations'!$C$4:$AB$1100,22,FALSE),"")</f>
        <v/>
      </c>
      <c r="AG966" s="225" t="str">
        <f>IFERROR(VLOOKUP(_xlfn.CONCAT('Team Roster - Final'!$A966," : ",'Team Roster - Final'!$BM966),'Rate Calculations'!$C$4:$AB$1100,23,FALSE),"")</f>
        <v/>
      </c>
      <c r="AH966" s="222" t="str">
        <f t="shared" si="264"/>
        <v/>
      </c>
      <c r="AI966" s="222" t="str">
        <f t="shared" si="265"/>
        <v/>
      </c>
      <c r="AJ966" s="223" t="str">
        <f>Table1[[#This Row],[Home Office
Net Fee %]]</f>
        <v/>
      </c>
      <c r="AK966" s="222" t="str">
        <f t="shared" si="266"/>
        <v/>
      </c>
      <c r="AL966" s="222" t="str">
        <f t="shared" si="267"/>
        <v/>
      </c>
      <c r="AM966" s="215" t="str">
        <f>IFERROR(IF(#REF!="Yes",$AK966,($AK966+$AD966*0.5)),"")</f>
        <v/>
      </c>
      <c r="AN966" s="215" t="str">
        <f>IFERROR(IF(#REF!="Yes",$AL966,($AL966+$AE966*0.5)),"")</f>
        <v/>
      </c>
      <c r="AO966" s="374" t="str">
        <f>IF(ISBLANK('Team Roster Proposed - FBR'!Q967),"",'Team Roster Proposed - FBR'!Q967)</f>
        <v/>
      </c>
      <c r="AP966" s="226" t="e">
        <f>IF(ISBLANK(#REF!),"",#REF!)</f>
        <v>#REF!</v>
      </c>
      <c r="AQ966" s="226" t="e">
        <f>IF(ISBLANK(#REF!),"",#REF!)</f>
        <v>#REF!</v>
      </c>
      <c r="AR966" s="226" t="e">
        <f>IF(ISBLANK(#REF!),"",#REF!)</f>
        <v>#REF!</v>
      </c>
      <c r="AS966" s="219" t="e">
        <f>IF(ISBLANK(#REF!),"",#REF!)</f>
        <v>#REF!</v>
      </c>
      <c r="AT966" s="219" t="e">
        <f>IF(ISBLANK(#REF!),"",#REF!)</f>
        <v>#REF!</v>
      </c>
      <c r="AU966" s="219" t="e">
        <f>IF(ISBLANK(#REF!),"",#REF!)</f>
        <v>#REF!</v>
      </c>
      <c r="AV966" s="219" t="e">
        <f>IF(ISBLANK(#REF!),"",#REF!)</f>
        <v>#REF!</v>
      </c>
      <c r="AW966" s="219" t="e">
        <f>IF(ISBLANK(#REF!),"",#REF!)</f>
        <v>#REF!</v>
      </c>
      <c r="AX966" s="219" t="e">
        <f>IF(ISBLANK(#REF!),"",#REF!)</f>
        <v>#REF!</v>
      </c>
      <c r="AY966" s="226" t="e">
        <f>IF(ISBLANK(#REF!),"",#REF!)</f>
        <v>#REF!</v>
      </c>
      <c r="AZ966" s="219" t="e">
        <f>IF(ISBLANK(#REF!),"",#REF!)</f>
        <v>#REF!</v>
      </c>
      <c r="BA966" s="219" t="e">
        <f>IF(ISBLANK(#REF!),"",#REF!)</f>
        <v>#REF!</v>
      </c>
      <c r="BB966" s="219" t="e">
        <f>IF(ISBLANK(#REF!),"",#REF!)</f>
        <v>#REF!</v>
      </c>
      <c r="BC966" s="219" t="e">
        <f>IF(ISBLANK(#REF!),"",#REF!)</f>
        <v>#REF!</v>
      </c>
      <c r="BD966" s="219" t="e">
        <f>IF(ISBLANK(#REF!),"",#REF!)</f>
        <v>#REF!</v>
      </c>
      <c r="BE966" s="219" t="e">
        <f>IF(ISBLANK(#REF!),"",#REF!)</f>
        <v>#REF!</v>
      </c>
      <c r="BF966" s="219" t="e">
        <f>IF(ISBLANK(#REF!),"",#REF!)</f>
        <v>#REF!</v>
      </c>
      <c r="BG966" s="219" t="e">
        <f>IF(ISBLANK(#REF!),"",#REF!)</f>
        <v>#REF!</v>
      </c>
      <c r="BH966" s="219" t="e">
        <f>IF(ISBLANK(#REF!),"",#REF!)</f>
        <v>#REF!</v>
      </c>
      <c r="BI966" s="219" t="e">
        <f>IF(ISBLANK(#REF!),"",#REF!)</f>
        <v>#REF!</v>
      </c>
      <c r="BJ966" s="219" t="e">
        <f>IF(ISBLANK(#REF!),"",#REF!)</f>
        <v>#REF!</v>
      </c>
      <c r="BK966" s="219" t="e">
        <f>IF(ISBLANK(#REF!),"",#REF!)</f>
        <v>#REF!</v>
      </c>
      <c r="BL966" s="219" t="e">
        <f>IF(ISBLANK(#REF!),"",#REF!)</f>
        <v>#REF!</v>
      </c>
      <c r="BM966" s="219" t="e">
        <f>IF(ISBLANK(#REF!),"",#REF!)</f>
        <v>#REF!</v>
      </c>
      <c r="BN966" s="219" t="e">
        <f>IF(ISBLANK(#REF!),"",#REF!)</f>
        <v>#REF!</v>
      </c>
      <c r="BO966" s="227" t="e">
        <f t="shared" si="268"/>
        <v>#REF!</v>
      </c>
      <c r="BP966" s="228" t="str">
        <f t="shared" si="271"/>
        <v/>
      </c>
      <c r="BQ966" s="229" t="str">
        <f t="shared" si="255"/>
        <v/>
      </c>
      <c r="BR966" s="228" t="e">
        <f t="shared" si="269"/>
        <v>#REF!</v>
      </c>
      <c r="BS966" s="230" t="e">
        <f t="shared" si="270"/>
        <v>#REF!</v>
      </c>
    </row>
    <row r="967" spans="1:71">
      <c r="A967" s="213" t="e">
        <f>IF(ISBLANK(#REF!),"",#REF!)</f>
        <v>#REF!</v>
      </c>
      <c r="B967" s="214" t="e">
        <f>IF(ISBLANK(#REF!),"",#REF!)</f>
        <v>#REF!</v>
      </c>
      <c r="C967" s="214" t="e">
        <f>IF(ISBLANK(#REF!),"",#REF!)</f>
        <v>#REF!</v>
      </c>
      <c r="D967" s="214" t="e">
        <f>IF(ISBLANK(#REF!),"",#REF!)</f>
        <v>#REF!</v>
      </c>
      <c r="E967" s="214" t="e">
        <f>IF(ISBLANK(#REF!),"",#REF!)</f>
        <v>#REF!</v>
      </c>
      <c r="F967" s="214" t="e">
        <f>IF(ISBLANK(#REF!),"",#REF!)</f>
        <v>#REF!</v>
      </c>
      <c r="G967" s="214" t="e">
        <f>IF(ISBLANK(#REF!),"",#REF!)</f>
        <v>#REF!</v>
      </c>
      <c r="H967" s="215" t="e">
        <f>IF(ISBLANK(#REF!),"",#REF!)</f>
        <v>#REF!</v>
      </c>
      <c r="I967" s="214" t="e">
        <f>IF(ISBLANK(#REF!),"",#REF!)</f>
        <v>#REF!</v>
      </c>
      <c r="J967" s="216" t="e">
        <f>IF(ISBLANK(#REF!),"",#REF!)</f>
        <v>#REF!</v>
      </c>
      <c r="K967" s="217" t="e">
        <f>IF(ISBLANK(#REF!),"",#REF!)</f>
        <v>#REF!</v>
      </c>
      <c r="L967" s="217" t="e">
        <f>IF(ISBLANK(#REF!),"",#REF!)</f>
        <v>#REF!</v>
      </c>
      <c r="M967" s="218" t="e">
        <f>IF(ISBLANK(#REF!),"",#REF!)</f>
        <v>#REF!</v>
      </c>
      <c r="N967" s="218" t="e">
        <f>IF(ISBLANK(#REF!),"",#REF!)</f>
        <v>#REF!</v>
      </c>
      <c r="O967" s="220" t="str">
        <f>IFERROR(VLOOKUP(_xlfn.CONCAT('Team Roster - Final'!$A967," : ",'Team Roster - Final'!$BM967),'Rate Calculations'!$C$4:$G$1100,5,FALSE),"")</f>
        <v/>
      </c>
      <c r="P967" s="225">
        <f>IF(ISBLANK('Rate Calculations'!$H969),"",'Rate Calculations'!$H969)</f>
        <v>1.7500000000000002E-2</v>
      </c>
      <c r="Q967" s="220" t="str">
        <f t="shared" si="256"/>
        <v/>
      </c>
      <c r="R967" s="221">
        <f>IF(ISBLANK('Rate Calculations'!$J969),"",'Rate Calculations'!$J969)</f>
        <v>3.5000000000000003E-2</v>
      </c>
      <c r="S967" s="220" t="str">
        <f t="shared" si="257"/>
        <v/>
      </c>
      <c r="T967" s="225" t="str">
        <f>IFERROR(VLOOKUP(_xlfn.CONCAT('Team Roster - Final'!$A967," : ",'Team Roster - Final'!$BM967),'Rate Calculations'!$C$4:$S$1100,10,FALSE),"")</f>
        <v/>
      </c>
      <c r="U967" s="225" t="str">
        <f>IFERROR(VLOOKUP(_xlfn.CONCAT('Team Roster - Final'!$A967," : ",'Team Roster - Final'!$BM967),'Rate Calculations'!$C$4:$S$1100,11,FALSE),"")</f>
        <v/>
      </c>
      <c r="V967" s="222" t="str">
        <f t="shared" si="258"/>
        <v/>
      </c>
      <c r="W967" s="222" t="str">
        <f t="shared" si="259"/>
        <v/>
      </c>
      <c r="X967" s="223" t="str">
        <f>IFERROR(VLOOKUP(_xlfn.CONCAT('Team Roster - Final'!$A967," : ",'Team Roster - Final'!$BM967),'Rate Calculations'!$C$4:$S$1100,14,FALSE),"")</f>
        <v/>
      </c>
      <c r="Y967" s="222" t="str">
        <f t="shared" si="260"/>
        <v/>
      </c>
      <c r="Z967" s="222" t="str">
        <f t="shared" si="261"/>
        <v/>
      </c>
      <c r="AA967" s="224" t="str">
        <f>IFERROR(IF(#REF!="Yes",$Y967, $Y967+$Q967*0.5),"")</f>
        <v/>
      </c>
      <c r="AB967" s="224" t="str">
        <f>IFERROR(IF(#REF!="Yes",$Z967, $Z967+$S967*0.5),"")</f>
        <v/>
      </c>
      <c r="AC967" s="220" t="str">
        <f>IFERROR(VLOOKUP(_xlfn.CONCAT('Team Roster - Final'!$A967," : ",'Team Roster - Final'!$BM967),'Rate Calculations'!$C$4:$U$1100,19,FALSE),"")</f>
        <v/>
      </c>
      <c r="AD967" s="220" t="str">
        <f t="shared" si="262"/>
        <v/>
      </c>
      <c r="AE967" s="220" t="str">
        <f t="shared" si="263"/>
        <v/>
      </c>
      <c r="AF967" s="225" t="str">
        <f>IFERROR(VLOOKUP(_xlfn.CONCAT('Team Roster - Final'!$A967," : ",'Team Roster - Final'!$BM967),'Rate Calculations'!$C$4:$AB$1100,22,FALSE),"")</f>
        <v/>
      </c>
      <c r="AG967" s="225" t="str">
        <f>IFERROR(VLOOKUP(_xlfn.CONCAT('Team Roster - Final'!$A967," : ",'Team Roster - Final'!$BM967),'Rate Calculations'!$C$4:$AB$1100,23,FALSE),"")</f>
        <v/>
      </c>
      <c r="AH967" s="222" t="str">
        <f t="shared" si="264"/>
        <v/>
      </c>
      <c r="AI967" s="222" t="str">
        <f t="shared" si="265"/>
        <v/>
      </c>
      <c r="AJ967" s="223" t="str">
        <f>Table1[[#This Row],[Home Office
Net Fee %]]</f>
        <v/>
      </c>
      <c r="AK967" s="222" t="str">
        <f t="shared" si="266"/>
        <v/>
      </c>
      <c r="AL967" s="222" t="str">
        <f t="shared" si="267"/>
        <v/>
      </c>
      <c r="AM967" s="215" t="str">
        <f>IFERROR(IF(#REF!="Yes",$AK967,($AK967+$AD967*0.5)),"")</f>
        <v/>
      </c>
      <c r="AN967" s="215" t="str">
        <f>IFERROR(IF(#REF!="Yes",$AL967,($AL967+$AE967*0.5)),"")</f>
        <v/>
      </c>
      <c r="AO967" s="374" t="str">
        <f>IF(ISBLANK('Team Roster Proposed - FBR'!Q968),"",'Team Roster Proposed - FBR'!Q968)</f>
        <v/>
      </c>
      <c r="AP967" s="226" t="e">
        <f>IF(ISBLANK(#REF!),"",#REF!)</f>
        <v>#REF!</v>
      </c>
      <c r="AQ967" s="226" t="e">
        <f>IF(ISBLANK(#REF!),"",#REF!)</f>
        <v>#REF!</v>
      </c>
      <c r="AR967" s="226" t="e">
        <f>IF(ISBLANK(#REF!),"",#REF!)</f>
        <v>#REF!</v>
      </c>
      <c r="AS967" s="219" t="e">
        <f>IF(ISBLANK(#REF!),"",#REF!)</f>
        <v>#REF!</v>
      </c>
      <c r="AT967" s="219" t="e">
        <f>IF(ISBLANK(#REF!),"",#REF!)</f>
        <v>#REF!</v>
      </c>
      <c r="AU967" s="219" t="e">
        <f>IF(ISBLANK(#REF!),"",#REF!)</f>
        <v>#REF!</v>
      </c>
      <c r="AV967" s="219" t="e">
        <f>IF(ISBLANK(#REF!),"",#REF!)</f>
        <v>#REF!</v>
      </c>
      <c r="AW967" s="219" t="e">
        <f>IF(ISBLANK(#REF!),"",#REF!)</f>
        <v>#REF!</v>
      </c>
      <c r="AX967" s="219" t="e">
        <f>IF(ISBLANK(#REF!),"",#REF!)</f>
        <v>#REF!</v>
      </c>
      <c r="AY967" s="226" t="e">
        <f>IF(ISBLANK(#REF!),"",#REF!)</f>
        <v>#REF!</v>
      </c>
      <c r="AZ967" s="219" t="e">
        <f>IF(ISBLANK(#REF!),"",#REF!)</f>
        <v>#REF!</v>
      </c>
      <c r="BA967" s="219" t="e">
        <f>IF(ISBLANK(#REF!),"",#REF!)</f>
        <v>#REF!</v>
      </c>
      <c r="BB967" s="219" t="e">
        <f>IF(ISBLANK(#REF!),"",#REF!)</f>
        <v>#REF!</v>
      </c>
      <c r="BC967" s="219" t="e">
        <f>IF(ISBLANK(#REF!),"",#REF!)</f>
        <v>#REF!</v>
      </c>
      <c r="BD967" s="219" t="e">
        <f>IF(ISBLANK(#REF!),"",#REF!)</f>
        <v>#REF!</v>
      </c>
      <c r="BE967" s="219" t="e">
        <f>IF(ISBLANK(#REF!),"",#REF!)</f>
        <v>#REF!</v>
      </c>
      <c r="BF967" s="219" t="e">
        <f>IF(ISBLANK(#REF!),"",#REF!)</f>
        <v>#REF!</v>
      </c>
      <c r="BG967" s="219" t="e">
        <f>IF(ISBLANK(#REF!),"",#REF!)</f>
        <v>#REF!</v>
      </c>
      <c r="BH967" s="219" t="e">
        <f>IF(ISBLANK(#REF!),"",#REF!)</f>
        <v>#REF!</v>
      </c>
      <c r="BI967" s="219" t="e">
        <f>IF(ISBLANK(#REF!),"",#REF!)</f>
        <v>#REF!</v>
      </c>
      <c r="BJ967" s="219" t="e">
        <f>IF(ISBLANK(#REF!),"",#REF!)</f>
        <v>#REF!</v>
      </c>
      <c r="BK967" s="219" t="e">
        <f>IF(ISBLANK(#REF!),"",#REF!)</f>
        <v>#REF!</v>
      </c>
      <c r="BL967" s="219" t="e">
        <f>IF(ISBLANK(#REF!),"",#REF!)</f>
        <v>#REF!</v>
      </c>
      <c r="BM967" s="219" t="e">
        <f>IF(ISBLANK(#REF!),"",#REF!)</f>
        <v>#REF!</v>
      </c>
      <c r="BN967" s="219" t="e">
        <f>IF(ISBLANK(#REF!),"",#REF!)</f>
        <v>#REF!</v>
      </c>
      <c r="BO967" s="227" t="e">
        <f t="shared" si="268"/>
        <v>#REF!</v>
      </c>
      <c r="BP967" s="228" t="str">
        <f t="shared" si="271"/>
        <v/>
      </c>
      <c r="BQ967" s="229" t="str">
        <f t="shared" si="255"/>
        <v/>
      </c>
      <c r="BR967" s="228" t="e">
        <f t="shared" si="269"/>
        <v>#REF!</v>
      </c>
      <c r="BS967" s="230" t="e">
        <f t="shared" si="270"/>
        <v>#REF!</v>
      </c>
    </row>
    <row r="968" spans="1:71">
      <c r="A968" s="213" t="e">
        <f>IF(ISBLANK(#REF!),"",#REF!)</f>
        <v>#REF!</v>
      </c>
      <c r="B968" s="214" t="e">
        <f>IF(ISBLANK(#REF!),"",#REF!)</f>
        <v>#REF!</v>
      </c>
      <c r="C968" s="214" t="e">
        <f>IF(ISBLANK(#REF!),"",#REF!)</f>
        <v>#REF!</v>
      </c>
      <c r="D968" s="214" t="e">
        <f>IF(ISBLANK(#REF!),"",#REF!)</f>
        <v>#REF!</v>
      </c>
      <c r="E968" s="214" t="e">
        <f>IF(ISBLANK(#REF!),"",#REF!)</f>
        <v>#REF!</v>
      </c>
      <c r="F968" s="214" t="e">
        <f>IF(ISBLANK(#REF!),"",#REF!)</f>
        <v>#REF!</v>
      </c>
      <c r="G968" s="214" t="e">
        <f>IF(ISBLANK(#REF!),"",#REF!)</f>
        <v>#REF!</v>
      </c>
      <c r="H968" s="215" t="e">
        <f>IF(ISBLANK(#REF!),"",#REF!)</f>
        <v>#REF!</v>
      </c>
      <c r="I968" s="214" t="e">
        <f>IF(ISBLANK(#REF!),"",#REF!)</f>
        <v>#REF!</v>
      </c>
      <c r="J968" s="216" t="e">
        <f>IF(ISBLANK(#REF!),"",#REF!)</f>
        <v>#REF!</v>
      </c>
      <c r="K968" s="217" t="e">
        <f>IF(ISBLANK(#REF!),"",#REF!)</f>
        <v>#REF!</v>
      </c>
      <c r="L968" s="217" t="e">
        <f>IF(ISBLANK(#REF!),"",#REF!)</f>
        <v>#REF!</v>
      </c>
      <c r="M968" s="218" t="e">
        <f>IF(ISBLANK(#REF!),"",#REF!)</f>
        <v>#REF!</v>
      </c>
      <c r="N968" s="218" t="e">
        <f>IF(ISBLANK(#REF!),"",#REF!)</f>
        <v>#REF!</v>
      </c>
      <c r="O968" s="220" t="str">
        <f>IFERROR(VLOOKUP(_xlfn.CONCAT('Team Roster - Final'!$A968," : ",'Team Roster - Final'!$BM968),'Rate Calculations'!$C$4:$G$1100,5,FALSE),"")</f>
        <v/>
      </c>
      <c r="P968" s="225">
        <f>IF(ISBLANK('Rate Calculations'!$H970),"",'Rate Calculations'!$H970)</f>
        <v>1.7500000000000002E-2</v>
      </c>
      <c r="Q968" s="220" t="str">
        <f t="shared" si="256"/>
        <v/>
      </c>
      <c r="R968" s="221">
        <f>IF(ISBLANK('Rate Calculations'!$J970),"",'Rate Calculations'!$J970)</f>
        <v>3.5000000000000003E-2</v>
      </c>
      <c r="S968" s="220" t="str">
        <f t="shared" si="257"/>
        <v/>
      </c>
      <c r="T968" s="225" t="str">
        <f>IFERROR(VLOOKUP(_xlfn.CONCAT('Team Roster - Final'!$A968," : ",'Team Roster - Final'!$BM968),'Rate Calculations'!$C$4:$S$1100,10,FALSE),"")</f>
        <v/>
      </c>
      <c r="U968" s="225" t="str">
        <f>IFERROR(VLOOKUP(_xlfn.CONCAT('Team Roster - Final'!$A968," : ",'Team Roster - Final'!$BM968),'Rate Calculations'!$C$4:$S$1100,11,FALSE),"")</f>
        <v/>
      </c>
      <c r="V968" s="222" t="str">
        <f t="shared" si="258"/>
        <v/>
      </c>
      <c r="W968" s="222" t="str">
        <f t="shared" si="259"/>
        <v/>
      </c>
      <c r="X968" s="223" t="str">
        <f>IFERROR(VLOOKUP(_xlfn.CONCAT('Team Roster - Final'!$A968," : ",'Team Roster - Final'!$BM968),'Rate Calculations'!$C$4:$S$1100,14,FALSE),"")</f>
        <v/>
      </c>
      <c r="Y968" s="222" t="str">
        <f t="shared" si="260"/>
        <v/>
      </c>
      <c r="Z968" s="222" t="str">
        <f t="shared" si="261"/>
        <v/>
      </c>
      <c r="AA968" s="224" t="str">
        <f>IFERROR(IF(#REF!="Yes",$Y968, $Y968+$Q968*0.5),"")</f>
        <v/>
      </c>
      <c r="AB968" s="224" t="str">
        <f>IFERROR(IF(#REF!="Yes",$Z968, $Z968+$S968*0.5),"")</f>
        <v/>
      </c>
      <c r="AC968" s="220" t="str">
        <f>IFERROR(VLOOKUP(_xlfn.CONCAT('Team Roster - Final'!$A968," : ",'Team Roster - Final'!$BM968),'Rate Calculations'!$C$4:$U$1100,19,FALSE),"")</f>
        <v/>
      </c>
      <c r="AD968" s="220" t="str">
        <f t="shared" si="262"/>
        <v/>
      </c>
      <c r="AE968" s="220" t="str">
        <f t="shared" si="263"/>
        <v/>
      </c>
      <c r="AF968" s="225" t="str">
        <f>IFERROR(VLOOKUP(_xlfn.CONCAT('Team Roster - Final'!$A968," : ",'Team Roster - Final'!$BM968),'Rate Calculations'!$C$4:$AB$1100,22,FALSE),"")</f>
        <v/>
      </c>
      <c r="AG968" s="225" t="str">
        <f>IFERROR(VLOOKUP(_xlfn.CONCAT('Team Roster - Final'!$A968," : ",'Team Roster - Final'!$BM968),'Rate Calculations'!$C$4:$AB$1100,23,FALSE),"")</f>
        <v/>
      </c>
      <c r="AH968" s="222" t="str">
        <f t="shared" si="264"/>
        <v/>
      </c>
      <c r="AI968" s="222" t="str">
        <f t="shared" si="265"/>
        <v/>
      </c>
      <c r="AJ968" s="223" t="str">
        <f>Table1[[#This Row],[Home Office
Net Fee %]]</f>
        <v/>
      </c>
      <c r="AK968" s="222" t="str">
        <f t="shared" si="266"/>
        <v/>
      </c>
      <c r="AL968" s="222" t="str">
        <f t="shared" si="267"/>
        <v/>
      </c>
      <c r="AM968" s="215" t="str">
        <f>IFERROR(IF(#REF!="Yes",$AK968,($AK968+$AD968*0.5)),"")</f>
        <v/>
      </c>
      <c r="AN968" s="215" t="str">
        <f>IFERROR(IF(#REF!="Yes",$AL968,($AL968+$AE968*0.5)),"")</f>
        <v/>
      </c>
      <c r="AO968" s="374" t="str">
        <f>IF(ISBLANK('Team Roster Proposed - FBR'!Q969),"",'Team Roster Proposed - FBR'!Q969)</f>
        <v/>
      </c>
      <c r="AP968" s="226" t="e">
        <f>IF(ISBLANK(#REF!),"",#REF!)</f>
        <v>#REF!</v>
      </c>
      <c r="AQ968" s="226" t="e">
        <f>IF(ISBLANK(#REF!),"",#REF!)</f>
        <v>#REF!</v>
      </c>
      <c r="AR968" s="226" t="e">
        <f>IF(ISBLANK(#REF!),"",#REF!)</f>
        <v>#REF!</v>
      </c>
      <c r="AS968" s="219" t="e">
        <f>IF(ISBLANK(#REF!),"",#REF!)</f>
        <v>#REF!</v>
      </c>
      <c r="AT968" s="219" t="e">
        <f>IF(ISBLANK(#REF!),"",#REF!)</f>
        <v>#REF!</v>
      </c>
      <c r="AU968" s="219" t="e">
        <f>IF(ISBLANK(#REF!),"",#REF!)</f>
        <v>#REF!</v>
      </c>
      <c r="AV968" s="219" t="e">
        <f>IF(ISBLANK(#REF!),"",#REF!)</f>
        <v>#REF!</v>
      </c>
      <c r="AW968" s="219" t="e">
        <f>IF(ISBLANK(#REF!),"",#REF!)</f>
        <v>#REF!</v>
      </c>
      <c r="AX968" s="219" t="e">
        <f>IF(ISBLANK(#REF!),"",#REF!)</f>
        <v>#REF!</v>
      </c>
      <c r="AY968" s="226" t="e">
        <f>IF(ISBLANK(#REF!),"",#REF!)</f>
        <v>#REF!</v>
      </c>
      <c r="AZ968" s="219" t="e">
        <f>IF(ISBLANK(#REF!),"",#REF!)</f>
        <v>#REF!</v>
      </c>
      <c r="BA968" s="219" t="e">
        <f>IF(ISBLANK(#REF!),"",#REF!)</f>
        <v>#REF!</v>
      </c>
      <c r="BB968" s="219" t="e">
        <f>IF(ISBLANK(#REF!),"",#REF!)</f>
        <v>#REF!</v>
      </c>
      <c r="BC968" s="219" t="e">
        <f>IF(ISBLANK(#REF!),"",#REF!)</f>
        <v>#REF!</v>
      </c>
      <c r="BD968" s="219" t="e">
        <f>IF(ISBLANK(#REF!),"",#REF!)</f>
        <v>#REF!</v>
      </c>
      <c r="BE968" s="219" t="e">
        <f>IF(ISBLANK(#REF!),"",#REF!)</f>
        <v>#REF!</v>
      </c>
      <c r="BF968" s="219" t="e">
        <f>IF(ISBLANK(#REF!),"",#REF!)</f>
        <v>#REF!</v>
      </c>
      <c r="BG968" s="219" t="e">
        <f>IF(ISBLANK(#REF!),"",#REF!)</f>
        <v>#REF!</v>
      </c>
      <c r="BH968" s="219" t="e">
        <f>IF(ISBLANK(#REF!),"",#REF!)</f>
        <v>#REF!</v>
      </c>
      <c r="BI968" s="219" t="e">
        <f>IF(ISBLANK(#REF!),"",#REF!)</f>
        <v>#REF!</v>
      </c>
      <c r="BJ968" s="219" t="e">
        <f>IF(ISBLANK(#REF!),"",#REF!)</f>
        <v>#REF!</v>
      </c>
      <c r="BK968" s="219" t="e">
        <f>IF(ISBLANK(#REF!),"",#REF!)</f>
        <v>#REF!</v>
      </c>
      <c r="BL968" s="219" t="e">
        <f>IF(ISBLANK(#REF!),"",#REF!)</f>
        <v>#REF!</v>
      </c>
      <c r="BM968" s="219" t="e">
        <f>IF(ISBLANK(#REF!),"",#REF!)</f>
        <v>#REF!</v>
      </c>
      <c r="BN968" s="219" t="e">
        <f>IF(ISBLANK(#REF!),"",#REF!)</f>
        <v>#REF!</v>
      </c>
      <c r="BO968" s="227" t="e">
        <f t="shared" si="268"/>
        <v>#REF!</v>
      </c>
      <c r="BP968" s="228" t="str">
        <f t="shared" si="271"/>
        <v/>
      </c>
      <c r="BQ968" s="229" t="str">
        <f t="shared" si="255"/>
        <v/>
      </c>
      <c r="BR968" s="228" t="e">
        <f t="shared" si="269"/>
        <v>#REF!</v>
      </c>
      <c r="BS968" s="230" t="e">
        <f t="shared" si="270"/>
        <v>#REF!</v>
      </c>
    </row>
    <row r="969" spans="1:71">
      <c r="A969" s="213" t="e">
        <f>IF(ISBLANK(#REF!),"",#REF!)</f>
        <v>#REF!</v>
      </c>
      <c r="B969" s="214" t="e">
        <f>IF(ISBLANK(#REF!),"",#REF!)</f>
        <v>#REF!</v>
      </c>
      <c r="C969" s="214" t="e">
        <f>IF(ISBLANK(#REF!),"",#REF!)</f>
        <v>#REF!</v>
      </c>
      <c r="D969" s="214" t="e">
        <f>IF(ISBLANK(#REF!),"",#REF!)</f>
        <v>#REF!</v>
      </c>
      <c r="E969" s="214" t="e">
        <f>IF(ISBLANK(#REF!),"",#REF!)</f>
        <v>#REF!</v>
      </c>
      <c r="F969" s="214" t="e">
        <f>IF(ISBLANK(#REF!),"",#REF!)</f>
        <v>#REF!</v>
      </c>
      <c r="G969" s="214" t="e">
        <f>IF(ISBLANK(#REF!),"",#REF!)</f>
        <v>#REF!</v>
      </c>
      <c r="H969" s="215" t="e">
        <f>IF(ISBLANK(#REF!),"",#REF!)</f>
        <v>#REF!</v>
      </c>
      <c r="I969" s="214" t="e">
        <f>IF(ISBLANK(#REF!),"",#REF!)</f>
        <v>#REF!</v>
      </c>
      <c r="J969" s="216" t="e">
        <f>IF(ISBLANK(#REF!),"",#REF!)</f>
        <v>#REF!</v>
      </c>
      <c r="K969" s="217" t="e">
        <f>IF(ISBLANK(#REF!),"",#REF!)</f>
        <v>#REF!</v>
      </c>
      <c r="L969" s="217" t="e">
        <f>IF(ISBLANK(#REF!),"",#REF!)</f>
        <v>#REF!</v>
      </c>
      <c r="M969" s="218" t="e">
        <f>IF(ISBLANK(#REF!),"",#REF!)</f>
        <v>#REF!</v>
      </c>
      <c r="N969" s="218" t="e">
        <f>IF(ISBLANK(#REF!),"",#REF!)</f>
        <v>#REF!</v>
      </c>
      <c r="O969" s="220" t="str">
        <f>IFERROR(VLOOKUP(_xlfn.CONCAT('Team Roster - Final'!$A969," : ",'Team Roster - Final'!$BM969),'Rate Calculations'!$C$4:$G$1100,5,FALSE),"")</f>
        <v/>
      </c>
      <c r="P969" s="225">
        <f>IF(ISBLANK('Rate Calculations'!$H971),"",'Rate Calculations'!$H971)</f>
        <v>1.7500000000000002E-2</v>
      </c>
      <c r="Q969" s="220" t="str">
        <f t="shared" si="256"/>
        <v/>
      </c>
      <c r="R969" s="221">
        <f>IF(ISBLANK('Rate Calculations'!$J971),"",'Rate Calculations'!$J971)</f>
        <v>3.5000000000000003E-2</v>
      </c>
      <c r="S969" s="220" t="str">
        <f t="shared" si="257"/>
        <v/>
      </c>
      <c r="T969" s="225" t="str">
        <f>IFERROR(VLOOKUP(_xlfn.CONCAT('Team Roster - Final'!$A969," : ",'Team Roster - Final'!$BM969),'Rate Calculations'!$C$4:$S$1100,10,FALSE),"")</f>
        <v/>
      </c>
      <c r="U969" s="225" t="str">
        <f>IFERROR(VLOOKUP(_xlfn.CONCAT('Team Roster - Final'!$A969," : ",'Team Roster - Final'!$BM969),'Rate Calculations'!$C$4:$S$1100,11,FALSE),"")</f>
        <v/>
      </c>
      <c r="V969" s="222" t="str">
        <f t="shared" si="258"/>
        <v/>
      </c>
      <c r="W969" s="222" t="str">
        <f t="shared" si="259"/>
        <v/>
      </c>
      <c r="X969" s="223" t="str">
        <f>IFERROR(VLOOKUP(_xlfn.CONCAT('Team Roster - Final'!$A969," : ",'Team Roster - Final'!$BM969),'Rate Calculations'!$C$4:$S$1100,14,FALSE),"")</f>
        <v/>
      </c>
      <c r="Y969" s="222" t="str">
        <f t="shared" si="260"/>
        <v/>
      </c>
      <c r="Z969" s="222" t="str">
        <f t="shared" si="261"/>
        <v/>
      </c>
      <c r="AA969" s="224" t="str">
        <f>IFERROR(IF(#REF!="Yes",$Y969, $Y969+$Q969*0.5),"")</f>
        <v/>
      </c>
      <c r="AB969" s="224" t="str">
        <f>IFERROR(IF(#REF!="Yes",$Z969, $Z969+$S969*0.5),"")</f>
        <v/>
      </c>
      <c r="AC969" s="220" t="str">
        <f>IFERROR(VLOOKUP(_xlfn.CONCAT('Team Roster - Final'!$A969," : ",'Team Roster - Final'!$BM969),'Rate Calculations'!$C$4:$U$1100,19,FALSE),"")</f>
        <v/>
      </c>
      <c r="AD969" s="220" t="str">
        <f t="shared" si="262"/>
        <v/>
      </c>
      <c r="AE969" s="220" t="str">
        <f t="shared" si="263"/>
        <v/>
      </c>
      <c r="AF969" s="225" t="str">
        <f>IFERROR(VLOOKUP(_xlfn.CONCAT('Team Roster - Final'!$A969," : ",'Team Roster - Final'!$BM969),'Rate Calculations'!$C$4:$AB$1100,22,FALSE),"")</f>
        <v/>
      </c>
      <c r="AG969" s="225" t="str">
        <f>IFERROR(VLOOKUP(_xlfn.CONCAT('Team Roster - Final'!$A969," : ",'Team Roster - Final'!$BM969),'Rate Calculations'!$C$4:$AB$1100,23,FALSE),"")</f>
        <v/>
      </c>
      <c r="AH969" s="222" t="str">
        <f t="shared" si="264"/>
        <v/>
      </c>
      <c r="AI969" s="222" t="str">
        <f t="shared" si="265"/>
        <v/>
      </c>
      <c r="AJ969" s="223" t="str">
        <f>Table1[[#This Row],[Home Office
Net Fee %]]</f>
        <v/>
      </c>
      <c r="AK969" s="222" t="str">
        <f t="shared" si="266"/>
        <v/>
      </c>
      <c r="AL969" s="222" t="str">
        <f t="shared" si="267"/>
        <v/>
      </c>
      <c r="AM969" s="215" t="str">
        <f>IFERROR(IF(#REF!="Yes",$AK969,($AK969+$AD969*0.5)),"")</f>
        <v/>
      </c>
      <c r="AN969" s="215" t="str">
        <f>IFERROR(IF(#REF!="Yes",$AL969,($AL969+$AE969*0.5)),"")</f>
        <v/>
      </c>
      <c r="AO969" s="374" t="str">
        <f>IF(ISBLANK('Team Roster Proposed - FBR'!Q970),"",'Team Roster Proposed - FBR'!Q970)</f>
        <v/>
      </c>
      <c r="AP969" s="226" t="e">
        <f>IF(ISBLANK(#REF!),"",#REF!)</f>
        <v>#REF!</v>
      </c>
      <c r="AQ969" s="226" t="e">
        <f>IF(ISBLANK(#REF!),"",#REF!)</f>
        <v>#REF!</v>
      </c>
      <c r="AR969" s="226" t="e">
        <f>IF(ISBLANK(#REF!),"",#REF!)</f>
        <v>#REF!</v>
      </c>
      <c r="AS969" s="219" t="e">
        <f>IF(ISBLANK(#REF!),"",#REF!)</f>
        <v>#REF!</v>
      </c>
      <c r="AT969" s="219" t="e">
        <f>IF(ISBLANK(#REF!),"",#REF!)</f>
        <v>#REF!</v>
      </c>
      <c r="AU969" s="219" t="e">
        <f>IF(ISBLANK(#REF!),"",#REF!)</f>
        <v>#REF!</v>
      </c>
      <c r="AV969" s="219" t="e">
        <f>IF(ISBLANK(#REF!),"",#REF!)</f>
        <v>#REF!</v>
      </c>
      <c r="AW969" s="219" t="e">
        <f>IF(ISBLANK(#REF!),"",#REF!)</f>
        <v>#REF!</v>
      </c>
      <c r="AX969" s="219" t="e">
        <f>IF(ISBLANK(#REF!),"",#REF!)</f>
        <v>#REF!</v>
      </c>
      <c r="AY969" s="226" t="e">
        <f>IF(ISBLANK(#REF!),"",#REF!)</f>
        <v>#REF!</v>
      </c>
      <c r="AZ969" s="219" t="e">
        <f>IF(ISBLANK(#REF!),"",#REF!)</f>
        <v>#REF!</v>
      </c>
      <c r="BA969" s="219" t="e">
        <f>IF(ISBLANK(#REF!),"",#REF!)</f>
        <v>#REF!</v>
      </c>
      <c r="BB969" s="219" t="e">
        <f>IF(ISBLANK(#REF!),"",#REF!)</f>
        <v>#REF!</v>
      </c>
      <c r="BC969" s="219" t="e">
        <f>IF(ISBLANK(#REF!),"",#REF!)</f>
        <v>#REF!</v>
      </c>
      <c r="BD969" s="219" t="e">
        <f>IF(ISBLANK(#REF!),"",#REF!)</f>
        <v>#REF!</v>
      </c>
      <c r="BE969" s="219" t="e">
        <f>IF(ISBLANK(#REF!),"",#REF!)</f>
        <v>#REF!</v>
      </c>
      <c r="BF969" s="219" t="e">
        <f>IF(ISBLANK(#REF!),"",#REF!)</f>
        <v>#REF!</v>
      </c>
      <c r="BG969" s="219" t="e">
        <f>IF(ISBLANK(#REF!),"",#REF!)</f>
        <v>#REF!</v>
      </c>
      <c r="BH969" s="219" t="e">
        <f>IF(ISBLANK(#REF!),"",#REF!)</f>
        <v>#REF!</v>
      </c>
      <c r="BI969" s="219" t="e">
        <f>IF(ISBLANK(#REF!),"",#REF!)</f>
        <v>#REF!</v>
      </c>
      <c r="BJ969" s="219" t="e">
        <f>IF(ISBLANK(#REF!),"",#REF!)</f>
        <v>#REF!</v>
      </c>
      <c r="BK969" s="219" t="e">
        <f>IF(ISBLANK(#REF!),"",#REF!)</f>
        <v>#REF!</v>
      </c>
      <c r="BL969" s="219" t="e">
        <f>IF(ISBLANK(#REF!),"",#REF!)</f>
        <v>#REF!</v>
      </c>
      <c r="BM969" s="219" t="e">
        <f>IF(ISBLANK(#REF!),"",#REF!)</f>
        <v>#REF!</v>
      </c>
      <c r="BN969" s="219" t="e">
        <f>IF(ISBLANK(#REF!),"",#REF!)</f>
        <v>#REF!</v>
      </c>
      <c r="BO969" s="227" t="e">
        <f t="shared" si="268"/>
        <v>#REF!</v>
      </c>
      <c r="BP969" s="228" t="str">
        <f t="shared" si="271"/>
        <v/>
      </c>
      <c r="BQ969" s="229" t="str">
        <f t="shared" si="255"/>
        <v/>
      </c>
      <c r="BR969" s="228" t="e">
        <f t="shared" si="269"/>
        <v>#REF!</v>
      </c>
      <c r="BS969" s="230" t="e">
        <f t="shared" si="270"/>
        <v>#REF!</v>
      </c>
    </row>
    <row r="970" spans="1:71">
      <c r="A970" s="213" t="e">
        <f>IF(ISBLANK(#REF!),"",#REF!)</f>
        <v>#REF!</v>
      </c>
      <c r="B970" s="214" t="e">
        <f>IF(ISBLANK(#REF!),"",#REF!)</f>
        <v>#REF!</v>
      </c>
      <c r="C970" s="214" t="e">
        <f>IF(ISBLANK(#REF!),"",#REF!)</f>
        <v>#REF!</v>
      </c>
      <c r="D970" s="214" t="e">
        <f>IF(ISBLANK(#REF!),"",#REF!)</f>
        <v>#REF!</v>
      </c>
      <c r="E970" s="214" t="e">
        <f>IF(ISBLANK(#REF!),"",#REF!)</f>
        <v>#REF!</v>
      </c>
      <c r="F970" s="214" t="e">
        <f>IF(ISBLANK(#REF!),"",#REF!)</f>
        <v>#REF!</v>
      </c>
      <c r="G970" s="214" t="e">
        <f>IF(ISBLANK(#REF!),"",#REF!)</f>
        <v>#REF!</v>
      </c>
      <c r="H970" s="215" t="e">
        <f>IF(ISBLANK(#REF!),"",#REF!)</f>
        <v>#REF!</v>
      </c>
      <c r="I970" s="214" t="e">
        <f>IF(ISBLANK(#REF!),"",#REF!)</f>
        <v>#REF!</v>
      </c>
      <c r="J970" s="216" t="e">
        <f>IF(ISBLANK(#REF!),"",#REF!)</f>
        <v>#REF!</v>
      </c>
      <c r="K970" s="217" t="e">
        <f>IF(ISBLANK(#REF!),"",#REF!)</f>
        <v>#REF!</v>
      </c>
      <c r="L970" s="217" t="e">
        <f>IF(ISBLANK(#REF!),"",#REF!)</f>
        <v>#REF!</v>
      </c>
      <c r="M970" s="218" t="e">
        <f>IF(ISBLANK(#REF!),"",#REF!)</f>
        <v>#REF!</v>
      </c>
      <c r="N970" s="218" t="e">
        <f>IF(ISBLANK(#REF!),"",#REF!)</f>
        <v>#REF!</v>
      </c>
      <c r="O970" s="220" t="str">
        <f>IFERROR(VLOOKUP(_xlfn.CONCAT('Team Roster - Final'!$A970," : ",'Team Roster - Final'!$BM970),'Rate Calculations'!$C$4:$G$1100,5,FALSE),"")</f>
        <v/>
      </c>
      <c r="P970" s="225">
        <f>IF(ISBLANK('Rate Calculations'!$H972),"",'Rate Calculations'!$H972)</f>
        <v>1.7500000000000002E-2</v>
      </c>
      <c r="Q970" s="220" t="str">
        <f t="shared" si="256"/>
        <v/>
      </c>
      <c r="R970" s="221">
        <f>IF(ISBLANK('Rate Calculations'!$J972),"",'Rate Calculations'!$J972)</f>
        <v>3.5000000000000003E-2</v>
      </c>
      <c r="S970" s="220" t="str">
        <f t="shared" si="257"/>
        <v/>
      </c>
      <c r="T970" s="225" t="str">
        <f>IFERROR(VLOOKUP(_xlfn.CONCAT('Team Roster - Final'!$A970," : ",'Team Roster - Final'!$BM970),'Rate Calculations'!$C$4:$S$1100,10,FALSE),"")</f>
        <v/>
      </c>
      <c r="U970" s="225" t="str">
        <f>IFERROR(VLOOKUP(_xlfn.CONCAT('Team Roster - Final'!$A970," : ",'Team Roster - Final'!$BM970),'Rate Calculations'!$C$4:$S$1100,11,FALSE),"")</f>
        <v/>
      </c>
      <c r="V970" s="222" t="str">
        <f t="shared" si="258"/>
        <v/>
      </c>
      <c r="W970" s="222" t="str">
        <f t="shared" si="259"/>
        <v/>
      </c>
      <c r="X970" s="223" t="str">
        <f>IFERROR(VLOOKUP(_xlfn.CONCAT('Team Roster - Final'!$A970," : ",'Team Roster - Final'!$BM970),'Rate Calculations'!$C$4:$S$1100,14,FALSE),"")</f>
        <v/>
      </c>
      <c r="Y970" s="222" t="str">
        <f t="shared" si="260"/>
        <v/>
      </c>
      <c r="Z970" s="222" t="str">
        <f t="shared" si="261"/>
        <v/>
      </c>
      <c r="AA970" s="224" t="str">
        <f>IFERROR(IF(#REF!="Yes",$Y970, $Y970+$Q970*0.5),"")</f>
        <v/>
      </c>
      <c r="AB970" s="224" t="str">
        <f>IFERROR(IF(#REF!="Yes",$Z970, $Z970+$S970*0.5),"")</f>
        <v/>
      </c>
      <c r="AC970" s="220" t="str">
        <f>IFERROR(VLOOKUP(_xlfn.CONCAT('Team Roster - Final'!$A970," : ",'Team Roster - Final'!$BM970),'Rate Calculations'!$C$4:$U$1100,19,FALSE),"")</f>
        <v/>
      </c>
      <c r="AD970" s="220" t="str">
        <f t="shared" si="262"/>
        <v/>
      </c>
      <c r="AE970" s="220" t="str">
        <f t="shared" si="263"/>
        <v/>
      </c>
      <c r="AF970" s="225" t="str">
        <f>IFERROR(VLOOKUP(_xlfn.CONCAT('Team Roster - Final'!$A970," : ",'Team Roster - Final'!$BM970),'Rate Calculations'!$C$4:$AB$1100,22,FALSE),"")</f>
        <v/>
      </c>
      <c r="AG970" s="225" t="str">
        <f>IFERROR(VLOOKUP(_xlfn.CONCAT('Team Roster - Final'!$A970," : ",'Team Roster - Final'!$BM970),'Rate Calculations'!$C$4:$AB$1100,23,FALSE),"")</f>
        <v/>
      </c>
      <c r="AH970" s="222" t="str">
        <f t="shared" si="264"/>
        <v/>
      </c>
      <c r="AI970" s="222" t="str">
        <f t="shared" si="265"/>
        <v/>
      </c>
      <c r="AJ970" s="223" t="str">
        <f>Table1[[#This Row],[Home Office
Net Fee %]]</f>
        <v/>
      </c>
      <c r="AK970" s="222" t="str">
        <f t="shared" si="266"/>
        <v/>
      </c>
      <c r="AL970" s="222" t="str">
        <f t="shared" si="267"/>
        <v/>
      </c>
      <c r="AM970" s="215" t="str">
        <f>IFERROR(IF(#REF!="Yes",$AK970,($AK970+$AD970*0.5)),"")</f>
        <v/>
      </c>
      <c r="AN970" s="215" t="str">
        <f>IFERROR(IF(#REF!="Yes",$AL970,($AL970+$AE970*0.5)),"")</f>
        <v/>
      </c>
      <c r="AO970" s="374" t="str">
        <f>IF(ISBLANK('Team Roster Proposed - FBR'!Q971),"",'Team Roster Proposed - FBR'!Q971)</f>
        <v/>
      </c>
      <c r="AP970" s="226" t="e">
        <f>IF(ISBLANK(#REF!),"",#REF!)</f>
        <v>#REF!</v>
      </c>
      <c r="AQ970" s="226" t="e">
        <f>IF(ISBLANK(#REF!),"",#REF!)</f>
        <v>#REF!</v>
      </c>
      <c r="AR970" s="226" t="e">
        <f>IF(ISBLANK(#REF!),"",#REF!)</f>
        <v>#REF!</v>
      </c>
      <c r="AS970" s="219" t="e">
        <f>IF(ISBLANK(#REF!),"",#REF!)</f>
        <v>#REF!</v>
      </c>
      <c r="AT970" s="219" t="e">
        <f>IF(ISBLANK(#REF!),"",#REF!)</f>
        <v>#REF!</v>
      </c>
      <c r="AU970" s="219" t="e">
        <f>IF(ISBLANK(#REF!),"",#REF!)</f>
        <v>#REF!</v>
      </c>
      <c r="AV970" s="219" t="e">
        <f>IF(ISBLANK(#REF!),"",#REF!)</f>
        <v>#REF!</v>
      </c>
      <c r="AW970" s="219" t="e">
        <f>IF(ISBLANK(#REF!),"",#REF!)</f>
        <v>#REF!</v>
      </c>
      <c r="AX970" s="219" t="e">
        <f>IF(ISBLANK(#REF!),"",#REF!)</f>
        <v>#REF!</v>
      </c>
      <c r="AY970" s="226" t="e">
        <f>IF(ISBLANK(#REF!),"",#REF!)</f>
        <v>#REF!</v>
      </c>
      <c r="AZ970" s="219" t="e">
        <f>IF(ISBLANK(#REF!),"",#REF!)</f>
        <v>#REF!</v>
      </c>
      <c r="BA970" s="219" t="e">
        <f>IF(ISBLANK(#REF!),"",#REF!)</f>
        <v>#REF!</v>
      </c>
      <c r="BB970" s="219" t="e">
        <f>IF(ISBLANK(#REF!),"",#REF!)</f>
        <v>#REF!</v>
      </c>
      <c r="BC970" s="219" t="e">
        <f>IF(ISBLANK(#REF!),"",#REF!)</f>
        <v>#REF!</v>
      </c>
      <c r="BD970" s="219" t="e">
        <f>IF(ISBLANK(#REF!),"",#REF!)</f>
        <v>#REF!</v>
      </c>
      <c r="BE970" s="219" t="e">
        <f>IF(ISBLANK(#REF!),"",#REF!)</f>
        <v>#REF!</v>
      </c>
      <c r="BF970" s="219" t="e">
        <f>IF(ISBLANK(#REF!),"",#REF!)</f>
        <v>#REF!</v>
      </c>
      <c r="BG970" s="219" t="e">
        <f>IF(ISBLANK(#REF!),"",#REF!)</f>
        <v>#REF!</v>
      </c>
      <c r="BH970" s="219" t="e">
        <f>IF(ISBLANK(#REF!),"",#REF!)</f>
        <v>#REF!</v>
      </c>
      <c r="BI970" s="219" t="e">
        <f>IF(ISBLANK(#REF!),"",#REF!)</f>
        <v>#REF!</v>
      </c>
      <c r="BJ970" s="219" t="e">
        <f>IF(ISBLANK(#REF!),"",#REF!)</f>
        <v>#REF!</v>
      </c>
      <c r="BK970" s="219" t="e">
        <f>IF(ISBLANK(#REF!),"",#REF!)</f>
        <v>#REF!</v>
      </c>
      <c r="BL970" s="219" t="e">
        <f>IF(ISBLANK(#REF!),"",#REF!)</f>
        <v>#REF!</v>
      </c>
      <c r="BM970" s="219" t="e">
        <f>IF(ISBLANK(#REF!),"",#REF!)</f>
        <v>#REF!</v>
      </c>
      <c r="BN970" s="219" t="e">
        <f>IF(ISBLANK(#REF!),"",#REF!)</f>
        <v>#REF!</v>
      </c>
      <c r="BO970" s="227" t="e">
        <f t="shared" si="268"/>
        <v>#REF!</v>
      </c>
      <c r="BP970" s="228" t="str">
        <f t="shared" si="271"/>
        <v/>
      </c>
      <c r="BQ970" s="229" t="str">
        <f t="shared" si="255"/>
        <v/>
      </c>
      <c r="BR970" s="228" t="e">
        <f t="shared" si="269"/>
        <v>#REF!</v>
      </c>
      <c r="BS970" s="230" t="e">
        <f t="shared" si="270"/>
        <v>#REF!</v>
      </c>
    </row>
    <row r="971" spans="1:71">
      <c r="A971" s="213" t="e">
        <f>IF(ISBLANK(#REF!),"",#REF!)</f>
        <v>#REF!</v>
      </c>
      <c r="B971" s="214" t="e">
        <f>IF(ISBLANK(#REF!),"",#REF!)</f>
        <v>#REF!</v>
      </c>
      <c r="C971" s="214" t="e">
        <f>IF(ISBLANK(#REF!),"",#REF!)</f>
        <v>#REF!</v>
      </c>
      <c r="D971" s="214" t="e">
        <f>IF(ISBLANK(#REF!),"",#REF!)</f>
        <v>#REF!</v>
      </c>
      <c r="E971" s="214" t="e">
        <f>IF(ISBLANK(#REF!),"",#REF!)</f>
        <v>#REF!</v>
      </c>
      <c r="F971" s="214" t="e">
        <f>IF(ISBLANK(#REF!),"",#REF!)</f>
        <v>#REF!</v>
      </c>
      <c r="G971" s="214" t="e">
        <f>IF(ISBLANK(#REF!),"",#REF!)</f>
        <v>#REF!</v>
      </c>
      <c r="H971" s="215" t="e">
        <f>IF(ISBLANK(#REF!),"",#REF!)</f>
        <v>#REF!</v>
      </c>
      <c r="I971" s="214" t="e">
        <f>IF(ISBLANK(#REF!),"",#REF!)</f>
        <v>#REF!</v>
      </c>
      <c r="J971" s="216" t="e">
        <f>IF(ISBLANK(#REF!),"",#REF!)</f>
        <v>#REF!</v>
      </c>
      <c r="K971" s="217" t="e">
        <f>IF(ISBLANK(#REF!),"",#REF!)</f>
        <v>#REF!</v>
      </c>
      <c r="L971" s="217" t="e">
        <f>IF(ISBLANK(#REF!),"",#REF!)</f>
        <v>#REF!</v>
      </c>
      <c r="M971" s="218" t="e">
        <f>IF(ISBLANK(#REF!),"",#REF!)</f>
        <v>#REF!</v>
      </c>
      <c r="N971" s="218" t="e">
        <f>IF(ISBLANK(#REF!),"",#REF!)</f>
        <v>#REF!</v>
      </c>
      <c r="O971" s="220" t="str">
        <f>IFERROR(VLOOKUP(_xlfn.CONCAT('Team Roster - Final'!$A971," : ",'Team Roster - Final'!$BM971),'Rate Calculations'!$C$4:$G$1100,5,FALSE),"")</f>
        <v/>
      </c>
      <c r="P971" s="225">
        <f>IF(ISBLANK('Rate Calculations'!$H973),"",'Rate Calculations'!$H973)</f>
        <v>1.7500000000000002E-2</v>
      </c>
      <c r="Q971" s="220" t="str">
        <f t="shared" si="256"/>
        <v/>
      </c>
      <c r="R971" s="221">
        <f>IF(ISBLANK('Rate Calculations'!$J973),"",'Rate Calculations'!$J973)</f>
        <v>3.5000000000000003E-2</v>
      </c>
      <c r="S971" s="220" t="str">
        <f t="shared" si="257"/>
        <v/>
      </c>
      <c r="T971" s="225" t="str">
        <f>IFERROR(VLOOKUP(_xlfn.CONCAT('Team Roster - Final'!$A971," : ",'Team Roster - Final'!$BM971),'Rate Calculations'!$C$4:$S$1100,10,FALSE),"")</f>
        <v/>
      </c>
      <c r="U971" s="225" t="str">
        <f>IFERROR(VLOOKUP(_xlfn.CONCAT('Team Roster - Final'!$A971," : ",'Team Roster - Final'!$BM971),'Rate Calculations'!$C$4:$S$1100,11,FALSE),"")</f>
        <v/>
      </c>
      <c r="V971" s="222" t="str">
        <f t="shared" si="258"/>
        <v/>
      </c>
      <c r="W971" s="222" t="str">
        <f t="shared" si="259"/>
        <v/>
      </c>
      <c r="X971" s="223" t="str">
        <f>IFERROR(VLOOKUP(_xlfn.CONCAT('Team Roster - Final'!$A971," : ",'Team Roster - Final'!$BM971),'Rate Calculations'!$C$4:$S$1100,14,FALSE),"")</f>
        <v/>
      </c>
      <c r="Y971" s="222" t="str">
        <f t="shared" si="260"/>
        <v/>
      </c>
      <c r="Z971" s="222" t="str">
        <f t="shared" si="261"/>
        <v/>
      </c>
      <c r="AA971" s="224" t="str">
        <f>IFERROR(IF(#REF!="Yes",$Y971, $Y971+$Q971*0.5),"")</f>
        <v/>
      </c>
      <c r="AB971" s="224" t="str">
        <f>IFERROR(IF(#REF!="Yes",$Z971, $Z971+$S971*0.5),"")</f>
        <v/>
      </c>
      <c r="AC971" s="220" t="str">
        <f>IFERROR(VLOOKUP(_xlfn.CONCAT('Team Roster - Final'!$A971," : ",'Team Roster - Final'!$BM971),'Rate Calculations'!$C$4:$U$1100,19,FALSE),"")</f>
        <v/>
      </c>
      <c r="AD971" s="220" t="str">
        <f t="shared" si="262"/>
        <v/>
      </c>
      <c r="AE971" s="220" t="str">
        <f t="shared" si="263"/>
        <v/>
      </c>
      <c r="AF971" s="225" t="str">
        <f>IFERROR(VLOOKUP(_xlfn.CONCAT('Team Roster - Final'!$A971," : ",'Team Roster - Final'!$BM971),'Rate Calculations'!$C$4:$AB$1100,22,FALSE),"")</f>
        <v/>
      </c>
      <c r="AG971" s="225" t="str">
        <f>IFERROR(VLOOKUP(_xlfn.CONCAT('Team Roster - Final'!$A971," : ",'Team Roster - Final'!$BM971),'Rate Calculations'!$C$4:$AB$1100,23,FALSE),"")</f>
        <v/>
      </c>
      <c r="AH971" s="222" t="str">
        <f t="shared" si="264"/>
        <v/>
      </c>
      <c r="AI971" s="222" t="str">
        <f t="shared" si="265"/>
        <v/>
      </c>
      <c r="AJ971" s="223" t="str">
        <f>Table1[[#This Row],[Home Office
Net Fee %]]</f>
        <v/>
      </c>
      <c r="AK971" s="222" t="str">
        <f t="shared" si="266"/>
        <v/>
      </c>
      <c r="AL971" s="222" t="str">
        <f t="shared" si="267"/>
        <v/>
      </c>
      <c r="AM971" s="215" t="str">
        <f>IFERROR(IF(#REF!="Yes",$AK971,($AK971+$AD971*0.5)),"")</f>
        <v/>
      </c>
      <c r="AN971" s="215" t="str">
        <f>IFERROR(IF(#REF!="Yes",$AL971,($AL971+$AE971*0.5)),"")</f>
        <v/>
      </c>
      <c r="AO971" s="374" t="str">
        <f>IF(ISBLANK('Team Roster Proposed - FBR'!Q972),"",'Team Roster Proposed - FBR'!Q972)</f>
        <v/>
      </c>
      <c r="AP971" s="226" t="e">
        <f>IF(ISBLANK(#REF!),"",#REF!)</f>
        <v>#REF!</v>
      </c>
      <c r="AQ971" s="226" t="e">
        <f>IF(ISBLANK(#REF!),"",#REF!)</f>
        <v>#REF!</v>
      </c>
      <c r="AR971" s="226" t="e">
        <f>IF(ISBLANK(#REF!),"",#REF!)</f>
        <v>#REF!</v>
      </c>
      <c r="AS971" s="219" t="e">
        <f>IF(ISBLANK(#REF!),"",#REF!)</f>
        <v>#REF!</v>
      </c>
      <c r="AT971" s="219" t="e">
        <f>IF(ISBLANK(#REF!),"",#REF!)</f>
        <v>#REF!</v>
      </c>
      <c r="AU971" s="219" t="e">
        <f>IF(ISBLANK(#REF!),"",#REF!)</f>
        <v>#REF!</v>
      </c>
      <c r="AV971" s="219" t="e">
        <f>IF(ISBLANK(#REF!),"",#REF!)</f>
        <v>#REF!</v>
      </c>
      <c r="AW971" s="219" t="e">
        <f>IF(ISBLANK(#REF!),"",#REF!)</f>
        <v>#REF!</v>
      </c>
      <c r="AX971" s="219" t="e">
        <f>IF(ISBLANK(#REF!),"",#REF!)</f>
        <v>#REF!</v>
      </c>
      <c r="AY971" s="226" t="e">
        <f>IF(ISBLANK(#REF!),"",#REF!)</f>
        <v>#REF!</v>
      </c>
      <c r="AZ971" s="219" t="e">
        <f>IF(ISBLANK(#REF!),"",#REF!)</f>
        <v>#REF!</v>
      </c>
      <c r="BA971" s="219" t="e">
        <f>IF(ISBLANK(#REF!),"",#REF!)</f>
        <v>#REF!</v>
      </c>
      <c r="BB971" s="219" t="e">
        <f>IF(ISBLANK(#REF!),"",#REF!)</f>
        <v>#REF!</v>
      </c>
      <c r="BC971" s="219" t="e">
        <f>IF(ISBLANK(#REF!),"",#REF!)</f>
        <v>#REF!</v>
      </c>
      <c r="BD971" s="219" t="e">
        <f>IF(ISBLANK(#REF!),"",#REF!)</f>
        <v>#REF!</v>
      </c>
      <c r="BE971" s="219" t="e">
        <f>IF(ISBLANK(#REF!),"",#REF!)</f>
        <v>#REF!</v>
      </c>
      <c r="BF971" s="219" t="e">
        <f>IF(ISBLANK(#REF!),"",#REF!)</f>
        <v>#REF!</v>
      </c>
      <c r="BG971" s="219" t="e">
        <f>IF(ISBLANK(#REF!),"",#REF!)</f>
        <v>#REF!</v>
      </c>
      <c r="BH971" s="219" t="e">
        <f>IF(ISBLANK(#REF!),"",#REF!)</f>
        <v>#REF!</v>
      </c>
      <c r="BI971" s="219" t="e">
        <f>IF(ISBLANK(#REF!),"",#REF!)</f>
        <v>#REF!</v>
      </c>
      <c r="BJ971" s="219" t="e">
        <f>IF(ISBLANK(#REF!),"",#REF!)</f>
        <v>#REF!</v>
      </c>
      <c r="BK971" s="219" t="e">
        <f>IF(ISBLANK(#REF!),"",#REF!)</f>
        <v>#REF!</v>
      </c>
      <c r="BL971" s="219" t="e">
        <f>IF(ISBLANK(#REF!),"",#REF!)</f>
        <v>#REF!</v>
      </c>
      <c r="BM971" s="219" t="e">
        <f>IF(ISBLANK(#REF!),"",#REF!)</f>
        <v>#REF!</v>
      </c>
      <c r="BN971" s="219" t="e">
        <f>IF(ISBLANK(#REF!),"",#REF!)</f>
        <v>#REF!</v>
      </c>
      <c r="BO971" s="227" t="e">
        <f t="shared" si="268"/>
        <v>#REF!</v>
      </c>
      <c r="BP971" s="228" t="str">
        <f t="shared" si="271"/>
        <v/>
      </c>
      <c r="BQ971" s="229" t="str">
        <f t="shared" si="255"/>
        <v/>
      </c>
      <c r="BR971" s="228" t="e">
        <f t="shared" si="269"/>
        <v>#REF!</v>
      </c>
      <c r="BS971" s="230" t="e">
        <f t="shared" si="270"/>
        <v>#REF!</v>
      </c>
    </row>
    <row r="972" spans="1:71">
      <c r="A972" s="213" t="e">
        <f>IF(ISBLANK(#REF!),"",#REF!)</f>
        <v>#REF!</v>
      </c>
      <c r="B972" s="214" t="e">
        <f>IF(ISBLANK(#REF!),"",#REF!)</f>
        <v>#REF!</v>
      </c>
      <c r="C972" s="214" t="e">
        <f>IF(ISBLANK(#REF!),"",#REF!)</f>
        <v>#REF!</v>
      </c>
      <c r="D972" s="214" t="e">
        <f>IF(ISBLANK(#REF!),"",#REF!)</f>
        <v>#REF!</v>
      </c>
      <c r="E972" s="214" t="e">
        <f>IF(ISBLANK(#REF!),"",#REF!)</f>
        <v>#REF!</v>
      </c>
      <c r="F972" s="214" t="e">
        <f>IF(ISBLANK(#REF!),"",#REF!)</f>
        <v>#REF!</v>
      </c>
      <c r="G972" s="214" t="e">
        <f>IF(ISBLANK(#REF!),"",#REF!)</f>
        <v>#REF!</v>
      </c>
      <c r="H972" s="215" t="e">
        <f>IF(ISBLANK(#REF!),"",#REF!)</f>
        <v>#REF!</v>
      </c>
      <c r="I972" s="214" t="e">
        <f>IF(ISBLANK(#REF!),"",#REF!)</f>
        <v>#REF!</v>
      </c>
      <c r="J972" s="216" t="e">
        <f>IF(ISBLANK(#REF!),"",#REF!)</f>
        <v>#REF!</v>
      </c>
      <c r="K972" s="217" t="e">
        <f>IF(ISBLANK(#REF!),"",#REF!)</f>
        <v>#REF!</v>
      </c>
      <c r="L972" s="217" t="e">
        <f>IF(ISBLANK(#REF!),"",#REF!)</f>
        <v>#REF!</v>
      </c>
      <c r="M972" s="218" t="e">
        <f>IF(ISBLANK(#REF!),"",#REF!)</f>
        <v>#REF!</v>
      </c>
      <c r="N972" s="218" t="e">
        <f>IF(ISBLANK(#REF!),"",#REF!)</f>
        <v>#REF!</v>
      </c>
      <c r="O972" s="220" t="str">
        <f>IFERROR(VLOOKUP(_xlfn.CONCAT('Team Roster - Final'!$A972," : ",'Team Roster - Final'!$BM972),'Rate Calculations'!$C$4:$G$1100,5,FALSE),"")</f>
        <v/>
      </c>
      <c r="P972" s="225">
        <f>IF(ISBLANK('Rate Calculations'!$H974),"",'Rate Calculations'!$H974)</f>
        <v>1.7500000000000002E-2</v>
      </c>
      <c r="Q972" s="220" t="str">
        <f t="shared" si="256"/>
        <v/>
      </c>
      <c r="R972" s="221">
        <f>IF(ISBLANK('Rate Calculations'!$J974),"",'Rate Calculations'!$J974)</f>
        <v>3.5000000000000003E-2</v>
      </c>
      <c r="S972" s="220" t="str">
        <f t="shared" si="257"/>
        <v/>
      </c>
      <c r="T972" s="225" t="str">
        <f>IFERROR(VLOOKUP(_xlfn.CONCAT('Team Roster - Final'!$A972," : ",'Team Roster - Final'!$BM972),'Rate Calculations'!$C$4:$S$1100,10,FALSE),"")</f>
        <v/>
      </c>
      <c r="U972" s="225" t="str">
        <f>IFERROR(VLOOKUP(_xlfn.CONCAT('Team Roster - Final'!$A972," : ",'Team Roster - Final'!$BM972),'Rate Calculations'!$C$4:$S$1100,11,FALSE),"")</f>
        <v/>
      </c>
      <c r="V972" s="222" t="str">
        <f t="shared" si="258"/>
        <v/>
      </c>
      <c r="W972" s="222" t="str">
        <f t="shared" si="259"/>
        <v/>
      </c>
      <c r="X972" s="223" t="str">
        <f>IFERROR(VLOOKUP(_xlfn.CONCAT('Team Roster - Final'!$A972," : ",'Team Roster - Final'!$BM972),'Rate Calculations'!$C$4:$S$1100,14,FALSE),"")</f>
        <v/>
      </c>
      <c r="Y972" s="222" t="str">
        <f t="shared" si="260"/>
        <v/>
      </c>
      <c r="Z972" s="222" t="str">
        <f t="shared" si="261"/>
        <v/>
      </c>
      <c r="AA972" s="224" t="str">
        <f>IFERROR(IF(#REF!="Yes",$Y972, $Y972+$Q972*0.5),"")</f>
        <v/>
      </c>
      <c r="AB972" s="224" t="str">
        <f>IFERROR(IF(#REF!="Yes",$Z972, $Z972+$S972*0.5),"")</f>
        <v/>
      </c>
      <c r="AC972" s="220" t="str">
        <f>IFERROR(VLOOKUP(_xlfn.CONCAT('Team Roster - Final'!$A972," : ",'Team Roster - Final'!$BM972),'Rate Calculations'!$C$4:$U$1100,19,FALSE),"")</f>
        <v/>
      </c>
      <c r="AD972" s="220" t="str">
        <f t="shared" si="262"/>
        <v/>
      </c>
      <c r="AE972" s="220" t="str">
        <f t="shared" si="263"/>
        <v/>
      </c>
      <c r="AF972" s="225" t="str">
        <f>IFERROR(VLOOKUP(_xlfn.CONCAT('Team Roster - Final'!$A972," : ",'Team Roster - Final'!$BM972),'Rate Calculations'!$C$4:$AB$1100,22,FALSE),"")</f>
        <v/>
      </c>
      <c r="AG972" s="225" t="str">
        <f>IFERROR(VLOOKUP(_xlfn.CONCAT('Team Roster - Final'!$A972," : ",'Team Roster - Final'!$BM972),'Rate Calculations'!$C$4:$AB$1100,23,FALSE),"")</f>
        <v/>
      </c>
      <c r="AH972" s="222" t="str">
        <f t="shared" si="264"/>
        <v/>
      </c>
      <c r="AI972" s="222" t="str">
        <f t="shared" si="265"/>
        <v/>
      </c>
      <c r="AJ972" s="223" t="str">
        <f>Table1[[#This Row],[Home Office
Net Fee %]]</f>
        <v/>
      </c>
      <c r="AK972" s="222" t="str">
        <f t="shared" si="266"/>
        <v/>
      </c>
      <c r="AL972" s="222" t="str">
        <f t="shared" si="267"/>
        <v/>
      </c>
      <c r="AM972" s="215" t="str">
        <f>IFERROR(IF(#REF!="Yes",$AK972,($AK972+$AD972*0.5)),"")</f>
        <v/>
      </c>
      <c r="AN972" s="215" t="str">
        <f>IFERROR(IF(#REF!="Yes",$AL972,($AL972+$AE972*0.5)),"")</f>
        <v/>
      </c>
      <c r="AO972" s="374" t="str">
        <f>IF(ISBLANK('Team Roster Proposed - FBR'!Q973),"",'Team Roster Proposed - FBR'!Q973)</f>
        <v/>
      </c>
      <c r="AP972" s="226" t="e">
        <f>IF(ISBLANK(#REF!),"",#REF!)</f>
        <v>#REF!</v>
      </c>
      <c r="AQ972" s="226" t="e">
        <f>IF(ISBLANK(#REF!),"",#REF!)</f>
        <v>#REF!</v>
      </c>
      <c r="AR972" s="226" t="e">
        <f>IF(ISBLANK(#REF!),"",#REF!)</f>
        <v>#REF!</v>
      </c>
      <c r="AS972" s="219" t="e">
        <f>IF(ISBLANK(#REF!),"",#REF!)</f>
        <v>#REF!</v>
      </c>
      <c r="AT972" s="219" t="e">
        <f>IF(ISBLANK(#REF!),"",#REF!)</f>
        <v>#REF!</v>
      </c>
      <c r="AU972" s="219" t="e">
        <f>IF(ISBLANK(#REF!),"",#REF!)</f>
        <v>#REF!</v>
      </c>
      <c r="AV972" s="219" t="e">
        <f>IF(ISBLANK(#REF!),"",#REF!)</f>
        <v>#REF!</v>
      </c>
      <c r="AW972" s="219" t="e">
        <f>IF(ISBLANK(#REF!),"",#REF!)</f>
        <v>#REF!</v>
      </c>
      <c r="AX972" s="219" t="e">
        <f>IF(ISBLANK(#REF!),"",#REF!)</f>
        <v>#REF!</v>
      </c>
      <c r="AY972" s="226" t="e">
        <f>IF(ISBLANK(#REF!),"",#REF!)</f>
        <v>#REF!</v>
      </c>
      <c r="AZ972" s="219" t="e">
        <f>IF(ISBLANK(#REF!),"",#REF!)</f>
        <v>#REF!</v>
      </c>
      <c r="BA972" s="219" t="e">
        <f>IF(ISBLANK(#REF!),"",#REF!)</f>
        <v>#REF!</v>
      </c>
      <c r="BB972" s="219" t="e">
        <f>IF(ISBLANK(#REF!),"",#REF!)</f>
        <v>#REF!</v>
      </c>
      <c r="BC972" s="219" t="e">
        <f>IF(ISBLANK(#REF!),"",#REF!)</f>
        <v>#REF!</v>
      </c>
      <c r="BD972" s="219" t="e">
        <f>IF(ISBLANK(#REF!),"",#REF!)</f>
        <v>#REF!</v>
      </c>
      <c r="BE972" s="219" t="e">
        <f>IF(ISBLANK(#REF!),"",#REF!)</f>
        <v>#REF!</v>
      </c>
      <c r="BF972" s="219" t="e">
        <f>IF(ISBLANK(#REF!),"",#REF!)</f>
        <v>#REF!</v>
      </c>
      <c r="BG972" s="219" t="e">
        <f>IF(ISBLANK(#REF!),"",#REF!)</f>
        <v>#REF!</v>
      </c>
      <c r="BH972" s="219" t="e">
        <f>IF(ISBLANK(#REF!),"",#REF!)</f>
        <v>#REF!</v>
      </c>
      <c r="BI972" s="219" t="e">
        <f>IF(ISBLANK(#REF!),"",#REF!)</f>
        <v>#REF!</v>
      </c>
      <c r="BJ972" s="219" t="e">
        <f>IF(ISBLANK(#REF!),"",#REF!)</f>
        <v>#REF!</v>
      </c>
      <c r="BK972" s="219" t="e">
        <f>IF(ISBLANK(#REF!),"",#REF!)</f>
        <v>#REF!</v>
      </c>
      <c r="BL972" s="219" t="e">
        <f>IF(ISBLANK(#REF!),"",#REF!)</f>
        <v>#REF!</v>
      </c>
      <c r="BM972" s="219" t="e">
        <f>IF(ISBLANK(#REF!),"",#REF!)</f>
        <v>#REF!</v>
      </c>
      <c r="BN972" s="219" t="e">
        <f>IF(ISBLANK(#REF!),"",#REF!)</f>
        <v>#REF!</v>
      </c>
      <c r="BO972" s="227" t="e">
        <f t="shared" si="268"/>
        <v>#REF!</v>
      </c>
      <c r="BP972" s="228" t="str">
        <f t="shared" si="271"/>
        <v/>
      </c>
      <c r="BQ972" s="229" t="str">
        <f t="shared" si="255"/>
        <v/>
      </c>
      <c r="BR972" s="228" t="e">
        <f t="shared" si="269"/>
        <v>#REF!</v>
      </c>
      <c r="BS972" s="230" t="e">
        <f t="shared" si="270"/>
        <v>#REF!</v>
      </c>
    </row>
    <row r="973" spans="1:71">
      <c r="A973" s="213" t="e">
        <f>IF(ISBLANK(#REF!),"",#REF!)</f>
        <v>#REF!</v>
      </c>
      <c r="B973" s="214" t="e">
        <f>IF(ISBLANK(#REF!),"",#REF!)</f>
        <v>#REF!</v>
      </c>
      <c r="C973" s="214" t="e">
        <f>IF(ISBLANK(#REF!),"",#REF!)</f>
        <v>#REF!</v>
      </c>
      <c r="D973" s="214" t="e">
        <f>IF(ISBLANK(#REF!),"",#REF!)</f>
        <v>#REF!</v>
      </c>
      <c r="E973" s="214" t="e">
        <f>IF(ISBLANK(#REF!),"",#REF!)</f>
        <v>#REF!</v>
      </c>
      <c r="F973" s="214" t="e">
        <f>IF(ISBLANK(#REF!),"",#REF!)</f>
        <v>#REF!</v>
      </c>
      <c r="G973" s="214" t="e">
        <f>IF(ISBLANK(#REF!),"",#REF!)</f>
        <v>#REF!</v>
      </c>
      <c r="H973" s="215" t="e">
        <f>IF(ISBLANK(#REF!),"",#REF!)</f>
        <v>#REF!</v>
      </c>
      <c r="I973" s="214" t="e">
        <f>IF(ISBLANK(#REF!),"",#REF!)</f>
        <v>#REF!</v>
      </c>
      <c r="J973" s="216" t="e">
        <f>IF(ISBLANK(#REF!),"",#REF!)</f>
        <v>#REF!</v>
      </c>
      <c r="K973" s="217" t="e">
        <f>IF(ISBLANK(#REF!),"",#REF!)</f>
        <v>#REF!</v>
      </c>
      <c r="L973" s="217" t="e">
        <f>IF(ISBLANK(#REF!),"",#REF!)</f>
        <v>#REF!</v>
      </c>
      <c r="M973" s="218" t="e">
        <f>IF(ISBLANK(#REF!),"",#REF!)</f>
        <v>#REF!</v>
      </c>
      <c r="N973" s="218" t="e">
        <f>IF(ISBLANK(#REF!),"",#REF!)</f>
        <v>#REF!</v>
      </c>
      <c r="O973" s="220" t="str">
        <f>IFERROR(VLOOKUP(_xlfn.CONCAT('Team Roster - Final'!$A973," : ",'Team Roster - Final'!$BM973),'Rate Calculations'!$C$4:$G$1100,5,FALSE),"")</f>
        <v/>
      </c>
      <c r="P973" s="225">
        <f>IF(ISBLANK('Rate Calculations'!$H975),"",'Rate Calculations'!$H975)</f>
        <v>1.7500000000000002E-2</v>
      </c>
      <c r="Q973" s="220" t="str">
        <f t="shared" si="256"/>
        <v/>
      </c>
      <c r="R973" s="221">
        <f>IF(ISBLANK('Rate Calculations'!$J975),"",'Rate Calculations'!$J975)</f>
        <v>3.5000000000000003E-2</v>
      </c>
      <c r="S973" s="220" t="str">
        <f t="shared" si="257"/>
        <v/>
      </c>
      <c r="T973" s="225" t="str">
        <f>IFERROR(VLOOKUP(_xlfn.CONCAT('Team Roster - Final'!$A973," : ",'Team Roster - Final'!$BM973),'Rate Calculations'!$C$4:$S$1100,10,FALSE),"")</f>
        <v/>
      </c>
      <c r="U973" s="225" t="str">
        <f>IFERROR(VLOOKUP(_xlfn.CONCAT('Team Roster - Final'!$A973," : ",'Team Roster - Final'!$BM973),'Rate Calculations'!$C$4:$S$1100,11,FALSE),"")</f>
        <v/>
      </c>
      <c r="V973" s="222" t="str">
        <f t="shared" si="258"/>
        <v/>
      </c>
      <c r="W973" s="222" t="str">
        <f t="shared" si="259"/>
        <v/>
      </c>
      <c r="X973" s="223" t="str">
        <f>IFERROR(VLOOKUP(_xlfn.CONCAT('Team Roster - Final'!$A973," : ",'Team Roster - Final'!$BM973),'Rate Calculations'!$C$4:$S$1100,14,FALSE),"")</f>
        <v/>
      </c>
      <c r="Y973" s="222" t="str">
        <f t="shared" si="260"/>
        <v/>
      </c>
      <c r="Z973" s="222" t="str">
        <f t="shared" si="261"/>
        <v/>
      </c>
      <c r="AA973" s="224" t="str">
        <f>IFERROR(IF(#REF!="Yes",$Y973, $Y973+$Q973*0.5),"")</f>
        <v/>
      </c>
      <c r="AB973" s="224" t="str">
        <f>IFERROR(IF(#REF!="Yes",$Z973, $Z973+$S973*0.5),"")</f>
        <v/>
      </c>
      <c r="AC973" s="220" t="str">
        <f>IFERROR(VLOOKUP(_xlfn.CONCAT('Team Roster - Final'!$A973," : ",'Team Roster - Final'!$BM973),'Rate Calculations'!$C$4:$U$1100,19,FALSE),"")</f>
        <v/>
      </c>
      <c r="AD973" s="220" t="str">
        <f t="shared" si="262"/>
        <v/>
      </c>
      <c r="AE973" s="220" t="str">
        <f t="shared" si="263"/>
        <v/>
      </c>
      <c r="AF973" s="225" t="str">
        <f>IFERROR(VLOOKUP(_xlfn.CONCAT('Team Roster - Final'!$A973," : ",'Team Roster - Final'!$BM973),'Rate Calculations'!$C$4:$AB$1100,22,FALSE),"")</f>
        <v/>
      </c>
      <c r="AG973" s="225" t="str">
        <f>IFERROR(VLOOKUP(_xlfn.CONCAT('Team Roster - Final'!$A973," : ",'Team Roster - Final'!$BM973),'Rate Calculations'!$C$4:$AB$1100,23,FALSE),"")</f>
        <v/>
      </c>
      <c r="AH973" s="222" t="str">
        <f t="shared" si="264"/>
        <v/>
      </c>
      <c r="AI973" s="222" t="str">
        <f t="shared" si="265"/>
        <v/>
      </c>
      <c r="AJ973" s="223" t="str">
        <f>Table1[[#This Row],[Home Office
Net Fee %]]</f>
        <v/>
      </c>
      <c r="AK973" s="222" t="str">
        <f t="shared" si="266"/>
        <v/>
      </c>
      <c r="AL973" s="222" t="str">
        <f t="shared" si="267"/>
        <v/>
      </c>
      <c r="AM973" s="215" t="str">
        <f>IFERROR(IF(#REF!="Yes",$AK973,($AK973+$AD973*0.5)),"")</f>
        <v/>
      </c>
      <c r="AN973" s="215" t="str">
        <f>IFERROR(IF(#REF!="Yes",$AL973,($AL973+$AE973*0.5)),"")</f>
        <v/>
      </c>
      <c r="AO973" s="374" t="str">
        <f>IF(ISBLANK('Team Roster Proposed - FBR'!Q974),"",'Team Roster Proposed - FBR'!Q974)</f>
        <v/>
      </c>
      <c r="AP973" s="226" t="e">
        <f>IF(ISBLANK(#REF!),"",#REF!)</f>
        <v>#REF!</v>
      </c>
      <c r="AQ973" s="226" t="e">
        <f>IF(ISBLANK(#REF!),"",#REF!)</f>
        <v>#REF!</v>
      </c>
      <c r="AR973" s="226" t="e">
        <f>IF(ISBLANK(#REF!),"",#REF!)</f>
        <v>#REF!</v>
      </c>
      <c r="AS973" s="219" t="e">
        <f>IF(ISBLANK(#REF!),"",#REF!)</f>
        <v>#REF!</v>
      </c>
      <c r="AT973" s="219" t="e">
        <f>IF(ISBLANK(#REF!),"",#REF!)</f>
        <v>#REF!</v>
      </c>
      <c r="AU973" s="219" t="e">
        <f>IF(ISBLANK(#REF!),"",#REF!)</f>
        <v>#REF!</v>
      </c>
      <c r="AV973" s="219" t="e">
        <f>IF(ISBLANK(#REF!),"",#REF!)</f>
        <v>#REF!</v>
      </c>
      <c r="AW973" s="219" t="e">
        <f>IF(ISBLANK(#REF!),"",#REF!)</f>
        <v>#REF!</v>
      </c>
      <c r="AX973" s="219" t="e">
        <f>IF(ISBLANK(#REF!),"",#REF!)</f>
        <v>#REF!</v>
      </c>
      <c r="AY973" s="226" t="e">
        <f>IF(ISBLANK(#REF!),"",#REF!)</f>
        <v>#REF!</v>
      </c>
      <c r="AZ973" s="219" t="e">
        <f>IF(ISBLANK(#REF!),"",#REF!)</f>
        <v>#REF!</v>
      </c>
      <c r="BA973" s="219" t="e">
        <f>IF(ISBLANK(#REF!),"",#REF!)</f>
        <v>#REF!</v>
      </c>
      <c r="BB973" s="219" t="e">
        <f>IF(ISBLANK(#REF!),"",#REF!)</f>
        <v>#REF!</v>
      </c>
      <c r="BC973" s="219" t="e">
        <f>IF(ISBLANK(#REF!),"",#REF!)</f>
        <v>#REF!</v>
      </c>
      <c r="BD973" s="219" t="e">
        <f>IF(ISBLANK(#REF!),"",#REF!)</f>
        <v>#REF!</v>
      </c>
      <c r="BE973" s="219" t="e">
        <f>IF(ISBLANK(#REF!),"",#REF!)</f>
        <v>#REF!</v>
      </c>
      <c r="BF973" s="219" t="e">
        <f>IF(ISBLANK(#REF!),"",#REF!)</f>
        <v>#REF!</v>
      </c>
      <c r="BG973" s="219" t="e">
        <f>IF(ISBLANK(#REF!),"",#REF!)</f>
        <v>#REF!</v>
      </c>
      <c r="BH973" s="219" t="e">
        <f>IF(ISBLANK(#REF!),"",#REF!)</f>
        <v>#REF!</v>
      </c>
      <c r="BI973" s="219" t="e">
        <f>IF(ISBLANK(#REF!),"",#REF!)</f>
        <v>#REF!</v>
      </c>
      <c r="BJ973" s="219" t="e">
        <f>IF(ISBLANK(#REF!),"",#REF!)</f>
        <v>#REF!</v>
      </c>
      <c r="BK973" s="219" t="e">
        <f>IF(ISBLANK(#REF!),"",#REF!)</f>
        <v>#REF!</v>
      </c>
      <c r="BL973" s="219" t="e">
        <f>IF(ISBLANK(#REF!),"",#REF!)</f>
        <v>#REF!</v>
      </c>
      <c r="BM973" s="219" t="e">
        <f>IF(ISBLANK(#REF!),"",#REF!)</f>
        <v>#REF!</v>
      </c>
      <c r="BN973" s="219" t="e">
        <f>IF(ISBLANK(#REF!),"",#REF!)</f>
        <v>#REF!</v>
      </c>
      <c r="BO973" s="227" t="e">
        <f t="shared" si="268"/>
        <v>#REF!</v>
      </c>
      <c r="BP973" s="228" t="str">
        <f t="shared" si="271"/>
        <v/>
      </c>
      <c r="BQ973" s="229" t="str">
        <f t="shared" si="255"/>
        <v/>
      </c>
      <c r="BR973" s="228" t="e">
        <f t="shared" si="269"/>
        <v>#REF!</v>
      </c>
      <c r="BS973" s="230" t="e">
        <f t="shared" si="270"/>
        <v>#REF!</v>
      </c>
    </row>
    <row r="974" spans="1:71">
      <c r="A974" s="213" t="e">
        <f>IF(ISBLANK(#REF!),"",#REF!)</f>
        <v>#REF!</v>
      </c>
      <c r="B974" s="214" t="e">
        <f>IF(ISBLANK(#REF!),"",#REF!)</f>
        <v>#REF!</v>
      </c>
      <c r="C974" s="214" t="e">
        <f>IF(ISBLANK(#REF!),"",#REF!)</f>
        <v>#REF!</v>
      </c>
      <c r="D974" s="214" t="e">
        <f>IF(ISBLANK(#REF!),"",#REF!)</f>
        <v>#REF!</v>
      </c>
      <c r="E974" s="214" t="e">
        <f>IF(ISBLANK(#REF!),"",#REF!)</f>
        <v>#REF!</v>
      </c>
      <c r="F974" s="214" t="e">
        <f>IF(ISBLANK(#REF!),"",#REF!)</f>
        <v>#REF!</v>
      </c>
      <c r="G974" s="214" t="e">
        <f>IF(ISBLANK(#REF!),"",#REF!)</f>
        <v>#REF!</v>
      </c>
      <c r="H974" s="215" t="e">
        <f>IF(ISBLANK(#REF!),"",#REF!)</f>
        <v>#REF!</v>
      </c>
      <c r="I974" s="214" t="e">
        <f>IF(ISBLANK(#REF!),"",#REF!)</f>
        <v>#REF!</v>
      </c>
      <c r="J974" s="216" t="e">
        <f>IF(ISBLANK(#REF!),"",#REF!)</f>
        <v>#REF!</v>
      </c>
      <c r="K974" s="217" t="e">
        <f>IF(ISBLANK(#REF!),"",#REF!)</f>
        <v>#REF!</v>
      </c>
      <c r="L974" s="217" t="e">
        <f>IF(ISBLANK(#REF!),"",#REF!)</f>
        <v>#REF!</v>
      </c>
      <c r="M974" s="218" t="e">
        <f>IF(ISBLANK(#REF!),"",#REF!)</f>
        <v>#REF!</v>
      </c>
      <c r="N974" s="218" t="e">
        <f>IF(ISBLANK(#REF!),"",#REF!)</f>
        <v>#REF!</v>
      </c>
      <c r="O974" s="220" t="str">
        <f>IFERROR(VLOOKUP(_xlfn.CONCAT('Team Roster - Final'!$A974," : ",'Team Roster - Final'!$BM974),'Rate Calculations'!$C$4:$G$1100,5,FALSE),"")</f>
        <v/>
      </c>
      <c r="P974" s="225">
        <f>IF(ISBLANK('Rate Calculations'!$H976),"",'Rate Calculations'!$H976)</f>
        <v>1.7500000000000002E-2</v>
      </c>
      <c r="Q974" s="220" t="str">
        <f t="shared" si="256"/>
        <v/>
      </c>
      <c r="R974" s="221">
        <f>IF(ISBLANK('Rate Calculations'!$J976),"",'Rate Calculations'!$J976)</f>
        <v>3.5000000000000003E-2</v>
      </c>
      <c r="S974" s="220" t="str">
        <f t="shared" si="257"/>
        <v/>
      </c>
      <c r="T974" s="225" t="str">
        <f>IFERROR(VLOOKUP(_xlfn.CONCAT('Team Roster - Final'!$A974," : ",'Team Roster - Final'!$BM974),'Rate Calculations'!$C$4:$S$1100,10,FALSE),"")</f>
        <v/>
      </c>
      <c r="U974" s="225" t="str">
        <f>IFERROR(VLOOKUP(_xlfn.CONCAT('Team Roster - Final'!$A974," : ",'Team Roster - Final'!$BM974),'Rate Calculations'!$C$4:$S$1100,11,FALSE),"")</f>
        <v/>
      </c>
      <c r="V974" s="222" t="str">
        <f t="shared" si="258"/>
        <v/>
      </c>
      <c r="W974" s="222" t="str">
        <f t="shared" si="259"/>
        <v/>
      </c>
      <c r="X974" s="223" t="str">
        <f>IFERROR(VLOOKUP(_xlfn.CONCAT('Team Roster - Final'!$A974," : ",'Team Roster - Final'!$BM974),'Rate Calculations'!$C$4:$S$1100,14,FALSE),"")</f>
        <v/>
      </c>
      <c r="Y974" s="222" t="str">
        <f t="shared" si="260"/>
        <v/>
      </c>
      <c r="Z974" s="222" t="str">
        <f t="shared" si="261"/>
        <v/>
      </c>
      <c r="AA974" s="224" t="str">
        <f>IFERROR(IF(#REF!="Yes",$Y974, $Y974+$Q974*0.5),"")</f>
        <v/>
      </c>
      <c r="AB974" s="224" t="str">
        <f>IFERROR(IF(#REF!="Yes",$Z974, $Z974+$S974*0.5),"")</f>
        <v/>
      </c>
      <c r="AC974" s="220" t="str">
        <f>IFERROR(VLOOKUP(_xlfn.CONCAT('Team Roster - Final'!$A974," : ",'Team Roster - Final'!$BM974),'Rate Calculations'!$C$4:$U$1100,19,FALSE),"")</f>
        <v/>
      </c>
      <c r="AD974" s="220" t="str">
        <f t="shared" si="262"/>
        <v/>
      </c>
      <c r="AE974" s="220" t="str">
        <f t="shared" si="263"/>
        <v/>
      </c>
      <c r="AF974" s="225" t="str">
        <f>IFERROR(VLOOKUP(_xlfn.CONCAT('Team Roster - Final'!$A974," : ",'Team Roster - Final'!$BM974),'Rate Calculations'!$C$4:$AB$1100,22,FALSE),"")</f>
        <v/>
      </c>
      <c r="AG974" s="225" t="str">
        <f>IFERROR(VLOOKUP(_xlfn.CONCAT('Team Roster - Final'!$A974," : ",'Team Roster - Final'!$BM974),'Rate Calculations'!$C$4:$AB$1100,23,FALSE),"")</f>
        <v/>
      </c>
      <c r="AH974" s="222" t="str">
        <f t="shared" si="264"/>
        <v/>
      </c>
      <c r="AI974" s="222" t="str">
        <f t="shared" si="265"/>
        <v/>
      </c>
      <c r="AJ974" s="223" t="str">
        <f>Table1[[#This Row],[Home Office
Net Fee %]]</f>
        <v/>
      </c>
      <c r="AK974" s="222" t="str">
        <f t="shared" si="266"/>
        <v/>
      </c>
      <c r="AL974" s="222" t="str">
        <f t="shared" si="267"/>
        <v/>
      </c>
      <c r="AM974" s="215" t="str">
        <f>IFERROR(IF(#REF!="Yes",$AK974,($AK974+$AD974*0.5)),"")</f>
        <v/>
      </c>
      <c r="AN974" s="215" t="str">
        <f>IFERROR(IF(#REF!="Yes",$AL974,($AL974+$AE974*0.5)),"")</f>
        <v/>
      </c>
      <c r="AO974" s="374" t="str">
        <f>IF(ISBLANK('Team Roster Proposed - FBR'!Q975),"",'Team Roster Proposed - FBR'!Q975)</f>
        <v/>
      </c>
      <c r="AP974" s="226" t="e">
        <f>IF(ISBLANK(#REF!),"",#REF!)</f>
        <v>#REF!</v>
      </c>
      <c r="AQ974" s="226" t="e">
        <f>IF(ISBLANK(#REF!),"",#REF!)</f>
        <v>#REF!</v>
      </c>
      <c r="AR974" s="226" t="e">
        <f>IF(ISBLANK(#REF!),"",#REF!)</f>
        <v>#REF!</v>
      </c>
      <c r="AS974" s="219" t="e">
        <f>IF(ISBLANK(#REF!),"",#REF!)</f>
        <v>#REF!</v>
      </c>
      <c r="AT974" s="219" t="e">
        <f>IF(ISBLANK(#REF!),"",#REF!)</f>
        <v>#REF!</v>
      </c>
      <c r="AU974" s="219" t="e">
        <f>IF(ISBLANK(#REF!),"",#REF!)</f>
        <v>#REF!</v>
      </c>
      <c r="AV974" s="219" t="e">
        <f>IF(ISBLANK(#REF!),"",#REF!)</f>
        <v>#REF!</v>
      </c>
      <c r="AW974" s="219" t="e">
        <f>IF(ISBLANK(#REF!),"",#REF!)</f>
        <v>#REF!</v>
      </c>
      <c r="AX974" s="219" t="e">
        <f>IF(ISBLANK(#REF!),"",#REF!)</f>
        <v>#REF!</v>
      </c>
      <c r="AY974" s="226" t="e">
        <f>IF(ISBLANK(#REF!),"",#REF!)</f>
        <v>#REF!</v>
      </c>
      <c r="AZ974" s="219" t="e">
        <f>IF(ISBLANK(#REF!),"",#REF!)</f>
        <v>#REF!</v>
      </c>
      <c r="BA974" s="219" t="e">
        <f>IF(ISBLANK(#REF!),"",#REF!)</f>
        <v>#REF!</v>
      </c>
      <c r="BB974" s="219" t="e">
        <f>IF(ISBLANK(#REF!),"",#REF!)</f>
        <v>#REF!</v>
      </c>
      <c r="BC974" s="219" t="e">
        <f>IF(ISBLANK(#REF!),"",#REF!)</f>
        <v>#REF!</v>
      </c>
      <c r="BD974" s="219" t="e">
        <f>IF(ISBLANK(#REF!),"",#REF!)</f>
        <v>#REF!</v>
      </c>
      <c r="BE974" s="219" t="e">
        <f>IF(ISBLANK(#REF!),"",#REF!)</f>
        <v>#REF!</v>
      </c>
      <c r="BF974" s="219" t="e">
        <f>IF(ISBLANK(#REF!),"",#REF!)</f>
        <v>#REF!</v>
      </c>
      <c r="BG974" s="219" t="e">
        <f>IF(ISBLANK(#REF!),"",#REF!)</f>
        <v>#REF!</v>
      </c>
      <c r="BH974" s="219" t="e">
        <f>IF(ISBLANK(#REF!),"",#REF!)</f>
        <v>#REF!</v>
      </c>
      <c r="BI974" s="219" t="e">
        <f>IF(ISBLANK(#REF!),"",#REF!)</f>
        <v>#REF!</v>
      </c>
      <c r="BJ974" s="219" t="e">
        <f>IF(ISBLANK(#REF!),"",#REF!)</f>
        <v>#REF!</v>
      </c>
      <c r="BK974" s="219" t="e">
        <f>IF(ISBLANK(#REF!),"",#REF!)</f>
        <v>#REF!</v>
      </c>
      <c r="BL974" s="219" t="e">
        <f>IF(ISBLANK(#REF!),"",#REF!)</f>
        <v>#REF!</v>
      </c>
      <c r="BM974" s="219" t="e">
        <f>IF(ISBLANK(#REF!),"",#REF!)</f>
        <v>#REF!</v>
      </c>
      <c r="BN974" s="219" t="e">
        <f>IF(ISBLANK(#REF!),"",#REF!)</f>
        <v>#REF!</v>
      </c>
      <c r="BO974" s="227" t="e">
        <f t="shared" si="268"/>
        <v>#REF!</v>
      </c>
      <c r="BP974" s="228" t="str">
        <f t="shared" si="271"/>
        <v/>
      </c>
      <c r="BQ974" s="229" t="str">
        <f t="shared" si="255"/>
        <v/>
      </c>
      <c r="BR974" s="228" t="e">
        <f t="shared" si="269"/>
        <v>#REF!</v>
      </c>
      <c r="BS974" s="230" t="e">
        <f t="shared" si="270"/>
        <v>#REF!</v>
      </c>
    </row>
    <row r="975" spans="1:71">
      <c r="A975" s="213" t="e">
        <f>IF(ISBLANK(#REF!),"",#REF!)</f>
        <v>#REF!</v>
      </c>
      <c r="B975" s="214" t="e">
        <f>IF(ISBLANK(#REF!),"",#REF!)</f>
        <v>#REF!</v>
      </c>
      <c r="C975" s="214" t="e">
        <f>IF(ISBLANK(#REF!),"",#REF!)</f>
        <v>#REF!</v>
      </c>
      <c r="D975" s="214" t="e">
        <f>IF(ISBLANK(#REF!),"",#REF!)</f>
        <v>#REF!</v>
      </c>
      <c r="E975" s="214" t="e">
        <f>IF(ISBLANK(#REF!),"",#REF!)</f>
        <v>#REF!</v>
      </c>
      <c r="F975" s="214" t="e">
        <f>IF(ISBLANK(#REF!),"",#REF!)</f>
        <v>#REF!</v>
      </c>
      <c r="G975" s="214" t="e">
        <f>IF(ISBLANK(#REF!),"",#REF!)</f>
        <v>#REF!</v>
      </c>
      <c r="H975" s="215" t="e">
        <f>IF(ISBLANK(#REF!),"",#REF!)</f>
        <v>#REF!</v>
      </c>
      <c r="I975" s="214" t="e">
        <f>IF(ISBLANK(#REF!),"",#REF!)</f>
        <v>#REF!</v>
      </c>
      <c r="J975" s="216" t="e">
        <f>IF(ISBLANK(#REF!),"",#REF!)</f>
        <v>#REF!</v>
      </c>
      <c r="K975" s="217" t="e">
        <f>IF(ISBLANK(#REF!),"",#REF!)</f>
        <v>#REF!</v>
      </c>
      <c r="L975" s="217" t="e">
        <f>IF(ISBLANK(#REF!),"",#REF!)</f>
        <v>#REF!</v>
      </c>
      <c r="M975" s="218" t="e">
        <f>IF(ISBLANK(#REF!),"",#REF!)</f>
        <v>#REF!</v>
      </c>
      <c r="N975" s="218" t="e">
        <f>IF(ISBLANK(#REF!),"",#REF!)</f>
        <v>#REF!</v>
      </c>
      <c r="O975" s="220" t="str">
        <f>IFERROR(VLOOKUP(_xlfn.CONCAT('Team Roster - Final'!$A975," : ",'Team Roster - Final'!$BM975),'Rate Calculations'!$C$4:$G$1100,5,FALSE),"")</f>
        <v/>
      </c>
      <c r="P975" s="225">
        <f>IF(ISBLANK('Rate Calculations'!$H977),"",'Rate Calculations'!$H977)</f>
        <v>1.7500000000000002E-2</v>
      </c>
      <c r="Q975" s="220" t="str">
        <f t="shared" si="256"/>
        <v/>
      </c>
      <c r="R975" s="221">
        <f>IF(ISBLANK('Rate Calculations'!$J977),"",'Rate Calculations'!$J977)</f>
        <v>3.5000000000000003E-2</v>
      </c>
      <c r="S975" s="220" t="str">
        <f t="shared" si="257"/>
        <v/>
      </c>
      <c r="T975" s="225" t="str">
        <f>IFERROR(VLOOKUP(_xlfn.CONCAT('Team Roster - Final'!$A975," : ",'Team Roster - Final'!$BM975),'Rate Calculations'!$C$4:$S$1100,10,FALSE),"")</f>
        <v/>
      </c>
      <c r="U975" s="225" t="str">
        <f>IFERROR(VLOOKUP(_xlfn.CONCAT('Team Roster - Final'!$A975," : ",'Team Roster - Final'!$BM975),'Rate Calculations'!$C$4:$S$1100,11,FALSE),"")</f>
        <v/>
      </c>
      <c r="V975" s="222" t="str">
        <f t="shared" si="258"/>
        <v/>
      </c>
      <c r="W975" s="222" t="str">
        <f t="shared" si="259"/>
        <v/>
      </c>
      <c r="X975" s="223" t="str">
        <f>IFERROR(VLOOKUP(_xlfn.CONCAT('Team Roster - Final'!$A975," : ",'Team Roster - Final'!$BM975),'Rate Calculations'!$C$4:$S$1100,14,FALSE),"")</f>
        <v/>
      </c>
      <c r="Y975" s="222" t="str">
        <f t="shared" si="260"/>
        <v/>
      </c>
      <c r="Z975" s="222" t="str">
        <f t="shared" si="261"/>
        <v/>
      </c>
      <c r="AA975" s="224" t="str">
        <f>IFERROR(IF(#REF!="Yes",$Y975, $Y975+$Q975*0.5),"")</f>
        <v/>
      </c>
      <c r="AB975" s="224" t="str">
        <f>IFERROR(IF(#REF!="Yes",$Z975, $Z975+$S975*0.5),"")</f>
        <v/>
      </c>
      <c r="AC975" s="220" t="str">
        <f>IFERROR(VLOOKUP(_xlfn.CONCAT('Team Roster - Final'!$A975," : ",'Team Roster - Final'!$BM975),'Rate Calculations'!$C$4:$U$1100,19,FALSE),"")</f>
        <v/>
      </c>
      <c r="AD975" s="220" t="str">
        <f t="shared" si="262"/>
        <v/>
      </c>
      <c r="AE975" s="220" t="str">
        <f t="shared" si="263"/>
        <v/>
      </c>
      <c r="AF975" s="225" t="str">
        <f>IFERROR(VLOOKUP(_xlfn.CONCAT('Team Roster - Final'!$A975," : ",'Team Roster - Final'!$BM975),'Rate Calculations'!$C$4:$AB$1100,22,FALSE),"")</f>
        <v/>
      </c>
      <c r="AG975" s="225" t="str">
        <f>IFERROR(VLOOKUP(_xlfn.CONCAT('Team Roster - Final'!$A975," : ",'Team Roster - Final'!$BM975),'Rate Calculations'!$C$4:$AB$1100,23,FALSE),"")</f>
        <v/>
      </c>
      <c r="AH975" s="222" t="str">
        <f t="shared" si="264"/>
        <v/>
      </c>
      <c r="AI975" s="222" t="str">
        <f t="shared" si="265"/>
        <v/>
      </c>
      <c r="AJ975" s="223" t="str">
        <f>Table1[[#This Row],[Home Office
Net Fee %]]</f>
        <v/>
      </c>
      <c r="AK975" s="222" t="str">
        <f t="shared" si="266"/>
        <v/>
      </c>
      <c r="AL975" s="222" t="str">
        <f t="shared" si="267"/>
        <v/>
      </c>
      <c r="AM975" s="215" t="str">
        <f>IFERROR(IF(#REF!="Yes",$AK975,($AK975+$AD975*0.5)),"")</f>
        <v/>
      </c>
      <c r="AN975" s="215" t="str">
        <f>IFERROR(IF(#REF!="Yes",$AL975,($AL975+$AE975*0.5)),"")</f>
        <v/>
      </c>
      <c r="AO975" s="374" t="str">
        <f>IF(ISBLANK('Team Roster Proposed - FBR'!Q976),"",'Team Roster Proposed - FBR'!Q976)</f>
        <v/>
      </c>
      <c r="AP975" s="226" t="e">
        <f>IF(ISBLANK(#REF!),"",#REF!)</f>
        <v>#REF!</v>
      </c>
      <c r="AQ975" s="226" t="e">
        <f>IF(ISBLANK(#REF!),"",#REF!)</f>
        <v>#REF!</v>
      </c>
      <c r="AR975" s="226" t="e">
        <f>IF(ISBLANK(#REF!),"",#REF!)</f>
        <v>#REF!</v>
      </c>
      <c r="AS975" s="219" t="e">
        <f>IF(ISBLANK(#REF!),"",#REF!)</f>
        <v>#REF!</v>
      </c>
      <c r="AT975" s="219" t="e">
        <f>IF(ISBLANK(#REF!),"",#REF!)</f>
        <v>#REF!</v>
      </c>
      <c r="AU975" s="219" t="e">
        <f>IF(ISBLANK(#REF!),"",#REF!)</f>
        <v>#REF!</v>
      </c>
      <c r="AV975" s="219" t="e">
        <f>IF(ISBLANK(#REF!),"",#REF!)</f>
        <v>#REF!</v>
      </c>
      <c r="AW975" s="219" t="e">
        <f>IF(ISBLANK(#REF!),"",#REF!)</f>
        <v>#REF!</v>
      </c>
      <c r="AX975" s="219" t="e">
        <f>IF(ISBLANK(#REF!),"",#REF!)</f>
        <v>#REF!</v>
      </c>
      <c r="AY975" s="226" t="e">
        <f>IF(ISBLANK(#REF!),"",#REF!)</f>
        <v>#REF!</v>
      </c>
      <c r="AZ975" s="219" t="e">
        <f>IF(ISBLANK(#REF!),"",#REF!)</f>
        <v>#REF!</v>
      </c>
      <c r="BA975" s="219" t="e">
        <f>IF(ISBLANK(#REF!),"",#REF!)</f>
        <v>#REF!</v>
      </c>
      <c r="BB975" s="219" t="e">
        <f>IF(ISBLANK(#REF!),"",#REF!)</f>
        <v>#REF!</v>
      </c>
      <c r="BC975" s="219" t="e">
        <f>IF(ISBLANK(#REF!),"",#REF!)</f>
        <v>#REF!</v>
      </c>
      <c r="BD975" s="219" t="e">
        <f>IF(ISBLANK(#REF!),"",#REF!)</f>
        <v>#REF!</v>
      </c>
      <c r="BE975" s="219" t="e">
        <f>IF(ISBLANK(#REF!),"",#REF!)</f>
        <v>#REF!</v>
      </c>
      <c r="BF975" s="219" t="e">
        <f>IF(ISBLANK(#REF!),"",#REF!)</f>
        <v>#REF!</v>
      </c>
      <c r="BG975" s="219" t="e">
        <f>IF(ISBLANK(#REF!),"",#REF!)</f>
        <v>#REF!</v>
      </c>
      <c r="BH975" s="219" t="e">
        <f>IF(ISBLANK(#REF!),"",#REF!)</f>
        <v>#REF!</v>
      </c>
      <c r="BI975" s="219" t="e">
        <f>IF(ISBLANK(#REF!),"",#REF!)</f>
        <v>#REF!</v>
      </c>
      <c r="BJ975" s="219" t="e">
        <f>IF(ISBLANK(#REF!),"",#REF!)</f>
        <v>#REF!</v>
      </c>
      <c r="BK975" s="219" t="e">
        <f>IF(ISBLANK(#REF!),"",#REF!)</f>
        <v>#REF!</v>
      </c>
      <c r="BL975" s="219" t="e">
        <f>IF(ISBLANK(#REF!),"",#REF!)</f>
        <v>#REF!</v>
      </c>
      <c r="BM975" s="219" t="e">
        <f>IF(ISBLANK(#REF!),"",#REF!)</f>
        <v>#REF!</v>
      </c>
      <c r="BN975" s="219" t="e">
        <f>IF(ISBLANK(#REF!),"",#REF!)</f>
        <v>#REF!</v>
      </c>
      <c r="BO975" s="227" t="e">
        <f t="shared" si="268"/>
        <v>#REF!</v>
      </c>
      <c r="BP975" s="228" t="str">
        <f t="shared" si="271"/>
        <v/>
      </c>
      <c r="BQ975" s="229" t="str">
        <f t="shared" si="255"/>
        <v/>
      </c>
      <c r="BR975" s="228" t="e">
        <f t="shared" si="269"/>
        <v>#REF!</v>
      </c>
      <c r="BS975" s="230" t="e">
        <f t="shared" si="270"/>
        <v>#REF!</v>
      </c>
    </row>
    <row r="976" spans="1:71">
      <c r="A976" s="213" t="e">
        <f>IF(ISBLANK(#REF!),"",#REF!)</f>
        <v>#REF!</v>
      </c>
      <c r="B976" s="214" t="e">
        <f>IF(ISBLANK(#REF!),"",#REF!)</f>
        <v>#REF!</v>
      </c>
      <c r="C976" s="214" t="e">
        <f>IF(ISBLANK(#REF!),"",#REF!)</f>
        <v>#REF!</v>
      </c>
      <c r="D976" s="214" t="e">
        <f>IF(ISBLANK(#REF!),"",#REF!)</f>
        <v>#REF!</v>
      </c>
      <c r="E976" s="214" t="e">
        <f>IF(ISBLANK(#REF!),"",#REF!)</f>
        <v>#REF!</v>
      </c>
      <c r="F976" s="214" t="e">
        <f>IF(ISBLANK(#REF!),"",#REF!)</f>
        <v>#REF!</v>
      </c>
      <c r="G976" s="214" t="e">
        <f>IF(ISBLANK(#REF!),"",#REF!)</f>
        <v>#REF!</v>
      </c>
      <c r="H976" s="215" t="e">
        <f>IF(ISBLANK(#REF!),"",#REF!)</f>
        <v>#REF!</v>
      </c>
      <c r="I976" s="214" t="e">
        <f>IF(ISBLANK(#REF!),"",#REF!)</f>
        <v>#REF!</v>
      </c>
      <c r="J976" s="216" t="e">
        <f>IF(ISBLANK(#REF!),"",#REF!)</f>
        <v>#REF!</v>
      </c>
      <c r="K976" s="217" t="e">
        <f>IF(ISBLANK(#REF!),"",#REF!)</f>
        <v>#REF!</v>
      </c>
      <c r="L976" s="217" t="e">
        <f>IF(ISBLANK(#REF!),"",#REF!)</f>
        <v>#REF!</v>
      </c>
      <c r="M976" s="218" t="e">
        <f>IF(ISBLANK(#REF!),"",#REF!)</f>
        <v>#REF!</v>
      </c>
      <c r="N976" s="218" t="e">
        <f>IF(ISBLANK(#REF!),"",#REF!)</f>
        <v>#REF!</v>
      </c>
      <c r="O976" s="220" t="str">
        <f>IFERROR(VLOOKUP(_xlfn.CONCAT('Team Roster - Final'!$A976," : ",'Team Roster - Final'!$BM976),'Rate Calculations'!$C$4:$G$1100,5,FALSE),"")</f>
        <v/>
      </c>
      <c r="P976" s="225">
        <f>IF(ISBLANK('Rate Calculations'!$H978),"",'Rate Calculations'!$H978)</f>
        <v>1.7500000000000002E-2</v>
      </c>
      <c r="Q976" s="220" t="str">
        <f t="shared" si="256"/>
        <v/>
      </c>
      <c r="R976" s="221">
        <f>IF(ISBLANK('Rate Calculations'!$J978),"",'Rate Calculations'!$J978)</f>
        <v>3.5000000000000003E-2</v>
      </c>
      <c r="S976" s="220" t="str">
        <f t="shared" si="257"/>
        <v/>
      </c>
      <c r="T976" s="225" t="str">
        <f>IFERROR(VLOOKUP(_xlfn.CONCAT('Team Roster - Final'!$A976," : ",'Team Roster - Final'!$BM976),'Rate Calculations'!$C$4:$S$1100,10,FALSE),"")</f>
        <v/>
      </c>
      <c r="U976" s="225" t="str">
        <f>IFERROR(VLOOKUP(_xlfn.CONCAT('Team Roster - Final'!$A976," : ",'Team Roster - Final'!$BM976),'Rate Calculations'!$C$4:$S$1100,11,FALSE),"")</f>
        <v/>
      </c>
      <c r="V976" s="222" t="str">
        <f t="shared" si="258"/>
        <v/>
      </c>
      <c r="W976" s="222" t="str">
        <f t="shared" si="259"/>
        <v/>
      </c>
      <c r="X976" s="223" t="str">
        <f>IFERROR(VLOOKUP(_xlfn.CONCAT('Team Roster - Final'!$A976," : ",'Team Roster - Final'!$BM976),'Rate Calculations'!$C$4:$S$1100,14,FALSE),"")</f>
        <v/>
      </c>
      <c r="Y976" s="222" t="str">
        <f t="shared" si="260"/>
        <v/>
      </c>
      <c r="Z976" s="222" t="str">
        <f t="shared" si="261"/>
        <v/>
      </c>
      <c r="AA976" s="224" t="str">
        <f>IFERROR(IF(#REF!="Yes",$Y976, $Y976+$Q976*0.5),"")</f>
        <v/>
      </c>
      <c r="AB976" s="224" t="str">
        <f>IFERROR(IF(#REF!="Yes",$Z976, $Z976+$S976*0.5),"")</f>
        <v/>
      </c>
      <c r="AC976" s="220" t="str">
        <f>IFERROR(VLOOKUP(_xlfn.CONCAT('Team Roster - Final'!$A976," : ",'Team Roster - Final'!$BM976),'Rate Calculations'!$C$4:$U$1100,19,FALSE),"")</f>
        <v/>
      </c>
      <c r="AD976" s="220" t="str">
        <f t="shared" si="262"/>
        <v/>
      </c>
      <c r="AE976" s="220" t="str">
        <f t="shared" si="263"/>
        <v/>
      </c>
      <c r="AF976" s="225" t="str">
        <f>IFERROR(VLOOKUP(_xlfn.CONCAT('Team Roster - Final'!$A976," : ",'Team Roster - Final'!$BM976),'Rate Calculations'!$C$4:$AB$1100,22,FALSE),"")</f>
        <v/>
      </c>
      <c r="AG976" s="225" t="str">
        <f>IFERROR(VLOOKUP(_xlfn.CONCAT('Team Roster - Final'!$A976," : ",'Team Roster - Final'!$BM976),'Rate Calculations'!$C$4:$AB$1100,23,FALSE),"")</f>
        <v/>
      </c>
      <c r="AH976" s="222" t="str">
        <f t="shared" si="264"/>
        <v/>
      </c>
      <c r="AI976" s="222" t="str">
        <f t="shared" si="265"/>
        <v/>
      </c>
      <c r="AJ976" s="223" t="str">
        <f>Table1[[#This Row],[Home Office
Net Fee %]]</f>
        <v/>
      </c>
      <c r="AK976" s="222" t="str">
        <f t="shared" si="266"/>
        <v/>
      </c>
      <c r="AL976" s="222" t="str">
        <f t="shared" si="267"/>
        <v/>
      </c>
      <c r="AM976" s="215" t="str">
        <f>IFERROR(IF(#REF!="Yes",$AK976,($AK976+$AD976*0.5)),"")</f>
        <v/>
      </c>
      <c r="AN976" s="215" t="str">
        <f>IFERROR(IF(#REF!="Yes",$AL976,($AL976+$AE976*0.5)),"")</f>
        <v/>
      </c>
      <c r="AO976" s="374" t="str">
        <f>IF(ISBLANK('Team Roster Proposed - FBR'!Q977),"",'Team Roster Proposed - FBR'!Q977)</f>
        <v/>
      </c>
      <c r="AP976" s="226" t="e">
        <f>IF(ISBLANK(#REF!),"",#REF!)</f>
        <v>#REF!</v>
      </c>
      <c r="AQ976" s="226" t="e">
        <f>IF(ISBLANK(#REF!),"",#REF!)</f>
        <v>#REF!</v>
      </c>
      <c r="AR976" s="226" t="e">
        <f>IF(ISBLANK(#REF!),"",#REF!)</f>
        <v>#REF!</v>
      </c>
      <c r="AS976" s="219" t="e">
        <f>IF(ISBLANK(#REF!),"",#REF!)</f>
        <v>#REF!</v>
      </c>
      <c r="AT976" s="219" t="e">
        <f>IF(ISBLANK(#REF!),"",#REF!)</f>
        <v>#REF!</v>
      </c>
      <c r="AU976" s="219" t="e">
        <f>IF(ISBLANK(#REF!),"",#REF!)</f>
        <v>#REF!</v>
      </c>
      <c r="AV976" s="219" t="e">
        <f>IF(ISBLANK(#REF!),"",#REF!)</f>
        <v>#REF!</v>
      </c>
      <c r="AW976" s="219" t="e">
        <f>IF(ISBLANK(#REF!),"",#REF!)</f>
        <v>#REF!</v>
      </c>
      <c r="AX976" s="219" t="e">
        <f>IF(ISBLANK(#REF!),"",#REF!)</f>
        <v>#REF!</v>
      </c>
      <c r="AY976" s="226" t="e">
        <f>IF(ISBLANK(#REF!),"",#REF!)</f>
        <v>#REF!</v>
      </c>
      <c r="AZ976" s="219" t="e">
        <f>IF(ISBLANK(#REF!),"",#REF!)</f>
        <v>#REF!</v>
      </c>
      <c r="BA976" s="219" t="e">
        <f>IF(ISBLANK(#REF!),"",#REF!)</f>
        <v>#REF!</v>
      </c>
      <c r="BB976" s="219" t="e">
        <f>IF(ISBLANK(#REF!),"",#REF!)</f>
        <v>#REF!</v>
      </c>
      <c r="BC976" s="219" t="e">
        <f>IF(ISBLANK(#REF!),"",#REF!)</f>
        <v>#REF!</v>
      </c>
      <c r="BD976" s="219" t="e">
        <f>IF(ISBLANK(#REF!),"",#REF!)</f>
        <v>#REF!</v>
      </c>
      <c r="BE976" s="219" t="e">
        <f>IF(ISBLANK(#REF!),"",#REF!)</f>
        <v>#REF!</v>
      </c>
      <c r="BF976" s="219" t="e">
        <f>IF(ISBLANK(#REF!),"",#REF!)</f>
        <v>#REF!</v>
      </c>
      <c r="BG976" s="219" t="e">
        <f>IF(ISBLANK(#REF!),"",#REF!)</f>
        <v>#REF!</v>
      </c>
      <c r="BH976" s="219" t="e">
        <f>IF(ISBLANK(#REF!),"",#REF!)</f>
        <v>#REF!</v>
      </c>
      <c r="BI976" s="219" t="e">
        <f>IF(ISBLANK(#REF!),"",#REF!)</f>
        <v>#REF!</v>
      </c>
      <c r="BJ976" s="219" t="e">
        <f>IF(ISBLANK(#REF!),"",#REF!)</f>
        <v>#REF!</v>
      </c>
      <c r="BK976" s="219" t="e">
        <f>IF(ISBLANK(#REF!),"",#REF!)</f>
        <v>#REF!</v>
      </c>
      <c r="BL976" s="219" t="e">
        <f>IF(ISBLANK(#REF!),"",#REF!)</f>
        <v>#REF!</v>
      </c>
      <c r="BM976" s="219" t="e">
        <f>IF(ISBLANK(#REF!),"",#REF!)</f>
        <v>#REF!</v>
      </c>
      <c r="BN976" s="219" t="e">
        <f>IF(ISBLANK(#REF!),"",#REF!)</f>
        <v>#REF!</v>
      </c>
      <c r="BO976" s="227" t="e">
        <f t="shared" si="268"/>
        <v>#REF!</v>
      </c>
      <c r="BP976" s="228" t="str">
        <f t="shared" si="271"/>
        <v/>
      </c>
      <c r="BQ976" s="229" t="str">
        <f t="shared" si="255"/>
        <v/>
      </c>
      <c r="BR976" s="228" t="e">
        <f t="shared" si="269"/>
        <v>#REF!</v>
      </c>
      <c r="BS976" s="230" t="e">
        <f t="shared" si="270"/>
        <v>#REF!</v>
      </c>
    </row>
    <row r="977" spans="1:71">
      <c r="A977" s="213" t="e">
        <f>IF(ISBLANK(#REF!),"",#REF!)</f>
        <v>#REF!</v>
      </c>
      <c r="B977" s="214" t="e">
        <f>IF(ISBLANK(#REF!),"",#REF!)</f>
        <v>#REF!</v>
      </c>
      <c r="C977" s="214" t="e">
        <f>IF(ISBLANK(#REF!),"",#REF!)</f>
        <v>#REF!</v>
      </c>
      <c r="D977" s="214" t="e">
        <f>IF(ISBLANK(#REF!),"",#REF!)</f>
        <v>#REF!</v>
      </c>
      <c r="E977" s="214" t="e">
        <f>IF(ISBLANK(#REF!),"",#REF!)</f>
        <v>#REF!</v>
      </c>
      <c r="F977" s="214" t="e">
        <f>IF(ISBLANK(#REF!),"",#REF!)</f>
        <v>#REF!</v>
      </c>
      <c r="G977" s="214" t="e">
        <f>IF(ISBLANK(#REF!),"",#REF!)</f>
        <v>#REF!</v>
      </c>
      <c r="H977" s="215" t="e">
        <f>IF(ISBLANK(#REF!),"",#REF!)</f>
        <v>#REF!</v>
      </c>
      <c r="I977" s="214" t="e">
        <f>IF(ISBLANK(#REF!),"",#REF!)</f>
        <v>#REF!</v>
      </c>
      <c r="J977" s="216" t="e">
        <f>IF(ISBLANK(#REF!),"",#REF!)</f>
        <v>#REF!</v>
      </c>
      <c r="K977" s="217" t="e">
        <f>IF(ISBLANK(#REF!),"",#REF!)</f>
        <v>#REF!</v>
      </c>
      <c r="L977" s="217" t="e">
        <f>IF(ISBLANK(#REF!),"",#REF!)</f>
        <v>#REF!</v>
      </c>
      <c r="M977" s="218" t="e">
        <f>IF(ISBLANK(#REF!),"",#REF!)</f>
        <v>#REF!</v>
      </c>
      <c r="N977" s="218" t="e">
        <f>IF(ISBLANK(#REF!),"",#REF!)</f>
        <v>#REF!</v>
      </c>
      <c r="O977" s="220" t="str">
        <f>IFERROR(VLOOKUP(_xlfn.CONCAT('Team Roster - Final'!$A977," : ",'Team Roster - Final'!$BM977),'Rate Calculations'!$C$4:$G$1100,5,FALSE),"")</f>
        <v/>
      </c>
      <c r="P977" s="225">
        <f>IF(ISBLANK('Rate Calculations'!$H979),"",'Rate Calculations'!$H979)</f>
        <v>1.7500000000000002E-2</v>
      </c>
      <c r="Q977" s="220" t="str">
        <f t="shared" si="256"/>
        <v/>
      </c>
      <c r="R977" s="221">
        <f>IF(ISBLANK('Rate Calculations'!$J979),"",'Rate Calculations'!$J979)</f>
        <v>3.5000000000000003E-2</v>
      </c>
      <c r="S977" s="220" t="str">
        <f t="shared" si="257"/>
        <v/>
      </c>
      <c r="T977" s="225" t="str">
        <f>IFERROR(VLOOKUP(_xlfn.CONCAT('Team Roster - Final'!$A977," : ",'Team Roster - Final'!$BM977),'Rate Calculations'!$C$4:$S$1100,10,FALSE),"")</f>
        <v/>
      </c>
      <c r="U977" s="225" t="str">
        <f>IFERROR(VLOOKUP(_xlfn.CONCAT('Team Roster - Final'!$A977," : ",'Team Roster - Final'!$BM977),'Rate Calculations'!$C$4:$S$1100,11,FALSE),"")</f>
        <v/>
      </c>
      <c r="V977" s="222" t="str">
        <f t="shared" si="258"/>
        <v/>
      </c>
      <c r="W977" s="222" t="str">
        <f t="shared" si="259"/>
        <v/>
      </c>
      <c r="X977" s="223" t="str">
        <f>IFERROR(VLOOKUP(_xlfn.CONCAT('Team Roster - Final'!$A977," : ",'Team Roster - Final'!$BM977),'Rate Calculations'!$C$4:$S$1100,14,FALSE),"")</f>
        <v/>
      </c>
      <c r="Y977" s="222" t="str">
        <f t="shared" si="260"/>
        <v/>
      </c>
      <c r="Z977" s="222" t="str">
        <f t="shared" si="261"/>
        <v/>
      </c>
      <c r="AA977" s="224" t="str">
        <f>IFERROR(IF(#REF!="Yes",$Y977, $Y977+$Q977*0.5),"")</f>
        <v/>
      </c>
      <c r="AB977" s="224" t="str">
        <f>IFERROR(IF(#REF!="Yes",$Z977, $Z977+$S977*0.5),"")</f>
        <v/>
      </c>
      <c r="AC977" s="220" t="str">
        <f>IFERROR(VLOOKUP(_xlfn.CONCAT('Team Roster - Final'!$A977," : ",'Team Roster - Final'!$BM977),'Rate Calculations'!$C$4:$U$1100,19,FALSE),"")</f>
        <v/>
      </c>
      <c r="AD977" s="220" t="str">
        <f t="shared" si="262"/>
        <v/>
      </c>
      <c r="AE977" s="220" t="str">
        <f t="shared" si="263"/>
        <v/>
      </c>
      <c r="AF977" s="225" t="str">
        <f>IFERROR(VLOOKUP(_xlfn.CONCAT('Team Roster - Final'!$A977," : ",'Team Roster - Final'!$BM977),'Rate Calculations'!$C$4:$AB$1100,22,FALSE),"")</f>
        <v/>
      </c>
      <c r="AG977" s="225" t="str">
        <f>IFERROR(VLOOKUP(_xlfn.CONCAT('Team Roster - Final'!$A977," : ",'Team Roster - Final'!$BM977),'Rate Calculations'!$C$4:$AB$1100,23,FALSE),"")</f>
        <v/>
      </c>
      <c r="AH977" s="222" t="str">
        <f t="shared" si="264"/>
        <v/>
      </c>
      <c r="AI977" s="222" t="str">
        <f t="shared" si="265"/>
        <v/>
      </c>
      <c r="AJ977" s="223" t="str">
        <f>Table1[[#This Row],[Home Office
Net Fee %]]</f>
        <v/>
      </c>
      <c r="AK977" s="222" t="str">
        <f t="shared" si="266"/>
        <v/>
      </c>
      <c r="AL977" s="222" t="str">
        <f t="shared" si="267"/>
        <v/>
      </c>
      <c r="AM977" s="215" t="str">
        <f>IFERROR(IF(#REF!="Yes",$AK977,($AK977+$AD977*0.5)),"")</f>
        <v/>
      </c>
      <c r="AN977" s="215" t="str">
        <f>IFERROR(IF(#REF!="Yes",$AL977,($AL977+$AE977*0.5)),"")</f>
        <v/>
      </c>
      <c r="AO977" s="374" t="str">
        <f>IF(ISBLANK('Team Roster Proposed - FBR'!Q978),"",'Team Roster Proposed - FBR'!Q978)</f>
        <v/>
      </c>
      <c r="AP977" s="226" t="e">
        <f>IF(ISBLANK(#REF!),"",#REF!)</f>
        <v>#REF!</v>
      </c>
      <c r="AQ977" s="226" t="e">
        <f>IF(ISBLANK(#REF!),"",#REF!)</f>
        <v>#REF!</v>
      </c>
      <c r="AR977" s="226" t="e">
        <f>IF(ISBLANK(#REF!),"",#REF!)</f>
        <v>#REF!</v>
      </c>
      <c r="AS977" s="219" t="e">
        <f>IF(ISBLANK(#REF!),"",#REF!)</f>
        <v>#REF!</v>
      </c>
      <c r="AT977" s="219" t="e">
        <f>IF(ISBLANK(#REF!),"",#REF!)</f>
        <v>#REF!</v>
      </c>
      <c r="AU977" s="219" t="e">
        <f>IF(ISBLANK(#REF!),"",#REF!)</f>
        <v>#REF!</v>
      </c>
      <c r="AV977" s="219" t="e">
        <f>IF(ISBLANK(#REF!),"",#REF!)</f>
        <v>#REF!</v>
      </c>
      <c r="AW977" s="219" t="e">
        <f>IF(ISBLANK(#REF!),"",#REF!)</f>
        <v>#REF!</v>
      </c>
      <c r="AX977" s="219" t="e">
        <f>IF(ISBLANK(#REF!),"",#REF!)</f>
        <v>#REF!</v>
      </c>
      <c r="AY977" s="226" t="e">
        <f>IF(ISBLANK(#REF!),"",#REF!)</f>
        <v>#REF!</v>
      </c>
      <c r="AZ977" s="219" t="e">
        <f>IF(ISBLANK(#REF!),"",#REF!)</f>
        <v>#REF!</v>
      </c>
      <c r="BA977" s="219" t="e">
        <f>IF(ISBLANK(#REF!),"",#REF!)</f>
        <v>#REF!</v>
      </c>
      <c r="BB977" s="219" t="e">
        <f>IF(ISBLANK(#REF!),"",#REF!)</f>
        <v>#REF!</v>
      </c>
      <c r="BC977" s="219" t="e">
        <f>IF(ISBLANK(#REF!),"",#REF!)</f>
        <v>#REF!</v>
      </c>
      <c r="BD977" s="219" t="e">
        <f>IF(ISBLANK(#REF!),"",#REF!)</f>
        <v>#REF!</v>
      </c>
      <c r="BE977" s="219" t="e">
        <f>IF(ISBLANK(#REF!),"",#REF!)</f>
        <v>#REF!</v>
      </c>
      <c r="BF977" s="219" t="e">
        <f>IF(ISBLANK(#REF!),"",#REF!)</f>
        <v>#REF!</v>
      </c>
      <c r="BG977" s="219" t="e">
        <f>IF(ISBLANK(#REF!),"",#REF!)</f>
        <v>#REF!</v>
      </c>
      <c r="BH977" s="219" t="e">
        <f>IF(ISBLANK(#REF!),"",#REF!)</f>
        <v>#REF!</v>
      </c>
      <c r="BI977" s="219" t="e">
        <f>IF(ISBLANK(#REF!),"",#REF!)</f>
        <v>#REF!</v>
      </c>
      <c r="BJ977" s="219" t="e">
        <f>IF(ISBLANK(#REF!),"",#REF!)</f>
        <v>#REF!</v>
      </c>
      <c r="BK977" s="219" t="e">
        <f>IF(ISBLANK(#REF!),"",#REF!)</f>
        <v>#REF!</v>
      </c>
      <c r="BL977" s="219" t="e">
        <f>IF(ISBLANK(#REF!),"",#REF!)</f>
        <v>#REF!</v>
      </c>
      <c r="BM977" s="219" t="e">
        <f>IF(ISBLANK(#REF!),"",#REF!)</f>
        <v>#REF!</v>
      </c>
      <c r="BN977" s="219" t="e">
        <f>IF(ISBLANK(#REF!),"",#REF!)</f>
        <v>#REF!</v>
      </c>
      <c r="BO977" s="227" t="e">
        <f t="shared" si="268"/>
        <v>#REF!</v>
      </c>
      <c r="BP977" s="228" t="str">
        <f t="shared" si="271"/>
        <v/>
      </c>
      <c r="BQ977" s="229" t="str">
        <f t="shared" si="255"/>
        <v/>
      </c>
      <c r="BR977" s="228" t="e">
        <f t="shared" si="269"/>
        <v>#REF!</v>
      </c>
      <c r="BS977" s="230" t="e">
        <f t="shared" si="270"/>
        <v>#REF!</v>
      </c>
    </row>
    <row r="978" spans="1:71">
      <c r="A978" s="213" t="e">
        <f>IF(ISBLANK(#REF!),"",#REF!)</f>
        <v>#REF!</v>
      </c>
      <c r="B978" s="214" t="e">
        <f>IF(ISBLANK(#REF!),"",#REF!)</f>
        <v>#REF!</v>
      </c>
      <c r="C978" s="214" t="e">
        <f>IF(ISBLANK(#REF!),"",#REF!)</f>
        <v>#REF!</v>
      </c>
      <c r="D978" s="214" t="e">
        <f>IF(ISBLANK(#REF!),"",#REF!)</f>
        <v>#REF!</v>
      </c>
      <c r="E978" s="214" t="e">
        <f>IF(ISBLANK(#REF!),"",#REF!)</f>
        <v>#REF!</v>
      </c>
      <c r="F978" s="214" t="e">
        <f>IF(ISBLANK(#REF!),"",#REF!)</f>
        <v>#REF!</v>
      </c>
      <c r="G978" s="214" t="e">
        <f>IF(ISBLANK(#REF!),"",#REF!)</f>
        <v>#REF!</v>
      </c>
      <c r="H978" s="215" t="e">
        <f>IF(ISBLANK(#REF!),"",#REF!)</f>
        <v>#REF!</v>
      </c>
      <c r="I978" s="214" t="e">
        <f>IF(ISBLANK(#REF!),"",#REF!)</f>
        <v>#REF!</v>
      </c>
      <c r="J978" s="216" t="e">
        <f>IF(ISBLANK(#REF!),"",#REF!)</f>
        <v>#REF!</v>
      </c>
      <c r="K978" s="217" t="e">
        <f>IF(ISBLANK(#REF!),"",#REF!)</f>
        <v>#REF!</v>
      </c>
      <c r="L978" s="217" t="e">
        <f>IF(ISBLANK(#REF!),"",#REF!)</f>
        <v>#REF!</v>
      </c>
      <c r="M978" s="218" t="e">
        <f>IF(ISBLANK(#REF!),"",#REF!)</f>
        <v>#REF!</v>
      </c>
      <c r="N978" s="218" t="e">
        <f>IF(ISBLANK(#REF!),"",#REF!)</f>
        <v>#REF!</v>
      </c>
      <c r="O978" s="220" t="str">
        <f>IFERROR(VLOOKUP(_xlfn.CONCAT('Team Roster - Final'!$A978," : ",'Team Roster - Final'!$BM978),'Rate Calculations'!$C$4:$G$1100,5,FALSE),"")</f>
        <v/>
      </c>
      <c r="P978" s="225">
        <f>IF(ISBLANK('Rate Calculations'!$H980),"",'Rate Calculations'!$H980)</f>
        <v>1.7500000000000002E-2</v>
      </c>
      <c r="Q978" s="220" t="str">
        <f t="shared" si="256"/>
        <v/>
      </c>
      <c r="R978" s="221">
        <f>IF(ISBLANK('Rate Calculations'!$J980),"",'Rate Calculations'!$J980)</f>
        <v>3.5000000000000003E-2</v>
      </c>
      <c r="S978" s="220" t="str">
        <f t="shared" si="257"/>
        <v/>
      </c>
      <c r="T978" s="225" t="str">
        <f>IFERROR(VLOOKUP(_xlfn.CONCAT('Team Roster - Final'!$A978," : ",'Team Roster - Final'!$BM978),'Rate Calculations'!$C$4:$S$1100,10,FALSE),"")</f>
        <v/>
      </c>
      <c r="U978" s="225" t="str">
        <f>IFERROR(VLOOKUP(_xlfn.CONCAT('Team Roster - Final'!$A978," : ",'Team Roster - Final'!$BM978),'Rate Calculations'!$C$4:$S$1100,11,FALSE),"")</f>
        <v/>
      </c>
      <c r="V978" s="222" t="str">
        <f t="shared" si="258"/>
        <v/>
      </c>
      <c r="W978" s="222" t="str">
        <f t="shared" si="259"/>
        <v/>
      </c>
      <c r="X978" s="223" t="str">
        <f>IFERROR(VLOOKUP(_xlfn.CONCAT('Team Roster - Final'!$A978," : ",'Team Roster - Final'!$BM978),'Rate Calculations'!$C$4:$S$1100,14,FALSE),"")</f>
        <v/>
      </c>
      <c r="Y978" s="222" t="str">
        <f t="shared" si="260"/>
        <v/>
      </c>
      <c r="Z978" s="222" t="str">
        <f t="shared" si="261"/>
        <v/>
      </c>
      <c r="AA978" s="224" t="str">
        <f>IFERROR(IF(#REF!="Yes",$Y978, $Y978+$Q978*0.5),"")</f>
        <v/>
      </c>
      <c r="AB978" s="224" t="str">
        <f>IFERROR(IF(#REF!="Yes",$Z978, $Z978+$S978*0.5),"")</f>
        <v/>
      </c>
      <c r="AC978" s="220" t="str">
        <f>IFERROR(VLOOKUP(_xlfn.CONCAT('Team Roster - Final'!$A978," : ",'Team Roster - Final'!$BM978),'Rate Calculations'!$C$4:$U$1100,19,FALSE),"")</f>
        <v/>
      </c>
      <c r="AD978" s="220" t="str">
        <f t="shared" si="262"/>
        <v/>
      </c>
      <c r="AE978" s="220" t="str">
        <f t="shared" si="263"/>
        <v/>
      </c>
      <c r="AF978" s="225" t="str">
        <f>IFERROR(VLOOKUP(_xlfn.CONCAT('Team Roster - Final'!$A978," : ",'Team Roster - Final'!$BM978),'Rate Calculations'!$C$4:$AB$1100,22,FALSE),"")</f>
        <v/>
      </c>
      <c r="AG978" s="225" t="str">
        <f>IFERROR(VLOOKUP(_xlfn.CONCAT('Team Roster - Final'!$A978," : ",'Team Roster - Final'!$BM978),'Rate Calculations'!$C$4:$AB$1100,23,FALSE),"")</f>
        <v/>
      </c>
      <c r="AH978" s="222" t="str">
        <f t="shared" si="264"/>
        <v/>
      </c>
      <c r="AI978" s="222" t="str">
        <f t="shared" si="265"/>
        <v/>
      </c>
      <c r="AJ978" s="223" t="str">
        <f>Table1[[#This Row],[Home Office
Net Fee %]]</f>
        <v/>
      </c>
      <c r="AK978" s="222" t="str">
        <f t="shared" si="266"/>
        <v/>
      </c>
      <c r="AL978" s="222" t="str">
        <f t="shared" si="267"/>
        <v/>
      </c>
      <c r="AM978" s="215" t="str">
        <f>IFERROR(IF(#REF!="Yes",$AK978,($AK978+$AD978*0.5)),"")</f>
        <v/>
      </c>
      <c r="AN978" s="215" t="str">
        <f>IFERROR(IF(#REF!="Yes",$AL978,($AL978+$AE978*0.5)),"")</f>
        <v/>
      </c>
      <c r="AO978" s="374" t="str">
        <f>IF(ISBLANK('Team Roster Proposed - FBR'!Q979),"",'Team Roster Proposed - FBR'!Q979)</f>
        <v/>
      </c>
      <c r="AP978" s="226" t="e">
        <f>IF(ISBLANK(#REF!),"",#REF!)</f>
        <v>#REF!</v>
      </c>
      <c r="AQ978" s="226" t="e">
        <f>IF(ISBLANK(#REF!),"",#REF!)</f>
        <v>#REF!</v>
      </c>
      <c r="AR978" s="226" t="e">
        <f>IF(ISBLANK(#REF!),"",#REF!)</f>
        <v>#REF!</v>
      </c>
      <c r="AS978" s="219" t="e">
        <f>IF(ISBLANK(#REF!),"",#REF!)</f>
        <v>#REF!</v>
      </c>
      <c r="AT978" s="219" t="e">
        <f>IF(ISBLANK(#REF!),"",#REF!)</f>
        <v>#REF!</v>
      </c>
      <c r="AU978" s="219" t="e">
        <f>IF(ISBLANK(#REF!),"",#REF!)</f>
        <v>#REF!</v>
      </c>
      <c r="AV978" s="219" t="e">
        <f>IF(ISBLANK(#REF!),"",#REF!)</f>
        <v>#REF!</v>
      </c>
      <c r="AW978" s="219" t="e">
        <f>IF(ISBLANK(#REF!),"",#REF!)</f>
        <v>#REF!</v>
      </c>
      <c r="AX978" s="219" t="e">
        <f>IF(ISBLANK(#REF!),"",#REF!)</f>
        <v>#REF!</v>
      </c>
      <c r="AY978" s="226" t="e">
        <f>IF(ISBLANK(#REF!),"",#REF!)</f>
        <v>#REF!</v>
      </c>
      <c r="AZ978" s="219" t="e">
        <f>IF(ISBLANK(#REF!),"",#REF!)</f>
        <v>#REF!</v>
      </c>
      <c r="BA978" s="219" t="e">
        <f>IF(ISBLANK(#REF!),"",#REF!)</f>
        <v>#REF!</v>
      </c>
      <c r="BB978" s="219" t="e">
        <f>IF(ISBLANK(#REF!),"",#REF!)</f>
        <v>#REF!</v>
      </c>
      <c r="BC978" s="219" t="e">
        <f>IF(ISBLANK(#REF!),"",#REF!)</f>
        <v>#REF!</v>
      </c>
      <c r="BD978" s="219" t="e">
        <f>IF(ISBLANK(#REF!),"",#REF!)</f>
        <v>#REF!</v>
      </c>
      <c r="BE978" s="219" t="e">
        <f>IF(ISBLANK(#REF!),"",#REF!)</f>
        <v>#REF!</v>
      </c>
      <c r="BF978" s="219" t="e">
        <f>IF(ISBLANK(#REF!),"",#REF!)</f>
        <v>#REF!</v>
      </c>
      <c r="BG978" s="219" t="e">
        <f>IF(ISBLANK(#REF!),"",#REF!)</f>
        <v>#REF!</v>
      </c>
      <c r="BH978" s="219" t="e">
        <f>IF(ISBLANK(#REF!),"",#REF!)</f>
        <v>#REF!</v>
      </c>
      <c r="BI978" s="219" t="e">
        <f>IF(ISBLANK(#REF!),"",#REF!)</f>
        <v>#REF!</v>
      </c>
      <c r="BJ978" s="219" t="e">
        <f>IF(ISBLANK(#REF!),"",#REF!)</f>
        <v>#REF!</v>
      </c>
      <c r="BK978" s="219" t="e">
        <f>IF(ISBLANK(#REF!),"",#REF!)</f>
        <v>#REF!</v>
      </c>
      <c r="BL978" s="219" t="e">
        <f>IF(ISBLANK(#REF!),"",#REF!)</f>
        <v>#REF!</v>
      </c>
      <c r="BM978" s="219" t="e">
        <f>IF(ISBLANK(#REF!),"",#REF!)</f>
        <v>#REF!</v>
      </c>
      <c r="BN978" s="219" t="e">
        <f>IF(ISBLANK(#REF!),"",#REF!)</f>
        <v>#REF!</v>
      </c>
      <c r="BO978" s="227" t="e">
        <f t="shared" si="268"/>
        <v>#REF!</v>
      </c>
      <c r="BP978" s="228" t="str">
        <f t="shared" si="271"/>
        <v/>
      </c>
      <c r="BQ978" s="229" t="str">
        <f t="shared" si="255"/>
        <v/>
      </c>
      <c r="BR978" s="228" t="e">
        <f t="shared" si="269"/>
        <v>#REF!</v>
      </c>
      <c r="BS978" s="230" t="e">
        <f t="shared" si="270"/>
        <v>#REF!</v>
      </c>
    </row>
    <row r="979" spans="1:71">
      <c r="A979" s="213" t="e">
        <f>IF(ISBLANK(#REF!),"",#REF!)</f>
        <v>#REF!</v>
      </c>
      <c r="B979" s="214" t="e">
        <f>IF(ISBLANK(#REF!),"",#REF!)</f>
        <v>#REF!</v>
      </c>
      <c r="C979" s="214" t="e">
        <f>IF(ISBLANK(#REF!),"",#REF!)</f>
        <v>#REF!</v>
      </c>
      <c r="D979" s="214" t="e">
        <f>IF(ISBLANK(#REF!),"",#REF!)</f>
        <v>#REF!</v>
      </c>
      <c r="E979" s="214" t="e">
        <f>IF(ISBLANK(#REF!),"",#REF!)</f>
        <v>#REF!</v>
      </c>
      <c r="F979" s="214" t="e">
        <f>IF(ISBLANK(#REF!),"",#REF!)</f>
        <v>#REF!</v>
      </c>
      <c r="G979" s="214" t="e">
        <f>IF(ISBLANK(#REF!),"",#REF!)</f>
        <v>#REF!</v>
      </c>
      <c r="H979" s="215" t="e">
        <f>IF(ISBLANK(#REF!),"",#REF!)</f>
        <v>#REF!</v>
      </c>
      <c r="I979" s="214" t="e">
        <f>IF(ISBLANK(#REF!),"",#REF!)</f>
        <v>#REF!</v>
      </c>
      <c r="J979" s="216" t="e">
        <f>IF(ISBLANK(#REF!),"",#REF!)</f>
        <v>#REF!</v>
      </c>
      <c r="K979" s="217" t="e">
        <f>IF(ISBLANK(#REF!),"",#REF!)</f>
        <v>#REF!</v>
      </c>
      <c r="L979" s="217" t="e">
        <f>IF(ISBLANK(#REF!),"",#REF!)</f>
        <v>#REF!</v>
      </c>
      <c r="M979" s="218" t="e">
        <f>IF(ISBLANK(#REF!),"",#REF!)</f>
        <v>#REF!</v>
      </c>
      <c r="N979" s="218" t="e">
        <f>IF(ISBLANK(#REF!),"",#REF!)</f>
        <v>#REF!</v>
      </c>
      <c r="O979" s="220" t="str">
        <f>IFERROR(VLOOKUP(_xlfn.CONCAT('Team Roster - Final'!$A979," : ",'Team Roster - Final'!$BM979),'Rate Calculations'!$C$4:$G$1100,5,FALSE),"")</f>
        <v/>
      </c>
      <c r="P979" s="225">
        <f>IF(ISBLANK('Rate Calculations'!$H981),"",'Rate Calculations'!$H981)</f>
        <v>1.7500000000000002E-2</v>
      </c>
      <c r="Q979" s="220" t="str">
        <f t="shared" si="256"/>
        <v/>
      </c>
      <c r="R979" s="221">
        <f>IF(ISBLANK('Rate Calculations'!$J981),"",'Rate Calculations'!$J981)</f>
        <v>3.5000000000000003E-2</v>
      </c>
      <c r="S979" s="220" t="str">
        <f t="shared" si="257"/>
        <v/>
      </c>
      <c r="T979" s="225" t="str">
        <f>IFERROR(VLOOKUP(_xlfn.CONCAT('Team Roster - Final'!$A979," : ",'Team Roster - Final'!$BM979),'Rate Calculations'!$C$4:$S$1100,10,FALSE),"")</f>
        <v/>
      </c>
      <c r="U979" s="225" t="str">
        <f>IFERROR(VLOOKUP(_xlfn.CONCAT('Team Roster - Final'!$A979," : ",'Team Roster - Final'!$BM979),'Rate Calculations'!$C$4:$S$1100,11,FALSE),"")</f>
        <v/>
      </c>
      <c r="V979" s="222" t="str">
        <f t="shared" si="258"/>
        <v/>
      </c>
      <c r="W979" s="222" t="str">
        <f t="shared" si="259"/>
        <v/>
      </c>
      <c r="X979" s="223" t="str">
        <f>IFERROR(VLOOKUP(_xlfn.CONCAT('Team Roster - Final'!$A979," : ",'Team Roster - Final'!$BM979),'Rate Calculations'!$C$4:$S$1100,14,FALSE),"")</f>
        <v/>
      </c>
      <c r="Y979" s="222" t="str">
        <f t="shared" si="260"/>
        <v/>
      </c>
      <c r="Z979" s="222" t="str">
        <f t="shared" si="261"/>
        <v/>
      </c>
      <c r="AA979" s="224" t="str">
        <f>IFERROR(IF(#REF!="Yes",$Y979, $Y979+$Q979*0.5),"")</f>
        <v/>
      </c>
      <c r="AB979" s="224" t="str">
        <f>IFERROR(IF(#REF!="Yes",$Z979, $Z979+$S979*0.5),"")</f>
        <v/>
      </c>
      <c r="AC979" s="220" t="str">
        <f>IFERROR(VLOOKUP(_xlfn.CONCAT('Team Roster - Final'!$A979," : ",'Team Roster - Final'!$BM979),'Rate Calculations'!$C$4:$U$1100,19,FALSE),"")</f>
        <v/>
      </c>
      <c r="AD979" s="220" t="str">
        <f t="shared" si="262"/>
        <v/>
      </c>
      <c r="AE979" s="220" t="str">
        <f t="shared" si="263"/>
        <v/>
      </c>
      <c r="AF979" s="225" t="str">
        <f>IFERROR(VLOOKUP(_xlfn.CONCAT('Team Roster - Final'!$A979," : ",'Team Roster - Final'!$BM979),'Rate Calculations'!$C$4:$AB$1100,22,FALSE),"")</f>
        <v/>
      </c>
      <c r="AG979" s="225" t="str">
        <f>IFERROR(VLOOKUP(_xlfn.CONCAT('Team Roster - Final'!$A979," : ",'Team Roster - Final'!$BM979),'Rate Calculations'!$C$4:$AB$1100,23,FALSE),"")</f>
        <v/>
      </c>
      <c r="AH979" s="222" t="str">
        <f t="shared" si="264"/>
        <v/>
      </c>
      <c r="AI979" s="222" t="str">
        <f t="shared" si="265"/>
        <v/>
      </c>
      <c r="AJ979" s="223" t="str">
        <f>Table1[[#This Row],[Home Office
Net Fee %]]</f>
        <v/>
      </c>
      <c r="AK979" s="222" t="str">
        <f t="shared" si="266"/>
        <v/>
      </c>
      <c r="AL979" s="222" t="str">
        <f t="shared" si="267"/>
        <v/>
      </c>
      <c r="AM979" s="215" t="str">
        <f>IFERROR(IF(#REF!="Yes",$AK979,($AK979+$AD979*0.5)),"")</f>
        <v/>
      </c>
      <c r="AN979" s="215" t="str">
        <f>IFERROR(IF(#REF!="Yes",$AL979,($AL979+$AE979*0.5)),"")</f>
        <v/>
      </c>
      <c r="AO979" s="374" t="str">
        <f>IF(ISBLANK('Team Roster Proposed - FBR'!Q980),"",'Team Roster Proposed - FBR'!Q980)</f>
        <v/>
      </c>
      <c r="AP979" s="226" t="e">
        <f>IF(ISBLANK(#REF!),"",#REF!)</f>
        <v>#REF!</v>
      </c>
      <c r="AQ979" s="226" t="e">
        <f>IF(ISBLANK(#REF!),"",#REF!)</f>
        <v>#REF!</v>
      </c>
      <c r="AR979" s="226" t="e">
        <f>IF(ISBLANK(#REF!),"",#REF!)</f>
        <v>#REF!</v>
      </c>
      <c r="AS979" s="219" t="e">
        <f>IF(ISBLANK(#REF!),"",#REF!)</f>
        <v>#REF!</v>
      </c>
      <c r="AT979" s="219" t="e">
        <f>IF(ISBLANK(#REF!),"",#REF!)</f>
        <v>#REF!</v>
      </c>
      <c r="AU979" s="219" t="e">
        <f>IF(ISBLANK(#REF!),"",#REF!)</f>
        <v>#REF!</v>
      </c>
      <c r="AV979" s="219" t="e">
        <f>IF(ISBLANK(#REF!),"",#REF!)</f>
        <v>#REF!</v>
      </c>
      <c r="AW979" s="219" t="e">
        <f>IF(ISBLANK(#REF!),"",#REF!)</f>
        <v>#REF!</v>
      </c>
      <c r="AX979" s="219" t="e">
        <f>IF(ISBLANK(#REF!),"",#REF!)</f>
        <v>#REF!</v>
      </c>
      <c r="AY979" s="226" t="e">
        <f>IF(ISBLANK(#REF!),"",#REF!)</f>
        <v>#REF!</v>
      </c>
      <c r="AZ979" s="219" t="e">
        <f>IF(ISBLANK(#REF!),"",#REF!)</f>
        <v>#REF!</v>
      </c>
      <c r="BA979" s="219" t="e">
        <f>IF(ISBLANK(#REF!),"",#REF!)</f>
        <v>#REF!</v>
      </c>
      <c r="BB979" s="219" t="e">
        <f>IF(ISBLANK(#REF!),"",#REF!)</f>
        <v>#REF!</v>
      </c>
      <c r="BC979" s="219" t="e">
        <f>IF(ISBLANK(#REF!),"",#REF!)</f>
        <v>#REF!</v>
      </c>
      <c r="BD979" s="219" t="e">
        <f>IF(ISBLANK(#REF!),"",#REF!)</f>
        <v>#REF!</v>
      </c>
      <c r="BE979" s="219" t="e">
        <f>IF(ISBLANK(#REF!),"",#REF!)</f>
        <v>#REF!</v>
      </c>
      <c r="BF979" s="219" t="e">
        <f>IF(ISBLANK(#REF!),"",#REF!)</f>
        <v>#REF!</v>
      </c>
      <c r="BG979" s="219" t="e">
        <f>IF(ISBLANK(#REF!),"",#REF!)</f>
        <v>#REF!</v>
      </c>
      <c r="BH979" s="219" t="e">
        <f>IF(ISBLANK(#REF!),"",#REF!)</f>
        <v>#REF!</v>
      </c>
      <c r="BI979" s="219" t="e">
        <f>IF(ISBLANK(#REF!),"",#REF!)</f>
        <v>#REF!</v>
      </c>
      <c r="BJ979" s="219" t="e">
        <f>IF(ISBLANK(#REF!),"",#REF!)</f>
        <v>#REF!</v>
      </c>
      <c r="BK979" s="219" t="e">
        <f>IF(ISBLANK(#REF!),"",#REF!)</f>
        <v>#REF!</v>
      </c>
      <c r="BL979" s="219" t="e">
        <f>IF(ISBLANK(#REF!),"",#REF!)</f>
        <v>#REF!</v>
      </c>
      <c r="BM979" s="219" t="e">
        <f>IF(ISBLANK(#REF!),"",#REF!)</f>
        <v>#REF!</v>
      </c>
      <c r="BN979" s="219" t="e">
        <f>IF(ISBLANK(#REF!),"",#REF!)</f>
        <v>#REF!</v>
      </c>
      <c r="BO979" s="227" t="e">
        <f t="shared" si="268"/>
        <v>#REF!</v>
      </c>
      <c r="BP979" s="228" t="str">
        <f t="shared" si="271"/>
        <v/>
      </c>
      <c r="BQ979" s="229" t="str">
        <f t="shared" si="255"/>
        <v/>
      </c>
      <c r="BR979" s="228" t="e">
        <f t="shared" si="269"/>
        <v>#REF!</v>
      </c>
      <c r="BS979" s="230" t="e">
        <f t="shared" si="270"/>
        <v>#REF!</v>
      </c>
    </row>
    <row r="980" spans="1:71">
      <c r="A980" s="213" t="e">
        <f>IF(ISBLANK(#REF!),"",#REF!)</f>
        <v>#REF!</v>
      </c>
      <c r="B980" s="214" t="e">
        <f>IF(ISBLANK(#REF!),"",#REF!)</f>
        <v>#REF!</v>
      </c>
      <c r="C980" s="214" t="e">
        <f>IF(ISBLANK(#REF!),"",#REF!)</f>
        <v>#REF!</v>
      </c>
      <c r="D980" s="214" t="e">
        <f>IF(ISBLANK(#REF!),"",#REF!)</f>
        <v>#REF!</v>
      </c>
      <c r="E980" s="214" t="e">
        <f>IF(ISBLANK(#REF!),"",#REF!)</f>
        <v>#REF!</v>
      </c>
      <c r="F980" s="214" t="e">
        <f>IF(ISBLANK(#REF!),"",#REF!)</f>
        <v>#REF!</v>
      </c>
      <c r="G980" s="214" t="e">
        <f>IF(ISBLANK(#REF!),"",#REF!)</f>
        <v>#REF!</v>
      </c>
      <c r="H980" s="215" t="e">
        <f>IF(ISBLANK(#REF!),"",#REF!)</f>
        <v>#REF!</v>
      </c>
      <c r="I980" s="214" t="e">
        <f>IF(ISBLANK(#REF!),"",#REF!)</f>
        <v>#REF!</v>
      </c>
      <c r="J980" s="216" t="e">
        <f>IF(ISBLANK(#REF!),"",#REF!)</f>
        <v>#REF!</v>
      </c>
      <c r="K980" s="217" t="e">
        <f>IF(ISBLANK(#REF!),"",#REF!)</f>
        <v>#REF!</v>
      </c>
      <c r="L980" s="217" t="e">
        <f>IF(ISBLANK(#REF!),"",#REF!)</f>
        <v>#REF!</v>
      </c>
      <c r="M980" s="218" t="e">
        <f>IF(ISBLANK(#REF!),"",#REF!)</f>
        <v>#REF!</v>
      </c>
      <c r="N980" s="218" t="e">
        <f>IF(ISBLANK(#REF!),"",#REF!)</f>
        <v>#REF!</v>
      </c>
      <c r="O980" s="220" t="str">
        <f>IFERROR(VLOOKUP(_xlfn.CONCAT('Team Roster - Final'!$A980," : ",'Team Roster - Final'!$BM980),'Rate Calculations'!$C$4:$G$1100,5,FALSE),"")</f>
        <v/>
      </c>
      <c r="P980" s="225">
        <f>IF(ISBLANK('Rate Calculations'!$H982),"",'Rate Calculations'!$H982)</f>
        <v>1.7500000000000002E-2</v>
      </c>
      <c r="Q980" s="220" t="str">
        <f t="shared" si="256"/>
        <v/>
      </c>
      <c r="R980" s="221">
        <f>IF(ISBLANK('Rate Calculations'!$J982),"",'Rate Calculations'!$J982)</f>
        <v>3.5000000000000003E-2</v>
      </c>
      <c r="S980" s="220" t="str">
        <f t="shared" si="257"/>
        <v/>
      </c>
      <c r="T980" s="225" t="str">
        <f>IFERROR(VLOOKUP(_xlfn.CONCAT('Team Roster - Final'!$A980," : ",'Team Roster - Final'!$BM980),'Rate Calculations'!$C$4:$S$1100,10,FALSE),"")</f>
        <v/>
      </c>
      <c r="U980" s="225" t="str">
        <f>IFERROR(VLOOKUP(_xlfn.CONCAT('Team Roster - Final'!$A980," : ",'Team Roster - Final'!$BM980),'Rate Calculations'!$C$4:$S$1100,11,FALSE),"")</f>
        <v/>
      </c>
      <c r="V980" s="222" t="str">
        <f t="shared" si="258"/>
        <v/>
      </c>
      <c r="W980" s="222" t="str">
        <f t="shared" si="259"/>
        <v/>
      </c>
      <c r="X980" s="223" t="str">
        <f>IFERROR(VLOOKUP(_xlfn.CONCAT('Team Roster - Final'!$A980," : ",'Team Roster - Final'!$BM980),'Rate Calculations'!$C$4:$S$1100,14,FALSE),"")</f>
        <v/>
      </c>
      <c r="Y980" s="222" t="str">
        <f t="shared" si="260"/>
        <v/>
      </c>
      <c r="Z980" s="222" t="str">
        <f t="shared" si="261"/>
        <v/>
      </c>
      <c r="AA980" s="224" t="str">
        <f>IFERROR(IF(#REF!="Yes",$Y980, $Y980+$Q980*0.5),"")</f>
        <v/>
      </c>
      <c r="AB980" s="224" t="str">
        <f>IFERROR(IF(#REF!="Yes",$Z980, $Z980+$S980*0.5),"")</f>
        <v/>
      </c>
      <c r="AC980" s="220" t="str">
        <f>IFERROR(VLOOKUP(_xlfn.CONCAT('Team Roster - Final'!$A980," : ",'Team Roster - Final'!$BM980),'Rate Calculations'!$C$4:$U$1100,19,FALSE),"")</f>
        <v/>
      </c>
      <c r="AD980" s="220" t="str">
        <f t="shared" si="262"/>
        <v/>
      </c>
      <c r="AE980" s="220" t="str">
        <f t="shared" si="263"/>
        <v/>
      </c>
      <c r="AF980" s="225" t="str">
        <f>IFERROR(VLOOKUP(_xlfn.CONCAT('Team Roster - Final'!$A980," : ",'Team Roster - Final'!$BM980),'Rate Calculations'!$C$4:$AB$1100,22,FALSE),"")</f>
        <v/>
      </c>
      <c r="AG980" s="225" t="str">
        <f>IFERROR(VLOOKUP(_xlfn.CONCAT('Team Roster - Final'!$A980," : ",'Team Roster - Final'!$BM980),'Rate Calculations'!$C$4:$AB$1100,23,FALSE),"")</f>
        <v/>
      </c>
      <c r="AH980" s="222" t="str">
        <f t="shared" si="264"/>
        <v/>
      </c>
      <c r="AI980" s="222" t="str">
        <f t="shared" si="265"/>
        <v/>
      </c>
      <c r="AJ980" s="223" t="str">
        <f>Table1[[#This Row],[Home Office
Net Fee %]]</f>
        <v/>
      </c>
      <c r="AK980" s="222" t="str">
        <f t="shared" si="266"/>
        <v/>
      </c>
      <c r="AL980" s="222" t="str">
        <f t="shared" si="267"/>
        <v/>
      </c>
      <c r="AM980" s="215" t="str">
        <f>IFERROR(IF(#REF!="Yes",$AK980,($AK980+$AD980*0.5)),"")</f>
        <v/>
      </c>
      <c r="AN980" s="215" t="str">
        <f>IFERROR(IF(#REF!="Yes",$AL980,($AL980+$AE980*0.5)),"")</f>
        <v/>
      </c>
      <c r="AO980" s="374" t="str">
        <f>IF(ISBLANK('Team Roster Proposed - FBR'!Q981),"",'Team Roster Proposed - FBR'!Q981)</f>
        <v/>
      </c>
      <c r="AP980" s="226" t="e">
        <f>IF(ISBLANK(#REF!),"",#REF!)</f>
        <v>#REF!</v>
      </c>
      <c r="AQ980" s="226" t="e">
        <f>IF(ISBLANK(#REF!),"",#REF!)</f>
        <v>#REF!</v>
      </c>
      <c r="AR980" s="226" t="e">
        <f>IF(ISBLANK(#REF!),"",#REF!)</f>
        <v>#REF!</v>
      </c>
      <c r="AS980" s="219" t="e">
        <f>IF(ISBLANK(#REF!),"",#REF!)</f>
        <v>#REF!</v>
      </c>
      <c r="AT980" s="219" t="e">
        <f>IF(ISBLANK(#REF!),"",#REF!)</f>
        <v>#REF!</v>
      </c>
      <c r="AU980" s="219" t="e">
        <f>IF(ISBLANK(#REF!),"",#REF!)</f>
        <v>#REF!</v>
      </c>
      <c r="AV980" s="219" t="e">
        <f>IF(ISBLANK(#REF!),"",#REF!)</f>
        <v>#REF!</v>
      </c>
      <c r="AW980" s="219" t="e">
        <f>IF(ISBLANK(#REF!),"",#REF!)</f>
        <v>#REF!</v>
      </c>
      <c r="AX980" s="219" t="e">
        <f>IF(ISBLANK(#REF!),"",#REF!)</f>
        <v>#REF!</v>
      </c>
      <c r="AY980" s="226" t="e">
        <f>IF(ISBLANK(#REF!),"",#REF!)</f>
        <v>#REF!</v>
      </c>
      <c r="AZ980" s="219" t="e">
        <f>IF(ISBLANK(#REF!),"",#REF!)</f>
        <v>#REF!</v>
      </c>
      <c r="BA980" s="219" t="e">
        <f>IF(ISBLANK(#REF!),"",#REF!)</f>
        <v>#REF!</v>
      </c>
      <c r="BB980" s="219" t="e">
        <f>IF(ISBLANK(#REF!),"",#REF!)</f>
        <v>#REF!</v>
      </c>
      <c r="BC980" s="219" t="e">
        <f>IF(ISBLANK(#REF!),"",#REF!)</f>
        <v>#REF!</v>
      </c>
      <c r="BD980" s="219" t="e">
        <f>IF(ISBLANK(#REF!),"",#REF!)</f>
        <v>#REF!</v>
      </c>
      <c r="BE980" s="219" t="e">
        <f>IF(ISBLANK(#REF!),"",#REF!)</f>
        <v>#REF!</v>
      </c>
      <c r="BF980" s="219" t="e">
        <f>IF(ISBLANK(#REF!),"",#REF!)</f>
        <v>#REF!</v>
      </c>
      <c r="BG980" s="219" t="e">
        <f>IF(ISBLANK(#REF!),"",#REF!)</f>
        <v>#REF!</v>
      </c>
      <c r="BH980" s="219" t="e">
        <f>IF(ISBLANK(#REF!),"",#REF!)</f>
        <v>#REF!</v>
      </c>
      <c r="BI980" s="219" t="e">
        <f>IF(ISBLANK(#REF!),"",#REF!)</f>
        <v>#REF!</v>
      </c>
      <c r="BJ980" s="219" t="e">
        <f>IF(ISBLANK(#REF!),"",#REF!)</f>
        <v>#REF!</v>
      </c>
      <c r="BK980" s="219" t="e">
        <f>IF(ISBLANK(#REF!),"",#REF!)</f>
        <v>#REF!</v>
      </c>
      <c r="BL980" s="219" t="e">
        <f>IF(ISBLANK(#REF!),"",#REF!)</f>
        <v>#REF!</v>
      </c>
      <c r="BM980" s="219" t="e">
        <f>IF(ISBLANK(#REF!),"",#REF!)</f>
        <v>#REF!</v>
      </c>
      <c r="BN980" s="219" t="e">
        <f>IF(ISBLANK(#REF!),"",#REF!)</f>
        <v>#REF!</v>
      </c>
      <c r="BO980" s="227" t="e">
        <f t="shared" si="268"/>
        <v>#REF!</v>
      </c>
      <c r="BP980" s="228" t="str">
        <f t="shared" si="271"/>
        <v/>
      </c>
      <c r="BQ980" s="229" t="str">
        <f t="shared" si="255"/>
        <v/>
      </c>
      <c r="BR980" s="228" t="e">
        <f t="shared" si="269"/>
        <v>#REF!</v>
      </c>
      <c r="BS980" s="230" t="e">
        <f t="shared" si="270"/>
        <v>#REF!</v>
      </c>
    </row>
    <row r="981" spans="1:71">
      <c r="A981" s="213" t="e">
        <f>IF(ISBLANK(#REF!),"",#REF!)</f>
        <v>#REF!</v>
      </c>
      <c r="B981" s="214" t="e">
        <f>IF(ISBLANK(#REF!),"",#REF!)</f>
        <v>#REF!</v>
      </c>
      <c r="C981" s="214" t="e">
        <f>IF(ISBLANK(#REF!),"",#REF!)</f>
        <v>#REF!</v>
      </c>
      <c r="D981" s="214" t="e">
        <f>IF(ISBLANK(#REF!),"",#REF!)</f>
        <v>#REF!</v>
      </c>
      <c r="E981" s="214" t="e">
        <f>IF(ISBLANK(#REF!),"",#REF!)</f>
        <v>#REF!</v>
      </c>
      <c r="F981" s="214" t="e">
        <f>IF(ISBLANK(#REF!),"",#REF!)</f>
        <v>#REF!</v>
      </c>
      <c r="G981" s="214" t="e">
        <f>IF(ISBLANK(#REF!),"",#REF!)</f>
        <v>#REF!</v>
      </c>
      <c r="H981" s="215" t="e">
        <f>IF(ISBLANK(#REF!),"",#REF!)</f>
        <v>#REF!</v>
      </c>
      <c r="I981" s="214" t="e">
        <f>IF(ISBLANK(#REF!),"",#REF!)</f>
        <v>#REF!</v>
      </c>
      <c r="J981" s="216" t="e">
        <f>IF(ISBLANK(#REF!),"",#REF!)</f>
        <v>#REF!</v>
      </c>
      <c r="K981" s="217" t="e">
        <f>IF(ISBLANK(#REF!),"",#REF!)</f>
        <v>#REF!</v>
      </c>
      <c r="L981" s="217" t="e">
        <f>IF(ISBLANK(#REF!),"",#REF!)</f>
        <v>#REF!</v>
      </c>
      <c r="M981" s="218" t="e">
        <f>IF(ISBLANK(#REF!),"",#REF!)</f>
        <v>#REF!</v>
      </c>
      <c r="N981" s="218" t="e">
        <f>IF(ISBLANK(#REF!),"",#REF!)</f>
        <v>#REF!</v>
      </c>
      <c r="O981" s="220" t="str">
        <f>IFERROR(VLOOKUP(_xlfn.CONCAT('Team Roster - Final'!$A981," : ",'Team Roster - Final'!$BM981),'Rate Calculations'!$C$4:$G$1100,5,FALSE),"")</f>
        <v/>
      </c>
      <c r="P981" s="225">
        <f>IF(ISBLANK('Rate Calculations'!$H983),"",'Rate Calculations'!$H983)</f>
        <v>1.7500000000000002E-2</v>
      </c>
      <c r="Q981" s="220" t="str">
        <f t="shared" si="256"/>
        <v/>
      </c>
      <c r="R981" s="221">
        <f>IF(ISBLANK('Rate Calculations'!$J983),"",'Rate Calculations'!$J983)</f>
        <v>3.5000000000000003E-2</v>
      </c>
      <c r="S981" s="220" t="str">
        <f t="shared" si="257"/>
        <v/>
      </c>
      <c r="T981" s="225" t="str">
        <f>IFERROR(VLOOKUP(_xlfn.CONCAT('Team Roster - Final'!$A981," : ",'Team Roster - Final'!$BM981),'Rate Calculations'!$C$4:$S$1100,10,FALSE),"")</f>
        <v/>
      </c>
      <c r="U981" s="225" t="str">
        <f>IFERROR(VLOOKUP(_xlfn.CONCAT('Team Roster - Final'!$A981," : ",'Team Roster - Final'!$BM981),'Rate Calculations'!$C$4:$S$1100,11,FALSE),"")</f>
        <v/>
      </c>
      <c r="V981" s="222" t="str">
        <f t="shared" si="258"/>
        <v/>
      </c>
      <c r="W981" s="222" t="str">
        <f t="shared" si="259"/>
        <v/>
      </c>
      <c r="X981" s="223" t="str">
        <f>IFERROR(VLOOKUP(_xlfn.CONCAT('Team Roster - Final'!$A981," : ",'Team Roster - Final'!$BM981),'Rate Calculations'!$C$4:$S$1100,14,FALSE),"")</f>
        <v/>
      </c>
      <c r="Y981" s="222" t="str">
        <f t="shared" si="260"/>
        <v/>
      </c>
      <c r="Z981" s="222" t="str">
        <f t="shared" si="261"/>
        <v/>
      </c>
      <c r="AA981" s="224" t="str">
        <f>IFERROR(IF(#REF!="Yes",$Y981, $Y981+$Q981*0.5),"")</f>
        <v/>
      </c>
      <c r="AB981" s="224" t="str">
        <f>IFERROR(IF(#REF!="Yes",$Z981, $Z981+$S981*0.5),"")</f>
        <v/>
      </c>
      <c r="AC981" s="220" t="str">
        <f>IFERROR(VLOOKUP(_xlfn.CONCAT('Team Roster - Final'!$A981," : ",'Team Roster - Final'!$BM981),'Rate Calculations'!$C$4:$U$1100,19,FALSE),"")</f>
        <v/>
      </c>
      <c r="AD981" s="220" t="str">
        <f t="shared" si="262"/>
        <v/>
      </c>
      <c r="AE981" s="220" t="str">
        <f t="shared" si="263"/>
        <v/>
      </c>
      <c r="AF981" s="225" t="str">
        <f>IFERROR(VLOOKUP(_xlfn.CONCAT('Team Roster - Final'!$A981," : ",'Team Roster - Final'!$BM981),'Rate Calculations'!$C$4:$AB$1100,22,FALSE),"")</f>
        <v/>
      </c>
      <c r="AG981" s="225" t="str">
        <f>IFERROR(VLOOKUP(_xlfn.CONCAT('Team Roster - Final'!$A981," : ",'Team Roster - Final'!$BM981),'Rate Calculations'!$C$4:$AB$1100,23,FALSE),"")</f>
        <v/>
      </c>
      <c r="AH981" s="222" t="str">
        <f t="shared" si="264"/>
        <v/>
      </c>
      <c r="AI981" s="222" t="str">
        <f t="shared" si="265"/>
        <v/>
      </c>
      <c r="AJ981" s="223" t="str">
        <f>Table1[[#This Row],[Home Office
Net Fee %]]</f>
        <v/>
      </c>
      <c r="AK981" s="222" t="str">
        <f t="shared" si="266"/>
        <v/>
      </c>
      <c r="AL981" s="222" t="str">
        <f t="shared" si="267"/>
        <v/>
      </c>
      <c r="AM981" s="215" t="str">
        <f>IFERROR(IF(#REF!="Yes",$AK981,($AK981+$AD981*0.5)),"")</f>
        <v/>
      </c>
      <c r="AN981" s="215" t="str">
        <f>IFERROR(IF(#REF!="Yes",$AL981,($AL981+$AE981*0.5)),"")</f>
        <v/>
      </c>
      <c r="AO981" s="374" t="str">
        <f>IF(ISBLANK('Team Roster Proposed - FBR'!Q982),"",'Team Roster Proposed - FBR'!Q982)</f>
        <v/>
      </c>
      <c r="AP981" s="226" t="e">
        <f>IF(ISBLANK(#REF!),"",#REF!)</f>
        <v>#REF!</v>
      </c>
      <c r="AQ981" s="226" t="e">
        <f>IF(ISBLANK(#REF!),"",#REF!)</f>
        <v>#REF!</v>
      </c>
      <c r="AR981" s="226" t="e">
        <f>IF(ISBLANK(#REF!),"",#REF!)</f>
        <v>#REF!</v>
      </c>
      <c r="AS981" s="219" t="e">
        <f>IF(ISBLANK(#REF!),"",#REF!)</f>
        <v>#REF!</v>
      </c>
      <c r="AT981" s="219" t="e">
        <f>IF(ISBLANK(#REF!),"",#REF!)</f>
        <v>#REF!</v>
      </c>
      <c r="AU981" s="219" t="e">
        <f>IF(ISBLANK(#REF!),"",#REF!)</f>
        <v>#REF!</v>
      </c>
      <c r="AV981" s="219" t="e">
        <f>IF(ISBLANK(#REF!),"",#REF!)</f>
        <v>#REF!</v>
      </c>
      <c r="AW981" s="219" t="e">
        <f>IF(ISBLANK(#REF!),"",#REF!)</f>
        <v>#REF!</v>
      </c>
      <c r="AX981" s="219" t="e">
        <f>IF(ISBLANK(#REF!),"",#REF!)</f>
        <v>#REF!</v>
      </c>
      <c r="AY981" s="226" t="e">
        <f>IF(ISBLANK(#REF!),"",#REF!)</f>
        <v>#REF!</v>
      </c>
      <c r="AZ981" s="219" t="e">
        <f>IF(ISBLANK(#REF!),"",#REF!)</f>
        <v>#REF!</v>
      </c>
      <c r="BA981" s="219" t="e">
        <f>IF(ISBLANK(#REF!),"",#REF!)</f>
        <v>#REF!</v>
      </c>
      <c r="BB981" s="219" t="e">
        <f>IF(ISBLANK(#REF!),"",#REF!)</f>
        <v>#REF!</v>
      </c>
      <c r="BC981" s="219" t="e">
        <f>IF(ISBLANK(#REF!),"",#REF!)</f>
        <v>#REF!</v>
      </c>
      <c r="BD981" s="219" t="e">
        <f>IF(ISBLANK(#REF!),"",#REF!)</f>
        <v>#REF!</v>
      </c>
      <c r="BE981" s="219" t="e">
        <f>IF(ISBLANK(#REF!),"",#REF!)</f>
        <v>#REF!</v>
      </c>
      <c r="BF981" s="219" t="e">
        <f>IF(ISBLANK(#REF!),"",#REF!)</f>
        <v>#REF!</v>
      </c>
      <c r="BG981" s="219" t="e">
        <f>IF(ISBLANK(#REF!),"",#REF!)</f>
        <v>#REF!</v>
      </c>
      <c r="BH981" s="219" t="e">
        <f>IF(ISBLANK(#REF!),"",#REF!)</f>
        <v>#REF!</v>
      </c>
      <c r="BI981" s="219" t="e">
        <f>IF(ISBLANK(#REF!),"",#REF!)</f>
        <v>#REF!</v>
      </c>
      <c r="BJ981" s="219" t="e">
        <f>IF(ISBLANK(#REF!),"",#REF!)</f>
        <v>#REF!</v>
      </c>
      <c r="BK981" s="219" t="e">
        <f>IF(ISBLANK(#REF!),"",#REF!)</f>
        <v>#REF!</v>
      </c>
      <c r="BL981" s="219" t="e">
        <f>IF(ISBLANK(#REF!),"",#REF!)</f>
        <v>#REF!</v>
      </c>
      <c r="BM981" s="219" t="e">
        <f>IF(ISBLANK(#REF!),"",#REF!)</f>
        <v>#REF!</v>
      </c>
      <c r="BN981" s="219" t="e">
        <f>IF(ISBLANK(#REF!),"",#REF!)</f>
        <v>#REF!</v>
      </c>
      <c r="BO981" s="227" t="e">
        <f t="shared" si="268"/>
        <v>#REF!</v>
      </c>
      <c r="BP981" s="228" t="str">
        <f t="shared" si="271"/>
        <v/>
      </c>
      <c r="BQ981" s="229" t="str">
        <f t="shared" si="255"/>
        <v/>
      </c>
      <c r="BR981" s="228" t="e">
        <f t="shared" si="269"/>
        <v>#REF!</v>
      </c>
      <c r="BS981" s="230" t="e">
        <f t="shared" si="270"/>
        <v>#REF!</v>
      </c>
    </row>
    <row r="982" spans="1:71">
      <c r="A982" s="213" t="e">
        <f>IF(ISBLANK(#REF!),"",#REF!)</f>
        <v>#REF!</v>
      </c>
      <c r="B982" s="214" t="e">
        <f>IF(ISBLANK(#REF!),"",#REF!)</f>
        <v>#REF!</v>
      </c>
      <c r="C982" s="214" t="e">
        <f>IF(ISBLANK(#REF!),"",#REF!)</f>
        <v>#REF!</v>
      </c>
      <c r="D982" s="214" t="e">
        <f>IF(ISBLANK(#REF!),"",#REF!)</f>
        <v>#REF!</v>
      </c>
      <c r="E982" s="214" t="e">
        <f>IF(ISBLANK(#REF!),"",#REF!)</f>
        <v>#REF!</v>
      </c>
      <c r="F982" s="214" t="e">
        <f>IF(ISBLANK(#REF!),"",#REF!)</f>
        <v>#REF!</v>
      </c>
      <c r="G982" s="214" t="e">
        <f>IF(ISBLANK(#REF!),"",#REF!)</f>
        <v>#REF!</v>
      </c>
      <c r="H982" s="215" t="e">
        <f>IF(ISBLANK(#REF!),"",#REF!)</f>
        <v>#REF!</v>
      </c>
      <c r="I982" s="214" t="e">
        <f>IF(ISBLANK(#REF!),"",#REF!)</f>
        <v>#REF!</v>
      </c>
      <c r="J982" s="216" t="e">
        <f>IF(ISBLANK(#REF!),"",#REF!)</f>
        <v>#REF!</v>
      </c>
      <c r="K982" s="217" t="e">
        <f>IF(ISBLANK(#REF!),"",#REF!)</f>
        <v>#REF!</v>
      </c>
      <c r="L982" s="217" t="e">
        <f>IF(ISBLANK(#REF!),"",#REF!)</f>
        <v>#REF!</v>
      </c>
      <c r="M982" s="218" t="e">
        <f>IF(ISBLANK(#REF!),"",#REF!)</f>
        <v>#REF!</v>
      </c>
      <c r="N982" s="218" t="e">
        <f>IF(ISBLANK(#REF!),"",#REF!)</f>
        <v>#REF!</v>
      </c>
      <c r="O982" s="220" t="str">
        <f>IFERROR(VLOOKUP(_xlfn.CONCAT('Team Roster - Final'!$A982," : ",'Team Roster - Final'!$BM982),'Rate Calculations'!$C$4:$G$1100,5,FALSE),"")</f>
        <v/>
      </c>
      <c r="P982" s="225">
        <f>IF(ISBLANK('Rate Calculations'!$H984),"",'Rate Calculations'!$H984)</f>
        <v>1.7500000000000002E-2</v>
      </c>
      <c r="Q982" s="220" t="str">
        <f t="shared" si="256"/>
        <v/>
      </c>
      <c r="R982" s="221">
        <f>IF(ISBLANK('Rate Calculations'!$J984),"",'Rate Calculations'!$J984)</f>
        <v>3.5000000000000003E-2</v>
      </c>
      <c r="S982" s="220" t="str">
        <f t="shared" si="257"/>
        <v/>
      </c>
      <c r="T982" s="225" t="str">
        <f>IFERROR(VLOOKUP(_xlfn.CONCAT('Team Roster - Final'!$A982," : ",'Team Roster - Final'!$BM982),'Rate Calculations'!$C$4:$S$1100,10,FALSE),"")</f>
        <v/>
      </c>
      <c r="U982" s="225" t="str">
        <f>IFERROR(VLOOKUP(_xlfn.CONCAT('Team Roster - Final'!$A982," : ",'Team Roster - Final'!$BM982),'Rate Calculations'!$C$4:$S$1100,11,FALSE),"")</f>
        <v/>
      </c>
      <c r="V982" s="222" t="str">
        <f t="shared" si="258"/>
        <v/>
      </c>
      <c r="W982" s="222" t="str">
        <f t="shared" si="259"/>
        <v/>
      </c>
      <c r="X982" s="223" t="str">
        <f>IFERROR(VLOOKUP(_xlfn.CONCAT('Team Roster - Final'!$A982," : ",'Team Roster - Final'!$BM982),'Rate Calculations'!$C$4:$S$1100,14,FALSE),"")</f>
        <v/>
      </c>
      <c r="Y982" s="222" t="str">
        <f t="shared" si="260"/>
        <v/>
      </c>
      <c r="Z982" s="222" t="str">
        <f t="shared" si="261"/>
        <v/>
      </c>
      <c r="AA982" s="224" t="str">
        <f>IFERROR(IF(#REF!="Yes",$Y982, $Y982+$Q982*0.5),"")</f>
        <v/>
      </c>
      <c r="AB982" s="224" t="str">
        <f>IFERROR(IF(#REF!="Yes",$Z982, $Z982+$S982*0.5),"")</f>
        <v/>
      </c>
      <c r="AC982" s="220" t="str">
        <f>IFERROR(VLOOKUP(_xlfn.CONCAT('Team Roster - Final'!$A982," : ",'Team Roster - Final'!$BM982),'Rate Calculations'!$C$4:$U$1100,19,FALSE),"")</f>
        <v/>
      </c>
      <c r="AD982" s="220" t="str">
        <f t="shared" si="262"/>
        <v/>
      </c>
      <c r="AE982" s="220" t="str">
        <f t="shared" si="263"/>
        <v/>
      </c>
      <c r="AF982" s="225" t="str">
        <f>IFERROR(VLOOKUP(_xlfn.CONCAT('Team Roster - Final'!$A982," : ",'Team Roster - Final'!$BM982),'Rate Calculations'!$C$4:$AB$1100,22,FALSE),"")</f>
        <v/>
      </c>
      <c r="AG982" s="225" t="str">
        <f>IFERROR(VLOOKUP(_xlfn.CONCAT('Team Roster - Final'!$A982," : ",'Team Roster - Final'!$BM982),'Rate Calculations'!$C$4:$AB$1100,23,FALSE),"")</f>
        <v/>
      </c>
      <c r="AH982" s="222" t="str">
        <f t="shared" si="264"/>
        <v/>
      </c>
      <c r="AI982" s="222" t="str">
        <f t="shared" si="265"/>
        <v/>
      </c>
      <c r="AJ982" s="223" t="str">
        <f>Table1[[#This Row],[Home Office
Net Fee %]]</f>
        <v/>
      </c>
      <c r="AK982" s="222" t="str">
        <f t="shared" si="266"/>
        <v/>
      </c>
      <c r="AL982" s="222" t="str">
        <f t="shared" si="267"/>
        <v/>
      </c>
      <c r="AM982" s="215" t="str">
        <f>IFERROR(IF(#REF!="Yes",$AK982,($AK982+$AD982*0.5)),"")</f>
        <v/>
      </c>
      <c r="AN982" s="215" t="str">
        <f>IFERROR(IF(#REF!="Yes",$AL982,($AL982+$AE982*0.5)),"")</f>
        <v/>
      </c>
      <c r="AO982" s="374" t="str">
        <f>IF(ISBLANK('Team Roster Proposed - FBR'!Q983),"",'Team Roster Proposed - FBR'!Q983)</f>
        <v/>
      </c>
      <c r="AP982" s="226" t="e">
        <f>IF(ISBLANK(#REF!),"",#REF!)</f>
        <v>#REF!</v>
      </c>
      <c r="AQ982" s="226" t="e">
        <f>IF(ISBLANK(#REF!),"",#REF!)</f>
        <v>#REF!</v>
      </c>
      <c r="AR982" s="226" t="e">
        <f>IF(ISBLANK(#REF!),"",#REF!)</f>
        <v>#REF!</v>
      </c>
      <c r="AS982" s="219" t="e">
        <f>IF(ISBLANK(#REF!),"",#REF!)</f>
        <v>#REF!</v>
      </c>
      <c r="AT982" s="219" t="e">
        <f>IF(ISBLANK(#REF!),"",#REF!)</f>
        <v>#REF!</v>
      </c>
      <c r="AU982" s="219" t="e">
        <f>IF(ISBLANK(#REF!),"",#REF!)</f>
        <v>#REF!</v>
      </c>
      <c r="AV982" s="219" t="e">
        <f>IF(ISBLANK(#REF!),"",#REF!)</f>
        <v>#REF!</v>
      </c>
      <c r="AW982" s="219" t="e">
        <f>IF(ISBLANK(#REF!),"",#REF!)</f>
        <v>#REF!</v>
      </c>
      <c r="AX982" s="219" t="e">
        <f>IF(ISBLANK(#REF!),"",#REF!)</f>
        <v>#REF!</v>
      </c>
      <c r="AY982" s="226" t="e">
        <f>IF(ISBLANK(#REF!),"",#REF!)</f>
        <v>#REF!</v>
      </c>
      <c r="AZ982" s="219" t="e">
        <f>IF(ISBLANK(#REF!),"",#REF!)</f>
        <v>#REF!</v>
      </c>
      <c r="BA982" s="219" t="e">
        <f>IF(ISBLANK(#REF!),"",#REF!)</f>
        <v>#REF!</v>
      </c>
      <c r="BB982" s="219" t="e">
        <f>IF(ISBLANK(#REF!),"",#REF!)</f>
        <v>#REF!</v>
      </c>
      <c r="BC982" s="219" t="e">
        <f>IF(ISBLANK(#REF!),"",#REF!)</f>
        <v>#REF!</v>
      </c>
      <c r="BD982" s="219" t="e">
        <f>IF(ISBLANK(#REF!),"",#REF!)</f>
        <v>#REF!</v>
      </c>
      <c r="BE982" s="219" t="e">
        <f>IF(ISBLANK(#REF!),"",#REF!)</f>
        <v>#REF!</v>
      </c>
      <c r="BF982" s="219" t="e">
        <f>IF(ISBLANK(#REF!),"",#REF!)</f>
        <v>#REF!</v>
      </c>
      <c r="BG982" s="219" t="e">
        <f>IF(ISBLANK(#REF!),"",#REF!)</f>
        <v>#REF!</v>
      </c>
      <c r="BH982" s="219" t="e">
        <f>IF(ISBLANK(#REF!),"",#REF!)</f>
        <v>#REF!</v>
      </c>
      <c r="BI982" s="219" t="e">
        <f>IF(ISBLANK(#REF!),"",#REF!)</f>
        <v>#REF!</v>
      </c>
      <c r="BJ982" s="219" t="e">
        <f>IF(ISBLANK(#REF!),"",#REF!)</f>
        <v>#REF!</v>
      </c>
      <c r="BK982" s="219" t="e">
        <f>IF(ISBLANK(#REF!),"",#REF!)</f>
        <v>#REF!</v>
      </c>
      <c r="BL982" s="219" t="e">
        <f>IF(ISBLANK(#REF!),"",#REF!)</f>
        <v>#REF!</v>
      </c>
      <c r="BM982" s="219" t="e">
        <f>IF(ISBLANK(#REF!),"",#REF!)</f>
        <v>#REF!</v>
      </c>
      <c r="BN982" s="219" t="e">
        <f>IF(ISBLANK(#REF!),"",#REF!)</f>
        <v>#REF!</v>
      </c>
      <c r="BO982" s="227" t="e">
        <f t="shared" si="268"/>
        <v>#REF!</v>
      </c>
      <c r="BP982" s="228" t="str">
        <f t="shared" si="271"/>
        <v/>
      </c>
      <c r="BQ982" s="229" t="str">
        <f t="shared" si="255"/>
        <v/>
      </c>
      <c r="BR982" s="228" t="e">
        <f t="shared" si="269"/>
        <v>#REF!</v>
      </c>
      <c r="BS982" s="230" t="e">
        <f t="shared" si="270"/>
        <v>#REF!</v>
      </c>
    </row>
    <row r="983" spans="1:71">
      <c r="A983" s="213" t="e">
        <f>IF(ISBLANK(#REF!),"",#REF!)</f>
        <v>#REF!</v>
      </c>
      <c r="B983" s="214" t="e">
        <f>IF(ISBLANK(#REF!),"",#REF!)</f>
        <v>#REF!</v>
      </c>
      <c r="C983" s="214" t="e">
        <f>IF(ISBLANK(#REF!),"",#REF!)</f>
        <v>#REF!</v>
      </c>
      <c r="D983" s="214" t="e">
        <f>IF(ISBLANK(#REF!),"",#REF!)</f>
        <v>#REF!</v>
      </c>
      <c r="E983" s="214" t="e">
        <f>IF(ISBLANK(#REF!),"",#REF!)</f>
        <v>#REF!</v>
      </c>
      <c r="F983" s="214" t="e">
        <f>IF(ISBLANK(#REF!),"",#REF!)</f>
        <v>#REF!</v>
      </c>
      <c r="G983" s="214" t="e">
        <f>IF(ISBLANK(#REF!),"",#REF!)</f>
        <v>#REF!</v>
      </c>
      <c r="H983" s="215" t="e">
        <f>IF(ISBLANK(#REF!),"",#REF!)</f>
        <v>#REF!</v>
      </c>
      <c r="I983" s="214" t="e">
        <f>IF(ISBLANK(#REF!),"",#REF!)</f>
        <v>#REF!</v>
      </c>
      <c r="J983" s="216" t="e">
        <f>IF(ISBLANK(#REF!),"",#REF!)</f>
        <v>#REF!</v>
      </c>
      <c r="K983" s="217" t="e">
        <f>IF(ISBLANK(#REF!),"",#REF!)</f>
        <v>#REF!</v>
      </c>
      <c r="L983" s="217" t="e">
        <f>IF(ISBLANK(#REF!),"",#REF!)</f>
        <v>#REF!</v>
      </c>
      <c r="M983" s="218" t="e">
        <f>IF(ISBLANK(#REF!),"",#REF!)</f>
        <v>#REF!</v>
      </c>
      <c r="N983" s="218" t="e">
        <f>IF(ISBLANK(#REF!),"",#REF!)</f>
        <v>#REF!</v>
      </c>
      <c r="O983" s="220" t="str">
        <f>IFERROR(VLOOKUP(_xlfn.CONCAT('Team Roster - Final'!$A983," : ",'Team Roster - Final'!$BM983),'Rate Calculations'!$C$4:$G$1100,5,FALSE),"")</f>
        <v/>
      </c>
      <c r="P983" s="225">
        <f>IF(ISBLANK('Rate Calculations'!$H985),"",'Rate Calculations'!$H985)</f>
        <v>1.7500000000000002E-2</v>
      </c>
      <c r="Q983" s="220" t="str">
        <f t="shared" si="256"/>
        <v/>
      </c>
      <c r="R983" s="221">
        <f>IF(ISBLANK('Rate Calculations'!$J985),"",'Rate Calculations'!$J985)</f>
        <v>3.5000000000000003E-2</v>
      </c>
      <c r="S983" s="220" t="str">
        <f t="shared" si="257"/>
        <v/>
      </c>
      <c r="T983" s="225" t="str">
        <f>IFERROR(VLOOKUP(_xlfn.CONCAT('Team Roster - Final'!$A983," : ",'Team Roster - Final'!$BM983),'Rate Calculations'!$C$4:$S$1100,10,FALSE),"")</f>
        <v/>
      </c>
      <c r="U983" s="225" t="str">
        <f>IFERROR(VLOOKUP(_xlfn.CONCAT('Team Roster - Final'!$A983," : ",'Team Roster - Final'!$BM983),'Rate Calculations'!$C$4:$S$1100,11,FALSE),"")</f>
        <v/>
      </c>
      <c r="V983" s="222" t="str">
        <f t="shared" si="258"/>
        <v/>
      </c>
      <c r="W983" s="222" t="str">
        <f t="shared" si="259"/>
        <v/>
      </c>
      <c r="X983" s="223" t="str">
        <f>IFERROR(VLOOKUP(_xlfn.CONCAT('Team Roster - Final'!$A983," : ",'Team Roster - Final'!$BM983),'Rate Calculations'!$C$4:$S$1100,14,FALSE),"")</f>
        <v/>
      </c>
      <c r="Y983" s="222" t="str">
        <f t="shared" si="260"/>
        <v/>
      </c>
      <c r="Z983" s="222" t="str">
        <f t="shared" si="261"/>
        <v/>
      </c>
      <c r="AA983" s="224" t="str">
        <f>IFERROR(IF(#REF!="Yes",$Y983, $Y983+$Q983*0.5),"")</f>
        <v/>
      </c>
      <c r="AB983" s="224" t="str">
        <f>IFERROR(IF(#REF!="Yes",$Z983, $Z983+$S983*0.5),"")</f>
        <v/>
      </c>
      <c r="AC983" s="220" t="str">
        <f>IFERROR(VLOOKUP(_xlfn.CONCAT('Team Roster - Final'!$A983," : ",'Team Roster - Final'!$BM983),'Rate Calculations'!$C$4:$U$1100,19,FALSE),"")</f>
        <v/>
      </c>
      <c r="AD983" s="220" t="str">
        <f t="shared" si="262"/>
        <v/>
      </c>
      <c r="AE983" s="220" t="str">
        <f t="shared" si="263"/>
        <v/>
      </c>
      <c r="AF983" s="225" t="str">
        <f>IFERROR(VLOOKUP(_xlfn.CONCAT('Team Roster - Final'!$A983," : ",'Team Roster - Final'!$BM983),'Rate Calculations'!$C$4:$AB$1100,22,FALSE),"")</f>
        <v/>
      </c>
      <c r="AG983" s="225" t="str">
        <f>IFERROR(VLOOKUP(_xlfn.CONCAT('Team Roster - Final'!$A983," : ",'Team Roster - Final'!$BM983),'Rate Calculations'!$C$4:$AB$1100,23,FALSE),"")</f>
        <v/>
      </c>
      <c r="AH983" s="222" t="str">
        <f t="shared" si="264"/>
        <v/>
      </c>
      <c r="AI983" s="222" t="str">
        <f t="shared" si="265"/>
        <v/>
      </c>
      <c r="AJ983" s="223" t="str">
        <f>Table1[[#This Row],[Home Office
Net Fee %]]</f>
        <v/>
      </c>
      <c r="AK983" s="222" t="str">
        <f t="shared" si="266"/>
        <v/>
      </c>
      <c r="AL983" s="222" t="str">
        <f t="shared" si="267"/>
        <v/>
      </c>
      <c r="AM983" s="215" t="str">
        <f>IFERROR(IF(#REF!="Yes",$AK983,($AK983+$AD983*0.5)),"")</f>
        <v/>
      </c>
      <c r="AN983" s="215" t="str">
        <f>IFERROR(IF(#REF!="Yes",$AL983,($AL983+$AE983*0.5)),"")</f>
        <v/>
      </c>
      <c r="AO983" s="374" t="str">
        <f>IF(ISBLANK('Team Roster Proposed - FBR'!Q984),"",'Team Roster Proposed - FBR'!Q984)</f>
        <v/>
      </c>
      <c r="AP983" s="226" t="e">
        <f>IF(ISBLANK(#REF!),"",#REF!)</f>
        <v>#REF!</v>
      </c>
      <c r="AQ983" s="226" t="e">
        <f>IF(ISBLANK(#REF!),"",#REF!)</f>
        <v>#REF!</v>
      </c>
      <c r="AR983" s="226" t="e">
        <f>IF(ISBLANK(#REF!),"",#REF!)</f>
        <v>#REF!</v>
      </c>
      <c r="AS983" s="219" t="e">
        <f>IF(ISBLANK(#REF!),"",#REF!)</f>
        <v>#REF!</v>
      </c>
      <c r="AT983" s="219" t="e">
        <f>IF(ISBLANK(#REF!),"",#REF!)</f>
        <v>#REF!</v>
      </c>
      <c r="AU983" s="219" t="e">
        <f>IF(ISBLANK(#REF!),"",#REF!)</f>
        <v>#REF!</v>
      </c>
      <c r="AV983" s="219" t="e">
        <f>IF(ISBLANK(#REF!),"",#REF!)</f>
        <v>#REF!</v>
      </c>
      <c r="AW983" s="219" t="e">
        <f>IF(ISBLANK(#REF!),"",#REF!)</f>
        <v>#REF!</v>
      </c>
      <c r="AX983" s="219" t="e">
        <f>IF(ISBLANK(#REF!),"",#REF!)</f>
        <v>#REF!</v>
      </c>
      <c r="AY983" s="226" t="e">
        <f>IF(ISBLANK(#REF!),"",#REF!)</f>
        <v>#REF!</v>
      </c>
      <c r="AZ983" s="219" t="e">
        <f>IF(ISBLANK(#REF!),"",#REF!)</f>
        <v>#REF!</v>
      </c>
      <c r="BA983" s="219" t="e">
        <f>IF(ISBLANK(#REF!),"",#REF!)</f>
        <v>#REF!</v>
      </c>
      <c r="BB983" s="219" t="e">
        <f>IF(ISBLANK(#REF!),"",#REF!)</f>
        <v>#REF!</v>
      </c>
      <c r="BC983" s="219" t="e">
        <f>IF(ISBLANK(#REF!),"",#REF!)</f>
        <v>#REF!</v>
      </c>
      <c r="BD983" s="219" t="e">
        <f>IF(ISBLANK(#REF!),"",#REF!)</f>
        <v>#REF!</v>
      </c>
      <c r="BE983" s="219" t="e">
        <f>IF(ISBLANK(#REF!),"",#REF!)</f>
        <v>#REF!</v>
      </c>
      <c r="BF983" s="219" t="e">
        <f>IF(ISBLANK(#REF!),"",#REF!)</f>
        <v>#REF!</v>
      </c>
      <c r="BG983" s="219" t="e">
        <f>IF(ISBLANK(#REF!),"",#REF!)</f>
        <v>#REF!</v>
      </c>
      <c r="BH983" s="219" t="e">
        <f>IF(ISBLANK(#REF!),"",#REF!)</f>
        <v>#REF!</v>
      </c>
      <c r="BI983" s="219" t="e">
        <f>IF(ISBLANK(#REF!),"",#REF!)</f>
        <v>#REF!</v>
      </c>
      <c r="BJ983" s="219" t="e">
        <f>IF(ISBLANK(#REF!),"",#REF!)</f>
        <v>#REF!</v>
      </c>
      <c r="BK983" s="219" t="e">
        <f>IF(ISBLANK(#REF!),"",#REF!)</f>
        <v>#REF!</v>
      </c>
      <c r="BL983" s="219" t="e">
        <f>IF(ISBLANK(#REF!),"",#REF!)</f>
        <v>#REF!</v>
      </c>
      <c r="BM983" s="219" t="e">
        <f>IF(ISBLANK(#REF!),"",#REF!)</f>
        <v>#REF!</v>
      </c>
      <c r="BN983" s="219" t="e">
        <f>IF(ISBLANK(#REF!),"",#REF!)</f>
        <v>#REF!</v>
      </c>
      <c r="BO983" s="227" t="e">
        <f t="shared" si="268"/>
        <v>#REF!</v>
      </c>
      <c r="BP983" s="228" t="str">
        <f t="shared" si="271"/>
        <v/>
      </c>
      <c r="BQ983" s="229" t="str">
        <f t="shared" si="255"/>
        <v/>
      </c>
      <c r="BR983" s="228" t="e">
        <f t="shared" si="269"/>
        <v>#REF!</v>
      </c>
      <c r="BS983" s="230" t="e">
        <f t="shared" si="270"/>
        <v>#REF!</v>
      </c>
    </row>
    <row r="984" spans="1:71">
      <c r="A984" s="213" t="e">
        <f>IF(ISBLANK(#REF!),"",#REF!)</f>
        <v>#REF!</v>
      </c>
      <c r="B984" s="214" t="e">
        <f>IF(ISBLANK(#REF!),"",#REF!)</f>
        <v>#REF!</v>
      </c>
      <c r="C984" s="214" t="e">
        <f>IF(ISBLANK(#REF!),"",#REF!)</f>
        <v>#REF!</v>
      </c>
      <c r="D984" s="214" t="e">
        <f>IF(ISBLANK(#REF!),"",#REF!)</f>
        <v>#REF!</v>
      </c>
      <c r="E984" s="214" t="e">
        <f>IF(ISBLANK(#REF!),"",#REF!)</f>
        <v>#REF!</v>
      </c>
      <c r="F984" s="214" t="e">
        <f>IF(ISBLANK(#REF!),"",#REF!)</f>
        <v>#REF!</v>
      </c>
      <c r="G984" s="214" t="e">
        <f>IF(ISBLANK(#REF!),"",#REF!)</f>
        <v>#REF!</v>
      </c>
      <c r="H984" s="215" t="e">
        <f>IF(ISBLANK(#REF!),"",#REF!)</f>
        <v>#REF!</v>
      </c>
      <c r="I984" s="214" t="e">
        <f>IF(ISBLANK(#REF!),"",#REF!)</f>
        <v>#REF!</v>
      </c>
      <c r="J984" s="216" t="e">
        <f>IF(ISBLANK(#REF!),"",#REF!)</f>
        <v>#REF!</v>
      </c>
      <c r="K984" s="217" t="e">
        <f>IF(ISBLANK(#REF!),"",#REF!)</f>
        <v>#REF!</v>
      </c>
      <c r="L984" s="217" t="e">
        <f>IF(ISBLANK(#REF!),"",#REF!)</f>
        <v>#REF!</v>
      </c>
      <c r="M984" s="218" t="e">
        <f>IF(ISBLANK(#REF!),"",#REF!)</f>
        <v>#REF!</v>
      </c>
      <c r="N984" s="218" t="e">
        <f>IF(ISBLANK(#REF!),"",#REF!)</f>
        <v>#REF!</v>
      </c>
      <c r="O984" s="220" t="str">
        <f>IFERROR(VLOOKUP(_xlfn.CONCAT('Team Roster - Final'!$A984," : ",'Team Roster - Final'!$BM984),'Rate Calculations'!$C$4:$G$1100,5,FALSE),"")</f>
        <v/>
      </c>
      <c r="P984" s="225">
        <f>IF(ISBLANK('Rate Calculations'!$H986),"",'Rate Calculations'!$H986)</f>
        <v>1.7500000000000002E-2</v>
      </c>
      <c r="Q984" s="220" t="str">
        <f t="shared" si="256"/>
        <v/>
      </c>
      <c r="R984" s="221">
        <f>IF(ISBLANK('Rate Calculations'!$J986),"",'Rate Calculations'!$J986)</f>
        <v>3.5000000000000003E-2</v>
      </c>
      <c r="S984" s="220" t="str">
        <f t="shared" si="257"/>
        <v/>
      </c>
      <c r="T984" s="225" t="str">
        <f>IFERROR(VLOOKUP(_xlfn.CONCAT('Team Roster - Final'!$A984," : ",'Team Roster - Final'!$BM984),'Rate Calculations'!$C$4:$S$1100,10,FALSE),"")</f>
        <v/>
      </c>
      <c r="U984" s="225" t="str">
        <f>IFERROR(VLOOKUP(_xlfn.CONCAT('Team Roster - Final'!$A984," : ",'Team Roster - Final'!$BM984),'Rate Calculations'!$C$4:$S$1100,11,FALSE),"")</f>
        <v/>
      </c>
      <c r="V984" s="222" t="str">
        <f t="shared" si="258"/>
        <v/>
      </c>
      <c r="W984" s="222" t="str">
        <f t="shared" si="259"/>
        <v/>
      </c>
      <c r="X984" s="223" t="str">
        <f>IFERROR(VLOOKUP(_xlfn.CONCAT('Team Roster - Final'!$A984," : ",'Team Roster - Final'!$BM984),'Rate Calculations'!$C$4:$S$1100,14,FALSE),"")</f>
        <v/>
      </c>
      <c r="Y984" s="222" t="str">
        <f t="shared" si="260"/>
        <v/>
      </c>
      <c r="Z984" s="222" t="str">
        <f t="shared" si="261"/>
        <v/>
      </c>
      <c r="AA984" s="224" t="str">
        <f>IFERROR(IF(#REF!="Yes",$Y984, $Y984+$Q984*0.5),"")</f>
        <v/>
      </c>
      <c r="AB984" s="224" t="str">
        <f>IFERROR(IF(#REF!="Yes",$Z984, $Z984+$S984*0.5),"")</f>
        <v/>
      </c>
      <c r="AC984" s="220" t="str">
        <f>IFERROR(VLOOKUP(_xlfn.CONCAT('Team Roster - Final'!$A984," : ",'Team Roster - Final'!$BM984),'Rate Calculations'!$C$4:$U$1100,19,FALSE),"")</f>
        <v/>
      </c>
      <c r="AD984" s="220" t="str">
        <f t="shared" si="262"/>
        <v/>
      </c>
      <c r="AE984" s="220" t="str">
        <f t="shared" si="263"/>
        <v/>
      </c>
      <c r="AF984" s="225" t="str">
        <f>IFERROR(VLOOKUP(_xlfn.CONCAT('Team Roster - Final'!$A984," : ",'Team Roster - Final'!$BM984),'Rate Calculations'!$C$4:$AB$1100,22,FALSE),"")</f>
        <v/>
      </c>
      <c r="AG984" s="225" t="str">
        <f>IFERROR(VLOOKUP(_xlfn.CONCAT('Team Roster - Final'!$A984," : ",'Team Roster - Final'!$BM984),'Rate Calculations'!$C$4:$AB$1100,23,FALSE),"")</f>
        <v/>
      </c>
      <c r="AH984" s="222" t="str">
        <f t="shared" si="264"/>
        <v/>
      </c>
      <c r="AI984" s="222" t="str">
        <f t="shared" si="265"/>
        <v/>
      </c>
      <c r="AJ984" s="223" t="str">
        <f>Table1[[#This Row],[Home Office
Net Fee %]]</f>
        <v/>
      </c>
      <c r="AK984" s="222" t="str">
        <f t="shared" si="266"/>
        <v/>
      </c>
      <c r="AL984" s="222" t="str">
        <f t="shared" si="267"/>
        <v/>
      </c>
      <c r="AM984" s="215" t="str">
        <f>IFERROR(IF(#REF!="Yes",$AK984,($AK984+$AD984*0.5)),"")</f>
        <v/>
      </c>
      <c r="AN984" s="215" t="str">
        <f>IFERROR(IF(#REF!="Yes",$AL984,($AL984+$AE984*0.5)),"")</f>
        <v/>
      </c>
      <c r="AO984" s="374" t="str">
        <f>IF(ISBLANK('Team Roster Proposed - FBR'!Q985),"",'Team Roster Proposed - FBR'!Q985)</f>
        <v/>
      </c>
      <c r="AP984" s="226" t="e">
        <f>IF(ISBLANK(#REF!),"",#REF!)</f>
        <v>#REF!</v>
      </c>
      <c r="AQ984" s="226" t="e">
        <f>IF(ISBLANK(#REF!),"",#REF!)</f>
        <v>#REF!</v>
      </c>
      <c r="AR984" s="226" t="e">
        <f>IF(ISBLANK(#REF!),"",#REF!)</f>
        <v>#REF!</v>
      </c>
      <c r="AS984" s="219" t="e">
        <f>IF(ISBLANK(#REF!),"",#REF!)</f>
        <v>#REF!</v>
      </c>
      <c r="AT984" s="219" t="e">
        <f>IF(ISBLANK(#REF!),"",#REF!)</f>
        <v>#REF!</v>
      </c>
      <c r="AU984" s="219" t="e">
        <f>IF(ISBLANK(#REF!),"",#REF!)</f>
        <v>#REF!</v>
      </c>
      <c r="AV984" s="219" t="e">
        <f>IF(ISBLANK(#REF!),"",#REF!)</f>
        <v>#REF!</v>
      </c>
      <c r="AW984" s="219" t="e">
        <f>IF(ISBLANK(#REF!),"",#REF!)</f>
        <v>#REF!</v>
      </c>
      <c r="AX984" s="219" t="e">
        <f>IF(ISBLANK(#REF!),"",#REF!)</f>
        <v>#REF!</v>
      </c>
      <c r="AY984" s="226" t="e">
        <f>IF(ISBLANK(#REF!),"",#REF!)</f>
        <v>#REF!</v>
      </c>
      <c r="AZ984" s="219" t="e">
        <f>IF(ISBLANK(#REF!),"",#REF!)</f>
        <v>#REF!</v>
      </c>
      <c r="BA984" s="219" t="e">
        <f>IF(ISBLANK(#REF!),"",#REF!)</f>
        <v>#REF!</v>
      </c>
      <c r="BB984" s="219" t="e">
        <f>IF(ISBLANK(#REF!),"",#REF!)</f>
        <v>#REF!</v>
      </c>
      <c r="BC984" s="219" t="e">
        <f>IF(ISBLANK(#REF!),"",#REF!)</f>
        <v>#REF!</v>
      </c>
      <c r="BD984" s="219" t="e">
        <f>IF(ISBLANK(#REF!),"",#REF!)</f>
        <v>#REF!</v>
      </c>
      <c r="BE984" s="219" t="e">
        <f>IF(ISBLANK(#REF!),"",#REF!)</f>
        <v>#REF!</v>
      </c>
      <c r="BF984" s="219" t="e">
        <f>IF(ISBLANK(#REF!),"",#REF!)</f>
        <v>#REF!</v>
      </c>
      <c r="BG984" s="219" t="e">
        <f>IF(ISBLANK(#REF!),"",#REF!)</f>
        <v>#REF!</v>
      </c>
      <c r="BH984" s="219" t="e">
        <f>IF(ISBLANK(#REF!),"",#REF!)</f>
        <v>#REF!</v>
      </c>
      <c r="BI984" s="219" t="e">
        <f>IF(ISBLANK(#REF!),"",#REF!)</f>
        <v>#REF!</v>
      </c>
      <c r="BJ984" s="219" t="e">
        <f>IF(ISBLANK(#REF!),"",#REF!)</f>
        <v>#REF!</v>
      </c>
      <c r="BK984" s="219" t="e">
        <f>IF(ISBLANK(#REF!),"",#REF!)</f>
        <v>#REF!</v>
      </c>
      <c r="BL984" s="219" t="e">
        <f>IF(ISBLANK(#REF!),"",#REF!)</f>
        <v>#REF!</v>
      </c>
      <c r="BM984" s="219" t="e">
        <f>IF(ISBLANK(#REF!),"",#REF!)</f>
        <v>#REF!</v>
      </c>
      <c r="BN984" s="219" t="e">
        <f>IF(ISBLANK(#REF!),"",#REF!)</f>
        <v>#REF!</v>
      </c>
      <c r="BO984" s="227" t="e">
        <f t="shared" si="268"/>
        <v>#REF!</v>
      </c>
      <c r="BP984" s="228" t="str">
        <f t="shared" si="271"/>
        <v/>
      </c>
      <c r="BQ984" s="229" t="str">
        <f t="shared" si="255"/>
        <v/>
      </c>
      <c r="BR984" s="228" t="e">
        <f t="shared" si="269"/>
        <v>#REF!</v>
      </c>
      <c r="BS984" s="230" t="e">
        <f t="shared" si="270"/>
        <v>#REF!</v>
      </c>
    </row>
    <row r="985" spans="1:71">
      <c r="A985" s="213" t="e">
        <f>IF(ISBLANK(#REF!),"",#REF!)</f>
        <v>#REF!</v>
      </c>
      <c r="B985" s="214" t="e">
        <f>IF(ISBLANK(#REF!),"",#REF!)</f>
        <v>#REF!</v>
      </c>
      <c r="C985" s="214" t="e">
        <f>IF(ISBLANK(#REF!),"",#REF!)</f>
        <v>#REF!</v>
      </c>
      <c r="D985" s="214" t="e">
        <f>IF(ISBLANK(#REF!),"",#REF!)</f>
        <v>#REF!</v>
      </c>
      <c r="E985" s="214" t="e">
        <f>IF(ISBLANK(#REF!),"",#REF!)</f>
        <v>#REF!</v>
      </c>
      <c r="F985" s="214" t="e">
        <f>IF(ISBLANK(#REF!),"",#REF!)</f>
        <v>#REF!</v>
      </c>
      <c r="G985" s="214" t="e">
        <f>IF(ISBLANK(#REF!),"",#REF!)</f>
        <v>#REF!</v>
      </c>
      <c r="H985" s="215" t="e">
        <f>IF(ISBLANK(#REF!),"",#REF!)</f>
        <v>#REF!</v>
      </c>
      <c r="I985" s="214" t="e">
        <f>IF(ISBLANK(#REF!),"",#REF!)</f>
        <v>#REF!</v>
      </c>
      <c r="J985" s="216" t="e">
        <f>IF(ISBLANK(#REF!),"",#REF!)</f>
        <v>#REF!</v>
      </c>
      <c r="K985" s="217" t="e">
        <f>IF(ISBLANK(#REF!),"",#REF!)</f>
        <v>#REF!</v>
      </c>
      <c r="L985" s="217" t="e">
        <f>IF(ISBLANK(#REF!),"",#REF!)</f>
        <v>#REF!</v>
      </c>
      <c r="M985" s="218" t="e">
        <f>IF(ISBLANK(#REF!),"",#REF!)</f>
        <v>#REF!</v>
      </c>
      <c r="N985" s="218" t="e">
        <f>IF(ISBLANK(#REF!),"",#REF!)</f>
        <v>#REF!</v>
      </c>
      <c r="O985" s="220" t="str">
        <f>IFERROR(VLOOKUP(_xlfn.CONCAT('Team Roster - Final'!$A985," : ",'Team Roster - Final'!$BM985),'Rate Calculations'!$C$4:$G$1100,5,FALSE),"")</f>
        <v/>
      </c>
      <c r="P985" s="225">
        <f>IF(ISBLANK('Rate Calculations'!$H987),"",'Rate Calculations'!$H987)</f>
        <v>1.7500000000000002E-2</v>
      </c>
      <c r="Q985" s="220" t="str">
        <f t="shared" si="256"/>
        <v/>
      </c>
      <c r="R985" s="221">
        <f>IF(ISBLANK('Rate Calculations'!$J987),"",'Rate Calculations'!$J987)</f>
        <v>3.5000000000000003E-2</v>
      </c>
      <c r="S985" s="220" t="str">
        <f t="shared" si="257"/>
        <v/>
      </c>
      <c r="T985" s="225" t="str">
        <f>IFERROR(VLOOKUP(_xlfn.CONCAT('Team Roster - Final'!$A985," : ",'Team Roster - Final'!$BM985),'Rate Calculations'!$C$4:$S$1100,10,FALSE),"")</f>
        <v/>
      </c>
      <c r="U985" s="225" t="str">
        <f>IFERROR(VLOOKUP(_xlfn.CONCAT('Team Roster - Final'!$A985," : ",'Team Roster - Final'!$BM985),'Rate Calculations'!$C$4:$S$1100,11,FALSE),"")</f>
        <v/>
      </c>
      <c r="V985" s="222" t="str">
        <f t="shared" si="258"/>
        <v/>
      </c>
      <c r="W985" s="222" t="str">
        <f t="shared" si="259"/>
        <v/>
      </c>
      <c r="X985" s="223" t="str">
        <f>IFERROR(VLOOKUP(_xlfn.CONCAT('Team Roster - Final'!$A985," : ",'Team Roster - Final'!$BM985),'Rate Calculations'!$C$4:$S$1100,14,FALSE),"")</f>
        <v/>
      </c>
      <c r="Y985" s="222" t="str">
        <f t="shared" si="260"/>
        <v/>
      </c>
      <c r="Z985" s="222" t="str">
        <f t="shared" si="261"/>
        <v/>
      </c>
      <c r="AA985" s="224" t="str">
        <f>IFERROR(IF(#REF!="Yes",$Y985, $Y985+$Q985*0.5),"")</f>
        <v/>
      </c>
      <c r="AB985" s="224" t="str">
        <f>IFERROR(IF(#REF!="Yes",$Z985, $Z985+$S985*0.5),"")</f>
        <v/>
      </c>
      <c r="AC985" s="220" t="str">
        <f>IFERROR(VLOOKUP(_xlfn.CONCAT('Team Roster - Final'!$A985," : ",'Team Roster - Final'!$BM985),'Rate Calculations'!$C$4:$U$1100,19,FALSE),"")</f>
        <v/>
      </c>
      <c r="AD985" s="220" t="str">
        <f t="shared" si="262"/>
        <v/>
      </c>
      <c r="AE985" s="220" t="str">
        <f t="shared" si="263"/>
        <v/>
      </c>
      <c r="AF985" s="225" t="str">
        <f>IFERROR(VLOOKUP(_xlfn.CONCAT('Team Roster - Final'!$A985," : ",'Team Roster - Final'!$BM985),'Rate Calculations'!$C$4:$AB$1100,22,FALSE),"")</f>
        <v/>
      </c>
      <c r="AG985" s="225" t="str">
        <f>IFERROR(VLOOKUP(_xlfn.CONCAT('Team Roster - Final'!$A985," : ",'Team Roster - Final'!$BM985),'Rate Calculations'!$C$4:$AB$1100,23,FALSE),"")</f>
        <v/>
      </c>
      <c r="AH985" s="222" t="str">
        <f t="shared" si="264"/>
        <v/>
      </c>
      <c r="AI985" s="222" t="str">
        <f t="shared" si="265"/>
        <v/>
      </c>
      <c r="AJ985" s="223" t="str">
        <f>Table1[[#This Row],[Home Office
Net Fee %]]</f>
        <v/>
      </c>
      <c r="AK985" s="222" t="str">
        <f t="shared" si="266"/>
        <v/>
      </c>
      <c r="AL985" s="222" t="str">
        <f t="shared" si="267"/>
        <v/>
      </c>
      <c r="AM985" s="215" t="str">
        <f>IFERROR(IF(#REF!="Yes",$AK985,($AK985+$AD985*0.5)),"")</f>
        <v/>
      </c>
      <c r="AN985" s="215" t="str">
        <f>IFERROR(IF(#REF!="Yes",$AL985,($AL985+$AE985*0.5)),"")</f>
        <v/>
      </c>
      <c r="AO985" s="374" t="str">
        <f>IF(ISBLANK('Team Roster Proposed - FBR'!Q986),"",'Team Roster Proposed - FBR'!Q986)</f>
        <v/>
      </c>
      <c r="AP985" s="226" t="e">
        <f>IF(ISBLANK(#REF!),"",#REF!)</f>
        <v>#REF!</v>
      </c>
      <c r="AQ985" s="226" t="e">
        <f>IF(ISBLANK(#REF!),"",#REF!)</f>
        <v>#REF!</v>
      </c>
      <c r="AR985" s="226" t="e">
        <f>IF(ISBLANK(#REF!),"",#REF!)</f>
        <v>#REF!</v>
      </c>
      <c r="AS985" s="219" t="e">
        <f>IF(ISBLANK(#REF!),"",#REF!)</f>
        <v>#REF!</v>
      </c>
      <c r="AT985" s="219" t="e">
        <f>IF(ISBLANK(#REF!),"",#REF!)</f>
        <v>#REF!</v>
      </c>
      <c r="AU985" s="219" t="e">
        <f>IF(ISBLANK(#REF!),"",#REF!)</f>
        <v>#REF!</v>
      </c>
      <c r="AV985" s="219" t="e">
        <f>IF(ISBLANK(#REF!),"",#REF!)</f>
        <v>#REF!</v>
      </c>
      <c r="AW985" s="219" t="e">
        <f>IF(ISBLANK(#REF!),"",#REF!)</f>
        <v>#REF!</v>
      </c>
      <c r="AX985" s="219" t="e">
        <f>IF(ISBLANK(#REF!),"",#REF!)</f>
        <v>#REF!</v>
      </c>
      <c r="AY985" s="226" t="e">
        <f>IF(ISBLANK(#REF!),"",#REF!)</f>
        <v>#REF!</v>
      </c>
      <c r="AZ985" s="219" t="e">
        <f>IF(ISBLANK(#REF!),"",#REF!)</f>
        <v>#REF!</v>
      </c>
      <c r="BA985" s="219" t="e">
        <f>IF(ISBLANK(#REF!),"",#REF!)</f>
        <v>#REF!</v>
      </c>
      <c r="BB985" s="219" t="e">
        <f>IF(ISBLANK(#REF!),"",#REF!)</f>
        <v>#REF!</v>
      </c>
      <c r="BC985" s="219" t="e">
        <f>IF(ISBLANK(#REF!),"",#REF!)</f>
        <v>#REF!</v>
      </c>
      <c r="BD985" s="219" t="e">
        <f>IF(ISBLANK(#REF!),"",#REF!)</f>
        <v>#REF!</v>
      </c>
      <c r="BE985" s="219" t="e">
        <f>IF(ISBLANK(#REF!),"",#REF!)</f>
        <v>#REF!</v>
      </c>
      <c r="BF985" s="219" t="e">
        <f>IF(ISBLANK(#REF!),"",#REF!)</f>
        <v>#REF!</v>
      </c>
      <c r="BG985" s="219" t="e">
        <f>IF(ISBLANK(#REF!),"",#REF!)</f>
        <v>#REF!</v>
      </c>
      <c r="BH985" s="219" t="e">
        <f>IF(ISBLANK(#REF!),"",#REF!)</f>
        <v>#REF!</v>
      </c>
      <c r="BI985" s="219" t="e">
        <f>IF(ISBLANK(#REF!),"",#REF!)</f>
        <v>#REF!</v>
      </c>
      <c r="BJ985" s="219" t="e">
        <f>IF(ISBLANK(#REF!),"",#REF!)</f>
        <v>#REF!</v>
      </c>
      <c r="BK985" s="219" t="e">
        <f>IF(ISBLANK(#REF!),"",#REF!)</f>
        <v>#REF!</v>
      </c>
      <c r="BL985" s="219" t="e">
        <f>IF(ISBLANK(#REF!),"",#REF!)</f>
        <v>#REF!</v>
      </c>
      <c r="BM985" s="219" t="e">
        <f>IF(ISBLANK(#REF!),"",#REF!)</f>
        <v>#REF!</v>
      </c>
      <c r="BN985" s="219" t="e">
        <f>IF(ISBLANK(#REF!),"",#REF!)</f>
        <v>#REF!</v>
      </c>
      <c r="BO985" s="227" t="e">
        <f t="shared" si="268"/>
        <v>#REF!</v>
      </c>
      <c r="BP985" s="228" t="str">
        <f t="shared" si="271"/>
        <v/>
      </c>
      <c r="BQ985" s="229" t="str">
        <f t="shared" si="255"/>
        <v/>
      </c>
      <c r="BR985" s="228" t="e">
        <f t="shared" si="269"/>
        <v>#REF!</v>
      </c>
      <c r="BS985" s="230" t="e">
        <f t="shared" si="270"/>
        <v>#REF!</v>
      </c>
    </row>
    <row r="986" spans="1:71">
      <c r="A986" s="213" t="e">
        <f>IF(ISBLANK(#REF!),"",#REF!)</f>
        <v>#REF!</v>
      </c>
      <c r="B986" s="214" t="e">
        <f>IF(ISBLANK(#REF!),"",#REF!)</f>
        <v>#REF!</v>
      </c>
      <c r="C986" s="214" t="e">
        <f>IF(ISBLANK(#REF!),"",#REF!)</f>
        <v>#REF!</v>
      </c>
      <c r="D986" s="214" t="e">
        <f>IF(ISBLANK(#REF!),"",#REF!)</f>
        <v>#REF!</v>
      </c>
      <c r="E986" s="214" t="e">
        <f>IF(ISBLANK(#REF!),"",#REF!)</f>
        <v>#REF!</v>
      </c>
      <c r="F986" s="214" t="e">
        <f>IF(ISBLANK(#REF!),"",#REF!)</f>
        <v>#REF!</v>
      </c>
      <c r="G986" s="214" t="e">
        <f>IF(ISBLANK(#REF!),"",#REF!)</f>
        <v>#REF!</v>
      </c>
      <c r="H986" s="215" t="e">
        <f>IF(ISBLANK(#REF!),"",#REF!)</f>
        <v>#REF!</v>
      </c>
      <c r="I986" s="214" t="e">
        <f>IF(ISBLANK(#REF!),"",#REF!)</f>
        <v>#REF!</v>
      </c>
      <c r="J986" s="216" t="e">
        <f>IF(ISBLANK(#REF!),"",#REF!)</f>
        <v>#REF!</v>
      </c>
      <c r="K986" s="217" t="e">
        <f>IF(ISBLANK(#REF!),"",#REF!)</f>
        <v>#REF!</v>
      </c>
      <c r="L986" s="217" t="e">
        <f>IF(ISBLANK(#REF!),"",#REF!)</f>
        <v>#REF!</v>
      </c>
      <c r="M986" s="218" t="e">
        <f>IF(ISBLANK(#REF!),"",#REF!)</f>
        <v>#REF!</v>
      </c>
      <c r="N986" s="218" t="e">
        <f>IF(ISBLANK(#REF!),"",#REF!)</f>
        <v>#REF!</v>
      </c>
      <c r="O986" s="220" t="str">
        <f>IFERROR(VLOOKUP(_xlfn.CONCAT('Team Roster - Final'!$A986," : ",'Team Roster - Final'!$BM986),'Rate Calculations'!$C$4:$G$1100,5,FALSE),"")</f>
        <v/>
      </c>
      <c r="P986" s="225">
        <f>IF(ISBLANK('Rate Calculations'!$H988),"",'Rate Calculations'!$H988)</f>
        <v>1.7500000000000002E-2</v>
      </c>
      <c r="Q986" s="220" t="str">
        <f t="shared" si="256"/>
        <v/>
      </c>
      <c r="R986" s="221">
        <f>IF(ISBLANK('Rate Calculations'!$J988),"",'Rate Calculations'!$J988)</f>
        <v>3.5000000000000003E-2</v>
      </c>
      <c r="S986" s="220" t="str">
        <f t="shared" si="257"/>
        <v/>
      </c>
      <c r="T986" s="225" t="str">
        <f>IFERROR(VLOOKUP(_xlfn.CONCAT('Team Roster - Final'!$A986," : ",'Team Roster - Final'!$BM986),'Rate Calculations'!$C$4:$S$1100,10,FALSE),"")</f>
        <v/>
      </c>
      <c r="U986" s="225" t="str">
        <f>IFERROR(VLOOKUP(_xlfn.CONCAT('Team Roster - Final'!$A986," : ",'Team Roster - Final'!$BM986),'Rate Calculations'!$C$4:$S$1100,11,FALSE),"")</f>
        <v/>
      </c>
      <c r="V986" s="222" t="str">
        <f t="shared" si="258"/>
        <v/>
      </c>
      <c r="W986" s="222" t="str">
        <f t="shared" si="259"/>
        <v/>
      </c>
      <c r="X986" s="223" t="str">
        <f>IFERROR(VLOOKUP(_xlfn.CONCAT('Team Roster - Final'!$A986," : ",'Team Roster - Final'!$BM986),'Rate Calculations'!$C$4:$S$1100,14,FALSE),"")</f>
        <v/>
      </c>
      <c r="Y986" s="222" t="str">
        <f t="shared" si="260"/>
        <v/>
      </c>
      <c r="Z986" s="222" t="str">
        <f t="shared" si="261"/>
        <v/>
      </c>
      <c r="AA986" s="224" t="str">
        <f>IFERROR(IF(#REF!="Yes",$Y986, $Y986+$Q986*0.5),"")</f>
        <v/>
      </c>
      <c r="AB986" s="224" t="str">
        <f>IFERROR(IF(#REF!="Yes",$Z986, $Z986+$S986*0.5),"")</f>
        <v/>
      </c>
      <c r="AC986" s="220" t="str">
        <f>IFERROR(VLOOKUP(_xlfn.CONCAT('Team Roster - Final'!$A986," : ",'Team Roster - Final'!$BM986),'Rate Calculations'!$C$4:$U$1100,19,FALSE),"")</f>
        <v/>
      </c>
      <c r="AD986" s="220" t="str">
        <f t="shared" si="262"/>
        <v/>
      </c>
      <c r="AE986" s="220" t="str">
        <f t="shared" si="263"/>
        <v/>
      </c>
      <c r="AF986" s="225" t="str">
        <f>IFERROR(VLOOKUP(_xlfn.CONCAT('Team Roster - Final'!$A986," : ",'Team Roster - Final'!$BM986),'Rate Calculations'!$C$4:$AB$1100,22,FALSE),"")</f>
        <v/>
      </c>
      <c r="AG986" s="225" t="str">
        <f>IFERROR(VLOOKUP(_xlfn.CONCAT('Team Roster - Final'!$A986," : ",'Team Roster - Final'!$BM986),'Rate Calculations'!$C$4:$AB$1100,23,FALSE),"")</f>
        <v/>
      </c>
      <c r="AH986" s="222" t="str">
        <f t="shared" si="264"/>
        <v/>
      </c>
      <c r="AI986" s="222" t="str">
        <f t="shared" si="265"/>
        <v/>
      </c>
      <c r="AJ986" s="223" t="str">
        <f>Table1[[#This Row],[Home Office
Net Fee %]]</f>
        <v/>
      </c>
      <c r="AK986" s="222" t="str">
        <f t="shared" si="266"/>
        <v/>
      </c>
      <c r="AL986" s="222" t="str">
        <f t="shared" si="267"/>
        <v/>
      </c>
      <c r="AM986" s="215" t="str">
        <f>IFERROR(IF(#REF!="Yes",$AK986,($AK986+$AD986*0.5)),"")</f>
        <v/>
      </c>
      <c r="AN986" s="215" t="str">
        <f>IFERROR(IF(#REF!="Yes",$AL986,($AL986+$AE986*0.5)),"")</f>
        <v/>
      </c>
      <c r="AO986" s="374" t="str">
        <f>IF(ISBLANK('Team Roster Proposed - FBR'!Q987),"",'Team Roster Proposed - FBR'!Q987)</f>
        <v/>
      </c>
      <c r="AP986" s="226" t="e">
        <f>IF(ISBLANK(#REF!),"",#REF!)</f>
        <v>#REF!</v>
      </c>
      <c r="AQ986" s="226" t="e">
        <f>IF(ISBLANK(#REF!),"",#REF!)</f>
        <v>#REF!</v>
      </c>
      <c r="AR986" s="226" t="e">
        <f>IF(ISBLANK(#REF!),"",#REF!)</f>
        <v>#REF!</v>
      </c>
      <c r="AS986" s="219" t="e">
        <f>IF(ISBLANK(#REF!),"",#REF!)</f>
        <v>#REF!</v>
      </c>
      <c r="AT986" s="219" t="e">
        <f>IF(ISBLANK(#REF!),"",#REF!)</f>
        <v>#REF!</v>
      </c>
      <c r="AU986" s="219" t="e">
        <f>IF(ISBLANK(#REF!),"",#REF!)</f>
        <v>#REF!</v>
      </c>
      <c r="AV986" s="219" t="e">
        <f>IF(ISBLANK(#REF!),"",#REF!)</f>
        <v>#REF!</v>
      </c>
      <c r="AW986" s="219" t="e">
        <f>IF(ISBLANK(#REF!),"",#REF!)</f>
        <v>#REF!</v>
      </c>
      <c r="AX986" s="219" t="e">
        <f>IF(ISBLANK(#REF!),"",#REF!)</f>
        <v>#REF!</v>
      </c>
      <c r="AY986" s="226" t="e">
        <f>IF(ISBLANK(#REF!),"",#REF!)</f>
        <v>#REF!</v>
      </c>
      <c r="AZ986" s="219" t="e">
        <f>IF(ISBLANK(#REF!),"",#REF!)</f>
        <v>#REF!</v>
      </c>
      <c r="BA986" s="219" t="e">
        <f>IF(ISBLANK(#REF!),"",#REF!)</f>
        <v>#REF!</v>
      </c>
      <c r="BB986" s="219" t="e">
        <f>IF(ISBLANK(#REF!),"",#REF!)</f>
        <v>#REF!</v>
      </c>
      <c r="BC986" s="219" t="e">
        <f>IF(ISBLANK(#REF!),"",#REF!)</f>
        <v>#REF!</v>
      </c>
      <c r="BD986" s="219" t="e">
        <f>IF(ISBLANK(#REF!),"",#REF!)</f>
        <v>#REF!</v>
      </c>
      <c r="BE986" s="219" t="e">
        <f>IF(ISBLANK(#REF!),"",#REF!)</f>
        <v>#REF!</v>
      </c>
      <c r="BF986" s="219" t="e">
        <f>IF(ISBLANK(#REF!),"",#REF!)</f>
        <v>#REF!</v>
      </c>
      <c r="BG986" s="219" t="e">
        <f>IF(ISBLANK(#REF!),"",#REF!)</f>
        <v>#REF!</v>
      </c>
      <c r="BH986" s="219" t="e">
        <f>IF(ISBLANK(#REF!),"",#REF!)</f>
        <v>#REF!</v>
      </c>
      <c r="BI986" s="219" t="e">
        <f>IF(ISBLANK(#REF!),"",#REF!)</f>
        <v>#REF!</v>
      </c>
      <c r="BJ986" s="219" t="e">
        <f>IF(ISBLANK(#REF!),"",#REF!)</f>
        <v>#REF!</v>
      </c>
      <c r="BK986" s="219" t="e">
        <f>IF(ISBLANK(#REF!),"",#REF!)</f>
        <v>#REF!</v>
      </c>
      <c r="BL986" s="219" t="e">
        <f>IF(ISBLANK(#REF!),"",#REF!)</f>
        <v>#REF!</v>
      </c>
      <c r="BM986" s="219" t="e">
        <f>IF(ISBLANK(#REF!),"",#REF!)</f>
        <v>#REF!</v>
      </c>
      <c r="BN986" s="219" t="e">
        <f>IF(ISBLANK(#REF!),"",#REF!)</f>
        <v>#REF!</v>
      </c>
      <c r="BO986" s="227" t="e">
        <f t="shared" si="268"/>
        <v>#REF!</v>
      </c>
      <c r="BP986" s="228" t="str">
        <f t="shared" si="271"/>
        <v/>
      </c>
      <c r="BQ986" s="229" t="str">
        <f t="shared" si="255"/>
        <v/>
      </c>
      <c r="BR986" s="228" t="e">
        <f t="shared" si="269"/>
        <v>#REF!</v>
      </c>
      <c r="BS986" s="230" t="e">
        <f t="shared" si="270"/>
        <v>#REF!</v>
      </c>
    </row>
    <row r="987" spans="1:71">
      <c r="A987" s="213" t="e">
        <f>IF(ISBLANK(#REF!),"",#REF!)</f>
        <v>#REF!</v>
      </c>
      <c r="B987" s="214" t="e">
        <f>IF(ISBLANK(#REF!),"",#REF!)</f>
        <v>#REF!</v>
      </c>
      <c r="C987" s="214" t="e">
        <f>IF(ISBLANK(#REF!),"",#REF!)</f>
        <v>#REF!</v>
      </c>
      <c r="D987" s="214" t="e">
        <f>IF(ISBLANK(#REF!),"",#REF!)</f>
        <v>#REF!</v>
      </c>
      <c r="E987" s="214" t="e">
        <f>IF(ISBLANK(#REF!),"",#REF!)</f>
        <v>#REF!</v>
      </c>
      <c r="F987" s="214" t="e">
        <f>IF(ISBLANK(#REF!),"",#REF!)</f>
        <v>#REF!</v>
      </c>
      <c r="G987" s="214" t="e">
        <f>IF(ISBLANK(#REF!),"",#REF!)</f>
        <v>#REF!</v>
      </c>
      <c r="H987" s="215" t="e">
        <f>IF(ISBLANK(#REF!),"",#REF!)</f>
        <v>#REF!</v>
      </c>
      <c r="I987" s="214" t="e">
        <f>IF(ISBLANK(#REF!),"",#REF!)</f>
        <v>#REF!</v>
      </c>
      <c r="J987" s="216" t="e">
        <f>IF(ISBLANK(#REF!),"",#REF!)</f>
        <v>#REF!</v>
      </c>
      <c r="K987" s="217" t="e">
        <f>IF(ISBLANK(#REF!),"",#REF!)</f>
        <v>#REF!</v>
      </c>
      <c r="L987" s="217" t="e">
        <f>IF(ISBLANK(#REF!),"",#REF!)</f>
        <v>#REF!</v>
      </c>
      <c r="M987" s="218" t="e">
        <f>IF(ISBLANK(#REF!),"",#REF!)</f>
        <v>#REF!</v>
      </c>
      <c r="N987" s="218" t="e">
        <f>IF(ISBLANK(#REF!),"",#REF!)</f>
        <v>#REF!</v>
      </c>
      <c r="O987" s="220" t="str">
        <f>IFERROR(VLOOKUP(_xlfn.CONCAT('Team Roster - Final'!$A987," : ",'Team Roster - Final'!$BM987),'Rate Calculations'!$C$4:$G$1100,5,FALSE),"")</f>
        <v/>
      </c>
      <c r="P987" s="225">
        <f>IF(ISBLANK('Rate Calculations'!$H989),"",'Rate Calculations'!$H989)</f>
        <v>1.7500000000000002E-2</v>
      </c>
      <c r="Q987" s="220" t="str">
        <f t="shared" si="256"/>
        <v/>
      </c>
      <c r="R987" s="221">
        <f>IF(ISBLANK('Rate Calculations'!$J989),"",'Rate Calculations'!$J989)</f>
        <v>3.5000000000000003E-2</v>
      </c>
      <c r="S987" s="220" t="str">
        <f t="shared" si="257"/>
        <v/>
      </c>
      <c r="T987" s="225" t="str">
        <f>IFERROR(VLOOKUP(_xlfn.CONCAT('Team Roster - Final'!$A987," : ",'Team Roster - Final'!$BM987),'Rate Calculations'!$C$4:$S$1100,10,FALSE),"")</f>
        <v/>
      </c>
      <c r="U987" s="225" t="str">
        <f>IFERROR(VLOOKUP(_xlfn.CONCAT('Team Roster - Final'!$A987," : ",'Team Roster - Final'!$BM987),'Rate Calculations'!$C$4:$S$1100,11,FALSE),"")</f>
        <v/>
      </c>
      <c r="V987" s="222" t="str">
        <f t="shared" si="258"/>
        <v/>
      </c>
      <c r="W987" s="222" t="str">
        <f t="shared" si="259"/>
        <v/>
      </c>
      <c r="X987" s="223" t="str">
        <f>IFERROR(VLOOKUP(_xlfn.CONCAT('Team Roster - Final'!$A987," : ",'Team Roster - Final'!$BM987),'Rate Calculations'!$C$4:$S$1100,14,FALSE),"")</f>
        <v/>
      </c>
      <c r="Y987" s="222" t="str">
        <f t="shared" si="260"/>
        <v/>
      </c>
      <c r="Z987" s="222" t="str">
        <f t="shared" si="261"/>
        <v/>
      </c>
      <c r="AA987" s="224" t="str">
        <f>IFERROR(IF(#REF!="Yes",$Y987, $Y987+$Q987*0.5),"")</f>
        <v/>
      </c>
      <c r="AB987" s="224" t="str">
        <f>IFERROR(IF(#REF!="Yes",$Z987, $Z987+$S987*0.5),"")</f>
        <v/>
      </c>
      <c r="AC987" s="220" t="str">
        <f>IFERROR(VLOOKUP(_xlfn.CONCAT('Team Roster - Final'!$A987," : ",'Team Roster - Final'!$BM987),'Rate Calculations'!$C$4:$U$1100,19,FALSE),"")</f>
        <v/>
      </c>
      <c r="AD987" s="220" t="str">
        <f t="shared" si="262"/>
        <v/>
      </c>
      <c r="AE987" s="220" t="str">
        <f t="shared" si="263"/>
        <v/>
      </c>
      <c r="AF987" s="225" t="str">
        <f>IFERROR(VLOOKUP(_xlfn.CONCAT('Team Roster - Final'!$A987," : ",'Team Roster - Final'!$BM987),'Rate Calculations'!$C$4:$AB$1100,22,FALSE),"")</f>
        <v/>
      </c>
      <c r="AG987" s="225" t="str">
        <f>IFERROR(VLOOKUP(_xlfn.CONCAT('Team Roster - Final'!$A987," : ",'Team Roster - Final'!$BM987),'Rate Calculations'!$C$4:$AB$1100,23,FALSE),"")</f>
        <v/>
      </c>
      <c r="AH987" s="222" t="str">
        <f t="shared" si="264"/>
        <v/>
      </c>
      <c r="AI987" s="222" t="str">
        <f t="shared" si="265"/>
        <v/>
      </c>
      <c r="AJ987" s="223" t="str">
        <f>Table1[[#This Row],[Home Office
Net Fee %]]</f>
        <v/>
      </c>
      <c r="AK987" s="222" t="str">
        <f t="shared" si="266"/>
        <v/>
      </c>
      <c r="AL987" s="222" t="str">
        <f t="shared" si="267"/>
        <v/>
      </c>
      <c r="AM987" s="215" t="str">
        <f>IFERROR(IF(#REF!="Yes",$AK987,($AK987+$AD987*0.5)),"")</f>
        <v/>
      </c>
      <c r="AN987" s="215" t="str">
        <f>IFERROR(IF(#REF!="Yes",$AL987,($AL987+$AE987*0.5)),"")</f>
        <v/>
      </c>
      <c r="AO987" s="374" t="str">
        <f>IF(ISBLANK('Team Roster Proposed - FBR'!Q988),"",'Team Roster Proposed - FBR'!Q988)</f>
        <v/>
      </c>
      <c r="AP987" s="226" t="e">
        <f>IF(ISBLANK(#REF!),"",#REF!)</f>
        <v>#REF!</v>
      </c>
      <c r="AQ987" s="226" t="e">
        <f>IF(ISBLANK(#REF!),"",#REF!)</f>
        <v>#REF!</v>
      </c>
      <c r="AR987" s="226" t="e">
        <f>IF(ISBLANK(#REF!),"",#REF!)</f>
        <v>#REF!</v>
      </c>
      <c r="AS987" s="219" t="e">
        <f>IF(ISBLANK(#REF!),"",#REF!)</f>
        <v>#REF!</v>
      </c>
      <c r="AT987" s="219" t="e">
        <f>IF(ISBLANK(#REF!),"",#REF!)</f>
        <v>#REF!</v>
      </c>
      <c r="AU987" s="219" t="e">
        <f>IF(ISBLANK(#REF!),"",#REF!)</f>
        <v>#REF!</v>
      </c>
      <c r="AV987" s="219" t="e">
        <f>IF(ISBLANK(#REF!),"",#REF!)</f>
        <v>#REF!</v>
      </c>
      <c r="AW987" s="219" t="e">
        <f>IF(ISBLANK(#REF!),"",#REF!)</f>
        <v>#REF!</v>
      </c>
      <c r="AX987" s="219" t="e">
        <f>IF(ISBLANK(#REF!),"",#REF!)</f>
        <v>#REF!</v>
      </c>
      <c r="AY987" s="226" t="e">
        <f>IF(ISBLANK(#REF!),"",#REF!)</f>
        <v>#REF!</v>
      </c>
      <c r="AZ987" s="219" t="e">
        <f>IF(ISBLANK(#REF!),"",#REF!)</f>
        <v>#REF!</v>
      </c>
      <c r="BA987" s="219" t="e">
        <f>IF(ISBLANK(#REF!),"",#REF!)</f>
        <v>#REF!</v>
      </c>
      <c r="BB987" s="219" t="e">
        <f>IF(ISBLANK(#REF!),"",#REF!)</f>
        <v>#REF!</v>
      </c>
      <c r="BC987" s="219" t="e">
        <f>IF(ISBLANK(#REF!),"",#REF!)</f>
        <v>#REF!</v>
      </c>
      <c r="BD987" s="219" t="e">
        <f>IF(ISBLANK(#REF!),"",#REF!)</f>
        <v>#REF!</v>
      </c>
      <c r="BE987" s="219" t="e">
        <f>IF(ISBLANK(#REF!),"",#REF!)</f>
        <v>#REF!</v>
      </c>
      <c r="BF987" s="219" t="e">
        <f>IF(ISBLANK(#REF!),"",#REF!)</f>
        <v>#REF!</v>
      </c>
      <c r="BG987" s="219" t="e">
        <f>IF(ISBLANK(#REF!),"",#REF!)</f>
        <v>#REF!</v>
      </c>
      <c r="BH987" s="219" t="e">
        <f>IF(ISBLANK(#REF!),"",#REF!)</f>
        <v>#REF!</v>
      </c>
      <c r="BI987" s="219" t="e">
        <f>IF(ISBLANK(#REF!),"",#REF!)</f>
        <v>#REF!</v>
      </c>
      <c r="BJ987" s="219" t="e">
        <f>IF(ISBLANK(#REF!),"",#REF!)</f>
        <v>#REF!</v>
      </c>
      <c r="BK987" s="219" t="e">
        <f>IF(ISBLANK(#REF!),"",#REF!)</f>
        <v>#REF!</v>
      </c>
      <c r="BL987" s="219" t="e">
        <f>IF(ISBLANK(#REF!),"",#REF!)</f>
        <v>#REF!</v>
      </c>
      <c r="BM987" s="219" t="e">
        <f>IF(ISBLANK(#REF!),"",#REF!)</f>
        <v>#REF!</v>
      </c>
      <c r="BN987" s="219" t="e">
        <f>IF(ISBLANK(#REF!),"",#REF!)</f>
        <v>#REF!</v>
      </c>
      <c r="BO987" s="227" t="e">
        <f t="shared" si="268"/>
        <v>#REF!</v>
      </c>
      <c r="BP987" s="228" t="str">
        <f t="shared" si="271"/>
        <v/>
      </c>
      <c r="BQ987" s="229" t="str">
        <f t="shared" si="255"/>
        <v/>
      </c>
      <c r="BR987" s="228" t="e">
        <f t="shared" si="269"/>
        <v>#REF!</v>
      </c>
      <c r="BS987" s="230" t="e">
        <f t="shared" si="270"/>
        <v>#REF!</v>
      </c>
    </row>
    <row r="988" spans="1:71">
      <c r="A988" s="213" t="e">
        <f>IF(ISBLANK(#REF!),"",#REF!)</f>
        <v>#REF!</v>
      </c>
      <c r="B988" s="214" t="e">
        <f>IF(ISBLANK(#REF!),"",#REF!)</f>
        <v>#REF!</v>
      </c>
      <c r="C988" s="214" t="e">
        <f>IF(ISBLANK(#REF!),"",#REF!)</f>
        <v>#REF!</v>
      </c>
      <c r="D988" s="214" t="e">
        <f>IF(ISBLANK(#REF!),"",#REF!)</f>
        <v>#REF!</v>
      </c>
      <c r="E988" s="214" t="e">
        <f>IF(ISBLANK(#REF!),"",#REF!)</f>
        <v>#REF!</v>
      </c>
      <c r="F988" s="214" t="e">
        <f>IF(ISBLANK(#REF!),"",#REF!)</f>
        <v>#REF!</v>
      </c>
      <c r="G988" s="214" t="e">
        <f>IF(ISBLANK(#REF!),"",#REF!)</f>
        <v>#REF!</v>
      </c>
      <c r="H988" s="215" t="e">
        <f>IF(ISBLANK(#REF!),"",#REF!)</f>
        <v>#REF!</v>
      </c>
      <c r="I988" s="214" t="e">
        <f>IF(ISBLANK(#REF!),"",#REF!)</f>
        <v>#REF!</v>
      </c>
      <c r="J988" s="216" t="e">
        <f>IF(ISBLANK(#REF!),"",#REF!)</f>
        <v>#REF!</v>
      </c>
      <c r="K988" s="217" t="e">
        <f>IF(ISBLANK(#REF!),"",#REF!)</f>
        <v>#REF!</v>
      </c>
      <c r="L988" s="217" t="e">
        <f>IF(ISBLANK(#REF!),"",#REF!)</f>
        <v>#REF!</v>
      </c>
      <c r="M988" s="218" t="e">
        <f>IF(ISBLANK(#REF!),"",#REF!)</f>
        <v>#REF!</v>
      </c>
      <c r="N988" s="218" t="e">
        <f>IF(ISBLANK(#REF!),"",#REF!)</f>
        <v>#REF!</v>
      </c>
      <c r="O988" s="220" t="str">
        <f>IFERROR(VLOOKUP(_xlfn.CONCAT('Team Roster - Final'!$A988," : ",'Team Roster - Final'!$BM988),'Rate Calculations'!$C$4:$G$1100,5,FALSE),"")</f>
        <v/>
      </c>
      <c r="P988" s="225">
        <f>IF(ISBLANK('Rate Calculations'!$H990),"",'Rate Calculations'!$H990)</f>
        <v>1.7500000000000002E-2</v>
      </c>
      <c r="Q988" s="220" t="str">
        <f t="shared" si="256"/>
        <v/>
      </c>
      <c r="R988" s="221">
        <f>IF(ISBLANK('Rate Calculations'!$J990),"",'Rate Calculations'!$J990)</f>
        <v>3.5000000000000003E-2</v>
      </c>
      <c r="S988" s="220" t="str">
        <f t="shared" si="257"/>
        <v/>
      </c>
      <c r="T988" s="225" t="str">
        <f>IFERROR(VLOOKUP(_xlfn.CONCAT('Team Roster - Final'!$A988," : ",'Team Roster - Final'!$BM988),'Rate Calculations'!$C$4:$S$1100,10,FALSE),"")</f>
        <v/>
      </c>
      <c r="U988" s="225" t="str">
        <f>IFERROR(VLOOKUP(_xlfn.CONCAT('Team Roster - Final'!$A988," : ",'Team Roster - Final'!$BM988),'Rate Calculations'!$C$4:$S$1100,11,FALSE),"")</f>
        <v/>
      </c>
      <c r="V988" s="222" t="str">
        <f t="shared" si="258"/>
        <v/>
      </c>
      <c r="W988" s="222" t="str">
        <f t="shared" si="259"/>
        <v/>
      </c>
      <c r="X988" s="223" t="str">
        <f>IFERROR(VLOOKUP(_xlfn.CONCAT('Team Roster - Final'!$A988," : ",'Team Roster - Final'!$BM988),'Rate Calculations'!$C$4:$S$1100,14,FALSE),"")</f>
        <v/>
      </c>
      <c r="Y988" s="222" t="str">
        <f t="shared" si="260"/>
        <v/>
      </c>
      <c r="Z988" s="222" t="str">
        <f t="shared" si="261"/>
        <v/>
      </c>
      <c r="AA988" s="224" t="str">
        <f>IFERROR(IF(#REF!="Yes",$Y988, $Y988+$Q988*0.5),"")</f>
        <v/>
      </c>
      <c r="AB988" s="224" t="str">
        <f>IFERROR(IF(#REF!="Yes",$Z988, $Z988+$S988*0.5),"")</f>
        <v/>
      </c>
      <c r="AC988" s="220" t="str">
        <f>IFERROR(VLOOKUP(_xlfn.CONCAT('Team Roster - Final'!$A988," : ",'Team Roster - Final'!$BM988),'Rate Calculations'!$C$4:$U$1100,19,FALSE),"")</f>
        <v/>
      </c>
      <c r="AD988" s="220" t="str">
        <f t="shared" si="262"/>
        <v/>
      </c>
      <c r="AE988" s="220" t="str">
        <f t="shared" si="263"/>
        <v/>
      </c>
      <c r="AF988" s="225" t="str">
        <f>IFERROR(VLOOKUP(_xlfn.CONCAT('Team Roster - Final'!$A988," : ",'Team Roster - Final'!$BM988),'Rate Calculations'!$C$4:$AB$1100,22,FALSE),"")</f>
        <v/>
      </c>
      <c r="AG988" s="225" t="str">
        <f>IFERROR(VLOOKUP(_xlfn.CONCAT('Team Roster - Final'!$A988," : ",'Team Roster - Final'!$BM988),'Rate Calculations'!$C$4:$AB$1100,23,FALSE),"")</f>
        <v/>
      </c>
      <c r="AH988" s="222" t="str">
        <f t="shared" si="264"/>
        <v/>
      </c>
      <c r="AI988" s="222" t="str">
        <f t="shared" si="265"/>
        <v/>
      </c>
      <c r="AJ988" s="223" t="str">
        <f>Table1[[#This Row],[Home Office
Net Fee %]]</f>
        <v/>
      </c>
      <c r="AK988" s="222" t="str">
        <f t="shared" si="266"/>
        <v/>
      </c>
      <c r="AL988" s="222" t="str">
        <f t="shared" si="267"/>
        <v/>
      </c>
      <c r="AM988" s="215" t="str">
        <f>IFERROR(IF(#REF!="Yes",$AK988,($AK988+$AD988*0.5)),"")</f>
        <v/>
      </c>
      <c r="AN988" s="215" t="str">
        <f>IFERROR(IF(#REF!="Yes",$AL988,($AL988+$AE988*0.5)),"")</f>
        <v/>
      </c>
      <c r="AO988" s="374" t="str">
        <f>IF(ISBLANK('Team Roster Proposed - FBR'!Q989),"",'Team Roster Proposed - FBR'!Q989)</f>
        <v/>
      </c>
      <c r="AP988" s="226" t="e">
        <f>IF(ISBLANK(#REF!),"",#REF!)</f>
        <v>#REF!</v>
      </c>
      <c r="AQ988" s="226" t="e">
        <f>IF(ISBLANK(#REF!),"",#REF!)</f>
        <v>#REF!</v>
      </c>
      <c r="AR988" s="226" t="e">
        <f>IF(ISBLANK(#REF!),"",#REF!)</f>
        <v>#REF!</v>
      </c>
      <c r="AS988" s="219" t="e">
        <f>IF(ISBLANK(#REF!),"",#REF!)</f>
        <v>#REF!</v>
      </c>
      <c r="AT988" s="219" t="e">
        <f>IF(ISBLANK(#REF!),"",#REF!)</f>
        <v>#REF!</v>
      </c>
      <c r="AU988" s="219" t="e">
        <f>IF(ISBLANK(#REF!),"",#REF!)</f>
        <v>#REF!</v>
      </c>
      <c r="AV988" s="219" t="e">
        <f>IF(ISBLANK(#REF!),"",#REF!)</f>
        <v>#REF!</v>
      </c>
      <c r="AW988" s="219" t="e">
        <f>IF(ISBLANK(#REF!),"",#REF!)</f>
        <v>#REF!</v>
      </c>
      <c r="AX988" s="219" t="e">
        <f>IF(ISBLANK(#REF!),"",#REF!)</f>
        <v>#REF!</v>
      </c>
      <c r="AY988" s="226" t="e">
        <f>IF(ISBLANK(#REF!),"",#REF!)</f>
        <v>#REF!</v>
      </c>
      <c r="AZ988" s="219" t="e">
        <f>IF(ISBLANK(#REF!),"",#REF!)</f>
        <v>#REF!</v>
      </c>
      <c r="BA988" s="219" t="e">
        <f>IF(ISBLANK(#REF!),"",#REF!)</f>
        <v>#REF!</v>
      </c>
      <c r="BB988" s="219" t="e">
        <f>IF(ISBLANK(#REF!),"",#REF!)</f>
        <v>#REF!</v>
      </c>
      <c r="BC988" s="219" t="e">
        <f>IF(ISBLANK(#REF!),"",#REF!)</f>
        <v>#REF!</v>
      </c>
      <c r="BD988" s="219" t="e">
        <f>IF(ISBLANK(#REF!),"",#REF!)</f>
        <v>#REF!</v>
      </c>
      <c r="BE988" s="219" t="e">
        <f>IF(ISBLANK(#REF!),"",#REF!)</f>
        <v>#REF!</v>
      </c>
      <c r="BF988" s="219" t="e">
        <f>IF(ISBLANK(#REF!),"",#REF!)</f>
        <v>#REF!</v>
      </c>
      <c r="BG988" s="219" t="e">
        <f>IF(ISBLANK(#REF!),"",#REF!)</f>
        <v>#REF!</v>
      </c>
      <c r="BH988" s="219" t="e">
        <f>IF(ISBLANK(#REF!),"",#REF!)</f>
        <v>#REF!</v>
      </c>
      <c r="BI988" s="219" t="e">
        <f>IF(ISBLANK(#REF!),"",#REF!)</f>
        <v>#REF!</v>
      </c>
      <c r="BJ988" s="219" t="e">
        <f>IF(ISBLANK(#REF!),"",#REF!)</f>
        <v>#REF!</v>
      </c>
      <c r="BK988" s="219" t="e">
        <f>IF(ISBLANK(#REF!),"",#REF!)</f>
        <v>#REF!</v>
      </c>
      <c r="BL988" s="219" t="e">
        <f>IF(ISBLANK(#REF!),"",#REF!)</f>
        <v>#REF!</v>
      </c>
      <c r="BM988" s="219" t="e">
        <f>IF(ISBLANK(#REF!),"",#REF!)</f>
        <v>#REF!</v>
      </c>
      <c r="BN988" s="219" t="e">
        <f>IF(ISBLANK(#REF!),"",#REF!)</f>
        <v>#REF!</v>
      </c>
      <c r="BO988" s="227" t="e">
        <f t="shared" si="268"/>
        <v>#REF!</v>
      </c>
      <c r="BP988" s="228" t="str">
        <f t="shared" si="271"/>
        <v/>
      </c>
      <c r="BQ988" s="229" t="str">
        <f t="shared" si="255"/>
        <v/>
      </c>
      <c r="BR988" s="228" t="e">
        <f t="shared" si="269"/>
        <v>#REF!</v>
      </c>
      <c r="BS988" s="230" t="e">
        <f t="shared" si="270"/>
        <v>#REF!</v>
      </c>
    </row>
    <row r="989" spans="1:71">
      <c r="A989" s="213" t="e">
        <f>IF(ISBLANK(#REF!),"",#REF!)</f>
        <v>#REF!</v>
      </c>
      <c r="B989" s="214" t="e">
        <f>IF(ISBLANK(#REF!),"",#REF!)</f>
        <v>#REF!</v>
      </c>
      <c r="C989" s="214" t="e">
        <f>IF(ISBLANK(#REF!),"",#REF!)</f>
        <v>#REF!</v>
      </c>
      <c r="D989" s="214" t="e">
        <f>IF(ISBLANK(#REF!),"",#REF!)</f>
        <v>#REF!</v>
      </c>
      <c r="E989" s="214" t="e">
        <f>IF(ISBLANK(#REF!),"",#REF!)</f>
        <v>#REF!</v>
      </c>
      <c r="F989" s="214" t="e">
        <f>IF(ISBLANK(#REF!),"",#REF!)</f>
        <v>#REF!</v>
      </c>
      <c r="G989" s="214" t="e">
        <f>IF(ISBLANK(#REF!),"",#REF!)</f>
        <v>#REF!</v>
      </c>
      <c r="H989" s="215" t="e">
        <f>IF(ISBLANK(#REF!),"",#REF!)</f>
        <v>#REF!</v>
      </c>
      <c r="I989" s="214" t="e">
        <f>IF(ISBLANK(#REF!),"",#REF!)</f>
        <v>#REF!</v>
      </c>
      <c r="J989" s="216" t="e">
        <f>IF(ISBLANK(#REF!),"",#REF!)</f>
        <v>#REF!</v>
      </c>
      <c r="K989" s="217" t="e">
        <f>IF(ISBLANK(#REF!),"",#REF!)</f>
        <v>#REF!</v>
      </c>
      <c r="L989" s="217" t="e">
        <f>IF(ISBLANK(#REF!),"",#REF!)</f>
        <v>#REF!</v>
      </c>
      <c r="M989" s="218" t="e">
        <f>IF(ISBLANK(#REF!),"",#REF!)</f>
        <v>#REF!</v>
      </c>
      <c r="N989" s="218" t="e">
        <f>IF(ISBLANK(#REF!),"",#REF!)</f>
        <v>#REF!</v>
      </c>
      <c r="O989" s="220" t="str">
        <f>IFERROR(VLOOKUP(_xlfn.CONCAT('Team Roster - Final'!$A989," : ",'Team Roster - Final'!$BM989),'Rate Calculations'!$C$4:$G$1100,5,FALSE),"")</f>
        <v/>
      </c>
      <c r="P989" s="225">
        <f>IF(ISBLANK('Rate Calculations'!$H991),"",'Rate Calculations'!$H991)</f>
        <v>1.7500000000000002E-2</v>
      </c>
      <c r="Q989" s="220" t="str">
        <f t="shared" si="256"/>
        <v/>
      </c>
      <c r="R989" s="221">
        <f>IF(ISBLANK('Rate Calculations'!$J991),"",'Rate Calculations'!$J991)</f>
        <v>3.5000000000000003E-2</v>
      </c>
      <c r="S989" s="220" t="str">
        <f t="shared" si="257"/>
        <v/>
      </c>
      <c r="T989" s="225" t="str">
        <f>IFERROR(VLOOKUP(_xlfn.CONCAT('Team Roster - Final'!$A989," : ",'Team Roster - Final'!$BM989),'Rate Calculations'!$C$4:$S$1100,10,FALSE),"")</f>
        <v/>
      </c>
      <c r="U989" s="225" t="str">
        <f>IFERROR(VLOOKUP(_xlfn.CONCAT('Team Roster - Final'!$A989," : ",'Team Roster - Final'!$BM989),'Rate Calculations'!$C$4:$S$1100,11,FALSE),"")</f>
        <v/>
      </c>
      <c r="V989" s="222" t="str">
        <f t="shared" si="258"/>
        <v/>
      </c>
      <c r="W989" s="222" t="str">
        <f t="shared" si="259"/>
        <v/>
      </c>
      <c r="X989" s="223" t="str">
        <f>IFERROR(VLOOKUP(_xlfn.CONCAT('Team Roster - Final'!$A989," : ",'Team Roster - Final'!$BM989),'Rate Calculations'!$C$4:$S$1100,14,FALSE),"")</f>
        <v/>
      </c>
      <c r="Y989" s="222" t="str">
        <f t="shared" si="260"/>
        <v/>
      </c>
      <c r="Z989" s="222" t="str">
        <f t="shared" si="261"/>
        <v/>
      </c>
      <c r="AA989" s="224" t="str">
        <f>IFERROR(IF(#REF!="Yes",$Y989, $Y989+$Q989*0.5),"")</f>
        <v/>
      </c>
      <c r="AB989" s="224" t="str">
        <f>IFERROR(IF(#REF!="Yes",$Z989, $Z989+$S989*0.5),"")</f>
        <v/>
      </c>
      <c r="AC989" s="220" t="str">
        <f>IFERROR(VLOOKUP(_xlfn.CONCAT('Team Roster - Final'!$A989," : ",'Team Roster - Final'!$BM989),'Rate Calculations'!$C$4:$U$1100,19,FALSE),"")</f>
        <v/>
      </c>
      <c r="AD989" s="220" t="str">
        <f t="shared" si="262"/>
        <v/>
      </c>
      <c r="AE989" s="220" t="str">
        <f t="shared" si="263"/>
        <v/>
      </c>
      <c r="AF989" s="225" t="str">
        <f>IFERROR(VLOOKUP(_xlfn.CONCAT('Team Roster - Final'!$A989," : ",'Team Roster - Final'!$BM989),'Rate Calculations'!$C$4:$AB$1100,22,FALSE),"")</f>
        <v/>
      </c>
      <c r="AG989" s="225" t="str">
        <f>IFERROR(VLOOKUP(_xlfn.CONCAT('Team Roster - Final'!$A989," : ",'Team Roster - Final'!$BM989),'Rate Calculations'!$C$4:$AB$1100,23,FALSE),"")</f>
        <v/>
      </c>
      <c r="AH989" s="222" t="str">
        <f t="shared" si="264"/>
        <v/>
      </c>
      <c r="AI989" s="222" t="str">
        <f t="shared" si="265"/>
        <v/>
      </c>
      <c r="AJ989" s="223" t="str">
        <f>Table1[[#This Row],[Home Office
Net Fee %]]</f>
        <v/>
      </c>
      <c r="AK989" s="222" t="str">
        <f t="shared" si="266"/>
        <v/>
      </c>
      <c r="AL989" s="222" t="str">
        <f t="shared" si="267"/>
        <v/>
      </c>
      <c r="AM989" s="215" t="str">
        <f>IFERROR(IF(#REF!="Yes",$AK989,($AK989+$AD989*0.5)),"")</f>
        <v/>
      </c>
      <c r="AN989" s="215" t="str">
        <f>IFERROR(IF(#REF!="Yes",$AL989,($AL989+$AE989*0.5)),"")</f>
        <v/>
      </c>
      <c r="AO989" s="374" t="str">
        <f>IF(ISBLANK('Team Roster Proposed - FBR'!Q990),"",'Team Roster Proposed - FBR'!Q990)</f>
        <v/>
      </c>
      <c r="AP989" s="226" t="e">
        <f>IF(ISBLANK(#REF!),"",#REF!)</f>
        <v>#REF!</v>
      </c>
      <c r="AQ989" s="226" t="e">
        <f>IF(ISBLANK(#REF!),"",#REF!)</f>
        <v>#REF!</v>
      </c>
      <c r="AR989" s="226" t="e">
        <f>IF(ISBLANK(#REF!),"",#REF!)</f>
        <v>#REF!</v>
      </c>
      <c r="AS989" s="219" t="e">
        <f>IF(ISBLANK(#REF!),"",#REF!)</f>
        <v>#REF!</v>
      </c>
      <c r="AT989" s="219" t="e">
        <f>IF(ISBLANK(#REF!),"",#REF!)</f>
        <v>#REF!</v>
      </c>
      <c r="AU989" s="219" t="e">
        <f>IF(ISBLANK(#REF!),"",#REF!)</f>
        <v>#REF!</v>
      </c>
      <c r="AV989" s="219" t="e">
        <f>IF(ISBLANK(#REF!),"",#REF!)</f>
        <v>#REF!</v>
      </c>
      <c r="AW989" s="219" t="e">
        <f>IF(ISBLANK(#REF!),"",#REF!)</f>
        <v>#REF!</v>
      </c>
      <c r="AX989" s="219" t="e">
        <f>IF(ISBLANK(#REF!),"",#REF!)</f>
        <v>#REF!</v>
      </c>
      <c r="AY989" s="226" t="e">
        <f>IF(ISBLANK(#REF!),"",#REF!)</f>
        <v>#REF!</v>
      </c>
      <c r="AZ989" s="219" t="e">
        <f>IF(ISBLANK(#REF!),"",#REF!)</f>
        <v>#REF!</v>
      </c>
      <c r="BA989" s="219" t="e">
        <f>IF(ISBLANK(#REF!),"",#REF!)</f>
        <v>#REF!</v>
      </c>
      <c r="BB989" s="219" t="e">
        <f>IF(ISBLANK(#REF!),"",#REF!)</f>
        <v>#REF!</v>
      </c>
      <c r="BC989" s="219" t="e">
        <f>IF(ISBLANK(#REF!),"",#REF!)</f>
        <v>#REF!</v>
      </c>
      <c r="BD989" s="219" t="e">
        <f>IF(ISBLANK(#REF!),"",#REF!)</f>
        <v>#REF!</v>
      </c>
      <c r="BE989" s="219" t="e">
        <f>IF(ISBLANK(#REF!),"",#REF!)</f>
        <v>#REF!</v>
      </c>
      <c r="BF989" s="219" t="e">
        <f>IF(ISBLANK(#REF!),"",#REF!)</f>
        <v>#REF!</v>
      </c>
      <c r="BG989" s="219" t="e">
        <f>IF(ISBLANK(#REF!),"",#REF!)</f>
        <v>#REF!</v>
      </c>
      <c r="BH989" s="219" t="e">
        <f>IF(ISBLANK(#REF!),"",#REF!)</f>
        <v>#REF!</v>
      </c>
      <c r="BI989" s="219" t="e">
        <f>IF(ISBLANK(#REF!),"",#REF!)</f>
        <v>#REF!</v>
      </c>
      <c r="BJ989" s="219" t="e">
        <f>IF(ISBLANK(#REF!),"",#REF!)</f>
        <v>#REF!</v>
      </c>
      <c r="BK989" s="219" t="e">
        <f>IF(ISBLANK(#REF!),"",#REF!)</f>
        <v>#REF!</v>
      </c>
      <c r="BL989" s="219" t="e">
        <f>IF(ISBLANK(#REF!),"",#REF!)</f>
        <v>#REF!</v>
      </c>
      <c r="BM989" s="219" t="e">
        <f>IF(ISBLANK(#REF!),"",#REF!)</f>
        <v>#REF!</v>
      </c>
      <c r="BN989" s="219" t="e">
        <f>IF(ISBLANK(#REF!),"",#REF!)</f>
        <v>#REF!</v>
      </c>
      <c r="BO989" s="227" t="e">
        <f t="shared" si="268"/>
        <v>#REF!</v>
      </c>
      <c r="BP989" s="228" t="str">
        <f t="shared" si="271"/>
        <v/>
      </c>
      <c r="BQ989" s="229" t="str">
        <f t="shared" si="255"/>
        <v/>
      </c>
      <c r="BR989" s="228" t="e">
        <f t="shared" si="269"/>
        <v>#REF!</v>
      </c>
      <c r="BS989" s="230" t="e">
        <f t="shared" si="270"/>
        <v>#REF!</v>
      </c>
    </row>
    <row r="990" spans="1:71">
      <c r="A990" s="213" t="e">
        <f>IF(ISBLANK(#REF!),"",#REF!)</f>
        <v>#REF!</v>
      </c>
      <c r="B990" s="214" t="e">
        <f>IF(ISBLANK(#REF!),"",#REF!)</f>
        <v>#REF!</v>
      </c>
      <c r="C990" s="214" t="e">
        <f>IF(ISBLANK(#REF!),"",#REF!)</f>
        <v>#REF!</v>
      </c>
      <c r="D990" s="214" t="e">
        <f>IF(ISBLANK(#REF!),"",#REF!)</f>
        <v>#REF!</v>
      </c>
      <c r="E990" s="214" t="e">
        <f>IF(ISBLANK(#REF!),"",#REF!)</f>
        <v>#REF!</v>
      </c>
      <c r="F990" s="214" t="e">
        <f>IF(ISBLANK(#REF!),"",#REF!)</f>
        <v>#REF!</v>
      </c>
      <c r="G990" s="214" t="e">
        <f>IF(ISBLANK(#REF!),"",#REF!)</f>
        <v>#REF!</v>
      </c>
      <c r="H990" s="215" t="e">
        <f>IF(ISBLANK(#REF!),"",#REF!)</f>
        <v>#REF!</v>
      </c>
      <c r="I990" s="214" t="e">
        <f>IF(ISBLANK(#REF!),"",#REF!)</f>
        <v>#REF!</v>
      </c>
      <c r="J990" s="216" t="e">
        <f>IF(ISBLANK(#REF!),"",#REF!)</f>
        <v>#REF!</v>
      </c>
      <c r="K990" s="217" t="e">
        <f>IF(ISBLANK(#REF!),"",#REF!)</f>
        <v>#REF!</v>
      </c>
      <c r="L990" s="217" t="e">
        <f>IF(ISBLANK(#REF!),"",#REF!)</f>
        <v>#REF!</v>
      </c>
      <c r="M990" s="218" t="e">
        <f>IF(ISBLANK(#REF!),"",#REF!)</f>
        <v>#REF!</v>
      </c>
      <c r="N990" s="218" t="e">
        <f>IF(ISBLANK(#REF!),"",#REF!)</f>
        <v>#REF!</v>
      </c>
      <c r="O990" s="220" t="str">
        <f>IFERROR(VLOOKUP(_xlfn.CONCAT('Team Roster - Final'!$A990," : ",'Team Roster - Final'!$BM990),'Rate Calculations'!$C$4:$G$1100,5,FALSE),"")</f>
        <v/>
      </c>
      <c r="P990" s="225">
        <f>IF(ISBLANK('Rate Calculations'!$H992),"",'Rate Calculations'!$H992)</f>
        <v>1.7500000000000002E-2</v>
      </c>
      <c r="Q990" s="220" t="str">
        <f t="shared" si="256"/>
        <v/>
      </c>
      <c r="R990" s="221">
        <f>IF(ISBLANK('Rate Calculations'!$J992),"",'Rate Calculations'!$J992)</f>
        <v>3.5000000000000003E-2</v>
      </c>
      <c r="S990" s="220" t="str">
        <f t="shared" si="257"/>
        <v/>
      </c>
      <c r="T990" s="225" t="str">
        <f>IFERROR(VLOOKUP(_xlfn.CONCAT('Team Roster - Final'!$A990," : ",'Team Roster - Final'!$BM990),'Rate Calculations'!$C$4:$S$1100,10,FALSE),"")</f>
        <v/>
      </c>
      <c r="U990" s="225" t="str">
        <f>IFERROR(VLOOKUP(_xlfn.CONCAT('Team Roster - Final'!$A990," : ",'Team Roster - Final'!$BM990),'Rate Calculations'!$C$4:$S$1100,11,FALSE),"")</f>
        <v/>
      </c>
      <c r="V990" s="222" t="str">
        <f t="shared" si="258"/>
        <v/>
      </c>
      <c r="W990" s="222" t="str">
        <f t="shared" si="259"/>
        <v/>
      </c>
      <c r="X990" s="223" t="str">
        <f>IFERROR(VLOOKUP(_xlfn.CONCAT('Team Roster - Final'!$A990," : ",'Team Roster - Final'!$BM990),'Rate Calculations'!$C$4:$S$1100,14,FALSE),"")</f>
        <v/>
      </c>
      <c r="Y990" s="222" t="str">
        <f t="shared" si="260"/>
        <v/>
      </c>
      <c r="Z990" s="222" t="str">
        <f t="shared" si="261"/>
        <v/>
      </c>
      <c r="AA990" s="224" t="str">
        <f>IFERROR(IF(#REF!="Yes",$Y990, $Y990+$Q990*0.5),"")</f>
        <v/>
      </c>
      <c r="AB990" s="224" t="str">
        <f>IFERROR(IF(#REF!="Yes",$Z990, $Z990+$S990*0.5),"")</f>
        <v/>
      </c>
      <c r="AC990" s="220" t="str">
        <f>IFERROR(VLOOKUP(_xlfn.CONCAT('Team Roster - Final'!$A990," : ",'Team Roster - Final'!$BM990),'Rate Calculations'!$C$4:$U$1100,19,FALSE),"")</f>
        <v/>
      </c>
      <c r="AD990" s="220" t="str">
        <f t="shared" si="262"/>
        <v/>
      </c>
      <c r="AE990" s="220" t="str">
        <f t="shared" si="263"/>
        <v/>
      </c>
      <c r="AF990" s="225" t="str">
        <f>IFERROR(VLOOKUP(_xlfn.CONCAT('Team Roster - Final'!$A990," : ",'Team Roster - Final'!$BM990),'Rate Calculations'!$C$4:$AB$1100,22,FALSE),"")</f>
        <v/>
      </c>
      <c r="AG990" s="225" t="str">
        <f>IFERROR(VLOOKUP(_xlfn.CONCAT('Team Roster - Final'!$A990," : ",'Team Roster - Final'!$BM990),'Rate Calculations'!$C$4:$AB$1100,23,FALSE),"")</f>
        <v/>
      </c>
      <c r="AH990" s="222" t="str">
        <f t="shared" si="264"/>
        <v/>
      </c>
      <c r="AI990" s="222" t="str">
        <f t="shared" si="265"/>
        <v/>
      </c>
      <c r="AJ990" s="223" t="str">
        <f>Table1[[#This Row],[Home Office
Net Fee %]]</f>
        <v/>
      </c>
      <c r="AK990" s="222" t="str">
        <f t="shared" si="266"/>
        <v/>
      </c>
      <c r="AL990" s="222" t="str">
        <f t="shared" si="267"/>
        <v/>
      </c>
      <c r="AM990" s="215" t="str">
        <f>IFERROR(IF(#REF!="Yes",$AK990,($AK990+$AD990*0.5)),"")</f>
        <v/>
      </c>
      <c r="AN990" s="215" t="str">
        <f>IFERROR(IF(#REF!="Yes",$AL990,($AL990+$AE990*0.5)),"")</f>
        <v/>
      </c>
      <c r="AO990" s="374" t="str">
        <f>IF(ISBLANK('Team Roster Proposed - FBR'!Q991),"",'Team Roster Proposed - FBR'!Q991)</f>
        <v/>
      </c>
      <c r="AP990" s="226" t="e">
        <f>IF(ISBLANK(#REF!),"",#REF!)</f>
        <v>#REF!</v>
      </c>
      <c r="AQ990" s="226" t="e">
        <f>IF(ISBLANK(#REF!),"",#REF!)</f>
        <v>#REF!</v>
      </c>
      <c r="AR990" s="226" t="e">
        <f>IF(ISBLANK(#REF!),"",#REF!)</f>
        <v>#REF!</v>
      </c>
      <c r="AS990" s="219" t="e">
        <f>IF(ISBLANK(#REF!),"",#REF!)</f>
        <v>#REF!</v>
      </c>
      <c r="AT990" s="219" t="e">
        <f>IF(ISBLANK(#REF!),"",#REF!)</f>
        <v>#REF!</v>
      </c>
      <c r="AU990" s="219" t="e">
        <f>IF(ISBLANK(#REF!),"",#REF!)</f>
        <v>#REF!</v>
      </c>
      <c r="AV990" s="219" t="e">
        <f>IF(ISBLANK(#REF!),"",#REF!)</f>
        <v>#REF!</v>
      </c>
      <c r="AW990" s="219" t="e">
        <f>IF(ISBLANK(#REF!),"",#REF!)</f>
        <v>#REF!</v>
      </c>
      <c r="AX990" s="219" t="e">
        <f>IF(ISBLANK(#REF!),"",#REF!)</f>
        <v>#REF!</v>
      </c>
      <c r="AY990" s="226" t="e">
        <f>IF(ISBLANK(#REF!),"",#REF!)</f>
        <v>#REF!</v>
      </c>
      <c r="AZ990" s="219" t="e">
        <f>IF(ISBLANK(#REF!),"",#REF!)</f>
        <v>#REF!</v>
      </c>
      <c r="BA990" s="219" t="e">
        <f>IF(ISBLANK(#REF!),"",#REF!)</f>
        <v>#REF!</v>
      </c>
      <c r="BB990" s="219" t="e">
        <f>IF(ISBLANK(#REF!),"",#REF!)</f>
        <v>#REF!</v>
      </c>
      <c r="BC990" s="219" t="e">
        <f>IF(ISBLANK(#REF!),"",#REF!)</f>
        <v>#REF!</v>
      </c>
      <c r="BD990" s="219" t="e">
        <f>IF(ISBLANK(#REF!),"",#REF!)</f>
        <v>#REF!</v>
      </c>
      <c r="BE990" s="219" t="e">
        <f>IF(ISBLANK(#REF!),"",#REF!)</f>
        <v>#REF!</v>
      </c>
      <c r="BF990" s="219" t="e">
        <f>IF(ISBLANK(#REF!),"",#REF!)</f>
        <v>#REF!</v>
      </c>
      <c r="BG990" s="219" t="e">
        <f>IF(ISBLANK(#REF!),"",#REF!)</f>
        <v>#REF!</v>
      </c>
      <c r="BH990" s="219" t="e">
        <f>IF(ISBLANK(#REF!),"",#REF!)</f>
        <v>#REF!</v>
      </c>
      <c r="BI990" s="219" t="e">
        <f>IF(ISBLANK(#REF!),"",#REF!)</f>
        <v>#REF!</v>
      </c>
      <c r="BJ990" s="219" t="e">
        <f>IF(ISBLANK(#REF!),"",#REF!)</f>
        <v>#REF!</v>
      </c>
      <c r="BK990" s="219" t="e">
        <f>IF(ISBLANK(#REF!),"",#REF!)</f>
        <v>#REF!</v>
      </c>
      <c r="BL990" s="219" t="e">
        <f>IF(ISBLANK(#REF!),"",#REF!)</f>
        <v>#REF!</v>
      </c>
      <c r="BM990" s="219" t="e">
        <f>IF(ISBLANK(#REF!),"",#REF!)</f>
        <v>#REF!</v>
      </c>
      <c r="BN990" s="219" t="e">
        <f>IF(ISBLANK(#REF!),"",#REF!)</f>
        <v>#REF!</v>
      </c>
      <c r="BO990" s="227" t="e">
        <f t="shared" si="268"/>
        <v>#REF!</v>
      </c>
      <c r="BP990" s="228" t="str">
        <f t="shared" si="271"/>
        <v/>
      </c>
      <c r="BQ990" s="229" t="str">
        <f t="shared" si="255"/>
        <v/>
      </c>
      <c r="BR990" s="228" t="e">
        <f t="shared" si="269"/>
        <v>#REF!</v>
      </c>
      <c r="BS990" s="230" t="e">
        <f t="shared" si="270"/>
        <v>#REF!</v>
      </c>
    </row>
    <row r="991" spans="1:71">
      <c r="A991" s="213" t="e">
        <f>IF(ISBLANK(#REF!),"",#REF!)</f>
        <v>#REF!</v>
      </c>
      <c r="B991" s="214" t="e">
        <f>IF(ISBLANK(#REF!),"",#REF!)</f>
        <v>#REF!</v>
      </c>
      <c r="C991" s="214" t="e">
        <f>IF(ISBLANK(#REF!),"",#REF!)</f>
        <v>#REF!</v>
      </c>
      <c r="D991" s="214" t="e">
        <f>IF(ISBLANK(#REF!),"",#REF!)</f>
        <v>#REF!</v>
      </c>
      <c r="E991" s="214" t="e">
        <f>IF(ISBLANK(#REF!),"",#REF!)</f>
        <v>#REF!</v>
      </c>
      <c r="F991" s="214" t="e">
        <f>IF(ISBLANK(#REF!),"",#REF!)</f>
        <v>#REF!</v>
      </c>
      <c r="G991" s="214" t="e">
        <f>IF(ISBLANK(#REF!),"",#REF!)</f>
        <v>#REF!</v>
      </c>
      <c r="H991" s="215" t="e">
        <f>IF(ISBLANK(#REF!),"",#REF!)</f>
        <v>#REF!</v>
      </c>
      <c r="I991" s="214" t="e">
        <f>IF(ISBLANK(#REF!),"",#REF!)</f>
        <v>#REF!</v>
      </c>
      <c r="J991" s="216" t="e">
        <f>IF(ISBLANK(#REF!),"",#REF!)</f>
        <v>#REF!</v>
      </c>
      <c r="K991" s="217" t="e">
        <f>IF(ISBLANK(#REF!),"",#REF!)</f>
        <v>#REF!</v>
      </c>
      <c r="L991" s="217" t="e">
        <f>IF(ISBLANK(#REF!),"",#REF!)</f>
        <v>#REF!</v>
      </c>
      <c r="M991" s="218" t="e">
        <f>IF(ISBLANK(#REF!),"",#REF!)</f>
        <v>#REF!</v>
      </c>
      <c r="N991" s="218" t="e">
        <f>IF(ISBLANK(#REF!),"",#REF!)</f>
        <v>#REF!</v>
      </c>
      <c r="O991" s="220" t="str">
        <f>IFERROR(VLOOKUP(_xlfn.CONCAT('Team Roster - Final'!$A991," : ",'Team Roster - Final'!$BM991),'Rate Calculations'!$C$4:$G$1100,5,FALSE),"")</f>
        <v/>
      </c>
      <c r="P991" s="225">
        <f>IF(ISBLANK('Rate Calculations'!$H993),"",'Rate Calculations'!$H993)</f>
        <v>1.7500000000000002E-2</v>
      </c>
      <c r="Q991" s="220" t="str">
        <f t="shared" si="256"/>
        <v/>
      </c>
      <c r="R991" s="221">
        <f>IF(ISBLANK('Rate Calculations'!$J993),"",'Rate Calculations'!$J993)</f>
        <v>3.5000000000000003E-2</v>
      </c>
      <c r="S991" s="220" t="str">
        <f t="shared" si="257"/>
        <v/>
      </c>
      <c r="T991" s="225" t="str">
        <f>IFERROR(VLOOKUP(_xlfn.CONCAT('Team Roster - Final'!$A991," : ",'Team Roster - Final'!$BM991),'Rate Calculations'!$C$4:$S$1100,10,FALSE),"")</f>
        <v/>
      </c>
      <c r="U991" s="225" t="str">
        <f>IFERROR(VLOOKUP(_xlfn.CONCAT('Team Roster - Final'!$A991," : ",'Team Roster - Final'!$BM991),'Rate Calculations'!$C$4:$S$1100,11,FALSE),"")</f>
        <v/>
      </c>
      <c r="V991" s="222" t="str">
        <f t="shared" si="258"/>
        <v/>
      </c>
      <c r="W991" s="222" t="str">
        <f t="shared" si="259"/>
        <v/>
      </c>
      <c r="X991" s="223" t="str">
        <f>IFERROR(VLOOKUP(_xlfn.CONCAT('Team Roster - Final'!$A991," : ",'Team Roster - Final'!$BM991),'Rate Calculations'!$C$4:$S$1100,14,FALSE),"")</f>
        <v/>
      </c>
      <c r="Y991" s="222" t="str">
        <f t="shared" si="260"/>
        <v/>
      </c>
      <c r="Z991" s="222" t="str">
        <f t="shared" si="261"/>
        <v/>
      </c>
      <c r="AA991" s="224" t="str">
        <f>IFERROR(IF(#REF!="Yes",$Y991, $Y991+$Q991*0.5),"")</f>
        <v/>
      </c>
      <c r="AB991" s="224" t="str">
        <f>IFERROR(IF(#REF!="Yes",$Z991, $Z991+$S991*0.5),"")</f>
        <v/>
      </c>
      <c r="AC991" s="220" t="str">
        <f>IFERROR(VLOOKUP(_xlfn.CONCAT('Team Roster - Final'!$A991," : ",'Team Roster - Final'!$BM991),'Rate Calculations'!$C$4:$U$1100,19,FALSE),"")</f>
        <v/>
      </c>
      <c r="AD991" s="220" t="str">
        <f t="shared" si="262"/>
        <v/>
      </c>
      <c r="AE991" s="220" t="str">
        <f t="shared" si="263"/>
        <v/>
      </c>
      <c r="AF991" s="225" t="str">
        <f>IFERROR(VLOOKUP(_xlfn.CONCAT('Team Roster - Final'!$A991," : ",'Team Roster - Final'!$BM991),'Rate Calculations'!$C$4:$AB$1100,22,FALSE),"")</f>
        <v/>
      </c>
      <c r="AG991" s="225" t="str">
        <f>IFERROR(VLOOKUP(_xlfn.CONCAT('Team Roster - Final'!$A991," : ",'Team Roster - Final'!$BM991),'Rate Calculations'!$C$4:$AB$1100,23,FALSE),"")</f>
        <v/>
      </c>
      <c r="AH991" s="222" t="str">
        <f t="shared" si="264"/>
        <v/>
      </c>
      <c r="AI991" s="222" t="str">
        <f t="shared" si="265"/>
        <v/>
      </c>
      <c r="AJ991" s="223" t="str">
        <f>Table1[[#This Row],[Home Office
Net Fee %]]</f>
        <v/>
      </c>
      <c r="AK991" s="222" t="str">
        <f t="shared" si="266"/>
        <v/>
      </c>
      <c r="AL991" s="222" t="str">
        <f t="shared" si="267"/>
        <v/>
      </c>
      <c r="AM991" s="215" t="str">
        <f>IFERROR(IF(#REF!="Yes",$AK991,($AK991+$AD991*0.5)),"")</f>
        <v/>
      </c>
      <c r="AN991" s="215" t="str">
        <f>IFERROR(IF(#REF!="Yes",$AL991,($AL991+$AE991*0.5)),"")</f>
        <v/>
      </c>
      <c r="AO991" s="374" t="str">
        <f>IF(ISBLANK('Team Roster Proposed - FBR'!Q992),"",'Team Roster Proposed - FBR'!Q992)</f>
        <v/>
      </c>
      <c r="AP991" s="226" t="e">
        <f>IF(ISBLANK(#REF!),"",#REF!)</f>
        <v>#REF!</v>
      </c>
      <c r="AQ991" s="226" t="e">
        <f>IF(ISBLANK(#REF!),"",#REF!)</f>
        <v>#REF!</v>
      </c>
      <c r="AR991" s="226" t="e">
        <f>IF(ISBLANK(#REF!),"",#REF!)</f>
        <v>#REF!</v>
      </c>
      <c r="AS991" s="219" t="e">
        <f>IF(ISBLANK(#REF!),"",#REF!)</f>
        <v>#REF!</v>
      </c>
      <c r="AT991" s="219" t="e">
        <f>IF(ISBLANK(#REF!),"",#REF!)</f>
        <v>#REF!</v>
      </c>
      <c r="AU991" s="219" t="e">
        <f>IF(ISBLANK(#REF!),"",#REF!)</f>
        <v>#REF!</v>
      </c>
      <c r="AV991" s="219" t="e">
        <f>IF(ISBLANK(#REF!),"",#REF!)</f>
        <v>#REF!</v>
      </c>
      <c r="AW991" s="219" t="e">
        <f>IF(ISBLANK(#REF!),"",#REF!)</f>
        <v>#REF!</v>
      </c>
      <c r="AX991" s="219" t="e">
        <f>IF(ISBLANK(#REF!),"",#REF!)</f>
        <v>#REF!</v>
      </c>
      <c r="AY991" s="226" t="e">
        <f>IF(ISBLANK(#REF!),"",#REF!)</f>
        <v>#REF!</v>
      </c>
      <c r="AZ991" s="219" t="e">
        <f>IF(ISBLANK(#REF!),"",#REF!)</f>
        <v>#REF!</v>
      </c>
      <c r="BA991" s="219" t="e">
        <f>IF(ISBLANK(#REF!),"",#REF!)</f>
        <v>#REF!</v>
      </c>
      <c r="BB991" s="219" t="e">
        <f>IF(ISBLANK(#REF!),"",#REF!)</f>
        <v>#REF!</v>
      </c>
      <c r="BC991" s="219" t="e">
        <f>IF(ISBLANK(#REF!),"",#REF!)</f>
        <v>#REF!</v>
      </c>
      <c r="BD991" s="219" t="e">
        <f>IF(ISBLANK(#REF!),"",#REF!)</f>
        <v>#REF!</v>
      </c>
      <c r="BE991" s="219" t="e">
        <f>IF(ISBLANK(#REF!),"",#REF!)</f>
        <v>#REF!</v>
      </c>
      <c r="BF991" s="219" t="e">
        <f>IF(ISBLANK(#REF!),"",#REF!)</f>
        <v>#REF!</v>
      </c>
      <c r="BG991" s="219" t="e">
        <f>IF(ISBLANK(#REF!),"",#REF!)</f>
        <v>#REF!</v>
      </c>
      <c r="BH991" s="219" t="e">
        <f>IF(ISBLANK(#REF!),"",#REF!)</f>
        <v>#REF!</v>
      </c>
      <c r="BI991" s="219" t="e">
        <f>IF(ISBLANK(#REF!),"",#REF!)</f>
        <v>#REF!</v>
      </c>
      <c r="BJ991" s="219" t="e">
        <f>IF(ISBLANK(#REF!),"",#REF!)</f>
        <v>#REF!</v>
      </c>
      <c r="BK991" s="219" t="e">
        <f>IF(ISBLANK(#REF!),"",#REF!)</f>
        <v>#REF!</v>
      </c>
      <c r="BL991" s="219" t="e">
        <f>IF(ISBLANK(#REF!),"",#REF!)</f>
        <v>#REF!</v>
      </c>
      <c r="BM991" s="219" t="e">
        <f>IF(ISBLANK(#REF!),"",#REF!)</f>
        <v>#REF!</v>
      </c>
      <c r="BN991" s="219" t="e">
        <f>IF(ISBLANK(#REF!),"",#REF!)</f>
        <v>#REF!</v>
      </c>
      <c r="BO991" s="227" t="e">
        <f t="shared" si="268"/>
        <v>#REF!</v>
      </c>
      <c r="BP991" s="228" t="str">
        <f t="shared" si="271"/>
        <v/>
      </c>
      <c r="BQ991" s="229" t="str">
        <f t="shared" si="255"/>
        <v/>
      </c>
      <c r="BR991" s="228" t="e">
        <f t="shared" si="269"/>
        <v>#REF!</v>
      </c>
      <c r="BS991" s="230" t="e">
        <f t="shared" si="270"/>
        <v>#REF!</v>
      </c>
    </row>
    <row r="992" spans="1:71">
      <c r="A992" s="213" t="e">
        <f>IF(ISBLANK(#REF!),"",#REF!)</f>
        <v>#REF!</v>
      </c>
      <c r="B992" s="214" t="e">
        <f>IF(ISBLANK(#REF!),"",#REF!)</f>
        <v>#REF!</v>
      </c>
      <c r="C992" s="214" t="e">
        <f>IF(ISBLANK(#REF!),"",#REF!)</f>
        <v>#REF!</v>
      </c>
      <c r="D992" s="214" t="e">
        <f>IF(ISBLANK(#REF!),"",#REF!)</f>
        <v>#REF!</v>
      </c>
      <c r="E992" s="214" t="e">
        <f>IF(ISBLANK(#REF!),"",#REF!)</f>
        <v>#REF!</v>
      </c>
      <c r="F992" s="214" t="e">
        <f>IF(ISBLANK(#REF!),"",#REF!)</f>
        <v>#REF!</v>
      </c>
      <c r="G992" s="214" t="e">
        <f>IF(ISBLANK(#REF!),"",#REF!)</f>
        <v>#REF!</v>
      </c>
      <c r="H992" s="215" t="e">
        <f>IF(ISBLANK(#REF!),"",#REF!)</f>
        <v>#REF!</v>
      </c>
      <c r="I992" s="214" t="e">
        <f>IF(ISBLANK(#REF!),"",#REF!)</f>
        <v>#REF!</v>
      </c>
      <c r="J992" s="216" t="e">
        <f>IF(ISBLANK(#REF!),"",#REF!)</f>
        <v>#REF!</v>
      </c>
      <c r="K992" s="217" t="e">
        <f>IF(ISBLANK(#REF!),"",#REF!)</f>
        <v>#REF!</v>
      </c>
      <c r="L992" s="217" t="e">
        <f>IF(ISBLANK(#REF!),"",#REF!)</f>
        <v>#REF!</v>
      </c>
      <c r="M992" s="218" t="e">
        <f>IF(ISBLANK(#REF!),"",#REF!)</f>
        <v>#REF!</v>
      </c>
      <c r="N992" s="218" t="e">
        <f>IF(ISBLANK(#REF!),"",#REF!)</f>
        <v>#REF!</v>
      </c>
      <c r="O992" s="220" t="str">
        <f>IFERROR(VLOOKUP(_xlfn.CONCAT('Team Roster - Final'!$A992," : ",'Team Roster - Final'!$BM992),'Rate Calculations'!$C$4:$G$1100,5,FALSE),"")</f>
        <v/>
      </c>
      <c r="P992" s="225">
        <f>IF(ISBLANK('Rate Calculations'!$H994),"",'Rate Calculations'!$H994)</f>
        <v>1.7500000000000002E-2</v>
      </c>
      <c r="Q992" s="220" t="str">
        <f t="shared" si="256"/>
        <v/>
      </c>
      <c r="R992" s="221">
        <f>IF(ISBLANK('Rate Calculations'!$J994),"",'Rate Calculations'!$J994)</f>
        <v>3.5000000000000003E-2</v>
      </c>
      <c r="S992" s="220" t="str">
        <f t="shared" si="257"/>
        <v/>
      </c>
      <c r="T992" s="225" t="str">
        <f>IFERROR(VLOOKUP(_xlfn.CONCAT('Team Roster - Final'!$A992," : ",'Team Roster - Final'!$BM992),'Rate Calculations'!$C$4:$S$1100,10,FALSE),"")</f>
        <v/>
      </c>
      <c r="U992" s="225" t="str">
        <f>IFERROR(VLOOKUP(_xlfn.CONCAT('Team Roster - Final'!$A992," : ",'Team Roster - Final'!$BM992),'Rate Calculations'!$C$4:$S$1100,11,FALSE),"")</f>
        <v/>
      </c>
      <c r="V992" s="222" t="str">
        <f t="shared" si="258"/>
        <v/>
      </c>
      <c r="W992" s="222" t="str">
        <f t="shared" si="259"/>
        <v/>
      </c>
      <c r="X992" s="223" t="str">
        <f>IFERROR(VLOOKUP(_xlfn.CONCAT('Team Roster - Final'!$A992," : ",'Team Roster - Final'!$BM992),'Rate Calculations'!$C$4:$S$1100,14,FALSE),"")</f>
        <v/>
      </c>
      <c r="Y992" s="222" t="str">
        <f t="shared" si="260"/>
        <v/>
      </c>
      <c r="Z992" s="222" t="str">
        <f t="shared" si="261"/>
        <v/>
      </c>
      <c r="AA992" s="224" t="str">
        <f>IFERROR(IF(#REF!="Yes",$Y992, $Y992+$Q992*0.5),"")</f>
        <v/>
      </c>
      <c r="AB992" s="224" t="str">
        <f>IFERROR(IF(#REF!="Yes",$Z992, $Z992+$S992*0.5),"")</f>
        <v/>
      </c>
      <c r="AC992" s="220" t="str">
        <f>IFERROR(VLOOKUP(_xlfn.CONCAT('Team Roster - Final'!$A992," : ",'Team Roster - Final'!$BM992),'Rate Calculations'!$C$4:$U$1100,19,FALSE),"")</f>
        <v/>
      </c>
      <c r="AD992" s="220" t="str">
        <f t="shared" si="262"/>
        <v/>
      </c>
      <c r="AE992" s="220" t="str">
        <f t="shared" si="263"/>
        <v/>
      </c>
      <c r="AF992" s="225" t="str">
        <f>IFERROR(VLOOKUP(_xlfn.CONCAT('Team Roster - Final'!$A992," : ",'Team Roster - Final'!$BM992),'Rate Calculations'!$C$4:$AB$1100,22,FALSE),"")</f>
        <v/>
      </c>
      <c r="AG992" s="225" t="str">
        <f>IFERROR(VLOOKUP(_xlfn.CONCAT('Team Roster - Final'!$A992," : ",'Team Roster - Final'!$BM992),'Rate Calculations'!$C$4:$AB$1100,23,FALSE),"")</f>
        <v/>
      </c>
      <c r="AH992" s="222" t="str">
        <f t="shared" si="264"/>
        <v/>
      </c>
      <c r="AI992" s="222" t="str">
        <f t="shared" si="265"/>
        <v/>
      </c>
      <c r="AJ992" s="223" t="str">
        <f>Table1[[#This Row],[Home Office
Net Fee %]]</f>
        <v/>
      </c>
      <c r="AK992" s="222" t="str">
        <f t="shared" si="266"/>
        <v/>
      </c>
      <c r="AL992" s="222" t="str">
        <f t="shared" si="267"/>
        <v/>
      </c>
      <c r="AM992" s="215" t="str">
        <f>IFERROR(IF(#REF!="Yes",$AK992,($AK992+$AD992*0.5)),"")</f>
        <v/>
      </c>
      <c r="AN992" s="215" t="str">
        <f>IFERROR(IF(#REF!="Yes",$AL992,($AL992+$AE992*0.5)),"")</f>
        <v/>
      </c>
      <c r="AO992" s="374" t="str">
        <f>IF(ISBLANK('Team Roster Proposed - FBR'!Q993),"",'Team Roster Proposed - FBR'!Q993)</f>
        <v/>
      </c>
      <c r="AP992" s="226" t="e">
        <f>IF(ISBLANK(#REF!),"",#REF!)</f>
        <v>#REF!</v>
      </c>
      <c r="AQ992" s="226" t="e">
        <f>IF(ISBLANK(#REF!),"",#REF!)</f>
        <v>#REF!</v>
      </c>
      <c r="AR992" s="226" t="e">
        <f>IF(ISBLANK(#REF!),"",#REF!)</f>
        <v>#REF!</v>
      </c>
      <c r="AS992" s="219" t="e">
        <f>IF(ISBLANK(#REF!),"",#REF!)</f>
        <v>#REF!</v>
      </c>
      <c r="AT992" s="219" t="e">
        <f>IF(ISBLANK(#REF!),"",#REF!)</f>
        <v>#REF!</v>
      </c>
      <c r="AU992" s="219" t="e">
        <f>IF(ISBLANK(#REF!),"",#REF!)</f>
        <v>#REF!</v>
      </c>
      <c r="AV992" s="219" t="e">
        <f>IF(ISBLANK(#REF!),"",#REF!)</f>
        <v>#REF!</v>
      </c>
      <c r="AW992" s="219" t="e">
        <f>IF(ISBLANK(#REF!),"",#REF!)</f>
        <v>#REF!</v>
      </c>
      <c r="AX992" s="219" t="e">
        <f>IF(ISBLANK(#REF!),"",#REF!)</f>
        <v>#REF!</v>
      </c>
      <c r="AY992" s="226" t="e">
        <f>IF(ISBLANK(#REF!),"",#REF!)</f>
        <v>#REF!</v>
      </c>
      <c r="AZ992" s="219" t="e">
        <f>IF(ISBLANK(#REF!),"",#REF!)</f>
        <v>#REF!</v>
      </c>
      <c r="BA992" s="219" t="e">
        <f>IF(ISBLANK(#REF!),"",#REF!)</f>
        <v>#REF!</v>
      </c>
      <c r="BB992" s="219" t="e">
        <f>IF(ISBLANK(#REF!),"",#REF!)</f>
        <v>#REF!</v>
      </c>
      <c r="BC992" s="219" t="e">
        <f>IF(ISBLANK(#REF!),"",#REF!)</f>
        <v>#REF!</v>
      </c>
      <c r="BD992" s="219" t="e">
        <f>IF(ISBLANK(#REF!),"",#REF!)</f>
        <v>#REF!</v>
      </c>
      <c r="BE992" s="219" t="e">
        <f>IF(ISBLANK(#REF!),"",#REF!)</f>
        <v>#REF!</v>
      </c>
      <c r="BF992" s="219" t="e">
        <f>IF(ISBLANK(#REF!),"",#REF!)</f>
        <v>#REF!</v>
      </c>
      <c r="BG992" s="219" t="e">
        <f>IF(ISBLANK(#REF!),"",#REF!)</f>
        <v>#REF!</v>
      </c>
      <c r="BH992" s="219" t="e">
        <f>IF(ISBLANK(#REF!),"",#REF!)</f>
        <v>#REF!</v>
      </c>
      <c r="BI992" s="219" t="e">
        <f>IF(ISBLANK(#REF!),"",#REF!)</f>
        <v>#REF!</v>
      </c>
      <c r="BJ992" s="219" t="e">
        <f>IF(ISBLANK(#REF!),"",#REF!)</f>
        <v>#REF!</v>
      </c>
      <c r="BK992" s="219" t="e">
        <f>IF(ISBLANK(#REF!),"",#REF!)</f>
        <v>#REF!</v>
      </c>
      <c r="BL992" s="219" t="e">
        <f>IF(ISBLANK(#REF!),"",#REF!)</f>
        <v>#REF!</v>
      </c>
      <c r="BM992" s="219" t="e">
        <f>IF(ISBLANK(#REF!),"",#REF!)</f>
        <v>#REF!</v>
      </c>
      <c r="BN992" s="219" t="e">
        <f>IF(ISBLANK(#REF!),"",#REF!)</f>
        <v>#REF!</v>
      </c>
      <c r="BO992" s="227" t="e">
        <f t="shared" si="268"/>
        <v>#REF!</v>
      </c>
      <c r="BP992" s="228" t="str">
        <f t="shared" si="271"/>
        <v/>
      </c>
      <c r="BQ992" s="229" t="str">
        <f t="shared" si="255"/>
        <v/>
      </c>
      <c r="BR992" s="228" t="e">
        <f t="shared" si="269"/>
        <v>#REF!</v>
      </c>
      <c r="BS992" s="230" t="e">
        <f t="shared" si="270"/>
        <v>#REF!</v>
      </c>
    </row>
    <row r="993" spans="1:71">
      <c r="A993" s="213" t="e">
        <f>IF(ISBLANK(#REF!),"",#REF!)</f>
        <v>#REF!</v>
      </c>
      <c r="B993" s="214" t="e">
        <f>IF(ISBLANK(#REF!),"",#REF!)</f>
        <v>#REF!</v>
      </c>
      <c r="C993" s="214" t="e">
        <f>IF(ISBLANK(#REF!),"",#REF!)</f>
        <v>#REF!</v>
      </c>
      <c r="D993" s="214" t="e">
        <f>IF(ISBLANK(#REF!),"",#REF!)</f>
        <v>#REF!</v>
      </c>
      <c r="E993" s="214" t="e">
        <f>IF(ISBLANK(#REF!),"",#REF!)</f>
        <v>#REF!</v>
      </c>
      <c r="F993" s="214" t="e">
        <f>IF(ISBLANK(#REF!),"",#REF!)</f>
        <v>#REF!</v>
      </c>
      <c r="G993" s="214" t="e">
        <f>IF(ISBLANK(#REF!),"",#REF!)</f>
        <v>#REF!</v>
      </c>
      <c r="H993" s="215" t="e">
        <f>IF(ISBLANK(#REF!),"",#REF!)</f>
        <v>#REF!</v>
      </c>
      <c r="I993" s="214" t="e">
        <f>IF(ISBLANK(#REF!),"",#REF!)</f>
        <v>#REF!</v>
      </c>
      <c r="J993" s="216" t="e">
        <f>IF(ISBLANK(#REF!),"",#REF!)</f>
        <v>#REF!</v>
      </c>
      <c r="K993" s="217" t="e">
        <f>IF(ISBLANK(#REF!),"",#REF!)</f>
        <v>#REF!</v>
      </c>
      <c r="L993" s="217" t="e">
        <f>IF(ISBLANK(#REF!),"",#REF!)</f>
        <v>#REF!</v>
      </c>
      <c r="M993" s="218" t="e">
        <f>IF(ISBLANK(#REF!),"",#REF!)</f>
        <v>#REF!</v>
      </c>
      <c r="N993" s="218" t="e">
        <f>IF(ISBLANK(#REF!),"",#REF!)</f>
        <v>#REF!</v>
      </c>
      <c r="O993" s="220" t="str">
        <f>IFERROR(VLOOKUP(_xlfn.CONCAT('Team Roster - Final'!$A993," : ",'Team Roster - Final'!$BM993),'Rate Calculations'!$C$4:$G$1100,5,FALSE),"")</f>
        <v/>
      </c>
      <c r="P993" s="225">
        <f>IF(ISBLANK('Rate Calculations'!$H995),"",'Rate Calculations'!$H995)</f>
        <v>1.7500000000000002E-2</v>
      </c>
      <c r="Q993" s="220" t="str">
        <f t="shared" si="256"/>
        <v/>
      </c>
      <c r="R993" s="221">
        <f>IF(ISBLANK('Rate Calculations'!$J995),"",'Rate Calculations'!$J995)</f>
        <v>3.5000000000000003E-2</v>
      </c>
      <c r="S993" s="220" t="str">
        <f t="shared" si="257"/>
        <v/>
      </c>
      <c r="T993" s="225" t="str">
        <f>IFERROR(VLOOKUP(_xlfn.CONCAT('Team Roster - Final'!$A993," : ",'Team Roster - Final'!$BM993),'Rate Calculations'!$C$4:$S$1100,10,FALSE),"")</f>
        <v/>
      </c>
      <c r="U993" s="225" t="str">
        <f>IFERROR(VLOOKUP(_xlfn.CONCAT('Team Roster - Final'!$A993," : ",'Team Roster - Final'!$BM993),'Rate Calculations'!$C$4:$S$1100,11,FALSE),"")</f>
        <v/>
      </c>
      <c r="V993" s="222" t="str">
        <f t="shared" si="258"/>
        <v/>
      </c>
      <c r="W993" s="222" t="str">
        <f t="shared" si="259"/>
        <v/>
      </c>
      <c r="X993" s="223" t="str">
        <f>IFERROR(VLOOKUP(_xlfn.CONCAT('Team Roster - Final'!$A993," : ",'Team Roster - Final'!$BM993),'Rate Calculations'!$C$4:$S$1100,14,FALSE),"")</f>
        <v/>
      </c>
      <c r="Y993" s="222" t="str">
        <f t="shared" si="260"/>
        <v/>
      </c>
      <c r="Z993" s="222" t="str">
        <f t="shared" si="261"/>
        <v/>
      </c>
      <c r="AA993" s="224" t="str">
        <f>IFERROR(IF(#REF!="Yes",$Y993, $Y993+$Q993*0.5),"")</f>
        <v/>
      </c>
      <c r="AB993" s="224" t="str">
        <f>IFERROR(IF(#REF!="Yes",$Z993, $Z993+$S993*0.5),"")</f>
        <v/>
      </c>
      <c r="AC993" s="220" t="str">
        <f>IFERROR(VLOOKUP(_xlfn.CONCAT('Team Roster - Final'!$A993," : ",'Team Roster - Final'!$BM993),'Rate Calculations'!$C$4:$U$1100,19,FALSE),"")</f>
        <v/>
      </c>
      <c r="AD993" s="220" t="str">
        <f t="shared" si="262"/>
        <v/>
      </c>
      <c r="AE993" s="220" t="str">
        <f t="shared" si="263"/>
        <v/>
      </c>
      <c r="AF993" s="225" t="str">
        <f>IFERROR(VLOOKUP(_xlfn.CONCAT('Team Roster - Final'!$A993," : ",'Team Roster - Final'!$BM993),'Rate Calculations'!$C$4:$AB$1100,22,FALSE),"")</f>
        <v/>
      </c>
      <c r="AG993" s="225" t="str">
        <f>IFERROR(VLOOKUP(_xlfn.CONCAT('Team Roster - Final'!$A993," : ",'Team Roster - Final'!$BM993),'Rate Calculations'!$C$4:$AB$1100,23,FALSE),"")</f>
        <v/>
      </c>
      <c r="AH993" s="222" t="str">
        <f t="shared" si="264"/>
        <v/>
      </c>
      <c r="AI993" s="222" t="str">
        <f t="shared" si="265"/>
        <v/>
      </c>
      <c r="AJ993" s="223" t="str">
        <f>Table1[[#This Row],[Home Office
Net Fee %]]</f>
        <v/>
      </c>
      <c r="AK993" s="222" t="str">
        <f t="shared" si="266"/>
        <v/>
      </c>
      <c r="AL993" s="222" t="str">
        <f t="shared" si="267"/>
        <v/>
      </c>
      <c r="AM993" s="215" t="str">
        <f>IFERROR(IF(#REF!="Yes",$AK993,($AK993+$AD993*0.5)),"")</f>
        <v/>
      </c>
      <c r="AN993" s="215" t="str">
        <f>IFERROR(IF(#REF!="Yes",$AL993,($AL993+$AE993*0.5)),"")</f>
        <v/>
      </c>
      <c r="AO993" s="374" t="str">
        <f>IF(ISBLANK('Team Roster Proposed - FBR'!Q994),"",'Team Roster Proposed - FBR'!Q994)</f>
        <v/>
      </c>
      <c r="AP993" s="226" t="e">
        <f>IF(ISBLANK(#REF!),"",#REF!)</f>
        <v>#REF!</v>
      </c>
      <c r="AQ993" s="226" t="e">
        <f>IF(ISBLANK(#REF!),"",#REF!)</f>
        <v>#REF!</v>
      </c>
      <c r="AR993" s="226" t="e">
        <f>IF(ISBLANK(#REF!),"",#REF!)</f>
        <v>#REF!</v>
      </c>
      <c r="AS993" s="219" t="e">
        <f>IF(ISBLANK(#REF!),"",#REF!)</f>
        <v>#REF!</v>
      </c>
      <c r="AT993" s="219" t="e">
        <f>IF(ISBLANK(#REF!),"",#REF!)</f>
        <v>#REF!</v>
      </c>
      <c r="AU993" s="219" t="e">
        <f>IF(ISBLANK(#REF!),"",#REF!)</f>
        <v>#REF!</v>
      </c>
      <c r="AV993" s="219" t="e">
        <f>IF(ISBLANK(#REF!),"",#REF!)</f>
        <v>#REF!</v>
      </c>
      <c r="AW993" s="219" t="e">
        <f>IF(ISBLANK(#REF!),"",#REF!)</f>
        <v>#REF!</v>
      </c>
      <c r="AX993" s="219" t="e">
        <f>IF(ISBLANK(#REF!),"",#REF!)</f>
        <v>#REF!</v>
      </c>
      <c r="AY993" s="226" t="e">
        <f>IF(ISBLANK(#REF!),"",#REF!)</f>
        <v>#REF!</v>
      </c>
      <c r="AZ993" s="219" t="e">
        <f>IF(ISBLANK(#REF!),"",#REF!)</f>
        <v>#REF!</v>
      </c>
      <c r="BA993" s="219" t="e">
        <f>IF(ISBLANK(#REF!),"",#REF!)</f>
        <v>#REF!</v>
      </c>
      <c r="BB993" s="219" t="e">
        <f>IF(ISBLANK(#REF!),"",#REF!)</f>
        <v>#REF!</v>
      </c>
      <c r="BC993" s="219" t="e">
        <f>IF(ISBLANK(#REF!),"",#REF!)</f>
        <v>#REF!</v>
      </c>
      <c r="BD993" s="219" t="e">
        <f>IF(ISBLANK(#REF!),"",#REF!)</f>
        <v>#REF!</v>
      </c>
      <c r="BE993" s="219" t="e">
        <f>IF(ISBLANK(#REF!),"",#REF!)</f>
        <v>#REF!</v>
      </c>
      <c r="BF993" s="219" t="e">
        <f>IF(ISBLANK(#REF!),"",#REF!)</f>
        <v>#REF!</v>
      </c>
      <c r="BG993" s="219" t="e">
        <f>IF(ISBLANK(#REF!),"",#REF!)</f>
        <v>#REF!</v>
      </c>
      <c r="BH993" s="219" t="e">
        <f>IF(ISBLANK(#REF!),"",#REF!)</f>
        <v>#REF!</v>
      </c>
      <c r="BI993" s="219" t="e">
        <f>IF(ISBLANK(#REF!),"",#REF!)</f>
        <v>#REF!</v>
      </c>
      <c r="BJ993" s="219" t="e">
        <f>IF(ISBLANK(#REF!),"",#REF!)</f>
        <v>#REF!</v>
      </c>
      <c r="BK993" s="219" t="e">
        <f>IF(ISBLANK(#REF!),"",#REF!)</f>
        <v>#REF!</v>
      </c>
      <c r="BL993" s="219" t="e">
        <f>IF(ISBLANK(#REF!),"",#REF!)</f>
        <v>#REF!</v>
      </c>
      <c r="BM993" s="219" t="e">
        <f>IF(ISBLANK(#REF!),"",#REF!)</f>
        <v>#REF!</v>
      </c>
      <c r="BN993" s="219" t="e">
        <f>IF(ISBLANK(#REF!),"",#REF!)</f>
        <v>#REF!</v>
      </c>
      <c r="BO993" s="227" t="e">
        <f t="shared" si="268"/>
        <v>#REF!</v>
      </c>
      <c r="BP993" s="228" t="str">
        <f t="shared" si="271"/>
        <v/>
      </c>
      <c r="BQ993" s="229" t="str">
        <f t="shared" si="255"/>
        <v/>
      </c>
      <c r="BR993" s="228" t="e">
        <f t="shared" si="269"/>
        <v>#REF!</v>
      </c>
      <c r="BS993" s="230" t="e">
        <f t="shared" si="270"/>
        <v>#REF!</v>
      </c>
    </row>
    <row r="994" spans="1:71">
      <c r="A994" s="213" t="e">
        <f>IF(ISBLANK(#REF!),"",#REF!)</f>
        <v>#REF!</v>
      </c>
      <c r="B994" s="214" t="e">
        <f>IF(ISBLANK(#REF!),"",#REF!)</f>
        <v>#REF!</v>
      </c>
      <c r="C994" s="214" t="e">
        <f>IF(ISBLANK(#REF!),"",#REF!)</f>
        <v>#REF!</v>
      </c>
      <c r="D994" s="214" t="e">
        <f>IF(ISBLANK(#REF!),"",#REF!)</f>
        <v>#REF!</v>
      </c>
      <c r="E994" s="214" t="e">
        <f>IF(ISBLANK(#REF!),"",#REF!)</f>
        <v>#REF!</v>
      </c>
      <c r="F994" s="214" t="e">
        <f>IF(ISBLANK(#REF!),"",#REF!)</f>
        <v>#REF!</v>
      </c>
      <c r="G994" s="214" t="e">
        <f>IF(ISBLANK(#REF!),"",#REF!)</f>
        <v>#REF!</v>
      </c>
      <c r="H994" s="215" t="e">
        <f>IF(ISBLANK(#REF!),"",#REF!)</f>
        <v>#REF!</v>
      </c>
      <c r="I994" s="214" t="e">
        <f>IF(ISBLANK(#REF!),"",#REF!)</f>
        <v>#REF!</v>
      </c>
      <c r="J994" s="216" t="e">
        <f>IF(ISBLANK(#REF!),"",#REF!)</f>
        <v>#REF!</v>
      </c>
      <c r="K994" s="217" t="e">
        <f>IF(ISBLANK(#REF!),"",#REF!)</f>
        <v>#REF!</v>
      </c>
      <c r="L994" s="217" t="e">
        <f>IF(ISBLANK(#REF!),"",#REF!)</f>
        <v>#REF!</v>
      </c>
      <c r="M994" s="218" t="e">
        <f>IF(ISBLANK(#REF!),"",#REF!)</f>
        <v>#REF!</v>
      </c>
      <c r="N994" s="218" t="e">
        <f>IF(ISBLANK(#REF!),"",#REF!)</f>
        <v>#REF!</v>
      </c>
      <c r="O994" s="220" t="str">
        <f>IFERROR(VLOOKUP(_xlfn.CONCAT('Team Roster - Final'!$A994," : ",'Team Roster - Final'!$BM994),'Rate Calculations'!$C$4:$G$1100,5,FALSE),"")</f>
        <v/>
      </c>
      <c r="P994" s="225">
        <f>IF(ISBLANK('Rate Calculations'!$H996),"",'Rate Calculations'!$H996)</f>
        <v>1.7500000000000002E-2</v>
      </c>
      <c r="Q994" s="220" t="str">
        <f t="shared" si="256"/>
        <v/>
      </c>
      <c r="R994" s="221">
        <f>IF(ISBLANK('Rate Calculations'!$J996),"",'Rate Calculations'!$J996)</f>
        <v>3.5000000000000003E-2</v>
      </c>
      <c r="S994" s="220" t="str">
        <f t="shared" si="257"/>
        <v/>
      </c>
      <c r="T994" s="225" t="str">
        <f>IFERROR(VLOOKUP(_xlfn.CONCAT('Team Roster - Final'!$A994," : ",'Team Roster - Final'!$BM994),'Rate Calculations'!$C$4:$S$1100,10,FALSE),"")</f>
        <v/>
      </c>
      <c r="U994" s="225" t="str">
        <f>IFERROR(VLOOKUP(_xlfn.CONCAT('Team Roster - Final'!$A994," : ",'Team Roster - Final'!$BM994),'Rate Calculations'!$C$4:$S$1100,11,FALSE),"")</f>
        <v/>
      </c>
      <c r="V994" s="222" t="str">
        <f t="shared" si="258"/>
        <v/>
      </c>
      <c r="W994" s="222" t="str">
        <f t="shared" si="259"/>
        <v/>
      </c>
      <c r="X994" s="223" t="str">
        <f>IFERROR(VLOOKUP(_xlfn.CONCAT('Team Roster - Final'!$A994," : ",'Team Roster - Final'!$BM994),'Rate Calculations'!$C$4:$S$1100,14,FALSE),"")</f>
        <v/>
      </c>
      <c r="Y994" s="222" t="str">
        <f t="shared" si="260"/>
        <v/>
      </c>
      <c r="Z994" s="222" t="str">
        <f t="shared" si="261"/>
        <v/>
      </c>
      <c r="AA994" s="224" t="str">
        <f>IFERROR(IF(#REF!="Yes",$Y994, $Y994+$Q994*0.5),"")</f>
        <v/>
      </c>
      <c r="AB994" s="224" t="str">
        <f>IFERROR(IF(#REF!="Yes",$Z994, $Z994+$S994*0.5),"")</f>
        <v/>
      </c>
      <c r="AC994" s="220" t="str">
        <f>IFERROR(VLOOKUP(_xlfn.CONCAT('Team Roster - Final'!$A994," : ",'Team Roster - Final'!$BM994),'Rate Calculations'!$C$4:$U$1100,19,FALSE),"")</f>
        <v/>
      </c>
      <c r="AD994" s="220" t="str">
        <f t="shared" si="262"/>
        <v/>
      </c>
      <c r="AE994" s="220" t="str">
        <f t="shared" si="263"/>
        <v/>
      </c>
      <c r="AF994" s="225" t="str">
        <f>IFERROR(VLOOKUP(_xlfn.CONCAT('Team Roster - Final'!$A994," : ",'Team Roster - Final'!$BM994),'Rate Calculations'!$C$4:$AB$1100,22,FALSE),"")</f>
        <v/>
      </c>
      <c r="AG994" s="225" t="str">
        <f>IFERROR(VLOOKUP(_xlfn.CONCAT('Team Roster - Final'!$A994," : ",'Team Roster - Final'!$BM994),'Rate Calculations'!$C$4:$AB$1100,23,FALSE),"")</f>
        <v/>
      </c>
      <c r="AH994" s="222" t="str">
        <f t="shared" si="264"/>
        <v/>
      </c>
      <c r="AI994" s="222" t="str">
        <f t="shared" si="265"/>
        <v/>
      </c>
      <c r="AJ994" s="223" t="str">
        <f>Table1[[#This Row],[Home Office
Net Fee %]]</f>
        <v/>
      </c>
      <c r="AK994" s="222" t="str">
        <f t="shared" si="266"/>
        <v/>
      </c>
      <c r="AL994" s="222" t="str">
        <f t="shared" si="267"/>
        <v/>
      </c>
      <c r="AM994" s="215" t="str">
        <f>IFERROR(IF(#REF!="Yes",$AK994,($AK994+$AD994*0.5)),"")</f>
        <v/>
      </c>
      <c r="AN994" s="215" t="str">
        <f>IFERROR(IF(#REF!="Yes",$AL994,($AL994+$AE994*0.5)),"")</f>
        <v/>
      </c>
      <c r="AO994" s="374" t="str">
        <f>IF(ISBLANK('Team Roster Proposed - FBR'!Q995),"",'Team Roster Proposed - FBR'!Q995)</f>
        <v/>
      </c>
      <c r="AP994" s="226" t="e">
        <f>IF(ISBLANK(#REF!),"",#REF!)</f>
        <v>#REF!</v>
      </c>
      <c r="AQ994" s="226" t="e">
        <f>IF(ISBLANK(#REF!),"",#REF!)</f>
        <v>#REF!</v>
      </c>
      <c r="AR994" s="226" t="e">
        <f>IF(ISBLANK(#REF!),"",#REF!)</f>
        <v>#REF!</v>
      </c>
      <c r="AS994" s="219" t="e">
        <f>IF(ISBLANK(#REF!),"",#REF!)</f>
        <v>#REF!</v>
      </c>
      <c r="AT994" s="219" t="e">
        <f>IF(ISBLANK(#REF!),"",#REF!)</f>
        <v>#REF!</v>
      </c>
      <c r="AU994" s="219" t="e">
        <f>IF(ISBLANK(#REF!),"",#REF!)</f>
        <v>#REF!</v>
      </c>
      <c r="AV994" s="219" t="e">
        <f>IF(ISBLANK(#REF!),"",#REF!)</f>
        <v>#REF!</v>
      </c>
      <c r="AW994" s="219" t="e">
        <f>IF(ISBLANK(#REF!),"",#REF!)</f>
        <v>#REF!</v>
      </c>
      <c r="AX994" s="219" t="e">
        <f>IF(ISBLANK(#REF!),"",#REF!)</f>
        <v>#REF!</v>
      </c>
      <c r="AY994" s="226" t="e">
        <f>IF(ISBLANK(#REF!),"",#REF!)</f>
        <v>#REF!</v>
      </c>
      <c r="AZ994" s="219" t="e">
        <f>IF(ISBLANK(#REF!),"",#REF!)</f>
        <v>#REF!</v>
      </c>
      <c r="BA994" s="219" t="e">
        <f>IF(ISBLANK(#REF!),"",#REF!)</f>
        <v>#REF!</v>
      </c>
      <c r="BB994" s="219" t="e">
        <f>IF(ISBLANK(#REF!),"",#REF!)</f>
        <v>#REF!</v>
      </c>
      <c r="BC994" s="219" t="e">
        <f>IF(ISBLANK(#REF!),"",#REF!)</f>
        <v>#REF!</v>
      </c>
      <c r="BD994" s="219" t="e">
        <f>IF(ISBLANK(#REF!),"",#REF!)</f>
        <v>#REF!</v>
      </c>
      <c r="BE994" s="219" t="e">
        <f>IF(ISBLANK(#REF!),"",#REF!)</f>
        <v>#REF!</v>
      </c>
      <c r="BF994" s="219" t="e">
        <f>IF(ISBLANK(#REF!),"",#REF!)</f>
        <v>#REF!</v>
      </c>
      <c r="BG994" s="219" t="e">
        <f>IF(ISBLANK(#REF!),"",#REF!)</f>
        <v>#REF!</v>
      </c>
      <c r="BH994" s="219" t="e">
        <f>IF(ISBLANK(#REF!),"",#REF!)</f>
        <v>#REF!</v>
      </c>
      <c r="BI994" s="219" t="e">
        <f>IF(ISBLANK(#REF!),"",#REF!)</f>
        <v>#REF!</v>
      </c>
      <c r="BJ994" s="219" t="e">
        <f>IF(ISBLANK(#REF!),"",#REF!)</f>
        <v>#REF!</v>
      </c>
      <c r="BK994" s="219" t="e">
        <f>IF(ISBLANK(#REF!),"",#REF!)</f>
        <v>#REF!</v>
      </c>
      <c r="BL994" s="219" t="e">
        <f>IF(ISBLANK(#REF!),"",#REF!)</f>
        <v>#REF!</v>
      </c>
      <c r="BM994" s="219" t="e">
        <f>IF(ISBLANK(#REF!),"",#REF!)</f>
        <v>#REF!</v>
      </c>
      <c r="BN994" s="219" t="e">
        <f>IF(ISBLANK(#REF!),"",#REF!)</f>
        <v>#REF!</v>
      </c>
      <c r="BO994" s="227" t="e">
        <f t="shared" si="268"/>
        <v>#REF!</v>
      </c>
      <c r="BP994" s="228" t="str">
        <f t="shared" si="271"/>
        <v/>
      </c>
      <c r="BQ994" s="229" t="str">
        <f t="shared" si="255"/>
        <v/>
      </c>
      <c r="BR994" s="228" t="e">
        <f t="shared" si="269"/>
        <v>#REF!</v>
      </c>
      <c r="BS994" s="230" t="e">
        <f t="shared" si="270"/>
        <v>#REF!</v>
      </c>
    </row>
    <row r="995" spans="1:71">
      <c r="A995" s="213" t="e">
        <f>IF(ISBLANK(#REF!),"",#REF!)</f>
        <v>#REF!</v>
      </c>
      <c r="B995" s="214" t="e">
        <f>IF(ISBLANK(#REF!),"",#REF!)</f>
        <v>#REF!</v>
      </c>
      <c r="C995" s="214" t="e">
        <f>IF(ISBLANK(#REF!),"",#REF!)</f>
        <v>#REF!</v>
      </c>
      <c r="D995" s="214" t="e">
        <f>IF(ISBLANK(#REF!),"",#REF!)</f>
        <v>#REF!</v>
      </c>
      <c r="E995" s="214" t="e">
        <f>IF(ISBLANK(#REF!),"",#REF!)</f>
        <v>#REF!</v>
      </c>
      <c r="F995" s="214" t="e">
        <f>IF(ISBLANK(#REF!),"",#REF!)</f>
        <v>#REF!</v>
      </c>
      <c r="G995" s="214" t="e">
        <f>IF(ISBLANK(#REF!),"",#REF!)</f>
        <v>#REF!</v>
      </c>
      <c r="H995" s="215" t="e">
        <f>IF(ISBLANK(#REF!),"",#REF!)</f>
        <v>#REF!</v>
      </c>
      <c r="I995" s="214" t="e">
        <f>IF(ISBLANK(#REF!),"",#REF!)</f>
        <v>#REF!</v>
      </c>
      <c r="J995" s="216" t="e">
        <f>IF(ISBLANK(#REF!),"",#REF!)</f>
        <v>#REF!</v>
      </c>
      <c r="K995" s="217" t="e">
        <f>IF(ISBLANK(#REF!),"",#REF!)</f>
        <v>#REF!</v>
      </c>
      <c r="L995" s="217" t="e">
        <f>IF(ISBLANK(#REF!),"",#REF!)</f>
        <v>#REF!</v>
      </c>
      <c r="M995" s="218" t="e">
        <f>IF(ISBLANK(#REF!),"",#REF!)</f>
        <v>#REF!</v>
      </c>
      <c r="N995" s="218" t="e">
        <f>IF(ISBLANK(#REF!),"",#REF!)</f>
        <v>#REF!</v>
      </c>
      <c r="O995" s="220" t="str">
        <f>IFERROR(VLOOKUP(_xlfn.CONCAT('Team Roster - Final'!$A995," : ",'Team Roster - Final'!$BM995),'Rate Calculations'!$C$4:$G$1100,5,FALSE),"")</f>
        <v/>
      </c>
      <c r="P995" s="225">
        <f>IF(ISBLANK('Rate Calculations'!$H997),"",'Rate Calculations'!$H997)</f>
        <v>1.7500000000000002E-2</v>
      </c>
      <c r="Q995" s="220" t="str">
        <f t="shared" si="256"/>
        <v/>
      </c>
      <c r="R995" s="221">
        <f>IF(ISBLANK('Rate Calculations'!$J997),"",'Rate Calculations'!$J997)</f>
        <v>3.5000000000000003E-2</v>
      </c>
      <c r="S995" s="220" t="str">
        <f t="shared" si="257"/>
        <v/>
      </c>
      <c r="T995" s="225" t="str">
        <f>IFERROR(VLOOKUP(_xlfn.CONCAT('Team Roster - Final'!$A995," : ",'Team Roster - Final'!$BM995),'Rate Calculations'!$C$4:$S$1100,10,FALSE),"")</f>
        <v/>
      </c>
      <c r="U995" s="225" t="str">
        <f>IFERROR(VLOOKUP(_xlfn.CONCAT('Team Roster - Final'!$A995," : ",'Team Roster - Final'!$BM995),'Rate Calculations'!$C$4:$S$1100,11,FALSE),"")</f>
        <v/>
      </c>
      <c r="V995" s="222" t="str">
        <f t="shared" si="258"/>
        <v/>
      </c>
      <c r="W995" s="222" t="str">
        <f t="shared" si="259"/>
        <v/>
      </c>
      <c r="X995" s="223" t="str">
        <f>IFERROR(VLOOKUP(_xlfn.CONCAT('Team Roster - Final'!$A995," : ",'Team Roster - Final'!$BM995),'Rate Calculations'!$C$4:$S$1100,14,FALSE),"")</f>
        <v/>
      </c>
      <c r="Y995" s="222" t="str">
        <f t="shared" si="260"/>
        <v/>
      </c>
      <c r="Z995" s="222" t="str">
        <f t="shared" si="261"/>
        <v/>
      </c>
      <c r="AA995" s="224" t="str">
        <f>IFERROR(IF(#REF!="Yes",$Y995, $Y995+$Q995*0.5),"")</f>
        <v/>
      </c>
      <c r="AB995" s="224" t="str">
        <f>IFERROR(IF(#REF!="Yes",$Z995, $Z995+$S995*0.5),"")</f>
        <v/>
      </c>
      <c r="AC995" s="220" t="str">
        <f>IFERROR(VLOOKUP(_xlfn.CONCAT('Team Roster - Final'!$A995," : ",'Team Roster - Final'!$BM995),'Rate Calculations'!$C$4:$U$1100,19,FALSE),"")</f>
        <v/>
      </c>
      <c r="AD995" s="220" t="str">
        <f t="shared" si="262"/>
        <v/>
      </c>
      <c r="AE995" s="220" t="str">
        <f t="shared" si="263"/>
        <v/>
      </c>
      <c r="AF995" s="225" t="str">
        <f>IFERROR(VLOOKUP(_xlfn.CONCAT('Team Roster - Final'!$A995," : ",'Team Roster - Final'!$BM995),'Rate Calculations'!$C$4:$AB$1100,22,FALSE),"")</f>
        <v/>
      </c>
      <c r="AG995" s="225" t="str">
        <f>IFERROR(VLOOKUP(_xlfn.CONCAT('Team Roster - Final'!$A995," : ",'Team Roster - Final'!$BM995),'Rate Calculations'!$C$4:$AB$1100,23,FALSE),"")</f>
        <v/>
      </c>
      <c r="AH995" s="222" t="str">
        <f t="shared" si="264"/>
        <v/>
      </c>
      <c r="AI995" s="222" t="str">
        <f t="shared" si="265"/>
        <v/>
      </c>
      <c r="AJ995" s="223" t="str">
        <f>Table1[[#This Row],[Home Office
Net Fee %]]</f>
        <v/>
      </c>
      <c r="AK995" s="222" t="str">
        <f t="shared" si="266"/>
        <v/>
      </c>
      <c r="AL995" s="222" t="str">
        <f t="shared" si="267"/>
        <v/>
      </c>
      <c r="AM995" s="215" t="str">
        <f>IFERROR(IF(#REF!="Yes",$AK995,($AK995+$AD995*0.5)),"")</f>
        <v/>
      </c>
      <c r="AN995" s="215" t="str">
        <f>IFERROR(IF(#REF!="Yes",$AL995,($AL995+$AE995*0.5)),"")</f>
        <v/>
      </c>
      <c r="AO995" s="374" t="str">
        <f>IF(ISBLANK('Team Roster Proposed - FBR'!Q996),"",'Team Roster Proposed - FBR'!Q996)</f>
        <v/>
      </c>
      <c r="AP995" s="226" t="e">
        <f>IF(ISBLANK(#REF!),"",#REF!)</f>
        <v>#REF!</v>
      </c>
      <c r="AQ995" s="226" t="e">
        <f>IF(ISBLANK(#REF!),"",#REF!)</f>
        <v>#REF!</v>
      </c>
      <c r="AR995" s="226" t="e">
        <f>IF(ISBLANK(#REF!),"",#REF!)</f>
        <v>#REF!</v>
      </c>
      <c r="AS995" s="219" t="e">
        <f>IF(ISBLANK(#REF!),"",#REF!)</f>
        <v>#REF!</v>
      </c>
      <c r="AT995" s="219" t="e">
        <f>IF(ISBLANK(#REF!),"",#REF!)</f>
        <v>#REF!</v>
      </c>
      <c r="AU995" s="219" t="e">
        <f>IF(ISBLANK(#REF!),"",#REF!)</f>
        <v>#REF!</v>
      </c>
      <c r="AV995" s="219" t="e">
        <f>IF(ISBLANK(#REF!),"",#REF!)</f>
        <v>#REF!</v>
      </c>
      <c r="AW995" s="219" t="e">
        <f>IF(ISBLANK(#REF!),"",#REF!)</f>
        <v>#REF!</v>
      </c>
      <c r="AX995" s="219" t="e">
        <f>IF(ISBLANK(#REF!),"",#REF!)</f>
        <v>#REF!</v>
      </c>
      <c r="AY995" s="226" t="e">
        <f>IF(ISBLANK(#REF!),"",#REF!)</f>
        <v>#REF!</v>
      </c>
      <c r="AZ995" s="219" t="e">
        <f>IF(ISBLANK(#REF!),"",#REF!)</f>
        <v>#REF!</v>
      </c>
      <c r="BA995" s="219" t="e">
        <f>IF(ISBLANK(#REF!),"",#REF!)</f>
        <v>#REF!</v>
      </c>
      <c r="BB995" s="219" t="e">
        <f>IF(ISBLANK(#REF!),"",#REF!)</f>
        <v>#REF!</v>
      </c>
      <c r="BC995" s="219" t="e">
        <f>IF(ISBLANK(#REF!),"",#REF!)</f>
        <v>#REF!</v>
      </c>
      <c r="BD995" s="219" t="e">
        <f>IF(ISBLANK(#REF!),"",#REF!)</f>
        <v>#REF!</v>
      </c>
      <c r="BE995" s="219" t="e">
        <f>IF(ISBLANK(#REF!),"",#REF!)</f>
        <v>#REF!</v>
      </c>
      <c r="BF995" s="219" t="e">
        <f>IF(ISBLANK(#REF!),"",#REF!)</f>
        <v>#REF!</v>
      </c>
      <c r="BG995" s="219" t="e">
        <f>IF(ISBLANK(#REF!),"",#REF!)</f>
        <v>#REF!</v>
      </c>
      <c r="BH995" s="219" t="e">
        <f>IF(ISBLANK(#REF!),"",#REF!)</f>
        <v>#REF!</v>
      </c>
      <c r="BI995" s="219" t="e">
        <f>IF(ISBLANK(#REF!),"",#REF!)</f>
        <v>#REF!</v>
      </c>
      <c r="BJ995" s="219" t="e">
        <f>IF(ISBLANK(#REF!),"",#REF!)</f>
        <v>#REF!</v>
      </c>
      <c r="BK995" s="219" t="e">
        <f>IF(ISBLANK(#REF!),"",#REF!)</f>
        <v>#REF!</v>
      </c>
      <c r="BL995" s="219" t="e">
        <f>IF(ISBLANK(#REF!),"",#REF!)</f>
        <v>#REF!</v>
      </c>
      <c r="BM995" s="219" t="e">
        <f>IF(ISBLANK(#REF!),"",#REF!)</f>
        <v>#REF!</v>
      </c>
      <c r="BN995" s="219" t="e">
        <f>IF(ISBLANK(#REF!),"",#REF!)</f>
        <v>#REF!</v>
      </c>
      <c r="BO995" s="227" t="e">
        <f t="shared" si="268"/>
        <v>#REF!</v>
      </c>
      <c r="BP995" s="228" t="str">
        <f t="shared" si="271"/>
        <v/>
      </c>
      <c r="BQ995" s="229" t="str">
        <f t="shared" si="255"/>
        <v/>
      </c>
      <c r="BR995" s="228" t="e">
        <f t="shared" si="269"/>
        <v>#REF!</v>
      </c>
      <c r="BS995" s="230" t="e">
        <f t="shared" si="270"/>
        <v>#REF!</v>
      </c>
    </row>
    <row r="996" spans="1:71">
      <c r="A996" s="213" t="e">
        <f>IF(ISBLANK(#REF!),"",#REF!)</f>
        <v>#REF!</v>
      </c>
      <c r="B996" s="214" t="e">
        <f>IF(ISBLANK(#REF!),"",#REF!)</f>
        <v>#REF!</v>
      </c>
      <c r="C996" s="214" t="e">
        <f>IF(ISBLANK(#REF!),"",#REF!)</f>
        <v>#REF!</v>
      </c>
      <c r="D996" s="214" t="e">
        <f>IF(ISBLANK(#REF!),"",#REF!)</f>
        <v>#REF!</v>
      </c>
      <c r="E996" s="214" t="e">
        <f>IF(ISBLANK(#REF!),"",#REF!)</f>
        <v>#REF!</v>
      </c>
      <c r="F996" s="214" t="e">
        <f>IF(ISBLANK(#REF!),"",#REF!)</f>
        <v>#REF!</v>
      </c>
      <c r="G996" s="214" t="e">
        <f>IF(ISBLANK(#REF!),"",#REF!)</f>
        <v>#REF!</v>
      </c>
      <c r="H996" s="215" t="e">
        <f>IF(ISBLANK(#REF!),"",#REF!)</f>
        <v>#REF!</v>
      </c>
      <c r="I996" s="214" t="e">
        <f>IF(ISBLANK(#REF!),"",#REF!)</f>
        <v>#REF!</v>
      </c>
      <c r="J996" s="216" t="e">
        <f>IF(ISBLANK(#REF!),"",#REF!)</f>
        <v>#REF!</v>
      </c>
      <c r="K996" s="217" t="e">
        <f>IF(ISBLANK(#REF!),"",#REF!)</f>
        <v>#REF!</v>
      </c>
      <c r="L996" s="217" t="e">
        <f>IF(ISBLANK(#REF!),"",#REF!)</f>
        <v>#REF!</v>
      </c>
      <c r="M996" s="218" t="e">
        <f>IF(ISBLANK(#REF!),"",#REF!)</f>
        <v>#REF!</v>
      </c>
      <c r="N996" s="218" t="e">
        <f>IF(ISBLANK(#REF!),"",#REF!)</f>
        <v>#REF!</v>
      </c>
      <c r="O996" s="220" t="str">
        <f>IFERROR(VLOOKUP(_xlfn.CONCAT('Team Roster - Final'!$A996," : ",'Team Roster - Final'!$BM996),'Rate Calculations'!$C$4:$G$1100,5,FALSE),"")</f>
        <v/>
      </c>
      <c r="P996" s="225">
        <f>IF(ISBLANK('Rate Calculations'!$H998),"",'Rate Calculations'!$H998)</f>
        <v>1.7500000000000002E-2</v>
      </c>
      <c r="Q996" s="220" t="str">
        <f t="shared" si="256"/>
        <v/>
      </c>
      <c r="R996" s="221">
        <f>IF(ISBLANK('Rate Calculations'!$J998),"",'Rate Calculations'!$J998)</f>
        <v>3.5000000000000003E-2</v>
      </c>
      <c r="S996" s="220" t="str">
        <f t="shared" si="257"/>
        <v/>
      </c>
      <c r="T996" s="225" t="str">
        <f>IFERROR(VLOOKUP(_xlfn.CONCAT('Team Roster - Final'!$A996," : ",'Team Roster - Final'!$BM996),'Rate Calculations'!$C$4:$S$1100,10,FALSE),"")</f>
        <v/>
      </c>
      <c r="U996" s="225" t="str">
        <f>IFERROR(VLOOKUP(_xlfn.CONCAT('Team Roster - Final'!$A996," : ",'Team Roster - Final'!$BM996),'Rate Calculations'!$C$4:$S$1100,11,FALSE),"")</f>
        <v/>
      </c>
      <c r="V996" s="222" t="str">
        <f t="shared" si="258"/>
        <v/>
      </c>
      <c r="W996" s="222" t="str">
        <f t="shared" si="259"/>
        <v/>
      </c>
      <c r="X996" s="223" t="str">
        <f>IFERROR(VLOOKUP(_xlfn.CONCAT('Team Roster - Final'!$A996," : ",'Team Roster - Final'!$BM996),'Rate Calculations'!$C$4:$S$1100,14,FALSE),"")</f>
        <v/>
      </c>
      <c r="Y996" s="222" t="str">
        <f t="shared" si="260"/>
        <v/>
      </c>
      <c r="Z996" s="222" t="str">
        <f t="shared" si="261"/>
        <v/>
      </c>
      <c r="AA996" s="224" t="str">
        <f>IFERROR(IF(#REF!="Yes",$Y996, $Y996+$Q996*0.5),"")</f>
        <v/>
      </c>
      <c r="AB996" s="224" t="str">
        <f>IFERROR(IF(#REF!="Yes",$Z996, $Z996+$S996*0.5),"")</f>
        <v/>
      </c>
      <c r="AC996" s="220" t="str">
        <f>IFERROR(VLOOKUP(_xlfn.CONCAT('Team Roster - Final'!$A996," : ",'Team Roster - Final'!$BM996),'Rate Calculations'!$C$4:$U$1100,19,FALSE),"")</f>
        <v/>
      </c>
      <c r="AD996" s="220" t="str">
        <f t="shared" si="262"/>
        <v/>
      </c>
      <c r="AE996" s="220" t="str">
        <f t="shared" si="263"/>
        <v/>
      </c>
      <c r="AF996" s="225" t="str">
        <f>IFERROR(VLOOKUP(_xlfn.CONCAT('Team Roster - Final'!$A996," : ",'Team Roster - Final'!$BM996),'Rate Calculations'!$C$4:$AB$1100,22,FALSE),"")</f>
        <v/>
      </c>
      <c r="AG996" s="225" t="str">
        <f>IFERROR(VLOOKUP(_xlfn.CONCAT('Team Roster - Final'!$A996," : ",'Team Roster - Final'!$BM996),'Rate Calculations'!$C$4:$AB$1100,23,FALSE),"")</f>
        <v/>
      </c>
      <c r="AH996" s="222" t="str">
        <f t="shared" si="264"/>
        <v/>
      </c>
      <c r="AI996" s="222" t="str">
        <f t="shared" si="265"/>
        <v/>
      </c>
      <c r="AJ996" s="223" t="str">
        <f>Table1[[#This Row],[Home Office
Net Fee %]]</f>
        <v/>
      </c>
      <c r="AK996" s="222" t="str">
        <f t="shared" si="266"/>
        <v/>
      </c>
      <c r="AL996" s="222" t="str">
        <f t="shared" si="267"/>
        <v/>
      </c>
      <c r="AM996" s="215" t="str">
        <f>IFERROR(IF(#REF!="Yes",$AK996,($AK996+$AD996*0.5)),"")</f>
        <v/>
      </c>
      <c r="AN996" s="215" t="str">
        <f>IFERROR(IF(#REF!="Yes",$AL996,($AL996+$AE996*0.5)),"")</f>
        <v/>
      </c>
      <c r="AO996" s="374" t="str">
        <f>IF(ISBLANK('Team Roster Proposed - FBR'!Q997),"",'Team Roster Proposed - FBR'!Q997)</f>
        <v/>
      </c>
      <c r="AP996" s="226" t="e">
        <f>IF(ISBLANK(#REF!),"",#REF!)</f>
        <v>#REF!</v>
      </c>
      <c r="AQ996" s="226" t="e">
        <f>IF(ISBLANK(#REF!),"",#REF!)</f>
        <v>#REF!</v>
      </c>
      <c r="AR996" s="226" t="e">
        <f>IF(ISBLANK(#REF!),"",#REF!)</f>
        <v>#REF!</v>
      </c>
      <c r="AS996" s="219" t="e">
        <f>IF(ISBLANK(#REF!),"",#REF!)</f>
        <v>#REF!</v>
      </c>
      <c r="AT996" s="219" t="e">
        <f>IF(ISBLANK(#REF!),"",#REF!)</f>
        <v>#REF!</v>
      </c>
      <c r="AU996" s="219" t="e">
        <f>IF(ISBLANK(#REF!),"",#REF!)</f>
        <v>#REF!</v>
      </c>
      <c r="AV996" s="219" t="e">
        <f>IF(ISBLANK(#REF!),"",#REF!)</f>
        <v>#REF!</v>
      </c>
      <c r="AW996" s="219" t="e">
        <f>IF(ISBLANK(#REF!),"",#REF!)</f>
        <v>#REF!</v>
      </c>
      <c r="AX996" s="219" t="e">
        <f>IF(ISBLANK(#REF!),"",#REF!)</f>
        <v>#REF!</v>
      </c>
      <c r="AY996" s="226" t="e">
        <f>IF(ISBLANK(#REF!),"",#REF!)</f>
        <v>#REF!</v>
      </c>
      <c r="AZ996" s="219" t="e">
        <f>IF(ISBLANK(#REF!),"",#REF!)</f>
        <v>#REF!</v>
      </c>
      <c r="BA996" s="219" t="e">
        <f>IF(ISBLANK(#REF!),"",#REF!)</f>
        <v>#REF!</v>
      </c>
      <c r="BB996" s="219" t="e">
        <f>IF(ISBLANK(#REF!),"",#REF!)</f>
        <v>#REF!</v>
      </c>
      <c r="BC996" s="219" t="e">
        <f>IF(ISBLANK(#REF!),"",#REF!)</f>
        <v>#REF!</v>
      </c>
      <c r="BD996" s="219" t="e">
        <f>IF(ISBLANK(#REF!),"",#REF!)</f>
        <v>#REF!</v>
      </c>
      <c r="BE996" s="219" t="e">
        <f>IF(ISBLANK(#REF!),"",#REF!)</f>
        <v>#REF!</v>
      </c>
      <c r="BF996" s="219" t="e">
        <f>IF(ISBLANK(#REF!),"",#REF!)</f>
        <v>#REF!</v>
      </c>
      <c r="BG996" s="219" t="e">
        <f>IF(ISBLANK(#REF!),"",#REF!)</f>
        <v>#REF!</v>
      </c>
      <c r="BH996" s="219" t="e">
        <f>IF(ISBLANK(#REF!),"",#REF!)</f>
        <v>#REF!</v>
      </c>
      <c r="BI996" s="219" t="e">
        <f>IF(ISBLANK(#REF!),"",#REF!)</f>
        <v>#REF!</v>
      </c>
      <c r="BJ996" s="219" t="e">
        <f>IF(ISBLANK(#REF!),"",#REF!)</f>
        <v>#REF!</v>
      </c>
      <c r="BK996" s="219" t="e">
        <f>IF(ISBLANK(#REF!),"",#REF!)</f>
        <v>#REF!</v>
      </c>
      <c r="BL996" s="219" t="e">
        <f>IF(ISBLANK(#REF!),"",#REF!)</f>
        <v>#REF!</v>
      </c>
      <c r="BM996" s="219" t="e">
        <f>IF(ISBLANK(#REF!),"",#REF!)</f>
        <v>#REF!</v>
      </c>
      <c r="BN996" s="219" t="e">
        <f>IF(ISBLANK(#REF!),"",#REF!)</f>
        <v>#REF!</v>
      </c>
      <c r="BO996" s="227" t="e">
        <f t="shared" si="268"/>
        <v>#REF!</v>
      </c>
      <c r="BP996" s="228" t="str">
        <f t="shared" si="271"/>
        <v/>
      </c>
      <c r="BQ996" s="229" t="str">
        <f t="shared" si="255"/>
        <v/>
      </c>
      <c r="BR996" s="228" t="e">
        <f t="shared" si="269"/>
        <v>#REF!</v>
      </c>
      <c r="BS996" s="230" t="e">
        <f t="shared" si="270"/>
        <v>#REF!</v>
      </c>
    </row>
    <row r="997" spans="1:71">
      <c r="A997" s="213" t="e">
        <f>IF(ISBLANK(#REF!),"",#REF!)</f>
        <v>#REF!</v>
      </c>
      <c r="B997" s="214" t="e">
        <f>IF(ISBLANK(#REF!),"",#REF!)</f>
        <v>#REF!</v>
      </c>
      <c r="C997" s="214" t="e">
        <f>IF(ISBLANK(#REF!),"",#REF!)</f>
        <v>#REF!</v>
      </c>
      <c r="D997" s="214" t="e">
        <f>IF(ISBLANK(#REF!),"",#REF!)</f>
        <v>#REF!</v>
      </c>
      <c r="E997" s="214" t="e">
        <f>IF(ISBLANK(#REF!),"",#REF!)</f>
        <v>#REF!</v>
      </c>
      <c r="F997" s="214" t="e">
        <f>IF(ISBLANK(#REF!),"",#REF!)</f>
        <v>#REF!</v>
      </c>
      <c r="G997" s="214" t="e">
        <f>IF(ISBLANK(#REF!),"",#REF!)</f>
        <v>#REF!</v>
      </c>
      <c r="H997" s="215" t="e">
        <f>IF(ISBLANK(#REF!),"",#REF!)</f>
        <v>#REF!</v>
      </c>
      <c r="I997" s="214" t="e">
        <f>IF(ISBLANK(#REF!),"",#REF!)</f>
        <v>#REF!</v>
      </c>
      <c r="J997" s="216" t="e">
        <f>IF(ISBLANK(#REF!),"",#REF!)</f>
        <v>#REF!</v>
      </c>
      <c r="K997" s="217" t="e">
        <f>IF(ISBLANK(#REF!),"",#REF!)</f>
        <v>#REF!</v>
      </c>
      <c r="L997" s="217" t="e">
        <f>IF(ISBLANK(#REF!),"",#REF!)</f>
        <v>#REF!</v>
      </c>
      <c r="M997" s="218" t="e">
        <f>IF(ISBLANK(#REF!),"",#REF!)</f>
        <v>#REF!</v>
      </c>
      <c r="N997" s="218" t="e">
        <f>IF(ISBLANK(#REF!),"",#REF!)</f>
        <v>#REF!</v>
      </c>
      <c r="O997" s="220" t="str">
        <f>IFERROR(VLOOKUP(_xlfn.CONCAT('Team Roster - Final'!$A997," : ",'Team Roster - Final'!$BM997),'Rate Calculations'!$C$4:$G$1100,5,FALSE),"")</f>
        <v/>
      </c>
      <c r="P997" s="225">
        <f>IF(ISBLANK('Rate Calculations'!$H999),"",'Rate Calculations'!$H999)</f>
        <v>1.7500000000000002E-2</v>
      </c>
      <c r="Q997" s="220" t="str">
        <f t="shared" si="256"/>
        <v/>
      </c>
      <c r="R997" s="221">
        <f>IF(ISBLANK('Rate Calculations'!$J999),"",'Rate Calculations'!$J999)</f>
        <v>3.5000000000000003E-2</v>
      </c>
      <c r="S997" s="220" t="str">
        <f t="shared" si="257"/>
        <v/>
      </c>
      <c r="T997" s="225" t="str">
        <f>IFERROR(VLOOKUP(_xlfn.CONCAT('Team Roster - Final'!$A997," : ",'Team Roster - Final'!$BM997),'Rate Calculations'!$C$4:$S$1100,10,FALSE),"")</f>
        <v/>
      </c>
      <c r="U997" s="225" t="str">
        <f>IFERROR(VLOOKUP(_xlfn.CONCAT('Team Roster - Final'!$A997," : ",'Team Roster - Final'!$BM997),'Rate Calculations'!$C$4:$S$1100,11,FALSE),"")</f>
        <v/>
      </c>
      <c r="V997" s="222" t="str">
        <f t="shared" si="258"/>
        <v/>
      </c>
      <c r="W997" s="222" t="str">
        <f t="shared" si="259"/>
        <v/>
      </c>
      <c r="X997" s="223" t="str">
        <f>IFERROR(VLOOKUP(_xlfn.CONCAT('Team Roster - Final'!$A997," : ",'Team Roster - Final'!$BM997),'Rate Calculations'!$C$4:$S$1100,14,FALSE),"")</f>
        <v/>
      </c>
      <c r="Y997" s="222" t="str">
        <f t="shared" si="260"/>
        <v/>
      </c>
      <c r="Z997" s="222" t="str">
        <f t="shared" si="261"/>
        <v/>
      </c>
      <c r="AA997" s="224" t="str">
        <f>IFERROR(IF(#REF!="Yes",$Y997, $Y997+$Q997*0.5),"")</f>
        <v/>
      </c>
      <c r="AB997" s="224" t="str">
        <f>IFERROR(IF(#REF!="Yes",$Z997, $Z997+$S997*0.5),"")</f>
        <v/>
      </c>
      <c r="AC997" s="220" t="str">
        <f>IFERROR(VLOOKUP(_xlfn.CONCAT('Team Roster - Final'!$A997," : ",'Team Roster - Final'!$BM997),'Rate Calculations'!$C$4:$U$1100,19,FALSE),"")</f>
        <v/>
      </c>
      <c r="AD997" s="220" t="str">
        <f t="shared" si="262"/>
        <v/>
      </c>
      <c r="AE997" s="220" t="str">
        <f t="shared" si="263"/>
        <v/>
      </c>
      <c r="AF997" s="225" t="str">
        <f>IFERROR(VLOOKUP(_xlfn.CONCAT('Team Roster - Final'!$A997," : ",'Team Roster - Final'!$BM997),'Rate Calculations'!$C$4:$AB$1100,22,FALSE),"")</f>
        <v/>
      </c>
      <c r="AG997" s="225" t="str">
        <f>IFERROR(VLOOKUP(_xlfn.CONCAT('Team Roster - Final'!$A997," : ",'Team Roster - Final'!$BM997),'Rate Calculations'!$C$4:$AB$1100,23,FALSE),"")</f>
        <v/>
      </c>
      <c r="AH997" s="222" t="str">
        <f t="shared" si="264"/>
        <v/>
      </c>
      <c r="AI997" s="222" t="str">
        <f t="shared" si="265"/>
        <v/>
      </c>
      <c r="AJ997" s="223" t="str">
        <f>Table1[[#This Row],[Home Office
Net Fee %]]</f>
        <v/>
      </c>
      <c r="AK997" s="222" t="str">
        <f t="shared" si="266"/>
        <v/>
      </c>
      <c r="AL997" s="222" t="str">
        <f t="shared" si="267"/>
        <v/>
      </c>
      <c r="AM997" s="215" t="str">
        <f>IFERROR(IF(#REF!="Yes",$AK997,($AK997+$AD997*0.5)),"")</f>
        <v/>
      </c>
      <c r="AN997" s="215" t="str">
        <f>IFERROR(IF(#REF!="Yes",$AL997,($AL997+$AE997*0.5)),"")</f>
        <v/>
      </c>
      <c r="AO997" s="374" t="str">
        <f>IF(ISBLANK('Team Roster Proposed - FBR'!Q998),"",'Team Roster Proposed - FBR'!Q998)</f>
        <v/>
      </c>
      <c r="AP997" s="226" t="e">
        <f>IF(ISBLANK(#REF!),"",#REF!)</f>
        <v>#REF!</v>
      </c>
      <c r="AQ997" s="226" t="e">
        <f>IF(ISBLANK(#REF!),"",#REF!)</f>
        <v>#REF!</v>
      </c>
      <c r="AR997" s="226" t="e">
        <f>IF(ISBLANK(#REF!),"",#REF!)</f>
        <v>#REF!</v>
      </c>
      <c r="AS997" s="219" t="e">
        <f>IF(ISBLANK(#REF!),"",#REF!)</f>
        <v>#REF!</v>
      </c>
      <c r="AT997" s="219" t="e">
        <f>IF(ISBLANK(#REF!),"",#REF!)</f>
        <v>#REF!</v>
      </c>
      <c r="AU997" s="219" t="e">
        <f>IF(ISBLANK(#REF!),"",#REF!)</f>
        <v>#REF!</v>
      </c>
      <c r="AV997" s="219" t="e">
        <f>IF(ISBLANK(#REF!),"",#REF!)</f>
        <v>#REF!</v>
      </c>
      <c r="AW997" s="219" t="e">
        <f>IF(ISBLANK(#REF!),"",#REF!)</f>
        <v>#REF!</v>
      </c>
      <c r="AX997" s="219" t="e">
        <f>IF(ISBLANK(#REF!),"",#REF!)</f>
        <v>#REF!</v>
      </c>
      <c r="AY997" s="226" t="e">
        <f>IF(ISBLANK(#REF!),"",#REF!)</f>
        <v>#REF!</v>
      </c>
      <c r="AZ997" s="219" t="e">
        <f>IF(ISBLANK(#REF!),"",#REF!)</f>
        <v>#REF!</v>
      </c>
      <c r="BA997" s="219" t="e">
        <f>IF(ISBLANK(#REF!),"",#REF!)</f>
        <v>#REF!</v>
      </c>
      <c r="BB997" s="219" t="e">
        <f>IF(ISBLANK(#REF!),"",#REF!)</f>
        <v>#REF!</v>
      </c>
      <c r="BC997" s="219" t="e">
        <f>IF(ISBLANK(#REF!),"",#REF!)</f>
        <v>#REF!</v>
      </c>
      <c r="BD997" s="219" t="e">
        <f>IF(ISBLANK(#REF!),"",#REF!)</f>
        <v>#REF!</v>
      </c>
      <c r="BE997" s="219" t="e">
        <f>IF(ISBLANK(#REF!),"",#REF!)</f>
        <v>#REF!</v>
      </c>
      <c r="BF997" s="219" t="e">
        <f>IF(ISBLANK(#REF!),"",#REF!)</f>
        <v>#REF!</v>
      </c>
      <c r="BG997" s="219" t="e">
        <f>IF(ISBLANK(#REF!),"",#REF!)</f>
        <v>#REF!</v>
      </c>
      <c r="BH997" s="219" t="e">
        <f>IF(ISBLANK(#REF!),"",#REF!)</f>
        <v>#REF!</v>
      </c>
      <c r="BI997" s="219" t="e">
        <f>IF(ISBLANK(#REF!),"",#REF!)</f>
        <v>#REF!</v>
      </c>
      <c r="BJ997" s="219" t="e">
        <f>IF(ISBLANK(#REF!),"",#REF!)</f>
        <v>#REF!</v>
      </c>
      <c r="BK997" s="219" t="e">
        <f>IF(ISBLANK(#REF!),"",#REF!)</f>
        <v>#REF!</v>
      </c>
      <c r="BL997" s="219" t="e">
        <f>IF(ISBLANK(#REF!),"",#REF!)</f>
        <v>#REF!</v>
      </c>
      <c r="BM997" s="219" t="e">
        <f>IF(ISBLANK(#REF!),"",#REF!)</f>
        <v>#REF!</v>
      </c>
      <c r="BN997" s="219" t="e">
        <f>IF(ISBLANK(#REF!),"",#REF!)</f>
        <v>#REF!</v>
      </c>
      <c r="BO997" s="227" t="e">
        <f t="shared" si="268"/>
        <v>#REF!</v>
      </c>
      <c r="BP997" s="228" t="str">
        <f t="shared" si="271"/>
        <v/>
      </c>
      <c r="BQ997" s="229" t="str">
        <f t="shared" si="255"/>
        <v/>
      </c>
      <c r="BR997" s="228" t="e">
        <f t="shared" si="269"/>
        <v>#REF!</v>
      </c>
      <c r="BS997" s="230" t="e">
        <f t="shared" si="270"/>
        <v>#REF!</v>
      </c>
    </row>
    <row r="998" spans="1:71">
      <c r="A998" s="213" t="e">
        <f>IF(ISBLANK(#REF!),"",#REF!)</f>
        <v>#REF!</v>
      </c>
      <c r="B998" s="214" t="e">
        <f>IF(ISBLANK(#REF!),"",#REF!)</f>
        <v>#REF!</v>
      </c>
      <c r="C998" s="214" t="e">
        <f>IF(ISBLANK(#REF!),"",#REF!)</f>
        <v>#REF!</v>
      </c>
      <c r="D998" s="214" t="e">
        <f>IF(ISBLANK(#REF!),"",#REF!)</f>
        <v>#REF!</v>
      </c>
      <c r="E998" s="214" t="e">
        <f>IF(ISBLANK(#REF!),"",#REF!)</f>
        <v>#REF!</v>
      </c>
      <c r="F998" s="214" t="e">
        <f>IF(ISBLANK(#REF!),"",#REF!)</f>
        <v>#REF!</v>
      </c>
      <c r="G998" s="214" t="e">
        <f>IF(ISBLANK(#REF!),"",#REF!)</f>
        <v>#REF!</v>
      </c>
      <c r="H998" s="215" t="e">
        <f>IF(ISBLANK(#REF!),"",#REF!)</f>
        <v>#REF!</v>
      </c>
      <c r="I998" s="214" t="e">
        <f>IF(ISBLANK(#REF!),"",#REF!)</f>
        <v>#REF!</v>
      </c>
      <c r="J998" s="216" t="e">
        <f>IF(ISBLANK(#REF!),"",#REF!)</f>
        <v>#REF!</v>
      </c>
      <c r="K998" s="217" t="e">
        <f>IF(ISBLANK(#REF!),"",#REF!)</f>
        <v>#REF!</v>
      </c>
      <c r="L998" s="217" t="e">
        <f>IF(ISBLANK(#REF!),"",#REF!)</f>
        <v>#REF!</v>
      </c>
      <c r="M998" s="218" t="e">
        <f>IF(ISBLANK(#REF!),"",#REF!)</f>
        <v>#REF!</v>
      </c>
      <c r="N998" s="218" t="e">
        <f>IF(ISBLANK(#REF!),"",#REF!)</f>
        <v>#REF!</v>
      </c>
      <c r="O998" s="220" t="str">
        <f>IFERROR(VLOOKUP(_xlfn.CONCAT('Team Roster - Final'!$A998," : ",'Team Roster - Final'!$BM998),'Rate Calculations'!$C$4:$G$1100,5,FALSE),"")</f>
        <v/>
      </c>
      <c r="P998" s="225">
        <f>IF(ISBLANK('Rate Calculations'!$H1000),"",'Rate Calculations'!$H1000)</f>
        <v>1.7500000000000002E-2</v>
      </c>
      <c r="Q998" s="220" t="str">
        <f t="shared" si="256"/>
        <v/>
      </c>
      <c r="R998" s="221">
        <f>IF(ISBLANK('Rate Calculations'!$J1000),"",'Rate Calculations'!$J1000)</f>
        <v>3.5000000000000003E-2</v>
      </c>
      <c r="S998" s="220" t="str">
        <f t="shared" si="257"/>
        <v/>
      </c>
      <c r="T998" s="225" t="str">
        <f>IFERROR(VLOOKUP(_xlfn.CONCAT('Team Roster - Final'!$A998," : ",'Team Roster - Final'!$BM998),'Rate Calculations'!$C$4:$S$1100,10,FALSE),"")</f>
        <v/>
      </c>
      <c r="U998" s="225" t="str">
        <f>IFERROR(VLOOKUP(_xlfn.CONCAT('Team Roster - Final'!$A998," : ",'Team Roster - Final'!$BM998),'Rate Calculations'!$C$4:$S$1100,11,FALSE),"")</f>
        <v/>
      </c>
      <c r="V998" s="222" t="str">
        <f t="shared" si="258"/>
        <v/>
      </c>
      <c r="W998" s="222" t="str">
        <f t="shared" si="259"/>
        <v/>
      </c>
      <c r="X998" s="223" t="str">
        <f>IFERROR(VLOOKUP(_xlfn.CONCAT('Team Roster - Final'!$A998," : ",'Team Roster - Final'!$BM998),'Rate Calculations'!$C$4:$S$1100,14,FALSE),"")</f>
        <v/>
      </c>
      <c r="Y998" s="222" t="str">
        <f t="shared" si="260"/>
        <v/>
      </c>
      <c r="Z998" s="222" t="str">
        <f t="shared" si="261"/>
        <v/>
      </c>
      <c r="AA998" s="224" t="str">
        <f>IFERROR(IF(#REF!="Yes",$Y998, $Y998+$Q998*0.5),"")</f>
        <v/>
      </c>
      <c r="AB998" s="224" t="str">
        <f>IFERROR(IF(#REF!="Yes",$Z998, $Z998+$S998*0.5),"")</f>
        <v/>
      </c>
      <c r="AC998" s="220" t="str">
        <f>IFERROR(VLOOKUP(_xlfn.CONCAT('Team Roster - Final'!$A998," : ",'Team Roster - Final'!$BM998),'Rate Calculations'!$C$4:$U$1100,19,FALSE),"")</f>
        <v/>
      </c>
      <c r="AD998" s="220" t="str">
        <f t="shared" si="262"/>
        <v/>
      </c>
      <c r="AE998" s="220" t="str">
        <f t="shared" si="263"/>
        <v/>
      </c>
      <c r="AF998" s="225" t="str">
        <f>IFERROR(VLOOKUP(_xlfn.CONCAT('Team Roster - Final'!$A998," : ",'Team Roster - Final'!$BM998),'Rate Calculations'!$C$4:$AB$1100,22,FALSE),"")</f>
        <v/>
      </c>
      <c r="AG998" s="225" t="str">
        <f>IFERROR(VLOOKUP(_xlfn.CONCAT('Team Roster - Final'!$A998," : ",'Team Roster - Final'!$BM998),'Rate Calculations'!$C$4:$AB$1100,23,FALSE),"")</f>
        <v/>
      </c>
      <c r="AH998" s="222" t="str">
        <f t="shared" si="264"/>
        <v/>
      </c>
      <c r="AI998" s="222" t="str">
        <f t="shared" si="265"/>
        <v/>
      </c>
      <c r="AJ998" s="223" t="str">
        <f>Table1[[#This Row],[Home Office
Net Fee %]]</f>
        <v/>
      </c>
      <c r="AK998" s="222" t="str">
        <f t="shared" si="266"/>
        <v/>
      </c>
      <c r="AL998" s="222" t="str">
        <f t="shared" si="267"/>
        <v/>
      </c>
      <c r="AM998" s="215" t="str">
        <f>IFERROR(IF(#REF!="Yes",$AK998,($AK998+$AD998*0.5)),"")</f>
        <v/>
      </c>
      <c r="AN998" s="215" t="str">
        <f>IFERROR(IF(#REF!="Yes",$AL998,($AL998+$AE998*0.5)),"")</f>
        <v/>
      </c>
      <c r="AO998" s="374" t="str">
        <f>IF(ISBLANK('Team Roster Proposed - FBR'!Q999),"",'Team Roster Proposed - FBR'!Q999)</f>
        <v/>
      </c>
      <c r="AP998" s="226" t="e">
        <f>IF(ISBLANK(#REF!),"",#REF!)</f>
        <v>#REF!</v>
      </c>
      <c r="AQ998" s="226" t="e">
        <f>IF(ISBLANK(#REF!),"",#REF!)</f>
        <v>#REF!</v>
      </c>
      <c r="AR998" s="226" t="e">
        <f>IF(ISBLANK(#REF!),"",#REF!)</f>
        <v>#REF!</v>
      </c>
      <c r="AS998" s="219" t="e">
        <f>IF(ISBLANK(#REF!),"",#REF!)</f>
        <v>#REF!</v>
      </c>
      <c r="AT998" s="219" t="e">
        <f>IF(ISBLANK(#REF!),"",#REF!)</f>
        <v>#REF!</v>
      </c>
      <c r="AU998" s="219" t="e">
        <f>IF(ISBLANK(#REF!),"",#REF!)</f>
        <v>#REF!</v>
      </c>
      <c r="AV998" s="219" t="e">
        <f>IF(ISBLANK(#REF!),"",#REF!)</f>
        <v>#REF!</v>
      </c>
      <c r="AW998" s="219" t="e">
        <f>IF(ISBLANK(#REF!),"",#REF!)</f>
        <v>#REF!</v>
      </c>
      <c r="AX998" s="219" t="e">
        <f>IF(ISBLANK(#REF!),"",#REF!)</f>
        <v>#REF!</v>
      </c>
      <c r="AY998" s="226" t="e">
        <f>IF(ISBLANK(#REF!),"",#REF!)</f>
        <v>#REF!</v>
      </c>
      <c r="AZ998" s="219" t="e">
        <f>IF(ISBLANK(#REF!),"",#REF!)</f>
        <v>#REF!</v>
      </c>
      <c r="BA998" s="219" t="e">
        <f>IF(ISBLANK(#REF!),"",#REF!)</f>
        <v>#REF!</v>
      </c>
      <c r="BB998" s="219" t="e">
        <f>IF(ISBLANK(#REF!),"",#REF!)</f>
        <v>#REF!</v>
      </c>
      <c r="BC998" s="219" t="e">
        <f>IF(ISBLANK(#REF!),"",#REF!)</f>
        <v>#REF!</v>
      </c>
      <c r="BD998" s="219" t="e">
        <f>IF(ISBLANK(#REF!),"",#REF!)</f>
        <v>#REF!</v>
      </c>
      <c r="BE998" s="219" t="e">
        <f>IF(ISBLANK(#REF!),"",#REF!)</f>
        <v>#REF!</v>
      </c>
      <c r="BF998" s="219" t="e">
        <f>IF(ISBLANK(#REF!),"",#REF!)</f>
        <v>#REF!</v>
      </c>
      <c r="BG998" s="219" t="e">
        <f>IF(ISBLANK(#REF!),"",#REF!)</f>
        <v>#REF!</v>
      </c>
      <c r="BH998" s="219" t="e">
        <f>IF(ISBLANK(#REF!),"",#REF!)</f>
        <v>#REF!</v>
      </c>
      <c r="BI998" s="219" t="e">
        <f>IF(ISBLANK(#REF!),"",#REF!)</f>
        <v>#REF!</v>
      </c>
      <c r="BJ998" s="219" t="e">
        <f>IF(ISBLANK(#REF!),"",#REF!)</f>
        <v>#REF!</v>
      </c>
      <c r="BK998" s="219" t="e">
        <f>IF(ISBLANK(#REF!),"",#REF!)</f>
        <v>#REF!</v>
      </c>
      <c r="BL998" s="219" t="e">
        <f>IF(ISBLANK(#REF!),"",#REF!)</f>
        <v>#REF!</v>
      </c>
      <c r="BM998" s="219" t="e">
        <f>IF(ISBLANK(#REF!),"",#REF!)</f>
        <v>#REF!</v>
      </c>
      <c r="BN998" s="219" t="e">
        <f>IF(ISBLANK(#REF!),"",#REF!)</f>
        <v>#REF!</v>
      </c>
      <c r="BO998" s="227" t="e">
        <f t="shared" si="268"/>
        <v>#REF!</v>
      </c>
      <c r="BP998" s="228" t="str">
        <f t="shared" si="271"/>
        <v/>
      </c>
      <c r="BQ998" s="229" t="str">
        <f t="shared" si="255"/>
        <v/>
      </c>
      <c r="BR998" s="228" t="e">
        <f t="shared" si="269"/>
        <v>#REF!</v>
      </c>
      <c r="BS998" s="230" t="e">
        <f t="shared" si="270"/>
        <v>#REF!</v>
      </c>
    </row>
    <row r="999" spans="1:71">
      <c r="A999" s="213" t="e">
        <f>IF(ISBLANK(#REF!),"",#REF!)</f>
        <v>#REF!</v>
      </c>
      <c r="B999" s="214" t="e">
        <f>IF(ISBLANK(#REF!),"",#REF!)</f>
        <v>#REF!</v>
      </c>
      <c r="C999" s="214" t="e">
        <f>IF(ISBLANK(#REF!),"",#REF!)</f>
        <v>#REF!</v>
      </c>
      <c r="D999" s="214" t="e">
        <f>IF(ISBLANK(#REF!),"",#REF!)</f>
        <v>#REF!</v>
      </c>
      <c r="E999" s="214" t="e">
        <f>IF(ISBLANK(#REF!),"",#REF!)</f>
        <v>#REF!</v>
      </c>
      <c r="F999" s="214" t="e">
        <f>IF(ISBLANK(#REF!),"",#REF!)</f>
        <v>#REF!</v>
      </c>
      <c r="G999" s="214" t="e">
        <f>IF(ISBLANK(#REF!),"",#REF!)</f>
        <v>#REF!</v>
      </c>
      <c r="H999" s="215" t="e">
        <f>IF(ISBLANK(#REF!),"",#REF!)</f>
        <v>#REF!</v>
      </c>
      <c r="I999" s="214" t="e">
        <f>IF(ISBLANK(#REF!),"",#REF!)</f>
        <v>#REF!</v>
      </c>
      <c r="J999" s="216" t="e">
        <f>IF(ISBLANK(#REF!),"",#REF!)</f>
        <v>#REF!</v>
      </c>
      <c r="K999" s="217" t="e">
        <f>IF(ISBLANK(#REF!),"",#REF!)</f>
        <v>#REF!</v>
      </c>
      <c r="L999" s="217" t="e">
        <f>IF(ISBLANK(#REF!),"",#REF!)</f>
        <v>#REF!</v>
      </c>
      <c r="M999" s="218" t="e">
        <f>IF(ISBLANK(#REF!),"",#REF!)</f>
        <v>#REF!</v>
      </c>
      <c r="N999" s="218" t="e">
        <f>IF(ISBLANK(#REF!),"",#REF!)</f>
        <v>#REF!</v>
      </c>
      <c r="O999" s="220" t="str">
        <f>IFERROR(VLOOKUP(_xlfn.CONCAT('Team Roster - Final'!$A999," : ",'Team Roster - Final'!$BM999),'Rate Calculations'!$C$4:$G$1100,5,FALSE),"")</f>
        <v/>
      </c>
      <c r="P999" s="225">
        <f>IF(ISBLANK('Rate Calculations'!$H1001),"",'Rate Calculations'!$H1001)</f>
        <v>1.7500000000000002E-2</v>
      </c>
      <c r="Q999" s="220" t="str">
        <f t="shared" si="256"/>
        <v/>
      </c>
      <c r="R999" s="221">
        <f>IF(ISBLANK('Rate Calculations'!$J1001),"",'Rate Calculations'!$J1001)</f>
        <v>3.5000000000000003E-2</v>
      </c>
      <c r="S999" s="220" t="str">
        <f t="shared" si="257"/>
        <v/>
      </c>
      <c r="T999" s="225" t="str">
        <f>IFERROR(VLOOKUP(_xlfn.CONCAT('Team Roster - Final'!$A999," : ",'Team Roster - Final'!$BM999),'Rate Calculations'!$C$4:$S$1100,10,FALSE),"")</f>
        <v/>
      </c>
      <c r="U999" s="225" t="str">
        <f>IFERROR(VLOOKUP(_xlfn.CONCAT('Team Roster - Final'!$A999," : ",'Team Roster - Final'!$BM999),'Rate Calculations'!$C$4:$S$1100,11,FALSE),"")</f>
        <v/>
      </c>
      <c r="V999" s="222" t="str">
        <f t="shared" si="258"/>
        <v/>
      </c>
      <c r="W999" s="222" t="str">
        <f t="shared" si="259"/>
        <v/>
      </c>
      <c r="X999" s="223" t="str">
        <f>IFERROR(VLOOKUP(_xlfn.CONCAT('Team Roster - Final'!$A999," : ",'Team Roster - Final'!$BM999),'Rate Calculations'!$C$4:$S$1100,14,FALSE),"")</f>
        <v/>
      </c>
      <c r="Y999" s="222" t="str">
        <f t="shared" si="260"/>
        <v/>
      </c>
      <c r="Z999" s="222" t="str">
        <f t="shared" si="261"/>
        <v/>
      </c>
      <c r="AA999" s="224" t="str">
        <f>IFERROR(IF(#REF!="Yes",$Y999, $Y999+$Q999*0.5),"")</f>
        <v/>
      </c>
      <c r="AB999" s="224" t="str">
        <f>IFERROR(IF(#REF!="Yes",$Z999, $Z999+$S999*0.5),"")</f>
        <v/>
      </c>
      <c r="AC999" s="220" t="str">
        <f>IFERROR(VLOOKUP(_xlfn.CONCAT('Team Roster - Final'!$A999," : ",'Team Roster - Final'!$BM999),'Rate Calculations'!$C$4:$U$1100,19,FALSE),"")</f>
        <v/>
      </c>
      <c r="AD999" s="220" t="str">
        <f t="shared" si="262"/>
        <v/>
      </c>
      <c r="AE999" s="220" t="str">
        <f t="shared" si="263"/>
        <v/>
      </c>
      <c r="AF999" s="225" t="str">
        <f>IFERROR(VLOOKUP(_xlfn.CONCAT('Team Roster - Final'!$A999," : ",'Team Roster - Final'!$BM999),'Rate Calculations'!$C$4:$AB$1100,22,FALSE),"")</f>
        <v/>
      </c>
      <c r="AG999" s="225" t="str">
        <f>IFERROR(VLOOKUP(_xlfn.CONCAT('Team Roster - Final'!$A999," : ",'Team Roster - Final'!$BM999),'Rate Calculations'!$C$4:$AB$1100,23,FALSE),"")</f>
        <v/>
      </c>
      <c r="AH999" s="222" t="str">
        <f t="shared" si="264"/>
        <v/>
      </c>
      <c r="AI999" s="222" t="str">
        <f t="shared" si="265"/>
        <v/>
      </c>
      <c r="AJ999" s="223" t="str">
        <f>Table1[[#This Row],[Home Office
Net Fee %]]</f>
        <v/>
      </c>
      <c r="AK999" s="222" t="str">
        <f t="shared" si="266"/>
        <v/>
      </c>
      <c r="AL999" s="222" t="str">
        <f t="shared" si="267"/>
        <v/>
      </c>
      <c r="AM999" s="215" t="str">
        <f>IFERROR(IF(#REF!="Yes",$AK999,($AK999+$AD999*0.5)),"")</f>
        <v/>
      </c>
      <c r="AN999" s="215" t="str">
        <f>IFERROR(IF(#REF!="Yes",$AL999,($AL999+$AE999*0.5)),"")</f>
        <v/>
      </c>
      <c r="AO999" s="374" t="str">
        <f>IF(ISBLANK('Team Roster Proposed - FBR'!Q1000),"",'Team Roster Proposed - FBR'!Q1000)</f>
        <v/>
      </c>
      <c r="AP999" s="226" t="e">
        <f>IF(ISBLANK(#REF!),"",#REF!)</f>
        <v>#REF!</v>
      </c>
      <c r="AQ999" s="226" t="e">
        <f>IF(ISBLANK(#REF!),"",#REF!)</f>
        <v>#REF!</v>
      </c>
      <c r="AR999" s="226" t="e">
        <f>IF(ISBLANK(#REF!),"",#REF!)</f>
        <v>#REF!</v>
      </c>
      <c r="AS999" s="219" t="e">
        <f>IF(ISBLANK(#REF!),"",#REF!)</f>
        <v>#REF!</v>
      </c>
      <c r="AT999" s="219" t="e">
        <f>IF(ISBLANK(#REF!),"",#REF!)</f>
        <v>#REF!</v>
      </c>
      <c r="AU999" s="219" t="e">
        <f>IF(ISBLANK(#REF!),"",#REF!)</f>
        <v>#REF!</v>
      </c>
      <c r="AV999" s="219" t="e">
        <f>IF(ISBLANK(#REF!),"",#REF!)</f>
        <v>#REF!</v>
      </c>
      <c r="AW999" s="219" t="e">
        <f>IF(ISBLANK(#REF!),"",#REF!)</f>
        <v>#REF!</v>
      </c>
      <c r="AX999" s="219" t="e">
        <f>IF(ISBLANK(#REF!),"",#REF!)</f>
        <v>#REF!</v>
      </c>
      <c r="AY999" s="226" t="e">
        <f>IF(ISBLANK(#REF!),"",#REF!)</f>
        <v>#REF!</v>
      </c>
      <c r="AZ999" s="219" t="e">
        <f>IF(ISBLANK(#REF!),"",#REF!)</f>
        <v>#REF!</v>
      </c>
      <c r="BA999" s="219" t="e">
        <f>IF(ISBLANK(#REF!),"",#REF!)</f>
        <v>#REF!</v>
      </c>
      <c r="BB999" s="219" t="e">
        <f>IF(ISBLANK(#REF!),"",#REF!)</f>
        <v>#REF!</v>
      </c>
      <c r="BC999" s="219" t="e">
        <f>IF(ISBLANK(#REF!),"",#REF!)</f>
        <v>#REF!</v>
      </c>
      <c r="BD999" s="219" t="e">
        <f>IF(ISBLANK(#REF!),"",#REF!)</f>
        <v>#REF!</v>
      </c>
      <c r="BE999" s="219" t="e">
        <f>IF(ISBLANK(#REF!),"",#REF!)</f>
        <v>#REF!</v>
      </c>
      <c r="BF999" s="219" t="e">
        <f>IF(ISBLANK(#REF!),"",#REF!)</f>
        <v>#REF!</v>
      </c>
      <c r="BG999" s="219" t="e">
        <f>IF(ISBLANK(#REF!),"",#REF!)</f>
        <v>#REF!</v>
      </c>
      <c r="BH999" s="219" t="e">
        <f>IF(ISBLANK(#REF!),"",#REF!)</f>
        <v>#REF!</v>
      </c>
      <c r="BI999" s="219" t="e">
        <f>IF(ISBLANK(#REF!),"",#REF!)</f>
        <v>#REF!</v>
      </c>
      <c r="BJ999" s="219" t="e">
        <f>IF(ISBLANK(#REF!),"",#REF!)</f>
        <v>#REF!</v>
      </c>
      <c r="BK999" s="219" t="e">
        <f>IF(ISBLANK(#REF!),"",#REF!)</f>
        <v>#REF!</v>
      </c>
      <c r="BL999" s="219" t="e">
        <f>IF(ISBLANK(#REF!),"",#REF!)</f>
        <v>#REF!</v>
      </c>
      <c r="BM999" s="219" t="e">
        <f>IF(ISBLANK(#REF!),"",#REF!)</f>
        <v>#REF!</v>
      </c>
      <c r="BN999" s="219" t="e">
        <f>IF(ISBLANK(#REF!),"",#REF!)</f>
        <v>#REF!</v>
      </c>
      <c r="BO999" s="227" t="e">
        <f t="shared" si="268"/>
        <v>#REF!</v>
      </c>
      <c r="BP999" s="228" t="str">
        <f t="shared" si="271"/>
        <v/>
      </c>
      <c r="BQ999" s="229" t="str">
        <f t="shared" si="255"/>
        <v/>
      </c>
      <c r="BR999" s="228" t="e">
        <f t="shared" si="269"/>
        <v>#REF!</v>
      </c>
      <c r="BS999" s="230" t="e">
        <f t="shared" si="270"/>
        <v>#REF!</v>
      </c>
    </row>
    <row r="1000" spans="1:71">
      <c r="A1000" s="213" t="e">
        <f>IF(ISBLANK(#REF!),"",#REF!)</f>
        <v>#REF!</v>
      </c>
      <c r="B1000" s="214" t="e">
        <f>IF(ISBLANK(#REF!),"",#REF!)</f>
        <v>#REF!</v>
      </c>
      <c r="C1000" s="214" t="e">
        <f>IF(ISBLANK(#REF!),"",#REF!)</f>
        <v>#REF!</v>
      </c>
      <c r="D1000" s="214" t="e">
        <f>IF(ISBLANK(#REF!),"",#REF!)</f>
        <v>#REF!</v>
      </c>
      <c r="E1000" s="214" t="e">
        <f>IF(ISBLANK(#REF!),"",#REF!)</f>
        <v>#REF!</v>
      </c>
      <c r="F1000" s="214" t="e">
        <f>IF(ISBLANK(#REF!),"",#REF!)</f>
        <v>#REF!</v>
      </c>
      <c r="G1000" s="214" t="e">
        <f>IF(ISBLANK(#REF!),"",#REF!)</f>
        <v>#REF!</v>
      </c>
      <c r="H1000" s="215" t="e">
        <f>IF(ISBLANK(#REF!),"",#REF!)</f>
        <v>#REF!</v>
      </c>
      <c r="I1000" s="214" t="e">
        <f>IF(ISBLANK(#REF!),"",#REF!)</f>
        <v>#REF!</v>
      </c>
      <c r="J1000" s="216" t="e">
        <f>IF(ISBLANK(#REF!),"",#REF!)</f>
        <v>#REF!</v>
      </c>
      <c r="K1000" s="217" t="e">
        <f>IF(ISBLANK(#REF!),"",#REF!)</f>
        <v>#REF!</v>
      </c>
      <c r="L1000" s="217" t="e">
        <f>IF(ISBLANK(#REF!),"",#REF!)</f>
        <v>#REF!</v>
      </c>
      <c r="M1000" s="218" t="e">
        <f>IF(ISBLANK(#REF!),"",#REF!)</f>
        <v>#REF!</v>
      </c>
      <c r="N1000" s="218" t="e">
        <f>IF(ISBLANK(#REF!),"",#REF!)</f>
        <v>#REF!</v>
      </c>
      <c r="O1000" s="220" t="str">
        <f>IFERROR(VLOOKUP(_xlfn.CONCAT('Team Roster - Final'!$A1000," : ",'Team Roster - Final'!$BM1000),'Rate Calculations'!$C$4:$G$1100,5,FALSE),"")</f>
        <v/>
      </c>
      <c r="P1000" s="225">
        <f>IF(ISBLANK('Rate Calculations'!$H1002),"",'Rate Calculations'!$H1002)</f>
        <v>1.7500000000000002E-2</v>
      </c>
      <c r="Q1000" s="220" t="str">
        <f t="shared" si="256"/>
        <v/>
      </c>
      <c r="R1000" s="221">
        <f>IF(ISBLANK('Rate Calculations'!$J1002),"",'Rate Calculations'!$J1002)</f>
        <v>3.5000000000000003E-2</v>
      </c>
      <c r="S1000" s="220" t="str">
        <f t="shared" si="257"/>
        <v/>
      </c>
      <c r="T1000" s="225" t="str">
        <f>IFERROR(VLOOKUP(_xlfn.CONCAT('Team Roster - Final'!$A1000," : ",'Team Roster - Final'!$BM1000),'Rate Calculations'!$C$4:$S$1100,10,FALSE),"")</f>
        <v/>
      </c>
      <c r="U1000" s="225" t="str">
        <f>IFERROR(VLOOKUP(_xlfn.CONCAT('Team Roster - Final'!$A1000," : ",'Team Roster - Final'!$BM1000),'Rate Calculations'!$C$4:$S$1100,11,FALSE),"")</f>
        <v/>
      </c>
      <c r="V1000" s="222" t="str">
        <f t="shared" si="258"/>
        <v/>
      </c>
      <c r="W1000" s="222" t="str">
        <f t="shared" si="259"/>
        <v/>
      </c>
      <c r="X1000" s="223" t="str">
        <f>IFERROR(VLOOKUP(_xlfn.CONCAT('Team Roster - Final'!$A1000," : ",'Team Roster - Final'!$BM1000),'Rate Calculations'!$C$4:$S$1100,14,FALSE),"")</f>
        <v/>
      </c>
      <c r="Y1000" s="222" t="str">
        <f t="shared" si="260"/>
        <v/>
      </c>
      <c r="Z1000" s="222" t="str">
        <f t="shared" si="261"/>
        <v/>
      </c>
      <c r="AA1000" s="224" t="str">
        <f>IFERROR(IF(#REF!="Yes",$Y1000, $Y1000+$Q1000*0.5),"")</f>
        <v/>
      </c>
      <c r="AB1000" s="224" t="str">
        <f>IFERROR(IF(#REF!="Yes",$Z1000, $Z1000+$S1000*0.5),"")</f>
        <v/>
      </c>
      <c r="AC1000" s="220" t="str">
        <f>IFERROR(VLOOKUP(_xlfn.CONCAT('Team Roster - Final'!$A1000," : ",'Team Roster - Final'!$BM1000),'Rate Calculations'!$C$4:$U$1100,19,FALSE),"")</f>
        <v/>
      </c>
      <c r="AD1000" s="220" t="str">
        <f t="shared" si="262"/>
        <v/>
      </c>
      <c r="AE1000" s="220" t="str">
        <f t="shared" si="263"/>
        <v/>
      </c>
      <c r="AF1000" s="225" t="str">
        <f>IFERROR(VLOOKUP(_xlfn.CONCAT('Team Roster - Final'!$A1000," : ",'Team Roster - Final'!$BM1000),'Rate Calculations'!$C$4:$AB$1100,22,FALSE),"")</f>
        <v/>
      </c>
      <c r="AG1000" s="225" t="str">
        <f>IFERROR(VLOOKUP(_xlfn.CONCAT('Team Roster - Final'!$A1000," : ",'Team Roster - Final'!$BM1000),'Rate Calculations'!$C$4:$AB$1100,23,FALSE),"")</f>
        <v/>
      </c>
      <c r="AH1000" s="231" t="str">
        <f t="shared" si="264"/>
        <v/>
      </c>
      <c r="AI1000" s="231" t="str">
        <f t="shared" si="265"/>
        <v/>
      </c>
      <c r="AJ1000" s="223" t="str">
        <f>Table1[[#This Row],[Home Office
Net Fee %]]</f>
        <v/>
      </c>
      <c r="AK1000" s="222" t="str">
        <f t="shared" si="266"/>
        <v/>
      </c>
      <c r="AL1000" s="222" t="str">
        <f t="shared" si="267"/>
        <v/>
      </c>
      <c r="AM1000" s="215" t="str">
        <f>IFERROR(IF(#REF!="Yes",$AK1000,($AK1000+$AD1000*0.5)),"")</f>
        <v/>
      </c>
      <c r="AN1000" s="215" t="str">
        <f>IFERROR(IF(#REF!="Yes",$AL1000,($AL1000+$AE1000*0.5)),"")</f>
        <v/>
      </c>
      <c r="AO1000" s="374" t="str">
        <f>IF(ISBLANK('Team Roster Proposed - FBR'!Q1001),"",'Team Roster Proposed - FBR'!Q1001)</f>
        <v/>
      </c>
      <c r="AP1000" s="226" t="e">
        <f>IF(ISBLANK(#REF!),"",#REF!)</f>
        <v>#REF!</v>
      </c>
      <c r="AQ1000" s="226" t="e">
        <f>IF(ISBLANK(#REF!),"",#REF!)</f>
        <v>#REF!</v>
      </c>
      <c r="AR1000" s="226" t="e">
        <f>IF(ISBLANK(#REF!),"",#REF!)</f>
        <v>#REF!</v>
      </c>
      <c r="AS1000" s="219" t="e">
        <f>IF(ISBLANK(#REF!),"",#REF!)</f>
        <v>#REF!</v>
      </c>
      <c r="AT1000" s="219" t="e">
        <f>IF(ISBLANK(#REF!),"",#REF!)</f>
        <v>#REF!</v>
      </c>
      <c r="AU1000" s="219" t="e">
        <f>IF(ISBLANK(#REF!),"",#REF!)</f>
        <v>#REF!</v>
      </c>
      <c r="AV1000" s="219" t="e">
        <f>IF(ISBLANK(#REF!),"",#REF!)</f>
        <v>#REF!</v>
      </c>
      <c r="AW1000" s="219" t="e">
        <f>IF(ISBLANK(#REF!),"",#REF!)</f>
        <v>#REF!</v>
      </c>
      <c r="AX1000" s="219" t="e">
        <f>IF(ISBLANK(#REF!),"",#REF!)</f>
        <v>#REF!</v>
      </c>
      <c r="AY1000" s="226" t="e">
        <f>IF(ISBLANK(#REF!),"",#REF!)</f>
        <v>#REF!</v>
      </c>
      <c r="AZ1000" s="219" t="e">
        <f>IF(ISBLANK(#REF!),"",#REF!)</f>
        <v>#REF!</v>
      </c>
      <c r="BA1000" s="219" t="e">
        <f>IF(ISBLANK(#REF!),"",#REF!)</f>
        <v>#REF!</v>
      </c>
      <c r="BB1000" s="219" t="e">
        <f>IF(ISBLANK(#REF!),"",#REF!)</f>
        <v>#REF!</v>
      </c>
      <c r="BC1000" s="219" t="e">
        <f>IF(ISBLANK(#REF!),"",#REF!)</f>
        <v>#REF!</v>
      </c>
      <c r="BD1000" s="219" t="e">
        <f>IF(ISBLANK(#REF!),"",#REF!)</f>
        <v>#REF!</v>
      </c>
      <c r="BE1000" s="219" t="e">
        <f>IF(ISBLANK(#REF!),"",#REF!)</f>
        <v>#REF!</v>
      </c>
      <c r="BF1000" s="219" t="e">
        <f>IF(ISBLANK(#REF!),"",#REF!)</f>
        <v>#REF!</v>
      </c>
      <c r="BG1000" s="219" t="e">
        <f>IF(ISBLANK(#REF!),"",#REF!)</f>
        <v>#REF!</v>
      </c>
      <c r="BH1000" s="219" t="e">
        <f>IF(ISBLANK(#REF!),"",#REF!)</f>
        <v>#REF!</v>
      </c>
      <c r="BI1000" s="219" t="e">
        <f>IF(ISBLANK(#REF!),"",#REF!)</f>
        <v>#REF!</v>
      </c>
      <c r="BJ1000" s="219" t="e">
        <f>IF(ISBLANK(#REF!),"",#REF!)</f>
        <v>#REF!</v>
      </c>
      <c r="BK1000" s="219" t="e">
        <f>IF(ISBLANK(#REF!),"",#REF!)</f>
        <v>#REF!</v>
      </c>
      <c r="BL1000" s="219" t="e">
        <f>IF(ISBLANK(#REF!),"",#REF!)</f>
        <v>#REF!</v>
      </c>
      <c r="BM1000" s="219" t="e">
        <f>IF(ISBLANK(#REF!),"",#REF!)</f>
        <v>#REF!</v>
      </c>
      <c r="BN1000" s="219" t="e">
        <f>IF(ISBLANK(#REF!),"",#REF!)</f>
        <v>#REF!</v>
      </c>
      <c r="BO1000" s="227" t="e">
        <f t="shared" si="268"/>
        <v>#REF!</v>
      </c>
      <c r="BP1000" s="228" t="str">
        <f t="shared" si="271"/>
        <v/>
      </c>
      <c r="BQ1000" s="229" t="str">
        <f t="shared" si="255"/>
        <v/>
      </c>
      <c r="BR1000" s="228" t="e">
        <f t="shared" si="269"/>
        <v>#REF!</v>
      </c>
      <c r="BS1000" s="230" t="e">
        <f t="shared" si="270"/>
        <v>#REF!</v>
      </c>
    </row>
    <row r="1001" spans="1:71">
      <c r="A1001" s="213" t="e">
        <f>IF(ISBLANK(#REF!),"",#REF!)</f>
        <v>#REF!</v>
      </c>
      <c r="B1001" s="214" t="e">
        <f>IF(ISBLANK(#REF!),"",#REF!)</f>
        <v>#REF!</v>
      </c>
      <c r="C1001" s="214" t="e">
        <f>IF(ISBLANK(#REF!),"",#REF!)</f>
        <v>#REF!</v>
      </c>
      <c r="D1001" s="214" t="e">
        <f>IF(ISBLANK(#REF!),"",#REF!)</f>
        <v>#REF!</v>
      </c>
      <c r="E1001" s="214" t="e">
        <f>IF(ISBLANK(#REF!),"",#REF!)</f>
        <v>#REF!</v>
      </c>
      <c r="F1001" s="214" t="e">
        <f>IF(ISBLANK(#REF!),"",#REF!)</f>
        <v>#REF!</v>
      </c>
      <c r="G1001" s="214" t="e">
        <f>IF(ISBLANK(#REF!),"",#REF!)</f>
        <v>#REF!</v>
      </c>
      <c r="H1001" s="215" t="e">
        <f>IF(ISBLANK(#REF!),"",#REF!)</f>
        <v>#REF!</v>
      </c>
      <c r="I1001" s="214" t="e">
        <f>IF(ISBLANK(#REF!),"",#REF!)</f>
        <v>#REF!</v>
      </c>
      <c r="J1001" s="216" t="e">
        <f>IF(ISBLANK(#REF!),"",#REF!)</f>
        <v>#REF!</v>
      </c>
      <c r="K1001" s="217" t="e">
        <f>IF(ISBLANK(#REF!),"",#REF!)</f>
        <v>#REF!</v>
      </c>
      <c r="L1001" s="217" t="e">
        <f>IF(ISBLANK(#REF!),"",#REF!)</f>
        <v>#REF!</v>
      </c>
      <c r="M1001" s="218" t="e">
        <f>IF(ISBLANK(#REF!),"",#REF!)</f>
        <v>#REF!</v>
      </c>
      <c r="N1001" s="218" t="e">
        <f>IF(ISBLANK(#REF!),"",#REF!)</f>
        <v>#REF!</v>
      </c>
      <c r="O1001" s="220" t="str">
        <f>IFERROR(VLOOKUP(_xlfn.CONCAT('Team Roster - Final'!$A1001," : ",'Team Roster - Final'!$BM1001),'Rate Calculations'!$C$4:$G$1100,5,FALSE),"")</f>
        <v/>
      </c>
      <c r="P1001" s="225">
        <f>IF(ISBLANK('Rate Calculations'!$H1003),"",'Rate Calculations'!$H1003)</f>
        <v>1.7500000000000002E-2</v>
      </c>
      <c r="Q1001" s="220" t="str">
        <f t="shared" si="256"/>
        <v/>
      </c>
      <c r="R1001" s="221">
        <f>IF(ISBLANK('Rate Calculations'!$J1003),"",'Rate Calculations'!$J1003)</f>
        <v>3.5000000000000003E-2</v>
      </c>
      <c r="S1001" s="220" t="str">
        <f t="shared" si="257"/>
        <v/>
      </c>
      <c r="T1001" s="225" t="str">
        <f>IFERROR(VLOOKUP(_xlfn.CONCAT('Team Roster - Final'!$A1001," : ",'Team Roster - Final'!$BM1001),'Rate Calculations'!$C$4:$S$1100,10,FALSE),"")</f>
        <v/>
      </c>
      <c r="U1001" s="225" t="str">
        <f>IFERROR(VLOOKUP(_xlfn.CONCAT('Team Roster - Final'!$A1001," : ",'Team Roster - Final'!$BM1001),'Rate Calculations'!$C$4:$S$1100,11,FALSE),"")</f>
        <v/>
      </c>
      <c r="V1001" s="222" t="str">
        <f t="shared" si="258"/>
        <v/>
      </c>
      <c r="W1001" s="222" t="str">
        <f t="shared" si="259"/>
        <v/>
      </c>
      <c r="X1001" s="223" t="str">
        <f>IFERROR(VLOOKUP(_xlfn.CONCAT('Team Roster - Final'!$A1001," : ",'Team Roster - Final'!$BM1001),'Rate Calculations'!$C$4:$S$1100,14,FALSE),"")</f>
        <v/>
      </c>
      <c r="Y1001" s="222" t="str">
        <f t="shared" si="260"/>
        <v/>
      </c>
      <c r="Z1001" s="222" t="str">
        <f t="shared" si="261"/>
        <v/>
      </c>
      <c r="AA1001" s="224" t="str">
        <f>IFERROR(IF(#REF!="Yes",$Y1001, $Y1001+$Q1001*0.5),"")</f>
        <v/>
      </c>
      <c r="AB1001" s="224" t="str">
        <f>IFERROR(IF(#REF!="Yes",$Z1001, $Z1001+$S1001*0.5),"")</f>
        <v/>
      </c>
      <c r="AC1001" s="220" t="str">
        <f>IFERROR(VLOOKUP(_xlfn.CONCAT('Team Roster - Final'!$A1001," : ",'Team Roster - Final'!$BM1001),'Rate Calculations'!$C$4:$U$1100,19,FALSE),"")</f>
        <v/>
      </c>
      <c r="AD1001" s="220" t="str">
        <f t="shared" si="262"/>
        <v/>
      </c>
      <c r="AE1001" s="220" t="str">
        <f t="shared" si="263"/>
        <v/>
      </c>
      <c r="AF1001" s="225" t="str">
        <f>IFERROR(VLOOKUP(_xlfn.CONCAT('Team Roster - Final'!$A1001," : ",'Team Roster - Final'!$BM1001),'Rate Calculations'!$C$4:$AB$1100,22,FALSE),"")</f>
        <v/>
      </c>
      <c r="AG1001" s="225" t="str">
        <f>IFERROR(VLOOKUP(_xlfn.CONCAT('Team Roster - Final'!$A1001," : ",'Team Roster - Final'!$BM1001),'Rate Calculations'!$C$4:$AB$1100,23,FALSE),"")</f>
        <v/>
      </c>
      <c r="AH1001" s="231" t="str">
        <f t="shared" si="264"/>
        <v/>
      </c>
      <c r="AI1001" s="231" t="str">
        <f t="shared" si="265"/>
        <v/>
      </c>
      <c r="AJ1001" s="223" t="str">
        <f>Table1[[#This Row],[Home Office
Net Fee %]]</f>
        <v/>
      </c>
      <c r="AK1001" s="222" t="str">
        <f t="shared" si="266"/>
        <v/>
      </c>
      <c r="AL1001" s="222" t="str">
        <f t="shared" si="267"/>
        <v/>
      </c>
      <c r="AM1001" s="215" t="str">
        <f>IFERROR(IF(#REF!="Yes",$AK1001,($AK1001+$AD1001*0.5)),"")</f>
        <v/>
      </c>
      <c r="AN1001" s="215" t="str">
        <f>IFERROR(IF(#REF!="Yes",$AL1001,($AL1001+$AE1001*0.5)),"")</f>
        <v/>
      </c>
      <c r="AO1001" s="374" t="str">
        <f>IF(ISBLANK('Team Roster Proposed - FBR'!Q1002),"",'Team Roster Proposed - FBR'!Q1002)</f>
        <v/>
      </c>
      <c r="AP1001" s="226" t="e">
        <f>IF(ISBLANK(#REF!),"",#REF!)</f>
        <v>#REF!</v>
      </c>
      <c r="AQ1001" s="226" t="e">
        <f>IF(ISBLANK(#REF!),"",#REF!)</f>
        <v>#REF!</v>
      </c>
      <c r="AR1001" s="226" t="e">
        <f>IF(ISBLANK(#REF!),"",#REF!)</f>
        <v>#REF!</v>
      </c>
      <c r="AS1001" s="219" t="e">
        <f>IF(ISBLANK(#REF!),"",#REF!)</f>
        <v>#REF!</v>
      </c>
      <c r="AT1001" s="219" t="e">
        <f>IF(ISBLANK(#REF!),"",#REF!)</f>
        <v>#REF!</v>
      </c>
      <c r="AU1001" s="219" t="e">
        <f>IF(ISBLANK(#REF!),"",#REF!)</f>
        <v>#REF!</v>
      </c>
      <c r="AV1001" s="219" t="e">
        <f>IF(ISBLANK(#REF!),"",#REF!)</f>
        <v>#REF!</v>
      </c>
      <c r="AW1001" s="219" t="e">
        <f>IF(ISBLANK(#REF!),"",#REF!)</f>
        <v>#REF!</v>
      </c>
      <c r="AX1001" s="219" t="e">
        <f>IF(ISBLANK(#REF!),"",#REF!)</f>
        <v>#REF!</v>
      </c>
      <c r="AY1001" s="226" t="e">
        <f>IF(ISBLANK(#REF!),"",#REF!)</f>
        <v>#REF!</v>
      </c>
      <c r="AZ1001" s="219" t="e">
        <f>IF(ISBLANK(#REF!),"",#REF!)</f>
        <v>#REF!</v>
      </c>
      <c r="BA1001" s="219" t="e">
        <f>IF(ISBLANK(#REF!),"",#REF!)</f>
        <v>#REF!</v>
      </c>
      <c r="BB1001" s="219" t="e">
        <f>IF(ISBLANK(#REF!),"",#REF!)</f>
        <v>#REF!</v>
      </c>
      <c r="BC1001" s="219" t="e">
        <f>IF(ISBLANK(#REF!),"",#REF!)</f>
        <v>#REF!</v>
      </c>
      <c r="BD1001" s="219" t="e">
        <f>IF(ISBLANK(#REF!),"",#REF!)</f>
        <v>#REF!</v>
      </c>
      <c r="BE1001" s="219" t="e">
        <f>IF(ISBLANK(#REF!),"",#REF!)</f>
        <v>#REF!</v>
      </c>
      <c r="BF1001" s="219" t="e">
        <f>IF(ISBLANK(#REF!),"",#REF!)</f>
        <v>#REF!</v>
      </c>
      <c r="BG1001" s="219" t="e">
        <f>IF(ISBLANK(#REF!),"",#REF!)</f>
        <v>#REF!</v>
      </c>
      <c r="BH1001" s="219" t="e">
        <f>IF(ISBLANK(#REF!),"",#REF!)</f>
        <v>#REF!</v>
      </c>
      <c r="BI1001" s="219" t="e">
        <f>IF(ISBLANK(#REF!),"",#REF!)</f>
        <v>#REF!</v>
      </c>
      <c r="BJ1001" s="219" t="e">
        <f>IF(ISBLANK(#REF!),"",#REF!)</f>
        <v>#REF!</v>
      </c>
      <c r="BK1001" s="219" t="e">
        <f>IF(ISBLANK(#REF!),"",#REF!)</f>
        <v>#REF!</v>
      </c>
      <c r="BL1001" s="219" t="e">
        <f>IF(ISBLANK(#REF!),"",#REF!)</f>
        <v>#REF!</v>
      </c>
      <c r="BM1001" s="219" t="e">
        <f>IF(ISBLANK(#REF!),"",#REF!)</f>
        <v>#REF!</v>
      </c>
      <c r="BN1001" s="219" t="e">
        <f>IF(ISBLANK(#REF!),"",#REF!)</f>
        <v>#REF!</v>
      </c>
      <c r="BO1001" s="227" t="e">
        <f t="shared" si="268"/>
        <v>#REF!</v>
      </c>
      <c r="BP1001" s="228" t="str">
        <f t="shared" si="271"/>
        <v/>
      </c>
      <c r="BQ1001" s="229" t="str">
        <f t="shared" si="255"/>
        <v/>
      </c>
      <c r="BR1001" s="228" t="e">
        <f t="shared" si="269"/>
        <v>#REF!</v>
      </c>
      <c r="BS1001" s="230" t="e">
        <f t="shared" si="270"/>
        <v>#REF!</v>
      </c>
    </row>
    <row r="1002" spans="1:71">
      <c r="A1002" s="213" t="e">
        <f>IF(ISBLANK(#REF!),"",#REF!)</f>
        <v>#REF!</v>
      </c>
      <c r="B1002" s="214" t="e">
        <f>IF(ISBLANK(#REF!),"",#REF!)</f>
        <v>#REF!</v>
      </c>
      <c r="C1002" s="214" t="e">
        <f>IF(ISBLANK(#REF!),"",#REF!)</f>
        <v>#REF!</v>
      </c>
      <c r="D1002" s="214" t="e">
        <f>IF(ISBLANK(#REF!),"",#REF!)</f>
        <v>#REF!</v>
      </c>
      <c r="E1002" s="214" t="e">
        <f>IF(ISBLANK(#REF!),"",#REF!)</f>
        <v>#REF!</v>
      </c>
      <c r="F1002" s="214" t="e">
        <f>IF(ISBLANK(#REF!),"",#REF!)</f>
        <v>#REF!</v>
      </c>
      <c r="G1002" s="214" t="e">
        <f>IF(ISBLANK(#REF!),"",#REF!)</f>
        <v>#REF!</v>
      </c>
      <c r="H1002" s="215" t="e">
        <f>IF(ISBLANK(#REF!),"",#REF!)</f>
        <v>#REF!</v>
      </c>
      <c r="I1002" s="214" t="e">
        <f>IF(ISBLANK(#REF!),"",#REF!)</f>
        <v>#REF!</v>
      </c>
      <c r="J1002" s="216" t="e">
        <f>IF(ISBLANK(#REF!),"",#REF!)</f>
        <v>#REF!</v>
      </c>
      <c r="K1002" s="217" t="e">
        <f>IF(ISBLANK(#REF!),"",#REF!)</f>
        <v>#REF!</v>
      </c>
      <c r="L1002" s="217" t="e">
        <f>IF(ISBLANK(#REF!),"",#REF!)</f>
        <v>#REF!</v>
      </c>
      <c r="M1002" s="218" t="e">
        <f>IF(ISBLANK(#REF!),"",#REF!)</f>
        <v>#REF!</v>
      </c>
      <c r="N1002" s="218" t="e">
        <f>IF(ISBLANK(#REF!),"",#REF!)</f>
        <v>#REF!</v>
      </c>
      <c r="O1002" s="220" t="str">
        <f>IFERROR(VLOOKUP(_xlfn.CONCAT('Team Roster - Final'!$A1002," : ",'Team Roster - Final'!$BM1002),'Rate Calculations'!$C$4:$G$1100,5,FALSE),"")</f>
        <v/>
      </c>
      <c r="P1002" s="225">
        <f>IF(ISBLANK('Rate Calculations'!$H1004),"",'Rate Calculations'!$H1004)</f>
        <v>1.7500000000000002E-2</v>
      </c>
      <c r="Q1002" s="220" t="str">
        <f t="shared" si="256"/>
        <v/>
      </c>
      <c r="R1002" s="221">
        <f>IF(ISBLANK('Rate Calculations'!$J1004),"",'Rate Calculations'!$J1004)</f>
        <v>3.5000000000000003E-2</v>
      </c>
      <c r="S1002" s="220" t="str">
        <f t="shared" si="257"/>
        <v/>
      </c>
      <c r="T1002" s="225" t="str">
        <f>IFERROR(VLOOKUP(_xlfn.CONCAT('Team Roster - Final'!$A1002," : ",'Team Roster - Final'!$BM1002),'Rate Calculations'!$C$4:$S$1100,10,FALSE),"")</f>
        <v/>
      </c>
      <c r="U1002" s="225" t="str">
        <f>IFERROR(VLOOKUP(_xlfn.CONCAT('Team Roster - Final'!$A1002," : ",'Team Roster - Final'!$BM1002),'Rate Calculations'!$C$4:$S$1100,11,FALSE),"")</f>
        <v/>
      </c>
      <c r="V1002" s="222" t="str">
        <f t="shared" si="258"/>
        <v/>
      </c>
      <c r="W1002" s="222" t="str">
        <f t="shared" si="259"/>
        <v/>
      </c>
      <c r="X1002" s="223" t="str">
        <f>IFERROR(VLOOKUP(_xlfn.CONCAT('Team Roster - Final'!$A1002," : ",'Team Roster - Final'!$BM1002),'Rate Calculations'!$C$4:$S$1100,14,FALSE),"")</f>
        <v/>
      </c>
      <c r="Y1002" s="222" t="str">
        <f t="shared" si="260"/>
        <v/>
      </c>
      <c r="Z1002" s="222" t="str">
        <f t="shared" si="261"/>
        <v/>
      </c>
      <c r="AA1002" s="224" t="str">
        <f>IFERROR(IF(#REF!="Yes",$Y1002, $Y1002+$Q1002*0.5),"")</f>
        <v/>
      </c>
      <c r="AB1002" s="224" t="str">
        <f>IFERROR(IF(#REF!="Yes",$Z1002, $Z1002+$S1002*0.5),"")</f>
        <v/>
      </c>
      <c r="AC1002" s="220" t="str">
        <f>IFERROR(VLOOKUP(_xlfn.CONCAT('Team Roster - Final'!$A1002," : ",'Team Roster - Final'!$BM1002),'Rate Calculations'!$C$4:$U$1100,19,FALSE),"")</f>
        <v/>
      </c>
      <c r="AD1002" s="220" t="str">
        <f t="shared" si="262"/>
        <v/>
      </c>
      <c r="AE1002" s="220" t="str">
        <f t="shared" si="263"/>
        <v/>
      </c>
      <c r="AF1002" s="225" t="str">
        <f>IFERROR(VLOOKUP(_xlfn.CONCAT('Team Roster - Final'!$A1002," : ",'Team Roster - Final'!$BM1002),'Rate Calculations'!$C$4:$AB$1100,22,FALSE),"")</f>
        <v/>
      </c>
      <c r="AG1002" s="225" t="str">
        <f>IFERROR(VLOOKUP(_xlfn.CONCAT('Team Roster - Final'!$A1002," : ",'Team Roster - Final'!$BM1002),'Rate Calculations'!$C$4:$AB$1100,23,FALSE),"")</f>
        <v/>
      </c>
      <c r="AH1002" s="231" t="str">
        <f t="shared" si="264"/>
        <v/>
      </c>
      <c r="AI1002" s="231" t="str">
        <f t="shared" si="265"/>
        <v/>
      </c>
      <c r="AJ1002" s="223" t="str">
        <f>Table1[[#This Row],[Home Office
Net Fee %]]</f>
        <v/>
      </c>
      <c r="AK1002" s="222" t="str">
        <f t="shared" si="266"/>
        <v/>
      </c>
      <c r="AL1002" s="222" t="str">
        <f t="shared" si="267"/>
        <v/>
      </c>
      <c r="AM1002" s="215" t="str">
        <f>IFERROR(IF(#REF!="Yes",$AK1002,($AK1002+$AD1002*0.5)),"")</f>
        <v/>
      </c>
      <c r="AN1002" s="215" t="str">
        <f>IFERROR(IF(#REF!="Yes",$AL1002,($AL1002+$AE1002*0.5)),"")</f>
        <v/>
      </c>
      <c r="AO1002" s="374" t="str">
        <f>IF(ISBLANK('Team Roster Proposed - FBR'!Q1003),"",'Team Roster Proposed - FBR'!Q1003)</f>
        <v/>
      </c>
      <c r="AP1002" s="226" t="e">
        <f>IF(ISBLANK(#REF!),"",#REF!)</f>
        <v>#REF!</v>
      </c>
      <c r="AQ1002" s="226" t="e">
        <f>IF(ISBLANK(#REF!),"",#REF!)</f>
        <v>#REF!</v>
      </c>
      <c r="AR1002" s="226" t="e">
        <f>IF(ISBLANK(#REF!),"",#REF!)</f>
        <v>#REF!</v>
      </c>
      <c r="AS1002" s="219" t="e">
        <f>IF(ISBLANK(#REF!),"",#REF!)</f>
        <v>#REF!</v>
      </c>
      <c r="AT1002" s="219" t="e">
        <f>IF(ISBLANK(#REF!),"",#REF!)</f>
        <v>#REF!</v>
      </c>
      <c r="AU1002" s="219" t="e">
        <f>IF(ISBLANK(#REF!),"",#REF!)</f>
        <v>#REF!</v>
      </c>
      <c r="AV1002" s="219" t="e">
        <f>IF(ISBLANK(#REF!),"",#REF!)</f>
        <v>#REF!</v>
      </c>
      <c r="AW1002" s="219" t="e">
        <f>IF(ISBLANK(#REF!),"",#REF!)</f>
        <v>#REF!</v>
      </c>
      <c r="AX1002" s="219" t="e">
        <f>IF(ISBLANK(#REF!),"",#REF!)</f>
        <v>#REF!</v>
      </c>
      <c r="AY1002" s="226" t="e">
        <f>IF(ISBLANK(#REF!),"",#REF!)</f>
        <v>#REF!</v>
      </c>
      <c r="AZ1002" s="219" t="e">
        <f>IF(ISBLANK(#REF!),"",#REF!)</f>
        <v>#REF!</v>
      </c>
      <c r="BA1002" s="219" t="e">
        <f>IF(ISBLANK(#REF!),"",#REF!)</f>
        <v>#REF!</v>
      </c>
      <c r="BB1002" s="219" t="e">
        <f>IF(ISBLANK(#REF!),"",#REF!)</f>
        <v>#REF!</v>
      </c>
      <c r="BC1002" s="219" t="e">
        <f>IF(ISBLANK(#REF!),"",#REF!)</f>
        <v>#REF!</v>
      </c>
      <c r="BD1002" s="219" t="e">
        <f>IF(ISBLANK(#REF!),"",#REF!)</f>
        <v>#REF!</v>
      </c>
      <c r="BE1002" s="219" t="e">
        <f>IF(ISBLANK(#REF!),"",#REF!)</f>
        <v>#REF!</v>
      </c>
      <c r="BF1002" s="219" t="e">
        <f>IF(ISBLANK(#REF!),"",#REF!)</f>
        <v>#REF!</v>
      </c>
      <c r="BG1002" s="219" t="e">
        <f>IF(ISBLANK(#REF!),"",#REF!)</f>
        <v>#REF!</v>
      </c>
      <c r="BH1002" s="219" t="e">
        <f>IF(ISBLANK(#REF!),"",#REF!)</f>
        <v>#REF!</v>
      </c>
      <c r="BI1002" s="219" t="e">
        <f>IF(ISBLANK(#REF!),"",#REF!)</f>
        <v>#REF!</v>
      </c>
      <c r="BJ1002" s="219" t="e">
        <f>IF(ISBLANK(#REF!),"",#REF!)</f>
        <v>#REF!</v>
      </c>
      <c r="BK1002" s="219" t="e">
        <f>IF(ISBLANK(#REF!),"",#REF!)</f>
        <v>#REF!</v>
      </c>
      <c r="BL1002" s="219" t="e">
        <f>IF(ISBLANK(#REF!),"",#REF!)</f>
        <v>#REF!</v>
      </c>
      <c r="BM1002" s="219" t="e">
        <f>IF(ISBLANK(#REF!),"",#REF!)</f>
        <v>#REF!</v>
      </c>
      <c r="BN1002" s="219" t="e">
        <f>IF(ISBLANK(#REF!),"",#REF!)</f>
        <v>#REF!</v>
      </c>
      <c r="BO1002" s="227" t="e">
        <f t="shared" si="268"/>
        <v>#REF!</v>
      </c>
      <c r="BP1002" s="228" t="str">
        <f t="shared" si="271"/>
        <v/>
      </c>
      <c r="BQ1002" s="229" t="str">
        <f t="shared" si="255"/>
        <v/>
      </c>
      <c r="BR1002" s="228" t="e">
        <f t="shared" si="269"/>
        <v>#REF!</v>
      </c>
      <c r="BS1002" s="230" t="e">
        <f t="shared" si="270"/>
        <v>#REF!</v>
      </c>
    </row>
    <row r="1003" spans="1:71">
      <c r="A1003" s="213" t="e">
        <f>IF(ISBLANK(#REF!),"",#REF!)</f>
        <v>#REF!</v>
      </c>
      <c r="B1003" s="214" t="e">
        <f>IF(ISBLANK(#REF!),"",#REF!)</f>
        <v>#REF!</v>
      </c>
      <c r="C1003" s="214" t="e">
        <f>IF(ISBLANK(#REF!),"",#REF!)</f>
        <v>#REF!</v>
      </c>
      <c r="D1003" s="214" t="e">
        <f>IF(ISBLANK(#REF!),"",#REF!)</f>
        <v>#REF!</v>
      </c>
      <c r="E1003" s="214" t="e">
        <f>IF(ISBLANK(#REF!),"",#REF!)</f>
        <v>#REF!</v>
      </c>
      <c r="F1003" s="214" t="e">
        <f>IF(ISBLANK(#REF!),"",#REF!)</f>
        <v>#REF!</v>
      </c>
      <c r="G1003" s="214" t="e">
        <f>IF(ISBLANK(#REF!),"",#REF!)</f>
        <v>#REF!</v>
      </c>
      <c r="H1003" s="215" t="e">
        <f>IF(ISBLANK(#REF!),"",#REF!)</f>
        <v>#REF!</v>
      </c>
      <c r="I1003" s="214" t="e">
        <f>IF(ISBLANK(#REF!),"",#REF!)</f>
        <v>#REF!</v>
      </c>
      <c r="J1003" s="216" t="e">
        <f>IF(ISBLANK(#REF!),"",#REF!)</f>
        <v>#REF!</v>
      </c>
      <c r="K1003" s="217" t="e">
        <f>IF(ISBLANK(#REF!),"",#REF!)</f>
        <v>#REF!</v>
      </c>
      <c r="L1003" s="217" t="e">
        <f>IF(ISBLANK(#REF!),"",#REF!)</f>
        <v>#REF!</v>
      </c>
      <c r="M1003" s="218" t="e">
        <f>IF(ISBLANK(#REF!),"",#REF!)</f>
        <v>#REF!</v>
      </c>
      <c r="N1003" s="218" t="e">
        <f>IF(ISBLANK(#REF!),"",#REF!)</f>
        <v>#REF!</v>
      </c>
      <c r="O1003" s="220" t="str">
        <f>IFERROR(VLOOKUP(_xlfn.CONCAT('Team Roster - Final'!$A1003," : ",'Team Roster - Final'!$BM1003),'Rate Calculations'!$C$4:$G$1100,5,FALSE),"")</f>
        <v/>
      </c>
      <c r="P1003" s="225">
        <f>IF(ISBLANK('Rate Calculations'!$H1005),"",'Rate Calculations'!$H1005)</f>
        <v>1.7500000000000002E-2</v>
      </c>
      <c r="Q1003" s="220" t="str">
        <f t="shared" si="256"/>
        <v/>
      </c>
      <c r="R1003" s="221">
        <f>IF(ISBLANK('Rate Calculations'!$J1005),"",'Rate Calculations'!$J1005)</f>
        <v>3.5000000000000003E-2</v>
      </c>
      <c r="S1003" s="220" t="str">
        <f t="shared" si="257"/>
        <v/>
      </c>
      <c r="T1003" s="225" t="str">
        <f>IFERROR(VLOOKUP(_xlfn.CONCAT('Team Roster - Final'!$A1003," : ",'Team Roster - Final'!$BM1003),'Rate Calculations'!$C$4:$S$1100,10,FALSE),"")</f>
        <v/>
      </c>
      <c r="U1003" s="225" t="str">
        <f>IFERROR(VLOOKUP(_xlfn.CONCAT('Team Roster - Final'!$A1003," : ",'Team Roster - Final'!$BM1003),'Rate Calculations'!$C$4:$S$1100,11,FALSE),"")</f>
        <v/>
      </c>
      <c r="V1003" s="222" t="str">
        <f t="shared" si="258"/>
        <v/>
      </c>
      <c r="W1003" s="222" t="str">
        <f t="shared" si="259"/>
        <v/>
      </c>
      <c r="X1003" s="223" t="str">
        <f>IFERROR(VLOOKUP(_xlfn.CONCAT('Team Roster - Final'!$A1003," : ",'Team Roster - Final'!$BM1003),'Rate Calculations'!$C$4:$S$1100,14,FALSE),"")</f>
        <v/>
      </c>
      <c r="Y1003" s="222" t="str">
        <f t="shared" si="260"/>
        <v/>
      </c>
      <c r="Z1003" s="222" t="str">
        <f t="shared" si="261"/>
        <v/>
      </c>
      <c r="AA1003" s="224" t="str">
        <f>IFERROR(IF(#REF!="Yes",$Y1003, $Y1003+$Q1003*0.5),"")</f>
        <v/>
      </c>
      <c r="AB1003" s="224" t="str">
        <f>IFERROR(IF(#REF!="Yes",$Z1003, $Z1003+$S1003*0.5),"")</f>
        <v/>
      </c>
      <c r="AC1003" s="220" t="str">
        <f>IFERROR(VLOOKUP(_xlfn.CONCAT('Team Roster - Final'!$A1003," : ",'Team Roster - Final'!$BM1003),'Rate Calculations'!$C$4:$U$1100,19,FALSE),"")</f>
        <v/>
      </c>
      <c r="AD1003" s="220" t="str">
        <f t="shared" si="262"/>
        <v/>
      </c>
      <c r="AE1003" s="220" t="str">
        <f t="shared" si="263"/>
        <v/>
      </c>
      <c r="AF1003" s="225" t="str">
        <f>IFERROR(VLOOKUP(_xlfn.CONCAT('Team Roster - Final'!$A1003," : ",'Team Roster - Final'!$BM1003),'Rate Calculations'!$C$4:$AB$1100,22,FALSE),"")</f>
        <v/>
      </c>
      <c r="AG1003" s="225" t="str">
        <f>IFERROR(VLOOKUP(_xlfn.CONCAT('Team Roster - Final'!$A1003," : ",'Team Roster - Final'!$BM1003),'Rate Calculations'!$C$4:$AB$1100,23,FALSE),"")</f>
        <v/>
      </c>
      <c r="AH1003" s="231" t="str">
        <f t="shared" si="264"/>
        <v/>
      </c>
      <c r="AI1003" s="231" t="str">
        <f t="shared" si="265"/>
        <v/>
      </c>
      <c r="AJ1003" s="223" t="str">
        <f>Table1[[#This Row],[Home Office
Net Fee %]]</f>
        <v/>
      </c>
      <c r="AK1003" s="222" t="str">
        <f t="shared" si="266"/>
        <v/>
      </c>
      <c r="AL1003" s="222" t="str">
        <f t="shared" si="267"/>
        <v/>
      </c>
      <c r="AM1003" s="215" t="str">
        <f>IFERROR(IF(#REF!="Yes",$AK1003,($AK1003+$AD1003*0.5)),"")</f>
        <v/>
      </c>
      <c r="AN1003" s="215" t="str">
        <f>IFERROR(IF(#REF!="Yes",$AL1003,($AL1003+$AE1003*0.5)),"")</f>
        <v/>
      </c>
      <c r="AO1003" s="374" t="str">
        <f>IF(ISBLANK('Team Roster Proposed - FBR'!Q1004),"",'Team Roster Proposed - FBR'!Q1004)</f>
        <v/>
      </c>
      <c r="AP1003" s="226" t="e">
        <f>IF(ISBLANK(#REF!),"",#REF!)</f>
        <v>#REF!</v>
      </c>
      <c r="AQ1003" s="226" t="e">
        <f>IF(ISBLANK(#REF!),"",#REF!)</f>
        <v>#REF!</v>
      </c>
      <c r="AR1003" s="226" t="e">
        <f>IF(ISBLANK(#REF!),"",#REF!)</f>
        <v>#REF!</v>
      </c>
      <c r="AS1003" s="219" t="e">
        <f>IF(ISBLANK(#REF!),"",#REF!)</f>
        <v>#REF!</v>
      </c>
      <c r="AT1003" s="219" t="e">
        <f>IF(ISBLANK(#REF!),"",#REF!)</f>
        <v>#REF!</v>
      </c>
      <c r="AU1003" s="219" t="e">
        <f>IF(ISBLANK(#REF!),"",#REF!)</f>
        <v>#REF!</v>
      </c>
      <c r="AV1003" s="219" t="e">
        <f>IF(ISBLANK(#REF!),"",#REF!)</f>
        <v>#REF!</v>
      </c>
      <c r="AW1003" s="219" t="e">
        <f>IF(ISBLANK(#REF!),"",#REF!)</f>
        <v>#REF!</v>
      </c>
      <c r="AX1003" s="219" t="e">
        <f>IF(ISBLANK(#REF!),"",#REF!)</f>
        <v>#REF!</v>
      </c>
      <c r="AY1003" s="226" t="e">
        <f>IF(ISBLANK(#REF!),"",#REF!)</f>
        <v>#REF!</v>
      </c>
      <c r="AZ1003" s="219" t="e">
        <f>IF(ISBLANK(#REF!),"",#REF!)</f>
        <v>#REF!</v>
      </c>
      <c r="BA1003" s="219" t="e">
        <f>IF(ISBLANK(#REF!),"",#REF!)</f>
        <v>#REF!</v>
      </c>
      <c r="BB1003" s="219" t="e">
        <f>IF(ISBLANK(#REF!),"",#REF!)</f>
        <v>#REF!</v>
      </c>
      <c r="BC1003" s="219" t="e">
        <f>IF(ISBLANK(#REF!),"",#REF!)</f>
        <v>#REF!</v>
      </c>
      <c r="BD1003" s="219" t="e">
        <f>IF(ISBLANK(#REF!),"",#REF!)</f>
        <v>#REF!</v>
      </c>
      <c r="BE1003" s="219" t="e">
        <f>IF(ISBLANK(#REF!),"",#REF!)</f>
        <v>#REF!</v>
      </c>
      <c r="BF1003" s="219" t="e">
        <f>IF(ISBLANK(#REF!),"",#REF!)</f>
        <v>#REF!</v>
      </c>
      <c r="BG1003" s="219" t="e">
        <f>IF(ISBLANK(#REF!),"",#REF!)</f>
        <v>#REF!</v>
      </c>
      <c r="BH1003" s="219" t="e">
        <f>IF(ISBLANK(#REF!),"",#REF!)</f>
        <v>#REF!</v>
      </c>
      <c r="BI1003" s="219" t="e">
        <f>IF(ISBLANK(#REF!),"",#REF!)</f>
        <v>#REF!</v>
      </c>
      <c r="BJ1003" s="219" t="e">
        <f>IF(ISBLANK(#REF!),"",#REF!)</f>
        <v>#REF!</v>
      </c>
      <c r="BK1003" s="219" t="e">
        <f>IF(ISBLANK(#REF!),"",#REF!)</f>
        <v>#REF!</v>
      </c>
      <c r="BL1003" s="219" t="e">
        <f>IF(ISBLANK(#REF!),"",#REF!)</f>
        <v>#REF!</v>
      </c>
      <c r="BM1003" s="219" t="e">
        <f>IF(ISBLANK(#REF!),"",#REF!)</f>
        <v>#REF!</v>
      </c>
      <c r="BN1003" s="219" t="e">
        <f>IF(ISBLANK(#REF!),"",#REF!)</f>
        <v>#REF!</v>
      </c>
      <c r="BO1003" s="227" t="e">
        <f t="shared" si="268"/>
        <v>#REF!</v>
      </c>
      <c r="BP1003" s="228" t="str">
        <f t="shared" si="271"/>
        <v/>
      </c>
      <c r="BQ1003" s="229" t="str">
        <f t="shared" si="255"/>
        <v/>
      </c>
      <c r="BR1003" s="228" t="e">
        <f t="shared" si="269"/>
        <v>#REF!</v>
      </c>
      <c r="BS1003" s="230" t="e">
        <f t="shared" si="270"/>
        <v>#REF!</v>
      </c>
    </row>
    <row r="1004" spans="1:71">
      <c r="A1004" s="213" t="e">
        <f>IF(ISBLANK(#REF!),"",#REF!)</f>
        <v>#REF!</v>
      </c>
      <c r="B1004" s="214" t="e">
        <f>IF(ISBLANK(#REF!),"",#REF!)</f>
        <v>#REF!</v>
      </c>
      <c r="C1004" s="214" t="e">
        <f>IF(ISBLANK(#REF!),"",#REF!)</f>
        <v>#REF!</v>
      </c>
      <c r="D1004" s="214" t="e">
        <f>IF(ISBLANK(#REF!),"",#REF!)</f>
        <v>#REF!</v>
      </c>
      <c r="E1004" s="214" t="e">
        <f>IF(ISBLANK(#REF!),"",#REF!)</f>
        <v>#REF!</v>
      </c>
      <c r="F1004" s="214" t="e">
        <f>IF(ISBLANK(#REF!),"",#REF!)</f>
        <v>#REF!</v>
      </c>
      <c r="G1004" s="214" t="e">
        <f>IF(ISBLANK(#REF!),"",#REF!)</f>
        <v>#REF!</v>
      </c>
      <c r="H1004" s="215" t="e">
        <f>IF(ISBLANK(#REF!),"",#REF!)</f>
        <v>#REF!</v>
      </c>
      <c r="I1004" s="214" t="e">
        <f>IF(ISBLANK(#REF!),"",#REF!)</f>
        <v>#REF!</v>
      </c>
      <c r="J1004" s="216" t="e">
        <f>IF(ISBLANK(#REF!),"",#REF!)</f>
        <v>#REF!</v>
      </c>
      <c r="K1004" s="217" t="e">
        <f>IF(ISBLANK(#REF!),"",#REF!)</f>
        <v>#REF!</v>
      </c>
      <c r="L1004" s="217" t="e">
        <f>IF(ISBLANK(#REF!),"",#REF!)</f>
        <v>#REF!</v>
      </c>
      <c r="M1004" s="218" t="e">
        <f>IF(ISBLANK(#REF!),"",#REF!)</f>
        <v>#REF!</v>
      </c>
      <c r="N1004" s="218" t="e">
        <f>IF(ISBLANK(#REF!),"",#REF!)</f>
        <v>#REF!</v>
      </c>
      <c r="O1004" s="220" t="str">
        <f>IFERROR(VLOOKUP(_xlfn.CONCAT('Team Roster - Final'!$A1004," : ",'Team Roster - Final'!$BM1004),'Rate Calculations'!$C$4:$G$1100,5,FALSE),"")</f>
        <v/>
      </c>
      <c r="P1004" s="225">
        <f>IF(ISBLANK('Rate Calculations'!$H1006),"",'Rate Calculations'!$H1006)</f>
        <v>1.7500000000000002E-2</v>
      </c>
      <c r="Q1004" s="220" t="str">
        <f t="shared" si="256"/>
        <v/>
      </c>
      <c r="R1004" s="221">
        <f>IF(ISBLANK('Rate Calculations'!$J1006),"",'Rate Calculations'!$J1006)</f>
        <v>3.5000000000000003E-2</v>
      </c>
      <c r="S1004" s="220" t="str">
        <f t="shared" si="257"/>
        <v/>
      </c>
      <c r="T1004" s="225" t="str">
        <f>IFERROR(VLOOKUP(_xlfn.CONCAT('Team Roster - Final'!$A1004," : ",'Team Roster - Final'!$BM1004),'Rate Calculations'!$C$4:$S$1100,10,FALSE),"")</f>
        <v/>
      </c>
      <c r="U1004" s="225" t="str">
        <f>IFERROR(VLOOKUP(_xlfn.CONCAT('Team Roster - Final'!$A1004," : ",'Team Roster - Final'!$BM1004),'Rate Calculations'!$C$4:$S$1100,11,FALSE),"")</f>
        <v/>
      </c>
      <c r="V1004" s="222" t="str">
        <f t="shared" si="258"/>
        <v/>
      </c>
      <c r="W1004" s="222" t="str">
        <f t="shared" si="259"/>
        <v/>
      </c>
      <c r="X1004" s="223" t="str">
        <f>IFERROR(VLOOKUP(_xlfn.CONCAT('Team Roster - Final'!$A1004," : ",'Team Roster - Final'!$BM1004),'Rate Calculations'!$C$4:$S$1100,14,FALSE),"")</f>
        <v/>
      </c>
      <c r="Y1004" s="222" t="str">
        <f t="shared" si="260"/>
        <v/>
      </c>
      <c r="Z1004" s="222" t="str">
        <f t="shared" si="261"/>
        <v/>
      </c>
      <c r="AA1004" s="224" t="str">
        <f>IFERROR(IF(#REF!="Yes",$Y1004, $Y1004+$Q1004*0.5),"")</f>
        <v/>
      </c>
      <c r="AB1004" s="224" t="str">
        <f>IFERROR(IF(#REF!="Yes",$Z1004, $Z1004+$S1004*0.5),"")</f>
        <v/>
      </c>
      <c r="AC1004" s="220" t="str">
        <f>IFERROR(VLOOKUP(_xlfn.CONCAT('Team Roster - Final'!$A1004," : ",'Team Roster - Final'!$BM1004),'Rate Calculations'!$C$4:$U$1100,19,FALSE),"")</f>
        <v/>
      </c>
      <c r="AD1004" s="220" t="str">
        <f t="shared" si="262"/>
        <v/>
      </c>
      <c r="AE1004" s="220" t="str">
        <f t="shared" si="263"/>
        <v/>
      </c>
      <c r="AF1004" s="225" t="str">
        <f>IFERROR(VLOOKUP(_xlfn.CONCAT('Team Roster - Final'!$A1004," : ",'Team Roster - Final'!$BM1004),'Rate Calculations'!$C$4:$AB$1100,22,FALSE),"")</f>
        <v/>
      </c>
      <c r="AG1004" s="225" t="str">
        <f>IFERROR(VLOOKUP(_xlfn.CONCAT('Team Roster - Final'!$A1004," : ",'Team Roster - Final'!$BM1004),'Rate Calculations'!$C$4:$AB$1100,23,FALSE),"")</f>
        <v/>
      </c>
      <c r="AH1004" s="231" t="str">
        <f t="shared" si="264"/>
        <v/>
      </c>
      <c r="AI1004" s="231" t="str">
        <f t="shared" si="265"/>
        <v/>
      </c>
      <c r="AJ1004" s="223" t="str">
        <f>Table1[[#This Row],[Home Office
Net Fee %]]</f>
        <v/>
      </c>
      <c r="AK1004" s="222" t="str">
        <f t="shared" si="266"/>
        <v/>
      </c>
      <c r="AL1004" s="222" t="str">
        <f t="shared" si="267"/>
        <v/>
      </c>
      <c r="AM1004" s="215" t="str">
        <f>IFERROR(IF(#REF!="Yes",$AK1004,($AK1004+$AD1004*0.5)),"")</f>
        <v/>
      </c>
      <c r="AN1004" s="215" t="str">
        <f>IFERROR(IF(#REF!="Yes",$AL1004,($AL1004+$AE1004*0.5)),"")</f>
        <v/>
      </c>
      <c r="AO1004" s="374" t="str">
        <f>IF(ISBLANK('Team Roster Proposed - FBR'!Q1005),"",'Team Roster Proposed - FBR'!Q1005)</f>
        <v/>
      </c>
      <c r="AP1004" s="226" t="e">
        <f>IF(ISBLANK(#REF!),"",#REF!)</f>
        <v>#REF!</v>
      </c>
      <c r="AQ1004" s="226" t="e">
        <f>IF(ISBLANK(#REF!),"",#REF!)</f>
        <v>#REF!</v>
      </c>
      <c r="AR1004" s="226" t="e">
        <f>IF(ISBLANK(#REF!),"",#REF!)</f>
        <v>#REF!</v>
      </c>
      <c r="AS1004" s="219" t="e">
        <f>IF(ISBLANK(#REF!),"",#REF!)</f>
        <v>#REF!</v>
      </c>
      <c r="AT1004" s="219" t="e">
        <f>IF(ISBLANK(#REF!),"",#REF!)</f>
        <v>#REF!</v>
      </c>
      <c r="AU1004" s="219" t="e">
        <f>IF(ISBLANK(#REF!),"",#REF!)</f>
        <v>#REF!</v>
      </c>
      <c r="AV1004" s="219" t="e">
        <f>IF(ISBLANK(#REF!),"",#REF!)</f>
        <v>#REF!</v>
      </c>
      <c r="AW1004" s="219" t="e">
        <f>IF(ISBLANK(#REF!),"",#REF!)</f>
        <v>#REF!</v>
      </c>
      <c r="AX1004" s="219" t="e">
        <f>IF(ISBLANK(#REF!),"",#REF!)</f>
        <v>#REF!</v>
      </c>
      <c r="AY1004" s="226" t="e">
        <f>IF(ISBLANK(#REF!),"",#REF!)</f>
        <v>#REF!</v>
      </c>
      <c r="AZ1004" s="219" t="e">
        <f>IF(ISBLANK(#REF!),"",#REF!)</f>
        <v>#REF!</v>
      </c>
      <c r="BA1004" s="219" t="e">
        <f>IF(ISBLANK(#REF!),"",#REF!)</f>
        <v>#REF!</v>
      </c>
      <c r="BB1004" s="219" t="e">
        <f>IF(ISBLANK(#REF!),"",#REF!)</f>
        <v>#REF!</v>
      </c>
      <c r="BC1004" s="219" t="e">
        <f>IF(ISBLANK(#REF!),"",#REF!)</f>
        <v>#REF!</v>
      </c>
      <c r="BD1004" s="219" t="e">
        <f>IF(ISBLANK(#REF!),"",#REF!)</f>
        <v>#REF!</v>
      </c>
      <c r="BE1004" s="219" t="e">
        <f>IF(ISBLANK(#REF!),"",#REF!)</f>
        <v>#REF!</v>
      </c>
      <c r="BF1004" s="219" t="e">
        <f>IF(ISBLANK(#REF!),"",#REF!)</f>
        <v>#REF!</v>
      </c>
      <c r="BG1004" s="219" t="e">
        <f>IF(ISBLANK(#REF!),"",#REF!)</f>
        <v>#REF!</v>
      </c>
      <c r="BH1004" s="219" t="e">
        <f>IF(ISBLANK(#REF!),"",#REF!)</f>
        <v>#REF!</v>
      </c>
      <c r="BI1004" s="219" t="e">
        <f>IF(ISBLANK(#REF!),"",#REF!)</f>
        <v>#REF!</v>
      </c>
      <c r="BJ1004" s="219" t="e">
        <f>IF(ISBLANK(#REF!),"",#REF!)</f>
        <v>#REF!</v>
      </c>
      <c r="BK1004" s="219" t="e">
        <f>IF(ISBLANK(#REF!),"",#REF!)</f>
        <v>#REF!</v>
      </c>
      <c r="BL1004" s="219" t="e">
        <f>IF(ISBLANK(#REF!),"",#REF!)</f>
        <v>#REF!</v>
      </c>
      <c r="BM1004" s="219" t="e">
        <f>IF(ISBLANK(#REF!),"",#REF!)</f>
        <v>#REF!</v>
      </c>
      <c r="BN1004" s="219" t="e">
        <f>IF(ISBLANK(#REF!),"",#REF!)</f>
        <v>#REF!</v>
      </c>
      <c r="BO1004" s="227" t="e">
        <f t="shared" si="268"/>
        <v>#REF!</v>
      </c>
      <c r="BP1004" s="228" t="str">
        <f t="shared" si="271"/>
        <v/>
      </c>
      <c r="BQ1004" s="229" t="str">
        <f t="shared" si="255"/>
        <v/>
      </c>
      <c r="BR1004" s="228" t="e">
        <f t="shared" si="269"/>
        <v>#REF!</v>
      </c>
      <c r="BS1004" s="230" t="e">
        <f t="shared" si="270"/>
        <v>#REF!</v>
      </c>
    </row>
    <row r="1005" spans="1:71">
      <c r="A1005" s="213" t="e">
        <f>IF(ISBLANK(#REF!),"",#REF!)</f>
        <v>#REF!</v>
      </c>
      <c r="B1005" s="214" t="e">
        <f>IF(ISBLANK(#REF!),"",#REF!)</f>
        <v>#REF!</v>
      </c>
      <c r="C1005" s="214" t="e">
        <f>IF(ISBLANK(#REF!),"",#REF!)</f>
        <v>#REF!</v>
      </c>
      <c r="D1005" s="214" t="e">
        <f>IF(ISBLANK(#REF!),"",#REF!)</f>
        <v>#REF!</v>
      </c>
      <c r="E1005" s="214" t="e">
        <f>IF(ISBLANK(#REF!),"",#REF!)</f>
        <v>#REF!</v>
      </c>
      <c r="F1005" s="214" t="e">
        <f>IF(ISBLANK(#REF!),"",#REF!)</f>
        <v>#REF!</v>
      </c>
      <c r="G1005" s="214" t="e">
        <f>IF(ISBLANK(#REF!),"",#REF!)</f>
        <v>#REF!</v>
      </c>
      <c r="H1005" s="215" t="e">
        <f>IF(ISBLANK(#REF!),"",#REF!)</f>
        <v>#REF!</v>
      </c>
      <c r="I1005" s="214" t="e">
        <f>IF(ISBLANK(#REF!),"",#REF!)</f>
        <v>#REF!</v>
      </c>
      <c r="J1005" s="216" t="e">
        <f>IF(ISBLANK(#REF!),"",#REF!)</f>
        <v>#REF!</v>
      </c>
      <c r="K1005" s="217" t="e">
        <f>IF(ISBLANK(#REF!),"",#REF!)</f>
        <v>#REF!</v>
      </c>
      <c r="L1005" s="217" t="e">
        <f>IF(ISBLANK(#REF!),"",#REF!)</f>
        <v>#REF!</v>
      </c>
      <c r="M1005" s="218" t="e">
        <f>IF(ISBLANK(#REF!),"",#REF!)</f>
        <v>#REF!</v>
      </c>
      <c r="N1005" s="218" t="e">
        <f>IF(ISBLANK(#REF!),"",#REF!)</f>
        <v>#REF!</v>
      </c>
      <c r="O1005" s="220" t="str">
        <f>IFERROR(VLOOKUP(_xlfn.CONCAT('Team Roster - Final'!$A1005," : ",'Team Roster - Final'!$BM1005),'Rate Calculations'!$C$4:$G$1100,5,FALSE),"")</f>
        <v/>
      </c>
      <c r="P1005" s="225">
        <f>IF(ISBLANK('Rate Calculations'!$H1007),"",'Rate Calculations'!$H1007)</f>
        <v>1.7500000000000002E-2</v>
      </c>
      <c r="Q1005" s="220" t="str">
        <f t="shared" si="256"/>
        <v/>
      </c>
      <c r="R1005" s="221">
        <f>IF(ISBLANK('Rate Calculations'!$J1007),"",'Rate Calculations'!$J1007)</f>
        <v>3.5000000000000003E-2</v>
      </c>
      <c r="S1005" s="220" t="str">
        <f t="shared" si="257"/>
        <v/>
      </c>
      <c r="T1005" s="225" t="str">
        <f>IFERROR(VLOOKUP(_xlfn.CONCAT('Team Roster - Final'!$A1005," : ",'Team Roster - Final'!$BM1005),'Rate Calculations'!$C$4:$S$1100,10,FALSE),"")</f>
        <v/>
      </c>
      <c r="U1005" s="225" t="str">
        <f>IFERROR(VLOOKUP(_xlfn.CONCAT('Team Roster - Final'!$A1005," : ",'Team Roster - Final'!$BM1005),'Rate Calculations'!$C$4:$S$1100,11,FALSE),"")</f>
        <v/>
      </c>
      <c r="V1005" s="222" t="str">
        <f t="shared" si="258"/>
        <v/>
      </c>
      <c r="W1005" s="222" t="str">
        <f t="shared" si="259"/>
        <v/>
      </c>
      <c r="X1005" s="223" t="str">
        <f>IFERROR(VLOOKUP(_xlfn.CONCAT('Team Roster - Final'!$A1005," : ",'Team Roster - Final'!$BM1005),'Rate Calculations'!$C$4:$S$1100,14,FALSE),"")</f>
        <v/>
      </c>
      <c r="Y1005" s="222" t="str">
        <f t="shared" si="260"/>
        <v/>
      </c>
      <c r="Z1005" s="222" t="str">
        <f t="shared" si="261"/>
        <v/>
      </c>
      <c r="AA1005" s="224" t="str">
        <f>IFERROR(IF(#REF!="Yes",$Y1005, $Y1005+$Q1005*0.5),"")</f>
        <v/>
      </c>
      <c r="AB1005" s="224" t="str">
        <f>IFERROR(IF(#REF!="Yes",$Z1005, $Z1005+$S1005*0.5),"")</f>
        <v/>
      </c>
      <c r="AC1005" s="220" t="str">
        <f>IFERROR(VLOOKUP(_xlfn.CONCAT('Team Roster - Final'!$A1005," : ",'Team Roster - Final'!$BM1005),'Rate Calculations'!$C$4:$U$1100,19,FALSE),"")</f>
        <v/>
      </c>
      <c r="AD1005" s="220" t="str">
        <f t="shared" si="262"/>
        <v/>
      </c>
      <c r="AE1005" s="220" t="str">
        <f t="shared" si="263"/>
        <v/>
      </c>
      <c r="AF1005" s="225" t="str">
        <f>IFERROR(VLOOKUP(_xlfn.CONCAT('Team Roster - Final'!$A1005," : ",'Team Roster - Final'!$BM1005),'Rate Calculations'!$C$4:$AB$1100,22,FALSE),"")</f>
        <v/>
      </c>
      <c r="AG1005" s="225" t="str">
        <f>IFERROR(VLOOKUP(_xlfn.CONCAT('Team Roster - Final'!$A1005," : ",'Team Roster - Final'!$BM1005),'Rate Calculations'!$C$4:$AB$1100,23,FALSE),"")</f>
        <v/>
      </c>
      <c r="AH1005" s="231" t="str">
        <f t="shared" si="264"/>
        <v/>
      </c>
      <c r="AI1005" s="231" t="str">
        <f t="shared" si="265"/>
        <v/>
      </c>
      <c r="AJ1005" s="223" t="str">
        <f>Table1[[#This Row],[Home Office
Net Fee %]]</f>
        <v/>
      </c>
      <c r="AK1005" s="222" t="str">
        <f t="shared" si="266"/>
        <v/>
      </c>
      <c r="AL1005" s="222" t="str">
        <f t="shared" si="267"/>
        <v/>
      </c>
      <c r="AM1005" s="215" t="str">
        <f>IFERROR(IF(#REF!="Yes",$AK1005,($AK1005+$AD1005*0.5)),"")</f>
        <v/>
      </c>
      <c r="AN1005" s="215" t="str">
        <f>IFERROR(IF(#REF!="Yes",$AL1005,($AL1005+$AE1005*0.5)),"")</f>
        <v/>
      </c>
      <c r="AO1005" s="374" t="str">
        <f>IF(ISBLANK('Team Roster Proposed - FBR'!Q1006),"",'Team Roster Proposed - FBR'!Q1006)</f>
        <v/>
      </c>
      <c r="AP1005" s="226" t="e">
        <f>IF(ISBLANK(#REF!),"",#REF!)</f>
        <v>#REF!</v>
      </c>
      <c r="AQ1005" s="226" t="e">
        <f>IF(ISBLANK(#REF!),"",#REF!)</f>
        <v>#REF!</v>
      </c>
      <c r="AR1005" s="226" t="e">
        <f>IF(ISBLANK(#REF!),"",#REF!)</f>
        <v>#REF!</v>
      </c>
      <c r="AS1005" s="219" t="e">
        <f>IF(ISBLANK(#REF!),"",#REF!)</f>
        <v>#REF!</v>
      </c>
      <c r="AT1005" s="219" t="e">
        <f>IF(ISBLANK(#REF!),"",#REF!)</f>
        <v>#REF!</v>
      </c>
      <c r="AU1005" s="219" t="e">
        <f>IF(ISBLANK(#REF!),"",#REF!)</f>
        <v>#REF!</v>
      </c>
      <c r="AV1005" s="219" t="e">
        <f>IF(ISBLANK(#REF!),"",#REF!)</f>
        <v>#REF!</v>
      </c>
      <c r="AW1005" s="219" t="e">
        <f>IF(ISBLANK(#REF!),"",#REF!)</f>
        <v>#REF!</v>
      </c>
      <c r="AX1005" s="219" t="e">
        <f>IF(ISBLANK(#REF!),"",#REF!)</f>
        <v>#REF!</v>
      </c>
      <c r="AY1005" s="226" t="e">
        <f>IF(ISBLANK(#REF!),"",#REF!)</f>
        <v>#REF!</v>
      </c>
      <c r="AZ1005" s="219" t="e">
        <f>IF(ISBLANK(#REF!),"",#REF!)</f>
        <v>#REF!</v>
      </c>
      <c r="BA1005" s="219" t="e">
        <f>IF(ISBLANK(#REF!),"",#REF!)</f>
        <v>#REF!</v>
      </c>
      <c r="BB1005" s="219" t="e">
        <f>IF(ISBLANK(#REF!),"",#REF!)</f>
        <v>#REF!</v>
      </c>
      <c r="BC1005" s="219" t="e">
        <f>IF(ISBLANK(#REF!),"",#REF!)</f>
        <v>#REF!</v>
      </c>
      <c r="BD1005" s="219" t="e">
        <f>IF(ISBLANK(#REF!),"",#REF!)</f>
        <v>#REF!</v>
      </c>
      <c r="BE1005" s="219" t="e">
        <f>IF(ISBLANK(#REF!),"",#REF!)</f>
        <v>#REF!</v>
      </c>
      <c r="BF1005" s="219" t="e">
        <f>IF(ISBLANK(#REF!),"",#REF!)</f>
        <v>#REF!</v>
      </c>
      <c r="BG1005" s="219" t="e">
        <f>IF(ISBLANK(#REF!),"",#REF!)</f>
        <v>#REF!</v>
      </c>
      <c r="BH1005" s="219" t="e">
        <f>IF(ISBLANK(#REF!),"",#REF!)</f>
        <v>#REF!</v>
      </c>
      <c r="BI1005" s="219" t="e">
        <f>IF(ISBLANK(#REF!),"",#REF!)</f>
        <v>#REF!</v>
      </c>
      <c r="BJ1005" s="219" t="e">
        <f>IF(ISBLANK(#REF!),"",#REF!)</f>
        <v>#REF!</v>
      </c>
      <c r="BK1005" s="219" t="e">
        <f>IF(ISBLANK(#REF!),"",#REF!)</f>
        <v>#REF!</v>
      </c>
      <c r="BL1005" s="219" t="e">
        <f>IF(ISBLANK(#REF!),"",#REF!)</f>
        <v>#REF!</v>
      </c>
      <c r="BM1005" s="219" t="e">
        <f>IF(ISBLANK(#REF!),"",#REF!)</f>
        <v>#REF!</v>
      </c>
      <c r="BN1005" s="219" t="e">
        <f>IF(ISBLANK(#REF!),"",#REF!)</f>
        <v>#REF!</v>
      </c>
      <c r="BO1005" s="227" t="e">
        <f t="shared" si="268"/>
        <v>#REF!</v>
      </c>
      <c r="BP1005" s="228" t="str">
        <f t="shared" si="271"/>
        <v/>
      </c>
      <c r="BQ1005" s="229" t="str">
        <f t="shared" si="255"/>
        <v/>
      </c>
      <c r="BR1005" s="228" t="e">
        <f t="shared" si="269"/>
        <v>#REF!</v>
      </c>
      <c r="BS1005" s="230" t="e">
        <f t="shared" si="270"/>
        <v>#REF!</v>
      </c>
    </row>
    <row r="1006" spans="1:71">
      <c r="A1006" s="213" t="e">
        <f>IF(ISBLANK(#REF!),"",#REF!)</f>
        <v>#REF!</v>
      </c>
      <c r="B1006" s="214" t="e">
        <f>IF(ISBLANK(#REF!),"",#REF!)</f>
        <v>#REF!</v>
      </c>
      <c r="C1006" s="214" t="e">
        <f>IF(ISBLANK(#REF!),"",#REF!)</f>
        <v>#REF!</v>
      </c>
      <c r="D1006" s="214" t="e">
        <f>IF(ISBLANK(#REF!),"",#REF!)</f>
        <v>#REF!</v>
      </c>
      <c r="E1006" s="214" t="e">
        <f>IF(ISBLANK(#REF!),"",#REF!)</f>
        <v>#REF!</v>
      </c>
      <c r="F1006" s="214" t="e">
        <f>IF(ISBLANK(#REF!),"",#REF!)</f>
        <v>#REF!</v>
      </c>
      <c r="G1006" s="214" t="e">
        <f>IF(ISBLANK(#REF!),"",#REF!)</f>
        <v>#REF!</v>
      </c>
      <c r="H1006" s="215" t="e">
        <f>IF(ISBLANK(#REF!),"",#REF!)</f>
        <v>#REF!</v>
      </c>
      <c r="I1006" s="214" t="e">
        <f>IF(ISBLANK(#REF!),"",#REF!)</f>
        <v>#REF!</v>
      </c>
      <c r="J1006" s="216" t="e">
        <f>IF(ISBLANK(#REF!),"",#REF!)</f>
        <v>#REF!</v>
      </c>
      <c r="K1006" s="217" t="e">
        <f>IF(ISBLANK(#REF!),"",#REF!)</f>
        <v>#REF!</v>
      </c>
      <c r="L1006" s="217" t="e">
        <f>IF(ISBLANK(#REF!),"",#REF!)</f>
        <v>#REF!</v>
      </c>
      <c r="M1006" s="218" t="e">
        <f>IF(ISBLANK(#REF!),"",#REF!)</f>
        <v>#REF!</v>
      </c>
      <c r="N1006" s="218" t="e">
        <f>IF(ISBLANK(#REF!),"",#REF!)</f>
        <v>#REF!</v>
      </c>
      <c r="O1006" s="220" t="str">
        <f>IFERROR(VLOOKUP(_xlfn.CONCAT('Team Roster - Final'!$A1006," : ",'Team Roster - Final'!$BM1006),'Rate Calculations'!$C$4:$G$1100,5,FALSE),"")</f>
        <v/>
      </c>
      <c r="P1006" s="225">
        <f>IF(ISBLANK('Rate Calculations'!$H1008),"",'Rate Calculations'!$H1008)</f>
        <v>1.7500000000000002E-2</v>
      </c>
      <c r="Q1006" s="220" t="str">
        <f t="shared" si="256"/>
        <v/>
      </c>
      <c r="R1006" s="221">
        <f>IF(ISBLANK('Rate Calculations'!$J1008),"",'Rate Calculations'!$J1008)</f>
        <v>3.5000000000000003E-2</v>
      </c>
      <c r="S1006" s="220" t="str">
        <f t="shared" si="257"/>
        <v/>
      </c>
      <c r="T1006" s="225" t="str">
        <f>IFERROR(VLOOKUP(_xlfn.CONCAT('Team Roster - Final'!$A1006," : ",'Team Roster - Final'!$BM1006),'Rate Calculations'!$C$4:$S$1100,10,FALSE),"")</f>
        <v/>
      </c>
      <c r="U1006" s="225" t="str">
        <f>IFERROR(VLOOKUP(_xlfn.CONCAT('Team Roster - Final'!$A1006," : ",'Team Roster - Final'!$BM1006),'Rate Calculations'!$C$4:$S$1100,11,FALSE),"")</f>
        <v/>
      </c>
      <c r="V1006" s="222" t="str">
        <f t="shared" si="258"/>
        <v/>
      </c>
      <c r="W1006" s="222" t="str">
        <f t="shared" si="259"/>
        <v/>
      </c>
      <c r="X1006" s="223" t="str">
        <f>IFERROR(VLOOKUP(_xlfn.CONCAT('Team Roster - Final'!$A1006," : ",'Team Roster - Final'!$BM1006),'Rate Calculations'!$C$4:$S$1100,14,FALSE),"")</f>
        <v/>
      </c>
      <c r="Y1006" s="222" t="str">
        <f t="shared" si="260"/>
        <v/>
      </c>
      <c r="Z1006" s="222" t="str">
        <f t="shared" si="261"/>
        <v/>
      </c>
      <c r="AA1006" s="224" t="str">
        <f>IFERROR(IF(#REF!="Yes",$Y1006, $Y1006+$Q1006*0.5),"")</f>
        <v/>
      </c>
      <c r="AB1006" s="224" t="str">
        <f>IFERROR(IF(#REF!="Yes",$Z1006, $Z1006+$S1006*0.5),"")</f>
        <v/>
      </c>
      <c r="AC1006" s="220" t="str">
        <f>IFERROR(VLOOKUP(_xlfn.CONCAT('Team Roster - Final'!$A1006," : ",'Team Roster - Final'!$BM1006),'Rate Calculations'!$C$4:$U$1100,19,FALSE),"")</f>
        <v/>
      </c>
      <c r="AD1006" s="220" t="str">
        <f t="shared" si="262"/>
        <v/>
      </c>
      <c r="AE1006" s="220" t="str">
        <f t="shared" si="263"/>
        <v/>
      </c>
      <c r="AF1006" s="225" t="str">
        <f>IFERROR(VLOOKUP(_xlfn.CONCAT('Team Roster - Final'!$A1006," : ",'Team Roster - Final'!$BM1006),'Rate Calculations'!$C$4:$AB$1100,22,FALSE),"")</f>
        <v/>
      </c>
      <c r="AG1006" s="225" t="str">
        <f>IFERROR(VLOOKUP(_xlfn.CONCAT('Team Roster - Final'!$A1006," : ",'Team Roster - Final'!$BM1006),'Rate Calculations'!$C$4:$AB$1100,23,FALSE),"")</f>
        <v/>
      </c>
      <c r="AH1006" s="231" t="str">
        <f t="shared" si="264"/>
        <v/>
      </c>
      <c r="AI1006" s="231" t="str">
        <f t="shared" si="265"/>
        <v/>
      </c>
      <c r="AJ1006" s="223" t="str">
        <f>Table1[[#This Row],[Home Office
Net Fee %]]</f>
        <v/>
      </c>
      <c r="AK1006" s="222" t="str">
        <f t="shared" si="266"/>
        <v/>
      </c>
      <c r="AL1006" s="222" t="str">
        <f t="shared" si="267"/>
        <v/>
      </c>
      <c r="AM1006" s="215" t="str">
        <f>IFERROR(IF(#REF!="Yes",$AK1006,($AK1006+$AD1006*0.5)),"")</f>
        <v/>
      </c>
      <c r="AN1006" s="215" t="str">
        <f>IFERROR(IF(#REF!="Yes",$AL1006,($AL1006+$AE1006*0.5)),"")</f>
        <v/>
      </c>
      <c r="AO1006" s="374" t="str">
        <f>IF(ISBLANK('Team Roster Proposed - FBR'!Q1007),"",'Team Roster Proposed - FBR'!Q1007)</f>
        <v/>
      </c>
      <c r="AP1006" s="226" t="e">
        <f>IF(ISBLANK(#REF!),"",#REF!)</f>
        <v>#REF!</v>
      </c>
      <c r="AQ1006" s="226" t="e">
        <f>IF(ISBLANK(#REF!),"",#REF!)</f>
        <v>#REF!</v>
      </c>
      <c r="AR1006" s="226" t="e">
        <f>IF(ISBLANK(#REF!),"",#REF!)</f>
        <v>#REF!</v>
      </c>
      <c r="AS1006" s="219" t="e">
        <f>IF(ISBLANK(#REF!),"",#REF!)</f>
        <v>#REF!</v>
      </c>
      <c r="AT1006" s="219" t="e">
        <f>IF(ISBLANK(#REF!),"",#REF!)</f>
        <v>#REF!</v>
      </c>
      <c r="AU1006" s="219" t="e">
        <f>IF(ISBLANK(#REF!),"",#REF!)</f>
        <v>#REF!</v>
      </c>
      <c r="AV1006" s="219" t="e">
        <f>IF(ISBLANK(#REF!),"",#REF!)</f>
        <v>#REF!</v>
      </c>
      <c r="AW1006" s="219" t="e">
        <f>IF(ISBLANK(#REF!),"",#REF!)</f>
        <v>#REF!</v>
      </c>
      <c r="AX1006" s="219" t="e">
        <f>IF(ISBLANK(#REF!),"",#REF!)</f>
        <v>#REF!</v>
      </c>
      <c r="AY1006" s="226" t="e">
        <f>IF(ISBLANK(#REF!),"",#REF!)</f>
        <v>#REF!</v>
      </c>
      <c r="AZ1006" s="219" t="e">
        <f>IF(ISBLANK(#REF!),"",#REF!)</f>
        <v>#REF!</v>
      </c>
      <c r="BA1006" s="219" t="e">
        <f>IF(ISBLANK(#REF!),"",#REF!)</f>
        <v>#REF!</v>
      </c>
      <c r="BB1006" s="219" t="e">
        <f>IF(ISBLANK(#REF!),"",#REF!)</f>
        <v>#REF!</v>
      </c>
      <c r="BC1006" s="219" t="e">
        <f>IF(ISBLANK(#REF!),"",#REF!)</f>
        <v>#REF!</v>
      </c>
      <c r="BD1006" s="219" t="e">
        <f>IF(ISBLANK(#REF!),"",#REF!)</f>
        <v>#REF!</v>
      </c>
      <c r="BE1006" s="219" t="e">
        <f>IF(ISBLANK(#REF!),"",#REF!)</f>
        <v>#REF!</v>
      </c>
      <c r="BF1006" s="219" t="e">
        <f>IF(ISBLANK(#REF!),"",#REF!)</f>
        <v>#REF!</v>
      </c>
      <c r="BG1006" s="219" t="e">
        <f>IF(ISBLANK(#REF!),"",#REF!)</f>
        <v>#REF!</v>
      </c>
      <c r="BH1006" s="219" t="e">
        <f>IF(ISBLANK(#REF!),"",#REF!)</f>
        <v>#REF!</v>
      </c>
      <c r="BI1006" s="219" t="e">
        <f>IF(ISBLANK(#REF!),"",#REF!)</f>
        <v>#REF!</v>
      </c>
      <c r="BJ1006" s="219" t="e">
        <f>IF(ISBLANK(#REF!),"",#REF!)</f>
        <v>#REF!</v>
      </c>
      <c r="BK1006" s="219" t="e">
        <f>IF(ISBLANK(#REF!),"",#REF!)</f>
        <v>#REF!</v>
      </c>
      <c r="BL1006" s="219" t="e">
        <f>IF(ISBLANK(#REF!),"",#REF!)</f>
        <v>#REF!</v>
      </c>
      <c r="BM1006" s="219" t="e">
        <f>IF(ISBLANK(#REF!),"",#REF!)</f>
        <v>#REF!</v>
      </c>
      <c r="BN1006" s="219" t="e">
        <f>IF(ISBLANK(#REF!),"",#REF!)</f>
        <v>#REF!</v>
      </c>
      <c r="BO1006" s="227" t="e">
        <f t="shared" si="268"/>
        <v>#REF!</v>
      </c>
      <c r="BP1006" s="228" t="str">
        <f t="shared" si="271"/>
        <v/>
      </c>
      <c r="BQ1006" s="229" t="str">
        <f t="shared" si="255"/>
        <v/>
      </c>
      <c r="BR1006" s="228" t="e">
        <f t="shared" si="269"/>
        <v>#REF!</v>
      </c>
      <c r="BS1006" s="230" t="e">
        <f t="shared" si="270"/>
        <v>#REF!</v>
      </c>
    </row>
    <row r="1007" spans="1:71">
      <c r="A1007" s="213" t="e">
        <f>IF(ISBLANK(#REF!),"",#REF!)</f>
        <v>#REF!</v>
      </c>
      <c r="B1007" s="214" t="e">
        <f>IF(ISBLANK(#REF!),"",#REF!)</f>
        <v>#REF!</v>
      </c>
      <c r="C1007" s="214" t="e">
        <f>IF(ISBLANK(#REF!),"",#REF!)</f>
        <v>#REF!</v>
      </c>
      <c r="D1007" s="214" t="e">
        <f>IF(ISBLANK(#REF!),"",#REF!)</f>
        <v>#REF!</v>
      </c>
      <c r="E1007" s="214" t="e">
        <f>IF(ISBLANK(#REF!),"",#REF!)</f>
        <v>#REF!</v>
      </c>
      <c r="F1007" s="214" t="e">
        <f>IF(ISBLANK(#REF!),"",#REF!)</f>
        <v>#REF!</v>
      </c>
      <c r="G1007" s="214" t="e">
        <f>IF(ISBLANK(#REF!),"",#REF!)</f>
        <v>#REF!</v>
      </c>
      <c r="H1007" s="215" t="e">
        <f>IF(ISBLANK(#REF!),"",#REF!)</f>
        <v>#REF!</v>
      </c>
      <c r="I1007" s="214" t="e">
        <f>IF(ISBLANK(#REF!),"",#REF!)</f>
        <v>#REF!</v>
      </c>
      <c r="J1007" s="216" t="e">
        <f>IF(ISBLANK(#REF!),"",#REF!)</f>
        <v>#REF!</v>
      </c>
      <c r="K1007" s="217" t="e">
        <f>IF(ISBLANK(#REF!),"",#REF!)</f>
        <v>#REF!</v>
      </c>
      <c r="L1007" s="217" t="e">
        <f>IF(ISBLANK(#REF!),"",#REF!)</f>
        <v>#REF!</v>
      </c>
      <c r="M1007" s="218" t="e">
        <f>IF(ISBLANK(#REF!),"",#REF!)</f>
        <v>#REF!</v>
      </c>
      <c r="N1007" s="218" t="e">
        <f>IF(ISBLANK(#REF!),"",#REF!)</f>
        <v>#REF!</v>
      </c>
      <c r="O1007" s="220" t="str">
        <f>IFERROR(VLOOKUP(_xlfn.CONCAT('Team Roster - Final'!$A1007," : ",'Team Roster - Final'!$BM1007),'Rate Calculations'!$C$4:$G$1100,5,FALSE),"")</f>
        <v/>
      </c>
      <c r="P1007" s="225">
        <f>IF(ISBLANK('Rate Calculations'!$H1009),"",'Rate Calculations'!$H1009)</f>
        <v>1.7500000000000002E-2</v>
      </c>
      <c r="Q1007" s="220" t="str">
        <f t="shared" si="256"/>
        <v/>
      </c>
      <c r="R1007" s="221">
        <f>IF(ISBLANK('Rate Calculations'!$J1009),"",'Rate Calculations'!$J1009)</f>
        <v>3.5000000000000003E-2</v>
      </c>
      <c r="S1007" s="220" t="str">
        <f t="shared" si="257"/>
        <v/>
      </c>
      <c r="T1007" s="225" t="str">
        <f>IFERROR(VLOOKUP(_xlfn.CONCAT('Team Roster - Final'!$A1007," : ",'Team Roster - Final'!$BM1007),'Rate Calculations'!$C$4:$S$1100,10,FALSE),"")</f>
        <v/>
      </c>
      <c r="U1007" s="225" t="str">
        <f>IFERROR(VLOOKUP(_xlfn.CONCAT('Team Roster - Final'!$A1007," : ",'Team Roster - Final'!$BM1007),'Rate Calculations'!$C$4:$S$1100,11,FALSE),"")</f>
        <v/>
      </c>
      <c r="V1007" s="222" t="str">
        <f t="shared" si="258"/>
        <v/>
      </c>
      <c r="W1007" s="222" t="str">
        <f t="shared" si="259"/>
        <v/>
      </c>
      <c r="X1007" s="223" t="str">
        <f>IFERROR(VLOOKUP(_xlfn.CONCAT('Team Roster - Final'!$A1007," : ",'Team Roster - Final'!$BM1007),'Rate Calculations'!$C$4:$S$1100,14,FALSE),"")</f>
        <v/>
      </c>
      <c r="Y1007" s="222" t="str">
        <f t="shared" si="260"/>
        <v/>
      </c>
      <c r="Z1007" s="222" t="str">
        <f t="shared" si="261"/>
        <v/>
      </c>
      <c r="AA1007" s="224" t="str">
        <f>IFERROR(IF(#REF!="Yes",$Y1007, $Y1007+$Q1007*0.5),"")</f>
        <v/>
      </c>
      <c r="AB1007" s="224" t="str">
        <f>IFERROR(IF(#REF!="Yes",$Z1007, $Z1007+$S1007*0.5),"")</f>
        <v/>
      </c>
      <c r="AC1007" s="220" t="str">
        <f>IFERROR(VLOOKUP(_xlfn.CONCAT('Team Roster - Final'!$A1007," : ",'Team Roster - Final'!$BM1007),'Rate Calculations'!$C$4:$U$1100,19,FALSE),"")</f>
        <v/>
      </c>
      <c r="AD1007" s="220" t="str">
        <f t="shared" si="262"/>
        <v/>
      </c>
      <c r="AE1007" s="220" t="str">
        <f t="shared" si="263"/>
        <v/>
      </c>
      <c r="AF1007" s="225" t="str">
        <f>IFERROR(VLOOKUP(_xlfn.CONCAT('Team Roster - Final'!$A1007," : ",'Team Roster - Final'!$BM1007),'Rate Calculations'!$C$4:$AB$1100,22,FALSE),"")</f>
        <v/>
      </c>
      <c r="AG1007" s="225" t="str">
        <f>IFERROR(VLOOKUP(_xlfn.CONCAT('Team Roster - Final'!$A1007," : ",'Team Roster - Final'!$BM1007),'Rate Calculations'!$C$4:$AB$1100,23,FALSE),"")</f>
        <v/>
      </c>
      <c r="AH1007" s="231" t="str">
        <f t="shared" si="264"/>
        <v/>
      </c>
      <c r="AI1007" s="231" t="str">
        <f t="shared" si="265"/>
        <v/>
      </c>
      <c r="AJ1007" s="223" t="str">
        <f>Table1[[#This Row],[Home Office
Net Fee %]]</f>
        <v/>
      </c>
      <c r="AK1007" s="222" t="str">
        <f t="shared" si="266"/>
        <v/>
      </c>
      <c r="AL1007" s="222" t="str">
        <f t="shared" si="267"/>
        <v/>
      </c>
      <c r="AM1007" s="215" t="str">
        <f>IFERROR(IF(#REF!="Yes",$AK1007,($AK1007+$AD1007*0.5)),"")</f>
        <v/>
      </c>
      <c r="AN1007" s="215" t="str">
        <f>IFERROR(IF(#REF!="Yes",$AL1007,($AL1007+$AE1007*0.5)),"")</f>
        <v/>
      </c>
      <c r="AO1007" s="374" t="str">
        <f>IF(ISBLANK('Team Roster Proposed - FBR'!Q1008),"",'Team Roster Proposed - FBR'!Q1008)</f>
        <v/>
      </c>
      <c r="AP1007" s="226" t="e">
        <f>IF(ISBLANK(#REF!),"",#REF!)</f>
        <v>#REF!</v>
      </c>
      <c r="AQ1007" s="226" t="e">
        <f>IF(ISBLANK(#REF!),"",#REF!)</f>
        <v>#REF!</v>
      </c>
      <c r="AR1007" s="226" t="e">
        <f>IF(ISBLANK(#REF!),"",#REF!)</f>
        <v>#REF!</v>
      </c>
      <c r="AS1007" s="219" t="e">
        <f>IF(ISBLANK(#REF!),"",#REF!)</f>
        <v>#REF!</v>
      </c>
      <c r="AT1007" s="219" t="e">
        <f>IF(ISBLANK(#REF!),"",#REF!)</f>
        <v>#REF!</v>
      </c>
      <c r="AU1007" s="219" t="e">
        <f>IF(ISBLANK(#REF!),"",#REF!)</f>
        <v>#REF!</v>
      </c>
      <c r="AV1007" s="219" t="e">
        <f>IF(ISBLANK(#REF!),"",#REF!)</f>
        <v>#REF!</v>
      </c>
      <c r="AW1007" s="219" t="e">
        <f>IF(ISBLANK(#REF!),"",#REF!)</f>
        <v>#REF!</v>
      </c>
      <c r="AX1007" s="219" t="e">
        <f>IF(ISBLANK(#REF!),"",#REF!)</f>
        <v>#REF!</v>
      </c>
      <c r="AY1007" s="226" t="e">
        <f>IF(ISBLANK(#REF!),"",#REF!)</f>
        <v>#REF!</v>
      </c>
      <c r="AZ1007" s="219" t="e">
        <f>IF(ISBLANK(#REF!),"",#REF!)</f>
        <v>#REF!</v>
      </c>
      <c r="BA1007" s="219" t="e">
        <f>IF(ISBLANK(#REF!),"",#REF!)</f>
        <v>#REF!</v>
      </c>
      <c r="BB1007" s="219" t="e">
        <f>IF(ISBLANK(#REF!),"",#REF!)</f>
        <v>#REF!</v>
      </c>
      <c r="BC1007" s="219" t="e">
        <f>IF(ISBLANK(#REF!),"",#REF!)</f>
        <v>#REF!</v>
      </c>
      <c r="BD1007" s="219" t="e">
        <f>IF(ISBLANK(#REF!),"",#REF!)</f>
        <v>#REF!</v>
      </c>
      <c r="BE1007" s="219" t="e">
        <f>IF(ISBLANK(#REF!),"",#REF!)</f>
        <v>#REF!</v>
      </c>
      <c r="BF1007" s="219" t="e">
        <f>IF(ISBLANK(#REF!),"",#REF!)</f>
        <v>#REF!</v>
      </c>
      <c r="BG1007" s="219" t="e">
        <f>IF(ISBLANK(#REF!),"",#REF!)</f>
        <v>#REF!</v>
      </c>
      <c r="BH1007" s="219" t="e">
        <f>IF(ISBLANK(#REF!),"",#REF!)</f>
        <v>#REF!</v>
      </c>
      <c r="BI1007" s="219" t="e">
        <f>IF(ISBLANK(#REF!),"",#REF!)</f>
        <v>#REF!</v>
      </c>
      <c r="BJ1007" s="219" t="e">
        <f>IF(ISBLANK(#REF!),"",#REF!)</f>
        <v>#REF!</v>
      </c>
      <c r="BK1007" s="219" t="e">
        <f>IF(ISBLANK(#REF!),"",#REF!)</f>
        <v>#REF!</v>
      </c>
      <c r="BL1007" s="219" t="e">
        <f>IF(ISBLANK(#REF!),"",#REF!)</f>
        <v>#REF!</v>
      </c>
      <c r="BM1007" s="219" t="e">
        <f>IF(ISBLANK(#REF!),"",#REF!)</f>
        <v>#REF!</v>
      </c>
      <c r="BN1007" s="219" t="e">
        <f>IF(ISBLANK(#REF!),"",#REF!)</f>
        <v>#REF!</v>
      </c>
      <c r="BO1007" s="227" t="e">
        <f t="shared" si="268"/>
        <v>#REF!</v>
      </c>
      <c r="BP1007" s="228" t="str">
        <f t="shared" si="271"/>
        <v/>
      </c>
      <c r="BQ1007" s="229" t="str">
        <f t="shared" si="255"/>
        <v/>
      </c>
      <c r="BR1007" s="228" t="e">
        <f t="shared" si="269"/>
        <v>#REF!</v>
      </c>
      <c r="BS1007" s="230" t="e">
        <f t="shared" si="270"/>
        <v>#REF!</v>
      </c>
    </row>
    <row r="1008" spans="1:71">
      <c r="A1008" s="213" t="e">
        <f>IF(ISBLANK(#REF!),"",#REF!)</f>
        <v>#REF!</v>
      </c>
      <c r="B1008" s="214" t="e">
        <f>IF(ISBLANK(#REF!),"",#REF!)</f>
        <v>#REF!</v>
      </c>
      <c r="C1008" s="214" t="e">
        <f>IF(ISBLANK(#REF!),"",#REF!)</f>
        <v>#REF!</v>
      </c>
      <c r="D1008" s="214" t="e">
        <f>IF(ISBLANK(#REF!),"",#REF!)</f>
        <v>#REF!</v>
      </c>
      <c r="E1008" s="214" t="e">
        <f>IF(ISBLANK(#REF!),"",#REF!)</f>
        <v>#REF!</v>
      </c>
      <c r="F1008" s="214" t="e">
        <f>IF(ISBLANK(#REF!),"",#REF!)</f>
        <v>#REF!</v>
      </c>
      <c r="G1008" s="214" t="e">
        <f>IF(ISBLANK(#REF!),"",#REF!)</f>
        <v>#REF!</v>
      </c>
      <c r="H1008" s="215" t="e">
        <f>IF(ISBLANK(#REF!),"",#REF!)</f>
        <v>#REF!</v>
      </c>
      <c r="I1008" s="214" t="e">
        <f>IF(ISBLANK(#REF!),"",#REF!)</f>
        <v>#REF!</v>
      </c>
      <c r="J1008" s="216" t="e">
        <f>IF(ISBLANK(#REF!),"",#REF!)</f>
        <v>#REF!</v>
      </c>
      <c r="K1008" s="217" t="e">
        <f>IF(ISBLANK(#REF!),"",#REF!)</f>
        <v>#REF!</v>
      </c>
      <c r="L1008" s="217" t="e">
        <f>IF(ISBLANK(#REF!),"",#REF!)</f>
        <v>#REF!</v>
      </c>
      <c r="M1008" s="218" t="e">
        <f>IF(ISBLANK(#REF!),"",#REF!)</f>
        <v>#REF!</v>
      </c>
      <c r="N1008" s="218" t="e">
        <f>IF(ISBLANK(#REF!),"",#REF!)</f>
        <v>#REF!</v>
      </c>
      <c r="O1008" s="220" t="str">
        <f>IFERROR(VLOOKUP(_xlfn.CONCAT('Team Roster - Final'!$A1008," : ",'Team Roster - Final'!$BM1008),'Rate Calculations'!$C$4:$G$1100,5,FALSE),"")</f>
        <v/>
      </c>
      <c r="P1008" s="225">
        <f>IF(ISBLANK('Rate Calculations'!$H1010),"",'Rate Calculations'!$H1010)</f>
        <v>1.7500000000000002E-2</v>
      </c>
      <c r="Q1008" s="220" t="str">
        <f t="shared" si="256"/>
        <v/>
      </c>
      <c r="R1008" s="221">
        <f>IF(ISBLANK('Rate Calculations'!$J1010),"",'Rate Calculations'!$J1010)</f>
        <v>3.5000000000000003E-2</v>
      </c>
      <c r="S1008" s="220" t="str">
        <f t="shared" si="257"/>
        <v/>
      </c>
      <c r="T1008" s="225" t="str">
        <f>IFERROR(VLOOKUP(_xlfn.CONCAT('Team Roster - Final'!$A1008," : ",'Team Roster - Final'!$BM1008),'Rate Calculations'!$C$4:$S$1100,10,FALSE),"")</f>
        <v/>
      </c>
      <c r="U1008" s="225" t="str">
        <f>IFERROR(VLOOKUP(_xlfn.CONCAT('Team Roster - Final'!$A1008," : ",'Team Roster - Final'!$BM1008),'Rate Calculations'!$C$4:$S$1100,11,FALSE),"")</f>
        <v/>
      </c>
      <c r="V1008" s="222" t="str">
        <f t="shared" si="258"/>
        <v/>
      </c>
      <c r="W1008" s="222" t="str">
        <f t="shared" si="259"/>
        <v/>
      </c>
      <c r="X1008" s="223" t="str">
        <f>IFERROR(VLOOKUP(_xlfn.CONCAT('Team Roster - Final'!$A1008," : ",'Team Roster - Final'!$BM1008),'Rate Calculations'!$C$4:$S$1100,14,FALSE),"")</f>
        <v/>
      </c>
      <c r="Y1008" s="222" t="str">
        <f t="shared" si="260"/>
        <v/>
      </c>
      <c r="Z1008" s="222" t="str">
        <f t="shared" si="261"/>
        <v/>
      </c>
      <c r="AA1008" s="224" t="str">
        <f>IFERROR(IF(#REF!="Yes",$Y1008, $Y1008+$Q1008*0.5),"")</f>
        <v/>
      </c>
      <c r="AB1008" s="224" t="str">
        <f>IFERROR(IF(#REF!="Yes",$Z1008, $Z1008+$S1008*0.5),"")</f>
        <v/>
      </c>
      <c r="AC1008" s="220" t="str">
        <f>IFERROR(VLOOKUP(_xlfn.CONCAT('Team Roster - Final'!$A1008," : ",'Team Roster - Final'!$BM1008),'Rate Calculations'!$C$4:$U$1100,19,FALSE),"")</f>
        <v/>
      </c>
      <c r="AD1008" s="220" t="str">
        <f t="shared" si="262"/>
        <v/>
      </c>
      <c r="AE1008" s="220" t="str">
        <f t="shared" si="263"/>
        <v/>
      </c>
      <c r="AF1008" s="225" t="str">
        <f>IFERROR(VLOOKUP(_xlfn.CONCAT('Team Roster - Final'!$A1008," : ",'Team Roster - Final'!$BM1008),'Rate Calculations'!$C$4:$AB$1100,22,FALSE),"")</f>
        <v/>
      </c>
      <c r="AG1008" s="225" t="str">
        <f>IFERROR(VLOOKUP(_xlfn.CONCAT('Team Roster - Final'!$A1008," : ",'Team Roster - Final'!$BM1008),'Rate Calculations'!$C$4:$AB$1100,23,FALSE),"")</f>
        <v/>
      </c>
      <c r="AH1008" s="231" t="str">
        <f t="shared" si="264"/>
        <v/>
      </c>
      <c r="AI1008" s="231" t="str">
        <f t="shared" si="265"/>
        <v/>
      </c>
      <c r="AJ1008" s="223" t="str">
        <f>Table1[[#This Row],[Home Office
Net Fee %]]</f>
        <v/>
      </c>
      <c r="AK1008" s="222" t="str">
        <f t="shared" si="266"/>
        <v/>
      </c>
      <c r="AL1008" s="222" t="str">
        <f t="shared" si="267"/>
        <v/>
      </c>
      <c r="AM1008" s="215" t="str">
        <f>IFERROR(IF(#REF!="Yes",$AK1008,($AK1008+$AD1008*0.5)),"")</f>
        <v/>
      </c>
      <c r="AN1008" s="215" t="str">
        <f>IFERROR(IF(#REF!="Yes",$AL1008,($AL1008+$AE1008*0.5)),"")</f>
        <v/>
      </c>
      <c r="AO1008" s="374" t="str">
        <f>IF(ISBLANK('Team Roster Proposed - FBR'!Q1009),"",'Team Roster Proposed - FBR'!Q1009)</f>
        <v/>
      </c>
      <c r="AP1008" s="226" t="e">
        <f>IF(ISBLANK(#REF!),"",#REF!)</f>
        <v>#REF!</v>
      </c>
      <c r="AQ1008" s="226" t="e">
        <f>IF(ISBLANK(#REF!),"",#REF!)</f>
        <v>#REF!</v>
      </c>
      <c r="AR1008" s="226" t="e">
        <f>IF(ISBLANK(#REF!),"",#REF!)</f>
        <v>#REF!</v>
      </c>
      <c r="AS1008" s="219" t="e">
        <f>IF(ISBLANK(#REF!),"",#REF!)</f>
        <v>#REF!</v>
      </c>
      <c r="AT1008" s="219" t="e">
        <f>IF(ISBLANK(#REF!),"",#REF!)</f>
        <v>#REF!</v>
      </c>
      <c r="AU1008" s="219" t="e">
        <f>IF(ISBLANK(#REF!),"",#REF!)</f>
        <v>#REF!</v>
      </c>
      <c r="AV1008" s="219" t="e">
        <f>IF(ISBLANK(#REF!),"",#REF!)</f>
        <v>#REF!</v>
      </c>
      <c r="AW1008" s="219" t="e">
        <f>IF(ISBLANK(#REF!),"",#REF!)</f>
        <v>#REF!</v>
      </c>
      <c r="AX1008" s="219" t="e">
        <f>IF(ISBLANK(#REF!),"",#REF!)</f>
        <v>#REF!</v>
      </c>
      <c r="AY1008" s="226" t="e">
        <f>IF(ISBLANK(#REF!),"",#REF!)</f>
        <v>#REF!</v>
      </c>
      <c r="AZ1008" s="219" t="e">
        <f>IF(ISBLANK(#REF!),"",#REF!)</f>
        <v>#REF!</v>
      </c>
      <c r="BA1008" s="219" t="e">
        <f>IF(ISBLANK(#REF!),"",#REF!)</f>
        <v>#REF!</v>
      </c>
      <c r="BB1008" s="219" t="e">
        <f>IF(ISBLANK(#REF!),"",#REF!)</f>
        <v>#REF!</v>
      </c>
      <c r="BC1008" s="219" t="e">
        <f>IF(ISBLANK(#REF!),"",#REF!)</f>
        <v>#REF!</v>
      </c>
      <c r="BD1008" s="219" t="e">
        <f>IF(ISBLANK(#REF!),"",#REF!)</f>
        <v>#REF!</v>
      </c>
      <c r="BE1008" s="219" t="e">
        <f>IF(ISBLANK(#REF!),"",#REF!)</f>
        <v>#REF!</v>
      </c>
      <c r="BF1008" s="219" t="e">
        <f>IF(ISBLANK(#REF!),"",#REF!)</f>
        <v>#REF!</v>
      </c>
      <c r="BG1008" s="219" t="e">
        <f>IF(ISBLANK(#REF!),"",#REF!)</f>
        <v>#REF!</v>
      </c>
      <c r="BH1008" s="219" t="e">
        <f>IF(ISBLANK(#REF!),"",#REF!)</f>
        <v>#REF!</v>
      </c>
      <c r="BI1008" s="219" t="e">
        <f>IF(ISBLANK(#REF!),"",#REF!)</f>
        <v>#REF!</v>
      </c>
      <c r="BJ1008" s="219" t="e">
        <f>IF(ISBLANK(#REF!),"",#REF!)</f>
        <v>#REF!</v>
      </c>
      <c r="BK1008" s="219" t="e">
        <f>IF(ISBLANK(#REF!),"",#REF!)</f>
        <v>#REF!</v>
      </c>
      <c r="BL1008" s="219" t="e">
        <f>IF(ISBLANK(#REF!),"",#REF!)</f>
        <v>#REF!</v>
      </c>
      <c r="BM1008" s="219" t="e">
        <f>IF(ISBLANK(#REF!),"",#REF!)</f>
        <v>#REF!</v>
      </c>
      <c r="BN1008" s="219" t="e">
        <f>IF(ISBLANK(#REF!),"",#REF!)</f>
        <v>#REF!</v>
      </c>
      <c r="BO1008" s="227" t="e">
        <f t="shared" si="268"/>
        <v>#REF!</v>
      </c>
      <c r="BP1008" s="228" t="str">
        <f t="shared" si="271"/>
        <v/>
      </c>
      <c r="BQ1008" s="229" t="str">
        <f t="shared" si="255"/>
        <v/>
      </c>
      <c r="BR1008" s="228" t="e">
        <f t="shared" si="269"/>
        <v>#REF!</v>
      </c>
      <c r="BS1008" s="230" t="e">
        <f t="shared" si="270"/>
        <v>#REF!</v>
      </c>
    </row>
    <row r="1009" spans="1:71">
      <c r="A1009" s="213" t="e">
        <f>IF(ISBLANK(#REF!),"",#REF!)</f>
        <v>#REF!</v>
      </c>
      <c r="B1009" s="214" t="e">
        <f>IF(ISBLANK(#REF!),"",#REF!)</f>
        <v>#REF!</v>
      </c>
      <c r="C1009" s="214" t="e">
        <f>IF(ISBLANK(#REF!),"",#REF!)</f>
        <v>#REF!</v>
      </c>
      <c r="D1009" s="214" t="e">
        <f>IF(ISBLANK(#REF!),"",#REF!)</f>
        <v>#REF!</v>
      </c>
      <c r="E1009" s="214" t="e">
        <f>IF(ISBLANK(#REF!),"",#REF!)</f>
        <v>#REF!</v>
      </c>
      <c r="F1009" s="214" t="e">
        <f>IF(ISBLANK(#REF!),"",#REF!)</f>
        <v>#REF!</v>
      </c>
      <c r="G1009" s="214" t="e">
        <f>IF(ISBLANK(#REF!),"",#REF!)</f>
        <v>#REF!</v>
      </c>
      <c r="H1009" s="215" t="e">
        <f>IF(ISBLANK(#REF!),"",#REF!)</f>
        <v>#REF!</v>
      </c>
      <c r="I1009" s="214" t="e">
        <f>IF(ISBLANK(#REF!),"",#REF!)</f>
        <v>#REF!</v>
      </c>
      <c r="J1009" s="216" t="e">
        <f>IF(ISBLANK(#REF!),"",#REF!)</f>
        <v>#REF!</v>
      </c>
      <c r="K1009" s="217" t="e">
        <f>IF(ISBLANK(#REF!),"",#REF!)</f>
        <v>#REF!</v>
      </c>
      <c r="L1009" s="217" t="e">
        <f>IF(ISBLANK(#REF!),"",#REF!)</f>
        <v>#REF!</v>
      </c>
      <c r="M1009" s="218" t="e">
        <f>IF(ISBLANK(#REF!),"",#REF!)</f>
        <v>#REF!</v>
      </c>
      <c r="N1009" s="218" t="e">
        <f>IF(ISBLANK(#REF!),"",#REF!)</f>
        <v>#REF!</v>
      </c>
      <c r="O1009" s="220" t="str">
        <f>IFERROR(VLOOKUP(_xlfn.CONCAT('Team Roster - Final'!$A1009," : ",'Team Roster - Final'!$BM1009),'Rate Calculations'!$C$4:$G$1100,5,FALSE),"")</f>
        <v/>
      </c>
      <c r="P1009" s="225">
        <f>IF(ISBLANK('Rate Calculations'!$H1011),"",'Rate Calculations'!$H1011)</f>
        <v>1.7500000000000002E-2</v>
      </c>
      <c r="Q1009" s="220" t="str">
        <f t="shared" si="256"/>
        <v/>
      </c>
      <c r="R1009" s="221">
        <f>IF(ISBLANK('Rate Calculations'!$J1011),"",'Rate Calculations'!$J1011)</f>
        <v>3.5000000000000003E-2</v>
      </c>
      <c r="S1009" s="220" t="str">
        <f t="shared" si="257"/>
        <v/>
      </c>
      <c r="T1009" s="225" t="str">
        <f>IFERROR(VLOOKUP(_xlfn.CONCAT('Team Roster - Final'!$A1009," : ",'Team Roster - Final'!$BM1009),'Rate Calculations'!$C$4:$S$1100,10,FALSE),"")</f>
        <v/>
      </c>
      <c r="U1009" s="225" t="str">
        <f>IFERROR(VLOOKUP(_xlfn.CONCAT('Team Roster - Final'!$A1009," : ",'Team Roster - Final'!$BM1009),'Rate Calculations'!$C$4:$S$1100,11,FALSE),"")</f>
        <v/>
      </c>
      <c r="V1009" s="222" t="str">
        <f t="shared" si="258"/>
        <v/>
      </c>
      <c r="W1009" s="222" t="str">
        <f t="shared" si="259"/>
        <v/>
      </c>
      <c r="X1009" s="223" t="str">
        <f>IFERROR(VLOOKUP(_xlfn.CONCAT('Team Roster - Final'!$A1009," : ",'Team Roster - Final'!$BM1009),'Rate Calculations'!$C$4:$S$1100,14,FALSE),"")</f>
        <v/>
      </c>
      <c r="Y1009" s="222" t="str">
        <f t="shared" si="260"/>
        <v/>
      </c>
      <c r="Z1009" s="222" t="str">
        <f t="shared" si="261"/>
        <v/>
      </c>
      <c r="AA1009" s="224" t="str">
        <f>IFERROR(IF(#REF!="Yes",$Y1009, $Y1009+$Q1009*0.5),"")</f>
        <v/>
      </c>
      <c r="AB1009" s="224" t="str">
        <f>IFERROR(IF(#REF!="Yes",$Z1009, $Z1009+$S1009*0.5),"")</f>
        <v/>
      </c>
      <c r="AC1009" s="220" t="str">
        <f>IFERROR(VLOOKUP(_xlfn.CONCAT('Team Roster - Final'!$A1009," : ",'Team Roster - Final'!$BM1009),'Rate Calculations'!$C$4:$U$1100,19,FALSE),"")</f>
        <v/>
      </c>
      <c r="AD1009" s="220" t="str">
        <f t="shared" si="262"/>
        <v/>
      </c>
      <c r="AE1009" s="220" t="str">
        <f t="shared" si="263"/>
        <v/>
      </c>
      <c r="AF1009" s="225" t="str">
        <f>IFERROR(VLOOKUP(_xlfn.CONCAT('Team Roster - Final'!$A1009," : ",'Team Roster - Final'!$BM1009),'Rate Calculations'!$C$4:$AB$1100,22,FALSE),"")</f>
        <v/>
      </c>
      <c r="AG1009" s="225" t="str">
        <f>IFERROR(VLOOKUP(_xlfn.CONCAT('Team Roster - Final'!$A1009," : ",'Team Roster - Final'!$BM1009),'Rate Calculations'!$C$4:$AB$1100,23,FALSE),"")</f>
        <v/>
      </c>
      <c r="AH1009" s="231" t="str">
        <f t="shared" si="264"/>
        <v/>
      </c>
      <c r="AI1009" s="231" t="str">
        <f t="shared" si="265"/>
        <v/>
      </c>
      <c r="AJ1009" s="223" t="str">
        <f>Table1[[#This Row],[Home Office
Net Fee %]]</f>
        <v/>
      </c>
      <c r="AK1009" s="222" t="str">
        <f t="shared" si="266"/>
        <v/>
      </c>
      <c r="AL1009" s="222" t="str">
        <f t="shared" si="267"/>
        <v/>
      </c>
      <c r="AM1009" s="215" t="str">
        <f>IFERROR(IF(#REF!="Yes",$AK1009,($AK1009+$AD1009*0.5)),"")</f>
        <v/>
      </c>
      <c r="AN1009" s="215" t="str">
        <f>IFERROR(IF(#REF!="Yes",$AL1009,($AL1009+$AE1009*0.5)),"")</f>
        <v/>
      </c>
      <c r="AO1009" s="374" t="str">
        <f>IF(ISBLANK('Team Roster Proposed - FBR'!Q1010),"",'Team Roster Proposed - FBR'!Q1010)</f>
        <v/>
      </c>
      <c r="AP1009" s="226" t="e">
        <f>IF(ISBLANK(#REF!),"",#REF!)</f>
        <v>#REF!</v>
      </c>
      <c r="AQ1009" s="226" t="e">
        <f>IF(ISBLANK(#REF!),"",#REF!)</f>
        <v>#REF!</v>
      </c>
      <c r="AR1009" s="226" t="e">
        <f>IF(ISBLANK(#REF!),"",#REF!)</f>
        <v>#REF!</v>
      </c>
      <c r="AS1009" s="219" t="e">
        <f>IF(ISBLANK(#REF!),"",#REF!)</f>
        <v>#REF!</v>
      </c>
      <c r="AT1009" s="219" t="e">
        <f>IF(ISBLANK(#REF!),"",#REF!)</f>
        <v>#REF!</v>
      </c>
      <c r="AU1009" s="219" t="e">
        <f>IF(ISBLANK(#REF!),"",#REF!)</f>
        <v>#REF!</v>
      </c>
      <c r="AV1009" s="219" t="e">
        <f>IF(ISBLANK(#REF!),"",#REF!)</f>
        <v>#REF!</v>
      </c>
      <c r="AW1009" s="219" t="e">
        <f>IF(ISBLANK(#REF!),"",#REF!)</f>
        <v>#REF!</v>
      </c>
      <c r="AX1009" s="219" t="e">
        <f>IF(ISBLANK(#REF!),"",#REF!)</f>
        <v>#REF!</v>
      </c>
      <c r="AY1009" s="226" t="e">
        <f>IF(ISBLANK(#REF!),"",#REF!)</f>
        <v>#REF!</v>
      </c>
      <c r="AZ1009" s="219" t="e">
        <f>IF(ISBLANK(#REF!),"",#REF!)</f>
        <v>#REF!</v>
      </c>
      <c r="BA1009" s="219" t="e">
        <f>IF(ISBLANK(#REF!),"",#REF!)</f>
        <v>#REF!</v>
      </c>
      <c r="BB1009" s="219" t="e">
        <f>IF(ISBLANK(#REF!),"",#REF!)</f>
        <v>#REF!</v>
      </c>
      <c r="BC1009" s="219" t="e">
        <f>IF(ISBLANK(#REF!),"",#REF!)</f>
        <v>#REF!</v>
      </c>
      <c r="BD1009" s="219" t="e">
        <f>IF(ISBLANK(#REF!),"",#REF!)</f>
        <v>#REF!</v>
      </c>
      <c r="BE1009" s="219" t="e">
        <f>IF(ISBLANK(#REF!),"",#REF!)</f>
        <v>#REF!</v>
      </c>
      <c r="BF1009" s="219" t="e">
        <f>IF(ISBLANK(#REF!),"",#REF!)</f>
        <v>#REF!</v>
      </c>
      <c r="BG1009" s="219" t="e">
        <f>IF(ISBLANK(#REF!),"",#REF!)</f>
        <v>#REF!</v>
      </c>
      <c r="BH1009" s="219" t="e">
        <f>IF(ISBLANK(#REF!),"",#REF!)</f>
        <v>#REF!</v>
      </c>
      <c r="BI1009" s="219" t="e">
        <f>IF(ISBLANK(#REF!),"",#REF!)</f>
        <v>#REF!</v>
      </c>
      <c r="BJ1009" s="219" t="e">
        <f>IF(ISBLANK(#REF!),"",#REF!)</f>
        <v>#REF!</v>
      </c>
      <c r="BK1009" s="219" t="e">
        <f>IF(ISBLANK(#REF!),"",#REF!)</f>
        <v>#REF!</v>
      </c>
      <c r="BL1009" s="219" t="e">
        <f>IF(ISBLANK(#REF!),"",#REF!)</f>
        <v>#REF!</v>
      </c>
      <c r="BM1009" s="219" t="e">
        <f>IF(ISBLANK(#REF!),"",#REF!)</f>
        <v>#REF!</v>
      </c>
      <c r="BN1009" s="219" t="e">
        <f>IF(ISBLANK(#REF!),"",#REF!)</f>
        <v>#REF!</v>
      </c>
      <c r="BO1009" s="227" t="e">
        <f t="shared" si="268"/>
        <v>#REF!</v>
      </c>
      <c r="BP1009" s="228" t="str">
        <f t="shared" si="271"/>
        <v/>
      </c>
      <c r="BQ1009" s="229" t="str">
        <f t="shared" si="255"/>
        <v/>
      </c>
      <c r="BR1009" s="228" t="e">
        <f t="shared" si="269"/>
        <v>#REF!</v>
      </c>
      <c r="BS1009" s="230" t="e">
        <f t="shared" si="270"/>
        <v>#REF!</v>
      </c>
    </row>
    <row r="1010" spans="1:71">
      <c r="A1010" s="213" t="e">
        <f>IF(ISBLANK(#REF!),"",#REF!)</f>
        <v>#REF!</v>
      </c>
      <c r="B1010" s="214" t="e">
        <f>IF(ISBLANK(#REF!),"",#REF!)</f>
        <v>#REF!</v>
      </c>
      <c r="C1010" s="214" t="e">
        <f>IF(ISBLANK(#REF!),"",#REF!)</f>
        <v>#REF!</v>
      </c>
      <c r="D1010" s="214" t="e">
        <f>IF(ISBLANK(#REF!),"",#REF!)</f>
        <v>#REF!</v>
      </c>
      <c r="E1010" s="214" t="e">
        <f>IF(ISBLANK(#REF!),"",#REF!)</f>
        <v>#REF!</v>
      </c>
      <c r="F1010" s="214" t="e">
        <f>IF(ISBLANK(#REF!),"",#REF!)</f>
        <v>#REF!</v>
      </c>
      <c r="G1010" s="214" t="e">
        <f>IF(ISBLANK(#REF!),"",#REF!)</f>
        <v>#REF!</v>
      </c>
      <c r="H1010" s="215" t="e">
        <f>IF(ISBLANK(#REF!),"",#REF!)</f>
        <v>#REF!</v>
      </c>
      <c r="I1010" s="214" t="e">
        <f>IF(ISBLANK(#REF!),"",#REF!)</f>
        <v>#REF!</v>
      </c>
      <c r="J1010" s="216" t="e">
        <f>IF(ISBLANK(#REF!),"",#REF!)</f>
        <v>#REF!</v>
      </c>
      <c r="K1010" s="217" t="e">
        <f>IF(ISBLANK(#REF!),"",#REF!)</f>
        <v>#REF!</v>
      </c>
      <c r="L1010" s="217" t="e">
        <f>IF(ISBLANK(#REF!),"",#REF!)</f>
        <v>#REF!</v>
      </c>
      <c r="M1010" s="218" t="e">
        <f>IF(ISBLANK(#REF!),"",#REF!)</f>
        <v>#REF!</v>
      </c>
      <c r="N1010" s="218" t="e">
        <f>IF(ISBLANK(#REF!),"",#REF!)</f>
        <v>#REF!</v>
      </c>
      <c r="O1010" s="220" t="str">
        <f>IFERROR(VLOOKUP(_xlfn.CONCAT('Team Roster - Final'!$A1010," : ",'Team Roster - Final'!$BM1010),'Rate Calculations'!$C$4:$G$1100,5,FALSE),"")</f>
        <v/>
      </c>
      <c r="P1010" s="225">
        <f>IF(ISBLANK('Rate Calculations'!$H1012),"",'Rate Calculations'!$H1012)</f>
        <v>1.7500000000000002E-2</v>
      </c>
      <c r="Q1010" s="220" t="str">
        <f t="shared" si="256"/>
        <v/>
      </c>
      <c r="R1010" s="221">
        <f>IF(ISBLANK('Rate Calculations'!$J1012),"",'Rate Calculations'!$J1012)</f>
        <v>3.5000000000000003E-2</v>
      </c>
      <c r="S1010" s="220" t="str">
        <f t="shared" si="257"/>
        <v/>
      </c>
      <c r="T1010" s="225" t="str">
        <f>IFERROR(VLOOKUP(_xlfn.CONCAT('Team Roster - Final'!$A1010," : ",'Team Roster - Final'!$BM1010),'Rate Calculations'!$C$4:$S$1100,10,FALSE),"")</f>
        <v/>
      </c>
      <c r="U1010" s="225" t="str">
        <f>IFERROR(VLOOKUP(_xlfn.CONCAT('Team Roster - Final'!$A1010," : ",'Team Roster - Final'!$BM1010),'Rate Calculations'!$C$4:$S$1100,11,FALSE),"")</f>
        <v/>
      </c>
      <c r="V1010" s="222" t="str">
        <f t="shared" si="258"/>
        <v/>
      </c>
      <c r="W1010" s="222" t="str">
        <f t="shared" si="259"/>
        <v/>
      </c>
      <c r="X1010" s="223" t="str">
        <f>IFERROR(VLOOKUP(_xlfn.CONCAT('Team Roster - Final'!$A1010," : ",'Team Roster - Final'!$BM1010),'Rate Calculations'!$C$4:$S$1100,14,FALSE),"")</f>
        <v/>
      </c>
      <c r="Y1010" s="222" t="str">
        <f t="shared" si="260"/>
        <v/>
      </c>
      <c r="Z1010" s="222" t="str">
        <f t="shared" si="261"/>
        <v/>
      </c>
      <c r="AA1010" s="224" t="str">
        <f>IFERROR(IF(#REF!="Yes",$Y1010, $Y1010+$Q1010*0.5),"")</f>
        <v/>
      </c>
      <c r="AB1010" s="224" t="str">
        <f>IFERROR(IF(#REF!="Yes",$Z1010, $Z1010+$S1010*0.5),"")</f>
        <v/>
      </c>
      <c r="AC1010" s="220" t="str">
        <f>IFERROR(VLOOKUP(_xlfn.CONCAT('Team Roster - Final'!$A1010," : ",'Team Roster - Final'!$BM1010),'Rate Calculations'!$C$4:$U$1100,19,FALSE),"")</f>
        <v/>
      </c>
      <c r="AD1010" s="220" t="str">
        <f t="shared" si="262"/>
        <v/>
      </c>
      <c r="AE1010" s="220" t="str">
        <f t="shared" si="263"/>
        <v/>
      </c>
      <c r="AF1010" s="225" t="str">
        <f>IFERROR(VLOOKUP(_xlfn.CONCAT('Team Roster - Final'!$A1010," : ",'Team Roster - Final'!$BM1010),'Rate Calculations'!$C$4:$AB$1100,22,FALSE),"")</f>
        <v/>
      </c>
      <c r="AG1010" s="225" t="str">
        <f>IFERROR(VLOOKUP(_xlfn.CONCAT('Team Roster - Final'!$A1010," : ",'Team Roster - Final'!$BM1010),'Rate Calculations'!$C$4:$AB$1100,23,FALSE),"")</f>
        <v/>
      </c>
      <c r="AH1010" s="231" t="str">
        <f t="shared" si="264"/>
        <v/>
      </c>
      <c r="AI1010" s="231" t="str">
        <f t="shared" si="265"/>
        <v/>
      </c>
      <c r="AJ1010" s="223" t="str">
        <f>Table1[[#This Row],[Home Office
Net Fee %]]</f>
        <v/>
      </c>
      <c r="AK1010" s="222" t="str">
        <f t="shared" si="266"/>
        <v/>
      </c>
      <c r="AL1010" s="222" t="str">
        <f t="shared" si="267"/>
        <v/>
      </c>
      <c r="AM1010" s="215" t="str">
        <f>IFERROR(IF(#REF!="Yes",$AK1010,($AK1010+$AD1010*0.5)),"")</f>
        <v/>
      </c>
      <c r="AN1010" s="215" t="str">
        <f>IFERROR(IF(#REF!="Yes",$AL1010,($AL1010+$AE1010*0.5)),"")</f>
        <v/>
      </c>
      <c r="AO1010" s="374" t="str">
        <f>IF(ISBLANK('Team Roster Proposed - FBR'!Q1011),"",'Team Roster Proposed - FBR'!Q1011)</f>
        <v/>
      </c>
      <c r="AP1010" s="226" t="e">
        <f>IF(ISBLANK(#REF!),"",#REF!)</f>
        <v>#REF!</v>
      </c>
      <c r="AQ1010" s="226" t="e">
        <f>IF(ISBLANK(#REF!),"",#REF!)</f>
        <v>#REF!</v>
      </c>
      <c r="AR1010" s="226" t="e">
        <f>IF(ISBLANK(#REF!),"",#REF!)</f>
        <v>#REF!</v>
      </c>
      <c r="AS1010" s="219" t="e">
        <f>IF(ISBLANK(#REF!),"",#REF!)</f>
        <v>#REF!</v>
      </c>
      <c r="AT1010" s="219" t="e">
        <f>IF(ISBLANK(#REF!),"",#REF!)</f>
        <v>#REF!</v>
      </c>
      <c r="AU1010" s="219" t="e">
        <f>IF(ISBLANK(#REF!),"",#REF!)</f>
        <v>#REF!</v>
      </c>
      <c r="AV1010" s="219" t="e">
        <f>IF(ISBLANK(#REF!),"",#REF!)</f>
        <v>#REF!</v>
      </c>
      <c r="AW1010" s="219" t="e">
        <f>IF(ISBLANK(#REF!),"",#REF!)</f>
        <v>#REF!</v>
      </c>
      <c r="AX1010" s="219" t="e">
        <f>IF(ISBLANK(#REF!),"",#REF!)</f>
        <v>#REF!</v>
      </c>
      <c r="AY1010" s="226" t="e">
        <f>IF(ISBLANK(#REF!),"",#REF!)</f>
        <v>#REF!</v>
      </c>
      <c r="AZ1010" s="219" t="e">
        <f>IF(ISBLANK(#REF!),"",#REF!)</f>
        <v>#REF!</v>
      </c>
      <c r="BA1010" s="219" t="e">
        <f>IF(ISBLANK(#REF!),"",#REF!)</f>
        <v>#REF!</v>
      </c>
      <c r="BB1010" s="219" t="e">
        <f>IF(ISBLANK(#REF!),"",#REF!)</f>
        <v>#REF!</v>
      </c>
      <c r="BC1010" s="219" t="e">
        <f>IF(ISBLANK(#REF!),"",#REF!)</f>
        <v>#REF!</v>
      </c>
      <c r="BD1010" s="219" t="e">
        <f>IF(ISBLANK(#REF!),"",#REF!)</f>
        <v>#REF!</v>
      </c>
      <c r="BE1010" s="219" t="e">
        <f>IF(ISBLANK(#REF!),"",#REF!)</f>
        <v>#REF!</v>
      </c>
      <c r="BF1010" s="219" t="e">
        <f>IF(ISBLANK(#REF!),"",#REF!)</f>
        <v>#REF!</v>
      </c>
      <c r="BG1010" s="219" t="e">
        <f>IF(ISBLANK(#REF!),"",#REF!)</f>
        <v>#REF!</v>
      </c>
      <c r="BH1010" s="219" t="e">
        <f>IF(ISBLANK(#REF!),"",#REF!)</f>
        <v>#REF!</v>
      </c>
      <c r="BI1010" s="219" t="e">
        <f>IF(ISBLANK(#REF!),"",#REF!)</f>
        <v>#REF!</v>
      </c>
      <c r="BJ1010" s="219" t="e">
        <f>IF(ISBLANK(#REF!),"",#REF!)</f>
        <v>#REF!</v>
      </c>
      <c r="BK1010" s="219" t="e">
        <f>IF(ISBLANK(#REF!),"",#REF!)</f>
        <v>#REF!</v>
      </c>
      <c r="BL1010" s="219" t="e">
        <f>IF(ISBLANK(#REF!),"",#REF!)</f>
        <v>#REF!</v>
      </c>
      <c r="BM1010" s="219" t="e">
        <f>IF(ISBLANK(#REF!),"",#REF!)</f>
        <v>#REF!</v>
      </c>
      <c r="BN1010" s="219" t="e">
        <f>IF(ISBLANK(#REF!),"",#REF!)</f>
        <v>#REF!</v>
      </c>
      <c r="BO1010" s="227" t="e">
        <f t="shared" si="268"/>
        <v>#REF!</v>
      </c>
      <c r="BP1010" s="228" t="str">
        <f t="shared" si="271"/>
        <v/>
      </c>
      <c r="BQ1010" s="229" t="str">
        <f t="shared" si="255"/>
        <v/>
      </c>
      <c r="BR1010" s="228" t="e">
        <f t="shared" si="269"/>
        <v>#REF!</v>
      </c>
      <c r="BS1010" s="230" t="e">
        <f t="shared" si="270"/>
        <v>#REF!</v>
      </c>
    </row>
    <row r="1011" spans="1:71">
      <c r="A1011" s="213" t="e">
        <f>IF(ISBLANK(#REF!),"",#REF!)</f>
        <v>#REF!</v>
      </c>
      <c r="B1011" s="214" t="e">
        <f>IF(ISBLANK(#REF!),"",#REF!)</f>
        <v>#REF!</v>
      </c>
      <c r="C1011" s="214" t="e">
        <f>IF(ISBLANK(#REF!),"",#REF!)</f>
        <v>#REF!</v>
      </c>
      <c r="D1011" s="214" t="e">
        <f>IF(ISBLANK(#REF!),"",#REF!)</f>
        <v>#REF!</v>
      </c>
      <c r="E1011" s="214" t="e">
        <f>IF(ISBLANK(#REF!),"",#REF!)</f>
        <v>#REF!</v>
      </c>
      <c r="F1011" s="214" t="e">
        <f>IF(ISBLANK(#REF!),"",#REF!)</f>
        <v>#REF!</v>
      </c>
      <c r="G1011" s="214" t="e">
        <f>IF(ISBLANK(#REF!),"",#REF!)</f>
        <v>#REF!</v>
      </c>
      <c r="H1011" s="215" t="e">
        <f>IF(ISBLANK(#REF!),"",#REF!)</f>
        <v>#REF!</v>
      </c>
      <c r="I1011" s="214" t="e">
        <f>IF(ISBLANK(#REF!),"",#REF!)</f>
        <v>#REF!</v>
      </c>
      <c r="J1011" s="216" t="e">
        <f>IF(ISBLANK(#REF!),"",#REF!)</f>
        <v>#REF!</v>
      </c>
      <c r="K1011" s="217" t="e">
        <f>IF(ISBLANK(#REF!),"",#REF!)</f>
        <v>#REF!</v>
      </c>
      <c r="L1011" s="217" t="e">
        <f>IF(ISBLANK(#REF!),"",#REF!)</f>
        <v>#REF!</v>
      </c>
      <c r="M1011" s="218" t="e">
        <f>IF(ISBLANK(#REF!),"",#REF!)</f>
        <v>#REF!</v>
      </c>
      <c r="N1011" s="218" t="e">
        <f>IF(ISBLANK(#REF!),"",#REF!)</f>
        <v>#REF!</v>
      </c>
      <c r="O1011" s="220" t="str">
        <f>IFERROR(VLOOKUP(_xlfn.CONCAT('Team Roster - Final'!$A1011," : ",'Team Roster - Final'!$BM1011),'Rate Calculations'!$C$4:$G$1100,5,FALSE),"")</f>
        <v/>
      </c>
      <c r="P1011" s="225">
        <f>IF(ISBLANK('Rate Calculations'!$H1013),"",'Rate Calculations'!$H1013)</f>
        <v>1.7500000000000002E-2</v>
      </c>
      <c r="Q1011" s="220" t="str">
        <f t="shared" si="256"/>
        <v/>
      </c>
      <c r="R1011" s="221">
        <f>IF(ISBLANK('Rate Calculations'!$J1013),"",'Rate Calculations'!$J1013)</f>
        <v>3.5000000000000003E-2</v>
      </c>
      <c r="S1011" s="220" t="str">
        <f t="shared" si="257"/>
        <v/>
      </c>
      <c r="T1011" s="225" t="str">
        <f>IFERROR(VLOOKUP(_xlfn.CONCAT('Team Roster - Final'!$A1011," : ",'Team Roster - Final'!$BM1011),'Rate Calculations'!$C$4:$S$1100,10,FALSE),"")</f>
        <v/>
      </c>
      <c r="U1011" s="225" t="str">
        <f>IFERROR(VLOOKUP(_xlfn.CONCAT('Team Roster - Final'!$A1011," : ",'Team Roster - Final'!$BM1011),'Rate Calculations'!$C$4:$S$1100,11,FALSE),"")</f>
        <v/>
      </c>
      <c r="V1011" s="222" t="str">
        <f t="shared" si="258"/>
        <v/>
      </c>
      <c r="W1011" s="222" t="str">
        <f t="shared" si="259"/>
        <v/>
      </c>
      <c r="X1011" s="223" t="str">
        <f>IFERROR(VLOOKUP(_xlfn.CONCAT('Team Roster - Final'!$A1011," : ",'Team Roster - Final'!$BM1011),'Rate Calculations'!$C$4:$S$1100,14,FALSE),"")</f>
        <v/>
      </c>
      <c r="Y1011" s="222" t="str">
        <f t="shared" si="260"/>
        <v/>
      </c>
      <c r="Z1011" s="222" t="str">
        <f t="shared" si="261"/>
        <v/>
      </c>
      <c r="AA1011" s="224" t="str">
        <f>IFERROR(IF(#REF!="Yes",$Y1011, $Y1011+$Q1011*0.5),"")</f>
        <v/>
      </c>
      <c r="AB1011" s="224" t="str">
        <f>IFERROR(IF(#REF!="Yes",$Z1011, $Z1011+$S1011*0.5),"")</f>
        <v/>
      </c>
      <c r="AC1011" s="220" t="str">
        <f>IFERROR(VLOOKUP(_xlfn.CONCAT('Team Roster - Final'!$A1011," : ",'Team Roster - Final'!$BM1011),'Rate Calculations'!$C$4:$U$1100,19,FALSE),"")</f>
        <v/>
      </c>
      <c r="AD1011" s="220" t="str">
        <f t="shared" si="262"/>
        <v/>
      </c>
      <c r="AE1011" s="220" t="str">
        <f t="shared" si="263"/>
        <v/>
      </c>
      <c r="AF1011" s="225" t="str">
        <f>IFERROR(VLOOKUP(_xlfn.CONCAT('Team Roster - Final'!$A1011," : ",'Team Roster - Final'!$BM1011),'Rate Calculations'!$C$4:$AB$1100,22,FALSE),"")</f>
        <v/>
      </c>
      <c r="AG1011" s="225" t="str">
        <f>IFERROR(VLOOKUP(_xlfn.CONCAT('Team Roster - Final'!$A1011," : ",'Team Roster - Final'!$BM1011),'Rate Calculations'!$C$4:$AB$1100,23,FALSE),"")</f>
        <v/>
      </c>
      <c r="AH1011" s="231" t="str">
        <f t="shared" si="264"/>
        <v/>
      </c>
      <c r="AI1011" s="231" t="str">
        <f t="shared" si="265"/>
        <v/>
      </c>
      <c r="AJ1011" s="223" t="str">
        <f>Table1[[#This Row],[Home Office
Net Fee %]]</f>
        <v/>
      </c>
      <c r="AK1011" s="222" t="str">
        <f t="shared" si="266"/>
        <v/>
      </c>
      <c r="AL1011" s="222" t="str">
        <f t="shared" si="267"/>
        <v/>
      </c>
      <c r="AM1011" s="215" t="str">
        <f>IFERROR(IF(#REF!="Yes",$AK1011,($AK1011+$AD1011*0.5)),"")</f>
        <v/>
      </c>
      <c r="AN1011" s="215" t="str">
        <f>IFERROR(IF(#REF!="Yes",$AL1011,($AL1011+$AE1011*0.5)),"")</f>
        <v/>
      </c>
      <c r="AO1011" s="374" t="str">
        <f>IF(ISBLANK('Team Roster Proposed - FBR'!Q1012),"",'Team Roster Proposed - FBR'!Q1012)</f>
        <v/>
      </c>
      <c r="AP1011" s="226" t="e">
        <f>IF(ISBLANK(#REF!),"",#REF!)</f>
        <v>#REF!</v>
      </c>
      <c r="AQ1011" s="226" t="e">
        <f>IF(ISBLANK(#REF!),"",#REF!)</f>
        <v>#REF!</v>
      </c>
      <c r="AR1011" s="226" t="e">
        <f>IF(ISBLANK(#REF!),"",#REF!)</f>
        <v>#REF!</v>
      </c>
      <c r="AS1011" s="219" t="e">
        <f>IF(ISBLANK(#REF!),"",#REF!)</f>
        <v>#REF!</v>
      </c>
      <c r="AT1011" s="219" t="e">
        <f>IF(ISBLANK(#REF!),"",#REF!)</f>
        <v>#REF!</v>
      </c>
      <c r="AU1011" s="219" t="e">
        <f>IF(ISBLANK(#REF!),"",#REF!)</f>
        <v>#REF!</v>
      </c>
      <c r="AV1011" s="219" t="e">
        <f>IF(ISBLANK(#REF!),"",#REF!)</f>
        <v>#REF!</v>
      </c>
      <c r="AW1011" s="219" t="e">
        <f>IF(ISBLANK(#REF!),"",#REF!)</f>
        <v>#REF!</v>
      </c>
      <c r="AX1011" s="219" t="e">
        <f>IF(ISBLANK(#REF!),"",#REF!)</f>
        <v>#REF!</v>
      </c>
      <c r="AY1011" s="226" t="e">
        <f>IF(ISBLANK(#REF!),"",#REF!)</f>
        <v>#REF!</v>
      </c>
      <c r="AZ1011" s="219" t="e">
        <f>IF(ISBLANK(#REF!),"",#REF!)</f>
        <v>#REF!</v>
      </c>
      <c r="BA1011" s="219" t="e">
        <f>IF(ISBLANK(#REF!),"",#REF!)</f>
        <v>#REF!</v>
      </c>
      <c r="BB1011" s="219" t="e">
        <f>IF(ISBLANK(#REF!),"",#REF!)</f>
        <v>#REF!</v>
      </c>
      <c r="BC1011" s="219" t="e">
        <f>IF(ISBLANK(#REF!),"",#REF!)</f>
        <v>#REF!</v>
      </c>
      <c r="BD1011" s="219" t="e">
        <f>IF(ISBLANK(#REF!),"",#REF!)</f>
        <v>#REF!</v>
      </c>
      <c r="BE1011" s="219" t="e">
        <f>IF(ISBLANK(#REF!),"",#REF!)</f>
        <v>#REF!</v>
      </c>
      <c r="BF1011" s="219" t="e">
        <f>IF(ISBLANK(#REF!),"",#REF!)</f>
        <v>#REF!</v>
      </c>
      <c r="BG1011" s="219" t="e">
        <f>IF(ISBLANK(#REF!),"",#REF!)</f>
        <v>#REF!</v>
      </c>
      <c r="BH1011" s="219" t="e">
        <f>IF(ISBLANK(#REF!),"",#REF!)</f>
        <v>#REF!</v>
      </c>
      <c r="BI1011" s="219" t="e">
        <f>IF(ISBLANK(#REF!),"",#REF!)</f>
        <v>#REF!</v>
      </c>
      <c r="BJ1011" s="219" t="e">
        <f>IF(ISBLANK(#REF!),"",#REF!)</f>
        <v>#REF!</v>
      </c>
      <c r="BK1011" s="219" t="e">
        <f>IF(ISBLANK(#REF!),"",#REF!)</f>
        <v>#REF!</v>
      </c>
      <c r="BL1011" s="219" t="e">
        <f>IF(ISBLANK(#REF!),"",#REF!)</f>
        <v>#REF!</v>
      </c>
      <c r="BM1011" s="219" t="e">
        <f>IF(ISBLANK(#REF!),"",#REF!)</f>
        <v>#REF!</v>
      </c>
      <c r="BN1011" s="219" t="e">
        <f>IF(ISBLANK(#REF!),"",#REF!)</f>
        <v>#REF!</v>
      </c>
      <c r="BO1011" s="227" t="e">
        <f t="shared" si="268"/>
        <v>#REF!</v>
      </c>
      <c r="BP1011" s="228" t="str">
        <f t="shared" si="271"/>
        <v/>
      </c>
      <c r="BQ1011" s="229" t="str">
        <f t="shared" si="255"/>
        <v/>
      </c>
      <c r="BR1011" s="228" t="e">
        <f t="shared" si="269"/>
        <v>#REF!</v>
      </c>
      <c r="BS1011" s="230" t="e">
        <f t="shared" si="270"/>
        <v>#REF!</v>
      </c>
    </row>
    <row r="1012" spans="1:71">
      <c r="A1012" s="213" t="e">
        <f>IF(ISBLANK(#REF!),"",#REF!)</f>
        <v>#REF!</v>
      </c>
      <c r="B1012" s="214" t="e">
        <f>IF(ISBLANK(#REF!),"",#REF!)</f>
        <v>#REF!</v>
      </c>
      <c r="C1012" s="214" t="e">
        <f>IF(ISBLANK(#REF!),"",#REF!)</f>
        <v>#REF!</v>
      </c>
      <c r="D1012" s="214" t="e">
        <f>IF(ISBLANK(#REF!),"",#REF!)</f>
        <v>#REF!</v>
      </c>
      <c r="E1012" s="214" t="e">
        <f>IF(ISBLANK(#REF!),"",#REF!)</f>
        <v>#REF!</v>
      </c>
      <c r="F1012" s="214" t="e">
        <f>IF(ISBLANK(#REF!),"",#REF!)</f>
        <v>#REF!</v>
      </c>
      <c r="G1012" s="214" t="e">
        <f>IF(ISBLANK(#REF!),"",#REF!)</f>
        <v>#REF!</v>
      </c>
      <c r="H1012" s="215" t="e">
        <f>IF(ISBLANK(#REF!),"",#REF!)</f>
        <v>#REF!</v>
      </c>
      <c r="I1012" s="214" t="e">
        <f>IF(ISBLANK(#REF!),"",#REF!)</f>
        <v>#REF!</v>
      </c>
      <c r="J1012" s="216" t="e">
        <f>IF(ISBLANK(#REF!),"",#REF!)</f>
        <v>#REF!</v>
      </c>
      <c r="K1012" s="217" t="e">
        <f>IF(ISBLANK(#REF!),"",#REF!)</f>
        <v>#REF!</v>
      </c>
      <c r="L1012" s="217" t="e">
        <f>IF(ISBLANK(#REF!),"",#REF!)</f>
        <v>#REF!</v>
      </c>
      <c r="M1012" s="218" t="e">
        <f>IF(ISBLANK(#REF!),"",#REF!)</f>
        <v>#REF!</v>
      </c>
      <c r="N1012" s="218" t="e">
        <f>IF(ISBLANK(#REF!),"",#REF!)</f>
        <v>#REF!</v>
      </c>
      <c r="O1012" s="220" t="str">
        <f>IFERROR(VLOOKUP(_xlfn.CONCAT('Team Roster - Final'!$A1012," : ",'Team Roster - Final'!$BM1012),'Rate Calculations'!$C$4:$G$1100,5,FALSE),"")</f>
        <v/>
      </c>
      <c r="P1012" s="225">
        <f>IF(ISBLANK('Rate Calculations'!$H1014),"",'Rate Calculations'!$H1014)</f>
        <v>1.7500000000000002E-2</v>
      </c>
      <c r="Q1012" s="220" t="str">
        <f t="shared" si="256"/>
        <v/>
      </c>
      <c r="R1012" s="221">
        <f>IF(ISBLANK('Rate Calculations'!$J1014),"",'Rate Calculations'!$J1014)</f>
        <v>3.5000000000000003E-2</v>
      </c>
      <c r="S1012" s="220" t="str">
        <f t="shared" si="257"/>
        <v/>
      </c>
      <c r="T1012" s="225" t="str">
        <f>IFERROR(VLOOKUP(_xlfn.CONCAT('Team Roster - Final'!$A1012," : ",'Team Roster - Final'!$BM1012),'Rate Calculations'!$C$4:$S$1100,10,FALSE),"")</f>
        <v/>
      </c>
      <c r="U1012" s="225" t="str">
        <f>IFERROR(VLOOKUP(_xlfn.CONCAT('Team Roster - Final'!$A1012," : ",'Team Roster - Final'!$BM1012),'Rate Calculations'!$C$4:$S$1100,11,FALSE),"")</f>
        <v/>
      </c>
      <c r="V1012" s="222" t="str">
        <f t="shared" si="258"/>
        <v/>
      </c>
      <c r="W1012" s="222" t="str">
        <f t="shared" si="259"/>
        <v/>
      </c>
      <c r="X1012" s="223" t="str">
        <f>IFERROR(VLOOKUP(_xlfn.CONCAT('Team Roster - Final'!$A1012," : ",'Team Roster - Final'!$BM1012),'Rate Calculations'!$C$4:$S$1100,14,FALSE),"")</f>
        <v/>
      </c>
      <c r="Y1012" s="222" t="str">
        <f t="shared" si="260"/>
        <v/>
      </c>
      <c r="Z1012" s="222" t="str">
        <f t="shared" si="261"/>
        <v/>
      </c>
      <c r="AA1012" s="224" t="str">
        <f>IFERROR(IF(#REF!="Yes",$Y1012, $Y1012+$Q1012*0.5),"")</f>
        <v/>
      </c>
      <c r="AB1012" s="224" t="str">
        <f>IFERROR(IF(#REF!="Yes",$Z1012, $Z1012+$S1012*0.5),"")</f>
        <v/>
      </c>
      <c r="AC1012" s="220" t="str">
        <f>IFERROR(VLOOKUP(_xlfn.CONCAT('Team Roster - Final'!$A1012," : ",'Team Roster - Final'!$BM1012),'Rate Calculations'!$C$4:$U$1100,19,FALSE),"")</f>
        <v/>
      </c>
      <c r="AD1012" s="220" t="str">
        <f t="shared" si="262"/>
        <v/>
      </c>
      <c r="AE1012" s="220" t="str">
        <f t="shared" si="263"/>
        <v/>
      </c>
      <c r="AF1012" s="225" t="str">
        <f>IFERROR(VLOOKUP(_xlfn.CONCAT('Team Roster - Final'!$A1012," : ",'Team Roster - Final'!$BM1012),'Rate Calculations'!$C$4:$AB$1100,22,FALSE),"")</f>
        <v/>
      </c>
      <c r="AG1012" s="225" t="str">
        <f>IFERROR(VLOOKUP(_xlfn.CONCAT('Team Roster - Final'!$A1012," : ",'Team Roster - Final'!$BM1012),'Rate Calculations'!$C$4:$AB$1100,23,FALSE),"")</f>
        <v/>
      </c>
      <c r="AH1012" s="231" t="str">
        <f t="shared" si="264"/>
        <v/>
      </c>
      <c r="AI1012" s="231" t="str">
        <f t="shared" si="265"/>
        <v/>
      </c>
      <c r="AJ1012" s="223" t="str">
        <f>Table1[[#This Row],[Home Office
Net Fee %]]</f>
        <v/>
      </c>
      <c r="AK1012" s="222" t="str">
        <f t="shared" si="266"/>
        <v/>
      </c>
      <c r="AL1012" s="222" t="str">
        <f t="shared" si="267"/>
        <v/>
      </c>
      <c r="AM1012" s="215" t="str">
        <f>IFERROR(IF(#REF!="Yes",$AK1012,($AK1012+$AD1012*0.5)),"")</f>
        <v/>
      </c>
      <c r="AN1012" s="215" t="str">
        <f>IFERROR(IF(#REF!="Yes",$AL1012,($AL1012+$AE1012*0.5)),"")</f>
        <v/>
      </c>
      <c r="AO1012" s="374" t="str">
        <f>IF(ISBLANK('Team Roster Proposed - FBR'!Q1013),"",'Team Roster Proposed - FBR'!Q1013)</f>
        <v/>
      </c>
      <c r="AP1012" s="226" t="e">
        <f>IF(ISBLANK(#REF!),"",#REF!)</f>
        <v>#REF!</v>
      </c>
      <c r="AQ1012" s="226" t="e">
        <f>IF(ISBLANK(#REF!),"",#REF!)</f>
        <v>#REF!</v>
      </c>
      <c r="AR1012" s="226" t="e">
        <f>IF(ISBLANK(#REF!),"",#REF!)</f>
        <v>#REF!</v>
      </c>
      <c r="AS1012" s="219" t="e">
        <f>IF(ISBLANK(#REF!),"",#REF!)</f>
        <v>#REF!</v>
      </c>
      <c r="AT1012" s="219" t="e">
        <f>IF(ISBLANK(#REF!),"",#REF!)</f>
        <v>#REF!</v>
      </c>
      <c r="AU1012" s="219" t="e">
        <f>IF(ISBLANK(#REF!),"",#REF!)</f>
        <v>#REF!</v>
      </c>
      <c r="AV1012" s="219" t="e">
        <f>IF(ISBLANK(#REF!),"",#REF!)</f>
        <v>#REF!</v>
      </c>
      <c r="AW1012" s="219" t="e">
        <f>IF(ISBLANK(#REF!),"",#REF!)</f>
        <v>#REF!</v>
      </c>
      <c r="AX1012" s="219" t="e">
        <f>IF(ISBLANK(#REF!),"",#REF!)</f>
        <v>#REF!</v>
      </c>
      <c r="AY1012" s="226" t="e">
        <f>IF(ISBLANK(#REF!),"",#REF!)</f>
        <v>#REF!</v>
      </c>
      <c r="AZ1012" s="219" t="e">
        <f>IF(ISBLANK(#REF!),"",#REF!)</f>
        <v>#REF!</v>
      </c>
      <c r="BA1012" s="219" t="e">
        <f>IF(ISBLANK(#REF!),"",#REF!)</f>
        <v>#REF!</v>
      </c>
      <c r="BB1012" s="219" t="e">
        <f>IF(ISBLANK(#REF!),"",#REF!)</f>
        <v>#REF!</v>
      </c>
      <c r="BC1012" s="219" t="e">
        <f>IF(ISBLANK(#REF!),"",#REF!)</f>
        <v>#REF!</v>
      </c>
      <c r="BD1012" s="219" t="e">
        <f>IF(ISBLANK(#REF!),"",#REF!)</f>
        <v>#REF!</v>
      </c>
      <c r="BE1012" s="219" t="e">
        <f>IF(ISBLANK(#REF!),"",#REF!)</f>
        <v>#REF!</v>
      </c>
      <c r="BF1012" s="219" t="e">
        <f>IF(ISBLANK(#REF!),"",#REF!)</f>
        <v>#REF!</v>
      </c>
      <c r="BG1012" s="219" t="e">
        <f>IF(ISBLANK(#REF!),"",#REF!)</f>
        <v>#REF!</v>
      </c>
      <c r="BH1012" s="219" t="e">
        <f>IF(ISBLANK(#REF!),"",#REF!)</f>
        <v>#REF!</v>
      </c>
      <c r="BI1012" s="219" t="e">
        <f>IF(ISBLANK(#REF!),"",#REF!)</f>
        <v>#REF!</v>
      </c>
      <c r="BJ1012" s="219" t="e">
        <f>IF(ISBLANK(#REF!),"",#REF!)</f>
        <v>#REF!</v>
      </c>
      <c r="BK1012" s="219" t="e">
        <f>IF(ISBLANK(#REF!),"",#REF!)</f>
        <v>#REF!</v>
      </c>
      <c r="BL1012" s="219" t="e">
        <f>IF(ISBLANK(#REF!),"",#REF!)</f>
        <v>#REF!</v>
      </c>
      <c r="BM1012" s="219" t="e">
        <f>IF(ISBLANK(#REF!),"",#REF!)</f>
        <v>#REF!</v>
      </c>
      <c r="BN1012" s="219" t="e">
        <f>IF(ISBLANK(#REF!),"",#REF!)</f>
        <v>#REF!</v>
      </c>
      <c r="BO1012" s="227" t="e">
        <f t="shared" si="268"/>
        <v>#REF!</v>
      </c>
      <c r="BP1012" s="228" t="str">
        <f t="shared" si="271"/>
        <v/>
      </c>
      <c r="BQ1012" s="229" t="str">
        <f t="shared" si="255"/>
        <v/>
      </c>
      <c r="BR1012" s="228" t="e">
        <f t="shared" si="269"/>
        <v>#REF!</v>
      </c>
      <c r="BS1012" s="230" t="e">
        <f t="shared" si="270"/>
        <v>#REF!</v>
      </c>
    </row>
    <row r="1013" spans="1:71">
      <c r="A1013" s="213" t="e">
        <f>IF(ISBLANK(#REF!),"",#REF!)</f>
        <v>#REF!</v>
      </c>
      <c r="B1013" s="214" t="e">
        <f>IF(ISBLANK(#REF!),"",#REF!)</f>
        <v>#REF!</v>
      </c>
      <c r="C1013" s="214" t="e">
        <f>IF(ISBLANK(#REF!),"",#REF!)</f>
        <v>#REF!</v>
      </c>
      <c r="D1013" s="214" t="e">
        <f>IF(ISBLANK(#REF!),"",#REF!)</f>
        <v>#REF!</v>
      </c>
      <c r="E1013" s="214" t="e">
        <f>IF(ISBLANK(#REF!),"",#REF!)</f>
        <v>#REF!</v>
      </c>
      <c r="F1013" s="214" t="e">
        <f>IF(ISBLANK(#REF!),"",#REF!)</f>
        <v>#REF!</v>
      </c>
      <c r="G1013" s="214" t="e">
        <f>IF(ISBLANK(#REF!),"",#REF!)</f>
        <v>#REF!</v>
      </c>
      <c r="H1013" s="215" t="e">
        <f>IF(ISBLANK(#REF!),"",#REF!)</f>
        <v>#REF!</v>
      </c>
      <c r="I1013" s="214" t="e">
        <f>IF(ISBLANK(#REF!),"",#REF!)</f>
        <v>#REF!</v>
      </c>
      <c r="J1013" s="216" t="e">
        <f>IF(ISBLANK(#REF!),"",#REF!)</f>
        <v>#REF!</v>
      </c>
      <c r="K1013" s="217" t="e">
        <f>IF(ISBLANK(#REF!),"",#REF!)</f>
        <v>#REF!</v>
      </c>
      <c r="L1013" s="217" t="e">
        <f>IF(ISBLANK(#REF!),"",#REF!)</f>
        <v>#REF!</v>
      </c>
      <c r="M1013" s="218" t="e">
        <f>IF(ISBLANK(#REF!),"",#REF!)</f>
        <v>#REF!</v>
      </c>
      <c r="N1013" s="218" t="e">
        <f>IF(ISBLANK(#REF!),"",#REF!)</f>
        <v>#REF!</v>
      </c>
      <c r="O1013" s="220" t="str">
        <f>IFERROR(VLOOKUP(_xlfn.CONCAT('Team Roster - Final'!$A1013," : ",'Team Roster - Final'!$BM1013),'Rate Calculations'!$C$4:$G$1100,5,FALSE),"")</f>
        <v/>
      </c>
      <c r="P1013" s="225">
        <f>IF(ISBLANK('Rate Calculations'!$H1015),"",'Rate Calculations'!$H1015)</f>
        <v>1.7500000000000002E-2</v>
      </c>
      <c r="Q1013" s="220" t="str">
        <f t="shared" si="256"/>
        <v/>
      </c>
      <c r="R1013" s="221">
        <f>IF(ISBLANK('Rate Calculations'!$J1015),"",'Rate Calculations'!$J1015)</f>
        <v>3.5000000000000003E-2</v>
      </c>
      <c r="S1013" s="220" t="str">
        <f t="shared" si="257"/>
        <v/>
      </c>
      <c r="T1013" s="225" t="str">
        <f>IFERROR(VLOOKUP(_xlfn.CONCAT('Team Roster - Final'!$A1013," : ",'Team Roster - Final'!$BM1013),'Rate Calculations'!$C$4:$S$1100,10,FALSE),"")</f>
        <v/>
      </c>
      <c r="U1013" s="225" t="str">
        <f>IFERROR(VLOOKUP(_xlfn.CONCAT('Team Roster - Final'!$A1013," : ",'Team Roster - Final'!$BM1013),'Rate Calculations'!$C$4:$S$1100,11,FALSE),"")</f>
        <v/>
      </c>
      <c r="V1013" s="222" t="str">
        <f t="shared" si="258"/>
        <v/>
      </c>
      <c r="W1013" s="222" t="str">
        <f t="shared" si="259"/>
        <v/>
      </c>
      <c r="X1013" s="223" t="str">
        <f>IFERROR(VLOOKUP(_xlfn.CONCAT('Team Roster - Final'!$A1013," : ",'Team Roster - Final'!$BM1013),'Rate Calculations'!$C$4:$S$1100,14,FALSE),"")</f>
        <v/>
      </c>
      <c r="Y1013" s="222" t="str">
        <f t="shared" si="260"/>
        <v/>
      </c>
      <c r="Z1013" s="222" t="str">
        <f t="shared" si="261"/>
        <v/>
      </c>
      <c r="AA1013" s="224" t="str">
        <f>IFERROR(IF(#REF!="Yes",$Y1013, $Y1013+$Q1013*0.5),"")</f>
        <v/>
      </c>
      <c r="AB1013" s="224" t="str">
        <f>IFERROR(IF(#REF!="Yes",$Z1013, $Z1013+$S1013*0.5),"")</f>
        <v/>
      </c>
      <c r="AC1013" s="220" t="str">
        <f>IFERROR(VLOOKUP(_xlfn.CONCAT('Team Roster - Final'!$A1013," : ",'Team Roster - Final'!$BM1013),'Rate Calculations'!$C$4:$U$1100,19,FALSE),"")</f>
        <v/>
      </c>
      <c r="AD1013" s="220" t="str">
        <f t="shared" si="262"/>
        <v/>
      </c>
      <c r="AE1013" s="220" t="str">
        <f t="shared" si="263"/>
        <v/>
      </c>
      <c r="AF1013" s="225" t="str">
        <f>IFERROR(VLOOKUP(_xlfn.CONCAT('Team Roster - Final'!$A1013," : ",'Team Roster - Final'!$BM1013),'Rate Calculations'!$C$4:$AB$1100,22,FALSE),"")</f>
        <v/>
      </c>
      <c r="AG1013" s="225" t="str">
        <f>IFERROR(VLOOKUP(_xlfn.CONCAT('Team Roster - Final'!$A1013," : ",'Team Roster - Final'!$BM1013),'Rate Calculations'!$C$4:$AB$1100,23,FALSE),"")</f>
        <v/>
      </c>
      <c r="AH1013" s="231" t="str">
        <f t="shared" si="264"/>
        <v/>
      </c>
      <c r="AI1013" s="231" t="str">
        <f t="shared" si="265"/>
        <v/>
      </c>
      <c r="AJ1013" s="223" t="str">
        <f>Table1[[#This Row],[Home Office
Net Fee %]]</f>
        <v/>
      </c>
      <c r="AK1013" s="222" t="str">
        <f t="shared" si="266"/>
        <v/>
      </c>
      <c r="AL1013" s="222" t="str">
        <f t="shared" si="267"/>
        <v/>
      </c>
      <c r="AM1013" s="215" t="str">
        <f>IFERROR(IF(#REF!="Yes",$AK1013,($AK1013+$AD1013*0.5)),"")</f>
        <v/>
      </c>
      <c r="AN1013" s="215" t="str">
        <f>IFERROR(IF(#REF!="Yes",$AL1013,($AL1013+$AE1013*0.5)),"")</f>
        <v/>
      </c>
      <c r="AO1013" s="374" t="str">
        <f>IF(ISBLANK('Team Roster Proposed - FBR'!Q1014),"",'Team Roster Proposed - FBR'!Q1014)</f>
        <v/>
      </c>
      <c r="AP1013" s="226" t="e">
        <f>IF(ISBLANK(#REF!),"",#REF!)</f>
        <v>#REF!</v>
      </c>
      <c r="AQ1013" s="226" t="e">
        <f>IF(ISBLANK(#REF!),"",#REF!)</f>
        <v>#REF!</v>
      </c>
      <c r="AR1013" s="226" t="e">
        <f>IF(ISBLANK(#REF!),"",#REF!)</f>
        <v>#REF!</v>
      </c>
      <c r="AS1013" s="219" t="e">
        <f>IF(ISBLANK(#REF!),"",#REF!)</f>
        <v>#REF!</v>
      </c>
      <c r="AT1013" s="219" t="e">
        <f>IF(ISBLANK(#REF!),"",#REF!)</f>
        <v>#REF!</v>
      </c>
      <c r="AU1013" s="219" t="e">
        <f>IF(ISBLANK(#REF!),"",#REF!)</f>
        <v>#REF!</v>
      </c>
      <c r="AV1013" s="219" t="e">
        <f>IF(ISBLANK(#REF!),"",#REF!)</f>
        <v>#REF!</v>
      </c>
      <c r="AW1013" s="219" t="e">
        <f>IF(ISBLANK(#REF!),"",#REF!)</f>
        <v>#REF!</v>
      </c>
      <c r="AX1013" s="219" t="e">
        <f>IF(ISBLANK(#REF!),"",#REF!)</f>
        <v>#REF!</v>
      </c>
      <c r="AY1013" s="226" t="e">
        <f>IF(ISBLANK(#REF!),"",#REF!)</f>
        <v>#REF!</v>
      </c>
      <c r="AZ1013" s="219" t="e">
        <f>IF(ISBLANK(#REF!),"",#REF!)</f>
        <v>#REF!</v>
      </c>
      <c r="BA1013" s="219" t="e">
        <f>IF(ISBLANK(#REF!),"",#REF!)</f>
        <v>#REF!</v>
      </c>
      <c r="BB1013" s="219" t="e">
        <f>IF(ISBLANK(#REF!),"",#REF!)</f>
        <v>#REF!</v>
      </c>
      <c r="BC1013" s="219" t="e">
        <f>IF(ISBLANK(#REF!),"",#REF!)</f>
        <v>#REF!</v>
      </c>
      <c r="BD1013" s="219" t="e">
        <f>IF(ISBLANK(#REF!),"",#REF!)</f>
        <v>#REF!</v>
      </c>
      <c r="BE1013" s="219" t="e">
        <f>IF(ISBLANK(#REF!),"",#REF!)</f>
        <v>#REF!</v>
      </c>
      <c r="BF1013" s="219" t="e">
        <f>IF(ISBLANK(#REF!),"",#REF!)</f>
        <v>#REF!</v>
      </c>
      <c r="BG1013" s="219" t="e">
        <f>IF(ISBLANK(#REF!),"",#REF!)</f>
        <v>#REF!</v>
      </c>
      <c r="BH1013" s="219" t="e">
        <f>IF(ISBLANK(#REF!),"",#REF!)</f>
        <v>#REF!</v>
      </c>
      <c r="BI1013" s="219" t="e">
        <f>IF(ISBLANK(#REF!),"",#REF!)</f>
        <v>#REF!</v>
      </c>
      <c r="BJ1013" s="219" t="e">
        <f>IF(ISBLANK(#REF!),"",#REF!)</f>
        <v>#REF!</v>
      </c>
      <c r="BK1013" s="219" t="e">
        <f>IF(ISBLANK(#REF!),"",#REF!)</f>
        <v>#REF!</v>
      </c>
      <c r="BL1013" s="219" t="e">
        <f>IF(ISBLANK(#REF!),"",#REF!)</f>
        <v>#REF!</v>
      </c>
      <c r="BM1013" s="219" t="e">
        <f>IF(ISBLANK(#REF!),"",#REF!)</f>
        <v>#REF!</v>
      </c>
      <c r="BN1013" s="219" t="e">
        <f>IF(ISBLANK(#REF!),"",#REF!)</f>
        <v>#REF!</v>
      </c>
      <c r="BO1013" s="227" t="e">
        <f t="shared" si="268"/>
        <v>#REF!</v>
      </c>
      <c r="BP1013" s="228" t="str">
        <f t="shared" si="271"/>
        <v/>
      </c>
      <c r="BQ1013" s="229" t="str">
        <f t="shared" si="255"/>
        <v/>
      </c>
      <c r="BR1013" s="228" t="e">
        <f t="shared" si="269"/>
        <v>#REF!</v>
      </c>
      <c r="BS1013" s="230" t="e">
        <f t="shared" si="270"/>
        <v>#REF!</v>
      </c>
    </row>
    <row r="1014" spans="1:71">
      <c r="A1014" s="213" t="e">
        <f>IF(ISBLANK(#REF!),"",#REF!)</f>
        <v>#REF!</v>
      </c>
      <c r="B1014" s="214" t="e">
        <f>IF(ISBLANK(#REF!),"",#REF!)</f>
        <v>#REF!</v>
      </c>
      <c r="C1014" s="214" t="e">
        <f>IF(ISBLANK(#REF!),"",#REF!)</f>
        <v>#REF!</v>
      </c>
      <c r="D1014" s="214" t="e">
        <f>IF(ISBLANK(#REF!),"",#REF!)</f>
        <v>#REF!</v>
      </c>
      <c r="E1014" s="214" t="e">
        <f>IF(ISBLANK(#REF!),"",#REF!)</f>
        <v>#REF!</v>
      </c>
      <c r="F1014" s="214" t="e">
        <f>IF(ISBLANK(#REF!),"",#REF!)</f>
        <v>#REF!</v>
      </c>
      <c r="G1014" s="214" t="e">
        <f>IF(ISBLANK(#REF!),"",#REF!)</f>
        <v>#REF!</v>
      </c>
      <c r="H1014" s="215" t="e">
        <f>IF(ISBLANK(#REF!),"",#REF!)</f>
        <v>#REF!</v>
      </c>
      <c r="I1014" s="214" t="e">
        <f>IF(ISBLANK(#REF!),"",#REF!)</f>
        <v>#REF!</v>
      </c>
      <c r="J1014" s="216" t="e">
        <f>IF(ISBLANK(#REF!),"",#REF!)</f>
        <v>#REF!</v>
      </c>
      <c r="K1014" s="217" t="e">
        <f>IF(ISBLANK(#REF!),"",#REF!)</f>
        <v>#REF!</v>
      </c>
      <c r="L1014" s="217" t="e">
        <f>IF(ISBLANK(#REF!),"",#REF!)</f>
        <v>#REF!</v>
      </c>
      <c r="M1014" s="218" t="e">
        <f>IF(ISBLANK(#REF!),"",#REF!)</f>
        <v>#REF!</v>
      </c>
      <c r="N1014" s="218" t="e">
        <f>IF(ISBLANK(#REF!),"",#REF!)</f>
        <v>#REF!</v>
      </c>
      <c r="O1014" s="220" t="str">
        <f>IFERROR(VLOOKUP(_xlfn.CONCAT('Team Roster - Final'!$A1014," : ",'Team Roster - Final'!$BM1014),'Rate Calculations'!$C$4:$G$1100,5,FALSE),"")</f>
        <v/>
      </c>
      <c r="P1014" s="225">
        <f>IF(ISBLANK('Rate Calculations'!$H1016),"",'Rate Calculations'!$H1016)</f>
        <v>1.7500000000000002E-2</v>
      </c>
      <c r="Q1014" s="220" t="str">
        <f t="shared" si="256"/>
        <v/>
      </c>
      <c r="R1014" s="221">
        <f>IF(ISBLANK('Rate Calculations'!$J1016),"",'Rate Calculations'!$J1016)</f>
        <v>3.5000000000000003E-2</v>
      </c>
      <c r="S1014" s="220" t="str">
        <f t="shared" si="257"/>
        <v/>
      </c>
      <c r="T1014" s="225" t="str">
        <f>IFERROR(VLOOKUP(_xlfn.CONCAT('Team Roster - Final'!$A1014," : ",'Team Roster - Final'!$BM1014),'Rate Calculations'!$C$4:$S$1100,10,FALSE),"")</f>
        <v/>
      </c>
      <c r="U1014" s="225" t="str">
        <f>IFERROR(VLOOKUP(_xlfn.CONCAT('Team Roster - Final'!$A1014," : ",'Team Roster - Final'!$BM1014),'Rate Calculations'!$C$4:$S$1100,11,FALSE),"")</f>
        <v/>
      </c>
      <c r="V1014" s="222" t="str">
        <f t="shared" si="258"/>
        <v/>
      </c>
      <c r="W1014" s="222" t="str">
        <f t="shared" si="259"/>
        <v/>
      </c>
      <c r="X1014" s="223" t="str">
        <f>IFERROR(VLOOKUP(_xlfn.CONCAT('Team Roster - Final'!$A1014," : ",'Team Roster - Final'!$BM1014),'Rate Calculations'!$C$4:$S$1100,14,FALSE),"")</f>
        <v/>
      </c>
      <c r="Y1014" s="222" t="str">
        <f t="shared" si="260"/>
        <v/>
      </c>
      <c r="Z1014" s="222" t="str">
        <f t="shared" si="261"/>
        <v/>
      </c>
      <c r="AA1014" s="224" t="str">
        <f>IFERROR(IF(#REF!="Yes",$Y1014, $Y1014+$Q1014*0.5),"")</f>
        <v/>
      </c>
      <c r="AB1014" s="224" t="str">
        <f>IFERROR(IF(#REF!="Yes",$Z1014, $Z1014+$S1014*0.5),"")</f>
        <v/>
      </c>
      <c r="AC1014" s="220" t="str">
        <f>IFERROR(VLOOKUP(_xlfn.CONCAT('Team Roster - Final'!$A1014," : ",'Team Roster - Final'!$BM1014),'Rate Calculations'!$C$4:$U$1100,19,FALSE),"")</f>
        <v/>
      </c>
      <c r="AD1014" s="220" t="str">
        <f t="shared" si="262"/>
        <v/>
      </c>
      <c r="AE1014" s="220" t="str">
        <f t="shared" si="263"/>
        <v/>
      </c>
      <c r="AF1014" s="225" t="str">
        <f>IFERROR(VLOOKUP(_xlfn.CONCAT('Team Roster - Final'!$A1014," : ",'Team Roster - Final'!$BM1014),'Rate Calculations'!$C$4:$AB$1100,22,FALSE),"")</f>
        <v/>
      </c>
      <c r="AG1014" s="225" t="str">
        <f>IFERROR(VLOOKUP(_xlfn.CONCAT('Team Roster - Final'!$A1014," : ",'Team Roster - Final'!$BM1014),'Rate Calculations'!$C$4:$AB$1100,23,FALSE),"")</f>
        <v/>
      </c>
      <c r="AH1014" s="231" t="str">
        <f t="shared" si="264"/>
        <v/>
      </c>
      <c r="AI1014" s="231" t="str">
        <f t="shared" si="265"/>
        <v/>
      </c>
      <c r="AJ1014" s="223" t="str">
        <f>Table1[[#This Row],[Home Office
Net Fee %]]</f>
        <v/>
      </c>
      <c r="AK1014" s="222" t="str">
        <f t="shared" si="266"/>
        <v/>
      </c>
      <c r="AL1014" s="222" t="str">
        <f t="shared" si="267"/>
        <v/>
      </c>
      <c r="AM1014" s="215" t="str">
        <f>IFERROR(IF(#REF!="Yes",$AK1014,($AK1014+$AD1014*0.5)),"")</f>
        <v/>
      </c>
      <c r="AN1014" s="215" t="str">
        <f>IFERROR(IF(#REF!="Yes",$AL1014,($AL1014+$AE1014*0.5)),"")</f>
        <v/>
      </c>
      <c r="AO1014" s="374" t="str">
        <f>IF(ISBLANK('Team Roster Proposed - FBR'!Q1015),"",'Team Roster Proposed - FBR'!Q1015)</f>
        <v/>
      </c>
      <c r="AP1014" s="226" t="e">
        <f>IF(ISBLANK(#REF!),"",#REF!)</f>
        <v>#REF!</v>
      </c>
      <c r="AQ1014" s="226" t="e">
        <f>IF(ISBLANK(#REF!),"",#REF!)</f>
        <v>#REF!</v>
      </c>
      <c r="AR1014" s="226" t="e">
        <f>IF(ISBLANK(#REF!),"",#REF!)</f>
        <v>#REF!</v>
      </c>
      <c r="AS1014" s="219" t="e">
        <f>IF(ISBLANK(#REF!),"",#REF!)</f>
        <v>#REF!</v>
      </c>
      <c r="AT1014" s="219" t="e">
        <f>IF(ISBLANK(#REF!),"",#REF!)</f>
        <v>#REF!</v>
      </c>
      <c r="AU1014" s="219" t="e">
        <f>IF(ISBLANK(#REF!),"",#REF!)</f>
        <v>#REF!</v>
      </c>
      <c r="AV1014" s="219" t="e">
        <f>IF(ISBLANK(#REF!),"",#REF!)</f>
        <v>#REF!</v>
      </c>
      <c r="AW1014" s="219" t="e">
        <f>IF(ISBLANK(#REF!),"",#REF!)</f>
        <v>#REF!</v>
      </c>
      <c r="AX1014" s="219" t="e">
        <f>IF(ISBLANK(#REF!),"",#REF!)</f>
        <v>#REF!</v>
      </c>
      <c r="AY1014" s="226" t="e">
        <f>IF(ISBLANK(#REF!),"",#REF!)</f>
        <v>#REF!</v>
      </c>
      <c r="AZ1014" s="219" t="e">
        <f>IF(ISBLANK(#REF!),"",#REF!)</f>
        <v>#REF!</v>
      </c>
      <c r="BA1014" s="219" t="e">
        <f>IF(ISBLANK(#REF!),"",#REF!)</f>
        <v>#REF!</v>
      </c>
      <c r="BB1014" s="219" t="e">
        <f>IF(ISBLANK(#REF!),"",#REF!)</f>
        <v>#REF!</v>
      </c>
      <c r="BC1014" s="219" t="e">
        <f>IF(ISBLANK(#REF!),"",#REF!)</f>
        <v>#REF!</v>
      </c>
      <c r="BD1014" s="219" t="e">
        <f>IF(ISBLANK(#REF!),"",#REF!)</f>
        <v>#REF!</v>
      </c>
      <c r="BE1014" s="219" t="e">
        <f>IF(ISBLANK(#REF!),"",#REF!)</f>
        <v>#REF!</v>
      </c>
      <c r="BF1014" s="219" t="e">
        <f>IF(ISBLANK(#REF!),"",#REF!)</f>
        <v>#REF!</v>
      </c>
      <c r="BG1014" s="219" t="e">
        <f>IF(ISBLANK(#REF!),"",#REF!)</f>
        <v>#REF!</v>
      </c>
      <c r="BH1014" s="219" t="e">
        <f>IF(ISBLANK(#REF!),"",#REF!)</f>
        <v>#REF!</v>
      </c>
      <c r="BI1014" s="219" t="e">
        <f>IF(ISBLANK(#REF!),"",#REF!)</f>
        <v>#REF!</v>
      </c>
      <c r="BJ1014" s="219" t="e">
        <f>IF(ISBLANK(#REF!),"",#REF!)</f>
        <v>#REF!</v>
      </c>
      <c r="BK1014" s="219" t="e">
        <f>IF(ISBLANK(#REF!),"",#REF!)</f>
        <v>#REF!</v>
      </c>
      <c r="BL1014" s="219" t="e">
        <f>IF(ISBLANK(#REF!),"",#REF!)</f>
        <v>#REF!</v>
      </c>
      <c r="BM1014" s="219" t="e">
        <f>IF(ISBLANK(#REF!),"",#REF!)</f>
        <v>#REF!</v>
      </c>
      <c r="BN1014" s="219" t="e">
        <f>IF(ISBLANK(#REF!),"",#REF!)</f>
        <v>#REF!</v>
      </c>
      <c r="BO1014" s="227" t="e">
        <f t="shared" si="268"/>
        <v>#REF!</v>
      </c>
      <c r="BP1014" s="228" t="str">
        <f t="shared" si="271"/>
        <v/>
      </c>
      <c r="BQ1014" s="229" t="str">
        <f t="shared" si="255"/>
        <v/>
      </c>
      <c r="BR1014" s="228" t="e">
        <f t="shared" si="269"/>
        <v>#REF!</v>
      </c>
      <c r="BS1014" s="230" t="e">
        <f t="shared" si="270"/>
        <v>#REF!</v>
      </c>
    </row>
    <row r="1015" spans="1:71">
      <c r="A1015" s="213" t="e">
        <f>IF(ISBLANK(#REF!),"",#REF!)</f>
        <v>#REF!</v>
      </c>
      <c r="B1015" s="214" t="e">
        <f>IF(ISBLANK(#REF!),"",#REF!)</f>
        <v>#REF!</v>
      </c>
      <c r="C1015" s="214" t="e">
        <f>IF(ISBLANK(#REF!),"",#REF!)</f>
        <v>#REF!</v>
      </c>
      <c r="D1015" s="214" t="e">
        <f>IF(ISBLANK(#REF!),"",#REF!)</f>
        <v>#REF!</v>
      </c>
      <c r="E1015" s="214" t="e">
        <f>IF(ISBLANK(#REF!),"",#REF!)</f>
        <v>#REF!</v>
      </c>
      <c r="F1015" s="214" t="e">
        <f>IF(ISBLANK(#REF!),"",#REF!)</f>
        <v>#REF!</v>
      </c>
      <c r="G1015" s="214" t="e">
        <f>IF(ISBLANK(#REF!),"",#REF!)</f>
        <v>#REF!</v>
      </c>
      <c r="H1015" s="215" t="e">
        <f>IF(ISBLANK(#REF!),"",#REF!)</f>
        <v>#REF!</v>
      </c>
      <c r="I1015" s="214" t="e">
        <f>IF(ISBLANK(#REF!),"",#REF!)</f>
        <v>#REF!</v>
      </c>
      <c r="J1015" s="216" t="e">
        <f>IF(ISBLANK(#REF!),"",#REF!)</f>
        <v>#REF!</v>
      </c>
      <c r="K1015" s="217" t="e">
        <f>IF(ISBLANK(#REF!),"",#REF!)</f>
        <v>#REF!</v>
      </c>
      <c r="L1015" s="217" t="e">
        <f>IF(ISBLANK(#REF!),"",#REF!)</f>
        <v>#REF!</v>
      </c>
      <c r="M1015" s="218" t="e">
        <f>IF(ISBLANK(#REF!),"",#REF!)</f>
        <v>#REF!</v>
      </c>
      <c r="N1015" s="218" t="e">
        <f>IF(ISBLANK(#REF!),"",#REF!)</f>
        <v>#REF!</v>
      </c>
      <c r="O1015" s="220" t="str">
        <f>IFERROR(VLOOKUP(_xlfn.CONCAT('Team Roster - Final'!$A1015," : ",'Team Roster - Final'!$BM1015),'Rate Calculations'!$C$4:$G$1100,5,FALSE),"")</f>
        <v/>
      </c>
      <c r="P1015" s="225">
        <f>IF(ISBLANK('Rate Calculations'!$H1017),"",'Rate Calculations'!$H1017)</f>
        <v>1.7500000000000002E-2</v>
      </c>
      <c r="Q1015" s="220" t="str">
        <f t="shared" si="256"/>
        <v/>
      </c>
      <c r="R1015" s="221">
        <f>IF(ISBLANK('Rate Calculations'!$J1017),"",'Rate Calculations'!$J1017)</f>
        <v>3.5000000000000003E-2</v>
      </c>
      <c r="S1015" s="220" t="str">
        <f t="shared" si="257"/>
        <v/>
      </c>
      <c r="T1015" s="225" t="str">
        <f>IFERROR(VLOOKUP(_xlfn.CONCAT('Team Roster - Final'!$A1015," : ",'Team Roster - Final'!$BM1015),'Rate Calculations'!$C$4:$S$1100,10,FALSE),"")</f>
        <v/>
      </c>
      <c r="U1015" s="225" t="str">
        <f>IFERROR(VLOOKUP(_xlfn.CONCAT('Team Roster - Final'!$A1015," : ",'Team Roster - Final'!$BM1015),'Rate Calculations'!$C$4:$S$1100,11,FALSE),"")</f>
        <v/>
      </c>
      <c r="V1015" s="222" t="str">
        <f t="shared" si="258"/>
        <v/>
      </c>
      <c r="W1015" s="222" t="str">
        <f t="shared" si="259"/>
        <v/>
      </c>
      <c r="X1015" s="223" t="str">
        <f>IFERROR(VLOOKUP(_xlfn.CONCAT('Team Roster - Final'!$A1015," : ",'Team Roster - Final'!$BM1015),'Rate Calculations'!$C$4:$S$1100,14,FALSE),"")</f>
        <v/>
      </c>
      <c r="Y1015" s="222" t="str">
        <f t="shared" si="260"/>
        <v/>
      </c>
      <c r="Z1015" s="222" t="str">
        <f t="shared" si="261"/>
        <v/>
      </c>
      <c r="AA1015" s="224" t="str">
        <f>IFERROR(IF(#REF!="Yes",$Y1015, $Y1015+$Q1015*0.5),"")</f>
        <v/>
      </c>
      <c r="AB1015" s="224" t="str">
        <f>IFERROR(IF(#REF!="Yes",$Z1015, $Z1015+$S1015*0.5),"")</f>
        <v/>
      </c>
      <c r="AC1015" s="220" t="str">
        <f>IFERROR(VLOOKUP(_xlfn.CONCAT('Team Roster - Final'!$A1015," : ",'Team Roster - Final'!$BM1015),'Rate Calculations'!$C$4:$U$1100,19,FALSE),"")</f>
        <v/>
      </c>
      <c r="AD1015" s="220" t="str">
        <f t="shared" si="262"/>
        <v/>
      </c>
      <c r="AE1015" s="220" t="str">
        <f t="shared" si="263"/>
        <v/>
      </c>
      <c r="AF1015" s="225" t="str">
        <f>IFERROR(VLOOKUP(_xlfn.CONCAT('Team Roster - Final'!$A1015," : ",'Team Roster - Final'!$BM1015),'Rate Calculations'!$C$4:$AB$1100,22,FALSE),"")</f>
        <v/>
      </c>
      <c r="AG1015" s="225" t="str">
        <f>IFERROR(VLOOKUP(_xlfn.CONCAT('Team Roster - Final'!$A1015," : ",'Team Roster - Final'!$BM1015),'Rate Calculations'!$C$4:$AB$1100,23,FALSE),"")</f>
        <v/>
      </c>
      <c r="AH1015" s="231" t="str">
        <f t="shared" si="264"/>
        <v/>
      </c>
      <c r="AI1015" s="231" t="str">
        <f t="shared" si="265"/>
        <v/>
      </c>
      <c r="AJ1015" s="223" t="str">
        <f>Table1[[#This Row],[Home Office
Net Fee %]]</f>
        <v/>
      </c>
      <c r="AK1015" s="222" t="str">
        <f t="shared" si="266"/>
        <v/>
      </c>
      <c r="AL1015" s="222" t="str">
        <f t="shared" si="267"/>
        <v/>
      </c>
      <c r="AM1015" s="215" t="str">
        <f>IFERROR(IF(#REF!="Yes",$AK1015,($AK1015+$AD1015*0.5)),"")</f>
        <v/>
      </c>
      <c r="AN1015" s="215" t="str">
        <f>IFERROR(IF(#REF!="Yes",$AL1015,($AL1015+$AE1015*0.5)),"")</f>
        <v/>
      </c>
      <c r="AO1015" s="374" t="str">
        <f>IF(ISBLANK('Team Roster Proposed - FBR'!Q1016),"",'Team Roster Proposed - FBR'!Q1016)</f>
        <v/>
      </c>
      <c r="AP1015" s="226" t="e">
        <f>IF(ISBLANK(#REF!),"",#REF!)</f>
        <v>#REF!</v>
      </c>
      <c r="AQ1015" s="226" t="e">
        <f>IF(ISBLANK(#REF!),"",#REF!)</f>
        <v>#REF!</v>
      </c>
      <c r="AR1015" s="226" t="e">
        <f>IF(ISBLANK(#REF!),"",#REF!)</f>
        <v>#REF!</v>
      </c>
      <c r="AS1015" s="219" t="e">
        <f>IF(ISBLANK(#REF!),"",#REF!)</f>
        <v>#REF!</v>
      </c>
      <c r="AT1015" s="219" t="e">
        <f>IF(ISBLANK(#REF!),"",#REF!)</f>
        <v>#REF!</v>
      </c>
      <c r="AU1015" s="219" t="e">
        <f>IF(ISBLANK(#REF!),"",#REF!)</f>
        <v>#REF!</v>
      </c>
      <c r="AV1015" s="219" t="e">
        <f>IF(ISBLANK(#REF!),"",#REF!)</f>
        <v>#REF!</v>
      </c>
      <c r="AW1015" s="219" t="e">
        <f>IF(ISBLANK(#REF!),"",#REF!)</f>
        <v>#REF!</v>
      </c>
      <c r="AX1015" s="219" t="e">
        <f>IF(ISBLANK(#REF!),"",#REF!)</f>
        <v>#REF!</v>
      </c>
      <c r="AY1015" s="226" t="e">
        <f>IF(ISBLANK(#REF!),"",#REF!)</f>
        <v>#REF!</v>
      </c>
      <c r="AZ1015" s="219" t="e">
        <f>IF(ISBLANK(#REF!),"",#REF!)</f>
        <v>#REF!</v>
      </c>
      <c r="BA1015" s="219" t="e">
        <f>IF(ISBLANK(#REF!),"",#REF!)</f>
        <v>#REF!</v>
      </c>
      <c r="BB1015" s="219" t="e">
        <f>IF(ISBLANK(#REF!),"",#REF!)</f>
        <v>#REF!</v>
      </c>
      <c r="BC1015" s="219" t="e">
        <f>IF(ISBLANK(#REF!),"",#REF!)</f>
        <v>#REF!</v>
      </c>
      <c r="BD1015" s="219" t="e">
        <f>IF(ISBLANK(#REF!),"",#REF!)</f>
        <v>#REF!</v>
      </c>
      <c r="BE1015" s="219" t="e">
        <f>IF(ISBLANK(#REF!),"",#REF!)</f>
        <v>#REF!</v>
      </c>
      <c r="BF1015" s="219" t="e">
        <f>IF(ISBLANK(#REF!),"",#REF!)</f>
        <v>#REF!</v>
      </c>
      <c r="BG1015" s="219" t="e">
        <f>IF(ISBLANK(#REF!),"",#REF!)</f>
        <v>#REF!</v>
      </c>
      <c r="BH1015" s="219" t="e">
        <f>IF(ISBLANK(#REF!),"",#REF!)</f>
        <v>#REF!</v>
      </c>
      <c r="BI1015" s="219" t="e">
        <f>IF(ISBLANK(#REF!),"",#REF!)</f>
        <v>#REF!</v>
      </c>
      <c r="BJ1015" s="219" t="e">
        <f>IF(ISBLANK(#REF!),"",#REF!)</f>
        <v>#REF!</v>
      </c>
      <c r="BK1015" s="219" t="e">
        <f>IF(ISBLANK(#REF!),"",#REF!)</f>
        <v>#REF!</v>
      </c>
      <c r="BL1015" s="219" t="e">
        <f>IF(ISBLANK(#REF!),"",#REF!)</f>
        <v>#REF!</v>
      </c>
      <c r="BM1015" s="219" t="e">
        <f>IF(ISBLANK(#REF!),"",#REF!)</f>
        <v>#REF!</v>
      </c>
      <c r="BN1015" s="219" t="e">
        <f>IF(ISBLANK(#REF!),"",#REF!)</f>
        <v>#REF!</v>
      </c>
      <c r="BO1015" s="227" t="e">
        <f t="shared" si="268"/>
        <v>#REF!</v>
      </c>
      <c r="BP1015" s="228" t="str">
        <f t="shared" si="271"/>
        <v/>
      </c>
      <c r="BQ1015" s="229" t="str">
        <f t="shared" si="255"/>
        <v/>
      </c>
      <c r="BR1015" s="228" t="e">
        <f t="shared" si="269"/>
        <v>#REF!</v>
      </c>
      <c r="BS1015" s="230" t="e">
        <f t="shared" si="270"/>
        <v>#REF!</v>
      </c>
    </row>
    <row r="1016" spans="1:71">
      <c r="A1016" s="213" t="e">
        <f>IF(ISBLANK(#REF!),"",#REF!)</f>
        <v>#REF!</v>
      </c>
      <c r="B1016" s="214" t="e">
        <f>IF(ISBLANK(#REF!),"",#REF!)</f>
        <v>#REF!</v>
      </c>
      <c r="C1016" s="214" t="e">
        <f>IF(ISBLANK(#REF!),"",#REF!)</f>
        <v>#REF!</v>
      </c>
      <c r="D1016" s="214" t="e">
        <f>IF(ISBLANK(#REF!),"",#REF!)</f>
        <v>#REF!</v>
      </c>
      <c r="E1016" s="214" t="e">
        <f>IF(ISBLANK(#REF!),"",#REF!)</f>
        <v>#REF!</v>
      </c>
      <c r="F1016" s="214" t="e">
        <f>IF(ISBLANK(#REF!),"",#REF!)</f>
        <v>#REF!</v>
      </c>
      <c r="G1016" s="214" t="e">
        <f>IF(ISBLANK(#REF!),"",#REF!)</f>
        <v>#REF!</v>
      </c>
      <c r="H1016" s="215" t="e">
        <f>IF(ISBLANK(#REF!),"",#REF!)</f>
        <v>#REF!</v>
      </c>
      <c r="I1016" s="214" t="e">
        <f>IF(ISBLANK(#REF!),"",#REF!)</f>
        <v>#REF!</v>
      </c>
      <c r="J1016" s="216" t="e">
        <f>IF(ISBLANK(#REF!),"",#REF!)</f>
        <v>#REF!</v>
      </c>
      <c r="K1016" s="217" t="e">
        <f>IF(ISBLANK(#REF!),"",#REF!)</f>
        <v>#REF!</v>
      </c>
      <c r="L1016" s="217" t="e">
        <f>IF(ISBLANK(#REF!),"",#REF!)</f>
        <v>#REF!</v>
      </c>
      <c r="M1016" s="218" t="e">
        <f>IF(ISBLANK(#REF!),"",#REF!)</f>
        <v>#REF!</v>
      </c>
      <c r="N1016" s="218" t="e">
        <f>IF(ISBLANK(#REF!),"",#REF!)</f>
        <v>#REF!</v>
      </c>
      <c r="O1016" s="220" t="str">
        <f>IFERROR(VLOOKUP(_xlfn.CONCAT('Team Roster - Final'!$A1016," : ",'Team Roster - Final'!$BM1016),'Rate Calculations'!$C$4:$G$1100,5,FALSE),"")</f>
        <v/>
      </c>
      <c r="P1016" s="225">
        <f>IF(ISBLANK('Rate Calculations'!$H1018),"",'Rate Calculations'!$H1018)</f>
        <v>1.7500000000000002E-2</v>
      </c>
      <c r="Q1016" s="220" t="str">
        <f t="shared" si="256"/>
        <v/>
      </c>
      <c r="R1016" s="221">
        <f>IF(ISBLANK('Rate Calculations'!$J1018),"",'Rate Calculations'!$J1018)</f>
        <v>3.5000000000000003E-2</v>
      </c>
      <c r="S1016" s="220" t="str">
        <f t="shared" si="257"/>
        <v/>
      </c>
      <c r="T1016" s="225" t="str">
        <f>IFERROR(VLOOKUP(_xlfn.CONCAT('Team Roster - Final'!$A1016," : ",'Team Roster - Final'!$BM1016),'Rate Calculations'!$C$4:$S$1100,10,FALSE),"")</f>
        <v/>
      </c>
      <c r="U1016" s="225" t="str">
        <f>IFERROR(VLOOKUP(_xlfn.CONCAT('Team Roster - Final'!$A1016," : ",'Team Roster - Final'!$BM1016),'Rate Calculations'!$C$4:$S$1100,11,FALSE),"")</f>
        <v/>
      </c>
      <c r="V1016" s="222" t="str">
        <f t="shared" si="258"/>
        <v/>
      </c>
      <c r="W1016" s="222" t="str">
        <f t="shared" si="259"/>
        <v/>
      </c>
      <c r="X1016" s="223" t="str">
        <f>IFERROR(VLOOKUP(_xlfn.CONCAT('Team Roster - Final'!$A1016," : ",'Team Roster - Final'!$BM1016),'Rate Calculations'!$C$4:$S$1100,14,FALSE),"")</f>
        <v/>
      </c>
      <c r="Y1016" s="222" t="str">
        <f t="shared" si="260"/>
        <v/>
      </c>
      <c r="Z1016" s="222" t="str">
        <f t="shared" si="261"/>
        <v/>
      </c>
      <c r="AA1016" s="224" t="str">
        <f>IFERROR(IF(#REF!="Yes",$Y1016, $Y1016+$Q1016*0.5),"")</f>
        <v/>
      </c>
      <c r="AB1016" s="224" t="str">
        <f>IFERROR(IF(#REF!="Yes",$Z1016, $Z1016+$S1016*0.5),"")</f>
        <v/>
      </c>
      <c r="AC1016" s="220" t="str">
        <f>IFERROR(VLOOKUP(_xlfn.CONCAT('Team Roster - Final'!$A1016," : ",'Team Roster - Final'!$BM1016),'Rate Calculations'!$C$4:$U$1100,19,FALSE),"")</f>
        <v/>
      </c>
      <c r="AD1016" s="220" t="str">
        <f t="shared" si="262"/>
        <v/>
      </c>
      <c r="AE1016" s="220" t="str">
        <f t="shared" si="263"/>
        <v/>
      </c>
      <c r="AF1016" s="225" t="str">
        <f>IFERROR(VLOOKUP(_xlfn.CONCAT('Team Roster - Final'!$A1016," : ",'Team Roster - Final'!$BM1016),'Rate Calculations'!$C$4:$AB$1100,22,FALSE),"")</f>
        <v/>
      </c>
      <c r="AG1016" s="225" t="str">
        <f>IFERROR(VLOOKUP(_xlfn.CONCAT('Team Roster - Final'!$A1016," : ",'Team Roster - Final'!$BM1016),'Rate Calculations'!$C$4:$AB$1100,23,FALSE),"")</f>
        <v/>
      </c>
      <c r="AH1016" s="231" t="str">
        <f t="shared" si="264"/>
        <v/>
      </c>
      <c r="AI1016" s="231" t="str">
        <f t="shared" si="265"/>
        <v/>
      </c>
      <c r="AJ1016" s="223" t="str">
        <f>Table1[[#This Row],[Home Office
Net Fee %]]</f>
        <v/>
      </c>
      <c r="AK1016" s="222" t="str">
        <f t="shared" si="266"/>
        <v/>
      </c>
      <c r="AL1016" s="222" t="str">
        <f t="shared" si="267"/>
        <v/>
      </c>
      <c r="AM1016" s="215" t="str">
        <f>IFERROR(IF(#REF!="Yes",$AK1016,($AK1016+$AD1016*0.5)),"")</f>
        <v/>
      </c>
      <c r="AN1016" s="215" t="str">
        <f>IFERROR(IF(#REF!="Yes",$AL1016,($AL1016+$AE1016*0.5)),"")</f>
        <v/>
      </c>
      <c r="AO1016" s="374" t="str">
        <f>IF(ISBLANK('Team Roster Proposed - FBR'!Q1017),"",'Team Roster Proposed - FBR'!Q1017)</f>
        <v/>
      </c>
      <c r="AP1016" s="226" t="e">
        <f>IF(ISBLANK(#REF!),"",#REF!)</f>
        <v>#REF!</v>
      </c>
      <c r="AQ1016" s="226" t="e">
        <f>IF(ISBLANK(#REF!),"",#REF!)</f>
        <v>#REF!</v>
      </c>
      <c r="AR1016" s="226" t="e">
        <f>IF(ISBLANK(#REF!),"",#REF!)</f>
        <v>#REF!</v>
      </c>
      <c r="AS1016" s="219" t="e">
        <f>IF(ISBLANK(#REF!),"",#REF!)</f>
        <v>#REF!</v>
      </c>
      <c r="AT1016" s="219" t="e">
        <f>IF(ISBLANK(#REF!),"",#REF!)</f>
        <v>#REF!</v>
      </c>
      <c r="AU1016" s="219" t="e">
        <f>IF(ISBLANK(#REF!),"",#REF!)</f>
        <v>#REF!</v>
      </c>
      <c r="AV1016" s="219" t="e">
        <f>IF(ISBLANK(#REF!),"",#REF!)</f>
        <v>#REF!</v>
      </c>
      <c r="AW1016" s="219" t="e">
        <f>IF(ISBLANK(#REF!),"",#REF!)</f>
        <v>#REF!</v>
      </c>
      <c r="AX1016" s="219" t="e">
        <f>IF(ISBLANK(#REF!),"",#REF!)</f>
        <v>#REF!</v>
      </c>
      <c r="AY1016" s="226" t="e">
        <f>IF(ISBLANK(#REF!),"",#REF!)</f>
        <v>#REF!</v>
      </c>
      <c r="AZ1016" s="219" t="e">
        <f>IF(ISBLANK(#REF!),"",#REF!)</f>
        <v>#REF!</v>
      </c>
      <c r="BA1016" s="219" t="e">
        <f>IF(ISBLANK(#REF!),"",#REF!)</f>
        <v>#REF!</v>
      </c>
      <c r="BB1016" s="219" t="e">
        <f>IF(ISBLANK(#REF!),"",#REF!)</f>
        <v>#REF!</v>
      </c>
      <c r="BC1016" s="219" t="e">
        <f>IF(ISBLANK(#REF!),"",#REF!)</f>
        <v>#REF!</v>
      </c>
      <c r="BD1016" s="219" t="e">
        <f>IF(ISBLANK(#REF!),"",#REF!)</f>
        <v>#REF!</v>
      </c>
      <c r="BE1016" s="219" t="e">
        <f>IF(ISBLANK(#REF!),"",#REF!)</f>
        <v>#REF!</v>
      </c>
      <c r="BF1016" s="219" t="e">
        <f>IF(ISBLANK(#REF!),"",#REF!)</f>
        <v>#REF!</v>
      </c>
      <c r="BG1016" s="219" t="e">
        <f>IF(ISBLANK(#REF!),"",#REF!)</f>
        <v>#REF!</v>
      </c>
      <c r="BH1016" s="219" t="e">
        <f>IF(ISBLANK(#REF!),"",#REF!)</f>
        <v>#REF!</v>
      </c>
      <c r="BI1016" s="219" t="e">
        <f>IF(ISBLANK(#REF!),"",#REF!)</f>
        <v>#REF!</v>
      </c>
      <c r="BJ1016" s="219" t="e">
        <f>IF(ISBLANK(#REF!),"",#REF!)</f>
        <v>#REF!</v>
      </c>
      <c r="BK1016" s="219" t="e">
        <f>IF(ISBLANK(#REF!),"",#REF!)</f>
        <v>#REF!</v>
      </c>
      <c r="BL1016" s="219" t="e">
        <f>IF(ISBLANK(#REF!),"",#REF!)</f>
        <v>#REF!</v>
      </c>
      <c r="BM1016" s="219" t="e">
        <f>IF(ISBLANK(#REF!),"",#REF!)</f>
        <v>#REF!</v>
      </c>
      <c r="BN1016" s="219" t="e">
        <f>IF(ISBLANK(#REF!),"",#REF!)</f>
        <v>#REF!</v>
      </c>
      <c r="BO1016" s="227" t="e">
        <f t="shared" si="268"/>
        <v>#REF!</v>
      </c>
      <c r="BP1016" s="228" t="str">
        <f t="shared" si="271"/>
        <v/>
      </c>
      <c r="BQ1016" s="229" t="str">
        <f t="shared" si="255"/>
        <v/>
      </c>
      <c r="BR1016" s="228" t="e">
        <f t="shared" si="269"/>
        <v>#REF!</v>
      </c>
      <c r="BS1016" s="230" t="e">
        <f t="shared" si="270"/>
        <v>#REF!</v>
      </c>
    </row>
    <row r="1017" spans="1:71">
      <c r="A1017" s="213" t="e">
        <f>IF(ISBLANK(#REF!),"",#REF!)</f>
        <v>#REF!</v>
      </c>
      <c r="B1017" s="214" t="e">
        <f>IF(ISBLANK(#REF!),"",#REF!)</f>
        <v>#REF!</v>
      </c>
      <c r="C1017" s="214" t="e">
        <f>IF(ISBLANK(#REF!),"",#REF!)</f>
        <v>#REF!</v>
      </c>
      <c r="D1017" s="214" t="e">
        <f>IF(ISBLANK(#REF!),"",#REF!)</f>
        <v>#REF!</v>
      </c>
      <c r="E1017" s="214" t="e">
        <f>IF(ISBLANK(#REF!),"",#REF!)</f>
        <v>#REF!</v>
      </c>
      <c r="F1017" s="214" t="e">
        <f>IF(ISBLANK(#REF!),"",#REF!)</f>
        <v>#REF!</v>
      </c>
      <c r="G1017" s="214" t="e">
        <f>IF(ISBLANK(#REF!),"",#REF!)</f>
        <v>#REF!</v>
      </c>
      <c r="H1017" s="215" t="e">
        <f>IF(ISBLANK(#REF!),"",#REF!)</f>
        <v>#REF!</v>
      </c>
      <c r="I1017" s="214" t="e">
        <f>IF(ISBLANK(#REF!),"",#REF!)</f>
        <v>#REF!</v>
      </c>
      <c r="J1017" s="216" t="e">
        <f>IF(ISBLANK(#REF!),"",#REF!)</f>
        <v>#REF!</v>
      </c>
      <c r="K1017" s="217" t="e">
        <f>IF(ISBLANK(#REF!),"",#REF!)</f>
        <v>#REF!</v>
      </c>
      <c r="L1017" s="217" t="e">
        <f>IF(ISBLANK(#REF!),"",#REF!)</f>
        <v>#REF!</v>
      </c>
      <c r="M1017" s="218" t="e">
        <f>IF(ISBLANK(#REF!),"",#REF!)</f>
        <v>#REF!</v>
      </c>
      <c r="N1017" s="218" t="e">
        <f>IF(ISBLANK(#REF!),"",#REF!)</f>
        <v>#REF!</v>
      </c>
      <c r="O1017" s="220" t="str">
        <f>IFERROR(VLOOKUP(_xlfn.CONCAT('Team Roster - Final'!$A1017," : ",'Team Roster - Final'!$BM1017),'Rate Calculations'!$C$4:$G$1100,5,FALSE),"")</f>
        <v/>
      </c>
      <c r="P1017" s="225">
        <f>IF(ISBLANK('Rate Calculations'!$H1019),"",'Rate Calculations'!$H1019)</f>
        <v>1.7500000000000002E-2</v>
      </c>
      <c r="Q1017" s="220" t="str">
        <f t="shared" si="256"/>
        <v/>
      </c>
      <c r="R1017" s="221">
        <f>IF(ISBLANK('Rate Calculations'!$J1019),"",'Rate Calculations'!$J1019)</f>
        <v>3.5000000000000003E-2</v>
      </c>
      <c r="S1017" s="220" t="str">
        <f t="shared" si="257"/>
        <v/>
      </c>
      <c r="T1017" s="225" t="str">
        <f>IFERROR(VLOOKUP(_xlfn.CONCAT('Team Roster - Final'!$A1017," : ",'Team Roster - Final'!$BM1017),'Rate Calculations'!$C$4:$S$1100,10,FALSE),"")</f>
        <v/>
      </c>
      <c r="U1017" s="225" t="str">
        <f>IFERROR(VLOOKUP(_xlfn.CONCAT('Team Roster - Final'!$A1017," : ",'Team Roster - Final'!$BM1017),'Rate Calculations'!$C$4:$S$1100,11,FALSE),"")</f>
        <v/>
      </c>
      <c r="V1017" s="222" t="str">
        <f t="shared" si="258"/>
        <v/>
      </c>
      <c r="W1017" s="222" t="str">
        <f t="shared" si="259"/>
        <v/>
      </c>
      <c r="X1017" s="223" t="str">
        <f>IFERROR(VLOOKUP(_xlfn.CONCAT('Team Roster - Final'!$A1017," : ",'Team Roster - Final'!$BM1017),'Rate Calculations'!$C$4:$S$1100,14,FALSE),"")</f>
        <v/>
      </c>
      <c r="Y1017" s="222" t="str">
        <f t="shared" si="260"/>
        <v/>
      </c>
      <c r="Z1017" s="222" t="str">
        <f t="shared" si="261"/>
        <v/>
      </c>
      <c r="AA1017" s="224" t="str">
        <f>IFERROR(IF(#REF!="Yes",$Y1017, $Y1017+$Q1017*0.5),"")</f>
        <v/>
      </c>
      <c r="AB1017" s="224" t="str">
        <f>IFERROR(IF(#REF!="Yes",$Z1017, $Z1017+$S1017*0.5),"")</f>
        <v/>
      </c>
      <c r="AC1017" s="220" t="str">
        <f>IFERROR(VLOOKUP(_xlfn.CONCAT('Team Roster - Final'!$A1017," : ",'Team Roster - Final'!$BM1017),'Rate Calculations'!$C$4:$U$1100,19,FALSE),"")</f>
        <v/>
      </c>
      <c r="AD1017" s="220" t="str">
        <f t="shared" si="262"/>
        <v/>
      </c>
      <c r="AE1017" s="220" t="str">
        <f t="shared" si="263"/>
        <v/>
      </c>
      <c r="AF1017" s="225" t="str">
        <f>IFERROR(VLOOKUP(_xlfn.CONCAT('Team Roster - Final'!$A1017," : ",'Team Roster - Final'!$BM1017),'Rate Calculations'!$C$4:$AB$1100,22,FALSE),"")</f>
        <v/>
      </c>
      <c r="AG1017" s="225" t="str">
        <f>IFERROR(VLOOKUP(_xlfn.CONCAT('Team Roster - Final'!$A1017," : ",'Team Roster - Final'!$BM1017),'Rate Calculations'!$C$4:$AB$1100,23,FALSE),"")</f>
        <v/>
      </c>
      <c r="AH1017" s="231" t="str">
        <f t="shared" si="264"/>
        <v/>
      </c>
      <c r="AI1017" s="231" t="str">
        <f t="shared" si="265"/>
        <v/>
      </c>
      <c r="AJ1017" s="223" t="str">
        <f>Table1[[#This Row],[Home Office
Net Fee %]]</f>
        <v/>
      </c>
      <c r="AK1017" s="222" t="str">
        <f t="shared" si="266"/>
        <v/>
      </c>
      <c r="AL1017" s="222" t="str">
        <f t="shared" si="267"/>
        <v/>
      </c>
      <c r="AM1017" s="215" t="str">
        <f>IFERROR(IF(#REF!="Yes",$AK1017,($AK1017+$AD1017*0.5)),"")</f>
        <v/>
      </c>
      <c r="AN1017" s="215" t="str">
        <f>IFERROR(IF(#REF!="Yes",$AL1017,($AL1017+$AE1017*0.5)),"")</f>
        <v/>
      </c>
      <c r="AO1017" s="374" t="str">
        <f>IF(ISBLANK('Team Roster Proposed - FBR'!Q1018),"",'Team Roster Proposed - FBR'!Q1018)</f>
        <v/>
      </c>
      <c r="AP1017" s="226" t="e">
        <f>IF(ISBLANK(#REF!),"",#REF!)</f>
        <v>#REF!</v>
      </c>
      <c r="AQ1017" s="226" t="e">
        <f>IF(ISBLANK(#REF!),"",#REF!)</f>
        <v>#REF!</v>
      </c>
      <c r="AR1017" s="226" t="e">
        <f>IF(ISBLANK(#REF!),"",#REF!)</f>
        <v>#REF!</v>
      </c>
      <c r="AS1017" s="219" t="e">
        <f>IF(ISBLANK(#REF!),"",#REF!)</f>
        <v>#REF!</v>
      </c>
      <c r="AT1017" s="219" t="e">
        <f>IF(ISBLANK(#REF!),"",#REF!)</f>
        <v>#REF!</v>
      </c>
      <c r="AU1017" s="219" t="e">
        <f>IF(ISBLANK(#REF!),"",#REF!)</f>
        <v>#REF!</v>
      </c>
      <c r="AV1017" s="219" t="e">
        <f>IF(ISBLANK(#REF!),"",#REF!)</f>
        <v>#REF!</v>
      </c>
      <c r="AW1017" s="219" t="e">
        <f>IF(ISBLANK(#REF!),"",#REF!)</f>
        <v>#REF!</v>
      </c>
      <c r="AX1017" s="219" t="e">
        <f>IF(ISBLANK(#REF!),"",#REF!)</f>
        <v>#REF!</v>
      </c>
      <c r="AY1017" s="226" t="e">
        <f>IF(ISBLANK(#REF!),"",#REF!)</f>
        <v>#REF!</v>
      </c>
      <c r="AZ1017" s="219" t="e">
        <f>IF(ISBLANK(#REF!),"",#REF!)</f>
        <v>#REF!</v>
      </c>
      <c r="BA1017" s="219" t="e">
        <f>IF(ISBLANK(#REF!),"",#REF!)</f>
        <v>#REF!</v>
      </c>
      <c r="BB1017" s="219" t="e">
        <f>IF(ISBLANK(#REF!),"",#REF!)</f>
        <v>#REF!</v>
      </c>
      <c r="BC1017" s="219" t="e">
        <f>IF(ISBLANK(#REF!),"",#REF!)</f>
        <v>#REF!</v>
      </c>
      <c r="BD1017" s="219" t="e">
        <f>IF(ISBLANK(#REF!),"",#REF!)</f>
        <v>#REF!</v>
      </c>
      <c r="BE1017" s="219" t="e">
        <f>IF(ISBLANK(#REF!),"",#REF!)</f>
        <v>#REF!</v>
      </c>
      <c r="BF1017" s="219" t="e">
        <f>IF(ISBLANK(#REF!),"",#REF!)</f>
        <v>#REF!</v>
      </c>
      <c r="BG1017" s="219" t="e">
        <f>IF(ISBLANK(#REF!),"",#REF!)</f>
        <v>#REF!</v>
      </c>
      <c r="BH1017" s="219" t="e">
        <f>IF(ISBLANK(#REF!),"",#REF!)</f>
        <v>#REF!</v>
      </c>
      <c r="BI1017" s="219" t="e">
        <f>IF(ISBLANK(#REF!),"",#REF!)</f>
        <v>#REF!</v>
      </c>
      <c r="BJ1017" s="219" t="e">
        <f>IF(ISBLANK(#REF!),"",#REF!)</f>
        <v>#REF!</v>
      </c>
      <c r="BK1017" s="219" t="e">
        <f>IF(ISBLANK(#REF!),"",#REF!)</f>
        <v>#REF!</v>
      </c>
      <c r="BL1017" s="219" t="e">
        <f>IF(ISBLANK(#REF!),"",#REF!)</f>
        <v>#REF!</v>
      </c>
      <c r="BM1017" s="219" t="e">
        <f>IF(ISBLANK(#REF!),"",#REF!)</f>
        <v>#REF!</v>
      </c>
      <c r="BN1017" s="219" t="e">
        <f>IF(ISBLANK(#REF!),"",#REF!)</f>
        <v>#REF!</v>
      </c>
      <c r="BO1017" s="227" t="e">
        <f t="shared" si="268"/>
        <v>#REF!</v>
      </c>
      <c r="BP1017" s="228" t="str">
        <f t="shared" si="271"/>
        <v/>
      </c>
      <c r="BQ1017" s="229" t="str">
        <f t="shared" si="255"/>
        <v/>
      </c>
      <c r="BR1017" s="228" t="e">
        <f t="shared" si="269"/>
        <v>#REF!</v>
      </c>
      <c r="BS1017" s="230" t="e">
        <f t="shared" si="270"/>
        <v>#REF!</v>
      </c>
    </row>
    <row r="1018" spans="1:71">
      <c r="A1018" s="213" t="e">
        <f>IF(ISBLANK(#REF!),"",#REF!)</f>
        <v>#REF!</v>
      </c>
      <c r="B1018" s="214" t="e">
        <f>IF(ISBLANK(#REF!),"",#REF!)</f>
        <v>#REF!</v>
      </c>
      <c r="C1018" s="214" t="e">
        <f>IF(ISBLANK(#REF!),"",#REF!)</f>
        <v>#REF!</v>
      </c>
      <c r="D1018" s="214" t="e">
        <f>IF(ISBLANK(#REF!),"",#REF!)</f>
        <v>#REF!</v>
      </c>
      <c r="E1018" s="214" t="e">
        <f>IF(ISBLANK(#REF!),"",#REF!)</f>
        <v>#REF!</v>
      </c>
      <c r="F1018" s="214" t="e">
        <f>IF(ISBLANK(#REF!),"",#REF!)</f>
        <v>#REF!</v>
      </c>
      <c r="G1018" s="214" t="e">
        <f>IF(ISBLANK(#REF!),"",#REF!)</f>
        <v>#REF!</v>
      </c>
      <c r="H1018" s="215" t="e">
        <f>IF(ISBLANK(#REF!),"",#REF!)</f>
        <v>#REF!</v>
      </c>
      <c r="I1018" s="214" t="e">
        <f>IF(ISBLANK(#REF!),"",#REF!)</f>
        <v>#REF!</v>
      </c>
      <c r="J1018" s="216" t="e">
        <f>IF(ISBLANK(#REF!),"",#REF!)</f>
        <v>#REF!</v>
      </c>
      <c r="K1018" s="217" t="e">
        <f>IF(ISBLANK(#REF!),"",#REF!)</f>
        <v>#REF!</v>
      </c>
      <c r="L1018" s="217" t="e">
        <f>IF(ISBLANK(#REF!),"",#REF!)</f>
        <v>#REF!</v>
      </c>
      <c r="M1018" s="218" t="e">
        <f>IF(ISBLANK(#REF!),"",#REF!)</f>
        <v>#REF!</v>
      </c>
      <c r="N1018" s="218" t="e">
        <f>IF(ISBLANK(#REF!),"",#REF!)</f>
        <v>#REF!</v>
      </c>
      <c r="O1018" s="220" t="str">
        <f>IFERROR(VLOOKUP(_xlfn.CONCAT('Team Roster - Final'!$A1018," : ",'Team Roster - Final'!$BM1018),'Rate Calculations'!$C$4:$G$1100,5,FALSE),"")</f>
        <v/>
      </c>
      <c r="P1018" s="225">
        <f>IF(ISBLANK('Rate Calculations'!$H1020),"",'Rate Calculations'!$H1020)</f>
        <v>1.7500000000000002E-2</v>
      </c>
      <c r="Q1018" s="220" t="str">
        <f t="shared" si="256"/>
        <v/>
      </c>
      <c r="R1018" s="221">
        <f>IF(ISBLANK('Rate Calculations'!$J1020),"",'Rate Calculations'!$J1020)</f>
        <v>3.5000000000000003E-2</v>
      </c>
      <c r="S1018" s="220" t="str">
        <f t="shared" si="257"/>
        <v/>
      </c>
      <c r="T1018" s="225" t="str">
        <f>IFERROR(VLOOKUP(_xlfn.CONCAT('Team Roster - Final'!$A1018," : ",'Team Roster - Final'!$BM1018),'Rate Calculations'!$C$4:$S$1100,10,FALSE),"")</f>
        <v/>
      </c>
      <c r="U1018" s="225" t="str">
        <f>IFERROR(VLOOKUP(_xlfn.CONCAT('Team Roster - Final'!$A1018," : ",'Team Roster - Final'!$BM1018),'Rate Calculations'!$C$4:$S$1100,11,FALSE),"")</f>
        <v/>
      </c>
      <c r="V1018" s="222" t="str">
        <f t="shared" si="258"/>
        <v/>
      </c>
      <c r="W1018" s="222" t="str">
        <f t="shared" si="259"/>
        <v/>
      </c>
      <c r="X1018" s="223" t="str">
        <f>IFERROR(VLOOKUP(_xlfn.CONCAT('Team Roster - Final'!$A1018," : ",'Team Roster - Final'!$BM1018),'Rate Calculations'!$C$4:$S$1100,14,FALSE),"")</f>
        <v/>
      </c>
      <c r="Y1018" s="222" t="str">
        <f t="shared" si="260"/>
        <v/>
      </c>
      <c r="Z1018" s="222" t="str">
        <f t="shared" si="261"/>
        <v/>
      </c>
      <c r="AA1018" s="224" t="str">
        <f>IFERROR(IF(#REF!="Yes",$Y1018, $Y1018+$Q1018*0.5),"")</f>
        <v/>
      </c>
      <c r="AB1018" s="224" t="str">
        <f>IFERROR(IF(#REF!="Yes",$Z1018, $Z1018+$S1018*0.5),"")</f>
        <v/>
      </c>
      <c r="AC1018" s="220" t="str">
        <f>IFERROR(VLOOKUP(_xlfn.CONCAT('Team Roster - Final'!$A1018," : ",'Team Roster - Final'!$BM1018),'Rate Calculations'!$C$4:$U$1100,19,FALSE),"")</f>
        <v/>
      </c>
      <c r="AD1018" s="220" t="str">
        <f t="shared" si="262"/>
        <v/>
      </c>
      <c r="AE1018" s="220" t="str">
        <f t="shared" si="263"/>
        <v/>
      </c>
      <c r="AF1018" s="225" t="str">
        <f>IFERROR(VLOOKUP(_xlfn.CONCAT('Team Roster - Final'!$A1018," : ",'Team Roster - Final'!$BM1018),'Rate Calculations'!$C$4:$AB$1100,22,FALSE),"")</f>
        <v/>
      </c>
      <c r="AG1018" s="225" t="str">
        <f>IFERROR(VLOOKUP(_xlfn.CONCAT('Team Roster - Final'!$A1018," : ",'Team Roster - Final'!$BM1018),'Rate Calculations'!$C$4:$AB$1100,23,FALSE),"")</f>
        <v/>
      </c>
      <c r="AH1018" s="231" t="str">
        <f t="shared" si="264"/>
        <v/>
      </c>
      <c r="AI1018" s="231" t="str">
        <f t="shared" si="265"/>
        <v/>
      </c>
      <c r="AJ1018" s="223" t="str">
        <f>Table1[[#This Row],[Home Office
Net Fee %]]</f>
        <v/>
      </c>
      <c r="AK1018" s="222" t="str">
        <f t="shared" si="266"/>
        <v/>
      </c>
      <c r="AL1018" s="222" t="str">
        <f t="shared" si="267"/>
        <v/>
      </c>
      <c r="AM1018" s="215" t="str">
        <f>IFERROR(IF(#REF!="Yes",$AK1018,($AK1018+$AD1018*0.5)),"")</f>
        <v/>
      </c>
      <c r="AN1018" s="215" t="str">
        <f>IFERROR(IF(#REF!="Yes",$AL1018,($AL1018+$AE1018*0.5)),"")</f>
        <v/>
      </c>
      <c r="AO1018" s="374" t="str">
        <f>IF(ISBLANK('Team Roster Proposed - FBR'!Q1019),"",'Team Roster Proposed - FBR'!Q1019)</f>
        <v/>
      </c>
      <c r="AP1018" s="226" t="e">
        <f>IF(ISBLANK(#REF!),"",#REF!)</f>
        <v>#REF!</v>
      </c>
      <c r="AQ1018" s="226" t="e">
        <f>IF(ISBLANK(#REF!),"",#REF!)</f>
        <v>#REF!</v>
      </c>
      <c r="AR1018" s="226" t="e">
        <f>IF(ISBLANK(#REF!),"",#REF!)</f>
        <v>#REF!</v>
      </c>
      <c r="AS1018" s="219" t="e">
        <f>IF(ISBLANK(#REF!),"",#REF!)</f>
        <v>#REF!</v>
      </c>
      <c r="AT1018" s="219" t="e">
        <f>IF(ISBLANK(#REF!),"",#REF!)</f>
        <v>#REF!</v>
      </c>
      <c r="AU1018" s="219" t="e">
        <f>IF(ISBLANK(#REF!),"",#REF!)</f>
        <v>#REF!</v>
      </c>
      <c r="AV1018" s="219" t="e">
        <f>IF(ISBLANK(#REF!),"",#REF!)</f>
        <v>#REF!</v>
      </c>
      <c r="AW1018" s="219" t="e">
        <f>IF(ISBLANK(#REF!),"",#REF!)</f>
        <v>#REF!</v>
      </c>
      <c r="AX1018" s="219" t="e">
        <f>IF(ISBLANK(#REF!),"",#REF!)</f>
        <v>#REF!</v>
      </c>
      <c r="AY1018" s="226" t="e">
        <f>IF(ISBLANK(#REF!),"",#REF!)</f>
        <v>#REF!</v>
      </c>
      <c r="AZ1018" s="219" t="e">
        <f>IF(ISBLANK(#REF!),"",#REF!)</f>
        <v>#REF!</v>
      </c>
      <c r="BA1018" s="219" t="e">
        <f>IF(ISBLANK(#REF!),"",#REF!)</f>
        <v>#REF!</v>
      </c>
      <c r="BB1018" s="219" t="e">
        <f>IF(ISBLANK(#REF!),"",#REF!)</f>
        <v>#REF!</v>
      </c>
      <c r="BC1018" s="219" t="e">
        <f>IF(ISBLANK(#REF!),"",#REF!)</f>
        <v>#REF!</v>
      </c>
      <c r="BD1018" s="219" t="e">
        <f>IF(ISBLANK(#REF!),"",#REF!)</f>
        <v>#REF!</v>
      </c>
      <c r="BE1018" s="219" t="e">
        <f>IF(ISBLANK(#REF!),"",#REF!)</f>
        <v>#REF!</v>
      </c>
      <c r="BF1018" s="219" t="e">
        <f>IF(ISBLANK(#REF!),"",#REF!)</f>
        <v>#REF!</v>
      </c>
      <c r="BG1018" s="219" t="e">
        <f>IF(ISBLANK(#REF!),"",#REF!)</f>
        <v>#REF!</v>
      </c>
      <c r="BH1018" s="219" t="e">
        <f>IF(ISBLANK(#REF!),"",#REF!)</f>
        <v>#REF!</v>
      </c>
      <c r="BI1018" s="219" t="e">
        <f>IF(ISBLANK(#REF!),"",#REF!)</f>
        <v>#REF!</v>
      </c>
      <c r="BJ1018" s="219" t="e">
        <f>IF(ISBLANK(#REF!),"",#REF!)</f>
        <v>#REF!</v>
      </c>
      <c r="BK1018" s="219" t="e">
        <f>IF(ISBLANK(#REF!),"",#REF!)</f>
        <v>#REF!</v>
      </c>
      <c r="BL1018" s="219" t="e">
        <f>IF(ISBLANK(#REF!),"",#REF!)</f>
        <v>#REF!</v>
      </c>
      <c r="BM1018" s="219" t="e">
        <f>IF(ISBLANK(#REF!),"",#REF!)</f>
        <v>#REF!</v>
      </c>
      <c r="BN1018" s="219" t="e">
        <f>IF(ISBLANK(#REF!),"",#REF!)</f>
        <v>#REF!</v>
      </c>
      <c r="BO1018" s="227" t="e">
        <f t="shared" si="268"/>
        <v>#REF!</v>
      </c>
      <c r="BP1018" s="228" t="str">
        <f t="shared" si="271"/>
        <v/>
      </c>
      <c r="BQ1018" s="229" t="str">
        <f t="shared" si="255"/>
        <v/>
      </c>
      <c r="BR1018" s="228" t="e">
        <f t="shared" si="269"/>
        <v>#REF!</v>
      </c>
      <c r="BS1018" s="230" t="e">
        <f t="shared" si="270"/>
        <v>#REF!</v>
      </c>
    </row>
    <row r="1019" spans="1:71">
      <c r="A1019" s="213" t="e">
        <f>IF(ISBLANK(#REF!),"",#REF!)</f>
        <v>#REF!</v>
      </c>
      <c r="B1019" s="214" t="e">
        <f>IF(ISBLANK(#REF!),"",#REF!)</f>
        <v>#REF!</v>
      </c>
      <c r="C1019" s="214" t="e">
        <f>IF(ISBLANK(#REF!),"",#REF!)</f>
        <v>#REF!</v>
      </c>
      <c r="D1019" s="214" t="e">
        <f>IF(ISBLANK(#REF!),"",#REF!)</f>
        <v>#REF!</v>
      </c>
      <c r="E1019" s="214" t="e">
        <f>IF(ISBLANK(#REF!),"",#REF!)</f>
        <v>#REF!</v>
      </c>
      <c r="F1019" s="214" t="e">
        <f>IF(ISBLANK(#REF!),"",#REF!)</f>
        <v>#REF!</v>
      </c>
      <c r="G1019" s="214" t="e">
        <f>IF(ISBLANK(#REF!),"",#REF!)</f>
        <v>#REF!</v>
      </c>
      <c r="H1019" s="215" t="e">
        <f>IF(ISBLANK(#REF!),"",#REF!)</f>
        <v>#REF!</v>
      </c>
      <c r="I1019" s="214" t="e">
        <f>IF(ISBLANK(#REF!),"",#REF!)</f>
        <v>#REF!</v>
      </c>
      <c r="J1019" s="216" t="e">
        <f>IF(ISBLANK(#REF!),"",#REF!)</f>
        <v>#REF!</v>
      </c>
      <c r="K1019" s="217" t="e">
        <f>IF(ISBLANK(#REF!),"",#REF!)</f>
        <v>#REF!</v>
      </c>
      <c r="L1019" s="217" t="e">
        <f>IF(ISBLANK(#REF!),"",#REF!)</f>
        <v>#REF!</v>
      </c>
      <c r="M1019" s="218" t="e">
        <f>IF(ISBLANK(#REF!),"",#REF!)</f>
        <v>#REF!</v>
      </c>
      <c r="N1019" s="218" t="e">
        <f>IF(ISBLANK(#REF!),"",#REF!)</f>
        <v>#REF!</v>
      </c>
      <c r="O1019" s="220" t="str">
        <f>IFERROR(VLOOKUP(_xlfn.CONCAT('Team Roster - Final'!$A1019," : ",'Team Roster - Final'!$BM1019),'Rate Calculations'!$C$4:$G$1100,5,FALSE),"")</f>
        <v/>
      </c>
      <c r="P1019" s="225">
        <f>IF(ISBLANK('Rate Calculations'!$H1021),"",'Rate Calculations'!$H1021)</f>
        <v>1.7500000000000002E-2</v>
      </c>
      <c r="Q1019" s="220" t="str">
        <f t="shared" si="256"/>
        <v/>
      </c>
      <c r="R1019" s="221">
        <f>IF(ISBLANK('Rate Calculations'!$J1021),"",'Rate Calculations'!$J1021)</f>
        <v>3.5000000000000003E-2</v>
      </c>
      <c r="S1019" s="220" t="str">
        <f t="shared" si="257"/>
        <v/>
      </c>
      <c r="T1019" s="225" t="str">
        <f>IFERROR(VLOOKUP(_xlfn.CONCAT('Team Roster - Final'!$A1019," : ",'Team Roster - Final'!$BM1019),'Rate Calculations'!$C$4:$S$1100,10,FALSE),"")</f>
        <v/>
      </c>
      <c r="U1019" s="225" t="str">
        <f>IFERROR(VLOOKUP(_xlfn.CONCAT('Team Roster - Final'!$A1019," : ",'Team Roster - Final'!$BM1019),'Rate Calculations'!$C$4:$S$1100,11,FALSE),"")</f>
        <v/>
      </c>
      <c r="V1019" s="222" t="str">
        <f t="shared" si="258"/>
        <v/>
      </c>
      <c r="W1019" s="222" t="str">
        <f t="shared" si="259"/>
        <v/>
      </c>
      <c r="X1019" s="223" t="str">
        <f>IFERROR(VLOOKUP(_xlfn.CONCAT('Team Roster - Final'!$A1019," : ",'Team Roster - Final'!$BM1019),'Rate Calculations'!$C$4:$S$1100,14,FALSE),"")</f>
        <v/>
      </c>
      <c r="Y1019" s="222" t="str">
        <f t="shared" si="260"/>
        <v/>
      </c>
      <c r="Z1019" s="222" t="str">
        <f t="shared" si="261"/>
        <v/>
      </c>
      <c r="AA1019" s="224" t="str">
        <f>IFERROR(IF(#REF!="Yes",$Y1019, $Y1019+$Q1019*0.5),"")</f>
        <v/>
      </c>
      <c r="AB1019" s="224" t="str">
        <f>IFERROR(IF(#REF!="Yes",$Z1019, $Z1019+$S1019*0.5),"")</f>
        <v/>
      </c>
      <c r="AC1019" s="220" t="str">
        <f>IFERROR(VLOOKUP(_xlfn.CONCAT('Team Roster - Final'!$A1019," : ",'Team Roster - Final'!$BM1019),'Rate Calculations'!$C$4:$U$1100,19,FALSE),"")</f>
        <v/>
      </c>
      <c r="AD1019" s="220" t="str">
        <f t="shared" si="262"/>
        <v/>
      </c>
      <c r="AE1019" s="220" t="str">
        <f t="shared" si="263"/>
        <v/>
      </c>
      <c r="AF1019" s="225" t="str">
        <f>IFERROR(VLOOKUP(_xlfn.CONCAT('Team Roster - Final'!$A1019," : ",'Team Roster - Final'!$BM1019),'Rate Calculations'!$C$4:$AB$1100,22,FALSE),"")</f>
        <v/>
      </c>
      <c r="AG1019" s="225" t="str">
        <f>IFERROR(VLOOKUP(_xlfn.CONCAT('Team Roster - Final'!$A1019," : ",'Team Roster - Final'!$BM1019),'Rate Calculations'!$C$4:$AB$1100,23,FALSE),"")</f>
        <v/>
      </c>
      <c r="AH1019" s="231" t="str">
        <f t="shared" si="264"/>
        <v/>
      </c>
      <c r="AI1019" s="231" t="str">
        <f t="shared" si="265"/>
        <v/>
      </c>
      <c r="AJ1019" s="223" t="str">
        <f>Table1[[#This Row],[Home Office
Net Fee %]]</f>
        <v/>
      </c>
      <c r="AK1019" s="222" t="str">
        <f t="shared" si="266"/>
        <v/>
      </c>
      <c r="AL1019" s="222" t="str">
        <f t="shared" si="267"/>
        <v/>
      </c>
      <c r="AM1019" s="215" t="str">
        <f>IFERROR(IF(#REF!="Yes",$AK1019,($AK1019+$AD1019*0.5)),"")</f>
        <v/>
      </c>
      <c r="AN1019" s="215" t="str">
        <f>IFERROR(IF(#REF!="Yes",$AL1019,($AL1019+$AE1019*0.5)),"")</f>
        <v/>
      </c>
      <c r="AO1019" s="374" t="str">
        <f>IF(ISBLANK('Team Roster Proposed - FBR'!Q1020),"",'Team Roster Proposed - FBR'!Q1020)</f>
        <v/>
      </c>
      <c r="AP1019" s="226" t="e">
        <f>IF(ISBLANK(#REF!),"",#REF!)</f>
        <v>#REF!</v>
      </c>
      <c r="AQ1019" s="226" t="e">
        <f>IF(ISBLANK(#REF!),"",#REF!)</f>
        <v>#REF!</v>
      </c>
      <c r="AR1019" s="226" t="e">
        <f>IF(ISBLANK(#REF!),"",#REF!)</f>
        <v>#REF!</v>
      </c>
      <c r="AS1019" s="219" t="e">
        <f>IF(ISBLANK(#REF!),"",#REF!)</f>
        <v>#REF!</v>
      </c>
      <c r="AT1019" s="219" t="e">
        <f>IF(ISBLANK(#REF!),"",#REF!)</f>
        <v>#REF!</v>
      </c>
      <c r="AU1019" s="219" t="e">
        <f>IF(ISBLANK(#REF!),"",#REF!)</f>
        <v>#REF!</v>
      </c>
      <c r="AV1019" s="219" t="e">
        <f>IF(ISBLANK(#REF!),"",#REF!)</f>
        <v>#REF!</v>
      </c>
      <c r="AW1019" s="219" t="e">
        <f>IF(ISBLANK(#REF!),"",#REF!)</f>
        <v>#REF!</v>
      </c>
      <c r="AX1019" s="219" t="e">
        <f>IF(ISBLANK(#REF!),"",#REF!)</f>
        <v>#REF!</v>
      </c>
      <c r="AY1019" s="226" t="e">
        <f>IF(ISBLANK(#REF!),"",#REF!)</f>
        <v>#REF!</v>
      </c>
      <c r="AZ1019" s="219" t="e">
        <f>IF(ISBLANK(#REF!),"",#REF!)</f>
        <v>#REF!</v>
      </c>
      <c r="BA1019" s="219" t="e">
        <f>IF(ISBLANK(#REF!),"",#REF!)</f>
        <v>#REF!</v>
      </c>
      <c r="BB1019" s="219" t="e">
        <f>IF(ISBLANK(#REF!),"",#REF!)</f>
        <v>#REF!</v>
      </c>
      <c r="BC1019" s="219" t="e">
        <f>IF(ISBLANK(#REF!),"",#REF!)</f>
        <v>#REF!</v>
      </c>
      <c r="BD1019" s="219" t="e">
        <f>IF(ISBLANK(#REF!),"",#REF!)</f>
        <v>#REF!</v>
      </c>
      <c r="BE1019" s="219" t="e">
        <f>IF(ISBLANK(#REF!),"",#REF!)</f>
        <v>#REF!</v>
      </c>
      <c r="BF1019" s="219" t="e">
        <f>IF(ISBLANK(#REF!),"",#REF!)</f>
        <v>#REF!</v>
      </c>
      <c r="BG1019" s="219" t="e">
        <f>IF(ISBLANK(#REF!),"",#REF!)</f>
        <v>#REF!</v>
      </c>
      <c r="BH1019" s="219" t="e">
        <f>IF(ISBLANK(#REF!),"",#REF!)</f>
        <v>#REF!</v>
      </c>
      <c r="BI1019" s="219" t="e">
        <f>IF(ISBLANK(#REF!),"",#REF!)</f>
        <v>#REF!</v>
      </c>
      <c r="BJ1019" s="219" t="e">
        <f>IF(ISBLANK(#REF!),"",#REF!)</f>
        <v>#REF!</v>
      </c>
      <c r="BK1019" s="219" t="e">
        <f>IF(ISBLANK(#REF!),"",#REF!)</f>
        <v>#REF!</v>
      </c>
      <c r="BL1019" s="219" t="e">
        <f>IF(ISBLANK(#REF!),"",#REF!)</f>
        <v>#REF!</v>
      </c>
      <c r="BM1019" s="219" t="e">
        <f>IF(ISBLANK(#REF!),"",#REF!)</f>
        <v>#REF!</v>
      </c>
      <c r="BN1019" s="219" t="e">
        <f>IF(ISBLANK(#REF!),"",#REF!)</f>
        <v>#REF!</v>
      </c>
      <c r="BO1019" s="227" t="e">
        <f t="shared" si="268"/>
        <v>#REF!</v>
      </c>
      <c r="BP1019" s="228" t="str">
        <f t="shared" si="271"/>
        <v/>
      </c>
      <c r="BQ1019" s="229" t="str">
        <f t="shared" si="255"/>
        <v/>
      </c>
      <c r="BR1019" s="228" t="e">
        <f t="shared" si="269"/>
        <v>#REF!</v>
      </c>
      <c r="BS1019" s="230" t="e">
        <f t="shared" si="270"/>
        <v>#REF!</v>
      </c>
    </row>
    <row r="1020" spans="1:71">
      <c r="A1020" s="213" t="e">
        <f>IF(ISBLANK(#REF!),"",#REF!)</f>
        <v>#REF!</v>
      </c>
      <c r="B1020" s="214" t="e">
        <f>IF(ISBLANK(#REF!),"",#REF!)</f>
        <v>#REF!</v>
      </c>
      <c r="C1020" s="214" t="e">
        <f>IF(ISBLANK(#REF!),"",#REF!)</f>
        <v>#REF!</v>
      </c>
      <c r="D1020" s="214" t="e">
        <f>IF(ISBLANK(#REF!),"",#REF!)</f>
        <v>#REF!</v>
      </c>
      <c r="E1020" s="214" t="e">
        <f>IF(ISBLANK(#REF!),"",#REF!)</f>
        <v>#REF!</v>
      </c>
      <c r="F1020" s="214" t="e">
        <f>IF(ISBLANK(#REF!),"",#REF!)</f>
        <v>#REF!</v>
      </c>
      <c r="G1020" s="214" t="e">
        <f>IF(ISBLANK(#REF!),"",#REF!)</f>
        <v>#REF!</v>
      </c>
      <c r="H1020" s="215" t="e">
        <f>IF(ISBLANK(#REF!),"",#REF!)</f>
        <v>#REF!</v>
      </c>
      <c r="I1020" s="214" t="e">
        <f>IF(ISBLANK(#REF!),"",#REF!)</f>
        <v>#REF!</v>
      </c>
      <c r="J1020" s="216" t="e">
        <f>IF(ISBLANK(#REF!),"",#REF!)</f>
        <v>#REF!</v>
      </c>
      <c r="K1020" s="217" t="e">
        <f>IF(ISBLANK(#REF!),"",#REF!)</f>
        <v>#REF!</v>
      </c>
      <c r="L1020" s="217" t="e">
        <f>IF(ISBLANK(#REF!),"",#REF!)</f>
        <v>#REF!</v>
      </c>
      <c r="M1020" s="218" t="e">
        <f>IF(ISBLANK(#REF!),"",#REF!)</f>
        <v>#REF!</v>
      </c>
      <c r="N1020" s="218" t="e">
        <f>IF(ISBLANK(#REF!),"",#REF!)</f>
        <v>#REF!</v>
      </c>
      <c r="O1020" s="220" t="str">
        <f>IFERROR(VLOOKUP(_xlfn.CONCAT('Team Roster - Final'!$A1020," : ",'Team Roster - Final'!$BM1020),'Rate Calculations'!$C$4:$G$1100,5,FALSE),"")</f>
        <v/>
      </c>
      <c r="P1020" s="225">
        <f>IF(ISBLANK('Rate Calculations'!$H1022),"",'Rate Calculations'!$H1022)</f>
        <v>1.7500000000000002E-2</v>
      </c>
      <c r="Q1020" s="220" t="str">
        <f t="shared" si="256"/>
        <v/>
      </c>
      <c r="R1020" s="221">
        <f>IF(ISBLANK('Rate Calculations'!$J1022),"",'Rate Calculations'!$J1022)</f>
        <v>3.5000000000000003E-2</v>
      </c>
      <c r="S1020" s="220" t="str">
        <f t="shared" si="257"/>
        <v/>
      </c>
      <c r="T1020" s="225" t="str">
        <f>IFERROR(VLOOKUP(_xlfn.CONCAT('Team Roster - Final'!$A1020," : ",'Team Roster - Final'!$BM1020),'Rate Calculations'!$C$4:$S$1100,10,FALSE),"")</f>
        <v/>
      </c>
      <c r="U1020" s="225" t="str">
        <f>IFERROR(VLOOKUP(_xlfn.CONCAT('Team Roster - Final'!$A1020," : ",'Team Roster - Final'!$BM1020),'Rate Calculations'!$C$4:$S$1100,11,FALSE),"")</f>
        <v/>
      </c>
      <c r="V1020" s="222" t="str">
        <f t="shared" si="258"/>
        <v/>
      </c>
      <c r="W1020" s="222" t="str">
        <f t="shared" si="259"/>
        <v/>
      </c>
      <c r="X1020" s="223" t="str">
        <f>IFERROR(VLOOKUP(_xlfn.CONCAT('Team Roster - Final'!$A1020," : ",'Team Roster - Final'!$BM1020),'Rate Calculations'!$C$4:$S$1100,14,FALSE),"")</f>
        <v/>
      </c>
      <c r="Y1020" s="222" t="str">
        <f t="shared" si="260"/>
        <v/>
      </c>
      <c r="Z1020" s="222" t="str">
        <f t="shared" si="261"/>
        <v/>
      </c>
      <c r="AA1020" s="224" t="str">
        <f>IFERROR(IF(#REF!="Yes",$Y1020, $Y1020+$Q1020*0.5),"")</f>
        <v/>
      </c>
      <c r="AB1020" s="224" t="str">
        <f>IFERROR(IF(#REF!="Yes",$Z1020, $Z1020+$S1020*0.5),"")</f>
        <v/>
      </c>
      <c r="AC1020" s="220" t="str">
        <f>IFERROR(VLOOKUP(_xlfn.CONCAT('Team Roster - Final'!$A1020," : ",'Team Roster - Final'!$BM1020),'Rate Calculations'!$C$4:$U$1100,19,FALSE),"")</f>
        <v/>
      </c>
      <c r="AD1020" s="220" t="str">
        <f t="shared" si="262"/>
        <v/>
      </c>
      <c r="AE1020" s="220" t="str">
        <f t="shared" si="263"/>
        <v/>
      </c>
      <c r="AF1020" s="225" t="str">
        <f>IFERROR(VLOOKUP(_xlfn.CONCAT('Team Roster - Final'!$A1020," : ",'Team Roster - Final'!$BM1020),'Rate Calculations'!$C$4:$AB$1100,22,FALSE),"")</f>
        <v/>
      </c>
      <c r="AG1020" s="225" t="str">
        <f>IFERROR(VLOOKUP(_xlfn.CONCAT('Team Roster - Final'!$A1020," : ",'Team Roster - Final'!$BM1020),'Rate Calculations'!$C$4:$AB$1100,23,FALSE),"")</f>
        <v/>
      </c>
      <c r="AH1020" s="231" t="str">
        <f t="shared" si="264"/>
        <v/>
      </c>
      <c r="AI1020" s="231" t="str">
        <f t="shared" si="265"/>
        <v/>
      </c>
      <c r="AJ1020" s="223" t="str">
        <f>Table1[[#This Row],[Home Office
Net Fee %]]</f>
        <v/>
      </c>
      <c r="AK1020" s="222" t="str">
        <f t="shared" si="266"/>
        <v/>
      </c>
      <c r="AL1020" s="222" t="str">
        <f t="shared" si="267"/>
        <v/>
      </c>
      <c r="AM1020" s="215" t="str">
        <f>IFERROR(IF(#REF!="Yes",$AK1020,($AK1020+$AD1020*0.5)),"")</f>
        <v/>
      </c>
      <c r="AN1020" s="215" t="str">
        <f>IFERROR(IF(#REF!="Yes",$AL1020,($AL1020+$AE1020*0.5)),"")</f>
        <v/>
      </c>
      <c r="AO1020" s="374" t="str">
        <f>IF(ISBLANK('Team Roster Proposed - FBR'!Q1021),"",'Team Roster Proposed - FBR'!Q1021)</f>
        <v/>
      </c>
      <c r="AP1020" s="226" t="e">
        <f>IF(ISBLANK(#REF!),"",#REF!)</f>
        <v>#REF!</v>
      </c>
      <c r="AQ1020" s="226" t="e">
        <f>IF(ISBLANK(#REF!),"",#REF!)</f>
        <v>#REF!</v>
      </c>
      <c r="AR1020" s="226" t="e">
        <f>IF(ISBLANK(#REF!),"",#REF!)</f>
        <v>#REF!</v>
      </c>
      <c r="AS1020" s="219" t="e">
        <f>IF(ISBLANK(#REF!),"",#REF!)</f>
        <v>#REF!</v>
      </c>
      <c r="AT1020" s="219" t="e">
        <f>IF(ISBLANK(#REF!),"",#REF!)</f>
        <v>#REF!</v>
      </c>
      <c r="AU1020" s="219" t="e">
        <f>IF(ISBLANK(#REF!),"",#REF!)</f>
        <v>#REF!</v>
      </c>
      <c r="AV1020" s="219" t="e">
        <f>IF(ISBLANK(#REF!),"",#REF!)</f>
        <v>#REF!</v>
      </c>
      <c r="AW1020" s="219" t="e">
        <f>IF(ISBLANK(#REF!),"",#REF!)</f>
        <v>#REF!</v>
      </c>
      <c r="AX1020" s="219" t="e">
        <f>IF(ISBLANK(#REF!),"",#REF!)</f>
        <v>#REF!</v>
      </c>
      <c r="AY1020" s="226" t="e">
        <f>IF(ISBLANK(#REF!),"",#REF!)</f>
        <v>#REF!</v>
      </c>
      <c r="AZ1020" s="219" t="e">
        <f>IF(ISBLANK(#REF!),"",#REF!)</f>
        <v>#REF!</v>
      </c>
      <c r="BA1020" s="219" t="e">
        <f>IF(ISBLANK(#REF!),"",#REF!)</f>
        <v>#REF!</v>
      </c>
      <c r="BB1020" s="219" t="e">
        <f>IF(ISBLANK(#REF!),"",#REF!)</f>
        <v>#REF!</v>
      </c>
      <c r="BC1020" s="219" t="e">
        <f>IF(ISBLANK(#REF!),"",#REF!)</f>
        <v>#REF!</v>
      </c>
      <c r="BD1020" s="219" t="e">
        <f>IF(ISBLANK(#REF!),"",#REF!)</f>
        <v>#REF!</v>
      </c>
      <c r="BE1020" s="219" t="e">
        <f>IF(ISBLANK(#REF!),"",#REF!)</f>
        <v>#REF!</v>
      </c>
      <c r="BF1020" s="219" t="e">
        <f>IF(ISBLANK(#REF!),"",#REF!)</f>
        <v>#REF!</v>
      </c>
      <c r="BG1020" s="219" t="e">
        <f>IF(ISBLANK(#REF!),"",#REF!)</f>
        <v>#REF!</v>
      </c>
      <c r="BH1020" s="219" t="e">
        <f>IF(ISBLANK(#REF!),"",#REF!)</f>
        <v>#REF!</v>
      </c>
      <c r="BI1020" s="219" t="e">
        <f>IF(ISBLANK(#REF!),"",#REF!)</f>
        <v>#REF!</v>
      </c>
      <c r="BJ1020" s="219" t="e">
        <f>IF(ISBLANK(#REF!),"",#REF!)</f>
        <v>#REF!</v>
      </c>
      <c r="BK1020" s="219" t="e">
        <f>IF(ISBLANK(#REF!),"",#REF!)</f>
        <v>#REF!</v>
      </c>
      <c r="BL1020" s="219" t="e">
        <f>IF(ISBLANK(#REF!),"",#REF!)</f>
        <v>#REF!</v>
      </c>
      <c r="BM1020" s="219" t="e">
        <f>IF(ISBLANK(#REF!),"",#REF!)</f>
        <v>#REF!</v>
      </c>
      <c r="BN1020" s="219" t="e">
        <f>IF(ISBLANK(#REF!),"",#REF!)</f>
        <v>#REF!</v>
      </c>
      <c r="BO1020" s="227" t="e">
        <f t="shared" si="268"/>
        <v>#REF!</v>
      </c>
      <c r="BP1020" s="228" t="str">
        <f t="shared" si="271"/>
        <v/>
      </c>
      <c r="BQ1020" s="229" t="str">
        <f t="shared" si="255"/>
        <v/>
      </c>
      <c r="BR1020" s="228" t="e">
        <f t="shared" si="269"/>
        <v>#REF!</v>
      </c>
      <c r="BS1020" s="230" t="e">
        <f t="shared" si="270"/>
        <v>#REF!</v>
      </c>
    </row>
    <row r="1021" spans="1:71">
      <c r="A1021" s="213" t="e">
        <f>IF(ISBLANK(#REF!),"",#REF!)</f>
        <v>#REF!</v>
      </c>
      <c r="B1021" s="214" t="e">
        <f>IF(ISBLANK(#REF!),"",#REF!)</f>
        <v>#REF!</v>
      </c>
      <c r="C1021" s="214" t="e">
        <f>IF(ISBLANK(#REF!),"",#REF!)</f>
        <v>#REF!</v>
      </c>
      <c r="D1021" s="214" t="e">
        <f>IF(ISBLANK(#REF!),"",#REF!)</f>
        <v>#REF!</v>
      </c>
      <c r="E1021" s="214" t="e">
        <f>IF(ISBLANK(#REF!),"",#REF!)</f>
        <v>#REF!</v>
      </c>
      <c r="F1021" s="214" t="e">
        <f>IF(ISBLANK(#REF!),"",#REF!)</f>
        <v>#REF!</v>
      </c>
      <c r="G1021" s="214" t="e">
        <f>IF(ISBLANK(#REF!),"",#REF!)</f>
        <v>#REF!</v>
      </c>
      <c r="H1021" s="215" t="e">
        <f>IF(ISBLANK(#REF!),"",#REF!)</f>
        <v>#REF!</v>
      </c>
      <c r="I1021" s="214" t="e">
        <f>IF(ISBLANK(#REF!),"",#REF!)</f>
        <v>#REF!</v>
      </c>
      <c r="J1021" s="216" t="e">
        <f>IF(ISBLANK(#REF!),"",#REF!)</f>
        <v>#REF!</v>
      </c>
      <c r="K1021" s="217" t="e">
        <f>IF(ISBLANK(#REF!),"",#REF!)</f>
        <v>#REF!</v>
      </c>
      <c r="L1021" s="217" t="e">
        <f>IF(ISBLANK(#REF!),"",#REF!)</f>
        <v>#REF!</v>
      </c>
      <c r="M1021" s="218" t="e">
        <f>IF(ISBLANK(#REF!),"",#REF!)</f>
        <v>#REF!</v>
      </c>
      <c r="N1021" s="218" t="e">
        <f>IF(ISBLANK(#REF!),"",#REF!)</f>
        <v>#REF!</v>
      </c>
      <c r="O1021" s="220" t="str">
        <f>IFERROR(VLOOKUP(_xlfn.CONCAT('Team Roster - Final'!$A1021," : ",'Team Roster - Final'!$BM1021),'Rate Calculations'!$C$4:$G$1100,5,FALSE),"")</f>
        <v/>
      </c>
      <c r="P1021" s="225">
        <f>IF(ISBLANK('Rate Calculations'!$H1023),"",'Rate Calculations'!$H1023)</f>
        <v>1.7500000000000002E-2</v>
      </c>
      <c r="Q1021" s="220" t="str">
        <f t="shared" si="256"/>
        <v/>
      </c>
      <c r="R1021" s="221">
        <f>IF(ISBLANK('Rate Calculations'!$J1023),"",'Rate Calculations'!$J1023)</f>
        <v>3.5000000000000003E-2</v>
      </c>
      <c r="S1021" s="220" t="str">
        <f t="shared" si="257"/>
        <v/>
      </c>
      <c r="T1021" s="225" t="str">
        <f>IFERROR(VLOOKUP(_xlfn.CONCAT('Team Roster - Final'!$A1021," : ",'Team Roster - Final'!$BM1021),'Rate Calculations'!$C$4:$S$1100,10,FALSE),"")</f>
        <v/>
      </c>
      <c r="U1021" s="225" t="str">
        <f>IFERROR(VLOOKUP(_xlfn.CONCAT('Team Roster - Final'!$A1021," : ",'Team Roster - Final'!$BM1021),'Rate Calculations'!$C$4:$S$1100,11,FALSE),"")</f>
        <v/>
      </c>
      <c r="V1021" s="222" t="str">
        <f t="shared" si="258"/>
        <v/>
      </c>
      <c r="W1021" s="222" t="str">
        <f t="shared" si="259"/>
        <v/>
      </c>
      <c r="X1021" s="223" t="str">
        <f>IFERROR(VLOOKUP(_xlfn.CONCAT('Team Roster - Final'!$A1021," : ",'Team Roster - Final'!$BM1021),'Rate Calculations'!$C$4:$S$1100,14,FALSE),"")</f>
        <v/>
      </c>
      <c r="Y1021" s="222" t="str">
        <f t="shared" si="260"/>
        <v/>
      </c>
      <c r="Z1021" s="222" t="str">
        <f t="shared" si="261"/>
        <v/>
      </c>
      <c r="AA1021" s="224" t="str">
        <f>IFERROR(IF(#REF!="Yes",$Y1021, $Y1021+$Q1021*0.5),"")</f>
        <v/>
      </c>
      <c r="AB1021" s="224" t="str">
        <f>IFERROR(IF(#REF!="Yes",$Z1021, $Z1021+$S1021*0.5),"")</f>
        <v/>
      </c>
      <c r="AC1021" s="220" t="str">
        <f>IFERROR(VLOOKUP(_xlfn.CONCAT('Team Roster - Final'!$A1021," : ",'Team Roster - Final'!$BM1021),'Rate Calculations'!$C$4:$U$1100,19,FALSE),"")</f>
        <v/>
      </c>
      <c r="AD1021" s="220" t="str">
        <f t="shared" si="262"/>
        <v/>
      </c>
      <c r="AE1021" s="220" t="str">
        <f t="shared" si="263"/>
        <v/>
      </c>
      <c r="AF1021" s="225" t="str">
        <f>IFERROR(VLOOKUP(_xlfn.CONCAT('Team Roster - Final'!$A1021," : ",'Team Roster - Final'!$BM1021),'Rate Calculations'!$C$4:$AB$1100,22,FALSE),"")</f>
        <v/>
      </c>
      <c r="AG1021" s="225" t="str">
        <f>IFERROR(VLOOKUP(_xlfn.CONCAT('Team Roster - Final'!$A1021," : ",'Team Roster - Final'!$BM1021),'Rate Calculations'!$C$4:$AB$1100,23,FALSE),"")</f>
        <v/>
      </c>
      <c r="AH1021" s="231" t="str">
        <f t="shared" si="264"/>
        <v/>
      </c>
      <c r="AI1021" s="231" t="str">
        <f t="shared" si="265"/>
        <v/>
      </c>
      <c r="AJ1021" s="223" t="str">
        <f>Table1[[#This Row],[Home Office
Net Fee %]]</f>
        <v/>
      </c>
      <c r="AK1021" s="222" t="str">
        <f t="shared" si="266"/>
        <v/>
      </c>
      <c r="AL1021" s="222" t="str">
        <f t="shared" si="267"/>
        <v/>
      </c>
      <c r="AM1021" s="215" t="str">
        <f>IFERROR(IF(#REF!="Yes",$AK1021,($AK1021+$AD1021*0.5)),"")</f>
        <v/>
      </c>
      <c r="AN1021" s="215" t="str">
        <f>IFERROR(IF(#REF!="Yes",$AL1021,($AL1021+$AE1021*0.5)),"")</f>
        <v/>
      </c>
      <c r="AO1021" s="374" t="str">
        <f>IF(ISBLANK('Team Roster Proposed - FBR'!Q1022),"",'Team Roster Proposed - FBR'!Q1022)</f>
        <v/>
      </c>
      <c r="AP1021" s="226" t="e">
        <f>IF(ISBLANK(#REF!),"",#REF!)</f>
        <v>#REF!</v>
      </c>
      <c r="AQ1021" s="226" t="e">
        <f>IF(ISBLANK(#REF!),"",#REF!)</f>
        <v>#REF!</v>
      </c>
      <c r="AR1021" s="226" t="e">
        <f>IF(ISBLANK(#REF!),"",#REF!)</f>
        <v>#REF!</v>
      </c>
      <c r="AS1021" s="219" t="e">
        <f>IF(ISBLANK(#REF!),"",#REF!)</f>
        <v>#REF!</v>
      </c>
      <c r="AT1021" s="219" t="e">
        <f>IF(ISBLANK(#REF!),"",#REF!)</f>
        <v>#REF!</v>
      </c>
      <c r="AU1021" s="219" t="e">
        <f>IF(ISBLANK(#REF!),"",#REF!)</f>
        <v>#REF!</v>
      </c>
      <c r="AV1021" s="219" t="e">
        <f>IF(ISBLANK(#REF!),"",#REF!)</f>
        <v>#REF!</v>
      </c>
      <c r="AW1021" s="219" t="e">
        <f>IF(ISBLANK(#REF!),"",#REF!)</f>
        <v>#REF!</v>
      </c>
      <c r="AX1021" s="219" t="e">
        <f>IF(ISBLANK(#REF!),"",#REF!)</f>
        <v>#REF!</v>
      </c>
      <c r="AY1021" s="226" t="e">
        <f>IF(ISBLANK(#REF!),"",#REF!)</f>
        <v>#REF!</v>
      </c>
      <c r="AZ1021" s="219" t="e">
        <f>IF(ISBLANK(#REF!),"",#REF!)</f>
        <v>#REF!</v>
      </c>
      <c r="BA1021" s="219" t="e">
        <f>IF(ISBLANK(#REF!),"",#REF!)</f>
        <v>#REF!</v>
      </c>
      <c r="BB1021" s="219" t="e">
        <f>IF(ISBLANK(#REF!),"",#REF!)</f>
        <v>#REF!</v>
      </c>
      <c r="BC1021" s="219" t="e">
        <f>IF(ISBLANK(#REF!),"",#REF!)</f>
        <v>#REF!</v>
      </c>
      <c r="BD1021" s="219" t="e">
        <f>IF(ISBLANK(#REF!),"",#REF!)</f>
        <v>#REF!</v>
      </c>
      <c r="BE1021" s="219" t="e">
        <f>IF(ISBLANK(#REF!),"",#REF!)</f>
        <v>#REF!</v>
      </c>
      <c r="BF1021" s="219" t="e">
        <f>IF(ISBLANK(#REF!),"",#REF!)</f>
        <v>#REF!</v>
      </c>
      <c r="BG1021" s="219" t="e">
        <f>IF(ISBLANK(#REF!),"",#REF!)</f>
        <v>#REF!</v>
      </c>
      <c r="BH1021" s="219" t="e">
        <f>IF(ISBLANK(#REF!),"",#REF!)</f>
        <v>#REF!</v>
      </c>
      <c r="BI1021" s="219" t="e">
        <f>IF(ISBLANK(#REF!),"",#REF!)</f>
        <v>#REF!</v>
      </c>
      <c r="BJ1021" s="219" t="e">
        <f>IF(ISBLANK(#REF!),"",#REF!)</f>
        <v>#REF!</v>
      </c>
      <c r="BK1021" s="219" t="e">
        <f>IF(ISBLANK(#REF!),"",#REF!)</f>
        <v>#REF!</v>
      </c>
      <c r="BL1021" s="219" t="e">
        <f>IF(ISBLANK(#REF!),"",#REF!)</f>
        <v>#REF!</v>
      </c>
      <c r="BM1021" s="219" t="e">
        <f>IF(ISBLANK(#REF!),"",#REF!)</f>
        <v>#REF!</v>
      </c>
      <c r="BN1021" s="219" t="e">
        <f>IF(ISBLANK(#REF!),"",#REF!)</f>
        <v>#REF!</v>
      </c>
      <c r="BO1021" s="227" t="e">
        <f t="shared" si="268"/>
        <v>#REF!</v>
      </c>
      <c r="BP1021" s="228" t="str">
        <f t="shared" si="271"/>
        <v/>
      </c>
      <c r="BQ1021" s="229" t="str">
        <f t="shared" si="255"/>
        <v/>
      </c>
      <c r="BR1021" s="228" t="e">
        <f t="shared" si="269"/>
        <v>#REF!</v>
      </c>
      <c r="BS1021" s="230" t="e">
        <f t="shared" si="270"/>
        <v>#REF!</v>
      </c>
    </row>
    <row r="1022" spans="1:71">
      <c r="A1022" s="213" t="e">
        <f>IF(ISBLANK(#REF!),"",#REF!)</f>
        <v>#REF!</v>
      </c>
      <c r="B1022" s="214" t="e">
        <f>IF(ISBLANK(#REF!),"",#REF!)</f>
        <v>#REF!</v>
      </c>
      <c r="C1022" s="214" t="e">
        <f>IF(ISBLANK(#REF!),"",#REF!)</f>
        <v>#REF!</v>
      </c>
      <c r="D1022" s="214" t="e">
        <f>IF(ISBLANK(#REF!),"",#REF!)</f>
        <v>#REF!</v>
      </c>
      <c r="E1022" s="214" t="e">
        <f>IF(ISBLANK(#REF!),"",#REF!)</f>
        <v>#REF!</v>
      </c>
      <c r="F1022" s="214" t="e">
        <f>IF(ISBLANK(#REF!),"",#REF!)</f>
        <v>#REF!</v>
      </c>
      <c r="G1022" s="214" t="e">
        <f>IF(ISBLANK(#REF!),"",#REF!)</f>
        <v>#REF!</v>
      </c>
      <c r="H1022" s="215" t="e">
        <f>IF(ISBLANK(#REF!),"",#REF!)</f>
        <v>#REF!</v>
      </c>
      <c r="I1022" s="214" t="e">
        <f>IF(ISBLANK(#REF!),"",#REF!)</f>
        <v>#REF!</v>
      </c>
      <c r="J1022" s="216" t="e">
        <f>IF(ISBLANK(#REF!),"",#REF!)</f>
        <v>#REF!</v>
      </c>
      <c r="K1022" s="217" t="e">
        <f>IF(ISBLANK(#REF!),"",#REF!)</f>
        <v>#REF!</v>
      </c>
      <c r="L1022" s="217" t="e">
        <f>IF(ISBLANK(#REF!),"",#REF!)</f>
        <v>#REF!</v>
      </c>
      <c r="M1022" s="218" t="e">
        <f>IF(ISBLANK(#REF!),"",#REF!)</f>
        <v>#REF!</v>
      </c>
      <c r="N1022" s="218" t="e">
        <f>IF(ISBLANK(#REF!),"",#REF!)</f>
        <v>#REF!</v>
      </c>
      <c r="O1022" s="220" t="str">
        <f>IFERROR(VLOOKUP(_xlfn.CONCAT('Team Roster - Final'!$A1022," : ",'Team Roster - Final'!$BM1022),'Rate Calculations'!$C$4:$G$1100,5,FALSE),"")</f>
        <v/>
      </c>
      <c r="P1022" s="225">
        <f>IF(ISBLANK('Rate Calculations'!$H1024),"",'Rate Calculations'!$H1024)</f>
        <v>1.7500000000000002E-2</v>
      </c>
      <c r="Q1022" s="220" t="str">
        <f t="shared" si="256"/>
        <v/>
      </c>
      <c r="R1022" s="221">
        <f>IF(ISBLANK('Rate Calculations'!$J1024),"",'Rate Calculations'!$J1024)</f>
        <v>3.5000000000000003E-2</v>
      </c>
      <c r="S1022" s="220" t="str">
        <f t="shared" si="257"/>
        <v/>
      </c>
      <c r="T1022" s="225" t="str">
        <f>IFERROR(VLOOKUP(_xlfn.CONCAT('Team Roster - Final'!$A1022," : ",'Team Roster - Final'!$BM1022),'Rate Calculations'!$C$4:$S$1100,10,FALSE),"")</f>
        <v/>
      </c>
      <c r="U1022" s="225" t="str">
        <f>IFERROR(VLOOKUP(_xlfn.CONCAT('Team Roster - Final'!$A1022," : ",'Team Roster - Final'!$BM1022),'Rate Calculations'!$C$4:$S$1100,11,FALSE),"")</f>
        <v/>
      </c>
      <c r="V1022" s="222" t="str">
        <f t="shared" si="258"/>
        <v/>
      </c>
      <c r="W1022" s="222" t="str">
        <f t="shared" si="259"/>
        <v/>
      </c>
      <c r="X1022" s="223" t="str">
        <f>IFERROR(VLOOKUP(_xlfn.CONCAT('Team Roster - Final'!$A1022," : ",'Team Roster - Final'!$BM1022),'Rate Calculations'!$C$4:$S$1100,14,FALSE),"")</f>
        <v/>
      </c>
      <c r="Y1022" s="222" t="str">
        <f t="shared" si="260"/>
        <v/>
      </c>
      <c r="Z1022" s="222" t="str">
        <f t="shared" si="261"/>
        <v/>
      </c>
      <c r="AA1022" s="224" t="str">
        <f>IFERROR(IF(#REF!="Yes",$Y1022, $Y1022+$Q1022*0.5),"")</f>
        <v/>
      </c>
      <c r="AB1022" s="224" t="str">
        <f>IFERROR(IF(#REF!="Yes",$Z1022, $Z1022+$S1022*0.5),"")</f>
        <v/>
      </c>
      <c r="AC1022" s="220" t="str">
        <f>IFERROR(VLOOKUP(_xlfn.CONCAT('Team Roster - Final'!$A1022," : ",'Team Roster - Final'!$BM1022),'Rate Calculations'!$C$4:$U$1100,19,FALSE),"")</f>
        <v/>
      </c>
      <c r="AD1022" s="220" t="str">
        <f t="shared" si="262"/>
        <v/>
      </c>
      <c r="AE1022" s="220" t="str">
        <f t="shared" si="263"/>
        <v/>
      </c>
      <c r="AF1022" s="225" t="str">
        <f>IFERROR(VLOOKUP(_xlfn.CONCAT('Team Roster - Final'!$A1022," : ",'Team Roster - Final'!$BM1022),'Rate Calculations'!$C$4:$AB$1100,22,FALSE),"")</f>
        <v/>
      </c>
      <c r="AG1022" s="225" t="str">
        <f>IFERROR(VLOOKUP(_xlfn.CONCAT('Team Roster - Final'!$A1022," : ",'Team Roster - Final'!$BM1022),'Rate Calculations'!$C$4:$AB$1100,23,FALSE),"")</f>
        <v/>
      </c>
      <c r="AH1022" s="231" t="str">
        <f t="shared" si="264"/>
        <v/>
      </c>
      <c r="AI1022" s="231" t="str">
        <f t="shared" si="265"/>
        <v/>
      </c>
      <c r="AJ1022" s="223" t="str">
        <f>Table1[[#This Row],[Home Office
Net Fee %]]</f>
        <v/>
      </c>
      <c r="AK1022" s="222" t="str">
        <f t="shared" si="266"/>
        <v/>
      </c>
      <c r="AL1022" s="222" t="str">
        <f t="shared" si="267"/>
        <v/>
      </c>
      <c r="AM1022" s="215" t="str">
        <f>IFERROR(IF(#REF!="Yes",$AK1022,($AK1022+$AD1022*0.5)),"")</f>
        <v/>
      </c>
      <c r="AN1022" s="215" t="str">
        <f>IFERROR(IF(#REF!="Yes",$AL1022,($AL1022+$AE1022*0.5)),"")</f>
        <v/>
      </c>
      <c r="AO1022" s="374" t="str">
        <f>IF(ISBLANK('Team Roster Proposed - FBR'!Q1023),"",'Team Roster Proposed - FBR'!Q1023)</f>
        <v/>
      </c>
      <c r="AP1022" s="226" t="e">
        <f>IF(ISBLANK(#REF!),"",#REF!)</f>
        <v>#REF!</v>
      </c>
      <c r="AQ1022" s="226" t="e">
        <f>IF(ISBLANK(#REF!),"",#REF!)</f>
        <v>#REF!</v>
      </c>
      <c r="AR1022" s="226" t="e">
        <f>IF(ISBLANK(#REF!),"",#REF!)</f>
        <v>#REF!</v>
      </c>
      <c r="AS1022" s="219" t="e">
        <f>IF(ISBLANK(#REF!),"",#REF!)</f>
        <v>#REF!</v>
      </c>
      <c r="AT1022" s="219" t="e">
        <f>IF(ISBLANK(#REF!),"",#REF!)</f>
        <v>#REF!</v>
      </c>
      <c r="AU1022" s="219" t="e">
        <f>IF(ISBLANK(#REF!),"",#REF!)</f>
        <v>#REF!</v>
      </c>
      <c r="AV1022" s="219" t="e">
        <f>IF(ISBLANK(#REF!),"",#REF!)</f>
        <v>#REF!</v>
      </c>
      <c r="AW1022" s="219" t="e">
        <f>IF(ISBLANK(#REF!),"",#REF!)</f>
        <v>#REF!</v>
      </c>
      <c r="AX1022" s="219" t="e">
        <f>IF(ISBLANK(#REF!),"",#REF!)</f>
        <v>#REF!</v>
      </c>
      <c r="AY1022" s="226" t="e">
        <f>IF(ISBLANK(#REF!),"",#REF!)</f>
        <v>#REF!</v>
      </c>
      <c r="AZ1022" s="219" t="e">
        <f>IF(ISBLANK(#REF!),"",#REF!)</f>
        <v>#REF!</v>
      </c>
      <c r="BA1022" s="219" t="e">
        <f>IF(ISBLANK(#REF!),"",#REF!)</f>
        <v>#REF!</v>
      </c>
      <c r="BB1022" s="219" t="e">
        <f>IF(ISBLANK(#REF!),"",#REF!)</f>
        <v>#REF!</v>
      </c>
      <c r="BC1022" s="219" t="e">
        <f>IF(ISBLANK(#REF!),"",#REF!)</f>
        <v>#REF!</v>
      </c>
      <c r="BD1022" s="219" t="e">
        <f>IF(ISBLANK(#REF!),"",#REF!)</f>
        <v>#REF!</v>
      </c>
      <c r="BE1022" s="219" t="e">
        <f>IF(ISBLANK(#REF!),"",#REF!)</f>
        <v>#REF!</v>
      </c>
      <c r="BF1022" s="219" t="e">
        <f>IF(ISBLANK(#REF!),"",#REF!)</f>
        <v>#REF!</v>
      </c>
      <c r="BG1022" s="219" t="e">
        <f>IF(ISBLANK(#REF!),"",#REF!)</f>
        <v>#REF!</v>
      </c>
      <c r="BH1022" s="219" t="e">
        <f>IF(ISBLANK(#REF!),"",#REF!)</f>
        <v>#REF!</v>
      </c>
      <c r="BI1022" s="219" t="e">
        <f>IF(ISBLANK(#REF!),"",#REF!)</f>
        <v>#REF!</v>
      </c>
      <c r="BJ1022" s="219" t="e">
        <f>IF(ISBLANK(#REF!),"",#REF!)</f>
        <v>#REF!</v>
      </c>
      <c r="BK1022" s="219" t="e">
        <f>IF(ISBLANK(#REF!),"",#REF!)</f>
        <v>#REF!</v>
      </c>
      <c r="BL1022" s="219" t="e">
        <f>IF(ISBLANK(#REF!),"",#REF!)</f>
        <v>#REF!</v>
      </c>
      <c r="BM1022" s="219" t="e">
        <f>IF(ISBLANK(#REF!),"",#REF!)</f>
        <v>#REF!</v>
      </c>
      <c r="BN1022" s="219" t="e">
        <f>IF(ISBLANK(#REF!),"",#REF!)</f>
        <v>#REF!</v>
      </c>
      <c r="BO1022" s="227" t="e">
        <f t="shared" si="268"/>
        <v>#REF!</v>
      </c>
      <c r="BP1022" s="228" t="str">
        <f t="shared" si="271"/>
        <v/>
      </c>
      <c r="BQ1022" s="229" t="str">
        <f t="shared" si="255"/>
        <v/>
      </c>
      <c r="BR1022" s="228" t="e">
        <f t="shared" si="269"/>
        <v>#REF!</v>
      </c>
      <c r="BS1022" s="230" t="e">
        <f t="shared" si="270"/>
        <v>#REF!</v>
      </c>
    </row>
    <row r="1023" spans="1:71">
      <c r="A1023" s="213" t="e">
        <f>IF(ISBLANK(#REF!),"",#REF!)</f>
        <v>#REF!</v>
      </c>
      <c r="B1023" s="214" t="e">
        <f>IF(ISBLANK(#REF!),"",#REF!)</f>
        <v>#REF!</v>
      </c>
      <c r="C1023" s="214" t="e">
        <f>IF(ISBLANK(#REF!),"",#REF!)</f>
        <v>#REF!</v>
      </c>
      <c r="D1023" s="214" t="e">
        <f>IF(ISBLANK(#REF!),"",#REF!)</f>
        <v>#REF!</v>
      </c>
      <c r="E1023" s="214" t="e">
        <f>IF(ISBLANK(#REF!),"",#REF!)</f>
        <v>#REF!</v>
      </c>
      <c r="F1023" s="214" t="e">
        <f>IF(ISBLANK(#REF!),"",#REF!)</f>
        <v>#REF!</v>
      </c>
      <c r="G1023" s="214" t="e">
        <f>IF(ISBLANK(#REF!),"",#REF!)</f>
        <v>#REF!</v>
      </c>
      <c r="H1023" s="215" t="e">
        <f>IF(ISBLANK(#REF!),"",#REF!)</f>
        <v>#REF!</v>
      </c>
      <c r="I1023" s="214" t="e">
        <f>IF(ISBLANK(#REF!),"",#REF!)</f>
        <v>#REF!</v>
      </c>
      <c r="J1023" s="216" t="e">
        <f>IF(ISBLANK(#REF!),"",#REF!)</f>
        <v>#REF!</v>
      </c>
      <c r="K1023" s="217" t="e">
        <f>IF(ISBLANK(#REF!),"",#REF!)</f>
        <v>#REF!</v>
      </c>
      <c r="L1023" s="217" t="e">
        <f>IF(ISBLANK(#REF!),"",#REF!)</f>
        <v>#REF!</v>
      </c>
      <c r="M1023" s="218" t="e">
        <f>IF(ISBLANK(#REF!),"",#REF!)</f>
        <v>#REF!</v>
      </c>
      <c r="N1023" s="218" t="e">
        <f>IF(ISBLANK(#REF!),"",#REF!)</f>
        <v>#REF!</v>
      </c>
      <c r="O1023" s="220" t="str">
        <f>IFERROR(VLOOKUP(_xlfn.CONCAT('Team Roster - Final'!$A1023," : ",'Team Roster - Final'!$BM1023),'Rate Calculations'!$C$4:$G$1100,5,FALSE),"")</f>
        <v/>
      </c>
      <c r="P1023" s="225">
        <f>IF(ISBLANK('Rate Calculations'!$H1025),"",'Rate Calculations'!$H1025)</f>
        <v>1.7500000000000002E-2</v>
      </c>
      <c r="Q1023" s="220" t="str">
        <f t="shared" si="256"/>
        <v/>
      </c>
      <c r="R1023" s="221">
        <f>IF(ISBLANK('Rate Calculations'!$J1025),"",'Rate Calculations'!$J1025)</f>
        <v>3.5000000000000003E-2</v>
      </c>
      <c r="S1023" s="220" t="str">
        <f t="shared" si="257"/>
        <v/>
      </c>
      <c r="T1023" s="225" t="str">
        <f>IFERROR(VLOOKUP(_xlfn.CONCAT('Team Roster - Final'!$A1023," : ",'Team Roster - Final'!$BM1023),'Rate Calculations'!$C$4:$S$1100,10,FALSE),"")</f>
        <v/>
      </c>
      <c r="U1023" s="225" t="str">
        <f>IFERROR(VLOOKUP(_xlfn.CONCAT('Team Roster - Final'!$A1023," : ",'Team Roster - Final'!$BM1023),'Rate Calculations'!$C$4:$S$1100,11,FALSE),"")</f>
        <v/>
      </c>
      <c r="V1023" s="222" t="str">
        <f t="shared" si="258"/>
        <v/>
      </c>
      <c r="W1023" s="222" t="str">
        <f t="shared" si="259"/>
        <v/>
      </c>
      <c r="X1023" s="223" t="str">
        <f>IFERROR(VLOOKUP(_xlfn.CONCAT('Team Roster - Final'!$A1023," : ",'Team Roster - Final'!$BM1023),'Rate Calculations'!$C$4:$S$1100,14,FALSE),"")</f>
        <v/>
      </c>
      <c r="Y1023" s="222" t="str">
        <f t="shared" si="260"/>
        <v/>
      </c>
      <c r="Z1023" s="222" t="str">
        <f t="shared" si="261"/>
        <v/>
      </c>
      <c r="AA1023" s="224" t="str">
        <f>IFERROR(IF(#REF!="Yes",$Y1023, $Y1023+$Q1023*0.5),"")</f>
        <v/>
      </c>
      <c r="AB1023" s="224" t="str">
        <f>IFERROR(IF(#REF!="Yes",$Z1023, $Z1023+$S1023*0.5),"")</f>
        <v/>
      </c>
      <c r="AC1023" s="220" t="str">
        <f>IFERROR(VLOOKUP(_xlfn.CONCAT('Team Roster - Final'!$A1023," : ",'Team Roster - Final'!$BM1023),'Rate Calculations'!$C$4:$U$1100,19,FALSE),"")</f>
        <v/>
      </c>
      <c r="AD1023" s="220" t="str">
        <f t="shared" si="262"/>
        <v/>
      </c>
      <c r="AE1023" s="220" t="str">
        <f t="shared" si="263"/>
        <v/>
      </c>
      <c r="AF1023" s="225" t="str">
        <f>IFERROR(VLOOKUP(_xlfn.CONCAT('Team Roster - Final'!$A1023," : ",'Team Roster - Final'!$BM1023),'Rate Calculations'!$C$4:$AB$1100,22,FALSE),"")</f>
        <v/>
      </c>
      <c r="AG1023" s="225" t="str">
        <f>IFERROR(VLOOKUP(_xlfn.CONCAT('Team Roster - Final'!$A1023," : ",'Team Roster - Final'!$BM1023),'Rate Calculations'!$C$4:$AB$1100,23,FALSE),"")</f>
        <v/>
      </c>
      <c r="AH1023" s="231" t="str">
        <f t="shared" si="264"/>
        <v/>
      </c>
      <c r="AI1023" s="231" t="str">
        <f t="shared" si="265"/>
        <v/>
      </c>
      <c r="AJ1023" s="223" t="str">
        <f>Table1[[#This Row],[Home Office
Net Fee %]]</f>
        <v/>
      </c>
      <c r="AK1023" s="222" t="str">
        <f t="shared" si="266"/>
        <v/>
      </c>
      <c r="AL1023" s="222" t="str">
        <f t="shared" si="267"/>
        <v/>
      </c>
      <c r="AM1023" s="215" t="str">
        <f>IFERROR(IF(#REF!="Yes",$AK1023,($AK1023+$AD1023*0.5)),"")</f>
        <v/>
      </c>
      <c r="AN1023" s="215" t="str">
        <f>IFERROR(IF(#REF!="Yes",$AL1023,($AL1023+$AE1023*0.5)),"")</f>
        <v/>
      </c>
      <c r="AO1023" s="374" t="str">
        <f>IF(ISBLANK('Team Roster Proposed - FBR'!Q1024),"",'Team Roster Proposed - FBR'!Q1024)</f>
        <v/>
      </c>
      <c r="AP1023" s="226" t="e">
        <f>IF(ISBLANK(#REF!),"",#REF!)</f>
        <v>#REF!</v>
      </c>
      <c r="AQ1023" s="226" t="e">
        <f>IF(ISBLANK(#REF!),"",#REF!)</f>
        <v>#REF!</v>
      </c>
      <c r="AR1023" s="226" t="e">
        <f>IF(ISBLANK(#REF!),"",#REF!)</f>
        <v>#REF!</v>
      </c>
      <c r="AS1023" s="219" t="e">
        <f>IF(ISBLANK(#REF!),"",#REF!)</f>
        <v>#REF!</v>
      </c>
      <c r="AT1023" s="219" t="e">
        <f>IF(ISBLANK(#REF!),"",#REF!)</f>
        <v>#REF!</v>
      </c>
      <c r="AU1023" s="219" t="e">
        <f>IF(ISBLANK(#REF!),"",#REF!)</f>
        <v>#REF!</v>
      </c>
      <c r="AV1023" s="219" t="e">
        <f>IF(ISBLANK(#REF!),"",#REF!)</f>
        <v>#REF!</v>
      </c>
      <c r="AW1023" s="219" t="e">
        <f>IF(ISBLANK(#REF!),"",#REF!)</f>
        <v>#REF!</v>
      </c>
      <c r="AX1023" s="219" t="e">
        <f>IF(ISBLANK(#REF!),"",#REF!)</f>
        <v>#REF!</v>
      </c>
      <c r="AY1023" s="226" t="e">
        <f>IF(ISBLANK(#REF!),"",#REF!)</f>
        <v>#REF!</v>
      </c>
      <c r="AZ1023" s="219" t="e">
        <f>IF(ISBLANK(#REF!),"",#REF!)</f>
        <v>#REF!</v>
      </c>
      <c r="BA1023" s="219" t="e">
        <f>IF(ISBLANK(#REF!),"",#REF!)</f>
        <v>#REF!</v>
      </c>
      <c r="BB1023" s="219" t="e">
        <f>IF(ISBLANK(#REF!),"",#REF!)</f>
        <v>#REF!</v>
      </c>
      <c r="BC1023" s="219" t="e">
        <f>IF(ISBLANK(#REF!),"",#REF!)</f>
        <v>#REF!</v>
      </c>
      <c r="BD1023" s="219" t="e">
        <f>IF(ISBLANK(#REF!),"",#REF!)</f>
        <v>#REF!</v>
      </c>
      <c r="BE1023" s="219" t="e">
        <f>IF(ISBLANK(#REF!),"",#REF!)</f>
        <v>#REF!</v>
      </c>
      <c r="BF1023" s="219" t="e">
        <f>IF(ISBLANK(#REF!),"",#REF!)</f>
        <v>#REF!</v>
      </c>
      <c r="BG1023" s="219" t="e">
        <f>IF(ISBLANK(#REF!),"",#REF!)</f>
        <v>#REF!</v>
      </c>
      <c r="BH1023" s="219" t="e">
        <f>IF(ISBLANK(#REF!),"",#REF!)</f>
        <v>#REF!</v>
      </c>
      <c r="BI1023" s="219" t="e">
        <f>IF(ISBLANK(#REF!),"",#REF!)</f>
        <v>#REF!</v>
      </c>
      <c r="BJ1023" s="219" t="e">
        <f>IF(ISBLANK(#REF!),"",#REF!)</f>
        <v>#REF!</v>
      </c>
      <c r="BK1023" s="219" t="e">
        <f>IF(ISBLANK(#REF!),"",#REF!)</f>
        <v>#REF!</v>
      </c>
      <c r="BL1023" s="219" t="e">
        <f>IF(ISBLANK(#REF!),"",#REF!)</f>
        <v>#REF!</v>
      </c>
      <c r="BM1023" s="219" t="e">
        <f>IF(ISBLANK(#REF!),"",#REF!)</f>
        <v>#REF!</v>
      </c>
      <c r="BN1023" s="219" t="e">
        <f>IF(ISBLANK(#REF!),"",#REF!)</f>
        <v>#REF!</v>
      </c>
      <c r="BO1023" s="227" t="e">
        <f t="shared" si="268"/>
        <v>#REF!</v>
      </c>
      <c r="BP1023" s="228" t="str">
        <f t="shared" si="271"/>
        <v/>
      </c>
      <c r="BQ1023" s="229" t="str">
        <f t="shared" si="255"/>
        <v/>
      </c>
      <c r="BR1023" s="228" t="e">
        <f t="shared" si="269"/>
        <v>#REF!</v>
      </c>
      <c r="BS1023" s="230" t="e">
        <f t="shared" si="270"/>
        <v>#REF!</v>
      </c>
    </row>
    <row r="1024" spans="1:71">
      <c r="A1024" s="213" t="e">
        <f>IF(ISBLANK(#REF!),"",#REF!)</f>
        <v>#REF!</v>
      </c>
      <c r="B1024" s="214" t="e">
        <f>IF(ISBLANK(#REF!),"",#REF!)</f>
        <v>#REF!</v>
      </c>
      <c r="C1024" s="214" t="e">
        <f>IF(ISBLANK(#REF!),"",#REF!)</f>
        <v>#REF!</v>
      </c>
      <c r="D1024" s="214" t="e">
        <f>IF(ISBLANK(#REF!),"",#REF!)</f>
        <v>#REF!</v>
      </c>
      <c r="E1024" s="214" t="e">
        <f>IF(ISBLANK(#REF!),"",#REF!)</f>
        <v>#REF!</v>
      </c>
      <c r="F1024" s="214" t="e">
        <f>IF(ISBLANK(#REF!),"",#REF!)</f>
        <v>#REF!</v>
      </c>
      <c r="G1024" s="214" t="e">
        <f>IF(ISBLANK(#REF!),"",#REF!)</f>
        <v>#REF!</v>
      </c>
      <c r="H1024" s="215" t="e">
        <f>IF(ISBLANK(#REF!),"",#REF!)</f>
        <v>#REF!</v>
      </c>
      <c r="I1024" s="214" t="e">
        <f>IF(ISBLANK(#REF!),"",#REF!)</f>
        <v>#REF!</v>
      </c>
      <c r="J1024" s="216" t="e">
        <f>IF(ISBLANK(#REF!),"",#REF!)</f>
        <v>#REF!</v>
      </c>
      <c r="K1024" s="217" t="e">
        <f>IF(ISBLANK(#REF!),"",#REF!)</f>
        <v>#REF!</v>
      </c>
      <c r="L1024" s="217" t="e">
        <f>IF(ISBLANK(#REF!),"",#REF!)</f>
        <v>#REF!</v>
      </c>
      <c r="M1024" s="218" t="e">
        <f>IF(ISBLANK(#REF!),"",#REF!)</f>
        <v>#REF!</v>
      </c>
      <c r="N1024" s="218" t="e">
        <f>IF(ISBLANK(#REF!),"",#REF!)</f>
        <v>#REF!</v>
      </c>
      <c r="O1024" s="220" t="str">
        <f>IFERROR(VLOOKUP(_xlfn.CONCAT('Team Roster - Final'!$A1024," : ",'Team Roster - Final'!$BM1024),'Rate Calculations'!$C$4:$G$1100,5,FALSE),"")</f>
        <v/>
      </c>
      <c r="P1024" s="225">
        <f>IF(ISBLANK('Rate Calculations'!$H1026),"",'Rate Calculations'!$H1026)</f>
        <v>1.7500000000000002E-2</v>
      </c>
      <c r="Q1024" s="220" t="str">
        <f t="shared" si="256"/>
        <v/>
      </c>
      <c r="R1024" s="221">
        <f>IF(ISBLANK('Rate Calculations'!$J1026),"",'Rate Calculations'!$J1026)</f>
        <v>3.5000000000000003E-2</v>
      </c>
      <c r="S1024" s="220" t="str">
        <f t="shared" si="257"/>
        <v/>
      </c>
      <c r="T1024" s="225" t="str">
        <f>IFERROR(VLOOKUP(_xlfn.CONCAT('Team Roster - Final'!$A1024," : ",'Team Roster - Final'!$BM1024),'Rate Calculations'!$C$4:$S$1100,10,FALSE),"")</f>
        <v/>
      </c>
      <c r="U1024" s="225" t="str">
        <f>IFERROR(VLOOKUP(_xlfn.CONCAT('Team Roster - Final'!$A1024," : ",'Team Roster - Final'!$BM1024),'Rate Calculations'!$C$4:$S$1100,11,FALSE),"")</f>
        <v/>
      </c>
      <c r="V1024" s="222" t="str">
        <f t="shared" si="258"/>
        <v/>
      </c>
      <c r="W1024" s="222" t="str">
        <f t="shared" si="259"/>
        <v/>
      </c>
      <c r="X1024" s="223" t="str">
        <f>IFERROR(VLOOKUP(_xlfn.CONCAT('Team Roster - Final'!$A1024," : ",'Team Roster - Final'!$BM1024),'Rate Calculations'!$C$4:$S$1100,14,FALSE),"")</f>
        <v/>
      </c>
      <c r="Y1024" s="222" t="str">
        <f t="shared" si="260"/>
        <v/>
      </c>
      <c r="Z1024" s="222" t="str">
        <f t="shared" si="261"/>
        <v/>
      </c>
      <c r="AA1024" s="224" t="str">
        <f>IFERROR(IF(#REF!="Yes",$Y1024, $Y1024+$Q1024*0.5),"")</f>
        <v/>
      </c>
      <c r="AB1024" s="224" t="str">
        <f>IFERROR(IF(#REF!="Yes",$Z1024, $Z1024+$S1024*0.5),"")</f>
        <v/>
      </c>
      <c r="AC1024" s="220" t="str">
        <f>IFERROR(VLOOKUP(_xlfn.CONCAT('Team Roster - Final'!$A1024," : ",'Team Roster - Final'!$BM1024),'Rate Calculations'!$C$4:$U$1100,19,FALSE),"")</f>
        <v/>
      </c>
      <c r="AD1024" s="220" t="str">
        <f t="shared" si="262"/>
        <v/>
      </c>
      <c r="AE1024" s="220" t="str">
        <f t="shared" si="263"/>
        <v/>
      </c>
      <c r="AF1024" s="225" t="str">
        <f>IFERROR(VLOOKUP(_xlfn.CONCAT('Team Roster - Final'!$A1024," : ",'Team Roster - Final'!$BM1024),'Rate Calculations'!$C$4:$AB$1100,22,FALSE),"")</f>
        <v/>
      </c>
      <c r="AG1024" s="225" t="str">
        <f>IFERROR(VLOOKUP(_xlfn.CONCAT('Team Roster - Final'!$A1024," : ",'Team Roster - Final'!$BM1024),'Rate Calculations'!$C$4:$AB$1100,23,FALSE),"")</f>
        <v/>
      </c>
      <c r="AH1024" s="231" t="str">
        <f t="shared" si="264"/>
        <v/>
      </c>
      <c r="AI1024" s="231" t="str">
        <f t="shared" si="265"/>
        <v/>
      </c>
      <c r="AJ1024" s="223" t="str">
        <f>Table1[[#This Row],[Home Office
Net Fee %]]</f>
        <v/>
      </c>
      <c r="AK1024" s="222" t="str">
        <f t="shared" si="266"/>
        <v/>
      </c>
      <c r="AL1024" s="222" t="str">
        <f t="shared" si="267"/>
        <v/>
      </c>
      <c r="AM1024" s="215" t="str">
        <f>IFERROR(IF(#REF!="Yes",$AK1024,($AK1024+$AD1024*0.5)),"")</f>
        <v/>
      </c>
      <c r="AN1024" s="215" t="str">
        <f>IFERROR(IF(#REF!="Yes",$AL1024,($AL1024+$AE1024*0.5)),"")</f>
        <v/>
      </c>
      <c r="AO1024" s="374" t="str">
        <f>IF(ISBLANK('Team Roster Proposed - FBR'!Q1025),"",'Team Roster Proposed - FBR'!Q1025)</f>
        <v/>
      </c>
      <c r="AP1024" s="226" t="e">
        <f>IF(ISBLANK(#REF!),"",#REF!)</f>
        <v>#REF!</v>
      </c>
      <c r="AQ1024" s="226" t="e">
        <f>IF(ISBLANK(#REF!),"",#REF!)</f>
        <v>#REF!</v>
      </c>
      <c r="AR1024" s="226" t="e">
        <f>IF(ISBLANK(#REF!),"",#REF!)</f>
        <v>#REF!</v>
      </c>
      <c r="AS1024" s="219" t="e">
        <f>IF(ISBLANK(#REF!),"",#REF!)</f>
        <v>#REF!</v>
      </c>
      <c r="AT1024" s="219" t="e">
        <f>IF(ISBLANK(#REF!),"",#REF!)</f>
        <v>#REF!</v>
      </c>
      <c r="AU1024" s="219" t="e">
        <f>IF(ISBLANK(#REF!),"",#REF!)</f>
        <v>#REF!</v>
      </c>
      <c r="AV1024" s="219" t="e">
        <f>IF(ISBLANK(#REF!),"",#REF!)</f>
        <v>#REF!</v>
      </c>
      <c r="AW1024" s="219" t="e">
        <f>IF(ISBLANK(#REF!),"",#REF!)</f>
        <v>#REF!</v>
      </c>
      <c r="AX1024" s="219" t="e">
        <f>IF(ISBLANK(#REF!),"",#REF!)</f>
        <v>#REF!</v>
      </c>
      <c r="AY1024" s="226" t="e">
        <f>IF(ISBLANK(#REF!),"",#REF!)</f>
        <v>#REF!</v>
      </c>
      <c r="AZ1024" s="219" t="e">
        <f>IF(ISBLANK(#REF!),"",#REF!)</f>
        <v>#REF!</v>
      </c>
      <c r="BA1024" s="219" t="e">
        <f>IF(ISBLANK(#REF!),"",#REF!)</f>
        <v>#REF!</v>
      </c>
      <c r="BB1024" s="219" t="e">
        <f>IF(ISBLANK(#REF!),"",#REF!)</f>
        <v>#REF!</v>
      </c>
      <c r="BC1024" s="219" t="e">
        <f>IF(ISBLANK(#REF!),"",#REF!)</f>
        <v>#REF!</v>
      </c>
      <c r="BD1024" s="219" t="e">
        <f>IF(ISBLANK(#REF!),"",#REF!)</f>
        <v>#REF!</v>
      </c>
      <c r="BE1024" s="219" t="e">
        <f>IF(ISBLANK(#REF!),"",#REF!)</f>
        <v>#REF!</v>
      </c>
      <c r="BF1024" s="219" t="e">
        <f>IF(ISBLANK(#REF!),"",#REF!)</f>
        <v>#REF!</v>
      </c>
      <c r="BG1024" s="219" t="e">
        <f>IF(ISBLANK(#REF!),"",#REF!)</f>
        <v>#REF!</v>
      </c>
      <c r="BH1024" s="219" t="e">
        <f>IF(ISBLANK(#REF!),"",#REF!)</f>
        <v>#REF!</v>
      </c>
      <c r="BI1024" s="219" t="e">
        <f>IF(ISBLANK(#REF!),"",#REF!)</f>
        <v>#REF!</v>
      </c>
      <c r="BJ1024" s="219" t="e">
        <f>IF(ISBLANK(#REF!),"",#REF!)</f>
        <v>#REF!</v>
      </c>
      <c r="BK1024" s="219" t="e">
        <f>IF(ISBLANK(#REF!),"",#REF!)</f>
        <v>#REF!</v>
      </c>
      <c r="BL1024" s="219" t="e">
        <f>IF(ISBLANK(#REF!),"",#REF!)</f>
        <v>#REF!</v>
      </c>
      <c r="BM1024" s="219" t="e">
        <f>IF(ISBLANK(#REF!),"",#REF!)</f>
        <v>#REF!</v>
      </c>
      <c r="BN1024" s="219" t="e">
        <f>IF(ISBLANK(#REF!),"",#REF!)</f>
        <v>#REF!</v>
      </c>
      <c r="BO1024" s="227" t="e">
        <f t="shared" si="268"/>
        <v>#REF!</v>
      </c>
      <c r="BP1024" s="228" t="str">
        <f t="shared" si="271"/>
        <v/>
      </c>
      <c r="BQ1024" s="229" t="str">
        <f t="shared" si="255"/>
        <v/>
      </c>
      <c r="BR1024" s="228" t="e">
        <f t="shared" si="269"/>
        <v>#REF!</v>
      </c>
      <c r="BS1024" s="230" t="e">
        <f t="shared" si="270"/>
        <v>#REF!</v>
      </c>
    </row>
    <row r="1025" spans="1:71">
      <c r="A1025" s="213" t="e">
        <f>IF(ISBLANK(#REF!),"",#REF!)</f>
        <v>#REF!</v>
      </c>
      <c r="B1025" s="214" t="e">
        <f>IF(ISBLANK(#REF!),"",#REF!)</f>
        <v>#REF!</v>
      </c>
      <c r="C1025" s="214" t="e">
        <f>IF(ISBLANK(#REF!),"",#REF!)</f>
        <v>#REF!</v>
      </c>
      <c r="D1025" s="214" t="e">
        <f>IF(ISBLANK(#REF!),"",#REF!)</f>
        <v>#REF!</v>
      </c>
      <c r="E1025" s="214" t="e">
        <f>IF(ISBLANK(#REF!),"",#REF!)</f>
        <v>#REF!</v>
      </c>
      <c r="F1025" s="214" t="e">
        <f>IF(ISBLANK(#REF!),"",#REF!)</f>
        <v>#REF!</v>
      </c>
      <c r="G1025" s="214" t="e">
        <f>IF(ISBLANK(#REF!),"",#REF!)</f>
        <v>#REF!</v>
      </c>
      <c r="H1025" s="215" t="e">
        <f>IF(ISBLANK(#REF!),"",#REF!)</f>
        <v>#REF!</v>
      </c>
      <c r="I1025" s="214" t="e">
        <f>IF(ISBLANK(#REF!),"",#REF!)</f>
        <v>#REF!</v>
      </c>
      <c r="J1025" s="216" t="e">
        <f>IF(ISBLANK(#REF!),"",#REF!)</f>
        <v>#REF!</v>
      </c>
      <c r="K1025" s="217" t="e">
        <f>IF(ISBLANK(#REF!),"",#REF!)</f>
        <v>#REF!</v>
      </c>
      <c r="L1025" s="217" t="e">
        <f>IF(ISBLANK(#REF!),"",#REF!)</f>
        <v>#REF!</v>
      </c>
      <c r="M1025" s="218" t="e">
        <f>IF(ISBLANK(#REF!),"",#REF!)</f>
        <v>#REF!</v>
      </c>
      <c r="N1025" s="218" t="e">
        <f>IF(ISBLANK(#REF!),"",#REF!)</f>
        <v>#REF!</v>
      </c>
      <c r="O1025" s="220" t="str">
        <f>IFERROR(VLOOKUP(_xlfn.CONCAT('Team Roster - Final'!$A1025," : ",'Team Roster - Final'!$BM1025),'Rate Calculations'!$C$4:$G$1100,5,FALSE),"")</f>
        <v/>
      </c>
      <c r="P1025" s="225">
        <f>IF(ISBLANK('Rate Calculations'!$H1027),"",'Rate Calculations'!$H1027)</f>
        <v>1.7500000000000002E-2</v>
      </c>
      <c r="Q1025" s="220" t="str">
        <f t="shared" si="256"/>
        <v/>
      </c>
      <c r="R1025" s="221">
        <f>IF(ISBLANK('Rate Calculations'!$J1027),"",'Rate Calculations'!$J1027)</f>
        <v>3.5000000000000003E-2</v>
      </c>
      <c r="S1025" s="220" t="str">
        <f t="shared" si="257"/>
        <v/>
      </c>
      <c r="T1025" s="225" t="str">
        <f>IFERROR(VLOOKUP(_xlfn.CONCAT('Team Roster - Final'!$A1025," : ",'Team Roster - Final'!$BM1025),'Rate Calculations'!$C$4:$S$1100,10,FALSE),"")</f>
        <v/>
      </c>
      <c r="U1025" s="225" t="str">
        <f>IFERROR(VLOOKUP(_xlfn.CONCAT('Team Roster - Final'!$A1025," : ",'Team Roster - Final'!$BM1025),'Rate Calculations'!$C$4:$S$1100,11,FALSE),"")</f>
        <v/>
      </c>
      <c r="V1025" s="222" t="str">
        <f t="shared" si="258"/>
        <v/>
      </c>
      <c r="W1025" s="222" t="str">
        <f t="shared" si="259"/>
        <v/>
      </c>
      <c r="X1025" s="223" t="str">
        <f>IFERROR(VLOOKUP(_xlfn.CONCAT('Team Roster - Final'!$A1025," : ",'Team Roster - Final'!$BM1025),'Rate Calculations'!$C$4:$S$1100,14,FALSE),"")</f>
        <v/>
      </c>
      <c r="Y1025" s="222" t="str">
        <f t="shared" si="260"/>
        <v/>
      </c>
      <c r="Z1025" s="222" t="str">
        <f t="shared" si="261"/>
        <v/>
      </c>
      <c r="AA1025" s="224" t="str">
        <f>IFERROR(IF(#REF!="Yes",$Y1025, $Y1025+$Q1025*0.5),"")</f>
        <v/>
      </c>
      <c r="AB1025" s="224" t="str">
        <f>IFERROR(IF(#REF!="Yes",$Z1025, $Z1025+$S1025*0.5),"")</f>
        <v/>
      </c>
      <c r="AC1025" s="220" t="str">
        <f>IFERROR(VLOOKUP(_xlfn.CONCAT('Team Roster - Final'!$A1025," : ",'Team Roster - Final'!$BM1025),'Rate Calculations'!$C$4:$U$1100,19,FALSE),"")</f>
        <v/>
      </c>
      <c r="AD1025" s="220" t="str">
        <f t="shared" si="262"/>
        <v/>
      </c>
      <c r="AE1025" s="220" t="str">
        <f t="shared" si="263"/>
        <v/>
      </c>
      <c r="AF1025" s="225" t="str">
        <f>IFERROR(VLOOKUP(_xlfn.CONCAT('Team Roster - Final'!$A1025," : ",'Team Roster - Final'!$BM1025),'Rate Calculations'!$C$4:$AB$1100,22,FALSE),"")</f>
        <v/>
      </c>
      <c r="AG1025" s="225" t="str">
        <f>IFERROR(VLOOKUP(_xlfn.CONCAT('Team Roster - Final'!$A1025," : ",'Team Roster - Final'!$BM1025),'Rate Calculations'!$C$4:$AB$1100,23,FALSE),"")</f>
        <v/>
      </c>
      <c r="AH1025" s="231" t="str">
        <f t="shared" si="264"/>
        <v/>
      </c>
      <c r="AI1025" s="231" t="str">
        <f t="shared" si="265"/>
        <v/>
      </c>
      <c r="AJ1025" s="223" t="str">
        <f>Table1[[#This Row],[Home Office
Net Fee %]]</f>
        <v/>
      </c>
      <c r="AK1025" s="222" t="str">
        <f t="shared" si="266"/>
        <v/>
      </c>
      <c r="AL1025" s="222" t="str">
        <f t="shared" si="267"/>
        <v/>
      </c>
      <c r="AM1025" s="215" t="str">
        <f>IFERROR(IF(#REF!="Yes",$AK1025,($AK1025+$AD1025*0.5)),"")</f>
        <v/>
      </c>
      <c r="AN1025" s="215" t="str">
        <f>IFERROR(IF(#REF!="Yes",$AL1025,($AL1025+$AE1025*0.5)),"")</f>
        <v/>
      </c>
      <c r="AO1025" s="374" t="str">
        <f>IF(ISBLANK('Team Roster Proposed - FBR'!Q1026),"",'Team Roster Proposed - FBR'!Q1026)</f>
        <v/>
      </c>
      <c r="AP1025" s="226" t="e">
        <f>IF(ISBLANK(#REF!),"",#REF!)</f>
        <v>#REF!</v>
      </c>
      <c r="AQ1025" s="226" t="e">
        <f>IF(ISBLANK(#REF!),"",#REF!)</f>
        <v>#REF!</v>
      </c>
      <c r="AR1025" s="226" t="e">
        <f>IF(ISBLANK(#REF!),"",#REF!)</f>
        <v>#REF!</v>
      </c>
      <c r="AS1025" s="219" t="e">
        <f>IF(ISBLANK(#REF!),"",#REF!)</f>
        <v>#REF!</v>
      </c>
      <c r="AT1025" s="219" t="e">
        <f>IF(ISBLANK(#REF!),"",#REF!)</f>
        <v>#REF!</v>
      </c>
      <c r="AU1025" s="219" t="e">
        <f>IF(ISBLANK(#REF!),"",#REF!)</f>
        <v>#REF!</v>
      </c>
      <c r="AV1025" s="219" t="e">
        <f>IF(ISBLANK(#REF!),"",#REF!)</f>
        <v>#REF!</v>
      </c>
      <c r="AW1025" s="219" t="e">
        <f>IF(ISBLANK(#REF!),"",#REF!)</f>
        <v>#REF!</v>
      </c>
      <c r="AX1025" s="219" t="e">
        <f>IF(ISBLANK(#REF!),"",#REF!)</f>
        <v>#REF!</v>
      </c>
      <c r="AY1025" s="226" t="e">
        <f>IF(ISBLANK(#REF!),"",#REF!)</f>
        <v>#REF!</v>
      </c>
      <c r="AZ1025" s="219" t="e">
        <f>IF(ISBLANK(#REF!),"",#REF!)</f>
        <v>#REF!</v>
      </c>
      <c r="BA1025" s="219" t="e">
        <f>IF(ISBLANK(#REF!),"",#REF!)</f>
        <v>#REF!</v>
      </c>
      <c r="BB1025" s="219" t="e">
        <f>IF(ISBLANK(#REF!),"",#REF!)</f>
        <v>#REF!</v>
      </c>
      <c r="BC1025" s="219" t="e">
        <f>IF(ISBLANK(#REF!),"",#REF!)</f>
        <v>#REF!</v>
      </c>
      <c r="BD1025" s="219" t="e">
        <f>IF(ISBLANK(#REF!),"",#REF!)</f>
        <v>#REF!</v>
      </c>
      <c r="BE1025" s="219" t="e">
        <f>IF(ISBLANK(#REF!),"",#REF!)</f>
        <v>#REF!</v>
      </c>
      <c r="BF1025" s="219" t="e">
        <f>IF(ISBLANK(#REF!),"",#REF!)</f>
        <v>#REF!</v>
      </c>
      <c r="BG1025" s="219" t="e">
        <f>IF(ISBLANK(#REF!),"",#REF!)</f>
        <v>#REF!</v>
      </c>
      <c r="BH1025" s="219" t="e">
        <f>IF(ISBLANK(#REF!),"",#REF!)</f>
        <v>#REF!</v>
      </c>
      <c r="BI1025" s="219" t="e">
        <f>IF(ISBLANK(#REF!),"",#REF!)</f>
        <v>#REF!</v>
      </c>
      <c r="BJ1025" s="219" t="e">
        <f>IF(ISBLANK(#REF!),"",#REF!)</f>
        <v>#REF!</v>
      </c>
      <c r="BK1025" s="219" t="e">
        <f>IF(ISBLANK(#REF!),"",#REF!)</f>
        <v>#REF!</v>
      </c>
      <c r="BL1025" s="219" t="e">
        <f>IF(ISBLANK(#REF!),"",#REF!)</f>
        <v>#REF!</v>
      </c>
      <c r="BM1025" s="219" t="e">
        <f>IF(ISBLANK(#REF!),"",#REF!)</f>
        <v>#REF!</v>
      </c>
      <c r="BN1025" s="219" t="e">
        <f>IF(ISBLANK(#REF!),"",#REF!)</f>
        <v>#REF!</v>
      </c>
      <c r="BO1025" s="227" t="e">
        <f t="shared" si="268"/>
        <v>#REF!</v>
      </c>
      <c r="BP1025" s="228" t="str">
        <f t="shared" si="271"/>
        <v/>
      </c>
      <c r="BQ1025" s="229" t="str">
        <f t="shared" si="255"/>
        <v/>
      </c>
      <c r="BR1025" s="228" t="e">
        <f t="shared" si="269"/>
        <v>#REF!</v>
      </c>
      <c r="BS1025" s="230" t="e">
        <f t="shared" si="270"/>
        <v>#REF!</v>
      </c>
    </row>
    <row r="1026" spans="1:71">
      <c r="A1026" s="213" t="e">
        <f>IF(ISBLANK(#REF!),"",#REF!)</f>
        <v>#REF!</v>
      </c>
      <c r="B1026" s="214" t="e">
        <f>IF(ISBLANK(#REF!),"",#REF!)</f>
        <v>#REF!</v>
      </c>
      <c r="C1026" s="214" t="e">
        <f>IF(ISBLANK(#REF!),"",#REF!)</f>
        <v>#REF!</v>
      </c>
      <c r="D1026" s="214" t="e">
        <f>IF(ISBLANK(#REF!),"",#REF!)</f>
        <v>#REF!</v>
      </c>
      <c r="E1026" s="214" t="e">
        <f>IF(ISBLANK(#REF!),"",#REF!)</f>
        <v>#REF!</v>
      </c>
      <c r="F1026" s="214" t="e">
        <f>IF(ISBLANK(#REF!),"",#REF!)</f>
        <v>#REF!</v>
      </c>
      <c r="G1026" s="214" t="e">
        <f>IF(ISBLANK(#REF!),"",#REF!)</f>
        <v>#REF!</v>
      </c>
      <c r="H1026" s="215" t="e">
        <f>IF(ISBLANK(#REF!),"",#REF!)</f>
        <v>#REF!</v>
      </c>
      <c r="I1026" s="214" t="e">
        <f>IF(ISBLANK(#REF!),"",#REF!)</f>
        <v>#REF!</v>
      </c>
      <c r="J1026" s="216" t="e">
        <f>IF(ISBLANK(#REF!),"",#REF!)</f>
        <v>#REF!</v>
      </c>
      <c r="K1026" s="217" t="e">
        <f>IF(ISBLANK(#REF!),"",#REF!)</f>
        <v>#REF!</v>
      </c>
      <c r="L1026" s="217" t="e">
        <f>IF(ISBLANK(#REF!),"",#REF!)</f>
        <v>#REF!</v>
      </c>
      <c r="M1026" s="218" t="e">
        <f>IF(ISBLANK(#REF!),"",#REF!)</f>
        <v>#REF!</v>
      </c>
      <c r="N1026" s="218" t="e">
        <f>IF(ISBLANK(#REF!),"",#REF!)</f>
        <v>#REF!</v>
      </c>
      <c r="O1026" s="220" t="str">
        <f>IFERROR(VLOOKUP(_xlfn.CONCAT('Team Roster - Final'!$A1026," : ",'Team Roster - Final'!$BM1026),'Rate Calculations'!$C$4:$G$1100,5,FALSE),"")</f>
        <v/>
      </c>
      <c r="P1026" s="225">
        <f>IF(ISBLANK('Rate Calculations'!$H1028),"",'Rate Calculations'!$H1028)</f>
        <v>1.7500000000000002E-2</v>
      </c>
      <c r="Q1026" s="220" t="str">
        <f t="shared" si="256"/>
        <v/>
      </c>
      <c r="R1026" s="221">
        <f>IF(ISBLANK('Rate Calculations'!$J1028),"",'Rate Calculations'!$J1028)</f>
        <v>3.5000000000000003E-2</v>
      </c>
      <c r="S1026" s="220" t="str">
        <f t="shared" si="257"/>
        <v/>
      </c>
      <c r="T1026" s="225" t="str">
        <f>IFERROR(VLOOKUP(_xlfn.CONCAT('Team Roster - Final'!$A1026," : ",'Team Roster - Final'!$BM1026),'Rate Calculations'!$C$4:$S$1100,10,FALSE),"")</f>
        <v/>
      </c>
      <c r="U1026" s="225" t="str">
        <f>IFERROR(VLOOKUP(_xlfn.CONCAT('Team Roster - Final'!$A1026," : ",'Team Roster - Final'!$BM1026),'Rate Calculations'!$C$4:$S$1100,11,FALSE),"")</f>
        <v/>
      </c>
      <c r="V1026" s="222" t="str">
        <f t="shared" si="258"/>
        <v/>
      </c>
      <c r="W1026" s="222" t="str">
        <f t="shared" si="259"/>
        <v/>
      </c>
      <c r="X1026" s="223" t="str">
        <f>IFERROR(VLOOKUP(_xlfn.CONCAT('Team Roster - Final'!$A1026," : ",'Team Roster - Final'!$BM1026),'Rate Calculations'!$C$4:$S$1100,14,FALSE),"")</f>
        <v/>
      </c>
      <c r="Y1026" s="222" t="str">
        <f t="shared" si="260"/>
        <v/>
      </c>
      <c r="Z1026" s="222" t="str">
        <f t="shared" si="261"/>
        <v/>
      </c>
      <c r="AA1026" s="224" t="str">
        <f>IFERROR(IF(#REF!="Yes",$Y1026, $Y1026+$Q1026*0.5),"")</f>
        <v/>
      </c>
      <c r="AB1026" s="224" t="str">
        <f>IFERROR(IF(#REF!="Yes",$Z1026, $Z1026+$S1026*0.5),"")</f>
        <v/>
      </c>
      <c r="AC1026" s="220" t="str">
        <f>IFERROR(VLOOKUP(_xlfn.CONCAT('Team Roster - Final'!$A1026," : ",'Team Roster - Final'!$BM1026),'Rate Calculations'!$C$4:$U$1100,19,FALSE),"")</f>
        <v/>
      </c>
      <c r="AD1026" s="220" t="str">
        <f t="shared" si="262"/>
        <v/>
      </c>
      <c r="AE1026" s="220" t="str">
        <f t="shared" si="263"/>
        <v/>
      </c>
      <c r="AF1026" s="225" t="str">
        <f>IFERROR(VLOOKUP(_xlfn.CONCAT('Team Roster - Final'!$A1026," : ",'Team Roster - Final'!$BM1026),'Rate Calculations'!$C$4:$AB$1100,22,FALSE),"")</f>
        <v/>
      </c>
      <c r="AG1026" s="225" t="str">
        <f>IFERROR(VLOOKUP(_xlfn.CONCAT('Team Roster - Final'!$A1026," : ",'Team Roster - Final'!$BM1026),'Rate Calculations'!$C$4:$AB$1100,23,FALSE),"")</f>
        <v/>
      </c>
      <c r="AH1026" s="231" t="str">
        <f t="shared" si="264"/>
        <v/>
      </c>
      <c r="AI1026" s="231" t="str">
        <f t="shared" si="265"/>
        <v/>
      </c>
      <c r="AJ1026" s="223" t="str">
        <f>Table1[[#This Row],[Home Office
Net Fee %]]</f>
        <v/>
      </c>
      <c r="AK1026" s="222" t="str">
        <f t="shared" si="266"/>
        <v/>
      </c>
      <c r="AL1026" s="222" t="str">
        <f t="shared" si="267"/>
        <v/>
      </c>
      <c r="AM1026" s="215" t="str">
        <f>IFERROR(IF(#REF!="Yes",$AK1026,($AK1026+$AD1026*0.5)),"")</f>
        <v/>
      </c>
      <c r="AN1026" s="215" t="str">
        <f>IFERROR(IF(#REF!="Yes",$AL1026,($AL1026+$AE1026*0.5)),"")</f>
        <v/>
      </c>
      <c r="AO1026" s="374" t="str">
        <f>IF(ISBLANK('Team Roster Proposed - FBR'!Q1027),"",'Team Roster Proposed - FBR'!Q1027)</f>
        <v/>
      </c>
      <c r="AP1026" s="226" t="e">
        <f>IF(ISBLANK(#REF!),"",#REF!)</f>
        <v>#REF!</v>
      </c>
      <c r="AQ1026" s="226" t="e">
        <f>IF(ISBLANK(#REF!),"",#REF!)</f>
        <v>#REF!</v>
      </c>
      <c r="AR1026" s="226" t="e">
        <f>IF(ISBLANK(#REF!),"",#REF!)</f>
        <v>#REF!</v>
      </c>
      <c r="AS1026" s="219" t="e">
        <f>IF(ISBLANK(#REF!),"",#REF!)</f>
        <v>#REF!</v>
      </c>
      <c r="AT1026" s="219" t="e">
        <f>IF(ISBLANK(#REF!),"",#REF!)</f>
        <v>#REF!</v>
      </c>
      <c r="AU1026" s="219" t="e">
        <f>IF(ISBLANK(#REF!),"",#REF!)</f>
        <v>#REF!</v>
      </c>
      <c r="AV1026" s="219" t="e">
        <f>IF(ISBLANK(#REF!),"",#REF!)</f>
        <v>#REF!</v>
      </c>
      <c r="AW1026" s="219" t="e">
        <f>IF(ISBLANK(#REF!),"",#REF!)</f>
        <v>#REF!</v>
      </c>
      <c r="AX1026" s="219" t="e">
        <f>IF(ISBLANK(#REF!),"",#REF!)</f>
        <v>#REF!</v>
      </c>
      <c r="AY1026" s="226" t="e">
        <f>IF(ISBLANK(#REF!),"",#REF!)</f>
        <v>#REF!</v>
      </c>
      <c r="AZ1026" s="219" t="e">
        <f>IF(ISBLANK(#REF!),"",#REF!)</f>
        <v>#REF!</v>
      </c>
      <c r="BA1026" s="219" t="e">
        <f>IF(ISBLANK(#REF!),"",#REF!)</f>
        <v>#REF!</v>
      </c>
      <c r="BB1026" s="219" t="e">
        <f>IF(ISBLANK(#REF!),"",#REF!)</f>
        <v>#REF!</v>
      </c>
      <c r="BC1026" s="219" t="e">
        <f>IF(ISBLANK(#REF!),"",#REF!)</f>
        <v>#REF!</v>
      </c>
      <c r="BD1026" s="219" t="e">
        <f>IF(ISBLANK(#REF!),"",#REF!)</f>
        <v>#REF!</v>
      </c>
      <c r="BE1026" s="219" t="e">
        <f>IF(ISBLANK(#REF!),"",#REF!)</f>
        <v>#REF!</v>
      </c>
      <c r="BF1026" s="219" t="e">
        <f>IF(ISBLANK(#REF!),"",#REF!)</f>
        <v>#REF!</v>
      </c>
      <c r="BG1026" s="219" t="e">
        <f>IF(ISBLANK(#REF!),"",#REF!)</f>
        <v>#REF!</v>
      </c>
      <c r="BH1026" s="219" t="e">
        <f>IF(ISBLANK(#REF!),"",#REF!)</f>
        <v>#REF!</v>
      </c>
      <c r="BI1026" s="219" t="e">
        <f>IF(ISBLANK(#REF!),"",#REF!)</f>
        <v>#REF!</v>
      </c>
      <c r="BJ1026" s="219" t="e">
        <f>IF(ISBLANK(#REF!),"",#REF!)</f>
        <v>#REF!</v>
      </c>
      <c r="BK1026" s="219" t="e">
        <f>IF(ISBLANK(#REF!),"",#REF!)</f>
        <v>#REF!</v>
      </c>
      <c r="BL1026" s="219" t="e">
        <f>IF(ISBLANK(#REF!),"",#REF!)</f>
        <v>#REF!</v>
      </c>
      <c r="BM1026" s="219" t="e">
        <f>IF(ISBLANK(#REF!),"",#REF!)</f>
        <v>#REF!</v>
      </c>
      <c r="BN1026" s="219" t="e">
        <f>IF(ISBLANK(#REF!),"",#REF!)</f>
        <v>#REF!</v>
      </c>
      <c r="BO1026" s="227" t="e">
        <f t="shared" si="268"/>
        <v>#REF!</v>
      </c>
      <c r="BP1026" s="228" t="str">
        <f t="shared" si="271"/>
        <v/>
      </c>
      <c r="BQ1026" s="229" t="str">
        <f t="shared" ref="BQ1026:BQ1089" si="272">IF(ISBLANK($BQ$2),"",$BQ$2)</f>
        <v/>
      </c>
      <c r="BR1026" s="228" t="e">
        <f t="shared" si="269"/>
        <v>#REF!</v>
      </c>
      <c r="BS1026" s="230" t="e">
        <f t="shared" si="270"/>
        <v>#REF!</v>
      </c>
    </row>
    <row r="1027" spans="1:71">
      <c r="A1027" s="213" t="e">
        <f>IF(ISBLANK(#REF!),"",#REF!)</f>
        <v>#REF!</v>
      </c>
      <c r="B1027" s="214" t="e">
        <f>IF(ISBLANK(#REF!),"",#REF!)</f>
        <v>#REF!</v>
      </c>
      <c r="C1027" s="214" t="e">
        <f>IF(ISBLANK(#REF!),"",#REF!)</f>
        <v>#REF!</v>
      </c>
      <c r="D1027" s="214" t="e">
        <f>IF(ISBLANK(#REF!),"",#REF!)</f>
        <v>#REF!</v>
      </c>
      <c r="E1027" s="214" t="e">
        <f>IF(ISBLANK(#REF!),"",#REF!)</f>
        <v>#REF!</v>
      </c>
      <c r="F1027" s="214" t="e">
        <f>IF(ISBLANK(#REF!),"",#REF!)</f>
        <v>#REF!</v>
      </c>
      <c r="G1027" s="214" t="e">
        <f>IF(ISBLANK(#REF!),"",#REF!)</f>
        <v>#REF!</v>
      </c>
      <c r="H1027" s="215" t="e">
        <f>IF(ISBLANK(#REF!),"",#REF!)</f>
        <v>#REF!</v>
      </c>
      <c r="I1027" s="214" t="e">
        <f>IF(ISBLANK(#REF!),"",#REF!)</f>
        <v>#REF!</v>
      </c>
      <c r="J1027" s="216" t="e">
        <f>IF(ISBLANK(#REF!),"",#REF!)</f>
        <v>#REF!</v>
      </c>
      <c r="K1027" s="217" t="e">
        <f>IF(ISBLANK(#REF!),"",#REF!)</f>
        <v>#REF!</v>
      </c>
      <c r="L1027" s="217" t="e">
        <f>IF(ISBLANK(#REF!),"",#REF!)</f>
        <v>#REF!</v>
      </c>
      <c r="M1027" s="218" t="e">
        <f>IF(ISBLANK(#REF!),"",#REF!)</f>
        <v>#REF!</v>
      </c>
      <c r="N1027" s="218" t="e">
        <f>IF(ISBLANK(#REF!),"",#REF!)</f>
        <v>#REF!</v>
      </c>
      <c r="O1027" s="220" t="str">
        <f>IFERROR(VLOOKUP(_xlfn.CONCAT('Team Roster - Final'!$A1027," : ",'Team Roster - Final'!$BM1027),'Rate Calculations'!$C$4:$G$1100,5,FALSE),"")</f>
        <v/>
      </c>
      <c r="P1027" s="225">
        <f>IF(ISBLANK('Rate Calculations'!$H1029),"",'Rate Calculations'!$H1029)</f>
        <v>1.7500000000000002E-2</v>
      </c>
      <c r="Q1027" s="220" t="str">
        <f t="shared" ref="Q1027:Q1090" si="273">IFERROR($O1027*(1+$P1027),"")</f>
        <v/>
      </c>
      <c r="R1027" s="221">
        <f>IF(ISBLANK('Rate Calculations'!$J1029),"",'Rate Calculations'!$J1029)</f>
        <v>3.5000000000000003E-2</v>
      </c>
      <c r="S1027" s="220" t="str">
        <f t="shared" ref="S1027:S1090" si="274">IFERROR($Q1027*(1+$R1027),"")</f>
        <v/>
      </c>
      <c r="T1027" s="225" t="str">
        <f>IFERROR(VLOOKUP(_xlfn.CONCAT('Team Roster - Final'!$A1027," : ",'Team Roster - Final'!$BM1027),'Rate Calculations'!$C$4:$S$1100,10,FALSE),"")</f>
        <v/>
      </c>
      <c r="U1027" s="225" t="str">
        <f>IFERROR(VLOOKUP(_xlfn.CONCAT('Team Roster - Final'!$A1027," : ",'Team Roster - Final'!$BM1027),'Rate Calculations'!$C$4:$S$1100,11,FALSE),"")</f>
        <v/>
      </c>
      <c r="V1027" s="222" t="str">
        <f t="shared" ref="V1027:V1090" si="275">IFERROR(($Q1027*$T1027)+($Q1027*$U1027)+$Q1027,"")</f>
        <v/>
      </c>
      <c r="W1027" s="222" t="str">
        <f t="shared" ref="W1027:W1090" si="276">IFERROR(($S1027*$T1027)+($S1027*$U1027)+$S1027,"")</f>
        <v/>
      </c>
      <c r="X1027" s="223" t="str">
        <f>IFERROR(VLOOKUP(_xlfn.CONCAT('Team Roster - Final'!$A1027," : ",'Team Roster - Final'!$BM1027),'Rate Calculations'!$C$4:$S$1100,14,FALSE),"")</f>
        <v/>
      </c>
      <c r="Y1027" s="222" t="str">
        <f t="shared" ref="Y1027:Y1090" si="277">IFERROR((IF($T1027&gt;156%,($Q1027+($Q1027*1.56)),(($Q1027+($Q1027*$T1027))))*$X1027)+$V1027,"")</f>
        <v/>
      </c>
      <c r="Z1027" s="222" t="str">
        <f t="shared" ref="Z1027:Z1090" si="278">IFERROR((IF($T1027&gt;156%,($S1027+($S1027*1.56)),(($S1027+($S1027*$T1027))))*$X1027)+$W1027,"")</f>
        <v/>
      </c>
      <c r="AA1027" s="224" t="str">
        <f>IFERROR(IF(#REF!="Yes",$Y1027, $Y1027+$Q1027*0.5),"")</f>
        <v/>
      </c>
      <c r="AB1027" s="224" t="str">
        <f>IFERROR(IF(#REF!="Yes",$Z1027, $Z1027+$S1027*0.5),"")</f>
        <v/>
      </c>
      <c r="AC1027" s="220" t="str">
        <f>IFERROR(VLOOKUP(_xlfn.CONCAT('Team Roster - Final'!$A1027," : ",'Team Roster - Final'!$BM1027),'Rate Calculations'!$C$4:$U$1100,19,FALSE),"")</f>
        <v/>
      </c>
      <c r="AD1027" s="220" t="str">
        <f t="shared" ref="AD1027:AD1090" si="279">IFERROR($AC1027*(1+$P1027),"")</f>
        <v/>
      </c>
      <c r="AE1027" s="220" t="str">
        <f t="shared" ref="AE1027:AE1090" si="280">IFERROR($AD1027*(1+$R1027),"")</f>
        <v/>
      </c>
      <c r="AF1027" s="225" t="str">
        <f>IFERROR(VLOOKUP(_xlfn.CONCAT('Team Roster - Final'!$A1027," : ",'Team Roster - Final'!$BM1027),'Rate Calculations'!$C$4:$AB$1100,22,FALSE),"")</f>
        <v/>
      </c>
      <c r="AG1027" s="225" t="str">
        <f>IFERROR(VLOOKUP(_xlfn.CONCAT('Team Roster - Final'!$A1027," : ",'Team Roster - Final'!$BM1027),'Rate Calculations'!$C$4:$AB$1100,23,FALSE),"")</f>
        <v/>
      </c>
      <c r="AH1027" s="231" t="str">
        <f t="shared" ref="AH1027:AH1090" si="281">IFERROR(($AD1027*$AF1027)+($AD1027*$AG1027)+$AD1027,"")</f>
        <v/>
      </c>
      <c r="AI1027" s="231" t="str">
        <f t="shared" ref="AI1027:AI1090" si="282">IFERROR(($AE1027*$AF1027)+($AE1027*$AG1027)+$AE1027,"")</f>
        <v/>
      </c>
      <c r="AJ1027" s="223" t="str">
        <f>Table1[[#This Row],[Home Office
Net Fee %]]</f>
        <v/>
      </c>
      <c r="AK1027" s="222" t="str">
        <f t="shared" ref="AK1027:AK1090" si="283">IFERROR((IF($AF1027&gt;156%,($AD1027+($AD1027*1.56)),(($AD1027+($AD1027*$AF1027))))*$AJ1027)+$AH1027,"")</f>
        <v/>
      </c>
      <c r="AL1027" s="222" t="str">
        <f t="shared" ref="AL1027:AL1090" si="284">IFERROR((IF($AF1027&gt;156%,($AE1027+($AE1027*1.56)),(($AE1027+($AE1027*$AF1027))))*$AJ1027)+$AI1027,"")</f>
        <v/>
      </c>
      <c r="AM1027" s="215" t="str">
        <f>IFERROR(IF(#REF!="Yes",$AK1027,($AK1027+$AD1027*0.5)),"")</f>
        <v/>
      </c>
      <c r="AN1027" s="215" t="str">
        <f>IFERROR(IF(#REF!="Yes",$AL1027,($AL1027+$AE1027*0.5)),"")</f>
        <v/>
      </c>
      <c r="AO1027" s="374" t="str">
        <f>IF(ISBLANK('Team Roster Proposed - FBR'!Q1028),"",'Team Roster Proposed - FBR'!Q1028)</f>
        <v/>
      </c>
      <c r="AP1027" s="226" t="e">
        <f>IF(ISBLANK(#REF!),"",#REF!)</f>
        <v>#REF!</v>
      </c>
      <c r="AQ1027" s="226" t="e">
        <f>IF(ISBLANK(#REF!),"",#REF!)</f>
        <v>#REF!</v>
      </c>
      <c r="AR1027" s="226" t="e">
        <f>IF(ISBLANK(#REF!),"",#REF!)</f>
        <v>#REF!</v>
      </c>
      <c r="AS1027" s="219" t="e">
        <f>IF(ISBLANK(#REF!),"",#REF!)</f>
        <v>#REF!</v>
      </c>
      <c r="AT1027" s="219" t="e">
        <f>IF(ISBLANK(#REF!),"",#REF!)</f>
        <v>#REF!</v>
      </c>
      <c r="AU1027" s="219" t="e">
        <f>IF(ISBLANK(#REF!),"",#REF!)</f>
        <v>#REF!</v>
      </c>
      <c r="AV1027" s="219" t="e">
        <f>IF(ISBLANK(#REF!),"",#REF!)</f>
        <v>#REF!</v>
      </c>
      <c r="AW1027" s="219" t="e">
        <f>IF(ISBLANK(#REF!),"",#REF!)</f>
        <v>#REF!</v>
      </c>
      <c r="AX1027" s="219" t="e">
        <f>IF(ISBLANK(#REF!),"",#REF!)</f>
        <v>#REF!</v>
      </c>
      <c r="AY1027" s="226" t="e">
        <f>IF(ISBLANK(#REF!),"",#REF!)</f>
        <v>#REF!</v>
      </c>
      <c r="AZ1027" s="219" t="e">
        <f>IF(ISBLANK(#REF!),"",#REF!)</f>
        <v>#REF!</v>
      </c>
      <c r="BA1027" s="219" t="e">
        <f>IF(ISBLANK(#REF!),"",#REF!)</f>
        <v>#REF!</v>
      </c>
      <c r="BB1027" s="219" t="e">
        <f>IF(ISBLANK(#REF!),"",#REF!)</f>
        <v>#REF!</v>
      </c>
      <c r="BC1027" s="219" t="e">
        <f>IF(ISBLANK(#REF!),"",#REF!)</f>
        <v>#REF!</v>
      </c>
      <c r="BD1027" s="219" t="e">
        <f>IF(ISBLANK(#REF!),"",#REF!)</f>
        <v>#REF!</v>
      </c>
      <c r="BE1027" s="219" t="e">
        <f>IF(ISBLANK(#REF!),"",#REF!)</f>
        <v>#REF!</v>
      </c>
      <c r="BF1027" s="219" t="e">
        <f>IF(ISBLANK(#REF!),"",#REF!)</f>
        <v>#REF!</v>
      </c>
      <c r="BG1027" s="219" t="e">
        <f>IF(ISBLANK(#REF!),"",#REF!)</f>
        <v>#REF!</v>
      </c>
      <c r="BH1027" s="219" t="e">
        <f>IF(ISBLANK(#REF!),"",#REF!)</f>
        <v>#REF!</v>
      </c>
      <c r="BI1027" s="219" t="e">
        <f>IF(ISBLANK(#REF!),"",#REF!)</f>
        <v>#REF!</v>
      </c>
      <c r="BJ1027" s="219" t="e">
        <f>IF(ISBLANK(#REF!),"",#REF!)</f>
        <v>#REF!</v>
      </c>
      <c r="BK1027" s="219" t="e">
        <f>IF(ISBLANK(#REF!),"",#REF!)</f>
        <v>#REF!</v>
      </c>
      <c r="BL1027" s="219" t="e">
        <f>IF(ISBLANK(#REF!),"",#REF!)</f>
        <v>#REF!</v>
      </c>
      <c r="BM1027" s="219" t="e">
        <f>IF(ISBLANK(#REF!),"",#REF!)</f>
        <v>#REF!</v>
      </c>
      <c r="BN1027" s="219" t="e">
        <f>IF(ISBLANK(#REF!),"",#REF!)</f>
        <v>#REF!</v>
      </c>
      <c r="BO1027" s="227" t="e">
        <f t="shared" ref="BO1027:BO1090" si="285">IF($A1027="","",$BO$2)</f>
        <v>#REF!</v>
      </c>
      <c r="BP1027" s="228" t="str">
        <f t="shared" si="271"/>
        <v/>
      </c>
      <c r="BQ1027" s="229" t="str">
        <f t="shared" si="272"/>
        <v/>
      </c>
      <c r="BR1027" s="228" t="e">
        <f t="shared" ref="BR1027:BR1090" si="286">IF($A1027="","",$BR$2)</f>
        <v>#REF!</v>
      </c>
      <c r="BS1027" s="230" t="e">
        <f t="shared" ref="BS1027:BS1090" si="287">IF($A1027="","",$BS$2)</f>
        <v>#REF!</v>
      </c>
    </row>
    <row r="1028" spans="1:71">
      <c r="A1028" s="213" t="e">
        <f>IF(ISBLANK(#REF!),"",#REF!)</f>
        <v>#REF!</v>
      </c>
      <c r="B1028" s="214" t="e">
        <f>IF(ISBLANK(#REF!),"",#REF!)</f>
        <v>#REF!</v>
      </c>
      <c r="C1028" s="214" t="e">
        <f>IF(ISBLANK(#REF!),"",#REF!)</f>
        <v>#REF!</v>
      </c>
      <c r="D1028" s="214" t="e">
        <f>IF(ISBLANK(#REF!),"",#REF!)</f>
        <v>#REF!</v>
      </c>
      <c r="E1028" s="214" t="e">
        <f>IF(ISBLANK(#REF!),"",#REF!)</f>
        <v>#REF!</v>
      </c>
      <c r="F1028" s="214" t="e">
        <f>IF(ISBLANK(#REF!),"",#REF!)</f>
        <v>#REF!</v>
      </c>
      <c r="G1028" s="214" t="e">
        <f>IF(ISBLANK(#REF!),"",#REF!)</f>
        <v>#REF!</v>
      </c>
      <c r="H1028" s="215" t="e">
        <f>IF(ISBLANK(#REF!),"",#REF!)</f>
        <v>#REF!</v>
      </c>
      <c r="I1028" s="214" t="e">
        <f>IF(ISBLANK(#REF!),"",#REF!)</f>
        <v>#REF!</v>
      </c>
      <c r="J1028" s="216" t="e">
        <f>IF(ISBLANK(#REF!),"",#REF!)</f>
        <v>#REF!</v>
      </c>
      <c r="K1028" s="217" t="e">
        <f>IF(ISBLANK(#REF!),"",#REF!)</f>
        <v>#REF!</v>
      </c>
      <c r="L1028" s="217" t="e">
        <f>IF(ISBLANK(#REF!),"",#REF!)</f>
        <v>#REF!</v>
      </c>
      <c r="M1028" s="218" t="e">
        <f>IF(ISBLANK(#REF!),"",#REF!)</f>
        <v>#REF!</v>
      </c>
      <c r="N1028" s="218" t="e">
        <f>IF(ISBLANK(#REF!),"",#REF!)</f>
        <v>#REF!</v>
      </c>
      <c r="O1028" s="220" t="str">
        <f>IFERROR(VLOOKUP(_xlfn.CONCAT('Team Roster - Final'!$A1028," : ",'Team Roster - Final'!$BM1028),'Rate Calculations'!$C$4:$G$1100,5,FALSE),"")</f>
        <v/>
      </c>
      <c r="P1028" s="225">
        <f>IF(ISBLANK('Rate Calculations'!$H1030),"",'Rate Calculations'!$H1030)</f>
        <v>1.7500000000000002E-2</v>
      </c>
      <c r="Q1028" s="220" t="str">
        <f t="shared" si="273"/>
        <v/>
      </c>
      <c r="R1028" s="221">
        <f>IF(ISBLANK('Rate Calculations'!$J1030),"",'Rate Calculations'!$J1030)</f>
        <v>3.5000000000000003E-2</v>
      </c>
      <c r="S1028" s="220" t="str">
        <f t="shared" si="274"/>
        <v/>
      </c>
      <c r="T1028" s="225" t="str">
        <f>IFERROR(VLOOKUP(_xlfn.CONCAT('Team Roster - Final'!$A1028," : ",'Team Roster - Final'!$BM1028),'Rate Calculations'!$C$4:$S$1100,10,FALSE),"")</f>
        <v/>
      </c>
      <c r="U1028" s="225" t="str">
        <f>IFERROR(VLOOKUP(_xlfn.CONCAT('Team Roster - Final'!$A1028," : ",'Team Roster - Final'!$BM1028),'Rate Calculations'!$C$4:$S$1100,11,FALSE),"")</f>
        <v/>
      </c>
      <c r="V1028" s="222" t="str">
        <f t="shared" si="275"/>
        <v/>
      </c>
      <c r="W1028" s="222" t="str">
        <f t="shared" si="276"/>
        <v/>
      </c>
      <c r="X1028" s="223" t="str">
        <f>IFERROR(VLOOKUP(_xlfn.CONCAT('Team Roster - Final'!$A1028," : ",'Team Roster - Final'!$BM1028),'Rate Calculations'!$C$4:$S$1100,14,FALSE),"")</f>
        <v/>
      </c>
      <c r="Y1028" s="222" t="str">
        <f t="shared" si="277"/>
        <v/>
      </c>
      <c r="Z1028" s="222" t="str">
        <f t="shared" si="278"/>
        <v/>
      </c>
      <c r="AA1028" s="224" t="str">
        <f>IFERROR(IF(#REF!="Yes",$Y1028, $Y1028+$Q1028*0.5),"")</f>
        <v/>
      </c>
      <c r="AB1028" s="224" t="str">
        <f>IFERROR(IF(#REF!="Yes",$Z1028, $Z1028+$S1028*0.5),"")</f>
        <v/>
      </c>
      <c r="AC1028" s="220" t="str">
        <f>IFERROR(VLOOKUP(_xlfn.CONCAT('Team Roster - Final'!$A1028," : ",'Team Roster - Final'!$BM1028),'Rate Calculations'!$C$4:$U$1100,19,FALSE),"")</f>
        <v/>
      </c>
      <c r="AD1028" s="220" t="str">
        <f t="shared" si="279"/>
        <v/>
      </c>
      <c r="AE1028" s="220" t="str">
        <f t="shared" si="280"/>
        <v/>
      </c>
      <c r="AF1028" s="225" t="str">
        <f>IFERROR(VLOOKUP(_xlfn.CONCAT('Team Roster - Final'!$A1028," : ",'Team Roster - Final'!$BM1028),'Rate Calculations'!$C$4:$AB$1100,22,FALSE),"")</f>
        <v/>
      </c>
      <c r="AG1028" s="225" t="str">
        <f>IFERROR(VLOOKUP(_xlfn.CONCAT('Team Roster - Final'!$A1028," : ",'Team Roster - Final'!$BM1028),'Rate Calculations'!$C$4:$AB$1100,23,FALSE),"")</f>
        <v/>
      </c>
      <c r="AH1028" s="231" t="str">
        <f t="shared" si="281"/>
        <v/>
      </c>
      <c r="AI1028" s="231" t="str">
        <f t="shared" si="282"/>
        <v/>
      </c>
      <c r="AJ1028" s="223" t="str">
        <f>Table1[[#This Row],[Home Office
Net Fee %]]</f>
        <v/>
      </c>
      <c r="AK1028" s="222" t="str">
        <f t="shared" si="283"/>
        <v/>
      </c>
      <c r="AL1028" s="222" t="str">
        <f t="shared" si="284"/>
        <v/>
      </c>
      <c r="AM1028" s="215" t="str">
        <f>IFERROR(IF(#REF!="Yes",$AK1028,($AK1028+$AD1028*0.5)),"")</f>
        <v/>
      </c>
      <c r="AN1028" s="215" t="str">
        <f>IFERROR(IF(#REF!="Yes",$AL1028,($AL1028+$AE1028*0.5)),"")</f>
        <v/>
      </c>
      <c r="AO1028" s="374" t="str">
        <f>IF(ISBLANK('Team Roster Proposed - FBR'!Q1029),"",'Team Roster Proposed - FBR'!Q1029)</f>
        <v/>
      </c>
      <c r="AP1028" s="226" t="e">
        <f>IF(ISBLANK(#REF!),"",#REF!)</f>
        <v>#REF!</v>
      </c>
      <c r="AQ1028" s="226" t="e">
        <f>IF(ISBLANK(#REF!),"",#REF!)</f>
        <v>#REF!</v>
      </c>
      <c r="AR1028" s="226" t="e">
        <f>IF(ISBLANK(#REF!),"",#REF!)</f>
        <v>#REF!</v>
      </c>
      <c r="AS1028" s="219" t="e">
        <f>IF(ISBLANK(#REF!),"",#REF!)</f>
        <v>#REF!</v>
      </c>
      <c r="AT1028" s="219" t="e">
        <f>IF(ISBLANK(#REF!),"",#REF!)</f>
        <v>#REF!</v>
      </c>
      <c r="AU1028" s="219" t="e">
        <f>IF(ISBLANK(#REF!),"",#REF!)</f>
        <v>#REF!</v>
      </c>
      <c r="AV1028" s="219" t="e">
        <f>IF(ISBLANK(#REF!),"",#REF!)</f>
        <v>#REF!</v>
      </c>
      <c r="AW1028" s="219" t="e">
        <f>IF(ISBLANK(#REF!),"",#REF!)</f>
        <v>#REF!</v>
      </c>
      <c r="AX1028" s="219" t="e">
        <f>IF(ISBLANK(#REF!),"",#REF!)</f>
        <v>#REF!</v>
      </c>
      <c r="AY1028" s="226" t="e">
        <f>IF(ISBLANK(#REF!),"",#REF!)</f>
        <v>#REF!</v>
      </c>
      <c r="AZ1028" s="219" t="e">
        <f>IF(ISBLANK(#REF!),"",#REF!)</f>
        <v>#REF!</v>
      </c>
      <c r="BA1028" s="219" t="e">
        <f>IF(ISBLANK(#REF!),"",#REF!)</f>
        <v>#REF!</v>
      </c>
      <c r="BB1028" s="219" t="e">
        <f>IF(ISBLANK(#REF!),"",#REF!)</f>
        <v>#REF!</v>
      </c>
      <c r="BC1028" s="219" t="e">
        <f>IF(ISBLANK(#REF!),"",#REF!)</f>
        <v>#REF!</v>
      </c>
      <c r="BD1028" s="219" t="e">
        <f>IF(ISBLANK(#REF!),"",#REF!)</f>
        <v>#REF!</v>
      </c>
      <c r="BE1028" s="219" t="e">
        <f>IF(ISBLANK(#REF!),"",#REF!)</f>
        <v>#REF!</v>
      </c>
      <c r="BF1028" s="219" t="e">
        <f>IF(ISBLANK(#REF!),"",#REF!)</f>
        <v>#REF!</v>
      </c>
      <c r="BG1028" s="219" t="e">
        <f>IF(ISBLANK(#REF!),"",#REF!)</f>
        <v>#REF!</v>
      </c>
      <c r="BH1028" s="219" t="e">
        <f>IF(ISBLANK(#REF!),"",#REF!)</f>
        <v>#REF!</v>
      </c>
      <c r="BI1028" s="219" t="e">
        <f>IF(ISBLANK(#REF!),"",#REF!)</f>
        <v>#REF!</v>
      </c>
      <c r="BJ1028" s="219" t="e">
        <f>IF(ISBLANK(#REF!),"",#REF!)</f>
        <v>#REF!</v>
      </c>
      <c r="BK1028" s="219" t="e">
        <f>IF(ISBLANK(#REF!),"",#REF!)</f>
        <v>#REF!</v>
      </c>
      <c r="BL1028" s="219" t="e">
        <f>IF(ISBLANK(#REF!),"",#REF!)</f>
        <v>#REF!</v>
      </c>
      <c r="BM1028" s="219" t="e">
        <f>IF(ISBLANK(#REF!),"",#REF!)</f>
        <v>#REF!</v>
      </c>
      <c r="BN1028" s="219" t="e">
        <f>IF(ISBLANK(#REF!),"",#REF!)</f>
        <v>#REF!</v>
      </c>
      <c r="BO1028" s="227" t="e">
        <f t="shared" si="285"/>
        <v>#REF!</v>
      </c>
      <c r="BP1028" s="228" t="str">
        <f t="shared" ref="BP1028:BP1091" si="288">IF(ISBLANK($BP$2),"",$BP$2)</f>
        <v/>
      </c>
      <c r="BQ1028" s="229" t="str">
        <f t="shared" si="272"/>
        <v/>
      </c>
      <c r="BR1028" s="228" t="e">
        <f t="shared" si="286"/>
        <v>#REF!</v>
      </c>
      <c r="BS1028" s="230" t="e">
        <f t="shared" si="287"/>
        <v>#REF!</v>
      </c>
    </row>
    <row r="1029" spans="1:71">
      <c r="A1029" s="213" t="e">
        <f>IF(ISBLANK(#REF!),"",#REF!)</f>
        <v>#REF!</v>
      </c>
      <c r="B1029" s="214" t="e">
        <f>IF(ISBLANK(#REF!),"",#REF!)</f>
        <v>#REF!</v>
      </c>
      <c r="C1029" s="214" t="e">
        <f>IF(ISBLANK(#REF!),"",#REF!)</f>
        <v>#REF!</v>
      </c>
      <c r="D1029" s="214" t="e">
        <f>IF(ISBLANK(#REF!),"",#REF!)</f>
        <v>#REF!</v>
      </c>
      <c r="E1029" s="214" t="e">
        <f>IF(ISBLANK(#REF!),"",#REF!)</f>
        <v>#REF!</v>
      </c>
      <c r="F1029" s="214" t="e">
        <f>IF(ISBLANK(#REF!),"",#REF!)</f>
        <v>#REF!</v>
      </c>
      <c r="G1029" s="214" t="e">
        <f>IF(ISBLANK(#REF!),"",#REF!)</f>
        <v>#REF!</v>
      </c>
      <c r="H1029" s="215" t="e">
        <f>IF(ISBLANK(#REF!),"",#REF!)</f>
        <v>#REF!</v>
      </c>
      <c r="I1029" s="214" t="e">
        <f>IF(ISBLANK(#REF!),"",#REF!)</f>
        <v>#REF!</v>
      </c>
      <c r="J1029" s="216" t="e">
        <f>IF(ISBLANK(#REF!),"",#REF!)</f>
        <v>#REF!</v>
      </c>
      <c r="K1029" s="217" t="e">
        <f>IF(ISBLANK(#REF!),"",#REF!)</f>
        <v>#REF!</v>
      </c>
      <c r="L1029" s="217" t="e">
        <f>IF(ISBLANK(#REF!),"",#REF!)</f>
        <v>#REF!</v>
      </c>
      <c r="M1029" s="218" t="e">
        <f>IF(ISBLANK(#REF!),"",#REF!)</f>
        <v>#REF!</v>
      </c>
      <c r="N1029" s="218" t="e">
        <f>IF(ISBLANK(#REF!),"",#REF!)</f>
        <v>#REF!</v>
      </c>
      <c r="O1029" s="220" t="str">
        <f>IFERROR(VLOOKUP(_xlfn.CONCAT('Team Roster - Final'!$A1029," : ",'Team Roster - Final'!$BM1029),'Rate Calculations'!$C$4:$G$1100,5,FALSE),"")</f>
        <v/>
      </c>
      <c r="P1029" s="225">
        <f>IF(ISBLANK('Rate Calculations'!$H1031),"",'Rate Calculations'!$H1031)</f>
        <v>1.7500000000000002E-2</v>
      </c>
      <c r="Q1029" s="220" t="str">
        <f t="shared" si="273"/>
        <v/>
      </c>
      <c r="R1029" s="221">
        <f>IF(ISBLANK('Rate Calculations'!$J1031),"",'Rate Calculations'!$J1031)</f>
        <v>3.5000000000000003E-2</v>
      </c>
      <c r="S1029" s="220" t="str">
        <f t="shared" si="274"/>
        <v/>
      </c>
      <c r="T1029" s="225" t="str">
        <f>IFERROR(VLOOKUP(_xlfn.CONCAT('Team Roster - Final'!$A1029," : ",'Team Roster - Final'!$BM1029),'Rate Calculations'!$C$4:$S$1100,10,FALSE),"")</f>
        <v/>
      </c>
      <c r="U1029" s="225" t="str">
        <f>IFERROR(VLOOKUP(_xlfn.CONCAT('Team Roster - Final'!$A1029," : ",'Team Roster - Final'!$BM1029),'Rate Calculations'!$C$4:$S$1100,11,FALSE),"")</f>
        <v/>
      </c>
      <c r="V1029" s="222" t="str">
        <f t="shared" si="275"/>
        <v/>
      </c>
      <c r="W1029" s="222" t="str">
        <f t="shared" si="276"/>
        <v/>
      </c>
      <c r="X1029" s="223" t="str">
        <f>IFERROR(VLOOKUP(_xlfn.CONCAT('Team Roster - Final'!$A1029," : ",'Team Roster - Final'!$BM1029),'Rate Calculations'!$C$4:$S$1100,14,FALSE),"")</f>
        <v/>
      </c>
      <c r="Y1029" s="222" t="str">
        <f t="shared" si="277"/>
        <v/>
      </c>
      <c r="Z1029" s="222" t="str">
        <f t="shared" si="278"/>
        <v/>
      </c>
      <c r="AA1029" s="224" t="str">
        <f>IFERROR(IF(#REF!="Yes",$Y1029, $Y1029+$Q1029*0.5),"")</f>
        <v/>
      </c>
      <c r="AB1029" s="224" t="str">
        <f>IFERROR(IF(#REF!="Yes",$Z1029, $Z1029+$S1029*0.5),"")</f>
        <v/>
      </c>
      <c r="AC1029" s="220" t="str">
        <f>IFERROR(VLOOKUP(_xlfn.CONCAT('Team Roster - Final'!$A1029," : ",'Team Roster - Final'!$BM1029),'Rate Calculations'!$C$4:$U$1100,19,FALSE),"")</f>
        <v/>
      </c>
      <c r="AD1029" s="220" t="str">
        <f t="shared" si="279"/>
        <v/>
      </c>
      <c r="AE1029" s="220" t="str">
        <f t="shared" si="280"/>
        <v/>
      </c>
      <c r="AF1029" s="225" t="str">
        <f>IFERROR(VLOOKUP(_xlfn.CONCAT('Team Roster - Final'!$A1029," : ",'Team Roster - Final'!$BM1029),'Rate Calculations'!$C$4:$AB$1100,22,FALSE),"")</f>
        <v/>
      </c>
      <c r="AG1029" s="225" t="str">
        <f>IFERROR(VLOOKUP(_xlfn.CONCAT('Team Roster - Final'!$A1029," : ",'Team Roster - Final'!$BM1029),'Rate Calculations'!$C$4:$AB$1100,23,FALSE),"")</f>
        <v/>
      </c>
      <c r="AH1029" s="231" t="str">
        <f t="shared" si="281"/>
        <v/>
      </c>
      <c r="AI1029" s="231" t="str">
        <f t="shared" si="282"/>
        <v/>
      </c>
      <c r="AJ1029" s="223" t="str">
        <f>Table1[[#This Row],[Home Office
Net Fee %]]</f>
        <v/>
      </c>
      <c r="AK1029" s="222" t="str">
        <f t="shared" si="283"/>
        <v/>
      </c>
      <c r="AL1029" s="222" t="str">
        <f t="shared" si="284"/>
        <v/>
      </c>
      <c r="AM1029" s="215" t="str">
        <f>IFERROR(IF(#REF!="Yes",$AK1029,($AK1029+$AD1029*0.5)),"")</f>
        <v/>
      </c>
      <c r="AN1029" s="215" t="str">
        <f>IFERROR(IF(#REF!="Yes",$AL1029,($AL1029+$AE1029*0.5)),"")</f>
        <v/>
      </c>
      <c r="AO1029" s="374" t="str">
        <f>IF(ISBLANK('Team Roster Proposed - FBR'!Q1030),"",'Team Roster Proposed - FBR'!Q1030)</f>
        <v/>
      </c>
      <c r="AP1029" s="226" t="e">
        <f>IF(ISBLANK(#REF!),"",#REF!)</f>
        <v>#REF!</v>
      </c>
      <c r="AQ1029" s="226" t="e">
        <f>IF(ISBLANK(#REF!),"",#REF!)</f>
        <v>#REF!</v>
      </c>
      <c r="AR1029" s="226" t="e">
        <f>IF(ISBLANK(#REF!),"",#REF!)</f>
        <v>#REF!</v>
      </c>
      <c r="AS1029" s="219" t="e">
        <f>IF(ISBLANK(#REF!),"",#REF!)</f>
        <v>#REF!</v>
      </c>
      <c r="AT1029" s="219" t="e">
        <f>IF(ISBLANK(#REF!),"",#REF!)</f>
        <v>#REF!</v>
      </c>
      <c r="AU1029" s="219" t="e">
        <f>IF(ISBLANK(#REF!),"",#REF!)</f>
        <v>#REF!</v>
      </c>
      <c r="AV1029" s="219" t="e">
        <f>IF(ISBLANK(#REF!),"",#REF!)</f>
        <v>#REF!</v>
      </c>
      <c r="AW1029" s="219" t="e">
        <f>IF(ISBLANK(#REF!),"",#REF!)</f>
        <v>#REF!</v>
      </c>
      <c r="AX1029" s="219" t="e">
        <f>IF(ISBLANK(#REF!),"",#REF!)</f>
        <v>#REF!</v>
      </c>
      <c r="AY1029" s="226" t="e">
        <f>IF(ISBLANK(#REF!),"",#REF!)</f>
        <v>#REF!</v>
      </c>
      <c r="AZ1029" s="219" t="e">
        <f>IF(ISBLANK(#REF!),"",#REF!)</f>
        <v>#REF!</v>
      </c>
      <c r="BA1029" s="219" t="e">
        <f>IF(ISBLANK(#REF!),"",#REF!)</f>
        <v>#REF!</v>
      </c>
      <c r="BB1029" s="219" t="e">
        <f>IF(ISBLANK(#REF!),"",#REF!)</f>
        <v>#REF!</v>
      </c>
      <c r="BC1029" s="219" t="e">
        <f>IF(ISBLANK(#REF!),"",#REF!)</f>
        <v>#REF!</v>
      </c>
      <c r="BD1029" s="219" t="e">
        <f>IF(ISBLANK(#REF!),"",#REF!)</f>
        <v>#REF!</v>
      </c>
      <c r="BE1029" s="219" t="e">
        <f>IF(ISBLANK(#REF!),"",#REF!)</f>
        <v>#REF!</v>
      </c>
      <c r="BF1029" s="219" t="e">
        <f>IF(ISBLANK(#REF!),"",#REF!)</f>
        <v>#REF!</v>
      </c>
      <c r="BG1029" s="219" t="e">
        <f>IF(ISBLANK(#REF!),"",#REF!)</f>
        <v>#REF!</v>
      </c>
      <c r="BH1029" s="219" t="e">
        <f>IF(ISBLANK(#REF!),"",#REF!)</f>
        <v>#REF!</v>
      </c>
      <c r="BI1029" s="219" t="e">
        <f>IF(ISBLANK(#REF!),"",#REF!)</f>
        <v>#REF!</v>
      </c>
      <c r="BJ1029" s="219" t="e">
        <f>IF(ISBLANK(#REF!),"",#REF!)</f>
        <v>#REF!</v>
      </c>
      <c r="BK1029" s="219" t="e">
        <f>IF(ISBLANK(#REF!),"",#REF!)</f>
        <v>#REF!</v>
      </c>
      <c r="BL1029" s="219" t="e">
        <f>IF(ISBLANK(#REF!),"",#REF!)</f>
        <v>#REF!</v>
      </c>
      <c r="BM1029" s="219" t="e">
        <f>IF(ISBLANK(#REF!),"",#REF!)</f>
        <v>#REF!</v>
      </c>
      <c r="BN1029" s="219" t="e">
        <f>IF(ISBLANK(#REF!),"",#REF!)</f>
        <v>#REF!</v>
      </c>
      <c r="BO1029" s="227" t="e">
        <f t="shared" si="285"/>
        <v>#REF!</v>
      </c>
      <c r="BP1029" s="228" t="str">
        <f t="shared" si="288"/>
        <v/>
      </c>
      <c r="BQ1029" s="229" t="str">
        <f t="shared" si="272"/>
        <v/>
      </c>
      <c r="BR1029" s="228" t="e">
        <f t="shared" si="286"/>
        <v>#REF!</v>
      </c>
      <c r="BS1029" s="230" t="e">
        <f t="shared" si="287"/>
        <v>#REF!</v>
      </c>
    </row>
    <row r="1030" spans="1:71">
      <c r="A1030" s="213" t="e">
        <f>IF(ISBLANK(#REF!),"",#REF!)</f>
        <v>#REF!</v>
      </c>
      <c r="B1030" s="214" t="e">
        <f>IF(ISBLANK(#REF!),"",#REF!)</f>
        <v>#REF!</v>
      </c>
      <c r="C1030" s="214" t="e">
        <f>IF(ISBLANK(#REF!),"",#REF!)</f>
        <v>#REF!</v>
      </c>
      <c r="D1030" s="214" t="e">
        <f>IF(ISBLANK(#REF!),"",#REF!)</f>
        <v>#REF!</v>
      </c>
      <c r="E1030" s="214" t="e">
        <f>IF(ISBLANK(#REF!),"",#REF!)</f>
        <v>#REF!</v>
      </c>
      <c r="F1030" s="214" t="e">
        <f>IF(ISBLANK(#REF!),"",#REF!)</f>
        <v>#REF!</v>
      </c>
      <c r="G1030" s="214" t="e">
        <f>IF(ISBLANK(#REF!),"",#REF!)</f>
        <v>#REF!</v>
      </c>
      <c r="H1030" s="215" t="e">
        <f>IF(ISBLANK(#REF!),"",#REF!)</f>
        <v>#REF!</v>
      </c>
      <c r="I1030" s="214" t="e">
        <f>IF(ISBLANK(#REF!),"",#REF!)</f>
        <v>#REF!</v>
      </c>
      <c r="J1030" s="216" t="e">
        <f>IF(ISBLANK(#REF!),"",#REF!)</f>
        <v>#REF!</v>
      </c>
      <c r="K1030" s="217" t="e">
        <f>IF(ISBLANK(#REF!),"",#REF!)</f>
        <v>#REF!</v>
      </c>
      <c r="L1030" s="217" t="e">
        <f>IF(ISBLANK(#REF!),"",#REF!)</f>
        <v>#REF!</v>
      </c>
      <c r="M1030" s="218" t="e">
        <f>IF(ISBLANK(#REF!),"",#REF!)</f>
        <v>#REF!</v>
      </c>
      <c r="N1030" s="218" t="e">
        <f>IF(ISBLANK(#REF!),"",#REF!)</f>
        <v>#REF!</v>
      </c>
      <c r="O1030" s="220" t="str">
        <f>IFERROR(VLOOKUP(_xlfn.CONCAT('Team Roster - Final'!$A1030," : ",'Team Roster - Final'!$BM1030),'Rate Calculations'!$C$4:$G$1100,5,FALSE),"")</f>
        <v/>
      </c>
      <c r="P1030" s="225">
        <f>IF(ISBLANK('Rate Calculations'!$H1032),"",'Rate Calculations'!$H1032)</f>
        <v>1.7500000000000002E-2</v>
      </c>
      <c r="Q1030" s="220" t="str">
        <f t="shared" si="273"/>
        <v/>
      </c>
      <c r="R1030" s="221">
        <f>IF(ISBLANK('Rate Calculations'!$J1032),"",'Rate Calculations'!$J1032)</f>
        <v>3.5000000000000003E-2</v>
      </c>
      <c r="S1030" s="220" t="str">
        <f t="shared" si="274"/>
        <v/>
      </c>
      <c r="T1030" s="225" t="str">
        <f>IFERROR(VLOOKUP(_xlfn.CONCAT('Team Roster - Final'!$A1030," : ",'Team Roster - Final'!$BM1030),'Rate Calculations'!$C$4:$S$1100,10,FALSE),"")</f>
        <v/>
      </c>
      <c r="U1030" s="225" t="str">
        <f>IFERROR(VLOOKUP(_xlfn.CONCAT('Team Roster - Final'!$A1030," : ",'Team Roster - Final'!$BM1030),'Rate Calculations'!$C$4:$S$1100,11,FALSE),"")</f>
        <v/>
      </c>
      <c r="V1030" s="222" t="str">
        <f t="shared" si="275"/>
        <v/>
      </c>
      <c r="W1030" s="222" t="str">
        <f t="shared" si="276"/>
        <v/>
      </c>
      <c r="X1030" s="223" t="str">
        <f>IFERROR(VLOOKUP(_xlfn.CONCAT('Team Roster - Final'!$A1030," : ",'Team Roster - Final'!$BM1030),'Rate Calculations'!$C$4:$S$1100,14,FALSE),"")</f>
        <v/>
      </c>
      <c r="Y1030" s="222" t="str">
        <f t="shared" si="277"/>
        <v/>
      </c>
      <c r="Z1030" s="222" t="str">
        <f t="shared" si="278"/>
        <v/>
      </c>
      <c r="AA1030" s="224" t="str">
        <f>IFERROR(IF(#REF!="Yes",$Y1030, $Y1030+$Q1030*0.5),"")</f>
        <v/>
      </c>
      <c r="AB1030" s="224" t="str">
        <f>IFERROR(IF(#REF!="Yes",$Z1030, $Z1030+$S1030*0.5),"")</f>
        <v/>
      </c>
      <c r="AC1030" s="220" t="str">
        <f>IFERROR(VLOOKUP(_xlfn.CONCAT('Team Roster - Final'!$A1030," : ",'Team Roster - Final'!$BM1030),'Rate Calculations'!$C$4:$U$1100,19,FALSE),"")</f>
        <v/>
      </c>
      <c r="AD1030" s="220" t="str">
        <f t="shared" si="279"/>
        <v/>
      </c>
      <c r="AE1030" s="220" t="str">
        <f t="shared" si="280"/>
        <v/>
      </c>
      <c r="AF1030" s="225" t="str">
        <f>IFERROR(VLOOKUP(_xlfn.CONCAT('Team Roster - Final'!$A1030," : ",'Team Roster - Final'!$BM1030),'Rate Calculations'!$C$4:$AB$1100,22,FALSE),"")</f>
        <v/>
      </c>
      <c r="AG1030" s="225" t="str">
        <f>IFERROR(VLOOKUP(_xlfn.CONCAT('Team Roster - Final'!$A1030," : ",'Team Roster - Final'!$BM1030),'Rate Calculations'!$C$4:$AB$1100,23,FALSE),"")</f>
        <v/>
      </c>
      <c r="AH1030" s="231" t="str">
        <f t="shared" si="281"/>
        <v/>
      </c>
      <c r="AI1030" s="231" t="str">
        <f t="shared" si="282"/>
        <v/>
      </c>
      <c r="AJ1030" s="223" t="str">
        <f>Table1[[#This Row],[Home Office
Net Fee %]]</f>
        <v/>
      </c>
      <c r="AK1030" s="222" t="str">
        <f t="shared" si="283"/>
        <v/>
      </c>
      <c r="AL1030" s="222" t="str">
        <f t="shared" si="284"/>
        <v/>
      </c>
      <c r="AM1030" s="215" t="str">
        <f>IFERROR(IF(#REF!="Yes",$AK1030,($AK1030+$AD1030*0.5)),"")</f>
        <v/>
      </c>
      <c r="AN1030" s="215" t="str">
        <f>IFERROR(IF(#REF!="Yes",$AL1030,($AL1030+$AE1030*0.5)),"")</f>
        <v/>
      </c>
      <c r="AO1030" s="374" t="str">
        <f>IF(ISBLANK('Team Roster Proposed - FBR'!Q1031),"",'Team Roster Proposed - FBR'!Q1031)</f>
        <v/>
      </c>
      <c r="AP1030" s="226" t="e">
        <f>IF(ISBLANK(#REF!),"",#REF!)</f>
        <v>#REF!</v>
      </c>
      <c r="AQ1030" s="226" t="e">
        <f>IF(ISBLANK(#REF!),"",#REF!)</f>
        <v>#REF!</v>
      </c>
      <c r="AR1030" s="226" t="e">
        <f>IF(ISBLANK(#REF!),"",#REF!)</f>
        <v>#REF!</v>
      </c>
      <c r="AS1030" s="219" t="e">
        <f>IF(ISBLANK(#REF!),"",#REF!)</f>
        <v>#REF!</v>
      </c>
      <c r="AT1030" s="219" t="e">
        <f>IF(ISBLANK(#REF!),"",#REF!)</f>
        <v>#REF!</v>
      </c>
      <c r="AU1030" s="219" t="e">
        <f>IF(ISBLANK(#REF!),"",#REF!)</f>
        <v>#REF!</v>
      </c>
      <c r="AV1030" s="219" t="e">
        <f>IF(ISBLANK(#REF!),"",#REF!)</f>
        <v>#REF!</v>
      </c>
      <c r="AW1030" s="219" t="e">
        <f>IF(ISBLANK(#REF!),"",#REF!)</f>
        <v>#REF!</v>
      </c>
      <c r="AX1030" s="219" t="e">
        <f>IF(ISBLANK(#REF!),"",#REF!)</f>
        <v>#REF!</v>
      </c>
      <c r="AY1030" s="226" t="e">
        <f>IF(ISBLANK(#REF!),"",#REF!)</f>
        <v>#REF!</v>
      </c>
      <c r="AZ1030" s="219" t="e">
        <f>IF(ISBLANK(#REF!),"",#REF!)</f>
        <v>#REF!</v>
      </c>
      <c r="BA1030" s="219" t="e">
        <f>IF(ISBLANK(#REF!),"",#REF!)</f>
        <v>#REF!</v>
      </c>
      <c r="BB1030" s="219" t="e">
        <f>IF(ISBLANK(#REF!),"",#REF!)</f>
        <v>#REF!</v>
      </c>
      <c r="BC1030" s="219" t="e">
        <f>IF(ISBLANK(#REF!),"",#REF!)</f>
        <v>#REF!</v>
      </c>
      <c r="BD1030" s="219" t="e">
        <f>IF(ISBLANK(#REF!),"",#REF!)</f>
        <v>#REF!</v>
      </c>
      <c r="BE1030" s="219" t="e">
        <f>IF(ISBLANK(#REF!),"",#REF!)</f>
        <v>#REF!</v>
      </c>
      <c r="BF1030" s="219" t="e">
        <f>IF(ISBLANK(#REF!),"",#REF!)</f>
        <v>#REF!</v>
      </c>
      <c r="BG1030" s="219" t="e">
        <f>IF(ISBLANK(#REF!),"",#REF!)</f>
        <v>#REF!</v>
      </c>
      <c r="BH1030" s="219" t="e">
        <f>IF(ISBLANK(#REF!),"",#REF!)</f>
        <v>#REF!</v>
      </c>
      <c r="BI1030" s="219" t="e">
        <f>IF(ISBLANK(#REF!),"",#REF!)</f>
        <v>#REF!</v>
      </c>
      <c r="BJ1030" s="219" t="e">
        <f>IF(ISBLANK(#REF!),"",#REF!)</f>
        <v>#REF!</v>
      </c>
      <c r="BK1030" s="219" t="e">
        <f>IF(ISBLANK(#REF!),"",#REF!)</f>
        <v>#REF!</v>
      </c>
      <c r="BL1030" s="219" t="e">
        <f>IF(ISBLANK(#REF!),"",#REF!)</f>
        <v>#REF!</v>
      </c>
      <c r="BM1030" s="219" t="e">
        <f>IF(ISBLANK(#REF!),"",#REF!)</f>
        <v>#REF!</v>
      </c>
      <c r="BN1030" s="219" t="e">
        <f>IF(ISBLANK(#REF!),"",#REF!)</f>
        <v>#REF!</v>
      </c>
      <c r="BO1030" s="227" t="e">
        <f t="shared" si="285"/>
        <v>#REF!</v>
      </c>
      <c r="BP1030" s="228" t="str">
        <f t="shared" si="288"/>
        <v/>
      </c>
      <c r="BQ1030" s="229" t="str">
        <f t="shared" si="272"/>
        <v/>
      </c>
      <c r="BR1030" s="228" t="e">
        <f t="shared" si="286"/>
        <v>#REF!</v>
      </c>
      <c r="BS1030" s="230" t="e">
        <f t="shared" si="287"/>
        <v>#REF!</v>
      </c>
    </row>
    <row r="1031" spans="1:71">
      <c r="A1031" s="213" t="e">
        <f>IF(ISBLANK(#REF!),"",#REF!)</f>
        <v>#REF!</v>
      </c>
      <c r="B1031" s="214" t="e">
        <f>IF(ISBLANK(#REF!),"",#REF!)</f>
        <v>#REF!</v>
      </c>
      <c r="C1031" s="214" t="e">
        <f>IF(ISBLANK(#REF!),"",#REF!)</f>
        <v>#REF!</v>
      </c>
      <c r="D1031" s="214" t="e">
        <f>IF(ISBLANK(#REF!),"",#REF!)</f>
        <v>#REF!</v>
      </c>
      <c r="E1031" s="214" t="e">
        <f>IF(ISBLANK(#REF!),"",#REF!)</f>
        <v>#REF!</v>
      </c>
      <c r="F1031" s="214" t="e">
        <f>IF(ISBLANK(#REF!),"",#REF!)</f>
        <v>#REF!</v>
      </c>
      <c r="G1031" s="214" t="e">
        <f>IF(ISBLANK(#REF!),"",#REF!)</f>
        <v>#REF!</v>
      </c>
      <c r="H1031" s="215" t="e">
        <f>IF(ISBLANK(#REF!),"",#REF!)</f>
        <v>#REF!</v>
      </c>
      <c r="I1031" s="214" t="e">
        <f>IF(ISBLANK(#REF!),"",#REF!)</f>
        <v>#REF!</v>
      </c>
      <c r="J1031" s="216" t="e">
        <f>IF(ISBLANK(#REF!),"",#REF!)</f>
        <v>#REF!</v>
      </c>
      <c r="K1031" s="217" t="e">
        <f>IF(ISBLANK(#REF!),"",#REF!)</f>
        <v>#REF!</v>
      </c>
      <c r="L1031" s="217" t="e">
        <f>IF(ISBLANK(#REF!),"",#REF!)</f>
        <v>#REF!</v>
      </c>
      <c r="M1031" s="218" t="e">
        <f>IF(ISBLANK(#REF!),"",#REF!)</f>
        <v>#REF!</v>
      </c>
      <c r="N1031" s="218" t="e">
        <f>IF(ISBLANK(#REF!),"",#REF!)</f>
        <v>#REF!</v>
      </c>
      <c r="O1031" s="220" t="str">
        <f>IFERROR(VLOOKUP(_xlfn.CONCAT('Team Roster - Final'!$A1031," : ",'Team Roster - Final'!$BM1031),'Rate Calculations'!$C$4:$G$1100,5,FALSE),"")</f>
        <v/>
      </c>
      <c r="P1031" s="225">
        <f>IF(ISBLANK('Rate Calculations'!$H1033),"",'Rate Calculations'!$H1033)</f>
        <v>1.7500000000000002E-2</v>
      </c>
      <c r="Q1031" s="220" t="str">
        <f t="shared" si="273"/>
        <v/>
      </c>
      <c r="R1031" s="221">
        <f>IF(ISBLANK('Rate Calculations'!$J1033),"",'Rate Calculations'!$J1033)</f>
        <v>3.5000000000000003E-2</v>
      </c>
      <c r="S1031" s="220" t="str">
        <f t="shared" si="274"/>
        <v/>
      </c>
      <c r="T1031" s="225" t="str">
        <f>IFERROR(VLOOKUP(_xlfn.CONCAT('Team Roster - Final'!$A1031," : ",'Team Roster - Final'!$BM1031),'Rate Calculations'!$C$4:$S$1100,10,FALSE),"")</f>
        <v/>
      </c>
      <c r="U1031" s="225" t="str">
        <f>IFERROR(VLOOKUP(_xlfn.CONCAT('Team Roster - Final'!$A1031," : ",'Team Roster - Final'!$BM1031),'Rate Calculations'!$C$4:$S$1100,11,FALSE),"")</f>
        <v/>
      </c>
      <c r="V1031" s="222" t="str">
        <f t="shared" si="275"/>
        <v/>
      </c>
      <c r="W1031" s="222" t="str">
        <f t="shared" si="276"/>
        <v/>
      </c>
      <c r="X1031" s="223" t="str">
        <f>IFERROR(VLOOKUP(_xlfn.CONCAT('Team Roster - Final'!$A1031," : ",'Team Roster - Final'!$BM1031),'Rate Calculations'!$C$4:$S$1100,14,FALSE),"")</f>
        <v/>
      </c>
      <c r="Y1031" s="222" t="str">
        <f t="shared" si="277"/>
        <v/>
      </c>
      <c r="Z1031" s="222" t="str">
        <f t="shared" si="278"/>
        <v/>
      </c>
      <c r="AA1031" s="224" t="str">
        <f>IFERROR(IF(#REF!="Yes",$Y1031, $Y1031+$Q1031*0.5),"")</f>
        <v/>
      </c>
      <c r="AB1031" s="224" t="str">
        <f>IFERROR(IF(#REF!="Yes",$Z1031, $Z1031+$S1031*0.5),"")</f>
        <v/>
      </c>
      <c r="AC1031" s="220" t="str">
        <f>IFERROR(VLOOKUP(_xlfn.CONCAT('Team Roster - Final'!$A1031," : ",'Team Roster - Final'!$BM1031),'Rate Calculations'!$C$4:$U$1100,19,FALSE),"")</f>
        <v/>
      </c>
      <c r="AD1031" s="220" t="str">
        <f t="shared" si="279"/>
        <v/>
      </c>
      <c r="AE1031" s="220" t="str">
        <f t="shared" si="280"/>
        <v/>
      </c>
      <c r="AF1031" s="225" t="str">
        <f>IFERROR(VLOOKUP(_xlfn.CONCAT('Team Roster - Final'!$A1031," : ",'Team Roster - Final'!$BM1031),'Rate Calculations'!$C$4:$AB$1100,22,FALSE),"")</f>
        <v/>
      </c>
      <c r="AG1031" s="225" t="str">
        <f>IFERROR(VLOOKUP(_xlfn.CONCAT('Team Roster - Final'!$A1031," : ",'Team Roster - Final'!$BM1031),'Rate Calculations'!$C$4:$AB$1100,23,FALSE),"")</f>
        <v/>
      </c>
      <c r="AH1031" s="231" t="str">
        <f t="shared" si="281"/>
        <v/>
      </c>
      <c r="AI1031" s="231" t="str">
        <f t="shared" si="282"/>
        <v/>
      </c>
      <c r="AJ1031" s="223" t="str">
        <f>Table1[[#This Row],[Home Office
Net Fee %]]</f>
        <v/>
      </c>
      <c r="AK1031" s="222" t="str">
        <f t="shared" si="283"/>
        <v/>
      </c>
      <c r="AL1031" s="222" t="str">
        <f t="shared" si="284"/>
        <v/>
      </c>
      <c r="AM1031" s="215" t="str">
        <f>IFERROR(IF(#REF!="Yes",$AK1031,($AK1031+$AD1031*0.5)),"")</f>
        <v/>
      </c>
      <c r="AN1031" s="215" t="str">
        <f>IFERROR(IF(#REF!="Yes",$AL1031,($AL1031+$AE1031*0.5)),"")</f>
        <v/>
      </c>
      <c r="AO1031" s="374" t="str">
        <f>IF(ISBLANK('Team Roster Proposed - FBR'!Q1032),"",'Team Roster Proposed - FBR'!Q1032)</f>
        <v/>
      </c>
      <c r="AP1031" s="226" t="e">
        <f>IF(ISBLANK(#REF!),"",#REF!)</f>
        <v>#REF!</v>
      </c>
      <c r="AQ1031" s="226" t="e">
        <f>IF(ISBLANK(#REF!),"",#REF!)</f>
        <v>#REF!</v>
      </c>
      <c r="AR1031" s="226" t="e">
        <f>IF(ISBLANK(#REF!),"",#REF!)</f>
        <v>#REF!</v>
      </c>
      <c r="AS1031" s="219" t="e">
        <f>IF(ISBLANK(#REF!),"",#REF!)</f>
        <v>#REF!</v>
      </c>
      <c r="AT1031" s="219" t="e">
        <f>IF(ISBLANK(#REF!),"",#REF!)</f>
        <v>#REF!</v>
      </c>
      <c r="AU1031" s="219" t="e">
        <f>IF(ISBLANK(#REF!),"",#REF!)</f>
        <v>#REF!</v>
      </c>
      <c r="AV1031" s="219" t="e">
        <f>IF(ISBLANK(#REF!),"",#REF!)</f>
        <v>#REF!</v>
      </c>
      <c r="AW1031" s="219" t="e">
        <f>IF(ISBLANK(#REF!),"",#REF!)</f>
        <v>#REF!</v>
      </c>
      <c r="AX1031" s="219" t="e">
        <f>IF(ISBLANK(#REF!),"",#REF!)</f>
        <v>#REF!</v>
      </c>
      <c r="AY1031" s="226" t="e">
        <f>IF(ISBLANK(#REF!),"",#REF!)</f>
        <v>#REF!</v>
      </c>
      <c r="AZ1031" s="219" t="e">
        <f>IF(ISBLANK(#REF!),"",#REF!)</f>
        <v>#REF!</v>
      </c>
      <c r="BA1031" s="219" t="e">
        <f>IF(ISBLANK(#REF!),"",#REF!)</f>
        <v>#REF!</v>
      </c>
      <c r="BB1031" s="219" t="e">
        <f>IF(ISBLANK(#REF!),"",#REF!)</f>
        <v>#REF!</v>
      </c>
      <c r="BC1031" s="219" t="e">
        <f>IF(ISBLANK(#REF!),"",#REF!)</f>
        <v>#REF!</v>
      </c>
      <c r="BD1031" s="219" t="e">
        <f>IF(ISBLANK(#REF!),"",#REF!)</f>
        <v>#REF!</v>
      </c>
      <c r="BE1031" s="219" t="e">
        <f>IF(ISBLANK(#REF!),"",#REF!)</f>
        <v>#REF!</v>
      </c>
      <c r="BF1031" s="219" t="e">
        <f>IF(ISBLANK(#REF!),"",#REF!)</f>
        <v>#REF!</v>
      </c>
      <c r="BG1031" s="219" t="e">
        <f>IF(ISBLANK(#REF!),"",#REF!)</f>
        <v>#REF!</v>
      </c>
      <c r="BH1031" s="219" t="e">
        <f>IF(ISBLANK(#REF!),"",#REF!)</f>
        <v>#REF!</v>
      </c>
      <c r="BI1031" s="219" t="e">
        <f>IF(ISBLANK(#REF!),"",#REF!)</f>
        <v>#REF!</v>
      </c>
      <c r="BJ1031" s="219" t="e">
        <f>IF(ISBLANK(#REF!),"",#REF!)</f>
        <v>#REF!</v>
      </c>
      <c r="BK1031" s="219" t="e">
        <f>IF(ISBLANK(#REF!),"",#REF!)</f>
        <v>#REF!</v>
      </c>
      <c r="BL1031" s="219" t="e">
        <f>IF(ISBLANK(#REF!),"",#REF!)</f>
        <v>#REF!</v>
      </c>
      <c r="BM1031" s="219" t="e">
        <f>IF(ISBLANK(#REF!),"",#REF!)</f>
        <v>#REF!</v>
      </c>
      <c r="BN1031" s="219" t="e">
        <f>IF(ISBLANK(#REF!),"",#REF!)</f>
        <v>#REF!</v>
      </c>
      <c r="BO1031" s="227" t="e">
        <f t="shared" si="285"/>
        <v>#REF!</v>
      </c>
      <c r="BP1031" s="228" t="str">
        <f t="shared" si="288"/>
        <v/>
      </c>
      <c r="BQ1031" s="229" t="str">
        <f t="shared" si="272"/>
        <v/>
      </c>
      <c r="BR1031" s="228" t="e">
        <f t="shared" si="286"/>
        <v>#REF!</v>
      </c>
      <c r="BS1031" s="230" t="e">
        <f t="shared" si="287"/>
        <v>#REF!</v>
      </c>
    </row>
    <row r="1032" spans="1:71">
      <c r="A1032" s="213" t="e">
        <f>IF(ISBLANK(#REF!),"",#REF!)</f>
        <v>#REF!</v>
      </c>
      <c r="B1032" s="214" t="e">
        <f>IF(ISBLANK(#REF!),"",#REF!)</f>
        <v>#REF!</v>
      </c>
      <c r="C1032" s="214" t="e">
        <f>IF(ISBLANK(#REF!),"",#REF!)</f>
        <v>#REF!</v>
      </c>
      <c r="D1032" s="214" t="e">
        <f>IF(ISBLANK(#REF!),"",#REF!)</f>
        <v>#REF!</v>
      </c>
      <c r="E1032" s="214" t="e">
        <f>IF(ISBLANK(#REF!),"",#REF!)</f>
        <v>#REF!</v>
      </c>
      <c r="F1032" s="214" t="e">
        <f>IF(ISBLANK(#REF!),"",#REF!)</f>
        <v>#REF!</v>
      </c>
      <c r="G1032" s="214" t="e">
        <f>IF(ISBLANK(#REF!),"",#REF!)</f>
        <v>#REF!</v>
      </c>
      <c r="H1032" s="215" t="e">
        <f>IF(ISBLANK(#REF!),"",#REF!)</f>
        <v>#REF!</v>
      </c>
      <c r="I1032" s="214" t="e">
        <f>IF(ISBLANK(#REF!),"",#REF!)</f>
        <v>#REF!</v>
      </c>
      <c r="J1032" s="216" t="e">
        <f>IF(ISBLANK(#REF!),"",#REF!)</f>
        <v>#REF!</v>
      </c>
      <c r="K1032" s="217" t="e">
        <f>IF(ISBLANK(#REF!),"",#REF!)</f>
        <v>#REF!</v>
      </c>
      <c r="L1032" s="217" t="e">
        <f>IF(ISBLANK(#REF!),"",#REF!)</f>
        <v>#REF!</v>
      </c>
      <c r="M1032" s="218" t="e">
        <f>IF(ISBLANK(#REF!),"",#REF!)</f>
        <v>#REF!</v>
      </c>
      <c r="N1032" s="218" t="e">
        <f>IF(ISBLANK(#REF!),"",#REF!)</f>
        <v>#REF!</v>
      </c>
      <c r="O1032" s="220" t="str">
        <f>IFERROR(VLOOKUP(_xlfn.CONCAT('Team Roster - Final'!$A1032," : ",'Team Roster - Final'!$BM1032),'Rate Calculations'!$C$4:$G$1100,5,FALSE),"")</f>
        <v/>
      </c>
      <c r="P1032" s="225">
        <f>IF(ISBLANK('Rate Calculations'!$H1034),"",'Rate Calculations'!$H1034)</f>
        <v>1.7500000000000002E-2</v>
      </c>
      <c r="Q1032" s="220" t="str">
        <f t="shared" si="273"/>
        <v/>
      </c>
      <c r="R1032" s="221">
        <f>IF(ISBLANK('Rate Calculations'!$J1034),"",'Rate Calculations'!$J1034)</f>
        <v>3.5000000000000003E-2</v>
      </c>
      <c r="S1032" s="220" t="str">
        <f t="shared" si="274"/>
        <v/>
      </c>
      <c r="T1032" s="225" t="str">
        <f>IFERROR(VLOOKUP(_xlfn.CONCAT('Team Roster - Final'!$A1032," : ",'Team Roster - Final'!$BM1032),'Rate Calculations'!$C$4:$S$1100,10,FALSE),"")</f>
        <v/>
      </c>
      <c r="U1032" s="225" t="str">
        <f>IFERROR(VLOOKUP(_xlfn.CONCAT('Team Roster - Final'!$A1032," : ",'Team Roster - Final'!$BM1032),'Rate Calculations'!$C$4:$S$1100,11,FALSE),"")</f>
        <v/>
      </c>
      <c r="V1032" s="222" t="str">
        <f t="shared" si="275"/>
        <v/>
      </c>
      <c r="W1032" s="222" t="str">
        <f t="shared" si="276"/>
        <v/>
      </c>
      <c r="X1032" s="223" t="str">
        <f>IFERROR(VLOOKUP(_xlfn.CONCAT('Team Roster - Final'!$A1032," : ",'Team Roster - Final'!$BM1032),'Rate Calculations'!$C$4:$S$1100,14,FALSE),"")</f>
        <v/>
      </c>
      <c r="Y1032" s="222" t="str">
        <f t="shared" si="277"/>
        <v/>
      </c>
      <c r="Z1032" s="222" t="str">
        <f t="shared" si="278"/>
        <v/>
      </c>
      <c r="AA1032" s="224" t="str">
        <f>IFERROR(IF(#REF!="Yes",$Y1032, $Y1032+$Q1032*0.5),"")</f>
        <v/>
      </c>
      <c r="AB1032" s="224" t="str">
        <f>IFERROR(IF(#REF!="Yes",$Z1032, $Z1032+$S1032*0.5),"")</f>
        <v/>
      </c>
      <c r="AC1032" s="220" t="str">
        <f>IFERROR(VLOOKUP(_xlfn.CONCAT('Team Roster - Final'!$A1032," : ",'Team Roster - Final'!$BM1032),'Rate Calculations'!$C$4:$U$1100,19,FALSE),"")</f>
        <v/>
      </c>
      <c r="AD1032" s="220" t="str">
        <f t="shared" si="279"/>
        <v/>
      </c>
      <c r="AE1032" s="220" t="str">
        <f t="shared" si="280"/>
        <v/>
      </c>
      <c r="AF1032" s="225" t="str">
        <f>IFERROR(VLOOKUP(_xlfn.CONCAT('Team Roster - Final'!$A1032," : ",'Team Roster - Final'!$BM1032),'Rate Calculations'!$C$4:$AB$1100,22,FALSE),"")</f>
        <v/>
      </c>
      <c r="AG1032" s="225" t="str">
        <f>IFERROR(VLOOKUP(_xlfn.CONCAT('Team Roster - Final'!$A1032," : ",'Team Roster - Final'!$BM1032),'Rate Calculations'!$C$4:$AB$1100,23,FALSE),"")</f>
        <v/>
      </c>
      <c r="AH1032" s="231" t="str">
        <f t="shared" si="281"/>
        <v/>
      </c>
      <c r="AI1032" s="231" t="str">
        <f t="shared" si="282"/>
        <v/>
      </c>
      <c r="AJ1032" s="223" t="str">
        <f>Table1[[#This Row],[Home Office
Net Fee %]]</f>
        <v/>
      </c>
      <c r="AK1032" s="222" t="str">
        <f t="shared" si="283"/>
        <v/>
      </c>
      <c r="AL1032" s="222" t="str">
        <f t="shared" si="284"/>
        <v/>
      </c>
      <c r="AM1032" s="215" t="str">
        <f>IFERROR(IF(#REF!="Yes",$AK1032,($AK1032+$AD1032*0.5)),"")</f>
        <v/>
      </c>
      <c r="AN1032" s="215" t="str">
        <f>IFERROR(IF(#REF!="Yes",$AL1032,($AL1032+$AE1032*0.5)),"")</f>
        <v/>
      </c>
      <c r="AO1032" s="374" t="str">
        <f>IF(ISBLANK('Team Roster Proposed - FBR'!Q1033),"",'Team Roster Proposed - FBR'!Q1033)</f>
        <v/>
      </c>
      <c r="AP1032" s="226" t="e">
        <f>IF(ISBLANK(#REF!),"",#REF!)</f>
        <v>#REF!</v>
      </c>
      <c r="AQ1032" s="226" t="e">
        <f>IF(ISBLANK(#REF!),"",#REF!)</f>
        <v>#REF!</v>
      </c>
      <c r="AR1032" s="226" t="e">
        <f>IF(ISBLANK(#REF!),"",#REF!)</f>
        <v>#REF!</v>
      </c>
      <c r="AS1032" s="219" t="e">
        <f>IF(ISBLANK(#REF!),"",#REF!)</f>
        <v>#REF!</v>
      </c>
      <c r="AT1032" s="219" t="e">
        <f>IF(ISBLANK(#REF!),"",#REF!)</f>
        <v>#REF!</v>
      </c>
      <c r="AU1032" s="219" t="e">
        <f>IF(ISBLANK(#REF!),"",#REF!)</f>
        <v>#REF!</v>
      </c>
      <c r="AV1032" s="219" t="e">
        <f>IF(ISBLANK(#REF!),"",#REF!)</f>
        <v>#REF!</v>
      </c>
      <c r="AW1032" s="219" t="e">
        <f>IF(ISBLANK(#REF!),"",#REF!)</f>
        <v>#REF!</v>
      </c>
      <c r="AX1032" s="219" t="e">
        <f>IF(ISBLANK(#REF!),"",#REF!)</f>
        <v>#REF!</v>
      </c>
      <c r="AY1032" s="226" t="e">
        <f>IF(ISBLANK(#REF!),"",#REF!)</f>
        <v>#REF!</v>
      </c>
      <c r="AZ1032" s="219" t="e">
        <f>IF(ISBLANK(#REF!),"",#REF!)</f>
        <v>#REF!</v>
      </c>
      <c r="BA1032" s="219" t="e">
        <f>IF(ISBLANK(#REF!),"",#REF!)</f>
        <v>#REF!</v>
      </c>
      <c r="BB1032" s="219" t="e">
        <f>IF(ISBLANK(#REF!),"",#REF!)</f>
        <v>#REF!</v>
      </c>
      <c r="BC1032" s="219" t="e">
        <f>IF(ISBLANK(#REF!),"",#REF!)</f>
        <v>#REF!</v>
      </c>
      <c r="BD1032" s="219" t="e">
        <f>IF(ISBLANK(#REF!),"",#REF!)</f>
        <v>#REF!</v>
      </c>
      <c r="BE1032" s="219" t="e">
        <f>IF(ISBLANK(#REF!),"",#REF!)</f>
        <v>#REF!</v>
      </c>
      <c r="BF1032" s="219" t="e">
        <f>IF(ISBLANK(#REF!),"",#REF!)</f>
        <v>#REF!</v>
      </c>
      <c r="BG1032" s="219" t="e">
        <f>IF(ISBLANK(#REF!),"",#REF!)</f>
        <v>#REF!</v>
      </c>
      <c r="BH1032" s="219" t="e">
        <f>IF(ISBLANK(#REF!),"",#REF!)</f>
        <v>#REF!</v>
      </c>
      <c r="BI1032" s="219" t="e">
        <f>IF(ISBLANK(#REF!),"",#REF!)</f>
        <v>#REF!</v>
      </c>
      <c r="BJ1032" s="219" t="e">
        <f>IF(ISBLANK(#REF!),"",#REF!)</f>
        <v>#REF!</v>
      </c>
      <c r="BK1032" s="219" t="e">
        <f>IF(ISBLANK(#REF!),"",#REF!)</f>
        <v>#REF!</v>
      </c>
      <c r="BL1032" s="219" t="e">
        <f>IF(ISBLANK(#REF!),"",#REF!)</f>
        <v>#REF!</v>
      </c>
      <c r="BM1032" s="219" t="e">
        <f>IF(ISBLANK(#REF!),"",#REF!)</f>
        <v>#REF!</v>
      </c>
      <c r="BN1032" s="219" t="e">
        <f>IF(ISBLANK(#REF!),"",#REF!)</f>
        <v>#REF!</v>
      </c>
      <c r="BO1032" s="227" t="e">
        <f t="shared" si="285"/>
        <v>#REF!</v>
      </c>
      <c r="BP1032" s="228" t="str">
        <f t="shared" si="288"/>
        <v/>
      </c>
      <c r="BQ1032" s="229" t="str">
        <f t="shared" si="272"/>
        <v/>
      </c>
      <c r="BR1032" s="228" t="e">
        <f t="shared" si="286"/>
        <v>#REF!</v>
      </c>
      <c r="BS1032" s="230" t="e">
        <f t="shared" si="287"/>
        <v>#REF!</v>
      </c>
    </row>
    <row r="1033" spans="1:71">
      <c r="A1033" s="213" t="e">
        <f>IF(ISBLANK(#REF!),"",#REF!)</f>
        <v>#REF!</v>
      </c>
      <c r="B1033" s="214" t="e">
        <f>IF(ISBLANK(#REF!),"",#REF!)</f>
        <v>#REF!</v>
      </c>
      <c r="C1033" s="214" t="e">
        <f>IF(ISBLANK(#REF!),"",#REF!)</f>
        <v>#REF!</v>
      </c>
      <c r="D1033" s="214" t="e">
        <f>IF(ISBLANK(#REF!),"",#REF!)</f>
        <v>#REF!</v>
      </c>
      <c r="E1033" s="214" t="e">
        <f>IF(ISBLANK(#REF!),"",#REF!)</f>
        <v>#REF!</v>
      </c>
      <c r="F1033" s="214" t="e">
        <f>IF(ISBLANK(#REF!),"",#REF!)</f>
        <v>#REF!</v>
      </c>
      <c r="G1033" s="214" t="e">
        <f>IF(ISBLANK(#REF!),"",#REF!)</f>
        <v>#REF!</v>
      </c>
      <c r="H1033" s="215" t="e">
        <f>IF(ISBLANK(#REF!),"",#REF!)</f>
        <v>#REF!</v>
      </c>
      <c r="I1033" s="214" t="e">
        <f>IF(ISBLANK(#REF!),"",#REF!)</f>
        <v>#REF!</v>
      </c>
      <c r="J1033" s="216" t="e">
        <f>IF(ISBLANK(#REF!),"",#REF!)</f>
        <v>#REF!</v>
      </c>
      <c r="K1033" s="217" t="e">
        <f>IF(ISBLANK(#REF!),"",#REF!)</f>
        <v>#REF!</v>
      </c>
      <c r="L1033" s="217" t="e">
        <f>IF(ISBLANK(#REF!),"",#REF!)</f>
        <v>#REF!</v>
      </c>
      <c r="M1033" s="218" t="e">
        <f>IF(ISBLANK(#REF!),"",#REF!)</f>
        <v>#REF!</v>
      </c>
      <c r="N1033" s="218" t="e">
        <f>IF(ISBLANK(#REF!),"",#REF!)</f>
        <v>#REF!</v>
      </c>
      <c r="O1033" s="220" t="str">
        <f>IFERROR(VLOOKUP(_xlfn.CONCAT('Team Roster - Final'!$A1033," : ",'Team Roster - Final'!$BM1033),'Rate Calculations'!$C$4:$G$1100,5,FALSE),"")</f>
        <v/>
      </c>
      <c r="P1033" s="225">
        <f>IF(ISBLANK('Rate Calculations'!$H1035),"",'Rate Calculations'!$H1035)</f>
        <v>1.7500000000000002E-2</v>
      </c>
      <c r="Q1033" s="220" t="str">
        <f t="shared" si="273"/>
        <v/>
      </c>
      <c r="R1033" s="221">
        <f>IF(ISBLANK('Rate Calculations'!$J1035),"",'Rate Calculations'!$J1035)</f>
        <v>3.5000000000000003E-2</v>
      </c>
      <c r="S1033" s="220" t="str">
        <f t="shared" si="274"/>
        <v/>
      </c>
      <c r="T1033" s="225" t="str">
        <f>IFERROR(VLOOKUP(_xlfn.CONCAT('Team Roster - Final'!$A1033," : ",'Team Roster - Final'!$BM1033),'Rate Calculations'!$C$4:$S$1100,10,FALSE),"")</f>
        <v/>
      </c>
      <c r="U1033" s="225" t="str">
        <f>IFERROR(VLOOKUP(_xlfn.CONCAT('Team Roster - Final'!$A1033," : ",'Team Roster - Final'!$BM1033),'Rate Calculations'!$C$4:$S$1100,11,FALSE),"")</f>
        <v/>
      </c>
      <c r="V1033" s="222" t="str">
        <f t="shared" si="275"/>
        <v/>
      </c>
      <c r="W1033" s="222" t="str">
        <f t="shared" si="276"/>
        <v/>
      </c>
      <c r="X1033" s="223" t="str">
        <f>IFERROR(VLOOKUP(_xlfn.CONCAT('Team Roster - Final'!$A1033," : ",'Team Roster - Final'!$BM1033),'Rate Calculations'!$C$4:$S$1100,14,FALSE),"")</f>
        <v/>
      </c>
      <c r="Y1033" s="222" t="str">
        <f t="shared" si="277"/>
        <v/>
      </c>
      <c r="Z1033" s="222" t="str">
        <f t="shared" si="278"/>
        <v/>
      </c>
      <c r="AA1033" s="224" t="str">
        <f>IFERROR(IF(#REF!="Yes",$Y1033, $Y1033+$Q1033*0.5),"")</f>
        <v/>
      </c>
      <c r="AB1033" s="224" t="str">
        <f>IFERROR(IF(#REF!="Yes",$Z1033, $Z1033+$S1033*0.5),"")</f>
        <v/>
      </c>
      <c r="AC1033" s="220" t="str">
        <f>IFERROR(VLOOKUP(_xlfn.CONCAT('Team Roster - Final'!$A1033," : ",'Team Roster - Final'!$BM1033),'Rate Calculations'!$C$4:$U$1100,19,FALSE),"")</f>
        <v/>
      </c>
      <c r="AD1033" s="220" t="str">
        <f t="shared" si="279"/>
        <v/>
      </c>
      <c r="AE1033" s="220" t="str">
        <f t="shared" si="280"/>
        <v/>
      </c>
      <c r="AF1033" s="225" t="str">
        <f>IFERROR(VLOOKUP(_xlfn.CONCAT('Team Roster - Final'!$A1033," : ",'Team Roster - Final'!$BM1033),'Rate Calculations'!$C$4:$AB$1100,22,FALSE),"")</f>
        <v/>
      </c>
      <c r="AG1033" s="225" t="str">
        <f>IFERROR(VLOOKUP(_xlfn.CONCAT('Team Roster - Final'!$A1033," : ",'Team Roster - Final'!$BM1033),'Rate Calculations'!$C$4:$AB$1100,23,FALSE),"")</f>
        <v/>
      </c>
      <c r="AH1033" s="231" t="str">
        <f t="shared" si="281"/>
        <v/>
      </c>
      <c r="AI1033" s="231" t="str">
        <f t="shared" si="282"/>
        <v/>
      </c>
      <c r="AJ1033" s="223" t="str">
        <f>Table1[[#This Row],[Home Office
Net Fee %]]</f>
        <v/>
      </c>
      <c r="AK1033" s="222" t="str">
        <f t="shared" si="283"/>
        <v/>
      </c>
      <c r="AL1033" s="222" t="str">
        <f t="shared" si="284"/>
        <v/>
      </c>
      <c r="AM1033" s="215" t="str">
        <f>IFERROR(IF(#REF!="Yes",$AK1033,($AK1033+$AD1033*0.5)),"")</f>
        <v/>
      </c>
      <c r="AN1033" s="215" t="str">
        <f>IFERROR(IF(#REF!="Yes",$AL1033,($AL1033+$AE1033*0.5)),"")</f>
        <v/>
      </c>
      <c r="AO1033" s="374" t="str">
        <f>IF(ISBLANK('Team Roster Proposed - FBR'!Q1034),"",'Team Roster Proposed - FBR'!Q1034)</f>
        <v/>
      </c>
      <c r="AP1033" s="226" t="e">
        <f>IF(ISBLANK(#REF!),"",#REF!)</f>
        <v>#REF!</v>
      </c>
      <c r="AQ1033" s="226" t="e">
        <f>IF(ISBLANK(#REF!),"",#REF!)</f>
        <v>#REF!</v>
      </c>
      <c r="AR1033" s="226" t="e">
        <f>IF(ISBLANK(#REF!),"",#REF!)</f>
        <v>#REF!</v>
      </c>
      <c r="AS1033" s="219" t="e">
        <f>IF(ISBLANK(#REF!),"",#REF!)</f>
        <v>#REF!</v>
      </c>
      <c r="AT1033" s="219" t="e">
        <f>IF(ISBLANK(#REF!),"",#REF!)</f>
        <v>#REF!</v>
      </c>
      <c r="AU1033" s="219" t="e">
        <f>IF(ISBLANK(#REF!),"",#REF!)</f>
        <v>#REF!</v>
      </c>
      <c r="AV1033" s="219" t="e">
        <f>IF(ISBLANK(#REF!),"",#REF!)</f>
        <v>#REF!</v>
      </c>
      <c r="AW1033" s="219" t="e">
        <f>IF(ISBLANK(#REF!),"",#REF!)</f>
        <v>#REF!</v>
      </c>
      <c r="AX1033" s="219" t="e">
        <f>IF(ISBLANK(#REF!),"",#REF!)</f>
        <v>#REF!</v>
      </c>
      <c r="AY1033" s="226" t="e">
        <f>IF(ISBLANK(#REF!),"",#REF!)</f>
        <v>#REF!</v>
      </c>
      <c r="AZ1033" s="219" t="e">
        <f>IF(ISBLANK(#REF!),"",#REF!)</f>
        <v>#REF!</v>
      </c>
      <c r="BA1033" s="219" t="e">
        <f>IF(ISBLANK(#REF!),"",#REF!)</f>
        <v>#REF!</v>
      </c>
      <c r="BB1033" s="219" t="e">
        <f>IF(ISBLANK(#REF!),"",#REF!)</f>
        <v>#REF!</v>
      </c>
      <c r="BC1033" s="219" t="e">
        <f>IF(ISBLANK(#REF!),"",#REF!)</f>
        <v>#REF!</v>
      </c>
      <c r="BD1033" s="219" t="e">
        <f>IF(ISBLANK(#REF!),"",#REF!)</f>
        <v>#REF!</v>
      </c>
      <c r="BE1033" s="219" t="e">
        <f>IF(ISBLANK(#REF!),"",#REF!)</f>
        <v>#REF!</v>
      </c>
      <c r="BF1033" s="219" t="e">
        <f>IF(ISBLANK(#REF!),"",#REF!)</f>
        <v>#REF!</v>
      </c>
      <c r="BG1033" s="219" t="e">
        <f>IF(ISBLANK(#REF!),"",#REF!)</f>
        <v>#REF!</v>
      </c>
      <c r="BH1033" s="219" t="e">
        <f>IF(ISBLANK(#REF!),"",#REF!)</f>
        <v>#REF!</v>
      </c>
      <c r="BI1033" s="219" t="e">
        <f>IF(ISBLANK(#REF!),"",#REF!)</f>
        <v>#REF!</v>
      </c>
      <c r="BJ1033" s="219" t="e">
        <f>IF(ISBLANK(#REF!),"",#REF!)</f>
        <v>#REF!</v>
      </c>
      <c r="BK1033" s="219" t="e">
        <f>IF(ISBLANK(#REF!),"",#REF!)</f>
        <v>#REF!</v>
      </c>
      <c r="BL1033" s="219" t="e">
        <f>IF(ISBLANK(#REF!),"",#REF!)</f>
        <v>#REF!</v>
      </c>
      <c r="BM1033" s="219" t="e">
        <f>IF(ISBLANK(#REF!),"",#REF!)</f>
        <v>#REF!</v>
      </c>
      <c r="BN1033" s="219" t="e">
        <f>IF(ISBLANK(#REF!),"",#REF!)</f>
        <v>#REF!</v>
      </c>
      <c r="BO1033" s="227" t="e">
        <f t="shared" si="285"/>
        <v>#REF!</v>
      </c>
      <c r="BP1033" s="228" t="str">
        <f t="shared" si="288"/>
        <v/>
      </c>
      <c r="BQ1033" s="229" t="str">
        <f t="shared" si="272"/>
        <v/>
      </c>
      <c r="BR1033" s="228" t="e">
        <f t="shared" si="286"/>
        <v>#REF!</v>
      </c>
      <c r="BS1033" s="230" t="e">
        <f t="shared" si="287"/>
        <v>#REF!</v>
      </c>
    </row>
    <row r="1034" spans="1:71">
      <c r="A1034" s="213" t="e">
        <f>IF(ISBLANK(#REF!),"",#REF!)</f>
        <v>#REF!</v>
      </c>
      <c r="B1034" s="214" t="e">
        <f>IF(ISBLANK(#REF!),"",#REF!)</f>
        <v>#REF!</v>
      </c>
      <c r="C1034" s="214" t="e">
        <f>IF(ISBLANK(#REF!),"",#REF!)</f>
        <v>#REF!</v>
      </c>
      <c r="D1034" s="214" t="e">
        <f>IF(ISBLANK(#REF!),"",#REF!)</f>
        <v>#REF!</v>
      </c>
      <c r="E1034" s="214" t="e">
        <f>IF(ISBLANK(#REF!),"",#REF!)</f>
        <v>#REF!</v>
      </c>
      <c r="F1034" s="214" t="e">
        <f>IF(ISBLANK(#REF!),"",#REF!)</f>
        <v>#REF!</v>
      </c>
      <c r="G1034" s="214" t="e">
        <f>IF(ISBLANK(#REF!),"",#REF!)</f>
        <v>#REF!</v>
      </c>
      <c r="H1034" s="215" t="e">
        <f>IF(ISBLANK(#REF!),"",#REF!)</f>
        <v>#REF!</v>
      </c>
      <c r="I1034" s="214" t="e">
        <f>IF(ISBLANK(#REF!),"",#REF!)</f>
        <v>#REF!</v>
      </c>
      <c r="J1034" s="216" t="e">
        <f>IF(ISBLANK(#REF!),"",#REF!)</f>
        <v>#REF!</v>
      </c>
      <c r="K1034" s="217" t="e">
        <f>IF(ISBLANK(#REF!),"",#REF!)</f>
        <v>#REF!</v>
      </c>
      <c r="L1034" s="217" t="e">
        <f>IF(ISBLANK(#REF!),"",#REF!)</f>
        <v>#REF!</v>
      </c>
      <c r="M1034" s="218" t="e">
        <f>IF(ISBLANK(#REF!),"",#REF!)</f>
        <v>#REF!</v>
      </c>
      <c r="N1034" s="218" t="e">
        <f>IF(ISBLANK(#REF!),"",#REF!)</f>
        <v>#REF!</v>
      </c>
      <c r="O1034" s="220" t="str">
        <f>IFERROR(VLOOKUP(_xlfn.CONCAT('Team Roster - Final'!$A1034," : ",'Team Roster - Final'!$BM1034),'Rate Calculations'!$C$4:$G$1100,5,FALSE),"")</f>
        <v/>
      </c>
      <c r="P1034" s="225">
        <f>IF(ISBLANK('Rate Calculations'!$H1036),"",'Rate Calculations'!$H1036)</f>
        <v>1.7500000000000002E-2</v>
      </c>
      <c r="Q1034" s="220" t="str">
        <f t="shared" si="273"/>
        <v/>
      </c>
      <c r="R1034" s="221">
        <f>IF(ISBLANK('Rate Calculations'!$J1036),"",'Rate Calculations'!$J1036)</f>
        <v>3.5000000000000003E-2</v>
      </c>
      <c r="S1034" s="220" t="str">
        <f t="shared" si="274"/>
        <v/>
      </c>
      <c r="T1034" s="225" t="str">
        <f>IFERROR(VLOOKUP(_xlfn.CONCAT('Team Roster - Final'!$A1034," : ",'Team Roster - Final'!$BM1034),'Rate Calculations'!$C$4:$S$1100,10,FALSE),"")</f>
        <v/>
      </c>
      <c r="U1034" s="225" t="str">
        <f>IFERROR(VLOOKUP(_xlfn.CONCAT('Team Roster - Final'!$A1034," : ",'Team Roster - Final'!$BM1034),'Rate Calculations'!$C$4:$S$1100,11,FALSE),"")</f>
        <v/>
      </c>
      <c r="V1034" s="222" t="str">
        <f t="shared" si="275"/>
        <v/>
      </c>
      <c r="W1034" s="222" t="str">
        <f t="shared" si="276"/>
        <v/>
      </c>
      <c r="X1034" s="223" t="str">
        <f>IFERROR(VLOOKUP(_xlfn.CONCAT('Team Roster - Final'!$A1034," : ",'Team Roster - Final'!$BM1034),'Rate Calculations'!$C$4:$S$1100,14,FALSE),"")</f>
        <v/>
      </c>
      <c r="Y1034" s="222" t="str">
        <f t="shared" si="277"/>
        <v/>
      </c>
      <c r="Z1034" s="222" t="str">
        <f t="shared" si="278"/>
        <v/>
      </c>
      <c r="AA1034" s="224" t="str">
        <f>IFERROR(IF(#REF!="Yes",$Y1034, $Y1034+$Q1034*0.5),"")</f>
        <v/>
      </c>
      <c r="AB1034" s="224" t="str">
        <f>IFERROR(IF(#REF!="Yes",$Z1034, $Z1034+$S1034*0.5),"")</f>
        <v/>
      </c>
      <c r="AC1034" s="220" t="str">
        <f>IFERROR(VLOOKUP(_xlfn.CONCAT('Team Roster - Final'!$A1034," : ",'Team Roster - Final'!$BM1034),'Rate Calculations'!$C$4:$U$1100,19,FALSE),"")</f>
        <v/>
      </c>
      <c r="AD1034" s="220" t="str">
        <f t="shared" si="279"/>
        <v/>
      </c>
      <c r="AE1034" s="220" t="str">
        <f t="shared" si="280"/>
        <v/>
      </c>
      <c r="AF1034" s="225" t="str">
        <f>IFERROR(VLOOKUP(_xlfn.CONCAT('Team Roster - Final'!$A1034," : ",'Team Roster - Final'!$BM1034),'Rate Calculations'!$C$4:$AB$1100,22,FALSE),"")</f>
        <v/>
      </c>
      <c r="AG1034" s="225" t="str">
        <f>IFERROR(VLOOKUP(_xlfn.CONCAT('Team Roster - Final'!$A1034," : ",'Team Roster - Final'!$BM1034),'Rate Calculations'!$C$4:$AB$1100,23,FALSE),"")</f>
        <v/>
      </c>
      <c r="AH1034" s="231" t="str">
        <f t="shared" si="281"/>
        <v/>
      </c>
      <c r="AI1034" s="231" t="str">
        <f t="shared" si="282"/>
        <v/>
      </c>
      <c r="AJ1034" s="223" t="str">
        <f>Table1[[#This Row],[Home Office
Net Fee %]]</f>
        <v/>
      </c>
      <c r="AK1034" s="222" t="str">
        <f t="shared" si="283"/>
        <v/>
      </c>
      <c r="AL1034" s="222" t="str">
        <f t="shared" si="284"/>
        <v/>
      </c>
      <c r="AM1034" s="215" t="str">
        <f>IFERROR(IF(#REF!="Yes",$AK1034,($AK1034+$AD1034*0.5)),"")</f>
        <v/>
      </c>
      <c r="AN1034" s="215" t="str">
        <f>IFERROR(IF(#REF!="Yes",$AL1034,($AL1034+$AE1034*0.5)),"")</f>
        <v/>
      </c>
      <c r="AO1034" s="374" t="str">
        <f>IF(ISBLANK('Team Roster Proposed - FBR'!Q1035),"",'Team Roster Proposed - FBR'!Q1035)</f>
        <v/>
      </c>
      <c r="AP1034" s="226" t="e">
        <f>IF(ISBLANK(#REF!),"",#REF!)</f>
        <v>#REF!</v>
      </c>
      <c r="AQ1034" s="226" t="e">
        <f>IF(ISBLANK(#REF!),"",#REF!)</f>
        <v>#REF!</v>
      </c>
      <c r="AR1034" s="226" t="e">
        <f>IF(ISBLANK(#REF!),"",#REF!)</f>
        <v>#REF!</v>
      </c>
      <c r="AS1034" s="219" t="e">
        <f>IF(ISBLANK(#REF!),"",#REF!)</f>
        <v>#REF!</v>
      </c>
      <c r="AT1034" s="219" t="e">
        <f>IF(ISBLANK(#REF!),"",#REF!)</f>
        <v>#REF!</v>
      </c>
      <c r="AU1034" s="219" t="e">
        <f>IF(ISBLANK(#REF!),"",#REF!)</f>
        <v>#REF!</v>
      </c>
      <c r="AV1034" s="219" t="e">
        <f>IF(ISBLANK(#REF!),"",#REF!)</f>
        <v>#REF!</v>
      </c>
      <c r="AW1034" s="219" t="e">
        <f>IF(ISBLANK(#REF!),"",#REF!)</f>
        <v>#REF!</v>
      </c>
      <c r="AX1034" s="219" t="e">
        <f>IF(ISBLANK(#REF!),"",#REF!)</f>
        <v>#REF!</v>
      </c>
      <c r="AY1034" s="226" t="e">
        <f>IF(ISBLANK(#REF!),"",#REF!)</f>
        <v>#REF!</v>
      </c>
      <c r="AZ1034" s="219" t="e">
        <f>IF(ISBLANK(#REF!),"",#REF!)</f>
        <v>#REF!</v>
      </c>
      <c r="BA1034" s="219" t="e">
        <f>IF(ISBLANK(#REF!),"",#REF!)</f>
        <v>#REF!</v>
      </c>
      <c r="BB1034" s="219" t="e">
        <f>IF(ISBLANK(#REF!),"",#REF!)</f>
        <v>#REF!</v>
      </c>
      <c r="BC1034" s="219" t="e">
        <f>IF(ISBLANK(#REF!),"",#REF!)</f>
        <v>#REF!</v>
      </c>
      <c r="BD1034" s="219" t="e">
        <f>IF(ISBLANK(#REF!),"",#REF!)</f>
        <v>#REF!</v>
      </c>
      <c r="BE1034" s="219" t="e">
        <f>IF(ISBLANK(#REF!),"",#REF!)</f>
        <v>#REF!</v>
      </c>
      <c r="BF1034" s="219" t="e">
        <f>IF(ISBLANK(#REF!),"",#REF!)</f>
        <v>#REF!</v>
      </c>
      <c r="BG1034" s="219" t="e">
        <f>IF(ISBLANK(#REF!),"",#REF!)</f>
        <v>#REF!</v>
      </c>
      <c r="BH1034" s="219" t="e">
        <f>IF(ISBLANK(#REF!),"",#REF!)</f>
        <v>#REF!</v>
      </c>
      <c r="BI1034" s="219" t="e">
        <f>IF(ISBLANK(#REF!),"",#REF!)</f>
        <v>#REF!</v>
      </c>
      <c r="BJ1034" s="219" t="e">
        <f>IF(ISBLANK(#REF!),"",#REF!)</f>
        <v>#REF!</v>
      </c>
      <c r="BK1034" s="219" t="e">
        <f>IF(ISBLANK(#REF!),"",#REF!)</f>
        <v>#REF!</v>
      </c>
      <c r="BL1034" s="219" t="e">
        <f>IF(ISBLANK(#REF!),"",#REF!)</f>
        <v>#REF!</v>
      </c>
      <c r="BM1034" s="219" t="e">
        <f>IF(ISBLANK(#REF!),"",#REF!)</f>
        <v>#REF!</v>
      </c>
      <c r="BN1034" s="219" t="e">
        <f>IF(ISBLANK(#REF!),"",#REF!)</f>
        <v>#REF!</v>
      </c>
      <c r="BO1034" s="227" t="e">
        <f t="shared" si="285"/>
        <v>#REF!</v>
      </c>
      <c r="BP1034" s="228" t="str">
        <f t="shared" si="288"/>
        <v/>
      </c>
      <c r="BQ1034" s="229" t="str">
        <f t="shared" si="272"/>
        <v/>
      </c>
      <c r="BR1034" s="228" t="e">
        <f t="shared" si="286"/>
        <v>#REF!</v>
      </c>
      <c r="BS1034" s="230" t="e">
        <f t="shared" si="287"/>
        <v>#REF!</v>
      </c>
    </row>
    <row r="1035" spans="1:71">
      <c r="A1035" s="213" t="e">
        <f>IF(ISBLANK(#REF!),"",#REF!)</f>
        <v>#REF!</v>
      </c>
      <c r="B1035" s="214" t="e">
        <f>IF(ISBLANK(#REF!),"",#REF!)</f>
        <v>#REF!</v>
      </c>
      <c r="C1035" s="214" t="e">
        <f>IF(ISBLANK(#REF!),"",#REF!)</f>
        <v>#REF!</v>
      </c>
      <c r="D1035" s="214" t="e">
        <f>IF(ISBLANK(#REF!),"",#REF!)</f>
        <v>#REF!</v>
      </c>
      <c r="E1035" s="214" t="e">
        <f>IF(ISBLANK(#REF!),"",#REF!)</f>
        <v>#REF!</v>
      </c>
      <c r="F1035" s="214" t="e">
        <f>IF(ISBLANK(#REF!),"",#REF!)</f>
        <v>#REF!</v>
      </c>
      <c r="G1035" s="214" t="e">
        <f>IF(ISBLANK(#REF!),"",#REF!)</f>
        <v>#REF!</v>
      </c>
      <c r="H1035" s="215" t="e">
        <f>IF(ISBLANK(#REF!),"",#REF!)</f>
        <v>#REF!</v>
      </c>
      <c r="I1035" s="214" t="e">
        <f>IF(ISBLANK(#REF!),"",#REF!)</f>
        <v>#REF!</v>
      </c>
      <c r="J1035" s="216" t="e">
        <f>IF(ISBLANK(#REF!),"",#REF!)</f>
        <v>#REF!</v>
      </c>
      <c r="K1035" s="217" t="e">
        <f>IF(ISBLANK(#REF!),"",#REF!)</f>
        <v>#REF!</v>
      </c>
      <c r="L1035" s="217" t="e">
        <f>IF(ISBLANK(#REF!),"",#REF!)</f>
        <v>#REF!</v>
      </c>
      <c r="M1035" s="218" t="e">
        <f>IF(ISBLANK(#REF!),"",#REF!)</f>
        <v>#REF!</v>
      </c>
      <c r="N1035" s="218" t="e">
        <f>IF(ISBLANK(#REF!),"",#REF!)</f>
        <v>#REF!</v>
      </c>
      <c r="O1035" s="220" t="str">
        <f>IFERROR(VLOOKUP(_xlfn.CONCAT('Team Roster - Final'!$A1035," : ",'Team Roster - Final'!$BM1035),'Rate Calculations'!$C$4:$G$1100,5,FALSE),"")</f>
        <v/>
      </c>
      <c r="P1035" s="225">
        <f>IF(ISBLANK('Rate Calculations'!$H1037),"",'Rate Calculations'!$H1037)</f>
        <v>1.7500000000000002E-2</v>
      </c>
      <c r="Q1035" s="220" t="str">
        <f t="shared" si="273"/>
        <v/>
      </c>
      <c r="R1035" s="221">
        <f>IF(ISBLANK('Rate Calculations'!$J1037),"",'Rate Calculations'!$J1037)</f>
        <v>3.5000000000000003E-2</v>
      </c>
      <c r="S1035" s="220" t="str">
        <f t="shared" si="274"/>
        <v/>
      </c>
      <c r="T1035" s="225" t="str">
        <f>IFERROR(VLOOKUP(_xlfn.CONCAT('Team Roster - Final'!$A1035," : ",'Team Roster - Final'!$BM1035),'Rate Calculations'!$C$4:$S$1100,10,FALSE),"")</f>
        <v/>
      </c>
      <c r="U1035" s="225" t="str">
        <f>IFERROR(VLOOKUP(_xlfn.CONCAT('Team Roster - Final'!$A1035," : ",'Team Roster - Final'!$BM1035),'Rate Calculations'!$C$4:$S$1100,11,FALSE),"")</f>
        <v/>
      </c>
      <c r="V1035" s="222" t="str">
        <f t="shared" si="275"/>
        <v/>
      </c>
      <c r="W1035" s="222" t="str">
        <f t="shared" si="276"/>
        <v/>
      </c>
      <c r="X1035" s="223" t="str">
        <f>IFERROR(VLOOKUP(_xlfn.CONCAT('Team Roster - Final'!$A1035," : ",'Team Roster - Final'!$BM1035),'Rate Calculations'!$C$4:$S$1100,14,FALSE),"")</f>
        <v/>
      </c>
      <c r="Y1035" s="222" t="str">
        <f t="shared" si="277"/>
        <v/>
      </c>
      <c r="Z1035" s="222" t="str">
        <f t="shared" si="278"/>
        <v/>
      </c>
      <c r="AA1035" s="224" t="str">
        <f>IFERROR(IF(#REF!="Yes",$Y1035, $Y1035+$Q1035*0.5),"")</f>
        <v/>
      </c>
      <c r="AB1035" s="224" t="str">
        <f>IFERROR(IF(#REF!="Yes",$Z1035, $Z1035+$S1035*0.5),"")</f>
        <v/>
      </c>
      <c r="AC1035" s="220" t="str">
        <f>IFERROR(VLOOKUP(_xlfn.CONCAT('Team Roster - Final'!$A1035," : ",'Team Roster - Final'!$BM1035),'Rate Calculations'!$C$4:$U$1100,19,FALSE),"")</f>
        <v/>
      </c>
      <c r="AD1035" s="220" t="str">
        <f t="shared" si="279"/>
        <v/>
      </c>
      <c r="AE1035" s="220" t="str">
        <f t="shared" si="280"/>
        <v/>
      </c>
      <c r="AF1035" s="225" t="str">
        <f>IFERROR(VLOOKUP(_xlfn.CONCAT('Team Roster - Final'!$A1035," : ",'Team Roster - Final'!$BM1035),'Rate Calculations'!$C$4:$AB$1100,22,FALSE),"")</f>
        <v/>
      </c>
      <c r="AG1035" s="225" t="str">
        <f>IFERROR(VLOOKUP(_xlfn.CONCAT('Team Roster - Final'!$A1035," : ",'Team Roster - Final'!$BM1035),'Rate Calculations'!$C$4:$AB$1100,23,FALSE),"")</f>
        <v/>
      </c>
      <c r="AH1035" s="231" t="str">
        <f t="shared" si="281"/>
        <v/>
      </c>
      <c r="AI1035" s="231" t="str">
        <f t="shared" si="282"/>
        <v/>
      </c>
      <c r="AJ1035" s="223" t="str">
        <f>Table1[[#This Row],[Home Office
Net Fee %]]</f>
        <v/>
      </c>
      <c r="AK1035" s="222" t="str">
        <f t="shared" si="283"/>
        <v/>
      </c>
      <c r="AL1035" s="222" t="str">
        <f t="shared" si="284"/>
        <v/>
      </c>
      <c r="AM1035" s="215" t="str">
        <f>IFERROR(IF(#REF!="Yes",$AK1035,($AK1035+$AD1035*0.5)),"")</f>
        <v/>
      </c>
      <c r="AN1035" s="215" t="str">
        <f>IFERROR(IF(#REF!="Yes",$AL1035,($AL1035+$AE1035*0.5)),"")</f>
        <v/>
      </c>
      <c r="AO1035" s="374" t="str">
        <f>IF(ISBLANK('Team Roster Proposed - FBR'!Q1036),"",'Team Roster Proposed - FBR'!Q1036)</f>
        <v/>
      </c>
      <c r="AP1035" s="226" t="e">
        <f>IF(ISBLANK(#REF!),"",#REF!)</f>
        <v>#REF!</v>
      </c>
      <c r="AQ1035" s="226" t="e">
        <f>IF(ISBLANK(#REF!),"",#REF!)</f>
        <v>#REF!</v>
      </c>
      <c r="AR1035" s="226" t="e">
        <f>IF(ISBLANK(#REF!),"",#REF!)</f>
        <v>#REF!</v>
      </c>
      <c r="AS1035" s="219" t="e">
        <f>IF(ISBLANK(#REF!),"",#REF!)</f>
        <v>#REF!</v>
      </c>
      <c r="AT1035" s="219" t="e">
        <f>IF(ISBLANK(#REF!),"",#REF!)</f>
        <v>#REF!</v>
      </c>
      <c r="AU1035" s="219" t="e">
        <f>IF(ISBLANK(#REF!),"",#REF!)</f>
        <v>#REF!</v>
      </c>
      <c r="AV1035" s="219" t="e">
        <f>IF(ISBLANK(#REF!),"",#REF!)</f>
        <v>#REF!</v>
      </c>
      <c r="AW1035" s="219" t="e">
        <f>IF(ISBLANK(#REF!),"",#REF!)</f>
        <v>#REF!</v>
      </c>
      <c r="AX1035" s="219" t="e">
        <f>IF(ISBLANK(#REF!),"",#REF!)</f>
        <v>#REF!</v>
      </c>
      <c r="AY1035" s="226" t="e">
        <f>IF(ISBLANK(#REF!),"",#REF!)</f>
        <v>#REF!</v>
      </c>
      <c r="AZ1035" s="219" t="e">
        <f>IF(ISBLANK(#REF!),"",#REF!)</f>
        <v>#REF!</v>
      </c>
      <c r="BA1035" s="219" t="e">
        <f>IF(ISBLANK(#REF!),"",#REF!)</f>
        <v>#REF!</v>
      </c>
      <c r="BB1035" s="219" t="e">
        <f>IF(ISBLANK(#REF!),"",#REF!)</f>
        <v>#REF!</v>
      </c>
      <c r="BC1035" s="219" t="e">
        <f>IF(ISBLANK(#REF!),"",#REF!)</f>
        <v>#REF!</v>
      </c>
      <c r="BD1035" s="219" t="e">
        <f>IF(ISBLANK(#REF!),"",#REF!)</f>
        <v>#REF!</v>
      </c>
      <c r="BE1035" s="219" t="e">
        <f>IF(ISBLANK(#REF!),"",#REF!)</f>
        <v>#REF!</v>
      </c>
      <c r="BF1035" s="219" t="e">
        <f>IF(ISBLANK(#REF!),"",#REF!)</f>
        <v>#REF!</v>
      </c>
      <c r="BG1035" s="219" t="e">
        <f>IF(ISBLANK(#REF!),"",#REF!)</f>
        <v>#REF!</v>
      </c>
      <c r="BH1035" s="219" t="e">
        <f>IF(ISBLANK(#REF!),"",#REF!)</f>
        <v>#REF!</v>
      </c>
      <c r="BI1035" s="219" t="e">
        <f>IF(ISBLANK(#REF!),"",#REF!)</f>
        <v>#REF!</v>
      </c>
      <c r="BJ1035" s="219" t="e">
        <f>IF(ISBLANK(#REF!),"",#REF!)</f>
        <v>#REF!</v>
      </c>
      <c r="BK1035" s="219" t="e">
        <f>IF(ISBLANK(#REF!),"",#REF!)</f>
        <v>#REF!</v>
      </c>
      <c r="BL1035" s="219" t="e">
        <f>IF(ISBLANK(#REF!),"",#REF!)</f>
        <v>#REF!</v>
      </c>
      <c r="BM1035" s="219" t="e">
        <f>IF(ISBLANK(#REF!),"",#REF!)</f>
        <v>#REF!</v>
      </c>
      <c r="BN1035" s="219" t="e">
        <f>IF(ISBLANK(#REF!),"",#REF!)</f>
        <v>#REF!</v>
      </c>
      <c r="BO1035" s="227" t="e">
        <f t="shared" si="285"/>
        <v>#REF!</v>
      </c>
      <c r="BP1035" s="228" t="str">
        <f t="shared" si="288"/>
        <v/>
      </c>
      <c r="BQ1035" s="229" t="str">
        <f t="shared" si="272"/>
        <v/>
      </c>
      <c r="BR1035" s="228" t="e">
        <f t="shared" si="286"/>
        <v>#REF!</v>
      </c>
      <c r="BS1035" s="230" t="e">
        <f t="shared" si="287"/>
        <v>#REF!</v>
      </c>
    </row>
    <row r="1036" spans="1:71">
      <c r="A1036" s="213" t="e">
        <f>IF(ISBLANK(#REF!),"",#REF!)</f>
        <v>#REF!</v>
      </c>
      <c r="B1036" s="214" t="e">
        <f>IF(ISBLANK(#REF!),"",#REF!)</f>
        <v>#REF!</v>
      </c>
      <c r="C1036" s="214" t="e">
        <f>IF(ISBLANK(#REF!),"",#REF!)</f>
        <v>#REF!</v>
      </c>
      <c r="D1036" s="214" t="e">
        <f>IF(ISBLANK(#REF!),"",#REF!)</f>
        <v>#REF!</v>
      </c>
      <c r="E1036" s="214" t="e">
        <f>IF(ISBLANK(#REF!),"",#REF!)</f>
        <v>#REF!</v>
      </c>
      <c r="F1036" s="214" t="e">
        <f>IF(ISBLANK(#REF!),"",#REF!)</f>
        <v>#REF!</v>
      </c>
      <c r="G1036" s="214" t="e">
        <f>IF(ISBLANK(#REF!),"",#REF!)</f>
        <v>#REF!</v>
      </c>
      <c r="H1036" s="215" t="e">
        <f>IF(ISBLANK(#REF!),"",#REF!)</f>
        <v>#REF!</v>
      </c>
      <c r="I1036" s="214" t="e">
        <f>IF(ISBLANK(#REF!),"",#REF!)</f>
        <v>#REF!</v>
      </c>
      <c r="J1036" s="216" t="e">
        <f>IF(ISBLANK(#REF!),"",#REF!)</f>
        <v>#REF!</v>
      </c>
      <c r="K1036" s="217" t="e">
        <f>IF(ISBLANK(#REF!),"",#REF!)</f>
        <v>#REF!</v>
      </c>
      <c r="L1036" s="217" t="e">
        <f>IF(ISBLANK(#REF!),"",#REF!)</f>
        <v>#REF!</v>
      </c>
      <c r="M1036" s="218" t="e">
        <f>IF(ISBLANK(#REF!),"",#REF!)</f>
        <v>#REF!</v>
      </c>
      <c r="N1036" s="218" t="e">
        <f>IF(ISBLANK(#REF!),"",#REF!)</f>
        <v>#REF!</v>
      </c>
      <c r="O1036" s="220" t="str">
        <f>IFERROR(VLOOKUP(_xlfn.CONCAT('Team Roster - Final'!$A1036," : ",'Team Roster - Final'!$BM1036),'Rate Calculations'!$C$4:$G$1100,5,FALSE),"")</f>
        <v/>
      </c>
      <c r="P1036" s="225">
        <f>IF(ISBLANK('Rate Calculations'!$H1038),"",'Rate Calculations'!$H1038)</f>
        <v>1.7500000000000002E-2</v>
      </c>
      <c r="Q1036" s="220" t="str">
        <f t="shared" si="273"/>
        <v/>
      </c>
      <c r="R1036" s="221">
        <f>IF(ISBLANK('Rate Calculations'!$J1038),"",'Rate Calculations'!$J1038)</f>
        <v>3.5000000000000003E-2</v>
      </c>
      <c r="S1036" s="220" t="str">
        <f t="shared" si="274"/>
        <v/>
      </c>
      <c r="T1036" s="225" t="str">
        <f>IFERROR(VLOOKUP(_xlfn.CONCAT('Team Roster - Final'!$A1036," : ",'Team Roster - Final'!$BM1036),'Rate Calculations'!$C$4:$S$1100,10,FALSE),"")</f>
        <v/>
      </c>
      <c r="U1036" s="225" t="str">
        <f>IFERROR(VLOOKUP(_xlfn.CONCAT('Team Roster - Final'!$A1036," : ",'Team Roster - Final'!$BM1036),'Rate Calculations'!$C$4:$S$1100,11,FALSE),"")</f>
        <v/>
      </c>
      <c r="V1036" s="222" t="str">
        <f t="shared" si="275"/>
        <v/>
      </c>
      <c r="W1036" s="222" t="str">
        <f t="shared" si="276"/>
        <v/>
      </c>
      <c r="X1036" s="223" t="str">
        <f>IFERROR(VLOOKUP(_xlfn.CONCAT('Team Roster - Final'!$A1036," : ",'Team Roster - Final'!$BM1036),'Rate Calculations'!$C$4:$S$1100,14,FALSE),"")</f>
        <v/>
      </c>
      <c r="Y1036" s="222" t="str">
        <f t="shared" si="277"/>
        <v/>
      </c>
      <c r="Z1036" s="222" t="str">
        <f t="shared" si="278"/>
        <v/>
      </c>
      <c r="AA1036" s="224" t="str">
        <f>IFERROR(IF(#REF!="Yes",$Y1036, $Y1036+$Q1036*0.5),"")</f>
        <v/>
      </c>
      <c r="AB1036" s="224" t="str">
        <f>IFERROR(IF(#REF!="Yes",$Z1036, $Z1036+$S1036*0.5),"")</f>
        <v/>
      </c>
      <c r="AC1036" s="220" t="str">
        <f>IFERROR(VLOOKUP(_xlfn.CONCAT('Team Roster - Final'!$A1036," : ",'Team Roster - Final'!$BM1036),'Rate Calculations'!$C$4:$U$1100,19,FALSE),"")</f>
        <v/>
      </c>
      <c r="AD1036" s="220" t="str">
        <f t="shared" si="279"/>
        <v/>
      </c>
      <c r="AE1036" s="220" t="str">
        <f t="shared" si="280"/>
        <v/>
      </c>
      <c r="AF1036" s="225" t="str">
        <f>IFERROR(VLOOKUP(_xlfn.CONCAT('Team Roster - Final'!$A1036," : ",'Team Roster - Final'!$BM1036),'Rate Calculations'!$C$4:$AB$1100,22,FALSE),"")</f>
        <v/>
      </c>
      <c r="AG1036" s="225" t="str">
        <f>IFERROR(VLOOKUP(_xlfn.CONCAT('Team Roster - Final'!$A1036," : ",'Team Roster - Final'!$BM1036),'Rate Calculations'!$C$4:$AB$1100,23,FALSE),"")</f>
        <v/>
      </c>
      <c r="AH1036" s="231" t="str">
        <f t="shared" si="281"/>
        <v/>
      </c>
      <c r="AI1036" s="231" t="str">
        <f t="shared" si="282"/>
        <v/>
      </c>
      <c r="AJ1036" s="223" t="str">
        <f>Table1[[#This Row],[Home Office
Net Fee %]]</f>
        <v/>
      </c>
      <c r="AK1036" s="222" t="str">
        <f t="shared" si="283"/>
        <v/>
      </c>
      <c r="AL1036" s="222" t="str">
        <f t="shared" si="284"/>
        <v/>
      </c>
      <c r="AM1036" s="215" t="str">
        <f>IFERROR(IF(#REF!="Yes",$AK1036,($AK1036+$AD1036*0.5)),"")</f>
        <v/>
      </c>
      <c r="AN1036" s="215" t="str">
        <f>IFERROR(IF(#REF!="Yes",$AL1036,($AL1036+$AE1036*0.5)),"")</f>
        <v/>
      </c>
      <c r="AO1036" s="374" t="str">
        <f>IF(ISBLANK('Team Roster Proposed - FBR'!Q1037),"",'Team Roster Proposed - FBR'!Q1037)</f>
        <v/>
      </c>
      <c r="AP1036" s="226" t="e">
        <f>IF(ISBLANK(#REF!),"",#REF!)</f>
        <v>#REF!</v>
      </c>
      <c r="AQ1036" s="226" t="e">
        <f>IF(ISBLANK(#REF!),"",#REF!)</f>
        <v>#REF!</v>
      </c>
      <c r="AR1036" s="226" t="e">
        <f>IF(ISBLANK(#REF!),"",#REF!)</f>
        <v>#REF!</v>
      </c>
      <c r="AS1036" s="219" t="e">
        <f>IF(ISBLANK(#REF!),"",#REF!)</f>
        <v>#REF!</v>
      </c>
      <c r="AT1036" s="219" t="e">
        <f>IF(ISBLANK(#REF!),"",#REF!)</f>
        <v>#REF!</v>
      </c>
      <c r="AU1036" s="219" t="e">
        <f>IF(ISBLANK(#REF!),"",#REF!)</f>
        <v>#REF!</v>
      </c>
      <c r="AV1036" s="219" t="e">
        <f>IF(ISBLANK(#REF!),"",#REF!)</f>
        <v>#REF!</v>
      </c>
      <c r="AW1036" s="219" t="e">
        <f>IF(ISBLANK(#REF!),"",#REF!)</f>
        <v>#REF!</v>
      </c>
      <c r="AX1036" s="219" t="e">
        <f>IF(ISBLANK(#REF!),"",#REF!)</f>
        <v>#REF!</v>
      </c>
      <c r="AY1036" s="226" t="e">
        <f>IF(ISBLANK(#REF!),"",#REF!)</f>
        <v>#REF!</v>
      </c>
      <c r="AZ1036" s="219" t="e">
        <f>IF(ISBLANK(#REF!),"",#REF!)</f>
        <v>#REF!</v>
      </c>
      <c r="BA1036" s="219" t="e">
        <f>IF(ISBLANK(#REF!),"",#REF!)</f>
        <v>#REF!</v>
      </c>
      <c r="BB1036" s="219" t="e">
        <f>IF(ISBLANK(#REF!),"",#REF!)</f>
        <v>#REF!</v>
      </c>
      <c r="BC1036" s="219" t="e">
        <f>IF(ISBLANK(#REF!),"",#REF!)</f>
        <v>#REF!</v>
      </c>
      <c r="BD1036" s="219" t="e">
        <f>IF(ISBLANK(#REF!),"",#REF!)</f>
        <v>#REF!</v>
      </c>
      <c r="BE1036" s="219" t="e">
        <f>IF(ISBLANK(#REF!),"",#REF!)</f>
        <v>#REF!</v>
      </c>
      <c r="BF1036" s="219" t="e">
        <f>IF(ISBLANK(#REF!),"",#REF!)</f>
        <v>#REF!</v>
      </c>
      <c r="BG1036" s="219" t="e">
        <f>IF(ISBLANK(#REF!),"",#REF!)</f>
        <v>#REF!</v>
      </c>
      <c r="BH1036" s="219" t="e">
        <f>IF(ISBLANK(#REF!),"",#REF!)</f>
        <v>#REF!</v>
      </c>
      <c r="BI1036" s="219" t="e">
        <f>IF(ISBLANK(#REF!),"",#REF!)</f>
        <v>#REF!</v>
      </c>
      <c r="BJ1036" s="219" t="e">
        <f>IF(ISBLANK(#REF!),"",#REF!)</f>
        <v>#REF!</v>
      </c>
      <c r="BK1036" s="219" t="e">
        <f>IF(ISBLANK(#REF!),"",#REF!)</f>
        <v>#REF!</v>
      </c>
      <c r="BL1036" s="219" t="e">
        <f>IF(ISBLANK(#REF!),"",#REF!)</f>
        <v>#REF!</v>
      </c>
      <c r="BM1036" s="219" t="e">
        <f>IF(ISBLANK(#REF!),"",#REF!)</f>
        <v>#REF!</v>
      </c>
      <c r="BN1036" s="219" t="e">
        <f>IF(ISBLANK(#REF!),"",#REF!)</f>
        <v>#REF!</v>
      </c>
      <c r="BO1036" s="227" t="e">
        <f t="shared" si="285"/>
        <v>#REF!</v>
      </c>
      <c r="BP1036" s="228" t="str">
        <f t="shared" si="288"/>
        <v/>
      </c>
      <c r="BQ1036" s="229" t="str">
        <f t="shared" si="272"/>
        <v/>
      </c>
      <c r="BR1036" s="228" t="e">
        <f t="shared" si="286"/>
        <v>#REF!</v>
      </c>
      <c r="BS1036" s="230" t="e">
        <f t="shared" si="287"/>
        <v>#REF!</v>
      </c>
    </row>
    <row r="1037" spans="1:71">
      <c r="A1037" s="213" t="e">
        <f>IF(ISBLANK(#REF!),"",#REF!)</f>
        <v>#REF!</v>
      </c>
      <c r="B1037" s="214" t="e">
        <f>IF(ISBLANK(#REF!),"",#REF!)</f>
        <v>#REF!</v>
      </c>
      <c r="C1037" s="214" t="e">
        <f>IF(ISBLANK(#REF!),"",#REF!)</f>
        <v>#REF!</v>
      </c>
      <c r="D1037" s="214" t="e">
        <f>IF(ISBLANK(#REF!),"",#REF!)</f>
        <v>#REF!</v>
      </c>
      <c r="E1037" s="214" t="e">
        <f>IF(ISBLANK(#REF!),"",#REF!)</f>
        <v>#REF!</v>
      </c>
      <c r="F1037" s="214" t="e">
        <f>IF(ISBLANK(#REF!),"",#REF!)</f>
        <v>#REF!</v>
      </c>
      <c r="G1037" s="214" t="e">
        <f>IF(ISBLANK(#REF!),"",#REF!)</f>
        <v>#REF!</v>
      </c>
      <c r="H1037" s="215" t="e">
        <f>IF(ISBLANK(#REF!),"",#REF!)</f>
        <v>#REF!</v>
      </c>
      <c r="I1037" s="214" t="e">
        <f>IF(ISBLANK(#REF!),"",#REF!)</f>
        <v>#REF!</v>
      </c>
      <c r="J1037" s="216" t="e">
        <f>IF(ISBLANK(#REF!),"",#REF!)</f>
        <v>#REF!</v>
      </c>
      <c r="K1037" s="217" t="e">
        <f>IF(ISBLANK(#REF!),"",#REF!)</f>
        <v>#REF!</v>
      </c>
      <c r="L1037" s="217" t="e">
        <f>IF(ISBLANK(#REF!),"",#REF!)</f>
        <v>#REF!</v>
      </c>
      <c r="M1037" s="218" t="e">
        <f>IF(ISBLANK(#REF!),"",#REF!)</f>
        <v>#REF!</v>
      </c>
      <c r="N1037" s="218" t="e">
        <f>IF(ISBLANK(#REF!),"",#REF!)</f>
        <v>#REF!</v>
      </c>
      <c r="O1037" s="220" t="str">
        <f>IFERROR(VLOOKUP(_xlfn.CONCAT('Team Roster - Final'!$A1037," : ",'Team Roster - Final'!$BM1037),'Rate Calculations'!$C$4:$G$1100,5,FALSE),"")</f>
        <v/>
      </c>
      <c r="P1037" s="225">
        <f>IF(ISBLANK('Rate Calculations'!$H1039),"",'Rate Calculations'!$H1039)</f>
        <v>1.7500000000000002E-2</v>
      </c>
      <c r="Q1037" s="220" t="str">
        <f t="shared" si="273"/>
        <v/>
      </c>
      <c r="R1037" s="221">
        <f>IF(ISBLANK('Rate Calculations'!$J1039),"",'Rate Calculations'!$J1039)</f>
        <v>3.5000000000000003E-2</v>
      </c>
      <c r="S1037" s="220" t="str">
        <f t="shared" si="274"/>
        <v/>
      </c>
      <c r="T1037" s="225" t="str">
        <f>IFERROR(VLOOKUP(_xlfn.CONCAT('Team Roster - Final'!$A1037," : ",'Team Roster - Final'!$BM1037),'Rate Calculations'!$C$4:$S$1100,10,FALSE),"")</f>
        <v/>
      </c>
      <c r="U1037" s="225" t="str">
        <f>IFERROR(VLOOKUP(_xlfn.CONCAT('Team Roster - Final'!$A1037," : ",'Team Roster - Final'!$BM1037),'Rate Calculations'!$C$4:$S$1100,11,FALSE),"")</f>
        <v/>
      </c>
      <c r="V1037" s="222" t="str">
        <f t="shared" si="275"/>
        <v/>
      </c>
      <c r="W1037" s="222" t="str">
        <f t="shared" si="276"/>
        <v/>
      </c>
      <c r="X1037" s="223" t="str">
        <f>IFERROR(VLOOKUP(_xlfn.CONCAT('Team Roster - Final'!$A1037," : ",'Team Roster - Final'!$BM1037),'Rate Calculations'!$C$4:$S$1100,14,FALSE),"")</f>
        <v/>
      </c>
      <c r="Y1037" s="222" t="str">
        <f t="shared" si="277"/>
        <v/>
      </c>
      <c r="Z1037" s="222" t="str">
        <f t="shared" si="278"/>
        <v/>
      </c>
      <c r="AA1037" s="224" t="str">
        <f>IFERROR(IF(#REF!="Yes",$Y1037, $Y1037+$Q1037*0.5),"")</f>
        <v/>
      </c>
      <c r="AB1037" s="224" t="str">
        <f>IFERROR(IF(#REF!="Yes",$Z1037, $Z1037+$S1037*0.5),"")</f>
        <v/>
      </c>
      <c r="AC1037" s="220" t="str">
        <f>IFERROR(VLOOKUP(_xlfn.CONCAT('Team Roster - Final'!$A1037," : ",'Team Roster - Final'!$BM1037),'Rate Calculations'!$C$4:$U$1100,19,FALSE),"")</f>
        <v/>
      </c>
      <c r="AD1037" s="220" t="str">
        <f t="shared" si="279"/>
        <v/>
      </c>
      <c r="AE1037" s="220" t="str">
        <f t="shared" si="280"/>
        <v/>
      </c>
      <c r="AF1037" s="225" t="str">
        <f>IFERROR(VLOOKUP(_xlfn.CONCAT('Team Roster - Final'!$A1037," : ",'Team Roster - Final'!$BM1037),'Rate Calculations'!$C$4:$AB$1100,22,FALSE),"")</f>
        <v/>
      </c>
      <c r="AG1037" s="225" t="str">
        <f>IFERROR(VLOOKUP(_xlfn.CONCAT('Team Roster - Final'!$A1037," : ",'Team Roster - Final'!$BM1037),'Rate Calculations'!$C$4:$AB$1100,23,FALSE),"")</f>
        <v/>
      </c>
      <c r="AH1037" s="231" t="str">
        <f t="shared" si="281"/>
        <v/>
      </c>
      <c r="AI1037" s="231" t="str">
        <f t="shared" si="282"/>
        <v/>
      </c>
      <c r="AJ1037" s="223" t="str">
        <f>Table1[[#This Row],[Home Office
Net Fee %]]</f>
        <v/>
      </c>
      <c r="AK1037" s="222" t="str">
        <f t="shared" si="283"/>
        <v/>
      </c>
      <c r="AL1037" s="222" t="str">
        <f t="shared" si="284"/>
        <v/>
      </c>
      <c r="AM1037" s="215" t="str">
        <f>IFERROR(IF(#REF!="Yes",$AK1037,($AK1037+$AD1037*0.5)),"")</f>
        <v/>
      </c>
      <c r="AN1037" s="215" t="str">
        <f>IFERROR(IF(#REF!="Yes",$AL1037,($AL1037+$AE1037*0.5)),"")</f>
        <v/>
      </c>
      <c r="AO1037" s="374" t="str">
        <f>IF(ISBLANK('Team Roster Proposed - FBR'!Q1038),"",'Team Roster Proposed - FBR'!Q1038)</f>
        <v/>
      </c>
      <c r="AP1037" s="226" t="e">
        <f>IF(ISBLANK(#REF!),"",#REF!)</f>
        <v>#REF!</v>
      </c>
      <c r="AQ1037" s="226" t="e">
        <f>IF(ISBLANK(#REF!),"",#REF!)</f>
        <v>#REF!</v>
      </c>
      <c r="AR1037" s="226" t="e">
        <f>IF(ISBLANK(#REF!),"",#REF!)</f>
        <v>#REF!</v>
      </c>
      <c r="AS1037" s="219" t="e">
        <f>IF(ISBLANK(#REF!),"",#REF!)</f>
        <v>#REF!</v>
      </c>
      <c r="AT1037" s="219" t="e">
        <f>IF(ISBLANK(#REF!),"",#REF!)</f>
        <v>#REF!</v>
      </c>
      <c r="AU1037" s="219" t="e">
        <f>IF(ISBLANK(#REF!),"",#REF!)</f>
        <v>#REF!</v>
      </c>
      <c r="AV1037" s="219" t="e">
        <f>IF(ISBLANK(#REF!),"",#REF!)</f>
        <v>#REF!</v>
      </c>
      <c r="AW1037" s="219" t="e">
        <f>IF(ISBLANK(#REF!),"",#REF!)</f>
        <v>#REF!</v>
      </c>
      <c r="AX1037" s="219" t="e">
        <f>IF(ISBLANK(#REF!),"",#REF!)</f>
        <v>#REF!</v>
      </c>
      <c r="AY1037" s="226" t="e">
        <f>IF(ISBLANK(#REF!),"",#REF!)</f>
        <v>#REF!</v>
      </c>
      <c r="AZ1037" s="219" t="e">
        <f>IF(ISBLANK(#REF!),"",#REF!)</f>
        <v>#REF!</v>
      </c>
      <c r="BA1037" s="219" t="e">
        <f>IF(ISBLANK(#REF!),"",#REF!)</f>
        <v>#REF!</v>
      </c>
      <c r="BB1037" s="219" t="e">
        <f>IF(ISBLANK(#REF!),"",#REF!)</f>
        <v>#REF!</v>
      </c>
      <c r="BC1037" s="219" t="e">
        <f>IF(ISBLANK(#REF!),"",#REF!)</f>
        <v>#REF!</v>
      </c>
      <c r="BD1037" s="219" t="e">
        <f>IF(ISBLANK(#REF!),"",#REF!)</f>
        <v>#REF!</v>
      </c>
      <c r="BE1037" s="219" t="e">
        <f>IF(ISBLANK(#REF!),"",#REF!)</f>
        <v>#REF!</v>
      </c>
      <c r="BF1037" s="219" t="e">
        <f>IF(ISBLANK(#REF!),"",#REF!)</f>
        <v>#REF!</v>
      </c>
      <c r="BG1037" s="219" t="e">
        <f>IF(ISBLANK(#REF!),"",#REF!)</f>
        <v>#REF!</v>
      </c>
      <c r="BH1037" s="219" t="e">
        <f>IF(ISBLANK(#REF!),"",#REF!)</f>
        <v>#REF!</v>
      </c>
      <c r="BI1037" s="219" t="e">
        <f>IF(ISBLANK(#REF!),"",#REF!)</f>
        <v>#REF!</v>
      </c>
      <c r="BJ1037" s="219" t="e">
        <f>IF(ISBLANK(#REF!),"",#REF!)</f>
        <v>#REF!</v>
      </c>
      <c r="BK1037" s="219" t="e">
        <f>IF(ISBLANK(#REF!),"",#REF!)</f>
        <v>#REF!</v>
      </c>
      <c r="BL1037" s="219" t="e">
        <f>IF(ISBLANK(#REF!),"",#REF!)</f>
        <v>#REF!</v>
      </c>
      <c r="BM1037" s="219" t="e">
        <f>IF(ISBLANK(#REF!),"",#REF!)</f>
        <v>#REF!</v>
      </c>
      <c r="BN1037" s="219" t="e">
        <f>IF(ISBLANK(#REF!),"",#REF!)</f>
        <v>#REF!</v>
      </c>
      <c r="BO1037" s="227" t="e">
        <f t="shared" si="285"/>
        <v>#REF!</v>
      </c>
      <c r="BP1037" s="228" t="str">
        <f t="shared" si="288"/>
        <v/>
      </c>
      <c r="BQ1037" s="229" t="str">
        <f t="shared" si="272"/>
        <v/>
      </c>
      <c r="BR1037" s="228" t="e">
        <f t="shared" si="286"/>
        <v>#REF!</v>
      </c>
      <c r="BS1037" s="230" t="e">
        <f t="shared" si="287"/>
        <v>#REF!</v>
      </c>
    </row>
    <row r="1038" spans="1:71">
      <c r="A1038" s="213" t="e">
        <f>IF(ISBLANK(#REF!),"",#REF!)</f>
        <v>#REF!</v>
      </c>
      <c r="B1038" s="214" t="e">
        <f>IF(ISBLANK(#REF!),"",#REF!)</f>
        <v>#REF!</v>
      </c>
      <c r="C1038" s="214" t="e">
        <f>IF(ISBLANK(#REF!),"",#REF!)</f>
        <v>#REF!</v>
      </c>
      <c r="D1038" s="214" t="e">
        <f>IF(ISBLANK(#REF!),"",#REF!)</f>
        <v>#REF!</v>
      </c>
      <c r="E1038" s="214" t="e">
        <f>IF(ISBLANK(#REF!),"",#REF!)</f>
        <v>#REF!</v>
      </c>
      <c r="F1038" s="214" t="e">
        <f>IF(ISBLANK(#REF!),"",#REF!)</f>
        <v>#REF!</v>
      </c>
      <c r="G1038" s="214" t="e">
        <f>IF(ISBLANK(#REF!),"",#REF!)</f>
        <v>#REF!</v>
      </c>
      <c r="H1038" s="215" t="e">
        <f>IF(ISBLANK(#REF!),"",#REF!)</f>
        <v>#REF!</v>
      </c>
      <c r="I1038" s="214" t="e">
        <f>IF(ISBLANK(#REF!),"",#REF!)</f>
        <v>#REF!</v>
      </c>
      <c r="J1038" s="216" t="e">
        <f>IF(ISBLANK(#REF!),"",#REF!)</f>
        <v>#REF!</v>
      </c>
      <c r="K1038" s="217" t="e">
        <f>IF(ISBLANK(#REF!),"",#REF!)</f>
        <v>#REF!</v>
      </c>
      <c r="L1038" s="217" t="e">
        <f>IF(ISBLANK(#REF!),"",#REF!)</f>
        <v>#REF!</v>
      </c>
      <c r="M1038" s="218" t="e">
        <f>IF(ISBLANK(#REF!),"",#REF!)</f>
        <v>#REF!</v>
      </c>
      <c r="N1038" s="218" t="e">
        <f>IF(ISBLANK(#REF!),"",#REF!)</f>
        <v>#REF!</v>
      </c>
      <c r="O1038" s="220" t="str">
        <f>IFERROR(VLOOKUP(_xlfn.CONCAT('Team Roster - Final'!$A1038," : ",'Team Roster - Final'!$BM1038),'Rate Calculations'!$C$4:$G$1100,5,FALSE),"")</f>
        <v/>
      </c>
      <c r="P1038" s="225">
        <f>IF(ISBLANK('Rate Calculations'!$H1040),"",'Rate Calculations'!$H1040)</f>
        <v>1.7500000000000002E-2</v>
      </c>
      <c r="Q1038" s="220" t="str">
        <f t="shared" si="273"/>
        <v/>
      </c>
      <c r="R1038" s="221">
        <f>IF(ISBLANK('Rate Calculations'!$J1040),"",'Rate Calculations'!$J1040)</f>
        <v>3.5000000000000003E-2</v>
      </c>
      <c r="S1038" s="220" t="str">
        <f t="shared" si="274"/>
        <v/>
      </c>
      <c r="T1038" s="225" t="str">
        <f>IFERROR(VLOOKUP(_xlfn.CONCAT('Team Roster - Final'!$A1038," : ",'Team Roster - Final'!$BM1038),'Rate Calculations'!$C$4:$S$1100,10,FALSE),"")</f>
        <v/>
      </c>
      <c r="U1038" s="225" t="str">
        <f>IFERROR(VLOOKUP(_xlfn.CONCAT('Team Roster - Final'!$A1038," : ",'Team Roster - Final'!$BM1038),'Rate Calculations'!$C$4:$S$1100,11,FALSE),"")</f>
        <v/>
      </c>
      <c r="V1038" s="222" t="str">
        <f t="shared" si="275"/>
        <v/>
      </c>
      <c r="W1038" s="222" t="str">
        <f t="shared" si="276"/>
        <v/>
      </c>
      <c r="X1038" s="223" t="str">
        <f>IFERROR(VLOOKUP(_xlfn.CONCAT('Team Roster - Final'!$A1038," : ",'Team Roster - Final'!$BM1038),'Rate Calculations'!$C$4:$S$1100,14,FALSE),"")</f>
        <v/>
      </c>
      <c r="Y1038" s="222" t="str">
        <f t="shared" si="277"/>
        <v/>
      </c>
      <c r="Z1038" s="222" t="str">
        <f t="shared" si="278"/>
        <v/>
      </c>
      <c r="AA1038" s="224" t="str">
        <f>IFERROR(IF(#REF!="Yes",$Y1038, $Y1038+$Q1038*0.5),"")</f>
        <v/>
      </c>
      <c r="AB1038" s="224" t="str">
        <f>IFERROR(IF(#REF!="Yes",$Z1038, $Z1038+$S1038*0.5),"")</f>
        <v/>
      </c>
      <c r="AC1038" s="220" t="str">
        <f>IFERROR(VLOOKUP(_xlfn.CONCAT('Team Roster - Final'!$A1038," : ",'Team Roster - Final'!$BM1038),'Rate Calculations'!$C$4:$U$1100,19,FALSE),"")</f>
        <v/>
      </c>
      <c r="AD1038" s="220" t="str">
        <f t="shared" si="279"/>
        <v/>
      </c>
      <c r="AE1038" s="220" t="str">
        <f t="shared" si="280"/>
        <v/>
      </c>
      <c r="AF1038" s="225" t="str">
        <f>IFERROR(VLOOKUP(_xlfn.CONCAT('Team Roster - Final'!$A1038," : ",'Team Roster - Final'!$BM1038),'Rate Calculations'!$C$4:$AB$1100,22,FALSE),"")</f>
        <v/>
      </c>
      <c r="AG1038" s="225" t="str">
        <f>IFERROR(VLOOKUP(_xlfn.CONCAT('Team Roster - Final'!$A1038," : ",'Team Roster - Final'!$BM1038),'Rate Calculations'!$C$4:$AB$1100,23,FALSE),"")</f>
        <v/>
      </c>
      <c r="AH1038" s="231" t="str">
        <f t="shared" si="281"/>
        <v/>
      </c>
      <c r="AI1038" s="231" t="str">
        <f t="shared" si="282"/>
        <v/>
      </c>
      <c r="AJ1038" s="223" t="str">
        <f>Table1[[#This Row],[Home Office
Net Fee %]]</f>
        <v/>
      </c>
      <c r="AK1038" s="222" t="str">
        <f t="shared" si="283"/>
        <v/>
      </c>
      <c r="AL1038" s="222" t="str">
        <f t="shared" si="284"/>
        <v/>
      </c>
      <c r="AM1038" s="215" t="str">
        <f>IFERROR(IF(#REF!="Yes",$AK1038,($AK1038+$AD1038*0.5)),"")</f>
        <v/>
      </c>
      <c r="AN1038" s="215" t="str">
        <f>IFERROR(IF(#REF!="Yes",$AL1038,($AL1038+$AE1038*0.5)),"")</f>
        <v/>
      </c>
      <c r="AO1038" s="374" t="str">
        <f>IF(ISBLANK('Team Roster Proposed - FBR'!Q1039),"",'Team Roster Proposed - FBR'!Q1039)</f>
        <v/>
      </c>
      <c r="AP1038" s="226" t="e">
        <f>IF(ISBLANK(#REF!),"",#REF!)</f>
        <v>#REF!</v>
      </c>
      <c r="AQ1038" s="226" t="e">
        <f>IF(ISBLANK(#REF!),"",#REF!)</f>
        <v>#REF!</v>
      </c>
      <c r="AR1038" s="226" t="e">
        <f>IF(ISBLANK(#REF!),"",#REF!)</f>
        <v>#REF!</v>
      </c>
      <c r="AS1038" s="219" t="e">
        <f>IF(ISBLANK(#REF!),"",#REF!)</f>
        <v>#REF!</v>
      </c>
      <c r="AT1038" s="219" t="e">
        <f>IF(ISBLANK(#REF!),"",#REF!)</f>
        <v>#REF!</v>
      </c>
      <c r="AU1038" s="219" t="e">
        <f>IF(ISBLANK(#REF!),"",#REF!)</f>
        <v>#REF!</v>
      </c>
      <c r="AV1038" s="219" t="e">
        <f>IF(ISBLANK(#REF!),"",#REF!)</f>
        <v>#REF!</v>
      </c>
      <c r="AW1038" s="219" t="e">
        <f>IF(ISBLANK(#REF!),"",#REF!)</f>
        <v>#REF!</v>
      </c>
      <c r="AX1038" s="219" t="e">
        <f>IF(ISBLANK(#REF!),"",#REF!)</f>
        <v>#REF!</v>
      </c>
      <c r="AY1038" s="226" t="e">
        <f>IF(ISBLANK(#REF!),"",#REF!)</f>
        <v>#REF!</v>
      </c>
      <c r="AZ1038" s="219" t="e">
        <f>IF(ISBLANK(#REF!),"",#REF!)</f>
        <v>#REF!</v>
      </c>
      <c r="BA1038" s="219" t="e">
        <f>IF(ISBLANK(#REF!),"",#REF!)</f>
        <v>#REF!</v>
      </c>
      <c r="BB1038" s="219" t="e">
        <f>IF(ISBLANK(#REF!),"",#REF!)</f>
        <v>#REF!</v>
      </c>
      <c r="BC1038" s="219" t="e">
        <f>IF(ISBLANK(#REF!),"",#REF!)</f>
        <v>#REF!</v>
      </c>
      <c r="BD1038" s="219" t="e">
        <f>IF(ISBLANK(#REF!),"",#REF!)</f>
        <v>#REF!</v>
      </c>
      <c r="BE1038" s="219" t="e">
        <f>IF(ISBLANK(#REF!),"",#REF!)</f>
        <v>#REF!</v>
      </c>
      <c r="BF1038" s="219" t="e">
        <f>IF(ISBLANK(#REF!),"",#REF!)</f>
        <v>#REF!</v>
      </c>
      <c r="BG1038" s="219" t="e">
        <f>IF(ISBLANK(#REF!),"",#REF!)</f>
        <v>#REF!</v>
      </c>
      <c r="BH1038" s="219" t="e">
        <f>IF(ISBLANK(#REF!),"",#REF!)</f>
        <v>#REF!</v>
      </c>
      <c r="BI1038" s="219" t="e">
        <f>IF(ISBLANK(#REF!),"",#REF!)</f>
        <v>#REF!</v>
      </c>
      <c r="BJ1038" s="219" t="e">
        <f>IF(ISBLANK(#REF!),"",#REF!)</f>
        <v>#REF!</v>
      </c>
      <c r="BK1038" s="219" t="e">
        <f>IF(ISBLANK(#REF!),"",#REF!)</f>
        <v>#REF!</v>
      </c>
      <c r="BL1038" s="219" t="e">
        <f>IF(ISBLANK(#REF!),"",#REF!)</f>
        <v>#REF!</v>
      </c>
      <c r="BM1038" s="219" t="e">
        <f>IF(ISBLANK(#REF!),"",#REF!)</f>
        <v>#REF!</v>
      </c>
      <c r="BN1038" s="219" t="e">
        <f>IF(ISBLANK(#REF!),"",#REF!)</f>
        <v>#REF!</v>
      </c>
      <c r="BO1038" s="227" t="e">
        <f t="shared" si="285"/>
        <v>#REF!</v>
      </c>
      <c r="BP1038" s="228" t="str">
        <f t="shared" si="288"/>
        <v/>
      </c>
      <c r="BQ1038" s="229" t="str">
        <f t="shared" si="272"/>
        <v/>
      </c>
      <c r="BR1038" s="228" t="e">
        <f t="shared" si="286"/>
        <v>#REF!</v>
      </c>
      <c r="BS1038" s="230" t="e">
        <f t="shared" si="287"/>
        <v>#REF!</v>
      </c>
    </row>
    <row r="1039" spans="1:71">
      <c r="A1039" s="213" t="e">
        <f>IF(ISBLANK(#REF!),"",#REF!)</f>
        <v>#REF!</v>
      </c>
      <c r="B1039" s="214" t="e">
        <f>IF(ISBLANK(#REF!),"",#REF!)</f>
        <v>#REF!</v>
      </c>
      <c r="C1039" s="214" t="e">
        <f>IF(ISBLANK(#REF!),"",#REF!)</f>
        <v>#REF!</v>
      </c>
      <c r="D1039" s="214" t="e">
        <f>IF(ISBLANK(#REF!),"",#REF!)</f>
        <v>#REF!</v>
      </c>
      <c r="E1039" s="214" t="e">
        <f>IF(ISBLANK(#REF!),"",#REF!)</f>
        <v>#REF!</v>
      </c>
      <c r="F1039" s="214" t="e">
        <f>IF(ISBLANK(#REF!),"",#REF!)</f>
        <v>#REF!</v>
      </c>
      <c r="G1039" s="214" t="e">
        <f>IF(ISBLANK(#REF!),"",#REF!)</f>
        <v>#REF!</v>
      </c>
      <c r="H1039" s="215" t="e">
        <f>IF(ISBLANK(#REF!),"",#REF!)</f>
        <v>#REF!</v>
      </c>
      <c r="I1039" s="214" t="e">
        <f>IF(ISBLANK(#REF!),"",#REF!)</f>
        <v>#REF!</v>
      </c>
      <c r="J1039" s="216" t="e">
        <f>IF(ISBLANK(#REF!),"",#REF!)</f>
        <v>#REF!</v>
      </c>
      <c r="K1039" s="217" t="e">
        <f>IF(ISBLANK(#REF!),"",#REF!)</f>
        <v>#REF!</v>
      </c>
      <c r="L1039" s="217" t="e">
        <f>IF(ISBLANK(#REF!),"",#REF!)</f>
        <v>#REF!</v>
      </c>
      <c r="M1039" s="218" t="e">
        <f>IF(ISBLANK(#REF!),"",#REF!)</f>
        <v>#REF!</v>
      </c>
      <c r="N1039" s="218" t="e">
        <f>IF(ISBLANK(#REF!),"",#REF!)</f>
        <v>#REF!</v>
      </c>
      <c r="O1039" s="220" t="str">
        <f>IFERROR(VLOOKUP(_xlfn.CONCAT('Team Roster - Final'!$A1039," : ",'Team Roster - Final'!$BM1039),'Rate Calculations'!$C$4:$G$1100,5,FALSE),"")</f>
        <v/>
      </c>
      <c r="P1039" s="225">
        <f>IF(ISBLANK('Rate Calculations'!$H1041),"",'Rate Calculations'!$H1041)</f>
        <v>1.7500000000000002E-2</v>
      </c>
      <c r="Q1039" s="220" t="str">
        <f t="shared" si="273"/>
        <v/>
      </c>
      <c r="R1039" s="221">
        <f>IF(ISBLANK('Rate Calculations'!$J1041),"",'Rate Calculations'!$J1041)</f>
        <v>3.5000000000000003E-2</v>
      </c>
      <c r="S1039" s="220" t="str">
        <f t="shared" si="274"/>
        <v/>
      </c>
      <c r="T1039" s="225" t="str">
        <f>IFERROR(VLOOKUP(_xlfn.CONCAT('Team Roster - Final'!$A1039," : ",'Team Roster - Final'!$BM1039),'Rate Calculations'!$C$4:$S$1100,10,FALSE),"")</f>
        <v/>
      </c>
      <c r="U1039" s="225" t="str">
        <f>IFERROR(VLOOKUP(_xlfn.CONCAT('Team Roster - Final'!$A1039," : ",'Team Roster - Final'!$BM1039),'Rate Calculations'!$C$4:$S$1100,11,FALSE),"")</f>
        <v/>
      </c>
      <c r="V1039" s="222" t="str">
        <f t="shared" si="275"/>
        <v/>
      </c>
      <c r="W1039" s="222" t="str">
        <f t="shared" si="276"/>
        <v/>
      </c>
      <c r="X1039" s="223" t="str">
        <f>IFERROR(VLOOKUP(_xlfn.CONCAT('Team Roster - Final'!$A1039," : ",'Team Roster - Final'!$BM1039),'Rate Calculations'!$C$4:$S$1100,14,FALSE),"")</f>
        <v/>
      </c>
      <c r="Y1039" s="222" t="str">
        <f t="shared" si="277"/>
        <v/>
      </c>
      <c r="Z1039" s="222" t="str">
        <f t="shared" si="278"/>
        <v/>
      </c>
      <c r="AA1039" s="224" t="str">
        <f>IFERROR(IF(#REF!="Yes",$Y1039, $Y1039+$Q1039*0.5),"")</f>
        <v/>
      </c>
      <c r="AB1039" s="224" t="str">
        <f>IFERROR(IF(#REF!="Yes",$Z1039, $Z1039+$S1039*0.5),"")</f>
        <v/>
      </c>
      <c r="AC1039" s="220" t="str">
        <f>IFERROR(VLOOKUP(_xlfn.CONCAT('Team Roster - Final'!$A1039," : ",'Team Roster - Final'!$BM1039),'Rate Calculations'!$C$4:$U$1100,19,FALSE),"")</f>
        <v/>
      </c>
      <c r="AD1039" s="220" t="str">
        <f t="shared" si="279"/>
        <v/>
      </c>
      <c r="AE1039" s="220" t="str">
        <f t="shared" si="280"/>
        <v/>
      </c>
      <c r="AF1039" s="225" t="str">
        <f>IFERROR(VLOOKUP(_xlfn.CONCAT('Team Roster - Final'!$A1039," : ",'Team Roster - Final'!$BM1039),'Rate Calculations'!$C$4:$AB$1100,22,FALSE),"")</f>
        <v/>
      </c>
      <c r="AG1039" s="225" t="str">
        <f>IFERROR(VLOOKUP(_xlfn.CONCAT('Team Roster - Final'!$A1039," : ",'Team Roster - Final'!$BM1039),'Rate Calculations'!$C$4:$AB$1100,23,FALSE),"")</f>
        <v/>
      </c>
      <c r="AH1039" s="231" t="str">
        <f t="shared" si="281"/>
        <v/>
      </c>
      <c r="AI1039" s="231" t="str">
        <f t="shared" si="282"/>
        <v/>
      </c>
      <c r="AJ1039" s="223" t="str">
        <f>Table1[[#This Row],[Home Office
Net Fee %]]</f>
        <v/>
      </c>
      <c r="AK1039" s="222" t="str">
        <f t="shared" si="283"/>
        <v/>
      </c>
      <c r="AL1039" s="222" t="str">
        <f t="shared" si="284"/>
        <v/>
      </c>
      <c r="AM1039" s="215" t="str">
        <f>IFERROR(IF(#REF!="Yes",$AK1039,($AK1039+$AD1039*0.5)),"")</f>
        <v/>
      </c>
      <c r="AN1039" s="215" t="str">
        <f>IFERROR(IF(#REF!="Yes",$AL1039,($AL1039+$AE1039*0.5)),"")</f>
        <v/>
      </c>
      <c r="AO1039" s="374" t="str">
        <f>IF(ISBLANK('Team Roster Proposed - FBR'!Q1040),"",'Team Roster Proposed - FBR'!Q1040)</f>
        <v/>
      </c>
      <c r="AP1039" s="226" t="e">
        <f>IF(ISBLANK(#REF!),"",#REF!)</f>
        <v>#REF!</v>
      </c>
      <c r="AQ1039" s="226" t="e">
        <f>IF(ISBLANK(#REF!),"",#REF!)</f>
        <v>#REF!</v>
      </c>
      <c r="AR1039" s="226" t="e">
        <f>IF(ISBLANK(#REF!),"",#REF!)</f>
        <v>#REF!</v>
      </c>
      <c r="AS1039" s="219" t="e">
        <f>IF(ISBLANK(#REF!),"",#REF!)</f>
        <v>#REF!</v>
      </c>
      <c r="AT1039" s="219" t="e">
        <f>IF(ISBLANK(#REF!),"",#REF!)</f>
        <v>#REF!</v>
      </c>
      <c r="AU1039" s="219" t="e">
        <f>IF(ISBLANK(#REF!),"",#REF!)</f>
        <v>#REF!</v>
      </c>
      <c r="AV1039" s="219" t="e">
        <f>IF(ISBLANK(#REF!),"",#REF!)</f>
        <v>#REF!</v>
      </c>
      <c r="AW1039" s="219" t="e">
        <f>IF(ISBLANK(#REF!),"",#REF!)</f>
        <v>#REF!</v>
      </c>
      <c r="AX1039" s="219" t="e">
        <f>IF(ISBLANK(#REF!),"",#REF!)</f>
        <v>#REF!</v>
      </c>
      <c r="AY1039" s="226" t="e">
        <f>IF(ISBLANK(#REF!),"",#REF!)</f>
        <v>#REF!</v>
      </c>
      <c r="AZ1039" s="219" t="e">
        <f>IF(ISBLANK(#REF!),"",#REF!)</f>
        <v>#REF!</v>
      </c>
      <c r="BA1039" s="219" t="e">
        <f>IF(ISBLANK(#REF!),"",#REF!)</f>
        <v>#REF!</v>
      </c>
      <c r="BB1039" s="219" t="e">
        <f>IF(ISBLANK(#REF!),"",#REF!)</f>
        <v>#REF!</v>
      </c>
      <c r="BC1039" s="219" t="e">
        <f>IF(ISBLANK(#REF!),"",#REF!)</f>
        <v>#REF!</v>
      </c>
      <c r="BD1039" s="219" t="e">
        <f>IF(ISBLANK(#REF!),"",#REF!)</f>
        <v>#REF!</v>
      </c>
      <c r="BE1039" s="219" t="e">
        <f>IF(ISBLANK(#REF!),"",#REF!)</f>
        <v>#REF!</v>
      </c>
      <c r="BF1039" s="219" t="e">
        <f>IF(ISBLANK(#REF!),"",#REF!)</f>
        <v>#REF!</v>
      </c>
      <c r="BG1039" s="219" t="e">
        <f>IF(ISBLANK(#REF!),"",#REF!)</f>
        <v>#REF!</v>
      </c>
      <c r="BH1039" s="219" t="e">
        <f>IF(ISBLANK(#REF!),"",#REF!)</f>
        <v>#REF!</v>
      </c>
      <c r="BI1039" s="219" t="e">
        <f>IF(ISBLANK(#REF!),"",#REF!)</f>
        <v>#REF!</v>
      </c>
      <c r="BJ1039" s="219" t="e">
        <f>IF(ISBLANK(#REF!),"",#REF!)</f>
        <v>#REF!</v>
      </c>
      <c r="BK1039" s="219" t="e">
        <f>IF(ISBLANK(#REF!),"",#REF!)</f>
        <v>#REF!</v>
      </c>
      <c r="BL1039" s="219" t="e">
        <f>IF(ISBLANK(#REF!),"",#REF!)</f>
        <v>#REF!</v>
      </c>
      <c r="BM1039" s="219" t="e">
        <f>IF(ISBLANK(#REF!),"",#REF!)</f>
        <v>#REF!</v>
      </c>
      <c r="BN1039" s="219" t="e">
        <f>IF(ISBLANK(#REF!),"",#REF!)</f>
        <v>#REF!</v>
      </c>
      <c r="BO1039" s="227" t="e">
        <f t="shared" si="285"/>
        <v>#REF!</v>
      </c>
      <c r="BP1039" s="228" t="str">
        <f t="shared" si="288"/>
        <v/>
      </c>
      <c r="BQ1039" s="229" t="str">
        <f t="shared" si="272"/>
        <v/>
      </c>
      <c r="BR1039" s="228" t="e">
        <f t="shared" si="286"/>
        <v>#REF!</v>
      </c>
      <c r="BS1039" s="230" t="e">
        <f t="shared" si="287"/>
        <v>#REF!</v>
      </c>
    </row>
    <row r="1040" spans="1:71">
      <c r="A1040" s="213" t="e">
        <f>IF(ISBLANK(#REF!),"",#REF!)</f>
        <v>#REF!</v>
      </c>
      <c r="B1040" s="214" t="e">
        <f>IF(ISBLANK(#REF!),"",#REF!)</f>
        <v>#REF!</v>
      </c>
      <c r="C1040" s="214" t="e">
        <f>IF(ISBLANK(#REF!),"",#REF!)</f>
        <v>#REF!</v>
      </c>
      <c r="D1040" s="214" t="e">
        <f>IF(ISBLANK(#REF!),"",#REF!)</f>
        <v>#REF!</v>
      </c>
      <c r="E1040" s="214" t="e">
        <f>IF(ISBLANK(#REF!),"",#REF!)</f>
        <v>#REF!</v>
      </c>
      <c r="F1040" s="214" t="e">
        <f>IF(ISBLANK(#REF!),"",#REF!)</f>
        <v>#REF!</v>
      </c>
      <c r="G1040" s="214" t="e">
        <f>IF(ISBLANK(#REF!),"",#REF!)</f>
        <v>#REF!</v>
      </c>
      <c r="H1040" s="215" t="e">
        <f>IF(ISBLANK(#REF!),"",#REF!)</f>
        <v>#REF!</v>
      </c>
      <c r="I1040" s="214" t="e">
        <f>IF(ISBLANK(#REF!),"",#REF!)</f>
        <v>#REF!</v>
      </c>
      <c r="J1040" s="216" t="e">
        <f>IF(ISBLANK(#REF!),"",#REF!)</f>
        <v>#REF!</v>
      </c>
      <c r="K1040" s="217" t="e">
        <f>IF(ISBLANK(#REF!),"",#REF!)</f>
        <v>#REF!</v>
      </c>
      <c r="L1040" s="217" t="e">
        <f>IF(ISBLANK(#REF!),"",#REF!)</f>
        <v>#REF!</v>
      </c>
      <c r="M1040" s="218" t="e">
        <f>IF(ISBLANK(#REF!),"",#REF!)</f>
        <v>#REF!</v>
      </c>
      <c r="N1040" s="218" t="e">
        <f>IF(ISBLANK(#REF!),"",#REF!)</f>
        <v>#REF!</v>
      </c>
      <c r="O1040" s="220" t="str">
        <f>IFERROR(VLOOKUP(_xlfn.CONCAT('Team Roster - Final'!$A1040," : ",'Team Roster - Final'!$BM1040),'Rate Calculations'!$C$4:$G$1100,5,FALSE),"")</f>
        <v/>
      </c>
      <c r="P1040" s="225">
        <f>IF(ISBLANK('Rate Calculations'!$H1042),"",'Rate Calculations'!$H1042)</f>
        <v>1.7500000000000002E-2</v>
      </c>
      <c r="Q1040" s="220" t="str">
        <f t="shared" si="273"/>
        <v/>
      </c>
      <c r="R1040" s="221">
        <f>IF(ISBLANK('Rate Calculations'!$J1042),"",'Rate Calculations'!$J1042)</f>
        <v>3.5000000000000003E-2</v>
      </c>
      <c r="S1040" s="220" t="str">
        <f t="shared" si="274"/>
        <v/>
      </c>
      <c r="T1040" s="225" t="str">
        <f>IFERROR(VLOOKUP(_xlfn.CONCAT('Team Roster - Final'!$A1040," : ",'Team Roster - Final'!$BM1040),'Rate Calculations'!$C$4:$S$1100,10,FALSE),"")</f>
        <v/>
      </c>
      <c r="U1040" s="225" t="str">
        <f>IFERROR(VLOOKUP(_xlfn.CONCAT('Team Roster - Final'!$A1040," : ",'Team Roster - Final'!$BM1040),'Rate Calculations'!$C$4:$S$1100,11,FALSE),"")</f>
        <v/>
      </c>
      <c r="V1040" s="222" t="str">
        <f t="shared" si="275"/>
        <v/>
      </c>
      <c r="W1040" s="222" t="str">
        <f t="shared" si="276"/>
        <v/>
      </c>
      <c r="X1040" s="223" t="str">
        <f>IFERROR(VLOOKUP(_xlfn.CONCAT('Team Roster - Final'!$A1040," : ",'Team Roster - Final'!$BM1040),'Rate Calculations'!$C$4:$S$1100,14,FALSE),"")</f>
        <v/>
      </c>
      <c r="Y1040" s="222" t="str">
        <f t="shared" si="277"/>
        <v/>
      </c>
      <c r="Z1040" s="222" t="str">
        <f t="shared" si="278"/>
        <v/>
      </c>
      <c r="AA1040" s="224" t="str">
        <f>IFERROR(IF(#REF!="Yes",$Y1040, $Y1040+$Q1040*0.5),"")</f>
        <v/>
      </c>
      <c r="AB1040" s="224" t="str">
        <f>IFERROR(IF(#REF!="Yes",$Z1040, $Z1040+$S1040*0.5),"")</f>
        <v/>
      </c>
      <c r="AC1040" s="220" t="str">
        <f>IFERROR(VLOOKUP(_xlfn.CONCAT('Team Roster - Final'!$A1040," : ",'Team Roster - Final'!$BM1040),'Rate Calculations'!$C$4:$U$1100,19,FALSE),"")</f>
        <v/>
      </c>
      <c r="AD1040" s="220" t="str">
        <f t="shared" si="279"/>
        <v/>
      </c>
      <c r="AE1040" s="220" t="str">
        <f t="shared" si="280"/>
        <v/>
      </c>
      <c r="AF1040" s="225" t="str">
        <f>IFERROR(VLOOKUP(_xlfn.CONCAT('Team Roster - Final'!$A1040," : ",'Team Roster - Final'!$BM1040),'Rate Calculations'!$C$4:$AB$1100,22,FALSE),"")</f>
        <v/>
      </c>
      <c r="AG1040" s="225" t="str">
        <f>IFERROR(VLOOKUP(_xlfn.CONCAT('Team Roster - Final'!$A1040," : ",'Team Roster - Final'!$BM1040),'Rate Calculations'!$C$4:$AB$1100,23,FALSE),"")</f>
        <v/>
      </c>
      <c r="AH1040" s="231" t="str">
        <f t="shared" si="281"/>
        <v/>
      </c>
      <c r="AI1040" s="231" t="str">
        <f t="shared" si="282"/>
        <v/>
      </c>
      <c r="AJ1040" s="223" t="str">
        <f>Table1[[#This Row],[Home Office
Net Fee %]]</f>
        <v/>
      </c>
      <c r="AK1040" s="222" t="str">
        <f t="shared" si="283"/>
        <v/>
      </c>
      <c r="AL1040" s="222" t="str">
        <f t="shared" si="284"/>
        <v/>
      </c>
      <c r="AM1040" s="215" t="str">
        <f>IFERROR(IF(#REF!="Yes",$AK1040,($AK1040+$AD1040*0.5)),"")</f>
        <v/>
      </c>
      <c r="AN1040" s="215" t="str">
        <f>IFERROR(IF(#REF!="Yes",$AL1040,($AL1040+$AE1040*0.5)),"")</f>
        <v/>
      </c>
      <c r="AO1040" s="374" t="str">
        <f>IF(ISBLANK('Team Roster Proposed - FBR'!Q1041),"",'Team Roster Proposed - FBR'!Q1041)</f>
        <v/>
      </c>
      <c r="AP1040" s="226" t="e">
        <f>IF(ISBLANK(#REF!),"",#REF!)</f>
        <v>#REF!</v>
      </c>
      <c r="AQ1040" s="226" t="e">
        <f>IF(ISBLANK(#REF!),"",#REF!)</f>
        <v>#REF!</v>
      </c>
      <c r="AR1040" s="226" t="e">
        <f>IF(ISBLANK(#REF!),"",#REF!)</f>
        <v>#REF!</v>
      </c>
      <c r="AS1040" s="219" t="e">
        <f>IF(ISBLANK(#REF!),"",#REF!)</f>
        <v>#REF!</v>
      </c>
      <c r="AT1040" s="219" t="e">
        <f>IF(ISBLANK(#REF!),"",#REF!)</f>
        <v>#REF!</v>
      </c>
      <c r="AU1040" s="219" t="e">
        <f>IF(ISBLANK(#REF!),"",#REF!)</f>
        <v>#REF!</v>
      </c>
      <c r="AV1040" s="219" t="e">
        <f>IF(ISBLANK(#REF!),"",#REF!)</f>
        <v>#REF!</v>
      </c>
      <c r="AW1040" s="219" t="e">
        <f>IF(ISBLANK(#REF!),"",#REF!)</f>
        <v>#REF!</v>
      </c>
      <c r="AX1040" s="219" t="e">
        <f>IF(ISBLANK(#REF!),"",#REF!)</f>
        <v>#REF!</v>
      </c>
      <c r="AY1040" s="226" t="e">
        <f>IF(ISBLANK(#REF!),"",#REF!)</f>
        <v>#REF!</v>
      </c>
      <c r="AZ1040" s="219" t="e">
        <f>IF(ISBLANK(#REF!),"",#REF!)</f>
        <v>#REF!</v>
      </c>
      <c r="BA1040" s="219" t="e">
        <f>IF(ISBLANK(#REF!),"",#REF!)</f>
        <v>#REF!</v>
      </c>
      <c r="BB1040" s="219" t="e">
        <f>IF(ISBLANK(#REF!),"",#REF!)</f>
        <v>#REF!</v>
      </c>
      <c r="BC1040" s="219" t="e">
        <f>IF(ISBLANK(#REF!),"",#REF!)</f>
        <v>#REF!</v>
      </c>
      <c r="BD1040" s="219" t="e">
        <f>IF(ISBLANK(#REF!),"",#REF!)</f>
        <v>#REF!</v>
      </c>
      <c r="BE1040" s="219" t="e">
        <f>IF(ISBLANK(#REF!),"",#REF!)</f>
        <v>#REF!</v>
      </c>
      <c r="BF1040" s="219" t="e">
        <f>IF(ISBLANK(#REF!),"",#REF!)</f>
        <v>#REF!</v>
      </c>
      <c r="BG1040" s="219" t="e">
        <f>IF(ISBLANK(#REF!),"",#REF!)</f>
        <v>#REF!</v>
      </c>
      <c r="BH1040" s="219" t="e">
        <f>IF(ISBLANK(#REF!),"",#REF!)</f>
        <v>#REF!</v>
      </c>
      <c r="BI1040" s="219" t="e">
        <f>IF(ISBLANK(#REF!),"",#REF!)</f>
        <v>#REF!</v>
      </c>
      <c r="BJ1040" s="219" t="e">
        <f>IF(ISBLANK(#REF!),"",#REF!)</f>
        <v>#REF!</v>
      </c>
      <c r="BK1040" s="219" t="e">
        <f>IF(ISBLANK(#REF!),"",#REF!)</f>
        <v>#REF!</v>
      </c>
      <c r="BL1040" s="219" t="e">
        <f>IF(ISBLANK(#REF!),"",#REF!)</f>
        <v>#REF!</v>
      </c>
      <c r="BM1040" s="219" t="e">
        <f>IF(ISBLANK(#REF!),"",#REF!)</f>
        <v>#REF!</v>
      </c>
      <c r="BN1040" s="219" t="e">
        <f>IF(ISBLANK(#REF!),"",#REF!)</f>
        <v>#REF!</v>
      </c>
      <c r="BO1040" s="227" t="e">
        <f t="shared" si="285"/>
        <v>#REF!</v>
      </c>
      <c r="BP1040" s="228" t="str">
        <f t="shared" si="288"/>
        <v/>
      </c>
      <c r="BQ1040" s="229" t="str">
        <f t="shared" si="272"/>
        <v/>
      </c>
      <c r="BR1040" s="228" t="e">
        <f t="shared" si="286"/>
        <v>#REF!</v>
      </c>
      <c r="BS1040" s="230" t="e">
        <f t="shared" si="287"/>
        <v>#REF!</v>
      </c>
    </row>
    <row r="1041" spans="1:71">
      <c r="A1041" s="213" t="e">
        <f>IF(ISBLANK(#REF!),"",#REF!)</f>
        <v>#REF!</v>
      </c>
      <c r="B1041" s="214" t="e">
        <f>IF(ISBLANK(#REF!),"",#REF!)</f>
        <v>#REF!</v>
      </c>
      <c r="C1041" s="214" t="e">
        <f>IF(ISBLANK(#REF!),"",#REF!)</f>
        <v>#REF!</v>
      </c>
      <c r="D1041" s="214" t="e">
        <f>IF(ISBLANK(#REF!),"",#REF!)</f>
        <v>#REF!</v>
      </c>
      <c r="E1041" s="214" t="e">
        <f>IF(ISBLANK(#REF!),"",#REF!)</f>
        <v>#REF!</v>
      </c>
      <c r="F1041" s="214" t="e">
        <f>IF(ISBLANK(#REF!),"",#REF!)</f>
        <v>#REF!</v>
      </c>
      <c r="G1041" s="214" t="e">
        <f>IF(ISBLANK(#REF!),"",#REF!)</f>
        <v>#REF!</v>
      </c>
      <c r="H1041" s="215" t="e">
        <f>IF(ISBLANK(#REF!),"",#REF!)</f>
        <v>#REF!</v>
      </c>
      <c r="I1041" s="214" t="e">
        <f>IF(ISBLANK(#REF!),"",#REF!)</f>
        <v>#REF!</v>
      </c>
      <c r="J1041" s="216" t="e">
        <f>IF(ISBLANK(#REF!),"",#REF!)</f>
        <v>#REF!</v>
      </c>
      <c r="K1041" s="217" t="e">
        <f>IF(ISBLANK(#REF!),"",#REF!)</f>
        <v>#REF!</v>
      </c>
      <c r="L1041" s="217" t="e">
        <f>IF(ISBLANK(#REF!),"",#REF!)</f>
        <v>#REF!</v>
      </c>
      <c r="M1041" s="218" t="e">
        <f>IF(ISBLANK(#REF!),"",#REF!)</f>
        <v>#REF!</v>
      </c>
      <c r="N1041" s="218" t="e">
        <f>IF(ISBLANK(#REF!),"",#REF!)</f>
        <v>#REF!</v>
      </c>
      <c r="O1041" s="220" t="str">
        <f>IFERROR(VLOOKUP(_xlfn.CONCAT('Team Roster - Final'!$A1041," : ",'Team Roster - Final'!$BM1041),'Rate Calculations'!$C$4:$G$1100,5,FALSE),"")</f>
        <v/>
      </c>
      <c r="P1041" s="225">
        <f>IF(ISBLANK('Rate Calculations'!$H1043),"",'Rate Calculations'!$H1043)</f>
        <v>1.7500000000000002E-2</v>
      </c>
      <c r="Q1041" s="220" t="str">
        <f t="shared" si="273"/>
        <v/>
      </c>
      <c r="R1041" s="221">
        <f>IF(ISBLANK('Rate Calculations'!$J1043),"",'Rate Calculations'!$J1043)</f>
        <v>3.5000000000000003E-2</v>
      </c>
      <c r="S1041" s="220" t="str">
        <f t="shared" si="274"/>
        <v/>
      </c>
      <c r="T1041" s="225" t="str">
        <f>IFERROR(VLOOKUP(_xlfn.CONCAT('Team Roster - Final'!$A1041," : ",'Team Roster - Final'!$BM1041),'Rate Calculations'!$C$4:$S$1100,10,FALSE),"")</f>
        <v/>
      </c>
      <c r="U1041" s="225" t="str">
        <f>IFERROR(VLOOKUP(_xlfn.CONCAT('Team Roster - Final'!$A1041," : ",'Team Roster - Final'!$BM1041),'Rate Calculations'!$C$4:$S$1100,11,FALSE),"")</f>
        <v/>
      </c>
      <c r="V1041" s="222" t="str">
        <f t="shared" si="275"/>
        <v/>
      </c>
      <c r="W1041" s="222" t="str">
        <f t="shared" si="276"/>
        <v/>
      </c>
      <c r="X1041" s="223" t="str">
        <f>IFERROR(VLOOKUP(_xlfn.CONCAT('Team Roster - Final'!$A1041," : ",'Team Roster - Final'!$BM1041),'Rate Calculations'!$C$4:$S$1100,14,FALSE),"")</f>
        <v/>
      </c>
      <c r="Y1041" s="222" t="str">
        <f t="shared" si="277"/>
        <v/>
      </c>
      <c r="Z1041" s="222" t="str">
        <f t="shared" si="278"/>
        <v/>
      </c>
      <c r="AA1041" s="224" t="str">
        <f>IFERROR(IF(#REF!="Yes",$Y1041, $Y1041+$Q1041*0.5),"")</f>
        <v/>
      </c>
      <c r="AB1041" s="224" t="str">
        <f>IFERROR(IF(#REF!="Yes",$Z1041, $Z1041+$S1041*0.5),"")</f>
        <v/>
      </c>
      <c r="AC1041" s="220" t="str">
        <f>IFERROR(VLOOKUP(_xlfn.CONCAT('Team Roster - Final'!$A1041," : ",'Team Roster - Final'!$BM1041),'Rate Calculations'!$C$4:$U$1100,19,FALSE),"")</f>
        <v/>
      </c>
      <c r="AD1041" s="220" t="str">
        <f t="shared" si="279"/>
        <v/>
      </c>
      <c r="AE1041" s="220" t="str">
        <f t="shared" si="280"/>
        <v/>
      </c>
      <c r="AF1041" s="225" t="str">
        <f>IFERROR(VLOOKUP(_xlfn.CONCAT('Team Roster - Final'!$A1041," : ",'Team Roster - Final'!$BM1041),'Rate Calculations'!$C$4:$AB$1100,22,FALSE),"")</f>
        <v/>
      </c>
      <c r="AG1041" s="225" t="str">
        <f>IFERROR(VLOOKUP(_xlfn.CONCAT('Team Roster - Final'!$A1041," : ",'Team Roster - Final'!$BM1041),'Rate Calculations'!$C$4:$AB$1100,23,FALSE),"")</f>
        <v/>
      </c>
      <c r="AH1041" s="231" t="str">
        <f t="shared" si="281"/>
        <v/>
      </c>
      <c r="AI1041" s="231" t="str">
        <f t="shared" si="282"/>
        <v/>
      </c>
      <c r="AJ1041" s="223" t="str">
        <f>Table1[[#This Row],[Home Office
Net Fee %]]</f>
        <v/>
      </c>
      <c r="AK1041" s="222" t="str">
        <f t="shared" si="283"/>
        <v/>
      </c>
      <c r="AL1041" s="222" t="str">
        <f t="shared" si="284"/>
        <v/>
      </c>
      <c r="AM1041" s="215" t="str">
        <f>IFERROR(IF(#REF!="Yes",$AK1041,($AK1041+$AD1041*0.5)),"")</f>
        <v/>
      </c>
      <c r="AN1041" s="215" t="str">
        <f>IFERROR(IF(#REF!="Yes",$AL1041,($AL1041+$AE1041*0.5)),"")</f>
        <v/>
      </c>
      <c r="AO1041" s="374" t="str">
        <f>IF(ISBLANK('Team Roster Proposed - FBR'!Q1042),"",'Team Roster Proposed - FBR'!Q1042)</f>
        <v/>
      </c>
      <c r="AP1041" s="226" t="e">
        <f>IF(ISBLANK(#REF!),"",#REF!)</f>
        <v>#REF!</v>
      </c>
      <c r="AQ1041" s="226" t="e">
        <f>IF(ISBLANK(#REF!),"",#REF!)</f>
        <v>#REF!</v>
      </c>
      <c r="AR1041" s="226" t="e">
        <f>IF(ISBLANK(#REF!),"",#REF!)</f>
        <v>#REF!</v>
      </c>
      <c r="AS1041" s="219" t="e">
        <f>IF(ISBLANK(#REF!),"",#REF!)</f>
        <v>#REF!</v>
      </c>
      <c r="AT1041" s="219" t="e">
        <f>IF(ISBLANK(#REF!),"",#REF!)</f>
        <v>#REF!</v>
      </c>
      <c r="AU1041" s="219" t="e">
        <f>IF(ISBLANK(#REF!),"",#REF!)</f>
        <v>#REF!</v>
      </c>
      <c r="AV1041" s="219" t="e">
        <f>IF(ISBLANK(#REF!),"",#REF!)</f>
        <v>#REF!</v>
      </c>
      <c r="AW1041" s="219" t="e">
        <f>IF(ISBLANK(#REF!),"",#REF!)</f>
        <v>#REF!</v>
      </c>
      <c r="AX1041" s="219" t="e">
        <f>IF(ISBLANK(#REF!),"",#REF!)</f>
        <v>#REF!</v>
      </c>
      <c r="AY1041" s="226" t="e">
        <f>IF(ISBLANK(#REF!),"",#REF!)</f>
        <v>#REF!</v>
      </c>
      <c r="AZ1041" s="219" t="e">
        <f>IF(ISBLANK(#REF!),"",#REF!)</f>
        <v>#REF!</v>
      </c>
      <c r="BA1041" s="219" t="e">
        <f>IF(ISBLANK(#REF!),"",#REF!)</f>
        <v>#REF!</v>
      </c>
      <c r="BB1041" s="219" t="e">
        <f>IF(ISBLANK(#REF!),"",#REF!)</f>
        <v>#REF!</v>
      </c>
      <c r="BC1041" s="219" t="e">
        <f>IF(ISBLANK(#REF!),"",#REF!)</f>
        <v>#REF!</v>
      </c>
      <c r="BD1041" s="219" t="e">
        <f>IF(ISBLANK(#REF!),"",#REF!)</f>
        <v>#REF!</v>
      </c>
      <c r="BE1041" s="219" t="e">
        <f>IF(ISBLANK(#REF!),"",#REF!)</f>
        <v>#REF!</v>
      </c>
      <c r="BF1041" s="219" t="e">
        <f>IF(ISBLANK(#REF!),"",#REF!)</f>
        <v>#REF!</v>
      </c>
      <c r="BG1041" s="219" t="e">
        <f>IF(ISBLANK(#REF!),"",#REF!)</f>
        <v>#REF!</v>
      </c>
      <c r="BH1041" s="219" t="e">
        <f>IF(ISBLANK(#REF!),"",#REF!)</f>
        <v>#REF!</v>
      </c>
      <c r="BI1041" s="219" t="e">
        <f>IF(ISBLANK(#REF!),"",#REF!)</f>
        <v>#REF!</v>
      </c>
      <c r="BJ1041" s="219" t="e">
        <f>IF(ISBLANK(#REF!),"",#REF!)</f>
        <v>#REF!</v>
      </c>
      <c r="BK1041" s="219" t="e">
        <f>IF(ISBLANK(#REF!),"",#REF!)</f>
        <v>#REF!</v>
      </c>
      <c r="BL1041" s="219" t="e">
        <f>IF(ISBLANK(#REF!),"",#REF!)</f>
        <v>#REF!</v>
      </c>
      <c r="BM1041" s="219" t="e">
        <f>IF(ISBLANK(#REF!),"",#REF!)</f>
        <v>#REF!</v>
      </c>
      <c r="BN1041" s="219" t="e">
        <f>IF(ISBLANK(#REF!),"",#REF!)</f>
        <v>#REF!</v>
      </c>
      <c r="BO1041" s="227" t="e">
        <f t="shared" si="285"/>
        <v>#REF!</v>
      </c>
      <c r="BP1041" s="228" t="str">
        <f t="shared" si="288"/>
        <v/>
      </c>
      <c r="BQ1041" s="229" t="str">
        <f t="shared" si="272"/>
        <v/>
      </c>
      <c r="BR1041" s="228" t="e">
        <f t="shared" si="286"/>
        <v>#REF!</v>
      </c>
      <c r="BS1041" s="230" t="e">
        <f t="shared" si="287"/>
        <v>#REF!</v>
      </c>
    </row>
    <row r="1042" spans="1:71">
      <c r="A1042" s="213" t="e">
        <f>IF(ISBLANK(#REF!),"",#REF!)</f>
        <v>#REF!</v>
      </c>
      <c r="B1042" s="214" t="e">
        <f>IF(ISBLANK(#REF!),"",#REF!)</f>
        <v>#REF!</v>
      </c>
      <c r="C1042" s="214" t="e">
        <f>IF(ISBLANK(#REF!),"",#REF!)</f>
        <v>#REF!</v>
      </c>
      <c r="D1042" s="214" t="e">
        <f>IF(ISBLANK(#REF!),"",#REF!)</f>
        <v>#REF!</v>
      </c>
      <c r="E1042" s="214" t="e">
        <f>IF(ISBLANK(#REF!),"",#REF!)</f>
        <v>#REF!</v>
      </c>
      <c r="F1042" s="214" t="e">
        <f>IF(ISBLANK(#REF!),"",#REF!)</f>
        <v>#REF!</v>
      </c>
      <c r="G1042" s="214" t="e">
        <f>IF(ISBLANK(#REF!),"",#REF!)</f>
        <v>#REF!</v>
      </c>
      <c r="H1042" s="215" t="e">
        <f>IF(ISBLANK(#REF!),"",#REF!)</f>
        <v>#REF!</v>
      </c>
      <c r="I1042" s="214" t="e">
        <f>IF(ISBLANK(#REF!),"",#REF!)</f>
        <v>#REF!</v>
      </c>
      <c r="J1042" s="216" t="e">
        <f>IF(ISBLANK(#REF!),"",#REF!)</f>
        <v>#REF!</v>
      </c>
      <c r="K1042" s="217" t="e">
        <f>IF(ISBLANK(#REF!),"",#REF!)</f>
        <v>#REF!</v>
      </c>
      <c r="L1042" s="217" t="e">
        <f>IF(ISBLANK(#REF!),"",#REF!)</f>
        <v>#REF!</v>
      </c>
      <c r="M1042" s="218" t="e">
        <f>IF(ISBLANK(#REF!),"",#REF!)</f>
        <v>#REF!</v>
      </c>
      <c r="N1042" s="218" t="e">
        <f>IF(ISBLANK(#REF!),"",#REF!)</f>
        <v>#REF!</v>
      </c>
      <c r="O1042" s="220" t="str">
        <f>IFERROR(VLOOKUP(_xlfn.CONCAT('Team Roster - Final'!$A1042," : ",'Team Roster - Final'!$BM1042),'Rate Calculations'!$C$4:$G$1100,5,FALSE),"")</f>
        <v/>
      </c>
      <c r="P1042" s="225">
        <f>IF(ISBLANK('Rate Calculations'!$H1044),"",'Rate Calculations'!$H1044)</f>
        <v>1.7500000000000002E-2</v>
      </c>
      <c r="Q1042" s="220" t="str">
        <f t="shared" si="273"/>
        <v/>
      </c>
      <c r="R1042" s="221">
        <f>IF(ISBLANK('Rate Calculations'!$J1044),"",'Rate Calculations'!$J1044)</f>
        <v>3.5000000000000003E-2</v>
      </c>
      <c r="S1042" s="220" t="str">
        <f t="shared" si="274"/>
        <v/>
      </c>
      <c r="T1042" s="225" t="str">
        <f>IFERROR(VLOOKUP(_xlfn.CONCAT('Team Roster - Final'!$A1042," : ",'Team Roster - Final'!$BM1042),'Rate Calculations'!$C$4:$S$1100,10,FALSE),"")</f>
        <v/>
      </c>
      <c r="U1042" s="225" t="str">
        <f>IFERROR(VLOOKUP(_xlfn.CONCAT('Team Roster - Final'!$A1042," : ",'Team Roster - Final'!$BM1042),'Rate Calculations'!$C$4:$S$1100,11,FALSE),"")</f>
        <v/>
      </c>
      <c r="V1042" s="222" t="str">
        <f t="shared" si="275"/>
        <v/>
      </c>
      <c r="W1042" s="222" t="str">
        <f t="shared" si="276"/>
        <v/>
      </c>
      <c r="X1042" s="223" t="str">
        <f>IFERROR(VLOOKUP(_xlfn.CONCAT('Team Roster - Final'!$A1042," : ",'Team Roster - Final'!$BM1042),'Rate Calculations'!$C$4:$S$1100,14,FALSE),"")</f>
        <v/>
      </c>
      <c r="Y1042" s="222" t="str">
        <f t="shared" si="277"/>
        <v/>
      </c>
      <c r="Z1042" s="222" t="str">
        <f t="shared" si="278"/>
        <v/>
      </c>
      <c r="AA1042" s="224" t="str">
        <f>IFERROR(IF(#REF!="Yes",$Y1042, $Y1042+$Q1042*0.5),"")</f>
        <v/>
      </c>
      <c r="AB1042" s="224" t="str">
        <f>IFERROR(IF(#REF!="Yes",$Z1042, $Z1042+$S1042*0.5),"")</f>
        <v/>
      </c>
      <c r="AC1042" s="220" t="str">
        <f>IFERROR(VLOOKUP(_xlfn.CONCAT('Team Roster - Final'!$A1042," : ",'Team Roster - Final'!$BM1042),'Rate Calculations'!$C$4:$U$1100,19,FALSE),"")</f>
        <v/>
      </c>
      <c r="AD1042" s="220" t="str">
        <f t="shared" si="279"/>
        <v/>
      </c>
      <c r="AE1042" s="220" t="str">
        <f t="shared" si="280"/>
        <v/>
      </c>
      <c r="AF1042" s="225" t="str">
        <f>IFERROR(VLOOKUP(_xlfn.CONCAT('Team Roster - Final'!$A1042," : ",'Team Roster - Final'!$BM1042),'Rate Calculations'!$C$4:$AB$1100,22,FALSE),"")</f>
        <v/>
      </c>
      <c r="AG1042" s="225" t="str">
        <f>IFERROR(VLOOKUP(_xlfn.CONCAT('Team Roster - Final'!$A1042," : ",'Team Roster - Final'!$BM1042),'Rate Calculations'!$C$4:$AB$1100,23,FALSE),"")</f>
        <v/>
      </c>
      <c r="AH1042" s="231" t="str">
        <f t="shared" si="281"/>
        <v/>
      </c>
      <c r="AI1042" s="231" t="str">
        <f t="shared" si="282"/>
        <v/>
      </c>
      <c r="AJ1042" s="223" t="str">
        <f>Table1[[#This Row],[Home Office
Net Fee %]]</f>
        <v/>
      </c>
      <c r="AK1042" s="222" t="str">
        <f t="shared" si="283"/>
        <v/>
      </c>
      <c r="AL1042" s="222" t="str">
        <f t="shared" si="284"/>
        <v/>
      </c>
      <c r="AM1042" s="215" t="str">
        <f>IFERROR(IF(#REF!="Yes",$AK1042,($AK1042+$AD1042*0.5)),"")</f>
        <v/>
      </c>
      <c r="AN1042" s="215" t="str">
        <f>IFERROR(IF(#REF!="Yes",$AL1042,($AL1042+$AE1042*0.5)),"")</f>
        <v/>
      </c>
      <c r="AO1042" s="374" t="str">
        <f>IF(ISBLANK('Team Roster Proposed - FBR'!Q1043),"",'Team Roster Proposed - FBR'!Q1043)</f>
        <v/>
      </c>
      <c r="AP1042" s="226" t="e">
        <f>IF(ISBLANK(#REF!),"",#REF!)</f>
        <v>#REF!</v>
      </c>
      <c r="AQ1042" s="226" t="e">
        <f>IF(ISBLANK(#REF!),"",#REF!)</f>
        <v>#REF!</v>
      </c>
      <c r="AR1042" s="226" t="e">
        <f>IF(ISBLANK(#REF!),"",#REF!)</f>
        <v>#REF!</v>
      </c>
      <c r="AS1042" s="219" t="e">
        <f>IF(ISBLANK(#REF!),"",#REF!)</f>
        <v>#REF!</v>
      </c>
      <c r="AT1042" s="219" t="e">
        <f>IF(ISBLANK(#REF!),"",#REF!)</f>
        <v>#REF!</v>
      </c>
      <c r="AU1042" s="219" t="e">
        <f>IF(ISBLANK(#REF!),"",#REF!)</f>
        <v>#REF!</v>
      </c>
      <c r="AV1042" s="219" t="e">
        <f>IF(ISBLANK(#REF!),"",#REF!)</f>
        <v>#REF!</v>
      </c>
      <c r="AW1042" s="219" t="e">
        <f>IF(ISBLANK(#REF!),"",#REF!)</f>
        <v>#REF!</v>
      </c>
      <c r="AX1042" s="219" t="e">
        <f>IF(ISBLANK(#REF!),"",#REF!)</f>
        <v>#REF!</v>
      </c>
      <c r="AY1042" s="226" t="e">
        <f>IF(ISBLANK(#REF!),"",#REF!)</f>
        <v>#REF!</v>
      </c>
      <c r="AZ1042" s="219" t="e">
        <f>IF(ISBLANK(#REF!),"",#REF!)</f>
        <v>#REF!</v>
      </c>
      <c r="BA1042" s="219" t="e">
        <f>IF(ISBLANK(#REF!),"",#REF!)</f>
        <v>#REF!</v>
      </c>
      <c r="BB1042" s="219" t="e">
        <f>IF(ISBLANK(#REF!),"",#REF!)</f>
        <v>#REF!</v>
      </c>
      <c r="BC1042" s="219" t="e">
        <f>IF(ISBLANK(#REF!),"",#REF!)</f>
        <v>#REF!</v>
      </c>
      <c r="BD1042" s="219" t="e">
        <f>IF(ISBLANK(#REF!),"",#REF!)</f>
        <v>#REF!</v>
      </c>
      <c r="BE1042" s="219" t="e">
        <f>IF(ISBLANK(#REF!),"",#REF!)</f>
        <v>#REF!</v>
      </c>
      <c r="BF1042" s="219" t="e">
        <f>IF(ISBLANK(#REF!),"",#REF!)</f>
        <v>#REF!</v>
      </c>
      <c r="BG1042" s="219" t="e">
        <f>IF(ISBLANK(#REF!),"",#REF!)</f>
        <v>#REF!</v>
      </c>
      <c r="BH1042" s="219" t="e">
        <f>IF(ISBLANK(#REF!),"",#REF!)</f>
        <v>#REF!</v>
      </c>
      <c r="BI1042" s="219" t="e">
        <f>IF(ISBLANK(#REF!),"",#REF!)</f>
        <v>#REF!</v>
      </c>
      <c r="BJ1042" s="219" t="e">
        <f>IF(ISBLANK(#REF!),"",#REF!)</f>
        <v>#REF!</v>
      </c>
      <c r="BK1042" s="219" t="e">
        <f>IF(ISBLANK(#REF!),"",#REF!)</f>
        <v>#REF!</v>
      </c>
      <c r="BL1042" s="219" t="e">
        <f>IF(ISBLANK(#REF!),"",#REF!)</f>
        <v>#REF!</v>
      </c>
      <c r="BM1042" s="219" t="e">
        <f>IF(ISBLANK(#REF!),"",#REF!)</f>
        <v>#REF!</v>
      </c>
      <c r="BN1042" s="219" t="e">
        <f>IF(ISBLANK(#REF!),"",#REF!)</f>
        <v>#REF!</v>
      </c>
      <c r="BO1042" s="227" t="e">
        <f t="shared" si="285"/>
        <v>#REF!</v>
      </c>
      <c r="BP1042" s="228" t="str">
        <f t="shared" si="288"/>
        <v/>
      </c>
      <c r="BQ1042" s="229" t="str">
        <f t="shared" si="272"/>
        <v/>
      </c>
      <c r="BR1042" s="228" t="e">
        <f t="shared" si="286"/>
        <v>#REF!</v>
      </c>
      <c r="BS1042" s="230" t="e">
        <f t="shared" si="287"/>
        <v>#REF!</v>
      </c>
    </row>
    <row r="1043" spans="1:71">
      <c r="A1043" s="213" t="e">
        <f>IF(ISBLANK(#REF!),"",#REF!)</f>
        <v>#REF!</v>
      </c>
      <c r="B1043" s="214" t="e">
        <f>IF(ISBLANK(#REF!),"",#REF!)</f>
        <v>#REF!</v>
      </c>
      <c r="C1043" s="214" t="e">
        <f>IF(ISBLANK(#REF!),"",#REF!)</f>
        <v>#REF!</v>
      </c>
      <c r="D1043" s="214" t="e">
        <f>IF(ISBLANK(#REF!),"",#REF!)</f>
        <v>#REF!</v>
      </c>
      <c r="E1043" s="214" t="e">
        <f>IF(ISBLANK(#REF!),"",#REF!)</f>
        <v>#REF!</v>
      </c>
      <c r="F1043" s="214" t="e">
        <f>IF(ISBLANK(#REF!),"",#REF!)</f>
        <v>#REF!</v>
      </c>
      <c r="G1043" s="214" t="e">
        <f>IF(ISBLANK(#REF!),"",#REF!)</f>
        <v>#REF!</v>
      </c>
      <c r="H1043" s="215" t="e">
        <f>IF(ISBLANK(#REF!),"",#REF!)</f>
        <v>#REF!</v>
      </c>
      <c r="I1043" s="214" t="e">
        <f>IF(ISBLANK(#REF!),"",#REF!)</f>
        <v>#REF!</v>
      </c>
      <c r="J1043" s="216" t="e">
        <f>IF(ISBLANK(#REF!),"",#REF!)</f>
        <v>#REF!</v>
      </c>
      <c r="K1043" s="217" t="e">
        <f>IF(ISBLANK(#REF!),"",#REF!)</f>
        <v>#REF!</v>
      </c>
      <c r="L1043" s="217" t="e">
        <f>IF(ISBLANK(#REF!),"",#REF!)</f>
        <v>#REF!</v>
      </c>
      <c r="M1043" s="218" t="e">
        <f>IF(ISBLANK(#REF!),"",#REF!)</f>
        <v>#REF!</v>
      </c>
      <c r="N1043" s="218" t="e">
        <f>IF(ISBLANK(#REF!),"",#REF!)</f>
        <v>#REF!</v>
      </c>
      <c r="O1043" s="220" t="str">
        <f>IFERROR(VLOOKUP(_xlfn.CONCAT('Team Roster - Final'!$A1043," : ",'Team Roster - Final'!$BM1043),'Rate Calculations'!$C$4:$G$1100,5,FALSE),"")</f>
        <v/>
      </c>
      <c r="P1043" s="225">
        <f>IF(ISBLANK('Rate Calculations'!$H1045),"",'Rate Calculations'!$H1045)</f>
        <v>1.7500000000000002E-2</v>
      </c>
      <c r="Q1043" s="220" t="str">
        <f t="shared" si="273"/>
        <v/>
      </c>
      <c r="R1043" s="221">
        <f>IF(ISBLANK('Rate Calculations'!$J1045),"",'Rate Calculations'!$J1045)</f>
        <v>3.5000000000000003E-2</v>
      </c>
      <c r="S1043" s="220" t="str">
        <f t="shared" si="274"/>
        <v/>
      </c>
      <c r="T1043" s="225" t="str">
        <f>IFERROR(VLOOKUP(_xlfn.CONCAT('Team Roster - Final'!$A1043," : ",'Team Roster - Final'!$BM1043),'Rate Calculations'!$C$4:$S$1100,10,FALSE),"")</f>
        <v/>
      </c>
      <c r="U1043" s="225" t="str">
        <f>IFERROR(VLOOKUP(_xlfn.CONCAT('Team Roster - Final'!$A1043," : ",'Team Roster - Final'!$BM1043),'Rate Calculations'!$C$4:$S$1100,11,FALSE),"")</f>
        <v/>
      </c>
      <c r="V1043" s="222" t="str">
        <f t="shared" si="275"/>
        <v/>
      </c>
      <c r="W1043" s="222" t="str">
        <f t="shared" si="276"/>
        <v/>
      </c>
      <c r="X1043" s="223" t="str">
        <f>IFERROR(VLOOKUP(_xlfn.CONCAT('Team Roster - Final'!$A1043," : ",'Team Roster - Final'!$BM1043),'Rate Calculations'!$C$4:$S$1100,14,FALSE),"")</f>
        <v/>
      </c>
      <c r="Y1043" s="222" t="str">
        <f t="shared" si="277"/>
        <v/>
      </c>
      <c r="Z1043" s="222" t="str">
        <f t="shared" si="278"/>
        <v/>
      </c>
      <c r="AA1043" s="224" t="str">
        <f>IFERROR(IF(#REF!="Yes",$Y1043, $Y1043+$Q1043*0.5),"")</f>
        <v/>
      </c>
      <c r="AB1043" s="224" t="str">
        <f>IFERROR(IF(#REF!="Yes",$Z1043, $Z1043+$S1043*0.5),"")</f>
        <v/>
      </c>
      <c r="AC1043" s="220" t="str">
        <f>IFERROR(VLOOKUP(_xlfn.CONCAT('Team Roster - Final'!$A1043," : ",'Team Roster - Final'!$BM1043),'Rate Calculations'!$C$4:$U$1100,19,FALSE),"")</f>
        <v/>
      </c>
      <c r="AD1043" s="220" t="str">
        <f t="shared" si="279"/>
        <v/>
      </c>
      <c r="AE1043" s="220" t="str">
        <f t="shared" si="280"/>
        <v/>
      </c>
      <c r="AF1043" s="225" t="str">
        <f>IFERROR(VLOOKUP(_xlfn.CONCAT('Team Roster - Final'!$A1043," : ",'Team Roster - Final'!$BM1043),'Rate Calculations'!$C$4:$AB$1100,22,FALSE),"")</f>
        <v/>
      </c>
      <c r="AG1043" s="225" t="str">
        <f>IFERROR(VLOOKUP(_xlfn.CONCAT('Team Roster - Final'!$A1043," : ",'Team Roster - Final'!$BM1043),'Rate Calculations'!$C$4:$AB$1100,23,FALSE),"")</f>
        <v/>
      </c>
      <c r="AH1043" s="231" t="str">
        <f t="shared" si="281"/>
        <v/>
      </c>
      <c r="AI1043" s="231" t="str">
        <f t="shared" si="282"/>
        <v/>
      </c>
      <c r="AJ1043" s="223" t="str">
        <f>Table1[[#This Row],[Home Office
Net Fee %]]</f>
        <v/>
      </c>
      <c r="AK1043" s="222" t="str">
        <f t="shared" si="283"/>
        <v/>
      </c>
      <c r="AL1043" s="222" t="str">
        <f t="shared" si="284"/>
        <v/>
      </c>
      <c r="AM1043" s="215" t="str">
        <f>IFERROR(IF(#REF!="Yes",$AK1043,($AK1043+$AD1043*0.5)),"")</f>
        <v/>
      </c>
      <c r="AN1043" s="215" t="str">
        <f>IFERROR(IF(#REF!="Yes",$AL1043,($AL1043+$AE1043*0.5)),"")</f>
        <v/>
      </c>
      <c r="AO1043" s="374" t="str">
        <f>IF(ISBLANK('Team Roster Proposed - FBR'!Q1044),"",'Team Roster Proposed - FBR'!Q1044)</f>
        <v/>
      </c>
      <c r="AP1043" s="226" t="e">
        <f>IF(ISBLANK(#REF!),"",#REF!)</f>
        <v>#REF!</v>
      </c>
      <c r="AQ1043" s="226" t="e">
        <f>IF(ISBLANK(#REF!),"",#REF!)</f>
        <v>#REF!</v>
      </c>
      <c r="AR1043" s="226" t="e">
        <f>IF(ISBLANK(#REF!),"",#REF!)</f>
        <v>#REF!</v>
      </c>
      <c r="AS1043" s="219" t="e">
        <f>IF(ISBLANK(#REF!),"",#REF!)</f>
        <v>#REF!</v>
      </c>
      <c r="AT1043" s="219" t="e">
        <f>IF(ISBLANK(#REF!),"",#REF!)</f>
        <v>#REF!</v>
      </c>
      <c r="AU1043" s="219" t="e">
        <f>IF(ISBLANK(#REF!),"",#REF!)</f>
        <v>#REF!</v>
      </c>
      <c r="AV1043" s="219" t="e">
        <f>IF(ISBLANK(#REF!),"",#REF!)</f>
        <v>#REF!</v>
      </c>
      <c r="AW1043" s="219" t="e">
        <f>IF(ISBLANK(#REF!),"",#REF!)</f>
        <v>#REF!</v>
      </c>
      <c r="AX1043" s="219" t="e">
        <f>IF(ISBLANK(#REF!),"",#REF!)</f>
        <v>#REF!</v>
      </c>
      <c r="AY1043" s="226" t="e">
        <f>IF(ISBLANK(#REF!),"",#REF!)</f>
        <v>#REF!</v>
      </c>
      <c r="AZ1043" s="219" t="e">
        <f>IF(ISBLANK(#REF!),"",#REF!)</f>
        <v>#REF!</v>
      </c>
      <c r="BA1043" s="219" t="e">
        <f>IF(ISBLANK(#REF!),"",#REF!)</f>
        <v>#REF!</v>
      </c>
      <c r="BB1043" s="219" t="e">
        <f>IF(ISBLANK(#REF!),"",#REF!)</f>
        <v>#REF!</v>
      </c>
      <c r="BC1043" s="219" t="e">
        <f>IF(ISBLANK(#REF!),"",#REF!)</f>
        <v>#REF!</v>
      </c>
      <c r="BD1043" s="219" t="e">
        <f>IF(ISBLANK(#REF!),"",#REF!)</f>
        <v>#REF!</v>
      </c>
      <c r="BE1043" s="219" t="e">
        <f>IF(ISBLANK(#REF!),"",#REF!)</f>
        <v>#REF!</v>
      </c>
      <c r="BF1043" s="219" t="e">
        <f>IF(ISBLANK(#REF!),"",#REF!)</f>
        <v>#REF!</v>
      </c>
      <c r="BG1043" s="219" t="e">
        <f>IF(ISBLANK(#REF!),"",#REF!)</f>
        <v>#REF!</v>
      </c>
      <c r="BH1043" s="219" t="e">
        <f>IF(ISBLANK(#REF!),"",#REF!)</f>
        <v>#REF!</v>
      </c>
      <c r="BI1043" s="219" t="e">
        <f>IF(ISBLANK(#REF!),"",#REF!)</f>
        <v>#REF!</v>
      </c>
      <c r="BJ1043" s="219" t="e">
        <f>IF(ISBLANK(#REF!),"",#REF!)</f>
        <v>#REF!</v>
      </c>
      <c r="BK1043" s="219" t="e">
        <f>IF(ISBLANK(#REF!),"",#REF!)</f>
        <v>#REF!</v>
      </c>
      <c r="BL1043" s="219" t="e">
        <f>IF(ISBLANK(#REF!),"",#REF!)</f>
        <v>#REF!</v>
      </c>
      <c r="BM1043" s="219" t="e">
        <f>IF(ISBLANK(#REF!),"",#REF!)</f>
        <v>#REF!</v>
      </c>
      <c r="BN1043" s="219" t="e">
        <f>IF(ISBLANK(#REF!),"",#REF!)</f>
        <v>#REF!</v>
      </c>
      <c r="BO1043" s="227" t="e">
        <f t="shared" si="285"/>
        <v>#REF!</v>
      </c>
      <c r="BP1043" s="228" t="str">
        <f t="shared" si="288"/>
        <v/>
      </c>
      <c r="BQ1043" s="229" t="str">
        <f t="shared" si="272"/>
        <v/>
      </c>
      <c r="BR1043" s="228" t="e">
        <f t="shared" si="286"/>
        <v>#REF!</v>
      </c>
      <c r="BS1043" s="230" t="e">
        <f t="shared" si="287"/>
        <v>#REF!</v>
      </c>
    </row>
    <row r="1044" spans="1:71">
      <c r="A1044" s="213" t="e">
        <f>IF(ISBLANK(#REF!),"",#REF!)</f>
        <v>#REF!</v>
      </c>
      <c r="B1044" s="214" t="e">
        <f>IF(ISBLANK(#REF!),"",#REF!)</f>
        <v>#REF!</v>
      </c>
      <c r="C1044" s="214" t="e">
        <f>IF(ISBLANK(#REF!),"",#REF!)</f>
        <v>#REF!</v>
      </c>
      <c r="D1044" s="214" t="e">
        <f>IF(ISBLANK(#REF!),"",#REF!)</f>
        <v>#REF!</v>
      </c>
      <c r="E1044" s="214" t="e">
        <f>IF(ISBLANK(#REF!),"",#REF!)</f>
        <v>#REF!</v>
      </c>
      <c r="F1044" s="214" t="e">
        <f>IF(ISBLANK(#REF!),"",#REF!)</f>
        <v>#REF!</v>
      </c>
      <c r="G1044" s="214" t="e">
        <f>IF(ISBLANK(#REF!),"",#REF!)</f>
        <v>#REF!</v>
      </c>
      <c r="H1044" s="215" t="e">
        <f>IF(ISBLANK(#REF!),"",#REF!)</f>
        <v>#REF!</v>
      </c>
      <c r="I1044" s="214" t="e">
        <f>IF(ISBLANK(#REF!),"",#REF!)</f>
        <v>#REF!</v>
      </c>
      <c r="J1044" s="216" t="e">
        <f>IF(ISBLANK(#REF!),"",#REF!)</f>
        <v>#REF!</v>
      </c>
      <c r="K1044" s="217" t="e">
        <f>IF(ISBLANK(#REF!),"",#REF!)</f>
        <v>#REF!</v>
      </c>
      <c r="L1044" s="217" t="e">
        <f>IF(ISBLANK(#REF!),"",#REF!)</f>
        <v>#REF!</v>
      </c>
      <c r="M1044" s="218" t="e">
        <f>IF(ISBLANK(#REF!),"",#REF!)</f>
        <v>#REF!</v>
      </c>
      <c r="N1044" s="218" t="e">
        <f>IF(ISBLANK(#REF!),"",#REF!)</f>
        <v>#REF!</v>
      </c>
      <c r="O1044" s="220" t="str">
        <f>IFERROR(VLOOKUP(_xlfn.CONCAT('Team Roster - Final'!$A1044," : ",'Team Roster - Final'!$BM1044),'Rate Calculations'!$C$4:$G$1100,5,FALSE),"")</f>
        <v/>
      </c>
      <c r="P1044" s="225">
        <f>IF(ISBLANK('Rate Calculations'!$H1046),"",'Rate Calculations'!$H1046)</f>
        <v>1.7500000000000002E-2</v>
      </c>
      <c r="Q1044" s="220" t="str">
        <f t="shared" si="273"/>
        <v/>
      </c>
      <c r="R1044" s="221">
        <f>IF(ISBLANK('Rate Calculations'!$J1046),"",'Rate Calculations'!$J1046)</f>
        <v>3.5000000000000003E-2</v>
      </c>
      <c r="S1044" s="220" t="str">
        <f t="shared" si="274"/>
        <v/>
      </c>
      <c r="T1044" s="225" t="str">
        <f>IFERROR(VLOOKUP(_xlfn.CONCAT('Team Roster - Final'!$A1044," : ",'Team Roster - Final'!$BM1044),'Rate Calculations'!$C$4:$S$1100,10,FALSE),"")</f>
        <v/>
      </c>
      <c r="U1044" s="225" t="str">
        <f>IFERROR(VLOOKUP(_xlfn.CONCAT('Team Roster - Final'!$A1044," : ",'Team Roster - Final'!$BM1044),'Rate Calculations'!$C$4:$S$1100,11,FALSE),"")</f>
        <v/>
      </c>
      <c r="V1044" s="222" t="str">
        <f t="shared" si="275"/>
        <v/>
      </c>
      <c r="W1044" s="222" t="str">
        <f t="shared" si="276"/>
        <v/>
      </c>
      <c r="X1044" s="223" t="str">
        <f>IFERROR(VLOOKUP(_xlfn.CONCAT('Team Roster - Final'!$A1044," : ",'Team Roster - Final'!$BM1044),'Rate Calculations'!$C$4:$S$1100,14,FALSE),"")</f>
        <v/>
      </c>
      <c r="Y1044" s="222" t="str">
        <f t="shared" si="277"/>
        <v/>
      </c>
      <c r="Z1044" s="222" t="str">
        <f t="shared" si="278"/>
        <v/>
      </c>
      <c r="AA1044" s="224" t="str">
        <f>IFERROR(IF(#REF!="Yes",$Y1044, $Y1044+$Q1044*0.5),"")</f>
        <v/>
      </c>
      <c r="AB1044" s="224" t="str">
        <f>IFERROR(IF(#REF!="Yes",$Z1044, $Z1044+$S1044*0.5),"")</f>
        <v/>
      </c>
      <c r="AC1044" s="220" t="str">
        <f>IFERROR(VLOOKUP(_xlfn.CONCAT('Team Roster - Final'!$A1044," : ",'Team Roster - Final'!$BM1044),'Rate Calculations'!$C$4:$U$1100,19,FALSE),"")</f>
        <v/>
      </c>
      <c r="AD1044" s="220" t="str">
        <f t="shared" si="279"/>
        <v/>
      </c>
      <c r="AE1044" s="220" t="str">
        <f t="shared" si="280"/>
        <v/>
      </c>
      <c r="AF1044" s="225" t="str">
        <f>IFERROR(VLOOKUP(_xlfn.CONCAT('Team Roster - Final'!$A1044," : ",'Team Roster - Final'!$BM1044),'Rate Calculations'!$C$4:$AB$1100,22,FALSE),"")</f>
        <v/>
      </c>
      <c r="AG1044" s="225" t="str">
        <f>IFERROR(VLOOKUP(_xlfn.CONCAT('Team Roster - Final'!$A1044," : ",'Team Roster - Final'!$BM1044),'Rate Calculations'!$C$4:$AB$1100,23,FALSE),"")</f>
        <v/>
      </c>
      <c r="AH1044" s="231" t="str">
        <f t="shared" si="281"/>
        <v/>
      </c>
      <c r="AI1044" s="231" t="str">
        <f t="shared" si="282"/>
        <v/>
      </c>
      <c r="AJ1044" s="223" t="str">
        <f>Table1[[#This Row],[Home Office
Net Fee %]]</f>
        <v/>
      </c>
      <c r="AK1044" s="222" t="str">
        <f t="shared" si="283"/>
        <v/>
      </c>
      <c r="AL1044" s="222" t="str">
        <f t="shared" si="284"/>
        <v/>
      </c>
      <c r="AM1044" s="215" t="str">
        <f>IFERROR(IF(#REF!="Yes",$AK1044,($AK1044+$AD1044*0.5)),"")</f>
        <v/>
      </c>
      <c r="AN1044" s="215" t="str">
        <f>IFERROR(IF(#REF!="Yes",$AL1044,($AL1044+$AE1044*0.5)),"")</f>
        <v/>
      </c>
      <c r="AO1044" s="374" t="str">
        <f>IF(ISBLANK('Team Roster Proposed - FBR'!Q1045),"",'Team Roster Proposed - FBR'!Q1045)</f>
        <v/>
      </c>
      <c r="AP1044" s="226" t="e">
        <f>IF(ISBLANK(#REF!),"",#REF!)</f>
        <v>#REF!</v>
      </c>
      <c r="AQ1044" s="226" t="e">
        <f>IF(ISBLANK(#REF!),"",#REF!)</f>
        <v>#REF!</v>
      </c>
      <c r="AR1044" s="226" t="e">
        <f>IF(ISBLANK(#REF!),"",#REF!)</f>
        <v>#REF!</v>
      </c>
      <c r="AS1044" s="219" t="e">
        <f>IF(ISBLANK(#REF!),"",#REF!)</f>
        <v>#REF!</v>
      </c>
      <c r="AT1044" s="219" t="e">
        <f>IF(ISBLANK(#REF!),"",#REF!)</f>
        <v>#REF!</v>
      </c>
      <c r="AU1044" s="219" t="e">
        <f>IF(ISBLANK(#REF!),"",#REF!)</f>
        <v>#REF!</v>
      </c>
      <c r="AV1044" s="219" t="e">
        <f>IF(ISBLANK(#REF!),"",#REF!)</f>
        <v>#REF!</v>
      </c>
      <c r="AW1044" s="219" t="e">
        <f>IF(ISBLANK(#REF!),"",#REF!)</f>
        <v>#REF!</v>
      </c>
      <c r="AX1044" s="219" t="e">
        <f>IF(ISBLANK(#REF!),"",#REF!)</f>
        <v>#REF!</v>
      </c>
      <c r="AY1044" s="226" t="e">
        <f>IF(ISBLANK(#REF!),"",#REF!)</f>
        <v>#REF!</v>
      </c>
      <c r="AZ1044" s="219" t="e">
        <f>IF(ISBLANK(#REF!),"",#REF!)</f>
        <v>#REF!</v>
      </c>
      <c r="BA1044" s="219" t="e">
        <f>IF(ISBLANK(#REF!),"",#REF!)</f>
        <v>#REF!</v>
      </c>
      <c r="BB1044" s="219" t="e">
        <f>IF(ISBLANK(#REF!),"",#REF!)</f>
        <v>#REF!</v>
      </c>
      <c r="BC1044" s="219" t="e">
        <f>IF(ISBLANK(#REF!),"",#REF!)</f>
        <v>#REF!</v>
      </c>
      <c r="BD1044" s="219" t="e">
        <f>IF(ISBLANK(#REF!),"",#REF!)</f>
        <v>#REF!</v>
      </c>
      <c r="BE1044" s="219" t="e">
        <f>IF(ISBLANK(#REF!),"",#REF!)</f>
        <v>#REF!</v>
      </c>
      <c r="BF1044" s="219" t="e">
        <f>IF(ISBLANK(#REF!),"",#REF!)</f>
        <v>#REF!</v>
      </c>
      <c r="BG1044" s="219" t="e">
        <f>IF(ISBLANK(#REF!),"",#REF!)</f>
        <v>#REF!</v>
      </c>
      <c r="BH1044" s="219" t="e">
        <f>IF(ISBLANK(#REF!),"",#REF!)</f>
        <v>#REF!</v>
      </c>
      <c r="BI1044" s="219" t="e">
        <f>IF(ISBLANK(#REF!),"",#REF!)</f>
        <v>#REF!</v>
      </c>
      <c r="BJ1044" s="219" t="e">
        <f>IF(ISBLANK(#REF!),"",#REF!)</f>
        <v>#REF!</v>
      </c>
      <c r="BK1044" s="219" t="e">
        <f>IF(ISBLANK(#REF!),"",#REF!)</f>
        <v>#REF!</v>
      </c>
      <c r="BL1044" s="219" t="e">
        <f>IF(ISBLANK(#REF!),"",#REF!)</f>
        <v>#REF!</v>
      </c>
      <c r="BM1044" s="219" t="e">
        <f>IF(ISBLANK(#REF!),"",#REF!)</f>
        <v>#REF!</v>
      </c>
      <c r="BN1044" s="219" t="e">
        <f>IF(ISBLANK(#REF!),"",#REF!)</f>
        <v>#REF!</v>
      </c>
      <c r="BO1044" s="227" t="e">
        <f t="shared" si="285"/>
        <v>#REF!</v>
      </c>
      <c r="BP1044" s="228" t="str">
        <f t="shared" si="288"/>
        <v/>
      </c>
      <c r="BQ1044" s="229" t="str">
        <f t="shared" si="272"/>
        <v/>
      </c>
      <c r="BR1044" s="228" t="e">
        <f t="shared" si="286"/>
        <v>#REF!</v>
      </c>
      <c r="BS1044" s="230" t="e">
        <f t="shared" si="287"/>
        <v>#REF!</v>
      </c>
    </row>
    <row r="1045" spans="1:71">
      <c r="A1045" s="213" t="e">
        <f>IF(ISBLANK(#REF!),"",#REF!)</f>
        <v>#REF!</v>
      </c>
      <c r="B1045" s="214" t="e">
        <f>IF(ISBLANK(#REF!),"",#REF!)</f>
        <v>#REF!</v>
      </c>
      <c r="C1045" s="214" t="e">
        <f>IF(ISBLANK(#REF!),"",#REF!)</f>
        <v>#REF!</v>
      </c>
      <c r="D1045" s="214" t="e">
        <f>IF(ISBLANK(#REF!),"",#REF!)</f>
        <v>#REF!</v>
      </c>
      <c r="E1045" s="214" t="e">
        <f>IF(ISBLANK(#REF!),"",#REF!)</f>
        <v>#REF!</v>
      </c>
      <c r="F1045" s="214" t="e">
        <f>IF(ISBLANK(#REF!),"",#REF!)</f>
        <v>#REF!</v>
      </c>
      <c r="G1045" s="214" t="e">
        <f>IF(ISBLANK(#REF!),"",#REF!)</f>
        <v>#REF!</v>
      </c>
      <c r="H1045" s="215" t="e">
        <f>IF(ISBLANK(#REF!),"",#REF!)</f>
        <v>#REF!</v>
      </c>
      <c r="I1045" s="214" t="e">
        <f>IF(ISBLANK(#REF!),"",#REF!)</f>
        <v>#REF!</v>
      </c>
      <c r="J1045" s="216" t="e">
        <f>IF(ISBLANK(#REF!),"",#REF!)</f>
        <v>#REF!</v>
      </c>
      <c r="K1045" s="217" t="e">
        <f>IF(ISBLANK(#REF!),"",#REF!)</f>
        <v>#REF!</v>
      </c>
      <c r="L1045" s="217" t="e">
        <f>IF(ISBLANK(#REF!),"",#REF!)</f>
        <v>#REF!</v>
      </c>
      <c r="M1045" s="218" t="e">
        <f>IF(ISBLANK(#REF!),"",#REF!)</f>
        <v>#REF!</v>
      </c>
      <c r="N1045" s="218" t="e">
        <f>IF(ISBLANK(#REF!),"",#REF!)</f>
        <v>#REF!</v>
      </c>
      <c r="O1045" s="220" t="str">
        <f>IFERROR(VLOOKUP(_xlfn.CONCAT('Team Roster - Final'!$A1045," : ",'Team Roster - Final'!$BM1045),'Rate Calculations'!$C$4:$G$1100,5,FALSE),"")</f>
        <v/>
      </c>
      <c r="P1045" s="225">
        <f>IF(ISBLANK('Rate Calculations'!$H1047),"",'Rate Calculations'!$H1047)</f>
        <v>1.7500000000000002E-2</v>
      </c>
      <c r="Q1045" s="220" t="str">
        <f t="shared" si="273"/>
        <v/>
      </c>
      <c r="R1045" s="221">
        <f>IF(ISBLANK('Rate Calculations'!$J1047),"",'Rate Calculations'!$J1047)</f>
        <v>3.5000000000000003E-2</v>
      </c>
      <c r="S1045" s="220" t="str">
        <f t="shared" si="274"/>
        <v/>
      </c>
      <c r="T1045" s="225" t="str">
        <f>IFERROR(VLOOKUP(_xlfn.CONCAT('Team Roster - Final'!$A1045," : ",'Team Roster - Final'!$BM1045),'Rate Calculations'!$C$4:$S$1100,10,FALSE),"")</f>
        <v/>
      </c>
      <c r="U1045" s="225" t="str">
        <f>IFERROR(VLOOKUP(_xlfn.CONCAT('Team Roster - Final'!$A1045," : ",'Team Roster - Final'!$BM1045),'Rate Calculations'!$C$4:$S$1100,11,FALSE),"")</f>
        <v/>
      </c>
      <c r="V1045" s="222" t="str">
        <f t="shared" si="275"/>
        <v/>
      </c>
      <c r="W1045" s="222" t="str">
        <f t="shared" si="276"/>
        <v/>
      </c>
      <c r="X1045" s="223" t="str">
        <f>IFERROR(VLOOKUP(_xlfn.CONCAT('Team Roster - Final'!$A1045," : ",'Team Roster - Final'!$BM1045),'Rate Calculations'!$C$4:$S$1100,14,FALSE),"")</f>
        <v/>
      </c>
      <c r="Y1045" s="222" t="str">
        <f t="shared" si="277"/>
        <v/>
      </c>
      <c r="Z1045" s="222" t="str">
        <f t="shared" si="278"/>
        <v/>
      </c>
      <c r="AA1045" s="224" t="str">
        <f>IFERROR(IF(#REF!="Yes",$Y1045, $Y1045+$Q1045*0.5),"")</f>
        <v/>
      </c>
      <c r="AB1045" s="224" t="str">
        <f>IFERROR(IF(#REF!="Yes",$Z1045, $Z1045+$S1045*0.5),"")</f>
        <v/>
      </c>
      <c r="AC1045" s="220" t="str">
        <f>IFERROR(VLOOKUP(_xlfn.CONCAT('Team Roster - Final'!$A1045," : ",'Team Roster - Final'!$BM1045),'Rate Calculations'!$C$4:$U$1100,19,FALSE),"")</f>
        <v/>
      </c>
      <c r="AD1045" s="220" t="str">
        <f t="shared" si="279"/>
        <v/>
      </c>
      <c r="AE1045" s="220" t="str">
        <f t="shared" si="280"/>
        <v/>
      </c>
      <c r="AF1045" s="225" t="str">
        <f>IFERROR(VLOOKUP(_xlfn.CONCAT('Team Roster - Final'!$A1045," : ",'Team Roster - Final'!$BM1045),'Rate Calculations'!$C$4:$AB$1100,22,FALSE),"")</f>
        <v/>
      </c>
      <c r="AG1045" s="225" t="str">
        <f>IFERROR(VLOOKUP(_xlfn.CONCAT('Team Roster - Final'!$A1045," : ",'Team Roster - Final'!$BM1045),'Rate Calculations'!$C$4:$AB$1100,23,FALSE),"")</f>
        <v/>
      </c>
      <c r="AH1045" s="231" t="str">
        <f t="shared" si="281"/>
        <v/>
      </c>
      <c r="AI1045" s="231" t="str">
        <f t="shared" si="282"/>
        <v/>
      </c>
      <c r="AJ1045" s="223" t="str">
        <f>Table1[[#This Row],[Home Office
Net Fee %]]</f>
        <v/>
      </c>
      <c r="AK1045" s="222" t="str">
        <f t="shared" si="283"/>
        <v/>
      </c>
      <c r="AL1045" s="222" t="str">
        <f t="shared" si="284"/>
        <v/>
      </c>
      <c r="AM1045" s="215" t="str">
        <f>IFERROR(IF(#REF!="Yes",$AK1045,($AK1045+$AD1045*0.5)),"")</f>
        <v/>
      </c>
      <c r="AN1045" s="215" t="str">
        <f>IFERROR(IF(#REF!="Yes",$AL1045,($AL1045+$AE1045*0.5)),"")</f>
        <v/>
      </c>
      <c r="AO1045" s="374" t="str">
        <f>IF(ISBLANK('Team Roster Proposed - FBR'!Q1046),"",'Team Roster Proposed - FBR'!Q1046)</f>
        <v/>
      </c>
      <c r="AP1045" s="226" t="e">
        <f>IF(ISBLANK(#REF!),"",#REF!)</f>
        <v>#REF!</v>
      </c>
      <c r="AQ1045" s="226" t="e">
        <f>IF(ISBLANK(#REF!),"",#REF!)</f>
        <v>#REF!</v>
      </c>
      <c r="AR1045" s="226" t="e">
        <f>IF(ISBLANK(#REF!),"",#REF!)</f>
        <v>#REF!</v>
      </c>
      <c r="AS1045" s="219" t="e">
        <f>IF(ISBLANK(#REF!),"",#REF!)</f>
        <v>#REF!</v>
      </c>
      <c r="AT1045" s="219" t="e">
        <f>IF(ISBLANK(#REF!),"",#REF!)</f>
        <v>#REF!</v>
      </c>
      <c r="AU1045" s="219" t="e">
        <f>IF(ISBLANK(#REF!),"",#REF!)</f>
        <v>#REF!</v>
      </c>
      <c r="AV1045" s="219" t="e">
        <f>IF(ISBLANK(#REF!),"",#REF!)</f>
        <v>#REF!</v>
      </c>
      <c r="AW1045" s="219" t="e">
        <f>IF(ISBLANK(#REF!),"",#REF!)</f>
        <v>#REF!</v>
      </c>
      <c r="AX1045" s="219" t="e">
        <f>IF(ISBLANK(#REF!),"",#REF!)</f>
        <v>#REF!</v>
      </c>
      <c r="AY1045" s="226" t="e">
        <f>IF(ISBLANK(#REF!),"",#REF!)</f>
        <v>#REF!</v>
      </c>
      <c r="AZ1045" s="219" t="e">
        <f>IF(ISBLANK(#REF!),"",#REF!)</f>
        <v>#REF!</v>
      </c>
      <c r="BA1045" s="219" t="e">
        <f>IF(ISBLANK(#REF!),"",#REF!)</f>
        <v>#REF!</v>
      </c>
      <c r="BB1045" s="219" t="e">
        <f>IF(ISBLANK(#REF!),"",#REF!)</f>
        <v>#REF!</v>
      </c>
      <c r="BC1045" s="219" t="e">
        <f>IF(ISBLANK(#REF!),"",#REF!)</f>
        <v>#REF!</v>
      </c>
      <c r="BD1045" s="219" t="e">
        <f>IF(ISBLANK(#REF!),"",#REF!)</f>
        <v>#REF!</v>
      </c>
      <c r="BE1045" s="219" t="e">
        <f>IF(ISBLANK(#REF!),"",#REF!)</f>
        <v>#REF!</v>
      </c>
      <c r="BF1045" s="219" t="e">
        <f>IF(ISBLANK(#REF!),"",#REF!)</f>
        <v>#REF!</v>
      </c>
      <c r="BG1045" s="219" t="e">
        <f>IF(ISBLANK(#REF!),"",#REF!)</f>
        <v>#REF!</v>
      </c>
      <c r="BH1045" s="219" t="e">
        <f>IF(ISBLANK(#REF!),"",#REF!)</f>
        <v>#REF!</v>
      </c>
      <c r="BI1045" s="219" t="e">
        <f>IF(ISBLANK(#REF!),"",#REF!)</f>
        <v>#REF!</v>
      </c>
      <c r="BJ1045" s="219" t="e">
        <f>IF(ISBLANK(#REF!),"",#REF!)</f>
        <v>#REF!</v>
      </c>
      <c r="BK1045" s="219" t="e">
        <f>IF(ISBLANK(#REF!),"",#REF!)</f>
        <v>#REF!</v>
      </c>
      <c r="BL1045" s="219" t="e">
        <f>IF(ISBLANK(#REF!),"",#REF!)</f>
        <v>#REF!</v>
      </c>
      <c r="BM1045" s="219" t="e">
        <f>IF(ISBLANK(#REF!),"",#REF!)</f>
        <v>#REF!</v>
      </c>
      <c r="BN1045" s="219" t="e">
        <f>IF(ISBLANK(#REF!),"",#REF!)</f>
        <v>#REF!</v>
      </c>
      <c r="BO1045" s="227" t="e">
        <f t="shared" si="285"/>
        <v>#REF!</v>
      </c>
      <c r="BP1045" s="228" t="str">
        <f t="shared" si="288"/>
        <v/>
      </c>
      <c r="BQ1045" s="229" t="str">
        <f t="shared" si="272"/>
        <v/>
      </c>
      <c r="BR1045" s="228" t="e">
        <f t="shared" si="286"/>
        <v>#REF!</v>
      </c>
      <c r="BS1045" s="230" t="e">
        <f t="shared" si="287"/>
        <v>#REF!</v>
      </c>
    </row>
    <row r="1046" spans="1:71">
      <c r="A1046" s="213" t="e">
        <f>IF(ISBLANK(#REF!),"",#REF!)</f>
        <v>#REF!</v>
      </c>
      <c r="B1046" s="214" t="e">
        <f>IF(ISBLANK(#REF!),"",#REF!)</f>
        <v>#REF!</v>
      </c>
      <c r="C1046" s="214" t="e">
        <f>IF(ISBLANK(#REF!),"",#REF!)</f>
        <v>#REF!</v>
      </c>
      <c r="D1046" s="214" t="e">
        <f>IF(ISBLANK(#REF!),"",#REF!)</f>
        <v>#REF!</v>
      </c>
      <c r="E1046" s="214" t="e">
        <f>IF(ISBLANK(#REF!),"",#REF!)</f>
        <v>#REF!</v>
      </c>
      <c r="F1046" s="214" t="e">
        <f>IF(ISBLANK(#REF!),"",#REF!)</f>
        <v>#REF!</v>
      </c>
      <c r="G1046" s="214" t="e">
        <f>IF(ISBLANK(#REF!),"",#REF!)</f>
        <v>#REF!</v>
      </c>
      <c r="H1046" s="215" t="e">
        <f>IF(ISBLANK(#REF!),"",#REF!)</f>
        <v>#REF!</v>
      </c>
      <c r="I1046" s="214" t="e">
        <f>IF(ISBLANK(#REF!),"",#REF!)</f>
        <v>#REF!</v>
      </c>
      <c r="J1046" s="216" t="e">
        <f>IF(ISBLANK(#REF!),"",#REF!)</f>
        <v>#REF!</v>
      </c>
      <c r="K1046" s="217" t="e">
        <f>IF(ISBLANK(#REF!),"",#REF!)</f>
        <v>#REF!</v>
      </c>
      <c r="L1046" s="217" t="e">
        <f>IF(ISBLANK(#REF!),"",#REF!)</f>
        <v>#REF!</v>
      </c>
      <c r="M1046" s="218" t="e">
        <f>IF(ISBLANK(#REF!),"",#REF!)</f>
        <v>#REF!</v>
      </c>
      <c r="N1046" s="218" t="e">
        <f>IF(ISBLANK(#REF!),"",#REF!)</f>
        <v>#REF!</v>
      </c>
      <c r="O1046" s="220" t="str">
        <f>IFERROR(VLOOKUP(_xlfn.CONCAT('Team Roster - Final'!$A1046," : ",'Team Roster - Final'!$BM1046),'Rate Calculations'!$C$4:$G$1100,5,FALSE),"")</f>
        <v/>
      </c>
      <c r="P1046" s="225">
        <f>IF(ISBLANK('Rate Calculations'!$H1048),"",'Rate Calculations'!$H1048)</f>
        <v>1.7500000000000002E-2</v>
      </c>
      <c r="Q1046" s="220" t="str">
        <f t="shared" si="273"/>
        <v/>
      </c>
      <c r="R1046" s="221">
        <f>IF(ISBLANK('Rate Calculations'!$J1048),"",'Rate Calculations'!$J1048)</f>
        <v>3.5000000000000003E-2</v>
      </c>
      <c r="S1046" s="220" t="str">
        <f t="shared" si="274"/>
        <v/>
      </c>
      <c r="T1046" s="225" t="str">
        <f>IFERROR(VLOOKUP(_xlfn.CONCAT('Team Roster - Final'!$A1046," : ",'Team Roster - Final'!$BM1046),'Rate Calculations'!$C$4:$S$1100,10,FALSE),"")</f>
        <v/>
      </c>
      <c r="U1046" s="225" t="str">
        <f>IFERROR(VLOOKUP(_xlfn.CONCAT('Team Roster - Final'!$A1046," : ",'Team Roster - Final'!$BM1046),'Rate Calculations'!$C$4:$S$1100,11,FALSE),"")</f>
        <v/>
      </c>
      <c r="V1046" s="222" t="str">
        <f t="shared" si="275"/>
        <v/>
      </c>
      <c r="W1046" s="222" t="str">
        <f t="shared" si="276"/>
        <v/>
      </c>
      <c r="X1046" s="223" t="str">
        <f>IFERROR(VLOOKUP(_xlfn.CONCAT('Team Roster - Final'!$A1046," : ",'Team Roster - Final'!$BM1046),'Rate Calculations'!$C$4:$S$1100,14,FALSE),"")</f>
        <v/>
      </c>
      <c r="Y1046" s="222" t="str">
        <f t="shared" si="277"/>
        <v/>
      </c>
      <c r="Z1046" s="222" t="str">
        <f t="shared" si="278"/>
        <v/>
      </c>
      <c r="AA1046" s="224" t="str">
        <f>IFERROR(IF(#REF!="Yes",$Y1046, $Y1046+$Q1046*0.5),"")</f>
        <v/>
      </c>
      <c r="AB1046" s="224" t="str">
        <f>IFERROR(IF(#REF!="Yes",$Z1046, $Z1046+$S1046*0.5),"")</f>
        <v/>
      </c>
      <c r="AC1046" s="220" t="str">
        <f>IFERROR(VLOOKUP(_xlfn.CONCAT('Team Roster - Final'!$A1046," : ",'Team Roster - Final'!$BM1046),'Rate Calculations'!$C$4:$U$1100,19,FALSE),"")</f>
        <v/>
      </c>
      <c r="AD1046" s="220" t="str">
        <f t="shared" si="279"/>
        <v/>
      </c>
      <c r="AE1046" s="220" t="str">
        <f t="shared" si="280"/>
        <v/>
      </c>
      <c r="AF1046" s="225" t="str">
        <f>IFERROR(VLOOKUP(_xlfn.CONCAT('Team Roster - Final'!$A1046," : ",'Team Roster - Final'!$BM1046),'Rate Calculations'!$C$4:$AB$1100,22,FALSE),"")</f>
        <v/>
      </c>
      <c r="AG1046" s="225" t="str">
        <f>IFERROR(VLOOKUP(_xlfn.CONCAT('Team Roster - Final'!$A1046," : ",'Team Roster - Final'!$BM1046),'Rate Calculations'!$C$4:$AB$1100,23,FALSE),"")</f>
        <v/>
      </c>
      <c r="AH1046" s="231" t="str">
        <f t="shared" si="281"/>
        <v/>
      </c>
      <c r="AI1046" s="231" t="str">
        <f t="shared" si="282"/>
        <v/>
      </c>
      <c r="AJ1046" s="223" t="str">
        <f>Table1[[#This Row],[Home Office
Net Fee %]]</f>
        <v/>
      </c>
      <c r="AK1046" s="222" t="str">
        <f t="shared" si="283"/>
        <v/>
      </c>
      <c r="AL1046" s="222" t="str">
        <f t="shared" si="284"/>
        <v/>
      </c>
      <c r="AM1046" s="215" t="str">
        <f>IFERROR(IF(#REF!="Yes",$AK1046,($AK1046+$AD1046*0.5)),"")</f>
        <v/>
      </c>
      <c r="AN1046" s="215" t="str">
        <f>IFERROR(IF(#REF!="Yes",$AL1046,($AL1046+$AE1046*0.5)),"")</f>
        <v/>
      </c>
      <c r="AO1046" s="374" t="str">
        <f>IF(ISBLANK('Team Roster Proposed - FBR'!Q1047),"",'Team Roster Proposed - FBR'!Q1047)</f>
        <v/>
      </c>
      <c r="AP1046" s="226" t="e">
        <f>IF(ISBLANK(#REF!),"",#REF!)</f>
        <v>#REF!</v>
      </c>
      <c r="AQ1046" s="226" t="e">
        <f>IF(ISBLANK(#REF!),"",#REF!)</f>
        <v>#REF!</v>
      </c>
      <c r="AR1046" s="226" t="e">
        <f>IF(ISBLANK(#REF!),"",#REF!)</f>
        <v>#REF!</v>
      </c>
      <c r="AS1046" s="219" t="e">
        <f>IF(ISBLANK(#REF!),"",#REF!)</f>
        <v>#REF!</v>
      </c>
      <c r="AT1046" s="219" t="e">
        <f>IF(ISBLANK(#REF!),"",#REF!)</f>
        <v>#REF!</v>
      </c>
      <c r="AU1046" s="219" t="e">
        <f>IF(ISBLANK(#REF!),"",#REF!)</f>
        <v>#REF!</v>
      </c>
      <c r="AV1046" s="219" t="e">
        <f>IF(ISBLANK(#REF!),"",#REF!)</f>
        <v>#REF!</v>
      </c>
      <c r="AW1046" s="219" t="e">
        <f>IF(ISBLANK(#REF!),"",#REF!)</f>
        <v>#REF!</v>
      </c>
      <c r="AX1046" s="219" t="e">
        <f>IF(ISBLANK(#REF!),"",#REF!)</f>
        <v>#REF!</v>
      </c>
      <c r="AY1046" s="226" t="e">
        <f>IF(ISBLANK(#REF!),"",#REF!)</f>
        <v>#REF!</v>
      </c>
      <c r="AZ1046" s="219" t="e">
        <f>IF(ISBLANK(#REF!),"",#REF!)</f>
        <v>#REF!</v>
      </c>
      <c r="BA1046" s="219" t="e">
        <f>IF(ISBLANK(#REF!),"",#REF!)</f>
        <v>#REF!</v>
      </c>
      <c r="BB1046" s="219" t="e">
        <f>IF(ISBLANK(#REF!),"",#REF!)</f>
        <v>#REF!</v>
      </c>
      <c r="BC1046" s="219" t="e">
        <f>IF(ISBLANK(#REF!),"",#REF!)</f>
        <v>#REF!</v>
      </c>
      <c r="BD1046" s="219" t="e">
        <f>IF(ISBLANK(#REF!),"",#REF!)</f>
        <v>#REF!</v>
      </c>
      <c r="BE1046" s="219" t="e">
        <f>IF(ISBLANK(#REF!),"",#REF!)</f>
        <v>#REF!</v>
      </c>
      <c r="BF1046" s="219" t="e">
        <f>IF(ISBLANK(#REF!),"",#REF!)</f>
        <v>#REF!</v>
      </c>
      <c r="BG1046" s="219" t="e">
        <f>IF(ISBLANK(#REF!),"",#REF!)</f>
        <v>#REF!</v>
      </c>
      <c r="BH1046" s="219" t="e">
        <f>IF(ISBLANK(#REF!),"",#REF!)</f>
        <v>#REF!</v>
      </c>
      <c r="BI1046" s="219" t="e">
        <f>IF(ISBLANK(#REF!),"",#REF!)</f>
        <v>#REF!</v>
      </c>
      <c r="BJ1046" s="219" t="e">
        <f>IF(ISBLANK(#REF!),"",#REF!)</f>
        <v>#REF!</v>
      </c>
      <c r="BK1046" s="219" t="e">
        <f>IF(ISBLANK(#REF!),"",#REF!)</f>
        <v>#REF!</v>
      </c>
      <c r="BL1046" s="219" t="e">
        <f>IF(ISBLANK(#REF!),"",#REF!)</f>
        <v>#REF!</v>
      </c>
      <c r="BM1046" s="219" t="e">
        <f>IF(ISBLANK(#REF!),"",#REF!)</f>
        <v>#REF!</v>
      </c>
      <c r="BN1046" s="219" t="e">
        <f>IF(ISBLANK(#REF!),"",#REF!)</f>
        <v>#REF!</v>
      </c>
      <c r="BO1046" s="227" t="e">
        <f t="shared" si="285"/>
        <v>#REF!</v>
      </c>
      <c r="BP1046" s="228" t="str">
        <f t="shared" si="288"/>
        <v/>
      </c>
      <c r="BQ1046" s="229" t="str">
        <f t="shared" si="272"/>
        <v/>
      </c>
      <c r="BR1046" s="228" t="e">
        <f t="shared" si="286"/>
        <v>#REF!</v>
      </c>
      <c r="BS1046" s="230" t="e">
        <f t="shared" si="287"/>
        <v>#REF!</v>
      </c>
    </row>
    <row r="1047" spans="1:71">
      <c r="A1047" s="213" t="e">
        <f>IF(ISBLANK(#REF!),"",#REF!)</f>
        <v>#REF!</v>
      </c>
      <c r="B1047" s="214" t="e">
        <f>IF(ISBLANK(#REF!),"",#REF!)</f>
        <v>#REF!</v>
      </c>
      <c r="C1047" s="214" t="e">
        <f>IF(ISBLANK(#REF!),"",#REF!)</f>
        <v>#REF!</v>
      </c>
      <c r="D1047" s="214" t="e">
        <f>IF(ISBLANK(#REF!),"",#REF!)</f>
        <v>#REF!</v>
      </c>
      <c r="E1047" s="214" t="e">
        <f>IF(ISBLANK(#REF!),"",#REF!)</f>
        <v>#REF!</v>
      </c>
      <c r="F1047" s="214" t="e">
        <f>IF(ISBLANK(#REF!),"",#REF!)</f>
        <v>#REF!</v>
      </c>
      <c r="G1047" s="214" t="e">
        <f>IF(ISBLANK(#REF!),"",#REF!)</f>
        <v>#REF!</v>
      </c>
      <c r="H1047" s="215" t="e">
        <f>IF(ISBLANK(#REF!),"",#REF!)</f>
        <v>#REF!</v>
      </c>
      <c r="I1047" s="214" t="e">
        <f>IF(ISBLANK(#REF!),"",#REF!)</f>
        <v>#REF!</v>
      </c>
      <c r="J1047" s="216" t="e">
        <f>IF(ISBLANK(#REF!),"",#REF!)</f>
        <v>#REF!</v>
      </c>
      <c r="K1047" s="217" t="e">
        <f>IF(ISBLANK(#REF!),"",#REF!)</f>
        <v>#REF!</v>
      </c>
      <c r="L1047" s="217" t="e">
        <f>IF(ISBLANK(#REF!),"",#REF!)</f>
        <v>#REF!</v>
      </c>
      <c r="M1047" s="218" t="e">
        <f>IF(ISBLANK(#REF!),"",#REF!)</f>
        <v>#REF!</v>
      </c>
      <c r="N1047" s="218" t="e">
        <f>IF(ISBLANK(#REF!),"",#REF!)</f>
        <v>#REF!</v>
      </c>
      <c r="O1047" s="220" t="str">
        <f>IFERROR(VLOOKUP(_xlfn.CONCAT('Team Roster - Final'!$A1047," : ",'Team Roster - Final'!$BM1047),'Rate Calculations'!$C$4:$G$1100,5,FALSE),"")</f>
        <v/>
      </c>
      <c r="P1047" s="225">
        <f>IF(ISBLANK('Rate Calculations'!$H1049),"",'Rate Calculations'!$H1049)</f>
        <v>1.7500000000000002E-2</v>
      </c>
      <c r="Q1047" s="220" t="str">
        <f t="shared" si="273"/>
        <v/>
      </c>
      <c r="R1047" s="221">
        <f>IF(ISBLANK('Rate Calculations'!$J1049),"",'Rate Calculations'!$J1049)</f>
        <v>3.5000000000000003E-2</v>
      </c>
      <c r="S1047" s="220" t="str">
        <f t="shared" si="274"/>
        <v/>
      </c>
      <c r="T1047" s="225" t="str">
        <f>IFERROR(VLOOKUP(_xlfn.CONCAT('Team Roster - Final'!$A1047," : ",'Team Roster - Final'!$BM1047),'Rate Calculations'!$C$4:$S$1100,10,FALSE),"")</f>
        <v/>
      </c>
      <c r="U1047" s="225" t="str">
        <f>IFERROR(VLOOKUP(_xlfn.CONCAT('Team Roster - Final'!$A1047," : ",'Team Roster - Final'!$BM1047),'Rate Calculations'!$C$4:$S$1100,11,FALSE),"")</f>
        <v/>
      </c>
      <c r="V1047" s="222" t="str">
        <f t="shared" si="275"/>
        <v/>
      </c>
      <c r="W1047" s="222" t="str">
        <f t="shared" si="276"/>
        <v/>
      </c>
      <c r="X1047" s="223" t="str">
        <f>IFERROR(VLOOKUP(_xlfn.CONCAT('Team Roster - Final'!$A1047," : ",'Team Roster - Final'!$BM1047),'Rate Calculations'!$C$4:$S$1100,14,FALSE),"")</f>
        <v/>
      </c>
      <c r="Y1047" s="222" t="str">
        <f t="shared" si="277"/>
        <v/>
      </c>
      <c r="Z1047" s="222" t="str">
        <f t="shared" si="278"/>
        <v/>
      </c>
      <c r="AA1047" s="224" t="str">
        <f>IFERROR(IF(#REF!="Yes",$Y1047, $Y1047+$Q1047*0.5),"")</f>
        <v/>
      </c>
      <c r="AB1047" s="224" t="str">
        <f>IFERROR(IF(#REF!="Yes",$Z1047, $Z1047+$S1047*0.5),"")</f>
        <v/>
      </c>
      <c r="AC1047" s="220" t="str">
        <f>IFERROR(VLOOKUP(_xlfn.CONCAT('Team Roster - Final'!$A1047," : ",'Team Roster - Final'!$BM1047),'Rate Calculations'!$C$4:$U$1100,19,FALSE),"")</f>
        <v/>
      </c>
      <c r="AD1047" s="220" t="str">
        <f t="shared" si="279"/>
        <v/>
      </c>
      <c r="AE1047" s="220" t="str">
        <f t="shared" si="280"/>
        <v/>
      </c>
      <c r="AF1047" s="225" t="str">
        <f>IFERROR(VLOOKUP(_xlfn.CONCAT('Team Roster - Final'!$A1047," : ",'Team Roster - Final'!$BM1047),'Rate Calculations'!$C$4:$AB$1100,22,FALSE),"")</f>
        <v/>
      </c>
      <c r="AG1047" s="225" t="str">
        <f>IFERROR(VLOOKUP(_xlfn.CONCAT('Team Roster - Final'!$A1047," : ",'Team Roster - Final'!$BM1047),'Rate Calculations'!$C$4:$AB$1100,23,FALSE),"")</f>
        <v/>
      </c>
      <c r="AH1047" s="231" t="str">
        <f t="shared" si="281"/>
        <v/>
      </c>
      <c r="AI1047" s="231" t="str">
        <f t="shared" si="282"/>
        <v/>
      </c>
      <c r="AJ1047" s="223" t="str">
        <f>Table1[[#This Row],[Home Office
Net Fee %]]</f>
        <v/>
      </c>
      <c r="AK1047" s="222" t="str">
        <f t="shared" si="283"/>
        <v/>
      </c>
      <c r="AL1047" s="222" t="str">
        <f t="shared" si="284"/>
        <v/>
      </c>
      <c r="AM1047" s="215" t="str">
        <f>IFERROR(IF(#REF!="Yes",$AK1047,($AK1047+$AD1047*0.5)),"")</f>
        <v/>
      </c>
      <c r="AN1047" s="215" t="str">
        <f>IFERROR(IF(#REF!="Yes",$AL1047,($AL1047+$AE1047*0.5)),"")</f>
        <v/>
      </c>
      <c r="AO1047" s="374" t="str">
        <f>IF(ISBLANK('Team Roster Proposed - FBR'!Q1048),"",'Team Roster Proposed - FBR'!Q1048)</f>
        <v/>
      </c>
      <c r="AP1047" s="226" t="e">
        <f>IF(ISBLANK(#REF!),"",#REF!)</f>
        <v>#REF!</v>
      </c>
      <c r="AQ1047" s="226" t="e">
        <f>IF(ISBLANK(#REF!),"",#REF!)</f>
        <v>#REF!</v>
      </c>
      <c r="AR1047" s="226" t="e">
        <f>IF(ISBLANK(#REF!),"",#REF!)</f>
        <v>#REF!</v>
      </c>
      <c r="AS1047" s="219" t="e">
        <f>IF(ISBLANK(#REF!),"",#REF!)</f>
        <v>#REF!</v>
      </c>
      <c r="AT1047" s="219" t="e">
        <f>IF(ISBLANK(#REF!),"",#REF!)</f>
        <v>#REF!</v>
      </c>
      <c r="AU1047" s="219" t="e">
        <f>IF(ISBLANK(#REF!),"",#REF!)</f>
        <v>#REF!</v>
      </c>
      <c r="AV1047" s="219" t="e">
        <f>IF(ISBLANK(#REF!),"",#REF!)</f>
        <v>#REF!</v>
      </c>
      <c r="AW1047" s="219" t="e">
        <f>IF(ISBLANK(#REF!),"",#REF!)</f>
        <v>#REF!</v>
      </c>
      <c r="AX1047" s="219" t="e">
        <f>IF(ISBLANK(#REF!),"",#REF!)</f>
        <v>#REF!</v>
      </c>
      <c r="AY1047" s="226" t="e">
        <f>IF(ISBLANK(#REF!),"",#REF!)</f>
        <v>#REF!</v>
      </c>
      <c r="AZ1047" s="219" t="e">
        <f>IF(ISBLANK(#REF!),"",#REF!)</f>
        <v>#REF!</v>
      </c>
      <c r="BA1047" s="219" t="e">
        <f>IF(ISBLANK(#REF!),"",#REF!)</f>
        <v>#REF!</v>
      </c>
      <c r="BB1047" s="219" t="e">
        <f>IF(ISBLANK(#REF!),"",#REF!)</f>
        <v>#REF!</v>
      </c>
      <c r="BC1047" s="219" t="e">
        <f>IF(ISBLANK(#REF!),"",#REF!)</f>
        <v>#REF!</v>
      </c>
      <c r="BD1047" s="219" t="e">
        <f>IF(ISBLANK(#REF!),"",#REF!)</f>
        <v>#REF!</v>
      </c>
      <c r="BE1047" s="219" t="e">
        <f>IF(ISBLANK(#REF!),"",#REF!)</f>
        <v>#REF!</v>
      </c>
      <c r="BF1047" s="219" t="e">
        <f>IF(ISBLANK(#REF!),"",#REF!)</f>
        <v>#REF!</v>
      </c>
      <c r="BG1047" s="219" t="e">
        <f>IF(ISBLANK(#REF!),"",#REF!)</f>
        <v>#REF!</v>
      </c>
      <c r="BH1047" s="219" t="e">
        <f>IF(ISBLANK(#REF!),"",#REF!)</f>
        <v>#REF!</v>
      </c>
      <c r="BI1047" s="219" t="e">
        <f>IF(ISBLANK(#REF!),"",#REF!)</f>
        <v>#REF!</v>
      </c>
      <c r="BJ1047" s="219" t="e">
        <f>IF(ISBLANK(#REF!),"",#REF!)</f>
        <v>#REF!</v>
      </c>
      <c r="BK1047" s="219" t="e">
        <f>IF(ISBLANK(#REF!),"",#REF!)</f>
        <v>#REF!</v>
      </c>
      <c r="BL1047" s="219" t="e">
        <f>IF(ISBLANK(#REF!),"",#REF!)</f>
        <v>#REF!</v>
      </c>
      <c r="BM1047" s="219" t="e">
        <f>IF(ISBLANK(#REF!),"",#REF!)</f>
        <v>#REF!</v>
      </c>
      <c r="BN1047" s="219" t="e">
        <f>IF(ISBLANK(#REF!),"",#REF!)</f>
        <v>#REF!</v>
      </c>
      <c r="BO1047" s="227" t="e">
        <f t="shared" si="285"/>
        <v>#REF!</v>
      </c>
      <c r="BP1047" s="228" t="str">
        <f t="shared" si="288"/>
        <v/>
      </c>
      <c r="BQ1047" s="229" t="str">
        <f t="shared" si="272"/>
        <v/>
      </c>
      <c r="BR1047" s="228" t="e">
        <f t="shared" si="286"/>
        <v>#REF!</v>
      </c>
      <c r="BS1047" s="230" t="e">
        <f t="shared" si="287"/>
        <v>#REF!</v>
      </c>
    </row>
    <row r="1048" spans="1:71">
      <c r="A1048" s="213" t="e">
        <f>IF(ISBLANK(#REF!),"",#REF!)</f>
        <v>#REF!</v>
      </c>
      <c r="B1048" s="214" t="e">
        <f>IF(ISBLANK(#REF!),"",#REF!)</f>
        <v>#REF!</v>
      </c>
      <c r="C1048" s="214" t="e">
        <f>IF(ISBLANK(#REF!),"",#REF!)</f>
        <v>#REF!</v>
      </c>
      <c r="D1048" s="214" t="e">
        <f>IF(ISBLANK(#REF!),"",#REF!)</f>
        <v>#REF!</v>
      </c>
      <c r="E1048" s="214" t="e">
        <f>IF(ISBLANK(#REF!),"",#REF!)</f>
        <v>#REF!</v>
      </c>
      <c r="F1048" s="214" t="e">
        <f>IF(ISBLANK(#REF!),"",#REF!)</f>
        <v>#REF!</v>
      </c>
      <c r="G1048" s="214" t="e">
        <f>IF(ISBLANK(#REF!),"",#REF!)</f>
        <v>#REF!</v>
      </c>
      <c r="H1048" s="215" t="e">
        <f>IF(ISBLANK(#REF!),"",#REF!)</f>
        <v>#REF!</v>
      </c>
      <c r="I1048" s="214" t="e">
        <f>IF(ISBLANK(#REF!),"",#REF!)</f>
        <v>#REF!</v>
      </c>
      <c r="J1048" s="216" t="e">
        <f>IF(ISBLANK(#REF!),"",#REF!)</f>
        <v>#REF!</v>
      </c>
      <c r="K1048" s="217" t="e">
        <f>IF(ISBLANK(#REF!),"",#REF!)</f>
        <v>#REF!</v>
      </c>
      <c r="L1048" s="217" t="e">
        <f>IF(ISBLANK(#REF!),"",#REF!)</f>
        <v>#REF!</v>
      </c>
      <c r="M1048" s="218" t="e">
        <f>IF(ISBLANK(#REF!),"",#REF!)</f>
        <v>#REF!</v>
      </c>
      <c r="N1048" s="218" t="e">
        <f>IF(ISBLANK(#REF!),"",#REF!)</f>
        <v>#REF!</v>
      </c>
      <c r="O1048" s="220" t="str">
        <f>IFERROR(VLOOKUP(_xlfn.CONCAT('Team Roster - Final'!$A1048," : ",'Team Roster - Final'!$BM1048),'Rate Calculations'!$C$4:$G$1100,5,FALSE),"")</f>
        <v/>
      </c>
      <c r="P1048" s="225">
        <f>IF(ISBLANK('Rate Calculations'!$H1050),"",'Rate Calculations'!$H1050)</f>
        <v>1.7500000000000002E-2</v>
      </c>
      <c r="Q1048" s="220" t="str">
        <f t="shared" si="273"/>
        <v/>
      </c>
      <c r="R1048" s="221">
        <f>IF(ISBLANK('Rate Calculations'!$J1050),"",'Rate Calculations'!$J1050)</f>
        <v>3.5000000000000003E-2</v>
      </c>
      <c r="S1048" s="220" t="str">
        <f t="shared" si="274"/>
        <v/>
      </c>
      <c r="T1048" s="225" t="str">
        <f>IFERROR(VLOOKUP(_xlfn.CONCAT('Team Roster - Final'!$A1048," : ",'Team Roster - Final'!$BM1048),'Rate Calculations'!$C$4:$S$1100,10,FALSE),"")</f>
        <v/>
      </c>
      <c r="U1048" s="225" t="str">
        <f>IFERROR(VLOOKUP(_xlfn.CONCAT('Team Roster - Final'!$A1048," : ",'Team Roster - Final'!$BM1048),'Rate Calculations'!$C$4:$S$1100,11,FALSE),"")</f>
        <v/>
      </c>
      <c r="V1048" s="222" t="str">
        <f t="shared" si="275"/>
        <v/>
      </c>
      <c r="W1048" s="222" t="str">
        <f t="shared" si="276"/>
        <v/>
      </c>
      <c r="X1048" s="223" t="str">
        <f>IFERROR(VLOOKUP(_xlfn.CONCAT('Team Roster - Final'!$A1048," : ",'Team Roster - Final'!$BM1048),'Rate Calculations'!$C$4:$S$1100,14,FALSE),"")</f>
        <v/>
      </c>
      <c r="Y1048" s="222" t="str">
        <f t="shared" si="277"/>
        <v/>
      </c>
      <c r="Z1048" s="222" t="str">
        <f t="shared" si="278"/>
        <v/>
      </c>
      <c r="AA1048" s="224" t="str">
        <f>IFERROR(IF(#REF!="Yes",$Y1048, $Y1048+$Q1048*0.5),"")</f>
        <v/>
      </c>
      <c r="AB1048" s="224" t="str">
        <f>IFERROR(IF(#REF!="Yes",$Z1048, $Z1048+$S1048*0.5),"")</f>
        <v/>
      </c>
      <c r="AC1048" s="220" t="str">
        <f>IFERROR(VLOOKUP(_xlfn.CONCAT('Team Roster - Final'!$A1048," : ",'Team Roster - Final'!$BM1048),'Rate Calculations'!$C$4:$U$1100,19,FALSE),"")</f>
        <v/>
      </c>
      <c r="AD1048" s="220" t="str">
        <f t="shared" si="279"/>
        <v/>
      </c>
      <c r="AE1048" s="220" t="str">
        <f t="shared" si="280"/>
        <v/>
      </c>
      <c r="AF1048" s="225" t="str">
        <f>IFERROR(VLOOKUP(_xlfn.CONCAT('Team Roster - Final'!$A1048," : ",'Team Roster - Final'!$BM1048),'Rate Calculations'!$C$4:$AB$1100,22,FALSE),"")</f>
        <v/>
      </c>
      <c r="AG1048" s="225" t="str">
        <f>IFERROR(VLOOKUP(_xlfn.CONCAT('Team Roster - Final'!$A1048," : ",'Team Roster - Final'!$BM1048),'Rate Calculations'!$C$4:$AB$1100,23,FALSE),"")</f>
        <v/>
      </c>
      <c r="AH1048" s="231" t="str">
        <f t="shared" si="281"/>
        <v/>
      </c>
      <c r="AI1048" s="231" t="str">
        <f t="shared" si="282"/>
        <v/>
      </c>
      <c r="AJ1048" s="223" t="str">
        <f>Table1[[#This Row],[Home Office
Net Fee %]]</f>
        <v/>
      </c>
      <c r="AK1048" s="222" t="str">
        <f t="shared" si="283"/>
        <v/>
      </c>
      <c r="AL1048" s="222" t="str">
        <f t="shared" si="284"/>
        <v/>
      </c>
      <c r="AM1048" s="215" t="str">
        <f>IFERROR(IF(#REF!="Yes",$AK1048,($AK1048+$AD1048*0.5)),"")</f>
        <v/>
      </c>
      <c r="AN1048" s="215" t="str">
        <f>IFERROR(IF(#REF!="Yes",$AL1048,($AL1048+$AE1048*0.5)),"")</f>
        <v/>
      </c>
      <c r="AO1048" s="374" t="str">
        <f>IF(ISBLANK('Team Roster Proposed - FBR'!Q1049),"",'Team Roster Proposed - FBR'!Q1049)</f>
        <v/>
      </c>
      <c r="AP1048" s="226" t="e">
        <f>IF(ISBLANK(#REF!),"",#REF!)</f>
        <v>#REF!</v>
      </c>
      <c r="AQ1048" s="226" t="e">
        <f>IF(ISBLANK(#REF!),"",#REF!)</f>
        <v>#REF!</v>
      </c>
      <c r="AR1048" s="226" t="e">
        <f>IF(ISBLANK(#REF!),"",#REF!)</f>
        <v>#REF!</v>
      </c>
      <c r="AS1048" s="219" t="e">
        <f>IF(ISBLANK(#REF!),"",#REF!)</f>
        <v>#REF!</v>
      </c>
      <c r="AT1048" s="219" t="e">
        <f>IF(ISBLANK(#REF!),"",#REF!)</f>
        <v>#REF!</v>
      </c>
      <c r="AU1048" s="219" t="e">
        <f>IF(ISBLANK(#REF!),"",#REF!)</f>
        <v>#REF!</v>
      </c>
      <c r="AV1048" s="219" t="e">
        <f>IF(ISBLANK(#REF!),"",#REF!)</f>
        <v>#REF!</v>
      </c>
      <c r="AW1048" s="219" t="e">
        <f>IF(ISBLANK(#REF!),"",#REF!)</f>
        <v>#REF!</v>
      </c>
      <c r="AX1048" s="219" t="e">
        <f>IF(ISBLANK(#REF!),"",#REF!)</f>
        <v>#REF!</v>
      </c>
      <c r="AY1048" s="226" t="e">
        <f>IF(ISBLANK(#REF!),"",#REF!)</f>
        <v>#REF!</v>
      </c>
      <c r="AZ1048" s="219" t="e">
        <f>IF(ISBLANK(#REF!),"",#REF!)</f>
        <v>#REF!</v>
      </c>
      <c r="BA1048" s="219" t="e">
        <f>IF(ISBLANK(#REF!),"",#REF!)</f>
        <v>#REF!</v>
      </c>
      <c r="BB1048" s="219" t="e">
        <f>IF(ISBLANK(#REF!),"",#REF!)</f>
        <v>#REF!</v>
      </c>
      <c r="BC1048" s="219" t="e">
        <f>IF(ISBLANK(#REF!),"",#REF!)</f>
        <v>#REF!</v>
      </c>
      <c r="BD1048" s="219" t="e">
        <f>IF(ISBLANK(#REF!),"",#REF!)</f>
        <v>#REF!</v>
      </c>
      <c r="BE1048" s="219" t="e">
        <f>IF(ISBLANK(#REF!),"",#REF!)</f>
        <v>#REF!</v>
      </c>
      <c r="BF1048" s="219" t="e">
        <f>IF(ISBLANK(#REF!),"",#REF!)</f>
        <v>#REF!</v>
      </c>
      <c r="BG1048" s="219" t="e">
        <f>IF(ISBLANK(#REF!),"",#REF!)</f>
        <v>#REF!</v>
      </c>
      <c r="BH1048" s="219" t="e">
        <f>IF(ISBLANK(#REF!),"",#REF!)</f>
        <v>#REF!</v>
      </c>
      <c r="BI1048" s="219" t="e">
        <f>IF(ISBLANK(#REF!),"",#REF!)</f>
        <v>#REF!</v>
      </c>
      <c r="BJ1048" s="219" t="e">
        <f>IF(ISBLANK(#REF!),"",#REF!)</f>
        <v>#REF!</v>
      </c>
      <c r="BK1048" s="219" t="e">
        <f>IF(ISBLANK(#REF!),"",#REF!)</f>
        <v>#REF!</v>
      </c>
      <c r="BL1048" s="219" t="e">
        <f>IF(ISBLANK(#REF!),"",#REF!)</f>
        <v>#REF!</v>
      </c>
      <c r="BM1048" s="219" t="e">
        <f>IF(ISBLANK(#REF!),"",#REF!)</f>
        <v>#REF!</v>
      </c>
      <c r="BN1048" s="219" t="e">
        <f>IF(ISBLANK(#REF!),"",#REF!)</f>
        <v>#REF!</v>
      </c>
      <c r="BO1048" s="227" t="e">
        <f t="shared" si="285"/>
        <v>#REF!</v>
      </c>
      <c r="BP1048" s="228" t="str">
        <f t="shared" si="288"/>
        <v/>
      </c>
      <c r="BQ1048" s="229" t="str">
        <f t="shared" si="272"/>
        <v/>
      </c>
      <c r="BR1048" s="228" t="e">
        <f t="shared" si="286"/>
        <v>#REF!</v>
      </c>
      <c r="BS1048" s="230" t="e">
        <f t="shared" si="287"/>
        <v>#REF!</v>
      </c>
    </row>
    <row r="1049" spans="1:71">
      <c r="A1049" s="213" t="e">
        <f>IF(ISBLANK(#REF!),"",#REF!)</f>
        <v>#REF!</v>
      </c>
      <c r="B1049" s="214" t="e">
        <f>IF(ISBLANK(#REF!),"",#REF!)</f>
        <v>#REF!</v>
      </c>
      <c r="C1049" s="214" t="e">
        <f>IF(ISBLANK(#REF!),"",#REF!)</f>
        <v>#REF!</v>
      </c>
      <c r="D1049" s="214" t="e">
        <f>IF(ISBLANK(#REF!),"",#REF!)</f>
        <v>#REF!</v>
      </c>
      <c r="E1049" s="214" t="e">
        <f>IF(ISBLANK(#REF!),"",#REF!)</f>
        <v>#REF!</v>
      </c>
      <c r="F1049" s="214" t="e">
        <f>IF(ISBLANK(#REF!),"",#REF!)</f>
        <v>#REF!</v>
      </c>
      <c r="G1049" s="214" t="e">
        <f>IF(ISBLANK(#REF!),"",#REF!)</f>
        <v>#REF!</v>
      </c>
      <c r="H1049" s="215" t="e">
        <f>IF(ISBLANK(#REF!),"",#REF!)</f>
        <v>#REF!</v>
      </c>
      <c r="I1049" s="214" t="e">
        <f>IF(ISBLANK(#REF!),"",#REF!)</f>
        <v>#REF!</v>
      </c>
      <c r="J1049" s="216" t="e">
        <f>IF(ISBLANK(#REF!),"",#REF!)</f>
        <v>#REF!</v>
      </c>
      <c r="K1049" s="217" t="e">
        <f>IF(ISBLANK(#REF!),"",#REF!)</f>
        <v>#REF!</v>
      </c>
      <c r="L1049" s="217" t="e">
        <f>IF(ISBLANK(#REF!),"",#REF!)</f>
        <v>#REF!</v>
      </c>
      <c r="M1049" s="218" t="e">
        <f>IF(ISBLANK(#REF!),"",#REF!)</f>
        <v>#REF!</v>
      </c>
      <c r="N1049" s="218" t="e">
        <f>IF(ISBLANK(#REF!),"",#REF!)</f>
        <v>#REF!</v>
      </c>
      <c r="O1049" s="220" t="str">
        <f>IFERROR(VLOOKUP(_xlfn.CONCAT('Team Roster - Final'!$A1049," : ",'Team Roster - Final'!$BM1049),'Rate Calculations'!$C$4:$G$1100,5,FALSE),"")</f>
        <v/>
      </c>
      <c r="P1049" s="225">
        <f>IF(ISBLANK('Rate Calculations'!$H1051),"",'Rate Calculations'!$H1051)</f>
        <v>1.7500000000000002E-2</v>
      </c>
      <c r="Q1049" s="220" t="str">
        <f t="shared" si="273"/>
        <v/>
      </c>
      <c r="R1049" s="221">
        <f>IF(ISBLANK('Rate Calculations'!$J1051),"",'Rate Calculations'!$J1051)</f>
        <v>3.5000000000000003E-2</v>
      </c>
      <c r="S1049" s="220" t="str">
        <f t="shared" si="274"/>
        <v/>
      </c>
      <c r="T1049" s="225" t="str">
        <f>IFERROR(VLOOKUP(_xlfn.CONCAT('Team Roster - Final'!$A1049," : ",'Team Roster - Final'!$BM1049),'Rate Calculations'!$C$4:$S$1100,10,FALSE),"")</f>
        <v/>
      </c>
      <c r="U1049" s="225" t="str">
        <f>IFERROR(VLOOKUP(_xlfn.CONCAT('Team Roster - Final'!$A1049," : ",'Team Roster - Final'!$BM1049),'Rate Calculations'!$C$4:$S$1100,11,FALSE),"")</f>
        <v/>
      </c>
      <c r="V1049" s="222" t="str">
        <f t="shared" si="275"/>
        <v/>
      </c>
      <c r="W1049" s="222" t="str">
        <f t="shared" si="276"/>
        <v/>
      </c>
      <c r="X1049" s="223" t="str">
        <f>IFERROR(VLOOKUP(_xlfn.CONCAT('Team Roster - Final'!$A1049," : ",'Team Roster - Final'!$BM1049),'Rate Calculations'!$C$4:$S$1100,14,FALSE),"")</f>
        <v/>
      </c>
      <c r="Y1049" s="222" t="str">
        <f t="shared" si="277"/>
        <v/>
      </c>
      <c r="Z1049" s="222" t="str">
        <f t="shared" si="278"/>
        <v/>
      </c>
      <c r="AA1049" s="224" t="str">
        <f>IFERROR(IF(#REF!="Yes",$Y1049, $Y1049+$Q1049*0.5),"")</f>
        <v/>
      </c>
      <c r="AB1049" s="224" t="str">
        <f>IFERROR(IF(#REF!="Yes",$Z1049, $Z1049+$S1049*0.5),"")</f>
        <v/>
      </c>
      <c r="AC1049" s="220" t="str">
        <f>IFERROR(VLOOKUP(_xlfn.CONCAT('Team Roster - Final'!$A1049," : ",'Team Roster - Final'!$BM1049),'Rate Calculations'!$C$4:$U$1100,19,FALSE),"")</f>
        <v/>
      </c>
      <c r="AD1049" s="220" t="str">
        <f t="shared" si="279"/>
        <v/>
      </c>
      <c r="AE1049" s="220" t="str">
        <f t="shared" si="280"/>
        <v/>
      </c>
      <c r="AF1049" s="225" t="str">
        <f>IFERROR(VLOOKUP(_xlfn.CONCAT('Team Roster - Final'!$A1049," : ",'Team Roster - Final'!$BM1049),'Rate Calculations'!$C$4:$AB$1100,22,FALSE),"")</f>
        <v/>
      </c>
      <c r="AG1049" s="225" t="str">
        <f>IFERROR(VLOOKUP(_xlfn.CONCAT('Team Roster - Final'!$A1049," : ",'Team Roster - Final'!$BM1049),'Rate Calculations'!$C$4:$AB$1100,23,FALSE),"")</f>
        <v/>
      </c>
      <c r="AH1049" s="231" t="str">
        <f t="shared" si="281"/>
        <v/>
      </c>
      <c r="AI1049" s="231" t="str">
        <f t="shared" si="282"/>
        <v/>
      </c>
      <c r="AJ1049" s="223" t="str">
        <f>Table1[[#This Row],[Home Office
Net Fee %]]</f>
        <v/>
      </c>
      <c r="AK1049" s="222" t="str">
        <f t="shared" si="283"/>
        <v/>
      </c>
      <c r="AL1049" s="222" t="str">
        <f t="shared" si="284"/>
        <v/>
      </c>
      <c r="AM1049" s="215" t="str">
        <f>IFERROR(IF(#REF!="Yes",$AK1049,($AK1049+$AD1049*0.5)),"")</f>
        <v/>
      </c>
      <c r="AN1049" s="215" t="str">
        <f>IFERROR(IF(#REF!="Yes",$AL1049,($AL1049+$AE1049*0.5)),"")</f>
        <v/>
      </c>
      <c r="AO1049" s="374" t="str">
        <f>IF(ISBLANK('Team Roster Proposed - FBR'!Q1050),"",'Team Roster Proposed - FBR'!Q1050)</f>
        <v/>
      </c>
      <c r="AP1049" s="226" t="e">
        <f>IF(ISBLANK(#REF!),"",#REF!)</f>
        <v>#REF!</v>
      </c>
      <c r="AQ1049" s="226" t="e">
        <f>IF(ISBLANK(#REF!),"",#REF!)</f>
        <v>#REF!</v>
      </c>
      <c r="AR1049" s="226" t="e">
        <f>IF(ISBLANK(#REF!),"",#REF!)</f>
        <v>#REF!</v>
      </c>
      <c r="AS1049" s="219" t="e">
        <f>IF(ISBLANK(#REF!),"",#REF!)</f>
        <v>#REF!</v>
      </c>
      <c r="AT1049" s="219" t="e">
        <f>IF(ISBLANK(#REF!),"",#REF!)</f>
        <v>#REF!</v>
      </c>
      <c r="AU1049" s="219" t="e">
        <f>IF(ISBLANK(#REF!),"",#REF!)</f>
        <v>#REF!</v>
      </c>
      <c r="AV1049" s="219" t="e">
        <f>IF(ISBLANK(#REF!),"",#REF!)</f>
        <v>#REF!</v>
      </c>
      <c r="AW1049" s="219" t="e">
        <f>IF(ISBLANK(#REF!),"",#REF!)</f>
        <v>#REF!</v>
      </c>
      <c r="AX1049" s="219" t="e">
        <f>IF(ISBLANK(#REF!),"",#REF!)</f>
        <v>#REF!</v>
      </c>
      <c r="AY1049" s="226" t="e">
        <f>IF(ISBLANK(#REF!),"",#REF!)</f>
        <v>#REF!</v>
      </c>
      <c r="AZ1049" s="219" t="e">
        <f>IF(ISBLANK(#REF!),"",#REF!)</f>
        <v>#REF!</v>
      </c>
      <c r="BA1049" s="219" t="e">
        <f>IF(ISBLANK(#REF!),"",#REF!)</f>
        <v>#REF!</v>
      </c>
      <c r="BB1049" s="219" t="e">
        <f>IF(ISBLANK(#REF!),"",#REF!)</f>
        <v>#REF!</v>
      </c>
      <c r="BC1049" s="219" t="e">
        <f>IF(ISBLANK(#REF!),"",#REF!)</f>
        <v>#REF!</v>
      </c>
      <c r="BD1049" s="219" t="e">
        <f>IF(ISBLANK(#REF!),"",#REF!)</f>
        <v>#REF!</v>
      </c>
      <c r="BE1049" s="219" t="e">
        <f>IF(ISBLANK(#REF!),"",#REF!)</f>
        <v>#REF!</v>
      </c>
      <c r="BF1049" s="219" t="e">
        <f>IF(ISBLANK(#REF!),"",#REF!)</f>
        <v>#REF!</v>
      </c>
      <c r="BG1049" s="219" t="e">
        <f>IF(ISBLANK(#REF!),"",#REF!)</f>
        <v>#REF!</v>
      </c>
      <c r="BH1049" s="219" t="e">
        <f>IF(ISBLANK(#REF!),"",#REF!)</f>
        <v>#REF!</v>
      </c>
      <c r="BI1049" s="219" t="e">
        <f>IF(ISBLANK(#REF!),"",#REF!)</f>
        <v>#REF!</v>
      </c>
      <c r="BJ1049" s="219" t="e">
        <f>IF(ISBLANK(#REF!),"",#REF!)</f>
        <v>#REF!</v>
      </c>
      <c r="BK1049" s="219" t="e">
        <f>IF(ISBLANK(#REF!),"",#REF!)</f>
        <v>#REF!</v>
      </c>
      <c r="BL1049" s="219" t="e">
        <f>IF(ISBLANK(#REF!),"",#REF!)</f>
        <v>#REF!</v>
      </c>
      <c r="BM1049" s="219" t="e">
        <f>IF(ISBLANK(#REF!),"",#REF!)</f>
        <v>#REF!</v>
      </c>
      <c r="BN1049" s="219" t="e">
        <f>IF(ISBLANK(#REF!),"",#REF!)</f>
        <v>#REF!</v>
      </c>
      <c r="BO1049" s="227" t="e">
        <f t="shared" si="285"/>
        <v>#REF!</v>
      </c>
      <c r="BP1049" s="228" t="str">
        <f t="shared" si="288"/>
        <v/>
      </c>
      <c r="BQ1049" s="229" t="str">
        <f t="shared" si="272"/>
        <v/>
      </c>
      <c r="BR1049" s="228" t="e">
        <f t="shared" si="286"/>
        <v>#REF!</v>
      </c>
      <c r="BS1049" s="230" t="e">
        <f t="shared" si="287"/>
        <v>#REF!</v>
      </c>
    </row>
    <row r="1050" spans="1:71">
      <c r="A1050" s="213" t="e">
        <f>IF(ISBLANK(#REF!),"",#REF!)</f>
        <v>#REF!</v>
      </c>
      <c r="B1050" s="214" t="e">
        <f>IF(ISBLANK(#REF!),"",#REF!)</f>
        <v>#REF!</v>
      </c>
      <c r="C1050" s="214" t="e">
        <f>IF(ISBLANK(#REF!),"",#REF!)</f>
        <v>#REF!</v>
      </c>
      <c r="D1050" s="214" t="e">
        <f>IF(ISBLANK(#REF!),"",#REF!)</f>
        <v>#REF!</v>
      </c>
      <c r="E1050" s="214" t="e">
        <f>IF(ISBLANK(#REF!),"",#REF!)</f>
        <v>#REF!</v>
      </c>
      <c r="F1050" s="214" t="e">
        <f>IF(ISBLANK(#REF!),"",#REF!)</f>
        <v>#REF!</v>
      </c>
      <c r="G1050" s="214" t="e">
        <f>IF(ISBLANK(#REF!),"",#REF!)</f>
        <v>#REF!</v>
      </c>
      <c r="H1050" s="215" t="e">
        <f>IF(ISBLANK(#REF!),"",#REF!)</f>
        <v>#REF!</v>
      </c>
      <c r="I1050" s="214" t="e">
        <f>IF(ISBLANK(#REF!),"",#REF!)</f>
        <v>#REF!</v>
      </c>
      <c r="J1050" s="216" t="e">
        <f>IF(ISBLANK(#REF!),"",#REF!)</f>
        <v>#REF!</v>
      </c>
      <c r="K1050" s="217" t="e">
        <f>IF(ISBLANK(#REF!),"",#REF!)</f>
        <v>#REF!</v>
      </c>
      <c r="L1050" s="217" t="e">
        <f>IF(ISBLANK(#REF!),"",#REF!)</f>
        <v>#REF!</v>
      </c>
      <c r="M1050" s="218" t="e">
        <f>IF(ISBLANK(#REF!),"",#REF!)</f>
        <v>#REF!</v>
      </c>
      <c r="N1050" s="218" t="e">
        <f>IF(ISBLANK(#REF!),"",#REF!)</f>
        <v>#REF!</v>
      </c>
      <c r="O1050" s="220" t="str">
        <f>IFERROR(VLOOKUP(_xlfn.CONCAT('Team Roster - Final'!$A1050," : ",'Team Roster - Final'!$BM1050),'Rate Calculations'!$C$4:$G$1100,5,FALSE),"")</f>
        <v/>
      </c>
      <c r="P1050" s="225">
        <f>IF(ISBLANK('Rate Calculations'!$H1052),"",'Rate Calculations'!$H1052)</f>
        <v>1.7500000000000002E-2</v>
      </c>
      <c r="Q1050" s="220" t="str">
        <f t="shared" si="273"/>
        <v/>
      </c>
      <c r="R1050" s="221">
        <f>IF(ISBLANK('Rate Calculations'!$J1052),"",'Rate Calculations'!$J1052)</f>
        <v>3.5000000000000003E-2</v>
      </c>
      <c r="S1050" s="220" t="str">
        <f t="shared" si="274"/>
        <v/>
      </c>
      <c r="T1050" s="225" t="str">
        <f>IFERROR(VLOOKUP(_xlfn.CONCAT('Team Roster - Final'!$A1050," : ",'Team Roster - Final'!$BM1050),'Rate Calculations'!$C$4:$S$1100,10,FALSE),"")</f>
        <v/>
      </c>
      <c r="U1050" s="225" t="str">
        <f>IFERROR(VLOOKUP(_xlfn.CONCAT('Team Roster - Final'!$A1050," : ",'Team Roster - Final'!$BM1050),'Rate Calculations'!$C$4:$S$1100,11,FALSE),"")</f>
        <v/>
      </c>
      <c r="V1050" s="222" t="str">
        <f t="shared" si="275"/>
        <v/>
      </c>
      <c r="W1050" s="222" t="str">
        <f t="shared" si="276"/>
        <v/>
      </c>
      <c r="X1050" s="223" t="str">
        <f>IFERROR(VLOOKUP(_xlfn.CONCAT('Team Roster - Final'!$A1050," : ",'Team Roster - Final'!$BM1050),'Rate Calculations'!$C$4:$S$1100,14,FALSE),"")</f>
        <v/>
      </c>
      <c r="Y1050" s="222" t="str">
        <f t="shared" si="277"/>
        <v/>
      </c>
      <c r="Z1050" s="222" t="str">
        <f t="shared" si="278"/>
        <v/>
      </c>
      <c r="AA1050" s="224" t="str">
        <f>IFERROR(IF(#REF!="Yes",$Y1050, $Y1050+$Q1050*0.5),"")</f>
        <v/>
      </c>
      <c r="AB1050" s="224" t="str">
        <f>IFERROR(IF(#REF!="Yes",$Z1050, $Z1050+$S1050*0.5),"")</f>
        <v/>
      </c>
      <c r="AC1050" s="220" t="str">
        <f>IFERROR(VLOOKUP(_xlfn.CONCAT('Team Roster - Final'!$A1050," : ",'Team Roster - Final'!$BM1050),'Rate Calculations'!$C$4:$U$1100,19,FALSE),"")</f>
        <v/>
      </c>
      <c r="AD1050" s="220" t="str">
        <f t="shared" si="279"/>
        <v/>
      </c>
      <c r="AE1050" s="220" t="str">
        <f t="shared" si="280"/>
        <v/>
      </c>
      <c r="AF1050" s="225" t="str">
        <f>IFERROR(VLOOKUP(_xlfn.CONCAT('Team Roster - Final'!$A1050," : ",'Team Roster - Final'!$BM1050),'Rate Calculations'!$C$4:$AB$1100,22,FALSE),"")</f>
        <v/>
      </c>
      <c r="AG1050" s="225" t="str">
        <f>IFERROR(VLOOKUP(_xlfn.CONCAT('Team Roster - Final'!$A1050," : ",'Team Roster - Final'!$BM1050),'Rate Calculations'!$C$4:$AB$1100,23,FALSE),"")</f>
        <v/>
      </c>
      <c r="AH1050" s="231" t="str">
        <f t="shared" si="281"/>
        <v/>
      </c>
      <c r="AI1050" s="231" t="str">
        <f t="shared" si="282"/>
        <v/>
      </c>
      <c r="AJ1050" s="223" t="str">
        <f>Table1[[#This Row],[Home Office
Net Fee %]]</f>
        <v/>
      </c>
      <c r="AK1050" s="222" t="str">
        <f t="shared" si="283"/>
        <v/>
      </c>
      <c r="AL1050" s="222" t="str">
        <f t="shared" si="284"/>
        <v/>
      </c>
      <c r="AM1050" s="215" t="str">
        <f>IFERROR(IF(#REF!="Yes",$AK1050,($AK1050+$AD1050*0.5)),"")</f>
        <v/>
      </c>
      <c r="AN1050" s="215" t="str">
        <f>IFERROR(IF(#REF!="Yes",$AL1050,($AL1050+$AE1050*0.5)),"")</f>
        <v/>
      </c>
      <c r="AO1050" s="374" t="str">
        <f>IF(ISBLANK('Team Roster Proposed - FBR'!Q1051),"",'Team Roster Proposed - FBR'!Q1051)</f>
        <v/>
      </c>
      <c r="AP1050" s="226" t="e">
        <f>IF(ISBLANK(#REF!),"",#REF!)</f>
        <v>#REF!</v>
      </c>
      <c r="AQ1050" s="226" t="e">
        <f>IF(ISBLANK(#REF!),"",#REF!)</f>
        <v>#REF!</v>
      </c>
      <c r="AR1050" s="226" t="e">
        <f>IF(ISBLANK(#REF!),"",#REF!)</f>
        <v>#REF!</v>
      </c>
      <c r="AS1050" s="219" t="e">
        <f>IF(ISBLANK(#REF!),"",#REF!)</f>
        <v>#REF!</v>
      </c>
      <c r="AT1050" s="219" t="e">
        <f>IF(ISBLANK(#REF!),"",#REF!)</f>
        <v>#REF!</v>
      </c>
      <c r="AU1050" s="219" t="e">
        <f>IF(ISBLANK(#REF!),"",#REF!)</f>
        <v>#REF!</v>
      </c>
      <c r="AV1050" s="219" t="e">
        <f>IF(ISBLANK(#REF!),"",#REF!)</f>
        <v>#REF!</v>
      </c>
      <c r="AW1050" s="219" t="e">
        <f>IF(ISBLANK(#REF!),"",#REF!)</f>
        <v>#REF!</v>
      </c>
      <c r="AX1050" s="219" t="e">
        <f>IF(ISBLANK(#REF!),"",#REF!)</f>
        <v>#REF!</v>
      </c>
      <c r="AY1050" s="226" t="e">
        <f>IF(ISBLANK(#REF!),"",#REF!)</f>
        <v>#REF!</v>
      </c>
      <c r="AZ1050" s="219" t="e">
        <f>IF(ISBLANK(#REF!),"",#REF!)</f>
        <v>#REF!</v>
      </c>
      <c r="BA1050" s="219" t="e">
        <f>IF(ISBLANK(#REF!),"",#REF!)</f>
        <v>#REF!</v>
      </c>
      <c r="BB1050" s="219" t="e">
        <f>IF(ISBLANK(#REF!),"",#REF!)</f>
        <v>#REF!</v>
      </c>
      <c r="BC1050" s="219" t="e">
        <f>IF(ISBLANK(#REF!),"",#REF!)</f>
        <v>#REF!</v>
      </c>
      <c r="BD1050" s="219" t="e">
        <f>IF(ISBLANK(#REF!),"",#REF!)</f>
        <v>#REF!</v>
      </c>
      <c r="BE1050" s="219" t="e">
        <f>IF(ISBLANK(#REF!),"",#REF!)</f>
        <v>#REF!</v>
      </c>
      <c r="BF1050" s="219" t="e">
        <f>IF(ISBLANK(#REF!),"",#REF!)</f>
        <v>#REF!</v>
      </c>
      <c r="BG1050" s="219" t="e">
        <f>IF(ISBLANK(#REF!),"",#REF!)</f>
        <v>#REF!</v>
      </c>
      <c r="BH1050" s="219" t="e">
        <f>IF(ISBLANK(#REF!),"",#REF!)</f>
        <v>#REF!</v>
      </c>
      <c r="BI1050" s="219" t="e">
        <f>IF(ISBLANK(#REF!),"",#REF!)</f>
        <v>#REF!</v>
      </c>
      <c r="BJ1050" s="219" t="e">
        <f>IF(ISBLANK(#REF!),"",#REF!)</f>
        <v>#REF!</v>
      </c>
      <c r="BK1050" s="219" t="e">
        <f>IF(ISBLANK(#REF!),"",#REF!)</f>
        <v>#REF!</v>
      </c>
      <c r="BL1050" s="219" t="e">
        <f>IF(ISBLANK(#REF!),"",#REF!)</f>
        <v>#REF!</v>
      </c>
      <c r="BM1050" s="219" t="e">
        <f>IF(ISBLANK(#REF!),"",#REF!)</f>
        <v>#REF!</v>
      </c>
      <c r="BN1050" s="219" t="e">
        <f>IF(ISBLANK(#REF!),"",#REF!)</f>
        <v>#REF!</v>
      </c>
      <c r="BO1050" s="227" t="e">
        <f t="shared" si="285"/>
        <v>#REF!</v>
      </c>
      <c r="BP1050" s="228" t="str">
        <f t="shared" si="288"/>
        <v/>
      </c>
      <c r="BQ1050" s="229" t="str">
        <f t="shared" si="272"/>
        <v/>
      </c>
      <c r="BR1050" s="228" t="e">
        <f t="shared" si="286"/>
        <v>#REF!</v>
      </c>
      <c r="BS1050" s="230" t="e">
        <f t="shared" si="287"/>
        <v>#REF!</v>
      </c>
    </row>
    <row r="1051" spans="1:71">
      <c r="A1051" s="213" t="e">
        <f>IF(ISBLANK(#REF!),"",#REF!)</f>
        <v>#REF!</v>
      </c>
      <c r="B1051" s="214" t="e">
        <f>IF(ISBLANK(#REF!),"",#REF!)</f>
        <v>#REF!</v>
      </c>
      <c r="C1051" s="214" t="e">
        <f>IF(ISBLANK(#REF!),"",#REF!)</f>
        <v>#REF!</v>
      </c>
      <c r="D1051" s="214" t="e">
        <f>IF(ISBLANK(#REF!),"",#REF!)</f>
        <v>#REF!</v>
      </c>
      <c r="E1051" s="214" t="e">
        <f>IF(ISBLANK(#REF!),"",#REF!)</f>
        <v>#REF!</v>
      </c>
      <c r="F1051" s="214" t="e">
        <f>IF(ISBLANK(#REF!),"",#REF!)</f>
        <v>#REF!</v>
      </c>
      <c r="G1051" s="214" t="e">
        <f>IF(ISBLANK(#REF!),"",#REF!)</f>
        <v>#REF!</v>
      </c>
      <c r="H1051" s="215" t="e">
        <f>IF(ISBLANK(#REF!),"",#REF!)</f>
        <v>#REF!</v>
      </c>
      <c r="I1051" s="214" t="e">
        <f>IF(ISBLANK(#REF!),"",#REF!)</f>
        <v>#REF!</v>
      </c>
      <c r="J1051" s="216" t="e">
        <f>IF(ISBLANK(#REF!),"",#REF!)</f>
        <v>#REF!</v>
      </c>
      <c r="K1051" s="217" t="e">
        <f>IF(ISBLANK(#REF!),"",#REF!)</f>
        <v>#REF!</v>
      </c>
      <c r="L1051" s="217" t="e">
        <f>IF(ISBLANK(#REF!),"",#REF!)</f>
        <v>#REF!</v>
      </c>
      <c r="M1051" s="218" t="e">
        <f>IF(ISBLANK(#REF!),"",#REF!)</f>
        <v>#REF!</v>
      </c>
      <c r="N1051" s="218" t="e">
        <f>IF(ISBLANK(#REF!),"",#REF!)</f>
        <v>#REF!</v>
      </c>
      <c r="O1051" s="220" t="str">
        <f>IFERROR(VLOOKUP(_xlfn.CONCAT('Team Roster - Final'!$A1051," : ",'Team Roster - Final'!$BM1051),'Rate Calculations'!$C$4:$G$1100,5,FALSE),"")</f>
        <v/>
      </c>
      <c r="P1051" s="225">
        <f>IF(ISBLANK('Rate Calculations'!$H1053),"",'Rate Calculations'!$H1053)</f>
        <v>1.7500000000000002E-2</v>
      </c>
      <c r="Q1051" s="220" t="str">
        <f t="shared" si="273"/>
        <v/>
      </c>
      <c r="R1051" s="221">
        <f>IF(ISBLANK('Rate Calculations'!$J1053),"",'Rate Calculations'!$J1053)</f>
        <v>3.5000000000000003E-2</v>
      </c>
      <c r="S1051" s="220" t="str">
        <f t="shared" si="274"/>
        <v/>
      </c>
      <c r="T1051" s="225" t="str">
        <f>IFERROR(VLOOKUP(_xlfn.CONCAT('Team Roster - Final'!$A1051," : ",'Team Roster - Final'!$BM1051),'Rate Calculations'!$C$4:$S$1100,10,FALSE),"")</f>
        <v/>
      </c>
      <c r="U1051" s="225" t="str">
        <f>IFERROR(VLOOKUP(_xlfn.CONCAT('Team Roster - Final'!$A1051," : ",'Team Roster - Final'!$BM1051),'Rate Calculations'!$C$4:$S$1100,11,FALSE),"")</f>
        <v/>
      </c>
      <c r="V1051" s="222" t="str">
        <f t="shared" si="275"/>
        <v/>
      </c>
      <c r="W1051" s="222" t="str">
        <f t="shared" si="276"/>
        <v/>
      </c>
      <c r="X1051" s="223" t="str">
        <f>IFERROR(VLOOKUP(_xlfn.CONCAT('Team Roster - Final'!$A1051," : ",'Team Roster - Final'!$BM1051),'Rate Calculations'!$C$4:$S$1100,14,FALSE),"")</f>
        <v/>
      </c>
      <c r="Y1051" s="222" t="str">
        <f t="shared" si="277"/>
        <v/>
      </c>
      <c r="Z1051" s="222" t="str">
        <f t="shared" si="278"/>
        <v/>
      </c>
      <c r="AA1051" s="224" t="str">
        <f>IFERROR(IF(#REF!="Yes",$Y1051, $Y1051+$Q1051*0.5),"")</f>
        <v/>
      </c>
      <c r="AB1051" s="224" t="str">
        <f>IFERROR(IF(#REF!="Yes",$Z1051, $Z1051+$S1051*0.5),"")</f>
        <v/>
      </c>
      <c r="AC1051" s="220" t="str">
        <f>IFERROR(VLOOKUP(_xlfn.CONCAT('Team Roster - Final'!$A1051," : ",'Team Roster - Final'!$BM1051),'Rate Calculations'!$C$4:$U$1100,19,FALSE),"")</f>
        <v/>
      </c>
      <c r="AD1051" s="220" t="str">
        <f t="shared" si="279"/>
        <v/>
      </c>
      <c r="AE1051" s="220" t="str">
        <f t="shared" si="280"/>
        <v/>
      </c>
      <c r="AF1051" s="225" t="str">
        <f>IFERROR(VLOOKUP(_xlfn.CONCAT('Team Roster - Final'!$A1051," : ",'Team Roster - Final'!$BM1051),'Rate Calculations'!$C$4:$AB$1100,22,FALSE),"")</f>
        <v/>
      </c>
      <c r="AG1051" s="225" t="str">
        <f>IFERROR(VLOOKUP(_xlfn.CONCAT('Team Roster - Final'!$A1051," : ",'Team Roster - Final'!$BM1051),'Rate Calculations'!$C$4:$AB$1100,23,FALSE),"")</f>
        <v/>
      </c>
      <c r="AH1051" s="231" t="str">
        <f t="shared" si="281"/>
        <v/>
      </c>
      <c r="AI1051" s="231" t="str">
        <f t="shared" si="282"/>
        <v/>
      </c>
      <c r="AJ1051" s="223" t="str">
        <f>Table1[[#This Row],[Home Office
Net Fee %]]</f>
        <v/>
      </c>
      <c r="AK1051" s="222" t="str">
        <f t="shared" si="283"/>
        <v/>
      </c>
      <c r="AL1051" s="222" t="str">
        <f t="shared" si="284"/>
        <v/>
      </c>
      <c r="AM1051" s="215" t="str">
        <f>IFERROR(IF(#REF!="Yes",$AK1051,($AK1051+$AD1051*0.5)),"")</f>
        <v/>
      </c>
      <c r="AN1051" s="215" t="str">
        <f>IFERROR(IF(#REF!="Yes",$AL1051,($AL1051+$AE1051*0.5)),"")</f>
        <v/>
      </c>
      <c r="AO1051" s="374" t="str">
        <f>IF(ISBLANK('Team Roster Proposed - FBR'!Q1052),"",'Team Roster Proposed - FBR'!Q1052)</f>
        <v/>
      </c>
      <c r="AP1051" s="226" t="e">
        <f>IF(ISBLANK(#REF!),"",#REF!)</f>
        <v>#REF!</v>
      </c>
      <c r="AQ1051" s="226" t="e">
        <f>IF(ISBLANK(#REF!),"",#REF!)</f>
        <v>#REF!</v>
      </c>
      <c r="AR1051" s="226" t="e">
        <f>IF(ISBLANK(#REF!),"",#REF!)</f>
        <v>#REF!</v>
      </c>
      <c r="AS1051" s="219" t="e">
        <f>IF(ISBLANK(#REF!),"",#REF!)</f>
        <v>#REF!</v>
      </c>
      <c r="AT1051" s="219" t="e">
        <f>IF(ISBLANK(#REF!),"",#REF!)</f>
        <v>#REF!</v>
      </c>
      <c r="AU1051" s="219" t="e">
        <f>IF(ISBLANK(#REF!),"",#REF!)</f>
        <v>#REF!</v>
      </c>
      <c r="AV1051" s="219" t="e">
        <f>IF(ISBLANK(#REF!),"",#REF!)</f>
        <v>#REF!</v>
      </c>
      <c r="AW1051" s="219" t="e">
        <f>IF(ISBLANK(#REF!),"",#REF!)</f>
        <v>#REF!</v>
      </c>
      <c r="AX1051" s="219" t="e">
        <f>IF(ISBLANK(#REF!),"",#REF!)</f>
        <v>#REF!</v>
      </c>
      <c r="AY1051" s="226" t="e">
        <f>IF(ISBLANK(#REF!),"",#REF!)</f>
        <v>#REF!</v>
      </c>
      <c r="AZ1051" s="219" t="e">
        <f>IF(ISBLANK(#REF!),"",#REF!)</f>
        <v>#REF!</v>
      </c>
      <c r="BA1051" s="219" t="e">
        <f>IF(ISBLANK(#REF!),"",#REF!)</f>
        <v>#REF!</v>
      </c>
      <c r="BB1051" s="219" t="e">
        <f>IF(ISBLANK(#REF!),"",#REF!)</f>
        <v>#REF!</v>
      </c>
      <c r="BC1051" s="219" t="e">
        <f>IF(ISBLANK(#REF!),"",#REF!)</f>
        <v>#REF!</v>
      </c>
      <c r="BD1051" s="219" t="e">
        <f>IF(ISBLANK(#REF!),"",#REF!)</f>
        <v>#REF!</v>
      </c>
      <c r="BE1051" s="219" t="e">
        <f>IF(ISBLANK(#REF!),"",#REF!)</f>
        <v>#REF!</v>
      </c>
      <c r="BF1051" s="219" t="e">
        <f>IF(ISBLANK(#REF!),"",#REF!)</f>
        <v>#REF!</v>
      </c>
      <c r="BG1051" s="219" t="e">
        <f>IF(ISBLANK(#REF!),"",#REF!)</f>
        <v>#REF!</v>
      </c>
      <c r="BH1051" s="219" t="e">
        <f>IF(ISBLANK(#REF!),"",#REF!)</f>
        <v>#REF!</v>
      </c>
      <c r="BI1051" s="219" t="e">
        <f>IF(ISBLANK(#REF!),"",#REF!)</f>
        <v>#REF!</v>
      </c>
      <c r="BJ1051" s="219" t="e">
        <f>IF(ISBLANK(#REF!),"",#REF!)</f>
        <v>#REF!</v>
      </c>
      <c r="BK1051" s="219" t="e">
        <f>IF(ISBLANK(#REF!),"",#REF!)</f>
        <v>#REF!</v>
      </c>
      <c r="BL1051" s="219" t="e">
        <f>IF(ISBLANK(#REF!),"",#REF!)</f>
        <v>#REF!</v>
      </c>
      <c r="BM1051" s="219" t="e">
        <f>IF(ISBLANK(#REF!),"",#REF!)</f>
        <v>#REF!</v>
      </c>
      <c r="BN1051" s="219" t="e">
        <f>IF(ISBLANK(#REF!),"",#REF!)</f>
        <v>#REF!</v>
      </c>
      <c r="BO1051" s="227" t="e">
        <f t="shared" si="285"/>
        <v>#REF!</v>
      </c>
      <c r="BP1051" s="228" t="str">
        <f t="shared" si="288"/>
        <v/>
      </c>
      <c r="BQ1051" s="229" t="str">
        <f t="shared" si="272"/>
        <v/>
      </c>
      <c r="BR1051" s="228" t="e">
        <f t="shared" si="286"/>
        <v>#REF!</v>
      </c>
      <c r="BS1051" s="230" t="e">
        <f t="shared" si="287"/>
        <v>#REF!</v>
      </c>
    </row>
    <row r="1052" spans="1:71">
      <c r="A1052" s="213" t="e">
        <f>IF(ISBLANK(#REF!),"",#REF!)</f>
        <v>#REF!</v>
      </c>
      <c r="B1052" s="214" t="e">
        <f>IF(ISBLANK(#REF!),"",#REF!)</f>
        <v>#REF!</v>
      </c>
      <c r="C1052" s="214" t="e">
        <f>IF(ISBLANK(#REF!),"",#REF!)</f>
        <v>#REF!</v>
      </c>
      <c r="D1052" s="214" t="e">
        <f>IF(ISBLANK(#REF!),"",#REF!)</f>
        <v>#REF!</v>
      </c>
      <c r="E1052" s="214" t="e">
        <f>IF(ISBLANK(#REF!),"",#REF!)</f>
        <v>#REF!</v>
      </c>
      <c r="F1052" s="214" t="e">
        <f>IF(ISBLANK(#REF!),"",#REF!)</f>
        <v>#REF!</v>
      </c>
      <c r="G1052" s="214" t="e">
        <f>IF(ISBLANK(#REF!),"",#REF!)</f>
        <v>#REF!</v>
      </c>
      <c r="H1052" s="215" t="e">
        <f>IF(ISBLANK(#REF!),"",#REF!)</f>
        <v>#REF!</v>
      </c>
      <c r="I1052" s="214" t="e">
        <f>IF(ISBLANK(#REF!),"",#REF!)</f>
        <v>#REF!</v>
      </c>
      <c r="J1052" s="216" t="e">
        <f>IF(ISBLANK(#REF!),"",#REF!)</f>
        <v>#REF!</v>
      </c>
      <c r="K1052" s="217" t="e">
        <f>IF(ISBLANK(#REF!),"",#REF!)</f>
        <v>#REF!</v>
      </c>
      <c r="L1052" s="217" t="e">
        <f>IF(ISBLANK(#REF!),"",#REF!)</f>
        <v>#REF!</v>
      </c>
      <c r="M1052" s="218" t="e">
        <f>IF(ISBLANK(#REF!),"",#REF!)</f>
        <v>#REF!</v>
      </c>
      <c r="N1052" s="218" t="e">
        <f>IF(ISBLANK(#REF!),"",#REF!)</f>
        <v>#REF!</v>
      </c>
      <c r="O1052" s="220" t="str">
        <f>IFERROR(VLOOKUP(_xlfn.CONCAT('Team Roster - Final'!$A1052," : ",'Team Roster - Final'!$BM1052),'Rate Calculations'!$C$4:$G$1100,5,FALSE),"")</f>
        <v/>
      </c>
      <c r="P1052" s="225">
        <f>IF(ISBLANK('Rate Calculations'!$H1054),"",'Rate Calculations'!$H1054)</f>
        <v>1.7500000000000002E-2</v>
      </c>
      <c r="Q1052" s="220" t="str">
        <f t="shared" si="273"/>
        <v/>
      </c>
      <c r="R1052" s="221">
        <f>IF(ISBLANK('Rate Calculations'!$J1054),"",'Rate Calculations'!$J1054)</f>
        <v>3.5000000000000003E-2</v>
      </c>
      <c r="S1052" s="220" t="str">
        <f t="shared" si="274"/>
        <v/>
      </c>
      <c r="T1052" s="225" t="str">
        <f>IFERROR(VLOOKUP(_xlfn.CONCAT('Team Roster - Final'!$A1052," : ",'Team Roster - Final'!$BM1052),'Rate Calculations'!$C$4:$S$1100,10,FALSE),"")</f>
        <v/>
      </c>
      <c r="U1052" s="225" t="str">
        <f>IFERROR(VLOOKUP(_xlfn.CONCAT('Team Roster - Final'!$A1052," : ",'Team Roster - Final'!$BM1052),'Rate Calculations'!$C$4:$S$1100,11,FALSE),"")</f>
        <v/>
      </c>
      <c r="V1052" s="222" t="str">
        <f t="shared" si="275"/>
        <v/>
      </c>
      <c r="W1052" s="222" t="str">
        <f t="shared" si="276"/>
        <v/>
      </c>
      <c r="X1052" s="223" t="str">
        <f>IFERROR(VLOOKUP(_xlfn.CONCAT('Team Roster - Final'!$A1052," : ",'Team Roster - Final'!$BM1052),'Rate Calculations'!$C$4:$S$1100,14,FALSE),"")</f>
        <v/>
      </c>
      <c r="Y1052" s="222" t="str">
        <f t="shared" si="277"/>
        <v/>
      </c>
      <c r="Z1052" s="222" t="str">
        <f t="shared" si="278"/>
        <v/>
      </c>
      <c r="AA1052" s="224" t="str">
        <f>IFERROR(IF(#REF!="Yes",$Y1052, $Y1052+$Q1052*0.5),"")</f>
        <v/>
      </c>
      <c r="AB1052" s="224" t="str">
        <f>IFERROR(IF(#REF!="Yes",$Z1052, $Z1052+$S1052*0.5),"")</f>
        <v/>
      </c>
      <c r="AC1052" s="220" t="str">
        <f>IFERROR(VLOOKUP(_xlfn.CONCAT('Team Roster - Final'!$A1052," : ",'Team Roster - Final'!$BM1052),'Rate Calculations'!$C$4:$U$1100,19,FALSE),"")</f>
        <v/>
      </c>
      <c r="AD1052" s="220" t="str">
        <f t="shared" si="279"/>
        <v/>
      </c>
      <c r="AE1052" s="220" t="str">
        <f t="shared" si="280"/>
        <v/>
      </c>
      <c r="AF1052" s="225" t="str">
        <f>IFERROR(VLOOKUP(_xlfn.CONCAT('Team Roster - Final'!$A1052," : ",'Team Roster - Final'!$BM1052),'Rate Calculations'!$C$4:$AB$1100,22,FALSE),"")</f>
        <v/>
      </c>
      <c r="AG1052" s="225" t="str">
        <f>IFERROR(VLOOKUP(_xlfn.CONCAT('Team Roster - Final'!$A1052," : ",'Team Roster - Final'!$BM1052),'Rate Calculations'!$C$4:$AB$1100,23,FALSE),"")</f>
        <v/>
      </c>
      <c r="AH1052" s="231" t="str">
        <f t="shared" si="281"/>
        <v/>
      </c>
      <c r="AI1052" s="231" t="str">
        <f t="shared" si="282"/>
        <v/>
      </c>
      <c r="AJ1052" s="223" t="str">
        <f>Table1[[#This Row],[Home Office
Net Fee %]]</f>
        <v/>
      </c>
      <c r="AK1052" s="222" t="str">
        <f t="shared" si="283"/>
        <v/>
      </c>
      <c r="AL1052" s="222" t="str">
        <f t="shared" si="284"/>
        <v/>
      </c>
      <c r="AM1052" s="215" t="str">
        <f>IFERROR(IF(#REF!="Yes",$AK1052,($AK1052+$AD1052*0.5)),"")</f>
        <v/>
      </c>
      <c r="AN1052" s="215" t="str">
        <f>IFERROR(IF(#REF!="Yes",$AL1052,($AL1052+$AE1052*0.5)),"")</f>
        <v/>
      </c>
      <c r="AO1052" s="374" t="str">
        <f>IF(ISBLANK('Team Roster Proposed - FBR'!Q1053),"",'Team Roster Proposed - FBR'!Q1053)</f>
        <v/>
      </c>
      <c r="AP1052" s="226" t="e">
        <f>IF(ISBLANK(#REF!),"",#REF!)</f>
        <v>#REF!</v>
      </c>
      <c r="AQ1052" s="226" t="e">
        <f>IF(ISBLANK(#REF!),"",#REF!)</f>
        <v>#REF!</v>
      </c>
      <c r="AR1052" s="226" t="e">
        <f>IF(ISBLANK(#REF!),"",#REF!)</f>
        <v>#REF!</v>
      </c>
      <c r="AS1052" s="219" t="e">
        <f>IF(ISBLANK(#REF!),"",#REF!)</f>
        <v>#REF!</v>
      </c>
      <c r="AT1052" s="219" t="e">
        <f>IF(ISBLANK(#REF!),"",#REF!)</f>
        <v>#REF!</v>
      </c>
      <c r="AU1052" s="219" t="e">
        <f>IF(ISBLANK(#REF!),"",#REF!)</f>
        <v>#REF!</v>
      </c>
      <c r="AV1052" s="219" t="e">
        <f>IF(ISBLANK(#REF!),"",#REF!)</f>
        <v>#REF!</v>
      </c>
      <c r="AW1052" s="219" t="e">
        <f>IF(ISBLANK(#REF!),"",#REF!)</f>
        <v>#REF!</v>
      </c>
      <c r="AX1052" s="219" t="e">
        <f>IF(ISBLANK(#REF!),"",#REF!)</f>
        <v>#REF!</v>
      </c>
      <c r="AY1052" s="226" t="e">
        <f>IF(ISBLANK(#REF!),"",#REF!)</f>
        <v>#REF!</v>
      </c>
      <c r="AZ1052" s="219" t="e">
        <f>IF(ISBLANK(#REF!),"",#REF!)</f>
        <v>#REF!</v>
      </c>
      <c r="BA1052" s="219" t="e">
        <f>IF(ISBLANK(#REF!),"",#REF!)</f>
        <v>#REF!</v>
      </c>
      <c r="BB1052" s="219" t="e">
        <f>IF(ISBLANK(#REF!),"",#REF!)</f>
        <v>#REF!</v>
      </c>
      <c r="BC1052" s="219" t="e">
        <f>IF(ISBLANK(#REF!),"",#REF!)</f>
        <v>#REF!</v>
      </c>
      <c r="BD1052" s="219" t="e">
        <f>IF(ISBLANK(#REF!),"",#REF!)</f>
        <v>#REF!</v>
      </c>
      <c r="BE1052" s="219" t="e">
        <f>IF(ISBLANK(#REF!),"",#REF!)</f>
        <v>#REF!</v>
      </c>
      <c r="BF1052" s="219" t="e">
        <f>IF(ISBLANK(#REF!),"",#REF!)</f>
        <v>#REF!</v>
      </c>
      <c r="BG1052" s="219" t="e">
        <f>IF(ISBLANK(#REF!),"",#REF!)</f>
        <v>#REF!</v>
      </c>
      <c r="BH1052" s="219" t="e">
        <f>IF(ISBLANK(#REF!),"",#REF!)</f>
        <v>#REF!</v>
      </c>
      <c r="BI1052" s="219" t="e">
        <f>IF(ISBLANK(#REF!),"",#REF!)</f>
        <v>#REF!</v>
      </c>
      <c r="BJ1052" s="219" t="e">
        <f>IF(ISBLANK(#REF!),"",#REF!)</f>
        <v>#REF!</v>
      </c>
      <c r="BK1052" s="219" t="e">
        <f>IF(ISBLANK(#REF!),"",#REF!)</f>
        <v>#REF!</v>
      </c>
      <c r="BL1052" s="219" t="e">
        <f>IF(ISBLANK(#REF!),"",#REF!)</f>
        <v>#REF!</v>
      </c>
      <c r="BM1052" s="219" t="e">
        <f>IF(ISBLANK(#REF!),"",#REF!)</f>
        <v>#REF!</v>
      </c>
      <c r="BN1052" s="219" t="e">
        <f>IF(ISBLANK(#REF!),"",#REF!)</f>
        <v>#REF!</v>
      </c>
      <c r="BO1052" s="227" t="e">
        <f t="shared" si="285"/>
        <v>#REF!</v>
      </c>
      <c r="BP1052" s="228" t="str">
        <f t="shared" si="288"/>
        <v/>
      </c>
      <c r="BQ1052" s="229" t="str">
        <f t="shared" si="272"/>
        <v/>
      </c>
      <c r="BR1052" s="228" t="e">
        <f t="shared" si="286"/>
        <v>#REF!</v>
      </c>
      <c r="BS1052" s="230" t="e">
        <f t="shared" si="287"/>
        <v>#REF!</v>
      </c>
    </row>
    <row r="1053" spans="1:71">
      <c r="A1053" s="213" t="e">
        <f>IF(ISBLANK(#REF!),"",#REF!)</f>
        <v>#REF!</v>
      </c>
      <c r="B1053" s="214" t="e">
        <f>IF(ISBLANK(#REF!),"",#REF!)</f>
        <v>#REF!</v>
      </c>
      <c r="C1053" s="214" t="e">
        <f>IF(ISBLANK(#REF!),"",#REF!)</f>
        <v>#REF!</v>
      </c>
      <c r="D1053" s="214" t="e">
        <f>IF(ISBLANK(#REF!),"",#REF!)</f>
        <v>#REF!</v>
      </c>
      <c r="E1053" s="214" t="e">
        <f>IF(ISBLANK(#REF!),"",#REF!)</f>
        <v>#REF!</v>
      </c>
      <c r="F1053" s="214" t="e">
        <f>IF(ISBLANK(#REF!),"",#REF!)</f>
        <v>#REF!</v>
      </c>
      <c r="G1053" s="214" t="e">
        <f>IF(ISBLANK(#REF!),"",#REF!)</f>
        <v>#REF!</v>
      </c>
      <c r="H1053" s="215" t="e">
        <f>IF(ISBLANK(#REF!),"",#REF!)</f>
        <v>#REF!</v>
      </c>
      <c r="I1053" s="214" t="e">
        <f>IF(ISBLANK(#REF!),"",#REF!)</f>
        <v>#REF!</v>
      </c>
      <c r="J1053" s="216" t="e">
        <f>IF(ISBLANK(#REF!),"",#REF!)</f>
        <v>#REF!</v>
      </c>
      <c r="K1053" s="217" t="e">
        <f>IF(ISBLANK(#REF!),"",#REF!)</f>
        <v>#REF!</v>
      </c>
      <c r="L1053" s="217" t="e">
        <f>IF(ISBLANK(#REF!),"",#REF!)</f>
        <v>#REF!</v>
      </c>
      <c r="M1053" s="218" t="e">
        <f>IF(ISBLANK(#REF!),"",#REF!)</f>
        <v>#REF!</v>
      </c>
      <c r="N1053" s="218" t="e">
        <f>IF(ISBLANK(#REF!),"",#REF!)</f>
        <v>#REF!</v>
      </c>
      <c r="O1053" s="220" t="str">
        <f>IFERROR(VLOOKUP(_xlfn.CONCAT('Team Roster - Final'!$A1053," : ",'Team Roster - Final'!$BM1053),'Rate Calculations'!$C$4:$G$1100,5,FALSE),"")</f>
        <v/>
      </c>
      <c r="P1053" s="225">
        <f>IF(ISBLANK('Rate Calculations'!$H1055),"",'Rate Calculations'!$H1055)</f>
        <v>1.7500000000000002E-2</v>
      </c>
      <c r="Q1053" s="220" t="str">
        <f t="shared" si="273"/>
        <v/>
      </c>
      <c r="R1053" s="221">
        <f>IF(ISBLANK('Rate Calculations'!$J1055),"",'Rate Calculations'!$J1055)</f>
        <v>3.5000000000000003E-2</v>
      </c>
      <c r="S1053" s="220" t="str">
        <f t="shared" si="274"/>
        <v/>
      </c>
      <c r="T1053" s="225" t="str">
        <f>IFERROR(VLOOKUP(_xlfn.CONCAT('Team Roster - Final'!$A1053," : ",'Team Roster - Final'!$BM1053),'Rate Calculations'!$C$4:$S$1100,10,FALSE),"")</f>
        <v/>
      </c>
      <c r="U1053" s="225" t="str">
        <f>IFERROR(VLOOKUP(_xlfn.CONCAT('Team Roster - Final'!$A1053," : ",'Team Roster - Final'!$BM1053),'Rate Calculations'!$C$4:$S$1100,11,FALSE),"")</f>
        <v/>
      </c>
      <c r="V1053" s="222" t="str">
        <f t="shared" si="275"/>
        <v/>
      </c>
      <c r="W1053" s="222" t="str">
        <f t="shared" si="276"/>
        <v/>
      </c>
      <c r="X1053" s="223" t="str">
        <f>IFERROR(VLOOKUP(_xlfn.CONCAT('Team Roster - Final'!$A1053," : ",'Team Roster - Final'!$BM1053),'Rate Calculations'!$C$4:$S$1100,14,FALSE),"")</f>
        <v/>
      </c>
      <c r="Y1053" s="222" t="str">
        <f t="shared" si="277"/>
        <v/>
      </c>
      <c r="Z1053" s="222" t="str">
        <f t="shared" si="278"/>
        <v/>
      </c>
      <c r="AA1053" s="224" t="str">
        <f>IFERROR(IF(#REF!="Yes",$Y1053, $Y1053+$Q1053*0.5),"")</f>
        <v/>
      </c>
      <c r="AB1053" s="224" t="str">
        <f>IFERROR(IF(#REF!="Yes",$Z1053, $Z1053+$S1053*0.5),"")</f>
        <v/>
      </c>
      <c r="AC1053" s="220" t="str">
        <f>IFERROR(VLOOKUP(_xlfn.CONCAT('Team Roster - Final'!$A1053," : ",'Team Roster - Final'!$BM1053),'Rate Calculations'!$C$4:$U$1100,19,FALSE),"")</f>
        <v/>
      </c>
      <c r="AD1053" s="220" t="str">
        <f t="shared" si="279"/>
        <v/>
      </c>
      <c r="AE1053" s="220" t="str">
        <f t="shared" si="280"/>
        <v/>
      </c>
      <c r="AF1053" s="225" t="str">
        <f>IFERROR(VLOOKUP(_xlfn.CONCAT('Team Roster - Final'!$A1053," : ",'Team Roster - Final'!$BM1053),'Rate Calculations'!$C$4:$AB$1100,22,FALSE),"")</f>
        <v/>
      </c>
      <c r="AG1053" s="225" t="str">
        <f>IFERROR(VLOOKUP(_xlfn.CONCAT('Team Roster - Final'!$A1053," : ",'Team Roster - Final'!$BM1053),'Rate Calculations'!$C$4:$AB$1100,23,FALSE),"")</f>
        <v/>
      </c>
      <c r="AH1053" s="231" t="str">
        <f t="shared" si="281"/>
        <v/>
      </c>
      <c r="AI1053" s="231" t="str">
        <f t="shared" si="282"/>
        <v/>
      </c>
      <c r="AJ1053" s="223" t="str">
        <f>Table1[[#This Row],[Home Office
Net Fee %]]</f>
        <v/>
      </c>
      <c r="AK1053" s="222" t="str">
        <f t="shared" si="283"/>
        <v/>
      </c>
      <c r="AL1053" s="222" t="str">
        <f t="shared" si="284"/>
        <v/>
      </c>
      <c r="AM1053" s="215" t="str">
        <f>IFERROR(IF(#REF!="Yes",$AK1053,($AK1053+$AD1053*0.5)),"")</f>
        <v/>
      </c>
      <c r="AN1053" s="215" t="str">
        <f>IFERROR(IF(#REF!="Yes",$AL1053,($AL1053+$AE1053*0.5)),"")</f>
        <v/>
      </c>
      <c r="AO1053" s="374" t="str">
        <f>IF(ISBLANK('Team Roster Proposed - FBR'!Q1054),"",'Team Roster Proposed - FBR'!Q1054)</f>
        <v/>
      </c>
      <c r="AP1053" s="226" t="e">
        <f>IF(ISBLANK(#REF!),"",#REF!)</f>
        <v>#REF!</v>
      </c>
      <c r="AQ1053" s="226" t="e">
        <f>IF(ISBLANK(#REF!),"",#REF!)</f>
        <v>#REF!</v>
      </c>
      <c r="AR1053" s="226" t="e">
        <f>IF(ISBLANK(#REF!),"",#REF!)</f>
        <v>#REF!</v>
      </c>
      <c r="AS1053" s="219" t="e">
        <f>IF(ISBLANK(#REF!),"",#REF!)</f>
        <v>#REF!</v>
      </c>
      <c r="AT1053" s="219" t="e">
        <f>IF(ISBLANK(#REF!),"",#REF!)</f>
        <v>#REF!</v>
      </c>
      <c r="AU1053" s="219" t="e">
        <f>IF(ISBLANK(#REF!),"",#REF!)</f>
        <v>#REF!</v>
      </c>
      <c r="AV1053" s="219" t="e">
        <f>IF(ISBLANK(#REF!),"",#REF!)</f>
        <v>#REF!</v>
      </c>
      <c r="AW1053" s="219" t="e">
        <f>IF(ISBLANK(#REF!),"",#REF!)</f>
        <v>#REF!</v>
      </c>
      <c r="AX1053" s="219" t="e">
        <f>IF(ISBLANK(#REF!),"",#REF!)</f>
        <v>#REF!</v>
      </c>
      <c r="AY1053" s="226" t="e">
        <f>IF(ISBLANK(#REF!),"",#REF!)</f>
        <v>#REF!</v>
      </c>
      <c r="AZ1053" s="219" t="e">
        <f>IF(ISBLANK(#REF!),"",#REF!)</f>
        <v>#REF!</v>
      </c>
      <c r="BA1053" s="219" t="e">
        <f>IF(ISBLANK(#REF!),"",#REF!)</f>
        <v>#REF!</v>
      </c>
      <c r="BB1053" s="219" t="e">
        <f>IF(ISBLANK(#REF!),"",#REF!)</f>
        <v>#REF!</v>
      </c>
      <c r="BC1053" s="219" t="e">
        <f>IF(ISBLANK(#REF!),"",#REF!)</f>
        <v>#REF!</v>
      </c>
      <c r="BD1053" s="219" t="e">
        <f>IF(ISBLANK(#REF!),"",#REF!)</f>
        <v>#REF!</v>
      </c>
      <c r="BE1053" s="219" t="e">
        <f>IF(ISBLANK(#REF!),"",#REF!)</f>
        <v>#REF!</v>
      </c>
      <c r="BF1053" s="219" t="e">
        <f>IF(ISBLANK(#REF!),"",#REF!)</f>
        <v>#REF!</v>
      </c>
      <c r="BG1053" s="219" t="e">
        <f>IF(ISBLANK(#REF!),"",#REF!)</f>
        <v>#REF!</v>
      </c>
      <c r="BH1053" s="219" t="e">
        <f>IF(ISBLANK(#REF!),"",#REF!)</f>
        <v>#REF!</v>
      </c>
      <c r="BI1053" s="219" t="e">
        <f>IF(ISBLANK(#REF!),"",#REF!)</f>
        <v>#REF!</v>
      </c>
      <c r="BJ1053" s="219" t="e">
        <f>IF(ISBLANK(#REF!),"",#REF!)</f>
        <v>#REF!</v>
      </c>
      <c r="BK1053" s="219" t="e">
        <f>IF(ISBLANK(#REF!),"",#REF!)</f>
        <v>#REF!</v>
      </c>
      <c r="BL1053" s="219" t="e">
        <f>IF(ISBLANK(#REF!),"",#REF!)</f>
        <v>#REF!</v>
      </c>
      <c r="BM1053" s="219" t="e">
        <f>IF(ISBLANK(#REF!),"",#REF!)</f>
        <v>#REF!</v>
      </c>
      <c r="BN1053" s="219" t="e">
        <f>IF(ISBLANK(#REF!),"",#REF!)</f>
        <v>#REF!</v>
      </c>
      <c r="BO1053" s="227" t="e">
        <f t="shared" si="285"/>
        <v>#REF!</v>
      </c>
      <c r="BP1053" s="228" t="str">
        <f t="shared" si="288"/>
        <v/>
      </c>
      <c r="BQ1053" s="229" t="str">
        <f t="shared" si="272"/>
        <v/>
      </c>
      <c r="BR1053" s="228" t="e">
        <f t="shared" si="286"/>
        <v>#REF!</v>
      </c>
      <c r="BS1053" s="230" t="e">
        <f t="shared" si="287"/>
        <v>#REF!</v>
      </c>
    </row>
    <row r="1054" spans="1:71">
      <c r="A1054" s="213" t="e">
        <f>IF(ISBLANK(#REF!),"",#REF!)</f>
        <v>#REF!</v>
      </c>
      <c r="B1054" s="214" t="e">
        <f>IF(ISBLANK(#REF!),"",#REF!)</f>
        <v>#REF!</v>
      </c>
      <c r="C1054" s="214" t="e">
        <f>IF(ISBLANK(#REF!),"",#REF!)</f>
        <v>#REF!</v>
      </c>
      <c r="D1054" s="214" t="e">
        <f>IF(ISBLANK(#REF!),"",#REF!)</f>
        <v>#REF!</v>
      </c>
      <c r="E1054" s="214" t="e">
        <f>IF(ISBLANK(#REF!),"",#REF!)</f>
        <v>#REF!</v>
      </c>
      <c r="F1054" s="214" t="e">
        <f>IF(ISBLANK(#REF!),"",#REF!)</f>
        <v>#REF!</v>
      </c>
      <c r="G1054" s="214" t="e">
        <f>IF(ISBLANK(#REF!),"",#REF!)</f>
        <v>#REF!</v>
      </c>
      <c r="H1054" s="215" t="e">
        <f>IF(ISBLANK(#REF!),"",#REF!)</f>
        <v>#REF!</v>
      </c>
      <c r="I1054" s="214" t="e">
        <f>IF(ISBLANK(#REF!),"",#REF!)</f>
        <v>#REF!</v>
      </c>
      <c r="J1054" s="216" t="e">
        <f>IF(ISBLANK(#REF!),"",#REF!)</f>
        <v>#REF!</v>
      </c>
      <c r="K1054" s="217" t="e">
        <f>IF(ISBLANK(#REF!),"",#REF!)</f>
        <v>#REF!</v>
      </c>
      <c r="L1054" s="217" t="e">
        <f>IF(ISBLANK(#REF!),"",#REF!)</f>
        <v>#REF!</v>
      </c>
      <c r="M1054" s="218" t="e">
        <f>IF(ISBLANK(#REF!),"",#REF!)</f>
        <v>#REF!</v>
      </c>
      <c r="N1054" s="218" t="e">
        <f>IF(ISBLANK(#REF!),"",#REF!)</f>
        <v>#REF!</v>
      </c>
      <c r="O1054" s="220" t="str">
        <f>IFERROR(VLOOKUP(_xlfn.CONCAT('Team Roster - Final'!$A1054," : ",'Team Roster - Final'!$BM1054),'Rate Calculations'!$C$4:$G$1100,5,FALSE),"")</f>
        <v/>
      </c>
      <c r="P1054" s="225">
        <f>IF(ISBLANK('Rate Calculations'!$H1056),"",'Rate Calculations'!$H1056)</f>
        <v>1.7500000000000002E-2</v>
      </c>
      <c r="Q1054" s="220" t="str">
        <f t="shared" si="273"/>
        <v/>
      </c>
      <c r="R1054" s="221">
        <f>IF(ISBLANK('Rate Calculations'!$J1056),"",'Rate Calculations'!$J1056)</f>
        <v>3.5000000000000003E-2</v>
      </c>
      <c r="S1054" s="220" t="str">
        <f t="shared" si="274"/>
        <v/>
      </c>
      <c r="T1054" s="225" t="str">
        <f>IFERROR(VLOOKUP(_xlfn.CONCAT('Team Roster - Final'!$A1054," : ",'Team Roster - Final'!$BM1054),'Rate Calculations'!$C$4:$S$1100,10,FALSE),"")</f>
        <v/>
      </c>
      <c r="U1054" s="225" t="str">
        <f>IFERROR(VLOOKUP(_xlfn.CONCAT('Team Roster - Final'!$A1054," : ",'Team Roster - Final'!$BM1054),'Rate Calculations'!$C$4:$S$1100,11,FALSE),"")</f>
        <v/>
      </c>
      <c r="V1054" s="222" t="str">
        <f t="shared" si="275"/>
        <v/>
      </c>
      <c r="W1054" s="222" t="str">
        <f t="shared" si="276"/>
        <v/>
      </c>
      <c r="X1054" s="223" t="str">
        <f>IFERROR(VLOOKUP(_xlfn.CONCAT('Team Roster - Final'!$A1054," : ",'Team Roster - Final'!$BM1054),'Rate Calculations'!$C$4:$S$1100,14,FALSE),"")</f>
        <v/>
      </c>
      <c r="Y1054" s="222" t="str">
        <f t="shared" si="277"/>
        <v/>
      </c>
      <c r="Z1054" s="222" t="str">
        <f t="shared" si="278"/>
        <v/>
      </c>
      <c r="AA1054" s="224" t="str">
        <f>IFERROR(IF(#REF!="Yes",$Y1054, $Y1054+$Q1054*0.5),"")</f>
        <v/>
      </c>
      <c r="AB1054" s="224" t="str">
        <f>IFERROR(IF(#REF!="Yes",$Z1054, $Z1054+$S1054*0.5),"")</f>
        <v/>
      </c>
      <c r="AC1054" s="220" t="str">
        <f>IFERROR(VLOOKUP(_xlfn.CONCAT('Team Roster - Final'!$A1054," : ",'Team Roster - Final'!$BM1054),'Rate Calculations'!$C$4:$U$1100,19,FALSE),"")</f>
        <v/>
      </c>
      <c r="AD1054" s="220" t="str">
        <f t="shared" si="279"/>
        <v/>
      </c>
      <c r="AE1054" s="220" t="str">
        <f t="shared" si="280"/>
        <v/>
      </c>
      <c r="AF1054" s="225" t="str">
        <f>IFERROR(VLOOKUP(_xlfn.CONCAT('Team Roster - Final'!$A1054," : ",'Team Roster - Final'!$BM1054),'Rate Calculations'!$C$4:$AB$1100,22,FALSE),"")</f>
        <v/>
      </c>
      <c r="AG1054" s="225" t="str">
        <f>IFERROR(VLOOKUP(_xlfn.CONCAT('Team Roster - Final'!$A1054," : ",'Team Roster - Final'!$BM1054),'Rate Calculations'!$C$4:$AB$1100,23,FALSE),"")</f>
        <v/>
      </c>
      <c r="AH1054" s="231" t="str">
        <f t="shared" si="281"/>
        <v/>
      </c>
      <c r="AI1054" s="231" t="str">
        <f t="shared" si="282"/>
        <v/>
      </c>
      <c r="AJ1054" s="223" t="str">
        <f>Table1[[#This Row],[Home Office
Net Fee %]]</f>
        <v/>
      </c>
      <c r="AK1054" s="222" t="str">
        <f t="shared" si="283"/>
        <v/>
      </c>
      <c r="AL1054" s="222" t="str">
        <f t="shared" si="284"/>
        <v/>
      </c>
      <c r="AM1054" s="215" t="str">
        <f>IFERROR(IF(#REF!="Yes",$AK1054,($AK1054+$AD1054*0.5)),"")</f>
        <v/>
      </c>
      <c r="AN1054" s="215" t="str">
        <f>IFERROR(IF(#REF!="Yes",$AL1054,($AL1054+$AE1054*0.5)),"")</f>
        <v/>
      </c>
      <c r="AO1054" s="374" t="str">
        <f>IF(ISBLANK('Team Roster Proposed - FBR'!Q1055),"",'Team Roster Proposed - FBR'!Q1055)</f>
        <v/>
      </c>
      <c r="AP1054" s="226" t="e">
        <f>IF(ISBLANK(#REF!),"",#REF!)</f>
        <v>#REF!</v>
      </c>
      <c r="AQ1054" s="226" t="e">
        <f>IF(ISBLANK(#REF!),"",#REF!)</f>
        <v>#REF!</v>
      </c>
      <c r="AR1054" s="226" t="e">
        <f>IF(ISBLANK(#REF!),"",#REF!)</f>
        <v>#REF!</v>
      </c>
      <c r="AS1054" s="219" t="e">
        <f>IF(ISBLANK(#REF!),"",#REF!)</f>
        <v>#REF!</v>
      </c>
      <c r="AT1054" s="219" t="e">
        <f>IF(ISBLANK(#REF!),"",#REF!)</f>
        <v>#REF!</v>
      </c>
      <c r="AU1054" s="219" t="e">
        <f>IF(ISBLANK(#REF!),"",#REF!)</f>
        <v>#REF!</v>
      </c>
      <c r="AV1054" s="219" t="e">
        <f>IF(ISBLANK(#REF!),"",#REF!)</f>
        <v>#REF!</v>
      </c>
      <c r="AW1054" s="219" t="e">
        <f>IF(ISBLANK(#REF!),"",#REF!)</f>
        <v>#REF!</v>
      </c>
      <c r="AX1054" s="219" t="e">
        <f>IF(ISBLANK(#REF!),"",#REF!)</f>
        <v>#REF!</v>
      </c>
      <c r="AY1054" s="226" t="e">
        <f>IF(ISBLANK(#REF!),"",#REF!)</f>
        <v>#REF!</v>
      </c>
      <c r="AZ1054" s="219" t="e">
        <f>IF(ISBLANK(#REF!),"",#REF!)</f>
        <v>#REF!</v>
      </c>
      <c r="BA1054" s="219" t="e">
        <f>IF(ISBLANK(#REF!),"",#REF!)</f>
        <v>#REF!</v>
      </c>
      <c r="BB1054" s="219" t="e">
        <f>IF(ISBLANK(#REF!),"",#REF!)</f>
        <v>#REF!</v>
      </c>
      <c r="BC1054" s="219" t="e">
        <f>IF(ISBLANK(#REF!),"",#REF!)</f>
        <v>#REF!</v>
      </c>
      <c r="BD1054" s="219" t="e">
        <f>IF(ISBLANK(#REF!),"",#REF!)</f>
        <v>#REF!</v>
      </c>
      <c r="BE1054" s="219" t="e">
        <f>IF(ISBLANK(#REF!),"",#REF!)</f>
        <v>#REF!</v>
      </c>
      <c r="BF1054" s="219" t="e">
        <f>IF(ISBLANK(#REF!),"",#REF!)</f>
        <v>#REF!</v>
      </c>
      <c r="BG1054" s="219" t="e">
        <f>IF(ISBLANK(#REF!),"",#REF!)</f>
        <v>#REF!</v>
      </c>
      <c r="BH1054" s="219" t="e">
        <f>IF(ISBLANK(#REF!),"",#REF!)</f>
        <v>#REF!</v>
      </c>
      <c r="BI1054" s="219" t="e">
        <f>IF(ISBLANK(#REF!),"",#REF!)</f>
        <v>#REF!</v>
      </c>
      <c r="BJ1054" s="219" t="e">
        <f>IF(ISBLANK(#REF!),"",#REF!)</f>
        <v>#REF!</v>
      </c>
      <c r="BK1054" s="219" t="e">
        <f>IF(ISBLANK(#REF!),"",#REF!)</f>
        <v>#REF!</v>
      </c>
      <c r="BL1054" s="219" t="e">
        <f>IF(ISBLANK(#REF!),"",#REF!)</f>
        <v>#REF!</v>
      </c>
      <c r="BM1054" s="219" t="e">
        <f>IF(ISBLANK(#REF!),"",#REF!)</f>
        <v>#REF!</v>
      </c>
      <c r="BN1054" s="219" t="e">
        <f>IF(ISBLANK(#REF!),"",#REF!)</f>
        <v>#REF!</v>
      </c>
      <c r="BO1054" s="227" t="e">
        <f t="shared" si="285"/>
        <v>#REF!</v>
      </c>
      <c r="BP1054" s="228" t="str">
        <f t="shared" si="288"/>
        <v/>
      </c>
      <c r="BQ1054" s="229" t="str">
        <f t="shared" si="272"/>
        <v/>
      </c>
      <c r="BR1054" s="228" t="e">
        <f t="shared" si="286"/>
        <v>#REF!</v>
      </c>
      <c r="BS1054" s="230" t="e">
        <f t="shared" si="287"/>
        <v>#REF!</v>
      </c>
    </row>
    <row r="1055" spans="1:71">
      <c r="A1055" s="213" t="e">
        <f>IF(ISBLANK(#REF!),"",#REF!)</f>
        <v>#REF!</v>
      </c>
      <c r="B1055" s="214" t="e">
        <f>IF(ISBLANK(#REF!),"",#REF!)</f>
        <v>#REF!</v>
      </c>
      <c r="C1055" s="214" t="e">
        <f>IF(ISBLANK(#REF!),"",#REF!)</f>
        <v>#REF!</v>
      </c>
      <c r="D1055" s="214" t="e">
        <f>IF(ISBLANK(#REF!),"",#REF!)</f>
        <v>#REF!</v>
      </c>
      <c r="E1055" s="214" t="e">
        <f>IF(ISBLANK(#REF!),"",#REF!)</f>
        <v>#REF!</v>
      </c>
      <c r="F1055" s="214" t="e">
        <f>IF(ISBLANK(#REF!),"",#REF!)</f>
        <v>#REF!</v>
      </c>
      <c r="G1055" s="214" t="e">
        <f>IF(ISBLANK(#REF!),"",#REF!)</f>
        <v>#REF!</v>
      </c>
      <c r="H1055" s="215" t="e">
        <f>IF(ISBLANK(#REF!),"",#REF!)</f>
        <v>#REF!</v>
      </c>
      <c r="I1055" s="214" t="e">
        <f>IF(ISBLANK(#REF!),"",#REF!)</f>
        <v>#REF!</v>
      </c>
      <c r="J1055" s="216" t="e">
        <f>IF(ISBLANK(#REF!),"",#REF!)</f>
        <v>#REF!</v>
      </c>
      <c r="K1055" s="217" t="e">
        <f>IF(ISBLANK(#REF!),"",#REF!)</f>
        <v>#REF!</v>
      </c>
      <c r="L1055" s="217" t="e">
        <f>IF(ISBLANK(#REF!),"",#REF!)</f>
        <v>#REF!</v>
      </c>
      <c r="M1055" s="218" t="e">
        <f>IF(ISBLANK(#REF!),"",#REF!)</f>
        <v>#REF!</v>
      </c>
      <c r="N1055" s="218" t="e">
        <f>IF(ISBLANK(#REF!),"",#REF!)</f>
        <v>#REF!</v>
      </c>
      <c r="O1055" s="220" t="str">
        <f>IFERROR(VLOOKUP(_xlfn.CONCAT('Team Roster - Final'!$A1055," : ",'Team Roster - Final'!$BM1055),'Rate Calculations'!$C$4:$G$1100,5,FALSE),"")</f>
        <v/>
      </c>
      <c r="P1055" s="225">
        <f>IF(ISBLANK('Rate Calculations'!$H1057),"",'Rate Calculations'!$H1057)</f>
        <v>1.7500000000000002E-2</v>
      </c>
      <c r="Q1055" s="220" t="str">
        <f t="shared" si="273"/>
        <v/>
      </c>
      <c r="R1055" s="221">
        <f>IF(ISBLANK('Rate Calculations'!$J1057),"",'Rate Calculations'!$J1057)</f>
        <v>3.5000000000000003E-2</v>
      </c>
      <c r="S1055" s="220" t="str">
        <f t="shared" si="274"/>
        <v/>
      </c>
      <c r="T1055" s="225" t="str">
        <f>IFERROR(VLOOKUP(_xlfn.CONCAT('Team Roster - Final'!$A1055," : ",'Team Roster - Final'!$BM1055),'Rate Calculations'!$C$4:$S$1100,10,FALSE),"")</f>
        <v/>
      </c>
      <c r="U1055" s="225" t="str">
        <f>IFERROR(VLOOKUP(_xlfn.CONCAT('Team Roster - Final'!$A1055," : ",'Team Roster - Final'!$BM1055),'Rate Calculations'!$C$4:$S$1100,11,FALSE),"")</f>
        <v/>
      </c>
      <c r="V1055" s="222" t="str">
        <f t="shared" si="275"/>
        <v/>
      </c>
      <c r="W1055" s="222" t="str">
        <f t="shared" si="276"/>
        <v/>
      </c>
      <c r="X1055" s="223" t="str">
        <f>IFERROR(VLOOKUP(_xlfn.CONCAT('Team Roster - Final'!$A1055," : ",'Team Roster - Final'!$BM1055),'Rate Calculations'!$C$4:$S$1100,14,FALSE),"")</f>
        <v/>
      </c>
      <c r="Y1055" s="222" t="str">
        <f t="shared" si="277"/>
        <v/>
      </c>
      <c r="Z1055" s="222" t="str">
        <f t="shared" si="278"/>
        <v/>
      </c>
      <c r="AA1055" s="224" t="str">
        <f>IFERROR(IF(#REF!="Yes",$Y1055, $Y1055+$Q1055*0.5),"")</f>
        <v/>
      </c>
      <c r="AB1055" s="224" t="str">
        <f>IFERROR(IF(#REF!="Yes",$Z1055, $Z1055+$S1055*0.5),"")</f>
        <v/>
      </c>
      <c r="AC1055" s="220" t="str">
        <f>IFERROR(VLOOKUP(_xlfn.CONCAT('Team Roster - Final'!$A1055," : ",'Team Roster - Final'!$BM1055),'Rate Calculations'!$C$4:$U$1100,19,FALSE),"")</f>
        <v/>
      </c>
      <c r="AD1055" s="220" t="str">
        <f t="shared" si="279"/>
        <v/>
      </c>
      <c r="AE1055" s="220" t="str">
        <f t="shared" si="280"/>
        <v/>
      </c>
      <c r="AF1055" s="225" t="str">
        <f>IFERROR(VLOOKUP(_xlfn.CONCAT('Team Roster - Final'!$A1055," : ",'Team Roster - Final'!$BM1055),'Rate Calculations'!$C$4:$AB$1100,22,FALSE),"")</f>
        <v/>
      </c>
      <c r="AG1055" s="225" t="str">
        <f>IFERROR(VLOOKUP(_xlfn.CONCAT('Team Roster - Final'!$A1055," : ",'Team Roster - Final'!$BM1055),'Rate Calculations'!$C$4:$AB$1100,23,FALSE),"")</f>
        <v/>
      </c>
      <c r="AH1055" s="231" t="str">
        <f t="shared" si="281"/>
        <v/>
      </c>
      <c r="AI1055" s="231" t="str">
        <f t="shared" si="282"/>
        <v/>
      </c>
      <c r="AJ1055" s="223" t="str">
        <f>Table1[[#This Row],[Home Office
Net Fee %]]</f>
        <v/>
      </c>
      <c r="AK1055" s="222" t="str">
        <f t="shared" si="283"/>
        <v/>
      </c>
      <c r="AL1055" s="222" t="str">
        <f t="shared" si="284"/>
        <v/>
      </c>
      <c r="AM1055" s="215" t="str">
        <f>IFERROR(IF(#REF!="Yes",$AK1055,($AK1055+$AD1055*0.5)),"")</f>
        <v/>
      </c>
      <c r="AN1055" s="215" t="str">
        <f>IFERROR(IF(#REF!="Yes",$AL1055,($AL1055+$AE1055*0.5)),"")</f>
        <v/>
      </c>
      <c r="AO1055" s="374" t="str">
        <f>IF(ISBLANK('Team Roster Proposed - FBR'!Q1056),"",'Team Roster Proposed - FBR'!Q1056)</f>
        <v/>
      </c>
      <c r="AP1055" s="226" t="e">
        <f>IF(ISBLANK(#REF!),"",#REF!)</f>
        <v>#REF!</v>
      </c>
      <c r="AQ1055" s="226" t="e">
        <f>IF(ISBLANK(#REF!),"",#REF!)</f>
        <v>#REF!</v>
      </c>
      <c r="AR1055" s="226" t="e">
        <f>IF(ISBLANK(#REF!),"",#REF!)</f>
        <v>#REF!</v>
      </c>
      <c r="AS1055" s="219" t="e">
        <f>IF(ISBLANK(#REF!),"",#REF!)</f>
        <v>#REF!</v>
      </c>
      <c r="AT1055" s="219" t="e">
        <f>IF(ISBLANK(#REF!),"",#REF!)</f>
        <v>#REF!</v>
      </c>
      <c r="AU1055" s="219" t="e">
        <f>IF(ISBLANK(#REF!),"",#REF!)</f>
        <v>#REF!</v>
      </c>
      <c r="AV1055" s="219" t="e">
        <f>IF(ISBLANK(#REF!),"",#REF!)</f>
        <v>#REF!</v>
      </c>
      <c r="AW1055" s="219" t="e">
        <f>IF(ISBLANK(#REF!),"",#REF!)</f>
        <v>#REF!</v>
      </c>
      <c r="AX1055" s="219" t="e">
        <f>IF(ISBLANK(#REF!),"",#REF!)</f>
        <v>#REF!</v>
      </c>
      <c r="AY1055" s="226" t="e">
        <f>IF(ISBLANK(#REF!),"",#REF!)</f>
        <v>#REF!</v>
      </c>
      <c r="AZ1055" s="219" t="e">
        <f>IF(ISBLANK(#REF!),"",#REF!)</f>
        <v>#REF!</v>
      </c>
      <c r="BA1055" s="219" t="e">
        <f>IF(ISBLANK(#REF!),"",#REF!)</f>
        <v>#REF!</v>
      </c>
      <c r="BB1055" s="219" t="e">
        <f>IF(ISBLANK(#REF!),"",#REF!)</f>
        <v>#REF!</v>
      </c>
      <c r="BC1055" s="219" t="e">
        <f>IF(ISBLANK(#REF!),"",#REF!)</f>
        <v>#REF!</v>
      </c>
      <c r="BD1055" s="219" t="e">
        <f>IF(ISBLANK(#REF!),"",#REF!)</f>
        <v>#REF!</v>
      </c>
      <c r="BE1055" s="219" t="e">
        <f>IF(ISBLANK(#REF!),"",#REF!)</f>
        <v>#REF!</v>
      </c>
      <c r="BF1055" s="219" t="e">
        <f>IF(ISBLANK(#REF!),"",#REF!)</f>
        <v>#REF!</v>
      </c>
      <c r="BG1055" s="219" t="e">
        <f>IF(ISBLANK(#REF!),"",#REF!)</f>
        <v>#REF!</v>
      </c>
      <c r="BH1055" s="219" t="e">
        <f>IF(ISBLANK(#REF!),"",#REF!)</f>
        <v>#REF!</v>
      </c>
      <c r="BI1055" s="219" t="e">
        <f>IF(ISBLANK(#REF!),"",#REF!)</f>
        <v>#REF!</v>
      </c>
      <c r="BJ1055" s="219" t="e">
        <f>IF(ISBLANK(#REF!),"",#REF!)</f>
        <v>#REF!</v>
      </c>
      <c r="BK1055" s="219" t="e">
        <f>IF(ISBLANK(#REF!),"",#REF!)</f>
        <v>#REF!</v>
      </c>
      <c r="BL1055" s="219" t="e">
        <f>IF(ISBLANK(#REF!),"",#REF!)</f>
        <v>#REF!</v>
      </c>
      <c r="BM1055" s="219" t="e">
        <f>IF(ISBLANK(#REF!),"",#REF!)</f>
        <v>#REF!</v>
      </c>
      <c r="BN1055" s="219" t="e">
        <f>IF(ISBLANK(#REF!),"",#REF!)</f>
        <v>#REF!</v>
      </c>
      <c r="BO1055" s="227" t="e">
        <f t="shared" si="285"/>
        <v>#REF!</v>
      </c>
      <c r="BP1055" s="228" t="str">
        <f t="shared" si="288"/>
        <v/>
      </c>
      <c r="BQ1055" s="229" t="str">
        <f t="shared" si="272"/>
        <v/>
      </c>
      <c r="BR1055" s="228" t="e">
        <f t="shared" si="286"/>
        <v>#REF!</v>
      </c>
      <c r="BS1055" s="230" t="e">
        <f t="shared" si="287"/>
        <v>#REF!</v>
      </c>
    </row>
    <row r="1056" spans="1:71">
      <c r="A1056" s="213" t="e">
        <f>IF(ISBLANK(#REF!),"",#REF!)</f>
        <v>#REF!</v>
      </c>
      <c r="B1056" s="214" t="e">
        <f>IF(ISBLANK(#REF!),"",#REF!)</f>
        <v>#REF!</v>
      </c>
      <c r="C1056" s="214" t="e">
        <f>IF(ISBLANK(#REF!),"",#REF!)</f>
        <v>#REF!</v>
      </c>
      <c r="D1056" s="214" t="e">
        <f>IF(ISBLANK(#REF!),"",#REF!)</f>
        <v>#REF!</v>
      </c>
      <c r="E1056" s="214" t="e">
        <f>IF(ISBLANK(#REF!),"",#REF!)</f>
        <v>#REF!</v>
      </c>
      <c r="F1056" s="214" t="e">
        <f>IF(ISBLANK(#REF!),"",#REF!)</f>
        <v>#REF!</v>
      </c>
      <c r="G1056" s="214" t="e">
        <f>IF(ISBLANK(#REF!),"",#REF!)</f>
        <v>#REF!</v>
      </c>
      <c r="H1056" s="215" t="e">
        <f>IF(ISBLANK(#REF!),"",#REF!)</f>
        <v>#REF!</v>
      </c>
      <c r="I1056" s="214" t="e">
        <f>IF(ISBLANK(#REF!),"",#REF!)</f>
        <v>#REF!</v>
      </c>
      <c r="J1056" s="216" t="e">
        <f>IF(ISBLANK(#REF!),"",#REF!)</f>
        <v>#REF!</v>
      </c>
      <c r="K1056" s="217" t="e">
        <f>IF(ISBLANK(#REF!),"",#REF!)</f>
        <v>#REF!</v>
      </c>
      <c r="L1056" s="217" t="e">
        <f>IF(ISBLANK(#REF!),"",#REF!)</f>
        <v>#REF!</v>
      </c>
      <c r="M1056" s="218" t="e">
        <f>IF(ISBLANK(#REF!),"",#REF!)</f>
        <v>#REF!</v>
      </c>
      <c r="N1056" s="218" t="e">
        <f>IF(ISBLANK(#REF!),"",#REF!)</f>
        <v>#REF!</v>
      </c>
      <c r="O1056" s="220" t="str">
        <f>IFERROR(VLOOKUP(_xlfn.CONCAT('Team Roster - Final'!$A1056," : ",'Team Roster - Final'!$BM1056),'Rate Calculations'!$C$4:$G$1100,5,FALSE),"")</f>
        <v/>
      </c>
      <c r="P1056" s="225">
        <f>IF(ISBLANK('Rate Calculations'!$H1058),"",'Rate Calculations'!$H1058)</f>
        <v>1.7500000000000002E-2</v>
      </c>
      <c r="Q1056" s="220" t="str">
        <f t="shared" si="273"/>
        <v/>
      </c>
      <c r="R1056" s="221">
        <f>IF(ISBLANK('Rate Calculations'!$J1058),"",'Rate Calculations'!$J1058)</f>
        <v>3.5000000000000003E-2</v>
      </c>
      <c r="S1056" s="220" t="str">
        <f t="shared" si="274"/>
        <v/>
      </c>
      <c r="T1056" s="225" t="str">
        <f>IFERROR(VLOOKUP(_xlfn.CONCAT('Team Roster - Final'!$A1056," : ",'Team Roster - Final'!$BM1056),'Rate Calculations'!$C$4:$S$1100,10,FALSE),"")</f>
        <v/>
      </c>
      <c r="U1056" s="225" t="str">
        <f>IFERROR(VLOOKUP(_xlfn.CONCAT('Team Roster - Final'!$A1056," : ",'Team Roster - Final'!$BM1056),'Rate Calculations'!$C$4:$S$1100,11,FALSE),"")</f>
        <v/>
      </c>
      <c r="V1056" s="222" t="str">
        <f t="shared" si="275"/>
        <v/>
      </c>
      <c r="W1056" s="222" t="str">
        <f t="shared" si="276"/>
        <v/>
      </c>
      <c r="X1056" s="223" t="str">
        <f>IFERROR(VLOOKUP(_xlfn.CONCAT('Team Roster - Final'!$A1056," : ",'Team Roster - Final'!$BM1056),'Rate Calculations'!$C$4:$S$1100,14,FALSE),"")</f>
        <v/>
      </c>
      <c r="Y1056" s="222" t="str">
        <f t="shared" si="277"/>
        <v/>
      </c>
      <c r="Z1056" s="222" t="str">
        <f t="shared" si="278"/>
        <v/>
      </c>
      <c r="AA1056" s="224" t="str">
        <f>IFERROR(IF(#REF!="Yes",$Y1056, $Y1056+$Q1056*0.5),"")</f>
        <v/>
      </c>
      <c r="AB1056" s="224" t="str">
        <f>IFERROR(IF(#REF!="Yes",$Z1056, $Z1056+$S1056*0.5),"")</f>
        <v/>
      </c>
      <c r="AC1056" s="220" t="str">
        <f>IFERROR(VLOOKUP(_xlfn.CONCAT('Team Roster - Final'!$A1056," : ",'Team Roster - Final'!$BM1056),'Rate Calculations'!$C$4:$U$1100,19,FALSE),"")</f>
        <v/>
      </c>
      <c r="AD1056" s="220" t="str">
        <f t="shared" si="279"/>
        <v/>
      </c>
      <c r="AE1056" s="220" t="str">
        <f t="shared" si="280"/>
        <v/>
      </c>
      <c r="AF1056" s="225" t="str">
        <f>IFERROR(VLOOKUP(_xlfn.CONCAT('Team Roster - Final'!$A1056," : ",'Team Roster - Final'!$BM1056),'Rate Calculations'!$C$4:$AB$1100,22,FALSE),"")</f>
        <v/>
      </c>
      <c r="AG1056" s="225" t="str">
        <f>IFERROR(VLOOKUP(_xlfn.CONCAT('Team Roster - Final'!$A1056," : ",'Team Roster - Final'!$BM1056),'Rate Calculations'!$C$4:$AB$1100,23,FALSE),"")</f>
        <v/>
      </c>
      <c r="AH1056" s="231" t="str">
        <f t="shared" si="281"/>
        <v/>
      </c>
      <c r="AI1056" s="231" t="str">
        <f t="shared" si="282"/>
        <v/>
      </c>
      <c r="AJ1056" s="223" t="str">
        <f>Table1[[#This Row],[Home Office
Net Fee %]]</f>
        <v/>
      </c>
      <c r="AK1056" s="222" t="str">
        <f t="shared" si="283"/>
        <v/>
      </c>
      <c r="AL1056" s="222" t="str">
        <f t="shared" si="284"/>
        <v/>
      </c>
      <c r="AM1056" s="215" t="str">
        <f>IFERROR(IF(#REF!="Yes",$AK1056,($AK1056+$AD1056*0.5)),"")</f>
        <v/>
      </c>
      <c r="AN1056" s="215" t="str">
        <f>IFERROR(IF(#REF!="Yes",$AL1056,($AL1056+$AE1056*0.5)),"")</f>
        <v/>
      </c>
      <c r="AO1056" s="374" t="str">
        <f>IF(ISBLANK('Team Roster Proposed - FBR'!Q1057),"",'Team Roster Proposed - FBR'!Q1057)</f>
        <v/>
      </c>
      <c r="AP1056" s="226" t="e">
        <f>IF(ISBLANK(#REF!),"",#REF!)</f>
        <v>#REF!</v>
      </c>
      <c r="AQ1056" s="226" t="e">
        <f>IF(ISBLANK(#REF!),"",#REF!)</f>
        <v>#REF!</v>
      </c>
      <c r="AR1056" s="226" t="e">
        <f>IF(ISBLANK(#REF!),"",#REF!)</f>
        <v>#REF!</v>
      </c>
      <c r="AS1056" s="219" t="e">
        <f>IF(ISBLANK(#REF!),"",#REF!)</f>
        <v>#REF!</v>
      </c>
      <c r="AT1056" s="219" t="e">
        <f>IF(ISBLANK(#REF!),"",#REF!)</f>
        <v>#REF!</v>
      </c>
      <c r="AU1056" s="219" t="e">
        <f>IF(ISBLANK(#REF!),"",#REF!)</f>
        <v>#REF!</v>
      </c>
      <c r="AV1056" s="219" t="e">
        <f>IF(ISBLANK(#REF!),"",#REF!)</f>
        <v>#REF!</v>
      </c>
      <c r="AW1056" s="219" t="e">
        <f>IF(ISBLANK(#REF!),"",#REF!)</f>
        <v>#REF!</v>
      </c>
      <c r="AX1056" s="219" t="e">
        <f>IF(ISBLANK(#REF!),"",#REF!)</f>
        <v>#REF!</v>
      </c>
      <c r="AY1056" s="226" t="e">
        <f>IF(ISBLANK(#REF!),"",#REF!)</f>
        <v>#REF!</v>
      </c>
      <c r="AZ1056" s="219" t="e">
        <f>IF(ISBLANK(#REF!),"",#REF!)</f>
        <v>#REF!</v>
      </c>
      <c r="BA1056" s="219" t="e">
        <f>IF(ISBLANK(#REF!),"",#REF!)</f>
        <v>#REF!</v>
      </c>
      <c r="BB1056" s="219" t="e">
        <f>IF(ISBLANK(#REF!),"",#REF!)</f>
        <v>#REF!</v>
      </c>
      <c r="BC1056" s="219" t="e">
        <f>IF(ISBLANK(#REF!),"",#REF!)</f>
        <v>#REF!</v>
      </c>
      <c r="BD1056" s="219" t="e">
        <f>IF(ISBLANK(#REF!),"",#REF!)</f>
        <v>#REF!</v>
      </c>
      <c r="BE1056" s="219" t="e">
        <f>IF(ISBLANK(#REF!),"",#REF!)</f>
        <v>#REF!</v>
      </c>
      <c r="BF1056" s="219" t="e">
        <f>IF(ISBLANK(#REF!),"",#REF!)</f>
        <v>#REF!</v>
      </c>
      <c r="BG1056" s="219" t="e">
        <f>IF(ISBLANK(#REF!),"",#REF!)</f>
        <v>#REF!</v>
      </c>
      <c r="BH1056" s="219" t="e">
        <f>IF(ISBLANK(#REF!),"",#REF!)</f>
        <v>#REF!</v>
      </c>
      <c r="BI1056" s="219" t="e">
        <f>IF(ISBLANK(#REF!),"",#REF!)</f>
        <v>#REF!</v>
      </c>
      <c r="BJ1056" s="219" t="e">
        <f>IF(ISBLANK(#REF!),"",#REF!)</f>
        <v>#REF!</v>
      </c>
      <c r="BK1056" s="219" t="e">
        <f>IF(ISBLANK(#REF!),"",#REF!)</f>
        <v>#REF!</v>
      </c>
      <c r="BL1056" s="219" t="e">
        <f>IF(ISBLANK(#REF!),"",#REF!)</f>
        <v>#REF!</v>
      </c>
      <c r="BM1056" s="219" t="e">
        <f>IF(ISBLANK(#REF!),"",#REF!)</f>
        <v>#REF!</v>
      </c>
      <c r="BN1056" s="219" t="e">
        <f>IF(ISBLANK(#REF!),"",#REF!)</f>
        <v>#REF!</v>
      </c>
      <c r="BO1056" s="227" t="e">
        <f t="shared" si="285"/>
        <v>#REF!</v>
      </c>
      <c r="BP1056" s="228" t="str">
        <f t="shared" si="288"/>
        <v/>
      </c>
      <c r="BQ1056" s="229" t="str">
        <f t="shared" si="272"/>
        <v/>
      </c>
      <c r="BR1056" s="228" t="e">
        <f t="shared" si="286"/>
        <v>#REF!</v>
      </c>
      <c r="BS1056" s="230" t="e">
        <f t="shared" si="287"/>
        <v>#REF!</v>
      </c>
    </row>
    <row r="1057" spans="1:71">
      <c r="A1057" s="213" t="e">
        <f>IF(ISBLANK(#REF!),"",#REF!)</f>
        <v>#REF!</v>
      </c>
      <c r="B1057" s="214" t="e">
        <f>IF(ISBLANK(#REF!),"",#REF!)</f>
        <v>#REF!</v>
      </c>
      <c r="C1057" s="214" t="e">
        <f>IF(ISBLANK(#REF!),"",#REF!)</f>
        <v>#REF!</v>
      </c>
      <c r="D1057" s="214" t="e">
        <f>IF(ISBLANK(#REF!),"",#REF!)</f>
        <v>#REF!</v>
      </c>
      <c r="E1057" s="214" t="e">
        <f>IF(ISBLANK(#REF!),"",#REF!)</f>
        <v>#REF!</v>
      </c>
      <c r="F1057" s="214" t="e">
        <f>IF(ISBLANK(#REF!),"",#REF!)</f>
        <v>#REF!</v>
      </c>
      <c r="G1057" s="214" t="e">
        <f>IF(ISBLANK(#REF!),"",#REF!)</f>
        <v>#REF!</v>
      </c>
      <c r="H1057" s="215" t="e">
        <f>IF(ISBLANK(#REF!),"",#REF!)</f>
        <v>#REF!</v>
      </c>
      <c r="I1057" s="214" t="e">
        <f>IF(ISBLANK(#REF!),"",#REF!)</f>
        <v>#REF!</v>
      </c>
      <c r="J1057" s="216" t="e">
        <f>IF(ISBLANK(#REF!),"",#REF!)</f>
        <v>#REF!</v>
      </c>
      <c r="K1057" s="217" t="e">
        <f>IF(ISBLANK(#REF!),"",#REF!)</f>
        <v>#REF!</v>
      </c>
      <c r="L1057" s="217" t="e">
        <f>IF(ISBLANK(#REF!),"",#REF!)</f>
        <v>#REF!</v>
      </c>
      <c r="M1057" s="218" t="e">
        <f>IF(ISBLANK(#REF!),"",#REF!)</f>
        <v>#REF!</v>
      </c>
      <c r="N1057" s="218" t="e">
        <f>IF(ISBLANK(#REF!),"",#REF!)</f>
        <v>#REF!</v>
      </c>
      <c r="O1057" s="220" t="str">
        <f>IFERROR(VLOOKUP(_xlfn.CONCAT('Team Roster - Final'!$A1057," : ",'Team Roster - Final'!$BM1057),'Rate Calculations'!$C$4:$G$1100,5,FALSE),"")</f>
        <v/>
      </c>
      <c r="P1057" s="225">
        <f>IF(ISBLANK('Rate Calculations'!$H1059),"",'Rate Calculations'!$H1059)</f>
        <v>1.7500000000000002E-2</v>
      </c>
      <c r="Q1057" s="220" t="str">
        <f t="shared" si="273"/>
        <v/>
      </c>
      <c r="R1057" s="221">
        <f>IF(ISBLANK('Rate Calculations'!$J1059),"",'Rate Calculations'!$J1059)</f>
        <v>3.5000000000000003E-2</v>
      </c>
      <c r="S1057" s="220" t="str">
        <f t="shared" si="274"/>
        <v/>
      </c>
      <c r="T1057" s="225" t="str">
        <f>IFERROR(VLOOKUP(_xlfn.CONCAT('Team Roster - Final'!$A1057," : ",'Team Roster - Final'!$BM1057),'Rate Calculations'!$C$4:$S$1100,10,FALSE),"")</f>
        <v/>
      </c>
      <c r="U1057" s="225" t="str">
        <f>IFERROR(VLOOKUP(_xlfn.CONCAT('Team Roster - Final'!$A1057," : ",'Team Roster - Final'!$BM1057),'Rate Calculations'!$C$4:$S$1100,11,FALSE),"")</f>
        <v/>
      </c>
      <c r="V1057" s="222" t="str">
        <f t="shared" si="275"/>
        <v/>
      </c>
      <c r="W1057" s="222" t="str">
        <f t="shared" si="276"/>
        <v/>
      </c>
      <c r="X1057" s="223" t="str">
        <f>IFERROR(VLOOKUP(_xlfn.CONCAT('Team Roster - Final'!$A1057," : ",'Team Roster - Final'!$BM1057),'Rate Calculations'!$C$4:$S$1100,14,FALSE),"")</f>
        <v/>
      </c>
      <c r="Y1057" s="222" t="str">
        <f t="shared" si="277"/>
        <v/>
      </c>
      <c r="Z1057" s="222" t="str">
        <f t="shared" si="278"/>
        <v/>
      </c>
      <c r="AA1057" s="224" t="str">
        <f>IFERROR(IF(#REF!="Yes",$Y1057, $Y1057+$Q1057*0.5),"")</f>
        <v/>
      </c>
      <c r="AB1057" s="224" t="str">
        <f>IFERROR(IF(#REF!="Yes",$Z1057, $Z1057+$S1057*0.5),"")</f>
        <v/>
      </c>
      <c r="AC1057" s="220" t="str">
        <f>IFERROR(VLOOKUP(_xlfn.CONCAT('Team Roster - Final'!$A1057," : ",'Team Roster - Final'!$BM1057),'Rate Calculations'!$C$4:$U$1100,19,FALSE),"")</f>
        <v/>
      </c>
      <c r="AD1057" s="220" t="str">
        <f t="shared" si="279"/>
        <v/>
      </c>
      <c r="AE1057" s="220" t="str">
        <f t="shared" si="280"/>
        <v/>
      </c>
      <c r="AF1057" s="225" t="str">
        <f>IFERROR(VLOOKUP(_xlfn.CONCAT('Team Roster - Final'!$A1057," : ",'Team Roster - Final'!$BM1057),'Rate Calculations'!$C$4:$AB$1100,22,FALSE),"")</f>
        <v/>
      </c>
      <c r="AG1057" s="225" t="str">
        <f>IFERROR(VLOOKUP(_xlfn.CONCAT('Team Roster - Final'!$A1057," : ",'Team Roster - Final'!$BM1057),'Rate Calculations'!$C$4:$AB$1100,23,FALSE),"")</f>
        <v/>
      </c>
      <c r="AH1057" s="231" t="str">
        <f t="shared" si="281"/>
        <v/>
      </c>
      <c r="AI1057" s="231" t="str">
        <f t="shared" si="282"/>
        <v/>
      </c>
      <c r="AJ1057" s="223" t="str">
        <f>Table1[[#This Row],[Home Office
Net Fee %]]</f>
        <v/>
      </c>
      <c r="AK1057" s="222" t="str">
        <f t="shared" si="283"/>
        <v/>
      </c>
      <c r="AL1057" s="222" t="str">
        <f t="shared" si="284"/>
        <v/>
      </c>
      <c r="AM1057" s="215" t="str">
        <f>IFERROR(IF(#REF!="Yes",$AK1057,($AK1057+$AD1057*0.5)),"")</f>
        <v/>
      </c>
      <c r="AN1057" s="215" t="str">
        <f>IFERROR(IF(#REF!="Yes",$AL1057,($AL1057+$AE1057*0.5)),"")</f>
        <v/>
      </c>
      <c r="AO1057" s="374" t="str">
        <f>IF(ISBLANK('Team Roster Proposed - FBR'!Q1058),"",'Team Roster Proposed - FBR'!Q1058)</f>
        <v/>
      </c>
      <c r="AP1057" s="226" t="e">
        <f>IF(ISBLANK(#REF!),"",#REF!)</f>
        <v>#REF!</v>
      </c>
      <c r="AQ1057" s="226" t="e">
        <f>IF(ISBLANK(#REF!),"",#REF!)</f>
        <v>#REF!</v>
      </c>
      <c r="AR1057" s="226" t="e">
        <f>IF(ISBLANK(#REF!),"",#REF!)</f>
        <v>#REF!</v>
      </c>
      <c r="AS1057" s="219" t="e">
        <f>IF(ISBLANK(#REF!),"",#REF!)</f>
        <v>#REF!</v>
      </c>
      <c r="AT1057" s="219" t="e">
        <f>IF(ISBLANK(#REF!),"",#REF!)</f>
        <v>#REF!</v>
      </c>
      <c r="AU1057" s="219" t="e">
        <f>IF(ISBLANK(#REF!),"",#REF!)</f>
        <v>#REF!</v>
      </c>
      <c r="AV1057" s="219" t="e">
        <f>IF(ISBLANK(#REF!),"",#REF!)</f>
        <v>#REF!</v>
      </c>
      <c r="AW1057" s="219" t="e">
        <f>IF(ISBLANK(#REF!),"",#REF!)</f>
        <v>#REF!</v>
      </c>
      <c r="AX1057" s="219" t="e">
        <f>IF(ISBLANK(#REF!),"",#REF!)</f>
        <v>#REF!</v>
      </c>
      <c r="AY1057" s="226" t="e">
        <f>IF(ISBLANK(#REF!),"",#REF!)</f>
        <v>#REF!</v>
      </c>
      <c r="AZ1057" s="219" t="e">
        <f>IF(ISBLANK(#REF!),"",#REF!)</f>
        <v>#REF!</v>
      </c>
      <c r="BA1057" s="219" t="e">
        <f>IF(ISBLANK(#REF!),"",#REF!)</f>
        <v>#REF!</v>
      </c>
      <c r="BB1057" s="219" t="e">
        <f>IF(ISBLANK(#REF!),"",#REF!)</f>
        <v>#REF!</v>
      </c>
      <c r="BC1057" s="219" t="e">
        <f>IF(ISBLANK(#REF!),"",#REF!)</f>
        <v>#REF!</v>
      </c>
      <c r="BD1057" s="219" t="e">
        <f>IF(ISBLANK(#REF!),"",#REF!)</f>
        <v>#REF!</v>
      </c>
      <c r="BE1057" s="219" t="e">
        <f>IF(ISBLANK(#REF!),"",#REF!)</f>
        <v>#REF!</v>
      </c>
      <c r="BF1057" s="219" t="e">
        <f>IF(ISBLANK(#REF!),"",#REF!)</f>
        <v>#REF!</v>
      </c>
      <c r="BG1057" s="219" t="e">
        <f>IF(ISBLANK(#REF!),"",#REF!)</f>
        <v>#REF!</v>
      </c>
      <c r="BH1057" s="219" t="e">
        <f>IF(ISBLANK(#REF!),"",#REF!)</f>
        <v>#REF!</v>
      </c>
      <c r="BI1057" s="219" t="e">
        <f>IF(ISBLANK(#REF!),"",#REF!)</f>
        <v>#REF!</v>
      </c>
      <c r="BJ1057" s="219" t="e">
        <f>IF(ISBLANK(#REF!),"",#REF!)</f>
        <v>#REF!</v>
      </c>
      <c r="BK1057" s="219" t="e">
        <f>IF(ISBLANK(#REF!),"",#REF!)</f>
        <v>#REF!</v>
      </c>
      <c r="BL1057" s="219" t="e">
        <f>IF(ISBLANK(#REF!),"",#REF!)</f>
        <v>#REF!</v>
      </c>
      <c r="BM1057" s="219" t="e">
        <f>IF(ISBLANK(#REF!),"",#REF!)</f>
        <v>#REF!</v>
      </c>
      <c r="BN1057" s="219" t="e">
        <f>IF(ISBLANK(#REF!),"",#REF!)</f>
        <v>#REF!</v>
      </c>
      <c r="BO1057" s="227" t="e">
        <f t="shared" si="285"/>
        <v>#REF!</v>
      </c>
      <c r="BP1057" s="228" t="str">
        <f t="shared" si="288"/>
        <v/>
      </c>
      <c r="BQ1057" s="229" t="str">
        <f t="shared" si="272"/>
        <v/>
      </c>
      <c r="BR1057" s="228" t="e">
        <f t="shared" si="286"/>
        <v>#REF!</v>
      </c>
      <c r="BS1057" s="230" t="e">
        <f t="shared" si="287"/>
        <v>#REF!</v>
      </c>
    </row>
    <row r="1058" spans="1:71">
      <c r="A1058" s="213" t="e">
        <f>IF(ISBLANK(#REF!),"",#REF!)</f>
        <v>#REF!</v>
      </c>
      <c r="B1058" s="214" t="e">
        <f>IF(ISBLANK(#REF!),"",#REF!)</f>
        <v>#REF!</v>
      </c>
      <c r="C1058" s="214" t="e">
        <f>IF(ISBLANK(#REF!),"",#REF!)</f>
        <v>#REF!</v>
      </c>
      <c r="D1058" s="214" t="e">
        <f>IF(ISBLANK(#REF!),"",#REF!)</f>
        <v>#REF!</v>
      </c>
      <c r="E1058" s="214" t="e">
        <f>IF(ISBLANK(#REF!),"",#REF!)</f>
        <v>#REF!</v>
      </c>
      <c r="F1058" s="214" t="e">
        <f>IF(ISBLANK(#REF!),"",#REF!)</f>
        <v>#REF!</v>
      </c>
      <c r="G1058" s="214" t="e">
        <f>IF(ISBLANK(#REF!),"",#REF!)</f>
        <v>#REF!</v>
      </c>
      <c r="H1058" s="215" t="e">
        <f>IF(ISBLANK(#REF!),"",#REF!)</f>
        <v>#REF!</v>
      </c>
      <c r="I1058" s="214" t="e">
        <f>IF(ISBLANK(#REF!),"",#REF!)</f>
        <v>#REF!</v>
      </c>
      <c r="J1058" s="216" t="e">
        <f>IF(ISBLANK(#REF!),"",#REF!)</f>
        <v>#REF!</v>
      </c>
      <c r="K1058" s="217" t="e">
        <f>IF(ISBLANK(#REF!),"",#REF!)</f>
        <v>#REF!</v>
      </c>
      <c r="L1058" s="217" t="e">
        <f>IF(ISBLANK(#REF!),"",#REF!)</f>
        <v>#REF!</v>
      </c>
      <c r="M1058" s="218" t="e">
        <f>IF(ISBLANK(#REF!),"",#REF!)</f>
        <v>#REF!</v>
      </c>
      <c r="N1058" s="218" t="e">
        <f>IF(ISBLANK(#REF!),"",#REF!)</f>
        <v>#REF!</v>
      </c>
      <c r="O1058" s="220" t="str">
        <f>IFERROR(VLOOKUP(_xlfn.CONCAT('Team Roster - Final'!$A1058," : ",'Team Roster - Final'!$BM1058),'Rate Calculations'!$C$4:$G$1100,5,FALSE),"")</f>
        <v/>
      </c>
      <c r="P1058" s="225">
        <f>IF(ISBLANK('Rate Calculations'!$H1060),"",'Rate Calculations'!$H1060)</f>
        <v>1.7500000000000002E-2</v>
      </c>
      <c r="Q1058" s="220" t="str">
        <f t="shared" si="273"/>
        <v/>
      </c>
      <c r="R1058" s="221">
        <f>IF(ISBLANK('Rate Calculations'!$J1060),"",'Rate Calculations'!$J1060)</f>
        <v>3.5000000000000003E-2</v>
      </c>
      <c r="S1058" s="220" t="str">
        <f t="shared" si="274"/>
        <v/>
      </c>
      <c r="T1058" s="225" t="str">
        <f>IFERROR(VLOOKUP(_xlfn.CONCAT('Team Roster - Final'!$A1058," : ",'Team Roster - Final'!$BM1058),'Rate Calculations'!$C$4:$S$1100,10,FALSE),"")</f>
        <v/>
      </c>
      <c r="U1058" s="225" t="str">
        <f>IFERROR(VLOOKUP(_xlfn.CONCAT('Team Roster - Final'!$A1058," : ",'Team Roster - Final'!$BM1058),'Rate Calculations'!$C$4:$S$1100,11,FALSE),"")</f>
        <v/>
      </c>
      <c r="V1058" s="222" t="str">
        <f t="shared" si="275"/>
        <v/>
      </c>
      <c r="W1058" s="222" t="str">
        <f t="shared" si="276"/>
        <v/>
      </c>
      <c r="X1058" s="223" t="str">
        <f>IFERROR(VLOOKUP(_xlfn.CONCAT('Team Roster - Final'!$A1058," : ",'Team Roster - Final'!$BM1058),'Rate Calculations'!$C$4:$S$1100,14,FALSE),"")</f>
        <v/>
      </c>
      <c r="Y1058" s="222" t="str">
        <f t="shared" si="277"/>
        <v/>
      </c>
      <c r="Z1058" s="222" t="str">
        <f t="shared" si="278"/>
        <v/>
      </c>
      <c r="AA1058" s="224" t="str">
        <f>IFERROR(IF(#REF!="Yes",$Y1058, $Y1058+$Q1058*0.5),"")</f>
        <v/>
      </c>
      <c r="AB1058" s="224" t="str">
        <f>IFERROR(IF(#REF!="Yes",$Z1058, $Z1058+$S1058*0.5),"")</f>
        <v/>
      </c>
      <c r="AC1058" s="220" t="str">
        <f>IFERROR(VLOOKUP(_xlfn.CONCAT('Team Roster - Final'!$A1058," : ",'Team Roster - Final'!$BM1058),'Rate Calculations'!$C$4:$U$1100,19,FALSE),"")</f>
        <v/>
      </c>
      <c r="AD1058" s="220" t="str">
        <f t="shared" si="279"/>
        <v/>
      </c>
      <c r="AE1058" s="220" t="str">
        <f t="shared" si="280"/>
        <v/>
      </c>
      <c r="AF1058" s="225" t="str">
        <f>IFERROR(VLOOKUP(_xlfn.CONCAT('Team Roster - Final'!$A1058," : ",'Team Roster - Final'!$BM1058),'Rate Calculations'!$C$4:$AB$1100,22,FALSE),"")</f>
        <v/>
      </c>
      <c r="AG1058" s="225" t="str">
        <f>IFERROR(VLOOKUP(_xlfn.CONCAT('Team Roster - Final'!$A1058," : ",'Team Roster - Final'!$BM1058),'Rate Calculations'!$C$4:$AB$1100,23,FALSE),"")</f>
        <v/>
      </c>
      <c r="AH1058" s="231" t="str">
        <f t="shared" si="281"/>
        <v/>
      </c>
      <c r="AI1058" s="231" t="str">
        <f t="shared" si="282"/>
        <v/>
      </c>
      <c r="AJ1058" s="223" t="str">
        <f>Table1[[#This Row],[Home Office
Net Fee %]]</f>
        <v/>
      </c>
      <c r="AK1058" s="222" t="str">
        <f t="shared" si="283"/>
        <v/>
      </c>
      <c r="AL1058" s="222" t="str">
        <f t="shared" si="284"/>
        <v/>
      </c>
      <c r="AM1058" s="215" t="str">
        <f>IFERROR(IF(#REF!="Yes",$AK1058,($AK1058+$AD1058*0.5)),"")</f>
        <v/>
      </c>
      <c r="AN1058" s="215" t="str">
        <f>IFERROR(IF(#REF!="Yes",$AL1058,($AL1058+$AE1058*0.5)),"")</f>
        <v/>
      </c>
      <c r="AO1058" s="374" t="str">
        <f>IF(ISBLANK('Team Roster Proposed - FBR'!Q1059),"",'Team Roster Proposed - FBR'!Q1059)</f>
        <v/>
      </c>
      <c r="AP1058" s="226" t="e">
        <f>IF(ISBLANK(#REF!),"",#REF!)</f>
        <v>#REF!</v>
      </c>
      <c r="AQ1058" s="226" t="e">
        <f>IF(ISBLANK(#REF!),"",#REF!)</f>
        <v>#REF!</v>
      </c>
      <c r="AR1058" s="226" t="e">
        <f>IF(ISBLANK(#REF!),"",#REF!)</f>
        <v>#REF!</v>
      </c>
      <c r="AS1058" s="219" t="e">
        <f>IF(ISBLANK(#REF!),"",#REF!)</f>
        <v>#REF!</v>
      </c>
      <c r="AT1058" s="219" t="e">
        <f>IF(ISBLANK(#REF!),"",#REF!)</f>
        <v>#REF!</v>
      </c>
      <c r="AU1058" s="219" t="e">
        <f>IF(ISBLANK(#REF!),"",#REF!)</f>
        <v>#REF!</v>
      </c>
      <c r="AV1058" s="219" t="e">
        <f>IF(ISBLANK(#REF!),"",#REF!)</f>
        <v>#REF!</v>
      </c>
      <c r="AW1058" s="219" t="e">
        <f>IF(ISBLANK(#REF!),"",#REF!)</f>
        <v>#REF!</v>
      </c>
      <c r="AX1058" s="219" t="e">
        <f>IF(ISBLANK(#REF!),"",#REF!)</f>
        <v>#REF!</v>
      </c>
      <c r="AY1058" s="226" t="e">
        <f>IF(ISBLANK(#REF!),"",#REF!)</f>
        <v>#REF!</v>
      </c>
      <c r="AZ1058" s="219" t="e">
        <f>IF(ISBLANK(#REF!),"",#REF!)</f>
        <v>#REF!</v>
      </c>
      <c r="BA1058" s="219" t="e">
        <f>IF(ISBLANK(#REF!),"",#REF!)</f>
        <v>#REF!</v>
      </c>
      <c r="BB1058" s="219" t="e">
        <f>IF(ISBLANK(#REF!),"",#REF!)</f>
        <v>#REF!</v>
      </c>
      <c r="BC1058" s="219" t="e">
        <f>IF(ISBLANK(#REF!),"",#REF!)</f>
        <v>#REF!</v>
      </c>
      <c r="BD1058" s="219" t="e">
        <f>IF(ISBLANK(#REF!),"",#REF!)</f>
        <v>#REF!</v>
      </c>
      <c r="BE1058" s="219" t="e">
        <f>IF(ISBLANK(#REF!),"",#REF!)</f>
        <v>#REF!</v>
      </c>
      <c r="BF1058" s="219" t="e">
        <f>IF(ISBLANK(#REF!),"",#REF!)</f>
        <v>#REF!</v>
      </c>
      <c r="BG1058" s="219" t="e">
        <f>IF(ISBLANK(#REF!),"",#REF!)</f>
        <v>#REF!</v>
      </c>
      <c r="BH1058" s="219" t="e">
        <f>IF(ISBLANK(#REF!),"",#REF!)</f>
        <v>#REF!</v>
      </c>
      <c r="BI1058" s="219" t="e">
        <f>IF(ISBLANK(#REF!),"",#REF!)</f>
        <v>#REF!</v>
      </c>
      <c r="BJ1058" s="219" t="e">
        <f>IF(ISBLANK(#REF!),"",#REF!)</f>
        <v>#REF!</v>
      </c>
      <c r="BK1058" s="219" t="e">
        <f>IF(ISBLANK(#REF!),"",#REF!)</f>
        <v>#REF!</v>
      </c>
      <c r="BL1058" s="219" t="e">
        <f>IF(ISBLANK(#REF!),"",#REF!)</f>
        <v>#REF!</v>
      </c>
      <c r="BM1058" s="219" t="e">
        <f>IF(ISBLANK(#REF!),"",#REF!)</f>
        <v>#REF!</v>
      </c>
      <c r="BN1058" s="219" t="e">
        <f>IF(ISBLANK(#REF!),"",#REF!)</f>
        <v>#REF!</v>
      </c>
      <c r="BO1058" s="227" t="e">
        <f t="shared" si="285"/>
        <v>#REF!</v>
      </c>
      <c r="BP1058" s="228" t="str">
        <f t="shared" si="288"/>
        <v/>
      </c>
      <c r="BQ1058" s="229" t="str">
        <f t="shared" si="272"/>
        <v/>
      </c>
      <c r="BR1058" s="228" t="e">
        <f t="shared" si="286"/>
        <v>#REF!</v>
      </c>
      <c r="BS1058" s="230" t="e">
        <f t="shared" si="287"/>
        <v>#REF!</v>
      </c>
    </row>
    <row r="1059" spans="1:71">
      <c r="A1059" s="213" t="e">
        <f>IF(ISBLANK(#REF!),"",#REF!)</f>
        <v>#REF!</v>
      </c>
      <c r="B1059" s="214" t="e">
        <f>IF(ISBLANK(#REF!),"",#REF!)</f>
        <v>#REF!</v>
      </c>
      <c r="C1059" s="214" t="e">
        <f>IF(ISBLANK(#REF!),"",#REF!)</f>
        <v>#REF!</v>
      </c>
      <c r="D1059" s="214" t="e">
        <f>IF(ISBLANK(#REF!),"",#REF!)</f>
        <v>#REF!</v>
      </c>
      <c r="E1059" s="214" t="e">
        <f>IF(ISBLANK(#REF!),"",#REF!)</f>
        <v>#REF!</v>
      </c>
      <c r="F1059" s="214" t="e">
        <f>IF(ISBLANK(#REF!),"",#REF!)</f>
        <v>#REF!</v>
      </c>
      <c r="G1059" s="214" t="e">
        <f>IF(ISBLANK(#REF!),"",#REF!)</f>
        <v>#REF!</v>
      </c>
      <c r="H1059" s="215" t="e">
        <f>IF(ISBLANK(#REF!),"",#REF!)</f>
        <v>#REF!</v>
      </c>
      <c r="I1059" s="214" t="e">
        <f>IF(ISBLANK(#REF!),"",#REF!)</f>
        <v>#REF!</v>
      </c>
      <c r="J1059" s="216" t="e">
        <f>IF(ISBLANK(#REF!),"",#REF!)</f>
        <v>#REF!</v>
      </c>
      <c r="K1059" s="217" t="e">
        <f>IF(ISBLANK(#REF!),"",#REF!)</f>
        <v>#REF!</v>
      </c>
      <c r="L1059" s="217" t="e">
        <f>IF(ISBLANK(#REF!),"",#REF!)</f>
        <v>#REF!</v>
      </c>
      <c r="M1059" s="218" t="e">
        <f>IF(ISBLANK(#REF!),"",#REF!)</f>
        <v>#REF!</v>
      </c>
      <c r="N1059" s="218" t="e">
        <f>IF(ISBLANK(#REF!),"",#REF!)</f>
        <v>#REF!</v>
      </c>
      <c r="O1059" s="220" t="str">
        <f>IFERROR(VLOOKUP(_xlfn.CONCAT('Team Roster - Final'!$A1059," : ",'Team Roster - Final'!$BM1059),'Rate Calculations'!$C$4:$G$1100,5,FALSE),"")</f>
        <v/>
      </c>
      <c r="P1059" s="225">
        <f>IF(ISBLANK('Rate Calculations'!$H1061),"",'Rate Calculations'!$H1061)</f>
        <v>1.7500000000000002E-2</v>
      </c>
      <c r="Q1059" s="220" t="str">
        <f t="shared" si="273"/>
        <v/>
      </c>
      <c r="R1059" s="221">
        <f>IF(ISBLANK('Rate Calculations'!$J1061),"",'Rate Calculations'!$J1061)</f>
        <v>3.5000000000000003E-2</v>
      </c>
      <c r="S1059" s="220" t="str">
        <f t="shared" si="274"/>
        <v/>
      </c>
      <c r="T1059" s="225" t="str">
        <f>IFERROR(VLOOKUP(_xlfn.CONCAT('Team Roster - Final'!$A1059," : ",'Team Roster - Final'!$BM1059),'Rate Calculations'!$C$4:$S$1100,10,FALSE),"")</f>
        <v/>
      </c>
      <c r="U1059" s="225" t="str">
        <f>IFERROR(VLOOKUP(_xlfn.CONCAT('Team Roster - Final'!$A1059," : ",'Team Roster - Final'!$BM1059),'Rate Calculations'!$C$4:$S$1100,11,FALSE),"")</f>
        <v/>
      </c>
      <c r="V1059" s="222" t="str">
        <f t="shared" si="275"/>
        <v/>
      </c>
      <c r="W1059" s="222" t="str">
        <f t="shared" si="276"/>
        <v/>
      </c>
      <c r="X1059" s="223" t="str">
        <f>IFERROR(VLOOKUP(_xlfn.CONCAT('Team Roster - Final'!$A1059," : ",'Team Roster - Final'!$BM1059),'Rate Calculations'!$C$4:$S$1100,14,FALSE),"")</f>
        <v/>
      </c>
      <c r="Y1059" s="222" t="str">
        <f t="shared" si="277"/>
        <v/>
      </c>
      <c r="Z1059" s="222" t="str">
        <f t="shared" si="278"/>
        <v/>
      </c>
      <c r="AA1059" s="224" t="str">
        <f>IFERROR(IF(#REF!="Yes",$Y1059, $Y1059+$Q1059*0.5),"")</f>
        <v/>
      </c>
      <c r="AB1059" s="224" t="str">
        <f>IFERROR(IF(#REF!="Yes",$Z1059, $Z1059+$S1059*0.5),"")</f>
        <v/>
      </c>
      <c r="AC1059" s="220" t="str">
        <f>IFERROR(VLOOKUP(_xlfn.CONCAT('Team Roster - Final'!$A1059," : ",'Team Roster - Final'!$BM1059),'Rate Calculations'!$C$4:$U$1100,19,FALSE),"")</f>
        <v/>
      </c>
      <c r="AD1059" s="220" t="str">
        <f t="shared" si="279"/>
        <v/>
      </c>
      <c r="AE1059" s="220" t="str">
        <f t="shared" si="280"/>
        <v/>
      </c>
      <c r="AF1059" s="225" t="str">
        <f>IFERROR(VLOOKUP(_xlfn.CONCAT('Team Roster - Final'!$A1059," : ",'Team Roster - Final'!$BM1059),'Rate Calculations'!$C$4:$AB$1100,22,FALSE),"")</f>
        <v/>
      </c>
      <c r="AG1059" s="225" t="str">
        <f>IFERROR(VLOOKUP(_xlfn.CONCAT('Team Roster - Final'!$A1059," : ",'Team Roster - Final'!$BM1059),'Rate Calculations'!$C$4:$AB$1100,23,FALSE),"")</f>
        <v/>
      </c>
      <c r="AH1059" s="231" t="str">
        <f t="shared" si="281"/>
        <v/>
      </c>
      <c r="AI1059" s="231" t="str">
        <f t="shared" si="282"/>
        <v/>
      </c>
      <c r="AJ1059" s="223" t="str">
        <f>Table1[[#This Row],[Home Office
Net Fee %]]</f>
        <v/>
      </c>
      <c r="AK1059" s="222" t="str">
        <f t="shared" si="283"/>
        <v/>
      </c>
      <c r="AL1059" s="222" t="str">
        <f t="shared" si="284"/>
        <v/>
      </c>
      <c r="AM1059" s="215" t="str">
        <f>IFERROR(IF(#REF!="Yes",$AK1059,($AK1059+$AD1059*0.5)),"")</f>
        <v/>
      </c>
      <c r="AN1059" s="215" t="str">
        <f>IFERROR(IF(#REF!="Yes",$AL1059,($AL1059+$AE1059*0.5)),"")</f>
        <v/>
      </c>
      <c r="AO1059" s="374" t="str">
        <f>IF(ISBLANK('Team Roster Proposed - FBR'!Q1060),"",'Team Roster Proposed - FBR'!Q1060)</f>
        <v/>
      </c>
      <c r="AP1059" s="226" t="e">
        <f>IF(ISBLANK(#REF!),"",#REF!)</f>
        <v>#REF!</v>
      </c>
      <c r="AQ1059" s="226" t="e">
        <f>IF(ISBLANK(#REF!),"",#REF!)</f>
        <v>#REF!</v>
      </c>
      <c r="AR1059" s="226" t="e">
        <f>IF(ISBLANK(#REF!),"",#REF!)</f>
        <v>#REF!</v>
      </c>
      <c r="AS1059" s="219" t="e">
        <f>IF(ISBLANK(#REF!),"",#REF!)</f>
        <v>#REF!</v>
      </c>
      <c r="AT1059" s="219" t="e">
        <f>IF(ISBLANK(#REF!),"",#REF!)</f>
        <v>#REF!</v>
      </c>
      <c r="AU1059" s="219" t="e">
        <f>IF(ISBLANK(#REF!),"",#REF!)</f>
        <v>#REF!</v>
      </c>
      <c r="AV1059" s="219" t="e">
        <f>IF(ISBLANK(#REF!),"",#REF!)</f>
        <v>#REF!</v>
      </c>
      <c r="AW1059" s="219" t="e">
        <f>IF(ISBLANK(#REF!),"",#REF!)</f>
        <v>#REF!</v>
      </c>
      <c r="AX1059" s="219" t="e">
        <f>IF(ISBLANK(#REF!),"",#REF!)</f>
        <v>#REF!</v>
      </c>
      <c r="AY1059" s="226" t="e">
        <f>IF(ISBLANK(#REF!),"",#REF!)</f>
        <v>#REF!</v>
      </c>
      <c r="AZ1059" s="219" t="e">
        <f>IF(ISBLANK(#REF!),"",#REF!)</f>
        <v>#REF!</v>
      </c>
      <c r="BA1059" s="219" t="e">
        <f>IF(ISBLANK(#REF!),"",#REF!)</f>
        <v>#REF!</v>
      </c>
      <c r="BB1059" s="219" t="e">
        <f>IF(ISBLANK(#REF!),"",#REF!)</f>
        <v>#REF!</v>
      </c>
      <c r="BC1059" s="219" t="e">
        <f>IF(ISBLANK(#REF!),"",#REF!)</f>
        <v>#REF!</v>
      </c>
      <c r="BD1059" s="219" t="e">
        <f>IF(ISBLANK(#REF!),"",#REF!)</f>
        <v>#REF!</v>
      </c>
      <c r="BE1059" s="219" t="e">
        <f>IF(ISBLANK(#REF!),"",#REF!)</f>
        <v>#REF!</v>
      </c>
      <c r="BF1059" s="219" t="e">
        <f>IF(ISBLANK(#REF!),"",#REF!)</f>
        <v>#REF!</v>
      </c>
      <c r="BG1059" s="219" t="e">
        <f>IF(ISBLANK(#REF!),"",#REF!)</f>
        <v>#REF!</v>
      </c>
      <c r="BH1059" s="219" t="e">
        <f>IF(ISBLANK(#REF!),"",#REF!)</f>
        <v>#REF!</v>
      </c>
      <c r="BI1059" s="219" t="e">
        <f>IF(ISBLANK(#REF!),"",#REF!)</f>
        <v>#REF!</v>
      </c>
      <c r="BJ1059" s="219" t="e">
        <f>IF(ISBLANK(#REF!),"",#REF!)</f>
        <v>#REF!</v>
      </c>
      <c r="BK1059" s="219" t="e">
        <f>IF(ISBLANK(#REF!),"",#REF!)</f>
        <v>#REF!</v>
      </c>
      <c r="BL1059" s="219" t="e">
        <f>IF(ISBLANK(#REF!),"",#REF!)</f>
        <v>#REF!</v>
      </c>
      <c r="BM1059" s="219" t="e">
        <f>IF(ISBLANK(#REF!),"",#REF!)</f>
        <v>#REF!</v>
      </c>
      <c r="BN1059" s="219" t="e">
        <f>IF(ISBLANK(#REF!),"",#REF!)</f>
        <v>#REF!</v>
      </c>
      <c r="BO1059" s="227" t="e">
        <f t="shared" si="285"/>
        <v>#REF!</v>
      </c>
      <c r="BP1059" s="228" t="str">
        <f t="shared" si="288"/>
        <v/>
      </c>
      <c r="BQ1059" s="229" t="str">
        <f t="shared" si="272"/>
        <v/>
      </c>
      <c r="BR1059" s="228" t="e">
        <f t="shared" si="286"/>
        <v>#REF!</v>
      </c>
      <c r="BS1059" s="230" t="e">
        <f t="shared" si="287"/>
        <v>#REF!</v>
      </c>
    </row>
    <row r="1060" spans="1:71">
      <c r="A1060" s="213" t="e">
        <f>IF(ISBLANK(#REF!),"",#REF!)</f>
        <v>#REF!</v>
      </c>
      <c r="B1060" s="214" t="e">
        <f>IF(ISBLANK(#REF!),"",#REF!)</f>
        <v>#REF!</v>
      </c>
      <c r="C1060" s="214" t="e">
        <f>IF(ISBLANK(#REF!),"",#REF!)</f>
        <v>#REF!</v>
      </c>
      <c r="D1060" s="214" t="e">
        <f>IF(ISBLANK(#REF!),"",#REF!)</f>
        <v>#REF!</v>
      </c>
      <c r="E1060" s="214" t="e">
        <f>IF(ISBLANK(#REF!),"",#REF!)</f>
        <v>#REF!</v>
      </c>
      <c r="F1060" s="214" t="e">
        <f>IF(ISBLANK(#REF!),"",#REF!)</f>
        <v>#REF!</v>
      </c>
      <c r="G1060" s="214" t="e">
        <f>IF(ISBLANK(#REF!),"",#REF!)</f>
        <v>#REF!</v>
      </c>
      <c r="H1060" s="215" t="e">
        <f>IF(ISBLANK(#REF!),"",#REF!)</f>
        <v>#REF!</v>
      </c>
      <c r="I1060" s="214" t="e">
        <f>IF(ISBLANK(#REF!),"",#REF!)</f>
        <v>#REF!</v>
      </c>
      <c r="J1060" s="216" t="e">
        <f>IF(ISBLANK(#REF!),"",#REF!)</f>
        <v>#REF!</v>
      </c>
      <c r="K1060" s="217" t="e">
        <f>IF(ISBLANK(#REF!),"",#REF!)</f>
        <v>#REF!</v>
      </c>
      <c r="L1060" s="217" t="e">
        <f>IF(ISBLANK(#REF!),"",#REF!)</f>
        <v>#REF!</v>
      </c>
      <c r="M1060" s="218" t="e">
        <f>IF(ISBLANK(#REF!),"",#REF!)</f>
        <v>#REF!</v>
      </c>
      <c r="N1060" s="218" t="e">
        <f>IF(ISBLANK(#REF!),"",#REF!)</f>
        <v>#REF!</v>
      </c>
      <c r="O1060" s="220" t="str">
        <f>IFERROR(VLOOKUP(_xlfn.CONCAT('Team Roster - Final'!$A1060," : ",'Team Roster - Final'!$BM1060),'Rate Calculations'!$C$4:$G$1100,5,FALSE),"")</f>
        <v/>
      </c>
      <c r="P1060" s="225">
        <f>IF(ISBLANK('Rate Calculations'!$H1062),"",'Rate Calculations'!$H1062)</f>
        <v>1.7500000000000002E-2</v>
      </c>
      <c r="Q1060" s="220" t="str">
        <f t="shared" si="273"/>
        <v/>
      </c>
      <c r="R1060" s="221">
        <f>IF(ISBLANK('Rate Calculations'!$J1062),"",'Rate Calculations'!$J1062)</f>
        <v>3.5000000000000003E-2</v>
      </c>
      <c r="S1060" s="220" t="str">
        <f t="shared" si="274"/>
        <v/>
      </c>
      <c r="T1060" s="225" t="str">
        <f>IFERROR(VLOOKUP(_xlfn.CONCAT('Team Roster - Final'!$A1060," : ",'Team Roster - Final'!$BM1060),'Rate Calculations'!$C$4:$S$1100,10,FALSE),"")</f>
        <v/>
      </c>
      <c r="U1060" s="225" t="str">
        <f>IFERROR(VLOOKUP(_xlfn.CONCAT('Team Roster - Final'!$A1060," : ",'Team Roster - Final'!$BM1060),'Rate Calculations'!$C$4:$S$1100,11,FALSE),"")</f>
        <v/>
      </c>
      <c r="V1060" s="222" t="str">
        <f t="shared" si="275"/>
        <v/>
      </c>
      <c r="W1060" s="222" t="str">
        <f t="shared" si="276"/>
        <v/>
      </c>
      <c r="X1060" s="223" t="str">
        <f>IFERROR(VLOOKUP(_xlfn.CONCAT('Team Roster - Final'!$A1060," : ",'Team Roster - Final'!$BM1060),'Rate Calculations'!$C$4:$S$1100,14,FALSE),"")</f>
        <v/>
      </c>
      <c r="Y1060" s="222" t="str">
        <f t="shared" si="277"/>
        <v/>
      </c>
      <c r="Z1060" s="222" t="str">
        <f t="shared" si="278"/>
        <v/>
      </c>
      <c r="AA1060" s="224" t="str">
        <f>IFERROR(IF(#REF!="Yes",$Y1060, $Y1060+$Q1060*0.5),"")</f>
        <v/>
      </c>
      <c r="AB1060" s="224" t="str">
        <f>IFERROR(IF(#REF!="Yes",$Z1060, $Z1060+$S1060*0.5),"")</f>
        <v/>
      </c>
      <c r="AC1060" s="220" t="str">
        <f>IFERROR(VLOOKUP(_xlfn.CONCAT('Team Roster - Final'!$A1060," : ",'Team Roster - Final'!$BM1060),'Rate Calculations'!$C$4:$U$1100,19,FALSE),"")</f>
        <v/>
      </c>
      <c r="AD1060" s="220" t="str">
        <f t="shared" si="279"/>
        <v/>
      </c>
      <c r="AE1060" s="220" t="str">
        <f t="shared" si="280"/>
        <v/>
      </c>
      <c r="AF1060" s="225" t="str">
        <f>IFERROR(VLOOKUP(_xlfn.CONCAT('Team Roster - Final'!$A1060," : ",'Team Roster - Final'!$BM1060),'Rate Calculations'!$C$4:$AB$1100,22,FALSE),"")</f>
        <v/>
      </c>
      <c r="AG1060" s="225" t="str">
        <f>IFERROR(VLOOKUP(_xlfn.CONCAT('Team Roster - Final'!$A1060," : ",'Team Roster - Final'!$BM1060),'Rate Calculations'!$C$4:$AB$1100,23,FALSE),"")</f>
        <v/>
      </c>
      <c r="AH1060" s="231" t="str">
        <f t="shared" si="281"/>
        <v/>
      </c>
      <c r="AI1060" s="231" t="str">
        <f t="shared" si="282"/>
        <v/>
      </c>
      <c r="AJ1060" s="223" t="str">
        <f>Table1[[#This Row],[Home Office
Net Fee %]]</f>
        <v/>
      </c>
      <c r="AK1060" s="222" t="str">
        <f t="shared" si="283"/>
        <v/>
      </c>
      <c r="AL1060" s="222" t="str">
        <f t="shared" si="284"/>
        <v/>
      </c>
      <c r="AM1060" s="215" t="str">
        <f>IFERROR(IF(#REF!="Yes",$AK1060,($AK1060+$AD1060*0.5)),"")</f>
        <v/>
      </c>
      <c r="AN1060" s="215" t="str">
        <f>IFERROR(IF(#REF!="Yes",$AL1060,($AL1060+$AE1060*0.5)),"")</f>
        <v/>
      </c>
      <c r="AO1060" s="374" t="str">
        <f>IF(ISBLANK('Team Roster Proposed - FBR'!Q1061),"",'Team Roster Proposed - FBR'!Q1061)</f>
        <v/>
      </c>
      <c r="AP1060" s="226" t="e">
        <f>IF(ISBLANK(#REF!),"",#REF!)</f>
        <v>#REF!</v>
      </c>
      <c r="AQ1060" s="226" t="e">
        <f>IF(ISBLANK(#REF!),"",#REF!)</f>
        <v>#REF!</v>
      </c>
      <c r="AR1060" s="226" t="e">
        <f>IF(ISBLANK(#REF!),"",#REF!)</f>
        <v>#REF!</v>
      </c>
      <c r="AS1060" s="219" t="e">
        <f>IF(ISBLANK(#REF!),"",#REF!)</f>
        <v>#REF!</v>
      </c>
      <c r="AT1060" s="219" t="e">
        <f>IF(ISBLANK(#REF!),"",#REF!)</f>
        <v>#REF!</v>
      </c>
      <c r="AU1060" s="219" t="e">
        <f>IF(ISBLANK(#REF!),"",#REF!)</f>
        <v>#REF!</v>
      </c>
      <c r="AV1060" s="219" t="e">
        <f>IF(ISBLANK(#REF!),"",#REF!)</f>
        <v>#REF!</v>
      </c>
      <c r="AW1060" s="219" t="e">
        <f>IF(ISBLANK(#REF!),"",#REF!)</f>
        <v>#REF!</v>
      </c>
      <c r="AX1060" s="219" t="e">
        <f>IF(ISBLANK(#REF!),"",#REF!)</f>
        <v>#REF!</v>
      </c>
      <c r="AY1060" s="226" t="e">
        <f>IF(ISBLANK(#REF!),"",#REF!)</f>
        <v>#REF!</v>
      </c>
      <c r="AZ1060" s="219" t="e">
        <f>IF(ISBLANK(#REF!),"",#REF!)</f>
        <v>#REF!</v>
      </c>
      <c r="BA1060" s="219" t="e">
        <f>IF(ISBLANK(#REF!),"",#REF!)</f>
        <v>#REF!</v>
      </c>
      <c r="BB1060" s="219" t="e">
        <f>IF(ISBLANK(#REF!),"",#REF!)</f>
        <v>#REF!</v>
      </c>
      <c r="BC1060" s="219" t="e">
        <f>IF(ISBLANK(#REF!),"",#REF!)</f>
        <v>#REF!</v>
      </c>
      <c r="BD1060" s="219" t="e">
        <f>IF(ISBLANK(#REF!),"",#REF!)</f>
        <v>#REF!</v>
      </c>
      <c r="BE1060" s="219" t="e">
        <f>IF(ISBLANK(#REF!),"",#REF!)</f>
        <v>#REF!</v>
      </c>
      <c r="BF1060" s="219" t="e">
        <f>IF(ISBLANK(#REF!),"",#REF!)</f>
        <v>#REF!</v>
      </c>
      <c r="BG1060" s="219" t="e">
        <f>IF(ISBLANK(#REF!),"",#REF!)</f>
        <v>#REF!</v>
      </c>
      <c r="BH1060" s="219" t="e">
        <f>IF(ISBLANK(#REF!),"",#REF!)</f>
        <v>#REF!</v>
      </c>
      <c r="BI1060" s="219" t="e">
        <f>IF(ISBLANK(#REF!),"",#REF!)</f>
        <v>#REF!</v>
      </c>
      <c r="BJ1060" s="219" t="e">
        <f>IF(ISBLANK(#REF!),"",#REF!)</f>
        <v>#REF!</v>
      </c>
      <c r="BK1060" s="219" t="e">
        <f>IF(ISBLANK(#REF!),"",#REF!)</f>
        <v>#REF!</v>
      </c>
      <c r="BL1060" s="219" t="e">
        <f>IF(ISBLANK(#REF!),"",#REF!)</f>
        <v>#REF!</v>
      </c>
      <c r="BM1060" s="219" t="e">
        <f>IF(ISBLANK(#REF!),"",#REF!)</f>
        <v>#REF!</v>
      </c>
      <c r="BN1060" s="219" t="e">
        <f>IF(ISBLANK(#REF!),"",#REF!)</f>
        <v>#REF!</v>
      </c>
      <c r="BO1060" s="227" t="e">
        <f t="shared" si="285"/>
        <v>#REF!</v>
      </c>
      <c r="BP1060" s="228" t="str">
        <f t="shared" si="288"/>
        <v/>
      </c>
      <c r="BQ1060" s="229" t="str">
        <f t="shared" si="272"/>
        <v/>
      </c>
      <c r="BR1060" s="228" t="e">
        <f t="shared" si="286"/>
        <v>#REF!</v>
      </c>
      <c r="BS1060" s="230" t="e">
        <f t="shared" si="287"/>
        <v>#REF!</v>
      </c>
    </row>
    <row r="1061" spans="1:71">
      <c r="A1061" s="213" t="e">
        <f>IF(ISBLANK(#REF!),"",#REF!)</f>
        <v>#REF!</v>
      </c>
      <c r="B1061" s="214" t="e">
        <f>IF(ISBLANK(#REF!),"",#REF!)</f>
        <v>#REF!</v>
      </c>
      <c r="C1061" s="214" t="e">
        <f>IF(ISBLANK(#REF!),"",#REF!)</f>
        <v>#REF!</v>
      </c>
      <c r="D1061" s="214" t="e">
        <f>IF(ISBLANK(#REF!),"",#REF!)</f>
        <v>#REF!</v>
      </c>
      <c r="E1061" s="214" t="e">
        <f>IF(ISBLANK(#REF!),"",#REF!)</f>
        <v>#REF!</v>
      </c>
      <c r="F1061" s="214" t="e">
        <f>IF(ISBLANK(#REF!),"",#REF!)</f>
        <v>#REF!</v>
      </c>
      <c r="G1061" s="214" t="e">
        <f>IF(ISBLANK(#REF!),"",#REF!)</f>
        <v>#REF!</v>
      </c>
      <c r="H1061" s="215" t="e">
        <f>IF(ISBLANK(#REF!),"",#REF!)</f>
        <v>#REF!</v>
      </c>
      <c r="I1061" s="214" t="e">
        <f>IF(ISBLANK(#REF!),"",#REF!)</f>
        <v>#REF!</v>
      </c>
      <c r="J1061" s="216" t="e">
        <f>IF(ISBLANK(#REF!),"",#REF!)</f>
        <v>#REF!</v>
      </c>
      <c r="K1061" s="217" t="e">
        <f>IF(ISBLANK(#REF!),"",#REF!)</f>
        <v>#REF!</v>
      </c>
      <c r="L1061" s="217" t="e">
        <f>IF(ISBLANK(#REF!),"",#REF!)</f>
        <v>#REF!</v>
      </c>
      <c r="M1061" s="218" t="e">
        <f>IF(ISBLANK(#REF!),"",#REF!)</f>
        <v>#REF!</v>
      </c>
      <c r="N1061" s="218" t="e">
        <f>IF(ISBLANK(#REF!),"",#REF!)</f>
        <v>#REF!</v>
      </c>
      <c r="O1061" s="220" t="str">
        <f>IFERROR(VLOOKUP(_xlfn.CONCAT('Team Roster - Final'!$A1061," : ",'Team Roster - Final'!$BM1061),'Rate Calculations'!$C$4:$G$1100,5,FALSE),"")</f>
        <v/>
      </c>
      <c r="P1061" s="225">
        <f>IF(ISBLANK('Rate Calculations'!$H1063),"",'Rate Calculations'!$H1063)</f>
        <v>1.7500000000000002E-2</v>
      </c>
      <c r="Q1061" s="220" t="str">
        <f t="shared" si="273"/>
        <v/>
      </c>
      <c r="R1061" s="221">
        <f>IF(ISBLANK('Rate Calculations'!$J1063),"",'Rate Calculations'!$J1063)</f>
        <v>3.5000000000000003E-2</v>
      </c>
      <c r="S1061" s="220" t="str">
        <f t="shared" si="274"/>
        <v/>
      </c>
      <c r="T1061" s="225" t="str">
        <f>IFERROR(VLOOKUP(_xlfn.CONCAT('Team Roster - Final'!$A1061," : ",'Team Roster - Final'!$BM1061),'Rate Calculations'!$C$4:$S$1100,10,FALSE),"")</f>
        <v/>
      </c>
      <c r="U1061" s="225" t="str">
        <f>IFERROR(VLOOKUP(_xlfn.CONCAT('Team Roster - Final'!$A1061," : ",'Team Roster - Final'!$BM1061),'Rate Calculations'!$C$4:$S$1100,11,FALSE),"")</f>
        <v/>
      </c>
      <c r="V1061" s="222" t="str">
        <f t="shared" si="275"/>
        <v/>
      </c>
      <c r="W1061" s="222" t="str">
        <f t="shared" si="276"/>
        <v/>
      </c>
      <c r="X1061" s="223" t="str">
        <f>IFERROR(VLOOKUP(_xlfn.CONCAT('Team Roster - Final'!$A1061," : ",'Team Roster - Final'!$BM1061),'Rate Calculations'!$C$4:$S$1100,14,FALSE),"")</f>
        <v/>
      </c>
      <c r="Y1061" s="222" t="str">
        <f t="shared" si="277"/>
        <v/>
      </c>
      <c r="Z1061" s="222" t="str">
        <f t="shared" si="278"/>
        <v/>
      </c>
      <c r="AA1061" s="224" t="str">
        <f>IFERROR(IF(#REF!="Yes",$Y1061, $Y1061+$Q1061*0.5),"")</f>
        <v/>
      </c>
      <c r="AB1061" s="224" t="str">
        <f>IFERROR(IF(#REF!="Yes",$Z1061, $Z1061+$S1061*0.5),"")</f>
        <v/>
      </c>
      <c r="AC1061" s="220" t="str">
        <f>IFERROR(VLOOKUP(_xlfn.CONCAT('Team Roster - Final'!$A1061," : ",'Team Roster - Final'!$BM1061),'Rate Calculations'!$C$4:$U$1100,19,FALSE),"")</f>
        <v/>
      </c>
      <c r="AD1061" s="220" t="str">
        <f t="shared" si="279"/>
        <v/>
      </c>
      <c r="AE1061" s="220" t="str">
        <f t="shared" si="280"/>
        <v/>
      </c>
      <c r="AF1061" s="225" t="str">
        <f>IFERROR(VLOOKUP(_xlfn.CONCAT('Team Roster - Final'!$A1061," : ",'Team Roster - Final'!$BM1061),'Rate Calculations'!$C$4:$AB$1100,22,FALSE),"")</f>
        <v/>
      </c>
      <c r="AG1061" s="225" t="str">
        <f>IFERROR(VLOOKUP(_xlfn.CONCAT('Team Roster - Final'!$A1061," : ",'Team Roster - Final'!$BM1061),'Rate Calculations'!$C$4:$AB$1100,23,FALSE),"")</f>
        <v/>
      </c>
      <c r="AH1061" s="231" t="str">
        <f t="shared" si="281"/>
        <v/>
      </c>
      <c r="AI1061" s="231" t="str">
        <f t="shared" si="282"/>
        <v/>
      </c>
      <c r="AJ1061" s="223" t="str">
        <f>Table1[[#This Row],[Home Office
Net Fee %]]</f>
        <v/>
      </c>
      <c r="AK1061" s="222" t="str">
        <f t="shared" si="283"/>
        <v/>
      </c>
      <c r="AL1061" s="222" t="str">
        <f t="shared" si="284"/>
        <v/>
      </c>
      <c r="AM1061" s="215" t="str">
        <f>IFERROR(IF(#REF!="Yes",$AK1061,($AK1061+$AD1061*0.5)),"")</f>
        <v/>
      </c>
      <c r="AN1061" s="215" t="str">
        <f>IFERROR(IF(#REF!="Yes",$AL1061,($AL1061+$AE1061*0.5)),"")</f>
        <v/>
      </c>
      <c r="AO1061" s="374" t="str">
        <f>IF(ISBLANK('Team Roster Proposed - FBR'!Q1062),"",'Team Roster Proposed - FBR'!Q1062)</f>
        <v/>
      </c>
      <c r="AP1061" s="226" t="e">
        <f>IF(ISBLANK(#REF!),"",#REF!)</f>
        <v>#REF!</v>
      </c>
      <c r="AQ1061" s="226" t="e">
        <f>IF(ISBLANK(#REF!),"",#REF!)</f>
        <v>#REF!</v>
      </c>
      <c r="AR1061" s="226" t="e">
        <f>IF(ISBLANK(#REF!),"",#REF!)</f>
        <v>#REF!</v>
      </c>
      <c r="AS1061" s="219" t="e">
        <f>IF(ISBLANK(#REF!),"",#REF!)</f>
        <v>#REF!</v>
      </c>
      <c r="AT1061" s="219" t="e">
        <f>IF(ISBLANK(#REF!),"",#REF!)</f>
        <v>#REF!</v>
      </c>
      <c r="AU1061" s="219" t="e">
        <f>IF(ISBLANK(#REF!),"",#REF!)</f>
        <v>#REF!</v>
      </c>
      <c r="AV1061" s="219" t="e">
        <f>IF(ISBLANK(#REF!),"",#REF!)</f>
        <v>#REF!</v>
      </c>
      <c r="AW1061" s="219" t="e">
        <f>IF(ISBLANK(#REF!),"",#REF!)</f>
        <v>#REF!</v>
      </c>
      <c r="AX1061" s="219" t="e">
        <f>IF(ISBLANK(#REF!),"",#REF!)</f>
        <v>#REF!</v>
      </c>
      <c r="AY1061" s="226" t="e">
        <f>IF(ISBLANK(#REF!),"",#REF!)</f>
        <v>#REF!</v>
      </c>
      <c r="AZ1061" s="219" t="e">
        <f>IF(ISBLANK(#REF!),"",#REF!)</f>
        <v>#REF!</v>
      </c>
      <c r="BA1061" s="219" t="e">
        <f>IF(ISBLANK(#REF!),"",#REF!)</f>
        <v>#REF!</v>
      </c>
      <c r="BB1061" s="219" t="e">
        <f>IF(ISBLANK(#REF!),"",#REF!)</f>
        <v>#REF!</v>
      </c>
      <c r="BC1061" s="219" t="e">
        <f>IF(ISBLANK(#REF!),"",#REF!)</f>
        <v>#REF!</v>
      </c>
      <c r="BD1061" s="219" t="e">
        <f>IF(ISBLANK(#REF!),"",#REF!)</f>
        <v>#REF!</v>
      </c>
      <c r="BE1061" s="219" t="e">
        <f>IF(ISBLANK(#REF!),"",#REF!)</f>
        <v>#REF!</v>
      </c>
      <c r="BF1061" s="219" t="e">
        <f>IF(ISBLANK(#REF!),"",#REF!)</f>
        <v>#REF!</v>
      </c>
      <c r="BG1061" s="219" t="e">
        <f>IF(ISBLANK(#REF!),"",#REF!)</f>
        <v>#REF!</v>
      </c>
      <c r="BH1061" s="219" t="e">
        <f>IF(ISBLANK(#REF!),"",#REF!)</f>
        <v>#REF!</v>
      </c>
      <c r="BI1061" s="219" t="e">
        <f>IF(ISBLANK(#REF!),"",#REF!)</f>
        <v>#REF!</v>
      </c>
      <c r="BJ1061" s="219" t="e">
        <f>IF(ISBLANK(#REF!),"",#REF!)</f>
        <v>#REF!</v>
      </c>
      <c r="BK1061" s="219" t="e">
        <f>IF(ISBLANK(#REF!),"",#REF!)</f>
        <v>#REF!</v>
      </c>
      <c r="BL1061" s="219" t="e">
        <f>IF(ISBLANK(#REF!),"",#REF!)</f>
        <v>#REF!</v>
      </c>
      <c r="BM1061" s="219" t="e">
        <f>IF(ISBLANK(#REF!),"",#REF!)</f>
        <v>#REF!</v>
      </c>
      <c r="BN1061" s="219" t="e">
        <f>IF(ISBLANK(#REF!),"",#REF!)</f>
        <v>#REF!</v>
      </c>
      <c r="BO1061" s="227" t="e">
        <f t="shared" si="285"/>
        <v>#REF!</v>
      </c>
      <c r="BP1061" s="228" t="str">
        <f t="shared" si="288"/>
        <v/>
      </c>
      <c r="BQ1061" s="229" t="str">
        <f t="shared" si="272"/>
        <v/>
      </c>
      <c r="BR1061" s="228" t="e">
        <f t="shared" si="286"/>
        <v>#REF!</v>
      </c>
      <c r="BS1061" s="230" t="e">
        <f t="shared" si="287"/>
        <v>#REF!</v>
      </c>
    </row>
    <row r="1062" spans="1:71">
      <c r="A1062" s="213" t="e">
        <f>IF(ISBLANK(#REF!),"",#REF!)</f>
        <v>#REF!</v>
      </c>
      <c r="B1062" s="214" t="e">
        <f>IF(ISBLANK(#REF!),"",#REF!)</f>
        <v>#REF!</v>
      </c>
      <c r="C1062" s="214" t="e">
        <f>IF(ISBLANK(#REF!),"",#REF!)</f>
        <v>#REF!</v>
      </c>
      <c r="D1062" s="214" t="e">
        <f>IF(ISBLANK(#REF!),"",#REF!)</f>
        <v>#REF!</v>
      </c>
      <c r="E1062" s="214" t="e">
        <f>IF(ISBLANK(#REF!),"",#REF!)</f>
        <v>#REF!</v>
      </c>
      <c r="F1062" s="214" t="e">
        <f>IF(ISBLANK(#REF!),"",#REF!)</f>
        <v>#REF!</v>
      </c>
      <c r="G1062" s="214" t="e">
        <f>IF(ISBLANK(#REF!),"",#REF!)</f>
        <v>#REF!</v>
      </c>
      <c r="H1062" s="215" t="e">
        <f>IF(ISBLANK(#REF!),"",#REF!)</f>
        <v>#REF!</v>
      </c>
      <c r="I1062" s="214" t="e">
        <f>IF(ISBLANK(#REF!),"",#REF!)</f>
        <v>#REF!</v>
      </c>
      <c r="J1062" s="216" t="e">
        <f>IF(ISBLANK(#REF!),"",#REF!)</f>
        <v>#REF!</v>
      </c>
      <c r="K1062" s="217" t="e">
        <f>IF(ISBLANK(#REF!),"",#REF!)</f>
        <v>#REF!</v>
      </c>
      <c r="L1062" s="217" t="e">
        <f>IF(ISBLANK(#REF!),"",#REF!)</f>
        <v>#REF!</v>
      </c>
      <c r="M1062" s="218" t="e">
        <f>IF(ISBLANK(#REF!),"",#REF!)</f>
        <v>#REF!</v>
      </c>
      <c r="N1062" s="218" t="e">
        <f>IF(ISBLANK(#REF!),"",#REF!)</f>
        <v>#REF!</v>
      </c>
      <c r="O1062" s="220" t="str">
        <f>IFERROR(VLOOKUP(_xlfn.CONCAT('Team Roster - Final'!$A1062," : ",'Team Roster - Final'!$BM1062),'Rate Calculations'!$C$4:$G$1100,5,FALSE),"")</f>
        <v/>
      </c>
      <c r="P1062" s="225">
        <f>IF(ISBLANK('Rate Calculations'!$H1064),"",'Rate Calculations'!$H1064)</f>
        <v>1.7500000000000002E-2</v>
      </c>
      <c r="Q1062" s="220" t="str">
        <f t="shared" si="273"/>
        <v/>
      </c>
      <c r="R1062" s="221">
        <f>IF(ISBLANK('Rate Calculations'!$J1064),"",'Rate Calculations'!$J1064)</f>
        <v>3.5000000000000003E-2</v>
      </c>
      <c r="S1062" s="220" t="str">
        <f t="shared" si="274"/>
        <v/>
      </c>
      <c r="T1062" s="225" t="str">
        <f>IFERROR(VLOOKUP(_xlfn.CONCAT('Team Roster - Final'!$A1062," : ",'Team Roster - Final'!$BM1062),'Rate Calculations'!$C$4:$S$1100,10,FALSE),"")</f>
        <v/>
      </c>
      <c r="U1062" s="225" t="str">
        <f>IFERROR(VLOOKUP(_xlfn.CONCAT('Team Roster - Final'!$A1062," : ",'Team Roster - Final'!$BM1062),'Rate Calculations'!$C$4:$S$1100,11,FALSE),"")</f>
        <v/>
      </c>
      <c r="V1062" s="222" t="str">
        <f t="shared" si="275"/>
        <v/>
      </c>
      <c r="W1062" s="222" t="str">
        <f t="shared" si="276"/>
        <v/>
      </c>
      <c r="X1062" s="223" t="str">
        <f>IFERROR(VLOOKUP(_xlfn.CONCAT('Team Roster - Final'!$A1062," : ",'Team Roster - Final'!$BM1062),'Rate Calculations'!$C$4:$S$1100,14,FALSE),"")</f>
        <v/>
      </c>
      <c r="Y1062" s="222" t="str">
        <f t="shared" si="277"/>
        <v/>
      </c>
      <c r="Z1062" s="222" t="str">
        <f t="shared" si="278"/>
        <v/>
      </c>
      <c r="AA1062" s="224" t="str">
        <f>IFERROR(IF(#REF!="Yes",$Y1062, $Y1062+$Q1062*0.5),"")</f>
        <v/>
      </c>
      <c r="AB1062" s="224" t="str">
        <f>IFERROR(IF(#REF!="Yes",$Z1062, $Z1062+$S1062*0.5),"")</f>
        <v/>
      </c>
      <c r="AC1062" s="220" t="str">
        <f>IFERROR(VLOOKUP(_xlfn.CONCAT('Team Roster - Final'!$A1062," : ",'Team Roster - Final'!$BM1062),'Rate Calculations'!$C$4:$U$1100,19,FALSE),"")</f>
        <v/>
      </c>
      <c r="AD1062" s="220" t="str">
        <f t="shared" si="279"/>
        <v/>
      </c>
      <c r="AE1062" s="220" t="str">
        <f t="shared" si="280"/>
        <v/>
      </c>
      <c r="AF1062" s="225" t="str">
        <f>IFERROR(VLOOKUP(_xlfn.CONCAT('Team Roster - Final'!$A1062," : ",'Team Roster - Final'!$BM1062),'Rate Calculations'!$C$4:$AB$1100,22,FALSE),"")</f>
        <v/>
      </c>
      <c r="AG1062" s="225" t="str">
        <f>IFERROR(VLOOKUP(_xlfn.CONCAT('Team Roster - Final'!$A1062," : ",'Team Roster - Final'!$BM1062),'Rate Calculations'!$C$4:$AB$1100,23,FALSE),"")</f>
        <v/>
      </c>
      <c r="AH1062" s="231" t="str">
        <f t="shared" si="281"/>
        <v/>
      </c>
      <c r="AI1062" s="231" t="str">
        <f t="shared" si="282"/>
        <v/>
      </c>
      <c r="AJ1062" s="223" t="str">
        <f>Table1[[#This Row],[Home Office
Net Fee %]]</f>
        <v/>
      </c>
      <c r="AK1062" s="222" t="str">
        <f t="shared" si="283"/>
        <v/>
      </c>
      <c r="AL1062" s="222" t="str">
        <f t="shared" si="284"/>
        <v/>
      </c>
      <c r="AM1062" s="215" t="str">
        <f>IFERROR(IF(#REF!="Yes",$AK1062,($AK1062+$AD1062*0.5)),"")</f>
        <v/>
      </c>
      <c r="AN1062" s="215" t="str">
        <f>IFERROR(IF(#REF!="Yes",$AL1062,($AL1062+$AE1062*0.5)),"")</f>
        <v/>
      </c>
      <c r="AO1062" s="374" t="str">
        <f>IF(ISBLANK('Team Roster Proposed - FBR'!Q1063),"",'Team Roster Proposed - FBR'!Q1063)</f>
        <v/>
      </c>
      <c r="AP1062" s="226" t="e">
        <f>IF(ISBLANK(#REF!),"",#REF!)</f>
        <v>#REF!</v>
      </c>
      <c r="AQ1062" s="226" t="e">
        <f>IF(ISBLANK(#REF!),"",#REF!)</f>
        <v>#REF!</v>
      </c>
      <c r="AR1062" s="226" t="e">
        <f>IF(ISBLANK(#REF!),"",#REF!)</f>
        <v>#REF!</v>
      </c>
      <c r="AS1062" s="219" t="e">
        <f>IF(ISBLANK(#REF!),"",#REF!)</f>
        <v>#REF!</v>
      </c>
      <c r="AT1062" s="219" t="e">
        <f>IF(ISBLANK(#REF!),"",#REF!)</f>
        <v>#REF!</v>
      </c>
      <c r="AU1062" s="219" t="e">
        <f>IF(ISBLANK(#REF!),"",#REF!)</f>
        <v>#REF!</v>
      </c>
      <c r="AV1062" s="219" t="e">
        <f>IF(ISBLANK(#REF!),"",#REF!)</f>
        <v>#REF!</v>
      </c>
      <c r="AW1062" s="219" t="e">
        <f>IF(ISBLANK(#REF!),"",#REF!)</f>
        <v>#REF!</v>
      </c>
      <c r="AX1062" s="219" t="e">
        <f>IF(ISBLANK(#REF!),"",#REF!)</f>
        <v>#REF!</v>
      </c>
      <c r="AY1062" s="226" t="e">
        <f>IF(ISBLANK(#REF!),"",#REF!)</f>
        <v>#REF!</v>
      </c>
      <c r="AZ1062" s="219" t="e">
        <f>IF(ISBLANK(#REF!),"",#REF!)</f>
        <v>#REF!</v>
      </c>
      <c r="BA1062" s="219" t="e">
        <f>IF(ISBLANK(#REF!),"",#REF!)</f>
        <v>#REF!</v>
      </c>
      <c r="BB1062" s="219" t="e">
        <f>IF(ISBLANK(#REF!),"",#REF!)</f>
        <v>#REF!</v>
      </c>
      <c r="BC1062" s="219" t="e">
        <f>IF(ISBLANK(#REF!),"",#REF!)</f>
        <v>#REF!</v>
      </c>
      <c r="BD1062" s="219" t="e">
        <f>IF(ISBLANK(#REF!),"",#REF!)</f>
        <v>#REF!</v>
      </c>
      <c r="BE1062" s="219" t="e">
        <f>IF(ISBLANK(#REF!),"",#REF!)</f>
        <v>#REF!</v>
      </c>
      <c r="BF1062" s="219" t="e">
        <f>IF(ISBLANK(#REF!),"",#REF!)</f>
        <v>#REF!</v>
      </c>
      <c r="BG1062" s="219" t="e">
        <f>IF(ISBLANK(#REF!),"",#REF!)</f>
        <v>#REF!</v>
      </c>
      <c r="BH1062" s="219" t="e">
        <f>IF(ISBLANK(#REF!),"",#REF!)</f>
        <v>#REF!</v>
      </c>
      <c r="BI1062" s="219" t="e">
        <f>IF(ISBLANK(#REF!),"",#REF!)</f>
        <v>#REF!</v>
      </c>
      <c r="BJ1062" s="219" t="e">
        <f>IF(ISBLANK(#REF!),"",#REF!)</f>
        <v>#REF!</v>
      </c>
      <c r="BK1062" s="219" t="e">
        <f>IF(ISBLANK(#REF!),"",#REF!)</f>
        <v>#REF!</v>
      </c>
      <c r="BL1062" s="219" t="e">
        <f>IF(ISBLANK(#REF!),"",#REF!)</f>
        <v>#REF!</v>
      </c>
      <c r="BM1062" s="219" t="e">
        <f>IF(ISBLANK(#REF!),"",#REF!)</f>
        <v>#REF!</v>
      </c>
      <c r="BN1062" s="219" t="e">
        <f>IF(ISBLANK(#REF!),"",#REF!)</f>
        <v>#REF!</v>
      </c>
      <c r="BO1062" s="227" t="e">
        <f t="shared" si="285"/>
        <v>#REF!</v>
      </c>
      <c r="BP1062" s="228" t="str">
        <f t="shared" si="288"/>
        <v/>
      </c>
      <c r="BQ1062" s="229" t="str">
        <f t="shared" si="272"/>
        <v/>
      </c>
      <c r="BR1062" s="228" t="e">
        <f t="shared" si="286"/>
        <v>#REF!</v>
      </c>
      <c r="BS1062" s="230" t="e">
        <f t="shared" si="287"/>
        <v>#REF!</v>
      </c>
    </row>
    <row r="1063" spans="1:71">
      <c r="A1063" s="213" t="e">
        <f>IF(ISBLANK(#REF!),"",#REF!)</f>
        <v>#REF!</v>
      </c>
      <c r="B1063" s="214" t="e">
        <f>IF(ISBLANK(#REF!),"",#REF!)</f>
        <v>#REF!</v>
      </c>
      <c r="C1063" s="214" t="e">
        <f>IF(ISBLANK(#REF!),"",#REF!)</f>
        <v>#REF!</v>
      </c>
      <c r="D1063" s="214" t="e">
        <f>IF(ISBLANK(#REF!),"",#REF!)</f>
        <v>#REF!</v>
      </c>
      <c r="E1063" s="214" t="e">
        <f>IF(ISBLANK(#REF!),"",#REF!)</f>
        <v>#REF!</v>
      </c>
      <c r="F1063" s="214" t="e">
        <f>IF(ISBLANK(#REF!),"",#REF!)</f>
        <v>#REF!</v>
      </c>
      <c r="G1063" s="214" t="e">
        <f>IF(ISBLANK(#REF!),"",#REF!)</f>
        <v>#REF!</v>
      </c>
      <c r="H1063" s="215" t="e">
        <f>IF(ISBLANK(#REF!),"",#REF!)</f>
        <v>#REF!</v>
      </c>
      <c r="I1063" s="214" t="e">
        <f>IF(ISBLANK(#REF!),"",#REF!)</f>
        <v>#REF!</v>
      </c>
      <c r="J1063" s="216" t="e">
        <f>IF(ISBLANK(#REF!),"",#REF!)</f>
        <v>#REF!</v>
      </c>
      <c r="K1063" s="217" t="e">
        <f>IF(ISBLANK(#REF!),"",#REF!)</f>
        <v>#REF!</v>
      </c>
      <c r="L1063" s="217" t="e">
        <f>IF(ISBLANK(#REF!),"",#REF!)</f>
        <v>#REF!</v>
      </c>
      <c r="M1063" s="218" t="e">
        <f>IF(ISBLANK(#REF!),"",#REF!)</f>
        <v>#REF!</v>
      </c>
      <c r="N1063" s="218" t="e">
        <f>IF(ISBLANK(#REF!),"",#REF!)</f>
        <v>#REF!</v>
      </c>
      <c r="O1063" s="220" t="str">
        <f>IFERROR(VLOOKUP(_xlfn.CONCAT('Team Roster - Final'!$A1063," : ",'Team Roster - Final'!$BM1063),'Rate Calculations'!$C$4:$G$1100,5,FALSE),"")</f>
        <v/>
      </c>
      <c r="P1063" s="225">
        <f>IF(ISBLANK('Rate Calculations'!$H1065),"",'Rate Calculations'!$H1065)</f>
        <v>1.7500000000000002E-2</v>
      </c>
      <c r="Q1063" s="220" t="str">
        <f t="shared" si="273"/>
        <v/>
      </c>
      <c r="R1063" s="221">
        <f>IF(ISBLANK('Rate Calculations'!$J1065),"",'Rate Calculations'!$J1065)</f>
        <v>3.5000000000000003E-2</v>
      </c>
      <c r="S1063" s="220" t="str">
        <f t="shared" si="274"/>
        <v/>
      </c>
      <c r="T1063" s="225" t="str">
        <f>IFERROR(VLOOKUP(_xlfn.CONCAT('Team Roster - Final'!$A1063," : ",'Team Roster - Final'!$BM1063),'Rate Calculations'!$C$4:$S$1100,10,FALSE),"")</f>
        <v/>
      </c>
      <c r="U1063" s="225" t="str">
        <f>IFERROR(VLOOKUP(_xlfn.CONCAT('Team Roster - Final'!$A1063," : ",'Team Roster - Final'!$BM1063),'Rate Calculations'!$C$4:$S$1100,11,FALSE),"")</f>
        <v/>
      </c>
      <c r="V1063" s="222" t="str">
        <f t="shared" si="275"/>
        <v/>
      </c>
      <c r="W1063" s="222" t="str">
        <f t="shared" si="276"/>
        <v/>
      </c>
      <c r="X1063" s="223" t="str">
        <f>IFERROR(VLOOKUP(_xlfn.CONCAT('Team Roster - Final'!$A1063," : ",'Team Roster - Final'!$BM1063),'Rate Calculations'!$C$4:$S$1100,14,FALSE),"")</f>
        <v/>
      </c>
      <c r="Y1063" s="222" t="str">
        <f t="shared" si="277"/>
        <v/>
      </c>
      <c r="Z1063" s="222" t="str">
        <f t="shared" si="278"/>
        <v/>
      </c>
      <c r="AA1063" s="224" t="str">
        <f>IFERROR(IF(#REF!="Yes",$Y1063, $Y1063+$Q1063*0.5),"")</f>
        <v/>
      </c>
      <c r="AB1063" s="224" t="str">
        <f>IFERROR(IF(#REF!="Yes",$Z1063, $Z1063+$S1063*0.5),"")</f>
        <v/>
      </c>
      <c r="AC1063" s="220" t="str">
        <f>IFERROR(VLOOKUP(_xlfn.CONCAT('Team Roster - Final'!$A1063," : ",'Team Roster - Final'!$BM1063),'Rate Calculations'!$C$4:$U$1100,19,FALSE),"")</f>
        <v/>
      </c>
      <c r="AD1063" s="220" t="str">
        <f t="shared" si="279"/>
        <v/>
      </c>
      <c r="AE1063" s="220" t="str">
        <f t="shared" si="280"/>
        <v/>
      </c>
      <c r="AF1063" s="225" t="str">
        <f>IFERROR(VLOOKUP(_xlfn.CONCAT('Team Roster - Final'!$A1063," : ",'Team Roster - Final'!$BM1063),'Rate Calculations'!$C$4:$AB$1100,22,FALSE),"")</f>
        <v/>
      </c>
      <c r="AG1063" s="225" t="str">
        <f>IFERROR(VLOOKUP(_xlfn.CONCAT('Team Roster - Final'!$A1063," : ",'Team Roster - Final'!$BM1063),'Rate Calculations'!$C$4:$AB$1100,23,FALSE),"")</f>
        <v/>
      </c>
      <c r="AH1063" s="231" t="str">
        <f t="shared" si="281"/>
        <v/>
      </c>
      <c r="AI1063" s="231" t="str">
        <f t="shared" si="282"/>
        <v/>
      </c>
      <c r="AJ1063" s="223" t="str">
        <f>Table1[[#This Row],[Home Office
Net Fee %]]</f>
        <v/>
      </c>
      <c r="AK1063" s="222" t="str">
        <f t="shared" si="283"/>
        <v/>
      </c>
      <c r="AL1063" s="222" t="str">
        <f t="shared" si="284"/>
        <v/>
      </c>
      <c r="AM1063" s="215" t="str">
        <f>IFERROR(IF(#REF!="Yes",$AK1063,($AK1063+$AD1063*0.5)),"")</f>
        <v/>
      </c>
      <c r="AN1063" s="215" t="str">
        <f>IFERROR(IF(#REF!="Yes",$AL1063,($AL1063+$AE1063*0.5)),"")</f>
        <v/>
      </c>
      <c r="AO1063" s="374" t="str">
        <f>IF(ISBLANK('Team Roster Proposed - FBR'!Q1064),"",'Team Roster Proposed - FBR'!Q1064)</f>
        <v/>
      </c>
      <c r="AP1063" s="226" t="e">
        <f>IF(ISBLANK(#REF!),"",#REF!)</f>
        <v>#REF!</v>
      </c>
      <c r="AQ1063" s="226" t="e">
        <f>IF(ISBLANK(#REF!),"",#REF!)</f>
        <v>#REF!</v>
      </c>
      <c r="AR1063" s="226" t="e">
        <f>IF(ISBLANK(#REF!),"",#REF!)</f>
        <v>#REF!</v>
      </c>
      <c r="AS1063" s="219" t="e">
        <f>IF(ISBLANK(#REF!),"",#REF!)</f>
        <v>#REF!</v>
      </c>
      <c r="AT1063" s="219" t="e">
        <f>IF(ISBLANK(#REF!),"",#REF!)</f>
        <v>#REF!</v>
      </c>
      <c r="AU1063" s="219" t="e">
        <f>IF(ISBLANK(#REF!),"",#REF!)</f>
        <v>#REF!</v>
      </c>
      <c r="AV1063" s="219" t="e">
        <f>IF(ISBLANK(#REF!),"",#REF!)</f>
        <v>#REF!</v>
      </c>
      <c r="AW1063" s="219" t="e">
        <f>IF(ISBLANK(#REF!),"",#REF!)</f>
        <v>#REF!</v>
      </c>
      <c r="AX1063" s="219" t="e">
        <f>IF(ISBLANK(#REF!),"",#REF!)</f>
        <v>#REF!</v>
      </c>
      <c r="AY1063" s="226" t="e">
        <f>IF(ISBLANK(#REF!),"",#REF!)</f>
        <v>#REF!</v>
      </c>
      <c r="AZ1063" s="219" t="e">
        <f>IF(ISBLANK(#REF!),"",#REF!)</f>
        <v>#REF!</v>
      </c>
      <c r="BA1063" s="219" t="e">
        <f>IF(ISBLANK(#REF!),"",#REF!)</f>
        <v>#REF!</v>
      </c>
      <c r="BB1063" s="219" t="e">
        <f>IF(ISBLANK(#REF!),"",#REF!)</f>
        <v>#REF!</v>
      </c>
      <c r="BC1063" s="219" t="e">
        <f>IF(ISBLANK(#REF!),"",#REF!)</f>
        <v>#REF!</v>
      </c>
      <c r="BD1063" s="219" t="e">
        <f>IF(ISBLANK(#REF!),"",#REF!)</f>
        <v>#REF!</v>
      </c>
      <c r="BE1063" s="219" t="e">
        <f>IF(ISBLANK(#REF!),"",#REF!)</f>
        <v>#REF!</v>
      </c>
      <c r="BF1063" s="219" t="e">
        <f>IF(ISBLANK(#REF!),"",#REF!)</f>
        <v>#REF!</v>
      </c>
      <c r="BG1063" s="219" t="e">
        <f>IF(ISBLANK(#REF!),"",#REF!)</f>
        <v>#REF!</v>
      </c>
      <c r="BH1063" s="219" t="e">
        <f>IF(ISBLANK(#REF!),"",#REF!)</f>
        <v>#REF!</v>
      </c>
      <c r="BI1063" s="219" t="e">
        <f>IF(ISBLANK(#REF!),"",#REF!)</f>
        <v>#REF!</v>
      </c>
      <c r="BJ1063" s="219" t="e">
        <f>IF(ISBLANK(#REF!),"",#REF!)</f>
        <v>#REF!</v>
      </c>
      <c r="BK1063" s="219" t="e">
        <f>IF(ISBLANK(#REF!),"",#REF!)</f>
        <v>#REF!</v>
      </c>
      <c r="BL1063" s="219" t="e">
        <f>IF(ISBLANK(#REF!),"",#REF!)</f>
        <v>#REF!</v>
      </c>
      <c r="BM1063" s="219" t="e">
        <f>IF(ISBLANK(#REF!),"",#REF!)</f>
        <v>#REF!</v>
      </c>
      <c r="BN1063" s="219" t="e">
        <f>IF(ISBLANK(#REF!),"",#REF!)</f>
        <v>#REF!</v>
      </c>
      <c r="BO1063" s="227" t="e">
        <f t="shared" si="285"/>
        <v>#REF!</v>
      </c>
      <c r="BP1063" s="228" t="str">
        <f t="shared" si="288"/>
        <v/>
      </c>
      <c r="BQ1063" s="229" t="str">
        <f t="shared" si="272"/>
        <v/>
      </c>
      <c r="BR1063" s="228" t="e">
        <f t="shared" si="286"/>
        <v>#REF!</v>
      </c>
      <c r="BS1063" s="230" t="e">
        <f t="shared" si="287"/>
        <v>#REF!</v>
      </c>
    </row>
    <row r="1064" spans="1:71">
      <c r="A1064" s="213" t="e">
        <f>IF(ISBLANK(#REF!),"",#REF!)</f>
        <v>#REF!</v>
      </c>
      <c r="B1064" s="214" t="e">
        <f>IF(ISBLANK(#REF!),"",#REF!)</f>
        <v>#REF!</v>
      </c>
      <c r="C1064" s="214" t="e">
        <f>IF(ISBLANK(#REF!),"",#REF!)</f>
        <v>#REF!</v>
      </c>
      <c r="D1064" s="214" t="e">
        <f>IF(ISBLANK(#REF!),"",#REF!)</f>
        <v>#REF!</v>
      </c>
      <c r="E1064" s="214" t="e">
        <f>IF(ISBLANK(#REF!),"",#REF!)</f>
        <v>#REF!</v>
      </c>
      <c r="F1064" s="214" t="e">
        <f>IF(ISBLANK(#REF!),"",#REF!)</f>
        <v>#REF!</v>
      </c>
      <c r="G1064" s="214" t="e">
        <f>IF(ISBLANK(#REF!),"",#REF!)</f>
        <v>#REF!</v>
      </c>
      <c r="H1064" s="215" t="e">
        <f>IF(ISBLANK(#REF!),"",#REF!)</f>
        <v>#REF!</v>
      </c>
      <c r="I1064" s="214" t="e">
        <f>IF(ISBLANK(#REF!),"",#REF!)</f>
        <v>#REF!</v>
      </c>
      <c r="J1064" s="216" t="e">
        <f>IF(ISBLANK(#REF!),"",#REF!)</f>
        <v>#REF!</v>
      </c>
      <c r="K1064" s="217" t="e">
        <f>IF(ISBLANK(#REF!),"",#REF!)</f>
        <v>#REF!</v>
      </c>
      <c r="L1064" s="217" t="e">
        <f>IF(ISBLANK(#REF!),"",#REF!)</f>
        <v>#REF!</v>
      </c>
      <c r="M1064" s="218" t="e">
        <f>IF(ISBLANK(#REF!),"",#REF!)</f>
        <v>#REF!</v>
      </c>
      <c r="N1064" s="218" t="e">
        <f>IF(ISBLANK(#REF!),"",#REF!)</f>
        <v>#REF!</v>
      </c>
      <c r="O1064" s="220" t="str">
        <f>IFERROR(VLOOKUP(_xlfn.CONCAT('Team Roster - Final'!$A1064," : ",'Team Roster - Final'!$BM1064),'Rate Calculations'!$C$4:$G$1100,5,FALSE),"")</f>
        <v/>
      </c>
      <c r="P1064" s="225">
        <f>IF(ISBLANK('Rate Calculations'!$H1066),"",'Rate Calculations'!$H1066)</f>
        <v>1.7500000000000002E-2</v>
      </c>
      <c r="Q1064" s="220" t="str">
        <f t="shared" si="273"/>
        <v/>
      </c>
      <c r="R1064" s="221">
        <f>IF(ISBLANK('Rate Calculations'!$J1066),"",'Rate Calculations'!$J1066)</f>
        <v>3.5000000000000003E-2</v>
      </c>
      <c r="S1064" s="220" t="str">
        <f t="shared" si="274"/>
        <v/>
      </c>
      <c r="T1064" s="225" t="str">
        <f>IFERROR(VLOOKUP(_xlfn.CONCAT('Team Roster - Final'!$A1064," : ",'Team Roster - Final'!$BM1064),'Rate Calculations'!$C$4:$S$1100,10,FALSE),"")</f>
        <v/>
      </c>
      <c r="U1064" s="225" t="str">
        <f>IFERROR(VLOOKUP(_xlfn.CONCAT('Team Roster - Final'!$A1064," : ",'Team Roster - Final'!$BM1064),'Rate Calculations'!$C$4:$S$1100,11,FALSE),"")</f>
        <v/>
      </c>
      <c r="V1064" s="222" t="str">
        <f t="shared" si="275"/>
        <v/>
      </c>
      <c r="W1064" s="222" t="str">
        <f t="shared" si="276"/>
        <v/>
      </c>
      <c r="X1064" s="223" t="str">
        <f>IFERROR(VLOOKUP(_xlfn.CONCAT('Team Roster - Final'!$A1064," : ",'Team Roster - Final'!$BM1064),'Rate Calculations'!$C$4:$S$1100,14,FALSE),"")</f>
        <v/>
      </c>
      <c r="Y1064" s="222" t="str">
        <f t="shared" si="277"/>
        <v/>
      </c>
      <c r="Z1064" s="222" t="str">
        <f t="shared" si="278"/>
        <v/>
      </c>
      <c r="AA1064" s="224" t="str">
        <f>IFERROR(IF(#REF!="Yes",$Y1064, $Y1064+$Q1064*0.5),"")</f>
        <v/>
      </c>
      <c r="AB1064" s="224" t="str">
        <f>IFERROR(IF(#REF!="Yes",$Z1064, $Z1064+$S1064*0.5),"")</f>
        <v/>
      </c>
      <c r="AC1064" s="220" t="str">
        <f>IFERROR(VLOOKUP(_xlfn.CONCAT('Team Roster - Final'!$A1064," : ",'Team Roster - Final'!$BM1064),'Rate Calculations'!$C$4:$U$1100,19,FALSE),"")</f>
        <v/>
      </c>
      <c r="AD1064" s="220" t="str">
        <f t="shared" si="279"/>
        <v/>
      </c>
      <c r="AE1064" s="220" t="str">
        <f t="shared" si="280"/>
        <v/>
      </c>
      <c r="AF1064" s="225" t="str">
        <f>IFERROR(VLOOKUP(_xlfn.CONCAT('Team Roster - Final'!$A1064," : ",'Team Roster - Final'!$BM1064),'Rate Calculations'!$C$4:$AB$1100,22,FALSE),"")</f>
        <v/>
      </c>
      <c r="AG1064" s="225" t="str">
        <f>IFERROR(VLOOKUP(_xlfn.CONCAT('Team Roster - Final'!$A1064," : ",'Team Roster - Final'!$BM1064),'Rate Calculations'!$C$4:$AB$1100,23,FALSE),"")</f>
        <v/>
      </c>
      <c r="AH1064" s="231" t="str">
        <f t="shared" si="281"/>
        <v/>
      </c>
      <c r="AI1064" s="231" t="str">
        <f t="shared" si="282"/>
        <v/>
      </c>
      <c r="AJ1064" s="223" t="str">
        <f>Table1[[#This Row],[Home Office
Net Fee %]]</f>
        <v/>
      </c>
      <c r="AK1064" s="222" t="str">
        <f t="shared" si="283"/>
        <v/>
      </c>
      <c r="AL1064" s="222" t="str">
        <f t="shared" si="284"/>
        <v/>
      </c>
      <c r="AM1064" s="215" t="str">
        <f>IFERROR(IF(#REF!="Yes",$AK1064,($AK1064+$AD1064*0.5)),"")</f>
        <v/>
      </c>
      <c r="AN1064" s="215" t="str">
        <f>IFERROR(IF(#REF!="Yes",$AL1064,($AL1064+$AE1064*0.5)),"")</f>
        <v/>
      </c>
      <c r="AO1064" s="374" t="str">
        <f>IF(ISBLANK('Team Roster Proposed - FBR'!Q1065),"",'Team Roster Proposed - FBR'!Q1065)</f>
        <v/>
      </c>
      <c r="AP1064" s="226" t="e">
        <f>IF(ISBLANK(#REF!),"",#REF!)</f>
        <v>#REF!</v>
      </c>
      <c r="AQ1064" s="226" t="e">
        <f>IF(ISBLANK(#REF!),"",#REF!)</f>
        <v>#REF!</v>
      </c>
      <c r="AR1064" s="226" t="e">
        <f>IF(ISBLANK(#REF!),"",#REF!)</f>
        <v>#REF!</v>
      </c>
      <c r="AS1064" s="219" t="e">
        <f>IF(ISBLANK(#REF!),"",#REF!)</f>
        <v>#REF!</v>
      </c>
      <c r="AT1064" s="219" t="e">
        <f>IF(ISBLANK(#REF!),"",#REF!)</f>
        <v>#REF!</v>
      </c>
      <c r="AU1064" s="219" t="e">
        <f>IF(ISBLANK(#REF!),"",#REF!)</f>
        <v>#REF!</v>
      </c>
      <c r="AV1064" s="219" t="e">
        <f>IF(ISBLANK(#REF!),"",#REF!)</f>
        <v>#REF!</v>
      </c>
      <c r="AW1064" s="219" t="e">
        <f>IF(ISBLANK(#REF!),"",#REF!)</f>
        <v>#REF!</v>
      </c>
      <c r="AX1064" s="219" t="e">
        <f>IF(ISBLANK(#REF!),"",#REF!)</f>
        <v>#REF!</v>
      </c>
      <c r="AY1064" s="226" t="e">
        <f>IF(ISBLANK(#REF!),"",#REF!)</f>
        <v>#REF!</v>
      </c>
      <c r="AZ1064" s="219" t="e">
        <f>IF(ISBLANK(#REF!),"",#REF!)</f>
        <v>#REF!</v>
      </c>
      <c r="BA1064" s="219" t="e">
        <f>IF(ISBLANK(#REF!),"",#REF!)</f>
        <v>#REF!</v>
      </c>
      <c r="BB1064" s="219" t="e">
        <f>IF(ISBLANK(#REF!),"",#REF!)</f>
        <v>#REF!</v>
      </c>
      <c r="BC1064" s="219" t="e">
        <f>IF(ISBLANK(#REF!),"",#REF!)</f>
        <v>#REF!</v>
      </c>
      <c r="BD1064" s="219" t="e">
        <f>IF(ISBLANK(#REF!),"",#REF!)</f>
        <v>#REF!</v>
      </c>
      <c r="BE1064" s="219" t="e">
        <f>IF(ISBLANK(#REF!),"",#REF!)</f>
        <v>#REF!</v>
      </c>
      <c r="BF1064" s="219" t="e">
        <f>IF(ISBLANK(#REF!),"",#REF!)</f>
        <v>#REF!</v>
      </c>
      <c r="BG1064" s="219" t="e">
        <f>IF(ISBLANK(#REF!),"",#REF!)</f>
        <v>#REF!</v>
      </c>
      <c r="BH1064" s="219" t="e">
        <f>IF(ISBLANK(#REF!),"",#REF!)</f>
        <v>#REF!</v>
      </c>
      <c r="BI1064" s="219" t="e">
        <f>IF(ISBLANK(#REF!),"",#REF!)</f>
        <v>#REF!</v>
      </c>
      <c r="BJ1064" s="219" t="e">
        <f>IF(ISBLANK(#REF!),"",#REF!)</f>
        <v>#REF!</v>
      </c>
      <c r="BK1064" s="219" t="e">
        <f>IF(ISBLANK(#REF!),"",#REF!)</f>
        <v>#REF!</v>
      </c>
      <c r="BL1064" s="219" t="e">
        <f>IF(ISBLANK(#REF!),"",#REF!)</f>
        <v>#REF!</v>
      </c>
      <c r="BM1064" s="219" t="e">
        <f>IF(ISBLANK(#REF!),"",#REF!)</f>
        <v>#REF!</v>
      </c>
      <c r="BN1064" s="219" t="e">
        <f>IF(ISBLANK(#REF!),"",#REF!)</f>
        <v>#REF!</v>
      </c>
      <c r="BO1064" s="227" t="e">
        <f t="shared" si="285"/>
        <v>#REF!</v>
      </c>
      <c r="BP1064" s="228" t="str">
        <f t="shared" si="288"/>
        <v/>
      </c>
      <c r="BQ1064" s="229" t="str">
        <f t="shared" si="272"/>
        <v/>
      </c>
      <c r="BR1064" s="228" t="e">
        <f t="shared" si="286"/>
        <v>#REF!</v>
      </c>
      <c r="BS1064" s="230" t="e">
        <f t="shared" si="287"/>
        <v>#REF!</v>
      </c>
    </row>
    <row r="1065" spans="1:71">
      <c r="A1065" s="213" t="e">
        <f>IF(ISBLANK(#REF!),"",#REF!)</f>
        <v>#REF!</v>
      </c>
      <c r="B1065" s="214" t="e">
        <f>IF(ISBLANK(#REF!),"",#REF!)</f>
        <v>#REF!</v>
      </c>
      <c r="C1065" s="214" t="e">
        <f>IF(ISBLANK(#REF!),"",#REF!)</f>
        <v>#REF!</v>
      </c>
      <c r="D1065" s="214" t="e">
        <f>IF(ISBLANK(#REF!),"",#REF!)</f>
        <v>#REF!</v>
      </c>
      <c r="E1065" s="214" t="e">
        <f>IF(ISBLANK(#REF!),"",#REF!)</f>
        <v>#REF!</v>
      </c>
      <c r="F1065" s="214" t="e">
        <f>IF(ISBLANK(#REF!),"",#REF!)</f>
        <v>#REF!</v>
      </c>
      <c r="G1065" s="214" t="e">
        <f>IF(ISBLANK(#REF!),"",#REF!)</f>
        <v>#REF!</v>
      </c>
      <c r="H1065" s="215" t="e">
        <f>IF(ISBLANK(#REF!),"",#REF!)</f>
        <v>#REF!</v>
      </c>
      <c r="I1065" s="214" t="e">
        <f>IF(ISBLANK(#REF!),"",#REF!)</f>
        <v>#REF!</v>
      </c>
      <c r="J1065" s="216" t="e">
        <f>IF(ISBLANK(#REF!),"",#REF!)</f>
        <v>#REF!</v>
      </c>
      <c r="K1065" s="217" t="e">
        <f>IF(ISBLANK(#REF!),"",#REF!)</f>
        <v>#REF!</v>
      </c>
      <c r="L1065" s="217" t="e">
        <f>IF(ISBLANK(#REF!),"",#REF!)</f>
        <v>#REF!</v>
      </c>
      <c r="M1065" s="218" t="e">
        <f>IF(ISBLANK(#REF!),"",#REF!)</f>
        <v>#REF!</v>
      </c>
      <c r="N1065" s="218" t="e">
        <f>IF(ISBLANK(#REF!),"",#REF!)</f>
        <v>#REF!</v>
      </c>
      <c r="O1065" s="220" t="str">
        <f>IFERROR(VLOOKUP(_xlfn.CONCAT('Team Roster - Final'!$A1065," : ",'Team Roster - Final'!$BM1065),'Rate Calculations'!$C$4:$G$1100,5,FALSE),"")</f>
        <v/>
      </c>
      <c r="P1065" s="225">
        <f>IF(ISBLANK('Rate Calculations'!$H1067),"",'Rate Calculations'!$H1067)</f>
        <v>1.7500000000000002E-2</v>
      </c>
      <c r="Q1065" s="220" t="str">
        <f t="shared" si="273"/>
        <v/>
      </c>
      <c r="R1065" s="221">
        <f>IF(ISBLANK('Rate Calculations'!$J1067),"",'Rate Calculations'!$J1067)</f>
        <v>3.5000000000000003E-2</v>
      </c>
      <c r="S1065" s="220" t="str">
        <f t="shared" si="274"/>
        <v/>
      </c>
      <c r="T1065" s="225" t="str">
        <f>IFERROR(VLOOKUP(_xlfn.CONCAT('Team Roster - Final'!$A1065," : ",'Team Roster - Final'!$BM1065),'Rate Calculations'!$C$4:$S$1100,10,FALSE),"")</f>
        <v/>
      </c>
      <c r="U1065" s="225" t="str">
        <f>IFERROR(VLOOKUP(_xlfn.CONCAT('Team Roster - Final'!$A1065," : ",'Team Roster - Final'!$BM1065),'Rate Calculations'!$C$4:$S$1100,11,FALSE),"")</f>
        <v/>
      </c>
      <c r="V1065" s="222" t="str">
        <f t="shared" si="275"/>
        <v/>
      </c>
      <c r="W1065" s="222" t="str">
        <f t="shared" si="276"/>
        <v/>
      </c>
      <c r="X1065" s="223" t="str">
        <f>IFERROR(VLOOKUP(_xlfn.CONCAT('Team Roster - Final'!$A1065," : ",'Team Roster - Final'!$BM1065),'Rate Calculations'!$C$4:$S$1100,14,FALSE),"")</f>
        <v/>
      </c>
      <c r="Y1065" s="222" t="str">
        <f t="shared" si="277"/>
        <v/>
      </c>
      <c r="Z1065" s="222" t="str">
        <f t="shared" si="278"/>
        <v/>
      </c>
      <c r="AA1065" s="224" t="str">
        <f>IFERROR(IF(#REF!="Yes",$Y1065, $Y1065+$Q1065*0.5),"")</f>
        <v/>
      </c>
      <c r="AB1065" s="224" t="str">
        <f>IFERROR(IF(#REF!="Yes",$Z1065, $Z1065+$S1065*0.5),"")</f>
        <v/>
      </c>
      <c r="AC1065" s="220" t="str">
        <f>IFERROR(VLOOKUP(_xlfn.CONCAT('Team Roster - Final'!$A1065," : ",'Team Roster - Final'!$BM1065),'Rate Calculations'!$C$4:$U$1100,19,FALSE),"")</f>
        <v/>
      </c>
      <c r="AD1065" s="220" t="str">
        <f t="shared" si="279"/>
        <v/>
      </c>
      <c r="AE1065" s="220" t="str">
        <f t="shared" si="280"/>
        <v/>
      </c>
      <c r="AF1065" s="225" t="str">
        <f>IFERROR(VLOOKUP(_xlfn.CONCAT('Team Roster - Final'!$A1065," : ",'Team Roster - Final'!$BM1065),'Rate Calculations'!$C$4:$AB$1100,22,FALSE),"")</f>
        <v/>
      </c>
      <c r="AG1065" s="225" t="str">
        <f>IFERROR(VLOOKUP(_xlfn.CONCAT('Team Roster - Final'!$A1065," : ",'Team Roster - Final'!$BM1065),'Rate Calculations'!$C$4:$AB$1100,23,FALSE),"")</f>
        <v/>
      </c>
      <c r="AH1065" s="231" t="str">
        <f t="shared" si="281"/>
        <v/>
      </c>
      <c r="AI1065" s="231" t="str">
        <f t="shared" si="282"/>
        <v/>
      </c>
      <c r="AJ1065" s="223" t="str">
        <f>Table1[[#This Row],[Home Office
Net Fee %]]</f>
        <v/>
      </c>
      <c r="AK1065" s="222" t="str">
        <f t="shared" si="283"/>
        <v/>
      </c>
      <c r="AL1065" s="222" t="str">
        <f t="shared" si="284"/>
        <v/>
      </c>
      <c r="AM1065" s="215" t="str">
        <f>IFERROR(IF(#REF!="Yes",$AK1065,($AK1065+$AD1065*0.5)),"")</f>
        <v/>
      </c>
      <c r="AN1065" s="215" t="str">
        <f>IFERROR(IF(#REF!="Yes",$AL1065,($AL1065+$AE1065*0.5)),"")</f>
        <v/>
      </c>
      <c r="AO1065" s="374" t="str">
        <f>IF(ISBLANK('Team Roster Proposed - FBR'!Q1066),"",'Team Roster Proposed - FBR'!Q1066)</f>
        <v/>
      </c>
      <c r="AP1065" s="226" t="e">
        <f>IF(ISBLANK(#REF!),"",#REF!)</f>
        <v>#REF!</v>
      </c>
      <c r="AQ1065" s="226" t="e">
        <f>IF(ISBLANK(#REF!),"",#REF!)</f>
        <v>#REF!</v>
      </c>
      <c r="AR1065" s="226" t="e">
        <f>IF(ISBLANK(#REF!),"",#REF!)</f>
        <v>#REF!</v>
      </c>
      <c r="AS1065" s="219" t="e">
        <f>IF(ISBLANK(#REF!),"",#REF!)</f>
        <v>#REF!</v>
      </c>
      <c r="AT1065" s="219" t="e">
        <f>IF(ISBLANK(#REF!),"",#REF!)</f>
        <v>#REF!</v>
      </c>
      <c r="AU1065" s="219" t="e">
        <f>IF(ISBLANK(#REF!),"",#REF!)</f>
        <v>#REF!</v>
      </c>
      <c r="AV1065" s="219" t="e">
        <f>IF(ISBLANK(#REF!),"",#REF!)</f>
        <v>#REF!</v>
      </c>
      <c r="AW1065" s="219" t="e">
        <f>IF(ISBLANK(#REF!),"",#REF!)</f>
        <v>#REF!</v>
      </c>
      <c r="AX1065" s="219" t="e">
        <f>IF(ISBLANK(#REF!),"",#REF!)</f>
        <v>#REF!</v>
      </c>
      <c r="AY1065" s="226" t="e">
        <f>IF(ISBLANK(#REF!),"",#REF!)</f>
        <v>#REF!</v>
      </c>
      <c r="AZ1065" s="219" t="e">
        <f>IF(ISBLANK(#REF!),"",#REF!)</f>
        <v>#REF!</v>
      </c>
      <c r="BA1065" s="219" t="e">
        <f>IF(ISBLANK(#REF!),"",#REF!)</f>
        <v>#REF!</v>
      </c>
      <c r="BB1065" s="219" t="e">
        <f>IF(ISBLANK(#REF!),"",#REF!)</f>
        <v>#REF!</v>
      </c>
      <c r="BC1065" s="219" t="e">
        <f>IF(ISBLANK(#REF!),"",#REF!)</f>
        <v>#REF!</v>
      </c>
      <c r="BD1065" s="219" t="e">
        <f>IF(ISBLANK(#REF!),"",#REF!)</f>
        <v>#REF!</v>
      </c>
      <c r="BE1065" s="219" t="e">
        <f>IF(ISBLANK(#REF!),"",#REF!)</f>
        <v>#REF!</v>
      </c>
      <c r="BF1065" s="219" t="e">
        <f>IF(ISBLANK(#REF!),"",#REF!)</f>
        <v>#REF!</v>
      </c>
      <c r="BG1065" s="219" t="e">
        <f>IF(ISBLANK(#REF!),"",#REF!)</f>
        <v>#REF!</v>
      </c>
      <c r="BH1065" s="219" t="e">
        <f>IF(ISBLANK(#REF!),"",#REF!)</f>
        <v>#REF!</v>
      </c>
      <c r="BI1065" s="219" t="e">
        <f>IF(ISBLANK(#REF!),"",#REF!)</f>
        <v>#REF!</v>
      </c>
      <c r="BJ1065" s="219" t="e">
        <f>IF(ISBLANK(#REF!),"",#REF!)</f>
        <v>#REF!</v>
      </c>
      <c r="BK1065" s="219" t="e">
        <f>IF(ISBLANK(#REF!),"",#REF!)</f>
        <v>#REF!</v>
      </c>
      <c r="BL1065" s="219" t="e">
        <f>IF(ISBLANK(#REF!),"",#REF!)</f>
        <v>#REF!</v>
      </c>
      <c r="BM1065" s="219" t="e">
        <f>IF(ISBLANK(#REF!),"",#REF!)</f>
        <v>#REF!</v>
      </c>
      <c r="BN1065" s="219" t="e">
        <f>IF(ISBLANK(#REF!),"",#REF!)</f>
        <v>#REF!</v>
      </c>
      <c r="BO1065" s="227" t="e">
        <f t="shared" si="285"/>
        <v>#REF!</v>
      </c>
      <c r="BP1065" s="228" t="str">
        <f t="shared" si="288"/>
        <v/>
      </c>
      <c r="BQ1065" s="229" t="str">
        <f t="shared" si="272"/>
        <v/>
      </c>
      <c r="BR1065" s="228" t="e">
        <f t="shared" si="286"/>
        <v>#REF!</v>
      </c>
      <c r="BS1065" s="230" t="e">
        <f t="shared" si="287"/>
        <v>#REF!</v>
      </c>
    </row>
    <row r="1066" spans="1:71">
      <c r="A1066" s="213" t="e">
        <f>IF(ISBLANK(#REF!),"",#REF!)</f>
        <v>#REF!</v>
      </c>
      <c r="B1066" s="214" t="e">
        <f>IF(ISBLANK(#REF!),"",#REF!)</f>
        <v>#REF!</v>
      </c>
      <c r="C1066" s="214" t="e">
        <f>IF(ISBLANK(#REF!),"",#REF!)</f>
        <v>#REF!</v>
      </c>
      <c r="D1066" s="214" t="e">
        <f>IF(ISBLANK(#REF!),"",#REF!)</f>
        <v>#REF!</v>
      </c>
      <c r="E1066" s="214" t="e">
        <f>IF(ISBLANK(#REF!),"",#REF!)</f>
        <v>#REF!</v>
      </c>
      <c r="F1066" s="214" t="e">
        <f>IF(ISBLANK(#REF!),"",#REF!)</f>
        <v>#REF!</v>
      </c>
      <c r="G1066" s="214" t="e">
        <f>IF(ISBLANK(#REF!),"",#REF!)</f>
        <v>#REF!</v>
      </c>
      <c r="H1066" s="215" t="e">
        <f>IF(ISBLANK(#REF!),"",#REF!)</f>
        <v>#REF!</v>
      </c>
      <c r="I1066" s="214" t="e">
        <f>IF(ISBLANK(#REF!),"",#REF!)</f>
        <v>#REF!</v>
      </c>
      <c r="J1066" s="216" t="e">
        <f>IF(ISBLANK(#REF!),"",#REF!)</f>
        <v>#REF!</v>
      </c>
      <c r="K1066" s="217" t="e">
        <f>IF(ISBLANK(#REF!),"",#REF!)</f>
        <v>#REF!</v>
      </c>
      <c r="L1066" s="217" t="e">
        <f>IF(ISBLANK(#REF!),"",#REF!)</f>
        <v>#REF!</v>
      </c>
      <c r="M1066" s="218" t="e">
        <f>IF(ISBLANK(#REF!),"",#REF!)</f>
        <v>#REF!</v>
      </c>
      <c r="N1066" s="218" t="e">
        <f>IF(ISBLANK(#REF!),"",#REF!)</f>
        <v>#REF!</v>
      </c>
      <c r="O1066" s="220" t="str">
        <f>IFERROR(VLOOKUP(_xlfn.CONCAT('Team Roster - Final'!$A1066," : ",'Team Roster - Final'!$BM1066),'Rate Calculations'!$C$4:$G$1100,5,FALSE),"")</f>
        <v/>
      </c>
      <c r="P1066" s="225">
        <f>IF(ISBLANK('Rate Calculations'!$H1068),"",'Rate Calculations'!$H1068)</f>
        <v>1.7500000000000002E-2</v>
      </c>
      <c r="Q1066" s="220" t="str">
        <f t="shared" si="273"/>
        <v/>
      </c>
      <c r="R1066" s="221">
        <f>IF(ISBLANK('Rate Calculations'!$J1068),"",'Rate Calculations'!$J1068)</f>
        <v>3.5000000000000003E-2</v>
      </c>
      <c r="S1066" s="220" t="str">
        <f t="shared" si="274"/>
        <v/>
      </c>
      <c r="T1066" s="225" t="str">
        <f>IFERROR(VLOOKUP(_xlfn.CONCAT('Team Roster - Final'!$A1066," : ",'Team Roster - Final'!$BM1066),'Rate Calculations'!$C$4:$S$1100,10,FALSE),"")</f>
        <v/>
      </c>
      <c r="U1066" s="225" t="str">
        <f>IFERROR(VLOOKUP(_xlfn.CONCAT('Team Roster - Final'!$A1066," : ",'Team Roster - Final'!$BM1066),'Rate Calculations'!$C$4:$S$1100,11,FALSE),"")</f>
        <v/>
      </c>
      <c r="V1066" s="222" t="str">
        <f t="shared" si="275"/>
        <v/>
      </c>
      <c r="W1066" s="222" t="str">
        <f t="shared" si="276"/>
        <v/>
      </c>
      <c r="X1066" s="223" t="str">
        <f>IFERROR(VLOOKUP(_xlfn.CONCAT('Team Roster - Final'!$A1066," : ",'Team Roster - Final'!$BM1066),'Rate Calculations'!$C$4:$S$1100,14,FALSE),"")</f>
        <v/>
      </c>
      <c r="Y1066" s="222" t="str">
        <f t="shared" si="277"/>
        <v/>
      </c>
      <c r="Z1066" s="222" t="str">
        <f t="shared" si="278"/>
        <v/>
      </c>
      <c r="AA1066" s="224" t="str">
        <f>IFERROR(IF(#REF!="Yes",$Y1066, $Y1066+$Q1066*0.5),"")</f>
        <v/>
      </c>
      <c r="AB1066" s="224" t="str">
        <f>IFERROR(IF(#REF!="Yes",$Z1066, $Z1066+$S1066*0.5),"")</f>
        <v/>
      </c>
      <c r="AC1066" s="220" t="str">
        <f>IFERROR(VLOOKUP(_xlfn.CONCAT('Team Roster - Final'!$A1066," : ",'Team Roster - Final'!$BM1066),'Rate Calculations'!$C$4:$U$1100,19,FALSE),"")</f>
        <v/>
      </c>
      <c r="AD1066" s="220" t="str">
        <f t="shared" si="279"/>
        <v/>
      </c>
      <c r="AE1066" s="220" t="str">
        <f t="shared" si="280"/>
        <v/>
      </c>
      <c r="AF1066" s="225" t="str">
        <f>IFERROR(VLOOKUP(_xlfn.CONCAT('Team Roster - Final'!$A1066," : ",'Team Roster - Final'!$BM1066),'Rate Calculations'!$C$4:$AB$1100,22,FALSE),"")</f>
        <v/>
      </c>
      <c r="AG1066" s="225" t="str">
        <f>IFERROR(VLOOKUP(_xlfn.CONCAT('Team Roster - Final'!$A1066," : ",'Team Roster - Final'!$BM1066),'Rate Calculations'!$C$4:$AB$1100,23,FALSE),"")</f>
        <v/>
      </c>
      <c r="AH1066" s="231" t="str">
        <f t="shared" si="281"/>
        <v/>
      </c>
      <c r="AI1066" s="231" t="str">
        <f t="shared" si="282"/>
        <v/>
      </c>
      <c r="AJ1066" s="223" t="str">
        <f>Table1[[#This Row],[Home Office
Net Fee %]]</f>
        <v/>
      </c>
      <c r="AK1066" s="222" t="str">
        <f t="shared" si="283"/>
        <v/>
      </c>
      <c r="AL1066" s="222" t="str">
        <f t="shared" si="284"/>
        <v/>
      </c>
      <c r="AM1066" s="215" t="str">
        <f>IFERROR(IF(#REF!="Yes",$AK1066,($AK1066+$AD1066*0.5)),"")</f>
        <v/>
      </c>
      <c r="AN1066" s="215" t="str">
        <f>IFERROR(IF(#REF!="Yes",$AL1066,($AL1066+$AE1066*0.5)),"")</f>
        <v/>
      </c>
      <c r="AO1066" s="374" t="str">
        <f>IF(ISBLANK('Team Roster Proposed - FBR'!Q1067),"",'Team Roster Proposed - FBR'!Q1067)</f>
        <v/>
      </c>
      <c r="AP1066" s="226" t="e">
        <f>IF(ISBLANK(#REF!),"",#REF!)</f>
        <v>#REF!</v>
      </c>
      <c r="AQ1066" s="226" t="e">
        <f>IF(ISBLANK(#REF!),"",#REF!)</f>
        <v>#REF!</v>
      </c>
      <c r="AR1066" s="226" t="e">
        <f>IF(ISBLANK(#REF!),"",#REF!)</f>
        <v>#REF!</v>
      </c>
      <c r="AS1066" s="219" t="e">
        <f>IF(ISBLANK(#REF!),"",#REF!)</f>
        <v>#REF!</v>
      </c>
      <c r="AT1066" s="219" t="e">
        <f>IF(ISBLANK(#REF!),"",#REF!)</f>
        <v>#REF!</v>
      </c>
      <c r="AU1066" s="219" t="e">
        <f>IF(ISBLANK(#REF!),"",#REF!)</f>
        <v>#REF!</v>
      </c>
      <c r="AV1066" s="219" t="e">
        <f>IF(ISBLANK(#REF!),"",#REF!)</f>
        <v>#REF!</v>
      </c>
      <c r="AW1066" s="219" t="e">
        <f>IF(ISBLANK(#REF!),"",#REF!)</f>
        <v>#REF!</v>
      </c>
      <c r="AX1066" s="219" t="e">
        <f>IF(ISBLANK(#REF!),"",#REF!)</f>
        <v>#REF!</v>
      </c>
      <c r="AY1066" s="226" t="e">
        <f>IF(ISBLANK(#REF!),"",#REF!)</f>
        <v>#REF!</v>
      </c>
      <c r="AZ1066" s="219" t="e">
        <f>IF(ISBLANK(#REF!),"",#REF!)</f>
        <v>#REF!</v>
      </c>
      <c r="BA1066" s="219" t="e">
        <f>IF(ISBLANK(#REF!),"",#REF!)</f>
        <v>#REF!</v>
      </c>
      <c r="BB1066" s="219" t="e">
        <f>IF(ISBLANK(#REF!),"",#REF!)</f>
        <v>#REF!</v>
      </c>
      <c r="BC1066" s="219" t="e">
        <f>IF(ISBLANK(#REF!),"",#REF!)</f>
        <v>#REF!</v>
      </c>
      <c r="BD1066" s="219" t="e">
        <f>IF(ISBLANK(#REF!),"",#REF!)</f>
        <v>#REF!</v>
      </c>
      <c r="BE1066" s="219" t="e">
        <f>IF(ISBLANK(#REF!),"",#REF!)</f>
        <v>#REF!</v>
      </c>
      <c r="BF1066" s="219" t="e">
        <f>IF(ISBLANK(#REF!),"",#REF!)</f>
        <v>#REF!</v>
      </c>
      <c r="BG1066" s="219" t="e">
        <f>IF(ISBLANK(#REF!),"",#REF!)</f>
        <v>#REF!</v>
      </c>
      <c r="BH1066" s="219" t="e">
        <f>IF(ISBLANK(#REF!),"",#REF!)</f>
        <v>#REF!</v>
      </c>
      <c r="BI1066" s="219" t="e">
        <f>IF(ISBLANK(#REF!),"",#REF!)</f>
        <v>#REF!</v>
      </c>
      <c r="BJ1066" s="219" t="e">
        <f>IF(ISBLANK(#REF!),"",#REF!)</f>
        <v>#REF!</v>
      </c>
      <c r="BK1066" s="219" t="e">
        <f>IF(ISBLANK(#REF!),"",#REF!)</f>
        <v>#REF!</v>
      </c>
      <c r="BL1066" s="219" t="e">
        <f>IF(ISBLANK(#REF!),"",#REF!)</f>
        <v>#REF!</v>
      </c>
      <c r="BM1066" s="219" t="e">
        <f>IF(ISBLANK(#REF!),"",#REF!)</f>
        <v>#REF!</v>
      </c>
      <c r="BN1066" s="219" t="e">
        <f>IF(ISBLANK(#REF!),"",#REF!)</f>
        <v>#REF!</v>
      </c>
      <c r="BO1066" s="227" t="e">
        <f t="shared" si="285"/>
        <v>#REF!</v>
      </c>
      <c r="BP1066" s="228" t="str">
        <f t="shared" si="288"/>
        <v/>
      </c>
      <c r="BQ1066" s="229" t="str">
        <f t="shared" si="272"/>
        <v/>
      </c>
      <c r="BR1066" s="228" t="e">
        <f t="shared" si="286"/>
        <v>#REF!</v>
      </c>
      <c r="BS1066" s="230" t="e">
        <f t="shared" si="287"/>
        <v>#REF!</v>
      </c>
    </row>
    <row r="1067" spans="1:71">
      <c r="A1067" s="213" t="e">
        <f>IF(ISBLANK(#REF!),"",#REF!)</f>
        <v>#REF!</v>
      </c>
      <c r="B1067" s="214" t="e">
        <f>IF(ISBLANK(#REF!),"",#REF!)</f>
        <v>#REF!</v>
      </c>
      <c r="C1067" s="214" t="e">
        <f>IF(ISBLANK(#REF!),"",#REF!)</f>
        <v>#REF!</v>
      </c>
      <c r="D1067" s="214" t="e">
        <f>IF(ISBLANK(#REF!),"",#REF!)</f>
        <v>#REF!</v>
      </c>
      <c r="E1067" s="214" t="e">
        <f>IF(ISBLANK(#REF!),"",#REF!)</f>
        <v>#REF!</v>
      </c>
      <c r="F1067" s="214" t="e">
        <f>IF(ISBLANK(#REF!),"",#REF!)</f>
        <v>#REF!</v>
      </c>
      <c r="G1067" s="214" t="e">
        <f>IF(ISBLANK(#REF!),"",#REF!)</f>
        <v>#REF!</v>
      </c>
      <c r="H1067" s="215" t="e">
        <f>IF(ISBLANK(#REF!),"",#REF!)</f>
        <v>#REF!</v>
      </c>
      <c r="I1067" s="214" t="e">
        <f>IF(ISBLANK(#REF!),"",#REF!)</f>
        <v>#REF!</v>
      </c>
      <c r="J1067" s="216" t="e">
        <f>IF(ISBLANK(#REF!),"",#REF!)</f>
        <v>#REF!</v>
      </c>
      <c r="K1067" s="217" t="e">
        <f>IF(ISBLANK(#REF!),"",#REF!)</f>
        <v>#REF!</v>
      </c>
      <c r="L1067" s="217" t="e">
        <f>IF(ISBLANK(#REF!),"",#REF!)</f>
        <v>#REF!</v>
      </c>
      <c r="M1067" s="218" t="e">
        <f>IF(ISBLANK(#REF!),"",#REF!)</f>
        <v>#REF!</v>
      </c>
      <c r="N1067" s="218" t="e">
        <f>IF(ISBLANK(#REF!),"",#REF!)</f>
        <v>#REF!</v>
      </c>
      <c r="O1067" s="220" t="str">
        <f>IFERROR(VLOOKUP(_xlfn.CONCAT('Team Roster - Final'!$A1067," : ",'Team Roster - Final'!$BM1067),'Rate Calculations'!$C$4:$G$1100,5,FALSE),"")</f>
        <v/>
      </c>
      <c r="P1067" s="225">
        <f>IF(ISBLANK('Rate Calculations'!$H1069),"",'Rate Calculations'!$H1069)</f>
        <v>1.7500000000000002E-2</v>
      </c>
      <c r="Q1067" s="220" t="str">
        <f t="shared" si="273"/>
        <v/>
      </c>
      <c r="R1067" s="221">
        <f>IF(ISBLANK('Rate Calculations'!$J1069),"",'Rate Calculations'!$J1069)</f>
        <v>3.5000000000000003E-2</v>
      </c>
      <c r="S1067" s="220" t="str">
        <f t="shared" si="274"/>
        <v/>
      </c>
      <c r="T1067" s="225" t="str">
        <f>IFERROR(VLOOKUP(_xlfn.CONCAT('Team Roster - Final'!$A1067," : ",'Team Roster - Final'!$BM1067),'Rate Calculations'!$C$4:$S$1100,10,FALSE),"")</f>
        <v/>
      </c>
      <c r="U1067" s="225" t="str">
        <f>IFERROR(VLOOKUP(_xlfn.CONCAT('Team Roster - Final'!$A1067," : ",'Team Roster - Final'!$BM1067),'Rate Calculations'!$C$4:$S$1100,11,FALSE),"")</f>
        <v/>
      </c>
      <c r="V1067" s="222" t="str">
        <f t="shared" si="275"/>
        <v/>
      </c>
      <c r="W1067" s="222" t="str">
        <f t="shared" si="276"/>
        <v/>
      </c>
      <c r="X1067" s="223" t="str">
        <f>IFERROR(VLOOKUP(_xlfn.CONCAT('Team Roster - Final'!$A1067," : ",'Team Roster - Final'!$BM1067),'Rate Calculations'!$C$4:$S$1100,14,FALSE),"")</f>
        <v/>
      </c>
      <c r="Y1067" s="222" t="str">
        <f t="shared" si="277"/>
        <v/>
      </c>
      <c r="Z1067" s="222" t="str">
        <f t="shared" si="278"/>
        <v/>
      </c>
      <c r="AA1067" s="224" t="str">
        <f>IFERROR(IF(#REF!="Yes",$Y1067, $Y1067+$Q1067*0.5),"")</f>
        <v/>
      </c>
      <c r="AB1067" s="224" t="str">
        <f>IFERROR(IF(#REF!="Yes",$Z1067, $Z1067+$S1067*0.5),"")</f>
        <v/>
      </c>
      <c r="AC1067" s="220" t="str">
        <f>IFERROR(VLOOKUP(_xlfn.CONCAT('Team Roster - Final'!$A1067," : ",'Team Roster - Final'!$BM1067),'Rate Calculations'!$C$4:$U$1100,19,FALSE),"")</f>
        <v/>
      </c>
      <c r="AD1067" s="220" t="str">
        <f t="shared" si="279"/>
        <v/>
      </c>
      <c r="AE1067" s="220" t="str">
        <f t="shared" si="280"/>
        <v/>
      </c>
      <c r="AF1067" s="225" t="str">
        <f>IFERROR(VLOOKUP(_xlfn.CONCAT('Team Roster - Final'!$A1067," : ",'Team Roster - Final'!$BM1067),'Rate Calculations'!$C$4:$AB$1100,22,FALSE),"")</f>
        <v/>
      </c>
      <c r="AG1067" s="225" t="str">
        <f>IFERROR(VLOOKUP(_xlfn.CONCAT('Team Roster - Final'!$A1067," : ",'Team Roster - Final'!$BM1067),'Rate Calculations'!$C$4:$AB$1100,23,FALSE),"")</f>
        <v/>
      </c>
      <c r="AH1067" s="231" t="str">
        <f t="shared" si="281"/>
        <v/>
      </c>
      <c r="AI1067" s="231" t="str">
        <f t="shared" si="282"/>
        <v/>
      </c>
      <c r="AJ1067" s="223" t="str">
        <f>Table1[[#This Row],[Home Office
Net Fee %]]</f>
        <v/>
      </c>
      <c r="AK1067" s="222" t="str">
        <f t="shared" si="283"/>
        <v/>
      </c>
      <c r="AL1067" s="222" t="str">
        <f t="shared" si="284"/>
        <v/>
      </c>
      <c r="AM1067" s="215" t="str">
        <f>IFERROR(IF(#REF!="Yes",$AK1067,($AK1067+$AD1067*0.5)),"")</f>
        <v/>
      </c>
      <c r="AN1067" s="215" t="str">
        <f>IFERROR(IF(#REF!="Yes",$AL1067,($AL1067+$AE1067*0.5)),"")</f>
        <v/>
      </c>
      <c r="AO1067" s="374" t="str">
        <f>IF(ISBLANK('Team Roster Proposed - FBR'!Q1068),"",'Team Roster Proposed - FBR'!Q1068)</f>
        <v/>
      </c>
      <c r="AP1067" s="226" t="e">
        <f>IF(ISBLANK(#REF!),"",#REF!)</f>
        <v>#REF!</v>
      </c>
      <c r="AQ1067" s="226" t="e">
        <f>IF(ISBLANK(#REF!),"",#REF!)</f>
        <v>#REF!</v>
      </c>
      <c r="AR1067" s="226" t="e">
        <f>IF(ISBLANK(#REF!),"",#REF!)</f>
        <v>#REF!</v>
      </c>
      <c r="AS1067" s="219" t="e">
        <f>IF(ISBLANK(#REF!),"",#REF!)</f>
        <v>#REF!</v>
      </c>
      <c r="AT1067" s="219" t="e">
        <f>IF(ISBLANK(#REF!),"",#REF!)</f>
        <v>#REF!</v>
      </c>
      <c r="AU1067" s="219" t="e">
        <f>IF(ISBLANK(#REF!),"",#REF!)</f>
        <v>#REF!</v>
      </c>
      <c r="AV1067" s="219" t="e">
        <f>IF(ISBLANK(#REF!),"",#REF!)</f>
        <v>#REF!</v>
      </c>
      <c r="AW1067" s="219" t="e">
        <f>IF(ISBLANK(#REF!),"",#REF!)</f>
        <v>#REF!</v>
      </c>
      <c r="AX1067" s="219" t="e">
        <f>IF(ISBLANK(#REF!),"",#REF!)</f>
        <v>#REF!</v>
      </c>
      <c r="AY1067" s="226" t="e">
        <f>IF(ISBLANK(#REF!),"",#REF!)</f>
        <v>#REF!</v>
      </c>
      <c r="AZ1067" s="219" t="e">
        <f>IF(ISBLANK(#REF!),"",#REF!)</f>
        <v>#REF!</v>
      </c>
      <c r="BA1067" s="219" t="e">
        <f>IF(ISBLANK(#REF!),"",#REF!)</f>
        <v>#REF!</v>
      </c>
      <c r="BB1067" s="219" t="e">
        <f>IF(ISBLANK(#REF!),"",#REF!)</f>
        <v>#REF!</v>
      </c>
      <c r="BC1067" s="219" t="e">
        <f>IF(ISBLANK(#REF!),"",#REF!)</f>
        <v>#REF!</v>
      </c>
      <c r="BD1067" s="219" t="e">
        <f>IF(ISBLANK(#REF!),"",#REF!)</f>
        <v>#REF!</v>
      </c>
      <c r="BE1067" s="219" t="e">
        <f>IF(ISBLANK(#REF!),"",#REF!)</f>
        <v>#REF!</v>
      </c>
      <c r="BF1067" s="219" t="e">
        <f>IF(ISBLANK(#REF!),"",#REF!)</f>
        <v>#REF!</v>
      </c>
      <c r="BG1067" s="219" t="e">
        <f>IF(ISBLANK(#REF!),"",#REF!)</f>
        <v>#REF!</v>
      </c>
      <c r="BH1067" s="219" t="e">
        <f>IF(ISBLANK(#REF!),"",#REF!)</f>
        <v>#REF!</v>
      </c>
      <c r="BI1067" s="219" t="e">
        <f>IF(ISBLANK(#REF!),"",#REF!)</f>
        <v>#REF!</v>
      </c>
      <c r="BJ1067" s="219" t="e">
        <f>IF(ISBLANK(#REF!),"",#REF!)</f>
        <v>#REF!</v>
      </c>
      <c r="BK1067" s="219" t="e">
        <f>IF(ISBLANK(#REF!),"",#REF!)</f>
        <v>#REF!</v>
      </c>
      <c r="BL1067" s="219" t="e">
        <f>IF(ISBLANK(#REF!),"",#REF!)</f>
        <v>#REF!</v>
      </c>
      <c r="BM1067" s="219" t="e">
        <f>IF(ISBLANK(#REF!),"",#REF!)</f>
        <v>#REF!</v>
      </c>
      <c r="BN1067" s="219" t="e">
        <f>IF(ISBLANK(#REF!),"",#REF!)</f>
        <v>#REF!</v>
      </c>
      <c r="BO1067" s="227" t="e">
        <f t="shared" si="285"/>
        <v>#REF!</v>
      </c>
      <c r="BP1067" s="228" t="str">
        <f t="shared" si="288"/>
        <v/>
      </c>
      <c r="BQ1067" s="229" t="str">
        <f t="shared" si="272"/>
        <v/>
      </c>
      <c r="BR1067" s="228" t="e">
        <f t="shared" si="286"/>
        <v>#REF!</v>
      </c>
      <c r="BS1067" s="230" t="e">
        <f t="shared" si="287"/>
        <v>#REF!</v>
      </c>
    </row>
    <row r="1068" spans="1:71">
      <c r="A1068" s="213" t="e">
        <f>IF(ISBLANK(#REF!),"",#REF!)</f>
        <v>#REF!</v>
      </c>
      <c r="B1068" s="214" t="e">
        <f>IF(ISBLANK(#REF!),"",#REF!)</f>
        <v>#REF!</v>
      </c>
      <c r="C1068" s="214" t="e">
        <f>IF(ISBLANK(#REF!),"",#REF!)</f>
        <v>#REF!</v>
      </c>
      <c r="D1068" s="214" t="e">
        <f>IF(ISBLANK(#REF!),"",#REF!)</f>
        <v>#REF!</v>
      </c>
      <c r="E1068" s="214" t="e">
        <f>IF(ISBLANK(#REF!),"",#REF!)</f>
        <v>#REF!</v>
      </c>
      <c r="F1068" s="214" t="e">
        <f>IF(ISBLANK(#REF!),"",#REF!)</f>
        <v>#REF!</v>
      </c>
      <c r="G1068" s="214" t="e">
        <f>IF(ISBLANK(#REF!),"",#REF!)</f>
        <v>#REF!</v>
      </c>
      <c r="H1068" s="215" t="e">
        <f>IF(ISBLANK(#REF!),"",#REF!)</f>
        <v>#REF!</v>
      </c>
      <c r="I1068" s="214" t="e">
        <f>IF(ISBLANK(#REF!),"",#REF!)</f>
        <v>#REF!</v>
      </c>
      <c r="J1068" s="216" t="e">
        <f>IF(ISBLANK(#REF!),"",#REF!)</f>
        <v>#REF!</v>
      </c>
      <c r="K1068" s="217" t="e">
        <f>IF(ISBLANK(#REF!),"",#REF!)</f>
        <v>#REF!</v>
      </c>
      <c r="L1068" s="217" t="e">
        <f>IF(ISBLANK(#REF!),"",#REF!)</f>
        <v>#REF!</v>
      </c>
      <c r="M1068" s="218" t="e">
        <f>IF(ISBLANK(#REF!),"",#REF!)</f>
        <v>#REF!</v>
      </c>
      <c r="N1068" s="218" t="e">
        <f>IF(ISBLANK(#REF!),"",#REF!)</f>
        <v>#REF!</v>
      </c>
      <c r="O1068" s="220" t="str">
        <f>IFERROR(VLOOKUP(_xlfn.CONCAT('Team Roster - Final'!$A1068," : ",'Team Roster - Final'!$BM1068),'Rate Calculations'!$C$4:$G$1100,5,FALSE),"")</f>
        <v/>
      </c>
      <c r="P1068" s="225">
        <f>IF(ISBLANK('Rate Calculations'!$H1070),"",'Rate Calculations'!$H1070)</f>
        <v>1.7500000000000002E-2</v>
      </c>
      <c r="Q1068" s="220" t="str">
        <f t="shared" si="273"/>
        <v/>
      </c>
      <c r="R1068" s="221">
        <f>IF(ISBLANK('Rate Calculations'!$J1070),"",'Rate Calculations'!$J1070)</f>
        <v>3.5000000000000003E-2</v>
      </c>
      <c r="S1068" s="220" t="str">
        <f t="shared" si="274"/>
        <v/>
      </c>
      <c r="T1068" s="225" t="str">
        <f>IFERROR(VLOOKUP(_xlfn.CONCAT('Team Roster - Final'!$A1068," : ",'Team Roster - Final'!$BM1068),'Rate Calculations'!$C$4:$S$1100,10,FALSE),"")</f>
        <v/>
      </c>
      <c r="U1068" s="225" t="str">
        <f>IFERROR(VLOOKUP(_xlfn.CONCAT('Team Roster - Final'!$A1068," : ",'Team Roster - Final'!$BM1068),'Rate Calculations'!$C$4:$S$1100,11,FALSE),"")</f>
        <v/>
      </c>
      <c r="V1068" s="222" t="str">
        <f t="shared" si="275"/>
        <v/>
      </c>
      <c r="W1068" s="222" t="str">
        <f t="shared" si="276"/>
        <v/>
      </c>
      <c r="X1068" s="223" t="str">
        <f>IFERROR(VLOOKUP(_xlfn.CONCAT('Team Roster - Final'!$A1068," : ",'Team Roster - Final'!$BM1068),'Rate Calculations'!$C$4:$S$1100,14,FALSE),"")</f>
        <v/>
      </c>
      <c r="Y1068" s="222" t="str">
        <f t="shared" si="277"/>
        <v/>
      </c>
      <c r="Z1068" s="222" t="str">
        <f t="shared" si="278"/>
        <v/>
      </c>
      <c r="AA1068" s="224" t="str">
        <f>IFERROR(IF(#REF!="Yes",$Y1068, $Y1068+$Q1068*0.5),"")</f>
        <v/>
      </c>
      <c r="AB1068" s="224" t="str">
        <f>IFERROR(IF(#REF!="Yes",$Z1068, $Z1068+$S1068*0.5),"")</f>
        <v/>
      </c>
      <c r="AC1068" s="220" t="str">
        <f>IFERROR(VLOOKUP(_xlfn.CONCAT('Team Roster - Final'!$A1068," : ",'Team Roster - Final'!$BM1068),'Rate Calculations'!$C$4:$U$1100,19,FALSE),"")</f>
        <v/>
      </c>
      <c r="AD1068" s="220" t="str">
        <f t="shared" si="279"/>
        <v/>
      </c>
      <c r="AE1068" s="220" t="str">
        <f t="shared" si="280"/>
        <v/>
      </c>
      <c r="AF1068" s="225" t="str">
        <f>IFERROR(VLOOKUP(_xlfn.CONCAT('Team Roster - Final'!$A1068," : ",'Team Roster - Final'!$BM1068),'Rate Calculations'!$C$4:$AB$1100,22,FALSE),"")</f>
        <v/>
      </c>
      <c r="AG1068" s="225" t="str">
        <f>IFERROR(VLOOKUP(_xlfn.CONCAT('Team Roster - Final'!$A1068," : ",'Team Roster - Final'!$BM1068),'Rate Calculations'!$C$4:$AB$1100,23,FALSE),"")</f>
        <v/>
      </c>
      <c r="AH1068" s="231" t="str">
        <f t="shared" si="281"/>
        <v/>
      </c>
      <c r="AI1068" s="231" t="str">
        <f t="shared" si="282"/>
        <v/>
      </c>
      <c r="AJ1068" s="223" t="str">
        <f>Table1[[#This Row],[Home Office
Net Fee %]]</f>
        <v/>
      </c>
      <c r="AK1068" s="222" t="str">
        <f t="shared" si="283"/>
        <v/>
      </c>
      <c r="AL1068" s="222" t="str">
        <f t="shared" si="284"/>
        <v/>
      </c>
      <c r="AM1068" s="215" t="str">
        <f>IFERROR(IF(#REF!="Yes",$AK1068,($AK1068+$AD1068*0.5)),"")</f>
        <v/>
      </c>
      <c r="AN1068" s="215" t="str">
        <f>IFERROR(IF(#REF!="Yes",$AL1068,($AL1068+$AE1068*0.5)),"")</f>
        <v/>
      </c>
      <c r="AO1068" s="374" t="str">
        <f>IF(ISBLANK('Team Roster Proposed - FBR'!Q1069),"",'Team Roster Proposed - FBR'!Q1069)</f>
        <v/>
      </c>
      <c r="AP1068" s="226" t="e">
        <f>IF(ISBLANK(#REF!),"",#REF!)</f>
        <v>#REF!</v>
      </c>
      <c r="AQ1068" s="226" t="e">
        <f>IF(ISBLANK(#REF!),"",#REF!)</f>
        <v>#REF!</v>
      </c>
      <c r="AR1068" s="226" t="e">
        <f>IF(ISBLANK(#REF!),"",#REF!)</f>
        <v>#REF!</v>
      </c>
      <c r="AS1068" s="219" t="e">
        <f>IF(ISBLANK(#REF!),"",#REF!)</f>
        <v>#REF!</v>
      </c>
      <c r="AT1068" s="219" t="e">
        <f>IF(ISBLANK(#REF!),"",#REF!)</f>
        <v>#REF!</v>
      </c>
      <c r="AU1068" s="219" t="e">
        <f>IF(ISBLANK(#REF!),"",#REF!)</f>
        <v>#REF!</v>
      </c>
      <c r="AV1068" s="219" t="e">
        <f>IF(ISBLANK(#REF!),"",#REF!)</f>
        <v>#REF!</v>
      </c>
      <c r="AW1068" s="219" t="e">
        <f>IF(ISBLANK(#REF!),"",#REF!)</f>
        <v>#REF!</v>
      </c>
      <c r="AX1068" s="219" t="e">
        <f>IF(ISBLANK(#REF!),"",#REF!)</f>
        <v>#REF!</v>
      </c>
      <c r="AY1068" s="226" t="e">
        <f>IF(ISBLANK(#REF!),"",#REF!)</f>
        <v>#REF!</v>
      </c>
      <c r="AZ1068" s="219" t="e">
        <f>IF(ISBLANK(#REF!),"",#REF!)</f>
        <v>#REF!</v>
      </c>
      <c r="BA1068" s="219" t="e">
        <f>IF(ISBLANK(#REF!),"",#REF!)</f>
        <v>#REF!</v>
      </c>
      <c r="BB1068" s="219" t="e">
        <f>IF(ISBLANK(#REF!),"",#REF!)</f>
        <v>#REF!</v>
      </c>
      <c r="BC1068" s="219" t="e">
        <f>IF(ISBLANK(#REF!),"",#REF!)</f>
        <v>#REF!</v>
      </c>
      <c r="BD1068" s="219" t="e">
        <f>IF(ISBLANK(#REF!),"",#REF!)</f>
        <v>#REF!</v>
      </c>
      <c r="BE1068" s="219" t="e">
        <f>IF(ISBLANK(#REF!),"",#REF!)</f>
        <v>#REF!</v>
      </c>
      <c r="BF1068" s="219" t="e">
        <f>IF(ISBLANK(#REF!),"",#REF!)</f>
        <v>#REF!</v>
      </c>
      <c r="BG1068" s="219" t="e">
        <f>IF(ISBLANK(#REF!),"",#REF!)</f>
        <v>#REF!</v>
      </c>
      <c r="BH1068" s="219" t="e">
        <f>IF(ISBLANK(#REF!),"",#REF!)</f>
        <v>#REF!</v>
      </c>
      <c r="BI1068" s="219" t="e">
        <f>IF(ISBLANK(#REF!),"",#REF!)</f>
        <v>#REF!</v>
      </c>
      <c r="BJ1068" s="219" t="e">
        <f>IF(ISBLANK(#REF!),"",#REF!)</f>
        <v>#REF!</v>
      </c>
      <c r="BK1068" s="219" t="e">
        <f>IF(ISBLANK(#REF!),"",#REF!)</f>
        <v>#REF!</v>
      </c>
      <c r="BL1068" s="219" t="e">
        <f>IF(ISBLANK(#REF!),"",#REF!)</f>
        <v>#REF!</v>
      </c>
      <c r="BM1068" s="219" t="e">
        <f>IF(ISBLANK(#REF!),"",#REF!)</f>
        <v>#REF!</v>
      </c>
      <c r="BN1068" s="219" t="e">
        <f>IF(ISBLANK(#REF!),"",#REF!)</f>
        <v>#REF!</v>
      </c>
      <c r="BO1068" s="227" t="e">
        <f t="shared" si="285"/>
        <v>#REF!</v>
      </c>
      <c r="BP1068" s="228" t="str">
        <f t="shared" si="288"/>
        <v/>
      </c>
      <c r="BQ1068" s="229" t="str">
        <f t="shared" si="272"/>
        <v/>
      </c>
      <c r="BR1068" s="228" t="e">
        <f t="shared" si="286"/>
        <v>#REF!</v>
      </c>
      <c r="BS1068" s="230" t="e">
        <f t="shared" si="287"/>
        <v>#REF!</v>
      </c>
    </row>
    <row r="1069" spans="1:71">
      <c r="A1069" s="213" t="e">
        <f>IF(ISBLANK(#REF!),"",#REF!)</f>
        <v>#REF!</v>
      </c>
      <c r="B1069" s="214" t="e">
        <f>IF(ISBLANK(#REF!),"",#REF!)</f>
        <v>#REF!</v>
      </c>
      <c r="C1069" s="214" t="e">
        <f>IF(ISBLANK(#REF!),"",#REF!)</f>
        <v>#REF!</v>
      </c>
      <c r="D1069" s="214" t="e">
        <f>IF(ISBLANK(#REF!),"",#REF!)</f>
        <v>#REF!</v>
      </c>
      <c r="E1069" s="214" t="e">
        <f>IF(ISBLANK(#REF!),"",#REF!)</f>
        <v>#REF!</v>
      </c>
      <c r="F1069" s="214" t="e">
        <f>IF(ISBLANK(#REF!),"",#REF!)</f>
        <v>#REF!</v>
      </c>
      <c r="G1069" s="214" t="e">
        <f>IF(ISBLANK(#REF!),"",#REF!)</f>
        <v>#REF!</v>
      </c>
      <c r="H1069" s="215" t="e">
        <f>IF(ISBLANK(#REF!),"",#REF!)</f>
        <v>#REF!</v>
      </c>
      <c r="I1069" s="214" t="e">
        <f>IF(ISBLANK(#REF!),"",#REF!)</f>
        <v>#REF!</v>
      </c>
      <c r="J1069" s="216" t="e">
        <f>IF(ISBLANK(#REF!),"",#REF!)</f>
        <v>#REF!</v>
      </c>
      <c r="K1069" s="217" t="e">
        <f>IF(ISBLANK(#REF!),"",#REF!)</f>
        <v>#REF!</v>
      </c>
      <c r="L1069" s="217" t="e">
        <f>IF(ISBLANK(#REF!),"",#REF!)</f>
        <v>#REF!</v>
      </c>
      <c r="M1069" s="218" t="e">
        <f>IF(ISBLANK(#REF!),"",#REF!)</f>
        <v>#REF!</v>
      </c>
      <c r="N1069" s="218" t="e">
        <f>IF(ISBLANK(#REF!),"",#REF!)</f>
        <v>#REF!</v>
      </c>
      <c r="O1069" s="220" t="str">
        <f>IFERROR(VLOOKUP(_xlfn.CONCAT('Team Roster - Final'!$A1069," : ",'Team Roster - Final'!$BM1069),'Rate Calculations'!$C$4:$G$1100,5,FALSE),"")</f>
        <v/>
      </c>
      <c r="P1069" s="225">
        <f>IF(ISBLANK('Rate Calculations'!$H1071),"",'Rate Calculations'!$H1071)</f>
        <v>1.7500000000000002E-2</v>
      </c>
      <c r="Q1069" s="220" t="str">
        <f t="shared" si="273"/>
        <v/>
      </c>
      <c r="R1069" s="221">
        <f>IF(ISBLANK('Rate Calculations'!$J1071),"",'Rate Calculations'!$J1071)</f>
        <v>3.5000000000000003E-2</v>
      </c>
      <c r="S1069" s="220" t="str">
        <f t="shared" si="274"/>
        <v/>
      </c>
      <c r="T1069" s="225" t="str">
        <f>IFERROR(VLOOKUP(_xlfn.CONCAT('Team Roster - Final'!$A1069," : ",'Team Roster - Final'!$BM1069),'Rate Calculations'!$C$4:$S$1100,10,FALSE),"")</f>
        <v/>
      </c>
      <c r="U1069" s="225" t="str">
        <f>IFERROR(VLOOKUP(_xlfn.CONCAT('Team Roster - Final'!$A1069," : ",'Team Roster - Final'!$BM1069),'Rate Calculations'!$C$4:$S$1100,11,FALSE),"")</f>
        <v/>
      </c>
      <c r="V1069" s="222" t="str">
        <f t="shared" si="275"/>
        <v/>
      </c>
      <c r="W1069" s="222" t="str">
        <f t="shared" si="276"/>
        <v/>
      </c>
      <c r="X1069" s="223" t="str">
        <f>IFERROR(VLOOKUP(_xlfn.CONCAT('Team Roster - Final'!$A1069," : ",'Team Roster - Final'!$BM1069),'Rate Calculations'!$C$4:$S$1100,14,FALSE),"")</f>
        <v/>
      </c>
      <c r="Y1069" s="222" t="str">
        <f t="shared" si="277"/>
        <v/>
      </c>
      <c r="Z1069" s="222" t="str">
        <f t="shared" si="278"/>
        <v/>
      </c>
      <c r="AA1069" s="224" t="str">
        <f>IFERROR(IF(#REF!="Yes",$Y1069, $Y1069+$Q1069*0.5),"")</f>
        <v/>
      </c>
      <c r="AB1069" s="224" t="str">
        <f>IFERROR(IF(#REF!="Yes",$Z1069, $Z1069+$S1069*0.5),"")</f>
        <v/>
      </c>
      <c r="AC1069" s="220" t="str">
        <f>IFERROR(VLOOKUP(_xlfn.CONCAT('Team Roster - Final'!$A1069," : ",'Team Roster - Final'!$BM1069),'Rate Calculations'!$C$4:$U$1100,19,FALSE),"")</f>
        <v/>
      </c>
      <c r="AD1069" s="220" t="str">
        <f t="shared" si="279"/>
        <v/>
      </c>
      <c r="AE1069" s="220" t="str">
        <f t="shared" si="280"/>
        <v/>
      </c>
      <c r="AF1069" s="225" t="str">
        <f>IFERROR(VLOOKUP(_xlfn.CONCAT('Team Roster - Final'!$A1069," : ",'Team Roster - Final'!$BM1069),'Rate Calculations'!$C$4:$AB$1100,22,FALSE),"")</f>
        <v/>
      </c>
      <c r="AG1069" s="225" t="str">
        <f>IFERROR(VLOOKUP(_xlfn.CONCAT('Team Roster - Final'!$A1069," : ",'Team Roster - Final'!$BM1069),'Rate Calculations'!$C$4:$AB$1100,23,FALSE),"")</f>
        <v/>
      </c>
      <c r="AH1069" s="231" t="str">
        <f t="shared" si="281"/>
        <v/>
      </c>
      <c r="AI1069" s="231" t="str">
        <f t="shared" si="282"/>
        <v/>
      </c>
      <c r="AJ1069" s="223" t="str">
        <f>Table1[[#This Row],[Home Office
Net Fee %]]</f>
        <v/>
      </c>
      <c r="AK1069" s="222" t="str">
        <f t="shared" si="283"/>
        <v/>
      </c>
      <c r="AL1069" s="222" t="str">
        <f t="shared" si="284"/>
        <v/>
      </c>
      <c r="AM1069" s="215" t="str">
        <f>IFERROR(IF(#REF!="Yes",$AK1069,($AK1069+$AD1069*0.5)),"")</f>
        <v/>
      </c>
      <c r="AN1069" s="215" t="str">
        <f>IFERROR(IF(#REF!="Yes",$AL1069,($AL1069+$AE1069*0.5)),"")</f>
        <v/>
      </c>
      <c r="AO1069" s="374" t="str">
        <f>IF(ISBLANK('Team Roster Proposed - FBR'!Q1070),"",'Team Roster Proposed - FBR'!Q1070)</f>
        <v/>
      </c>
      <c r="AP1069" s="226" t="e">
        <f>IF(ISBLANK(#REF!),"",#REF!)</f>
        <v>#REF!</v>
      </c>
      <c r="AQ1069" s="226" t="e">
        <f>IF(ISBLANK(#REF!),"",#REF!)</f>
        <v>#REF!</v>
      </c>
      <c r="AR1069" s="226" t="e">
        <f>IF(ISBLANK(#REF!),"",#REF!)</f>
        <v>#REF!</v>
      </c>
      <c r="AS1069" s="219" t="e">
        <f>IF(ISBLANK(#REF!),"",#REF!)</f>
        <v>#REF!</v>
      </c>
      <c r="AT1069" s="219" t="e">
        <f>IF(ISBLANK(#REF!),"",#REF!)</f>
        <v>#REF!</v>
      </c>
      <c r="AU1069" s="219" t="e">
        <f>IF(ISBLANK(#REF!),"",#REF!)</f>
        <v>#REF!</v>
      </c>
      <c r="AV1069" s="219" t="e">
        <f>IF(ISBLANK(#REF!),"",#REF!)</f>
        <v>#REF!</v>
      </c>
      <c r="AW1069" s="219" t="e">
        <f>IF(ISBLANK(#REF!),"",#REF!)</f>
        <v>#REF!</v>
      </c>
      <c r="AX1069" s="219" t="e">
        <f>IF(ISBLANK(#REF!),"",#REF!)</f>
        <v>#REF!</v>
      </c>
      <c r="AY1069" s="226" t="e">
        <f>IF(ISBLANK(#REF!),"",#REF!)</f>
        <v>#REF!</v>
      </c>
      <c r="AZ1069" s="219" t="e">
        <f>IF(ISBLANK(#REF!),"",#REF!)</f>
        <v>#REF!</v>
      </c>
      <c r="BA1069" s="219" t="e">
        <f>IF(ISBLANK(#REF!),"",#REF!)</f>
        <v>#REF!</v>
      </c>
      <c r="BB1069" s="219" t="e">
        <f>IF(ISBLANK(#REF!),"",#REF!)</f>
        <v>#REF!</v>
      </c>
      <c r="BC1069" s="219" t="e">
        <f>IF(ISBLANK(#REF!),"",#REF!)</f>
        <v>#REF!</v>
      </c>
      <c r="BD1069" s="219" t="e">
        <f>IF(ISBLANK(#REF!),"",#REF!)</f>
        <v>#REF!</v>
      </c>
      <c r="BE1069" s="219" t="e">
        <f>IF(ISBLANK(#REF!),"",#REF!)</f>
        <v>#REF!</v>
      </c>
      <c r="BF1069" s="219" t="e">
        <f>IF(ISBLANK(#REF!),"",#REF!)</f>
        <v>#REF!</v>
      </c>
      <c r="BG1069" s="219" t="e">
        <f>IF(ISBLANK(#REF!),"",#REF!)</f>
        <v>#REF!</v>
      </c>
      <c r="BH1069" s="219" t="e">
        <f>IF(ISBLANK(#REF!),"",#REF!)</f>
        <v>#REF!</v>
      </c>
      <c r="BI1069" s="219" t="e">
        <f>IF(ISBLANK(#REF!),"",#REF!)</f>
        <v>#REF!</v>
      </c>
      <c r="BJ1069" s="219" t="e">
        <f>IF(ISBLANK(#REF!),"",#REF!)</f>
        <v>#REF!</v>
      </c>
      <c r="BK1069" s="219" t="e">
        <f>IF(ISBLANK(#REF!),"",#REF!)</f>
        <v>#REF!</v>
      </c>
      <c r="BL1069" s="219" t="e">
        <f>IF(ISBLANK(#REF!),"",#REF!)</f>
        <v>#REF!</v>
      </c>
      <c r="BM1069" s="219" t="e">
        <f>IF(ISBLANK(#REF!),"",#REF!)</f>
        <v>#REF!</v>
      </c>
      <c r="BN1069" s="219" t="e">
        <f>IF(ISBLANK(#REF!),"",#REF!)</f>
        <v>#REF!</v>
      </c>
      <c r="BO1069" s="227" t="e">
        <f t="shared" si="285"/>
        <v>#REF!</v>
      </c>
      <c r="BP1069" s="228" t="str">
        <f t="shared" si="288"/>
        <v/>
      </c>
      <c r="BQ1069" s="229" t="str">
        <f t="shared" si="272"/>
        <v/>
      </c>
      <c r="BR1069" s="228" t="e">
        <f t="shared" si="286"/>
        <v>#REF!</v>
      </c>
      <c r="BS1069" s="230" t="e">
        <f t="shared" si="287"/>
        <v>#REF!</v>
      </c>
    </row>
    <row r="1070" spans="1:71">
      <c r="A1070" s="213" t="e">
        <f>IF(ISBLANK(#REF!),"",#REF!)</f>
        <v>#REF!</v>
      </c>
      <c r="B1070" s="214" t="e">
        <f>IF(ISBLANK(#REF!),"",#REF!)</f>
        <v>#REF!</v>
      </c>
      <c r="C1070" s="214" t="e">
        <f>IF(ISBLANK(#REF!),"",#REF!)</f>
        <v>#REF!</v>
      </c>
      <c r="D1070" s="214" t="e">
        <f>IF(ISBLANK(#REF!),"",#REF!)</f>
        <v>#REF!</v>
      </c>
      <c r="E1070" s="214" t="e">
        <f>IF(ISBLANK(#REF!),"",#REF!)</f>
        <v>#REF!</v>
      </c>
      <c r="F1070" s="214" t="e">
        <f>IF(ISBLANK(#REF!),"",#REF!)</f>
        <v>#REF!</v>
      </c>
      <c r="G1070" s="214" t="e">
        <f>IF(ISBLANK(#REF!),"",#REF!)</f>
        <v>#REF!</v>
      </c>
      <c r="H1070" s="215" t="e">
        <f>IF(ISBLANK(#REF!),"",#REF!)</f>
        <v>#REF!</v>
      </c>
      <c r="I1070" s="214" t="e">
        <f>IF(ISBLANK(#REF!),"",#REF!)</f>
        <v>#REF!</v>
      </c>
      <c r="J1070" s="216" t="e">
        <f>IF(ISBLANK(#REF!),"",#REF!)</f>
        <v>#REF!</v>
      </c>
      <c r="K1070" s="217" t="e">
        <f>IF(ISBLANK(#REF!),"",#REF!)</f>
        <v>#REF!</v>
      </c>
      <c r="L1070" s="217" t="e">
        <f>IF(ISBLANK(#REF!),"",#REF!)</f>
        <v>#REF!</v>
      </c>
      <c r="M1070" s="218" t="e">
        <f>IF(ISBLANK(#REF!),"",#REF!)</f>
        <v>#REF!</v>
      </c>
      <c r="N1070" s="218" t="e">
        <f>IF(ISBLANK(#REF!),"",#REF!)</f>
        <v>#REF!</v>
      </c>
      <c r="O1070" s="220" t="str">
        <f>IFERROR(VLOOKUP(_xlfn.CONCAT('Team Roster - Final'!$A1070," : ",'Team Roster - Final'!$BM1070),'Rate Calculations'!$C$4:$G$1100,5,FALSE),"")</f>
        <v/>
      </c>
      <c r="P1070" s="225">
        <f>IF(ISBLANK('Rate Calculations'!$H1072),"",'Rate Calculations'!$H1072)</f>
        <v>1.7500000000000002E-2</v>
      </c>
      <c r="Q1070" s="220" t="str">
        <f t="shared" si="273"/>
        <v/>
      </c>
      <c r="R1070" s="221">
        <f>IF(ISBLANK('Rate Calculations'!$J1072),"",'Rate Calculations'!$J1072)</f>
        <v>3.5000000000000003E-2</v>
      </c>
      <c r="S1070" s="220" t="str">
        <f t="shared" si="274"/>
        <v/>
      </c>
      <c r="T1070" s="225" t="str">
        <f>IFERROR(VLOOKUP(_xlfn.CONCAT('Team Roster - Final'!$A1070," : ",'Team Roster - Final'!$BM1070),'Rate Calculations'!$C$4:$S$1100,10,FALSE),"")</f>
        <v/>
      </c>
      <c r="U1070" s="225" t="str">
        <f>IFERROR(VLOOKUP(_xlfn.CONCAT('Team Roster - Final'!$A1070," : ",'Team Roster - Final'!$BM1070),'Rate Calculations'!$C$4:$S$1100,11,FALSE),"")</f>
        <v/>
      </c>
      <c r="V1070" s="222" t="str">
        <f t="shared" si="275"/>
        <v/>
      </c>
      <c r="W1070" s="222" t="str">
        <f t="shared" si="276"/>
        <v/>
      </c>
      <c r="X1070" s="223" t="str">
        <f>IFERROR(VLOOKUP(_xlfn.CONCAT('Team Roster - Final'!$A1070," : ",'Team Roster - Final'!$BM1070),'Rate Calculations'!$C$4:$S$1100,14,FALSE),"")</f>
        <v/>
      </c>
      <c r="Y1070" s="222" t="str">
        <f t="shared" si="277"/>
        <v/>
      </c>
      <c r="Z1070" s="222" t="str">
        <f t="shared" si="278"/>
        <v/>
      </c>
      <c r="AA1070" s="224" t="str">
        <f>IFERROR(IF(#REF!="Yes",$Y1070, $Y1070+$Q1070*0.5),"")</f>
        <v/>
      </c>
      <c r="AB1070" s="224" t="str">
        <f>IFERROR(IF(#REF!="Yes",$Z1070, $Z1070+$S1070*0.5),"")</f>
        <v/>
      </c>
      <c r="AC1070" s="220" t="str">
        <f>IFERROR(VLOOKUP(_xlfn.CONCAT('Team Roster - Final'!$A1070," : ",'Team Roster - Final'!$BM1070),'Rate Calculations'!$C$4:$U$1100,19,FALSE),"")</f>
        <v/>
      </c>
      <c r="AD1070" s="220" t="str">
        <f t="shared" si="279"/>
        <v/>
      </c>
      <c r="AE1070" s="220" t="str">
        <f t="shared" si="280"/>
        <v/>
      </c>
      <c r="AF1070" s="225" t="str">
        <f>IFERROR(VLOOKUP(_xlfn.CONCAT('Team Roster - Final'!$A1070," : ",'Team Roster - Final'!$BM1070),'Rate Calculations'!$C$4:$AB$1100,22,FALSE),"")</f>
        <v/>
      </c>
      <c r="AG1070" s="225" t="str">
        <f>IFERROR(VLOOKUP(_xlfn.CONCAT('Team Roster - Final'!$A1070," : ",'Team Roster - Final'!$BM1070),'Rate Calculations'!$C$4:$AB$1100,23,FALSE),"")</f>
        <v/>
      </c>
      <c r="AH1070" s="231" t="str">
        <f t="shared" si="281"/>
        <v/>
      </c>
      <c r="AI1070" s="231" t="str">
        <f t="shared" si="282"/>
        <v/>
      </c>
      <c r="AJ1070" s="223" t="str">
        <f>Table1[[#This Row],[Home Office
Net Fee %]]</f>
        <v/>
      </c>
      <c r="AK1070" s="222" t="str">
        <f t="shared" si="283"/>
        <v/>
      </c>
      <c r="AL1070" s="222" t="str">
        <f t="shared" si="284"/>
        <v/>
      </c>
      <c r="AM1070" s="215" t="str">
        <f>IFERROR(IF(#REF!="Yes",$AK1070,($AK1070+$AD1070*0.5)),"")</f>
        <v/>
      </c>
      <c r="AN1070" s="215" t="str">
        <f>IFERROR(IF(#REF!="Yes",$AL1070,($AL1070+$AE1070*0.5)),"")</f>
        <v/>
      </c>
      <c r="AO1070" s="374" t="str">
        <f>IF(ISBLANK('Team Roster Proposed - FBR'!Q1071),"",'Team Roster Proposed - FBR'!Q1071)</f>
        <v/>
      </c>
      <c r="AP1070" s="226" t="e">
        <f>IF(ISBLANK(#REF!),"",#REF!)</f>
        <v>#REF!</v>
      </c>
      <c r="AQ1070" s="226" t="e">
        <f>IF(ISBLANK(#REF!),"",#REF!)</f>
        <v>#REF!</v>
      </c>
      <c r="AR1070" s="226" t="e">
        <f>IF(ISBLANK(#REF!),"",#REF!)</f>
        <v>#REF!</v>
      </c>
      <c r="AS1070" s="219" t="e">
        <f>IF(ISBLANK(#REF!),"",#REF!)</f>
        <v>#REF!</v>
      </c>
      <c r="AT1070" s="219" t="e">
        <f>IF(ISBLANK(#REF!),"",#REF!)</f>
        <v>#REF!</v>
      </c>
      <c r="AU1070" s="219" t="e">
        <f>IF(ISBLANK(#REF!),"",#REF!)</f>
        <v>#REF!</v>
      </c>
      <c r="AV1070" s="219" t="e">
        <f>IF(ISBLANK(#REF!),"",#REF!)</f>
        <v>#REF!</v>
      </c>
      <c r="AW1070" s="219" t="e">
        <f>IF(ISBLANK(#REF!),"",#REF!)</f>
        <v>#REF!</v>
      </c>
      <c r="AX1070" s="219" t="e">
        <f>IF(ISBLANK(#REF!),"",#REF!)</f>
        <v>#REF!</v>
      </c>
      <c r="AY1070" s="226" t="e">
        <f>IF(ISBLANK(#REF!),"",#REF!)</f>
        <v>#REF!</v>
      </c>
      <c r="AZ1070" s="219" t="e">
        <f>IF(ISBLANK(#REF!),"",#REF!)</f>
        <v>#REF!</v>
      </c>
      <c r="BA1070" s="219" t="e">
        <f>IF(ISBLANK(#REF!),"",#REF!)</f>
        <v>#REF!</v>
      </c>
      <c r="BB1070" s="219" t="e">
        <f>IF(ISBLANK(#REF!),"",#REF!)</f>
        <v>#REF!</v>
      </c>
      <c r="BC1070" s="219" t="e">
        <f>IF(ISBLANK(#REF!),"",#REF!)</f>
        <v>#REF!</v>
      </c>
      <c r="BD1070" s="219" t="e">
        <f>IF(ISBLANK(#REF!),"",#REF!)</f>
        <v>#REF!</v>
      </c>
      <c r="BE1070" s="219" t="e">
        <f>IF(ISBLANK(#REF!),"",#REF!)</f>
        <v>#REF!</v>
      </c>
      <c r="BF1070" s="219" t="e">
        <f>IF(ISBLANK(#REF!),"",#REF!)</f>
        <v>#REF!</v>
      </c>
      <c r="BG1070" s="219" t="e">
        <f>IF(ISBLANK(#REF!),"",#REF!)</f>
        <v>#REF!</v>
      </c>
      <c r="BH1070" s="219" t="e">
        <f>IF(ISBLANK(#REF!),"",#REF!)</f>
        <v>#REF!</v>
      </c>
      <c r="BI1070" s="219" t="e">
        <f>IF(ISBLANK(#REF!),"",#REF!)</f>
        <v>#REF!</v>
      </c>
      <c r="BJ1070" s="219" t="e">
        <f>IF(ISBLANK(#REF!),"",#REF!)</f>
        <v>#REF!</v>
      </c>
      <c r="BK1070" s="219" t="e">
        <f>IF(ISBLANK(#REF!),"",#REF!)</f>
        <v>#REF!</v>
      </c>
      <c r="BL1070" s="219" t="e">
        <f>IF(ISBLANK(#REF!),"",#REF!)</f>
        <v>#REF!</v>
      </c>
      <c r="BM1070" s="219" t="e">
        <f>IF(ISBLANK(#REF!),"",#REF!)</f>
        <v>#REF!</v>
      </c>
      <c r="BN1070" s="219" t="e">
        <f>IF(ISBLANK(#REF!),"",#REF!)</f>
        <v>#REF!</v>
      </c>
      <c r="BO1070" s="227" t="e">
        <f t="shared" si="285"/>
        <v>#REF!</v>
      </c>
      <c r="BP1070" s="228" t="str">
        <f t="shared" si="288"/>
        <v/>
      </c>
      <c r="BQ1070" s="229" t="str">
        <f t="shared" si="272"/>
        <v/>
      </c>
      <c r="BR1070" s="228" t="e">
        <f t="shared" si="286"/>
        <v>#REF!</v>
      </c>
      <c r="BS1070" s="230" t="e">
        <f t="shared" si="287"/>
        <v>#REF!</v>
      </c>
    </row>
    <row r="1071" spans="1:71">
      <c r="A1071" s="213" t="e">
        <f>IF(ISBLANK(#REF!),"",#REF!)</f>
        <v>#REF!</v>
      </c>
      <c r="B1071" s="214" t="e">
        <f>IF(ISBLANK(#REF!),"",#REF!)</f>
        <v>#REF!</v>
      </c>
      <c r="C1071" s="214" t="e">
        <f>IF(ISBLANK(#REF!),"",#REF!)</f>
        <v>#REF!</v>
      </c>
      <c r="D1071" s="214" t="e">
        <f>IF(ISBLANK(#REF!),"",#REF!)</f>
        <v>#REF!</v>
      </c>
      <c r="E1071" s="214" t="e">
        <f>IF(ISBLANK(#REF!),"",#REF!)</f>
        <v>#REF!</v>
      </c>
      <c r="F1071" s="214" t="e">
        <f>IF(ISBLANK(#REF!),"",#REF!)</f>
        <v>#REF!</v>
      </c>
      <c r="G1071" s="214" t="e">
        <f>IF(ISBLANK(#REF!),"",#REF!)</f>
        <v>#REF!</v>
      </c>
      <c r="H1071" s="215" t="e">
        <f>IF(ISBLANK(#REF!),"",#REF!)</f>
        <v>#REF!</v>
      </c>
      <c r="I1071" s="214" t="e">
        <f>IF(ISBLANK(#REF!),"",#REF!)</f>
        <v>#REF!</v>
      </c>
      <c r="J1071" s="216" t="e">
        <f>IF(ISBLANK(#REF!),"",#REF!)</f>
        <v>#REF!</v>
      </c>
      <c r="K1071" s="217" t="e">
        <f>IF(ISBLANK(#REF!),"",#REF!)</f>
        <v>#REF!</v>
      </c>
      <c r="L1071" s="217" t="e">
        <f>IF(ISBLANK(#REF!),"",#REF!)</f>
        <v>#REF!</v>
      </c>
      <c r="M1071" s="218" t="e">
        <f>IF(ISBLANK(#REF!),"",#REF!)</f>
        <v>#REF!</v>
      </c>
      <c r="N1071" s="218" t="e">
        <f>IF(ISBLANK(#REF!),"",#REF!)</f>
        <v>#REF!</v>
      </c>
      <c r="O1071" s="220" t="str">
        <f>IFERROR(VLOOKUP(_xlfn.CONCAT('Team Roster - Final'!$A1071," : ",'Team Roster - Final'!$BM1071),'Rate Calculations'!$C$4:$G$1100,5,FALSE),"")</f>
        <v/>
      </c>
      <c r="P1071" s="225">
        <f>IF(ISBLANK('Rate Calculations'!$H1073),"",'Rate Calculations'!$H1073)</f>
        <v>1.7500000000000002E-2</v>
      </c>
      <c r="Q1071" s="220" t="str">
        <f t="shared" si="273"/>
        <v/>
      </c>
      <c r="R1071" s="221">
        <f>IF(ISBLANK('Rate Calculations'!$J1073),"",'Rate Calculations'!$J1073)</f>
        <v>3.5000000000000003E-2</v>
      </c>
      <c r="S1071" s="220" t="str">
        <f t="shared" si="274"/>
        <v/>
      </c>
      <c r="T1071" s="225" t="str">
        <f>IFERROR(VLOOKUP(_xlfn.CONCAT('Team Roster - Final'!$A1071," : ",'Team Roster - Final'!$BM1071),'Rate Calculations'!$C$4:$S$1100,10,FALSE),"")</f>
        <v/>
      </c>
      <c r="U1071" s="225" t="str">
        <f>IFERROR(VLOOKUP(_xlfn.CONCAT('Team Roster - Final'!$A1071," : ",'Team Roster - Final'!$BM1071),'Rate Calculations'!$C$4:$S$1100,11,FALSE),"")</f>
        <v/>
      </c>
      <c r="V1071" s="222" t="str">
        <f t="shared" si="275"/>
        <v/>
      </c>
      <c r="W1071" s="222" t="str">
        <f t="shared" si="276"/>
        <v/>
      </c>
      <c r="X1071" s="223" t="str">
        <f>IFERROR(VLOOKUP(_xlfn.CONCAT('Team Roster - Final'!$A1071," : ",'Team Roster - Final'!$BM1071),'Rate Calculations'!$C$4:$S$1100,14,FALSE),"")</f>
        <v/>
      </c>
      <c r="Y1071" s="222" t="str">
        <f t="shared" si="277"/>
        <v/>
      </c>
      <c r="Z1071" s="222" t="str">
        <f t="shared" si="278"/>
        <v/>
      </c>
      <c r="AA1071" s="224" t="str">
        <f>IFERROR(IF(#REF!="Yes",$Y1071, $Y1071+$Q1071*0.5),"")</f>
        <v/>
      </c>
      <c r="AB1071" s="224" t="str">
        <f>IFERROR(IF(#REF!="Yes",$Z1071, $Z1071+$S1071*0.5),"")</f>
        <v/>
      </c>
      <c r="AC1071" s="220" t="str">
        <f>IFERROR(VLOOKUP(_xlfn.CONCAT('Team Roster - Final'!$A1071," : ",'Team Roster - Final'!$BM1071),'Rate Calculations'!$C$4:$U$1100,19,FALSE),"")</f>
        <v/>
      </c>
      <c r="AD1071" s="220" t="str">
        <f t="shared" si="279"/>
        <v/>
      </c>
      <c r="AE1071" s="220" t="str">
        <f t="shared" si="280"/>
        <v/>
      </c>
      <c r="AF1071" s="225" t="str">
        <f>IFERROR(VLOOKUP(_xlfn.CONCAT('Team Roster - Final'!$A1071," : ",'Team Roster - Final'!$BM1071),'Rate Calculations'!$C$4:$AB$1100,22,FALSE),"")</f>
        <v/>
      </c>
      <c r="AG1071" s="225" t="str">
        <f>IFERROR(VLOOKUP(_xlfn.CONCAT('Team Roster - Final'!$A1071," : ",'Team Roster - Final'!$BM1071),'Rate Calculations'!$C$4:$AB$1100,23,FALSE),"")</f>
        <v/>
      </c>
      <c r="AH1071" s="231" t="str">
        <f t="shared" si="281"/>
        <v/>
      </c>
      <c r="AI1071" s="231" t="str">
        <f t="shared" si="282"/>
        <v/>
      </c>
      <c r="AJ1071" s="223" t="str">
        <f>Table1[[#This Row],[Home Office
Net Fee %]]</f>
        <v/>
      </c>
      <c r="AK1071" s="222" t="str">
        <f t="shared" si="283"/>
        <v/>
      </c>
      <c r="AL1071" s="222" t="str">
        <f t="shared" si="284"/>
        <v/>
      </c>
      <c r="AM1071" s="215" t="str">
        <f>IFERROR(IF(#REF!="Yes",$AK1071,($AK1071+$AD1071*0.5)),"")</f>
        <v/>
      </c>
      <c r="AN1071" s="215" t="str">
        <f>IFERROR(IF(#REF!="Yes",$AL1071,($AL1071+$AE1071*0.5)),"")</f>
        <v/>
      </c>
      <c r="AO1071" s="374" t="str">
        <f>IF(ISBLANK('Team Roster Proposed - FBR'!Q1072),"",'Team Roster Proposed - FBR'!Q1072)</f>
        <v/>
      </c>
      <c r="AP1071" s="226" t="e">
        <f>IF(ISBLANK(#REF!),"",#REF!)</f>
        <v>#REF!</v>
      </c>
      <c r="AQ1071" s="226" t="e">
        <f>IF(ISBLANK(#REF!),"",#REF!)</f>
        <v>#REF!</v>
      </c>
      <c r="AR1071" s="226" t="e">
        <f>IF(ISBLANK(#REF!),"",#REF!)</f>
        <v>#REF!</v>
      </c>
      <c r="AS1071" s="219" t="e">
        <f>IF(ISBLANK(#REF!),"",#REF!)</f>
        <v>#REF!</v>
      </c>
      <c r="AT1071" s="219" t="e">
        <f>IF(ISBLANK(#REF!),"",#REF!)</f>
        <v>#REF!</v>
      </c>
      <c r="AU1071" s="219" t="e">
        <f>IF(ISBLANK(#REF!),"",#REF!)</f>
        <v>#REF!</v>
      </c>
      <c r="AV1071" s="219" t="e">
        <f>IF(ISBLANK(#REF!),"",#REF!)</f>
        <v>#REF!</v>
      </c>
      <c r="AW1071" s="219" t="e">
        <f>IF(ISBLANK(#REF!),"",#REF!)</f>
        <v>#REF!</v>
      </c>
      <c r="AX1071" s="219" t="e">
        <f>IF(ISBLANK(#REF!),"",#REF!)</f>
        <v>#REF!</v>
      </c>
      <c r="AY1071" s="226" t="e">
        <f>IF(ISBLANK(#REF!),"",#REF!)</f>
        <v>#REF!</v>
      </c>
      <c r="AZ1071" s="219" t="e">
        <f>IF(ISBLANK(#REF!),"",#REF!)</f>
        <v>#REF!</v>
      </c>
      <c r="BA1071" s="219" t="e">
        <f>IF(ISBLANK(#REF!),"",#REF!)</f>
        <v>#REF!</v>
      </c>
      <c r="BB1071" s="219" t="e">
        <f>IF(ISBLANK(#REF!),"",#REF!)</f>
        <v>#REF!</v>
      </c>
      <c r="BC1071" s="219" t="e">
        <f>IF(ISBLANK(#REF!),"",#REF!)</f>
        <v>#REF!</v>
      </c>
      <c r="BD1071" s="219" t="e">
        <f>IF(ISBLANK(#REF!),"",#REF!)</f>
        <v>#REF!</v>
      </c>
      <c r="BE1071" s="219" t="e">
        <f>IF(ISBLANK(#REF!),"",#REF!)</f>
        <v>#REF!</v>
      </c>
      <c r="BF1071" s="219" t="e">
        <f>IF(ISBLANK(#REF!),"",#REF!)</f>
        <v>#REF!</v>
      </c>
      <c r="BG1071" s="219" t="e">
        <f>IF(ISBLANK(#REF!),"",#REF!)</f>
        <v>#REF!</v>
      </c>
      <c r="BH1071" s="219" t="e">
        <f>IF(ISBLANK(#REF!),"",#REF!)</f>
        <v>#REF!</v>
      </c>
      <c r="BI1071" s="219" t="e">
        <f>IF(ISBLANK(#REF!),"",#REF!)</f>
        <v>#REF!</v>
      </c>
      <c r="BJ1071" s="219" t="e">
        <f>IF(ISBLANK(#REF!),"",#REF!)</f>
        <v>#REF!</v>
      </c>
      <c r="BK1071" s="219" t="e">
        <f>IF(ISBLANK(#REF!),"",#REF!)</f>
        <v>#REF!</v>
      </c>
      <c r="BL1071" s="219" t="e">
        <f>IF(ISBLANK(#REF!),"",#REF!)</f>
        <v>#REF!</v>
      </c>
      <c r="BM1071" s="219" t="e">
        <f>IF(ISBLANK(#REF!),"",#REF!)</f>
        <v>#REF!</v>
      </c>
      <c r="BN1071" s="219" t="e">
        <f>IF(ISBLANK(#REF!),"",#REF!)</f>
        <v>#REF!</v>
      </c>
      <c r="BO1071" s="227" t="e">
        <f t="shared" si="285"/>
        <v>#REF!</v>
      </c>
      <c r="BP1071" s="228" t="str">
        <f t="shared" si="288"/>
        <v/>
      </c>
      <c r="BQ1071" s="229" t="str">
        <f t="shared" si="272"/>
        <v/>
      </c>
      <c r="BR1071" s="228" t="e">
        <f t="shared" si="286"/>
        <v>#REF!</v>
      </c>
      <c r="BS1071" s="230" t="e">
        <f t="shared" si="287"/>
        <v>#REF!</v>
      </c>
    </row>
    <row r="1072" spans="1:71">
      <c r="A1072" s="213" t="e">
        <f>IF(ISBLANK(#REF!),"",#REF!)</f>
        <v>#REF!</v>
      </c>
      <c r="B1072" s="214" t="e">
        <f>IF(ISBLANK(#REF!),"",#REF!)</f>
        <v>#REF!</v>
      </c>
      <c r="C1072" s="214" t="e">
        <f>IF(ISBLANK(#REF!),"",#REF!)</f>
        <v>#REF!</v>
      </c>
      <c r="D1072" s="214" t="e">
        <f>IF(ISBLANK(#REF!),"",#REF!)</f>
        <v>#REF!</v>
      </c>
      <c r="E1072" s="214" t="e">
        <f>IF(ISBLANK(#REF!),"",#REF!)</f>
        <v>#REF!</v>
      </c>
      <c r="F1072" s="214" t="e">
        <f>IF(ISBLANK(#REF!),"",#REF!)</f>
        <v>#REF!</v>
      </c>
      <c r="G1072" s="214" t="e">
        <f>IF(ISBLANK(#REF!),"",#REF!)</f>
        <v>#REF!</v>
      </c>
      <c r="H1072" s="215" t="e">
        <f>IF(ISBLANK(#REF!),"",#REF!)</f>
        <v>#REF!</v>
      </c>
      <c r="I1072" s="214" t="e">
        <f>IF(ISBLANK(#REF!),"",#REF!)</f>
        <v>#REF!</v>
      </c>
      <c r="J1072" s="216" t="e">
        <f>IF(ISBLANK(#REF!),"",#REF!)</f>
        <v>#REF!</v>
      </c>
      <c r="K1072" s="217" t="e">
        <f>IF(ISBLANK(#REF!),"",#REF!)</f>
        <v>#REF!</v>
      </c>
      <c r="L1072" s="217" t="e">
        <f>IF(ISBLANK(#REF!),"",#REF!)</f>
        <v>#REF!</v>
      </c>
      <c r="M1072" s="218" t="e">
        <f>IF(ISBLANK(#REF!),"",#REF!)</f>
        <v>#REF!</v>
      </c>
      <c r="N1072" s="218" t="e">
        <f>IF(ISBLANK(#REF!),"",#REF!)</f>
        <v>#REF!</v>
      </c>
      <c r="O1072" s="220" t="str">
        <f>IFERROR(VLOOKUP(_xlfn.CONCAT('Team Roster - Final'!$A1072," : ",'Team Roster - Final'!$BM1072),'Rate Calculations'!$C$4:$G$1100,5,FALSE),"")</f>
        <v/>
      </c>
      <c r="P1072" s="225">
        <f>IF(ISBLANK('Rate Calculations'!$H1074),"",'Rate Calculations'!$H1074)</f>
        <v>1.7500000000000002E-2</v>
      </c>
      <c r="Q1072" s="220" t="str">
        <f t="shared" si="273"/>
        <v/>
      </c>
      <c r="R1072" s="221">
        <f>IF(ISBLANK('Rate Calculations'!$J1074),"",'Rate Calculations'!$J1074)</f>
        <v>3.5000000000000003E-2</v>
      </c>
      <c r="S1072" s="220" t="str">
        <f t="shared" si="274"/>
        <v/>
      </c>
      <c r="T1072" s="225" t="str">
        <f>IFERROR(VLOOKUP(_xlfn.CONCAT('Team Roster - Final'!$A1072," : ",'Team Roster - Final'!$BM1072),'Rate Calculations'!$C$4:$S$1100,10,FALSE),"")</f>
        <v/>
      </c>
      <c r="U1072" s="225" t="str">
        <f>IFERROR(VLOOKUP(_xlfn.CONCAT('Team Roster - Final'!$A1072," : ",'Team Roster - Final'!$BM1072),'Rate Calculations'!$C$4:$S$1100,11,FALSE),"")</f>
        <v/>
      </c>
      <c r="V1072" s="222" t="str">
        <f t="shared" si="275"/>
        <v/>
      </c>
      <c r="W1072" s="222" t="str">
        <f t="shared" si="276"/>
        <v/>
      </c>
      <c r="X1072" s="223" t="str">
        <f>IFERROR(VLOOKUP(_xlfn.CONCAT('Team Roster - Final'!$A1072," : ",'Team Roster - Final'!$BM1072),'Rate Calculations'!$C$4:$S$1100,14,FALSE),"")</f>
        <v/>
      </c>
      <c r="Y1072" s="222" t="str">
        <f t="shared" si="277"/>
        <v/>
      </c>
      <c r="Z1072" s="222" t="str">
        <f t="shared" si="278"/>
        <v/>
      </c>
      <c r="AA1072" s="224" t="str">
        <f>IFERROR(IF(#REF!="Yes",$Y1072, $Y1072+$Q1072*0.5),"")</f>
        <v/>
      </c>
      <c r="AB1072" s="224" t="str">
        <f>IFERROR(IF(#REF!="Yes",$Z1072, $Z1072+$S1072*0.5),"")</f>
        <v/>
      </c>
      <c r="AC1072" s="220" t="str">
        <f>IFERROR(VLOOKUP(_xlfn.CONCAT('Team Roster - Final'!$A1072," : ",'Team Roster - Final'!$BM1072),'Rate Calculations'!$C$4:$U$1100,19,FALSE),"")</f>
        <v/>
      </c>
      <c r="AD1072" s="220" t="str">
        <f t="shared" si="279"/>
        <v/>
      </c>
      <c r="AE1072" s="220" t="str">
        <f t="shared" si="280"/>
        <v/>
      </c>
      <c r="AF1072" s="225" t="str">
        <f>IFERROR(VLOOKUP(_xlfn.CONCAT('Team Roster - Final'!$A1072," : ",'Team Roster - Final'!$BM1072),'Rate Calculations'!$C$4:$AB$1100,22,FALSE),"")</f>
        <v/>
      </c>
      <c r="AG1072" s="225" t="str">
        <f>IFERROR(VLOOKUP(_xlfn.CONCAT('Team Roster - Final'!$A1072," : ",'Team Roster - Final'!$BM1072),'Rate Calculations'!$C$4:$AB$1100,23,FALSE),"")</f>
        <v/>
      </c>
      <c r="AH1072" s="231" t="str">
        <f t="shared" si="281"/>
        <v/>
      </c>
      <c r="AI1072" s="231" t="str">
        <f t="shared" si="282"/>
        <v/>
      </c>
      <c r="AJ1072" s="223" t="str">
        <f>Table1[[#This Row],[Home Office
Net Fee %]]</f>
        <v/>
      </c>
      <c r="AK1072" s="222" t="str">
        <f t="shared" si="283"/>
        <v/>
      </c>
      <c r="AL1072" s="222" t="str">
        <f t="shared" si="284"/>
        <v/>
      </c>
      <c r="AM1072" s="215" t="str">
        <f>IFERROR(IF(#REF!="Yes",$AK1072,($AK1072+$AD1072*0.5)),"")</f>
        <v/>
      </c>
      <c r="AN1072" s="215" t="str">
        <f>IFERROR(IF(#REF!="Yes",$AL1072,($AL1072+$AE1072*0.5)),"")</f>
        <v/>
      </c>
      <c r="AO1072" s="374" t="str">
        <f>IF(ISBLANK('Team Roster Proposed - FBR'!Q1073),"",'Team Roster Proposed - FBR'!Q1073)</f>
        <v/>
      </c>
      <c r="AP1072" s="226" t="e">
        <f>IF(ISBLANK(#REF!),"",#REF!)</f>
        <v>#REF!</v>
      </c>
      <c r="AQ1072" s="226" t="e">
        <f>IF(ISBLANK(#REF!),"",#REF!)</f>
        <v>#REF!</v>
      </c>
      <c r="AR1072" s="226" t="e">
        <f>IF(ISBLANK(#REF!),"",#REF!)</f>
        <v>#REF!</v>
      </c>
      <c r="AS1072" s="219" t="e">
        <f>IF(ISBLANK(#REF!),"",#REF!)</f>
        <v>#REF!</v>
      </c>
      <c r="AT1072" s="219" t="e">
        <f>IF(ISBLANK(#REF!),"",#REF!)</f>
        <v>#REF!</v>
      </c>
      <c r="AU1072" s="219" t="e">
        <f>IF(ISBLANK(#REF!),"",#REF!)</f>
        <v>#REF!</v>
      </c>
      <c r="AV1072" s="219" t="e">
        <f>IF(ISBLANK(#REF!),"",#REF!)</f>
        <v>#REF!</v>
      </c>
      <c r="AW1072" s="219" t="e">
        <f>IF(ISBLANK(#REF!),"",#REF!)</f>
        <v>#REF!</v>
      </c>
      <c r="AX1072" s="219" t="e">
        <f>IF(ISBLANK(#REF!),"",#REF!)</f>
        <v>#REF!</v>
      </c>
      <c r="AY1072" s="226" t="e">
        <f>IF(ISBLANK(#REF!),"",#REF!)</f>
        <v>#REF!</v>
      </c>
      <c r="AZ1072" s="219" t="e">
        <f>IF(ISBLANK(#REF!),"",#REF!)</f>
        <v>#REF!</v>
      </c>
      <c r="BA1072" s="219" t="e">
        <f>IF(ISBLANK(#REF!),"",#REF!)</f>
        <v>#REF!</v>
      </c>
      <c r="BB1072" s="219" t="e">
        <f>IF(ISBLANK(#REF!),"",#REF!)</f>
        <v>#REF!</v>
      </c>
      <c r="BC1072" s="219" t="e">
        <f>IF(ISBLANK(#REF!),"",#REF!)</f>
        <v>#REF!</v>
      </c>
      <c r="BD1072" s="219" t="e">
        <f>IF(ISBLANK(#REF!),"",#REF!)</f>
        <v>#REF!</v>
      </c>
      <c r="BE1072" s="219" t="e">
        <f>IF(ISBLANK(#REF!),"",#REF!)</f>
        <v>#REF!</v>
      </c>
      <c r="BF1072" s="219" t="e">
        <f>IF(ISBLANK(#REF!),"",#REF!)</f>
        <v>#REF!</v>
      </c>
      <c r="BG1072" s="219" t="e">
        <f>IF(ISBLANK(#REF!),"",#REF!)</f>
        <v>#REF!</v>
      </c>
      <c r="BH1072" s="219" t="e">
        <f>IF(ISBLANK(#REF!),"",#REF!)</f>
        <v>#REF!</v>
      </c>
      <c r="BI1072" s="219" t="e">
        <f>IF(ISBLANK(#REF!),"",#REF!)</f>
        <v>#REF!</v>
      </c>
      <c r="BJ1072" s="219" t="e">
        <f>IF(ISBLANK(#REF!),"",#REF!)</f>
        <v>#REF!</v>
      </c>
      <c r="BK1072" s="219" t="e">
        <f>IF(ISBLANK(#REF!),"",#REF!)</f>
        <v>#REF!</v>
      </c>
      <c r="BL1072" s="219" t="e">
        <f>IF(ISBLANK(#REF!),"",#REF!)</f>
        <v>#REF!</v>
      </c>
      <c r="BM1072" s="219" t="e">
        <f>IF(ISBLANK(#REF!),"",#REF!)</f>
        <v>#REF!</v>
      </c>
      <c r="BN1072" s="219" t="e">
        <f>IF(ISBLANK(#REF!),"",#REF!)</f>
        <v>#REF!</v>
      </c>
      <c r="BO1072" s="227" t="e">
        <f t="shared" si="285"/>
        <v>#REF!</v>
      </c>
      <c r="BP1072" s="228" t="str">
        <f t="shared" si="288"/>
        <v/>
      </c>
      <c r="BQ1072" s="229" t="str">
        <f t="shared" si="272"/>
        <v/>
      </c>
      <c r="BR1072" s="228" t="e">
        <f t="shared" si="286"/>
        <v>#REF!</v>
      </c>
      <c r="BS1072" s="230" t="e">
        <f t="shared" si="287"/>
        <v>#REF!</v>
      </c>
    </row>
    <row r="1073" spans="1:71">
      <c r="A1073" s="213" t="e">
        <f>IF(ISBLANK(#REF!),"",#REF!)</f>
        <v>#REF!</v>
      </c>
      <c r="B1073" s="214" t="e">
        <f>IF(ISBLANK(#REF!),"",#REF!)</f>
        <v>#REF!</v>
      </c>
      <c r="C1073" s="214" t="e">
        <f>IF(ISBLANK(#REF!),"",#REF!)</f>
        <v>#REF!</v>
      </c>
      <c r="D1073" s="214" t="e">
        <f>IF(ISBLANK(#REF!),"",#REF!)</f>
        <v>#REF!</v>
      </c>
      <c r="E1073" s="214" t="e">
        <f>IF(ISBLANK(#REF!),"",#REF!)</f>
        <v>#REF!</v>
      </c>
      <c r="F1073" s="214" t="e">
        <f>IF(ISBLANK(#REF!),"",#REF!)</f>
        <v>#REF!</v>
      </c>
      <c r="G1073" s="214" t="e">
        <f>IF(ISBLANK(#REF!),"",#REF!)</f>
        <v>#REF!</v>
      </c>
      <c r="H1073" s="215" t="e">
        <f>IF(ISBLANK(#REF!),"",#REF!)</f>
        <v>#REF!</v>
      </c>
      <c r="I1073" s="214" t="e">
        <f>IF(ISBLANK(#REF!),"",#REF!)</f>
        <v>#REF!</v>
      </c>
      <c r="J1073" s="216" t="e">
        <f>IF(ISBLANK(#REF!),"",#REF!)</f>
        <v>#REF!</v>
      </c>
      <c r="K1073" s="217" t="e">
        <f>IF(ISBLANK(#REF!),"",#REF!)</f>
        <v>#REF!</v>
      </c>
      <c r="L1073" s="217" t="e">
        <f>IF(ISBLANK(#REF!),"",#REF!)</f>
        <v>#REF!</v>
      </c>
      <c r="M1073" s="218" t="e">
        <f>IF(ISBLANK(#REF!),"",#REF!)</f>
        <v>#REF!</v>
      </c>
      <c r="N1073" s="218" t="e">
        <f>IF(ISBLANK(#REF!),"",#REF!)</f>
        <v>#REF!</v>
      </c>
      <c r="O1073" s="220" t="str">
        <f>IFERROR(VLOOKUP(_xlfn.CONCAT('Team Roster - Final'!$A1073," : ",'Team Roster - Final'!$BM1073),'Rate Calculations'!$C$4:$G$1100,5,FALSE),"")</f>
        <v/>
      </c>
      <c r="P1073" s="225">
        <f>IF(ISBLANK('Rate Calculations'!$H1075),"",'Rate Calculations'!$H1075)</f>
        <v>1.7500000000000002E-2</v>
      </c>
      <c r="Q1073" s="220" t="str">
        <f t="shared" si="273"/>
        <v/>
      </c>
      <c r="R1073" s="221">
        <f>IF(ISBLANK('Rate Calculations'!$J1075),"",'Rate Calculations'!$J1075)</f>
        <v>3.5000000000000003E-2</v>
      </c>
      <c r="S1073" s="220" t="str">
        <f t="shared" si="274"/>
        <v/>
      </c>
      <c r="T1073" s="225" t="str">
        <f>IFERROR(VLOOKUP(_xlfn.CONCAT('Team Roster - Final'!$A1073," : ",'Team Roster - Final'!$BM1073),'Rate Calculations'!$C$4:$S$1100,10,FALSE),"")</f>
        <v/>
      </c>
      <c r="U1073" s="225" t="str">
        <f>IFERROR(VLOOKUP(_xlfn.CONCAT('Team Roster - Final'!$A1073," : ",'Team Roster - Final'!$BM1073),'Rate Calculations'!$C$4:$S$1100,11,FALSE),"")</f>
        <v/>
      </c>
      <c r="V1073" s="222" t="str">
        <f t="shared" si="275"/>
        <v/>
      </c>
      <c r="W1073" s="222" t="str">
        <f t="shared" si="276"/>
        <v/>
      </c>
      <c r="X1073" s="223" t="str">
        <f>IFERROR(VLOOKUP(_xlfn.CONCAT('Team Roster - Final'!$A1073," : ",'Team Roster - Final'!$BM1073),'Rate Calculations'!$C$4:$S$1100,14,FALSE),"")</f>
        <v/>
      </c>
      <c r="Y1073" s="222" t="str">
        <f t="shared" si="277"/>
        <v/>
      </c>
      <c r="Z1073" s="222" t="str">
        <f t="shared" si="278"/>
        <v/>
      </c>
      <c r="AA1073" s="224" t="str">
        <f>IFERROR(IF(#REF!="Yes",$Y1073, $Y1073+$Q1073*0.5),"")</f>
        <v/>
      </c>
      <c r="AB1073" s="224" t="str">
        <f>IFERROR(IF(#REF!="Yes",$Z1073, $Z1073+$S1073*0.5),"")</f>
        <v/>
      </c>
      <c r="AC1073" s="220" t="str">
        <f>IFERROR(VLOOKUP(_xlfn.CONCAT('Team Roster - Final'!$A1073," : ",'Team Roster - Final'!$BM1073),'Rate Calculations'!$C$4:$U$1100,19,FALSE),"")</f>
        <v/>
      </c>
      <c r="AD1073" s="220" t="str">
        <f t="shared" si="279"/>
        <v/>
      </c>
      <c r="AE1073" s="220" t="str">
        <f t="shared" si="280"/>
        <v/>
      </c>
      <c r="AF1073" s="225" t="str">
        <f>IFERROR(VLOOKUP(_xlfn.CONCAT('Team Roster - Final'!$A1073," : ",'Team Roster - Final'!$BM1073),'Rate Calculations'!$C$4:$AB$1100,22,FALSE),"")</f>
        <v/>
      </c>
      <c r="AG1073" s="225" t="str">
        <f>IFERROR(VLOOKUP(_xlfn.CONCAT('Team Roster - Final'!$A1073," : ",'Team Roster - Final'!$BM1073),'Rate Calculations'!$C$4:$AB$1100,23,FALSE),"")</f>
        <v/>
      </c>
      <c r="AH1073" s="231" t="str">
        <f t="shared" si="281"/>
        <v/>
      </c>
      <c r="AI1073" s="231" t="str">
        <f t="shared" si="282"/>
        <v/>
      </c>
      <c r="AJ1073" s="223" t="str">
        <f>Table1[[#This Row],[Home Office
Net Fee %]]</f>
        <v/>
      </c>
      <c r="AK1073" s="222" t="str">
        <f t="shared" si="283"/>
        <v/>
      </c>
      <c r="AL1073" s="222" t="str">
        <f t="shared" si="284"/>
        <v/>
      </c>
      <c r="AM1073" s="215" t="str">
        <f>IFERROR(IF(#REF!="Yes",$AK1073,($AK1073+$AD1073*0.5)),"")</f>
        <v/>
      </c>
      <c r="AN1073" s="215" t="str">
        <f>IFERROR(IF(#REF!="Yes",$AL1073,($AL1073+$AE1073*0.5)),"")</f>
        <v/>
      </c>
      <c r="AO1073" s="374" t="str">
        <f>IF(ISBLANK('Team Roster Proposed - FBR'!Q1074),"",'Team Roster Proposed - FBR'!Q1074)</f>
        <v/>
      </c>
      <c r="AP1073" s="226" t="e">
        <f>IF(ISBLANK(#REF!),"",#REF!)</f>
        <v>#REF!</v>
      </c>
      <c r="AQ1073" s="226" t="e">
        <f>IF(ISBLANK(#REF!),"",#REF!)</f>
        <v>#REF!</v>
      </c>
      <c r="AR1073" s="226" t="e">
        <f>IF(ISBLANK(#REF!),"",#REF!)</f>
        <v>#REF!</v>
      </c>
      <c r="AS1073" s="219" t="e">
        <f>IF(ISBLANK(#REF!),"",#REF!)</f>
        <v>#REF!</v>
      </c>
      <c r="AT1073" s="219" t="e">
        <f>IF(ISBLANK(#REF!),"",#REF!)</f>
        <v>#REF!</v>
      </c>
      <c r="AU1073" s="219" t="e">
        <f>IF(ISBLANK(#REF!),"",#REF!)</f>
        <v>#REF!</v>
      </c>
      <c r="AV1073" s="219" t="e">
        <f>IF(ISBLANK(#REF!),"",#REF!)</f>
        <v>#REF!</v>
      </c>
      <c r="AW1073" s="219" t="e">
        <f>IF(ISBLANK(#REF!),"",#REF!)</f>
        <v>#REF!</v>
      </c>
      <c r="AX1073" s="219" t="e">
        <f>IF(ISBLANK(#REF!),"",#REF!)</f>
        <v>#REF!</v>
      </c>
      <c r="AY1073" s="226" t="e">
        <f>IF(ISBLANK(#REF!),"",#REF!)</f>
        <v>#REF!</v>
      </c>
      <c r="AZ1073" s="219" t="e">
        <f>IF(ISBLANK(#REF!),"",#REF!)</f>
        <v>#REF!</v>
      </c>
      <c r="BA1073" s="219" t="e">
        <f>IF(ISBLANK(#REF!),"",#REF!)</f>
        <v>#REF!</v>
      </c>
      <c r="BB1073" s="219" t="e">
        <f>IF(ISBLANK(#REF!),"",#REF!)</f>
        <v>#REF!</v>
      </c>
      <c r="BC1073" s="219" t="e">
        <f>IF(ISBLANK(#REF!),"",#REF!)</f>
        <v>#REF!</v>
      </c>
      <c r="BD1073" s="219" t="e">
        <f>IF(ISBLANK(#REF!),"",#REF!)</f>
        <v>#REF!</v>
      </c>
      <c r="BE1073" s="219" t="e">
        <f>IF(ISBLANK(#REF!),"",#REF!)</f>
        <v>#REF!</v>
      </c>
      <c r="BF1073" s="219" t="e">
        <f>IF(ISBLANK(#REF!),"",#REF!)</f>
        <v>#REF!</v>
      </c>
      <c r="BG1073" s="219" t="e">
        <f>IF(ISBLANK(#REF!),"",#REF!)</f>
        <v>#REF!</v>
      </c>
      <c r="BH1073" s="219" t="e">
        <f>IF(ISBLANK(#REF!),"",#REF!)</f>
        <v>#REF!</v>
      </c>
      <c r="BI1073" s="219" t="e">
        <f>IF(ISBLANK(#REF!),"",#REF!)</f>
        <v>#REF!</v>
      </c>
      <c r="BJ1073" s="219" t="e">
        <f>IF(ISBLANK(#REF!),"",#REF!)</f>
        <v>#REF!</v>
      </c>
      <c r="BK1073" s="219" t="e">
        <f>IF(ISBLANK(#REF!),"",#REF!)</f>
        <v>#REF!</v>
      </c>
      <c r="BL1073" s="219" t="e">
        <f>IF(ISBLANK(#REF!),"",#REF!)</f>
        <v>#REF!</v>
      </c>
      <c r="BM1073" s="219" t="e">
        <f>IF(ISBLANK(#REF!),"",#REF!)</f>
        <v>#REF!</v>
      </c>
      <c r="BN1073" s="219" t="e">
        <f>IF(ISBLANK(#REF!),"",#REF!)</f>
        <v>#REF!</v>
      </c>
      <c r="BO1073" s="227" t="e">
        <f t="shared" si="285"/>
        <v>#REF!</v>
      </c>
      <c r="BP1073" s="228" t="str">
        <f t="shared" si="288"/>
        <v/>
      </c>
      <c r="BQ1073" s="229" t="str">
        <f t="shared" si="272"/>
        <v/>
      </c>
      <c r="BR1073" s="228" t="e">
        <f t="shared" si="286"/>
        <v>#REF!</v>
      </c>
      <c r="BS1073" s="230" t="e">
        <f t="shared" si="287"/>
        <v>#REF!</v>
      </c>
    </row>
    <row r="1074" spans="1:71">
      <c r="A1074" s="213" t="e">
        <f>IF(ISBLANK(#REF!),"",#REF!)</f>
        <v>#REF!</v>
      </c>
      <c r="B1074" s="214" t="e">
        <f>IF(ISBLANK(#REF!),"",#REF!)</f>
        <v>#REF!</v>
      </c>
      <c r="C1074" s="214" t="e">
        <f>IF(ISBLANK(#REF!),"",#REF!)</f>
        <v>#REF!</v>
      </c>
      <c r="D1074" s="214" t="e">
        <f>IF(ISBLANK(#REF!),"",#REF!)</f>
        <v>#REF!</v>
      </c>
      <c r="E1074" s="214" t="e">
        <f>IF(ISBLANK(#REF!),"",#REF!)</f>
        <v>#REF!</v>
      </c>
      <c r="F1074" s="214" t="e">
        <f>IF(ISBLANK(#REF!),"",#REF!)</f>
        <v>#REF!</v>
      </c>
      <c r="G1074" s="214" t="e">
        <f>IF(ISBLANK(#REF!),"",#REF!)</f>
        <v>#REF!</v>
      </c>
      <c r="H1074" s="215" t="e">
        <f>IF(ISBLANK(#REF!),"",#REF!)</f>
        <v>#REF!</v>
      </c>
      <c r="I1074" s="214" t="e">
        <f>IF(ISBLANK(#REF!),"",#REF!)</f>
        <v>#REF!</v>
      </c>
      <c r="J1074" s="216" t="e">
        <f>IF(ISBLANK(#REF!),"",#REF!)</f>
        <v>#REF!</v>
      </c>
      <c r="K1074" s="217" t="e">
        <f>IF(ISBLANK(#REF!),"",#REF!)</f>
        <v>#REF!</v>
      </c>
      <c r="L1074" s="217" t="e">
        <f>IF(ISBLANK(#REF!),"",#REF!)</f>
        <v>#REF!</v>
      </c>
      <c r="M1074" s="218" t="e">
        <f>IF(ISBLANK(#REF!),"",#REF!)</f>
        <v>#REF!</v>
      </c>
      <c r="N1074" s="218" t="e">
        <f>IF(ISBLANK(#REF!),"",#REF!)</f>
        <v>#REF!</v>
      </c>
      <c r="O1074" s="220" t="str">
        <f>IFERROR(VLOOKUP(_xlfn.CONCAT('Team Roster - Final'!$A1074," : ",'Team Roster - Final'!$BM1074),'Rate Calculations'!$C$4:$G$1100,5,FALSE),"")</f>
        <v/>
      </c>
      <c r="P1074" s="225">
        <f>IF(ISBLANK('Rate Calculations'!$H1076),"",'Rate Calculations'!$H1076)</f>
        <v>1.7500000000000002E-2</v>
      </c>
      <c r="Q1074" s="220" t="str">
        <f t="shared" si="273"/>
        <v/>
      </c>
      <c r="R1074" s="221">
        <f>IF(ISBLANK('Rate Calculations'!$J1076),"",'Rate Calculations'!$J1076)</f>
        <v>3.5000000000000003E-2</v>
      </c>
      <c r="S1074" s="220" t="str">
        <f t="shared" si="274"/>
        <v/>
      </c>
      <c r="T1074" s="225" t="str">
        <f>IFERROR(VLOOKUP(_xlfn.CONCAT('Team Roster - Final'!$A1074," : ",'Team Roster - Final'!$BM1074),'Rate Calculations'!$C$4:$S$1100,10,FALSE),"")</f>
        <v/>
      </c>
      <c r="U1074" s="225" t="str">
        <f>IFERROR(VLOOKUP(_xlfn.CONCAT('Team Roster - Final'!$A1074," : ",'Team Roster - Final'!$BM1074),'Rate Calculations'!$C$4:$S$1100,11,FALSE),"")</f>
        <v/>
      </c>
      <c r="V1074" s="222" t="str">
        <f t="shared" si="275"/>
        <v/>
      </c>
      <c r="W1074" s="222" t="str">
        <f t="shared" si="276"/>
        <v/>
      </c>
      <c r="X1074" s="223" t="str">
        <f>IFERROR(VLOOKUP(_xlfn.CONCAT('Team Roster - Final'!$A1074," : ",'Team Roster - Final'!$BM1074),'Rate Calculations'!$C$4:$S$1100,14,FALSE),"")</f>
        <v/>
      </c>
      <c r="Y1074" s="222" t="str">
        <f t="shared" si="277"/>
        <v/>
      </c>
      <c r="Z1074" s="222" t="str">
        <f t="shared" si="278"/>
        <v/>
      </c>
      <c r="AA1074" s="224" t="str">
        <f>IFERROR(IF(#REF!="Yes",$Y1074, $Y1074+$Q1074*0.5),"")</f>
        <v/>
      </c>
      <c r="AB1074" s="224" t="str">
        <f>IFERROR(IF(#REF!="Yes",$Z1074, $Z1074+$S1074*0.5),"")</f>
        <v/>
      </c>
      <c r="AC1074" s="220" t="str">
        <f>IFERROR(VLOOKUP(_xlfn.CONCAT('Team Roster - Final'!$A1074," : ",'Team Roster - Final'!$BM1074),'Rate Calculations'!$C$4:$U$1100,19,FALSE),"")</f>
        <v/>
      </c>
      <c r="AD1074" s="220" t="str">
        <f t="shared" si="279"/>
        <v/>
      </c>
      <c r="AE1074" s="220" t="str">
        <f t="shared" si="280"/>
        <v/>
      </c>
      <c r="AF1074" s="225" t="str">
        <f>IFERROR(VLOOKUP(_xlfn.CONCAT('Team Roster - Final'!$A1074," : ",'Team Roster - Final'!$BM1074),'Rate Calculations'!$C$4:$AB$1100,22,FALSE),"")</f>
        <v/>
      </c>
      <c r="AG1074" s="225" t="str">
        <f>IFERROR(VLOOKUP(_xlfn.CONCAT('Team Roster - Final'!$A1074," : ",'Team Roster - Final'!$BM1074),'Rate Calculations'!$C$4:$AB$1100,23,FALSE),"")</f>
        <v/>
      </c>
      <c r="AH1074" s="231" t="str">
        <f t="shared" si="281"/>
        <v/>
      </c>
      <c r="AI1074" s="231" t="str">
        <f t="shared" si="282"/>
        <v/>
      </c>
      <c r="AJ1074" s="223" t="str">
        <f>Table1[[#This Row],[Home Office
Net Fee %]]</f>
        <v/>
      </c>
      <c r="AK1074" s="222" t="str">
        <f t="shared" si="283"/>
        <v/>
      </c>
      <c r="AL1074" s="222" t="str">
        <f t="shared" si="284"/>
        <v/>
      </c>
      <c r="AM1074" s="215" t="str">
        <f>IFERROR(IF(#REF!="Yes",$AK1074,($AK1074+$AD1074*0.5)),"")</f>
        <v/>
      </c>
      <c r="AN1074" s="215" t="str">
        <f>IFERROR(IF(#REF!="Yes",$AL1074,($AL1074+$AE1074*0.5)),"")</f>
        <v/>
      </c>
      <c r="AO1074" s="374" t="str">
        <f>IF(ISBLANK('Team Roster Proposed - FBR'!Q1075),"",'Team Roster Proposed - FBR'!Q1075)</f>
        <v/>
      </c>
      <c r="AP1074" s="226" t="e">
        <f>IF(ISBLANK(#REF!),"",#REF!)</f>
        <v>#REF!</v>
      </c>
      <c r="AQ1074" s="226" t="e">
        <f>IF(ISBLANK(#REF!),"",#REF!)</f>
        <v>#REF!</v>
      </c>
      <c r="AR1074" s="226" t="e">
        <f>IF(ISBLANK(#REF!),"",#REF!)</f>
        <v>#REF!</v>
      </c>
      <c r="AS1074" s="219" t="e">
        <f>IF(ISBLANK(#REF!),"",#REF!)</f>
        <v>#REF!</v>
      </c>
      <c r="AT1074" s="219" t="e">
        <f>IF(ISBLANK(#REF!),"",#REF!)</f>
        <v>#REF!</v>
      </c>
      <c r="AU1074" s="219" t="e">
        <f>IF(ISBLANK(#REF!),"",#REF!)</f>
        <v>#REF!</v>
      </c>
      <c r="AV1074" s="219" t="e">
        <f>IF(ISBLANK(#REF!),"",#REF!)</f>
        <v>#REF!</v>
      </c>
      <c r="AW1074" s="219" t="e">
        <f>IF(ISBLANK(#REF!),"",#REF!)</f>
        <v>#REF!</v>
      </c>
      <c r="AX1074" s="219" t="e">
        <f>IF(ISBLANK(#REF!),"",#REF!)</f>
        <v>#REF!</v>
      </c>
      <c r="AY1074" s="226" t="e">
        <f>IF(ISBLANK(#REF!),"",#REF!)</f>
        <v>#REF!</v>
      </c>
      <c r="AZ1074" s="219" t="e">
        <f>IF(ISBLANK(#REF!),"",#REF!)</f>
        <v>#REF!</v>
      </c>
      <c r="BA1074" s="219" t="e">
        <f>IF(ISBLANK(#REF!),"",#REF!)</f>
        <v>#REF!</v>
      </c>
      <c r="BB1074" s="219" t="e">
        <f>IF(ISBLANK(#REF!),"",#REF!)</f>
        <v>#REF!</v>
      </c>
      <c r="BC1074" s="219" t="e">
        <f>IF(ISBLANK(#REF!),"",#REF!)</f>
        <v>#REF!</v>
      </c>
      <c r="BD1074" s="219" t="e">
        <f>IF(ISBLANK(#REF!),"",#REF!)</f>
        <v>#REF!</v>
      </c>
      <c r="BE1074" s="219" t="e">
        <f>IF(ISBLANK(#REF!),"",#REF!)</f>
        <v>#REF!</v>
      </c>
      <c r="BF1074" s="219" t="e">
        <f>IF(ISBLANK(#REF!),"",#REF!)</f>
        <v>#REF!</v>
      </c>
      <c r="BG1074" s="219" t="e">
        <f>IF(ISBLANK(#REF!),"",#REF!)</f>
        <v>#REF!</v>
      </c>
      <c r="BH1074" s="219" t="e">
        <f>IF(ISBLANK(#REF!),"",#REF!)</f>
        <v>#REF!</v>
      </c>
      <c r="BI1074" s="219" t="e">
        <f>IF(ISBLANK(#REF!),"",#REF!)</f>
        <v>#REF!</v>
      </c>
      <c r="BJ1074" s="219" t="e">
        <f>IF(ISBLANK(#REF!),"",#REF!)</f>
        <v>#REF!</v>
      </c>
      <c r="BK1074" s="219" t="e">
        <f>IF(ISBLANK(#REF!),"",#REF!)</f>
        <v>#REF!</v>
      </c>
      <c r="BL1074" s="219" t="e">
        <f>IF(ISBLANK(#REF!),"",#REF!)</f>
        <v>#REF!</v>
      </c>
      <c r="BM1074" s="219" t="e">
        <f>IF(ISBLANK(#REF!),"",#REF!)</f>
        <v>#REF!</v>
      </c>
      <c r="BN1074" s="219" t="e">
        <f>IF(ISBLANK(#REF!),"",#REF!)</f>
        <v>#REF!</v>
      </c>
      <c r="BO1074" s="227" t="e">
        <f t="shared" si="285"/>
        <v>#REF!</v>
      </c>
      <c r="BP1074" s="228" t="str">
        <f t="shared" si="288"/>
        <v/>
      </c>
      <c r="BQ1074" s="229" t="str">
        <f t="shared" si="272"/>
        <v/>
      </c>
      <c r="BR1074" s="228" t="e">
        <f t="shared" si="286"/>
        <v>#REF!</v>
      </c>
      <c r="BS1074" s="230" t="e">
        <f t="shared" si="287"/>
        <v>#REF!</v>
      </c>
    </row>
    <row r="1075" spans="1:71">
      <c r="A1075" s="213" t="e">
        <f>IF(ISBLANK(#REF!),"",#REF!)</f>
        <v>#REF!</v>
      </c>
      <c r="B1075" s="214" t="e">
        <f>IF(ISBLANK(#REF!),"",#REF!)</f>
        <v>#REF!</v>
      </c>
      <c r="C1075" s="214" t="e">
        <f>IF(ISBLANK(#REF!),"",#REF!)</f>
        <v>#REF!</v>
      </c>
      <c r="D1075" s="214" t="e">
        <f>IF(ISBLANK(#REF!),"",#REF!)</f>
        <v>#REF!</v>
      </c>
      <c r="E1075" s="214" t="e">
        <f>IF(ISBLANK(#REF!),"",#REF!)</f>
        <v>#REF!</v>
      </c>
      <c r="F1075" s="214" t="e">
        <f>IF(ISBLANK(#REF!),"",#REF!)</f>
        <v>#REF!</v>
      </c>
      <c r="G1075" s="214" t="e">
        <f>IF(ISBLANK(#REF!),"",#REF!)</f>
        <v>#REF!</v>
      </c>
      <c r="H1075" s="215" t="e">
        <f>IF(ISBLANK(#REF!),"",#REF!)</f>
        <v>#REF!</v>
      </c>
      <c r="I1075" s="214" t="e">
        <f>IF(ISBLANK(#REF!),"",#REF!)</f>
        <v>#REF!</v>
      </c>
      <c r="J1075" s="216" t="e">
        <f>IF(ISBLANK(#REF!),"",#REF!)</f>
        <v>#REF!</v>
      </c>
      <c r="K1075" s="217" t="e">
        <f>IF(ISBLANK(#REF!),"",#REF!)</f>
        <v>#REF!</v>
      </c>
      <c r="L1075" s="217" t="e">
        <f>IF(ISBLANK(#REF!),"",#REF!)</f>
        <v>#REF!</v>
      </c>
      <c r="M1075" s="218" t="e">
        <f>IF(ISBLANK(#REF!),"",#REF!)</f>
        <v>#REF!</v>
      </c>
      <c r="N1075" s="218" t="e">
        <f>IF(ISBLANK(#REF!),"",#REF!)</f>
        <v>#REF!</v>
      </c>
      <c r="O1075" s="220" t="str">
        <f>IFERROR(VLOOKUP(_xlfn.CONCAT('Team Roster - Final'!$A1075," : ",'Team Roster - Final'!$BM1075),'Rate Calculations'!$C$4:$G$1100,5,FALSE),"")</f>
        <v/>
      </c>
      <c r="P1075" s="225">
        <f>IF(ISBLANK('Rate Calculations'!$H1077),"",'Rate Calculations'!$H1077)</f>
        <v>1.7500000000000002E-2</v>
      </c>
      <c r="Q1075" s="220" t="str">
        <f t="shared" si="273"/>
        <v/>
      </c>
      <c r="R1075" s="221">
        <f>IF(ISBLANK('Rate Calculations'!$J1077),"",'Rate Calculations'!$J1077)</f>
        <v>3.5000000000000003E-2</v>
      </c>
      <c r="S1075" s="220" t="str">
        <f t="shared" si="274"/>
        <v/>
      </c>
      <c r="T1075" s="225" t="str">
        <f>IFERROR(VLOOKUP(_xlfn.CONCAT('Team Roster - Final'!$A1075," : ",'Team Roster - Final'!$BM1075),'Rate Calculations'!$C$4:$S$1100,10,FALSE),"")</f>
        <v/>
      </c>
      <c r="U1075" s="225" t="str">
        <f>IFERROR(VLOOKUP(_xlfn.CONCAT('Team Roster - Final'!$A1075," : ",'Team Roster - Final'!$BM1075),'Rate Calculations'!$C$4:$S$1100,11,FALSE),"")</f>
        <v/>
      </c>
      <c r="V1075" s="222" t="str">
        <f t="shared" si="275"/>
        <v/>
      </c>
      <c r="W1075" s="222" t="str">
        <f t="shared" si="276"/>
        <v/>
      </c>
      <c r="X1075" s="223" t="str">
        <f>IFERROR(VLOOKUP(_xlfn.CONCAT('Team Roster - Final'!$A1075," : ",'Team Roster - Final'!$BM1075),'Rate Calculations'!$C$4:$S$1100,14,FALSE),"")</f>
        <v/>
      </c>
      <c r="Y1075" s="222" t="str">
        <f t="shared" si="277"/>
        <v/>
      </c>
      <c r="Z1075" s="222" t="str">
        <f t="shared" si="278"/>
        <v/>
      </c>
      <c r="AA1075" s="224" t="str">
        <f>IFERROR(IF(#REF!="Yes",$Y1075, $Y1075+$Q1075*0.5),"")</f>
        <v/>
      </c>
      <c r="AB1075" s="224" t="str">
        <f>IFERROR(IF(#REF!="Yes",$Z1075, $Z1075+$S1075*0.5),"")</f>
        <v/>
      </c>
      <c r="AC1075" s="220" t="str">
        <f>IFERROR(VLOOKUP(_xlfn.CONCAT('Team Roster - Final'!$A1075," : ",'Team Roster - Final'!$BM1075),'Rate Calculations'!$C$4:$U$1100,19,FALSE),"")</f>
        <v/>
      </c>
      <c r="AD1075" s="220" t="str">
        <f t="shared" si="279"/>
        <v/>
      </c>
      <c r="AE1075" s="220" t="str">
        <f t="shared" si="280"/>
        <v/>
      </c>
      <c r="AF1075" s="225" t="str">
        <f>IFERROR(VLOOKUP(_xlfn.CONCAT('Team Roster - Final'!$A1075," : ",'Team Roster - Final'!$BM1075),'Rate Calculations'!$C$4:$AB$1100,22,FALSE),"")</f>
        <v/>
      </c>
      <c r="AG1075" s="225" t="str">
        <f>IFERROR(VLOOKUP(_xlfn.CONCAT('Team Roster - Final'!$A1075," : ",'Team Roster - Final'!$BM1075),'Rate Calculations'!$C$4:$AB$1100,23,FALSE),"")</f>
        <v/>
      </c>
      <c r="AH1075" s="231" t="str">
        <f t="shared" si="281"/>
        <v/>
      </c>
      <c r="AI1075" s="231" t="str">
        <f t="shared" si="282"/>
        <v/>
      </c>
      <c r="AJ1075" s="223" t="str">
        <f>Table1[[#This Row],[Home Office
Net Fee %]]</f>
        <v/>
      </c>
      <c r="AK1075" s="222" t="str">
        <f t="shared" si="283"/>
        <v/>
      </c>
      <c r="AL1075" s="222" t="str">
        <f t="shared" si="284"/>
        <v/>
      </c>
      <c r="AM1075" s="215" t="str">
        <f>IFERROR(IF(#REF!="Yes",$AK1075,($AK1075+$AD1075*0.5)),"")</f>
        <v/>
      </c>
      <c r="AN1075" s="215" t="str">
        <f>IFERROR(IF(#REF!="Yes",$AL1075,($AL1075+$AE1075*0.5)),"")</f>
        <v/>
      </c>
      <c r="AO1075" s="374" t="str">
        <f>IF(ISBLANK('Team Roster Proposed - FBR'!Q1076),"",'Team Roster Proposed - FBR'!Q1076)</f>
        <v/>
      </c>
      <c r="AP1075" s="226" t="e">
        <f>IF(ISBLANK(#REF!),"",#REF!)</f>
        <v>#REF!</v>
      </c>
      <c r="AQ1075" s="226" t="e">
        <f>IF(ISBLANK(#REF!),"",#REF!)</f>
        <v>#REF!</v>
      </c>
      <c r="AR1075" s="226" t="e">
        <f>IF(ISBLANK(#REF!),"",#REF!)</f>
        <v>#REF!</v>
      </c>
      <c r="AS1075" s="219" t="e">
        <f>IF(ISBLANK(#REF!),"",#REF!)</f>
        <v>#REF!</v>
      </c>
      <c r="AT1075" s="219" t="e">
        <f>IF(ISBLANK(#REF!),"",#REF!)</f>
        <v>#REF!</v>
      </c>
      <c r="AU1075" s="219" t="e">
        <f>IF(ISBLANK(#REF!),"",#REF!)</f>
        <v>#REF!</v>
      </c>
      <c r="AV1075" s="219" t="e">
        <f>IF(ISBLANK(#REF!),"",#REF!)</f>
        <v>#REF!</v>
      </c>
      <c r="AW1075" s="219" t="e">
        <f>IF(ISBLANK(#REF!),"",#REF!)</f>
        <v>#REF!</v>
      </c>
      <c r="AX1075" s="219" t="e">
        <f>IF(ISBLANK(#REF!),"",#REF!)</f>
        <v>#REF!</v>
      </c>
      <c r="AY1075" s="226" t="e">
        <f>IF(ISBLANK(#REF!),"",#REF!)</f>
        <v>#REF!</v>
      </c>
      <c r="AZ1075" s="219" t="e">
        <f>IF(ISBLANK(#REF!),"",#REF!)</f>
        <v>#REF!</v>
      </c>
      <c r="BA1075" s="219" t="e">
        <f>IF(ISBLANK(#REF!),"",#REF!)</f>
        <v>#REF!</v>
      </c>
      <c r="BB1075" s="219" t="e">
        <f>IF(ISBLANK(#REF!),"",#REF!)</f>
        <v>#REF!</v>
      </c>
      <c r="BC1075" s="219" t="e">
        <f>IF(ISBLANK(#REF!),"",#REF!)</f>
        <v>#REF!</v>
      </c>
      <c r="BD1075" s="219" t="e">
        <f>IF(ISBLANK(#REF!),"",#REF!)</f>
        <v>#REF!</v>
      </c>
      <c r="BE1075" s="219" t="e">
        <f>IF(ISBLANK(#REF!),"",#REF!)</f>
        <v>#REF!</v>
      </c>
      <c r="BF1075" s="219" t="e">
        <f>IF(ISBLANK(#REF!),"",#REF!)</f>
        <v>#REF!</v>
      </c>
      <c r="BG1075" s="219" t="e">
        <f>IF(ISBLANK(#REF!),"",#REF!)</f>
        <v>#REF!</v>
      </c>
      <c r="BH1075" s="219" t="e">
        <f>IF(ISBLANK(#REF!),"",#REF!)</f>
        <v>#REF!</v>
      </c>
      <c r="BI1075" s="219" t="e">
        <f>IF(ISBLANK(#REF!),"",#REF!)</f>
        <v>#REF!</v>
      </c>
      <c r="BJ1075" s="219" t="e">
        <f>IF(ISBLANK(#REF!),"",#REF!)</f>
        <v>#REF!</v>
      </c>
      <c r="BK1075" s="219" t="e">
        <f>IF(ISBLANK(#REF!),"",#REF!)</f>
        <v>#REF!</v>
      </c>
      <c r="BL1075" s="219" t="e">
        <f>IF(ISBLANK(#REF!),"",#REF!)</f>
        <v>#REF!</v>
      </c>
      <c r="BM1075" s="219" t="e">
        <f>IF(ISBLANK(#REF!),"",#REF!)</f>
        <v>#REF!</v>
      </c>
      <c r="BN1075" s="219" t="e">
        <f>IF(ISBLANK(#REF!),"",#REF!)</f>
        <v>#REF!</v>
      </c>
      <c r="BO1075" s="227" t="e">
        <f t="shared" si="285"/>
        <v>#REF!</v>
      </c>
      <c r="BP1075" s="228" t="str">
        <f t="shared" si="288"/>
        <v/>
      </c>
      <c r="BQ1075" s="229" t="str">
        <f t="shared" si="272"/>
        <v/>
      </c>
      <c r="BR1075" s="228" t="e">
        <f t="shared" si="286"/>
        <v>#REF!</v>
      </c>
      <c r="BS1075" s="230" t="e">
        <f t="shared" si="287"/>
        <v>#REF!</v>
      </c>
    </row>
    <row r="1076" spans="1:71">
      <c r="A1076" s="213" t="e">
        <f>IF(ISBLANK(#REF!),"",#REF!)</f>
        <v>#REF!</v>
      </c>
      <c r="B1076" s="214" t="e">
        <f>IF(ISBLANK(#REF!),"",#REF!)</f>
        <v>#REF!</v>
      </c>
      <c r="C1076" s="214" t="e">
        <f>IF(ISBLANK(#REF!),"",#REF!)</f>
        <v>#REF!</v>
      </c>
      <c r="D1076" s="214" t="e">
        <f>IF(ISBLANK(#REF!),"",#REF!)</f>
        <v>#REF!</v>
      </c>
      <c r="E1076" s="214" t="e">
        <f>IF(ISBLANK(#REF!),"",#REF!)</f>
        <v>#REF!</v>
      </c>
      <c r="F1076" s="214" t="e">
        <f>IF(ISBLANK(#REF!),"",#REF!)</f>
        <v>#REF!</v>
      </c>
      <c r="G1076" s="214" t="e">
        <f>IF(ISBLANK(#REF!),"",#REF!)</f>
        <v>#REF!</v>
      </c>
      <c r="H1076" s="215" t="e">
        <f>IF(ISBLANK(#REF!),"",#REF!)</f>
        <v>#REF!</v>
      </c>
      <c r="I1076" s="214" t="e">
        <f>IF(ISBLANK(#REF!),"",#REF!)</f>
        <v>#REF!</v>
      </c>
      <c r="J1076" s="216" t="e">
        <f>IF(ISBLANK(#REF!),"",#REF!)</f>
        <v>#REF!</v>
      </c>
      <c r="K1076" s="217" t="e">
        <f>IF(ISBLANK(#REF!),"",#REF!)</f>
        <v>#REF!</v>
      </c>
      <c r="L1076" s="217" t="e">
        <f>IF(ISBLANK(#REF!),"",#REF!)</f>
        <v>#REF!</v>
      </c>
      <c r="M1076" s="218" t="e">
        <f>IF(ISBLANK(#REF!),"",#REF!)</f>
        <v>#REF!</v>
      </c>
      <c r="N1076" s="218" t="e">
        <f>IF(ISBLANK(#REF!),"",#REF!)</f>
        <v>#REF!</v>
      </c>
      <c r="O1076" s="220" t="str">
        <f>IFERROR(VLOOKUP(_xlfn.CONCAT('Team Roster - Final'!$A1076," : ",'Team Roster - Final'!$BM1076),'Rate Calculations'!$C$4:$G$1100,5,FALSE),"")</f>
        <v/>
      </c>
      <c r="P1076" s="225">
        <f>IF(ISBLANK('Rate Calculations'!$H1078),"",'Rate Calculations'!$H1078)</f>
        <v>1.7500000000000002E-2</v>
      </c>
      <c r="Q1076" s="220" t="str">
        <f t="shared" si="273"/>
        <v/>
      </c>
      <c r="R1076" s="221">
        <f>IF(ISBLANK('Rate Calculations'!$J1078),"",'Rate Calculations'!$J1078)</f>
        <v>3.5000000000000003E-2</v>
      </c>
      <c r="S1076" s="220" t="str">
        <f t="shared" si="274"/>
        <v/>
      </c>
      <c r="T1076" s="225" t="str">
        <f>IFERROR(VLOOKUP(_xlfn.CONCAT('Team Roster - Final'!$A1076," : ",'Team Roster - Final'!$BM1076),'Rate Calculations'!$C$4:$S$1100,10,FALSE),"")</f>
        <v/>
      </c>
      <c r="U1076" s="225" t="str">
        <f>IFERROR(VLOOKUP(_xlfn.CONCAT('Team Roster - Final'!$A1076," : ",'Team Roster - Final'!$BM1076),'Rate Calculations'!$C$4:$S$1100,11,FALSE),"")</f>
        <v/>
      </c>
      <c r="V1076" s="222" t="str">
        <f t="shared" si="275"/>
        <v/>
      </c>
      <c r="W1076" s="222" t="str">
        <f t="shared" si="276"/>
        <v/>
      </c>
      <c r="X1076" s="223" t="str">
        <f>IFERROR(VLOOKUP(_xlfn.CONCAT('Team Roster - Final'!$A1076," : ",'Team Roster - Final'!$BM1076),'Rate Calculations'!$C$4:$S$1100,14,FALSE),"")</f>
        <v/>
      </c>
      <c r="Y1076" s="222" t="str">
        <f t="shared" si="277"/>
        <v/>
      </c>
      <c r="Z1076" s="222" t="str">
        <f t="shared" si="278"/>
        <v/>
      </c>
      <c r="AA1076" s="224" t="str">
        <f>IFERROR(IF(#REF!="Yes",$Y1076, $Y1076+$Q1076*0.5),"")</f>
        <v/>
      </c>
      <c r="AB1076" s="224" t="str">
        <f>IFERROR(IF(#REF!="Yes",$Z1076, $Z1076+$S1076*0.5),"")</f>
        <v/>
      </c>
      <c r="AC1076" s="220" t="str">
        <f>IFERROR(VLOOKUP(_xlfn.CONCAT('Team Roster - Final'!$A1076," : ",'Team Roster - Final'!$BM1076),'Rate Calculations'!$C$4:$U$1100,19,FALSE),"")</f>
        <v/>
      </c>
      <c r="AD1076" s="220" t="str">
        <f t="shared" si="279"/>
        <v/>
      </c>
      <c r="AE1076" s="220" t="str">
        <f t="shared" si="280"/>
        <v/>
      </c>
      <c r="AF1076" s="225" t="str">
        <f>IFERROR(VLOOKUP(_xlfn.CONCAT('Team Roster - Final'!$A1076," : ",'Team Roster - Final'!$BM1076),'Rate Calculations'!$C$4:$AB$1100,22,FALSE),"")</f>
        <v/>
      </c>
      <c r="AG1076" s="225" t="str">
        <f>IFERROR(VLOOKUP(_xlfn.CONCAT('Team Roster - Final'!$A1076," : ",'Team Roster - Final'!$BM1076),'Rate Calculations'!$C$4:$AB$1100,23,FALSE),"")</f>
        <v/>
      </c>
      <c r="AH1076" s="231" t="str">
        <f t="shared" si="281"/>
        <v/>
      </c>
      <c r="AI1076" s="231" t="str">
        <f t="shared" si="282"/>
        <v/>
      </c>
      <c r="AJ1076" s="223" t="str">
        <f>Table1[[#This Row],[Home Office
Net Fee %]]</f>
        <v/>
      </c>
      <c r="AK1076" s="222" t="str">
        <f t="shared" si="283"/>
        <v/>
      </c>
      <c r="AL1076" s="222" t="str">
        <f t="shared" si="284"/>
        <v/>
      </c>
      <c r="AM1076" s="215" t="str">
        <f>IFERROR(IF(#REF!="Yes",$AK1076,($AK1076+$AD1076*0.5)),"")</f>
        <v/>
      </c>
      <c r="AN1076" s="215" t="str">
        <f>IFERROR(IF(#REF!="Yes",$AL1076,($AL1076+$AE1076*0.5)),"")</f>
        <v/>
      </c>
      <c r="AO1076" s="374" t="str">
        <f>IF(ISBLANK('Team Roster Proposed - FBR'!Q1077),"",'Team Roster Proposed - FBR'!Q1077)</f>
        <v/>
      </c>
      <c r="AP1076" s="226" t="e">
        <f>IF(ISBLANK(#REF!),"",#REF!)</f>
        <v>#REF!</v>
      </c>
      <c r="AQ1076" s="226" t="e">
        <f>IF(ISBLANK(#REF!),"",#REF!)</f>
        <v>#REF!</v>
      </c>
      <c r="AR1076" s="226" t="e">
        <f>IF(ISBLANK(#REF!),"",#REF!)</f>
        <v>#REF!</v>
      </c>
      <c r="AS1076" s="219" t="e">
        <f>IF(ISBLANK(#REF!),"",#REF!)</f>
        <v>#REF!</v>
      </c>
      <c r="AT1076" s="219" t="e">
        <f>IF(ISBLANK(#REF!),"",#REF!)</f>
        <v>#REF!</v>
      </c>
      <c r="AU1076" s="219" t="e">
        <f>IF(ISBLANK(#REF!),"",#REF!)</f>
        <v>#REF!</v>
      </c>
      <c r="AV1076" s="219" t="e">
        <f>IF(ISBLANK(#REF!),"",#REF!)</f>
        <v>#REF!</v>
      </c>
      <c r="AW1076" s="219" t="e">
        <f>IF(ISBLANK(#REF!),"",#REF!)</f>
        <v>#REF!</v>
      </c>
      <c r="AX1076" s="219" t="e">
        <f>IF(ISBLANK(#REF!),"",#REF!)</f>
        <v>#REF!</v>
      </c>
      <c r="AY1076" s="226" t="e">
        <f>IF(ISBLANK(#REF!),"",#REF!)</f>
        <v>#REF!</v>
      </c>
      <c r="AZ1076" s="219" t="e">
        <f>IF(ISBLANK(#REF!),"",#REF!)</f>
        <v>#REF!</v>
      </c>
      <c r="BA1076" s="219" t="e">
        <f>IF(ISBLANK(#REF!),"",#REF!)</f>
        <v>#REF!</v>
      </c>
      <c r="BB1076" s="219" t="e">
        <f>IF(ISBLANK(#REF!),"",#REF!)</f>
        <v>#REF!</v>
      </c>
      <c r="BC1076" s="219" t="e">
        <f>IF(ISBLANK(#REF!),"",#REF!)</f>
        <v>#REF!</v>
      </c>
      <c r="BD1076" s="219" t="e">
        <f>IF(ISBLANK(#REF!),"",#REF!)</f>
        <v>#REF!</v>
      </c>
      <c r="BE1076" s="219" t="e">
        <f>IF(ISBLANK(#REF!),"",#REF!)</f>
        <v>#REF!</v>
      </c>
      <c r="BF1076" s="219" t="e">
        <f>IF(ISBLANK(#REF!),"",#REF!)</f>
        <v>#REF!</v>
      </c>
      <c r="BG1076" s="219" t="e">
        <f>IF(ISBLANK(#REF!),"",#REF!)</f>
        <v>#REF!</v>
      </c>
      <c r="BH1076" s="219" t="e">
        <f>IF(ISBLANK(#REF!),"",#REF!)</f>
        <v>#REF!</v>
      </c>
      <c r="BI1076" s="219" t="e">
        <f>IF(ISBLANK(#REF!),"",#REF!)</f>
        <v>#REF!</v>
      </c>
      <c r="BJ1076" s="219" t="e">
        <f>IF(ISBLANK(#REF!),"",#REF!)</f>
        <v>#REF!</v>
      </c>
      <c r="BK1076" s="219" t="e">
        <f>IF(ISBLANK(#REF!),"",#REF!)</f>
        <v>#REF!</v>
      </c>
      <c r="BL1076" s="219" t="e">
        <f>IF(ISBLANK(#REF!),"",#REF!)</f>
        <v>#REF!</v>
      </c>
      <c r="BM1076" s="219" t="e">
        <f>IF(ISBLANK(#REF!),"",#REF!)</f>
        <v>#REF!</v>
      </c>
      <c r="BN1076" s="219" t="e">
        <f>IF(ISBLANK(#REF!),"",#REF!)</f>
        <v>#REF!</v>
      </c>
      <c r="BO1076" s="227" t="e">
        <f t="shared" si="285"/>
        <v>#REF!</v>
      </c>
      <c r="BP1076" s="228" t="str">
        <f t="shared" si="288"/>
        <v/>
      </c>
      <c r="BQ1076" s="229" t="str">
        <f t="shared" si="272"/>
        <v/>
      </c>
      <c r="BR1076" s="228" t="e">
        <f t="shared" si="286"/>
        <v>#REF!</v>
      </c>
      <c r="BS1076" s="230" t="e">
        <f t="shared" si="287"/>
        <v>#REF!</v>
      </c>
    </row>
    <row r="1077" spans="1:71">
      <c r="A1077" s="213" t="e">
        <f>IF(ISBLANK(#REF!),"",#REF!)</f>
        <v>#REF!</v>
      </c>
      <c r="B1077" s="214" t="e">
        <f>IF(ISBLANK(#REF!),"",#REF!)</f>
        <v>#REF!</v>
      </c>
      <c r="C1077" s="214" t="e">
        <f>IF(ISBLANK(#REF!),"",#REF!)</f>
        <v>#REF!</v>
      </c>
      <c r="D1077" s="214" t="e">
        <f>IF(ISBLANK(#REF!),"",#REF!)</f>
        <v>#REF!</v>
      </c>
      <c r="E1077" s="214" t="e">
        <f>IF(ISBLANK(#REF!),"",#REF!)</f>
        <v>#REF!</v>
      </c>
      <c r="F1077" s="214" t="e">
        <f>IF(ISBLANK(#REF!),"",#REF!)</f>
        <v>#REF!</v>
      </c>
      <c r="G1077" s="214" t="e">
        <f>IF(ISBLANK(#REF!),"",#REF!)</f>
        <v>#REF!</v>
      </c>
      <c r="H1077" s="215" t="e">
        <f>IF(ISBLANK(#REF!),"",#REF!)</f>
        <v>#REF!</v>
      </c>
      <c r="I1077" s="214" t="e">
        <f>IF(ISBLANK(#REF!),"",#REF!)</f>
        <v>#REF!</v>
      </c>
      <c r="J1077" s="216" t="e">
        <f>IF(ISBLANK(#REF!),"",#REF!)</f>
        <v>#REF!</v>
      </c>
      <c r="K1077" s="217" t="e">
        <f>IF(ISBLANK(#REF!),"",#REF!)</f>
        <v>#REF!</v>
      </c>
      <c r="L1077" s="217" t="e">
        <f>IF(ISBLANK(#REF!),"",#REF!)</f>
        <v>#REF!</v>
      </c>
      <c r="M1077" s="218" t="e">
        <f>IF(ISBLANK(#REF!),"",#REF!)</f>
        <v>#REF!</v>
      </c>
      <c r="N1077" s="218" t="e">
        <f>IF(ISBLANK(#REF!),"",#REF!)</f>
        <v>#REF!</v>
      </c>
      <c r="O1077" s="220" t="str">
        <f>IFERROR(VLOOKUP(_xlfn.CONCAT('Team Roster - Final'!$A1077," : ",'Team Roster - Final'!$BM1077),'Rate Calculations'!$C$4:$G$1100,5,FALSE),"")</f>
        <v/>
      </c>
      <c r="P1077" s="225">
        <f>IF(ISBLANK('Rate Calculations'!$H1079),"",'Rate Calculations'!$H1079)</f>
        <v>1.7500000000000002E-2</v>
      </c>
      <c r="Q1077" s="220" t="str">
        <f t="shared" si="273"/>
        <v/>
      </c>
      <c r="R1077" s="221">
        <f>IF(ISBLANK('Rate Calculations'!$J1079),"",'Rate Calculations'!$J1079)</f>
        <v>3.5000000000000003E-2</v>
      </c>
      <c r="S1077" s="220" t="str">
        <f t="shared" si="274"/>
        <v/>
      </c>
      <c r="T1077" s="225" t="str">
        <f>IFERROR(VLOOKUP(_xlfn.CONCAT('Team Roster - Final'!$A1077," : ",'Team Roster - Final'!$BM1077),'Rate Calculations'!$C$4:$S$1100,10,FALSE),"")</f>
        <v/>
      </c>
      <c r="U1077" s="225" t="str">
        <f>IFERROR(VLOOKUP(_xlfn.CONCAT('Team Roster - Final'!$A1077," : ",'Team Roster - Final'!$BM1077),'Rate Calculations'!$C$4:$S$1100,11,FALSE),"")</f>
        <v/>
      </c>
      <c r="V1077" s="222" t="str">
        <f t="shared" si="275"/>
        <v/>
      </c>
      <c r="W1077" s="222" t="str">
        <f t="shared" si="276"/>
        <v/>
      </c>
      <c r="X1077" s="223" t="str">
        <f>IFERROR(VLOOKUP(_xlfn.CONCAT('Team Roster - Final'!$A1077," : ",'Team Roster - Final'!$BM1077),'Rate Calculations'!$C$4:$S$1100,14,FALSE),"")</f>
        <v/>
      </c>
      <c r="Y1077" s="222" t="str">
        <f t="shared" si="277"/>
        <v/>
      </c>
      <c r="Z1077" s="222" t="str">
        <f t="shared" si="278"/>
        <v/>
      </c>
      <c r="AA1077" s="224" t="str">
        <f>IFERROR(IF(#REF!="Yes",$Y1077, $Y1077+$Q1077*0.5),"")</f>
        <v/>
      </c>
      <c r="AB1077" s="224" t="str">
        <f>IFERROR(IF(#REF!="Yes",$Z1077, $Z1077+$S1077*0.5),"")</f>
        <v/>
      </c>
      <c r="AC1077" s="220" t="str">
        <f>IFERROR(VLOOKUP(_xlfn.CONCAT('Team Roster - Final'!$A1077," : ",'Team Roster - Final'!$BM1077),'Rate Calculations'!$C$4:$U$1100,19,FALSE),"")</f>
        <v/>
      </c>
      <c r="AD1077" s="220" t="str">
        <f t="shared" si="279"/>
        <v/>
      </c>
      <c r="AE1077" s="220" t="str">
        <f t="shared" si="280"/>
        <v/>
      </c>
      <c r="AF1077" s="225" t="str">
        <f>IFERROR(VLOOKUP(_xlfn.CONCAT('Team Roster - Final'!$A1077," : ",'Team Roster - Final'!$BM1077),'Rate Calculations'!$C$4:$AB$1100,22,FALSE),"")</f>
        <v/>
      </c>
      <c r="AG1077" s="225" t="str">
        <f>IFERROR(VLOOKUP(_xlfn.CONCAT('Team Roster - Final'!$A1077," : ",'Team Roster - Final'!$BM1077),'Rate Calculations'!$C$4:$AB$1100,23,FALSE),"")</f>
        <v/>
      </c>
      <c r="AH1077" s="231" t="str">
        <f t="shared" si="281"/>
        <v/>
      </c>
      <c r="AI1077" s="231" t="str">
        <f t="shared" si="282"/>
        <v/>
      </c>
      <c r="AJ1077" s="223" t="str">
        <f>Table1[[#This Row],[Home Office
Net Fee %]]</f>
        <v/>
      </c>
      <c r="AK1077" s="222" t="str">
        <f t="shared" si="283"/>
        <v/>
      </c>
      <c r="AL1077" s="222" t="str">
        <f t="shared" si="284"/>
        <v/>
      </c>
      <c r="AM1077" s="215" t="str">
        <f>IFERROR(IF(#REF!="Yes",$AK1077,($AK1077+$AD1077*0.5)),"")</f>
        <v/>
      </c>
      <c r="AN1077" s="215" t="str">
        <f>IFERROR(IF(#REF!="Yes",$AL1077,($AL1077+$AE1077*0.5)),"")</f>
        <v/>
      </c>
      <c r="AO1077" s="374" t="str">
        <f>IF(ISBLANK('Team Roster Proposed - FBR'!Q1078),"",'Team Roster Proposed - FBR'!Q1078)</f>
        <v/>
      </c>
      <c r="AP1077" s="226" t="e">
        <f>IF(ISBLANK(#REF!),"",#REF!)</f>
        <v>#REF!</v>
      </c>
      <c r="AQ1077" s="226" t="e">
        <f>IF(ISBLANK(#REF!),"",#REF!)</f>
        <v>#REF!</v>
      </c>
      <c r="AR1077" s="226" t="e">
        <f>IF(ISBLANK(#REF!),"",#REF!)</f>
        <v>#REF!</v>
      </c>
      <c r="AS1077" s="219" t="e">
        <f>IF(ISBLANK(#REF!),"",#REF!)</f>
        <v>#REF!</v>
      </c>
      <c r="AT1077" s="219" t="e">
        <f>IF(ISBLANK(#REF!),"",#REF!)</f>
        <v>#REF!</v>
      </c>
      <c r="AU1077" s="219" t="e">
        <f>IF(ISBLANK(#REF!),"",#REF!)</f>
        <v>#REF!</v>
      </c>
      <c r="AV1077" s="219" t="e">
        <f>IF(ISBLANK(#REF!),"",#REF!)</f>
        <v>#REF!</v>
      </c>
      <c r="AW1077" s="219" t="e">
        <f>IF(ISBLANK(#REF!),"",#REF!)</f>
        <v>#REF!</v>
      </c>
      <c r="AX1077" s="219" t="e">
        <f>IF(ISBLANK(#REF!),"",#REF!)</f>
        <v>#REF!</v>
      </c>
      <c r="AY1077" s="226" t="e">
        <f>IF(ISBLANK(#REF!),"",#REF!)</f>
        <v>#REF!</v>
      </c>
      <c r="AZ1077" s="219" t="e">
        <f>IF(ISBLANK(#REF!),"",#REF!)</f>
        <v>#REF!</v>
      </c>
      <c r="BA1077" s="219" t="e">
        <f>IF(ISBLANK(#REF!),"",#REF!)</f>
        <v>#REF!</v>
      </c>
      <c r="BB1077" s="219" t="e">
        <f>IF(ISBLANK(#REF!),"",#REF!)</f>
        <v>#REF!</v>
      </c>
      <c r="BC1077" s="219" t="e">
        <f>IF(ISBLANK(#REF!),"",#REF!)</f>
        <v>#REF!</v>
      </c>
      <c r="BD1077" s="219" t="e">
        <f>IF(ISBLANK(#REF!),"",#REF!)</f>
        <v>#REF!</v>
      </c>
      <c r="BE1077" s="219" t="e">
        <f>IF(ISBLANK(#REF!),"",#REF!)</f>
        <v>#REF!</v>
      </c>
      <c r="BF1077" s="219" t="e">
        <f>IF(ISBLANK(#REF!),"",#REF!)</f>
        <v>#REF!</v>
      </c>
      <c r="BG1077" s="219" t="e">
        <f>IF(ISBLANK(#REF!),"",#REF!)</f>
        <v>#REF!</v>
      </c>
      <c r="BH1077" s="219" t="e">
        <f>IF(ISBLANK(#REF!),"",#REF!)</f>
        <v>#REF!</v>
      </c>
      <c r="BI1077" s="219" t="e">
        <f>IF(ISBLANK(#REF!),"",#REF!)</f>
        <v>#REF!</v>
      </c>
      <c r="BJ1077" s="219" t="e">
        <f>IF(ISBLANK(#REF!),"",#REF!)</f>
        <v>#REF!</v>
      </c>
      <c r="BK1077" s="219" t="e">
        <f>IF(ISBLANK(#REF!),"",#REF!)</f>
        <v>#REF!</v>
      </c>
      <c r="BL1077" s="219" t="e">
        <f>IF(ISBLANK(#REF!),"",#REF!)</f>
        <v>#REF!</v>
      </c>
      <c r="BM1077" s="219" t="e">
        <f>IF(ISBLANK(#REF!),"",#REF!)</f>
        <v>#REF!</v>
      </c>
      <c r="BN1077" s="219" t="e">
        <f>IF(ISBLANK(#REF!),"",#REF!)</f>
        <v>#REF!</v>
      </c>
      <c r="BO1077" s="227" t="e">
        <f t="shared" si="285"/>
        <v>#REF!</v>
      </c>
      <c r="BP1077" s="228" t="str">
        <f t="shared" si="288"/>
        <v/>
      </c>
      <c r="BQ1077" s="229" t="str">
        <f t="shared" si="272"/>
        <v/>
      </c>
      <c r="BR1077" s="228" t="e">
        <f t="shared" si="286"/>
        <v>#REF!</v>
      </c>
      <c r="BS1077" s="230" t="e">
        <f t="shared" si="287"/>
        <v>#REF!</v>
      </c>
    </row>
    <row r="1078" spans="1:71">
      <c r="A1078" s="213" t="e">
        <f>IF(ISBLANK(#REF!),"",#REF!)</f>
        <v>#REF!</v>
      </c>
      <c r="B1078" s="214" t="e">
        <f>IF(ISBLANK(#REF!),"",#REF!)</f>
        <v>#REF!</v>
      </c>
      <c r="C1078" s="214" t="e">
        <f>IF(ISBLANK(#REF!),"",#REF!)</f>
        <v>#REF!</v>
      </c>
      <c r="D1078" s="214" t="e">
        <f>IF(ISBLANK(#REF!),"",#REF!)</f>
        <v>#REF!</v>
      </c>
      <c r="E1078" s="214" t="e">
        <f>IF(ISBLANK(#REF!),"",#REF!)</f>
        <v>#REF!</v>
      </c>
      <c r="F1078" s="214" t="e">
        <f>IF(ISBLANK(#REF!),"",#REF!)</f>
        <v>#REF!</v>
      </c>
      <c r="G1078" s="214" t="e">
        <f>IF(ISBLANK(#REF!),"",#REF!)</f>
        <v>#REF!</v>
      </c>
      <c r="H1078" s="215" t="e">
        <f>IF(ISBLANK(#REF!),"",#REF!)</f>
        <v>#REF!</v>
      </c>
      <c r="I1078" s="214" t="e">
        <f>IF(ISBLANK(#REF!),"",#REF!)</f>
        <v>#REF!</v>
      </c>
      <c r="J1078" s="216" t="e">
        <f>IF(ISBLANK(#REF!),"",#REF!)</f>
        <v>#REF!</v>
      </c>
      <c r="K1078" s="217" t="e">
        <f>IF(ISBLANK(#REF!),"",#REF!)</f>
        <v>#REF!</v>
      </c>
      <c r="L1078" s="217" t="e">
        <f>IF(ISBLANK(#REF!),"",#REF!)</f>
        <v>#REF!</v>
      </c>
      <c r="M1078" s="218" t="e">
        <f>IF(ISBLANK(#REF!),"",#REF!)</f>
        <v>#REF!</v>
      </c>
      <c r="N1078" s="218" t="e">
        <f>IF(ISBLANK(#REF!),"",#REF!)</f>
        <v>#REF!</v>
      </c>
      <c r="O1078" s="220" t="str">
        <f>IFERROR(VLOOKUP(_xlfn.CONCAT('Team Roster - Final'!$A1078," : ",'Team Roster - Final'!$BM1078),'Rate Calculations'!$C$4:$G$1100,5,FALSE),"")</f>
        <v/>
      </c>
      <c r="P1078" s="225">
        <f>IF(ISBLANK('Rate Calculations'!$H1080),"",'Rate Calculations'!$H1080)</f>
        <v>1.7500000000000002E-2</v>
      </c>
      <c r="Q1078" s="220" t="str">
        <f t="shared" si="273"/>
        <v/>
      </c>
      <c r="R1078" s="221">
        <f>IF(ISBLANK('Rate Calculations'!$J1080),"",'Rate Calculations'!$J1080)</f>
        <v>3.5000000000000003E-2</v>
      </c>
      <c r="S1078" s="220" t="str">
        <f t="shared" si="274"/>
        <v/>
      </c>
      <c r="T1078" s="225" t="str">
        <f>IFERROR(VLOOKUP(_xlfn.CONCAT('Team Roster - Final'!$A1078," : ",'Team Roster - Final'!$BM1078),'Rate Calculations'!$C$4:$S$1100,10,FALSE),"")</f>
        <v/>
      </c>
      <c r="U1078" s="225" t="str">
        <f>IFERROR(VLOOKUP(_xlfn.CONCAT('Team Roster - Final'!$A1078," : ",'Team Roster - Final'!$BM1078),'Rate Calculations'!$C$4:$S$1100,11,FALSE),"")</f>
        <v/>
      </c>
      <c r="V1078" s="222" t="str">
        <f t="shared" si="275"/>
        <v/>
      </c>
      <c r="W1078" s="222" t="str">
        <f t="shared" si="276"/>
        <v/>
      </c>
      <c r="X1078" s="223" t="str">
        <f>IFERROR(VLOOKUP(_xlfn.CONCAT('Team Roster - Final'!$A1078," : ",'Team Roster - Final'!$BM1078),'Rate Calculations'!$C$4:$S$1100,14,FALSE),"")</f>
        <v/>
      </c>
      <c r="Y1078" s="222" t="str">
        <f t="shared" si="277"/>
        <v/>
      </c>
      <c r="Z1078" s="222" t="str">
        <f t="shared" si="278"/>
        <v/>
      </c>
      <c r="AA1078" s="224" t="str">
        <f>IFERROR(IF(#REF!="Yes",$Y1078, $Y1078+$Q1078*0.5),"")</f>
        <v/>
      </c>
      <c r="AB1078" s="224" t="str">
        <f>IFERROR(IF(#REF!="Yes",$Z1078, $Z1078+$S1078*0.5),"")</f>
        <v/>
      </c>
      <c r="AC1078" s="220" t="str">
        <f>IFERROR(VLOOKUP(_xlfn.CONCAT('Team Roster - Final'!$A1078," : ",'Team Roster - Final'!$BM1078),'Rate Calculations'!$C$4:$U$1100,19,FALSE),"")</f>
        <v/>
      </c>
      <c r="AD1078" s="220" t="str">
        <f t="shared" si="279"/>
        <v/>
      </c>
      <c r="AE1078" s="220" t="str">
        <f t="shared" si="280"/>
        <v/>
      </c>
      <c r="AF1078" s="225" t="str">
        <f>IFERROR(VLOOKUP(_xlfn.CONCAT('Team Roster - Final'!$A1078," : ",'Team Roster - Final'!$BM1078),'Rate Calculations'!$C$4:$AB$1100,22,FALSE),"")</f>
        <v/>
      </c>
      <c r="AG1078" s="225" t="str">
        <f>IFERROR(VLOOKUP(_xlfn.CONCAT('Team Roster - Final'!$A1078," : ",'Team Roster - Final'!$BM1078),'Rate Calculations'!$C$4:$AB$1100,23,FALSE),"")</f>
        <v/>
      </c>
      <c r="AH1078" s="231" t="str">
        <f t="shared" si="281"/>
        <v/>
      </c>
      <c r="AI1078" s="231" t="str">
        <f t="shared" si="282"/>
        <v/>
      </c>
      <c r="AJ1078" s="223" t="str">
        <f>Table1[[#This Row],[Home Office
Net Fee %]]</f>
        <v/>
      </c>
      <c r="AK1078" s="222" t="str">
        <f t="shared" si="283"/>
        <v/>
      </c>
      <c r="AL1078" s="222" t="str">
        <f t="shared" si="284"/>
        <v/>
      </c>
      <c r="AM1078" s="215" t="str">
        <f>IFERROR(IF(#REF!="Yes",$AK1078,($AK1078+$AD1078*0.5)),"")</f>
        <v/>
      </c>
      <c r="AN1078" s="215" t="str">
        <f>IFERROR(IF(#REF!="Yes",$AL1078,($AL1078+$AE1078*0.5)),"")</f>
        <v/>
      </c>
      <c r="AO1078" s="374" t="str">
        <f>IF(ISBLANK('Team Roster Proposed - FBR'!Q1079),"",'Team Roster Proposed - FBR'!Q1079)</f>
        <v/>
      </c>
      <c r="AP1078" s="226" t="e">
        <f>IF(ISBLANK(#REF!),"",#REF!)</f>
        <v>#REF!</v>
      </c>
      <c r="AQ1078" s="226" t="e">
        <f>IF(ISBLANK(#REF!),"",#REF!)</f>
        <v>#REF!</v>
      </c>
      <c r="AR1078" s="226" t="e">
        <f>IF(ISBLANK(#REF!),"",#REF!)</f>
        <v>#REF!</v>
      </c>
      <c r="AS1078" s="219" t="e">
        <f>IF(ISBLANK(#REF!),"",#REF!)</f>
        <v>#REF!</v>
      </c>
      <c r="AT1078" s="219" t="e">
        <f>IF(ISBLANK(#REF!),"",#REF!)</f>
        <v>#REF!</v>
      </c>
      <c r="AU1078" s="219" t="e">
        <f>IF(ISBLANK(#REF!),"",#REF!)</f>
        <v>#REF!</v>
      </c>
      <c r="AV1078" s="219" t="e">
        <f>IF(ISBLANK(#REF!),"",#REF!)</f>
        <v>#REF!</v>
      </c>
      <c r="AW1078" s="219" t="e">
        <f>IF(ISBLANK(#REF!),"",#REF!)</f>
        <v>#REF!</v>
      </c>
      <c r="AX1078" s="219" t="e">
        <f>IF(ISBLANK(#REF!),"",#REF!)</f>
        <v>#REF!</v>
      </c>
      <c r="AY1078" s="226" t="e">
        <f>IF(ISBLANK(#REF!),"",#REF!)</f>
        <v>#REF!</v>
      </c>
      <c r="AZ1078" s="219" t="e">
        <f>IF(ISBLANK(#REF!),"",#REF!)</f>
        <v>#REF!</v>
      </c>
      <c r="BA1078" s="219" t="e">
        <f>IF(ISBLANK(#REF!),"",#REF!)</f>
        <v>#REF!</v>
      </c>
      <c r="BB1078" s="219" t="e">
        <f>IF(ISBLANK(#REF!),"",#REF!)</f>
        <v>#REF!</v>
      </c>
      <c r="BC1078" s="219" t="e">
        <f>IF(ISBLANK(#REF!),"",#REF!)</f>
        <v>#REF!</v>
      </c>
      <c r="BD1078" s="219" t="e">
        <f>IF(ISBLANK(#REF!),"",#REF!)</f>
        <v>#REF!</v>
      </c>
      <c r="BE1078" s="219" t="e">
        <f>IF(ISBLANK(#REF!),"",#REF!)</f>
        <v>#REF!</v>
      </c>
      <c r="BF1078" s="219" t="e">
        <f>IF(ISBLANK(#REF!),"",#REF!)</f>
        <v>#REF!</v>
      </c>
      <c r="BG1078" s="219" t="e">
        <f>IF(ISBLANK(#REF!),"",#REF!)</f>
        <v>#REF!</v>
      </c>
      <c r="BH1078" s="219" t="e">
        <f>IF(ISBLANK(#REF!),"",#REF!)</f>
        <v>#REF!</v>
      </c>
      <c r="BI1078" s="219" t="e">
        <f>IF(ISBLANK(#REF!),"",#REF!)</f>
        <v>#REF!</v>
      </c>
      <c r="BJ1078" s="219" t="e">
        <f>IF(ISBLANK(#REF!),"",#REF!)</f>
        <v>#REF!</v>
      </c>
      <c r="BK1078" s="219" t="e">
        <f>IF(ISBLANK(#REF!),"",#REF!)</f>
        <v>#REF!</v>
      </c>
      <c r="BL1078" s="219" t="e">
        <f>IF(ISBLANK(#REF!),"",#REF!)</f>
        <v>#REF!</v>
      </c>
      <c r="BM1078" s="219" t="e">
        <f>IF(ISBLANK(#REF!),"",#REF!)</f>
        <v>#REF!</v>
      </c>
      <c r="BN1078" s="219" t="e">
        <f>IF(ISBLANK(#REF!),"",#REF!)</f>
        <v>#REF!</v>
      </c>
      <c r="BO1078" s="227" t="e">
        <f t="shared" si="285"/>
        <v>#REF!</v>
      </c>
      <c r="BP1078" s="228" t="str">
        <f t="shared" si="288"/>
        <v/>
      </c>
      <c r="BQ1078" s="229" t="str">
        <f t="shared" si="272"/>
        <v/>
      </c>
      <c r="BR1078" s="228" t="e">
        <f t="shared" si="286"/>
        <v>#REF!</v>
      </c>
      <c r="BS1078" s="230" t="e">
        <f t="shared" si="287"/>
        <v>#REF!</v>
      </c>
    </row>
    <row r="1079" spans="1:71">
      <c r="A1079" s="213" t="e">
        <f>IF(ISBLANK(#REF!),"",#REF!)</f>
        <v>#REF!</v>
      </c>
      <c r="B1079" s="214" t="e">
        <f>IF(ISBLANK(#REF!),"",#REF!)</f>
        <v>#REF!</v>
      </c>
      <c r="C1079" s="214" t="e">
        <f>IF(ISBLANK(#REF!),"",#REF!)</f>
        <v>#REF!</v>
      </c>
      <c r="D1079" s="214" t="e">
        <f>IF(ISBLANK(#REF!),"",#REF!)</f>
        <v>#REF!</v>
      </c>
      <c r="E1079" s="214" t="e">
        <f>IF(ISBLANK(#REF!),"",#REF!)</f>
        <v>#REF!</v>
      </c>
      <c r="F1079" s="214" t="e">
        <f>IF(ISBLANK(#REF!),"",#REF!)</f>
        <v>#REF!</v>
      </c>
      <c r="G1079" s="214" t="e">
        <f>IF(ISBLANK(#REF!),"",#REF!)</f>
        <v>#REF!</v>
      </c>
      <c r="H1079" s="215" t="e">
        <f>IF(ISBLANK(#REF!),"",#REF!)</f>
        <v>#REF!</v>
      </c>
      <c r="I1079" s="214" t="e">
        <f>IF(ISBLANK(#REF!),"",#REF!)</f>
        <v>#REF!</v>
      </c>
      <c r="J1079" s="216" t="e">
        <f>IF(ISBLANK(#REF!),"",#REF!)</f>
        <v>#REF!</v>
      </c>
      <c r="K1079" s="217" t="e">
        <f>IF(ISBLANK(#REF!),"",#REF!)</f>
        <v>#REF!</v>
      </c>
      <c r="L1079" s="217" t="e">
        <f>IF(ISBLANK(#REF!),"",#REF!)</f>
        <v>#REF!</v>
      </c>
      <c r="M1079" s="218" t="e">
        <f>IF(ISBLANK(#REF!),"",#REF!)</f>
        <v>#REF!</v>
      </c>
      <c r="N1079" s="218" t="e">
        <f>IF(ISBLANK(#REF!),"",#REF!)</f>
        <v>#REF!</v>
      </c>
      <c r="O1079" s="220" t="str">
        <f>IFERROR(VLOOKUP(_xlfn.CONCAT('Team Roster - Final'!$A1079," : ",'Team Roster - Final'!$BM1079),'Rate Calculations'!$C$4:$G$1100,5,FALSE),"")</f>
        <v/>
      </c>
      <c r="P1079" s="225">
        <f>IF(ISBLANK('Rate Calculations'!$H1081),"",'Rate Calculations'!$H1081)</f>
        <v>1.7500000000000002E-2</v>
      </c>
      <c r="Q1079" s="220" t="str">
        <f t="shared" si="273"/>
        <v/>
      </c>
      <c r="R1079" s="221">
        <f>IF(ISBLANK('Rate Calculations'!$J1081),"",'Rate Calculations'!$J1081)</f>
        <v>3.5000000000000003E-2</v>
      </c>
      <c r="S1079" s="220" t="str">
        <f t="shared" si="274"/>
        <v/>
      </c>
      <c r="T1079" s="225" t="str">
        <f>IFERROR(VLOOKUP(_xlfn.CONCAT('Team Roster - Final'!$A1079," : ",'Team Roster - Final'!$BM1079),'Rate Calculations'!$C$4:$S$1100,10,FALSE),"")</f>
        <v/>
      </c>
      <c r="U1079" s="225" t="str">
        <f>IFERROR(VLOOKUP(_xlfn.CONCAT('Team Roster - Final'!$A1079," : ",'Team Roster - Final'!$BM1079),'Rate Calculations'!$C$4:$S$1100,11,FALSE),"")</f>
        <v/>
      </c>
      <c r="V1079" s="222" t="str">
        <f t="shared" si="275"/>
        <v/>
      </c>
      <c r="W1079" s="222" t="str">
        <f t="shared" si="276"/>
        <v/>
      </c>
      <c r="X1079" s="223" t="str">
        <f>IFERROR(VLOOKUP(_xlfn.CONCAT('Team Roster - Final'!$A1079," : ",'Team Roster - Final'!$BM1079),'Rate Calculations'!$C$4:$S$1100,14,FALSE),"")</f>
        <v/>
      </c>
      <c r="Y1079" s="222" t="str">
        <f t="shared" si="277"/>
        <v/>
      </c>
      <c r="Z1079" s="222" t="str">
        <f t="shared" si="278"/>
        <v/>
      </c>
      <c r="AA1079" s="224" t="str">
        <f>IFERROR(IF(#REF!="Yes",$Y1079, $Y1079+$Q1079*0.5),"")</f>
        <v/>
      </c>
      <c r="AB1079" s="224" t="str">
        <f>IFERROR(IF(#REF!="Yes",$Z1079, $Z1079+$S1079*0.5),"")</f>
        <v/>
      </c>
      <c r="AC1079" s="220" t="str">
        <f>IFERROR(VLOOKUP(_xlfn.CONCAT('Team Roster - Final'!$A1079," : ",'Team Roster - Final'!$BM1079),'Rate Calculations'!$C$4:$U$1100,19,FALSE),"")</f>
        <v/>
      </c>
      <c r="AD1079" s="220" t="str">
        <f t="shared" si="279"/>
        <v/>
      </c>
      <c r="AE1079" s="220" t="str">
        <f t="shared" si="280"/>
        <v/>
      </c>
      <c r="AF1079" s="225" t="str">
        <f>IFERROR(VLOOKUP(_xlfn.CONCAT('Team Roster - Final'!$A1079," : ",'Team Roster - Final'!$BM1079),'Rate Calculations'!$C$4:$AB$1100,22,FALSE),"")</f>
        <v/>
      </c>
      <c r="AG1079" s="225" t="str">
        <f>IFERROR(VLOOKUP(_xlfn.CONCAT('Team Roster - Final'!$A1079," : ",'Team Roster - Final'!$BM1079),'Rate Calculations'!$C$4:$AB$1100,23,FALSE),"")</f>
        <v/>
      </c>
      <c r="AH1079" s="231" t="str">
        <f t="shared" si="281"/>
        <v/>
      </c>
      <c r="AI1079" s="231" t="str">
        <f t="shared" si="282"/>
        <v/>
      </c>
      <c r="AJ1079" s="223" t="str">
        <f>Table1[[#This Row],[Home Office
Net Fee %]]</f>
        <v/>
      </c>
      <c r="AK1079" s="222" t="str">
        <f t="shared" si="283"/>
        <v/>
      </c>
      <c r="AL1079" s="222" t="str">
        <f t="shared" si="284"/>
        <v/>
      </c>
      <c r="AM1079" s="215" t="str">
        <f>IFERROR(IF(#REF!="Yes",$AK1079,($AK1079+$AD1079*0.5)),"")</f>
        <v/>
      </c>
      <c r="AN1079" s="215" t="str">
        <f>IFERROR(IF(#REF!="Yes",$AL1079,($AL1079+$AE1079*0.5)),"")</f>
        <v/>
      </c>
      <c r="AO1079" s="374" t="str">
        <f>IF(ISBLANK('Team Roster Proposed - FBR'!Q1080),"",'Team Roster Proposed - FBR'!Q1080)</f>
        <v/>
      </c>
      <c r="AP1079" s="226" t="e">
        <f>IF(ISBLANK(#REF!),"",#REF!)</f>
        <v>#REF!</v>
      </c>
      <c r="AQ1079" s="226" t="e">
        <f>IF(ISBLANK(#REF!),"",#REF!)</f>
        <v>#REF!</v>
      </c>
      <c r="AR1079" s="226" t="e">
        <f>IF(ISBLANK(#REF!),"",#REF!)</f>
        <v>#REF!</v>
      </c>
      <c r="AS1079" s="219" t="e">
        <f>IF(ISBLANK(#REF!),"",#REF!)</f>
        <v>#REF!</v>
      </c>
      <c r="AT1079" s="219" t="e">
        <f>IF(ISBLANK(#REF!),"",#REF!)</f>
        <v>#REF!</v>
      </c>
      <c r="AU1079" s="219" t="e">
        <f>IF(ISBLANK(#REF!),"",#REF!)</f>
        <v>#REF!</v>
      </c>
      <c r="AV1079" s="219" t="e">
        <f>IF(ISBLANK(#REF!),"",#REF!)</f>
        <v>#REF!</v>
      </c>
      <c r="AW1079" s="219" t="e">
        <f>IF(ISBLANK(#REF!),"",#REF!)</f>
        <v>#REF!</v>
      </c>
      <c r="AX1079" s="219" t="e">
        <f>IF(ISBLANK(#REF!),"",#REF!)</f>
        <v>#REF!</v>
      </c>
      <c r="AY1079" s="226" t="e">
        <f>IF(ISBLANK(#REF!),"",#REF!)</f>
        <v>#REF!</v>
      </c>
      <c r="AZ1079" s="219" t="e">
        <f>IF(ISBLANK(#REF!),"",#REF!)</f>
        <v>#REF!</v>
      </c>
      <c r="BA1079" s="219" t="e">
        <f>IF(ISBLANK(#REF!),"",#REF!)</f>
        <v>#REF!</v>
      </c>
      <c r="BB1079" s="219" t="e">
        <f>IF(ISBLANK(#REF!),"",#REF!)</f>
        <v>#REF!</v>
      </c>
      <c r="BC1079" s="219" t="e">
        <f>IF(ISBLANK(#REF!),"",#REF!)</f>
        <v>#REF!</v>
      </c>
      <c r="BD1079" s="219" t="e">
        <f>IF(ISBLANK(#REF!),"",#REF!)</f>
        <v>#REF!</v>
      </c>
      <c r="BE1079" s="219" t="e">
        <f>IF(ISBLANK(#REF!),"",#REF!)</f>
        <v>#REF!</v>
      </c>
      <c r="BF1079" s="219" t="e">
        <f>IF(ISBLANK(#REF!),"",#REF!)</f>
        <v>#REF!</v>
      </c>
      <c r="BG1079" s="219" t="e">
        <f>IF(ISBLANK(#REF!),"",#REF!)</f>
        <v>#REF!</v>
      </c>
      <c r="BH1079" s="219" t="e">
        <f>IF(ISBLANK(#REF!),"",#REF!)</f>
        <v>#REF!</v>
      </c>
      <c r="BI1079" s="219" t="e">
        <f>IF(ISBLANK(#REF!),"",#REF!)</f>
        <v>#REF!</v>
      </c>
      <c r="BJ1079" s="219" t="e">
        <f>IF(ISBLANK(#REF!),"",#REF!)</f>
        <v>#REF!</v>
      </c>
      <c r="BK1079" s="219" t="e">
        <f>IF(ISBLANK(#REF!),"",#REF!)</f>
        <v>#REF!</v>
      </c>
      <c r="BL1079" s="219" t="e">
        <f>IF(ISBLANK(#REF!),"",#REF!)</f>
        <v>#REF!</v>
      </c>
      <c r="BM1079" s="219" t="e">
        <f>IF(ISBLANK(#REF!),"",#REF!)</f>
        <v>#REF!</v>
      </c>
      <c r="BN1079" s="219" t="e">
        <f>IF(ISBLANK(#REF!),"",#REF!)</f>
        <v>#REF!</v>
      </c>
      <c r="BO1079" s="227" t="e">
        <f t="shared" si="285"/>
        <v>#REF!</v>
      </c>
      <c r="BP1079" s="228" t="str">
        <f t="shared" si="288"/>
        <v/>
      </c>
      <c r="BQ1079" s="229" t="str">
        <f t="shared" si="272"/>
        <v/>
      </c>
      <c r="BR1079" s="228" t="e">
        <f t="shared" si="286"/>
        <v>#REF!</v>
      </c>
      <c r="BS1079" s="230" t="e">
        <f t="shared" si="287"/>
        <v>#REF!</v>
      </c>
    </row>
    <row r="1080" spans="1:71">
      <c r="A1080" s="213" t="e">
        <f>IF(ISBLANK(#REF!),"",#REF!)</f>
        <v>#REF!</v>
      </c>
      <c r="B1080" s="214" t="e">
        <f>IF(ISBLANK(#REF!),"",#REF!)</f>
        <v>#REF!</v>
      </c>
      <c r="C1080" s="214" t="e">
        <f>IF(ISBLANK(#REF!),"",#REF!)</f>
        <v>#REF!</v>
      </c>
      <c r="D1080" s="214" t="e">
        <f>IF(ISBLANK(#REF!),"",#REF!)</f>
        <v>#REF!</v>
      </c>
      <c r="E1080" s="214" t="e">
        <f>IF(ISBLANK(#REF!),"",#REF!)</f>
        <v>#REF!</v>
      </c>
      <c r="F1080" s="214" t="e">
        <f>IF(ISBLANK(#REF!),"",#REF!)</f>
        <v>#REF!</v>
      </c>
      <c r="G1080" s="214" t="e">
        <f>IF(ISBLANK(#REF!),"",#REF!)</f>
        <v>#REF!</v>
      </c>
      <c r="H1080" s="215" t="e">
        <f>IF(ISBLANK(#REF!),"",#REF!)</f>
        <v>#REF!</v>
      </c>
      <c r="I1080" s="214" t="e">
        <f>IF(ISBLANK(#REF!),"",#REF!)</f>
        <v>#REF!</v>
      </c>
      <c r="J1080" s="216" t="e">
        <f>IF(ISBLANK(#REF!),"",#REF!)</f>
        <v>#REF!</v>
      </c>
      <c r="K1080" s="217" t="e">
        <f>IF(ISBLANK(#REF!),"",#REF!)</f>
        <v>#REF!</v>
      </c>
      <c r="L1080" s="217" t="e">
        <f>IF(ISBLANK(#REF!),"",#REF!)</f>
        <v>#REF!</v>
      </c>
      <c r="M1080" s="218" t="e">
        <f>IF(ISBLANK(#REF!),"",#REF!)</f>
        <v>#REF!</v>
      </c>
      <c r="N1080" s="218" t="e">
        <f>IF(ISBLANK(#REF!),"",#REF!)</f>
        <v>#REF!</v>
      </c>
      <c r="O1080" s="220" t="str">
        <f>IFERROR(VLOOKUP(_xlfn.CONCAT('Team Roster - Final'!$A1080," : ",'Team Roster - Final'!$BM1080),'Rate Calculations'!$C$4:$G$1100,5,FALSE),"")</f>
        <v/>
      </c>
      <c r="P1080" s="225">
        <f>IF(ISBLANK('Rate Calculations'!$H1082),"",'Rate Calculations'!$H1082)</f>
        <v>1.7500000000000002E-2</v>
      </c>
      <c r="Q1080" s="220" t="str">
        <f t="shared" si="273"/>
        <v/>
      </c>
      <c r="R1080" s="221">
        <f>IF(ISBLANK('Rate Calculations'!$J1082),"",'Rate Calculations'!$J1082)</f>
        <v>3.5000000000000003E-2</v>
      </c>
      <c r="S1080" s="220" t="str">
        <f t="shared" si="274"/>
        <v/>
      </c>
      <c r="T1080" s="225" t="str">
        <f>IFERROR(VLOOKUP(_xlfn.CONCAT('Team Roster - Final'!$A1080," : ",'Team Roster - Final'!$BM1080),'Rate Calculations'!$C$4:$S$1100,10,FALSE),"")</f>
        <v/>
      </c>
      <c r="U1080" s="225" t="str">
        <f>IFERROR(VLOOKUP(_xlfn.CONCAT('Team Roster - Final'!$A1080," : ",'Team Roster - Final'!$BM1080),'Rate Calculations'!$C$4:$S$1100,11,FALSE),"")</f>
        <v/>
      </c>
      <c r="V1080" s="222" t="str">
        <f t="shared" si="275"/>
        <v/>
      </c>
      <c r="W1080" s="222" t="str">
        <f t="shared" si="276"/>
        <v/>
      </c>
      <c r="X1080" s="223" t="str">
        <f>IFERROR(VLOOKUP(_xlfn.CONCAT('Team Roster - Final'!$A1080," : ",'Team Roster - Final'!$BM1080),'Rate Calculations'!$C$4:$S$1100,14,FALSE),"")</f>
        <v/>
      </c>
      <c r="Y1080" s="222" t="str">
        <f t="shared" si="277"/>
        <v/>
      </c>
      <c r="Z1080" s="222" t="str">
        <f t="shared" si="278"/>
        <v/>
      </c>
      <c r="AA1080" s="224" t="str">
        <f>IFERROR(IF(#REF!="Yes",$Y1080, $Y1080+$Q1080*0.5),"")</f>
        <v/>
      </c>
      <c r="AB1080" s="224" t="str">
        <f>IFERROR(IF(#REF!="Yes",$Z1080, $Z1080+$S1080*0.5),"")</f>
        <v/>
      </c>
      <c r="AC1080" s="220" t="str">
        <f>IFERROR(VLOOKUP(_xlfn.CONCAT('Team Roster - Final'!$A1080," : ",'Team Roster - Final'!$BM1080),'Rate Calculations'!$C$4:$U$1100,19,FALSE),"")</f>
        <v/>
      </c>
      <c r="AD1080" s="220" t="str">
        <f t="shared" si="279"/>
        <v/>
      </c>
      <c r="AE1080" s="220" t="str">
        <f t="shared" si="280"/>
        <v/>
      </c>
      <c r="AF1080" s="225" t="str">
        <f>IFERROR(VLOOKUP(_xlfn.CONCAT('Team Roster - Final'!$A1080," : ",'Team Roster - Final'!$BM1080),'Rate Calculations'!$C$4:$AB$1100,22,FALSE),"")</f>
        <v/>
      </c>
      <c r="AG1080" s="225" t="str">
        <f>IFERROR(VLOOKUP(_xlfn.CONCAT('Team Roster - Final'!$A1080," : ",'Team Roster - Final'!$BM1080),'Rate Calculations'!$C$4:$AB$1100,23,FALSE),"")</f>
        <v/>
      </c>
      <c r="AH1080" s="231" t="str">
        <f t="shared" si="281"/>
        <v/>
      </c>
      <c r="AI1080" s="231" t="str">
        <f t="shared" si="282"/>
        <v/>
      </c>
      <c r="AJ1080" s="223" t="str">
        <f>Table1[[#This Row],[Home Office
Net Fee %]]</f>
        <v/>
      </c>
      <c r="AK1080" s="222" t="str">
        <f t="shared" si="283"/>
        <v/>
      </c>
      <c r="AL1080" s="222" t="str">
        <f t="shared" si="284"/>
        <v/>
      </c>
      <c r="AM1080" s="215" t="str">
        <f>IFERROR(IF(#REF!="Yes",$AK1080,($AK1080+$AD1080*0.5)),"")</f>
        <v/>
      </c>
      <c r="AN1080" s="215" t="str">
        <f>IFERROR(IF(#REF!="Yes",$AL1080,($AL1080+$AE1080*0.5)),"")</f>
        <v/>
      </c>
      <c r="AO1080" s="374" t="str">
        <f>IF(ISBLANK('Team Roster Proposed - FBR'!Q1081),"",'Team Roster Proposed - FBR'!Q1081)</f>
        <v/>
      </c>
      <c r="AP1080" s="226" t="e">
        <f>IF(ISBLANK(#REF!),"",#REF!)</f>
        <v>#REF!</v>
      </c>
      <c r="AQ1080" s="226" t="e">
        <f>IF(ISBLANK(#REF!),"",#REF!)</f>
        <v>#REF!</v>
      </c>
      <c r="AR1080" s="226" t="e">
        <f>IF(ISBLANK(#REF!),"",#REF!)</f>
        <v>#REF!</v>
      </c>
      <c r="AS1080" s="219" t="e">
        <f>IF(ISBLANK(#REF!),"",#REF!)</f>
        <v>#REF!</v>
      </c>
      <c r="AT1080" s="219" t="e">
        <f>IF(ISBLANK(#REF!),"",#REF!)</f>
        <v>#REF!</v>
      </c>
      <c r="AU1080" s="219" t="e">
        <f>IF(ISBLANK(#REF!),"",#REF!)</f>
        <v>#REF!</v>
      </c>
      <c r="AV1080" s="219" t="e">
        <f>IF(ISBLANK(#REF!),"",#REF!)</f>
        <v>#REF!</v>
      </c>
      <c r="AW1080" s="219" t="e">
        <f>IF(ISBLANK(#REF!),"",#REF!)</f>
        <v>#REF!</v>
      </c>
      <c r="AX1080" s="219" t="e">
        <f>IF(ISBLANK(#REF!),"",#REF!)</f>
        <v>#REF!</v>
      </c>
      <c r="AY1080" s="226" t="e">
        <f>IF(ISBLANK(#REF!),"",#REF!)</f>
        <v>#REF!</v>
      </c>
      <c r="AZ1080" s="219" t="e">
        <f>IF(ISBLANK(#REF!),"",#REF!)</f>
        <v>#REF!</v>
      </c>
      <c r="BA1080" s="219" t="e">
        <f>IF(ISBLANK(#REF!),"",#REF!)</f>
        <v>#REF!</v>
      </c>
      <c r="BB1080" s="219" t="e">
        <f>IF(ISBLANK(#REF!),"",#REF!)</f>
        <v>#REF!</v>
      </c>
      <c r="BC1080" s="219" t="e">
        <f>IF(ISBLANK(#REF!),"",#REF!)</f>
        <v>#REF!</v>
      </c>
      <c r="BD1080" s="219" t="e">
        <f>IF(ISBLANK(#REF!),"",#REF!)</f>
        <v>#REF!</v>
      </c>
      <c r="BE1080" s="219" t="e">
        <f>IF(ISBLANK(#REF!),"",#REF!)</f>
        <v>#REF!</v>
      </c>
      <c r="BF1080" s="219" t="e">
        <f>IF(ISBLANK(#REF!),"",#REF!)</f>
        <v>#REF!</v>
      </c>
      <c r="BG1080" s="219" t="e">
        <f>IF(ISBLANK(#REF!),"",#REF!)</f>
        <v>#REF!</v>
      </c>
      <c r="BH1080" s="219" t="e">
        <f>IF(ISBLANK(#REF!),"",#REF!)</f>
        <v>#REF!</v>
      </c>
      <c r="BI1080" s="219" t="e">
        <f>IF(ISBLANK(#REF!),"",#REF!)</f>
        <v>#REF!</v>
      </c>
      <c r="BJ1080" s="219" t="e">
        <f>IF(ISBLANK(#REF!),"",#REF!)</f>
        <v>#REF!</v>
      </c>
      <c r="BK1080" s="219" t="e">
        <f>IF(ISBLANK(#REF!),"",#REF!)</f>
        <v>#REF!</v>
      </c>
      <c r="BL1080" s="219" t="e">
        <f>IF(ISBLANK(#REF!),"",#REF!)</f>
        <v>#REF!</v>
      </c>
      <c r="BM1080" s="219" t="e">
        <f>IF(ISBLANK(#REF!),"",#REF!)</f>
        <v>#REF!</v>
      </c>
      <c r="BN1080" s="219" t="e">
        <f>IF(ISBLANK(#REF!),"",#REF!)</f>
        <v>#REF!</v>
      </c>
      <c r="BO1080" s="227" t="e">
        <f t="shared" si="285"/>
        <v>#REF!</v>
      </c>
      <c r="BP1080" s="228" t="str">
        <f t="shared" si="288"/>
        <v/>
      </c>
      <c r="BQ1080" s="229" t="str">
        <f t="shared" si="272"/>
        <v/>
      </c>
      <c r="BR1080" s="228" t="e">
        <f t="shared" si="286"/>
        <v>#REF!</v>
      </c>
      <c r="BS1080" s="230" t="e">
        <f t="shared" si="287"/>
        <v>#REF!</v>
      </c>
    </row>
    <row r="1081" spans="1:71">
      <c r="A1081" s="213" t="e">
        <f>IF(ISBLANK(#REF!),"",#REF!)</f>
        <v>#REF!</v>
      </c>
      <c r="B1081" s="214" t="e">
        <f>IF(ISBLANK(#REF!),"",#REF!)</f>
        <v>#REF!</v>
      </c>
      <c r="C1081" s="214" t="e">
        <f>IF(ISBLANK(#REF!),"",#REF!)</f>
        <v>#REF!</v>
      </c>
      <c r="D1081" s="214" t="e">
        <f>IF(ISBLANK(#REF!),"",#REF!)</f>
        <v>#REF!</v>
      </c>
      <c r="E1081" s="214" t="e">
        <f>IF(ISBLANK(#REF!),"",#REF!)</f>
        <v>#REF!</v>
      </c>
      <c r="F1081" s="214" t="e">
        <f>IF(ISBLANK(#REF!),"",#REF!)</f>
        <v>#REF!</v>
      </c>
      <c r="G1081" s="214" t="e">
        <f>IF(ISBLANK(#REF!),"",#REF!)</f>
        <v>#REF!</v>
      </c>
      <c r="H1081" s="215" t="e">
        <f>IF(ISBLANK(#REF!),"",#REF!)</f>
        <v>#REF!</v>
      </c>
      <c r="I1081" s="214" t="e">
        <f>IF(ISBLANK(#REF!),"",#REF!)</f>
        <v>#REF!</v>
      </c>
      <c r="J1081" s="216" t="e">
        <f>IF(ISBLANK(#REF!),"",#REF!)</f>
        <v>#REF!</v>
      </c>
      <c r="K1081" s="217" t="e">
        <f>IF(ISBLANK(#REF!),"",#REF!)</f>
        <v>#REF!</v>
      </c>
      <c r="L1081" s="217" t="e">
        <f>IF(ISBLANK(#REF!),"",#REF!)</f>
        <v>#REF!</v>
      </c>
      <c r="M1081" s="218" t="e">
        <f>IF(ISBLANK(#REF!),"",#REF!)</f>
        <v>#REF!</v>
      </c>
      <c r="N1081" s="218" t="e">
        <f>IF(ISBLANK(#REF!),"",#REF!)</f>
        <v>#REF!</v>
      </c>
      <c r="O1081" s="220" t="str">
        <f>IFERROR(VLOOKUP(_xlfn.CONCAT('Team Roster - Final'!$A1081," : ",'Team Roster - Final'!$BM1081),'Rate Calculations'!$C$4:$G$1100,5,FALSE),"")</f>
        <v/>
      </c>
      <c r="P1081" s="225">
        <f>IF(ISBLANK('Rate Calculations'!$H1083),"",'Rate Calculations'!$H1083)</f>
        <v>1.7500000000000002E-2</v>
      </c>
      <c r="Q1081" s="220" t="str">
        <f t="shared" si="273"/>
        <v/>
      </c>
      <c r="R1081" s="221">
        <f>IF(ISBLANK('Rate Calculations'!$J1083),"",'Rate Calculations'!$J1083)</f>
        <v>3.5000000000000003E-2</v>
      </c>
      <c r="S1081" s="220" t="str">
        <f t="shared" si="274"/>
        <v/>
      </c>
      <c r="T1081" s="225" t="str">
        <f>IFERROR(VLOOKUP(_xlfn.CONCAT('Team Roster - Final'!$A1081," : ",'Team Roster - Final'!$BM1081),'Rate Calculations'!$C$4:$S$1100,10,FALSE),"")</f>
        <v/>
      </c>
      <c r="U1081" s="225" t="str">
        <f>IFERROR(VLOOKUP(_xlfn.CONCAT('Team Roster - Final'!$A1081," : ",'Team Roster - Final'!$BM1081),'Rate Calculations'!$C$4:$S$1100,11,FALSE),"")</f>
        <v/>
      </c>
      <c r="V1081" s="222" t="str">
        <f t="shared" si="275"/>
        <v/>
      </c>
      <c r="W1081" s="222" t="str">
        <f t="shared" si="276"/>
        <v/>
      </c>
      <c r="X1081" s="223" t="str">
        <f>IFERROR(VLOOKUP(_xlfn.CONCAT('Team Roster - Final'!$A1081," : ",'Team Roster - Final'!$BM1081),'Rate Calculations'!$C$4:$S$1100,14,FALSE),"")</f>
        <v/>
      </c>
      <c r="Y1081" s="222" t="str">
        <f t="shared" si="277"/>
        <v/>
      </c>
      <c r="Z1081" s="222" t="str">
        <f t="shared" si="278"/>
        <v/>
      </c>
      <c r="AA1081" s="224" t="str">
        <f>IFERROR(IF(#REF!="Yes",$Y1081, $Y1081+$Q1081*0.5),"")</f>
        <v/>
      </c>
      <c r="AB1081" s="224" t="str">
        <f>IFERROR(IF(#REF!="Yes",$Z1081, $Z1081+$S1081*0.5),"")</f>
        <v/>
      </c>
      <c r="AC1081" s="220" t="str">
        <f>IFERROR(VLOOKUP(_xlfn.CONCAT('Team Roster - Final'!$A1081," : ",'Team Roster - Final'!$BM1081),'Rate Calculations'!$C$4:$U$1100,19,FALSE),"")</f>
        <v/>
      </c>
      <c r="AD1081" s="220" t="str">
        <f t="shared" si="279"/>
        <v/>
      </c>
      <c r="AE1081" s="220" t="str">
        <f t="shared" si="280"/>
        <v/>
      </c>
      <c r="AF1081" s="225" t="str">
        <f>IFERROR(VLOOKUP(_xlfn.CONCAT('Team Roster - Final'!$A1081," : ",'Team Roster - Final'!$BM1081),'Rate Calculations'!$C$4:$AB$1100,22,FALSE),"")</f>
        <v/>
      </c>
      <c r="AG1081" s="225" t="str">
        <f>IFERROR(VLOOKUP(_xlfn.CONCAT('Team Roster - Final'!$A1081," : ",'Team Roster - Final'!$BM1081),'Rate Calculations'!$C$4:$AB$1100,23,FALSE),"")</f>
        <v/>
      </c>
      <c r="AH1081" s="231" t="str">
        <f t="shared" si="281"/>
        <v/>
      </c>
      <c r="AI1081" s="231" t="str">
        <f t="shared" si="282"/>
        <v/>
      </c>
      <c r="AJ1081" s="223" t="str">
        <f>Table1[[#This Row],[Home Office
Net Fee %]]</f>
        <v/>
      </c>
      <c r="AK1081" s="222" t="str">
        <f t="shared" si="283"/>
        <v/>
      </c>
      <c r="AL1081" s="222" t="str">
        <f t="shared" si="284"/>
        <v/>
      </c>
      <c r="AM1081" s="215" t="str">
        <f>IFERROR(IF(#REF!="Yes",$AK1081,($AK1081+$AD1081*0.5)),"")</f>
        <v/>
      </c>
      <c r="AN1081" s="215" t="str">
        <f>IFERROR(IF(#REF!="Yes",$AL1081,($AL1081+$AE1081*0.5)),"")</f>
        <v/>
      </c>
      <c r="AO1081" s="374" t="str">
        <f>IF(ISBLANK('Team Roster Proposed - FBR'!Q1082),"",'Team Roster Proposed - FBR'!Q1082)</f>
        <v/>
      </c>
      <c r="AP1081" s="226" t="e">
        <f>IF(ISBLANK(#REF!),"",#REF!)</f>
        <v>#REF!</v>
      </c>
      <c r="AQ1081" s="226" t="e">
        <f>IF(ISBLANK(#REF!),"",#REF!)</f>
        <v>#REF!</v>
      </c>
      <c r="AR1081" s="226" t="e">
        <f>IF(ISBLANK(#REF!),"",#REF!)</f>
        <v>#REF!</v>
      </c>
      <c r="AS1081" s="219" t="e">
        <f>IF(ISBLANK(#REF!),"",#REF!)</f>
        <v>#REF!</v>
      </c>
      <c r="AT1081" s="219" t="e">
        <f>IF(ISBLANK(#REF!),"",#REF!)</f>
        <v>#REF!</v>
      </c>
      <c r="AU1081" s="219" t="e">
        <f>IF(ISBLANK(#REF!),"",#REF!)</f>
        <v>#REF!</v>
      </c>
      <c r="AV1081" s="219" t="e">
        <f>IF(ISBLANK(#REF!),"",#REF!)</f>
        <v>#REF!</v>
      </c>
      <c r="AW1081" s="219" t="e">
        <f>IF(ISBLANK(#REF!),"",#REF!)</f>
        <v>#REF!</v>
      </c>
      <c r="AX1081" s="219" t="e">
        <f>IF(ISBLANK(#REF!),"",#REF!)</f>
        <v>#REF!</v>
      </c>
      <c r="AY1081" s="226" t="e">
        <f>IF(ISBLANK(#REF!),"",#REF!)</f>
        <v>#REF!</v>
      </c>
      <c r="AZ1081" s="219" t="e">
        <f>IF(ISBLANK(#REF!),"",#REF!)</f>
        <v>#REF!</v>
      </c>
      <c r="BA1081" s="219" t="e">
        <f>IF(ISBLANK(#REF!),"",#REF!)</f>
        <v>#REF!</v>
      </c>
      <c r="BB1081" s="219" t="e">
        <f>IF(ISBLANK(#REF!),"",#REF!)</f>
        <v>#REF!</v>
      </c>
      <c r="BC1081" s="219" t="e">
        <f>IF(ISBLANK(#REF!),"",#REF!)</f>
        <v>#REF!</v>
      </c>
      <c r="BD1081" s="219" t="e">
        <f>IF(ISBLANK(#REF!),"",#REF!)</f>
        <v>#REF!</v>
      </c>
      <c r="BE1081" s="219" t="e">
        <f>IF(ISBLANK(#REF!),"",#REF!)</f>
        <v>#REF!</v>
      </c>
      <c r="BF1081" s="219" t="e">
        <f>IF(ISBLANK(#REF!),"",#REF!)</f>
        <v>#REF!</v>
      </c>
      <c r="BG1081" s="219" t="e">
        <f>IF(ISBLANK(#REF!),"",#REF!)</f>
        <v>#REF!</v>
      </c>
      <c r="BH1081" s="219" t="e">
        <f>IF(ISBLANK(#REF!),"",#REF!)</f>
        <v>#REF!</v>
      </c>
      <c r="BI1081" s="219" t="e">
        <f>IF(ISBLANK(#REF!),"",#REF!)</f>
        <v>#REF!</v>
      </c>
      <c r="BJ1081" s="219" t="e">
        <f>IF(ISBLANK(#REF!),"",#REF!)</f>
        <v>#REF!</v>
      </c>
      <c r="BK1081" s="219" t="e">
        <f>IF(ISBLANK(#REF!),"",#REF!)</f>
        <v>#REF!</v>
      </c>
      <c r="BL1081" s="219" t="e">
        <f>IF(ISBLANK(#REF!),"",#REF!)</f>
        <v>#REF!</v>
      </c>
      <c r="BM1081" s="219" t="e">
        <f>IF(ISBLANK(#REF!),"",#REF!)</f>
        <v>#REF!</v>
      </c>
      <c r="BN1081" s="219" t="e">
        <f>IF(ISBLANK(#REF!),"",#REF!)</f>
        <v>#REF!</v>
      </c>
      <c r="BO1081" s="227" t="e">
        <f t="shared" si="285"/>
        <v>#REF!</v>
      </c>
      <c r="BP1081" s="228" t="str">
        <f t="shared" si="288"/>
        <v/>
      </c>
      <c r="BQ1081" s="229" t="str">
        <f t="shared" si="272"/>
        <v/>
      </c>
      <c r="BR1081" s="228" t="e">
        <f t="shared" si="286"/>
        <v>#REF!</v>
      </c>
      <c r="BS1081" s="230" t="e">
        <f t="shared" si="287"/>
        <v>#REF!</v>
      </c>
    </row>
    <row r="1082" spans="1:71">
      <c r="A1082" s="213" t="e">
        <f>IF(ISBLANK(#REF!),"",#REF!)</f>
        <v>#REF!</v>
      </c>
      <c r="B1082" s="214" t="e">
        <f>IF(ISBLANK(#REF!),"",#REF!)</f>
        <v>#REF!</v>
      </c>
      <c r="C1082" s="214" t="e">
        <f>IF(ISBLANK(#REF!),"",#REF!)</f>
        <v>#REF!</v>
      </c>
      <c r="D1082" s="214" t="e">
        <f>IF(ISBLANK(#REF!),"",#REF!)</f>
        <v>#REF!</v>
      </c>
      <c r="E1082" s="214" t="e">
        <f>IF(ISBLANK(#REF!),"",#REF!)</f>
        <v>#REF!</v>
      </c>
      <c r="F1082" s="214" t="e">
        <f>IF(ISBLANK(#REF!),"",#REF!)</f>
        <v>#REF!</v>
      </c>
      <c r="G1082" s="214" t="e">
        <f>IF(ISBLANK(#REF!),"",#REF!)</f>
        <v>#REF!</v>
      </c>
      <c r="H1082" s="215" t="e">
        <f>IF(ISBLANK(#REF!),"",#REF!)</f>
        <v>#REF!</v>
      </c>
      <c r="I1082" s="214" t="e">
        <f>IF(ISBLANK(#REF!),"",#REF!)</f>
        <v>#REF!</v>
      </c>
      <c r="J1082" s="216" t="e">
        <f>IF(ISBLANK(#REF!),"",#REF!)</f>
        <v>#REF!</v>
      </c>
      <c r="K1082" s="217" t="e">
        <f>IF(ISBLANK(#REF!),"",#REF!)</f>
        <v>#REF!</v>
      </c>
      <c r="L1082" s="217" t="e">
        <f>IF(ISBLANK(#REF!),"",#REF!)</f>
        <v>#REF!</v>
      </c>
      <c r="M1082" s="218" t="e">
        <f>IF(ISBLANK(#REF!),"",#REF!)</f>
        <v>#REF!</v>
      </c>
      <c r="N1082" s="218" t="e">
        <f>IF(ISBLANK(#REF!),"",#REF!)</f>
        <v>#REF!</v>
      </c>
      <c r="O1082" s="220" t="str">
        <f>IFERROR(VLOOKUP(_xlfn.CONCAT('Team Roster - Final'!$A1082," : ",'Team Roster - Final'!$BM1082),'Rate Calculations'!$C$4:$G$1100,5,FALSE),"")</f>
        <v/>
      </c>
      <c r="P1082" s="225">
        <f>IF(ISBLANK('Rate Calculations'!$H1084),"",'Rate Calculations'!$H1084)</f>
        <v>1.7500000000000002E-2</v>
      </c>
      <c r="Q1082" s="220" t="str">
        <f t="shared" si="273"/>
        <v/>
      </c>
      <c r="R1082" s="221">
        <f>IF(ISBLANK('Rate Calculations'!$J1084),"",'Rate Calculations'!$J1084)</f>
        <v>3.5000000000000003E-2</v>
      </c>
      <c r="S1082" s="220" t="str">
        <f t="shared" si="274"/>
        <v/>
      </c>
      <c r="T1082" s="225" t="str">
        <f>IFERROR(VLOOKUP(_xlfn.CONCAT('Team Roster - Final'!$A1082," : ",'Team Roster - Final'!$BM1082),'Rate Calculations'!$C$4:$S$1100,10,FALSE),"")</f>
        <v/>
      </c>
      <c r="U1082" s="225" t="str">
        <f>IFERROR(VLOOKUP(_xlfn.CONCAT('Team Roster - Final'!$A1082," : ",'Team Roster - Final'!$BM1082),'Rate Calculations'!$C$4:$S$1100,11,FALSE),"")</f>
        <v/>
      </c>
      <c r="V1082" s="222" t="str">
        <f t="shared" si="275"/>
        <v/>
      </c>
      <c r="W1082" s="222" t="str">
        <f t="shared" si="276"/>
        <v/>
      </c>
      <c r="X1082" s="223" t="str">
        <f>IFERROR(VLOOKUP(_xlfn.CONCAT('Team Roster - Final'!$A1082," : ",'Team Roster - Final'!$BM1082),'Rate Calculations'!$C$4:$S$1100,14,FALSE),"")</f>
        <v/>
      </c>
      <c r="Y1082" s="222" t="str">
        <f t="shared" si="277"/>
        <v/>
      </c>
      <c r="Z1082" s="222" t="str">
        <f t="shared" si="278"/>
        <v/>
      </c>
      <c r="AA1082" s="224" t="str">
        <f>IFERROR(IF(#REF!="Yes",$Y1082, $Y1082+$Q1082*0.5),"")</f>
        <v/>
      </c>
      <c r="AB1082" s="224" t="str">
        <f>IFERROR(IF(#REF!="Yes",$Z1082, $Z1082+$S1082*0.5),"")</f>
        <v/>
      </c>
      <c r="AC1082" s="220" t="str">
        <f>IFERROR(VLOOKUP(_xlfn.CONCAT('Team Roster - Final'!$A1082," : ",'Team Roster - Final'!$BM1082),'Rate Calculations'!$C$4:$U$1100,19,FALSE),"")</f>
        <v/>
      </c>
      <c r="AD1082" s="220" t="str">
        <f t="shared" si="279"/>
        <v/>
      </c>
      <c r="AE1082" s="220" t="str">
        <f t="shared" si="280"/>
        <v/>
      </c>
      <c r="AF1082" s="225" t="str">
        <f>IFERROR(VLOOKUP(_xlfn.CONCAT('Team Roster - Final'!$A1082," : ",'Team Roster - Final'!$BM1082),'Rate Calculations'!$C$4:$AB$1100,22,FALSE),"")</f>
        <v/>
      </c>
      <c r="AG1082" s="225" t="str">
        <f>IFERROR(VLOOKUP(_xlfn.CONCAT('Team Roster - Final'!$A1082," : ",'Team Roster - Final'!$BM1082),'Rate Calculations'!$C$4:$AB$1100,23,FALSE),"")</f>
        <v/>
      </c>
      <c r="AH1082" s="231" t="str">
        <f t="shared" si="281"/>
        <v/>
      </c>
      <c r="AI1082" s="231" t="str">
        <f t="shared" si="282"/>
        <v/>
      </c>
      <c r="AJ1082" s="223" t="str">
        <f>Table1[[#This Row],[Home Office
Net Fee %]]</f>
        <v/>
      </c>
      <c r="AK1082" s="222" t="str">
        <f t="shared" si="283"/>
        <v/>
      </c>
      <c r="AL1082" s="222" t="str">
        <f t="shared" si="284"/>
        <v/>
      </c>
      <c r="AM1082" s="215" t="str">
        <f>IFERROR(IF(#REF!="Yes",$AK1082,($AK1082+$AD1082*0.5)),"")</f>
        <v/>
      </c>
      <c r="AN1082" s="215" t="str">
        <f>IFERROR(IF(#REF!="Yes",$AL1082,($AL1082+$AE1082*0.5)),"")</f>
        <v/>
      </c>
      <c r="AO1082" s="374" t="str">
        <f>IF(ISBLANK('Team Roster Proposed - FBR'!Q1083),"",'Team Roster Proposed - FBR'!Q1083)</f>
        <v/>
      </c>
      <c r="AP1082" s="226" t="e">
        <f>IF(ISBLANK(#REF!),"",#REF!)</f>
        <v>#REF!</v>
      </c>
      <c r="AQ1082" s="226" t="e">
        <f>IF(ISBLANK(#REF!),"",#REF!)</f>
        <v>#REF!</v>
      </c>
      <c r="AR1082" s="226" t="e">
        <f>IF(ISBLANK(#REF!),"",#REF!)</f>
        <v>#REF!</v>
      </c>
      <c r="AS1082" s="219" t="e">
        <f>IF(ISBLANK(#REF!),"",#REF!)</f>
        <v>#REF!</v>
      </c>
      <c r="AT1082" s="219" t="e">
        <f>IF(ISBLANK(#REF!),"",#REF!)</f>
        <v>#REF!</v>
      </c>
      <c r="AU1082" s="219" t="e">
        <f>IF(ISBLANK(#REF!),"",#REF!)</f>
        <v>#REF!</v>
      </c>
      <c r="AV1082" s="219" t="e">
        <f>IF(ISBLANK(#REF!),"",#REF!)</f>
        <v>#REF!</v>
      </c>
      <c r="AW1082" s="219" t="e">
        <f>IF(ISBLANK(#REF!),"",#REF!)</f>
        <v>#REF!</v>
      </c>
      <c r="AX1082" s="219" t="e">
        <f>IF(ISBLANK(#REF!),"",#REF!)</f>
        <v>#REF!</v>
      </c>
      <c r="AY1082" s="226" t="e">
        <f>IF(ISBLANK(#REF!),"",#REF!)</f>
        <v>#REF!</v>
      </c>
      <c r="AZ1082" s="219" t="e">
        <f>IF(ISBLANK(#REF!),"",#REF!)</f>
        <v>#REF!</v>
      </c>
      <c r="BA1082" s="219" t="e">
        <f>IF(ISBLANK(#REF!),"",#REF!)</f>
        <v>#REF!</v>
      </c>
      <c r="BB1082" s="219" t="e">
        <f>IF(ISBLANK(#REF!),"",#REF!)</f>
        <v>#REF!</v>
      </c>
      <c r="BC1082" s="219" t="e">
        <f>IF(ISBLANK(#REF!),"",#REF!)</f>
        <v>#REF!</v>
      </c>
      <c r="BD1082" s="219" t="e">
        <f>IF(ISBLANK(#REF!),"",#REF!)</f>
        <v>#REF!</v>
      </c>
      <c r="BE1082" s="219" t="e">
        <f>IF(ISBLANK(#REF!),"",#REF!)</f>
        <v>#REF!</v>
      </c>
      <c r="BF1082" s="219" t="e">
        <f>IF(ISBLANK(#REF!),"",#REF!)</f>
        <v>#REF!</v>
      </c>
      <c r="BG1082" s="219" t="e">
        <f>IF(ISBLANK(#REF!),"",#REF!)</f>
        <v>#REF!</v>
      </c>
      <c r="BH1082" s="219" t="e">
        <f>IF(ISBLANK(#REF!),"",#REF!)</f>
        <v>#REF!</v>
      </c>
      <c r="BI1082" s="219" t="e">
        <f>IF(ISBLANK(#REF!),"",#REF!)</f>
        <v>#REF!</v>
      </c>
      <c r="BJ1082" s="219" t="e">
        <f>IF(ISBLANK(#REF!),"",#REF!)</f>
        <v>#REF!</v>
      </c>
      <c r="BK1082" s="219" t="e">
        <f>IF(ISBLANK(#REF!),"",#REF!)</f>
        <v>#REF!</v>
      </c>
      <c r="BL1082" s="219" t="e">
        <f>IF(ISBLANK(#REF!),"",#REF!)</f>
        <v>#REF!</v>
      </c>
      <c r="BM1082" s="219" t="e">
        <f>IF(ISBLANK(#REF!),"",#REF!)</f>
        <v>#REF!</v>
      </c>
      <c r="BN1082" s="219" t="e">
        <f>IF(ISBLANK(#REF!),"",#REF!)</f>
        <v>#REF!</v>
      </c>
      <c r="BO1082" s="227" t="e">
        <f t="shared" si="285"/>
        <v>#REF!</v>
      </c>
      <c r="BP1082" s="228" t="str">
        <f t="shared" si="288"/>
        <v/>
      </c>
      <c r="BQ1082" s="229" t="str">
        <f t="shared" si="272"/>
        <v/>
      </c>
      <c r="BR1082" s="228" t="e">
        <f t="shared" si="286"/>
        <v>#REF!</v>
      </c>
      <c r="BS1082" s="230" t="e">
        <f t="shared" si="287"/>
        <v>#REF!</v>
      </c>
    </row>
    <row r="1083" spans="1:71">
      <c r="A1083" s="213" t="e">
        <f>IF(ISBLANK(#REF!),"",#REF!)</f>
        <v>#REF!</v>
      </c>
      <c r="B1083" s="214" t="e">
        <f>IF(ISBLANK(#REF!),"",#REF!)</f>
        <v>#REF!</v>
      </c>
      <c r="C1083" s="214" t="e">
        <f>IF(ISBLANK(#REF!),"",#REF!)</f>
        <v>#REF!</v>
      </c>
      <c r="D1083" s="214" t="e">
        <f>IF(ISBLANK(#REF!),"",#REF!)</f>
        <v>#REF!</v>
      </c>
      <c r="E1083" s="214" t="e">
        <f>IF(ISBLANK(#REF!),"",#REF!)</f>
        <v>#REF!</v>
      </c>
      <c r="F1083" s="214" t="e">
        <f>IF(ISBLANK(#REF!),"",#REF!)</f>
        <v>#REF!</v>
      </c>
      <c r="G1083" s="214" t="e">
        <f>IF(ISBLANK(#REF!),"",#REF!)</f>
        <v>#REF!</v>
      </c>
      <c r="H1083" s="215" t="e">
        <f>IF(ISBLANK(#REF!),"",#REF!)</f>
        <v>#REF!</v>
      </c>
      <c r="I1083" s="214" t="e">
        <f>IF(ISBLANK(#REF!),"",#REF!)</f>
        <v>#REF!</v>
      </c>
      <c r="J1083" s="216" t="e">
        <f>IF(ISBLANK(#REF!),"",#REF!)</f>
        <v>#REF!</v>
      </c>
      <c r="K1083" s="217" t="e">
        <f>IF(ISBLANK(#REF!),"",#REF!)</f>
        <v>#REF!</v>
      </c>
      <c r="L1083" s="217" t="e">
        <f>IF(ISBLANK(#REF!),"",#REF!)</f>
        <v>#REF!</v>
      </c>
      <c r="M1083" s="218" t="e">
        <f>IF(ISBLANK(#REF!),"",#REF!)</f>
        <v>#REF!</v>
      </c>
      <c r="N1083" s="218" t="e">
        <f>IF(ISBLANK(#REF!),"",#REF!)</f>
        <v>#REF!</v>
      </c>
      <c r="O1083" s="220" t="str">
        <f>IFERROR(VLOOKUP(_xlfn.CONCAT('Team Roster - Final'!$A1083," : ",'Team Roster - Final'!$BM1083),'Rate Calculations'!$C$4:$G$1100,5,FALSE),"")</f>
        <v/>
      </c>
      <c r="P1083" s="225">
        <f>IF(ISBLANK('Rate Calculations'!$H1085),"",'Rate Calculations'!$H1085)</f>
        <v>1.7500000000000002E-2</v>
      </c>
      <c r="Q1083" s="220" t="str">
        <f t="shared" si="273"/>
        <v/>
      </c>
      <c r="R1083" s="221">
        <f>IF(ISBLANK('Rate Calculations'!$J1085),"",'Rate Calculations'!$J1085)</f>
        <v>3.5000000000000003E-2</v>
      </c>
      <c r="S1083" s="220" t="str">
        <f t="shared" si="274"/>
        <v/>
      </c>
      <c r="T1083" s="225" t="str">
        <f>IFERROR(VLOOKUP(_xlfn.CONCAT('Team Roster - Final'!$A1083," : ",'Team Roster - Final'!$BM1083),'Rate Calculations'!$C$4:$S$1100,10,FALSE),"")</f>
        <v/>
      </c>
      <c r="U1083" s="225" t="str">
        <f>IFERROR(VLOOKUP(_xlfn.CONCAT('Team Roster - Final'!$A1083," : ",'Team Roster - Final'!$BM1083),'Rate Calculations'!$C$4:$S$1100,11,FALSE),"")</f>
        <v/>
      </c>
      <c r="V1083" s="222" t="str">
        <f t="shared" si="275"/>
        <v/>
      </c>
      <c r="W1083" s="222" t="str">
        <f t="shared" si="276"/>
        <v/>
      </c>
      <c r="X1083" s="223" t="str">
        <f>IFERROR(VLOOKUP(_xlfn.CONCAT('Team Roster - Final'!$A1083," : ",'Team Roster - Final'!$BM1083),'Rate Calculations'!$C$4:$S$1100,14,FALSE),"")</f>
        <v/>
      </c>
      <c r="Y1083" s="222" t="str">
        <f t="shared" si="277"/>
        <v/>
      </c>
      <c r="Z1083" s="222" t="str">
        <f t="shared" si="278"/>
        <v/>
      </c>
      <c r="AA1083" s="224" t="str">
        <f>IFERROR(IF(#REF!="Yes",$Y1083, $Y1083+$Q1083*0.5),"")</f>
        <v/>
      </c>
      <c r="AB1083" s="224" t="str">
        <f>IFERROR(IF(#REF!="Yes",$Z1083, $Z1083+$S1083*0.5),"")</f>
        <v/>
      </c>
      <c r="AC1083" s="220" t="str">
        <f>IFERROR(VLOOKUP(_xlfn.CONCAT('Team Roster - Final'!$A1083," : ",'Team Roster - Final'!$BM1083),'Rate Calculations'!$C$4:$U$1100,19,FALSE),"")</f>
        <v/>
      </c>
      <c r="AD1083" s="220" t="str">
        <f t="shared" si="279"/>
        <v/>
      </c>
      <c r="AE1083" s="220" t="str">
        <f t="shared" si="280"/>
        <v/>
      </c>
      <c r="AF1083" s="225" t="str">
        <f>IFERROR(VLOOKUP(_xlfn.CONCAT('Team Roster - Final'!$A1083," : ",'Team Roster - Final'!$BM1083),'Rate Calculations'!$C$4:$AB$1100,22,FALSE),"")</f>
        <v/>
      </c>
      <c r="AG1083" s="225" t="str">
        <f>IFERROR(VLOOKUP(_xlfn.CONCAT('Team Roster - Final'!$A1083," : ",'Team Roster - Final'!$BM1083),'Rate Calculations'!$C$4:$AB$1100,23,FALSE),"")</f>
        <v/>
      </c>
      <c r="AH1083" s="231" t="str">
        <f t="shared" si="281"/>
        <v/>
      </c>
      <c r="AI1083" s="231" t="str">
        <f t="shared" si="282"/>
        <v/>
      </c>
      <c r="AJ1083" s="223" t="str">
        <f>Table1[[#This Row],[Home Office
Net Fee %]]</f>
        <v/>
      </c>
      <c r="AK1083" s="222" t="str">
        <f t="shared" si="283"/>
        <v/>
      </c>
      <c r="AL1083" s="222" t="str">
        <f t="shared" si="284"/>
        <v/>
      </c>
      <c r="AM1083" s="215" t="str">
        <f>IFERROR(IF(#REF!="Yes",$AK1083,($AK1083+$AD1083*0.5)),"")</f>
        <v/>
      </c>
      <c r="AN1083" s="215" t="str">
        <f>IFERROR(IF(#REF!="Yes",$AL1083,($AL1083+$AE1083*0.5)),"")</f>
        <v/>
      </c>
      <c r="AO1083" s="374" t="str">
        <f>IF(ISBLANK('Team Roster Proposed - FBR'!Q1084),"",'Team Roster Proposed - FBR'!Q1084)</f>
        <v/>
      </c>
      <c r="AP1083" s="226" t="e">
        <f>IF(ISBLANK(#REF!),"",#REF!)</f>
        <v>#REF!</v>
      </c>
      <c r="AQ1083" s="226" t="e">
        <f>IF(ISBLANK(#REF!),"",#REF!)</f>
        <v>#REF!</v>
      </c>
      <c r="AR1083" s="226" t="e">
        <f>IF(ISBLANK(#REF!),"",#REF!)</f>
        <v>#REF!</v>
      </c>
      <c r="AS1083" s="219" t="e">
        <f>IF(ISBLANK(#REF!),"",#REF!)</f>
        <v>#REF!</v>
      </c>
      <c r="AT1083" s="219" t="e">
        <f>IF(ISBLANK(#REF!),"",#REF!)</f>
        <v>#REF!</v>
      </c>
      <c r="AU1083" s="219" t="e">
        <f>IF(ISBLANK(#REF!),"",#REF!)</f>
        <v>#REF!</v>
      </c>
      <c r="AV1083" s="219" t="e">
        <f>IF(ISBLANK(#REF!),"",#REF!)</f>
        <v>#REF!</v>
      </c>
      <c r="AW1083" s="219" t="e">
        <f>IF(ISBLANK(#REF!),"",#REF!)</f>
        <v>#REF!</v>
      </c>
      <c r="AX1083" s="219" t="e">
        <f>IF(ISBLANK(#REF!),"",#REF!)</f>
        <v>#REF!</v>
      </c>
      <c r="AY1083" s="226" t="e">
        <f>IF(ISBLANK(#REF!),"",#REF!)</f>
        <v>#REF!</v>
      </c>
      <c r="AZ1083" s="219" t="e">
        <f>IF(ISBLANK(#REF!),"",#REF!)</f>
        <v>#REF!</v>
      </c>
      <c r="BA1083" s="219" t="e">
        <f>IF(ISBLANK(#REF!),"",#REF!)</f>
        <v>#REF!</v>
      </c>
      <c r="BB1083" s="219" t="e">
        <f>IF(ISBLANK(#REF!),"",#REF!)</f>
        <v>#REF!</v>
      </c>
      <c r="BC1083" s="219" t="e">
        <f>IF(ISBLANK(#REF!),"",#REF!)</f>
        <v>#REF!</v>
      </c>
      <c r="BD1083" s="219" t="e">
        <f>IF(ISBLANK(#REF!),"",#REF!)</f>
        <v>#REF!</v>
      </c>
      <c r="BE1083" s="219" t="e">
        <f>IF(ISBLANK(#REF!),"",#REF!)</f>
        <v>#REF!</v>
      </c>
      <c r="BF1083" s="219" t="e">
        <f>IF(ISBLANK(#REF!),"",#REF!)</f>
        <v>#REF!</v>
      </c>
      <c r="BG1083" s="219" t="e">
        <f>IF(ISBLANK(#REF!),"",#REF!)</f>
        <v>#REF!</v>
      </c>
      <c r="BH1083" s="219" t="e">
        <f>IF(ISBLANK(#REF!),"",#REF!)</f>
        <v>#REF!</v>
      </c>
      <c r="BI1083" s="219" t="e">
        <f>IF(ISBLANK(#REF!),"",#REF!)</f>
        <v>#REF!</v>
      </c>
      <c r="BJ1083" s="219" t="e">
        <f>IF(ISBLANK(#REF!),"",#REF!)</f>
        <v>#REF!</v>
      </c>
      <c r="BK1083" s="219" t="e">
        <f>IF(ISBLANK(#REF!),"",#REF!)</f>
        <v>#REF!</v>
      </c>
      <c r="BL1083" s="219" t="e">
        <f>IF(ISBLANK(#REF!),"",#REF!)</f>
        <v>#REF!</v>
      </c>
      <c r="BM1083" s="219" t="e">
        <f>IF(ISBLANK(#REF!),"",#REF!)</f>
        <v>#REF!</v>
      </c>
      <c r="BN1083" s="219" t="e">
        <f>IF(ISBLANK(#REF!),"",#REF!)</f>
        <v>#REF!</v>
      </c>
      <c r="BO1083" s="227" t="e">
        <f t="shared" si="285"/>
        <v>#REF!</v>
      </c>
      <c r="BP1083" s="228" t="str">
        <f t="shared" si="288"/>
        <v/>
      </c>
      <c r="BQ1083" s="229" t="str">
        <f t="shared" si="272"/>
        <v/>
      </c>
      <c r="BR1083" s="228" t="e">
        <f t="shared" si="286"/>
        <v>#REF!</v>
      </c>
      <c r="BS1083" s="230" t="e">
        <f t="shared" si="287"/>
        <v>#REF!</v>
      </c>
    </row>
    <row r="1084" spans="1:71">
      <c r="A1084" s="213" t="e">
        <f>IF(ISBLANK(#REF!),"",#REF!)</f>
        <v>#REF!</v>
      </c>
      <c r="B1084" s="214" t="e">
        <f>IF(ISBLANK(#REF!),"",#REF!)</f>
        <v>#REF!</v>
      </c>
      <c r="C1084" s="214" t="e">
        <f>IF(ISBLANK(#REF!),"",#REF!)</f>
        <v>#REF!</v>
      </c>
      <c r="D1084" s="214" t="e">
        <f>IF(ISBLANK(#REF!),"",#REF!)</f>
        <v>#REF!</v>
      </c>
      <c r="E1084" s="214" t="e">
        <f>IF(ISBLANK(#REF!),"",#REF!)</f>
        <v>#REF!</v>
      </c>
      <c r="F1084" s="214" t="e">
        <f>IF(ISBLANK(#REF!),"",#REF!)</f>
        <v>#REF!</v>
      </c>
      <c r="G1084" s="214" t="e">
        <f>IF(ISBLANK(#REF!),"",#REF!)</f>
        <v>#REF!</v>
      </c>
      <c r="H1084" s="215" t="e">
        <f>IF(ISBLANK(#REF!),"",#REF!)</f>
        <v>#REF!</v>
      </c>
      <c r="I1084" s="214" t="e">
        <f>IF(ISBLANK(#REF!),"",#REF!)</f>
        <v>#REF!</v>
      </c>
      <c r="J1084" s="216" t="e">
        <f>IF(ISBLANK(#REF!),"",#REF!)</f>
        <v>#REF!</v>
      </c>
      <c r="K1084" s="217" t="e">
        <f>IF(ISBLANK(#REF!),"",#REF!)</f>
        <v>#REF!</v>
      </c>
      <c r="L1084" s="217" t="e">
        <f>IF(ISBLANK(#REF!),"",#REF!)</f>
        <v>#REF!</v>
      </c>
      <c r="M1084" s="218" t="e">
        <f>IF(ISBLANK(#REF!),"",#REF!)</f>
        <v>#REF!</v>
      </c>
      <c r="N1084" s="218" t="e">
        <f>IF(ISBLANK(#REF!),"",#REF!)</f>
        <v>#REF!</v>
      </c>
      <c r="O1084" s="220" t="str">
        <f>IFERROR(VLOOKUP(_xlfn.CONCAT('Team Roster - Final'!$A1084," : ",'Team Roster - Final'!$BM1084),'Rate Calculations'!$C$4:$G$1100,5,FALSE),"")</f>
        <v/>
      </c>
      <c r="P1084" s="225">
        <f>IF(ISBLANK('Rate Calculations'!$H1086),"",'Rate Calculations'!$H1086)</f>
        <v>1.7500000000000002E-2</v>
      </c>
      <c r="Q1084" s="220" t="str">
        <f t="shared" si="273"/>
        <v/>
      </c>
      <c r="R1084" s="221">
        <f>IF(ISBLANK('Rate Calculations'!$J1086),"",'Rate Calculations'!$J1086)</f>
        <v>3.5000000000000003E-2</v>
      </c>
      <c r="S1084" s="220" t="str">
        <f t="shared" si="274"/>
        <v/>
      </c>
      <c r="T1084" s="225" t="str">
        <f>IFERROR(VLOOKUP(_xlfn.CONCAT('Team Roster - Final'!$A1084," : ",'Team Roster - Final'!$BM1084),'Rate Calculations'!$C$4:$S$1100,10,FALSE),"")</f>
        <v/>
      </c>
      <c r="U1084" s="225" t="str">
        <f>IFERROR(VLOOKUP(_xlfn.CONCAT('Team Roster - Final'!$A1084," : ",'Team Roster - Final'!$BM1084),'Rate Calculations'!$C$4:$S$1100,11,FALSE),"")</f>
        <v/>
      </c>
      <c r="V1084" s="222" t="str">
        <f t="shared" si="275"/>
        <v/>
      </c>
      <c r="W1084" s="222" t="str">
        <f t="shared" si="276"/>
        <v/>
      </c>
      <c r="X1084" s="223" t="str">
        <f>IFERROR(VLOOKUP(_xlfn.CONCAT('Team Roster - Final'!$A1084," : ",'Team Roster - Final'!$BM1084),'Rate Calculations'!$C$4:$S$1100,14,FALSE),"")</f>
        <v/>
      </c>
      <c r="Y1084" s="222" t="str">
        <f t="shared" si="277"/>
        <v/>
      </c>
      <c r="Z1084" s="222" t="str">
        <f t="shared" si="278"/>
        <v/>
      </c>
      <c r="AA1084" s="224" t="str">
        <f>IFERROR(IF(#REF!="Yes",$Y1084, $Y1084+$Q1084*0.5),"")</f>
        <v/>
      </c>
      <c r="AB1084" s="224" t="str">
        <f>IFERROR(IF(#REF!="Yes",$Z1084, $Z1084+$S1084*0.5),"")</f>
        <v/>
      </c>
      <c r="AC1084" s="220" t="str">
        <f>IFERROR(VLOOKUP(_xlfn.CONCAT('Team Roster - Final'!$A1084," : ",'Team Roster - Final'!$BM1084),'Rate Calculations'!$C$4:$U$1100,19,FALSE),"")</f>
        <v/>
      </c>
      <c r="AD1084" s="220" t="str">
        <f t="shared" si="279"/>
        <v/>
      </c>
      <c r="AE1084" s="220" t="str">
        <f t="shared" si="280"/>
        <v/>
      </c>
      <c r="AF1084" s="225" t="str">
        <f>IFERROR(VLOOKUP(_xlfn.CONCAT('Team Roster - Final'!$A1084," : ",'Team Roster - Final'!$BM1084),'Rate Calculations'!$C$4:$AB$1100,22,FALSE),"")</f>
        <v/>
      </c>
      <c r="AG1084" s="225" t="str">
        <f>IFERROR(VLOOKUP(_xlfn.CONCAT('Team Roster - Final'!$A1084," : ",'Team Roster - Final'!$BM1084),'Rate Calculations'!$C$4:$AB$1100,23,FALSE),"")</f>
        <v/>
      </c>
      <c r="AH1084" s="231" t="str">
        <f t="shared" si="281"/>
        <v/>
      </c>
      <c r="AI1084" s="231" t="str">
        <f t="shared" si="282"/>
        <v/>
      </c>
      <c r="AJ1084" s="223" t="str">
        <f>Table1[[#This Row],[Home Office
Net Fee %]]</f>
        <v/>
      </c>
      <c r="AK1084" s="222" t="str">
        <f t="shared" si="283"/>
        <v/>
      </c>
      <c r="AL1084" s="222" t="str">
        <f t="shared" si="284"/>
        <v/>
      </c>
      <c r="AM1084" s="215" t="str">
        <f>IFERROR(IF(#REF!="Yes",$AK1084,($AK1084+$AD1084*0.5)),"")</f>
        <v/>
      </c>
      <c r="AN1084" s="215" t="str">
        <f>IFERROR(IF(#REF!="Yes",$AL1084,($AL1084+$AE1084*0.5)),"")</f>
        <v/>
      </c>
      <c r="AO1084" s="374" t="str">
        <f>IF(ISBLANK('Team Roster Proposed - FBR'!Q1085),"",'Team Roster Proposed - FBR'!Q1085)</f>
        <v/>
      </c>
      <c r="AP1084" s="226" t="e">
        <f>IF(ISBLANK(#REF!),"",#REF!)</f>
        <v>#REF!</v>
      </c>
      <c r="AQ1084" s="226" t="e">
        <f>IF(ISBLANK(#REF!),"",#REF!)</f>
        <v>#REF!</v>
      </c>
      <c r="AR1084" s="226" t="e">
        <f>IF(ISBLANK(#REF!),"",#REF!)</f>
        <v>#REF!</v>
      </c>
      <c r="AS1084" s="219" t="e">
        <f>IF(ISBLANK(#REF!),"",#REF!)</f>
        <v>#REF!</v>
      </c>
      <c r="AT1084" s="219" t="e">
        <f>IF(ISBLANK(#REF!),"",#REF!)</f>
        <v>#REF!</v>
      </c>
      <c r="AU1084" s="219" t="e">
        <f>IF(ISBLANK(#REF!),"",#REF!)</f>
        <v>#REF!</v>
      </c>
      <c r="AV1084" s="219" t="e">
        <f>IF(ISBLANK(#REF!),"",#REF!)</f>
        <v>#REF!</v>
      </c>
      <c r="AW1084" s="219" t="e">
        <f>IF(ISBLANK(#REF!),"",#REF!)</f>
        <v>#REF!</v>
      </c>
      <c r="AX1084" s="219" t="e">
        <f>IF(ISBLANK(#REF!),"",#REF!)</f>
        <v>#REF!</v>
      </c>
      <c r="AY1084" s="226" t="e">
        <f>IF(ISBLANK(#REF!),"",#REF!)</f>
        <v>#REF!</v>
      </c>
      <c r="AZ1084" s="219" t="e">
        <f>IF(ISBLANK(#REF!),"",#REF!)</f>
        <v>#REF!</v>
      </c>
      <c r="BA1084" s="219" t="e">
        <f>IF(ISBLANK(#REF!),"",#REF!)</f>
        <v>#REF!</v>
      </c>
      <c r="BB1084" s="219" t="e">
        <f>IF(ISBLANK(#REF!),"",#REF!)</f>
        <v>#REF!</v>
      </c>
      <c r="BC1084" s="219" t="e">
        <f>IF(ISBLANK(#REF!),"",#REF!)</f>
        <v>#REF!</v>
      </c>
      <c r="BD1084" s="219" t="e">
        <f>IF(ISBLANK(#REF!),"",#REF!)</f>
        <v>#REF!</v>
      </c>
      <c r="BE1084" s="219" t="e">
        <f>IF(ISBLANK(#REF!),"",#REF!)</f>
        <v>#REF!</v>
      </c>
      <c r="BF1084" s="219" t="e">
        <f>IF(ISBLANK(#REF!),"",#REF!)</f>
        <v>#REF!</v>
      </c>
      <c r="BG1084" s="219" t="e">
        <f>IF(ISBLANK(#REF!),"",#REF!)</f>
        <v>#REF!</v>
      </c>
      <c r="BH1084" s="219" t="e">
        <f>IF(ISBLANK(#REF!),"",#REF!)</f>
        <v>#REF!</v>
      </c>
      <c r="BI1084" s="219" t="e">
        <f>IF(ISBLANK(#REF!),"",#REF!)</f>
        <v>#REF!</v>
      </c>
      <c r="BJ1084" s="219" t="e">
        <f>IF(ISBLANK(#REF!),"",#REF!)</f>
        <v>#REF!</v>
      </c>
      <c r="BK1084" s="219" t="e">
        <f>IF(ISBLANK(#REF!),"",#REF!)</f>
        <v>#REF!</v>
      </c>
      <c r="BL1084" s="219" t="e">
        <f>IF(ISBLANK(#REF!),"",#REF!)</f>
        <v>#REF!</v>
      </c>
      <c r="BM1084" s="219" t="e">
        <f>IF(ISBLANK(#REF!),"",#REF!)</f>
        <v>#REF!</v>
      </c>
      <c r="BN1084" s="219" t="e">
        <f>IF(ISBLANK(#REF!),"",#REF!)</f>
        <v>#REF!</v>
      </c>
      <c r="BO1084" s="227" t="e">
        <f t="shared" si="285"/>
        <v>#REF!</v>
      </c>
      <c r="BP1084" s="228" t="str">
        <f t="shared" si="288"/>
        <v/>
      </c>
      <c r="BQ1084" s="229" t="str">
        <f t="shared" si="272"/>
        <v/>
      </c>
      <c r="BR1084" s="228" t="e">
        <f t="shared" si="286"/>
        <v>#REF!</v>
      </c>
      <c r="BS1084" s="230" t="e">
        <f t="shared" si="287"/>
        <v>#REF!</v>
      </c>
    </row>
    <row r="1085" spans="1:71">
      <c r="A1085" s="213" t="e">
        <f>IF(ISBLANK(#REF!),"",#REF!)</f>
        <v>#REF!</v>
      </c>
      <c r="B1085" s="214" t="e">
        <f>IF(ISBLANK(#REF!),"",#REF!)</f>
        <v>#REF!</v>
      </c>
      <c r="C1085" s="214" t="e">
        <f>IF(ISBLANK(#REF!),"",#REF!)</f>
        <v>#REF!</v>
      </c>
      <c r="D1085" s="214" t="e">
        <f>IF(ISBLANK(#REF!),"",#REF!)</f>
        <v>#REF!</v>
      </c>
      <c r="E1085" s="214" t="e">
        <f>IF(ISBLANK(#REF!),"",#REF!)</f>
        <v>#REF!</v>
      </c>
      <c r="F1085" s="214" t="e">
        <f>IF(ISBLANK(#REF!),"",#REF!)</f>
        <v>#REF!</v>
      </c>
      <c r="G1085" s="214" t="e">
        <f>IF(ISBLANK(#REF!),"",#REF!)</f>
        <v>#REF!</v>
      </c>
      <c r="H1085" s="215" t="e">
        <f>IF(ISBLANK(#REF!),"",#REF!)</f>
        <v>#REF!</v>
      </c>
      <c r="I1085" s="214" t="e">
        <f>IF(ISBLANK(#REF!),"",#REF!)</f>
        <v>#REF!</v>
      </c>
      <c r="J1085" s="216" t="e">
        <f>IF(ISBLANK(#REF!),"",#REF!)</f>
        <v>#REF!</v>
      </c>
      <c r="K1085" s="217" t="e">
        <f>IF(ISBLANK(#REF!),"",#REF!)</f>
        <v>#REF!</v>
      </c>
      <c r="L1085" s="217" t="e">
        <f>IF(ISBLANK(#REF!),"",#REF!)</f>
        <v>#REF!</v>
      </c>
      <c r="M1085" s="218" t="e">
        <f>IF(ISBLANK(#REF!),"",#REF!)</f>
        <v>#REF!</v>
      </c>
      <c r="N1085" s="218" t="e">
        <f>IF(ISBLANK(#REF!),"",#REF!)</f>
        <v>#REF!</v>
      </c>
      <c r="O1085" s="220" t="str">
        <f>IFERROR(VLOOKUP(_xlfn.CONCAT('Team Roster - Final'!$A1085," : ",'Team Roster - Final'!$BM1085),'Rate Calculations'!$C$4:$G$1100,5,FALSE),"")</f>
        <v/>
      </c>
      <c r="P1085" s="225">
        <f>IF(ISBLANK('Rate Calculations'!$H1087),"",'Rate Calculations'!$H1087)</f>
        <v>1.7500000000000002E-2</v>
      </c>
      <c r="Q1085" s="220" t="str">
        <f t="shared" si="273"/>
        <v/>
      </c>
      <c r="R1085" s="221">
        <f>IF(ISBLANK('Rate Calculations'!$J1087),"",'Rate Calculations'!$J1087)</f>
        <v>3.5000000000000003E-2</v>
      </c>
      <c r="S1085" s="220" t="str">
        <f t="shared" si="274"/>
        <v/>
      </c>
      <c r="T1085" s="225" t="str">
        <f>IFERROR(VLOOKUP(_xlfn.CONCAT('Team Roster - Final'!$A1085," : ",'Team Roster - Final'!$BM1085),'Rate Calculations'!$C$4:$S$1100,10,FALSE),"")</f>
        <v/>
      </c>
      <c r="U1085" s="225" t="str">
        <f>IFERROR(VLOOKUP(_xlfn.CONCAT('Team Roster - Final'!$A1085," : ",'Team Roster - Final'!$BM1085),'Rate Calculations'!$C$4:$S$1100,11,FALSE),"")</f>
        <v/>
      </c>
      <c r="V1085" s="222" t="str">
        <f t="shared" si="275"/>
        <v/>
      </c>
      <c r="W1085" s="222" t="str">
        <f t="shared" si="276"/>
        <v/>
      </c>
      <c r="X1085" s="223" t="str">
        <f>IFERROR(VLOOKUP(_xlfn.CONCAT('Team Roster - Final'!$A1085," : ",'Team Roster - Final'!$BM1085),'Rate Calculations'!$C$4:$S$1100,14,FALSE),"")</f>
        <v/>
      </c>
      <c r="Y1085" s="222" t="str">
        <f t="shared" si="277"/>
        <v/>
      </c>
      <c r="Z1085" s="222" t="str">
        <f t="shared" si="278"/>
        <v/>
      </c>
      <c r="AA1085" s="224" t="str">
        <f>IFERROR(IF(#REF!="Yes",$Y1085, $Y1085+$Q1085*0.5),"")</f>
        <v/>
      </c>
      <c r="AB1085" s="224" t="str">
        <f>IFERROR(IF(#REF!="Yes",$Z1085, $Z1085+$S1085*0.5),"")</f>
        <v/>
      </c>
      <c r="AC1085" s="220" t="str">
        <f>IFERROR(VLOOKUP(_xlfn.CONCAT('Team Roster - Final'!$A1085," : ",'Team Roster - Final'!$BM1085),'Rate Calculations'!$C$4:$U$1100,19,FALSE),"")</f>
        <v/>
      </c>
      <c r="AD1085" s="220" t="str">
        <f t="shared" si="279"/>
        <v/>
      </c>
      <c r="AE1085" s="220" t="str">
        <f t="shared" si="280"/>
        <v/>
      </c>
      <c r="AF1085" s="225" t="str">
        <f>IFERROR(VLOOKUP(_xlfn.CONCAT('Team Roster - Final'!$A1085," : ",'Team Roster - Final'!$BM1085),'Rate Calculations'!$C$4:$AB$1100,22,FALSE),"")</f>
        <v/>
      </c>
      <c r="AG1085" s="225" t="str">
        <f>IFERROR(VLOOKUP(_xlfn.CONCAT('Team Roster - Final'!$A1085," : ",'Team Roster - Final'!$BM1085),'Rate Calculations'!$C$4:$AB$1100,23,FALSE),"")</f>
        <v/>
      </c>
      <c r="AH1085" s="231" t="str">
        <f t="shared" si="281"/>
        <v/>
      </c>
      <c r="AI1085" s="231" t="str">
        <f t="shared" si="282"/>
        <v/>
      </c>
      <c r="AJ1085" s="223" t="str">
        <f>Table1[[#This Row],[Home Office
Net Fee %]]</f>
        <v/>
      </c>
      <c r="AK1085" s="222" t="str">
        <f t="shared" si="283"/>
        <v/>
      </c>
      <c r="AL1085" s="222" t="str">
        <f t="shared" si="284"/>
        <v/>
      </c>
      <c r="AM1085" s="215" t="str">
        <f>IFERROR(IF(#REF!="Yes",$AK1085,($AK1085+$AD1085*0.5)),"")</f>
        <v/>
      </c>
      <c r="AN1085" s="215" t="str">
        <f>IFERROR(IF(#REF!="Yes",$AL1085,($AL1085+$AE1085*0.5)),"")</f>
        <v/>
      </c>
      <c r="AO1085" s="374" t="str">
        <f>IF(ISBLANK('Team Roster Proposed - FBR'!Q1086),"",'Team Roster Proposed - FBR'!Q1086)</f>
        <v/>
      </c>
      <c r="AP1085" s="226" t="e">
        <f>IF(ISBLANK(#REF!),"",#REF!)</f>
        <v>#REF!</v>
      </c>
      <c r="AQ1085" s="226" t="e">
        <f>IF(ISBLANK(#REF!),"",#REF!)</f>
        <v>#REF!</v>
      </c>
      <c r="AR1085" s="226" t="e">
        <f>IF(ISBLANK(#REF!),"",#REF!)</f>
        <v>#REF!</v>
      </c>
      <c r="AS1085" s="219" t="e">
        <f>IF(ISBLANK(#REF!),"",#REF!)</f>
        <v>#REF!</v>
      </c>
      <c r="AT1085" s="219" t="e">
        <f>IF(ISBLANK(#REF!),"",#REF!)</f>
        <v>#REF!</v>
      </c>
      <c r="AU1085" s="219" t="e">
        <f>IF(ISBLANK(#REF!),"",#REF!)</f>
        <v>#REF!</v>
      </c>
      <c r="AV1085" s="219" t="e">
        <f>IF(ISBLANK(#REF!),"",#REF!)</f>
        <v>#REF!</v>
      </c>
      <c r="AW1085" s="219" t="e">
        <f>IF(ISBLANK(#REF!),"",#REF!)</f>
        <v>#REF!</v>
      </c>
      <c r="AX1085" s="219" t="e">
        <f>IF(ISBLANK(#REF!),"",#REF!)</f>
        <v>#REF!</v>
      </c>
      <c r="AY1085" s="226" t="e">
        <f>IF(ISBLANK(#REF!),"",#REF!)</f>
        <v>#REF!</v>
      </c>
      <c r="AZ1085" s="219" t="e">
        <f>IF(ISBLANK(#REF!),"",#REF!)</f>
        <v>#REF!</v>
      </c>
      <c r="BA1085" s="219" t="e">
        <f>IF(ISBLANK(#REF!),"",#REF!)</f>
        <v>#REF!</v>
      </c>
      <c r="BB1085" s="219" t="e">
        <f>IF(ISBLANK(#REF!),"",#REF!)</f>
        <v>#REF!</v>
      </c>
      <c r="BC1085" s="219" t="e">
        <f>IF(ISBLANK(#REF!),"",#REF!)</f>
        <v>#REF!</v>
      </c>
      <c r="BD1085" s="219" t="e">
        <f>IF(ISBLANK(#REF!),"",#REF!)</f>
        <v>#REF!</v>
      </c>
      <c r="BE1085" s="219" t="e">
        <f>IF(ISBLANK(#REF!),"",#REF!)</f>
        <v>#REF!</v>
      </c>
      <c r="BF1085" s="219" t="e">
        <f>IF(ISBLANK(#REF!),"",#REF!)</f>
        <v>#REF!</v>
      </c>
      <c r="BG1085" s="219" t="e">
        <f>IF(ISBLANK(#REF!),"",#REF!)</f>
        <v>#REF!</v>
      </c>
      <c r="BH1085" s="219" t="e">
        <f>IF(ISBLANK(#REF!),"",#REF!)</f>
        <v>#REF!</v>
      </c>
      <c r="BI1085" s="219" t="e">
        <f>IF(ISBLANK(#REF!),"",#REF!)</f>
        <v>#REF!</v>
      </c>
      <c r="BJ1085" s="219" t="e">
        <f>IF(ISBLANK(#REF!),"",#REF!)</f>
        <v>#REF!</v>
      </c>
      <c r="BK1085" s="219" t="e">
        <f>IF(ISBLANK(#REF!),"",#REF!)</f>
        <v>#REF!</v>
      </c>
      <c r="BL1085" s="219" t="e">
        <f>IF(ISBLANK(#REF!),"",#REF!)</f>
        <v>#REF!</v>
      </c>
      <c r="BM1085" s="219" t="e">
        <f>IF(ISBLANK(#REF!),"",#REF!)</f>
        <v>#REF!</v>
      </c>
      <c r="BN1085" s="219" t="e">
        <f>IF(ISBLANK(#REF!),"",#REF!)</f>
        <v>#REF!</v>
      </c>
      <c r="BO1085" s="227" t="e">
        <f t="shared" si="285"/>
        <v>#REF!</v>
      </c>
      <c r="BP1085" s="228" t="str">
        <f t="shared" si="288"/>
        <v/>
      </c>
      <c r="BQ1085" s="229" t="str">
        <f t="shared" si="272"/>
        <v/>
      </c>
      <c r="BR1085" s="228" t="e">
        <f t="shared" si="286"/>
        <v>#REF!</v>
      </c>
      <c r="BS1085" s="230" t="e">
        <f t="shared" si="287"/>
        <v>#REF!</v>
      </c>
    </row>
    <row r="1086" spans="1:71">
      <c r="A1086" s="213" t="e">
        <f>IF(ISBLANK(#REF!),"",#REF!)</f>
        <v>#REF!</v>
      </c>
      <c r="B1086" s="214" t="e">
        <f>IF(ISBLANK(#REF!),"",#REF!)</f>
        <v>#REF!</v>
      </c>
      <c r="C1086" s="214" t="e">
        <f>IF(ISBLANK(#REF!),"",#REF!)</f>
        <v>#REF!</v>
      </c>
      <c r="D1086" s="214" t="e">
        <f>IF(ISBLANK(#REF!),"",#REF!)</f>
        <v>#REF!</v>
      </c>
      <c r="E1086" s="214" t="e">
        <f>IF(ISBLANK(#REF!),"",#REF!)</f>
        <v>#REF!</v>
      </c>
      <c r="F1086" s="214" t="e">
        <f>IF(ISBLANK(#REF!),"",#REF!)</f>
        <v>#REF!</v>
      </c>
      <c r="G1086" s="214" t="e">
        <f>IF(ISBLANK(#REF!),"",#REF!)</f>
        <v>#REF!</v>
      </c>
      <c r="H1086" s="215" t="e">
        <f>IF(ISBLANK(#REF!),"",#REF!)</f>
        <v>#REF!</v>
      </c>
      <c r="I1086" s="214" t="e">
        <f>IF(ISBLANK(#REF!),"",#REF!)</f>
        <v>#REF!</v>
      </c>
      <c r="J1086" s="216" t="e">
        <f>IF(ISBLANK(#REF!),"",#REF!)</f>
        <v>#REF!</v>
      </c>
      <c r="K1086" s="217" t="e">
        <f>IF(ISBLANK(#REF!),"",#REF!)</f>
        <v>#REF!</v>
      </c>
      <c r="L1086" s="217" t="e">
        <f>IF(ISBLANK(#REF!),"",#REF!)</f>
        <v>#REF!</v>
      </c>
      <c r="M1086" s="218" t="e">
        <f>IF(ISBLANK(#REF!),"",#REF!)</f>
        <v>#REF!</v>
      </c>
      <c r="N1086" s="218" t="e">
        <f>IF(ISBLANK(#REF!),"",#REF!)</f>
        <v>#REF!</v>
      </c>
      <c r="O1086" s="220" t="str">
        <f>IFERROR(VLOOKUP(_xlfn.CONCAT('Team Roster - Final'!$A1086," : ",'Team Roster - Final'!$BM1086),'Rate Calculations'!$C$4:$G$1100,5,FALSE),"")</f>
        <v/>
      </c>
      <c r="P1086" s="225">
        <f>IF(ISBLANK('Rate Calculations'!$H1088),"",'Rate Calculations'!$H1088)</f>
        <v>1.7500000000000002E-2</v>
      </c>
      <c r="Q1086" s="220" t="str">
        <f t="shared" si="273"/>
        <v/>
      </c>
      <c r="R1086" s="221">
        <f>IF(ISBLANK('Rate Calculations'!$J1088),"",'Rate Calculations'!$J1088)</f>
        <v>3.5000000000000003E-2</v>
      </c>
      <c r="S1086" s="220" t="str">
        <f t="shared" si="274"/>
        <v/>
      </c>
      <c r="T1086" s="225" t="str">
        <f>IFERROR(VLOOKUP(_xlfn.CONCAT('Team Roster - Final'!$A1086," : ",'Team Roster - Final'!$BM1086),'Rate Calculations'!$C$4:$S$1100,10,FALSE),"")</f>
        <v/>
      </c>
      <c r="U1086" s="225" t="str">
        <f>IFERROR(VLOOKUP(_xlfn.CONCAT('Team Roster - Final'!$A1086," : ",'Team Roster - Final'!$BM1086),'Rate Calculations'!$C$4:$S$1100,11,FALSE),"")</f>
        <v/>
      </c>
      <c r="V1086" s="222" t="str">
        <f t="shared" si="275"/>
        <v/>
      </c>
      <c r="W1086" s="222" t="str">
        <f t="shared" si="276"/>
        <v/>
      </c>
      <c r="X1086" s="223" t="str">
        <f>IFERROR(VLOOKUP(_xlfn.CONCAT('Team Roster - Final'!$A1086," : ",'Team Roster - Final'!$BM1086),'Rate Calculations'!$C$4:$S$1100,14,FALSE),"")</f>
        <v/>
      </c>
      <c r="Y1086" s="222" t="str">
        <f t="shared" si="277"/>
        <v/>
      </c>
      <c r="Z1086" s="222" t="str">
        <f t="shared" si="278"/>
        <v/>
      </c>
      <c r="AA1086" s="224" t="str">
        <f>IFERROR(IF(#REF!="Yes",$Y1086, $Y1086+$Q1086*0.5),"")</f>
        <v/>
      </c>
      <c r="AB1086" s="224" t="str">
        <f>IFERROR(IF(#REF!="Yes",$Z1086, $Z1086+$S1086*0.5),"")</f>
        <v/>
      </c>
      <c r="AC1086" s="220" t="str">
        <f>IFERROR(VLOOKUP(_xlfn.CONCAT('Team Roster - Final'!$A1086," : ",'Team Roster - Final'!$BM1086),'Rate Calculations'!$C$4:$U$1100,19,FALSE),"")</f>
        <v/>
      </c>
      <c r="AD1086" s="220" t="str">
        <f t="shared" si="279"/>
        <v/>
      </c>
      <c r="AE1086" s="220" t="str">
        <f t="shared" si="280"/>
        <v/>
      </c>
      <c r="AF1086" s="225" t="str">
        <f>IFERROR(VLOOKUP(_xlfn.CONCAT('Team Roster - Final'!$A1086," : ",'Team Roster - Final'!$BM1086),'Rate Calculations'!$C$4:$AB$1100,22,FALSE),"")</f>
        <v/>
      </c>
      <c r="AG1086" s="225" t="str">
        <f>IFERROR(VLOOKUP(_xlfn.CONCAT('Team Roster - Final'!$A1086," : ",'Team Roster - Final'!$BM1086),'Rate Calculations'!$C$4:$AB$1100,23,FALSE),"")</f>
        <v/>
      </c>
      <c r="AH1086" s="231" t="str">
        <f t="shared" si="281"/>
        <v/>
      </c>
      <c r="AI1086" s="231" t="str">
        <f t="shared" si="282"/>
        <v/>
      </c>
      <c r="AJ1086" s="223" t="str">
        <f>Table1[[#This Row],[Home Office
Net Fee %]]</f>
        <v/>
      </c>
      <c r="AK1086" s="222" t="str">
        <f t="shared" si="283"/>
        <v/>
      </c>
      <c r="AL1086" s="222" t="str">
        <f t="shared" si="284"/>
        <v/>
      </c>
      <c r="AM1086" s="215" t="str">
        <f>IFERROR(IF(#REF!="Yes",$AK1086,($AK1086+$AD1086*0.5)),"")</f>
        <v/>
      </c>
      <c r="AN1086" s="215" t="str">
        <f>IFERROR(IF(#REF!="Yes",$AL1086,($AL1086+$AE1086*0.5)),"")</f>
        <v/>
      </c>
      <c r="AO1086" s="374" t="str">
        <f>IF(ISBLANK('Team Roster Proposed - FBR'!Q1087),"",'Team Roster Proposed - FBR'!Q1087)</f>
        <v/>
      </c>
      <c r="AP1086" s="226" t="e">
        <f>IF(ISBLANK(#REF!),"",#REF!)</f>
        <v>#REF!</v>
      </c>
      <c r="AQ1086" s="226" t="e">
        <f>IF(ISBLANK(#REF!),"",#REF!)</f>
        <v>#REF!</v>
      </c>
      <c r="AR1086" s="226" t="e">
        <f>IF(ISBLANK(#REF!),"",#REF!)</f>
        <v>#REF!</v>
      </c>
      <c r="AS1086" s="219" t="e">
        <f>IF(ISBLANK(#REF!),"",#REF!)</f>
        <v>#REF!</v>
      </c>
      <c r="AT1086" s="219" t="e">
        <f>IF(ISBLANK(#REF!),"",#REF!)</f>
        <v>#REF!</v>
      </c>
      <c r="AU1086" s="219" t="e">
        <f>IF(ISBLANK(#REF!),"",#REF!)</f>
        <v>#REF!</v>
      </c>
      <c r="AV1086" s="219" t="e">
        <f>IF(ISBLANK(#REF!),"",#REF!)</f>
        <v>#REF!</v>
      </c>
      <c r="AW1086" s="219" t="e">
        <f>IF(ISBLANK(#REF!),"",#REF!)</f>
        <v>#REF!</v>
      </c>
      <c r="AX1086" s="219" t="e">
        <f>IF(ISBLANK(#REF!),"",#REF!)</f>
        <v>#REF!</v>
      </c>
      <c r="AY1086" s="226" t="e">
        <f>IF(ISBLANK(#REF!),"",#REF!)</f>
        <v>#REF!</v>
      </c>
      <c r="AZ1086" s="219" t="e">
        <f>IF(ISBLANK(#REF!),"",#REF!)</f>
        <v>#REF!</v>
      </c>
      <c r="BA1086" s="219" t="e">
        <f>IF(ISBLANK(#REF!),"",#REF!)</f>
        <v>#REF!</v>
      </c>
      <c r="BB1086" s="219" t="e">
        <f>IF(ISBLANK(#REF!),"",#REF!)</f>
        <v>#REF!</v>
      </c>
      <c r="BC1086" s="219" t="e">
        <f>IF(ISBLANK(#REF!),"",#REF!)</f>
        <v>#REF!</v>
      </c>
      <c r="BD1086" s="219" t="e">
        <f>IF(ISBLANK(#REF!),"",#REF!)</f>
        <v>#REF!</v>
      </c>
      <c r="BE1086" s="219" t="e">
        <f>IF(ISBLANK(#REF!),"",#REF!)</f>
        <v>#REF!</v>
      </c>
      <c r="BF1086" s="219" t="e">
        <f>IF(ISBLANK(#REF!),"",#REF!)</f>
        <v>#REF!</v>
      </c>
      <c r="BG1086" s="219" t="e">
        <f>IF(ISBLANK(#REF!),"",#REF!)</f>
        <v>#REF!</v>
      </c>
      <c r="BH1086" s="219" t="e">
        <f>IF(ISBLANK(#REF!),"",#REF!)</f>
        <v>#REF!</v>
      </c>
      <c r="BI1086" s="219" t="e">
        <f>IF(ISBLANK(#REF!),"",#REF!)</f>
        <v>#REF!</v>
      </c>
      <c r="BJ1086" s="219" t="e">
        <f>IF(ISBLANK(#REF!),"",#REF!)</f>
        <v>#REF!</v>
      </c>
      <c r="BK1086" s="219" t="e">
        <f>IF(ISBLANK(#REF!),"",#REF!)</f>
        <v>#REF!</v>
      </c>
      <c r="BL1086" s="219" t="e">
        <f>IF(ISBLANK(#REF!),"",#REF!)</f>
        <v>#REF!</v>
      </c>
      <c r="BM1086" s="219" t="e">
        <f>IF(ISBLANK(#REF!),"",#REF!)</f>
        <v>#REF!</v>
      </c>
      <c r="BN1086" s="219" t="e">
        <f>IF(ISBLANK(#REF!),"",#REF!)</f>
        <v>#REF!</v>
      </c>
      <c r="BO1086" s="227" t="e">
        <f t="shared" si="285"/>
        <v>#REF!</v>
      </c>
      <c r="BP1086" s="228" t="str">
        <f t="shared" si="288"/>
        <v/>
      </c>
      <c r="BQ1086" s="229" t="str">
        <f t="shared" si="272"/>
        <v/>
      </c>
      <c r="BR1086" s="228" t="e">
        <f t="shared" si="286"/>
        <v>#REF!</v>
      </c>
      <c r="BS1086" s="230" t="e">
        <f t="shared" si="287"/>
        <v>#REF!</v>
      </c>
    </row>
    <row r="1087" spans="1:71">
      <c r="A1087" s="213" t="e">
        <f>IF(ISBLANK(#REF!),"",#REF!)</f>
        <v>#REF!</v>
      </c>
      <c r="B1087" s="214" t="e">
        <f>IF(ISBLANK(#REF!),"",#REF!)</f>
        <v>#REF!</v>
      </c>
      <c r="C1087" s="214" t="e">
        <f>IF(ISBLANK(#REF!),"",#REF!)</f>
        <v>#REF!</v>
      </c>
      <c r="D1087" s="214" t="e">
        <f>IF(ISBLANK(#REF!),"",#REF!)</f>
        <v>#REF!</v>
      </c>
      <c r="E1087" s="214" t="e">
        <f>IF(ISBLANK(#REF!),"",#REF!)</f>
        <v>#REF!</v>
      </c>
      <c r="F1087" s="214" t="e">
        <f>IF(ISBLANK(#REF!),"",#REF!)</f>
        <v>#REF!</v>
      </c>
      <c r="G1087" s="214" t="e">
        <f>IF(ISBLANK(#REF!),"",#REF!)</f>
        <v>#REF!</v>
      </c>
      <c r="H1087" s="215" t="e">
        <f>IF(ISBLANK(#REF!),"",#REF!)</f>
        <v>#REF!</v>
      </c>
      <c r="I1087" s="214" t="e">
        <f>IF(ISBLANK(#REF!),"",#REF!)</f>
        <v>#REF!</v>
      </c>
      <c r="J1087" s="216" t="e">
        <f>IF(ISBLANK(#REF!),"",#REF!)</f>
        <v>#REF!</v>
      </c>
      <c r="K1087" s="217" t="e">
        <f>IF(ISBLANK(#REF!),"",#REF!)</f>
        <v>#REF!</v>
      </c>
      <c r="L1087" s="217" t="e">
        <f>IF(ISBLANK(#REF!),"",#REF!)</f>
        <v>#REF!</v>
      </c>
      <c r="M1087" s="218" t="e">
        <f>IF(ISBLANK(#REF!),"",#REF!)</f>
        <v>#REF!</v>
      </c>
      <c r="N1087" s="218" t="e">
        <f>IF(ISBLANK(#REF!),"",#REF!)</f>
        <v>#REF!</v>
      </c>
      <c r="O1087" s="220" t="str">
        <f>IFERROR(VLOOKUP(_xlfn.CONCAT('Team Roster - Final'!$A1087," : ",'Team Roster - Final'!$BM1087),'Rate Calculations'!$C$4:$G$1100,5,FALSE),"")</f>
        <v/>
      </c>
      <c r="P1087" s="225">
        <f>IF(ISBLANK('Rate Calculations'!$H1089),"",'Rate Calculations'!$H1089)</f>
        <v>1.7500000000000002E-2</v>
      </c>
      <c r="Q1087" s="220" t="str">
        <f t="shared" si="273"/>
        <v/>
      </c>
      <c r="R1087" s="221">
        <f>IF(ISBLANK('Rate Calculations'!$J1089),"",'Rate Calculations'!$J1089)</f>
        <v>3.5000000000000003E-2</v>
      </c>
      <c r="S1087" s="220" t="str">
        <f t="shared" si="274"/>
        <v/>
      </c>
      <c r="T1087" s="225" t="str">
        <f>IFERROR(VLOOKUP(_xlfn.CONCAT('Team Roster - Final'!$A1087," : ",'Team Roster - Final'!$BM1087),'Rate Calculations'!$C$4:$S$1100,10,FALSE),"")</f>
        <v/>
      </c>
      <c r="U1087" s="225" t="str">
        <f>IFERROR(VLOOKUP(_xlfn.CONCAT('Team Roster - Final'!$A1087," : ",'Team Roster - Final'!$BM1087),'Rate Calculations'!$C$4:$S$1100,11,FALSE),"")</f>
        <v/>
      </c>
      <c r="V1087" s="222" t="str">
        <f t="shared" si="275"/>
        <v/>
      </c>
      <c r="W1087" s="222" t="str">
        <f t="shared" si="276"/>
        <v/>
      </c>
      <c r="X1087" s="223" t="str">
        <f>IFERROR(VLOOKUP(_xlfn.CONCAT('Team Roster - Final'!$A1087," : ",'Team Roster - Final'!$BM1087),'Rate Calculations'!$C$4:$S$1100,14,FALSE),"")</f>
        <v/>
      </c>
      <c r="Y1087" s="222" t="str">
        <f t="shared" si="277"/>
        <v/>
      </c>
      <c r="Z1087" s="222" t="str">
        <f t="shared" si="278"/>
        <v/>
      </c>
      <c r="AA1087" s="224" t="str">
        <f>IFERROR(IF(#REF!="Yes",$Y1087, $Y1087+$Q1087*0.5),"")</f>
        <v/>
      </c>
      <c r="AB1087" s="224" t="str">
        <f>IFERROR(IF(#REF!="Yes",$Z1087, $Z1087+$S1087*0.5),"")</f>
        <v/>
      </c>
      <c r="AC1087" s="220" t="str">
        <f>IFERROR(VLOOKUP(_xlfn.CONCAT('Team Roster - Final'!$A1087," : ",'Team Roster - Final'!$BM1087),'Rate Calculations'!$C$4:$U$1100,19,FALSE),"")</f>
        <v/>
      </c>
      <c r="AD1087" s="220" t="str">
        <f t="shared" si="279"/>
        <v/>
      </c>
      <c r="AE1087" s="220" t="str">
        <f t="shared" si="280"/>
        <v/>
      </c>
      <c r="AF1087" s="225" t="str">
        <f>IFERROR(VLOOKUP(_xlfn.CONCAT('Team Roster - Final'!$A1087," : ",'Team Roster - Final'!$BM1087),'Rate Calculations'!$C$4:$AB$1100,22,FALSE),"")</f>
        <v/>
      </c>
      <c r="AG1087" s="225" t="str">
        <f>IFERROR(VLOOKUP(_xlfn.CONCAT('Team Roster - Final'!$A1087," : ",'Team Roster - Final'!$BM1087),'Rate Calculations'!$C$4:$AB$1100,23,FALSE),"")</f>
        <v/>
      </c>
      <c r="AH1087" s="231" t="str">
        <f t="shared" si="281"/>
        <v/>
      </c>
      <c r="AI1087" s="231" t="str">
        <f t="shared" si="282"/>
        <v/>
      </c>
      <c r="AJ1087" s="223" t="str">
        <f>Table1[[#This Row],[Home Office
Net Fee %]]</f>
        <v/>
      </c>
      <c r="AK1087" s="222" t="str">
        <f t="shared" si="283"/>
        <v/>
      </c>
      <c r="AL1087" s="222" t="str">
        <f t="shared" si="284"/>
        <v/>
      </c>
      <c r="AM1087" s="215" t="str">
        <f>IFERROR(IF(#REF!="Yes",$AK1087,($AK1087+$AD1087*0.5)),"")</f>
        <v/>
      </c>
      <c r="AN1087" s="215" t="str">
        <f>IFERROR(IF(#REF!="Yes",$AL1087,($AL1087+$AE1087*0.5)),"")</f>
        <v/>
      </c>
      <c r="AO1087" s="374" t="str">
        <f>IF(ISBLANK('Team Roster Proposed - FBR'!Q1088),"",'Team Roster Proposed - FBR'!Q1088)</f>
        <v/>
      </c>
      <c r="AP1087" s="226" t="e">
        <f>IF(ISBLANK(#REF!),"",#REF!)</f>
        <v>#REF!</v>
      </c>
      <c r="AQ1087" s="226" t="e">
        <f>IF(ISBLANK(#REF!),"",#REF!)</f>
        <v>#REF!</v>
      </c>
      <c r="AR1087" s="226" t="e">
        <f>IF(ISBLANK(#REF!),"",#REF!)</f>
        <v>#REF!</v>
      </c>
      <c r="AS1087" s="219" t="e">
        <f>IF(ISBLANK(#REF!),"",#REF!)</f>
        <v>#REF!</v>
      </c>
      <c r="AT1087" s="219" t="e">
        <f>IF(ISBLANK(#REF!),"",#REF!)</f>
        <v>#REF!</v>
      </c>
      <c r="AU1087" s="219" t="e">
        <f>IF(ISBLANK(#REF!),"",#REF!)</f>
        <v>#REF!</v>
      </c>
      <c r="AV1087" s="219" t="e">
        <f>IF(ISBLANK(#REF!),"",#REF!)</f>
        <v>#REF!</v>
      </c>
      <c r="AW1087" s="219" t="e">
        <f>IF(ISBLANK(#REF!),"",#REF!)</f>
        <v>#REF!</v>
      </c>
      <c r="AX1087" s="219" t="e">
        <f>IF(ISBLANK(#REF!),"",#REF!)</f>
        <v>#REF!</v>
      </c>
      <c r="AY1087" s="226" t="e">
        <f>IF(ISBLANK(#REF!),"",#REF!)</f>
        <v>#REF!</v>
      </c>
      <c r="AZ1087" s="219" t="e">
        <f>IF(ISBLANK(#REF!),"",#REF!)</f>
        <v>#REF!</v>
      </c>
      <c r="BA1087" s="219" t="e">
        <f>IF(ISBLANK(#REF!),"",#REF!)</f>
        <v>#REF!</v>
      </c>
      <c r="BB1087" s="219" t="e">
        <f>IF(ISBLANK(#REF!),"",#REF!)</f>
        <v>#REF!</v>
      </c>
      <c r="BC1087" s="219" t="e">
        <f>IF(ISBLANK(#REF!),"",#REF!)</f>
        <v>#REF!</v>
      </c>
      <c r="BD1087" s="219" t="e">
        <f>IF(ISBLANK(#REF!),"",#REF!)</f>
        <v>#REF!</v>
      </c>
      <c r="BE1087" s="219" t="e">
        <f>IF(ISBLANK(#REF!),"",#REF!)</f>
        <v>#REF!</v>
      </c>
      <c r="BF1087" s="219" t="e">
        <f>IF(ISBLANK(#REF!),"",#REF!)</f>
        <v>#REF!</v>
      </c>
      <c r="BG1087" s="219" t="e">
        <f>IF(ISBLANK(#REF!),"",#REF!)</f>
        <v>#REF!</v>
      </c>
      <c r="BH1087" s="219" t="e">
        <f>IF(ISBLANK(#REF!),"",#REF!)</f>
        <v>#REF!</v>
      </c>
      <c r="BI1087" s="219" t="e">
        <f>IF(ISBLANK(#REF!),"",#REF!)</f>
        <v>#REF!</v>
      </c>
      <c r="BJ1087" s="219" t="e">
        <f>IF(ISBLANK(#REF!),"",#REF!)</f>
        <v>#REF!</v>
      </c>
      <c r="BK1087" s="219" t="e">
        <f>IF(ISBLANK(#REF!),"",#REF!)</f>
        <v>#REF!</v>
      </c>
      <c r="BL1087" s="219" t="e">
        <f>IF(ISBLANK(#REF!),"",#REF!)</f>
        <v>#REF!</v>
      </c>
      <c r="BM1087" s="219" t="e">
        <f>IF(ISBLANK(#REF!),"",#REF!)</f>
        <v>#REF!</v>
      </c>
      <c r="BN1087" s="219" t="e">
        <f>IF(ISBLANK(#REF!),"",#REF!)</f>
        <v>#REF!</v>
      </c>
      <c r="BO1087" s="227" t="e">
        <f t="shared" si="285"/>
        <v>#REF!</v>
      </c>
      <c r="BP1087" s="228" t="str">
        <f t="shared" si="288"/>
        <v/>
      </c>
      <c r="BQ1087" s="229" t="str">
        <f t="shared" si="272"/>
        <v/>
      </c>
      <c r="BR1087" s="228" t="e">
        <f t="shared" si="286"/>
        <v>#REF!</v>
      </c>
      <c r="BS1087" s="230" t="e">
        <f t="shared" si="287"/>
        <v>#REF!</v>
      </c>
    </row>
    <row r="1088" spans="1:71">
      <c r="A1088" s="213" t="e">
        <f>IF(ISBLANK(#REF!),"",#REF!)</f>
        <v>#REF!</v>
      </c>
      <c r="B1088" s="214" t="e">
        <f>IF(ISBLANK(#REF!),"",#REF!)</f>
        <v>#REF!</v>
      </c>
      <c r="C1088" s="214" t="e">
        <f>IF(ISBLANK(#REF!),"",#REF!)</f>
        <v>#REF!</v>
      </c>
      <c r="D1088" s="214" t="e">
        <f>IF(ISBLANK(#REF!),"",#REF!)</f>
        <v>#REF!</v>
      </c>
      <c r="E1088" s="214" t="e">
        <f>IF(ISBLANK(#REF!),"",#REF!)</f>
        <v>#REF!</v>
      </c>
      <c r="F1088" s="214" t="e">
        <f>IF(ISBLANK(#REF!),"",#REF!)</f>
        <v>#REF!</v>
      </c>
      <c r="G1088" s="214" t="e">
        <f>IF(ISBLANK(#REF!),"",#REF!)</f>
        <v>#REF!</v>
      </c>
      <c r="H1088" s="215" t="e">
        <f>IF(ISBLANK(#REF!),"",#REF!)</f>
        <v>#REF!</v>
      </c>
      <c r="I1088" s="214" t="e">
        <f>IF(ISBLANK(#REF!),"",#REF!)</f>
        <v>#REF!</v>
      </c>
      <c r="J1088" s="216" t="e">
        <f>IF(ISBLANK(#REF!),"",#REF!)</f>
        <v>#REF!</v>
      </c>
      <c r="K1088" s="217" t="e">
        <f>IF(ISBLANK(#REF!),"",#REF!)</f>
        <v>#REF!</v>
      </c>
      <c r="L1088" s="217" t="e">
        <f>IF(ISBLANK(#REF!),"",#REF!)</f>
        <v>#REF!</v>
      </c>
      <c r="M1088" s="218" t="e">
        <f>IF(ISBLANK(#REF!),"",#REF!)</f>
        <v>#REF!</v>
      </c>
      <c r="N1088" s="218" t="e">
        <f>IF(ISBLANK(#REF!),"",#REF!)</f>
        <v>#REF!</v>
      </c>
      <c r="O1088" s="220" t="str">
        <f>IFERROR(VLOOKUP(_xlfn.CONCAT('Team Roster - Final'!$A1088," : ",'Team Roster - Final'!$BM1088),'Rate Calculations'!$C$4:$G$1100,5,FALSE),"")</f>
        <v/>
      </c>
      <c r="P1088" s="225">
        <f>IF(ISBLANK('Rate Calculations'!$H1090),"",'Rate Calculations'!$H1090)</f>
        <v>1.7500000000000002E-2</v>
      </c>
      <c r="Q1088" s="220" t="str">
        <f t="shared" si="273"/>
        <v/>
      </c>
      <c r="R1088" s="221">
        <f>IF(ISBLANK('Rate Calculations'!$J1090),"",'Rate Calculations'!$J1090)</f>
        <v>3.5000000000000003E-2</v>
      </c>
      <c r="S1088" s="220" t="str">
        <f t="shared" si="274"/>
        <v/>
      </c>
      <c r="T1088" s="225" t="str">
        <f>IFERROR(VLOOKUP(_xlfn.CONCAT('Team Roster - Final'!$A1088," : ",'Team Roster - Final'!$BM1088),'Rate Calculations'!$C$4:$S$1100,10,FALSE),"")</f>
        <v/>
      </c>
      <c r="U1088" s="225" t="str">
        <f>IFERROR(VLOOKUP(_xlfn.CONCAT('Team Roster - Final'!$A1088," : ",'Team Roster - Final'!$BM1088),'Rate Calculations'!$C$4:$S$1100,11,FALSE),"")</f>
        <v/>
      </c>
      <c r="V1088" s="222" t="str">
        <f t="shared" si="275"/>
        <v/>
      </c>
      <c r="W1088" s="222" t="str">
        <f t="shared" si="276"/>
        <v/>
      </c>
      <c r="X1088" s="223" t="str">
        <f>IFERROR(VLOOKUP(_xlfn.CONCAT('Team Roster - Final'!$A1088," : ",'Team Roster - Final'!$BM1088),'Rate Calculations'!$C$4:$S$1100,14,FALSE),"")</f>
        <v/>
      </c>
      <c r="Y1088" s="222" t="str">
        <f t="shared" si="277"/>
        <v/>
      </c>
      <c r="Z1088" s="222" t="str">
        <f t="shared" si="278"/>
        <v/>
      </c>
      <c r="AA1088" s="224" t="str">
        <f>IFERROR(IF(#REF!="Yes",$Y1088, $Y1088+$Q1088*0.5),"")</f>
        <v/>
      </c>
      <c r="AB1088" s="224" t="str">
        <f>IFERROR(IF(#REF!="Yes",$Z1088, $Z1088+$S1088*0.5),"")</f>
        <v/>
      </c>
      <c r="AC1088" s="220" t="str">
        <f>IFERROR(VLOOKUP(_xlfn.CONCAT('Team Roster - Final'!$A1088," : ",'Team Roster - Final'!$BM1088),'Rate Calculations'!$C$4:$U$1100,19,FALSE),"")</f>
        <v/>
      </c>
      <c r="AD1088" s="220" t="str">
        <f t="shared" si="279"/>
        <v/>
      </c>
      <c r="AE1088" s="220" t="str">
        <f t="shared" si="280"/>
        <v/>
      </c>
      <c r="AF1088" s="225" t="str">
        <f>IFERROR(VLOOKUP(_xlfn.CONCAT('Team Roster - Final'!$A1088," : ",'Team Roster - Final'!$BM1088),'Rate Calculations'!$C$4:$AB$1100,22,FALSE),"")</f>
        <v/>
      </c>
      <c r="AG1088" s="225" t="str">
        <f>IFERROR(VLOOKUP(_xlfn.CONCAT('Team Roster - Final'!$A1088," : ",'Team Roster - Final'!$BM1088),'Rate Calculations'!$C$4:$AB$1100,23,FALSE),"")</f>
        <v/>
      </c>
      <c r="AH1088" s="231" t="str">
        <f t="shared" si="281"/>
        <v/>
      </c>
      <c r="AI1088" s="231" t="str">
        <f t="shared" si="282"/>
        <v/>
      </c>
      <c r="AJ1088" s="223" t="str">
        <f>Table1[[#This Row],[Home Office
Net Fee %]]</f>
        <v/>
      </c>
      <c r="AK1088" s="222" t="str">
        <f t="shared" si="283"/>
        <v/>
      </c>
      <c r="AL1088" s="222" t="str">
        <f t="shared" si="284"/>
        <v/>
      </c>
      <c r="AM1088" s="215" t="str">
        <f>IFERROR(IF(#REF!="Yes",$AK1088,($AK1088+$AD1088*0.5)),"")</f>
        <v/>
      </c>
      <c r="AN1088" s="215" t="str">
        <f>IFERROR(IF(#REF!="Yes",$AL1088,($AL1088+$AE1088*0.5)),"")</f>
        <v/>
      </c>
      <c r="AO1088" s="374" t="str">
        <f>IF(ISBLANK('Team Roster Proposed - FBR'!Q1089),"",'Team Roster Proposed - FBR'!Q1089)</f>
        <v/>
      </c>
      <c r="AP1088" s="226" t="e">
        <f>IF(ISBLANK(#REF!),"",#REF!)</f>
        <v>#REF!</v>
      </c>
      <c r="AQ1088" s="226" t="e">
        <f>IF(ISBLANK(#REF!),"",#REF!)</f>
        <v>#REF!</v>
      </c>
      <c r="AR1088" s="226" t="e">
        <f>IF(ISBLANK(#REF!),"",#REF!)</f>
        <v>#REF!</v>
      </c>
      <c r="AS1088" s="219" t="e">
        <f>IF(ISBLANK(#REF!),"",#REF!)</f>
        <v>#REF!</v>
      </c>
      <c r="AT1088" s="219" t="e">
        <f>IF(ISBLANK(#REF!),"",#REF!)</f>
        <v>#REF!</v>
      </c>
      <c r="AU1088" s="219" t="e">
        <f>IF(ISBLANK(#REF!),"",#REF!)</f>
        <v>#REF!</v>
      </c>
      <c r="AV1088" s="219" t="e">
        <f>IF(ISBLANK(#REF!),"",#REF!)</f>
        <v>#REF!</v>
      </c>
      <c r="AW1088" s="219" t="e">
        <f>IF(ISBLANK(#REF!),"",#REF!)</f>
        <v>#REF!</v>
      </c>
      <c r="AX1088" s="219" t="e">
        <f>IF(ISBLANK(#REF!),"",#REF!)</f>
        <v>#REF!</v>
      </c>
      <c r="AY1088" s="226" t="e">
        <f>IF(ISBLANK(#REF!),"",#REF!)</f>
        <v>#REF!</v>
      </c>
      <c r="AZ1088" s="219" t="e">
        <f>IF(ISBLANK(#REF!),"",#REF!)</f>
        <v>#REF!</v>
      </c>
      <c r="BA1088" s="219" t="e">
        <f>IF(ISBLANK(#REF!),"",#REF!)</f>
        <v>#REF!</v>
      </c>
      <c r="BB1088" s="219" t="e">
        <f>IF(ISBLANK(#REF!),"",#REF!)</f>
        <v>#REF!</v>
      </c>
      <c r="BC1088" s="219" t="e">
        <f>IF(ISBLANK(#REF!),"",#REF!)</f>
        <v>#REF!</v>
      </c>
      <c r="BD1088" s="219" t="e">
        <f>IF(ISBLANK(#REF!),"",#REF!)</f>
        <v>#REF!</v>
      </c>
      <c r="BE1088" s="219" t="e">
        <f>IF(ISBLANK(#REF!),"",#REF!)</f>
        <v>#REF!</v>
      </c>
      <c r="BF1088" s="219" t="e">
        <f>IF(ISBLANK(#REF!),"",#REF!)</f>
        <v>#REF!</v>
      </c>
      <c r="BG1088" s="219" t="e">
        <f>IF(ISBLANK(#REF!),"",#REF!)</f>
        <v>#REF!</v>
      </c>
      <c r="BH1088" s="219" t="e">
        <f>IF(ISBLANK(#REF!),"",#REF!)</f>
        <v>#REF!</v>
      </c>
      <c r="BI1088" s="219" t="e">
        <f>IF(ISBLANK(#REF!),"",#REF!)</f>
        <v>#REF!</v>
      </c>
      <c r="BJ1088" s="219" t="e">
        <f>IF(ISBLANK(#REF!),"",#REF!)</f>
        <v>#REF!</v>
      </c>
      <c r="BK1088" s="219" t="e">
        <f>IF(ISBLANK(#REF!),"",#REF!)</f>
        <v>#REF!</v>
      </c>
      <c r="BL1088" s="219" t="e">
        <f>IF(ISBLANK(#REF!),"",#REF!)</f>
        <v>#REF!</v>
      </c>
      <c r="BM1088" s="219" t="e">
        <f>IF(ISBLANK(#REF!),"",#REF!)</f>
        <v>#REF!</v>
      </c>
      <c r="BN1088" s="219" t="e">
        <f>IF(ISBLANK(#REF!),"",#REF!)</f>
        <v>#REF!</v>
      </c>
      <c r="BO1088" s="227" t="e">
        <f t="shared" si="285"/>
        <v>#REF!</v>
      </c>
      <c r="BP1088" s="228" t="str">
        <f t="shared" si="288"/>
        <v/>
      </c>
      <c r="BQ1088" s="229" t="str">
        <f t="shared" si="272"/>
        <v/>
      </c>
      <c r="BR1088" s="228" t="e">
        <f t="shared" si="286"/>
        <v>#REF!</v>
      </c>
      <c r="BS1088" s="230" t="e">
        <f t="shared" si="287"/>
        <v>#REF!</v>
      </c>
    </row>
    <row r="1089" spans="1:71">
      <c r="A1089" s="213" t="e">
        <f>IF(ISBLANK(#REF!),"",#REF!)</f>
        <v>#REF!</v>
      </c>
      <c r="B1089" s="214" t="e">
        <f>IF(ISBLANK(#REF!),"",#REF!)</f>
        <v>#REF!</v>
      </c>
      <c r="C1089" s="214" t="e">
        <f>IF(ISBLANK(#REF!),"",#REF!)</f>
        <v>#REF!</v>
      </c>
      <c r="D1089" s="214" t="e">
        <f>IF(ISBLANK(#REF!),"",#REF!)</f>
        <v>#REF!</v>
      </c>
      <c r="E1089" s="214" t="e">
        <f>IF(ISBLANK(#REF!),"",#REF!)</f>
        <v>#REF!</v>
      </c>
      <c r="F1089" s="214" t="e">
        <f>IF(ISBLANK(#REF!),"",#REF!)</f>
        <v>#REF!</v>
      </c>
      <c r="G1089" s="214" t="e">
        <f>IF(ISBLANK(#REF!),"",#REF!)</f>
        <v>#REF!</v>
      </c>
      <c r="H1089" s="215" t="e">
        <f>IF(ISBLANK(#REF!),"",#REF!)</f>
        <v>#REF!</v>
      </c>
      <c r="I1089" s="214" t="e">
        <f>IF(ISBLANK(#REF!),"",#REF!)</f>
        <v>#REF!</v>
      </c>
      <c r="J1089" s="216" t="e">
        <f>IF(ISBLANK(#REF!),"",#REF!)</f>
        <v>#REF!</v>
      </c>
      <c r="K1089" s="217" t="e">
        <f>IF(ISBLANK(#REF!),"",#REF!)</f>
        <v>#REF!</v>
      </c>
      <c r="L1089" s="217" t="e">
        <f>IF(ISBLANK(#REF!),"",#REF!)</f>
        <v>#REF!</v>
      </c>
      <c r="M1089" s="218" t="e">
        <f>IF(ISBLANK(#REF!),"",#REF!)</f>
        <v>#REF!</v>
      </c>
      <c r="N1089" s="218" t="e">
        <f>IF(ISBLANK(#REF!),"",#REF!)</f>
        <v>#REF!</v>
      </c>
      <c r="O1089" s="220" t="str">
        <f>IFERROR(VLOOKUP(_xlfn.CONCAT('Team Roster - Final'!$A1089," : ",'Team Roster - Final'!$BM1089),'Rate Calculations'!$C$4:$G$1100,5,FALSE),"")</f>
        <v/>
      </c>
      <c r="P1089" s="225">
        <f>IF(ISBLANK('Rate Calculations'!$H1091),"",'Rate Calculations'!$H1091)</f>
        <v>1.7500000000000002E-2</v>
      </c>
      <c r="Q1089" s="220" t="str">
        <f t="shared" si="273"/>
        <v/>
      </c>
      <c r="R1089" s="221">
        <f>IF(ISBLANK('Rate Calculations'!$J1091),"",'Rate Calculations'!$J1091)</f>
        <v>3.5000000000000003E-2</v>
      </c>
      <c r="S1089" s="220" t="str">
        <f t="shared" si="274"/>
        <v/>
      </c>
      <c r="T1089" s="225" t="str">
        <f>IFERROR(VLOOKUP(_xlfn.CONCAT('Team Roster - Final'!$A1089," : ",'Team Roster - Final'!$BM1089),'Rate Calculations'!$C$4:$S$1100,10,FALSE),"")</f>
        <v/>
      </c>
      <c r="U1089" s="225" t="str">
        <f>IFERROR(VLOOKUP(_xlfn.CONCAT('Team Roster - Final'!$A1089," : ",'Team Roster - Final'!$BM1089),'Rate Calculations'!$C$4:$S$1100,11,FALSE),"")</f>
        <v/>
      </c>
      <c r="V1089" s="222" t="str">
        <f t="shared" si="275"/>
        <v/>
      </c>
      <c r="W1089" s="222" t="str">
        <f t="shared" si="276"/>
        <v/>
      </c>
      <c r="X1089" s="223" t="str">
        <f>IFERROR(VLOOKUP(_xlfn.CONCAT('Team Roster - Final'!$A1089," : ",'Team Roster - Final'!$BM1089),'Rate Calculations'!$C$4:$S$1100,14,FALSE),"")</f>
        <v/>
      </c>
      <c r="Y1089" s="222" t="str">
        <f t="shared" si="277"/>
        <v/>
      </c>
      <c r="Z1089" s="222" t="str">
        <f t="shared" si="278"/>
        <v/>
      </c>
      <c r="AA1089" s="224" t="str">
        <f>IFERROR(IF(#REF!="Yes",$Y1089, $Y1089+$Q1089*0.5),"")</f>
        <v/>
      </c>
      <c r="AB1089" s="224" t="str">
        <f>IFERROR(IF(#REF!="Yes",$Z1089, $Z1089+$S1089*0.5),"")</f>
        <v/>
      </c>
      <c r="AC1089" s="220" t="str">
        <f>IFERROR(VLOOKUP(_xlfn.CONCAT('Team Roster - Final'!$A1089," : ",'Team Roster - Final'!$BM1089),'Rate Calculations'!$C$4:$U$1100,19,FALSE),"")</f>
        <v/>
      </c>
      <c r="AD1089" s="220" t="str">
        <f t="shared" si="279"/>
        <v/>
      </c>
      <c r="AE1089" s="220" t="str">
        <f t="shared" si="280"/>
        <v/>
      </c>
      <c r="AF1089" s="225" t="str">
        <f>IFERROR(VLOOKUP(_xlfn.CONCAT('Team Roster - Final'!$A1089," : ",'Team Roster - Final'!$BM1089),'Rate Calculations'!$C$4:$AB$1100,22,FALSE),"")</f>
        <v/>
      </c>
      <c r="AG1089" s="225" t="str">
        <f>IFERROR(VLOOKUP(_xlfn.CONCAT('Team Roster - Final'!$A1089," : ",'Team Roster - Final'!$BM1089),'Rate Calculations'!$C$4:$AB$1100,23,FALSE),"")</f>
        <v/>
      </c>
      <c r="AH1089" s="231" t="str">
        <f t="shared" si="281"/>
        <v/>
      </c>
      <c r="AI1089" s="231" t="str">
        <f t="shared" si="282"/>
        <v/>
      </c>
      <c r="AJ1089" s="223" t="str">
        <f>Table1[[#This Row],[Home Office
Net Fee %]]</f>
        <v/>
      </c>
      <c r="AK1089" s="222" t="str">
        <f t="shared" si="283"/>
        <v/>
      </c>
      <c r="AL1089" s="222" t="str">
        <f t="shared" si="284"/>
        <v/>
      </c>
      <c r="AM1089" s="215" t="str">
        <f>IFERROR(IF(#REF!="Yes",$AK1089,($AK1089+$AD1089*0.5)),"")</f>
        <v/>
      </c>
      <c r="AN1089" s="215" t="str">
        <f>IFERROR(IF(#REF!="Yes",$AL1089,($AL1089+$AE1089*0.5)),"")</f>
        <v/>
      </c>
      <c r="AO1089" s="374" t="str">
        <f>IF(ISBLANK('Team Roster Proposed - FBR'!Q1090),"",'Team Roster Proposed - FBR'!Q1090)</f>
        <v/>
      </c>
      <c r="AP1089" s="226" t="e">
        <f>IF(ISBLANK(#REF!),"",#REF!)</f>
        <v>#REF!</v>
      </c>
      <c r="AQ1089" s="226" t="e">
        <f>IF(ISBLANK(#REF!),"",#REF!)</f>
        <v>#REF!</v>
      </c>
      <c r="AR1089" s="226" t="e">
        <f>IF(ISBLANK(#REF!),"",#REF!)</f>
        <v>#REF!</v>
      </c>
      <c r="AS1089" s="219" t="e">
        <f>IF(ISBLANK(#REF!),"",#REF!)</f>
        <v>#REF!</v>
      </c>
      <c r="AT1089" s="219" t="e">
        <f>IF(ISBLANK(#REF!),"",#REF!)</f>
        <v>#REF!</v>
      </c>
      <c r="AU1089" s="219" t="e">
        <f>IF(ISBLANK(#REF!),"",#REF!)</f>
        <v>#REF!</v>
      </c>
      <c r="AV1089" s="219" t="e">
        <f>IF(ISBLANK(#REF!),"",#REF!)</f>
        <v>#REF!</v>
      </c>
      <c r="AW1089" s="219" t="e">
        <f>IF(ISBLANK(#REF!),"",#REF!)</f>
        <v>#REF!</v>
      </c>
      <c r="AX1089" s="219" t="e">
        <f>IF(ISBLANK(#REF!),"",#REF!)</f>
        <v>#REF!</v>
      </c>
      <c r="AY1089" s="226" t="e">
        <f>IF(ISBLANK(#REF!),"",#REF!)</f>
        <v>#REF!</v>
      </c>
      <c r="AZ1089" s="219" t="e">
        <f>IF(ISBLANK(#REF!),"",#REF!)</f>
        <v>#REF!</v>
      </c>
      <c r="BA1089" s="219" t="e">
        <f>IF(ISBLANK(#REF!),"",#REF!)</f>
        <v>#REF!</v>
      </c>
      <c r="BB1089" s="219" t="e">
        <f>IF(ISBLANK(#REF!),"",#REF!)</f>
        <v>#REF!</v>
      </c>
      <c r="BC1089" s="219" t="e">
        <f>IF(ISBLANK(#REF!),"",#REF!)</f>
        <v>#REF!</v>
      </c>
      <c r="BD1089" s="219" t="e">
        <f>IF(ISBLANK(#REF!),"",#REF!)</f>
        <v>#REF!</v>
      </c>
      <c r="BE1089" s="219" t="e">
        <f>IF(ISBLANK(#REF!),"",#REF!)</f>
        <v>#REF!</v>
      </c>
      <c r="BF1089" s="219" t="e">
        <f>IF(ISBLANK(#REF!),"",#REF!)</f>
        <v>#REF!</v>
      </c>
      <c r="BG1089" s="219" t="e">
        <f>IF(ISBLANK(#REF!),"",#REF!)</f>
        <v>#REF!</v>
      </c>
      <c r="BH1089" s="219" t="e">
        <f>IF(ISBLANK(#REF!),"",#REF!)</f>
        <v>#REF!</v>
      </c>
      <c r="BI1089" s="219" t="e">
        <f>IF(ISBLANK(#REF!),"",#REF!)</f>
        <v>#REF!</v>
      </c>
      <c r="BJ1089" s="219" t="e">
        <f>IF(ISBLANK(#REF!),"",#REF!)</f>
        <v>#REF!</v>
      </c>
      <c r="BK1089" s="219" t="e">
        <f>IF(ISBLANK(#REF!),"",#REF!)</f>
        <v>#REF!</v>
      </c>
      <c r="BL1089" s="219" t="e">
        <f>IF(ISBLANK(#REF!),"",#REF!)</f>
        <v>#REF!</v>
      </c>
      <c r="BM1089" s="219" t="e">
        <f>IF(ISBLANK(#REF!),"",#REF!)</f>
        <v>#REF!</v>
      </c>
      <c r="BN1089" s="219" t="e">
        <f>IF(ISBLANK(#REF!),"",#REF!)</f>
        <v>#REF!</v>
      </c>
      <c r="BO1089" s="227" t="e">
        <f t="shared" si="285"/>
        <v>#REF!</v>
      </c>
      <c r="BP1089" s="228" t="str">
        <f t="shared" si="288"/>
        <v/>
      </c>
      <c r="BQ1089" s="229" t="str">
        <f t="shared" si="272"/>
        <v/>
      </c>
      <c r="BR1089" s="228" t="e">
        <f t="shared" si="286"/>
        <v>#REF!</v>
      </c>
      <c r="BS1089" s="230" t="e">
        <f t="shared" si="287"/>
        <v>#REF!</v>
      </c>
    </row>
    <row r="1090" spans="1:71">
      <c r="A1090" s="213" t="e">
        <f>IF(ISBLANK(#REF!),"",#REF!)</f>
        <v>#REF!</v>
      </c>
      <c r="B1090" s="214" t="e">
        <f>IF(ISBLANK(#REF!),"",#REF!)</f>
        <v>#REF!</v>
      </c>
      <c r="C1090" s="214" t="e">
        <f>IF(ISBLANK(#REF!),"",#REF!)</f>
        <v>#REF!</v>
      </c>
      <c r="D1090" s="214" t="e">
        <f>IF(ISBLANK(#REF!),"",#REF!)</f>
        <v>#REF!</v>
      </c>
      <c r="E1090" s="214" t="e">
        <f>IF(ISBLANK(#REF!),"",#REF!)</f>
        <v>#REF!</v>
      </c>
      <c r="F1090" s="214" t="e">
        <f>IF(ISBLANK(#REF!),"",#REF!)</f>
        <v>#REF!</v>
      </c>
      <c r="G1090" s="214" t="e">
        <f>IF(ISBLANK(#REF!),"",#REF!)</f>
        <v>#REF!</v>
      </c>
      <c r="H1090" s="215" t="e">
        <f>IF(ISBLANK(#REF!),"",#REF!)</f>
        <v>#REF!</v>
      </c>
      <c r="I1090" s="214" t="e">
        <f>IF(ISBLANK(#REF!),"",#REF!)</f>
        <v>#REF!</v>
      </c>
      <c r="J1090" s="216" t="e">
        <f>IF(ISBLANK(#REF!),"",#REF!)</f>
        <v>#REF!</v>
      </c>
      <c r="K1090" s="217" t="e">
        <f>IF(ISBLANK(#REF!),"",#REF!)</f>
        <v>#REF!</v>
      </c>
      <c r="L1090" s="217" t="e">
        <f>IF(ISBLANK(#REF!),"",#REF!)</f>
        <v>#REF!</v>
      </c>
      <c r="M1090" s="218" t="e">
        <f>IF(ISBLANK(#REF!),"",#REF!)</f>
        <v>#REF!</v>
      </c>
      <c r="N1090" s="218" t="e">
        <f>IF(ISBLANK(#REF!),"",#REF!)</f>
        <v>#REF!</v>
      </c>
      <c r="O1090" s="220" t="str">
        <f>IFERROR(VLOOKUP(_xlfn.CONCAT('Team Roster - Final'!$A1090," : ",'Team Roster - Final'!$BM1090),'Rate Calculations'!$C$4:$G$1100,5,FALSE),"")</f>
        <v/>
      </c>
      <c r="P1090" s="225">
        <f>IF(ISBLANK('Rate Calculations'!$H1092),"",'Rate Calculations'!$H1092)</f>
        <v>1.7500000000000002E-2</v>
      </c>
      <c r="Q1090" s="220" t="str">
        <f t="shared" si="273"/>
        <v/>
      </c>
      <c r="R1090" s="221">
        <f>IF(ISBLANK('Rate Calculations'!$J1092),"",'Rate Calculations'!$J1092)</f>
        <v>3.5000000000000003E-2</v>
      </c>
      <c r="S1090" s="220" t="str">
        <f t="shared" si="274"/>
        <v/>
      </c>
      <c r="T1090" s="225" t="str">
        <f>IFERROR(VLOOKUP(_xlfn.CONCAT('Team Roster - Final'!$A1090," : ",'Team Roster - Final'!$BM1090),'Rate Calculations'!$C$4:$S$1100,10,FALSE),"")</f>
        <v/>
      </c>
      <c r="U1090" s="225" t="str">
        <f>IFERROR(VLOOKUP(_xlfn.CONCAT('Team Roster - Final'!$A1090," : ",'Team Roster - Final'!$BM1090),'Rate Calculations'!$C$4:$S$1100,11,FALSE),"")</f>
        <v/>
      </c>
      <c r="V1090" s="222" t="str">
        <f t="shared" si="275"/>
        <v/>
      </c>
      <c r="W1090" s="222" t="str">
        <f t="shared" si="276"/>
        <v/>
      </c>
      <c r="X1090" s="223" t="str">
        <f>IFERROR(VLOOKUP(_xlfn.CONCAT('Team Roster - Final'!$A1090," : ",'Team Roster - Final'!$BM1090),'Rate Calculations'!$C$4:$S$1100,14,FALSE),"")</f>
        <v/>
      </c>
      <c r="Y1090" s="222" t="str">
        <f t="shared" si="277"/>
        <v/>
      </c>
      <c r="Z1090" s="222" t="str">
        <f t="shared" si="278"/>
        <v/>
      </c>
      <c r="AA1090" s="224" t="str">
        <f>IFERROR(IF(#REF!="Yes",$Y1090, $Y1090+$Q1090*0.5),"")</f>
        <v/>
      </c>
      <c r="AB1090" s="224" t="str">
        <f>IFERROR(IF(#REF!="Yes",$Z1090, $Z1090+$S1090*0.5),"")</f>
        <v/>
      </c>
      <c r="AC1090" s="220" t="str">
        <f>IFERROR(VLOOKUP(_xlfn.CONCAT('Team Roster - Final'!$A1090," : ",'Team Roster - Final'!$BM1090),'Rate Calculations'!$C$4:$U$1100,19,FALSE),"")</f>
        <v/>
      </c>
      <c r="AD1090" s="220" t="str">
        <f t="shared" si="279"/>
        <v/>
      </c>
      <c r="AE1090" s="220" t="str">
        <f t="shared" si="280"/>
        <v/>
      </c>
      <c r="AF1090" s="225" t="str">
        <f>IFERROR(VLOOKUP(_xlfn.CONCAT('Team Roster - Final'!$A1090," : ",'Team Roster - Final'!$BM1090),'Rate Calculations'!$C$4:$AB$1100,22,FALSE),"")</f>
        <v/>
      </c>
      <c r="AG1090" s="225" t="str">
        <f>IFERROR(VLOOKUP(_xlfn.CONCAT('Team Roster - Final'!$A1090," : ",'Team Roster - Final'!$BM1090),'Rate Calculations'!$C$4:$AB$1100,23,FALSE),"")</f>
        <v/>
      </c>
      <c r="AH1090" s="231" t="str">
        <f t="shared" si="281"/>
        <v/>
      </c>
      <c r="AI1090" s="231" t="str">
        <f t="shared" si="282"/>
        <v/>
      </c>
      <c r="AJ1090" s="223" t="str">
        <f>Table1[[#This Row],[Home Office
Net Fee %]]</f>
        <v/>
      </c>
      <c r="AK1090" s="222" t="str">
        <f t="shared" si="283"/>
        <v/>
      </c>
      <c r="AL1090" s="222" t="str">
        <f t="shared" si="284"/>
        <v/>
      </c>
      <c r="AM1090" s="215" t="str">
        <f>IFERROR(IF(#REF!="Yes",$AK1090,($AK1090+$AD1090*0.5)),"")</f>
        <v/>
      </c>
      <c r="AN1090" s="215" t="str">
        <f>IFERROR(IF(#REF!="Yes",$AL1090,($AL1090+$AE1090*0.5)),"")</f>
        <v/>
      </c>
      <c r="AO1090" s="374" t="str">
        <f>IF(ISBLANK('Team Roster Proposed - FBR'!Q1091),"",'Team Roster Proposed - FBR'!Q1091)</f>
        <v/>
      </c>
      <c r="AP1090" s="226" t="e">
        <f>IF(ISBLANK(#REF!),"",#REF!)</f>
        <v>#REF!</v>
      </c>
      <c r="AQ1090" s="226" t="e">
        <f>IF(ISBLANK(#REF!),"",#REF!)</f>
        <v>#REF!</v>
      </c>
      <c r="AR1090" s="226" t="e">
        <f>IF(ISBLANK(#REF!),"",#REF!)</f>
        <v>#REF!</v>
      </c>
      <c r="AS1090" s="219" t="e">
        <f>IF(ISBLANK(#REF!),"",#REF!)</f>
        <v>#REF!</v>
      </c>
      <c r="AT1090" s="219" t="e">
        <f>IF(ISBLANK(#REF!),"",#REF!)</f>
        <v>#REF!</v>
      </c>
      <c r="AU1090" s="219" t="e">
        <f>IF(ISBLANK(#REF!),"",#REF!)</f>
        <v>#REF!</v>
      </c>
      <c r="AV1090" s="219" t="e">
        <f>IF(ISBLANK(#REF!),"",#REF!)</f>
        <v>#REF!</v>
      </c>
      <c r="AW1090" s="219" t="e">
        <f>IF(ISBLANK(#REF!),"",#REF!)</f>
        <v>#REF!</v>
      </c>
      <c r="AX1090" s="219" t="e">
        <f>IF(ISBLANK(#REF!),"",#REF!)</f>
        <v>#REF!</v>
      </c>
      <c r="AY1090" s="226" t="e">
        <f>IF(ISBLANK(#REF!),"",#REF!)</f>
        <v>#REF!</v>
      </c>
      <c r="AZ1090" s="219" t="e">
        <f>IF(ISBLANK(#REF!),"",#REF!)</f>
        <v>#REF!</v>
      </c>
      <c r="BA1090" s="219" t="e">
        <f>IF(ISBLANK(#REF!),"",#REF!)</f>
        <v>#REF!</v>
      </c>
      <c r="BB1090" s="219" t="e">
        <f>IF(ISBLANK(#REF!),"",#REF!)</f>
        <v>#REF!</v>
      </c>
      <c r="BC1090" s="219" t="e">
        <f>IF(ISBLANK(#REF!),"",#REF!)</f>
        <v>#REF!</v>
      </c>
      <c r="BD1090" s="219" t="e">
        <f>IF(ISBLANK(#REF!),"",#REF!)</f>
        <v>#REF!</v>
      </c>
      <c r="BE1090" s="219" t="e">
        <f>IF(ISBLANK(#REF!),"",#REF!)</f>
        <v>#REF!</v>
      </c>
      <c r="BF1090" s="219" t="e">
        <f>IF(ISBLANK(#REF!),"",#REF!)</f>
        <v>#REF!</v>
      </c>
      <c r="BG1090" s="219" t="e">
        <f>IF(ISBLANK(#REF!),"",#REF!)</f>
        <v>#REF!</v>
      </c>
      <c r="BH1090" s="219" t="e">
        <f>IF(ISBLANK(#REF!),"",#REF!)</f>
        <v>#REF!</v>
      </c>
      <c r="BI1090" s="219" t="e">
        <f>IF(ISBLANK(#REF!),"",#REF!)</f>
        <v>#REF!</v>
      </c>
      <c r="BJ1090" s="219" t="e">
        <f>IF(ISBLANK(#REF!),"",#REF!)</f>
        <v>#REF!</v>
      </c>
      <c r="BK1090" s="219" t="e">
        <f>IF(ISBLANK(#REF!),"",#REF!)</f>
        <v>#REF!</v>
      </c>
      <c r="BL1090" s="219" t="e">
        <f>IF(ISBLANK(#REF!),"",#REF!)</f>
        <v>#REF!</v>
      </c>
      <c r="BM1090" s="219" t="e">
        <f>IF(ISBLANK(#REF!),"",#REF!)</f>
        <v>#REF!</v>
      </c>
      <c r="BN1090" s="219" t="e">
        <f>IF(ISBLANK(#REF!),"",#REF!)</f>
        <v>#REF!</v>
      </c>
      <c r="BO1090" s="227" t="e">
        <f t="shared" si="285"/>
        <v>#REF!</v>
      </c>
      <c r="BP1090" s="228" t="str">
        <f t="shared" si="288"/>
        <v/>
      </c>
      <c r="BQ1090" s="229" t="str">
        <f t="shared" ref="BQ1090:BQ1098" si="289">IF(ISBLANK($BQ$2),"",$BQ$2)</f>
        <v/>
      </c>
      <c r="BR1090" s="228" t="e">
        <f t="shared" si="286"/>
        <v>#REF!</v>
      </c>
      <c r="BS1090" s="230" t="e">
        <f t="shared" si="287"/>
        <v>#REF!</v>
      </c>
    </row>
    <row r="1091" spans="1:71">
      <c r="A1091" s="213" t="e">
        <f>IF(ISBLANK(#REF!),"",#REF!)</f>
        <v>#REF!</v>
      </c>
      <c r="B1091" s="214" t="e">
        <f>IF(ISBLANK(#REF!),"",#REF!)</f>
        <v>#REF!</v>
      </c>
      <c r="C1091" s="214" t="e">
        <f>IF(ISBLANK(#REF!),"",#REF!)</f>
        <v>#REF!</v>
      </c>
      <c r="D1091" s="214" t="e">
        <f>IF(ISBLANK(#REF!),"",#REF!)</f>
        <v>#REF!</v>
      </c>
      <c r="E1091" s="214" t="e">
        <f>IF(ISBLANK(#REF!),"",#REF!)</f>
        <v>#REF!</v>
      </c>
      <c r="F1091" s="214" t="e">
        <f>IF(ISBLANK(#REF!),"",#REF!)</f>
        <v>#REF!</v>
      </c>
      <c r="G1091" s="214" t="e">
        <f>IF(ISBLANK(#REF!),"",#REF!)</f>
        <v>#REF!</v>
      </c>
      <c r="H1091" s="215" t="e">
        <f>IF(ISBLANK(#REF!),"",#REF!)</f>
        <v>#REF!</v>
      </c>
      <c r="I1091" s="214" t="e">
        <f>IF(ISBLANK(#REF!),"",#REF!)</f>
        <v>#REF!</v>
      </c>
      <c r="J1091" s="216" t="e">
        <f>IF(ISBLANK(#REF!),"",#REF!)</f>
        <v>#REF!</v>
      </c>
      <c r="K1091" s="217" t="e">
        <f>IF(ISBLANK(#REF!),"",#REF!)</f>
        <v>#REF!</v>
      </c>
      <c r="L1091" s="217" t="e">
        <f>IF(ISBLANK(#REF!),"",#REF!)</f>
        <v>#REF!</v>
      </c>
      <c r="M1091" s="218" t="e">
        <f>IF(ISBLANK(#REF!),"",#REF!)</f>
        <v>#REF!</v>
      </c>
      <c r="N1091" s="218" t="e">
        <f>IF(ISBLANK(#REF!),"",#REF!)</f>
        <v>#REF!</v>
      </c>
      <c r="O1091" s="220" t="str">
        <f>IFERROR(VLOOKUP(_xlfn.CONCAT('Team Roster - Final'!$A1091," : ",'Team Roster - Final'!$BM1091),'Rate Calculations'!$C$4:$G$1100,5,FALSE),"")</f>
        <v/>
      </c>
      <c r="P1091" s="225">
        <f>IF(ISBLANK('Rate Calculations'!$H1093),"",'Rate Calculations'!$H1093)</f>
        <v>1.7500000000000002E-2</v>
      </c>
      <c r="Q1091" s="220" t="str">
        <f t="shared" ref="Q1091:Q1098" si="290">IFERROR($O1091*(1+$P1091),"")</f>
        <v/>
      </c>
      <c r="R1091" s="221">
        <f>IF(ISBLANK('Rate Calculations'!$J1093),"",'Rate Calculations'!$J1093)</f>
        <v>3.5000000000000003E-2</v>
      </c>
      <c r="S1091" s="220" t="str">
        <f t="shared" ref="S1091:S1098" si="291">IFERROR($Q1091*(1+$R1091),"")</f>
        <v/>
      </c>
      <c r="T1091" s="225" t="str">
        <f>IFERROR(VLOOKUP(_xlfn.CONCAT('Team Roster - Final'!$A1091," : ",'Team Roster - Final'!$BM1091),'Rate Calculations'!$C$4:$S$1100,10,FALSE),"")</f>
        <v/>
      </c>
      <c r="U1091" s="225" t="str">
        <f>IFERROR(VLOOKUP(_xlfn.CONCAT('Team Roster - Final'!$A1091," : ",'Team Roster - Final'!$BM1091),'Rate Calculations'!$C$4:$S$1100,11,FALSE),"")</f>
        <v/>
      </c>
      <c r="V1091" s="222" t="str">
        <f t="shared" ref="V1091:V1098" si="292">IFERROR(($Q1091*$T1091)+($Q1091*$U1091)+$Q1091,"")</f>
        <v/>
      </c>
      <c r="W1091" s="222" t="str">
        <f t="shared" ref="W1091:W1098" si="293">IFERROR(($S1091*$T1091)+($S1091*$U1091)+$S1091,"")</f>
        <v/>
      </c>
      <c r="X1091" s="223" t="str">
        <f>IFERROR(VLOOKUP(_xlfn.CONCAT('Team Roster - Final'!$A1091," : ",'Team Roster - Final'!$BM1091),'Rate Calculations'!$C$4:$S$1100,14,FALSE),"")</f>
        <v/>
      </c>
      <c r="Y1091" s="222" t="str">
        <f t="shared" ref="Y1091:Y1098" si="294">IFERROR((IF($T1091&gt;156%,($Q1091+($Q1091*1.56)),(($Q1091+($Q1091*$T1091))))*$X1091)+$V1091,"")</f>
        <v/>
      </c>
      <c r="Z1091" s="222" t="str">
        <f t="shared" ref="Z1091:Z1098" si="295">IFERROR((IF($T1091&gt;156%,($S1091+($S1091*1.56)),(($S1091+($S1091*$T1091))))*$X1091)+$W1091,"")</f>
        <v/>
      </c>
      <c r="AA1091" s="224" t="str">
        <f>IFERROR(IF(#REF!="Yes",$Y1091, $Y1091+$Q1091*0.5),"")</f>
        <v/>
      </c>
      <c r="AB1091" s="224" t="str">
        <f>IFERROR(IF(#REF!="Yes",$Z1091, $Z1091+$S1091*0.5),"")</f>
        <v/>
      </c>
      <c r="AC1091" s="220" t="str">
        <f>IFERROR(VLOOKUP(_xlfn.CONCAT('Team Roster - Final'!$A1091," : ",'Team Roster - Final'!$BM1091),'Rate Calculations'!$C$4:$U$1100,19,FALSE),"")</f>
        <v/>
      </c>
      <c r="AD1091" s="220" t="str">
        <f t="shared" ref="AD1091:AD1098" si="296">IFERROR($AC1091*(1+$P1091),"")</f>
        <v/>
      </c>
      <c r="AE1091" s="220" t="str">
        <f t="shared" ref="AE1091:AE1098" si="297">IFERROR($AD1091*(1+$R1091),"")</f>
        <v/>
      </c>
      <c r="AF1091" s="225" t="str">
        <f>IFERROR(VLOOKUP(_xlfn.CONCAT('Team Roster - Final'!$A1091," : ",'Team Roster - Final'!$BM1091),'Rate Calculations'!$C$4:$AB$1100,22,FALSE),"")</f>
        <v/>
      </c>
      <c r="AG1091" s="225" t="str">
        <f>IFERROR(VLOOKUP(_xlfn.CONCAT('Team Roster - Final'!$A1091," : ",'Team Roster - Final'!$BM1091),'Rate Calculations'!$C$4:$AB$1100,23,FALSE),"")</f>
        <v/>
      </c>
      <c r="AH1091" s="231" t="str">
        <f t="shared" ref="AH1091:AH1098" si="298">IFERROR(($AD1091*$AF1091)+($AD1091*$AG1091)+$AD1091,"")</f>
        <v/>
      </c>
      <c r="AI1091" s="231" t="str">
        <f t="shared" ref="AI1091:AI1098" si="299">IFERROR(($AE1091*$AF1091)+($AE1091*$AG1091)+$AE1091,"")</f>
        <v/>
      </c>
      <c r="AJ1091" s="223" t="str">
        <f>Table1[[#This Row],[Home Office
Net Fee %]]</f>
        <v/>
      </c>
      <c r="AK1091" s="222" t="str">
        <f t="shared" ref="AK1091:AK1098" si="300">IFERROR((IF($AF1091&gt;156%,($AD1091+($AD1091*1.56)),(($AD1091+($AD1091*$AF1091))))*$AJ1091)+$AH1091,"")</f>
        <v/>
      </c>
      <c r="AL1091" s="222" t="str">
        <f t="shared" ref="AL1091:AL1098" si="301">IFERROR((IF($AF1091&gt;156%,($AE1091+($AE1091*1.56)),(($AE1091+($AE1091*$AF1091))))*$AJ1091)+$AI1091,"")</f>
        <v/>
      </c>
      <c r="AM1091" s="215" t="str">
        <f>IFERROR(IF(#REF!="Yes",$AK1091,($AK1091+$AD1091*0.5)),"")</f>
        <v/>
      </c>
      <c r="AN1091" s="215" t="str">
        <f>IFERROR(IF(#REF!="Yes",$AL1091,($AL1091+$AE1091*0.5)),"")</f>
        <v/>
      </c>
      <c r="AO1091" s="374" t="str">
        <f>IF(ISBLANK('Team Roster Proposed - FBR'!Q1092),"",'Team Roster Proposed - FBR'!Q1092)</f>
        <v/>
      </c>
      <c r="AP1091" s="226" t="e">
        <f>IF(ISBLANK(#REF!),"",#REF!)</f>
        <v>#REF!</v>
      </c>
      <c r="AQ1091" s="226" t="e">
        <f>IF(ISBLANK(#REF!),"",#REF!)</f>
        <v>#REF!</v>
      </c>
      <c r="AR1091" s="226" t="e">
        <f>IF(ISBLANK(#REF!),"",#REF!)</f>
        <v>#REF!</v>
      </c>
      <c r="AS1091" s="219" t="e">
        <f>IF(ISBLANK(#REF!),"",#REF!)</f>
        <v>#REF!</v>
      </c>
      <c r="AT1091" s="219" t="e">
        <f>IF(ISBLANK(#REF!),"",#REF!)</f>
        <v>#REF!</v>
      </c>
      <c r="AU1091" s="219" t="e">
        <f>IF(ISBLANK(#REF!),"",#REF!)</f>
        <v>#REF!</v>
      </c>
      <c r="AV1091" s="219" t="e">
        <f>IF(ISBLANK(#REF!),"",#REF!)</f>
        <v>#REF!</v>
      </c>
      <c r="AW1091" s="219" t="e">
        <f>IF(ISBLANK(#REF!),"",#REF!)</f>
        <v>#REF!</v>
      </c>
      <c r="AX1091" s="219" t="e">
        <f>IF(ISBLANK(#REF!),"",#REF!)</f>
        <v>#REF!</v>
      </c>
      <c r="AY1091" s="226" t="e">
        <f>IF(ISBLANK(#REF!),"",#REF!)</f>
        <v>#REF!</v>
      </c>
      <c r="AZ1091" s="219" t="e">
        <f>IF(ISBLANK(#REF!),"",#REF!)</f>
        <v>#REF!</v>
      </c>
      <c r="BA1091" s="219" t="e">
        <f>IF(ISBLANK(#REF!),"",#REF!)</f>
        <v>#REF!</v>
      </c>
      <c r="BB1091" s="219" t="e">
        <f>IF(ISBLANK(#REF!),"",#REF!)</f>
        <v>#REF!</v>
      </c>
      <c r="BC1091" s="219" t="e">
        <f>IF(ISBLANK(#REF!),"",#REF!)</f>
        <v>#REF!</v>
      </c>
      <c r="BD1091" s="219" t="e">
        <f>IF(ISBLANK(#REF!),"",#REF!)</f>
        <v>#REF!</v>
      </c>
      <c r="BE1091" s="219" t="e">
        <f>IF(ISBLANK(#REF!),"",#REF!)</f>
        <v>#REF!</v>
      </c>
      <c r="BF1091" s="219" t="e">
        <f>IF(ISBLANK(#REF!),"",#REF!)</f>
        <v>#REF!</v>
      </c>
      <c r="BG1091" s="219" t="e">
        <f>IF(ISBLANK(#REF!),"",#REF!)</f>
        <v>#REF!</v>
      </c>
      <c r="BH1091" s="219" t="e">
        <f>IF(ISBLANK(#REF!),"",#REF!)</f>
        <v>#REF!</v>
      </c>
      <c r="BI1091" s="219" t="e">
        <f>IF(ISBLANK(#REF!),"",#REF!)</f>
        <v>#REF!</v>
      </c>
      <c r="BJ1091" s="219" t="e">
        <f>IF(ISBLANK(#REF!),"",#REF!)</f>
        <v>#REF!</v>
      </c>
      <c r="BK1091" s="219" t="e">
        <f>IF(ISBLANK(#REF!),"",#REF!)</f>
        <v>#REF!</v>
      </c>
      <c r="BL1091" s="219" t="e">
        <f>IF(ISBLANK(#REF!),"",#REF!)</f>
        <v>#REF!</v>
      </c>
      <c r="BM1091" s="219" t="e">
        <f>IF(ISBLANK(#REF!),"",#REF!)</f>
        <v>#REF!</v>
      </c>
      <c r="BN1091" s="219" t="e">
        <f>IF(ISBLANK(#REF!),"",#REF!)</f>
        <v>#REF!</v>
      </c>
      <c r="BO1091" s="227" t="e">
        <f t="shared" ref="BO1091:BO1098" si="302">IF($A1091="","",$BO$2)</f>
        <v>#REF!</v>
      </c>
      <c r="BP1091" s="228" t="str">
        <f t="shared" si="288"/>
        <v/>
      </c>
      <c r="BQ1091" s="229" t="str">
        <f t="shared" si="289"/>
        <v/>
      </c>
      <c r="BR1091" s="228" t="e">
        <f t="shared" ref="BR1091:BR1098" si="303">IF($A1091="","",$BR$2)</f>
        <v>#REF!</v>
      </c>
      <c r="BS1091" s="230" t="e">
        <f t="shared" ref="BS1091:BS1098" si="304">IF($A1091="","",$BS$2)</f>
        <v>#REF!</v>
      </c>
    </row>
    <row r="1092" spans="1:71">
      <c r="A1092" s="213" t="e">
        <f>IF(ISBLANK(#REF!),"",#REF!)</f>
        <v>#REF!</v>
      </c>
      <c r="B1092" s="214" t="e">
        <f>IF(ISBLANK(#REF!),"",#REF!)</f>
        <v>#REF!</v>
      </c>
      <c r="C1092" s="214" t="e">
        <f>IF(ISBLANK(#REF!),"",#REF!)</f>
        <v>#REF!</v>
      </c>
      <c r="D1092" s="214" t="e">
        <f>IF(ISBLANK(#REF!),"",#REF!)</f>
        <v>#REF!</v>
      </c>
      <c r="E1092" s="214" t="e">
        <f>IF(ISBLANK(#REF!),"",#REF!)</f>
        <v>#REF!</v>
      </c>
      <c r="F1092" s="214" t="e">
        <f>IF(ISBLANK(#REF!),"",#REF!)</f>
        <v>#REF!</v>
      </c>
      <c r="G1092" s="214" t="e">
        <f>IF(ISBLANK(#REF!),"",#REF!)</f>
        <v>#REF!</v>
      </c>
      <c r="H1092" s="215" t="e">
        <f>IF(ISBLANK(#REF!),"",#REF!)</f>
        <v>#REF!</v>
      </c>
      <c r="I1092" s="214" t="e">
        <f>IF(ISBLANK(#REF!),"",#REF!)</f>
        <v>#REF!</v>
      </c>
      <c r="J1092" s="216" t="e">
        <f>IF(ISBLANK(#REF!),"",#REF!)</f>
        <v>#REF!</v>
      </c>
      <c r="K1092" s="217" t="e">
        <f>IF(ISBLANK(#REF!),"",#REF!)</f>
        <v>#REF!</v>
      </c>
      <c r="L1092" s="217" t="e">
        <f>IF(ISBLANK(#REF!),"",#REF!)</f>
        <v>#REF!</v>
      </c>
      <c r="M1092" s="218" t="e">
        <f>IF(ISBLANK(#REF!),"",#REF!)</f>
        <v>#REF!</v>
      </c>
      <c r="N1092" s="218" t="e">
        <f>IF(ISBLANK(#REF!),"",#REF!)</f>
        <v>#REF!</v>
      </c>
      <c r="O1092" s="220" t="str">
        <f>IFERROR(VLOOKUP(_xlfn.CONCAT('Team Roster - Final'!$A1092," : ",'Team Roster - Final'!$BM1092),'Rate Calculations'!$C$4:$G$1100,5,FALSE),"")</f>
        <v/>
      </c>
      <c r="P1092" s="225">
        <f>IF(ISBLANK('Rate Calculations'!$H1094),"",'Rate Calculations'!$H1094)</f>
        <v>1.7500000000000002E-2</v>
      </c>
      <c r="Q1092" s="220" t="str">
        <f t="shared" si="290"/>
        <v/>
      </c>
      <c r="R1092" s="221">
        <f>IF(ISBLANK('Rate Calculations'!$J1094),"",'Rate Calculations'!$J1094)</f>
        <v>3.5000000000000003E-2</v>
      </c>
      <c r="S1092" s="220" t="str">
        <f t="shared" si="291"/>
        <v/>
      </c>
      <c r="T1092" s="225" t="str">
        <f>IFERROR(VLOOKUP(_xlfn.CONCAT('Team Roster - Final'!$A1092," : ",'Team Roster - Final'!$BM1092),'Rate Calculations'!$C$4:$S$1100,10,FALSE),"")</f>
        <v/>
      </c>
      <c r="U1092" s="225" t="str">
        <f>IFERROR(VLOOKUP(_xlfn.CONCAT('Team Roster - Final'!$A1092," : ",'Team Roster - Final'!$BM1092),'Rate Calculations'!$C$4:$S$1100,11,FALSE),"")</f>
        <v/>
      </c>
      <c r="V1092" s="222" t="str">
        <f t="shared" si="292"/>
        <v/>
      </c>
      <c r="W1092" s="222" t="str">
        <f t="shared" si="293"/>
        <v/>
      </c>
      <c r="X1092" s="223" t="str">
        <f>IFERROR(VLOOKUP(_xlfn.CONCAT('Team Roster - Final'!$A1092," : ",'Team Roster - Final'!$BM1092),'Rate Calculations'!$C$4:$S$1100,14,FALSE),"")</f>
        <v/>
      </c>
      <c r="Y1092" s="222" t="str">
        <f t="shared" si="294"/>
        <v/>
      </c>
      <c r="Z1092" s="222" t="str">
        <f t="shared" si="295"/>
        <v/>
      </c>
      <c r="AA1092" s="224" t="str">
        <f>IFERROR(IF(#REF!="Yes",$Y1092, $Y1092+$Q1092*0.5),"")</f>
        <v/>
      </c>
      <c r="AB1092" s="224" t="str">
        <f>IFERROR(IF(#REF!="Yes",$Z1092, $Z1092+$S1092*0.5),"")</f>
        <v/>
      </c>
      <c r="AC1092" s="220" t="str">
        <f>IFERROR(VLOOKUP(_xlfn.CONCAT('Team Roster - Final'!$A1092," : ",'Team Roster - Final'!$BM1092),'Rate Calculations'!$C$4:$U$1100,19,FALSE),"")</f>
        <v/>
      </c>
      <c r="AD1092" s="220" t="str">
        <f t="shared" si="296"/>
        <v/>
      </c>
      <c r="AE1092" s="220" t="str">
        <f t="shared" si="297"/>
        <v/>
      </c>
      <c r="AF1092" s="225" t="str">
        <f>IFERROR(VLOOKUP(_xlfn.CONCAT('Team Roster - Final'!$A1092," : ",'Team Roster - Final'!$BM1092),'Rate Calculations'!$C$4:$AB$1100,22,FALSE),"")</f>
        <v/>
      </c>
      <c r="AG1092" s="225" t="str">
        <f>IFERROR(VLOOKUP(_xlfn.CONCAT('Team Roster - Final'!$A1092," : ",'Team Roster - Final'!$BM1092),'Rate Calculations'!$C$4:$AB$1100,23,FALSE),"")</f>
        <v/>
      </c>
      <c r="AH1092" s="231" t="str">
        <f t="shared" si="298"/>
        <v/>
      </c>
      <c r="AI1092" s="231" t="str">
        <f t="shared" si="299"/>
        <v/>
      </c>
      <c r="AJ1092" s="223" t="str">
        <f>Table1[[#This Row],[Home Office
Net Fee %]]</f>
        <v/>
      </c>
      <c r="AK1092" s="222" t="str">
        <f t="shared" si="300"/>
        <v/>
      </c>
      <c r="AL1092" s="222" t="str">
        <f t="shared" si="301"/>
        <v/>
      </c>
      <c r="AM1092" s="215" t="str">
        <f>IFERROR(IF(#REF!="Yes",$AK1092,($AK1092+$AD1092*0.5)),"")</f>
        <v/>
      </c>
      <c r="AN1092" s="215" t="str">
        <f>IFERROR(IF(#REF!="Yes",$AL1092,($AL1092+$AE1092*0.5)),"")</f>
        <v/>
      </c>
      <c r="AO1092" s="374" t="str">
        <f>IF(ISBLANK('Team Roster Proposed - FBR'!Q1093),"",'Team Roster Proposed - FBR'!Q1093)</f>
        <v/>
      </c>
      <c r="AP1092" s="226" t="e">
        <f>IF(ISBLANK(#REF!),"",#REF!)</f>
        <v>#REF!</v>
      </c>
      <c r="AQ1092" s="226" t="e">
        <f>IF(ISBLANK(#REF!),"",#REF!)</f>
        <v>#REF!</v>
      </c>
      <c r="AR1092" s="226" t="e">
        <f>IF(ISBLANK(#REF!),"",#REF!)</f>
        <v>#REF!</v>
      </c>
      <c r="AS1092" s="219" t="e">
        <f>IF(ISBLANK(#REF!),"",#REF!)</f>
        <v>#REF!</v>
      </c>
      <c r="AT1092" s="219" t="e">
        <f>IF(ISBLANK(#REF!),"",#REF!)</f>
        <v>#REF!</v>
      </c>
      <c r="AU1092" s="219" t="e">
        <f>IF(ISBLANK(#REF!),"",#REF!)</f>
        <v>#REF!</v>
      </c>
      <c r="AV1092" s="219" t="e">
        <f>IF(ISBLANK(#REF!),"",#REF!)</f>
        <v>#REF!</v>
      </c>
      <c r="AW1092" s="219" t="e">
        <f>IF(ISBLANK(#REF!),"",#REF!)</f>
        <v>#REF!</v>
      </c>
      <c r="AX1092" s="219" t="e">
        <f>IF(ISBLANK(#REF!),"",#REF!)</f>
        <v>#REF!</v>
      </c>
      <c r="AY1092" s="226" t="e">
        <f>IF(ISBLANK(#REF!),"",#REF!)</f>
        <v>#REF!</v>
      </c>
      <c r="AZ1092" s="219" t="e">
        <f>IF(ISBLANK(#REF!),"",#REF!)</f>
        <v>#REF!</v>
      </c>
      <c r="BA1092" s="219" t="e">
        <f>IF(ISBLANK(#REF!),"",#REF!)</f>
        <v>#REF!</v>
      </c>
      <c r="BB1092" s="219" t="e">
        <f>IF(ISBLANK(#REF!),"",#REF!)</f>
        <v>#REF!</v>
      </c>
      <c r="BC1092" s="219" t="e">
        <f>IF(ISBLANK(#REF!),"",#REF!)</f>
        <v>#REF!</v>
      </c>
      <c r="BD1092" s="219" t="e">
        <f>IF(ISBLANK(#REF!),"",#REF!)</f>
        <v>#REF!</v>
      </c>
      <c r="BE1092" s="219" t="e">
        <f>IF(ISBLANK(#REF!),"",#REF!)</f>
        <v>#REF!</v>
      </c>
      <c r="BF1092" s="219" t="e">
        <f>IF(ISBLANK(#REF!),"",#REF!)</f>
        <v>#REF!</v>
      </c>
      <c r="BG1092" s="219" t="e">
        <f>IF(ISBLANK(#REF!),"",#REF!)</f>
        <v>#REF!</v>
      </c>
      <c r="BH1092" s="219" t="e">
        <f>IF(ISBLANK(#REF!),"",#REF!)</f>
        <v>#REF!</v>
      </c>
      <c r="BI1092" s="219" t="e">
        <f>IF(ISBLANK(#REF!),"",#REF!)</f>
        <v>#REF!</v>
      </c>
      <c r="BJ1092" s="219" t="e">
        <f>IF(ISBLANK(#REF!),"",#REF!)</f>
        <v>#REF!</v>
      </c>
      <c r="BK1092" s="219" t="e">
        <f>IF(ISBLANK(#REF!),"",#REF!)</f>
        <v>#REF!</v>
      </c>
      <c r="BL1092" s="219" t="e">
        <f>IF(ISBLANK(#REF!),"",#REF!)</f>
        <v>#REF!</v>
      </c>
      <c r="BM1092" s="219" t="e">
        <f>IF(ISBLANK(#REF!),"",#REF!)</f>
        <v>#REF!</v>
      </c>
      <c r="BN1092" s="219" t="e">
        <f>IF(ISBLANK(#REF!),"",#REF!)</f>
        <v>#REF!</v>
      </c>
      <c r="BO1092" s="227" t="e">
        <f t="shared" si="302"/>
        <v>#REF!</v>
      </c>
      <c r="BP1092" s="228" t="str">
        <f t="shared" ref="BP1092:BP1098" si="305">IF(ISBLANK($BP$2),"",$BP$2)</f>
        <v/>
      </c>
      <c r="BQ1092" s="229" t="str">
        <f t="shared" si="289"/>
        <v/>
      </c>
      <c r="BR1092" s="228" t="e">
        <f t="shared" si="303"/>
        <v>#REF!</v>
      </c>
      <c r="BS1092" s="230" t="e">
        <f t="shared" si="304"/>
        <v>#REF!</v>
      </c>
    </row>
    <row r="1093" spans="1:71">
      <c r="A1093" s="213" t="e">
        <f>IF(ISBLANK(#REF!),"",#REF!)</f>
        <v>#REF!</v>
      </c>
      <c r="B1093" s="214" t="e">
        <f>IF(ISBLANK(#REF!),"",#REF!)</f>
        <v>#REF!</v>
      </c>
      <c r="C1093" s="214" t="e">
        <f>IF(ISBLANK(#REF!),"",#REF!)</f>
        <v>#REF!</v>
      </c>
      <c r="D1093" s="214" t="e">
        <f>IF(ISBLANK(#REF!),"",#REF!)</f>
        <v>#REF!</v>
      </c>
      <c r="E1093" s="214" t="e">
        <f>IF(ISBLANK(#REF!),"",#REF!)</f>
        <v>#REF!</v>
      </c>
      <c r="F1093" s="214" t="e">
        <f>IF(ISBLANK(#REF!),"",#REF!)</f>
        <v>#REF!</v>
      </c>
      <c r="G1093" s="214" t="e">
        <f>IF(ISBLANK(#REF!),"",#REF!)</f>
        <v>#REF!</v>
      </c>
      <c r="H1093" s="215" t="e">
        <f>IF(ISBLANK(#REF!),"",#REF!)</f>
        <v>#REF!</v>
      </c>
      <c r="I1093" s="214" t="e">
        <f>IF(ISBLANK(#REF!),"",#REF!)</f>
        <v>#REF!</v>
      </c>
      <c r="J1093" s="216" t="e">
        <f>IF(ISBLANK(#REF!),"",#REF!)</f>
        <v>#REF!</v>
      </c>
      <c r="K1093" s="217" t="e">
        <f>IF(ISBLANK(#REF!),"",#REF!)</f>
        <v>#REF!</v>
      </c>
      <c r="L1093" s="217" t="e">
        <f>IF(ISBLANK(#REF!),"",#REF!)</f>
        <v>#REF!</v>
      </c>
      <c r="M1093" s="218" t="e">
        <f>IF(ISBLANK(#REF!),"",#REF!)</f>
        <v>#REF!</v>
      </c>
      <c r="N1093" s="218" t="e">
        <f>IF(ISBLANK(#REF!),"",#REF!)</f>
        <v>#REF!</v>
      </c>
      <c r="O1093" s="220" t="str">
        <f>IFERROR(VLOOKUP(_xlfn.CONCAT('Team Roster - Final'!$A1093," : ",'Team Roster - Final'!$BM1093),'Rate Calculations'!$C$4:$G$1100,5,FALSE),"")</f>
        <v/>
      </c>
      <c r="P1093" s="225">
        <f>IF(ISBLANK('Rate Calculations'!$H1095),"",'Rate Calculations'!$H1095)</f>
        <v>1.7500000000000002E-2</v>
      </c>
      <c r="Q1093" s="220" t="str">
        <f t="shared" si="290"/>
        <v/>
      </c>
      <c r="R1093" s="221">
        <f>IF(ISBLANK('Rate Calculations'!$J1095),"",'Rate Calculations'!$J1095)</f>
        <v>3.5000000000000003E-2</v>
      </c>
      <c r="S1093" s="220" t="str">
        <f t="shared" si="291"/>
        <v/>
      </c>
      <c r="T1093" s="225" t="str">
        <f>IFERROR(VLOOKUP(_xlfn.CONCAT('Team Roster - Final'!$A1093," : ",'Team Roster - Final'!$BM1093),'Rate Calculations'!$C$4:$S$1100,10,FALSE),"")</f>
        <v/>
      </c>
      <c r="U1093" s="225" t="str">
        <f>IFERROR(VLOOKUP(_xlfn.CONCAT('Team Roster - Final'!$A1093," : ",'Team Roster - Final'!$BM1093),'Rate Calculations'!$C$4:$S$1100,11,FALSE),"")</f>
        <v/>
      </c>
      <c r="V1093" s="222" t="str">
        <f t="shared" si="292"/>
        <v/>
      </c>
      <c r="W1093" s="222" t="str">
        <f t="shared" si="293"/>
        <v/>
      </c>
      <c r="X1093" s="223" t="str">
        <f>IFERROR(VLOOKUP(_xlfn.CONCAT('Team Roster - Final'!$A1093," : ",'Team Roster - Final'!$BM1093),'Rate Calculations'!$C$4:$S$1100,14,FALSE),"")</f>
        <v/>
      </c>
      <c r="Y1093" s="222" t="str">
        <f t="shared" si="294"/>
        <v/>
      </c>
      <c r="Z1093" s="222" t="str">
        <f t="shared" si="295"/>
        <v/>
      </c>
      <c r="AA1093" s="224" t="str">
        <f>IFERROR(IF(#REF!="Yes",$Y1093, $Y1093+$Q1093*0.5),"")</f>
        <v/>
      </c>
      <c r="AB1093" s="224" t="str">
        <f>IFERROR(IF(#REF!="Yes",$Z1093, $Z1093+$S1093*0.5),"")</f>
        <v/>
      </c>
      <c r="AC1093" s="220" t="str">
        <f>IFERROR(VLOOKUP(_xlfn.CONCAT('Team Roster - Final'!$A1093," : ",'Team Roster - Final'!$BM1093),'Rate Calculations'!$C$4:$U$1100,19,FALSE),"")</f>
        <v/>
      </c>
      <c r="AD1093" s="220" t="str">
        <f t="shared" si="296"/>
        <v/>
      </c>
      <c r="AE1093" s="220" t="str">
        <f t="shared" si="297"/>
        <v/>
      </c>
      <c r="AF1093" s="225" t="str">
        <f>IFERROR(VLOOKUP(_xlfn.CONCAT('Team Roster - Final'!$A1093," : ",'Team Roster - Final'!$BM1093),'Rate Calculations'!$C$4:$AB$1100,22,FALSE),"")</f>
        <v/>
      </c>
      <c r="AG1093" s="225" t="str">
        <f>IFERROR(VLOOKUP(_xlfn.CONCAT('Team Roster - Final'!$A1093," : ",'Team Roster - Final'!$BM1093),'Rate Calculations'!$C$4:$AB$1100,23,FALSE),"")</f>
        <v/>
      </c>
      <c r="AH1093" s="231" t="str">
        <f t="shared" si="298"/>
        <v/>
      </c>
      <c r="AI1093" s="231" t="str">
        <f t="shared" si="299"/>
        <v/>
      </c>
      <c r="AJ1093" s="223" t="str">
        <f>Table1[[#This Row],[Home Office
Net Fee %]]</f>
        <v/>
      </c>
      <c r="AK1093" s="222" t="str">
        <f t="shared" si="300"/>
        <v/>
      </c>
      <c r="AL1093" s="222" t="str">
        <f t="shared" si="301"/>
        <v/>
      </c>
      <c r="AM1093" s="215" t="str">
        <f>IFERROR(IF(#REF!="Yes",$AK1093,($AK1093+$AD1093*0.5)),"")</f>
        <v/>
      </c>
      <c r="AN1093" s="215" t="str">
        <f>IFERROR(IF(#REF!="Yes",$AL1093,($AL1093+$AE1093*0.5)),"")</f>
        <v/>
      </c>
      <c r="AO1093" s="374" t="str">
        <f>IF(ISBLANK('Team Roster Proposed - FBR'!Q1094),"",'Team Roster Proposed - FBR'!Q1094)</f>
        <v/>
      </c>
      <c r="AP1093" s="226" t="e">
        <f>IF(ISBLANK(#REF!),"",#REF!)</f>
        <v>#REF!</v>
      </c>
      <c r="AQ1093" s="226" t="e">
        <f>IF(ISBLANK(#REF!),"",#REF!)</f>
        <v>#REF!</v>
      </c>
      <c r="AR1093" s="226" t="e">
        <f>IF(ISBLANK(#REF!),"",#REF!)</f>
        <v>#REF!</v>
      </c>
      <c r="AS1093" s="219" t="e">
        <f>IF(ISBLANK(#REF!),"",#REF!)</f>
        <v>#REF!</v>
      </c>
      <c r="AT1093" s="219" t="e">
        <f>IF(ISBLANK(#REF!),"",#REF!)</f>
        <v>#REF!</v>
      </c>
      <c r="AU1093" s="219" t="e">
        <f>IF(ISBLANK(#REF!),"",#REF!)</f>
        <v>#REF!</v>
      </c>
      <c r="AV1093" s="219" t="e">
        <f>IF(ISBLANK(#REF!),"",#REF!)</f>
        <v>#REF!</v>
      </c>
      <c r="AW1093" s="219" t="e">
        <f>IF(ISBLANK(#REF!),"",#REF!)</f>
        <v>#REF!</v>
      </c>
      <c r="AX1093" s="219" t="e">
        <f>IF(ISBLANK(#REF!),"",#REF!)</f>
        <v>#REF!</v>
      </c>
      <c r="AY1093" s="226" t="e">
        <f>IF(ISBLANK(#REF!),"",#REF!)</f>
        <v>#REF!</v>
      </c>
      <c r="AZ1093" s="219" t="e">
        <f>IF(ISBLANK(#REF!),"",#REF!)</f>
        <v>#REF!</v>
      </c>
      <c r="BA1093" s="219" t="e">
        <f>IF(ISBLANK(#REF!),"",#REF!)</f>
        <v>#REF!</v>
      </c>
      <c r="BB1093" s="219" t="e">
        <f>IF(ISBLANK(#REF!),"",#REF!)</f>
        <v>#REF!</v>
      </c>
      <c r="BC1093" s="219" t="e">
        <f>IF(ISBLANK(#REF!),"",#REF!)</f>
        <v>#REF!</v>
      </c>
      <c r="BD1093" s="219" t="e">
        <f>IF(ISBLANK(#REF!),"",#REF!)</f>
        <v>#REF!</v>
      </c>
      <c r="BE1093" s="219" t="e">
        <f>IF(ISBLANK(#REF!),"",#REF!)</f>
        <v>#REF!</v>
      </c>
      <c r="BF1093" s="219" t="e">
        <f>IF(ISBLANK(#REF!),"",#REF!)</f>
        <v>#REF!</v>
      </c>
      <c r="BG1093" s="219" t="e">
        <f>IF(ISBLANK(#REF!),"",#REF!)</f>
        <v>#REF!</v>
      </c>
      <c r="BH1093" s="219" t="e">
        <f>IF(ISBLANK(#REF!),"",#REF!)</f>
        <v>#REF!</v>
      </c>
      <c r="BI1093" s="219" t="e">
        <f>IF(ISBLANK(#REF!),"",#REF!)</f>
        <v>#REF!</v>
      </c>
      <c r="BJ1093" s="219" t="e">
        <f>IF(ISBLANK(#REF!),"",#REF!)</f>
        <v>#REF!</v>
      </c>
      <c r="BK1093" s="219" t="e">
        <f>IF(ISBLANK(#REF!),"",#REF!)</f>
        <v>#REF!</v>
      </c>
      <c r="BL1093" s="219" t="e">
        <f>IF(ISBLANK(#REF!),"",#REF!)</f>
        <v>#REF!</v>
      </c>
      <c r="BM1093" s="219" t="e">
        <f>IF(ISBLANK(#REF!),"",#REF!)</f>
        <v>#REF!</v>
      </c>
      <c r="BN1093" s="219" t="e">
        <f>IF(ISBLANK(#REF!),"",#REF!)</f>
        <v>#REF!</v>
      </c>
      <c r="BO1093" s="227" t="e">
        <f t="shared" si="302"/>
        <v>#REF!</v>
      </c>
      <c r="BP1093" s="228" t="str">
        <f t="shared" si="305"/>
        <v/>
      </c>
      <c r="BQ1093" s="229" t="str">
        <f t="shared" si="289"/>
        <v/>
      </c>
      <c r="BR1093" s="228" t="e">
        <f t="shared" si="303"/>
        <v>#REF!</v>
      </c>
      <c r="BS1093" s="230" t="e">
        <f t="shared" si="304"/>
        <v>#REF!</v>
      </c>
    </row>
    <row r="1094" spans="1:71">
      <c r="A1094" s="213" t="e">
        <f>IF(ISBLANK(#REF!),"",#REF!)</f>
        <v>#REF!</v>
      </c>
      <c r="B1094" s="214" t="e">
        <f>IF(ISBLANK(#REF!),"",#REF!)</f>
        <v>#REF!</v>
      </c>
      <c r="C1094" s="214" t="e">
        <f>IF(ISBLANK(#REF!),"",#REF!)</f>
        <v>#REF!</v>
      </c>
      <c r="D1094" s="214" t="e">
        <f>IF(ISBLANK(#REF!),"",#REF!)</f>
        <v>#REF!</v>
      </c>
      <c r="E1094" s="214" t="e">
        <f>IF(ISBLANK(#REF!),"",#REF!)</f>
        <v>#REF!</v>
      </c>
      <c r="F1094" s="214" t="e">
        <f>IF(ISBLANK(#REF!),"",#REF!)</f>
        <v>#REF!</v>
      </c>
      <c r="G1094" s="214" t="e">
        <f>IF(ISBLANK(#REF!),"",#REF!)</f>
        <v>#REF!</v>
      </c>
      <c r="H1094" s="215" t="e">
        <f>IF(ISBLANK(#REF!),"",#REF!)</f>
        <v>#REF!</v>
      </c>
      <c r="I1094" s="214" t="e">
        <f>IF(ISBLANK(#REF!),"",#REF!)</f>
        <v>#REF!</v>
      </c>
      <c r="J1094" s="216" t="e">
        <f>IF(ISBLANK(#REF!),"",#REF!)</f>
        <v>#REF!</v>
      </c>
      <c r="K1094" s="217" t="e">
        <f>IF(ISBLANK(#REF!),"",#REF!)</f>
        <v>#REF!</v>
      </c>
      <c r="L1094" s="217" t="e">
        <f>IF(ISBLANK(#REF!),"",#REF!)</f>
        <v>#REF!</v>
      </c>
      <c r="M1094" s="218" t="e">
        <f>IF(ISBLANK(#REF!),"",#REF!)</f>
        <v>#REF!</v>
      </c>
      <c r="N1094" s="218" t="e">
        <f>IF(ISBLANK(#REF!),"",#REF!)</f>
        <v>#REF!</v>
      </c>
      <c r="O1094" s="220" t="str">
        <f>IFERROR(VLOOKUP(_xlfn.CONCAT('Team Roster - Final'!$A1094," : ",'Team Roster - Final'!$BM1094),'Rate Calculations'!$C$4:$G$1100,5,FALSE),"")</f>
        <v/>
      </c>
      <c r="P1094" s="225">
        <f>IF(ISBLANK('Rate Calculations'!$H1096),"",'Rate Calculations'!$H1096)</f>
        <v>1.7500000000000002E-2</v>
      </c>
      <c r="Q1094" s="220" t="str">
        <f t="shared" si="290"/>
        <v/>
      </c>
      <c r="R1094" s="221">
        <f>IF(ISBLANK('Rate Calculations'!$J1096),"",'Rate Calculations'!$J1096)</f>
        <v>3.5000000000000003E-2</v>
      </c>
      <c r="S1094" s="220" t="str">
        <f t="shared" si="291"/>
        <v/>
      </c>
      <c r="T1094" s="225" t="str">
        <f>IFERROR(VLOOKUP(_xlfn.CONCAT('Team Roster - Final'!$A1094," : ",'Team Roster - Final'!$BM1094),'Rate Calculations'!$C$4:$S$1100,10,FALSE),"")</f>
        <v/>
      </c>
      <c r="U1094" s="225" t="str">
        <f>IFERROR(VLOOKUP(_xlfn.CONCAT('Team Roster - Final'!$A1094," : ",'Team Roster - Final'!$BM1094),'Rate Calculations'!$C$4:$S$1100,11,FALSE),"")</f>
        <v/>
      </c>
      <c r="V1094" s="222" t="str">
        <f t="shared" si="292"/>
        <v/>
      </c>
      <c r="W1094" s="222" t="str">
        <f t="shared" si="293"/>
        <v/>
      </c>
      <c r="X1094" s="223" t="str">
        <f>IFERROR(VLOOKUP(_xlfn.CONCAT('Team Roster - Final'!$A1094," : ",'Team Roster - Final'!$BM1094),'Rate Calculations'!$C$4:$S$1100,14,FALSE),"")</f>
        <v/>
      </c>
      <c r="Y1094" s="222" t="str">
        <f t="shared" si="294"/>
        <v/>
      </c>
      <c r="Z1094" s="222" t="str">
        <f t="shared" si="295"/>
        <v/>
      </c>
      <c r="AA1094" s="224" t="str">
        <f>IFERROR(IF(#REF!="Yes",$Y1094, $Y1094+$Q1094*0.5),"")</f>
        <v/>
      </c>
      <c r="AB1094" s="224" t="str">
        <f>IFERROR(IF(#REF!="Yes",$Z1094, $Z1094+$S1094*0.5),"")</f>
        <v/>
      </c>
      <c r="AC1094" s="220" t="str">
        <f>IFERROR(VLOOKUP(_xlfn.CONCAT('Team Roster - Final'!$A1094," : ",'Team Roster - Final'!$BM1094),'Rate Calculations'!$C$4:$U$1100,19,FALSE),"")</f>
        <v/>
      </c>
      <c r="AD1094" s="220" t="str">
        <f t="shared" si="296"/>
        <v/>
      </c>
      <c r="AE1094" s="220" t="str">
        <f t="shared" si="297"/>
        <v/>
      </c>
      <c r="AF1094" s="225" t="str">
        <f>IFERROR(VLOOKUP(_xlfn.CONCAT('Team Roster - Final'!$A1094," : ",'Team Roster - Final'!$BM1094),'Rate Calculations'!$C$4:$AB$1100,22,FALSE),"")</f>
        <v/>
      </c>
      <c r="AG1094" s="225" t="str">
        <f>IFERROR(VLOOKUP(_xlfn.CONCAT('Team Roster - Final'!$A1094," : ",'Team Roster - Final'!$BM1094),'Rate Calculations'!$C$4:$AB$1100,23,FALSE),"")</f>
        <v/>
      </c>
      <c r="AH1094" s="231" t="str">
        <f t="shared" si="298"/>
        <v/>
      </c>
      <c r="AI1094" s="231" t="str">
        <f t="shared" si="299"/>
        <v/>
      </c>
      <c r="AJ1094" s="223" t="str">
        <f>Table1[[#This Row],[Home Office
Net Fee %]]</f>
        <v/>
      </c>
      <c r="AK1094" s="222" t="str">
        <f t="shared" si="300"/>
        <v/>
      </c>
      <c r="AL1094" s="222" t="str">
        <f t="shared" si="301"/>
        <v/>
      </c>
      <c r="AM1094" s="215" t="str">
        <f>IFERROR(IF(#REF!="Yes",$AK1094,($AK1094+$AD1094*0.5)),"")</f>
        <v/>
      </c>
      <c r="AN1094" s="215" t="str">
        <f>IFERROR(IF(#REF!="Yes",$AL1094,($AL1094+$AE1094*0.5)),"")</f>
        <v/>
      </c>
      <c r="AO1094" s="374" t="str">
        <f>IF(ISBLANK('Team Roster Proposed - FBR'!Q1095),"",'Team Roster Proposed - FBR'!Q1095)</f>
        <v/>
      </c>
      <c r="AP1094" s="226" t="e">
        <f>IF(ISBLANK(#REF!),"",#REF!)</f>
        <v>#REF!</v>
      </c>
      <c r="AQ1094" s="226" t="e">
        <f>IF(ISBLANK(#REF!),"",#REF!)</f>
        <v>#REF!</v>
      </c>
      <c r="AR1094" s="226" t="e">
        <f>IF(ISBLANK(#REF!),"",#REF!)</f>
        <v>#REF!</v>
      </c>
      <c r="AS1094" s="219" t="e">
        <f>IF(ISBLANK(#REF!),"",#REF!)</f>
        <v>#REF!</v>
      </c>
      <c r="AT1094" s="219" t="e">
        <f>IF(ISBLANK(#REF!),"",#REF!)</f>
        <v>#REF!</v>
      </c>
      <c r="AU1094" s="219" t="e">
        <f>IF(ISBLANK(#REF!),"",#REF!)</f>
        <v>#REF!</v>
      </c>
      <c r="AV1094" s="219" t="e">
        <f>IF(ISBLANK(#REF!),"",#REF!)</f>
        <v>#REF!</v>
      </c>
      <c r="AW1094" s="219" t="e">
        <f>IF(ISBLANK(#REF!),"",#REF!)</f>
        <v>#REF!</v>
      </c>
      <c r="AX1094" s="219" t="e">
        <f>IF(ISBLANK(#REF!),"",#REF!)</f>
        <v>#REF!</v>
      </c>
      <c r="AY1094" s="226" t="e">
        <f>IF(ISBLANK(#REF!),"",#REF!)</f>
        <v>#REF!</v>
      </c>
      <c r="AZ1094" s="219" t="e">
        <f>IF(ISBLANK(#REF!),"",#REF!)</f>
        <v>#REF!</v>
      </c>
      <c r="BA1094" s="219" t="e">
        <f>IF(ISBLANK(#REF!),"",#REF!)</f>
        <v>#REF!</v>
      </c>
      <c r="BB1094" s="219" t="e">
        <f>IF(ISBLANK(#REF!),"",#REF!)</f>
        <v>#REF!</v>
      </c>
      <c r="BC1094" s="219" t="e">
        <f>IF(ISBLANK(#REF!),"",#REF!)</f>
        <v>#REF!</v>
      </c>
      <c r="BD1094" s="219" t="e">
        <f>IF(ISBLANK(#REF!),"",#REF!)</f>
        <v>#REF!</v>
      </c>
      <c r="BE1094" s="219" t="e">
        <f>IF(ISBLANK(#REF!),"",#REF!)</f>
        <v>#REF!</v>
      </c>
      <c r="BF1094" s="219" t="e">
        <f>IF(ISBLANK(#REF!),"",#REF!)</f>
        <v>#REF!</v>
      </c>
      <c r="BG1094" s="219" t="e">
        <f>IF(ISBLANK(#REF!),"",#REF!)</f>
        <v>#REF!</v>
      </c>
      <c r="BH1094" s="219" t="e">
        <f>IF(ISBLANK(#REF!),"",#REF!)</f>
        <v>#REF!</v>
      </c>
      <c r="BI1094" s="219" t="e">
        <f>IF(ISBLANK(#REF!),"",#REF!)</f>
        <v>#REF!</v>
      </c>
      <c r="BJ1094" s="219" t="e">
        <f>IF(ISBLANK(#REF!),"",#REF!)</f>
        <v>#REF!</v>
      </c>
      <c r="BK1094" s="219" t="e">
        <f>IF(ISBLANK(#REF!),"",#REF!)</f>
        <v>#REF!</v>
      </c>
      <c r="BL1094" s="219" t="e">
        <f>IF(ISBLANK(#REF!),"",#REF!)</f>
        <v>#REF!</v>
      </c>
      <c r="BM1094" s="219" t="e">
        <f>IF(ISBLANK(#REF!),"",#REF!)</f>
        <v>#REF!</v>
      </c>
      <c r="BN1094" s="219" t="e">
        <f>IF(ISBLANK(#REF!),"",#REF!)</f>
        <v>#REF!</v>
      </c>
      <c r="BO1094" s="227" t="e">
        <f t="shared" si="302"/>
        <v>#REF!</v>
      </c>
      <c r="BP1094" s="228" t="str">
        <f t="shared" si="305"/>
        <v/>
      </c>
      <c r="BQ1094" s="229" t="str">
        <f t="shared" si="289"/>
        <v/>
      </c>
      <c r="BR1094" s="228" t="e">
        <f t="shared" si="303"/>
        <v>#REF!</v>
      </c>
      <c r="BS1094" s="230" t="e">
        <f t="shared" si="304"/>
        <v>#REF!</v>
      </c>
    </row>
    <row r="1095" spans="1:71">
      <c r="A1095" s="213" t="e">
        <f>IF(ISBLANK(#REF!),"",#REF!)</f>
        <v>#REF!</v>
      </c>
      <c r="B1095" s="214" t="e">
        <f>IF(ISBLANK(#REF!),"",#REF!)</f>
        <v>#REF!</v>
      </c>
      <c r="C1095" s="214" t="e">
        <f>IF(ISBLANK(#REF!),"",#REF!)</f>
        <v>#REF!</v>
      </c>
      <c r="D1095" s="214" t="e">
        <f>IF(ISBLANK(#REF!),"",#REF!)</f>
        <v>#REF!</v>
      </c>
      <c r="E1095" s="214" t="e">
        <f>IF(ISBLANK(#REF!),"",#REF!)</f>
        <v>#REF!</v>
      </c>
      <c r="F1095" s="214" t="e">
        <f>IF(ISBLANK(#REF!),"",#REF!)</f>
        <v>#REF!</v>
      </c>
      <c r="G1095" s="214" t="e">
        <f>IF(ISBLANK(#REF!),"",#REF!)</f>
        <v>#REF!</v>
      </c>
      <c r="H1095" s="215" t="e">
        <f>IF(ISBLANK(#REF!),"",#REF!)</f>
        <v>#REF!</v>
      </c>
      <c r="I1095" s="214" t="e">
        <f>IF(ISBLANK(#REF!),"",#REF!)</f>
        <v>#REF!</v>
      </c>
      <c r="J1095" s="216" t="e">
        <f>IF(ISBLANK(#REF!),"",#REF!)</f>
        <v>#REF!</v>
      </c>
      <c r="K1095" s="217" t="e">
        <f>IF(ISBLANK(#REF!),"",#REF!)</f>
        <v>#REF!</v>
      </c>
      <c r="L1095" s="217" t="e">
        <f>IF(ISBLANK(#REF!),"",#REF!)</f>
        <v>#REF!</v>
      </c>
      <c r="M1095" s="218" t="e">
        <f>IF(ISBLANK(#REF!),"",#REF!)</f>
        <v>#REF!</v>
      </c>
      <c r="N1095" s="218" t="e">
        <f>IF(ISBLANK(#REF!),"",#REF!)</f>
        <v>#REF!</v>
      </c>
      <c r="O1095" s="220" t="str">
        <f>IFERROR(VLOOKUP(_xlfn.CONCAT('Team Roster - Final'!$A1095," : ",'Team Roster - Final'!$BM1095),'Rate Calculations'!$C$4:$G$1100,5,FALSE),"")</f>
        <v/>
      </c>
      <c r="P1095" s="225">
        <f>IF(ISBLANK('Rate Calculations'!$H1097),"",'Rate Calculations'!$H1097)</f>
        <v>1.7500000000000002E-2</v>
      </c>
      <c r="Q1095" s="220" t="str">
        <f t="shared" si="290"/>
        <v/>
      </c>
      <c r="R1095" s="221">
        <f>IF(ISBLANK('Rate Calculations'!$J1097),"",'Rate Calculations'!$J1097)</f>
        <v>3.5000000000000003E-2</v>
      </c>
      <c r="S1095" s="220" t="str">
        <f t="shared" si="291"/>
        <v/>
      </c>
      <c r="T1095" s="225" t="str">
        <f>IFERROR(VLOOKUP(_xlfn.CONCAT('Team Roster - Final'!$A1095," : ",'Team Roster - Final'!$BM1095),'Rate Calculations'!$C$4:$S$1100,10,FALSE),"")</f>
        <v/>
      </c>
      <c r="U1095" s="225" t="str">
        <f>IFERROR(VLOOKUP(_xlfn.CONCAT('Team Roster - Final'!$A1095," : ",'Team Roster - Final'!$BM1095),'Rate Calculations'!$C$4:$S$1100,11,FALSE),"")</f>
        <v/>
      </c>
      <c r="V1095" s="222" t="str">
        <f t="shared" si="292"/>
        <v/>
      </c>
      <c r="W1095" s="222" t="str">
        <f t="shared" si="293"/>
        <v/>
      </c>
      <c r="X1095" s="223" t="str">
        <f>IFERROR(VLOOKUP(_xlfn.CONCAT('Team Roster - Final'!$A1095," : ",'Team Roster - Final'!$BM1095),'Rate Calculations'!$C$4:$S$1100,14,FALSE),"")</f>
        <v/>
      </c>
      <c r="Y1095" s="222" t="str">
        <f t="shared" si="294"/>
        <v/>
      </c>
      <c r="Z1095" s="222" t="str">
        <f t="shared" si="295"/>
        <v/>
      </c>
      <c r="AA1095" s="224" t="str">
        <f>IFERROR(IF(#REF!="Yes",$Y1095, $Y1095+$Q1095*0.5),"")</f>
        <v/>
      </c>
      <c r="AB1095" s="224" t="str">
        <f>IFERROR(IF(#REF!="Yes",$Z1095, $Z1095+$S1095*0.5),"")</f>
        <v/>
      </c>
      <c r="AC1095" s="220" t="str">
        <f>IFERROR(VLOOKUP(_xlfn.CONCAT('Team Roster - Final'!$A1095," : ",'Team Roster - Final'!$BM1095),'Rate Calculations'!$C$4:$U$1100,19,FALSE),"")</f>
        <v/>
      </c>
      <c r="AD1095" s="220" t="str">
        <f t="shared" si="296"/>
        <v/>
      </c>
      <c r="AE1095" s="220" t="str">
        <f t="shared" si="297"/>
        <v/>
      </c>
      <c r="AF1095" s="225" t="str">
        <f>IFERROR(VLOOKUP(_xlfn.CONCAT('Team Roster - Final'!$A1095," : ",'Team Roster - Final'!$BM1095),'Rate Calculations'!$C$4:$AB$1100,22,FALSE),"")</f>
        <v/>
      </c>
      <c r="AG1095" s="225" t="str">
        <f>IFERROR(VLOOKUP(_xlfn.CONCAT('Team Roster - Final'!$A1095," : ",'Team Roster - Final'!$BM1095),'Rate Calculations'!$C$4:$AB$1100,23,FALSE),"")</f>
        <v/>
      </c>
      <c r="AH1095" s="231" t="str">
        <f t="shared" si="298"/>
        <v/>
      </c>
      <c r="AI1095" s="231" t="str">
        <f t="shared" si="299"/>
        <v/>
      </c>
      <c r="AJ1095" s="223" t="str">
        <f>Table1[[#This Row],[Home Office
Net Fee %]]</f>
        <v/>
      </c>
      <c r="AK1095" s="222" t="str">
        <f t="shared" si="300"/>
        <v/>
      </c>
      <c r="AL1095" s="222" t="str">
        <f t="shared" si="301"/>
        <v/>
      </c>
      <c r="AM1095" s="215" t="str">
        <f>IFERROR(IF(#REF!="Yes",$AK1095,($AK1095+$AD1095*0.5)),"")</f>
        <v/>
      </c>
      <c r="AN1095" s="215" t="str">
        <f>IFERROR(IF(#REF!="Yes",$AL1095,($AL1095+$AE1095*0.5)),"")</f>
        <v/>
      </c>
      <c r="AO1095" s="374" t="str">
        <f>IF(ISBLANK('Team Roster Proposed - FBR'!Q1096),"",'Team Roster Proposed - FBR'!Q1096)</f>
        <v/>
      </c>
      <c r="AP1095" s="226" t="e">
        <f>IF(ISBLANK(#REF!),"",#REF!)</f>
        <v>#REF!</v>
      </c>
      <c r="AQ1095" s="226" t="e">
        <f>IF(ISBLANK(#REF!),"",#REF!)</f>
        <v>#REF!</v>
      </c>
      <c r="AR1095" s="226" t="e">
        <f>IF(ISBLANK(#REF!),"",#REF!)</f>
        <v>#REF!</v>
      </c>
      <c r="AS1095" s="219" t="e">
        <f>IF(ISBLANK(#REF!),"",#REF!)</f>
        <v>#REF!</v>
      </c>
      <c r="AT1095" s="219" t="e">
        <f>IF(ISBLANK(#REF!),"",#REF!)</f>
        <v>#REF!</v>
      </c>
      <c r="AU1095" s="219" t="e">
        <f>IF(ISBLANK(#REF!),"",#REF!)</f>
        <v>#REF!</v>
      </c>
      <c r="AV1095" s="219" t="e">
        <f>IF(ISBLANK(#REF!),"",#REF!)</f>
        <v>#REF!</v>
      </c>
      <c r="AW1095" s="219" t="e">
        <f>IF(ISBLANK(#REF!),"",#REF!)</f>
        <v>#REF!</v>
      </c>
      <c r="AX1095" s="219" t="e">
        <f>IF(ISBLANK(#REF!),"",#REF!)</f>
        <v>#REF!</v>
      </c>
      <c r="AY1095" s="226" t="e">
        <f>IF(ISBLANK(#REF!),"",#REF!)</f>
        <v>#REF!</v>
      </c>
      <c r="AZ1095" s="219" t="e">
        <f>IF(ISBLANK(#REF!),"",#REF!)</f>
        <v>#REF!</v>
      </c>
      <c r="BA1095" s="219" t="e">
        <f>IF(ISBLANK(#REF!),"",#REF!)</f>
        <v>#REF!</v>
      </c>
      <c r="BB1095" s="219" t="e">
        <f>IF(ISBLANK(#REF!),"",#REF!)</f>
        <v>#REF!</v>
      </c>
      <c r="BC1095" s="219" t="e">
        <f>IF(ISBLANK(#REF!),"",#REF!)</f>
        <v>#REF!</v>
      </c>
      <c r="BD1095" s="219" t="e">
        <f>IF(ISBLANK(#REF!),"",#REF!)</f>
        <v>#REF!</v>
      </c>
      <c r="BE1095" s="219" t="e">
        <f>IF(ISBLANK(#REF!),"",#REF!)</f>
        <v>#REF!</v>
      </c>
      <c r="BF1095" s="219" t="e">
        <f>IF(ISBLANK(#REF!),"",#REF!)</f>
        <v>#REF!</v>
      </c>
      <c r="BG1095" s="219" t="e">
        <f>IF(ISBLANK(#REF!),"",#REF!)</f>
        <v>#REF!</v>
      </c>
      <c r="BH1095" s="219" t="e">
        <f>IF(ISBLANK(#REF!),"",#REF!)</f>
        <v>#REF!</v>
      </c>
      <c r="BI1095" s="219" t="e">
        <f>IF(ISBLANK(#REF!),"",#REF!)</f>
        <v>#REF!</v>
      </c>
      <c r="BJ1095" s="219" t="e">
        <f>IF(ISBLANK(#REF!),"",#REF!)</f>
        <v>#REF!</v>
      </c>
      <c r="BK1095" s="219" t="e">
        <f>IF(ISBLANK(#REF!),"",#REF!)</f>
        <v>#REF!</v>
      </c>
      <c r="BL1095" s="219" t="e">
        <f>IF(ISBLANK(#REF!),"",#REF!)</f>
        <v>#REF!</v>
      </c>
      <c r="BM1095" s="219" t="e">
        <f>IF(ISBLANK(#REF!),"",#REF!)</f>
        <v>#REF!</v>
      </c>
      <c r="BN1095" s="219" t="e">
        <f>IF(ISBLANK(#REF!),"",#REF!)</f>
        <v>#REF!</v>
      </c>
      <c r="BO1095" s="227" t="e">
        <f t="shared" si="302"/>
        <v>#REF!</v>
      </c>
      <c r="BP1095" s="228" t="str">
        <f t="shared" si="305"/>
        <v/>
      </c>
      <c r="BQ1095" s="229" t="str">
        <f t="shared" si="289"/>
        <v/>
      </c>
      <c r="BR1095" s="228" t="e">
        <f t="shared" si="303"/>
        <v>#REF!</v>
      </c>
      <c r="BS1095" s="230" t="e">
        <f t="shared" si="304"/>
        <v>#REF!</v>
      </c>
    </row>
    <row r="1096" spans="1:71">
      <c r="A1096" s="213" t="e">
        <f>IF(ISBLANK(#REF!),"",#REF!)</f>
        <v>#REF!</v>
      </c>
      <c r="B1096" s="214" t="e">
        <f>IF(ISBLANK(#REF!),"",#REF!)</f>
        <v>#REF!</v>
      </c>
      <c r="C1096" s="214" t="e">
        <f>IF(ISBLANK(#REF!),"",#REF!)</f>
        <v>#REF!</v>
      </c>
      <c r="D1096" s="214" t="e">
        <f>IF(ISBLANK(#REF!),"",#REF!)</f>
        <v>#REF!</v>
      </c>
      <c r="E1096" s="214" t="e">
        <f>IF(ISBLANK(#REF!),"",#REF!)</f>
        <v>#REF!</v>
      </c>
      <c r="F1096" s="214" t="e">
        <f>IF(ISBLANK(#REF!),"",#REF!)</f>
        <v>#REF!</v>
      </c>
      <c r="G1096" s="214" t="e">
        <f>IF(ISBLANK(#REF!),"",#REF!)</f>
        <v>#REF!</v>
      </c>
      <c r="H1096" s="215" t="e">
        <f>IF(ISBLANK(#REF!),"",#REF!)</f>
        <v>#REF!</v>
      </c>
      <c r="I1096" s="214" t="e">
        <f>IF(ISBLANK(#REF!),"",#REF!)</f>
        <v>#REF!</v>
      </c>
      <c r="J1096" s="216" t="e">
        <f>IF(ISBLANK(#REF!),"",#REF!)</f>
        <v>#REF!</v>
      </c>
      <c r="K1096" s="217" t="e">
        <f>IF(ISBLANK(#REF!),"",#REF!)</f>
        <v>#REF!</v>
      </c>
      <c r="L1096" s="217" t="e">
        <f>IF(ISBLANK(#REF!),"",#REF!)</f>
        <v>#REF!</v>
      </c>
      <c r="M1096" s="218" t="e">
        <f>IF(ISBLANK(#REF!),"",#REF!)</f>
        <v>#REF!</v>
      </c>
      <c r="N1096" s="218" t="e">
        <f>IF(ISBLANK(#REF!),"",#REF!)</f>
        <v>#REF!</v>
      </c>
      <c r="O1096" s="220" t="str">
        <f>IFERROR(VLOOKUP(_xlfn.CONCAT('Team Roster - Final'!$A1096," : ",'Team Roster - Final'!$BM1096),'Rate Calculations'!$C$4:$G$1100,5,FALSE),"")</f>
        <v/>
      </c>
      <c r="P1096" s="225">
        <f>IF(ISBLANK('Rate Calculations'!$H1098),"",'Rate Calculations'!$H1098)</f>
        <v>1.7500000000000002E-2</v>
      </c>
      <c r="Q1096" s="220" t="str">
        <f t="shared" si="290"/>
        <v/>
      </c>
      <c r="R1096" s="221">
        <f>IF(ISBLANK('Rate Calculations'!$J1098),"",'Rate Calculations'!$J1098)</f>
        <v>3.5000000000000003E-2</v>
      </c>
      <c r="S1096" s="220" t="str">
        <f t="shared" si="291"/>
        <v/>
      </c>
      <c r="T1096" s="225" t="str">
        <f>IFERROR(VLOOKUP(_xlfn.CONCAT('Team Roster - Final'!$A1096," : ",'Team Roster - Final'!$BM1096),'Rate Calculations'!$C$4:$S$1100,10,FALSE),"")</f>
        <v/>
      </c>
      <c r="U1096" s="225" t="str">
        <f>IFERROR(VLOOKUP(_xlfn.CONCAT('Team Roster - Final'!$A1096," : ",'Team Roster - Final'!$BM1096),'Rate Calculations'!$C$4:$S$1100,11,FALSE),"")</f>
        <v/>
      </c>
      <c r="V1096" s="222" t="str">
        <f t="shared" si="292"/>
        <v/>
      </c>
      <c r="W1096" s="222" t="str">
        <f t="shared" si="293"/>
        <v/>
      </c>
      <c r="X1096" s="223" t="str">
        <f>IFERROR(VLOOKUP(_xlfn.CONCAT('Team Roster - Final'!$A1096," : ",'Team Roster - Final'!$BM1096),'Rate Calculations'!$C$4:$S$1100,14,FALSE),"")</f>
        <v/>
      </c>
      <c r="Y1096" s="222" t="str">
        <f t="shared" si="294"/>
        <v/>
      </c>
      <c r="Z1096" s="222" t="str">
        <f t="shared" si="295"/>
        <v/>
      </c>
      <c r="AA1096" s="224" t="str">
        <f>IFERROR(IF(#REF!="Yes",$Y1096, $Y1096+$Q1096*0.5),"")</f>
        <v/>
      </c>
      <c r="AB1096" s="224" t="str">
        <f>IFERROR(IF(#REF!="Yes",$Z1096, $Z1096+$S1096*0.5),"")</f>
        <v/>
      </c>
      <c r="AC1096" s="220" t="str">
        <f>IFERROR(VLOOKUP(_xlfn.CONCAT('Team Roster - Final'!$A1096," : ",'Team Roster - Final'!$BM1096),'Rate Calculations'!$C$4:$U$1100,19,FALSE),"")</f>
        <v/>
      </c>
      <c r="AD1096" s="220" t="str">
        <f t="shared" si="296"/>
        <v/>
      </c>
      <c r="AE1096" s="220" t="str">
        <f t="shared" si="297"/>
        <v/>
      </c>
      <c r="AF1096" s="225" t="str">
        <f>IFERROR(VLOOKUP(_xlfn.CONCAT('Team Roster - Final'!$A1096," : ",'Team Roster - Final'!$BM1096),'Rate Calculations'!$C$4:$AB$1100,22,FALSE),"")</f>
        <v/>
      </c>
      <c r="AG1096" s="225" t="str">
        <f>IFERROR(VLOOKUP(_xlfn.CONCAT('Team Roster - Final'!$A1096," : ",'Team Roster - Final'!$BM1096),'Rate Calculations'!$C$4:$AB$1100,23,FALSE),"")</f>
        <v/>
      </c>
      <c r="AH1096" s="231" t="str">
        <f t="shared" si="298"/>
        <v/>
      </c>
      <c r="AI1096" s="231" t="str">
        <f t="shared" si="299"/>
        <v/>
      </c>
      <c r="AJ1096" s="223" t="str">
        <f>Table1[[#This Row],[Home Office
Net Fee %]]</f>
        <v/>
      </c>
      <c r="AK1096" s="222" t="str">
        <f t="shared" si="300"/>
        <v/>
      </c>
      <c r="AL1096" s="222" t="str">
        <f t="shared" si="301"/>
        <v/>
      </c>
      <c r="AM1096" s="215" t="str">
        <f>IFERROR(IF(#REF!="Yes",$AK1096,($AK1096+$AD1096*0.5)),"")</f>
        <v/>
      </c>
      <c r="AN1096" s="215" t="str">
        <f>IFERROR(IF(#REF!="Yes",$AL1096,($AL1096+$AE1096*0.5)),"")</f>
        <v/>
      </c>
      <c r="AO1096" s="374" t="str">
        <f>IF(ISBLANK('Team Roster Proposed - FBR'!Q1097),"",'Team Roster Proposed - FBR'!Q1097)</f>
        <v/>
      </c>
      <c r="AP1096" s="226" t="e">
        <f>IF(ISBLANK(#REF!),"",#REF!)</f>
        <v>#REF!</v>
      </c>
      <c r="AQ1096" s="226" t="e">
        <f>IF(ISBLANK(#REF!),"",#REF!)</f>
        <v>#REF!</v>
      </c>
      <c r="AR1096" s="226" t="e">
        <f>IF(ISBLANK(#REF!),"",#REF!)</f>
        <v>#REF!</v>
      </c>
      <c r="AS1096" s="219" t="e">
        <f>IF(ISBLANK(#REF!),"",#REF!)</f>
        <v>#REF!</v>
      </c>
      <c r="AT1096" s="219" t="e">
        <f>IF(ISBLANK(#REF!),"",#REF!)</f>
        <v>#REF!</v>
      </c>
      <c r="AU1096" s="219" t="e">
        <f>IF(ISBLANK(#REF!),"",#REF!)</f>
        <v>#REF!</v>
      </c>
      <c r="AV1096" s="219" t="e">
        <f>IF(ISBLANK(#REF!),"",#REF!)</f>
        <v>#REF!</v>
      </c>
      <c r="AW1096" s="219" t="e">
        <f>IF(ISBLANK(#REF!),"",#REF!)</f>
        <v>#REF!</v>
      </c>
      <c r="AX1096" s="219" t="e">
        <f>IF(ISBLANK(#REF!),"",#REF!)</f>
        <v>#REF!</v>
      </c>
      <c r="AY1096" s="226" t="e">
        <f>IF(ISBLANK(#REF!),"",#REF!)</f>
        <v>#REF!</v>
      </c>
      <c r="AZ1096" s="219" t="e">
        <f>IF(ISBLANK(#REF!),"",#REF!)</f>
        <v>#REF!</v>
      </c>
      <c r="BA1096" s="219" t="e">
        <f>IF(ISBLANK(#REF!),"",#REF!)</f>
        <v>#REF!</v>
      </c>
      <c r="BB1096" s="219" t="e">
        <f>IF(ISBLANK(#REF!),"",#REF!)</f>
        <v>#REF!</v>
      </c>
      <c r="BC1096" s="219" t="e">
        <f>IF(ISBLANK(#REF!),"",#REF!)</f>
        <v>#REF!</v>
      </c>
      <c r="BD1096" s="219" t="e">
        <f>IF(ISBLANK(#REF!),"",#REF!)</f>
        <v>#REF!</v>
      </c>
      <c r="BE1096" s="219" t="e">
        <f>IF(ISBLANK(#REF!),"",#REF!)</f>
        <v>#REF!</v>
      </c>
      <c r="BF1096" s="219" t="e">
        <f>IF(ISBLANK(#REF!),"",#REF!)</f>
        <v>#REF!</v>
      </c>
      <c r="BG1096" s="219" t="e">
        <f>IF(ISBLANK(#REF!),"",#REF!)</f>
        <v>#REF!</v>
      </c>
      <c r="BH1096" s="219" t="e">
        <f>IF(ISBLANK(#REF!),"",#REF!)</f>
        <v>#REF!</v>
      </c>
      <c r="BI1096" s="219" t="e">
        <f>IF(ISBLANK(#REF!),"",#REF!)</f>
        <v>#REF!</v>
      </c>
      <c r="BJ1096" s="219" t="e">
        <f>IF(ISBLANK(#REF!),"",#REF!)</f>
        <v>#REF!</v>
      </c>
      <c r="BK1096" s="219" t="e">
        <f>IF(ISBLANK(#REF!),"",#REF!)</f>
        <v>#REF!</v>
      </c>
      <c r="BL1096" s="219" t="e">
        <f>IF(ISBLANK(#REF!),"",#REF!)</f>
        <v>#REF!</v>
      </c>
      <c r="BM1096" s="219" t="e">
        <f>IF(ISBLANK(#REF!),"",#REF!)</f>
        <v>#REF!</v>
      </c>
      <c r="BN1096" s="219" t="e">
        <f>IF(ISBLANK(#REF!),"",#REF!)</f>
        <v>#REF!</v>
      </c>
      <c r="BO1096" s="227" t="e">
        <f t="shared" si="302"/>
        <v>#REF!</v>
      </c>
      <c r="BP1096" s="228" t="str">
        <f t="shared" si="305"/>
        <v/>
      </c>
      <c r="BQ1096" s="229" t="str">
        <f t="shared" si="289"/>
        <v/>
      </c>
      <c r="BR1096" s="228" t="e">
        <f t="shared" si="303"/>
        <v>#REF!</v>
      </c>
      <c r="BS1096" s="230" t="e">
        <f t="shared" si="304"/>
        <v>#REF!</v>
      </c>
    </row>
    <row r="1097" spans="1:71">
      <c r="A1097" s="213" t="e">
        <f>IF(ISBLANK(#REF!),"",#REF!)</f>
        <v>#REF!</v>
      </c>
      <c r="B1097" s="214" t="e">
        <f>IF(ISBLANK(#REF!),"",#REF!)</f>
        <v>#REF!</v>
      </c>
      <c r="C1097" s="214" t="e">
        <f>IF(ISBLANK(#REF!),"",#REF!)</f>
        <v>#REF!</v>
      </c>
      <c r="D1097" s="214" t="e">
        <f>IF(ISBLANK(#REF!),"",#REF!)</f>
        <v>#REF!</v>
      </c>
      <c r="E1097" s="214" t="e">
        <f>IF(ISBLANK(#REF!),"",#REF!)</f>
        <v>#REF!</v>
      </c>
      <c r="F1097" s="214" t="e">
        <f>IF(ISBLANK(#REF!),"",#REF!)</f>
        <v>#REF!</v>
      </c>
      <c r="G1097" s="214" t="e">
        <f>IF(ISBLANK(#REF!),"",#REF!)</f>
        <v>#REF!</v>
      </c>
      <c r="H1097" s="215" t="e">
        <f>IF(ISBLANK(#REF!),"",#REF!)</f>
        <v>#REF!</v>
      </c>
      <c r="I1097" s="214" t="e">
        <f>IF(ISBLANK(#REF!),"",#REF!)</f>
        <v>#REF!</v>
      </c>
      <c r="J1097" s="216" t="e">
        <f>IF(ISBLANK(#REF!),"",#REF!)</f>
        <v>#REF!</v>
      </c>
      <c r="K1097" s="217" t="e">
        <f>IF(ISBLANK(#REF!),"",#REF!)</f>
        <v>#REF!</v>
      </c>
      <c r="L1097" s="217" t="e">
        <f>IF(ISBLANK(#REF!),"",#REF!)</f>
        <v>#REF!</v>
      </c>
      <c r="M1097" s="218" t="e">
        <f>IF(ISBLANK(#REF!),"",#REF!)</f>
        <v>#REF!</v>
      </c>
      <c r="N1097" s="218" t="e">
        <f>IF(ISBLANK(#REF!),"",#REF!)</f>
        <v>#REF!</v>
      </c>
      <c r="O1097" s="220" t="str">
        <f>IFERROR(VLOOKUP(_xlfn.CONCAT('Team Roster - Final'!$A1097," : ",'Team Roster - Final'!$BM1097),'Rate Calculations'!$C$4:$G$1100,5,FALSE),"")</f>
        <v/>
      </c>
      <c r="P1097" s="225">
        <f>IF(ISBLANK('Rate Calculations'!$H1099),"",'Rate Calculations'!$H1099)</f>
        <v>1.7500000000000002E-2</v>
      </c>
      <c r="Q1097" s="220" t="str">
        <f t="shared" si="290"/>
        <v/>
      </c>
      <c r="R1097" s="221">
        <f>IF(ISBLANK('Rate Calculations'!$J1099),"",'Rate Calculations'!$J1099)</f>
        <v>3.5000000000000003E-2</v>
      </c>
      <c r="S1097" s="220" t="str">
        <f t="shared" si="291"/>
        <v/>
      </c>
      <c r="T1097" s="225" t="str">
        <f>IFERROR(VLOOKUP(_xlfn.CONCAT('Team Roster - Final'!$A1097," : ",'Team Roster - Final'!$BM1097),'Rate Calculations'!$C$4:$S$1100,10,FALSE),"")</f>
        <v/>
      </c>
      <c r="U1097" s="225" t="str">
        <f>IFERROR(VLOOKUP(_xlfn.CONCAT('Team Roster - Final'!$A1097," : ",'Team Roster - Final'!$BM1097),'Rate Calculations'!$C$4:$S$1100,11,FALSE),"")</f>
        <v/>
      </c>
      <c r="V1097" s="222" t="str">
        <f t="shared" si="292"/>
        <v/>
      </c>
      <c r="W1097" s="222" t="str">
        <f t="shared" si="293"/>
        <v/>
      </c>
      <c r="X1097" s="223" t="str">
        <f>IFERROR(VLOOKUP(_xlfn.CONCAT('Team Roster - Final'!$A1097," : ",'Team Roster - Final'!$BM1097),'Rate Calculations'!$C$4:$S$1100,14,FALSE),"")</f>
        <v/>
      </c>
      <c r="Y1097" s="222" t="str">
        <f t="shared" si="294"/>
        <v/>
      </c>
      <c r="Z1097" s="222" t="str">
        <f t="shared" si="295"/>
        <v/>
      </c>
      <c r="AA1097" s="224" t="str">
        <f>IFERROR(IF(#REF!="Yes",$Y1097, $Y1097+$Q1097*0.5),"")</f>
        <v/>
      </c>
      <c r="AB1097" s="224" t="str">
        <f>IFERROR(IF(#REF!="Yes",$Z1097, $Z1097+$S1097*0.5),"")</f>
        <v/>
      </c>
      <c r="AC1097" s="220" t="str">
        <f>IFERROR(VLOOKUP(_xlfn.CONCAT('Team Roster - Final'!$A1097," : ",'Team Roster - Final'!$BM1097),'Rate Calculations'!$C$4:$U$1100,19,FALSE),"")</f>
        <v/>
      </c>
      <c r="AD1097" s="220" t="str">
        <f t="shared" si="296"/>
        <v/>
      </c>
      <c r="AE1097" s="220" t="str">
        <f t="shared" si="297"/>
        <v/>
      </c>
      <c r="AF1097" s="225" t="str">
        <f>IFERROR(VLOOKUP(_xlfn.CONCAT('Team Roster - Final'!$A1097," : ",'Team Roster - Final'!$BM1097),'Rate Calculations'!$C$4:$AB$1100,22,FALSE),"")</f>
        <v/>
      </c>
      <c r="AG1097" s="225" t="str">
        <f>IFERROR(VLOOKUP(_xlfn.CONCAT('Team Roster - Final'!$A1097," : ",'Team Roster - Final'!$BM1097),'Rate Calculations'!$C$4:$AB$1100,23,FALSE),"")</f>
        <v/>
      </c>
      <c r="AH1097" s="231" t="str">
        <f t="shared" si="298"/>
        <v/>
      </c>
      <c r="AI1097" s="231" t="str">
        <f t="shared" si="299"/>
        <v/>
      </c>
      <c r="AJ1097" s="223" t="str">
        <f>Table1[[#This Row],[Home Office
Net Fee %]]</f>
        <v/>
      </c>
      <c r="AK1097" s="222" t="str">
        <f t="shared" si="300"/>
        <v/>
      </c>
      <c r="AL1097" s="222" t="str">
        <f t="shared" si="301"/>
        <v/>
      </c>
      <c r="AM1097" s="215" t="str">
        <f>IFERROR(IF(#REF!="Yes",$AK1097,($AK1097+$AD1097*0.5)),"")</f>
        <v/>
      </c>
      <c r="AN1097" s="215" t="str">
        <f>IFERROR(IF(#REF!="Yes",$AL1097,($AL1097+$AE1097*0.5)),"")</f>
        <v/>
      </c>
      <c r="AO1097" s="374" t="str">
        <f>IF(ISBLANK('Team Roster Proposed - FBR'!Q1098),"",'Team Roster Proposed - FBR'!Q1098)</f>
        <v/>
      </c>
      <c r="AP1097" s="226" t="e">
        <f>IF(ISBLANK(#REF!),"",#REF!)</f>
        <v>#REF!</v>
      </c>
      <c r="AQ1097" s="226" t="e">
        <f>IF(ISBLANK(#REF!),"",#REF!)</f>
        <v>#REF!</v>
      </c>
      <c r="AR1097" s="226" t="e">
        <f>IF(ISBLANK(#REF!),"",#REF!)</f>
        <v>#REF!</v>
      </c>
      <c r="AS1097" s="219" t="e">
        <f>IF(ISBLANK(#REF!),"",#REF!)</f>
        <v>#REF!</v>
      </c>
      <c r="AT1097" s="219" t="e">
        <f>IF(ISBLANK(#REF!),"",#REF!)</f>
        <v>#REF!</v>
      </c>
      <c r="AU1097" s="219" t="e">
        <f>IF(ISBLANK(#REF!),"",#REF!)</f>
        <v>#REF!</v>
      </c>
      <c r="AV1097" s="219" t="e">
        <f>IF(ISBLANK(#REF!),"",#REF!)</f>
        <v>#REF!</v>
      </c>
      <c r="AW1097" s="219" t="e">
        <f>IF(ISBLANK(#REF!),"",#REF!)</f>
        <v>#REF!</v>
      </c>
      <c r="AX1097" s="219" t="e">
        <f>IF(ISBLANK(#REF!),"",#REF!)</f>
        <v>#REF!</v>
      </c>
      <c r="AY1097" s="226" t="e">
        <f>IF(ISBLANK(#REF!),"",#REF!)</f>
        <v>#REF!</v>
      </c>
      <c r="AZ1097" s="219" t="e">
        <f>IF(ISBLANK(#REF!),"",#REF!)</f>
        <v>#REF!</v>
      </c>
      <c r="BA1097" s="219" t="e">
        <f>IF(ISBLANK(#REF!),"",#REF!)</f>
        <v>#REF!</v>
      </c>
      <c r="BB1097" s="219" t="e">
        <f>IF(ISBLANK(#REF!),"",#REF!)</f>
        <v>#REF!</v>
      </c>
      <c r="BC1097" s="219" t="e">
        <f>IF(ISBLANK(#REF!),"",#REF!)</f>
        <v>#REF!</v>
      </c>
      <c r="BD1097" s="219" t="e">
        <f>IF(ISBLANK(#REF!),"",#REF!)</f>
        <v>#REF!</v>
      </c>
      <c r="BE1097" s="219" t="e">
        <f>IF(ISBLANK(#REF!),"",#REF!)</f>
        <v>#REF!</v>
      </c>
      <c r="BF1097" s="219" t="e">
        <f>IF(ISBLANK(#REF!),"",#REF!)</f>
        <v>#REF!</v>
      </c>
      <c r="BG1097" s="219" t="e">
        <f>IF(ISBLANK(#REF!),"",#REF!)</f>
        <v>#REF!</v>
      </c>
      <c r="BH1097" s="219" t="e">
        <f>IF(ISBLANK(#REF!),"",#REF!)</f>
        <v>#REF!</v>
      </c>
      <c r="BI1097" s="219" t="e">
        <f>IF(ISBLANK(#REF!),"",#REF!)</f>
        <v>#REF!</v>
      </c>
      <c r="BJ1097" s="219" t="e">
        <f>IF(ISBLANK(#REF!),"",#REF!)</f>
        <v>#REF!</v>
      </c>
      <c r="BK1097" s="219" t="e">
        <f>IF(ISBLANK(#REF!),"",#REF!)</f>
        <v>#REF!</v>
      </c>
      <c r="BL1097" s="219" t="e">
        <f>IF(ISBLANK(#REF!),"",#REF!)</f>
        <v>#REF!</v>
      </c>
      <c r="BM1097" s="219" t="e">
        <f>IF(ISBLANK(#REF!),"",#REF!)</f>
        <v>#REF!</v>
      </c>
      <c r="BN1097" s="219" t="e">
        <f>IF(ISBLANK(#REF!),"",#REF!)</f>
        <v>#REF!</v>
      </c>
      <c r="BO1097" s="227" t="e">
        <f t="shared" si="302"/>
        <v>#REF!</v>
      </c>
      <c r="BP1097" s="228" t="str">
        <f t="shared" si="305"/>
        <v/>
      </c>
      <c r="BQ1097" s="229" t="str">
        <f t="shared" si="289"/>
        <v/>
      </c>
      <c r="BR1097" s="228" t="e">
        <f t="shared" si="303"/>
        <v>#REF!</v>
      </c>
      <c r="BS1097" s="230" t="e">
        <f t="shared" si="304"/>
        <v>#REF!</v>
      </c>
    </row>
    <row r="1098" spans="1:71" ht="15" thickBot="1">
      <c r="A1098" s="232" t="e">
        <f>IF(ISBLANK(#REF!),"",#REF!)</f>
        <v>#REF!</v>
      </c>
      <c r="B1098" s="233" t="e">
        <f>IF(ISBLANK(#REF!),"",#REF!)</f>
        <v>#REF!</v>
      </c>
      <c r="C1098" s="233" t="e">
        <f>IF(ISBLANK(#REF!),"",#REF!)</f>
        <v>#REF!</v>
      </c>
      <c r="D1098" s="233" t="e">
        <f>IF(ISBLANK(#REF!),"",#REF!)</f>
        <v>#REF!</v>
      </c>
      <c r="E1098" s="233" t="e">
        <f>IF(ISBLANK(#REF!),"",#REF!)</f>
        <v>#REF!</v>
      </c>
      <c r="F1098" s="233" t="e">
        <f>IF(ISBLANK(#REF!),"",#REF!)</f>
        <v>#REF!</v>
      </c>
      <c r="G1098" s="233" t="e">
        <f>IF(ISBLANK(#REF!),"",#REF!)</f>
        <v>#REF!</v>
      </c>
      <c r="H1098" s="234" t="e">
        <f>IF(ISBLANK(#REF!),"",#REF!)</f>
        <v>#REF!</v>
      </c>
      <c r="I1098" s="233" t="e">
        <f>IF(ISBLANK(#REF!),"",#REF!)</f>
        <v>#REF!</v>
      </c>
      <c r="J1098" s="235" t="e">
        <f>IF(ISBLANK(#REF!),"",#REF!)</f>
        <v>#REF!</v>
      </c>
      <c r="K1098" s="236" t="e">
        <f>IF(ISBLANK(#REF!),"",#REF!)</f>
        <v>#REF!</v>
      </c>
      <c r="L1098" s="236" t="e">
        <f>IF(ISBLANK(#REF!),"",#REF!)</f>
        <v>#REF!</v>
      </c>
      <c r="M1098" s="237" t="e">
        <f>IF(ISBLANK(#REF!),"",#REF!)</f>
        <v>#REF!</v>
      </c>
      <c r="N1098" s="237" t="e">
        <f>IF(ISBLANK(#REF!),"",#REF!)</f>
        <v>#REF!</v>
      </c>
      <c r="O1098" s="239" t="str">
        <f>IFERROR(VLOOKUP(_xlfn.CONCAT('Team Roster - Final'!$A1098," : ",'Team Roster - Final'!$BM1098),'Rate Calculations'!$C$4:$G$1100,5,FALSE),"")</f>
        <v/>
      </c>
      <c r="P1098" s="244">
        <f>IF(ISBLANK('Rate Calculations'!$H1100),"",'Rate Calculations'!$H1100)</f>
        <v>1.7500000000000002E-2</v>
      </c>
      <c r="Q1098" s="239" t="str">
        <f t="shared" si="290"/>
        <v/>
      </c>
      <c r="R1098" s="240">
        <f>IF(ISBLANK('Rate Calculations'!$J1100),"",'Rate Calculations'!$J1100)</f>
        <v>3.5000000000000003E-2</v>
      </c>
      <c r="S1098" s="239" t="str">
        <f t="shared" si="291"/>
        <v/>
      </c>
      <c r="T1098" s="244" t="str">
        <f>IFERROR(VLOOKUP(_xlfn.CONCAT('Team Roster - Final'!$A1098," : ",'Team Roster - Final'!$BM1098),'Rate Calculations'!$C$4:$S$1100,10,FALSE),"")</f>
        <v/>
      </c>
      <c r="U1098" s="244" t="str">
        <f>IFERROR(VLOOKUP(_xlfn.CONCAT('Team Roster - Final'!$A1098," : ",'Team Roster - Final'!$BM1098),'Rate Calculations'!$C$4:$S$1100,11,FALSE),"")</f>
        <v/>
      </c>
      <c r="V1098" s="241" t="str">
        <f t="shared" si="292"/>
        <v/>
      </c>
      <c r="W1098" s="241" t="str">
        <f t="shared" si="293"/>
        <v/>
      </c>
      <c r="X1098" s="242" t="str">
        <f>IFERROR(VLOOKUP(_xlfn.CONCAT('Team Roster - Final'!$A1098," : ",'Team Roster - Final'!$BM1098),'Rate Calculations'!$C$4:$S$1100,14,FALSE),"")</f>
        <v/>
      </c>
      <c r="Y1098" s="241" t="str">
        <f t="shared" si="294"/>
        <v/>
      </c>
      <c r="Z1098" s="241" t="str">
        <f t="shared" si="295"/>
        <v/>
      </c>
      <c r="AA1098" s="243" t="str">
        <f>IFERROR(IF(#REF!="Yes",$Y1098, $Y1098+$Q1098*0.5),"")</f>
        <v/>
      </c>
      <c r="AB1098" s="243" t="str">
        <f>IFERROR(IF(#REF!="Yes",$Z1098, $Z1098+$S1098*0.5),"")</f>
        <v/>
      </c>
      <c r="AC1098" s="239" t="str">
        <f>IFERROR(VLOOKUP(_xlfn.CONCAT('Team Roster - Final'!$A1098," : ",'Team Roster - Final'!$BM1098),'Rate Calculations'!$C$4:$U$1100,19,FALSE),"")</f>
        <v/>
      </c>
      <c r="AD1098" s="239" t="str">
        <f t="shared" si="296"/>
        <v/>
      </c>
      <c r="AE1098" s="239" t="str">
        <f t="shared" si="297"/>
        <v/>
      </c>
      <c r="AF1098" s="244" t="str">
        <f>IFERROR(VLOOKUP(_xlfn.CONCAT('Team Roster - Final'!$A1098," : ",'Team Roster - Final'!$BM1098),'Rate Calculations'!$C$4:$AB$1100,22,FALSE),"")</f>
        <v/>
      </c>
      <c r="AG1098" s="244" t="str">
        <f>IFERROR(VLOOKUP(_xlfn.CONCAT('Team Roster - Final'!$A1098," : ",'Team Roster - Final'!$BM1098),'Rate Calculations'!$C$4:$AB$1100,23,FALSE),"")</f>
        <v/>
      </c>
      <c r="AH1098" s="245" t="str">
        <f t="shared" si="298"/>
        <v/>
      </c>
      <c r="AI1098" s="245" t="str">
        <f t="shared" si="299"/>
        <v/>
      </c>
      <c r="AJ1098" s="242" t="str">
        <f>Table1[[#This Row],[Home Office
Net Fee %]]</f>
        <v/>
      </c>
      <c r="AK1098" s="241" t="str">
        <f t="shared" si="300"/>
        <v/>
      </c>
      <c r="AL1098" s="241" t="str">
        <f t="shared" si="301"/>
        <v/>
      </c>
      <c r="AM1098" s="234" t="str">
        <f>IFERROR(IF(#REF!="Yes",$AK1098,($AK1098+$AD1098*0.5)),"")</f>
        <v/>
      </c>
      <c r="AN1098" s="234" t="str">
        <f>IFERROR(IF(#REF!="Yes",$AL1098,($AL1098+$AE1098*0.5)),"")</f>
        <v/>
      </c>
      <c r="AO1098" s="374" t="str">
        <f>IF(ISBLANK('Team Roster Proposed - FBR'!Q1099),"",'Team Roster Proposed - FBR'!Q1099)</f>
        <v/>
      </c>
      <c r="AP1098" s="246" t="e">
        <f>IF(ISBLANK(#REF!),"",#REF!)</f>
        <v>#REF!</v>
      </c>
      <c r="AQ1098" s="246" t="e">
        <f>IF(ISBLANK(#REF!),"",#REF!)</f>
        <v>#REF!</v>
      </c>
      <c r="AR1098" s="246" t="e">
        <f>IF(ISBLANK(#REF!),"",#REF!)</f>
        <v>#REF!</v>
      </c>
      <c r="AS1098" s="238" t="e">
        <f>IF(ISBLANK(#REF!),"",#REF!)</f>
        <v>#REF!</v>
      </c>
      <c r="AT1098" s="238" t="e">
        <f>IF(ISBLANK(#REF!),"",#REF!)</f>
        <v>#REF!</v>
      </c>
      <c r="AU1098" s="238" t="e">
        <f>IF(ISBLANK(#REF!),"",#REF!)</f>
        <v>#REF!</v>
      </c>
      <c r="AV1098" s="238" t="e">
        <f>IF(ISBLANK(#REF!),"",#REF!)</f>
        <v>#REF!</v>
      </c>
      <c r="AW1098" s="238" t="e">
        <f>IF(ISBLANK(#REF!),"",#REF!)</f>
        <v>#REF!</v>
      </c>
      <c r="AX1098" s="238" t="e">
        <f>IF(ISBLANK(#REF!),"",#REF!)</f>
        <v>#REF!</v>
      </c>
      <c r="AY1098" s="246" t="e">
        <f>IF(ISBLANK(#REF!),"",#REF!)</f>
        <v>#REF!</v>
      </c>
      <c r="AZ1098" s="238" t="e">
        <f>IF(ISBLANK(#REF!),"",#REF!)</f>
        <v>#REF!</v>
      </c>
      <c r="BA1098" s="238" t="e">
        <f>IF(ISBLANK(#REF!),"",#REF!)</f>
        <v>#REF!</v>
      </c>
      <c r="BB1098" s="238" t="e">
        <f>IF(ISBLANK(#REF!),"",#REF!)</f>
        <v>#REF!</v>
      </c>
      <c r="BC1098" s="238" t="e">
        <f>IF(ISBLANK(#REF!),"",#REF!)</f>
        <v>#REF!</v>
      </c>
      <c r="BD1098" s="238" t="e">
        <f>IF(ISBLANK(#REF!),"",#REF!)</f>
        <v>#REF!</v>
      </c>
      <c r="BE1098" s="238" t="e">
        <f>IF(ISBLANK(#REF!),"",#REF!)</f>
        <v>#REF!</v>
      </c>
      <c r="BF1098" s="238" t="e">
        <f>IF(ISBLANK(#REF!),"",#REF!)</f>
        <v>#REF!</v>
      </c>
      <c r="BG1098" s="238" t="e">
        <f>IF(ISBLANK(#REF!),"",#REF!)</f>
        <v>#REF!</v>
      </c>
      <c r="BH1098" s="238" t="e">
        <f>IF(ISBLANK(#REF!),"",#REF!)</f>
        <v>#REF!</v>
      </c>
      <c r="BI1098" s="238" t="e">
        <f>IF(ISBLANK(#REF!),"",#REF!)</f>
        <v>#REF!</v>
      </c>
      <c r="BJ1098" s="238" t="e">
        <f>IF(ISBLANK(#REF!),"",#REF!)</f>
        <v>#REF!</v>
      </c>
      <c r="BK1098" s="238" t="e">
        <f>IF(ISBLANK(#REF!),"",#REF!)</f>
        <v>#REF!</v>
      </c>
      <c r="BL1098" s="238" t="e">
        <f>IF(ISBLANK(#REF!),"",#REF!)</f>
        <v>#REF!</v>
      </c>
      <c r="BM1098" s="238" t="e">
        <f>IF(ISBLANK(#REF!),"",#REF!)</f>
        <v>#REF!</v>
      </c>
      <c r="BN1098" s="238" t="e">
        <f>IF(ISBLANK(#REF!),"",#REF!)</f>
        <v>#REF!</v>
      </c>
      <c r="BO1098" s="247" t="e">
        <f t="shared" si="302"/>
        <v>#REF!</v>
      </c>
      <c r="BP1098" s="248" t="str">
        <f t="shared" si="305"/>
        <v/>
      </c>
      <c r="BQ1098" s="249" t="str">
        <f t="shared" si="289"/>
        <v/>
      </c>
      <c r="BR1098" s="248" t="e">
        <f t="shared" si="303"/>
        <v>#REF!</v>
      </c>
      <c r="BS1098" s="250" t="e">
        <f t="shared" si="304"/>
        <v>#REF!</v>
      </c>
    </row>
    <row r="1099" spans="1:71" ht="69" customHeight="1"/>
    <row r="1100" spans="1:71">
      <c r="A1100" s="251"/>
    </row>
    <row r="1101" spans="1:71">
      <c r="A1101" s="251"/>
    </row>
    <row r="1102" spans="1:71">
      <c r="A1102" s="265"/>
    </row>
    <row r="1103" spans="1:71">
      <c r="A1103" s="265"/>
    </row>
  </sheetData>
  <sheetProtection autoFilter="0"/>
  <dataValidations count="1">
    <dataValidation type="list" allowBlank="1" showInputMessage="1" sqref="BR2:BR1098" xr:uid="{00000000-0002-0000-0200-000000000000}">
      <formula1>"APD,Construction, Environmental, Location &amp; Design, Materials, Operations, Right of Way, Structure &amp; Bridge, Traffic Engineering, TMPD"</formula1>
    </dataValidation>
  </dataValidations>
  <pageMargins left="0.2" right="0.2" top="0.5" bottom="0.5" header="0.3" footer="0"/>
  <pageSetup paperSize="3" scale="34" fitToHeight="0" orientation="landscape" r:id="rId1"/>
  <headerFooter>
    <oddHeader xml:space="preserve">&amp;L </oddHeader>
    <oddFooter>&amp;C&amp;P of &amp;N</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'Drop Down Lists'!#REF!</xm:f>
          </x14:formula1>
          <xm:sqref>BS2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pageSetUpPr fitToPage="1"/>
  </sheetPr>
  <dimension ref="A1:B25"/>
  <sheetViews>
    <sheetView tabSelected="1" zoomScaleNormal="100" workbookViewId="0">
      <selection activeCell="B1" sqref="B1"/>
    </sheetView>
  </sheetViews>
  <sheetFormatPr defaultColWidth="8.75" defaultRowHeight="14.25"/>
  <cols>
    <col min="1" max="1" width="112.125" style="385" customWidth="1"/>
    <col min="2" max="2" width="12.375" style="385" customWidth="1"/>
    <col min="3" max="16384" width="8.75" style="385"/>
  </cols>
  <sheetData>
    <row r="1" spans="1:2" ht="15">
      <c r="A1" s="383" t="s">
        <v>125</v>
      </c>
      <c r="B1" s="384" t="s">
        <v>126</v>
      </c>
    </row>
    <row r="2" spans="1:2" ht="4.9000000000000004" customHeight="1">
      <c r="A2" s="386"/>
      <c r="B2" s="400"/>
    </row>
    <row r="3" spans="1:2">
      <c r="A3" s="400"/>
      <c r="B3" s="400"/>
    </row>
    <row r="4" spans="1:2" ht="43.5">
      <c r="A4" s="469" t="s">
        <v>127</v>
      </c>
    </row>
    <row r="5" spans="1:2">
      <c r="A5" s="469"/>
    </row>
    <row r="6" spans="1:2" ht="43.5" customHeight="1">
      <c r="A6" s="469" t="s">
        <v>128</v>
      </c>
      <c r="B6" s="387"/>
    </row>
    <row r="7" spans="1:2">
      <c r="A7" s="400"/>
      <c r="B7" s="400"/>
    </row>
    <row r="8" spans="1:2" ht="28.5">
      <c r="A8" s="468" t="s">
        <v>129</v>
      </c>
      <c r="B8" s="400"/>
    </row>
    <row r="9" spans="1:2">
      <c r="A9" s="468"/>
      <c r="B9" s="400"/>
    </row>
    <row r="10" spans="1:2" ht="28.5">
      <c r="A10" s="468" t="s">
        <v>130</v>
      </c>
      <c r="B10" s="400"/>
    </row>
    <row r="11" spans="1:2">
      <c r="A11" s="468"/>
      <c r="B11" s="400"/>
    </row>
    <row r="12" spans="1:2" ht="99.75" customHeight="1">
      <c r="A12" s="468" t="s">
        <v>131</v>
      </c>
      <c r="B12" s="468"/>
    </row>
    <row r="13" spans="1:2">
      <c r="A13" s="468"/>
      <c r="B13" s="400"/>
    </row>
    <row r="14" spans="1:2" ht="30" customHeight="1">
      <c r="A14" s="468" t="s">
        <v>132</v>
      </c>
    </row>
    <row r="15" spans="1:2" ht="59.25" customHeight="1">
      <c r="A15" s="471" t="s">
        <v>133</v>
      </c>
    </row>
    <row r="17" spans="1:1" ht="28.5">
      <c r="A17" s="468" t="s">
        <v>134</v>
      </c>
    </row>
    <row r="18" spans="1:1">
      <c r="A18" s="468"/>
    </row>
    <row r="19" spans="1:1" ht="15" customHeight="1">
      <c r="A19" s="468" t="s">
        <v>135</v>
      </c>
    </row>
    <row r="21" spans="1:1" ht="118.5" customHeight="1">
      <c r="A21" s="388" t="s">
        <v>136</v>
      </c>
    </row>
    <row r="22" spans="1:1">
      <c r="A22" s="400"/>
    </row>
    <row r="23" spans="1:1" ht="28.5">
      <c r="A23" s="468" t="s">
        <v>137</v>
      </c>
    </row>
    <row r="24" spans="1:1">
      <c r="A24" s="400"/>
    </row>
    <row r="25" spans="1:1" ht="57">
      <c r="A25" s="470" t="s">
        <v>138</v>
      </c>
    </row>
  </sheetData>
  <sheetProtection algorithmName="SHA-512" hashValue="oCdAoPPDMiErK+CKyODvaXMZ2bdw11SKYvDDjfuV/PrOHpTMASWtSCAaiWHM1qpbHmyqjJZA+vZfHFlISVfK/Q==" saltValue="zCZpuoTGIErNCw1m0miPoA==" spinCount="100000" sheet="1" objects="1" scenarios="1"/>
  <pageMargins left="0.7" right="0.7" top="0.75" bottom="0.75" header="0.3" footer="0.3"/>
  <pageSetup scale="72" fitToHeight="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3087-84B5-45B4-8516-FE0CA1247771}">
  <sheetPr>
    <tabColor theme="6" tint="0.39997558519241921"/>
  </sheetPr>
  <dimension ref="A1:B33"/>
  <sheetViews>
    <sheetView workbookViewId="0">
      <selection activeCell="A8" sqref="A8:B8"/>
    </sheetView>
  </sheetViews>
  <sheetFormatPr defaultRowHeight="14.25"/>
  <cols>
    <col min="1" max="1" width="28.125" customWidth="1"/>
    <col min="2" max="2" width="86.5" customWidth="1"/>
  </cols>
  <sheetData>
    <row r="1" spans="1:2" ht="15">
      <c r="A1" s="389" t="s">
        <v>139</v>
      </c>
      <c r="B1" s="390"/>
    </row>
    <row r="2" spans="1:2">
      <c r="A2" s="485"/>
      <c r="B2" s="485"/>
    </row>
    <row r="3" spans="1:2">
      <c r="A3" s="400"/>
      <c r="B3" s="400"/>
    </row>
    <row r="4" spans="1:2" ht="42.75" customHeight="1">
      <c r="A4" s="486" t="s">
        <v>140</v>
      </c>
      <c r="B4" s="486"/>
    </row>
    <row r="5" spans="1:2" ht="7.5" customHeight="1">
      <c r="A5" s="391"/>
      <c r="B5" s="392"/>
    </row>
    <row r="6" spans="1:2" ht="28.5" customHeight="1">
      <c r="A6" s="487" t="s">
        <v>141</v>
      </c>
      <c r="B6" s="487"/>
    </row>
    <row r="7" spans="1:2" ht="9.9499999999999993" customHeight="1">
      <c r="A7" s="469"/>
      <c r="B7" s="469"/>
    </row>
    <row r="8" spans="1:2" ht="43.5" customHeight="1">
      <c r="A8" s="486" t="s">
        <v>142</v>
      </c>
      <c r="B8" s="486"/>
    </row>
    <row r="9" spans="1:2" ht="9.9499999999999993" customHeight="1">
      <c r="A9" s="400"/>
      <c r="B9" s="400"/>
    </row>
    <row r="10" spans="1:2">
      <c r="A10" s="482" t="s">
        <v>132</v>
      </c>
      <c r="B10" s="482"/>
    </row>
    <row r="11" spans="1:2" ht="60" customHeight="1">
      <c r="A11" s="483" t="s">
        <v>133</v>
      </c>
      <c r="B11" s="484"/>
    </row>
    <row r="12" spans="1:2" ht="9.9499999999999993" customHeight="1">
      <c r="A12" s="400"/>
      <c r="B12" s="400"/>
    </row>
    <row r="13" spans="1:2" ht="32.25" customHeight="1">
      <c r="A13" s="481" t="s">
        <v>143</v>
      </c>
      <c r="B13" s="481"/>
    </row>
    <row r="14" spans="1:2" ht="9.9499999999999993" customHeight="1">
      <c r="A14" s="481"/>
      <c r="B14" s="481"/>
    </row>
    <row r="15" spans="1:2" ht="87.75" customHeight="1">
      <c r="A15" s="481" t="s">
        <v>144</v>
      </c>
      <c r="B15" s="481"/>
    </row>
    <row r="16" spans="1:2" ht="9.9499999999999993" customHeight="1">
      <c r="A16" s="481"/>
      <c r="B16" s="481"/>
    </row>
    <row r="17" spans="1:2" ht="15.75">
      <c r="A17" s="393" t="s">
        <v>145</v>
      </c>
      <c r="B17" s="394" t="s">
        <v>146</v>
      </c>
    </row>
    <row r="18" spans="1:2" ht="409.5">
      <c r="A18" s="395" t="s">
        <v>147</v>
      </c>
      <c r="B18" s="396" t="s">
        <v>148</v>
      </c>
    </row>
    <row r="19" spans="1:2" ht="31.5" customHeight="1">
      <c r="A19" s="397" t="s">
        <v>149</v>
      </c>
      <c r="B19" s="396" t="s">
        <v>150</v>
      </c>
    </row>
    <row r="20" spans="1:2">
      <c r="A20" s="385"/>
      <c r="B20" s="385"/>
    </row>
    <row r="21" spans="1:2" ht="47.25" customHeight="1">
      <c r="A21" s="481" t="s">
        <v>151</v>
      </c>
      <c r="B21" s="481"/>
    </row>
    <row r="22" spans="1:2">
      <c r="A22" s="385"/>
      <c r="B22" s="385"/>
    </row>
    <row r="23" spans="1:2" ht="102" customHeight="1">
      <c r="A23" s="481" t="s">
        <v>152</v>
      </c>
      <c r="B23" s="481"/>
    </row>
    <row r="24" spans="1:2">
      <c r="A24" s="385"/>
      <c r="B24" s="385"/>
    </row>
    <row r="25" spans="1:2" ht="30" customHeight="1">
      <c r="A25" s="482" t="s">
        <v>153</v>
      </c>
      <c r="B25" s="482"/>
    </row>
    <row r="26" spans="1:2">
      <c r="A26" s="385"/>
      <c r="B26" s="385"/>
    </row>
    <row r="27" spans="1:2" ht="99.75" customHeight="1">
      <c r="A27" s="481" t="s">
        <v>154</v>
      </c>
      <c r="B27" s="481"/>
    </row>
    <row r="28" spans="1:2">
      <c r="A28" s="385"/>
      <c r="B28" s="385"/>
    </row>
    <row r="29" spans="1:2" ht="31.5" customHeight="1">
      <c r="A29" s="481" t="s">
        <v>155</v>
      </c>
      <c r="B29" s="481"/>
    </row>
    <row r="30" spans="1:2">
      <c r="A30" s="468"/>
      <c r="B30" s="468"/>
    </row>
    <row r="31" spans="1:2" ht="16.5" customHeight="1">
      <c r="A31" s="480" t="s">
        <v>156</v>
      </c>
      <c r="B31" s="480"/>
    </row>
    <row r="32" spans="1:2">
      <c r="A32" s="385"/>
      <c r="B32" s="385"/>
    </row>
    <row r="33" spans="1:2" ht="118.5" customHeight="1">
      <c r="A33" s="480" t="s">
        <v>157</v>
      </c>
      <c r="B33" s="480"/>
    </row>
  </sheetData>
  <sheetProtection algorithmName="SHA-512" hashValue="KuXpZUJ0WdBddtszIKMlb5sw2e0212qhPzzXblj7bwRUD5khCLpEGx/It6HpClN75t201djoitYsly3xCWXJsg==" saltValue="DCysIBo/KOHpF+fqrws9mw==" spinCount="100000" sheet="1" objects="1" scenarios="1"/>
  <mergeCells count="17">
    <mergeCell ref="A2:B2"/>
    <mergeCell ref="A4:B4"/>
    <mergeCell ref="A6:B6"/>
    <mergeCell ref="A8:B8"/>
    <mergeCell ref="A13:B13"/>
    <mergeCell ref="A33:B33"/>
    <mergeCell ref="A27:B27"/>
    <mergeCell ref="A29:B29"/>
    <mergeCell ref="A31:B31"/>
    <mergeCell ref="A10:B10"/>
    <mergeCell ref="A11:B11"/>
    <mergeCell ref="A25:B25"/>
    <mergeCell ref="A15:B15"/>
    <mergeCell ref="A16:B16"/>
    <mergeCell ref="A21:B21"/>
    <mergeCell ref="A23:B23"/>
    <mergeCell ref="A14:B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pageSetUpPr fitToPage="1"/>
  </sheetPr>
  <dimension ref="A1:BO1106"/>
  <sheetViews>
    <sheetView topLeftCell="M1" zoomScale="90" zoomScaleNormal="90" workbookViewId="0">
      <pane ySplit="2" topLeftCell="A3" activePane="bottomLeft" state="frozen"/>
      <selection pane="bottomLeft" activeCell="R3" sqref="R3"/>
    </sheetView>
  </sheetViews>
  <sheetFormatPr defaultColWidth="12.625" defaultRowHeight="14.25"/>
  <cols>
    <col min="1" max="1" width="27.75" style="173" customWidth="1"/>
    <col min="2" max="2" width="7.125" style="173" customWidth="1"/>
    <col min="3" max="3" width="22" style="173" bestFit="1" customWidth="1"/>
    <col min="4" max="4" width="20.625" style="174" bestFit="1" customWidth="1"/>
    <col min="5" max="5" width="7.375" style="174" customWidth="1"/>
    <col min="6" max="6" width="11.75" style="173" customWidth="1"/>
    <col min="7" max="8" width="9.25" style="77" customWidth="1"/>
    <col min="9" max="9" width="16.375" style="77" customWidth="1"/>
    <col min="10" max="10" width="10.25" style="175" customWidth="1"/>
    <col min="11" max="11" width="10.625" style="173" customWidth="1"/>
    <col min="12" max="12" width="13.625" style="173" customWidth="1"/>
    <col min="13" max="13" width="50" style="173" customWidth="1"/>
    <col min="14" max="14" width="48.5" style="173" customWidth="1"/>
    <col min="15" max="15" width="10" style="78" customWidth="1"/>
    <col min="16" max="16" width="34.5" style="173" customWidth="1"/>
    <col min="17" max="17" width="10.75" style="173" customWidth="1"/>
    <col min="18" max="18" width="32.75" style="174" customWidth="1"/>
    <col min="19" max="16384" width="12.625" style="173"/>
  </cols>
  <sheetData>
    <row r="1" spans="1:19" s="69" customFormat="1" ht="27" customHeight="1" thickBot="1">
      <c r="A1" s="304" t="s">
        <v>158</v>
      </c>
      <c r="B1" s="266"/>
      <c r="C1" s="266"/>
      <c r="D1" s="267"/>
      <c r="E1" s="267"/>
      <c r="F1" s="305" t="s">
        <v>159</v>
      </c>
      <c r="G1" s="306" t="e">
        <f>#REF!</f>
        <v>#REF!</v>
      </c>
      <c r="H1" s="269"/>
      <c r="J1" s="270"/>
      <c r="K1" s="268"/>
      <c r="M1" s="344" t="s">
        <v>160</v>
      </c>
      <c r="N1" s="355" t="s">
        <v>161</v>
      </c>
      <c r="O1" s="271"/>
      <c r="P1" s="307"/>
      <c r="Q1" s="307"/>
      <c r="R1" s="308" t="s">
        <v>162</v>
      </c>
    </row>
    <row r="2" spans="1:19" s="69" customFormat="1" ht="45.75" thickBot="1">
      <c r="A2" s="12" t="s">
        <v>7</v>
      </c>
      <c r="B2" s="13" t="s">
        <v>8</v>
      </c>
      <c r="C2" s="13" t="s">
        <v>9</v>
      </c>
      <c r="D2" s="302" t="s">
        <v>10</v>
      </c>
      <c r="E2" s="302" t="s">
        <v>13</v>
      </c>
      <c r="F2" s="13" t="s">
        <v>60</v>
      </c>
      <c r="G2" s="13" t="s">
        <v>14</v>
      </c>
      <c r="H2" s="13" t="s">
        <v>163</v>
      </c>
      <c r="I2" s="13" t="s">
        <v>164</v>
      </c>
      <c r="J2" s="379" t="s">
        <v>62</v>
      </c>
      <c r="K2" s="380" t="s">
        <v>63</v>
      </c>
      <c r="L2" s="13" t="s">
        <v>64</v>
      </c>
      <c r="M2" s="13" t="s">
        <v>65</v>
      </c>
      <c r="N2" s="13" t="s">
        <v>165</v>
      </c>
      <c r="O2" s="356" t="s">
        <v>61</v>
      </c>
      <c r="P2" s="13" t="s">
        <v>94</v>
      </c>
      <c r="Q2" s="370" t="s">
        <v>166</v>
      </c>
      <c r="R2" s="303" t="s">
        <v>95</v>
      </c>
      <c r="S2" s="82"/>
    </row>
    <row r="3" spans="1:19">
      <c r="A3" s="292"/>
      <c r="B3" s="293"/>
      <c r="C3" s="293"/>
      <c r="D3" s="294"/>
      <c r="E3" s="294"/>
      <c r="F3" s="295"/>
      <c r="G3" s="296"/>
      <c r="H3" s="297"/>
      <c r="I3" s="297"/>
      <c r="J3" s="298"/>
      <c r="K3" s="295"/>
      <c r="L3" s="295"/>
      <c r="M3" s="295"/>
      <c r="N3" s="295"/>
      <c r="O3" s="299"/>
      <c r="P3" s="300"/>
      <c r="Q3" s="352"/>
      <c r="R3" s="301" t="str">
        <f>IF(P3="","",VLOOKUP(P3,'Drop Down Lists'!$D$2:$E$312,2,FALSE))</f>
        <v/>
      </c>
      <c r="S3" s="172"/>
    </row>
    <row r="4" spans="1:19">
      <c r="A4" s="281"/>
      <c r="B4" s="272"/>
      <c r="C4" s="272"/>
      <c r="D4" s="273"/>
      <c r="E4" s="273"/>
      <c r="F4" s="274"/>
      <c r="G4" s="275"/>
      <c r="H4" s="276"/>
      <c r="I4" s="276"/>
      <c r="J4" s="277"/>
      <c r="K4" s="274"/>
      <c r="L4" s="274"/>
      <c r="M4" s="274"/>
      <c r="N4" s="274"/>
      <c r="O4" s="278"/>
      <c r="P4" s="279"/>
      <c r="Q4" s="353"/>
      <c r="R4" s="282" t="str">
        <f>IF(P4="","",VLOOKUP(P4,'Drop Down Lists'!$D$2:$E$312,2,FALSE))</f>
        <v/>
      </c>
      <c r="S4" s="172"/>
    </row>
    <row r="5" spans="1:19">
      <c r="A5" s="281"/>
      <c r="B5" s="272"/>
      <c r="C5" s="272"/>
      <c r="D5" s="273"/>
      <c r="E5" s="273"/>
      <c r="F5" s="274"/>
      <c r="G5" s="275"/>
      <c r="H5" s="276"/>
      <c r="I5" s="276"/>
      <c r="J5" s="277"/>
      <c r="K5" s="274"/>
      <c r="L5" s="274"/>
      <c r="M5" s="274"/>
      <c r="N5" s="274"/>
      <c r="O5" s="278"/>
      <c r="P5" s="279"/>
      <c r="Q5" s="353"/>
      <c r="R5" s="282" t="str">
        <f>IF(P5="","",VLOOKUP(P5,'Drop Down Lists'!$D$2:$E$312,2,FALSE))</f>
        <v/>
      </c>
      <c r="S5" s="172"/>
    </row>
    <row r="6" spans="1:19">
      <c r="A6" s="281"/>
      <c r="B6" s="272"/>
      <c r="C6" s="272"/>
      <c r="D6" s="273"/>
      <c r="E6" s="273"/>
      <c r="F6" s="274"/>
      <c r="G6" s="275"/>
      <c r="H6" s="276"/>
      <c r="I6" s="276"/>
      <c r="J6" s="277"/>
      <c r="K6" s="274"/>
      <c r="L6" s="274"/>
      <c r="M6" s="274"/>
      <c r="N6" s="274"/>
      <c r="O6" s="278"/>
      <c r="P6" s="279"/>
      <c r="Q6" s="353"/>
      <c r="R6" s="282" t="str">
        <f>IF(P6="","",VLOOKUP(P6,'Drop Down Lists'!$D$2:$E$312,2,FALSE))</f>
        <v/>
      </c>
      <c r="S6" s="172"/>
    </row>
    <row r="7" spans="1:19">
      <c r="A7" s="281"/>
      <c r="B7" s="272"/>
      <c r="C7" s="272"/>
      <c r="D7" s="273"/>
      <c r="E7" s="273"/>
      <c r="F7" s="274"/>
      <c r="G7" s="275"/>
      <c r="H7" s="276"/>
      <c r="I7" s="276"/>
      <c r="J7" s="277"/>
      <c r="K7" s="274"/>
      <c r="L7" s="274"/>
      <c r="M7" s="274"/>
      <c r="N7" s="274"/>
      <c r="O7" s="278"/>
      <c r="P7" s="279"/>
      <c r="Q7" s="353"/>
      <c r="R7" s="282" t="str">
        <f>IF(P7="","",VLOOKUP(P7,'Drop Down Lists'!$D$2:$E$312,2,FALSE))</f>
        <v/>
      </c>
      <c r="S7" s="172"/>
    </row>
    <row r="8" spans="1:19">
      <c r="A8" s="281"/>
      <c r="B8" s="272"/>
      <c r="C8" s="272"/>
      <c r="D8" s="273"/>
      <c r="E8" s="273"/>
      <c r="F8" s="274"/>
      <c r="G8" s="275"/>
      <c r="H8" s="276"/>
      <c r="I8" s="276"/>
      <c r="J8" s="277"/>
      <c r="K8" s="274"/>
      <c r="L8" s="274"/>
      <c r="M8" s="274"/>
      <c r="N8" s="274"/>
      <c r="O8" s="278"/>
      <c r="P8" s="279"/>
      <c r="Q8" s="353"/>
      <c r="R8" s="282" t="str">
        <f>IF(P8="","",VLOOKUP(P8,'Drop Down Lists'!$D$2:$E$312,2,FALSE))</f>
        <v/>
      </c>
      <c r="S8" s="172"/>
    </row>
    <row r="9" spans="1:19">
      <c r="A9" s="281"/>
      <c r="B9" s="272"/>
      <c r="C9" s="272"/>
      <c r="D9" s="273"/>
      <c r="E9" s="273"/>
      <c r="F9" s="274"/>
      <c r="G9" s="275"/>
      <c r="H9" s="276"/>
      <c r="I9" s="276"/>
      <c r="J9" s="277"/>
      <c r="K9" s="274"/>
      <c r="L9" s="274"/>
      <c r="M9" s="274"/>
      <c r="N9" s="274"/>
      <c r="O9" s="278"/>
      <c r="P9" s="279"/>
      <c r="Q9" s="353"/>
      <c r="R9" s="282" t="str">
        <f>IF(P9="","",VLOOKUP(P9,'Drop Down Lists'!$D$2:$E$312,2,FALSE))</f>
        <v/>
      </c>
      <c r="S9" s="172"/>
    </row>
    <row r="10" spans="1:19">
      <c r="A10" s="281"/>
      <c r="B10" s="272"/>
      <c r="C10" s="272"/>
      <c r="D10" s="273"/>
      <c r="E10" s="273"/>
      <c r="F10" s="274"/>
      <c r="G10" s="275"/>
      <c r="H10" s="276"/>
      <c r="I10" s="276"/>
      <c r="J10" s="277"/>
      <c r="K10" s="274"/>
      <c r="L10" s="274"/>
      <c r="M10" s="274"/>
      <c r="N10" s="274"/>
      <c r="O10" s="278"/>
      <c r="P10" s="279"/>
      <c r="Q10" s="353"/>
      <c r="R10" s="282" t="str">
        <f>IF(P10="","",VLOOKUP(P10,'Drop Down Lists'!$D$2:$E$312,2,FALSE))</f>
        <v/>
      </c>
      <c r="S10" s="172"/>
    </row>
    <row r="11" spans="1:19">
      <c r="A11" s="281"/>
      <c r="B11" s="272"/>
      <c r="C11" s="272"/>
      <c r="D11" s="273"/>
      <c r="E11" s="273"/>
      <c r="F11" s="274"/>
      <c r="G11" s="275"/>
      <c r="H11" s="276"/>
      <c r="I11" s="276"/>
      <c r="J11" s="277"/>
      <c r="K11" s="274"/>
      <c r="L11" s="274"/>
      <c r="M11" s="274"/>
      <c r="N11" s="274"/>
      <c r="O11" s="278"/>
      <c r="P11" s="279"/>
      <c r="Q11" s="353"/>
      <c r="R11" s="282" t="str">
        <f>IF(P11="","",VLOOKUP(P11,'Drop Down Lists'!$D$2:$E$312,2,FALSE))</f>
        <v/>
      </c>
      <c r="S11" s="172"/>
    </row>
    <row r="12" spans="1:19">
      <c r="A12" s="281"/>
      <c r="B12" s="272"/>
      <c r="C12" s="272"/>
      <c r="D12" s="273"/>
      <c r="E12" s="273"/>
      <c r="F12" s="274"/>
      <c r="G12" s="275"/>
      <c r="H12" s="276"/>
      <c r="I12" s="276"/>
      <c r="J12" s="277"/>
      <c r="K12" s="274"/>
      <c r="L12" s="274"/>
      <c r="M12" s="274"/>
      <c r="N12" s="274"/>
      <c r="O12" s="278"/>
      <c r="P12" s="279"/>
      <c r="Q12" s="353"/>
      <c r="R12" s="282" t="str">
        <f>IF(P12="","",VLOOKUP(P12,'Drop Down Lists'!$D$2:$E$312,2,FALSE))</f>
        <v/>
      </c>
      <c r="S12" s="172"/>
    </row>
    <row r="13" spans="1:19">
      <c r="A13" s="281"/>
      <c r="B13" s="272"/>
      <c r="C13" s="272"/>
      <c r="D13" s="273"/>
      <c r="E13" s="273"/>
      <c r="F13" s="274"/>
      <c r="G13" s="275"/>
      <c r="H13" s="276"/>
      <c r="I13" s="276"/>
      <c r="J13" s="277"/>
      <c r="K13" s="274"/>
      <c r="L13" s="274"/>
      <c r="M13" s="274"/>
      <c r="N13" s="274"/>
      <c r="O13" s="278"/>
      <c r="P13" s="279"/>
      <c r="Q13" s="353"/>
      <c r="R13" s="282" t="str">
        <f>IF(P13="","",VLOOKUP(P13,'Drop Down Lists'!$D$2:$E$312,2,FALSE))</f>
        <v/>
      </c>
      <c r="S13" s="172"/>
    </row>
    <row r="14" spans="1:19">
      <c r="A14" s="281"/>
      <c r="B14" s="272"/>
      <c r="C14" s="272"/>
      <c r="D14" s="273"/>
      <c r="E14" s="273"/>
      <c r="F14" s="274"/>
      <c r="G14" s="275"/>
      <c r="H14" s="276"/>
      <c r="I14" s="276"/>
      <c r="J14" s="277"/>
      <c r="K14" s="274"/>
      <c r="L14" s="274"/>
      <c r="M14" s="274"/>
      <c r="N14" s="274"/>
      <c r="O14" s="278"/>
      <c r="P14" s="279"/>
      <c r="Q14" s="353"/>
      <c r="R14" s="282" t="str">
        <f>IF(P14="","",VLOOKUP(P14,'Drop Down Lists'!$D$2:$E$312,2,FALSE))</f>
        <v/>
      </c>
      <c r="S14" s="172"/>
    </row>
    <row r="15" spans="1:19">
      <c r="A15" s="281"/>
      <c r="B15" s="272"/>
      <c r="C15" s="272"/>
      <c r="D15" s="273"/>
      <c r="E15" s="273"/>
      <c r="F15" s="274"/>
      <c r="G15" s="275"/>
      <c r="H15" s="276"/>
      <c r="I15" s="276"/>
      <c r="J15" s="277"/>
      <c r="K15" s="274"/>
      <c r="L15" s="274"/>
      <c r="M15" s="274"/>
      <c r="N15" s="274"/>
      <c r="O15" s="278"/>
      <c r="P15" s="279"/>
      <c r="Q15" s="353"/>
      <c r="R15" s="282" t="str">
        <f>IF(P15="","",VLOOKUP(P15,'Drop Down Lists'!$D$2:$E$312,2,FALSE))</f>
        <v/>
      </c>
      <c r="S15" s="172"/>
    </row>
    <row r="16" spans="1:19">
      <c r="A16" s="281"/>
      <c r="B16" s="272"/>
      <c r="C16" s="272"/>
      <c r="D16" s="273"/>
      <c r="E16" s="273"/>
      <c r="F16" s="274"/>
      <c r="G16" s="275"/>
      <c r="H16" s="276"/>
      <c r="I16" s="276"/>
      <c r="J16" s="277"/>
      <c r="K16" s="274"/>
      <c r="L16" s="274"/>
      <c r="M16" s="274"/>
      <c r="N16" s="274"/>
      <c r="O16" s="278"/>
      <c r="P16" s="279"/>
      <c r="Q16" s="353"/>
      <c r="R16" s="282" t="str">
        <f>IF(P16="","",VLOOKUP(P16,'Drop Down Lists'!$D$2:$E$312,2,FALSE))</f>
        <v/>
      </c>
      <c r="S16" s="172"/>
    </row>
    <row r="17" spans="1:19">
      <c r="A17" s="281"/>
      <c r="B17" s="272"/>
      <c r="C17" s="272"/>
      <c r="D17" s="273"/>
      <c r="E17" s="273"/>
      <c r="F17" s="274"/>
      <c r="G17" s="275"/>
      <c r="H17" s="276"/>
      <c r="I17" s="276"/>
      <c r="J17" s="277"/>
      <c r="K17" s="274"/>
      <c r="L17" s="274"/>
      <c r="M17" s="274"/>
      <c r="N17" s="274"/>
      <c r="O17" s="278"/>
      <c r="P17" s="279"/>
      <c r="Q17" s="353"/>
      <c r="R17" s="282" t="str">
        <f>IF(P17="","",VLOOKUP(P17,'Drop Down Lists'!$D$2:$E$312,2,FALSE))</f>
        <v/>
      </c>
      <c r="S17" s="172"/>
    </row>
    <row r="18" spans="1:19">
      <c r="A18" s="281"/>
      <c r="B18" s="272"/>
      <c r="C18" s="272"/>
      <c r="D18" s="273"/>
      <c r="E18" s="273"/>
      <c r="F18" s="274"/>
      <c r="G18" s="275"/>
      <c r="H18" s="276"/>
      <c r="I18" s="276"/>
      <c r="J18" s="277"/>
      <c r="K18" s="274"/>
      <c r="L18" s="274"/>
      <c r="M18" s="274"/>
      <c r="N18" s="274"/>
      <c r="O18" s="278"/>
      <c r="P18" s="279"/>
      <c r="Q18" s="353"/>
      <c r="R18" s="282" t="str">
        <f>IF(P18="","",VLOOKUP(P18,'Drop Down Lists'!$D$2:$E$312,2,FALSE))</f>
        <v/>
      </c>
      <c r="S18" s="172"/>
    </row>
    <row r="19" spans="1:19">
      <c r="A19" s="281"/>
      <c r="B19" s="272"/>
      <c r="C19" s="272"/>
      <c r="D19" s="273"/>
      <c r="E19" s="273"/>
      <c r="F19" s="274"/>
      <c r="G19" s="275"/>
      <c r="H19" s="276"/>
      <c r="I19" s="276"/>
      <c r="J19" s="277"/>
      <c r="K19" s="274"/>
      <c r="L19" s="274"/>
      <c r="M19" s="274"/>
      <c r="N19" s="274"/>
      <c r="O19" s="278"/>
      <c r="P19" s="279"/>
      <c r="Q19" s="353"/>
      <c r="R19" s="282" t="str">
        <f>IF(P19="","",VLOOKUP(P19,'Drop Down Lists'!$D$2:$E$312,2,FALSE))</f>
        <v/>
      </c>
      <c r="S19" s="172"/>
    </row>
    <row r="20" spans="1:19">
      <c r="A20" s="281"/>
      <c r="B20" s="272"/>
      <c r="C20" s="272"/>
      <c r="D20" s="273"/>
      <c r="E20" s="273"/>
      <c r="F20" s="274"/>
      <c r="G20" s="275"/>
      <c r="H20" s="276"/>
      <c r="I20" s="276"/>
      <c r="J20" s="277"/>
      <c r="K20" s="274"/>
      <c r="L20" s="274"/>
      <c r="M20" s="274"/>
      <c r="N20" s="274"/>
      <c r="O20" s="278"/>
      <c r="P20" s="279"/>
      <c r="Q20" s="353"/>
      <c r="R20" s="282" t="str">
        <f>IF(P20="","",VLOOKUP(P20,'Drop Down Lists'!$D$2:$E$312,2,FALSE))</f>
        <v/>
      </c>
      <c r="S20" s="172"/>
    </row>
    <row r="21" spans="1:19">
      <c r="A21" s="281"/>
      <c r="B21" s="272"/>
      <c r="C21" s="272"/>
      <c r="D21" s="273"/>
      <c r="E21" s="273"/>
      <c r="F21" s="274"/>
      <c r="G21" s="275"/>
      <c r="H21" s="276"/>
      <c r="I21" s="276"/>
      <c r="J21" s="277"/>
      <c r="K21" s="274"/>
      <c r="L21" s="274"/>
      <c r="M21" s="274"/>
      <c r="N21" s="274"/>
      <c r="O21" s="278"/>
      <c r="P21" s="279"/>
      <c r="Q21" s="353"/>
      <c r="R21" s="282" t="str">
        <f>IF(P21="","",VLOOKUP(P21,'Drop Down Lists'!$D$2:$E$312,2,FALSE))</f>
        <v/>
      </c>
      <c r="S21" s="172"/>
    </row>
    <row r="22" spans="1:19">
      <c r="A22" s="281"/>
      <c r="B22" s="272"/>
      <c r="C22" s="272"/>
      <c r="D22" s="273"/>
      <c r="E22" s="273"/>
      <c r="F22" s="274"/>
      <c r="G22" s="275"/>
      <c r="H22" s="276"/>
      <c r="I22" s="276"/>
      <c r="J22" s="277"/>
      <c r="K22" s="274"/>
      <c r="L22" s="274"/>
      <c r="M22" s="274"/>
      <c r="N22" s="274"/>
      <c r="O22" s="278"/>
      <c r="P22" s="279"/>
      <c r="Q22" s="353"/>
      <c r="R22" s="282" t="str">
        <f>IF(P22="","",VLOOKUP(P22,'Drop Down Lists'!$D$2:$E$312,2,FALSE))</f>
        <v/>
      </c>
      <c r="S22" s="172"/>
    </row>
    <row r="23" spans="1:19">
      <c r="A23" s="281"/>
      <c r="B23" s="272"/>
      <c r="C23" s="272"/>
      <c r="D23" s="273"/>
      <c r="E23" s="273"/>
      <c r="F23" s="274"/>
      <c r="G23" s="275"/>
      <c r="H23" s="276"/>
      <c r="I23" s="276"/>
      <c r="J23" s="277"/>
      <c r="K23" s="274"/>
      <c r="L23" s="274"/>
      <c r="M23" s="274"/>
      <c r="N23" s="274"/>
      <c r="O23" s="278"/>
      <c r="P23" s="279"/>
      <c r="Q23" s="353"/>
      <c r="R23" s="282" t="str">
        <f>IF(P23="","",VLOOKUP(P23,'Drop Down Lists'!$D$2:$E$312,2,FALSE))</f>
        <v/>
      </c>
      <c r="S23" s="172"/>
    </row>
    <row r="24" spans="1:19">
      <c r="A24" s="281"/>
      <c r="B24" s="272"/>
      <c r="C24" s="272"/>
      <c r="D24" s="273"/>
      <c r="E24" s="273"/>
      <c r="F24" s="274"/>
      <c r="G24" s="275"/>
      <c r="H24" s="276"/>
      <c r="I24" s="276"/>
      <c r="J24" s="277"/>
      <c r="K24" s="274"/>
      <c r="L24" s="274"/>
      <c r="M24" s="274"/>
      <c r="N24" s="274"/>
      <c r="O24" s="278"/>
      <c r="P24" s="279"/>
      <c r="Q24" s="353"/>
      <c r="R24" s="282" t="str">
        <f>IF(P24="","",VLOOKUP(P24,'Drop Down Lists'!$D$2:$E$312,2,FALSE))</f>
        <v/>
      </c>
      <c r="S24" s="172"/>
    </row>
    <row r="25" spans="1:19">
      <c r="A25" s="281"/>
      <c r="B25" s="272"/>
      <c r="C25" s="272"/>
      <c r="D25" s="273"/>
      <c r="E25" s="273"/>
      <c r="F25" s="274"/>
      <c r="G25" s="275"/>
      <c r="H25" s="276"/>
      <c r="I25" s="276"/>
      <c r="J25" s="277"/>
      <c r="K25" s="274"/>
      <c r="L25" s="274"/>
      <c r="M25" s="274"/>
      <c r="N25" s="274"/>
      <c r="O25" s="278"/>
      <c r="P25" s="279"/>
      <c r="Q25" s="353"/>
      <c r="R25" s="282" t="str">
        <f>IF(P25="","",VLOOKUP(P25,'Drop Down Lists'!$D$2:$E$312,2,FALSE))</f>
        <v/>
      </c>
      <c r="S25" s="172"/>
    </row>
    <row r="26" spans="1:19">
      <c r="A26" s="281"/>
      <c r="B26" s="272"/>
      <c r="C26" s="272"/>
      <c r="D26" s="273"/>
      <c r="E26" s="273"/>
      <c r="F26" s="274"/>
      <c r="G26" s="275"/>
      <c r="H26" s="276"/>
      <c r="I26" s="276"/>
      <c r="J26" s="277"/>
      <c r="K26" s="274"/>
      <c r="L26" s="274"/>
      <c r="M26" s="274"/>
      <c r="N26" s="274"/>
      <c r="O26" s="278"/>
      <c r="P26" s="279"/>
      <c r="Q26" s="353"/>
      <c r="R26" s="282" t="str">
        <f>IF(P26="","",VLOOKUP(P26,'Drop Down Lists'!$D$2:$E$312,2,FALSE))</f>
        <v/>
      </c>
      <c r="S26" s="172"/>
    </row>
    <row r="27" spans="1:19">
      <c r="A27" s="281"/>
      <c r="B27" s="272"/>
      <c r="C27" s="272"/>
      <c r="D27" s="273"/>
      <c r="E27" s="273"/>
      <c r="F27" s="274"/>
      <c r="G27" s="275"/>
      <c r="H27" s="276"/>
      <c r="I27" s="276"/>
      <c r="J27" s="277"/>
      <c r="K27" s="274"/>
      <c r="L27" s="274"/>
      <c r="M27" s="274"/>
      <c r="N27" s="274"/>
      <c r="O27" s="278"/>
      <c r="P27" s="279"/>
      <c r="Q27" s="353"/>
      <c r="R27" s="282" t="str">
        <f>IF(P27="","",VLOOKUP(P27,'Drop Down Lists'!$D$2:$E$312,2,FALSE))</f>
        <v/>
      </c>
      <c r="S27" s="172"/>
    </row>
    <row r="28" spans="1:19">
      <c r="A28" s="281"/>
      <c r="B28" s="272"/>
      <c r="C28" s="272"/>
      <c r="D28" s="273"/>
      <c r="E28" s="273"/>
      <c r="F28" s="274"/>
      <c r="G28" s="275"/>
      <c r="H28" s="276"/>
      <c r="I28" s="276"/>
      <c r="J28" s="277"/>
      <c r="K28" s="274"/>
      <c r="L28" s="274"/>
      <c r="M28" s="274"/>
      <c r="N28" s="274"/>
      <c r="O28" s="278"/>
      <c r="P28" s="279"/>
      <c r="Q28" s="353"/>
      <c r="R28" s="282" t="str">
        <f>IF(P28="","",VLOOKUP(P28,'Drop Down Lists'!$D$2:$E$312,2,FALSE))</f>
        <v/>
      </c>
      <c r="S28" s="172"/>
    </row>
    <row r="29" spans="1:19">
      <c r="A29" s="281"/>
      <c r="B29" s="272"/>
      <c r="C29" s="272"/>
      <c r="D29" s="273"/>
      <c r="E29" s="273"/>
      <c r="F29" s="274"/>
      <c r="G29" s="275"/>
      <c r="H29" s="276"/>
      <c r="I29" s="276"/>
      <c r="J29" s="277"/>
      <c r="K29" s="274"/>
      <c r="L29" s="274"/>
      <c r="M29" s="274"/>
      <c r="N29" s="274"/>
      <c r="O29" s="278"/>
      <c r="P29" s="279"/>
      <c r="Q29" s="353"/>
      <c r="R29" s="282" t="str">
        <f>IF(P29="","",VLOOKUP(P29,'Drop Down Lists'!$D$2:$E$312,2,FALSE))</f>
        <v/>
      </c>
      <c r="S29" s="172"/>
    </row>
    <row r="30" spans="1:19">
      <c r="A30" s="281"/>
      <c r="B30" s="272"/>
      <c r="C30" s="272"/>
      <c r="D30" s="273"/>
      <c r="E30" s="273"/>
      <c r="F30" s="274"/>
      <c r="G30" s="275"/>
      <c r="H30" s="276"/>
      <c r="I30" s="276"/>
      <c r="J30" s="277"/>
      <c r="K30" s="274"/>
      <c r="L30" s="274"/>
      <c r="M30" s="274"/>
      <c r="N30" s="274"/>
      <c r="O30" s="278"/>
      <c r="P30" s="279"/>
      <c r="Q30" s="353"/>
      <c r="R30" s="282" t="str">
        <f>IF(P30="","",VLOOKUP(P30,'Drop Down Lists'!$D$2:$E$312,2,FALSE))</f>
        <v/>
      </c>
      <c r="S30" s="172"/>
    </row>
    <row r="31" spans="1:19">
      <c r="A31" s="281"/>
      <c r="B31" s="272"/>
      <c r="C31" s="272"/>
      <c r="D31" s="273"/>
      <c r="E31" s="273"/>
      <c r="F31" s="274"/>
      <c r="G31" s="276"/>
      <c r="H31" s="276"/>
      <c r="I31" s="276"/>
      <c r="J31" s="277"/>
      <c r="K31" s="274"/>
      <c r="L31" s="274"/>
      <c r="M31" s="274"/>
      <c r="N31" s="274"/>
      <c r="O31" s="278"/>
      <c r="P31" s="279"/>
      <c r="Q31" s="353"/>
      <c r="R31" s="282" t="str">
        <f>IF(P31="","",VLOOKUP(P31,'Drop Down Lists'!$D$2:$E$312,2,FALSE))</f>
        <v/>
      </c>
      <c r="S31" s="172"/>
    </row>
    <row r="32" spans="1:19">
      <c r="A32" s="281"/>
      <c r="B32" s="272"/>
      <c r="C32" s="272"/>
      <c r="D32" s="273"/>
      <c r="E32" s="273"/>
      <c r="F32" s="274"/>
      <c r="G32" s="275"/>
      <c r="H32" s="276"/>
      <c r="I32" s="276"/>
      <c r="J32" s="277"/>
      <c r="K32" s="274"/>
      <c r="L32" s="274"/>
      <c r="M32" s="274"/>
      <c r="N32" s="274"/>
      <c r="O32" s="278"/>
      <c r="P32" s="279"/>
      <c r="Q32" s="353"/>
      <c r="R32" s="282" t="str">
        <f>IF(P32="","",VLOOKUP(P32,'Drop Down Lists'!$D$2:$E$312,2,FALSE))</f>
        <v/>
      </c>
      <c r="S32" s="172"/>
    </row>
    <row r="33" spans="1:19">
      <c r="A33" s="281"/>
      <c r="B33" s="272"/>
      <c r="C33" s="272"/>
      <c r="D33" s="273"/>
      <c r="E33" s="273"/>
      <c r="F33" s="274"/>
      <c r="G33" s="275"/>
      <c r="H33" s="276"/>
      <c r="I33" s="276"/>
      <c r="J33" s="277"/>
      <c r="K33" s="274"/>
      <c r="L33" s="274"/>
      <c r="M33" s="274"/>
      <c r="N33" s="274"/>
      <c r="O33" s="278"/>
      <c r="P33" s="279"/>
      <c r="Q33" s="353"/>
      <c r="R33" s="282" t="str">
        <f>IF(P33="","",VLOOKUP(P33,'Drop Down Lists'!$D$2:$E$312,2,FALSE))</f>
        <v/>
      </c>
      <c r="S33" s="172"/>
    </row>
    <row r="34" spans="1:19">
      <c r="A34" s="281"/>
      <c r="B34" s="272"/>
      <c r="C34" s="272"/>
      <c r="D34" s="273"/>
      <c r="E34" s="273"/>
      <c r="F34" s="274"/>
      <c r="G34" s="275"/>
      <c r="H34" s="276"/>
      <c r="I34" s="276"/>
      <c r="J34" s="277"/>
      <c r="K34" s="274"/>
      <c r="L34" s="274"/>
      <c r="M34" s="274"/>
      <c r="N34" s="274"/>
      <c r="O34" s="278"/>
      <c r="P34" s="279"/>
      <c r="Q34" s="353"/>
      <c r="R34" s="282" t="str">
        <f>IF(P34="","",VLOOKUP(P34,'Drop Down Lists'!$D$2:$E$312,2,FALSE))</f>
        <v/>
      </c>
      <c r="S34" s="172"/>
    </row>
    <row r="35" spans="1:19">
      <c r="A35" s="281"/>
      <c r="B35" s="272"/>
      <c r="C35" s="272"/>
      <c r="D35" s="273"/>
      <c r="E35" s="273"/>
      <c r="F35" s="274"/>
      <c r="G35" s="275"/>
      <c r="H35" s="276"/>
      <c r="I35" s="276"/>
      <c r="J35" s="277"/>
      <c r="K35" s="274"/>
      <c r="L35" s="274"/>
      <c r="M35" s="274"/>
      <c r="N35" s="274"/>
      <c r="O35" s="278"/>
      <c r="P35" s="279"/>
      <c r="Q35" s="353"/>
      <c r="R35" s="282" t="str">
        <f>IF(P35="","",VLOOKUP(P35,'Drop Down Lists'!$D$2:$E$312,2,FALSE))</f>
        <v/>
      </c>
      <c r="S35" s="172"/>
    </row>
    <row r="36" spans="1:19">
      <c r="A36" s="281"/>
      <c r="B36" s="272"/>
      <c r="C36" s="272"/>
      <c r="D36" s="273"/>
      <c r="E36" s="273"/>
      <c r="F36" s="274"/>
      <c r="G36" s="275"/>
      <c r="H36" s="276"/>
      <c r="I36" s="276"/>
      <c r="J36" s="277"/>
      <c r="K36" s="274"/>
      <c r="L36" s="274"/>
      <c r="M36" s="274"/>
      <c r="N36" s="274"/>
      <c r="O36" s="278"/>
      <c r="P36" s="279"/>
      <c r="Q36" s="353"/>
      <c r="R36" s="282" t="str">
        <f>IF(P36="","",VLOOKUP(P36,'Drop Down Lists'!$D$2:$E$312,2,FALSE))</f>
        <v/>
      </c>
      <c r="S36" s="172"/>
    </row>
    <row r="37" spans="1:19">
      <c r="A37" s="281"/>
      <c r="B37" s="272"/>
      <c r="C37" s="272"/>
      <c r="D37" s="273"/>
      <c r="E37" s="273"/>
      <c r="F37" s="274"/>
      <c r="G37" s="275"/>
      <c r="H37" s="276"/>
      <c r="I37" s="276"/>
      <c r="J37" s="277"/>
      <c r="K37" s="274"/>
      <c r="L37" s="274"/>
      <c r="M37" s="274"/>
      <c r="N37" s="274"/>
      <c r="O37" s="278"/>
      <c r="P37" s="279"/>
      <c r="Q37" s="353"/>
      <c r="R37" s="282" t="str">
        <f>IF(P37="","",VLOOKUP(P37,'Drop Down Lists'!$D$2:$E$312,2,FALSE))</f>
        <v/>
      </c>
      <c r="S37" s="172"/>
    </row>
    <row r="38" spans="1:19">
      <c r="A38" s="281"/>
      <c r="B38" s="272"/>
      <c r="C38" s="272"/>
      <c r="D38" s="273"/>
      <c r="E38" s="273"/>
      <c r="F38" s="274"/>
      <c r="G38" s="275"/>
      <c r="H38" s="276"/>
      <c r="I38" s="276"/>
      <c r="J38" s="277"/>
      <c r="K38" s="274"/>
      <c r="L38" s="274"/>
      <c r="M38" s="274"/>
      <c r="N38" s="274"/>
      <c r="O38" s="278"/>
      <c r="P38" s="279"/>
      <c r="Q38" s="353"/>
      <c r="R38" s="282" t="str">
        <f>IF(P38="","",VLOOKUP(P38,'Drop Down Lists'!$D$2:$E$312,2,FALSE))</f>
        <v/>
      </c>
      <c r="S38" s="172"/>
    </row>
    <row r="39" spans="1:19">
      <c r="A39" s="281"/>
      <c r="B39" s="272"/>
      <c r="C39" s="272"/>
      <c r="D39" s="273"/>
      <c r="E39" s="273"/>
      <c r="F39" s="274"/>
      <c r="G39" s="275"/>
      <c r="H39" s="276"/>
      <c r="I39" s="276"/>
      <c r="J39" s="277"/>
      <c r="K39" s="274"/>
      <c r="L39" s="274"/>
      <c r="M39" s="274"/>
      <c r="N39" s="274"/>
      <c r="O39" s="278"/>
      <c r="P39" s="279"/>
      <c r="Q39" s="353"/>
      <c r="R39" s="282" t="str">
        <f>IF(P39="","",VLOOKUP(P39,'Drop Down Lists'!$D$2:$E$312,2,FALSE))</f>
        <v/>
      </c>
      <c r="S39" s="172"/>
    </row>
    <row r="40" spans="1:19">
      <c r="A40" s="281"/>
      <c r="B40" s="272"/>
      <c r="C40" s="272"/>
      <c r="D40" s="273"/>
      <c r="E40" s="273"/>
      <c r="F40" s="274"/>
      <c r="G40" s="275"/>
      <c r="H40" s="276"/>
      <c r="I40" s="276"/>
      <c r="J40" s="277"/>
      <c r="K40" s="274"/>
      <c r="L40" s="274"/>
      <c r="M40" s="274"/>
      <c r="N40" s="274"/>
      <c r="O40" s="278"/>
      <c r="P40" s="279"/>
      <c r="Q40" s="353"/>
      <c r="R40" s="282" t="str">
        <f>IF(P40="","",VLOOKUP(P40,'Drop Down Lists'!$D$2:$E$312,2,FALSE))</f>
        <v/>
      </c>
      <c r="S40" s="172"/>
    </row>
    <row r="41" spans="1:19">
      <c r="A41" s="281"/>
      <c r="B41" s="272"/>
      <c r="C41" s="272"/>
      <c r="D41" s="273"/>
      <c r="E41" s="273"/>
      <c r="F41" s="274"/>
      <c r="G41" s="275"/>
      <c r="H41" s="276"/>
      <c r="I41" s="276"/>
      <c r="J41" s="277"/>
      <c r="K41" s="274"/>
      <c r="L41" s="274"/>
      <c r="M41" s="274"/>
      <c r="N41" s="274"/>
      <c r="O41" s="278"/>
      <c r="P41" s="279"/>
      <c r="Q41" s="353"/>
      <c r="R41" s="282" t="str">
        <f>IF(P41="","",VLOOKUP(P41,'Drop Down Lists'!$D$2:$E$312,2,FALSE))</f>
        <v/>
      </c>
      <c r="S41" s="172"/>
    </row>
    <row r="42" spans="1:19">
      <c r="A42" s="281"/>
      <c r="B42" s="272"/>
      <c r="C42" s="272"/>
      <c r="D42" s="273"/>
      <c r="E42" s="273"/>
      <c r="F42" s="274"/>
      <c r="G42" s="276"/>
      <c r="H42" s="276"/>
      <c r="I42" s="276"/>
      <c r="J42" s="277"/>
      <c r="K42" s="274"/>
      <c r="L42" s="274"/>
      <c r="M42" s="274"/>
      <c r="N42" s="274"/>
      <c r="O42" s="278"/>
      <c r="P42" s="279"/>
      <c r="Q42" s="353"/>
      <c r="R42" s="282" t="str">
        <f>IF(P42="","",VLOOKUP(P42,'Drop Down Lists'!$D$2:$E$312,2,FALSE))</f>
        <v/>
      </c>
      <c r="S42" s="172"/>
    </row>
    <row r="43" spans="1:19">
      <c r="A43" s="281"/>
      <c r="B43" s="272"/>
      <c r="C43" s="272"/>
      <c r="D43" s="273"/>
      <c r="E43" s="273"/>
      <c r="F43" s="274"/>
      <c r="G43" s="275"/>
      <c r="H43" s="276"/>
      <c r="I43" s="276"/>
      <c r="J43" s="277"/>
      <c r="K43" s="274"/>
      <c r="L43" s="274"/>
      <c r="M43" s="274"/>
      <c r="N43" s="274"/>
      <c r="O43" s="278"/>
      <c r="P43" s="279"/>
      <c r="Q43" s="353"/>
      <c r="R43" s="282" t="str">
        <f>IF(P43="","",VLOOKUP(P43,'Drop Down Lists'!$D$2:$E$312,2,FALSE))</f>
        <v/>
      </c>
      <c r="S43" s="172"/>
    </row>
    <row r="44" spans="1:19">
      <c r="A44" s="281"/>
      <c r="B44" s="272"/>
      <c r="C44" s="272"/>
      <c r="D44" s="273"/>
      <c r="E44" s="273"/>
      <c r="F44" s="274"/>
      <c r="G44" s="275"/>
      <c r="H44" s="276"/>
      <c r="I44" s="276"/>
      <c r="J44" s="277"/>
      <c r="K44" s="274"/>
      <c r="L44" s="274"/>
      <c r="M44" s="274"/>
      <c r="N44" s="274"/>
      <c r="O44" s="278"/>
      <c r="P44" s="279"/>
      <c r="Q44" s="353"/>
      <c r="R44" s="282" t="str">
        <f>IF(P44="","",VLOOKUP(P44,'Drop Down Lists'!$D$2:$E$312,2,FALSE))</f>
        <v/>
      </c>
      <c r="S44" s="172"/>
    </row>
    <row r="45" spans="1:19">
      <c r="A45" s="281"/>
      <c r="B45" s="272"/>
      <c r="C45" s="272"/>
      <c r="D45" s="273"/>
      <c r="E45" s="273"/>
      <c r="F45" s="274"/>
      <c r="G45" s="275"/>
      <c r="H45" s="276"/>
      <c r="I45" s="276"/>
      <c r="J45" s="277"/>
      <c r="K45" s="274"/>
      <c r="L45" s="274"/>
      <c r="M45" s="274"/>
      <c r="N45" s="274"/>
      <c r="O45" s="278"/>
      <c r="P45" s="279"/>
      <c r="Q45" s="353"/>
      <c r="R45" s="282" t="str">
        <f>IF(P45="","",VLOOKUP(P45,'Drop Down Lists'!$D$2:$E$312,2,FALSE))</f>
        <v/>
      </c>
      <c r="S45" s="172"/>
    </row>
    <row r="46" spans="1:19">
      <c r="A46" s="281"/>
      <c r="B46" s="272"/>
      <c r="C46" s="272"/>
      <c r="D46" s="273"/>
      <c r="E46" s="273"/>
      <c r="F46" s="274"/>
      <c r="G46" s="276"/>
      <c r="H46" s="276"/>
      <c r="I46" s="276"/>
      <c r="J46" s="277"/>
      <c r="K46" s="274"/>
      <c r="L46" s="274"/>
      <c r="M46" s="274"/>
      <c r="N46" s="274"/>
      <c r="O46" s="278"/>
      <c r="P46" s="279"/>
      <c r="Q46" s="353"/>
      <c r="R46" s="282" t="str">
        <f>IF(P46="","",VLOOKUP(P46,'Drop Down Lists'!$D$2:$E$312,2,FALSE))</f>
        <v/>
      </c>
      <c r="S46" s="172"/>
    </row>
    <row r="47" spans="1:19">
      <c r="A47" s="281"/>
      <c r="B47" s="272"/>
      <c r="C47" s="272"/>
      <c r="D47" s="273"/>
      <c r="E47" s="273"/>
      <c r="F47" s="274"/>
      <c r="G47" s="276"/>
      <c r="H47" s="276"/>
      <c r="I47" s="276"/>
      <c r="J47" s="277"/>
      <c r="K47" s="274"/>
      <c r="L47" s="274"/>
      <c r="M47" s="274"/>
      <c r="N47" s="274"/>
      <c r="O47" s="278"/>
      <c r="P47" s="279"/>
      <c r="Q47" s="353"/>
      <c r="R47" s="282" t="str">
        <f>IF(P47="","",VLOOKUP(P47,'Drop Down Lists'!$D$2:$E$312,2,FALSE))</f>
        <v/>
      </c>
      <c r="S47" s="172"/>
    </row>
    <row r="48" spans="1:19">
      <c r="A48" s="281"/>
      <c r="B48" s="272"/>
      <c r="C48" s="272"/>
      <c r="D48" s="273"/>
      <c r="E48" s="273"/>
      <c r="F48" s="274"/>
      <c r="G48" s="275"/>
      <c r="H48" s="276"/>
      <c r="I48" s="276"/>
      <c r="J48" s="277"/>
      <c r="K48" s="274"/>
      <c r="L48" s="274"/>
      <c r="M48" s="274"/>
      <c r="N48" s="274"/>
      <c r="O48" s="278"/>
      <c r="P48" s="279"/>
      <c r="Q48" s="353"/>
      <c r="R48" s="282" t="str">
        <f>IF(P48="","",VLOOKUP(P48,'Drop Down Lists'!$D$2:$E$312,2,FALSE))</f>
        <v/>
      </c>
      <c r="S48" s="172"/>
    </row>
    <row r="49" spans="1:19">
      <c r="A49" s="281"/>
      <c r="B49" s="272"/>
      <c r="C49" s="272"/>
      <c r="D49" s="273"/>
      <c r="E49" s="273"/>
      <c r="F49" s="274"/>
      <c r="G49" s="275"/>
      <c r="H49" s="276"/>
      <c r="I49" s="276"/>
      <c r="J49" s="277"/>
      <c r="K49" s="274"/>
      <c r="L49" s="274"/>
      <c r="M49" s="274"/>
      <c r="N49" s="274"/>
      <c r="O49" s="278"/>
      <c r="P49" s="279"/>
      <c r="Q49" s="353"/>
      <c r="R49" s="282" t="str">
        <f>IF(P49="","",VLOOKUP(P49,'Drop Down Lists'!$D$2:$E$312,2,FALSE))</f>
        <v/>
      </c>
      <c r="S49" s="172"/>
    </row>
    <row r="50" spans="1:19">
      <c r="A50" s="281"/>
      <c r="B50" s="272"/>
      <c r="C50" s="272"/>
      <c r="D50" s="273"/>
      <c r="E50" s="273"/>
      <c r="F50" s="274"/>
      <c r="G50" s="275"/>
      <c r="H50" s="276"/>
      <c r="I50" s="276"/>
      <c r="J50" s="277"/>
      <c r="K50" s="274"/>
      <c r="L50" s="274"/>
      <c r="M50" s="274"/>
      <c r="N50" s="274"/>
      <c r="O50" s="278"/>
      <c r="P50" s="279"/>
      <c r="Q50" s="353"/>
      <c r="R50" s="282" t="str">
        <f>IF(P50="","",VLOOKUP(P50,'Drop Down Lists'!$D$2:$E$312,2,FALSE))</f>
        <v/>
      </c>
      <c r="S50" s="172"/>
    </row>
    <row r="51" spans="1:19">
      <c r="A51" s="281"/>
      <c r="B51" s="272"/>
      <c r="C51" s="272"/>
      <c r="D51" s="273"/>
      <c r="E51" s="273"/>
      <c r="F51" s="274"/>
      <c r="G51" s="275"/>
      <c r="H51" s="276"/>
      <c r="I51" s="276"/>
      <c r="J51" s="277"/>
      <c r="K51" s="274"/>
      <c r="L51" s="274"/>
      <c r="M51" s="274"/>
      <c r="N51" s="274"/>
      <c r="O51" s="278"/>
      <c r="P51" s="279"/>
      <c r="Q51" s="353"/>
      <c r="R51" s="282" t="str">
        <f>IF(P51="","",VLOOKUP(P51,'Drop Down Lists'!$D$2:$E$312,2,FALSE))</f>
        <v/>
      </c>
      <c r="S51" s="172"/>
    </row>
    <row r="52" spans="1:19">
      <c r="A52" s="281"/>
      <c r="B52" s="272"/>
      <c r="C52" s="272"/>
      <c r="D52" s="273"/>
      <c r="E52" s="273"/>
      <c r="F52" s="274"/>
      <c r="G52" s="275"/>
      <c r="H52" s="276"/>
      <c r="I52" s="276"/>
      <c r="J52" s="277"/>
      <c r="K52" s="274"/>
      <c r="L52" s="274"/>
      <c r="M52" s="274"/>
      <c r="N52" s="274"/>
      <c r="O52" s="278"/>
      <c r="P52" s="279"/>
      <c r="Q52" s="353"/>
      <c r="R52" s="282" t="str">
        <f>IF(P52="","",VLOOKUP(P52,'Drop Down Lists'!$D$2:$E$312,2,FALSE))</f>
        <v/>
      </c>
      <c r="S52" s="172"/>
    </row>
    <row r="53" spans="1:19">
      <c r="A53" s="281"/>
      <c r="B53" s="272"/>
      <c r="C53" s="272"/>
      <c r="D53" s="273"/>
      <c r="E53" s="273"/>
      <c r="F53" s="274"/>
      <c r="G53" s="275"/>
      <c r="H53" s="276"/>
      <c r="I53" s="276"/>
      <c r="J53" s="277"/>
      <c r="K53" s="274"/>
      <c r="L53" s="274"/>
      <c r="M53" s="274"/>
      <c r="N53" s="274"/>
      <c r="O53" s="278"/>
      <c r="P53" s="279"/>
      <c r="Q53" s="353"/>
      <c r="R53" s="282" t="str">
        <f>IF(P53="","",VLOOKUP(P53,'Drop Down Lists'!$D$2:$E$312,2,FALSE))</f>
        <v/>
      </c>
      <c r="S53" s="172"/>
    </row>
    <row r="54" spans="1:19">
      <c r="A54" s="281"/>
      <c r="B54" s="272"/>
      <c r="C54" s="272"/>
      <c r="D54" s="273"/>
      <c r="E54" s="273"/>
      <c r="F54" s="274"/>
      <c r="G54" s="275"/>
      <c r="H54" s="276"/>
      <c r="I54" s="276"/>
      <c r="J54" s="277"/>
      <c r="K54" s="274"/>
      <c r="L54" s="274"/>
      <c r="M54" s="274"/>
      <c r="N54" s="274"/>
      <c r="O54" s="278"/>
      <c r="P54" s="279"/>
      <c r="Q54" s="353"/>
      <c r="R54" s="282" t="str">
        <f>IF(P54="","",VLOOKUP(P54,'Drop Down Lists'!$D$2:$E$312,2,FALSE))</f>
        <v/>
      </c>
      <c r="S54" s="172"/>
    </row>
    <row r="55" spans="1:19">
      <c r="A55" s="281"/>
      <c r="B55" s="272"/>
      <c r="C55" s="272"/>
      <c r="D55" s="273"/>
      <c r="E55" s="273"/>
      <c r="F55" s="274"/>
      <c r="G55" s="276"/>
      <c r="H55" s="276"/>
      <c r="I55" s="276"/>
      <c r="J55" s="277"/>
      <c r="K55" s="274"/>
      <c r="L55" s="274"/>
      <c r="M55" s="274"/>
      <c r="N55" s="274"/>
      <c r="O55" s="278"/>
      <c r="P55" s="279"/>
      <c r="Q55" s="353"/>
      <c r="R55" s="282" t="str">
        <f>IF(P55="","",VLOOKUP(P55,'Drop Down Lists'!$D$2:$E$312,2,FALSE))</f>
        <v/>
      </c>
      <c r="S55" s="172"/>
    </row>
    <row r="56" spans="1:19">
      <c r="A56" s="281"/>
      <c r="B56" s="272"/>
      <c r="C56" s="272"/>
      <c r="D56" s="273"/>
      <c r="E56" s="273"/>
      <c r="F56" s="274"/>
      <c r="G56" s="275"/>
      <c r="H56" s="276"/>
      <c r="I56" s="276"/>
      <c r="J56" s="277"/>
      <c r="K56" s="274"/>
      <c r="L56" s="274"/>
      <c r="M56" s="274"/>
      <c r="N56" s="274"/>
      <c r="O56" s="278"/>
      <c r="P56" s="279"/>
      <c r="Q56" s="353"/>
      <c r="R56" s="282" t="str">
        <f>IF(P56="","",VLOOKUP(P56,'Drop Down Lists'!$D$2:$E$312,2,FALSE))</f>
        <v/>
      </c>
      <c r="S56" s="172"/>
    </row>
    <row r="57" spans="1:19">
      <c r="A57" s="281"/>
      <c r="B57" s="272"/>
      <c r="C57" s="272"/>
      <c r="D57" s="273"/>
      <c r="E57" s="273"/>
      <c r="F57" s="274"/>
      <c r="G57" s="275"/>
      <c r="H57" s="276"/>
      <c r="I57" s="276"/>
      <c r="J57" s="277"/>
      <c r="K57" s="274"/>
      <c r="L57" s="274"/>
      <c r="M57" s="274"/>
      <c r="N57" s="274"/>
      <c r="O57" s="278"/>
      <c r="P57" s="279"/>
      <c r="Q57" s="353"/>
      <c r="R57" s="282" t="str">
        <f>IF(P57="","",VLOOKUP(P57,'Drop Down Lists'!$D$2:$E$312,2,FALSE))</f>
        <v/>
      </c>
      <c r="S57" s="172"/>
    </row>
    <row r="58" spans="1:19">
      <c r="A58" s="281"/>
      <c r="B58" s="272"/>
      <c r="C58" s="272"/>
      <c r="D58" s="273"/>
      <c r="E58" s="273"/>
      <c r="F58" s="274"/>
      <c r="G58" s="275"/>
      <c r="H58" s="276"/>
      <c r="I58" s="276"/>
      <c r="J58" s="277"/>
      <c r="K58" s="274"/>
      <c r="L58" s="274"/>
      <c r="M58" s="274"/>
      <c r="N58" s="274"/>
      <c r="O58" s="278"/>
      <c r="P58" s="279"/>
      <c r="Q58" s="353"/>
      <c r="R58" s="282" t="str">
        <f>IF(P58="","",VLOOKUP(P58,'Drop Down Lists'!$D$2:$E$312,2,FALSE))</f>
        <v/>
      </c>
      <c r="S58" s="172"/>
    </row>
    <row r="59" spans="1:19">
      <c r="A59" s="281"/>
      <c r="B59" s="272"/>
      <c r="C59" s="272"/>
      <c r="D59" s="273"/>
      <c r="E59" s="273"/>
      <c r="F59" s="274"/>
      <c r="G59" s="276"/>
      <c r="H59" s="276"/>
      <c r="I59" s="276"/>
      <c r="J59" s="277"/>
      <c r="K59" s="274"/>
      <c r="L59" s="274"/>
      <c r="M59" s="274"/>
      <c r="N59" s="274"/>
      <c r="O59" s="278"/>
      <c r="P59" s="279"/>
      <c r="Q59" s="353"/>
      <c r="R59" s="282" t="str">
        <f>IF(P59="","",VLOOKUP(P59,'Drop Down Lists'!$D$2:$E$312,2,FALSE))</f>
        <v/>
      </c>
      <c r="S59" s="172"/>
    </row>
    <row r="60" spans="1:19">
      <c r="A60" s="281"/>
      <c r="B60" s="272"/>
      <c r="C60" s="272"/>
      <c r="D60" s="273"/>
      <c r="E60" s="273"/>
      <c r="F60" s="274"/>
      <c r="G60" s="275"/>
      <c r="H60" s="276"/>
      <c r="I60" s="276"/>
      <c r="J60" s="277"/>
      <c r="K60" s="274"/>
      <c r="L60" s="274"/>
      <c r="M60" s="274"/>
      <c r="N60" s="274"/>
      <c r="O60" s="278"/>
      <c r="P60" s="279"/>
      <c r="Q60" s="353"/>
      <c r="R60" s="282" t="str">
        <f>IF(P60="","",VLOOKUP(P60,'Drop Down Lists'!$D$2:$E$312,2,FALSE))</f>
        <v/>
      </c>
      <c r="S60" s="172"/>
    </row>
    <row r="61" spans="1:19">
      <c r="A61" s="281"/>
      <c r="B61" s="272"/>
      <c r="C61" s="272"/>
      <c r="D61" s="273"/>
      <c r="E61" s="273"/>
      <c r="F61" s="274"/>
      <c r="G61" s="275"/>
      <c r="H61" s="276"/>
      <c r="I61" s="276"/>
      <c r="J61" s="277"/>
      <c r="K61" s="274"/>
      <c r="L61" s="274"/>
      <c r="M61" s="274"/>
      <c r="N61" s="274"/>
      <c r="O61" s="278"/>
      <c r="P61" s="279"/>
      <c r="Q61" s="353"/>
      <c r="R61" s="282" t="str">
        <f>IF(P61="","",VLOOKUP(P61,'Drop Down Lists'!$D$2:$E$312,2,FALSE))</f>
        <v/>
      </c>
      <c r="S61" s="172"/>
    </row>
    <row r="62" spans="1:19">
      <c r="A62" s="281"/>
      <c r="B62" s="272"/>
      <c r="C62" s="272"/>
      <c r="D62" s="273"/>
      <c r="E62" s="273"/>
      <c r="F62" s="274"/>
      <c r="G62" s="275"/>
      <c r="H62" s="276"/>
      <c r="I62" s="276"/>
      <c r="J62" s="277"/>
      <c r="K62" s="274"/>
      <c r="L62" s="274"/>
      <c r="M62" s="274"/>
      <c r="N62" s="274"/>
      <c r="O62" s="278"/>
      <c r="P62" s="279"/>
      <c r="Q62" s="353"/>
      <c r="R62" s="282" t="str">
        <f>IF(P62="","",VLOOKUP(P62,'Drop Down Lists'!$D$2:$E$312,2,FALSE))</f>
        <v/>
      </c>
      <c r="S62" s="172"/>
    </row>
    <row r="63" spans="1:19">
      <c r="A63" s="281"/>
      <c r="B63" s="272"/>
      <c r="C63" s="272"/>
      <c r="D63" s="273"/>
      <c r="E63" s="273"/>
      <c r="F63" s="274"/>
      <c r="G63" s="275"/>
      <c r="H63" s="276"/>
      <c r="I63" s="276"/>
      <c r="J63" s="277"/>
      <c r="K63" s="274"/>
      <c r="L63" s="274"/>
      <c r="M63" s="274"/>
      <c r="N63" s="274"/>
      <c r="O63" s="278"/>
      <c r="P63" s="279"/>
      <c r="Q63" s="353"/>
      <c r="R63" s="282" t="str">
        <f>IF(P63="","",VLOOKUP(P63,'Drop Down Lists'!$D$2:$E$312,2,FALSE))</f>
        <v/>
      </c>
      <c r="S63" s="172"/>
    </row>
    <row r="64" spans="1:19">
      <c r="A64" s="281"/>
      <c r="B64" s="272"/>
      <c r="C64" s="272"/>
      <c r="D64" s="273"/>
      <c r="E64" s="273"/>
      <c r="F64" s="274"/>
      <c r="G64" s="275"/>
      <c r="H64" s="276"/>
      <c r="I64" s="276"/>
      <c r="J64" s="277"/>
      <c r="K64" s="274"/>
      <c r="L64" s="274"/>
      <c r="M64" s="274"/>
      <c r="N64" s="274"/>
      <c r="O64" s="278"/>
      <c r="P64" s="279"/>
      <c r="Q64" s="353"/>
      <c r="R64" s="282" t="str">
        <f>IF(P64="","",VLOOKUP(P64,'Drop Down Lists'!$D$2:$E$312,2,FALSE))</f>
        <v/>
      </c>
      <c r="S64" s="172"/>
    </row>
    <row r="65" spans="1:19">
      <c r="A65" s="281"/>
      <c r="B65" s="272"/>
      <c r="C65" s="272"/>
      <c r="D65" s="273"/>
      <c r="E65" s="273"/>
      <c r="F65" s="274"/>
      <c r="G65" s="275"/>
      <c r="H65" s="276"/>
      <c r="I65" s="276"/>
      <c r="J65" s="277"/>
      <c r="K65" s="274"/>
      <c r="L65" s="274"/>
      <c r="M65" s="274"/>
      <c r="N65" s="274"/>
      <c r="O65" s="278"/>
      <c r="P65" s="279"/>
      <c r="Q65" s="353"/>
      <c r="R65" s="282" t="str">
        <f>IF(P65="","",VLOOKUP(P65,'Drop Down Lists'!$D$2:$E$312,2,FALSE))</f>
        <v/>
      </c>
      <c r="S65" s="172"/>
    </row>
    <row r="66" spans="1:19">
      <c r="A66" s="281"/>
      <c r="B66" s="272"/>
      <c r="C66" s="272"/>
      <c r="D66" s="273"/>
      <c r="E66" s="273"/>
      <c r="F66" s="274"/>
      <c r="G66" s="275"/>
      <c r="H66" s="276"/>
      <c r="I66" s="276"/>
      <c r="J66" s="277"/>
      <c r="K66" s="274"/>
      <c r="L66" s="274"/>
      <c r="M66" s="274"/>
      <c r="N66" s="274"/>
      <c r="O66" s="278"/>
      <c r="P66" s="279"/>
      <c r="Q66" s="353"/>
      <c r="R66" s="282" t="str">
        <f>IF(P66="","",VLOOKUP(P66,'Drop Down Lists'!$D$2:$E$312,2,FALSE))</f>
        <v/>
      </c>
      <c r="S66" s="172"/>
    </row>
    <row r="67" spans="1:19">
      <c r="A67" s="281"/>
      <c r="B67" s="272"/>
      <c r="C67" s="272"/>
      <c r="D67" s="273"/>
      <c r="E67" s="273"/>
      <c r="F67" s="274"/>
      <c r="G67" s="275"/>
      <c r="H67" s="276"/>
      <c r="I67" s="276"/>
      <c r="J67" s="277"/>
      <c r="K67" s="274"/>
      <c r="L67" s="274"/>
      <c r="M67" s="274"/>
      <c r="N67" s="274"/>
      <c r="O67" s="278"/>
      <c r="P67" s="279"/>
      <c r="Q67" s="353"/>
      <c r="R67" s="282" t="str">
        <f>IF(P67="","",VLOOKUP(P67,'Drop Down Lists'!$D$2:$E$312,2,FALSE))</f>
        <v/>
      </c>
      <c r="S67" s="172"/>
    </row>
    <row r="68" spans="1:19">
      <c r="A68" s="281"/>
      <c r="B68" s="272"/>
      <c r="C68" s="272"/>
      <c r="D68" s="273"/>
      <c r="E68" s="273"/>
      <c r="F68" s="274"/>
      <c r="G68" s="275"/>
      <c r="H68" s="276"/>
      <c r="I68" s="276"/>
      <c r="J68" s="277"/>
      <c r="K68" s="274"/>
      <c r="L68" s="274"/>
      <c r="M68" s="274"/>
      <c r="N68" s="274"/>
      <c r="O68" s="278"/>
      <c r="P68" s="279"/>
      <c r="Q68" s="353"/>
      <c r="R68" s="282" t="str">
        <f>IF(P68="","",VLOOKUP(P68,'Drop Down Lists'!$D$2:$E$312,2,FALSE))</f>
        <v/>
      </c>
      <c r="S68" s="172"/>
    </row>
    <row r="69" spans="1:19">
      <c r="A69" s="281"/>
      <c r="B69" s="272"/>
      <c r="C69" s="272"/>
      <c r="D69" s="273"/>
      <c r="E69" s="273"/>
      <c r="F69" s="274"/>
      <c r="G69" s="275"/>
      <c r="H69" s="276"/>
      <c r="I69" s="276"/>
      <c r="J69" s="277"/>
      <c r="K69" s="274"/>
      <c r="L69" s="274"/>
      <c r="M69" s="274"/>
      <c r="N69" s="274"/>
      <c r="O69" s="278"/>
      <c r="P69" s="279"/>
      <c r="Q69" s="353"/>
      <c r="R69" s="282" t="str">
        <f>IF(P69="","",VLOOKUP(P69,'Drop Down Lists'!$D$2:$E$312,2,FALSE))</f>
        <v/>
      </c>
      <c r="S69" s="172"/>
    </row>
    <row r="70" spans="1:19">
      <c r="A70" s="281"/>
      <c r="B70" s="272"/>
      <c r="C70" s="272"/>
      <c r="D70" s="273"/>
      <c r="E70" s="273"/>
      <c r="F70" s="274"/>
      <c r="G70" s="275"/>
      <c r="H70" s="276"/>
      <c r="I70" s="276"/>
      <c r="J70" s="277"/>
      <c r="K70" s="274"/>
      <c r="L70" s="274"/>
      <c r="M70" s="274"/>
      <c r="N70" s="274"/>
      <c r="O70" s="278"/>
      <c r="P70" s="279"/>
      <c r="Q70" s="353"/>
      <c r="R70" s="282" t="str">
        <f>IF(P70="","",VLOOKUP(P70,'Drop Down Lists'!$D$2:$E$312,2,FALSE))</f>
        <v/>
      </c>
      <c r="S70" s="172"/>
    </row>
    <row r="71" spans="1:19">
      <c r="A71" s="281"/>
      <c r="B71" s="272"/>
      <c r="C71" s="272"/>
      <c r="D71" s="273"/>
      <c r="E71" s="273"/>
      <c r="F71" s="274"/>
      <c r="G71" s="275"/>
      <c r="H71" s="276"/>
      <c r="I71" s="276"/>
      <c r="J71" s="277"/>
      <c r="K71" s="274"/>
      <c r="L71" s="274"/>
      <c r="M71" s="274"/>
      <c r="N71" s="274"/>
      <c r="O71" s="278"/>
      <c r="P71" s="279"/>
      <c r="Q71" s="353"/>
      <c r="R71" s="282" t="str">
        <f>IF(P71="","",VLOOKUP(P71,'Drop Down Lists'!$D$2:$E$312,2,FALSE))</f>
        <v/>
      </c>
      <c r="S71" s="172"/>
    </row>
    <row r="72" spans="1:19">
      <c r="A72" s="281"/>
      <c r="B72" s="272"/>
      <c r="C72" s="272"/>
      <c r="D72" s="273"/>
      <c r="E72" s="273"/>
      <c r="F72" s="274"/>
      <c r="G72" s="275"/>
      <c r="H72" s="276"/>
      <c r="I72" s="276"/>
      <c r="J72" s="277"/>
      <c r="K72" s="274"/>
      <c r="L72" s="274"/>
      <c r="M72" s="274"/>
      <c r="N72" s="274"/>
      <c r="O72" s="278"/>
      <c r="P72" s="279"/>
      <c r="Q72" s="353"/>
      <c r="R72" s="282" t="str">
        <f>IF(P72="","",VLOOKUP(P72,'Drop Down Lists'!$D$2:$E$312,2,FALSE))</f>
        <v/>
      </c>
      <c r="S72" s="172"/>
    </row>
    <row r="73" spans="1:19">
      <c r="A73" s="281"/>
      <c r="B73" s="272"/>
      <c r="C73" s="272"/>
      <c r="D73" s="273"/>
      <c r="E73" s="273"/>
      <c r="F73" s="274"/>
      <c r="G73" s="275"/>
      <c r="H73" s="276"/>
      <c r="I73" s="276"/>
      <c r="J73" s="277"/>
      <c r="K73" s="274"/>
      <c r="L73" s="274"/>
      <c r="M73" s="274"/>
      <c r="N73" s="274"/>
      <c r="O73" s="278"/>
      <c r="P73" s="279"/>
      <c r="Q73" s="353"/>
      <c r="R73" s="282" t="str">
        <f>IF(P73="","",VLOOKUP(P73,'Drop Down Lists'!$D$2:$E$312,2,FALSE))</f>
        <v/>
      </c>
      <c r="S73" s="172"/>
    </row>
    <row r="74" spans="1:19">
      <c r="A74" s="281"/>
      <c r="B74" s="272"/>
      <c r="C74" s="272"/>
      <c r="D74" s="273"/>
      <c r="E74" s="273"/>
      <c r="F74" s="274"/>
      <c r="G74" s="275"/>
      <c r="H74" s="276"/>
      <c r="I74" s="276"/>
      <c r="J74" s="277"/>
      <c r="K74" s="274"/>
      <c r="L74" s="274"/>
      <c r="M74" s="274"/>
      <c r="N74" s="274"/>
      <c r="O74" s="278"/>
      <c r="P74" s="279"/>
      <c r="Q74" s="353"/>
      <c r="R74" s="282" t="str">
        <f>IF(P74="","",VLOOKUP(P74,'Drop Down Lists'!$D$2:$E$312,2,FALSE))</f>
        <v/>
      </c>
      <c r="S74" s="172"/>
    </row>
    <row r="75" spans="1:19">
      <c r="A75" s="281"/>
      <c r="B75" s="272"/>
      <c r="C75" s="272"/>
      <c r="D75" s="273"/>
      <c r="E75" s="273"/>
      <c r="F75" s="274"/>
      <c r="G75" s="275"/>
      <c r="H75" s="276"/>
      <c r="I75" s="276"/>
      <c r="J75" s="277"/>
      <c r="K75" s="274"/>
      <c r="L75" s="274"/>
      <c r="M75" s="274"/>
      <c r="N75" s="274"/>
      <c r="O75" s="278"/>
      <c r="P75" s="279"/>
      <c r="Q75" s="353"/>
      <c r="R75" s="282" t="str">
        <f>IF(P75="","",VLOOKUP(P75,'Drop Down Lists'!$D$2:$E$312,2,FALSE))</f>
        <v/>
      </c>
      <c r="S75" s="172"/>
    </row>
    <row r="76" spans="1:19">
      <c r="A76" s="281"/>
      <c r="B76" s="272"/>
      <c r="C76" s="272"/>
      <c r="D76" s="273"/>
      <c r="E76" s="273"/>
      <c r="F76" s="274"/>
      <c r="G76" s="275"/>
      <c r="H76" s="276"/>
      <c r="I76" s="276"/>
      <c r="J76" s="277"/>
      <c r="K76" s="274"/>
      <c r="L76" s="274"/>
      <c r="M76" s="274"/>
      <c r="N76" s="274"/>
      <c r="O76" s="278"/>
      <c r="P76" s="279"/>
      <c r="Q76" s="353"/>
      <c r="R76" s="282" t="str">
        <f>IF(P76="","",VLOOKUP(P76,'Drop Down Lists'!$D$2:$E$312,2,FALSE))</f>
        <v/>
      </c>
      <c r="S76" s="172"/>
    </row>
    <row r="77" spans="1:19">
      <c r="A77" s="281"/>
      <c r="B77" s="272"/>
      <c r="C77" s="272"/>
      <c r="D77" s="273"/>
      <c r="E77" s="273"/>
      <c r="F77" s="274"/>
      <c r="G77" s="275"/>
      <c r="H77" s="276"/>
      <c r="I77" s="276"/>
      <c r="J77" s="277"/>
      <c r="K77" s="274"/>
      <c r="L77" s="274"/>
      <c r="M77" s="274"/>
      <c r="N77" s="274"/>
      <c r="O77" s="278"/>
      <c r="P77" s="279"/>
      <c r="Q77" s="353"/>
      <c r="R77" s="282" t="str">
        <f>IF(P77="","",VLOOKUP(P77,'Drop Down Lists'!$D$2:$E$312,2,FALSE))</f>
        <v/>
      </c>
      <c r="S77" s="172"/>
    </row>
    <row r="78" spans="1:19">
      <c r="A78" s="281"/>
      <c r="B78" s="272"/>
      <c r="C78" s="272"/>
      <c r="D78" s="273"/>
      <c r="E78" s="273"/>
      <c r="F78" s="274"/>
      <c r="G78" s="275"/>
      <c r="H78" s="276"/>
      <c r="I78" s="276"/>
      <c r="J78" s="277"/>
      <c r="K78" s="274"/>
      <c r="L78" s="274"/>
      <c r="M78" s="274"/>
      <c r="N78" s="274"/>
      <c r="O78" s="278"/>
      <c r="P78" s="279"/>
      <c r="Q78" s="353"/>
      <c r="R78" s="282" t="str">
        <f>IF(P78="","",VLOOKUP(P78,'Drop Down Lists'!$D$2:$E$312,2,FALSE))</f>
        <v/>
      </c>
      <c r="S78" s="172"/>
    </row>
    <row r="79" spans="1:19">
      <c r="A79" s="281"/>
      <c r="B79" s="272"/>
      <c r="C79" s="272"/>
      <c r="D79" s="273"/>
      <c r="E79" s="273"/>
      <c r="F79" s="274"/>
      <c r="G79" s="275"/>
      <c r="H79" s="276"/>
      <c r="I79" s="276"/>
      <c r="J79" s="277"/>
      <c r="K79" s="274"/>
      <c r="L79" s="274"/>
      <c r="M79" s="274"/>
      <c r="N79" s="274"/>
      <c r="O79" s="278"/>
      <c r="P79" s="279"/>
      <c r="Q79" s="353"/>
      <c r="R79" s="282" t="str">
        <f>IF(P79="","",VLOOKUP(P79,'Drop Down Lists'!$D$2:$E$312,2,FALSE))</f>
        <v/>
      </c>
      <c r="S79" s="172"/>
    </row>
    <row r="80" spans="1:19">
      <c r="A80" s="281"/>
      <c r="B80" s="272"/>
      <c r="C80" s="272"/>
      <c r="D80" s="273"/>
      <c r="E80" s="273"/>
      <c r="F80" s="274"/>
      <c r="G80" s="275"/>
      <c r="H80" s="276"/>
      <c r="I80" s="276"/>
      <c r="J80" s="277"/>
      <c r="K80" s="274"/>
      <c r="L80" s="274"/>
      <c r="M80" s="274"/>
      <c r="N80" s="274"/>
      <c r="O80" s="278"/>
      <c r="P80" s="279"/>
      <c r="Q80" s="353"/>
      <c r="R80" s="282" t="str">
        <f>IF(P80="","",VLOOKUP(P80,'Drop Down Lists'!$D$2:$E$312,2,FALSE))</f>
        <v/>
      </c>
      <c r="S80" s="172"/>
    </row>
    <row r="81" spans="1:19">
      <c r="A81" s="281"/>
      <c r="B81" s="272"/>
      <c r="C81" s="272"/>
      <c r="D81" s="273"/>
      <c r="E81" s="273"/>
      <c r="F81" s="274"/>
      <c r="G81" s="275"/>
      <c r="H81" s="276"/>
      <c r="I81" s="276"/>
      <c r="J81" s="277"/>
      <c r="K81" s="274"/>
      <c r="L81" s="274"/>
      <c r="M81" s="274"/>
      <c r="N81" s="274"/>
      <c r="O81" s="278"/>
      <c r="P81" s="279"/>
      <c r="Q81" s="353"/>
      <c r="R81" s="282" t="str">
        <f>IF(P81="","",VLOOKUP(P81,'Drop Down Lists'!$D$2:$E$312,2,FALSE))</f>
        <v/>
      </c>
      <c r="S81" s="172"/>
    </row>
    <row r="82" spans="1:19">
      <c r="A82" s="281"/>
      <c r="B82" s="272"/>
      <c r="C82" s="272"/>
      <c r="D82" s="273"/>
      <c r="E82" s="273"/>
      <c r="F82" s="274"/>
      <c r="G82" s="275"/>
      <c r="H82" s="276"/>
      <c r="I82" s="276"/>
      <c r="J82" s="277"/>
      <c r="K82" s="274"/>
      <c r="L82" s="274"/>
      <c r="M82" s="274"/>
      <c r="N82" s="274"/>
      <c r="O82" s="278"/>
      <c r="P82" s="279"/>
      <c r="Q82" s="353"/>
      <c r="R82" s="282" t="str">
        <f>IF(P82="","",VLOOKUP(P82,'Drop Down Lists'!$D$2:$E$312,2,FALSE))</f>
        <v/>
      </c>
      <c r="S82" s="172"/>
    </row>
    <row r="83" spans="1:19">
      <c r="A83" s="281"/>
      <c r="B83" s="272"/>
      <c r="C83" s="272"/>
      <c r="D83" s="273"/>
      <c r="E83" s="273"/>
      <c r="F83" s="274"/>
      <c r="G83" s="275"/>
      <c r="H83" s="276"/>
      <c r="I83" s="276"/>
      <c r="J83" s="277"/>
      <c r="K83" s="274"/>
      <c r="L83" s="274"/>
      <c r="M83" s="274"/>
      <c r="N83" s="274"/>
      <c r="O83" s="278"/>
      <c r="P83" s="279"/>
      <c r="Q83" s="353"/>
      <c r="R83" s="282" t="str">
        <f>IF(P83="","",VLOOKUP(P83,'Drop Down Lists'!$D$2:$E$312,2,FALSE))</f>
        <v/>
      </c>
      <c r="S83" s="172"/>
    </row>
    <row r="84" spans="1:19">
      <c r="A84" s="281"/>
      <c r="B84" s="272"/>
      <c r="C84" s="272"/>
      <c r="D84" s="273"/>
      <c r="E84" s="273"/>
      <c r="F84" s="274"/>
      <c r="G84" s="275"/>
      <c r="H84" s="276"/>
      <c r="I84" s="276"/>
      <c r="J84" s="277"/>
      <c r="K84" s="274"/>
      <c r="L84" s="274"/>
      <c r="M84" s="274"/>
      <c r="N84" s="274"/>
      <c r="O84" s="278"/>
      <c r="P84" s="279"/>
      <c r="Q84" s="353"/>
      <c r="R84" s="282" t="str">
        <f>IF(P84="","",VLOOKUP(P84,'Drop Down Lists'!$D$2:$E$312,2,FALSE))</f>
        <v/>
      </c>
      <c r="S84" s="172"/>
    </row>
    <row r="85" spans="1:19">
      <c r="A85" s="281"/>
      <c r="B85" s="272"/>
      <c r="C85" s="272"/>
      <c r="D85" s="273"/>
      <c r="E85" s="273"/>
      <c r="F85" s="274"/>
      <c r="G85" s="275"/>
      <c r="H85" s="276"/>
      <c r="I85" s="276"/>
      <c r="J85" s="277"/>
      <c r="K85" s="274"/>
      <c r="L85" s="274"/>
      <c r="M85" s="274"/>
      <c r="N85" s="274"/>
      <c r="O85" s="278"/>
      <c r="P85" s="279"/>
      <c r="Q85" s="353"/>
      <c r="R85" s="282" t="str">
        <f>IF(P85="","",VLOOKUP(P85,'Drop Down Lists'!$D$2:$E$312,2,FALSE))</f>
        <v/>
      </c>
      <c r="S85" s="172"/>
    </row>
    <row r="86" spans="1:19">
      <c r="A86" s="281"/>
      <c r="B86" s="272"/>
      <c r="C86" s="272"/>
      <c r="D86" s="273"/>
      <c r="E86" s="273"/>
      <c r="F86" s="274"/>
      <c r="G86" s="275"/>
      <c r="H86" s="276"/>
      <c r="I86" s="276"/>
      <c r="J86" s="277"/>
      <c r="K86" s="274"/>
      <c r="L86" s="274"/>
      <c r="M86" s="274"/>
      <c r="N86" s="274"/>
      <c r="O86" s="278"/>
      <c r="P86" s="279"/>
      <c r="Q86" s="353"/>
      <c r="R86" s="282" t="str">
        <f>IF(P86="","",VLOOKUP(P86,'Drop Down Lists'!$D$2:$E$312,2,FALSE))</f>
        <v/>
      </c>
      <c r="S86" s="172"/>
    </row>
    <row r="87" spans="1:19">
      <c r="A87" s="281"/>
      <c r="B87" s="272"/>
      <c r="C87" s="272"/>
      <c r="D87" s="273"/>
      <c r="E87" s="273"/>
      <c r="F87" s="274"/>
      <c r="G87" s="275"/>
      <c r="H87" s="276"/>
      <c r="I87" s="276"/>
      <c r="J87" s="277"/>
      <c r="K87" s="274"/>
      <c r="L87" s="274"/>
      <c r="M87" s="274"/>
      <c r="N87" s="274"/>
      <c r="O87" s="278"/>
      <c r="P87" s="279"/>
      <c r="Q87" s="353"/>
      <c r="R87" s="282" t="str">
        <f>IF(P87="","",VLOOKUP(P87,'Drop Down Lists'!$D$2:$E$312,2,FALSE))</f>
        <v/>
      </c>
      <c r="S87" s="172"/>
    </row>
    <row r="88" spans="1:19">
      <c r="A88" s="281"/>
      <c r="B88" s="272"/>
      <c r="C88" s="272"/>
      <c r="D88" s="273"/>
      <c r="E88" s="273"/>
      <c r="F88" s="274"/>
      <c r="G88" s="275"/>
      <c r="H88" s="276"/>
      <c r="I88" s="276"/>
      <c r="J88" s="277"/>
      <c r="K88" s="274"/>
      <c r="L88" s="274"/>
      <c r="M88" s="274"/>
      <c r="N88" s="274"/>
      <c r="O88" s="278"/>
      <c r="P88" s="279"/>
      <c r="Q88" s="353"/>
      <c r="R88" s="282" t="str">
        <f>IF(P88="","",VLOOKUP(P88,'Drop Down Lists'!$D$2:$E$312,2,FALSE))</f>
        <v/>
      </c>
      <c r="S88" s="172"/>
    </row>
    <row r="89" spans="1:19">
      <c r="A89" s="281"/>
      <c r="B89" s="272"/>
      <c r="C89" s="272"/>
      <c r="D89" s="273"/>
      <c r="E89" s="273"/>
      <c r="F89" s="274"/>
      <c r="G89" s="275"/>
      <c r="H89" s="276"/>
      <c r="I89" s="276"/>
      <c r="J89" s="277"/>
      <c r="K89" s="274"/>
      <c r="L89" s="274"/>
      <c r="M89" s="274"/>
      <c r="N89" s="274"/>
      <c r="O89" s="278"/>
      <c r="P89" s="279"/>
      <c r="Q89" s="353"/>
      <c r="R89" s="282" t="str">
        <f>IF(P89="","",VLOOKUP(P89,'Drop Down Lists'!$D$2:$E$312,2,FALSE))</f>
        <v/>
      </c>
      <c r="S89" s="172"/>
    </row>
    <row r="90" spans="1:19">
      <c r="A90" s="281"/>
      <c r="B90" s="272"/>
      <c r="C90" s="272"/>
      <c r="D90" s="273"/>
      <c r="E90" s="273"/>
      <c r="F90" s="274"/>
      <c r="G90" s="276"/>
      <c r="H90" s="276"/>
      <c r="I90" s="276"/>
      <c r="J90" s="277"/>
      <c r="K90" s="274"/>
      <c r="L90" s="274"/>
      <c r="M90" s="274"/>
      <c r="N90" s="274"/>
      <c r="O90" s="278"/>
      <c r="P90" s="279"/>
      <c r="Q90" s="353"/>
      <c r="R90" s="282" t="str">
        <f>IF(P90="","",VLOOKUP(P90,'Drop Down Lists'!$D$2:$E$312,2,FALSE))</f>
        <v/>
      </c>
      <c r="S90" s="172"/>
    </row>
    <row r="91" spans="1:19">
      <c r="A91" s="281"/>
      <c r="B91" s="272"/>
      <c r="C91" s="272"/>
      <c r="D91" s="273"/>
      <c r="E91" s="273"/>
      <c r="F91" s="274"/>
      <c r="G91" s="275"/>
      <c r="H91" s="276"/>
      <c r="I91" s="276"/>
      <c r="J91" s="277"/>
      <c r="K91" s="274"/>
      <c r="L91" s="274"/>
      <c r="M91" s="274"/>
      <c r="N91" s="274"/>
      <c r="O91" s="278"/>
      <c r="P91" s="279"/>
      <c r="Q91" s="353"/>
      <c r="R91" s="282" t="str">
        <f>IF(P91="","",VLOOKUP(P91,'Drop Down Lists'!$D$2:$E$312,2,FALSE))</f>
        <v/>
      </c>
      <c r="S91" s="172"/>
    </row>
    <row r="92" spans="1:19">
      <c r="A92" s="281"/>
      <c r="B92" s="272"/>
      <c r="C92" s="272"/>
      <c r="D92" s="273"/>
      <c r="E92" s="273"/>
      <c r="F92" s="274"/>
      <c r="G92" s="275"/>
      <c r="H92" s="276"/>
      <c r="I92" s="276"/>
      <c r="J92" s="277"/>
      <c r="K92" s="274"/>
      <c r="L92" s="274"/>
      <c r="M92" s="274"/>
      <c r="N92" s="274"/>
      <c r="O92" s="278"/>
      <c r="P92" s="279"/>
      <c r="Q92" s="353"/>
      <c r="R92" s="282" t="str">
        <f>IF(P92="","",VLOOKUP(P92,'Drop Down Lists'!$D$2:$E$312,2,FALSE))</f>
        <v/>
      </c>
      <c r="S92" s="172"/>
    </row>
    <row r="93" spans="1:19">
      <c r="A93" s="281"/>
      <c r="B93" s="272"/>
      <c r="C93" s="272"/>
      <c r="D93" s="273"/>
      <c r="E93" s="273"/>
      <c r="F93" s="274"/>
      <c r="G93" s="275"/>
      <c r="H93" s="276"/>
      <c r="I93" s="276"/>
      <c r="J93" s="277"/>
      <c r="K93" s="274"/>
      <c r="L93" s="274"/>
      <c r="M93" s="274"/>
      <c r="N93" s="274"/>
      <c r="O93" s="278"/>
      <c r="P93" s="279"/>
      <c r="Q93" s="353"/>
      <c r="R93" s="282" t="str">
        <f>IF(P93="","",VLOOKUP(P93,'Drop Down Lists'!$D$2:$E$312,2,FALSE))</f>
        <v/>
      </c>
      <c r="S93" s="172"/>
    </row>
    <row r="94" spans="1:19">
      <c r="A94" s="281"/>
      <c r="B94" s="272"/>
      <c r="C94" s="272"/>
      <c r="D94" s="273"/>
      <c r="E94" s="273"/>
      <c r="F94" s="274"/>
      <c r="G94" s="275"/>
      <c r="H94" s="276"/>
      <c r="I94" s="276"/>
      <c r="J94" s="277"/>
      <c r="K94" s="274"/>
      <c r="L94" s="274"/>
      <c r="M94" s="274"/>
      <c r="N94" s="274"/>
      <c r="O94" s="278"/>
      <c r="P94" s="279"/>
      <c r="Q94" s="353"/>
      <c r="R94" s="282" t="str">
        <f>IF(P94="","",VLOOKUP(P94,'Drop Down Lists'!$D$2:$E$312,2,FALSE))</f>
        <v/>
      </c>
      <c r="S94" s="172"/>
    </row>
    <row r="95" spans="1:19">
      <c r="A95" s="281"/>
      <c r="B95" s="272"/>
      <c r="C95" s="272"/>
      <c r="D95" s="273"/>
      <c r="E95" s="273"/>
      <c r="F95" s="274"/>
      <c r="G95" s="275"/>
      <c r="H95" s="276"/>
      <c r="I95" s="276"/>
      <c r="J95" s="277"/>
      <c r="K95" s="274"/>
      <c r="L95" s="274"/>
      <c r="M95" s="274"/>
      <c r="N95" s="274"/>
      <c r="O95" s="278"/>
      <c r="P95" s="279"/>
      <c r="Q95" s="353"/>
      <c r="R95" s="282" t="str">
        <f>IF(P95="","",VLOOKUP(P95,'Drop Down Lists'!$D$2:$E$312,2,FALSE))</f>
        <v/>
      </c>
      <c r="S95" s="172"/>
    </row>
    <row r="96" spans="1:19">
      <c r="A96" s="281"/>
      <c r="B96" s="272"/>
      <c r="C96" s="272"/>
      <c r="D96" s="273"/>
      <c r="E96" s="273"/>
      <c r="F96" s="274"/>
      <c r="G96" s="275"/>
      <c r="H96" s="276"/>
      <c r="I96" s="276"/>
      <c r="J96" s="277"/>
      <c r="K96" s="274"/>
      <c r="L96" s="274"/>
      <c r="M96" s="274"/>
      <c r="N96" s="274"/>
      <c r="O96" s="278"/>
      <c r="P96" s="279"/>
      <c r="Q96" s="353"/>
      <c r="R96" s="282" t="str">
        <f>IF(P96="","",VLOOKUP(P96,'Drop Down Lists'!$D$2:$E$312,2,FALSE))</f>
        <v/>
      </c>
      <c r="S96" s="172"/>
    </row>
    <row r="97" spans="1:19">
      <c r="A97" s="281"/>
      <c r="B97" s="272"/>
      <c r="C97" s="272"/>
      <c r="D97" s="273"/>
      <c r="E97" s="273"/>
      <c r="F97" s="274"/>
      <c r="G97" s="275"/>
      <c r="H97" s="276"/>
      <c r="I97" s="276"/>
      <c r="J97" s="277"/>
      <c r="K97" s="274"/>
      <c r="L97" s="274"/>
      <c r="M97" s="274"/>
      <c r="N97" s="274"/>
      <c r="O97" s="278"/>
      <c r="P97" s="279"/>
      <c r="Q97" s="353"/>
      <c r="R97" s="282" t="str">
        <f>IF(P97="","",VLOOKUP(P97,'Drop Down Lists'!$D$2:$E$312,2,FALSE))</f>
        <v/>
      </c>
      <c r="S97" s="172"/>
    </row>
    <row r="98" spans="1:19">
      <c r="A98" s="281"/>
      <c r="B98" s="272"/>
      <c r="C98" s="272"/>
      <c r="D98" s="273"/>
      <c r="E98" s="273"/>
      <c r="F98" s="274"/>
      <c r="G98" s="275"/>
      <c r="H98" s="276"/>
      <c r="I98" s="276"/>
      <c r="J98" s="277"/>
      <c r="K98" s="274"/>
      <c r="L98" s="274"/>
      <c r="M98" s="274"/>
      <c r="N98" s="274"/>
      <c r="O98" s="278"/>
      <c r="P98" s="279"/>
      <c r="Q98" s="353"/>
      <c r="R98" s="282" t="str">
        <f>IF(P98="","",VLOOKUP(P98,'Drop Down Lists'!$D$2:$E$312,2,FALSE))</f>
        <v/>
      </c>
      <c r="S98" s="172"/>
    </row>
    <row r="99" spans="1:19">
      <c r="A99" s="281"/>
      <c r="B99" s="272"/>
      <c r="C99" s="272"/>
      <c r="D99" s="273"/>
      <c r="E99" s="273"/>
      <c r="F99" s="274"/>
      <c r="G99" s="275"/>
      <c r="H99" s="276"/>
      <c r="I99" s="276"/>
      <c r="J99" s="277"/>
      <c r="K99" s="274"/>
      <c r="L99" s="274"/>
      <c r="M99" s="274"/>
      <c r="N99" s="274"/>
      <c r="O99" s="278"/>
      <c r="P99" s="279"/>
      <c r="Q99" s="353"/>
      <c r="R99" s="282" t="str">
        <f>IF(P99="","",VLOOKUP(P99,'Drop Down Lists'!$D$2:$E$312,2,FALSE))</f>
        <v/>
      </c>
      <c r="S99" s="172"/>
    </row>
    <row r="100" spans="1:19">
      <c r="A100" s="281"/>
      <c r="B100" s="272"/>
      <c r="C100" s="272"/>
      <c r="D100" s="273"/>
      <c r="E100" s="273"/>
      <c r="F100" s="274"/>
      <c r="G100" s="275"/>
      <c r="H100" s="276"/>
      <c r="I100" s="276"/>
      <c r="J100" s="277"/>
      <c r="K100" s="274"/>
      <c r="L100" s="274"/>
      <c r="M100" s="274"/>
      <c r="N100" s="274"/>
      <c r="O100" s="278"/>
      <c r="P100" s="279"/>
      <c r="Q100" s="353"/>
      <c r="R100" s="282" t="str">
        <f>IF(P100="","",VLOOKUP(P100,'Drop Down Lists'!$D$2:$E$312,2,FALSE))</f>
        <v/>
      </c>
      <c r="S100" s="172"/>
    </row>
    <row r="101" spans="1:19">
      <c r="A101" s="281"/>
      <c r="B101" s="272"/>
      <c r="C101" s="272"/>
      <c r="D101" s="273"/>
      <c r="E101" s="273"/>
      <c r="F101" s="274"/>
      <c r="G101" s="275"/>
      <c r="H101" s="276"/>
      <c r="I101" s="276"/>
      <c r="J101" s="277"/>
      <c r="K101" s="274"/>
      <c r="L101" s="274"/>
      <c r="M101" s="274"/>
      <c r="N101" s="274"/>
      <c r="O101" s="278"/>
      <c r="P101" s="279"/>
      <c r="Q101" s="353"/>
      <c r="R101" s="282" t="str">
        <f>IF(P101="","",VLOOKUP(P101,'Drop Down Lists'!$D$2:$E$312,2,FALSE))</f>
        <v/>
      </c>
      <c r="S101" s="172"/>
    </row>
    <row r="102" spans="1:19">
      <c r="A102" s="281"/>
      <c r="B102" s="272"/>
      <c r="C102" s="272"/>
      <c r="D102" s="273"/>
      <c r="E102" s="273"/>
      <c r="F102" s="274"/>
      <c r="G102" s="275"/>
      <c r="H102" s="276"/>
      <c r="I102" s="276"/>
      <c r="J102" s="277"/>
      <c r="K102" s="274"/>
      <c r="L102" s="274"/>
      <c r="M102" s="274"/>
      <c r="N102" s="274"/>
      <c r="O102" s="278"/>
      <c r="P102" s="279"/>
      <c r="Q102" s="353"/>
      <c r="R102" s="282" t="str">
        <f>IF(P102="","",VLOOKUP(P102,'Drop Down Lists'!$D$2:$E$312,2,FALSE))</f>
        <v/>
      </c>
      <c r="S102" s="172"/>
    </row>
    <row r="103" spans="1:19">
      <c r="A103" s="281"/>
      <c r="B103" s="272"/>
      <c r="C103" s="272"/>
      <c r="D103" s="273"/>
      <c r="E103" s="273"/>
      <c r="F103" s="274"/>
      <c r="G103" s="275"/>
      <c r="H103" s="276"/>
      <c r="I103" s="276"/>
      <c r="J103" s="277"/>
      <c r="K103" s="274"/>
      <c r="L103" s="274"/>
      <c r="M103" s="274"/>
      <c r="N103" s="274"/>
      <c r="O103" s="278"/>
      <c r="P103" s="279"/>
      <c r="Q103" s="353"/>
      <c r="R103" s="282" t="str">
        <f>IF(P103="","",VLOOKUP(P103,'Drop Down Lists'!$D$2:$E$312,2,FALSE))</f>
        <v/>
      </c>
      <c r="S103" s="172"/>
    </row>
    <row r="104" spans="1:19">
      <c r="A104" s="281"/>
      <c r="B104" s="272"/>
      <c r="C104" s="272"/>
      <c r="D104" s="273"/>
      <c r="E104" s="273"/>
      <c r="F104" s="274"/>
      <c r="G104" s="275"/>
      <c r="H104" s="276"/>
      <c r="I104" s="276"/>
      <c r="J104" s="277"/>
      <c r="K104" s="274"/>
      <c r="L104" s="274"/>
      <c r="M104" s="274"/>
      <c r="N104" s="274"/>
      <c r="O104" s="278"/>
      <c r="P104" s="279"/>
      <c r="Q104" s="353"/>
      <c r="R104" s="282" t="str">
        <f>IF(P104="","",VLOOKUP(P104,'Drop Down Lists'!$D$2:$E$312,2,FALSE))</f>
        <v/>
      </c>
      <c r="S104" s="172"/>
    </row>
    <row r="105" spans="1:19">
      <c r="A105" s="281"/>
      <c r="B105" s="272"/>
      <c r="C105" s="272"/>
      <c r="D105" s="273"/>
      <c r="E105" s="273"/>
      <c r="F105" s="274"/>
      <c r="G105" s="275"/>
      <c r="H105" s="276"/>
      <c r="I105" s="276"/>
      <c r="J105" s="277"/>
      <c r="K105" s="274"/>
      <c r="L105" s="274"/>
      <c r="M105" s="274"/>
      <c r="N105" s="274"/>
      <c r="O105" s="278"/>
      <c r="P105" s="279"/>
      <c r="Q105" s="353"/>
      <c r="R105" s="282" t="str">
        <f>IF(P105="","",VLOOKUP(P105,'Drop Down Lists'!$D$2:$E$312,2,FALSE))</f>
        <v/>
      </c>
      <c r="S105" s="172"/>
    </row>
    <row r="106" spans="1:19">
      <c r="A106" s="281"/>
      <c r="B106" s="272"/>
      <c r="C106" s="272"/>
      <c r="D106" s="273"/>
      <c r="E106" s="273"/>
      <c r="F106" s="274"/>
      <c r="G106" s="275"/>
      <c r="H106" s="276"/>
      <c r="I106" s="276"/>
      <c r="J106" s="277"/>
      <c r="K106" s="274"/>
      <c r="L106" s="274"/>
      <c r="M106" s="274"/>
      <c r="N106" s="274"/>
      <c r="O106" s="278"/>
      <c r="P106" s="279"/>
      <c r="Q106" s="353"/>
      <c r="R106" s="282" t="str">
        <f>IF(P106="","",VLOOKUP(P106,'Drop Down Lists'!$D$2:$E$312,2,FALSE))</f>
        <v/>
      </c>
      <c r="S106" s="172"/>
    </row>
    <row r="107" spans="1:19">
      <c r="A107" s="281"/>
      <c r="B107" s="272"/>
      <c r="C107" s="272"/>
      <c r="D107" s="273"/>
      <c r="E107" s="273"/>
      <c r="F107" s="274"/>
      <c r="G107" s="275"/>
      <c r="H107" s="276"/>
      <c r="I107" s="276"/>
      <c r="J107" s="277"/>
      <c r="K107" s="274"/>
      <c r="L107" s="274"/>
      <c r="M107" s="274"/>
      <c r="N107" s="274"/>
      <c r="O107" s="278"/>
      <c r="P107" s="279"/>
      <c r="Q107" s="353"/>
      <c r="R107" s="282" t="str">
        <f>IF(P107="","",VLOOKUP(P107,'Drop Down Lists'!$D$2:$E$312,2,FALSE))</f>
        <v/>
      </c>
      <c r="S107" s="172"/>
    </row>
    <row r="108" spans="1:19">
      <c r="A108" s="281"/>
      <c r="B108" s="272"/>
      <c r="C108" s="272"/>
      <c r="D108" s="273"/>
      <c r="E108" s="273"/>
      <c r="F108" s="274"/>
      <c r="G108" s="275"/>
      <c r="H108" s="276"/>
      <c r="I108" s="276"/>
      <c r="J108" s="277"/>
      <c r="K108" s="274"/>
      <c r="L108" s="274"/>
      <c r="M108" s="274"/>
      <c r="N108" s="274"/>
      <c r="O108" s="278"/>
      <c r="P108" s="279"/>
      <c r="Q108" s="353"/>
      <c r="R108" s="282" t="str">
        <f>IF(P108="","",VLOOKUP(P108,'Drop Down Lists'!$D$2:$E$312,2,FALSE))</f>
        <v/>
      </c>
      <c r="S108" s="172"/>
    </row>
    <row r="109" spans="1:19">
      <c r="A109" s="281"/>
      <c r="B109" s="272"/>
      <c r="C109" s="272"/>
      <c r="D109" s="273"/>
      <c r="E109" s="273"/>
      <c r="F109" s="274"/>
      <c r="G109" s="275"/>
      <c r="H109" s="276"/>
      <c r="I109" s="276"/>
      <c r="J109" s="277"/>
      <c r="K109" s="274"/>
      <c r="L109" s="274"/>
      <c r="M109" s="274"/>
      <c r="N109" s="274"/>
      <c r="O109" s="278"/>
      <c r="P109" s="279"/>
      <c r="Q109" s="353"/>
      <c r="R109" s="282" t="str">
        <f>IF(P109="","",VLOOKUP(P109,'Drop Down Lists'!$D$2:$E$312,2,FALSE))</f>
        <v/>
      </c>
      <c r="S109" s="172"/>
    </row>
    <row r="110" spans="1:19">
      <c r="A110" s="281"/>
      <c r="B110" s="272"/>
      <c r="C110" s="272"/>
      <c r="D110" s="273"/>
      <c r="E110" s="273"/>
      <c r="F110" s="274"/>
      <c r="G110" s="275"/>
      <c r="H110" s="276"/>
      <c r="I110" s="276"/>
      <c r="J110" s="277"/>
      <c r="K110" s="274"/>
      <c r="L110" s="274"/>
      <c r="M110" s="274"/>
      <c r="N110" s="274"/>
      <c r="O110" s="278"/>
      <c r="P110" s="279"/>
      <c r="Q110" s="353"/>
      <c r="R110" s="282" t="str">
        <f>IF(P110="","",VLOOKUP(P110,'Drop Down Lists'!$D$2:$E$312,2,FALSE))</f>
        <v/>
      </c>
      <c r="S110" s="172"/>
    </row>
    <row r="111" spans="1:19">
      <c r="A111" s="281"/>
      <c r="B111" s="272"/>
      <c r="C111" s="272"/>
      <c r="D111" s="273"/>
      <c r="E111" s="273"/>
      <c r="F111" s="274"/>
      <c r="G111" s="275"/>
      <c r="H111" s="276"/>
      <c r="I111" s="276"/>
      <c r="J111" s="277"/>
      <c r="K111" s="274"/>
      <c r="L111" s="274"/>
      <c r="M111" s="274"/>
      <c r="N111" s="274"/>
      <c r="O111" s="278"/>
      <c r="P111" s="279"/>
      <c r="Q111" s="353"/>
      <c r="R111" s="282" t="str">
        <f>IF(P111="","",VLOOKUP(P111,'Drop Down Lists'!$D$2:$E$312,2,FALSE))</f>
        <v/>
      </c>
      <c r="S111" s="172"/>
    </row>
    <row r="112" spans="1:19">
      <c r="A112" s="281"/>
      <c r="B112" s="272"/>
      <c r="C112" s="272"/>
      <c r="D112" s="273"/>
      <c r="E112" s="273"/>
      <c r="F112" s="274"/>
      <c r="G112" s="275"/>
      <c r="H112" s="276"/>
      <c r="I112" s="276"/>
      <c r="J112" s="277"/>
      <c r="K112" s="274"/>
      <c r="L112" s="274"/>
      <c r="M112" s="274"/>
      <c r="N112" s="274"/>
      <c r="O112" s="278"/>
      <c r="P112" s="279"/>
      <c r="Q112" s="353"/>
      <c r="R112" s="282" t="str">
        <f>IF(P112="","",VLOOKUP(P112,'Drop Down Lists'!$D$2:$E$312,2,FALSE))</f>
        <v/>
      </c>
      <c r="S112" s="172"/>
    </row>
    <row r="113" spans="1:19">
      <c r="A113" s="281"/>
      <c r="B113" s="272"/>
      <c r="C113" s="272"/>
      <c r="D113" s="273"/>
      <c r="E113" s="273"/>
      <c r="F113" s="274"/>
      <c r="G113" s="275"/>
      <c r="H113" s="276"/>
      <c r="I113" s="276"/>
      <c r="J113" s="277"/>
      <c r="K113" s="274"/>
      <c r="L113" s="274"/>
      <c r="M113" s="274"/>
      <c r="N113" s="274"/>
      <c r="O113" s="278"/>
      <c r="P113" s="279"/>
      <c r="Q113" s="353"/>
      <c r="R113" s="282" t="str">
        <f>IF(P113="","",VLOOKUP(P113,'Drop Down Lists'!$D$2:$E$312,2,FALSE))</f>
        <v/>
      </c>
      <c r="S113" s="172"/>
    </row>
    <row r="114" spans="1:19">
      <c r="A114" s="281"/>
      <c r="B114" s="272"/>
      <c r="C114" s="272"/>
      <c r="D114" s="273"/>
      <c r="E114" s="273"/>
      <c r="F114" s="274"/>
      <c r="G114" s="275"/>
      <c r="H114" s="276"/>
      <c r="I114" s="276"/>
      <c r="J114" s="277"/>
      <c r="K114" s="274"/>
      <c r="L114" s="274"/>
      <c r="M114" s="274"/>
      <c r="N114" s="274"/>
      <c r="O114" s="278"/>
      <c r="P114" s="279"/>
      <c r="Q114" s="353"/>
      <c r="R114" s="282" t="str">
        <f>IF(P114="","",VLOOKUP(P114,'Drop Down Lists'!$D$2:$E$312,2,FALSE))</f>
        <v/>
      </c>
      <c r="S114" s="172"/>
    </row>
    <row r="115" spans="1:19">
      <c r="A115" s="281"/>
      <c r="B115" s="272"/>
      <c r="C115" s="272"/>
      <c r="D115" s="273"/>
      <c r="E115" s="273"/>
      <c r="F115" s="274"/>
      <c r="G115" s="275"/>
      <c r="H115" s="276"/>
      <c r="I115" s="276"/>
      <c r="J115" s="277"/>
      <c r="K115" s="274"/>
      <c r="L115" s="274"/>
      <c r="M115" s="274"/>
      <c r="N115" s="274"/>
      <c r="O115" s="278"/>
      <c r="P115" s="279"/>
      <c r="Q115" s="353"/>
      <c r="R115" s="282" t="str">
        <f>IF(P115="","",VLOOKUP(P115,'Drop Down Lists'!$D$2:$E$312,2,FALSE))</f>
        <v/>
      </c>
      <c r="S115" s="172"/>
    </row>
    <row r="116" spans="1:19">
      <c r="A116" s="281"/>
      <c r="B116" s="272"/>
      <c r="C116" s="272"/>
      <c r="D116" s="273"/>
      <c r="E116" s="273"/>
      <c r="F116" s="274"/>
      <c r="G116" s="275"/>
      <c r="H116" s="276"/>
      <c r="I116" s="276"/>
      <c r="J116" s="277"/>
      <c r="K116" s="274"/>
      <c r="L116" s="274"/>
      <c r="M116" s="274"/>
      <c r="N116" s="274"/>
      <c r="O116" s="278"/>
      <c r="P116" s="279"/>
      <c r="Q116" s="353"/>
      <c r="R116" s="282" t="str">
        <f>IF(P116="","",VLOOKUP(P116,'Drop Down Lists'!$D$2:$E$312,2,FALSE))</f>
        <v/>
      </c>
      <c r="S116" s="172"/>
    </row>
    <row r="117" spans="1:19">
      <c r="A117" s="281"/>
      <c r="B117" s="272"/>
      <c r="C117" s="272"/>
      <c r="D117" s="273"/>
      <c r="E117" s="273"/>
      <c r="F117" s="274"/>
      <c r="G117" s="275"/>
      <c r="H117" s="276"/>
      <c r="I117" s="276"/>
      <c r="J117" s="277"/>
      <c r="K117" s="274"/>
      <c r="L117" s="274"/>
      <c r="M117" s="274"/>
      <c r="N117" s="274"/>
      <c r="O117" s="278"/>
      <c r="P117" s="279"/>
      <c r="Q117" s="353"/>
      <c r="R117" s="282" t="str">
        <f>IF(P117="","",VLOOKUP(P117,'Drop Down Lists'!$D$2:$E$312,2,FALSE))</f>
        <v/>
      </c>
      <c r="S117" s="172"/>
    </row>
    <row r="118" spans="1:19">
      <c r="A118" s="281"/>
      <c r="B118" s="272"/>
      <c r="C118" s="272"/>
      <c r="D118" s="273"/>
      <c r="E118" s="273"/>
      <c r="F118" s="274"/>
      <c r="G118" s="275"/>
      <c r="H118" s="276"/>
      <c r="I118" s="276"/>
      <c r="J118" s="277"/>
      <c r="K118" s="274"/>
      <c r="L118" s="274"/>
      <c r="M118" s="274"/>
      <c r="N118" s="274"/>
      <c r="O118" s="278"/>
      <c r="P118" s="279"/>
      <c r="Q118" s="353"/>
      <c r="R118" s="282" t="str">
        <f>IF(P118="","",VLOOKUP(P118,'Drop Down Lists'!$D$2:$E$312,2,FALSE))</f>
        <v/>
      </c>
      <c r="S118" s="172"/>
    </row>
    <row r="119" spans="1:19">
      <c r="A119" s="281"/>
      <c r="B119" s="272"/>
      <c r="C119" s="272"/>
      <c r="D119" s="273"/>
      <c r="E119" s="273"/>
      <c r="F119" s="274"/>
      <c r="G119" s="275"/>
      <c r="H119" s="276"/>
      <c r="I119" s="276"/>
      <c r="J119" s="277"/>
      <c r="K119" s="274"/>
      <c r="L119" s="274"/>
      <c r="M119" s="274"/>
      <c r="N119" s="274"/>
      <c r="O119" s="278"/>
      <c r="P119" s="279"/>
      <c r="Q119" s="353"/>
      <c r="R119" s="282" t="str">
        <f>IF(P119="","",VLOOKUP(P119,'Drop Down Lists'!$D$2:$E$312,2,FALSE))</f>
        <v/>
      </c>
      <c r="S119" s="172"/>
    </row>
    <row r="120" spans="1:19">
      <c r="A120" s="281"/>
      <c r="B120" s="272"/>
      <c r="C120" s="272"/>
      <c r="D120" s="273"/>
      <c r="E120" s="273"/>
      <c r="F120" s="274"/>
      <c r="G120" s="275"/>
      <c r="H120" s="276"/>
      <c r="I120" s="276"/>
      <c r="J120" s="277"/>
      <c r="K120" s="274"/>
      <c r="L120" s="274"/>
      <c r="M120" s="274"/>
      <c r="N120" s="274"/>
      <c r="O120" s="278"/>
      <c r="P120" s="279"/>
      <c r="Q120" s="353"/>
      <c r="R120" s="282" t="str">
        <f>IF(P120="","",VLOOKUP(P120,'Drop Down Lists'!$D$2:$E$312,2,FALSE))</f>
        <v/>
      </c>
      <c r="S120" s="172"/>
    </row>
    <row r="121" spans="1:19">
      <c r="A121" s="281"/>
      <c r="B121" s="272"/>
      <c r="C121" s="272"/>
      <c r="D121" s="273"/>
      <c r="E121" s="273"/>
      <c r="F121" s="274"/>
      <c r="G121" s="275"/>
      <c r="H121" s="276"/>
      <c r="I121" s="276"/>
      <c r="J121" s="277"/>
      <c r="K121" s="274"/>
      <c r="L121" s="274"/>
      <c r="M121" s="274"/>
      <c r="N121" s="274"/>
      <c r="O121" s="278"/>
      <c r="P121" s="279"/>
      <c r="Q121" s="353"/>
      <c r="R121" s="282" t="str">
        <f>IF(P121="","",VLOOKUP(P121,'Drop Down Lists'!$D$2:$E$312,2,FALSE))</f>
        <v/>
      </c>
      <c r="S121" s="172"/>
    </row>
    <row r="122" spans="1:19">
      <c r="A122" s="281"/>
      <c r="B122" s="272"/>
      <c r="C122" s="272"/>
      <c r="D122" s="273"/>
      <c r="E122" s="273"/>
      <c r="F122" s="274"/>
      <c r="G122" s="275"/>
      <c r="H122" s="276"/>
      <c r="I122" s="276"/>
      <c r="J122" s="277"/>
      <c r="K122" s="274"/>
      <c r="L122" s="274"/>
      <c r="M122" s="274"/>
      <c r="N122" s="274"/>
      <c r="O122" s="278"/>
      <c r="P122" s="279"/>
      <c r="Q122" s="353"/>
      <c r="R122" s="282" t="str">
        <f>IF(P122="","",VLOOKUP(P122,'Drop Down Lists'!$D$2:$E$312,2,FALSE))</f>
        <v/>
      </c>
      <c r="S122" s="172"/>
    </row>
    <row r="123" spans="1:19">
      <c r="A123" s="281"/>
      <c r="B123" s="272"/>
      <c r="C123" s="272"/>
      <c r="D123" s="273"/>
      <c r="E123" s="273"/>
      <c r="F123" s="274"/>
      <c r="G123" s="275"/>
      <c r="H123" s="276"/>
      <c r="I123" s="276"/>
      <c r="J123" s="277"/>
      <c r="K123" s="274"/>
      <c r="L123" s="274"/>
      <c r="M123" s="274"/>
      <c r="N123" s="274"/>
      <c r="O123" s="278"/>
      <c r="P123" s="279"/>
      <c r="Q123" s="353"/>
      <c r="R123" s="282" t="str">
        <f>IF(P123="","",VLOOKUP(P123,'Drop Down Lists'!$D$2:$E$312,2,FALSE))</f>
        <v/>
      </c>
      <c r="S123" s="172"/>
    </row>
    <row r="124" spans="1:19">
      <c r="A124" s="281"/>
      <c r="B124" s="272"/>
      <c r="C124" s="272"/>
      <c r="D124" s="273"/>
      <c r="E124" s="273"/>
      <c r="F124" s="274"/>
      <c r="G124" s="275"/>
      <c r="H124" s="276"/>
      <c r="I124" s="276"/>
      <c r="J124" s="277"/>
      <c r="K124" s="274"/>
      <c r="L124" s="274"/>
      <c r="M124" s="274"/>
      <c r="N124" s="274"/>
      <c r="O124" s="278"/>
      <c r="P124" s="279"/>
      <c r="Q124" s="353"/>
      <c r="R124" s="282" t="str">
        <f>IF(P124="","",VLOOKUP(P124,'Drop Down Lists'!$D$2:$E$312,2,FALSE))</f>
        <v/>
      </c>
      <c r="S124" s="172"/>
    </row>
    <row r="125" spans="1:19">
      <c r="A125" s="281"/>
      <c r="B125" s="272"/>
      <c r="C125" s="272"/>
      <c r="D125" s="273"/>
      <c r="E125" s="273"/>
      <c r="F125" s="274"/>
      <c r="G125" s="275"/>
      <c r="H125" s="276"/>
      <c r="I125" s="276"/>
      <c r="J125" s="277"/>
      <c r="K125" s="274"/>
      <c r="L125" s="274"/>
      <c r="M125" s="274"/>
      <c r="N125" s="274"/>
      <c r="O125" s="278"/>
      <c r="P125" s="279"/>
      <c r="Q125" s="353"/>
      <c r="R125" s="282" t="str">
        <f>IF(P125="","",VLOOKUP(P125,'Drop Down Lists'!$D$2:$E$312,2,FALSE))</f>
        <v/>
      </c>
      <c r="S125" s="172"/>
    </row>
    <row r="126" spans="1:19">
      <c r="A126" s="281"/>
      <c r="B126" s="272"/>
      <c r="C126" s="272"/>
      <c r="D126" s="273"/>
      <c r="E126" s="273"/>
      <c r="F126" s="274"/>
      <c r="G126" s="275"/>
      <c r="H126" s="276"/>
      <c r="I126" s="276"/>
      <c r="J126" s="277"/>
      <c r="K126" s="274"/>
      <c r="L126" s="274"/>
      <c r="M126" s="274"/>
      <c r="N126" s="274"/>
      <c r="O126" s="278"/>
      <c r="P126" s="279"/>
      <c r="Q126" s="353"/>
      <c r="R126" s="282" t="str">
        <f>IF(P126="","",VLOOKUP(P126,'Drop Down Lists'!$D$2:$E$312,2,FALSE))</f>
        <v/>
      </c>
      <c r="S126" s="172"/>
    </row>
    <row r="127" spans="1:19">
      <c r="A127" s="281"/>
      <c r="B127" s="272"/>
      <c r="C127" s="272"/>
      <c r="D127" s="273"/>
      <c r="E127" s="273"/>
      <c r="F127" s="274"/>
      <c r="G127" s="276"/>
      <c r="H127" s="276"/>
      <c r="I127" s="276"/>
      <c r="J127" s="277"/>
      <c r="K127" s="274"/>
      <c r="L127" s="274"/>
      <c r="M127" s="274"/>
      <c r="N127" s="274"/>
      <c r="O127" s="278"/>
      <c r="P127" s="279"/>
      <c r="Q127" s="353"/>
      <c r="R127" s="282" t="str">
        <f>IF(P127="","",VLOOKUP(P127,'Drop Down Lists'!$D$2:$E$312,2,FALSE))</f>
        <v/>
      </c>
      <c r="S127" s="172"/>
    </row>
    <row r="128" spans="1:19">
      <c r="A128" s="281"/>
      <c r="B128" s="272"/>
      <c r="C128" s="272"/>
      <c r="D128" s="273"/>
      <c r="E128" s="273"/>
      <c r="F128" s="274"/>
      <c r="G128" s="275"/>
      <c r="H128" s="276"/>
      <c r="I128" s="276"/>
      <c r="J128" s="277"/>
      <c r="K128" s="274"/>
      <c r="L128" s="274"/>
      <c r="M128" s="274"/>
      <c r="N128" s="274"/>
      <c r="O128" s="278"/>
      <c r="P128" s="279"/>
      <c r="Q128" s="353"/>
      <c r="R128" s="282" t="str">
        <f>IF(P128="","",VLOOKUP(P128,'Drop Down Lists'!$D$2:$E$312,2,FALSE))</f>
        <v/>
      </c>
      <c r="S128" s="172"/>
    </row>
    <row r="129" spans="1:19">
      <c r="A129" s="281"/>
      <c r="B129" s="272"/>
      <c r="C129" s="272"/>
      <c r="D129" s="273"/>
      <c r="E129" s="273"/>
      <c r="F129" s="274"/>
      <c r="G129" s="275"/>
      <c r="H129" s="276"/>
      <c r="I129" s="276"/>
      <c r="J129" s="277"/>
      <c r="K129" s="274"/>
      <c r="L129" s="274"/>
      <c r="M129" s="274"/>
      <c r="N129" s="274"/>
      <c r="O129" s="278"/>
      <c r="P129" s="279"/>
      <c r="Q129" s="353"/>
      <c r="R129" s="282" t="str">
        <f>IF(P129="","",VLOOKUP(P129,'Drop Down Lists'!$D$2:$E$312,2,FALSE))</f>
        <v/>
      </c>
      <c r="S129" s="172"/>
    </row>
    <row r="130" spans="1:19">
      <c r="A130" s="281"/>
      <c r="B130" s="272"/>
      <c r="C130" s="272"/>
      <c r="D130" s="273"/>
      <c r="E130" s="273"/>
      <c r="F130" s="274"/>
      <c r="G130" s="275"/>
      <c r="H130" s="276"/>
      <c r="I130" s="276"/>
      <c r="J130" s="277"/>
      <c r="K130" s="274"/>
      <c r="L130" s="274"/>
      <c r="M130" s="274"/>
      <c r="N130" s="274"/>
      <c r="O130" s="278"/>
      <c r="P130" s="279"/>
      <c r="Q130" s="353"/>
      <c r="R130" s="282" t="str">
        <f>IF(P130="","",VLOOKUP(P130,'Drop Down Lists'!$D$2:$E$312,2,FALSE))</f>
        <v/>
      </c>
      <c r="S130" s="172"/>
    </row>
    <row r="131" spans="1:19">
      <c r="A131" s="281"/>
      <c r="B131" s="272"/>
      <c r="C131" s="272"/>
      <c r="D131" s="273"/>
      <c r="E131" s="273"/>
      <c r="F131" s="274"/>
      <c r="G131" s="275"/>
      <c r="H131" s="276"/>
      <c r="I131" s="276"/>
      <c r="J131" s="277"/>
      <c r="K131" s="274"/>
      <c r="L131" s="274"/>
      <c r="M131" s="274"/>
      <c r="N131" s="274"/>
      <c r="O131" s="278"/>
      <c r="P131" s="279"/>
      <c r="Q131" s="353"/>
      <c r="R131" s="282" t="str">
        <f>IF(P131="","",VLOOKUP(P131,'Drop Down Lists'!$D$2:$E$312,2,FALSE))</f>
        <v/>
      </c>
      <c r="S131" s="172"/>
    </row>
    <row r="132" spans="1:19">
      <c r="A132" s="281"/>
      <c r="B132" s="272"/>
      <c r="C132" s="272"/>
      <c r="D132" s="273"/>
      <c r="E132" s="273"/>
      <c r="F132" s="274"/>
      <c r="G132" s="275"/>
      <c r="H132" s="276"/>
      <c r="I132" s="276"/>
      <c r="J132" s="277"/>
      <c r="K132" s="274"/>
      <c r="L132" s="274"/>
      <c r="M132" s="274"/>
      <c r="N132" s="274"/>
      <c r="O132" s="278"/>
      <c r="P132" s="279"/>
      <c r="Q132" s="353"/>
      <c r="R132" s="282" t="str">
        <f>IF(P132="","",VLOOKUP(P132,'Drop Down Lists'!$D$2:$E$312,2,FALSE))</f>
        <v/>
      </c>
      <c r="S132" s="172"/>
    </row>
    <row r="133" spans="1:19">
      <c r="A133" s="281"/>
      <c r="B133" s="272"/>
      <c r="C133" s="272"/>
      <c r="D133" s="273"/>
      <c r="E133" s="273"/>
      <c r="F133" s="274"/>
      <c r="G133" s="275"/>
      <c r="H133" s="276"/>
      <c r="I133" s="276"/>
      <c r="J133" s="277"/>
      <c r="K133" s="274"/>
      <c r="L133" s="274"/>
      <c r="M133" s="274"/>
      <c r="N133" s="274"/>
      <c r="O133" s="278"/>
      <c r="P133" s="279"/>
      <c r="Q133" s="353"/>
      <c r="R133" s="282" t="str">
        <f>IF(P133="","",VLOOKUP(P133,'Drop Down Lists'!$D$2:$E$312,2,FALSE))</f>
        <v/>
      </c>
      <c r="S133" s="172"/>
    </row>
    <row r="134" spans="1:19">
      <c r="A134" s="281"/>
      <c r="B134" s="272"/>
      <c r="C134" s="272"/>
      <c r="D134" s="273"/>
      <c r="E134" s="273"/>
      <c r="F134" s="274"/>
      <c r="G134" s="275"/>
      <c r="H134" s="276"/>
      <c r="I134" s="276"/>
      <c r="J134" s="277"/>
      <c r="K134" s="274"/>
      <c r="L134" s="274"/>
      <c r="M134" s="274"/>
      <c r="N134" s="274"/>
      <c r="O134" s="278"/>
      <c r="P134" s="279"/>
      <c r="Q134" s="353"/>
      <c r="R134" s="282" t="str">
        <f>IF(P134="","",VLOOKUP(P134,'Drop Down Lists'!$D$2:$E$312,2,FALSE))</f>
        <v/>
      </c>
      <c r="S134" s="172"/>
    </row>
    <row r="135" spans="1:19">
      <c r="A135" s="281"/>
      <c r="B135" s="272"/>
      <c r="C135" s="272"/>
      <c r="D135" s="273"/>
      <c r="E135" s="273"/>
      <c r="F135" s="274"/>
      <c r="G135" s="275"/>
      <c r="H135" s="276"/>
      <c r="I135" s="276"/>
      <c r="J135" s="277"/>
      <c r="K135" s="274"/>
      <c r="L135" s="274"/>
      <c r="M135" s="274"/>
      <c r="N135" s="274"/>
      <c r="O135" s="278"/>
      <c r="P135" s="279"/>
      <c r="Q135" s="353"/>
      <c r="R135" s="282" t="str">
        <f>IF(P135="","",VLOOKUP(P135,'Drop Down Lists'!$D$2:$E$312,2,FALSE))</f>
        <v/>
      </c>
      <c r="S135" s="172"/>
    </row>
    <row r="136" spans="1:19">
      <c r="A136" s="281"/>
      <c r="B136" s="272"/>
      <c r="C136" s="272"/>
      <c r="D136" s="273"/>
      <c r="E136" s="273"/>
      <c r="F136" s="274"/>
      <c r="G136" s="275"/>
      <c r="H136" s="276"/>
      <c r="I136" s="276"/>
      <c r="J136" s="277"/>
      <c r="K136" s="274"/>
      <c r="L136" s="274"/>
      <c r="M136" s="274"/>
      <c r="N136" s="274"/>
      <c r="O136" s="278"/>
      <c r="P136" s="279"/>
      <c r="Q136" s="353"/>
      <c r="R136" s="282" t="str">
        <f>IF(P136="","",VLOOKUP(P136,'Drop Down Lists'!$D$2:$E$312,2,FALSE))</f>
        <v/>
      </c>
      <c r="S136" s="172"/>
    </row>
    <row r="137" spans="1:19">
      <c r="A137" s="281"/>
      <c r="B137" s="272"/>
      <c r="C137" s="272"/>
      <c r="D137" s="273"/>
      <c r="E137" s="273"/>
      <c r="F137" s="274"/>
      <c r="G137" s="275"/>
      <c r="H137" s="276"/>
      <c r="I137" s="276"/>
      <c r="J137" s="277"/>
      <c r="K137" s="274"/>
      <c r="L137" s="274"/>
      <c r="M137" s="274"/>
      <c r="N137" s="274"/>
      <c r="O137" s="278"/>
      <c r="P137" s="279"/>
      <c r="Q137" s="353"/>
      <c r="R137" s="282" t="str">
        <f>IF(P137="","",VLOOKUP(P137,'Drop Down Lists'!$D$2:$E$312,2,FALSE))</f>
        <v/>
      </c>
      <c r="S137" s="172"/>
    </row>
    <row r="138" spans="1:19">
      <c r="A138" s="281"/>
      <c r="B138" s="272"/>
      <c r="C138" s="272"/>
      <c r="D138" s="273"/>
      <c r="E138" s="273"/>
      <c r="F138" s="274"/>
      <c r="G138" s="275"/>
      <c r="H138" s="276"/>
      <c r="I138" s="276"/>
      <c r="J138" s="277"/>
      <c r="K138" s="274"/>
      <c r="L138" s="274"/>
      <c r="M138" s="274"/>
      <c r="N138" s="274"/>
      <c r="O138" s="278"/>
      <c r="P138" s="279"/>
      <c r="Q138" s="353"/>
      <c r="R138" s="282" t="str">
        <f>IF(P138="","",VLOOKUP(P138,'Drop Down Lists'!$D$2:$E$312,2,FALSE))</f>
        <v/>
      </c>
      <c r="S138" s="172"/>
    </row>
    <row r="139" spans="1:19">
      <c r="A139" s="281"/>
      <c r="B139" s="272"/>
      <c r="C139" s="272"/>
      <c r="D139" s="273"/>
      <c r="E139" s="273"/>
      <c r="F139" s="274"/>
      <c r="G139" s="275"/>
      <c r="H139" s="276"/>
      <c r="I139" s="276"/>
      <c r="J139" s="277"/>
      <c r="K139" s="274"/>
      <c r="L139" s="274"/>
      <c r="M139" s="274"/>
      <c r="N139" s="274"/>
      <c r="O139" s="278"/>
      <c r="P139" s="279"/>
      <c r="Q139" s="353"/>
      <c r="R139" s="282" t="str">
        <f>IF(P139="","",VLOOKUP(P139,'Drop Down Lists'!$D$2:$E$312,2,FALSE))</f>
        <v/>
      </c>
      <c r="S139" s="172"/>
    </row>
    <row r="140" spans="1:19">
      <c r="A140" s="281"/>
      <c r="B140" s="272"/>
      <c r="C140" s="272"/>
      <c r="D140" s="273"/>
      <c r="E140" s="273"/>
      <c r="F140" s="274"/>
      <c r="G140" s="275"/>
      <c r="H140" s="276"/>
      <c r="I140" s="276"/>
      <c r="J140" s="277"/>
      <c r="K140" s="274"/>
      <c r="L140" s="274"/>
      <c r="M140" s="274"/>
      <c r="N140" s="274"/>
      <c r="O140" s="278"/>
      <c r="P140" s="279"/>
      <c r="Q140" s="353"/>
      <c r="R140" s="282" t="str">
        <f>IF(P140="","",VLOOKUP(P140,'Drop Down Lists'!$D$2:$E$312,2,FALSE))</f>
        <v/>
      </c>
      <c r="S140" s="172"/>
    </row>
    <row r="141" spans="1:19">
      <c r="A141" s="281"/>
      <c r="B141" s="272"/>
      <c r="C141" s="272"/>
      <c r="D141" s="273"/>
      <c r="E141" s="273"/>
      <c r="F141" s="274"/>
      <c r="G141" s="275"/>
      <c r="H141" s="276"/>
      <c r="I141" s="276"/>
      <c r="J141" s="277"/>
      <c r="K141" s="274"/>
      <c r="L141" s="274"/>
      <c r="M141" s="274"/>
      <c r="N141" s="274"/>
      <c r="O141" s="278"/>
      <c r="P141" s="279"/>
      <c r="Q141" s="353"/>
      <c r="R141" s="282" t="str">
        <f>IF(P141="","",VLOOKUP(P141,'Drop Down Lists'!$D$2:$E$312,2,FALSE))</f>
        <v/>
      </c>
      <c r="S141" s="172"/>
    </row>
    <row r="142" spans="1:19">
      <c r="A142" s="281"/>
      <c r="B142" s="272"/>
      <c r="C142" s="272"/>
      <c r="D142" s="273"/>
      <c r="E142" s="273"/>
      <c r="F142" s="274"/>
      <c r="G142" s="275"/>
      <c r="H142" s="276"/>
      <c r="I142" s="276"/>
      <c r="J142" s="277"/>
      <c r="K142" s="274"/>
      <c r="L142" s="274"/>
      <c r="M142" s="274"/>
      <c r="N142" s="274"/>
      <c r="O142" s="278"/>
      <c r="P142" s="279"/>
      <c r="Q142" s="353"/>
      <c r="R142" s="282" t="str">
        <f>IF(P142="","",VLOOKUP(P142,'Drop Down Lists'!$D$2:$E$312,2,FALSE))</f>
        <v/>
      </c>
      <c r="S142" s="172"/>
    </row>
    <row r="143" spans="1:19">
      <c r="A143" s="281"/>
      <c r="B143" s="272"/>
      <c r="C143" s="272"/>
      <c r="D143" s="273"/>
      <c r="E143" s="273"/>
      <c r="F143" s="274"/>
      <c r="G143" s="275"/>
      <c r="H143" s="276"/>
      <c r="I143" s="276"/>
      <c r="J143" s="280"/>
      <c r="K143" s="274"/>
      <c r="L143" s="274"/>
      <c r="M143" s="274"/>
      <c r="N143" s="274"/>
      <c r="O143" s="278"/>
      <c r="P143" s="279"/>
      <c r="Q143" s="353"/>
      <c r="R143" s="282" t="str">
        <f>IF(P143="","",VLOOKUP(P143,'Drop Down Lists'!$D$2:$E$312,2,FALSE))</f>
        <v/>
      </c>
      <c r="S143" s="172"/>
    </row>
    <row r="144" spans="1:19">
      <c r="A144" s="281"/>
      <c r="B144" s="272"/>
      <c r="C144" s="272"/>
      <c r="D144" s="273"/>
      <c r="E144" s="273"/>
      <c r="F144" s="274"/>
      <c r="G144" s="275"/>
      <c r="H144" s="276"/>
      <c r="I144" s="276"/>
      <c r="J144" s="277"/>
      <c r="K144" s="274"/>
      <c r="L144" s="274"/>
      <c r="M144" s="274"/>
      <c r="N144" s="274"/>
      <c r="O144" s="278"/>
      <c r="P144" s="279"/>
      <c r="Q144" s="353"/>
      <c r="R144" s="282" t="str">
        <f>IF(P144="","",VLOOKUP(P144,'Drop Down Lists'!$D$2:$E$312,2,FALSE))</f>
        <v/>
      </c>
      <c r="S144" s="172"/>
    </row>
    <row r="145" spans="1:19">
      <c r="A145" s="281"/>
      <c r="B145" s="272"/>
      <c r="C145" s="272"/>
      <c r="D145" s="273"/>
      <c r="E145" s="273"/>
      <c r="F145" s="274"/>
      <c r="G145" s="275"/>
      <c r="H145" s="276"/>
      <c r="I145" s="276"/>
      <c r="J145" s="277"/>
      <c r="K145" s="274"/>
      <c r="L145" s="274"/>
      <c r="M145" s="274"/>
      <c r="N145" s="274"/>
      <c r="O145" s="278"/>
      <c r="P145" s="279"/>
      <c r="Q145" s="353"/>
      <c r="R145" s="282" t="str">
        <f>IF(P145="","",VLOOKUP(P145,'Drop Down Lists'!$D$2:$E$312,2,FALSE))</f>
        <v/>
      </c>
      <c r="S145" s="172"/>
    </row>
    <row r="146" spans="1:19">
      <c r="A146" s="281"/>
      <c r="B146" s="272"/>
      <c r="C146" s="272"/>
      <c r="D146" s="273"/>
      <c r="E146" s="273"/>
      <c r="F146" s="274"/>
      <c r="G146" s="275"/>
      <c r="H146" s="276"/>
      <c r="I146" s="276"/>
      <c r="J146" s="277"/>
      <c r="K146" s="274"/>
      <c r="L146" s="274"/>
      <c r="M146" s="274"/>
      <c r="N146" s="274"/>
      <c r="O146" s="278"/>
      <c r="P146" s="279"/>
      <c r="Q146" s="353"/>
      <c r="R146" s="282" t="str">
        <f>IF(P146="","",VLOOKUP(P146,'Drop Down Lists'!$D$2:$E$312,2,FALSE))</f>
        <v/>
      </c>
      <c r="S146" s="172"/>
    </row>
    <row r="147" spans="1:19">
      <c r="A147" s="281"/>
      <c r="B147" s="272"/>
      <c r="C147" s="272"/>
      <c r="D147" s="273"/>
      <c r="E147" s="273"/>
      <c r="F147" s="274"/>
      <c r="G147" s="275"/>
      <c r="H147" s="276"/>
      <c r="I147" s="276"/>
      <c r="J147" s="277"/>
      <c r="K147" s="274"/>
      <c r="L147" s="274"/>
      <c r="M147" s="274"/>
      <c r="N147" s="274"/>
      <c r="O147" s="278"/>
      <c r="P147" s="279"/>
      <c r="Q147" s="353"/>
      <c r="R147" s="282" t="str">
        <f>IF(P147="","",VLOOKUP(P147,'Drop Down Lists'!$D$2:$E$312,2,FALSE))</f>
        <v/>
      </c>
      <c r="S147" s="172"/>
    </row>
    <row r="148" spans="1:19">
      <c r="A148" s="281"/>
      <c r="B148" s="272"/>
      <c r="C148" s="272"/>
      <c r="D148" s="273"/>
      <c r="E148" s="273"/>
      <c r="F148" s="274"/>
      <c r="G148" s="275"/>
      <c r="H148" s="276"/>
      <c r="I148" s="276"/>
      <c r="J148" s="277"/>
      <c r="K148" s="274"/>
      <c r="L148" s="274"/>
      <c r="M148" s="274"/>
      <c r="N148" s="274"/>
      <c r="O148" s="278"/>
      <c r="P148" s="279"/>
      <c r="Q148" s="353"/>
      <c r="R148" s="282" t="str">
        <f>IF(P148="","",VLOOKUP(P148,'Drop Down Lists'!$D$2:$E$312,2,FALSE))</f>
        <v/>
      </c>
      <c r="S148" s="172"/>
    </row>
    <row r="149" spans="1:19">
      <c r="A149" s="281"/>
      <c r="B149" s="272"/>
      <c r="C149" s="272"/>
      <c r="D149" s="273"/>
      <c r="E149" s="273"/>
      <c r="F149" s="274"/>
      <c r="G149" s="275"/>
      <c r="H149" s="276"/>
      <c r="I149" s="276"/>
      <c r="J149" s="277"/>
      <c r="K149" s="274"/>
      <c r="L149" s="274"/>
      <c r="M149" s="274"/>
      <c r="N149" s="274"/>
      <c r="O149" s="278"/>
      <c r="P149" s="279"/>
      <c r="Q149" s="353"/>
      <c r="R149" s="282" t="str">
        <f>IF(P149="","",VLOOKUP(P149,'Drop Down Lists'!$D$2:$E$312,2,FALSE))</f>
        <v/>
      </c>
      <c r="S149" s="172"/>
    </row>
    <row r="150" spans="1:19">
      <c r="A150" s="281"/>
      <c r="B150" s="272"/>
      <c r="C150" s="272"/>
      <c r="D150" s="273"/>
      <c r="E150" s="273"/>
      <c r="F150" s="274"/>
      <c r="G150" s="275"/>
      <c r="H150" s="276"/>
      <c r="I150" s="276"/>
      <c r="J150" s="277"/>
      <c r="K150" s="274"/>
      <c r="L150" s="274"/>
      <c r="M150" s="274"/>
      <c r="N150" s="274"/>
      <c r="O150" s="278"/>
      <c r="P150" s="279"/>
      <c r="Q150" s="353"/>
      <c r="R150" s="282" t="str">
        <f>IF(P150="","",VLOOKUP(P150,'Drop Down Lists'!$D$2:$E$312,2,FALSE))</f>
        <v/>
      </c>
      <c r="S150" s="172"/>
    </row>
    <row r="151" spans="1:19">
      <c r="A151" s="281"/>
      <c r="B151" s="272"/>
      <c r="C151" s="272"/>
      <c r="D151" s="273"/>
      <c r="E151" s="273"/>
      <c r="F151" s="274"/>
      <c r="G151" s="275"/>
      <c r="H151" s="276"/>
      <c r="I151" s="276"/>
      <c r="J151" s="277"/>
      <c r="K151" s="274"/>
      <c r="L151" s="274"/>
      <c r="M151" s="274"/>
      <c r="N151" s="274"/>
      <c r="O151" s="278"/>
      <c r="P151" s="279"/>
      <c r="Q151" s="353"/>
      <c r="R151" s="282" t="str">
        <f>IF(P151="","",VLOOKUP(P151,'Drop Down Lists'!$D$2:$E$312,2,FALSE))</f>
        <v/>
      </c>
      <c r="S151" s="172"/>
    </row>
    <row r="152" spans="1:19">
      <c r="A152" s="281"/>
      <c r="B152" s="272"/>
      <c r="C152" s="272"/>
      <c r="D152" s="273"/>
      <c r="E152" s="273"/>
      <c r="F152" s="274"/>
      <c r="G152" s="275"/>
      <c r="H152" s="276"/>
      <c r="I152" s="276"/>
      <c r="J152" s="277"/>
      <c r="K152" s="274"/>
      <c r="L152" s="274"/>
      <c r="M152" s="274"/>
      <c r="N152" s="274"/>
      <c r="O152" s="278"/>
      <c r="P152" s="279"/>
      <c r="Q152" s="353"/>
      <c r="R152" s="282" t="str">
        <f>IF(P152="","",VLOOKUP(P152,'Drop Down Lists'!$D$2:$E$312,2,FALSE))</f>
        <v/>
      </c>
      <c r="S152" s="172"/>
    </row>
    <row r="153" spans="1:19">
      <c r="A153" s="281"/>
      <c r="B153" s="272"/>
      <c r="C153" s="272"/>
      <c r="D153" s="273"/>
      <c r="E153" s="273"/>
      <c r="F153" s="274"/>
      <c r="G153" s="275"/>
      <c r="H153" s="276"/>
      <c r="I153" s="276"/>
      <c r="J153" s="277"/>
      <c r="K153" s="274"/>
      <c r="L153" s="274"/>
      <c r="M153" s="274"/>
      <c r="N153" s="274"/>
      <c r="O153" s="278"/>
      <c r="P153" s="279"/>
      <c r="Q153" s="353"/>
      <c r="R153" s="282" t="str">
        <f>IF(P153="","",VLOOKUP(P153,'Drop Down Lists'!$D$2:$E$312,2,FALSE))</f>
        <v/>
      </c>
      <c r="S153" s="172"/>
    </row>
    <row r="154" spans="1:19">
      <c r="A154" s="281"/>
      <c r="B154" s="272"/>
      <c r="C154" s="272"/>
      <c r="D154" s="273"/>
      <c r="E154" s="273"/>
      <c r="F154" s="274"/>
      <c r="G154" s="275"/>
      <c r="H154" s="276"/>
      <c r="I154" s="276"/>
      <c r="J154" s="277"/>
      <c r="K154" s="274"/>
      <c r="L154" s="274"/>
      <c r="M154" s="274"/>
      <c r="N154" s="274"/>
      <c r="O154" s="278"/>
      <c r="P154" s="279"/>
      <c r="Q154" s="353"/>
      <c r="R154" s="282" t="str">
        <f>IF(P154="","",VLOOKUP(P154,'Drop Down Lists'!$D$2:$E$312,2,FALSE))</f>
        <v/>
      </c>
      <c r="S154" s="172"/>
    </row>
    <row r="155" spans="1:19">
      <c r="A155" s="281"/>
      <c r="B155" s="272"/>
      <c r="C155" s="272"/>
      <c r="D155" s="273"/>
      <c r="E155" s="273"/>
      <c r="F155" s="274"/>
      <c r="G155" s="275"/>
      <c r="H155" s="276"/>
      <c r="I155" s="276"/>
      <c r="J155" s="277"/>
      <c r="K155" s="274"/>
      <c r="L155" s="274"/>
      <c r="M155" s="274"/>
      <c r="N155" s="274"/>
      <c r="O155" s="278"/>
      <c r="P155" s="279"/>
      <c r="Q155" s="353"/>
      <c r="R155" s="282" t="str">
        <f>IF(P155="","",VLOOKUP(P155,'Drop Down Lists'!$D$2:$E$312,2,FALSE))</f>
        <v/>
      </c>
      <c r="S155" s="172"/>
    </row>
    <row r="156" spans="1:19">
      <c r="A156" s="281"/>
      <c r="B156" s="272"/>
      <c r="C156" s="272"/>
      <c r="D156" s="273"/>
      <c r="E156" s="273"/>
      <c r="F156" s="274"/>
      <c r="G156" s="275"/>
      <c r="H156" s="276"/>
      <c r="I156" s="276"/>
      <c r="J156" s="277"/>
      <c r="K156" s="274"/>
      <c r="L156" s="274"/>
      <c r="M156" s="274"/>
      <c r="N156" s="274"/>
      <c r="O156" s="278"/>
      <c r="P156" s="279"/>
      <c r="Q156" s="353"/>
      <c r="R156" s="282" t="str">
        <f>IF(P156="","",VLOOKUP(P156,'Drop Down Lists'!$D$2:$E$312,2,FALSE))</f>
        <v/>
      </c>
      <c r="S156" s="172"/>
    </row>
    <row r="157" spans="1:19">
      <c r="A157" s="281"/>
      <c r="B157" s="272"/>
      <c r="C157" s="272"/>
      <c r="D157" s="273"/>
      <c r="E157" s="273"/>
      <c r="F157" s="274"/>
      <c r="G157" s="275"/>
      <c r="H157" s="276"/>
      <c r="I157" s="276"/>
      <c r="J157" s="277"/>
      <c r="K157" s="274"/>
      <c r="L157" s="274"/>
      <c r="M157" s="274"/>
      <c r="N157" s="274"/>
      <c r="O157" s="278"/>
      <c r="P157" s="279"/>
      <c r="Q157" s="353"/>
      <c r="R157" s="282" t="str">
        <f>IF(P157="","",VLOOKUP(P157,'Drop Down Lists'!$D$2:$E$312,2,FALSE))</f>
        <v/>
      </c>
      <c r="S157" s="172"/>
    </row>
    <row r="158" spans="1:19">
      <c r="A158" s="281"/>
      <c r="B158" s="272"/>
      <c r="C158" s="272"/>
      <c r="D158" s="273"/>
      <c r="E158" s="273"/>
      <c r="F158" s="274"/>
      <c r="G158" s="275"/>
      <c r="H158" s="276"/>
      <c r="I158" s="276"/>
      <c r="J158" s="277"/>
      <c r="K158" s="274"/>
      <c r="L158" s="274"/>
      <c r="M158" s="274"/>
      <c r="N158" s="274"/>
      <c r="O158" s="278"/>
      <c r="P158" s="279"/>
      <c r="Q158" s="353"/>
      <c r="R158" s="282" t="str">
        <f>IF(P158="","",VLOOKUP(P158,'Drop Down Lists'!$D$2:$E$312,2,FALSE))</f>
        <v/>
      </c>
      <c r="S158" s="172"/>
    </row>
    <row r="159" spans="1:19">
      <c r="A159" s="281"/>
      <c r="B159" s="272"/>
      <c r="C159" s="272"/>
      <c r="D159" s="273"/>
      <c r="E159" s="273"/>
      <c r="F159" s="274"/>
      <c r="G159" s="275"/>
      <c r="H159" s="276"/>
      <c r="I159" s="276"/>
      <c r="J159" s="277"/>
      <c r="K159" s="274"/>
      <c r="L159" s="274"/>
      <c r="M159" s="274"/>
      <c r="N159" s="274"/>
      <c r="O159" s="278"/>
      <c r="P159" s="279"/>
      <c r="Q159" s="353"/>
      <c r="R159" s="282" t="str">
        <f>IF(P159="","",VLOOKUP(P159,'Drop Down Lists'!$D$2:$E$312,2,FALSE))</f>
        <v/>
      </c>
      <c r="S159" s="172"/>
    </row>
    <row r="160" spans="1:19">
      <c r="A160" s="281"/>
      <c r="B160" s="272"/>
      <c r="C160" s="272"/>
      <c r="D160" s="273"/>
      <c r="E160" s="273"/>
      <c r="F160" s="274"/>
      <c r="G160" s="275"/>
      <c r="H160" s="276"/>
      <c r="I160" s="276"/>
      <c r="J160" s="277"/>
      <c r="K160" s="274"/>
      <c r="L160" s="274"/>
      <c r="M160" s="274"/>
      <c r="N160" s="274"/>
      <c r="O160" s="278"/>
      <c r="P160" s="279"/>
      <c r="Q160" s="353"/>
      <c r="R160" s="282" t="str">
        <f>IF(P160="","",VLOOKUP(P160,'Drop Down Lists'!$D$2:$E$312,2,FALSE))</f>
        <v/>
      </c>
      <c r="S160" s="172"/>
    </row>
    <row r="161" spans="1:19">
      <c r="A161" s="281"/>
      <c r="B161" s="272"/>
      <c r="C161" s="272"/>
      <c r="D161" s="273"/>
      <c r="E161" s="273"/>
      <c r="F161" s="274"/>
      <c r="G161" s="275"/>
      <c r="H161" s="276"/>
      <c r="I161" s="276"/>
      <c r="J161" s="277"/>
      <c r="K161" s="274"/>
      <c r="L161" s="274"/>
      <c r="M161" s="274"/>
      <c r="N161" s="274"/>
      <c r="O161" s="278"/>
      <c r="P161" s="279"/>
      <c r="Q161" s="353"/>
      <c r="R161" s="282" t="str">
        <f>IF(P161="","",VLOOKUP(P161,'Drop Down Lists'!$D$2:$E$312,2,FALSE))</f>
        <v/>
      </c>
      <c r="S161" s="172"/>
    </row>
    <row r="162" spans="1:19">
      <c r="A162" s="281"/>
      <c r="B162" s="272"/>
      <c r="C162" s="272"/>
      <c r="D162" s="273"/>
      <c r="E162" s="273"/>
      <c r="F162" s="274"/>
      <c r="G162" s="275"/>
      <c r="H162" s="276"/>
      <c r="I162" s="276"/>
      <c r="J162" s="277"/>
      <c r="K162" s="274"/>
      <c r="L162" s="274"/>
      <c r="M162" s="274"/>
      <c r="N162" s="274"/>
      <c r="O162" s="278"/>
      <c r="P162" s="279"/>
      <c r="Q162" s="353"/>
      <c r="R162" s="282" t="str">
        <f>IF(P162="","",VLOOKUP(P162,'Drop Down Lists'!$D$2:$E$312,2,FALSE))</f>
        <v/>
      </c>
      <c r="S162" s="172"/>
    </row>
    <row r="163" spans="1:19">
      <c r="A163" s="281"/>
      <c r="B163" s="272"/>
      <c r="C163" s="272"/>
      <c r="D163" s="273"/>
      <c r="E163" s="273"/>
      <c r="F163" s="274"/>
      <c r="G163" s="275"/>
      <c r="H163" s="276"/>
      <c r="I163" s="276"/>
      <c r="J163" s="277"/>
      <c r="K163" s="274"/>
      <c r="L163" s="274"/>
      <c r="M163" s="274"/>
      <c r="N163" s="274"/>
      <c r="O163" s="278"/>
      <c r="P163" s="279"/>
      <c r="Q163" s="353"/>
      <c r="R163" s="282" t="str">
        <f>IF(P163="","",VLOOKUP(P163,'Drop Down Lists'!$D$2:$E$312,2,FALSE))</f>
        <v/>
      </c>
      <c r="S163" s="172"/>
    </row>
    <row r="164" spans="1:19">
      <c r="A164" s="281"/>
      <c r="B164" s="272"/>
      <c r="C164" s="272"/>
      <c r="D164" s="273"/>
      <c r="E164" s="273"/>
      <c r="F164" s="274"/>
      <c r="G164" s="275"/>
      <c r="H164" s="276"/>
      <c r="I164" s="276"/>
      <c r="J164" s="277"/>
      <c r="K164" s="274"/>
      <c r="L164" s="274"/>
      <c r="M164" s="274"/>
      <c r="N164" s="274"/>
      <c r="O164" s="278"/>
      <c r="P164" s="279"/>
      <c r="Q164" s="353"/>
      <c r="R164" s="282" t="str">
        <f>IF(P164="","",VLOOKUP(P164,'Drop Down Lists'!$D$2:$E$312,2,FALSE))</f>
        <v/>
      </c>
      <c r="S164" s="172"/>
    </row>
    <row r="165" spans="1:19">
      <c r="A165" s="281"/>
      <c r="B165" s="272"/>
      <c r="C165" s="272"/>
      <c r="D165" s="273"/>
      <c r="E165" s="273"/>
      <c r="F165" s="274"/>
      <c r="G165" s="275"/>
      <c r="H165" s="276"/>
      <c r="I165" s="276"/>
      <c r="J165" s="277"/>
      <c r="K165" s="274"/>
      <c r="L165" s="274"/>
      <c r="M165" s="274"/>
      <c r="N165" s="274"/>
      <c r="O165" s="278"/>
      <c r="P165" s="279"/>
      <c r="Q165" s="353"/>
      <c r="R165" s="282" t="str">
        <f>IF(P165="","",VLOOKUP(P165,'Drop Down Lists'!$D$2:$E$312,2,FALSE))</f>
        <v/>
      </c>
      <c r="S165" s="172"/>
    </row>
    <row r="166" spans="1:19">
      <c r="A166" s="281"/>
      <c r="B166" s="272"/>
      <c r="C166" s="272"/>
      <c r="D166" s="273"/>
      <c r="E166" s="273"/>
      <c r="F166" s="274"/>
      <c r="G166" s="275"/>
      <c r="H166" s="276"/>
      <c r="I166" s="276"/>
      <c r="J166" s="277"/>
      <c r="K166" s="274"/>
      <c r="L166" s="274"/>
      <c r="M166" s="274"/>
      <c r="N166" s="274"/>
      <c r="O166" s="278"/>
      <c r="P166" s="279"/>
      <c r="Q166" s="353"/>
      <c r="R166" s="282" t="str">
        <f>IF(P166="","",VLOOKUP(P166,'Drop Down Lists'!$D$2:$E$312,2,FALSE))</f>
        <v/>
      </c>
      <c r="S166" s="172"/>
    </row>
    <row r="167" spans="1:19">
      <c r="A167" s="281"/>
      <c r="B167" s="272"/>
      <c r="C167" s="272"/>
      <c r="D167" s="273"/>
      <c r="E167" s="273"/>
      <c r="F167" s="274"/>
      <c r="G167" s="275"/>
      <c r="H167" s="276"/>
      <c r="I167" s="276"/>
      <c r="J167" s="277"/>
      <c r="K167" s="274"/>
      <c r="L167" s="274"/>
      <c r="M167" s="274"/>
      <c r="N167" s="274"/>
      <c r="O167" s="278"/>
      <c r="P167" s="279"/>
      <c r="Q167" s="353"/>
      <c r="R167" s="282" t="str">
        <f>IF(P167="","",VLOOKUP(P167,'Drop Down Lists'!$D$2:$E$312,2,FALSE))</f>
        <v/>
      </c>
      <c r="S167" s="172"/>
    </row>
    <row r="168" spans="1:19">
      <c r="A168" s="281"/>
      <c r="B168" s="272"/>
      <c r="C168" s="272"/>
      <c r="D168" s="273"/>
      <c r="E168" s="273"/>
      <c r="F168" s="274"/>
      <c r="G168" s="275"/>
      <c r="H168" s="276"/>
      <c r="I168" s="276"/>
      <c r="J168" s="277"/>
      <c r="K168" s="274"/>
      <c r="L168" s="274"/>
      <c r="M168" s="274"/>
      <c r="N168" s="274"/>
      <c r="O168" s="278"/>
      <c r="P168" s="279"/>
      <c r="Q168" s="353"/>
      <c r="R168" s="282" t="str">
        <f>IF(P168="","",VLOOKUP(P168,'Drop Down Lists'!$D$2:$E$312,2,FALSE))</f>
        <v/>
      </c>
      <c r="S168" s="172"/>
    </row>
    <row r="169" spans="1:19">
      <c r="A169" s="281"/>
      <c r="B169" s="272"/>
      <c r="C169" s="272"/>
      <c r="D169" s="273"/>
      <c r="E169" s="273"/>
      <c r="F169" s="274"/>
      <c r="G169" s="275"/>
      <c r="H169" s="276"/>
      <c r="I169" s="276"/>
      <c r="J169" s="277"/>
      <c r="K169" s="274"/>
      <c r="L169" s="274"/>
      <c r="M169" s="274"/>
      <c r="N169" s="274"/>
      <c r="O169" s="278"/>
      <c r="P169" s="279"/>
      <c r="Q169" s="353"/>
      <c r="R169" s="282" t="str">
        <f>IF(P169="","",VLOOKUP(P169,'Drop Down Lists'!$D$2:$E$312,2,FALSE))</f>
        <v/>
      </c>
      <c r="S169" s="172"/>
    </row>
    <row r="170" spans="1:19">
      <c r="A170" s="281"/>
      <c r="B170" s="272"/>
      <c r="C170" s="272"/>
      <c r="D170" s="273"/>
      <c r="E170" s="273"/>
      <c r="F170" s="274"/>
      <c r="G170" s="275"/>
      <c r="H170" s="276"/>
      <c r="I170" s="276"/>
      <c r="J170" s="277"/>
      <c r="K170" s="274"/>
      <c r="L170" s="274"/>
      <c r="M170" s="274"/>
      <c r="N170" s="274"/>
      <c r="O170" s="278"/>
      <c r="P170" s="279"/>
      <c r="Q170" s="353"/>
      <c r="R170" s="282" t="str">
        <f>IF(P170="","",VLOOKUP(P170,'Drop Down Lists'!$D$2:$E$312,2,FALSE))</f>
        <v/>
      </c>
      <c r="S170" s="172"/>
    </row>
    <row r="171" spans="1:19">
      <c r="A171" s="281"/>
      <c r="B171" s="272"/>
      <c r="C171" s="272"/>
      <c r="D171" s="273"/>
      <c r="E171" s="273"/>
      <c r="F171" s="274"/>
      <c r="G171" s="275"/>
      <c r="H171" s="276"/>
      <c r="I171" s="276"/>
      <c r="J171" s="277"/>
      <c r="K171" s="274"/>
      <c r="L171" s="274"/>
      <c r="M171" s="274"/>
      <c r="N171" s="274"/>
      <c r="O171" s="278"/>
      <c r="P171" s="279"/>
      <c r="Q171" s="353"/>
      <c r="R171" s="282" t="str">
        <f>IF(P171="","",VLOOKUP(P171,'Drop Down Lists'!$D$2:$E$312,2,FALSE))</f>
        <v/>
      </c>
      <c r="S171" s="172"/>
    </row>
    <row r="172" spans="1:19">
      <c r="A172" s="281"/>
      <c r="B172" s="272"/>
      <c r="C172" s="272"/>
      <c r="D172" s="273"/>
      <c r="E172" s="273"/>
      <c r="F172" s="274"/>
      <c r="G172" s="275"/>
      <c r="H172" s="276"/>
      <c r="I172" s="276"/>
      <c r="J172" s="277"/>
      <c r="K172" s="274"/>
      <c r="L172" s="274"/>
      <c r="M172" s="274"/>
      <c r="N172" s="274"/>
      <c r="O172" s="278"/>
      <c r="P172" s="279"/>
      <c r="Q172" s="353"/>
      <c r="R172" s="282" t="str">
        <f>IF(P172="","",VLOOKUP(P172,'Drop Down Lists'!$D$2:$E$312,2,FALSE))</f>
        <v/>
      </c>
      <c r="S172" s="172"/>
    </row>
    <row r="173" spans="1:19">
      <c r="A173" s="281"/>
      <c r="B173" s="272"/>
      <c r="C173" s="272"/>
      <c r="D173" s="273"/>
      <c r="E173" s="273"/>
      <c r="F173" s="274"/>
      <c r="G173" s="275"/>
      <c r="H173" s="276"/>
      <c r="I173" s="276"/>
      <c r="J173" s="277"/>
      <c r="K173" s="274"/>
      <c r="L173" s="274"/>
      <c r="M173" s="274"/>
      <c r="N173" s="274"/>
      <c r="O173" s="278"/>
      <c r="P173" s="279"/>
      <c r="Q173" s="353"/>
      <c r="R173" s="282" t="str">
        <f>IF(P173="","",VLOOKUP(P173,'Drop Down Lists'!$D$2:$E$312,2,FALSE))</f>
        <v/>
      </c>
      <c r="S173" s="172"/>
    </row>
    <row r="174" spans="1:19">
      <c r="A174" s="281"/>
      <c r="B174" s="272"/>
      <c r="C174" s="272"/>
      <c r="D174" s="273"/>
      <c r="E174" s="273"/>
      <c r="F174" s="274"/>
      <c r="G174" s="275"/>
      <c r="H174" s="276"/>
      <c r="I174" s="276"/>
      <c r="J174" s="277"/>
      <c r="K174" s="274"/>
      <c r="L174" s="274"/>
      <c r="M174" s="274"/>
      <c r="N174" s="274"/>
      <c r="O174" s="278"/>
      <c r="P174" s="279"/>
      <c r="Q174" s="353"/>
      <c r="R174" s="282" t="str">
        <f>IF(P174="","",VLOOKUP(P174,'Drop Down Lists'!$D$2:$E$312,2,FALSE))</f>
        <v/>
      </c>
      <c r="S174" s="172"/>
    </row>
    <row r="175" spans="1:19">
      <c r="A175" s="281"/>
      <c r="B175" s="272"/>
      <c r="C175" s="272"/>
      <c r="D175" s="273"/>
      <c r="E175" s="273"/>
      <c r="F175" s="274"/>
      <c r="G175" s="275"/>
      <c r="H175" s="276"/>
      <c r="I175" s="276"/>
      <c r="J175" s="277"/>
      <c r="K175" s="274"/>
      <c r="L175" s="274"/>
      <c r="M175" s="274"/>
      <c r="N175" s="274"/>
      <c r="O175" s="278"/>
      <c r="P175" s="279"/>
      <c r="Q175" s="353"/>
      <c r="R175" s="282" t="str">
        <f>IF(P175="","",VLOOKUP(P175,'Drop Down Lists'!$D$2:$E$312,2,FALSE))</f>
        <v/>
      </c>
      <c r="S175" s="172"/>
    </row>
    <row r="176" spans="1:19">
      <c r="A176" s="281"/>
      <c r="B176" s="272"/>
      <c r="C176" s="272"/>
      <c r="D176" s="273"/>
      <c r="E176" s="273"/>
      <c r="F176" s="274"/>
      <c r="G176" s="275"/>
      <c r="H176" s="276"/>
      <c r="I176" s="276"/>
      <c r="J176" s="277"/>
      <c r="K176" s="274"/>
      <c r="L176" s="274"/>
      <c r="M176" s="274"/>
      <c r="N176" s="274"/>
      <c r="O176" s="278"/>
      <c r="P176" s="279"/>
      <c r="Q176" s="353"/>
      <c r="R176" s="282" t="str">
        <f>IF(P176="","",VLOOKUP(P176,'Drop Down Lists'!$D$2:$E$312,2,FALSE))</f>
        <v/>
      </c>
      <c r="S176" s="172"/>
    </row>
    <row r="177" spans="1:19">
      <c r="A177" s="281"/>
      <c r="B177" s="272"/>
      <c r="C177" s="272"/>
      <c r="D177" s="273"/>
      <c r="E177" s="273"/>
      <c r="F177" s="274"/>
      <c r="G177" s="275"/>
      <c r="H177" s="276"/>
      <c r="I177" s="276"/>
      <c r="J177" s="277"/>
      <c r="K177" s="274"/>
      <c r="L177" s="274"/>
      <c r="M177" s="274"/>
      <c r="N177" s="274"/>
      <c r="O177" s="278"/>
      <c r="P177" s="279"/>
      <c r="Q177" s="353"/>
      <c r="R177" s="282" t="str">
        <f>IF(P177="","",VLOOKUP(P177,'Drop Down Lists'!$D$2:$E$312,2,FALSE))</f>
        <v/>
      </c>
      <c r="S177" s="172"/>
    </row>
    <row r="178" spans="1:19">
      <c r="A178" s="281"/>
      <c r="B178" s="272"/>
      <c r="C178" s="272"/>
      <c r="D178" s="273"/>
      <c r="E178" s="273"/>
      <c r="F178" s="274"/>
      <c r="G178" s="275"/>
      <c r="H178" s="276"/>
      <c r="I178" s="276"/>
      <c r="J178" s="277"/>
      <c r="K178" s="274"/>
      <c r="L178" s="274"/>
      <c r="M178" s="274"/>
      <c r="N178" s="274"/>
      <c r="O178" s="278"/>
      <c r="P178" s="279"/>
      <c r="Q178" s="353"/>
      <c r="R178" s="282" t="str">
        <f>IF(P178="","",VLOOKUP(P178,'Drop Down Lists'!$D$2:$E$312,2,FALSE))</f>
        <v/>
      </c>
      <c r="S178" s="172"/>
    </row>
    <row r="179" spans="1:19">
      <c r="A179" s="281"/>
      <c r="B179" s="272"/>
      <c r="C179" s="272"/>
      <c r="D179" s="273"/>
      <c r="E179" s="273"/>
      <c r="F179" s="274"/>
      <c r="G179" s="275"/>
      <c r="H179" s="276"/>
      <c r="I179" s="276"/>
      <c r="J179" s="277"/>
      <c r="K179" s="274"/>
      <c r="L179" s="274"/>
      <c r="M179" s="274"/>
      <c r="N179" s="274"/>
      <c r="O179" s="278"/>
      <c r="P179" s="279"/>
      <c r="Q179" s="353"/>
      <c r="R179" s="282" t="str">
        <f>IF(P179="","",VLOOKUP(P179,'Drop Down Lists'!$D$2:$E$312,2,FALSE))</f>
        <v/>
      </c>
      <c r="S179" s="172"/>
    </row>
    <row r="180" spans="1:19">
      <c r="A180" s="281"/>
      <c r="B180" s="272"/>
      <c r="C180" s="272"/>
      <c r="D180" s="273"/>
      <c r="E180" s="273"/>
      <c r="F180" s="274"/>
      <c r="G180" s="275"/>
      <c r="H180" s="276"/>
      <c r="I180" s="276"/>
      <c r="J180" s="277"/>
      <c r="K180" s="274"/>
      <c r="L180" s="274"/>
      <c r="M180" s="274"/>
      <c r="N180" s="274"/>
      <c r="O180" s="278"/>
      <c r="P180" s="279"/>
      <c r="Q180" s="353"/>
      <c r="R180" s="282" t="str">
        <f>IF(P180="","",VLOOKUP(P180,'Drop Down Lists'!$D$2:$E$312,2,FALSE))</f>
        <v/>
      </c>
      <c r="S180" s="172"/>
    </row>
    <row r="181" spans="1:19">
      <c r="A181" s="281"/>
      <c r="B181" s="272"/>
      <c r="C181" s="272"/>
      <c r="D181" s="273"/>
      <c r="E181" s="273"/>
      <c r="F181" s="274"/>
      <c r="G181" s="275"/>
      <c r="H181" s="276"/>
      <c r="I181" s="276"/>
      <c r="J181" s="277"/>
      <c r="K181" s="274"/>
      <c r="L181" s="274"/>
      <c r="M181" s="274"/>
      <c r="N181" s="274"/>
      <c r="O181" s="278"/>
      <c r="P181" s="279"/>
      <c r="Q181" s="353"/>
      <c r="R181" s="282" t="str">
        <f>IF(P181="","",VLOOKUP(P181,'Drop Down Lists'!$D$2:$E$312,2,FALSE))</f>
        <v/>
      </c>
      <c r="S181" s="172"/>
    </row>
    <row r="182" spans="1:19">
      <c r="A182" s="281"/>
      <c r="B182" s="272"/>
      <c r="C182" s="272"/>
      <c r="D182" s="273"/>
      <c r="E182" s="273"/>
      <c r="F182" s="274"/>
      <c r="G182" s="275"/>
      <c r="H182" s="276"/>
      <c r="I182" s="276"/>
      <c r="J182" s="277"/>
      <c r="K182" s="274"/>
      <c r="L182" s="274"/>
      <c r="M182" s="274"/>
      <c r="N182" s="274"/>
      <c r="O182" s="278"/>
      <c r="P182" s="279"/>
      <c r="Q182" s="353"/>
      <c r="R182" s="282" t="str">
        <f>IF(P182="","",VLOOKUP(P182,'Drop Down Lists'!$D$2:$E$312,2,FALSE))</f>
        <v/>
      </c>
      <c r="S182" s="172"/>
    </row>
    <row r="183" spans="1:19">
      <c r="A183" s="281"/>
      <c r="B183" s="272"/>
      <c r="C183" s="272"/>
      <c r="D183" s="273"/>
      <c r="E183" s="273"/>
      <c r="F183" s="274"/>
      <c r="G183" s="275"/>
      <c r="H183" s="276"/>
      <c r="I183" s="276"/>
      <c r="J183" s="277"/>
      <c r="K183" s="274"/>
      <c r="L183" s="274"/>
      <c r="M183" s="274"/>
      <c r="N183" s="274"/>
      <c r="O183" s="278"/>
      <c r="P183" s="279"/>
      <c r="Q183" s="353"/>
      <c r="R183" s="282" t="str">
        <f>IF(P183="","",VLOOKUP(P183,'Drop Down Lists'!$D$2:$E$312,2,FALSE))</f>
        <v/>
      </c>
      <c r="S183" s="172"/>
    </row>
    <row r="184" spans="1:19">
      <c r="A184" s="281"/>
      <c r="B184" s="272"/>
      <c r="C184" s="272"/>
      <c r="D184" s="273"/>
      <c r="E184" s="273"/>
      <c r="F184" s="274"/>
      <c r="G184" s="275"/>
      <c r="H184" s="276"/>
      <c r="I184" s="276"/>
      <c r="J184" s="277"/>
      <c r="K184" s="274"/>
      <c r="L184" s="274"/>
      <c r="M184" s="274"/>
      <c r="N184" s="274"/>
      <c r="O184" s="278"/>
      <c r="P184" s="279"/>
      <c r="Q184" s="353"/>
      <c r="R184" s="282" t="str">
        <f>IF(P184="","",VLOOKUP(P184,'Drop Down Lists'!$D$2:$E$312,2,FALSE))</f>
        <v/>
      </c>
      <c r="S184" s="172"/>
    </row>
    <row r="185" spans="1:19">
      <c r="A185" s="281"/>
      <c r="B185" s="272"/>
      <c r="C185" s="272"/>
      <c r="D185" s="273"/>
      <c r="E185" s="273"/>
      <c r="F185" s="274"/>
      <c r="G185" s="275"/>
      <c r="H185" s="276"/>
      <c r="I185" s="276"/>
      <c r="J185" s="277"/>
      <c r="K185" s="274"/>
      <c r="L185" s="274"/>
      <c r="M185" s="274"/>
      <c r="N185" s="274"/>
      <c r="O185" s="278"/>
      <c r="P185" s="279"/>
      <c r="Q185" s="353"/>
      <c r="R185" s="282" t="str">
        <f>IF(P185="","",VLOOKUP(P185,'Drop Down Lists'!$D$2:$E$312,2,FALSE))</f>
        <v/>
      </c>
      <c r="S185" s="172"/>
    </row>
    <row r="186" spans="1:19">
      <c r="A186" s="281"/>
      <c r="B186" s="272"/>
      <c r="C186" s="272"/>
      <c r="D186" s="273"/>
      <c r="E186" s="273"/>
      <c r="F186" s="274"/>
      <c r="G186" s="275"/>
      <c r="H186" s="276"/>
      <c r="I186" s="276"/>
      <c r="J186" s="277"/>
      <c r="K186" s="274"/>
      <c r="L186" s="274"/>
      <c r="M186" s="274"/>
      <c r="N186" s="274"/>
      <c r="O186" s="278"/>
      <c r="P186" s="279"/>
      <c r="Q186" s="353"/>
      <c r="R186" s="282" t="str">
        <f>IF(P186="","",VLOOKUP(P186,'Drop Down Lists'!$D$2:$E$312,2,FALSE))</f>
        <v/>
      </c>
      <c r="S186" s="172"/>
    </row>
    <row r="187" spans="1:19">
      <c r="A187" s="281"/>
      <c r="B187" s="272"/>
      <c r="C187" s="272"/>
      <c r="D187" s="273"/>
      <c r="E187" s="273"/>
      <c r="F187" s="274"/>
      <c r="G187" s="275"/>
      <c r="H187" s="276"/>
      <c r="I187" s="276"/>
      <c r="J187" s="277"/>
      <c r="K187" s="274"/>
      <c r="L187" s="274"/>
      <c r="M187" s="274"/>
      <c r="N187" s="274"/>
      <c r="O187" s="278"/>
      <c r="P187" s="279"/>
      <c r="Q187" s="353"/>
      <c r="R187" s="282" t="str">
        <f>IF(P187="","",VLOOKUP(P187,'Drop Down Lists'!$D$2:$E$312,2,FALSE))</f>
        <v/>
      </c>
      <c r="S187" s="172"/>
    </row>
    <row r="188" spans="1:19">
      <c r="A188" s="281"/>
      <c r="B188" s="272"/>
      <c r="C188" s="272"/>
      <c r="D188" s="273"/>
      <c r="E188" s="273"/>
      <c r="F188" s="274"/>
      <c r="G188" s="275"/>
      <c r="H188" s="276"/>
      <c r="I188" s="276"/>
      <c r="J188" s="277"/>
      <c r="K188" s="274"/>
      <c r="L188" s="274"/>
      <c r="M188" s="274"/>
      <c r="N188" s="274"/>
      <c r="O188" s="278"/>
      <c r="P188" s="279"/>
      <c r="Q188" s="353"/>
      <c r="R188" s="282" t="str">
        <f>IF(P188="","",VLOOKUP(P188,'Drop Down Lists'!$D$2:$E$312,2,FALSE))</f>
        <v/>
      </c>
      <c r="S188" s="172"/>
    </row>
    <row r="189" spans="1:19">
      <c r="A189" s="281"/>
      <c r="B189" s="272"/>
      <c r="C189" s="272"/>
      <c r="D189" s="273"/>
      <c r="E189" s="273"/>
      <c r="F189" s="274"/>
      <c r="G189" s="275"/>
      <c r="H189" s="276"/>
      <c r="I189" s="276"/>
      <c r="J189" s="277"/>
      <c r="K189" s="274"/>
      <c r="L189" s="274"/>
      <c r="M189" s="274"/>
      <c r="N189" s="274"/>
      <c r="O189" s="278"/>
      <c r="P189" s="279"/>
      <c r="Q189" s="353"/>
      <c r="R189" s="282" t="str">
        <f>IF(P189="","",VLOOKUP(P189,'Drop Down Lists'!$D$2:$E$312,2,FALSE))</f>
        <v/>
      </c>
      <c r="S189" s="172"/>
    </row>
    <row r="190" spans="1:19">
      <c r="A190" s="281"/>
      <c r="B190" s="272"/>
      <c r="C190" s="272"/>
      <c r="D190" s="273"/>
      <c r="E190" s="273"/>
      <c r="F190" s="274"/>
      <c r="G190" s="275"/>
      <c r="H190" s="276"/>
      <c r="I190" s="276"/>
      <c r="J190" s="277"/>
      <c r="K190" s="274"/>
      <c r="L190" s="274"/>
      <c r="M190" s="274"/>
      <c r="N190" s="274"/>
      <c r="O190" s="278"/>
      <c r="P190" s="279"/>
      <c r="Q190" s="353"/>
      <c r="R190" s="282" t="str">
        <f>IF(P190="","",VLOOKUP(P190,'Drop Down Lists'!$D$2:$E$312,2,FALSE))</f>
        <v/>
      </c>
      <c r="S190" s="172"/>
    </row>
    <row r="191" spans="1:19">
      <c r="A191" s="281"/>
      <c r="B191" s="272"/>
      <c r="C191" s="272"/>
      <c r="D191" s="273"/>
      <c r="E191" s="273"/>
      <c r="F191" s="274"/>
      <c r="G191" s="275"/>
      <c r="H191" s="276"/>
      <c r="I191" s="276"/>
      <c r="J191" s="277"/>
      <c r="K191" s="274"/>
      <c r="L191" s="274"/>
      <c r="M191" s="274"/>
      <c r="N191" s="274"/>
      <c r="O191" s="278"/>
      <c r="P191" s="279"/>
      <c r="Q191" s="353"/>
      <c r="R191" s="282" t="str">
        <f>IF(P191="","",VLOOKUP(P191,'Drop Down Lists'!$D$2:$E$312,2,FALSE))</f>
        <v/>
      </c>
      <c r="S191" s="172"/>
    </row>
    <row r="192" spans="1:19">
      <c r="A192" s="281"/>
      <c r="B192" s="272"/>
      <c r="C192" s="272"/>
      <c r="D192" s="273"/>
      <c r="E192" s="273"/>
      <c r="F192" s="274"/>
      <c r="G192" s="275"/>
      <c r="H192" s="276"/>
      <c r="I192" s="276"/>
      <c r="J192" s="277"/>
      <c r="K192" s="274"/>
      <c r="L192" s="274"/>
      <c r="M192" s="274"/>
      <c r="N192" s="274"/>
      <c r="O192" s="278"/>
      <c r="P192" s="279"/>
      <c r="Q192" s="353"/>
      <c r="R192" s="282" t="str">
        <f>IF(P192="","",VLOOKUP(P192,'Drop Down Lists'!$D$2:$E$312,2,FALSE))</f>
        <v/>
      </c>
      <c r="S192" s="172"/>
    </row>
    <row r="193" spans="1:19">
      <c r="A193" s="281"/>
      <c r="B193" s="272"/>
      <c r="C193" s="272"/>
      <c r="D193" s="273"/>
      <c r="E193" s="273"/>
      <c r="F193" s="274"/>
      <c r="G193" s="276"/>
      <c r="H193" s="276"/>
      <c r="I193" s="276"/>
      <c r="J193" s="277"/>
      <c r="K193" s="274"/>
      <c r="L193" s="274"/>
      <c r="M193" s="274"/>
      <c r="N193" s="274"/>
      <c r="O193" s="278"/>
      <c r="P193" s="279"/>
      <c r="Q193" s="353"/>
      <c r="R193" s="282" t="str">
        <f>IF(P193="","",VLOOKUP(P193,'Drop Down Lists'!$D$2:$E$312,2,FALSE))</f>
        <v/>
      </c>
      <c r="S193" s="172"/>
    </row>
    <row r="194" spans="1:19">
      <c r="A194" s="281"/>
      <c r="B194" s="272"/>
      <c r="C194" s="272"/>
      <c r="D194" s="273"/>
      <c r="E194" s="273"/>
      <c r="F194" s="274"/>
      <c r="G194" s="275"/>
      <c r="H194" s="276"/>
      <c r="I194" s="276"/>
      <c r="J194" s="277"/>
      <c r="K194" s="274"/>
      <c r="L194" s="274"/>
      <c r="M194" s="274"/>
      <c r="N194" s="274"/>
      <c r="O194" s="278"/>
      <c r="P194" s="279"/>
      <c r="Q194" s="353"/>
      <c r="R194" s="282" t="str">
        <f>IF(P194="","",VLOOKUP(P194,'Drop Down Lists'!$D$2:$E$312,2,FALSE))</f>
        <v/>
      </c>
      <c r="S194" s="172"/>
    </row>
    <row r="195" spans="1:19">
      <c r="A195" s="281"/>
      <c r="B195" s="272"/>
      <c r="C195" s="272"/>
      <c r="D195" s="273"/>
      <c r="E195" s="273"/>
      <c r="F195" s="274"/>
      <c r="G195" s="275"/>
      <c r="H195" s="276"/>
      <c r="I195" s="276"/>
      <c r="J195" s="277"/>
      <c r="K195" s="274"/>
      <c r="L195" s="274"/>
      <c r="M195" s="274"/>
      <c r="N195" s="274"/>
      <c r="O195" s="278"/>
      <c r="P195" s="279"/>
      <c r="Q195" s="353"/>
      <c r="R195" s="282" t="str">
        <f>IF(P195="","",VLOOKUP(P195,'Drop Down Lists'!$D$2:$E$312,2,FALSE))</f>
        <v/>
      </c>
      <c r="S195" s="172"/>
    </row>
    <row r="196" spans="1:19">
      <c r="A196" s="281"/>
      <c r="B196" s="272"/>
      <c r="C196" s="272"/>
      <c r="D196" s="273"/>
      <c r="E196" s="273"/>
      <c r="F196" s="274"/>
      <c r="G196" s="275"/>
      <c r="H196" s="276"/>
      <c r="I196" s="276"/>
      <c r="J196" s="277"/>
      <c r="K196" s="274"/>
      <c r="L196" s="274"/>
      <c r="M196" s="274"/>
      <c r="N196" s="274"/>
      <c r="O196" s="278"/>
      <c r="P196" s="279"/>
      <c r="Q196" s="353"/>
      <c r="R196" s="282" t="str">
        <f>IF(P196="","",VLOOKUP(P196,'Drop Down Lists'!$D$2:$E$312,2,FALSE))</f>
        <v/>
      </c>
      <c r="S196" s="172"/>
    </row>
    <row r="197" spans="1:19">
      <c r="A197" s="281"/>
      <c r="B197" s="272"/>
      <c r="C197" s="272"/>
      <c r="D197" s="273"/>
      <c r="E197" s="273"/>
      <c r="F197" s="274"/>
      <c r="G197" s="275"/>
      <c r="H197" s="276"/>
      <c r="I197" s="276"/>
      <c r="J197" s="277"/>
      <c r="K197" s="274"/>
      <c r="L197" s="274"/>
      <c r="M197" s="274"/>
      <c r="N197" s="274"/>
      <c r="O197" s="278"/>
      <c r="P197" s="279"/>
      <c r="Q197" s="353"/>
      <c r="R197" s="282" t="str">
        <f>IF(P197="","",VLOOKUP(P197,'Drop Down Lists'!$D$2:$E$312,2,FALSE))</f>
        <v/>
      </c>
      <c r="S197" s="172"/>
    </row>
    <row r="198" spans="1:19">
      <c r="A198" s="281"/>
      <c r="B198" s="272"/>
      <c r="C198" s="272"/>
      <c r="D198" s="273"/>
      <c r="E198" s="273"/>
      <c r="F198" s="274"/>
      <c r="G198" s="275"/>
      <c r="H198" s="276"/>
      <c r="I198" s="276"/>
      <c r="J198" s="277"/>
      <c r="K198" s="274"/>
      <c r="L198" s="274"/>
      <c r="M198" s="274"/>
      <c r="N198" s="274"/>
      <c r="O198" s="278"/>
      <c r="P198" s="279"/>
      <c r="Q198" s="353"/>
      <c r="R198" s="282" t="str">
        <f>IF(P198="","",VLOOKUP(P198,'Drop Down Lists'!$D$2:$E$312,2,FALSE))</f>
        <v/>
      </c>
      <c r="S198" s="172"/>
    </row>
    <row r="199" spans="1:19">
      <c r="A199" s="281"/>
      <c r="B199" s="272"/>
      <c r="C199" s="272"/>
      <c r="D199" s="273"/>
      <c r="E199" s="273"/>
      <c r="F199" s="274"/>
      <c r="G199" s="275"/>
      <c r="H199" s="276"/>
      <c r="I199" s="276"/>
      <c r="J199" s="277"/>
      <c r="K199" s="274"/>
      <c r="L199" s="274"/>
      <c r="M199" s="274"/>
      <c r="N199" s="274"/>
      <c r="O199" s="278"/>
      <c r="P199" s="279"/>
      <c r="Q199" s="353"/>
      <c r="R199" s="282" t="str">
        <f>IF(P199="","",VLOOKUP(P199,'Drop Down Lists'!$D$2:$E$312,2,FALSE))</f>
        <v/>
      </c>
      <c r="S199" s="172"/>
    </row>
    <row r="200" spans="1:19">
      <c r="A200" s="281"/>
      <c r="B200" s="272"/>
      <c r="C200" s="272"/>
      <c r="D200" s="273"/>
      <c r="E200" s="273"/>
      <c r="F200" s="274"/>
      <c r="G200" s="275"/>
      <c r="H200" s="276"/>
      <c r="I200" s="276"/>
      <c r="J200" s="277"/>
      <c r="K200" s="274"/>
      <c r="L200" s="274"/>
      <c r="M200" s="274"/>
      <c r="N200" s="274"/>
      <c r="O200" s="278"/>
      <c r="P200" s="279"/>
      <c r="Q200" s="353"/>
      <c r="R200" s="282" t="str">
        <f>IF(P200="","",VLOOKUP(P200,'Drop Down Lists'!$D$2:$E$312,2,FALSE))</f>
        <v/>
      </c>
      <c r="S200" s="172"/>
    </row>
    <row r="201" spans="1:19">
      <c r="A201" s="281"/>
      <c r="B201" s="272"/>
      <c r="C201" s="272"/>
      <c r="D201" s="273"/>
      <c r="E201" s="273"/>
      <c r="F201" s="274"/>
      <c r="G201" s="275"/>
      <c r="H201" s="276"/>
      <c r="I201" s="276"/>
      <c r="J201" s="277"/>
      <c r="K201" s="274"/>
      <c r="L201" s="274"/>
      <c r="M201" s="274"/>
      <c r="N201" s="274"/>
      <c r="O201" s="278"/>
      <c r="P201" s="279"/>
      <c r="Q201" s="353"/>
      <c r="R201" s="282" t="str">
        <f>IF(P201="","",VLOOKUP(P201,'Drop Down Lists'!$D$2:$E$312,2,FALSE))</f>
        <v/>
      </c>
      <c r="S201" s="172"/>
    </row>
    <row r="202" spans="1:19">
      <c r="A202" s="281"/>
      <c r="B202" s="272"/>
      <c r="C202" s="272"/>
      <c r="D202" s="273"/>
      <c r="E202" s="273"/>
      <c r="F202" s="274"/>
      <c r="G202" s="275"/>
      <c r="H202" s="276"/>
      <c r="I202" s="276"/>
      <c r="J202" s="277"/>
      <c r="K202" s="274"/>
      <c r="L202" s="274"/>
      <c r="M202" s="274"/>
      <c r="N202" s="274"/>
      <c r="O202" s="278"/>
      <c r="P202" s="279"/>
      <c r="Q202" s="353"/>
      <c r="R202" s="282" t="str">
        <f>IF(P202="","",VLOOKUP(P202,'Drop Down Lists'!$D$2:$E$312,2,FALSE))</f>
        <v/>
      </c>
      <c r="S202" s="172"/>
    </row>
    <row r="203" spans="1:19">
      <c r="A203" s="281"/>
      <c r="B203" s="272"/>
      <c r="C203" s="272"/>
      <c r="D203" s="273"/>
      <c r="E203" s="273"/>
      <c r="F203" s="274"/>
      <c r="G203" s="275"/>
      <c r="H203" s="276"/>
      <c r="I203" s="276"/>
      <c r="J203" s="277"/>
      <c r="K203" s="274"/>
      <c r="L203" s="274"/>
      <c r="M203" s="274"/>
      <c r="N203" s="274"/>
      <c r="O203" s="278"/>
      <c r="P203" s="279"/>
      <c r="Q203" s="353"/>
      <c r="R203" s="282" t="str">
        <f>IF(P203="","",VLOOKUP(P203,'Drop Down Lists'!$D$2:$E$312,2,FALSE))</f>
        <v/>
      </c>
      <c r="S203" s="172"/>
    </row>
    <row r="204" spans="1:19">
      <c r="A204" s="281"/>
      <c r="B204" s="272"/>
      <c r="C204" s="272"/>
      <c r="D204" s="273"/>
      <c r="E204" s="273"/>
      <c r="F204" s="274"/>
      <c r="G204" s="275"/>
      <c r="H204" s="276"/>
      <c r="I204" s="276"/>
      <c r="J204" s="277"/>
      <c r="K204" s="274"/>
      <c r="L204" s="274"/>
      <c r="M204" s="274"/>
      <c r="N204" s="274"/>
      <c r="O204" s="278"/>
      <c r="P204" s="279"/>
      <c r="Q204" s="353"/>
      <c r="R204" s="282" t="str">
        <f>IF(P204="","",VLOOKUP(P204,'Drop Down Lists'!$D$2:$E$312,2,FALSE))</f>
        <v/>
      </c>
      <c r="S204" s="172"/>
    </row>
    <row r="205" spans="1:19">
      <c r="A205" s="281"/>
      <c r="B205" s="272"/>
      <c r="C205" s="272"/>
      <c r="D205" s="273"/>
      <c r="E205" s="273"/>
      <c r="F205" s="274"/>
      <c r="G205" s="275"/>
      <c r="H205" s="276"/>
      <c r="I205" s="276"/>
      <c r="J205" s="277"/>
      <c r="K205" s="274"/>
      <c r="L205" s="274"/>
      <c r="M205" s="274"/>
      <c r="N205" s="274"/>
      <c r="O205" s="278"/>
      <c r="P205" s="279"/>
      <c r="Q205" s="353"/>
      <c r="R205" s="282" t="str">
        <f>IF(P205="","",VLOOKUP(P205,'Drop Down Lists'!$D$2:$E$312,2,FALSE))</f>
        <v/>
      </c>
      <c r="S205" s="172"/>
    </row>
    <row r="206" spans="1:19">
      <c r="A206" s="281"/>
      <c r="B206" s="272"/>
      <c r="C206" s="272"/>
      <c r="D206" s="273"/>
      <c r="E206" s="273"/>
      <c r="F206" s="274"/>
      <c r="G206" s="275"/>
      <c r="H206" s="276"/>
      <c r="I206" s="276"/>
      <c r="J206" s="277"/>
      <c r="K206" s="274"/>
      <c r="L206" s="274"/>
      <c r="M206" s="274"/>
      <c r="N206" s="274"/>
      <c r="O206" s="278"/>
      <c r="P206" s="279"/>
      <c r="Q206" s="353"/>
      <c r="R206" s="282" t="str">
        <f>IF(P206="","",VLOOKUP(P206,'Drop Down Lists'!$D$2:$E$312,2,FALSE))</f>
        <v/>
      </c>
      <c r="S206" s="172"/>
    </row>
    <row r="207" spans="1:19">
      <c r="A207" s="281"/>
      <c r="B207" s="272"/>
      <c r="C207" s="272"/>
      <c r="D207" s="273"/>
      <c r="E207" s="273"/>
      <c r="F207" s="274"/>
      <c r="G207" s="275"/>
      <c r="H207" s="276"/>
      <c r="I207" s="276"/>
      <c r="J207" s="277"/>
      <c r="K207" s="274"/>
      <c r="L207" s="274"/>
      <c r="M207" s="274"/>
      <c r="N207" s="274"/>
      <c r="O207" s="278"/>
      <c r="P207" s="279"/>
      <c r="Q207" s="353"/>
      <c r="R207" s="282" t="str">
        <f>IF(P207="","",VLOOKUP(P207,'Drop Down Lists'!$D$2:$E$312,2,FALSE))</f>
        <v/>
      </c>
      <c r="S207" s="172"/>
    </row>
    <row r="208" spans="1:19">
      <c r="A208" s="281"/>
      <c r="B208" s="272"/>
      <c r="C208" s="272"/>
      <c r="D208" s="273"/>
      <c r="E208" s="273"/>
      <c r="F208" s="274"/>
      <c r="G208" s="275"/>
      <c r="H208" s="276"/>
      <c r="I208" s="276"/>
      <c r="J208" s="277"/>
      <c r="K208" s="274"/>
      <c r="L208" s="274"/>
      <c r="M208" s="274"/>
      <c r="N208" s="274"/>
      <c r="O208" s="278"/>
      <c r="P208" s="279"/>
      <c r="Q208" s="353"/>
      <c r="R208" s="282" t="str">
        <f>IF(P208="","",VLOOKUP(P208,'Drop Down Lists'!$D$2:$E$312,2,FALSE))</f>
        <v/>
      </c>
      <c r="S208" s="172"/>
    </row>
    <row r="209" spans="1:19">
      <c r="A209" s="281"/>
      <c r="B209" s="272"/>
      <c r="C209" s="272"/>
      <c r="D209" s="273"/>
      <c r="E209" s="273"/>
      <c r="F209" s="274"/>
      <c r="G209" s="275"/>
      <c r="H209" s="276"/>
      <c r="I209" s="276"/>
      <c r="J209" s="277"/>
      <c r="K209" s="274"/>
      <c r="L209" s="274"/>
      <c r="M209" s="274"/>
      <c r="N209" s="274"/>
      <c r="O209" s="278"/>
      <c r="P209" s="279"/>
      <c r="Q209" s="353"/>
      <c r="R209" s="282" t="str">
        <f>IF(P209="","",VLOOKUP(P209,'Drop Down Lists'!$D$2:$E$312,2,FALSE))</f>
        <v/>
      </c>
      <c r="S209" s="172"/>
    </row>
    <row r="210" spans="1:19">
      <c r="A210" s="281"/>
      <c r="B210" s="272"/>
      <c r="C210" s="272"/>
      <c r="D210" s="273"/>
      <c r="E210" s="273"/>
      <c r="F210" s="274"/>
      <c r="G210" s="275"/>
      <c r="H210" s="276"/>
      <c r="I210" s="276"/>
      <c r="J210" s="277"/>
      <c r="K210" s="274"/>
      <c r="L210" s="274"/>
      <c r="M210" s="274"/>
      <c r="N210" s="274"/>
      <c r="O210" s="278"/>
      <c r="P210" s="279"/>
      <c r="Q210" s="353"/>
      <c r="R210" s="282" t="str">
        <f>IF(P210="","",VLOOKUP(P210,'Drop Down Lists'!$D$2:$E$312,2,FALSE))</f>
        <v/>
      </c>
      <c r="S210" s="172"/>
    </row>
    <row r="211" spans="1:19">
      <c r="A211" s="281"/>
      <c r="B211" s="272"/>
      <c r="C211" s="272"/>
      <c r="D211" s="273"/>
      <c r="E211" s="273"/>
      <c r="F211" s="274"/>
      <c r="G211" s="275"/>
      <c r="H211" s="276"/>
      <c r="I211" s="276"/>
      <c r="J211" s="277"/>
      <c r="K211" s="274"/>
      <c r="L211" s="274"/>
      <c r="M211" s="274"/>
      <c r="N211" s="274"/>
      <c r="O211" s="278"/>
      <c r="P211" s="279"/>
      <c r="Q211" s="353"/>
      <c r="R211" s="282" t="str">
        <f>IF(P211="","",VLOOKUP(P211,'Drop Down Lists'!$D$2:$E$312,2,FALSE))</f>
        <v/>
      </c>
      <c r="S211" s="172"/>
    </row>
    <row r="212" spans="1:19">
      <c r="A212" s="281"/>
      <c r="B212" s="272"/>
      <c r="C212" s="272"/>
      <c r="D212" s="273"/>
      <c r="E212" s="273"/>
      <c r="F212" s="274"/>
      <c r="G212" s="276"/>
      <c r="H212" s="276"/>
      <c r="I212" s="276"/>
      <c r="J212" s="277"/>
      <c r="K212" s="274"/>
      <c r="L212" s="274"/>
      <c r="M212" s="274"/>
      <c r="N212" s="274"/>
      <c r="O212" s="278"/>
      <c r="P212" s="279"/>
      <c r="Q212" s="353"/>
      <c r="R212" s="282" t="str">
        <f>IF(P212="","",VLOOKUP(P212,'Drop Down Lists'!$D$2:$E$312,2,FALSE))</f>
        <v/>
      </c>
      <c r="S212" s="172"/>
    </row>
    <row r="213" spans="1:19">
      <c r="A213" s="281"/>
      <c r="B213" s="272"/>
      <c r="C213" s="272"/>
      <c r="D213" s="273"/>
      <c r="E213" s="273"/>
      <c r="F213" s="274"/>
      <c r="G213" s="275"/>
      <c r="H213" s="276"/>
      <c r="I213" s="276"/>
      <c r="J213" s="277"/>
      <c r="K213" s="274"/>
      <c r="L213" s="274"/>
      <c r="M213" s="274"/>
      <c r="N213" s="274"/>
      <c r="O213" s="278"/>
      <c r="P213" s="279"/>
      <c r="Q213" s="353"/>
      <c r="R213" s="282" t="str">
        <f>IF(P213="","",VLOOKUP(P213,'Drop Down Lists'!$D$2:$E$312,2,FALSE))</f>
        <v/>
      </c>
      <c r="S213" s="172"/>
    </row>
    <row r="214" spans="1:19">
      <c r="A214" s="281"/>
      <c r="B214" s="272"/>
      <c r="C214" s="272"/>
      <c r="D214" s="273"/>
      <c r="E214" s="273"/>
      <c r="F214" s="274"/>
      <c r="G214" s="276"/>
      <c r="H214" s="276"/>
      <c r="I214" s="276"/>
      <c r="J214" s="277"/>
      <c r="K214" s="274"/>
      <c r="L214" s="274"/>
      <c r="M214" s="274"/>
      <c r="N214" s="274"/>
      <c r="O214" s="278"/>
      <c r="P214" s="279"/>
      <c r="Q214" s="353"/>
      <c r="R214" s="282" t="str">
        <f>IF(P214="","",VLOOKUP(P214,'Drop Down Lists'!$D$2:$E$312,2,FALSE))</f>
        <v/>
      </c>
      <c r="S214" s="172"/>
    </row>
    <row r="215" spans="1:19">
      <c r="A215" s="281"/>
      <c r="B215" s="272"/>
      <c r="C215" s="272"/>
      <c r="D215" s="273"/>
      <c r="E215" s="273"/>
      <c r="F215" s="274"/>
      <c r="G215" s="275"/>
      <c r="H215" s="276"/>
      <c r="I215" s="276"/>
      <c r="J215" s="277"/>
      <c r="K215" s="274"/>
      <c r="L215" s="274"/>
      <c r="M215" s="274"/>
      <c r="N215" s="274"/>
      <c r="O215" s="278"/>
      <c r="P215" s="279"/>
      <c r="Q215" s="353"/>
      <c r="R215" s="282" t="str">
        <f>IF(P215="","",VLOOKUP(P215,'Drop Down Lists'!$D$2:$E$312,2,FALSE))</f>
        <v/>
      </c>
      <c r="S215" s="172"/>
    </row>
    <row r="216" spans="1:19">
      <c r="A216" s="281"/>
      <c r="B216" s="272"/>
      <c r="C216" s="272"/>
      <c r="D216" s="273"/>
      <c r="E216" s="273"/>
      <c r="F216" s="274"/>
      <c r="G216" s="275"/>
      <c r="H216" s="276"/>
      <c r="I216" s="276"/>
      <c r="J216" s="277"/>
      <c r="K216" s="274"/>
      <c r="L216" s="274"/>
      <c r="M216" s="274"/>
      <c r="N216" s="274"/>
      <c r="O216" s="278"/>
      <c r="P216" s="279"/>
      <c r="Q216" s="353"/>
      <c r="R216" s="282" t="str">
        <f>IF(P216="","",VLOOKUP(P216,'Drop Down Lists'!$D$2:$E$312,2,FALSE))</f>
        <v/>
      </c>
      <c r="S216" s="172"/>
    </row>
    <row r="217" spans="1:19">
      <c r="A217" s="281"/>
      <c r="B217" s="272"/>
      <c r="C217" s="272"/>
      <c r="D217" s="273"/>
      <c r="E217" s="273"/>
      <c r="F217" s="274"/>
      <c r="G217" s="275"/>
      <c r="H217" s="276"/>
      <c r="I217" s="276"/>
      <c r="J217" s="277"/>
      <c r="K217" s="274"/>
      <c r="L217" s="274"/>
      <c r="M217" s="274"/>
      <c r="N217" s="274"/>
      <c r="O217" s="278"/>
      <c r="P217" s="279"/>
      <c r="Q217" s="353"/>
      <c r="R217" s="282" t="str">
        <f>IF(P217="","",VLOOKUP(P217,'Drop Down Lists'!$D$2:$E$312,2,FALSE))</f>
        <v/>
      </c>
      <c r="S217" s="172"/>
    </row>
    <row r="218" spans="1:19">
      <c r="A218" s="281"/>
      <c r="B218" s="272"/>
      <c r="C218" s="272"/>
      <c r="D218" s="273"/>
      <c r="E218" s="273"/>
      <c r="F218" s="274"/>
      <c r="G218" s="275"/>
      <c r="H218" s="276"/>
      <c r="I218" s="276"/>
      <c r="J218" s="277"/>
      <c r="K218" s="274"/>
      <c r="L218" s="274"/>
      <c r="M218" s="274"/>
      <c r="N218" s="274"/>
      <c r="O218" s="278"/>
      <c r="P218" s="279"/>
      <c r="Q218" s="353"/>
      <c r="R218" s="282" t="str">
        <f>IF(P218="","",VLOOKUP(P218,'Drop Down Lists'!$D$2:$E$312,2,FALSE))</f>
        <v/>
      </c>
      <c r="S218" s="172"/>
    </row>
    <row r="219" spans="1:19">
      <c r="A219" s="281"/>
      <c r="B219" s="272"/>
      <c r="C219" s="272"/>
      <c r="D219" s="273"/>
      <c r="E219" s="273"/>
      <c r="F219" s="274"/>
      <c r="G219" s="275"/>
      <c r="H219" s="276"/>
      <c r="I219" s="276"/>
      <c r="J219" s="277"/>
      <c r="K219" s="274"/>
      <c r="L219" s="274"/>
      <c r="M219" s="274"/>
      <c r="N219" s="274"/>
      <c r="O219" s="278"/>
      <c r="P219" s="279"/>
      <c r="Q219" s="353"/>
      <c r="R219" s="282" t="str">
        <f>IF(P219="","",VLOOKUP(P219,'Drop Down Lists'!$D$2:$E$312,2,FALSE))</f>
        <v/>
      </c>
      <c r="S219" s="172"/>
    </row>
    <row r="220" spans="1:19">
      <c r="A220" s="281"/>
      <c r="B220" s="272"/>
      <c r="C220" s="272"/>
      <c r="D220" s="273"/>
      <c r="E220" s="273"/>
      <c r="F220" s="274"/>
      <c r="G220" s="275"/>
      <c r="H220" s="276"/>
      <c r="I220" s="276"/>
      <c r="J220" s="277"/>
      <c r="K220" s="274"/>
      <c r="L220" s="274"/>
      <c r="M220" s="274"/>
      <c r="N220" s="274"/>
      <c r="O220" s="278"/>
      <c r="P220" s="279"/>
      <c r="Q220" s="353"/>
      <c r="R220" s="282" t="str">
        <f>IF(P220="","",VLOOKUP(P220,'Drop Down Lists'!$D$2:$E$312,2,FALSE))</f>
        <v/>
      </c>
      <c r="S220" s="172"/>
    </row>
    <row r="221" spans="1:19">
      <c r="A221" s="281"/>
      <c r="B221" s="272"/>
      <c r="C221" s="272"/>
      <c r="D221" s="273"/>
      <c r="E221" s="273"/>
      <c r="F221" s="274"/>
      <c r="G221" s="275"/>
      <c r="H221" s="276"/>
      <c r="I221" s="276"/>
      <c r="J221" s="277"/>
      <c r="K221" s="274"/>
      <c r="L221" s="274"/>
      <c r="M221" s="274"/>
      <c r="N221" s="274"/>
      <c r="O221" s="278"/>
      <c r="P221" s="279"/>
      <c r="Q221" s="353"/>
      <c r="R221" s="282" t="str">
        <f>IF(P221="","",VLOOKUP(P221,'Drop Down Lists'!$D$2:$E$312,2,FALSE))</f>
        <v/>
      </c>
      <c r="S221" s="172"/>
    </row>
    <row r="222" spans="1:19">
      <c r="A222" s="281"/>
      <c r="B222" s="272"/>
      <c r="C222" s="272"/>
      <c r="D222" s="273"/>
      <c r="E222" s="273"/>
      <c r="F222" s="274"/>
      <c r="G222" s="275"/>
      <c r="H222" s="276"/>
      <c r="I222" s="276"/>
      <c r="J222" s="277"/>
      <c r="K222" s="274"/>
      <c r="L222" s="274"/>
      <c r="M222" s="274"/>
      <c r="N222" s="274"/>
      <c r="O222" s="278"/>
      <c r="P222" s="279"/>
      <c r="Q222" s="353"/>
      <c r="R222" s="282" t="str">
        <f>IF(P222="","",VLOOKUP(P222,'Drop Down Lists'!$D$2:$E$312,2,FALSE))</f>
        <v/>
      </c>
      <c r="S222" s="172"/>
    </row>
    <row r="223" spans="1:19">
      <c r="A223" s="281"/>
      <c r="B223" s="272"/>
      <c r="C223" s="272"/>
      <c r="D223" s="273"/>
      <c r="E223" s="273"/>
      <c r="F223" s="274"/>
      <c r="G223" s="275"/>
      <c r="H223" s="276"/>
      <c r="I223" s="276"/>
      <c r="J223" s="277"/>
      <c r="K223" s="274"/>
      <c r="L223" s="274"/>
      <c r="M223" s="274"/>
      <c r="N223" s="274"/>
      <c r="O223" s="278"/>
      <c r="P223" s="279"/>
      <c r="Q223" s="353"/>
      <c r="R223" s="282" t="str">
        <f>IF(P223="","",VLOOKUP(P223,'Drop Down Lists'!$D$2:$E$312,2,FALSE))</f>
        <v/>
      </c>
      <c r="S223" s="172"/>
    </row>
    <row r="224" spans="1:19">
      <c r="A224" s="281"/>
      <c r="B224" s="272"/>
      <c r="C224" s="272"/>
      <c r="D224" s="273"/>
      <c r="E224" s="273"/>
      <c r="F224" s="274"/>
      <c r="G224" s="275"/>
      <c r="H224" s="276"/>
      <c r="I224" s="276"/>
      <c r="J224" s="277"/>
      <c r="K224" s="274"/>
      <c r="L224" s="274"/>
      <c r="M224" s="274"/>
      <c r="N224" s="274"/>
      <c r="O224" s="278"/>
      <c r="P224" s="279"/>
      <c r="Q224" s="353"/>
      <c r="R224" s="282" t="str">
        <f>IF(P224="","",VLOOKUP(P224,'Drop Down Lists'!$D$2:$E$312,2,FALSE))</f>
        <v/>
      </c>
      <c r="S224" s="172"/>
    </row>
    <row r="225" spans="1:19">
      <c r="A225" s="281"/>
      <c r="B225" s="272"/>
      <c r="C225" s="272"/>
      <c r="D225" s="273"/>
      <c r="E225" s="273"/>
      <c r="F225" s="274"/>
      <c r="G225" s="275"/>
      <c r="H225" s="276"/>
      <c r="I225" s="276"/>
      <c r="J225" s="277"/>
      <c r="K225" s="274"/>
      <c r="L225" s="274"/>
      <c r="M225" s="274"/>
      <c r="N225" s="274"/>
      <c r="O225" s="278"/>
      <c r="P225" s="279"/>
      <c r="Q225" s="353"/>
      <c r="R225" s="282" t="str">
        <f>IF(P225="","",VLOOKUP(P225,'Drop Down Lists'!$D$2:$E$312,2,FALSE))</f>
        <v/>
      </c>
      <c r="S225" s="172"/>
    </row>
    <row r="226" spans="1:19">
      <c r="A226" s="281"/>
      <c r="B226" s="272"/>
      <c r="C226" s="272"/>
      <c r="D226" s="273"/>
      <c r="E226" s="273"/>
      <c r="F226" s="274"/>
      <c r="G226" s="275"/>
      <c r="H226" s="276"/>
      <c r="I226" s="276"/>
      <c r="J226" s="277"/>
      <c r="K226" s="274"/>
      <c r="L226" s="274"/>
      <c r="M226" s="274"/>
      <c r="N226" s="274"/>
      <c r="O226" s="278"/>
      <c r="P226" s="279"/>
      <c r="Q226" s="353"/>
      <c r="R226" s="282" t="str">
        <f>IF(P226="","",VLOOKUP(P226,'Drop Down Lists'!$D$2:$E$312,2,FALSE))</f>
        <v/>
      </c>
      <c r="S226" s="172"/>
    </row>
    <row r="227" spans="1:19">
      <c r="A227" s="281"/>
      <c r="B227" s="272"/>
      <c r="C227" s="272"/>
      <c r="D227" s="273"/>
      <c r="E227" s="273"/>
      <c r="F227" s="274"/>
      <c r="G227" s="275"/>
      <c r="H227" s="276"/>
      <c r="I227" s="276"/>
      <c r="J227" s="277"/>
      <c r="K227" s="274"/>
      <c r="L227" s="274"/>
      <c r="M227" s="274"/>
      <c r="N227" s="274"/>
      <c r="O227" s="278"/>
      <c r="P227" s="279"/>
      <c r="Q227" s="353"/>
      <c r="R227" s="282" t="str">
        <f>IF(P227="","",VLOOKUP(P227,'Drop Down Lists'!$D$2:$E$312,2,FALSE))</f>
        <v/>
      </c>
      <c r="S227" s="172"/>
    </row>
    <row r="228" spans="1:19">
      <c r="A228" s="281"/>
      <c r="B228" s="272"/>
      <c r="C228" s="272"/>
      <c r="D228" s="273"/>
      <c r="E228" s="273"/>
      <c r="F228" s="274"/>
      <c r="G228" s="275"/>
      <c r="H228" s="276"/>
      <c r="I228" s="276"/>
      <c r="J228" s="277"/>
      <c r="K228" s="274"/>
      <c r="L228" s="274"/>
      <c r="M228" s="274"/>
      <c r="N228" s="274"/>
      <c r="O228" s="278"/>
      <c r="P228" s="279"/>
      <c r="Q228" s="353"/>
      <c r="R228" s="282" t="str">
        <f>IF(P228="","",VLOOKUP(P228,'Drop Down Lists'!$D$2:$E$312,2,FALSE))</f>
        <v/>
      </c>
      <c r="S228" s="172"/>
    </row>
    <row r="229" spans="1:19">
      <c r="A229" s="281"/>
      <c r="B229" s="272"/>
      <c r="C229" s="272"/>
      <c r="D229" s="273"/>
      <c r="E229" s="273"/>
      <c r="F229" s="274"/>
      <c r="G229" s="275"/>
      <c r="H229" s="276"/>
      <c r="I229" s="276"/>
      <c r="J229" s="277"/>
      <c r="K229" s="274"/>
      <c r="L229" s="274"/>
      <c r="M229" s="274"/>
      <c r="N229" s="274"/>
      <c r="O229" s="278"/>
      <c r="P229" s="279"/>
      <c r="Q229" s="353"/>
      <c r="R229" s="282" t="str">
        <f>IF(P229="","",VLOOKUP(P229,'Drop Down Lists'!$D$2:$E$312,2,FALSE))</f>
        <v/>
      </c>
      <c r="S229" s="172"/>
    </row>
    <row r="230" spans="1:19">
      <c r="A230" s="281"/>
      <c r="B230" s="272"/>
      <c r="C230" s="272"/>
      <c r="D230" s="273"/>
      <c r="E230" s="273"/>
      <c r="F230" s="274"/>
      <c r="G230" s="275"/>
      <c r="H230" s="276"/>
      <c r="I230" s="276"/>
      <c r="J230" s="277"/>
      <c r="K230" s="274"/>
      <c r="L230" s="274"/>
      <c r="M230" s="274"/>
      <c r="N230" s="274"/>
      <c r="O230" s="278"/>
      <c r="P230" s="279"/>
      <c r="Q230" s="353"/>
      <c r="R230" s="282" t="str">
        <f>IF(P230="","",VLOOKUP(P230,'Drop Down Lists'!$D$2:$E$312,2,FALSE))</f>
        <v/>
      </c>
      <c r="S230" s="172"/>
    </row>
    <row r="231" spans="1:19">
      <c r="A231" s="281"/>
      <c r="B231" s="272"/>
      <c r="C231" s="272"/>
      <c r="D231" s="273"/>
      <c r="E231" s="273"/>
      <c r="F231" s="274"/>
      <c r="G231" s="275"/>
      <c r="H231" s="276"/>
      <c r="I231" s="276"/>
      <c r="J231" s="277"/>
      <c r="K231" s="274"/>
      <c r="L231" s="274"/>
      <c r="M231" s="274"/>
      <c r="N231" s="274"/>
      <c r="O231" s="278"/>
      <c r="P231" s="279"/>
      <c r="Q231" s="353"/>
      <c r="R231" s="282" t="str">
        <f>IF(P231="","",VLOOKUP(P231,'Drop Down Lists'!$D$2:$E$312,2,FALSE))</f>
        <v/>
      </c>
      <c r="S231" s="172"/>
    </row>
    <row r="232" spans="1:19">
      <c r="A232" s="281"/>
      <c r="B232" s="272"/>
      <c r="C232" s="272"/>
      <c r="D232" s="273"/>
      <c r="E232" s="273"/>
      <c r="F232" s="274"/>
      <c r="G232" s="275"/>
      <c r="H232" s="276"/>
      <c r="I232" s="276"/>
      <c r="J232" s="277"/>
      <c r="K232" s="274"/>
      <c r="L232" s="274"/>
      <c r="M232" s="274"/>
      <c r="N232" s="274"/>
      <c r="O232" s="278"/>
      <c r="P232" s="279"/>
      <c r="Q232" s="353"/>
      <c r="R232" s="282" t="str">
        <f>IF(P232="","",VLOOKUP(P232,'Drop Down Lists'!$D$2:$E$312,2,FALSE))</f>
        <v/>
      </c>
      <c r="S232" s="172"/>
    </row>
    <row r="233" spans="1:19">
      <c r="A233" s="281"/>
      <c r="B233" s="272"/>
      <c r="C233" s="272"/>
      <c r="D233" s="273"/>
      <c r="E233" s="273"/>
      <c r="F233" s="274"/>
      <c r="G233" s="275"/>
      <c r="H233" s="276"/>
      <c r="I233" s="276"/>
      <c r="J233" s="277"/>
      <c r="K233" s="274"/>
      <c r="L233" s="274"/>
      <c r="M233" s="274"/>
      <c r="N233" s="274"/>
      <c r="O233" s="278"/>
      <c r="P233" s="279"/>
      <c r="Q233" s="353"/>
      <c r="R233" s="282" t="str">
        <f>IF(P233="","",VLOOKUP(P233,'Drop Down Lists'!$D$2:$E$312,2,FALSE))</f>
        <v/>
      </c>
      <c r="S233" s="172"/>
    </row>
    <row r="234" spans="1:19">
      <c r="A234" s="281"/>
      <c r="B234" s="272"/>
      <c r="C234" s="272"/>
      <c r="D234" s="273"/>
      <c r="E234" s="273"/>
      <c r="F234" s="274"/>
      <c r="G234" s="275"/>
      <c r="H234" s="276"/>
      <c r="I234" s="276"/>
      <c r="J234" s="277"/>
      <c r="K234" s="274"/>
      <c r="L234" s="274"/>
      <c r="M234" s="274"/>
      <c r="N234" s="274"/>
      <c r="O234" s="278"/>
      <c r="P234" s="279"/>
      <c r="Q234" s="353"/>
      <c r="R234" s="282" t="str">
        <f>IF(P234="","",VLOOKUP(P234,'Drop Down Lists'!$D$2:$E$312,2,FALSE))</f>
        <v/>
      </c>
      <c r="S234" s="172"/>
    </row>
    <row r="235" spans="1:19">
      <c r="A235" s="281"/>
      <c r="B235" s="272"/>
      <c r="C235" s="272"/>
      <c r="D235" s="273"/>
      <c r="E235" s="273"/>
      <c r="F235" s="274"/>
      <c r="G235" s="275"/>
      <c r="H235" s="276"/>
      <c r="I235" s="276"/>
      <c r="J235" s="277"/>
      <c r="K235" s="274"/>
      <c r="L235" s="274"/>
      <c r="M235" s="274"/>
      <c r="N235" s="274"/>
      <c r="O235" s="278"/>
      <c r="P235" s="279"/>
      <c r="Q235" s="353"/>
      <c r="R235" s="282" t="str">
        <f>IF(P235="","",VLOOKUP(P235,'Drop Down Lists'!$D$2:$E$312,2,FALSE))</f>
        <v/>
      </c>
      <c r="S235" s="172"/>
    </row>
    <row r="236" spans="1:19">
      <c r="A236" s="281"/>
      <c r="B236" s="272"/>
      <c r="C236" s="272"/>
      <c r="D236" s="273"/>
      <c r="E236" s="273"/>
      <c r="F236" s="274"/>
      <c r="G236" s="275"/>
      <c r="H236" s="276"/>
      <c r="I236" s="276"/>
      <c r="J236" s="277"/>
      <c r="K236" s="274"/>
      <c r="L236" s="274"/>
      <c r="M236" s="274"/>
      <c r="N236" s="274"/>
      <c r="O236" s="278"/>
      <c r="P236" s="279"/>
      <c r="Q236" s="353"/>
      <c r="R236" s="282" t="str">
        <f>IF(P236="","",VLOOKUP(P236,'Drop Down Lists'!$D$2:$E$312,2,FALSE))</f>
        <v/>
      </c>
      <c r="S236" s="172"/>
    </row>
    <row r="237" spans="1:19">
      <c r="A237" s="281"/>
      <c r="B237" s="272"/>
      <c r="C237" s="272"/>
      <c r="D237" s="273"/>
      <c r="E237" s="273"/>
      <c r="F237" s="274"/>
      <c r="G237" s="275"/>
      <c r="H237" s="276"/>
      <c r="I237" s="276"/>
      <c r="J237" s="277"/>
      <c r="K237" s="274"/>
      <c r="L237" s="274"/>
      <c r="M237" s="274"/>
      <c r="N237" s="274"/>
      <c r="O237" s="278"/>
      <c r="P237" s="279"/>
      <c r="Q237" s="353"/>
      <c r="R237" s="282" t="str">
        <f>IF(P237="","",VLOOKUP(P237,'Drop Down Lists'!$D$2:$E$312,2,FALSE))</f>
        <v/>
      </c>
      <c r="S237" s="172"/>
    </row>
    <row r="238" spans="1:19">
      <c r="A238" s="281"/>
      <c r="B238" s="272"/>
      <c r="C238" s="272"/>
      <c r="D238" s="273"/>
      <c r="E238" s="273"/>
      <c r="F238" s="274"/>
      <c r="G238" s="275"/>
      <c r="H238" s="276"/>
      <c r="I238" s="276"/>
      <c r="J238" s="277"/>
      <c r="K238" s="274"/>
      <c r="L238" s="274"/>
      <c r="M238" s="274"/>
      <c r="N238" s="274"/>
      <c r="O238" s="278"/>
      <c r="P238" s="279"/>
      <c r="Q238" s="353"/>
      <c r="R238" s="282" t="str">
        <f>IF(P238="","",VLOOKUP(P238,'Drop Down Lists'!$D$2:$E$312,2,FALSE))</f>
        <v/>
      </c>
      <c r="S238" s="172"/>
    </row>
    <row r="239" spans="1:19">
      <c r="A239" s="281"/>
      <c r="B239" s="272"/>
      <c r="C239" s="272"/>
      <c r="D239" s="273"/>
      <c r="E239" s="273"/>
      <c r="F239" s="274"/>
      <c r="G239" s="275"/>
      <c r="H239" s="276"/>
      <c r="I239" s="276"/>
      <c r="J239" s="277"/>
      <c r="K239" s="274"/>
      <c r="L239" s="274"/>
      <c r="M239" s="274"/>
      <c r="N239" s="274"/>
      <c r="O239" s="278"/>
      <c r="P239" s="279"/>
      <c r="Q239" s="353"/>
      <c r="R239" s="282" t="str">
        <f>IF(P239="","",VLOOKUP(P239,'Drop Down Lists'!$D$2:$E$312,2,FALSE))</f>
        <v/>
      </c>
      <c r="S239" s="172"/>
    </row>
    <row r="240" spans="1:19">
      <c r="A240" s="281"/>
      <c r="B240" s="272"/>
      <c r="C240" s="272"/>
      <c r="D240" s="273"/>
      <c r="E240" s="273"/>
      <c r="F240" s="274"/>
      <c r="G240" s="275"/>
      <c r="H240" s="276"/>
      <c r="I240" s="276"/>
      <c r="J240" s="277"/>
      <c r="K240" s="274"/>
      <c r="L240" s="274"/>
      <c r="M240" s="274"/>
      <c r="N240" s="274"/>
      <c r="O240" s="278"/>
      <c r="P240" s="279"/>
      <c r="Q240" s="353"/>
      <c r="R240" s="282" t="str">
        <f>IF(P240="","",VLOOKUP(P240,'Drop Down Lists'!$D$2:$E$312,2,FALSE))</f>
        <v/>
      </c>
      <c r="S240" s="172"/>
    </row>
    <row r="241" spans="1:19">
      <c r="A241" s="281"/>
      <c r="B241" s="272"/>
      <c r="C241" s="272"/>
      <c r="D241" s="273"/>
      <c r="E241" s="273"/>
      <c r="F241" s="274"/>
      <c r="G241" s="275"/>
      <c r="H241" s="276"/>
      <c r="I241" s="276"/>
      <c r="J241" s="277"/>
      <c r="K241" s="274"/>
      <c r="L241" s="274"/>
      <c r="M241" s="274"/>
      <c r="N241" s="274"/>
      <c r="O241" s="278"/>
      <c r="P241" s="279"/>
      <c r="Q241" s="353"/>
      <c r="R241" s="282" t="str">
        <f>IF(P241="","",VLOOKUP(P241,'Drop Down Lists'!$D$2:$E$312,2,FALSE))</f>
        <v/>
      </c>
      <c r="S241" s="172"/>
    </row>
    <row r="242" spans="1:19">
      <c r="A242" s="281"/>
      <c r="B242" s="272"/>
      <c r="C242" s="272"/>
      <c r="D242" s="273"/>
      <c r="E242" s="273"/>
      <c r="F242" s="274"/>
      <c r="G242" s="275"/>
      <c r="H242" s="276"/>
      <c r="I242" s="276"/>
      <c r="J242" s="277"/>
      <c r="K242" s="274"/>
      <c r="L242" s="274"/>
      <c r="M242" s="274"/>
      <c r="N242" s="274"/>
      <c r="O242" s="278"/>
      <c r="P242" s="279"/>
      <c r="Q242" s="353"/>
      <c r="R242" s="282" t="str">
        <f>IF(P242="","",VLOOKUP(P242,'Drop Down Lists'!$D$2:$E$312,2,FALSE))</f>
        <v/>
      </c>
      <c r="S242" s="172"/>
    </row>
    <row r="243" spans="1:19">
      <c r="A243" s="281"/>
      <c r="B243" s="272"/>
      <c r="C243" s="272"/>
      <c r="D243" s="273"/>
      <c r="E243" s="273"/>
      <c r="F243" s="274"/>
      <c r="G243" s="275"/>
      <c r="H243" s="276"/>
      <c r="I243" s="276"/>
      <c r="J243" s="277"/>
      <c r="K243" s="274"/>
      <c r="L243" s="274"/>
      <c r="M243" s="274"/>
      <c r="N243" s="274"/>
      <c r="O243" s="278"/>
      <c r="P243" s="279"/>
      <c r="Q243" s="353"/>
      <c r="R243" s="282" t="str">
        <f>IF(P243="","",VLOOKUP(P243,'Drop Down Lists'!$D$2:$E$312,2,FALSE))</f>
        <v/>
      </c>
      <c r="S243" s="172"/>
    </row>
    <row r="244" spans="1:19">
      <c r="A244" s="281"/>
      <c r="B244" s="272"/>
      <c r="C244" s="272"/>
      <c r="D244" s="273"/>
      <c r="E244" s="273"/>
      <c r="F244" s="274"/>
      <c r="G244" s="275"/>
      <c r="H244" s="276"/>
      <c r="I244" s="276"/>
      <c r="J244" s="277"/>
      <c r="K244" s="274"/>
      <c r="L244" s="274"/>
      <c r="M244" s="274"/>
      <c r="N244" s="274"/>
      <c r="O244" s="278"/>
      <c r="P244" s="279"/>
      <c r="Q244" s="353"/>
      <c r="R244" s="282" t="str">
        <f>IF(P244="","",VLOOKUP(P244,'Drop Down Lists'!$D$2:$E$312,2,FALSE))</f>
        <v/>
      </c>
      <c r="S244" s="172"/>
    </row>
    <row r="245" spans="1:19">
      <c r="A245" s="281"/>
      <c r="B245" s="272"/>
      <c r="C245" s="272"/>
      <c r="D245" s="273"/>
      <c r="E245" s="273"/>
      <c r="F245" s="274"/>
      <c r="G245" s="275"/>
      <c r="H245" s="276"/>
      <c r="I245" s="276"/>
      <c r="J245" s="277"/>
      <c r="K245" s="274"/>
      <c r="L245" s="274"/>
      <c r="M245" s="274"/>
      <c r="N245" s="274"/>
      <c r="O245" s="278"/>
      <c r="P245" s="279"/>
      <c r="Q245" s="353"/>
      <c r="R245" s="282" t="str">
        <f>IF(P245="","",VLOOKUP(P245,'Drop Down Lists'!$D$2:$E$312,2,FALSE))</f>
        <v/>
      </c>
      <c r="S245" s="172"/>
    </row>
    <row r="246" spans="1:19">
      <c r="A246" s="281"/>
      <c r="B246" s="272"/>
      <c r="C246" s="272"/>
      <c r="D246" s="273"/>
      <c r="E246" s="273"/>
      <c r="F246" s="274"/>
      <c r="G246" s="275"/>
      <c r="H246" s="276"/>
      <c r="I246" s="276"/>
      <c r="J246" s="277"/>
      <c r="K246" s="274"/>
      <c r="L246" s="274"/>
      <c r="M246" s="274"/>
      <c r="N246" s="274"/>
      <c r="O246" s="278"/>
      <c r="P246" s="279"/>
      <c r="Q246" s="353"/>
      <c r="R246" s="282" t="str">
        <f>IF(P246="","",VLOOKUP(P246,'Drop Down Lists'!$D$2:$E$312,2,FALSE))</f>
        <v/>
      </c>
      <c r="S246" s="172"/>
    </row>
    <row r="247" spans="1:19">
      <c r="A247" s="281"/>
      <c r="B247" s="272"/>
      <c r="C247" s="272"/>
      <c r="D247" s="273"/>
      <c r="E247" s="273"/>
      <c r="F247" s="274"/>
      <c r="G247" s="275"/>
      <c r="H247" s="276"/>
      <c r="I247" s="276"/>
      <c r="J247" s="277"/>
      <c r="K247" s="274"/>
      <c r="L247" s="274"/>
      <c r="M247" s="274"/>
      <c r="N247" s="274"/>
      <c r="O247" s="278"/>
      <c r="P247" s="279"/>
      <c r="Q247" s="353"/>
      <c r="R247" s="282" t="str">
        <f>IF(P247="","",VLOOKUP(P247,'Drop Down Lists'!$D$2:$E$312,2,FALSE))</f>
        <v/>
      </c>
      <c r="S247" s="172"/>
    </row>
    <row r="248" spans="1:19">
      <c r="A248" s="281"/>
      <c r="B248" s="272"/>
      <c r="C248" s="272"/>
      <c r="D248" s="273"/>
      <c r="E248" s="273"/>
      <c r="F248" s="274"/>
      <c r="G248" s="275"/>
      <c r="H248" s="276"/>
      <c r="I248" s="276"/>
      <c r="J248" s="277"/>
      <c r="K248" s="274"/>
      <c r="L248" s="274"/>
      <c r="M248" s="274"/>
      <c r="N248" s="274"/>
      <c r="O248" s="278"/>
      <c r="P248" s="279"/>
      <c r="Q248" s="353"/>
      <c r="R248" s="282" t="str">
        <f>IF(P248="","",VLOOKUP(P248,'Drop Down Lists'!$D$2:$E$312,2,FALSE))</f>
        <v/>
      </c>
      <c r="S248" s="172"/>
    </row>
    <row r="249" spans="1:19">
      <c r="A249" s="281"/>
      <c r="B249" s="272"/>
      <c r="C249" s="272"/>
      <c r="D249" s="273"/>
      <c r="E249" s="273"/>
      <c r="F249" s="274"/>
      <c r="G249" s="275"/>
      <c r="H249" s="276"/>
      <c r="I249" s="276"/>
      <c r="J249" s="277"/>
      <c r="K249" s="274"/>
      <c r="L249" s="274"/>
      <c r="M249" s="274"/>
      <c r="N249" s="274"/>
      <c r="O249" s="278"/>
      <c r="P249" s="279"/>
      <c r="Q249" s="353"/>
      <c r="R249" s="282" t="str">
        <f>IF(P249="","",VLOOKUP(P249,'Drop Down Lists'!$D$2:$E$312,2,FALSE))</f>
        <v/>
      </c>
      <c r="S249" s="172"/>
    </row>
    <row r="250" spans="1:19">
      <c r="A250" s="281"/>
      <c r="B250" s="272"/>
      <c r="C250" s="272"/>
      <c r="D250" s="273"/>
      <c r="E250" s="273"/>
      <c r="F250" s="274"/>
      <c r="G250" s="275"/>
      <c r="H250" s="276"/>
      <c r="I250" s="276"/>
      <c r="J250" s="277"/>
      <c r="K250" s="274"/>
      <c r="L250" s="274"/>
      <c r="M250" s="274"/>
      <c r="N250" s="274"/>
      <c r="O250" s="278"/>
      <c r="P250" s="279"/>
      <c r="Q250" s="353"/>
      <c r="R250" s="282" t="str">
        <f>IF(P250="","",VLOOKUP(P250,'Drop Down Lists'!$D$2:$E$312,2,FALSE))</f>
        <v/>
      </c>
      <c r="S250" s="172"/>
    </row>
    <row r="251" spans="1:19">
      <c r="A251" s="281"/>
      <c r="B251" s="272"/>
      <c r="C251" s="272"/>
      <c r="D251" s="273"/>
      <c r="E251" s="273"/>
      <c r="F251" s="274"/>
      <c r="G251" s="275"/>
      <c r="H251" s="276"/>
      <c r="I251" s="276"/>
      <c r="J251" s="277"/>
      <c r="K251" s="274"/>
      <c r="L251" s="274"/>
      <c r="M251" s="274"/>
      <c r="N251" s="274"/>
      <c r="O251" s="278"/>
      <c r="P251" s="279"/>
      <c r="Q251" s="353"/>
      <c r="R251" s="282" t="str">
        <f>IF(P251="","",VLOOKUP(P251,'Drop Down Lists'!$D$2:$E$312,2,FALSE))</f>
        <v/>
      </c>
      <c r="S251" s="172"/>
    </row>
    <row r="252" spans="1:19">
      <c r="A252" s="281"/>
      <c r="B252" s="272"/>
      <c r="C252" s="272"/>
      <c r="D252" s="273"/>
      <c r="E252" s="273"/>
      <c r="F252" s="274"/>
      <c r="G252" s="275"/>
      <c r="H252" s="276"/>
      <c r="I252" s="276"/>
      <c r="J252" s="277"/>
      <c r="K252" s="274"/>
      <c r="L252" s="274"/>
      <c r="M252" s="274"/>
      <c r="N252" s="274"/>
      <c r="O252" s="278"/>
      <c r="P252" s="279"/>
      <c r="Q252" s="353"/>
      <c r="R252" s="282" t="str">
        <f>IF(P252="","",VLOOKUP(P252,'Drop Down Lists'!$D$2:$E$312,2,FALSE))</f>
        <v/>
      </c>
      <c r="S252" s="172"/>
    </row>
    <row r="253" spans="1:19">
      <c r="A253" s="281"/>
      <c r="B253" s="272"/>
      <c r="C253" s="272"/>
      <c r="D253" s="273"/>
      <c r="E253" s="273"/>
      <c r="F253" s="274"/>
      <c r="G253" s="275"/>
      <c r="H253" s="276"/>
      <c r="I253" s="276"/>
      <c r="J253" s="277"/>
      <c r="K253" s="274"/>
      <c r="L253" s="274"/>
      <c r="M253" s="274"/>
      <c r="N253" s="274"/>
      <c r="O253" s="278"/>
      <c r="P253" s="279"/>
      <c r="Q253" s="353"/>
      <c r="R253" s="282" t="str">
        <f>IF(P253="","",VLOOKUP(P253,'Drop Down Lists'!$D$2:$E$312,2,FALSE))</f>
        <v/>
      </c>
      <c r="S253" s="172"/>
    </row>
    <row r="254" spans="1:19">
      <c r="A254" s="281"/>
      <c r="B254" s="272"/>
      <c r="C254" s="272"/>
      <c r="D254" s="273"/>
      <c r="E254" s="273"/>
      <c r="F254" s="274"/>
      <c r="G254" s="275"/>
      <c r="H254" s="276"/>
      <c r="I254" s="276"/>
      <c r="J254" s="277"/>
      <c r="K254" s="274"/>
      <c r="L254" s="274"/>
      <c r="M254" s="274"/>
      <c r="N254" s="274"/>
      <c r="O254" s="278"/>
      <c r="P254" s="279"/>
      <c r="Q254" s="353"/>
      <c r="R254" s="282" t="str">
        <f>IF(P254="","",VLOOKUP(P254,'Drop Down Lists'!$D$2:$E$312,2,FALSE))</f>
        <v/>
      </c>
      <c r="S254" s="172"/>
    </row>
    <row r="255" spans="1:19">
      <c r="A255" s="281"/>
      <c r="B255" s="272"/>
      <c r="C255" s="272"/>
      <c r="D255" s="273"/>
      <c r="E255" s="273"/>
      <c r="F255" s="274"/>
      <c r="G255" s="275"/>
      <c r="H255" s="276"/>
      <c r="I255" s="276"/>
      <c r="J255" s="277"/>
      <c r="K255" s="274"/>
      <c r="L255" s="274"/>
      <c r="M255" s="274"/>
      <c r="N255" s="274"/>
      <c r="O255" s="278"/>
      <c r="P255" s="279"/>
      <c r="Q255" s="353"/>
      <c r="R255" s="282" t="str">
        <f>IF(P255="","",VLOOKUP(P255,'Drop Down Lists'!$D$2:$E$312,2,FALSE))</f>
        <v/>
      </c>
      <c r="S255" s="172"/>
    </row>
    <row r="256" spans="1:19">
      <c r="A256" s="281"/>
      <c r="B256" s="272"/>
      <c r="C256" s="272"/>
      <c r="D256" s="273"/>
      <c r="E256" s="273"/>
      <c r="F256" s="274"/>
      <c r="G256" s="275"/>
      <c r="H256" s="276"/>
      <c r="I256" s="276"/>
      <c r="J256" s="277"/>
      <c r="K256" s="274"/>
      <c r="L256" s="274"/>
      <c r="M256" s="274"/>
      <c r="N256" s="274"/>
      <c r="O256" s="278"/>
      <c r="P256" s="279"/>
      <c r="Q256" s="353"/>
      <c r="R256" s="282" t="str">
        <f>IF(P256="","",VLOOKUP(P256,'Drop Down Lists'!$D$2:$E$312,2,FALSE))</f>
        <v/>
      </c>
      <c r="S256" s="172"/>
    </row>
    <row r="257" spans="1:19">
      <c r="A257" s="281"/>
      <c r="B257" s="272"/>
      <c r="C257" s="272"/>
      <c r="D257" s="273"/>
      <c r="E257" s="273"/>
      <c r="F257" s="274"/>
      <c r="G257" s="275"/>
      <c r="H257" s="276"/>
      <c r="I257" s="276"/>
      <c r="J257" s="277"/>
      <c r="K257" s="274"/>
      <c r="L257" s="274"/>
      <c r="M257" s="274"/>
      <c r="N257" s="274"/>
      <c r="O257" s="278"/>
      <c r="P257" s="279"/>
      <c r="Q257" s="353"/>
      <c r="R257" s="282" t="str">
        <f>IF(P257="","",VLOOKUP(P257,'Drop Down Lists'!$D$2:$E$312,2,FALSE))</f>
        <v/>
      </c>
      <c r="S257" s="172"/>
    </row>
    <row r="258" spans="1:19">
      <c r="A258" s="281"/>
      <c r="B258" s="272"/>
      <c r="C258" s="272"/>
      <c r="D258" s="273"/>
      <c r="E258" s="273"/>
      <c r="F258" s="274"/>
      <c r="G258" s="275"/>
      <c r="H258" s="276"/>
      <c r="I258" s="276"/>
      <c r="J258" s="277"/>
      <c r="K258" s="274"/>
      <c r="L258" s="274"/>
      <c r="M258" s="274"/>
      <c r="N258" s="274"/>
      <c r="O258" s="278"/>
      <c r="P258" s="279"/>
      <c r="Q258" s="353"/>
      <c r="R258" s="282" t="str">
        <f>IF(P258="","",VLOOKUP(P258,'Drop Down Lists'!$D$2:$E$312,2,FALSE))</f>
        <v/>
      </c>
      <c r="S258" s="172"/>
    </row>
    <row r="259" spans="1:19">
      <c r="A259" s="281"/>
      <c r="B259" s="272"/>
      <c r="C259" s="272"/>
      <c r="D259" s="273"/>
      <c r="E259" s="273"/>
      <c r="F259" s="274"/>
      <c r="G259" s="276"/>
      <c r="H259" s="276"/>
      <c r="I259" s="276"/>
      <c r="J259" s="277"/>
      <c r="K259" s="274"/>
      <c r="L259" s="274"/>
      <c r="M259" s="274"/>
      <c r="N259" s="274"/>
      <c r="O259" s="278"/>
      <c r="P259" s="279"/>
      <c r="Q259" s="353"/>
      <c r="R259" s="282" t="str">
        <f>IF(P259="","",VLOOKUP(P259,'Drop Down Lists'!$D$2:$E$312,2,FALSE))</f>
        <v/>
      </c>
      <c r="S259" s="172"/>
    </row>
    <row r="260" spans="1:19">
      <c r="A260" s="281"/>
      <c r="B260" s="272"/>
      <c r="C260" s="272"/>
      <c r="D260" s="273"/>
      <c r="E260" s="273"/>
      <c r="F260" s="274"/>
      <c r="G260" s="275"/>
      <c r="H260" s="276"/>
      <c r="I260" s="276"/>
      <c r="J260" s="277"/>
      <c r="K260" s="274"/>
      <c r="L260" s="274"/>
      <c r="M260" s="274"/>
      <c r="N260" s="274"/>
      <c r="O260" s="278"/>
      <c r="P260" s="279"/>
      <c r="Q260" s="353"/>
      <c r="R260" s="282" t="str">
        <f>IF(P260="","",VLOOKUP(P260,'Drop Down Lists'!$D$2:$E$312,2,FALSE))</f>
        <v/>
      </c>
      <c r="S260" s="172"/>
    </row>
    <row r="261" spans="1:19">
      <c r="A261" s="281"/>
      <c r="B261" s="272"/>
      <c r="C261" s="272"/>
      <c r="D261" s="273"/>
      <c r="E261" s="273"/>
      <c r="F261" s="274"/>
      <c r="G261" s="275"/>
      <c r="H261" s="276"/>
      <c r="I261" s="276"/>
      <c r="J261" s="277"/>
      <c r="K261" s="274"/>
      <c r="L261" s="274"/>
      <c r="M261" s="274"/>
      <c r="N261" s="274"/>
      <c r="O261" s="278"/>
      <c r="P261" s="279"/>
      <c r="Q261" s="353"/>
      <c r="R261" s="282" t="str">
        <f>IF(P261="","",VLOOKUP(P261,'Drop Down Lists'!$D$2:$E$312,2,FALSE))</f>
        <v/>
      </c>
      <c r="S261" s="172"/>
    </row>
    <row r="262" spans="1:19">
      <c r="A262" s="281"/>
      <c r="B262" s="272"/>
      <c r="C262" s="272"/>
      <c r="D262" s="273"/>
      <c r="E262" s="273"/>
      <c r="F262" s="274"/>
      <c r="G262" s="275"/>
      <c r="H262" s="276"/>
      <c r="I262" s="276"/>
      <c r="J262" s="277"/>
      <c r="K262" s="274"/>
      <c r="L262" s="274"/>
      <c r="M262" s="274"/>
      <c r="N262" s="274"/>
      <c r="O262" s="278"/>
      <c r="P262" s="279"/>
      <c r="Q262" s="353"/>
      <c r="R262" s="282" t="str">
        <f>IF(P262="","",VLOOKUP(P262,'Drop Down Lists'!$D$2:$E$312,2,FALSE))</f>
        <v/>
      </c>
      <c r="S262" s="172"/>
    </row>
    <row r="263" spans="1:19">
      <c r="A263" s="281"/>
      <c r="B263" s="272"/>
      <c r="C263" s="272"/>
      <c r="D263" s="273"/>
      <c r="E263" s="273"/>
      <c r="F263" s="274"/>
      <c r="G263" s="275"/>
      <c r="H263" s="276"/>
      <c r="I263" s="276"/>
      <c r="J263" s="277"/>
      <c r="K263" s="274"/>
      <c r="L263" s="274"/>
      <c r="M263" s="274"/>
      <c r="N263" s="274"/>
      <c r="O263" s="278"/>
      <c r="P263" s="279"/>
      <c r="Q263" s="353"/>
      <c r="R263" s="282" t="str">
        <f>IF(P263="","",VLOOKUP(P263,'Drop Down Lists'!$D$2:$E$312,2,FALSE))</f>
        <v/>
      </c>
      <c r="S263" s="172"/>
    </row>
    <row r="264" spans="1:19">
      <c r="A264" s="281"/>
      <c r="B264" s="272"/>
      <c r="C264" s="272"/>
      <c r="D264" s="273"/>
      <c r="E264" s="273"/>
      <c r="F264" s="274"/>
      <c r="G264" s="275"/>
      <c r="H264" s="276"/>
      <c r="I264" s="276"/>
      <c r="J264" s="277"/>
      <c r="K264" s="274"/>
      <c r="L264" s="274"/>
      <c r="M264" s="274"/>
      <c r="N264" s="274"/>
      <c r="O264" s="278"/>
      <c r="P264" s="279"/>
      <c r="Q264" s="353"/>
      <c r="R264" s="282" t="str">
        <f>IF(P264="","",VLOOKUP(P264,'Drop Down Lists'!$D$2:$E$312,2,FALSE))</f>
        <v/>
      </c>
      <c r="S264" s="172"/>
    </row>
    <row r="265" spans="1:19">
      <c r="A265" s="281"/>
      <c r="B265" s="272"/>
      <c r="C265" s="272"/>
      <c r="D265" s="273"/>
      <c r="E265" s="273"/>
      <c r="F265" s="274"/>
      <c r="G265" s="275"/>
      <c r="H265" s="276"/>
      <c r="I265" s="276"/>
      <c r="J265" s="277"/>
      <c r="K265" s="274"/>
      <c r="L265" s="274"/>
      <c r="M265" s="274"/>
      <c r="N265" s="274"/>
      <c r="O265" s="278"/>
      <c r="P265" s="279"/>
      <c r="Q265" s="353"/>
      <c r="R265" s="282" t="str">
        <f>IF(P265="","",VLOOKUP(P265,'Drop Down Lists'!$D$2:$E$312,2,FALSE))</f>
        <v/>
      </c>
      <c r="S265" s="172"/>
    </row>
    <row r="266" spans="1:19">
      <c r="A266" s="281"/>
      <c r="B266" s="272"/>
      <c r="C266" s="272"/>
      <c r="D266" s="273"/>
      <c r="E266" s="273"/>
      <c r="F266" s="274"/>
      <c r="G266" s="275"/>
      <c r="H266" s="276"/>
      <c r="I266" s="276"/>
      <c r="J266" s="277"/>
      <c r="K266" s="274"/>
      <c r="L266" s="274"/>
      <c r="M266" s="274"/>
      <c r="N266" s="274"/>
      <c r="O266" s="278"/>
      <c r="P266" s="279"/>
      <c r="Q266" s="353"/>
      <c r="R266" s="282" t="str">
        <f>IF(P266="","",VLOOKUP(P266,'Drop Down Lists'!$D$2:$E$312,2,FALSE))</f>
        <v/>
      </c>
      <c r="S266" s="172"/>
    </row>
    <row r="267" spans="1:19">
      <c r="A267" s="281"/>
      <c r="B267" s="272"/>
      <c r="C267" s="272"/>
      <c r="D267" s="273"/>
      <c r="E267" s="273"/>
      <c r="F267" s="274"/>
      <c r="G267" s="275"/>
      <c r="H267" s="276"/>
      <c r="I267" s="276"/>
      <c r="J267" s="277"/>
      <c r="K267" s="274"/>
      <c r="L267" s="274"/>
      <c r="M267" s="274"/>
      <c r="N267" s="274"/>
      <c r="O267" s="278"/>
      <c r="P267" s="279"/>
      <c r="Q267" s="353"/>
      <c r="R267" s="282" t="str">
        <f>IF(P267="","",VLOOKUP(P267,'Drop Down Lists'!$D$2:$E$312,2,FALSE))</f>
        <v/>
      </c>
      <c r="S267" s="172"/>
    </row>
    <row r="268" spans="1:19">
      <c r="A268" s="281"/>
      <c r="B268" s="272"/>
      <c r="C268" s="272"/>
      <c r="D268" s="273"/>
      <c r="E268" s="273"/>
      <c r="F268" s="274"/>
      <c r="G268" s="275"/>
      <c r="H268" s="276"/>
      <c r="I268" s="276"/>
      <c r="J268" s="277"/>
      <c r="K268" s="274"/>
      <c r="L268" s="274"/>
      <c r="M268" s="274"/>
      <c r="N268" s="274"/>
      <c r="O268" s="278"/>
      <c r="P268" s="279"/>
      <c r="Q268" s="353"/>
      <c r="R268" s="282" t="str">
        <f>IF(P268="","",VLOOKUP(P268,'Drop Down Lists'!$D$2:$E$312,2,FALSE))</f>
        <v/>
      </c>
      <c r="S268" s="172"/>
    </row>
    <row r="269" spans="1:19">
      <c r="A269" s="281"/>
      <c r="B269" s="272"/>
      <c r="C269" s="272"/>
      <c r="D269" s="273"/>
      <c r="E269" s="273"/>
      <c r="F269" s="274"/>
      <c r="G269" s="275"/>
      <c r="H269" s="276"/>
      <c r="I269" s="276"/>
      <c r="J269" s="277"/>
      <c r="K269" s="274"/>
      <c r="L269" s="274"/>
      <c r="M269" s="274"/>
      <c r="N269" s="274"/>
      <c r="O269" s="278"/>
      <c r="P269" s="279"/>
      <c r="Q269" s="353"/>
      <c r="R269" s="282" t="str">
        <f>IF(P269="","",VLOOKUP(P269,'Drop Down Lists'!$D$2:$E$312,2,FALSE))</f>
        <v/>
      </c>
      <c r="S269" s="172"/>
    </row>
    <row r="270" spans="1:19">
      <c r="A270" s="281"/>
      <c r="B270" s="272"/>
      <c r="C270" s="272"/>
      <c r="D270" s="273"/>
      <c r="E270" s="273"/>
      <c r="F270" s="274"/>
      <c r="G270" s="275"/>
      <c r="H270" s="276"/>
      <c r="I270" s="276"/>
      <c r="J270" s="277"/>
      <c r="K270" s="274"/>
      <c r="L270" s="274"/>
      <c r="M270" s="274"/>
      <c r="N270" s="274"/>
      <c r="O270" s="278"/>
      <c r="P270" s="279"/>
      <c r="Q270" s="353"/>
      <c r="R270" s="282" t="str">
        <f>IF(P270="","",VLOOKUP(P270,'Drop Down Lists'!$D$2:$E$312,2,FALSE))</f>
        <v/>
      </c>
      <c r="S270" s="172"/>
    </row>
    <row r="271" spans="1:19">
      <c r="A271" s="281"/>
      <c r="B271" s="272"/>
      <c r="C271" s="272"/>
      <c r="D271" s="273"/>
      <c r="E271" s="273"/>
      <c r="F271" s="274"/>
      <c r="G271" s="275"/>
      <c r="H271" s="276"/>
      <c r="I271" s="276"/>
      <c r="J271" s="277"/>
      <c r="K271" s="274"/>
      <c r="L271" s="274"/>
      <c r="M271" s="274"/>
      <c r="N271" s="274"/>
      <c r="O271" s="278"/>
      <c r="P271" s="279"/>
      <c r="Q271" s="353"/>
      <c r="R271" s="282" t="str">
        <f>IF(P271="","",VLOOKUP(P271,'Drop Down Lists'!$D$2:$E$312,2,FALSE))</f>
        <v/>
      </c>
      <c r="S271" s="172"/>
    </row>
    <row r="272" spans="1:19">
      <c r="A272" s="281"/>
      <c r="B272" s="272"/>
      <c r="C272" s="272"/>
      <c r="D272" s="273"/>
      <c r="E272" s="273"/>
      <c r="F272" s="274"/>
      <c r="G272" s="275"/>
      <c r="H272" s="276"/>
      <c r="I272" s="276"/>
      <c r="J272" s="277"/>
      <c r="K272" s="274"/>
      <c r="L272" s="274"/>
      <c r="M272" s="274"/>
      <c r="N272" s="274"/>
      <c r="O272" s="278"/>
      <c r="P272" s="279"/>
      <c r="Q272" s="353"/>
      <c r="R272" s="282" t="str">
        <f>IF(P272="","",VLOOKUP(P272,'Drop Down Lists'!$D$2:$E$312,2,FALSE))</f>
        <v/>
      </c>
      <c r="S272" s="172"/>
    </row>
    <row r="273" spans="1:19">
      <c r="A273" s="281"/>
      <c r="B273" s="272"/>
      <c r="C273" s="272"/>
      <c r="D273" s="273"/>
      <c r="E273" s="273"/>
      <c r="F273" s="274"/>
      <c r="G273" s="275"/>
      <c r="H273" s="276"/>
      <c r="I273" s="276"/>
      <c r="J273" s="277"/>
      <c r="K273" s="274"/>
      <c r="L273" s="274"/>
      <c r="M273" s="274"/>
      <c r="N273" s="274"/>
      <c r="O273" s="278"/>
      <c r="P273" s="279"/>
      <c r="Q273" s="353"/>
      <c r="R273" s="282" t="str">
        <f>IF(P273="","",VLOOKUP(P273,'Drop Down Lists'!$D$2:$E$312,2,FALSE))</f>
        <v/>
      </c>
      <c r="S273" s="172"/>
    </row>
    <row r="274" spans="1:19">
      <c r="A274" s="281"/>
      <c r="B274" s="272"/>
      <c r="C274" s="272"/>
      <c r="D274" s="273"/>
      <c r="E274" s="273"/>
      <c r="F274" s="274"/>
      <c r="G274" s="275"/>
      <c r="H274" s="276"/>
      <c r="I274" s="276"/>
      <c r="J274" s="277"/>
      <c r="K274" s="274"/>
      <c r="L274" s="274"/>
      <c r="M274" s="274"/>
      <c r="N274" s="274"/>
      <c r="O274" s="278"/>
      <c r="P274" s="279"/>
      <c r="Q274" s="353"/>
      <c r="R274" s="282" t="str">
        <f>IF(P274="","",VLOOKUP(P274,'Drop Down Lists'!$D$2:$E$312,2,FALSE))</f>
        <v/>
      </c>
      <c r="S274" s="172"/>
    </row>
    <row r="275" spans="1:19">
      <c r="A275" s="281"/>
      <c r="B275" s="272"/>
      <c r="C275" s="272"/>
      <c r="D275" s="273"/>
      <c r="E275" s="273"/>
      <c r="F275" s="274"/>
      <c r="G275" s="275"/>
      <c r="H275" s="276"/>
      <c r="I275" s="276"/>
      <c r="J275" s="277"/>
      <c r="K275" s="274"/>
      <c r="L275" s="274"/>
      <c r="M275" s="274"/>
      <c r="N275" s="274"/>
      <c r="O275" s="278"/>
      <c r="P275" s="279"/>
      <c r="Q275" s="353"/>
      <c r="R275" s="282" t="str">
        <f>IF(P275="","",VLOOKUP(P275,'Drop Down Lists'!$D$2:$E$312,2,FALSE))</f>
        <v/>
      </c>
      <c r="S275" s="172"/>
    </row>
    <row r="276" spans="1:19">
      <c r="A276" s="281"/>
      <c r="B276" s="272"/>
      <c r="C276" s="272"/>
      <c r="D276" s="273"/>
      <c r="E276" s="273"/>
      <c r="F276" s="274"/>
      <c r="G276" s="275"/>
      <c r="H276" s="276"/>
      <c r="I276" s="276"/>
      <c r="J276" s="277"/>
      <c r="K276" s="274"/>
      <c r="L276" s="274"/>
      <c r="M276" s="274"/>
      <c r="N276" s="274"/>
      <c r="O276" s="278"/>
      <c r="P276" s="279"/>
      <c r="Q276" s="353"/>
      <c r="R276" s="282" t="str">
        <f>IF(P276="","",VLOOKUP(P276,'Drop Down Lists'!$D$2:$E$312,2,FALSE))</f>
        <v/>
      </c>
      <c r="S276" s="172"/>
    </row>
    <row r="277" spans="1:19">
      <c r="A277" s="281"/>
      <c r="B277" s="272"/>
      <c r="C277" s="272"/>
      <c r="D277" s="273"/>
      <c r="E277" s="273"/>
      <c r="F277" s="274"/>
      <c r="G277" s="275"/>
      <c r="H277" s="276"/>
      <c r="I277" s="276"/>
      <c r="J277" s="277"/>
      <c r="K277" s="274"/>
      <c r="L277" s="274"/>
      <c r="M277" s="274"/>
      <c r="N277" s="274"/>
      <c r="O277" s="278"/>
      <c r="P277" s="279"/>
      <c r="Q277" s="353"/>
      <c r="R277" s="282" t="str">
        <f>IF(P277="","",VLOOKUP(P277,'Drop Down Lists'!$D$2:$E$312,2,FALSE))</f>
        <v/>
      </c>
      <c r="S277" s="172"/>
    </row>
    <row r="278" spans="1:19">
      <c r="A278" s="281"/>
      <c r="B278" s="272"/>
      <c r="C278" s="272"/>
      <c r="D278" s="273"/>
      <c r="E278" s="273"/>
      <c r="F278" s="274"/>
      <c r="G278" s="275"/>
      <c r="H278" s="276"/>
      <c r="I278" s="276"/>
      <c r="J278" s="277"/>
      <c r="K278" s="274"/>
      <c r="L278" s="274"/>
      <c r="M278" s="274"/>
      <c r="N278" s="274"/>
      <c r="O278" s="278"/>
      <c r="P278" s="279"/>
      <c r="Q278" s="353"/>
      <c r="R278" s="282" t="str">
        <f>IF(P278="","",VLOOKUP(P278,'Drop Down Lists'!$D$2:$E$312,2,FALSE))</f>
        <v/>
      </c>
      <c r="S278" s="172"/>
    </row>
    <row r="279" spans="1:19">
      <c r="A279" s="281"/>
      <c r="B279" s="272"/>
      <c r="C279" s="272"/>
      <c r="D279" s="273"/>
      <c r="E279" s="273"/>
      <c r="F279" s="274"/>
      <c r="G279" s="275"/>
      <c r="H279" s="276"/>
      <c r="I279" s="276"/>
      <c r="J279" s="277"/>
      <c r="K279" s="274"/>
      <c r="L279" s="274"/>
      <c r="M279" s="274"/>
      <c r="N279" s="274"/>
      <c r="O279" s="278"/>
      <c r="P279" s="279"/>
      <c r="Q279" s="353"/>
      <c r="R279" s="282" t="str">
        <f>IF(P279="","",VLOOKUP(P279,'Drop Down Lists'!$D$2:$E$312,2,FALSE))</f>
        <v/>
      </c>
      <c r="S279" s="172"/>
    </row>
    <row r="280" spans="1:19">
      <c r="A280" s="281"/>
      <c r="B280" s="272"/>
      <c r="C280" s="272"/>
      <c r="D280" s="273"/>
      <c r="E280" s="273"/>
      <c r="F280" s="274"/>
      <c r="G280" s="275"/>
      <c r="H280" s="276"/>
      <c r="I280" s="276"/>
      <c r="J280" s="277"/>
      <c r="K280" s="274"/>
      <c r="L280" s="274"/>
      <c r="M280" s="274"/>
      <c r="N280" s="274"/>
      <c r="O280" s="278"/>
      <c r="P280" s="279"/>
      <c r="Q280" s="353"/>
      <c r="R280" s="282" t="str">
        <f>IF(P280="","",VLOOKUP(P280,'Drop Down Lists'!$D$2:$E$312,2,FALSE))</f>
        <v/>
      </c>
      <c r="S280" s="172"/>
    </row>
    <row r="281" spans="1:19">
      <c r="A281" s="281"/>
      <c r="B281" s="272"/>
      <c r="C281" s="272"/>
      <c r="D281" s="273"/>
      <c r="E281" s="273"/>
      <c r="F281" s="274"/>
      <c r="G281" s="275"/>
      <c r="H281" s="276"/>
      <c r="I281" s="276"/>
      <c r="J281" s="277"/>
      <c r="K281" s="274"/>
      <c r="L281" s="274"/>
      <c r="M281" s="274"/>
      <c r="N281" s="274"/>
      <c r="O281" s="278"/>
      <c r="P281" s="279"/>
      <c r="Q281" s="353"/>
      <c r="R281" s="282" t="str">
        <f>IF(P281="","",VLOOKUP(P281,'Drop Down Lists'!$D$2:$E$312,2,FALSE))</f>
        <v/>
      </c>
      <c r="S281" s="172"/>
    </row>
    <row r="282" spans="1:19">
      <c r="A282" s="281"/>
      <c r="B282" s="272"/>
      <c r="C282" s="272"/>
      <c r="D282" s="273"/>
      <c r="E282" s="273"/>
      <c r="F282" s="274"/>
      <c r="G282" s="275"/>
      <c r="H282" s="276"/>
      <c r="I282" s="276"/>
      <c r="J282" s="277"/>
      <c r="K282" s="274"/>
      <c r="L282" s="274"/>
      <c r="M282" s="274"/>
      <c r="N282" s="274"/>
      <c r="O282" s="278"/>
      <c r="P282" s="279"/>
      <c r="Q282" s="353"/>
      <c r="R282" s="282" t="str">
        <f>IF(P282="","",VLOOKUP(P282,'Drop Down Lists'!$D$2:$E$312,2,FALSE))</f>
        <v/>
      </c>
      <c r="S282" s="172"/>
    </row>
    <row r="283" spans="1:19">
      <c r="A283" s="281"/>
      <c r="B283" s="272"/>
      <c r="C283" s="272"/>
      <c r="D283" s="273"/>
      <c r="E283" s="273"/>
      <c r="F283" s="274"/>
      <c r="G283" s="275"/>
      <c r="H283" s="276"/>
      <c r="I283" s="276"/>
      <c r="J283" s="277"/>
      <c r="K283" s="274"/>
      <c r="L283" s="274"/>
      <c r="M283" s="274"/>
      <c r="N283" s="274"/>
      <c r="O283" s="278"/>
      <c r="P283" s="279"/>
      <c r="Q283" s="353"/>
      <c r="R283" s="282" t="str">
        <f>IF(P283="","",VLOOKUP(P283,'Drop Down Lists'!$D$2:$E$312,2,FALSE))</f>
        <v/>
      </c>
      <c r="S283" s="172"/>
    </row>
    <row r="284" spans="1:19">
      <c r="A284" s="281"/>
      <c r="B284" s="272"/>
      <c r="C284" s="272"/>
      <c r="D284" s="273"/>
      <c r="E284" s="273"/>
      <c r="F284" s="274"/>
      <c r="G284" s="275"/>
      <c r="H284" s="276"/>
      <c r="I284" s="276"/>
      <c r="J284" s="277"/>
      <c r="K284" s="274"/>
      <c r="L284" s="274"/>
      <c r="M284" s="274"/>
      <c r="N284" s="274"/>
      <c r="O284" s="278"/>
      <c r="P284" s="279"/>
      <c r="Q284" s="353"/>
      <c r="R284" s="282" t="str">
        <f>IF(P284="","",VLOOKUP(P284,'Drop Down Lists'!$D$2:$E$312,2,FALSE))</f>
        <v/>
      </c>
      <c r="S284" s="172"/>
    </row>
    <row r="285" spans="1:19">
      <c r="A285" s="281"/>
      <c r="B285" s="272"/>
      <c r="C285" s="272"/>
      <c r="D285" s="273"/>
      <c r="E285" s="273"/>
      <c r="F285" s="274"/>
      <c r="G285" s="275"/>
      <c r="H285" s="276"/>
      <c r="I285" s="276"/>
      <c r="J285" s="277"/>
      <c r="K285" s="274"/>
      <c r="L285" s="274"/>
      <c r="M285" s="274"/>
      <c r="N285" s="274"/>
      <c r="O285" s="278"/>
      <c r="P285" s="279"/>
      <c r="Q285" s="353"/>
      <c r="R285" s="282" t="str">
        <f>IF(P285="","",VLOOKUP(P285,'Drop Down Lists'!$D$2:$E$312,2,FALSE))</f>
        <v/>
      </c>
      <c r="S285" s="172"/>
    </row>
    <row r="286" spans="1:19">
      <c r="A286" s="281"/>
      <c r="B286" s="272"/>
      <c r="C286" s="272"/>
      <c r="D286" s="273"/>
      <c r="E286" s="273"/>
      <c r="F286" s="274"/>
      <c r="G286" s="275"/>
      <c r="H286" s="276"/>
      <c r="I286" s="276"/>
      <c r="J286" s="277"/>
      <c r="K286" s="274"/>
      <c r="L286" s="274"/>
      <c r="M286" s="274"/>
      <c r="N286" s="274"/>
      <c r="O286" s="278"/>
      <c r="P286" s="279"/>
      <c r="Q286" s="353"/>
      <c r="R286" s="282" t="str">
        <f>IF(P286="","",VLOOKUP(P286,'Drop Down Lists'!$D$2:$E$312,2,FALSE))</f>
        <v/>
      </c>
      <c r="S286" s="172"/>
    </row>
    <row r="287" spans="1:19">
      <c r="A287" s="281"/>
      <c r="B287" s="272"/>
      <c r="C287" s="272"/>
      <c r="D287" s="273"/>
      <c r="E287" s="273"/>
      <c r="F287" s="274"/>
      <c r="G287" s="275"/>
      <c r="H287" s="276"/>
      <c r="I287" s="276"/>
      <c r="J287" s="277"/>
      <c r="K287" s="274"/>
      <c r="L287" s="274"/>
      <c r="M287" s="274"/>
      <c r="N287" s="274"/>
      <c r="O287" s="278"/>
      <c r="P287" s="279"/>
      <c r="Q287" s="353"/>
      <c r="R287" s="282" t="str">
        <f>IF(P287="","",VLOOKUP(P287,'Drop Down Lists'!$D$2:$E$312,2,FALSE))</f>
        <v/>
      </c>
      <c r="S287" s="172"/>
    </row>
    <row r="288" spans="1:19">
      <c r="A288" s="281"/>
      <c r="B288" s="272"/>
      <c r="C288" s="272"/>
      <c r="D288" s="273"/>
      <c r="E288" s="273"/>
      <c r="F288" s="274"/>
      <c r="G288" s="275"/>
      <c r="H288" s="276"/>
      <c r="I288" s="276"/>
      <c r="J288" s="277"/>
      <c r="K288" s="274"/>
      <c r="L288" s="274"/>
      <c r="M288" s="274"/>
      <c r="N288" s="274"/>
      <c r="O288" s="278"/>
      <c r="P288" s="279"/>
      <c r="Q288" s="353"/>
      <c r="R288" s="282" t="str">
        <f>IF(P288="","",VLOOKUP(P288,'Drop Down Lists'!$D$2:$E$312,2,FALSE))</f>
        <v/>
      </c>
      <c r="S288" s="172"/>
    </row>
    <row r="289" spans="1:19">
      <c r="A289" s="281"/>
      <c r="B289" s="272"/>
      <c r="C289" s="272"/>
      <c r="D289" s="273"/>
      <c r="E289" s="273"/>
      <c r="F289" s="274"/>
      <c r="G289" s="275"/>
      <c r="H289" s="276"/>
      <c r="I289" s="276"/>
      <c r="J289" s="277"/>
      <c r="K289" s="274"/>
      <c r="L289" s="274"/>
      <c r="M289" s="274"/>
      <c r="N289" s="274"/>
      <c r="O289" s="278"/>
      <c r="P289" s="279"/>
      <c r="Q289" s="353"/>
      <c r="R289" s="282" t="str">
        <f>IF(P289="","",VLOOKUP(P289,'Drop Down Lists'!$D$2:$E$312,2,FALSE))</f>
        <v/>
      </c>
      <c r="S289" s="172"/>
    </row>
    <row r="290" spans="1:19">
      <c r="A290" s="281"/>
      <c r="B290" s="272"/>
      <c r="C290" s="272"/>
      <c r="D290" s="273"/>
      <c r="E290" s="273"/>
      <c r="F290" s="274"/>
      <c r="G290" s="275"/>
      <c r="H290" s="276"/>
      <c r="I290" s="276"/>
      <c r="J290" s="277"/>
      <c r="K290" s="274"/>
      <c r="L290" s="274"/>
      <c r="M290" s="274"/>
      <c r="N290" s="274"/>
      <c r="O290" s="278"/>
      <c r="P290" s="279"/>
      <c r="Q290" s="353"/>
      <c r="R290" s="282" t="str">
        <f>IF(P290="","",VLOOKUP(P290,'Drop Down Lists'!$D$2:$E$312,2,FALSE))</f>
        <v/>
      </c>
      <c r="S290" s="172"/>
    </row>
    <row r="291" spans="1:19">
      <c r="A291" s="281"/>
      <c r="B291" s="272"/>
      <c r="C291" s="272"/>
      <c r="D291" s="273"/>
      <c r="E291" s="273"/>
      <c r="F291" s="274"/>
      <c r="G291" s="275"/>
      <c r="H291" s="276"/>
      <c r="I291" s="276"/>
      <c r="J291" s="277"/>
      <c r="K291" s="274"/>
      <c r="L291" s="274"/>
      <c r="M291" s="274"/>
      <c r="N291" s="274"/>
      <c r="O291" s="278"/>
      <c r="P291" s="279"/>
      <c r="Q291" s="353"/>
      <c r="R291" s="282" t="str">
        <f>IF(P291="","",VLOOKUP(P291,'Drop Down Lists'!$D$2:$E$312,2,FALSE))</f>
        <v/>
      </c>
      <c r="S291" s="172"/>
    </row>
    <row r="292" spans="1:19">
      <c r="A292" s="281"/>
      <c r="B292" s="272"/>
      <c r="C292" s="272"/>
      <c r="D292" s="273"/>
      <c r="E292" s="273"/>
      <c r="F292" s="274"/>
      <c r="G292" s="275"/>
      <c r="H292" s="276"/>
      <c r="I292" s="276"/>
      <c r="J292" s="277"/>
      <c r="K292" s="274"/>
      <c r="L292" s="274"/>
      <c r="M292" s="274"/>
      <c r="N292" s="274"/>
      <c r="O292" s="278"/>
      <c r="P292" s="279"/>
      <c r="Q292" s="353"/>
      <c r="R292" s="282" t="str">
        <f>IF(P292="","",VLOOKUP(P292,'Drop Down Lists'!$D$2:$E$312,2,FALSE))</f>
        <v/>
      </c>
      <c r="S292" s="172"/>
    </row>
    <row r="293" spans="1:19">
      <c r="A293" s="281"/>
      <c r="B293" s="272"/>
      <c r="C293" s="272"/>
      <c r="D293" s="273"/>
      <c r="E293" s="273"/>
      <c r="F293" s="274"/>
      <c r="G293" s="275"/>
      <c r="H293" s="276"/>
      <c r="I293" s="276"/>
      <c r="J293" s="277"/>
      <c r="K293" s="274"/>
      <c r="L293" s="274"/>
      <c r="M293" s="274"/>
      <c r="N293" s="274"/>
      <c r="O293" s="278"/>
      <c r="P293" s="279"/>
      <c r="Q293" s="353"/>
      <c r="R293" s="282" t="str">
        <f>IF(P293="","",VLOOKUP(P293,'Drop Down Lists'!$D$2:$E$312,2,FALSE))</f>
        <v/>
      </c>
      <c r="S293" s="172"/>
    </row>
    <row r="294" spans="1:19">
      <c r="A294" s="281"/>
      <c r="B294" s="272"/>
      <c r="C294" s="272"/>
      <c r="D294" s="273"/>
      <c r="E294" s="273"/>
      <c r="F294" s="274"/>
      <c r="G294" s="275"/>
      <c r="H294" s="276"/>
      <c r="I294" s="276"/>
      <c r="J294" s="277"/>
      <c r="K294" s="274"/>
      <c r="L294" s="274"/>
      <c r="M294" s="274"/>
      <c r="N294" s="274"/>
      <c r="O294" s="278"/>
      <c r="P294" s="279"/>
      <c r="Q294" s="353"/>
      <c r="R294" s="282" t="str">
        <f>IF(P294="","",VLOOKUP(P294,'Drop Down Lists'!$D$2:$E$312,2,FALSE))</f>
        <v/>
      </c>
      <c r="S294" s="172"/>
    </row>
    <row r="295" spans="1:19">
      <c r="A295" s="281"/>
      <c r="B295" s="272"/>
      <c r="C295" s="272"/>
      <c r="D295" s="273"/>
      <c r="E295" s="273"/>
      <c r="F295" s="274"/>
      <c r="G295" s="275"/>
      <c r="H295" s="276"/>
      <c r="I295" s="276"/>
      <c r="J295" s="277"/>
      <c r="K295" s="274"/>
      <c r="L295" s="274"/>
      <c r="M295" s="274"/>
      <c r="N295" s="274"/>
      <c r="O295" s="278"/>
      <c r="P295" s="279"/>
      <c r="Q295" s="353"/>
      <c r="R295" s="282" t="str">
        <f>IF(P295="","",VLOOKUP(P295,'Drop Down Lists'!$D$2:$E$312,2,FALSE))</f>
        <v/>
      </c>
      <c r="S295" s="172"/>
    </row>
    <row r="296" spans="1:19">
      <c r="A296" s="281"/>
      <c r="B296" s="272"/>
      <c r="C296" s="272"/>
      <c r="D296" s="273"/>
      <c r="E296" s="273"/>
      <c r="F296" s="274"/>
      <c r="G296" s="275"/>
      <c r="H296" s="276"/>
      <c r="I296" s="276"/>
      <c r="J296" s="277"/>
      <c r="K296" s="274"/>
      <c r="L296" s="274"/>
      <c r="M296" s="274"/>
      <c r="N296" s="274"/>
      <c r="O296" s="278"/>
      <c r="P296" s="279"/>
      <c r="Q296" s="353"/>
      <c r="R296" s="282" t="str">
        <f>IF(P296="","",VLOOKUP(P296,'Drop Down Lists'!$D$2:$E$312,2,FALSE))</f>
        <v/>
      </c>
      <c r="S296" s="172"/>
    </row>
    <row r="297" spans="1:19">
      <c r="A297" s="281"/>
      <c r="B297" s="272"/>
      <c r="C297" s="272"/>
      <c r="D297" s="273"/>
      <c r="E297" s="273"/>
      <c r="F297" s="274"/>
      <c r="G297" s="275"/>
      <c r="H297" s="276"/>
      <c r="I297" s="276"/>
      <c r="J297" s="277"/>
      <c r="K297" s="274"/>
      <c r="L297" s="274"/>
      <c r="M297" s="274"/>
      <c r="N297" s="274"/>
      <c r="O297" s="278"/>
      <c r="P297" s="279"/>
      <c r="Q297" s="353"/>
      <c r="R297" s="282" t="str">
        <f>IF(P297="","",VLOOKUP(P297,'Drop Down Lists'!$D$2:$E$312,2,FALSE))</f>
        <v/>
      </c>
      <c r="S297" s="172"/>
    </row>
    <row r="298" spans="1:19">
      <c r="A298" s="281"/>
      <c r="B298" s="272"/>
      <c r="C298" s="272"/>
      <c r="D298" s="273"/>
      <c r="E298" s="273"/>
      <c r="F298" s="274"/>
      <c r="G298" s="275"/>
      <c r="H298" s="276"/>
      <c r="I298" s="276"/>
      <c r="J298" s="277"/>
      <c r="K298" s="274"/>
      <c r="L298" s="274"/>
      <c r="M298" s="274"/>
      <c r="N298" s="274"/>
      <c r="O298" s="278"/>
      <c r="P298" s="279"/>
      <c r="Q298" s="353"/>
      <c r="R298" s="282" t="str">
        <f>IF(P298="","",VLOOKUP(P298,'Drop Down Lists'!$D$2:$E$312,2,FALSE))</f>
        <v/>
      </c>
      <c r="S298" s="172"/>
    </row>
    <row r="299" spans="1:19">
      <c r="A299" s="281"/>
      <c r="B299" s="272"/>
      <c r="C299" s="272"/>
      <c r="D299" s="273"/>
      <c r="E299" s="273"/>
      <c r="F299" s="274"/>
      <c r="G299" s="275"/>
      <c r="H299" s="276"/>
      <c r="I299" s="276"/>
      <c r="J299" s="277"/>
      <c r="K299" s="274"/>
      <c r="L299" s="274"/>
      <c r="M299" s="274"/>
      <c r="N299" s="274"/>
      <c r="O299" s="278"/>
      <c r="P299" s="279"/>
      <c r="Q299" s="353"/>
      <c r="R299" s="282" t="str">
        <f>IF(P299="","",VLOOKUP(P299,'Drop Down Lists'!$D$2:$E$312,2,FALSE))</f>
        <v/>
      </c>
      <c r="S299" s="172"/>
    </row>
    <row r="300" spans="1:19">
      <c r="A300" s="281"/>
      <c r="B300" s="272"/>
      <c r="C300" s="272"/>
      <c r="D300" s="273"/>
      <c r="E300" s="273"/>
      <c r="F300" s="274"/>
      <c r="G300" s="275"/>
      <c r="H300" s="276"/>
      <c r="I300" s="276"/>
      <c r="J300" s="277"/>
      <c r="K300" s="274"/>
      <c r="L300" s="274"/>
      <c r="M300" s="274"/>
      <c r="N300" s="274"/>
      <c r="O300" s="278"/>
      <c r="P300" s="279"/>
      <c r="Q300" s="353"/>
      <c r="R300" s="282" t="str">
        <f>IF(P300="","",VLOOKUP(P300,'Drop Down Lists'!$D$2:$E$312,2,FALSE))</f>
        <v/>
      </c>
      <c r="S300" s="172"/>
    </row>
    <row r="301" spans="1:19">
      <c r="A301" s="281"/>
      <c r="B301" s="272"/>
      <c r="C301" s="272"/>
      <c r="D301" s="273"/>
      <c r="E301" s="273"/>
      <c r="F301" s="274"/>
      <c r="G301" s="275"/>
      <c r="H301" s="276"/>
      <c r="I301" s="276"/>
      <c r="J301" s="277"/>
      <c r="K301" s="274"/>
      <c r="L301" s="274"/>
      <c r="M301" s="274"/>
      <c r="N301" s="274"/>
      <c r="O301" s="278"/>
      <c r="P301" s="279"/>
      <c r="Q301" s="353"/>
      <c r="R301" s="282" t="str">
        <f>IF(P301="","",VLOOKUP(P301,'Drop Down Lists'!$D$2:$E$312,2,FALSE))</f>
        <v/>
      </c>
      <c r="S301" s="172"/>
    </row>
    <row r="302" spans="1:19">
      <c r="A302" s="281"/>
      <c r="B302" s="272"/>
      <c r="C302" s="272"/>
      <c r="D302" s="273"/>
      <c r="E302" s="273"/>
      <c r="F302" s="274"/>
      <c r="G302" s="275"/>
      <c r="H302" s="276"/>
      <c r="I302" s="276"/>
      <c r="J302" s="277"/>
      <c r="K302" s="274"/>
      <c r="L302" s="274"/>
      <c r="M302" s="274"/>
      <c r="N302" s="274"/>
      <c r="O302" s="278"/>
      <c r="P302" s="279"/>
      <c r="Q302" s="353"/>
      <c r="R302" s="282" t="str">
        <f>IF(P302="","",VLOOKUP(P302,'Drop Down Lists'!$D$2:$E$312,2,FALSE))</f>
        <v/>
      </c>
      <c r="S302" s="172"/>
    </row>
    <row r="303" spans="1:19">
      <c r="A303" s="281"/>
      <c r="B303" s="272"/>
      <c r="C303" s="272"/>
      <c r="D303" s="273"/>
      <c r="E303" s="273"/>
      <c r="F303" s="274"/>
      <c r="G303" s="275"/>
      <c r="H303" s="276"/>
      <c r="I303" s="276"/>
      <c r="J303" s="277"/>
      <c r="K303" s="274"/>
      <c r="L303" s="274"/>
      <c r="M303" s="274"/>
      <c r="N303" s="274"/>
      <c r="O303" s="278"/>
      <c r="P303" s="279"/>
      <c r="Q303" s="353"/>
      <c r="R303" s="282" t="str">
        <f>IF(P303="","",VLOOKUP(P303,'Drop Down Lists'!$D$2:$E$312,2,FALSE))</f>
        <v/>
      </c>
      <c r="S303" s="172"/>
    </row>
    <row r="304" spans="1:19">
      <c r="A304" s="281"/>
      <c r="B304" s="272"/>
      <c r="C304" s="272"/>
      <c r="D304" s="273"/>
      <c r="E304" s="273"/>
      <c r="F304" s="274"/>
      <c r="G304" s="275"/>
      <c r="H304" s="276"/>
      <c r="I304" s="276"/>
      <c r="J304" s="277"/>
      <c r="K304" s="274"/>
      <c r="L304" s="274"/>
      <c r="M304" s="274"/>
      <c r="N304" s="274"/>
      <c r="O304" s="278"/>
      <c r="P304" s="279"/>
      <c r="Q304" s="353"/>
      <c r="R304" s="282" t="str">
        <f>IF(P304="","",VLOOKUP(P304,'Drop Down Lists'!$D$2:$E$312,2,FALSE))</f>
        <v/>
      </c>
      <c r="S304" s="172"/>
    </row>
    <row r="305" spans="1:19">
      <c r="A305" s="281"/>
      <c r="B305" s="272"/>
      <c r="C305" s="272"/>
      <c r="D305" s="273"/>
      <c r="E305" s="273"/>
      <c r="F305" s="274"/>
      <c r="G305" s="275"/>
      <c r="H305" s="276"/>
      <c r="I305" s="276"/>
      <c r="J305" s="277"/>
      <c r="K305" s="274"/>
      <c r="L305" s="274"/>
      <c r="M305" s="274"/>
      <c r="N305" s="274"/>
      <c r="O305" s="278"/>
      <c r="P305" s="279"/>
      <c r="Q305" s="353"/>
      <c r="R305" s="282" t="str">
        <f>IF(P305="","",VLOOKUP(P305,'Drop Down Lists'!$D$2:$E$312,2,FALSE))</f>
        <v/>
      </c>
      <c r="S305" s="172"/>
    </row>
    <row r="306" spans="1:19">
      <c r="A306" s="281"/>
      <c r="B306" s="272"/>
      <c r="C306" s="272"/>
      <c r="D306" s="273"/>
      <c r="E306" s="273"/>
      <c r="F306" s="274"/>
      <c r="G306" s="275"/>
      <c r="H306" s="276"/>
      <c r="I306" s="276"/>
      <c r="J306" s="277"/>
      <c r="K306" s="274"/>
      <c r="L306" s="274"/>
      <c r="M306" s="274"/>
      <c r="N306" s="274"/>
      <c r="O306" s="278"/>
      <c r="P306" s="279"/>
      <c r="Q306" s="353"/>
      <c r="R306" s="282" t="str">
        <f>IF(P306="","",VLOOKUP(P306,'Drop Down Lists'!$D$2:$E$312,2,FALSE))</f>
        <v/>
      </c>
      <c r="S306" s="172"/>
    </row>
    <row r="307" spans="1:19">
      <c r="A307" s="281"/>
      <c r="B307" s="272"/>
      <c r="C307" s="272"/>
      <c r="D307" s="273"/>
      <c r="E307" s="273"/>
      <c r="F307" s="274"/>
      <c r="G307" s="275"/>
      <c r="H307" s="276"/>
      <c r="I307" s="276"/>
      <c r="J307" s="277"/>
      <c r="K307" s="274"/>
      <c r="L307" s="274"/>
      <c r="M307" s="274"/>
      <c r="N307" s="274"/>
      <c r="O307" s="278"/>
      <c r="P307" s="279"/>
      <c r="Q307" s="353"/>
      <c r="R307" s="282" t="str">
        <f>IF(P307="","",VLOOKUP(P307,'Drop Down Lists'!$D$2:$E$312,2,FALSE))</f>
        <v/>
      </c>
      <c r="S307" s="172"/>
    </row>
    <row r="308" spans="1:19">
      <c r="A308" s="281"/>
      <c r="B308" s="272"/>
      <c r="C308" s="272"/>
      <c r="D308" s="273"/>
      <c r="E308" s="273"/>
      <c r="F308" s="274"/>
      <c r="G308" s="275"/>
      <c r="H308" s="276"/>
      <c r="I308" s="276"/>
      <c r="J308" s="277"/>
      <c r="K308" s="274"/>
      <c r="L308" s="274"/>
      <c r="M308" s="274"/>
      <c r="N308" s="274"/>
      <c r="O308" s="278"/>
      <c r="P308" s="279"/>
      <c r="Q308" s="353"/>
      <c r="R308" s="282" t="str">
        <f>IF(P308="","",VLOOKUP(P308,'Drop Down Lists'!$D$2:$E$312,2,FALSE))</f>
        <v/>
      </c>
      <c r="S308" s="172"/>
    </row>
    <row r="309" spans="1:19">
      <c r="A309" s="281"/>
      <c r="B309" s="272"/>
      <c r="C309" s="272"/>
      <c r="D309" s="273"/>
      <c r="E309" s="273"/>
      <c r="F309" s="274"/>
      <c r="G309" s="275"/>
      <c r="H309" s="276"/>
      <c r="I309" s="276"/>
      <c r="J309" s="277"/>
      <c r="K309" s="274"/>
      <c r="L309" s="274"/>
      <c r="M309" s="274"/>
      <c r="N309" s="274"/>
      <c r="O309" s="278"/>
      <c r="P309" s="279"/>
      <c r="Q309" s="353"/>
      <c r="R309" s="282" t="str">
        <f>IF(P309="","",VLOOKUP(P309,'Drop Down Lists'!$D$2:$E$312,2,FALSE))</f>
        <v/>
      </c>
      <c r="S309" s="172"/>
    </row>
    <row r="310" spans="1:19">
      <c r="A310" s="281"/>
      <c r="B310" s="272"/>
      <c r="C310" s="272"/>
      <c r="D310" s="273"/>
      <c r="E310" s="273"/>
      <c r="F310" s="274"/>
      <c r="G310" s="275"/>
      <c r="H310" s="276"/>
      <c r="I310" s="276"/>
      <c r="J310" s="277"/>
      <c r="K310" s="274"/>
      <c r="L310" s="274"/>
      <c r="M310" s="274"/>
      <c r="N310" s="274"/>
      <c r="O310" s="278"/>
      <c r="P310" s="279"/>
      <c r="Q310" s="353"/>
      <c r="R310" s="282" t="str">
        <f>IF(P310="","",VLOOKUP(P310,'Drop Down Lists'!$D$2:$E$312,2,FALSE))</f>
        <v/>
      </c>
      <c r="S310" s="172"/>
    </row>
    <row r="311" spans="1:19">
      <c r="A311" s="281"/>
      <c r="B311" s="272"/>
      <c r="C311" s="272"/>
      <c r="D311" s="273"/>
      <c r="E311" s="273"/>
      <c r="F311" s="274"/>
      <c r="G311" s="275"/>
      <c r="H311" s="276"/>
      <c r="I311" s="276"/>
      <c r="J311" s="277"/>
      <c r="K311" s="274"/>
      <c r="L311" s="274"/>
      <c r="M311" s="274"/>
      <c r="N311" s="274"/>
      <c r="O311" s="278"/>
      <c r="P311" s="279"/>
      <c r="Q311" s="353"/>
      <c r="R311" s="282" t="str">
        <f>IF(P311="","",VLOOKUP(P311,'Drop Down Lists'!$D$2:$E$312,2,FALSE))</f>
        <v/>
      </c>
      <c r="S311" s="172"/>
    </row>
    <row r="312" spans="1:19">
      <c r="A312" s="281"/>
      <c r="B312" s="272"/>
      <c r="C312" s="272"/>
      <c r="D312" s="273"/>
      <c r="E312" s="273"/>
      <c r="F312" s="274"/>
      <c r="G312" s="275"/>
      <c r="H312" s="276"/>
      <c r="I312" s="276"/>
      <c r="J312" s="277"/>
      <c r="K312" s="274"/>
      <c r="L312" s="274"/>
      <c r="M312" s="274"/>
      <c r="N312" s="274"/>
      <c r="O312" s="278"/>
      <c r="P312" s="279"/>
      <c r="Q312" s="353"/>
      <c r="R312" s="282" t="str">
        <f>IF(P312="","",VLOOKUP(P312,'Drop Down Lists'!$D$2:$E$312,2,FALSE))</f>
        <v/>
      </c>
      <c r="S312" s="172"/>
    </row>
    <row r="313" spans="1:19">
      <c r="A313" s="281"/>
      <c r="B313" s="272"/>
      <c r="C313" s="272"/>
      <c r="D313" s="273"/>
      <c r="E313" s="273"/>
      <c r="F313" s="274"/>
      <c r="G313" s="275"/>
      <c r="H313" s="276"/>
      <c r="I313" s="276"/>
      <c r="J313" s="277"/>
      <c r="K313" s="274"/>
      <c r="L313" s="274"/>
      <c r="M313" s="274"/>
      <c r="N313" s="274"/>
      <c r="O313" s="278"/>
      <c r="P313" s="279"/>
      <c r="Q313" s="353"/>
      <c r="R313" s="282" t="str">
        <f>IF(P313="","",VLOOKUP(P313,'Drop Down Lists'!$D$2:$E$312,2,FALSE))</f>
        <v/>
      </c>
      <c r="S313" s="172"/>
    </row>
    <row r="314" spans="1:19">
      <c r="A314" s="281"/>
      <c r="B314" s="272"/>
      <c r="C314" s="272"/>
      <c r="D314" s="273"/>
      <c r="E314" s="273"/>
      <c r="F314" s="274"/>
      <c r="G314" s="275"/>
      <c r="H314" s="276"/>
      <c r="I314" s="276"/>
      <c r="J314" s="277"/>
      <c r="K314" s="274"/>
      <c r="L314" s="274"/>
      <c r="M314" s="274"/>
      <c r="N314" s="274"/>
      <c r="O314" s="278"/>
      <c r="P314" s="279"/>
      <c r="Q314" s="353"/>
      <c r="R314" s="282" t="str">
        <f>IF(P314="","",VLOOKUP(P314,'Drop Down Lists'!$D$2:$E$312,2,FALSE))</f>
        <v/>
      </c>
      <c r="S314" s="172"/>
    </row>
    <row r="315" spans="1:19">
      <c r="A315" s="281"/>
      <c r="B315" s="272"/>
      <c r="C315" s="272"/>
      <c r="D315" s="273"/>
      <c r="E315" s="273"/>
      <c r="F315" s="274"/>
      <c r="G315" s="275"/>
      <c r="H315" s="276"/>
      <c r="I315" s="276"/>
      <c r="J315" s="277"/>
      <c r="K315" s="274"/>
      <c r="L315" s="274"/>
      <c r="M315" s="274"/>
      <c r="N315" s="274"/>
      <c r="O315" s="278"/>
      <c r="P315" s="279"/>
      <c r="Q315" s="353"/>
      <c r="R315" s="282" t="str">
        <f>IF(P315="","",VLOOKUP(P315,'Drop Down Lists'!$D$2:$E$312,2,FALSE))</f>
        <v/>
      </c>
      <c r="S315" s="172"/>
    </row>
    <row r="316" spans="1:19">
      <c r="A316" s="281"/>
      <c r="B316" s="272"/>
      <c r="C316" s="272"/>
      <c r="D316" s="273"/>
      <c r="E316" s="273"/>
      <c r="F316" s="274"/>
      <c r="G316" s="275"/>
      <c r="H316" s="276"/>
      <c r="I316" s="276"/>
      <c r="J316" s="277"/>
      <c r="K316" s="274"/>
      <c r="L316" s="274"/>
      <c r="M316" s="274"/>
      <c r="N316" s="274"/>
      <c r="O316" s="278"/>
      <c r="P316" s="279"/>
      <c r="Q316" s="353"/>
      <c r="R316" s="282" t="str">
        <f>IF(P316="","",VLOOKUP(P316,'Drop Down Lists'!$D$2:$E$312,2,FALSE))</f>
        <v/>
      </c>
      <c r="S316" s="172"/>
    </row>
    <row r="317" spans="1:19">
      <c r="A317" s="281"/>
      <c r="B317" s="272"/>
      <c r="C317" s="272"/>
      <c r="D317" s="273"/>
      <c r="E317" s="273"/>
      <c r="F317" s="274"/>
      <c r="G317" s="275"/>
      <c r="H317" s="276"/>
      <c r="I317" s="276"/>
      <c r="J317" s="277"/>
      <c r="K317" s="274"/>
      <c r="L317" s="274"/>
      <c r="M317" s="274"/>
      <c r="N317" s="274"/>
      <c r="O317" s="278"/>
      <c r="P317" s="279"/>
      <c r="Q317" s="353"/>
      <c r="R317" s="282" t="str">
        <f>IF(P317="","",VLOOKUP(P317,'Drop Down Lists'!$D$2:$E$312,2,FALSE))</f>
        <v/>
      </c>
      <c r="S317" s="172"/>
    </row>
    <row r="318" spans="1:19">
      <c r="A318" s="281"/>
      <c r="B318" s="272"/>
      <c r="C318" s="272"/>
      <c r="D318" s="273"/>
      <c r="E318" s="273"/>
      <c r="F318" s="274"/>
      <c r="G318" s="275"/>
      <c r="H318" s="276"/>
      <c r="I318" s="276"/>
      <c r="J318" s="277"/>
      <c r="K318" s="274"/>
      <c r="L318" s="274"/>
      <c r="M318" s="274"/>
      <c r="N318" s="274"/>
      <c r="O318" s="278"/>
      <c r="P318" s="279"/>
      <c r="Q318" s="353"/>
      <c r="R318" s="282" t="str">
        <f>IF(P318="","",VLOOKUP(P318,'Drop Down Lists'!$D$2:$E$312,2,FALSE))</f>
        <v/>
      </c>
      <c r="S318" s="172"/>
    </row>
    <row r="319" spans="1:19">
      <c r="A319" s="281"/>
      <c r="B319" s="272"/>
      <c r="C319" s="272"/>
      <c r="D319" s="273"/>
      <c r="E319" s="273"/>
      <c r="F319" s="274"/>
      <c r="G319" s="275"/>
      <c r="H319" s="276"/>
      <c r="I319" s="276"/>
      <c r="J319" s="277"/>
      <c r="K319" s="274"/>
      <c r="L319" s="274"/>
      <c r="M319" s="274"/>
      <c r="N319" s="274"/>
      <c r="O319" s="278"/>
      <c r="P319" s="279"/>
      <c r="Q319" s="353"/>
      <c r="R319" s="282" t="str">
        <f>IF(P319="","",VLOOKUP(P319,'Drop Down Lists'!$D$2:$E$312,2,FALSE))</f>
        <v/>
      </c>
      <c r="S319" s="172"/>
    </row>
    <row r="320" spans="1:19">
      <c r="A320" s="281"/>
      <c r="B320" s="272"/>
      <c r="C320" s="272"/>
      <c r="D320" s="273"/>
      <c r="E320" s="273"/>
      <c r="F320" s="274"/>
      <c r="G320" s="275"/>
      <c r="H320" s="276"/>
      <c r="I320" s="276"/>
      <c r="J320" s="277"/>
      <c r="K320" s="274"/>
      <c r="L320" s="274"/>
      <c r="M320" s="274"/>
      <c r="N320" s="274"/>
      <c r="O320" s="278"/>
      <c r="P320" s="279"/>
      <c r="Q320" s="353"/>
      <c r="R320" s="282" t="str">
        <f>IF(P320="","",VLOOKUP(P320,'Drop Down Lists'!$D$2:$E$312,2,FALSE))</f>
        <v/>
      </c>
      <c r="S320" s="172"/>
    </row>
    <row r="321" spans="1:19">
      <c r="A321" s="281"/>
      <c r="B321" s="272"/>
      <c r="C321" s="272"/>
      <c r="D321" s="273"/>
      <c r="E321" s="273"/>
      <c r="F321" s="274"/>
      <c r="G321" s="275"/>
      <c r="H321" s="276"/>
      <c r="I321" s="276"/>
      <c r="J321" s="277"/>
      <c r="K321" s="274"/>
      <c r="L321" s="274"/>
      <c r="M321" s="274"/>
      <c r="N321" s="274"/>
      <c r="O321" s="278"/>
      <c r="P321" s="279"/>
      <c r="Q321" s="353"/>
      <c r="R321" s="282" t="str">
        <f>IF(P321="","",VLOOKUP(P321,'Drop Down Lists'!$D$2:$E$312,2,FALSE))</f>
        <v/>
      </c>
      <c r="S321" s="172"/>
    </row>
    <row r="322" spans="1:19">
      <c r="A322" s="281"/>
      <c r="B322" s="272"/>
      <c r="C322" s="272"/>
      <c r="D322" s="273"/>
      <c r="E322" s="273"/>
      <c r="F322" s="274"/>
      <c r="G322" s="275"/>
      <c r="H322" s="276"/>
      <c r="I322" s="276"/>
      <c r="J322" s="277"/>
      <c r="K322" s="274"/>
      <c r="L322" s="274"/>
      <c r="M322" s="274"/>
      <c r="N322" s="274"/>
      <c r="O322" s="278"/>
      <c r="P322" s="279"/>
      <c r="Q322" s="353"/>
      <c r="R322" s="282" t="str">
        <f>IF(P322="","",VLOOKUP(P322,'Drop Down Lists'!$D$2:$E$312,2,FALSE))</f>
        <v/>
      </c>
      <c r="S322" s="172"/>
    </row>
    <row r="323" spans="1:19">
      <c r="A323" s="281"/>
      <c r="B323" s="272"/>
      <c r="C323" s="272"/>
      <c r="D323" s="273"/>
      <c r="E323" s="273"/>
      <c r="F323" s="274"/>
      <c r="G323" s="275"/>
      <c r="H323" s="276"/>
      <c r="I323" s="276"/>
      <c r="J323" s="277"/>
      <c r="K323" s="274"/>
      <c r="L323" s="274"/>
      <c r="M323" s="274"/>
      <c r="N323" s="274"/>
      <c r="O323" s="278"/>
      <c r="P323" s="279"/>
      <c r="Q323" s="353"/>
      <c r="R323" s="282" t="str">
        <f>IF(P323="","",VLOOKUP(P323,'Drop Down Lists'!$D$2:$E$312,2,FALSE))</f>
        <v/>
      </c>
      <c r="S323" s="172"/>
    </row>
    <row r="324" spans="1:19">
      <c r="A324" s="281"/>
      <c r="B324" s="272"/>
      <c r="C324" s="272"/>
      <c r="D324" s="273"/>
      <c r="E324" s="273"/>
      <c r="F324" s="274"/>
      <c r="G324" s="275"/>
      <c r="H324" s="276"/>
      <c r="I324" s="276"/>
      <c r="J324" s="277"/>
      <c r="K324" s="274"/>
      <c r="L324" s="274"/>
      <c r="M324" s="274"/>
      <c r="N324" s="274"/>
      <c r="O324" s="278"/>
      <c r="P324" s="279"/>
      <c r="Q324" s="353"/>
      <c r="R324" s="282" t="str">
        <f>IF(P324="","",VLOOKUP(P324,'Drop Down Lists'!$D$2:$E$312,2,FALSE))</f>
        <v/>
      </c>
      <c r="S324" s="172"/>
    </row>
    <row r="325" spans="1:19">
      <c r="A325" s="281"/>
      <c r="B325" s="272"/>
      <c r="C325" s="272"/>
      <c r="D325" s="273"/>
      <c r="E325" s="273"/>
      <c r="F325" s="274"/>
      <c r="G325" s="275"/>
      <c r="H325" s="276"/>
      <c r="I325" s="276"/>
      <c r="J325" s="277"/>
      <c r="K325" s="274"/>
      <c r="L325" s="274"/>
      <c r="M325" s="274"/>
      <c r="N325" s="274"/>
      <c r="O325" s="278"/>
      <c r="P325" s="279"/>
      <c r="Q325" s="353"/>
      <c r="R325" s="282" t="str">
        <f>IF(P325="","",VLOOKUP(P325,'Drop Down Lists'!$D$2:$E$312,2,FALSE))</f>
        <v/>
      </c>
      <c r="S325" s="172"/>
    </row>
    <row r="326" spans="1:19">
      <c r="A326" s="281"/>
      <c r="B326" s="272"/>
      <c r="C326" s="272"/>
      <c r="D326" s="273"/>
      <c r="E326" s="273"/>
      <c r="F326" s="274"/>
      <c r="G326" s="275"/>
      <c r="H326" s="276"/>
      <c r="I326" s="276"/>
      <c r="J326" s="277"/>
      <c r="K326" s="274"/>
      <c r="L326" s="274"/>
      <c r="M326" s="274"/>
      <c r="N326" s="274"/>
      <c r="O326" s="278"/>
      <c r="P326" s="279"/>
      <c r="Q326" s="353"/>
      <c r="R326" s="282" t="str">
        <f>IF(P326="","",VLOOKUP(P326,'Drop Down Lists'!$D$2:$E$312,2,FALSE))</f>
        <v/>
      </c>
      <c r="S326" s="172"/>
    </row>
    <row r="327" spans="1:19">
      <c r="A327" s="281"/>
      <c r="B327" s="272"/>
      <c r="C327" s="272"/>
      <c r="D327" s="273"/>
      <c r="E327" s="273"/>
      <c r="F327" s="274"/>
      <c r="G327" s="275"/>
      <c r="H327" s="276"/>
      <c r="I327" s="276"/>
      <c r="J327" s="277"/>
      <c r="K327" s="274"/>
      <c r="L327" s="274"/>
      <c r="M327" s="274"/>
      <c r="N327" s="274"/>
      <c r="O327" s="278"/>
      <c r="P327" s="279"/>
      <c r="Q327" s="353"/>
      <c r="R327" s="282" t="str">
        <f>IF(P327="","",VLOOKUP(P327,'Drop Down Lists'!$D$2:$E$312,2,FALSE))</f>
        <v/>
      </c>
      <c r="S327" s="172"/>
    </row>
    <row r="328" spans="1:19">
      <c r="A328" s="281"/>
      <c r="B328" s="272"/>
      <c r="C328" s="272"/>
      <c r="D328" s="273"/>
      <c r="E328" s="273"/>
      <c r="F328" s="274"/>
      <c r="G328" s="275"/>
      <c r="H328" s="276"/>
      <c r="I328" s="276"/>
      <c r="J328" s="277"/>
      <c r="K328" s="274"/>
      <c r="L328" s="274"/>
      <c r="M328" s="274"/>
      <c r="N328" s="274"/>
      <c r="O328" s="278"/>
      <c r="P328" s="279"/>
      <c r="Q328" s="353"/>
      <c r="R328" s="282" t="str">
        <f>IF(P328="","",VLOOKUP(P328,'Drop Down Lists'!$D$2:$E$312,2,FALSE))</f>
        <v/>
      </c>
      <c r="S328" s="172"/>
    </row>
    <row r="329" spans="1:19">
      <c r="A329" s="281"/>
      <c r="B329" s="272"/>
      <c r="C329" s="272"/>
      <c r="D329" s="273"/>
      <c r="E329" s="273"/>
      <c r="F329" s="274"/>
      <c r="G329" s="275"/>
      <c r="H329" s="276"/>
      <c r="I329" s="276"/>
      <c r="J329" s="277"/>
      <c r="K329" s="274"/>
      <c r="L329" s="274"/>
      <c r="M329" s="274"/>
      <c r="N329" s="274"/>
      <c r="O329" s="278"/>
      <c r="P329" s="279"/>
      <c r="Q329" s="353"/>
      <c r="R329" s="282" t="str">
        <f>IF(P329="","",VLOOKUP(P329,'Drop Down Lists'!$D$2:$E$312,2,FALSE))</f>
        <v/>
      </c>
      <c r="S329" s="172"/>
    </row>
    <row r="330" spans="1:19">
      <c r="A330" s="281"/>
      <c r="B330" s="272"/>
      <c r="C330" s="272"/>
      <c r="D330" s="273"/>
      <c r="E330" s="273"/>
      <c r="F330" s="274"/>
      <c r="G330" s="275"/>
      <c r="H330" s="276"/>
      <c r="I330" s="276"/>
      <c r="J330" s="277"/>
      <c r="K330" s="274"/>
      <c r="L330" s="274"/>
      <c r="M330" s="274"/>
      <c r="N330" s="274"/>
      <c r="O330" s="278"/>
      <c r="P330" s="279"/>
      <c r="Q330" s="353"/>
      <c r="R330" s="282" t="str">
        <f>IF(P330="","",VLOOKUP(P330,'Drop Down Lists'!$D$2:$E$312,2,FALSE))</f>
        <v/>
      </c>
      <c r="S330" s="172"/>
    </row>
    <row r="331" spans="1:19">
      <c r="A331" s="281"/>
      <c r="B331" s="272"/>
      <c r="C331" s="272"/>
      <c r="D331" s="273"/>
      <c r="E331" s="273"/>
      <c r="F331" s="274"/>
      <c r="G331" s="275"/>
      <c r="H331" s="276"/>
      <c r="I331" s="276"/>
      <c r="J331" s="277"/>
      <c r="K331" s="274"/>
      <c r="L331" s="274"/>
      <c r="M331" s="274"/>
      <c r="N331" s="274"/>
      <c r="O331" s="278"/>
      <c r="P331" s="279"/>
      <c r="Q331" s="353"/>
      <c r="R331" s="282" t="str">
        <f>IF(P331="","",VLOOKUP(P331,'Drop Down Lists'!$D$2:$E$312,2,FALSE))</f>
        <v/>
      </c>
      <c r="S331" s="172"/>
    </row>
    <row r="332" spans="1:19">
      <c r="A332" s="281"/>
      <c r="B332" s="272"/>
      <c r="C332" s="272"/>
      <c r="D332" s="273"/>
      <c r="E332" s="273"/>
      <c r="F332" s="274"/>
      <c r="G332" s="275"/>
      <c r="H332" s="276"/>
      <c r="I332" s="276"/>
      <c r="J332" s="277"/>
      <c r="K332" s="274"/>
      <c r="L332" s="274"/>
      <c r="M332" s="274"/>
      <c r="N332" s="274"/>
      <c r="O332" s="278"/>
      <c r="P332" s="279"/>
      <c r="Q332" s="353"/>
      <c r="R332" s="282" t="str">
        <f>IF(P332="","",VLOOKUP(P332,'Drop Down Lists'!$D$2:$E$312,2,FALSE))</f>
        <v/>
      </c>
      <c r="S332" s="172"/>
    </row>
    <row r="333" spans="1:19">
      <c r="A333" s="281"/>
      <c r="B333" s="272"/>
      <c r="C333" s="272"/>
      <c r="D333" s="273"/>
      <c r="E333" s="273"/>
      <c r="F333" s="274"/>
      <c r="G333" s="275"/>
      <c r="H333" s="276"/>
      <c r="I333" s="276"/>
      <c r="J333" s="277"/>
      <c r="K333" s="274"/>
      <c r="L333" s="274"/>
      <c r="M333" s="274"/>
      <c r="N333" s="274"/>
      <c r="O333" s="278"/>
      <c r="P333" s="279"/>
      <c r="Q333" s="353"/>
      <c r="R333" s="282" t="str">
        <f>IF(P333="","",VLOOKUP(P333,'Drop Down Lists'!$D$2:$E$312,2,FALSE))</f>
        <v/>
      </c>
      <c r="S333" s="172"/>
    </row>
    <row r="334" spans="1:19">
      <c r="A334" s="281"/>
      <c r="B334" s="272"/>
      <c r="C334" s="272"/>
      <c r="D334" s="273"/>
      <c r="E334" s="273"/>
      <c r="F334" s="274"/>
      <c r="G334" s="275"/>
      <c r="H334" s="276"/>
      <c r="I334" s="276"/>
      <c r="J334" s="277"/>
      <c r="K334" s="274"/>
      <c r="L334" s="274"/>
      <c r="M334" s="274"/>
      <c r="N334" s="274"/>
      <c r="O334" s="278"/>
      <c r="P334" s="279"/>
      <c r="Q334" s="353"/>
      <c r="R334" s="282" t="str">
        <f>IF(P334="","",VLOOKUP(P334,'Drop Down Lists'!$D$2:$E$312,2,FALSE))</f>
        <v/>
      </c>
      <c r="S334" s="172"/>
    </row>
    <row r="335" spans="1:19">
      <c r="A335" s="281"/>
      <c r="B335" s="272"/>
      <c r="C335" s="272"/>
      <c r="D335" s="273"/>
      <c r="E335" s="273"/>
      <c r="F335" s="274"/>
      <c r="G335" s="275"/>
      <c r="H335" s="276"/>
      <c r="I335" s="276"/>
      <c r="J335" s="277"/>
      <c r="K335" s="274"/>
      <c r="L335" s="274"/>
      <c r="M335" s="274"/>
      <c r="N335" s="274"/>
      <c r="O335" s="278"/>
      <c r="P335" s="279"/>
      <c r="Q335" s="353"/>
      <c r="R335" s="282" t="str">
        <f>IF(P335="","",VLOOKUP(P335,'Drop Down Lists'!$D$2:$E$312,2,FALSE))</f>
        <v/>
      </c>
      <c r="S335" s="172"/>
    </row>
    <row r="336" spans="1:19">
      <c r="A336" s="281"/>
      <c r="B336" s="272"/>
      <c r="C336" s="272"/>
      <c r="D336" s="273"/>
      <c r="E336" s="273"/>
      <c r="F336" s="274"/>
      <c r="G336" s="275"/>
      <c r="H336" s="276"/>
      <c r="I336" s="276"/>
      <c r="J336" s="277"/>
      <c r="K336" s="274"/>
      <c r="L336" s="274"/>
      <c r="M336" s="274"/>
      <c r="N336" s="274"/>
      <c r="O336" s="278"/>
      <c r="P336" s="279"/>
      <c r="Q336" s="353"/>
      <c r="R336" s="282" t="str">
        <f>IF(P336="","",VLOOKUP(P336,'Drop Down Lists'!$D$2:$E$312,2,FALSE))</f>
        <v/>
      </c>
      <c r="S336" s="172"/>
    </row>
    <row r="337" spans="1:19">
      <c r="A337" s="281"/>
      <c r="B337" s="272"/>
      <c r="C337" s="272"/>
      <c r="D337" s="273"/>
      <c r="E337" s="273"/>
      <c r="F337" s="274"/>
      <c r="G337" s="275"/>
      <c r="H337" s="276"/>
      <c r="I337" s="276"/>
      <c r="J337" s="277"/>
      <c r="K337" s="274"/>
      <c r="L337" s="274"/>
      <c r="M337" s="274"/>
      <c r="N337" s="274"/>
      <c r="O337" s="278"/>
      <c r="P337" s="279"/>
      <c r="Q337" s="353"/>
      <c r="R337" s="282" t="str">
        <f>IF(P337="","",VLOOKUP(P337,'Drop Down Lists'!$D$2:$E$312,2,FALSE))</f>
        <v/>
      </c>
      <c r="S337" s="172"/>
    </row>
    <row r="338" spans="1:19">
      <c r="A338" s="281"/>
      <c r="B338" s="272"/>
      <c r="C338" s="272"/>
      <c r="D338" s="273"/>
      <c r="E338" s="273"/>
      <c r="F338" s="274"/>
      <c r="G338" s="275"/>
      <c r="H338" s="276"/>
      <c r="I338" s="276"/>
      <c r="J338" s="277"/>
      <c r="K338" s="274"/>
      <c r="L338" s="274"/>
      <c r="M338" s="274"/>
      <c r="N338" s="274"/>
      <c r="O338" s="278"/>
      <c r="P338" s="279"/>
      <c r="Q338" s="353"/>
      <c r="R338" s="282" t="str">
        <f>IF(P338="","",VLOOKUP(P338,'Drop Down Lists'!$D$2:$E$312,2,FALSE))</f>
        <v/>
      </c>
      <c r="S338" s="172"/>
    </row>
    <row r="339" spans="1:19">
      <c r="A339" s="281"/>
      <c r="B339" s="272"/>
      <c r="C339" s="272"/>
      <c r="D339" s="273"/>
      <c r="E339" s="273"/>
      <c r="F339" s="274"/>
      <c r="G339" s="275"/>
      <c r="H339" s="276"/>
      <c r="I339" s="276"/>
      <c r="J339" s="277"/>
      <c r="K339" s="274"/>
      <c r="L339" s="274"/>
      <c r="M339" s="274"/>
      <c r="N339" s="274"/>
      <c r="O339" s="278"/>
      <c r="P339" s="279"/>
      <c r="Q339" s="353"/>
      <c r="R339" s="282" t="str">
        <f>IF(P339="","",VLOOKUP(P339,'Drop Down Lists'!$D$2:$E$312,2,FALSE))</f>
        <v/>
      </c>
      <c r="S339" s="172"/>
    </row>
    <row r="340" spans="1:19">
      <c r="A340" s="281"/>
      <c r="B340" s="272"/>
      <c r="C340" s="272"/>
      <c r="D340" s="273"/>
      <c r="E340" s="273"/>
      <c r="F340" s="274"/>
      <c r="G340" s="275"/>
      <c r="H340" s="276"/>
      <c r="I340" s="276"/>
      <c r="J340" s="277"/>
      <c r="K340" s="274"/>
      <c r="L340" s="274"/>
      <c r="M340" s="274"/>
      <c r="N340" s="274"/>
      <c r="O340" s="278"/>
      <c r="P340" s="279"/>
      <c r="Q340" s="353"/>
      <c r="R340" s="282" t="str">
        <f>IF(P340="","",VLOOKUP(P340,'Drop Down Lists'!$D$2:$E$312,2,FALSE))</f>
        <v/>
      </c>
      <c r="S340" s="172"/>
    </row>
    <row r="341" spans="1:19">
      <c r="A341" s="281"/>
      <c r="B341" s="272"/>
      <c r="C341" s="272"/>
      <c r="D341" s="273"/>
      <c r="E341" s="273"/>
      <c r="F341" s="274"/>
      <c r="G341" s="275"/>
      <c r="H341" s="276"/>
      <c r="I341" s="276"/>
      <c r="J341" s="277"/>
      <c r="K341" s="274"/>
      <c r="L341" s="274"/>
      <c r="M341" s="274"/>
      <c r="N341" s="274"/>
      <c r="O341" s="278"/>
      <c r="P341" s="279"/>
      <c r="Q341" s="353"/>
      <c r="R341" s="282" t="str">
        <f>IF(P341="","",VLOOKUP(P341,'Drop Down Lists'!$D$2:$E$312,2,FALSE))</f>
        <v/>
      </c>
      <c r="S341" s="172"/>
    </row>
    <row r="342" spans="1:19">
      <c r="A342" s="281"/>
      <c r="B342" s="272"/>
      <c r="C342" s="272"/>
      <c r="D342" s="273"/>
      <c r="E342" s="273"/>
      <c r="F342" s="274"/>
      <c r="G342" s="275"/>
      <c r="H342" s="276"/>
      <c r="I342" s="276"/>
      <c r="J342" s="277"/>
      <c r="K342" s="274"/>
      <c r="L342" s="274"/>
      <c r="M342" s="274"/>
      <c r="N342" s="274"/>
      <c r="O342" s="278"/>
      <c r="P342" s="279"/>
      <c r="Q342" s="353"/>
      <c r="R342" s="282" t="str">
        <f>IF(P342="","",VLOOKUP(P342,'Drop Down Lists'!$D$2:$E$312,2,FALSE))</f>
        <v/>
      </c>
      <c r="S342" s="172"/>
    </row>
    <row r="343" spans="1:19">
      <c r="A343" s="281"/>
      <c r="B343" s="272"/>
      <c r="C343" s="272"/>
      <c r="D343" s="273"/>
      <c r="E343" s="273"/>
      <c r="F343" s="274"/>
      <c r="G343" s="275"/>
      <c r="H343" s="276"/>
      <c r="I343" s="276"/>
      <c r="J343" s="277"/>
      <c r="K343" s="274"/>
      <c r="L343" s="274"/>
      <c r="M343" s="274"/>
      <c r="N343" s="274"/>
      <c r="O343" s="278"/>
      <c r="P343" s="279"/>
      <c r="Q343" s="353"/>
      <c r="R343" s="282" t="str">
        <f>IF(P343="","",VLOOKUP(P343,'Drop Down Lists'!$D$2:$E$312,2,FALSE))</f>
        <v/>
      </c>
      <c r="S343" s="172"/>
    </row>
    <row r="344" spans="1:19">
      <c r="A344" s="281"/>
      <c r="B344" s="272"/>
      <c r="C344" s="272"/>
      <c r="D344" s="273"/>
      <c r="E344" s="273"/>
      <c r="F344" s="274"/>
      <c r="G344" s="275"/>
      <c r="H344" s="276"/>
      <c r="I344" s="276"/>
      <c r="J344" s="277"/>
      <c r="K344" s="274"/>
      <c r="L344" s="274"/>
      <c r="M344" s="274"/>
      <c r="N344" s="274"/>
      <c r="O344" s="278"/>
      <c r="P344" s="279"/>
      <c r="Q344" s="353"/>
      <c r="R344" s="282" t="str">
        <f>IF(P344="","",VLOOKUP(P344,'Drop Down Lists'!$D$2:$E$312,2,FALSE))</f>
        <v/>
      </c>
      <c r="S344" s="172"/>
    </row>
    <row r="345" spans="1:19">
      <c r="A345" s="281"/>
      <c r="B345" s="272"/>
      <c r="C345" s="272"/>
      <c r="D345" s="273"/>
      <c r="E345" s="273"/>
      <c r="F345" s="274"/>
      <c r="G345" s="275"/>
      <c r="H345" s="276"/>
      <c r="I345" s="276"/>
      <c r="J345" s="277"/>
      <c r="K345" s="274"/>
      <c r="L345" s="274"/>
      <c r="M345" s="274"/>
      <c r="N345" s="274"/>
      <c r="O345" s="278"/>
      <c r="P345" s="279"/>
      <c r="Q345" s="353"/>
      <c r="R345" s="282" t="str">
        <f>IF(P345="","",VLOOKUP(P345,'Drop Down Lists'!$D$2:$E$312,2,FALSE))</f>
        <v/>
      </c>
      <c r="S345" s="172"/>
    </row>
    <row r="346" spans="1:19">
      <c r="A346" s="281"/>
      <c r="B346" s="272"/>
      <c r="C346" s="272"/>
      <c r="D346" s="273"/>
      <c r="E346" s="273"/>
      <c r="F346" s="274"/>
      <c r="G346" s="275"/>
      <c r="H346" s="276"/>
      <c r="I346" s="276"/>
      <c r="J346" s="277"/>
      <c r="K346" s="274"/>
      <c r="L346" s="274"/>
      <c r="M346" s="274"/>
      <c r="N346" s="274"/>
      <c r="O346" s="278"/>
      <c r="P346" s="279"/>
      <c r="Q346" s="353"/>
      <c r="R346" s="282" t="str">
        <f>IF(P346="","",VLOOKUP(P346,'Drop Down Lists'!$D$2:$E$312,2,FALSE))</f>
        <v/>
      </c>
      <c r="S346" s="172"/>
    </row>
    <row r="347" spans="1:19">
      <c r="A347" s="281"/>
      <c r="B347" s="272"/>
      <c r="C347" s="272"/>
      <c r="D347" s="273"/>
      <c r="E347" s="273"/>
      <c r="F347" s="274"/>
      <c r="G347" s="275"/>
      <c r="H347" s="276"/>
      <c r="I347" s="276"/>
      <c r="J347" s="277"/>
      <c r="K347" s="274"/>
      <c r="L347" s="274"/>
      <c r="M347" s="274"/>
      <c r="N347" s="274"/>
      <c r="O347" s="278"/>
      <c r="P347" s="279"/>
      <c r="Q347" s="353"/>
      <c r="R347" s="282" t="str">
        <f>IF(P347="","",VLOOKUP(P347,'Drop Down Lists'!$D$2:$E$312,2,FALSE))</f>
        <v/>
      </c>
      <c r="S347" s="172"/>
    </row>
    <row r="348" spans="1:19">
      <c r="A348" s="281"/>
      <c r="B348" s="272"/>
      <c r="C348" s="272"/>
      <c r="D348" s="273"/>
      <c r="E348" s="273"/>
      <c r="F348" s="274"/>
      <c r="G348" s="275"/>
      <c r="H348" s="276"/>
      <c r="I348" s="276"/>
      <c r="J348" s="277"/>
      <c r="K348" s="274"/>
      <c r="L348" s="274"/>
      <c r="M348" s="274"/>
      <c r="N348" s="274"/>
      <c r="O348" s="278"/>
      <c r="P348" s="279"/>
      <c r="Q348" s="353"/>
      <c r="R348" s="282" t="str">
        <f>IF(P348="","",VLOOKUP(P348,'Drop Down Lists'!$D$2:$E$312,2,FALSE))</f>
        <v/>
      </c>
      <c r="S348" s="172"/>
    </row>
    <row r="349" spans="1:19">
      <c r="A349" s="281"/>
      <c r="B349" s="272"/>
      <c r="C349" s="272"/>
      <c r="D349" s="273"/>
      <c r="E349" s="273"/>
      <c r="F349" s="274"/>
      <c r="G349" s="275"/>
      <c r="H349" s="276"/>
      <c r="I349" s="276"/>
      <c r="J349" s="277"/>
      <c r="K349" s="274"/>
      <c r="L349" s="274"/>
      <c r="M349" s="274"/>
      <c r="N349" s="274"/>
      <c r="O349" s="278"/>
      <c r="P349" s="279"/>
      <c r="Q349" s="353"/>
      <c r="R349" s="282" t="str">
        <f>IF(P349="","",VLOOKUP(P349,'Drop Down Lists'!$D$2:$E$312,2,FALSE))</f>
        <v/>
      </c>
      <c r="S349" s="172"/>
    </row>
    <row r="350" spans="1:19">
      <c r="A350" s="281"/>
      <c r="B350" s="272"/>
      <c r="C350" s="272"/>
      <c r="D350" s="273"/>
      <c r="E350" s="273"/>
      <c r="F350" s="274"/>
      <c r="G350" s="275"/>
      <c r="H350" s="276"/>
      <c r="I350" s="276"/>
      <c r="J350" s="277"/>
      <c r="K350" s="274"/>
      <c r="L350" s="274"/>
      <c r="M350" s="274"/>
      <c r="N350" s="274"/>
      <c r="O350" s="278"/>
      <c r="P350" s="279"/>
      <c r="Q350" s="353"/>
      <c r="R350" s="282" t="str">
        <f>IF(P350="","",VLOOKUP(P350,'Drop Down Lists'!$D$2:$E$312,2,FALSE))</f>
        <v/>
      </c>
      <c r="S350" s="172"/>
    </row>
    <row r="351" spans="1:19">
      <c r="A351" s="281"/>
      <c r="B351" s="272"/>
      <c r="C351" s="272"/>
      <c r="D351" s="273"/>
      <c r="E351" s="273"/>
      <c r="F351" s="274"/>
      <c r="G351" s="275"/>
      <c r="H351" s="276"/>
      <c r="I351" s="276"/>
      <c r="J351" s="277"/>
      <c r="K351" s="274"/>
      <c r="L351" s="274"/>
      <c r="M351" s="274"/>
      <c r="N351" s="274"/>
      <c r="O351" s="278"/>
      <c r="P351" s="279"/>
      <c r="Q351" s="353"/>
      <c r="R351" s="282" t="str">
        <f>IF(P351="","",VLOOKUP(P351,'Drop Down Lists'!$D$2:$E$312,2,FALSE))</f>
        <v/>
      </c>
      <c r="S351" s="172"/>
    </row>
    <row r="352" spans="1:19">
      <c r="A352" s="281"/>
      <c r="B352" s="272"/>
      <c r="C352" s="272"/>
      <c r="D352" s="273"/>
      <c r="E352" s="273"/>
      <c r="F352" s="274"/>
      <c r="G352" s="275"/>
      <c r="H352" s="276"/>
      <c r="I352" s="276"/>
      <c r="J352" s="277"/>
      <c r="K352" s="274"/>
      <c r="L352" s="274"/>
      <c r="M352" s="274"/>
      <c r="N352" s="274"/>
      <c r="O352" s="278"/>
      <c r="P352" s="279"/>
      <c r="Q352" s="353"/>
      <c r="R352" s="282" t="str">
        <f>IF(P352="","",VLOOKUP(P352,'Drop Down Lists'!$D$2:$E$312,2,FALSE))</f>
        <v/>
      </c>
      <c r="S352" s="172"/>
    </row>
    <row r="353" spans="1:19">
      <c r="A353" s="281"/>
      <c r="B353" s="272"/>
      <c r="C353" s="272"/>
      <c r="D353" s="273"/>
      <c r="E353" s="273"/>
      <c r="F353" s="274"/>
      <c r="G353" s="275"/>
      <c r="H353" s="276"/>
      <c r="I353" s="276"/>
      <c r="J353" s="277"/>
      <c r="K353" s="274"/>
      <c r="L353" s="274"/>
      <c r="M353" s="274"/>
      <c r="N353" s="274"/>
      <c r="O353" s="278"/>
      <c r="P353" s="279"/>
      <c r="Q353" s="353"/>
      <c r="R353" s="282" t="str">
        <f>IF(P353="","",VLOOKUP(P353,'Drop Down Lists'!$D$2:$E$312,2,FALSE))</f>
        <v/>
      </c>
      <c r="S353" s="172"/>
    </row>
    <row r="354" spans="1:19">
      <c r="A354" s="281"/>
      <c r="B354" s="272"/>
      <c r="C354" s="272"/>
      <c r="D354" s="273"/>
      <c r="E354" s="273"/>
      <c r="F354" s="274"/>
      <c r="G354" s="275"/>
      <c r="H354" s="276"/>
      <c r="I354" s="276"/>
      <c r="J354" s="277"/>
      <c r="K354" s="274"/>
      <c r="L354" s="274"/>
      <c r="M354" s="274"/>
      <c r="N354" s="274"/>
      <c r="O354" s="278"/>
      <c r="P354" s="279"/>
      <c r="Q354" s="353"/>
      <c r="R354" s="282" t="str">
        <f>IF(P354="","",VLOOKUP(P354,'Drop Down Lists'!$D$2:$E$312,2,FALSE))</f>
        <v/>
      </c>
      <c r="S354" s="172"/>
    </row>
    <row r="355" spans="1:19">
      <c r="A355" s="281"/>
      <c r="B355" s="272"/>
      <c r="C355" s="272"/>
      <c r="D355" s="273"/>
      <c r="E355" s="273"/>
      <c r="F355" s="274"/>
      <c r="G355" s="275"/>
      <c r="H355" s="276"/>
      <c r="I355" s="276"/>
      <c r="J355" s="277"/>
      <c r="K355" s="274"/>
      <c r="L355" s="274"/>
      <c r="M355" s="274"/>
      <c r="N355" s="274"/>
      <c r="O355" s="278"/>
      <c r="P355" s="279"/>
      <c r="Q355" s="353"/>
      <c r="R355" s="282" t="str">
        <f>IF(P355="","",VLOOKUP(P355,'Drop Down Lists'!$D$2:$E$312,2,FALSE))</f>
        <v/>
      </c>
      <c r="S355" s="172"/>
    </row>
    <row r="356" spans="1:19">
      <c r="A356" s="281"/>
      <c r="B356" s="272"/>
      <c r="C356" s="272"/>
      <c r="D356" s="273"/>
      <c r="E356" s="273"/>
      <c r="F356" s="274"/>
      <c r="G356" s="275"/>
      <c r="H356" s="276"/>
      <c r="I356" s="276"/>
      <c r="J356" s="277"/>
      <c r="K356" s="274"/>
      <c r="L356" s="274"/>
      <c r="M356" s="274"/>
      <c r="N356" s="274"/>
      <c r="O356" s="278"/>
      <c r="P356" s="279"/>
      <c r="Q356" s="353"/>
      <c r="R356" s="282" t="str">
        <f>IF(P356="","",VLOOKUP(P356,'Drop Down Lists'!$D$2:$E$312,2,FALSE))</f>
        <v/>
      </c>
      <c r="S356" s="172"/>
    </row>
    <row r="357" spans="1:19">
      <c r="A357" s="281"/>
      <c r="B357" s="272"/>
      <c r="C357" s="272"/>
      <c r="D357" s="273"/>
      <c r="E357" s="273"/>
      <c r="F357" s="274"/>
      <c r="G357" s="275"/>
      <c r="H357" s="276"/>
      <c r="I357" s="276"/>
      <c r="J357" s="277"/>
      <c r="K357" s="274"/>
      <c r="L357" s="274"/>
      <c r="M357" s="274"/>
      <c r="N357" s="274"/>
      <c r="O357" s="278"/>
      <c r="P357" s="279"/>
      <c r="Q357" s="353"/>
      <c r="R357" s="282" t="str">
        <f>IF(P357="","",VLOOKUP(P357,'Drop Down Lists'!$D$2:$E$312,2,FALSE))</f>
        <v/>
      </c>
      <c r="S357" s="172"/>
    </row>
    <row r="358" spans="1:19">
      <c r="A358" s="281"/>
      <c r="B358" s="272"/>
      <c r="C358" s="272"/>
      <c r="D358" s="273"/>
      <c r="E358" s="273"/>
      <c r="F358" s="274"/>
      <c r="G358" s="275"/>
      <c r="H358" s="276"/>
      <c r="I358" s="276"/>
      <c r="J358" s="277"/>
      <c r="K358" s="274"/>
      <c r="L358" s="274"/>
      <c r="M358" s="274"/>
      <c r="N358" s="274"/>
      <c r="O358" s="278"/>
      <c r="P358" s="279"/>
      <c r="Q358" s="353"/>
      <c r="R358" s="282" t="str">
        <f>IF(P358="","",VLOOKUP(P358,'Drop Down Lists'!$D$2:$E$312,2,FALSE))</f>
        <v/>
      </c>
      <c r="S358" s="172"/>
    </row>
    <row r="359" spans="1:19">
      <c r="A359" s="281"/>
      <c r="B359" s="272"/>
      <c r="C359" s="272"/>
      <c r="D359" s="273"/>
      <c r="E359" s="273"/>
      <c r="F359" s="274"/>
      <c r="G359" s="275"/>
      <c r="H359" s="276"/>
      <c r="I359" s="276"/>
      <c r="J359" s="277"/>
      <c r="K359" s="274"/>
      <c r="L359" s="274"/>
      <c r="M359" s="274"/>
      <c r="N359" s="274"/>
      <c r="O359" s="278"/>
      <c r="P359" s="279"/>
      <c r="Q359" s="353"/>
      <c r="R359" s="282" t="str">
        <f>IF(P359="","",VLOOKUP(P359,'Drop Down Lists'!$D$2:$E$312,2,FALSE))</f>
        <v/>
      </c>
      <c r="S359" s="172"/>
    </row>
    <row r="360" spans="1:19">
      <c r="A360" s="281"/>
      <c r="B360" s="272"/>
      <c r="C360" s="272"/>
      <c r="D360" s="273"/>
      <c r="E360" s="273"/>
      <c r="F360" s="274"/>
      <c r="G360" s="275"/>
      <c r="H360" s="276"/>
      <c r="I360" s="276"/>
      <c r="J360" s="277"/>
      <c r="K360" s="274"/>
      <c r="L360" s="274"/>
      <c r="M360" s="274"/>
      <c r="N360" s="274"/>
      <c r="O360" s="278"/>
      <c r="P360" s="279"/>
      <c r="Q360" s="353"/>
      <c r="R360" s="282" t="str">
        <f>IF(P360="","",VLOOKUP(P360,'Drop Down Lists'!$D$2:$E$312,2,FALSE))</f>
        <v/>
      </c>
      <c r="S360" s="172"/>
    </row>
    <row r="361" spans="1:19">
      <c r="A361" s="281"/>
      <c r="B361" s="272"/>
      <c r="C361" s="272"/>
      <c r="D361" s="273"/>
      <c r="E361" s="273"/>
      <c r="F361" s="274"/>
      <c r="G361" s="275"/>
      <c r="H361" s="276"/>
      <c r="I361" s="276"/>
      <c r="J361" s="277"/>
      <c r="K361" s="274"/>
      <c r="L361" s="274"/>
      <c r="M361" s="274"/>
      <c r="N361" s="274"/>
      <c r="O361" s="278"/>
      <c r="P361" s="279"/>
      <c r="Q361" s="353"/>
      <c r="R361" s="282" t="str">
        <f>IF(P361="","",VLOOKUP(P361,'Drop Down Lists'!$D$2:$E$312,2,FALSE))</f>
        <v/>
      </c>
      <c r="S361" s="172"/>
    </row>
    <row r="362" spans="1:19">
      <c r="A362" s="281"/>
      <c r="B362" s="272"/>
      <c r="C362" s="272"/>
      <c r="D362" s="273"/>
      <c r="E362" s="273"/>
      <c r="F362" s="274"/>
      <c r="G362" s="275"/>
      <c r="H362" s="276"/>
      <c r="I362" s="276"/>
      <c r="J362" s="277"/>
      <c r="K362" s="274"/>
      <c r="L362" s="274"/>
      <c r="M362" s="274"/>
      <c r="N362" s="274"/>
      <c r="O362" s="278"/>
      <c r="P362" s="279"/>
      <c r="Q362" s="353"/>
      <c r="R362" s="282" t="str">
        <f>IF(P362="","",VLOOKUP(P362,'Drop Down Lists'!$D$2:$E$312,2,FALSE))</f>
        <v/>
      </c>
      <c r="S362" s="172"/>
    </row>
    <row r="363" spans="1:19">
      <c r="A363" s="281"/>
      <c r="B363" s="272"/>
      <c r="C363" s="272"/>
      <c r="D363" s="273"/>
      <c r="E363" s="273"/>
      <c r="F363" s="274"/>
      <c r="G363" s="275"/>
      <c r="H363" s="276"/>
      <c r="I363" s="276"/>
      <c r="J363" s="277"/>
      <c r="K363" s="274"/>
      <c r="L363" s="274"/>
      <c r="M363" s="274"/>
      <c r="N363" s="274"/>
      <c r="O363" s="278"/>
      <c r="P363" s="279"/>
      <c r="Q363" s="353"/>
      <c r="R363" s="282" t="str">
        <f>IF(P363="","",VLOOKUP(P363,'Drop Down Lists'!$D$2:$E$312,2,FALSE))</f>
        <v/>
      </c>
      <c r="S363" s="172"/>
    </row>
    <row r="364" spans="1:19">
      <c r="A364" s="281"/>
      <c r="B364" s="272"/>
      <c r="C364" s="272"/>
      <c r="D364" s="273"/>
      <c r="E364" s="273"/>
      <c r="F364" s="274"/>
      <c r="G364" s="275"/>
      <c r="H364" s="276"/>
      <c r="I364" s="276"/>
      <c r="J364" s="277"/>
      <c r="K364" s="274"/>
      <c r="L364" s="274"/>
      <c r="M364" s="274"/>
      <c r="N364" s="274"/>
      <c r="O364" s="278"/>
      <c r="P364" s="279"/>
      <c r="Q364" s="353"/>
      <c r="R364" s="282" t="str">
        <f>IF(P364="","",VLOOKUP(P364,'Drop Down Lists'!$D$2:$E$312,2,FALSE))</f>
        <v/>
      </c>
      <c r="S364" s="172"/>
    </row>
    <row r="365" spans="1:19">
      <c r="A365" s="281"/>
      <c r="B365" s="272"/>
      <c r="C365" s="272"/>
      <c r="D365" s="273"/>
      <c r="E365" s="273"/>
      <c r="F365" s="274"/>
      <c r="G365" s="275"/>
      <c r="H365" s="276"/>
      <c r="I365" s="276"/>
      <c r="J365" s="277"/>
      <c r="K365" s="274"/>
      <c r="L365" s="274"/>
      <c r="M365" s="274"/>
      <c r="N365" s="274"/>
      <c r="O365" s="278"/>
      <c r="P365" s="279"/>
      <c r="Q365" s="353"/>
      <c r="R365" s="282" t="str">
        <f>IF(P365="","",VLOOKUP(P365,'Drop Down Lists'!$D$2:$E$312,2,FALSE))</f>
        <v/>
      </c>
      <c r="S365" s="172"/>
    </row>
    <row r="366" spans="1:19">
      <c r="A366" s="281"/>
      <c r="B366" s="272"/>
      <c r="C366" s="272"/>
      <c r="D366" s="273"/>
      <c r="E366" s="273"/>
      <c r="F366" s="274"/>
      <c r="G366" s="275"/>
      <c r="H366" s="276"/>
      <c r="I366" s="276"/>
      <c r="J366" s="277"/>
      <c r="K366" s="274"/>
      <c r="L366" s="274"/>
      <c r="M366" s="274"/>
      <c r="N366" s="274"/>
      <c r="O366" s="278"/>
      <c r="P366" s="279"/>
      <c r="Q366" s="353"/>
      <c r="R366" s="282" t="str">
        <f>IF(P366="","",VLOOKUP(P366,'Drop Down Lists'!$D$2:$E$312,2,FALSE))</f>
        <v/>
      </c>
      <c r="S366" s="172"/>
    </row>
    <row r="367" spans="1:19">
      <c r="A367" s="281"/>
      <c r="B367" s="272"/>
      <c r="C367" s="272"/>
      <c r="D367" s="273"/>
      <c r="E367" s="273"/>
      <c r="F367" s="274"/>
      <c r="G367" s="275"/>
      <c r="H367" s="276"/>
      <c r="I367" s="276"/>
      <c r="J367" s="277"/>
      <c r="K367" s="274"/>
      <c r="L367" s="274"/>
      <c r="M367" s="274"/>
      <c r="N367" s="274"/>
      <c r="O367" s="278"/>
      <c r="P367" s="279"/>
      <c r="Q367" s="353"/>
      <c r="R367" s="282" t="str">
        <f>IF(P367="","",VLOOKUP(P367,'Drop Down Lists'!$D$2:$E$312,2,FALSE))</f>
        <v/>
      </c>
      <c r="S367" s="172"/>
    </row>
    <row r="368" spans="1:19">
      <c r="A368" s="281"/>
      <c r="B368" s="272"/>
      <c r="C368" s="272"/>
      <c r="D368" s="273"/>
      <c r="E368" s="273"/>
      <c r="F368" s="274"/>
      <c r="G368" s="275"/>
      <c r="H368" s="276"/>
      <c r="I368" s="276"/>
      <c r="J368" s="277"/>
      <c r="K368" s="274"/>
      <c r="L368" s="274"/>
      <c r="M368" s="274"/>
      <c r="N368" s="274"/>
      <c r="O368" s="278"/>
      <c r="P368" s="279"/>
      <c r="Q368" s="353"/>
      <c r="R368" s="282" t="str">
        <f>IF(P368="","",VLOOKUP(P368,'Drop Down Lists'!$D$2:$E$312,2,FALSE))</f>
        <v/>
      </c>
      <c r="S368" s="172"/>
    </row>
    <row r="369" spans="1:19">
      <c r="A369" s="281"/>
      <c r="B369" s="272"/>
      <c r="C369" s="272"/>
      <c r="D369" s="273"/>
      <c r="E369" s="273"/>
      <c r="F369" s="274"/>
      <c r="G369" s="275"/>
      <c r="H369" s="276"/>
      <c r="I369" s="276"/>
      <c r="J369" s="277"/>
      <c r="K369" s="274"/>
      <c r="L369" s="274"/>
      <c r="M369" s="274"/>
      <c r="N369" s="274"/>
      <c r="O369" s="278"/>
      <c r="P369" s="279"/>
      <c r="Q369" s="353"/>
      <c r="R369" s="282" t="str">
        <f>IF(P369="","",VLOOKUP(P369,'Drop Down Lists'!$D$2:$E$312,2,FALSE))</f>
        <v/>
      </c>
      <c r="S369" s="172"/>
    </row>
    <row r="370" spans="1:19">
      <c r="A370" s="281"/>
      <c r="B370" s="272"/>
      <c r="C370" s="272"/>
      <c r="D370" s="273"/>
      <c r="E370" s="273"/>
      <c r="F370" s="274"/>
      <c r="G370" s="275"/>
      <c r="H370" s="276"/>
      <c r="I370" s="276"/>
      <c r="J370" s="277"/>
      <c r="K370" s="274"/>
      <c r="L370" s="274"/>
      <c r="M370" s="274"/>
      <c r="N370" s="274"/>
      <c r="O370" s="278"/>
      <c r="P370" s="279"/>
      <c r="Q370" s="353"/>
      <c r="R370" s="282" t="str">
        <f>IF(P370="","",VLOOKUP(P370,'Drop Down Lists'!$D$2:$E$312,2,FALSE))</f>
        <v/>
      </c>
      <c r="S370" s="172"/>
    </row>
    <row r="371" spans="1:19">
      <c r="A371" s="281"/>
      <c r="B371" s="272"/>
      <c r="C371" s="272"/>
      <c r="D371" s="273"/>
      <c r="E371" s="273"/>
      <c r="F371" s="274"/>
      <c r="G371" s="275"/>
      <c r="H371" s="276"/>
      <c r="I371" s="276"/>
      <c r="J371" s="277"/>
      <c r="K371" s="274"/>
      <c r="L371" s="274"/>
      <c r="M371" s="274"/>
      <c r="N371" s="274"/>
      <c r="O371" s="278"/>
      <c r="P371" s="279"/>
      <c r="Q371" s="353"/>
      <c r="R371" s="282" t="str">
        <f>IF(P371="","",VLOOKUP(P371,'Drop Down Lists'!$D$2:$E$312,2,FALSE))</f>
        <v/>
      </c>
      <c r="S371" s="172"/>
    </row>
    <row r="372" spans="1:19">
      <c r="A372" s="281"/>
      <c r="B372" s="272"/>
      <c r="C372" s="272"/>
      <c r="D372" s="273"/>
      <c r="E372" s="273"/>
      <c r="F372" s="274"/>
      <c r="G372" s="275"/>
      <c r="H372" s="276"/>
      <c r="I372" s="276"/>
      <c r="J372" s="277"/>
      <c r="K372" s="274"/>
      <c r="L372" s="274"/>
      <c r="M372" s="274"/>
      <c r="N372" s="274"/>
      <c r="O372" s="278"/>
      <c r="P372" s="279"/>
      <c r="Q372" s="353"/>
      <c r="R372" s="282" t="str">
        <f>IF(P372="","",VLOOKUP(P372,'Drop Down Lists'!$D$2:$E$312,2,FALSE))</f>
        <v/>
      </c>
      <c r="S372" s="172"/>
    </row>
    <row r="373" spans="1:19">
      <c r="A373" s="281"/>
      <c r="B373" s="272"/>
      <c r="C373" s="272"/>
      <c r="D373" s="273"/>
      <c r="E373" s="273"/>
      <c r="F373" s="274"/>
      <c r="G373" s="275"/>
      <c r="H373" s="276"/>
      <c r="I373" s="276"/>
      <c r="J373" s="277"/>
      <c r="K373" s="274"/>
      <c r="L373" s="274"/>
      <c r="M373" s="274"/>
      <c r="N373" s="274"/>
      <c r="O373" s="278"/>
      <c r="P373" s="279"/>
      <c r="Q373" s="353"/>
      <c r="R373" s="282" t="str">
        <f>IF(P373="","",VLOOKUP(P373,'Drop Down Lists'!$D$2:$E$312,2,FALSE))</f>
        <v/>
      </c>
      <c r="S373" s="172"/>
    </row>
    <row r="374" spans="1:19">
      <c r="A374" s="281"/>
      <c r="B374" s="272"/>
      <c r="C374" s="272"/>
      <c r="D374" s="273"/>
      <c r="E374" s="273"/>
      <c r="F374" s="274"/>
      <c r="G374" s="275"/>
      <c r="H374" s="276"/>
      <c r="I374" s="276"/>
      <c r="J374" s="277"/>
      <c r="K374" s="274"/>
      <c r="L374" s="274"/>
      <c r="M374" s="274"/>
      <c r="N374" s="274"/>
      <c r="O374" s="278"/>
      <c r="P374" s="279"/>
      <c r="Q374" s="353"/>
      <c r="R374" s="282" t="str">
        <f>IF(P374="","",VLOOKUP(P374,'Drop Down Lists'!$D$2:$E$312,2,FALSE))</f>
        <v/>
      </c>
      <c r="S374" s="172"/>
    </row>
    <row r="375" spans="1:19">
      <c r="A375" s="281"/>
      <c r="B375" s="272"/>
      <c r="C375" s="272"/>
      <c r="D375" s="273"/>
      <c r="E375" s="273"/>
      <c r="F375" s="274"/>
      <c r="G375" s="275"/>
      <c r="H375" s="276"/>
      <c r="I375" s="276"/>
      <c r="J375" s="277"/>
      <c r="K375" s="274"/>
      <c r="L375" s="274"/>
      <c r="M375" s="274"/>
      <c r="N375" s="274"/>
      <c r="O375" s="278"/>
      <c r="P375" s="279"/>
      <c r="Q375" s="353"/>
      <c r="R375" s="282" t="str">
        <f>IF(P375="","",VLOOKUP(P375,'Drop Down Lists'!$D$2:$E$312,2,FALSE))</f>
        <v/>
      </c>
      <c r="S375" s="172"/>
    </row>
    <row r="376" spans="1:19">
      <c r="A376" s="281"/>
      <c r="B376" s="272"/>
      <c r="C376" s="272"/>
      <c r="D376" s="273"/>
      <c r="E376" s="273"/>
      <c r="F376" s="274"/>
      <c r="G376" s="275"/>
      <c r="H376" s="276"/>
      <c r="I376" s="276"/>
      <c r="J376" s="277"/>
      <c r="K376" s="274"/>
      <c r="L376" s="274"/>
      <c r="M376" s="274"/>
      <c r="N376" s="274"/>
      <c r="O376" s="278"/>
      <c r="P376" s="279"/>
      <c r="Q376" s="353"/>
      <c r="R376" s="282" t="str">
        <f>IF(P376="","",VLOOKUP(P376,'Drop Down Lists'!$D$2:$E$312,2,FALSE))</f>
        <v/>
      </c>
      <c r="S376" s="172"/>
    </row>
    <row r="377" spans="1:19">
      <c r="A377" s="281"/>
      <c r="B377" s="272"/>
      <c r="C377" s="272"/>
      <c r="D377" s="273"/>
      <c r="E377" s="273"/>
      <c r="F377" s="274"/>
      <c r="G377" s="275"/>
      <c r="H377" s="276"/>
      <c r="I377" s="276"/>
      <c r="J377" s="277"/>
      <c r="K377" s="274"/>
      <c r="L377" s="274"/>
      <c r="M377" s="274"/>
      <c r="N377" s="274"/>
      <c r="O377" s="278"/>
      <c r="P377" s="279"/>
      <c r="Q377" s="353"/>
      <c r="R377" s="282" t="str">
        <f>IF(P377="","",VLOOKUP(P377,'Drop Down Lists'!$D$2:$E$312,2,FALSE))</f>
        <v/>
      </c>
      <c r="S377" s="172"/>
    </row>
    <row r="378" spans="1:19">
      <c r="A378" s="281"/>
      <c r="B378" s="272"/>
      <c r="C378" s="272"/>
      <c r="D378" s="273"/>
      <c r="E378" s="273"/>
      <c r="F378" s="274"/>
      <c r="G378" s="275"/>
      <c r="H378" s="276"/>
      <c r="I378" s="276"/>
      <c r="J378" s="277"/>
      <c r="K378" s="274"/>
      <c r="L378" s="274"/>
      <c r="M378" s="274"/>
      <c r="N378" s="274"/>
      <c r="O378" s="278"/>
      <c r="P378" s="279"/>
      <c r="Q378" s="353"/>
      <c r="R378" s="282" t="str">
        <f>IF(P378="","",VLOOKUP(P378,'Drop Down Lists'!$D$2:$E$312,2,FALSE))</f>
        <v/>
      </c>
      <c r="S378" s="172"/>
    </row>
    <row r="379" spans="1:19">
      <c r="A379" s="281"/>
      <c r="B379" s="272"/>
      <c r="C379" s="272"/>
      <c r="D379" s="273"/>
      <c r="E379" s="273"/>
      <c r="F379" s="274"/>
      <c r="G379" s="275"/>
      <c r="H379" s="276"/>
      <c r="I379" s="276"/>
      <c r="J379" s="277"/>
      <c r="K379" s="274"/>
      <c r="L379" s="274"/>
      <c r="M379" s="274"/>
      <c r="N379" s="274"/>
      <c r="O379" s="278"/>
      <c r="P379" s="279"/>
      <c r="Q379" s="353"/>
      <c r="R379" s="282" t="str">
        <f>IF(P379="","",VLOOKUP(P379,'Drop Down Lists'!$D$2:$E$312,2,FALSE))</f>
        <v/>
      </c>
      <c r="S379" s="172"/>
    </row>
    <row r="380" spans="1:19">
      <c r="A380" s="281"/>
      <c r="B380" s="272"/>
      <c r="C380" s="272"/>
      <c r="D380" s="273"/>
      <c r="E380" s="273"/>
      <c r="F380" s="274"/>
      <c r="G380" s="275"/>
      <c r="H380" s="276"/>
      <c r="I380" s="276"/>
      <c r="J380" s="277"/>
      <c r="K380" s="274"/>
      <c r="L380" s="274"/>
      <c r="M380" s="274"/>
      <c r="N380" s="274"/>
      <c r="O380" s="278"/>
      <c r="P380" s="279"/>
      <c r="Q380" s="353"/>
      <c r="R380" s="282" t="str">
        <f>IF(P380="","",VLOOKUP(P380,'Drop Down Lists'!$D$2:$E$312,2,FALSE))</f>
        <v/>
      </c>
      <c r="S380" s="172"/>
    </row>
    <row r="381" spans="1:19">
      <c r="A381" s="281"/>
      <c r="B381" s="272"/>
      <c r="C381" s="272"/>
      <c r="D381" s="273"/>
      <c r="E381" s="273"/>
      <c r="F381" s="274"/>
      <c r="G381" s="275"/>
      <c r="H381" s="276"/>
      <c r="I381" s="276"/>
      <c r="J381" s="277"/>
      <c r="K381" s="274"/>
      <c r="L381" s="274"/>
      <c r="M381" s="274"/>
      <c r="N381" s="274"/>
      <c r="O381" s="278"/>
      <c r="P381" s="279"/>
      <c r="Q381" s="353"/>
      <c r="R381" s="282" t="str">
        <f>IF(P381="","",VLOOKUP(P381,'Drop Down Lists'!$D$2:$E$312,2,FALSE))</f>
        <v/>
      </c>
      <c r="S381" s="172"/>
    </row>
    <row r="382" spans="1:19">
      <c r="A382" s="281"/>
      <c r="B382" s="272"/>
      <c r="C382" s="272"/>
      <c r="D382" s="273"/>
      <c r="E382" s="273"/>
      <c r="F382" s="274"/>
      <c r="G382" s="276"/>
      <c r="H382" s="276"/>
      <c r="I382" s="276"/>
      <c r="J382" s="277"/>
      <c r="K382" s="274"/>
      <c r="L382" s="274"/>
      <c r="M382" s="274"/>
      <c r="N382" s="274"/>
      <c r="O382" s="278"/>
      <c r="P382" s="279"/>
      <c r="Q382" s="353"/>
      <c r="R382" s="282" t="str">
        <f>IF(P382="","",VLOOKUP(P382,'Drop Down Lists'!$D$2:$E$312,2,FALSE))</f>
        <v/>
      </c>
      <c r="S382" s="172"/>
    </row>
    <row r="383" spans="1:19">
      <c r="A383" s="281"/>
      <c r="B383" s="272"/>
      <c r="C383" s="272"/>
      <c r="D383" s="273"/>
      <c r="E383" s="273"/>
      <c r="F383" s="274"/>
      <c r="G383" s="276"/>
      <c r="H383" s="276"/>
      <c r="I383" s="276"/>
      <c r="J383" s="277"/>
      <c r="K383" s="274"/>
      <c r="L383" s="274"/>
      <c r="M383" s="274"/>
      <c r="N383" s="274"/>
      <c r="O383" s="278"/>
      <c r="P383" s="279"/>
      <c r="Q383" s="353"/>
      <c r="R383" s="282" t="str">
        <f>IF(P383="","",VLOOKUP(P383,'Drop Down Lists'!$D$2:$E$312,2,FALSE))</f>
        <v/>
      </c>
      <c r="S383" s="172"/>
    </row>
    <row r="384" spans="1:19">
      <c r="A384" s="281"/>
      <c r="B384" s="272"/>
      <c r="C384" s="272"/>
      <c r="D384" s="273"/>
      <c r="E384" s="273"/>
      <c r="F384" s="274"/>
      <c r="G384" s="276"/>
      <c r="H384" s="276"/>
      <c r="I384" s="276"/>
      <c r="J384" s="277"/>
      <c r="K384" s="274"/>
      <c r="L384" s="274"/>
      <c r="M384" s="274"/>
      <c r="N384" s="274"/>
      <c r="O384" s="278"/>
      <c r="P384" s="279"/>
      <c r="Q384" s="353"/>
      <c r="R384" s="282" t="str">
        <f>IF(P384="","",VLOOKUP(P384,'Drop Down Lists'!$D$2:$E$312,2,FALSE))</f>
        <v/>
      </c>
      <c r="S384" s="172"/>
    </row>
    <row r="385" spans="1:19">
      <c r="A385" s="281"/>
      <c r="B385" s="272"/>
      <c r="C385" s="272"/>
      <c r="D385" s="273"/>
      <c r="E385" s="273"/>
      <c r="F385" s="274"/>
      <c r="G385" s="276"/>
      <c r="H385" s="276"/>
      <c r="I385" s="276"/>
      <c r="J385" s="277"/>
      <c r="K385" s="274"/>
      <c r="L385" s="274"/>
      <c r="M385" s="274"/>
      <c r="N385" s="274"/>
      <c r="O385" s="278"/>
      <c r="P385" s="279"/>
      <c r="Q385" s="353"/>
      <c r="R385" s="282" t="str">
        <f>IF(P385="","",VLOOKUP(P385,'Drop Down Lists'!$D$2:$E$312,2,FALSE))</f>
        <v/>
      </c>
      <c r="S385" s="172"/>
    </row>
    <row r="386" spans="1:19">
      <c r="A386" s="281"/>
      <c r="B386" s="272"/>
      <c r="C386" s="272"/>
      <c r="D386" s="273"/>
      <c r="E386" s="273"/>
      <c r="F386" s="274"/>
      <c r="G386" s="276"/>
      <c r="H386" s="276"/>
      <c r="I386" s="276"/>
      <c r="J386" s="277"/>
      <c r="K386" s="274"/>
      <c r="L386" s="274"/>
      <c r="M386" s="274"/>
      <c r="N386" s="274"/>
      <c r="O386" s="278"/>
      <c r="P386" s="279"/>
      <c r="Q386" s="353"/>
      <c r="R386" s="282" t="str">
        <f>IF(P386="","",VLOOKUP(P386,'Drop Down Lists'!$D$2:$E$312,2,FALSE))</f>
        <v/>
      </c>
      <c r="S386" s="172"/>
    </row>
    <row r="387" spans="1:19">
      <c r="A387" s="281"/>
      <c r="B387" s="272"/>
      <c r="C387" s="272"/>
      <c r="D387" s="273"/>
      <c r="E387" s="273"/>
      <c r="F387" s="274"/>
      <c r="G387" s="276"/>
      <c r="H387" s="276"/>
      <c r="I387" s="276"/>
      <c r="J387" s="277"/>
      <c r="K387" s="274"/>
      <c r="L387" s="274"/>
      <c r="M387" s="274"/>
      <c r="N387" s="274"/>
      <c r="O387" s="278"/>
      <c r="P387" s="279"/>
      <c r="Q387" s="353"/>
      <c r="R387" s="282" t="str">
        <f>IF(P387="","",VLOOKUP(P387,'Drop Down Lists'!$D$2:$E$312,2,FALSE))</f>
        <v/>
      </c>
      <c r="S387" s="172"/>
    </row>
    <row r="388" spans="1:19">
      <c r="A388" s="281"/>
      <c r="B388" s="272"/>
      <c r="C388" s="272"/>
      <c r="D388" s="273"/>
      <c r="E388" s="273"/>
      <c r="F388" s="274"/>
      <c r="G388" s="276"/>
      <c r="H388" s="276"/>
      <c r="I388" s="276"/>
      <c r="J388" s="277"/>
      <c r="K388" s="274"/>
      <c r="L388" s="274"/>
      <c r="M388" s="274"/>
      <c r="N388" s="274"/>
      <c r="O388" s="278"/>
      <c r="P388" s="279"/>
      <c r="Q388" s="353"/>
      <c r="R388" s="282" t="str">
        <f>IF(P388="","",VLOOKUP(P388,'Drop Down Lists'!$D$2:$E$312,2,FALSE))</f>
        <v/>
      </c>
      <c r="S388" s="172"/>
    </row>
    <row r="389" spans="1:19">
      <c r="A389" s="281"/>
      <c r="B389" s="272"/>
      <c r="C389" s="272"/>
      <c r="D389" s="273"/>
      <c r="E389" s="273"/>
      <c r="F389" s="274"/>
      <c r="G389" s="276"/>
      <c r="H389" s="276"/>
      <c r="I389" s="276"/>
      <c r="J389" s="277"/>
      <c r="K389" s="274"/>
      <c r="L389" s="274"/>
      <c r="M389" s="274"/>
      <c r="N389" s="274"/>
      <c r="O389" s="278"/>
      <c r="P389" s="279"/>
      <c r="Q389" s="353"/>
      <c r="R389" s="282" t="str">
        <f>IF(P389="","",VLOOKUP(P389,'Drop Down Lists'!$D$2:$E$312,2,FALSE))</f>
        <v/>
      </c>
      <c r="S389" s="172"/>
    </row>
    <row r="390" spans="1:19">
      <c r="A390" s="281"/>
      <c r="B390" s="272"/>
      <c r="C390" s="272"/>
      <c r="D390" s="273"/>
      <c r="E390" s="273"/>
      <c r="F390" s="274"/>
      <c r="G390" s="276"/>
      <c r="H390" s="276"/>
      <c r="I390" s="276"/>
      <c r="J390" s="277"/>
      <c r="K390" s="274"/>
      <c r="L390" s="274"/>
      <c r="M390" s="274"/>
      <c r="N390" s="274"/>
      <c r="O390" s="278"/>
      <c r="P390" s="279"/>
      <c r="Q390" s="353"/>
      <c r="R390" s="282" t="str">
        <f>IF(P390="","",VLOOKUP(P390,'Drop Down Lists'!$D$2:$E$312,2,FALSE))</f>
        <v/>
      </c>
      <c r="S390" s="172"/>
    </row>
    <row r="391" spans="1:19">
      <c r="A391" s="281"/>
      <c r="B391" s="272"/>
      <c r="C391" s="272"/>
      <c r="D391" s="273"/>
      <c r="E391" s="273"/>
      <c r="F391" s="274"/>
      <c r="G391" s="276"/>
      <c r="H391" s="276"/>
      <c r="I391" s="276"/>
      <c r="J391" s="277"/>
      <c r="K391" s="274"/>
      <c r="L391" s="274"/>
      <c r="M391" s="274"/>
      <c r="N391" s="274"/>
      <c r="O391" s="278"/>
      <c r="P391" s="279"/>
      <c r="Q391" s="353"/>
      <c r="R391" s="282" t="str">
        <f>IF(P391="","",VLOOKUP(P391,'Drop Down Lists'!$D$2:$E$312,2,FALSE))</f>
        <v/>
      </c>
      <c r="S391" s="172"/>
    </row>
    <row r="392" spans="1:19">
      <c r="A392" s="281"/>
      <c r="B392" s="272"/>
      <c r="C392" s="272"/>
      <c r="D392" s="273"/>
      <c r="E392" s="273"/>
      <c r="F392" s="274"/>
      <c r="G392" s="276"/>
      <c r="H392" s="276"/>
      <c r="I392" s="276"/>
      <c r="J392" s="277"/>
      <c r="K392" s="274"/>
      <c r="L392" s="274"/>
      <c r="M392" s="274"/>
      <c r="N392" s="274"/>
      <c r="O392" s="278"/>
      <c r="P392" s="279"/>
      <c r="Q392" s="353"/>
      <c r="R392" s="282" t="str">
        <f>IF(P392="","",VLOOKUP(P392,'Drop Down Lists'!$D$2:$E$312,2,FALSE))</f>
        <v/>
      </c>
      <c r="S392" s="172"/>
    </row>
    <row r="393" spans="1:19">
      <c r="A393" s="281"/>
      <c r="B393" s="272"/>
      <c r="C393" s="272"/>
      <c r="D393" s="273"/>
      <c r="E393" s="273"/>
      <c r="F393" s="274"/>
      <c r="G393" s="276"/>
      <c r="H393" s="276"/>
      <c r="I393" s="276"/>
      <c r="J393" s="277"/>
      <c r="K393" s="274"/>
      <c r="L393" s="274"/>
      <c r="M393" s="274"/>
      <c r="N393" s="274"/>
      <c r="O393" s="278"/>
      <c r="P393" s="279"/>
      <c r="Q393" s="353"/>
      <c r="R393" s="282" t="str">
        <f>IF(P393="","",VLOOKUP(P393,'Drop Down Lists'!$D$2:$E$312,2,FALSE))</f>
        <v/>
      </c>
      <c r="S393" s="172"/>
    </row>
    <row r="394" spans="1:19">
      <c r="A394" s="281"/>
      <c r="B394" s="272"/>
      <c r="C394" s="272"/>
      <c r="D394" s="273"/>
      <c r="E394" s="273"/>
      <c r="F394" s="274"/>
      <c r="G394" s="276"/>
      <c r="H394" s="276"/>
      <c r="I394" s="276"/>
      <c r="J394" s="277"/>
      <c r="K394" s="274"/>
      <c r="L394" s="274"/>
      <c r="M394" s="274"/>
      <c r="N394" s="274"/>
      <c r="O394" s="278"/>
      <c r="P394" s="279"/>
      <c r="Q394" s="353"/>
      <c r="R394" s="282" t="str">
        <f>IF(P394="","",VLOOKUP(P394,'Drop Down Lists'!$D$2:$E$312,2,FALSE))</f>
        <v/>
      </c>
      <c r="S394" s="172"/>
    </row>
    <row r="395" spans="1:19">
      <c r="A395" s="281"/>
      <c r="B395" s="272"/>
      <c r="C395" s="272"/>
      <c r="D395" s="273"/>
      <c r="E395" s="273"/>
      <c r="F395" s="274"/>
      <c r="G395" s="276"/>
      <c r="H395" s="276"/>
      <c r="I395" s="276"/>
      <c r="J395" s="277"/>
      <c r="K395" s="274"/>
      <c r="L395" s="274"/>
      <c r="M395" s="274"/>
      <c r="N395" s="274"/>
      <c r="O395" s="278"/>
      <c r="P395" s="279"/>
      <c r="Q395" s="353"/>
      <c r="R395" s="282" t="str">
        <f>IF(P395="","",VLOOKUP(P395,'Drop Down Lists'!$D$2:$E$312,2,FALSE))</f>
        <v/>
      </c>
      <c r="S395" s="172"/>
    </row>
    <row r="396" spans="1:19">
      <c r="A396" s="281"/>
      <c r="B396" s="272"/>
      <c r="C396" s="272"/>
      <c r="D396" s="273"/>
      <c r="E396" s="273"/>
      <c r="F396" s="274"/>
      <c r="G396" s="276"/>
      <c r="H396" s="276"/>
      <c r="I396" s="276"/>
      <c r="J396" s="277"/>
      <c r="K396" s="274"/>
      <c r="L396" s="274"/>
      <c r="M396" s="274"/>
      <c r="N396" s="274"/>
      <c r="O396" s="278"/>
      <c r="P396" s="279"/>
      <c r="Q396" s="353"/>
      <c r="R396" s="282" t="str">
        <f>IF(P396="","",VLOOKUP(P396,'Drop Down Lists'!$D$2:$E$312,2,FALSE))</f>
        <v/>
      </c>
      <c r="S396" s="172"/>
    </row>
    <row r="397" spans="1:19">
      <c r="A397" s="281"/>
      <c r="B397" s="272"/>
      <c r="C397" s="272"/>
      <c r="D397" s="273"/>
      <c r="E397" s="273"/>
      <c r="F397" s="274"/>
      <c r="G397" s="276"/>
      <c r="H397" s="276"/>
      <c r="I397" s="276"/>
      <c r="J397" s="277"/>
      <c r="K397" s="274"/>
      <c r="L397" s="274"/>
      <c r="M397" s="274"/>
      <c r="N397" s="274"/>
      <c r="O397" s="278"/>
      <c r="P397" s="279"/>
      <c r="Q397" s="353"/>
      <c r="R397" s="282" t="str">
        <f>IF(P397="","",VLOOKUP(P397,'Drop Down Lists'!$D$2:$E$312,2,FALSE))</f>
        <v/>
      </c>
      <c r="S397" s="172"/>
    </row>
    <row r="398" spans="1:19">
      <c r="A398" s="281"/>
      <c r="B398" s="272"/>
      <c r="C398" s="272"/>
      <c r="D398" s="273"/>
      <c r="E398" s="273"/>
      <c r="F398" s="274"/>
      <c r="G398" s="276"/>
      <c r="H398" s="276"/>
      <c r="I398" s="276"/>
      <c r="J398" s="277"/>
      <c r="K398" s="274"/>
      <c r="L398" s="274"/>
      <c r="M398" s="274"/>
      <c r="N398" s="274"/>
      <c r="O398" s="278"/>
      <c r="P398" s="279"/>
      <c r="Q398" s="353"/>
      <c r="R398" s="282" t="str">
        <f>IF(P398="","",VLOOKUP(P398,'Drop Down Lists'!$D$2:$E$312,2,FALSE))</f>
        <v/>
      </c>
      <c r="S398" s="172"/>
    </row>
    <row r="399" spans="1:19">
      <c r="A399" s="281"/>
      <c r="B399" s="272"/>
      <c r="C399" s="272"/>
      <c r="D399" s="273"/>
      <c r="E399" s="273"/>
      <c r="F399" s="274"/>
      <c r="G399" s="276"/>
      <c r="H399" s="276"/>
      <c r="I399" s="276"/>
      <c r="J399" s="277"/>
      <c r="K399" s="274"/>
      <c r="L399" s="274"/>
      <c r="M399" s="274"/>
      <c r="N399" s="274"/>
      <c r="O399" s="278"/>
      <c r="P399" s="279"/>
      <c r="Q399" s="353"/>
      <c r="R399" s="282" t="str">
        <f>IF(P399="","",VLOOKUP(P399,'Drop Down Lists'!$D$2:$E$312,2,FALSE))</f>
        <v/>
      </c>
      <c r="S399" s="172"/>
    </row>
    <row r="400" spans="1:19">
      <c r="A400" s="281"/>
      <c r="B400" s="272"/>
      <c r="C400" s="272"/>
      <c r="D400" s="273"/>
      <c r="E400" s="273"/>
      <c r="F400" s="274"/>
      <c r="G400" s="276"/>
      <c r="H400" s="276"/>
      <c r="I400" s="276"/>
      <c r="J400" s="277"/>
      <c r="K400" s="274"/>
      <c r="L400" s="274"/>
      <c r="M400" s="274"/>
      <c r="N400" s="274"/>
      <c r="O400" s="278"/>
      <c r="P400" s="279"/>
      <c r="Q400" s="353"/>
      <c r="R400" s="282" t="str">
        <f>IF(P400="","",VLOOKUP(P400,'Drop Down Lists'!$D$2:$E$312,2,FALSE))</f>
        <v/>
      </c>
      <c r="S400" s="172"/>
    </row>
    <row r="401" spans="1:19">
      <c r="A401" s="281"/>
      <c r="B401" s="272"/>
      <c r="C401" s="272"/>
      <c r="D401" s="273"/>
      <c r="E401" s="273"/>
      <c r="F401" s="274"/>
      <c r="G401" s="276"/>
      <c r="H401" s="276"/>
      <c r="I401" s="276"/>
      <c r="J401" s="277"/>
      <c r="K401" s="274"/>
      <c r="L401" s="274"/>
      <c r="M401" s="274"/>
      <c r="N401" s="274"/>
      <c r="O401" s="278"/>
      <c r="P401" s="279"/>
      <c r="Q401" s="353"/>
      <c r="R401" s="282" t="str">
        <f>IF(P401="","",VLOOKUP(P401,'Drop Down Lists'!$D$2:$E$312,2,FALSE))</f>
        <v/>
      </c>
      <c r="S401" s="172"/>
    </row>
    <row r="402" spans="1:19">
      <c r="A402" s="281"/>
      <c r="B402" s="272"/>
      <c r="C402" s="272"/>
      <c r="D402" s="273"/>
      <c r="E402" s="273"/>
      <c r="F402" s="274"/>
      <c r="G402" s="276"/>
      <c r="H402" s="276"/>
      <c r="I402" s="276"/>
      <c r="J402" s="277"/>
      <c r="K402" s="274"/>
      <c r="L402" s="274"/>
      <c r="M402" s="274"/>
      <c r="N402" s="274"/>
      <c r="O402" s="278"/>
      <c r="P402" s="279"/>
      <c r="Q402" s="353"/>
      <c r="R402" s="282" t="str">
        <f>IF(P402="","",VLOOKUP(P402,'Drop Down Lists'!$D$2:$E$312,2,FALSE))</f>
        <v/>
      </c>
      <c r="S402" s="172"/>
    </row>
    <row r="403" spans="1:19">
      <c r="A403" s="281"/>
      <c r="B403" s="272"/>
      <c r="C403" s="272"/>
      <c r="D403" s="273"/>
      <c r="E403" s="273"/>
      <c r="F403" s="274"/>
      <c r="G403" s="276"/>
      <c r="H403" s="276"/>
      <c r="I403" s="276"/>
      <c r="J403" s="277"/>
      <c r="K403" s="274"/>
      <c r="L403" s="274"/>
      <c r="M403" s="274"/>
      <c r="N403" s="274"/>
      <c r="O403" s="278"/>
      <c r="P403" s="279"/>
      <c r="Q403" s="353"/>
      <c r="R403" s="282" t="str">
        <f>IF(P403="","",VLOOKUP(P403,'Drop Down Lists'!$D$2:$E$312,2,FALSE))</f>
        <v/>
      </c>
      <c r="S403" s="172"/>
    </row>
    <row r="404" spans="1:19">
      <c r="A404" s="281"/>
      <c r="B404" s="272"/>
      <c r="C404" s="272"/>
      <c r="D404" s="273"/>
      <c r="E404" s="273"/>
      <c r="F404" s="274"/>
      <c r="G404" s="276"/>
      <c r="H404" s="276"/>
      <c r="I404" s="276"/>
      <c r="J404" s="277"/>
      <c r="K404" s="274"/>
      <c r="L404" s="274"/>
      <c r="M404" s="274"/>
      <c r="N404" s="274"/>
      <c r="O404" s="278"/>
      <c r="P404" s="279"/>
      <c r="Q404" s="353"/>
      <c r="R404" s="282" t="str">
        <f>IF(P404="","",VLOOKUP(P404,'Drop Down Lists'!$D$2:$E$312,2,FALSE))</f>
        <v/>
      </c>
      <c r="S404" s="172"/>
    </row>
    <row r="405" spans="1:19">
      <c r="A405" s="281"/>
      <c r="B405" s="272"/>
      <c r="C405" s="272"/>
      <c r="D405" s="273"/>
      <c r="E405" s="273"/>
      <c r="F405" s="274"/>
      <c r="G405" s="276"/>
      <c r="H405" s="276"/>
      <c r="I405" s="276"/>
      <c r="J405" s="277"/>
      <c r="K405" s="274"/>
      <c r="L405" s="274"/>
      <c r="M405" s="274"/>
      <c r="N405" s="274"/>
      <c r="O405" s="278"/>
      <c r="P405" s="279"/>
      <c r="Q405" s="353"/>
      <c r="R405" s="282" t="str">
        <f>IF(P405="","",VLOOKUP(P405,'Drop Down Lists'!$D$2:$E$312,2,FALSE))</f>
        <v/>
      </c>
      <c r="S405" s="172"/>
    </row>
    <row r="406" spans="1:19">
      <c r="A406" s="281"/>
      <c r="B406" s="272"/>
      <c r="C406" s="272"/>
      <c r="D406" s="273"/>
      <c r="E406" s="273"/>
      <c r="F406" s="274"/>
      <c r="G406" s="276"/>
      <c r="H406" s="276"/>
      <c r="I406" s="276"/>
      <c r="J406" s="277"/>
      <c r="K406" s="274"/>
      <c r="L406" s="274"/>
      <c r="M406" s="274"/>
      <c r="N406" s="274"/>
      <c r="O406" s="278"/>
      <c r="P406" s="279"/>
      <c r="Q406" s="353"/>
      <c r="R406" s="282" t="str">
        <f>IF(P406="","",VLOOKUP(P406,'Drop Down Lists'!$D$2:$E$312,2,FALSE))</f>
        <v/>
      </c>
      <c r="S406" s="172"/>
    </row>
    <row r="407" spans="1:19">
      <c r="A407" s="281"/>
      <c r="B407" s="272"/>
      <c r="C407" s="272"/>
      <c r="D407" s="273"/>
      <c r="E407" s="273"/>
      <c r="F407" s="274"/>
      <c r="G407" s="276"/>
      <c r="H407" s="276"/>
      <c r="I407" s="276"/>
      <c r="J407" s="277"/>
      <c r="K407" s="274"/>
      <c r="L407" s="274"/>
      <c r="M407" s="274"/>
      <c r="N407" s="274"/>
      <c r="O407" s="278"/>
      <c r="P407" s="279"/>
      <c r="Q407" s="353"/>
      <c r="R407" s="282" t="str">
        <f>IF(P407="","",VLOOKUP(P407,'Drop Down Lists'!$D$2:$E$312,2,FALSE))</f>
        <v/>
      </c>
      <c r="S407" s="172"/>
    </row>
    <row r="408" spans="1:19">
      <c r="A408" s="281"/>
      <c r="B408" s="272"/>
      <c r="C408" s="272"/>
      <c r="D408" s="273"/>
      <c r="E408" s="273"/>
      <c r="F408" s="274"/>
      <c r="G408" s="276"/>
      <c r="H408" s="276"/>
      <c r="I408" s="276"/>
      <c r="J408" s="277"/>
      <c r="K408" s="274"/>
      <c r="L408" s="274"/>
      <c r="M408" s="274"/>
      <c r="N408" s="274"/>
      <c r="O408" s="278"/>
      <c r="P408" s="279"/>
      <c r="Q408" s="353"/>
      <c r="R408" s="282" t="str">
        <f>IF(P408="","",VLOOKUP(P408,'Drop Down Lists'!$D$2:$E$312,2,FALSE))</f>
        <v/>
      </c>
      <c r="S408" s="172"/>
    </row>
    <row r="409" spans="1:19">
      <c r="A409" s="281"/>
      <c r="B409" s="272"/>
      <c r="C409" s="272"/>
      <c r="D409" s="273"/>
      <c r="E409" s="273"/>
      <c r="F409" s="274"/>
      <c r="G409" s="276"/>
      <c r="H409" s="276"/>
      <c r="I409" s="276"/>
      <c r="J409" s="277"/>
      <c r="K409" s="274"/>
      <c r="L409" s="274"/>
      <c r="M409" s="274"/>
      <c r="N409" s="274"/>
      <c r="O409" s="278"/>
      <c r="P409" s="279"/>
      <c r="Q409" s="353"/>
      <c r="R409" s="282" t="str">
        <f>IF(P409="","",VLOOKUP(P409,'Drop Down Lists'!$D$2:$E$312,2,FALSE))</f>
        <v/>
      </c>
      <c r="S409" s="172"/>
    </row>
    <row r="410" spans="1:19">
      <c r="A410" s="281"/>
      <c r="B410" s="272"/>
      <c r="C410" s="272"/>
      <c r="D410" s="273"/>
      <c r="E410" s="273"/>
      <c r="F410" s="274"/>
      <c r="G410" s="276"/>
      <c r="H410" s="276"/>
      <c r="I410" s="276"/>
      <c r="J410" s="277"/>
      <c r="K410" s="274"/>
      <c r="L410" s="274"/>
      <c r="M410" s="274"/>
      <c r="N410" s="274"/>
      <c r="O410" s="278"/>
      <c r="P410" s="279"/>
      <c r="Q410" s="353"/>
      <c r="R410" s="282" t="str">
        <f>IF(P410="","",VLOOKUP(P410,'Drop Down Lists'!$D$2:$E$312,2,FALSE))</f>
        <v/>
      </c>
      <c r="S410" s="172"/>
    </row>
    <row r="411" spans="1:19">
      <c r="A411" s="281"/>
      <c r="B411" s="272"/>
      <c r="C411" s="272"/>
      <c r="D411" s="273"/>
      <c r="E411" s="273"/>
      <c r="F411" s="274"/>
      <c r="G411" s="276"/>
      <c r="H411" s="276"/>
      <c r="I411" s="276"/>
      <c r="J411" s="277"/>
      <c r="K411" s="274"/>
      <c r="L411" s="274"/>
      <c r="M411" s="274"/>
      <c r="N411" s="274"/>
      <c r="O411" s="278"/>
      <c r="P411" s="279"/>
      <c r="Q411" s="353"/>
      <c r="R411" s="282" t="str">
        <f>IF(P411="","",VLOOKUP(P411,'Drop Down Lists'!$D$2:$E$312,2,FALSE))</f>
        <v/>
      </c>
      <c r="S411" s="172"/>
    </row>
    <row r="412" spans="1:19">
      <c r="A412" s="281"/>
      <c r="B412" s="272"/>
      <c r="C412" s="272"/>
      <c r="D412" s="273"/>
      <c r="E412" s="273"/>
      <c r="F412" s="274"/>
      <c r="G412" s="276"/>
      <c r="H412" s="276"/>
      <c r="I412" s="276"/>
      <c r="J412" s="277"/>
      <c r="K412" s="274"/>
      <c r="L412" s="274"/>
      <c r="M412" s="274"/>
      <c r="N412" s="274"/>
      <c r="O412" s="278"/>
      <c r="P412" s="279"/>
      <c r="Q412" s="353"/>
      <c r="R412" s="282" t="str">
        <f>IF(P412="","",VLOOKUP(P412,'Drop Down Lists'!$D$2:$E$312,2,FALSE))</f>
        <v/>
      </c>
      <c r="S412" s="172"/>
    </row>
    <row r="413" spans="1:19">
      <c r="A413" s="281"/>
      <c r="B413" s="272"/>
      <c r="C413" s="272"/>
      <c r="D413" s="273"/>
      <c r="E413" s="273"/>
      <c r="F413" s="274"/>
      <c r="G413" s="276"/>
      <c r="H413" s="276"/>
      <c r="I413" s="276"/>
      <c r="J413" s="277"/>
      <c r="K413" s="274"/>
      <c r="L413" s="274"/>
      <c r="M413" s="274"/>
      <c r="N413" s="274"/>
      <c r="O413" s="278"/>
      <c r="P413" s="279"/>
      <c r="Q413" s="353"/>
      <c r="R413" s="282" t="str">
        <f>IF(P413="","",VLOOKUP(P413,'Drop Down Lists'!$D$2:$E$312,2,FALSE))</f>
        <v/>
      </c>
      <c r="S413" s="172"/>
    </row>
    <row r="414" spans="1:19">
      <c r="A414" s="281"/>
      <c r="B414" s="272"/>
      <c r="C414" s="272"/>
      <c r="D414" s="273"/>
      <c r="E414" s="273"/>
      <c r="F414" s="274"/>
      <c r="G414" s="276"/>
      <c r="H414" s="276"/>
      <c r="I414" s="276"/>
      <c r="J414" s="277"/>
      <c r="K414" s="274"/>
      <c r="L414" s="274"/>
      <c r="M414" s="274"/>
      <c r="N414" s="274"/>
      <c r="O414" s="278"/>
      <c r="P414" s="279"/>
      <c r="Q414" s="353"/>
      <c r="R414" s="282" t="str">
        <f>IF(P414="","",VLOOKUP(P414,'Drop Down Lists'!$D$2:$E$312,2,FALSE))</f>
        <v/>
      </c>
      <c r="S414" s="172"/>
    </row>
    <row r="415" spans="1:19">
      <c r="A415" s="281"/>
      <c r="B415" s="272"/>
      <c r="C415" s="272"/>
      <c r="D415" s="273"/>
      <c r="E415" s="273"/>
      <c r="F415" s="274"/>
      <c r="G415" s="276"/>
      <c r="H415" s="276"/>
      <c r="I415" s="276"/>
      <c r="J415" s="277"/>
      <c r="K415" s="274"/>
      <c r="L415" s="274"/>
      <c r="M415" s="274"/>
      <c r="N415" s="274"/>
      <c r="O415" s="278"/>
      <c r="P415" s="279"/>
      <c r="Q415" s="353"/>
      <c r="R415" s="282" t="str">
        <f>IF(P415="","",VLOOKUP(P415,'Drop Down Lists'!$D$2:$E$312,2,FALSE))</f>
        <v/>
      </c>
      <c r="S415" s="172"/>
    </row>
    <row r="416" spans="1:19">
      <c r="A416" s="281"/>
      <c r="B416" s="272"/>
      <c r="C416" s="272"/>
      <c r="D416" s="273"/>
      <c r="E416" s="273"/>
      <c r="F416" s="274"/>
      <c r="G416" s="276"/>
      <c r="H416" s="276"/>
      <c r="I416" s="276"/>
      <c r="J416" s="277"/>
      <c r="K416" s="274"/>
      <c r="L416" s="274"/>
      <c r="M416" s="274"/>
      <c r="N416" s="274"/>
      <c r="O416" s="278"/>
      <c r="P416" s="279"/>
      <c r="Q416" s="353"/>
      <c r="R416" s="282" t="str">
        <f>IF(P416="","",VLOOKUP(P416,'Drop Down Lists'!$D$2:$E$312,2,FALSE))</f>
        <v/>
      </c>
      <c r="S416" s="172"/>
    </row>
    <row r="417" spans="1:19">
      <c r="A417" s="281"/>
      <c r="B417" s="272"/>
      <c r="C417" s="272"/>
      <c r="D417" s="273"/>
      <c r="E417" s="273"/>
      <c r="F417" s="274"/>
      <c r="G417" s="276"/>
      <c r="H417" s="276"/>
      <c r="I417" s="276"/>
      <c r="J417" s="277"/>
      <c r="K417" s="274"/>
      <c r="L417" s="274"/>
      <c r="M417" s="274"/>
      <c r="N417" s="274"/>
      <c r="O417" s="278"/>
      <c r="P417" s="279"/>
      <c r="Q417" s="353"/>
      <c r="R417" s="282" t="str">
        <f>IF(P417="","",VLOOKUP(P417,'Drop Down Lists'!$D$2:$E$312,2,FALSE))</f>
        <v/>
      </c>
      <c r="S417" s="172"/>
    </row>
    <row r="418" spans="1:19">
      <c r="A418" s="281"/>
      <c r="B418" s="272"/>
      <c r="C418" s="272"/>
      <c r="D418" s="273"/>
      <c r="E418" s="273"/>
      <c r="F418" s="274"/>
      <c r="G418" s="276"/>
      <c r="H418" s="276"/>
      <c r="I418" s="276"/>
      <c r="J418" s="277"/>
      <c r="K418" s="274"/>
      <c r="L418" s="274"/>
      <c r="M418" s="274"/>
      <c r="N418" s="274"/>
      <c r="O418" s="278"/>
      <c r="P418" s="279"/>
      <c r="Q418" s="353"/>
      <c r="R418" s="282" t="str">
        <f>IF(P418="","",VLOOKUP(P418,'Drop Down Lists'!$D$2:$E$312,2,FALSE))</f>
        <v/>
      </c>
      <c r="S418" s="172"/>
    </row>
    <row r="419" spans="1:19">
      <c r="A419" s="281"/>
      <c r="B419" s="272"/>
      <c r="C419" s="272"/>
      <c r="D419" s="273"/>
      <c r="E419" s="273"/>
      <c r="F419" s="274"/>
      <c r="G419" s="276"/>
      <c r="H419" s="276"/>
      <c r="I419" s="276"/>
      <c r="J419" s="277"/>
      <c r="K419" s="274"/>
      <c r="L419" s="274"/>
      <c r="M419" s="274"/>
      <c r="N419" s="274"/>
      <c r="O419" s="278"/>
      <c r="P419" s="279"/>
      <c r="Q419" s="353"/>
      <c r="R419" s="282" t="str">
        <f>IF(P419="","",VLOOKUP(P419,'Drop Down Lists'!$D$2:$E$312,2,FALSE))</f>
        <v/>
      </c>
      <c r="S419" s="172"/>
    </row>
    <row r="420" spans="1:19">
      <c r="A420" s="281"/>
      <c r="B420" s="272"/>
      <c r="C420" s="272"/>
      <c r="D420" s="273"/>
      <c r="E420" s="273"/>
      <c r="F420" s="274"/>
      <c r="G420" s="276"/>
      <c r="H420" s="276"/>
      <c r="I420" s="276"/>
      <c r="J420" s="277"/>
      <c r="K420" s="274"/>
      <c r="L420" s="274"/>
      <c r="M420" s="274"/>
      <c r="N420" s="274"/>
      <c r="O420" s="278"/>
      <c r="P420" s="279"/>
      <c r="Q420" s="353"/>
      <c r="R420" s="282" t="str">
        <f>IF(P420="","",VLOOKUP(P420,'Drop Down Lists'!$D$2:$E$312,2,FALSE))</f>
        <v/>
      </c>
      <c r="S420" s="172"/>
    </row>
    <row r="421" spans="1:19">
      <c r="A421" s="281"/>
      <c r="B421" s="272"/>
      <c r="C421" s="272"/>
      <c r="D421" s="273"/>
      <c r="E421" s="273"/>
      <c r="F421" s="274"/>
      <c r="G421" s="276"/>
      <c r="H421" s="276"/>
      <c r="I421" s="276"/>
      <c r="J421" s="277"/>
      <c r="K421" s="274"/>
      <c r="L421" s="274"/>
      <c r="M421" s="274"/>
      <c r="N421" s="274"/>
      <c r="O421" s="278"/>
      <c r="P421" s="279"/>
      <c r="Q421" s="353"/>
      <c r="R421" s="282" t="str">
        <f>IF(P421="","",VLOOKUP(P421,'Drop Down Lists'!$D$2:$E$312,2,FALSE))</f>
        <v/>
      </c>
      <c r="S421" s="172"/>
    </row>
    <row r="422" spans="1:19">
      <c r="A422" s="281"/>
      <c r="B422" s="272"/>
      <c r="C422" s="272"/>
      <c r="D422" s="273"/>
      <c r="E422" s="273"/>
      <c r="F422" s="274"/>
      <c r="G422" s="276"/>
      <c r="H422" s="276"/>
      <c r="I422" s="276"/>
      <c r="J422" s="277"/>
      <c r="K422" s="274"/>
      <c r="L422" s="274"/>
      <c r="M422" s="274"/>
      <c r="N422" s="274"/>
      <c r="O422" s="278"/>
      <c r="P422" s="279"/>
      <c r="Q422" s="353"/>
      <c r="R422" s="282" t="str">
        <f>IF(P422="","",VLOOKUP(P422,'Drop Down Lists'!$D$2:$E$312,2,FALSE))</f>
        <v/>
      </c>
      <c r="S422" s="172"/>
    </row>
    <row r="423" spans="1:19">
      <c r="A423" s="281"/>
      <c r="B423" s="272"/>
      <c r="C423" s="272"/>
      <c r="D423" s="273"/>
      <c r="E423" s="273"/>
      <c r="F423" s="274"/>
      <c r="G423" s="276"/>
      <c r="H423" s="276"/>
      <c r="I423" s="276"/>
      <c r="J423" s="277"/>
      <c r="K423" s="274"/>
      <c r="L423" s="274"/>
      <c r="M423" s="274"/>
      <c r="N423" s="274"/>
      <c r="O423" s="278"/>
      <c r="P423" s="279"/>
      <c r="Q423" s="353"/>
      <c r="R423" s="282" t="str">
        <f>IF(P423="","",VLOOKUP(P423,'Drop Down Lists'!$D$2:$E$312,2,FALSE))</f>
        <v/>
      </c>
      <c r="S423" s="172"/>
    </row>
    <row r="424" spans="1:19">
      <c r="A424" s="281"/>
      <c r="B424" s="272"/>
      <c r="C424" s="272"/>
      <c r="D424" s="273"/>
      <c r="E424" s="273"/>
      <c r="F424" s="274"/>
      <c r="G424" s="276"/>
      <c r="H424" s="276"/>
      <c r="I424" s="276"/>
      <c r="J424" s="277"/>
      <c r="K424" s="274"/>
      <c r="L424" s="274"/>
      <c r="M424" s="274"/>
      <c r="N424" s="274"/>
      <c r="O424" s="278"/>
      <c r="P424" s="279"/>
      <c r="Q424" s="353"/>
      <c r="R424" s="282" t="str">
        <f>IF(P424="","",VLOOKUP(P424,'Drop Down Lists'!$D$2:$E$312,2,FALSE))</f>
        <v/>
      </c>
      <c r="S424" s="172"/>
    </row>
    <row r="425" spans="1:19">
      <c r="A425" s="281"/>
      <c r="B425" s="272"/>
      <c r="C425" s="272"/>
      <c r="D425" s="273"/>
      <c r="E425" s="273"/>
      <c r="F425" s="274"/>
      <c r="G425" s="276"/>
      <c r="H425" s="276"/>
      <c r="I425" s="276"/>
      <c r="J425" s="277"/>
      <c r="K425" s="274"/>
      <c r="L425" s="274"/>
      <c r="M425" s="274"/>
      <c r="N425" s="274"/>
      <c r="O425" s="278"/>
      <c r="P425" s="279"/>
      <c r="Q425" s="353"/>
      <c r="R425" s="282" t="str">
        <f>IF(P425="","",VLOOKUP(P425,'Drop Down Lists'!$D$2:$E$312,2,FALSE))</f>
        <v/>
      </c>
      <c r="S425" s="172"/>
    </row>
    <row r="426" spans="1:19">
      <c r="A426" s="281"/>
      <c r="B426" s="272"/>
      <c r="C426" s="272"/>
      <c r="D426" s="273"/>
      <c r="E426" s="273"/>
      <c r="F426" s="274"/>
      <c r="G426" s="276"/>
      <c r="H426" s="276"/>
      <c r="I426" s="276"/>
      <c r="J426" s="277"/>
      <c r="K426" s="274"/>
      <c r="L426" s="274"/>
      <c r="M426" s="274"/>
      <c r="N426" s="274"/>
      <c r="O426" s="278"/>
      <c r="P426" s="279"/>
      <c r="Q426" s="353"/>
      <c r="R426" s="282" t="str">
        <f>IF(P426="","",VLOOKUP(P426,'Drop Down Lists'!$D$2:$E$312,2,FALSE))</f>
        <v/>
      </c>
      <c r="S426" s="172"/>
    </row>
    <row r="427" spans="1:19">
      <c r="A427" s="281"/>
      <c r="B427" s="272"/>
      <c r="C427" s="272"/>
      <c r="D427" s="273"/>
      <c r="E427" s="273"/>
      <c r="F427" s="274"/>
      <c r="G427" s="276"/>
      <c r="H427" s="276"/>
      <c r="I427" s="276"/>
      <c r="J427" s="277"/>
      <c r="K427" s="274"/>
      <c r="L427" s="274"/>
      <c r="M427" s="274"/>
      <c r="N427" s="274"/>
      <c r="O427" s="278"/>
      <c r="P427" s="279"/>
      <c r="Q427" s="353"/>
      <c r="R427" s="282" t="str">
        <f>IF(P427="","",VLOOKUP(P427,'Drop Down Lists'!$D$2:$E$312,2,FALSE))</f>
        <v/>
      </c>
      <c r="S427" s="172"/>
    </row>
    <row r="428" spans="1:19">
      <c r="A428" s="281"/>
      <c r="B428" s="272"/>
      <c r="C428" s="272"/>
      <c r="D428" s="273"/>
      <c r="E428" s="273"/>
      <c r="F428" s="274"/>
      <c r="G428" s="276"/>
      <c r="H428" s="276"/>
      <c r="I428" s="276"/>
      <c r="J428" s="277"/>
      <c r="K428" s="274"/>
      <c r="L428" s="274"/>
      <c r="M428" s="274"/>
      <c r="N428" s="274"/>
      <c r="O428" s="278"/>
      <c r="P428" s="279"/>
      <c r="Q428" s="353"/>
      <c r="R428" s="282" t="str">
        <f>IF(P428="","",VLOOKUP(P428,'Drop Down Lists'!$D$2:$E$312,2,FALSE))</f>
        <v/>
      </c>
      <c r="S428" s="172"/>
    </row>
    <row r="429" spans="1:19">
      <c r="A429" s="281"/>
      <c r="B429" s="272"/>
      <c r="C429" s="272"/>
      <c r="D429" s="273"/>
      <c r="E429" s="273"/>
      <c r="F429" s="274"/>
      <c r="G429" s="276"/>
      <c r="H429" s="276"/>
      <c r="I429" s="276"/>
      <c r="J429" s="277"/>
      <c r="K429" s="274"/>
      <c r="L429" s="274"/>
      <c r="M429" s="274"/>
      <c r="N429" s="274"/>
      <c r="O429" s="278"/>
      <c r="P429" s="279"/>
      <c r="Q429" s="353"/>
      <c r="R429" s="282" t="str">
        <f>IF(P429="","",VLOOKUP(P429,'Drop Down Lists'!$D$2:$E$312,2,FALSE))</f>
        <v/>
      </c>
      <c r="S429" s="172"/>
    </row>
    <row r="430" spans="1:19">
      <c r="A430" s="281"/>
      <c r="B430" s="272"/>
      <c r="C430" s="272"/>
      <c r="D430" s="273"/>
      <c r="E430" s="273"/>
      <c r="F430" s="274"/>
      <c r="G430" s="276"/>
      <c r="H430" s="276"/>
      <c r="I430" s="276"/>
      <c r="J430" s="277"/>
      <c r="K430" s="274"/>
      <c r="L430" s="274"/>
      <c r="M430" s="274"/>
      <c r="N430" s="274"/>
      <c r="O430" s="278"/>
      <c r="P430" s="279"/>
      <c r="Q430" s="353"/>
      <c r="R430" s="282" t="str">
        <f>IF(P430="","",VLOOKUP(P430,'Drop Down Lists'!$D$2:$E$312,2,FALSE))</f>
        <v/>
      </c>
      <c r="S430" s="172"/>
    </row>
    <row r="431" spans="1:19">
      <c r="A431" s="281"/>
      <c r="B431" s="272"/>
      <c r="C431" s="272"/>
      <c r="D431" s="273"/>
      <c r="E431" s="273"/>
      <c r="F431" s="274"/>
      <c r="G431" s="276"/>
      <c r="H431" s="276"/>
      <c r="I431" s="276"/>
      <c r="J431" s="277"/>
      <c r="K431" s="274"/>
      <c r="L431" s="274"/>
      <c r="M431" s="274"/>
      <c r="N431" s="274"/>
      <c r="O431" s="278"/>
      <c r="P431" s="279"/>
      <c r="Q431" s="353"/>
      <c r="R431" s="282" t="str">
        <f>IF(P431="","",VLOOKUP(P431,'Drop Down Lists'!$D$2:$E$312,2,FALSE))</f>
        <v/>
      </c>
      <c r="S431" s="172"/>
    </row>
    <row r="432" spans="1:19">
      <c r="A432" s="281"/>
      <c r="B432" s="272"/>
      <c r="C432" s="272"/>
      <c r="D432" s="273"/>
      <c r="E432" s="273"/>
      <c r="F432" s="274"/>
      <c r="G432" s="276"/>
      <c r="H432" s="276"/>
      <c r="I432" s="276"/>
      <c r="J432" s="277"/>
      <c r="K432" s="274"/>
      <c r="L432" s="274"/>
      <c r="M432" s="274"/>
      <c r="N432" s="274"/>
      <c r="O432" s="278"/>
      <c r="P432" s="279"/>
      <c r="Q432" s="353"/>
      <c r="R432" s="282" t="str">
        <f>IF(P432="","",VLOOKUP(P432,'Drop Down Lists'!$D$2:$E$312,2,FALSE))</f>
        <v/>
      </c>
      <c r="S432" s="172"/>
    </row>
    <row r="433" spans="1:19">
      <c r="A433" s="281"/>
      <c r="B433" s="272"/>
      <c r="C433" s="272"/>
      <c r="D433" s="273"/>
      <c r="E433" s="273"/>
      <c r="F433" s="274"/>
      <c r="G433" s="276"/>
      <c r="H433" s="276"/>
      <c r="I433" s="276"/>
      <c r="J433" s="277"/>
      <c r="K433" s="274"/>
      <c r="L433" s="274"/>
      <c r="M433" s="274"/>
      <c r="N433" s="274"/>
      <c r="O433" s="278"/>
      <c r="P433" s="279"/>
      <c r="Q433" s="353"/>
      <c r="R433" s="282" t="str">
        <f>IF(P433="","",VLOOKUP(P433,'Drop Down Lists'!$D$2:$E$312,2,FALSE))</f>
        <v/>
      </c>
      <c r="S433" s="172"/>
    </row>
    <row r="434" spans="1:19">
      <c r="A434" s="281"/>
      <c r="B434" s="272"/>
      <c r="C434" s="272"/>
      <c r="D434" s="273"/>
      <c r="E434" s="273"/>
      <c r="F434" s="274"/>
      <c r="G434" s="276"/>
      <c r="H434" s="276"/>
      <c r="I434" s="276"/>
      <c r="J434" s="277"/>
      <c r="K434" s="274"/>
      <c r="L434" s="274"/>
      <c r="M434" s="274"/>
      <c r="N434" s="274"/>
      <c r="O434" s="278"/>
      <c r="P434" s="279"/>
      <c r="Q434" s="353"/>
      <c r="R434" s="282" t="str">
        <f>IF(P434="","",VLOOKUP(P434,'Drop Down Lists'!$D$2:$E$312,2,FALSE))</f>
        <v/>
      </c>
      <c r="S434" s="172"/>
    </row>
    <row r="435" spans="1:19">
      <c r="A435" s="281"/>
      <c r="B435" s="272"/>
      <c r="C435" s="272"/>
      <c r="D435" s="273"/>
      <c r="E435" s="273"/>
      <c r="F435" s="274"/>
      <c r="G435" s="276"/>
      <c r="H435" s="276"/>
      <c r="I435" s="276"/>
      <c r="J435" s="277"/>
      <c r="K435" s="274"/>
      <c r="L435" s="274"/>
      <c r="M435" s="274"/>
      <c r="N435" s="274"/>
      <c r="O435" s="278"/>
      <c r="P435" s="279"/>
      <c r="Q435" s="353"/>
      <c r="R435" s="282" t="str">
        <f>IF(P435="","",VLOOKUP(P435,'Drop Down Lists'!$D$2:$E$312,2,FALSE))</f>
        <v/>
      </c>
      <c r="S435" s="172"/>
    </row>
    <row r="436" spans="1:19">
      <c r="A436" s="281"/>
      <c r="B436" s="272"/>
      <c r="C436" s="272"/>
      <c r="D436" s="273"/>
      <c r="E436" s="273"/>
      <c r="F436" s="274"/>
      <c r="G436" s="276"/>
      <c r="H436" s="276"/>
      <c r="I436" s="276"/>
      <c r="J436" s="277"/>
      <c r="K436" s="274"/>
      <c r="L436" s="274"/>
      <c r="M436" s="274"/>
      <c r="N436" s="274"/>
      <c r="O436" s="278"/>
      <c r="P436" s="279"/>
      <c r="Q436" s="353"/>
      <c r="R436" s="282" t="str">
        <f>IF(P436="","",VLOOKUP(P436,'Drop Down Lists'!$D$2:$E$312,2,FALSE))</f>
        <v/>
      </c>
      <c r="S436" s="172"/>
    </row>
    <row r="437" spans="1:19">
      <c r="A437" s="281"/>
      <c r="B437" s="272"/>
      <c r="C437" s="272"/>
      <c r="D437" s="273"/>
      <c r="E437" s="273"/>
      <c r="F437" s="274"/>
      <c r="G437" s="276"/>
      <c r="H437" s="276"/>
      <c r="I437" s="276"/>
      <c r="J437" s="277"/>
      <c r="K437" s="274"/>
      <c r="L437" s="274"/>
      <c r="M437" s="274"/>
      <c r="N437" s="274"/>
      <c r="O437" s="278"/>
      <c r="P437" s="279"/>
      <c r="Q437" s="353"/>
      <c r="R437" s="282" t="str">
        <f>IF(P437="","",VLOOKUP(P437,'Drop Down Lists'!$D$2:$E$312,2,FALSE))</f>
        <v/>
      </c>
      <c r="S437" s="172"/>
    </row>
    <row r="438" spans="1:19">
      <c r="A438" s="281"/>
      <c r="B438" s="272"/>
      <c r="C438" s="272"/>
      <c r="D438" s="273"/>
      <c r="E438" s="273"/>
      <c r="F438" s="274"/>
      <c r="G438" s="276"/>
      <c r="H438" s="276"/>
      <c r="I438" s="276"/>
      <c r="J438" s="277"/>
      <c r="K438" s="274"/>
      <c r="L438" s="274"/>
      <c r="M438" s="274"/>
      <c r="N438" s="274"/>
      <c r="O438" s="278"/>
      <c r="P438" s="279"/>
      <c r="Q438" s="353"/>
      <c r="R438" s="282" t="str">
        <f>IF(P438="","",VLOOKUP(P438,'Drop Down Lists'!$D$2:$E$312,2,FALSE))</f>
        <v/>
      </c>
      <c r="S438" s="172"/>
    </row>
    <row r="439" spans="1:19">
      <c r="A439" s="281"/>
      <c r="B439" s="272"/>
      <c r="C439" s="272"/>
      <c r="D439" s="273"/>
      <c r="E439" s="273"/>
      <c r="F439" s="274"/>
      <c r="G439" s="276"/>
      <c r="H439" s="276"/>
      <c r="I439" s="276"/>
      <c r="J439" s="277"/>
      <c r="K439" s="274"/>
      <c r="L439" s="274"/>
      <c r="M439" s="274"/>
      <c r="N439" s="274"/>
      <c r="O439" s="278"/>
      <c r="P439" s="279"/>
      <c r="Q439" s="353"/>
      <c r="R439" s="282" t="str">
        <f>IF(P439="","",VLOOKUP(P439,'Drop Down Lists'!$D$2:$E$312,2,FALSE))</f>
        <v/>
      </c>
      <c r="S439" s="172"/>
    </row>
    <row r="440" spans="1:19">
      <c r="A440" s="281"/>
      <c r="B440" s="272"/>
      <c r="C440" s="272"/>
      <c r="D440" s="273"/>
      <c r="E440" s="273"/>
      <c r="F440" s="274"/>
      <c r="G440" s="276"/>
      <c r="H440" s="276"/>
      <c r="I440" s="276"/>
      <c r="J440" s="277"/>
      <c r="K440" s="274"/>
      <c r="L440" s="274"/>
      <c r="M440" s="274"/>
      <c r="N440" s="274"/>
      <c r="O440" s="278"/>
      <c r="P440" s="279"/>
      <c r="Q440" s="353"/>
      <c r="R440" s="282" t="str">
        <f>IF(P440="","",VLOOKUP(P440,'Drop Down Lists'!$D$2:$E$312,2,FALSE))</f>
        <v/>
      </c>
      <c r="S440" s="172"/>
    </row>
    <row r="441" spans="1:19">
      <c r="A441" s="281"/>
      <c r="B441" s="272"/>
      <c r="C441" s="272"/>
      <c r="D441" s="273"/>
      <c r="E441" s="273"/>
      <c r="F441" s="274"/>
      <c r="G441" s="276"/>
      <c r="H441" s="276"/>
      <c r="I441" s="276"/>
      <c r="J441" s="277"/>
      <c r="K441" s="274"/>
      <c r="L441" s="274"/>
      <c r="M441" s="274"/>
      <c r="N441" s="274"/>
      <c r="O441" s="278"/>
      <c r="P441" s="279"/>
      <c r="Q441" s="353"/>
      <c r="R441" s="282" t="str">
        <f>IF(P441="","",VLOOKUP(P441,'Drop Down Lists'!$D$2:$E$312,2,FALSE))</f>
        <v/>
      </c>
      <c r="S441" s="172"/>
    </row>
    <row r="442" spans="1:19">
      <c r="A442" s="281"/>
      <c r="B442" s="272"/>
      <c r="C442" s="272"/>
      <c r="D442" s="273"/>
      <c r="E442" s="273"/>
      <c r="F442" s="274"/>
      <c r="G442" s="276"/>
      <c r="H442" s="276"/>
      <c r="I442" s="276"/>
      <c r="J442" s="277"/>
      <c r="K442" s="274"/>
      <c r="L442" s="274"/>
      <c r="M442" s="274"/>
      <c r="N442" s="274"/>
      <c r="O442" s="278"/>
      <c r="P442" s="279"/>
      <c r="Q442" s="353"/>
      <c r="R442" s="282" t="str">
        <f>IF(P442="","",VLOOKUP(P442,'Drop Down Lists'!$D$2:$E$312,2,FALSE))</f>
        <v/>
      </c>
      <c r="S442" s="172"/>
    </row>
    <row r="443" spans="1:19">
      <c r="A443" s="281"/>
      <c r="B443" s="272"/>
      <c r="C443" s="272"/>
      <c r="D443" s="273"/>
      <c r="E443" s="273"/>
      <c r="F443" s="274"/>
      <c r="G443" s="276"/>
      <c r="H443" s="276"/>
      <c r="I443" s="276"/>
      <c r="J443" s="277"/>
      <c r="K443" s="274"/>
      <c r="L443" s="274"/>
      <c r="M443" s="274"/>
      <c r="N443" s="274"/>
      <c r="O443" s="278"/>
      <c r="P443" s="279"/>
      <c r="Q443" s="353"/>
      <c r="R443" s="282" t="str">
        <f>IF(P443="","",VLOOKUP(P443,'Drop Down Lists'!$D$2:$E$312,2,FALSE))</f>
        <v/>
      </c>
      <c r="S443" s="172"/>
    </row>
    <row r="444" spans="1:19">
      <c r="A444" s="281"/>
      <c r="B444" s="272"/>
      <c r="C444" s="272"/>
      <c r="D444" s="273"/>
      <c r="E444" s="273"/>
      <c r="F444" s="274"/>
      <c r="G444" s="276"/>
      <c r="H444" s="276"/>
      <c r="I444" s="276"/>
      <c r="J444" s="277"/>
      <c r="K444" s="274"/>
      <c r="L444" s="274"/>
      <c r="M444" s="274"/>
      <c r="N444" s="274"/>
      <c r="O444" s="278"/>
      <c r="P444" s="279"/>
      <c r="Q444" s="353"/>
      <c r="R444" s="282" t="str">
        <f>IF(P444="","",VLOOKUP(P444,'Drop Down Lists'!$D$2:$E$312,2,FALSE))</f>
        <v/>
      </c>
      <c r="S444" s="172"/>
    </row>
    <row r="445" spans="1:19">
      <c r="A445" s="281"/>
      <c r="B445" s="272"/>
      <c r="C445" s="272"/>
      <c r="D445" s="273"/>
      <c r="E445" s="273"/>
      <c r="F445" s="274"/>
      <c r="G445" s="276"/>
      <c r="H445" s="276"/>
      <c r="I445" s="276"/>
      <c r="J445" s="277"/>
      <c r="K445" s="274"/>
      <c r="L445" s="274"/>
      <c r="M445" s="274"/>
      <c r="N445" s="274"/>
      <c r="O445" s="278"/>
      <c r="P445" s="279"/>
      <c r="Q445" s="353"/>
      <c r="R445" s="282" t="str">
        <f>IF(P445="","",VLOOKUP(P445,'Drop Down Lists'!$D$2:$E$312,2,FALSE))</f>
        <v/>
      </c>
      <c r="S445" s="172"/>
    </row>
    <row r="446" spans="1:19">
      <c r="A446" s="281"/>
      <c r="B446" s="272"/>
      <c r="C446" s="272"/>
      <c r="D446" s="273"/>
      <c r="E446" s="273"/>
      <c r="F446" s="274"/>
      <c r="G446" s="276"/>
      <c r="H446" s="276"/>
      <c r="I446" s="276"/>
      <c r="J446" s="277"/>
      <c r="K446" s="274"/>
      <c r="L446" s="274"/>
      <c r="M446" s="274"/>
      <c r="N446" s="274"/>
      <c r="O446" s="278"/>
      <c r="P446" s="279"/>
      <c r="Q446" s="353"/>
      <c r="R446" s="282" t="str">
        <f>IF(P446="","",VLOOKUP(P446,'Drop Down Lists'!$D$2:$E$312,2,FALSE))</f>
        <v/>
      </c>
      <c r="S446" s="172"/>
    </row>
    <row r="447" spans="1:19">
      <c r="A447" s="281"/>
      <c r="B447" s="272"/>
      <c r="C447" s="272"/>
      <c r="D447" s="273"/>
      <c r="E447" s="273"/>
      <c r="F447" s="274"/>
      <c r="G447" s="276"/>
      <c r="H447" s="276"/>
      <c r="I447" s="276"/>
      <c r="J447" s="277"/>
      <c r="K447" s="274"/>
      <c r="L447" s="274"/>
      <c r="M447" s="274"/>
      <c r="N447" s="274"/>
      <c r="O447" s="278"/>
      <c r="P447" s="279"/>
      <c r="Q447" s="353"/>
      <c r="R447" s="282" t="str">
        <f>IF(P447="","",VLOOKUP(P447,'Drop Down Lists'!$D$2:$E$312,2,FALSE))</f>
        <v/>
      </c>
      <c r="S447" s="172"/>
    </row>
    <row r="448" spans="1:19">
      <c r="A448" s="281"/>
      <c r="B448" s="272"/>
      <c r="C448" s="272"/>
      <c r="D448" s="273"/>
      <c r="E448" s="273"/>
      <c r="F448" s="274"/>
      <c r="G448" s="276"/>
      <c r="H448" s="276"/>
      <c r="I448" s="276"/>
      <c r="J448" s="277"/>
      <c r="K448" s="274"/>
      <c r="L448" s="274"/>
      <c r="M448" s="274"/>
      <c r="N448" s="274"/>
      <c r="O448" s="278"/>
      <c r="P448" s="279"/>
      <c r="Q448" s="353"/>
      <c r="R448" s="282" t="str">
        <f>IF(P448="","",VLOOKUP(P448,'Drop Down Lists'!$D$2:$E$312,2,FALSE))</f>
        <v/>
      </c>
      <c r="S448" s="172"/>
    </row>
    <row r="449" spans="1:19">
      <c r="A449" s="281"/>
      <c r="B449" s="272"/>
      <c r="C449" s="272"/>
      <c r="D449" s="273"/>
      <c r="E449" s="273"/>
      <c r="F449" s="274"/>
      <c r="G449" s="276"/>
      <c r="H449" s="276"/>
      <c r="I449" s="276"/>
      <c r="J449" s="277"/>
      <c r="K449" s="274"/>
      <c r="L449" s="274"/>
      <c r="M449" s="274"/>
      <c r="N449" s="274"/>
      <c r="O449" s="278"/>
      <c r="P449" s="279"/>
      <c r="Q449" s="353"/>
      <c r="R449" s="282" t="str">
        <f>IF(P449="","",VLOOKUP(P449,'Drop Down Lists'!$D$2:$E$312,2,FALSE))</f>
        <v/>
      </c>
      <c r="S449" s="172"/>
    </row>
    <row r="450" spans="1:19">
      <c r="A450" s="281"/>
      <c r="B450" s="272"/>
      <c r="C450" s="272"/>
      <c r="D450" s="273"/>
      <c r="E450" s="273"/>
      <c r="F450" s="274"/>
      <c r="G450" s="276"/>
      <c r="H450" s="276"/>
      <c r="I450" s="276"/>
      <c r="J450" s="277"/>
      <c r="K450" s="274"/>
      <c r="L450" s="274"/>
      <c r="M450" s="274"/>
      <c r="N450" s="274"/>
      <c r="O450" s="278"/>
      <c r="P450" s="279"/>
      <c r="Q450" s="353"/>
      <c r="R450" s="282" t="str">
        <f>IF(P450="","",VLOOKUP(P450,'Drop Down Lists'!$D$2:$E$312,2,FALSE))</f>
        <v/>
      </c>
      <c r="S450" s="172"/>
    </row>
    <row r="451" spans="1:19">
      <c r="A451" s="281"/>
      <c r="B451" s="272"/>
      <c r="C451" s="272"/>
      <c r="D451" s="273"/>
      <c r="E451" s="273"/>
      <c r="F451" s="274"/>
      <c r="G451" s="276"/>
      <c r="H451" s="276"/>
      <c r="I451" s="276"/>
      <c r="J451" s="277"/>
      <c r="K451" s="274"/>
      <c r="L451" s="274"/>
      <c r="M451" s="274"/>
      <c r="N451" s="274"/>
      <c r="O451" s="278"/>
      <c r="P451" s="279"/>
      <c r="Q451" s="353"/>
      <c r="R451" s="282" t="str">
        <f>IF(P451="","",VLOOKUP(P451,'Drop Down Lists'!$D$2:$E$312,2,FALSE))</f>
        <v/>
      </c>
      <c r="S451" s="172"/>
    </row>
    <row r="452" spans="1:19">
      <c r="A452" s="281"/>
      <c r="B452" s="272"/>
      <c r="C452" s="272"/>
      <c r="D452" s="273"/>
      <c r="E452" s="273"/>
      <c r="F452" s="274"/>
      <c r="G452" s="276"/>
      <c r="H452" s="276"/>
      <c r="I452" s="276"/>
      <c r="J452" s="277"/>
      <c r="K452" s="274"/>
      <c r="L452" s="274"/>
      <c r="M452" s="274"/>
      <c r="N452" s="274"/>
      <c r="O452" s="278"/>
      <c r="P452" s="279"/>
      <c r="Q452" s="353"/>
      <c r="R452" s="282" t="str">
        <f>IF(P452="","",VLOOKUP(P452,'Drop Down Lists'!$D$2:$E$312,2,FALSE))</f>
        <v/>
      </c>
      <c r="S452" s="172"/>
    </row>
    <row r="453" spans="1:19">
      <c r="A453" s="281"/>
      <c r="B453" s="272"/>
      <c r="C453" s="272"/>
      <c r="D453" s="273"/>
      <c r="E453" s="273"/>
      <c r="F453" s="274"/>
      <c r="G453" s="276"/>
      <c r="H453" s="276"/>
      <c r="I453" s="276"/>
      <c r="J453" s="277"/>
      <c r="K453" s="274"/>
      <c r="L453" s="274"/>
      <c r="M453" s="274"/>
      <c r="N453" s="274"/>
      <c r="O453" s="278"/>
      <c r="P453" s="279"/>
      <c r="Q453" s="353"/>
      <c r="R453" s="282" t="str">
        <f>IF(P453="","",VLOOKUP(P453,'Drop Down Lists'!$D$2:$E$312,2,FALSE))</f>
        <v/>
      </c>
      <c r="S453" s="172"/>
    </row>
    <row r="454" spans="1:19">
      <c r="A454" s="281"/>
      <c r="B454" s="272"/>
      <c r="C454" s="272"/>
      <c r="D454" s="273"/>
      <c r="E454" s="273"/>
      <c r="F454" s="274"/>
      <c r="G454" s="276"/>
      <c r="H454" s="276"/>
      <c r="I454" s="276"/>
      <c r="J454" s="277"/>
      <c r="K454" s="274"/>
      <c r="L454" s="274"/>
      <c r="M454" s="274"/>
      <c r="N454" s="274"/>
      <c r="O454" s="278"/>
      <c r="P454" s="279"/>
      <c r="Q454" s="353"/>
      <c r="R454" s="282" t="str">
        <f>IF(P454="","",VLOOKUP(P454,'Drop Down Lists'!$D$2:$E$312,2,FALSE))</f>
        <v/>
      </c>
      <c r="S454" s="172"/>
    </row>
    <row r="455" spans="1:19">
      <c r="A455" s="281"/>
      <c r="B455" s="272"/>
      <c r="C455" s="272"/>
      <c r="D455" s="273"/>
      <c r="E455" s="273"/>
      <c r="F455" s="274"/>
      <c r="G455" s="276"/>
      <c r="H455" s="276"/>
      <c r="I455" s="276"/>
      <c r="J455" s="277"/>
      <c r="K455" s="274"/>
      <c r="L455" s="274"/>
      <c r="M455" s="274"/>
      <c r="N455" s="274"/>
      <c r="O455" s="278"/>
      <c r="P455" s="279"/>
      <c r="Q455" s="353"/>
      <c r="R455" s="282" t="str">
        <f>IF(P455="","",VLOOKUP(P455,'Drop Down Lists'!$D$2:$E$312,2,FALSE))</f>
        <v/>
      </c>
      <c r="S455" s="172"/>
    </row>
    <row r="456" spans="1:19">
      <c r="A456" s="281"/>
      <c r="B456" s="272"/>
      <c r="C456" s="272"/>
      <c r="D456" s="273"/>
      <c r="E456" s="273"/>
      <c r="F456" s="274"/>
      <c r="G456" s="276"/>
      <c r="H456" s="276"/>
      <c r="I456" s="276"/>
      <c r="J456" s="277"/>
      <c r="K456" s="274"/>
      <c r="L456" s="274"/>
      <c r="M456" s="274"/>
      <c r="N456" s="274"/>
      <c r="O456" s="278"/>
      <c r="P456" s="279"/>
      <c r="Q456" s="353"/>
      <c r="R456" s="282" t="str">
        <f>IF(P456="","",VLOOKUP(P456,'Drop Down Lists'!$D$2:$E$312,2,FALSE))</f>
        <v/>
      </c>
      <c r="S456" s="172"/>
    </row>
    <row r="457" spans="1:19">
      <c r="A457" s="281"/>
      <c r="B457" s="272"/>
      <c r="C457" s="272"/>
      <c r="D457" s="273"/>
      <c r="E457" s="273"/>
      <c r="F457" s="274"/>
      <c r="G457" s="276"/>
      <c r="H457" s="276"/>
      <c r="I457" s="276"/>
      <c r="J457" s="277"/>
      <c r="K457" s="274"/>
      <c r="L457" s="274"/>
      <c r="M457" s="274"/>
      <c r="N457" s="274"/>
      <c r="O457" s="278"/>
      <c r="P457" s="279"/>
      <c r="Q457" s="353"/>
      <c r="R457" s="282" t="str">
        <f>IF(P457="","",VLOOKUP(P457,'Drop Down Lists'!$D$2:$E$312,2,FALSE))</f>
        <v/>
      </c>
      <c r="S457" s="172"/>
    </row>
    <row r="458" spans="1:19">
      <c r="A458" s="281"/>
      <c r="B458" s="272"/>
      <c r="C458" s="272"/>
      <c r="D458" s="273"/>
      <c r="E458" s="273"/>
      <c r="F458" s="274"/>
      <c r="G458" s="276"/>
      <c r="H458" s="276"/>
      <c r="I458" s="276"/>
      <c r="J458" s="277"/>
      <c r="K458" s="274"/>
      <c r="L458" s="274"/>
      <c r="M458" s="274"/>
      <c r="N458" s="274"/>
      <c r="O458" s="278"/>
      <c r="P458" s="279"/>
      <c r="Q458" s="353"/>
      <c r="R458" s="282" t="str">
        <f>IF(P458="","",VLOOKUP(P458,'Drop Down Lists'!$D$2:$E$312,2,FALSE))</f>
        <v/>
      </c>
      <c r="S458" s="172"/>
    </row>
    <row r="459" spans="1:19">
      <c r="A459" s="281"/>
      <c r="B459" s="272"/>
      <c r="C459" s="272"/>
      <c r="D459" s="273"/>
      <c r="E459" s="273"/>
      <c r="F459" s="274"/>
      <c r="G459" s="276"/>
      <c r="H459" s="276"/>
      <c r="I459" s="276"/>
      <c r="J459" s="277"/>
      <c r="K459" s="274"/>
      <c r="L459" s="274"/>
      <c r="M459" s="274"/>
      <c r="N459" s="274"/>
      <c r="O459" s="278"/>
      <c r="P459" s="279"/>
      <c r="Q459" s="353"/>
      <c r="R459" s="282" t="str">
        <f>IF(P459="","",VLOOKUP(P459,'Drop Down Lists'!$D$2:$E$312,2,FALSE))</f>
        <v/>
      </c>
      <c r="S459" s="172"/>
    </row>
    <row r="460" spans="1:19">
      <c r="A460" s="281"/>
      <c r="B460" s="272"/>
      <c r="C460" s="272"/>
      <c r="D460" s="273"/>
      <c r="E460" s="273"/>
      <c r="F460" s="274"/>
      <c r="G460" s="276"/>
      <c r="H460" s="276"/>
      <c r="I460" s="276"/>
      <c r="J460" s="277"/>
      <c r="K460" s="274"/>
      <c r="L460" s="274"/>
      <c r="M460" s="274"/>
      <c r="N460" s="274"/>
      <c r="O460" s="278"/>
      <c r="P460" s="279"/>
      <c r="Q460" s="353"/>
      <c r="R460" s="282" t="str">
        <f>IF(P460="","",VLOOKUP(P460,'Drop Down Lists'!$D$2:$E$312,2,FALSE))</f>
        <v/>
      </c>
      <c r="S460" s="172"/>
    </row>
    <row r="461" spans="1:19">
      <c r="A461" s="281"/>
      <c r="B461" s="272"/>
      <c r="C461" s="272"/>
      <c r="D461" s="273"/>
      <c r="E461" s="273"/>
      <c r="F461" s="274"/>
      <c r="G461" s="276"/>
      <c r="H461" s="276"/>
      <c r="I461" s="276"/>
      <c r="J461" s="277"/>
      <c r="K461" s="274"/>
      <c r="L461" s="274"/>
      <c r="M461" s="274"/>
      <c r="N461" s="274"/>
      <c r="O461" s="278"/>
      <c r="P461" s="279"/>
      <c r="Q461" s="353"/>
      <c r="R461" s="282" t="str">
        <f>IF(P461="","",VLOOKUP(P461,'Drop Down Lists'!$D$2:$E$312,2,FALSE))</f>
        <v/>
      </c>
      <c r="S461" s="172"/>
    </row>
    <row r="462" spans="1:19">
      <c r="A462" s="281"/>
      <c r="B462" s="272"/>
      <c r="C462" s="272"/>
      <c r="D462" s="273"/>
      <c r="E462" s="273"/>
      <c r="F462" s="274"/>
      <c r="G462" s="276"/>
      <c r="H462" s="276"/>
      <c r="I462" s="276"/>
      <c r="J462" s="277"/>
      <c r="K462" s="274"/>
      <c r="L462" s="274"/>
      <c r="M462" s="274"/>
      <c r="N462" s="274"/>
      <c r="O462" s="278"/>
      <c r="P462" s="279"/>
      <c r="Q462" s="353"/>
      <c r="R462" s="282" t="str">
        <f>IF(P462="","",VLOOKUP(P462,'Drop Down Lists'!$D$2:$E$312,2,FALSE))</f>
        <v/>
      </c>
      <c r="S462" s="172"/>
    </row>
    <row r="463" spans="1:19">
      <c r="A463" s="281"/>
      <c r="B463" s="272"/>
      <c r="C463" s="272"/>
      <c r="D463" s="273"/>
      <c r="E463" s="273"/>
      <c r="F463" s="274"/>
      <c r="G463" s="276"/>
      <c r="H463" s="276"/>
      <c r="I463" s="276"/>
      <c r="J463" s="277"/>
      <c r="K463" s="274"/>
      <c r="L463" s="274"/>
      <c r="M463" s="274"/>
      <c r="N463" s="274"/>
      <c r="O463" s="278"/>
      <c r="P463" s="279"/>
      <c r="Q463" s="353"/>
      <c r="R463" s="282" t="str">
        <f>IF(P463="","",VLOOKUP(P463,'Drop Down Lists'!$D$2:$E$312,2,FALSE))</f>
        <v/>
      </c>
      <c r="S463" s="172"/>
    </row>
    <row r="464" spans="1:19">
      <c r="A464" s="281"/>
      <c r="B464" s="272"/>
      <c r="C464" s="272"/>
      <c r="D464" s="273"/>
      <c r="E464" s="273"/>
      <c r="F464" s="274"/>
      <c r="G464" s="276"/>
      <c r="H464" s="276"/>
      <c r="I464" s="276"/>
      <c r="J464" s="277"/>
      <c r="K464" s="274"/>
      <c r="L464" s="274"/>
      <c r="M464" s="274"/>
      <c r="N464" s="274"/>
      <c r="O464" s="278"/>
      <c r="P464" s="279"/>
      <c r="Q464" s="353"/>
      <c r="R464" s="282" t="str">
        <f>IF(P464="","",VLOOKUP(P464,'Drop Down Lists'!$D$2:$E$312,2,FALSE))</f>
        <v/>
      </c>
      <c r="S464" s="172"/>
    </row>
    <row r="465" spans="1:19">
      <c r="A465" s="281"/>
      <c r="B465" s="272"/>
      <c r="C465" s="272"/>
      <c r="D465" s="273"/>
      <c r="E465" s="273"/>
      <c r="F465" s="274"/>
      <c r="G465" s="276"/>
      <c r="H465" s="276"/>
      <c r="I465" s="276"/>
      <c r="J465" s="277"/>
      <c r="K465" s="274"/>
      <c r="L465" s="274"/>
      <c r="M465" s="274"/>
      <c r="N465" s="274"/>
      <c r="O465" s="278"/>
      <c r="P465" s="279"/>
      <c r="Q465" s="353"/>
      <c r="R465" s="282" t="str">
        <f>IF(P465="","",VLOOKUP(P465,'Drop Down Lists'!$D$2:$E$312,2,FALSE))</f>
        <v/>
      </c>
      <c r="S465" s="172"/>
    </row>
    <row r="466" spans="1:19">
      <c r="A466" s="281"/>
      <c r="B466" s="272"/>
      <c r="C466" s="272"/>
      <c r="D466" s="273"/>
      <c r="E466" s="273"/>
      <c r="F466" s="274"/>
      <c r="G466" s="276"/>
      <c r="H466" s="276"/>
      <c r="I466" s="276"/>
      <c r="J466" s="277"/>
      <c r="K466" s="274"/>
      <c r="L466" s="274"/>
      <c r="M466" s="274"/>
      <c r="N466" s="274"/>
      <c r="O466" s="278"/>
      <c r="P466" s="279"/>
      <c r="Q466" s="353"/>
      <c r="R466" s="282" t="str">
        <f>IF(P466="","",VLOOKUP(P466,'Drop Down Lists'!$D$2:$E$312,2,FALSE))</f>
        <v/>
      </c>
      <c r="S466" s="172"/>
    </row>
    <row r="467" spans="1:19">
      <c r="A467" s="281"/>
      <c r="B467" s="272"/>
      <c r="C467" s="272"/>
      <c r="D467" s="273"/>
      <c r="E467" s="273"/>
      <c r="F467" s="274"/>
      <c r="G467" s="276"/>
      <c r="H467" s="276"/>
      <c r="I467" s="276"/>
      <c r="J467" s="277"/>
      <c r="K467" s="274"/>
      <c r="L467" s="274"/>
      <c r="M467" s="274"/>
      <c r="N467" s="274"/>
      <c r="O467" s="278"/>
      <c r="P467" s="279"/>
      <c r="Q467" s="353"/>
      <c r="R467" s="282" t="str">
        <f>IF(P467="","",VLOOKUP(P467,'Drop Down Lists'!$D$2:$E$312,2,FALSE))</f>
        <v/>
      </c>
      <c r="S467" s="172"/>
    </row>
    <row r="468" spans="1:19">
      <c r="A468" s="281"/>
      <c r="B468" s="272"/>
      <c r="C468" s="272"/>
      <c r="D468" s="273"/>
      <c r="E468" s="273"/>
      <c r="F468" s="274"/>
      <c r="G468" s="276"/>
      <c r="H468" s="276"/>
      <c r="I468" s="276"/>
      <c r="J468" s="277"/>
      <c r="K468" s="274"/>
      <c r="L468" s="274"/>
      <c r="M468" s="274"/>
      <c r="N468" s="274"/>
      <c r="O468" s="278"/>
      <c r="P468" s="279"/>
      <c r="Q468" s="353"/>
      <c r="R468" s="282" t="str">
        <f>IF(P468="","",VLOOKUP(P468,'Drop Down Lists'!$D$2:$E$312,2,FALSE))</f>
        <v/>
      </c>
      <c r="S468" s="172"/>
    </row>
    <row r="469" spans="1:19">
      <c r="A469" s="281"/>
      <c r="B469" s="272"/>
      <c r="C469" s="272"/>
      <c r="D469" s="273"/>
      <c r="E469" s="273"/>
      <c r="F469" s="274"/>
      <c r="G469" s="276"/>
      <c r="H469" s="276"/>
      <c r="I469" s="276"/>
      <c r="J469" s="277"/>
      <c r="K469" s="274"/>
      <c r="L469" s="274"/>
      <c r="M469" s="274"/>
      <c r="N469" s="274"/>
      <c r="O469" s="278"/>
      <c r="P469" s="279"/>
      <c r="Q469" s="353"/>
      <c r="R469" s="282" t="str">
        <f>IF(P469="","",VLOOKUP(P469,'Drop Down Lists'!$D$2:$E$312,2,FALSE))</f>
        <v/>
      </c>
      <c r="S469" s="172"/>
    </row>
    <row r="470" spans="1:19">
      <c r="A470" s="281"/>
      <c r="B470" s="272"/>
      <c r="C470" s="272"/>
      <c r="D470" s="273"/>
      <c r="E470" s="273"/>
      <c r="F470" s="274"/>
      <c r="G470" s="276"/>
      <c r="H470" s="276"/>
      <c r="I470" s="276"/>
      <c r="J470" s="277"/>
      <c r="K470" s="274"/>
      <c r="L470" s="274"/>
      <c r="M470" s="274"/>
      <c r="N470" s="274"/>
      <c r="O470" s="278"/>
      <c r="P470" s="279"/>
      <c r="Q470" s="353"/>
      <c r="R470" s="282" t="str">
        <f>IF(P470="","",VLOOKUP(P470,'Drop Down Lists'!$D$2:$E$312,2,FALSE))</f>
        <v/>
      </c>
      <c r="S470" s="172"/>
    </row>
    <row r="471" spans="1:19">
      <c r="A471" s="281"/>
      <c r="B471" s="272"/>
      <c r="C471" s="272"/>
      <c r="D471" s="273"/>
      <c r="E471" s="273"/>
      <c r="F471" s="274"/>
      <c r="G471" s="276"/>
      <c r="H471" s="276"/>
      <c r="I471" s="276"/>
      <c r="J471" s="277"/>
      <c r="K471" s="274"/>
      <c r="L471" s="274"/>
      <c r="M471" s="274"/>
      <c r="N471" s="274"/>
      <c r="O471" s="278"/>
      <c r="P471" s="279"/>
      <c r="Q471" s="353"/>
      <c r="R471" s="282" t="str">
        <f>IF(P471="","",VLOOKUP(P471,'Drop Down Lists'!$D$2:$E$312,2,FALSE))</f>
        <v/>
      </c>
      <c r="S471" s="172"/>
    </row>
    <row r="472" spans="1:19">
      <c r="A472" s="281"/>
      <c r="B472" s="272"/>
      <c r="C472" s="272"/>
      <c r="D472" s="273"/>
      <c r="E472" s="273"/>
      <c r="F472" s="274"/>
      <c r="G472" s="276"/>
      <c r="H472" s="276"/>
      <c r="I472" s="276"/>
      <c r="J472" s="277"/>
      <c r="K472" s="274"/>
      <c r="L472" s="274"/>
      <c r="M472" s="274"/>
      <c r="N472" s="274"/>
      <c r="O472" s="278"/>
      <c r="P472" s="279"/>
      <c r="Q472" s="353"/>
      <c r="R472" s="282" t="str">
        <f>IF(P472="","",VLOOKUP(P472,'Drop Down Lists'!$D$2:$E$312,2,FALSE))</f>
        <v/>
      </c>
      <c r="S472" s="172"/>
    </row>
    <row r="473" spans="1:19">
      <c r="A473" s="281"/>
      <c r="B473" s="272"/>
      <c r="C473" s="272"/>
      <c r="D473" s="273"/>
      <c r="E473" s="273"/>
      <c r="F473" s="274"/>
      <c r="G473" s="276"/>
      <c r="H473" s="276"/>
      <c r="I473" s="276"/>
      <c r="J473" s="277"/>
      <c r="K473" s="274"/>
      <c r="L473" s="274"/>
      <c r="M473" s="274"/>
      <c r="N473" s="274"/>
      <c r="O473" s="278"/>
      <c r="P473" s="279"/>
      <c r="Q473" s="353"/>
      <c r="R473" s="282" t="str">
        <f>IF(P473="","",VLOOKUP(P473,'Drop Down Lists'!$D$2:$E$312,2,FALSE))</f>
        <v/>
      </c>
      <c r="S473" s="172"/>
    </row>
    <row r="474" spans="1:19">
      <c r="A474" s="281"/>
      <c r="B474" s="272"/>
      <c r="C474" s="272"/>
      <c r="D474" s="273"/>
      <c r="E474" s="273"/>
      <c r="F474" s="274"/>
      <c r="G474" s="276"/>
      <c r="H474" s="276"/>
      <c r="I474" s="276"/>
      <c r="J474" s="277"/>
      <c r="K474" s="274"/>
      <c r="L474" s="274"/>
      <c r="M474" s="274"/>
      <c r="N474" s="274"/>
      <c r="O474" s="278"/>
      <c r="P474" s="279"/>
      <c r="Q474" s="353"/>
      <c r="R474" s="282" t="str">
        <f>IF(P474="","",VLOOKUP(P474,'Drop Down Lists'!$D$2:$E$312,2,FALSE))</f>
        <v/>
      </c>
      <c r="S474" s="172"/>
    </row>
    <row r="475" spans="1:19">
      <c r="A475" s="281"/>
      <c r="B475" s="272"/>
      <c r="C475" s="272"/>
      <c r="D475" s="273"/>
      <c r="E475" s="273"/>
      <c r="F475" s="274"/>
      <c r="G475" s="276"/>
      <c r="H475" s="276"/>
      <c r="I475" s="276"/>
      <c r="J475" s="277"/>
      <c r="K475" s="274"/>
      <c r="L475" s="274"/>
      <c r="M475" s="274"/>
      <c r="N475" s="274"/>
      <c r="O475" s="278"/>
      <c r="P475" s="279"/>
      <c r="Q475" s="353"/>
      <c r="R475" s="282" t="str">
        <f>IF(P475="","",VLOOKUP(P475,'Drop Down Lists'!$D$2:$E$312,2,FALSE))</f>
        <v/>
      </c>
      <c r="S475" s="172"/>
    </row>
    <row r="476" spans="1:19">
      <c r="A476" s="281"/>
      <c r="B476" s="272"/>
      <c r="C476" s="272"/>
      <c r="D476" s="273"/>
      <c r="E476" s="273"/>
      <c r="F476" s="274"/>
      <c r="G476" s="276"/>
      <c r="H476" s="276"/>
      <c r="I476" s="276"/>
      <c r="J476" s="277"/>
      <c r="K476" s="274"/>
      <c r="L476" s="274"/>
      <c r="M476" s="274"/>
      <c r="N476" s="274"/>
      <c r="O476" s="278"/>
      <c r="P476" s="279"/>
      <c r="Q476" s="353"/>
      <c r="R476" s="282" t="str">
        <f>IF(P476="","",VLOOKUP(P476,'Drop Down Lists'!$D$2:$E$312,2,FALSE))</f>
        <v/>
      </c>
      <c r="S476" s="172"/>
    </row>
    <row r="477" spans="1:19">
      <c r="A477" s="281"/>
      <c r="B477" s="272"/>
      <c r="C477" s="272"/>
      <c r="D477" s="273"/>
      <c r="E477" s="273"/>
      <c r="F477" s="274"/>
      <c r="G477" s="276"/>
      <c r="H477" s="276"/>
      <c r="I477" s="276"/>
      <c r="J477" s="277"/>
      <c r="K477" s="274"/>
      <c r="L477" s="274"/>
      <c r="M477" s="274"/>
      <c r="N477" s="274"/>
      <c r="O477" s="278"/>
      <c r="P477" s="279"/>
      <c r="Q477" s="353"/>
      <c r="R477" s="282" t="str">
        <f>IF(P477="","",VLOOKUP(P477,'Drop Down Lists'!$D$2:$E$312,2,FALSE))</f>
        <v/>
      </c>
      <c r="S477" s="172"/>
    </row>
    <row r="478" spans="1:19">
      <c r="A478" s="281"/>
      <c r="B478" s="272"/>
      <c r="C478" s="272"/>
      <c r="D478" s="273"/>
      <c r="E478" s="273"/>
      <c r="F478" s="274"/>
      <c r="G478" s="276"/>
      <c r="H478" s="276"/>
      <c r="I478" s="276"/>
      <c r="J478" s="277"/>
      <c r="K478" s="274"/>
      <c r="L478" s="274"/>
      <c r="M478" s="274"/>
      <c r="N478" s="274"/>
      <c r="O478" s="278"/>
      <c r="P478" s="279"/>
      <c r="Q478" s="353"/>
      <c r="R478" s="282" t="str">
        <f>IF(P478="","",VLOOKUP(P478,'Drop Down Lists'!$D$2:$E$312,2,FALSE))</f>
        <v/>
      </c>
      <c r="S478" s="172"/>
    </row>
    <row r="479" spans="1:19">
      <c r="A479" s="281"/>
      <c r="B479" s="272"/>
      <c r="C479" s="272"/>
      <c r="D479" s="273"/>
      <c r="E479" s="273"/>
      <c r="F479" s="274"/>
      <c r="G479" s="276"/>
      <c r="H479" s="276"/>
      <c r="I479" s="276"/>
      <c r="J479" s="277"/>
      <c r="K479" s="274"/>
      <c r="L479" s="274"/>
      <c r="M479" s="274"/>
      <c r="N479" s="274"/>
      <c r="O479" s="278"/>
      <c r="P479" s="279"/>
      <c r="Q479" s="353"/>
      <c r="R479" s="282" t="str">
        <f>IF(P479="","",VLOOKUP(P479,'Drop Down Lists'!$D$2:$E$312,2,FALSE))</f>
        <v/>
      </c>
      <c r="S479" s="172"/>
    </row>
    <row r="480" spans="1:19">
      <c r="A480" s="281"/>
      <c r="B480" s="272"/>
      <c r="C480" s="272"/>
      <c r="D480" s="273"/>
      <c r="E480" s="273"/>
      <c r="F480" s="274"/>
      <c r="G480" s="276"/>
      <c r="H480" s="276"/>
      <c r="I480" s="276"/>
      <c r="J480" s="277"/>
      <c r="K480" s="274"/>
      <c r="L480" s="274"/>
      <c r="M480" s="274"/>
      <c r="N480" s="274"/>
      <c r="O480" s="278"/>
      <c r="P480" s="279"/>
      <c r="Q480" s="353"/>
      <c r="R480" s="282" t="str">
        <f>IF(P480="","",VLOOKUP(P480,'Drop Down Lists'!$D$2:$E$312,2,FALSE))</f>
        <v/>
      </c>
      <c r="S480" s="172"/>
    </row>
    <row r="481" spans="1:19">
      <c r="A481" s="281"/>
      <c r="B481" s="272"/>
      <c r="C481" s="272"/>
      <c r="D481" s="273"/>
      <c r="E481" s="273"/>
      <c r="F481" s="274"/>
      <c r="G481" s="276"/>
      <c r="H481" s="276"/>
      <c r="I481" s="276"/>
      <c r="J481" s="277"/>
      <c r="K481" s="274"/>
      <c r="L481" s="274"/>
      <c r="M481" s="274"/>
      <c r="N481" s="274"/>
      <c r="O481" s="278"/>
      <c r="P481" s="279"/>
      <c r="Q481" s="353"/>
      <c r="R481" s="282" t="str">
        <f>IF(P481="","",VLOOKUP(P481,'Drop Down Lists'!$D$2:$E$312,2,FALSE))</f>
        <v/>
      </c>
      <c r="S481" s="172"/>
    </row>
    <row r="482" spans="1:19">
      <c r="A482" s="281"/>
      <c r="B482" s="272"/>
      <c r="C482" s="272"/>
      <c r="D482" s="273"/>
      <c r="E482" s="273"/>
      <c r="F482" s="274"/>
      <c r="G482" s="276"/>
      <c r="H482" s="276"/>
      <c r="I482" s="276"/>
      <c r="J482" s="277"/>
      <c r="K482" s="274"/>
      <c r="L482" s="274"/>
      <c r="M482" s="274"/>
      <c r="N482" s="274"/>
      <c r="O482" s="278"/>
      <c r="P482" s="279"/>
      <c r="Q482" s="353"/>
      <c r="R482" s="282" t="str">
        <f>IF(P482="","",VLOOKUP(P482,'Drop Down Lists'!$D$2:$E$312,2,FALSE))</f>
        <v/>
      </c>
      <c r="S482" s="172"/>
    </row>
    <row r="483" spans="1:19">
      <c r="A483" s="281"/>
      <c r="B483" s="272"/>
      <c r="C483" s="272"/>
      <c r="D483" s="273"/>
      <c r="E483" s="273"/>
      <c r="F483" s="274"/>
      <c r="G483" s="276"/>
      <c r="H483" s="276"/>
      <c r="I483" s="276"/>
      <c r="J483" s="277"/>
      <c r="K483" s="274"/>
      <c r="L483" s="274"/>
      <c r="M483" s="274"/>
      <c r="N483" s="274"/>
      <c r="O483" s="278"/>
      <c r="P483" s="279"/>
      <c r="Q483" s="353"/>
      <c r="R483" s="282" t="str">
        <f>IF(P483="","",VLOOKUP(P483,'Drop Down Lists'!$D$2:$E$312,2,FALSE))</f>
        <v/>
      </c>
      <c r="S483" s="172"/>
    </row>
    <row r="484" spans="1:19">
      <c r="A484" s="281"/>
      <c r="B484" s="272"/>
      <c r="C484" s="272"/>
      <c r="D484" s="273"/>
      <c r="E484" s="273"/>
      <c r="F484" s="274"/>
      <c r="G484" s="276"/>
      <c r="H484" s="276"/>
      <c r="I484" s="276"/>
      <c r="J484" s="277"/>
      <c r="K484" s="274"/>
      <c r="L484" s="274"/>
      <c r="M484" s="274"/>
      <c r="N484" s="274"/>
      <c r="O484" s="278"/>
      <c r="P484" s="279"/>
      <c r="Q484" s="353"/>
      <c r="R484" s="282" t="str">
        <f>IF(P484="","",VLOOKUP(P484,'Drop Down Lists'!$D$2:$E$312,2,FALSE))</f>
        <v/>
      </c>
      <c r="S484" s="172"/>
    </row>
    <row r="485" spans="1:19">
      <c r="A485" s="281"/>
      <c r="B485" s="272"/>
      <c r="C485" s="272"/>
      <c r="D485" s="273"/>
      <c r="E485" s="273"/>
      <c r="F485" s="274"/>
      <c r="G485" s="276"/>
      <c r="H485" s="276"/>
      <c r="I485" s="276"/>
      <c r="J485" s="277"/>
      <c r="K485" s="274"/>
      <c r="L485" s="274"/>
      <c r="M485" s="274"/>
      <c r="N485" s="274"/>
      <c r="O485" s="278"/>
      <c r="P485" s="279"/>
      <c r="Q485" s="353"/>
      <c r="R485" s="282" t="str">
        <f>IF(P485="","",VLOOKUP(P485,'Drop Down Lists'!$D$2:$E$312,2,FALSE))</f>
        <v/>
      </c>
      <c r="S485" s="172"/>
    </row>
    <row r="486" spans="1:19">
      <c r="A486" s="281"/>
      <c r="B486" s="272"/>
      <c r="C486" s="272"/>
      <c r="D486" s="273"/>
      <c r="E486" s="273"/>
      <c r="F486" s="274"/>
      <c r="G486" s="276"/>
      <c r="H486" s="276"/>
      <c r="I486" s="276"/>
      <c r="J486" s="277"/>
      <c r="K486" s="274"/>
      <c r="L486" s="274"/>
      <c r="M486" s="274"/>
      <c r="N486" s="274"/>
      <c r="O486" s="278"/>
      <c r="P486" s="279"/>
      <c r="Q486" s="353"/>
      <c r="R486" s="282" t="str">
        <f>IF(P486="","",VLOOKUP(P486,'Drop Down Lists'!$D$2:$E$312,2,FALSE))</f>
        <v/>
      </c>
      <c r="S486" s="172"/>
    </row>
    <row r="487" spans="1:19">
      <c r="A487" s="281"/>
      <c r="B487" s="272"/>
      <c r="C487" s="272"/>
      <c r="D487" s="273"/>
      <c r="E487" s="273"/>
      <c r="F487" s="274"/>
      <c r="G487" s="276"/>
      <c r="H487" s="276"/>
      <c r="I487" s="276"/>
      <c r="J487" s="277"/>
      <c r="K487" s="274"/>
      <c r="L487" s="274"/>
      <c r="M487" s="274"/>
      <c r="N487" s="274"/>
      <c r="O487" s="278"/>
      <c r="P487" s="279"/>
      <c r="Q487" s="353"/>
      <c r="R487" s="282" t="str">
        <f>IF(P487="","",VLOOKUP(P487,'Drop Down Lists'!$D$2:$E$312,2,FALSE))</f>
        <v/>
      </c>
      <c r="S487" s="172"/>
    </row>
    <row r="488" spans="1:19">
      <c r="A488" s="281"/>
      <c r="B488" s="272"/>
      <c r="C488" s="272"/>
      <c r="D488" s="273"/>
      <c r="E488" s="273"/>
      <c r="F488" s="274"/>
      <c r="G488" s="276"/>
      <c r="H488" s="276"/>
      <c r="I488" s="276"/>
      <c r="J488" s="277"/>
      <c r="K488" s="274"/>
      <c r="L488" s="274"/>
      <c r="M488" s="274"/>
      <c r="N488" s="274"/>
      <c r="O488" s="278"/>
      <c r="P488" s="279"/>
      <c r="Q488" s="353"/>
      <c r="R488" s="282" t="str">
        <f>IF(P488="","",VLOOKUP(P488,'Drop Down Lists'!$D$2:$E$312,2,FALSE))</f>
        <v/>
      </c>
      <c r="S488" s="172"/>
    </row>
    <row r="489" spans="1:19">
      <c r="A489" s="281"/>
      <c r="B489" s="272"/>
      <c r="C489" s="272"/>
      <c r="D489" s="273"/>
      <c r="E489" s="273"/>
      <c r="F489" s="274"/>
      <c r="G489" s="276"/>
      <c r="H489" s="276"/>
      <c r="I489" s="276"/>
      <c r="J489" s="277"/>
      <c r="K489" s="274"/>
      <c r="L489" s="274"/>
      <c r="M489" s="274"/>
      <c r="N489" s="274"/>
      <c r="O489" s="278"/>
      <c r="P489" s="279"/>
      <c r="Q489" s="353"/>
      <c r="R489" s="282" t="str">
        <f>IF(P489="","",VLOOKUP(P489,'Drop Down Lists'!$D$2:$E$312,2,FALSE))</f>
        <v/>
      </c>
      <c r="S489" s="172"/>
    </row>
    <row r="490" spans="1:19">
      <c r="A490" s="281"/>
      <c r="B490" s="272"/>
      <c r="C490" s="272"/>
      <c r="D490" s="273"/>
      <c r="E490" s="273"/>
      <c r="F490" s="274"/>
      <c r="G490" s="276"/>
      <c r="H490" s="276"/>
      <c r="I490" s="276"/>
      <c r="J490" s="277"/>
      <c r="K490" s="274"/>
      <c r="L490" s="274"/>
      <c r="M490" s="274"/>
      <c r="N490" s="274"/>
      <c r="O490" s="278"/>
      <c r="P490" s="279"/>
      <c r="Q490" s="353"/>
      <c r="R490" s="282" t="str">
        <f>IF(P490="","",VLOOKUP(P490,'Drop Down Lists'!$D$2:$E$312,2,FALSE))</f>
        <v/>
      </c>
      <c r="S490" s="172"/>
    </row>
    <row r="491" spans="1:19">
      <c r="A491" s="281"/>
      <c r="B491" s="272"/>
      <c r="C491" s="272"/>
      <c r="D491" s="273"/>
      <c r="E491" s="273"/>
      <c r="F491" s="274"/>
      <c r="G491" s="276"/>
      <c r="H491" s="276"/>
      <c r="I491" s="276"/>
      <c r="J491" s="277"/>
      <c r="K491" s="274"/>
      <c r="L491" s="274"/>
      <c r="M491" s="274"/>
      <c r="N491" s="274"/>
      <c r="O491" s="278"/>
      <c r="P491" s="279"/>
      <c r="Q491" s="353"/>
      <c r="R491" s="282" t="str">
        <f>IF(P491="","",VLOOKUP(P491,'Drop Down Lists'!$D$2:$E$312,2,FALSE))</f>
        <v/>
      </c>
      <c r="S491" s="172"/>
    </row>
    <row r="492" spans="1:19">
      <c r="A492" s="281"/>
      <c r="B492" s="272"/>
      <c r="C492" s="272"/>
      <c r="D492" s="273"/>
      <c r="E492" s="273"/>
      <c r="F492" s="274"/>
      <c r="G492" s="276"/>
      <c r="H492" s="276"/>
      <c r="I492" s="276"/>
      <c r="J492" s="277"/>
      <c r="K492" s="274"/>
      <c r="L492" s="274"/>
      <c r="M492" s="274"/>
      <c r="N492" s="274"/>
      <c r="O492" s="278"/>
      <c r="P492" s="279"/>
      <c r="Q492" s="353"/>
      <c r="R492" s="282" t="str">
        <f>IF(P492="","",VLOOKUP(P492,'Drop Down Lists'!$D$2:$E$312,2,FALSE))</f>
        <v/>
      </c>
      <c r="S492" s="172"/>
    </row>
    <row r="493" spans="1:19">
      <c r="A493" s="281"/>
      <c r="B493" s="272"/>
      <c r="C493" s="272"/>
      <c r="D493" s="273"/>
      <c r="E493" s="273"/>
      <c r="F493" s="274"/>
      <c r="G493" s="276"/>
      <c r="H493" s="276"/>
      <c r="I493" s="276"/>
      <c r="J493" s="277"/>
      <c r="K493" s="274"/>
      <c r="L493" s="274"/>
      <c r="M493" s="274"/>
      <c r="N493" s="274"/>
      <c r="O493" s="278"/>
      <c r="P493" s="279"/>
      <c r="Q493" s="353"/>
      <c r="R493" s="282" t="str">
        <f>IF(P493="","",VLOOKUP(P493,'Drop Down Lists'!$D$2:$E$312,2,FALSE))</f>
        <v/>
      </c>
      <c r="S493" s="172"/>
    </row>
    <row r="494" spans="1:19">
      <c r="A494" s="281"/>
      <c r="B494" s="272"/>
      <c r="C494" s="272"/>
      <c r="D494" s="273"/>
      <c r="E494" s="273"/>
      <c r="F494" s="274"/>
      <c r="G494" s="276"/>
      <c r="H494" s="276"/>
      <c r="I494" s="276"/>
      <c r="J494" s="277"/>
      <c r="K494" s="274"/>
      <c r="L494" s="274"/>
      <c r="M494" s="274"/>
      <c r="N494" s="274"/>
      <c r="O494" s="278"/>
      <c r="P494" s="279"/>
      <c r="Q494" s="353"/>
      <c r="R494" s="282" t="str">
        <f>IF(P494="","",VLOOKUP(P494,'Drop Down Lists'!$D$2:$E$312,2,FALSE))</f>
        <v/>
      </c>
      <c r="S494" s="172"/>
    </row>
    <row r="495" spans="1:19">
      <c r="A495" s="281"/>
      <c r="B495" s="272"/>
      <c r="C495" s="272"/>
      <c r="D495" s="273"/>
      <c r="E495" s="273"/>
      <c r="F495" s="274"/>
      <c r="G495" s="276"/>
      <c r="H495" s="276"/>
      <c r="I495" s="276"/>
      <c r="J495" s="277"/>
      <c r="K495" s="274"/>
      <c r="L495" s="274"/>
      <c r="M495" s="274"/>
      <c r="N495" s="274"/>
      <c r="O495" s="278"/>
      <c r="P495" s="279"/>
      <c r="Q495" s="353"/>
      <c r="R495" s="282" t="str">
        <f>IF(P495="","",VLOOKUP(P495,'Drop Down Lists'!$D$2:$E$312,2,FALSE))</f>
        <v/>
      </c>
      <c r="S495" s="172"/>
    </row>
    <row r="496" spans="1:19">
      <c r="A496" s="281"/>
      <c r="B496" s="272"/>
      <c r="C496" s="272"/>
      <c r="D496" s="273"/>
      <c r="E496" s="273"/>
      <c r="F496" s="274"/>
      <c r="G496" s="276"/>
      <c r="H496" s="276"/>
      <c r="I496" s="276"/>
      <c r="J496" s="277"/>
      <c r="K496" s="274"/>
      <c r="L496" s="274"/>
      <c r="M496" s="274"/>
      <c r="N496" s="274"/>
      <c r="O496" s="278"/>
      <c r="P496" s="279"/>
      <c r="Q496" s="353"/>
      <c r="R496" s="282" t="str">
        <f>IF(P496="","",VLOOKUP(P496,'Drop Down Lists'!$D$2:$E$312,2,FALSE))</f>
        <v/>
      </c>
      <c r="S496" s="172"/>
    </row>
    <row r="497" spans="1:19">
      <c r="A497" s="281"/>
      <c r="B497" s="272"/>
      <c r="C497" s="272"/>
      <c r="D497" s="273"/>
      <c r="E497" s="273"/>
      <c r="F497" s="274"/>
      <c r="G497" s="276"/>
      <c r="H497" s="276"/>
      <c r="I497" s="276"/>
      <c r="J497" s="277"/>
      <c r="K497" s="274"/>
      <c r="L497" s="274"/>
      <c r="M497" s="274"/>
      <c r="N497" s="274"/>
      <c r="O497" s="278"/>
      <c r="P497" s="279"/>
      <c r="Q497" s="353"/>
      <c r="R497" s="282" t="str">
        <f>IF(P497="","",VLOOKUP(P497,'Drop Down Lists'!$D$2:$E$312,2,FALSE))</f>
        <v/>
      </c>
      <c r="S497" s="172"/>
    </row>
    <row r="498" spans="1:19">
      <c r="A498" s="281"/>
      <c r="B498" s="272"/>
      <c r="C498" s="272"/>
      <c r="D498" s="273"/>
      <c r="E498" s="273"/>
      <c r="F498" s="274"/>
      <c r="G498" s="276"/>
      <c r="H498" s="276"/>
      <c r="I498" s="276"/>
      <c r="J498" s="277"/>
      <c r="K498" s="274"/>
      <c r="L498" s="274"/>
      <c r="M498" s="274"/>
      <c r="N498" s="274"/>
      <c r="O498" s="278"/>
      <c r="P498" s="279"/>
      <c r="Q498" s="353"/>
      <c r="R498" s="282" t="str">
        <f>IF(P498="","",VLOOKUP(P498,'Drop Down Lists'!$D$2:$E$312,2,FALSE))</f>
        <v/>
      </c>
      <c r="S498" s="172"/>
    </row>
    <row r="499" spans="1:19">
      <c r="A499" s="281"/>
      <c r="B499" s="272"/>
      <c r="C499" s="272"/>
      <c r="D499" s="273"/>
      <c r="E499" s="273"/>
      <c r="F499" s="274"/>
      <c r="G499" s="276"/>
      <c r="H499" s="276"/>
      <c r="I499" s="276"/>
      <c r="J499" s="277"/>
      <c r="K499" s="274"/>
      <c r="L499" s="274"/>
      <c r="M499" s="274"/>
      <c r="N499" s="274"/>
      <c r="O499" s="278"/>
      <c r="P499" s="279"/>
      <c r="Q499" s="353"/>
      <c r="R499" s="282" t="str">
        <f>IF(P499="","",VLOOKUP(P499,'Drop Down Lists'!$D$2:$E$312,2,FALSE))</f>
        <v/>
      </c>
      <c r="S499" s="172"/>
    </row>
    <row r="500" spans="1:19">
      <c r="A500" s="281"/>
      <c r="B500" s="272"/>
      <c r="C500" s="272"/>
      <c r="D500" s="273"/>
      <c r="E500" s="273"/>
      <c r="F500" s="274"/>
      <c r="G500" s="276"/>
      <c r="H500" s="276"/>
      <c r="I500" s="276"/>
      <c r="J500" s="277"/>
      <c r="K500" s="274"/>
      <c r="L500" s="274"/>
      <c r="M500" s="274"/>
      <c r="N500" s="274"/>
      <c r="O500" s="278"/>
      <c r="P500" s="279"/>
      <c r="Q500" s="353"/>
      <c r="R500" s="282" t="str">
        <f>IF(P500="","",VLOOKUP(P500,'Drop Down Lists'!$D$2:$E$312,2,FALSE))</f>
        <v/>
      </c>
      <c r="S500" s="172"/>
    </row>
    <row r="501" spans="1:19">
      <c r="A501" s="281"/>
      <c r="B501" s="272"/>
      <c r="C501" s="272"/>
      <c r="D501" s="273"/>
      <c r="E501" s="273"/>
      <c r="F501" s="274"/>
      <c r="G501" s="276"/>
      <c r="H501" s="276"/>
      <c r="I501" s="276"/>
      <c r="J501" s="277"/>
      <c r="K501" s="274"/>
      <c r="L501" s="274"/>
      <c r="M501" s="274"/>
      <c r="N501" s="274"/>
      <c r="O501" s="278"/>
      <c r="P501" s="279"/>
      <c r="Q501" s="353"/>
      <c r="R501" s="282" t="str">
        <f>IF(P501="","",VLOOKUP(P501,'Drop Down Lists'!$D$2:$E$312,2,FALSE))</f>
        <v/>
      </c>
      <c r="S501" s="172"/>
    </row>
    <row r="502" spans="1:19">
      <c r="A502" s="281"/>
      <c r="B502" s="272"/>
      <c r="C502" s="272"/>
      <c r="D502" s="273"/>
      <c r="E502" s="273"/>
      <c r="F502" s="274"/>
      <c r="G502" s="276"/>
      <c r="H502" s="276"/>
      <c r="I502" s="276"/>
      <c r="J502" s="277"/>
      <c r="K502" s="274"/>
      <c r="L502" s="274"/>
      <c r="M502" s="274"/>
      <c r="N502" s="274"/>
      <c r="O502" s="278"/>
      <c r="P502" s="279"/>
      <c r="Q502" s="353"/>
      <c r="R502" s="282" t="str">
        <f>IF(P502="","",VLOOKUP(P502,'Drop Down Lists'!$D$2:$E$312,2,FALSE))</f>
        <v/>
      </c>
      <c r="S502" s="172"/>
    </row>
    <row r="503" spans="1:19">
      <c r="A503" s="281"/>
      <c r="B503" s="272"/>
      <c r="C503" s="272"/>
      <c r="D503" s="273"/>
      <c r="E503" s="273"/>
      <c r="F503" s="274"/>
      <c r="G503" s="276"/>
      <c r="H503" s="276"/>
      <c r="I503" s="276"/>
      <c r="J503" s="277"/>
      <c r="K503" s="274"/>
      <c r="L503" s="274"/>
      <c r="M503" s="274"/>
      <c r="N503" s="274"/>
      <c r="O503" s="278"/>
      <c r="P503" s="279"/>
      <c r="Q503" s="353"/>
      <c r="R503" s="282" t="str">
        <f>IF(P503="","",VLOOKUP(P503,'Drop Down Lists'!$D$2:$E$312,2,FALSE))</f>
        <v/>
      </c>
      <c r="S503" s="172"/>
    </row>
    <row r="504" spans="1:19">
      <c r="A504" s="281"/>
      <c r="B504" s="272"/>
      <c r="C504" s="272"/>
      <c r="D504" s="273"/>
      <c r="E504" s="273"/>
      <c r="F504" s="274"/>
      <c r="G504" s="276"/>
      <c r="H504" s="276"/>
      <c r="I504" s="276"/>
      <c r="J504" s="277"/>
      <c r="K504" s="274"/>
      <c r="L504" s="274"/>
      <c r="M504" s="274"/>
      <c r="N504" s="274"/>
      <c r="O504" s="278"/>
      <c r="P504" s="279"/>
      <c r="Q504" s="353"/>
      <c r="R504" s="282" t="str">
        <f>IF(P504="","",VLOOKUP(P504,'Drop Down Lists'!$D$2:$E$312,2,FALSE))</f>
        <v/>
      </c>
      <c r="S504" s="172"/>
    </row>
    <row r="505" spans="1:19">
      <c r="A505" s="281"/>
      <c r="B505" s="272"/>
      <c r="C505" s="272"/>
      <c r="D505" s="273"/>
      <c r="E505" s="273"/>
      <c r="F505" s="274"/>
      <c r="G505" s="276"/>
      <c r="H505" s="276"/>
      <c r="I505" s="276"/>
      <c r="J505" s="277"/>
      <c r="K505" s="274"/>
      <c r="L505" s="274"/>
      <c r="M505" s="274"/>
      <c r="N505" s="274"/>
      <c r="O505" s="278"/>
      <c r="P505" s="279"/>
      <c r="Q505" s="353"/>
      <c r="R505" s="282" t="str">
        <f>IF(P505="","",VLOOKUP(P505,'Drop Down Lists'!$D$2:$E$312,2,FALSE))</f>
        <v/>
      </c>
      <c r="S505" s="172"/>
    </row>
    <row r="506" spans="1:19">
      <c r="A506" s="281"/>
      <c r="B506" s="272"/>
      <c r="C506" s="272"/>
      <c r="D506" s="273"/>
      <c r="E506" s="273"/>
      <c r="F506" s="274"/>
      <c r="G506" s="276"/>
      <c r="H506" s="276"/>
      <c r="I506" s="276"/>
      <c r="J506" s="277"/>
      <c r="K506" s="274"/>
      <c r="L506" s="274"/>
      <c r="M506" s="274"/>
      <c r="N506" s="274"/>
      <c r="O506" s="278"/>
      <c r="P506" s="279"/>
      <c r="Q506" s="353"/>
      <c r="R506" s="282" t="str">
        <f>IF(P506="","",VLOOKUP(P506,'Drop Down Lists'!$D$2:$E$312,2,FALSE))</f>
        <v/>
      </c>
      <c r="S506" s="172"/>
    </row>
    <row r="507" spans="1:19">
      <c r="A507" s="281"/>
      <c r="B507" s="272"/>
      <c r="C507" s="272"/>
      <c r="D507" s="273"/>
      <c r="E507" s="273"/>
      <c r="F507" s="274"/>
      <c r="G507" s="276"/>
      <c r="H507" s="276"/>
      <c r="I507" s="276"/>
      <c r="J507" s="277"/>
      <c r="K507" s="274"/>
      <c r="L507" s="274"/>
      <c r="M507" s="274"/>
      <c r="N507" s="274"/>
      <c r="O507" s="278"/>
      <c r="P507" s="279"/>
      <c r="Q507" s="353"/>
      <c r="R507" s="282" t="str">
        <f>IF(P507="","",VLOOKUP(P507,'Drop Down Lists'!$D$2:$E$312,2,FALSE))</f>
        <v/>
      </c>
      <c r="S507" s="172"/>
    </row>
    <row r="508" spans="1:19">
      <c r="A508" s="281"/>
      <c r="B508" s="272"/>
      <c r="C508" s="272"/>
      <c r="D508" s="273"/>
      <c r="E508" s="273"/>
      <c r="F508" s="274"/>
      <c r="G508" s="276"/>
      <c r="H508" s="276"/>
      <c r="I508" s="276"/>
      <c r="J508" s="277"/>
      <c r="K508" s="274"/>
      <c r="L508" s="274"/>
      <c r="M508" s="274"/>
      <c r="N508" s="274"/>
      <c r="O508" s="278"/>
      <c r="P508" s="279"/>
      <c r="Q508" s="353"/>
      <c r="R508" s="282" t="str">
        <f>IF(P508="","",VLOOKUP(P508,'Drop Down Lists'!$D$2:$E$312,2,FALSE))</f>
        <v/>
      </c>
      <c r="S508" s="172"/>
    </row>
    <row r="509" spans="1:19">
      <c r="A509" s="281"/>
      <c r="B509" s="272"/>
      <c r="C509" s="272"/>
      <c r="D509" s="273"/>
      <c r="E509" s="273"/>
      <c r="F509" s="274"/>
      <c r="G509" s="276"/>
      <c r="H509" s="276"/>
      <c r="I509" s="276"/>
      <c r="J509" s="277"/>
      <c r="K509" s="274"/>
      <c r="L509" s="274"/>
      <c r="M509" s="274"/>
      <c r="N509" s="274"/>
      <c r="O509" s="278"/>
      <c r="P509" s="279"/>
      <c r="Q509" s="353"/>
      <c r="R509" s="282" t="str">
        <f>IF(P509="","",VLOOKUP(P509,'Drop Down Lists'!$D$2:$E$312,2,FALSE))</f>
        <v/>
      </c>
      <c r="S509" s="172"/>
    </row>
    <row r="510" spans="1:19">
      <c r="A510" s="281"/>
      <c r="B510" s="272"/>
      <c r="C510" s="272"/>
      <c r="D510" s="273"/>
      <c r="E510" s="273"/>
      <c r="F510" s="274"/>
      <c r="G510" s="276"/>
      <c r="H510" s="276"/>
      <c r="I510" s="276"/>
      <c r="J510" s="277"/>
      <c r="K510" s="274"/>
      <c r="L510" s="274"/>
      <c r="M510" s="274"/>
      <c r="N510" s="274"/>
      <c r="O510" s="278"/>
      <c r="P510" s="279"/>
      <c r="Q510" s="353"/>
      <c r="R510" s="282" t="str">
        <f>IF(P510="","",VLOOKUP(P510,'Drop Down Lists'!$D$2:$E$312,2,FALSE))</f>
        <v/>
      </c>
      <c r="S510" s="172"/>
    </row>
    <row r="511" spans="1:19">
      <c r="A511" s="281"/>
      <c r="B511" s="272"/>
      <c r="C511" s="272"/>
      <c r="D511" s="273"/>
      <c r="E511" s="273"/>
      <c r="F511" s="274"/>
      <c r="G511" s="276"/>
      <c r="H511" s="276"/>
      <c r="I511" s="276"/>
      <c r="J511" s="277"/>
      <c r="K511" s="274"/>
      <c r="L511" s="274"/>
      <c r="M511" s="274"/>
      <c r="N511" s="274"/>
      <c r="O511" s="278"/>
      <c r="P511" s="279"/>
      <c r="Q511" s="353"/>
      <c r="R511" s="282" t="str">
        <f>IF(P511="","",VLOOKUP(P511,'Drop Down Lists'!$D$2:$E$312,2,FALSE))</f>
        <v/>
      </c>
      <c r="S511" s="172"/>
    </row>
    <row r="512" spans="1:19">
      <c r="A512" s="281"/>
      <c r="B512" s="272"/>
      <c r="C512" s="272"/>
      <c r="D512" s="273"/>
      <c r="E512" s="273"/>
      <c r="F512" s="274"/>
      <c r="G512" s="276"/>
      <c r="H512" s="276"/>
      <c r="I512" s="276"/>
      <c r="J512" s="277"/>
      <c r="K512" s="274"/>
      <c r="L512" s="274"/>
      <c r="M512" s="274"/>
      <c r="N512" s="274"/>
      <c r="O512" s="278"/>
      <c r="P512" s="279"/>
      <c r="Q512" s="353"/>
      <c r="R512" s="282" t="str">
        <f>IF(P512="","",VLOOKUP(P512,'Drop Down Lists'!$D$2:$E$312,2,FALSE))</f>
        <v/>
      </c>
      <c r="S512" s="172"/>
    </row>
    <row r="513" spans="1:19">
      <c r="A513" s="281"/>
      <c r="B513" s="272"/>
      <c r="C513" s="272"/>
      <c r="D513" s="273"/>
      <c r="E513" s="273"/>
      <c r="F513" s="274"/>
      <c r="G513" s="276"/>
      <c r="H513" s="276"/>
      <c r="I513" s="276"/>
      <c r="J513" s="277"/>
      <c r="K513" s="274"/>
      <c r="L513" s="274"/>
      <c r="M513" s="274"/>
      <c r="N513" s="274"/>
      <c r="O513" s="278"/>
      <c r="P513" s="279"/>
      <c r="Q513" s="353"/>
      <c r="R513" s="282" t="str">
        <f>IF(P513="","",VLOOKUP(P513,'Drop Down Lists'!$D$2:$E$312,2,FALSE))</f>
        <v/>
      </c>
      <c r="S513" s="172"/>
    </row>
    <row r="514" spans="1:19">
      <c r="A514" s="281"/>
      <c r="B514" s="272"/>
      <c r="C514" s="272"/>
      <c r="D514" s="273"/>
      <c r="E514" s="273"/>
      <c r="F514" s="274"/>
      <c r="G514" s="276"/>
      <c r="H514" s="276"/>
      <c r="I514" s="276"/>
      <c r="J514" s="277"/>
      <c r="K514" s="274"/>
      <c r="L514" s="274"/>
      <c r="M514" s="274"/>
      <c r="N514" s="274"/>
      <c r="O514" s="278"/>
      <c r="P514" s="279"/>
      <c r="Q514" s="353"/>
      <c r="R514" s="282" t="str">
        <f>IF(P514="","",VLOOKUP(P514,'Drop Down Lists'!$D$2:$E$312,2,FALSE))</f>
        <v/>
      </c>
      <c r="S514" s="172"/>
    </row>
    <row r="515" spans="1:19">
      <c r="A515" s="281"/>
      <c r="B515" s="272"/>
      <c r="C515" s="272"/>
      <c r="D515" s="273"/>
      <c r="E515" s="273"/>
      <c r="F515" s="274"/>
      <c r="G515" s="276"/>
      <c r="H515" s="276"/>
      <c r="I515" s="276"/>
      <c r="J515" s="277"/>
      <c r="K515" s="274"/>
      <c r="L515" s="274"/>
      <c r="M515" s="274"/>
      <c r="N515" s="274"/>
      <c r="O515" s="278"/>
      <c r="P515" s="279"/>
      <c r="Q515" s="353"/>
      <c r="R515" s="282" t="str">
        <f>IF(P515="","",VLOOKUP(P515,'Drop Down Lists'!$D$2:$E$312,2,FALSE))</f>
        <v/>
      </c>
      <c r="S515" s="172"/>
    </row>
    <row r="516" spans="1:19">
      <c r="A516" s="281"/>
      <c r="B516" s="272"/>
      <c r="C516" s="272"/>
      <c r="D516" s="273"/>
      <c r="E516" s="273"/>
      <c r="F516" s="274"/>
      <c r="G516" s="276"/>
      <c r="H516" s="276"/>
      <c r="I516" s="276"/>
      <c r="J516" s="277"/>
      <c r="K516" s="274"/>
      <c r="L516" s="274"/>
      <c r="M516" s="274"/>
      <c r="N516" s="274"/>
      <c r="O516" s="278"/>
      <c r="P516" s="279"/>
      <c r="Q516" s="353"/>
      <c r="R516" s="282" t="str">
        <f>IF(P516="","",VLOOKUP(P516,'Drop Down Lists'!$D$2:$E$312,2,FALSE))</f>
        <v/>
      </c>
      <c r="S516" s="172"/>
    </row>
    <row r="517" spans="1:19">
      <c r="A517" s="281"/>
      <c r="B517" s="272"/>
      <c r="C517" s="272"/>
      <c r="D517" s="273"/>
      <c r="E517" s="273"/>
      <c r="F517" s="274"/>
      <c r="G517" s="276"/>
      <c r="H517" s="276"/>
      <c r="I517" s="276"/>
      <c r="J517" s="277"/>
      <c r="K517" s="274"/>
      <c r="L517" s="274"/>
      <c r="M517" s="274"/>
      <c r="N517" s="274"/>
      <c r="O517" s="278"/>
      <c r="P517" s="279"/>
      <c r="Q517" s="353"/>
      <c r="R517" s="282" t="str">
        <f>IF(P517="","",VLOOKUP(P517,'Drop Down Lists'!$D$2:$E$312,2,FALSE))</f>
        <v/>
      </c>
      <c r="S517" s="172"/>
    </row>
    <row r="518" spans="1:19">
      <c r="A518" s="281"/>
      <c r="B518" s="272"/>
      <c r="C518" s="272"/>
      <c r="D518" s="273"/>
      <c r="E518" s="273"/>
      <c r="F518" s="274"/>
      <c r="G518" s="276"/>
      <c r="H518" s="276"/>
      <c r="I518" s="276"/>
      <c r="J518" s="277"/>
      <c r="K518" s="274"/>
      <c r="L518" s="274"/>
      <c r="M518" s="274"/>
      <c r="N518" s="274"/>
      <c r="O518" s="278"/>
      <c r="P518" s="279"/>
      <c r="Q518" s="353"/>
      <c r="R518" s="282" t="str">
        <f>IF(P518="","",VLOOKUP(P518,'Drop Down Lists'!$D$2:$E$312,2,FALSE))</f>
        <v/>
      </c>
      <c r="S518" s="172"/>
    </row>
    <row r="519" spans="1:19">
      <c r="A519" s="281"/>
      <c r="B519" s="272"/>
      <c r="C519" s="272"/>
      <c r="D519" s="273"/>
      <c r="E519" s="273"/>
      <c r="F519" s="274"/>
      <c r="G519" s="276"/>
      <c r="H519" s="276"/>
      <c r="I519" s="276"/>
      <c r="J519" s="277"/>
      <c r="K519" s="274"/>
      <c r="L519" s="274"/>
      <c r="M519" s="274"/>
      <c r="N519" s="274"/>
      <c r="O519" s="278"/>
      <c r="P519" s="279"/>
      <c r="Q519" s="353"/>
      <c r="R519" s="282" t="str">
        <f>IF(P519="","",VLOOKUP(P519,'Drop Down Lists'!$D$2:$E$312,2,FALSE))</f>
        <v/>
      </c>
      <c r="S519" s="172"/>
    </row>
    <row r="520" spans="1:19">
      <c r="A520" s="281"/>
      <c r="B520" s="272"/>
      <c r="C520" s="272"/>
      <c r="D520" s="273"/>
      <c r="E520" s="273"/>
      <c r="F520" s="274"/>
      <c r="G520" s="276"/>
      <c r="H520" s="276"/>
      <c r="I520" s="276"/>
      <c r="J520" s="277"/>
      <c r="K520" s="274"/>
      <c r="L520" s="274"/>
      <c r="M520" s="274"/>
      <c r="N520" s="274"/>
      <c r="O520" s="278"/>
      <c r="P520" s="279"/>
      <c r="Q520" s="353"/>
      <c r="R520" s="282" t="str">
        <f>IF(P520="","",VLOOKUP(P520,'Drop Down Lists'!$D$2:$E$312,2,FALSE))</f>
        <v/>
      </c>
      <c r="S520" s="172"/>
    </row>
    <row r="521" spans="1:19">
      <c r="A521" s="281"/>
      <c r="B521" s="272"/>
      <c r="C521" s="272"/>
      <c r="D521" s="273"/>
      <c r="E521" s="273"/>
      <c r="F521" s="274"/>
      <c r="G521" s="276"/>
      <c r="H521" s="276"/>
      <c r="I521" s="276"/>
      <c r="J521" s="277"/>
      <c r="K521" s="274"/>
      <c r="L521" s="274"/>
      <c r="M521" s="274"/>
      <c r="N521" s="274"/>
      <c r="O521" s="278"/>
      <c r="P521" s="279"/>
      <c r="Q521" s="353"/>
      <c r="R521" s="282" t="str">
        <f>IF(P521="","",VLOOKUP(P521,'Drop Down Lists'!$D$2:$E$312,2,FALSE))</f>
        <v/>
      </c>
      <c r="S521" s="172"/>
    </row>
    <row r="522" spans="1:19">
      <c r="A522" s="281"/>
      <c r="B522" s="272"/>
      <c r="C522" s="272"/>
      <c r="D522" s="273"/>
      <c r="E522" s="273"/>
      <c r="F522" s="274"/>
      <c r="G522" s="276"/>
      <c r="H522" s="276"/>
      <c r="I522" s="276"/>
      <c r="J522" s="277"/>
      <c r="K522" s="274"/>
      <c r="L522" s="274"/>
      <c r="M522" s="274"/>
      <c r="N522" s="274"/>
      <c r="O522" s="278"/>
      <c r="P522" s="279"/>
      <c r="Q522" s="353"/>
      <c r="R522" s="282" t="str">
        <f>IF(P522="","",VLOOKUP(P522,'Drop Down Lists'!$D$2:$E$312,2,FALSE))</f>
        <v/>
      </c>
      <c r="S522" s="172"/>
    </row>
    <row r="523" spans="1:19">
      <c r="A523" s="281"/>
      <c r="B523" s="272"/>
      <c r="C523" s="272"/>
      <c r="D523" s="273"/>
      <c r="E523" s="273"/>
      <c r="F523" s="274"/>
      <c r="G523" s="276"/>
      <c r="H523" s="276"/>
      <c r="I523" s="276"/>
      <c r="J523" s="277"/>
      <c r="K523" s="274"/>
      <c r="L523" s="274"/>
      <c r="M523" s="274"/>
      <c r="N523" s="274"/>
      <c r="O523" s="278"/>
      <c r="P523" s="279"/>
      <c r="Q523" s="353"/>
      <c r="R523" s="282" t="str">
        <f>IF(P523="","",VLOOKUP(P523,'Drop Down Lists'!$D$2:$E$312,2,FALSE))</f>
        <v/>
      </c>
      <c r="S523" s="172"/>
    </row>
    <row r="524" spans="1:19">
      <c r="A524" s="281"/>
      <c r="B524" s="272"/>
      <c r="C524" s="272"/>
      <c r="D524" s="273"/>
      <c r="E524" s="273"/>
      <c r="F524" s="274"/>
      <c r="G524" s="276"/>
      <c r="H524" s="276"/>
      <c r="I524" s="276"/>
      <c r="J524" s="277"/>
      <c r="K524" s="274"/>
      <c r="L524" s="274"/>
      <c r="M524" s="274"/>
      <c r="N524" s="274"/>
      <c r="O524" s="278"/>
      <c r="P524" s="279"/>
      <c r="Q524" s="353"/>
      <c r="R524" s="282" t="str">
        <f>IF(P524="","",VLOOKUP(P524,'Drop Down Lists'!$D$2:$E$312,2,FALSE))</f>
        <v/>
      </c>
      <c r="S524" s="172"/>
    </row>
    <row r="525" spans="1:19">
      <c r="A525" s="281"/>
      <c r="B525" s="272"/>
      <c r="C525" s="272"/>
      <c r="D525" s="273"/>
      <c r="E525" s="273"/>
      <c r="F525" s="274"/>
      <c r="G525" s="276"/>
      <c r="H525" s="276"/>
      <c r="I525" s="276"/>
      <c r="J525" s="277"/>
      <c r="K525" s="274"/>
      <c r="L525" s="274"/>
      <c r="M525" s="274"/>
      <c r="N525" s="274"/>
      <c r="O525" s="278"/>
      <c r="P525" s="279"/>
      <c r="Q525" s="353"/>
      <c r="R525" s="282" t="str">
        <f>IF(P525="","",VLOOKUP(P525,'Drop Down Lists'!$D$2:$E$312,2,FALSE))</f>
        <v/>
      </c>
      <c r="S525" s="172"/>
    </row>
    <row r="526" spans="1:19">
      <c r="A526" s="281"/>
      <c r="B526" s="272"/>
      <c r="C526" s="272"/>
      <c r="D526" s="273"/>
      <c r="E526" s="273"/>
      <c r="F526" s="274"/>
      <c r="G526" s="276"/>
      <c r="H526" s="276"/>
      <c r="I526" s="276"/>
      <c r="J526" s="277"/>
      <c r="K526" s="274"/>
      <c r="L526" s="274"/>
      <c r="M526" s="274"/>
      <c r="N526" s="274"/>
      <c r="O526" s="278"/>
      <c r="P526" s="279"/>
      <c r="Q526" s="353"/>
      <c r="R526" s="282" t="str">
        <f>IF(P526="","",VLOOKUP(P526,'Drop Down Lists'!$D$2:$E$312,2,FALSE))</f>
        <v/>
      </c>
      <c r="S526" s="172"/>
    </row>
    <row r="527" spans="1:19">
      <c r="A527" s="281"/>
      <c r="B527" s="272"/>
      <c r="C527" s="272"/>
      <c r="D527" s="273"/>
      <c r="E527" s="273"/>
      <c r="F527" s="274"/>
      <c r="G527" s="276"/>
      <c r="H527" s="276"/>
      <c r="I527" s="276"/>
      <c r="J527" s="277"/>
      <c r="K527" s="274"/>
      <c r="L527" s="274"/>
      <c r="M527" s="274"/>
      <c r="N527" s="274"/>
      <c r="O527" s="278"/>
      <c r="P527" s="279"/>
      <c r="Q527" s="353"/>
      <c r="R527" s="282" t="str">
        <f>IF(P527="","",VLOOKUP(P527,'Drop Down Lists'!$D$2:$E$312,2,FALSE))</f>
        <v/>
      </c>
      <c r="S527" s="172"/>
    </row>
    <row r="528" spans="1:19">
      <c r="A528" s="281"/>
      <c r="B528" s="272"/>
      <c r="C528" s="272"/>
      <c r="D528" s="273"/>
      <c r="E528" s="273"/>
      <c r="F528" s="274"/>
      <c r="G528" s="276"/>
      <c r="H528" s="276"/>
      <c r="I528" s="276"/>
      <c r="J528" s="277"/>
      <c r="K528" s="274"/>
      <c r="L528" s="274"/>
      <c r="M528" s="274"/>
      <c r="N528" s="274"/>
      <c r="O528" s="278"/>
      <c r="P528" s="279"/>
      <c r="Q528" s="353"/>
      <c r="R528" s="282" t="str">
        <f>IF(P528="","",VLOOKUP(P528,'Drop Down Lists'!$D$2:$E$312,2,FALSE))</f>
        <v/>
      </c>
      <c r="S528" s="172"/>
    </row>
    <row r="529" spans="1:19">
      <c r="A529" s="281"/>
      <c r="B529" s="272"/>
      <c r="C529" s="272"/>
      <c r="D529" s="273"/>
      <c r="E529" s="273"/>
      <c r="F529" s="274"/>
      <c r="G529" s="276"/>
      <c r="H529" s="276"/>
      <c r="I529" s="276"/>
      <c r="J529" s="277"/>
      <c r="K529" s="274"/>
      <c r="L529" s="274"/>
      <c r="M529" s="274"/>
      <c r="N529" s="274"/>
      <c r="O529" s="278"/>
      <c r="P529" s="279"/>
      <c r="Q529" s="353"/>
      <c r="R529" s="282" t="str">
        <f>IF(P529="","",VLOOKUP(P529,'Drop Down Lists'!$D$2:$E$312,2,FALSE))</f>
        <v/>
      </c>
      <c r="S529" s="172"/>
    </row>
    <row r="530" spans="1:19">
      <c r="A530" s="281"/>
      <c r="B530" s="272"/>
      <c r="C530" s="272"/>
      <c r="D530" s="273"/>
      <c r="E530" s="273"/>
      <c r="F530" s="274"/>
      <c r="G530" s="276"/>
      <c r="H530" s="276"/>
      <c r="I530" s="276"/>
      <c r="J530" s="277"/>
      <c r="K530" s="274"/>
      <c r="L530" s="274"/>
      <c r="M530" s="274"/>
      <c r="N530" s="274"/>
      <c r="O530" s="278"/>
      <c r="P530" s="279"/>
      <c r="Q530" s="353"/>
      <c r="R530" s="282" t="str">
        <f>IF(P530="","",VLOOKUP(P530,'Drop Down Lists'!$D$2:$E$312,2,FALSE))</f>
        <v/>
      </c>
      <c r="S530" s="172"/>
    </row>
    <row r="531" spans="1:19">
      <c r="A531" s="281"/>
      <c r="B531" s="272"/>
      <c r="C531" s="272"/>
      <c r="D531" s="273"/>
      <c r="E531" s="273"/>
      <c r="F531" s="274"/>
      <c r="G531" s="276"/>
      <c r="H531" s="276"/>
      <c r="I531" s="276"/>
      <c r="J531" s="277"/>
      <c r="K531" s="274"/>
      <c r="L531" s="274"/>
      <c r="M531" s="274"/>
      <c r="N531" s="274"/>
      <c r="O531" s="278"/>
      <c r="P531" s="279"/>
      <c r="Q531" s="353"/>
      <c r="R531" s="282" t="str">
        <f>IF(P531="","",VLOOKUP(P531,'Drop Down Lists'!$D$2:$E$312,2,FALSE))</f>
        <v/>
      </c>
      <c r="S531" s="172"/>
    </row>
    <row r="532" spans="1:19">
      <c r="A532" s="281"/>
      <c r="B532" s="272"/>
      <c r="C532" s="272"/>
      <c r="D532" s="273"/>
      <c r="E532" s="273"/>
      <c r="F532" s="274"/>
      <c r="G532" s="276"/>
      <c r="H532" s="276"/>
      <c r="I532" s="276"/>
      <c r="J532" s="277"/>
      <c r="K532" s="274"/>
      <c r="L532" s="274"/>
      <c r="M532" s="274"/>
      <c r="N532" s="274"/>
      <c r="O532" s="278"/>
      <c r="P532" s="279"/>
      <c r="Q532" s="353"/>
      <c r="R532" s="282" t="str">
        <f>IF(P532="","",VLOOKUP(P532,'Drop Down Lists'!$D$2:$E$312,2,FALSE))</f>
        <v/>
      </c>
      <c r="S532" s="172"/>
    </row>
    <row r="533" spans="1:19">
      <c r="A533" s="281"/>
      <c r="B533" s="272"/>
      <c r="C533" s="272"/>
      <c r="D533" s="273"/>
      <c r="E533" s="273"/>
      <c r="F533" s="274"/>
      <c r="G533" s="276"/>
      <c r="H533" s="276"/>
      <c r="I533" s="276"/>
      <c r="J533" s="277"/>
      <c r="K533" s="274"/>
      <c r="L533" s="274"/>
      <c r="M533" s="274"/>
      <c r="N533" s="274"/>
      <c r="O533" s="278"/>
      <c r="P533" s="279"/>
      <c r="Q533" s="353"/>
      <c r="R533" s="282" t="str">
        <f>IF(P533="","",VLOOKUP(P533,'Drop Down Lists'!$D$2:$E$312,2,FALSE))</f>
        <v/>
      </c>
      <c r="S533" s="172"/>
    </row>
    <row r="534" spans="1:19">
      <c r="A534" s="281"/>
      <c r="B534" s="272"/>
      <c r="C534" s="272"/>
      <c r="D534" s="273"/>
      <c r="E534" s="273"/>
      <c r="F534" s="274"/>
      <c r="G534" s="276"/>
      <c r="H534" s="276"/>
      <c r="I534" s="276"/>
      <c r="J534" s="277"/>
      <c r="K534" s="274"/>
      <c r="L534" s="274"/>
      <c r="M534" s="274"/>
      <c r="N534" s="274"/>
      <c r="O534" s="278"/>
      <c r="P534" s="279"/>
      <c r="Q534" s="353"/>
      <c r="R534" s="282" t="str">
        <f>IF(P534="","",VLOOKUP(P534,'Drop Down Lists'!$D$2:$E$312,2,FALSE))</f>
        <v/>
      </c>
      <c r="S534" s="172"/>
    </row>
    <row r="535" spans="1:19">
      <c r="A535" s="281"/>
      <c r="B535" s="272"/>
      <c r="C535" s="272"/>
      <c r="D535" s="273"/>
      <c r="E535" s="273"/>
      <c r="F535" s="274"/>
      <c r="G535" s="276"/>
      <c r="H535" s="276"/>
      <c r="I535" s="276"/>
      <c r="J535" s="277"/>
      <c r="K535" s="274"/>
      <c r="L535" s="274"/>
      <c r="M535" s="274"/>
      <c r="N535" s="274"/>
      <c r="O535" s="278"/>
      <c r="P535" s="279"/>
      <c r="Q535" s="353"/>
      <c r="R535" s="282" t="str">
        <f>IF(P535="","",VLOOKUP(P535,'Drop Down Lists'!$D$2:$E$312,2,FALSE))</f>
        <v/>
      </c>
      <c r="S535" s="172"/>
    </row>
    <row r="536" spans="1:19">
      <c r="A536" s="281"/>
      <c r="B536" s="272"/>
      <c r="C536" s="272"/>
      <c r="D536" s="273"/>
      <c r="E536" s="273"/>
      <c r="F536" s="274"/>
      <c r="G536" s="276"/>
      <c r="H536" s="276"/>
      <c r="I536" s="276"/>
      <c r="J536" s="277"/>
      <c r="K536" s="274"/>
      <c r="L536" s="274"/>
      <c r="M536" s="274"/>
      <c r="N536" s="274"/>
      <c r="O536" s="278"/>
      <c r="P536" s="279"/>
      <c r="Q536" s="353"/>
      <c r="R536" s="282" t="str">
        <f>IF(P536="","",VLOOKUP(P536,'Drop Down Lists'!$D$2:$E$312,2,FALSE))</f>
        <v/>
      </c>
      <c r="S536" s="172"/>
    </row>
    <row r="537" spans="1:19">
      <c r="A537" s="281"/>
      <c r="B537" s="272"/>
      <c r="C537" s="272"/>
      <c r="D537" s="273"/>
      <c r="E537" s="273"/>
      <c r="F537" s="274"/>
      <c r="G537" s="276"/>
      <c r="H537" s="276"/>
      <c r="I537" s="276"/>
      <c r="J537" s="277"/>
      <c r="K537" s="274"/>
      <c r="L537" s="274"/>
      <c r="M537" s="274"/>
      <c r="N537" s="274"/>
      <c r="O537" s="278"/>
      <c r="P537" s="279"/>
      <c r="Q537" s="353"/>
      <c r="R537" s="282" t="str">
        <f>IF(P537="","",VLOOKUP(P537,'Drop Down Lists'!$D$2:$E$312,2,FALSE))</f>
        <v/>
      </c>
      <c r="S537" s="172"/>
    </row>
    <row r="538" spans="1:19">
      <c r="A538" s="281"/>
      <c r="B538" s="272"/>
      <c r="C538" s="272"/>
      <c r="D538" s="273"/>
      <c r="E538" s="273"/>
      <c r="F538" s="274"/>
      <c r="G538" s="276"/>
      <c r="H538" s="276"/>
      <c r="I538" s="276"/>
      <c r="J538" s="277"/>
      <c r="K538" s="274"/>
      <c r="L538" s="274"/>
      <c r="M538" s="274"/>
      <c r="N538" s="274"/>
      <c r="O538" s="278"/>
      <c r="P538" s="279"/>
      <c r="Q538" s="353"/>
      <c r="R538" s="282" t="str">
        <f>IF(P538="","",VLOOKUP(P538,'Drop Down Lists'!$D$2:$E$312,2,FALSE))</f>
        <v/>
      </c>
      <c r="S538" s="172"/>
    </row>
    <row r="539" spans="1:19">
      <c r="A539" s="281"/>
      <c r="B539" s="272"/>
      <c r="C539" s="272"/>
      <c r="D539" s="273"/>
      <c r="E539" s="273"/>
      <c r="F539" s="274"/>
      <c r="G539" s="276"/>
      <c r="H539" s="276"/>
      <c r="I539" s="276"/>
      <c r="J539" s="277"/>
      <c r="K539" s="274"/>
      <c r="L539" s="274"/>
      <c r="M539" s="274"/>
      <c r="N539" s="274"/>
      <c r="O539" s="278"/>
      <c r="P539" s="279"/>
      <c r="Q539" s="353"/>
      <c r="R539" s="282" t="str">
        <f>IF(P539="","",VLOOKUP(P539,'Drop Down Lists'!$D$2:$E$312,2,FALSE))</f>
        <v/>
      </c>
      <c r="S539" s="172"/>
    </row>
    <row r="540" spans="1:19">
      <c r="A540" s="281"/>
      <c r="B540" s="272"/>
      <c r="C540" s="272"/>
      <c r="D540" s="273"/>
      <c r="E540" s="273"/>
      <c r="F540" s="274"/>
      <c r="G540" s="276"/>
      <c r="H540" s="276"/>
      <c r="I540" s="276"/>
      <c r="J540" s="277"/>
      <c r="K540" s="274"/>
      <c r="L540" s="274"/>
      <c r="M540" s="274"/>
      <c r="N540" s="274"/>
      <c r="O540" s="278"/>
      <c r="P540" s="279"/>
      <c r="Q540" s="353"/>
      <c r="R540" s="282" t="str">
        <f>IF(P540="","",VLOOKUP(P540,'Drop Down Lists'!$D$2:$E$312,2,FALSE))</f>
        <v/>
      </c>
      <c r="S540" s="172"/>
    </row>
    <row r="541" spans="1:19">
      <c r="A541" s="281"/>
      <c r="B541" s="272"/>
      <c r="C541" s="272"/>
      <c r="D541" s="273"/>
      <c r="E541" s="273"/>
      <c r="F541" s="274"/>
      <c r="G541" s="276"/>
      <c r="H541" s="276"/>
      <c r="I541" s="276"/>
      <c r="J541" s="277"/>
      <c r="K541" s="274"/>
      <c r="L541" s="274"/>
      <c r="M541" s="274"/>
      <c r="N541" s="274"/>
      <c r="O541" s="278"/>
      <c r="P541" s="279"/>
      <c r="Q541" s="353"/>
      <c r="R541" s="282" t="str">
        <f>IF(P541="","",VLOOKUP(P541,'Drop Down Lists'!$D$2:$E$312,2,FALSE))</f>
        <v/>
      </c>
      <c r="S541" s="172"/>
    </row>
    <row r="542" spans="1:19">
      <c r="A542" s="281"/>
      <c r="B542" s="272"/>
      <c r="C542" s="272"/>
      <c r="D542" s="273"/>
      <c r="E542" s="273"/>
      <c r="F542" s="274"/>
      <c r="G542" s="276"/>
      <c r="H542" s="276"/>
      <c r="I542" s="276"/>
      <c r="J542" s="277"/>
      <c r="K542" s="274"/>
      <c r="L542" s="274"/>
      <c r="M542" s="274"/>
      <c r="N542" s="274"/>
      <c r="O542" s="278"/>
      <c r="P542" s="279"/>
      <c r="Q542" s="353"/>
      <c r="R542" s="282" t="str">
        <f>IF(P542="","",VLOOKUP(P542,'Drop Down Lists'!$D$2:$E$312,2,FALSE))</f>
        <v/>
      </c>
      <c r="S542" s="172"/>
    </row>
    <row r="543" spans="1:19">
      <c r="A543" s="281"/>
      <c r="B543" s="272"/>
      <c r="C543" s="272"/>
      <c r="D543" s="273"/>
      <c r="E543" s="273"/>
      <c r="F543" s="274"/>
      <c r="G543" s="276"/>
      <c r="H543" s="276"/>
      <c r="I543" s="276"/>
      <c r="J543" s="277"/>
      <c r="K543" s="274"/>
      <c r="L543" s="274"/>
      <c r="M543" s="274"/>
      <c r="N543" s="274"/>
      <c r="O543" s="278"/>
      <c r="P543" s="279"/>
      <c r="Q543" s="353"/>
      <c r="R543" s="282" t="str">
        <f>IF(P543="","",VLOOKUP(P543,'Drop Down Lists'!$D$2:$E$312,2,FALSE))</f>
        <v/>
      </c>
      <c r="S543" s="172"/>
    </row>
    <row r="544" spans="1:19">
      <c r="A544" s="281"/>
      <c r="B544" s="272"/>
      <c r="C544" s="272"/>
      <c r="D544" s="273"/>
      <c r="E544" s="273"/>
      <c r="F544" s="274"/>
      <c r="G544" s="276"/>
      <c r="H544" s="276"/>
      <c r="I544" s="276"/>
      <c r="J544" s="277"/>
      <c r="K544" s="274"/>
      <c r="L544" s="274"/>
      <c r="M544" s="274"/>
      <c r="N544" s="274"/>
      <c r="O544" s="278"/>
      <c r="P544" s="279"/>
      <c r="Q544" s="353"/>
      <c r="R544" s="282" t="str">
        <f>IF(P544="","",VLOOKUP(P544,'Drop Down Lists'!$D$2:$E$312,2,FALSE))</f>
        <v/>
      </c>
      <c r="S544" s="172"/>
    </row>
    <row r="545" spans="1:19">
      <c r="A545" s="281"/>
      <c r="B545" s="272"/>
      <c r="C545" s="272"/>
      <c r="D545" s="273"/>
      <c r="E545" s="273"/>
      <c r="F545" s="274"/>
      <c r="G545" s="276"/>
      <c r="H545" s="276"/>
      <c r="I545" s="276"/>
      <c r="J545" s="277"/>
      <c r="K545" s="274"/>
      <c r="L545" s="274"/>
      <c r="M545" s="274"/>
      <c r="N545" s="274"/>
      <c r="O545" s="278"/>
      <c r="P545" s="279"/>
      <c r="Q545" s="353"/>
      <c r="R545" s="282" t="str">
        <f>IF(P545="","",VLOOKUP(P545,'Drop Down Lists'!$D$2:$E$312,2,FALSE))</f>
        <v/>
      </c>
      <c r="S545" s="172"/>
    </row>
    <row r="546" spans="1:19">
      <c r="A546" s="281"/>
      <c r="B546" s="272"/>
      <c r="C546" s="272"/>
      <c r="D546" s="273"/>
      <c r="E546" s="273"/>
      <c r="F546" s="274"/>
      <c r="G546" s="276"/>
      <c r="H546" s="276"/>
      <c r="I546" s="276"/>
      <c r="J546" s="277"/>
      <c r="K546" s="274"/>
      <c r="L546" s="274"/>
      <c r="M546" s="274"/>
      <c r="N546" s="274"/>
      <c r="O546" s="278"/>
      <c r="P546" s="279"/>
      <c r="Q546" s="353"/>
      <c r="R546" s="282" t="str">
        <f>IF(P546="","",VLOOKUP(P546,'Drop Down Lists'!$D$2:$E$312,2,FALSE))</f>
        <v/>
      </c>
      <c r="S546" s="172"/>
    </row>
    <row r="547" spans="1:19">
      <c r="A547" s="281"/>
      <c r="B547" s="272"/>
      <c r="C547" s="272"/>
      <c r="D547" s="273"/>
      <c r="E547" s="273"/>
      <c r="F547" s="274"/>
      <c r="G547" s="276"/>
      <c r="H547" s="276"/>
      <c r="I547" s="276"/>
      <c r="J547" s="277"/>
      <c r="K547" s="274"/>
      <c r="L547" s="274"/>
      <c r="M547" s="274"/>
      <c r="N547" s="274"/>
      <c r="O547" s="278"/>
      <c r="P547" s="279"/>
      <c r="Q547" s="353"/>
      <c r="R547" s="282" t="str">
        <f>IF(P547="","",VLOOKUP(P547,'Drop Down Lists'!$D$2:$E$312,2,FALSE))</f>
        <v/>
      </c>
      <c r="S547" s="172"/>
    </row>
    <row r="548" spans="1:19">
      <c r="A548" s="281"/>
      <c r="B548" s="272"/>
      <c r="C548" s="272"/>
      <c r="D548" s="273"/>
      <c r="E548" s="273"/>
      <c r="F548" s="274"/>
      <c r="G548" s="276"/>
      <c r="H548" s="276"/>
      <c r="I548" s="276"/>
      <c r="J548" s="277"/>
      <c r="K548" s="274"/>
      <c r="L548" s="274"/>
      <c r="M548" s="274"/>
      <c r="N548" s="274"/>
      <c r="O548" s="278"/>
      <c r="P548" s="279"/>
      <c r="Q548" s="353"/>
      <c r="R548" s="282" t="str">
        <f>IF(P548="","",VLOOKUP(P548,'Drop Down Lists'!$D$2:$E$312,2,FALSE))</f>
        <v/>
      </c>
      <c r="S548" s="172"/>
    </row>
    <row r="549" spans="1:19">
      <c r="A549" s="281"/>
      <c r="B549" s="272"/>
      <c r="C549" s="272"/>
      <c r="D549" s="273"/>
      <c r="E549" s="273"/>
      <c r="F549" s="274"/>
      <c r="G549" s="276"/>
      <c r="H549" s="276"/>
      <c r="I549" s="276"/>
      <c r="J549" s="277"/>
      <c r="K549" s="274"/>
      <c r="L549" s="274"/>
      <c r="M549" s="274"/>
      <c r="N549" s="274"/>
      <c r="O549" s="278"/>
      <c r="P549" s="279"/>
      <c r="Q549" s="353"/>
      <c r="R549" s="282" t="str">
        <f>IF(P549="","",VLOOKUP(P549,'Drop Down Lists'!$D$2:$E$312,2,FALSE))</f>
        <v/>
      </c>
      <c r="S549" s="172"/>
    </row>
    <row r="550" spans="1:19">
      <c r="A550" s="281"/>
      <c r="B550" s="272"/>
      <c r="C550" s="272"/>
      <c r="D550" s="273"/>
      <c r="E550" s="273"/>
      <c r="F550" s="274"/>
      <c r="G550" s="276"/>
      <c r="H550" s="276"/>
      <c r="I550" s="276"/>
      <c r="J550" s="277"/>
      <c r="K550" s="274"/>
      <c r="L550" s="274"/>
      <c r="M550" s="274"/>
      <c r="N550" s="274"/>
      <c r="O550" s="278"/>
      <c r="P550" s="279"/>
      <c r="Q550" s="353"/>
      <c r="R550" s="282" t="str">
        <f>IF(P550="","",VLOOKUP(P550,'Drop Down Lists'!$D$2:$E$312,2,FALSE))</f>
        <v/>
      </c>
      <c r="S550" s="172"/>
    </row>
    <row r="551" spans="1:19">
      <c r="A551" s="281"/>
      <c r="B551" s="272"/>
      <c r="C551" s="272"/>
      <c r="D551" s="273"/>
      <c r="E551" s="273"/>
      <c r="F551" s="274"/>
      <c r="G551" s="276"/>
      <c r="H551" s="276"/>
      <c r="I551" s="276"/>
      <c r="J551" s="277"/>
      <c r="K551" s="274"/>
      <c r="L551" s="274"/>
      <c r="M551" s="274"/>
      <c r="N551" s="274"/>
      <c r="O551" s="278"/>
      <c r="P551" s="279"/>
      <c r="Q551" s="353"/>
      <c r="R551" s="282" t="str">
        <f>IF(P551="","",VLOOKUP(P551,'Drop Down Lists'!$D$2:$E$312,2,FALSE))</f>
        <v/>
      </c>
      <c r="S551" s="172"/>
    </row>
    <row r="552" spans="1:19">
      <c r="A552" s="281"/>
      <c r="B552" s="272"/>
      <c r="C552" s="272"/>
      <c r="D552" s="273"/>
      <c r="E552" s="273"/>
      <c r="F552" s="274"/>
      <c r="G552" s="276"/>
      <c r="H552" s="276"/>
      <c r="I552" s="276"/>
      <c r="J552" s="277"/>
      <c r="K552" s="274"/>
      <c r="L552" s="274"/>
      <c r="M552" s="274"/>
      <c r="N552" s="274"/>
      <c r="O552" s="278"/>
      <c r="P552" s="279"/>
      <c r="Q552" s="353"/>
      <c r="R552" s="282" t="str">
        <f>IF(P552="","",VLOOKUP(P552,'Drop Down Lists'!$D$2:$E$312,2,FALSE))</f>
        <v/>
      </c>
      <c r="S552" s="172"/>
    </row>
    <row r="553" spans="1:19">
      <c r="A553" s="281"/>
      <c r="B553" s="272"/>
      <c r="C553" s="272"/>
      <c r="D553" s="273"/>
      <c r="E553" s="273"/>
      <c r="F553" s="274"/>
      <c r="G553" s="276"/>
      <c r="H553" s="276"/>
      <c r="I553" s="276"/>
      <c r="J553" s="277"/>
      <c r="K553" s="274"/>
      <c r="L553" s="274"/>
      <c r="M553" s="274"/>
      <c r="N553" s="274"/>
      <c r="O553" s="278"/>
      <c r="P553" s="279"/>
      <c r="Q553" s="353"/>
      <c r="R553" s="282" t="str">
        <f>IF(P553="","",VLOOKUP(P553,'Drop Down Lists'!$D$2:$E$312,2,FALSE))</f>
        <v/>
      </c>
      <c r="S553" s="172"/>
    </row>
    <row r="554" spans="1:19">
      <c r="A554" s="281"/>
      <c r="B554" s="272"/>
      <c r="C554" s="272"/>
      <c r="D554" s="273"/>
      <c r="E554" s="273"/>
      <c r="F554" s="274"/>
      <c r="G554" s="276"/>
      <c r="H554" s="276"/>
      <c r="I554" s="276"/>
      <c r="J554" s="277"/>
      <c r="K554" s="274"/>
      <c r="L554" s="274"/>
      <c r="M554" s="274"/>
      <c r="N554" s="274"/>
      <c r="O554" s="278"/>
      <c r="P554" s="279"/>
      <c r="Q554" s="353"/>
      <c r="R554" s="282" t="str">
        <f>IF(P554="","",VLOOKUP(P554,'Drop Down Lists'!$D$2:$E$312,2,FALSE))</f>
        <v/>
      </c>
      <c r="S554" s="172"/>
    </row>
    <row r="555" spans="1:19">
      <c r="A555" s="281"/>
      <c r="B555" s="272"/>
      <c r="C555" s="272"/>
      <c r="D555" s="273"/>
      <c r="E555" s="273"/>
      <c r="F555" s="274"/>
      <c r="G555" s="276"/>
      <c r="H555" s="276"/>
      <c r="I555" s="276"/>
      <c r="J555" s="277"/>
      <c r="K555" s="274"/>
      <c r="L555" s="274"/>
      <c r="M555" s="274"/>
      <c r="N555" s="274"/>
      <c r="O555" s="278"/>
      <c r="P555" s="279"/>
      <c r="Q555" s="353"/>
      <c r="R555" s="282" t="str">
        <f>IF(P555="","",VLOOKUP(P555,'Drop Down Lists'!$D$2:$E$312,2,FALSE))</f>
        <v/>
      </c>
      <c r="S555" s="172"/>
    </row>
    <row r="556" spans="1:19">
      <c r="A556" s="281"/>
      <c r="B556" s="272"/>
      <c r="C556" s="272"/>
      <c r="D556" s="273"/>
      <c r="E556" s="273"/>
      <c r="F556" s="274"/>
      <c r="G556" s="276"/>
      <c r="H556" s="276"/>
      <c r="I556" s="276"/>
      <c r="J556" s="277"/>
      <c r="K556" s="274"/>
      <c r="L556" s="274"/>
      <c r="M556" s="274"/>
      <c r="N556" s="274"/>
      <c r="O556" s="278"/>
      <c r="P556" s="279"/>
      <c r="Q556" s="353"/>
      <c r="R556" s="282" t="str">
        <f>IF(P556="","",VLOOKUP(P556,'Drop Down Lists'!$D$2:$E$312,2,FALSE))</f>
        <v/>
      </c>
      <c r="S556" s="172"/>
    </row>
    <row r="557" spans="1:19">
      <c r="A557" s="281"/>
      <c r="B557" s="272"/>
      <c r="C557" s="272"/>
      <c r="D557" s="273"/>
      <c r="E557" s="273"/>
      <c r="F557" s="274"/>
      <c r="G557" s="276"/>
      <c r="H557" s="276"/>
      <c r="I557" s="276"/>
      <c r="J557" s="277"/>
      <c r="K557" s="274"/>
      <c r="L557" s="274"/>
      <c r="M557" s="274"/>
      <c r="N557" s="274"/>
      <c r="O557" s="278"/>
      <c r="P557" s="279"/>
      <c r="Q557" s="353"/>
      <c r="R557" s="282" t="str">
        <f>IF(P557="","",VLOOKUP(P557,'Drop Down Lists'!$D$2:$E$312,2,FALSE))</f>
        <v/>
      </c>
      <c r="S557" s="172"/>
    </row>
    <row r="558" spans="1:19">
      <c r="A558" s="281"/>
      <c r="B558" s="272"/>
      <c r="C558" s="272"/>
      <c r="D558" s="273"/>
      <c r="E558" s="273"/>
      <c r="F558" s="274"/>
      <c r="G558" s="276"/>
      <c r="H558" s="276"/>
      <c r="I558" s="276"/>
      <c r="J558" s="277"/>
      <c r="K558" s="274"/>
      <c r="L558" s="274"/>
      <c r="M558" s="274"/>
      <c r="N558" s="274"/>
      <c r="O558" s="278"/>
      <c r="P558" s="279"/>
      <c r="Q558" s="353"/>
      <c r="R558" s="282" t="str">
        <f>IF(P558="","",VLOOKUP(P558,'Drop Down Lists'!$D$2:$E$312,2,FALSE))</f>
        <v/>
      </c>
      <c r="S558" s="172"/>
    </row>
    <row r="559" spans="1:19">
      <c r="A559" s="281"/>
      <c r="B559" s="272"/>
      <c r="C559" s="272"/>
      <c r="D559" s="273"/>
      <c r="E559" s="273"/>
      <c r="F559" s="274"/>
      <c r="G559" s="276"/>
      <c r="H559" s="276"/>
      <c r="I559" s="276"/>
      <c r="J559" s="277"/>
      <c r="K559" s="274"/>
      <c r="L559" s="274"/>
      <c r="M559" s="274"/>
      <c r="N559" s="274"/>
      <c r="O559" s="278"/>
      <c r="P559" s="279"/>
      <c r="Q559" s="353"/>
      <c r="R559" s="282" t="str">
        <f>IF(P559="","",VLOOKUP(P559,'Drop Down Lists'!$D$2:$E$312,2,FALSE))</f>
        <v/>
      </c>
      <c r="S559" s="172"/>
    </row>
    <row r="560" spans="1:19">
      <c r="A560" s="281"/>
      <c r="B560" s="272"/>
      <c r="C560" s="272"/>
      <c r="D560" s="273"/>
      <c r="E560" s="273"/>
      <c r="F560" s="274"/>
      <c r="G560" s="276"/>
      <c r="H560" s="276"/>
      <c r="I560" s="276"/>
      <c r="J560" s="277"/>
      <c r="K560" s="274"/>
      <c r="L560" s="274"/>
      <c r="M560" s="274"/>
      <c r="N560" s="274"/>
      <c r="O560" s="278"/>
      <c r="P560" s="279"/>
      <c r="Q560" s="353"/>
      <c r="R560" s="282" t="str">
        <f>IF(P560="","",VLOOKUP(P560,'Drop Down Lists'!$D$2:$E$312,2,FALSE))</f>
        <v/>
      </c>
      <c r="S560" s="172"/>
    </row>
    <row r="561" spans="1:19">
      <c r="A561" s="281"/>
      <c r="B561" s="272"/>
      <c r="C561" s="272"/>
      <c r="D561" s="273"/>
      <c r="E561" s="273"/>
      <c r="F561" s="274"/>
      <c r="G561" s="276"/>
      <c r="H561" s="276"/>
      <c r="I561" s="276"/>
      <c r="J561" s="277"/>
      <c r="K561" s="274"/>
      <c r="L561" s="274"/>
      <c r="M561" s="274"/>
      <c r="N561" s="274"/>
      <c r="O561" s="278"/>
      <c r="P561" s="279"/>
      <c r="Q561" s="353"/>
      <c r="R561" s="282" t="str">
        <f>IF(P561="","",VLOOKUP(P561,'Drop Down Lists'!$D$2:$E$312,2,FALSE))</f>
        <v/>
      </c>
      <c r="S561" s="172"/>
    </row>
    <row r="562" spans="1:19">
      <c r="A562" s="281"/>
      <c r="B562" s="272"/>
      <c r="C562" s="272"/>
      <c r="D562" s="273"/>
      <c r="E562" s="273"/>
      <c r="F562" s="274"/>
      <c r="G562" s="276"/>
      <c r="H562" s="276"/>
      <c r="I562" s="276"/>
      <c r="J562" s="277"/>
      <c r="K562" s="274"/>
      <c r="L562" s="274"/>
      <c r="M562" s="274"/>
      <c r="N562" s="274"/>
      <c r="O562" s="278"/>
      <c r="P562" s="279"/>
      <c r="Q562" s="353"/>
      <c r="R562" s="282" t="str">
        <f>IF(P562="","",VLOOKUP(P562,'Drop Down Lists'!$D$2:$E$312,2,FALSE))</f>
        <v/>
      </c>
      <c r="S562" s="172"/>
    </row>
    <row r="563" spans="1:19">
      <c r="A563" s="281"/>
      <c r="B563" s="272"/>
      <c r="C563" s="272"/>
      <c r="D563" s="273"/>
      <c r="E563" s="273"/>
      <c r="F563" s="274"/>
      <c r="G563" s="276"/>
      <c r="H563" s="276"/>
      <c r="I563" s="276"/>
      <c r="J563" s="277"/>
      <c r="K563" s="274"/>
      <c r="L563" s="274"/>
      <c r="M563" s="274"/>
      <c r="N563" s="274"/>
      <c r="O563" s="278"/>
      <c r="P563" s="279"/>
      <c r="Q563" s="353"/>
      <c r="R563" s="282" t="str">
        <f>IF(P563="","",VLOOKUP(P563,'Drop Down Lists'!$D$2:$E$312,2,FALSE))</f>
        <v/>
      </c>
      <c r="S563" s="172"/>
    </row>
    <row r="564" spans="1:19">
      <c r="A564" s="281"/>
      <c r="B564" s="272"/>
      <c r="C564" s="272"/>
      <c r="D564" s="273"/>
      <c r="E564" s="273"/>
      <c r="F564" s="274"/>
      <c r="G564" s="276"/>
      <c r="H564" s="276"/>
      <c r="I564" s="276"/>
      <c r="J564" s="277"/>
      <c r="K564" s="274"/>
      <c r="L564" s="274"/>
      <c r="M564" s="274"/>
      <c r="N564" s="274"/>
      <c r="O564" s="278"/>
      <c r="P564" s="279"/>
      <c r="Q564" s="353"/>
      <c r="R564" s="282" t="str">
        <f>IF(P564="","",VLOOKUP(P564,'Drop Down Lists'!$D$2:$E$312,2,FALSE))</f>
        <v/>
      </c>
      <c r="S564" s="172"/>
    </row>
    <row r="565" spans="1:19">
      <c r="A565" s="281"/>
      <c r="B565" s="272"/>
      <c r="C565" s="272"/>
      <c r="D565" s="273"/>
      <c r="E565" s="273"/>
      <c r="F565" s="274"/>
      <c r="G565" s="276"/>
      <c r="H565" s="276"/>
      <c r="I565" s="276"/>
      <c r="J565" s="277"/>
      <c r="K565" s="274"/>
      <c r="L565" s="274"/>
      <c r="M565" s="274"/>
      <c r="N565" s="274"/>
      <c r="O565" s="278"/>
      <c r="P565" s="279"/>
      <c r="Q565" s="353"/>
      <c r="R565" s="282" t="str">
        <f>IF(P565="","",VLOOKUP(P565,'Drop Down Lists'!$D$2:$E$312,2,FALSE))</f>
        <v/>
      </c>
      <c r="S565" s="172"/>
    </row>
    <row r="566" spans="1:19">
      <c r="A566" s="281"/>
      <c r="B566" s="272"/>
      <c r="C566" s="272"/>
      <c r="D566" s="273"/>
      <c r="E566" s="273"/>
      <c r="F566" s="274"/>
      <c r="G566" s="276"/>
      <c r="H566" s="276"/>
      <c r="I566" s="276"/>
      <c r="J566" s="277"/>
      <c r="K566" s="274"/>
      <c r="L566" s="274"/>
      <c r="M566" s="274"/>
      <c r="N566" s="274"/>
      <c r="O566" s="278"/>
      <c r="P566" s="279"/>
      <c r="Q566" s="353"/>
      <c r="R566" s="282" t="str">
        <f>IF(P566="","",VLOOKUP(P566,'Drop Down Lists'!$D$2:$E$312,2,FALSE))</f>
        <v/>
      </c>
      <c r="S566" s="172"/>
    </row>
    <row r="567" spans="1:19">
      <c r="A567" s="281"/>
      <c r="B567" s="272"/>
      <c r="C567" s="272"/>
      <c r="D567" s="273"/>
      <c r="E567" s="273"/>
      <c r="F567" s="274"/>
      <c r="G567" s="276"/>
      <c r="H567" s="276"/>
      <c r="I567" s="276"/>
      <c r="J567" s="277"/>
      <c r="K567" s="274"/>
      <c r="L567" s="274"/>
      <c r="M567" s="274"/>
      <c r="N567" s="274"/>
      <c r="O567" s="278"/>
      <c r="P567" s="279"/>
      <c r="Q567" s="353"/>
      <c r="R567" s="282" t="str">
        <f>IF(P567="","",VLOOKUP(P567,'Drop Down Lists'!$D$2:$E$312,2,FALSE))</f>
        <v/>
      </c>
      <c r="S567" s="172"/>
    </row>
    <row r="568" spans="1:19">
      <c r="A568" s="281"/>
      <c r="B568" s="272"/>
      <c r="C568" s="272"/>
      <c r="D568" s="273"/>
      <c r="E568" s="273"/>
      <c r="F568" s="274"/>
      <c r="G568" s="276"/>
      <c r="H568" s="276"/>
      <c r="I568" s="276"/>
      <c r="J568" s="277"/>
      <c r="K568" s="274"/>
      <c r="L568" s="274"/>
      <c r="M568" s="274"/>
      <c r="N568" s="274"/>
      <c r="O568" s="278"/>
      <c r="P568" s="279"/>
      <c r="Q568" s="353"/>
      <c r="R568" s="282" t="str">
        <f>IF(P568="","",VLOOKUP(P568,'Drop Down Lists'!$D$2:$E$312,2,FALSE))</f>
        <v/>
      </c>
      <c r="S568" s="172"/>
    </row>
    <row r="569" spans="1:19">
      <c r="A569" s="281"/>
      <c r="B569" s="272"/>
      <c r="C569" s="272"/>
      <c r="D569" s="273"/>
      <c r="E569" s="273"/>
      <c r="F569" s="274"/>
      <c r="G569" s="276"/>
      <c r="H569" s="276"/>
      <c r="I569" s="276"/>
      <c r="J569" s="277"/>
      <c r="K569" s="274"/>
      <c r="L569" s="274"/>
      <c r="M569" s="274"/>
      <c r="N569" s="274"/>
      <c r="O569" s="278"/>
      <c r="P569" s="279"/>
      <c r="Q569" s="353"/>
      <c r="R569" s="282" t="str">
        <f>IF(P569="","",VLOOKUP(P569,'Drop Down Lists'!$D$2:$E$312,2,FALSE))</f>
        <v/>
      </c>
      <c r="S569" s="172"/>
    </row>
    <row r="570" spans="1:19">
      <c r="A570" s="281"/>
      <c r="B570" s="272"/>
      <c r="C570" s="272"/>
      <c r="D570" s="273"/>
      <c r="E570" s="273"/>
      <c r="F570" s="274"/>
      <c r="G570" s="276"/>
      <c r="H570" s="276"/>
      <c r="I570" s="276"/>
      <c r="J570" s="277"/>
      <c r="K570" s="274"/>
      <c r="L570" s="274"/>
      <c r="M570" s="274"/>
      <c r="N570" s="274"/>
      <c r="O570" s="278"/>
      <c r="P570" s="279"/>
      <c r="Q570" s="353"/>
      <c r="R570" s="282" t="str">
        <f>IF(P570="","",VLOOKUP(P570,'Drop Down Lists'!$D$2:$E$312,2,FALSE))</f>
        <v/>
      </c>
      <c r="S570" s="172"/>
    </row>
    <row r="571" spans="1:19">
      <c r="A571" s="281"/>
      <c r="B571" s="272"/>
      <c r="C571" s="272"/>
      <c r="D571" s="273"/>
      <c r="E571" s="273"/>
      <c r="F571" s="274"/>
      <c r="G571" s="276"/>
      <c r="H571" s="276"/>
      <c r="I571" s="276"/>
      <c r="J571" s="277"/>
      <c r="K571" s="274"/>
      <c r="L571" s="274"/>
      <c r="M571" s="274"/>
      <c r="N571" s="274"/>
      <c r="O571" s="278"/>
      <c r="P571" s="279"/>
      <c r="Q571" s="353"/>
      <c r="R571" s="282" t="str">
        <f>IF(P571="","",VLOOKUP(P571,'Drop Down Lists'!$D$2:$E$312,2,FALSE))</f>
        <v/>
      </c>
      <c r="S571" s="172"/>
    </row>
    <row r="572" spans="1:19">
      <c r="A572" s="281"/>
      <c r="B572" s="272"/>
      <c r="C572" s="272"/>
      <c r="D572" s="273"/>
      <c r="E572" s="273"/>
      <c r="F572" s="274"/>
      <c r="G572" s="276"/>
      <c r="H572" s="276"/>
      <c r="I572" s="276"/>
      <c r="J572" s="277"/>
      <c r="K572" s="274"/>
      <c r="L572" s="274"/>
      <c r="M572" s="274"/>
      <c r="N572" s="274"/>
      <c r="O572" s="278"/>
      <c r="P572" s="279"/>
      <c r="Q572" s="353"/>
      <c r="R572" s="282" t="str">
        <f>IF(P572="","",VLOOKUP(P572,'Drop Down Lists'!$D$2:$E$312,2,FALSE))</f>
        <v/>
      </c>
      <c r="S572" s="172"/>
    </row>
    <row r="573" spans="1:19">
      <c r="A573" s="281"/>
      <c r="B573" s="272"/>
      <c r="C573" s="272"/>
      <c r="D573" s="273"/>
      <c r="E573" s="273"/>
      <c r="F573" s="274"/>
      <c r="G573" s="276"/>
      <c r="H573" s="276"/>
      <c r="I573" s="276"/>
      <c r="J573" s="277"/>
      <c r="K573" s="274"/>
      <c r="L573" s="274"/>
      <c r="M573" s="274"/>
      <c r="N573" s="274"/>
      <c r="O573" s="278"/>
      <c r="P573" s="279"/>
      <c r="Q573" s="353"/>
      <c r="R573" s="282" t="str">
        <f>IF(P573="","",VLOOKUP(P573,'Drop Down Lists'!$D$2:$E$312,2,FALSE))</f>
        <v/>
      </c>
      <c r="S573" s="172"/>
    </row>
    <row r="574" spans="1:19">
      <c r="A574" s="281"/>
      <c r="B574" s="272"/>
      <c r="C574" s="272"/>
      <c r="D574" s="273"/>
      <c r="E574" s="273"/>
      <c r="F574" s="274"/>
      <c r="G574" s="276"/>
      <c r="H574" s="276"/>
      <c r="I574" s="276"/>
      <c r="J574" s="277"/>
      <c r="K574" s="274"/>
      <c r="L574" s="274"/>
      <c r="M574" s="274"/>
      <c r="N574" s="274"/>
      <c r="O574" s="278"/>
      <c r="P574" s="279"/>
      <c r="Q574" s="353"/>
      <c r="R574" s="282" t="str">
        <f>IF(P574="","",VLOOKUP(P574,'Drop Down Lists'!$D$2:$E$312,2,FALSE))</f>
        <v/>
      </c>
      <c r="S574" s="172"/>
    </row>
    <row r="575" spans="1:19">
      <c r="A575" s="281"/>
      <c r="B575" s="272"/>
      <c r="C575" s="272"/>
      <c r="D575" s="273"/>
      <c r="E575" s="273"/>
      <c r="F575" s="274"/>
      <c r="G575" s="276"/>
      <c r="H575" s="276"/>
      <c r="I575" s="276"/>
      <c r="J575" s="277"/>
      <c r="K575" s="274"/>
      <c r="L575" s="274"/>
      <c r="M575" s="274"/>
      <c r="N575" s="274"/>
      <c r="O575" s="278"/>
      <c r="P575" s="279"/>
      <c r="Q575" s="353"/>
      <c r="R575" s="282" t="str">
        <f>IF(P575="","",VLOOKUP(P575,'Drop Down Lists'!$D$2:$E$312,2,FALSE))</f>
        <v/>
      </c>
      <c r="S575" s="172"/>
    </row>
    <row r="576" spans="1:19">
      <c r="A576" s="281"/>
      <c r="B576" s="272"/>
      <c r="C576" s="272"/>
      <c r="D576" s="273"/>
      <c r="E576" s="273"/>
      <c r="F576" s="274"/>
      <c r="G576" s="276"/>
      <c r="H576" s="276"/>
      <c r="I576" s="276"/>
      <c r="J576" s="277"/>
      <c r="K576" s="274"/>
      <c r="L576" s="274"/>
      <c r="M576" s="274"/>
      <c r="N576" s="274"/>
      <c r="O576" s="278"/>
      <c r="P576" s="279"/>
      <c r="Q576" s="353"/>
      <c r="R576" s="282" t="str">
        <f>IF(P576="","",VLOOKUP(P576,'Drop Down Lists'!$D$2:$E$312,2,FALSE))</f>
        <v/>
      </c>
      <c r="S576" s="172"/>
    </row>
    <row r="577" spans="1:19">
      <c r="A577" s="281"/>
      <c r="B577" s="272"/>
      <c r="C577" s="272"/>
      <c r="D577" s="273"/>
      <c r="E577" s="273"/>
      <c r="F577" s="274"/>
      <c r="G577" s="276"/>
      <c r="H577" s="276"/>
      <c r="I577" s="276"/>
      <c r="J577" s="277"/>
      <c r="K577" s="274"/>
      <c r="L577" s="274"/>
      <c r="M577" s="274"/>
      <c r="N577" s="274"/>
      <c r="O577" s="278"/>
      <c r="P577" s="279"/>
      <c r="Q577" s="353"/>
      <c r="R577" s="282" t="str">
        <f>IF(P577="","",VLOOKUP(P577,'Drop Down Lists'!$D$2:$E$312,2,FALSE))</f>
        <v/>
      </c>
      <c r="S577" s="172"/>
    </row>
    <row r="578" spans="1:19">
      <c r="A578" s="281"/>
      <c r="B578" s="272"/>
      <c r="C578" s="272"/>
      <c r="D578" s="273"/>
      <c r="E578" s="273"/>
      <c r="F578" s="274"/>
      <c r="G578" s="276"/>
      <c r="H578" s="276"/>
      <c r="I578" s="276"/>
      <c r="J578" s="277"/>
      <c r="K578" s="274"/>
      <c r="L578" s="274"/>
      <c r="M578" s="274"/>
      <c r="N578" s="274"/>
      <c r="O578" s="278"/>
      <c r="P578" s="279"/>
      <c r="Q578" s="353"/>
      <c r="R578" s="282" t="str">
        <f>IF(P578="","",VLOOKUP(P578,'Drop Down Lists'!$D$2:$E$312,2,FALSE))</f>
        <v/>
      </c>
      <c r="S578" s="172"/>
    </row>
    <row r="579" spans="1:19">
      <c r="A579" s="281"/>
      <c r="B579" s="272"/>
      <c r="C579" s="272"/>
      <c r="D579" s="273"/>
      <c r="E579" s="273"/>
      <c r="F579" s="274"/>
      <c r="G579" s="276"/>
      <c r="H579" s="276"/>
      <c r="I579" s="276"/>
      <c r="J579" s="277"/>
      <c r="K579" s="274"/>
      <c r="L579" s="274"/>
      <c r="M579" s="274"/>
      <c r="N579" s="274"/>
      <c r="O579" s="278"/>
      <c r="P579" s="279"/>
      <c r="Q579" s="353"/>
      <c r="R579" s="282" t="str">
        <f>IF(P579="","",VLOOKUP(P579,'Drop Down Lists'!$D$2:$E$312,2,FALSE))</f>
        <v/>
      </c>
      <c r="S579" s="172"/>
    </row>
    <row r="580" spans="1:19">
      <c r="A580" s="281"/>
      <c r="B580" s="272"/>
      <c r="C580" s="272"/>
      <c r="D580" s="273"/>
      <c r="E580" s="273"/>
      <c r="F580" s="274"/>
      <c r="G580" s="276"/>
      <c r="H580" s="276"/>
      <c r="I580" s="276"/>
      <c r="J580" s="277"/>
      <c r="K580" s="274"/>
      <c r="L580" s="274"/>
      <c r="M580" s="274"/>
      <c r="N580" s="274"/>
      <c r="O580" s="278"/>
      <c r="P580" s="279"/>
      <c r="Q580" s="353"/>
      <c r="R580" s="282" t="str">
        <f>IF(P580="","",VLOOKUP(P580,'Drop Down Lists'!$D$2:$E$312,2,FALSE))</f>
        <v/>
      </c>
      <c r="S580" s="172"/>
    </row>
    <row r="581" spans="1:19">
      <c r="A581" s="281"/>
      <c r="B581" s="272"/>
      <c r="C581" s="272"/>
      <c r="D581" s="273"/>
      <c r="E581" s="273"/>
      <c r="F581" s="274"/>
      <c r="G581" s="276"/>
      <c r="H581" s="276"/>
      <c r="I581" s="276"/>
      <c r="J581" s="277"/>
      <c r="K581" s="274"/>
      <c r="L581" s="274"/>
      <c r="M581" s="274"/>
      <c r="N581" s="274"/>
      <c r="O581" s="278"/>
      <c r="P581" s="279"/>
      <c r="Q581" s="353"/>
      <c r="R581" s="282" t="str">
        <f>IF(P581="","",VLOOKUP(P581,'Drop Down Lists'!$D$2:$E$312,2,FALSE))</f>
        <v/>
      </c>
      <c r="S581" s="172"/>
    </row>
    <row r="582" spans="1:19">
      <c r="A582" s="281"/>
      <c r="B582" s="272"/>
      <c r="C582" s="272"/>
      <c r="D582" s="273"/>
      <c r="E582" s="273"/>
      <c r="F582" s="274"/>
      <c r="G582" s="276"/>
      <c r="H582" s="276"/>
      <c r="I582" s="276"/>
      <c r="J582" s="277"/>
      <c r="K582" s="274"/>
      <c r="L582" s="274"/>
      <c r="M582" s="274"/>
      <c r="N582" s="274"/>
      <c r="O582" s="278"/>
      <c r="P582" s="279"/>
      <c r="Q582" s="353"/>
      <c r="R582" s="282" t="str">
        <f>IF(P582="","",VLOOKUP(P582,'Drop Down Lists'!$D$2:$E$312,2,FALSE))</f>
        <v/>
      </c>
      <c r="S582" s="172"/>
    </row>
    <row r="583" spans="1:19">
      <c r="A583" s="281"/>
      <c r="B583" s="272"/>
      <c r="C583" s="272"/>
      <c r="D583" s="273"/>
      <c r="E583" s="273"/>
      <c r="F583" s="274"/>
      <c r="G583" s="276"/>
      <c r="H583" s="276"/>
      <c r="I583" s="276"/>
      <c r="J583" s="277"/>
      <c r="K583" s="274"/>
      <c r="L583" s="274"/>
      <c r="M583" s="274"/>
      <c r="N583" s="274"/>
      <c r="O583" s="278"/>
      <c r="P583" s="279"/>
      <c r="Q583" s="353"/>
      <c r="R583" s="282" t="str">
        <f>IF(P583="","",VLOOKUP(P583,'Drop Down Lists'!$D$2:$E$312,2,FALSE))</f>
        <v/>
      </c>
      <c r="S583" s="172"/>
    </row>
    <row r="584" spans="1:19">
      <c r="A584" s="281"/>
      <c r="B584" s="272"/>
      <c r="C584" s="272"/>
      <c r="D584" s="273"/>
      <c r="E584" s="273"/>
      <c r="F584" s="274"/>
      <c r="G584" s="276"/>
      <c r="H584" s="276"/>
      <c r="I584" s="276"/>
      <c r="J584" s="277"/>
      <c r="K584" s="274"/>
      <c r="L584" s="274"/>
      <c r="M584" s="274"/>
      <c r="N584" s="274"/>
      <c r="O584" s="278"/>
      <c r="P584" s="279"/>
      <c r="Q584" s="353"/>
      <c r="R584" s="282" t="str">
        <f>IF(P584="","",VLOOKUP(P584,'Drop Down Lists'!$D$2:$E$312,2,FALSE))</f>
        <v/>
      </c>
      <c r="S584" s="172"/>
    </row>
    <row r="585" spans="1:19">
      <c r="A585" s="281"/>
      <c r="B585" s="272"/>
      <c r="C585" s="272"/>
      <c r="D585" s="273"/>
      <c r="E585" s="273"/>
      <c r="F585" s="274"/>
      <c r="G585" s="276"/>
      <c r="H585" s="276"/>
      <c r="I585" s="276"/>
      <c r="J585" s="277"/>
      <c r="K585" s="274"/>
      <c r="L585" s="274"/>
      <c r="M585" s="274"/>
      <c r="N585" s="274"/>
      <c r="O585" s="278"/>
      <c r="P585" s="279"/>
      <c r="Q585" s="353"/>
      <c r="R585" s="282" t="str">
        <f>IF(P585="","",VLOOKUP(P585,'Drop Down Lists'!$D$2:$E$312,2,FALSE))</f>
        <v/>
      </c>
      <c r="S585" s="172"/>
    </row>
    <row r="586" spans="1:19">
      <c r="A586" s="281"/>
      <c r="B586" s="272"/>
      <c r="C586" s="272"/>
      <c r="D586" s="273"/>
      <c r="E586" s="273"/>
      <c r="F586" s="274"/>
      <c r="G586" s="276"/>
      <c r="H586" s="276"/>
      <c r="I586" s="276"/>
      <c r="J586" s="277"/>
      <c r="K586" s="274"/>
      <c r="L586" s="274"/>
      <c r="M586" s="274"/>
      <c r="N586" s="274"/>
      <c r="O586" s="278"/>
      <c r="P586" s="279"/>
      <c r="Q586" s="353"/>
      <c r="R586" s="282" t="str">
        <f>IF(P586="","",VLOOKUP(P586,'Drop Down Lists'!$D$2:$E$312,2,FALSE))</f>
        <v/>
      </c>
      <c r="S586" s="172"/>
    </row>
    <row r="587" spans="1:19">
      <c r="A587" s="281"/>
      <c r="B587" s="272"/>
      <c r="C587" s="272"/>
      <c r="D587" s="273"/>
      <c r="E587" s="273"/>
      <c r="F587" s="274"/>
      <c r="G587" s="276"/>
      <c r="H587" s="276"/>
      <c r="I587" s="276"/>
      <c r="J587" s="277"/>
      <c r="K587" s="274"/>
      <c r="L587" s="274"/>
      <c r="M587" s="274"/>
      <c r="N587" s="274"/>
      <c r="O587" s="278"/>
      <c r="P587" s="279"/>
      <c r="Q587" s="353"/>
      <c r="R587" s="282" t="str">
        <f>IF(P587="","",VLOOKUP(P587,'Drop Down Lists'!$D$2:$E$312,2,FALSE))</f>
        <v/>
      </c>
      <c r="S587" s="172"/>
    </row>
    <row r="588" spans="1:19">
      <c r="A588" s="281"/>
      <c r="B588" s="272"/>
      <c r="C588" s="272"/>
      <c r="D588" s="273"/>
      <c r="E588" s="273"/>
      <c r="F588" s="274"/>
      <c r="G588" s="276"/>
      <c r="H588" s="276"/>
      <c r="I588" s="276"/>
      <c r="J588" s="277"/>
      <c r="K588" s="274"/>
      <c r="L588" s="274"/>
      <c r="M588" s="274"/>
      <c r="N588" s="274"/>
      <c r="O588" s="278"/>
      <c r="P588" s="279"/>
      <c r="Q588" s="353"/>
      <c r="R588" s="282" t="str">
        <f>IF(P588="","",VLOOKUP(P588,'Drop Down Lists'!$D$2:$E$312,2,FALSE))</f>
        <v/>
      </c>
      <c r="S588" s="172"/>
    </row>
    <row r="589" spans="1:19">
      <c r="A589" s="281"/>
      <c r="B589" s="272"/>
      <c r="C589" s="272"/>
      <c r="D589" s="273"/>
      <c r="E589" s="273"/>
      <c r="F589" s="274"/>
      <c r="G589" s="276"/>
      <c r="H589" s="276"/>
      <c r="I589" s="276"/>
      <c r="J589" s="277"/>
      <c r="K589" s="274"/>
      <c r="L589" s="274"/>
      <c r="M589" s="274"/>
      <c r="N589" s="274"/>
      <c r="O589" s="278"/>
      <c r="P589" s="279"/>
      <c r="Q589" s="353"/>
      <c r="R589" s="282" t="str">
        <f>IF(P589="","",VLOOKUP(P589,'Drop Down Lists'!$D$2:$E$312,2,FALSE))</f>
        <v/>
      </c>
      <c r="S589" s="172"/>
    </row>
    <row r="590" spans="1:19">
      <c r="A590" s="281"/>
      <c r="B590" s="272"/>
      <c r="C590" s="272"/>
      <c r="D590" s="273"/>
      <c r="E590" s="273"/>
      <c r="F590" s="274"/>
      <c r="G590" s="276"/>
      <c r="H590" s="276"/>
      <c r="I590" s="276"/>
      <c r="J590" s="277"/>
      <c r="K590" s="274"/>
      <c r="L590" s="274"/>
      <c r="M590" s="274"/>
      <c r="N590" s="274"/>
      <c r="O590" s="278"/>
      <c r="P590" s="279"/>
      <c r="Q590" s="353"/>
      <c r="R590" s="282" t="str">
        <f>IF(P590="","",VLOOKUP(P590,'Drop Down Lists'!$D$2:$E$312,2,FALSE))</f>
        <v/>
      </c>
      <c r="S590" s="172"/>
    </row>
    <row r="591" spans="1:19">
      <c r="A591" s="281"/>
      <c r="B591" s="272"/>
      <c r="C591" s="272"/>
      <c r="D591" s="273"/>
      <c r="E591" s="273"/>
      <c r="F591" s="274"/>
      <c r="G591" s="276"/>
      <c r="H591" s="276"/>
      <c r="I591" s="276"/>
      <c r="J591" s="277"/>
      <c r="K591" s="274"/>
      <c r="L591" s="274"/>
      <c r="M591" s="274"/>
      <c r="N591" s="274"/>
      <c r="O591" s="278"/>
      <c r="P591" s="279"/>
      <c r="Q591" s="353"/>
      <c r="R591" s="282" t="str">
        <f>IF(P591="","",VLOOKUP(P591,'Drop Down Lists'!$D$2:$E$312,2,FALSE))</f>
        <v/>
      </c>
      <c r="S591" s="172"/>
    </row>
    <row r="592" spans="1:19">
      <c r="A592" s="281"/>
      <c r="B592" s="272"/>
      <c r="C592" s="272"/>
      <c r="D592" s="273"/>
      <c r="E592" s="273"/>
      <c r="F592" s="274"/>
      <c r="G592" s="276"/>
      <c r="H592" s="276"/>
      <c r="I592" s="276"/>
      <c r="J592" s="277"/>
      <c r="K592" s="274"/>
      <c r="L592" s="274"/>
      <c r="M592" s="274"/>
      <c r="N592" s="274"/>
      <c r="O592" s="278"/>
      <c r="P592" s="279"/>
      <c r="Q592" s="353"/>
      <c r="R592" s="282" t="str">
        <f>IF(P592="","",VLOOKUP(P592,'Drop Down Lists'!$D$2:$E$312,2,FALSE))</f>
        <v/>
      </c>
      <c r="S592" s="172"/>
    </row>
    <row r="593" spans="1:19">
      <c r="A593" s="281"/>
      <c r="B593" s="272"/>
      <c r="C593" s="272"/>
      <c r="D593" s="273"/>
      <c r="E593" s="273"/>
      <c r="F593" s="274"/>
      <c r="G593" s="276"/>
      <c r="H593" s="276"/>
      <c r="I593" s="276"/>
      <c r="J593" s="277"/>
      <c r="K593" s="274"/>
      <c r="L593" s="274"/>
      <c r="M593" s="274"/>
      <c r="N593" s="274"/>
      <c r="O593" s="278"/>
      <c r="P593" s="279"/>
      <c r="Q593" s="353"/>
      <c r="R593" s="282" t="str">
        <f>IF(P593="","",VLOOKUP(P593,'Drop Down Lists'!$D$2:$E$312,2,FALSE))</f>
        <v/>
      </c>
      <c r="S593" s="172"/>
    </row>
    <row r="594" spans="1:19">
      <c r="A594" s="281"/>
      <c r="B594" s="272"/>
      <c r="C594" s="272"/>
      <c r="D594" s="273"/>
      <c r="E594" s="273"/>
      <c r="F594" s="274"/>
      <c r="G594" s="276"/>
      <c r="H594" s="276"/>
      <c r="I594" s="276"/>
      <c r="J594" s="277"/>
      <c r="K594" s="274"/>
      <c r="L594" s="274"/>
      <c r="M594" s="274"/>
      <c r="N594" s="274"/>
      <c r="O594" s="278"/>
      <c r="P594" s="279"/>
      <c r="Q594" s="353"/>
      <c r="R594" s="282" t="str">
        <f>IF(P594="","",VLOOKUP(P594,'Drop Down Lists'!$D$2:$E$312,2,FALSE))</f>
        <v/>
      </c>
      <c r="S594" s="172"/>
    </row>
    <row r="595" spans="1:19">
      <c r="A595" s="281"/>
      <c r="B595" s="272"/>
      <c r="C595" s="272"/>
      <c r="D595" s="273"/>
      <c r="E595" s="273"/>
      <c r="F595" s="274"/>
      <c r="G595" s="276"/>
      <c r="H595" s="276"/>
      <c r="I595" s="276"/>
      <c r="J595" s="277"/>
      <c r="K595" s="274"/>
      <c r="L595" s="274"/>
      <c r="M595" s="274"/>
      <c r="N595" s="274"/>
      <c r="O595" s="278"/>
      <c r="P595" s="279"/>
      <c r="Q595" s="353"/>
      <c r="R595" s="282" t="str">
        <f>IF(P595="","",VLOOKUP(P595,'Drop Down Lists'!$D$2:$E$312,2,FALSE))</f>
        <v/>
      </c>
      <c r="S595" s="172"/>
    </row>
    <row r="596" spans="1:19">
      <c r="A596" s="281"/>
      <c r="B596" s="272"/>
      <c r="C596" s="272"/>
      <c r="D596" s="273"/>
      <c r="E596" s="273"/>
      <c r="F596" s="274"/>
      <c r="G596" s="276"/>
      <c r="H596" s="276"/>
      <c r="I596" s="276"/>
      <c r="J596" s="277"/>
      <c r="K596" s="274"/>
      <c r="L596" s="274"/>
      <c r="M596" s="274"/>
      <c r="N596" s="274"/>
      <c r="O596" s="278"/>
      <c r="P596" s="279"/>
      <c r="Q596" s="353"/>
      <c r="R596" s="282" t="str">
        <f>IF(P596="","",VLOOKUP(P596,'Drop Down Lists'!$D$2:$E$312,2,FALSE))</f>
        <v/>
      </c>
      <c r="S596" s="172"/>
    </row>
    <row r="597" spans="1:19">
      <c r="A597" s="281"/>
      <c r="B597" s="272"/>
      <c r="C597" s="272"/>
      <c r="D597" s="273"/>
      <c r="E597" s="273"/>
      <c r="F597" s="274"/>
      <c r="G597" s="276"/>
      <c r="H597" s="276"/>
      <c r="I597" s="276"/>
      <c r="J597" s="277"/>
      <c r="K597" s="274"/>
      <c r="L597" s="274"/>
      <c r="M597" s="274"/>
      <c r="N597" s="274"/>
      <c r="O597" s="278"/>
      <c r="P597" s="279"/>
      <c r="Q597" s="353"/>
      <c r="R597" s="282" t="str">
        <f>IF(P597="","",VLOOKUP(P597,'Drop Down Lists'!$D$2:$E$312,2,FALSE))</f>
        <v/>
      </c>
      <c r="S597" s="172"/>
    </row>
    <row r="598" spans="1:19">
      <c r="A598" s="281"/>
      <c r="B598" s="272"/>
      <c r="C598" s="272"/>
      <c r="D598" s="273"/>
      <c r="E598" s="273"/>
      <c r="F598" s="274"/>
      <c r="G598" s="276"/>
      <c r="H598" s="276"/>
      <c r="I598" s="276"/>
      <c r="J598" s="277"/>
      <c r="K598" s="274"/>
      <c r="L598" s="274"/>
      <c r="M598" s="274"/>
      <c r="N598" s="274"/>
      <c r="O598" s="278"/>
      <c r="P598" s="279"/>
      <c r="Q598" s="353"/>
      <c r="R598" s="282" t="str">
        <f>IF(P598="","",VLOOKUP(P598,'Drop Down Lists'!$D$2:$E$312,2,FALSE))</f>
        <v/>
      </c>
      <c r="S598" s="172"/>
    </row>
    <row r="599" spans="1:19">
      <c r="A599" s="281"/>
      <c r="B599" s="272"/>
      <c r="C599" s="272"/>
      <c r="D599" s="273"/>
      <c r="E599" s="273"/>
      <c r="F599" s="274"/>
      <c r="G599" s="276"/>
      <c r="H599" s="276"/>
      <c r="I599" s="276"/>
      <c r="J599" s="277"/>
      <c r="K599" s="274"/>
      <c r="L599" s="274"/>
      <c r="M599" s="274"/>
      <c r="N599" s="274"/>
      <c r="O599" s="278"/>
      <c r="P599" s="279"/>
      <c r="Q599" s="353"/>
      <c r="R599" s="282" t="str">
        <f>IF(P599="","",VLOOKUP(P599,'Drop Down Lists'!$D$2:$E$312,2,FALSE))</f>
        <v/>
      </c>
      <c r="S599" s="172"/>
    </row>
    <row r="600" spans="1:19">
      <c r="A600" s="281"/>
      <c r="B600" s="272"/>
      <c r="C600" s="272"/>
      <c r="D600" s="273"/>
      <c r="E600" s="273"/>
      <c r="F600" s="274"/>
      <c r="G600" s="276"/>
      <c r="H600" s="276"/>
      <c r="I600" s="276"/>
      <c r="J600" s="277"/>
      <c r="K600" s="274"/>
      <c r="L600" s="274"/>
      <c r="M600" s="274"/>
      <c r="N600" s="274"/>
      <c r="O600" s="278"/>
      <c r="P600" s="279"/>
      <c r="Q600" s="353"/>
      <c r="R600" s="282" t="str">
        <f>IF(P600="","",VLOOKUP(P600,'Drop Down Lists'!$D$2:$E$312,2,FALSE))</f>
        <v/>
      </c>
      <c r="S600" s="172"/>
    </row>
    <row r="601" spans="1:19">
      <c r="A601" s="281"/>
      <c r="B601" s="272"/>
      <c r="C601" s="272"/>
      <c r="D601" s="273"/>
      <c r="E601" s="273"/>
      <c r="F601" s="274"/>
      <c r="G601" s="276"/>
      <c r="H601" s="276"/>
      <c r="I601" s="276"/>
      <c r="J601" s="277"/>
      <c r="K601" s="274"/>
      <c r="L601" s="274"/>
      <c r="M601" s="274"/>
      <c r="N601" s="274"/>
      <c r="O601" s="278"/>
      <c r="P601" s="279"/>
      <c r="Q601" s="353"/>
      <c r="R601" s="282" t="str">
        <f>IF(P601="","",VLOOKUP(P601,'Drop Down Lists'!$D$2:$E$312,2,FALSE))</f>
        <v/>
      </c>
      <c r="S601" s="172"/>
    </row>
    <row r="602" spans="1:19">
      <c r="A602" s="281"/>
      <c r="B602" s="272"/>
      <c r="C602" s="272"/>
      <c r="D602" s="273"/>
      <c r="E602" s="273"/>
      <c r="F602" s="274"/>
      <c r="G602" s="276"/>
      <c r="H602" s="276"/>
      <c r="I602" s="276"/>
      <c r="J602" s="277"/>
      <c r="K602" s="274"/>
      <c r="L602" s="274"/>
      <c r="M602" s="274"/>
      <c r="N602" s="274"/>
      <c r="O602" s="278"/>
      <c r="P602" s="279"/>
      <c r="Q602" s="353"/>
      <c r="R602" s="282" t="str">
        <f>IF(P602="","",VLOOKUP(P602,'Drop Down Lists'!$D$2:$E$312,2,FALSE))</f>
        <v/>
      </c>
      <c r="S602" s="172"/>
    </row>
    <row r="603" spans="1:19">
      <c r="A603" s="281"/>
      <c r="B603" s="272"/>
      <c r="C603" s="272"/>
      <c r="D603" s="273"/>
      <c r="E603" s="273"/>
      <c r="F603" s="274"/>
      <c r="G603" s="276"/>
      <c r="H603" s="276"/>
      <c r="I603" s="276"/>
      <c r="J603" s="277"/>
      <c r="K603" s="274"/>
      <c r="L603" s="274"/>
      <c r="M603" s="274"/>
      <c r="N603" s="274"/>
      <c r="O603" s="278"/>
      <c r="P603" s="279"/>
      <c r="Q603" s="353"/>
      <c r="R603" s="282" t="str">
        <f>IF(P603="","",VLOOKUP(P603,'Drop Down Lists'!$D$2:$E$312,2,FALSE))</f>
        <v/>
      </c>
      <c r="S603" s="172"/>
    </row>
    <row r="604" spans="1:19">
      <c r="A604" s="281"/>
      <c r="B604" s="272"/>
      <c r="C604" s="272"/>
      <c r="D604" s="273"/>
      <c r="E604" s="273"/>
      <c r="F604" s="274"/>
      <c r="G604" s="276"/>
      <c r="H604" s="276"/>
      <c r="I604" s="276"/>
      <c r="J604" s="277"/>
      <c r="K604" s="274"/>
      <c r="L604" s="274"/>
      <c r="M604" s="274"/>
      <c r="N604" s="274"/>
      <c r="O604" s="278"/>
      <c r="P604" s="279"/>
      <c r="Q604" s="353"/>
      <c r="R604" s="282" t="str">
        <f>IF(P604="","",VLOOKUP(P604,'Drop Down Lists'!$D$2:$E$312,2,FALSE))</f>
        <v/>
      </c>
      <c r="S604" s="172"/>
    </row>
    <row r="605" spans="1:19">
      <c r="A605" s="281"/>
      <c r="B605" s="272"/>
      <c r="C605" s="272"/>
      <c r="D605" s="273"/>
      <c r="E605" s="273"/>
      <c r="F605" s="274"/>
      <c r="G605" s="276"/>
      <c r="H605" s="276"/>
      <c r="I605" s="276"/>
      <c r="J605" s="277"/>
      <c r="K605" s="274"/>
      <c r="L605" s="274"/>
      <c r="M605" s="274"/>
      <c r="N605" s="274"/>
      <c r="O605" s="278"/>
      <c r="P605" s="279"/>
      <c r="Q605" s="353"/>
      <c r="R605" s="282" t="str">
        <f>IF(P605="","",VLOOKUP(P605,'Drop Down Lists'!$D$2:$E$312,2,FALSE))</f>
        <v/>
      </c>
      <c r="S605" s="172"/>
    </row>
    <row r="606" spans="1:19">
      <c r="A606" s="281"/>
      <c r="B606" s="272"/>
      <c r="C606" s="272"/>
      <c r="D606" s="273"/>
      <c r="E606" s="273"/>
      <c r="F606" s="274"/>
      <c r="G606" s="276"/>
      <c r="H606" s="276"/>
      <c r="I606" s="276"/>
      <c r="J606" s="277"/>
      <c r="K606" s="274"/>
      <c r="L606" s="274"/>
      <c r="M606" s="274"/>
      <c r="N606" s="274"/>
      <c r="O606" s="278"/>
      <c r="P606" s="279"/>
      <c r="Q606" s="353"/>
      <c r="R606" s="282" t="str">
        <f>IF(P606="","",VLOOKUP(P606,'Drop Down Lists'!$D$2:$E$312,2,FALSE))</f>
        <v/>
      </c>
      <c r="S606" s="172"/>
    </row>
    <row r="607" spans="1:19">
      <c r="A607" s="281"/>
      <c r="B607" s="272"/>
      <c r="C607" s="272"/>
      <c r="D607" s="273"/>
      <c r="E607" s="273"/>
      <c r="F607" s="274"/>
      <c r="G607" s="276"/>
      <c r="H607" s="276"/>
      <c r="I607" s="276"/>
      <c r="J607" s="277"/>
      <c r="K607" s="274"/>
      <c r="L607" s="274"/>
      <c r="M607" s="274"/>
      <c r="N607" s="274"/>
      <c r="O607" s="278"/>
      <c r="P607" s="279"/>
      <c r="Q607" s="353"/>
      <c r="R607" s="282" t="str">
        <f>IF(P607="","",VLOOKUP(P607,'Drop Down Lists'!$D$2:$E$312,2,FALSE))</f>
        <v/>
      </c>
      <c r="S607" s="172"/>
    </row>
    <row r="608" spans="1:19">
      <c r="A608" s="281"/>
      <c r="B608" s="272"/>
      <c r="C608" s="272"/>
      <c r="D608" s="273"/>
      <c r="E608" s="273"/>
      <c r="F608" s="274"/>
      <c r="G608" s="276"/>
      <c r="H608" s="276"/>
      <c r="I608" s="276"/>
      <c r="J608" s="277"/>
      <c r="K608" s="274"/>
      <c r="L608" s="274"/>
      <c r="M608" s="274"/>
      <c r="N608" s="274"/>
      <c r="O608" s="278"/>
      <c r="P608" s="279"/>
      <c r="Q608" s="353"/>
      <c r="R608" s="282" t="str">
        <f>IF(P608="","",VLOOKUP(P608,'Drop Down Lists'!$D$2:$E$312,2,FALSE))</f>
        <v/>
      </c>
      <c r="S608" s="172"/>
    </row>
    <row r="609" spans="1:19">
      <c r="A609" s="281"/>
      <c r="B609" s="272"/>
      <c r="C609" s="272"/>
      <c r="D609" s="273"/>
      <c r="E609" s="273"/>
      <c r="F609" s="274"/>
      <c r="G609" s="276"/>
      <c r="H609" s="276"/>
      <c r="I609" s="276"/>
      <c r="J609" s="277"/>
      <c r="K609" s="274"/>
      <c r="L609" s="274"/>
      <c r="M609" s="274"/>
      <c r="N609" s="274"/>
      <c r="O609" s="278"/>
      <c r="P609" s="279"/>
      <c r="Q609" s="353"/>
      <c r="R609" s="282" t="str">
        <f>IF(P609="","",VLOOKUP(P609,'Drop Down Lists'!$D$2:$E$312,2,FALSE))</f>
        <v/>
      </c>
      <c r="S609" s="172"/>
    </row>
    <row r="610" spans="1:19">
      <c r="A610" s="281"/>
      <c r="B610" s="272"/>
      <c r="C610" s="272"/>
      <c r="D610" s="273"/>
      <c r="E610" s="273"/>
      <c r="F610" s="274"/>
      <c r="G610" s="276"/>
      <c r="H610" s="276"/>
      <c r="I610" s="276"/>
      <c r="J610" s="277"/>
      <c r="K610" s="274"/>
      <c r="L610" s="274"/>
      <c r="M610" s="274"/>
      <c r="N610" s="274"/>
      <c r="O610" s="278"/>
      <c r="P610" s="279"/>
      <c r="Q610" s="353"/>
      <c r="R610" s="282" t="str">
        <f>IF(P610="","",VLOOKUP(P610,'Drop Down Lists'!$D$2:$E$312,2,FALSE))</f>
        <v/>
      </c>
      <c r="S610" s="172"/>
    </row>
    <row r="611" spans="1:19">
      <c r="A611" s="281"/>
      <c r="B611" s="272"/>
      <c r="C611" s="272"/>
      <c r="D611" s="273"/>
      <c r="E611" s="273"/>
      <c r="F611" s="274"/>
      <c r="G611" s="276"/>
      <c r="H611" s="276"/>
      <c r="I611" s="276"/>
      <c r="J611" s="277"/>
      <c r="K611" s="274"/>
      <c r="L611" s="274"/>
      <c r="M611" s="274"/>
      <c r="N611" s="274"/>
      <c r="O611" s="278"/>
      <c r="P611" s="279"/>
      <c r="Q611" s="353"/>
      <c r="R611" s="282" t="str">
        <f>IF(P611="","",VLOOKUP(P611,'Drop Down Lists'!$D$2:$E$312,2,FALSE))</f>
        <v/>
      </c>
      <c r="S611" s="172"/>
    </row>
    <row r="612" spans="1:19">
      <c r="A612" s="281"/>
      <c r="B612" s="272"/>
      <c r="C612" s="272"/>
      <c r="D612" s="273"/>
      <c r="E612" s="273"/>
      <c r="F612" s="274"/>
      <c r="G612" s="276"/>
      <c r="H612" s="276"/>
      <c r="I612" s="276"/>
      <c r="J612" s="277"/>
      <c r="K612" s="274"/>
      <c r="L612" s="274"/>
      <c r="M612" s="274"/>
      <c r="N612" s="274"/>
      <c r="O612" s="278"/>
      <c r="P612" s="279"/>
      <c r="Q612" s="353"/>
      <c r="R612" s="282" t="str">
        <f>IF(P612="","",VLOOKUP(P612,'Drop Down Lists'!$D$2:$E$312,2,FALSE))</f>
        <v/>
      </c>
      <c r="S612" s="172"/>
    </row>
    <row r="613" spans="1:19">
      <c r="A613" s="281"/>
      <c r="B613" s="272"/>
      <c r="C613" s="272"/>
      <c r="D613" s="273"/>
      <c r="E613" s="273"/>
      <c r="F613" s="274"/>
      <c r="G613" s="276"/>
      <c r="H613" s="276"/>
      <c r="I613" s="276"/>
      <c r="J613" s="277"/>
      <c r="K613" s="274"/>
      <c r="L613" s="274"/>
      <c r="M613" s="274"/>
      <c r="N613" s="274"/>
      <c r="O613" s="278"/>
      <c r="P613" s="279"/>
      <c r="Q613" s="353"/>
      <c r="R613" s="282" t="str">
        <f>IF(P613="","",VLOOKUP(P613,'Drop Down Lists'!$D$2:$E$312,2,FALSE))</f>
        <v/>
      </c>
      <c r="S613" s="172"/>
    </row>
    <row r="614" spans="1:19">
      <c r="A614" s="281"/>
      <c r="B614" s="272"/>
      <c r="C614" s="272"/>
      <c r="D614" s="273"/>
      <c r="E614" s="273"/>
      <c r="F614" s="274"/>
      <c r="G614" s="276"/>
      <c r="H614" s="276"/>
      <c r="I614" s="276"/>
      <c r="J614" s="277"/>
      <c r="K614" s="274"/>
      <c r="L614" s="274"/>
      <c r="M614" s="274"/>
      <c r="N614" s="274"/>
      <c r="O614" s="278"/>
      <c r="P614" s="279"/>
      <c r="Q614" s="353"/>
      <c r="R614" s="282" t="str">
        <f>IF(P614="","",VLOOKUP(P614,'Drop Down Lists'!$D$2:$E$312,2,FALSE))</f>
        <v/>
      </c>
      <c r="S614" s="172"/>
    </row>
    <row r="615" spans="1:19">
      <c r="A615" s="281"/>
      <c r="B615" s="272"/>
      <c r="C615" s="272"/>
      <c r="D615" s="273"/>
      <c r="E615" s="273"/>
      <c r="F615" s="274"/>
      <c r="G615" s="276"/>
      <c r="H615" s="276"/>
      <c r="I615" s="276"/>
      <c r="J615" s="277"/>
      <c r="K615" s="274"/>
      <c r="L615" s="274"/>
      <c r="M615" s="274"/>
      <c r="N615" s="274"/>
      <c r="O615" s="278"/>
      <c r="P615" s="279"/>
      <c r="Q615" s="353"/>
      <c r="R615" s="282" t="str">
        <f>IF(P615="","",VLOOKUP(P615,'Drop Down Lists'!$D$2:$E$312,2,FALSE))</f>
        <v/>
      </c>
      <c r="S615" s="172"/>
    </row>
    <row r="616" spans="1:19">
      <c r="A616" s="281"/>
      <c r="B616" s="272"/>
      <c r="C616" s="272"/>
      <c r="D616" s="273"/>
      <c r="E616" s="273"/>
      <c r="F616" s="274"/>
      <c r="G616" s="276"/>
      <c r="H616" s="276"/>
      <c r="I616" s="276"/>
      <c r="J616" s="277"/>
      <c r="K616" s="274"/>
      <c r="L616" s="274"/>
      <c r="M616" s="274"/>
      <c r="N616" s="274"/>
      <c r="O616" s="278"/>
      <c r="P616" s="279"/>
      <c r="Q616" s="353"/>
      <c r="R616" s="282" t="str">
        <f>IF(P616="","",VLOOKUP(P616,'Drop Down Lists'!$D$2:$E$312,2,FALSE))</f>
        <v/>
      </c>
      <c r="S616" s="172"/>
    </row>
    <row r="617" spans="1:19">
      <c r="A617" s="281"/>
      <c r="B617" s="272"/>
      <c r="C617" s="272"/>
      <c r="D617" s="273"/>
      <c r="E617" s="273"/>
      <c r="F617" s="274"/>
      <c r="G617" s="276"/>
      <c r="H617" s="276"/>
      <c r="I617" s="276"/>
      <c r="J617" s="277"/>
      <c r="K617" s="274"/>
      <c r="L617" s="274"/>
      <c r="M617" s="274"/>
      <c r="N617" s="274"/>
      <c r="O617" s="278"/>
      <c r="P617" s="279"/>
      <c r="Q617" s="353"/>
      <c r="R617" s="282" t="str">
        <f>IF(P617="","",VLOOKUP(P617,'Drop Down Lists'!$D$2:$E$312,2,FALSE))</f>
        <v/>
      </c>
      <c r="S617" s="172"/>
    </row>
    <row r="618" spans="1:19">
      <c r="A618" s="281"/>
      <c r="B618" s="272"/>
      <c r="C618" s="272"/>
      <c r="D618" s="273"/>
      <c r="E618" s="273"/>
      <c r="F618" s="274"/>
      <c r="G618" s="276"/>
      <c r="H618" s="276"/>
      <c r="I618" s="276"/>
      <c r="J618" s="277"/>
      <c r="K618" s="274"/>
      <c r="L618" s="274"/>
      <c r="M618" s="274"/>
      <c r="N618" s="274"/>
      <c r="O618" s="278"/>
      <c r="P618" s="279"/>
      <c r="Q618" s="353"/>
      <c r="R618" s="282" t="str">
        <f>IF(P618="","",VLOOKUP(P618,'Drop Down Lists'!$D$2:$E$312,2,FALSE))</f>
        <v/>
      </c>
      <c r="S618" s="172"/>
    </row>
    <row r="619" spans="1:19">
      <c r="A619" s="281"/>
      <c r="B619" s="272"/>
      <c r="C619" s="272"/>
      <c r="D619" s="273"/>
      <c r="E619" s="273"/>
      <c r="F619" s="274"/>
      <c r="G619" s="276"/>
      <c r="H619" s="276"/>
      <c r="I619" s="276"/>
      <c r="J619" s="277"/>
      <c r="K619" s="274"/>
      <c r="L619" s="274"/>
      <c r="M619" s="274"/>
      <c r="N619" s="274"/>
      <c r="O619" s="278"/>
      <c r="P619" s="279"/>
      <c r="Q619" s="353"/>
      <c r="R619" s="282" t="str">
        <f>IF(P619="","",VLOOKUP(P619,'Drop Down Lists'!$D$2:$E$312,2,FALSE))</f>
        <v/>
      </c>
      <c r="S619" s="172"/>
    </row>
    <row r="620" spans="1:19">
      <c r="A620" s="281"/>
      <c r="B620" s="272"/>
      <c r="C620" s="272"/>
      <c r="D620" s="273"/>
      <c r="E620" s="273"/>
      <c r="F620" s="274"/>
      <c r="G620" s="276"/>
      <c r="H620" s="276"/>
      <c r="I620" s="276"/>
      <c r="J620" s="277"/>
      <c r="K620" s="274"/>
      <c r="L620" s="274"/>
      <c r="M620" s="274"/>
      <c r="N620" s="274"/>
      <c r="O620" s="278"/>
      <c r="P620" s="279"/>
      <c r="Q620" s="353"/>
      <c r="R620" s="282" t="str">
        <f>IF(P620="","",VLOOKUP(P620,'Drop Down Lists'!$D$2:$E$312,2,FALSE))</f>
        <v/>
      </c>
      <c r="S620" s="172"/>
    </row>
    <row r="621" spans="1:19">
      <c r="A621" s="281"/>
      <c r="B621" s="272"/>
      <c r="C621" s="272"/>
      <c r="D621" s="273"/>
      <c r="E621" s="273"/>
      <c r="F621" s="274"/>
      <c r="G621" s="276"/>
      <c r="H621" s="276"/>
      <c r="I621" s="276"/>
      <c r="J621" s="277"/>
      <c r="K621" s="274"/>
      <c r="L621" s="274"/>
      <c r="M621" s="274"/>
      <c r="N621" s="274"/>
      <c r="O621" s="278"/>
      <c r="P621" s="279"/>
      <c r="Q621" s="353"/>
      <c r="R621" s="282" t="str">
        <f>IF(P621="","",VLOOKUP(P621,'Drop Down Lists'!$D$2:$E$312,2,FALSE))</f>
        <v/>
      </c>
      <c r="S621" s="172"/>
    </row>
    <row r="622" spans="1:19">
      <c r="A622" s="281"/>
      <c r="B622" s="272"/>
      <c r="C622" s="272"/>
      <c r="D622" s="273"/>
      <c r="E622" s="273"/>
      <c r="F622" s="274"/>
      <c r="G622" s="276"/>
      <c r="H622" s="276"/>
      <c r="I622" s="276"/>
      <c r="J622" s="277"/>
      <c r="K622" s="274"/>
      <c r="L622" s="274"/>
      <c r="M622" s="274"/>
      <c r="N622" s="274"/>
      <c r="O622" s="278"/>
      <c r="P622" s="279"/>
      <c r="Q622" s="353"/>
      <c r="R622" s="282" t="str">
        <f>IF(P622="","",VLOOKUP(P622,'Drop Down Lists'!$D$2:$E$312,2,FALSE))</f>
        <v/>
      </c>
      <c r="S622" s="172"/>
    </row>
    <row r="623" spans="1:19">
      <c r="A623" s="281"/>
      <c r="B623" s="272"/>
      <c r="C623" s="272"/>
      <c r="D623" s="273"/>
      <c r="E623" s="273"/>
      <c r="F623" s="274"/>
      <c r="G623" s="276"/>
      <c r="H623" s="276"/>
      <c r="I623" s="276"/>
      <c r="J623" s="277"/>
      <c r="K623" s="274"/>
      <c r="L623" s="274"/>
      <c r="M623" s="274"/>
      <c r="N623" s="274"/>
      <c r="O623" s="278"/>
      <c r="P623" s="279"/>
      <c r="Q623" s="353"/>
      <c r="R623" s="282" t="str">
        <f>IF(P623="","",VLOOKUP(P623,'Drop Down Lists'!$D$2:$E$312,2,FALSE))</f>
        <v/>
      </c>
      <c r="S623" s="172"/>
    </row>
    <row r="624" spans="1:19">
      <c r="A624" s="281"/>
      <c r="B624" s="272"/>
      <c r="C624" s="272"/>
      <c r="D624" s="273"/>
      <c r="E624" s="273"/>
      <c r="F624" s="274"/>
      <c r="G624" s="276"/>
      <c r="H624" s="276"/>
      <c r="I624" s="276"/>
      <c r="J624" s="277"/>
      <c r="K624" s="274"/>
      <c r="L624" s="274"/>
      <c r="M624" s="274"/>
      <c r="N624" s="274"/>
      <c r="O624" s="278"/>
      <c r="P624" s="279"/>
      <c r="Q624" s="353"/>
      <c r="R624" s="282" t="str">
        <f>IF(P624="","",VLOOKUP(P624,'Drop Down Lists'!$D$2:$E$312,2,FALSE))</f>
        <v/>
      </c>
      <c r="S624" s="172"/>
    </row>
    <row r="625" spans="1:19">
      <c r="A625" s="281"/>
      <c r="B625" s="272"/>
      <c r="C625" s="272"/>
      <c r="D625" s="273"/>
      <c r="E625" s="273"/>
      <c r="F625" s="274"/>
      <c r="G625" s="276"/>
      <c r="H625" s="276"/>
      <c r="I625" s="276"/>
      <c r="J625" s="277"/>
      <c r="K625" s="274"/>
      <c r="L625" s="274"/>
      <c r="M625" s="274"/>
      <c r="N625" s="274"/>
      <c r="O625" s="278"/>
      <c r="P625" s="279"/>
      <c r="Q625" s="353"/>
      <c r="R625" s="282" t="str">
        <f>IF(P625="","",VLOOKUP(P625,'Drop Down Lists'!$D$2:$E$312,2,FALSE))</f>
        <v/>
      </c>
      <c r="S625" s="172"/>
    </row>
    <row r="626" spans="1:19">
      <c r="A626" s="281"/>
      <c r="B626" s="272"/>
      <c r="C626" s="272"/>
      <c r="D626" s="273"/>
      <c r="E626" s="273"/>
      <c r="F626" s="274"/>
      <c r="G626" s="276"/>
      <c r="H626" s="276"/>
      <c r="I626" s="276"/>
      <c r="J626" s="277"/>
      <c r="K626" s="274"/>
      <c r="L626" s="274"/>
      <c r="M626" s="274"/>
      <c r="N626" s="274"/>
      <c r="O626" s="278"/>
      <c r="P626" s="279"/>
      <c r="Q626" s="353"/>
      <c r="R626" s="282" t="str">
        <f>IF(P626="","",VLOOKUP(P626,'Drop Down Lists'!$D$2:$E$312,2,FALSE))</f>
        <v/>
      </c>
      <c r="S626" s="172"/>
    </row>
    <row r="627" spans="1:19">
      <c r="A627" s="281"/>
      <c r="B627" s="272"/>
      <c r="C627" s="272"/>
      <c r="D627" s="273"/>
      <c r="E627" s="273"/>
      <c r="F627" s="274"/>
      <c r="G627" s="276"/>
      <c r="H627" s="276"/>
      <c r="I627" s="276"/>
      <c r="J627" s="277"/>
      <c r="K627" s="274"/>
      <c r="L627" s="274"/>
      <c r="M627" s="274"/>
      <c r="N627" s="274"/>
      <c r="O627" s="278"/>
      <c r="P627" s="279"/>
      <c r="Q627" s="353"/>
      <c r="R627" s="282" t="str">
        <f>IF(P627="","",VLOOKUP(P627,'Drop Down Lists'!$D$2:$E$312,2,FALSE))</f>
        <v/>
      </c>
      <c r="S627" s="172"/>
    </row>
    <row r="628" spans="1:19">
      <c r="A628" s="281"/>
      <c r="B628" s="272"/>
      <c r="C628" s="272"/>
      <c r="D628" s="273"/>
      <c r="E628" s="273"/>
      <c r="F628" s="274"/>
      <c r="G628" s="276"/>
      <c r="H628" s="276"/>
      <c r="I628" s="276"/>
      <c r="J628" s="277"/>
      <c r="K628" s="274"/>
      <c r="L628" s="274"/>
      <c r="M628" s="274"/>
      <c r="N628" s="274"/>
      <c r="O628" s="278"/>
      <c r="P628" s="279"/>
      <c r="Q628" s="353"/>
      <c r="R628" s="282" t="str">
        <f>IF(P628="","",VLOOKUP(P628,'Drop Down Lists'!$D$2:$E$312,2,FALSE))</f>
        <v/>
      </c>
      <c r="S628" s="172"/>
    </row>
    <row r="629" spans="1:19">
      <c r="A629" s="281"/>
      <c r="B629" s="272"/>
      <c r="C629" s="272"/>
      <c r="D629" s="273"/>
      <c r="E629" s="273"/>
      <c r="F629" s="274"/>
      <c r="G629" s="276"/>
      <c r="H629" s="276"/>
      <c r="I629" s="276"/>
      <c r="J629" s="277"/>
      <c r="K629" s="274"/>
      <c r="L629" s="274"/>
      <c r="M629" s="274"/>
      <c r="N629" s="274"/>
      <c r="O629" s="278"/>
      <c r="P629" s="279"/>
      <c r="Q629" s="353"/>
      <c r="R629" s="282" t="str">
        <f>IF(P629="","",VLOOKUP(P629,'Drop Down Lists'!$D$2:$E$312,2,FALSE))</f>
        <v/>
      </c>
      <c r="S629" s="172"/>
    </row>
    <row r="630" spans="1:19">
      <c r="A630" s="281"/>
      <c r="B630" s="272"/>
      <c r="C630" s="272"/>
      <c r="D630" s="273"/>
      <c r="E630" s="273"/>
      <c r="F630" s="274"/>
      <c r="G630" s="276"/>
      <c r="H630" s="276"/>
      <c r="I630" s="276"/>
      <c r="J630" s="277"/>
      <c r="K630" s="274"/>
      <c r="L630" s="274"/>
      <c r="M630" s="274"/>
      <c r="N630" s="274"/>
      <c r="O630" s="278"/>
      <c r="P630" s="279"/>
      <c r="Q630" s="353"/>
      <c r="R630" s="282" t="str">
        <f>IF(P630="","",VLOOKUP(P630,'Drop Down Lists'!$D$2:$E$312,2,FALSE))</f>
        <v/>
      </c>
      <c r="S630" s="172"/>
    </row>
    <row r="631" spans="1:19">
      <c r="A631" s="281"/>
      <c r="B631" s="272"/>
      <c r="C631" s="272"/>
      <c r="D631" s="273"/>
      <c r="E631" s="273"/>
      <c r="F631" s="274"/>
      <c r="G631" s="276"/>
      <c r="H631" s="276"/>
      <c r="I631" s="276"/>
      <c r="J631" s="277"/>
      <c r="K631" s="274"/>
      <c r="L631" s="274"/>
      <c r="M631" s="274"/>
      <c r="N631" s="274"/>
      <c r="O631" s="278"/>
      <c r="P631" s="279"/>
      <c r="Q631" s="353"/>
      <c r="R631" s="282" t="str">
        <f>IF(P631="","",VLOOKUP(P631,'Drop Down Lists'!$D$2:$E$312,2,FALSE))</f>
        <v/>
      </c>
      <c r="S631" s="172"/>
    </row>
    <row r="632" spans="1:19">
      <c r="A632" s="281"/>
      <c r="B632" s="272"/>
      <c r="C632" s="272"/>
      <c r="D632" s="273"/>
      <c r="E632" s="273"/>
      <c r="F632" s="274"/>
      <c r="G632" s="276"/>
      <c r="H632" s="276"/>
      <c r="I632" s="276"/>
      <c r="J632" s="277"/>
      <c r="K632" s="274"/>
      <c r="L632" s="274"/>
      <c r="M632" s="274"/>
      <c r="N632" s="274"/>
      <c r="O632" s="278"/>
      <c r="P632" s="279"/>
      <c r="Q632" s="353"/>
      <c r="R632" s="282" t="str">
        <f>IF(P632="","",VLOOKUP(P632,'Drop Down Lists'!$D$2:$E$312,2,FALSE))</f>
        <v/>
      </c>
      <c r="S632" s="172"/>
    </row>
    <row r="633" spans="1:19">
      <c r="A633" s="281"/>
      <c r="B633" s="272"/>
      <c r="C633" s="272"/>
      <c r="D633" s="273"/>
      <c r="E633" s="273"/>
      <c r="F633" s="274"/>
      <c r="G633" s="276"/>
      <c r="H633" s="276"/>
      <c r="I633" s="276"/>
      <c r="J633" s="277"/>
      <c r="K633" s="274"/>
      <c r="L633" s="274"/>
      <c r="M633" s="274"/>
      <c r="N633" s="274"/>
      <c r="O633" s="278"/>
      <c r="P633" s="279"/>
      <c r="Q633" s="353"/>
      <c r="R633" s="282" t="str">
        <f>IF(P633="","",VLOOKUP(P633,'Drop Down Lists'!$D$2:$E$312,2,FALSE))</f>
        <v/>
      </c>
      <c r="S633" s="172"/>
    </row>
    <row r="634" spans="1:19">
      <c r="A634" s="281"/>
      <c r="B634" s="272"/>
      <c r="C634" s="272"/>
      <c r="D634" s="273"/>
      <c r="E634" s="273"/>
      <c r="F634" s="274"/>
      <c r="G634" s="276"/>
      <c r="H634" s="276"/>
      <c r="I634" s="276"/>
      <c r="J634" s="277"/>
      <c r="K634" s="274"/>
      <c r="L634" s="274"/>
      <c r="M634" s="274"/>
      <c r="N634" s="274"/>
      <c r="O634" s="278"/>
      <c r="P634" s="279"/>
      <c r="Q634" s="353"/>
      <c r="R634" s="282" t="str">
        <f>IF(P634="","",VLOOKUP(P634,'Drop Down Lists'!$D$2:$E$312,2,FALSE))</f>
        <v/>
      </c>
      <c r="S634" s="172"/>
    </row>
    <row r="635" spans="1:19">
      <c r="A635" s="281"/>
      <c r="B635" s="272"/>
      <c r="C635" s="272"/>
      <c r="D635" s="273"/>
      <c r="E635" s="273"/>
      <c r="F635" s="274"/>
      <c r="G635" s="276"/>
      <c r="H635" s="276"/>
      <c r="I635" s="276"/>
      <c r="J635" s="277"/>
      <c r="K635" s="274"/>
      <c r="L635" s="274"/>
      <c r="M635" s="274"/>
      <c r="N635" s="274"/>
      <c r="O635" s="278"/>
      <c r="P635" s="279"/>
      <c r="Q635" s="353"/>
      <c r="R635" s="282" t="str">
        <f>IF(P635="","",VLOOKUP(P635,'Drop Down Lists'!$D$2:$E$312,2,FALSE))</f>
        <v/>
      </c>
      <c r="S635" s="172"/>
    </row>
    <row r="636" spans="1:19">
      <c r="A636" s="281"/>
      <c r="B636" s="272"/>
      <c r="C636" s="272"/>
      <c r="D636" s="273"/>
      <c r="E636" s="273"/>
      <c r="F636" s="274"/>
      <c r="G636" s="276"/>
      <c r="H636" s="276"/>
      <c r="I636" s="276"/>
      <c r="J636" s="277"/>
      <c r="K636" s="274"/>
      <c r="L636" s="274"/>
      <c r="M636" s="274"/>
      <c r="N636" s="274"/>
      <c r="O636" s="278"/>
      <c r="P636" s="279"/>
      <c r="Q636" s="353"/>
      <c r="R636" s="282" t="str">
        <f>IF(P636="","",VLOOKUP(P636,'Drop Down Lists'!$D$2:$E$312,2,FALSE))</f>
        <v/>
      </c>
      <c r="S636" s="172"/>
    </row>
    <row r="637" spans="1:19">
      <c r="A637" s="281"/>
      <c r="B637" s="272"/>
      <c r="C637" s="272"/>
      <c r="D637" s="273"/>
      <c r="E637" s="273"/>
      <c r="F637" s="274"/>
      <c r="G637" s="276"/>
      <c r="H637" s="276"/>
      <c r="I637" s="276"/>
      <c r="J637" s="277"/>
      <c r="K637" s="274"/>
      <c r="L637" s="274"/>
      <c r="M637" s="274"/>
      <c r="N637" s="274"/>
      <c r="O637" s="278"/>
      <c r="P637" s="279"/>
      <c r="Q637" s="353"/>
      <c r="R637" s="282" t="str">
        <f>IF(P637="","",VLOOKUP(P637,'Drop Down Lists'!$D$2:$E$312,2,FALSE))</f>
        <v/>
      </c>
      <c r="S637" s="172"/>
    </row>
    <row r="638" spans="1:19">
      <c r="A638" s="281"/>
      <c r="B638" s="272"/>
      <c r="C638" s="272"/>
      <c r="D638" s="273"/>
      <c r="E638" s="273"/>
      <c r="F638" s="274"/>
      <c r="G638" s="276"/>
      <c r="H638" s="276"/>
      <c r="I638" s="276"/>
      <c r="J638" s="277"/>
      <c r="K638" s="274"/>
      <c r="L638" s="274"/>
      <c r="M638" s="274"/>
      <c r="N638" s="274"/>
      <c r="O638" s="278"/>
      <c r="P638" s="279"/>
      <c r="Q638" s="353"/>
      <c r="R638" s="282" t="str">
        <f>IF(P638="","",VLOOKUP(P638,'Drop Down Lists'!$D$2:$E$312,2,FALSE))</f>
        <v/>
      </c>
      <c r="S638" s="172"/>
    </row>
    <row r="639" spans="1:19">
      <c r="A639" s="281"/>
      <c r="B639" s="272"/>
      <c r="C639" s="272"/>
      <c r="D639" s="273"/>
      <c r="E639" s="273"/>
      <c r="F639" s="274"/>
      <c r="G639" s="276"/>
      <c r="H639" s="276"/>
      <c r="I639" s="276"/>
      <c r="J639" s="277"/>
      <c r="K639" s="274"/>
      <c r="L639" s="274"/>
      <c r="M639" s="274"/>
      <c r="N639" s="274"/>
      <c r="O639" s="278"/>
      <c r="P639" s="279"/>
      <c r="Q639" s="353"/>
      <c r="R639" s="282" t="str">
        <f>IF(P639="","",VLOOKUP(P639,'Drop Down Lists'!$D$2:$E$312,2,FALSE))</f>
        <v/>
      </c>
      <c r="S639" s="172"/>
    </row>
    <row r="640" spans="1:19">
      <c r="A640" s="281"/>
      <c r="B640" s="272"/>
      <c r="C640" s="272"/>
      <c r="D640" s="273"/>
      <c r="E640" s="273"/>
      <c r="F640" s="274"/>
      <c r="G640" s="276"/>
      <c r="H640" s="276"/>
      <c r="I640" s="276"/>
      <c r="J640" s="277"/>
      <c r="K640" s="274"/>
      <c r="L640" s="274"/>
      <c r="M640" s="274"/>
      <c r="N640" s="274"/>
      <c r="O640" s="278"/>
      <c r="P640" s="279"/>
      <c r="Q640" s="353"/>
      <c r="R640" s="282" t="str">
        <f>IF(P640="","",VLOOKUP(P640,'Drop Down Lists'!$D$2:$E$312,2,FALSE))</f>
        <v/>
      </c>
      <c r="S640" s="172"/>
    </row>
    <row r="641" spans="1:19">
      <c r="A641" s="281"/>
      <c r="B641" s="272"/>
      <c r="C641" s="272"/>
      <c r="D641" s="273"/>
      <c r="E641" s="273"/>
      <c r="F641" s="274"/>
      <c r="G641" s="276"/>
      <c r="H641" s="276"/>
      <c r="I641" s="276"/>
      <c r="J641" s="277"/>
      <c r="K641" s="274"/>
      <c r="L641" s="274"/>
      <c r="M641" s="274"/>
      <c r="N641" s="274"/>
      <c r="O641" s="278"/>
      <c r="P641" s="279"/>
      <c r="Q641" s="353"/>
      <c r="R641" s="282" t="str">
        <f>IF(P641="","",VLOOKUP(P641,'Drop Down Lists'!$D$2:$E$312,2,FALSE))</f>
        <v/>
      </c>
      <c r="S641" s="172"/>
    </row>
    <row r="642" spans="1:19">
      <c r="A642" s="281"/>
      <c r="B642" s="272"/>
      <c r="C642" s="272"/>
      <c r="D642" s="273"/>
      <c r="E642" s="273"/>
      <c r="F642" s="274"/>
      <c r="G642" s="276"/>
      <c r="H642" s="276"/>
      <c r="I642" s="276"/>
      <c r="J642" s="277"/>
      <c r="K642" s="274"/>
      <c r="L642" s="274"/>
      <c r="M642" s="274"/>
      <c r="N642" s="274"/>
      <c r="O642" s="278"/>
      <c r="P642" s="279"/>
      <c r="Q642" s="353"/>
      <c r="R642" s="282" t="str">
        <f>IF(P642="","",VLOOKUP(P642,'Drop Down Lists'!$D$2:$E$312,2,FALSE))</f>
        <v/>
      </c>
      <c r="S642" s="172"/>
    </row>
    <row r="643" spans="1:19">
      <c r="A643" s="281"/>
      <c r="B643" s="272"/>
      <c r="C643" s="272"/>
      <c r="D643" s="273"/>
      <c r="E643" s="273"/>
      <c r="F643" s="274"/>
      <c r="G643" s="276"/>
      <c r="H643" s="276"/>
      <c r="I643" s="276"/>
      <c r="J643" s="277"/>
      <c r="K643" s="274"/>
      <c r="L643" s="274"/>
      <c r="M643" s="274"/>
      <c r="N643" s="274"/>
      <c r="O643" s="278"/>
      <c r="P643" s="279"/>
      <c r="Q643" s="353"/>
      <c r="R643" s="282" t="str">
        <f>IF(P643="","",VLOOKUP(P643,'Drop Down Lists'!$D$2:$E$312,2,FALSE))</f>
        <v/>
      </c>
      <c r="S643" s="172"/>
    </row>
    <row r="644" spans="1:19">
      <c r="A644" s="281"/>
      <c r="B644" s="272"/>
      <c r="C644" s="272"/>
      <c r="D644" s="273"/>
      <c r="E644" s="273"/>
      <c r="F644" s="274"/>
      <c r="G644" s="276"/>
      <c r="H644" s="276"/>
      <c r="I644" s="276"/>
      <c r="J644" s="277"/>
      <c r="K644" s="274"/>
      <c r="L644" s="274"/>
      <c r="M644" s="274"/>
      <c r="N644" s="274"/>
      <c r="O644" s="278"/>
      <c r="P644" s="279"/>
      <c r="Q644" s="353"/>
      <c r="R644" s="282" t="str">
        <f>IF(P644="","",VLOOKUP(P644,'Drop Down Lists'!$D$2:$E$312,2,FALSE))</f>
        <v/>
      </c>
      <c r="S644" s="172"/>
    </row>
    <row r="645" spans="1:19">
      <c r="A645" s="281"/>
      <c r="B645" s="272"/>
      <c r="C645" s="272"/>
      <c r="D645" s="273"/>
      <c r="E645" s="273"/>
      <c r="F645" s="274"/>
      <c r="G645" s="276"/>
      <c r="H645" s="276"/>
      <c r="I645" s="276"/>
      <c r="J645" s="277"/>
      <c r="K645" s="274"/>
      <c r="L645" s="274"/>
      <c r="M645" s="274"/>
      <c r="N645" s="274"/>
      <c r="O645" s="278"/>
      <c r="P645" s="279"/>
      <c r="Q645" s="353"/>
      <c r="R645" s="282" t="str">
        <f>IF(P645="","",VLOOKUP(P645,'Drop Down Lists'!$D$2:$E$312,2,FALSE))</f>
        <v/>
      </c>
      <c r="S645" s="172"/>
    </row>
    <row r="646" spans="1:19">
      <c r="A646" s="281"/>
      <c r="B646" s="272"/>
      <c r="C646" s="272"/>
      <c r="D646" s="273"/>
      <c r="E646" s="273"/>
      <c r="F646" s="274"/>
      <c r="G646" s="276"/>
      <c r="H646" s="276"/>
      <c r="I646" s="276"/>
      <c r="J646" s="277"/>
      <c r="K646" s="274"/>
      <c r="L646" s="274"/>
      <c r="M646" s="274"/>
      <c r="N646" s="274"/>
      <c r="O646" s="278"/>
      <c r="P646" s="279"/>
      <c r="Q646" s="353"/>
      <c r="R646" s="282" t="str">
        <f>IF(P646="","",VLOOKUP(P646,'Drop Down Lists'!$D$2:$E$312,2,FALSE))</f>
        <v/>
      </c>
      <c r="S646" s="172"/>
    </row>
    <row r="647" spans="1:19">
      <c r="A647" s="281"/>
      <c r="B647" s="272"/>
      <c r="C647" s="272"/>
      <c r="D647" s="273"/>
      <c r="E647" s="273"/>
      <c r="F647" s="274"/>
      <c r="G647" s="276"/>
      <c r="H647" s="276"/>
      <c r="I647" s="276"/>
      <c r="J647" s="277"/>
      <c r="K647" s="274"/>
      <c r="L647" s="274"/>
      <c r="M647" s="274"/>
      <c r="N647" s="274"/>
      <c r="O647" s="278"/>
      <c r="P647" s="279"/>
      <c r="Q647" s="353"/>
      <c r="R647" s="282" t="str">
        <f>IF(P647="","",VLOOKUP(P647,'Drop Down Lists'!$D$2:$E$312,2,FALSE))</f>
        <v/>
      </c>
      <c r="S647" s="172"/>
    </row>
    <row r="648" spans="1:19">
      <c r="A648" s="281"/>
      <c r="B648" s="272"/>
      <c r="C648" s="272"/>
      <c r="D648" s="273"/>
      <c r="E648" s="273"/>
      <c r="F648" s="274"/>
      <c r="G648" s="276"/>
      <c r="H648" s="276"/>
      <c r="I648" s="276"/>
      <c r="J648" s="277"/>
      <c r="K648" s="274"/>
      <c r="L648" s="274"/>
      <c r="M648" s="274"/>
      <c r="N648" s="274"/>
      <c r="O648" s="278"/>
      <c r="P648" s="279"/>
      <c r="Q648" s="353"/>
      <c r="R648" s="282" t="str">
        <f>IF(P648="","",VLOOKUP(P648,'Drop Down Lists'!$D$2:$E$312,2,FALSE))</f>
        <v/>
      </c>
      <c r="S648" s="172"/>
    </row>
    <row r="649" spans="1:19">
      <c r="A649" s="281"/>
      <c r="B649" s="272"/>
      <c r="C649" s="272"/>
      <c r="D649" s="273"/>
      <c r="E649" s="273"/>
      <c r="F649" s="274"/>
      <c r="G649" s="276"/>
      <c r="H649" s="276"/>
      <c r="I649" s="276"/>
      <c r="J649" s="277"/>
      <c r="K649" s="274"/>
      <c r="L649" s="274"/>
      <c r="M649" s="274"/>
      <c r="N649" s="274"/>
      <c r="O649" s="278"/>
      <c r="P649" s="279"/>
      <c r="Q649" s="353"/>
      <c r="R649" s="282" t="str">
        <f>IF(P649="","",VLOOKUP(P649,'Drop Down Lists'!$D$2:$E$312,2,FALSE))</f>
        <v/>
      </c>
      <c r="S649" s="172"/>
    </row>
    <row r="650" spans="1:19">
      <c r="A650" s="281"/>
      <c r="B650" s="272"/>
      <c r="C650" s="272"/>
      <c r="D650" s="273"/>
      <c r="E650" s="273"/>
      <c r="F650" s="274"/>
      <c r="G650" s="276"/>
      <c r="H650" s="276"/>
      <c r="I650" s="276"/>
      <c r="J650" s="277"/>
      <c r="K650" s="274"/>
      <c r="L650" s="274"/>
      <c r="M650" s="274"/>
      <c r="N650" s="274"/>
      <c r="O650" s="278"/>
      <c r="P650" s="279"/>
      <c r="Q650" s="353"/>
      <c r="R650" s="282" t="str">
        <f>IF(P650="","",VLOOKUP(P650,'Drop Down Lists'!$D$2:$E$312,2,FALSE))</f>
        <v/>
      </c>
      <c r="S650" s="172"/>
    </row>
    <row r="651" spans="1:19">
      <c r="A651" s="281"/>
      <c r="B651" s="272"/>
      <c r="C651" s="272"/>
      <c r="D651" s="273"/>
      <c r="E651" s="273"/>
      <c r="F651" s="274"/>
      <c r="G651" s="276"/>
      <c r="H651" s="276"/>
      <c r="I651" s="276"/>
      <c r="J651" s="277"/>
      <c r="K651" s="274"/>
      <c r="L651" s="274"/>
      <c r="M651" s="274"/>
      <c r="N651" s="274"/>
      <c r="O651" s="278"/>
      <c r="P651" s="279"/>
      <c r="Q651" s="353"/>
      <c r="R651" s="282" t="str">
        <f>IF(P651="","",VLOOKUP(P651,'Drop Down Lists'!$D$2:$E$312,2,FALSE))</f>
        <v/>
      </c>
      <c r="S651" s="172"/>
    </row>
    <row r="652" spans="1:19">
      <c r="A652" s="281"/>
      <c r="B652" s="272"/>
      <c r="C652" s="272"/>
      <c r="D652" s="273"/>
      <c r="E652" s="273"/>
      <c r="F652" s="274"/>
      <c r="G652" s="276"/>
      <c r="H652" s="276"/>
      <c r="I652" s="276"/>
      <c r="J652" s="277"/>
      <c r="K652" s="274"/>
      <c r="L652" s="274"/>
      <c r="M652" s="274"/>
      <c r="N652" s="274"/>
      <c r="O652" s="278"/>
      <c r="P652" s="279"/>
      <c r="Q652" s="353"/>
      <c r="R652" s="282" t="str">
        <f>IF(P652="","",VLOOKUP(P652,'Drop Down Lists'!$D$2:$E$312,2,FALSE))</f>
        <v/>
      </c>
      <c r="S652" s="172"/>
    </row>
    <row r="653" spans="1:19">
      <c r="A653" s="281"/>
      <c r="B653" s="272"/>
      <c r="C653" s="272"/>
      <c r="D653" s="273"/>
      <c r="E653" s="273"/>
      <c r="F653" s="274"/>
      <c r="G653" s="276"/>
      <c r="H653" s="276"/>
      <c r="I653" s="276"/>
      <c r="J653" s="277"/>
      <c r="K653" s="274"/>
      <c r="L653" s="274"/>
      <c r="M653" s="274"/>
      <c r="N653" s="274"/>
      <c r="O653" s="278"/>
      <c r="P653" s="279"/>
      <c r="Q653" s="353"/>
      <c r="R653" s="282" t="str">
        <f>IF(P653="","",VLOOKUP(P653,'Drop Down Lists'!$D$2:$E$312,2,FALSE))</f>
        <v/>
      </c>
      <c r="S653" s="172"/>
    </row>
    <row r="654" spans="1:19">
      <c r="A654" s="281"/>
      <c r="B654" s="272"/>
      <c r="C654" s="272"/>
      <c r="D654" s="273"/>
      <c r="E654" s="273"/>
      <c r="F654" s="274"/>
      <c r="G654" s="276"/>
      <c r="H654" s="276"/>
      <c r="I654" s="276"/>
      <c r="J654" s="277"/>
      <c r="K654" s="274"/>
      <c r="L654" s="274"/>
      <c r="M654" s="274"/>
      <c r="N654" s="274"/>
      <c r="O654" s="278"/>
      <c r="P654" s="279"/>
      <c r="Q654" s="353"/>
      <c r="R654" s="282" t="str">
        <f>IF(P654="","",VLOOKUP(P654,'Drop Down Lists'!$D$2:$E$312,2,FALSE))</f>
        <v/>
      </c>
      <c r="S654" s="172"/>
    </row>
    <row r="655" spans="1:19">
      <c r="A655" s="281"/>
      <c r="B655" s="272"/>
      <c r="C655" s="272"/>
      <c r="D655" s="273"/>
      <c r="E655" s="273"/>
      <c r="F655" s="274"/>
      <c r="G655" s="276"/>
      <c r="H655" s="276"/>
      <c r="I655" s="276"/>
      <c r="J655" s="277"/>
      <c r="K655" s="274"/>
      <c r="L655" s="274"/>
      <c r="M655" s="274"/>
      <c r="N655" s="274"/>
      <c r="O655" s="278"/>
      <c r="P655" s="279"/>
      <c r="Q655" s="353"/>
      <c r="R655" s="282" t="str">
        <f>IF(P655="","",VLOOKUP(P655,'Drop Down Lists'!$D$2:$E$312,2,FALSE))</f>
        <v/>
      </c>
      <c r="S655" s="172"/>
    </row>
    <row r="656" spans="1:19">
      <c r="A656" s="281"/>
      <c r="B656" s="272"/>
      <c r="C656" s="272"/>
      <c r="D656" s="273"/>
      <c r="E656" s="273"/>
      <c r="F656" s="274"/>
      <c r="G656" s="276"/>
      <c r="H656" s="276"/>
      <c r="I656" s="276"/>
      <c r="J656" s="277"/>
      <c r="K656" s="274"/>
      <c r="L656" s="274"/>
      <c r="M656" s="274"/>
      <c r="N656" s="274"/>
      <c r="O656" s="278"/>
      <c r="P656" s="279"/>
      <c r="Q656" s="353"/>
      <c r="R656" s="282" t="str">
        <f>IF(P656="","",VLOOKUP(P656,'Drop Down Lists'!$D$2:$E$312,2,FALSE))</f>
        <v/>
      </c>
      <c r="S656" s="172"/>
    </row>
    <row r="657" spans="1:19">
      <c r="A657" s="281"/>
      <c r="B657" s="272"/>
      <c r="C657" s="272"/>
      <c r="D657" s="273"/>
      <c r="E657" s="273"/>
      <c r="F657" s="274"/>
      <c r="G657" s="276"/>
      <c r="H657" s="276"/>
      <c r="I657" s="276"/>
      <c r="J657" s="277"/>
      <c r="K657" s="274"/>
      <c r="L657" s="274"/>
      <c r="M657" s="274"/>
      <c r="N657" s="274"/>
      <c r="O657" s="278"/>
      <c r="P657" s="279"/>
      <c r="Q657" s="353"/>
      <c r="R657" s="282" t="str">
        <f>IF(P657="","",VLOOKUP(P657,'Drop Down Lists'!$D$2:$E$312,2,FALSE))</f>
        <v/>
      </c>
      <c r="S657" s="172"/>
    </row>
    <row r="658" spans="1:19">
      <c r="A658" s="281"/>
      <c r="B658" s="272"/>
      <c r="C658" s="272"/>
      <c r="D658" s="273"/>
      <c r="E658" s="273"/>
      <c r="F658" s="274"/>
      <c r="G658" s="276"/>
      <c r="H658" s="276"/>
      <c r="I658" s="276"/>
      <c r="J658" s="277"/>
      <c r="K658" s="274"/>
      <c r="L658" s="274"/>
      <c r="M658" s="274"/>
      <c r="N658" s="274"/>
      <c r="O658" s="278"/>
      <c r="P658" s="279"/>
      <c r="Q658" s="353"/>
      <c r="R658" s="282" t="str">
        <f>IF(P658="","",VLOOKUP(P658,'Drop Down Lists'!$D$2:$E$312,2,FALSE))</f>
        <v/>
      </c>
      <c r="S658" s="172"/>
    </row>
    <row r="659" spans="1:19">
      <c r="A659" s="281"/>
      <c r="B659" s="272"/>
      <c r="C659" s="272"/>
      <c r="D659" s="273"/>
      <c r="E659" s="273"/>
      <c r="F659" s="274"/>
      <c r="G659" s="276"/>
      <c r="H659" s="276"/>
      <c r="I659" s="276"/>
      <c r="J659" s="277"/>
      <c r="K659" s="274"/>
      <c r="L659" s="274"/>
      <c r="M659" s="274"/>
      <c r="N659" s="274"/>
      <c r="O659" s="278"/>
      <c r="P659" s="279"/>
      <c r="Q659" s="353"/>
      <c r="R659" s="282" t="str">
        <f>IF(P659="","",VLOOKUP(P659,'Drop Down Lists'!$D$2:$E$312,2,FALSE))</f>
        <v/>
      </c>
      <c r="S659" s="172"/>
    </row>
    <row r="660" spans="1:19">
      <c r="A660" s="281"/>
      <c r="B660" s="272"/>
      <c r="C660" s="272"/>
      <c r="D660" s="273"/>
      <c r="E660" s="273"/>
      <c r="F660" s="274"/>
      <c r="G660" s="276"/>
      <c r="H660" s="276"/>
      <c r="I660" s="276"/>
      <c r="J660" s="277"/>
      <c r="K660" s="274"/>
      <c r="L660" s="274"/>
      <c r="M660" s="274"/>
      <c r="N660" s="274"/>
      <c r="O660" s="278"/>
      <c r="P660" s="279"/>
      <c r="Q660" s="353"/>
      <c r="R660" s="282" t="str">
        <f>IF(P660="","",VLOOKUP(P660,'Drop Down Lists'!$D$2:$E$312,2,FALSE))</f>
        <v/>
      </c>
      <c r="S660" s="172"/>
    </row>
    <row r="661" spans="1:19">
      <c r="A661" s="281"/>
      <c r="B661" s="272"/>
      <c r="C661" s="272"/>
      <c r="D661" s="273"/>
      <c r="E661" s="273"/>
      <c r="F661" s="274"/>
      <c r="G661" s="276"/>
      <c r="H661" s="276"/>
      <c r="I661" s="276"/>
      <c r="J661" s="277"/>
      <c r="K661" s="274"/>
      <c r="L661" s="274"/>
      <c r="M661" s="274"/>
      <c r="N661" s="274"/>
      <c r="O661" s="278"/>
      <c r="P661" s="279"/>
      <c r="Q661" s="353"/>
      <c r="R661" s="282" t="str">
        <f>IF(P661="","",VLOOKUP(P661,'Drop Down Lists'!$D$2:$E$312,2,FALSE))</f>
        <v/>
      </c>
      <c r="S661" s="172"/>
    </row>
    <row r="662" spans="1:19">
      <c r="A662" s="281"/>
      <c r="B662" s="272"/>
      <c r="C662" s="272"/>
      <c r="D662" s="273"/>
      <c r="E662" s="273"/>
      <c r="F662" s="274"/>
      <c r="G662" s="276"/>
      <c r="H662" s="276"/>
      <c r="I662" s="276"/>
      <c r="J662" s="277"/>
      <c r="K662" s="274"/>
      <c r="L662" s="274"/>
      <c r="M662" s="274"/>
      <c r="N662" s="274"/>
      <c r="O662" s="278"/>
      <c r="P662" s="279"/>
      <c r="Q662" s="353"/>
      <c r="R662" s="282" t="str">
        <f>IF(P662="","",VLOOKUP(P662,'Drop Down Lists'!$D$2:$E$312,2,FALSE))</f>
        <v/>
      </c>
      <c r="S662" s="172"/>
    </row>
    <row r="663" spans="1:19">
      <c r="A663" s="281"/>
      <c r="B663" s="272"/>
      <c r="C663" s="272"/>
      <c r="D663" s="273"/>
      <c r="E663" s="273"/>
      <c r="F663" s="274"/>
      <c r="G663" s="276"/>
      <c r="H663" s="276"/>
      <c r="I663" s="276"/>
      <c r="J663" s="277"/>
      <c r="K663" s="274"/>
      <c r="L663" s="274"/>
      <c r="M663" s="274"/>
      <c r="N663" s="274"/>
      <c r="O663" s="278"/>
      <c r="P663" s="279"/>
      <c r="Q663" s="353"/>
      <c r="R663" s="282" t="str">
        <f>IF(P663="","",VLOOKUP(P663,'Drop Down Lists'!$D$2:$E$312,2,FALSE))</f>
        <v/>
      </c>
      <c r="S663" s="172"/>
    </row>
    <row r="664" spans="1:19">
      <c r="A664" s="281"/>
      <c r="B664" s="272"/>
      <c r="C664" s="272"/>
      <c r="D664" s="273"/>
      <c r="E664" s="273"/>
      <c r="F664" s="274"/>
      <c r="G664" s="276"/>
      <c r="H664" s="276"/>
      <c r="I664" s="276"/>
      <c r="J664" s="277"/>
      <c r="K664" s="274"/>
      <c r="L664" s="274"/>
      <c r="M664" s="274"/>
      <c r="N664" s="274"/>
      <c r="O664" s="278"/>
      <c r="P664" s="279"/>
      <c r="Q664" s="353"/>
      <c r="R664" s="282" t="str">
        <f>IF(P664="","",VLOOKUP(P664,'Drop Down Lists'!$D$2:$E$312,2,FALSE))</f>
        <v/>
      </c>
      <c r="S664" s="172"/>
    </row>
    <row r="665" spans="1:19">
      <c r="A665" s="281"/>
      <c r="B665" s="272"/>
      <c r="C665" s="272"/>
      <c r="D665" s="273"/>
      <c r="E665" s="273"/>
      <c r="F665" s="274"/>
      <c r="G665" s="276"/>
      <c r="H665" s="276"/>
      <c r="I665" s="276"/>
      <c r="J665" s="277"/>
      <c r="K665" s="274"/>
      <c r="L665" s="274"/>
      <c r="M665" s="274"/>
      <c r="N665" s="274"/>
      <c r="O665" s="278"/>
      <c r="P665" s="279"/>
      <c r="Q665" s="353"/>
      <c r="R665" s="282" t="str">
        <f>IF(P665="","",VLOOKUP(P665,'Drop Down Lists'!$D$2:$E$312,2,FALSE))</f>
        <v/>
      </c>
      <c r="S665" s="172"/>
    </row>
    <row r="666" spans="1:19">
      <c r="A666" s="281"/>
      <c r="B666" s="272"/>
      <c r="C666" s="272"/>
      <c r="D666" s="273"/>
      <c r="E666" s="273"/>
      <c r="F666" s="274"/>
      <c r="G666" s="276"/>
      <c r="H666" s="276"/>
      <c r="I666" s="276"/>
      <c r="J666" s="277"/>
      <c r="K666" s="274"/>
      <c r="L666" s="274"/>
      <c r="M666" s="274"/>
      <c r="N666" s="274"/>
      <c r="O666" s="278"/>
      <c r="P666" s="279"/>
      <c r="Q666" s="353"/>
      <c r="R666" s="282" t="str">
        <f>IF(P666="","",VLOOKUP(P666,'Drop Down Lists'!$D$2:$E$312,2,FALSE))</f>
        <v/>
      </c>
      <c r="S666" s="172"/>
    </row>
    <row r="667" spans="1:19">
      <c r="A667" s="281"/>
      <c r="B667" s="272"/>
      <c r="C667" s="272"/>
      <c r="D667" s="273"/>
      <c r="E667" s="273"/>
      <c r="F667" s="274"/>
      <c r="G667" s="276"/>
      <c r="H667" s="276"/>
      <c r="I667" s="276"/>
      <c r="J667" s="277"/>
      <c r="K667" s="274"/>
      <c r="L667" s="274"/>
      <c r="M667" s="274"/>
      <c r="N667" s="274"/>
      <c r="O667" s="278"/>
      <c r="P667" s="279"/>
      <c r="Q667" s="353"/>
      <c r="R667" s="282" t="str">
        <f>IF(P667="","",VLOOKUP(P667,'Drop Down Lists'!$D$2:$E$312,2,FALSE))</f>
        <v/>
      </c>
      <c r="S667" s="172"/>
    </row>
    <row r="668" spans="1:19">
      <c r="A668" s="281"/>
      <c r="B668" s="272"/>
      <c r="C668" s="272"/>
      <c r="D668" s="273"/>
      <c r="E668" s="273"/>
      <c r="F668" s="274"/>
      <c r="G668" s="276"/>
      <c r="H668" s="276"/>
      <c r="I668" s="276"/>
      <c r="J668" s="277"/>
      <c r="K668" s="274"/>
      <c r="L668" s="274"/>
      <c r="M668" s="274"/>
      <c r="N668" s="274"/>
      <c r="O668" s="278"/>
      <c r="P668" s="279"/>
      <c r="Q668" s="353"/>
      <c r="R668" s="282" t="str">
        <f>IF(P668="","",VLOOKUP(P668,'Drop Down Lists'!$D$2:$E$312,2,FALSE))</f>
        <v/>
      </c>
      <c r="S668" s="172"/>
    </row>
    <row r="669" spans="1:19">
      <c r="A669" s="281"/>
      <c r="B669" s="272"/>
      <c r="C669" s="272"/>
      <c r="D669" s="273"/>
      <c r="E669" s="273"/>
      <c r="F669" s="274"/>
      <c r="G669" s="276"/>
      <c r="H669" s="276"/>
      <c r="I669" s="276"/>
      <c r="J669" s="277"/>
      <c r="K669" s="274"/>
      <c r="L669" s="274"/>
      <c r="M669" s="274"/>
      <c r="N669" s="274"/>
      <c r="O669" s="278"/>
      <c r="P669" s="279"/>
      <c r="Q669" s="353"/>
      <c r="R669" s="282" t="str">
        <f>IF(P669="","",VLOOKUP(P669,'Drop Down Lists'!$D$2:$E$312,2,FALSE))</f>
        <v/>
      </c>
      <c r="S669" s="172"/>
    </row>
    <row r="670" spans="1:19">
      <c r="A670" s="281"/>
      <c r="B670" s="272"/>
      <c r="C670" s="272"/>
      <c r="D670" s="273"/>
      <c r="E670" s="273"/>
      <c r="F670" s="274"/>
      <c r="G670" s="276"/>
      <c r="H670" s="276"/>
      <c r="I670" s="276"/>
      <c r="J670" s="277"/>
      <c r="K670" s="274"/>
      <c r="L670" s="274"/>
      <c r="M670" s="274"/>
      <c r="N670" s="274"/>
      <c r="O670" s="278"/>
      <c r="P670" s="279"/>
      <c r="Q670" s="353"/>
      <c r="R670" s="282" t="str">
        <f>IF(P670="","",VLOOKUP(P670,'Drop Down Lists'!$D$2:$E$312,2,FALSE))</f>
        <v/>
      </c>
      <c r="S670" s="172"/>
    </row>
    <row r="671" spans="1:19">
      <c r="A671" s="281"/>
      <c r="B671" s="272"/>
      <c r="C671" s="272"/>
      <c r="D671" s="273"/>
      <c r="E671" s="273"/>
      <c r="F671" s="274"/>
      <c r="G671" s="276"/>
      <c r="H671" s="276"/>
      <c r="I671" s="276"/>
      <c r="J671" s="277"/>
      <c r="K671" s="274"/>
      <c r="L671" s="274"/>
      <c r="M671" s="274"/>
      <c r="N671" s="274"/>
      <c r="O671" s="278"/>
      <c r="P671" s="279"/>
      <c r="Q671" s="353"/>
      <c r="R671" s="282" t="str">
        <f>IF(P671="","",VLOOKUP(P671,'Drop Down Lists'!$D$2:$E$312,2,FALSE))</f>
        <v/>
      </c>
      <c r="S671" s="172"/>
    </row>
    <row r="672" spans="1:19">
      <c r="A672" s="281"/>
      <c r="B672" s="272"/>
      <c r="C672" s="272"/>
      <c r="D672" s="273"/>
      <c r="E672" s="273"/>
      <c r="F672" s="274"/>
      <c r="G672" s="276"/>
      <c r="H672" s="276"/>
      <c r="I672" s="276"/>
      <c r="J672" s="277"/>
      <c r="K672" s="274"/>
      <c r="L672" s="274"/>
      <c r="M672" s="274"/>
      <c r="N672" s="274"/>
      <c r="O672" s="278"/>
      <c r="P672" s="279"/>
      <c r="Q672" s="353"/>
      <c r="R672" s="282" t="str">
        <f>IF(P672="","",VLOOKUP(P672,'Drop Down Lists'!$D$2:$E$312,2,FALSE))</f>
        <v/>
      </c>
      <c r="S672" s="172"/>
    </row>
    <row r="673" spans="1:19">
      <c r="A673" s="281"/>
      <c r="B673" s="272"/>
      <c r="C673" s="272"/>
      <c r="D673" s="273"/>
      <c r="E673" s="273"/>
      <c r="F673" s="274"/>
      <c r="G673" s="276"/>
      <c r="H673" s="276"/>
      <c r="I673" s="276"/>
      <c r="J673" s="277"/>
      <c r="K673" s="274"/>
      <c r="L673" s="274"/>
      <c r="M673" s="274"/>
      <c r="N673" s="274"/>
      <c r="O673" s="278"/>
      <c r="P673" s="279"/>
      <c r="Q673" s="353"/>
      <c r="R673" s="282" t="str">
        <f>IF(P673="","",VLOOKUP(P673,'Drop Down Lists'!$D$2:$E$312,2,FALSE))</f>
        <v/>
      </c>
      <c r="S673" s="172"/>
    </row>
    <row r="674" spans="1:19">
      <c r="A674" s="281"/>
      <c r="B674" s="272"/>
      <c r="C674" s="272"/>
      <c r="D674" s="273"/>
      <c r="E674" s="273"/>
      <c r="F674" s="274"/>
      <c r="G674" s="276"/>
      <c r="H674" s="276"/>
      <c r="I674" s="276"/>
      <c r="J674" s="277"/>
      <c r="K674" s="274"/>
      <c r="L674" s="274"/>
      <c r="M674" s="274"/>
      <c r="N674" s="274"/>
      <c r="O674" s="278"/>
      <c r="P674" s="279"/>
      <c r="Q674" s="353"/>
      <c r="R674" s="282" t="str">
        <f>IF(P674="","",VLOOKUP(P674,'Drop Down Lists'!$D$2:$E$312,2,FALSE))</f>
        <v/>
      </c>
      <c r="S674" s="172"/>
    </row>
    <row r="675" spans="1:19">
      <c r="A675" s="281"/>
      <c r="B675" s="272"/>
      <c r="C675" s="272"/>
      <c r="D675" s="273"/>
      <c r="E675" s="273"/>
      <c r="F675" s="274"/>
      <c r="G675" s="276"/>
      <c r="H675" s="276"/>
      <c r="I675" s="276"/>
      <c r="J675" s="277"/>
      <c r="K675" s="274"/>
      <c r="L675" s="274"/>
      <c r="M675" s="274"/>
      <c r="N675" s="274"/>
      <c r="O675" s="278"/>
      <c r="P675" s="279"/>
      <c r="Q675" s="353"/>
      <c r="R675" s="282" t="str">
        <f>IF(P675="","",VLOOKUP(P675,'Drop Down Lists'!$D$2:$E$312,2,FALSE))</f>
        <v/>
      </c>
      <c r="S675" s="172"/>
    </row>
    <row r="676" spans="1:19">
      <c r="A676" s="281"/>
      <c r="B676" s="272"/>
      <c r="C676" s="272"/>
      <c r="D676" s="273"/>
      <c r="E676" s="273"/>
      <c r="F676" s="274"/>
      <c r="G676" s="276"/>
      <c r="H676" s="276"/>
      <c r="I676" s="276"/>
      <c r="J676" s="277"/>
      <c r="K676" s="274"/>
      <c r="L676" s="274"/>
      <c r="M676" s="274"/>
      <c r="N676" s="274"/>
      <c r="O676" s="278"/>
      <c r="P676" s="279"/>
      <c r="Q676" s="353"/>
      <c r="R676" s="282" t="str">
        <f>IF(P676="","",VLOOKUP(P676,'Drop Down Lists'!$D$2:$E$312,2,FALSE))</f>
        <v/>
      </c>
      <c r="S676" s="172"/>
    </row>
    <row r="677" spans="1:19">
      <c r="A677" s="281"/>
      <c r="B677" s="272"/>
      <c r="C677" s="272"/>
      <c r="D677" s="273"/>
      <c r="E677" s="273"/>
      <c r="F677" s="274"/>
      <c r="G677" s="276"/>
      <c r="H677" s="276"/>
      <c r="I677" s="276"/>
      <c r="J677" s="277"/>
      <c r="K677" s="274"/>
      <c r="L677" s="274"/>
      <c r="M677" s="274"/>
      <c r="N677" s="274"/>
      <c r="O677" s="278"/>
      <c r="P677" s="279"/>
      <c r="Q677" s="353"/>
      <c r="R677" s="282" t="str">
        <f>IF(P677="","",VLOOKUP(P677,'Drop Down Lists'!$D$2:$E$312,2,FALSE))</f>
        <v/>
      </c>
      <c r="S677" s="172"/>
    </row>
    <row r="678" spans="1:19">
      <c r="A678" s="281"/>
      <c r="B678" s="272"/>
      <c r="C678" s="272"/>
      <c r="D678" s="273"/>
      <c r="E678" s="273"/>
      <c r="F678" s="274"/>
      <c r="G678" s="276"/>
      <c r="H678" s="276"/>
      <c r="I678" s="276"/>
      <c r="J678" s="277"/>
      <c r="K678" s="274"/>
      <c r="L678" s="274"/>
      <c r="M678" s="274"/>
      <c r="N678" s="274"/>
      <c r="O678" s="278"/>
      <c r="P678" s="279"/>
      <c r="Q678" s="353"/>
      <c r="R678" s="282" t="str">
        <f>IF(P678="","",VLOOKUP(P678,'Drop Down Lists'!$D$2:$E$312,2,FALSE))</f>
        <v/>
      </c>
      <c r="S678" s="172"/>
    </row>
    <row r="679" spans="1:19">
      <c r="A679" s="281"/>
      <c r="B679" s="272"/>
      <c r="C679" s="272"/>
      <c r="D679" s="273"/>
      <c r="E679" s="273"/>
      <c r="F679" s="274"/>
      <c r="G679" s="276"/>
      <c r="H679" s="276"/>
      <c r="I679" s="276"/>
      <c r="J679" s="277"/>
      <c r="K679" s="274"/>
      <c r="L679" s="274"/>
      <c r="M679" s="274"/>
      <c r="N679" s="274"/>
      <c r="O679" s="278"/>
      <c r="P679" s="279"/>
      <c r="Q679" s="353"/>
      <c r="R679" s="282" t="str">
        <f>IF(P679="","",VLOOKUP(P679,'Drop Down Lists'!$D$2:$E$312,2,FALSE))</f>
        <v/>
      </c>
      <c r="S679" s="172"/>
    </row>
    <row r="680" spans="1:19">
      <c r="A680" s="281"/>
      <c r="B680" s="272"/>
      <c r="C680" s="272"/>
      <c r="D680" s="273"/>
      <c r="E680" s="273"/>
      <c r="F680" s="274"/>
      <c r="G680" s="276"/>
      <c r="H680" s="276"/>
      <c r="I680" s="276"/>
      <c r="J680" s="277"/>
      <c r="K680" s="274"/>
      <c r="L680" s="274"/>
      <c r="M680" s="274"/>
      <c r="N680" s="274"/>
      <c r="O680" s="278"/>
      <c r="P680" s="279"/>
      <c r="Q680" s="353"/>
      <c r="R680" s="282" t="str">
        <f>IF(P680="","",VLOOKUP(P680,'Drop Down Lists'!$D$2:$E$312,2,FALSE))</f>
        <v/>
      </c>
      <c r="S680" s="172"/>
    </row>
    <row r="681" spans="1:19">
      <c r="A681" s="281"/>
      <c r="B681" s="272"/>
      <c r="C681" s="272"/>
      <c r="D681" s="273"/>
      <c r="E681" s="273"/>
      <c r="F681" s="274"/>
      <c r="G681" s="276"/>
      <c r="H681" s="276"/>
      <c r="I681" s="276"/>
      <c r="J681" s="277"/>
      <c r="K681" s="274"/>
      <c r="L681" s="274"/>
      <c r="M681" s="274"/>
      <c r="N681" s="274"/>
      <c r="O681" s="278"/>
      <c r="P681" s="279"/>
      <c r="Q681" s="353"/>
      <c r="R681" s="282" t="str">
        <f>IF(P681="","",VLOOKUP(P681,'Drop Down Lists'!$D$2:$E$312,2,FALSE))</f>
        <v/>
      </c>
      <c r="S681" s="172"/>
    </row>
    <row r="682" spans="1:19">
      <c r="A682" s="281"/>
      <c r="B682" s="272"/>
      <c r="C682" s="272"/>
      <c r="D682" s="273"/>
      <c r="E682" s="273"/>
      <c r="F682" s="274"/>
      <c r="G682" s="276"/>
      <c r="H682" s="276"/>
      <c r="I682" s="276"/>
      <c r="J682" s="277"/>
      <c r="K682" s="274"/>
      <c r="L682" s="274"/>
      <c r="M682" s="274"/>
      <c r="N682" s="274"/>
      <c r="O682" s="278"/>
      <c r="P682" s="279"/>
      <c r="Q682" s="353"/>
      <c r="R682" s="282" t="str">
        <f>IF(P682="","",VLOOKUP(P682,'Drop Down Lists'!$D$2:$E$312,2,FALSE))</f>
        <v/>
      </c>
      <c r="S682" s="172"/>
    </row>
    <row r="683" spans="1:19">
      <c r="A683" s="281"/>
      <c r="B683" s="272"/>
      <c r="C683" s="272"/>
      <c r="D683" s="273"/>
      <c r="E683" s="273"/>
      <c r="F683" s="274"/>
      <c r="G683" s="276"/>
      <c r="H683" s="276"/>
      <c r="I683" s="276"/>
      <c r="J683" s="277"/>
      <c r="K683" s="274"/>
      <c r="L683" s="274"/>
      <c r="M683" s="274"/>
      <c r="N683" s="274"/>
      <c r="O683" s="278"/>
      <c r="P683" s="279"/>
      <c r="Q683" s="353"/>
      <c r="R683" s="282" t="str">
        <f>IF(P683="","",VLOOKUP(P683,'Drop Down Lists'!$D$2:$E$312,2,FALSE))</f>
        <v/>
      </c>
      <c r="S683" s="172"/>
    </row>
    <row r="684" spans="1:19">
      <c r="A684" s="281"/>
      <c r="B684" s="272"/>
      <c r="C684" s="272"/>
      <c r="D684" s="273"/>
      <c r="E684" s="273"/>
      <c r="F684" s="274"/>
      <c r="G684" s="276"/>
      <c r="H684" s="276"/>
      <c r="I684" s="276"/>
      <c r="J684" s="277"/>
      <c r="K684" s="274"/>
      <c r="L684" s="274"/>
      <c r="M684" s="274"/>
      <c r="N684" s="274"/>
      <c r="O684" s="278"/>
      <c r="P684" s="279"/>
      <c r="Q684" s="353"/>
      <c r="R684" s="282" t="str">
        <f>IF(P684="","",VLOOKUP(P684,'Drop Down Lists'!$D$2:$E$312,2,FALSE))</f>
        <v/>
      </c>
      <c r="S684" s="172"/>
    </row>
    <row r="685" spans="1:19">
      <c r="A685" s="281"/>
      <c r="B685" s="272"/>
      <c r="C685" s="272"/>
      <c r="D685" s="273"/>
      <c r="E685" s="273"/>
      <c r="F685" s="274"/>
      <c r="G685" s="276"/>
      <c r="H685" s="276"/>
      <c r="I685" s="276"/>
      <c r="J685" s="277"/>
      <c r="K685" s="274"/>
      <c r="L685" s="274"/>
      <c r="M685" s="274"/>
      <c r="N685" s="274"/>
      <c r="O685" s="278"/>
      <c r="P685" s="279"/>
      <c r="Q685" s="353"/>
      <c r="R685" s="282" t="str">
        <f>IF(P685="","",VLOOKUP(P685,'Drop Down Lists'!$D$2:$E$312,2,FALSE))</f>
        <v/>
      </c>
      <c r="S685" s="172"/>
    </row>
    <row r="686" spans="1:19">
      <c r="A686" s="281"/>
      <c r="B686" s="272"/>
      <c r="C686" s="272"/>
      <c r="D686" s="273"/>
      <c r="E686" s="273"/>
      <c r="F686" s="274"/>
      <c r="G686" s="276"/>
      <c r="H686" s="276"/>
      <c r="I686" s="276"/>
      <c r="J686" s="277"/>
      <c r="K686" s="274"/>
      <c r="L686" s="274"/>
      <c r="M686" s="274"/>
      <c r="N686" s="274"/>
      <c r="O686" s="278"/>
      <c r="P686" s="279"/>
      <c r="Q686" s="353"/>
      <c r="R686" s="282" t="str">
        <f>IF(P686="","",VLOOKUP(P686,'Drop Down Lists'!$D$2:$E$312,2,FALSE))</f>
        <v/>
      </c>
      <c r="S686" s="172"/>
    </row>
    <row r="687" spans="1:19">
      <c r="A687" s="281"/>
      <c r="B687" s="272"/>
      <c r="C687" s="272"/>
      <c r="D687" s="273"/>
      <c r="E687" s="273"/>
      <c r="F687" s="274"/>
      <c r="G687" s="276"/>
      <c r="H687" s="276"/>
      <c r="I687" s="276"/>
      <c r="J687" s="277"/>
      <c r="K687" s="274"/>
      <c r="L687" s="274"/>
      <c r="M687" s="274"/>
      <c r="N687" s="274"/>
      <c r="O687" s="278"/>
      <c r="P687" s="279"/>
      <c r="Q687" s="353"/>
      <c r="R687" s="282" t="str">
        <f>IF(P687="","",VLOOKUP(P687,'Drop Down Lists'!$D$2:$E$312,2,FALSE))</f>
        <v/>
      </c>
      <c r="S687" s="172"/>
    </row>
    <row r="688" spans="1:19">
      <c r="A688" s="281"/>
      <c r="B688" s="272"/>
      <c r="C688" s="272"/>
      <c r="D688" s="273"/>
      <c r="E688" s="273"/>
      <c r="F688" s="274"/>
      <c r="G688" s="276"/>
      <c r="H688" s="276"/>
      <c r="I688" s="276"/>
      <c r="J688" s="277"/>
      <c r="K688" s="274"/>
      <c r="L688" s="274"/>
      <c r="M688" s="274"/>
      <c r="N688" s="274"/>
      <c r="O688" s="278"/>
      <c r="P688" s="279"/>
      <c r="Q688" s="353"/>
      <c r="R688" s="282" t="str">
        <f>IF(P688="","",VLOOKUP(P688,'Drop Down Lists'!$D$2:$E$312,2,FALSE))</f>
        <v/>
      </c>
      <c r="S688" s="172"/>
    </row>
    <row r="689" spans="1:19">
      <c r="A689" s="281"/>
      <c r="B689" s="272"/>
      <c r="C689" s="272"/>
      <c r="D689" s="273"/>
      <c r="E689" s="273"/>
      <c r="F689" s="274"/>
      <c r="G689" s="276"/>
      <c r="H689" s="276"/>
      <c r="I689" s="276"/>
      <c r="J689" s="277"/>
      <c r="K689" s="274"/>
      <c r="L689" s="274"/>
      <c r="M689" s="274"/>
      <c r="N689" s="274"/>
      <c r="O689" s="278"/>
      <c r="P689" s="279"/>
      <c r="Q689" s="353"/>
      <c r="R689" s="282" t="str">
        <f>IF(P689="","",VLOOKUP(P689,'Drop Down Lists'!$D$2:$E$312,2,FALSE))</f>
        <v/>
      </c>
      <c r="S689" s="172"/>
    </row>
    <row r="690" spans="1:19">
      <c r="A690" s="281"/>
      <c r="B690" s="272"/>
      <c r="C690" s="272"/>
      <c r="D690" s="273"/>
      <c r="E690" s="273"/>
      <c r="F690" s="274"/>
      <c r="G690" s="276"/>
      <c r="H690" s="276"/>
      <c r="I690" s="276"/>
      <c r="J690" s="277"/>
      <c r="K690" s="274"/>
      <c r="L690" s="274"/>
      <c r="M690" s="274"/>
      <c r="N690" s="274"/>
      <c r="O690" s="278"/>
      <c r="P690" s="279"/>
      <c r="Q690" s="353"/>
      <c r="R690" s="282" t="str">
        <f>IF(P690="","",VLOOKUP(P690,'Drop Down Lists'!$D$2:$E$312,2,FALSE))</f>
        <v/>
      </c>
      <c r="S690" s="172"/>
    </row>
    <row r="691" spans="1:19">
      <c r="A691" s="281"/>
      <c r="B691" s="272"/>
      <c r="C691" s="272"/>
      <c r="D691" s="273"/>
      <c r="E691" s="273"/>
      <c r="F691" s="274"/>
      <c r="G691" s="276"/>
      <c r="H691" s="276"/>
      <c r="I691" s="276"/>
      <c r="J691" s="277"/>
      <c r="K691" s="274"/>
      <c r="L691" s="274"/>
      <c r="M691" s="274"/>
      <c r="N691" s="274"/>
      <c r="O691" s="278"/>
      <c r="P691" s="279"/>
      <c r="Q691" s="353"/>
      <c r="R691" s="282" t="str">
        <f>IF(P691="","",VLOOKUP(P691,'Drop Down Lists'!$D$2:$E$312,2,FALSE))</f>
        <v/>
      </c>
      <c r="S691" s="172"/>
    </row>
    <row r="692" spans="1:19">
      <c r="A692" s="281"/>
      <c r="B692" s="272"/>
      <c r="C692" s="272"/>
      <c r="D692" s="273"/>
      <c r="E692" s="273"/>
      <c r="F692" s="274"/>
      <c r="G692" s="276"/>
      <c r="H692" s="276"/>
      <c r="I692" s="276"/>
      <c r="J692" s="277"/>
      <c r="K692" s="274"/>
      <c r="L692" s="274"/>
      <c r="M692" s="274"/>
      <c r="N692" s="274"/>
      <c r="O692" s="278"/>
      <c r="P692" s="279"/>
      <c r="Q692" s="353"/>
      <c r="R692" s="282" t="str">
        <f>IF(P692="","",VLOOKUP(P692,'Drop Down Lists'!$D$2:$E$312,2,FALSE))</f>
        <v/>
      </c>
      <c r="S692" s="172"/>
    </row>
    <row r="693" spans="1:19">
      <c r="A693" s="281"/>
      <c r="B693" s="272"/>
      <c r="C693" s="272"/>
      <c r="D693" s="273"/>
      <c r="E693" s="273"/>
      <c r="F693" s="274"/>
      <c r="G693" s="276"/>
      <c r="H693" s="276"/>
      <c r="I693" s="276"/>
      <c r="J693" s="277"/>
      <c r="K693" s="274"/>
      <c r="L693" s="274"/>
      <c r="M693" s="274"/>
      <c r="N693" s="274"/>
      <c r="O693" s="278"/>
      <c r="P693" s="279"/>
      <c r="Q693" s="353"/>
      <c r="R693" s="282" t="str">
        <f>IF(P693="","",VLOOKUP(P693,'Drop Down Lists'!$D$2:$E$312,2,FALSE))</f>
        <v/>
      </c>
      <c r="S693" s="172"/>
    </row>
    <row r="694" spans="1:19">
      <c r="A694" s="281"/>
      <c r="B694" s="272"/>
      <c r="C694" s="272"/>
      <c r="D694" s="273"/>
      <c r="E694" s="273"/>
      <c r="F694" s="274"/>
      <c r="G694" s="276"/>
      <c r="H694" s="276"/>
      <c r="I694" s="276"/>
      <c r="J694" s="277"/>
      <c r="K694" s="274"/>
      <c r="L694" s="274"/>
      <c r="M694" s="274"/>
      <c r="N694" s="274"/>
      <c r="O694" s="278"/>
      <c r="P694" s="279"/>
      <c r="Q694" s="353"/>
      <c r="R694" s="282" t="str">
        <f>IF(P694="","",VLOOKUP(P694,'Drop Down Lists'!$D$2:$E$312,2,FALSE))</f>
        <v/>
      </c>
      <c r="S694" s="172"/>
    </row>
    <row r="695" spans="1:19">
      <c r="A695" s="281"/>
      <c r="B695" s="272"/>
      <c r="C695" s="272"/>
      <c r="D695" s="273"/>
      <c r="E695" s="273"/>
      <c r="F695" s="274"/>
      <c r="G695" s="276"/>
      <c r="H695" s="276"/>
      <c r="I695" s="276"/>
      <c r="J695" s="277"/>
      <c r="K695" s="274"/>
      <c r="L695" s="274"/>
      <c r="M695" s="274"/>
      <c r="N695" s="274"/>
      <c r="O695" s="278"/>
      <c r="P695" s="279"/>
      <c r="Q695" s="353"/>
      <c r="R695" s="282" t="str">
        <f>IF(P695="","",VLOOKUP(P695,'Drop Down Lists'!$D$2:$E$312,2,FALSE))</f>
        <v/>
      </c>
      <c r="S695" s="172"/>
    </row>
    <row r="696" spans="1:19">
      <c r="A696" s="281"/>
      <c r="B696" s="272"/>
      <c r="C696" s="272"/>
      <c r="D696" s="273"/>
      <c r="E696" s="273"/>
      <c r="F696" s="274"/>
      <c r="G696" s="276"/>
      <c r="H696" s="276"/>
      <c r="I696" s="276"/>
      <c r="J696" s="277"/>
      <c r="K696" s="274"/>
      <c r="L696" s="274"/>
      <c r="M696" s="274"/>
      <c r="N696" s="274"/>
      <c r="O696" s="278"/>
      <c r="P696" s="279"/>
      <c r="Q696" s="353"/>
      <c r="R696" s="282" t="str">
        <f>IF(P696="","",VLOOKUP(P696,'Drop Down Lists'!$D$2:$E$312,2,FALSE))</f>
        <v/>
      </c>
      <c r="S696" s="172"/>
    </row>
    <row r="697" spans="1:19">
      <c r="A697" s="281"/>
      <c r="B697" s="272"/>
      <c r="C697" s="272"/>
      <c r="D697" s="273"/>
      <c r="E697" s="273"/>
      <c r="F697" s="274"/>
      <c r="G697" s="276"/>
      <c r="H697" s="276"/>
      <c r="I697" s="276"/>
      <c r="J697" s="277"/>
      <c r="K697" s="274"/>
      <c r="L697" s="274"/>
      <c r="M697" s="274"/>
      <c r="N697" s="274"/>
      <c r="O697" s="278"/>
      <c r="P697" s="279"/>
      <c r="Q697" s="353"/>
      <c r="R697" s="282" t="str">
        <f>IF(P697="","",VLOOKUP(P697,'Drop Down Lists'!$D$2:$E$312,2,FALSE))</f>
        <v/>
      </c>
      <c r="S697" s="172"/>
    </row>
    <row r="698" spans="1:19">
      <c r="A698" s="281"/>
      <c r="B698" s="272"/>
      <c r="C698" s="272"/>
      <c r="D698" s="273"/>
      <c r="E698" s="273"/>
      <c r="F698" s="274"/>
      <c r="G698" s="276"/>
      <c r="H698" s="276"/>
      <c r="I698" s="276"/>
      <c r="J698" s="277"/>
      <c r="K698" s="274"/>
      <c r="L698" s="274"/>
      <c r="M698" s="274"/>
      <c r="N698" s="274"/>
      <c r="O698" s="278"/>
      <c r="P698" s="279"/>
      <c r="Q698" s="353"/>
      <c r="R698" s="282" t="str">
        <f>IF(P698="","",VLOOKUP(P698,'Drop Down Lists'!$D$2:$E$312,2,FALSE))</f>
        <v/>
      </c>
      <c r="S698" s="172"/>
    </row>
    <row r="699" spans="1:19">
      <c r="A699" s="281"/>
      <c r="B699" s="272"/>
      <c r="C699" s="272"/>
      <c r="D699" s="273"/>
      <c r="E699" s="273"/>
      <c r="F699" s="274"/>
      <c r="G699" s="276"/>
      <c r="H699" s="276"/>
      <c r="I699" s="276"/>
      <c r="J699" s="277"/>
      <c r="K699" s="274"/>
      <c r="L699" s="274"/>
      <c r="M699" s="274"/>
      <c r="N699" s="274"/>
      <c r="O699" s="278"/>
      <c r="P699" s="279"/>
      <c r="Q699" s="353"/>
      <c r="R699" s="282" t="str">
        <f>IF(P699="","",VLOOKUP(P699,'Drop Down Lists'!$D$2:$E$312,2,FALSE))</f>
        <v/>
      </c>
      <c r="S699" s="172"/>
    </row>
    <row r="700" spans="1:19">
      <c r="A700" s="281"/>
      <c r="B700" s="272"/>
      <c r="C700" s="272"/>
      <c r="D700" s="273"/>
      <c r="E700" s="273"/>
      <c r="F700" s="274"/>
      <c r="G700" s="276"/>
      <c r="H700" s="276"/>
      <c r="I700" s="276"/>
      <c r="J700" s="277"/>
      <c r="K700" s="274"/>
      <c r="L700" s="274"/>
      <c r="M700" s="274"/>
      <c r="N700" s="274"/>
      <c r="O700" s="278"/>
      <c r="P700" s="279"/>
      <c r="Q700" s="353"/>
      <c r="R700" s="282" t="str">
        <f>IF(P700="","",VLOOKUP(P700,'Drop Down Lists'!$D$2:$E$312,2,FALSE))</f>
        <v/>
      </c>
      <c r="S700" s="172"/>
    </row>
    <row r="701" spans="1:19">
      <c r="A701" s="281"/>
      <c r="B701" s="272"/>
      <c r="C701" s="272"/>
      <c r="D701" s="273"/>
      <c r="E701" s="273"/>
      <c r="F701" s="274"/>
      <c r="G701" s="276"/>
      <c r="H701" s="276"/>
      <c r="I701" s="276"/>
      <c r="J701" s="277"/>
      <c r="K701" s="274"/>
      <c r="L701" s="274"/>
      <c r="M701" s="274"/>
      <c r="N701" s="274"/>
      <c r="O701" s="278"/>
      <c r="P701" s="279"/>
      <c r="Q701" s="353"/>
      <c r="R701" s="282" t="str">
        <f>IF(P701="","",VLOOKUP(P701,'Drop Down Lists'!$D$2:$E$312,2,FALSE))</f>
        <v/>
      </c>
      <c r="S701" s="172"/>
    </row>
    <row r="702" spans="1:19">
      <c r="A702" s="281"/>
      <c r="B702" s="272"/>
      <c r="C702" s="272"/>
      <c r="D702" s="273"/>
      <c r="E702" s="273"/>
      <c r="F702" s="274"/>
      <c r="G702" s="276"/>
      <c r="H702" s="276"/>
      <c r="I702" s="276"/>
      <c r="J702" s="277"/>
      <c r="K702" s="274"/>
      <c r="L702" s="274"/>
      <c r="M702" s="274"/>
      <c r="N702" s="274"/>
      <c r="O702" s="278"/>
      <c r="P702" s="279"/>
      <c r="Q702" s="353"/>
      <c r="R702" s="282" t="str">
        <f>IF(P702="","",VLOOKUP(P702,'Drop Down Lists'!$D$2:$E$312,2,FALSE))</f>
        <v/>
      </c>
      <c r="S702" s="172"/>
    </row>
    <row r="703" spans="1:19">
      <c r="A703" s="281"/>
      <c r="B703" s="272"/>
      <c r="C703" s="272"/>
      <c r="D703" s="273"/>
      <c r="E703" s="273"/>
      <c r="F703" s="274"/>
      <c r="G703" s="276"/>
      <c r="H703" s="276"/>
      <c r="I703" s="276"/>
      <c r="J703" s="277"/>
      <c r="K703" s="274"/>
      <c r="L703" s="274"/>
      <c r="M703" s="274"/>
      <c r="N703" s="274"/>
      <c r="O703" s="278"/>
      <c r="P703" s="279"/>
      <c r="Q703" s="353"/>
      <c r="R703" s="282" t="str">
        <f>IF(P703="","",VLOOKUP(P703,'Drop Down Lists'!$D$2:$E$312,2,FALSE))</f>
        <v/>
      </c>
      <c r="S703" s="172"/>
    </row>
    <row r="704" spans="1:19">
      <c r="A704" s="281"/>
      <c r="B704" s="272"/>
      <c r="C704" s="272"/>
      <c r="D704" s="273"/>
      <c r="E704" s="273"/>
      <c r="F704" s="274"/>
      <c r="G704" s="276"/>
      <c r="H704" s="276"/>
      <c r="I704" s="276"/>
      <c r="J704" s="277"/>
      <c r="K704" s="274"/>
      <c r="L704" s="274"/>
      <c r="M704" s="274"/>
      <c r="N704" s="274"/>
      <c r="O704" s="278"/>
      <c r="P704" s="279"/>
      <c r="Q704" s="353"/>
      <c r="R704" s="282" t="str">
        <f>IF(P704="","",VLOOKUP(P704,'Drop Down Lists'!$D$2:$E$312,2,FALSE))</f>
        <v/>
      </c>
      <c r="S704" s="172"/>
    </row>
    <row r="705" spans="1:19">
      <c r="A705" s="281"/>
      <c r="B705" s="272"/>
      <c r="C705" s="272"/>
      <c r="D705" s="273"/>
      <c r="E705" s="273"/>
      <c r="F705" s="274"/>
      <c r="G705" s="276"/>
      <c r="H705" s="276"/>
      <c r="I705" s="276"/>
      <c r="J705" s="277"/>
      <c r="K705" s="274"/>
      <c r="L705" s="274"/>
      <c r="M705" s="274"/>
      <c r="N705" s="274"/>
      <c r="O705" s="278"/>
      <c r="P705" s="279"/>
      <c r="Q705" s="353"/>
      <c r="R705" s="282" t="str">
        <f>IF(P705="","",VLOOKUP(P705,'Drop Down Lists'!$D$2:$E$312,2,FALSE))</f>
        <v/>
      </c>
      <c r="S705" s="172"/>
    </row>
    <row r="706" spans="1:19">
      <c r="A706" s="281"/>
      <c r="B706" s="272"/>
      <c r="C706" s="272"/>
      <c r="D706" s="273"/>
      <c r="E706" s="273"/>
      <c r="F706" s="274"/>
      <c r="G706" s="276"/>
      <c r="H706" s="276"/>
      <c r="I706" s="276"/>
      <c r="J706" s="277"/>
      <c r="K706" s="274"/>
      <c r="L706" s="274"/>
      <c r="M706" s="274"/>
      <c r="N706" s="274"/>
      <c r="O706" s="278"/>
      <c r="P706" s="279"/>
      <c r="Q706" s="353"/>
      <c r="R706" s="282" t="str">
        <f>IF(P706="","",VLOOKUP(P706,'Drop Down Lists'!$D$2:$E$312,2,FALSE))</f>
        <v/>
      </c>
      <c r="S706" s="172"/>
    </row>
    <row r="707" spans="1:19">
      <c r="A707" s="281"/>
      <c r="B707" s="272"/>
      <c r="C707" s="272"/>
      <c r="D707" s="273"/>
      <c r="E707" s="273"/>
      <c r="F707" s="274"/>
      <c r="G707" s="276"/>
      <c r="H707" s="276"/>
      <c r="I707" s="276"/>
      <c r="J707" s="277"/>
      <c r="K707" s="274"/>
      <c r="L707" s="274"/>
      <c r="M707" s="274"/>
      <c r="N707" s="274"/>
      <c r="O707" s="278"/>
      <c r="P707" s="279"/>
      <c r="Q707" s="353"/>
      <c r="R707" s="282" t="str">
        <f>IF(P707="","",VLOOKUP(P707,'Drop Down Lists'!$D$2:$E$312,2,FALSE))</f>
        <v/>
      </c>
      <c r="S707" s="172"/>
    </row>
    <row r="708" spans="1:19">
      <c r="A708" s="281"/>
      <c r="B708" s="272"/>
      <c r="C708" s="272"/>
      <c r="D708" s="273"/>
      <c r="E708" s="273"/>
      <c r="F708" s="274"/>
      <c r="G708" s="276"/>
      <c r="H708" s="276"/>
      <c r="I708" s="276"/>
      <c r="J708" s="277"/>
      <c r="K708" s="274"/>
      <c r="L708" s="274"/>
      <c r="M708" s="274"/>
      <c r="N708" s="274"/>
      <c r="O708" s="278"/>
      <c r="P708" s="279"/>
      <c r="Q708" s="353"/>
      <c r="R708" s="282" t="str">
        <f>IF(P708="","",VLOOKUP(P708,'Drop Down Lists'!$D$2:$E$312,2,FALSE))</f>
        <v/>
      </c>
      <c r="S708" s="172"/>
    </row>
    <row r="709" spans="1:19">
      <c r="A709" s="281"/>
      <c r="B709" s="272"/>
      <c r="C709" s="272"/>
      <c r="D709" s="273"/>
      <c r="E709" s="273"/>
      <c r="F709" s="274"/>
      <c r="G709" s="276"/>
      <c r="H709" s="276"/>
      <c r="I709" s="276"/>
      <c r="J709" s="277"/>
      <c r="K709" s="274"/>
      <c r="L709" s="274"/>
      <c r="M709" s="274"/>
      <c r="N709" s="274"/>
      <c r="O709" s="278"/>
      <c r="P709" s="279"/>
      <c r="Q709" s="353"/>
      <c r="R709" s="282" t="str">
        <f>IF(P709="","",VLOOKUP(P709,'Drop Down Lists'!$D$2:$E$312,2,FALSE))</f>
        <v/>
      </c>
      <c r="S709" s="172"/>
    </row>
    <row r="710" spans="1:19">
      <c r="A710" s="281"/>
      <c r="B710" s="272"/>
      <c r="C710" s="272"/>
      <c r="D710" s="273"/>
      <c r="E710" s="273"/>
      <c r="F710" s="274"/>
      <c r="G710" s="276"/>
      <c r="H710" s="276"/>
      <c r="I710" s="276"/>
      <c r="J710" s="277"/>
      <c r="K710" s="274"/>
      <c r="L710" s="274"/>
      <c r="M710" s="274"/>
      <c r="N710" s="274"/>
      <c r="O710" s="278"/>
      <c r="P710" s="279"/>
      <c r="Q710" s="353"/>
      <c r="R710" s="282" t="str">
        <f>IF(P710="","",VLOOKUP(P710,'Drop Down Lists'!$D$2:$E$312,2,FALSE))</f>
        <v/>
      </c>
      <c r="S710" s="172"/>
    </row>
    <row r="711" spans="1:19">
      <c r="A711" s="281"/>
      <c r="B711" s="272"/>
      <c r="C711" s="272"/>
      <c r="D711" s="273"/>
      <c r="E711" s="273"/>
      <c r="F711" s="274"/>
      <c r="G711" s="276"/>
      <c r="H711" s="276"/>
      <c r="I711" s="276"/>
      <c r="J711" s="277"/>
      <c r="K711" s="274"/>
      <c r="L711" s="274"/>
      <c r="M711" s="274"/>
      <c r="N711" s="274"/>
      <c r="O711" s="278"/>
      <c r="P711" s="279"/>
      <c r="Q711" s="353"/>
      <c r="R711" s="282" t="str">
        <f>IF(P711="","",VLOOKUP(P711,'Drop Down Lists'!$D$2:$E$312,2,FALSE))</f>
        <v/>
      </c>
      <c r="S711" s="172"/>
    </row>
    <row r="712" spans="1:19">
      <c r="A712" s="281"/>
      <c r="B712" s="272"/>
      <c r="C712" s="272"/>
      <c r="D712" s="273"/>
      <c r="E712" s="273"/>
      <c r="F712" s="274"/>
      <c r="G712" s="276"/>
      <c r="H712" s="276"/>
      <c r="I712" s="276"/>
      <c r="J712" s="277"/>
      <c r="K712" s="274"/>
      <c r="L712" s="274"/>
      <c r="M712" s="274"/>
      <c r="N712" s="274"/>
      <c r="O712" s="278"/>
      <c r="P712" s="279"/>
      <c r="Q712" s="353"/>
      <c r="R712" s="282" t="str">
        <f>IF(P712="","",VLOOKUP(P712,'Drop Down Lists'!$D$2:$E$312,2,FALSE))</f>
        <v/>
      </c>
      <c r="S712" s="172"/>
    </row>
    <row r="713" spans="1:19">
      <c r="A713" s="281"/>
      <c r="B713" s="272"/>
      <c r="C713" s="272"/>
      <c r="D713" s="273"/>
      <c r="E713" s="273"/>
      <c r="F713" s="274"/>
      <c r="G713" s="276"/>
      <c r="H713" s="276"/>
      <c r="I713" s="276"/>
      <c r="J713" s="277"/>
      <c r="K713" s="274"/>
      <c r="L713" s="274"/>
      <c r="M713" s="274"/>
      <c r="N713" s="274"/>
      <c r="O713" s="278"/>
      <c r="P713" s="279"/>
      <c r="Q713" s="353"/>
      <c r="R713" s="282" t="str">
        <f>IF(P713="","",VLOOKUP(P713,'Drop Down Lists'!$D$2:$E$312,2,FALSE))</f>
        <v/>
      </c>
      <c r="S713" s="172"/>
    </row>
    <row r="714" spans="1:19">
      <c r="A714" s="281"/>
      <c r="B714" s="272"/>
      <c r="C714" s="272"/>
      <c r="D714" s="273"/>
      <c r="E714" s="273"/>
      <c r="F714" s="274"/>
      <c r="G714" s="276"/>
      <c r="H714" s="276"/>
      <c r="I714" s="276"/>
      <c r="J714" s="277"/>
      <c r="K714" s="274"/>
      <c r="L714" s="274"/>
      <c r="M714" s="274"/>
      <c r="N714" s="274"/>
      <c r="O714" s="278"/>
      <c r="P714" s="279"/>
      <c r="Q714" s="353"/>
      <c r="R714" s="282" t="str">
        <f>IF(P714="","",VLOOKUP(P714,'Drop Down Lists'!$D$2:$E$312,2,FALSE))</f>
        <v/>
      </c>
      <c r="S714" s="172"/>
    </row>
    <row r="715" spans="1:19">
      <c r="A715" s="281"/>
      <c r="B715" s="272"/>
      <c r="C715" s="272"/>
      <c r="D715" s="273"/>
      <c r="E715" s="273"/>
      <c r="F715" s="274"/>
      <c r="G715" s="276"/>
      <c r="H715" s="276"/>
      <c r="I715" s="276"/>
      <c r="J715" s="277"/>
      <c r="K715" s="274"/>
      <c r="L715" s="274"/>
      <c r="M715" s="274"/>
      <c r="N715" s="274"/>
      <c r="O715" s="278"/>
      <c r="P715" s="279"/>
      <c r="Q715" s="353"/>
      <c r="R715" s="282" t="str">
        <f>IF(P715="","",VLOOKUP(P715,'Drop Down Lists'!$D$2:$E$312,2,FALSE))</f>
        <v/>
      </c>
      <c r="S715" s="172"/>
    </row>
    <row r="716" spans="1:19">
      <c r="A716" s="281"/>
      <c r="B716" s="272"/>
      <c r="C716" s="272"/>
      <c r="D716" s="273"/>
      <c r="E716" s="273"/>
      <c r="F716" s="274"/>
      <c r="G716" s="276"/>
      <c r="H716" s="276"/>
      <c r="I716" s="276"/>
      <c r="J716" s="277"/>
      <c r="K716" s="274"/>
      <c r="L716" s="274"/>
      <c r="M716" s="274"/>
      <c r="N716" s="274"/>
      <c r="O716" s="278"/>
      <c r="P716" s="279"/>
      <c r="Q716" s="353"/>
      <c r="R716" s="282" t="str">
        <f>IF(P716="","",VLOOKUP(P716,'Drop Down Lists'!$D$2:$E$312,2,FALSE))</f>
        <v/>
      </c>
      <c r="S716" s="172"/>
    </row>
    <row r="717" spans="1:19">
      <c r="A717" s="281"/>
      <c r="B717" s="272"/>
      <c r="C717" s="272"/>
      <c r="D717" s="273"/>
      <c r="E717" s="273"/>
      <c r="F717" s="274"/>
      <c r="G717" s="276"/>
      <c r="H717" s="276"/>
      <c r="I717" s="276"/>
      <c r="J717" s="277"/>
      <c r="K717" s="274"/>
      <c r="L717" s="274"/>
      <c r="M717" s="274"/>
      <c r="N717" s="274"/>
      <c r="O717" s="278"/>
      <c r="P717" s="279"/>
      <c r="Q717" s="353"/>
      <c r="R717" s="282" t="str">
        <f>IF(P717="","",VLOOKUP(P717,'Drop Down Lists'!$D$2:$E$312,2,FALSE))</f>
        <v/>
      </c>
      <c r="S717" s="172"/>
    </row>
    <row r="718" spans="1:19">
      <c r="A718" s="281"/>
      <c r="B718" s="272"/>
      <c r="C718" s="272"/>
      <c r="D718" s="273"/>
      <c r="E718" s="273"/>
      <c r="F718" s="274"/>
      <c r="G718" s="276"/>
      <c r="H718" s="276"/>
      <c r="I718" s="276"/>
      <c r="J718" s="277"/>
      <c r="K718" s="274"/>
      <c r="L718" s="274"/>
      <c r="M718" s="274"/>
      <c r="N718" s="274"/>
      <c r="O718" s="278"/>
      <c r="P718" s="279"/>
      <c r="Q718" s="353"/>
      <c r="R718" s="282" t="str">
        <f>IF(P718="","",VLOOKUP(P718,'Drop Down Lists'!$D$2:$E$312,2,FALSE))</f>
        <v/>
      </c>
      <c r="S718" s="172"/>
    </row>
    <row r="719" spans="1:19">
      <c r="A719" s="281"/>
      <c r="B719" s="272"/>
      <c r="C719" s="272"/>
      <c r="D719" s="273"/>
      <c r="E719" s="273"/>
      <c r="F719" s="274"/>
      <c r="G719" s="276"/>
      <c r="H719" s="276"/>
      <c r="I719" s="276"/>
      <c r="J719" s="277"/>
      <c r="K719" s="274"/>
      <c r="L719" s="274"/>
      <c r="M719" s="274"/>
      <c r="N719" s="274"/>
      <c r="O719" s="278"/>
      <c r="P719" s="279"/>
      <c r="Q719" s="353"/>
      <c r="R719" s="282" t="str">
        <f>IF(P719="","",VLOOKUP(P719,'Drop Down Lists'!$D$2:$E$312,2,FALSE))</f>
        <v/>
      </c>
      <c r="S719" s="172"/>
    </row>
    <row r="720" spans="1:19">
      <c r="A720" s="281"/>
      <c r="B720" s="272"/>
      <c r="C720" s="272"/>
      <c r="D720" s="273"/>
      <c r="E720" s="273"/>
      <c r="F720" s="274"/>
      <c r="G720" s="276"/>
      <c r="H720" s="276"/>
      <c r="I720" s="276"/>
      <c r="J720" s="277"/>
      <c r="K720" s="274"/>
      <c r="L720" s="274"/>
      <c r="M720" s="274"/>
      <c r="N720" s="274"/>
      <c r="O720" s="278"/>
      <c r="P720" s="279"/>
      <c r="Q720" s="353"/>
      <c r="R720" s="282" t="str">
        <f>IF(P720="","",VLOOKUP(P720,'Drop Down Lists'!$D$2:$E$312,2,FALSE))</f>
        <v/>
      </c>
      <c r="S720" s="172"/>
    </row>
    <row r="721" spans="1:19">
      <c r="A721" s="281"/>
      <c r="B721" s="272"/>
      <c r="C721" s="272"/>
      <c r="D721" s="273"/>
      <c r="E721" s="273"/>
      <c r="F721" s="274"/>
      <c r="G721" s="276"/>
      <c r="H721" s="276"/>
      <c r="I721" s="276"/>
      <c r="J721" s="277"/>
      <c r="K721" s="274"/>
      <c r="L721" s="274"/>
      <c r="M721" s="274"/>
      <c r="N721" s="274"/>
      <c r="O721" s="278"/>
      <c r="P721" s="279"/>
      <c r="Q721" s="353"/>
      <c r="R721" s="282" t="str">
        <f>IF(P721="","",VLOOKUP(P721,'Drop Down Lists'!$D$2:$E$312,2,FALSE))</f>
        <v/>
      </c>
      <c r="S721" s="172"/>
    </row>
    <row r="722" spans="1:19">
      <c r="A722" s="281"/>
      <c r="B722" s="272"/>
      <c r="C722" s="272"/>
      <c r="D722" s="273"/>
      <c r="E722" s="273"/>
      <c r="F722" s="274"/>
      <c r="G722" s="276"/>
      <c r="H722" s="276"/>
      <c r="I722" s="276"/>
      <c r="J722" s="277"/>
      <c r="K722" s="274"/>
      <c r="L722" s="274"/>
      <c r="M722" s="274"/>
      <c r="N722" s="274"/>
      <c r="O722" s="278"/>
      <c r="P722" s="279"/>
      <c r="Q722" s="353"/>
      <c r="R722" s="282" t="str">
        <f>IF(P722="","",VLOOKUP(P722,'Drop Down Lists'!$D$2:$E$312,2,FALSE))</f>
        <v/>
      </c>
      <c r="S722" s="172"/>
    </row>
    <row r="723" spans="1:19">
      <c r="A723" s="281"/>
      <c r="B723" s="272"/>
      <c r="C723" s="272"/>
      <c r="D723" s="273"/>
      <c r="E723" s="273"/>
      <c r="F723" s="274"/>
      <c r="G723" s="276"/>
      <c r="H723" s="276"/>
      <c r="I723" s="276"/>
      <c r="J723" s="277"/>
      <c r="K723" s="274"/>
      <c r="L723" s="274"/>
      <c r="M723" s="274"/>
      <c r="N723" s="274"/>
      <c r="O723" s="278"/>
      <c r="P723" s="279"/>
      <c r="Q723" s="353"/>
      <c r="R723" s="282" t="str">
        <f>IF(P723="","",VLOOKUP(P723,'Drop Down Lists'!$D$2:$E$312,2,FALSE))</f>
        <v/>
      </c>
      <c r="S723" s="172"/>
    </row>
    <row r="724" spans="1:19">
      <c r="A724" s="281"/>
      <c r="B724" s="272"/>
      <c r="C724" s="272"/>
      <c r="D724" s="273"/>
      <c r="E724" s="273"/>
      <c r="F724" s="274"/>
      <c r="G724" s="276"/>
      <c r="H724" s="276"/>
      <c r="I724" s="276"/>
      <c r="J724" s="277"/>
      <c r="K724" s="274"/>
      <c r="L724" s="274"/>
      <c r="M724" s="274"/>
      <c r="N724" s="274"/>
      <c r="O724" s="278"/>
      <c r="P724" s="279"/>
      <c r="Q724" s="353"/>
      <c r="R724" s="282" t="str">
        <f>IF(P724="","",VLOOKUP(P724,'Drop Down Lists'!$D$2:$E$312,2,FALSE))</f>
        <v/>
      </c>
      <c r="S724" s="172"/>
    </row>
    <row r="725" spans="1:19">
      <c r="A725" s="281"/>
      <c r="B725" s="272"/>
      <c r="C725" s="272"/>
      <c r="D725" s="273"/>
      <c r="E725" s="273"/>
      <c r="F725" s="274"/>
      <c r="G725" s="276"/>
      <c r="H725" s="276"/>
      <c r="I725" s="276"/>
      <c r="J725" s="277"/>
      <c r="K725" s="274"/>
      <c r="L725" s="274"/>
      <c r="M725" s="274"/>
      <c r="N725" s="274"/>
      <c r="O725" s="278"/>
      <c r="P725" s="279"/>
      <c r="Q725" s="353"/>
      <c r="R725" s="282" t="str">
        <f>IF(P725="","",VLOOKUP(P725,'Drop Down Lists'!$D$2:$E$312,2,FALSE))</f>
        <v/>
      </c>
      <c r="S725" s="172"/>
    </row>
    <row r="726" spans="1:19">
      <c r="A726" s="281"/>
      <c r="B726" s="272"/>
      <c r="C726" s="272"/>
      <c r="D726" s="273"/>
      <c r="E726" s="273"/>
      <c r="F726" s="274"/>
      <c r="G726" s="276"/>
      <c r="H726" s="276"/>
      <c r="I726" s="276"/>
      <c r="J726" s="277"/>
      <c r="K726" s="274"/>
      <c r="L726" s="274"/>
      <c r="M726" s="274"/>
      <c r="N726" s="274"/>
      <c r="O726" s="278"/>
      <c r="P726" s="279"/>
      <c r="Q726" s="353"/>
      <c r="R726" s="282" t="str">
        <f>IF(P726="","",VLOOKUP(P726,'Drop Down Lists'!$D$2:$E$312,2,FALSE))</f>
        <v/>
      </c>
      <c r="S726" s="172"/>
    </row>
    <row r="727" spans="1:19">
      <c r="A727" s="281"/>
      <c r="B727" s="272"/>
      <c r="C727" s="272"/>
      <c r="D727" s="273"/>
      <c r="E727" s="273"/>
      <c r="F727" s="274"/>
      <c r="G727" s="276"/>
      <c r="H727" s="276"/>
      <c r="I727" s="276"/>
      <c r="J727" s="277"/>
      <c r="K727" s="274"/>
      <c r="L727" s="274"/>
      <c r="M727" s="274"/>
      <c r="N727" s="274"/>
      <c r="O727" s="278"/>
      <c r="P727" s="279"/>
      <c r="Q727" s="353"/>
      <c r="R727" s="282" t="str">
        <f>IF(P727="","",VLOOKUP(P727,'Drop Down Lists'!$D$2:$E$312,2,FALSE))</f>
        <v/>
      </c>
      <c r="S727" s="172"/>
    </row>
    <row r="728" spans="1:19">
      <c r="A728" s="281"/>
      <c r="B728" s="272"/>
      <c r="C728" s="272"/>
      <c r="D728" s="273"/>
      <c r="E728" s="273"/>
      <c r="F728" s="274"/>
      <c r="G728" s="276"/>
      <c r="H728" s="276"/>
      <c r="I728" s="276"/>
      <c r="J728" s="277"/>
      <c r="K728" s="274"/>
      <c r="L728" s="274"/>
      <c r="M728" s="274"/>
      <c r="N728" s="274"/>
      <c r="O728" s="278"/>
      <c r="P728" s="279"/>
      <c r="Q728" s="353"/>
      <c r="R728" s="282" t="str">
        <f>IF(P728="","",VLOOKUP(P728,'Drop Down Lists'!$D$2:$E$312,2,FALSE))</f>
        <v/>
      </c>
      <c r="S728" s="172"/>
    </row>
    <row r="729" spans="1:19">
      <c r="A729" s="281"/>
      <c r="B729" s="272"/>
      <c r="C729" s="272"/>
      <c r="D729" s="273"/>
      <c r="E729" s="273"/>
      <c r="F729" s="274"/>
      <c r="G729" s="276"/>
      <c r="H729" s="276"/>
      <c r="I729" s="276"/>
      <c r="J729" s="277"/>
      <c r="K729" s="274"/>
      <c r="L729" s="274"/>
      <c r="M729" s="274"/>
      <c r="N729" s="274"/>
      <c r="O729" s="278"/>
      <c r="P729" s="279"/>
      <c r="Q729" s="353"/>
      <c r="R729" s="282" t="str">
        <f>IF(P729="","",VLOOKUP(P729,'Drop Down Lists'!$D$2:$E$312,2,FALSE))</f>
        <v/>
      </c>
      <c r="S729" s="172"/>
    </row>
    <row r="730" spans="1:19">
      <c r="A730" s="281"/>
      <c r="B730" s="272"/>
      <c r="C730" s="272"/>
      <c r="D730" s="273"/>
      <c r="E730" s="273"/>
      <c r="F730" s="274"/>
      <c r="G730" s="276"/>
      <c r="H730" s="276"/>
      <c r="I730" s="276"/>
      <c r="J730" s="277"/>
      <c r="K730" s="274"/>
      <c r="L730" s="274"/>
      <c r="M730" s="274"/>
      <c r="N730" s="274"/>
      <c r="O730" s="278"/>
      <c r="P730" s="279"/>
      <c r="Q730" s="353"/>
      <c r="R730" s="282" t="str">
        <f>IF(P730="","",VLOOKUP(P730,'Drop Down Lists'!$D$2:$E$312,2,FALSE))</f>
        <v/>
      </c>
      <c r="S730" s="172"/>
    </row>
    <row r="731" spans="1:19">
      <c r="A731" s="281"/>
      <c r="B731" s="272"/>
      <c r="C731" s="272"/>
      <c r="D731" s="273"/>
      <c r="E731" s="273"/>
      <c r="F731" s="274"/>
      <c r="G731" s="276"/>
      <c r="H731" s="276"/>
      <c r="I731" s="276"/>
      <c r="J731" s="277"/>
      <c r="K731" s="274"/>
      <c r="L731" s="274"/>
      <c r="M731" s="274"/>
      <c r="N731" s="274"/>
      <c r="O731" s="278"/>
      <c r="P731" s="279"/>
      <c r="Q731" s="353"/>
      <c r="R731" s="282" t="str">
        <f>IF(P731="","",VLOOKUP(P731,'Drop Down Lists'!$D$2:$E$312,2,FALSE))</f>
        <v/>
      </c>
      <c r="S731" s="172"/>
    </row>
    <row r="732" spans="1:19">
      <c r="A732" s="281"/>
      <c r="B732" s="272"/>
      <c r="C732" s="272"/>
      <c r="D732" s="273"/>
      <c r="E732" s="273"/>
      <c r="F732" s="274"/>
      <c r="G732" s="276"/>
      <c r="H732" s="276"/>
      <c r="I732" s="276"/>
      <c r="J732" s="277"/>
      <c r="K732" s="274"/>
      <c r="L732" s="274"/>
      <c r="M732" s="274"/>
      <c r="N732" s="274"/>
      <c r="O732" s="278"/>
      <c r="P732" s="279"/>
      <c r="Q732" s="353"/>
      <c r="R732" s="282" t="str">
        <f>IF(P732="","",VLOOKUP(P732,'Drop Down Lists'!$D$2:$E$312,2,FALSE))</f>
        <v/>
      </c>
      <c r="S732" s="172"/>
    </row>
    <row r="733" spans="1:19">
      <c r="A733" s="281"/>
      <c r="B733" s="272"/>
      <c r="C733" s="272"/>
      <c r="D733" s="273"/>
      <c r="E733" s="273"/>
      <c r="F733" s="274"/>
      <c r="G733" s="276"/>
      <c r="H733" s="276"/>
      <c r="I733" s="276"/>
      <c r="J733" s="277"/>
      <c r="K733" s="274"/>
      <c r="L733" s="274"/>
      <c r="M733" s="274"/>
      <c r="N733" s="274"/>
      <c r="O733" s="278"/>
      <c r="P733" s="279"/>
      <c r="Q733" s="353"/>
      <c r="R733" s="282" t="str">
        <f>IF(P733="","",VLOOKUP(P733,'Drop Down Lists'!$D$2:$E$312,2,FALSE))</f>
        <v/>
      </c>
      <c r="S733" s="172"/>
    </row>
    <row r="734" spans="1:19">
      <c r="A734" s="281"/>
      <c r="B734" s="272"/>
      <c r="C734" s="272"/>
      <c r="D734" s="273"/>
      <c r="E734" s="273"/>
      <c r="F734" s="274"/>
      <c r="G734" s="276"/>
      <c r="H734" s="276"/>
      <c r="I734" s="276"/>
      <c r="J734" s="277"/>
      <c r="K734" s="274"/>
      <c r="L734" s="274"/>
      <c r="M734" s="274"/>
      <c r="N734" s="274"/>
      <c r="O734" s="278"/>
      <c r="P734" s="279"/>
      <c r="Q734" s="353"/>
      <c r="R734" s="282" t="str">
        <f>IF(P734="","",VLOOKUP(P734,'Drop Down Lists'!$D$2:$E$312,2,FALSE))</f>
        <v/>
      </c>
      <c r="S734" s="172"/>
    </row>
    <row r="735" spans="1:19">
      <c r="A735" s="281"/>
      <c r="B735" s="272"/>
      <c r="C735" s="272"/>
      <c r="D735" s="273"/>
      <c r="E735" s="273"/>
      <c r="F735" s="274"/>
      <c r="G735" s="276"/>
      <c r="H735" s="276"/>
      <c r="I735" s="276"/>
      <c r="J735" s="277"/>
      <c r="K735" s="274"/>
      <c r="L735" s="274"/>
      <c r="M735" s="274"/>
      <c r="N735" s="274"/>
      <c r="O735" s="278"/>
      <c r="P735" s="279"/>
      <c r="Q735" s="353"/>
      <c r="R735" s="282" t="str">
        <f>IF(P735="","",VLOOKUP(P735,'Drop Down Lists'!$D$2:$E$312,2,FALSE))</f>
        <v/>
      </c>
      <c r="S735" s="172"/>
    </row>
    <row r="736" spans="1:19">
      <c r="A736" s="281"/>
      <c r="B736" s="272"/>
      <c r="C736" s="272"/>
      <c r="D736" s="273"/>
      <c r="E736" s="273"/>
      <c r="F736" s="274"/>
      <c r="G736" s="276"/>
      <c r="H736" s="276"/>
      <c r="I736" s="276"/>
      <c r="J736" s="277"/>
      <c r="K736" s="274"/>
      <c r="L736" s="274"/>
      <c r="M736" s="274"/>
      <c r="N736" s="274"/>
      <c r="O736" s="278"/>
      <c r="P736" s="279"/>
      <c r="Q736" s="353"/>
      <c r="R736" s="282" t="str">
        <f>IF(P736="","",VLOOKUP(P736,'Drop Down Lists'!$D$2:$E$312,2,FALSE))</f>
        <v/>
      </c>
      <c r="S736" s="172"/>
    </row>
    <row r="737" spans="1:19">
      <c r="A737" s="281"/>
      <c r="B737" s="272"/>
      <c r="C737" s="272"/>
      <c r="D737" s="273"/>
      <c r="E737" s="273"/>
      <c r="F737" s="274"/>
      <c r="G737" s="276"/>
      <c r="H737" s="276"/>
      <c r="I737" s="276"/>
      <c r="J737" s="277"/>
      <c r="K737" s="274"/>
      <c r="L737" s="274"/>
      <c r="M737" s="274"/>
      <c r="N737" s="274"/>
      <c r="O737" s="278"/>
      <c r="P737" s="279"/>
      <c r="Q737" s="353"/>
      <c r="R737" s="282" t="str">
        <f>IF(P737="","",VLOOKUP(P737,'Drop Down Lists'!$D$2:$E$312,2,FALSE))</f>
        <v/>
      </c>
      <c r="S737" s="172"/>
    </row>
    <row r="738" spans="1:19">
      <c r="A738" s="281"/>
      <c r="B738" s="272"/>
      <c r="C738" s="272"/>
      <c r="D738" s="273"/>
      <c r="E738" s="273"/>
      <c r="F738" s="274"/>
      <c r="G738" s="276"/>
      <c r="H738" s="276"/>
      <c r="I738" s="276"/>
      <c r="J738" s="277"/>
      <c r="K738" s="274"/>
      <c r="L738" s="274"/>
      <c r="M738" s="274"/>
      <c r="N738" s="274"/>
      <c r="O738" s="278"/>
      <c r="P738" s="279"/>
      <c r="Q738" s="353"/>
      <c r="R738" s="282" t="str">
        <f>IF(P738="","",VLOOKUP(P738,'Drop Down Lists'!$D$2:$E$312,2,FALSE))</f>
        <v/>
      </c>
      <c r="S738" s="172"/>
    </row>
    <row r="739" spans="1:19">
      <c r="A739" s="281"/>
      <c r="B739" s="272"/>
      <c r="C739" s="272"/>
      <c r="D739" s="273"/>
      <c r="E739" s="273"/>
      <c r="F739" s="274"/>
      <c r="G739" s="276"/>
      <c r="H739" s="276"/>
      <c r="I739" s="276"/>
      <c r="J739" s="277"/>
      <c r="K739" s="274"/>
      <c r="L739" s="274"/>
      <c r="M739" s="274"/>
      <c r="N739" s="274"/>
      <c r="O739" s="278"/>
      <c r="P739" s="279"/>
      <c r="Q739" s="353"/>
      <c r="R739" s="282" t="str">
        <f>IF(P739="","",VLOOKUP(P739,'Drop Down Lists'!$D$2:$E$312,2,FALSE))</f>
        <v/>
      </c>
      <c r="S739" s="172"/>
    </row>
    <row r="740" spans="1:19">
      <c r="A740" s="281"/>
      <c r="B740" s="272"/>
      <c r="C740" s="272"/>
      <c r="D740" s="273"/>
      <c r="E740" s="273"/>
      <c r="F740" s="274"/>
      <c r="G740" s="276"/>
      <c r="H740" s="276"/>
      <c r="I740" s="276"/>
      <c r="J740" s="277"/>
      <c r="K740" s="274"/>
      <c r="L740" s="274"/>
      <c r="M740" s="274"/>
      <c r="N740" s="274"/>
      <c r="O740" s="278"/>
      <c r="P740" s="279"/>
      <c r="Q740" s="353"/>
      <c r="R740" s="282" t="str">
        <f>IF(P740="","",VLOOKUP(P740,'Drop Down Lists'!$D$2:$E$312,2,FALSE))</f>
        <v/>
      </c>
      <c r="S740" s="172"/>
    </row>
    <row r="741" spans="1:19">
      <c r="A741" s="281"/>
      <c r="B741" s="272"/>
      <c r="C741" s="272"/>
      <c r="D741" s="273"/>
      <c r="E741" s="273"/>
      <c r="F741" s="274"/>
      <c r="G741" s="276"/>
      <c r="H741" s="276"/>
      <c r="I741" s="276"/>
      <c r="J741" s="277"/>
      <c r="K741" s="274"/>
      <c r="L741" s="274"/>
      <c r="M741" s="274"/>
      <c r="N741" s="274"/>
      <c r="O741" s="278"/>
      <c r="P741" s="279"/>
      <c r="Q741" s="353"/>
      <c r="R741" s="282" t="str">
        <f>IF(P741="","",VLOOKUP(P741,'Drop Down Lists'!$D$2:$E$312,2,FALSE))</f>
        <v/>
      </c>
      <c r="S741" s="172"/>
    </row>
    <row r="742" spans="1:19">
      <c r="A742" s="281"/>
      <c r="B742" s="272"/>
      <c r="C742" s="272"/>
      <c r="D742" s="273"/>
      <c r="E742" s="273"/>
      <c r="F742" s="274"/>
      <c r="G742" s="276"/>
      <c r="H742" s="276"/>
      <c r="I742" s="276"/>
      <c r="J742" s="277"/>
      <c r="K742" s="274"/>
      <c r="L742" s="274"/>
      <c r="M742" s="274"/>
      <c r="N742" s="274"/>
      <c r="O742" s="278"/>
      <c r="P742" s="279"/>
      <c r="Q742" s="353"/>
      <c r="R742" s="282" t="str">
        <f>IF(P742="","",VLOOKUP(P742,'Drop Down Lists'!$D$2:$E$312,2,FALSE))</f>
        <v/>
      </c>
      <c r="S742" s="172"/>
    </row>
    <row r="743" spans="1:19">
      <c r="A743" s="281"/>
      <c r="B743" s="272"/>
      <c r="C743" s="272"/>
      <c r="D743" s="273"/>
      <c r="E743" s="273"/>
      <c r="F743" s="274"/>
      <c r="G743" s="276"/>
      <c r="H743" s="276"/>
      <c r="I743" s="276"/>
      <c r="J743" s="277"/>
      <c r="K743" s="274"/>
      <c r="L743" s="274"/>
      <c r="M743" s="274"/>
      <c r="N743" s="274"/>
      <c r="O743" s="278"/>
      <c r="P743" s="279"/>
      <c r="Q743" s="353"/>
      <c r="R743" s="282" t="str">
        <f>IF(P743="","",VLOOKUP(P743,'Drop Down Lists'!$D$2:$E$312,2,FALSE))</f>
        <v/>
      </c>
      <c r="S743" s="172"/>
    </row>
    <row r="744" spans="1:19">
      <c r="A744" s="281"/>
      <c r="B744" s="272"/>
      <c r="C744" s="272"/>
      <c r="D744" s="273"/>
      <c r="E744" s="273"/>
      <c r="F744" s="274"/>
      <c r="G744" s="276"/>
      <c r="H744" s="276"/>
      <c r="I744" s="276"/>
      <c r="J744" s="277"/>
      <c r="K744" s="274"/>
      <c r="L744" s="274"/>
      <c r="M744" s="274"/>
      <c r="N744" s="274"/>
      <c r="O744" s="278"/>
      <c r="P744" s="279"/>
      <c r="Q744" s="353"/>
      <c r="R744" s="282" t="str">
        <f>IF(P744="","",VLOOKUP(P744,'Drop Down Lists'!$D$2:$E$312,2,FALSE))</f>
        <v/>
      </c>
      <c r="S744" s="172"/>
    </row>
    <row r="745" spans="1:19">
      <c r="A745" s="281"/>
      <c r="B745" s="272"/>
      <c r="C745" s="272"/>
      <c r="D745" s="273"/>
      <c r="E745" s="273"/>
      <c r="F745" s="274"/>
      <c r="G745" s="276"/>
      <c r="H745" s="276"/>
      <c r="I745" s="276"/>
      <c r="J745" s="277"/>
      <c r="K745" s="274"/>
      <c r="L745" s="274"/>
      <c r="M745" s="274"/>
      <c r="N745" s="274"/>
      <c r="O745" s="278"/>
      <c r="P745" s="279"/>
      <c r="Q745" s="353"/>
      <c r="R745" s="282" t="str">
        <f>IF(P745="","",VLOOKUP(P745,'Drop Down Lists'!$D$2:$E$312,2,FALSE))</f>
        <v/>
      </c>
      <c r="S745" s="172"/>
    </row>
    <row r="746" spans="1:19">
      <c r="A746" s="281"/>
      <c r="B746" s="272"/>
      <c r="C746" s="272"/>
      <c r="D746" s="273"/>
      <c r="E746" s="273"/>
      <c r="F746" s="274"/>
      <c r="G746" s="276"/>
      <c r="H746" s="276"/>
      <c r="I746" s="276"/>
      <c r="J746" s="277"/>
      <c r="K746" s="274"/>
      <c r="L746" s="274"/>
      <c r="M746" s="274"/>
      <c r="N746" s="274"/>
      <c r="O746" s="278"/>
      <c r="P746" s="279"/>
      <c r="Q746" s="353"/>
      <c r="R746" s="282" t="str">
        <f>IF(P746="","",VLOOKUP(P746,'Drop Down Lists'!$D$2:$E$312,2,FALSE))</f>
        <v/>
      </c>
      <c r="S746" s="172"/>
    </row>
    <row r="747" spans="1:19">
      <c r="A747" s="281"/>
      <c r="B747" s="272"/>
      <c r="C747" s="272"/>
      <c r="D747" s="273"/>
      <c r="E747" s="273"/>
      <c r="F747" s="274"/>
      <c r="G747" s="276"/>
      <c r="H747" s="276"/>
      <c r="I747" s="276"/>
      <c r="J747" s="277"/>
      <c r="K747" s="274"/>
      <c r="L747" s="274"/>
      <c r="M747" s="274"/>
      <c r="N747" s="274"/>
      <c r="O747" s="278"/>
      <c r="P747" s="279"/>
      <c r="Q747" s="353"/>
      <c r="R747" s="282" t="str">
        <f>IF(P747="","",VLOOKUP(P747,'Drop Down Lists'!$D$2:$E$312,2,FALSE))</f>
        <v/>
      </c>
      <c r="S747" s="172"/>
    </row>
    <row r="748" spans="1:19">
      <c r="A748" s="281"/>
      <c r="B748" s="272"/>
      <c r="C748" s="272"/>
      <c r="D748" s="273"/>
      <c r="E748" s="273"/>
      <c r="F748" s="274"/>
      <c r="G748" s="276"/>
      <c r="H748" s="276"/>
      <c r="I748" s="276"/>
      <c r="J748" s="277"/>
      <c r="K748" s="274"/>
      <c r="L748" s="274"/>
      <c r="M748" s="274"/>
      <c r="N748" s="274"/>
      <c r="O748" s="278"/>
      <c r="P748" s="279"/>
      <c r="Q748" s="353"/>
      <c r="R748" s="282" t="str">
        <f>IF(P748="","",VLOOKUP(P748,'Drop Down Lists'!$D$2:$E$312,2,FALSE))</f>
        <v/>
      </c>
      <c r="S748" s="172"/>
    </row>
    <row r="749" spans="1:19">
      <c r="A749" s="281"/>
      <c r="B749" s="272"/>
      <c r="C749" s="272"/>
      <c r="D749" s="273"/>
      <c r="E749" s="273"/>
      <c r="F749" s="274"/>
      <c r="G749" s="276"/>
      <c r="H749" s="276"/>
      <c r="I749" s="276"/>
      <c r="J749" s="277"/>
      <c r="K749" s="274"/>
      <c r="L749" s="274"/>
      <c r="M749" s="274"/>
      <c r="N749" s="274"/>
      <c r="O749" s="278"/>
      <c r="P749" s="279"/>
      <c r="Q749" s="353"/>
      <c r="R749" s="282" t="str">
        <f>IF(P749="","",VLOOKUP(P749,'Drop Down Lists'!$D$2:$E$312,2,FALSE))</f>
        <v/>
      </c>
      <c r="S749" s="172"/>
    </row>
    <row r="750" spans="1:19">
      <c r="A750" s="281"/>
      <c r="B750" s="272"/>
      <c r="C750" s="272"/>
      <c r="D750" s="273"/>
      <c r="E750" s="273"/>
      <c r="F750" s="274"/>
      <c r="G750" s="276"/>
      <c r="H750" s="276"/>
      <c r="I750" s="276"/>
      <c r="J750" s="277"/>
      <c r="K750" s="274"/>
      <c r="L750" s="274"/>
      <c r="M750" s="274"/>
      <c r="N750" s="274"/>
      <c r="O750" s="278"/>
      <c r="P750" s="279"/>
      <c r="Q750" s="353"/>
      <c r="R750" s="282" t="str">
        <f>IF(P750="","",VLOOKUP(P750,'Drop Down Lists'!$D$2:$E$312,2,FALSE))</f>
        <v/>
      </c>
      <c r="S750" s="172"/>
    </row>
    <row r="751" spans="1:19">
      <c r="A751" s="281"/>
      <c r="B751" s="272"/>
      <c r="C751" s="272"/>
      <c r="D751" s="273"/>
      <c r="E751" s="273"/>
      <c r="F751" s="274"/>
      <c r="G751" s="276"/>
      <c r="H751" s="276"/>
      <c r="I751" s="276"/>
      <c r="J751" s="277"/>
      <c r="K751" s="274"/>
      <c r="L751" s="274"/>
      <c r="M751" s="274"/>
      <c r="N751" s="274"/>
      <c r="O751" s="278"/>
      <c r="P751" s="279"/>
      <c r="Q751" s="353"/>
      <c r="R751" s="282" t="str">
        <f>IF(P751="","",VLOOKUP(P751,'Drop Down Lists'!$D$2:$E$312,2,FALSE))</f>
        <v/>
      </c>
      <c r="S751" s="172"/>
    </row>
    <row r="752" spans="1:19">
      <c r="A752" s="281"/>
      <c r="B752" s="272"/>
      <c r="C752" s="272"/>
      <c r="D752" s="273"/>
      <c r="E752" s="273"/>
      <c r="F752" s="274"/>
      <c r="G752" s="276"/>
      <c r="H752" s="276"/>
      <c r="I752" s="276"/>
      <c r="J752" s="277"/>
      <c r="K752" s="274"/>
      <c r="L752" s="274"/>
      <c r="M752" s="274"/>
      <c r="N752" s="274"/>
      <c r="O752" s="278"/>
      <c r="P752" s="279"/>
      <c r="Q752" s="353"/>
      <c r="R752" s="282" t="str">
        <f>IF(P752="","",VLOOKUP(P752,'Drop Down Lists'!$D$2:$E$312,2,FALSE))</f>
        <v/>
      </c>
      <c r="S752" s="172"/>
    </row>
    <row r="753" spans="1:19">
      <c r="A753" s="281"/>
      <c r="B753" s="272"/>
      <c r="C753" s="272"/>
      <c r="D753" s="273"/>
      <c r="E753" s="273"/>
      <c r="F753" s="274"/>
      <c r="G753" s="276"/>
      <c r="H753" s="276"/>
      <c r="I753" s="276"/>
      <c r="J753" s="277"/>
      <c r="K753" s="274"/>
      <c r="L753" s="274"/>
      <c r="M753" s="274"/>
      <c r="N753" s="274"/>
      <c r="O753" s="278"/>
      <c r="P753" s="279"/>
      <c r="Q753" s="353"/>
      <c r="R753" s="282" t="str">
        <f>IF(P753="","",VLOOKUP(P753,'Drop Down Lists'!$D$2:$E$312,2,FALSE))</f>
        <v/>
      </c>
      <c r="S753" s="172"/>
    </row>
    <row r="754" spans="1:19">
      <c r="A754" s="281"/>
      <c r="B754" s="272"/>
      <c r="C754" s="272"/>
      <c r="D754" s="273"/>
      <c r="E754" s="273"/>
      <c r="F754" s="274"/>
      <c r="G754" s="276"/>
      <c r="H754" s="276"/>
      <c r="I754" s="276"/>
      <c r="J754" s="277"/>
      <c r="K754" s="274"/>
      <c r="L754" s="274"/>
      <c r="M754" s="274"/>
      <c r="N754" s="274"/>
      <c r="O754" s="278"/>
      <c r="P754" s="279"/>
      <c r="Q754" s="353"/>
      <c r="R754" s="282" t="str">
        <f>IF(P754="","",VLOOKUP(P754,'Drop Down Lists'!$D$2:$E$312,2,FALSE))</f>
        <v/>
      </c>
      <c r="S754" s="172"/>
    </row>
    <row r="755" spans="1:19">
      <c r="A755" s="281"/>
      <c r="B755" s="272"/>
      <c r="C755" s="272"/>
      <c r="D755" s="273"/>
      <c r="E755" s="273"/>
      <c r="F755" s="274"/>
      <c r="G755" s="276"/>
      <c r="H755" s="276"/>
      <c r="I755" s="276"/>
      <c r="J755" s="277"/>
      <c r="K755" s="274"/>
      <c r="L755" s="274"/>
      <c r="M755" s="274"/>
      <c r="N755" s="274"/>
      <c r="O755" s="278"/>
      <c r="P755" s="279"/>
      <c r="Q755" s="353"/>
      <c r="R755" s="282" t="str">
        <f>IF(P755="","",VLOOKUP(P755,'Drop Down Lists'!$D$2:$E$312,2,FALSE))</f>
        <v/>
      </c>
      <c r="S755" s="172"/>
    </row>
    <row r="756" spans="1:19">
      <c r="A756" s="281"/>
      <c r="B756" s="272"/>
      <c r="C756" s="272"/>
      <c r="D756" s="273"/>
      <c r="E756" s="273"/>
      <c r="F756" s="274"/>
      <c r="G756" s="276"/>
      <c r="H756" s="276"/>
      <c r="I756" s="276"/>
      <c r="J756" s="277"/>
      <c r="K756" s="274"/>
      <c r="L756" s="274"/>
      <c r="M756" s="274"/>
      <c r="N756" s="274"/>
      <c r="O756" s="278"/>
      <c r="P756" s="279"/>
      <c r="Q756" s="353"/>
      <c r="R756" s="282" t="str">
        <f>IF(P756="","",VLOOKUP(P756,'Drop Down Lists'!$D$2:$E$312,2,FALSE))</f>
        <v/>
      </c>
      <c r="S756" s="172"/>
    </row>
    <row r="757" spans="1:19">
      <c r="A757" s="281"/>
      <c r="B757" s="272"/>
      <c r="C757" s="272"/>
      <c r="D757" s="273"/>
      <c r="E757" s="273"/>
      <c r="F757" s="274"/>
      <c r="G757" s="276"/>
      <c r="H757" s="276"/>
      <c r="I757" s="276"/>
      <c r="J757" s="277"/>
      <c r="K757" s="274"/>
      <c r="L757" s="274"/>
      <c r="M757" s="274"/>
      <c r="N757" s="274"/>
      <c r="O757" s="278"/>
      <c r="P757" s="279"/>
      <c r="Q757" s="353"/>
      <c r="R757" s="282" t="str">
        <f>IF(P757="","",VLOOKUP(P757,'Drop Down Lists'!$D$2:$E$312,2,FALSE))</f>
        <v/>
      </c>
      <c r="S757" s="172"/>
    </row>
    <row r="758" spans="1:19">
      <c r="A758" s="281"/>
      <c r="B758" s="272"/>
      <c r="C758" s="272"/>
      <c r="D758" s="273"/>
      <c r="E758" s="273"/>
      <c r="F758" s="274"/>
      <c r="G758" s="276"/>
      <c r="H758" s="276"/>
      <c r="I758" s="276"/>
      <c r="J758" s="277"/>
      <c r="K758" s="274"/>
      <c r="L758" s="274"/>
      <c r="M758" s="274"/>
      <c r="N758" s="274"/>
      <c r="O758" s="278"/>
      <c r="P758" s="279"/>
      <c r="Q758" s="353"/>
      <c r="R758" s="282" t="str">
        <f>IF(P758="","",VLOOKUP(P758,'Drop Down Lists'!$D$2:$E$312,2,FALSE))</f>
        <v/>
      </c>
      <c r="S758" s="172"/>
    </row>
    <row r="759" spans="1:19">
      <c r="A759" s="281"/>
      <c r="B759" s="272"/>
      <c r="C759" s="272"/>
      <c r="D759" s="273"/>
      <c r="E759" s="273"/>
      <c r="F759" s="274"/>
      <c r="G759" s="276"/>
      <c r="H759" s="276"/>
      <c r="I759" s="276"/>
      <c r="J759" s="277"/>
      <c r="K759" s="274"/>
      <c r="L759" s="274"/>
      <c r="M759" s="274"/>
      <c r="N759" s="274"/>
      <c r="O759" s="278"/>
      <c r="P759" s="279"/>
      <c r="Q759" s="353"/>
      <c r="R759" s="282" t="str">
        <f>IF(P759="","",VLOOKUP(P759,'Drop Down Lists'!$D$2:$E$312,2,FALSE))</f>
        <v/>
      </c>
      <c r="S759" s="172"/>
    </row>
    <row r="760" spans="1:19">
      <c r="A760" s="281"/>
      <c r="B760" s="272"/>
      <c r="C760" s="272"/>
      <c r="D760" s="273"/>
      <c r="E760" s="273"/>
      <c r="F760" s="274"/>
      <c r="G760" s="276"/>
      <c r="H760" s="276"/>
      <c r="I760" s="276"/>
      <c r="J760" s="277"/>
      <c r="K760" s="274"/>
      <c r="L760" s="274"/>
      <c r="M760" s="274"/>
      <c r="N760" s="274"/>
      <c r="O760" s="278"/>
      <c r="P760" s="279"/>
      <c r="Q760" s="353"/>
      <c r="R760" s="282" t="str">
        <f>IF(P760="","",VLOOKUP(P760,'Drop Down Lists'!$D$2:$E$312,2,FALSE))</f>
        <v/>
      </c>
      <c r="S760" s="172"/>
    </row>
    <row r="761" spans="1:19">
      <c r="A761" s="281"/>
      <c r="B761" s="272"/>
      <c r="C761" s="272"/>
      <c r="D761" s="273"/>
      <c r="E761" s="273"/>
      <c r="F761" s="274"/>
      <c r="G761" s="276"/>
      <c r="H761" s="276"/>
      <c r="I761" s="276"/>
      <c r="J761" s="277"/>
      <c r="K761" s="274"/>
      <c r="L761" s="274"/>
      <c r="M761" s="274"/>
      <c r="N761" s="274"/>
      <c r="O761" s="278"/>
      <c r="P761" s="279"/>
      <c r="Q761" s="353"/>
      <c r="R761" s="282" t="str">
        <f>IF(P761="","",VLOOKUP(P761,'Drop Down Lists'!$D$2:$E$312,2,FALSE))</f>
        <v/>
      </c>
      <c r="S761" s="172"/>
    </row>
    <row r="762" spans="1:19">
      <c r="A762" s="281"/>
      <c r="B762" s="272"/>
      <c r="C762" s="272"/>
      <c r="D762" s="273"/>
      <c r="E762" s="273"/>
      <c r="F762" s="274"/>
      <c r="G762" s="276"/>
      <c r="H762" s="276"/>
      <c r="I762" s="276"/>
      <c r="J762" s="277"/>
      <c r="K762" s="274"/>
      <c r="L762" s="274"/>
      <c r="M762" s="274"/>
      <c r="N762" s="274"/>
      <c r="O762" s="278"/>
      <c r="P762" s="279"/>
      <c r="Q762" s="353"/>
      <c r="R762" s="282" t="str">
        <f>IF(P762="","",VLOOKUP(P762,'Drop Down Lists'!$D$2:$E$312,2,FALSE))</f>
        <v/>
      </c>
      <c r="S762" s="172"/>
    </row>
    <row r="763" spans="1:19">
      <c r="A763" s="281"/>
      <c r="B763" s="272"/>
      <c r="C763" s="272"/>
      <c r="D763" s="273"/>
      <c r="E763" s="273"/>
      <c r="F763" s="274"/>
      <c r="G763" s="276"/>
      <c r="H763" s="276"/>
      <c r="I763" s="276"/>
      <c r="J763" s="277"/>
      <c r="K763" s="274"/>
      <c r="L763" s="274"/>
      <c r="M763" s="274"/>
      <c r="N763" s="274"/>
      <c r="O763" s="278"/>
      <c r="P763" s="279"/>
      <c r="Q763" s="353"/>
      <c r="R763" s="282" t="str">
        <f>IF(P763="","",VLOOKUP(P763,'Drop Down Lists'!$D$2:$E$312,2,FALSE))</f>
        <v/>
      </c>
      <c r="S763" s="172"/>
    </row>
    <row r="764" spans="1:19">
      <c r="A764" s="281"/>
      <c r="B764" s="272"/>
      <c r="C764" s="272"/>
      <c r="D764" s="273"/>
      <c r="E764" s="273"/>
      <c r="F764" s="274"/>
      <c r="G764" s="276"/>
      <c r="H764" s="276"/>
      <c r="I764" s="276"/>
      <c r="J764" s="277"/>
      <c r="K764" s="274"/>
      <c r="L764" s="274"/>
      <c r="M764" s="274"/>
      <c r="N764" s="274"/>
      <c r="O764" s="278"/>
      <c r="P764" s="279"/>
      <c r="Q764" s="353"/>
      <c r="R764" s="282" t="str">
        <f>IF(P764="","",VLOOKUP(P764,'Drop Down Lists'!$D$2:$E$312,2,FALSE))</f>
        <v/>
      </c>
      <c r="S764" s="172"/>
    </row>
    <row r="765" spans="1:19">
      <c r="A765" s="281"/>
      <c r="B765" s="272"/>
      <c r="C765" s="272"/>
      <c r="D765" s="273"/>
      <c r="E765" s="273"/>
      <c r="F765" s="274"/>
      <c r="G765" s="276"/>
      <c r="H765" s="276"/>
      <c r="I765" s="276"/>
      <c r="J765" s="277"/>
      <c r="K765" s="274"/>
      <c r="L765" s="274"/>
      <c r="M765" s="274"/>
      <c r="N765" s="274"/>
      <c r="O765" s="278"/>
      <c r="P765" s="279"/>
      <c r="Q765" s="353"/>
      <c r="R765" s="282" t="str">
        <f>IF(P765="","",VLOOKUP(P765,'Drop Down Lists'!$D$2:$E$312,2,FALSE))</f>
        <v/>
      </c>
      <c r="S765" s="172"/>
    </row>
    <row r="766" spans="1:19">
      <c r="A766" s="281"/>
      <c r="B766" s="272"/>
      <c r="C766" s="272"/>
      <c r="D766" s="273"/>
      <c r="E766" s="273"/>
      <c r="F766" s="274"/>
      <c r="G766" s="276"/>
      <c r="H766" s="276"/>
      <c r="I766" s="276"/>
      <c r="J766" s="277"/>
      <c r="K766" s="274"/>
      <c r="L766" s="274"/>
      <c r="M766" s="274"/>
      <c r="N766" s="274"/>
      <c r="O766" s="278"/>
      <c r="P766" s="279"/>
      <c r="Q766" s="353"/>
      <c r="R766" s="282" t="str">
        <f>IF(P766="","",VLOOKUP(P766,'Drop Down Lists'!$D$2:$E$312,2,FALSE))</f>
        <v/>
      </c>
      <c r="S766" s="172"/>
    </row>
    <row r="767" spans="1:19">
      <c r="A767" s="281"/>
      <c r="B767" s="272"/>
      <c r="C767" s="272"/>
      <c r="D767" s="273"/>
      <c r="E767" s="273"/>
      <c r="F767" s="274"/>
      <c r="G767" s="276"/>
      <c r="H767" s="276"/>
      <c r="I767" s="276"/>
      <c r="J767" s="277"/>
      <c r="K767" s="274"/>
      <c r="L767" s="274"/>
      <c r="M767" s="274"/>
      <c r="N767" s="274"/>
      <c r="O767" s="278"/>
      <c r="P767" s="279"/>
      <c r="Q767" s="353"/>
      <c r="R767" s="282" t="str">
        <f>IF(P767="","",VLOOKUP(P767,'Drop Down Lists'!$D$2:$E$312,2,FALSE))</f>
        <v/>
      </c>
      <c r="S767" s="172"/>
    </row>
    <row r="768" spans="1:19">
      <c r="A768" s="281"/>
      <c r="B768" s="272"/>
      <c r="C768" s="272"/>
      <c r="D768" s="273"/>
      <c r="E768" s="273"/>
      <c r="F768" s="274"/>
      <c r="G768" s="276"/>
      <c r="H768" s="276"/>
      <c r="I768" s="276"/>
      <c r="J768" s="277"/>
      <c r="K768" s="274"/>
      <c r="L768" s="274"/>
      <c r="M768" s="274"/>
      <c r="N768" s="274"/>
      <c r="O768" s="278"/>
      <c r="P768" s="279"/>
      <c r="Q768" s="353"/>
      <c r="R768" s="282" t="str">
        <f>IF(P768="","",VLOOKUP(P768,'Drop Down Lists'!$D$2:$E$312,2,FALSE))</f>
        <v/>
      </c>
      <c r="S768" s="172"/>
    </row>
    <row r="769" spans="1:19">
      <c r="A769" s="281"/>
      <c r="B769" s="272"/>
      <c r="C769" s="272"/>
      <c r="D769" s="273"/>
      <c r="E769" s="273"/>
      <c r="F769" s="274"/>
      <c r="G769" s="276"/>
      <c r="H769" s="276"/>
      <c r="I769" s="276"/>
      <c r="J769" s="277"/>
      <c r="K769" s="274"/>
      <c r="L769" s="274"/>
      <c r="M769" s="274"/>
      <c r="N769" s="274"/>
      <c r="O769" s="278"/>
      <c r="P769" s="279"/>
      <c r="Q769" s="353"/>
      <c r="R769" s="282" t="str">
        <f>IF(P769="","",VLOOKUP(P769,'Drop Down Lists'!$D$2:$E$312,2,FALSE))</f>
        <v/>
      </c>
      <c r="S769" s="172"/>
    </row>
    <row r="770" spans="1:19">
      <c r="A770" s="281"/>
      <c r="B770" s="272"/>
      <c r="C770" s="272"/>
      <c r="D770" s="273"/>
      <c r="E770" s="273"/>
      <c r="F770" s="274"/>
      <c r="G770" s="276"/>
      <c r="H770" s="276"/>
      <c r="I770" s="276"/>
      <c r="J770" s="277"/>
      <c r="K770" s="274"/>
      <c r="L770" s="274"/>
      <c r="M770" s="274"/>
      <c r="N770" s="274"/>
      <c r="O770" s="278"/>
      <c r="P770" s="279"/>
      <c r="Q770" s="353"/>
      <c r="R770" s="282" t="str">
        <f>IF(P770="","",VLOOKUP(P770,'Drop Down Lists'!$D$2:$E$312,2,FALSE))</f>
        <v/>
      </c>
      <c r="S770" s="172"/>
    </row>
    <row r="771" spans="1:19">
      <c r="A771" s="281"/>
      <c r="B771" s="272"/>
      <c r="C771" s="272"/>
      <c r="D771" s="273"/>
      <c r="E771" s="273"/>
      <c r="F771" s="274"/>
      <c r="G771" s="276"/>
      <c r="H771" s="276"/>
      <c r="I771" s="276"/>
      <c r="J771" s="277"/>
      <c r="K771" s="274"/>
      <c r="L771" s="274"/>
      <c r="M771" s="274"/>
      <c r="N771" s="274"/>
      <c r="O771" s="278"/>
      <c r="P771" s="279"/>
      <c r="Q771" s="353"/>
      <c r="R771" s="282" t="str">
        <f>IF(P771="","",VLOOKUP(P771,'Drop Down Lists'!$D$2:$E$312,2,FALSE))</f>
        <v/>
      </c>
      <c r="S771" s="172"/>
    </row>
    <row r="772" spans="1:19">
      <c r="A772" s="281"/>
      <c r="B772" s="272"/>
      <c r="C772" s="272"/>
      <c r="D772" s="273"/>
      <c r="E772" s="273"/>
      <c r="F772" s="274"/>
      <c r="G772" s="276"/>
      <c r="H772" s="276"/>
      <c r="I772" s="276"/>
      <c r="J772" s="277"/>
      <c r="K772" s="274"/>
      <c r="L772" s="274"/>
      <c r="M772" s="274"/>
      <c r="N772" s="274"/>
      <c r="O772" s="278"/>
      <c r="P772" s="279"/>
      <c r="Q772" s="353"/>
      <c r="R772" s="282" t="str">
        <f>IF(P772="","",VLOOKUP(P772,'Drop Down Lists'!$D$2:$E$312,2,FALSE))</f>
        <v/>
      </c>
      <c r="S772" s="172"/>
    </row>
    <row r="773" spans="1:19">
      <c r="A773" s="281"/>
      <c r="B773" s="272"/>
      <c r="C773" s="272"/>
      <c r="D773" s="273"/>
      <c r="E773" s="273"/>
      <c r="F773" s="274"/>
      <c r="G773" s="276"/>
      <c r="H773" s="276"/>
      <c r="I773" s="276"/>
      <c r="J773" s="277"/>
      <c r="K773" s="274"/>
      <c r="L773" s="274"/>
      <c r="M773" s="274"/>
      <c r="N773" s="274"/>
      <c r="O773" s="278"/>
      <c r="P773" s="279"/>
      <c r="Q773" s="353"/>
      <c r="R773" s="282" t="str">
        <f>IF(P773="","",VLOOKUP(P773,'Drop Down Lists'!$D$2:$E$312,2,FALSE))</f>
        <v/>
      </c>
      <c r="S773" s="172"/>
    </row>
    <row r="774" spans="1:19">
      <c r="A774" s="281"/>
      <c r="B774" s="272"/>
      <c r="C774" s="272"/>
      <c r="D774" s="273"/>
      <c r="E774" s="273"/>
      <c r="F774" s="274"/>
      <c r="G774" s="276"/>
      <c r="H774" s="276"/>
      <c r="I774" s="276"/>
      <c r="J774" s="277"/>
      <c r="K774" s="274"/>
      <c r="L774" s="274"/>
      <c r="M774" s="274"/>
      <c r="N774" s="274"/>
      <c r="O774" s="278"/>
      <c r="P774" s="279"/>
      <c r="Q774" s="353"/>
      <c r="R774" s="282" t="str">
        <f>IF(P774="","",VLOOKUP(P774,'Drop Down Lists'!$D$2:$E$312,2,FALSE))</f>
        <v/>
      </c>
      <c r="S774" s="172"/>
    </row>
    <row r="775" spans="1:19">
      <c r="A775" s="281"/>
      <c r="B775" s="272"/>
      <c r="C775" s="272"/>
      <c r="D775" s="273"/>
      <c r="E775" s="273"/>
      <c r="F775" s="274"/>
      <c r="G775" s="276"/>
      <c r="H775" s="276"/>
      <c r="I775" s="276"/>
      <c r="J775" s="277"/>
      <c r="K775" s="274"/>
      <c r="L775" s="274"/>
      <c r="M775" s="274"/>
      <c r="N775" s="274"/>
      <c r="O775" s="278"/>
      <c r="P775" s="279"/>
      <c r="Q775" s="353"/>
      <c r="R775" s="282" t="str">
        <f>IF(P775="","",VLOOKUP(P775,'Drop Down Lists'!$D$2:$E$312,2,FALSE))</f>
        <v/>
      </c>
      <c r="S775" s="172"/>
    </row>
    <row r="776" spans="1:19">
      <c r="A776" s="281"/>
      <c r="B776" s="272"/>
      <c r="C776" s="272"/>
      <c r="D776" s="273"/>
      <c r="E776" s="273"/>
      <c r="F776" s="274"/>
      <c r="G776" s="276"/>
      <c r="H776" s="276"/>
      <c r="I776" s="276"/>
      <c r="J776" s="277"/>
      <c r="K776" s="274"/>
      <c r="L776" s="274"/>
      <c r="M776" s="274"/>
      <c r="N776" s="274"/>
      <c r="O776" s="278"/>
      <c r="P776" s="279"/>
      <c r="Q776" s="353"/>
      <c r="R776" s="282" t="str">
        <f>IF(P776="","",VLOOKUP(P776,'Drop Down Lists'!$D$2:$E$312,2,FALSE))</f>
        <v/>
      </c>
      <c r="S776" s="172"/>
    </row>
    <row r="777" spans="1:19">
      <c r="A777" s="281"/>
      <c r="B777" s="272"/>
      <c r="C777" s="272"/>
      <c r="D777" s="273"/>
      <c r="E777" s="273"/>
      <c r="F777" s="274"/>
      <c r="G777" s="276"/>
      <c r="H777" s="276"/>
      <c r="I777" s="276"/>
      <c r="J777" s="277"/>
      <c r="K777" s="274"/>
      <c r="L777" s="274"/>
      <c r="M777" s="274"/>
      <c r="N777" s="274"/>
      <c r="O777" s="278"/>
      <c r="P777" s="279"/>
      <c r="Q777" s="353"/>
      <c r="R777" s="282" t="str">
        <f>IF(P777="","",VLOOKUP(P777,'Drop Down Lists'!$D$2:$E$312,2,FALSE))</f>
        <v/>
      </c>
      <c r="S777" s="172"/>
    </row>
    <row r="778" spans="1:19">
      <c r="A778" s="281"/>
      <c r="B778" s="272"/>
      <c r="C778" s="272"/>
      <c r="D778" s="273"/>
      <c r="E778" s="273"/>
      <c r="F778" s="274"/>
      <c r="G778" s="276"/>
      <c r="H778" s="276"/>
      <c r="I778" s="276"/>
      <c r="J778" s="277"/>
      <c r="K778" s="274"/>
      <c r="L778" s="274"/>
      <c r="M778" s="274"/>
      <c r="N778" s="274"/>
      <c r="O778" s="278"/>
      <c r="P778" s="279"/>
      <c r="Q778" s="353"/>
      <c r="R778" s="282" t="str">
        <f>IF(P778="","",VLOOKUP(P778,'Drop Down Lists'!$D$2:$E$312,2,FALSE))</f>
        <v/>
      </c>
      <c r="S778" s="172"/>
    </row>
    <row r="779" spans="1:19">
      <c r="A779" s="281"/>
      <c r="B779" s="272"/>
      <c r="C779" s="272"/>
      <c r="D779" s="273"/>
      <c r="E779" s="273"/>
      <c r="F779" s="274"/>
      <c r="G779" s="276"/>
      <c r="H779" s="276"/>
      <c r="I779" s="276"/>
      <c r="J779" s="277"/>
      <c r="K779" s="274"/>
      <c r="L779" s="274"/>
      <c r="M779" s="274"/>
      <c r="N779" s="274"/>
      <c r="O779" s="278"/>
      <c r="P779" s="279"/>
      <c r="Q779" s="353"/>
      <c r="R779" s="282" t="str">
        <f>IF(P779="","",VLOOKUP(P779,'Drop Down Lists'!$D$2:$E$312,2,FALSE))</f>
        <v/>
      </c>
      <c r="S779" s="172"/>
    </row>
    <row r="780" spans="1:19">
      <c r="A780" s="281"/>
      <c r="B780" s="272"/>
      <c r="C780" s="272"/>
      <c r="D780" s="273"/>
      <c r="E780" s="273"/>
      <c r="F780" s="274"/>
      <c r="G780" s="276"/>
      <c r="H780" s="276"/>
      <c r="I780" s="276"/>
      <c r="J780" s="277"/>
      <c r="K780" s="274"/>
      <c r="L780" s="274"/>
      <c r="M780" s="274"/>
      <c r="N780" s="274"/>
      <c r="O780" s="278"/>
      <c r="P780" s="279"/>
      <c r="Q780" s="353"/>
      <c r="R780" s="282" t="str">
        <f>IF(P780="","",VLOOKUP(P780,'Drop Down Lists'!$D$2:$E$312,2,FALSE))</f>
        <v/>
      </c>
      <c r="S780" s="172"/>
    </row>
    <row r="781" spans="1:19">
      <c r="A781" s="281"/>
      <c r="B781" s="272"/>
      <c r="C781" s="272"/>
      <c r="D781" s="273"/>
      <c r="E781" s="273"/>
      <c r="F781" s="274"/>
      <c r="G781" s="276"/>
      <c r="H781" s="276"/>
      <c r="I781" s="276"/>
      <c r="J781" s="277"/>
      <c r="K781" s="274"/>
      <c r="L781" s="274"/>
      <c r="M781" s="274"/>
      <c r="N781" s="274"/>
      <c r="O781" s="278"/>
      <c r="P781" s="279"/>
      <c r="Q781" s="353"/>
      <c r="R781" s="282" t="str">
        <f>IF(P781="","",VLOOKUP(P781,'Drop Down Lists'!$D$2:$E$312,2,FALSE))</f>
        <v/>
      </c>
      <c r="S781" s="172"/>
    </row>
    <row r="782" spans="1:19">
      <c r="A782" s="281"/>
      <c r="B782" s="272"/>
      <c r="C782" s="272"/>
      <c r="D782" s="273"/>
      <c r="E782" s="273"/>
      <c r="F782" s="274"/>
      <c r="G782" s="276"/>
      <c r="H782" s="276"/>
      <c r="I782" s="276"/>
      <c r="J782" s="277"/>
      <c r="K782" s="274"/>
      <c r="L782" s="274"/>
      <c r="M782" s="274"/>
      <c r="N782" s="274"/>
      <c r="O782" s="278"/>
      <c r="P782" s="279"/>
      <c r="Q782" s="353"/>
      <c r="R782" s="282" t="str">
        <f>IF(P782="","",VLOOKUP(P782,'Drop Down Lists'!$D$2:$E$312,2,FALSE))</f>
        <v/>
      </c>
      <c r="S782" s="172"/>
    </row>
    <row r="783" spans="1:19">
      <c r="A783" s="281"/>
      <c r="B783" s="272"/>
      <c r="C783" s="272"/>
      <c r="D783" s="273"/>
      <c r="E783" s="273"/>
      <c r="F783" s="274"/>
      <c r="G783" s="276"/>
      <c r="H783" s="276"/>
      <c r="I783" s="276"/>
      <c r="J783" s="277"/>
      <c r="K783" s="274"/>
      <c r="L783" s="274"/>
      <c r="M783" s="274"/>
      <c r="N783" s="274"/>
      <c r="O783" s="278"/>
      <c r="P783" s="279"/>
      <c r="Q783" s="353"/>
      <c r="R783" s="282" t="str">
        <f>IF(P783="","",VLOOKUP(P783,'Drop Down Lists'!$D$2:$E$312,2,FALSE))</f>
        <v/>
      </c>
      <c r="S783" s="172"/>
    </row>
    <row r="784" spans="1:19">
      <c r="A784" s="281"/>
      <c r="B784" s="272"/>
      <c r="C784" s="272"/>
      <c r="D784" s="273"/>
      <c r="E784" s="273"/>
      <c r="F784" s="274"/>
      <c r="G784" s="276"/>
      <c r="H784" s="276"/>
      <c r="I784" s="276"/>
      <c r="J784" s="277"/>
      <c r="K784" s="274"/>
      <c r="L784" s="274"/>
      <c r="M784" s="274"/>
      <c r="N784" s="274"/>
      <c r="O784" s="278"/>
      <c r="P784" s="279"/>
      <c r="Q784" s="353"/>
      <c r="R784" s="282" t="str">
        <f>IF(P784="","",VLOOKUP(P784,'Drop Down Lists'!$D$2:$E$312,2,FALSE))</f>
        <v/>
      </c>
      <c r="S784" s="172"/>
    </row>
    <row r="785" spans="1:19">
      <c r="A785" s="281"/>
      <c r="B785" s="272"/>
      <c r="C785" s="272"/>
      <c r="D785" s="273"/>
      <c r="E785" s="273"/>
      <c r="F785" s="274"/>
      <c r="G785" s="276"/>
      <c r="H785" s="276"/>
      <c r="I785" s="276"/>
      <c r="J785" s="277"/>
      <c r="K785" s="274"/>
      <c r="L785" s="274"/>
      <c r="M785" s="274"/>
      <c r="N785" s="274"/>
      <c r="O785" s="278"/>
      <c r="P785" s="279"/>
      <c r="Q785" s="353"/>
      <c r="R785" s="282" t="str">
        <f>IF(P785="","",VLOOKUP(P785,'Drop Down Lists'!$D$2:$E$312,2,FALSE))</f>
        <v/>
      </c>
      <c r="S785" s="172"/>
    </row>
    <row r="786" spans="1:19">
      <c r="A786" s="281"/>
      <c r="B786" s="272"/>
      <c r="C786" s="272"/>
      <c r="D786" s="273"/>
      <c r="E786" s="273"/>
      <c r="F786" s="274"/>
      <c r="G786" s="276"/>
      <c r="H786" s="276"/>
      <c r="I786" s="276"/>
      <c r="J786" s="277"/>
      <c r="K786" s="274"/>
      <c r="L786" s="274"/>
      <c r="M786" s="274"/>
      <c r="N786" s="274"/>
      <c r="O786" s="278"/>
      <c r="P786" s="279"/>
      <c r="Q786" s="353"/>
      <c r="R786" s="282" t="str">
        <f>IF(P786="","",VLOOKUP(P786,'Drop Down Lists'!$D$2:$E$312,2,FALSE))</f>
        <v/>
      </c>
      <c r="S786" s="172"/>
    </row>
    <row r="787" spans="1:19">
      <c r="A787" s="281"/>
      <c r="B787" s="272"/>
      <c r="C787" s="272"/>
      <c r="D787" s="273"/>
      <c r="E787" s="273"/>
      <c r="F787" s="274"/>
      <c r="G787" s="276"/>
      <c r="H787" s="276"/>
      <c r="I787" s="276"/>
      <c r="J787" s="277"/>
      <c r="K787" s="274"/>
      <c r="L787" s="274"/>
      <c r="M787" s="274"/>
      <c r="N787" s="274"/>
      <c r="O787" s="278"/>
      <c r="P787" s="279"/>
      <c r="Q787" s="353"/>
      <c r="R787" s="282" t="str">
        <f>IF(P787="","",VLOOKUP(P787,'Drop Down Lists'!$D$2:$E$312,2,FALSE))</f>
        <v/>
      </c>
      <c r="S787" s="172"/>
    </row>
    <row r="788" spans="1:19">
      <c r="A788" s="281"/>
      <c r="B788" s="272"/>
      <c r="C788" s="272"/>
      <c r="D788" s="273"/>
      <c r="E788" s="273"/>
      <c r="F788" s="274"/>
      <c r="G788" s="276"/>
      <c r="H788" s="276"/>
      <c r="I788" s="276"/>
      <c r="J788" s="277"/>
      <c r="K788" s="274"/>
      <c r="L788" s="274"/>
      <c r="M788" s="274"/>
      <c r="N788" s="274"/>
      <c r="O788" s="278"/>
      <c r="P788" s="279"/>
      <c r="Q788" s="353"/>
      <c r="R788" s="282" t="str">
        <f>IF(P788="","",VLOOKUP(P788,'Drop Down Lists'!$D$2:$E$312,2,FALSE))</f>
        <v/>
      </c>
      <c r="S788" s="172"/>
    </row>
    <row r="789" spans="1:19">
      <c r="A789" s="281"/>
      <c r="B789" s="272"/>
      <c r="C789" s="272"/>
      <c r="D789" s="273"/>
      <c r="E789" s="273"/>
      <c r="F789" s="274"/>
      <c r="G789" s="276"/>
      <c r="H789" s="276"/>
      <c r="I789" s="276"/>
      <c r="J789" s="277"/>
      <c r="K789" s="274"/>
      <c r="L789" s="274"/>
      <c r="M789" s="274"/>
      <c r="N789" s="274"/>
      <c r="O789" s="278"/>
      <c r="P789" s="279"/>
      <c r="Q789" s="353"/>
      <c r="R789" s="282" t="str">
        <f>IF(P789="","",VLOOKUP(P789,'Drop Down Lists'!$D$2:$E$312,2,FALSE))</f>
        <v/>
      </c>
      <c r="S789" s="172"/>
    </row>
    <row r="790" spans="1:19">
      <c r="A790" s="281"/>
      <c r="B790" s="272"/>
      <c r="C790" s="272"/>
      <c r="D790" s="273"/>
      <c r="E790" s="273"/>
      <c r="F790" s="274"/>
      <c r="G790" s="276"/>
      <c r="H790" s="276"/>
      <c r="I790" s="276"/>
      <c r="J790" s="277"/>
      <c r="K790" s="274"/>
      <c r="L790" s="274"/>
      <c r="M790" s="274"/>
      <c r="N790" s="274"/>
      <c r="O790" s="278"/>
      <c r="P790" s="279"/>
      <c r="Q790" s="353"/>
      <c r="R790" s="282" t="str">
        <f>IF(P790="","",VLOOKUP(P790,'Drop Down Lists'!$D$2:$E$312,2,FALSE))</f>
        <v/>
      </c>
      <c r="S790" s="172"/>
    </row>
    <row r="791" spans="1:19">
      <c r="A791" s="281"/>
      <c r="B791" s="272"/>
      <c r="C791" s="272"/>
      <c r="D791" s="273"/>
      <c r="E791" s="273"/>
      <c r="F791" s="274"/>
      <c r="G791" s="276"/>
      <c r="H791" s="276"/>
      <c r="I791" s="276"/>
      <c r="J791" s="277"/>
      <c r="K791" s="274"/>
      <c r="L791" s="274"/>
      <c r="M791" s="274"/>
      <c r="N791" s="274"/>
      <c r="O791" s="278"/>
      <c r="P791" s="279"/>
      <c r="Q791" s="353"/>
      <c r="R791" s="282" t="str">
        <f>IF(P791="","",VLOOKUP(P791,'Drop Down Lists'!$D$2:$E$312,2,FALSE))</f>
        <v/>
      </c>
      <c r="S791" s="172"/>
    </row>
    <row r="792" spans="1:19">
      <c r="A792" s="281"/>
      <c r="B792" s="272"/>
      <c r="C792" s="272"/>
      <c r="D792" s="273"/>
      <c r="E792" s="273"/>
      <c r="F792" s="274"/>
      <c r="G792" s="276"/>
      <c r="H792" s="276"/>
      <c r="I792" s="276"/>
      <c r="J792" s="277"/>
      <c r="K792" s="274"/>
      <c r="L792" s="274"/>
      <c r="M792" s="274"/>
      <c r="N792" s="274"/>
      <c r="O792" s="278"/>
      <c r="P792" s="279"/>
      <c r="Q792" s="353"/>
      <c r="R792" s="282" t="str">
        <f>IF(P792="","",VLOOKUP(P792,'Drop Down Lists'!$D$2:$E$312,2,FALSE))</f>
        <v/>
      </c>
      <c r="S792" s="172"/>
    </row>
    <row r="793" spans="1:19">
      <c r="A793" s="281"/>
      <c r="B793" s="272"/>
      <c r="C793" s="272"/>
      <c r="D793" s="273"/>
      <c r="E793" s="273"/>
      <c r="F793" s="274"/>
      <c r="G793" s="276"/>
      <c r="H793" s="276"/>
      <c r="I793" s="276"/>
      <c r="J793" s="277"/>
      <c r="K793" s="274"/>
      <c r="L793" s="274"/>
      <c r="M793" s="274"/>
      <c r="N793" s="274"/>
      <c r="O793" s="278"/>
      <c r="P793" s="279"/>
      <c r="Q793" s="353"/>
      <c r="R793" s="282" t="str">
        <f>IF(P793="","",VLOOKUP(P793,'Drop Down Lists'!$D$2:$E$312,2,FALSE))</f>
        <v/>
      </c>
      <c r="S793" s="172"/>
    </row>
    <row r="794" spans="1:19">
      <c r="A794" s="281"/>
      <c r="B794" s="272"/>
      <c r="C794" s="272"/>
      <c r="D794" s="273"/>
      <c r="E794" s="273"/>
      <c r="F794" s="274"/>
      <c r="G794" s="276"/>
      <c r="H794" s="276"/>
      <c r="I794" s="276"/>
      <c r="J794" s="277"/>
      <c r="K794" s="274"/>
      <c r="L794" s="274"/>
      <c r="M794" s="274"/>
      <c r="N794" s="274"/>
      <c r="O794" s="278"/>
      <c r="P794" s="279"/>
      <c r="Q794" s="353"/>
      <c r="R794" s="282" t="str">
        <f>IF(P794="","",VLOOKUP(P794,'Drop Down Lists'!$D$2:$E$312,2,FALSE))</f>
        <v/>
      </c>
      <c r="S794" s="172"/>
    </row>
    <row r="795" spans="1:19">
      <c r="A795" s="281"/>
      <c r="B795" s="272"/>
      <c r="C795" s="272"/>
      <c r="D795" s="273"/>
      <c r="E795" s="273"/>
      <c r="F795" s="274"/>
      <c r="G795" s="276"/>
      <c r="H795" s="276"/>
      <c r="I795" s="276"/>
      <c r="J795" s="277"/>
      <c r="K795" s="274"/>
      <c r="L795" s="274"/>
      <c r="M795" s="274"/>
      <c r="N795" s="274"/>
      <c r="O795" s="278"/>
      <c r="P795" s="279"/>
      <c r="Q795" s="353"/>
      <c r="R795" s="282" t="str">
        <f>IF(P795="","",VLOOKUP(P795,'Drop Down Lists'!$D$2:$E$312,2,FALSE))</f>
        <v/>
      </c>
      <c r="S795" s="172"/>
    </row>
    <row r="796" spans="1:19">
      <c r="A796" s="281"/>
      <c r="B796" s="272"/>
      <c r="C796" s="272"/>
      <c r="D796" s="273"/>
      <c r="E796" s="273"/>
      <c r="F796" s="274"/>
      <c r="G796" s="276"/>
      <c r="H796" s="276"/>
      <c r="I796" s="276"/>
      <c r="J796" s="277"/>
      <c r="K796" s="274"/>
      <c r="L796" s="274"/>
      <c r="M796" s="274"/>
      <c r="N796" s="274"/>
      <c r="O796" s="278"/>
      <c r="P796" s="279"/>
      <c r="Q796" s="353"/>
      <c r="R796" s="282" t="str">
        <f>IF(P796="","",VLOOKUP(P796,'Drop Down Lists'!$D$2:$E$312,2,FALSE))</f>
        <v/>
      </c>
      <c r="S796" s="172"/>
    </row>
    <row r="797" spans="1:19">
      <c r="A797" s="281"/>
      <c r="B797" s="272"/>
      <c r="C797" s="272"/>
      <c r="D797" s="273"/>
      <c r="E797" s="273"/>
      <c r="F797" s="274"/>
      <c r="G797" s="276"/>
      <c r="H797" s="276"/>
      <c r="I797" s="276"/>
      <c r="J797" s="277"/>
      <c r="K797" s="274"/>
      <c r="L797" s="274"/>
      <c r="M797" s="274"/>
      <c r="N797" s="274"/>
      <c r="O797" s="278"/>
      <c r="P797" s="279"/>
      <c r="Q797" s="353"/>
      <c r="R797" s="282" t="str">
        <f>IF(P797="","",VLOOKUP(P797,'Drop Down Lists'!$D$2:$E$312,2,FALSE))</f>
        <v/>
      </c>
      <c r="S797" s="172"/>
    </row>
    <row r="798" spans="1:19">
      <c r="A798" s="281"/>
      <c r="B798" s="272"/>
      <c r="C798" s="272"/>
      <c r="D798" s="273"/>
      <c r="E798" s="273"/>
      <c r="F798" s="274"/>
      <c r="G798" s="276"/>
      <c r="H798" s="276"/>
      <c r="I798" s="276"/>
      <c r="J798" s="277"/>
      <c r="K798" s="274"/>
      <c r="L798" s="274"/>
      <c r="M798" s="274"/>
      <c r="N798" s="274"/>
      <c r="O798" s="278"/>
      <c r="P798" s="279"/>
      <c r="Q798" s="353"/>
      <c r="R798" s="282" t="str">
        <f>IF(P798="","",VLOOKUP(P798,'Drop Down Lists'!$D$2:$E$312,2,FALSE))</f>
        <v/>
      </c>
      <c r="S798" s="172"/>
    </row>
    <row r="799" spans="1:19">
      <c r="A799" s="281"/>
      <c r="B799" s="272"/>
      <c r="C799" s="272"/>
      <c r="D799" s="273"/>
      <c r="E799" s="273"/>
      <c r="F799" s="274"/>
      <c r="G799" s="276"/>
      <c r="H799" s="276"/>
      <c r="I799" s="276"/>
      <c r="J799" s="277"/>
      <c r="K799" s="274"/>
      <c r="L799" s="274"/>
      <c r="M799" s="274"/>
      <c r="N799" s="274"/>
      <c r="O799" s="278"/>
      <c r="P799" s="279"/>
      <c r="Q799" s="353"/>
      <c r="R799" s="282" t="str">
        <f>IF(P799="","",VLOOKUP(P799,'Drop Down Lists'!$D$2:$E$312,2,FALSE))</f>
        <v/>
      </c>
      <c r="S799" s="172"/>
    </row>
    <row r="800" spans="1:19">
      <c r="A800" s="281"/>
      <c r="B800" s="272"/>
      <c r="C800" s="272"/>
      <c r="D800" s="273"/>
      <c r="E800" s="273"/>
      <c r="F800" s="274"/>
      <c r="G800" s="276"/>
      <c r="H800" s="276"/>
      <c r="I800" s="276"/>
      <c r="J800" s="277"/>
      <c r="K800" s="274"/>
      <c r="L800" s="274"/>
      <c r="M800" s="274"/>
      <c r="N800" s="274"/>
      <c r="O800" s="278"/>
      <c r="P800" s="279"/>
      <c r="Q800" s="353"/>
      <c r="R800" s="282" t="str">
        <f>IF(P800="","",VLOOKUP(P800,'Drop Down Lists'!$D$2:$E$312,2,FALSE))</f>
        <v/>
      </c>
      <c r="S800" s="172"/>
    </row>
    <row r="801" spans="1:19">
      <c r="A801" s="281"/>
      <c r="B801" s="272"/>
      <c r="C801" s="272"/>
      <c r="D801" s="273"/>
      <c r="E801" s="273"/>
      <c r="F801" s="274"/>
      <c r="G801" s="276"/>
      <c r="H801" s="276"/>
      <c r="I801" s="276"/>
      <c r="J801" s="277"/>
      <c r="K801" s="274"/>
      <c r="L801" s="274"/>
      <c r="M801" s="274"/>
      <c r="N801" s="274"/>
      <c r="O801" s="278"/>
      <c r="P801" s="279"/>
      <c r="Q801" s="353"/>
      <c r="R801" s="282" t="str">
        <f>IF(P801="","",VLOOKUP(P801,'Drop Down Lists'!$D$2:$E$312,2,FALSE))</f>
        <v/>
      </c>
      <c r="S801" s="172"/>
    </row>
    <row r="802" spans="1:19">
      <c r="A802" s="281"/>
      <c r="B802" s="272"/>
      <c r="C802" s="272"/>
      <c r="D802" s="273"/>
      <c r="E802" s="273"/>
      <c r="F802" s="274"/>
      <c r="G802" s="276"/>
      <c r="H802" s="276"/>
      <c r="I802" s="276"/>
      <c r="J802" s="277"/>
      <c r="K802" s="274"/>
      <c r="L802" s="274"/>
      <c r="M802" s="274"/>
      <c r="N802" s="274"/>
      <c r="O802" s="278"/>
      <c r="P802" s="279"/>
      <c r="Q802" s="353"/>
      <c r="R802" s="282" t="str">
        <f>IF(P802="","",VLOOKUP(P802,'Drop Down Lists'!$D$2:$E$312,2,FALSE))</f>
        <v/>
      </c>
      <c r="S802" s="172"/>
    </row>
    <row r="803" spans="1:19">
      <c r="A803" s="281"/>
      <c r="B803" s="272"/>
      <c r="C803" s="272"/>
      <c r="D803" s="273"/>
      <c r="E803" s="273"/>
      <c r="F803" s="274"/>
      <c r="G803" s="276"/>
      <c r="H803" s="276"/>
      <c r="I803" s="276"/>
      <c r="J803" s="277"/>
      <c r="K803" s="274"/>
      <c r="L803" s="274"/>
      <c r="M803" s="274"/>
      <c r="N803" s="274"/>
      <c r="O803" s="278"/>
      <c r="P803" s="279"/>
      <c r="Q803" s="353"/>
      <c r="R803" s="282" t="str">
        <f>IF(P803="","",VLOOKUP(P803,'Drop Down Lists'!$D$2:$E$312,2,FALSE))</f>
        <v/>
      </c>
      <c r="S803" s="172"/>
    </row>
    <row r="804" spans="1:19">
      <c r="A804" s="281"/>
      <c r="B804" s="272"/>
      <c r="C804" s="272"/>
      <c r="D804" s="273"/>
      <c r="E804" s="273"/>
      <c r="F804" s="274"/>
      <c r="G804" s="276"/>
      <c r="H804" s="276"/>
      <c r="I804" s="276"/>
      <c r="J804" s="277"/>
      <c r="K804" s="274"/>
      <c r="L804" s="274"/>
      <c r="M804" s="274"/>
      <c r="N804" s="274"/>
      <c r="O804" s="278"/>
      <c r="P804" s="279"/>
      <c r="Q804" s="353"/>
      <c r="R804" s="282" t="str">
        <f>IF(P804="","",VLOOKUP(P804,'Drop Down Lists'!$D$2:$E$312,2,FALSE))</f>
        <v/>
      </c>
      <c r="S804" s="172"/>
    </row>
    <row r="805" spans="1:19">
      <c r="A805" s="281"/>
      <c r="B805" s="272"/>
      <c r="C805" s="272"/>
      <c r="D805" s="273"/>
      <c r="E805" s="273"/>
      <c r="F805" s="274"/>
      <c r="G805" s="276"/>
      <c r="H805" s="276"/>
      <c r="I805" s="276"/>
      <c r="J805" s="277"/>
      <c r="K805" s="274"/>
      <c r="L805" s="274"/>
      <c r="M805" s="274"/>
      <c r="N805" s="274"/>
      <c r="O805" s="278"/>
      <c r="P805" s="279"/>
      <c r="Q805" s="353"/>
      <c r="R805" s="282" t="str">
        <f>IF(P805="","",VLOOKUP(P805,'Drop Down Lists'!$D$2:$E$312,2,FALSE))</f>
        <v/>
      </c>
      <c r="S805" s="172"/>
    </row>
    <row r="806" spans="1:19">
      <c r="A806" s="281"/>
      <c r="B806" s="272"/>
      <c r="C806" s="272"/>
      <c r="D806" s="273"/>
      <c r="E806" s="273"/>
      <c r="F806" s="274"/>
      <c r="G806" s="276"/>
      <c r="H806" s="276"/>
      <c r="I806" s="276"/>
      <c r="J806" s="277"/>
      <c r="K806" s="274"/>
      <c r="L806" s="274"/>
      <c r="M806" s="274"/>
      <c r="N806" s="274"/>
      <c r="O806" s="278"/>
      <c r="P806" s="279"/>
      <c r="Q806" s="353"/>
      <c r="R806" s="282" t="str">
        <f>IF(P806="","",VLOOKUP(P806,'Drop Down Lists'!$D$2:$E$312,2,FALSE))</f>
        <v/>
      </c>
      <c r="S806" s="172"/>
    </row>
    <row r="807" spans="1:19">
      <c r="A807" s="281"/>
      <c r="B807" s="272"/>
      <c r="C807" s="272"/>
      <c r="D807" s="273"/>
      <c r="E807" s="273"/>
      <c r="F807" s="274"/>
      <c r="G807" s="276"/>
      <c r="H807" s="276"/>
      <c r="I807" s="276"/>
      <c r="J807" s="277"/>
      <c r="K807" s="274"/>
      <c r="L807" s="274"/>
      <c r="M807" s="274"/>
      <c r="N807" s="274"/>
      <c r="O807" s="278"/>
      <c r="P807" s="279"/>
      <c r="Q807" s="353"/>
      <c r="R807" s="282" t="str">
        <f>IF(P807="","",VLOOKUP(P807,'Drop Down Lists'!$D$2:$E$312,2,FALSE))</f>
        <v/>
      </c>
      <c r="S807" s="172"/>
    </row>
    <row r="808" spans="1:19">
      <c r="A808" s="281"/>
      <c r="B808" s="272"/>
      <c r="C808" s="272"/>
      <c r="D808" s="273"/>
      <c r="E808" s="273"/>
      <c r="F808" s="274"/>
      <c r="G808" s="276"/>
      <c r="H808" s="276"/>
      <c r="I808" s="276"/>
      <c r="J808" s="277"/>
      <c r="K808" s="274"/>
      <c r="L808" s="274"/>
      <c r="M808" s="274"/>
      <c r="N808" s="274"/>
      <c r="O808" s="278"/>
      <c r="P808" s="279"/>
      <c r="Q808" s="353"/>
      <c r="R808" s="282" t="str">
        <f>IF(P808="","",VLOOKUP(P808,'Drop Down Lists'!$D$2:$E$312,2,FALSE))</f>
        <v/>
      </c>
      <c r="S808" s="172"/>
    </row>
    <row r="809" spans="1:19">
      <c r="A809" s="281"/>
      <c r="B809" s="272"/>
      <c r="C809" s="272"/>
      <c r="D809" s="273"/>
      <c r="E809" s="273"/>
      <c r="F809" s="274"/>
      <c r="G809" s="276"/>
      <c r="H809" s="276"/>
      <c r="I809" s="276"/>
      <c r="J809" s="277"/>
      <c r="K809" s="274"/>
      <c r="L809" s="274"/>
      <c r="M809" s="274"/>
      <c r="N809" s="274"/>
      <c r="O809" s="278"/>
      <c r="P809" s="279"/>
      <c r="Q809" s="353"/>
      <c r="R809" s="282" t="str">
        <f>IF(P809="","",VLOOKUP(P809,'Drop Down Lists'!$D$2:$E$312,2,FALSE))</f>
        <v/>
      </c>
      <c r="S809" s="172"/>
    </row>
    <row r="810" spans="1:19">
      <c r="A810" s="281"/>
      <c r="B810" s="272"/>
      <c r="C810" s="272"/>
      <c r="D810" s="273"/>
      <c r="E810" s="273"/>
      <c r="F810" s="274"/>
      <c r="G810" s="276"/>
      <c r="H810" s="276"/>
      <c r="I810" s="276"/>
      <c r="J810" s="277"/>
      <c r="K810" s="274"/>
      <c r="L810" s="274"/>
      <c r="M810" s="274"/>
      <c r="N810" s="274"/>
      <c r="O810" s="278"/>
      <c r="P810" s="279"/>
      <c r="Q810" s="353"/>
      <c r="R810" s="282" t="str">
        <f>IF(P810="","",VLOOKUP(P810,'Drop Down Lists'!$D$2:$E$312,2,FALSE))</f>
        <v/>
      </c>
      <c r="S810" s="172"/>
    </row>
    <row r="811" spans="1:19">
      <c r="A811" s="281"/>
      <c r="B811" s="272"/>
      <c r="C811" s="272"/>
      <c r="D811" s="273"/>
      <c r="E811" s="273"/>
      <c r="F811" s="274"/>
      <c r="G811" s="276"/>
      <c r="H811" s="276"/>
      <c r="I811" s="276"/>
      <c r="J811" s="277"/>
      <c r="K811" s="274"/>
      <c r="L811" s="274"/>
      <c r="M811" s="274"/>
      <c r="N811" s="274"/>
      <c r="O811" s="278"/>
      <c r="P811" s="279"/>
      <c r="Q811" s="353"/>
      <c r="R811" s="282" t="str">
        <f>IF(P811="","",VLOOKUP(P811,'Drop Down Lists'!$D$2:$E$312,2,FALSE))</f>
        <v/>
      </c>
      <c r="S811" s="172"/>
    </row>
    <row r="812" spans="1:19">
      <c r="A812" s="281"/>
      <c r="B812" s="272"/>
      <c r="C812" s="272"/>
      <c r="D812" s="273"/>
      <c r="E812" s="273"/>
      <c r="F812" s="274"/>
      <c r="G812" s="276"/>
      <c r="H812" s="276"/>
      <c r="I812" s="276"/>
      <c r="J812" s="277"/>
      <c r="K812" s="274"/>
      <c r="L812" s="274"/>
      <c r="M812" s="274"/>
      <c r="N812" s="274"/>
      <c r="O812" s="278"/>
      <c r="P812" s="279"/>
      <c r="Q812" s="353"/>
      <c r="R812" s="282" t="str">
        <f>IF(P812="","",VLOOKUP(P812,'Drop Down Lists'!$D$2:$E$312,2,FALSE))</f>
        <v/>
      </c>
      <c r="S812" s="172"/>
    </row>
    <row r="813" spans="1:19">
      <c r="A813" s="281"/>
      <c r="B813" s="272"/>
      <c r="C813" s="272"/>
      <c r="D813" s="273"/>
      <c r="E813" s="273"/>
      <c r="F813" s="274"/>
      <c r="G813" s="276"/>
      <c r="H813" s="276"/>
      <c r="I813" s="276"/>
      <c r="J813" s="277"/>
      <c r="K813" s="274"/>
      <c r="L813" s="274"/>
      <c r="M813" s="274"/>
      <c r="N813" s="274"/>
      <c r="O813" s="278"/>
      <c r="P813" s="279"/>
      <c r="Q813" s="353"/>
      <c r="R813" s="282" t="str">
        <f>IF(P813="","",VLOOKUP(P813,'Drop Down Lists'!$D$2:$E$312,2,FALSE))</f>
        <v/>
      </c>
      <c r="S813" s="172"/>
    </row>
    <row r="814" spans="1:19">
      <c r="A814" s="281"/>
      <c r="B814" s="272"/>
      <c r="C814" s="272"/>
      <c r="D814" s="273"/>
      <c r="E814" s="273"/>
      <c r="F814" s="274"/>
      <c r="G814" s="276"/>
      <c r="H814" s="276"/>
      <c r="I814" s="276"/>
      <c r="J814" s="277"/>
      <c r="K814" s="274"/>
      <c r="L814" s="274"/>
      <c r="M814" s="274"/>
      <c r="N814" s="274"/>
      <c r="O814" s="278"/>
      <c r="P814" s="279"/>
      <c r="Q814" s="353"/>
      <c r="R814" s="282" t="str">
        <f>IF(P814="","",VLOOKUP(P814,'Drop Down Lists'!$D$2:$E$312,2,FALSE))</f>
        <v/>
      </c>
      <c r="S814" s="172"/>
    </row>
    <row r="815" spans="1:19">
      <c r="A815" s="281"/>
      <c r="B815" s="272"/>
      <c r="C815" s="272"/>
      <c r="D815" s="273"/>
      <c r="E815" s="273"/>
      <c r="F815" s="274"/>
      <c r="G815" s="276"/>
      <c r="H815" s="276"/>
      <c r="I815" s="276"/>
      <c r="J815" s="277"/>
      <c r="K815" s="274"/>
      <c r="L815" s="274"/>
      <c r="M815" s="274"/>
      <c r="N815" s="274"/>
      <c r="O815" s="278"/>
      <c r="P815" s="279"/>
      <c r="Q815" s="353"/>
      <c r="R815" s="282" t="str">
        <f>IF(P815="","",VLOOKUP(P815,'Drop Down Lists'!$D$2:$E$312,2,FALSE))</f>
        <v/>
      </c>
      <c r="S815" s="172"/>
    </row>
    <row r="816" spans="1:19">
      <c r="A816" s="281"/>
      <c r="B816" s="272"/>
      <c r="C816" s="272"/>
      <c r="D816" s="273"/>
      <c r="E816" s="273"/>
      <c r="F816" s="274"/>
      <c r="G816" s="276"/>
      <c r="H816" s="276"/>
      <c r="I816" s="276"/>
      <c r="J816" s="277"/>
      <c r="K816" s="274"/>
      <c r="L816" s="274"/>
      <c r="M816" s="274"/>
      <c r="N816" s="274"/>
      <c r="O816" s="278"/>
      <c r="P816" s="279"/>
      <c r="Q816" s="353"/>
      <c r="R816" s="282" t="str">
        <f>IF(P816="","",VLOOKUP(P816,'Drop Down Lists'!$D$2:$E$312,2,FALSE))</f>
        <v/>
      </c>
      <c r="S816" s="172"/>
    </row>
    <row r="817" spans="1:19">
      <c r="A817" s="281"/>
      <c r="B817" s="272"/>
      <c r="C817" s="272"/>
      <c r="D817" s="273"/>
      <c r="E817" s="273"/>
      <c r="F817" s="274"/>
      <c r="G817" s="276"/>
      <c r="H817" s="276"/>
      <c r="I817" s="276"/>
      <c r="J817" s="277"/>
      <c r="K817" s="274"/>
      <c r="L817" s="274"/>
      <c r="M817" s="274"/>
      <c r="N817" s="274"/>
      <c r="O817" s="278"/>
      <c r="P817" s="279"/>
      <c r="Q817" s="353"/>
      <c r="R817" s="282" t="str">
        <f>IF(P817="","",VLOOKUP(P817,'Drop Down Lists'!$D$2:$E$312,2,FALSE))</f>
        <v/>
      </c>
      <c r="S817" s="172"/>
    </row>
    <row r="818" spans="1:19">
      <c r="A818" s="281"/>
      <c r="B818" s="272"/>
      <c r="C818" s="272"/>
      <c r="D818" s="273"/>
      <c r="E818" s="273"/>
      <c r="F818" s="274"/>
      <c r="G818" s="276"/>
      <c r="H818" s="276"/>
      <c r="I818" s="276"/>
      <c r="J818" s="277"/>
      <c r="K818" s="274"/>
      <c r="L818" s="274"/>
      <c r="M818" s="274"/>
      <c r="N818" s="274"/>
      <c r="O818" s="278"/>
      <c r="P818" s="279"/>
      <c r="Q818" s="353"/>
      <c r="R818" s="282" t="str">
        <f>IF(P818="","",VLOOKUP(P818,'Drop Down Lists'!$D$2:$E$312,2,FALSE))</f>
        <v/>
      </c>
      <c r="S818" s="172"/>
    </row>
    <row r="819" spans="1:19">
      <c r="A819" s="281"/>
      <c r="B819" s="272"/>
      <c r="C819" s="272"/>
      <c r="D819" s="273"/>
      <c r="E819" s="273"/>
      <c r="F819" s="274"/>
      <c r="G819" s="276"/>
      <c r="H819" s="276"/>
      <c r="I819" s="276"/>
      <c r="J819" s="277"/>
      <c r="K819" s="274"/>
      <c r="L819" s="274"/>
      <c r="M819" s="274"/>
      <c r="N819" s="274"/>
      <c r="O819" s="278"/>
      <c r="P819" s="279"/>
      <c r="Q819" s="353"/>
      <c r="R819" s="282" t="str">
        <f>IF(P819="","",VLOOKUP(P819,'Drop Down Lists'!$D$2:$E$312,2,FALSE))</f>
        <v/>
      </c>
      <c r="S819" s="172"/>
    </row>
    <row r="820" spans="1:19">
      <c r="A820" s="281"/>
      <c r="B820" s="272"/>
      <c r="C820" s="272"/>
      <c r="D820" s="273"/>
      <c r="E820" s="273"/>
      <c r="F820" s="274"/>
      <c r="G820" s="276"/>
      <c r="H820" s="276"/>
      <c r="I820" s="276"/>
      <c r="J820" s="277"/>
      <c r="K820" s="274"/>
      <c r="L820" s="274"/>
      <c r="M820" s="274"/>
      <c r="N820" s="274"/>
      <c r="O820" s="278"/>
      <c r="P820" s="279"/>
      <c r="Q820" s="353"/>
      <c r="R820" s="282" t="str">
        <f>IF(P820="","",VLOOKUP(P820,'Drop Down Lists'!$D$2:$E$312,2,FALSE))</f>
        <v/>
      </c>
      <c r="S820" s="172"/>
    </row>
    <row r="821" spans="1:19">
      <c r="A821" s="281"/>
      <c r="B821" s="272"/>
      <c r="C821" s="272"/>
      <c r="D821" s="273"/>
      <c r="E821" s="273"/>
      <c r="F821" s="274"/>
      <c r="G821" s="276"/>
      <c r="H821" s="276"/>
      <c r="I821" s="276"/>
      <c r="J821" s="277"/>
      <c r="K821" s="274"/>
      <c r="L821" s="274"/>
      <c r="M821" s="274"/>
      <c r="N821" s="274"/>
      <c r="O821" s="278"/>
      <c r="P821" s="279"/>
      <c r="Q821" s="353"/>
      <c r="R821" s="282" t="str">
        <f>IF(P821="","",VLOOKUP(P821,'Drop Down Lists'!$D$2:$E$312,2,FALSE))</f>
        <v/>
      </c>
      <c r="S821" s="172"/>
    </row>
    <row r="822" spans="1:19">
      <c r="A822" s="281"/>
      <c r="B822" s="272"/>
      <c r="C822" s="272"/>
      <c r="D822" s="273"/>
      <c r="E822" s="273"/>
      <c r="F822" s="274"/>
      <c r="G822" s="276"/>
      <c r="H822" s="276"/>
      <c r="I822" s="276"/>
      <c r="J822" s="277"/>
      <c r="K822" s="274"/>
      <c r="L822" s="274"/>
      <c r="M822" s="274"/>
      <c r="N822" s="274"/>
      <c r="O822" s="278"/>
      <c r="P822" s="279"/>
      <c r="Q822" s="353"/>
      <c r="R822" s="282" t="str">
        <f>IF(P822="","",VLOOKUP(P822,'Drop Down Lists'!$D$2:$E$312,2,FALSE))</f>
        <v/>
      </c>
      <c r="S822" s="172"/>
    </row>
    <row r="823" spans="1:19">
      <c r="A823" s="281"/>
      <c r="B823" s="272"/>
      <c r="C823" s="272"/>
      <c r="D823" s="273"/>
      <c r="E823" s="273"/>
      <c r="F823" s="274"/>
      <c r="G823" s="276"/>
      <c r="H823" s="276"/>
      <c r="I823" s="276"/>
      <c r="J823" s="277"/>
      <c r="K823" s="274"/>
      <c r="L823" s="274"/>
      <c r="M823" s="274"/>
      <c r="N823" s="274"/>
      <c r="O823" s="278"/>
      <c r="P823" s="279"/>
      <c r="Q823" s="353"/>
      <c r="R823" s="282" t="str">
        <f>IF(P823="","",VLOOKUP(P823,'Drop Down Lists'!$D$2:$E$312,2,FALSE))</f>
        <v/>
      </c>
      <c r="S823" s="172"/>
    </row>
    <row r="824" spans="1:19">
      <c r="A824" s="281"/>
      <c r="B824" s="272"/>
      <c r="C824" s="272"/>
      <c r="D824" s="273"/>
      <c r="E824" s="273"/>
      <c r="F824" s="274"/>
      <c r="G824" s="276"/>
      <c r="H824" s="276"/>
      <c r="I824" s="276"/>
      <c r="J824" s="277"/>
      <c r="K824" s="274"/>
      <c r="L824" s="274"/>
      <c r="M824" s="274"/>
      <c r="N824" s="274"/>
      <c r="O824" s="278"/>
      <c r="P824" s="279"/>
      <c r="Q824" s="353"/>
      <c r="R824" s="282" t="str">
        <f>IF(P824="","",VLOOKUP(P824,'Drop Down Lists'!$D$2:$E$312,2,FALSE))</f>
        <v/>
      </c>
      <c r="S824" s="172"/>
    </row>
    <row r="825" spans="1:19">
      <c r="A825" s="281"/>
      <c r="B825" s="272"/>
      <c r="C825" s="272"/>
      <c r="D825" s="273"/>
      <c r="E825" s="273"/>
      <c r="F825" s="274"/>
      <c r="G825" s="276"/>
      <c r="H825" s="276"/>
      <c r="I825" s="276"/>
      <c r="J825" s="277"/>
      <c r="K825" s="274"/>
      <c r="L825" s="274"/>
      <c r="M825" s="274"/>
      <c r="N825" s="274"/>
      <c r="O825" s="278"/>
      <c r="P825" s="279"/>
      <c r="Q825" s="353"/>
      <c r="R825" s="282" t="str">
        <f>IF(P825="","",VLOOKUP(P825,'Drop Down Lists'!$D$2:$E$312,2,FALSE))</f>
        <v/>
      </c>
      <c r="S825" s="172"/>
    </row>
    <row r="826" spans="1:19">
      <c r="A826" s="281"/>
      <c r="B826" s="272"/>
      <c r="C826" s="272"/>
      <c r="D826" s="273"/>
      <c r="E826" s="273"/>
      <c r="F826" s="274"/>
      <c r="G826" s="276"/>
      <c r="H826" s="276"/>
      <c r="I826" s="276"/>
      <c r="J826" s="277"/>
      <c r="K826" s="274"/>
      <c r="L826" s="274"/>
      <c r="M826" s="274"/>
      <c r="N826" s="274"/>
      <c r="O826" s="278"/>
      <c r="P826" s="279"/>
      <c r="Q826" s="353"/>
      <c r="R826" s="282" t="str">
        <f>IF(P826="","",VLOOKUP(P826,'Drop Down Lists'!$D$2:$E$312,2,FALSE))</f>
        <v/>
      </c>
      <c r="S826" s="172"/>
    </row>
    <row r="827" spans="1:19">
      <c r="A827" s="281"/>
      <c r="B827" s="272"/>
      <c r="C827" s="272"/>
      <c r="D827" s="273"/>
      <c r="E827" s="273"/>
      <c r="F827" s="274"/>
      <c r="G827" s="276"/>
      <c r="H827" s="276"/>
      <c r="I827" s="276"/>
      <c r="J827" s="277"/>
      <c r="K827" s="274"/>
      <c r="L827" s="274"/>
      <c r="M827" s="274"/>
      <c r="N827" s="274"/>
      <c r="O827" s="278"/>
      <c r="P827" s="279"/>
      <c r="Q827" s="353"/>
      <c r="R827" s="282" t="str">
        <f>IF(P827="","",VLOOKUP(P827,'Drop Down Lists'!$D$2:$E$312,2,FALSE))</f>
        <v/>
      </c>
      <c r="S827" s="172"/>
    </row>
    <row r="828" spans="1:19">
      <c r="A828" s="281"/>
      <c r="B828" s="272"/>
      <c r="C828" s="272"/>
      <c r="D828" s="273"/>
      <c r="E828" s="273"/>
      <c r="F828" s="274"/>
      <c r="G828" s="276"/>
      <c r="H828" s="276"/>
      <c r="I828" s="276"/>
      <c r="J828" s="277"/>
      <c r="K828" s="274"/>
      <c r="L828" s="274"/>
      <c r="M828" s="274"/>
      <c r="N828" s="274"/>
      <c r="O828" s="278"/>
      <c r="P828" s="279"/>
      <c r="Q828" s="353"/>
      <c r="R828" s="282" t="str">
        <f>IF(P828="","",VLOOKUP(P828,'Drop Down Lists'!$D$2:$E$312,2,FALSE))</f>
        <v/>
      </c>
      <c r="S828" s="172"/>
    </row>
    <row r="829" spans="1:19">
      <c r="A829" s="281"/>
      <c r="B829" s="272"/>
      <c r="C829" s="272"/>
      <c r="D829" s="273"/>
      <c r="E829" s="273"/>
      <c r="F829" s="274"/>
      <c r="G829" s="276"/>
      <c r="H829" s="276"/>
      <c r="I829" s="276"/>
      <c r="J829" s="277"/>
      <c r="K829" s="274"/>
      <c r="L829" s="274"/>
      <c r="M829" s="274"/>
      <c r="N829" s="274"/>
      <c r="O829" s="278"/>
      <c r="P829" s="279"/>
      <c r="Q829" s="353"/>
      <c r="R829" s="282" t="str">
        <f>IF(P829="","",VLOOKUP(P829,'Drop Down Lists'!$D$2:$E$312,2,FALSE))</f>
        <v/>
      </c>
      <c r="S829" s="172"/>
    </row>
    <row r="830" spans="1:19">
      <c r="A830" s="281"/>
      <c r="B830" s="272"/>
      <c r="C830" s="272"/>
      <c r="D830" s="273"/>
      <c r="E830" s="273"/>
      <c r="F830" s="274"/>
      <c r="G830" s="276"/>
      <c r="H830" s="276"/>
      <c r="I830" s="276"/>
      <c r="J830" s="277"/>
      <c r="K830" s="274"/>
      <c r="L830" s="274"/>
      <c r="M830" s="274"/>
      <c r="N830" s="274"/>
      <c r="O830" s="278"/>
      <c r="P830" s="279"/>
      <c r="Q830" s="353"/>
      <c r="R830" s="282" t="str">
        <f>IF(P830="","",VLOOKUP(P830,'Drop Down Lists'!$D$2:$E$312,2,FALSE))</f>
        <v/>
      </c>
      <c r="S830" s="172"/>
    </row>
    <row r="831" spans="1:19">
      <c r="A831" s="281"/>
      <c r="B831" s="272"/>
      <c r="C831" s="272"/>
      <c r="D831" s="273"/>
      <c r="E831" s="273"/>
      <c r="F831" s="274"/>
      <c r="G831" s="276"/>
      <c r="H831" s="276"/>
      <c r="I831" s="276"/>
      <c r="J831" s="277"/>
      <c r="K831" s="274"/>
      <c r="L831" s="274"/>
      <c r="M831" s="274"/>
      <c r="N831" s="274"/>
      <c r="O831" s="278"/>
      <c r="P831" s="279"/>
      <c r="Q831" s="353"/>
      <c r="R831" s="282" t="str">
        <f>IF(P831="","",VLOOKUP(P831,'Drop Down Lists'!$D$2:$E$312,2,FALSE))</f>
        <v/>
      </c>
      <c r="S831" s="172"/>
    </row>
    <row r="832" spans="1:19">
      <c r="A832" s="281"/>
      <c r="B832" s="272"/>
      <c r="C832" s="272"/>
      <c r="D832" s="273"/>
      <c r="E832" s="273"/>
      <c r="F832" s="274"/>
      <c r="G832" s="276"/>
      <c r="H832" s="276"/>
      <c r="I832" s="276"/>
      <c r="J832" s="277"/>
      <c r="K832" s="274"/>
      <c r="L832" s="274"/>
      <c r="M832" s="274"/>
      <c r="N832" s="274"/>
      <c r="O832" s="278"/>
      <c r="P832" s="279"/>
      <c r="Q832" s="353"/>
      <c r="R832" s="282" t="str">
        <f>IF(P832="","",VLOOKUP(P832,'Drop Down Lists'!$D$2:$E$312,2,FALSE))</f>
        <v/>
      </c>
      <c r="S832" s="172"/>
    </row>
    <row r="833" spans="1:19">
      <c r="A833" s="281"/>
      <c r="B833" s="272"/>
      <c r="C833" s="272"/>
      <c r="D833" s="273"/>
      <c r="E833" s="273"/>
      <c r="F833" s="274"/>
      <c r="G833" s="276"/>
      <c r="H833" s="276"/>
      <c r="I833" s="276"/>
      <c r="J833" s="277"/>
      <c r="K833" s="274"/>
      <c r="L833" s="274"/>
      <c r="M833" s="274"/>
      <c r="N833" s="274"/>
      <c r="O833" s="278"/>
      <c r="P833" s="279"/>
      <c r="Q833" s="353"/>
      <c r="R833" s="282" t="str">
        <f>IF(P833="","",VLOOKUP(P833,'Drop Down Lists'!$D$2:$E$312,2,FALSE))</f>
        <v/>
      </c>
      <c r="S833" s="172"/>
    </row>
    <row r="834" spans="1:19">
      <c r="A834" s="281"/>
      <c r="B834" s="272"/>
      <c r="C834" s="272"/>
      <c r="D834" s="273"/>
      <c r="E834" s="273"/>
      <c r="F834" s="274"/>
      <c r="G834" s="276"/>
      <c r="H834" s="276"/>
      <c r="I834" s="276"/>
      <c r="J834" s="277"/>
      <c r="K834" s="274"/>
      <c r="L834" s="274"/>
      <c r="M834" s="274"/>
      <c r="N834" s="274"/>
      <c r="O834" s="278"/>
      <c r="P834" s="279"/>
      <c r="Q834" s="353"/>
      <c r="R834" s="282" t="str">
        <f>IF(P834="","",VLOOKUP(P834,'Drop Down Lists'!$D$2:$E$312,2,FALSE))</f>
        <v/>
      </c>
      <c r="S834" s="172"/>
    </row>
    <row r="835" spans="1:19">
      <c r="A835" s="281"/>
      <c r="B835" s="272"/>
      <c r="C835" s="272"/>
      <c r="D835" s="273"/>
      <c r="E835" s="273"/>
      <c r="F835" s="274"/>
      <c r="G835" s="276"/>
      <c r="H835" s="276"/>
      <c r="I835" s="276"/>
      <c r="J835" s="277"/>
      <c r="K835" s="274"/>
      <c r="L835" s="274"/>
      <c r="M835" s="274"/>
      <c r="N835" s="274"/>
      <c r="O835" s="278"/>
      <c r="P835" s="279"/>
      <c r="Q835" s="353"/>
      <c r="R835" s="282" t="str">
        <f>IF(P835="","",VLOOKUP(P835,'Drop Down Lists'!$D$2:$E$312,2,FALSE))</f>
        <v/>
      </c>
      <c r="S835" s="172"/>
    </row>
    <row r="836" spans="1:19">
      <c r="A836" s="281"/>
      <c r="B836" s="272"/>
      <c r="C836" s="272"/>
      <c r="D836" s="273"/>
      <c r="E836" s="273"/>
      <c r="F836" s="274"/>
      <c r="G836" s="276"/>
      <c r="H836" s="276"/>
      <c r="I836" s="276"/>
      <c r="J836" s="277"/>
      <c r="K836" s="274"/>
      <c r="L836" s="274"/>
      <c r="M836" s="274"/>
      <c r="N836" s="274"/>
      <c r="O836" s="278"/>
      <c r="P836" s="279"/>
      <c r="Q836" s="353"/>
      <c r="R836" s="282" t="str">
        <f>IF(P836="","",VLOOKUP(P836,'Drop Down Lists'!$D$2:$E$312,2,FALSE))</f>
        <v/>
      </c>
      <c r="S836" s="172"/>
    </row>
    <row r="837" spans="1:19">
      <c r="A837" s="281"/>
      <c r="B837" s="272"/>
      <c r="C837" s="272"/>
      <c r="D837" s="273"/>
      <c r="E837" s="273"/>
      <c r="F837" s="274"/>
      <c r="G837" s="276"/>
      <c r="H837" s="276"/>
      <c r="I837" s="276"/>
      <c r="J837" s="277"/>
      <c r="K837" s="274"/>
      <c r="L837" s="274"/>
      <c r="M837" s="274"/>
      <c r="N837" s="274"/>
      <c r="O837" s="278"/>
      <c r="P837" s="279"/>
      <c r="Q837" s="353"/>
      <c r="R837" s="282" t="str">
        <f>IF(P837="","",VLOOKUP(P837,'Drop Down Lists'!$D$2:$E$312,2,FALSE))</f>
        <v/>
      </c>
      <c r="S837" s="172"/>
    </row>
    <row r="838" spans="1:19">
      <c r="A838" s="281"/>
      <c r="B838" s="272"/>
      <c r="C838" s="272"/>
      <c r="D838" s="273"/>
      <c r="E838" s="273"/>
      <c r="F838" s="274"/>
      <c r="G838" s="276"/>
      <c r="H838" s="276"/>
      <c r="I838" s="276"/>
      <c r="J838" s="277"/>
      <c r="K838" s="274"/>
      <c r="L838" s="274"/>
      <c r="M838" s="274"/>
      <c r="N838" s="274"/>
      <c r="O838" s="278"/>
      <c r="P838" s="279"/>
      <c r="Q838" s="353"/>
      <c r="R838" s="282" t="str">
        <f>IF(P838="","",VLOOKUP(P838,'Drop Down Lists'!$D$2:$E$312,2,FALSE))</f>
        <v/>
      </c>
      <c r="S838" s="172"/>
    </row>
    <row r="839" spans="1:19">
      <c r="A839" s="281"/>
      <c r="B839" s="272"/>
      <c r="C839" s="272"/>
      <c r="D839" s="273"/>
      <c r="E839" s="273"/>
      <c r="F839" s="274"/>
      <c r="G839" s="276"/>
      <c r="H839" s="276"/>
      <c r="I839" s="276"/>
      <c r="J839" s="277"/>
      <c r="K839" s="274"/>
      <c r="L839" s="274"/>
      <c r="M839" s="274"/>
      <c r="N839" s="274"/>
      <c r="O839" s="278"/>
      <c r="P839" s="279"/>
      <c r="Q839" s="353"/>
      <c r="R839" s="282" t="str">
        <f>IF(P839="","",VLOOKUP(P839,'Drop Down Lists'!$D$2:$E$312,2,FALSE))</f>
        <v/>
      </c>
      <c r="S839" s="172"/>
    </row>
    <row r="840" spans="1:19">
      <c r="A840" s="281"/>
      <c r="B840" s="272"/>
      <c r="C840" s="272"/>
      <c r="D840" s="273"/>
      <c r="E840" s="273"/>
      <c r="F840" s="274"/>
      <c r="G840" s="276"/>
      <c r="H840" s="276"/>
      <c r="I840" s="276"/>
      <c r="J840" s="277"/>
      <c r="K840" s="274"/>
      <c r="L840" s="274"/>
      <c r="M840" s="274"/>
      <c r="N840" s="274"/>
      <c r="O840" s="278"/>
      <c r="P840" s="279"/>
      <c r="Q840" s="353"/>
      <c r="R840" s="282" t="str">
        <f>IF(P840="","",VLOOKUP(P840,'Drop Down Lists'!$D$2:$E$312,2,FALSE))</f>
        <v/>
      </c>
      <c r="S840" s="172"/>
    </row>
    <row r="841" spans="1:19">
      <c r="A841" s="281"/>
      <c r="B841" s="272"/>
      <c r="C841" s="272"/>
      <c r="D841" s="273"/>
      <c r="E841" s="273"/>
      <c r="F841" s="274"/>
      <c r="G841" s="276"/>
      <c r="H841" s="276"/>
      <c r="I841" s="276"/>
      <c r="J841" s="277"/>
      <c r="K841" s="274"/>
      <c r="L841" s="274"/>
      <c r="M841" s="274"/>
      <c r="N841" s="274"/>
      <c r="O841" s="278"/>
      <c r="P841" s="279"/>
      <c r="Q841" s="353"/>
      <c r="R841" s="282" t="str">
        <f>IF(P841="","",VLOOKUP(P841,'Drop Down Lists'!$D$2:$E$312,2,FALSE))</f>
        <v/>
      </c>
      <c r="S841" s="172"/>
    </row>
    <row r="842" spans="1:19">
      <c r="A842" s="281"/>
      <c r="B842" s="272"/>
      <c r="C842" s="272"/>
      <c r="D842" s="273"/>
      <c r="E842" s="273"/>
      <c r="F842" s="274"/>
      <c r="G842" s="276"/>
      <c r="H842" s="276"/>
      <c r="I842" s="276"/>
      <c r="J842" s="277"/>
      <c r="K842" s="274"/>
      <c r="L842" s="274"/>
      <c r="M842" s="274"/>
      <c r="N842" s="274"/>
      <c r="O842" s="278"/>
      <c r="P842" s="279"/>
      <c r="Q842" s="353"/>
      <c r="R842" s="282" t="str">
        <f>IF(P842="","",VLOOKUP(P842,'Drop Down Lists'!$D$2:$E$312,2,FALSE))</f>
        <v/>
      </c>
      <c r="S842" s="172"/>
    </row>
    <row r="843" spans="1:19">
      <c r="A843" s="281"/>
      <c r="B843" s="272"/>
      <c r="C843" s="272"/>
      <c r="D843" s="273"/>
      <c r="E843" s="273"/>
      <c r="F843" s="274"/>
      <c r="G843" s="276"/>
      <c r="H843" s="276"/>
      <c r="I843" s="276"/>
      <c r="J843" s="277"/>
      <c r="K843" s="274"/>
      <c r="L843" s="274"/>
      <c r="M843" s="274"/>
      <c r="N843" s="274"/>
      <c r="O843" s="278"/>
      <c r="P843" s="279"/>
      <c r="Q843" s="353"/>
      <c r="R843" s="282" t="str">
        <f>IF(P843="","",VLOOKUP(P843,'Drop Down Lists'!$D$2:$E$312,2,FALSE))</f>
        <v/>
      </c>
      <c r="S843" s="172"/>
    </row>
    <row r="844" spans="1:19">
      <c r="A844" s="281"/>
      <c r="B844" s="272"/>
      <c r="C844" s="272"/>
      <c r="D844" s="273"/>
      <c r="E844" s="273"/>
      <c r="F844" s="274"/>
      <c r="G844" s="276"/>
      <c r="H844" s="276"/>
      <c r="I844" s="276"/>
      <c r="J844" s="277"/>
      <c r="K844" s="274"/>
      <c r="L844" s="274"/>
      <c r="M844" s="274"/>
      <c r="N844" s="274"/>
      <c r="O844" s="278"/>
      <c r="P844" s="279"/>
      <c r="Q844" s="353"/>
      <c r="R844" s="282" t="str">
        <f>IF(P844="","",VLOOKUP(P844,'Drop Down Lists'!$D$2:$E$312,2,FALSE))</f>
        <v/>
      </c>
      <c r="S844" s="172"/>
    </row>
    <row r="845" spans="1:19">
      <c r="A845" s="281"/>
      <c r="B845" s="272"/>
      <c r="C845" s="272"/>
      <c r="D845" s="273"/>
      <c r="E845" s="273"/>
      <c r="F845" s="274"/>
      <c r="G845" s="276"/>
      <c r="H845" s="276"/>
      <c r="I845" s="276"/>
      <c r="J845" s="277"/>
      <c r="K845" s="274"/>
      <c r="L845" s="274"/>
      <c r="M845" s="274"/>
      <c r="N845" s="274"/>
      <c r="O845" s="278"/>
      <c r="P845" s="279"/>
      <c r="Q845" s="353"/>
      <c r="R845" s="282" t="str">
        <f>IF(P845="","",VLOOKUP(P845,'Drop Down Lists'!$D$2:$E$312,2,FALSE))</f>
        <v/>
      </c>
      <c r="S845" s="172"/>
    </row>
    <row r="846" spans="1:19">
      <c r="A846" s="281"/>
      <c r="B846" s="272"/>
      <c r="C846" s="272"/>
      <c r="D846" s="273"/>
      <c r="E846" s="273"/>
      <c r="F846" s="274"/>
      <c r="G846" s="276"/>
      <c r="H846" s="276"/>
      <c r="I846" s="276"/>
      <c r="J846" s="277"/>
      <c r="K846" s="274"/>
      <c r="L846" s="274"/>
      <c r="M846" s="274"/>
      <c r="N846" s="274"/>
      <c r="O846" s="278"/>
      <c r="P846" s="279"/>
      <c r="Q846" s="353"/>
      <c r="R846" s="282" t="str">
        <f>IF(P846="","",VLOOKUP(P846,'Drop Down Lists'!$D$2:$E$312,2,FALSE))</f>
        <v/>
      </c>
      <c r="S846" s="172"/>
    </row>
    <row r="847" spans="1:19">
      <c r="A847" s="281"/>
      <c r="B847" s="272"/>
      <c r="C847" s="272"/>
      <c r="D847" s="273"/>
      <c r="E847" s="273"/>
      <c r="F847" s="274"/>
      <c r="G847" s="276"/>
      <c r="H847" s="276"/>
      <c r="I847" s="276"/>
      <c r="J847" s="277"/>
      <c r="K847" s="274"/>
      <c r="L847" s="274"/>
      <c r="M847" s="274"/>
      <c r="N847" s="274"/>
      <c r="O847" s="278"/>
      <c r="P847" s="279"/>
      <c r="Q847" s="353"/>
      <c r="R847" s="282" t="str">
        <f>IF(P847="","",VLOOKUP(P847,'Drop Down Lists'!$D$2:$E$312,2,FALSE))</f>
        <v/>
      </c>
      <c r="S847" s="172"/>
    </row>
    <row r="848" spans="1:19">
      <c r="A848" s="281"/>
      <c r="B848" s="272"/>
      <c r="C848" s="272"/>
      <c r="D848" s="273"/>
      <c r="E848" s="273"/>
      <c r="F848" s="274"/>
      <c r="G848" s="276"/>
      <c r="H848" s="276"/>
      <c r="I848" s="276"/>
      <c r="J848" s="277"/>
      <c r="K848" s="274"/>
      <c r="L848" s="274"/>
      <c r="M848" s="274"/>
      <c r="N848" s="274"/>
      <c r="O848" s="278"/>
      <c r="P848" s="279"/>
      <c r="Q848" s="353"/>
      <c r="R848" s="282" t="str">
        <f>IF(P848="","",VLOOKUP(P848,'Drop Down Lists'!$D$2:$E$312,2,FALSE))</f>
        <v/>
      </c>
      <c r="S848" s="172"/>
    </row>
    <row r="849" spans="1:19">
      <c r="A849" s="281"/>
      <c r="B849" s="272"/>
      <c r="C849" s="272"/>
      <c r="D849" s="273"/>
      <c r="E849" s="273"/>
      <c r="F849" s="274"/>
      <c r="G849" s="276"/>
      <c r="H849" s="276"/>
      <c r="I849" s="276"/>
      <c r="J849" s="277"/>
      <c r="K849" s="274"/>
      <c r="L849" s="274"/>
      <c r="M849" s="274"/>
      <c r="N849" s="274"/>
      <c r="O849" s="278"/>
      <c r="P849" s="279"/>
      <c r="Q849" s="353"/>
      <c r="R849" s="282" t="str">
        <f>IF(P849="","",VLOOKUP(P849,'Drop Down Lists'!$D$2:$E$312,2,FALSE))</f>
        <v/>
      </c>
      <c r="S849" s="172"/>
    </row>
    <row r="850" spans="1:19">
      <c r="A850" s="281"/>
      <c r="B850" s="272"/>
      <c r="C850" s="272"/>
      <c r="D850" s="273"/>
      <c r="E850" s="273"/>
      <c r="F850" s="274"/>
      <c r="G850" s="276"/>
      <c r="H850" s="276"/>
      <c r="I850" s="276"/>
      <c r="J850" s="277"/>
      <c r="K850" s="274"/>
      <c r="L850" s="274"/>
      <c r="M850" s="274"/>
      <c r="N850" s="274"/>
      <c r="O850" s="278"/>
      <c r="P850" s="279"/>
      <c r="Q850" s="353"/>
      <c r="R850" s="282" t="str">
        <f>IF(P850="","",VLOOKUP(P850,'Drop Down Lists'!$D$2:$E$312,2,FALSE))</f>
        <v/>
      </c>
      <c r="S850" s="172"/>
    </row>
    <row r="851" spans="1:19">
      <c r="A851" s="281"/>
      <c r="B851" s="272"/>
      <c r="C851" s="272"/>
      <c r="D851" s="273"/>
      <c r="E851" s="273"/>
      <c r="F851" s="274"/>
      <c r="G851" s="276"/>
      <c r="H851" s="276"/>
      <c r="I851" s="276"/>
      <c r="J851" s="277"/>
      <c r="K851" s="274"/>
      <c r="L851" s="274"/>
      <c r="M851" s="274"/>
      <c r="N851" s="274"/>
      <c r="O851" s="278"/>
      <c r="P851" s="279"/>
      <c r="Q851" s="353"/>
      <c r="R851" s="282" t="str">
        <f>IF(P851="","",VLOOKUP(P851,'Drop Down Lists'!$D$2:$E$312,2,FALSE))</f>
        <v/>
      </c>
      <c r="S851" s="172"/>
    </row>
    <row r="852" spans="1:19">
      <c r="A852" s="281"/>
      <c r="B852" s="272"/>
      <c r="C852" s="272"/>
      <c r="D852" s="273"/>
      <c r="E852" s="273"/>
      <c r="F852" s="274"/>
      <c r="G852" s="276"/>
      <c r="H852" s="276"/>
      <c r="I852" s="276"/>
      <c r="J852" s="277"/>
      <c r="K852" s="274"/>
      <c r="L852" s="274"/>
      <c r="M852" s="274"/>
      <c r="N852" s="274"/>
      <c r="O852" s="278"/>
      <c r="P852" s="279"/>
      <c r="Q852" s="353"/>
      <c r="R852" s="282" t="str">
        <f>IF(P852="","",VLOOKUP(P852,'Drop Down Lists'!$D$2:$E$312,2,FALSE))</f>
        <v/>
      </c>
      <c r="S852" s="172"/>
    </row>
    <row r="853" spans="1:19">
      <c r="A853" s="281"/>
      <c r="B853" s="272"/>
      <c r="C853" s="272"/>
      <c r="D853" s="273"/>
      <c r="E853" s="273"/>
      <c r="F853" s="274"/>
      <c r="G853" s="276"/>
      <c r="H853" s="276"/>
      <c r="I853" s="276"/>
      <c r="J853" s="277"/>
      <c r="K853" s="274"/>
      <c r="L853" s="274"/>
      <c r="M853" s="274"/>
      <c r="N853" s="274"/>
      <c r="O853" s="278"/>
      <c r="P853" s="279"/>
      <c r="Q853" s="353"/>
      <c r="R853" s="282" t="str">
        <f>IF(P853="","",VLOOKUP(P853,'Drop Down Lists'!$D$2:$E$312,2,FALSE))</f>
        <v/>
      </c>
      <c r="S853" s="172"/>
    </row>
    <row r="854" spans="1:19">
      <c r="A854" s="281"/>
      <c r="B854" s="272"/>
      <c r="C854" s="272"/>
      <c r="D854" s="273"/>
      <c r="E854" s="273"/>
      <c r="F854" s="274"/>
      <c r="G854" s="276"/>
      <c r="H854" s="276"/>
      <c r="I854" s="276"/>
      <c r="J854" s="277"/>
      <c r="K854" s="274"/>
      <c r="L854" s="274"/>
      <c r="M854" s="274"/>
      <c r="N854" s="274"/>
      <c r="O854" s="278"/>
      <c r="P854" s="279"/>
      <c r="Q854" s="353"/>
      <c r="R854" s="282" t="str">
        <f>IF(P854="","",VLOOKUP(P854,'Drop Down Lists'!$D$2:$E$312,2,FALSE))</f>
        <v/>
      </c>
      <c r="S854" s="172"/>
    </row>
    <row r="855" spans="1:19">
      <c r="A855" s="281"/>
      <c r="B855" s="272"/>
      <c r="C855" s="272"/>
      <c r="D855" s="273"/>
      <c r="E855" s="273"/>
      <c r="F855" s="274"/>
      <c r="G855" s="276"/>
      <c r="H855" s="276"/>
      <c r="I855" s="276"/>
      <c r="J855" s="277"/>
      <c r="K855" s="274"/>
      <c r="L855" s="274"/>
      <c r="M855" s="274"/>
      <c r="N855" s="274"/>
      <c r="O855" s="278"/>
      <c r="P855" s="279"/>
      <c r="Q855" s="353"/>
      <c r="R855" s="282" t="str">
        <f>IF(P855="","",VLOOKUP(P855,'Drop Down Lists'!$D$2:$E$312,2,FALSE))</f>
        <v/>
      </c>
      <c r="S855" s="172"/>
    </row>
    <row r="856" spans="1:19">
      <c r="A856" s="281"/>
      <c r="B856" s="272"/>
      <c r="C856" s="272"/>
      <c r="D856" s="273"/>
      <c r="E856" s="273"/>
      <c r="F856" s="274"/>
      <c r="G856" s="276"/>
      <c r="H856" s="276"/>
      <c r="I856" s="276"/>
      <c r="J856" s="277"/>
      <c r="K856" s="274"/>
      <c r="L856" s="274"/>
      <c r="M856" s="274"/>
      <c r="N856" s="274"/>
      <c r="O856" s="278"/>
      <c r="P856" s="279"/>
      <c r="Q856" s="353"/>
      <c r="R856" s="282" t="str">
        <f>IF(P856="","",VLOOKUP(P856,'Drop Down Lists'!$D$2:$E$312,2,FALSE))</f>
        <v/>
      </c>
      <c r="S856" s="172"/>
    </row>
    <row r="857" spans="1:19">
      <c r="A857" s="281"/>
      <c r="B857" s="272"/>
      <c r="C857" s="272"/>
      <c r="D857" s="273"/>
      <c r="E857" s="273"/>
      <c r="F857" s="274"/>
      <c r="G857" s="276"/>
      <c r="H857" s="276"/>
      <c r="I857" s="276"/>
      <c r="J857" s="277"/>
      <c r="K857" s="274"/>
      <c r="L857" s="274"/>
      <c r="M857" s="274"/>
      <c r="N857" s="274"/>
      <c r="O857" s="278"/>
      <c r="P857" s="279"/>
      <c r="Q857" s="353"/>
      <c r="R857" s="282" t="str">
        <f>IF(P857="","",VLOOKUP(P857,'Drop Down Lists'!$D$2:$E$312,2,FALSE))</f>
        <v/>
      </c>
      <c r="S857" s="172"/>
    </row>
    <row r="858" spans="1:19">
      <c r="A858" s="281"/>
      <c r="B858" s="272"/>
      <c r="C858" s="272"/>
      <c r="D858" s="273"/>
      <c r="E858" s="273"/>
      <c r="F858" s="274"/>
      <c r="G858" s="276"/>
      <c r="H858" s="276"/>
      <c r="I858" s="276"/>
      <c r="J858" s="277"/>
      <c r="K858" s="274"/>
      <c r="L858" s="274"/>
      <c r="M858" s="274"/>
      <c r="N858" s="274"/>
      <c r="O858" s="278"/>
      <c r="P858" s="279"/>
      <c r="Q858" s="353"/>
      <c r="R858" s="282" t="str">
        <f>IF(P858="","",VLOOKUP(P858,'Drop Down Lists'!$D$2:$E$312,2,FALSE))</f>
        <v/>
      </c>
      <c r="S858" s="172"/>
    </row>
    <row r="859" spans="1:19">
      <c r="A859" s="281"/>
      <c r="B859" s="272"/>
      <c r="C859" s="272"/>
      <c r="D859" s="273"/>
      <c r="E859" s="273"/>
      <c r="F859" s="274"/>
      <c r="G859" s="276"/>
      <c r="H859" s="276"/>
      <c r="I859" s="276"/>
      <c r="J859" s="277"/>
      <c r="K859" s="274"/>
      <c r="L859" s="274"/>
      <c r="M859" s="274"/>
      <c r="N859" s="274"/>
      <c r="O859" s="278"/>
      <c r="P859" s="279"/>
      <c r="Q859" s="353"/>
      <c r="R859" s="282" t="str">
        <f>IF(P859="","",VLOOKUP(P859,'Drop Down Lists'!$D$2:$E$312,2,FALSE))</f>
        <v/>
      </c>
      <c r="S859" s="172"/>
    </row>
    <row r="860" spans="1:19">
      <c r="A860" s="281"/>
      <c r="B860" s="272"/>
      <c r="C860" s="272"/>
      <c r="D860" s="273"/>
      <c r="E860" s="273"/>
      <c r="F860" s="274"/>
      <c r="G860" s="276"/>
      <c r="H860" s="276"/>
      <c r="I860" s="276"/>
      <c r="J860" s="277"/>
      <c r="K860" s="274"/>
      <c r="L860" s="274"/>
      <c r="M860" s="274"/>
      <c r="N860" s="274"/>
      <c r="O860" s="278"/>
      <c r="P860" s="279"/>
      <c r="Q860" s="353"/>
      <c r="R860" s="282" t="str">
        <f>IF(P860="","",VLOOKUP(P860,'Drop Down Lists'!$D$2:$E$312,2,FALSE))</f>
        <v/>
      </c>
      <c r="S860" s="172"/>
    </row>
    <row r="861" spans="1:19">
      <c r="A861" s="281"/>
      <c r="B861" s="272"/>
      <c r="C861" s="272"/>
      <c r="D861" s="273"/>
      <c r="E861" s="273"/>
      <c r="F861" s="274"/>
      <c r="G861" s="276"/>
      <c r="H861" s="276"/>
      <c r="I861" s="276"/>
      <c r="J861" s="277"/>
      <c r="K861" s="274"/>
      <c r="L861" s="274"/>
      <c r="M861" s="274"/>
      <c r="N861" s="274"/>
      <c r="O861" s="278"/>
      <c r="P861" s="279"/>
      <c r="Q861" s="353"/>
      <c r="R861" s="282" t="str">
        <f>IF(P861="","",VLOOKUP(P861,'Drop Down Lists'!$D$2:$E$312,2,FALSE))</f>
        <v/>
      </c>
      <c r="S861" s="172"/>
    </row>
    <row r="862" spans="1:19">
      <c r="A862" s="281"/>
      <c r="B862" s="272"/>
      <c r="C862" s="272"/>
      <c r="D862" s="273"/>
      <c r="E862" s="273"/>
      <c r="F862" s="274"/>
      <c r="G862" s="276"/>
      <c r="H862" s="276"/>
      <c r="I862" s="276"/>
      <c r="J862" s="277"/>
      <c r="K862" s="274"/>
      <c r="L862" s="274"/>
      <c r="M862" s="274"/>
      <c r="N862" s="274"/>
      <c r="O862" s="278"/>
      <c r="P862" s="279"/>
      <c r="Q862" s="353"/>
      <c r="R862" s="282" t="str">
        <f>IF(P862="","",VLOOKUP(P862,'Drop Down Lists'!$D$2:$E$312,2,FALSE))</f>
        <v/>
      </c>
      <c r="S862" s="172"/>
    </row>
    <row r="863" spans="1:19">
      <c r="A863" s="281"/>
      <c r="B863" s="272"/>
      <c r="C863" s="272"/>
      <c r="D863" s="273"/>
      <c r="E863" s="273"/>
      <c r="F863" s="274"/>
      <c r="G863" s="276"/>
      <c r="H863" s="276"/>
      <c r="I863" s="276"/>
      <c r="J863" s="277"/>
      <c r="K863" s="274"/>
      <c r="L863" s="274"/>
      <c r="M863" s="274"/>
      <c r="N863" s="274"/>
      <c r="O863" s="278"/>
      <c r="P863" s="279"/>
      <c r="Q863" s="353"/>
      <c r="R863" s="282" t="str">
        <f>IF(P863="","",VLOOKUP(P863,'Drop Down Lists'!$D$2:$E$312,2,FALSE))</f>
        <v/>
      </c>
      <c r="S863" s="172"/>
    </row>
    <row r="864" spans="1:19">
      <c r="A864" s="281"/>
      <c r="B864" s="272"/>
      <c r="C864" s="272"/>
      <c r="D864" s="273"/>
      <c r="E864" s="273"/>
      <c r="F864" s="274"/>
      <c r="G864" s="276"/>
      <c r="H864" s="276"/>
      <c r="I864" s="276"/>
      <c r="J864" s="277"/>
      <c r="K864" s="274"/>
      <c r="L864" s="274"/>
      <c r="M864" s="274"/>
      <c r="N864" s="274"/>
      <c r="O864" s="278"/>
      <c r="P864" s="279"/>
      <c r="Q864" s="353"/>
      <c r="R864" s="282" t="str">
        <f>IF(P864="","",VLOOKUP(P864,'Drop Down Lists'!$D$2:$E$312,2,FALSE))</f>
        <v/>
      </c>
      <c r="S864" s="172"/>
    </row>
    <row r="865" spans="1:19">
      <c r="A865" s="281"/>
      <c r="B865" s="272"/>
      <c r="C865" s="272"/>
      <c r="D865" s="273"/>
      <c r="E865" s="273"/>
      <c r="F865" s="274"/>
      <c r="G865" s="276"/>
      <c r="H865" s="276"/>
      <c r="I865" s="276"/>
      <c r="J865" s="277"/>
      <c r="K865" s="274"/>
      <c r="L865" s="274"/>
      <c r="M865" s="274"/>
      <c r="N865" s="274"/>
      <c r="O865" s="278"/>
      <c r="P865" s="279"/>
      <c r="Q865" s="353"/>
      <c r="R865" s="282" t="str">
        <f>IF(P865="","",VLOOKUP(P865,'Drop Down Lists'!$D$2:$E$312,2,FALSE))</f>
        <v/>
      </c>
      <c r="S865" s="172"/>
    </row>
    <row r="866" spans="1:19">
      <c r="A866" s="281"/>
      <c r="B866" s="272"/>
      <c r="C866" s="272"/>
      <c r="D866" s="273"/>
      <c r="E866" s="273"/>
      <c r="F866" s="274"/>
      <c r="G866" s="276"/>
      <c r="H866" s="276"/>
      <c r="I866" s="276"/>
      <c r="J866" s="277"/>
      <c r="K866" s="274"/>
      <c r="L866" s="274"/>
      <c r="M866" s="274"/>
      <c r="N866" s="274"/>
      <c r="O866" s="278"/>
      <c r="P866" s="279"/>
      <c r="Q866" s="353"/>
      <c r="R866" s="282" t="str">
        <f>IF(P866="","",VLOOKUP(P866,'Drop Down Lists'!$D$2:$E$312,2,FALSE))</f>
        <v/>
      </c>
      <c r="S866" s="172"/>
    </row>
    <row r="867" spans="1:19">
      <c r="A867" s="281"/>
      <c r="B867" s="272"/>
      <c r="C867" s="272"/>
      <c r="D867" s="273"/>
      <c r="E867" s="273"/>
      <c r="F867" s="274"/>
      <c r="G867" s="276"/>
      <c r="H867" s="276"/>
      <c r="I867" s="276"/>
      <c r="J867" s="277"/>
      <c r="K867" s="274"/>
      <c r="L867" s="274"/>
      <c r="M867" s="274"/>
      <c r="N867" s="274"/>
      <c r="O867" s="278"/>
      <c r="P867" s="279"/>
      <c r="Q867" s="353"/>
      <c r="R867" s="282" t="str">
        <f>IF(P867="","",VLOOKUP(P867,'Drop Down Lists'!$D$2:$E$312,2,FALSE))</f>
        <v/>
      </c>
      <c r="S867" s="172"/>
    </row>
    <row r="868" spans="1:19">
      <c r="A868" s="281"/>
      <c r="B868" s="272"/>
      <c r="C868" s="272"/>
      <c r="D868" s="273"/>
      <c r="E868" s="273"/>
      <c r="F868" s="274"/>
      <c r="G868" s="276"/>
      <c r="H868" s="276"/>
      <c r="I868" s="276"/>
      <c r="J868" s="277"/>
      <c r="K868" s="274"/>
      <c r="L868" s="274"/>
      <c r="M868" s="274"/>
      <c r="N868" s="274"/>
      <c r="O868" s="278"/>
      <c r="P868" s="279"/>
      <c r="Q868" s="353"/>
      <c r="R868" s="282" t="str">
        <f>IF(P868="","",VLOOKUP(P868,'Drop Down Lists'!$D$2:$E$312,2,FALSE))</f>
        <v/>
      </c>
      <c r="S868" s="172"/>
    </row>
    <row r="869" spans="1:19">
      <c r="A869" s="281"/>
      <c r="B869" s="272"/>
      <c r="C869" s="272"/>
      <c r="D869" s="273"/>
      <c r="E869" s="273"/>
      <c r="F869" s="274"/>
      <c r="G869" s="276"/>
      <c r="H869" s="276"/>
      <c r="I869" s="276"/>
      <c r="J869" s="277"/>
      <c r="K869" s="274"/>
      <c r="L869" s="274"/>
      <c r="M869" s="274"/>
      <c r="N869" s="274"/>
      <c r="O869" s="278"/>
      <c r="P869" s="279"/>
      <c r="Q869" s="353"/>
      <c r="R869" s="282" t="str">
        <f>IF(P869="","",VLOOKUP(P869,'Drop Down Lists'!$D$2:$E$312,2,FALSE))</f>
        <v/>
      </c>
      <c r="S869" s="172"/>
    </row>
    <row r="870" spans="1:19">
      <c r="A870" s="281"/>
      <c r="B870" s="272"/>
      <c r="C870" s="272"/>
      <c r="D870" s="273"/>
      <c r="E870" s="273"/>
      <c r="F870" s="274"/>
      <c r="G870" s="276"/>
      <c r="H870" s="276"/>
      <c r="I870" s="276"/>
      <c r="J870" s="277"/>
      <c r="K870" s="274"/>
      <c r="L870" s="274"/>
      <c r="M870" s="274"/>
      <c r="N870" s="274"/>
      <c r="O870" s="278"/>
      <c r="P870" s="279"/>
      <c r="Q870" s="353"/>
      <c r="R870" s="282" t="str">
        <f>IF(P870="","",VLOOKUP(P870,'Drop Down Lists'!$D$2:$E$312,2,FALSE))</f>
        <v/>
      </c>
      <c r="S870" s="172"/>
    </row>
    <row r="871" spans="1:19">
      <c r="A871" s="281"/>
      <c r="B871" s="272"/>
      <c r="C871" s="272"/>
      <c r="D871" s="273"/>
      <c r="E871" s="273"/>
      <c r="F871" s="274"/>
      <c r="G871" s="276"/>
      <c r="H871" s="276"/>
      <c r="I871" s="276"/>
      <c r="J871" s="277"/>
      <c r="K871" s="274"/>
      <c r="L871" s="274"/>
      <c r="M871" s="274"/>
      <c r="N871" s="274"/>
      <c r="O871" s="278"/>
      <c r="P871" s="279"/>
      <c r="Q871" s="353"/>
      <c r="R871" s="282" t="str">
        <f>IF(P871="","",VLOOKUP(P871,'Drop Down Lists'!$D$2:$E$312,2,FALSE))</f>
        <v/>
      </c>
      <c r="S871" s="172"/>
    </row>
    <row r="872" spans="1:19">
      <c r="A872" s="281"/>
      <c r="B872" s="272"/>
      <c r="C872" s="272"/>
      <c r="D872" s="273"/>
      <c r="E872" s="273"/>
      <c r="F872" s="274"/>
      <c r="G872" s="276"/>
      <c r="H872" s="276"/>
      <c r="I872" s="276"/>
      <c r="J872" s="277"/>
      <c r="K872" s="274"/>
      <c r="L872" s="274"/>
      <c r="M872" s="274"/>
      <c r="N872" s="274"/>
      <c r="O872" s="278"/>
      <c r="P872" s="279"/>
      <c r="Q872" s="353"/>
      <c r="R872" s="282" t="str">
        <f>IF(P872="","",VLOOKUP(P872,'Drop Down Lists'!$D$2:$E$312,2,FALSE))</f>
        <v/>
      </c>
      <c r="S872" s="172"/>
    </row>
    <row r="873" spans="1:19">
      <c r="A873" s="281"/>
      <c r="B873" s="272"/>
      <c r="C873" s="272"/>
      <c r="D873" s="273"/>
      <c r="E873" s="273"/>
      <c r="F873" s="274"/>
      <c r="G873" s="276"/>
      <c r="H873" s="276"/>
      <c r="I873" s="276"/>
      <c r="J873" s="277"/>
      <c r="K873" s="274"/>
      <c r="L873" s="274"/>
      <c r="M873" s="274"/>
      <c r="N873" s="274"/>
      <c r="O873" s="278"/>
      <c r="P873" s="279"/>
      <c r="Q873" s="353"/>
      <c r="R873" s="282" t="str">
        <f>IF(P873="","",VLOOKUP(P873,'Drop Down Lists'!$D$2:$E$312,2,FALSE))</f>
        <v/>
      </c>
      <c r="S873" s="172"/>
    </row>
    <row r="874" spans="1:19">
      <c r="A874" s="281"/>
      <c r="B874" s="272"/>
      <c r="C874" s="272"/>
      <c r="D874" s="273"/>
      <c r="E874" s="273"/>
      <c r="F874" s="274"/>
      <c r="G874" s="276"/>
      <c r="H874" s="276"/>
      <c r="I874" s="276"/>
      <c r="J874" s="277"/>
      <c r="K874" s="274"/>
      <c r="L874" s="274"/>
      <c r="M874" s="274"/>
      <c r="N874" s="274"/>
      <c r="O874" s="278"/>
      <c r="P874" s="279"/>
      <c r="Q874" s="353"/>
      <c r="R874" s="282" t="str">
        <f>IF(P874="","",VLOOKUP(P874,'Drop Down Lists'!$D$2:$E$312,2,FALSE))</f>
        <v/>
      </c>
      <c r="S874" s="172"/>
    </row>
    <row r="875" spans="1:19">
      <c r="A875" s="281"/>
      <c r="B875" s="272"/>
      <c r="C875" s="272"/>
      <c r="D875" s="273"/>
      <c r="E875" s="273"/>
      <c r="F875" s="274"/>
      <c r="G875" s="276"/>
      <c r="H875" s="276"/>
      <c r="I875" s="276"/>
      <c r="J875" s="277"/>
      <c r="K875" s="274"/>
      <c r="L875" s="274"/>
      <c r="M875" s="274"/>
      <c r="N875" s="274"/>
      <c r="O875" s="278"/>
      <c r="P875" s="279"/>
      <c r="Q875" s="353"/>
      <c r="R875" s="282" t="str">
        <f>IF(P875="","",VLOOKUP(P875,'Drop Down Lists'!$D$2:$E$312,2,FALSE))</f>
        <v/>
      </c>
      <c r="S875" s="172"/>
    </row>
    <row r="876" spans="1:19">
      <c r="A876" s="281"/>
      <c r="B876" s="272"/>
      <c r="C876" s="272"/>
      <c r="D876" s="273"/>
      <c r="E876" s="273"/>
      <c r="F876" s="274"/>
      <c r="G876" s="276"/>
      <c r="H876" s="276"/>
      <c r="I876" s="276"/>
      <c r="J876" s="277"/>
      <c r="K876" s="274"/>
      <c r="L876" s="274"/>
      <c r="M876" s="274"/>
      <c r="N876" s="274"/>
      <c r="O876" s="278"/>
      <c r="P876" s="279"/>
      <c r="Q876" s="353"/>
      <c r="R876" s="282" t="str">
        <f>IF(P876="","",VLOOKUP(P876,'Drop Down Lists'!$D$2:$E$312,2,FALSE))</f>
        <v/>
      </c>
      <c r="S876" s="172"/>
    </row>
    <row r="877" spans="1:19">
      <c r="A877" s="281"/>
      <c r="B877" s="272"/>
      <c r="C877" s="272"/>
      <c r="D877" s="273"/>
      <c r="E877" s="273"/>
      <c r="F877" s="274"/>
      <c r="G877" s="276"/>
      <c r="H877" s="276"/>
      <c r="I877" s="276"/>
      <c r="J877" s="277"/>
      <c r="K877" s="274"/>
      <c r="L877" s="274"/>
      <c r="M877" s="274"/>
      <c r="N877" s="274"/>
      <c r="O877" s="278"/>
      <c r="P877" s="279"/>
      <c r="Q877" s="353"/>
      <c r="R877" s="282" t="str">
        <f>IF(P877="","",VLOOKUP(P877,'Drop Down Lists'!$D$2:$E$312,2,FALSE))</f>
        <v/>
      </c>
      <c r="S877" s="172"/>
    </row>
    <row r="878" spans="1:19">
      <c r="A878" s="281"/>
      <c r="B878" s="272"/>
      <c r="C878" s="272"/>
      <c r="D878" s="273"/>
      <c r="E878" s="273"/>
      <c r="F878" s="274"/>
      <c r="G878" s="276"/>
      <c r="H878" s="276"/>
      <c r="I878" s="276"/>
      <c r="J878" s="277"/>
      <c r="K878" s="274"/>
      <c r="L878" s="274"/>
      <c r="M878" s="274"/>
      <c r="N878" s="274"/>
      <c r="O878" s="278"/>
      <c r="P878" s="279"/>
      <c r="Q878" s="353"/>
      <c r="R878" s="282" t="str">
        <f>IF(P878="","",VLOOKUP(P878,'Drop Down Lists'!$D$2:$E$312,2,FALSE))</f>
        <v/>
      </c>
      <c r="S878" s="172"/>
    </row>
    <row r="879" spans="1:19">
      <c r="A879" s="281"/>
      <c r="B879" s="272"/>
      <c r="C879" s="272"/>
      <c r="D879" s="273"/>
      <c r="E879" s="273"/>
      <c r="F879" s="274"/>
      <c r="G879" s="276"/>
      <c r="H879" s="276"/>
      <c r="I879" s="276"/>
      <c r="J879" s="277"/>
      <c r="K879" s="274"/>
      <c r="L879" s="274"/>
      <c r="M879" s="274"/>
      <c r="N879" s="274"/>
      <c r="O879" s="278"/>
      <c r="P879" s="279"/>
      <c r="Q879" s="353"/>
      <c r="R879" s="282" t="str">
        <f>IF(P879="","",VLOOKUP(P879,'Drop Down Lists'!$D$2:$E$312,2,FALSE))</f>
        <v/>
      </c>
      <c r="S879" s="172"/>
    </row>
    <row r="880" spans="1:19">
      <c r="A880" s="281"/>
      <c r="B880" s="272"/>
      <c r="C880" s="272"/>
      <c r="D880" s="273"/>
      <c r="E880" s="273"/>
      <c r="F880" s="274"/>
      <c r="G880" s="276"/>
      <c r="H880" s="276"/>
      <c r="I880" s="276"/>
      <c r="J880" s="277"/>
      <c r="K880" s="274"/>
      <c r="L880" s="274"/>
      <c r="M880" s="274"/>
      <c r="N880" s="274"/>
      <c r="O880" s="278"/>
      <c r="P880" s="279"/>
      <c r="Q880" s="353"/>
      <c r="R880" s="282" t="str">
        <f>IF(P880="","",VLOOKUP(P880,'Drop Down Lists'!$D$2:$E$312,2,FALSE))</f>
        <v/>
      </c>
      <c r="S880" s="172"/>
    </row>
    <row r="881" spans="1:19">
      <c r="A881" s="281"/>
      <c r="B881" s="272"/>
      <c r="C881" s="272"/>
      <c r="D881" s="273"/>
      <c r="E881" s="273"/>
      <c r="F881" s="274"/>
      <c r="G881" s="276"/>
      <c r="H881" s="276"/>
      <c r="I881" s="276"/>
      <c r="J881" s="277"/>
      <c r="K881" s="274"/>
      <c r="L881" s="274"/>
      <c r="M881" s="274"/>
      <c r="N881" s="274"/>
      <c r="O881" s="278"/>
      <c r="P881" s="279"/>
      <c r="Q881" s="353"/>
      <c r="R881" s="282" t="str">
        <f>IF(P881="","",VLOOKUP(P881,'Drop Down Lists'!$D$2:$E$312,2,FALSE))</f>
        <v/>
      </c>
      <c r="S881" s="172"/>
    </row>
    <row r="882" spans="1:19">
      <c r="A882" s="281"/>
      <c r="B882" s="272"/>
      <c r="C882" s="272"/>
      <c r="D882" s="273"/>
      <c r="E882" s="273"/>
      <c r="F882" s="274"/>
      <c r="G882" s="276"/>
      <c r="H882" s="276"/>
      <c r="I882" s="276"/>
      <c r="J882" s="277"/>
      <c r="K882" s="274"/>
      <c r="L882" s="274"/>
      <c r="M882" s="274"/>
      <c r="N882" s="274"/>
      <c r="O882" s="278"/>
      <c r="P882" s="279"/>
      <c r="Q882" s="353"/>
      <c r="R882" s="282" t="str">
        <f>IF(P882="","",VLOOKUP(P882,'Drop Down Lists'!$D$2:$E$312,2,FALSE))</f>
        <v/>
      </c>
      <c r="S882" s="172"/>
    </row>
    <row r="883" spans="1:19">
      <c r="A883" s="281"/>
      <c r="B883" s="272"/>
      <c r="C883" s="272"/>
      <c r="D883" s="273"/>
      <c r="E883" s="273"/>
      <c r="F883" s="274"/>
      <c r="G883" s="276"/>
      <c r="H883" s="276"/>
      <c r="I883" s="276"/>
      <c r="J883" s="277"/>
      <c r="K883" s="274"/>
      <c r="L883" s="274"/>
      <c r="M883" s="274"/>
      <c r="N883" s="274"/>
      <c r="O883" s="278"/>
      <c r="P883" s="279"/>
      <c r="Q883" s="353"/>
      <c r="R883" s="282" t="str">
        <f>IF(P883="","",VLOOKUP(P883,'Drop Down Lists'!$D$2:$E$312,2,FALSE))</f>
        <v/>
      </c>
      <c r="S883" s="172"/>
    </row>
    <row r="884" spans="1:19">
      <c r="A884" s="281"/>
      <c r="B884" s="272"/>
      <c r="C884" s="272"/>
      <c r="D884" s="273"/>
      <c r="E884" s="273"/>
      <c r="F884" s="274"/>
      <c r="G884" s="276"/>
      <c r="H884" s="276"/>
      <c r="I884" s="276"/>
      <c r="J884" s="277"/>
      <c r="K884" s="274"/>
      <c r="L884" s="274"/>
      <c r="M884" s="274"/>
      <c r="N884" s="274"/>
      <c r="O884" s="278"/>
      <c r="P884" s="279"/>
      <c r="Q884" s="353"/>
      <c r="R884" s="282" t="str">
        <f>IF(P884="","",VLOOKUP(P884,'Drop Down Lists'!$D$2:$E$312,2,FALSE))</f>
        <v/>
      </c>
      <c r="S884" s="172"/>
    </row>
    <row r="885" spans="1:19">
      <c r="A885" s="281"/>
      <c r="B885" s="272"/>
      <c r="C885" s="272"/>
      <c r="D885" s="273"/>
      <c r="E885" s="273"/>
      <c r="F885" s="274"/>
      <c r="G885" s="276"/>
      <c r="H885" s="276"/>
      <c r="I885" s="276"/>
      <c r="J885" s="277"/>
      <c r="K885" s="274"/>
      <c r="L885" s="274"/>
      <c r="M885" s="274"/>
      <c r="N885" s="274"/>
      <c r="O885" s="278"/>
      <c r="P885" s="279"/>
      <c r="Q885" s="353"/>
      <c r="R885" s="282" t="str">
        <f>IF(P885="","",VLOOKUP(P885,'Drop Down Lists'!$D$2:$E$312,2,FALSE))</f>
        <v/>
      </c>
      <c r="S885" s="172"/>
    </row>
    <row r="886" spans="1:19">
      <c r="A886" s="281"/>
      <c r="B886" s="272"/>
      <c r="C886" s="272"/>
      <c r="D886" s="273"/>
      <c r="E886" s="273"/>
      <c r="F886" s="274"/>
      <c r="G886" s="276"/>
      <c r="H886" s="276"/>
      <c r="I886" s="276"/>
      <c r="J886" s="277"/>
      <c r="K886" s="274"/>
      <c r="L886" s="274"/>
      <c r="M886" s="274"/>
      <c r="N886" s="274"/>
      <c r="O886" s="278"/>
      <c r="P886" s="279"/>
      <c r="Q886" s="353"/>
      <c r="R886" s="282" t="str">
        <f>IF(P886="","",VLOOKUP(P886,'Drop Down Lists'!$D$2:$E$312,2,FALSE))</f>
        <v/>
      </c>
      <c r="S886" s="172"/>
    </row>
    <row r="887" spans="1:19">
      <c r="A887" s="281"/>
      <c r="B887" s="272"/>
      <c r="C887" s="272"/>
      <c r="D887" s="273"/>
      <c r="E887" s="273"/>
      <c r="F887" s="274"/>
      <c r="G887" s="276"/>
      <c r="H887" s="276"/>
      <c r="I887" s="276"/>
      <c r="J887" s="277"/>
      <c r="K887" s="274"/>
      <c r="L887" s="274"/>
      <c r="M887" s="274"/>
      <c r="N887" s="274"/>
      <c r="O887" s="278"/>
      <c r="P887" s="279"/>
      <c r="Q887" s="353"/>
      <c r="R887" s="282" t="str">
        <f>IF(P887="","",VLOOKUP(P887,'Drop Down Lists'!$D$2:$E$312,2,FALSE))</f>
        <v/>
      </c>
      <c r="S887" s="172"/>
    </row>
    <row r="888" spans="1:19">
      <c r="A888" s="281"/>
      <c r="B888" s="272"/>
      <c r="C888" s="272"/>
      <c r="D888" s="273"/>
      <c r="E888" s="273"/>
      <c r="F888" s="274"/>
      <c r="G888" s="276"/>
      <c r="H888" s="276"/>
      <c r="I888" s="276"/>
      <c r="J888" s="277"/>
      <c r="K888" s="274"/>
      <c r="L888" s="274"/>
      <c r="M888" s="274"/>
      <c r="N888" s="274"/>
      <c r="O888" s="278"/>
      <c r="P888" s="279"/>
      <c r="Q888" s="353"/>
      <c r="R888" s="282" t="str">
        <f>IF(P888="","",VLOOKUP(P888,'Drop Down Lists'!$D$2:$E$312,2,FALSE))</f>
        <v/>
      </c>
      <c r="S888" s="172"/>
    </row>
    <row r="889" spans="1:19">
      <c r="A889" s="281"/>
      <c r="B889" s="272"/>
      <c r="C889" s="272"/>
      <c r="D889" s="273"/>
      <c r="E889" s="273"/>
      <c r="F889" s="274"/>
      <c r="G889" s="276"/>
      <c r="H889" s="276"/>
      <c r="I889" s="276"/>
      <c r="J889" s="277"/>
      <c r="K889" s="274"/>
      <c r="L889" s="274"/>
      <c r="M889" s="274"/>
      <c r="N889" s="274"/>
      <c r="O889" s="278"/>
      <c r="P889" s="279"/>
      <c r="Q889" s="353"/>
      <c r="R889" s="282" t="str">
        <f>IF(P889="","",VLOOKUP(P889,'Drop Down Lists'!$D$2:$E$312,2,FALSE))</f>
        <v/>
      </c>
      <c r="S889" s="172"/>
    </row>
    <row r="890" spans="1:19">
      <c r="A890" s="281"/>
      <c r="B890" s="272"/>
      <c r="C890" s="272"/>
      <c r="D890" s="273"/>
      <c r="E890" s="273"/>
      <c r="F890" s="274"/>
      <c r="G890" s="276"/>
      <c r="H890" s="276"/>
      <c r="I890" s="276"/>
      <c r="J890" s="277"/>
      <c r="K890" s="274"/>
      <c r="L890" s="274"/>
      <c r="M890" s="274"/>
      <c r="N890" s="274"/>
      <c r="O890" s="278"/>
      <c r="P890" s="279"/>
      <c r="Q890" s="353"/>
      <c r="R890" s="282" t="str">
        <f>IF(P890="","",VLOOKUP(P890,'Drop Down Lists'!$D$2:$E$312,2,FALSE))</f>
        <v/>
      </c>
      <c r="S890" s="172"/>
    </row>
    <row r="891" spans="1:19">
      <c r="A891" s="281"/>
      <c r="B891" s="272"/>
      <c r="C891" s="272"/>
      <c r="D891" s="273"/>
      <c r="E891" s="273"/>
      <c r="F891" s="274"/>
      <c r="G891" s="276"/>
      <c r="H891" s="276"/>
      <c r="I891" s="276"/>
      <c r="J891" s="277"/>
      <c r="K891" s="274"/>
      <c r="L891" s="274"/>
      <c r="M891" s="274"/>
      <c r="N891" s="274"/>
      <c r="O891" s="278"/>
      <c r="P891" s="279"/>
      <c r="Q891" s="353"/>
      <c r="R891" s="282" t="str">
        <f>IF(P891="","",VLOOKUP(P891,'Drop Down Lists'!$D$2:$E$312,2,FALSE))</f>
        <v/>
      </c>
      <c r="S891" s="172"/>
    </row>
    <row r="892" spans="1:19">
      <c r="A892" s="281"/>
      <c r="B892" s="272"/>
      <c r="C892" s="272"/>
      <c r="D892" s="273"/>
      <c r="E892" s="273"/>
      <c r="F892" s="274"/>
      <c r="G892" s="276"/>
      <c r="H892" s="276"/>
      <c r="I892" s="276"/>
      <c r="J892" s="277"/>
      <c r="K892" s="274"/>
      <c r="L892" s="274"/>
      <c r="M892" s="274"/>
      <c r="N892" s="274"/>
      <c r="O892" s="278"/>
      <c r="P892" s="279"/>
      <c r="Q892" s="353"/>
      <c r="R892" s="282" t="str">
        <f>IF(P892="","",VLOOKUP(P892,'Drop Down Lists'!$D$2:$E$312,2,FALSE))</f>
        <v/>
      </c>
      <c r="S892" s="172"/>
    </row>
    <row r="893" spans="1:19">
      <c r="A893" s="281"/>
      <c r="B893" s="272"/>
      <c r="C893" s="272"/>
      <c r="D893" s="273"/>
      <c r="E893" s="273"/>
      <c r="F893" s="274"/>
      <c r="G893" s="276"/>
      <c r="H893" s="276"/>
      <c r="I893" s="276"/>
      <c r="J893" s="277"/>
      <c r="K893" s="274"/>
      <c r="L893" s="274"/>
      <c r="M893" s="274"/>
      <c r="N893" s="274"/>
      <c r="O893" s="278"/>
      <c r="P893" s="279"/>
      <c r="Q893" s="353"/>
      <c r="R893" s="282" t="str">
        <f>IF(P893="","",VLOOKUP(P893,'Drop Down Lists'!$D$2:$E$312,2,FALSE))</f>
        <v/>
      </c>
      <c r="S893" s="172"/>
    </row>
    <row r="894" spans="1:19">
      <c r="A894" s="281"/>
      <c r="B894" s="272"/>
      <c r="C894" s="272"/>
      <c r="D894" s="273"/>
      <c r="E894" s="273"/>
      <c r="F894" s="274"/>
      <c r="G894" s="276"/>
      <c r="H894" s="276"/>
      <c r="I894" s="276"/>
      <c r="J894" s="277"/>
      <c r="K894" s="274"/>
      <c r="L894" s="274"/>
      <c r="M894" s="274"/>
      <c r="N894" s="274"/>
      <c r="O894" s="278"/>
      <c r="P894" s="279"/>
      <c r="Q894" s="353"/>
      <c r="R894" s="282" t="str">
        <f>IF(P894="","",VLOOKUP(P894,'Drop Down Lists'!$D$2:$E$312,2,FALSE))</f>
        <v/>
      </c>
      <c r="S894" s="172"/>
    </row>
    <row r="895" spans="1:19">
      <c r="A895" s="281"/>
      <c r="B895" s="272"/>
      <c r="C895" s="272"/>
      <c r="D895" s="273"/>
      <c r="E895" s="273"/>
      <c r="F895" s="274"/>
      <c r="G895" s="276"/>
      <c r="H895" s="276"/>
      <c r="I895" s="276"/>
      <c r="J895" s="277"/>
      <c r="K895" s="274"/>
      <c r="L895" s="274"/>
      <c r="M895" s="274"/>
      <c r="N895" s="274"/>
      <c r="O895" s="278"/>
      <c r="P895" s="279"/>
      <c r="Q895" s="353"/>
      <c r="R895" s="282" t="str">
        <f>IF(P895="","",VLOOKUP(P895,'Drop Down Lists'!$D$2:$E$312,2,FALSE))</f>
        <v/>
      </c>
      <c r="S895" s="172"/>
    </row>
    <row r="896" spans="1:19">
      <c r="A896" s="281"/>
      <c r="B896" s="272"/>
      <c r="C896" s="272"/>
      <c r="D896" s="273"/>
      <c r="E896" s="273"/>
      <c r="F896" s="274"/>
      <c r="G896" s="276"/>
      <c r="H896" s="276"/>
      <c r="I896" s="276"/>
      <c r="J896" s="277"/>
      <c r="K896" s="274"/>
      <c r="L896" s="274"/>
      <c r="M896" s="274"/>
      <c r="N896" s="274"/>
      <c r="O896" s="278"/>
      <c r="P896" s="279"/>
      <c r="Q896" s="353"/>
      <c r="R896" s="282" t="str">
        <f>IF(P896="","",VLOOKUP(P896,'Drop Down Lists'!$D$2:$E$312,2,FALSE))</f>
        <v/>
      </c>
      <c r="S896" s="172"/>
    </row>
    <row r="897" spans="1:19">
      <c r="A897" s="281"/>
      <c r="B897" s="272"/>
      <c r="C897" s="272"/>
      <c r="D897" s="273"/>
      <c r="E897" s="273"/>
      <c r="F897" s="274"/>
      <c r="G897" s="276"/>
      <c r="H897" s="276"/>
      <c r="I897" s="276"/>
      <c r="J897" s="277"/>
      <c r="K897" s="274"/>
      <c r="L897" s="274"/>
      <c r="M897" s="274"/>
      <c r="N897" s="274"/>
      <c r="O897" s="278"/>
      <c r="P897" s="279"/>
      <c r="Q897" s="353"/>
      <c r="R897" s="282" t="str">
        <f>IF(P897="","",VLOOKUP(P897,'Drop Down Lists'!$D$2:$E$312,2,FALSE))</f>
        <v/>
      </c>
      <c r="S897" s="172"/>
    </row>
    <row r="898" spans="1:19">
      <c r="A898" s="281"/>
      <c r="B898" s="272"/>
      <c r="C898" s="272"/>
      <c r="D898" s="273"/>
      <c r="E898" s="273"/>
      <c r="F898" s="274"/>
      <c r="G898" s="276"/>
      <c r="H898" s="276"/>
      <c r="I898" s="276"/>
      <c r="J898" s="277"/>
      <c r="K898" s="274"/>
      <c r="L898" s="274"/>
      <c r="M898" s="274"/>
      <c r="N898" s="274"/>
      <c r="O898" s="278"/>
      <c r="P898" s="279"/>
      <c r="Q898" s="353"/>
      <c r="R898" s="282" t="str">
        <f>IF(P898="","",VLOOKUP(P898,'Drop Down Lists'!$D$2:$E$312,2,FALSE))</f>
        <v/>
      </c>
      <c r="S898" s="172"/>
    </row>
    <row r="899" spans="1:19">
      <c r="A899" s="281"/>
      <c r="B899" s="272"/>
      <c r="C899" s="272"/>
      <c r="D899" s="273"/>
      <c r="E899" s="273"/>
      <c r="F899" s="274"/>
      <c r="G899" s="276"/>
      <c r="H899" s="276"/>
      <c r="I899" s="276"/>
      <c r="J899" s="277"/>
      <c r="K899" s="274"/>
      <c r="L899" s="274"/>
      <c r="M899" s="274"/>
      <c r="N899" s="274"/>
      <c r="O899" s="278"/>
      <c r="P899" s="279"/>
      <c r="Q899" s="353"/>
      <c r="R899" s="282" t="str">
        <f>IF(P899="","",VLOOKUP(P899,'Drop Down Lists'!$D$2:$E$312,2,FALSE))</f>
        <v/>
      </c>
      <c r="S899" s="172"/>
    </row>
    <row r="900" spans="1:19">
      <c r="A900" s="281"/>
      <c r="B900" s="272"/>
      <c r="C900" s="272"/>
      <c r="D900" s="273"/>
      <c r="E900" s="273"/>
      <c r="F900" s="274"/>
      <c r="G900" s="276"/>
      <c r="H900" s="276"/>
      <c r="I900" s="276"/>
      <c r="J900" s="277"/>
      <c r="K900" s="274"/>
      <c r="L900" s="274"/>
      <c r="M900" s="274"/>
      <c r="N900" s="274"/>
      <c r="O900" s="278"/>
      <c r="P900" s="279"/>
      <c r="Q900" s="353"/>
      <c r="R900" s="282" t="str">
        <f>IF(P900="","",VLOOKUP(P900,'Drop Down Lists'!$D$2:$E$312,2,FALSE))</f>
        <v/>
      </c>
      <c r="S900" s="172"/>
    </row>
    <row r="901" spans="1:19">
      <c r="A901" s="281"/>
      <c r="B901" s="272"/>
      <c r="C901" s="272"/>
      <c r="D901" s="273"/>
      <c r="E901" s="273"/>
      <c r="F901" s="274"/>
      <c r="G901" s="276"/>
      <c r="H901" s="276"/>
      <c r="I901" s="276"/>
      <c r="J901" s="277"/>
      <c r="K901" s="274"/>
      <c r="L901" s="274"/>
      <c r="M901" s="274"/>
      <c r="N901" s="274"/>
      <c r="O901" s="278"/>
      <c r="P901" s="279"/>
      <c r="Q901" s="353"/>
      <c r="R901" s="282" t="str">
        <f>IF(P901="","",VLOOKUP(P901,'Drop Down Lists'!$D$2:$E$312,2,FALSE))</f>
        <v/>
      </c>
      <c r="S901" s="172"/>
    </row>
    <row r="902" spans="1:19">
      <c r="A902" s="281"/>
      <c r="B902" s="272"/>
      <c r="C902" s="272"/>
      <c r="D902" s="273"/>
      <c r="E902" s="273"/>
      <c r="F902" s="274"/>
      <c r="G902" s="276"/>
      <c r="H902" s="276"/>
      <c r="I902" s="276"/>
      <c r="J902" s="277"/>
      <c r="K902" s="274"/>
      <c r="L902" s="274"/>
      <c r="M902" s="274"/>
      <c r="N902" s="274"/>
      <c r="O902" s="278"/>
      <c r="P902" s="279"/>
      <c r="Q902" s="353"/>
      <c r="R902" s="282" t="str">
        <f>IF(P902="","",VLOOKUP(P902,'Drop Down Lists'!$D$2:$E$312,2,FALSE))</f>
        <v/>
      </c>
      <c r="S902" s="172"/>
    </row>
    <row r="903" spans="1:19">
      <c r="A903" s="281"/>
      <c r="B903" s="272"/>
      <c r="C903" s="272"/>
      <c r="D903" s="273"/>
      <c r="E903" s="273"/>
      <c r="F903" s="274"/>
      <c r="G903" s="276"/>
      <c r="H903" s="276"/>
      <c r="I903" s="276"/>
      <c r="J903" s="277"/>
      <c r="K903" s="274"/>
      <c r="L903" s="274"/>
      <c r="M903" s="274"/>
      <c r="N903" s="274"/>
      <c r="O903" s="278"/>
      <c r="P903" s="279"/>
      <c r="Q903" s="353"/>
      <c r="R903" s="282" t="str">
        <f>IF(P903="","",VLOOKUP(P903,'Drop Down Lists'!$D$2:$E$312,2,FALSE))</f>
        <v/>
      </c>
      <c r="S903" s="172"/>
    </row>
    <row r="904" spans="1:19">
      <c r="A904" s="281"/>
      <c r="B904" s="272"/>
      <c r="C904" s="272"/>
      <c r="D904" s="273"/>
      <c r="E904" s="273"/>
      <c r="F904" s="274"/>
      <c r="G904" s="276"/>
      <c r="H904" s="276"/>
      <c r="I904" s="276"/>
      <c r="J904" s="277"/>
      <c r="K904" s="274"/>
      <c r="L904" s="274"/>
      <c r="M904" s="274"/>
      <c r="N904" s="274"/>
      <c r="O904" s="278"/>
      <c r="P904" s="279"/>
      <c r="Q904" s="353"/>
      <c r="R904" s="282" t="str">
        <f>IF(P904="","",VLOOKUP(P904,'Drop Down Lists'!$D$2:$E$312,2,FALSE))</f>
        <v/>
      </c>
      <c r="S904" s="172"/>
    </row>
    <row r="905" spans="1:19">
      <c r="A905" s="281"/>
      <c r="B905" s="272"/>
      <c r="C905" s="272"/>
      <c r="D905" s="273"/>
      <c r="E905" s="273"/>
      <c r="F905" s="274"/>
      <c r="G905" s="276"/>
      <c r="H905" s="276"/>
      <c r="I905" s="276"/>
      <c r="J905" s="277"/>
      <c r="K905" s="274"/>
      <c r="L905" s="274"/>
      <c r="M905" s="274"/>
      <c r="N905" s="274"/>
      <c r="O905" s="278"/>
      <c r="P905" s="279"/>
      <c r="Q905" s="353"/>
      <c r="R905" s="282" t="str">
        <f>IF(P905="","",VLOOKUP(P905,'Drop Down Lists'!$D$2:$E$312,2,FALSE))</f>
        <v/>
      </c>
      <c r="S905" s="172"/>
    </row>
    <row r="906" spans="1:19">
      <c r="A906" s="281"/>
      <c r="B906" s="272"/>
      <c r="C906" s="272"/>
      <c r="D906" s="273"/>
      <c r="E906" s="273"/>
      <c r="F906" s="274"/>
      <c r="G906" s="276"/>
      <c r="H906" s="276"/>
      <c r="I906" s="276"/>
      <c r="J906" s="277"/>
      <c r="K906" s="274"/>
      <c r="L906" s="274"/>
      <c r="M906" s="274"/>
      <c r="N906" s="274"/>
      <c r="O906" s="278"/>
      <c r="P906" s="279"/>
      <c r="Q906" s="353"/>
      <c r="R906" s="282" t="str">
        <f>IF(P906="","",VLOOKUP(P906,'Drop Down Lists'!$D$2:$E$312,2,FALSE))</f>
        <v/>
      </c>
      <c r="S906" s="172"/>
    </row>
    <row r="907" spans="1:19">
      <c r="A907" s="281"/>
      <c r="B907" s="272"/>
      <c r="C907" s="272"/>
      <c r="D907" s="273"/>
      <c r="E907" s="273"/>
      <c r="F907" s="274"/>
      <c r="G907" s="276"/>
      <c r="H907" s="276"/>
      <c r="I907" s="276"/>
      <c r="J907" s="277"/>
      <c r="K907" s="274"/>
      <c r="L907" s="274"/>
      <c r="M907" s="274"/>
      <c r="N907" s="274"/>
      <c r="O907" s="278"/>
      <c r="P907" s="279"/>
      <c r="Q907" s="353"/>
      <c r="R907" s="282" t="str">
        <f>IF(P907="","",VLOOKUP(P907,'Drop Down Lists'!$D$2:$E$312,2,FALSE))</f>
        <v/>
      </c>
      <c r="S907" s="172"/>
    </row>
    <row r="908" spans="1:19">
      <c r="A908" s="281"/>
      <c r="B908" s="272"/>
      <c r="C908" s="272"/>
      <c r="D908" s="273"/>
      <c r="E908" s="273"/>
      <c r="F908" s="274"/>
      <c r="G908" s="276"/>
      <c r="H908" s="276"/>
      <c r="I908" s="276"/>
      <c r="J908" s="277"/>
      <c r="K908" s="274"/>
      <c r="L908" s="274"/>
      <c r="M908" s="274"/>
      <c r="N908" s="274"/>
      <c r="O908" s="278"/>
      <c r="P908" s="279"/>
      <c r="Q908" s="353"/>
      <c r="R908" s="282" t="str">
        <f>IF(P908="","",VLOOKUP(P908,'Drop Down Lists'!$D$2:$E$312,2,FALSE))</f>
        <v/>
      </c>
      <c r="S908" s="172"/>
    </row>
    <row r="909" spans="1:19">
      <c r="A909" s="281"/>
      <c r="B909" s="272"/>
      <c r="C909" s="272"/>
      <c r="D909" s="273"/>
      <c r="E909" s="273"/>
      <c r="F909" s="274"/>
      <c r="G909" s="276"/>
      <c r="H909" s="276"/>
      <c r="I909" s="276"/>
      <c r="J909" s="277"/>
      <c r="K909" s="274"/>
      <c r="L909" s="274"/>
      <c r="M909" s="274"/>
      <c r="N909" s="274"/>
      <c r="O909" s="278"/>
      <c r="P909" s="279"/>
      <c r="Q909" s="353"/>
      <c r="R909" s="282" t="str">
        <f>IF(P909="","",VLOOKUP(P909,'Drop Down Lists'!$D$2:$E$312,2,FALSE))</f>
        <v/>
      </c>
      <c r="S909" s="172"/>
    </row>
    <row r="910" spans="1:19">
      <c r="A910" s="281"/>
      <c r="B910" s="272"/>
      <c r="C910" s="272"/>
      <c r="D910" s="273"/>
      <c r="E910" s="273"/>
      <c r="F910" s="274"/>
      <c r="G910" s="276"/>
      <c r="H910" s="276"/>
      <c r="I910" s="276"/>
      <c r="J910" s="277"/>
      <c r="K910" s="274"/>
      <c r="L910" s="274"/>
      <c r="M910" s="274"/>
      <c r="N910" s="274"/>
      <c r="O910" s="278"/>
      <c r="P910" s="279"/>
      <c r="Q910" s="353"/>
      <c r="R910" s="282" t="str">
        <f>IF(P910="","",VLOOKUP(P910,'Drop Down Lists'!$D$2:$E$312,2,FALSE))</f>
        <v/>
      </c>
      <c r="S910" s="172"/>
    </row>
    <row r="911" spans="1:19">
      <c r="A911" s="281"/>
      <c r="B911" s="272"/>
      <c r="C911" s="272"/>
      <c r="D911" s="273"/>
      <c r="E911" s="273"/>
      <c r="F911" s="274"/>
      <c r="G911" s="276"/>
      <c r="H911" s="276"/>
      <c r="I911" s="276"/>
      <c r="J911" s="277"/>
      <c r="K911" s="274"/>
      <c r="L911" s="274"/>
      <c r="M911" s="274"/>
      <c r="N911" s="274"/>
      <c r="O911" s="278"/>
      <c r="P911" s="279"/>
      <c r="Q911" s="353"/>
      <c r="R911" s="282" t="str">
        <f>IF(P911="","",VLOOKUP(P911,'Drop Down Lists'!$D$2:$E$312,2,FALSE))</f>
        <v/>
      </c>
      <c r="S911" s="172"/>
    </row>
    <row r="912" spans="1:19">
      <c r="A912" s="281"/>
      <c r="B912" s="272"/>
      <c r="C912" s="272"/>
      <c r="D912" s="273"/>
      <c r="E912" s="273"/>
      <c r="F912" s="274"/>
      <c r="G912" s="276"/>
      <c r="H912" s="276"/>
      <c r="I912" s="276"/>
      <c r="J912" s="277"/>
      <c r="K912" s="274"/>
      <c r="L912" s="274"/>
      <c r="M912" s="274"/>
      <c r="N912" s="274"/>
      <c r="O912" s="278"/>
      <c r="P912" s="279"/>
      <c r="Q912" s="353"/>
      <c r="R912" s="282" t="str">
        <f>IF(P912="","",VLOOKUP(P912,'Drop Down Lists'!$D$2:$E$312,2,FALSE))</f>
        <v/>
      </c>
      <c r="S912" s="172"/>
    </row>
    <row r="913" spans="1:19">
      <c r="A913" s="281"/>
      <c r="B913" s="272"/>
      <c r="C913" s="272"/>
      <c r="D913" s="273"/>
      <c r="E913" s="273"/>
      <c r="F913" s="274"/>
      <c r="G913" s="276"/>
      <c r="H913" s="276"/>
      <c r="I913" s="276"/>
      <c r="J913" s="277"/>
      <c r="K913" s="274"/>
      <c r="L913" s="274"/>
      <c r="M913" s="274"/>
      <c r="N913" s="274"/>
      <c r="O913" s="278"/>
      <c r="P913" s="279"/>
      <c r="Q913" s="353"/>
      <c r="R913" s="282" t="str">
        <f>IF(P913="","",VLOOKUP(P913,'Drop Down Lists'!$D$2:$E$312,2,FALSE))</f>
        <v/>
      </c>
      <c r="S913" s="172"/>
    </row>
    <row r="914" spans="1:19">
      <c r="A914" s="281"/>
      <c r="B914" s="272"/>
      <c r="C914" s="272"/>
      <c r="D914" s="273"/>
      <c r="E914" s="273"/>
      <c r="F914" s="274"/>
      <c r="G914" s="276"/>
      <c r="H914" s="276"/>
      <c r="I914" s="276"/>
      <c r="J914" s="277"/>
      <c r="K914" s="274"/>
      <c r="L914" s="274"/>
      <c r="M914" s="274"/>
      <c r="N914" s="274"/>
      <c r="O914" s="278"/>
      <c r="P914" s="279"/>
      <c r="Q914" s="353"/>
      <c r="R914" s="282" t="str">
        <f>IF(P914="","",VLOOKUP(P914,'Drop Down Lists'!$D$2:$E$312,2,FALSE))</f>
        <v/>
      </c>
      <c r="S914" s="172"/>
    </row>
    <row r="915" spans="1:19">
      <c r="A915" s="281"/>
      <c r="B915" s="272"/>
      <c r="C915" s="272"/>
      <c r="D915" s="273"/>
      <c r="E915" s="273"/>
      <c r="F915" s="274"/>
      <c r="G915" s="276"/>
      <c r="H915" s="276"/>
      <c r="I915" s="276"/>
      <c r="J915" s="277"/>
      <c r="K915" s="274"/>
      <c r="L915" s="274"/>
      <c r="M915" s="274"/>
      <c r="N915" s="274"/>
      <c r="O915" s="278"/>
      <c r="P915" s="279"/>
      <c r="Q915" s="353"/>
      <c r="R915" s="282" t="str">
        <f>IF(P915="","",VLOOKUP(P915,'Drop Down Lists'!$D$2:$E$312,2,FALSE))</f>
        <v/>
      </c>
      <c r="S915" s="172"/>
    </row>
    <row r="916" spans="1:19">
      <c r="A916" s="281"/>
      <c r="B916" s="272"/>
      <c r="C916" s="272"/>
      <c r="D916" s="273"/>
      <c r="E916" s="273"/>
      <c r="F916" s="274"/>
      <c r="G916" s="276"/>
      <c r="H916" s="276"/>
      <c r="I916" s="276"/>
      <c r="J916" s="277"/>
      <c r="K916" s="274"/>
      <c r="L916" s="274"/>
      <c r="M916" s="274"/>
      <c r="N916" s="274"/>
      <c r="O916" s="278"/>
      <c r="P916" s="279"/>
      <c r="Q916" s="353"/>
      <c r="R916" s="282" t="str">
        <f>IF(P916="","",VLOOKUP(P916,'Drop Down Lists'!$D$2:$E$312,2,FALSE))</f>
        <v/>
      </c>
      <c r="S916" s="172"/>
    </row>
    <row r="917" spans="1:19">
      <c r="A917" s="281"/>
      <c r="B917" s="272"/>
      <c r="C917" s="272"/>
      <c r="D917" s="273"/>
      <c r="E917" s="273"/>
      <c r="F917" s="274"/>
      <c r="G917" s="276"/>
      <c r="H917" s="276"/>
      <c r="I917" s="276"/>
      <c r="J917" s="277"/>
      <c r="K917" s="274"/>
      <c r="L917" s="274"/>
      <c r="M917" s="274"/>
      <c r="N917" s="274"/>
      <c r="O917" s="278"/>
      <c r="P917" s="279"/>
      <c r="Q917" s="353"/>
      <c r="R917" s="282" t="str">
        <f>IF(P917="","",VLOOKUP(P917,'Drop Down Lists'!$D$2:$E$312,2,FALSE))</f>
        <v/>
      </c>
      <c r="S917" s="172"/>
    </row>
    <row r="918" spans="1:19">
      <c r="A918" s="281"/>
      <c r="B918" s="272"/>
      <c r="C918" s="272"/>
      <c r="D918" s="273"/>
      <c r="E918" s="273"/>
      <c r="F918" s="274"/>
      <c r="G918" s="276"/>
      <c r="H918" s="276"/>
      <c r="I918" s="276"/>
      <c r="J918" s="277"/>
      <c r="K918" s="274"/>
      <c r="L918" s="274"/>
      <c r="M918" s="274"/>
      <c r="N918" s="274"/>
      <c r="O918" s="278"/>
      <c r="P918" s="279"/>
      <c r="Q918" s="353"/>
      <c r="R918" s="282" t="str">
        <f>IF(P918="","",VLOOKUP(P918,'Drop Down Lists'!$D$2:$E$312,2,FALSE))</f>
        <v/>
      </c>
      <c r="S918" s="172"/>
    </row>
    <row r="919" spans="1:19">
      <c r="A919" s="281"/>
      <c r="B919" s="272"/>
      <c r="C919" s="272"/>
      <c r="D919" s="273"/>
      <c r="E919" s="273"/>
      <c r="F919" s="274"/>
      <c r="G919" s="276"/>
      <c r="H919" s="276"/>
      <c r="I919" s="276"/>
      <c r="J919" s="277"/>
      <c r="K919" s="274"/>
      <c r="L919" s="274"/>
      <c r="M919" s="274"/>
      <c r="N919" s="274"/>
      <c r="O919" s="278"/>
      <c r="P919" s="279"/>
      <c r="Q919" s="353"/>
      <c r="R919" s="282" t="str">
        <f>IF(P919="","",VLOOKUP(P919,'Drop Down Lists'!$D$2:$E$312,2,FALSE))</f>
        <v/>
      </c>
      <c r="S919" s="172"/>
    </row>
    <row r="920" spans="1:19">
      <c r="A920" s="281"/>
      <c r="B920" s="272"/>
      <c r="C920" s="272"/>
      <c r="D920" s="273"/>
      <c r="E920" s="273"/>
      <c r="F920" s="274"/>
      <c r="G920" s="276"/>
      <c r="H920" s="276"/>
      <c r="I920" s="276"/>
      <c r="J920" s="277"/>
      <c r="K920" s="274"/>
      <c r="L920" s="274"/>
      <c r="M920" s="274"/>
      <c r="N920" s="274"/>
      <c r="O920" s="278"/>
      <c r="P920" s="279"/>
      <c r="Q920" s="353"/>
      <c r="R920" s="282" t="str">
        <f>IF(P920="","",VLOOKUP(P920,'Drop Down Lists'!$D$2:$E$312,2,FALSE))</f>
        <v/>
      </c>
      <c r="S920" s="172"/>
    </row>
    <row r="921" spans="1:19">
      <c r="A921" s="281"/>
      <c r="B921" s="272"/>
      <c r="C921" s="272"/>
      <c r="D921" s="273"/>
      <c r="E921" s="273"/>
      <c r="F921" s="274"/>
      <c r="G921" s="276"/>
      <c r="H921" s="276"/>
      <c r="I921" s="276"/>
      <c r="J921" s="277"/>
      <c r="K921" s="274"/>
      <c r="L921" s="274"/>
      <c r="M921" s="274"/>
      <c r="N921" s="274"/>
      <c r="O921" s="278"/>
      <c r="P921" s="279"/>
      <c r="Q921" s="353"/>
      <c r="R921" s="282" t="str">
        <f>IF(P921="","",VLOOKUP(P921,'Drop Down Lists'!$D$2:$E$312,2,FALSE))</f>
        <v/>
      </c>
      <c r="S921" s="172"/>
    </row>
    <row r="922" spans="1:19">
      <c r="A922" s="281"/>
      <c r="B922" s="272"/>
      <c r="C922" s="272"/>
      <c r="D922" s="273"/>
      <c r="E922" s="273"/>
      <c r="F922" s="274"/>
      <c r="G922" s="276"/>
      <c r="H922" s="276"/>
      <c r="I922" s="276"/>
      <c r="J922" s="277"/>
      <c r="K922" s="274"/>
      <c r="L922" s="274"/>
      <c r="M922" s="274"/>
      <c r="N922" s="274"/>
      <c r="O922" s="278"/>
      <c r="P922" s="279"/>
      <c r="Q922" s="353"/>
      <c r="R922" s="282" t="str">
        <f>IF(P922="","",VLOOKUP(P922,'Drop Down Lists'!$D$2:$E$312,2,FALSE))</f>
        <v/>
      </c>
      <c r="S922" s="172"/>
    </row>
    <row r="923" spans="1:19">
      <c r="A923" s="281"/>
      <c r="B923" s="272"/>
      <c r="C923" s="272"/>
      <c r="D923" s="273"/>
      <c r="E923" s="273"/>
      <c r="F923" s="274"/>
      <c r="G923" s="276"/>
      <c r="H923" s="276"/>
      <c r="I923" s="276"/>
      <c r="J923" s="277"/>
      <c r="K923" s="274"/>
      <c r="L923" s="274"/>
      <c r="M923" s="274"/>
      <c r="N923" s="274"/>
      <c r="O923" s="278"/>
      <c r="P923" s="279"/>
      <c r="Q923" s="353"/>
      <c r="R923" s="282" t="str">
        <f>IF(P923="","",VLOOKUP(P923,'Drop Down Lists'!$D$2:$E$312,2,FALSE))</f>
        <v/>
      </c>
      <c r="S923" s="172"/>
    </row>
    <row r="924" spans="1:19">
      <c r="A924" s="281"/>
      <c r="B924" s="272"/>
      <c r="C924" s="272"/>
      <c r="D924" s="273"/>
      <c r="E924" s="273"/>
      <c r="F924" s="274"/>
      <c r="G924" s="276"/>
      <c r="H924" s="276"/>
      <c r="I924" s="276"/>
      <c r="J924" s="277"/>
      <c r="K924" s="274"/>
      <c r="L924" s="274"/>
      <c r="M924" s="274"/>
      <c r="N924" s="274"/>
      <c r="O924" s="278"/>
      <c r="P924" s="279"/>
      <c r="Q924" s="353"/>
      <c r="R924" s="282" t="str">
        <f>IF(P924="","",VLOOKUP(P924,'Drop Down Lists'!$D$2:$E$312,2,FALSE))</f>
        <v/>
      </c>
      <c r="S924" s="172"/>
    </row>
    <row r="925" spans="1:19">
      <c r="A925" s="281"/>
      <c r="B925" s="272"/>
      <c r="C925" s="272"/>
      <c r="D925" s="273"/>
      <c r="E925" s="273"/>
      <c r="F925" s="274"/>
      <c r="G925" s="276"/>
      <c r="H925" s="276"/>
      <c r="I925" s="276"/>
      <c r="J925" s="277"/>
      <c r="K925" s="274"/>
      <c r="L925" s="274"/>
      <c r="M925" s="274"/>
      <c r="N925" s="274"/>
      <c r="O925" s="278"/>
      <c r="P925" s="279"/>
      <c r="Q925" s="353"/>
      <c r="R925" s="282" t="str">
        <f>IF(P925="","",VLOOKUP(P925,'Drop Down Lists'!$D$2:$E$312,2,FALSE))</f>
        <v/>
      </c>
      <c r="S925" s="172"/>
    </row>
    <row r="926" spans="1:19">
      <c r="A926" s="281"/>
      <c r="B926" s="272"/>
      <c r="C926" s="272"/>
      <c r="D926" s="273"/>
      <c r="E926" s="273"/>
      <c r="F926" s="274"/>
      <c r="G926" s="276"/>
      <c r="H926" s="276"/>
      <c r="I926" s="276"/>
      <c r="J926" s="277"/>
      <c r="K926" s="274"/>
      <c r="L926" s="274"/>
      <c r="M926" s="274"/>
      <c r="N926" s="274"/>
      <c r="O926" s="278"/>
      <c r="P926" s="279"/>
      <c r="Q926" s="353"/>
      <c r="R926" s="282" t="str">
        <f>IF(P926="","",VLOOKUP(P926,'Drop Down Lists'!$D$2:$E$312,2,FALSE))</f>
        <v/>
      </c>
      <c r="S926" s="172"/>
    </row>
    <row r="927" spans="1:19">
      <c r="A927" s="281"/>
      <c r="B927" s="272"/>
      <c r="C927" s="272"/>
      <c r="D927" s="273"/>
      <c r="E927" s="273"/>
      <c r="F927" s="274"/>
      <c r="G927" s="276"/>
      <c r="H927" s="276"/>
      <c r="I927" s="276"/>
      <c r="J927" s="277"/>
      <c r="K927" s="274"/>
      <c r="L927" s="274"/>
      <c r="M927" s="274"/>
      <c r="N927" s="274"/>
      <c r="O927" s="278"/>
      <c r="P927" s="279"/>
      <c r="Q927" s="353"/>
      <c r="R927" s="282" t="str">
        <f>IF(P927="","",VLOOKUP(P927,'Drop Down Lists'!$D$2:$E$312,2,FALSE))</f>
        <v/>
      </c>
      <c r="S927" s="172"/>
    </row>
    <row r="928" spans="1:19">
      <c r="A928" s="281"/>
      <c r="B928" s="272"/>
      <c r="C928" s="272"/>
      <c r="D928" s="273"/>
      <c r="E928" s="273"/>
      <c r="F928" s="274"/>
      <c r="G928" s="276"/>
      <c r="H928" s="276"/>
      <c r="I928" s="276"/>
      <c r="J928" s="277"/>
      <c r="K928" s="274"/>
      <c r="L928" s="274"/>
      <c r="M928" s="274"/>
      <c r="N928" s="274"/>
      <c r="O928" s="278"/>
      <c r="P928" s="279"/>
      <c r="Q928" s="353"/>
      <c r="R928" s="282" t="str">
        <f>IF(P928="","",VLOOKUP(P928,'Drop Down Lists'!$D$2:$E$312,2,FALSE))</f>
        <v/>
      </c>
      <c r="S928" s="172"/>
    </row>
    <row r="929" spans="1:19">
      <c r="A929" s="281"/>
      <c r="B929" s="272"/>
      <c r="C929" s="272"/>
      <c r="D929" s="273"/>
      <c r="E929" s="273"/>
      <c r="F929" s="274"/>
      <c r="G929" s="276"/>
      <c r="H929" s="276"/>
      <c r="I929" s="276"/>
      <c r="J929" s="277"/>
      <c r="K929" s="274"/>
      <c r="L929" s="274"/>
      <c r="M929" s="274"/>
      <c r="N929" s="274"/>
      <c r="O929" s="278"/>
      <c r="P929" s="279"/>
      <c r="Q929" s="353"/>
      <c r="R929" s="282" t="str">
        <f>IF(P929="","",VLOOKUP(P929,'Drop Down Lists'!$D$2:$E$312,2,FALSE))</f>
        <v/>
      </c>
      <c r="S929" s="172"/>
    </row>
    <row r="930" spans="1:19">
      <c r="A930" s="281"/>
      <c r="B930" s="272"/>
      <c r="C930" s="272"/>
      <c r="D930" s="273"/>
      <c r="E930" s="273"/>
      <c r="F930" s="274"/>
      <c r="G930" s="276"/>
      <c r="H930" s="276"/>
      <c r="I930" s="276"/>
      <c r="J930" s="277"/>
      <c r="K930" s="274"/>
      <c r="L930" s="274"/>
      <c r="M930" s="274"/>
      <c r="N930" s="274"/>
      <c r="O930" s="278"/>
      <c r="P930" s="279"/>
      <c r="Q930" s="353"/>
      <c r="R930" s="282" t="str">
        <f>IF(P930="","",VLOOKUP(P930,'Drop Down Lists'!$D$2:$E$312,2,FALSE))</f>
        <v/>
      </c>
      <c r="S930" s="172"/>
    </row>
    <row r="931" spans="1:19">
      <c r="A931" s="281"/>
      <c r="B931" s="272"/>
      <c r="C931" s="272"/>
      <c r="D931" s="273"/>
      <c r="E931" s="273"/>
      <c r="F931" s="274"/>
      <c r="G931" s="276"/>
      <c r="H931" s="276"/>
      <c r="I931" s="276"/>
      <c r="J931" s="277"/>
      <c r="K931" s="274"/>
      <c r="L931" s="274"/>
      <c r="M931" s="274"/>
      <c r="N931" s="274"/>
      <c r="O931" s="278"/>
      <c r="P931" s="279"/>
      <c r="Q931" s="353"/>
      <c r="R931" s="282" t="str">
        <f>IF(P931="","",VLOOKUP(P931,'Drop Down Lists'!$D$2:$E$312,2,FALSE))</f>
        <v/>
      </c>
      <c r="S931" s="172"/>
    </row>
    <row r="932" spans="1:19">
      <c r="A932" s="281"/>
      <c r="B932" s="272"/>
      <c r="C932" s="272"/>
      <c r="D932" s="273"/>
      <c r="E932" s="273"/>
      <c r="F932" s="274"/>
      <c r="G932" s="276"/>
      <c r="H932" s="276"/>
      <c r="I932" s="276"/>
      <c r="J932" s="277"/>
      <c r="K932" s="274"/>
      <c r="L932" s="274"/>
      <c r="M932" s="274"/>
      <c r="N932" s="274"/>
      <c r="O932" s="278"/>
      <c r="P932" s="279"/>
      <c r="Q932" s="353"/>
      <c r="R932" s="282" t="str">
        <f>IF(P932="","",VLOOKUP(P932,'Drop Down Lists'!$D$2:$E$312,2,FALSE))</f>
        <v/>
      </c>
      <c r="S932" s="172"/>
    </row>
    <row r="933" spans="1:19">
      <c r="A933" s="281"/>
      <c r="B933" s="272"/>
      <c r="C933" s="272"/>
      <c r="D933" s="273"/>
      <c r="E933" s="273"/>
      <c r="F933" s="274"/>
      <c r="G933" s="276"/>
      <c r="H933" s="276"/>
      <c r="I933" s="276"/>
      <c r="J933" s="277"/>
      <c r="K933" s="274"/>
      <c r="L933" s="274"/>
      <c r="M933" s="274"/>
      <c r="N933" s="274"/>
      <c r="O933" s="278"/>
      <c r="P933" s="279"/>
      <c r="Q933" s="353"/>
      <c r="R933" s="282" t="str">
        <f>IF(P933="","",VLOOKUP(P933,'Drop Down Lists'!$D$2:$E$312,2,FALSE))</f>
        <v/>
      </c>
      <c r="S933" s="172"/>
    </row>
    <row r="934" spans="1:19">
      <c r="A934" s="281"/>
      <c r="B934" s="272"/>
      <c r="C934" s="272"/>
      <c r="D934" s="273"/>
      <c r="E934" s="273"/>
      <c r="F934" s="274"/>
      <c r="G934" s="276"/>
      <c r="H934" s="276"/>
      <c r="I934" s="276"/>
      <c r="J934" s="277"/>
      <c r="K934" s="274"/>
      <c r="L934" s="274"/>
      <c r="M934" s="274"/>
      <c r="N934" s="274"/>
      <c r="O934" s="278"/>
      <c r="P934" s="279"/>
      <c r="Q934" s="353"/>
      <c r="R934" s="282" t="str">
        <f>IF(P934="","",VLOOKUP(P934,'Drop Down Lists'!$D$2:$E$312,2,FALSE))</f>
        <v/>
      </c>
      <c r="S934" s="172"/>
    </row>
    <row r="935" spans="1:19">
      <c r="A935" s="281"/>
      <c r="B935" s="272"/>
      <c r="C935" s="272"/>
      <c r="D935" s="273"/>
      <c r="E935" s="273"/>
      <c r="F935" s="274"/>
      <c r="G935" s="276"/>
      <c r="H935" s="276"/>
      <c r="I935" s="276"/>
      <c r="J935" s="277"/>
      <c r="K935" s="274"/>
      <c r="L935" s="274"/>
      <c r="M935" s="274"/>
      <c r="N935" s="274"/>
      <c r="O935" s="278"/>
      <c r="P935" s="279"/>
      <c r="Q935" s="353"/>
      <c r="R935" s="282" t="str">
        <f>IF(P935="","",VLOOKUP(P935,'Drop Down Lists'!$D$2:$E$312,2,FALSE))</f>
        <v/>
      </c>
      <c r="S935" s="172"/>
    </row>
    <row r="936" spans="1:19">
      <c r="A936" s="281"/>
      <c r="B936" s="272"/>
      <c r="C936" s="272"/>
      <c r="D936" s="273"/>
      <c r="E936" s="273"/>
      <c r="F936" s="274"/>
      <c r="G936" s="276"/>
      <c r="H936" s="276"/>
      <c r="I936" s="276"/>
      <c r="J936" s="277"/>
      <c r="K936" s="274"/>
      <c r="L936" s="274"/>
      <c r="M936" s="274"/>
      <c r="N936" s="274"/>
      <c r="O936" s="278"/>
      <c r="P936" s="279"/>
      <c r="Q936" s="353"/>
      <c r="R936" s="282" t="str">
        <f>IF(P936="","",VLOOKUP(P936,'Drop Down Lists'!$D$2:$E$312,2,FALSE))</f>
        <v/>
      </c>
      <c r="S936" s="172"/>
    </row>
    <row r="937" spans="1:19">
      <c r="A937" s="281"/>
      <c r="B937" s="272"/>
      <c r="C937" s="272"/>
      <c r="D937" s="273"/>
      <c r="E937" s="273"/>
      <c r="F937" s="274"/>
      <c r="G937" s="276"/>
      <c r="H937" s="276"/>
      <c r="I937" s="276"/>
      <c r="J937" s="277"/>
      <c r="K937" s="274"/>
      <c r="L937" s="274"/>
      <c r="M937" s="274"/>
      <c r="N937" s="274"/>
      <c r="O937" s="278"/>
      <c r="P937" s="279"/>
      <c r="Q937" s="353"/>
      <c r="R937" s="282" t="str">
        <f>IF(P937="","",VLOOKUP(P937,'Drop Down Lists'!$D$2:$E$312,2,FALSE))</f>
        <v/>
      </c>
      <c r="S937" s="172"/>
    </row>
    <row r="938" spans="1:19">
      <c r="A938" s="281"/>
      <c r="B938" s="272"/>
      <c r="C938" s="272"/>
      <c r="D938" s="273"/>
      <c r="E938" s="273"/>
      <c r="F938" s="274"/>
      <c r="G938" s="276"/>
      <c r="H938" s="276"/>
      <c r="I938" s="276"/>
      <c r="J938" s="277"/>
      <c r="K938" s="274"/>
      <c r="L938" s="274"/>
      <c r="M938" s="274"/>
      <c r="N938" s="274"/>
      <c r="O938" s="278"/>
      <c r="P938" s="279"/>
      <c r="Q938" s="353"/>
      <c r="R938" s="282" t="str">
        <f>IF(P938="","",VLOOKUP(P938,'Drop Down Lists'!$D$2:$E$312,2,FALSE))</f>
        <v/>
      </c>
      <c r="S938" s="172"/>
    </row>
    <row r="939" spans="1:19">
      <c r="A939" s="281"/>
      <c r="B939" s="272"/>
      <c r="C939" s="272"/>
      <c r="D939" s="273"/>
      <c r="E939" s="273"/>
      <c r="F939" s="274"/>
      <c r="G939" s="276"/>
      <c r="H939" s="276"/>
      <c r="I939" s="276"/>
      <c r="J939" s="277"/>
      <c r="K939" s="274"/>
      <c r="L939" s="274"/>
      <c r="M939" s="274"/>
      <c r="N939" s="274"/>
      <c r="O939" s="278"/>
      <c r="P939" s="279"/>
      <c r="Q939" s="353"/>
      <c r="R939" s="282" t="str">
        <f>IF(P939="","",VLOOKUP(P939,'Drop Down Lists'!$D$2:$E$312,2,FALSE))</f>
        <v/>
      </c>
      <c r="S939" s="172"/>
    </row>
    <row r="940" spans="1:19">
      <c r="A940" s="281"/>
      <c r="B940" s="272"/>
      <c r="C940" s="272"/>
      <c r="D940" s="273"/>
      <c r="E940" s="273"/>
      <c r="F940" s="274"/>
      <c r="G940" s="276"/>
      <c r="H940" s="276"/>
      <c r="I940" s="276"/>
      <c r="J940" s="277"/>
      <c r="K940" s="274"/>
      <c r="L940" s="274"/>
      <c r="M940" s="274"/>
      <c r="N940" s="274"/>
      <c r="O940" s="278"/>
      <c r="P940" s="279"/>
      <c r="Q940" s="353"/>
      <c r="R940" s="282" t="str">
        <f>IF(P940="","",VLOOKUP(P940,'Drop Down Lists'!$D$2:$E$312,2,FALSE))</f>
        <v/>
      </c>
      <c r="S940" s="172"/>
    </row>
    <row r="941" spans="1:19">
      <c r="A941" s="281"/>
      <c r="B941" s="272"/>
      <c r="C941" s="272"/>
      <c r="D941" s="273"/>
      <c r="E941" s="273"/>
      <c r="F941" s="274"/>
      <c r="G941" s="276"/>
      <c r="H941" s="276"/>
      <c r="I941" s="276"/>
      <c r="J941" s="277"/>
      <c r="K941" s="274"/>
      <c r="L941" s="274"/>
      <c r="M941" s="274"/>
      <c r="N941" s="274"/>
      <c r="O941" s="278"/>
      <c r="P941" s="279"/>
      <c r="Q941" s="353"/>
      <c r="R941" s="282" t="str">
        <f>IF(P941="","",VLOOKUP(P941,'Drop Down Lists'!$D$2:$E$312,2,FALSE))</f>
        <v/>
      </c>
      <c r="S941" s="172"/>
    </row>
    <row r="942" spans="1:19">
      <c r="A942" s="281"/>
      <c r="B942" s="272"/>
      <c r="C942" s="272"/>
      <c r="D942" s="273"/>
      <c r="E942" s="273"/>
      <c r="F942" s="274"/>
      <c r="G942" s="276"/>
      <c r="H942" s="276"/>
      <c r="I942" s="276"/>
      <c r="J942" s="277"/>
      <c r="K942" s="274"/>
      <c r="L942" s="274"/>
      <c r="M942" s="274"/>
      <c r="N942" s="274"/>
      <c r="O942" s="278"/>
      <c r="P942" s="279"/>
      <c r="Q942" s="353"/>
      <c r="R942" s="282" t="str">
        <f>IF(P942="","",VLOOKUP(P942,'Drop Down Lists'!$D$2:$E$312,2,FALSE))</f>
        <v/>
      </c>
      <c r="S942" s="172"/>
    </row>
    <row r="943" spans="1:19">
      <c r="A943" s="281"/>
      <c r="B943" s="272"/>
      <c r="C943" s="272"/>
      <c r="D943" s="273"/>
      <c r="E943" s="273"/>
      <c r="F943" s="274"/>
      <c r="G943" s="276"/>
      <c r="H943" s="276"/>
      <c r="I943" s="276"/>
      <c r="J943" s="277"/>
      <c r="K943" s="274"/>
      <c r="L943" s="274"/>
      <c r="M943" s="274"/>
      <c r="N943" s="274"/>
      <c r="O943" s="278"/>
      <c r="P943" s="279"/>
      <c r="Q943" s="353"/>
      <c r="R943" s="282" t="str">
        <f>IF(P943="","",VLOOKUP(P943,'Drop Down Lists'!$D$2:$E$312,2,FALSE))</f>
        <v/>
      </c>
      <c r="S943" s="172"/>
    </row>
    <row r="944" spans="1:19">
      <c r="A944" s="281"/>
      <c r="B944" s="272"/>
      <c r="C944" s="272"/>
      <c r="D944" s="273"/>
      <c r="E944" s="273"/>
      <c r="F944" s="274"/>
      <c r="G944" s="276"/>
      <c r="H944" s="276"/>
      <c r="I944" s="276"/>
      <c r="J944" s="277"/>
      <c r="K944" s="274"/>
      <c r="L944" s="274"/>
      <c r="M944" s="274"/>
      <c r="N944" s="274"/>
      <c r="O944" s="278"/>
      <c r="P944" s="279"/>
      <c r="Q944" s="353"/>
      <c r="R944" s="282" t="str">
        <f>IF(P944="","",VLOOKUP(P944,'Drop Down Lists'!$D$2:$E$312,2,FALSE))</f>
        <v/>
      </c>
      <c r="S944" s="172"/>
    </row>
    <row r="945" spans="1:19">
      <c r="A945" s="281"/>
      <c r="B945" s="272"/>
      <c r="C945" s="272"/>
      <c r="D945" s="273"/>
      <c r="E945" s="273"/>
      <c r="F945" s="274"/>
      <c r="G945" s="276"/>
      <c r="H945" s="276"/>
      <c r="I945" s="276"/>
      <c r="J945" s="277"/>
      <c r="K945" s="274"/>
      <c r="L945" s="274"/>
      <c r="M945" s="274"/>
      <c r="N945" s="274"/>
      <c r="O945" s="278"/>
      <c r="P945" s="279"/>
      <c r="Q945" s="353"/>
      <c r="R945" s="282" t="str">
        <f>IF(P945="","",VLOOKUP(P945,'Drop Down Lists'!$D$2:$E$312,2,FALSE))</f>
        <v/>
      </c>
      <c r="S945" s="172"/>
    </row>
    <row r="946" spans="1:19">
      <c r="A946" s="281"/>
      <c r="B946" s="272"/>
      <c r="C946" s="272"/>
      <c r="D946" s="273"/>
      <c r="E946" s="273"/>
      <c r="F946" s="274"/>
      <c r="G946" s="276"/>
      <c r="H946" s="276"/>
      <c r="I946" s="276"/>
      <c r="J946" s="277"/>
      <c r="K946" s="274"/>
      <c r="L946" s="274"/>
      <c r="M946" s="274"/>
      <c r="N946" s="274"/>
      <c r="O946" s="278"/>
      <c r="P946" s="279"/>
      <c r="Q946" s="353"/>
      <c r="R946" s="282" t="str">
        <f>IF(P946="","",VLOOKUP(P946,'Drop Down Lists'!$D$2:$E$312,2,FALSE))</f>
        <v/>
      </c>
      <c r="S946" s="172"/>
    </row>
    <row r="947" spans="1:19">
      <c r="A947" s="281"/>
      <c r="B947" s="272"/>
      <c r="C947" s="272"/>
      <c r="D947" s="273"/>
      <c r="E947" s="273"/>
      <c r="F947" s="274"/>
      <c r="G947" s="276"/>
      <c r="H947" s="276"/>
      <c r="I947" s="276"/>
      <c r="J947" s="277"/>
      <c r="K947" s="274"/>
      <c r="L947" s="274"/>
      <c r="M947" s="274"/>
      <c r="N947" s="274"/>
      <c r="O947" s="278"/>
      <c r="P947" s="279"/>
      <c r="Q947" s="353"/>
      <c r="R947" s="282" t="str">
        <f>IF(P947="","",VLOOKUP(P947,'Drop Down Lists'!$D$2:$E$312,2,FALSE))</f>
        <v/>
      </c>
      <c r="S947" s="172"/>
    </row>
    <row r="948" spans="1:19">
      <c r="A948" s="281"/>
      <c r="B948" s="272"/>
      <c r="C948" s="272"/>
      <c r="D948" s="273"/>
      <c r="E948" s="273"/>
      <c r="F948" s="274"/>
      <c r="G948" s="276"/>
      <c r="H948" s="276"/>
      <c r="I948" s="276"/>
      <c r="J948" s="277"/>
      <c r="K948" s="274"/>
      <c r="L948" s="274"/>
      <c r="M948" s="274"/>
      <c r="N948" s="274"/>
      <c r="O948" s="278"/>
      <c r="P948" s="279"/>
      <c r="Q948" s="353"/>
      <c r="R948" s="282" t="str">
        <f>IF(P948="","",VLOOKUP(P948,'Drop Down Lists'!$D$2:$E$312,2,FALSE))</f>
        <v/>
      </c>
      <c r="S948" s="172"/>
    </row>
    <row r="949" spans="1:19">
      <c r="A949" s="281"/>
      <c r="B949" s="272"/>
      <c r="C949" s="272"/>
      <c r="D949" s="273"/>
      <c r="E949" s="273"/>
      <c r="F949" s="274"/>
      <c r="G949" s="276"/>
      <c r="H949" s="276"/>
      <c r="I949" s="276"/>
      <c r="J949" s="277"/>
      <c r="K949" s="274"/>
      <c r="L949" s="274"/>
      <c r="M949" s="274"/>
      <c r="N949" s="274"/>
      <c r="O949" s="278"/>
      <c r="P949" s="279"/>
      <c r="Q949" s="353"/>
      <c r="R949" s="282" t="str">
        <f>IF(P949="","",VLOOKUP(P949,'Drop Down Lists'!$D$2:$E$312,2,FALSE))</f>
        <v/>
      </c>
      <c r="S949" s="172"/>
    </row>
    <row r="950" spans="1:19">
      <c r="A950" s="281"/>
      <c r="B950" s="272"/>
      <c r="C950" s="272"/>
      <c r="D950" s="273"/>
      <c r="E950" s="273"/>
      <c r="F950" s="274"/>
      <c r="G950" s="276"/>
      <c r="H950" s="276"/>
      <c r="I950" s="276"/>
      <c r="J950" s="277"/>
      <c r="K950" s="274"/>
      <c r="L950" s="274"/>
      <c r="M950" s="274"/>
      <c r="N950" s="274"/>
      <c r="O950" s="278"/>
      <c r="P950" s="279"/>
      <c r="Q950" s="353"/>
      <c r="R950" s="282" t="str">
        <f>IF(P950="","",VLOOKUP(P950,'Drop Down Lists'!$D$2:$E$312,2,FALSE))</f>
        <v/>
      </c>
      <c r="S950" s="172"/>
    </row>
    <row r="951" spans="1:19">
      <c r="A951" s="281"/>
      <c r="B951" s="272"/>
      <c r="C951" s="272"/>
      <c r="D951" s="273"/>
      <c r="E951" s="273"/>
      <c r="F951" s="274"/>
      <c r="G951" s="276"/>
      <c r="H951" s="276"/>
      <c r="I951" s="276"/>
      <c r="J951" s="277"/>
      <c r="K951" s="274"/>
      <c r="L951" s="274"/>
      <c r="M951" s="274"/>
      <c r="N951" s="274"/>
      <c r="O951" s="278"/>
      <c r="P951" s="279"/>
      <c r="Q951" s="353"/>
      <c r="R951" s="282" t="str">
        <f>IF(P951="","",VLOOKUP(P951,'Drop Down Lists'!$D$2:$E$312,2,FALSE))</f>
        <v/>
      </c>
      <c r="S951" s="172"/>
    </row>
    <row r="952" spans="1:19">
      <c r="A952" s="281"/>
      <c r="B952" s="272"/>
      <c r="C952" s="272"/>
      <c r="D952" s="273"/>
      <c r="E952" s="273"/>
      <c r="F952" s="274"/>
      <c r="G952" s="276"/>
      <c r="H952" s="276"/>
      <c r="I952" s="276"/>
      <c r="J952" s="277"/>
      <c r="K952" s="274"/>
      <c r="L952" s="274"/>
      <c r="M952" s="274"/>
      <c r="N952" s="274"/>
      <c r="O952" s="278"/>
      <c r="P952" s="279"/>
      <c r="Q952" s="353"/>
      <c r="R952" s="282" t="str">
        <f>IF(P952="","",VLOOKUP(P952,'Drop Down Lists'!$D$2:$E$312,2,FALSE))</f>
        <v/>
      </c>
      <c r="S952" s="172"/>
    </row>
    <row r="953" spans="1:19">
      <c r="A953" s="281"/>
      <c r="B953" s="272"/>
      <c r="C953" s="272"/>
      <c r="D953" s="273"/>
      <c r="E953" s="273"/>
      <c r="F953" s="274"/>
      <c r="G953" s="276"/>
      <c r="H953" s="276"/>
      <c r="I953" s="276"/>
      <c r="J953" s="277"/>
      <c r="K953" s="274"/>
      <c r="L953" s="274"/>
      <c r="M953" s="274"/>
      <c r="N953" s="274"/>
      <c r="O953" s="278"/>
      <c r="P953" s="279"/>
      <c r="Q953" s="353"/>
      <c r="R953" s="282" t="str">
        <f>IF(P953="","",VLOOKUP(P953,'Drop Down Lists'!$D$2:$E$312,2,FALSE))</f>
        <v/>
      </c>
      <c r="S953" s="172"/>
    </row>
    <row r="954" spans="1:19">
      <c r="A954" s="281"/>
      <c r="B954" s="272"/>
      <c r="C954" s="272"/>
      <c r="D954" s="273"/>
      <c r="E954" s="273"/>
      <c r="F954" s="274"/>
      <c r="G954" s="276"/>
      <c r="H954" s="276"/>
      <c r="I954" s="276"/>
      <c r="J954" s="277"/>
      <c r="K954" s="274"/>
      <c r="L954" s="274"/>
      <c r="M954" s="274"/>
      <c r="N954" s="274"/>
      <c r="O954" s="278"/>
      <c r="P954" s="279"/>
      <c r="Q954" s="353"/>
      <c r="R954" s="282" t="str">
        <f>IF(P954="","",VLOOKUP(P954,'Drop Down Lists'!$D$2:$E$312,2,FALSE))</f>
        <v/>
      </c>
      <c r="S954" s="172"/>
    </row>
    <row r="955" spans="1:19">
      <c r="A955" s="281"/>
      <c r="B955" s="272"/>
      <c r="C955" s="272"/>
      <c r="D955" s="273"/>
      <c r="E955" s="273"/>
      <c r="F955" s="274"/>
      <c r="G955" s="276"/>
      <c r="H955" s="276"/>
      <c r="I955" s="276"/>
      <c r="J955" s="277"/>
      <c r="K955" s="274"/>
      <c r="L955" s="274"/>
      <c r="M955" s="274"/>
      <c r="N955" s="274"/>
      <c r="O955" s="278"/>
      <c r="P955" s="279"/>
      <c r="Q955" s="353"/>
      <c r="R955" s="282" t="str">
        <f>IF(P955="","",VLOOKUP(P955,'Drop Down Lists'!$D$2:$E$312,2,FALSE))</f>
        <v/>
      </c>
      <c r="S955" s="172"/>
    </row>
    <row r="956" spans="1:19">
      <c r="A956" s="281"/>
      <c r="B956" s="272"/>
      <c r="C956" s="272"/>
      <c r="D956" s="273"/>
      <c r="E956" s="273"/>
      <c r="F956" s="274"/>
      <c r="G956" s="276"/>
      <c r="H956" s="276"/>
      <c r="I956" s="276"/>
      <c r="J956" s="277"/>
      <c r="K956" s="274"/>
      <c r="L956" s="274"/>
      <c r="M956" s="274"/>
      <c r="N956" s="274"/>
      <c r="O956" s="278"/>
      <c r="P956" s="279"/>
      <c r="Q956" s="353"/>
      <c r="R956" s="282" t="str">
        <f>IF(P956="","",VLOOKUP(P956,'Drop Down Lists'!$D$2:$E$312,2,FALSE))</f>
        <v/>
      </c>
      <c r="S956" s="172"/>
    </row>
    <row r="957" spans="1:19">
      <c r="A957" s="281"/>
      <c r="B957" s="272"/>
      <c r="C957" s="272"/>
      <c r="D957" s="273"/>
      <c r="E957" s="273"/>
      <c r="F957" s="274"/>
      <c r="G957" s="276"/>
      <c r="H957" s="276"/>
      <c r="I957" s="276"/>
      <c r="J957" s="277"/>
      <c r="K957" s="274"/>
      <c r="L957" s="274"/>
      <c r="M957" s="274"/>
      <c r="N957" s="274"/>
      <c r="O957" s="278"/>
      <c r="P957" s="279"/>
      <c r="Q957" s="353"/>
      <c r="R957" s="282" t="str">
        <f>IF(P957="","",VLOOKUP(P957,'Drop Down Lists'!$D$2:$E$312,2,FALSE))</f>
        <v/>
      </c>
      <c r="S957" s="172"/>
    </row>
    <row r="958" spans="1:19">
      <c r="A958" s="281"/>
      <c r="B958" s="272"/>
      <c r="C958" s="272"/>
      <c r="D958" s="273"/>
      <c r="E958" s="273"/>
      <c r="F958" s="274"/>
      <c r="G958" s="276"/>
      <c r="H958" s="276"/>
      <c r="I958" s="276"/>
      <c r="J958" s="277"/>
      <c r="K958" s="274"/>
      <c r="L958" s="274"/>
      <c r="M958" s="274"/>
      <c r="N958" s="274"/>
      <c r="O958" s="278"/>
      <c r="P958" s="279"/>
      <c r="Q958" s="353"/>
      <c r="R958" s="282" t="str">
        <f>IF(P958="","",VLOOKUP(P958,'Drop Down Lists'!$D$2:$E$312,2,FALSE))</f>
        <v/>
      </c>
      <c r="S958" s="172"/>
    </row>
    <row r="959" spans="1:19">
      <c r="A959" s="281"/>
      <c r="B959" s="272"/>
      <c r="C959" s="272"/>
      <c r="D959" s="273"/>
      <c r="E959" s="273"/>
      <c r="F959" s="274"/>
      <c r="G959" s="276"/>
      <c r="H959" s="276"/>
      <c r="I959" s="276"/>
      <c r="J959" s="277"/>
      <c r="K959" s="274"/>
      <c r="L959" s="274"/>
      <c r="M959" s="274"/>
      <c r="N959" s="274"/>
      <c r="O959" s="278"/>
      <c r="P959" s="279"/>
      <c r="Q959" s="353"/>
      <c r="R959" s="282" t="str">
        <f>IF(P959="","",VLOOKUP(P959,'Drop Down Lists'!$D$2:$E$312,2,FALSE))</f>
        <v/>
      </c>
      <c r="S959" s="172"/>
    </row>
    <row r="960" spans="1:19">
      <c r="A960" s="281"/>
      <c r="B960" s="272"/>
      <c r="C960" s="272"/>
      <c r="D960" s="273"/>
      <c r="E960" s="273"/>
      <c r="F960" s="274"/>
      <c r="G960" s="276"/>
      <c r="H960" s="276"/>
      <c r="I960" s="276"/>
      <c r="J960" s="277"/>
      <c r="K960" s="274"/>
      <c r="L960" s="274"/>
      <c r="M960" s="274"/>
      <c r="N960" s="274"/>
      <c r="O960" s="278"/>
      <c r="P960" s="279"/>
      <c r="Q960" s="353"/>
      <c r="R960" s="282" t="str">
        <f>IF(P960="","",VLOOKUP(P960,'Drop Down Lists'!$D$2:$E$312,2,FALSE))</f>
        <v/>
      </c>
      <c r="S960" s="172"/>
    </row>
    <row r="961" spans="1:19">
      <c r="A961" s="281"/>
      <c r="B961" s="272"/>
      <c r="C961" s="272"/>
      <c r="D961" s="273"/>
      <c r="E961" s="273"/>
      <c r="F961" s="274"/>
      <c r="G961" s="276"/>
      <c r="H961" s="276"/>
      <c r="I961" s="276"/>
      <c r="J961" s="277"/>
      <c r="K961" s="274"/>
      <c r="L961" s="274"/>
      <c r="M961" s="274"/>
      <c r="N961" s="274"/>
      <c r="O961" s="278"/>
      <c r="P961" s="279"/>
      <c r="Q961" s="353"/>
      <c r="R961" s="282" t="str">
        <f>IF(P961="","",VLOOKUP(P961,'Drop Down Lists'!$D$2:$E$312,2,FALSE))</f>
        <v/>
      </c>
      <c r="S961" s="172"/>
    </row>
    <row r="962" spans="1:19">
      <c r="A962" s="281"/>
      <c r="B962" s="272"/>
      <c r="C962" s="272"/>
      <c r="D962" s="273"/>
      <c r="E962" s="273"/>
      <c r="F962" s="274"/>
      <c r="G962" s="276"/>
      <c r="H962" s="276"/>
      <c r="I962" s="276"/>
      <c r="J962" s="277"/>
      <c r="K962" s="274"/>
      <c r="L962" s="274"/>
      <c r="M962" s="274"/>
      <c r="N962" s="274"/>
      <c r="O962" s="278"/>
      <c r="P962" s="279"/>
      <c r="Q962" s="353"/>
      <c r="R962" s="282" t="str">
        <f>IF(P962="","",VLOOKUP(P962,'Drop Down Lists'!$D$2:$E$312,2,FALSE))</f>
        <v/>
      </c>
      <c r="S962" s="172"/>
    </row>
    <row r="963" spans="1:19">
      <c r="A963" s="281"/>
      <c r="B963" s="272"/>
      <c r="C963" s="272"/>
      <c r="D963" s="273"/>
      <c r="E963" s="273"/>
      <c r="F963" s="274"/>
      <c r="G963" s="276"/>
      <c r="H963" s="276"/>
      <c r="I963" s="276"/>
      <c r="J963" s="277"/>
      <c r="K963" s="274"/>
      <c r="L963" s="274"/>
      <c r="M963" s="274"/>
      <c r="N963" s="274"/>
      <c r="O963" s="278"/>
      <c r="P963" s="279"/>
      <c r="Q963" s="353"/>
      <c r="R963" s="282" t="str">
        <f>IF(P963="","",VLOOKUP(P963,'Drop Down Lists'!$D$2:$E$312,2,FALSE))</f>
        <v/>
      </c>
      <c r="S963" s="172"/>
    </row>
    <row r="964" spans="1:19">
      <c r="A964" s="281"/>
      <c r="B964" s="272"/>
      <c r="C964" s="272"/>
      <c r="D964" s="273"/>
      <c r="E964" s="273"/>
      <c r="F964" s="274"/>
      <c r="G964" s="276"/>
      <c r="H964" s="276"/>
      <c r="I964" s="276"/>
      <c r="J964" s="277"/>
      <c r="K964" s="274"/>
      <c r="L964" s="274"/>
      <c r="M964" s="274"/>
      <c r="N964" s="274"/>
      <c r="O964" s="278"/>
      <c r="P964" s="279"/>
      <c r="Q964" s="353"/>
      <c r="R964" s="282" t="str">
        <f>IF(P964="","",VLOOKUP(P964,'Drop Down Lists'!$D$2:$E$312,2,FALSE))</f>
        <v/>
      </c>
      <c r="S964" s="172"/>
    </row>
    <row r="965" spans="1:19">
      <c r="A965" s="281"/>
      <c r="B965" s="272"/>
      <c r="C965" s="272"/>
      <c r="D965" s="273"/>
      <c r="E965" s="273"/>
      <c r="F965" s="274"/>
      <c r="G965" s="276"/>
      <c r="H965" s="276"/>
      <c r="I965" s="276"/>
      <c r="J965" s="277"/>
      <c r="K965" s="274"/>
      <c r="L965" s="274"/>
      <c r="M965" s="274"/>
      <c r="N965" s="274"/>
      <c r="O965" s="278"/>
      <c r="P965" s="279"/>
      <c r="Q965" s="353"/>
      <c r="R965" s="282" t="str">
        <f>IF(P965="","",VLOOKUP(P965,'Drop Down Lists'!$D$2:$E$312,2,FALSE))</f>
        <v/>
      </c>
      <c r="S965" s="172"/>
    </row>
    <row r="966" spans="1:19">
      <c r="A966" s="281"/>
      <c r="B966" s="272"/>
      <c r="C966" s="272"/>
      <c r="D966" s="273"/>
      <c r="E966" s="273"/>
      <c r="F966" s="274"/>
      <c r="G966" s="276"/>
      <c r="H966" s="276"/>
      <c r="I966" s="276"/>
      <c r="J966" s="277"/>
      <c r="K966" s="274"/>
      <c r="L966" s="274"/>
      <c r="M966" s="274"/>
      <c r="N966" s="274"/>
      <c r="O966" s="278"/>
      <c r="P966" s="279"/>
      <c r="Q966" s="353"/>
      <c r="R966" s="282" t="str">
        <f>IF(P966="","",VLOOKUP(P966,'Drop Down Lists'!$D$2:$E$312,2,FALSE))</f>
        <v/>
      </c>
      <c r="S966" s="172"/>
    </row>
    <row r="967" spans="1:19">
      <c r="A967" s="281"/>
      <c r="B967" s="272"/>
      <c r="C967" s="272"/>
      <c r="D967" s="273"/>
      <c r="E967" s="273"/>
      <c r="F967" s="274"/>
      <c r="G967" s="276"/>
      <c r="H967" s="276"/>
      <c r="I967" s="276"/>
      <c r="J967" s="277"/>
      <c r="K967" s="274"/>
      <c r="L967" s="274"/>
      <c r="M967" s="274"/>
      <c r="N967" s="274"/>
      <c r="O967" s="278"/>
      <c r="P967" s="279"/>
      <c r="Q967" s="353"/>
      <c r="R967" s="282" t="str">
        <f>IF(P967="","",VLOOKUP(P967,'Drop Down Lists'!$D$2:$E$312,2,FALSE))</f>
        <v/>
      </c>
      <c r="S967" s="172"/>
    </row>
    <row r="968" spans="1:19">
      <c r="A968" s="281"/>
      <c r="B968" s="272"/>
      <c r="C968" s="272"/>
      <c r="D968" s="273"/>
      <c r="E968" s="273"/>
      <c r="F968" s="274"/>
      <c r="G968" s="276"/>
      <c r="H968" s="276"/>
      <c r="I968" s="276"/>
      <c r="J968" s="277"/>
      <c r="K968" s="274"/>
      <c r="L968" s="274"/>
      <c r="M968" s="274"/>
      <c r="N968" s="274"/>
      <c r="O968" s="278"/>
      <c r="P968" s="279"/>
      <c r="Q968" s="353"/>
      <c r="R968" s="282" t="str">
        <f>IF(P968="","",VLOOKUP(P968,'Drop Down Lists'!$D$2:$E$312,2,FALSE))</f>
        <v/>
      </c>
      <c r="S968" s="172"/>
    </row>
    <row r="969" spans="1:19">
      <c r="A969" s="281"/>
      <c r="B969" s="272"/>
      <c r="C969" s="272"/>
      <c r="D969" s="273"/>
      <c r="E969" s="273"/>
      <c r="F969" s="274"/>
      <c r="G969" s="276"/>
      <c r="H969" s="276"/>
      <c r="I969" s="276"/>
      <c r="J969" s="277"/>
      <c r="K969" s="274"/>
      <c r="L969" s="274"/>
      <c r="M969" s="274"/>
      <c r="N969" s="274"/>
      <c r="O969" s="278"/>
      <c r="P969" s="279"/>
      <c r="Q969" s="353"/>
      <c r="R969" s="282" t="str">
        <f>IF(P969="","",VLOOKUP(P969,'Drop Down Lists'!$D$2:$E$312,2,FALSE))</f>
        <v/>
      </c>
      <c r="S969" s="172"/>
    </row>
    <row r="970" spans="1:19">
      <c r="A970" s="281"/>
      <c r="B970" s="272"/>
      <c r="C970" s="272"/>
      <c r="D970" s="273"/>
      <c r="E970" s="273"/>
      <c r="F970" s="274"/>
      <c r="G970" s="276"/>
      <c r="H970" s="276"/>
      <c r="I970" s="276"/>
      <c r="J970" s="277"/>
      <c r="K970" s="274"/>
      <c r="L970" s="274"/>
      <c r="M970" s="274"/>
      <c r="N970" s="274"/>
      <c r="O970" s="278"/>
      <c r="P970" s="279"/>
      <c r="Q970" s="353"/>
      <c r="R970" s="282" t="str">
        <f>IF(P970="","",VLOOKUP(P970,'Drop Down Lists'!$D$2:$E$312,2,FALSE))</f>
        <v/>
      </c>
      <c r="S970" s="172"/>
    </row>
    <row r="971" spans="1:19">
      <c r="A971" s="281"/>
      <c r="B971" s="272"/>
      <c r="C971" s="272"/>
      <c r="D971" s="273"/>
      <c r="E971" s="273"/>
      <c r="F971" s="274"/>
      <c r="G971" s="276"/>
      <c r="H971" s="276"/>
      <c r="I971" s="276"/>
      <c r="J971" s="277"/>
      <c r="K971" s="274"/>
      <c r="L971" s="274"/>
      <c r="M971" s="274"/>
      <c r="N971" s="274"/>
      <c r="O971" s="278"/>
      <c r="P971" s="279"/>
      <c r="Q971" s="353"/>
      <c r="R971" s="282" t="str">
        <f>IF(P971="","",VLOOKUP(P971,'Drop Down Lists'!$D$2:$E$312,2,FALSE))</f>
        <v/>
      </c>
      <c r="S971" s="172"/>
    </row>
    <row r="972" spans="1:19">
      <c r="A972" s="281"/>
      <c r="B972" s="272"/>
      <c r="C972" s="272"/>
      <c r="D972" s="273"/>
      <c r="E972" s="273"/>
      <c r="F972" s="274"/>
      <c r="G972" s="276"/>
      <c r="H972" s="276"/>
      <c r="I972" s="276"/>
      <c r="J972" s="277"/>
      <c r="K972" s="274"/>
      <c r="L972" s="274"/>
      <c r="M972" s="274"/>
      <c r="N972" s="274"/>
      <c r="O972" s="278"/>
      <c r="P972" s="279"/>
      <c r="Q972" s="353"/>
      <c r="R972" s="282" t="str">
        <f>IF(P972="","",VLOOKUP(P972,'Drop Down Lists'!$D$2:$E$312,2,FALSE))</f>
        <v/>
      </c>
      <c r="S972" s="172"/>
    </row>
    <row r="973" spans="1:19">
      <c r="A973" s="281"/>
      <c r="B973" s="272"/>
      <c r="C973" s="272"/>
      <c r="D973" s="273"/>
      <c r="E973" s="273"/>
      <c r="F973" s="274"/>
      <c r="G973" s="276"/>
      <c r="H973" s="276"/>
      <c r="I973" s="276"/>
      <c r="J973" s="277"/>
      <c r="K973" s="274"/>
      <c r="L973" s="274"/>
      <c r="M973" s="274"/>
      <c r="N973" s="274"/>
      <c r="O973" s="278"/>
      <c r="P973" s="279"/>
      <c r="Q973" s="353"/>
      <c r="R973" s="282" t="str">
        <f>IF(P973="","",VLOOKUP(P973,'Drop Down Lists'!$D$2:$E$312,2,FALSE))</f>
        <v/>
      </c>
      <c r="S973" s="172"/>
    </row>
    <row r="974" spans="1:19">
      <c r="A974" s="281"/>
      <c r="B974" s="272"/>
      <c r="C974" s="272"/>
      <c r="D974" s="273"/>
      <c r="E974" s="273"/>
      <c r="F974" s="274"/>
      <c r="G974" s="276"/>
      <c r="H974" s="276"/>
      <c r="I974" s="276"/>
      <c r="J974" s="277"/>
      <c r="K974" s="274"/>
      <c r="L974" s="274"/>
      <c r="M974" s="274"/>
      <c r="N974" s="274"/>
      <c r="O974" s="278"/>
      <c r="P974" s="279"/>
      <c r="Q974" s="353"/>
      <c r="R974" s="282" t="str">
        <f>IF(P974="","",VLOOKUP(P974,'Drop Down Lists'!$D$2:$E$312,2,FALSE))</f>
        <v/>
      </c>
      <c r="S974" s="172"/>
    </row>
    <row r="975" spans="1:19">
      <c r="A975" s="281"/>
      <c r="B975" s="272"/>
      <c r="C975" s="272"/>
      <c r="D975" s="273"/>
      <c r="E975" s="273"/>
      <c r="F975" s="274"/>
      <c r="G975" s="276"/>
      <c r="H975" s="276"/>
      <c r="I975" s="276"/>
      <c r="J975" s="277"/>
      <c r="K975" s="274"/>
      <c r="L975" s="274"/>
      <c r="M975" s="274"/>
      <c r="N975" s="274"/>
      <c r="O975" s="278"/>
      <c r="P975" s="279"/>
      <c r="Q975" s="353"/>
      <c r="R975" s="282" t="str">
        <f>IF(P975="","",VLOOKUP(P975,'Drop Down Lists'!$D$2:$E$312,2,FALSE))</f>
        <v/>
      </c>
      <c r="S975" s="172"/>
    </row>
    <row r="976" spans="1:19">
      <c r="A976" s="281"/>
      <c r="B976" s="272"/>
      <c r="C976" s="272"/>
      <c r="D976" s="273"/>
      <c r="E976" s="273"/>
      <c r="F976" s="274"/>
      <c r="G976" s="276"/>
      <c r="H976" s="276"/>
      <c r="I976" s="276"/>
      <c r="J976" s="277"/>
      <c r="K976" s="274"/>
      <c r="L976" s="274"/>
      <c r="M976" s="274"/>
      <c r="N976" s="274"/>
      <c r="O976" s="278"/>
      <c r="P976" s="279"/>
      <c r="Q976" s="353"/>
      <c r="R976" s="282" t="str">
        <f>IF(P976="","",VLOOKUP(P976,'Drop Down Lists'!$D$2:$E$312,2,FALSE))</f>
        <v/>
      </c>
      <c r="S976" s="172"/>
    </row>
    <row r="977" spans="1:19">
      <c r="A977" s="281"/>
      <c r="B977" s="272"/>
      <c r="C977" s="272"/>
      <c r="D977" s="273"/>
      <c r="E977" s="273"/>
      <c r="F977" s="274"/>
      <c r="G977" s="276"/>
      <c r="H977" s="276"/>
      <c r="I977" s="276"/>
      <c r="J977" s="277"/>
      <c r="K977" s="274"/>
      <c r="L977" s="274"/>
      <c r="M977" s="274"/>
      <c r="N977" s="274"/>
      <c r="O977" s="278"/>
      <c r="P977" s="279"/>
      <c r="Q977" s="353"/>
      <c r="R977" s="282" t="str">
        <f>IF(P977="","",VLOOKUP(P977,'Drop Down Lists'!$D$2:$E$312,2,FALSE))</f>
        <v/>
      </c>
      <c r="S977" s="172"/>
    </row>
    <row r="978" spans="1:19">
      <c r="A978" s="281"/>
      <c r="B978" s="272"/>
      <c r="C978" s="272"/>
      <c r="D978" s="273"/>
      <c r="E978" s="273"/>
      <c r="F978" s="274"/>
      <c r="G978" s="276"/>
      <c r="H978" s="276"/>
      <c r="I978" s="276"/>
      <c r="J978" s="277"/>
      <c r="K978" s="274"/>
      <c r="L978" s="274"/>
      <c r="M978" s="274"/>
      <c r="N978" s="274"/>
      <c r="O978" s="278"/>
      <c r="P978" s="279"/>
      <c r="Q978" s="353"/>
      <c r="R978" s="282" t="str">
        <f>IF(P978="","",VLOOKUP(P978,'Drop Down Lists'!$D$2:$E$312,2,FALSE))</f>
        <v/>
      </c>
      <c r="S978" s="172"/>
    </row>
    <row r="979" spans="1:19">
      <c r="A979" s="281"/>
      <c r="B979" s="272"/>
      <c r="C979" s="272"/>
      <c r="D979" s="273"/>
      <c r="E979" s="273"/>
      <c r="F979" s="274"/>
      <c r="G979" s="276"/>
      <c r="H979" s="276"/>
      <c r="I979" s="276"/>
      <c r="J979" s="277"/>
      <c r="K979" s="274"/>
      <c r="L979" s="274"/>
      <c r="M979" s="274"/>
      <c r="N979" s="274"/>
      <c r="O979" s="278"/>
      <c r="P979" s="279"/>
      <c r="Q979" s="353"/>
      <c r="R979" s="282" t="str">
        <f>IF(P979="","",VLOOKUP(P979,'Drop Down Lists'!$D$2:$E$312,2,FALSE))</f>
        <v/>
      </c>
      <c r="S979" s="172"/>
    </row>
    <row r="980" spans="1:19">
      <c r="A980" s="281"/>
      <c r="B980" s="272"/>
      <c r="C980" s="272"/>
      <c r="D980" s="273"/>
      <c r="E980" s="273"/>
      <c r="F980" s="274"/>
      <c r="G980" s="276"/>
      <c r="H980" s="276"/>
      <c r="I980" s="276"/>
      <c r="J980" s="277"/>
      <c r="K980" s="274"/>
      <c r="L980" s="274"/>
      <c r="M980" s="274"/>
      <c r="N980" s="274"/>
      <c r="O980" s="278"/>
      <c r="P980" s="279"/>
      <c r="Q980" s="353"/>
      <c r="R980" s="282" t="str">
        <f>IF(P980="","",VLOOKUP(P980,'Drop Down Lists'!$D$2:$E$312,2,FALSE))</f>
        <v/>
      </c>
      <c r="S980" s="172"/>
    </row>
    <row r="981" spans="1:19">
      <c r="A981" s="281"/>
      <c r="B981" s="272"/>
      <c r="C981" s="272"/>
      <c r="D981" s="273"/>
      <c r="E981" s="273"/>
      <c r="F981" s="274"/>
      <c r="G981" s="276"/>
      <c r="H981" s="276"/>
      <c r="I981" s="276"/>
      <c r="J981" s="277"/>
      <c r="K981" s="274"/>
      <c r="L981" s="274"/>
      <c r="M981" s="274"/>
      <c r="N981" s="274"/>
      <c r="O981" s="278"/>
      <c r="P981" s="279"/>
      <c r="Q981" s="353"/>
      <c r="R981" s="282" t="str">
        <f>IF(P981="","",VLOOKUP(P981,'Drop Down Lists'!$D$2:$E$312,2,FALSE))</f>
        <v/>
      </c>
      <c r="S981" s="172"/>
    </row>
    <row r="982" spans="1:19">
      <c r="A982" s="281"/>
      <c r="B982" s="272"/>
      <c r="C982" s="272"/>
      <c r="D982" s="273"/>
      <c r="E982" s="273"/>
      <c r="F982" s="274"/>
      <c r="G982" s="276"/>
      <c r="H982" s="276"/>
      <c r="I982" s="276"/>
      <c r="J982" s="277"/>
      <c r="K982" s="274"/>
      <c r="L982" s="274"/>
      <c r="M982" s="274"/>
      <c r="N982" s="274"/>
      <c r="O982" s="278"/>
      <c r="P982" s="279"/>
      <c r="Q982" s="353"/>
      <c r="R982" s="282" t="str">
        <f>IF(P982="","",VLOOKUP(P982,'Drop Down Lists'!$D$2:$E$312,2,FALSE))</f>
        <v/>
      </c>
      <c r="S982" s="172"/>
    </row>
    <row r="983" spans="1:19">
      <c r="A983" s="281"/>
      <c r="B983" s="272"/>
      <c r="C983" s="272"/>
      <c r="D983" s="273"/>
      <c r="E983" s="273"/>
      <c r="F983" s="274"/>
      <c r="G983" s="276"/>
      <c r="H983" s="276"/>
      <c r="I983" s="276"/>
      <c r="J983" s="277"/>
      <c r="K983" s="274"/>
      <c r="L983" s="274"/>
      <c r="M983" s="274"/>
      <c r="N983" s="274"/>
      <c r="O983" s="278"/>
      <c r="P983" s="279"/>
      <c r="Q983" s="353"/>
      <c r="R983" s="282" t="str">
        <f>IF(P983="","",VLOOKUP(P983,'Drop Down Lists'!$D$2:$E$312,2,FALSE))</f>
        <v/>
      </c>
      <c r="S983" s="172"/>
    </row>
    <row r="984" spans="1:19">
      <c r="A984" s="281"/>
      <c r="B984" s="272"/>
      <c r="C984" s="272"/>
      <c r="D984" s="273"/>
      <c r="E984" s="273"/>
      <c r="F984" s="274"/>
      <c r="G984" s="276"/>
      <c r="H984" s="276"/>
      <c r="I984" s="276"/>
      <c r="J984" s="277"/>
      <c r="K984" s="274"/>
      <c r="L984" s="274"/>
      <c r="M984" s="274"/>
      <c r="N984" s="274"/>
      <c r="O984" s="278"/>
      <c r="P984" s="279"/>
      <c r="Q984" s="353"/>
      <c r="R984" s="282" t="str">
        <f>IF(P984="","",VLOOKUP(P984,'Drop Down Lists'!$D$2:$E$312,2,FALSE))</f>
        <v/>
      </c>
      <c r="S984" s="172"/>
    </row>
    <row r="985" spans="1:19">
      <c r="A985" s="281"/>
      <c r="B985" s="272"/>
      <c r="C985" s="272"/>
      <c r="D985" s="273"/>
      <c r="E985" s="273"/>
      <c r="F985" s="274"/>
      <c r="G985" s="276"/>
      <c r="H985" s="276"/>
      <c r="I985" s="276"/>
      <c r="J985" s="277"/>
      <c r="K985" s="274"/>
      <c r="L985" s="274"/>
      <c r="M985" s="274"/>
      <c r="N985" s="274"/>
      <c r="O985" s="278"/>
      <c r="P985" s="279"/>
      <c r="Q985" s="353"/>
      <c r="R985" s="282" t="str">
        <f>IF(P985="","",VLOOKUP(P985,'Drop Down Lists'!$D$2:$E$312,2,FALSE))</f>
        <v/>
      </c>
      <c r="S985" s="172"/>
    </row>
    <row r="986" spans="1:19">
      <c r="A986" s="281"/>
      <c r="B986" s="272"/>
      <c r="C986" s="272"/>
      <c r="D986" s="273"/>
      <c r="E986" s="273"/>
      <c r="F986" s="274"/>
      <c r="G986" s="276"/>
      <c r="H986" s="276"/>
      <c r="I986" s="276"/>
      <c r="J986" s="277"/>
      <c r="K986" s="274"/>
      <c r="L986" s="274"/>
      <c r="M986" s="274"/>
      <c r="N986" s="274"/>
      <c r="O986" s="278"/>
      <c r="P986" s="279"/>
      <c r="Q986" s="353"/>
      <c r="R986" s="282" t="str">
        <f>IF(P986="","",VLOOKUP(P986,'Drop Down Lists'!$D$2:$E$312,2,FALSE))</f>
        <v/>
      </c>
      <c r="S986" s="172"/>
    </row>
    <row r="987" spans="1:19">
      <c r="A987" s="281"/>
      <c r="B987" s="272"/>
      <c r="C987" s="272"/>
      <c r="D987" s="273"/>
      <c r="E987" s="273"/>
      <c r="F987" s="274"/>
      <c r="G987" s="276"/>
      <c r="H987" s="276"/>
      <c r="I987" s="276"/>
      <c r="J987" s="277"/>
      <c r="K987" s="274"/>
      <c r="L987" s="274"/>
      <c r="M987" s="274"/>
      <c r="N987" s="274"/>
      <c r="O987" s="278"/>
      <c r="P987" s="279"/>
      <c r="Q987" s="353"/>
      <c r="R987" s="282" t="str">
        <f>IF(P987="","",VLOOKUP(P987,'Drop Down Lists'!$D$2:$E$312,2,FALSE))</f>
        <v/>
      </c>
      <c r="S987" s="172"/>
    </row>
    <row r="988" spans="1:19">
      <c r="A988" s="281"/>
      <c r="B988" s="272"/>
      <c r="C988" s="272"/>
      <c r="D988" s="273"/>
      <c r="E988" s="273"/>
      <c r="F988" s="274"/>
      <c r="G988" s="276"/>
      <c r="H988" s="276"/>
      <c r="I988" s="276"/>
      <c r="J988" s="277"/>
      <c r="K988" s="274"/>
      <c r="L988" s="274"/>
      <c r="M988" s="274"/>
      <c r="N988" s="274"/>
      <c r="O988" s="278"/>
      <c r="P988" s="279"/>
      <c r="Q988" s="353"/>
      <c r="R988" s="282" t="str">
        <f>IF(P988="","",VLOOKUP(P988,'Drop Down Lists'!$D$2:$E$312,2,FALSE))</f>
        <v/>
      </c>
      <c r="S988" s="172"/>
    </row>
    <row r="989" spans="1:19">
      <c r="A989" s="281"/>
      <c r="B989" s="272"/>
      <c r="C989" s="272"/>
      <c r="D989" s="273"/>
      <c r="E989" s="273"/>
      <c r="F989" s="274"/>
      <c r="G989" s="276"/>
      <c r="H989" s="276"/>
      <c r="I989" s="276"/>
      <c r="J989" s="277"/>
      <c r="K989" s="274"/>
      <c r="L989" s="274"/>
      <c r="M989" s="274"/>
      <c r="N989" s="274"/>
      <c r="O989" s="278"/>
      <c r="P989" s="279"/>
      <c r="Q989" s="353"/>
      <c r="R989" s="282" t="str">
        <f>IF(P989="","",VLOOKUP(P989,'Drop Down Lists'!$D$2:$E$312,2,FALSE))</f>
        <v/>
      </c>
      <c r="S989" s="172"/>
    </row>
    <row r="990" spans="1:19">
      <c r="A990" s="281"/>
      <c r="B990" s="272"/>
      <c r="C990" s="272"/>
      <c r="D990" s="273"/>
      <c r="E990" s="273"/>
      <c r="F990" s="274"/>
      <c r="G990" s="276"/>
      <c r="H990" s="276"/>
      <c r="I990" s="276"/>
      <c r="J990" s="277"/>
      <c r="K990" s="274"/>
      <c r="L990" s="274"/>
      <c r="M990" s="274"/>
      <c r="N990" s="274"/>
      <c r="O990" s="278"/>
      <c r="P990" s="279"/>
      <c r="Q990" s="353"/>
      <c r="R990" s="282" t="str">
        <f>IF(P990="","",VLOOKUP(P990,'Drop Down Lists'!$D$2:$E$312,2,FALSE))</f>
        <v/>
      </c>
      <c r="S990" s="172"/>
    </row>
    <row r="991" spans="1:19">
      <c r="A991" s="281"/>
      <c r="B991" s="272"/>
      <c r="C991" s="272"/>
      <c r="D991" s="273"/>
      <c r="E991" s="273"/>
      <c r="F991" s="274"/>
      <c r="G991" s="276"/>
      <c r="H991" s="276"/>
      <c r="I991" s="276"/>
      <c r="J991" s="277"/>
      <c r="K991" s="274"/>
      <c r="L991" s="274"/>
      <c r="M991" s="274"/>
      <c r="N991" s="274"/>
      <c r="O991" s="278"/>
      <c r="P991" s="279"/>
      <c r="Q991" s="353"/>
      <c r="R991" s="282" t="str">
        <f>IF(P991="","",VLOOKUP(P991,'Drop Down Lists'!$D$2:$E$312,2,FALSE))</f>
        <v/>
      </c>
      <c r="S991" s="172"/>
    </row>
    <row r="992" spans="1:19">
      <c r="A992" s="281"/>
      <c r="B992" s="272"/>
      <c r="C992" s="272"/>
      <c r="D992" s="273"/>
      <c r="E992" s="273"/>
      <c r="F992" s="274"/>
      <c r="G992" s="276"/>
      <c r="H992" s="276"/>
      <c r="I992" s="276"/>
      <c r="J992" s="277"/>
      <c r="K992" s="274"/>
      <c r="L992" s="274"/>
      <c r="M992" s="274"/>
      <c r="N992" s="274"/>
      <c r="O992" s="278"/>
      <c r="P992" s="279"/>
      <c r="Q992" s="353"/>
      <c r="R992" s="282" t="str">
        <f>IF(P992="","",VLOOKUP(P992,'Drop Down Lists'!$D$2:$E$312,2,FALSE))</f>
        <v/>
      </c>
      <c r="S992" s="172"/>
    </row>
    <row r="993" spans="1:19">
      <c r="A993" s="281"/>
      <c r="B993" s="272"/>
      <c r="C993" s="272"/>
      <c r="D993" s="273"/>
      <c r="E993" s="273"/>
      <c r="F993" s="274"/>
      <c r="G993" s="276"/>
      <c r="H993" s="276"/>
      <c r="I993" s="276"/>
      <c r="J993" s="277"/>
      <c r="K993" s="274"/>
      <c r="L993" s="274"/>
      <c r="M993" s="274"/>
      <c r="N993" s="274"/>
      <c r="O993" s="278"/>
      <c r="P993" s="279"/>
      <c r="Q993" s="353"/>
      <c r="R993" s="282" t="str">
        <f>IF(P993="","",VLOOKUP(P993,'Drop Down Lists'!$D$2:$E$312,2,FALSE))</f>
        <v/>
      </c>
      <c r="S993" s="172"/>
    </row>
    <row r="994" spans="1:19">
      <c r="A994" s="281"/>
      <c r="B994" s="272"/>
      <c r="C994" s="272"/>
      <c r="D994" s="273"/>
      <c r="E994" s="273"/>
      <c r="F994" s="274"/>
      <c r="G994" s="276"/>
      <c r="H994" s="276"/>
      <c r="I994" s="276"/>
      <c r="J994" s="277"/>
      <c r="K994" s="274"/>
      <c r="L994" s="274"/>
      <c r="M994" s="274"/>
      <c r="N994" s="274"/>
      <c r="O994" s="278"/>
      <c r="P994" s="279"/>
      <c r="Q994" s="353"/>
      <c r="R994" s="282" t="str">
        <f>IF(P994="","",VLOOKUP(P994,'Drop Down Lists'!$D$2:$E$312,2,FALSE))</f>
        <v/>
      </c>
      <c r="S994" s="172"/>
    </row>
    <row r="995" spans="1:19">
      <c r="A995" s="281"/>
      <c r="B995" s="272"/>
      <c r="C995" s="272"/>
      <c r="D995" s="273"/>
      <c r="E995" s="273"/>
      <c r="F995" s="274"/>
      <c r="G995" s="276"/>
      <c r="H995" s="276"/>
      <c r="I995" s="276"/>
      <c r="J995" s="277"/>
      <c r="K995" s="274"/>
      <c r="L995" s="274"/>
      <c r="M995" s="274"/>
      <c r="N995" s="274"/>
      <c r="O995" s="278"/>
      <c r="P995" s="279"/>
      <c r="Q995" s="353"/>
      <c r="R995" s="282" t="str">
        <f>IF(P995="","",VLOOKUP(P995,'Drop Down Lists'!$D$2:$E$312,2,FALSE))</f>
        <v/>
      </c>
      <c r="S995" s="172"/>
    </row>
    <row r="996" spans="1:19">
      <c r="A996" s="281"/>
      <c r="B996" s="272"/>
      <c r="C996" s="272"/>
      <c r="D996" s="273"/>
      <c r="E996" s="273"/>
      <c r="F996" s="274"/>
      <c r="G996" s="276"/>
      <c r="H996" s="276"/>
      <c r="I996" s="276"/>
      <c r="J996" s="277"/>
      <c r="K996" s="274"/>
      <c r="L996" s="274"/>
      <c r="M996" s="274"/>
      <c r="N996" s="274"/>
      <c r="O996" s="278"/>
      <c r="P996" s="279"/>
      <c r="Q996" s="353"/>
      <c r="R996" s="282" t="str">
        <f>IF(P996="","",VLOOKUP(P996,'Drop Down Lists'!$D$2:$E$312,2,FALSE))</f>
        <v/>
      </c>
      <c r="S996" s="172"/>
    </row>
    <row r="997" spans="1:19">
      <c r="A997" s="281"/>
      <c r="B997" s="272"/>
      <c r="C997" s="272"/>
      <c r="D997" s="273"/>
      <c r="E997" s="273"/>
      <c r="F997" s="274"/>
      <c r="G997" s="276"/>
      <c r="H997" s="276"/>
      <c r="I997" s="276"/>
      <c r="J997" s="277"/>
      <c r="K997" s="274"/>
      <c r="L997" s="274"/>
      <c r="M997" s="274"/>
      <c r="N997" s="274"/>
      <c r="O997" s="278"/>
      <c r="P997" s="279"/>
      <c r="Q997" s="353"/>
      <c r="R997" s="282" t="str">
        <f>IF(P997="","",VLOOKUP(P997,'Drop Down Lists'!$D$2:$E$312,2,FALSE))</f>
        <v/>
      </c>
      <c r="S997" s="172"/>
    </row>
    <row r="998" spans="1:19">
      <c r="A998" s="281"/>
      <c r="B998" s="272"/>
      <c r="C998" s="272"/>
      <c r="D998" s="273"/>
      <c r="E998" s="273"/>
      <c r="F998" s="274"/>
      <c r="G998" s="276"/>
      <c r="H998" s="276"/>
      <c r="I998" s="276"/>
      <c r="J998" s="277"/>
      <c r="K998" s="274"/>
      <c r="L998" s="274"/>
      <c r="M998" s="274"/>
      <c r="N998" s="274"/>
      <c r="O998" s="278"/>
      <c r="P998" s="279"/>
      <c r="Q998" s="353"/>
      <c r="R998" s="282" t="str">
        <f>IF(P998="","",VLOOKUP(P998,'Drop Down Lists'!$D$2:$E$312,2,FALSE))</f>
        <v/>
      </c>
      <c r="S998" s="172"/>
    </row>
    <row r="999" spans="1:19">
      <c r="A999" s="281"/>
      <c r="B999" s="272"/>
      <c r="C999" s="272"/>
      <c r="D999" s="273"/>
      <c r="E999" s="273"/>
      <c r="F999" s="274"/>
      <c r="G999" s="276"/>
      <c r="H999" s="276"/>
      <c r="I999" s="276"/>
      <c r="J999" s="277"/>
      <c r="K999" s="274"/>
      <c r="L999" s="274"/>
      <c r="M999" s="274"/>
      <c r="N999" s="274"/>
      <c r="O999" s="278"/>
      <c r="P999" s="279"/>
      <c r="Q999" s="353"/>
      <c r="R999" s="282" t="str">
        <f>IF(P999="","",VLOOKUP(P999,'Drop Down Lists'!$D$2:$E$312,2,FALSE))</f>
        <v/>
      </c>
      <c r="S999" s="172"/>
    </row>
    <row r="1000" spans="1:19">
      <c r="A1000" s="281"/>
      <c r="B1000" s="272"/>
      <c r="C1000" s="272"/>
      <c r="D1000" s="273"/>
      <c r="E1000" s="273"/>
      <c r="F1000" s="274"/>
      <c r="G1000" s="276"/>
      <c r="H1000" s="276"/>
      <c r="I1000" s="276"/>
      <c r="J1000" s="277"/>
      <c r="K1000" s="274"/>
      <c r="L1000" s="274"/>
      <c r="M1000" s="274"/>
      <c r="N1000" s="274"/>
      <c r="O1000" s="278"/>
      <c r="P1000" s="279"/>
      <c r="Q1000" s="353"/>
      <c r="R1000" s="282" t="str">
        <f>IF(P1000="","",VLOOKUP(P1000,'Drop Down Lists'!$D$2:$E$312,2,FALSE))</f>
        <v/>
      </c>
      <c r="S1000" s="172"/>
    </row>
    <row r="1001" spans="1:19">
      <c r="A1001" s="281"/>
      <c r="B1001" s="272"/>
      <c r="C1001" s="272"/>
      <c r="D1001" s="273"/>
      <c r="E1001" s="273"/>
      <c r="F1001" s="274"/>
      <c r="G1001" s="276"/>
      <c r="H1001" s="276"/>
      <c r="I1001" s="276"/>
      <c r="J1001" s="277"/>
      <c r="K1001" s="274"/>
      <c r="L1001" s="274"/>
      <c r="M1001" s="274"/>
      <c r="N1001" s="274"/>
      <c r="O1001" s="278"/>
      <c r="P1001" s="279"/>
      <c r="Q1001" s="353"/>
      <c r="R1001" s="282" t="str">
        <f>IF(P1001="","",VLOOKUP(P1001,'Drop Down Lists'!$D$2:$E$312,2,FALSE))</f>
        <v/>
      </c>
      <c r="S1001" s="172"/>
    </row>
    <row r="1002" spans="1:19">
      <c r="A1002" s="281"/>
      <c r="B1002" s="272"/>
      <c r="C1002" s="272"/>
      <c r="D1002" s="273"/>
      <c r="E1002" s="273"/>
      <c r="F1002" s="274"/>
      <c r="G1002" s="276"/>
      <c r="H1002" s="276"/>
      <c r="I1002" s="276"/>
      <c r="J1002" s="277"/>
      <c r="K1002" s="274"/>
      <c r="L1002" s="274"/>
      <c r="M1002" s="274"/>
      <c r="N1002" s="274"/>
      <c r="O1002" s="278"/>
      <c r="P1002" s="279"/>
      <c r="Q1002" s="353"/>
      <c r="R1002" s="282" t="str">
        <f>IF(P1002="","",VLOOKUP(P1002,'Drop Down Lists'!$D$2:$E$312,2,FALSE))</f>
        <v/>
      </c>
      <c r="S1002" s="172"/>
    </row>
    <row r="1003" spans="1:19">
      <c r="A1003" s="281"/>
      <c r="B1003" s="272"/>
      <c r="C1003" s="272"/>
      <c r="D1003" s="273"/>
      <c r="E1003" s="273"/>
      <c r="F1003" s="274"/>
      <c r="G1003" s="276"/>
      <c r="H1003" s="276"/>
      <c r="I1003" s="276"/>
      <c r="J1003" s="277"/>
      <c r="K1003" s="274"/>
      <c r="L1003" s="274"/>
      <c r="M1003" s="274"/>
      <c r="N1003" s="274"/>
      <c r="O1003" s="278"/>
      <c r="P1003" s="279"/>
      <c r="Q1003" s="353"/>
      <c r="R1003" s="282" t="str">
        <f>IF(P1003="","",VLOOKUP(P1003,'Drop Down Lists'!$D$2:$E$312,2,FALSE))</f>
        <v/>
      </c>
      <c r="S1003" s="172"/>
    </row>
    <row r="1004" spans="1:19">
      <c r="A1004" s="281"/>
      <c r="B1004" s="272"/>
      <c r="C1004" s="272"/>
      <c r="D1004" s="273"/>
      <c r="E1004" s="273"/>
      <c r="F1004" s="274"/>
      <c r="G1004" s="276"/>
      <c r="H1004" s="276"/>
      <c r="I1004" s="276"/>
      <c r="J1004" s="277"/>
      <c r="K1004" s="274"/>
      <c r="L1004" s="274"/>
      <c r="M1004" s="274"/>
      <c r="N1004" s="274"/>
      <c r="O1004" s="278"/>
      <c r="P1004" s="279"/>
      <c r="Q1004" s="353"/>
      <c r="R1004" s="282" t="str">
        <f>IF(P1004="","",VLOOKUP(P1004,'Drop Down Lists'!$D$2:$E$312,2,FALSE))</f>
        <v/>
      </c>
      <c r="S1004" s="172"/>
    </row>
    <row r="1005" spans="1:19">
      <c r="A1005" s="281"/>
      <c r="B1005" s="272"/>
      <c r="C1005" s="272"/>
      <c r="D1005" s="273"/>
      <c r="E1005" s="273"/>
      <c r="F1005" s="274"/>
      <c r="G1005" s="276"/>
      <c r="H1005" s="276"/>
      <c r="I1005" s="276"/>
      <c r="J1005" s="277"/>
      <c r="K1005" s="274"/>
      <c r="L1005" s="274"/>
      <c r="M1005" s="274"/>
      <c r="N1005" s="274"/>
      <c r="O1005" s="278"/>
      <c r="P1005" s="279"/>
      <c r="Q1005" s="353"/>
      <c r="R1005" s="282" t="str">
        <f>IF(P1005="","",VLOOKUP(P1005,'Drop Down Lists'!$D$2:$E$312,2,FALSE))</f>
        <v/>
      </c>
      <c r="S1005" s="172"/>
    </row>
    <row r="1006" spans="1:19">
      <c r="A1006" s="281"/>
      <c r="B1006" s="272"/>
      <c r="C1006" s="272"/>
      <c r="D1006" s="273"/>
      <c r="E1006" s="273"/>
      <c r="F1006" s="274"/>
      <c r="G1006" s="276"/>
      <c r="H1006" s="276"/>
      <c r="I1006" s="276"/>
      <c r="J1006" s="277"/>
      <c r="K1006" s="274"/>
      <c r="L1006" s="274"/>
      <c r="M1006" s="274"/>
      <c r="N1006" s="274"/>
      <c r="O1006" s="278"/>
      <c r="P1006" s="279"/>
      <c r="Q1006" s="353"/>
      <c r="R1006" s="282" t="str">
        <f>IF(P1006="","",VLOOKUP(P1006,'Drop Down Lists'!$D$2:$E$312,2,FALSE))</f>
        <v/>
      </c>
      <c r="S1006" s="172"/>
    </row>
    <row r="1007" spans="1:19">
      <c r="A1007" s="281"/>
      <c r="B1007" s="272"/>
      <c r="C1007" s="272"/>
      <c r="D1007" s="273"/>
      <c r="E1007" s="273"/>
      <c r="F1007" s="274"/>
      <c r="G1007" s="276"/>
      <c r="H1007" s="276"/>
      <c r="I1007" s="276"/>
      <c r="J1007" s="277"/>
      <c r="K1007" s="274"/>
      <c r="L1007" s="274"/>
      <c r="M1007" s="274"/>
      <c r="N1007" s="274"/>
      <c r="O1007" s="278"/>
      <c r="P1007" s="279"/>
      <c r="Q1007" s="353"/>
      <c r="R1007" s="282" t="str">
        <f>IF(P1007="","",VLOOKUP(P1007,'Drop Down Lists'!$D$2:$E$312,2,FALSE))</f>
        <v/>
      </c>
      <c r="S1007" s="172"/>
    </row>
    <row r="1008" spans="1:19">
      <c r="A1008" s="281"/>
      <c r="B1008" s="272"/>
      <c r="C1008" s="272"/>
      <c r="D1008" s="273"/>
      <c r="E1008" s="273"/>
      <c r="F1008" s="274"/>
      <c r="G1008" s="276"/>
      <c r="H1008" s="276"/>
      <c r="I1008" s="276"/>
      <c r="J1008" s="277"/>
      <c r="K1008" s="274"/>
      <c r="L1008" s="274"/>
      <c r="M1008" s="274"/>
      <c r="N1008" s="274"/>
      <c r="O1008" s="278"/>
      <c r="P1008" s="279"/>
      <c r="Q1008" s="353"/>
      <c r="R1008" s="282" t="str">
        <f>IF(P1008="","",VLOOKUP(P1008,'Drop Down Lists'!$D$2:$E$312,2,FALSE))</f>
        <v/>
      </c>
      <c r="S1008" s="172"/>
    </row>
    <row r="1009" spans="1:19">
      <c r="A1009" s="281"/>
      <c r="B1009" s="272"/>
      <c r="C1009" s="272"/>
      <c r="D1009" s="273"/>
      <c r="E1009" s="273"/>
      <c r="F1009" s="274"/>
      <c r="G1009" s="276"/>
      <c r="H1009" s="276"/>
      <c r="I1009" s="276"/>
      <c r="J1009" s="277"/>
      <c r="K1009" s="274"/>
      <c r="L1009" s="274"/>
      <c r="M1009" s="274"/>
      <c r="N1009" s="274"/>
      <c r="O1009" s="278"/>
      <c r="P1009" s="279"/>
      <c r="Q1009" s="353"/>
      <c r="R1009" s="282" t="str">
        <f>IF(P1009="","",VLOOKUP(P1009,'Drop Down Lists'!$D$2:$E$312,2,FALSE))</f>
        <v/>
      </c>
      <c r="S1009" s="172"/>
    </row>
    <row r="1010" spans="1:19">
      <c r="A1010" s="281"/>
      <c r="B1010" s="272"/>
      <c r="C1010" s="272"/>
      <c r="D1010" s="273"/>
      <c r="E1010" s="273"/>
      <c r="F1010" s="274"/>
      <c r="G1010" s="276"/>
      <c r="H1010" s="276"/>
      <c r="I1010" s="276"/>
      <c r="J1010" s="277"/>
      <c r="K1010" s="274"/>
      <c r="L1010" s="274"/>
      <c r="M1010" s="274"/>
      <c r="N1010" s="274"/>
      <c r="O1010" s="278"/>
      <c r="P1010" s="279"/>
      <c r="Q1010" s="353"/>
      <c r="R1010" s="282" t="str">
        <f>IF(P1010="","",VLOOKUP(P1010,'Drop Down Lists'!$D$2:$E$312,2,FALSE))</f>
        <v/>
      </c>
      <c r="S1010" s="172"/>
    </row>
    <row r="1011" spans="1:19">
      <c r="A1011" s="281"/>
      <c r="B1011" s="272"/>
      <c r="C1011" s="272"/>
      <c r="D1011" s="273"/>
      <c r="E1011" s="273"/>
      <c r="F1011" s="274"/>
      <c r="G1011" s="276"/>
      <c r="H1011" s="276"/>
      <c r="I1011" s="276"/>
      <c r="J1011" s="277"/>
      <c r="K1011" s="274"/>
      <c r="L1011" s="274"/>
      <c r="M1011" s="274"/>
      <c r="N1011" s="274"/>
      <c r="O1011" s="278"/>
      <c r="P1011" s="279"/>
      <c r="Q1011" s="353"/>
      <c r="R1011" s="282" t="str">
        <f>IF(P1011="","",VLOOKUP(P1011,'Drop Down Lists'!$D$2:$E$312,2,FALSE))</f>
        <v/>
      </c>
      <c r="S1011" s="172"/>
    </row>
    <row r="1012" spans="1:19">
      <c r="A1012" s="281"/>
      <c r="B1012" s="272"/>
      <c r="C1012" s="272"/>
      <c r="D1012" s="273"/>
      <c r="E1012" s="273"/>
      <c r="F1012" s="274"/>
      <c r="G1012" s="276"/>
      <c r="H1012" s="276"/>
      <c r="I1012" s="276"/>
      <c r="J1012" s="277"/>
      <c r="K1012" s="274"/>
      <c r="L1012" s="274"/>
      <c r="M1012" s="274"/>
      <c r="N1012" s="274"/>
      <c r="O1012" s="278"/>
      <c r="P1012" s="279"/>
      <c r="Q1012" s="353"/>
      <c r="R1012" s="282" t="str">
        <f>IF(P1012="","",VLOOKUP(P1012,'Drop Down Lists'!$D$2:$E$312,2,FALSE))</f>
        <v/>
      </c>
      <c r="S1012" s="172"/>
    </row>
    <row r="1013" spans="1:19">
      <c r="A1013" s="281"/>
      <c r="B1013" s="272"/>
      <c r="C1013" s="272"/>
      <c r="D1013" s="273"/>
      <c r="E1013" s="273"/>
      <c r="F1013" s="274"/>
      <c r="G1013" s="276"/>
      <c r="H1013" s="276"/>
      <c r="I1013" s="276"/>
      <c r="J1013" s="277"/>
      <c r="K1013" s="274"/>
      <c r="L1013" s="274"/>
      <c r="M1013" s="274"/>
      <c r="N1013" s="274"/>
      <c r="O1013" s="278"/>
      <c r="P1013" s="279"/>
      <c r="Q1013" s="353"/>
      <c r="R1013" s="282" t="str">
        <f>IF(P1013="","",VLOOKUP(P1013,'Drop Down Lists'!$D$2:$E$312,2,FALSE))</f>
        <v/>
      </c>
      <c r="S1013" s="172"/>
    </row>
    <row r="1014" spans="1:19">
      <c r="A1014" s="281"/>
      <c r="B1014" s="272"/>
      <c r="C1014" s="272"/>
      <c r="D1014" s="273"/>
      <c r="E1014" s="273"/>
      <c r="F1014" s="274"/>
      <c r="G1014" s="276"/>
      <c r="H1014" s="276"/>
      <c r="I1014" s="276"/>
      <c r="J1014" s="277"/>
      <c r="K1014" s="274"/>
      <c r="L1014" s="274"/>
      <c r="M1014" s="274"/>
      <c r="N1014" s="274"/>
      <c r="O1014" s="278"/>
      <c r="P1014" s="279"/>
      <c r="Q1014" s="353"/>
      <c r="R1014" s="282" t="str">
        <f>IF(P1014="","",VLOOKUP(P1014,'Drop Down Lists'!$D$2:$E$312,2,FALSE))</f>
        <v/>
      </c>
      <c r="S1014" s="172"/>
    </row>
    <row r="1015" spans="1:19">
      <c r="A1015" s="281"/>
      <c r="B1015" s="272"/>
      <c r="C1015" s="272"/>
      <c r="D1015" s="273"/>
      <c r="E1015" s="273"/>
      <c r="F1015" s="274"/>
      <c r="G1015" s="276"/>
      <c r="H1015" s="276"/>
      <c r="I1015" s="276"/>
      <c r="J1015" s="277"/>
      <c r="K1015" s="274"/>
      <c r="L1015" s="274"/>
      <c r="M1015" s="274"/>
      <c r="N1015" s="274"/>
      <c r="O1015" s="278"/>
      <c r="P1015" s="279"/>
      <c r="Q1015" s="353"/>
      <c r="R1015" s="282" t="str">
        <f>IF(P1015="","",VLOOKUP(P1015,'Drop Down Lists'!$D$2:$E$312,2,FALSE))</f>
        <v/>
      </c>
      <c r="S1015" s="172"/>
    </row>
    <row r="1016" spans="1:19">
      <c r="A1016" s="281"/>
      <c r="B1016" s="272"/>
      <c r="C1016" s="272"/>
      <c r="D1016" s="273"/>
      <c r="E1016" s="273"/>
      <c r="F1016" s="274"/>
      <c r="G1016" s="276"/>
      <c r="H1016" s="276"/>
      <c r="I1016" s="276"/>
      <c r="J1016" s="277"/>
      <c r="K1016" s="274"/>
      <c r="L1016" s="274"/>
      <c r="M1016" s="274"/>
      <c r="N1016" s="274"/>
      <c r="O1016" s="278"/>
      <c r="P1016" s="279"/>
      <c r="Q1016" s="353"/>
      <c r="R1016" s="282" t="str">
        <f>IF(P1016="","",VLOOKUP(P1016,'Drop Down Lists'!$D$2:$E$312,2,FALSE))</f>
        <v/>
      </c>
      <c r="S1016" s="172"/>
    </row>
    <row r="1017" spans="1:19">
      <c r="A1017" s="281"/>
      <c r="B1017" s="272"/>
      <c r="C1017" s="272"/>
      <c r="D1017" s="273"/>
      <c r="E1017" s="273"/>
      <c r="F1017" s="274"/>
      <c r="G1017" s="276"/>
      <c r="H1017" s="276"/>
      <c r="I1017" s="276"/>
      <c r="J1017" s="277"/>
      <c r="K1017" s="274"/>
      <c r="L1017" s="274"/>
      <c r="M1017" s="274"/>
      <c r="N1017" s="274"/>
      <c r="O1017" s="278"/>
      <c r="P1017" s="279"/>
      <c r="Q1017" s="353"/>
      <c r="R1017" s="282" t="str">
        <f>IF(P1017="","",VLOOKUP(P1017,'Drop Down Lists'!$D$2:$E$312,2,FALSE))</f>
        <v/>
      </c>
      <c r="S1017" s="172"/>
    </row>
    <row r="1018" spans="1:19">
      <c r="A1018" s="281"/>
      <c r="B1018" s="272"/>
      <c r="C1018" s="272"/>
      <c r="D1018" s="273"/>
      <c r="E1018" s="273"/>
      <c r="F1018" s="274"/>
      <c r="G1018" s="276"/>
      <c r="H1018" s="276"/>
      <c r="I1018" s="276"/>
      <c r="J1018" s="277"/>
      <c r="K1018" s="274"/>
      <c r="L1018" s="274"/>
      <c r="M1018" s="274"/>
      <c r="N1018" s="274"/>
      <c r="O1018" s="278"/>
      <c r="P1018" s="279"/>
      <c r="Q1018" s="353"/>
      <c r="R1018" s="282" t="str">
        <f>IF(P1018="","",VLOOKUP(P1018,'Drop Down Lists'!$D$2:$E$312,2,FALSE))</f>
        <v/>
      </c>
      <c r="S1018" s="172"/>
    </row>
    <row r="1019" spans="1:19">
      <c r="A1019" s="281"/>
      <c r="B1019" s="272"/>
      <c r="C1019" s="272"/>
      <c r="D1019" s="273"/>
      <c r="E1019" s="273"/>
      <c r="F1019" s="274"/>
      <c r="G1019" s="276"/>
      <c r="H1019" s="276"/>
      <c r="I1019" s="276"/>
      <c r="J1019" s="277"/>
      <c r="K1019" s="274"/>
      <c r="L1019" s="274"/>
      <c r="M1019" s="274"/>
      <c r="N1019" s="274"/>
      <c r="O1019" s="278"/>
      <c r="P1019" s="279"/>
      <c r="Q1019" s="353"/>
      <c r="R1019" s="282" t="str">
        <f>IF(P1019="","",VLOOKUP(P1019,'Drop Down Lists'!$D$2:$E$312,2,FALSE))</f>
        <v/>
      </c>
      <c r="S1019" s="172"/>
    </row>
    <row r="1020" spans="1:19">
      <c r="A1020" s="281"/>
      <c r="B1020" s="272"/>
      <c r="C1020" s="272"/>
      <c r="D1020" s="273"/>
      <c r="E1020" s="273"/>
      <c r="F1020" s="274"/>
      <c r="G1020" s="276"/>
      <c r="H1020" s="276"/>
      <c r="I1020" s="276"/>
      <c r="J1020" s="277"/>
      <c r="K1020" s="274"/>
      <c r="L1020" s="274"/>
      <c r="M1020" s="274"/>
      <c r="N1020" s="274"/>
      <c r="O1020" s="278"/>
      <c r="P1020" s="279"/>
      <c r="Q1020" s="353"/>
      <c r="R1020" s="282" t="str">
        <f>IF(P1020="","",VLOOKUP(P1020,'Drop Down Lists'!$D$2:$E$312,2,FALSE))</f>
        <v/>
      </c>
      <c r="S1020" s="172"/>
    </row>
    <row r="1021" spans="1:19">
      <c r="A1021" s="281"/>
      <c r="B1021" s="272"/>
      <c r="C1021" s="272"/>
      <c r="D1021" s="273"/>
      <c r="E1021" s="273"/>
      <c r="F1021" s="274"/>
      <c r="G1021" s="276"/>
      <c r="H1021" s="276"/>
      <c r="I1021" s="276"/>
      <c r="J1021" s="277"/>
      <c r="K1021" s="274"/>
      <c r="L1021" s="274"/>
      <c r="M1021" s="274"/>
      <c r="N1021" s="274"/>
      <c r="O1021" s="278"/>
      <c r="P1021" s="279"/>
      <c r="Q1021" s="353"/>
      <c r="R1021" s="282" t="str">
        <f>IF(P1021="","",VLOOKUP(P1021,'Drop Down Lists'!$D$2:$E$312,2,FALSE))</f>
        <v/>
      </c>
      <c r="S1021" s="172"/>
    </row>
    <row r="1022" spans="1:19">
      <c r="A1022" s="281"/>
      <c r="B1022" s="272"/>
      <c r="C1022" s="272"/>
      <c r="D1022" s="273"/>
      <c r="E1022" s="273"/>
      <c r="F1022" s="274"/>
      <c r="G1022" s="276"/>
      <c r="H1022" s="276"/>
      <c r="I1022" s="276"/>
      <c r="J1022" s="277"/>
      <c r="K1022" s="274"/>
      <c r="L1022" s="274"/>
      <c r="M1022" s="274"/>
      <c r="N1022" s="274"/>
      <c r="O1022" s="278"/>
      <c r="P1022" s="279"/>
      <c r="Q1022" s="353"/>
      <c r="R1022" s="282" t="str">
        <f>IF(P1022="","",VLOOKUP(P1022,'Drop Down Lists'!$D$2:$E$312,2,FALSE))</f>
        <v/>
      </c>
      <c r="S1022" s="172"/>
    </row>
    <row r="1023" spans="1:19">
      <c r="A1023" s="281"/>
      <c r="B1023" s="272"/>
      <c r="C1023" s="272"/>
      <c r="D1023" s="273"/>
      <c r="E1023" s="273"/>
      <c r="F1023" s="274"/>
      <c r="G1023" s="276"/>
      <c r="H1023" s="276"/>
      <c r="I1023" s="276"/>
      <c r="J1023" s="277"/>
      <c r="K1023" s="274"/>
      <c r="L1023" s="274"/>
      <c r="M1023" s="274"/>
      <c r="N1023" s="274"/>
      <c r="O1023" s="278"/>
      <c r="P1023" s="279"/>
      <c r="Q1023" s="353"/>
      <c r="R1023" s="282" t="str">
        <f>IF(P1023="","",VLOOKUP(P1023,'Drop Down Lists'!$D$2:$E$312,2,FALSE))</f>
        <v/>
      </c>
      <c r="S1023" s="172"/>
    </row>
    <row r="1024" spans="1:19">
      <c r="A1024" s="281"/>
      <c r="B1024" s="272"/>
      <c r="C1024" s="272"/>
      <c r="D1024" s="273"/>
      <c r="E1024" s="273"/>
      <c r="F1024" s="274"/>
      <c r="G1024" s="276"/>
      <c r="H1024" s="276"/>
      <c r="I1024" s="276"/>
      <c r="J1024" s="277"/>
      <c r="K1024" s="274"/>
      <c r="L1024" s="274"/>
      <c r="M1024" s="274"/>
      <c r="N1024" s="274"/>
      <c r="O1024" s="278"/>
      <c r="P1024" s="279"/>
      <c r="Q1024" s="353"/>
      <c r="R1024" s="282" t="str">
        <f>IF(P1024="","",VLOOKUP(P1024,'Drop Down Lists'!$D$2:$E$312,2,FALSE))</f>
        <v/>
      </c>
      <c r="S1024" s="172"/>
    </row>
    <row r="1025" spans="1:19">
      <c r="A1025" s="281"/>
      <c r="B1025" s="272"/>
      <c r="C1025" s="272"/>
      <c r="D1025" s="273"/>
      <c r="E1025" s="273"/>
      <c r="F1025" s="274"/>
      <c r="G1025" s="276"/>
      <c r="H1025" s="276"/>
      <c r="I1025" s="276"/>
      <c r="J1025" s="277"/>
      <c r="K1025" s="274"/>
      <c r="L1025" s="274"/>
      <c r="M1025" s="274"/>
      <c r="N1025" s="274"/>
      <c r="O1025" s="278"/>
      <c r="P1025" s="279"/>
      <c r="Q1025" s="353"/>
      <c r="R1025" s="282" t="str">
        <f>IF(P1025="","",VLOOKUP(P1025,'Drop Down Lists'!$D$2:$E$312,2,FALSE))</f>
        <v/>
      </c>
      <c r="S1025" s="172"/>
    </row>
    <row r="1026" spans="1:19">
      <c r="A1026" s="281"/>
      <c r="B1026" s="272"/>
      <c r="C1026" s="272"/>
      <c r="D1026" s="273"/>
      <c r="E1026" s="273"/>
      <c r="F1026" s="274"/>
      <c r="G1026" s="276"/>
      <c r="H1026" s="276"/>
      <c r="I1026" s="276"/>
      <c r="J1026" s="277"/>
      <c r="K1026" s="274"/>
      <c r="L1026" s="274"/>
      <c r="M1026" s="274"/>
      <c r="N1026" s="274"/>
      <c r="O1026" s="278"/>
      <c r="P1026" s="279"/>
      <c r="Q1026" s="353"/>
      <c r="R1026" s="282" t="str">
        <f>IF(P1026="","",VLOOKUP(P1026,'Drop Down Lists'!$D$2:$E$312,2,FALSE))</f>
        <v/>
      </c>
      <c r="S1026" s="172"/>
    </row>
    <row r="1027" spans="1:19">
      <c r="A1027" s="281"/>
      <c r="B1027" s="272"/>
      <c r="C1027" s="272"/>
      <c r="D1027" s="273"/>
      <c r="E1027" s="273"/>
      <c r="F1027" s="274"/>
      <c r="G1027" s="276"/>
      <c r="H1027" s="276"/>
      <c r="I1027" s="276"/>
      <c r="J1027" s="277"/>
      <c r="K1027" s="274"/>
      <c r="L1027" s="274"/>
      <c r="M1027" s="274"/>
      <c r="N1027" s="274"/>
      <c r="O1027" s="278"/>
      <c r="P1027" s="279"/>
      <c r="Q1027" s="353"/>
      <c r="R1027" s="282" t="str">
        <f>IF(P1027="","",VLOOKUP(P1027,'Drop Down Lists'!$D$2:$E$312,2,FALSE))</f>
        <v/>
      </c>
      <c r="S1027" s="172"/>
    </row>
    <row r="1028" spans="1:19">
      <c r="A1028" s="281"/>
      <c r="B1028" s="272"/>
      <c r="C1028" s="272"/>
      <c r="D1028" s="273"/>
      <c r="E1028" s="273"/>
      <c r="F1028" s="274"/>
      <c r="G1028" s="276"/>
      <c r="H1028" s="276"/>
      <c r="I1028" s="276"/>
      <c r="J1028" s="277"/>
      <c r="K1028" s="274"/>
      <c r="L1028" s="274"/>
      <c r="M1028" s="274"/>
      <c r="N1028" s="274"/>
      <c r="O1028" s="278"/>
      <c r="P1028" s="279"/>
      <c r="Q1028" s="353"/>
      <c r="R1028" s="282" t="str">
        <f>IF(P1028="","",VLOOKUP(P1028,'Drop Down Lists'!$D$2:$E$312,2,FALSE))</f>
        <v/>
      </c>
      <c r="S1028" s="172"/>
    </row>
    <row r="1029" spans="1:19">
      <c r="A1029" s="281"/>
      <c r="B1029" s="272"/>
      <c r="C1029" s="272"/>
      <c r="D1029" s="273"/>
      <c r="E1029" s="273"/>
      <c r="F1029" s="274"/>
      <c r="G1029" s="276"/>
      <c r="H1029" s="276"/>
      <c r="I1029" s="276"/>
      <c r="J1029" s="277"/>
      <c r="K1029" s="274"/>
      <c r="L1029" s="274"/>
      <c r="M1029" s="274"/>
      <c r="N1029" s="274"/>
      <c r="O1029" s="278"/>
      <c r="P1029" s="279"/>
      <c r="Q1029" s="353"/>
      <c r="R1029" s="282" t="str">
        <f>IF(P1029="","",VLOOKUP(P1029,'Drop Down Lists'!$D$2:$E$312,2,FALSE))</f>
        <v/>
      </c>
      <c r="S1029" s="172"/>
    </row>
    <row r="1030" spans="1:19">
      <c r="A1030" s="281"/>
      <c r="B1030" s="272"/>
      <c r="C1030" s="272"/>
      <c r="D1030" s="273"/>
      <c r="E1030" s="273"/>
      <c r="F1030" s="274"/>
      <c r="G1030" s="276"/>
      <c r="H1030" s="276"/>
      <c r="I1030" s="276"/>
      <c r="J1030" s="277"/>
      <c r="K1030" s="274"/>
      <c r="L1030" s="274"/>
      <c r="M1030" s="274"/>
      <c r="N1030" s="274"/>
      <c r="O1030" s="278"/>
      <c r="P1030" s="279"/>
      <c r="Q1030" s="353"/>
      <c r="R1030" s="282" t="str">
        <f>IF(P1030="","",VLOOKUP(P1030,'Drop Down Lists'!$D$2:$E$312,2,FALSE))</f>
        <v/>
      </c>
      <c r="S1030" s="172"/>
    </row>
    <row r="1031" spans="1:19">
      <c r="A1031" s="281"/>
      <c r="B1031" s="272"/>
      <c r="C1031" s="272"/>
      <c r="D1031" s="273"/>
      <c r="E1031" s="273"/>
      <c r="F1031" s="274"/>
      <c r="G1031" s="276"/>
      <c r="H1031" s="276"/>
      <c r="I1031" s="276"/>
      <c r="J1031" s="277"/>
      <c r="K1031" s="274"/>
      <c r="L1031" s="274"/>
      <c r="M1031" s="274"/>
      <c r="N1031" s="274"/>
      <c r="O1031" s="278"/>
      <c r="P1031" s="279"/>
      <c r="Q1031" s="353"/>
      <c r="R1031" s="282" t="str">
        <f>IF(P1031="","",VLOOKUP(P1031,'Drop Down Lists'!$D$2:$E$312,2,FALSE))</f>
        <v/>
      </c>
      <c r="S1031" s="172"/>
    </row>
    <row r="1032" spans="1:19">
      <c r="A1032" s="281"/>
      <c r="B1032" s="272"/>
      <c r="C1032" s="272"/>
      <c r="D1032" s="273"/>
      <c r="E1032" s="273"/>
      <c r="F1032" s="274"/>
      <c r="G1032" s="276"/>
      <c r="H1032" s="276"/>
      <c r="I1032" s="276"/>
      <c r="J1032" s="277"/>
      <c r="K1032" s="274"/>
      <c r="L1032" s="274"/>
      <c r="M1032" s="274"/>
      <c r="N1032" s="274"/>
      <c r="O1032" s="278"/>
      <c r="P1032" s="279"/>
      <c r="Q1032" s="353"/>
      <c r="R1032" s="282" t="str">
        <f>IF(P1032="","",VLOOKUP(P1032,'Drop Down Lists'!$D$2:$E$312,2,FALSE))</f>
        <v/>
      </c>
      <c r="S1032" s="172"/>
    </row>
    <row r="1033" spans="1:19">
      <c r="A1033" s="281"/>
      <c r="B1033" s="272"/>
      <c r="C1033" s="272"/>
      <c r="D1033" s="273"/>
      <c r="E1033" s="273"/>
      <c r="F1033" s="274"/>
      <c r="G1033" s="276"/>
      <c r="H1033" s="276"/>
      <c r="I1033" s="276"/>
      <c r="J1033" s="277"/>
      <c r="K1033" s="274"/>
      <c r="L1033" s="274"/>
      <c r="M1033" s="274"/>
      <c r="N1033" s="274"/>
      <c r="O1033" s="278"/>
      <c r="P1033" s="279"/>
      <c r="Q1033" s="353"/>
      <c r="R1033" s="282" t="str">
        <f>IF(P1033="","",VLOOKUP(P1033,'Drop Down Lists'!$D$2:$E$312,2,FALSE))</f>
        <v/>
      </c>
      <c r="S1033" s="172"/>
    </row>
    <row r="1034" spans="1:19">
      <c r="A1034" s="281"/>
      <c r="B1034" s="272"/>
      <c r="C1034" s="272"/>
      <c r="D1034" s="273"/>
      <c r="E1034" s="273"/>
      <c r="F1034" s="274"/>
      <c r="G1034" s="276"/>
      <c r="H1034" s="276"/>
      <c r="I1034" s="276"/>
      <c r="J1034" s="277"/>
      <c r="K1034" s="274"/>
      <c r="L1034" s="274"/>
      <c r="M1034" s="274"/>
      <c r="N1034" s="274"/>
      <c r="O1034" s="278"/>
      <c r="P1034" s="279"/>
      <c r="Q1034" s="353"/>
      <c r="R1034" s="282" t="str">
        <f>IF(P1034="","",VLOOKUP(P1034,'Drop Down Lists'!$D$2:$E$312,2,FALSE))</f>
        <v/>
      </c>
      <c r="S1034" s="172"/>
    </row>
    <row r="1035" spans="1:19">
      <c r="A1035" s="281"/>
      <c r="B1035" s="272"/>
      <c r="C1035" s="272"/>
      <c r="D1035" s="273"/>
      <c r="E1035" s="273"/>
      <c r="F1035" s="274"/>
      <c r="G1035" s="276"/>
      <c r="H1035" s="276"/>
      <c r="I1035" s="276"/>
      <c r="J1035" s="277"/>
      <c r="K1035" s="274"/>
      <c r="L1035" s="274"/>
      <c r="M1035" s="274"/>
      <c r="N1035" s="274"/>
      <c r="O1035" s="278"/>
      <c r="P1035" s="279"/>
      <c r="Q1035" s="353"/>
      <c r="R1035" s="282" t="str">
        <f>IF(P1035="","",VLOOKUP(P1035,'Drop Down Lists'!$D$2:$E$312,2,FALSE))</f>
        <v/>
      </c>
      <c r="S1035" s="172"/>
    </row>
    <row r="1036" spans="1:19">
      <c r="A1036" s="281"/>
      <c r="B1036" s="272"/>
      <c r="C1036" s="272"/>
      <c r="D1036" s="273"/>
      <c r="E1036" s="273"/>
      <c r="F1036" s="274"/>
      <c r="G1036" s="276"/>
      <c r="H1036" s="276"/>
      <c r="I1036" s="276"/>
      <c r="J1036" s="277"/>
      <c r="K1036" s="274"/>
      <c r="L1036" s="274"/>
      <c r="M1036" s="274"/>
      <c r="N1036" s="274"/>
      <c r="O1036" s="278"/>
      <c r="P1036" s="279"/>
      <c r="Q1036" s="353"/>
      <c r="R1036" s="282" t="str">
        <f>IF(P1036="","",VLOOKUP(P1036,'Drop Down Lists'!$D$2:$E$312,2,FALSE))</f>
        <v/>
      </c>
      <c r="S1036" s="172"/>
    </row>
    <row r="1037" spans="1:19">
      <c r="A1037" s="281"/>
      <c r="B1037" s="272"/>
      <c r="C1037" s="272"/>
      <c r="D1037" s="273"/>
      <c r="E1037" s="273"/>
      <c r="F1037" s="274"/>
      <c r="G1037" s="276"/>
      <c r="H1037" s="276"/>
      <c r="I1037" s="276"/>
      <c r="J1037" s="277"/>
      <c r="K1037" s="274"/>
      <c r="L1037" s="274"/>
      <c r="M1037" s="274"/>
      <c r="N1037" s="274"/>
      <c r="O1037" s="278"/>
      <c r="P1037" s="279"/>
      <c r="Q1037" s="353"/>
      <c r="R1037" s="282" t="str">
        <f>IF(P1037="","",VLOOKUP(P1037,'Drop Down Lists'!$D$2:$E$312,2,FALSE))</f>
        <v/>
      </c>
      <c r="S1037" s="172"/>
    </row>
    <row r="1038" spans="1:19">
      <c r="A1038" s="281"/>
      <c r="B1038" s="272"/>
      <c r="C1038" s="272"/>
      <c r="D1038" s="273"/>
      <c r="E1038" s="273"/>
      <c r="F1038" s="274"/>
      <c r="G1038" s="276"/>
      <c r="H1038" s="276"/>
      <c r="I1038" s="276"/>
      <c r="J1038" s="277"/>
      <c r="K1038" s="274"/>
      <c r="L1038" s="274"/>
      <c r="M1038" s="274"/>
      <c r="N1038" s="274"/>
      <c r="O1038" s="278"/>
      <c r="P1038" s="279"/>
      <c r="Q1038" s="353"/>
      <c r="R1038" s="282" t="str">
        <f>IF(P1038="","",VLOOKUP(P1038,'Drop Down Lists'!$D$2:$E$312,2,FALSE))</f>
        <v/>
      </c>
      <c r="S1038" s="172"/>
    </row>
    <row r="1039" spans="1:19">
      <c r="A1039" s="281"/>
      <c r="B1039" s="272"/>
      <c r="C1039" s="272"/>
      <c r="D1039" s="273"/>
      <c r="E1039" s="273"/>
      <c r="F1039" s="274"/>
      <c r="G1039" s="276"/>
      <c r="H1039" s="276"/>
      <c r="I1039" s="276"/>
      <c r="J1039" s="277"/>
      <c r="K1039" s="274"/>
      <c r="L1039" s="274"/>
      <c r="M1039" s="274"/>
      <c r="N1039" s="274"/>
      <c r="O1039" s="278"/>
      <c r="P1039" s="279"/>
      <c r="Q1039" s="353"/>
      <c r="R1039" s="282" t="str">
        <f>IF(P1039="","",VLOOKUP(P1039,'Drop Down Lists'!$D$2:$E$312,2,FALSE))</f>
        <v/>
      </c>
      <c r="S1039" s="172"/>
    </row>
    <row r="1040" spans="1:19">
      <c r="A1040" s="281"/>
      <c r="B1040" s="272"/>
      <c r="C1040" s="272"/>
      <c r="D1040" s="273"/>
      <c r="E1040" s="273"/>
      <c r="F1040" s="274"/>
      <c r="G1040" s="276"/>
      <c r="H1040" s="276"/>
      <c r="I1040" s="276"/>
      <c r="J1040" s="277"/>
      <c r="K1040" s="274"/>
      <c r="L1040" s="274"/>
      <c r="M1040" s="274"/>
      <c r="N1040" s="274"/>
      <c r="O1040" s="278"/>
      <c r="P1040" s="279"/>
      <c r="Q1040" s="353"/>
      <c r="R1040" s="282" t="str">
        <f>IF(P1040="","",VLOOKUP(P1040,'Drop Down Lists'!$D$2:$E$312,2,FALSE))</f>
        <v/>
      </c>
      <c r="S1040" s="172"/>
    </row>
    <row r="1041" spans="1:19">
      <c r="A1041" s="281"/>
      <c r="B1041" s="272"/>
      <c r="C1041" s="272"/>
      <c r="D1041" s="273"/>
      <c r="E1041" s="273"/>
      <c r="F1041" s="274"/>
      <c r="G1041" s="276"/>
      <c r="H1041" s="276"/>
      <c r="I1041" s="276"/>
      <c r="J1041" s="277"/>
      <c r="K1041" s="274"/>
      <c r="L1041" s="274"/>
      <c r="M1041" s="274"/>
      <c r="N1041" s="274"/>
      <c r="O1041" s="278"/>
      <c r="P1041" s="279"/>
      <c r="Q1041" s="353"/>
      <c r="R1041" s="282" t="str">
        <f>IF(P1041="","",VLOOKUP(P1041,'Drop Down Lists'!$D$2:$E$312,2,FALSE))</f>
        <v/>
      </c>
      <c r="S1041" s="172"/>
    </row>
    <row r="1042" spans="1:19">
      <c r="A1042" s="281"/>
      <c r="B1042" s="272"/>
      <c r="C1042" s="272"/>
      <c r="D1042" s="273"/>
      <c r="E1042" s="273"/>
      <c r="F1042" s="274"/>
      <c r="G1042" s="276"/>
      <c r="H1042" s="276"/>
      <c r="I1042" s="276"/>
      <c r="J1042" s="277"/>
      <c r="K1042" s="274"/>
      <c r="L1042" s="274"/>
      <c r="M1042" s="274"/>
      <c r="N1042" s="274"/>
      <c r="O1042" s="278"/>
      <c r="P1042" s="279"/>
      <c r="Q1042" s="353"/>
      <c r="R1042" s="282" t="str">
        <f>IF(P1042="","",VLOOKUP(P1042,'Drop Down Lists'!$D$2:$E$312,2,FALSE))</f>
        <v/>
      </c>
      <c r="S1042" s="172"/>
    </row>
    <row r="1043" spans="1:19">
      <c r="A1043" s="281"/>
      <c r="B1043" s="272"/>
      <c r="C1043" s="272"/>
      <c r="D1043" s="273"/>
      <c r="E1043" s="273"/>
      <c r="F1043" s="274"/>
      <c r="G1043" s="276"/>
      <c r="H1043" s="276"/>
      <c r="I1043" s="276"/>
      <c r="J1043" s="277"/>
      <c r="K1043" s="274"/>
      <c r="L1043" s="274"/>
      <c r="M1043" s="274"/>
      <c r="N1043" s="274"/>
      <c r="O1043" s="278"/>
      <c r="P1043" s="279"/>
      <c r="Q1043" s="353"/>
      <c r="R1043" s="282" t="str">
        <f>IF(P1043="","",VLOOKUP(P1043,'Drop Down Lists'!$D$2:$E$312,2,FALSE))</f>
        <v/>
      </c>
      <c r="S1043" s="172"/>
    </row>
    <row r="1044" spans="1:19">
      <c r="A1044" s="281"/>
      <c r="B1044" s="272"/>
      <c r="C1044" s="272"/>
      <c r="D1044" s="273"/>
      <c r="E1044" s="273"/>
      <c r="F1044" s="274"/>
      <c r="G1044" s="276"/>
      <c r="H1044" s="276"/>
      <c r="I1044" s="276"/>
      <c r="J1044" s="277"/>
      <c r="K1044" s="274"/>
      <c r="L1044" s="274"/>
      <c r="M1044" s="274"/>
      <c r="N1044" s="274"/>
      <c r="O1044" s="278"/>
      <c r="P1044" s="279"/>
      <c r="Q1044" s="353"/>
      <c r="R1044" s="282" t="str">
        <f>IF(P1044="","",VLOOKUP(P1044,'Drop Down Lists'!$D$2:$E$312,2,FALSE))</f>
        <v/>
      </c>
      <c r="S1044" s="172"/>
    </row>
    <row r="1045" spans="1:19">
      <c r="A1045" s="281"/>
      <c r="B1045" s="272"/>
      <c r="C1045" s="272"/>
      <c r="D1045" s="273"/>
      <c r="E1045" s="273"/>
      <c r="F1045" s="274"/>
      <c r="G1045" s="276"/>
      <c r="H1045" s="276"/>
      <c r="I1045" s="276"/>
      <c r="J1045" s="277"/>
      <c r="K1045" s="274"/>
      <c r="L1045" s="274"/>
      <c r="M1045" s="274"/>
      <c r="N1045" s="274"/>
      <c r="O1045" s="278"/>
      <c r="P1045" s="279"/>
      <c r="Q1045" s="353"/>
      <c r="R1045" s="282" t="str">
        <f>IF(P1045="","",VLOOKUP(P1045,'Drop Down Lists'!$D$2:$E$312,2,FALSE))</f>
        <v/>
      </c>
      <c r="S1045" s="172"/>
    </row>
    <row r="1046" spans="1:19">
      <c r="A1046" s="281"/>
      <c r="B1046" s="272"/>
      <c r="C1046" s="272"/>
      <c r="D1046" s="273"/>
      <c r="E1046" s="273"/>
      <c r="F1046" s="274"/>
      <c r="G1046" s="276"/>
      <c r="H1046" s="276"/>
      <c r="I1046" s="276"/>
      <c r="J1046" s="277"/>
      <c r="K1046" s="274"/>
      <c r="L1046" s="274"/>
      <c r="M1046" s="274"/>
      <c r="N1046" s="274"/>
      <c r="O1046" s="278"/>
      <c r="P1046" s="279"/>
      <c r="Q1046" s="353"/>
      <c r="R1046" s="282" t="str">
        <f>IF(P1046="","",VLOOKUP(P1046,'Drop Down Lists'!$D$2:$E$312,2,FALSE))</f>
        <v/>
      </c>
      <c r="S1046" s="172"/>
    </row>
    <row r="1047" spans="1:19">
      <c r="A1047" s="281"/>
      <c r="B1047" s="272"/>
      <c r="C1047" s="272"/>
      <c r="D1047" s="273"/>
      <c r="E1047" s="273"/>
      <c r="F1047" s="274"/>
      <c r="G1047" s="276"/>
      <c r="H1047" s="276"/>
      <c r="I1047" s="276"/>
      <c r="J1047" s="277"/>
      <c r="K1047" s="274"/>
      <c r="L1047" s="274"/>
      <c r="M1047" s="274"/>
      <c r="N1047" s="274"/>
      <c r="O1047" s="278"/>
      <c r="P1047" s="279"/>
      <c r="Q1047" s="353"/>
      <c r="R1047" s="282" t="str">
        <f>IF(P1047="","",VLOOKUP(P1047,'Drop Down Lists'!$D$2:$E$312,2,FALSE))</f>
        <v/>
      </c>
      <c r="S1047" s="172"/>
    </row>
    <row r="1048" spans="1:19">
      <c r="A1048" s="281"/>
      <c r="B1048" s="272"/>
      <c r="C1048" s="272"/>
      <c r="D1048" s="273"/>
      <c r="E1048" s="273"/>
      <c r="F1048" s="274"/>
      <c r="G1048" s="276"/>
      <c r="H1048" s="276"/>
      <c r="I1048" s="276"/>
      <c r="J1048" s="277"/>
      <c r="K1048" s="274"/>
      <c r="L1048" s="274"/>
      <c r="M1048" s="274"/>
      <c r="N1048" s="274"/>
      <c r="O1048" s="278"/>
      <c r="P1048" s="279"/>
      <c r="Q1048" s="353"/>
      <c r="R1048" s="282" t="str">
        <f>IF(P1048="","",VLOOKUP(P1048,'Drop Down Lists'!$D$2:$E$312,2,FALSE))</f>
        <v/>
      </c>
      <c r="S1048" s="172"/>
    </row>
    <row r="1049" spans="1:19">
      <c r="A1049" s="281"/>
      <c r="B1049" s="272"/>
      <c r="C1049" s="272"/>
      <c r="D1049" s="273"/>
      <c r="E1049" s="273"/>
      <c r="F1049" s="274"/>
      <c r="G1049" s="276"/>
      <c r="H1049" s="276"/>
      <c r="I1049" s="276"/>
      <c r="J1049" s="277"/>
      <c r="K1049" s="274"/>
      <c r="L1049" s="274"/>
      <c r="M1049" s="274"/>
      <c r="N1049" s="274"/>
      <c r="O1049" s="278"/>
      <c r="P1049" s="279"/>
      <c r="Q1049" s="353"/>
      <c r="R1049" s="282" t="str">
        <f>IF(P1049="","",VLOOKUP(P1049,'Drop Down Lists'!$D$2:$E$312,2,FALSE))</f>
        <v/>
      </c>
      <c r="S1049" s="172"/>
    </row>
    <row r="1050" spans="1:19">
      <c r="A1050" s="281"/>
      <c r="B1050" s="272"/>
      <c r="C1050" s="272"/>
      <c r="D1050" s="273"/>
      <c r="E1050" s="273"/>
      <c r="F1050" s="274"/>
      <c r="G1050" s="276"/>
      <c r="H1050" s="276"/>
      <c r="I1050" s="276"/>
      <c r="J1050" s="277"/>
      <c r="K1050" s="274"/>
      <c r="L1050" s="274"/>
      <c r="M1050" s="274"/>
      <c r="N1050" s="274"/>
      <c r="O1050" s="278"/>
      <c r="P1050" s="279"/>
      <c r="Q1050" s="353"/>
      <c r="R1050" s="282" t="str">
        <f>IF(P1050="","",VLOOKUP(P1050,'Drop Down Lists'!$D$2:$E$312,2,FALSE))</f>
        <v/>
      </c>
      <c r="S1050" s="172"/>
    </row>
    <row r="1051" spans="1:19">
      <c r="A1051" s="281"/>
      <c r="B1051" s="272"/>
      <c r="C1051" s="272"/>
      <c r="D1051" s="273"/>
      <c r="E1051" s="273"/>
      <c r="F1051" s="274"/>
      <c r="G1051" s="276"/>
      <c r="H1051" s="276"/>
      <c r="I1051" s="276"/>
      <c r="J1051" s="277"/>
      <c r="K1051" s="274"/>
      <c r="L1051" s="274"/>
      <c r="M1051" s="274"/>
      <c r="N1051" s="274"/>
      <c r="O1051" s="278"/>
      <c r="P1051" s="279"/>
      <c r="Q1051" s="353"/>
      <c r="R1051" s="282" t="str">
        <f>IF(P1051="","",VLOOKUP(P1051,'Drop Down Lists'!$D$2:$E$312,2,FALSE))</f>
        <v/>
      </c>
      <c r="S1051" s="172"/>
    </row>
    <row r="1052" spans="1:19">
      <c r="A1052" s="281"/>
      <c r="B1052" s="272"/>
      <c r="C1052" s="272"/>
      <c r="D1052" s="273"/>
      <c r="E1052" s="273"/>
      <c r="F1052" s="274"/>
      <c r="G1052" s="276"/>
      <c r="H1052" s="276"/>
      <c r="I1052" s="276"/>
      <c r="J1052" s="277"/>
      <c r="K1052" s="274"/>
      <c r="L1052" s="274"/>
      <c r="M1052" s="274"/>
      <c r="N1052" s="274"/>
      <c r="O1052" s="278"/>
      <c r="P1052" s="279"/>
      <c r="Q1052" s="353"/>
      <c r="R1052" s="282" t="str">
        <f>IF(P1052="","",VLOOKUP(P1052,'Drop Down Lists'!$D$2:$E$312,2,FALSE))</f>
        <v/>
      </c>
      <c r="S1052" s="172"/>
    </row>
    <row r="1053" spans="1:19">
      <c r="A1053" s="281"/>
      <c r="B1053" s="272"/>
      <c r="C1053" s="272"/>
      <c r="D1053" s="273"/>
      <c r="E1053" s="273"/>
      <c r="F1053" s="274"/>
      <c r="G1053" s="276"/>
      <c r="H1053" s="276"/>
      <c r="I1053" s="276"/>
      <c r="J1053" s="277"/>
      <c r="K1053" s="274"/>
      <c r="L1053" s="274"/>
      <c r="M1053" s="274"/>
      <c r="N1053" s="274"/>
      <c r="O1053" s="278"/>
      <c r="P1053" s="279"/>
      <c r="Q1053" s="353"/>
      <c r="R1053" s="282" t="str">
        <f>IF(P1053="","",VLOOKUP(P1053,'Drop Down Lists'!$D$2:$E$312,2,FALSE))</f>
        <v/>
      </c>
      <c r="S1053" s="172"/>
    </row>
    <row r="1054" spans="1:19">
      <c r="A1054" s="281"/>
      <c r="B1054" s="272"/>
      <c r="C1054" s="272"/>
      <c r="D1054" s="273"/>
      <c r="E1054" s="273"/>
      <c r="F1054" s="274"/>
      <c r="G1054" s="276"/>
      <c r="H1054" s="276"/>
      <c r="I1054" s="276"/>
      <c r="J1054" s="277"/>
      <c r="K1054" s="274"/>
      <c r="L1054" s="274"/>
      <c r="M1054" s="274"/>
      <c r="N1054" s="274"/>
      <c r="O1054" s="278"/>
      <c r="P1054" s="279"/>
      <c r="Q1054" s="353"/>
      <c r="R1054" s="282" t="str">
        <f>IF(P1054="","",VLOOKUP(P1054,'Drop Down Lists'!$D$2:$E$312,2,FALSE))</f>
        <v/>
      </c>
      <c r="S1054" s="172"/>
    </row>
    <row r="1055" spans="1:19">
      <c r="A1055" s="281"/>
      <c r="B1055" s="272"/>
      <c r="C1055" s="272"/>
      <c r="D1055" s="273"/>
      <c r="E1055" s="273"/>
      <c r="F1055" s="274"/>
      <c r="G1055" s="276"/>
      <c r="H1055" s="276"/>
      <c r="I1055" s="276"/>
      <c r="J1055" s="277"/>
      <c r="K1055" s="274"/>
      <c r="L1055" s="274"/>
      <c r="M1055" s="274"/>
      <c r="N1055" s="274"/>
      <c r="O1055" s="278"/>
      <c r="P1055" s="279"/>
      <c r="Q1055" s="353"/>
      <c r="R1055" s="282" t="str">
        <f>IF(P1055="","",VLOOKUP(P1055,'Drop Down Lists'!$D$2:$E$312,2,FALSE))</f>
        <v/>
      </c>
      <c r="S1055" s="172"/>
    </row>
    <row r="1056" spans="1:19">
      <c r="A1056" s="281"/>
      <c r="B1056" s="272"/>
      <c r="C1056" s="272"/>
      <c r="D1056" s="273"/>
      <c r="E1056" s="273"/>
      <c r="F1056" s="274"/>
      <c r="G1056" s="276"/>
      <c r="H1056" s="276"/>
      <c r="I1056" s="276"/>
      <c r="J1056" s="277"/>
      <c r="K1056" s="274"/>
      <c r="L1056" s="274"/>
      <c r="M1056" s="274"/>
      <c r="N1056" s="274"/>
      <c r="O1056" s="278"/>
      <c r="P1056" s="279"/>
      <c r="Q1056" s="353"/>
      <c r="R1056" s="282" t="str">
        <f>IF(P1056="","",VLOOKUP(P1056,'Drop Down Lists'!$D$2:$E$312,2,FALSE))</f>
        <v/>
      </c>
      <c r="S1056" s="172"/>
    </row>
    <row r="1057" spans="1:19">
      <c r="A1057" s="281"/>
      <c r="B1057" s="272"/>
      <c r="C1057" s="272"/>
      <c r="D1057" s="273"/>
      <c r="E1057" s="273"/>
      <c r="F1057" s="274"/>
      <c r="G1057" s="276"/>
      <c r="H1057" s="276"/>
      <c r="I1057" s="276"/>
      <c r="J1057" s="277"/>
      <c r="K1057" s="274"/>
      <c r="L1057" s="274"/>
      <c r="M1057" s="274"/>
      <c r="N1057" s="274"/>
      <c r="O1057" s="278"/>
      <c r="P1057" s="279"/>
      <c r="Q1057" s="353"/>
      <c r="R1057" s="282" t="str">
        <f>IF(P1057="","",VLOOKUP(P1057,'Drop Down Lists'!$D$2:$E$312,2,FALSE))</f>
        <v/>
      </c>
      <c r="S1057" s="172"/>
    </row>
    <row r="1058" spans="1:19">
      <c r="A1058" s="281"/>
      <c r="B1058" s="272"/>
      <c r="C1058" s="272"/>
      <c r="D1058" s="273"/>
      <c r="E1058" s="273"/>
      <c r="F1058" s="274"/>
      <c r="G1058" s="276"/>
      <c r="H1058" s="276"/>
      <c r="I1058" s="276"/>
      <c r="J1058" s="277"/>
      <c r="K1058" s="274"/>
      <c r="L1058" s="274"/>
      <c r="M1058" s="274"/>
      <c r="N1058" s="274"/>
      <c r="O1058" s="278"/>
      <c r="P1058" s="279"/>
      <c r="Q1058" s="353"/>
      <c r="R1058" s="282" t="str">
        <f>IF(P1058="","",VLOOKUP(P1058,'Drop Down Lists'!$D$2:$E$312,2,FALSE))</f>
        <v/>
      </c>
      <c r="S1058" s="172"/>
    </row>
    <row r="1059" spans="1:19">
      <c r="A1059" s="281"/>
      <c r="B1059" s="272"/>
      <c r="C1059" s="272"/>
      <c r="D1059" s="273"/>
      <c r="E1059" s="273"/>
      <c r="F1059" s="274"/>
      <c r="G1059" s="276"/>
      <c r="H1059" s="276"/>
      <c r="I1059" s="276"/>
      <c r="J1059" s="277"/>
      <c r="K1059" s="274"/>
      <c r="L1059" s="274"/>
      <c r="M1059" s="274"/>
      <c r="N1059" s="274"/>
      <c r="O1059" s="278"/>
      <c r="P1059" s="279"/>
      <c r="Q1059" s="353"/>
      <c r="R1059" s="282" t="str">
        <f>IF(P1059="","",VLOOKUP(P1059,'Drop Down Lists'!$D$2:$E$312,2,FALSE))</f>
        <v/>
      </c>
      <c r="S1059" s="172"/>
    </row>
    <row r="1060" spans="1:19">
      <c r="A1060" s="281"/>
      <c r="B1060" s="272"/>
      <c r="C1060" s="272"/>
      <c r="D1060" s="273"/>
      <c r="E1060" s="273"/>
      <c r="F1060" s="274"/>
      <c r="G1060" s="276"/>
      <c r="H1060" s="276"/>
      <c r="I1060" s="276"/>
      <c r="J1060" s="277"/>
      <c r="K1060" s="274"/>
      <c r="L1060" s="274"/>
      <c r="M1060" s="274"/>
      <c r="N1060" s="274"/>
      <c r="O1060" s="278"/>
      <c r="P1060" s="279"/>
      <c r="Q1060" s="353"/>
      <c r="R1060" s="282" t="str">
        <f>IF(P1060="","",VLOOKUP(P1060,'Drop Down Lists'!$D$2:$E$312,2,FALSE))</f>
        <v/>
      </c>
      <c r="S1060" s="172"/>
    </row>
    <row r="1061" spans="1:19">
      <c r="A1061" s="281"/>
      <c r="B1061" s="272"/>
      <c r="C1061" s="272"/>
      <c r="D1061" s="273"/>
      <c r="E1061" s="273"/>
      <c r="F1061" s="274"/>
      <c r="G1061" s="276"/>
      <c r="H1061" s="276"/>
      <c r="I1061" s="276"/>
      <c r="J1061" s="277"/>
      <c r="K1061" s="274"/>
      <c r="L1061" s="274"/>
      <c r="M1061" s="274"/>
      <c r="N1061" s="274"/>
      <c r="O1061" s="278"/>
      <c r="P1061" s="279"/>
      <c r="Q1061" s="353"/>
      <c r="R1061" s="282" t="str">
        <f>IF(P1061="","",VLOOKUP(P1061,'Drop Down Lists'!$D$2:$E$312,2,FALSE))</f>
        <v/>
      </c>
      <c r="S1061" s="172"/>
    </row>
    <row r="1062" spans="1:19">
      <c r="A1062" s="281"/>
      <c r="B1062" s="272"/>
      <c r="C1062" s="272"/>
      <c r="D1062" s="273"/>
      <c r="E1062" s="273"/>
      <c r="F1062" s="274"/>
      <c r="G1062" s="276"/>
      <c r="H1062" s="276"/>
      <c r="I1062" s="276"/>
      <c r="J1062" s="277"/>
      <c r="K1062" s="274"/>
      <c r="L1062" s="274"/>
      <c r="M1062" s="274"/>
      <c r="N1062" s="274"/>
      <c r="O1062" s="278"/>
      <c r="P1062" s="279"/>
      <c r="Q1062" s="353"/>
      <c r="R1062" s="282" t="str">
        <f>IF(P1062="","",VLOOKUP(P1062,'Drop Down Lists'!$D$2:$E$312,2,FALSE))</f>
        <v/>
      </c>
      <c r="S1062" s="172"/>
    </row>
    <row r="1063" spans="1:19">
      <c r="A1063" s="281"/>
      <c r="B1063" s="272"/>
      <c r="C1063" s="272"/>
      <c r="D1063" s="273"/>
      <c r="E1063" s="273"/>
      <c r="F1063" s="274"/>
      <c r="G1063" s="276"/>
      <c r="H1063" s="276"/>
      <c r="I1063" s="276"/>
      <c r="J1063" s="277"/>
      <c r="K1063" s="274"/>
      <c r="L1063" s="274"/>
      <c r="M1063" s="274"/>
      <c r="N1063" s="274"/>
      <c r="O1063" s="278"/>
      <c r="P1063" s="279"/>
      <c r="Q1063" s="353"/>
      <c r="R1063" s="282" t="str">
        <f>IF(P1063="","",VLOOKUP(P1063,'Drop Down Lists'!$D$2:$E$312,2,FALSE))</f>
        <v/>
      </c>
      <c r="S1063" s="172"/>
    </row>
    <row r="1064" spans="1:19">
      <c r="A1064" s="281"/>
      <c r="B1064" s="272"/>
      <c r="C1064" s="272"/>
      <c r="D1064" s="273"/>
      <c r="E1064" s="273"/>
      <c r="F1064" s="274"/>
      <c r="G1064" s="276"/>
      <c r="H1064" s="276"/>
      <c r="I1064" s="276"/>
      <c r="J1064" s="277"/>
      <c r="K1064" s="274"/>
      <c r="L1064" s="274"/>
      <c r="M1064" s="274"/>
      <c r="N1064" s="274"/>
      <c r="O1064" s="278"/>
      <c r="P1064" s="279"/>
      <c r="Q1064" s="353"/>
      <c r="R1064" s="282" t="str">
        <f>IF(P1064="","",VLOOKUP(P1064,'Drop Down Lists'!$D$2:$E$312,2,FALSE))</f>
        <v/>
      </c>
      <c r="S1064" s="172"/>
    </row>
    <row r="1065" spans="1:19">
      <c r="A1065" s="281"/>
      <c r="B1065" s="272"/>
      <c r="C1065" s="272"/>
      <c r="D1065" s="273"/>
      <c r="E1065" s="273"/>
      <c r="F1065" s="274"/>
      <c r="G1065" s="276"/>
      <c r="H1065" s="276"/>
      <c r="I1065" s="276"/>
      <c r="J1065" s="277"/>
      <c r="K1065" s="274"/>
      <c r="L1065" s="274"/>
      <c r="M1065" s="274"/>
      <c r="N1065" s="274"/>
      <c r="O1065" s="278"/>
      <c r="P1065" s="279"/>
      <c r="Q1065" s="353"/>
      <c r="R1065" s="282" t="str">
        <f>IF(P1065="","",VLOOKUP(P1065,'Drop Down Lists'!$D$2:$E$312,2,FALSE))</f>
        <v/>
      </c>
      <c r="S1065" s="172"/>
    </row>
    <row r="1066" spans="1:19">
      <c r="A1066" s="281"/>
      <c r="B1066" s="272"/>
      <c r="C1066" s="272"/>
      <c r="D1066" s="273"/>
      <c r="E1066" s="273"/>
      <c r="F1066" s="274"/>
      <c r="G1066" s="276"/>
      <c r="H1066" s="276"/>
      <c r="I1066" s="276"/>
      <c r="J1066" s="277"/>
      <c r="K1066" s="274"/>
      <c r="L1066" s="274"/>
      <c r="M1066" s="274"/>
      <c r="N1066" s="274"/>
      <c r="O1066" s="278"/>
      <c r="P1066" s="279"/>
      <c r="Q1066" s="353"/>
      <c r="R1066" s="282" t="str">
        <f>IF(P1066="","",VLOOKUP(P1066,'Drop Down Lists'!$D$2:$E$312,2,FALSE))</f>
        <v/>
      </c>
      <c r="S1066" s="172"/>
    </row>
    <row r="1067" spans="1:19">
      <c r="A1067" s="281"/>
      <c r="B1067" s="272"/>
      <c r="C1067" s="272"/>
      <c r="D1067" s="273"/>
      <c r="E1067" s="273"/>
      <c r="F1067" s="274"/>
      <c r="G1067" s="276"/>
      <c r="H1067" s="276"/>
      <c r="I1067" s="276"/>
      <c r="J1067" s="277"/>
      <c r="K1067" s="274"/>
      <c r="L1067" s="274"/>
      <c r="M1067" s="274"/>
      <c r="N1067" s="274"/>
      <c r="O1067" s="278"/>
      <c r="P1067" s="279"/>
      <c r="Q1067" s="353"/>
      <c r="R1067" s="282" t="str">
        <f>IF(P1067="","",VLOOKUP(P1067,'Drop Down Lists'!$D$2:$E$312,2,FALSE))</f>
        <v/>
      </c>
      <c r="S1067" s="172"/>
    </row>
    <row r="1068" spans="1:19">
      <c r="A1068" s="281"/>
      <c r="B1068" s="272"/>
      <c r="C1068" s="272"/>
      <c r="D1068" s="273"/>
      <c r="E1068" s="273"/>
      <c r="F1068" s="274"/>
      <c r="G1068" s="276"/>
      <c r="H1068" s="276"/>
      <c r="I1068" s="276"/>
      <c r="J1068" s="277"/>
      <c r="K1068" s="274"/>
      <c r="L1068" s="274"/>
      <c r="M1068" s="274"/>
      <c r="N1068" s="274"/>
      <c r="O1068" s="278"/>
      <c r="P1068" s="279"/>
      <c r="Q1068" s="353"/>
      <c r="R1068" s="282" t="str">
        <f>IF(P1068="","",VLOOKUP(P1068,'Drop Down Lists'!$D$2:$E$312,2,FALSE))</f>
        <v/>
      </c>
      <c r="S1068" s="172"/>
    </row>
    <row r="1069" spans="1:19">
      <c r="A1069" s="281"/>
      <c r="B1069" s="272"/>
      <c r="C1069" s="272"/>
      <c r="D1069" s="273"/>
      <c r="E1069" s="273"/>
      <c r="F1069" s="274"/>
      <c r="G1069" s="276"/>
      <c r="H1069" s="276"/>
      <c r="I1069" s="276"/>
      <c r="J1069" s="277"/>
      <c r="K1069" s="274"/>
      <c r="L1069" s="274"/>
      <c r="M1069" s="274"/>
      <c r="N1069" s="274"/>
      <c r="O1069" s="278"/>
      <c r="P1069" s="279"/>
      <c r="Q1069" s="353"/>
      <c r="R1069" s="282" t="str">
        <f>IF(P1069="","",VLOOKUP(P1069,'Drop Down Lists'!$D$2:$E$312,2,FALSE))</f>
        <v/>
      </c>
      <c r="S1069" s="172"/>
    </row>
    <row r="1070" spans="1:19">
      <c r="A1070" s="281"/>
      <c r="B1070" s="272"/>
      <c r="C1070" s="272"/>
      <c r="D1070" s="273"/>
      <c r="E1070" s="273"/>
      <c r="F1070" s="274"/>
      <c r="G1070" s="276"/>
      <c r="H1070" s="276"/>
      <c r="I1070" s="276"/>
      <c r="J1070" s="277"/>
      <c r="K1070" s="274"/>
      <c r="L1070" s="274"/>
      <c r="M1070" s="274"/>
      <c r="N1070" s="274"/>
      <c r="O1070" s="278"/>
      <c r="P1070" s="279"/>
      <c r="Q1070" s="353"/>
      <c r="R1070" s="282" t="str">
        <f>IF(P1070="","",VLOOKUP(P1070,'Drop Down Lists'!$D$2:$E$312,2,FALSE))</f>
        <v/>
      </c>
      <c r="S1070" s="172"/>
    </row>
    <row r="1071" spans="1:19">
      <c r="A1071" s="281"/>
      <c r="B1071" s="272"/>
      <c r="C1071" s="272"/>
      <c r="D1071" s="273"/>
      <c r="E1071" s="273"/>
      <c r="F1071" s="274"/>
      <c r="G1071" s="276"/>
      <c r="H1071" s="276"/>
      <c r="I1071" s="276"/>
      <c r="J1071" s="277"/>
      <c r="K1071" s="274"/>
      <c r="L1071" s="274"/>
      <c r="M1071" s="274"/>
      <c r="N1071" s="274"/>
      <c r="O1071" s="278"/>
      <c r="P1071" s="279"/>
      <c r="Q1071" s="353"/>
      <c r="R1071" s="282" t="str">
        <f>IF(P1071="","",VLOOKUP(P1071,'Drop Down Lists'!$D$2:$E$312,2,FALSE))</f>
        <v/>
      </c>
      <c r="S1071" s="172"/>
    </row>
    <row r="1072" spans="1:19">
      <c r="A1072" s="281"/>
      <c r="B1072" s="272"/>
      <c r="C1072" s="272"/>
      <c r="D1072" s="273"/>
      <c r="E1072" s="273"/>
      <c r="F1072" s="274"/>
      <c r="G1072" s="276"/>
      <c r="H1072" s="276"/>
      <c r="I1072" s="276"/>
      <c r="J1072" s="277"/>
      <c r="K1072" s="274"/>
      <c r="L1072" s="274"/>
      <c r="M1072" s="274"/>
      <c r="N1072" s="274"/>
      <c r="O1072" s="278"/>
      <c r="P1072" s="279"/>
      <c r="Q1072" s="353"/>
      <c r="R1072" s="282" t="str">
        <f>IF(P1072="","",VLOOKUP(P1072,'Drop Down Lists'!$D$2:$E$312,2,FALSE))</f>
        <v/>
      </c>
      <c r="S1072" s="172"/>
    </row>
    <row r="1073" spans="1:19">
      <c r="A1073" s="281"/>
      <c r="B1073" s="272"/>
      <c r="C1073" s="272"/>
      <c r="D1073" s="273"/>
      <c r="E1073" s="273"/>
      <c r="F1073" s="274"/>
      <c r="G1073" s="276"/>
      <c r="H1073" s="276"/>
      <c r="I1073" s="276"/>
      <c r="J1073" s="277"/>
      <c r="K1073" s="274"/>
      <c r="L1073" s="274"/>
      <c r="M1073" s="274"/>
      <c r="N1073" s="274"/>
      <c r="O1073" s="278"/>
      <c r="P1073" s="279"/>
      <c r="Q1073" s="353"/>
      <c r="R1073" s="282" t="str">
        <f>IF(P1073="","",VLOOKUP(P1073,'Drop Down Lists'!$D$2:$E$312,2,FALSE))</f>
        <v/>
      </c>
      <c r="S1073" s="172"/>
    </row>
    <row r="1074" spans="1:19">
      <c r="A1074" s="281"/>
      <c r="B1074" s="272"/>
      <c r="C1074" s="272"/>
      <c r="D1074" s="273"/>
      <c r="E1074" s="273"/>
      <c r="F1074" s="274"/>
      <c r="G1074" s="276"/>
      <c r="H1074" s="276"/>
      <c r="I1074" s="276"/>
      <c r="J1074" s="277"/>
      <c r="K1074" s="274"/>
      <c r="L1074" s="274"/>
      <c r="M1074" s="274"/>
      <c r="N1074" s="274"/>
      <c r="O1074" s="278"/>
      <c r="P1074" s="279"/>
      <c r="Q1074" s="353"/>
      <c r="R1074" s="282" t="str">
        <f>IF(P1074="","",VLOOKUP(P1074,'Drop Down Lists'!$D$2:$E$312,2,FALSE))</f>
        <v/>
      </c>
      <c r="S1074" s="172"/>
    </row>
    <row r="1075" spans="1:19">
      <c r="A1075" s="281"/>
      <c r="B1075" s="272"/>
      <c r="C1075" s="272"/>
      <c r="D1075" s="273"/>
      <c r="E1075" s="273"/>
      <c r="F1075" s="274"/>
      <c r="G1075" s="276"/>
      <c r="H1075" s="276"/>
      <c r="I1075" s="276"/>
      <c r="J1075" s="277"/>
      <c r="K1075" s="274"/>
      <c r="L1075" s="274"/>
      <c r="M1075" s="274"/>
      <c r="N1075" s="274"/>
      <c r="O1075" s="278"/>
      <c r="P1075" s="279"/>
      <c r="Q1075" s="353"/>
      <c r="R1075" s="282" t="str">
        <f>IF(P1075="","",VLOOKUP(P1075,'Drop Down Lists'!$D$2:$E$312,2,FALSE))</f>
        <v/>
      </c>
      <c r="S1075" s="172"/>
    </row>
    <row r="1076" spans="1:19">
      <c r="A1076" s="281"/>
      <c r="B1076" s="272"/>
      <c r="C1076" s="272"/>
      <c r="D1076" s="273"/>
      <c r="E1076" s="273"/>
      <c r="F1076" s="274"/>
      <c r="G1076" s="276"/>
      <c r="H1076" s="276"/>
      <c r="I1076" s="276"/>
      <c r="J1076" s="277"/>
      <c r="K1076" s="274"/>
      <c r="L1076" s="274"/>
      <c r="M1076" s="274"/>
      <c r="N1076" s="274"/>
      <c r="O1076" s="278"/>
      <c r="P1076" s="279"/>
      <c r="Q1076" s="353"/>
      <c r="R1076" s="282" t="str">
        <f>IF(P1076="","",VLOOKUP(P1076,'Drop Down Lists'!$D$2:$E$312,2,FALSE))</f>
        <v/>
      </c>
      <c r="S1076" s="172"/>
    </row>
    <row r="1077" spans="1:19">
      <c r="A1077" s="281"/>
      <c r="B1077" s="272"/>
      <c r="C1077" s="272"/>
      <c r="D1077" s="273"/>
      <c r="E1077" s="273"/>
      <c r="F1077" s="274"/>
      <c r="G1077" s="276"/>
      <c r="H1077" s="276"/>
      <c r="I1077" s="276"/>
      <c r="J1077" s="277"/>
      <c r="K1077" s="274"/>
      <c r="L1077" s="274"/>
      <c r="M1077" s="274"/>
      <c r="N1077" s="274"/>
      <c r="O1077" s="278"/>
      <c r="P1077" s="279"/>
      <c r="Q1077" s="353"/>
      <c r="R1077" s="282" t="str">
        <f>IF(P1077="","",VLOOKUP(P1077,'Drop Down Lists'!$D$2:$E$312,2,FALSE))</f>
        <v/>
      </c>
      <c r="S1077" s="172"/>
    </row>
    <row r="1078" spans="1:19">
      <c r="A1078" s="281"/>
      <c r="B1078" s="272"/>
      <c r="C1078" s="272"/>
      <c r="D1078" s="273"/>
      <c r="E1078" s="273"/>
      <c r="F1078" s="274"/>
      <c r="G1078" s="276"/>
      <c r="H1078" s="276"/>
      <c r="I1078" s="276"/>
      <c r="J1078" s="277"/>
      <c r="K1078" s="274"/>
      <c r="L1078" s="274"/>
      <c r="M1078" s="274"/>
      <c r="N1078" s="274"/>
      <c r="O1078" s="278"/>
      <c r="P1078" s="279"/>
      <c r="Q1078" s="353"/>
      <c r="R1078" s="282" t="str">
        <f>IF(P1078="","",VLOOKUP(P1078,'Drop Down Lists'!$D$2:$E$312,2,FALSE))</f>
        <v/>
      </c>
      <c r="S1078" s="172"/>
    </row>
    <row r="1079" spans="1:19">
      <c r="A1079" s="281"/>
      <c r="B1079" s="272"/>
      <c r="C1079" s="272"/>
      <c r="D1079" s="273"/>
      <c r="E1079" s="273"/>
      <c r="F1079" s="274"/>
      <c r="G1079" s="276"/>
      <c r="H1079" s="276"/>
      <c r="I1079" s="276"/>
      <c r="J1079" s="277"/>
      <c r="K1079" s="274"/>
      <c r="L1079" s="274"/>
      <c r="M1079" s="274"/>
      <c r="N1079" s="274"/>
      <c r="O1079" s="278"/>
      <c r="P1079" s="279"/>
      <c r="Q1079" s="353"/>
      <c r="R1079" s="282" t="str">
        <f>IF(P1079="","",VLOOKUP(P1079,'Drop Down Lists'!$D$2:$E$312,2,FALSE))</f>
        <v/>
      </c>
      <c r="S1079" s="172"/>
    </row>
    <row r="1080" spans="1:19">
      <c r="A1080" s="281"/>
      <c r="B1080" s="272"/>
      <c r="C1080" s="272"/>
      <c r="D1080" s="273"/>
      <c r="E1080" s="273"/>
      <c r="F1080" s="274"/>
      <c r="G1080" s="276"/>
      <c r="H1080" s="276"/>
      <c r="I1080" s="276"/>
      <c r="J1080" s="277"/>
      <c r="K1080" s="274"/>
      <c r="L1080" s="274"/>
      <c r="M1080" s="274"/>
      <c r="N1080" s="274"/>
      <c r="O1080" s="278"/>
      <c r="P1080" s="279"/>
      <c r="Q1080" s="353"/>
      <c r="R1080" s="282" t="str">
        <f>IF(P1080="","",VLOOKUP(P1080,'Drop Down Lists'!$D$2:$E$312,2,FALSE))</f>
        <v/>
      </c>
      <c r="S1080" s="172"/>
    </row>
    <row r="1081" spans="1:19">
      <c r="A1081" s="281"/>
      <c r="B1081" s="272"/>
      <c r="C1081" s="272"/>
      <c r="D1081" s="273"/>
      <c r="E1081" s="273"/>
      <c r="F1081" s="274"/>
      <c r="G1081" s="276"/>
      <c r="H1081" s="276"/>
      <c r="I1081" s="276"/>
      <c r="J1081" s="277"/>
      <c r="K1081" s="274"/>
      <c r="L1081" s="274"/>
      <c r="M1081" s="274"/>
      <c r="N1081" s="274"/>
      <c r="O1081" s="278"/>
      <c r="P1081" s="279"/>
      <c r="Q1081" s="353"/>
      <c r="R1081" s="282" t="str">
        <f>IF(P1081="","",VLOOKUP(P1081,'Drop Down Lists'!$D$2:$E$312,2,FALSE))</f>
        <v/>
      </c>
      <c r="S1081" s="172"/>
    </row>
    <row r="1082" spans="1:19">
      <c r="A1082" s="281"/>
      <c r="B1082" s="272"/>
      <c r="C1082" s="272"/>
      <c r="D1082" s="273"/>
      <c r="E1082" s="273"/>
      <c r="F1082" s="274"/>
      <c r="G1082" s="276"/>
      <c r="H1082" s="276"/>
      <c r="I1082" s="276"/>
      <c r="J1082" s="277"/>
      <c r="K1082" s="274"/>
      <c r="L1082" s="274"/>
      <c r="M1082" s="274"/>
      <c r="N1082" s="274"/>
      <c r="O1082" s="278"/>
      <c r="P1082" s="279"/>
      <c r="Q1082" s="353"/>
      <c r="R1082" s="282" t="str">
        <f>IF(P1082="","",VLOOKUP(P1082,'Drop Down Lists'!$D$2:$E$312,2,FALSE))</f>
        <v/>
      </c>
      <c r="S1082" s="172"/>
    </row>
    <row r="1083" spans="1:19">
      <c r="A1083" s="281"/>
      <c r="B1083" s="272"/>
      <c r="C1083" s="272"/>
      <c r="D1083" s="273"/>
      <c r="E1083" s="273"/>
      <c r="F1083" s="274"/>
      <c r="G1083" s="276"/>
      <c r="H1083" s="276"/>
      <c r="I1083" s="276"/>
      <c r="J1083" s="277"/>
      <c r="K1083" s="274"/>
      <c r="L1083" s="274"/>
      <c r="M1083" s="274"/>
      <c r="N1083" s="274"/>
      <c r="O1083" s="278"/>
      <c r="P1083" s="279"/>
      <c r="Q1083" s="353"/>
      <c r="R1083" s="282" t="str">
        <f>IF(P1083="","",VLOOKUP(P1083,'Drop Down Lists'!$D$2:$E$312,2,FALSE))</f>
        <v/>
      </c>
      <c r="S1083" s="172"/>
    </row>
    <row r="1084" spans="1:19">
      <c r="A1084" s="281"/>
      <c r="B1084" s="272"/>
      <c r="C1084" s="272"/>
      <c r="D1084" s="273"/>
      <c r="E1084" s="273"/>
      <c r="F1084" s="274"/>
      <c r="G1084" s="276"/>
      <c r="H1084" s="276"/>
      <c r="I1084" s="276"/>
      <c r="J1084" s="277"/>
      <c r="K1084" s="274"/>
      <c r="L1084" s="274"/>
      <c r="M1084" s="274"/>
      <c r="N1084" s="274"/>
      <c r="O1084" s="278"/>
      <c r="P1084" s="279"/>
      <c r="Q1084" s="353"/>
      <c r="R1084" s="282" t="str">
        <f>IF(P1084="","",VLOOKUP(P1084,'Drop Down Lists'!$D$2:$E$312,2,FALSE))</f>
        <v/>
      </c>
      <c r="S1084" s="172"/>
    </row>
    <row r="1085" spans="1:19">
      <c r="A1085" s="281"/>
      <c r="B1085" s="272"/>
      <c r="C1085" s="272"/>
      <c r="D1085" s="273"/>
      <c r="E1085" s="273"/>
      <c r="F1085" s="274"/>
      <c r="G1085" s="276"/>
      <c r="H1085" s="276"/>
      <c r="I1085" s="276"/>
      <c r="J1085" s="277"/>
      <c r="K1085" s="274"/>
      <c r="L1085" s="274"/>
      <c r="M1085" s="274"/>
      <c r="N1085" s="274"/>
      <c r="O1085" s="278"/>
      <c r="P1085" s="279"/>
      <c r="Q1085" s="353"/>
      <c r="R1085" s="282" t="str">
        <f>IF(P1085="","",VLOOKUP(P1085,'Drop Down Lists'!$D$2:$E$312,2,FALSE))</f>
        <v/>
      </c>
      <c r="S1085" s="172"/>
    </row>
    <row r="1086" spans="1:19">
      <c r="A1086" s="281"/>
      <c r="B1086" s="272"/>
      <c r="C1086" s="272"/>
      <c r="D1086" s="273"/>
      <c r="E1086" s="273"/>
      <c r="F1086" s="274"/>
      <c r="G1086" s="276"/>
      <c r="H1086" s="276"/>
      <c r="I1086" s="276"/>
      <c r="J1086" s="277"/>
      <c r="K1086" s="274"/>
      <c r="L1086" s="274"/>
      <c r="M1086" s="274"/>
      <c r="N1086" s="274"/>
      <c r="O1086" s="278"/>
      <c r="P1086" s="279"/>
      <c r="Q1086" s="353"/>
      <c r="R1086" s="282" t="str">
        <f>IF(P1086="","",VLOOKUP(P1086,'Drop Down Lists'!$D$2:$E$312,2,FALSE))</f>
        <v/>
      </c>
      <c r="S1086" s="172"/>
    </row>
    <row r="1087" spans="1:19">
      <c r="A1087" s="281"/>
      <c r="B1087" s="272"/>
      <c r="C1087" s="272"/>
      <c r="D1087" s="273"/>
      <c r="E1087" s="273"/>
      <c r="F1087" s="274"/>
      <c r="G1087" s="276"/>
      <c r="H1087" s="276"/>
      <c r="I1087" s="276"/>
      <c r="J1087" s="277"/>
      <c r="K1087" s="274"/>
      <c r="L1087" s="274"/>
      <c r="M1087" s="274"/>
      <c r="N1087" s="274"/>
      <c r="O1087" s="278"/>
      <c r="P1087" s="279"/>
      <c r="Q1087" s="353"/>
      <c r="R1087" s="282" t="str">
        <f>IF(P1087="","",VLOOKUP(P1087,'Drop Down Lists'!$D$2:$E$312,2,FALSE))</f>
        <v/>
      </c>
      <c r="S1087" s="172"/>
    </row>
    <row r="1088" spans="1:19">
      <c r="A1088" s="281"/>
      <c r="B1088" s="272"/>
      <c r="C1088" s="272"/>
      <c r="D1088" s="273"/>
      <c r="E1088" s="273"/>
      <c r="F1088" s="274"/>
      <c r="G1088" s="276"/>
      <c r="H1088" s="276"/>
      <c r="I1088" s="276"/>
      <c r="J1088" s="277"/>
      <c r="K1088" s="274"/>
      <c r="L1088" s="274"/>
      <c r="M1088" s="274"/>
      <c r="N1088" s="274"/>
      <c r="O1088" s="278"/>
      <c r="P1088" s="279"/>
      <c r="Q1088" s="353"/>
      <c r="R1088" s="282" t="str">
        <f>IF(P1088="","",VLOOKUP(P1088,'Drop Down Lists'!$D$2:$E$312,2,FALSE))</f>
        <v/>
      </c>
      <c r="S1088" s="172"/>
    </row>
    <row r="1089" spans="1:67">
      <c r="A1089" s="281"/>
      <c r="B1089" s="272"/>
      <c r="C1089" s="272"/>
      <c r="D1089" s="273"/>
      <c r="E1089" s="273"/>
      <c r="F1089" s="274"/>
      <c r="G1089" s="276"/>
      <c r="H1089" s="276"/>
      <c r="I1089" s="276"/>
      <c r="J1089" s="277"/>
      <c r="K1089" s="274"/>
      <c r="L1089" s="274"/>
      <c r="M1089" s="274"/>
      <c r="N1089" s="274"/>
      <c r="O1089" s="278"/>
      <c r="P1089" s="279"/>
      <c r="Q1089" s="353"/>
      <c r="R1089" s="282" t="str">
        <f>IF(P1089="","",VLOOKUP(P1089,'Drop Down Lists'!$D$2:$E$312,2,FALSE))</f>
        <v/>
      </c>
      <c r="S1089" s="172"/>
    </row>
    <row r="1090" spans="1:67">
      <c r="A1090" s="281"/>
      <c r="B1090" s="272"/>
      <c r="C1090" s="272"/>
      <c r="D1090" s="273"/>
      <c r="E1090" s="273"/>
      <c r="F1090" s="274"/>
      <c r="G1090" s="276"/>
      <c r="H1090" s="276"/>
      <c r="I1090" s="276"/>
      <c r="J1090" s="277"/>
      <c r="K1090" s="274"/>
      <c r="L1090" s="274"/>
      <c r="M1090" s="274"/>
      <c r="N1090" s="274"/>
      <c r="O1090" s="278"/>
      <c r="P1090" s="279"/>
      <c r="Q1090" s="353"/>
      <c r="R1090" s="282" t="str">
        <f>IF(P1090="","",VLOOKUP(P1090,'Drop Down Lists'!$D$2:$E$312,2,FALSE))</f>
        <v/>
      </c>
      <c r="S1090" s="172"/>
    </row>
    <row r="1091" spans="1:67">
      <c r="A1091" s="281"/>
      <c r="B1091" s="272"/>
      <c r="C1091" s="272"/>
      <c r="D1091" s="273"/>
      <c r="E1091" s="273"/>
      <c r="F1091" s="274"/>
      <c r="G1091" s="276"/>
      <c r="H1091" s="276"/>
      <c r="I1091" s="276"/>
      <c r="J1091" s="277"/>
      <c r="K1091" s="274"/>
      <c r="L1091" s="274"/>
      <c r="M1091" s="274"/>
      <c r="N1091" s="274"/>
      <c r="O1091" s="278"/>
      <c r="P1091" s="279"/>
      <c r="Q1091" s="353"/>
      <c r="R1091" s="282" t="str">
        <f>IF(P1091="","",VLOOKUP(P1091,'Drop Down Lists'!$D$2:$E$312,2,FALSE))</f>
        <v/>
      </c>
      <c r="S1091" s="172"/>
    </row>
    <row r="1092" spans="1:67">
      <c r="A1092" s="281"/>
      <c r="B1092" s="272"/>
      <c r="C1092" s="272"/>
      <c r="D1092" s="273"/>
      <c r="E1092" s="273"/>
      <c r="F1092" s="274"/>
      <c r="G1092" s="276"/>
      <c r="H1092" s="276"/>
      <c r="I1092" s="276"/>
      <c r="J1092" s="277"/>
      <c r="K1092" s="274"/>
      <c r="L1092" s="274"/>
      <c r="M1092" s="274"/>
      <c r="N1092" s="274"/>
      <c r="O1092" s="278"/>
      <c r="P1092" s="279"/>
      <c r="Q1092" s="353"/>
      <c r="R1092" s="282" t="str">
        <f>IF(P1092="","",VLOOKUP(P1092,'Drop Down Lists'!$D$2:$E$312,2,FALSE))</f>
        <v/>
      </c>
      <c r="S1092" s="172"/>
    </row>
    <row r="1093" spans="1:67">
      <c r="A1093" s="281"/>
      <c r="B1093" s="272"/>
      <c r="C1093" s="272"/>
      <c r="D1093" s="273"/>
      <c r="E1093" s="273"/>
      <c r="F1093" s="274"/>
      <c r="G1093" s="276"/>
      <c r="H1093" s="276"/>
      <c r="I1093" s="276"/>
      <c r="J1093" s="277"/>
      <c r="K1093" s="274"/>
      <c r="L1093" s="274"/>
      <c r="M1093" s="274"/>
      <c r="N1093" s="274"/>
      <c r="O1093" s="278"/>
      <c r="P1093" s="279"/>
      <c r="Q1093" s="353"/>
      <c r="R1093" s="282" t="str">
        <f>IF(P1093="","",VLOOKUP(P1093,'Drop Down Lists'!$D$2:$E$312,2,FALSE))</f>
        <v/>
      </c>
      <c r="S1093" s="172"/>
    </row>
    <row r="1094" spans="1:67">
      <c r="A1094" s="281"/>
      <c r="B1094" s="272"/>
      <c r="C1094" s="272"/>
      <c r="D1094" s="273"/>
      <c r="E1094" s="273"/>
      <c r="F1094" s="274"/>
      <c r="G1094" s="276"/>
      <c r="H1094" s="276"/>
      <c r="I1094" s="276"/>
      <c r="J1094" s="277"/>
      <c r="K1094" s="274"/>
      <c r="L1094" s="274"/>
      <c r="M1094" s="274"/>
      <c r="N1094" s="274"/>
      <c r="O1094" s="278"/>
      <c r="P1094" s="279"/>
      <c r="Q1094" s="353"/>
      <c r="R1094" s="282" t="str">
        <f>IF(P1094="","",VLOOKUP(P1094,'Drop Down Lists'!$D$2:$E$312,2,FALSE))</f>
        <v/>
      </c>
      <c r="S1094" s="172"/>
    </row>
    <row r="1095" spans="1:67">
      <c r="A1095" s="281"/>
      <c r="B1095" s="272"/>
      <c r="C1095" s="272"/>
      <c r="D1095" s="273"/>
      <c r="E1095" s="273"/>
      <c r="F1095" s="274"/>
      <c r="G1095" s="276"/>
      <c r="H1095" s="276"/>
      <c r="I1095" s="276"/>
      <c r="J1095" s="277"/>
      <c r="K1095" s="274"/>
      <c r="L1095" s="274"/>
      <c r="M1095" s="274"/>
      <c r="N1095" s="274"/>
      <c r="O1095" s="278"/>
      <c r="P1095" s="279"/>
      <c r="Q1095" s="353"/>
      <c r="R1095" s="282" t="str">
        <f>IF(P1095="","",VLOOKUP(P1095,'Drop Down Lists'!$D$2:$E$312,2,FALSE))</f>
        <v/>
      </c>
      <c r="S1095" s="172"/>
    </row>
    <row r="1096" spans="1:67">
      <c r="A1096" s="281"/>
      <c r="B1096" s="272"/>
      <c r="C1096" s="272"/>
      <c r="D1096" s="273"/>
      <c r="E1096" s="273"/>
      <c r="F1096" s="274"/>
      <c r="G1096" s="276"/>
      <c r="H1096" s="276"/>
      <c r="I1096" s="276"/>
      <c r="J1096" s="277"/>
      <c r="K1096" s="274"/>
      <c r="L1096" s="274"/>
      <c r="M1096" s="274"/>
      <c r="N1096" s="274"/>
      <c r="O1096" s="278"/>
      <c r="P1096" s="279"/>
      <c r="Q1096" s="353"/>
      <c r="R1096" s="282" t="str">
        <f>IF(P1096="","",VLOOKUP(P1096,'Drop Down Lists'!$D$2:$E$312,2,FALSE))</f>
        <v/>
      </c>
      <c r="S1096" s="172"/>
    </row>
    <row r="1097" spans="1:67">
      <c r="A1097" s="281"/>
      <c r="B1097" s="272"/>
      <c r="C1097" s="272"/>
      <c r="D1097" s="273"/>
      <c r="E1097" s="273"/>
      <c r="F1097" s="274"/>
      <c r="G1097" s="276"/>
      <c r="H1097" s="276"/>
      <c r="I1097" s="276"/>
      <c r="J1097" s="277"/>
      <c r="K1097" s="274"/>
      <c r="L1097" s="274"/>
      <c r="M1097" s="274"/>
      <c r="N1097" s="274"/>
      <c r="O1097" s="278"/>
      <c r="P1097" s="279"/>
      <c r="Q1097" s="353"/>
      <c r="R1097" s="282" t="str">
        <f>IF(P1097="","",VLOOKUP(P1097,'Drop Down Lists'!$D$2:$E$312,2,FALSE))</f>
        <v/>
      </c>
      <c r="S1097" s="172"/>
    </row>
    <row r="1098" spans="1:67">
      <c r="A1098" s="281"/>
      <c r="B1098" s="272"/>
      <c r="C1098" s="272"/>
      <c r="D1098" s="273"/>
      <c r="E1098" s="273"/>
      <c r="F1098" s="274"/>
      <c r="G1098" s="276"/>
      <c r="H1098" s="276"/>
      <c r="I1098" s="276"/>
      <c r="J1098" s="277"/>
      <c r="K1098" s="274"/>
      <c r="L1098" s="274"/>
      <c r="M1098" s="274"/>
      <c r="N1098" s="274"/>
      <c r="O1098" s="278"/>
      <c r="P1098" s="279"/>
      <c r="Q1098" s="353"/>
      <c r="R1098" s="282" t="str">
        <f>IF(P1098="","",VLOOKUP(P1098,'Drop Down Lists'!$D$2:$E$312,2,FALSE))</f>
        <v/>
      </c>
      <c r="S1098" s="172"/>
    </row>
    <row r="1099" spans="1:67" ht="15" thickBot="1">
      <c r="A1099" s="283"/>
      <c r="B1099" s="284"/>
      <c r="C1099" s="284"/>
      <c r="D1099" s="285"/>
      <c r="E1099" s="285"/>
      <c r="F1099" s="286"/>
      <c r="G1099" s="287"/>
      <c r="H1099" s="287"/>
      <c r="I1099" s="287"/>
      <c r="J1099" s="288"/>
      <c r="K1099" s="286"/>
      <c r="L1099" s="286"/>
      <c r="M1099" s="286"/>
      <c r="N1099" s="286"/>
      <c r="O1099" s="289"/>
      <c r="P1099" s="290"/>
      <c r="Q1099" s="354"/>
      <c r="R1099" s="291" t="str">
        <f>IF(P1099="","",VLOOKUP(P1099,'Drop Down Lists'!$D$2:$E$312,2,FALSE))</f>
        <v/>
      </c>
      <c r="S1099" s="172"/>
    </row>
    <row r="1104" spans="1:67" s="75" customFormat="1">
      <c r="D1104" s="174"/>
      <c r="E1104" s="174"/>
      <c r="F1104" s="173"/>
      <c r="G1104" s="77"/>
      <c r="H1104" s="77"/>
      <c r="I1104" s="77"/>
      <c r="J1104" s="175"/>
      <c r="K1104" s="173"/>
      <c r="L1104" s="173"/>
      <c r="M1104" s="173"/>
      <c r="N1104" s="173"/>
      <c r="O1104" s="78"/>
      <c r="P1104" s="173"/>
      <c r="Q1104" s="173"/>
      <c r="R1104" s="174"/>
      <c r="S1104" s="173"/>
      <c r="T1104" s="173"/>
      <c r="U1104" s="173"/>
      <c r="V1104" s="173"/>
      <c r="W1104" s="173"/>
      <c r="X1104" s="173"/>
      <c r="Y1104" s="173"/>
      <c r="Z1104" s="173"/>
      <c r="AA1104" s="173"/>
      <c r="AB1104" s="173"/>
      <c r="AC1104" s="173"/>
      <c r="AD1104" s="173"/>
      <c r="AE1104" s="173"/>
      <c r="AF1104" s="173"/>
      <c r="AG1104" s="173"/>
      <c r="AH1104" s="173"/>
      <c r="AI1104" s="173"/>
      <c r="AJ1104" s="173"/>
      <c r="AK1104" s="173"/>
      <c r="AL1104" s="173"/>
      <c r="AM1104" s="173"/>
      <c r="AN1104" s="173"/>
      <c r="AO1104" s="173"/>
      <c r="AP1104" s="173"/>
      <c r="AQ1104" s="173"/>
      <c r="AR1104" s="173"/>
      <c r="AS1104" s="173"/>
      <c r="AT1104" s="173"/>
      <c r="AU1104" s="173"/>
      <c r="AV1104" s="173"/>
      <c r="AW1104" s="173"/>
      <c r="AX1104" s="173"/>
      <c r="AY1104" s="173"/>
      <c r="AZ1104" s="173"/>
      <c r="BA1104" s="173"/>
      <c r="BB1104" s="173"/>
      <c r="BC1104" s="173"/>
      <c r="BD1104" s="173"/>
      <c r="BE1104" s="173"/>
      <c r="BF1104" s="173"/>
      <c r="BG1104" s="173"/>
      <c r="BH1104" s="173"/>
      <c r="BI1104" s="173"/>
      <c r="BJ1104" s="173"/>
      <c r="BK1104" s="173"/>
      <c r="BL1104" s="173"/>
      <c r="BM1104" s="173"/>
      <c r="BN1104" s="173"/>
      <c r="BO1104" s="173"/>
    </row>
    <row r="1105" spans="4:67" s="75" customFormat="1">
      <c r="D1105" s="174"/>
      <c r="E1105" s="174"/>
      <c r="F1105" s="173"/>
      <c r="G1105" s="77"/>
      <c r="H1105" s="77"/>
      <c r="I1105" s="77"/>
      <c r="J1105" s="175"/>
      <c r="K1105" s="173"/>
      <c r="L1105" s="173"/>
      <c r="M1105" s="173"/>
      <c r="N1105" s="173"/>
      <c r="O1105" s="78"/>
      <c r="P1105" s="173"/>
      <c r="Q1105" s="173"/>
      <c r="R1105" s="174"/>
      <c r="S1105" s="173"/>
      <c r="T1105" s="173"/>
      <c r="U1105" s="173"/>
      <c r="V1105" s="173"/>
      <c r="W1105" s="173"/>
      <c r="X1105" s="173"/>
      <c r="Y1105" s="173"/>
      <c r="Z1105" s="173"/>
      <c r="AA1105" s="173"/>
      <c r="AB1105" s="173"/>
      <c r="AC1105" s="173"/>
      <c r="AD1105" s="173"/>
      <c r="AE1105" s="173"/>
      <c r="AF1105" s="173"/>
      <c r="AG1105" s="173"/>
      <c r="AH1105" s="173"/>
      <c r="AI1105" s="173"/>
      <c r="AJ1105" s="173"/>
      <c r="AK1105" s="173"/>
      <c r="AL1105" s="173"/>
      <c r="AM1105" s="173"/>
      <c r="AN1105" s="173"/>
      <c r="AO1105" s="173"/>
      <c r="AP1105" s="173"/>
      <c r="AQ1105" s="173"/>
      <c r="AR1105" s="173"/>
      <c r="AS1105" s="173"/>
      <c r="AT1105" s="173"/>
      <c r="AU1105" s="173"/>
      <c r="AV1105" s="173"/>
      <c r="AW1105" s="173"/>
      <c r="AX1105" s="173"/>
      <c r="AY1105" s="173"/>
      <c r="AZ1105" s="173"/>
      <c r="BA1105" s="173"/>
      <c r="BB1105" s="173"/>
      <c r="BC1105" s="173"/>
      <c r="BD1105" s="173"/>
      <c r="BE1105" s="173"/>
      <c r="BF1105" s="173"/>
      <c r="BG1105" s="173"/>
      <c r="BH1105" s="173"/>
      <c r="BI1105" s="173"/>
      <c r="BJ1105" s="173"/>
      <c r="BK1105" s="173"/>
      <c r="BL1105" s="173"/>
      <c r="BM1105" s="173"/>
      <c r="BN1105" s="173"/>
      <c r="BO1105" s="173"/>
    </row>
    <row r="1106" spans="4:67" s="75" customFormat="1">
      <c r="D1106" s="174"/>
      <c r="E1106" s="174"/>
      <c r="F1106" s="173"/>
      <c r="G1106" s="77"/>
      <c r="H1106" s="77"/>
      <c r="I1106" s="77"/>
      <c r="J1106" s="175"/>
      <c r="K1106" s="173"/>
      <c r="L1106" s="173"/>
      <c r="M1106" s="173"/>
      <c r="N1106" s="173"/>
      <c r="O1106" s="78"/>
      <c r="P1106" s="173"/>
      <c r="Q1106" s="173"/>
      <c r="R1106" s="174"/>
      <c r="S1106" s="173"/>
      <c r="T1106" s="173"/>
      <c r="U1106" s="173"/>
      <c r="V1106" s="173"/>
      <c r="W1106" s="173"/>
      <c r="X1106" s="173"/>
      <c r="Y1106" s="173"/>
      <c r="Z1106" s="173"/>
      <c r="AA1106" s="173"/>
      <c r="AB1106" s="173"/>
      <c r="AC1106" s="173"/>
      <c r="AD1106" s="173"/>
      <c r="AE1106" s="173"/>
      <c r="AF1106" s="173"/>
      <c r="AG1106" s="173"/>
      <c r="AH1106" s="173"/>
      <c r="AI1106" s="173"/>
      <c r="AJ1106" s="173"/>
      <c r="AK1106" s="173"/>
      <c r="AL1106" s="173"/>
      <c r="AM1106" s="173"/>
      <c r="AN1106" s="173"/>
      <c r="AO1106" s="173"/>
      <c r="AP1106" s="173"/>
      <c r="AQ1106" s="173"/>
      <c r="AR1106" s="173"/>
      <c r="AS1106" s="173"/>
      <c r="AT1106" s="173"/>
      <c r="AU1106" s="173"/>
      <c r="AV1106" s="173"/>
      <c r="AW1106" s="173"/>
      <c r="AX1106" s="173"/>
      <c r="AY1106" s="173"/>
      <c r="AZ1106" s="173"/>
      <c r="BA1106" s="173"/>
      <c r="BB1106" s="173"/>
      <c r="BC1106" s="173"/>
      <c r="BD1106" s="173"/>
      <c r="BE1106" s="173"/>
      <c r="BF1106" s="173"/>
      <c r="BG1106" s="173"/>
      <c r="BH1106" s="173"/>
      <c r="BI1106" s="173"/>
      <c r="BJ1106" s="173"/>
      <c r="BK1106" s="173"/>
      <c r="BL1106" s="173"/>
      <c r="BM1106" s="173"/>
      <c r="BN1106" s="173"/>
      <c r="BO1106" s="173"/>
    </row>
  </sheetData>
  <sheetProtection formatCells="0" deleteRows="0" sort="0" autoFilter="0"/>
  <autoFilter ref="A2:R1102" xr:uid="{00000000-0009-0000-0000-000005000000}"/>
  <conditionalFormatting sqref="A3:R1099">
    <cfRule type="expression" dxfId="68" priority="22">
      <formula>$Q3="No"</formula>
    </cfRule>
    <cfRule type="expression" dxfId="67" priority="23">
      <formula>$G3="Yes"</formula>
    </cfRule>
  </conditionalFormatting>
  <conditionalFormatting sqref="K3:K1099 P3:P1099">
    <cfRule type="expression" dxfId="66" priority="1">
      <formula>AND(IF($P3="Remote Pilot D (UAS)",1),OR(IF($K3&lt;&gt;"FAA Part 107",1),IF(ISBLANK($K3),1)))</formula>
    </cfRule>
    <cfRule type="expression" dxfId="65" priority="2">
      <formula>AND(IF($P3="Remote Pilot C (UAS)",1),OR(IF($K3&lt;&gt;"FAA Part 107",1),IF(ISBLANK($K3),1)))</formula>
    </cfRule>
    <cfRule type="expression" dxfId="64" priority="3">
      <formula>AND(IF($P3="Remote Pilot B (UAS)",1),OR(IF($K3&lt;&gt;"FAA Part 107",1),IF(ISBLANK($K3),1)))</formula>
    </cfRule>
    <cfRule type="expression" dxfId="63" priority="4">
      <formula>AND(IF($P3="Remote Pilot A (UAS)",1),OR(IF($K3&lt;&gt;"FAA Part 107",1),IF(ISBLANK($K3),1)))</formula>
    </cfRule>
    <cfRule type="expression" dxfId="62" priority="5">
      <formula>AND(IF($P3="Natural Resource Scientist E (D)",1),IF(ISBLANK($K3),1))</formula>
    </cfRule>
    <cfRule type="expression" dxfId="61" priority="6">
      <formula>AND(IF($P3="Natural Resource Scientist D (C))",1),IF(ISBLANK($K3),1))</formula>
    </cfRule>
    <cfRule type="expression" dxfId="60" priority="7">
      <formula>AND(IF($P3="Natural Resource Scientist C (B)",1),IF(ISBLANK($K3),1))</formula>
    </cfRule>
    <cfRule type="expression" dxfId="59" priority="9">
      <formula>AND(IF($P3="Natural Resource Scientist B (A)",1),IF(ISBLANK($K3),1))</formula>
    </cfRule>
    <cfRule type="expression" dxfId="58" priority="13">
      <formula>AND(IF($P3="Natural Resource Scientist A - Realigned",1),IF(ISBLANK($K3),1))</formula>
    </cfRule>
    <cfRule type="expression" dxfId="57" priority="14">
      <formula>AND(IF($P3="Licensed Surveyor D",1),OR(IF($K3&lt;&gt;"LS or SP &amp; VA",1),IF(ISBLANK($K3),1)))</formula>
    </cfRule>
    <cfRule type="expression" dxfId="56" priority="15">
      <formula>AND(IF($P3="Licensed Surveyor C",1),OR(IF($K3&lt;&gt;"LS or SP &amp; VA",1),IF(ISBLANK($K3),1)))</formula>
    </cfRule>
    <cfRule type="expression" dxfId="55" priority="16">
      <formula>AND(IF($P3="Licensed Surveyor B",1),OR(IF($K3&lt;&gt;"LS or SP &amp; VA",1),IF(ISBLANK($K3),1)))</formula>
    </cfRule>
    <cfRule type="expression" dxfId="54" priority="17">
      <formula>AND(IF($P3="Licensed Surveyor A",1),OR(IF($K3&lt;&gt;"LS or SP &amp; VA",1),IF(ISBLANK($K3),1)))</formula>
    </cfRule>
    <cfRule type="expression" dxfId="53" priority="19">
      <formula>AND(IF($P3="Landscape Architect F",1),OR(IF($K3&lt;&gt;"RA/CLA",1),IF(ISBLANK($K3),1)))</formula>
    </cfRule>
    <cfRule type="expression" dxfId="52" priority="20">
      <formula>AND(IF($P3="Landscape Architect E",1),OR(IF($K3&lt;&gt;"RA/CLA",1),IF(ISBLANK($K1048553),1)))</formula>
    </cfRule>
    <cfRule type="expression" dxfId="51" priority="21">
      <formula>AND(IF($P3="Landscape Architect D",1),OR(IF($K3&lt;&gt;"RA/CLA",1),IF(ISBLANK($K1048553),1)))</formula>
    </cfRule>
    <cfRule type="expression" dxfId="50" priority="24">
      <formula>AND(IF($R3="Engineer IV",1),OR(IF($K3&lt;&gt;"PE",1),IF(ISBLANK($K3),1)))</formula>
    </cfRule>
    <cfRule type="expression" dxfId="49" priority="25">
      <formula>AND(IF($R3="Engineer V",1),OR(IF($K3&lt;&gt;"PE",1),IF(ISBLANK($K3),1)))</formula>
    </cfRule>
    <cfRule type="expression" dxfId="48" priority="26">
      <formula>AND(IF($R3="Engineer VI",1),OR(IF($K3&lt;&gt;"PE",1),IF(ISBLANK($K3),1)))</formula>
    </cfRule>
    <cfRule type="expression" dxfId="47" priority="27">
      <formula>AND(IF($R3="Engineer VII / SME",1),OR(IF($K3&lt;&gt;"PE",1),IF(ISBLANK($K3),1)))</formula>
    </cfRule>
    <cfRule type="expression" dxfId="46" priority="28">
      <formula>AND(IF($P3=" SUE Specialist A",1),OR(IF($K3&lt;&gt;"LS",1),IF(ISBLANK($K3),1)))</formula>
    </cfRule>
    <cfRule type="expression" dxfId="45" priority="29">
      <formula>AND(IF($P3="Construction Manager A",1),OR(IF($K3&lt;&gt;"EIT",1),IF(ISBLANK($K3),1)))</formula>
    </cfRule>
    <cfRule type="expression" dxfId="44" priority="30">
      <formula>AND(IF($P3="Construction Manager D",1),OR(IF($K3&lt;&gt;"CCM",1),IF(ISBLANK($K3),1)))</formula>
    </cfRule>
    <cfRule type="expression" dxfId="43" priority="31">
      <formula>AND(IF($P3="Construction Manager E SME",1),OR(IF($K3&lt;&gt;"CCM",1),IF(ISBLANK($K3),1)))</formula>
    </cfRule>
    <cfRule type="expression" dxfId="42" priority="36">
      <formula>AND(IF($P3="Geologist D (B)",1),OR(IF($K3&lt;&gt;"PG Cert",1),IF(ISBLANK($K3),1)))</formula>
    </cfRule>
    <cfRule type="expression" dxfId="41" priority="45">
      <formula>AND(IF($P3="Geologist E (C))",1),OR(IF($K3&lt;&gt;"PG Cert",1),IF(ISBLANK($K3),1)))</formula>
    </cfRule>
    <cfRule type="expression" dxfId="40" priority="47">
      <formula>AND(IF($P3="Geologist F (D)",1),OR(IF($K3&lt;&gt;"PG Cert",1),IF(ISBLANK($K3),1)))</formula>
    </cfRule>
    <cfRule type="expression" dxfId="39" priority="49">
      <formula>AND(IF($P3="Geologist G (E) SME",1),OR(IF($K3&lt;&gt;"PG Cert",1),IF(ISBLANK($K3),1)))</formula>
    </cfRule>
  </conditionalFormatting>
  <conditionalFormatting sqref="P31">
    <cfRule type="expression" priority="18">
      <formula>AND(IF($P3="Licensed Surveyor A",1),OR(IF($K3&lt;&gt;"RA/CLA",1),IF(ISBLANK($K1048525),1)))</formula>
    </cfRule>
  </conditionalFormatting>
  <dataValidations count="6">
    <dataValidation type="list" allowBlank="1" showErrorMessage="1" sqref="G3:H1099" xr:uid="{00000000-0002-0000-0500-000000000000}">
      <formula1>"Yes, No"</formula1>
    </dataValidation>
    <dataValidation type="whole" allowBlank="1" showInputMessage="1" showErrorMessage="1" error="Please no special characters, numbers only" sqref="J3:J221" xr:uid="{00000000-0002-0000-0500-000001000000}">
      <formula1>0</formula1>
      <formula2>100</formula2>
    </dataValidation>
    <dataValidation type="list" allowBlank="1" showInputMessage="1" showErrorMessage="1" sqref="Q3:Q1099" xr:uid="{00000000-0002-0000-0500-000002000000}">
      <formula1>"Yes, No"</formula1>
    </dataValidation>
    <dataValidation type="whole" errorStyle="warning" allowBlank="1" showInputMessage="1" showErrorMessage="1" error="Please no special characters, numbers only" sqref="J222:J1099" xr:uid="{00000000-0002-0000-0500-000003000000}">
      <formula1>0</formula1>
      <formula2>100</formula2>
    </dataValidation>
    <dataValidation type="list" allowBlank="1" showInputMessage="1" showErrorMessage="1" sqref="K3:K1099" xr:uid="{00000000-0002-0000-0500-000004000000}">
      <formula1>"PE, EIT, AICP, CCM, FAA Part 107, LIST, LS, LS or SP &amp; VA, PG Cert, RA/CLA, SP, Rosgen Level I, Rosgen Level II, Rosgen Level III, Rosgen Level IV"</formula1>
    </dataValidation>
    <dataValidation type="list" allowBlank="1" showInputMessage="1" showErrorMessage="1" sqref="A3:A1099" xr:uid="{00000000-0002-0000-0500-000005000000}">
      <formula1>#REF!</formula1>
    </dataValidation>
  </dataValidations>
  <pageMargins left="0.2" right="0.2" top="0.5" bottom="0.5" header="0.3" footer="0"/>
  <pageSetup paperSize="3" scale="19" fitToHeight="0" orientation="landscape" r:id="rId1"/>
  <headerFooter>
    <oddFooter>&amp;R&amp;D</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6000000}">
          <x14:formula1>
            <xm:f>'Drop Down Lists'!$B$2:$B$3</xm:f>
          </x14:formula1>
          <xm:sqref>E3:E1099</xm:sqref>
        </x14:dataValidation>
        <x14:dataValidation type="list" allowBlank="1" xr:uid="{00000000-0002-0000-0500-000007000000}">
          <x14:formula1>
            <xm:f>'Drop Down Lists'!$B$9:$B$10</xm:f>
          </x14:formula1>
          <xm:sqref>B3:B1099</xm:sqref>
        </x14:dataValidation>
        <x14:dataValidation type="list" allowBlank="1" showInputMessage="1" showErrorMessage="1" xr:uid="{00000000-0002-0000-0500-000008000000}">
          <x14:formula1>
            <xm:f>'Drop Down Lists'!$D$2:$D$236</xm:f>
          </x14:formula1>
          <xm:sqref>P1100:Q1100</xm:sqref>
        </x14:dataValidation>
        <x14:dataValidation type="list" allowBlank="1" showInputMessage="1" showErrorMessage="1" xr:uid="{00000000-0002-0000-0500-000009000000}">
          <x14:formula1>
            <xm:f>'Drop Down Lists'!$D$3:$D$312</xm:f>
          </x14:formula1>
          <xm:sqref>P3:P1099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20266-CA4E-4CC8-9CBF-563E033F32F2}">
  <sheetPr>
    <tabColor rgb="FFC00000"/>
    <pageSetUpPr fitToPage="1"/>
  </sheetPr>
  <dimension ref="A1:AK1100"/>
  <sheetViews>
    <sheetView zoomScaleNormal="100" workbookViewId="0">
      <pane ySplit="2" topLeftCell="A3" activePane="bottomLeft" state="frozen"/>
      <selection pane="bottomLeft" activeCell="AK2" sqref="W1:AK1048576"/>
      <selection activeCell="N4" sqref="N4"/>
    </sheetView>
  </sheetViews>
  <sheetFormatPr defaultColWidth="12.625" defaultRowHeight="14.25"/>
  <cols>
    <col min="1" max="1" width="27.75" style="411" customWidth="1"/>
    <col min="2" max="2" width="7.125" style="411" customWidth="1"/>
    <col min="3" max="3" width="13.375" style="411" bestFit="1" customWidth="1"/>
    <col min="4" max="4" width="13.75" style="456" bestFit="1" customWidth="1"/>
    <col min="5" max="5" width="6.375" style="457" customWidth="1"/>
    <col min="6" max="6" width="11.75" style="411" customWidth="1"/>
    <col min="7" max="7" width="10.375" style="458" customWidth="1"/>
    <col min="8" max="8" width="7.625" style="459" customWidth="1"/>
    <col min="9" max="9" width="22.75" style="458" customWidth="1"/>
    <col min="10" max="10" width="9.25" style="460" customWidth="1"/>
    <col min="11" max="11" width="38.25" style="460" customWidth="1"/>
    <col min="12" max="12" width="10.5" style="411" customWidth="1"/>
    <col min="13" max="13" width="9.75" style="411" customWidth="1"/>
    <col min="14" max="14" width="50" style="411" customWidth="1"/>
    <col min="15" max="15" width="20.125" style="411" bestFit="1" customWidth="1"/>
    <col min="16" max="16" width="10.75" style="411" customWidth="1"/>
    <col min="17" max="17" width="48.5" style="411" customWidth="1"/>
    <col min="18" max="18" width="10.375" style="411" customWidth="1"/>
    <col min="19" max="19" width="39.75" style="411" customWidth="1"/>
    <col min="20" max="20" width="32.75" style="456" customWidth="1"/>
    <col min="21" max="22" width="10" style="461" customWidth="1"/>
    <col min="23" max="24" width="9.25" style="458" hidden="1" customWidth="1"/>
    <col min="25" max="25" width="9.125" style="462" hidden="1" customWidth="1"/>
    <col min="26" max="26" width="25.25" style="462" hidden="1" customWidth="1"/>
    <col min="27" max="27" width="23" style="462" hidden="1" customWidth="1"/>
    <col min="28" max="28" width="10.75" style="462" hidden="1" customWidth="1"/>
    <col min="29" max="29" width="40.125" style="463" hidden="1" customWidth="1"/>
    <col min="30" max="30" width="10.25" style="411" hidden="1" customWidth="1"/>
    <col min="31" max="31" width="35" style="463" hidden="1" customWidth="1"/>
    <col min="32" max="32" width="23" style="463" hidden="1" customWidth="1"/>
    <col min="33" max="33" width="54.5" style="463" hidden="1" customWidth="1"/>
    <col min="34" max="34" width="9.5" style="411" hidden="1" customWidth="1"/>
    <col min="35" max="35" width="35" style="463" hidden="1" customWidth="1"/>
    <col min="36" max="36" width="23" style="463" hidden="1" customWidth="1"/>
    <col min="37" max="37" width="10.125" style="464" hidden="1" customWidth="1"/>
    <col min="38" max="16384" width="12.625" style="411"/>
  </cols>
  <sheetData>
    <row r="1" spans="1:37" ht="31.9" customHeight="1" thickTop="1" thickBot="1">
      <c r="A1" s="401" t="s">
        <v>167</v>
      </c>
      <c r="B1" s="402"/>
      <c r="C1" s="402"/>
      <c r="D1" s="403"/>
      <c r="E1" s="404"/>
      <c r="F1" s="403" t="s">
        <v>159</v>
      </c>
      <c r="G1" s="488"/>
      <c r="H1" s="488"/>
      <c r="I1" s="405"/>
      <c r="J1" s="405" t="s">
        <v>168</v>
      </c>
      <c r="K1" s="465"/>
      <c r="L1" s="406"/>
      <c r="M1" s="407" t="s">
        <v>169</v>
      </c>
      <c r="N1" s="466"/>
      <c r="O1" s="408"/>
      <c r="P1" s="408"/>
      <c r="Q1" s="408"/>
      <c r="R1" s="408"/>
      <c r="S1" s="409"/>
      <c r="T1" s="410"/>
      <c r="U1" s="407"/>
      <c r="V1" s="407"/>
      <c r="W1" s="494" t="s">
        <v>170</v>
      </c>
      <c r="X1" s="495"/>
      <c r="Y1" s="495"/>
      <c r="Z1" s="495"/>
      <c r="AA1" s="495"/>
      <c r="AB1" s="495"/>
      <c r="AC1" s="496"/>
      <c r="AD1" s="489" t="s">
        <v>171</v>
      </c>
      <c r="AE1" s="489"/>
      <c r="AF1" s="489"/>
      <c r="AG1" s="490"/>
      <c r="AH1" s="491" t="s">
        <v>172</v>
      </c>
      <c r="AI1" s="492"/>
      <c r="AJ1" s="492"/>
      <c r="AK1" s="493"/>
    </row>
    <row r="2" spans="1:37" ht="51.6" customHeight="1" thickTop="1" thickBot="1">
      <c r="A2" s="412" t="s">
        <v>7</v>
      </c>
      <c r="B2" s="413" t="s">
        <v>8</v>
      </c>
      <c r="C2" s="413" t="s">
        <v>9</v>
      </c>
      <c r="D2" s="414" t="s">
        <v>10</v>
      </c>
      <c r="E2" s="415" t="s">
        <v>13</v>
      </c>
      <c r="F2" s="413" t="s">
        <v>60</v>
      </c>
      <c r="G2" s="416" t="s">
        <v>173</v>
      </c>
      <c r="H2" s="416" t="s">
        <v>163</v>
      </c>
      <c r="I2" s="413" t="s">
        <v>164</v>
      </c>
      <c r="J2" s="417" t="s">
        <v>62</v>
      </c>
      <c r="K2" s="417" t="s">
        <v>174</v>
      </c>
      <c r="L2" s="418" t="s">
        <v>63</v>
      </c>
      <c r="M2" s="416" t="s">
        <v>64</v>
      </c>
      <c r="N2" s="413" t="s">
        <v>65</v>
      </c>
      <c r="O2" s="413" t="s">
        <v>175</v>
      </c>
      <c r="P2" s="413" t="s">
        <v>176</v>
      </c>
      <c r="Q2" s="413" t="s">
        <v>165</v>
      </c>
      <c r="R2" s="419" t="s">
        <v>93</v>
      </c>
      <c r="S2" s="413" t="s">
        <v>94</v>
      </c>
      <c r="T2" s="414" t="s">
        <v>95</v>
      </c>
      <c r="U2" s="420" t="s">
        <v>61</v>
      </c>
      <c r="V2" s="420" t="s">
        <v>177</v>
      </c>
      <c r="W2" s="420" t="s">
        <v>178</v>
      </c>
      <c r="X2" s="420" t="s">
        <v>179</v>
      </c>
      <c r="Y2" s="416" t="s">
        <v>99</v>
      </c>
      <c r="Z2" s="413" t="s">
        <v>100</v>
      </c>
      <c r="AA2" s="413" t="s">
        <v>101</v>
      </c>
      <c r="AB2" s="416" t="s">
        <v>180</v>
      </c>
      <c r="AC2" s="413" t="s">
        <v>102</v>
      </c>
      <c r="AD2" s="413" t="s">
        <v>103</v>
      </c>
      <c r="AE2" s="413" t="s">
        <v>104</v>
      </c>
      <c r="AF2" s="413" t="s">
        <v>181</v>
      </c>
      <c r="AG2" s="413" t="s">
        <v>106</v>
      </c>
      <c r="AH2" s="413" t="s">
        <v>96</v>
      </c>
      <c r="AI2" s="413" t="s">
        <v>182</v>
      </c>
      <c r="AJ2" s="413" t="s">
        <v>183</v>
      </c>
      <c r="AK2" s="421" t="s">
        <v>184</v>
      </c>
    </row>
    <row r="3" spans="1:37">
      <c r="A3" s="422"/>
      <c r="B3" s="423"/>
      <c r="C3" s="423"/>
      <c r="D3" s="423"/>
      <c r="E3" s="424"/>
      <c r="F3" s="423"/>
      <c r="G3" s="423"/>
      <c r="H3" s="424"/>
      <c r="I3" s="423"/>
      <c r="J3" s="423"/>
      <c r="K3" s="423"/>
      <c r="L3" s="424"/>
      <c r="M3" s="423"/>
      <c r="N3" s="423"/>
      <c r="O3" s="425"/>
      <c r="P3" s="426"/>
      <c r="Q3" s="423"/>
      <c r="R3" s="423"/>
      <c r="S3" s="423"/>
      <c r="T3" s="427" t="str">
        <f>IF(S3="","",VLOOKUP(S3,'Drop Down Lists'!$D$2:$E$394,2,FALSE))</f>
        <v/>
      </c>
      <c r="U3" s="428"/>
      <c r="V3" s="428"/>
      <c r="W3" s="429"/>
      <c r="X3" s="429"/>
      <c r="Y3" s="430"/>
      <c r="Z3" s="431" t="str">
        <f>IF($Y3="Yes",S3,"")</f>
        <v/>
      </c>
      <c r="AA3" s="431" t="str">
        <f>IF(Z3="","",VLOOKUP(Z3,'Drop Down Lists'!$D$2:$E$3942,FALSE))</f>
        <v/>
      </c>
      <c r="AB3" s="431"/>
      <c r="AC3" s="431"/>
      <c r="AD3" s="424" t="str">
        <f>IF(ISBLANK(Y3),"",IF(Y3="Yes","Yes","See Note"))</f>
        <v/>
      </c>
      <c r="AE3" s="427" t="str">
        <f t="shared" ref="AE3:AE66" si="0">IF($AD3="Yes",Z3,"")</f>
        <v/>
      </c>
      <c r="AF3" s="431" t="str">
        <f>IF(AE3="","",VLOOKUP(AE3,'Drop Down Lists'!$D$2:$E$394,2,FALSE))</f>
        <v/>
      </c>
      <c r="AG3" s="427"/>
      <c r="AH3" s="430" t="str">
        <f>IF(AD3="","",(IF(AD3="Yes","Accept","PSPO")))</f>
        <v/>
      </c>
      <c r="AI3" s="431" t="str">
        <f>IF($AH3="Accept",AE3," ")</f>
        <v xml:space="preserve"> </v>
      </c>
      <c r="AJ3" s="431" t="str">
        <f>IF(AI3=" "," ",VLOOKUP(AI3,'Drop Down Lists'!$D$2:$E$394,2,FALSE))</f>
        <v xml:space="preserve"> </v>
      </c>
      <c r="AK3" s="432"/>
    </row>
    <row r="4" spans="1:37">
      <c r="A4" s="422"/>
      <c r="B4" s="423"/>
      <c r="C4" s="423"/>
      <c r="D4" s="423"/>
      <c r="E4" s="424"/>
      <c r="F4" s="423"/>
      <c r="G4" s="423"/>
      <c r="H4" s="424"/>
      <c r="I4" s="423"/>
      <c r="J4" s="423"/>
      <c r="K4" s="423"/>
      <c r="L4" s="433"/>
      <c r="M4" s="423"/>
      <c r="N4" s="423"/>
      <c r="O4" s="425"/>
      <c r="P4" s="434"/>
      <c r="Q4" s="423"/>
      <c r="R4" s="423"/>
      <c r="S4" s="423"/>
      <c r="T4" s="435" t="str">
        <f>IF(S4="","",VLOOKUP(S4,'Drop Down Lists'!$D$2:$E$394,2,FALSE))</f>
        <v/>
      </c>
      <c r="U4" s="428"/>
      <c r="V4" s="428"/>
      <c r="W4" s="436"/>
      <c r="X4" s="436"/>
      <c r="Y4" s="437"/>
      <c r="Z4" s="438" t="str">
        <f t="shared" ref="Z4:Z67" si="1">IF($Y4="Yes",S4,"")</f>
        <v/>
      </c>
      <c r="AA4" s="438" t="str">
        <f>IF(Z4="","",VLOOKUP(Z4,'Drop Down Lists'!$D$2:$E$3942,FALSE))</f>
        <v/>
      </c>
      <c r="AB4" s="438"/>
      <c r="AC4" s="438"/>
      <c r="AD4" s="433" t="str">
        <f t="shared" ref="AD4:AD67" si="2">IF(ISBLANK(Y4),"",IF(Y4="Yes","Yes","See Note"))</f>
        <v/>
      </c>
      <c r="AE4" s="439" t="str">
        <f t="shared" si="0"/>
        <v/>
      </c>
      <c r="AF4" s="438" t="str">
        <f>IF(AE4="","",VLOOKUP(AE4,'Drop Down Lists'!$D$2:$E$394,2,FALSE))</f>
        <v/>
      </c>
      <c r="AG4" s="439"/>
      <c r="AH4" s="437" t="str">
        <f t="shared" ref="AH4:AH67" si="3">IF(AD4="","",(IF(AD4="Yes","Accept","PSPO")))</f>
        <v/>
      </c>
      <c r="AI4" s="438" t="str">
        <f t="shared" ref="AI4:AI67" si="4">IF($AH4="Accept",AE4," ")</f>
        <v xml:space="preserve"> </v>
      </c>
      <c r="AJ4" s="438" t="str">
        <f>IF(AI4=" "," ",VLOOKUP(AI4,'Drop Down Lists'!$D$2:$E$394,2,FALSE))</f>
        <v xml:space="preserve"> </v>
      </c>
      <c r="AK4" s="440"/>
    </row>
    <row r="5" spans="1:37">
      <c r="A5" s="422"/>
      <c r="B5" s="423"/>
      <c r="C5" s="423"/>
      <c r="D5" s="423"/>
      <c r="E5" s="424"/>
      <c r="F5" s="423"/>
      <c r="G5" s="423"/>
      <c r="H5" s="424"/>
      <c r="I5" s="423"/>
      <c r="J5" s="423"/>
      <c r="K5" s="423"/>
      <c r="L5" s="433"/>
      <c r="M5" s="423"/>
      <c r="N5" s="423"/>
      <c r="O5" s="425"/>
      <c r="P5" s="434"/>
      <c r="Q5" s="423"/>
      <c r="R5" s="423"/>
      <c r="S5" s="423"/>
      <c r="T5" s="435" t="str">
        <f>IF(S5="","",VLOOKUP(S5,'Drop Down Lists'!$D$2:$E$394,2,FALSE))</f>
        <v/>
      </c>
      <c r="U5" s="428"/>
      <c r="V5" s="428"/>
      <c r="W5" s="436"/>
      <c r="X5" s="436"/>
      <c r="Y5" s="437"/>
      <c r="Z5" s="438" t="str">
        <f t="shared" si="1"/>
        <v/>
      </c>
      <c r="AA5" s="438" t="str">
        <f>IF(Z5="","",VLOOKUP(Z5,'Drop Down Lists'!$D$2:$E$3942,FALSE))</f>
        <v/>
      </c>
      <c r="AB5" s="438"/>
      <c r="AC5" s="438"/>
      <c r="AD5" s="433" t="str">
        <f t="shared" si="2"/>
        <v/>
      </c>
      <c r="AE5" s="439" t="str">
        <f t="shared" si="0"/>
        <v/>
      </c>
      <c r="AF5" s="438" t="str">
        <f>IF(AE5="","",VLOOKUP(AE5,'Drop Down Lists'!$D$2:$E$394,2,FALSE))</f>
        <v/>
      </c>
      <c r="AG5" s="439"/>
      <c r="AH5" s="437" t="str">
        <f t="shared" si="3"/>
        <v/>
      </c>
      <c r="AI5" s="438" t="str">
        <f t="shared" si="4"/>
        <v xml:space="preserve"> </v>
      </c>
      <c r="AJ5" s="438" t="str">
        <f>IF(AI5=" "," ",VLOOKUP(AI5,'Drop Down Lists'!$D$2:$E$394,2,FALSE))</f>
        <v xml:space="preserve"> </v>
      </c>
      <c r="AK5" s="440"/>
    </row>
    <row r="6" spans="1:37">
      <c r="A6" s="422"/>
      <c r="B6" s="423"/>
      <c r="C6" s="423"/>
      <c r="D6" s="423"/>
      <c r="E6" s="424"/>
      <c r="F6" s="423"/>
      <c r="G6" s="423"/>
      <c r="H6" s="424"/>
      <c r="I6" s="423"/>
      <c r="J6" s="423"/>
      <c r="K6" s="423"/>
      <c r="L6" s="433"/>
      <c r="M6" s="423"/>
      <c r="N6" s="423"/>
      <c r="O6" s="425"/>
      <c r="P6" s="434"/>
      <c r="Q6" s="423"/>
      <c r="R6" s="423"/>
      <c r="S6" s="423"/>
      <c r="T6" s="435" t="str">
        <f>IF(S6="","",VLOOKUP(S6,'Drop Down Lists'!$D$2:$E$394,2,FALSE))</f>
        <v/>
      </c>
      <c r="U6" s="428"/>
      <c r="V6" s="428"/>
      <c r="W6" s="436"/>
      <c r="X6" s="436"/>
      <c r="Y6" s="437"/>
      <c r="Z6" s="438" t="str">
        <f t="shared" si="1"/>
        <v/>
      </c>
      <c r="AA6" s="438" t="str">
        <f>IF(Z6="","",VLOOKUP(Z6,'Drop Down Lists'!$D$2:$E$3942,FALSE))</f>
        <v/>
      </c>
      <c r="AB6" s="438"/>
      <c r="AC6" s="438"/>
      <c r="AD6" s="433" t="str">
        <f t="shared" si="2"/>
        <v/>
      </c>
      <c r="AE6" s="439" t="str">
        <f t="shared" si="0"/>
        <v/>
      </c>
      <c r="AF6" s="438" t="str">
        <f>IF(AE6="","",VLOOKUP(AE6,'Drop Down Lists'!$D$2:$E$394,2,FALSE))</f>
        <v/>
      </c>
      <c r="AG6" s="439"/>
      <c r="AH6" s="437" t="str">
        <f t="shared" si="3"/>
        <v/>
      </c>
      <c r="AI6" s="438" t="str">
        <f t="shared" si="4"/>
        <v xml:space="preserve"> </v>
      </c>
      <c r="AJ6" s="438" t="str">
        <f>IF(AI6=" "," ",VLOOKUP(AI6,'Drop Down Lists'!$D$2:$E$394,2,FALSE))</f>
        <v xml:space="preserve"> </v>
      </c>
      <c r="AK6" s="440"/>
    </row>
    <row r="7" spans="1:37">
      <c r="A7" s="422"/>
      <c r="B7" s="423"/>
      <c r="C7" s="423"/>
      <c r="D7" s="423"/>
      <c r="E7" s="424"/>
      <c r="F7" s="423"/>
      <c r="G7" s="423"/>
      <c r="H7" s="424"/>
      <c r="I7" s="423"/>
      <c r="J7" s="423"/>
      <c r="K7" s="423"/>
      <c r="L7" s="433"/>
      <c r="M7" s="423"/>
      <c r="N7" s="423"/>
      <c r="O7" s="425"/>
      <c r="P7" s="434"/>
      <c r="Q7" s="423"/>
      <c r="R7" s="423"/>
      <c r="S7" s="423"/>
      <c r="T7" s="435" t="str">
        <f>IF(S7="","",VLOOKUP(S7,'Drop Down Lists'!$D$2:$E$394,2,FALSE))</f>
        <v/>
      </c>
      <c r="U7" s="428"/>
      <c r="V7" s="428"/>
      <c r="W7" s="436"/>
      <c r="X7" s="436"/>
      <c r="Y7" s="437"/>
      <c r="Z7" s="438" t="str">
        <f t="shared" si="1"/>
        <v/>
      </c>
      <c r="AA7" s="438" t="str">
        <f>IF(Z7="","",VLOOKUP(Z7,'Drop Down Lists'!$D$2:$E$3942,FALSE))</f>
        <v/>
      </c>
      <c r="AB7" s="438"/>
      <c r="AC7" s="438"/>
      <c r="AD7" s="433" t="str">
        <f t="shared" si="2"/>
        <v/>
      </c>
      <c r="AE7" s="439" t="str">
        <f t="shared" si="0"/>
        <v/>
      </c>
      <c r="AF7" s="438" t="str">
        <f>IF(AE7="","",VLOOKUP(AE7,'Drop Down Lists'!$D$2:$E$394,2,FALSE))</f>
        <v/>
      </c>
      <c r="AG7" s="439"/>
      <c r="AH7" s="437" t="str">
        <f t="shared" si="3"/>
        <v/>
      </c>
      <c r="AI7" s="438" t="str">
        <f t="shared" si="4"/>
        <v xml:space="preserve"> </v>
      </c>
      <c r="AJ7" s="438" t="str">
        <f>IF(AI7=" "," ",VLOOKUP(AI7,'Drop Down Lists'!$D$2:$E$394,2,FALSE))</f>
        <v xml:space="preserve"> </v>
      </c>
      <c r="AK7" s="440"/>
    </row>
    <row r="8" spans="1:37">
      <c r="A8" s="422"/>
      <c r="B8" s="423"/>
      <c r="C8" s="423"/>
      <c r="D8" s="423"/>
      <c r="E8" s="424"/>
      <c r="F8" s="423"/>
      <c r="G8" s="423"/>
      <c r="H8" s="424"/>
      <c r="I8" s="423"/>
      <c r="J8" s="423"/>
      <c r="K8" s="423"/>
      <c r="L8" s="433"/>
      <c r="M8" s="423"/>
      <c r="N8" s="423"/>
      <c r="O8" s="425"/>
      <c r="P8" s="434"/>
      <c r="Q8" s="423"/>
      <c r="R8" s="423"/>
      <c r="S8" s="423"/>
      <c r="T8" s="435" t="str">
        <f>IF(S8="","",VLOOKUP(S8,'Drop Down Lists'!$D$2:$E$394,2,FALSE))</f>
        <v/>
      </c>
      <c r="U8" s="428"/>
      <c r="V8" s="428"/>
      <c r="W8" s="436"/>
      <c r="X8" s="436"/>
      <c r="Y8" s="437"/>
      <c r="Z8" s="438" t="str">
        <f t="shared" si="1"/>
        <v/>
      </c>
      <c r="AA8" s="438" t="str">
        <f>IF(Z8="","",VLOOKUP(Z8,'Drop Down Lists'!$D$2:$E$3942,FALSE))</f>
        <v/>
      </c>
      <c r="AB8" s="438"/>
      <c r="AC8" s="438"/>
      <c r="AD8" s="433" t="str">
        <f t="shared" si="2"/>
        <v/>
      </c>
      <c r="AE8" s="439" t="str">
        <f t="shared" si="0"/>
        <v/>
      </c>
      <c r="AF8" s="438" t="str">
        <f>IF(AE8="","",VLOOKUP(AE8,'Drop Down Lists'!$D$2:$E$394,2,FALSE))</f>
        <v/>
      </c>
      <c r="AG8" s="439"/>
      <c r="AH8" s="437" t="str">
        <f t="shared" si="3"/>
        <v/>
      </c>
      <c r="AI8" s="438" t="str">
        <f t="shared" si="4"/>
        <v xml:space="preserve"> </v>
      </c>
      <c r="AJ8" s="438" t="str">
        <f>IF(AI8=" "," ",VLOOKUP(AI8,'Drop Down Lists'!$D$2:$E$394,2,FALSE))</f>
        <v xml:space="preserve"> </v>
      </c>
      <c r="AK8" s="440"/>
    </row>
    <row r="9" spans="1:37">
      <c r="A9" s="422"/>
      <c r="B9" s="423"/>
      <c r="C9" s="423"/>
      <c r="D9" s="423"/>
      <c r="E9" s="424"/>
      <c r="F9" s="423"/>
      <c r="G9" s="423"/>
      <c r="H9" s="424"/>
      <c r="I9" s="423"/>
      <c r="J9" s="423"/>
      <c r="K9" s="423"/>
      <c r="L9" s="433"/>
      <c r="M9" s="423"/>
      <c r="N9" s="423"/>
      <c r="O9" s="425"/>
      <c r="P9" s="434"/>
      <c r="Q9" s="423"/>
      <c r="R9" s="423"/>
      <c r="S9" s="423"/>
      <c r="T9" s="435" t="str">
        <f>IF(S9="","",VLOOKUP(S9,'Drop Down Lists'!$D$2:$E$394,2,FALSE))</f>
        <v/>
      </c>
      <c r="U9" s="428"/>
      <c r="V9" s="428"/>
      <c r="W9" s="436"/>
      <c r="X9" s="436"/>
      <c r="Y9" s="437"/>
      <c r="Z9" s="438" t="str">
        <f t="shared" si="1"/>
        <v/>
      </c>
      <c r="AA9" s="438" t="str">
        <f>IF(Z9="","",VLOOKUP(Z9,'Drop Down Lists'!$D$2:$E$3942,FALSE))</f>
        <v/>
      </c>
      <c r="AB9" s="438"/>
      <c r="AC9" s="438"/>
      <c r="AD9" s="433" t="str">
        <f t="shared" si="2"/>
        <v/>
      </c>
      <c r="AE9" s="439" t="str">
        <f t="shared" si="0"/>
        <v/>
      </c>
      <c r="AF9" s="438" t="str">
        <f>IF(AE9="","",VLOOKUP(AE9,'Drop Down Lists'!$D$2:$E$394,2,FALSE))</f>
        <v/>
      </c>
      <c r="AG9" s="439"/>
      <c r="AH9" s="437" t="str">
        <f t="shared" si="3"/>
        <v/>
      </c>
      <c r="AI9" s="438" t="str">
        <f t="shared" si="4"/>
        <v xml:space="preserve"> </v>
      </c>
      <c r="AJ9" s="438" t="str">
        <f>IF(AI9=" "," ",VLOOKUP(AI9,'Drop Down Lists'!$D$2:$E$394,2,FALSE))</f>
        <v xml:space="preserve"> </v>
      </c>
      <c r="AK9" s="440"/>
    </row>
    <row r="10" spans="1:37">
      <c r="A10" s="422"/>
      <c r="B10" s="423"/>
      <c r="C10" s="423"/>
      <c r="D10" s="423"/>
      <c r="E10" s="424"/>
      <c r="F10" s="423"/>
      <c r="G10" s="423"/>
      <c r="H10" s="424"/>
      <c r="I10" s="423"/>
      <c r="J10" s="423"/>
      <c r="K10" s="423"/>
      <c r="L10" s="433"/>
      <c r="M10" s="423"/>
      <c r="N10" s="423"/>
      <c r="O10" s="425"/>
      <c r="P10" s="434"/>
      <c r="Q10" s="423"/>
      <c r="R10" s="423"/>
      <c r="S10" s="423"/>
      <c r="T10" s="435" t="str">
        <f>IF(S10="","",VLOOKUP(S10,'Drop Down Lists'!$D$2:$E$394,2,FALSE))</f>
        <v/>
      </c>
      <c r="U10" s="428"/>
      <c r="V10" s="428"/>
      <c r="W10" s="436"/>
      <c r="X10" s="436"/>
      <c r="Y10" s="437"/>
      <c r="Z10" s="438" t="str">
        <f t="shared" si="1"/>
        <v/>
      </c>
      <c r="AA10" s="438" t="str">
        <f>IF(Z10="","",VLOOKUP(Z10,'Drop Down Lists'!$D$2:$E$3942,FALSE))</f>
        <v/>
      </c>
      <c r="AB10" s="438"/>
      <c r="AC10" s="438"/>
      <c r="AD10" s="433" t="str">
        <f t="shared" si="2"/>
        <v/>
      </c>
      <c r="AE10" s="439" t="str">
        <f t="shared" si="0"/>
        <v/>
      </c>
      <c r="AF10" s="438" t="str">
        <f>IF(AE10="","",VLOOKUP(AE10,'Drop Down Lists'!$D$2:$E$394,2,FALSE))</f>
        <v/>
      </c>
      <c r="AG10" s="439"/>
      <c r="AH10" s="437" t="str">
        <f t="shared" si="3"/>
        <v/>
      </c>
      <c r="AI10" s="438" t="str">
        <f t="shared" si="4"/>
        <v xml:space="preserve"> </v>
      </c>
      <c r="AJ10" s="438" t="str">
        <f>IF(AI10=" "," ",VLOOKUP(AI10,'Drop Down Lists'!$D$2:$E$394,2,FALSE))</f>
        <v xml:space="preserve"> </v>
      </c>
      <c r="AK10" s="440"/>
    </row>
    <row r="11" spans="1:37">
      <c r="A11" s="422"/>
      <c r="B11" s="423"/>
      <c r="C11" s="423"/>
      <c r="D11" s="423"/>
      <c r="E11" s="424"/>
      <c r="F11" s="423"/>
      <c r="G11" s="423"/>
      <c r="H11" s="424"/>
      <c r="I11" s="423"/>
      <c r="J11" s="423"/>
      <c r="K11" s="423"/>
      <c r="L11" s="433"/>
      <c r="M11" s="423"/>
      <c r="N11" s="423"/>
      <c r="O11" s="425"/>
      <c r="P11" s="434"/>
      <c r="Q11" s="423"/>
      <c r="R11" s="423"/>
      <c r="S11" s="423"/>
      <c r="T11" s="435" t="str">
        <f>IF(S11="","",VLOOKUP(S11,'Drop Down Lists'!$D$2:$E$394,2,FALSE))</f>
        <v/>
      </c>
      <c r="U11" s="428"/>
      <c r="V11" s="428"/>
      <c r="W11" s="436"/>
      <c r="X11" s="436"/>
      <c r="Y11" s="437"/>
      <c r="Z11" s="438" t="str">
        <f t="shared" si="1"/>
        <v/>
      </c>
      <c r="AA11" s="438" t="str">
        <f>IF(Z11="","",VLOOKUP(Z11,'Drop Down Lists'!$D$2:$E$3942,FALSE))</f>
        <v/>
      </c>
      <c r="AB11" s="438"/>
      <c r="AC11" s="438"/>
      <c r="AD11" s="433" t="str">
        <f t="shared" si="2"/>
        <v/>
      </c>
      <c r="AE11" s="439" t="str">
        <f t="shared" si="0"/>
        <v/>
      </c>
      <c r="AF11" s="438" t="str">
        <f>IF(AE11="","",VLOOKUP(AE11,'Drop Down Lists'!$D$2:$E$394,2,FALSE))</f>
        <v/>
      </c>
      <c r="AG11" s="439"/>
      <c r="AH11" s="437" t="str">
        <f t="shared" si="3"/>
        <v/>
      </c>
      <c r="AI11" s="438" t="str">
        <f t="shared" si="4"/>
        <v xml:space="preserve"> </v>
      </c>
      <c r="AJ11" s="438" t="str">
        <f>IF(AI11=" "," ",VLOOKUP(AI11,'Drop Down Lists'!$D$2:$E$394,2,FALSE))</f>
        <v xml:space="preserve"> </v>
      </c>
      <c r="AK11" s="440"/>
    </row>
    <row r="12" spans="1:37">
      <c r="A12" s="422"/>
      <c r="B12" s="423"/>
      <c r="C12" s="423"/>
      <c r="D12" s="423"/>
      <c r="E12" s="424"/>
      <c r="F12" s="423"/>
      <c r="G12" s="423"/>
      <c r="H12" s="424"/>
      <c r="I12" s="423"/>
      <c r="J12" s="423"/>
      <c r="K12" s="423"/>
      <c r="L12" s="433"/>
      <c r="M12" s="423"/>
      <c r="N12" s="423"/>
      <c r="O12" s="425"/>
      <c r="P12" s="434"/>
      <c r="Q12" s="423"/>
      <c r="R12" s="423"/>
      <c r="S12" s="423"/>
      <c r="T12" s="435" t="str">
        <f>IF(S12="","",VLOOKUP(S12,'Drop Down Lists'!$D$2:$E$394,2,FALSE))</f>
        <v/>
      </c>
      <c r="U12" s="428"/>
      <c r="V12" s="428"/>
      <c r="W12" s="436"/>
      <c r="X12" s="436"/>
      <c r="Y12" s="437"/>
      <c r="Z12" s="438" t="str">
        <f t="shared" si="1"/>
        <v/>
      </c>
      <c r="AA12" s="438" t="str">
        <f>IF(Z12="","",VLOOKUP(Z12,'Drop Down Lists'!$D$2:$E$3942,FALSE))</f>
        <v/>
      </c>
      <c r="AB12" s="438"/>
      <c r="AC12" s="438"/>
      <c r="AD12" s="433" t="str">
        <f t="shared" si="2"/>
        <v/>
      </c>
      <c r="AE12" s="439" t="str">
        <f t="shared" si="0"/>
        <v/>
      </c>
      <c r="AF12" s="438" t="str">
        <f>IF(AE12="","",VLOOKUP(AE12,'Drop Down Lists'!$D$2:$E$394,2,FALSE))</f>
        <v/>
      </c>
      <c r="AG12" s="439"/>
      <c r="AH12" s="437" t="str">
        <f t="shared" si="3"/>
        <v/>
      </c>
      <c r="AI12" s="438" t="str">
        <f t="shared" si="4"/>
        <v xml:space="preserve"> </v>
      </c>
      <c r="AJ12" s="438" t="str">
        <f>IF(AI12=" "," ",VLOOKUP(AI12,'Drop Down Lists'!$D$2:$E$394,2,FALSE))</f>
        <v xml:space="preserve"> </v>
      </c>
      <c r="AK12" s="440"/>
    </row>
    <row r="13" spans="1:37">
      <c r="A13" s="422"/>
      <c r="B13" s="423"/>
      <c r="C13" s="423"/>
      <c r="D13" s="423"/>
      <c r="E13" s="424"/>
      <c r="F13" s="423"/>
      <c r="G13" s="423"/>
      <c r="H13" s="424"/>
      <c r="I13" s="423"/>
      <c r="J13" s="423"/>
      <c r="K13" s="423"/>
      <c r="L13" s="433"/>
      <c r="M13" s="423"/>
      <c r="N13" s="423"/>
      <c r="O13" s="425"/>
      <c r="P13" s="434"/>
      <c r="Q13" s="423"/>
      <c r="R13" s="423"/>
      <c r="S13" s="423"/>
      <c r="T13" s="435" t="str">
        <f>IF(S13="","",VLOOKUP(S13,'Drop Down Lists'!$D$2:$E$394,2,FALSE))</f>
        <v/>
      </c>
      <c r="U13" s="428"/>
      <c r="V13" s="428"/>
      <c r="W13" s="436"/>
      <c r="X13" s="436"/>
      <c r="Y13" s="437"/>
      <c r="Z13" s="438" t="str">
        <f t="shared" si="1"/>
        <v/>
      </c>
      <c r="AA13" s="438" t="str">
        <f>IF(Z13="","",VLOOKUP(Z13,'Drop Down Lists'!$D$2:$E$3942,FALSE))</f>
        <v/>
      </c>
      <c r="AB13" s="438"/>
      <c r="AC13" s="438"/>
      <c r="AD13" s="433" t="str">
        <f t="shared" si="2"/>
        <v/>
      </c>
      <c r="AE13" s="439" t="str">
        <f t="shared" si="0"/>
        <v/>
      </c>
      <c r="AF13" s="438" t="str">
        <f>IF(AE13="","",VLOOKUP(AE13,'Drop Down Lists'!$D$2:$E$394,2,FALSE))</f>
        <v/>
      </c>
      <c r="AG13" s="439"/>
      <c r="AH13" s="437" t="str">
        <f t="shared" si="3"/>
        <v/>
      </c>
      <c r="AI13" s="438" t="str">
        <f t="shared" si="4"/>
        <v xml:space="preserve"> </v>
      </c>
      <c r="AJ13" s="438" t="str">
        <f>IF(AI13=" "," ",VLOOKUP(AI13,'Drop Down Lists'!$D$2:$E$394,2,FALSE))</f>
        <v xml:space="preserve"> </v>
      </c>
      <c r="AK13" s="440"/>
    </row>
    <row r="14" spans="1:37">
      <c r="A14" s="422"/>
      <c r="B14" s="423"/>
      <c r="C14" s="423"/>
      <c r="D14" s="423"/>
      <c r="E14" s="424"/>
      <c r="F14" s="423"/>
      <c r="G14" s="423"/>
      <c r="H14" s="424"/>
      <c r="I14" s="423"/>
      <c r="J14" s="423"/>
      <c r="K14" s="423"/>
      <c r="L14" s="433"/>
      <c r="M14" s="423"/>
      <c r="N14" s="423"/>
      <c r="O14" s="425"/>
      <c r="P14" s="434"/>
      <c r="Q14" s="423"/>
      <c r="R14" s="423"/>
      <c r="S14" s="423"/>
      <c r="T14" s="435" t="str">
        <f>IF(S14="","",VLOOKUP(S14,'Drop Down Lists'!$D$2:$E$394,2,FALSE))</f>
        <v/>
      </c>
      <c r="U14" s="428"/>
      <c r="V14" s="428"/>
      <c r="W14" s="436"/>
      <c r="X14" s="436"/>
      <c r="Y14" s="437"/>
      <c r="Z14" s="438" t="str">
        <f t="shared" si="1"/>
        <v/>
      </c>
      <c r="AA14" s="438" t="str">
        <f>IF(Z14="","",VLOOKUP(Z14,'Drop Down Lists'!$D$2:$E$3942,FALSE))</f>
        <v/>
      </c>
      <c r="AB14" s="438"/>
      <c r="AC14" s="438"/>
      <c r="AD14" s="433" t="str">
        <f t="shared" si="2"/>
        <v/>
      </c>
      <c r="AE14" s="439" t="str">
        <f t="shared" si="0"/>
        <v/>
      </c>
      <c r="AF14" s="438" t="str">
        <f>IF(AE14="","",VLOOKUP(AE14,'Drop Down Lists'!$D$2:$E$394,2,FALSE))</f>
        <v/>
      </c>
      <c r="AG14" s="439"/>
      <c r="AH14" s="437" t="str">
        <f t="shared" si="3"/>
        <v/>
      </c>
      <c r="AI14" s="438" t="str">
        <f t="shared" si="4"/>
        <v xml:space="preserve"> </v>
      </c>
      <c r="AJ14" s="438" t="str">
        <f>IF(AI14=" "," ",VLOOKUP(AI14,'Drop Down Lists'!$D$2:$E$394,2,FALSE))</f>
        <v xml:space="preserve"> </v>
      </c>
      <c r="AK14" s="440"/>
    </row>
    <row r="15" spans="1:37">
      <c r="A15" s="422"/>
      <c r="B15" s="423"/>
      <c r="C15" s="423"/>
      <c r="D15" s="423"/>
      <c r="E15" s="424"/>
      <c r="F15" s="423"/>
      <c r="G15" s="423"/>
      <c r="H15" s="424"/>
      <c r="I15" s="423"/>
      <c r="J15" s="423"/>
      <c r="K15" s="423"/>
      <c r="L15" s="433"/>
      <c r="M15" s="423"/>
      <c r="N15" s="423"/>
      <c r="O15" s="425"/>
      <c r="P15" s="434"/>
      <c r="Q15" s="423"/>
      <c r="R15" s="423"/>
      <c r="S15" s="423"/>
      <c r="T15" s="435" t="str">
        <f>IF(S15="","",VLOOKUP(S15,'Drop Down Lists'!$D$2:$E$394,2,FALSE))</f>
        <v/>
      </c>
      <c r="U15" s="428"/>
      <c r="V15" s="428"/>
      <c r="W15" s="436"/>
      <c r="X15" s="436"/>
      <c r="Y15" s="437"/>
      <c r="Z15" s="438" t="str">
        <f t="shared" si="1"/>
        <v/>
      </c>
      <c r="AA15" s="438" t="str">
        <f>IF(Z15="","",VLOOKUP(Z15,'Drop Down Lists'!$D$2:$E$3942,FALSE))</f>
        <v/>
      </c>
      <c r="AB15" s="438"/>
      <c r="AC15" s="438"/>
      <c r="AD15" s="433" t="str">
        <f t="shared" si="2"/>
        <v/>
      </c>
      <c r="AE15" s="439" t="str">
        <f t="shared" si="0"/>
        <v/>
      </c>
      <c r="AF15" s="438" t="str">
        <f>IF(AE15="","",VLOOKUP(AE15,'Drop Down Lists'!$D$2:$E$394,2,FALSE))</f>
        <v/>
      </c>
      <c r="AG15" s="439"/>
      <c r="AH15" s="437" t="str">
        <f t="shared" si="3"/>
        <v/>
      </c>
      <c r="AI15" s="438" t="str">
        <f t="shared" si="4"/>
        <v xml:space="preserve"> </v>
      </c>
      <c r="AJ15" s="438" t="str">
        <f>IF(AI15=" "," ",VLOOKUP(AI15,'Drop Down Lists'!$D$2:$E$394,2,FALSE))</f>
        <v xml:space="preserve"> </v>
      </c>
      <c r="AK15" s="440"/>
    </row>
    <row r="16" spans="1:37">
      <c r="A16" s="422"/>
      <c r="B16" s="423"/>
      <c r="C16" s="423"/>
      <c r="D16" s="423"/>
      <c r="E16" s="424"/>
      <c r="F16" s="423"/>
      <c r="G16" s="423"/>
      <c r="H16" s="424"/>
      <c r="I16" s="423"/>
      <c r="J16" s="423"/>
      <c r="K16" s="423"/>
      <c r="L16" s="433"/>
      <c r="M16" s="423"/>
      <c r="N16" s="423"/>
      <c r="O16" s="425"/>
      <c r="P16" s="434"/>
      <c r="Q16" s="423"/>
      <c r="R16" s="423"/>
      <c r="S16" s="423"/>
      <c r="T16" s="435" t="str">
        <f>IF(S16="","",VLOOKUP(S16,'Drop Down Lists'!$D$2:$E$394,2,FALSE))</f>
        <v/>
      </c>
      <c r="U16" s="428"/>
      <c r="V16" s="428"/>
      <c r="W16" s="436"/>
      <c r="X16" s="436"/>
      <c r="Y16" s="437"/>
      <c r="Z16" s="438" t="str">
        <f t="shared" si="1"/>
        <v/>
      </c>
      <c r="AA16" s="438" t="str">
        <f>IF(Z16="","",VLOOKUP(Z16,'Drop Down Lists'!$D$2:$E$3942,FALSE))</f>
        <v/>
      </c>
      <c r="AB16" s="438"/>
      <c r="AC16" s="438"/>
      <c r="AD16" s="433" t="str">
        <f t="shared" si="2"/>
        <v/>
      </c>
      <c r="AE16" s="439" t="str">
        <f t="shared" si="0"/>
        <v/>
      </c>
      <c r="AF16" s="438" t="str">
        <f>IF(AE16="","",VLOOKUP(AE16,'Drop Down Lists'!$D$2:$E$394,2,FALSE))</f>
        <v/>
      </c>
      <c r="AG16" s="439"/>
      <c r="AH16" s="437" t="str">
        <f t="shared" si="3"/>
        <v/>
      </c>
      <c r="AI16" s="438" t="str">
        <f t="shared" si="4"/>
        <v xml:space="preserve"> </v>
      </c>
      <c r="AJ16" s="438" t="str">
        <f>IF(AI16=" "," ",VLOOKUP(AI16,'Drop Down Lists'!$D$2:$E$394,2,FALSE))</f>
        <v xml:space="preserve"> </v>
      </c>
      <c r="AK16" s="440"/>
    </row>
    <row r="17" spans="1:37">
      <c r="A17" s="422"/>
      <c r="B17" s="423"/>
      <c r="C17" s="423"/>
      <c r="D17" s="423"/>
      <c r="E17" s="424"/>
      <c r="F17" s="423"/>
      <c r="G17" s="423"/>
      <c r="H17" s="424"/>
      <c r="I17" s="423"/>
      <c r="J17" s="423"/>
      <c r="K17" s="423"/>
      <c r="L17" s="433"/>
      <c r="M17" s="423"/>
      <c r="N17" s="423"/>
      <c r="O17" s="425"/>
      <c r="P17" s="434"/>
      <c r="Q17" s="423"/>
      <c r="R17" s="423"/>
      <c r="S17" s="423"/>
      <c r="T17" s="435" t="str">
        <f>IF(S17="","",VLOOKUP(S17,'Drop Down Lists'!$D$2:$E$394,2,FALSE))</f>
        <v/>
      </c>
      <c r="U17" s="428"/>
      <c r="V17" s="428"/>
      <c r="W17" s="436"/>
      <c r="X17" s="436"/>
      <c r="Y17" s="437"/>
      <c r="Z17" s="438" t="str">
        <f t="shared" si="1"/>
        <v/>
      </c>
      <c r="AA17" s="438" t="str">
        <f>IF(Z17="","",VLOOKUP(Z17,'Drop Down Lists'!$D$2:$E$3942,FALSE))</f>
        <v/>
      </c>
      <c r="AB17" s="438"/>
      <c r="AC17" s="438"/>
      <c r="AD17" s="433" t="str">
        <f t="shared" si="2"/>
        <v/>
      </c>
      <c r="AE17" s="439" t="str">
        <f t="shared" si="0"/>
        <v/>
      </c>
      <c r="AF17" s="438" t="str">
        <f>IF(AE17="","",VLOOKUP(AE17,'Drop Down Lists'!$D$2:$E$394,2,FALSE))</f>
        <v/>
      </c>
      <c r="AG17" s="439"/>
      <c r="AH17" s="437" t="str">
        <f t="shared" si="3"/>
        <v/>
      </c>
      <c r="AI17" s="438" t="str">
        <f t="shared" si="4"/>
        <v xml:space="preserve"> </v>
      </c>
      <c r="AJ17" s="438" t="str">
        <f>IF(AI17=" "," ",VLOOKUP(AI17,'Drop Down Lists'!$D$2:$E$394,2,FALSE))</f>
        <v xml:space="preserve"> </v>
      </c>
      <c r="AK17" s="440"/>
    </row>
    <row r="18" spans="1:37">
      <c r="A18" s="422"/>
      <c r="B18" s="423"/>
      <c r="C18" s="423"/>
      <c r="D18" s="423"/>
      <c r="E18" s="424"/>
      <c r="F18" s="423"/>
      <c r="G18" s="423"/>
      <c r="H18" s="424"/>
      <c r="I18" s="423"/>
      <c r="J18" s="423"/>
      <c r="K18" s="423"/>
      <c r="L18" s="433"/>
      <c r="M18" s="423"/>
      <c r="N18" s="423"/>
      <c r="O18" s="425"/>
      <c r="P18" s="434"/>
      <c r="Q18" s="423"/>
      <c r="R18" s="423"/>
      <c r="S18" s="423"/>
      <c r="T18" s="435" t="str">
        <f>IF(S18="","",VLOOKUP(S18,'Drop Down Lists'!$D$2:$E$394,2,FALSE))</f>
        <v/>
      </c>
      <c r="U18" s="428"/>
      <c r="V18" s="428"/>
      <c r="W18" s="436"/>
      <c r="X18" s="436"/>
      <c r="Y18" s="437"/>
      <c r="Z18" s="438" t="str">
        <f t="shared" si="1"/>
        <v/>
      </c>
      <c r="AA18" s="438" t="str">
        <f>IF(Z18="","",VLOOKUP(Z18,'Drop Down Lists'!$D$2:$E$3942,FALSE))</f>
        <v/>
      </c>
      <c r="AB18" s="438"/>
      <c r="AC18" s="438"/>
      <c r="AD18" s="433" t="str">
        <f t="shared" si="2"/>
        <v/>
      </c>
      <c r="AE18" s="439" t="str">
        <f t="shared" si="0"/>
        <v/>
      </c>
      <c r="AF18" s="438" t="str">
        <f>IF(AE18="","",VLOOKUP(AE18,'Drop Down Lists'!$D$2:$E$394,2,FALSE))</f>
        <v/>
      </c>
      <c r="AG18" s="439"/>
      <c r="AH18" s="437" t="str">
        <f t="shared" si="3"/>
        <v/>
      </c>
      <c r="AI18" s="438" t="str">
        <f t="shared" si="4"/>
        <v xml:space="preserve"> </v>
      </c>
      <c r="AJ18" s="438" t="str">
        <f>IF(AI18=" "," ",VLOOKUP(AI18,'Drop Down Lists'!$D$2:$E$394,2,FALSE))</f>
        <v xml:space="preserve"> </v>
      </c>
      <c r="AK18" s="440"/>
    </row>
    <row r="19" spans="1:37">
      <c r="A19" s="422"/>
      <c r="B19" s="423"/>
      <c r="C19" s="423"/>
      <c r="D19" s="423"/>
      <c r="E19" s="424"/>
      <c r="F19" s="423"/>
      <c r="G19" s="423"/>
      <c r="H19" s="424"/>
      <c r="I19" s="423"/>
      <c r="J19" s="423"/>
      <c r="K19" s="423"/>
      <c r="L19" s="433"/>
      <c r="M19" s="423"/>
      <c r="N19" s="423"/>
      <c r="O19" s="425"/>
      <c r="P19" s="434"/>
      <c r="Q19" s="423"/>
      <c r="R19" s="423"/>
      <c r="S19" s="423"/>
      <c r="T19" s="435" t="str">
        <f>IF(S19="","",VLOOKUP(S19,'Drop Down Lists'!$D$2:$E$394,2,FALSE))</f>
        <v/>
      </c>
      <c r="U19" s="428"/>
      <c r="V19" s="428"/>
      <c r="W19" s="436"/>
      <c r="X19" s="436"/>
      <c r="Y19" s="437"/>
      <c r="Z19" s="438" t="str">
        <f t="shared" si="1"/>
        <v/>
      </c>
      <c r="AA19" s="438" t="str">
        <f>IF(Z19="","",VLOOKUP(Z19,'Drop Down Lists'!$D$2:$E$3942,FALSE))</f>
        <v/>
      </c>
      <c r="AB19" s="438"/>
      <c r="AC19" s="438"/>
      <c r="AD19" s="433" t="str">
        <f t="shared" si="2"/>
        <v/>
      </c>
      <c r="AE19" s="439" t="str">
        <f t="shared" si="0"/>
        <v/>
      </c>
      <c r="AF19" s="438" t="str">
        <f>IF(AE19="","",VLOOKUP(AE19,'Drop Down Lists'!$D$2:$E$394,2,FALSE))</f>
        <v/>
      </c>
      <c r="AG19" s="439"/>
      <c r="AH19" s="437" t="str">
        <f t="shared" si="3"/>
        <v/>
      </c>
      <c r="AI19" s="438" t="str">
        <f t="shared" si="4"/>
        <v xml:space="preserve"> </v>
      </c>
      <c r="AJ19" s="438" t="str">
        <f>IF(AI19=" "," ",VLOOKUP(AI19,'Drop Down Lists'!$D$2:$E$394,2,FALSE))</f>
        <v xml:space="preserve"> </v>
      </c>
      <c r="AK19" s="440"/>
    </row>
    <row r="20" spans="1:37">
      <c r="A20" s="422"/>
      <c r="B20" s="423"/>
      <c r="C20" s="423"/>
      <c r="D20" s="423"/>
      <c r="E20" s="424"/>
      <c r="F20" s="423"/>
      <c r="G20" s="423"/>
      <c r="H20" s="424"/>
      <c r="I20" s="423"/>
      <c r="J20" s="423"/>
      <c r="K20" s="423"/>
      <c r="L20" s="433"/>
      <c r="M20" s="423"/>
      <c r="N20" s="423"/>
      <c r="O20" s="425"/>
      <c r="P20" s="434"/>
      <c r="Q20" s="423"/>
      <c r="R20" s="423"/>
      <c r="S20" s="423"/>
      <c r="T20" s="435" t="str">
        <f>IF(S20="","",VLOOKUP(S20,'Drop Down Lists'!$D$2:$E$394,2,FALSE))</f>
        <v/>
      </c>
      <c r="U20" s="428"/>
      <c r="V20" s="428"/>
      <c r="W20" s="436"/>
      <c r="X20" s="436"/>
      <c r="Y20" s="437"/>
      <c r="Z20" s="438" t="str">
        <f t="shared" si="1"/>
        <v/>
      </c>
      <c r="AA20" s="438" t="str">
        <f>IF(Z20="","",VLOOKUP(Z20,'Drop Down Lists'!$D$2:$E$3942,FALSE))</f>
        <v/>
      </c>
      <c r="AB20" s="438"/>
      <c r="AC20" s="438"/>
      <c r="AD20" s="433" t="str">
        <f t="shared" si="2"/>
        <v/>
      </c>
      <c r="AE20" s="439" t="str">
        <f t="shared" si="0"/>
        <v/>
      </c>
      <c r="AF20" s="438" t="str">
        <f>IF(AE20="","",VLOOKUP(AE20,'Drop Down Lists'!$D$2:$E$394,2,FALSE))</f>
        <v/>
      </c>
      <c r="AG20" s="439"/>
      <c r="AH20" s="437" t="str">
        <f t="shared" si="3"/>
        <v/>
      </c>
      <c r="AI20" s="438" t="str">
        <f t="shared" si="4"/>
        <v xml:space="preserve"> </v>
      </c>
      <c r="AJ20" s="438" t="str">
        <f>IF(AI20=" "," ",VLOOKUP(AI20,'Drop Down Lists'!$D$2:$E$394,2,FALSE))</f>
        <v xml:space="preserve"> </v>
      </c>
      <c r="AK20" s="440"/>
    </row>
    <row r="21" spans="1:37">
      <c r="A21" s="422"/>
      <c r="B21" s="423"/>
      <c r="C21" s="423"/>
      <c r="D21" s="423"/>
      <c r="E21" s="424"/>
      <c r="F21" s="423"/>
      <c r="G21" s="423"/>
      <c r="H21" s="424"/>
      <c r="I21" s="423"/>
      <c r="J21" s="423"/>
      <c r="K21" s="423"/>
      <c r="L21" s="433"/>
      <c r="M21" s="423"/>
      <c r="N21" s="423"/>
      <c r="O21" s="425"/>
      <c r="P21" s="434"/>
      <c r="Q21" s="423"/>
      <c r="R21" s="423"/>
      <c r="S21" s="423"/>
      <c r="T21" s="435" t="str">
        <f>IF(S21="","",VLOOKUP(S21,'Drop Down Lists'!$D$2:$E$394,2,FALSE))</f>
        <v/>
      </c>
      <c r="U21" s="428"/>
      <c r="V21" s="428"/>
      <c r="W21" s="436"/>
      <c r="X21" s="436"/>
      <c r="Y21" s="437"/>
      <c r="Z21" s="438" t="str">
        <f t="shared" si="1"/>
        <v/>
      </c>
      <c r="AA21" s="438" t="str">
        <f>IF(Z21="","",VLOOKUP(Z21,'Drop Down Lists'!$D$2:$E$3942,FALSE))</f>
        <v/>
      </c>
      <c r="AB21" s="438"/>
      <c r="AC21" s="438"/>
      <c r="AD21" s="433" t="str">
        <f t="shared" si="2"/>
        <v/>
      </c>
      <c r="AE21" s="439" t="str">
        <f t="shared" si="0"/>
        <v/>
      </c>
      <c r="AF21" s="438" t="str">
        <f>IF(AE21="","",VLOOKUP(AE21,'Drop Down Lists'!$D$2:$E$394,2,FALSE))</f>
        <v/>
      </c>
      <c r="AG21" s="439"/>
      <c r="AH21" s="437" t="str">
        <f t="shared" si="3"/>
        <v/>
      </c>
      <c r="AI21" s="438" t="str">
        <f t="shared" si="4"/>
        <v xml:space="preserve"> </v>
      </c>
      <c r="AJ21" s="438" t="str">
        <f>IF(AI21=" "," ",VLOOKUP(AI21,'Drop Down Lists'!$D$2:$E$394,2,FALSE))</f>
        <v xml:space="preserve"> </v>
      </c>
      <c r="AK21" s="440"/>
    </row>
    <row r="22" spans="1:37">
      <c r="A22" s="422"/>
      <c r="B22" s="423"/>
      <c r="C22" s="423"/>
      <c r="D22" s="423"/>
      <c r="E22" s="424"/>
      <c r="F22" s="423"/>
      <c r="G22" s="423"/>
      <c r="H22" s="424"/>
      <c r="I22" s="423"/>
      <c r="J22" s="423"/>
      <c r="K22" s="423"/>
      <c r="L22" s="433"/>
      <c r="M22" s="423"/>
      <c r="N22" s="423"/>
      <c r="O22" s="425"/>
      <c r="P22" s="434"/>
      <c r="Q22" s="423"/>
      <c r="R22" s="423"/>
      <c r="S22" s="423"/>
      <c r="T22" s="435" t="str">
        <f>IF(S22="","",VLOOKUP(S22,'Drop Down Lists'!$D$2:$E$394,2,FALSE))</f>
        <v/>
      </c>
      <c r="U22" s="428"/>
      <c r="V22" s="428"/>
      <c r="W22" s="436"/>
      <c r="X22" s="436"/>
      <c r="Y22" s="437"/>
      <c r="Z22" s="438" t="str">
        <f t="shared" si="1"/>
        <v/>
      </c>
      <c r="AA22" s="438" t="str">
        <f>IF(Z22="","",VLOOKUP(Z22,'Drop Down Lists'!$D$2:$E$3942,FALSE))</f>
        <v/>
      </c>
      <c r="AB22" s="438"/>
      <c r="AC22" s="438"/>
      <c r="AD22" s="433" t="str">
        <f t="shared" si="2"/>
        <v/>
      </c>
      <c r="AE22" s="439" t="str">
        <f t="shared" si="0"/>
        <v/>
      </c>
      <c r="AF22" s="438" t="str">
        <f>IF(AE22="","",VLOOKUP(AE22,'Drop Down Lists'!$D$2:$E$394,2,FALSE))</f>
        <v/>
      </c>
      <c r="AG22" s="439"/>
      <c r="AH22" s="437" t="str">
        <f t="shared" si="3"/>
        <v/>
      </c>
      <c r="AI22" s="438" t="str">
        <f t="shared" si="4"/>
        <v xml:space="preserve"> </v>
      </c>
      <c r="AJ22" s="438" t="str">
        <f>IF(AI22=" "," ",VLOOKUP(AI22,'Drop Down Lists'!$D$2:$E$394,2,FALSE))</f>
        <v xml:space="preserve"> </v>
      </c>
      <c r="AK22" s="440"/>
    </row>
    <row r="23" spans="1:37">
      <c r="A23" s="422"/>
      <c r="B23" s="423"/>
      <c r="C23" s="423"/>
      <c r="D23" s="423"/>
      <c r="E23" s="424"/>
      <c r="F23" s="423"/>
      <c r="G23" s="423"/>
      <c r="H23" s="424"/>
      <c r="I23" s="423"/>
      <c r="J23" s="423"/>
      <c r="K23" s="423"/>
      <c r="L23" s="433"/>
      <c r="M23" s="423"/>
      <c r="N23" s="423"/>
      <c r="O23" s="425"/>
      <c r="P23" s="434"/>
      <c r="Q23" s="423"/>
      <c r="R23" s="423"/>
      <c r="S23" s="423"/>
      <c r="T23" s="435" t="str">
        <f>IF(S23="","",VLOOKUP(S23,'Drop Down Lists'!$D$2:$E$394,2,FALSE))</f>
        <v/>
      </c>
      <c r="U23" s="428"/>
      <c r="V23" s="428"/>
      <c r="W23" s="436"/>
      <c r="X23" s="436"/>
      <c r="Y23" s="437"/>
      <c r="Z23" s="438" t="str">
        <f t="shared" si="1"/>
        <v/>
      </c>
      <c r="AA23" s="438" t="str">
        <f>IF(Z23="","",VLOOKUP(Z23,'Drop Down Lists'!$D$2:$E$3942,FALSE))</f>
        <v/>
      </c>
      <c r="AB23" s="438"/>
      <c r="AC23" s="438"/>
      <c r="AD23" s="433" t="str">
        <f t="shared" si="2"/>
        <v/>
      </c>
      <c r="AE23" s="439" t="str">
        <f t="shared" si="0"/>
        <v/>
      </c>
      <c r="AF23" s="438" t="str">
        <f>IF(AE23="","",VLOOKUP(AE23,'Drop Down Lists'!$D$2:$E$394,2,FALSE))</f>
        <v/>
      </c>
      <c r="AG23" s="439"/>
      <c r="AH23" s="437" t="str">
        <f t="shared" si="3"/>
        <v/>
      </c>
      <c r="AI23" s="438" t="str">
        <f t="shared" si="4"/>
        <v xml:space="preserve"> </v>
      </c>
      <c r="AJ23" s="438" t="str">
        <f>IF(AI23=" "," ",VLOOKUP(AI23,'Drop Down Lists'!$D$2:$E$394,2,FALSE))</f>
        <v xml:space="preserve"> </v>
      </c>
      <c r="AK23" s="440"/>
    </row>
    <row r="24" spans="1:37">
      <c r="A24" s="422"/>
      <c r="B24" s="423"/>
      <c r="C24" s="423"/>
      <c r="D24" s="423"/>
      <c r="E24" s="424"/>
      <c r="F24" s="423"/>
      <c r="G24" s="423"/>
      <c r="H24" s="424"/>
      <c r="I24" s="423"/>
      <c r="J24" s="423"/>
      <c r="K24" s="423"/>
      <c r="L24" s="433"/>
      <c r="M24" s="423"/>
      <c r="N24" s="423"/>
      <c r="O24" s="425"/>
      <c r="P24" s="434"/>
      <c r="Q24" s="423"/>
      <c r="R24" s="423"/>
      <c r="S24" s="423"/>
      <c r="T24" s="435" t="str">
        <f>IF(S24="","",VLOOKUP(S24,'Drop Down Lists'!$D$2:$E$394,2,FALSE))</f>
        <v/>
      </c>
      <c r="U24" s="428"/>
      <c r="V24" s="428"/>
      <c r="W24" s="436"/>
      <c r="X24" s="436"/>
      <c r="Y24" s="437"/>
      <c r="Z24" s="438" t="str">
        <f t="shared" si="1"/>
        <v/>
      </c>
      <c r="AA24" s="438" t="str">
        <f>IF(Z24="","",VLOOKUP(Z24,'Drop Down Lists'!$D$2:$E$3942,FALSE))</f>
        <v/>
      </c>
      <c r="AB24" s="438"/>
      <c r="AC24" s="438"/>
      <c r="AD24" s="433" t="str">
        <f t="shared" si="2"/>
        <v/>
      </c>
      <c r="AE24" s="439" t="str">
        <f t="shared" si="0"/>
        <v/>
      </c>
      <c r="AF24" s="438" t="str">
        <f>IF(AE24="","",VLOOKUP(AE24,'Drop Down Lists'!$D$2:$E$394,2,FALSE))</f>
        <v/>
      </c>
      <c r="AG24" s="439"/>
      <c r="AH24" s="437" t="str">
        <f t="shared" si="3"/>
        <v/>
      </c>
      <c r="AI24" s="438" t="str">
        <f t="shared" si="4"/>
        <v xml:space="preserve"> </v>
      </c>
      <c r="AJ24" s="438" t="str">
        <f>IF(AI24=" "," ",VLOOKUP(AI24,'Drop Down Lists'!$D$2:$E$394,2,FALSE))</f>
        <v xml:space="preserve"> </v>
      </c>
      <c r="AK24" s="440"/>
    </row>
    <row r="25" spans="1:37">
      <c r="A25" s="422"/>
      <c r="B25" s="423"/>
      <c r="C25" s="423"/>
      <c r="D25" s="423"/>
      <c r="E25" s="424"/>
      <c r="F25" s="423"/>
      <c r="G25" s="423"/>
      <c r="H25" s="424"/>
      <c r="I25" s="423"/>
      <c r="J25" s="423"/>
      <c r="K25" s="423"/>
      <c r="L25" s="433"/>
      <c r="M25" s="423"/>
      <c r="N25" s="423"/>
      <c r="O25" s="425"/>
      <c r="P25" s="434"/>
      <c r="Q25" s="423"/>
      <c r="R25" s="423"/>
      <c r="S25" s="423"/>
      <c r="T25" s="435" t="str">
        <f>IF(S25="","",VLOOKUP(S25,'Drop Down Lists'!$D$2:$E$394,2,FALSE))</f>
        <v/>
      </c>
      <c r="U25" s="428"/>
      <c r="V25" s="428"/>
      <c r="W25" s="436"/>
      <c r="X25" s="436"/>
      <c r="Y25" s="437"/>
      <c r="Z25" s="438" t="str">
        <f t="shared" si="1"/>
        <v/>
      </c>
      <c r="AA25" s="438" t="str">
        <f>IF(Z25="","",VLOOKUP(Z25,'Drop Down Lists'!$D$2:$E$3942,FALSE))</f>
        <v/>
      </c>
      <c r="AB25" s="438"/>
      <c r="AC25" s="438"/>
      <c r="AD25" s="433" t="str">
        <f t="shared" si="2"/>
        <v/>
      </c>
      <c r="AE25" s="439" t="str">
        <f t="shared" si="0"/>
        <v/>
      </c>
      <c r="AF25" s="438" t="str">
        <f>IF(AE25="","",VLOOKUP(AE25,'Drop Down Lists'!$D$2:$E$394,2,FALSE))</f>
        <v/>
      </c>
      <c r="AG25" s="439"/>
      <c r="AH25" s="437" t="str">
        <f t="shared" si="3"/>
        <v/>
      </c>
      <c r="AI25" s="438" t="str">
        <f t="shared" si="4"/>
        <v xml:space="preserve"> </v>
      </c>
      <c r="AJ25" s="438" t="str">
        <f>IF(AI25=" "," ",VLOOKUP(AI25,'Drop Down Lists'!$D$2:$E$394,2,FALSE))</f>
        <v xml:space="preserve"> </v>
      </c>
      <c r="AK25" s="440"/>
    </row>
    <row r="26" spans="1:37">
      <c r="A26" s="422"/>
      <c r="B26" s="423"/>
      <c r="C26" s="423"/>
      <c r="D26" s="423"/>
      <c r="E26" s="424"/>
      <c r="F26" s="423"/>
      <c r="G26" s="423"/>
      <c r="H26" s="424"/>
      <c r="I26" s="423"/>
      <c r="J26" s="423"/>
      <c r="K26" s="423"/>
      <c r="L26" s="433"/>
      <c r="M26" s="423"/>
      <c r="N26" s="423"/>
      <c r="O26" s="425"/>
      <c r="P26" s="434"/>
      <c r="Q26" s="423"/>
      <c r="R26" s="423"/>
      <c r="S26" s="423"/>
      <c r="T26" s="435" t="str">
        <f>IF(S26="","",VLOOKUP(S26,'Drop Down Lists'!$D$2:$E$394,2,FALSE))</f>
        <v/>
      </c>
      <c r="U26" s="428"/>
      <c r="V26" s="428"/>
      <c r="W26" s="436"/>
      <c r="X26" s="436"/>
      <c r="Y26" s="437"/>
      <c r="Z26" s="438" t="str">
        <f t="shared" si="1"/>
        <v/>
      </c>
      <c r="AA26" s="438" t="str">
        <f>IF(Z26="","",VLOOKUP(Z26,'Drop Down Lists'!$D$2:$E$3942,FALSE))</f>
        <v/>
      </c>
      <c r="AB26" s="438"/>
      <c r="AC26" s="438"/>
      <c r="AD26" s="433" t="str">
        <f t="shared" si="2"/>
        <v/>
      </c>
      <c r="AE26" s="439" t="str">
        <f t="shared" si="0"/>
        <v/>
      </c>
      <c r="AF26" s="438" t="str">
        <f>IF(AE26="","",VLOOKUP(AE26,'Drop Down Lists'!$D$2:$E$394,2,FALSE))</f>
        <v/>
      </c>
      <c r="AG26" s="439"/>
      <c r="AH26" s="437" t="str">
        <f t="shared" si="3"/>
        <v/>
      </c>
      <c r="AI26" s="438" t="str">
        <f t="shared" si="4"/>
        <v xml:space="preserve"> </v>
      </c>
      <c r="AJ26" s="438" t="str">
        <f>IF(AI26=" "," ",VLOOKUP(AI26,'Drop Down Lists'!$D$2:$E$394,2,FALSE))</f>
        <v xml:space="preserve"> </v>
      </c>
      <c r="AK26" s="440"/>
    </row>
    <row r="27" spans="1:37">
      <c r="A27" s="422"/>
      <c r="B27" s="423"/>
      <c r="C27" s="423"/>
      <c r="D27" s="423"/>
      <c r="E27" s="424"/>
      <c r="F27" s="423"/>
      <c r="G27" s="423"/>
      <c r="H27" s="424"/>
      <c r="I27" s="423"/>
      <c r="J27" s="423"/>
      <c r="K27" s="423"/>
      <c r="L27" s="433"/>
      <c r="M27" s="423"/>
      <c r="N27" s="423"/>
      <c r="O27" s="425"/>
      <c r="P27" s="434"/>
      <c r="Q27" s="423"/>
      <c r="R27" s="423"/>
      <c r="S27" s="423"/>
      <c r="T27" s="435" t="str">
        <f>IF(S27="","",VLOOKUP(S27,'Drop Down Lists'!$D$2:$E$394,2,FALSE))</f>
        <v/>
      </c>
      <c r="U27" s="428"/>
      <c r="V27" s="428"/>
      <c r="W27" s="436"/>
      <c r="X27" s="436"/>
      <c r="Y27" s="437"/>
      <c r="Z27" s="438" t="str">
        <f t="shared" si="1"/>
        <v/>
      </c>
      <c r="AA27" s="438" t="str">
        <f>IF(Z27="","",VLOOKUP(Z27,'Drop Down Lists'!$D$2:$E$3942,FALSE))</f>
        <v/>
      </c>
      <c r="AB27" s="438"/>
      <c r="AC27" s="438"/>
      <c r="AD27" s="433" t="str">
        <f t="shared" si="2"/>
        <v/>
      </c>
      <c r="AE27" s="439" t="str">
        <f t="shared" si="0"/>
        <v/>
      </c>
      <c r="AF27" s="438" t="str">
        <f>IF(AE27="","",VLOOKUP(AE27,'Drop Down Lists'!$D$2:$E$394,2,FALSE))</f>
        <v/>
      </c>
      <c r="AG27" s="439"/>
      <c r="AH27" s="437" t="str">
        <f t="shared" si="3"/>
        <v/>
      </c>
      <c r="AI27" s="438" t="str">
        <f t="shared" si="4"/>
        <v xml:space="preserve"> </v>
      </c>
      <c r="AJ27" s="438" t="str">
        <f>IF(AI27=" "," ",VLOOKUP(AI27,'Drop Down Lists'!$D$2:$E$394,2,FALSE))</f>
        <v xml:space="preserve"> </v>
      </c>
      <c r="AK27" s="440"/>
    </row>
    <row r="28" spans="1:37">
      <c r="A28" s="422"/>
      <c r="B28" s="423"/>
      <c r="C28" s="423"/>
      <c r="D28" s="423"/>
      <c r="E28" s="424"/>
      <c r="F28" s="423"/>
      <c r="G28" s="423"/>
      <c r="H28" s="424"/>
      <c r="I28" s="423"/>
      <c r="J28" s="423"/>
      <c r="K28" s="423"/>
      <c r="L28" s="433"/>
      <c r="M28" s="423"/>
      <c r="N28" s="423"/>
      <c r="O28" s="425"/>
      <c r="P28" s="434"/>
      <c r="Q28" s="423"/>
      <c r="R28" s="423"/>
      <c r="S28" s="423"/>
      <c r="T28" s="435" t="str">
        <f>IF(S28="","",VLOOKUP(S28,'Drop Down Lists'!$D$2:$E$394,2,FALSE))</f>
        <v/>
      </c>
      <c r="U28" s="428"/>
      <c r="V28" s="428"/>
      <c r="W28" s="436"/>
      <c r="X28" s="436"/>
      <c r="Y28" s="437"/>
      <c r="Z28" s="438" t="str">
        <f t="shared" si="1"/>
        <v/>
      </c>
      <c r="AA28" s="438" t="str">
        <f>IF(Z28="","",VLOOKUP(Z28,'Drop Down Lists'!$D$2:$E$3942,FALSE))</f>
        <v/>
      </c>
      <c r="AB28" s="438"/>
      <c r="AC28" s="438"/>
      <c r="AD28" s="433" t="str">
        <f t="shared" si="2"/>
        <v/>
      </c>
      <c r="AE28" s="439" t="str">
        <f t="shared" si="0"/>
        <v/>
      </c>
      <c r="AF28" s="438" t="str">
        <f>IF(AE28="","",VLOOKUP(AE28,'Drop Down Lists'!$D$2:$E$394,2,FALSE))</f>
        <v/>
      </c>
      <c r="AG28" s="439"/>
      <c r="AH28" s="437" t="str">
        <f t="shared" si="3"/>
        <v/>
      </c>
      <c r="AI28" s="438" t="str">
        <f t="shared" si="4"/>
        <v xml:space="preserve"> </v>
      </c>
      <c r="AJ28" s="438" t="str">
        <f>IF(AI28=" "," ",VLOOKUP(AI28,'Drop Down Lists'!$D$2:$E$394,2,FALSE))</f>
        <v xml:space="preserve"> </v>
      </c>
      <c r="AK28" s="440"/>
    </row>
    <row r="29" spans="1:37">
      <c r="A29" s="422"/>
      <c r="B29" s="423"/>
      <c r="C29" s="423"/>
      <c r="D29" s="423"/>
      <c r="E29" s="424"/>
      <c r="F29" s="423"/>
      <c r="G29" s="423"/>
      <c r="H29" s="424"/>
      <c r="I29" s="423"/>
      <c r="J29" s="423"/>
      <c r="K29" s="423"/>
      <c r="L29" s="433"/>
      <c r="M29" s="423"/>
      <c r="N29" s="423"/>
      <c r="O29" s="425"/>
      <c r="P29" s="434"/>
      <c r="Q29" s="423"/>
      <c r="R29" s="423"/>
      <c r="S29" s="423"/>
      <c r="T29" s="435" t="str">
        <f>IF(S29="","",VLOOKUP(S29,'Drop Down Lists'!$D$2:$E$394,2,FALSE))</f>
        <v/>
      </c>
      <c r="U29" s="428"/>
      <c r="V29" s="428"/>
      <c r="W29" s="436"/>
      <c r="X29" s="436"/>
      <c r="Y29" s="437"/>
      <c r="Z29" s="438" t="str">
        <f t="shared" si="1"/>
        <v/>
      </c>
      <c r="AA29" s="438" t="str">
        <f>IF(Z29="","",VLOOKUP(Z29,'Drop Down Lists'!$D$2:$E$3942,FALSE))</f>
        <v/>
      </c>
      <c r="AB29" s="438"/>
      <c r="AC29" s="438"/>
      <c r="AD29" s="433" t="str">
        <f t="shared" si="2"/>
        <v/>
      </c>
      <c r="AE29" s="439" t="str">
        <f t="shared" si="0"/>
        <v/>
      </c>
      <c r="AF29" s="438" t="str">
        <f>IF(AE29="","",VLOOKUP(AE29,'Drop Down Lists'!$D$2:$E$394,2,FALSE))</f>
        <v/>
      </c>
      <c r="AG29" s="439"/>
      <c r="AH29" s="437" t="str">
        <f t="shared" si="3"/>
        <v/>
      </c>
      <c r="AI29" s="438" t="str">
        <f t="shared" si="4"/>
        <v xml:space="preserve"> </v>
      </c>
      <c r="AJ29" s="438" t="str">
        <f>IF(AI29=" "," ",VLOOKUP(AI29,'Drop Down Lists'!$D$2:$E$394,2,FALSE))</f>
        <v xml:space="preserve"> </v>
      </c>
      <c r="AK29" s="440"/>
    </row>
    <row r="30" spans="1:37">
      <c r="A30" s="422"/>
      <c r="B30" s="423"/>
      <c r="C30" s="423"/>
      <c r="D30" s="423"/>
      <c r="E30" s="424"/>
      <c r="F30" s="423"/>
      <c r="G30" s="423"/>
      <c r="H30" s="424"/>
      <c r="I30" s="423"/>
      <c r="J30" s="423"/>
      <c r="K30" s="423"/>
      <c r="L30" s="433"/>
      <c r="M30" s="423"/>
      <c r="N30" s="423"/>
      <c r="O30" s="425"/>
      <c r="P30" s="434"/>
      <c r="Q30" s="423"/>
      <c r="R30" s="423"/>
      <c r="S30" s="423"/>
      <c r="T30" s="435" t="str">
        <f>IF(S30="","",VLOOKUP(S30,'Drop Down Lists'!$D$2:$E$394,2,FALSE))</f>
        <v/>
      </c>
      <c r="U30" s="428"/>
      <c r="V30" s="428"/>
      <c r="W30" s="436"/>
      <c r="X30" s="436"/>
      <c r="Y30" s="437"/>
      <c r="Z30" s="438" t="str">
        <f t="shared" si="1"/>
        <v/>
      </c>
      <c r="AA30" s="438" t="str">
        <f>IF(Z30="","",VLOOKUP(Z30,'Drop Down Lists'!$D$2:$E$3942,FALSE))</f>
        <v/>
      </c>
      <c r="AB30" s="438"/>
      <c r="AC30" s="438"/>
      <c r="AD30" s="433" t="str">
        <f t="shared" si="2"/>
        <v/>
      </c>
      <c r="AE30" s="439" t="str">
        <f t="shared" si="0"/>
        <v/>
      </c>
      <c r="AF30" s="438" t="str">
        <f>IF(AE30="","",VLOOKUP(AE30,'Drop Down Lists'!$D$2:$E$394,2,FALSE))</f>
        <v/>
      </c>
      <c r="AG30" s="439"/>
      <c r="AH30" s="437" t="str">
        <f t="shared" si="3"/>
        <v/>
      </c>
      <c r="AI30" s="438" t="str">
        <f t="shared" si="4"/>
        <v xml:space="preserve"> </v>
      </c>
      <c r="AJ30" s="438" t="str">
        <f>IF(AI30=" "," ",VLOOKUP(AI30,'Drop Down Lists'!$D$2:$E$394,2,FALSE))</f>
        <v xml:space="preserve"> </v>
      </c>
      <c r="AK30" s="440"/>
    </row>
    <row r="31" spans="1:37">
      <c r="A31" s="422"/>
      <c r="B31" s="423"/>
      <c r="C31" s="423"/>
      <c r="D31" s="423"/>
      <c r="E31" s="424"/>
      <c r="F31" s="423"/>
      <c r="G31" s="423"/>
      <c r="H31" s="424"/>
      <c r="I31" s="423"/>
      <c r="J31" s="423"/>
      <c r="K31" s="423"/>
      <c r="L31" s="433"/>
      <c r="M31" s="423"/>
      <c r="N31" s="423"/>
      <c r="O31" s="425"/>
      <c r="P31" s="434"/>
      <c r="Q31" s="423"/>
      <c r="R31" s="423"/>
      <c r="S31" s="423"/>
      <c r="T31" s="435" t="str">
        <f>IF(S31="","",VLOOKUP(S31,'Drop Down Lists'!$D$2:$E$394,2,FALSE))</f>
        <v/>
      </c>
      <c r="U31" s="428"/>
      <c r="V31" s="428"/>
      <c r="W31" s="436"/>
      <c r="X31" s="436"/>
      <c r="Y31" s="437"/>
      <c r="Z31" s="438" t="str">
        <f t="shared" si="1"/>
        <v/>
      </c>
      <c r="AA31" s="438" t="str">
        <f>IF(Z31="","",VLOOKUP(Z31,'Drop Down Lists'!$D$2:$E$3942,FALSE))</f>
        <v/>
      </c>
      <c r="AB31" s="438"/>
      <c r="AC31" s="438"/>
      <c r="AD31" s="433" t="str">
        <f t="shared" si="2"/>
        <v/>
      </c>
      <c r="AE31" s="439" t="str">
        <f t="shared" si="0"/>
        <v/>
      </c>
      <c r="AF31" s="438" t="str">
        <f>IF(AE31="","",VLOOKUP(AE31,'Drop Down Lists'!$D$2:$E$394,2,FALSE))</f>
        <v/>
      </c>
      <c r="AG31" s="439"/>
      <c r="AH31" s="437" t="str">
        <f t="shared" si="3"/>
        <v/>
      </c>
      <c r="AI31" s="438" t="str">
        <f t="shared" si="4"/>
        <v xml:space="preserve"> </v>
      </c>
      <c r="AJ31" s="438" t="str">
        <f>IF(AI31=" "," ",VLOOKUP(AI31,'Drop Down Lists'!$D$2:$E$394,2,FALSE))</f>
        <v xml:space="preserve"> </v>
      </c>
      <c r="AK31" s="440"/>
    </row>
    <row r="32" spans="1:37">
      <c r="A32" s="422"/>
      <c r="B32" s="423"/>
      <c r="C32" s="423"/>
      <c r="D32" s="423"/>
      <c r="E32" s="424"/>
      <c r="F32" s="423"/>
      <c r="G32" s="423"/>
      <c r="H32" s="424"/>
      <c r="I32" s="423"/>
      <c r="J32" s="423"/>
      <c r="K32" s="423"/>
      <c r="L32" s="433"/>
      <c r="M32" s="423"/>
      <c r="N32" s="423"/>
      <c r="O32" s="425"/>
      <c r="P32" s="434"/>
      <c r="Q32" s="423"/>
      <c r="R32" s="423"/>
      <c r="S32" s="423"/>
      <c r="T32" s="435" t="str">
        <f>IF(S32="","",VLOOKUP(S32,'Drop Down Lists'!$D$2:$E$394,2,FALSE))</f>
        <v/>
      </c>
      <c r="U32" s="428"/>
      <c r="V32" s="428"/>
      <c r="W32" s="436"/>
      <c r="X32" s="436"/>
      <c r="Y32" s="437"/>
      <c r="Z32" s="438" t="str">
        <f t="shared" si="1"/>
        <v/>
      </c>
      <c r="AA32" s="438" t="str">
        <f>IF(Z32="","",VLOOKUP(Z32,'Drop Down Lists'!$D$2:$E$3942,FALSE))</f>
        <v/>
      </c>
      <c r="AB32" s="438"/>
      <c r="AC32" s="438"/>
      <c r="AD32" s="433" t="str">
        <f t="shared" si="2"/>
        <v/>
      </c>
      <c r="AE32" s="439" t="str">
        <f t="shared" si="0"/>
        <v/>
      </c>
      <c r="AF32" s="438" t="str">
        <f>IF(AE32="","",VLOOKUP(AE32,'Drop Down Lists'!$D$2:$E$394,2,FALSE))</f>
        <v/>
      </c>
      <c r="AG32" s="439"/>
      <c r="AH32" s="437" t="str">
        <f t="shared" si="3"/>
        <v/>
      </c>
      <c r="AI32" s="438" t="str">
        <f t="shared" si="4"/>
        <v xml:space="preserve"> </v>
      </c>
      <c r="AJ32" s="438" t="str">
        <f>IF(AI32=" "," ",VLOOKUP(AI32,'Drop Down Lists'!$D$2:$E$394,2,FALSE))</f>
        <v xml:space="preserve"> </v>
      </c>
      <c r="AK32" s="440"/>
    </row>
    <row r="33" spans="1:37">
      <c r="A33" s="422"/>
      <c r="B33" s="423"/>
      <c r="C33" s="423"/>
      <c r="D33" s="423"/>
      <c r="E33" s="424"/>
      <c r="F33" s="423"/>
      <c r="G33" s="423"/>
      <c r="H33" s="424"/>
      <c r="I33" s="423"/>
      <c r="J33" s="423"/>
      <c r="K33" s="423"/>
      <c r="L33" s="433"/>
      <c r="M33" s="423"/>
      <c r="N33" s="423"/>
      <c r="O33" s="425"/>
      <c r="P33" s="434"/>
      <c r="Q33" s="423"/>
      <c r="R33" s="423"/>
      <c r="S33" s="423"/>
      <c r="T33" s="435" t="str">
        <f>IF(S33="","",VLOOKUP(S33,'Drop Down Lists'!$D$2:$E$394,2,FALSE))</f>
        <v/>
      </c>
      <c r="U33" s="428"/>
      <c r="V33" s="428"/>
      <c r="W33" s="436"/>
      <c r="X33" s="436"/>
      <c r="Y33" s="437"/>
      <c r="Z33" s="438" t="str">
        <f t="shared" si="1"/>
        <v/>
      </c>
      <c r="AA33" s="438" t="str">
        <f>IF(Z33="","",VLOOKUP(Z33,'Drop Down Lists'!$D$2:$E$3942,FALSE))</f>
        <v/>
      </c>
      <c r="AB33" s="438"/>
      <c r="AC33" s="438"/>
      <c r="AD33" s="433" t="str">
        <f t="shared" si="2"/>
        <v/>
      </c>
      <c r="AE33" s="439" t="str">
        <f t="shared" si="0"/>
        <v/>
      </c>
      <c r="AF33" s="438" t="str">
        <f>IF(AE33="","",VLOOKUP(AE33,'Drop Down Lists'!$D$2:$E$394,2,FALSE))</f>
        <v/>
      </c>
      <c r="AG33" s="439"/>
      <c r="AH33" s="437" t="str">
        <f t="shared" si="3"/>
        <v/>
      </c>
      <c r="AI33" s="438" t="str">
        <f t="shared" si="4"/>
        <v xml:space="preserve"> </v>
      </c>
      <c r="AJ33" s="438" t="str">
        <f>IF(AI33=" "," ",VLOOKUP(AI33,'Drop Down Lists'!$D$2:$E$394,2,FALSE))</f>
        <v xml:space="preserve"> </v>
      </c>
      <c r="AK33" s="440"/>
    </row>
    <row r="34" spans="1:37">
      <c r="A34" s="422"/>
      <c r="B34" s="423"/>
      <c r="C34" s="423"/>
      <c r="D34" s="423"/>
      <c r="E34" s="424"/>
      <c r="F34" s="423"/>
      <c r="G34" s="423"/>
      <c r="H34" s="424"/>
      <c r="I34" s="423"/>
      <c r="J34" s="423"/>
      <c r="K34" s="423"/>
      <c r="L34" s="433"/>
      <c r="M34" s="423"/>
      <c r="N34" s="423"/>
      <c r="O34" s="425"/>
      <c r="P34" s="434"/>
      <c r="Q34" s="423"/>
      <c r="R34" s="423"/>
      <c r="S34" s="423"/>
      <c r="T34" s="435" t="str">
        <f>IF(S34="","",VLOOKUP(S34,'Drop Down Lists'!$D$2:$E$394,2,FALSE))</f>
        <v/>
      </c>
      <c r="U34" s="428"/>
      <c r="V34" s="428"/>
      <c r="W34" s="436"/>
      <c r="X34" s="436"/>
      <c r="Y34" s="437"/>
      <c r="Z34" s="438" t="str">
        <f t="shared" si="1"/>
        <v/>
      </c>
      <c r="AA34" s="438" t="str">
        <f>IF(Z34="","",VLOOKUP(Z34,'Drop Down Lists'!$D$2:$E$3942,FALSE))</f>
        <v/>
      </c>
      <c r="AB34" s="438"/>
      <c r="AC34" s="438"/>
      <c r="AD34" s="433" t="str">
        <f t="shared" si="2"/>
        <v/>
      </c>
      <c r="AE34" s="439" t="str">
        <f t="shared" si="0"/>
        <v/>
      </c>
      <c r="AF34" s="438" t="str">
        <f>IF(AE34="","",VLOOKUP(AE34,'Drop Down Lists'!$D$2:$E$394,2,FALSE))</f>
        <v/>
      </c>
      <c r="AG34" s="439"/>
      <c r="AH34" s="437" t="str">
        <f t="shared" si="3"/>
        <v/>
      </c>
      <c r="AI34" s="438" t="str">
        <f t="shared" si="4"/>
        <v xml:space="preserve"> </v>
      </c>
      <c r="AJ34" s="438" t="str">
        <f>IF(AI34=" "," ",VLOOKUP(AI34,'Drop Down Lists'!$D$2:$E$394,2,FALSE))</f>
        <v xml:space="preserve"> </v>
      </c>
      <c r="AK34" s="440"/>
    </row>
    <row r="35" spans="1:37">
      <c r="A35" s="422"/>
      <c r="B35" s="423"/>
      <c r="C35" s="423"/>
      <c r="D35" s="423"/>
      <c r="E35" s="424"/>
      <c r="F35" s="423"/>
      <c r="G35" s="423"/>
      <c r="H35" s="424"/>
      <c r="I35" s="423"/>
      <c r="J35" s="423"/>
      <c r="K35" s="423"/>
      <c r="L35" s="433"/>
      <c r="M35" s="423"/>
      <c r="N35" s="423"/>
      <c r="O35" s="425"/>
      <c r="P35" s="434"/>
      <c r="Q35" s="423"/>
      <c r="R35" s="423"/>
      <c r="S35" s="423"/>
      <c r="T35" s="435" t="str">
        <f>IF(S35="","",VLOOKUP(S35,'Drop Down Lists'!$D$2:$E$394,2,FALSE))</f>
        <v/>
      </c>
      <c r="U35" s="428"/>
      <c r="V35" s="428"/>
      <c r="W35" s="436"/>
      <c r="X35" s="436"/>
      <c r="Y35" s="437"/>
      <c r="Z35" s="438" t="str">
        <f t="shared" si="1"/>
        <v/>
      </c>
      <c r="AA35" s="438" t="str">
        <f>IF(Z35="","",VLOOKUP(Z35,'Drop Down Lists'!$D$2:$E$3942,FALSE))</f>
        <v/>
      </c>
      <c r="AB35" s="438"/>
      <c r="AC35" s="438"/>
      <c r="AD35" s="433" t="str">
        <f t="shared" si="2"/>
        <v/>
      </c>
      <c r="AE35" s="439" t="str">
        <f t="shared" si="0"/>
        <v/>
      </c>
      <c r="AF35" s="438" t="str">
        <f>IF(AE35="","",VLOOKUP(AE35,'Drop Down Lists'!$D$2:$E$394,2,FALSE))</f>
        <v/>
      </c>
      <c r="AG35" s="439"/>
      <c r="AH35" s="437" t="str">
        <f t="shared" si="3"/>
        <v/>
      </c>
      <c r="AI35" s="438" t="str">
        <f t="shared" si="4"/>
        <v xml:space="preserve"> </v>
      </c>
      <c r="AJ35" s="438" t="str">
        <f>IF(AI35=" "," ",VLOOKUP(AI35,'Drop Down Lists'!$D$2:$E$394,2,FALSE))</f>
        <v xml:space="preserve"> </v>
      </c>
      <c r="AK35" s="440"/>
    </row>
    <row r="36" spans="1:37">
      <c r="A36" s="422"/>
      <c r="B36" s="423"/>
      <c r="C36" s="423"/>
      <c r="D36" s="423"/>
      <c r="E36" s="424"/>
      <c r="F36" s="423"/>
      <c r="G36" s="423"/>
      <c r="H36" s="424"/>
      <c r="I36" s="423"/>
      <c r="J36" s="423"/>
      <c r="K36" s="423"/>
      <c r="L36" s="433"/>
      <c r="M36" s="423"/>
      <c r="N36" s="423"/>
      <c r="O36" s="425"/>
      <c r="P36" s="434"/>
      <c r="Q36" s="423"/>
      <c r="R36" s="423"/>
      <c r="S36" s="423"/>
      <c r="T36" s="435" t="str">
        <f>IF(S36="","",VLOOKUP(S36,'Drop Down Lists'!$D$2:$E$394,2,FALSE))</f>
        <v/>
      </c>
      <c r="U36" s="428"/>
      <c r="V36" s="428"/>
      <c r="W36" s="436"/>
      <c r="X36" s="436"/>
      <c r="Y36" s="437"/>
      <c r="Z36" s="438" t="str">
        <f t="shared" si="1"/>
        <v/>
      </c>
      <c r="AA36" s="438" t="str">
        <f>IF(Z36="","",VLOOKUP(Z36,'Drop Down Lists'!$D$2:$E$3942,FALSE))</f>
        <v/>
      </c>
      <c r="AB36" s="438"/>
      <c r="AC36" s="438"/>
      <c r="AD36" s="433" t="str">
        <f t="shared" si="2"/>
        <v/>
      </c>
      <c r="AE36" s="439" t="str">
        <f t="shared" si="0"/>
        <v/>
      </c>
      <c r="AF36" s="438" t="str">
        <f>IF(AE36="","",VLOOKUP(AE36,'Drop Down Lists'!$D$2:$E$394,2,FALSE))</f>
        <v/>
      </c>
      <c r="AG36" s="439"/>
      <c r="AH36" s="437" t="str">
        <f t="shared" si="3"/>
        <v/>
      </c>
      <c r="AI36" s="438" t="str">
        <f t="shared" si="4"/>
        <v xml:space="preserve"> </v>
      </c>
      <c r="AJ36" s="438" t="str">
        <f>IF(AI36=" "," ",VLOOKUP(AI36,'Drop Down Lists'!$D$2:$E$394,2,FALSE))</f>
        <v xml:space="preserve"> </v>
      </c>
      <c r="AK36" s="440"/>
    </row>
    <row r="37" spans="1:37">
      <c r="A37" s="422"/>
      <c r="B37" s="423"/>
      <c r="C37" s="423"/>
      <c r="D37" s="423"/>
      <c r="E37" s="424"/>
      <c r="F37" s="423"/>
      <c r="G37" s="423"/>
      <c r="H37" s="424"/>
      <c r="I37" s="423"/>
      <c r="J37" s="423"/>
      <c r="K37" s="423"/>
      <c r="L37" s="433"/>
      <c r="M37" s="423"/>
      <c r="N37" s="423"/>
      <c r="O37" s="425"/>
      <c r="P37" s="434"/>
      <c r="Q37" s="423"/>
      <c r="R37" s="423"/>
      <c r="S37" s="423"/>
      <c r="T37" s="435" t="str">
        <f>IF(S37="","",VLOOKUP(S37,'Drop Down Lists'!$D$2:$E$394,2,FALSE))</f>
        <v/>
      </c>
      <c r="U37" s="428"/>
      <c r="V37" s="428"/>
      <c r="W37" s="436"/>
      <c r="X37" s="436"/>
      <c r="Y37" s="437"/>
      <c r="Z37" s="438" t="str">
        <f t="shared" si="1"/>
        <v/>
      </c>
      <c r="AA37" s="438" t="str">
        <f>IF(Z37="","",VLOOKUP(Z37,'Drop Down Lists'!$D$2:$E$3942,FALSE))</f>
        <v/>
      </c>
      <c r="AB37" s="438"/>
      <c r="AC37" s="438"/>
      <c r="AD37" s="433" t="str">
        <f t="shared" si="2"/>
        <v/>
      </c>
      <c r="AE37" s="439" t="str">
        <f t="shared" si="0"/>
        <v/>
      </c>
      <c r="AF37" s="438" t="str">
        <f>IF(AE37="","",VLOOKUP(AE37,'Drop Down Lists'!$D$2:$E$394,2,FALSE))</f>
        <v/>
      </c>
      <c r="AG37" s="439"/>
      <c r="AH37" s="437" t="str">
        <f t="shared" si="3"/>
        <v/>
      </c>
      <c r="AI37" s="438" t="str">
        <f t="shared" si="4"/>
        <v xml:space="preserve"> </v>
      </c>
      <c r="AJ37" s="438" t="str">
        <f>IF(AI37=" "," ",VLOOKUP(AI37,'Drop Down Lists'!$D$2:$E$394,2,FALSE))</f>
        <v xml:space="preserve"> </v>
      </c>
      <c r="AK37" s="440"/>
    </row>
    <row r="38" spans="1:37">
      <c r="A38" s="422"/>
      <c r="B38" s="423"/>
      <c r="C38" s="423"/>
      <c r="D38" s="423"/>
      <c r="E38" s="424"/>
      <c r="F38" s="423"/>
      <c r="G38" s="423"/>
      <c r="H38" s="424"/>
      <c r="I38" s="423"/>
      <c r="J38" s="423"/>
      <c r="K38" s="423"/>
      <c r="L38" s="433"/>
      <c r="M38" s="423"/>
      <c r="N38" s="423"/>
      <c r="O38" s="425"/>
      <c r="P38" s="434"/>
      <c r="Q38" s="423"/>
      <c r="R38" s="423"/>
      <c r="S38" s="423"/>
      <c r="T38" s="435" t="str">
        <f>IF(S38="","",VLOOKUP(S38,'Drop Down Lists'!$D$2:$E$394,2,FALSE))</f>
        <v/>
      </c>
      <c r="U38" s="428"/>
      <c r="V38" s="428"/>
      <c r="W38" s="436"/>
      <c r="X38" s="436"/>
      <c r="Y38" s="437"/>
      <c r="Z38" s="438" t="str">
        <f t="shared" si="1"/>
        <v/>
      </c>
      <c r="AA38" s="438" t="str">
        <f>IF(Z38="","",VLOOKUP(Z38,'Drop Down Lists'!$D$2:$E$3942,FALSE))</f>
        <v/>
      </c>
      <c r="AB38" s="438"/>
      <c r="AC38" s="438"/>
      <c r="AD38" s="433" t="str">
        <f t="shared" si="2"/>
        <v/>
      </c>
      <c r="AE38" s="439" t="str">
        <f t="shared" si="0"/>
        <v/>
      </c>
      <c r="AF38" s="438" t="str">
        <f>IF(AE38="","",VLOOKUP(AE38,'Drop Down Lists'!$D$2:$E$394,2,FALSE))</f>
        <v/>
      </c>
      <c r="AG38" s="439"/>
      <c r="AH38" s="437" t="str">
        <f t="shared" si="3"/>
        <v/>
      </c>
      <c r="AI38" s="438" t="str">
        <f t="shared" si="4"/>
        <v xml:space="preserve"> </v>
      </c>
      <c r="AJ38" s="438" t="str">
        <f>IF(AI38=" "," ",VLOOKUP(AI38,'Drop Down Lists'!$D$2:$E$394,2,FALSE))</f>
        <v xml:space="preserve"> </v>
      </c>
      <c r="AK38" s="440"/>
    </row>
    <row r="39" spans="1:37">
      <c r="A39" s="422"/>
      <c r="B39" s="423"/>
      <c r="C39" s="423"/>
      <c r="D39" s="423"/>
      <c r="E39" s="424"/>
      <c r="F39" s="423"/>
      <c r="G39" s="423"/>
      <c r="H39" s="424"/>
      <c r="I39" s="423"/>
      <c r="J39" s="423"/>
      <c r="K39" s="423"/>
      <c r="L39" s="433"/>
      <c r="M39" s="423"/>
      <c r="N39" s="423"/>
      <c r="O39" s="425"/>
      <c r="P39" s="434"/>
      <c r="Q39" s="423"/>
      <c r="R39" s="423"/>
      <c r="S39" s="423"/>
      <c r="T39" s="435" t="str">
        <f>IF(S39="","",VLOOKUP(S39,'Drop Down Lists'!$D$2:$E$394,2,FALSE))</f>
        <v/>
      </c>
      <c r="U39" s="428"/>
      <c r="V39" s="428"/>
      <c r="W39" s="436"/>
      <c r="X39" s="436"/>
      <c r="Y39" s="437"/>
      <c r="Z39" s="438" t="str">
        <f t="shared" si="1"/>
        <v/>
      </c>
      <c r="AA39" s="438" t="str">
        <f>IF(Z39="","",VLOOKUP(Z39,'Drop Down Lists'!$D$2:$E$3942,FALSE))</f>
        <v/>
      </c>
      <c r="AB39" s="438"/>
      <c r="AC39" s="438"/>
      <c r="AD39" s="433" t="str">
        <f t="shared" si="2"/>
        <v/>
      </c>
      <c r="AE39" s="439" t="str">
        <f t="shared" si="0"/>
        <v/>
      </c>
      <c r="AF39" s="438" t="str">
        <f>IF(AE39="","",VLOOKUP(AE39,'Drop Down Lists'!$D$2:$E$394,2,FALSE))</f>
        <v/>
      </c>
      <c r="AG39" s="439"/>
      <c r="AH39" s="437" t="str">
        <f t="shared" si="3"/>
        <v/>
      </c>
      <c r="AI39" s="438" t="str">
        <f t="shared" si="4"/>
        <v xml:space="preserve"> </v>
      </c>
      <c r="AJ39" s="438" t="str">
        <f>IF(AI39=" "," ",VLOOKUP(AI39,'Drop Down Lists'!$D$2:$E$394,2,FALSE))</f>
        <v xml:space="preserve"> </v>
      </c>
      <c r="AK39" s="440"/>
    </row>
    <row r="40" spans="1:37">
      <c r="A40" s="422"/>
      <c r="B40" s="423"/>
      <c r="C40" s="423"/>
      <c r="D40" s="423"/>
      <c r="E40" s="424"/>
      <c r="F40" s="423"/>
      <c r="G40" s="423"/>
      <c r="H40" s="424"/>
      <c r="I40" s="423"/>
      <c r="J40" s="423"/>
      <c r="K40" s="423"/>
      <c r="L40" s="433"/>
      <c r="M40" s="423"/>
      <c r="N40" s="423"/>
      <c r="O40" s="425"/>
      <c r="P40" s="434"/>
      <c r="Q40" s="423"/>
      <c r="R40" s="423"/>
      <c r="S40" s="423"/>
      <c r="T40" s="435" t="str">
        <f>IF(S40="","",VLOOKUP(S40,'Drop Down Lists'!$D$2:$E$394,2,FALSE))</f>
        <v/>
      </c>
      <c r="U40" s="428"/>
      <c r="V40" s="428"/>
      <c r="W40" s="436"/>
      <c r="X40" s="436"/>
      <c r="Y40" s="437"/>
      <c r="Z40" s="438" t="str">
        <f t="shared" si="1"/>
        <v/>
      </c>
      <c r="AA40" s="438" t="str">
        <f>IF(Z40="","",VLOOKUP(Z40,'Drop Down Lists'!$D$2:$E$3942,FALSE))</f>
        <v/>
      </c>
      <c r="AB40" s="438"/>
      <c r="AC40" s="438"/>
      <c r="AD40" s="433" t="str">
        <f t="shared" si="2"/>
        <v/>
      </c>
      <c r="AE40" s="439" t="str">
        <f t="shared" si="0"/>
        <v/>
      </c>
      <c r="AF40" s="438" t="str">
        <f>IF(AE40="","",VLOOKUP(AE40,'Drop Down Lists'!$D$2:$E$394,2,FALSE))</f>
        <v/>
      </c>
      <c r="AG40" s="439"/>
      <c r="AH40" s="437" t="str">
        <f t="shared" si="3"/>
        <v/>
      </c>
      <c r="AI40" s="438" t="str">
        <f t="shared" si="4"/>
        <v xml:space="preserve"> </v>
      </c>
      <c r="AJ40" s="438" t="str">
        <f>IF(AI40=" "," ",VLOOKUP(AI40,'Drop Down Lists'!$D$2:$E$394,2,FALSE))</f>
        <v xml:space="preserve"> </v>
      </c>
      <c r="AK40" s="440"/>
    </row>
    <row r="41" spans="1:37">
      <c r="A41" s="422"/>
      <c r="B41" s="423"/>
      <c r="C41" s="423"/>
      <c r="D41" s="423"/>
      <c r="E41" s="424"/>
      <c r="F41" s="423"/>
      <c r="G41" s="423"/>
      <c r="H41" s="424"/>
      <c r="I41" s="423"/>
      <c r="J41" s="423"/>
      <c r="K41" s="423"/>
      <c r="L41" s="433"/>
      <c r="M41" s="423"/>
      <c r="N41" s="423"/>
      <c r="O41" s="425"/>
      <c r="P41" s="434"/>
      <c r="Q41" s="423"/>
      <c r="R41" s="423"/>
      <c r="S41" s="423"/>
      <c r="T41" s="435" t="str">
        <f>IF(S41="","",VLOOKUP(S41,'Drop Down Lists'!$D$2:$E$394,2,FALSE))</f>
        <v/>
      </c>
      <c r="U41" s="428"/>
      <c r="V41" s="428"/>
      <c r="W41" s="436"/>
      <c r="X41" s="436"/>
      <c r="Y41" s="437"/>
      <c r="Z41" s="438" t="str">
        <f t="shared" si="1"/>
        <v/>
      </c>
      <c r="AA41" s="438" t="str">
        <f>IF(Z41="","",VLOOKUP(Z41,'Drop Down Lists'!$D$2:$E$3942,FALSE))</f>
        <v/>
      </c>
      <c r="AB41" s="438"/>
      <c r="AC41" s="438"/>
      <c r="AD41" s="433" t="str">
        <f t="shared" si="2"/>
        <v/>
      </c>
      <c r="AE41" s="439" t="str">
        <f t="shared" si="0"/>
        <v/>
      </c>
      <c r="AF41" s="438" t="str">
        <f>IF(AE41="","",VLOOKUP(AE41,'Drop Down Lists'!$D$2:$E$394,2,FALSE))</f>
        <v/>
      </c>
      <c r="AG41" s="439"/>
      <c r="AH41" s="437" t="str">
        <f t="shared" si="3"/>
        <v/>
      </c>
      <c r="AI41" s="438" t="str">
        <f t="shared" si="4"/>
        <v xml:space="preserve"> </v>
      </c>
      <c r="AJ41" s="438" t="str">
        <f>IF(AI41=" "," ",VLOOKUP(AI41,'Drop Down Lists'!$D$2:$E$394,2,FALSE))</f>
        <v xml:space="preserve"> </v>
      </c>
      <c r="AK41" s="440"/>
    </row>
    <row r="42" spans="1:37">
      <c r="A42" s="422"/>
      <c r="B42" s="423"/>
      <c r="C42" s="423"/>
      <c r="D42" s="423"/>
      <c r="E42" s="424"/>
      <c r="F42" s="423"/>
      <c r="G42" s="423"/>
      <c r="H42" s="424"/>
      <c r="I42" s="423"/>
      <c r="J42" s="423"/>
      <c r="K42" s="423"/>
      <c r="L42" s="433"/>
      <c r="M42" s="423"/>
      <c r="N42" s="423"/>
      <c r="O42" s="425"/>
      <c r="P42" s="434"/>
      <c r="Q42" s="423"/>
      <c r="R42" s="423"/>
      <c r="S42" s="423"/>
      <c r="T42" s="435" t="str">
        <f>IF(S42="","",VLOOKUP(S42,'Drop Down Lists'!$D$2:$E$394,2,FALSE))</f>
        <v/>
      </c>
      <c r="U42" s="428"/>
      <c r="V42" s="428"/>
      <c r="W42" s="436"/>
      <c r="X42" s="436"/>
      <c r="Y42" s="437"/>
      <c r="Z42" s="438" t="str">
        <f t="shared" si="1"/>
        <v/>
      </c>
      <c r="AA42" s="438" t="str">
        <f>IF(Z42="","",VLOOKUP(Z42,'Drop Down Lists'!$D$2:$E$3942,FALSE))</f>
        <v/>
      </c>
      <c r="AB42" s="438"/>
      <c r="AC42" s="438"/>
      <c r="AD42" s="433" t="str">
        <f t="shared" si="2"/>
        <v/>
      </c>
      <c r="AE42" s="439" t="str">
        <f t="shared" si="0"/>
        <v/>
      </c>
      <c r="AF42" s="438" t="str">
        <f>IF(AE42="","",VLOOKUP(AE42,'Drop Down Lists'!$D$2:$E$394,2,FALSE))</f>
        <v/>
      </c>
      <c r="AG42" s="439"/>
      <c r="AH42" s="437" t="str">
        <f t="shared" si="3"/>
        <v/>
      </c>
      <c r="AI42" s="438" t="str">
        <f t="shared" si="4"/>
        <v xml:space="preserve"> </v>
      </c>
      <c r="AJ42" s="438" t="str">
        <f>IF(AI42=" "," ",VLOOKUP(AI42,'Drop Down Lists'!$D$2:$E$394,2,FALSE))</f>
        <v xml:space="preserve"> </v>
      </c>
      <c r="AK42" s="440"/>
    </row>
    <row r="43" spans="1:37">
      <c r="A43" s="422"/>
      <c r="B43" s="423"/>
      <c r="C43" s="423"/>
      <c r="D43" s="423"/>
      <c r="E43" s="424"/>
      <c r="F43" s="423"/>
      <c r="G43" s="423"/>
      <c r="H43" s="424"/>
      <c r="I43" s="423"/>
      <c r="J43" s="423"/>
      <c r="K43" s="423"/>
      <c r="L43" s="433"/>
      <c r="M43" s="423"/>
      <c r="N43" s="423"/>
      <c r="O43" s="425"/>
      <c r="P43" s="434"/>
      <c r="Q43" s="423"/>
      <c r="R43" s="423"/>
      <c r="S43" s="423"/>
      <c r="T43" s="435" t="str">
        <f>IF(S43="","",VLOOKUP(S43,'Drop Down Lists'!$D$2:$E$394,2,FALSE))</f>
        <v/>
      </c>
      <c r="U43" s="428"/>
      <c r="V43" s="428"/>
      <c r="W43" s="436"/>
      <c r="X43" s="436"/>
      <c r="Y43" s="437"/>
      <c r="Z43" s="438" t="str">
        <f t="shared" si="1"/>
        <v/>
      </c>
      <c r="AA43" s="438" t="str">
        <f>IF(Z43="","",VLOOKUP(Z43,'Drop Down Lists'!$D$2:$E$3942,FALSE))</f>
        <v/>
      </c>
      <c r="AB43" s="438"/>
      <c r="AC43" s="438"/>
      <c r="AD43" s="433" t="str">
        <f t="shared" si="2"/>
        <v/>
      </c>
      <c r="AE43" s="439" t="str">
        <f t="shared" si="0"/>
        <v/>
      </c>
      <c r="AF43" s="438" t="str">
        <f>IF(AE43="","",VLOOKUP(AE43,'Drop Down Lists'!$D$2:$E$394,2,FALSE))</f>
        <v/>
      </c>
      <c r="AG43" s="439"/>
      <c r="AH43" s="437" t="str">
        <f t="shared" si="3"/>
        <v/>
      </c>
      <c r="AI43" s="438" t="str">
        <f t="shared" si="4"/>
        <v xml:space="preserve"> </v>
      </c>
      <c r="AJ43" s="438" t="str">
        <f>IF(AI43=" "," ",VLOOKUP(AI43,'Drop Down Lists'!$D$2:$E$394,2,FALSE))</f>
        <v xml:space="preserve"> </v>
      </c>
      <c r="AK43" s="440"/>
    </row>
    <row r="44" spans="1:37">
      <c r="A44" s="422"/>
      <c r="B44" s="423"/>
      <c r="C44" s="423"/>
      <c r="D44" s="423"/>
      <c r="E44" s="424"/>
      <c r="F44" s="423"/>
      <c r="G44" s="423"/>
      <c r="H44" s="424"/>
      <c r="I44" s="423"/>
      <c r="J44" s="423"/>
      <c r="K44" s="423"/>
      <c r="L44" s="433"/>
      <c r="M44" s="423"/>
      <c r="N44" s="423"/>
      <c r="O44" s="425"/>
      <c r="P44" s="434"/>
      <c r="Q44" s="423"/>
      <c r="R44" s="423"/>
      <c r="S44" s="423"/>
      <c r="T44" s="435" t="str">
        <f>IF(S44="","",VLOOKUP(S44,'Drop Down Lists'!$D$2:$E$394,2,FALSE))</f>
        <v/>
      </c>
      <c r="U44" s="428"/>
      <c r="V44" s="428"/>
      <c r="W44" s="436"/>
      <c r="X44" s="436"/>
      <c r="Y44" s="437"/>
      <c r="Z44" s="438" t="str">
        <f t="shared" si="1"/>
        <v/>
      </c>
      <c r="AA44" s="438" t="str">
        <f>IF(Z44="","",VLOOKUP(Z44,'Drop Down Lists'!$D$2:$E$3942,FALSE))</f>
        <v/>
      </c>
      <c r="AB44" s="438"/>
      <c r="AC44" s="438"/>
      <c r="AD44" s="433" t="str">
        <f t="shared" si="2"/>
        <v/>
      </c>
      <c r="AE44" s="439" t="str">
        <f t="shared" si="0"/>
        <v/>
      </c>
      <c r="AF44" s="438" t="str">
        <f>IF(AE44="","",VLOOKUP(AE44,'Drop Down Lists'!$D$2:$E$394,2,FALSE))</f>
        <v/>
      </c>
      <c r="AG44" s="439"/>
      <c r="AH44" s="437" t="str">
        <f t="shared" si="3"/>
        <v/>
      </c>
      <c r="AI44" s="438" t="str">
        <f t="shared" si="4"/>
        <v xml:space="preserve"> </v>
      </c>
      <c r="AJ44" s="438" t="str">
        <f>IF(AI44=" "," ",VLOOKUP(AI44,'Drop Down Lists'!$D$2:$E$394,2,FALSE))</f>
        <v xml:space="preserve"> </v>
      </c>
      <c r="AK44" s="440"/>
    </row>
    <row r="45" spans="1:37">
      <c r="A45" s="422"/>
      <c r="B45" s="423"/>
      <c r="C45" s="423"/>
      <c r="D45" s="423"/>
      <c r="E45" s="424"/>
      <c r="F45" s="423"/>
      <c r="G45" s="423"/>
      <c r="H45" s="424"/>
      <c r="I45" s="423"/>
      <c r="J45" s="423"/>
      <c r="K45" s="423"/>
      <c r="L45" s="433"/>
      <c r="M45" s="423"/>
      <c r="N45" s="423"/>
      <c r="O45" s="425"/>
      <c r="P45" s="434"/>
      <c r="Q45" s="423"/>
      <c r="R45" s="423"/>
      <c r="S45" s="423"/>
      <c r="T45" s="435" t="str">
        <f>IF(S45="","",VLOOKUP(S45,'Drop Down Lists'!$D$2:$E$394,2,FALSE))</f>
        <v/>
      </c>
      <c r="U45" s="428"/>
      <c r="V45" s="428"/>
      <c r="W45" s="436"/>
      <c r="X45" s="436"/>
      <c r="Y45" s="437"/>
      <c r="Z45" s="438" t="str">
        <f t="shared" si="1"/>
        <v/>
      </c>
      <c r="AA45" s="438" t="str">
        <f>IF(Z45="","",VLOOKUP(Z45,'Drop Down Lists'!$D$2:$E$3942,FALSE))</f>
        <v/>
      </c>
      <c r="AB45" s="438"/>
      <c r="AC45" s="438"/>
      <c r="AD45" s="433" t="str">
        <f t="shared" si="2"/>
        <v/>
      </c>
      <c r="AE45" s="439" t="str">
        <f t="shared" si="0"/>
        <v/>
      </c>
      <c r="AF45" s="438" t="str">
        <f>IF(AE45="","",VLOOKUP(AE45,'Drop Down Lists'!$D$2:$E$394,2,FALSE))</f>
        <v/>
      </c>
      <c r="AG45" s="439"/>
      <c r="AH45" s="437" t="str">
        <f t="shared" si="3"/>
        <v/>
      </c>
      <c r="AI45" s="438" t="str">
        <f t="shared" si="4"/>
        <v xml:space="preserve"> </v>
      </c>
      <c r="AJ45" s="438" t="str">
        <f>IF(AI45=" "," ",VLOOKUP(AI45,'Drop Down Lists'!$D$2:$E$394,2,FALSE))</f>
        <v xml:space="preserve"> </v>
      </c>
      <c r="AK45" s="440"/>
    </row>
    <row r="46" spans="1:37">
      <c r="A46" s="422"/>
      <c r="B46" s="423"/>
      <c r="C46" s="423"/>
      <c r="D46" s="423"/>
      <c r="E46" s="424"/>
      <c r="F46" s="423"/>
      <c r="G46" s="423"/>
      <c r="H46" s="424"/>
      <c r="I46" s="423"/>
      <c r="J46" s="423"/>
      <c r="K46" s="423"/>
      <c r="L46" s="433"/>
      <c r="M46" s="423"/>
      <c r="N46" s="423"/>
      <c r="O46" s="425"/>
      <c r="P46" s="434"/>
      <c r="Q46" s="423"/>
      <c r="R46" s="423"/>
      <c r="S46" s="423"/>
      <c r="T46" s="435" t="str">
        <f>IF(S46="","",VLOOKUP(S46,'Drop Down Lists'!$D$2:$E$394,2,FALSE))</f>
        <v/>
      </c>
      <c r="U46" s="428"/>
      <c r="V46" s="428"/>
      <c r="W46" s="436"/>
      <c r="X46" s="436"/>
      <c r="Y46" s="437"/>
      <c r="Z46" s="438" t="str">
        <f t="shared" si="1"/>
        <v/>
      </c>
      <c r="AA46" s="438" t="str">
        <f>IF(Z46="","",VLOOKUP(Z46,'Drop Down Lists'!$D$2:$E$3942,FALSE))</f>
        <v/>
      </c>
      <c r="AB46" s="438"/>
      <c r="AC46" s="438"/>
      <c r="AD46" s="433" t="str">
        <f t="shared" si="2"/>
        <v/>
      </c>
      <c r="AE46" s="439" t="str">
        <f t="shared" si="0"/>
        <v/>
      </c>
      <c r="AF46" s="438" t="str">
        <f>IF(AE46="","",VLOOKUP(AE46,'Drop Down Lists'!$D$2:$E$394,2,FALSE))</f>
        <v/>
      </c>
      <c r="AG46" s="439"/>
      <c r="AH46" s="437" t="str">
        <f t="shared" si="3"/>
        <v/>
      </c>
      <c r="AI46" s="438" t="str">
        <f t="shared" si="4"/>
        <v xml:space="preserve"> </v>
      </c>
      <c r="AJ46" s="438" t="str">
        <f>IF(AI46=" "," ",VLOOKUP(AI46,'Drop Down Lists'!$D$2:$E$394,2,FALSE))</f>
        <v xml:space="preserve"> </v>
      </c>
      <c r="AK46" s="440"/>
    </row>
    <row r="47" spans="1:37">
      <c r="A47" s="422"/>
      <c r="B47" s="423"/>
      <c r="C47" s="423"/>
      <c r="D47" s="423"/>
      <c r="E47" s="424"/>
      <c r="F47" s="423"/>
      <c r="G47" s="423"/>
      <c r="H47" s="424"/>
      <c r="I47" s="423"/>
      <c r="J47" s="423"/>
      <c r="K47" s="423"/>
      <c r="L47" s="433"/>
      <c r="M47" s="423"/>
      <c r="N47" s="423"/>
      <c r="O47" s="425"/>
      <c r="P47" s="434"/>
      <c r="Q47" s="423"/>
      <c r="R47" s="423"/>
      <c r="S47" s="423"/>
      <c r="T47" s="435" t="str">
        <f>IF(S47="","",VLOOKUP(S47,'Drop Down Lists'!$D$2:$E$394,2,FALSE))</f>
        <v/>
      </c>
      <c r="U47" s="428"/>
      <c r="V47" s="428"/>
      <c r="W47" s="436"/>
      <c r="X47" s="436"/>
      <c r="Y47" s="437"/>
      <c r="Z47" s="438" t="str">
        <f t="shared" si="1"/>
        <v/>
      </c>
      <c r="AA47" s="438" t="str">
        <f>IF(Z47="","",VLOOKUP(Z47,'Drop Down Lists'!$D$2:$E$3942,FALSE))</f>
        <v/>
      </c>
      <c r="AB47" s="438"/>
      <c r="AC47" s="438"/>
      <c r="AD47" s="433" t="str">
        <f t="shared" si="2"/>
        <v/>
      </c>
      <c r="AE47" s="439" t="str">
        <f t="shared" si="0"/>
        <v/>
      </c>
      <c r="AF47" s="438" t="str">
        <f>IF(AE47="","",VLOOKUP(AE47,'Drop Down Lists'!$D$2:$E$394,2,FALSE))</f>
        <v/>
      </c>
      <c r="AG47" s="439"/>
      <c r="AH47" s="437" t="str">
        <f t="shared" si="3"/>
        <v/>
      </c>
      <c r="AI47" s="438" t="str">
        <f t="shared" si="4"/>
        <v xml:space="preserve"> </v>
      </c>
      <c r="AJ47" s="438" t="str">
        <f>IF(AI47=" "," ",VLOOKUP(AI47,'Drop Down Lists'!$D$2:$E$394,2,FALSE))</f>
        <v xml:space="preserve"> </v>
      </c>
      <c r="AK47" s="440"/>
    </row>
    <row r="48" spans="1:37">
      <c r="A48" s="422"/>
      <c r="B48" s="423"/>
      <c r="C48" s="423"/>
      <c r="D48" s="423"/>
      <c r="E48" s="424"/>
      <c r="F48" s="423"/>
      <c r="G48" s="423"/>
      <c r="H48" s="424"/>
      <c r="I48" s="423"/>
      <c r="J48" s="423"/>
      <c r="K48" s="423"/>
      <c r="L48" s="433"/>
      <c r="M48" s="423"/>
      <c r="N48" s="423"/>
      <c r="O48" s="425"/>
      <c r="P48" s="434"/>
      <c r="Q48" s="423"/>
      <c r="R48" s="423"/>
      <c r="S48" s="423"/>
      <c r="T48" s="435" t="str">
        <f>IF(S48="","",VLOOKUP(S48,'Drop Down Lists'!$D$2:$E$394,2,FALSE))</f>
        <v/>
      </c>
      <c r="U48" s="428"/>
      <c r="V48" s="428"/>
      <c r="W48" s="436"/>
      <c r="X48" s="436"/>
      <c r="Y48" s="437"/>
      <c r="Z48" s="438" t="str">
        <f t="shared" si="1"/>
        <v/>
      </c>
      <c r="AA48" s="438" t="str">
        <f>IF(Z48="","",VLOOKUP(Z48,'Drop Down Lists'!$D$2:$E$3942,FALSE))</f>
        <v/>
      </c>
      <c r="AB48" s="438"/>
      <c r="AC48" s="438"/>
      <c r="AD48" s="433" t="str">
        <f t="shared" si="2"/>
        <v/>
      </c>
      <c r="AE48" s="439" t="str">
        <f t="shared" si="0"/>
        <v/>
      </c>
      <c r="AF48" s="438" t="str">
        <f>IF(AE48="","",VLOOKUP(AE48,'Drop Down Lists'!$D$2:$E$394,2,FALSE))</f>
        <v/>
      </c>
      <c r="AG48" s="439"/>
      <c r="AH48" s="437" t="str">
        <f t="shared" si="3"/>
        <v/>
      </c>
      <c r="AI48" s="438" t="str">
        <f t="shared" si="4"/>
        <v xml:space="preserve"> </v>
      </c>
      <c r="AJ48" s="438" t="str">
        <f>IF(AI48=" "," ",VLOOKUP(AI48,'Drop Down Lists'!$D$2:$E$394,2,FALSE))</f>
        <v xml:space="preserve"> </v>
      </c>
      <c r="AK48" s="440"/>
    </row>
    <row r="49" spans="1:37">
      <c r="A49" s="422"/>
      <c r="B49" s="423"/>
      <c r="C49" s="423"/>
      <c r="D49" s="423"/>
      <c r="E49" s="424"/>
      <c r="F49" s="423"/>
      <c r="G49" s="423"/>
      <c r="H49" s="424"/>
      <c r="I49" s="423"/>
      <c r="J49" s="423"/>
      <c r="K49" s="423"/>
      <c r="L49" s="433"/>
      <c r="M49" s="423"/>
      <c r="N49" s="423"/>
      <c r="O49" s="425"/>
      <c r="P49" s="434"/>
      <c r="Q49" s="423"/>
      <c r="R49" s="423"/>
      <c r="S49" s="423"/>
      <c r="T49" s="435" t="str">
        <f>IF(S49="","",VLOOKUP(S49,'Drop Down Lists'!$D$2:$E$394,2,FALSE))</f>
        <v/>
      </c>
      <c r="U49" s="428"/>
      <c r="V49" s="428"/>
      <c r="W49" s="436"/>
      <c r="X49" s="436"/>
      <c r="Y49" s="437"/>
      <c r="Z49" s="438" t="str">
        <f t="shared" si="1"/>
        <v/>
      </c>
      <c r="AA49" s="438" t="str">
        <f>IF(Z49="","",VLOOKUP(Z49,'Drop Down Lists'!$D$2:$E$3942,FALSE))</f>
        <v/>
      </c>
      <c r="AB49" s="438"/>
      <c r="AC49" s="438"/>
      <c r="AD49" s="433" t="str">
        <f t="shared" si="2"/>
        <v/>
      </c>
      <c r="AE49" s="439" t="str">
        <f t="shared" si="0"/>
        <v/>
      </c>
      <c r="AF49" s="438" t="str">
        <f>IF(AE49="","",VLOOKUP(AE49,'Drop Down Lists'!$D$2:$E$394,2,FALSE))</f>
        <v/>
      </c>
      <c r="AG49" s="439"/>
      <c r="AH49" s="437" t="str">
        <f t="shared" si="3"/>
        <v/>
      </c>
      <c r="AI49" s="438" t="str">
        <f t="shared" si="4"/>
        <v xml:space="preserve"> </v>
      </c>
      <c r="AJ49" s="438" t="str">
        <f>IF(AI49=" "," ",VLOOKUP(AI49,'Drop Down Lists'!$D$2:$E$394,2,FALSE))</f>
        <v xml:space="preserve"> </v>
      </c>
      <c r="AK49" s="440"/>
    </row>
    <row r="50" spans="1:37">
      <c r="A50" s="422"/>
      <c r="B50" s="423"/>
      <c r="C50" s="423"/>
      <c r="D50" s="423"/>
      <c r="E50" s="424"/>
      <c r="F50" s="423"/>
      <c r="G50" s="423"/>
      <c r="H50" s="424"/>
      <c r="I50" s="423"/>
      <c r="J50" s="423"/>
      <c r="K50" s="423"/>
      <c r="L50" s="433"/>
      <c r="M50" s="423"/>
      <c r="N50" s="423"/>
      <c r="O50" s="425"/>
      <c r="P50" s="434"/>
      <c r="Q50" s="423"/>
      <c r="R50" s="423"/>
      <c r="S50" s="423"/>
      <c r="T50" s="435" t="str">
        <f>IF(S50="","",VLOOKUP(S50,'Drop Down Lists'!$D$2:$E$394,2,FALSE))</f>
        <v/>
      </c>
      <c r="U50" s="428"/>
      <c r="V50" s="428"/>
      <c r="W50" s="436"/>
      <c r="X50" s="436"/>
      <c r="Y50" s="437"/>
      <c r="Z50" s="438" t="str">
        <f t="shared" si="1"/>
        <v/>
      </c>
      <c r="AA50" s="438" t="str">
        <f>IF(Z50="","",VLOOKUP(Z50,'Drop Down Lists'!$D$2:$E$3942,FALSE))</f>
        <v/>
      </c>
      <c r="AB50" s="438"/>
      <c r="AC50" s="438"/>
      <c r="AD50" s="433" t="str">
        <f t="shared" si="2"/>
        <v/>
      </c>
      <c r="AE50" s="439" t="str">
        <f t="shared" si="0"/>
        <v/>
      </c>
      <c r="AF50" s="438" t="str">
        <f>IF(AE50="","",VLOOKUP(AE50,'Drop Down Lists'!$D$2:$E$394,2,FALSE))</f>
        <v/>
      </c>
      <c r="AG50" s="439"/>
      <c r="AH50" s="437" t="str">
        <f t="shared" si="3"/>
        <v/>
      </c>
      <c r="AI50" s="438" t="str">
        <f t="shared" si="4"/>
        <v xml:space="preserve"> </v>
      </c>
      <c r="AJ50" s="438" t="str">
        <f>IF(AI50=" "," ",VLOOKUP(AI50,'Drop Down Lists'!$D$2:$E$394,2,FALSE))</f>
        <v xml:space="preserve"> </v>
      </c>
      <c r="AK50" s="440"/>
    </row>
    <row r="51" spans="1:37">
      <c r="A51" s="422"/>
      <c r="B51" s="423"/>
      <c r="C51" s="423"/>
      <c r="D51" s="423"/>
      <c r="E51" s="424"/>
      <c r="F51" s="423"/>
      <c r="G51" s="423"/>
      <c r="H51" s="424"/>
      <c r="I51" s="423"/>
      <c r="J51" s="423"/>
      <c r="K51" s="423"/>
      <c r="L51" s="433"/>
      <c r="M51" s="423"/>
      <c r="N51" s="423"/>
      <c r="O51" s="425"/>
      <c r="P51" s="434"/>
      <c r="Q51" s="423"/>
      <c r="R51" s="423"/>
      <c r="S51" s="423"/>
      <c r="T51" s="435" t="str">
        <f>IF(S51="","",VLOOKUP(S51,'Drop Down Lists'!$D$2:$E$394,2,FALSE))</f>
        <v/>
      </c>
      <c r="U51" s="428"/>
      <c r="V51" s="428"/>
      <c r="W51" s="436"/>
      <c r="X51" s="436"/>
      <c r="Y51" s="437"/>
      <c r="Z51" s="438" t="str">
        <f t="shared" si="1"/>
        <v/>
      </c>
      <c r="AA51" s="438" t="str">
        <f>IF(Z51="","",VLOOKUP(Z51,'Drop Down Lists'!$D$2:$E$3942,FALSE))</f>
        <v/>
      </c>
      <c r="AB51" s="438"/>
      <c r="AC51" s="438"/>
      <c r="AD51" s="433" t="str">
        <f t="shared" si="2"/>
        <v/>
      </c>
      <c r="AE51" s="439" t="str">
        <f t="shared" si="0"/>
        <v/>
      </c>
      <c r="AF51" s="438" t="str">
        <f>IF(AE51="","",VLOOKUP(AE51,'Drop Down Lists'!$D$2:$E$394,2,FALSE))</f>
        <v/>
      </c>
      <c r="AG51" s="439"/>
      <c r="AH51" s="437" t="str">
        <f t="shared" si="3"/>
        <v/>
      </c>
      <c r="AI51" s="438" t="str">
        <f t="shared" si="4"/>
        <v xml:space="preserve"> </v>
      </c>
      <c r="AJ51" s="438" t="str">
        <f>IF(AI51=" "," ",VLOOKUP(AI51,'Drop Down Lists'!$D$2:$E$394,2,FALSE))</f>
        <v xml:space="preserve"> </v>
      </c>
      <c r="AK51" s="440"/>
    </row>
    <row r="52" spans="1:37">
      <c r="A52" s="422"/>
      <c r="B52" s="423"/>
      <c r="C52" s="423"/>
      <c r="D52" s="423"/>
      <c r="E52" s="424"/>
      <c r="F52" s="423"/>
      <c r="G52" s="423"/>
      <c r="H52" s="424"/>
      <c r="I52" s="423"/>
      <c r="J52" s="423"/>
      <c r="K52" s="423"/>
      <c r="L52" s="433"/>
      <c r="M52" s="423"/>
      <c r="N52" s="423"/>
      <c r="O52" s="425"/>
      <c r="P52" s="434"/>
      <c r="Q52" s="423"/>
      <c r="R52" s="423"/>
      <c r="S52" s="423"/>
      <c r="T52" s="435" t="str">
        <f>IF(S52="","",VLOOKUP(S52,'Drop Down Lists'!$D$2:$E$394,2,FALSE))</f>
        <v/>
      </c>
      <c r="U52" s="428"/>
      <c r="V52" s="428"/>
      <c r="W52" s="436"/>
      <c r="X52" s="436"/>
      <c r="Y52" s="437"/>
      <c r="Z52" s="438" t="str">
        <f t="shared" si="1"/>
        <v/>
      </c>
      <c r="AA52" s="438" t="str">
        <f>IF(Z52="","",VLOOKUP(Z52,'Drop Down Lists'!$D$2:$E$3942,FALSE))</f>
        <v/>
      </c>
      <c r="AB52" s="438"/>
      <c r="AC52" s="438"/>
      <c r="AD52" s="433" t="str">
        <f t="shared" si="2"/>
        <v/>
      </c>
      <c r="AE52" s="439" t="str">
        <f t="shared" si="0"/>
        <v/>
      </c>
      <c r="AF52" s="438" t="str">
        <f>IF(AE52="","",VLOOKUP(AE52,'Drop Down Lists'!$D$2:$E$394,2,FALSE))</f>
        <v/>
      </c>
      <c r="AG52" s="439"/>
      <c r="AH52" s="437" t="str">
        <f t="shared" si="3"/>
        <v/>
      </c>
      <c r="AI52" s="438" t="str">
        <f t="shared" si="4"/>
        <v xml:space="preserve"> </v>
      </c>
      <c r="AJ52" s="438" t="str">
        <f>IF(AI52=" "," ",VLOOKUP(AI52,'Drop Down Lists'!$D$2:$E$394,2,FALSE))</f>
        <v xml:space="preserve"> </v>
      </c>
      <c r="AK52" s="440"/>
    </row>
    <row r="53" spans="1:37">
      <c r="A53" s="422"/>
      <c r="B53" s="423"/>
      <c r="C53" s="423"/>
      <c r="D53" s="423"/>
      <c r="E53" s="424"/>
      <c r="F53" s="423"/>
      <c r="G53" s="423"/>
      <c r="H53" s="424"/>
      <c r="I53" s="423"/>
      <c r="J53" s="423"/>
      <c r="K53" s="423"/>
      <c r="L53" s="433"/>
      <c r="M53" s="423"/>
      <c r="N53" s="423"/>
      <c r="O53" s="425"/>
      <c r="P53" s="434"/>
      <c r="Q53" s="423"/>
      <c r="R53" s="423"/>
      <c r="S53" s="423"/>
      <c r="T53" s="435" t="str">
        <f>IF(S53="","",VLOOKUP(S53,'Drop Down Lists'!$D$2:$E$394,2,FALSE))</f>
        <v/>
      </c>
      <c r="U53" s="428"/>
      <c r="V53" s="428"/>
      <c r="W53" s="436"/>
      <c r="X53" s="436"/>
      <c r="Y53" s="437"/>
      <c r="Z53" s="438" t="str">
        <f t="shared" si="1"/>
        <v/>
      </c>
      <c r="AA53" s="438" t="str">
        <f>IF(Z53="","",VLOOKUP(Z53,'Drop Down Lists'!$D$2:$E$3942,FALSE))</f>
        <v/>
      </c>
      <c r="AB53" s="438"/>
      <c r="AC53" s="438"/>
      <c r="AD53" s="433" t="str">
        <f t="shared" si="2"/>
        <v/>
      </c>
      <c r="AE53" s="439" t="str">
        <f t="shared" si="0"/>
        <v/>
      </c>
      <c r="AF53" s="438" t="str">
        <f>IF(AE53="","",VLOOKUP(AE53,'Drop Down Lists'!$D$2:$E$394,2,FALSE))</f>
        <v/>
      </c>
      <c r="AG53" s="439"/>
      <c r="AH53" s="437" t="str">
        <f t="shared" si="3"/>
        <v/>
      </c>
      <c r="AI53" s="438" t="str">
        <f t="shared" si="4"/>
        <v xml:space="preserve"> </v>
      </c>
      <c r="AJ53" s="438" t="str">
        <f>IF(AI53=" "," ",VLOOKUP(AI53,'Drop Down Lists'!$D$2:$E$394,2,FALSE))</f>
        <v xml:space="preserve"> </v>
      </c>
      <c r="AK53" s="440"/>
    </row>
    <row r="54" spans="1:37">
      <c r="A54" s="422"/>
      <c r="B54" s="423"/>
      <c r="C54" s="423"/>
      <c r="D54" s="423"/>
      <c r="E54" s="424"/>
      <c r="F54" s="423"/>
      <c r="G54" s="423"/>
      <c r="H54" s="424"/>
      <c r="I54" s="423"/>
      <c r="J54" s="423"/>
      <c r="K54" s="423"/>
      <c r="L54" s="433"/>
      <c r="M54" s="423"/>
      <c r="N54" s="423"/>
      <c r="O54" s="425"/>
      <c r="P54" s="434"/>
      <c r="Q54" s="423"/>
      <c r="R54" s="423"/>
      <c r="S54" s="423"/>
      <c r="T54" s="435" t="str">
        <f>IF(S54="","",VLOOKUP(S54,'Drop Down Lists'!$D$2:$E$394,2,FALSE))</f>
        <v/>
      </c>
      <c r="U54" s="428"/>
      <c r="V54" s="428"/>
      <c r="W54" s="436"/>
      <c r="X54" s="436"/>
      <c r="Y54" s="437"/>
      <c r="Z54" s="438" t="str">
        <f t="shared" si="1"/>
        <v/>
      </c>
      <c r="AA54" s="438" t="str">
        <f>IF(Z54="","",VLOOKUP(Z54,'Drop Down Lists'!$D$2:$E$3942,FALSE))</f>
        <v/>
      </c>
      <c r="AB54" s="438"/>
      <c r="AC54" s="438"/>
      <c r="AD54" s="433" t="str">
        <f t="shared" si="2"/>
        <v/>
      </c>
      <c r="AE54" s="439" t="str">
        <f t="shared" si="0"/>
        <v/>
      </c>
      <c r="AF54" s="438" t="str">
        <f>IF(AE54="","",VLOOKUP(AE54,'Drop Down Lists'!$D$2:$E$394,2,FALSE))</f>
        <v/>
      </c>
      <c r="AG54" s="439"/>
      <c r="AH54" s="437" t="str">
        <f t="shared" si="3"/>
        <v/>
      </c>
      <c r="AI54" s="438" t="str">
        <f t="shared" si="4"/>
        <v xml:space="preserve"> </v>
      </c>
      <c r="AJ54" s="438" t="str">
        <f>IF(AI54=" "," ",VLOOKUP(AI54,'Drop Down Lists'!$D$2:$E$394,2,FALSE))</f>
        <v xml:space="preserve"> </v>
      </c>
      <c r="AK54" s="440"/>
    </row>
    <row r="55" spans="1:37">
      <c r="A55" s="422"/>
      <c r="B55" s="423"/>
      <c r="C55" s="423"/>
      <c r="D55" s="423"/>
      <c r="E55" s="424"/>
      <c r="F55" s="423"/>
      <c r="G55" s="423"/>
      <c r="H55" s="424"/>
      <c r="I55" s="423"/>
      <c r="J55" s="423"/>
      <c r="K55" s="423"/>
      <c r="L55" s="433"/>
      <c r="M55" s="423"/>
      <c r="N55" s="423"/>
      <c r="O55" s="425"/>
      <c r="P55" s="434"/>
      <c r="Q55" s="423"/>
      <c r="R55" s="423"/>
      <c r="S55" s="423"/>
      <c r="T55" s="435" t="str">
        <f>IF(S55="","",VLOOKUP(S55,'Drop Down Lists'!$D$2:$E$394,2,FALSE))</f>
        <v/>
      </c>
      <c r="U55" s="428"/>
      <c r="V55" s="428"/>
      <c r="W55" s="436"/>
      <c r="X55" s="436"/>
      <c r="Y55" s="437"/>
      <c r="Z55" s="438" t="str">
        <f t="shared" si="1"/>
        <v/>
      </c>
      <c r="AA55" s="438" t="str">
        <f>IF(Z55="","",VLOOKUP(Z55,'Drop Down Lists'!$D$2:$E$3942,FALSE))</f>
        <v/>
      </c>
      <c r="AB55" s="438"/>
      <c r="AC55" s="438"/>
      <c r="AD55" s="433" t="str">
        <f t="shared" si="2"/>
        <v/>
      </c>
      <c r="AE55" s="439" t="str">
        <f t="shared" si="0"/>
        <v/>
      </c>
      <c r="AF55" s="438" t="str">
        <f>IF(AE55="","",VLOOKUP(AE55,'Drop Down Lists'!$D$2:$E$394,2,FALSE))</f>
        <v/>
      </c>
      <c r="AG55" s="439"/>
      <c r="AH55" s="437" t="str">
        <f t="shared" si="3"/>
        <v/>
      </c>
      <c r="AI55" s="438" t="str">
        <f t="shared" si="4"/>
        <v xml:space="preserve"> </v>
      </c>
      <c r="AJ55" s="438" t="str">
        <f>IF(AI55=" "," ",VLOOKUP(AI55,'Drop Down Lists'!$D$2:$E$394,2,FALSE))</f>
        <v xml:space="preserve"> </v>
      </c>
      <c r="AK55" s="440"/>
    </row>
    <row r="56" spans="1:37">
      <c r="A56" s="422"/>
      <c r="B56" s="423"/>
      <c r="C56" s="423"/>
      <c r="D56" s="423"/>
      <c r="E56" s="424"/>
      <c r="F56" s="423"/>
      <c r="G56" s="423"/>
      <c r="H56" s="424"/>
      <c r="I56" s="423"/>
      <c r="J56" s="423"/>
      <c r="K56" s="423"/>
      <c r="L56" s="433"/>
      <c r="M56" s="423"/>
      <c r="N56" s="423"/>
      <c r="O56" s="425"/>
      <c r="P56" s="434"/>
      <c r="Q56" s="423"/>
      <c r="R56" s="423"/>
      <c r="S56" s="423"/>
      <c r="T56" s="435" t="str">
        <f>IF(S56="","",VLOOKUP(S56,'Drop Down Lists'!$D$2:$E$394,2,FALSE))</f>
        <v/>
      </c>
      <c r="U56" s="428"/>
      <c r="V56" s="428"/>
      <c r="W56" s="436"/>
      <c r="X56" s="436"/>
      <c r="Y56" s="437"/>
      <c r="Z56" s="438" t="str">
        <f t="shared" si="1"/>
        <v/>
      </c>
      <c r="AA56" s="438" t="str">
        <f>IF(Z56="","",VLOOKUP(Z56,'Drop Down Lists'!$D$2:$E$3942,FALSE))</f>
        <v/>
      </c>
      <c r="AB56" s="438"/>
      <c r="AC56" s="438"/>
      <c r="AD56" s="433" t="str">
        <f t="shared" si="2"/>
        <v/>
      </c>
      <c r="AE56" s="439" t="str">
        <f t="shared" si="0"/>
        <v/>
      </c>
      <c r="AF56" s="438" t="str">
        <f>IF(AE56="","",VLOOKUP(AE56,'Drop Down Lists'!$D$2:$E$394,2,FALSE))</f>
        <v/>
      </c>
      <c r="AG56" s="439"/>
      <c r="AH56" s="437" t="str">
        <f t="shared" si="3"/>
        <v/>
      </c>
      <c r="AI56" s="438" t="str">
        <f t="shared" si="4"/>
        <v xml:space="preserve"> </v>
      </c>
      <c r="AJ56" s="438" t="str">
        <f>IF(AI56=" "," ",VLOOKUP(AI56,'Drop Down Lists'!$D$2:$E$394,2,FALSE))</f>
        <v xml:space="preserve"> </v>
      </c>
      <c r="AK56" s="440"/>
    </row>
    <row r="57" spans="1:37">
      <c r="A57" s="422"/>
      <c r="B57" s="423"/>
      <c r="C57" s="423"/>
      <c r="D57" s="423"/>
      <c r="E57" s="424"/>
      <c r="F57" s="423"/>
      <c r="G57" s="423"/>
      <c r="H57" s="424"/>
      <c r="I57" s="423"/>
      <c r="J57" s="423"/>
      <c r="K57" s="423"/>
      <c r="L57" s="433"/>
      <c r="M57" s="423"/>
      <c r="N57" s="423"/>
      <c r="O57" s="425"/>
      <c r="P57" s="434"/>
      <c r="Q57" s="423"/>
      <c r="R57" s="423"/>
      <c r="S57" s="423"/>
      <c r="T57" s="435" t="str">
        <f>IF(S57="","",VLOOKUP(S57,'Drop Down Lists'!$D$2:$E$394,2,FALSE))</f>
        <v/>
      </c>
      <c r="U57" s="428"/>
      <c r="V57" s="428"/>
      <c r="W57" s="436"/>
      <c r="X57" s="436"/>
      <c r="Y57" s="437"/>
      <c r="Z57" s="438" t="str">
        <f t="shared" si="1"/>
        <v/>
      </c>
      <c r="AA57" s="438" t="str">
        <f>IF(Z57="","",VLOOKUP(Z57,'Drop Down Lists'!$D$2:$E$3942,FALSE))</f>
        <v/>
      </c>
      <c r="AB57" s="438"/>
      <c r="AC57" s="438"/>
      <c r="AD57" s="433" t="str">
        <f t="shared" si="2"/>
        <v/>
      </c>
      <c r="AE57" s="439" t="str">
        <f t="shared" si="0"/>
        <v/>
      </c>
      <c r="AF57" s="438" t="str">
        <f>IF(AE57="","",VLOOKUP(AE57,'Drop Down Lists'!$D$2:$E$394,2,FALSE))</f>
        <v/>
      </c>
      <c r="AG57" s="439"/>
      <c r="AH57" s="437" t="str">
        <f t="shared" si="3"/>
        <v/>
      </c>
      <c r="AI57" s="438" t="str">
        <f t="shared" si="4"/>
        <v xml:space="preserve"> </v>
      </c>
      <c r="AJ57" s="438" t="str">
        <f>IF(AI57=" "," ",VLOOKUP(AI57,'Drop Down Lists'!$D$2:$E$394,2,FALSE))</f>
        <v xml:space="preserve"> </v>
      </c>
      <c r="AK57" s="440"/>
    </row>
    <row r="58" spans="1:37">
      <c r="A58" s="422"/>
      <c r="B58" s="423"/>
      <c r="C58" s="423"/>
      <c r="D58" s="423"/>
      <c r="E58" s="424"/>
      <c r="F58" s="423"/>
      <c r="G58" s="423"/>
      <c r="H58" s="424"/>
      <c r="I58" s="423"/>
      <c r="J58" s="423"/>
      <c r="K58" s="423"/>
      <c r="L58" s="433"/>
      <c r="M58" s="423"/>
      <c r="N58" s="423"/>
      <c r="O58" s="425"/>
      <c r="P58" s="434"/>
      <c r="Q58" s="423"/>
      <c r="R58" s="423"/>
      <c r="S58" s="423"/>
      <c r="T58" s="435" t="str">
        <f>IF(S58="","",VLOOKUP(S58,'Drop Down Lists'!$D$2:$E$394,2,FALSE))</f>
        <v/>
      </c>
      <c r="U58" s="428"/>
      <c r="V58" s="428"/>
      <c r="W58" s="436"/>
      <c r="X58" s="436"/>
      <c r="Y58" s="437"/>
      <c r="Z58" s="438" t="str">
        <f t="shared" si="1"/>
        <v/>
      </c>
      <c r="AA58" s="438" t="str">
        <f>IF(Z58="","",VLOOKUP(Z58,'Drop Down Lists'!$D$2:$E$3942,FALSE))</f>
        <v/>
      </c>
      <c r="AB58" s="438"/>
      <c r="AC58" s="438"/>
      <c r="AD58" s="433" t="str">
        <f t="shared" si="2"/>
        <v/>
      </c>
      <c r="AE58" s="439" t="str">
        <f t="shared" si="0"/>
        <v/>
      </c>
      <c r="AF58" s="438" t="str">
        <f>IF(AE58="","",VLOOKUP(AE58,'Drop Down Lists'!$D$2:$E$394,2,FALSE))</f>
        <v/>
      </c>
      <c r="AG58" s="439"/>
      <c r="AH58" s="437" t="str">
        <f t="shared" si="3"/>
        <v/>
      </c>
      <c r="AI58" s="438" t="str">
        <f t="shared" si="4"/>
        <v xml:space="preserve"> </v>
      </c>
      <c r="AJ58" s="438" t="str">
        <f>IF(AI58=" "," ",VLOOKUP(AI58,'Drop Down Lists'!$D$2:$E$394,2,FALSE))</f>
        <v xml:space="preserve"> </v>
      </c>
      <c r="AK58" s="440"/>
    </row>
    <row r="59" spans="1:37">
      <c r="A59" s="422"/>
      <c r="B59" s="423"/>
      <c r="C59" s="423"/>
      <c r="D59" s="423"/>
      <c r="E59" s="424"/>
      <c r="F59" s="423"/>
      <c r="G59" s="423"/>
      <c r="H59" s="424"/>
      <c r="I59" s="423"/>
      <c r="J59" s="423"/>
      <c r="K59" s="423"/>
      <c r="L59" s="433"/>
      <c r="M59" s="423"/>
      <c r="N59" s="423"/>
      <c r="O59" s="425"/>
      <c r="P59" s="434"/>
      <c r="Q59" s="423"/>
      <c r="R59" s="423"/>
      <c r="S59" s="423"/>
      <c r="T59" s="435" t="str">
        <f>IF(S59="","",VLOOKUP(S59,'Drop Down Lists'!$D$2:$E$394,2,FALSE))</f>
        <v/>
      </c>
      <c r="U59" s="428"/>
      <c r="V59" s="428"/>
      <c r="W59" s="436"/>
      <c r="X59" s="436"/>
      <c r="Y59" s="437"/>
      <c r="Z59" s="438" t="str">
        <f t="shared" si="1"/>
        <v/>
      </c>
      <c r="AA59" s="438" t="str">
        <f>IF(Z59="","",VLOOKUP(Z59,'Drop Down Lists'!$D$2:$E$3942,FALSE))</f>
        <v/>
      </c>
      <c r="AB59" s="438"/>
      <c r="AC59" s="438"/>
      <c r="AD59" s="433" t="str">
        <f t="shared" si="2"/>
        <v/>
      </c>
      <c r="AE59" s="439" t="str">
        <f t="shared" si="0"/>
        <v/>
      </c>
      <c r="AF59" s="438" t="str">
        <f>IF(AE59="","",VLOOKUP(AE59,'Drop Down Lists'!$D$2:$E$394,2,FALSE))</f>
        <v/>
      </c>
      <c r="AG59" s="439"/>
      <c r="AH59" s="437" t="str">
        <f t="shared" si="3"/>
        <v/>
      </c>
      <c r="AI59" s="438" t="str">
        <f t="shared" si="4"/>
        <v xml:space="preserve"> </v>
      </c>
      <c r="AJ59" s="438" t="str">
        <f>IF(AI59=" "," ",VLOOKUP(AI59,'Drop Down Lists'!$D$2:$E$394,2,FALSE))</f>
        <v xml:space="preserve"> </v>
      </c>
      <c r="AK59" s="440"/>
    </row>
    <row r="60" spans="1:37">
      <c r="A60" s="422"/>
      <c r="B60" s="423"/>
      <c r="C60" s="423"/>
      <c r="D60" s="423"/>
      <c r="E60" s="424"/>
      <c r="F60" s="423"/>
      <c r="G60" s="423"/>
      <c r="H60" s="424"/>
      <c r="I60" s="423"/>
      <c r="J60" s="423"/>
      <c r="K60" s="423"/>
      <c r="L60" s="433"/>
      <c r="M60" s="423"/>
      <c r="N60" s="423"/>
      <c r="O60" s="425"/>
      <c r="P60" s="434"/>
      <c r="Q60" s="423"/>
      <c r="R60" s="423"/>
      <c r="S60" s="423"/>
      <c r="T60" s="435" t="str">
        <f>IF(S60="","",VLOOKUP(S60,'Drop Down Lists'!$D$2:$E$394,2,FALSE))</f>
        <v/>
      </c>
      <c r="U60" s="428"/>
      <c r="V60" s="428"/>
      <c r="W60" s="436"/>
      <c r="X60" s="436"/>
      <c r="Y60" s="437"/>
      <c r="Z60" s="438" t="str">
        <f t="shared" si="1"/>
        <v/>
      </c>
      <c r="AA60" s="438" t="str">
        <f>IF(Z60="","",VLOOKUP(Z60,'Drop Down Lists'!$D$2:$E$3942,FALSE))</f>
        <v/>
      </c>
      <c r="AB60" s="438"/>
      <c r="AC60" s="438"/>
      <c r="AD60" s="433" t="str">
        <f t="shared" si="2"/>
        <v/>
      </c>
      <c r="AE60" s="439" t="str">
        <f t="shared" si="0"/>
        <v/>
      </c>
      <c r="AF60" s="438" t="str">
        <f>IF(AE60="","",VLOOKUP(AE60,'Drop Down Lists'!$D$2:$E$394,2,FALSE))</f>
        <v/>
      </c>
      <c r="AG60" s="439"/>
      <c r="AH60" s="437" t="str">
        <f t="shared" si="3"/>
        <v/>
      </c>
      <c r="AI60" s="438" t="str">
        <f t="shared" si="4"/>
        <v xml:space="preserve"> </v>
      </c>
      <c r="AJ60" s="438" t="str">
        <f>IF(AI60=" "," ",VLOOKUP(AI60,'Drop Down Lists'!$D$2:$E$394,2,FALSE))</f>
        <v xml:space="preserve"> </v>
      </c>
      <c r="AK60" s="440"/>
    </row>
    <row r="61" spans="1:37">
      <c r="A61" s="422"/>
      <c r="B61" s="423"/>
      <c r="C61" s="423"/>
      <c r="D61" s="423"/>
      <c r="E61" s="424"/>
      <c r="F61" s="423"/>
      <c r="G61" s="423"/>
      <c r="H61" s="424"/>
      <c r="I61" s="423"/>
      <c r="J61" s="423"/>
      <c r="K61" s="423"/>
      <c r="L61" s="433"/>
      <c r="M61" s="423"/>
      <c r="N61" s="423"/>
      <c r="O61" s="425"/>
      <c r="P61" s="434"/>
      <c r="Q61" s="423"/>
      <c r="R61" s="423"/>
      <c r="S61" s="423"/>
      <c r="T61" s="435" t="str">
        <f>IF(S61="","",VLOOKUP(S61,'Drop Down Lists'!$D$2:$E$394,2,FALSE))</f>
        <v/>
      </c>
      <c r="U61" s="428"/>
      <c r="V61" s="428"/>
      <c r="W61" s="436"/>
      <c r="X61" s="436"/>
      <c r="Y61" s="437"/>
      <c r="Z61" s="438" t="str">
        <f t="shared" si="1"/>
        <v/>
      </c>
      <c r="AA61" s="438" t="str">
        <f>IF(Z61="","",VLOOKUP(Z61,'Drop Down Lists'!$D$2:$E$3942,FALSE))</f>
        <v/>
      </c>
      <c r="AB61" s="438"/>
      <c r="AC61" s="438"/>
      <c r="AD61" s="433" t="str">
        <f t="shared" si="2"/>
        <v/>
      </c>
      <c r="AE61" s="439" t="str">
        <f t="shared" si="0"/>
        <v/>
      </c>
      <c r="AF61" s="438" t="str">
        <f>IF(AE61="","",VLOOKUP(AE61,'Drop Down Lists'!$D$2:$E$394,2,FALSE))</f>
        <v/>
      </c>
      <c r="AG61" s="439"/>
      <c r="AH61" s="437" t="str">
        <f t="shared" si="3"/>
        <v/>
      </c>
      <c r="AI61" s="438" t="str">
        <f t="shared" si="4"/>
        <v xml:space="preserve"> </v>
      </c>
      <c r="AJ61" s="438" t="str">
        <f>IF(AI61=" "," ",VLOOKUP(AI61,'Drop Down Lists'!$D$2:$E$394,2,FALSE))</f>
        <v xml:space="preserve"> </v>
      </c>
      <c r="AK61" s="440"/>
    </row>
    <row r="62" spans="1:37">
      <c r="A62" s="422"/>
      <c r="B62" s="423"/>
      <c r="C62" s="423"/>
      <c r="D62" s="423"/>
      <c r="E62" s="424"/>
      <c r="F62" s="423"/>
      <c r="G62" s="423"/>
      <c r="H62" s="424"/>
      <c r="I62" s="423"/>
      <c r="J62" s="423"/>
      <c r="K62" s="423"/>
      <c r="L62" s="433"/>
      <c r="M62" s="423"/>
      <c r="N62" s="423"/>
      <c r="O62" s="425"/>
      <c r="P62" s="434"/>
      <c r="Q62" s="423"/>
      <c r="R62" s="423"/>
      <c r="S62" s="423"/>
      <c r="T62" s="435" t="str">
        <f>IF(S62="","",VLOOKUP(S62,'Drop Down Lists'!$D$2:$E$394,2,FALSE))</f>
        <v/>
      </c>
      <c r="U62" s="428"/>
      <c r="V62" s="428"/>
      <c r="W62" s="436"/>
      <c r="X62" s="436"/>
      <c r="Y62" s="437"/>
      <c r="Z62" s="438" t="str">
        <f t="shared" si="1"/>
        <v/>
      </c>
      <c r="AA62" s="438" t="str">
        <f>IF(Z62="","",VLOOKUP(Z62,'Drop Down Lists'!$D$2:$E$3942,FALSE))</f>
        <v/>
      </c>
      <c r="AB62" s="438"/>
      <c r="AC62" s="438"/>
      <c r="AD62" s="433" t="str">
        <f t="shared" si="2"/>
        <v/>
      </c>
      <c r="AE62" s="439" t="str">
        <f t="shared" si="0"/>
        <v/>
      </c>
      <c r="AF62" s="438" t="str">
        <f>IF(AE62="","",VLOOKUP(AE62,'Drop Down Lists'!$D$2:$E$394,2,FALSE))</f>
        <v/>
      </c>
      <c r="AG62" s="439"/>
      <c r="AH62" s="437" t="str">
        <f t="shared" si="3"/>
        <v/>
      </c>
      <c r="AI62" s="438" t="str">
        <f t="shared" si="4"/>
        <v xml:space="preserve"> </v>
      </c>
      <c r="AJ62" s="438" t="str">
        <f>IF(AI62=" "," ",VLOOKUP(AI62,'Drop Down Lists'!$D$2:$E$394,2,FALSE))</f>
        <v xml:space="preserve"> </v>
      </c>
      <c r="AK62" s="440"/>
    </row>
    <row r="63" spans="1:37">
      <c r="A63" s="422"/>
      <c r="B63" s="423"/>
      <c r="C63" s="423"/>
      <c r="D63" s="423"/>
      <c r="E63" s="424"/>
      <c r="F63" s="423"/>
      <c r="G63" s="423"/>
      <c r="H63" s="424"/>
      <c r="I63" s="423"/>
      <c r="J63" s="423"/>
      <c r="K63" s="423"/>
      <c r="L63" s="433"/>
      <c r="M63" s="423"/>
      <c r="N63" s="423"/>
      <c r="O63" s="425"/>
      <c r="P63" s="434"/>
      <c r="Q63" s="423"/>
      <c r="R63" s="423"/>
      <c r="S63" s="423"/>
      <c r="T63" s="435" t="str">
        <f>IF(S63="","",VLOOKUP(S63,'Drop Down Lists'!$D$2:$E$394,2,FALSE))</f>
        <v/>
      </c>
      <c r="U63" s="428"/>
      <c r="V63" s="428"/>
      <c r="W63" s="436"/>
      <c r="X63" s="436"/>
      <c r="Y63" s="437"/>
      <c r="Z63" s="438" t="str">
        <f t="shared" si="1"/>
        <v/>
      </c>
      <c r="AA63" s="438" t="str">
        <f>IF(Z63="","",VLOOKUP(Z63,'Drop Down Lists'!$D$2:$E$3942,FALSE))</f>
        <v/>
      </c>
      <c r="AB63" s="438"/>
      <c r="AC63" s="438"/>
      <c r="AD63" s="433" t="str">
        <f t="shared" si="2"/>
        <v/>
      </c>
      <c r="AE63" s="439" t="str">
        <f t="shared" si="0"/>
        <v/>
      </c>
      <c r="AF63" s="438" t="str">
        <f>IF(AE63="","",VLOOKUP(AE63,'Drop Down Lists'!$D$2:$E$394,2,FALSE))</f>
        <v/>
      </c>
      <c r="AG63" s="439"/>
      <c r="AH63" s="437" t="str">
        <f t="shared" si="3"/>
        <v/>
      </c>
      <c r="AI63" s="438" t="str">
        <f t="shared" si="4"/>
        <v xml:space="preserve"> </v>
      </c>
      <c r="AJ63" s="438" t="str">
        <f>IF(AI63=" "," ",VLOOKUP(AI63,'Drop Down Lists'!$D$2:$E$394,2,FALSE))</f>
        <v xml:space="preserve"> </v>
      </c>
      <c r="AK63" s="440"/>
    </row>
    <row r="64" spans="1:37">
      <c r="A64" s="422"/>
      <c r="B64" s="423"/>
      <c r="C64" s="423"/>
      <c r="D64" s="423"/>
      <c r="E64" s="424"/>
      <c r="F64" s="423"/>
      <c r="G64" s="423"/>
      <c r="H64" s="424"/>
      <c r="I64" s="423"/>
      <c r="J64" s="423"/>
      <c r="K64" s="423"/>
      <c r="L64" s="433"/>
      <c r="M64" s="423"/>
      <c r="N64" s="423"/>
      <c r="O64" s="425"/>
      <c r="P64" s="434"/>
      <c r="Q64" s="423"/>
      <c r="R64" s="423"/>
      <c r="S64" s="423"/>
      <c r="T64" s="435" t="str">
        <f>IF(S64="","",VLOOKUP(S64,'Drop Down Lists'!$D$2:$E$394,2,FALSE))</f>
        <v/>
      </c>
      <c r="U64" s="428"/>
      <c r="V64" s="428"/>
      <c r="W64" s="436"/>
      <c r="X64" s="436"/>
      <c r="Y64" s="437"/>
      <c r="Z64" s="438" t="str">
        <f t="shared" si="1"/>
        <v/>
      </c>
      <c r="AA64" s="438" t="str">
        <f>IF(Z64="","",VLOOKUP(Z64,'Drop Down Lists'!$D$2:$E$3942,FALSE))</f>
        <v/>
      </c>
      <c r="AB64" s="438"/>
      <c r="AC64" s="438"/>
      <c r="AD64" s="433" t="str">
        <f t="shared" si="2"/>
        <v/>
      </c>
      <c r="AE64" s="439" t="str">
        <f t="shared" si="0"/>
        <v/>
      </c>
      <c r="AF64" s="438" t="str">
        <f>IF(AE64="","",VLOOKUP(AE64,'Drop Down Lists'!$D$2:$E$394,2,FALSE))</f>
        <v/>
      </c>
      <c r="AG64" s="439"/>
      <c r="AH64" s="437" t="str">
        <f t="shared" si="3"/>
        <v/>
      </c>
      <c r="AI64" s="438" t="str">
        <f t="shared" si="4"/>
        <v xml:space="preserve"> </v>
      </c>
      <c r="AJ64" s="438" t="str">
        <f>IF(AI64=" "," ",VLOOKUP(AI64,'Drop Down Lists'!$D$2:$E$394,2,FALSE))</f>
        <v xml:space="preserve"> </v>
      </c>
      <c r="AK64" s="440"/>
    </row>
    <row r="65" spans="1:37">
      <c r="A65" s="422"/>
      <c r="B65" s="423"/>
      <c r="C65" s="423"/>
      <c r="D65" s="423"/>
      <c r="E65" s="424"/>
      <c r="F65" s="423"/>
      <c r="G65" s="423"/>
      <c r="H65" s="424"/>
      <c r="I65" s="423"/>
      <c r="J65" s="423"/>
      <c r="K65" s="423"/>
      <c r="L65" s="433"/>
      <c r="M65" s="423"/>
      <c r="N65" s="423"/>
      <c r="O65" s="425"/>
      <c r="P65" s="434"/>
      <c r="Q65" s="423"/>
      <c r="R65" s="423"/>
      <c r="S65" s="423"/>
      <c r="T65" s="435" t="str">
        <f>IF(S65="","",VLOOKUP(S65,'Drop Down Lists'!$D$2:$E$394,2,FALSE))</f>
        <v/>
      </c>
      <c r="U65" s="428"/>
      <c r="V65" s="428"/>
      <c r="W65" s="436"/>
      <c r="X65" s="436"/>
      <c r="Y65" s="437"/>
      <c r="Z65" s="438" t="str">
        <f t="shared" si="1"/>
        <v/>
      </c>
      <c r="AA65" s="438" t="str">
        <f>IF(Z65="","",VLOOKUP(Z65,'Drop Down Lists'!$D$2:$E$3942,FALSE))</f>
        <v/>
      </c>
      <c r="AB65" s="438"/>
      <c r="AC65" s="438"/>
      <c r="AD65" s="433" t="str">
        <f t="shared" si="2"/>
        <v/>
      </c>
      <c r="AE65" s="439" t="str">
        <f t="shared" si="0"/>
        <v/>
      </c>
      <c r="AF65" s="438" t="str">
        <f>IF(AE65="","",VLOOKUP(AE65,'Drop Down Lists'!$D$2:$E$394,2,FALSE))</f>
        <v/>
      </c>
      <c r="AG65" s="439"/>
      <c r="AH65" s="437" t="str">
        <f t="shared" si="3"/>
        <v/>
      </c>
      <c r="AI65" s="438" t="str">
        <f t="shared" si="4"/>
        <v xml:space="preserve"> </v>
      </c>
      <c r="AJ65" s="438" t="str">
        <f>IF(AI65=" "," ",VLOOKUP(AI65,'Drop Down Lists'!$D$2:$E$394,2,FALSE))</f>
        <v xml:space="preserve"> </v>
      </c>
      <c r="AK65" s="440"/>
    </row>
    <row r="66" spans="1:37">
      <c r="A66" s="422"/>
      <c r="B66" s="423"/>
      <c r="C66" s="423"/>
      <c r="D66" s="423"/>
      <c r="E66" s="424"/>
      <c r="F66" s="423"/>
      <c r="G66" s="423"/>
      <c r="H66" s="424"/>
      <c r="I66" s="423"/>
      <c r="J66" s="423"/>
      <c r="K66" s="423"/>
      <c r="L66" s="433"/>
      <c r="M66" s="423"/>
      <c r="N66" s="423"/>
      <c r="O66" s="425"/>
      <c r="P66" s="434"/>
      <c r="Q66" s="423"/>
      <c r="R66" s="423"/>
      <c r="S66" s="423"/>
      <c r="T66" s="435" t="str">
        <f>IF(S66="","",VLOOKUP(S66,'Drop Down Lists'!$D$2:$E$394,2,FALSE))</f>
        <v/>
      </c>
      <c r="U66" s="428"/>
      <c r="V66" s="428"/>
      <c r="W66" s="436"/>
      <c r="X66" s="436"/>
      <c r="Y66" s="437"/>
      <c r="Z66" s="438" t="str">
        <f t="shared" si="1"/>
        <v/>
      </c>
      <c r="AA66" s="438" t="str">
        <f>IF(Z66="","",VLOOKUP(Z66,'Drop Down Lists'!$D$2:$E$3942,FALSE))</f>
        <v/>
      </c>
      <c r="AB66" s="438"/>
      <c r="AC66" s="438"/>
      <c r="AD66" s="433" t="str">
        <f t="shared" si="2"/>
        <v/>
      </c>
      <c r="AE66" s="439" t="str">
        <f t="shared" si="0"/>
        <v/>
      </c>
      <c r="AF66" s="438" t="str">
        <f>IF(AE66="","",VLOOKUP(AE66,'Drop Down Lists'!$D$2:$E$394,2,FALSE))</f>
        <v/>
      </c>
      <c r="AG66" s="439"/>
      <c r="AH66" s="437" t="str">
        <f t="shared" si="3"/>
        <v/>
      </c>
      <c r="AI66" s="438" t="str">
        <f t="shared" si="4"/>
        <v xml:space="preserve"> </v>
      </c>
      <c r="AJ66" s="438" t="str">
        <f>IF(AI66=" "," ",VLOOKUP(AI66,'Drop Down Lists'!$D$2:$E$394,2,FALSE))</f>
        <v xml:space="preserve"> </v>
      </c>
      <c r="AK66" s="440"/>
    </row>
    <row r="67" spans="1:37">
      <c r="A67" s="422"/>
      <c r="B67" s="423"/>
      <c r="C67" s="423"/>
      <c r="D67" s="423"/>
      <c r="E67" s="424"/>
      <c r="F67" s="423"/>
      <c r="G67" s="423"/>
      <c r="H67" s="424"/>
      <c r="I67" s="423"/>
      <c r="J67" s="423"/>
      <c r="K67" s="423"/>
      <c r="L67" s="433"/>
      <c r="M67" s="423"/>
      <c r="N67" s="423"/>
      <c r="O67" s="425"/>
      <c r="P67" s="434"/>
      <c r="Q67" s="423"/>
      <c r="R67" s="423"/>
      <c r="S67" s="423"/>
      <c r="T67" s="435" t="str">
        <f>IF(S67="","",VLOOKUP(S67,'Drop Down Lists'!$D$2:$E$394,2,FALSE))</f>
        <v/>
      </c>
      <c r="U67" s="428"/>
      <c r="V67" s="428"/>
      <c r="W67" s="436"/>
      <c r="X67" s="436"/>
      <c r="Y67" s="437"/>
      <c r="Z67" s="438" t="str">
        <f t="shared" si="1"/>
        <v/>
      </c>
      <c r="AA67" s="438" t="str">
        <f>IF(Z67="","",VLOOKUP(Z67,'Drop Down Lists'!$D$2:$E$3942,FALSE))</f>
        <v/>
      </c>
      <c r="AB67" s="438"/>
      <c r="AC67" s="438"/>
      <c r="AD67" s="433" t="str">
        <f t="shared" si="2"/>
        <v/>
      </c>
      <c r="AE67" s="439" t="str">
        <f t="shared" ref="AE67:AE130" si="5">IF($AD67="Yes",Z67,"")</f>
        <v/>
      </c>
      <c r="AF67" s="438" t="str">
        <f>IF(AE67="","",VLOOKUP(AE67,'Drop Down Lists'!$D$2:$E$394,2,FALSE))</f>
        <v/>
      </c>
      <c r="AG67" s="439"/>
      <c r="AH67" s="437" t="str">
        <f t="shared" si="3"/>
        <v/>
      </c>
      <c r="AI67" s="438" t="str">
        <f t="shared" si="4"/>
        <v xml:space="preserve"> </v>
      </c>
      <c r="AJ67" s="438" t="str">
        <f>IF(AI67=" "," ",VLOOKUP(AI67,'Drop Down Lists'!$D$2:$E$394,2,FALSE))</f>
        <v xml:space="preserve"> </v>
      </c>
      <c r="AK67" s="440"/>
    </row>
    <row r="68" spans="1:37">
      <c r="A68" s="422"/>
      <c r="B68" s="423"/>
      <c r="C68" s="423"/>
      <c r="D68" s="423"/>
      <c r="E68" s="424"/>
      <c r="F68" s="423"/>
      <c r="G68" s="423"/>
      <c r="H68" s="424"/>
      <c r="I68" s="423"/>
      <c r="J68" s="423"/>
      <c r="K68" s="423"/>
      <c r="L68" s="433"/>
      <c r="M68" s="423"/>
      <c r="N68" s="423"/>
      <c r="O68" s="425"/>
      <c r="P68" s="434"/>
      <c r="Q68" s="423"/>
      <c r="R68" s="423"/>
      <c r="S68" s="423"/>
      <c r="T68" s="435" t="str">
        <f>IF(S68="","",VLOOKUP(S68,'Drop Down Lists'!$D$2:$E$394,2,FALSE))</f>
        <v/>
      </c>
      <c r="U68" s="428"/>
      <c r="V68" s="428"/>
      <c r="W68" s="436"/>
      <c r="X68" s="436"/>
      <c r="Y68" s="437"/>
      <c r="Z68" s="438" t="str">
        <f t="shared" ref="Z68:Z131" si="6">IF($Y68="Yes",S68,"")</f>
        <v/>
      </c>
      <c r="AA68" s="438" t="str">
        <f>IF(Z68="","",VLOOKUP(Z68,'Drop Down Lists'!$D$2:$E$3942,FALSE))</f>
        <v/>
      </c>
      <c r="AB68" s="438"/>
      <c r="AC68" s="438"/>
      <c r="AD68" s="433" t="str">
        <f t="shared" ref="AD68:AD131" si="7">IF(ISBLANK(Y68),"",IF(Y68="Yes","Yes","See Note"))</f>
        <v/>
      </c>
      <c r="AE68" s="439" t="str">
        <f t="shared" si="5"/>
        <v/>
      </c>
      <c r="AF68" s="438" t="str">
        <f>IF(AE68="","",VLOOKUP(AE68,'Drop Down Lists'!$D$2:$E$394,2,FALSE))</f>
        <v/>
      </c>
      <c r="AG68" s="439"/>
      <c r="AH68" s="437" t="str">
        <f t="shared" ref="AH68:AH131" si="8">IF(AD68="","",(IF(AD68="Yes","Accept","PSPO")))</f>
        <v/>
      </c>
      <c r="AI68" s="438" t="str">
        <f t="shared" ref="AI68:AI131" si="9">IF($AH68="Accept",AE68," ")</f>
        <v xml:space="preserve"> </v>
      </c>
      <c r="AJ68" s="438" t="str">
        <f>IF(AI68=" "," ",VLOOKUP(AI68,'Drop Down Lists'!$D$2:$E$394,2,FALSE))</f>
        <v xml:space="preserve"> </v>
      </c>
      <c r="AK68" s="440"/>
    </row>
    <row r="69" spans="1:37">
      <c r="A69" s="422"/>
      <c r="B69" s="423"/>
      <c r="C69" s="423"/>
      <c r="D69" s="423"/>
      <c r="E69" s="424"/>
      <c r="F69" s="423"/>
      <c r="G69" s="423"/>
      <c r="H69" s="424"/>
      <c r="I69" s="423"/>
      <c r="J69" s="423"/>
      <c r="K69" s="423"/>
      <c r="L69" s="433"/>
      <c r="M69" s="423"/>
      <c r="N69" s="423"/>
      <c r="O69" s="425"/>
      <c r="P69" s="434"/>
      <c r="Q69" s="423"/>
      <c r="R69" s="423"/>
      <c r="S69" s="423"/>
      <c r="T69" s="435" t="str">
        <f>IF(S69="","",VLOOKUP(S69,'Drop Down Lists'!$D$2:$E$394,2,FALSE))</f>
        <v/>
      </c>
      <c r="U69" s="428"/>
      <c r="V69" s="428"/>
      <c r="W69" s="436"/>
      <c r="X69" s="436"/>
      <c r="Y69" s="437"/>
      <c r="Z69" s="438" t="str">
        <f t="shared" si="6"/>
        <v/>
      </c>
      <c r="AA69" s="438" t="str">
        <f>IF(Z69="","",VLOOKUP(Z69,'Drop Down Lists'!$D$2:$E$3942,FALSE))</f>
        <v/>
      </c>
      <c r="AB69" s="438"/>
      <c r="AC69" s="438"/>
      <c r="AD69" s="433" t="str">
        <f t="shared" si="7"/>
        <v/>
      </c>
      <c r="AE69" s="439" t="str">
        <f t="shared" si="5"/>
        <v/>
      </c>
      <c r="AF69" s="438" t="str">
        <f>IF(AE69="","",VLOOKUP(AE69,'Drop Down Lists'!$D$2:$E$394,2,FALSE))</f>
        <v/>
      </c>
      <c r="AG69" s="439"/>
      <c r="AH69" s="437" t="str">
        <f t="shared" si="8"/>
        <v/>
      </c>
      <c r="AI69" s="438" t="str">
        <f t="shared" si="9"/>
        <v xml:space="preserve"> </v>
      </c>
      <c r="AJ69" s="438" t="str">
        <f>IF(AI69=" "," ",VLOOKUP(AI69,'Drop Down Lists'!$D$2:$E$394,2,FALSE))</f>
        <v xml:space="preserve"> </v>
      </c>
      <c r="AK69" s="440"/>
    </row>
    <row r="70" spans="1:37">
      <c r="A70" s="422"/>
      <c r="B70" s="423"/>
      <c r="C70" s="423"/>
      <c r="D70" s="423"/>
      <c r="E70" s="424"/>
      <c r="F70" s="423"/>
      <c r="G70" s="423"/>
      <c r="H70" s="424"/>
      <c r="I70" s="423"/>
      <c r="J70" s="423"/>
      <c r="K70" s="423"/>
      <c r="L70" s="433"/>
      <c r="M70" s="423"/>
      <c r="N70" s="423"/>
      <c r="O70" s="425"/>
      <c r="P70" s="434"/>
      <c r="Q70" s="423"/>
      <c r="R70" s="423"/>
      <c r="S70" s="423"/>
      <c r="T70" s="435" t="str">
        <f>IF(S70="","",VLOOKUP(S70,'Drop Down Lists'!$D$2:$E$394,2,FALSE))</f>
        <v/>
      </c>
      <c r="U70" s="428"/>
      <c r="V70" s="428"/>
      <c r="W70" s="436"/>
      <c r="X70" s="436"/>
      <c r="Y70" s="437"/>
      <c r="Z70" s="438" t="str">
        <f t="shared" si="6"/>
        <v/>
      </c>
      <c r="AA70" s="438" t="str">
        <f>IF(Z70="","",VLOOKUP(Z70,'Drop Down Lists'!$D$2:$E$3942,FALSE))</f>
        <v/>
      </c>
      <c r="AB70" s="438"/>
      <c r="AC70" s="438"/>
      <c r="AD70" s="433" t="str">
        <f t="shared" si="7"/>
        <v/>
      </c>
      <c r="AE70" s="439" t="str">
        <f t="shared" si="5"/>
        <v/>
      </c>
      <c r="AF70" s="438" t="str">
        <f>IF(AE70="","",VLOOKUP(AE70,'Drop Down Lists'!$D$2:$E$394,2,FALSE))</f>
        <v/>
      </c>
      <c r="AG70" s="439"/>
      <c r="AH70" s="437" t="str">
        <f t="shared" si="8"/>
        <v/>
      </c>
      <c r="AI70" s="438" t="str">
        <f t="shared" si="9"/>
        <v xml:space="preserve"> </v>
      </c>
      <c r="AJ70" s="438" t="str">
        <f>IF(AI70=" "," ",VLOOKUP(AI70,'Drop Down Lists'!$D$2:$E$394,2,FALSE))</f>
        <v xml:space="preserve"> </v>
      </c>
      <c r="AK70" s="440"/>
    </row>
    <row r="71" spans="1:37">
      <c r="A71" s="422"/>
      <c r="B71" s="423"/>
      <c r="C71" s="423"/>
      <c r="D71" s="423"/>
      <c r="E71" s="424"/>
      <c r="F71" s="423"/>
      <c r="G71" s="423"/>
      <c r="H71" s="424"/>
      <c r="I71" s="423"/>
      <c r="J71" s="423"/>
      <c r="K71" s="423"/>
      <c r="L71" s="433"/>
      <c r="M71" s="423"/>
      <c r="N71" s="423"/>
      <c r="O71" s="425"/>
      <c r="P71" s="434"/>
      <c r="Q71" s="423"/>
      <c r="R71" s="423"/>
      <c r="S71" s="423"/>
      <c r="T71" s="435" t="str">
        <f>IF(S71="","",VLOOKUP(S71,'Drop Down Lists'!$D$2:$E$394,2,FALSE))</f>
        <v/>
      </c>
      <c r="U71" s="428"/>
      <c r="V71" s="428"/>
      <c r="W71" s="436"/>
      <c r="X71" s="436"/>
      <c r="Y71" s="437"/>
      <c r="Z71" s="438" t="str">
        <f t="shared" si="6"/>
        <v/>
      </c>
      <c r="AA71" s="438" t="str">
        <f>IF(Z71="","",VLOOKUP(Z71,'Drop Down Lists'!$D$2:$E$3942,FALSE))</f>
        <v/>
      </c>
      <c r="AB71" s="438"/>
      <c r="AC71" s="438"/>
      <c r="AD71" s="433" t="str">
        <f t="shared" si="7"/>
        <v/>
      </c>
      <c r="AE71" s="439" t="str">
        <f t="shared" si="5"/>
        <v/>
      </c>
      <c r="AF71" s="438" t="str">
        <f>IF(AE71="","",VLOOKUP(AE71,'Drop Down Lists'!$D$2:$E$394,2,FALSE))</f>
        <v/>
      </c>
      <c r="AG71" s="439"/>
      <c r="AH71" s="437" t="str">
        <f t="shared" si="8"/>
        <v/>
      </c>
      <c r="AI71" s="438" t="str">
        <f t="shared" si="9"/>
        <v xml:space="preserve"> </v>
      </c>
      <c r="AJ71" s="438" t="str">
        <f>IF(AI71=" "," ",VLOOKUP(AI71,'Drop Down Lists'!$D$2:$E$394,2,FALSE))</f>
        <v xml:space="preserve"> </v>
      </c>
      <c r="AK71" s="440"/>
    </row>
    <row r="72" spans="1:37">
      <c r="A72" s="422"/>
      <c r="B72" s="423"/>
      <c r="C72" s="423"/>
      <c r="D72" s="423"/>
      <c r="E72" s="424"/>
      <c r="F72" s="423"/>
      <c r="G72" s="423"/>
      <c r="H72" s="424"/>
      <c r="I72" s="423"/>
      <c r="J72" s="423"/>
      <c r="K72" s="423"/>
      <c r="L72" s="433"/>
      <c r="M72" s="423"/>
      <c r="N72" s="423"/>
      <c r="O72" s="425"/>
      <c r="P72" s="434"/>
      <c r="Q72" s="423"/>
      <c r="R72" s="423"/>
      <c r="S72" s="423"/>
      <c r="T72" s="435" t="str">
        <f>IF(S72="","",VLOOKUP(S72,'Drop Down Lists'!$D$2:$E$394,2,FALSE))</f>
        <v/>
      </c>
      <c r="U72" s="428"/>
      <c r="V72" s="428"/>
      <c r="W72" s="436"/>
      <c r="X72" s="436"/>
      <c r="Y72" s="437"/>
      <c r="Z72" s="438" t="str">
        <f t="shared" si="6"/>
        <v/>
      </c>
      <c r="AA72" s="438" t="str">
        <f>IF(Z72="","",VLOOKUP(Z72,'Drop Down Lists'!$D$2:$E$3942,FALSE))</f>
        <v/>
      </c>
      <c r="AB72" s="438"/>
      <c r="AC72" s="438"/>
      <c r="AD72" s="433" t="str">
        <f t="shared" si="7"/>
        <v/>
      </c>
      <c r="AE72" s="439" t="str">
        <f t="shared" si="5"/>
        <v/>
      </c>
      <c r="AF72" s="438" t="str">
        <f>IF(AE72="","",VLOOKUP(AE72,'Drop Down Lists'!$D$2:$E$394,2,FALSE))</f>
        <v/>
      </c>
      <c r="AG72" s="439"/>
      <c r="AH72" s="437" t="str">
        <f t="shared" si="8"/>
        <v/>
      </c>
      <c r="AI72" s="438" t="str">
        <f t="shared" si="9"/>
        <v xml:space="preserve"> </v>
      </c>
      <c r="AJ72" s="438" t="str">
        <f>IF(AI72=" "," ",VLOOKUP(AI72,'Drop Down Lists'!$D$2:$E$394,2,FALSE))</f>
        <v xml:space="preserve"> </v>
      </c>
      <c r="AK72" s="440"/>
    </row>
    <row r="73" spans="1:37">
      <c r="A73" s="422"/>
      <c r="B73" s="423"/>
      <c r="C73" s="423"/>
      <c r="D73" s="423"/>
      <c r="E73" s="424"/>
      <c r="F73" s="423"/>
      <c r="G73" s="423"/>
      <c r="H73" s="424"/>
      <c r="I73" s="423"/>
      <c r="J73" s="423"/>
      <c r="K73" s="423"/>
      <c r="L73" s="433"/>
      <c r="M73" s="423"/>
      <c r="N73" s="423"/>
      <c r="O73" s="425"/>
      <c r="P73" s="434"/>
      <c r="Q73" s="423"/>
      <c r="R73" s="423"/>
      <c r="S73" s="423"/>
      <c r="T73" s="435" t="str">
        <f>IF(S73="","",VLOOKUP(S73,'Drop Down Lists'!$D$2:$E$394,2,FALSE))</f>
        <v/>
      </c>
      <c r="U73" s="428"/>
      <c r="V73" s="428"/>
      <c r="W73" s="436"/>
      <c r="X73" s="436"/>
      <c r="Y73" s="437"/>
      <c r="Z73" s="438" t="str">
        <f t="shared" si="6"/>
        <v/>
      </c>
      <c r="AA73" s="438" t="str">
        <f>IF(Z73="","",VLOOKUP(Z73,'Drop Down Lists'!$D$2:$E$3942,FALSE))</f>
        <v/>
      </c>
      <c r="AB73" s="438"/>
      <c r="AC73" s="438"/>
      <c r="AD73" s="433" t="str">
        <f t="shared" si="7"/>
        <v/>
      </c>
      <c r="AE73" s="439" t="str">
        <f t="shared" si="5"/>
        <v/>
      </c>
      <c r="AF73" s="438" t="str">
        <f>IF(AE73="","",VLOOKUP(AE73,'Drop Down Lists'!$D$2:$E$394,2,FALSE))</f>
        <v/>
      </c>
      <c r="AG73" s="439"/>
      <c r="AH73" s="437" t="str">
        <f t="shared" si="8"/>
        <v/>
      </c>
      <c r="AI73" s="438" t="str">
        <f t="shared" si="9"/>
        <v xml:space="preserve"> </v>
      </c>
      <c r="AJ73" s="438" t="str">
        <f>IF(AI73=" "," ",VLOOKUP(AI73,'Drop Down Lists'!$D$2:$E$394,2,FALSE))</f>
        <v xml:space="preserve"> </v>
      </c>
      <c r="AK73" s="440"/>
    </row>
    <row r="74" spans="1:37">
      <c r="A74" s="422"/>
      <c r="B74" s="423"/>
      <c r="C74" s="423"/>
      <c r="D74" s="423"/>
      <c r="E74" s="424"/>
      <c r="F74" s="423"/>
      <c r="G74" s="423"/>
      <c r="H74" s="424"/>
      <c r="I74" s="423"/>
      <c r="J74" s="423"/>
      <c r="K74" s="423"/>
      <c r="L74" s="433"/>
      <c r="M74" s="423"/>
      <c r="N74" s="423"/>
      <c r="O74" s="425"/>
      <c r="P74" s="434"/>
      <c r="Q74" s="423"/>
      <c r="R74" s="423"/>
      <c r="S74" s="423"/>
      <c r="T74" s="435" t="str">
        <f>IF(S74="","",VLOOKUP(S74,'Drop Down Lists'!$D$2:$E$394,2,FALSE))</f>
        <v/>
      </c>
      <c r="U74" s="428"/>
      <c r="V74" s="428"/>
      <c r="W74" s="436"/>
      <c r="X74" s="436"/>
      <c r="Y74" s="437"/>
      <c r="Z74" s="438" t="str">
        <f t="shared" si="6"/>
        <v/>
      </c>
      <c r="AA74" s="438" t="str">
        <f>IF(Z74="","",VLOOKUP(Z74,'Drop Down Lists'!$D$2:$E$3942,FALSE))</f>
        <v/>
      </c>
      <c r="AB74" s="438"/>
      <c r="AC74" s="438"/>
      <c r="AD74" s="433" t="str">
        <f t="shared" si="7"/>
        <v/>
      </c>
      <c r="AE74" s="439" t="str">
        <f t="shared" si="5"/>
        <v/>
      </c>
      <c r="AF74" s="438" t="str">
        <f>IF(AE74="","",VLOOKUP(AE74,'Drop Down Lists'!$D$2:$E$394,2,FALSE))</f>
        <v/>
      </c>
      <c r="AG74" s="439"/>
      <c r="AH74" s="437" t="str">
        <f t="shared" si="8"/>
        <v/>
      </c>
      <c r="AI74" s="438" t="str">
        <f t="shared" si="9"/>
        <v xml:space="preserve"> </v>
      </c>
      <c r="AJ74" s="438" t="str">
        <f>IF(AI74=" "," ",VLOOKUP(AI74,'Drop Down Lists'!$D$2:$E$394,2,FALSE))</f>
        <v xml:space="preserve"> </v>
      </c>
      <c r="AK74" s="440"/>
    </row>
    <row r="75" spans="1:37">
      <c r="A75" s="422"/>
      <c r="B75" s="423"/>
      <c r="C75" s="423"/>
      <c r="D75" s="423"/>
      <c r="E75" s="424"/>
      <c r="F75" s="423"/>
      <c r="G75" s="423"/>
      <c r="H75" s="424"/>
      <c r="I75" s="423"/>
      <c r="J75" s="423"/>
      <c r="K75" s="423"/>
      <c r="L75" s="433"/>
      <c r="M75" s="423"/>
      <c r="N75" s="423"/>
      <c r="O75" s="425"/>
      <c r="P75" s="434"/>
      <c r="Q75" s="423"/>
      <c r="R75" s="423"/>
      <c r="S75" s="423"/>
      <c r="T75" s="435" t="str">
        <f>IF(S75="","",VLOOKUP(S75,'Drop Down Lists'!$D$2:$E$394,2,FALSE))</f>
        <v/>
      </c>
      <c r="U75" s="428"/>
      <c r="V75" s="428"/>
      <c r="W75" s="436"/>
      <c r="X75" s="436"/>
      <c r="Y75" s="437"/>
      <c r="Z75" s="438" t="str">
        <f t="shared" si="6"/>
        <v/>
      </c>
      <c r="AA75" s="438" t="str">
        <f>IF(Z75="","",VLOOKUP(Z75,'Drop Down Lists'!$D$2:$E$3942,FALSE))</f>
        <v/>
      </c>
      <c r="AB75" s="438"/>
      <c r="AC75" s="438"/>
      <c r="AD75" s="433" t="str">
        <f t="shared" si="7"/>
        <v/>
      </c>
      <c r="AE75" s="439" t="str">
        <f t="shared" si="5"/>
        <v/>
      </c>
      <c r="AF75" s="438" t="str">
        <f>IF(AE75="","",VLOOKUP(AE75,'Drop Down Lists'!$D$2:$E$394,2,FALSE))</f>
        <v/>
      </c>
      <c r="AG75" s="439"/>
      <c r="AH75" s="437" t="str">
        <f t="shared" si="8"/>
        <v/>
      </c>
      <c r="AI75" s="438" t="str">
        <f t="shared" si="9"/>
        <v xml:space="preserve"> </v>
      </c>
      <c r="AJ75" s="438" t="str">
        <f>IF(AI75=" "," ",VLOOKUP(AI75,'Drop Down Lists'!$D$2:$E$394,2,FALSE))</f>
        <v xml:space="preserve"> </v>
      </c>
      <c r="AK75" s="440"/>
    </row>
    <row r="76" spans="1:37">
      <c r="A76" s="422"/>
      <c r="B76" s="423"/>
      <c r="C76" s="423"/>
      <c r="D76" s="423"/>
      <c r="E76" s="424"/>
      <c r="F76" s="423"/>
      <c r="G76" s="423"/>
      <c r="H76" s="424"/>
      <c r="I76" s="423"/>
      <c r="J76" s="423"/>
      <c r="K76" s="423"/>
      <c r="L76" s="433"/>
      <c r="M76" s="423"/>
      <c r="N76" s="423"/>
      <c r="O76" s="425"/>
      <c r="P76" s="434"/>
      <c r="Q76" s="423"/>
      <c r="R76" s="423"/>
      <c r="S76" s="423"/>
      <c r="T76" s="435" t="str">
        <f>IF(S76="","",VLOOKUP(S76,'Drop Down Lists'!$D$2:$E$394,2,FALSE))</f>
        <v/>
      </c>
      <c r="U76" s="428"/>
      <c r="V76" s="428"/>
      <c r="W76" s="436"/>
      <c r="X76" s="436"/>
      <c r="Y76" s="437"/>
      <c r="Z76" s="438" t="str">
        <f t="shared" si="6"/>
        <v/>
      </c>
      <c r="AA76" s="438" t="str">
        <f>IF(Z76="","",VLOOKUP(Z76,'Drop Down Lists'!$D$2:$E$3942,FALSE))</f>
        <v/>
      </c>
      <c r="AB76" s="438"/>
      <c r="AC76" s="438"/>
      <c r="AD76" s="433" t="str">
        <f t="shared" si="7"/>
        <v/>
      </c>
      <c r="AE76" s="439" t="str">
        <f t="shared" si="5"/>
        <v/>
      </c>
      <c r="AF76" s="438" t="str">
        <f>IF(AE76="","",VLOOKUP(AE76,'Drop Down Lists'!$D$2:$E$394,2,FALSE))</f>
        <v/>
      </c>
      <c r="AG76" s="439"/>
      <c r="AH76" s="437" t="str">
        <f t="shared" si="8"/>
        <v/>
      </c>
      <c r="AI76" s="438" t="str">
        <f t="shared" si="9"/>
        <v xml:space="preserve"> </v>
      </c>
      <c r="AJ76" s="438" t="str">
        <f>IF(AI76=" "," ",VLOOKUP(AI76,'Drop Down Lists'!$D$2:$E$394,2,FALSE))</f>
        <v xml:space="preserve"> </v>
      </c>
      <c r="AK76" s="440"/>
    </row>
    <row r="77" spans="1:37">
      <c r="A77" s="422"/>
      <c r="B77" s="423"/>
      <c r="C77" s="423"/>
      <c r="D77" s="423"/>
      <c r="E77" s="424"/>
      <c r="F77" s="423"/>
      <c r="G77" s="423"/>
      <c r="H77" s="424"/>
      <c r="I77" s="423"/>
      <c r="J77" s="423"/>
      <c r="K77" s="423"/>
      <c r="L77" s="433"/>
      <c r="M77" s="423"/>
      <c r="N77" s="423"/>
      <c r="O77" s="425"/>
      <c r="P77" s="434"/>
      <c r="Q77" s="423"/>
      <c r="R77" s="423"/>
      <c r="S77" s="423"/>
      <c r="T77" s="435" t="str">
        <f>IF(S77="","",VLOOKUP(S77,'Drop Down Lists'!$D$2:$E$394,2,FALSE))</f>
        <v/>
      </c>
      <c r="U77" s="428"/>
      <c r="V77" s="428"/>
      <c r="W77" s="436"/>
      <c r="X77" s="436"/>
      <c r="Y77" s="437"/>
      <c r="Z77" s="438" t="str">
        <f t="shared" si="6"/>
        <v/>
      </c>
      <c r="AA77" s="438" t="str">
        <f>IF(Z77="","",VLOOKUP(Z77,'Drop Down Lists'!$D$2:$E$3942,FALSE))</f>
        <v/>
      </c>
      <c r="AB77" s="438"/>
      <c r="AC77" s="438"/>
      <c r="AD77" s="433" t="str">
        <f t="shared" si="7"/>
        <v/>
      </c>
      <c r="AE77" s="439" t="str">
        <f t="shared" si="5"/>
        <v/>
      </c>
      <c r="AF77" s="438" t="str">
        <f>IF(AE77="","",VLOOKUP(AE77,'Drop Down Lists'!$D$2:$E$394,2,FALSE))</f>
        <v/>
      </c>
      <c r="AG77" s="439"/>
      <c r="AH77" s="437" t="str">
        <f t="shared" si="8"/>
        <v/>
      </c>
      <c r="AI77" s="438" t="str">
        <f t="shared" si="9"/>
        <v xml:space="preserve"> </v>
      </c>
      <c r="AJ77" s="438" t="str">
        <f>IF(AI77=" "," ",VLOOKUP(AI77,'Drop Down Lists'!$D$2:$E$394,2,FALSE))</f>
        <v xml:space="preserve"> </v>
      </c>
      <c r="AK77" s="440"/>
    </row>
    <row r="78" spans="1:37">
      <c r="A78" s="422"/>
      <c r="B78" s="423"/>
      <c r="C78" s="423"/>
      <c r="D78" s="423"/>
      <c r="E78" s="424"/>
      <c r="F78" s="423"/>
      <c r="G78" s="423"/>
      <c r="H78" s="424"/>
      <c r="I78" s="423"/>
      <c r="J78" s="423"/>
      <c r="K78" s="423"/>
      <c r="L78" s="433"/>
      <c r="M78" s="423"/>
      <c r="N78" s="423"/>
      <c r="O78" s="425"/>
      <c r="P78" s="434"/>
      <c r="Q78" s="423"/>
      <c r="R78" s="423"/>
      <c r="S78" s="423"/>
      <c r="T78" s="435" t="str">
        <f>IF(S78="","",VLOOKUP(S78,'Drop Down Lists'!$D$2:$E$394,2,FALSE))</f>
        <v/>
      </c>
      <c r="U78" s="428"/>
      <c r="V78" s="428"/>
      <c r="W78" s="436"/>
      <c r="X78" s="436"/>
      <c r="Y78" s="437"/>
      <c r="Z78" s="438" t="str">
        <f t="shared" si="6"/>
        <v/>
      </c>
      <c r="AA78" s="438" t="str">
        <f>IF(Z78="","",VLOOKUP(Z78,'Drop Down Lists'!$D$2:$E$3942,FALSE))</f>
        <v/>
      </c>
      <c r="AB78" s="438"/>
      <c r="AC78" s="438"/>
      <c r="AD78" s="433" t="str">
        <f t="shared" si="7"/>
        <v/>
      </c>
      <c r="AE78" s="439" t="str">
        <f t="shared" si="5"/>
        <v/>
      </c>
      <c r="AF78" s="438" t="str">
        <f>IF(AE78="","",VLOOKUP(AE78,'Drop Down Lists'!$D$2:$E$394,2,FALSE))</f>
        <v/>
      </c>
      <c r="AG78" s="439"/>
      <c r="AH78" s="437" t="str">
        <f t="shared" si="8"/>
        <v/>
      </c>
      <c r="AI78" s="438" t="str">
        <f t="shared" si="9"/>
        <v xml:space="preserve"> </v>
      </c>
      <c r="AJ78" s="438" t="str">
        <f>IF(AI78=" "," ",VLOOKUP(AI78,'Drop Down Lists'!$D$2:$E$394,2,FALSE))</f>
        <v xml:space="preserve"> </v>
      </c>
      <c r="AK78" s="440"/>
    </row>
    <row r="79" spans="1:37">
      <c r="A79" s="422"/>
      <c r="B79" s="423"/>
      <c r="C79" s="423"/>
      <c r="D79" s="423"/>
      <c r="E79" s="424"/>
      <c r="F79" s="423"/>
      <c r="G79" s="423"/>
      <c r="H79" s="424"/>
      <c r="I79" s="423"/>
      <c r="J79" s="423"/>
      <c r="K79" s="423"/>
      <c r="L79" s="433"/>
      <c r="M79" s="423"/>
      <c r="N79" s="423"/>
      <c r="O79" s="425"/>
      <c r="P79" s="434"/>
      <c r="Q79" s="423"/>
      <c r="R79" s="423"/>
      <c r="S79" s="423"/>
      <c r="T79" s="435" t="str">
        <f>IF(S79="","",VLOOKUP(S79,'Drop Down Lists'!$D$2:$E$394,2,FALSE))</f>
        <v/>
      </c>
      <c r="U79" s="428"/>
      <c r="V79" s="428"/>
      <c r="W79" s="436"/>
      <c r="X79" s="436"/>
      <c r="Y79" s="437"/>
      <c r="Z79" s="438" t="str">
        <f t="shared" si="6"/>
        <v/>
      </c>
      <c r="AA79" s="438" t="str">
        <f>IF(Z79="","",VLOOKUP(Z79,'Drop Down Lists'!$D$2:$E$3942,FALSE))</f>
        <v/>
      </c>
      <c r="AB79" s="438"/>
      <c r="AC79" s="438"/>
      <c r="AD79" s="433" t="str">
        <f t="shared" si="7"/>
        <v/>
      </c>
      <c r="AE79" s="439" t="str">
        <f t="shared" si="5"/>
        <v/>
      </c>
      <c r="AF79" s="438" t="str">
        <f>IF(AE79="","",VLOOKUP(AE79,'Drop Down Lists'!$D$2:$E$394,2,FALSE))</f>
        <v/>
      </c>
      <c r="AG79" s="439"/>
      <c r="AH79" s="437" t="str">
        <f t="shared" si="8"/>
        <v/>
      </c>
      <c r="AI79" s="438" t="str">
        <f t="shared" si="9"/>
        <v xml:space="preserve"> </v>
      </c>
      <c r="AJ79" s="438" t="str">
        <f>IF(AI79=" "," ",VLOOKUP(AI79,'Drop Down Lists'!$D$2:$E$394,2,FALSE))</f>
        <v xml:space="preserve"> </v>
      </c>
      <c r="AK79" s="440"/>
    </row>
    <row r="80" spans="1:37">
      <c r="A80" s="422"/>
      <c r="B80" s="423"/>
      <c r="C80" s="423"/>
      <c r="D80" s="423"/>
      <c r="E80" s="424"/>
      <c r="F80" s="423"/>
      <c r="G80" s="423"/>
      <c r="H80" s="424"/>
      <c r="I80" s="423"/>
      <c r="J80" s="423"/>
      <c r="K80" s="423"/>
      <c r="L80" s="433"/>
      <c r="M80" s="423"/>
      <c r="N80" s="423"/>
      <c r="O80" s="425"/>
      <c r="P80" s="434"/>
      <c r="Q80" s="423"/>
      <c r="R80" s="423"/>
      <c r="S80" s="423"/>
      <c r="T80" s="435" t="str">
        <f>IF(S80="","",VLOOKUP(S80,'Drop Down Lists'!$D$2:$E$394,2,FALSE))</f>
        <v/>
      </c>
      <c r="U80" s="428"/>
      <c r="V80" s="428"/>
      <c r="W80" s="436"/>
      <c r="X80" s="436"/>
      <c r="Y80" s="437"/>
      <c r="Z80" s="438" t="str">
        <f t="shared" si="6"/>
        <v/>
      </c>
      <c r="AA80" s="438" t="str">
        <f>IF(Z80="","",VLOOKUP(Z80,'Drop Down Lists'!$D$2:$E$3942,FALSE))</f>
        <v/>
      </c>
      <c r="AB80" s="438"/>
      <c r="AC80" s="438"/>
      <c r="AD80" s="433" t="str">
        <f t="shared" si="7"/>
        <v/>
      </c>
      <c r="AE80" s="439" t="str">
        <f t="shared" si="5"/>
        <v/>
      </c>
      <c r="AF80" s="438" t="str">
        <f>IF(AE80="","",VLOOKUP(AE80,'Drop Down Lists'!$D$2:$E$394,2,FALSE))</f>
        <v/>
      </c>
      <c r="AG80" s="439"/>
      <c r="AH80" s="437" t="str">
        <f t="shared" si="8"/>
        <v/>
      </c>
      <c r="AI80" s="438" t="str">
        <f t="shared" si="9"/>
        <v xml:space="preserve"> </v>
      </c>
      <c r="AJ80" s="438" t="str">
        <f>IF(AI80=" "," ",VLOOKUP(AI80,'Drop Down Lists'!$D$2:$E$394,2,FALSE))</f>
        <v xml:space="preserve"> </v>
      </c>
      <c r="AK80" s="440"/>
    </row>
    <row r="81" spans="1:37">
      <c r="A81" s="422"/>
      <c r="B81" s="423"/>
      <c r="C81" s="423"/>
      <c r="D81" s="423"/>
      <c r="E81" s="424"/>
      <c r="F81" s="423"/>
      <c r="G81" s="423"/>
      <c r="H81" s="424"/>
      <c r="I81" s="423"/>
      <c r="J81" s="423"/>
      <c r="K81" s="423"/>
      <c r="L81" s="433"/>
      <c r="M81" s="423"/>
      <c r="N81" s="423"/>
      <c r="O81" s="425"/>
      <c r="P81" s="434"/>
      <c r="Q81" s="423"/>
      <c r="R81" s="423"/>
      <c r="S81" s="423"/>
      <c r="T81" s="435" t="str">
        <f>IF(S81="","",VLOOKUP(S81,'Drop Down Lists'!$D$2:$E$394,2,FALSE))</f>
        <v/>
      </c>
      <c r="U81" s="428"/>
      <c r="V81" s="428"/>
      <c r="W81" s="436"/>
      <c r="X81" s="436"/>
      <c r="Y81" s="437"/>
      <c r="Z81" s="438" t="str">
        <f t="shared" si="6"/>
        <v/>
      </c>
      <c r="AA81" s="438" t="str">
        <f>IF(Z81="","",VLOOKUP(Z81,'Drop Down Lists'!$D$2:$E$3942,FALSE))</f>
        <v/>
      </c>
      <c r="AB81" s="438"/>
      <c r="AC81" s="438"/>
      <c r="AD81" s="433" t="str">
        <f t="shared" si="7"/>
        <v/>
      </c>
      <c r="AE81" s="439" t="str">
        <f t="shared" si="5"/>
        <v/>
      </c>
      <c r="AF81" s="438" t="str">
        <f>IF(AE81="","",VLOOKUP(AE81,'Drop Down Lists'!$D$2:$E$394,2,FALSE))</f>
        <v/>
      </c>
      <c r="AG81" s="439"/>
      <c r="AH81" s="437" t="str">
        <f t="shared" si="8"/>
        <v/>
      </c>
      <c r="AI81" s="438" t="str">
        <f t="shared" si="9"/>
        <v xml:space="preserve"> </v>
      </c>
      <c r="AJ81" s="438" t="str">
        <f>IF(AI81=" "," ",VLOOKUP(AI81,'Drop Down Lists'!$D$2:$E$394,2,FALSE))</f>
        <v xml:space="preserve"> </v>
      </c>
      <c r="AK81" s="440"/>
    </row>
    <row r="82" spans="1:37">
      <c r="A82" s="422"/>
      <c r="B82" s="423"/>
      <c r="C82" s="423"/>
      <c r="D82" s="423"/>
      <c r="E82" s="424"/>
      <c r="F82" s="423"/>
      <c r="G82" s="423"/>
      <c r="H82" s="424"/>
      <c r="I82" s="423"/>
      <c r="J82" s="423"/>
      <c r="K82" s="423"/>
      <c r="L82" s="433"/>
      <c r="M82" s="423"/>
      <c r="N82" s="423"/>
      <c r="O82" s="425"/>
      <c r="P82" s="434"/>
      <c r="Q82" s="423"/>
      <c r="R82" s="423"/>
      <c r="S82" s="423"/>
      <c r="T82" s="435" t="str">
        <f>IF(S82="","",VLOOKUP(S82,'Drop Down Lists'!$D$2:$E$394,2,FALSE))</f>
        <v/>
      </c>
      <c r="U82" s="428"/>
      <c r="V82" s="428"/>
      <c r="W82" s="436"/>
      <c r="X82" s="436"/>
      <c r="Y82" s="437"/>
      <c r="Z82" s="438" t="str">
        <f t="shared" si="6"/>
        <v/>
      </c>
      <c r="AA82" s="438" t="str">
        <f>IF(Z82="","",VLOOKUP(Z82,'Drop Down Lists'!$D$2:$E$3942,FALSE))</f>
        <v/>
      </c>
      <c r="AB82" s="438"/>
      <c r="AC82" s="438"/>
      <c r="AD82" s="433" t="str">
        <f t="shared" si="7"/>
        <v/>
      </c>
      <c r="AE82" s="439" t="str">
        <f t="shared" si="5"/>
        <v/>
      </c>
      <c r="AF82" s="438" t="str">
        <f>IF(AE82="","",VLOOKUP(AE82,'Drop Down Lists'!$D$2:$E$394,2,FALSE))</f>
        <v/>
      </c>
      <c r="AG82" s="439"/>
      <c r="AH82" s="437" t="str">
        <f t="shared" si="8"/>
        <v/>
      </c>
      <c r="AI82" s="438" t="str">
        <f t="shared" si="9"/>
        <v xml:space="preserve"> </v>
      </c>
      <c r="AJ82" s="438" t="str">
        <f>IF(AI82=" "," ",VLOOKUP(AI82,'Drop Down Lists'!$D$2:$E$394,2,FALSE))</f>
        <v xml:space="preserve"> </v>
      </c>
      <c r="AK82" s="440"/>
    </row>
    <row r="83" spans="1:37">
      <c r="A83" s="422"/>
      <c r="B83" s="423"/>
      <c r="C83" s="423"/>
      <c r="D83" s="423"/>
      <c r="E83" s="424"/>
      <c r="F83" s="423"/>
      <c r="G83" s="423"/>
      <c r="H83" s="424"/>
      <c r="I83" s="423"/>
      <c r="J83" s="423"/>
      <c r="K83" s="423"/>
      <c r="L83" s="433"/>
      <c r="M83" s="423"/>
      <c r="N83" s="423"/>
      <c r="O83" s="425"/>
      <c r="P83" s="434"/>
      <c r="Q83" s="423"/>
      <c r="R83" s="423"/>
      <c r="S83" s="423"/>
      <c r="T83" s="435" t="str">
        <f>IF(S83="","",VLOOKUP(S83,'Drop Down Lists'!$D$2:$E$394,2,FALSE))</f>
        <v/>
      </c>
      <c r="U83" s="428"/>
      <c r="V83" s="428"/>
      <c r="W83" s="436"/>
      <c r="X83" s="436"/>
      <c r="Y83" s="437"/>
      <c r="Z83" s="438" t="str">
        <f t="shared" si="6"/>
        <v/>
      </c>
      <c r="AA83" s="438" t="str">
        <f>IF(Z83="","",VLOOKUP(Z83,'Drop Down Lists'!$D$2:$E$3942,FALSE))</f>
        <v/>
      </c>
      <c r="AB83" s="438"/>
      <c r="AC83" s="438"/>
      <c r="AD83" s="433" t="str">
        <f t="shared" si="7"/>
        <v/>
      </c>
      <c r="AE83" s="439" t="str">
        <f t="shared" si="5"/>
        <v/>
      </c>
      <c r="AF83" s="438" t="str">
        <f>IF(AE83="","",VLOOKUP(AE83,'Drop Down Lists'!$D$2:$E$394,2,FALSE))</f>
        <v/>
      </c>
      <c r="AG83" s="439"/>
      <c r="AH83" s="437" t="str">
        <f t="shared" si="8"/>
        <v/>
      </c>
      <c r="AI83" s="438" t="str">
        <f t="shared" si="9"/>
        <v xml:space="preserve"> </v>
      </c>
      <c r="AJ83" s="438" t="str">
        <f>IF(AI83=" "," ",VLOOKUP(AI83,'Drop Down Lists'!$D$2:$E$394,2,FALSE))</f>
        <v xml:space="preserve"> </v>
      </c>
      <c r="AK83" s="440"/>
    </row>
    <row r="84" spans="1:37">
      <c r="A84" s="422"/>
      <c r="B84" s="423"/>
      <c r="C84" s="423"/>
      <c r="D84" s="423"/>
      <c r="E84" s="424"/>
      <c r="F84" s="423"/>
      <c r="G84" s="423"/>
      <c r="H84" s="424"/>
      <c r="I84" s="423"/>
      <c r="J84" s="423"/>
      <c r="K84" s="423"/>
      <c r="L84" s="433"/>
      <c r="M84" s="423"/>
      <c r="N84" s="423"/>
      <c r="O84" s="425"/>
      <c r="P84" s="434"/>
      <c r="Q84" s="423"/>
      <c r="R84" s="423"/>
      <c r="S84" s="423"/>
      <c r="T84" s="435" t="str">
        <f>IF(S84="","",VLOOKUP(S84,'Drop Down Lists'!$D$2:$E$394,2,FALSE))</f>
        <v/>
      </c>
      <c r="U84" s="428"/>
      <c r="V84" s="428"/>
      <c r="W84" s="436"/>
      <c r="X84" s="436"/>
      <c r="Y84" s="437"/>
      <c r="Z84" s="438" t="str">
        <f t="shared" si="6"/>
        <v/>
      </c>
      <c r="AA84" s="438" t="str">
        <f>IF(Z84="","",VLOOKUP(Z84,'Drop Down Lists'!$D$2:$E$3942,FALSE))</f>
        <v/>
      </c>
      <c r="AB84" s="438"/>
      <c r="AC84" s="438"/>
      <c r="AD84" s="433" t="str">
        <f t="shared" si="7"/>
        <v/>
      </c>
      <c r="AE84" s="439" t="str">
        <f t="shared" si="5"/>
        <v/>
      </c>
      <c r="AF84" s="438" t="str">
        <f>IF(AE84="","",VLOOKUP(AE84,'Drop Down Lists'!$D$2:$E$394,2,FALSE))</f>
        <v/>
      </c>
      <c r="AG84" s="439"/>
      <c r="AH84" s="437" t="str">
        <f t="shared" si="8"/>
        <v/>
      </c>
      <c r="AI84" s="438" t="str">
        <f t="shared" si="9"/>
        <v xml:space="preserve"> </v>
      </c>
      <c r="AJ84" s="438" t="str">
        <f>IF(AI84=" "," ",VLOOKUP(AI84,'Drop Down Lists'!$D$2:$E$394,2,FALSE))</f>
        <v xml:space="preserve"> </v>
      </c>
      <c r="AK84" s="440"/>
    </row>
    <row r="85" spans="1:37">
      <c r="A85" s="422"/>
      <c r="B85" s="423"/>
      <c r="C85" s="423"/>
      <c r="D85" s="423"/>
      <c r="E85" s="424"/>
      <c r="F85" s="423"/>
      <c r="G85" s="423"/>
      <c r="H85" s="424"/>
      <c r="I85" s="423"/>
      <c r="J85" s="423"/>
      <c r="K85" s="423"/>
      <c r="L85" s="433"/>
      <c r="M85" s="423"/>
      <c r="N85" s="423"/>
      <c r="O85" s="425"/>
      <c r="P85" s="434"/>
      <c r="Q85" s="423"/>
      <c r="R85" s="423"/>
      <c r="S85" s="423"/>
      <c r="T85" s="435" t="str">
        <f>IF(S85="","",VLOOKUP(S85,'Drop Down Lists'!$D$2:$E$394,2,FALSE))</f>
        <v/>
      </c>
      <c r="U85" s="428"/>
      <c r="V85" s="428"/>
      <c r="W85" s="436"/>
      <c r="X85" s="436"/>
      <c r="Y85" s="437"/>
      <c r="Z85" s="438" t="str">
        <f t="shared" si="6"/>
        <v/>
      </c>
      <c r="AA85" s="438" t="str">
        <f>IF(Z85="","",VLOOKUP(Z85,'Drop Down Lists'!$D$2:$E$3942,FALSE))</f>
        <v/>
      </c>
      <c r="AB85" s="438"/>
      <c r="AC85" s="438"/>
      <c r="AD85" s="433" t="str">
        <f t="shared" si="7"/>
        <v/>
      </c>
      <c r="AE85" s="439" t="str">
        <f t="shared" si="5"/>
        <v/>
      </c>
      <c r="AF85" s="438" t="str">
        <f>IF(AE85="","",VLOOKUP(AE85,'Drop Down Lists'!$D$2:$E$394,2,FALSE))</f>
        <v/>
      </c>
      <c r="AG85" s="439"/>
      <c r="AH85" s="437" t="str">
        <f t="shared" si="8"/>
        <v/>
      </c>
      <c r="AI85" s="438" t="str">
        <f t="shared" si="9"/>
        <v xml:space="preserve"> </v>
      </c>
      <c r="AJ85" s="438" t="str">
        <f>IF(AI85=" "," ",VLOOKUP(AI85,'Drop Down Lists'!$D$2:$E$394,2,FALSE))</f>
        <v xml:space="preserve"> </v>
      </c>
      <c r="AK85" s="440"/>
    </row>
    <row r="86" spans="1:37">
      <c r="A86" s="422"/>
      <c r="B86" s="423"/>
      <c r="C86" s="423"/>
      <c r="D86" s="423"/>
      <c r="E86" s="424"/>
      <c r="F86" s="423"/>
      <c r="G86" s="423"/>
      <c r="H86" s="424"/>
      <c r="I86" s="423"/>
      <c r="J86" s="423"/>
      <c r="K86" s="423"/>
      <c r="L86" s="433"/>
      <c r="M86" s="423"/>
      <c r="N86" s="423"/>
      <c r="O86" s="425"/>
      <c r="P86" s="434"/>
      <c r="Q86" s="423"/>
      <c r="R86" s="423"/>
      <c r="S86" s="423"/>
      <c r="T86" s="435" t="str">
        <f>IF(S86="","",VLOOKUP(S86,'Drop Down Lists'!$D$2:$E$394,2,FALSE))</f>
        <v/>
      </c>
      <c r="U86" s="428"/>
      <c r="V86" s="428"/>
      <c r="W86" s="436"/>
      <c r="X86" s="436"/>
      <c r="Y86" s="437"/>
      <c r="Z86" s="438" t="str">
        <f t="shared" si="6"/>
        <v/>
      </c>
      <c r="AA86" s="438" t="str">
        <f>IF(Z86="","",VLOOKUP(Z86,'Drop Down Lists'!$D$2:$E$3942,FALSE))</f>
        <v/>
      </c>
      <c r="AB86" s="438"/>
      <c r="AC86" s="438"/>
      <c r="AD86" s="433" t="str">
        <f t="shared" si="7"/>
        <v/>
      </c>
      <c r="AE86" s="439" t="str">
        <f t="shared" si="5"/>
        <v/>
      </c>
      <c r="AF86" s="438" t="str">
        <f>IF(AE86="","",VLOOKUP(AE86,'Drop Down Lists'!$D$2:$E$394,2,FALSE))</f>
        <v/>
      </c>
      <c r="AG86" s="439"/>
      <c r="AH86" s="437" t="str">
        <f t="shared" si="8"/>
        <v/>
      </c>
      <c r="AI86" s="437" t="str">
        <f t="shared" si="9"/>
        <v xml:space="preserve"> </v>
      </c>
      <c r="AJ86" s="437" t="str">
        <f>IF(AI86=" "," ",VLOOKUP(AI86,'Drop Down Lists'!$D$2:$E$394,2,FALSE))</f>
        <v xml:space="preserve"> </v>
      </c>
      <c r="AK86" s="441"/>
    </row>
    <row r="87" spans="1:37">
      <c r="A87" s="422"/>
      <c r="B87" s="423"/>
      <c r="C87" s="423"/>
      <c r="D87" s="423"/>
      <c r="E87" s="424"/>
      <c r="F87" s="423"/>
      <c r="G87" s="423"/>
      <c r="H87" s="424"/>
      <c r="I87" s="423"/>
      <c r="J87" s="423"/>
      <c r="K87" s="423"/>
      <c r="L87" s="433"/>
      <c r="M87" s="423"/>
      <c r="N87" s="423"/>
      <c r="O87" s="425"/>
      <c r="P87" s="434"/>
      <c r="Q87" s="423"/>
      <c r="R87" s="423"/>
      <c r="S87" s="423"/>
      <c r="T87" s="435" t="str">
        <f>IF(S87="","",VLOOKUP(S87,'Drop Down Lists'!$D$2:$E$394,2,FALSE))</f>
        <v/>
      </c>
      <c r="U87" s="428"/>
      <c r="V87" s="428"/>
      <c r="W87" s="436"/>
      <c r="X87" s="436"/>
      <c r="Y87" s="437"/>
      <c r="Z87" s="438" t="str">
        <f t="shared" si="6"/>
        <v/>
      </c>
      <c r="AA87" s="438" t="str">
        <f>IF(Z87="","",VLOOKUP(Z87,'Drop Down Lists'!$D$2:$E$3942,FALSE))</f>
        <v/>
      </c>
      <c r="AB87" s="438"/>
      <c r="AC87" s="438"/>
      <c r="AD87" s="433" t="str">
        <f t="shared" si="7"/>
        <v/>
      </c>
      <c r="AE87" s="439" t="str">
        <f t="shared" si="5"/>
        <v/>
      </c>
      <c r="AF87" s="438" t="str">
        <f>IF(AE87="","",VLOOKUP(AE87,'Drop Down Lists'!$D$2:$E$394,2,FALSE))</f>
        <v/>
      </c>
      <c r="AG87" s="439"/>
      <c r="AH87" s="437" t="str">
        <f t="shared" si="8"/>
        <v/>
      </c>
      <c r="AI87" s="438" t="str">
        <f t="shared" si="9"/>
        <v xml:space="preserve"> </v>
      </c>
      <c r="AJ87" s="438" t="str">
        <f>IF(AI87=" "," ",VLOOKUP(AI87,'Drop Down Lists'!$D$2:$E$394,2,FALSE))</f>
        <v xml:space="preserve"> </v>
      </c>
      <c r="AK87" s="440"/>
    </row>
    <row r="88" spans="1:37">
      <c r="A88" s="422"/>
      <c r="B88" s="423"/>
      <c r="C88" s="423"/>
      <c r="D88" s="423"/>
      <c r="E88" s="424"/>
      <c r="F88" s="423"/>
      <c r="G88" s="423"/>
      <c r="H88" s="424"/>
      <c r="I88" s="423"/>
      <c r="J88" s="423"/>
      <c r="K88" s="423"/>
      <c r="L88" s="433"/>
      <c r="M88" s="423"/>
      <c r="N88" s="423"/>
      <c r="O88" s="425"/>
      <c r="P88" s="434"/>
      <c r="Q88" s="423"/>
      <c r="R88" s="423"/>
      <c r="S88" s="423"/>
      <c r="T88" s="435" t="str">
        <f>IF(S88="","",VLOOKUP(S88,'Drop Down Lists'!$D$2:$E$394,2,FALSE))</f>
        <v/>
      </c>
      <c r="U88" s="428"/>
      <c r="V88" s="428"/>
      <c r="W88" s="436"/>
      <c r="X88" s="436"/>
      <c r="Y88" s="437"/>
      <c r="Z88" s="438" t="str">
        <f t="shared" si="6"/>
        <v/>
      </c>
      <c r="AA88" s="438" t="str">
        <f>IF(Z88="","",VLOOKUP(Z88,'Drop Down Lists'!$D$2:$E$3942,FALSE))</f>
        <v/>
      </c>
      <c r="AB88" s="438"/>
      <c r="AC88" s="438"/>
      <c r="AD88" s="433" t="str">
        <f t="shared" si="7"/>
        <v/>
      </c>
      <c r="AE88" s="439" t="str">
        <f t="shared" si="5"/>
        <v/>
      </c>
      <c r="AF88" s="438" t="str">
        <f>IF(AE88="","",VLOOKUP(AE88,'Drop Down Lists'!$D$2:$E$394,2,FALSE))</f>
        <v/>
      </c>
      <c r="AG88" s="439"/>
      <c r="AH88" s="437" t="str">
        <f t="shared" si="8"/>
        <v/>
      </c>
      <c r="AI88" s="438" t="str">
        <f t="shared" si="9"/>
        <v xml:space="preserve"> </v>
      </c>
      <c r="AJ88" s="438" t="str">
        <f>IF(AI88=" "," ",VLOOKUP(AI88,'Drop Down Lists'!$D$2:$E$394,2,FALSE))</f>
        <v xml:space="preserve"> </v>
      </c>
      <c r="AK88" s="440"/>
    </row>
    <row r="89" spans="1:37">
      <c r="A89" s="422"/>
      <c r="B89" s="423"/>
      <c r="C89" s="423"/>
      <c r="D89" s="423"/>
      <c r="E89" s="424"/>
      <c r="F89" s="423"/>
      <c r="G89" s="423"/>
      <c r="H89" s="424"/>
      <c r="I89" s="423"/>
      <c r="J89" s="423"/>
      <c r="K89" s="423"/>
      <c r="L89" s="433"/>
      <c r="M89" s="423"/>
      <c r="N89" s="423"/>
      <c r="O89" s="425"/>
      <c r="P89" s="434"/>
      <c r="Q89" s="423"/>
      <c r="R89" s="423"/>
      <c r="S89" s="423"/>
      <c r="T89" s="435" t="str">
        <f>IF(S89="","",VLOOKUP(S89,'Drop Down Lists'!$D$2:$E$394,2,FALSE))</f>
        <v/>
      </c>
      <c r="U89" s="428"/>
      <c r="V89" s="428"/>
      <c r="W89" s="436"/>
      <c r="X89" s="436"/>
      <c r="Y89" s="437"/>
      <c r="Z89" s="438" t="str">
        <f t="shared" si="6"/>
        <v/>
      </c>
      <c r="AA89" s="438" t="str">
        <f>IF(Z89="","",VLOOKUP(Z89,'Drop Down Lists'!$D$2:$E$3942,FALSE))</f>
        <v/>
      </c>
      <c r="AB89" s="438"/>
      <c r="AC89" s="438"/>
      <c r="AD89" s="433" t="str">
        <f t="shared" si="7"/>
        <v/>
      </c>
      <c r="AE89" s="439" t="str">
        <f t="shared" si="5"/>
        <v/>
      </c>
      <c r="AF89" s="438" t="str">
        <f>IF(AE89="","",VLOOKUP(AE89,'Drop Down Lists'!$D$2:$E$394,2,FALSE))</f>
        <v/>
      </c>
      <c r="AG89" s="439"/>
      <c r="AH89" s="437" t="str">
        <f t="shared" si="8"/>
        <v/>
      </c>
      <c r="AI89" s="438" t="str">
        <f t="shared" si="9"/>
        <v xml:space="preserve"> </v>
      </c>
      <c r="AJ89" s="438" t="str">
        <f>IF(AI89=" "," ",VLOOKUP(AI89,'Drop Down Lists'!$D$2:$E$394,2,FALSE))</f>
        <v xml:space="preserve"> </v>
      </c>
      <c r="AK89" s="440"/>
    </row>
    <row r="90" spans="1:37">
      <c r="A90" s="422"/>
      <c r="B90" s="423"/>
      <c r="C90" s="423"/>
      <c r="D90" s="423"/>
      <c r="E90" s="424"/>
      <c r="F90" s="423"/>
      <c r="G90" s="423"/>
      <c r="H90" s="424"/>
      <c r="I90" s="423"/>
      <c r="J90" s="423"/>
      <c r="K90" s="423"/>
      <c r="L90" s="433"/>
      <c r="M90" s="423"/>
      <c r="N90" s="423"/>
      <c r="O90" s="425"/>
      <c r="P90" s="434"/>
      <c r="Q90" s="423"/>
      <c r="R90" s="423"/>
      <c r="S90" s="423"/>
      <c r="T90" s="435" t="str">
        <f>IF(S90="","",VLOOKUP(S90,'Drop Down Lists'!$D$2:$E$394,2,FALSE))</f>
        <v/>
      </c>
      <c r="U90" s="428"/>
      <c r="V90" s="428"/>
      <c r="W90" s="436"/>
      <c r="X90" s="436"/>
      <c r="Y90" s="437"/>
      <c r="Z90" s="438" t="str">
        <f t="shared" si="6"/>
        <v/>
      </c>
      <c r="AA90" s="438" t="str">
        <f>IF(Z90="","",VLOOKUP(Z90,'Drop Down Lists'!$D$2:$E$3942,FALSE))</f>
        <v/>
      </c>
      <c r="AB90" s="438"/>
      <c r="AC90" s="438"/>
      <c r="AD90" s="433" t="str">
        <f t="shared" si="7"/>
        <v/>
      </c>
      <c r="AE90" s="439" t="str">
        <f t="shared" si="5"/>
        <v/>
      </c>
      <c r="AF90" s="438" t="str">
        <f>IF(AE90="","",VLOOKUP(AE90,'Drop Down Lists'!$D$2:$E$394,2,FALSE))</f>
        <v/>
      </c>
      <c r="AG90" s="439"/>
      <c r="AH90" s="437" t="str">
        <f t="shared" si="8"/>
        <v/>
      </c>
      <c r="AI90" s="438" t="str">
        <f t="shared" si="9"/>
        <v xml:space="preserve"> </v>
      </c>
      <c r="AJ90" s="438" t="str">
        <f>IF(AI90=" "," ",VLOOKUP(AI90,'Drop Down Lists'!$D$2:$E$394,2,FALSE))</f>
        <v xml:space="preserve"> </v>
      </c>
      <c r="AK90" s="440"/>
    </row>
    <row r="91" spans="1:37">
      <c r="A91" s="422"/>
      <c r="B91" s="423"/>
      <c r="C91" s="423"/>
      <c r="D91" s="423"/>
      <c r="E91" s="424"/>
      <c r="F91" s="423"/>
      <c r="G91" s="423"/>
      <c r="H91" s="424"/>
      <c r="I91" s="423"/>
      <c r="J91" s="423"/>
      <c r="K91" s="423"/>
      <c r="L91" s="433"/>
      <c r="M91" s="423"/>
      <c r="N91" s="423"/>
      <c r="O91" s="425"/>
      <c r="P91" s="434"/>
      <c r="Q91" s="423"/>
      <c r="R91" s="423"/>
      <c r="S91" s="423"/>
      <c r="T91" s="435" t="str">
        <f>IF(S91="","",VLOOKUP(S91,'Drop Down Lists'!$D$2:$E$394,2,FALSE))</f>
        <v/>
      </c>
      <c r="U91" s="428"/>
      <c r="V91" s="428"/>
      <c r="W91" s="436"/>
      <c r="X91" s="436"/>
      <c r="Y91" s="437"/>
      <c r="Z91" s="438" t="str">
        <f t="shared" si="6"/>
        <v/>
      </c>
      <c r="AA91" s="438" t="str">
        <f>IF(Z91="","",VLOOKUP(Z91,'Drop Down Lists'!$D$2:$E$3942,FALSE))</f>
        <v/>
      </c>
      <c r="AB91" s="438"/>
      <c r="AC91" s="438"/>
      <c r="AD91" s="433" t="str">
        <f t="shared" si="7"/>
        <v/>
      </c>
      <c r="AE91" s="439" t="str">
        <f t="shared" si="5"/>
        <v/>
      </c>
      <c r="AF91" s="438" t="str">
        <f>IF(AE91="","",VLOOKUP(AE91,'Drop Down Lists'!$D$2:$E$394,2,FALSE))</f>
        <v/>
      </c>
      <c r="AG91" s="439"/>
      <c r="AH91" s="437" t="str">
        <f t="shared" si="8"/>
        <v/>
      </c>
      <c r="AI91" s="438" t="str">
        <f t="shared" si="9"/>
        <v xml:space="preserve"> </v>
      </c>
      <c r="AJ91" s="438" t="str">
        <f>IF(AI91=" "," ",VLOOKUP(AI91,'Drop Down Lists'!$D$2:$E$394,2,FALSE))</f>
        <v xml:space="preserve"> </v>
      </c>
      <c r="AK91" s="440"/>
    </row>
    <row r="92" spans="1:37">
      <c r="A92" s="422"/>
      <c r="B92" s="423"/>
      <c r="C92" s="423"/>
      <c r="D92" s="423"/>
      <c r="E92" s="424"/>
      <c r="F92" s="423"/>
      <c r="G92" s="423"/>
      <c r="H92" s="424"/>
      <c r="I92" s="423"/>
      <c r="J92" s="423"/>
      <c r="K92" s="423"/>
      <c r="L92" s="433"/>
      <c r="M92" s="423"/>
      <c r="N92" s="423"/>
      <c r="O92" s="425"/>
      <c r="P92" s="434"/>
      <c r="Q92" s="423"/>
      <c r="R92" s="423"/>
      <c r="S92" s="423"/>
      <c r="T92" s="435" t="str">
        <f>IF(S92="","",VLOOKUP(S92,'Drop Down Lists'!$D$2:$E$394,2,FALSE))</f>
        <v/>
      </c>
      <c r="U92" s="428"/>
      <c r="V92" s="428"/>
      <c r="W92" s="436"/>
      <c r="X92" s="436"/>
      <c r="Y92" s="437"/>
      <c r="Z92" s="438" t="str">
        <f t="shared" si="6"/>
        <v/>
      </c>
      <c r="AA92" s="438" t="str">
        <f>IF(Z92="","",VLOOKUP(Z92,'Drop Down Lists'!$D$2:$E$3942,FALSE))</f>
        <v/>
      </c>
      <c r="AB92" s="438"/>
      <c r="AC92" s="438"/>
      <c r="AD92" s="433" t="str">
        <f t="shared" si="7"/>
        <v/>
      </c>
      <c r="AE92" s="439" t="str">
        <f t="shared" si="5"/>
        <v/>
      </c>
      <c r="AF92" s="438" t="str">
        <f>IF(AE92="","",VLOOKUP(AE92,'Drop Down Lists'!$D$2:$E$394,2,FALSE))</f>
        <v/>
      </c>
      <c r="AG92" s="439"/>
      <c r="AH92" s="437" t="str">
        <f t="shared" si="8"/>
        <v/>
      </c>
      <c r="AI92" s="438" t="str">
        <f t="shared" si="9"/>
        <v xml:space="preserve"> </v>
      </c>
      <c r="AJ92" s="438" t="str">
        <f>IF(AI92=" "," ",VLOOKUP(AI92,'Drop Down Lists'!$D$2:$E$394,2,FALSE))</f>
        <v xml:space="preserve"> </v>
      </c>
      <c r="AK92" s="440"/>
    </row>
    <row r="93" spans="1:37">
      <c r="A93" s="422"/>
      <c r="B93" s="423"/>
      <c r="C93" s="423"/>
      <c r="D93" s="423"/>
      <c r="E93" s="424"/>
      <c r="F93" s="423"/>
      <c r="G93" s="423"/>
      <c r="H93" s="424"/>
      <c r="I93" s="423"/>
      <c r="J93" s="423"/>
      <c r="K93" s="423"/>
      <c r="L93" s="433"/>
      <c r="M93" s="423"/>
      <c r="N93" s="423"/>
      <c r="O93" s="425"/>
      <c r="P93" s="434"/>
      <c r="Q93" s="423"/>
      <c r="R93" s="423"/>
      <c r="S93" s="423"/>
      <c r="T93" s="435" t="str">
        <f>IF(S93="","",VLOOKUP(S93,'Drop Down Lists'!$D$2:$E$394,2,FALSE))</f>
        <v/>
      </c>
      <c r="U93" s="428"/>
      <c r="V93" s="428"/>
      <c r="W93" s="436"/>
      <c r="X93" s="436"/>
      <c r="Y93" s="437"/>
      <c r="Z93" s="438" t="str">
        <f t="shared" si="6"/>
        <v/>
      </c>
      <c r="AA93" s="438" t="str">
        <f>IF(Z93="","",VLOOKUP(Z93,'Drop Down Lists'!$D$2:$E$3942,FALSE))</f>
        <v/>
      </c>
      <c r="AB93" s="438"/>
      <c r="AC93" s="438"/>
      <c r="AD93" s="433" t="str">
        <f t="shared" si="7"/>
        <v/>
      </c>
      <c r="AE93" s="439" t="str">
        <f t="shared" si="5"/>
        <v/>
      </c>
      <c r="AF93" s="438" t="str">
        <f>IF(AE93="","",VLOOKUP(AE93,'Drop Down Lists'!$D$2:$E$394,2,FALSE))</f>
        <v/>
      </c>
      <c r="AG93" s="439"/>
      <c r="AH93" s="437" t="str">
        <f t="shared" si="8"/>
        <v/>
      </c>
      <c r="AI93" s="438" t="str">
        <f t="shared" si="9"/>
        <v xml:space="preserve"> </v>
      </c>
      <c r="AJ93" s="438" t="str">
        <f>IF(AI93=" "," ",VLOOKUP(AI93,'Drop Down Lists'!$D$2:$E$394,2,FALSE))</f>
        <v xml:space="preserve"> </v>
      </c>
      <c r="AK93" s="440"/>
    </row>
    <row r="94" spans="1:37">
      <c r="A94" s="422"/>
      <c r="B94" s="423"/>
      <c r="C94" s="423"/>
      <c r="D94" s="423"/>
      <c r="E94" s="424"/>
      <c r="F94" s="423"/>
      <c r="G94" s="423"/>
      <c r="H94" s="424"/>
      <c r="I94" s="423"/>
      <c r="J94" s="423"/>
      <c r="K94" s="423"/>
      <c r="L94" s="433"/>
      <c r="M94" s="423"/>
      <c r="N94" s="423"/>
      <c r="O94" s="425"/>
      <c r="P94" s="434"/>
      <c r="Q94" s="423"/>
      <c r="R94" s="423"/>
      <c r="S94" s="423"/>
      <c r="T94" s="435" t="str">
        <f>IF(S94="","",VLOOKUP(S94,'Drop Down Lists'!$D$2:$E$394,2,FALSE))</f>
        <v/>
      </c>
      <c r="U94" s="428"/>
      <c r="V94" s="428"/>
      <c r="W94" s="436"/>
      <c r="X94" s="436"/>
      <c r="Y94" s="437"/>
      <c r="Z94" s="438" t="str">
        <f t="shared" si="6"/>
        <v/>
      </c>
      <c r="AA94" s="438" t="str">
        <f>IF(Z94="","",VLOOKUP(Z94,'Drop Down Lists'!$D$2:$E$3942,FALSE))</f>
        <v/>
      </c>
      <c r="AB94" s="438"/>
      <c r="AC94" s="438"/>
      <c r="AD94" s="433" t="str">
        <f t="shared" si="7"/>
        <v/>
      </c>
      <c r="AE94" s="439" t="str">
        <f t="shared" si="5"/>
        <v/>
      </c>
      <c r="AF94" s="438" t="str">
        <f>IF(AE94="","",VLOOKUP(AE94,'Drop Down Lists'!$D$2:$E$394,2,FALSE))</f>
        <v/>
      </c>
      <c r="AG94" s="439"/>
      <c r="AH94" s="437" t="str">
        <f t="shared" si="8"/>
        <v/>
      </c>
      <c r="AI94" s="438" t="str">
        <f t="shared" si="9"/>
        <v xml:space="preserve"> </v>
      </c>
      <c r="AJ94" s="438" t="str">
        <f>IF(AI94=" "," ",VLOOKUP(AI94,'Drop Down Lists'!$D$2:$E$394,2,FALSE))</f>
        <v xml:space="preserve"> </v>
      </c>
      <c r="AK94" s="440"/>
    </row>
    <row r="95" spans="1:37">
      <c r="A95" s="422"/>
      <c r="B95" s="423"/>
      <c r="C95" s="423"/>
      <c r="D95" s="423"/>
      <c r="E95" s="424"/>
      <c r="F95" s="423"/>
      <c r="G95" s="423"/>
      <c r="H95" s="424"/>
      <c r="I95" s="423"/>
      <c r="J95" s="423"/>
      <c r="K95" s="423"/>
      <c r="L95" s="433"/>
      <c r="M95" s="423"/>
      <c r="N95" s="423"/>
      <c r="O95" s="425"/>
      <c r="P95" s="434"/>
      <c r="Q95" s="423"/>
      <c r="R95" s="423"/>
      <c r="S95" s="423"/>
      <c r="T95" s="435" t="str">
        <f>IF(S95="","",VLOOKUP(S95,'Drop Down Lists'!$D$2:$E$394,2,FALSE))</f>
        <v/>
      </c>
      <c r="U95" s="428"/>
      <c r="V95" s="428"/>
      <c r="W95" s="436"/>
      <c r="X95" s="436"/>
      <c r="Y95" s="437"/>
      <c r="Z95" s="438" t="str">
        <f t="shared" si="6"/>
        <v/>
      </c>
      <c r="AA95" s="438" t="str">
        <f>IF(Z95="","",VLOOKUP(Z95,'Drop Down Lists'!$D$2:$E$3942,FALSE))</f>
        <v/>
      </c>
      <c r="AB95" s="438"/>
      <c r="AC95" s="438"/>
      <c r="AD95" s="433" t="str">
        <f t="shared" si="7"/>
        <v/>
      </c>
      <c r="AE95" s="439" t="str">
        <f t="shared" si="5"/>
        <v/>
      </c>
      <c r="AF95" s="438" t="str">
        <f>IF(AE95="","",VLOOKUP(AE95,'Drop Down Lists'!$D$2:$E$394,2,FALSE))</f>
        <v/>
      </c>
      <c r="AG95" s="439"/>
      <c r="AH95" s="437" t="str">
        <f t="shared" si="8"/>
        <v/>
      </c>
      <c r="AI95" s="438" t="str">
        <f t="shared" si="9"/>
        <v xml:space="preserve"> </v>
      </c>
      <c r="AJ95" s="438" t="str">
        <f>IF(AI95=" "," ",VLOOKUP(AI95,'Drop Down Lists'!$D$2:$E$394,2,FALSE))</f>
        <v xml:space="preserve"> </v>
      </c>
      <c r="AK95" s="440"/>
    </row>
    <row r="96" spans="1:37">
      <c r="A96" s="422"/>
      <c r="B96" s="423"/>
      <c r="C96" s="423"/>
      <c r="D96" s="423"/>
      <c r="E96" s="424"/>
      <c r="F96" s="423"/>
      <c r="G96" s="423"/>
      <c r="H96" s="424"/>
      <c r="I96" s="423"/>
      <c r="J96" s="423"/>
      <c r="K96" s="423"/>
      <c r="L96" s="433"/>
      <c r="M96" s="423"/>
      <c r="N96" s="423"/>
      <c r="O96" s="425"/>
      <c r="P96" s="434"/>
      <c r="Q96" s="423"/>
      <c r="R96" s="423"/>
      <c r="S96" s="423"/>
      <c r="T96" s="435" t="str">
        <f>IF(S96="","",VLOOKUP(S96,'Drop Down Lists'!$D$2:$E$394,2,FALSE))</f>
        <v/>
      </c>
      <c r="U96" s="428"/>
      <c r="V96" s="428"/>
      <c r="W96" s="436"/>
      <c r="X96" s="436"/>
      <c r="Y96" s="437"/>
      <c r="Z96" s="438" t="str">
        <f t="shared" si="6"/>
        <v/>
      </c>
      <c r="AA96" s="438" t="str">
        <f>IF(Z96="","",VLOOKUP(Z96,'Drop Down Lists'!$D$2:$E$3942,FALSE))</f>
        <v/>
      </c>
      <c r="AB96" s="438"/>
      <c r="AC96" s="438"/>
      <c r="AD96" s="433" t="str">
        <f t="shared" si="7"/>
        <v/>
      </c>
      <c r="AE96" s="439" t="str">
        <f t="shared" si="5"/>
        <v/>
      </c>
      <c r="AF96" s="438" t="str">
        <f>IF(AE96="","",VLOOKUP(AE96,'Drop Down Lists'!$D$2:$E$394,2,FALSE))</f>
        <v/>
      </c>
      <c r="AG96" s="439"/>
      <c r="AH96" s="437" t="str">
        <f t="shared" si="8"/>
        <v/>
      </c>
      <c r="AI96" s="438" t="str">
        <f t="shared" si="9"/>
        <v xml:space="preserve"> </v>
      </c>
      <c r="AJ96" s="438" t="str">
        <f>IF(AI96=" "," ",VLOOKUP(AI96,'Drop Down Lists'!$D$2:$E$394,2,FALSE))</f>
        <v xml:space="preserve"> </v>
      </c>
      <c r="AK96" s="440"/>
    </row>
    <row r="97" spans="1:37">
      <c r="A97" s="422"/>
      <c r="B97" s="423"/>
      <c r="C97" s="423"/>
      <c r="D97" s="423"/>
      <c r="E97" s="424"/>
      <c r="F97" s="423"/>
      <c r="G97" s="423"/>
      <c r="H97" s="424"/>
      <c r="I97" s="423"/>
      <c r="J97" s="423"/>
      <c r="K97" s="423"/>
      <c r="L97" s="433"/>
      <c r="M97" s="423"/>
      <c r="N97" s="423"/>
      <c r="O97" s="425"/>
      <c r="P97" s="434"/>
      <c r="Q97" s="423"/>
      <c r="R97" s="423"/>
      <c r="S97" s="423"/>
      <c r="T97" s="435" t="str">
        <f>IF(S97="","",VLOOKUP(S97,'Drop Down Lists'!$D$2:$E$394,2,FALSE))</f>
        <v/>
      </c>
      <c r="U97" s="428"/>
      <c r="V97" s="428"/>
      <c r="W97" s="436"/>
      <c r="X97" s="436"/>
      <c r="Y97" s="437"/>
      <c r="Z97" s="438" t="str">
        <f t="shared" si="6"/>
        <v/>
      </c>
      <c r="AA97" s="438" t="str">
        <f>IF(Z97="","",VLOOKUP(Z97,'Drop Down Lists'!$D$2:$E$3942,FALSE))</f>
        <v/>
      </c>
      <c r="AB97" s="438"/>
      <c r="AC97" s="438"/>
      <c r="AD97" s="433" t="str">
        <f t="shared" si="7"/>
        <v/>
      </c>
      <c r="AE97" s="439" t="str">
        <f t="shared" si="5"/>
        <v/>
      </c>
      <c r="AF97" s="438" t="str">
        <f>IF(AE97="","",VLOOKUP(AE97,'Drop Down Lists'!$D$2:$E$394,2,FALSE))</f>
        <v/>
      </c>
      <c r="AG97" s="439"/>
      <c r="AH97" s="437" t="str">
        <f t="shared" si="8"/>
        <v/>
      </c>
      <c r="AI97" s="438" t="str">
        <f t="shared" si="9"/>
        <v xml:space="preserve"> </v>
      </c>
      <c r="AJ97" s="438" t="str">
        <f>IF(AI97=" "," ",VLOOKUP(AI97,'Drop Down Lists'!$D$2:$E$394,2,FALSE))</f>
        <v xml:space="preserve"> </v>
      </c>
      <c r="AK97" s="440"/>
    </row>
    <row r="98" spans="1:37">
      <c r="A98" s="422"/>
      <c r="B98" s="423"/>
      <c r="C98" s="423"/>
      <c r="D98" s="423"/>
      <c r="E98" s="424"/>
      <c r="F98" s="423"/>
      <c r="G98" s="423"/>
      <c r="H98" s="424"/>
      <c r="I98" s="423"/>
      <c r="J98" s="423"/>
      <c r="K98" s="423"/>
      <c r="L98" s="433"/>
      <c r="M98" s="423"/>
      <c r="N98" s="423"/>
      <c r="O98" s="425"/>
      <c r="P98" s="434"/>
      <c r="Q98" s="423"/>
      <c r="R98" s="423"/>
      <c r="S98" s="423"/>
      <c r="T98" s="435" t="str">
        <f>IF(S98="","",VLOOKUP(S98,'Drop Down Lists'!$D$2:$E$394,2,FALSE))</f>
        <v/>
      </c>
      <c r="U98" s="428"/>
      <c r="V98" s="428"/>
      <c r="W98" s="436"/>
      <c r="X98" s="436"/>
      <c r="Y98" s="437"/>
      <c r="Z98" s="438" t="str">
        <f t="shared" si="6"/>
        <v/>
      </c>
      <c r="AA98" s="438" t="str">
        <f>IF(Z98="","",VLOOKUP(Z98,'Drop Down Lists'!$D$2:$E$3942,FALSE))</f>
        <v/>
      </c>
      <c r="AB98" s="438"/>
      <c r="AC98" s="438"/>
      <c r="AD98" s="433" t="str">
        <f t="shared" si="7"/>
        <v/>
      </c>
      <c r="AE98" s="439" t="str">
        <f t="shared" si="5"/>
        <v/>
      </c>
      <c r="AF98" s="438" t="str">
        <f>IF(AE98="","",VLOOKUP(AE98,'Drop Down Lists'!$D$2:$E$394,2,FALSE))</f>
        <v/>
      </c>
      <c r="AG98" s="439"/>
      <c r="AH98" s="437" t="str">
        <f t="shared" si="8"/>
        <v/>
      </c>
      <c r="AI98" s="438" t="str">
        <f t="shared" si="9"/>
        <v xml:space="preserve"> </v>
      </c>
      <c r="AJ98" s="438" t="str">
        <f>IF(AI98=" "," ",VLOOKUP(AI98,'Drop Down Lists'!$D$2:$E$394,2,FALSE))</f>
        <v xml:space="preserve"> </v>
      </c>
      <c r="AK98" s="440"/>
    </row>
    <row r="99" spans="1:37">
      <c r="A99" s="422"/>
      <c r="B99" s="423"/>
      <c r="C99" s="423"/>
      <c r="D99" s="423"/>
      <c r="E99" s="424"/>
      <c r="F99" s="423"/>
      <c r="G99" s="423"/>
      <c r="H99" s="424"/>
      <c r="I99" s="423"/>
      <c r="J99" s="423"/>
      <c r="K99" s="423"/>
      <c r="L99" s="433"/>
      <c r="M99" s="423"/>
      <c r="N99" s="423"/>
      <c r="O99" s="425"/>
      <c r="P99" s="434"/>
      <c r="Q99" s="423"/>
      <c r="R99" s="423"/>
      <c r="S99" s="423"/>
      <c r="T99" s="435" t="str">
        <f>IF(S99="","",VLOOKUP(S99,'Drop Down Lists'!$D$2:$E$394,2,FALSE))</f>
        <v/>
      </c>
      <c r="U99" s="428"/>
      <c r="V99" s="428"/>
      <c r="W99" s="436"/>
      <c r="X99" s="436"/>
      <c r="Y99" s="437"/>
      <c r="Z99" s="438" t="str">
        <f t="shared" si="6"/>
        <v/>
      </c>
      <c r="AA99" s="438" t="str">
        <f>IF(Z99="","",VLOOKUP(Z99,'Drop Down Lists'!$D$2:$E$3942,FALSE))</f>
        <v/>
      </c>
      <c r="AB99" s="438"/>
      <c r="AC99" s="438"/>
      <c r="AD99" s="433" t="str">
        <f t="shared" si="7"/>
        <v/>
      </c>
      <c r="AE99" s="439" t="str">
        <f t="shared" si="5"/>
        <v/>
      </c>
      <c r="AF99" s="438" t="str">
        <f>IF(AE99="","",VLOOKUP(AE99,'Drop Down Lists'!$D$2:$E$394,2,FALSE))</f>
        <v/>
      </c>
      <c r="AG99" s="439"/>
      <c r="AH99" s="437" t="str">
        <f t="shared" si="8"/>
        <v/>
      </c>
      <c r="AI99" s="438" t="str">
        <f t="shared" si="9"/>
        <v xml:space="preserve"> </v>
      </c>
      <c r="AJ99" s="438" t="str">
        <f>IF(AI99=" "," ",VLOOKUP(AI99,'Drop Down Lists'!$D$2:$E$394,2,FALSE))</f>
        <v xml:space="preserve"> </v>
      </c>
      <c r="AK99" s="440"/>
    </row>
    <row r="100" spans="1:37">
      <c r="A100" s="422"/>
      <c r="B100" s="423"/>
      <c r="C100" s="423"/>
      <c r="D100" s="423"/>
      <c r="E100" s="424"/>
      <c r="F100" s="423"/>
      <c r="G100" s="423"/>
      <c r="H100" s="424"/>
      <c r="I100" s="423"/>
      <c r="J100" s="423"/>
      <c r="K100" s="423"/>
      <c r="L100" s="433"/>
      <c r="M100" s="423"/>
      <c r="N100" s="423"/>
      <c r="O100" s="425"/>
      <c r="P100" s="434"/>
      <c r="Q100" s="423"/>
      <c r="R100" s="423"/>
      <c r="S100" s="423"/>
      <c r="T100" s="435" t="str">
        <f>IF(S100="","",VLOOKUP(S100,'Drop Down Lists'!$D$2:$E$394,2,FALSE))</f>
        <v/>
      </c>
      <c r="U100" s="428"/>
      <c r="V100" s="428"/>
      <c r="W100" s="436"/>
      <c r="X100" s="436"/>
      <c r="Y100" s="437"/>
      <c r="Z100" s="438" t="str">
        <f t="shared" si="6"/>
        <v/>
      </c>
      <c r="AA100" s="438" t="str">
        <f>IF(Z100="","",VLOOKUP(Z100,'Drop Down Lists'!$D$2:$E$3942,FALSE))</f>
        <v/>
      </c>
      <c r="AB100" s="438"/>
      <c r="AC100" s="438"/>
      <c r="AD100" s="433" t="str">
        <f t="shared" si="7"/>
        <v/>
      </c>
      <c r="AE100" s="439" t="str">
        <f t="shared" si="5"/>
        <v/>
      </c>
      <c r="AF100" s="438" t="str">
        <f>IF(AE100="","",VLOOKUP(AE100,'Drop Down Lists'!$D$2:$E$394,2,FALSE))</f>
        <v/>
      </c>
      <c r="AG100" s="439"/>
      <c r="AH100" s="437" t="str">
        <f t="shared" si="8"/>
        <v/>
      </c>
      <c r="AI100" s="438" t="str">
        <f t="shared" si="9"/>
        <v xml:space="preserve"> </v>
      </c>
      <c r="AJ100" s="438" t="str">
        <f>IF(AI100=" "," ",VLOOKUP(AI100,'Drop Down Lists'!$D$2:$E$394,2,FALSE))</f>
        <v xml:space="preserve"> </v>
      </c>
      <c r="AK100" s="440"/>
    </row>
    <row r="101" spans="1:37">
      <c r="A101" s="422"/>
      <c r="B101" s="423"/>
      <c r="C101" s="423"/>
      <c r="D101" s="423"/>
      <c r="E101" s="424"/>
      <c r="F101" s="423"/>
      <c r="G101" s="423"/>
      <c r="H101" s="424"/>
      <c r="I101" s="423"/>
      <c r="J101" s="423"/>
      <c r="K101" s="423"/>
      <c r="L101" s="433"/>
      <c r="M101" s="423"/>
      <c r="N101" s="423"/>
      <c r="O101" s="425"/>
      <c r="P101" s="434"/>
      <c r="Q101" s="423"/>
      <c r="R101" s="423"/>
      <c r="S101" s="423"/>
      <c r="T101" s="435" t="str">
        <f>IF(S101="","",VLOOKUP(S101,'Drop Down Lists'!$D$2:$E$394,2,FALSE))</f>
        <v/>
      </c>
      <c r="U101" s="428"/>
      <c r="V101" s="428"/>
      <c r="W101" s="436"/>
      <c r="X101" s="436"/>
      <c r="Y101" s="437"/>
      <c r="Z101" s="438" t="str">
        <f t="shared" si="6"/>
        <v/>
      </c>
      <c r="AA101" s="438" t="str">
        <f>IF(Z101="","",VLOOKUP(Z101,'Drop Down Lists'!$D$2:$E$3942,FALSE))</f>
        <v/>
      </c>
      <c r="AB101" s="438"/>
      <c r="AC101" s="438"/>
      <c r="AD101" s="433" t="str">
        <f t="shared" si="7"/>
        <v/>
      </c>
      <c r="AE101" s="439" t="str">
        <f t="shared" si="5"/>
        <v/>
      </c>
      <c r="AF101" s="438" t="str">
        <f>IF(AE101="","",VLOOKUP(AE101,'Drop Down Lists'!$D$2:$E$394,2,FALSE))</f>
        <v/>
      </c>
      <c r="AG101" s="439"/>
      <c r="AH101" s="437" t="str">
        <f t="shared" si="8"/>
        <v/>
      </c>
      <c r="AI101" s="438" t="str">
        <f t="shared" si="9"/>
        <v xml:space="preserve"> </v>
      </c>
      <c r="AJ101" s="438" t="str">
        <f>IF(AI101=" "," ",VLOOKUP(AI101,'Drop Down Lists'!$D$2:$E$394,2,FALSE))</f>
        <v xml:space="preserve"> </v>
      </c>
      <c r="AK101" s="440"/>
    </row>
    <row r="102" spans="1:37">
      <c r="A102" s="422"/>
      <c r="B102" s="423"/>
      <c r="C102" s="423"/>
      <c r="D102" s="423"/>
      <c r="E102" s="424"/>
      <c r="F102" s="423"/>
      <c r="G102" s="423"/>
      <c r="H102" s="424"/>
      <c r="I102" s="423"/>
      <c r="J102" s="423"/>
      <c r="K102" s="423"/>
      <c r="L102" s="433"/>
      <c r="M102" s="423"/>
      <c r="N102" s="423"/>
      <c r="O102" s="425"/>
      <c r="P102" s="434"/>
      <c r="Q102" s="423"/>
      <c r="R102" s="423"/>
      <c r="S102" s="423"/>
      <c r="T102" s="435" t="str">
        <f>IF(S102="","",VLOOKUP(S102,'Drop Down Lists'!$D$2:$E$394,2,FALSE))</f>
        <v/>
      </c>
      <c r="U102" s="428"/>
      <c r="V102" s="428"/>
      <c r="W102" s="436"/>
      <c r="X102" s="436"/>
      <c r="Y102" s="437"/>
      <c r="Z102" s="438" t="str">
        <f t="shared" si="6"/>
        <v/>
      </c>
      <c r="AA102" s="438" t="str">
        <f>IF(Z102="","",VLOOKUP(Z102,'Drop Down Lists'!$D$2:$E$3942,FALSE))</f>
        <v/>
      </c>
      <c r="AB102" s="438"/>
      <c r="AC102" s="438"/>
      <c r="AD102" s="433" t="str">
        <f t="shared" si="7"/>
        <v/>
      </c>
      <c r="AE102" s="439" t="str">
        <f t="shared" si="5"/>
        <v/>
      </c>
      <c r="AF102" s="438" t="str">
        <f>IF(AE102="","",VLOOKUP(AE102,'Drop Down Lists'!$D$2:$E$394,2,FALSE))</f>
        <v/>
      </c>
      <c r="AG102" s="439"/>
      <c r="AH102" s="437" t="str">
        <f t="shared" si="8"/>
        <v/>
      </c>
      <c r="AI102" s="438" t="str">
        <f t="shared" si="9"/>
        <v xml:space="preserve"> </v>
      </c>
      <c r="AJ102" s="438" t="str">
        <f>IF(AI102=" "," ",VLOOKUP(AI102,'Drop Down Lists'!$D$2:$E$394,2,FALSE))</f>
        <v xml:space="preserve"> </v>
      </c>
      <c r="AK102" s="440"/>
    </row>
    <row r="103" spans="1:37">
      <c r="A103" s="422"/>
      <c r="B103" s="423"/>
      <c r="C103" s="423"/>
      <c r="D103" s="423"/>
      <c r="E103" s="424"/>
      <c r="F103" s="423"/>
      <c r="G103" s="423"/>
      <c r="H103" s="424"/>
      <c r="I103" s="423"/>
      <c r="J103" s="423"/>
      <c r="K103" s="423"/>
      <c r="L103" s="433"/>
      <c r="M103" s="423"/>
      <c r="N103" s="423"/>
      <c r="O103" s="425"/>
      <c r="P103" s="434"/>
      <c r="Q103" s="423"/>
      <c r="R103" s="423"/>
      <c r="S103" s="423"/>
      <c r="T103" s="435" t="str">
        <f>IF(S103="","",VLOOKUP(S103,'Drop Down Lists'!$D$2:$E$394,2,FALSE))</f>
        <v/>
      </c>
      <c r="U103" s="428"/>
      <c r="V103" s="428"/>
      <c r="W103" s="436"/>
      <c r="X103" s="436"/>
      <c r="Y103" s="437"/>
      <c r="Z103" s="438" t="str">
        <f t="shared" si="6"/>
        <v/>
      </c>
      <c r="AA103" s="438" t="str">
        <f>IF(Z103="","",VLOOKUP(Z103,'Drop Down Lists'!$D$2:$E$3942,FALSE))</f>
        <v/>
      </c>
      <c r="AB103" s="438"/>
      <c r="AC103" s="438"/>
      <c r="AD103" s="433" t="str">
        <f t="shared" si="7"/>
        <v/>
      </c>
      <c r="AE103" s="439" t="str">
        <f t="shared" si="5"/>
        <v/>
      </c>
      <c r="AF103" s="438" t="str">
        <f>IF(AE103="","",VLOOKUP(AE103,'Drop Down Lists'!$D$2:$E$394,2,FALSE))</f>
        <v/>
      </c>
      <c r="AG103" s="439"/>
      <c r="AH103" s="437" t="str">
        <f t="shared" si="8"/>
        <v/>
      </c>
      <c r="AI103" s="438" t="str">
        <f t="shared" si="9"/>
        <v xml:space="preserve"> </v>
      </c>
      <c r="AJ103" s="438" t="str">
        <f>IF(AI103=" "," ",VLOOKUP(AI103,'Drop Down Lists'!$D$2:$E$394,2,FALSE))</f>
        <v xml:space="preserve"> </v>
      </c>
      <c r="AK103" s="440"/>
    </row>
    <row r="104" spans="1:37">
      <c r="A104" s="422"/>
      <c r="B104" s="423"/>
      <c r="C104" s="423"/>
      <c r="D104" s="423"/>
      <c r="E104" s="424"/>
      <c r="F104" s="423"/>
      <c r="G104" s="423"/>
      <c r="H104" s="424"/>
      <c r="I104" s="423"/>
      <c r="J104" s="423"/>
      <c r="K104" s="423"/>
      <c r="L104" s="433"/>
      <c r="M104" s="423"/>
      <c r="N104" s="423"/>
      <c r="O104" s="425"/>
      <c r="P104" s="434"/>
      <c r="Q104" s="423"/>
      <c r="R104" s="423"/>
      <c r="S104" s="423"/>
      <c r="T104" s="435" t="str">
        <f>IF(S104="","",VLOOKUP(S104,'Drop Down Lists'!$D$2:$E$394,2,FALSE))</f>
        <v/>
      </c>
      <c r="U104" s="428"/>
      <c r="V104" s="428"/>
      <c r="W104" s="436"/>
      <c r="X104" s="436"/>
      <c r="Y104" s="437"/>
      <c r="Z104" s="438" t="str">
        <f t="shared" si="6"/>
        <v/>
      </c>
      <c r="AA104" s="438" t="str">
        <f>IF(Z104="","",VLOOKUP(Z104,'Drop Down Lists'!$D$2:$E$3942,FALSE))</f>
        <v/>
      </c>
      <c r="AB104" s="438"/>
      <c r="AC104" s="438"/>
      <c r="AD104" s="433" t="str">
        <f t="shared" si="7"/>
        <v/>
      </c>
      <c r="AE104" s="439" t="str">
        <f t="shared" si="5"/>
        <v/>
      </c>
      <c r="AF104" s="438" t="str">
        <f>IF(AE104="","",VLOOKUP(AE104,'Drop Down Lists'!$D$2:$E$394,2,FALSE))</f>
        <v/>
      </c>
      <c r="AG104" s="439"/>
      <c r="AH104" s="437" t="str">
        <f t="shared" si="8"/>
        <v/>
      </c>
      <c r="AI104" s="438" t="str">
        <f t="shared" si="9"/>
        <v xml:space="preserve"> </v>
      </c>
      <c r="AJ104" s="438" t="str">
        <f>IF(AI104=" "," ",VLOOKUP(AI104,'Drop Down Lists'!$D$2:$E$394,2,FALSE))</f>
        <v xml:space="preserve"> </v>
      </c>
      <c r="AK104" s="440"/>
    </row>
    <row r="105" spans="1:37">
      <c r="A105" s="422"/>
      <c r="B105" s="423"/>
      <c r="C105" s="423"/>
      <c r="D105" s="423"/>
      <c r="E105" s="424"/>
      <c r="F105" s="423"/>
      <c r="G105" s="423"/>
      <c r="H105" s="424"/>
      <c r="I105" s="423"/>
      <c r="J105" s="423"/>
      <c r="K105" s="423"/>
      <c r="L105" s="433"/>
      <c r="M105" s="423"/>
      <c r="N105" s="423"/>
      <c r="O105" s="425"/>
      <c r="P105" s="434"/>
      <c r="Q105" s="423"/>
      <c r="R105" s="423"/>
      <c r="S105" s="423"/>
      <c r="T105" s="435" t="str">
        <f>IF(S105="","",VLOOKUP(S105,'Drop Down Lists'!$D$2:$E$394,2,FALSE))</f>
        <v/>
      </c>
      <c r="U105" s="428"/>
      <c r="V105" s="428"/>
      <c r="W105" s="436"/>
      <c r="X105" s="436"/>
      <c r="Y105" s="437"/>
      <c r="Z105" s="438" t="str">
        <f t="shared" si="6"/>
        <v/>
      </c>
      <c r="AA105" s="438" t="str">
        <f>IF(Z105="","",VLOOKUP(Z105,'Drop Down Lists'!$D$2:$E$3942,FALSE))</f>
        <v/>
      </c>
      <c r="AB105" s="438"/>
      <c r="AC105" s="438"/>
      <c r="AD105" s="433" t="str">
        <f t="shared" si="7"/>
        <v/>
      </c>
      <c r="AE105" s="439" t="str">
        <f t="shared" si="5"/>
        <v/>
      </c>
      <c r="AF105" s="438" t="str">
        <f>IF(AE105="","",VLOOKUP(AE105,'Drop Down Lists'!$D$2:$E$394,2,FALSE))</f>
        <v/>
      </c>
      <c r="AG105" s="439"/>
      <c r="AH105" s="437" t="str">
        <f t="shared" si="8"/>
        <v/>
      </c>
      <c r="AI105" s="438" t="str">
        <f t="shared" si="9"/>
        <v xml:space="preserve"> </v>
      </c>
      <c r="AJ105" s="438" t="str">
        <f>IF(AI105=" "," ",VLOOKUP(AI105,'Drop Down Lists'!$D$2:$E$394,2,FALSE))</f>
        <v xml:space="preserve"> </v>
      </c>
      <c r="AK105" s="440"/>
    </row>
    <row r="106" spans="1:37">
      <c r="A106" s="422"/>
      <c r="B106" s="423"/>
      <c r="C106" s="423"/>
      <c r="D106" s="423"/>
      <c r="E106" s="424"/>
      <c r="F106" s="423"/>
      <c r="G106" s="423"/>
      <c r="H106" s="424"/>
      <c r="I106" s="423"/>
      <c r="J106" s="423"/>
      <c r="K106" s="423"/>
      <c r="L106" s="433"/>
      <c r="M106" s="423"/>
      <c r="N106" s="423"/>
      <c r="O106" s="425"/>
      <c r="P106" s="434"/>
      <c r="Q106" s="423"/>
      <c r="R106" s="423"/>
      <c r="S106" s="423"/>
      <c r="T106" s="435" t="str">
        <f>IF(S106="","",VLOOKUP(S106,'Drop Down Lists'!$D$2:$E$394,2,FALSE))</f>
        <v/>
      </c>
      <c r="U106" s="428"/>
      <c r="V106" s="428"/>
      <c r="W106" s="436"/>
      <c r="X106" s="436"/>
      <c r="Y106" s="437"/>
      <c r="Z106" s="438" t="str">
        <f t="shared" si="6"/>
        <v/>
      </c>
      <c r="AA106" s="438" t="str">
        <f>IF(Z106="","",VLOOKUP(Z106,'Drop Down Lists'!$D$2:$E$3942,FALSE))</f>
        <v/>
      </c>
      <c r="AB106" s="438"/>
      <c r="AC106" s="438"/>
      <c r="AD106" s="433" t="str">
        <f t="shared" si="7"/>
        <v/>
      </c>
      <c r="AE106" s="439" t="str">
        <f t="shared" si="5"/>
        <v/>
      </c>
      <c r="AF106" s="438" t="str">
        <f>IF(AE106="","",VLOOKUP(AE106,'Drop Down Lists'!$D$2:$E$394,2,FALSE))</f>
        <v/>
      </c>
      <c r="AG106" s="439"/>
      <c r="AH106" s="437" t="str">
        <f t="shared" si="8"/>
        <v/>
      </c>
      <c r="AI106" s="438" t="str">
        <f t="shared" si="9"/>
        <v xml:space="preserve"> </v>
      </c>
      <c r="AJ106" s="438" t="str">
        <f>IF(AI106=" "," ",VLOOKUP(AI106,'Drop Down Lists'!$D$2:$E$394,2,FALSE))</f>
        <v xml:space="preserve"> </v>
      </c>
      <c r="AK106" s="440"/>
    </row>
    <row r="107" spans="1:37">
      <c r="A107" s="422"/>
      <c r="B107" s="423"/>
      <c r="C107" s="423"/>
      <c r="D107" s="423"/>
      <c r="E107" s="424"/>
      <c r="F107" s="423"/>
      <c r="G107" s="423"/>
      <c r="H107" s="424"/>
      <c r="I107" s="423"/>
      <c r="J107" s="423"/>
      <c r="K107" s="423"/>
      <c r="L107" s="433"/>
      <c r="M107" s="423"/>
      <c r="N107" s="423"/>
      <c r="O107" s="425"/>
      <c r="P107" s="434"/>
      <c r="Q107" s="423"/>
      <c r="R107" s="423"/>
      <c r="S107" s="423"/>
      <c r="T107" s="435" t="str">
        <f>IF(S107="","",VLOOKUP(S107,'Drop Down Lists'!$D$2:$E$394,2,FALSE))</f>
        <v/>
      </c>
      <c r="U107" s="428"/>
      <c r="V107" s="428"/>
      <c r="W107" s="436"/>
      <c r="X107" s="436"/>
      <c r="Y107" s="437"/>
      <c r="Z107" s="438" t="str">
        <f t="shared" si="6"/>
        <v/>
      </c>
      <c r="AA107" s="438" t="str">
        <f>IF(Z107="","",VLOOKUP(Z107,'Drop Down Lists'!$D$2:$E$3942,FALSE))</f>
        <v/>
      </c>
      <c r="AB107" s="438"/>
      <c r="AC107" s="438"/>
      <c r="AD107" s="433" t="str">
        <f t="shared" si="7"/>
        <v/>
      </c>
      <c r="AE107" s="439" t="str">
        <f t="shared" si="5"/>
        <v/>
      </c>
      <c r="AF107" s="438" t="str">
        <f>IF(AE107="","",VLOOKUP(AE107,'Drop Down Lists'!$D$2:$E$394,2,FALSE))</f>
        <v/>
      </c>
      <c r="AG107" s="439"/>
      <c r="AH107" s="437" t="str">
        <f t="shared" si="8"/>
        <v/>
      </c>
      <c r="AI107" s="438" t="str">
        <f t="shared" si="9"/>
        <v xml:space="preserve"> </v>
      </c>
      <c r="AJ107" s="438" t="str">
        <f>IF(AI107=" "," ",VLOOKUP(AI107,'Drop Down Lists'!$D$2:$E$394,2,FALSE))</f>
        <v xml:space="preserve"> </v>
      </c>
      <c r="AK107" s="440"/>
    </row>
    <row r="108" spans="1:37">
      <c r="A108" s="422"/>
      <c r="B108" s="423"/>
      <c r="C108" s="423"/>
      <c r="D108" s="423"/>
      <c r="E108" s="424"/>
      <c r="F108" s="423"/>
      <c r="G108" s="423"/>
      <c r="H108" s="424"/>
      <c r="I108" s="423"/>
      <c r="J108" s="423"/>
      <c r="K108" s="423"/>
      <c r="L108" s="433"/>
      <c r="M108" s="423"/>
      <c r="N108" s="423"/>
      <c r="O108" s="425"/>
      <c r="P108" s="434"/>
      <c r="Q108" s="423"/>
      <c r="R108" s="423"/>
      <c r="S108" s="423"/>
      <c r="T108" s="435" t="str">
        <f>IF(S108="","",VLOOKUP(S108,'Drop Down Lists'!$D$2:$E$394,2,FALSE))</f>
        <v/>
      </c>
      <c r="U108" s="428"/>
      <c r="V108" s="428"/>
      <c r="W108" s="436"/>
      <c r="X108" s="436"/>
      <c r="Y108" s="437"/>
      <c r="Z108" s="438" t="str">
        <f t="shared" si="6"/>
        <v/>
      </c>
      <c r="AA108" s="438" t="str">
        <f>IF(Z108="","",VLOOKUP(Z108,'Drop Down Lists'!$D$2:$E$3942,FALSE))</f>
        <v/>
      </c>
      <c r="AB108" s="438"/>
      <c r="AC108" s="438"/>
      <c r="AD108" s="433" t="str">
        <f t="shared" si="7"/>
        <v/>
      </c>
      <c r="AE108" s="439" t="str">
        <f t="shared" si="5"/>
        <v/>
      </c>
      <c r="AF108" s="438" t="str">
        <f>IF(AE108="","",VLOOKUP(AE108,'Drop Down Lists'!$D$2:$E$394,2,FALSE))</f>
        <v/>
      </c>
      <c r="AG108" s="439"/>
      <c r="AH108" s="437" t="str">
        <f t="shared" si="8"/>
        <v/>
      </c>
      <c r="AI108" s="438" t="str">
        <f t="shared" si="9"/>
        <v xml:space="preserve"> </v>
      </c>
      <c r="AJ108" s="438" t="str">
        <f>IF(AI108=" "," ",VLOOKUP(AI108,'Drop Down Lists'!$D$2:$E$394,2,FALSE))</f>
        <v xml:space="preserve"> </v>
      </c>
      <c r="AK108" s="440"/>
    </row>
    <row r="109" spans="1:37">
      <c r="A109" s="422"/>
      <c r="B109" s="423"/>
      <c r="C109" s="423"/>
      <c r="D109" s="423"/>
      <c r="E109" s="424"/>
      <c r="F109" s="423"/>
      <c r="G109" s="423"/>
      <c r="H109" s="424"/>
      <c r="I109" s="423"/>
      <c r="J109" s="423"/>
      <c r="K109" s="423"/>
      <c r="L109" s="433"/>
      <c r="M109" s="423"/>
      <c r="N109" s="423"/>
      <c r="O109" s="425"/>
      <c r="P109" s="434"/>
      <c r="Q109" s="423"/>
      <c r="R109" s="423"/>
      <c r="S109" s="423"/>
      <c r="T109" s="435" t="str">
        <f>IF(S109="","",VLOOKUP(S109,'Drop Down Lists'!$D$2:$E$394,2,FALSE))</f>
        <v/>
      </c>
      <c r="U109" s="428"/>
      <c r="V109" s="428"/>
      <c r="W109" s="436"/>
      <c r="X109" s="436"/>
      <c r="Y109" s="437"/>
      <c r="Z109" s="438" t="str">
        <f t="shared" si="6"/>
        <v/>
      </c>
      <c r="AA109" s="438" t="str">
        <f>IF(Z109="","",VLOOKUP(Z109,'Drop Down Lists'!$D$2:$E$3942,FALSE))</f>
        <v/>
      </c>
      <c r="AB109" s="438"/>
      <c r="AC109" s="438"/>
      <c r="AD109" s="433" t="str">
        <f t="shared" si="7"/>
        <v/>
      </c>
      <c r="AE109" s="439" t="str">
        <f t="shared" si="5"/>
        <v/>
      </c>
      <c r="AF109" s="438" t="str">
        <f>IF(AE109="","",VLOOKUP(AE109,'Drop Down Lists'!$D$2:$E$394,2,FALSE))</f>
        <v/>
      </c>
      <c r="AG109" s="439"/>
      <c r="AH109" s="437" t="str">
        <f t="shared" si="8"/>
        <v/>
      </c>
      <c r="AI109" s="438" t="str">
        <f t="shared" si="9"/>
        <v xml:space="preserve"> </v>
      </c>
      <c r="AJ109" s="438" t="str">
        <f>IF(AI109=" "," ",VLOOKUP(AI109,'Drop Down Lists'!$D$2:$E$394,2,FALSE))</f>
        <v xml:space="preserve"> </v>
      </c>
      <c r="AK109" s="440"/>
    </row>
    <row r="110" spans="1:37">
      <c r="A110" s="422"/>
      <c r="B110" s="423"/>
      <c r="C110" s="423"/>
      <c r="D110" s="423"/>
      <c r="E110" s="424"/>
      <c r="F110" s="423"/>
      <c r="G110" s="423"/>
      <c r="H110" s="424"/>
      <c r="I110" s="423"/>
      <c r="J110" s="423"/>
      <c r="K110" s="423"/>
      <c r="L110" s="433"/>
      <c r="M110" s="423"/>
      <c r="N110" s="423"/>
      <c r="O110" s="425"/>
      <c r="P110" s="434"/>
      <c r="Q110" s="423"/>
      <c r="R110" s="423"/>
      <c r="S110" s="423"/>
      <c r="T110" s="435" t="str">
        <f>IF(S110="","",VLOOKUP(S110,'Drop Down Lists'!$D$2:$E$394,2,FALSE))</f>
        <v/>
      </c>
      <c r="U110" s="428"/>
      <c r="V110" s="428"/>
      <c r="W110" s="436"/>
      <c r="X110" s="436"/>
      <c r="Y110" s="437"/>
      <c r="Z110" s="438" t="str">
        <f t="shared" si="6"/>
        <v/>
      </c>
      <c r="AA110" s="438" t="str">
        <f>IF(Z110="","",VLOOKUP(Z110,'Drop Down Lists'!$D$2:$E$3942,FALSE))</f>
        <v/>
      </c>
      <c r="AB110" s="438"/>
      <c r="AC110" s="438"/>
      <c r="AD110" s="433" t="str">
        <f t="shared" si="7"/>
        <v/>
      </c>
      <c r="AE110" s="439" t="str">
        <f t="shared" si="5"/>
        <v/>
      </c>
      <c r="AF110" s="438" t="str">
        <f>IF(AE110="","",VLOOKUP(AE110,'Drop Down Lists'!$D$2:$E$394,2,FALSE))</f>
        <v/>
      </c>
      <c r="AG110" s="439"/>
      <c r="AH110" s="437" t="str">
        <f t="shared" si="8"/>
        <v/>
      </c>
      <c r="AI110" s="438" t="str">
        <f t="shared" si="9"/>
        <v xml:space="preserve"> </v>
      </c>
      <c r="AJ110" s="438" t="str">
        <f>IF(AI110=" "," ",VLOOKUP(AI110,'Drop Down Lists'!$D$2:$E$394,2,FALSE))</f>
        <v xml:space="preserve"> </v>
      </c>
      <c r="AK110" s="440"/>
    </row>
    <row r="111" spans="1:37">
      <c r="A111" s="422"/>
      <c r="B111" s="423"/>
      <c r="C111" s="423"/>
      <c r="D111" s="423"/>
      <c r="E111" s="424"/>
      <c r="F111" s="423"/>
      <c r="G111" s="423"/>
      <c r="H111" s="424"/>
      <c r="I111" s="423"/>
      <c r="J111" s="423"/>
      <c r="K111" s="423"/>
      <c r="L111" s="433"/>
      <c r="M111" s="423"/>
      <c r="N111" s="423"/>
      <c r="O111" s="425"/>
      <c r="P111" s="434"/>
      <c r="Q111" s="423"/>
      <c r="R111" s="423"/>
      <c r="S111" s="423"/>
      <c r="T111" s="435" t="str">
        <f>IF(S111="","",VLOOKUP(S111,'Drop Down Lists'!$D$2:$E$394,2,FALSE))</f>
        <v/>
      </c>
      <c r="U111" s="428"/>
      <c r="V111" s="428"/>
      <c r="W111" s="436"/>
      <c r="X111" s="436"/>
      <c r="Y111" s="437"/>
      <c r="Z111" s="438" t="str">
        <f t="shared" si="6"/>
        <v/>
      </c>
      <c r="AA111" s="438" t="str">
        <f>IF(Z111="","",VLOOKUP(Z111,'Drop Down Lists'!$D$2:$E$3942,FALSE))</f>
        <v/>
      </c>
      <c r="AB111" s="438"/>
      <c r="AC111" s="438"/>
      <c r="AD111" s="433" t="str">
        <f t="shared" si="7"/>
        <v/>
      </c>
      <c r="AE111" s="439" t="str">
        <f t="shared" si="5"/>
        <v/>
      </c>
      <c r="AF111" s="438" t="str">
        <f>IF(AE111="","",VLOOKUP(AE111,'Drop Down Lists'!$D$2:$E$394,2,FALSE))</f>
        <v/>
      </c>
      <c r="AG111" s="439"/>
      <c r="AH111" s="437" t="str">
        <f t="shared" si="8"/>
        <v/>
      </c>
      <c r="AI111" s="438" t="str">
        <f t="shared" si="9"/>
        <v xml:space="preserve"> </v>
      </c>
      <c r="AJ111" s="438" t="str">
        <f>IF(AI111=" "," ",VLOOKUP(AI111,'Drop Down Lists'!$D$2:$E$394,2,FALSE))</f>
        <v xml:space="preserve"> </v>
      </c>
      <c r="AK111" s="440"/>
    </row>
    <row r="112" spans="1:37">
      <c r="A112" s="422"/>
      <c r="B112" s="423"/>
      <c r="C112" s="423"/>
      <c r="D112" s="423"/>
      <c r="E112" s="424"/>
      <c r="F112" s="423"/>
      <c r="G112" s="423"/>
      <c r="H112" s="424"/>
      <c r="I112" s="423"/>
      <c r="J112" s="423"/>
      <c r="K112" s="423"/>
      <c r="L112" s="433"/>
      <c r="M112" s="423"/>
      <c r="N112" s="423"/>
      <c r="O112" s="425"/>
      <c r="P112" s="434"/>
      <c r="Q112" s="423"/>
      <c r="R112" s="423"/>
      <c r="S112" s="423"/>
      <c r="T112" s="435" t="str">
        <f>IF(S112="","",VLOOKUP(S112,'Drop Down Lists'!$D$2:$E$394,2,FALSE))</f>
        <v/>
      </c>
      <c r="U112" s="428"/>
      <c r="V112" s="428"/>
      <c r="W112" s="436"/>
      <c r="X112" s="436"/>
      <c r="Y112" s="437"/>
      <c r="Z112" s="438" t="str">
        <f t="shared" si="6"/>
        <v/>
      </c>
      <c r="AA112" s="438" t="str">
        <f>IF(Z112="","",VLOOKUP(Z112,'Drop Down Lists'!$D$2:$E$3942,FALSE))</f>
        <v/>
      </c>
      <c r="AB112" s="438"/>
      <c r="AC112" s="438"/>
      <c r="AD112" s="433" t="str">
        <f t="shared" si="7"/>
        <v/>
      </c>
      <c r="AE112" s="439" t="str">
        <f t="shared" si="5"/>
        <v/>
      </c>
      <c r="AF112" s="438" t="str">
        <f>IF(AE112="","",VLOOKUP(AE112,'Drop Down Lists'!$D$2:$E$394,2,FALSE))</f>
        <v/>
      </c>
      <c r="AG112" s="439"/>
      <c r="AH112" s="437" t="str">
        <f t="shared" si="8"/>
        <v/>
      </c>
      <c r="AI112" s="438" t="str">
        <f t="shared" si="9"/>
        <v xml:space="preserve"> </v>
      </c>
      <c r="AJ112" s="438" t="str">
        <f>IF(AI112=" "," ",VLOOKUP(AI112,'Drop Down Lists'!$D$2:$E$394,2,FALSE))</f>
        <v xml:space="preserve"> </v>
      </c>
      <c r="AK112" s="440"/>
    </row>
    <row r="113" spans="1:37">
      <c r="A113" s="422"/>
      <c r="B113" s="423"/>
      <c r="C113" s="423"/>
      <c r="D113" s="423"/>
      <c r="E113" s="424"/>
      <c r="F113" s="423"/>
      <c r="G113" s="423"/>
      <c r="H113" s="424"/>
      <c r="I113" s="423"/>
      <c r="J113" s="423"/>
      <c r="K113" s="423"/>
      <c r="L113" s="433"/>
      <c r="M113" s="423"/>
      <c r="N113" s="423"/>
      <c r="O113" s="425"/>
      <c r="P113" s="434"/>
      <c r="Q113" s="423"/>
      <c r="R113" s="423"/>
      <c r="S113" s="423"/>
      <c r="T113" s="435" t="str">
        <f>IF(S113="","",VLOOKUP(S113,'Drop Down Lists'!$D$2:$E$394,2,FALSE))</f>
        <v/>
      </c>
      <c r="U113" s="428"/>
      <c r="V113" s="428"/>
      <c r="W113" s="436"/>
      <c r="X113" s="436"/>
      <c r="Y113" s="437"/>
      <c r="Z113" s="438" t="str">
        <f t="shared" si="6"/>
        <v/>
      </c>
      <c r="AA113" s="438" t="str">
        <f>IF(Z113="","",VLOOKUP(Z113,'Drop Down Lists'!$D$2:$E$3942,FALSE))</f>
        <v/>
      </c>
      <c r="AB113" s="438"/>
      <c r="AC113" s="438"/>
      <c r="AD113" s="433" t="str">
        <f t="shared" si="7"/>
        <v/>
      </c>
      <c r="AE113" s="439" t="str">
        <f t="shared" si="5"/>
        <v/>
      </c>
      <c r="AF113" s="438" t="str">
        <f>IF(AE113="","",VLOOKUP(AE113,'Drop Down Lists'!$D$2:$E$394,2,FALSE))</f>
        <v/>
      </c>
      <c r="AG113" s="439"/>
      <c r="AH113" s="437" t="str">
        <f t="shared" si="8"/>
        <v/>
      </c>
      <c r="AI113" s="438" t="str">
        <f t="shared" si="9"/>
        <v xml:space="preserve"> </v>
      </c>
      <c r="AJ113" s="438" t="str">
        <f>IF(AI113=" "," ",VLOOKUP(AI113,'Drop Down Lists'!$D$2:$E$394,2,FALSE))</f>
        <v xml:space="preserve"> </v>
      </c>
      <c r="AK113" s="440"/>
    </row>
    <row r="114" spans="1:37">
      <c r="A114" s="422"/>
      <c r="B114" s="423"/>
      <c r="C114" s="423"/>
      <c r="D114" s="423"/>
      <c r="E114" s="424"/>
      <c r="F114" s="423"/>
      <c r="G114" s="423"/>
      <c r="H114" s="424"/>
      <c r="I114" s="423"/>
      <c r="J114" s="423"/>
      <c r="K114" s="423"/>
      <c r="L114" s="433"/>
      <c r="M114" s="423"/>
      <c r="N114" s="423"/>
      <c r="O114" s="425"/>
      <c r="P114" s="434"/>
      <c r="Q114" s="423"/>
      <c r="R114" s="423"/>
      <c r="S114" s="423"/>
      <c r="T114" s="435" t="str">
        <f>IF(S114="","",VLOOKUP(S114,'Drop Down Lists'!$D$2:$E$394,2,FALSE))</f>
        <v/>
      </c>
      <c r="U114" s="428"/>
      <c r="V114" s="428"/>
      <c r="W114" s="436"/>
      <c r="X114" s="436"/>
      <c r="Y114" s="437"/>
      <c r="Z114" s="438" t="str">
        <f t="shared" si="6"/>
        <v/>
      </c>
      <c r="AA114" s="438" t="str">
        <f>IF(Z114="","",VLOOKUP(Z114,'Drop Down Lists'!$D$2:$E$3942,FALSE))</f>
        <v/>
      </c>
      <c r="AB114" s="438"/>
      <c r="AC114" s="438"/>
      <c r="AD114" s="433" t="str">
        <f t="shared" si="7"/>
        <v/>
      </c>
      <c r="AE114" s="439" t="str">
        <f t="shared" si="5"/>
        <v/>
      </c>
      <c r="AF114" s="438" t="str">
        <f>IF(AE114="","",VLOOKUP(AE114,'Drop Down Lists'!$D$2:$E$394,2,FALSE))</f>
        <v/>
      </c>
      <c r="AG114" s="439"/>
      <c r="AH114" s="437" t="str">
        <f t="shared" si="8"/>
        <v/>
      </c>
      <c r="AI114" s="438" t="str">
        <f t="shared" si="9"/>
        <v xml:space="preserve"> </v>
      </c>
      <c r="AJ114" s="438" t="str">
        <f>IF(AI114=" "," ",VLOOKUP(AI114,'Drop Down Lists'!$D$2:$E$394,2,FALSE))</f>
        <v xml:space="preserve"> </v>
      </c>
      <c r="AK114" s="440"/>
    </row>
    <row r="115" spans="1:37">
      <c r="A115" s="422"/>
      <c r="B115" s="423"/>
      <c r="C115" s="423"/>
      <c r="D115" s="423"/>
      <c r="E115" s="424"/>
      <c r="F115" s="423"/>
      <c r="G115" s="423"/>
      <c r="H115" s="424"/>
      <c r="I115" s="423"/>
      <c r="J115" s="423"/>
      <c r="K115" s="423"/>
      <c r="L115" s="433"/>
      <c r="M115" s="423"/>
      <c r="N115" s="423"/>
      <c r="O115" s="425"/>
      <c r="P115" s="434"/>
      <c r="Q115" s="423"/>
      <c r="R115" s="423"/>
      <c r="S115" s="423"/>
      <c r="T115" s="435" t="str">
        <f>IF(S115="","",VLOOKUP(S115,'Drop Down Lists'!$D$2:$E$394,2,FALSE))</f>
        <v/>
      </c>
      <c r="U115" s="428"/>
      <c r="V115" s="428"/>
      <c r="W115" s="436"/>
      <c r="X115" s="436"/>
      <c r="Y115" s="437"/>
      <c r="Z115" s="438" t="str">
        <f t="shared" si="6"/>
        <v/>
      </c>
      <c r="AA115" s="438" t="str">
        <f>IF(Z115="","",VLOOKUP(Z115,'Drop Down Lists'!$D$2:$E$3942,FALSE))</f>
        <v/>
      </c>
      <c r="AB115" s="438"/>
      <c r="AC115" s="438"/>
      <c r="AD115" s="433" t="str">
        <f t="shared" si="7"/>
        <v/>
      </c>
      <c r="AE115" s="439" t="str">
        <f t="shared" si="5"/>
        <v/>
      </c>
      <c r="AF115" s="438" t="str">
        <f>IF(AE115="","",VLOOKUP(AE115,'Drop Down Lists'!$D$2:$E$394,2,FALSE))</f>
        <v/>
      </c>
      <c r="AG115" s="439"/>
      <c r="AH115" s="437" t="str">
        <f t="shared" si="8"/>
        <v/>
      </c>
      <c r="AI115" s="438" t="str">
        <f t="shared" si="9"/>
        <v xml:space="preserve"> </v>
      </c>
      <c r="AJ115" s="438" t="str">
        <f>IF(AI115=" "," ",VLOOKUP(AI115,'Drop Down Lists'!$D$2:$E$394,2,FALSE))</f>
        <v xml:space="preserve"> </v>
      </c>
      <c r="AK115" s="440"/>
    </row>
    <row r="116" spans="1:37">
      <c r="A116" s="422"/>
      <c r="B116" s="423"/>
      <c r="C116" s="423"/>
      <c r="D116" s="423"/>
      <c r="E116" s="424"/>
      <c r="F116" s="423"/>
      <c r="G116" s="423"/>
      <c r="H116" s="424"/>
      <c r="I116" s="423"/>
      <c r="J116" s="423"/>
      <c r="K116" s="423"/>
      <c r="L116" s="433"/>
      <c r="M116" s="423"/>
      <c r="N116" s="423"/>
      <c r="O116" s="425"/>
      <c r="P116" s="434"/>
      <c r="Q116" s="423"/>
      <c r="R116" s="423"/>
      <c r="S116" s="423"/>
      <c r="T116" s="435" t="str">
        <f>IF(S116="","",VLOOKUP(S116,'Drop Down Lists'!$D$2:$E$394,2,FALSE))</f>
        <v/>
      </c>
      <c r="U116" s="428"/>
      <c r="V116" s="428"/>
      <c r="W116" s="436"/>
      <c r="X116" s="436"/>
      <c r="Y116" s="437"/>
      <c r="Z116" s="438" t="str">
        <f t="shared" si="6"/>
        <v/>
      </c>
      <c r="AA116" s="438" t="str">
        <f>IF(Z116="","",VLOOKUP(Z116,'Drop Down Lists'!$D$2:$E$3942,FALSE))</f>
        <v/>
      </c>
      <c r="AB116" s="438"/>
      <c r="AC116" s="438"/>
      <c r="AD116" s="433" t="str">
        <f t="shared" si="7"/>
        <v/>
      </c>
      <c r="AE116" s="439" t="str">
        <f t="shared" si="5"/>
        <v/>
      </c>
      <c r="AF116" s="438" t="str">
        <f>IF(AE116="","",VLOOKUP(AE116,'Drop Down Lists'!$D$2:$E$394,2,FALSE))</f>
        <v/>
      </c>
      <c r="AG116" s="439"/>
      <c r="AH116" s="437" t="str">
        <f t="shared" si="8"/>
        <v/>
      </c>
      <c r="AI116" s="438" t="str">
        <f t="shared" si="9"/>
        <v xml:space="preserve"> </v>
      </c>
      <c r="AJ116" s="438" t="str">
        <f>IF(AI116=" "," ",VLOOKUP(AI116,'Drop Down Lists'!$D$2:$E$394,2,FALSE))</f>
        <v xml:space="preserve"> </v>
      </c>
      <c r="AK116" s="440"/>
    </row>
    <row r="117" spans="1:37">
      <c r="A117" s="422"/>
      <c r="B117" s="423"/>
      <c r="C117" s="423"/>
      <c r="D117" s="423"/>
      <c r="E117" s="424"/>
      <c r="F117" s="423"/>
      <c r="G117" s="423"/>
      <c r="H117" s="424"/>
      <c r="I117" s="423"/>
      <c r="J117" s="423"/>
      <c r="K117" s="423"/>
      <c r="L117" s="433"/>
      <c r="M117" s="423"/>
      <c r="N117" s="423"/>
      <c r="O117" s="425"/>
      <c r="P117" s="434"/>
      <c r="Q117" s="423"/>
      <c r="R117" s="423"/>
      <c r="S117" s="423"/>
      <c r="T117" s="435" t="str">
        <f>IF(S117="","",VLOOKUP(S117,'Drop Down Lists'!$D$2:$E$394,2,FALSE))</f>
        <v/>
      </c>
      <c r="U117" s="428"/>
      <c r="V117" s="428"/>
      <c r="W117" s="436"/>
      <c r="X117" s="436"/>
      <c r="Y117" s="437"/>
      <c r="Z117" s="438" t="str">
        <f t="shared" si="6"/>
        <v/>
      </c>
      <c r="AA117" s="438" t="str">
        <f>IF(Z117="","",VLOOKUP(Z117,'Drop Down Lists'!$D$2:$E$3942,FALSE))</f>
        <v/>
      </c>
      <c r="AB117" s="438"/>
      <c r="AC117" s="438"/>
      <c r="AD117" s="433" t="str">
        <f t="shared" si="7"/>
        <v/>
      </c>
      <c r="AE117" s="439" t="str">
        <f t="shared" si="5"/>
        <v/>
      </c>
      <c r="AF117" s="438" t="str">
        <f>IF(AE117="","",VLOOKUP(AE117,'Drop Down Lists'!$D$2:$E$394,2,FALSE))</f>
        <v/>
      </c>
      <c r="AG117" s="439"/>
      <c r="AH117" s="437" t="str">
        <f t="shared" si="8"/>
        <v/>
      </c>
      <c r="AI117" s="438" t="str">
        <f t="shared" si="9"/>
        <v xml:space="preserve"> </v>
      </c>
      <c r="AJ117" s="438" t="str">
        <f>IF(AI117=" "," ",VLOOKUP(AI117,'Drop Down Lists'!$D$2:$E$394,2,FALSE))</f>
        <v xml:space="preserve"> </v>
      </c>
      <c r="AK117" s="440"/>
    </row>
    <row r="118" spans="1:37">
      <c r="A118" s="422"/>
      <c r="B118" s="423"/>
      <c r="C118" s="423"/>
      <c r="D118" s="423"/>
      <c r="E118" s="424"/>
      <c r="F118" s="423"/>
      <c r="G118" s="423"/>
      <c r="H118" s="424"/>
      <c r="I118" s="423"/>
      <c r="J118" s="423"/>
      <c r="K118" s="423"/>
      <c r="L118" s="433"/>
      <c r="M118" s="423"/>
      <c r="N118" s="423"/>
      <c r="O118" s="425"/>
      <c r="P118" s="434"/>
      <c r="Q118" s="423"/>
      <c r="R118" s="423"/>
      <c r="S118" s="423"/>
      <c r="T118" s="435" t="str">
        <f>IF(S118="","",VLOOKUP(S118,'Drop Down Lists'!$D$2:$E$394,2,FALSE))</f>
        <v/>
      </c>
      <c r="U118" s="428"/>
      <c r="V118" s="428"/>
      <c r="W118" s="436"/>
      <c r="X118" s="436"/>
      <c r="Y118" s="437"/>
      <c r="Z118" s="438" t="str">
        <f t="shared" si="6"/>
        <v/>
      </c>
      <c r="AA118" s="438" t="str">
        <f>IF(Z118="","",VLOOKUP(Z118,'Drop Down Lists'!$D$2:$E$3942,FALSE))</f>
        <v/>
      </c>
      <c r="AB118" s="438"/>
      <c r="AC118" s="438"/>
      <c r="AD118" s="433" t="str">
        <f t="shared" si="7"/>
        <v/>
      </c>
      <c r="AE118" s="439" t="str">
        <f t="shared" si="5"/>
        <v/>
      </c>
      <c r="AF118" s="438" t="str">
        <f>IF(AE118="","",VLOOKUP(AE118,'Drop Down Lists'!$D$2:$E$394,2,FALSE))</f>
        <v/>
      </c>
      <c r="AG118" s="439"/>
      <c r="AH118" s="437" t="str">
        <f t="shared" si="8"/>
        <v/>
      </c>
      <c r="AI118" s="438" t="str">
        <f t="shared" si="9"/>
        <v xml:space="preserve"> </v>
      </c>
      <c r="AJ118" s="438" t="str">
        <f>IF(AI118=" "," ",VLOOKUP(AI118,'Drop Down Lists'!$D$2:$E$394,2,FALSE))</f>
        <v xml:space="preserve"> </v>
      </c>
      <c r="AK118" s="440"/>
    </row>
    <row r="119" spans="1:37">
      <c r="A119" s="422"/>
      <c r="B119" s="423"/>
      <c r="C119" s="423"/>
      <c r="D119" s="423"/>
      <c r="E119" s="424"/>
      <c r="F119" s="423"/>
      <c r="G119" s="423"/>
      <c r="H119" s="424"/>
      <c r="I119" s="423"/>
      <c r="J119" s="423"/>
      <c r="K119" s="423"/>
      <c r="L119" s="433"/>
      <c r="M119" s="423"/>
      <c r="N119" s="423"/>
      <c r="O119" s="425"/>
      <c r="P119" s="434"/>
      <c r="Q119" s="423"/>
      <c r="R119" s="423"/>
      <c r="S119" s="423"/>
      <c r="T119" s="435" t="str">
        <f>IF(S119="","",VLOOKUP(S119,'Drop Down Lists'!$D$2:$E$394,2,FALSE))</f>
        <v/>
      </c>
      <c r="U119" s="428"/>
      <c r="V119" s="428"/>
      <c r="W119" s="436"/>
      <c r="X119" s="436"/>
      <c r="Y119" s="437"/>
      <c r="Z119" s="438" t="str">
        <f t="shared" si="6"/>
        <v/>
      </c>
      <c r="AA119" s="438" t="str">
        <f>IF(Z119="","",VLOOKUP(Z119,'Drop Down Lists'!$D$2:$E$3942,FALSE))</f>
        <v/>
      </c>
      <c r="AB119" s="438"/>
      <c r="AC119" s="438"/>
      <c r="AD119" s="433" t="str">
        <f t="shared" si="7"/>
        <v/>
      </c>
      <c r="AE119" s="439" t="str">
        <f t="shared" si="5"/>
        <v/>
      </c>
      <c r="AF119" s="438" t="str">
        <f>IF(AE119="","",VLOOKUP(AE119,'Drop Down Lists'!$D$2:$E$394,2,FALSE))</f>
        <v/>
      </c>
      <c r="AG119" s="439"/>
      <c r="AH119" s="437" t="str">
        <f t="shared" si="8"/>
        <v/>
      </c>
      <c r="AI119" s="438" t="str">
        <f t="shared" si="9"/>
        <v xml:space="preserve"> </v>
      </c>
      <c r="AJ119" s="438" t="str">
        <f>IF(AI119=" "," ",VLOOKUP(AI119,'Drop Down Lists'!$D$2:$E$394,2,FALSE))</f>
        <v xml:space="preserve"> </v>
      </c>
      <c r="AK119" s="440"/>
    </row>
    <row r="120" spans="1:37">
      <c r="A120" s="422"/>
      <c r="B120" s="423"/>
      <c r="C120" s="423"/>
      <c r="D120" s="423"/>
      <c r="E120" s="424"/>
      <c r="F120" s="423"/>
      <c r="G120" s="423"/>
      <c r="H120" s="424"/>
      <c r="I120" s="423"/>
      <c r="J120" s="423"/>
      <c r="K120" s="423"/>
      <c r="L120" s="433"/>
      <c r="M120" s="423"/>
      <c r="N120" s="423"/>
      <c r="O120" s="425"/>
      <c r="P120" s="434"/>
      <c r="Q120" s="423"/>
      <c r="R120" s="423"/>
      <c r="S120" s="423"/>
      <c r="T120" s="435" t="str">
        <f>IF(S120="","",VLOOKUP(S120,'Drop Down Lists'!$D$2:$E$394,2,FALSE))</f>
        <v/>
      </c>
      <c r="U120" s="428"/>
      <c r="V120" s="428"/>
      <c r="W120" s="436"/>
      <c r="X120" s="436"/>
      <c r="Y120" s="437"/>
      <c r="Z120" s="438" t="str">
        <f t="shared" si="6"/>
        <v/>
      </c>
      <c r="AA120" s="438" t="str">
        <f>IF(Z120="","",VLOOKUP(Z120,'Drop Down Lists'!$D$2:$E$3942,FALSE))</f>
        <v/>
      </c>
      <c r="AB120" s="438"/>
      <c r="AC120" s="438"/>
      <c r="AD120" s="433" t="str">
        <f t="shared" si="7"/>
        <v/>
      </c>
      <c r="AE120" s="439" t="str">
        <f t="shared" si="5"/>
        <v/>
      </c>
      <c r="AF120" s="438" t="str">
        <f>IF(AE120="","",VLOOKUP(AE120,'Drop Down Lists'!$D$2:$E$394,2,FALSE))</f>
        <v/>
      </c>
      <c r="AG120" s="439"/>
      <c r="AH120" s="437" t="str">
        <f t="shared" si="8"/>
        <v/>
      </c>
      <c r="AI120" s="438" t="str">
        <f t="shared" si="9"/>
        <v xml:space="preserve"> </v>
      </c>
      <c r="AJ120" s="438" t="str">
        <f>IF(AI120=" "," ",VLOOKUP(AI120,'Drop Down Lists'!$D$2:$E$394,2,FALSE))</f>
        <v xml:space="preserve"> </v>
      </c>
      <c r="AK120" s="440"/>
    </row>
    <row r="121" spans="1:37">
      <c r="A121" s="422"/>
      <c r="B121" s="423"/>
      <c r="C121" s="423"/>
      <c r="D121" s="423"/>
      <c r="E121" s="424"/>
      <c r="F121" s="423"/>
      <c r="G121" s="423"/>
      <c r="H121" s="424"/>
      <c r="I121" s="423"/>
      <c r="J121" s="423"/>
      <c r="K121" s="423"/>
      <c r="L121" s="433"/>
      <c r="M121" s="423"/>
      <c r="N121" s="423"/>
      <c r="O121" s="425"/>
      <c r="P121" s="434"/>
      <c r="Q121" s="423"/>
      <c r="R121" s="423"/>
      <c r="S121" s="423"/>
      <c r="T121" s="435" t="str">
        <f>IF(S121="","",VLOOKUP(S121,'Drop Down Lists'!$D$2:$E$394,2,FALSE))</f>
        <v/>
      </c>
      <c r="U121" s="428"/>
      <c r="V121" s="428"/>
      <c r="W121" s="436"/>
      <c r="X121" s="436"/>
      <c r="Y121" s="437"/>
      <c r="Z121" s="438" t="str">
        <f t="shared" si="6"/>
        <v/>
      </c>
      <c r="AA121" s="438" t="str">
        <f>IF(Z121="","",VLOOKUP(Z121,'Drop Down Lists'!$D$2:$E$3942,FALSE))</f>
        <v/>
      </c>
      <c r="AB121" s="438"/>
      <c r="AC121" s="438"/>
      <c r="AD121" s="433" t="str">
        <f t="shared" si="7"/>
        <v/>
      </c>
      <c r="AE121" s="439" t="str">
        <f t="shared" si="5"/>
        <v/>
      </c>
      <c r="AF121" s="438" t="str">
        <f>IF(AE121="","",VLOOKUP(AE121,'Drop Down Lists'!$D$2:$E$394,2,FALSE))</f>
        <v/>
      </c>
      <c r="AG121" s="439"/>
      <c r="AH121" s="437" t="str">
        <f t="shared" si="8"/>
        <v/>
      </c>
      <c r="AI121" s="438" t="str">
        <f t="shared" si="9"/>
        <v xml:space="preserve"> </v>
      </c>
      <c r="AJ121" s="438" t="str">
        <f>IF(AI121=" "," ",VLOOKUP(AI121,'Drop Down Lists'!$D$2:$E$394,2,FALSE))</f>
        <v xml:space="preserve"> </v>
      </c>
      <c r="AK121" s="440"/>
    </row>
    <row r="122" spans="1:37">
      <c r="A122" s="422"/>
      <c r="B122" s="423"/>
      <c r="C122" s="423"/>
      <c r="D122" s="423"/>
      <c r="E122" s="424"/>
      <c r="F122" s="423"/>
      <c r="G122" s="423"/>
      <c r="H122" s="424"/>
      <c r="I122" s="423"/>
      <c r="J122" s="423"/>
      <c r="K122" s="423"/>
      <c r="L122" s="433"/>
      <c r="M122" s="423"/>
      <c r="N122" s="423"/>
      <c r="O122" s="425"/>
      <c r="P122" s="434"/>
      <c r="Q122" s="423"/>
      <c r="R122" s="423"/>
      <c r="S122" s="423"/>
      <c r="T122" s="435" t="str">
        <f>IF(S122="","",VLOOKUP(S122,'Drop Down Lists'!$D$2:$E$394,2,FALSE))</f>
        <v/>
      </c>
      <c r="U122" s="428"/>
      <c r="V122" s="428"/>
      <c r="W122" s="436"/>
      <c r="X122" s="436"/>
      <c r="Y122" s="437"/>
      <c r="Z122" s="438" t="str">
        <f t="shared" si="6"/>
        <v/>
      </c>
      <c r="AA122" s="438" t="str">
        <f>IF(Z122="","",VLOOKUP(Z122,'Drop Down Lists'!$D$2:$E$3942,FALSE))</f>
        <v/>
      </c>
      <c r="AB122" s="438"/>
      <c r="AC122" s="438"/>
      <c r="AD122" s="433" t="str">
        <f t="shared" si="7"/>
        <v/>
      </c>
      <c r="AE122" s="439" t="str">
        <f t="shared" si="5"/>
        <v/>
      </c>
      <c r="AF122" s="438" t="str">
        <f>IF(AE122="","",VLOOKUP(AE122,'Drop Down Lists'!$D$2:$E$394,2,FALSE))</f>
        <v/>
      </c>
      <c r="AG122" s="439"/>
      <c r="AH122" s="437" t="str">
        <f t="shared" si="8"/>
        <v/>
      </c>
      <c r="AI122" s="438" t="str">
        <f t="shared" si="9"/>
        <v xml:space="preserve"> </v>
      </c>
      <c r="AJ122" s="438" t="str">
        <f>IF(AI122=" "," ",VLOOKUP(AI122,'Drop Down Lists'!$D$2:$E$394,2,FALSE))</f>
        <v xml:space="preserve"> </v>
      </c>
      <c r="AK122" s="440"/>
    </row>
    <row r="123" spans="1:37">
      <c r="A123" s="422"/>
      <c r="B123" s="423"/>
      <c r="C123" s="423"/>
      <c r="D123" s="423"/>
      <c r="E123" s="424"/>
      <c r="F123" s="423"/>
      <c r="G123" s="423"/>
      <c r="H123" s="424"/>
      <c r="I123" s="423"/>
      <c r="J123" s="423"/>
      <c r="K123" s="423"/>
      <c r="L123" s="433"/>
      <c r="M123" s="423"/>
      <c r="N123" s="423"/>
      <c r="O123" s="425"/>
      <c r="P123" s="434"/>
      <c r="Q123" s="423"/>
      <c r="R123" s="423"/>
      <c r="S123" s="423"/>
      <c r="T123" s="435" t="str">
        <f>IF(S123="","",VLOOKUP(S123,'Drop Down Lists'!$D$2:$E$394,2,FALSE))</f>
        <v/>
      </c>
      <c r="U123" s="428"/>
      <c r="V123" s="428"/>
      <c r="W123" s="436"/>
      <c r="X123" s="436"/>
      <c r="Y123" s="437"/>
      <c r="Z123" s="438" t="str">
        <f t="shared" si="6"/>
        <v/>
      </c>
      <c r="AA123" s="438" t="str">
        <f>IF(Z123="","",VLOOKUP(Z123,'Drop Down Lists'!$D$2:$E$3942,FALSE))</f>
        <v/>
      </c>
      <c r="AB123" s="438"/>
      <c r="AC123" s="438"/>
      <c r="AD123" s="433" t="str">
        <f t="shared" si="7"/>
        <v/>
      </c>
      <c r="AE123" s="439" t="str">
        <f t="shared" si="5"/>
        <v/>
      </c>
      <c r="AF123" s="438" t="str">
        <f>IF(AE123="","",VLOOKUP(AE123,'Drop Down Lists'!$D$2:$E$394,2,FALSE))</f>
        <v/>
      </c>
      <c r="AG123" s="439"/>
      <c r="AH123" s="437" t="str">
        <f t="shared" si="8"/>
        <v/>
      </c>
      <c r="AI123" s="438" t="str">
        <f t="shared" si="9"/>
        <v xml:space="preserve"> </v>
      </c>
      <c r="AJ123" s="438" t="str">
        <f>IF(AI123=" "," ",VLOOKUP(AI123,'Drop Down Lists'!$D$2:$E$394,2,FALSE))</f>
        <v xml:space="preserve"> </v>
      </c>
      <c r="AK123" s="440"/>
    </row>
    <row r="124" spans="1:37">
      <c r="A124" s="422"/>
      <c r="B124" s="423"/>
      <c r="C124" s="423"/>
      <c r="D124" s="423"/>
      <c r="E124" s="424"/>
      <c r="F124" s="423"/>
      <c r="G124" s="423"/>
      <c r="H124" s="424"/>
      <c r="I124" s="423"/>
      <c r="J124" s="423"/>
      <c r="K124" s="423"/>
      <c r="L124" s="433"/>
      <c r="M124" s="423"/>
      <c r="N124" s="423"/>
      <c r="O124" s="425"/>
      <c r="P124" s="434"/>
      <c r="Q124" s="423"/>
      <c r="R124" s="423"/>
      <c r="S124" s="423"/>
      <c r="T124" s="435" t="str">
        <f>IF(S124="","",VLOOKUP(S124,'Drop Down Lists'!$D$2:$E$394,2,FALSE))</f>
        <v/>
      </c>
      <c r="U124" s="428"/>
      <c r="V124" s="428"/>
      <c r="W124" s="436"/>
      <c r="X124" s="436"/>
      <c r="Y124" s="437"/>
      <c r="Z124" s="438" t="str">
        <f t="shared" si="6"/>
        <v/>
      </c>
      <c r="AA124" s="438" t="str">
        <f>IF(Z124="","",VLOOKUP(Z124,'Drop Down Lists'!$D$2:$E$3942,FALSE))</f>
        <v/>
      </c>
      <c r="AB124" s="438"/>
      <c r="AC124" s="438"/>
      <c r="AD124" s="433" t="str">
        <f t="shared" si="7"/>
        <v/>
      </c>
      <c r="AE124" s="439" t="str">
        <f t="shared" si="5"/>
        <v/>
      </c>
      <c r="AF124" s="438" t="str">
        <f>IF(AE124="","",VLOOKUP(AE124,'Drop Down Lists'!$D$2:$E$394,2,FALSE))</f>
        <v/>
      </c>
      <c r="AG124" s="439"/>
      <c r="AH124" s="437" t="str">
        <f t="shared" si="8"/>
        <v/>
      </c>
      <c r="AI124" s="438" t="str">
        <f t="shared" si="9"/>
        <v xml:space="preserve"> </v>
      </c>
      <c r="AJ124" s="438" t="str">
        <f>IF(AI124=" "," ",VLOOKUP(AI124,'Drop Down Lists'!$D$2:$E$394,2,FALSE))</f>
        <v xml:space="preserve"> </v>
      </c>
      <c r="AK124" s="440"/>
    </row>
    <row r="125" spans="1:37">
      <c r="A125" s="422"/>
      <c r="B125" s="423"/>
      <c r="C125" s="423"/>
      <c r="D125" s="423"/>
      <c r="E125" s="424"/>
      <c r="F125" s="423"/>
      <c r="G125" s="423"/>
      <c r="H125" s="424"/>
      <c r="I125" s="423"/>
      <c r="J125" s="423"/>
      <c r="K125" s="423"/>
      <c r="L125" s="433"/>
      <c r="M125" s="423"/>
      <c r="N125" s="423"/>
      <c r="O125" s="425"/>
      <c r="P125" s="434"/>
      <c r="Q125" s="423"/>
      <c r="R125" s="423"/>
      <c r="S125" s="423"/>
      <c r="T125" s="435" t="str">
        <f>IF(S125="","",VLOOKUP(S125,'Drop Down Lists'!$D$2:$E$394,2,FALSE))</f>
        <v/>
      </c>
      <c r="U125" s="428"/>
      <c r="V125" s="428"/>
      <c r="W125" s="436"/>
      <c r="X125" s="436"/>
      <c r="Y125" s="437"/>
      <c r="Z125" s="438" t="str">
        <f t="shared" si="6"/>
        <v/>
      </c>
      <c r="AA125" s="438" t="str">
        <f>IF(Z125="","",VLOOKUP(Z125,'Drop Down Lists'!$D$2:$E$3942,FALSE))</f>
        <v/>
      </c>
      <c r="AB125" s="438"/>
      <c r="AC125" s="438"/>
      <c r="AD125" s="433" t="str">
        <f t="shared" si="7"/>
        <v/>
      </c>
      <c r="AE125" s="439" t="str">
        <f t="shared" si="5"/>
        <v/>
      </c>
      <c r="AF125" s="438" t="str">
        <f>IF(AE125="","",VLOOKUP(AE125,'Drop Down Lists'!$D$2:$E$394,2,FALSE))</f>
        <v/>
      </c>
      <c r="AG125" s="439"/>
      <c r="AH125" s="437" t="str">
        <f t="shared" si="8"/>
        <v/>
      </c>
      <c r="AI125" s="438" t="str">
        <f t="shared" si="9"/>
        <v xml:space="preserve"> </v>
      </c>
      <c r="AJ125" s="438" t="str">
        <f>IF(AI125=" "," ",VLOOKUP(AI125,'Drop Down Lists'!$D$2:$E$394,2,FALSE))</f>
        <v xml:space="preserve"> </v>
      </c>
      <c r="AK125" s="440"/>
    </row>
    <row r="126" spans="1:37">
      <c r="A126" s="422"/>
      <c r="B126" s="423"/>
      <c r="C126" s="423"/>
      <c r="D126" s="423"/>
      <c r="E126" s="424"/>
      <c r="F126" s="423"/>
      <c r="G126" s="423"/>
      <c r="H126" s="424"/>
      <c r="I126" s="423"/>
      <c r="J126" s="423"/>
      <c r="K126" s="423"/>
      <c r="L126" s="433"/>
      <c r="M126" s="423"/>
      <c r="N126" s="423"/>
      <c r="O126" s="425"/>
      <c r="P126" s="434"/>
      <c r="Q126" s="423"/>
      <c r="R126" s="423"/>
      <c r="S126" s="423"/>
      <c r="T126" s="435" t="str">
        <f>IF(S126="","",VLOOKUP(S126,'Drop Down Lists'!$D$2:$E$394,2,FALSE))</f>
        <v/>
      </c>
      <c r="U126" s="428"/>
      <c r="V126" s="428"/>
      <c r="W126" s="436"/>
      <c r="X126" s="436"/>
      <c r="Y126" s="437"/>
      <c r="Z126" s="438" t="str">
        <f t="shared" si="6"/>
        <v/>
      </c>
      <c r="AA126" s="438" t="str">
        <f>IF(Z126="","",VLOOKUP(Z126,'Drop Down Lists'!$D$2:$E$3942,FALSE))</f>
        <v/>
      </c>
      <c r="AB126" s="438"/>
      <c r="AC126" s="438"/>
      <c r="AD126" s="433" t="str">
        <f t="shared" si="7"/>
        <v/>
      </c>
      <c r="AE126" s="439" t="str">
        <f t="shared" si="5"/>
        <v/>
      </c>
      <c r="AF126" s="438" t="str">
        <f>IF(AE126="","",VLOOKUP(AE126,'Drop Down Lists'!$D$2:$E$394,2,FALSE))</f>
        <v/>
      </c>
      <c r="AG126" s="439"/>
      <c r="AH126" s="437" t="str">
        <f t="shared" si="8"/>
        <v/>
      </c>
      <c r="AI126" s="438" t="str">
        <f t="shared" si="9"/>
        <v xml:space="preserve"> </v>
      </c>
      <c r="AJ126" s="438" t="str">
        <f>IF(AI126=" "," ",VLOOKUP(AI126,'Drop Down Lists'!$D$2:$E$394,2,FALSE))</f>
        <v xml:space="preserve"> </v>
      </c>
      <c r="AK126" s="440"/>
    </row>
    <row r="127" spans="1:37">
      <c r="A127" s="422"/>
      <c r="B127" s="423"/>
      <c r="C127" s="423"/>
      <c r="D127" s="423"/>
      <c r="E127" s="424"/>
      <c r="F127" s="423"/>
      <c r="G127" s="423"/>
      <c r="H127" s="424"/>
      <c r="I127" s="423"/>
      <c r="J127" s="423"/>
      <c r="K127" s="423"/>
      <c r="L127" s="433"/>
      <c r="M127" s="423"/>
      <c r="N127" s="423"/>
      <c r="O127" s="425"/>
      <c r="P127" s="434"/>
      <c r="Q127" s="423"/>
      <c r="R127" s="423"/>
      <c r="S127" s="423"/>
      <c r="T127" s="435" t="str">
        <f>IF(S127="","",VLOOKUP(S127,'Drop Down Lists'!$D$2:$E$394,2,FALSE))</f>
        <v/>
      </c>
      <c r="U127" s="428"/>
      <c r="V127" s="428"/>
      <c r="W127" s="436"/>
      <c r="X127" s="436"/>
      <c r="Y127" s="437"/>
      <c r="Z127" s="438" t="str">
        <f t="shared" si="6"/>
        <v/>
      </c>
      <c r="AA127" s="438" t="str">
        <f>IF(Z127="","",VLOOKUP(Z127,'Drop Down Lists'!$D$2:$E$3942,FALSE))</f>
        <v/>
      </c>
      <c r="AB127" s="438"/>
      <c r="AC127" s="438"/>
      <c r="AD127" s="433" t="str">
        <f t="shared" si="7"/>
        <v/>
      </c>
      <c r="AE127" s="439" t="str">
        <f t="shared" si="5"/>
        <v/>
      </c>
      <c r="AF127" s="438" t="str">
        <f>IF(AE127="","",VLOOKUP(AE127,'Drop Down Lists'!$D$2:$E$394,2,FALSE))</f>
        <v/>
      </c>
      <c r="AG127" s="439"/>
      <c r="AH127" s="437" t="str">
        <f t="shared" si="8"/>
        <v/>
      </c>
      <c r="AI127" s="438" t="str">
        <f t="shared" si="9"/>
        <v xml:space="preserve"> </v>
      </c>
      <c r="AJ127" s="438" t="str">
        <f>IF(AI127=" "," ",VLOOKUP(AI127,'Drop Down Lists'!$D$2:$E$394,2,FALSE))</f>
        <v xml:space="preserve"> </v>
      </c>
      <c r="AK127" s="440"/>
    </row>
    <row r="128" spans="1:37">
      <c r="A128" s="422"/>
      <c r="B128" s="423"/>
      <c r="C128" s="423"/>
      <c r="D128" s="423"/>
      <c r="E128" s="424"/>
      <c r="F128" s="423"/>
      <c r="G128" s="423"/>
      <c r="H128" s="424"/>
      <c r="I128" s="423"/>
      <c r="J128" s="423"/>
      <c r="K128" s="423"/>
      <c r="L128" s="433"/>
      <c r="M128" s="423"/>
      <c r="N128" s="423"/>
      <c r="O128" s="425"/>
      <c r="P128" s="434"/>
      <c r="Q128" s="423"/>
      <c r="R128" s="423"/>
      <c r="S128" s="423"/>
      <c r="T128" s="435" t="str">
        <f>IF(S128="","",VLOOKUP(S128,'Drop Down Lists'!$D$2:$E$394,2,FALSE))</f>
        <v/>
      </c>
      <c r="U128" s="428"/>
      <c r="V128" s="428"/>
      <c r="W128" s="436"/>
      <c r="X128" s="436"/>
      <c r="Y128" s="437"/>
      <c r="Z128" s="438" t="str">
        <f t="shared" si="6"/>
        <v/>
      </c>
      <c r="AA128" s="438" t="str">
        <f>IF(Z128="","",VLOOKUP(Z128,'Drop Down Lists'!$D$2:$E$3942,FALSE))</f>
        <v/>
      </c>
      <c r="AB128" s="438"/>
      <c r="AC128" s="438"/>
      <c r="AD128" s="433" t="str">
        <f t="shared" si="7"/>
        <v/>
      </c>
      <c r="AE128" s="439" t="str">
        <f t="shared" si="5"/>
        <v/>
      </c>
      <c r="AF128" s="438" t="str">
        <f>IF(AE128="","",VLOOKUP(AE128,'Drop Down Lists'!$D$2:$E$394,2,FALSE))</f>
        <v/>
      </c>
      <c r="AG128" s="439"/>
      <c r="AH128" s="437" t="str">
        <f t="shared" si="8"/>
        <v/>
      </c>
      <c r="AI128" s="438" t="str">
        <f t="shared" si="9"/>
        <v xml:space="preserve"> </v>
      </c>
      <c r="AJ128" s="438" t="str">
        <f>IF(AI128=" "," ",VLOOKUP(AI128,'Drop Down Lists'!$D$2:$E$394,2,FALSE))</f>
        <v xml:space="preserve"> </v>
      </c>
      <c r="AK128" s="440"/>
    </row>
    <row r="129" spans="1:37">
      <c r="A129" s="422"/>
      <c r="B129" s="423"/>
      <c r="C129" s="423"/>
      <c r="D129" s="423"/>
      <c r="E129" s="424"/>
      <c r="F129" s="423"/>
      <c r="G129" s="423"/>
      <c r="H129" s="424"/>
      <c r="I129" s="423"/>
      <c r="J129" s="423"/>
      <c r="K129" s="423"/>
      <c r="L129" s="433"/>
      <c r="M129" s="423"/>
      <c r="N129" s="423"/>
      <c r="O129" s="425"/>
      <c r="P129" s="434"/>
      <c r="Q129" s="423"/>
      <c r="R129" s="423"/>
      <c r="S129" s="423"/>
      <c r="T129" s="435" t="str">
        <f>IF(S129="","",VLOOKUP(S129,'Drop Down Lists'!$D$2:$E$394,2,FALSE))</f>
        <v/>
      </c>
      <c r="U129" s="428"/>
      <c r="V129" s="428"/>
      <c r="W129" s="436"/>
      <c r="X129" s="436"/>
      <c r="Y129" s="437"/>
      <c r="Z129" s="438" t="str">
        <f t="shared" si="6"/>
        <v/>
      </c>
      <c r="AA129" s="438" t="str">
        <f>IF(Z129="","",VLOOKUP(Z129,'Drop Down Lists'!$D$2:$E$3942,FALSE))</f>
        <v/>
      </c>
      <c r="AB129" s="438"/>
      <c r="AC129" s="438"/>
      <c r="AD129" s="433" t="str">
        <f t="shared" si="7"/>
        <v/>
      </c>
      <c r="AE129" s="439" t="str">
        <f t="shared" si="5"/>
        <v/>
      </c>
      <c r="AF129" s="438" t="str">
        <f>IF(AE129="","",VLOOKUP(AE129,'Drop Down Lists'!$D$2:$E$394,2,FALSE))</f>
        <v/>
      </c>
      <c r="AG129" s="439"/>
      <c r="AH129" s="437" t="str">
        <f t="shared" si="8"/>
        <v/>
      </c>
      <c r="AI129" s="438" t="str">
        <f t="shared" si="9"/>
        <v xml:space="preserve"> </v>
      </c>
      <c r="AJ129" s="438" t="str">
        <f>IF(AI129=" "," ",VLOOKUP(AI129,'Drop Down Lists'!$D$2:$E$394,2,FALSE))</f>
        <v xml:space="preserve"> </v>
      </c>
      <c r="AK129" s="440"/>
    </row>
    <row r="130" spans="1:37">
      <c r="A130" s="422"/>
      <c r="B130" s="423"/>
      <c r="C130" s="423"/>
      <c r="D130" s="423"/>
      <c r="E130" s="424"/>
      <c r="F130" s="423"/>
      <c r="G130" s="423"/>
      <c r="H130" s="424"/>
      <c r="I130" s="423"/>
      <c r="J130" s="423"/>
      <c r="K130" s="423"/>
      <c r="L130" s="433"/>
      <c r="M130" s="423"/>
      <c r="N130" s="423"/>
      <c r="O130" s="425"/>
      <c r="P130" s="434"/>
      <c r="Q130" s="423"/>
      <c r="R130" s="423"/>
      <c r="S130" s="423"/>
      <c r="T130" s="435" t="str">
        <f>IF(S130="","",VLOOKUP(S130,'Drop Down Lists'!$D$2:$E$394,2,FALSE))</f>
        <v/>
      </c>
      <c r="U130" s="428"/>
      <c r="V130" s="428"/>
      <c r="W130" s="436"/>
      <c r="X130" s="436"/>
      <c r="Y130" s="437"/>
      <c r="Z130" s="438" t="str">
        <f t="shared" si="6"/>
        <v/>
      </c>
      <c r="AA130" s="438" t="str">
        <f>IF(Z130="","",VLOOKUP(Z130,'Drop Down Lists'!$D$2:$E$3942,FALSE))</f>
        <v/>
      </c>
      <c r="AB130" s="438"/>
      <c r="AC130" s="438"/>
      <c r="AD130" s="433" t="str">
        <f t="shared" si="7"/>
        <v/>
      </c>
      <c r="AE130" s="439" t="str">
        <f t="shared" si="5"/>
        <v/>
      </c>
      <c r="AF130" s="438" t="str">
        <f>IF(AE130="","",VLOOKUP(AE130,'Drop Down Lists'!$D$2:$E$394,2,FALSE))</f>
        <v/>
      </c>
      <c r="AG130" s="439"/>
      <c r="AH130" s="437" t="str">
        <f t="shared" si="8"/>
        <v/>
      </c>
      <c r="AI130" s="438" t="str">
        <f t="shared" si="9"/>
        <v xml:space="preserve"> </v>
      </c>
      <c r="AJ130" s="438" t="str">
        <f>IF(AI130=" "," ",VLOOKUP(AI130,'Drop Down Lists'!$D$2:$E$394,2,FALSE))</f>
        <v xml:space="preserve"> </v>
      </c>
      <c r="AK130" s="440"/>
    </row>
    <row r="131" spans="1:37">
      <c r="A131" s="422"/>
      <c r="B131" s="423"/>
      <c r="C131" s="423"/>
      <c r="D131" s="423"/>
      <c r="E131" s="424"/>
      <c r="F131" s="423"/>
      <c r="G131" s="423"/>
      <c r="H131" s="424"/>
      <c r="I131" s="423"/>
      <c r="J131" s="423"/>
      <c r="K131" s="423"/>
      <c r="L131" s="433"/>
      <c r="M131" s="423"/>
      <c r="N131" s="423"/>
      <c r="O131" s="425"/>
      <c r="P131" s="434"/>
      <c r="Q131" s="423"/>
      <c r="R131" s="423"/>
      <c r="S131" s="423"/>
      <c r="T131" s="435" t="str">
        <f>IF(S131="","",VLOOKUP(S131,'Drop Down Lists'!$D$2:$E$394,2,FALSE))</f>
        <v/>
      </c>
      <c r="U131" s="428"/>
      <c r="V131" s="428"/>
      <c r="W131" s="436"/>
      <c r="X131" s="436"/>
      <c r="Y131" s="437"/>
      <c r="Z131" s="438" t="str">
        <f t="shared" si="6"/>
        <v/>
      </c>
      <c r="AA131" s="438" t="str">
        <f>IF(Z131="","",VLOOKUP(Z131,'Drop Down Lists'!$D$2:$E$3942,FALSE))</f>
        <v/>
      </c>
      <c r="AB131" s="438"/>
      <c r="AC131" s="438"/>
      <c r="AD131" s="433" t="str">
        <f t="shared" si="7"/>
        <v/>
      </c>
      <c r="AE131" s="439" t="str">
        <f t="shared" ref="AE131:AE194" si="10">IF($AD131="Yes",Z131,"")</f>
        <v/>
      </c>
      <c r="AF131" s="438" t="str">
        <f>IF(AE131="","",VLOOKUP(AE131,'Drop Down Lists'!$D$2:$E$394,2,FALSE))</f>
        <v/>
      </c>
      <c r="AG131" s="439"/>
      <c r="AH131" s="437" t="str">
        <f t="shared" si="8"/>
        <v/>
      </c>
      <c r="AI131" s="438" t="str">
        <f t="shared" si="9"/>
        <v xml:space="preserve"> </v>
      </c>
      <c r="AJ131" s="438" t="str">
        <f>IF(AI131=" "," ",VLOOKUP(AI131,'Drop Down Lists'!$D$2:$E$394,2,FALSE))</f>
        <v xml:space="preserve"> </v>
      </c>
      <c r="AK131" s="440"/>
    </row>
    <row r="132" spans="1:37">
      <c r="A132" s="422"/>
      <c r="B132" s="423"/>
      <c r="C132" s="423"/>
      <c r="D132" s="423"/>
      <c r="E132" s="424"/>
      <c r="F132" s="423"/>
      <c r="G132" s="423"/>
      <c r="H132" s="424"/>
      <c r="I132" s="423"/>
      <c r="J132" s="423"/>
      <c r="K132" s="423"/>
      <c r="L132" s="433"/>
      <c r="M132" s="423"/>
      <c r="N132" s="423"/>
      <c r="O132" s="425"/>
      <c r="P132" s="434"/>
      <c r="Q132" s="423"/>
      <c r="R132" s="423"/>
      <c r="S132" s="423"/>
      <c r="T132" s="435" t="str">
        <f>IF(S132="","",VLOOKUP(S132,'Drop Down Lists'!$D$2:$E$394,2,FALSE))</f>
        <v/>
      </c>
      <c r="U132" s="428"/>
      <c r="V132" s="428"/>
      <c r="W132" s="436"/>
      <c r="X132" s="436"/>
      <c r="Y132" s="437"/>
      <c r="Z132" s="438" t="str">
        <f t="shared" ref="Z132:Z195" si="11">IF($Y132="Yes",S132,"")</f>
        <v/>
      </c>
      <c r="AA132" s="438" t="str">
        <f>IF(Z132="","",VLOOKUP(Z132,'Drop Down Lists'!$D$2:$E$3942,FALSE))</f>
        <v/>
      </c>
      <c r="AB132" s="438"/>
      <c r="AC132" s="438"/>
      <c r="AD132" s="433" t="str">
        <f t="shared" ref="AD132:AD195" si="12">IF(ISBLANK(Y132),"",IF(Y132="Yes","Yes","See Note"))</f>
        <v/>
      </c>
      <c r="AE132" s="439" t="str">
        <f t="shared" si="10"/>
        <v/>
      </c>
      <c r="AF132" s="438" t="str">
        <f>IF(AE132="","",VLOOKUP(AE132,'Drop Down Lists'!$D$2:$E$394,2,FALSE))</f>
        <v/>
      </c>
      <c r="AG132" s="439"/>
      <c r="AH132" s="437" t="str">
        <f t="shared" ref="AH132:AH195" si="13">IF(AD132="","",(IF(AD132="Yes","Accept","PSPO")))</f>
        <v/>
      </c>
      <c r="AI132" s="438" t="str">
        <f t="shared" ref="AI132:AI195" si="14">IF($AH132="Accept",AE132," ")</f>
        <v xml:space="preserve"> </v>
      </c>
      <c r="AJ132" s="438" t="str">
        <f>IF(AI132=" "," ",VLOOKUP(AI132,'Drop Down Lists'!$D$2:$E$394,2,FALSE))</f>
        <v xml:space="preserve"> </v>
      </c>
      <c r="AK132" s="440"/>
    </row>
    <row r="133" spans="1:37">
      <c r="A133" s="422"/>
      <c r="B133" s="423"/>
      <c r="C133" s="423"/>
      <c r="D133" s="423"/>
      <c r="E133" s="424"/>
      <c r="F133" s="423"/>
      <c r="G133" s="423"/>
      <c r="H133" s="424"/>
      <c r="I133" s="423"/>
      <c r="J133" s="423"/>
      <c r="K133" s="423"/>
      <c r="L133" s="433"/>
      <c r="M133" s="423"/>
      <c r="N133" s="423"/>
      <c r="O133" s="425"/>
      <c r="P133" s="434"/>
      <c r="Q133" s="423"/>
      <c r="R133" s="423"/>
      <c r="S133" s="423"/>
      <c r="T133" s="435" t="str">
        <f>IF(S133="","",VLOOKUP(S133,'Drop Down Lists'!$D$2:$E$394,2,FALSE))</f>
        <v/>
      </c>
      <c r="U133" s="428"/>
      <c r="V133" s="428"/>
      <c r="W133" s="436"/>
      <c r="X133" s="436"/>
      <c r="Y133" s="437"/>
      <c r="Z133" s="438" t="str">
        <f t="shared" si="11"/>
        <v/>
      </c>
      <c r="AA133" s="438" t="str">
        <f>IF(Z133="","",VLOOKUP(Z133,'Drop Down Lists'!$D$2:$E$3942,FALSE))</f>
        <v/>
      </c>
      <c r="AB133" s="438"/>
      <c r="AC133" s="438"/>
      <c r="AD133" s="433" t="str">
        <f t="shared" si="12"/>
        <v/>
      </c>
      <c r="AE133" s="439" t="str">
        <f t="shared" si="10"/>
        <v/>
      </c>
      <c r="AF133" s="438" t="str">
        <f>IF(AE133="","",VLOOKUP(AE133,'Drop Down Lists'!$D$2:$E$394,2,FALSE))</f>
        <v/>
      </c>
      <c r="AG133" s="439"/>
      <c r="AH133" s="437" t="str">
        <f t="shared" si="13"/>
        <v/>
      </c>
      <c r="AI133" s="438" t="str">
        <f t="shared" si="14"/>
        <v xml:space="preserve"> </v>
      </c>
      <c r="AJ133" s="438" t="str">
        <f>IF(AI133=" "," ",VLOOKUP(AI133,'Drop Down Lists'!$D$2:$E$394,2,FALSE))</f>
        <v xml:space="preserve"> </v>
      </c>
      <c r="AK133" s="440"/>
    </row>
    <row r="134" spans="1:37">
      <c r="A134" s="422"/>
      <c r="B134" s="423"/>
      <c r="C134" s="423"/>
      <c r="D134" s="423"/>
      <c r="E134" s="424"/>
      <c r="F134" s="423"/>
      <c r="G134" s="423"/>
      <c r="H134" s="424"/>
      <c r="I134" s="423"/>
      <c r="J134" s="423"/>
      <c r="K134" s="423"/>
      <c r="L134" s="433"/>
      <c r="M134" s="423"/>
      <c r="N134" s="423"/>
      <c r="O134" s="425"/>
      <c r="P134" s="434"/>
      <c r="Q134" s="423"/>
      <c r="R134" s="423"/>
      <c r="S134" s="423"/>
      <c r="T134" s="435" t="str">
        <f>IF(S134="","",VLOOKUP(S134,'Drop Down Lists'!$D$2:$E$394,2,FALSE))</f>
        <v/>
      </c>
      <c r="U134" s="428"/>
      <c r="V134" s="428"/>
      <c r="W134" s="436"/>
      <c r="X134" s="436"/>
      <c r="Y134" s="437"/>
      <c r="Z134" s="438" t="str">
        <f t="shared" si="11"/>
        <v/>
      </c>
      <c r="AA134" s="438" t="str">
        <f>IF(Z134="","",VLOOKUP(Z134,'Drop Down Lists'!$D$2:$E$3942,FALSE))</f>
        <v/>
      </c>
      <c r="AB134" s="438"/>
      <c r="AC134" s="438"/>
      <c r="AD134" s="433" t="str">
        <f t="shared" si="12"/>
        <v/>
      </c>
      <c r="AE134" s="439" t="str">
        <f t="shared" si="10"/>
        <v/>
      </c>
      <c r="AF134" s="438" t="str">
        <f>IF(AE134="","",VLOOKUP(AE134,'Drop Down Lists'!$D$2:$E$394,2,FALSE))</f>
        <v/>
      </c>
      <c r="AG134" s="439"/>
      <c r="AH134" s="437" t="str">
        <f t="shared" si="13"/>
        <v/>
      </c>
      <c r="AI134" s="438" t="str">
        <f t="shared" si="14"/>
        <v xml:space="preserve"> </v>
      </c>
      <c r="AJ134" s="438" t="str">
        <f>IF(AI134=" "," ",VLOOKUP(AI134,'Drop Down Lists'!$D$2:$E$394,2,FALSE))</f>
        <v xml:space="preserve"> </v>
      </c>
      <c r="AK134" s="440"/>
    </row>
    <row r="135" spans="1:37">
      <c r="A135" s="422"/>
      <c r="B135" s="423"/>
      <c r="C135" s="423"/>
      <c r="D135" s="423"/>
      <c r="E135" s="424"/>
      <c r="F135" s="423"/>
      <c r="G135" s="423"/>
      <c r="H135" s="424"/>
      <c r="I135" s="423"/>
      <c r="J135" s="423"/>
      <c r="K135" s="423"/>
      <c r="L135" s="433"/>
      <c r="M135" s="423"/>
      <c r="N135" s="423"/>
      <c r="O135" s="425"/>
      <c r="P135" s="434"/>
      <c r="Q135" s="423"/>
      <c r="R135" s="423"/>
      <c r="S135" s="423"/>
      <c r="T135" s="435" t="str">
        <f>IF(S135="","",VLOOKUP(S135,'Drop Down Lists'!$D$2:$E$394,2,FALSE))</f>
        <v/>
      </c>
      <c r="U135" s="428"/>
      <c r="V135" s="428"/>
      <c r="W135" s="436"/>
      <c r="X135" s="436"/>
      <c r="Y135" s="437"/>
      <c r="Z135" s="438" t="str">
        <f t="shared" si="11"/>
        <v/>
      </c>
      <c r="AA135" s="438" t="str">
        <f>IF(Z135="","",VLOOKUP(Z135,'Drop Down Lists'!$D$2:$E$3942,FALSE))</f>
        <v/>
      </c>
      <c r="AB135" s="438"/>
      <c r="AC135" s="438"/>
      <c r="AD135" s="433" t="str">
        <f t="shared" si="12"/>
        <v/>
      </c>
      <c r="AE135" s="439" t="str">
        <f t="shared" si="10"/>
        <v/>
      </c>
      <c r="AF135" s="438" t="str">
        <f>IF(AE135="","",VLOOKUP(AE135,'Drop Down Lists'!$D$2:$E$394,2,FALSE))</f>
        <v/>
      </c>
      <c r="AG135" s="439"/>
      <c r="AH135" s="437" t="str">
        <f t="shared" si="13"/>
        <v/>
      </c>
      <c r="AI135" s="438" t="str">
        <f t="shared" si="14"/>
        <v xml:space="preserve"> </v>
      </c>
      <c r="AJ135" s="438" t="str">
        <f>IF(AI135=" "," ",VLOOKUP(AI135,'Drop Down Lists'!$D$2:$E$394,2,FALSE))</f>
        <v xml:space="preserve"> </v>
      </c>
      <c r="AK135" s="440"/>
    </row>
    <row r="136" spans="1:37">
      <c r="A136" s="422"/>
      <c r="B136" s="423"/>
      <c r="C136" s="423"/>
      <c r="D136" s="423"/>
      <c r="E136" s="424"/>
      <c r="F136" s="423"/>
      <c r="G136" s="423"/>
      <c r="H136" s="424"/>
      <c r="I136" s="423"/>
      <c r="J136" s="423"/>
      <c r="K136" s="423"/>
      <c r="L136" s="433"/>
      <c r="M136" s="423"/>
      <c r="N136" s="423"/>
      <c r="O136" s="425"/>
      <c r="P136" s="434"/>
      <c r="Q136" s="423"/>
      <c r="R136" s="423"/>
      <c r="S136" s="423"/>
      <c r="T136" s="435" t="str">
        <f>IF(S136="","",VLOOKUP(S136,'Drop Down Lists'!$D$2:$E$394,2,FALSE))</f>
        <v/>
      </c>
      <c r="U136" s="428"/>
      <c r="V136" s="428"/>
      <c r="W136" s="436"/>
      <c r="X136" s="436"/>
      <c r="Y136" s="437"/>
      <c r="Z136" s="438" t="str">
        <f t="shared" si="11"/>
        <v/>
      </c>
      <c r="AA136" s="438" t="str">
        <f>IF(Z136="","",VLOOKUP(Z136,'Drop Down Lists'!$D$2:$E$3942,FALSE))</f>
        <v/>
      </c>
      <c r="AB136" s="438"/>
      <c r="AC136" s="438"/>
      <c r="AD136" s="433" t="str">
        <f t="shared" si="12"/>
        <v/>
      </c>
      <c r="AE136" s="439" t="str">
        <f t="shared" si="10"/>
        <v/>
      </c>
      <c r="AF136" s="438" t="str">
        <f>IF(AE136="","",VLOOKUP(AE136,'Drop Down Lists'!$D$2:$E$394,2,FALSE))</f>
        <v/>
      </c>
      <c r="AG136" s="439"/>
      <c r="AH136" s="437" t="str">
        <f t="shared" si="13"/>
        <v/>
      </c>
      <c r="AI136" s="438" t="str">
        <f t="shared" si="14"/>
        <v xml:space="preserve"> </v>
      </c>
      <c r="AJ136" s="438" t="str">
        <f>IF(AI136=" "," ",VLOOKUP(AI136,'Drop Down Lists'!$D$2:$E$394,2,FALSE))</f>
        <v xml:space="preserve"> </v>
      </c>
      <c r="AK136" s="440"/>
    </row>
    <row r="137" spans="1:37">
      <c r="A137" s="422"/>
      <c r="B137" s="423"/>
      <c r="C137" s="423"/>
      <c r="D137" s="423"/>
      <c r="E137" s="424"/>
      <c r="F137" s="423"/>
      <c r="G137" s="423"/>
      <c r="H137" s="424"/>
      <c r="I137" s="423"/>
      <c r="J137" s="423"/>
      <c r="K137" s="423"/>
      <c r="L137" s="433"/>
      <c r="M137" s="423"/>
      <c r="N137" s="423"/>
      <c r="O137" s="425"/>
      <c r="P137" s="434"/>
      <c r="Q137" s="423"/>
      <c r="R137" s="423"/>
      <c r="S137" s="423"/>
      <c r="T137" s="435" t="str">
        <f>IF(S137="","",VLOOKUP(S137,'Drop Down Lists'!$D$2:$E$394,2,FALSE))</f>
        <v/>
      </c>
      <c r="U137" s="428"/>
      <c r="V137" s="428"/>
      <c r="W137" s="436"/>
      <c r="X137" s="436"/>
      <c r="Y137" s="437"/>
      <c r="Z137" s="438" t="str">
        <f t="shared" si="11"/>
        <v/>
      </c>
      <c r="AA137" s="438" t="str">
        <f>IF(Z137="","",VLOOKUP(Z137,'Drop Down Lists'!$D$2:$E$3942,FALSE))</f>
        <v/>
      </c>
      <c r="AB137" s="438"/>
      <c r="AC137" s="438"/>
      <c r="AD137" s="433" t="str">
        <f t="shared" si="12"/>
        <v/>
      </c>
      <c r="AE137" s="439" t="str">
        <f t="shared" si="10"/>
        <v/>
      </c>
      <c r="AF137" s="438" t="str">
        <f>IF(AE137="","",VLOOKUP(AE137,'Drop Down Lists'!$D$2:$E$394,2,FALSE))</f>
        <v/>
      </c>
      <c r="AG137" s="439"/>
      <c r="AH137" s="437" t="str">
        <f t="shared" si="13"/>
        <v/>
      </c>
      <c r="AI137" s="438" t="str">
        <f t="shared" si="14"/>
        <v xml:space="preserve"> </v>
      </c>
      <c r="AJ137" s="438" t="str">
        <f>IF(AI137=" "," ",VLOOKUP(AI137,'Drop Down Lists'!$D$2:$E$394,2,FALSE))</f>
        <v xml:space="preserve"> </v>
      </c>
      <c r="AK137" s="440"/>
    </row>
    <row r="138" spans="1:37">
      <c r="A138" s="422"/>
      <c r="B138" s="423"/>
      <c r="C138" s="423"/>
      <c r="D138" s="423"/>
      <c r="E138" s="424"/>
      <c r="F138" s="423"/>
      <c r="G138" s="423"/>
      <c r="H138" s="424"/>
      <c r="I138" s="423"/>
      <c r="J138" s="423"/>
      <c r="K138" s="423"/>
      <c r="L138" s="433"/>
      <c r="M138" s="423"/>
      <c r="N138" s="423"/>
      <c r="O138" s="425"/>
      <c r="P138" s="434"/>
      <c r="Q138" s="423"/>
      <c r="R138" s="423"/>
      <c r="S138" s="423"/>
      <c r="T138" s="435" t="str">
        <f>IF(S138="","",VLOOKUP(S138,'Drop Down Lists'!$D$2:$E$394,2,FALSE))</f>
        <v/>
      </c>
      <c r="U138" s="428"/>
      <c r="V138" s="428"/>
      <c r="W138" s="436"/>
      <c r="X138" s="436"/>
      <c r="Y138" s="437"/>
      <c r="Z138" s="438" t="str">
        <f t="shared" si="11"/>
        <v/>
      </c>
      <c r="AA138" s="438" t="str">
        <f>IF(Z138="","",VLOOKUP(Z138,'Drop Down Lists'!$D$2:$E$3942,FALSE))</f>
        <v/>
      </c>
      <c r="AB138" s="438"/>
      <c r="AC138" s="438"/>
      <c r="AD138" s="433" t="str">
        <f t="shared" si="12"/>
        <v/>
      </c>
      <c r="AE138" s="439" t="str">
        <f t="shared" si="10"/>
        <v/>
      </c>
      <c r="AF138" s="438" t="str">
        <f>IF(AE138="","",VLOOKUP(AE138,'Drop Down Lists'!$D$2:$E$394,2,FALSE))</f>
        <v/>
      </c>
      <c r="AG138" s="439"/>
      <c r="AH138" s="437" t="str">
        <f t="shared" si="13"/>
        <v/>
      </c>
      <c r="AI138" s="438" t="str">
        <f t="shared" si="14"/>
        <v xml:space="preserve"> </v>
      </c>
      <c r="AJ138" s="438" t="str">
        <f>IF(AI138=" "," ",VLOOKUP(AI138,'Drop Down Lists'!$D$2:$E$394,2,FALSE))</f>
        <v xml:space="preserve"> </v>
      </c>
      <c r="AK138" s="440"/>
    </row>
    <row r="139" spans="1:37">
      <c r="A139" s="422"/>
      <c r="B139" s="423"/>
      <c r="C139" s="423"/>
      <c r="D139" s="423"/>
      <c r="E139" s="424"/>
      <c r="F139" s="423"/>
      <c r="G139" s="423"/>
      <c r="H139" s="424"/>
      <c r="I139" s="423"/>
      <c r="J139" s="423"/>
      <c r="K139" s="423"/>
      <c r="L139" s="433"/>
      <c r="M139" s="423"/>
      <c r="N139" s="423"/>
      <c r="O139" s="425"/>
      <c r="P139" s="434"/>
      <c r="Q139" s="423"/>
      <c r="R139" s="423"/>
      <c r="S139" s="423"/>
      <c r="T139" s="435" t="str">
        <f>IF(S139="","",VLOOKUP(S139,'Drop Down Lists'!$D$2:$E$394,2,FALSE))</f>
        <v/>
      </c>
      <c r="U139" s="428"/>
      <c r="V139" s="428"/>
      <c r="W139" s="436"/>
      <c r="X139" s="436"/>
      <c r="Y139" s="437"/>
      <c r="Z139" s="438" t="str">
        <f t="shared" si="11"/>
        <v/>
      </c>
      <c r="AA139" s="438" t="str">
        <f>IF(Z139="","",VLOOKUP(Z139,'Drop Down Lists'!$D$2:$E$3942,FALSE))</f>
        <v/>
      </c>
      <c r="AB139" s="438"/>
      <c r="AC139" s="438"/>
      <c r="AD139" s="433" t="str">
        <f t="shared" si="12"/>
        <v/>
      </c>
      <c r="AE139" s="439" t="str">
        <f t="shared" si="10"/>
        <v/>
      </c>
      <c r="AF139" s="438" t="str">
        <f>IF(AE139="","",VLOOKUP(AE139,'Drop Down Lists'!$D$2:$E$394,2,FALSE))</f>
        <v/>
      </c>
      <c r="AG139" s="439"/>
      <c r="AH139" s="437" t="str">
        <f t="shared" si="13"/>
        <v/>
      </c>
      <c r="AI139" s="438" t="str">
        <f t="shared" si="14"/>
        <v xml:space="preserve"> </v>
      </c>
      <c r="AJ139" s="438" t="str">
        <f>IF(AI139=" "," ",VLOOKUP(AI139,'Drop Down Lists'!$D$2:$E$394,2,FALSE))</f>
        <v xml:space="preserve"> </v>
      </c>
      <c r="AK139" s="440"/>
    </row>
    <row r="140" spans="1:37">
      <c r="A140" s="422"/>
      <c r="B140" s="423"/>
      <c r="C140" s="423"/>
      <c r="D140" s="423"/>
      <c r="E140" s="424"/>
      <c r="F140" s="423"/>
      <c r="G140" s="423"/>
      <c r="H140" s="424"/>
      <c r="I140" s="423"/>
      <c r="J140" s="423"/>
      <c r="K140" s="423"/>
      <c r="L140" s="433"/>
      <c r="M140" s="423"/>
      <c r="N140" s="423"/>
      <c r="O140" s="425"/>
      <c r="P140" s="434"/>
      <c r="Q140" s="423"/>
      <c r="R140" s="423"/>
      <c r="S140" s="423"/>
      <c r="T140" s="435" t="str">
        <f>IF(S140="","",VLOOKUP(S140,'Drop Down Lists'!$D$2:$E$394,2,FALSE))</f>
        <v/>
      </c>
      <c r="U140" s="428"/>
      <c r="V140" s="428"/>
      <c r="W140" s="436"/>
      <c r="X140" s="436"/>
      <c r="Y140" s="437"/>
      <c r="Z140" s="438" t="str">
        <f t="shared" si="11"/>
        <v/>
      </c>
      <c r="AA140" s="438" t="str">
        <f>IF(Z140="","",VLOOKUP(Z140,'Drop Down Lists'!$D$2:$E$3942,FALSE))</f>
        <v/>
      </c>
      <c r="AB140" s="438"/>
      <c r="AC140" s="438"/>
      <c r="AD140" s="433" t="str">
        <f t="shared" si="12"/>
        <v/>
      </c>
      <c r="AE140" s="439" t="str">
        <f t="shared" si="10"/>
        <v/>
      </c>
      <c r="AF140" s="438" t="str">
        <f>IF(AE140="","",VLOOKUP(AE140,'Drop Down Lists'!$D$2:$E$394,2,FALSE))</f>
        <v/>
      </c>
      <c r="AG140" s="439"/>
      <c r="AH140" s="437" t="str">
        <f t="shared" si="13"/>
        <v/>
      </c>
      <c r="AI140" s="438" t="str">
        <f t="shared" si="14"/>
        <v xml:space="preserve"> </v>
      </c>
      <c r="AJ140" s="438" t="str">
        <f>IF(AI140=" "," ",VLOOKUP(AI140,'Drop Down Lists'!$D$2:$E$394,2,FALSE))</f>
        <v xml:space="preserve"> </v>
      </c>
      <c r="AK140" s="440"/>
    </row>
    <row r="141" spans="1:37">
      <c r="A141" s="422"/>
      <c r="B141" s="423"/>
      <c r="C141" s="423"/>
      <c r="D141" s="423"/>
      <c r="E141" s="424"/>
      <c r="F141" s="423"/>
      <c r="G141" s="423"/>
      <c r="H141" s="424"/>
      <c r="I141" s="423"/>
      <c r="J141" s="423"/>
      <c r="K141" s="423"/>
      <c r="L141" s="433"/>
      <c r="M141" s="423"/>
      <c r="N141" s="423"/>
      <c r="O141" s="425"/>
      <c r="P141" s="434"/>
      <c r="Q141" s="423"/>
      <c r="R141" s="423"/>
      <c r="S141" s="423"/>
      <c r="T141" s="435" t="str">
        <f>IF(S141="","",VLOOKUP(S141,'Drop Down Lists'!$D$2:$E$394,2,FALSE))</f>
        <v/>
      </c>
      <c r="U141" s="428"/>
      <c r="V141" s="428"/>
      <c r="W141" s="436"/>
      <c r="X141" s="436"/>
      <c r="Y141" s="437"/>
      <c r="Z141" s="438" t="str">
        <f t="shared" si="11"/>
        <v/>
      </c>
      <c r="AA141" s="438" t="str">
        <f>IF(Z141="","",VLOOKUP(Z141,'Drop Down Lists'!$D$2:$E$3942,FALSE))</f>
        <v/>
      </c>
      <c r="AB141" s="438"/>
      <c r="AC141" s="438"/>
      <c r="AD141" s="433" t="str">
        <f t="shared" si="12"/>
        <v/>
      </c>
      <c r="AE141" s="439" t="str">
        <f t="shared" si="10"/>
        <v/>
      </c>
      <c r="AF141" s="438" t="str">
        <f>IF(AE141="","",VLOOKUP(AE141,'Drop Down Lists'!$D$2:$E$394,2,FALSE))</f>
        <v/>
      </c>
      <c r="AG141" s="439"/>
      <c r="AH141" s="437" t="str">
        <f t="shared" si="13"/>
        <v/>
      </c>
      <c r="AI141" s="438" t="str">
        <f t="shared" si="14"/>
        <v xml:space="preserve"> </v>
      </c>
      <c r="AJ141" s="438" t="str">
        <f>IF(AI141=" "," ",VLOOKUP(AI141,'Drop Down Lists'!$D$2:$E$394,2,FALSE))</f>
        <v xml:space="preserve"> </v>
      </c>
      <c r="AK141" s="440"/>
    </row>
    <row r="142" spans="1:37">
      <c r="A142" s="422"/>
      <c r="B142" s="423"/>
      <c r="C142" s="423"/>
      <c r="D142" s="423"/>
      <c r="E142" s="424"/>
      <c r="F142" s="423"/>
      <c r="G142" s="423"/>
      <c r="H142" s="424"/>
      <c r="I142" s="423"/>
      <c r="J142" s="423"/>
      <c r="K142" s="423"/>
      <c r="L142" s="433"/>
      <c r="M142" s="423"/>
      <c r="N142" s="423"/>
      <c r="O142" s="425"/>
      <c r="P142" s="434"/>
      <c r="Q142" s="423"/>
      <c r="R142" s="423"/>
      <c r="S142" s="423"/>
      <c r="T142" s="435" t="str">
        <f>IF(S142="","",VLOOKUP(S142,'Drop Down Lists'!$D$2:$E$394,2,FALSE))</f>
        <v/>
      </c>
      <c r="U142" s="428"/>
      <c r="V142" s="428"/>
      <c r="W142" s="436"/>
      <c r="X142" s="436"/>
      <c r="Y142" s="437"/>
      <c r="Z142" s="438" t="str">
        <f t="shared" si="11"/>
        <v/>
      </c>
      <c r="AA142" s="438" t="str">
        <f>IF(Z142="","",VLOOKUP(Z142,'Drop Down Lists'!$D$2:$E$3942,FALSE))</f>
        <v/>
      </c>
      <c r="AB142" s="438"/>
      <c r="AC142" s="438"/>
      <c r="AD142" s="433" t="str">
        <f t="shared" si="12"/>
        <v/>
      </c>
      <c r="AE142" s="439" t="str">
        <f t="shared" si="10"/>
        <v/>
      </c>
      <c r="AF142" s="438" t="str">
        <f>IF(AE142="","",VLOOKUP(AE142,'Drop Down Lists'!$D$2:$E$394,2,FALSE))</f>
        <v/>
      </c>
      <c r="AG142" s="439"/>
      <c r="AH142" s="437" t="str">
        <f t="shared" si="13"/>
        <v/>
      </c>
      <c r="AI142" s="438" t="str">
        <f t="shared" si="14"/>
        <v xml:space="preserve"> </v>
      </c>
      <c r="AJ142" s="438" t="str">
        <f>IF(AI142=" "," ",VLOOKUP(AI142,'Drop Down Lists'!$D$2:$E$394,2,FALSE))</f>
        <v xml:space="preserve"> </v>
      </c>
      <c r="AK142" s="440"/>
    </row>
    <row r="143" spans="1:37">
      <c r="A143" s="422"/>
      <c r="B143" s="423"/>
      <c r="C143" s="423"/>
      <c r="D143" s="423"/>
      <c r="E143" s="424"/>
      <c r="F143" s="423"/>
      <c r="G143" s="423"/>
      <c r="H143" s="424"/>
      <c r="I143" s="423"/>
      <c r="J143" s="423"/>
      <c r="K143" s="423"/>
      <c r="L143" s="433"/>
      <c r="M143" s="423"/>
      <c r="N143" s="423"/>
      <c r="O143" s="425"/>
      <c r="P143" s="434"/>
      <c r="Q143" s="423"/>
      <c r="R143" s="423"/>
      <c r="S143" s="423"/>
      <c r="T143" s="435" t="str">
        <f>IF(S143="","",VLOOKUP(S143,'Drop Down Lists'!$D$2:$E$394,2,FALSE))</f>
        <v/>
      </c>
      <c r="U143" s="428"/>
      <c r="V143" s="428"/>
      <c r="W143" s="436"/>
      <c r="X143" s="436"/>
      <c r="Y143" s="437"/>
      <c r="Z143" s="438" t="str">
        <f t="shared" si="11"/>
        <v/>
      </c>
      <c r="AA143" s="438" t="str">
        <f>IF(Z143="","",VLOOKUP(Z143,'Drop Down Lists'!$D$2:$E$3942,FALSE))</f>
        <v/>
      </c>
      <c r="AB143" s="438"/>
      <c r="AC143" s="438"/>
      <c r="AD143" s="433" t="str">
        <f t="shared" si="12"/>
        <v/>
      </c>
      <c r="AE143" s="439" t="str">
        <f t="shared" si="10"/>
        <v/>
      </c>
      <c r="AF143" s="438" t="str">
        <f>IF(AE143="","",VLOOKUP(AE143,'Drop Down Lists'!$D$2:$E$394,2,FALSE))</f>
        <v/>
      </c>
      <c r="AG143" s="439"/>
      <c r="AH143" s="437" t="str">
        <f t="shared" si="13"/>
        <v/>
      </c>
      <c r="AI143" s="438" t="str">
        <f t="shared" si="14"/>
        <v xml:space="preserve"> </v>
      </c>
      <c r="AJ143" s="438" t="str">
        <f>IF(AI143=" "," ",VLOOKUP(AI143,'Drop Down Lists'!$D$2:$E$394,2,FALSE))</f>
        <v xml:space="preserve"> </v>
      </c>
      <c r="AK143" s="440"/>
    </row>
    <row r="144" spans="1:37">
      <c r="A144" s="422"/>
      <c r="B144" s="423"/>
      <c r="C144" s="423"/>
      <c r="D144" s="423"/>
      <c r="E144" s="424"/>
      <c r="F144" s="423"/>
      <c r="G144" s="423"/>
      <c r="H144" s="424"/>
      <c r="I144" s="423"/>
      <c r="J144" s="423"/>
      <c r="K144" s="423"/>
      <c r="L144" s="433"/>
      <c r="M144" s="423"/>
      <c r="N144" s="423"/>
      <c r="O144" s="425"/>
      <c r="P144" s="434"/>
      <c r="Q144" s="423"/>
      <c r="R144" s="423"/>
      <c r="S144" s="423"/>
      <c r="T144" s="435" t="str">
        <f>IF(S144="","",VLOOKUP(S144,'Drop Down Lists'!$D$2:$E$394,2,FALSE))</f>
        <v/>
      </c>
      <c r="U144" s="428"/>
      <c r="V144" s="428"/>
      <c r="W144" s="436"/>
      <c r="X144" s="436"/>
      <c r="Y144" s="437"/>
      <c r="Z144" s="438" t="str">
        <f t="shared" si="11"/>
        <v/>
      </c>
      <c r="AA144" s="438" t="str">
        <f>IF(Z144="","",VLOOKUP(Z144,'Drop Down Lists'!$D$2:$E$3942,FALSE))</f>
        <v/>
      </c>
      <c r="AB144" s="438"/>
      <c r="AC144" s="438"/>
      <c r="AD144" s="433" t="str">
        <f t="shared" si="12"/>
        <v/>
      </c>
      <c r="AE144" s="439" t="str">
        <f t="shared" si="10"/>
        <v/>
      </c>
      <c r="AF144" s="438" t="str">
        <f>IF(AE144="","",VLOOKUP(AE144,'Drop Down Lists'!$D$2:$E$394,2,FALSE))</f>
        <v/>
      </c>
      <c r="AG144" s="439"/>
      <c r="AH144" s="437" t="str">
        <f t="shared" si="13"/>
        <v/>
      </c>
      <c r="AI144" s="438" t="str">
        <f t="shared" si="14"/>
        <v xml:space="preserve"> </v>
      </c>
      <c r="AJ144" s="438" t="str">
        <f>IF(AI144=" "," ",VLOOKUP(AI144,'Drop Down Lists'!$D$2:$E$394,2,FALSE))</f>
        <v xml:space="preserve"> </v>
      </c>
      <c r="AK144" s="440"/>
    </row>
    <row r="145" spans="1:37">
      <c r="A145" s="422"/>
      <c r="B145" s="423"/>
      <c r="C145" s="423"/>
      <c r="D145" s="423"/>
      <c r="E145" s="424"/>
      <c r="F145" s="423"/>
      <c r="G145" s="423"/>
      <c r="H145" s="424"/>
      <c r="I145" s="423"/>
      <c r="J145" s="423"/>
      <c r="K145" s="423"/>
      <c r="L145" s="433"/>
      <c r="M145" s="423"/>
      <c r="N145" s="423"/>
      <c r="O145" s="425"/>
      <c r="P145" s="434"/>
      <c r="Q145" s="423"/>
      <c r="R145" s="423"/>
      <c r="S145" s="423"/>
      <c r="T145" s="435" t="str">
        <f>IF(S145="","",VLOOKUP(S145,'Drop Down Lists'!$D$2:$E$394,2,FALSE))</f>
        <v/>
      </c>
      <c r="U145" s="428"/>
      <c r="V145" s="428"/>
      <c r="W145" s="436"/>
      <c r="X145" s="436"/>
      <c r="Y145" s="437"/>
      <c r="Z145" s="438" t="str">
        <f t="shared" si="11"/>
        <v/>
      </c>
      <c r="AA145" s="438" t="str">
        <f>IF(Z145="","",VLOOKUP(Z145,'Drop Down Lists'!$D$2:$E$3942,FALSE))</f>
        <v/>
      </c>
      <c r="AB145" s="438"/>
      <c r="AC145" s="438"/>
      <c r="AD145" s="433" t="str">
        <f t="shared" si="12"/>
        <v/>
      </c>
      <c r="AE145" s="439" t="str">
        <f t="shared" si="10"/>
        <v/>
      </c>
      <c r="AF145" s="438" t="str">
        <f>IF(AE145="","",VLOOKUP(AE145,'Drop Down Lists'!$D$2:$E$394,2,FALSE))</f>
        <v/>
      </c>
      <c r="AG145" s="439"/>
      <c r="AH145" s="437" t="str">
        <f t="shared" si="13"/>
        <v/>
      </c>
      <c r="AI145" s="438" t="str">
        <f t="shared" si="14"/>
        <v xml:space="preserve"> </v>
      </c>
      <c r="AJ145" s="438" t="str">
        <f>IF(AI145=" "," ",VLOOKUP(AI145,'Drop Down Lists'!$D$2:$E$394,2,FALSE))</f>
        <v xml:space="preserve"> </v>
      </c>
      <c r="AK145" s="440"/>
    </row>
    <row r="146" spans="1:37">
      <c r="A146" s="422"/>
      <c r="B146" s="423"/>
      <c r="C146" s="423"/>
      <c r="D146" s="423"/>
      <c r="E146" s="424"/>
      <c r="F146" s="423"/>
      <c r="G146" s="423"/>
      <c r="H146" s="424"/>
      <c r="I146" s="423"/>
      <c r="J146" s="423"/>
      <c r="K146" s="423"/>
      <c r="L146" s="433"/>
      <c r="M146" s="423"/>
      <c r="N146" s="423"/>
      <c r="O146" s="425"/>
      <c r="P146" s="434"/>
      <c r="Q146" s="423"/>
      <c r="R146" s="423"/>
      <c r="S146" s="423"/>
      <c r="T146" s="435" t="str">
        <f>IF(S146="","",VLOOKUP(S146,'Drop Down Lists'!$D$2:$E$394,2,FALSE))</f>
        <v/>
      </c>
      <c r="U146" s="428"/>
      <c r="V146" s="428"/>
      <c r="W146" s="436"/>
      <c r="X146" s="436"/>
      <c r="Y146" s="437"/>
      <c r="Z146" s="438" t="str">
        <f t="shared" si="11"/>
        <v/>
      </c>
      <c r="AA146" s="438" t="str">
        <f>IF(Z146="","",VLOOKUP(Z146,'Drop Down Lists'!$D$2:$E$3942,FALSE))</f>
        <v/>
      </c>
      <c r="AB146" s="438"/>
      <c r="AC146" s="438"/>
      <c r="AD146" s="433" t="str">
        <f t="shared" si="12"/>
        <v/>
      </c>
      <c r="AE146" s="439" t="str">
        <f t="shared" si="10"/>
        <v/>
      </c>
      <c r="AF146" s="438" t="str">
        <f>IF(AE146="","",VLOOKUP(AE146,'Drop Down Lists'!$D$2:$E$394,2,FALSE))</f>
        <v/>
      </c>
      <c r="AG146" s="439"/>
      <c r="AH146" s="437" t="str">
        <f t="shared" si="13"/>
        <v/>
      </c>
      <c r="AI146" s="438" t="str">
        <f t="shared" si="14"/>
        <v xml:space="preserve"> </v>
      </c>
      <c r="AJ146" s="438" t="str">
        <f>IF(AI146=" "," ",VLOOKUP(AI146,'Drop Down Lists'!$D$2:$E$394,2,FALSE))</f>
        <v xml:space="preserve"> </v>
      </c>
      <c r="AK146" s="440"/>
    </row>
    <row r="147" spans="1:37">
      <c r="A147" s="422"/>
      <c r="B147" s="423"/>
      <c r="C147" s="423"/>
      <c r="D147" s="423"/>
      <c r="E147" s="424"/>
      <c r="F147" s="423"/>
      <c r="G147" s="423"/>
      <c r="H147" s="424"/>
      <c r="I147" s="423"/>
      <c r="J147" s="423"/>
      <c r="K147" s="423"/>
      <c r="L147" s="433"/>
      <c r="M147" s="423"/>
      <c r="N147" s="423"/>
      <c r="O147" s="425"/>
      <c r="P147" s="434"/>
      <c r="Q147" s="423"/>
      <c r="R147" s="423"/>
      <c r="S147" s="423"/>
      <c r="T147" s="435" t="str">
        <f>IF(S147="","",VLOOKUP(S147,'Drop Down Lists'!$D$2:$E$394,2,FALSE))</f>
        <v/>
      </c>
      <c r="U147" s="428"/>
      <c r="V147" s="428"/>
      <c r="W147" s="436"/>
      <c r="X147" s="436"/>
      <c r="Y147" s="437"/>
      <c r="Z147" s="438" t="str">
        <f t="shared" si="11"/>
        <v/>
      </c>
      <c r="AA147" s="438" t="str">
        <f>IF(Z147="","",VLOOKUP(Z147,'Drop Down Lists'!$D$2:$E$3942,FALSE))</f>
        <v/>
      </c>
      <c r="AB147" s="438"/>
      <c r="AC147" s="438"/>
      <c r="AD147" s="433" t="str">
        <f t="shared" si="12"/>
        <v/>
      </c>
      <c r="AE147" s="439" t="str">
        <f t="shared" si="10"/>
        <v/>
      </c>
      <c r="AF147" s="438" t="str">
        <f>IF(AE147="","",VLOOKUP(AE147,'Drop Down Lists'!$D$2:$E$394,2,FALSE))</f>
        <v/>
      </c>
      <c r="AG147" s="439"/>
      <c r="AH147" s="437" t="str">
        <f t="shared" si="13"/>
        <v/>
      </c>
      <c r="AI147" s="438" t="str">
        <f t="shared" si="14"/>
        <v xml:space="preserve"> </v>
      </c>
      <c r="AJ147" s="438" t="str">
        <f>IF(AI147=" "," ",VLOOKUP(AI147,'Drop Down Lists'!$D$2:$E$394,2,FALSE))</f>
        <v xml:space="preserve"> </v>
      </c>
      <c r="AK147" s="440"/>
    </row>
    <row r="148" spans="1:37">
      <c r="A148" s="422"/>
      <c r="B148" s="423"/>
      <c r="C148" s="423"/>
      <c r="D148" s="423"/>
      <c r="E148" s="424"/>
      <c r="F148" s="423"/>
      <c r="G148" s="423"/>
      <c r="H148" s="424"/>
      <c r="I148" s="423"/>
      <c r="J148" s="423"/>
      <c r="K148" s="423"/>
      <c r="L148" s="433"/>
      <c r="M148" s="423"/>
      <c r="N148" s="423"/>
      <c r="O148" s="425"/>
      <c r="P148" s="434"/>
      <c r="Q148" s="423"/>
      <c r="R148" s="423"/>
      <c r="S148" s="423"/>
      <c r="T148" s="435" t="str">
        <f>IF(S148="","",VLOOKUP(S148,'Drop Down Lists'!$D$2:$E$394,2,FALSE))</f>
        <v/>
      </c>
      <c r="U148" s="428"/>
      <c r="V148" s="428"/>
      <c r="W148" s="436"/>
      <c r="X148" s="436"/>
      <c r="Y148" s="437"/>
      <c r="Z148" s="438" t="str">
        <f t="shared" si="11"/>
        <v/>
      </c>
      <c r="AA148" s="438" t="str">
        <f>IF(Z148="","",VLOOKUP(Z148,'Drop Down Lists'!$D$2:$E$3942,FALSE))</f>
        <v/>
      </c>
      <c r="AB148" s="438"/>
      <c r="AC148" s="438"/>
      <c r="AD148" s="433" t="str">
        <f t="shared" si="12"/>
        <v/>
      </c>
      <c r="AE148" s="439" t="str">
        <f t="shared" si="10"/>
        <v/>
      </c>
      <c r="AF148" s="438" t="str">
        <f>IF(AE148="","",VLOOKUP(AE148,'Drop Down Lists'!$D$2:$E$394,2,FALSE))</f>
        <v/>
      </c>
      <c r="AG148" s="439"/>
      <c r="AH148" s="437" t="str">
        <f t="shared" si="13"/>
        <v/>
      </c>
      <c r="AI148" s="438" t="str">
        <f t="shared" si="14"/>
        <v xml:space="preserve"> </v>
      </c>
      <c r="AJ148" s="438" t="str">
        <f>IF(AI148=" "," ",VLOOKUP(AI148,'Drop Down Lists'!$D$2:$E$394,2,FALSE))</f>
        <v xml:space="preserve"> </v>
      </c>
      <c r="AK148" s="440"/>
    </row>
    <row r="149" spans="1:37">
      <c r="A149" s="422"/>
      <c r="B149" s="423"/>
      <c r="C149" s="423"/>
      <c r="D149" s="423"/>
      <c r="E149" s="424"/>
      <c r="F149" s="423"/>
      <c r="G149" s="423"/>
      <c r="H149" s="424"/>
      <c r="I149" s="423"/>
      <c r="J149" s="423"/>
      <c r="K149" s="423"/>
      <c r="L149" s="433"/>
      <c r="M149" s="423"/>
      <c r="N149" s="423"/>
      <c r="O149" s="425"/>
      <c r="P149" s="434"/>
      <c r="Q149" s="423"/>
      <c r="R149" s="423"/>
      <c r="S149" s="423"/>
      <c r="T149" s="435" t="str">
        <f>IF(S149="","",VLOOKUP(S149,'Drop Down Lists'!$D$2:$E$394,2,FALSE))</f>
        <v/>
      </c>
      <c r="U149" s="428"/>
      <c r="V149" s="428"/>
      <c r="W149" s="436"/>
      <c r="X149" s="436"/>
      <c r="Y149" s="437"/>
      <c r="Z149" s="438" t="str">
        <f t="shared" si="11"/>
        <v/>
      </c>
      <c r="AA149" s="438" t="str">
        <f>IF(Z149="","",VLOOKUP(Z149,'Drop Down Lists'!$D$2:$E$3942,FALSE))</f>
        <v/>
      </c>
      <c r="AB149" s="438"/>
      <c r="AC149" s="438"/>
      <c r="AD149" s="433" t="str">
        <f t="shared" si="12"/>
        <v/>
      </c>
      <c r="AE149" s="439" t="str">
        <f t="shared" si="10"/>
        <v/>
      </c>
      <c r="AF149" s="438" t="str">
        <f>IF(AE149="","",VLOOKUP(AE149,'Drop Down Lists'!$D$2:$E$394,2,FALSE))</f>
        <v/>
      </c>
      <c r="AG149" s="439"/>
      <c r="AH149" s="437" t="str">
        <f t="shared" si="13"/>
        <v/>
      </c>
      <c r="AI149" s="438" t="str">
        <f t="shared" si="14"/>
        <v xml:space="preserve"> </v>
      </c>
      <c r="AJ149" s="438" t="str">
        <f>IF(AI149=" "," ",VLOOKUP(AI149,'Drop Down Lists'!$D$2:$E$394,2,FALSE))</f>
        <v xml:space="preserve"> </v>
      </c>
      <c r="AK149" s="440"/>
    </row>
    <row r="150" spans="1:37">
      <c r="A150" s="422"/>
      <c r="B150" s="423"/>
      <c r="C150" s="423"/>
      <c r="D150" s="423"/>
      <c r="E150" s="424"/>
      <c r="F150" s="423"/>
      <c r="G150" s="423"/>
      <c r="H150" s="424"/>
      <c r="I150" s="423"/>
      <c r="J150" s="423"/>
      <c r="K150" s="423"/>
      <c r="L150" s="433"/>
      <c r="M150" s="423"/>
      <c r="N150" s="423"/>
      <c r="O150" s="425"/>
      <c r="P150" s="434"/>
      <c r="Q150" s="423"/>
      <c r="R150" s="423"/>
      <c r="S150" s="423"/>
      <c r="T150" s="435" t="str">
        <f>IF(S150="","",VLOOKUP(S150,'Drop Down Lists'!$D$2:$E$394,2,FALSE))</f>
        <v/>
      </c>
      <c r="U150" s="428"/>
      <c r="V150" s="428"/>
      <c r="W150" s="436"/>
      <c r="X150" s="436"/>
      <c r="Y150" s="437"/>
      <c r="Z150" s="438" t="str">
        <f t="shared" si="11"/>
        <v/>
      </c>
      <c r="AA150" s="438" t="str">
        <f>IF(Z150="","",VLOOKUP(Z150,'Drop Down Lists'!$D$2:$E$3942,FALSE))</f>
        <v/>
      </c>
      <c r="AB150" s="438"/>
      <c r="AC150" s="438"/>
      <c r="AD150" s="433" t="str">
        <f t="shared" si="12"/>
        <v/>
      </c>
      <c r="AE150" s="439" t="str">
        <f t="shared" si="10"/>
        <v/>
      </c>
      <c r="AF150" s="438" t="str">
        <f>IF(AE150="","",VLOOKUP(AE150,'Drop Down Lists'!$D$2:$E$394,2,FALSE))</f>
        <v/>
      </c>
      <c r="AG150" s="439"/>
      <c r="AH150" s="437" t="str">
        <f t="shared" si="13"/>
        <v/>
      </c>
      <c r="AI150" s="438" t="str">
        <f t="shared" si="14"/>
        <v xml:space="preserve"> </v>
      </c>
      <c r="AJ150" s="438" t="str">
        <f>IF(AI150=" "," ",VLOOKUP(AI150,'Drop Down Lists'!$D$2:$E$394,2,FALSE))</f>
        <v xml:space="preserve"> </v>
      </c>
      <c r="AK150" s="440"/>
    </row>
    <row r="151" spans="1:37">
      <c r="A151" s="422"/>
      <c r="B151" s="423"/>
      <c r="C151" s="423"/>
      <c r="D151" s="423"/>
      <c r="E151" s="424"/>
      <c r="F151" s="423"/>
      <c r="G151" s="423"/>
      <c r="H151" s="424"/>
      <c r="I151" s="423"/>
      <c r="J151" s="423"/>
      <c r="K151" s="423"/>
      <c r="L151" s="433"/>
      <c r="M151" s="423"/>
      <c r="N151" s="423"/>
      <c r="O151" s="425"/>
      <c r="P151" s="434"/>
      <c r="Q151" s="423"/>
      <c r="R151" s="423"/>
      <c r="S151" s="423"/>
      <c r="T151" s="435" t="str">
        <f>IF(S151="","",VLOOKUP(S151,'Drop Down Lists'!$D$2:$E$394,2,FALSE))</f>
        <v/>
      </c>
      <c r="U151" s="428"/>
      <c r="V151" s="428"/>
      <c r="W151" s="436"/>
      <c r="X151" s="436"/>
      <c r="Y151" s="437"/>
      <c r="Z151" s="438" t="str">
        <f t="shared" si="11"/>
        <v/>
      </c>
      <c r="AA151" s="438" t="str">
        <f>IF(Z151="","",VLOOKUP(Z151,'Drop Down Lists'!$D$2:$E$3942,FALSE))</f>
        <v/>
      </c>
      <c r="AB151" s="438"/>
      <c r="AC151" s="438"/>
      <c r="AD151" s="433" t="str">
        <f t="shared" si="12"/>
        <v/>
      </c>
      <c r="AE151" s="439" t="str">
        <f t="shared" si="10"/>
        <v/>
      </c>
      <c r="AF151" s="438" t="str">
        <f>IF(AE151="","",VLOOKUP(AE151,'Drop Down Lists'!$D$2:$E$394,2,FALSE))</f>
        <v/>
      </c>
      <c r="AG151" s="439"/>
      <c r="AH151" s="437" t="str">
        <f t="shared" si="13"/>
        <v/>
      </c>
      <c r="AI151" s="438" t="str">
        <f t="shared" si="14"/>
        <v xml:space="preserve"> </v>
      </c>
      <c r="AJ151" s="438" t="str">
        <f>IF(AI151=" "," ",VLOOKUP(AI151,'Drop Down Lists'!$D$2:$E$394,2,FALSE))</f>
        <v xml:space="preserve"> </v>
      </c>
      <c r="AK151" s="440"/>
    </row>
    <row r="152" spans="1:37">
      <c r="A152" s="422"/>
      <c r="B152" s="423"/>
      <c r="C152" s="423"/>
      <c r="D152" s="423"/>
      <c r="E152" s="424"/>
      <c r="F152" s="423"/>
      <c r="G152" s="423"/>
      <c r="H152" s="424"/>
      <c r="I152" s="423"/>
      <c r="J152" s="423"/>
      <c r="K152" s="423"/>
      <c r="L152" s="433"/>
      <c r="M152" s="423"/>
      <c r="N152" s="423"/>
      <c r="O152" s="425"/>
      <c r="P152" s="434"/>
      <c r="Q152" s="423"/>
      <c r="R152" s="423"/>
      <c r="S152" s="423"/>
      <c r="T152" s="435" t="str">
        <f>IF(S152="","",VLOOKUP(S152,'Drop Down Lists'!$D$2:$E$394,2,FALSE))</f>
        <v/>
      </c>
      <c r="U152" s="428"/>
      <c r="V152" s="428"/>
      <c r="W152" s="436"/>
      <c r="X152" s="436"/>
      <c r="Y152" s="437"/>
      <c r="Z152" s="438" t="str">
        <f t="shared" si="11"/>
        <v/>
      </c>
      <c r="AA152" s="438" t="str">
        <f>IF(Z152="","",VLOOKUP(Z152,'Drop Down Lists'!$D$2:$E$3942,FALSE))</f>
        <v/>
      </c>
      <c r="AB152" s="438"/>
      <c r="AC152" s="438"/>
      <c r="AD152" s="433" t="str">
        <f t="shared" si="12"/>
        <v/>
      </c>
      <c r="AE152" s="439" t="str">
        <f t="shared" si="10"/>
        <v/>
      </c>
      <c r="AF152" s="438" t="str">
        <f>IF(AE152="","",VLOOKUP(AE152,'Drop Down Lists'!$D$2:$E$394,2,FALSE))</f>
        <v/>
      </c>
      <c r="AG152" s="439"/>
      <c r="AH152" s="437" t="str">
        <f t="shared" si="13"/>
        <v/>
      </c>
      <c r="AI152" s="438" t="str">
        <f t="shared" si="14"/>
        <v xml:space="preserve"> </v>
      </c>
      <c r="AJ152" s="438" t="str">
        <f>IF(AI152=" "," ",VLOOKUP(AI152,'Drop Down Lists'!$D$2:$E$394,2,FALSE))</f>
        <v xml:space="preserve"> </v>
      </c>
      <c r="AK152" s="440"/>
    </row>
    <row r="153" spans="1:37">
      <c r="A153" s="422"/>
      <c r="B153" s="423"/>
      <c r="C153" s="423"/>
      <c r="D153" s="423"/>
      <c r="E153" s="424"/>
      <c r="F153" s="423"/>
      <c r="G153" s="423"/>
      <c r="H153" s="424"/>
      <c r="I153" s="423"/>
      <c r="J153" s="423"/>
      <c r="K153" s="423"/>
      <c r="L153" s="433"/>
      <c r="M153" s="423"/>
      <c r="N153" s="423"/>
      <c r="O153" s="425"/>
      <c r="P153" s="434"/>
      <c r="Q153" s="423"/>
      <c r="R153" s="423"/>
      <c r="S153" s="423"/>
      <c r="T153" s="435" t="str">
        <f>IF(S153="","",VLOOKUP(S153,'Drop Down Lists'!$D$2:$E$394,2,FALSE))</f>
        <v/>
      </c>
      <c r="U153" s="428"/>
      <c r="V153" s="428"/>
      <c r="W153" s="436"/>
      <c r="X153" s="436"/>
      <c r="Y153" s="437"/>
      <c r="Z153" s="438" t="str">
        <f t="shared" si="11"/>
        <v/>
      </c>
      <c r="AA153" s="438" t="str">
        <f>IF(Z153="","",VLOOKUP(Z153,'Drop Down Lists'!$D$2:$E$3942,FALSE))</f>
        <v/>
      </c>
      <c r="AB153" s="438"/>
      <c r="AC153" s="438"/>
      <c r="AD153" s="433" t="str">
        <f t="shared" si="12"/>
        <v/>
      </c>
      <c r="AE153" s="439" t="str">
        <f t="shared" si="10"/>
        <v/>
      </c>
      <c r="AF153" s="438" t="str">
        <f>IF(AE153="","",VLOOKUP(AE153,'Drop Down Lists'!$D$2:$E$394,2,FALSE))</f>
        <v/>
      </c>
      <c r="AG153" s="439"/>
      <c r="AH153" s="437" t="str">
        <f t="shared" si="13"/>
        <v/>
      </c>
      <c r="AI153" s="438" t="str">
        <f t="shared" si="14"/>
        <v xml:space="preserve"> </v>
      </c>
      <c r="AJ153" s="438" t="str">
        <f>IF(AI153=" "," ",VLOOKUP(AI153,'Drop Down Lists'!$D$2:$E$394,2,FALSE))</f>
        <v xml:space="preserve"> </v>
      </c>
      <c r="AK153" s="440"/>
    </row>
    <row r="154" spans="1:37">
      <c r="A154" s="422"/>
      <c r="B154" s="423"/>
      <c r="C154" s="423"/>
      <c r="D154" s="423"/>
      <c r="E154" s="424"/>
      <c r="F154" s="423"/>
      <c r="G154" s="423"/>
      <c r="H154" s="424"/>
      <c r="I154" s="423"/>
      <c r="J154" s="423"/>
      <c r="K154" s="423"/>
      <c r="L154" s="433"/>
      <c r="M154" s="423"/>
      <c r="N154" s="423"/>
      <c r="O154" s="425"/>
      <c r="P154" s="434"/>
      <c r="Q154" s="423"/>
      <c r="R154" s="423"/>
      <c r="S154" s="423"/>
      <c r="T154" s="435" t="str">
        <f>IF(S154="","",VLOOKUP(S154,'Drop Down Lists'!$D$2:$E$394,2,FALSE))</f>
        <v/>
      </c>
      <c r="U154" s="428"/>
      <c r="V154" s="428"/>
      <c r="W154" s="436"/>
      <c r="X154" s="436"/>
      <c r="Y154" s="437"/>
      <c r="Z154" s="438" t="str">
        <f t="shared" si="11"/>
        <v/>
      </c>
      <c r="AA154" s="438" t="str">
        <f>IF(Z154="","",VLOOKUP(Z154,'Drop Down Lists'!$D$2:$E$3942,FALSE))</f>
        <v/>
      </c>
      <c r="AB154" s="438"/>
      <c r="AC154" s="438"/>
      <c r="AD154" s="433" t="str">
        <f t="shared" si="12"/>
        <v/>
      </c>
      <c r="AE154" s="439" t="str">
        <f t="shared" si="10"/>
        <v/>
      </c>
      <c r="AF154" s="438" t="str">
        <f>IF(AE154="","",VLOOKUP(AE154,'Drop Down Lists'!$D$2:$E$394,2,FALSE))</f>
        <v/>
      </c>
      <c r="AG154" s="439"/>
      <c r="AH154" s="437" t="str">
        <f t="shared" si="13"/>
        <v/>
      </c>
      <c r="AI154" s="438" t="str">
        <f t="shared" si="14"/>
        <v xml:space="preserve"> </v>
      </c>
      <c r="AJ154" s="438" t="str">
        <f>IF(AI154=" "," ",VLOOKUP(AI154,'Drop Down Lists'!$D$2:$E$394,2,FALSE))</f>
        <v xml:space="preserve"> </v>
      </c>
      <c r="AK154" s="440"/>
    </row>
    <row r="155" spans="1:37">
      <c r="A155" s="422"/>
      <c r="B155" s="423"/>
      <c r="C155" s="423"/>
      <c r="D155" s="423"/>
      <c r="E155" s="424"/>
      <c r="F155" s="423"/>
      <c r="G155" s="423"/>
      <c r="H155" s="424"/>
      <c r="I155" s="423"/>
      <c r="J155" s="423"/>
      <c r="K155" s="423"/>
      <c r="L155" s="433"/>
      <c r="M155" s="423"/>
      <c r="N155" s="423"/>
      <c r="O155" s="425"/>
      <c r="P155" s="434"/>
      <c r="Q155" s="423"/>
      <c r="R155" s="423"/>
      <c r="S155" s="423"/>
      <c r="T155" s="435" t="str">
        <f>IF(S155="","",VLOOKUP(S155,'Drop Down Lists'!$D$2:$E$394,2,FALSE))</f>
        <v/>
      </c>
      <c r="U155" s="428"/>
      <c r="V155" s="428"/>
      <c r="W155" s="436"/>
      <c r="X155" s="436"/>
      <c r="Y155" s="437"/>
      <c r="Z155" s="438" t="str">
        <f t="shared" si="11"/>
        <v/>
      </c>
      <c r="AA155" s="438" t="str">
        <f>IF(Z155="","",VLOOKUP(Z155,'Drop Down Lists'!$D$2:$E$3942,FALSE))</f>
        <v/>
      </c>
      <c r="AB155" s="438"/>
      <c r="AC155" s="438"/>
      <c r="AD155" s="433" t="str">
        <f t="shared" si="12"/>
        <v/>
      </c>
      <c r="AE155" s="439" t="str">
        <f t="shared" si="10"/>
        <v/>
      </c>
      <c r="AF155" s="438" t="str">
        <f>IF(AE155="","",VLOOKUP(AE155,'Drop Down Lists'!$D$2:$E$394,2,FALSE))</f>
        <v/>
      </c>
      <c r="AG155" s="439"/>
      <c r="AH155" s="437" t="str">
        <f t="shared" si="13"/>
        <v/>
      </c>
      <c r="AI155" s="438" t="str">
        <f t="shared" si="14"/>
        <v xml:space="preserve"> </v>
      </c>
      <c r="AJ155" s="438" t="str">
        <f>IF(AI155=" "," ",VLOOKUP(AI155,'Drop Down Lists'!$D$2:$E$394,2,FALSE))</f>
        <v xml:space="preserve"> </v>
      </c>
      <c r="AK155" s="440"/>
    </row>
    <row r="156" spans="1:37">
      <c r="A156" s="422"/>
      <c r="B156" s="423"/>
      <c r="C156" s="423"/>
      <c r="D156" s="423"/>
      <c r="E156" s="424"/>
      <c r="F156" s="423"/>
      <c r="G156" s="423"/>
      <c r="H156" s="424"/>
      <c r="I156" s="423"/>
      <c r="J156" s="423"/>
      <c r="K156" s="423"/>
      <c r="L156" s="433"/>
      <c r="M156" s="423"/>
      <c r="N156" s="423"/>
      <c r="O156" s="425"/>
      <c r="P156" s="434"/>
      <c r="Q156" s="423"/>
      <c r="R156" s="423"/>
      <c r="S156" s="423"/>
      <c r="T156" s="435" t="str">
        <f>IF(S156="","",VLOOKUP(S156,'Drop Down Lists'!$D$2:$E$394,2,FALSE))</f>
        <v/>
      </c>
      <c r="U156" s="428"/>
      <c r="V156" s="428"/>
      <c r="W156" s="436"/>
      <c r="X156" s="436"/>
      <c r="Y156" s="437"/>
      <c r="Z156" s="438" t="str">
        <f t="shared" si="11"/>
        <v/>
      </c>
      <c r="AA156" s="438" t="str">
        <f>IF(Z156="","",VLOOKUP(Z156,'Drop Down Lists'!$D$2:$E$3942,FALSE))</f>
        <v/>
      </c>
      <c r="AB156" s="438"/>
      <c r="AC156" s="438"/>
      <c r="AD156" s="433" t="str">
        <f t="shared" si="12"/>
        <v/>
      </c>
      <c r="AE156" s="439" t="str">
        <f t="shared" si="10"/>
        <v/>
      </c>
      <c r="AF156" s="438" t="str">
        <f>IF(AE156="","",VLOOKUP(AE156,'Drop Down Lists'!$D$2:$E$394,2,FALSE))</f>
        <v/>
      </c>
      <c r="AG156" s="439"/>
      <c r="AH156" s="437" t="str">
        <f t="shared" si="13"/>
        <v/>
      </c>
      <c r="AI156" s="438" t="str">
        <f t="shared" si="14"/>
        <v xml:space="preserve"> </v>
      </c>
      <c r="AJ156" s="438" t="str">
        <f>IF(AI156=" "," ",VLOOKUP(AI156,'Drop Down Lists'!$D$2:$E$394,2,FALSE))</f>
        <v xml:space="preserve"> </v>
      </c>
      <c r="AK156" s="440"/>
    </row>
    <row r="157" spans="1:37">
      <c r="A157" s="422"/>
      <c r="B157" s="423"/>
      <c r="C157" s="423"/>
      <c r="D157" s="423"/>
      <c r="E157" s="424"/>
      <c r="F157" s="423"/>
      <c r="G157" s="423"/>
      <c r="H157" s="424"/>
      <c r="I157" s="423"/>
      <c r="J157" s="423"/>
      <c r="K157" s="423"/>
      <c r="L157" s="433"/>
      <c r="M157" s="423"/>
      <c r="N157" s="423"/>
      <c r="O157" s="425"/>
      <c r="P157" s="434"/>
      <c r="Q157" s="423"/>
      <c r="R157" s="423"/>
      <c r="S157" s="423"/>
      <c r="T157" s="435" t="str">
        <f>IF(S157="","",VLOOKUP(S157,'Drop Down Lists'!$D$2:$E$394,2,FALSE))</f>
        <v/>
      </c>
      <c r="U157" s="428"/>
      <c r="V157" s="428"/>
      <c r="W157" s="436"/>
      <c r="X157" s="436"/>
      <c r="Y157" s="437"/>
      <c r="Z157" s="438" t="str">
        <f t="shared" si="11"/>
        <v/>
      </c>
      <c r="AA157" s="438" t="str">
        <f>IF(Z157="","",VLOOKUP(Z157,'Drop Down Lists'!$D$2:$E$3942,FALSE))</f>
        <v/>
      </c>
      <c r="AB157" s="438"/>
      <c r="AC157" s="438"/>
      <c r="AD157" s="433" t="str">
        <f t="shared" si="12"/>
        <v/>
      </c>
      <c r="AE157" s="439" t="str">
        <f t="shared" si="10"/>
        <v/>
      </c>
      <c r="AF157" s="438" t="str">
        <f>IF(AE157="","",VLOOKUP(AE157,'Drop Down Lists'!$D$2:$E$394,2,FALSE))</f>
        <v/>
      </c>
      <c r="AG157" s="439"/>
      <c r="AH157" s="437" t="str">
        <f t="shared" si="13"/>
        <v/>
      </c>
      <c r="AI157" s="438" t="str">
        <f t="shared" si="14"/>
        <v xml:space="preserve"> </v>
      </c>
      <c r="AJ157" s="438" t="str">
        <f>IF(AI157=" "," ",VLOOKUP(AI157,'Drop Down Lists'!$D$2:$E$394,2,FALSE))</f>
        <v xml:space="preserve"> </v>
      </c>
      <c r="AK157" s="440"/>
    </row>
    <row r="158" spans="1:37">
      <c r="A158" s="422"/>
      <c r="B158" s="423"/>
      <c r="C158" s="423"/>
      <c r="D158" s="423"/>
      <c r="E158" s="424"/>
      <c r="F158" s="423"/>
      <c r="G158" s="423"/>
      <c r="H158" s="424"/>
      <c r="I158" s="423"/>
      <c r="J158" s="423"/>
      <c r="K158" s="423"/>
      <c r="L158" s="433"/>
      <c r="M158" s="423"/>
      <c r="N158" s="423"/>
      <c r="O158" s="425"/>
      <c r="P158" s="434"/>
      <c r="Q158" s="423"/>
      <c r="R158" s="423"/>
      <c r="S158" s="423"/>
      <c r="T158" s="435" t="str">
        <f>IF(S158="","",VLOOKUP(S158,'Drop Down Lists'!$D$2:$E$394,2,FALSE))</f>
        <v/>
      </c>
      <c r="U158" s="428"/>
      <c r="V158" s="428"/>
      <c r="W158" s="436"/>
      <c r="X158" s="436"/>
      <c r="Y158" s="437"/>
      <c r="Z158" s="438" t="str">
        <f t="shared" si="11"/>
        <v/>
      </c>
      <c r="AA158" s="438" t="str">
        <f>IF(Z158="","",VLOOKUP(Z158,'Drop Down Lists'!$D$2:$E$3942,FALSE))</f>
        <v/>
      </c>
      <c r="AB158" s="438"/>
      <c r="AC158" s="438"/>
      <c r="AD158" s="433" t="str">
        <f t="shared" si="12"/>
        <v/>
      </c>
      <c r="AE158" s="439" t="str">
        <f t="shared" si="10"/>
        <v/>
      </c>
      <c r="AF158" s="438" t="str">
        <f>IF(AE158="","",VLOOKUP(AE158,'Drop Down Lists'!$D$2:$E$394,2,FALSE))</f>
        <v/>
      </c>
      <c r="AG158" s="439"/>
      <c r="AH158" s="437" t="str">
        <f t="shared" si="13"/>
        <v/>
      </c>
      <c r="AI158" s="438" t="str">
        <f t="shared" si="14"/>
        <v xml:space="preserve"> </v>
      </c>
      <c r="AJ158" s="438" t="str">
        <f>IF(AI158=" "," ",VLOOKUP(AI158,'Drop Down Lists'!$D$2:$E$394,2,FALSE))</f>
        <v xml:space="preserve"> </v>
      </c>
      <c r="AK158" s="440"/>
    </row>
    <row r="159" spans="1:37">
      <c r="A159" s="422"/>
      <c r="B159" s="423"/>
      <c r="C159" s="423"/>
      <c r="D159" s="423"/>
      <c r="E159" s="424"/>
      <c r="F159" s="423"/>
      <c r="G159" s="423"/>
      <c r="H159" s="424"/>
      <c r="I159" s="423"/>
      <c r="J159" s="423"/>
      <c r="K159" s="423"/>
      <c r="L159" s="433"/>
      <c r="M159" s="423"/>
      <c r="N159" s="423"/>
      <c r="O159" s="425"/>
      <c r="P159" s="434"/>
      <c r="Q159" s="423"/>
      <c r="R159" s="423"/>
      <c r="S159" s="423"/>
      <c r="T159" s="435" t="str">
        <f>IF(S159="","",VLOOKUP(S159,'Drop Down Lists'!$D$2:$E$394,2,FALSE))</f>
        <v/>
      </c>
      <c r="U159" s="428"/>
      <c r="V159" s="428"/>
      <c r="W159" s="436"/>
      <c r="X159" s="436"/>
      <c r="Y159" s="437"/>
      <c r="Z159" s="438" t="str">
        <f t="shared" si="11"/>
        <v/>
      </c>
      <c r="AA159" s="438" t="str">
        <f>IF(Z159="","",VLOOKUP(Z159,'Drop Down Lists'!$D$2:$E$3942,FALSE))</f>
        <v/>
      </c>
      <c r="AB159" s="438"/>
      <c r="AC159" s="438"/>
      <c r="AD159" s="433" t="str">
        <f t="shared" si="12"/>
        <v/>
      </c>
      <c r="AE159" s="439" t="str">
        <f t="shared" si="10"/>
        <v/>
      </c>
      <c r="AF159" s="438" t="str">
        <f>IF(AE159="","",VLOOKUP(AE159,'Drop Down Lists'!$D$2:$E$394,2,FALSE))</f>
        <v/>
      </c>
      <c r="AG159" s="439"/>
      <c r="AH159" s="437" t="str">
        <f t="shared" si="13"/>
        <v/>
      </c>
      <c r="AI159" s="438" t="str">
        <f t="shared" si="14"/>
        <v xml:space="preserve"> </v>
      </c>
      <c r="AJ159" s="438" t="str">
        <f>IF(AI159=" "," ",VLOOKUP(AI159,'Drop Down Lists'!$D$2:$E$394,2,FALSE))</f>
        <v xml:space="preserve"> </v>
      </c>
      <c r="AK159" s="440"/>
    </row>
    <row r="160" spans="1:37">
      <c r="A160" s="422"/>
      <c r="B160" s="423"/>
      <c r="C160" s="423"/>
      <c r="D160" s="423"/>
      <c r="E160" s="424"/>
      <c r="F160" s="423"/>
      <c r="G160" s="423"/>
      <c r="H160" s="424"/>
      <c r="I160" s="423"/>
      <c r="J160" s="423"/>
      <c r="K160" s="423"/>
      <c r="L160" s="433"/>
      <c r="M160" s="423"/>
      <c r="N160" s="423"/>
      <c r="O160" s="425"/>
      <c r="P160" s="434"/>
      <c r="Q160" s="423"/>
      <c r="R160" s="423"/>
      <c r="S160" s="423"/>
      <c r="T160" s="435" t="str">
        <f>IF(S160="","",VLOOKUP(S160,'Drop Down Lists'!$D$2:$E$394,2,FALSE))</f>
        <v/>
      </c>
      <c r="U160" s="428"/>
      <c r="V160" s="428"/>
      <c r="W160" s="436"/>
      <c r="X160" s="436"/>
      <c r="Y160" s="437"/>
      <c r="Z160" s="438" t="str">
        <f t="shared" si="11"/>
        <v/>
      </c>
      <c r="AA160" s="438" t="str">
        <f>IF(Z160="","",VLOOKUP(Z160,'Drop Down Lists'!$D$2:$E$3942,FALSE))</f>
        <v/>
      </c>
      <c r="AB160" s="438"/>
      <c r="AC160" s="438"/>
      <c r="AD160" s="433" t="str">
        <f t="shared" si="12"/>
        <v/>
      </c>
      <c r="AE160" s="439" t="str">
        <f t="shared" si="10"/>
        <v/>
      </c>
      <c r="AF160" s="438" t="str">
        <f>IF(AE160="","",VLOOKUP(AE160,'Drop Down Lists'!$D$2:$E$394,2,FALSE))</f>
        <v/>
      </c>
      <c r="AG160" s="439"/>
      <c r="AH160" s="437" t="str">
        <f t="shared" si="13"/>
        <v/>
      </c>
      <c r="AI160" s="438" t="str">
        <f t="shared" si="14"/>
        <v xml:space="preserve"> </v>
      </c>
      <c r="AJ160" s="438" t="str">
        <f>IF(AI160=" "," ",VLOOKUP(AI160,'Drop Down Lists'!$D$2:$E$394,2,FALSE))</f>
        <v xml:space="preserve"> </v>
      </c>
      <c r="AK160" s="440"/>
    </row>
    <row r="161" spans="1:37">
      <c r="A161" s="422"/>
      <c r="B161" s="423"/>
      <c r="C161" s="423"/>
      <c r="D161" s="423"/>
      <c r="E161" s="424"/>
      <c r="F161" s="423"/>
      <c r="G161" s="423"/>
      <c r="H161" s="424"/>
      <c r="I161" s="423"/>
      <c r="J161" s="423"/>
      <c r="K161" s="423"/>
      <c r="L161" s="433"/>
      <c r="M161" s="423"/>
      <c r="N161" s="423"/>
      <c r="O161" s="425"/>
      <c r="P161" s="434"/>
      <c r="Q161" s="423"/>
      <c r="R161" s="423"/>
      <c r="S161" s="423"/>
      <c r="T161" s="435" t="str">
        <f>IF(S161="","",VLOOKUP(S161,'Drop Down Lists'!$D$2:$E$394,2,FALSE))</f>
        <v/>
      </c>
      <c r="U161" s="428"/>
      <c r="V161" s="428"/>
      <c r="W161" s="436"/>
      <c r="X161" s="436"/>
      <c r="Y161" s="437"/>
      <c r="Z161" s="438" t="str">
        <f t="shared" si="11"/>
        <v/>
      </c>
      <c r="AA161" s="438" t="str">
        <f>IF(Z161="","",VLOOKUP(Z161,'Drop Down Lists'!$D$2:$E$3942,FALSE))</f>
        <v/>
      </c>
      <c r="AB161" s="438"/>
      <c r="AC161" s="438"/>
      <c r="AD161" s="433" t="str">
        <f t="shared" si="12"/>
        <v/>
      </c>
      <c r="AE161" s="439" t="str">
        <f t="shared" si="10"/>
        <v/>
      </c>
      <c r="AF161" s="438" t="str">
        <f>IF(AE161="","",VLOOKUP(AE161,'Drop Down Lists'!$D$2:$E$394,2,FALSE))</f>
        <v/>
      </c>
      <c r="AG161" s="439"/>
      <c r="AH161" s="437" t="str">
        <f t="shared" si="13"/>
        <v/>
      </c>
      <c r="AI161" s="438" t="str">
        <f t="shared" si="14"/>
        <v xml:space="preserve"> </v>
      </c>
      <c r="AJ161" s="438" t="str">
        <f>IF(AI161=" "," ",VLOOKUP(AI161,'Drop Down Lists'!$D$2:$E$394,2,FALSE))</f>
        <v xml:space="preserve"> </v>
      </c>
      <c r="AK161" s="440"/>
    </row>
    <row r="162" spans="1:37">
      <c r="A162" s="422"/>
      <c r="B162" s="423"/>
      <c r="C162" s="423"/>
      <c r="D162" s="423"/>
      <c r="E162" s="424"/>
      <c r="F162" s="423"/>
      <c r="G162" s="423"/>
      <c r="H162" s="424"/>
      <c r="I162" s="423"/>
      <c r="J162" s="423"/>
      <c r="K162" s="423"/>
      <c r="L162" s="433"/>
      <c r="M162" s="423"/>
      <c r="N162" s="423"/>
      <c r="O162" s="425"/>
      <c r="P162" s="434"/>
      <c r="Q162" s="423"/>
      <c r="R162" s="423"/>
      <c r="S162" s="423"/>
      <c r="T162" s="435" t="str">
        <f>IF(S162="","",VLOOKUP(S162,'Drop Down Lists'!$D$2:$E$394,2,FALSE))</f>
        <v/>
      </c>
      <c r="U162" s="428"/>
      <c r="V162" s="428"/>
      <c r="W162" s="436"/>
      <c r="X162" s="436"/>
      <c r="Y162" s="437"/>
      <c r="Z162" s="438" t="str">
        <f t="shared" si="11"/>
        <v/>
      </c>
      <c r="AA162" s="438" t="str">
        <f>IF(Z162="","",VLOOKUP(Z162,'Drop Down Lists'!$D$2:$E$3942,FALSE))</f>
        <v/>
      </c>
      <c r="AB162" s="438"/>
      <c r="AC162" s="438"/>
      <c r="AD162" s="433" t="str">
        <f t="shared" si="12"/>
        <v/>
      </c>
      <c r="AE162" s="439" t="str">
        <f t="shared" si="10"/>
        <v/>
      </c>
      <c r="AF162" s="438" t="str">
        <f>IF(AE162="","",VLOOKUP(AE162,'Drop Down Lists'!$D$2:$E$394,2,FALSE))</f>
        <v/>
      </c>
      <c r="AG162" s="439"/>
      <c r="AH162" s="437" t="str">
        <f t="shared" si="13"/>
        <v/>
      </c>
      <c r="AI162" s="438" t="str">
        <f t="shared" si="14"/>
        <v xml:space="preserve"> </v>
      </c>
      <c r="AJ162" s="438" t="str">
        <f>IF(AI162=" "," ",VLOOKUP(AI162,'Drop Down Lists'!$D$2:$E$394,2,FALSE))</f>
        <v xml:space="preserve"> </v>
      </c>
      <c r="AK162" s="440"/>
    </row>
    <row r="163" spans="1:37">
      <c r="A163" s="422"/>
      <c r="B163" s="423"/>
      <c r="C163" s="423"/>
      <c r="D163" s="423"/>
      <c r="E163" s="424"/>
      <c r="F163" s="423"/>
      <c r="G163" s="423"/>
      <c r="H163" s="424"/>
      <c r="I163" s="423"/>
      <c r="J163" s="423"/>
      <c r="K163" s="423"/>
      <c r="L163" s="433"/>
      <c r="M163" s="423"/>
      <c r="N163" s="423"/>
      <c r="O163" s="425"/>
      <c r="P163" s="434"/>
      <c r="Q163" s="423"/>
      <c r="R163" s="423"/>
      <c r="S163" s="423"/>
      <c r="T163" s="435" t="str">
        <f>IF(S163="","",VLOOKUP(S163,'Drop Down Lists'!$D$2:$E$394,2,FALSE))</f>
        <v/>
      </c>
      <c r="U163" s="428"/>
      <c r="V163" s="428"/>
      <c r="W163" s="442"/>
      <c r="X163" s="442"/>
      <c r="Y163" s="437"/>
      <c r="Z163" s="438" t="str">
        <f t="shared" si="11"/>
        <v/>
      </c>
      <c r="AA163" s="438" t="str">
        <f>IF(Z163="","",VLOOKUP(Z163,'Drop Down Lists'!$D$2:$E$3942,FALSE))</f>
        <v/>
      </c>
      <c r="AB163" s="438"/>
      <c r="AC163" s="438"/>
      <c r="AD163" s="433" t="str">
        <f t="shared" si="12"/>
        <v/>
      </c>
      <c r="AE163" s="439" t="str">
        <f t="shared" si="10"/>
        <v/>
      </c>
      <c r="AF163" s="438" t="str">
        <f>IF(AE163="","",VLOOKUP(AE163,'Drop Down Lists'!$D$2:$E$394,2,FALSE))</f>
        <v/>
      </c>
      <c r="AG163" s="439"/>
      <c r="AH163" s="437" t="str">
        <f t="shared" si="13"/>
        <v/>
      </c>
      <c r="AI163" s="438" t="str">
        <f t="shared" si="14"/>
        <v xml:space="preserve"> </v>
      </c>
      <c r="AJ163" s="438" t="str">
        <f>IF(AI163=" "," ",VLOOKUP(AI163,'Drop Down Lists'!$D$2:$E$394,2,FALSE))</f>
        <v xml:space="preserve"> </v>
      </c>
      <c r="AK163" s="440"/>
    </row>
    <row r="164" spans="1:37">
      <c r="A164" s="422"/>
      <c r="B164" s="423"/>
      <c r="C164" s="423"/>
      <c r="D164" s="423"/>
      <c r="E164" s="424"/>
      <c r="F164" s="423"/>
      <c r="G164" s="423"/>
      <c r="H164" s="424"/>
      <c r="I164" s="423"/>
      <c r="J164" s="423"/>
      <c r="K164" s="423"/>
      <c r="L164" s="433"/>
      <c r="M164" s="423"/>
      <c r="N164" s="423"/>
      <c r="O164" s="425"/>
      <c r="P164" s="434"/>
      <c r="Q164" s="423"/>
      <c r="R164" s="423"/>
      <c r="S164" s="423"/>
      <c r="T164" s="435" t="str">
        <f>IF(S164="","",VLOOKUP(S164,'Drop Down Lists'!$D$2:$E$394,2,FALSE))</f>
        <v/>
      </c>
      <c r="U164" s="428"/>
      <c r="V164" s="428"/>
      <c r="W164" s="436"/>
      <c r="X164" s="436"/>
      <c r="Y164" s="437"/>
      <c r="Z164" s="438" t="str">
        <f t="shared" si="11"/>
        <v/>
      </c>
      <c r="AA164" s="438" t="str">
        <f>IF(Z164="","",VLOOKUP(Z164,'Drop Down Lists'!$D$2:$E$3942,FALSE))</f>
        <v/>
      </c>
      <c r="AB164" s="438"/>
      <c r="AC164" s="438"/>
      <c r="AD164" s="433" t="str">
        <f t="shared" si="12"/>
        <v/>
      </c>
      <c r="AE164" s="439" t="str">
        <f t="shared" si="10"/>
        <v/>
      </c>
      <c r="AF164" s="438" t="str">
        <f>IF(AE164="","",VLOOKUP(AE164,'Drop Down Lists'!$D$2:$E$394,2,FALSE))</f>
        <v/>
      </c>
      <c r="AG164" s="439"/>
      <c r="AH164" s="437" t="str">
        <f t="shared" si="13"/>
        <v/>
      </c>
      <c r="AI164" s="438" t="str">
        <f t="shared" si="14"/>
        <v xml:space="preserve"> </v>
      </c>
      <c r="AJ164" s="438" t="str">
        <f>IF(AI164=" "," ",VLOOKUP(AI164,'Drop Down Lists'!$D$2:$E$394,2,FALSE))</f>
        <v xml:space="preserve"> </v>
      </c>
      <c r="AK164" s="440"/>
    </row>
    <row r="165" spans="1:37">
      <c r="A165" s="422"/>
      <c r="B165" s="423"/>
      <c r="C165" s="423"/>
      <c r="D165" s="423"/>
      <c r="E165" s="424"/>
      <c r="F165" s="423"/>
      <c r="G165" s="423"/>
      <c r="H165" s="424"/>
      <c r="I165" s="423"/>
      <c r="J165" s="423"/>
      <c r="K165" s="423"/>
      <c r="L165" s="433"/>
      <c r="M165" s="423"/>
      <c r="N165" s="423"/>
      <c r="O165" s="425"/>
      <c r="P165" s="434"/>
      <c r="Q165" s="423"/>
      <c r="R165" s="423"/>
      <c r="S165" s="423"/>
      <c r="T165" s="435" t="str">
        <f>IF(S165="","",VLOOKUP(S165,'Drop Down Lists'!$D$2:$E$394,2,FALSE))</f>
        <v/>
      </c>
      <c r="U165" s="428"/>
      <c r="V165" s="428"/>
      <c r="W165" s="436"/>
      <c r="X165" s="436"/>
      <c r="Y165" s="437"/>
      <c r="Z165" s="438" t="str">
        <f t="shared" si="11"/>
        <v/>
      </c>
      <c r="AA165" s="438" t="str">
        <f>IF(Z165="","",VLOOKUP(Z165,'Drop Down Lists'!$D$2:$E$3942,FALSE))</f>
        <v/>
      </c>
      <c r="AB165" s="438"/>
      <c r="AC165" s="438"/>
      <c r="AD165" s="433" t="str">
        <f t="shared" si="12"/>
        <v/>
      </c>
      <c r="AE165" s="439" t="str">
        <f t="shared" si="10"/>
        <v/>
      </c>
      <c r="AF165" s="438" t="str">
        <f>IF(AE165="","",VLOOKUP(AE165,'Drop Down Lists'!$D$2:$E$394,2,FALSE))</f>
        <v/>
      </c>
      <c r="AG165" s="439"/>
      <c r="AH165" s="437" t="str">
        <f t="shared" si="13"/>
        <v/>
      </c>
      <c r="AI165" s="438" t="str">
        <f t="shared" si="14"/>
        <v xml:space="preserve"> </v>
      </c>
      <c r="AJ165" s="438" t="str">
        <f>IF(AI165=" "," ",VLOOKUP(AI165,'Drop Down Lists'!$D$2:$E$394,2,FALSE))</f>
        <v xml:space="preserve"> </v>
      </c>
      <c r="AK165" s="440"/>
    </row>
    <row r="166" spans="1:37">
      <c r="A166" s="422"/>
      <c r="B166" s="423"/>
      <c r="C166" s="423"/>
      <c r="D166" s="423"/>
      <c r="E166" s="424"/>
      <c r="F166" s="423"/>
      <c r="G166" s="423"/>
      <c r="H166" s="424"/>
      <c r="I166" s="423"/>
      <c r="J166" s="423"/>
      <c r="K166" s="423"/>
      <c r="L166" s="433"/>
      <c r="M166" s="423"/>
      <c r="N166" s="423"/>
      <c r="O166" s="425"/>
      <c r="P166" s="434"/>
      <c r="Q166" s="423"/>
      <c r="R166" s="423"/>
      <c r="S166" s="423"/>
      <c r="T166" s="435" t="str">
        <f>IF(S166="","",VLOOKUP(S166,'Drop Down Lists'!$D$2:$E$394,2,FALSE))</f>
        <v/>
      </c>
      <c r="U166" s="428"/>
      <c r="V166" s="428"/>
      <c r="W166" s="436"/>
      <c r="X166" s="436"/>
      <c r="Y166" s="437"/>
      <c r="Z166" s="438" t="str">
        <f t="shared" si="11"/>
        <v/>
      </c>
      <c r="AA166" s="438" t="str">
        <f>IF(Z166="","",VLOOKUP(Z166,'Drop Down Lists'!$D$2:$E$3942,FALSE))</f>
        <v/>
      </c>
      <c r="AB166" s="438"/>
      <c r="AC166" s="438"/>
      <c r="AD166" s="433" t="str">
        <f t="shared" si="12"/>
        <v/>
      </c>
      <c r="AE166" s="439" t="str">
        <f t="shared" si="10"/>
        <v/>
      </c>
      <c r="AF166" s="438" t="str">
        <f>IF(AE166="","",VLOOKUP(AE166,'Drop Down Lists'!$D$2:$E$394,2,FALSE))</f>
        <v/>
      </c>
      <c r="AG166" s="439"/>
      <c r="AH166" s="437" t="str">
        <f t="shared" si="13"/>
        <v/>
      </c>
      <c r="AI166" s="438" t="str">
        <f t="shared" si="14"/>
        <v xml:space="preserve"> </v>
      </c>
      <c r="AJ166" s="438" t="str">
        <f>IF(AI166=" "," ",VLOOKUP(AI166,'Drop Down Lists'!$D$2:$E$394,2,FALSE))</f>
        <v xml:space="preserve"> </v>
      </c>
      <c r="AK166" s="440"/>
    </row>
    <row r="167" spans="1:37">
      <c r="A167" s="422"/>
      <c r="B167" s="423"/>
      <c r="C167" s="423"/>
      <c r="D167" s="423"/>
      <c r="E167" s="424"/>
      <c r="F167" s="423"/>
      <c r="G167" s="423"/>
      <c r="H167" s="424"/>
      <c r="I167" s="423"/>
      <c r="J167" s="423"/>
      <c r="K167" s="423"/>
      <c r="L167" s="433"/>
      <c r="M167" s="423"/>
      <c r="N167" s="423"/>
      <c r="O167" s="425"/>
      <c r="P167" s="434"/>
      <c r="Q167" s="423"/>
      <c r="R167" s="423"/>
      <c r="S167" s="423"/>
      <c r="T167" s="435" t="str">
        <f>IF(S167="","",VLOOKUP(S167,'Drop Down Lists'!$D$2:$E$394,2,FALSE))</f>
        <v/>
      </c>
      <c r="U167" s="428"/>
      <c r="V167" s="428"/>
      <c r="W167" s="436"/>
      <c r="X167" s="436"/>
      <c r="Y167" s="437"/>
      <c r="Z167" s="438" t="str">
        <f t="shared" si="11"/>
        <v/>
      </c>
      <c r="AA167" s="438" t="str">
        <f>IF(Z167="","",VLOOKUP(Z167,'Drop Down Lists'!$D$2:$E$3942,FALSE))</f>
        <v/>
      </c>
      <c r="AB167" s="438"/>
      <c r="AC167" s="438"/>
      <c r="AD167" s="433" t="str">
        <f t="shared" si="12"/>
        <v/>
      </c>
      <c r="AE167" s="439" t="str">
        <f t="shared" si="10"/>
        <v/>
      </c>
      <c r="AF167" s="438" t="str">
        <f>IF(AE167="","",VLOOKUP(AE167,'Drop Down Lists'!$D$2:$E$394,2,FALSE))</f>
        <v/>
      </c>
      <c r="AG167" s="439"/>
      <c r="AH167" s="437" t="str">
        <f t="shared" si="13"/>
        <v/>
      </c>
      <c r="AI167" s="438" t="str">
        <f t="shared" si="14"/>
        <v xml:space="preserve"> </v>
      </c>
      <c r="AJ167" s="438" t="str">
        <f>IF(AI167=" "," ",VLOOKUP(AI167,'Drop Down Lists'!$D$2:$E$394,2,FALSE))</f>
        <v xml:space="preserve"> </v>
      </c>
      <c r="AK167" s="440"/>
    </row>
    <row r="168" spans="1:37">
      <c r="A168" s="422"/>
      <c r="B168" s="423"/>
      <c r="C168" s="423"/>
      <c r="D168" s="423"/>
      <c r="E168" s="424"/>
      <c r="F168" s="423"/>
      <c r="G168" s="423"/>
      <c r="H168" s="424"/>
      <c r="I168" s="423"/>
      <c r="J168" s="423"/>
      <c r="K168" s="423"/>
      <c r="L168" s="433"/>
      <c r="M168" s="423"/>
      <c r="N168" s="423"/>
      <c r="O168" s="425"/>
      <c r="P168" s="434"/>
      <c r="Q168" s="423"/>
      <c r="R168" s="423"/>
      <c r="S168" s="423"/>
      <c r="T168" s="435" t="str">
        <f>IF(S168="","",VLOOKUP(S168,'Drop Down Lists'!$D$2:$E$394,2,FALSE))</f>
        <v/>
      </c>
      <c r="U168" s="428"/>
      <c r="V168" s="428"/>
      <c r="W168" s="436"/>
      <c r="X168" s="436"/>
      <c r="Y168" s="437"/>
      <c r="Z168" s="438" t="str">
        <f t="shared" si="11"/>
        <v/>
      </c>
      <c r="AA168" s="438" t="str">
        <f>IF(Z168="","",VLOOKUP(Z168,'Drop Down Lists'!$D$2:$E$3942,FALSE))</f>
        <v/>
      </c>
      <c r="AB168" s="438"/>
      <c r="AC168" s="438"/>
      <c r="AD168" s="433" t="str">
        <f t="shared" si="12"/>
        <v/>
      </c>
      <c r="AE168" s="439" t="str">
        <f t="shared" si="10"/>
        <v/>
      </c>
      <c r="AF168" s="438" t="str">
        <f>IF(AE168="","",VLOOKUP(AE168,'Drop Down Lists'!$D$2:$E$394,2,FALSE))</f>
        <v/>
      </c>
      <c r="AG168" s="439"/>
      <c r="AH168" s="437" t="str">
        <f t="shared" si="13"/>
        <v/>
      </c>
      <c r="AI168" s="438" t="str">
        <f t="shared" si="14"/>
        <v xml:space="preserve"> </v>
      </c>
      <c r="AJ168" s="438" t="str">
        <f>IF(AI168=" "," ",VLOOKUP(AI168,'Drop Down Lists'!$D$2:$E$394,2,FALSE))</f>
        <v xml:space="preserve"> </v>
      </c>
      <c r="AK168" s="440"/>
    </row>
    <row r="169" spans="1:37">
      <c r="A169" s="422"/>
      <c r="B169" s="423"/>
      <c r="C169" s="423"/>
      <c r="D169" s="423"/>
      <c r="E169" s="424"/>
      <c r="F169" s="423"/>
      <c r="G169" s="423"/>
      <c r="H169" s="424"/>
      <c r="I169" s="423"/>
      <c r="J169" s="423"/>
      <c r="K169" s="423"/>
      <c r="L169" s="433"/>
      <c r="M169" s="423"/>
      <c r="N169" s="423"/>
      <c r="O169" s="425"/>
      <c r="P169" s="434"/>
      <c r="Q169" s="423"/>
      <c r="R169" s="423"/>
      <c r="S169" s="423"/>
      <c r="T169" s="435" t="str">
        <f>IF(S169="","",VLOOKUP(S169,'Drop Down Lists'!$D$2:$E$394,2,FALSE))</f>
        <v/>
      </c>
      <c r="U169" s="428"/>
      <c r="V169" s="428"/>
      <c r="W169" s="436"/>
      <c r="X169" s="436"/>
      <c r="Y169" s="437"/>
      <c r="Z169" s="438" t="str">
        <f t="shared" si="11"/>
        <v/>
      </c>
      <c r="AA169" s="438" t="str">
        <f>IF(Z169="","",VLOOKUP(Z169,'Drop Down Lists'!$D$2:$E$3942,FALSE))</f>
        <v/>
      </c>
      <c r="AB169" s="438"/>
      <c r="AC169" s="438"/>
      <c r="AD169" s="433" t="str">
        <f t="shared" si="12"/>
        <v/>
      </c>
      <c r="AE169" s="439" t="str">
        <f t="shared" si="10"/>
        <v/>
      </c>
      <c r="AF169" s="438" t="str">
        <f>IF(AE169="","",VLOOKUP(AE169,'Drop Down Lists'!$D$2:$E$394,2,FALSE))</f>
        <v/>
      </c>
      <c r="AG169" s="439"/>
      <c r="AH169" s="437" t="str">
        <f t="shared" si="13"/>
        <v/>
      </c>
      <c r="AI169" s="438" t="str">
        <f t="shared" si="14"/>
        <v xml:space="preserve"> </v>
      </c>
      <c r="AJ169" s="438" t="str">
        <f>IF(AI169=" "," ",VLOOKUP(AI169,'Drop Down Lists'!$D$2:$E$394,2,FALSE))</f>
        <v xml:space="preserve"> </v>
      </c>
      <c r="AK169" s="440"/>
    </row>
    <row r="170" spans="1:37">
      <c r="A170" s="422"/>
      <c r="B170" s="423"/>
      <c r="C170" s="423"/>
      <c r="D170" s="423"/>
      <c r="E170" s="424"/>
      <c r="F170" s="423"/>
      <c r="G170" s="423"/>
      <c r="H170" s="424"/>
      <c r="I170" s="423"/>
      <c r="J170" s="423"/>
      <c r="K170" s="423"/>
      <c r="L170" s="433"/>
      <c r="M170" s="423"/>
      <c r="N170" s="423"/>
      <c r="O170" s="425"/>
      <c r="P170" s="434"/>
      <c r="Q170" s="423"/>
      <c r="R170" s="423"/>
      <c r="S170" s="423"/>
      <c r="T170" s="435" t="str">
        <f>IF(S170="","",VLOOKUP(S170,'Drop Down Lists'!$D$2:$E$394,2,FALSE))</f>
        <v/>
      </c>
      <c r="U170" s="428"/>
      <c r="V170" s="428"/>
      <c r="W170" s="436"/>
      <c r="X170" s="436"/>
      <c r="Y170" s="437"/>
      <c r="Z170" s="438" t="str">
        <f t="shared" si="11"/>
        <v/>
      </c>
      <c r="AA170" s="438" t="str">
        <f>IF(Z170="","",VLOOKUP(Z170,'Drop Down Lists'!$D$2:$E$3942,FALSE))</f>
        <v/>
      </c>
      <c r="AB170" s="438"/>
      <c r="AC170" s="438"/>
      <c r="AD170" s="433" t="str">
        <f t="shared" si="12"/>
        <v/>
      </c>
      <c r="AE170" s="439" t="str">
        <f t="shared" si="10"/>
        <v/>
      </c>
      <c r="AF170" s="438" t="str">
        <f>IF(AE170="","",VLOOKUP(AE170,'Drop Down Lists'!$D$2:$E$394,2,FALSE))</f>
        <v/>
      </c>
      <c r="AG170" s="439"/>
      <c r="AH170" s="437" t="str">
        <f t="shared" si="13"/>
        <v/>
      </c>
      <c r="AI170" s="438" t="str">
        <f t="shared" si="14"/>
        <v xml:space="preserve"> </v>
      </c>
      <c r="AJ170" s="438" t="str">
        <f>IF(AI170=" "," ",VLOOKUP(AI170,'Drop Down Lists'!$D$2:$E$394,2,FALSE))</f>
        <v xml:space="preserve"> </v>
      </c>
      <c r="AK170" s="440"/>
    </row>
    <row r="171" spans="1:37">
      <c r="A171" s="422"/>
      <c r="B171" s="423"/>
      <c r="C171" s="423"/>
      <c r="D171" s="423"/>
      <c r="E171" s="424"/>
      <c r="F171" s="423"/>
      <c r="G171" s="423"/>
      <c r="H171" s="424"/>
      <c r="I171" s="423"/>
      <c r="J171" s="423"/>
      <c r="K171" s="423"/>
      <c r="L171" s="433"/>
      <c r="M171" s="423"/>
      <c r="N171" s="423"/>
      <c r="O171" s="425"/>
      <c r="P171" s="434"/>
      <c r="Q171" s="423"/>
      <c r="R171" s="423"/>
      <c r="S171" s="423"/>
      <c r="T171" s="435" t="str">
        <f>IF(S171="","",VLOOKUP(S171,'Drop Down Lists'!$D$2:$E$394,2,FALSE))</f>
        <v/>
      </c>
      <c r="U171" s="428"/>
      <c r="V171" s="428"/>
      <c r="W171" s="436"/>
      <c r="X171" s="436"/>
      <c r="Y171" s="437"/>
      <c r="Z171" s="438" t="str">
        <f t="shared" si="11"/>
        <v/>
      </c>
      <c r="AA171" s="438" t="str">
        <f>IF(Z171="","",VLOOKUP(Z171,'Drop Down Lists'!$D$2:$E$3942,FALSE))</f>
        <v/>
      </c>
      <c r="AB171" s="438"/>
      <c r="AC171" s="438"/>
      <c r="AD171" s="433" t="str">
        <f t="shared" si="12"/>
        <v/>
      </c>
      <c r="AE171" s="439" t="str">
        <f t="shared" si="10"/>
        <v/>
      </c>
      <c r="AF171" s="438" t="str">
        <f>IF(AE171="","",VLOOKUP(AE171,'Drop Down Lists'!$D$2:$E$394,2,FALSE))</f>
        <v/>
      </c>
      <c r="AG171" s="439"/>
      <c r="AH171" s="437" t="str">
        <f t="shared" si="13"/>
        <v/>
      </c>
      <c r="AI171" s="438" t="str">
        <f t="shared" si="14"/>
        <v xml:space="preserve"> </v>
      </c>
      <c r="AJ171" s="438" t="str">
        <f>IF(AI171=" "," ",VLOOKUP(AI171,'Drop Down Lists'!$D$2:$E$394,2,FALSE))</f>
        <v xml:space="preserve"> </v>
      </c>
      <c r="AK171" s="440"/>
    </row>
    <row r="172" spans="1:37">
      <c r="A172" s="422"/>
      <c r="B172" s="423"/>
      <c r="C172" s="423"/>
      <c r="D172" s="423"/>
      <c r="E172" s="424"/>
      <c r="F172" s="423"/>
      <c r="G172" s="423"/>
      <c r="H172" s="424"/>
      <c r="I172" s="423"/>
      <c r="J172" s="423"/>
      <c r="K172" s="423"/>
      <c r="L172" s="433"/>
      <c r="M172" s="423"/>
      <c r="N172" s="423"/>
      <c r="O172" s="425"/>
      <c r="P172" s="434"/>
      <c r="Q172" s="423"/>
      <c r="R172" s="423"/>
      <c r="S172" s="423"/>
      <c r="T172" s="435" t="str">
        <f>IF(S172="","",VLOOKUP(S172,'Drop Down Lists'!$D$2:$E$394,2,FALSE))</f>
        <v/>
      </c>
      <c r="U172" s="428"/>
      <c r="V172" s="428"/>
      <c r="W172" s="436"/>
      <c r="X172" s="436"/>
      <c r="Y172" s="437"/>
      <c r="Z172" s="438" t="str">
        <f t="shared" si="11"/>
        <v/>
      </c>
      <c r="AA172" s="438" t="str">
        <f>IF(Z172="","",VLOOKUP(Z172,'Drop Down Lists'!$D$2:$E$3942,FALSE))</f>
        <v/>
      </c>
      <c r="AB172" s="438"/>
      <c r="AC172" s="438"/>
      <c r="AD172" s="433" t="str">
        <f t="shared" si="12"/>
        <v/>
      </c>
      <c r="AE172" s="439" t="str">
        <f t="shared" si="10"/>
        <v/>
      </c>
      <c r="AF172" s="438" t="str">
        <f>IF(AE172="","",VLOOKUP(AE172,'Drop Down Lists'!$D$2:$E$394,2,FALSE))</f>
        <v/>
      </c>
      <c r="AG172" s="439"/>
      <c r="AH172" s="437" t="str">
        <f t="shared" si="13"/>
        <v/>
      </c>
      <c r="AI172" s="438" t="str">
        <f t="shared" si="14"/>
        <v xml:space="preserve"> </v>
      </c>
      <c r="AJ172" s="438" t="str">
        <f>IF(AI172=" "," ",VLOOKUP(AI172,'Drop Down Lists'!$D$2:$E$394,2,FALSE))</f>
        <v xml:space="preserve"> </v>
      </c>
      <c r="AK172" s="440"/>
    </row>
    <row r="173" spans="1:37">
      <c r="A173" s="422"/>
      <c r="B173" s="423"/>
      <c r="C173" s="423"/>
      <c r="D173" s="423"/>
      <c r="E173" s="424"/>
      <c r="F173" s="423"/>
      <c r="G173" s="423"/>
      <c r="H173" s="424"/>
      <c r="I173" s="423"/>
      <c r="J173" s="423"/>
      <c r="K173" s="423"/>
      <c r="L173" s="433"/>
      <c r="M173" s="423"/>
      <c r="N173" s="423"/>
      <c r="O173" s="425"/>
      <c r="P173" s="434"/>
      <c r="Q173" s="423"/>
      <c r="R173" s="423"/>
      <c r="S173" s="423"/>
      <c r="T173" s="435" t="str">
        <f>IF(S173="","",VLOOKUP(S173,'Drop Down Lists'!$D$2:$E$394,2,FALSE))</f>
        <v/>
      </c>
      <c r="U173" s="428"/>
      <c r="V173" s="428"/>
      <c r="W173" s="436"/>
      <c r="X173" s="436"/>
      <c r="Y173" s="437"/>
      <c r="Z173" s="438" t="str">
        <f t="shared" si="11"/>
        <v/>
      </c>
      <c r="AA173" s="438" t="str">
        <f>IF(Z173="","",VLOOKUP(Z173,'Drop Down Lists'!$D$2:$E$3942,FALSE))</f>
        <v/>
      </c>
      <c r="AB173" s="438"/>
      <c r="AC173" s="438"/>
      <c r="AD173" s="433" t="str">
        <f t="shared" si="12"/>
        <v/>
      </c>
      <c r="AE173" s="439" t="str">
        <f t="shared" si="10"/>
        <v/>
      </c>
      <c r="AF173" s="438" t="str">
        <f>IF(AE173="","",VLOOKUP(AE173,'Drop Down Lists'!$D$2:$E$394,2,FALSE))</f>
        <v/>
      </c>
      <c r="AG173" s="439"/>
      <c r="AH173" s="437" t="str">
        <f t="shared" si="13"/>
        <v/>
      </c>
      <c r="AI173" s="438" t="str">
        <f t="shared" si="14"/>
        <v xml:space="preserve"> </v>
      </c>
      <c r="AJ173" s="438" t="str">
        <f>IF(AI173=" "," ",VLOOKUP(AI173,'Drop Down Lists'!$D$2:$E$394,2,FALSE))</f>
        <v xml:space="preserve"> </v>
      </c>
      <c r="AK173" s="440"/>
    </row>
    <row r="174" spans="1:37">
      <c r="A174" s="422"/>
      <c r="B174" s="423"/>
      <c r="C174" s="423"/>
      <c r="D174" s="423"/>
      <c r="E174" s="424"/>
      <c r="F174" s="423"/>
      <c r="G174" s="423"/>
      <c r="H174" s="424"/>
      <c r="I174" s="423"/>
      <c r="J174" s="423"/>
      <c r="K174" s="423"/>
      <c r="L174" s="433"/>
      <c r="M174" s="423"/>
      <c r="N174" s="423"/>
      <c r="O174" s="425"/>
      <c r="P174" s="434"/>
      <c r="Q174" s="423"/>
      <c r="R174" s="423"/>
      <c r="S174" s="423"/>
      <c r="T174" s="435" t="str">
        <f>IF(S174="","",VLOOKUP(S174,'Drop Down Lists'!$D$2:$E$394,2,FALSE))</f>
        <v/>
      </c>
      <c r="U174" s="428"/>
      <c r="V174" s="428"/>
      <c r="W174" s="436"/>
      <c r="X174" s="436"/>
      <c r="Y174" s="437"/>
      <c r="Z174" s="438" t="str">
        <f t="shared" si="11"/>
        <v/>
      </c>
      <c r="AA174" s="438" t="str">
        <f>IF(Z174="","",VLOOKUP(Z174,'Drop Down Lists'!$D$2:$E$3942,FALSE))</f>
        <v/>
      </c>
      <c r="AB174" s="438"/>
      <c r="AC174" s="438"/>
      <c r="AD174" s="433" t="str">
        <f t="shared" si="12"/>
        <v/>
      </c>
      <c r="AE174" s="439" t="str">
        <f t="shared" si="10"/>
        <v/>
      </c>
      <c r="AF174" s="438" t="str">
        <f>IF(AE174="","",VLOOKUP(AE174,'Drop Down Lists'!$D$2:$E$394,2,FALSE))</f>
        <v/>
      </c>
      <c r="AG174" s="439"/>
      <c r="AH174" s="437" t="str">
        <f t="shared" si="13"/>
        <v/>
      </c>
      <c r="AI174" s="438" t="str">
        <f t="shared" si="14"/>
        <v xml:space="preserve"> </v>
      </c>
      <c r="AJ174" s="438" t="str">
        <f>IF(AI174=" "," ",VLOOKUP(AI174,'Drop Down Lists'!$D$2:$E$394,2,FALSE))</f>
        <v xml:space="preserve"> </v>
      </c>
      <c r="AK174" s="440"/>
    </row>
    <row r="175" spans="1:37">
      <c r="A175" s="422"/>
      <c r="B175" s="423"/>
      <c r="C175" s="423"/>
      <c r="D175" s="423"/>
      <c r="E175" s="424"/>
      <c r="F175" s="423"/>
      <c r="G175" s="423"/>
      <c r="H175" s="424"/>
      <c r="I175" s="423"/>
      <c r="J175" s="423"/>
      <c r="K175" s="423"/>
      <c r="L175" s="433"/>
      <c r="M175" s="423"/>
      <c r="N175" s="423"/>
      <c r="O175" s="425"/>
      <c r="P175" s="434"/>
      <c r="Q175" s="423"/>
      <c r="R175" s="423"/>
      <c r="S175" s="423"/>
      <c r="T175" s="435" t="str">
        <f>IF(S175="","",VLOOKUP(S175,'Drop Down Lists'!$D$2:$E$394,2,FALSE))</f>
        <v/>
      </c>
      <c r="U175" s="428"/>
      <c r="V175" s="428"/>
      <c r="W175" s="436"/>
      <c r="X175" s="436"/>
      <c r="Y175" s="437"/>
      <c r="Z175" s="438" t="str">
        <f t="shared" si="11"/>
        <v/>
      </c>
      <c r="AA175" s="438" t="str">
        <f>IF(Z175="","",VLOOKUP(Z175,'Drop Down Lists'!$D$2:$E$3942,FALSE))</f>
        <v/>
      </c>
      <c r="AB175" s="438"/>
      <c r="AC175" s="438"/>
      <c r="AD175" s="433" t="str">
        <f t="shared" si="12"/>
        <v/>
      </c>
      <c r="AE175" s="439" t="str">
        <f t="shared" si="10"/>
        <v/>
      </c>
      <c r="AF175" s="438" t="str">
        <f>IF(AE175="","",VLOOKUP(AE175,'Drop Down Lists'!$D$2:$E$394,2,FALSE))</f>
        <v/>
      </c>
      <c r="AG175" s="439"/>
      <c r="AH175" s="437" t="str">
        <f t="shared" si="13"/>
        <v/>
      </c>
      <c r="AI175" s="438" t="str">
        <f t="shared" si="14"/>
        <v xml:space="preserve"> </v>
      </c>
      <c r="AJ175" s="438" t="str">
        <f>IF(AI175=" "," ",VLOOKUP(AI175,'Drop Down Lists'!$D$2:$E$394,2,FALSE))</f>
        <v xml:space="preserve"> </v>
      </c>
      <c r="AK175" s="440"/>
    </row>
    <row r="176" spans="1:37">
      <c r="A176" s="422"/>
      <c r="B176" s="423"/>
      <c r="C176" s="423"/>
      <c r="D176" s="423"/>
      <c r="E176" s="424"/>
      <c r="F176" s="423"/>
      <c r="G176" s="423"/>
      <c r="H176" s="424"/>
      <c r="I176" s="423"/>
      <c r="J176" s="423"/>
      <c r="K176" s="423"/>
      <c r="L176" s="433"/>
      <c r="M176" s="423"/>
      <c r="N176" s="423"/>
      <c r="O176" s="425"/>
      <c r="P176" s="434"/>
      <c r="Q176" s="423"/>
      <c r="R176" s="423"/>
      <c r="S176" s="423"/>
      <c r="T176" s="435" t="str">
        <f>IF(S176="","",VLOOKUP(S176,'Drop Down Lists'!$D$2:$E$394,2,FALSE))</f>
        <v/>
      </c>
      <c r="U176" s="428"/>
      <c r="V176" s="428"/>
      <c r="W176" s="436"/>
      <c r="X176" s="436"/>
      <c r="Y176" s="437"/>
      <c r="Z176" s="438" t="str">
        <f t="shared" si="11"/>
        <v/>
      </c>
      <c r="AA176" s="438" t="str">
        <f>IF(Z176="","",VLOOKUP(Z176,'Drop Down Lists'!$D$2:$E$3942,FALSE))</f>
        <v/>
      </c>
      <c r="AB176" s="438"/>
      <c r="AC176" s="438"/>
      <c r="AD176" s="433" t="str">
        <f t="shared" si="12"/>
        <v/>
      </c>
      <c r="AE176" s="439" t="str">
        <f t="shared" si="10"/>
        <v/>
      </c>
      <c r="AF176" s="438" t="str">
        <f>IF(AE176="","",VLOOKUP(AE176,'Drop Down Lists'!$D$2:$E$394,2,FALSE))</f>
        <v/>
      </c>
      <c r="AG176" s="439"/>
      <c r="AH176" s="437" t="str">
        <f t="shared" si="13"/>
        <v/>
      </c>
      <c r="AI176" s="438" t="str">
        <f t="shared" si="14"/>
        <v xml:space="preserve"> </v>
      </c>
      <c r="AJ176" s="438" t="str">
        <f>IF(AI176=" "," ",VLOOKUP(AI176,'Drop Down Lists'!$D$2:$E$394,2,FALSE))</f>
        <v xml:space="preserve"> </v>
      </c>
      <c r="AK176" s="440"/>
    </row>
    <row r="177" spans="1:37">
      <c r="A177" s="422"/>
      <c r="B177" s="423"/>
      <c r="C177" s="423"/>
      <c r="D177" s="423"/>
      <c r="E177" s="424"/>
      <c r="F177" s="423"/>
      <c r="G177" s="423"/>
      <c r="H177" s="424"/>
      <c r="I177" s="423"/>
      <c r="J177" s="423"/>
      <c r="K177" s="423"/>
      <c r="L177" s="433"/>
      <c r="M177" s="423"/>
      <c r="N177" s="423"/>
      <c r="O177" s="425"/>
      <c r="P177" s="434"/>
      <c r="Q177" s="423"/>
      <c r="R177" s="423"/>
      <c r="S177" s="423"/>
      <c r="T177" s="435" t="str">
        <f>IF(S177="","",VLOOKUP(S177,'Drop Down Lists'!$D$2:$E$394,2,FALSE))</f>
        <v/>
      </c>
      <c r="U177" s="428"/>
      <c r="V177" s="428"/>
      <c r="W177" s="436"/>
      <c r="X177" s="436"/>
      <c r="Y177" s="437"/>
      <c r="Z177" s="438" t="str">
        <f t="shared" si="11"/>
        <v/>
      </c>
      <c r="AA177" s="438" t="str">
        <f>IF(Z177="","",VLOOKUP(Z177,'Drop Down Lists'!$D$2:$E$3942,FALSE))</f>
        <v/>
      </c>
      <c r="AB177" s="438"/>
      <c r="AC177" s="438"/>
      <c r="AD177" s="433" t="str">
        <f t="shared" si="12"/>
        <v/>
      </c>
      <c r="AE177" s="439" t="str">
        <f t="shared" si="10"/>
        <v/>
      </c>
      <c r="AF177" s="438" t="str">
        <f>IF(AE177="","",VLOOKUP(AE177,'Drop Down Lists'!$D$2:$E$394,2,FALSE))</f>
        <v/>
      </c>
      <c r="AG177" s="439"/>
      <c r="AH177" s="437" t="str">
        <f t="shared" si="13"/>
        <v/>
      </c>
      <c r="AI177" s="438" t="str">
        <f t="shared" si="14"/>
        <v xml:space="preserve"> </v>
      </c>
      <c r="AJ177" s="438" t="str">
        <f>IF(AI177=" "," ",VLOOKUP(AI177,'Drop Down Lists'!$D$2:$E$394,2,FALSE))</f>
        <v xml:space="preserve"> </v>
      </c>
      <c r="AK177" s="440"/>
    </row>
    <row r="178" spans="1:37">
      <c r="A178" s="422"/>
      <c r="B178" s="423"/>
      <c r="C178" s="423"/>
      <c r="D178" s="423"/>
      <c r="E178" s="424"/>
      <c r="F178" s="423"/>
      <c r="G178" s="423"/>
      <c r="H178" s="424"/>
      <c r="I178" s="423"/>
      <c r="J178" s="423"/>
      <c r="K178" s="423"/>
      <c r="L178" s="433"/>
      <c r="M178" s="423"/>
      <c r="N178" s="423"/>
      <c r="O178" s="425"/>
      <c r="P178" s="434"/>
      <c r="Q178" s="423"/>
      <c r="R178" s="423"/>
      <c r="S178" s="423"/>
      <c r="T178" s="435" t="str">
        <f>IF(S178="","",VLOOKUP(S178,'Drop Down Lists'!$D$2:$E$394,2,FALSE))</f>
        <v/>
      </c>
      <c r="U178" s="428"/>
      <c r="V178" s="428"/>
      <c r="W178" s="436"/>
      <c r="X178" s="436"/>
      <c r="Y178" s="437"/>
      <c r="Z178" s="438" t="str">
        <f t="shared" si="11"/>
        <v/>
      </c>
      <c r="AA178" s="438" t="str">
        <f>IF(Z178="","",VLOOKUP(Z178,'Drop Down Lists'!$D$2:$E$3942,FALSE))</f>
        <v/>
      </c>
      <c r="AB178" s="438"/>
      <c r="AC178" s="438"/>
      <c r="AD178" s="433" t="str">
        <f t="shared" si="12"/>
        <v/>
      </c>
      <c r="AE178" s="439" t="str">
        <f t="shared" si="10"/>
        <v/>
      </c>
      <c r="AF178" s="438" t="str">
        <f>IF(AE178="","",VLOOKUP(AE178,'Drop Down Lists'!$D$2:$E$394,2,FALSE))</f>
        <v/>
      </c>
      <c r="AG178" s="439"/>
      <c r="AH178" s="437" t="str">
        <f t="shared" si="13"/>
        <v/>
      </c>
      <c r="AI178" s="438" t="str">
        <f t="shared" si="14"/>
        <v xml:space="preserve"> </v>
      </c>
      <c r="AJ178" s="438" t="str">
        <f>IF(AI178=" "," ",VLOOKUP(AI178,'Drop Down Lists'!$D$2:$E$394,2,FALSE))</f>
        <v xml:space="preserve"> </v>
      </c>
      <c r="AK178" s="440"/>
    </row>
    <row r="179" spans="1:37">
      <c r="A179" s="422"/>
      <c r="B179" s="423"/>
      <c r="C179" s="423"/>
      <c r="D179" s="423"/>
      <c r="E179" s="424"/>
      <c r="F179" s="423"/>
      <c r="G179" s="423"/>
      <c r="H179" s="424"/>
      <c r="I179" s="423"/>
      <c r="J179" s="423"/>
      <c r="K179" s="423"/>
      <c r="L179" s="433"/>
      <c r="M179" s="423"/>
      <c r="N179" s="423"/>
      <c r="O179" s="425"/>
      <c r="P179" s="434"/>
      <c r="Q179" s="423"/>
      <c r="R179" s="423"/>
      <c r="S179" s="423"/>
      <c r="T179" s="435" t="str">
        <f>IF(S179="","",VLOOKUP(S179,'Drop Down Lists'!$D$2:$E$394,2,FALSE))</f>
        <v/>
      </c>
      <c r="U179" s="428"/>
      <c r="V179" s="428"/>
      <c r="W179" s="436"/>
      <c r="X179" s="436"/>
      <c r="Y179" s="437"/>
      <c r="Z179" s="438" t="str">
        <f t="shared" si="11"/>
        <v/>
      </c>
      <c r="AA179" s="438" t="str">
        <f>IF(Z179="","",VLOOKUP(Z179,'Drop Down Lists'!$D$2:$E$3942,FALSE))</f>
        <v/>
      </c>
      <c r="AB179" s="438"/>
      <c r="AC179" s="438"/>
      <c r="AD179" s="433" t="str">
        <f t="shared" si="12"/>
        <v/>
      </c>
      <c r="AE179" s="439" t="str">
        <f t="shared" si="10"/>
        <v/>
      </c>
      <c r="AF179" s="438" t="str">
        <f>IF(AE179="","",VLOOKUP(AE179,'Drop Down Lists'!$D$2:$E$394,2,FALSE))</f>
        <v/>
      </c>
      <c r="AG179" s="439"/>
      <c r="AH179" s="437" t="str">
        <f t="shared" si="13"/>
        <v/>
      </c>
      <c r="AI179" s="438" t="str">
        <f t="shared" si="14"/>
        <v xml:space="preserve"> </v>
      </c>
      <c r="AJ179" s="438" t="str">
        <f>IF(AI179=" "," ",VLOOKUP(AI179,'Drop Down Lists'!$D$2:$E$394,2,FALSE))</f>
        <v xml:space="preserve"> </v>
      </c>
      <c r="AK179" s="440"/>
    </row>
    <row r="180" spans="1:37">
      <c r="A180" s="422"/>
      <c r="B180" s="423"/>
      <c r="C180" s="423"/>
      <c r="D180" s="423"/>
      <c r="E180" s="424"/>
      <c r="F180" s="423"/>
      <c r="G180" s="423"/>
      <c r="H180" s="424"/>
      <c r="I180" s="423"/>
      <c r="J180" s="423"/>
      <c r="K180" s="423"/>
      <c r="L180" s="433"/>
      <c r="M180" s="423"/>
      <c r="N180" s="423"/>
      <c r="O180" s="425"/>
      <c r="P180" s="434"/>
      <c r="Q180" s="423"/>
      <c r="R180" s="423"/>
      <c r="S180" s="423"/>
      <c r="T180" s="435" t="str">
        <f>IF(S180="","",VLOOKUP(S180,'Drop Down Lists'!$D$2:$E$394,2,FALSE))</f>
        <v/>
      </c>
      <c r="U180" s="428"/>
      <c r="V180" s="428"/>
      <c r="W180" s="436"/>
      <c r="X180" s="436"/>
      <c r="Y180" s="437"/>
      <c r="Z180" s="438" t="str">
        <f t="shared" si="11"/>
        <v/>
      </c>
      <c r="AA180" s="438" t="str">
        <f>IF(Z180="","",VLOOKUP(Z180,'Drop Down Lists'!$D$2:$E$3942,FALSE))</f>
        <v/>
      </c>
      <c r="AB180" s="438"/>
      <c r="AC180" s="438"/>
      <c r="AD180" s="433" t="str">
        <f t="shared" si="12"/>
        <v/>
      </c>
      <c r="AE180" s="439" t="str">
        <f t="shared" si="10"/>
        <v/>
      </c>
      <c r="AF180" s="438" t="str">
        <f>IF(AE180="","",VLOOKUP(AE180,'Drop Down Lists'!$D$2:$E$394,2,FALSE))</f>
        <v/>
      </c>
      <c r="AG180" s="439"/>
      <c r="AH180" s="437" t="str">
        <f t="shared" si="13"/>
        <v/>
      </c>
      <c r="AI180" s="438" t="str">
        <f t="shared" si="14"/>
        <v xml:space="preserve"> </v>
      </c>
      <c r="AJ180" s="438" t="str">
        <f>IF(AI180=" "," ",VLOOKUP(AI180,'Drop Down Lists'!$D$2:$E$394,2,FALSE))</f>
        <v xml:space="preserve"> </v>
      </c>
      <c r="AK180" s="440"/>
    </row>
    <row r="181" spans="1:37">
      <c r="A181" s="422"/>
      <c r="B181" s="423"/>
      <c r="C181" s="423"/>
      <c r="D181" s="423"/>
      <c r="E181" s="424"/>
      <c r="F181" s="423"/>
      <c r="G181" s="423"/>
      <c r="H181" s="424"/>
      <c r="I181" s="423"/>
      <c r="J181" s="423"/>
      <c r="K181" s="423"/>
      <c r="L181" s="433"/>
      <c r="M181" s="423"/>
      <c r="N181" s="423"/>
      <c r="O181" s="425"/>
      <c r="P181" s="434"/>
      <c r="Q181" s="423"/>
      <c r="R181" s="423"/>
      <c r="S181" s="423"/>
      <c r="T181" s="435" t="str">
        <f>IF(S181="","",VLOOKUP(S181,'Drop Down Lists'!$D$2:$E$394,2,FALSE))</f>
        <v/>
      </c>
      <c r="U181" s="428"/>
      <c r="V181" s="428"/>
      <c r="W181" s="436"/>
      <c r="X181" s="436"/>
      <c r="Y181" s="437"/>
      <c r="Z181" s="438" t="str">
        <f t="shared" si="11"/>
        <v/>
      </c>
      <c r="AA181" s="438" t="str">
        <f>IF(Z181="","",VLOOKUP(Z181,'Drop Down Lists'!$D$2:$E$3942,FALSE))</f>
        <v/>
      </c>
      <c r="AB181" s="438"/>
      <c r="AC181" s="438"/>
      <c r="AD181" s="433" t="str">
        <f t="shared" si="12"/>
        <v/>
      </c>
      <c r="AE181" s="439" t="str">
        <f t="shared" si="10"/>
        <v/>
      </c>
      <c r="AF181" s="438" t="str">
        <f>IF(AE181="","",VLOOKUP(AE181,'Drop Down Lists'!$D$2:$E$394,2,FALSE))</f>
        <v/>
      </c>
      <c r="AG181" s="439"/>
      <c r="AH181" s="437" t="str">
        <f t="shared" si="13"/>
        <v/>
      </c>
      <c r="AI181" s="438" t="str">
        <f t="shared" si="14"/>
        <v xml:space="preserve"> </v>
      </c>
      <c r="AJ181" s="438" t="str">
        <f>IF(AI181=" "," ",VLOOKUP(AI181,'Drop Down Lists'!$D$2:$E$394,2,FALSE))</f>
        <v xml:space="preserve"> </v>
      </c>
      <c r="AK181" s="440"/>
    </row>
    <row r="182" spans="1:37">
      <c r="A182" s="422"/>
      <c r="B182" s="423"/>
      <c r="C182" s="423"/>
      <c r="D182" s="423"/>
      <c r="E182" s="424"/>
      <c r="F182" s="423"/>
      <c r="G182" s="423"/>
      <c r="H182" s="424"/>
      <c r="I182" s="423"/>
      <c r="J182" s="423"/>
      <c r="K182" s="423"/>
      <c r="L182" s="433"/>
      <c r="M182" s="423"/>
      <c r="N182" s="423"/>
      <c r="O182" s="425"/>
      <c r="P182" s="434"/>
      <c r="Q182" s="423"/>
      <c r="R182" s="423"/>
      <c r="S182" s="423"/>
      <c r="T182" s="435" t="str">
        <f>IF(S182="","",VLOOKUP(S182,'Drop Down Lists'!$D$2:$E$394,2,FALSE))</f>
        <v/>
      </c>
      <c r="U182" s="428"/>
      <c r="V182" s="428"/>
      <c r="W182" s="436"/>
      <c r="X182" s="436"/>
      <c r="Y182" s="437"/>
      <c r="Z182" s="438" t="str">
        <f t="shared" si="11"/>
        <v/>
      </c>
      <c r="AA182" s="438" t="str">
        <f>IF(Z182="","",VLOOKUP(Z182,'Drop Down Lists'!$D$2:$E$3942,FALSE))</f>
        <v/>
      </c>
      <c r="AB182" s="438"/>
      <c r="AC182" s="438"/>
      <c r="AD182" s="433" t="str">
        <f t="shared" si="12"/>
        <v/>
      </c>
      <c r="AE182" s="439" t="str">
        <f t="shared" si="10"/>
        <v/>
      </c>
      <c r="AF182" s="438" t="str">
        <f>IF(AE182="","",VLOOKUP(AE182,'Drop Down Lists'!$D$2:$E$394,2,FALSE))</f>
        <v/>
      </c>
      <c r="AG182" s="439"/>
      <c r="AH182" s="437" t="str">
        <f t="shared" si="13"/>
        <v/>
      </c>
      <c r="AI182" s="438" t="str">
        <f t="shared" si="14"/>
        <v xml:space="preserve"> </v>
      </c>
      <c r="AJ182" s="438" t="str">
        <f>IF(AI182=" "," ",VLOOKUP(AI182,'Drop Down Lists'!$D$2:$E$394,2,FALSE))</f>
        <v xml:space="preserve"> </v>
      </c>
      <c r="AK182" s="440"/>
    </row>
    <row r="183" spans="1:37">
      <c r="A183" s="422"/>
      <c r="B183" s="423"/>
      <c r="C183" s="423"/>
      <c r="D183" s="423"/>
      <c r="E183" s="424"/>
      <c r="F183" s="423"/>
      <c r="G183" s="423"/>
      <c r="H183" s="424"/>
      <c r="I183" s="423"/>
      <c r="J183" s="423"/>
      <c r="K183" s="423"/>
      <c r="L183" s="433"/>
      <c r="M183" s="423"/>
      <c r="N183" s="423"/>
      <c r="O183" s="425"/>
      <c r="P183" s="434"/>
      <c r="Q183" s="423"/>
      <c r="R183" s="423"/>
      <c r="S183" s="423"/>
      <c r="T183" s="435" t="str">
        <f>IF(S183="","",VLOOKUP(S183,'Drop Down Lists'!$D$2:$E$394,2,FALSE))</f>
        <v/>
      </c>
      <c r="U183" s="428"/>
      <c r="V183" s="428"/>
      <c r="W183" s="436"/>
      <c r="X183" s="436"/>
      <c r="Y183" s="437"/>
      <c r="Z183" s="438" t="str">
        <f t="shared" si="11"/>
        <v/>
      </c>
      <c r="AA183" s="438" t="str">
        <f>IF(Z183="","",VLOOKUP(Z183,'Drop Down Lists'!$D$2:$E$3942,FALSE))</f>
        <v/>
      </c>
      <c r="AB183" s="438"/>
      <c r="AC183" s="438"/>
      <c r="AD183" s="433" t="str">
        <f t="shared" si="12"/>
        <v/>
      </c>
      <c r="AE183" s="439" t="str">
        <f t="shared" si="10"/>
        <v/>
      </c>
      <c r="AF183" s="438" t="str">
        <f>IF(AE183="","",VLOOKUP(AE183,'Drop Down Lists'!$D$2:$E$394,2,FALSE))</f>
        <v/>
      </c>
      <c r="AG183" s="439"/>
      <c r="AH183" s="437" t="str">
        <f t="shared" si="13"/>
        <v/>
      </c>
      <c r="AI183" s="438" t="str">
        <f t="shared" si="14"/>
        <v xml:space="preserve"> </v>
      </c>
      <c r="AJ183" s="438" t="str">
        <f>IF(AI183=" "," ",VLOOKUP(AI183,'Drop Down Lists'!$D$2:$E$394,2,FALSE))</f>
        <v xml:space="preserve"> </v>
      </c>
      <c r="AK183" s="440"/>
    </row>
    <row r="184" spans="1:37">
      <c r="A184" s="422"/>
      <c r="B184" s="423"/>
      <c r="C184" s="423"/>
      <c r="D184" s="423"/>
      <c r="E184" s="424"/>
      <c r="F184" s="423"/>
      <c r="G184" s="423"/>
      <c r="H184" s="424"/>
      <c r="I184" s="423"/>
      <c r="J184" s="423"/>
      <c r="K184" s="423"/>
      <c r="L184" s="433"/>
      <c r="M184" s="423"/>
      <c r="N184" s="423"/>
      <c r="O184" s="425"/>
      <c r="P184" s="434"/>
      <c r="Q184" s="423"/>
      <c r="R184" s="423"/>
      <c r="S184" s="423"/>
      <c r="T184" s="435" t="str">
        <f>IF(S184="","",VLOOKUP(S184,'Drop Down Lists'!$D$2:$E$394,2,FALSE))</f>
        <v/>
      </c>
      <c r="U184" s="428"/>
      <c r="V184" s="428"/>
      <c r="W184" s="436"/>
      <c r="X184" s="436"/>
      <c r="Y184" s="437"/>
      <c r="Z184" s="438" t="str">
        <f t="shared" si="11"/>
        <v/>
      </c>
      <c r="AA184" s="438" t="str">
        <f>IF(Z184="","",VLOOKUP(Z184,'Drop Down Lists'!$D$2:$E$3942,FALSE))</f>
        <v/>
      </c>
      <c r="AB184" s="438"/>
      <c r="AC184" s="438"/>
      <c r="AD184" s="433" t="str">
        <f t="shared" si="12"/>
        <v/>
      </c>
      <c r="AE184" s="439" t="str">
        <f t="shared" si="10"/>
        <v/>
      </c>
      <c r="AF184" s="438" t="str">
        <f>IF(AE184="","",VLOOKUP(AE184,'Drop Down Lists'!$D$2:$E$394,2,FALSE))</f>
        <v/>
      </c>
      <c r="AG184" s="439"/>
      <c r="AH184" s="437" t="str">
        <f t="shared" si="13"/>
        <v/>
      </c>
      <c r="AI184" s="438" t="str">
        <f t="shared" si="14"/>
        <v xml:space="preserve"> </v>
      </c>
      <c r="AJ184" s="438" t="str">
        <f>IF(AI184=" "," ",VLOOKUP(AI184,'Drop Down Lists'!$D$2:$E$394,2,FALSE))</f>
        <v xml:space="preserve"> </v>
      </c>
      <c r="AK184" s="440"/>
    </row>
    <row r="185" spans="1:37">
      <c r="A185" s="422"/>
      <c r="B185" s="423"/>
      <c r="C185" s="423"/>
      <c r="D185" s="423"/>
      <c r="E185" s="424"/>
      <c r="F185" s="423"/>
      <c r="G185" s="423"/>
      <c r="H185" s="424"/>
      <c r="I185" s="423"/>
      <c r="J185" s="423"/>
      <c r="K185" s="423"/>
      <c r="L185" s="433"/>
      <c r="M185" s="423"/>
      <c r="N185" s="423"/>
      <c r="O185" s="425"/>
      <c r="P185" s="434"/>
      <c r="Q185" s="423"/>
      <c r="R185" s="423"/>
      <c r="S185" s="423"/>
      <c r="T185" s="435" t="str">
        <f>IF(S185="","",VLOOKUP(S185,'Drop Down Lists'!$D$2:$E$394,2,FALSE))</f>
        <v/>
      </c>
      <c r="U185" s="428"/>
      <c r="V185" s="428"/>
      <c r="W185" s="436"/>
      <c r="X185" s="436"/>
      <c r="Y185" s="437"/>
      <c r="Z185" s="438" t="str">
        <f t="shared" si="11"/>
        <v/>
      </c>
      <c r="AA185" s="438" t="str">
        <f>IF(Z185="","",VLOOKUP(Z185,'Drop Down Lists'!$D$2:$E$3942,FALSE))</f>
        <v/>
      </c>
      <c r="AB185" s="438"/>
      <c r="AC185" s="438"/>
      <c r="AD185" s="433" t="str">
        <f t="shared" si="12"/>
        <v/>
      </c>
      <c r="AE185" s="439" t="str">
        <f t="shared" si="10"/>
        <v/>
      </c>
      <c r="AF185" s="438" t="str">
        <f>IF(AE185="","",VLOOKUP(AE185,'Drop Down Lists'!$D$2:$E$394,2,FALSE))</f>
        <v/>
      </c>
      <c r="AG185" s="439"/>
      <c r="AH185" s="437" t="str">
        <f t="shared" si="13"/>
        <v/>
      </c>
      <c r="AI185" s="438" t="str">
        <f t="shared" si="14"/>
        <v xml:space="preserve"> </v>
      </c>
      <c r="AJ185" s="438" t="str">
        <f>IF(AI185=" "," ",VLOOKUP(AI185,'Drop Down Lists'!$D$2:$E$394,2,FALSE))</f>
        <v xml:space="preserve"> </v>
      </c>
      <c r="AK185" s="440"/>
    </row>
    <row r="186" spans="1:37">
      <c r="A186" s="422"/>
      <c r="B186" s="423"/>
      <c r="C186" s="423"/>
      <c r="D186" s="423"/>
      <c r="E186" s="424"/>
      <c r="F186" s="423"/>
      <c r="G186" s="423"/>
      <c r="H186" s="424"/>
      <c r="I186" s="423"/>
      <c r="J186" s="423"/>
      <c r="K186" s="423"/>
      <c r="L186" s="433"/>
      <c r="M186" s="423"/>
      <c r="N186" s="423"/>
      <c r="O186" s="425"/>
      <c r="P186" s="434"/>
      <c r="Q186" s="423"/>
      <c r="R186" s="423"/>
      <c r="S186" s="423"/>
      <c r="T186" s="435" t="str">
        <f>IF(S186="","",VLOOKUP(S186,'Drop Down Lists'!$D$2:$E$394,2,FALSE))</f>
        <v/>
      </c>
      <c r="U186" s="428"/>
      <c r="V186" s="428"/>
      <c r="W186" s="436"/>
      <c r="X186" s="436"/>
      <c r="Y186" s="437"/>
      <c r="Z186" s="438" t="str">
        <f t="shared" si="11"/>
        <v/>
      </c>
      <c r="AA186" s="438" t="str">
        <f>IF(Z186="","",VLOOKUP(Z186,'Drop Down Lists'!$D$2:$E$3942,FALSE))</f>
        <v/>
      </c>
      <c r="AB186" s="438"/>
      <c r="AC186" s="438"/>
      <c r="AD186" s="433" t="str">
        <f t="shared" si="12"/>
        <v/>
      </c>
      <c r="AE186" s="439" t="str">
        <f t="shared" si="10"/>
        <v/>
      </c>
      <c r="AF186" s="438" t="str">
        <f>IF(AE186="","",VLOOKUP(AE186,'Drop Down Lists'!$D$2:$E$394,2,FALSE))</f>
        <v/>
      </c>
      <c r="AG186" s="439"/>
      <c r="AH186" s="437" t="str">
        <f t="shared" si="13"/>
        <v/>
      </c>
      <c r="AI186" s="438" t="str">
        <f t="shared" si="14"/>
        <v xml:space="preserve"> </v>
      </c>
      <c r="AJ186" s="438" t="str">
        <f>IF(AI186=" "," ",VLOOKUP(AI186,'Drop Down Lists'!$D$2:$E$394,2,FALSE))</f>
        <v xml:space="preserve"> </v>
      </c>
      <c r="AK186" s="440"/>
    </row>
    <row r="187" spans="1:37">
      <c r="A187" s="422"/>
      <c r="B187" s="423"/>
      <c r="C187" s="423"/>
      <c r="D187" s="423"/>
      <c r="E187" s="424"/>
      <c r="F187" s="423"/>
      <c r="G187" s="423"/>
      <c r="H187" s="424"/>
      <c r="I187" s="423"/>
      <c r="J187" s="423"/>
      <c r="K187" s="423"/>
      <c r="L187" s="433"/>
      <c r="M187" s="423"/>
      <c r="N187" s="423"/>
      <c r="O187" s="425"/>
      <c r="P187" s="434"/>
      <c r="Q187" s="423"/>
      <c r="R187" s="423"/>
      <c r="S187" s="423"/>
      <c r="T187" s="435" t="str">
        <f>IF(S187="","",VLOOKUP(S187,'Drop Down Lists'!$D$2:$E$394,2,FALSE))</f>
        <v/>
      </c>
      <c r="U187" s="428"/>
      <c r="V187" s="428"/>
      <c r="W187" s="436"/>
      <c r="X187" s="436"/>
      <c r="Y187" s="437"/>
      <c r="Z187" s="438" t="str">
        <f t="shared" si="11"/>
        <v/>
      </c>
      <c r="AA187" s="438" t="str">
        <f>IF(Z187="","",VLOOKUP(Z187,'Drop Down Lists'!$D$2:$E$3942,FALSE))</f>
        <v/>
      </c>
      <c r="AB187" s="438"/>
      <c r="AC187" s="438"/>
      <c r="AD187" s="433" t="str">
        <f t="shared" si="12"/>
        <v/>
      </c>
      <c r="AE187" s="439" t="str">
        <f t="shared" si="10"/>
        <v/>
      </c>
      <c r="AF187" s="438" t="str">
        <f>IF(AE187="","",VLOOKUP(AE187,'Drop Down Lists'!$D$2:$E$394,2,FALSE))</f>
        <v/>
      </c>
      <c r="AG187" s="439"/>
      <c r="AH187" s="437" t="str">
        <f t="shared" si="13"/>
        <v/>
      </c>
      <c r="AI187" s="438" t="str">
        <f t="shared" si="14"/>
        <v xml:space="preserve"> </v>
      </c>
      <c r="AJ187" s="438" t="str">
        <f>IF(AI187=" "," ",VLOOKUP(AI187,'Drop Down Lists'!$D$2:$E$394,2,FALSE))</f>
        <v xml:space="preserve"> </v>
      </c>
      <c r="AK187" s="440"/>
    </row>
    <row r="188" spans="1:37">
      <c r="A188" s="422"/>
      <c r="B188" s="423"/>
      <c r="C188" s="423"/>
      <c r="D188" s="423"/>
      <c r="E188" s="424"/>
      <c r="F188" s="423"/>
      <c r="G188" s="423"/>
      <c r="H188" s="424"/>
      <c r="I188" s="423"/>
      <c r="J188" s="423"/>
      <c r="K188" s="423"/>
      <c r="L188" s="433"/>
      <c r="M188" s="423"/>
      <c r="N188" s="423"/>
      <c r="O188" s="425"/>
      <c r="P188" s="434"/>
      <c r="Q188" s="423"/>
      <c r="R188" s="423"/>
      <c r="S188" s="423"/>
      <c r="T188" s="435" t="str">
        <f>IF(S188="","",VLOOKUP(S188,'Drop Down Lists'!$D$2:$E$394,2,FALSE))</f>
        <v/>
      </c>
      <c r="U188" s="428"/>
      <c r="V188" s="428"/>
      <c r="W188" s="436"/>
      <c r="X188" s="436"/>
      <c r="Y188" s="437"/>
      <c r="Z188" s="438" t="str">
        <f t="shared" si="11"/>
        <v/>
      </c>
      <c r="AA188" s="438" t="str">
        <f>IF(Z188="","",VLOOKUP(Z188,'Drop Down Lists'!$D$2:$E$3942,FALSE))</f>
        <v/>
      </c>
      <c r="AB188" s="438"/>
      <c r="AC188" s="438"/>
      <c r="AD188" s="433" t="str">
        <f t="shared" si="12"/>
        <v/>
      </c>
      <c r="AE188" s="439" t="str">
        <f t="shared" si="10"/>
        <v/>
      </c>
      <c r="AF188" s="438" t="str">
        <f>IF(AE188="","",VLOOKUP(AE188,'Drop Down Lists'!$D$2:$E$394,2,FALSE))</f>
        <v/>
      </c>
      <c r="AG188" s="439"/>
      <c r="AH188" s="437" t="str">
        <f t="shared" si="13"/>
        <v/>
      </c>
      <c r="AI188" s="438" t="str">
        <f t="shared" si="14"/>
        <v xml:space="preserve"> </v>
      </c>
      <c r="AJ188" s="438" t="str">
        <f>IF(AI188=" "," ",VLOOKUP(AI188,'Drop Down Lists'!$D$2:$E$394,2,FALSE))</f>
        <v xml:space="preserve"> </v>
      </c>
      <c r="AK188" s="440"/>
    </row>
    <row r="189" spans="1:37">
      <c r="A189" s="422"/>
      <c r="B189" s="423"/>
      <c r="C189" s="423"/>
      <c r="D189" s="423"/>
      <c r="E189" s="424"/>
      <c r="F189" s="423"/>
      <c r="G189" s="423"/>
      <c r="H189" s="424"/>
      <c r="I189" s="423"/>
      <c r="J189" s="423"/>
      <c r="K189" s="423"/>
      <c r="L189" s="433"/>
      <c r="M189" s="423"/>
      <c r="N189" s="423"/>
      <c r="O189" s="425"/>
      <c r="P189" s="434"/>
      <c r="Q189" s="423"/>
      <c r="R189" s="423"/>
      <c r="S189" s="423"/>
      <c r="T189" s="435" t="str">
        <f>IF(S189="","",VLOOKUP(S189,'Drop Down Lists'!$D$2:$E$394,2,FALSE))</f>
        <v/>
      </c>
      <c r="U189" s="428"/>
      <c r="V189" s="428"/>
      <c r="W189" s="436"/>
      <c r="X189" s="436"/>
      <c r="Y189" s="437"/>
      <c r="Z189" s="438" t="str">
        <f t="shared" si="11"/>
        <v/>
      </c>
      <c r="AA189" s="438" t="str">
        <f>IF(Z189="","",VLOOKUP(Z189,'Drop Down Lists'!$D$2:$E$3942,FALSE))</f>
        <v/>
      </c>
      <c r="AB189" s="438"/>
      <c r="AC189" s="438"/>
      <c r="AD189" s="433" t="str">
        <f t="shared" si="12"/>
        <v/>
      </c>
      <c r="AE189" s="439" t="str">
        <f t="shared" si="10"/>
        <v/>
      </c>
      <c r="AF189" s="438" t="str">
        <f>IF(AE189="","",VLOOKUP(AE189,'Drop Down Lists'!$D$2:$E$394,2,FALSE))</f>
        <v/>
      </c>
      <c r="AG189" s="439"/>
      <c r="AH189" s="437" t="str">
        <f t="shared" si="13"/>
        <v/>
      </c>
      <c r="AI189" s="438" t="str">
        <f t="shared" si="14"/>
        <v xml:space="preserve"> </v>
      </c>
      <c r="AJ189" s="438" t="str">
        <f>IF(AI189=" "," ",VLOOKUP(AI189,'Drop Down Lists'!$D$2:$E$394,2,FALSE))</f>
        <v xml:space="preserve"> </v>
      </c>
      <c r="AK189" s="440"/>
    </row>
    <row r="190" spans="1:37">
      <c r="A190" s="422"/>
      <c r="B190" s="423"/>
      <c r="C190" s="423"/>
      <c r="D190" s="423"/>
      <c r="E190" s="424"/>
      <c r="F190" s="423"/>
      <c r="G190" s="423"/>
      <c r="H190" s="424"/>
      <c r="I190" s="423"/>
      <c r="J190" s="423"/>
      <c r="K190" s="423"/>
      <c r="L190" s="433"/>
      <c r="M190" s="423"/>
      <c r="N190" s="423"/>
      <c r="O190" s="425"/>
      <c r="P190" s="434"/>
      <c r="Q190" s="423"/>
      <c r="R190" s="423"/>
      <c r="S190" s="423"/>
      <c r="T190" s="435" t="str">
        <f>IF(S190="","",VLOOKUP(S190,'Drop Down Lists'!$D$2:$E$394,2,FALSE))</f>
        <v/>
      </c>
      <c r="U190" s="428"/>
      <c r="V190" s="428"/>
      <c r="W190" s="436"/>
      <c r="X190" s="436"/>
      <c r="Y190" s="437"/>
      <c r="Z190" s="438" t="str">
        <f t="shared" si="11"/>
        <v/>
      </c>
      <c r="AA190" s="438" t="str">
        <f>IF(Z190="","",VLOOKUP(Z190,'Drop Down Lists'!$D$2:$E$3942,FALSE))</f>
        <v/>
      </c>
      <c r="AB190" s="438"/>
      <c r="AC190" s="438"/>
      <c r="AD190" s="433" t="str">
        <f t="shared" si="12"/>
        <v/>
      </c>
      <c r="AE190" s="439" t="str">
        <f t="shared" si="10"/>
        <v/>
      </c>
      <c r="AF190" s="438" t="str">
        <f>IF(AE190="","",VLOOKUP(AE190,'Drop Down Lists'!$D$2:$E$394,2,FALSE))</f>
        <v/>
      </c>
      <c r="AG190" s="439"/>
      <c r="AH190" s="437" t="str">
        <f t="shared" si="13"/>
        <v/>
      </c>
      <c r="AI190" s="438" t="str">
        <f t="shared" si="14"/>
        <v xml:space="preserve"> </v>
      </c>
      <c r="AJ190" s="438" t="str">
        <f>IF(AI190=" "," ",VLOOKUP(AI190,'Drop Down Lists'!$D$2:$E$394,2,FALSE))</f>
        <v xml:space="preserve"> </v>
      </c>
      <c r="AK190" s="440"/>
    </row>
    <row r="191" spans="1:37">
      <c r="A191" s="422"/>
      <c r="B191" s="423"/>
      <c r="C191" s="423"/>
      <c r="D191" s="423"/>
      <c r="E191" s="424"/>
      <c r="F191" s="423"/>
      <c r="G191" s="423"/>
      <c r="H191" s="424"/>
      <c r="I191" s="423"/>
      <c r="J191" s="423"/>
      <c r="K191" s="423"/>
      <c r="L191" s="433"/>
      <c r="M191" s="423"/>
      <c r="N191" s="423"/>
      <c r="O191" s="425"/>
      <c r="P191" s="434"/>
      <c r="Q191" s="423"/>
      <c r="R191" s="423"/>
      <c r="S191" s="423"/>
      <c r="T191" s="435" t="str">
        <f>IF(S191="","",VLOOKUP(S191,'Drop Down Lists'!$D$2:$E$394,2,FALSE))</f>
        <v/>
      </c>
      <c r="U191" s="428"/>
      <c r="V191" s="428"/>
      <c r="W191" s="436"/>
      <c r="X191" s="436"/>
      <c r="Y191" s="437"/>
      <c r="Z191" s="438" t="str">
        <f t="shared" si="11"/>
        <v/>
      </c>
      <c r="AA191" s="438" t="str">
        <f>IF(Z191="","",VLOOKUP(Z191,'Drop Down Lists'!$D$2:$E$3942,FALSE))</f>
        <v/>
      </c>
      <c r="AB191" s="438"/>
      <c r="AC191" s="438"/>
      <c r="AD191" s="433" t="str">
        <f t="shared" si="12"/>
        <v/>
      </c>
      <c r="AE191" s="439" t="str">
        <f t="shared" si="10"/>
        <v/>
      </c>
      <c r="AF191" s="438" t="str">
        <f>IF(AE191="","",VLOOKUP(AE191,'Drop Down Lists'!$D$2:$E$394,2,FALSE))</f>
        <v/>
      </c>
      <c r="AG191" s="439"/>
      <c r="AH191" s="437" t="str">
        <f t="shared" si="13"/>
        <v/>
      </c>
      <c r="AI191" s="438" t="str">
        <f t="shared" si="14"/>
        <v xml:space="preserve"> </v>
      </c>
      <c r="AJ191" s="438" t="str">
        <f>IF(AI191=" "," ",VLOOKUP(AI191,'Drop Down Lists'!$D$2:$E$394,2,FALSE))</f>
        <v xml:space="preserve"> </v>
      </c>
      <c r="AK191" s="440"/>
    </row>
    <row r="192" spans="1:37">
      <c r="A192" s="422"/>
      <c r="B192" s="423"/>
      <c r="C192" s="423"/>
      <c r="D192" s="423"/>
      <c r="E192" s="424"/>
      <c r="F192" s="423"/>
      <c r="G192" s="423"/>
      <c r="H192" s="424"/>
      <c r="I192" s="423"/>
      <c r="J192" s="423"/>
      <c r="K192" s="423"/>
      <c r="L192" s="433"/>
      <c r="M192" s="423"/>
      <c r="N192" s="423"/>
      <c r="O192" s="425"/>
      <c r="P192" s="434"/>
      <c r="Q192" s="423"/>
      <c r="R192" s="423"/>
      <c r="S192" s="423"/>
      <c r="T192" s="435" t="str">
        <f>IF(S192="","",VLOOKUP(S192,'Drop Down Lists'!$D$2:$E$394,2,FALSE))</f>
        <v/>
      </c>
      <c r="U192" s="428"/>
      <c r="V192" s="428"/>
      <c r="W192" s="436"/>
      <c r="X192" s="436"/>
      <c r="Y192" s="437"/>
      <c r="Z192" s="438" t="str">
        <f t="shared" si="11"/>
        <v/>
      </c>
      <c r="AA192" s="438" t="str">
        <f>IF(Z192="","",VLOOKUP(Z192,'Drop Down Lists'!$D$2:$E$3942,FALSE))</f>
        <v/>
      </c>
      <c r="AB192" s="438"/>
      <c r="AC192" s="438"/>
      <c r="AD192" s="433" t="str">
        <f t="shared" si="12"/>
        <v/>
      </c>
      <c r="AE192" s="439" t="str">
        <f t="shared" si="10"/>
        <v/>
      </c>
      <c r="AF192" s="438" t="str">
        <f>IF(AE192="","",VLOOKUP(AE192,'Drop Down Lists'!$D$2:$E$394,2,FALSE))</f>
        <v/>
      </c>
      <c r="AG192" s="439"/>
      <c r="AH192" s="437" t="str">
        <f t="shared" si="13"/>
        <v/>
      </c>
      <c r="AI192" s="438" t="str">
        <f t="shared" si="14"/>
        <v xml:space="preserve"> </v>
      </c>
      <c r="AJ192" s="438" t="str">
        <f>IF(AI192=" "," ",VLOOKUP(AI192,'Drop Down Lists'!$D$2:$E$394,2,FALSE))</f>
        <v xml:space="preserve"> </v>
      </c>
      <c r="AK192" s="440"/>
    </row>
    <row r="193" spans="1:37">
      <c r="A193" s="422"/>
      <c r="B193" s="423"/>
      <c r="C193" s="423"/>
      <c r="D193" s="423"/>
      <c r="E193" s="424"/>
      <c r="F193" s="423"/>
      <c r="G193" s="423"/>
      <c r="H193" s="424"/>
      <c r="I193" s="423"/>
      <c r="J193" s="423"/>
      <c r="K193" s="423"/>
      <c r="L193" s="433"/>
      <c r="M193" s="423"/>
      <c r="N193" s="423"/>
      <c r="O193" s="425"/>
      <c r="P193" s="434"/>
      <c r="Q193" s="423"/>
      <c r="R193" s="423"/>
      <c r="S193" s="423"/>
      <c r="T193" s="435" t="str">
        <f>IF(S193="","",VLOOKUP(S193,'Drop Down Lists'!$D$2:$E$394,2,FALSE))</f>
        <v/>
      </c>
      <c r="U193" s="428"/>
      <c r="V193" s="428"/>
      <c r="W193" s="436"/>
      <c r="X193" s="436"/>
      <c r="Y193" s="437"/>
      <c r="Z193" s="438" t="str">
        <f t="shared" si="11"/>
        <v/>
      </c>
      <c r="AA193" s="438" t="str">
        <f>IF(Z193="","",VLOOKUP(Z193,'Drop Down Lists'!$D$2:$E$3942,FALSE))</f>
        <v/>
      </c>
      <c r="AB193" s="438"/>
      <c r="AC193" s="438"/>
      <c r="AD193" s="433" t="str">
        <f t="shared" si="12"/>
        <v/>
      </c>
      <c r="AE193" s="439" t="str">
        <f t="shared" si="10"/>
        <v/>
      </c>
      <c r="AF193" s="438" t="str">
        <f>IF(AE193="","",VLOOKUP(AE193,'Drop Down Lists'!$D$2:$E$394,2,FALSE))</f>
        <v/>
      </c>
      <c r="AG193" s="439"/>
      <c r="AH193" s="437" t="str">
        <f t="shared" si="13"/>
        <v/>
      </c>
      <c r="AI193" s="438" t="str">
        <f t="shared" si="14"/>
        <v xml:space="preserve"> </v>
      </c>
      <c r="AJ193" s="438" t="str">
        <f>IF(AI193=" "," ",VLOOKUP(AI193,'Drop Down Lists'!$D$2:$E$394,2,FALSE))</f>
        <v xml:space="preserve"> </v>
      </c>
      <c r="AK193" s="440"/>
    </row>
    <row r="194" spans="1:37">
      <c r="A194" s="422"/>
      <c r="B194" s="423"/>
      <c r="C194" s="423"/>
      <c r="D194" s="423"/>
      <c r="E194" s="424"/>
      <c r="F194" s="423"/>
      <c r="G194" s="423"/>
      <c r="H194" s="424"/>
      <c r="I194" s="423"/>
      <c r="J194" s="423"/>
      <c r="K194" s="423"/>
      <c r="L194" s="433"/>
      <c r="M194" s="423"/>
      <c r="N194" s="423"/>
      <c r="O194" s="425"/>
      <c r="P194" s="434"/>
      <c r="Q194" s="423"/>
      <c r="R194" s="423"/>
      <c r="S194" s="423"/>
      <c r="T194" s="435" t="str">
        <f>IF(S194="","",VLOOKUP(S194,'Drop Down Lists'!$D$2:$E$394,2,FALSE))</f>
        <v/>
      </c>
      <c r="U194" s="428"/>
      <c r="V194" s="428"/>
      <c r="W194" s="436"/>
      <c r="X194" s="436"/>
      <c r="Y194" s="437"/>
      <c r="Z194" s="438" t="str">
        <f t="shared" si="11"/>
        <v/>
      </c>
      <c r="AA194" s="438" t="str">
        <f>IF(Z194="","",VLOOKUP(Z194,'Drop Down Lists'!$D$2:$E$3942,FALSE))</f>
        <v/>
      </c>
      <c r="AB194" s="438"/>
      <c r="AC194" s="438"/>
      <c r="AD194" s="433" t="str">
        <f t="shared" si="12"/>
        <v/>
      </c>
      <c r="AE194" s="439" t="str">
        <f t="shared" si="10"/>
        <v/>
      </c>
      <c r="AF194" s="438" t="str">
        <f>IF(AE194="","",VLOOKUP(AE194,'Drop Down Lists'!$D$2:$E$394,2,FALSE))</f>
        <v/>
      </c>
      <c r="AG194" s="439"/>
      <c r="AH194" s="437" t="str">
        <f t="shared" si="13"/>
        <v/>
      </c>
      <c r="AI194" s="438" t="str">
        <f t="shared" si="14"/>
        <v xml:space="preserve"> </v>
      </c>
      <c r="AJ194" s="438" t="str">
        <f>IF(AI194=" "," ",VLOOKUP(AI194,'Drop Down Lists'!$D$2:$E$394,2,FALSE))</f>
        <v xml:space="preserve"> </v>
      </c>
      <c r="AK194" s="440"/>
    </row>
    <row r="195" spans="1:37">
      <c r="A195" s="422"/>
      <c r="B195" s="423"/>
      <c r="C195" s="423"/>
      <c r="D195" s="423"/>
      <c r="E195" s="424"/>
      <c r="F195" s="423"/>
      <c r="G195" s="423"/>
      <c r="H195" s="424"/>
      <c r="I195" s="423"/>
      <c r="J195" s="423"/>
      <c r="K195" s="423"/>
      <c r="L195" s="433"/>
      <c r="M195" s="423"/>
      <c r="N195" s="423"/>
      <c r="O195" s="425"/>
      <c r="P195" s="434"/>
      <c r="Q195" s="423"/>
      <c r="R195" s="423"/>
      <c r="S195" s="423"/>
      <c r="T195" s="435" t="str">
        <f>IF(S195="","",VLOOKUP(S195,'Drop Down Lists'!$D$2:$E$394,2,FALSE))</f>
        <v/>
      </c>
      <c r="U195" s="428"/>
      <c r="V195" s="428"/>
      <c r="W195" s="436"/>
      <c r="X195" s="436"/>
      <c r="Y195" s="437"/>
      <c r="Z195" s="438" t="str">
        <f t="shared" si="11"/>
        <v/>
      </c>
      <c r="AA195" s="438" t="str">
        <f>IF(Z195="","",VLOOKUP(Z195,'Drop Down Lists'!$D$2:$E$3942,FALSE))</f>
        <v/>
      </c>
      <c r="AB195" s="438"/>
      <c r="AC195" s="438"/>
      <c r="AD195" s="433" t="str">
        <f t="shared" si="12"/>
        <v/>
      </c>
      <c r="AE195" s="439" t="str">
        <f t="shared" ref="AE195:AE258" si="15">IF($AD195="Yes",Z195,"")</f>
        <v/>
      </c>
      <c r="AF195" s="438" t="str">
        <f>IF(AE195="","",VLOOKUP(AE195,'Drop Down Lists'!$D$2:$E$394,2,FALSE))</f>
        <v/>
      </c>
      <c r="AG195" s="439"/>
      <c r="AH195" s="437" t="str">
        <f t="shared" si="13"/>
        <v/>
      </c>
      <c r="AI195" s="438" t="str">
        <f t="shared" si="14"/>
        <v xml:space="preserve"> </v>
      </c>
      <c r="AJ195" s="438" t="str">
        <f>IF(AI195=" "," ",VLOOKUP(AI195,'Drop Down Lists'!$D$2:$E$394,2,FALSE))</f>
        <v xml:space="preserve"> </v>
      </c>
      <c r="AK195" s="440"/>
    </row>
    <row r="196" spans="1:37">
      <c r="A196" s="422"/>
      <c r="B196" s="423"/>
      <c r="C196" s="423"/>
      <c r="D196" s="423"/>
      <c r="E196" s="424"/>
      <c r="F196" s="423"/>
      <c r="G196" s="423"/>
      <c r="H196" s="424"/>
      <c r="I196" s="423"/>
      <c r="J196" s="423"/>
      <c r="K196" s="423"/>
      <c r="L196" s="433"/>
      <c r="M196" s="423"/>
      <c r="N196" s="423"/>
      <c r="O196" s="425"/>
      <c r="P196" s="434"/>
      <c r="Q196" s="423"/>
      <c r="R196" s="423"/>
      <c r="S196" s="423"/>
      <c r="T196" s="435" t="str">
        <f>IF(S196="","",VLOOKUP(S196,'Drop Down Lists'!$D$2:$E$394,2,FALSE))</f>
        <v/>
      </c>
      <c r="U196" s="428"/>
      <c r="V196" s="428"/>
      <c r="W196" s="436"/>
      <c r="X196" s="436"/>
      <c r="Y196" s="437"/>
      <c r="Z196" s="438" t="str">
        <f t="shared" ref="Z196:Z259" si="16">IF($Y196="Yes",S196,"")</f>
        <v/>
      </c>
      <c r="AA196" s="438" t="str">
        <f>IF(Z196="","",VLOOKUP(Z196,'Drop Down Lists'!$D$2:$E$3942,FALSE))</f>
        <v/>
      </c>
      <c r="AB196" s="438"/>
      <c r="AC196" s="438"/>
      <c r="AD196" s="433" t="str">
        <f t="shared" ref="AD196:AD259" si="17">IF(ISBLANK(Y196),"",IF(Y196="Yes","Yes","See Note"))</f>
        <v/>
      </c>
      <c r="AE196" s="439" t="str">
        <f t="shared" si="15"/>
        <v/>
      </c>
      <c r="AF196" s="438" t="str">
        <f>IF(AE196="","",VLOOKUP(AE196,'Drop Down Lists'!$D$2:$E$394,2,FALSE))</f>
        <v/>
      </c>
      <c r="AG196" s="439"/>
      <c r="AH196" s="437" t="str">
        <f t="shared" ref="AH196:AH259" si="18">IF(AD196="","",(IF(AD196="Yes","Accept","PSPO")))</f>
        <v/>
      </c>
      <c r="AI196" s="438" t="str">
        <f t="shared" ref="AI196:AI259" si="19">IF($AH196="Accept",AE196," ")</f>
        <v xml:space="preserve"> </v>
      </c>
      <c r="AJ196" s="438" t="str">
        <f>IF(AI196=" "," ",VLOOKUP(AI196,'Drop Down Lists'!$D$2:$E$394,2,FALSE))</f>
        <v xml:space="preserve"> </v>
      </c>
      <c r="AK196" s="440"/>
    </row>
    <row r="197" spans="1:37">
      <c r="A197" s="422"/>
      <c r="B197" s="423"/>
      <c r="C197" s="423"/>
      <c r="D197" s="423"/>
      <c r="E197" s="424"/>
      <c r="F197" s="423"/>
      <c r="G197" s="423"/>
      <c r="H197" s="424"/>
      <c r="I197" s="423"/>
      <c r="J197" s="423"/>
      <c r="K197" s="423"/>
      <c r="L197" s="433"/>
      <c r="M197" s="423"/>
      <c r="N197" s="423"/>
      <c r="O197" s="425"/>
      <c r="P197" s="434"/>
      <c r="Q197" s="423"/>
      <c r="R197" s="423"/>
      <c r="S197" s="423"/>
      <c r="T197" s="435" t="str">
        <f>IF(S197="","",VLOOKUP(S197,'Drop Down Lists'!$D$2:$E$394,2,FALSE))</f>
        <v/>
      </c>
      <c r="U197" s="428"/>
      <c r="V197" s="428"/>
      <c r="W197" s="436"/>
      <c r="X197" s="436"/>
      <c r="Y197" s="437"/>
      <c r="Z197" s="438" t="str">
        <f t="shared" si="16"/>
        <v/>
      </c>
      <c r="AA197" s="438" t="str">
        <f>IF(Z197="","",VLOOKUP(Z197,'Drop Down Lists'!$D$2:$E$3942,FALSE))</f>
        <v/>
      </c>
      <c r="AB197" s="438"/>
      <c r="AC197" s="438"/>
      <c r="AD197" s="433" t="str">
        <f t="shared" si="17"/>
        <v/>
      </c>
      <c r="AE197" s="439" t="str">
        <f t="shared" si="15"/>
        <v/>
      </c>
      <c r="AF197" s="438" t="str">
        <f>IF(AE197="","",VLOOKUP(AE197,'Drop Down Lists'!$D$2:$E$394,2,FALSE))</f>
        <v/>
      </c>
      <c r="AG197" s="439"/>
      <c r="AH197" s="437" t="str">
        <f t="shared" si="18"/>
        <v/>
      </c>
      <c r="AI197" s="438" t="str">
        <f t="shared" si="19"/>
        <v xml:space="preserve"> </v>
      </c>
      <c r="AJ197" s="438" t="str">
        <f>IF(AI197=" "," ",VLOOKUP(AI197,'Drop Down Lists'!$D$2:$E$394,2,FALSE))</f>
        <v xml:space="preserve"> </v>
      </c>
      <c r="AK197" s="440"/>
    </row>
    <row r="198" spans="1:37">
      <c r="A198" s="422"/>
      <c r="B198" s="423"/>
      <c r="C198" s="423"/>
      <c r="D198" s="423"/>
      <c r="E198" s="424"/>
      <c r="F198" s="423"/>
      <c r="G198" s="423"/>
      <c r="H198" s="424"/>
      <c r="I198" s="423"/>
      <c r="J198" s="423"/>
      <c r="K198" s="423"/>
      <c r="L198" s="433"/>
      <c r="M198" s="423"/>
      <c r="N198" s="423"/>
      <c r="O198" s="425"/>
      <c r="P198" s="434"/>
      <c r="Q198" s="423"/>
      <c r="R198" s="423"/>
      <c r="S198" s="423"/>
      <c r="T198" s="435" t="str">
        <f>IF(S198="","",VLOOKUP(S198,'Drop Down Lists'!$D$2:$E$394,2,FALSE))</f>
        <v/>
      </c>
      <c r="U198" s="428"/>
      <c r="V198" s="428"/>
      <c r="W198" s="436"/>
      <c r="X198" s="436"/>
      <c r="Y198" s="437"/>
      <c r="Z198" s="438" t="str">
        <f t="shared" si="16"/>
        <v/>
      </c>
      <c r="AA198" s="438" t="str">
        <f>IF(Z198="","",VLOOKUP(Z198,'Drop Down Lists'!$D$2:$E$3942,FALSE))</f>
        <v/>
      </c>
      <c r="AB198" s="438"/>
      <c r="AC198" s="438"/>
      <c r="AD198" s="433" t="str">
        <f t="shared" si="17"/>
        <v/>
      </c>
      <c r="AE198" s="439" t="str">
        <f t="shared" si="15"/>
        <v/>
      </c>
      <c r="AF198" s="438" t="str">
        <f>IF(AE198="","",VLOOKUP(AE198,'Drop Down Lists'!$D$2:$E$394,2,FALSE))</f>
        <v/>
      </c>
      <c r="AG198" s="439"/>
      <c r="AH198" s="437" t="str">
        <f t="shared" si="18"/>
        <v/>
      </c>
      <c r="AI198" s="438" t="str">
        <f t="shared" si="19"/>
        <v xml:space="preserve"> </v>
      </c>
      <c r="AJ198" s="438" t="str">
        <f>IF(AI198=" "," ",VLOOKUP(AI198,'Drop Down Lists'!$D$2:$E$394,2,FALSE))</f>
        <v xml:space="preserve"> </v>
      </c>
      <c r="AK198" s="440"/>
    </row>
    <row r="199" spans="1:37">
      <c r="A199" s="422"/>
      <c r="B199" s="423"/>
      <c r="C199" s="423"/>
      <c r="D199" s="423"/>
      <c r="E199" s="424"/>
      <c r="F199" s="423"/>
      <c r="G199" s="423"/>
      <c r="H199" s="424"/>
      <c r="I199" s="423"/>
      <c r="J199" s="423"/>
      <c r="K199" s="423"/>
      <c r="L199" s="433"/>
      <c r="M199" s="423"/>
      <c r="N199" s="423"/>
      <c r="O199" s="425"/>
      <c r="P199" s="434"/>
      <c r="Q199" s="423"/>
      <c r="R199" s="423"/>
      <c r="S199" s="423"/>
      <c r="T199" s="435" t="str">
        <f>IF(S199="","",VLOOKUP(S199,'Drop Down Lists'!$D$2:$E$394,2,FALSE))</f>
        <v/>
      </c>
      <c r="U199" s="428"/>
      <c r="V199" s="428"/>
      <c r="W199" s="436"/>
      <c r="X199" s="436"/>
      <c r="Y199" s="437"/>
      <c r="Z199" s="438" t="str">
        <f t="shared" si="16"/>
        <v/>
      </c>
      <c r="AA199" s="438" t="str">
        <f>IF(Z199="","",VLOOKUP(Z199,'Drop Down Lists'!$D$2:$E$3942,FALSE))</f>
        <v/>
      </c>
      <c r="AB199" s="438"/>
      <c r="AC199" s="438"/>
      <c r="AD199" s="433" t="str">
        <f t="shared" si="17"/>
        <v/>
      </c>
      <c r="AE199" s="439" t="str">
        <f t="shared" si="15"/>
        <v/>
      </c>
      <c r="AF199" s="438" t="str">
        <f>IF(AE199="","",VLOOKUP(AE199,'Drop Down Lists'!$D$2:$E$394,2,FALSE))</f>
        <v/>
      </c>
      <c r="AG199" s="439"/>
      <c r="AH199" s="437" t="str">
        <f t="shared" si="18"/>
        <v/>
      </c>
      <c r="AI199" s="438" t="str">
        <f t="shared" si="19"/>
        <v xml:space="preserve"> </v>
      </c>
      <c r="AJ199" s="438" t="str">
        <f>IF(AI199=" "," ",VLOOKUP(AI199,'Drop Down Lists'!$D$2:$E$394,2,FALSE))</f>
        <v xml:space="preserve"> </v>
      </c>
      <c r="AK199" s="440"/>
    </row>
    <row r="200" spans="1:37">
      <c r="A200" s="422"/>
      <c r="B200" s="423"/>
      <c r="C200" s="423"/>
      <c r="D200" s="423"/>
      <c r="E200" s="424"/>
      <c r="F200" s="423"/>
      <c r="G200" s="423"/>
      <c r="H200" s="424"/>
      <c r="I200" s="423"/>
      <c r="J200" s="423"/>
      <c r="K200" s="423"/>
      <c r="L200" s="433"/>
      <c r="M200" s="423"/>
      <c r="N200" s="423"/>
      <c r="O200" s="425"/>
      <c r="P200" s="434"/>
      <c r="Q200" s="423"/>
      <c r="R200" s="423"/>
      <c r="S200" s="423"/>
      <c r="T200" s="435" t="str">
        <f>IF(S200="","",VLOOKUP(S200,'Drop Down Lists'!$D$2:$E$394,2,FALSE))</f>
        <v/>
      </c>
      <c r="U200" s="428"/>
      <c r="V200" s="428"/>
      <c r="W200" s="436"/>
      <c r="X200" s="436"/>
      <c r="Y200" s="437"/>
      <c r="Z200" s="438" t="str">
        <f t="shared" si="16"/>
        <v/>
      </c>
      <c r="AA200" s="438" t="str">
        <f>IF(Z200="","",VLOOKUP(Z200,'Drop Down Lists'!$D$2:$E$3942,FALSE))</f>
        <v/>
      </c>
      <c r="AB200" s="438"/>
      <c r="AC200" s="438"/>
      <c r="AD200" s="433" t="str">
        <f t="shared" si="17"/>
        <v/>
      </c>
      <c r="AE200" s="439" t="str">
        <f t="shared" si="15"/>
        <v/>
      </c>
      <c r="AF200" s="438" t="str">
        <f>IF(AE200="","",VLOOKUP(AE200,'Drop Down Lists'!$D$2:$E$394,2,FALSE))</f>
        <v/>
      </c>
      <c r="AG200" s="439"/>
      <c r="AH200" s="437" t="str">
        <f t="shared" si="18"/>
        <v/>
      </c>
      <c r="AI200" s="438" t="str">
        <f t="shared" si="19"/>
        <v xml:space="preserve"> </v>
      </c>
      <c r="AJ200" s="438" t="str">
        <f>IF(AI200=" "," ",VLOOKUP(AI200,'Drop Down Lists'!$D$2:$E$394,2,FALSE))</f>
        <v xml:space="preserve"> </v>
      </c>
      <c r="AK200" s="440"/>
    </row>
    <row r="201" spans="1:37">
      <c r="A201" s="422"/>
      <c r="B201" s="423"/>
      <c r="C201" s="423"/>
      <c r="D201" s="423"/>
      <c r="E201" s="424"/>
      <c r="F201" s="423"/>
      <c r="G201" s="423"/>
      <c r="H201" s="424"/>
      <c r="I201" s="423"/>
      <c r="J201" s="423"/>
      <c r="K201" s="423"/>
      <c r="L201" s="433"/>
      <c r="M201" s="423"/>
      <c r="N201" s="423"/>
      <c r="O201" s="425"/>
      <c r="P201" s="434"/>
      <c r="Q201" s="423"/>
      <c r="R201" s="423"/>
      <c r="S201" s="423"/>
      <c r="T201" s="435" t="str">
        <f>IF(S201="","",VLOOKUP(S201,'Drop Down Lists'!$D$2:$E$394,2,FALSE))</f>
        <v/>
      </c>
      <c r="U201" s="428"/>
      <c r="V201" s="428"/>
      <c r="W201" s="436"/>
      <c r="X201" s="436"/>
      <c r="Y201" s="437"/>
      <c r="Z201" s="438" t="str">
        <f t="shared" si="16"/>
        <v/>
      </c>
      <c r="AA201" s="438" t="str">
        <f>IF(Z201="","",VLOOKUP(Z201,'Drop Down Lists'!$D$2:$E$3942,FALSE))</f>
        <v/>
      </c>
      <c r="AB201" s="438"/>
      <c r="AC201" s="438"/>
      <c r="AD201" s="433" t="str">
        <f t="shared" si="17"/>
        <v/>
      </c>
      <c r="AE201" s="439" t="str">
        <f t="shared" si="15"/>
        <v/>
      </c>
      <c r="AF201" s="438" t="str">
        <f>IF(AE201="","",VLOOKUP(AE201,'Drop Down Lists'!$D$2:$E$394,2,FALSE))</f>
        <v/>
      </c>
      <c r="AG201" s="439"/>
      <c r="AH201" s="437" t="str">
        <f t="shared" si="18"/>
        <v/>
      </c>
      <c r="AI201" s="438" t="str">
        <f t="shared" si="19"/>
        <v xml:space="preserve"> </v>
      </c>
      <c r="AJ201" s="438" t="str">
        <f>IF(AI201=" "," ",VLOOKUP(AI201,'Drop Down Lists'!$D$2:$E$394,2,FALSE))</f>
        <v xml:space="preserve"> </v>
      </c>
      <c r="AK201" s="440"/>
    </row>
    <row r="202" spans="1:37">
      <c r="A202" s="422"/>
      <c r="B202" s="423"/>
      <c r="C202" s="423"/>
      <c r="D202" s="423"/>
      <c r="E202" s="424"/>
      <c r="F202" s="423"/>
      <c r="G202" s="423"/>
      <c r="H202" s="424"/>
      <c r="I202" s="423"/>
      <c r="J202" s="423"/>
      <c r="K202" s="423"/>
      <c r="L202" s="433"/>
      <c r="M202" s="423"/>
      <c r="N202" s="423"/>
      <c r="O202" s="425"/>
      <c r="P202" s="434"/>
      <c r="Q202" s="423"/>
      <c r="R202" s="423"/>
      <c r="S202" s="423"/>
      <c r="T202" s="435" t="str">
        <f>IF(S202="","",VLOOKUP(S202,'Drop Down Lists'!$D$2:$E$394,2,FALSE))</f>
        <v/>
      </c>
      <c r="U202" s="428"/>
      <c r="V202" s="428"/>
      <c r="W202" s="436"/>
      <c r="X202" s="436"/>
      <c r="Y202" s="437"/>
      <c r="Z202" s="438" t="str">
        <f t="shared" si="16"/>
        <v/>
      </c>
      <c r="AA202" s="438" t="str">
        <f>IF(Z202="","",VLOOKUP(Z202,'Drop Down Lists'!$D$2:$E$3942,FALSE))</f>
        <v/>
      </c>
      <c r="AB202" s="438"/>
      <c r="AC202" s="438"/>
      <c r="AD202" s="433" t="str">
        <f t="shared" si="17"/>
        <v/>
      </c>
      <c r="AE202" s="439" t="str">
        <f t="shared" si="15"/>
        <v/>
      </c>
      <c r="AF202" s="438" t="str">
        <f>IF(AE202="","",VLOOKUP(AE202,'Drop Down Lists'!$D$2:$E$394,2,FALSE))</f>
        <v/>
      </c>
      <c r="AG202" s="439"/>
      <c r="AH202" s="437" t="str">
        <f t="shared" si="18"/>
        <v/>
      </c>
      <c r="AI202" s="438" t="str">
        <f t="shared" si="19"/>
        <v xml:space="preserve"> </v>
      </c>
      <c r="AJ202" s="438" t="str">
        <f>IF(AI202=" "," ",VLOOKUP(AI202,'Drop Down Lists'!$D$2:$E$394,2,FALSE))</f>
        <v xml:space="preserve"> </v>
      </c>
      <c r="AK202" s="440"/>
    </row>
    <row r="203" spans="1:37">
      <c r="A203" s="422"/>
      <c r="B203" s="423"/>
      <c r="C203" s="423"/>
      <c r="D203" s="423"/>
      <c r="E203" s="424"/>
      <c r="F203" s="423"/>
      <c r="G203" s="423"/>
      <c r="H203" s="424"/>
      <c r="I203" s="423"/>
      <c r="J203" s="423"/>
      <c r="K203" s="423"/>
      <c r="L203" s="433"/>
      <c r="M203" s="423"/>
      <c r="N203" s="423"/>
      <c r="O203" s="425"/>
      <c r="P203" s="434"/>
      <c r="Q203" s="423"/>
      <c r="R203" s="423"/>
      <c r="S203" s="423"/>
      <c r="T203" s="435" t="str">
        <f>IF(S203="","",VLOOKUP(S203,'Drop Down Lists'!$D$2:$E$394,2,FALSE))</f>
        <v/>
      </c>
      <c r="U203" s="428"/>
      <c r="V203" s="428"/>
      <c r="W203" s="436"/>
      <c r="X203" s="436"/>
      <c r="Y203" s="437"/>
      <c r="Z203" s="438" t="str">
        <f t="shared" si="16"/>
        <v/>
      </c>
      <c r="AA203" s="438" t="str">
        <f>IF(Z203="","",VLOOKUP(Z203,'Drop Down Lists'!$D$2:$E$3942,FALSE))</f>
        <v/>
      </c>
      <c r="AB203" s="438"/>
      <c r="AC203" s="438"/>
      <c r="AD203" s="433" t="str">
        <f t="shared" si="17"/>
        <v/>
      </c>
      <c r="AE203" s="439" t="str">
        <f t="shared" si="15"/>
        <v/>
      </c>
      <c r="AF203" s="438" t="str">
        <f>IF(AE203="","",VLOOKUP(AE203,'Drop Down Lists'!$D$2:$E$394,2,FALSE))</f>
        <v/>
      </c>
      <c r="AG203" s="439"/>
      <c r="AH203" s="437" t="str">
        <f t="shared" si="18"/>
        <v/>
      </c>
      <c r="AI203" s="438" t="str">
        <f t="shared" si="19"/>
        <v xml:space="preserve"> </v>
      </c>
      <c r="AJ203" s="438" t="str">
        <f>IF(AI203=" "," ",VLOOKUP(AI203,'Drop Down Lists'!$D$2:$E$394,2,FALSE))</f>
        <v xml:space="preserve"> </v>
      </c>
      <c r="AK203" s="440"/>
    </row>
    <row r="204" spans="1:37">
      <c r="A204" s="422"/>
      <c r="B204" s="423"/>
      <c r="C204" s="423"/>
      <c r="D204" s="423"/>
      <c r="E204" s="424"/>
      <c r="F204" s="423"/>
      <c r="G204" s="423"/>
      <c r="H204" s="424"/>
      <c r="I204" s="423"/>
      <c r="J204" s="423"/>
      <c r="K204" s="423"/>
      <c r="L204" s="433"/>
      <c r="M204" s="423"/>
      <c r="N204" s="423"/>
      <c r="O204" s="425"/>
      <c r="P204" s="434"/>
      <c r="Q204" s="423"/>
      <c r="R204" s="423"/>
      <c r="S204" s="423"/>
      <c r="T204" s="435" t="str">
        <f>IF(S204="","",VLOOKUP(S204,'Drop Down Lists'!$D$2:$E$394,2,FALSE))</f>
        <v/>
      </c>
      <c r="U204" s="428"/>
      <c r="V204" s="428"/>
      <c r="W204" s="436"/>
      <c r="X204" s="436"/>
      <c r="Y204" s="437"/>
      <c r="Z204" s="438" t="str">
        <f t="shared" si="16"/>
        <v/>
      </c>
      <c r="AA204" s="438" t="str">
        <f>IF(Z204="","",VLOOKUP(Z204,'Drop Down Lists'!$D$2:$E$3942,FALSE))</f>
        <v/>
      </c>
      <c r="AB204" s="438"/>
      <c r="AC204" s="438"/>
      <c r="AD204" s="433" t="str">
        <f t="shared" si="17"/>
        <v/>
      </c>
      <c r="AE204" s="439" t="str">
        <f t="shared" si="15"/>
        <v/>
      </c>
      <c r="AF204" s="438" t="str">
        <f>IF(AE204="","",VLOOKUP(AE204,'Drop Down Lists'!$D$2:$E$394,2,FALSE))</f>
        <v/>
      </c>
      <c r="AG204" s="439"/>
      <c r="AH204" s="437" t="str">
        <f t="shared" si="18"/>
        <v/>
      </c>
      <c r="AI204" s="438" t="str">
        <f t="shared" si="19"/>
        <v xml:space="preserve"> </v>
      </c>
      <c r="AJ204" s="438" t="str">
        <f>IF(AI204=" "," ",VLOOKUP(AI204,'Drop Down Lists'!$D$2:$E$394,2,FALSE))</f>
        <v xml:space="preserve"> </v>
      </c>
      <c r="AK204" s="440"/>
    </row>
    <row r="205" spans="1:37">
      <c r="A205" s="422"/>
      <c r="B205" s="423"/>
      <c r="C205" s="423"/>
      <c r="D205" s="423"/>
      <c r="E205" s="424"/>
      <c r="F205" s="423"/>
      <c r="G205" s="423"/>
      <c r="H205" s="424"/>
      <c r="I205" s="423"/>
      <c r="J205" s="423"/>
      <c r="K205" s="423"/>
      <c r="L205" s="433"/>
      <c r="M205" s="423"/>
      <c r="N205" s="423"/>
      <c r="O205" s="425"/>
      <c r="P205" s="434"/>
      <c r="Q205" s="423"/>
      <c r="R205" s="423"/>
      <c r="S205" s="423"/>
      <c r="T205" s="435" t="str">
        <f>IF(S205="","",VLOOKUP(S205,'Drop Down Lists'!$D$2:$E$394,2,FALSE))</f>
        <v/>
      </c>
      <c r="U205" s="428"/>
      <c r="V205" s="428"/>
      <c r="W205" s="436"/>
      <c r="X205" s="436"/>
      <c r="Y205" s="437"/>
      <c r="Z205" s="438" t="str">
        <f t="shared" si="16"/>
        <v/>
      </c>
      <c r="AA205" s="438" t="str">
        <f>IF(Z205="","",VLOOKUP(Z205,'Drop Down Lists'!$D$2:$E$3942,FALSE))</f>
        <v/>
      </c>
      <c r="AB205" s="438"/>
      <c r="AC205" s="438"/>
      <c r="AD205" s="433" t="str">
        <f t="shared" si="17"/>
        <v/>
      </c>
      <c r="AE205" s="439" t="str">
        <f t="shared" si="15"/>
        <v/>
      </c>
      <c r="AF205" s="438" t="str">
        <f>IF(AE205="","",VLOOKUP(AE205,'Drop Down Lists'!$D$2:$E$394,2,FALSE))</f>
        <v/>
      </c>
      <c r="AG205" s="439"/>
      <c r="AH205" s="437" t="str">
        <f t="shared" si="18"/>
        <v/>
      </c>
      <c r="AI205" s="438" t="str">
        <f t="shared" si="19"/>
        <v xml:space="preserve"> </v>
      </c>
      <c r="AJ205" s="438" t="str">
        <f>IF(AI205=" "," ",VLOOKUP(AI205,'Drop Down Lists'!$D$2:$E$394,2,FALSE))</f>
        <v xml:space="preserve"> </v>
      </c>
      <c r="AK205" s="440"/>
    </row>
    <row r="206" spans="1:37">
      <c r="A206" s="422"/>
      <c r="B206" s="423"/>
      <c r="C206" s="423"/>
      <c r="D206" s="423"/>
      <c r="E206" s="424"/>
      <c r="F206" s="423"/>
      <c r="G206" s="423"/>
      <c r="H206" s="424"/>
      <c r="I206" s="423"/>
      <c r="J206" s="423"/>
      <c r="K206" s="423"/>
      <c r="L206" s="433"/>
      <c r="M206" s="423"/>
      <c r="N206" s="423"/>
      <c r="O206" s="425"/>
      <c r="P206" s="434"/>
      <c r="Q206" s="423"/>
      <c r="R206" s="423"/>
      <c r="S206" s="423"/>
      <c r="T206" s="435" t="str">
        <f>IF(S206="","",VLOOKUP(S206,'Drop Down Lists'!$D$2:$E$394,2,FALSE))</f>
        <v/>
      </c>
      <c r="U206" s="428"/>
      <c r="V206" s="428"/>
      <c r="W206" s="436"/>
      <c r="X206" s="436"/>
      <c r="Y206" s="437"/>
      <c r="Z206" s="438" t="str">
        <f t="shared" si="16"/>
        <v/>
      </c>
      <c r="AA206" s="438" t="str">
        <f>IF(Z206="","",VLOOKUP(Z206,'Drop Down Lists'!$D$2:$E$3942,FALSE))</f>
        <v/>
      </c>
      <c r="AB206" s="438"/>
      <c r="AC206" s="438"/>
      <c r="AD206" s="433" t="str">
        <f t="shared" si="17"/>
        <v/>
      </c>
      <c r="AE206" s="439" t="str">
        <f t="shared" si="15"/>
        <v/>
      </c>
      <c r="AF206" s="438" t="str">
        <f>IF(AE206="","",VLOOKUP(AE206,'Drop Down Lists'!$D$2:$E$394,2,FALSE))</f>
        <v/>
      </c>
      <c r="AG206" s="439"/>
      <c r="AH206" s="437" t="str">
        <f t="shared" si="18"/>
        <v/>
      </c>
      <c r="AI206" s="438" t="str">
        <f t="shared" si="19"/>
        <v xml:space="preserve"> </v>
      </c>
      <c r="AJ206" s="438" t="str">
        <f>IF(AI206=" "," ",VLOOKUP(AI206,'Drop Down Lists'!$D$2:$E$394,2,FALSE))</f>
        <v xml:space="preserve"> </v>
      </c>
      <c r="AK206" s="440"/>
    </row>
    <row r="207" spans="1:37">
      <c r="A207" s="422"/>
      <c r="B207" s="423"/>
      <c r="C207" s="423"/>
      <c r="D207" s="423"/>
      <c r="E207" s="424"/>
      <c r="F207" s="423"/>
      <c r="G207" s="423"/>
      <c r="H207" s="424"/>
      <c r="I207" s="423"/>
      <c r="J207" s="423"/>
      <c r="K207" s="423"/>
      <c r="L207" s="433"/>
      <c r="M207" s="423"/>
      <c r="N207" s="423"/>
      <c r="O207" s="425"/>
      <c r="P207" s="434"/>
      <c r="Q207" s="423"/>
      <c r="R207" s="423"/>
      <c r="S207" s="423"/>
      <c r="T207" s="435" t="str">
        <f>IF(S207="","",VLOOKUP(S207,'Drop Down Lists'!$D$2:$E$394,2,FALSE))</f>
        <v/>
      </c>
      <c r="U207" s="428"/>
      <c r="V207" s="428"/>
      <c r="W207" s="436"/>
      <c r="X207" s="436"/>
      <c r="Y207" s="437"/>
      <c r="Z207" s="438" t="str">
        <f t="shared" si="16"/>
        <v/>
      </c>
      <c r="AA207" s="438" t="str">
        <f>IF(Z207="","",VLOOKUP(Z207,'Drop Down Lists'!$D$2:$E$3942,FALSE))</f>
        <v/>
      </c>
      <c r="AB207" s="438"/>
      <c r="AC207" s="438"/>
      <c r="AD207" s="433" t="str">
        <f t="shared" si="17"/>
        <v/>
      </c>
      <c r="AE207" s="439" t="str">
        <f t="shared" si="15"/>
        <v/>
      </c>
      <c r="AF207" s="438" t="str">
        <f>IF(AE207="","",VLOOKUP(AE207,'Drop Down Lists'!$D$2:$E$394,2,FALSE))</f>
        <v/>
      </c>
      <c r="AG207" s="439"/>
      <c r="AH207" s="437" t="str">
        <f t="shared" si="18"/>
        <v/>
      </c>
      <c r="AI207" s="438" t="str">
        <f t="shared" si="19"/>
        <v xml:space="preserve"> </v>
      </c>
      <c r="AJ207" s="438" t="str">
        <f>IF(AI207=" "," ",VLOOKUP(AI207,'Drop Down Lists'!$D$2:$E$394,2,FALSE))</f>
        <v xml:space="preserve"> </v>
      </c>
      <c r="AK207" s="440"/>
    </row>
    <row r="208" spans="1:37">
      <c r="A208" s="422"/>
      <c r="B208" s="423"/>
      <c r="C208" s="423"/>
      <c r="D208" s="423"/>
      <c r="E208" s="424"/>
      <c r="F208" s="423"/>
      <c r="G208" s="423"/>
      <c r="H208" s="424"/>
      <c r="I208" s="423"/>
      <c r="J208" s="423"/>
      <c r="K208" s="423"/>
      <c r="L208" s="433"/>
      <c r="M208" s="423"/>
      <c r="N208" s="423"/>
      <c r="O208" s="425"/>
      <c r="P208" s="434"/>
      <c r="Q208" s="423"/>
      <c r="R208" s="423"/>
      <c r="S208" s="423"/>
      <c r="T208" s="435" t="str">
        <f>IF(S208="","",VLOOKUP(S208,'Drop Down Lists'!$D$2:$E$394,2,FALSE))</f>
        <v/>
      </c>
      <c r="U208" s="428"/>
      <c r="V208" s="428"/>
      <c r="W208" s="436"/>
      <c r="X208" s="436"/>
      <c r="Y208" s="437"/>
      <c r="Z208" s="438" t="str">
        <f t="shared" si="16"/>
        <v/>
      </c>
      <c r="AA208" s="438" t="str">
        <f>IF(Z208="","",VLOOKUP(Z208,'Drop Down Lists'!$D$2:$E$3942,FALSE))</f>
        <v/>
      </c>
      <c r="AB208" s="438"/>
      <c r="AC208" s="438"/>
      <c r="AD208" s="433" t="str">
        <f t="shared" si="17"/>
        <v/>
      </c>
      <c r="AE208" s="439" t="str">
        <f t="shared" si="15"/>
        <v/>
      </c>
      <c r="AF208" s="438" t="str">
        <f>IF(AE208="","",VLOOKUP(AE208,'Drop Down Lists'!$D$2:$E$394,2,FALSE))</f>
        <v/>
      </c>
      <c r="AG208" s="439"/>
      <c r="AH208" s="437" t="str">
        <f t="shared" si="18"/>
        <v/>
      </c>
      <c r="AI208" s="438" t="str">
        <f t="shared" si="19"/>
        <v xml:space="preserve"> </v>
      </c>
      <c r="AJ208" s="438" t="str">
        <f>IF(AI208=" "," ",VLOOKUP(AI208,'Drop Down Lists'!$D$2:$E$394,2,FALSE))</f>
        <v xml:space="preserve"> </v>
      </c>
      <c r="AK208" s="440"/>
    </row>
    <row r="209" spans="1:37">
      <c r="A209" s="422"/>
      <c r="B209" s="423"/>
      <c r="C209" s="423"/>
      <c r="D209" s="423"/>
      <c r="E209" s="424"/>
      <c r="F209" s="423"/>
      <c r="G209" s="423"/>
      <c r="H209" s="424"/>
      <c r="I209" s="423"/>
      <c r="J209" s="423"/>
      <c r="K209" s="423"/>
      <c r="L209" s="433"/>
      <c r="M209" s="423"/>
      <c r="N209" s="423"/>
      <c r="O209" s="425"/>
      <c r="P209" s="434"/>
      <c r="Q209" s="423"/>
      <c r="R209" s="423"/>
      <c r="S209" s="423"/>
      <c r="T209" s="435" t="str">
        <f>IF(S209="","",VLOOKUP(S209,'Drop Down Lists'!$D$2:$E$394,2,FALSE))</f>
        <v/>
      </c>
      <c r="U209" s="428"/>
      <c r="V209" s="428"/>
      <c r="W209" s="436"/>
      <c r="X209" s="436"/>
      <c r="Y209" s="437"/>
      <c r="Z209" s="438" t="str">
        <f t="shared" si="16"/>
        <v/>
      </c>
      <c r="AA209" s="438" t="str">
        <f>IF(Z209="","",VLOOKUP(Z209,'Drop Down Lists'!$D$2:$E$3942,FALSE))</f>
        <v/>
      </c>
      <c r="AB209" s="438"/>
      <c r="AC209" s="438"/>
      <c r="AD209" s="433" t="str">
        <f t="shared" si="17"/>
        <v/>
      </c>
      <c r="AE209" s="439" t="str">
        <f t="shared" si="15"/>
        <v/>
      </c>
      <c r="AF209" s="438" t="str">
        <f>IF(AE209="","",VLOOKUP(AE209,'Drop Down Lists'!$D$2:$E$394,2,FALSE))</f>
        <v/>
      </c>
      <c r="AG209" s="439"/>
      <c r="AH209" s="437" t="str">
        <f t="shared" si="18"/>
        <v/>
      </c>
      <c r="AI209" s="438" t="str">
        <f t="shared" si="19"/>
        <v xml:space="preserve"> </v>
      </c>
      <c r="AJ209" s="438" t="str">
        <f>IF(AI209=" "," ",VLOOKUP(AI209,'Drop Down Lists'!$D$2:$E$394,2,FALSE))</f>
        <v xml:space="preserve"> </v>
      </c>
      <c r="AK209" s="440"/>
    </row>
    <row r="210" spans="1:37">
      <c r="A210" s="422"/>
      <c r="B210" s="423"/>
      <c r="C210" s="423"/>
      <c r="D210" s="423"/>
      <c r="E210" s="424"/>
      <c r="F210" s="423"/>
      <c r="G210" s="423"/>
      <c r="H210" s="424"/>
      <c r="I210" s="423"/>
      <c r="J210" s="423"/>
      <c r="K210" s="423"/>
      <c r="L210" s="433"/>
      <c r="M210" s="423"/>
      <c r="N210" s="423"/>
      <c r="O210" s="425"/>
      <c r="P210" s="434"/>
      <c r="Q210" s="423"/>
      <c r="R210" s="423"/>
      <c r="S210" s="423"/>
      <c r="T210" s="435" t="str">
        <f>IF(S210="","",VLOOKUP(S210,'Drop Down Lists'!$D$2:$E$394,2,FALSE))</f>
        <v/>
      </c>
      <c r="U210" s="428"/>
      <c r="V210" s="428"/>
      <c r="W210" s="436"/>
      <c r="X210" s="436"/>
      <c r="Y210" s="437"/>
      <c r="Z210" s="438" t="str">
        <f t="shared" si="16"/>
        <v/>
      </c>
      <c r="AA210" s="438" t="str">
        <f>IF(Z210="","",VLOOKUP(Z210,'Drop Down Lists'!$D$2:$E$3942,FALSE))</f>
        <v/>
      </c>
      <c r="AB210" s="438"/>
      <c r="AC210" s="438"/>
      <c r="AD210" s="433" t="str">
        <f t="shared" si="17"/>
        <v/>
      </c>
      <c r="AE210" s="439" t="str">
        <f t="shared" si="15"/>
        <v/>
      </c>
      <c r="AF210" s="438" t="str">
        <f>IF(AE210="","",VLOOKUP(AE210,'Drop Down Lists'!$D$2:$E$394,2,FALSE))</f>
        <v/>
      </c>
      <c r="AG210" s="439"/>
      <c r="AH210" s="437" t="str">
        <f t="shared" si="18"/>
        <v/>
      </c>
      <c r="AI210" s="438" t="str">
        <f t="shared" si="19"/>
        <v xml:space="preserve"> </v>
      </c>
      <c r="AJ210" s="438" t="str">
        <f>IF(AI210=" "," ",VLOOKUP(AI210,'Drop Down Lists'!$D$2:$E$394,2,FALSE))</f>
        <v xml:space="preserve"> </v>
      </c>
      <c r="AK210" s="440"/>
    </row>
    <row r="211" spans="1:37">
      <c r="A211" s="422"/>
      <c r="B211" s="423"/>
      <c r="C211" s="423"/>
      <c r="D211" s="423"/>
      <c r="E211" s="424"/>
      <c r="F211" s="423"/>
      <c r="G211" s="423"/>
      <c r="H211" s="424"/>
      <c r="I211" s="423"/>
      <c r="J211" s="423"/>
      <c r="K211" s="423"/>
      <c r="L211" s="433"/>
      <c r="M211" s="423"/>
      <c r="N211" s="423"/>
      <c r="O211" s="425"/>
      <c r="P211" s="434"/>
      <c r="Q211" s="423"/>
      <c r="R211" s="423"/>
      <c r="S211" s="423"/>
      <c r="T211" s="435" t="str">
        <f>IF(S211="","",VLOOKUP(S211,'Drop Down Lists'!$D$2:$E$394,2,FALSE))</f>
        <v/>
      </c>
      <c r="U211" s="428"/>
      <c r="V211" s="428"/>
      <c r="W211" s="436"/>
      <c r="X211" s="436"/>
      <c r="Y211" s="437"/>
      <c r="Z211" s="438" t="str">
        <f t="shared" si="16"/>
        <v/>
      </c>
      <c r="AA211" s="438" t="str">
        <f>IF(Z211="","",VLOOKUP(Z211,'Drop Down Lists'!$D$2:$E$3942,FALSE))</f>
        <v/>
      </c>
      <c r="AB211" s="438"/>
      <c r="AC211" s="438"/>
      <c r="AD211" s="433" t="str">
        <f t="shared" si="17"/>
        <v/>
      </c>
      <c r="AE211" s="439" t="str">
        <f t="shared" si="15"/>
        <v/>
      </c>
      <c r="AF211" s="438" t="str">
        <f>IF(AE211="","",VLOOKUP(AE211,'Drop Down Lists'!$D$2:$E$394,2,FALSE))</f>
        <v/>
      </c>
      <c r="AG211" s="439"/>
      <c r="AH211" s="437" t="str">
        <f t="shared" si="18"/>
        <v/>
      </c>
      <c r="AI211" s="438" t="str">
        <f t="shared" si="19"/>
        <v xml:space="preserve"> </v>
      </c>
      <c r="AJ211" s="438" t="str">
        <f>IF(AI211=" "," ",VLOOKUP(AI211,'Drop Down Lists'!$D$2:$E$394,2,FALSE))</f>
        <v xml:space="preserve"> </v>
      </c>
      <c r="AK211" s="440"/>
    </row>
    <row r="212" spans="1:37">
      <c r="A212" s="422"/>
      <c r="B212" s="423"/>
      <c r="C212" s="423"/>
      <c r="D212" s="423"/>
      <c r="E212" s="424"/>
      <c r="F212" s="423"/>
      <c r="G212" s="423"/>
      <c r="H212" s="424"/>
      <c r="I212" s="423"/>
      <c r="J212" s="423"/>
      <c r="K212" s="423"/>
      <c r="L212" s="433"/>
      <c r="M212" s="423"/>
      <c r="N212" s="423"/>
      <c r="O212" s="425"/>
      <c r="P212" s="434"/>
      <c r="Q212" s="423"/>
      <c r="R212" s="423"/>
      <c r="S212" s="423"/>
      <c r="T212" s="435" t="str">
        <f>IF(S212="","",VLOOKUP(S212,'Drop Down Lists'!$D$2:$E$394,2,FALSE))</f>
        <v/>
      </c>
      <c r="U212" s="428"/>
      <c r="V212" s="428"/>
      <c r="W212" s="436"/>
      <c r="X212" s="436"/>
      <c r="Y212" s="437"/>
      <c r="Z212" s="438" t="str">
        <f t="shared" si="16"/>
        <v/>
      </c>
      <c r="AA212" s="438" t="str">
        <f>IF(Z212="","",VLOOKUP(Z212,'Drop Down Lists'!$D$2:$E$3942,FALSE))</f>
        <v/>
      </c>
      <c r="AB212" s="438"/>
      <c r="AC212" s="438"/>
      <c r="AD212" s="433" t="str">
        <f t="shared" si="17"/>
        <v/>
      </c>
      <c r="AE212" s="439" t="str">
        <f t="shared" si="15"/>
        <v/>
      </c>
      <c r="AF212" s="438" t="str">
        <f>IF(AE212="","",VLOOKUP(AE212,'Drop Down Lists'!$D$2:$E$394,2,FALSE))</f>
        <v/>
      </c>
      <c r="AG212" s="439"/>
      <c r="AH212" s="437" t="str">
        <f t="shared" si="18"/>
        <v/>
      </c>
      <c r="AI212" s="438" t="str">
        <f t="shared" si="19"/>
        <v xml:space="preserve"> </v>
      </c>
      <c r="AJ212" s="438" t="str">
        <f>IF(AI212=" "," ",VLOOKUP(AI212,'Drop Down Lists'!$D$2:$E$394,2,FALSE))</f>
        <v xml:space="preserve"> </v>
      </c>
      <c r="AK212" s="440"/>
    </row>
    <row r="213" spans="1:37">
      <c r="A213" s="422"/>
      <c r="B213" s="423"/>
      <c r="C213" s="423"/>
      <c r="D213" s="423"/>
      <c r="E213" s="424"/>
      <c r="F213" s="423"/>
      <c r="G213" s="423"/>
      <c r="H213" s="424"/>
      <c r="I213" s="423"/>
      <c r="J213" s="423"/>
      <c r="K213" s="423"/>
      <c r="L213" s="433"/>
      <c r="M213" s="423"/>
      <c r="N213" s="423"/>
      <c r="O213" s="425"/>
      <c r="P213" s="434"/>
      <c r="Q213" s="423"/>
      <c r="R213" s="423"/>
      <c r="S213" s="423"/>
      <c r="T213" s="435" t="str">
        <f>IF(S213="","",VLOOKUP(S213,'Drop Down Lists'!$D$2:$E$394,2,FALSE))</f>
        <v/>
      </c>
      <c r="U213" s="428"/>
      <c r="V213" s="428"/>
      <c r="W213" s="436"/>
      <c r="X213" s="436"/>
      <c r="Y213" s="437"/>
      <c r="Z213" s="438" t="str">
        <f t="shared" si="16"/>
        <v/>
      </c>
      <c r="AA213" s="438" t="str">
        <f>IF(Z213="","",VLOOKUP(Z213,'Drop Down Lists'!$D$2:$E$3942,FALSE))</f>
        <v/>
      </c>
      <c r="AB213" s="438"/>
      <c r="AC213" s="438"/>
      <c r="AD213" s="433" t="str">
        <f t="shared" si="17"/>
        <v/>
      </c>
      <c r="AE213" s="439" t="str">
        <f t="shared" si="15"/>
        <v/>
      </c>
      <c r="AF213" s="438" t="str">
        <f>IF(AE213="","",VLOOKUP(AE213,'Drop Down Lists'!$D$2:$E$394,2,FALSE))</f>
        <v/>
      </c>
      <c r="AG213" s="439"/>
      <c r="AH213" s="437" t="str">
        <f t="shared" si="18"/>
        <v/>
      </c>
      <c r="AI213" s="438" t="str">
        <f t="shared" si="19"/>
        <v xml:space="preserve"> </v>
      </c>
      <c r="AJ213" s="438" t="str">
        <f>IF(AI213=" "," ",VLOOKUP(AI213,'Drop Down Lists'!$D$2:$E$394,2,FALSE))</f>
        <v xml:space="preserve"> </v>
      </c>
      <c r="AK213" s="440"/>
    </row>
    <row r="214" spans="1:37">
      <c r="A214" s="422"/>
      <c r="B214" s="423"/>
      <c r="C214" s="423"/>
      <c r="D214" s="423"/>
      <c r="E214" s="424"/>
      <c r="F214" s="423"/>
      <c r="G214" s="423"/>
      <c r="H214" s="424"/>
      <c r="I214" s="423"/>
      <c r="J214" s="423"/>
      <c r="K214" s="423"/>
      <c r="L214" s="433"/>
      <c r="M214" s="423"/>
      <c r="N214" s="423"/>
      <c r="O214" s="425"/>
      <c r="P214" s="434"/>
      <c r="Q214" s="423"/>
      <c r="R214" s="423"/>
      <c r="S214" s="423"/>
      <c r="T214" s="435" t="str">
        <f>IF(S214="","",VLOOKUP(S214,'Drop Down Lists'!$D$2:$E$394,2,FALSE))</f>
        <v/>
      </c>
      <c r="U214" s="428"/>
      <c r="V214" s="428"/>
      <c r="W214" s="436"/>
      <c r="X214" s="436"/>
      <c r="Y214" s="437"/>
      <c r="Z214" s="438" t="str">
        <f t="shared" si="16"/>
        <v/>
      </c>
      <c r="AA214" s="438" t="str">
        <f>IF(Z214="","",VLOOKUP(Z214,'Drop Down Lists'!$D$2:$E$3942,FALSE))</f>
        <v/>
      </c>
      <c r="AB214" s="438"/>
      <c r="AC214" s="438"/>
      <c r="AD214" s="433" t="str">
        <f t="shared" si="17"/>
        <v/>
      </c>
      <c r="AE214" s="439" t="str">
        <f t="shared" si="15"/>
        <v/>
      </c>
      <c r="AF214" s="438" t="str">
        <f>IF(AE214="","",VLOOKUP(AE214,'Drop Down Lists'!$D$2:$E$394,2,FALSE))</f>
        <v/>
      </c>
      <c r="AG214" s="439"/>
      <c r="AH214" s="437" t="str">
        <f t="shared" si="18"/>
        <v/>
      </c>
      <c r="AI214" s="438" t="str">
        <f t="shared" si="19"/>
        <v xml:space="preserve"> </v>
      </c>
      <c r="AJ214" s="438" t="str">
        <f>IF(AI214=" "," ",VLOOKUP(AI214,'Drop Down Lists'!$D$2:$E$394,2,FALSE))</f>
        <v xml:space="preserve"> </v>
      </c>
      <c r="AK214" s="440"/>
    </row>
    <row r="215" spans="1:37">
      <c r="A215" s="422"/>
      <c r="B215" s="423"/>
      <c r="C215" s="423"/>
      <c r="D215" s="423"/>
      <c r="E215" s="424"/>
      <c r="F215" s="423"/>
      <c r="G215" s="423"/>
      <c r="H215" s="424"/>
      <c r="I215" s="423"/>
      <c r="J215" s="423"/>
      <c r="K215" s="423"/>
      <c r="L215" s="433"/>
      <c r="M215" s="423"/>
      <c r="N215" s="423"/>
      <c r="O215" s="425"/>
      <c r="P215" s="434"/>
      <c r="Q215" s="423"/>
      <c r="R215" s="423"/>
      <c r="S215" s="423"/>
      <c r="T215" s="435" t="str">
        <f>IF(S215="","",VLOOKUP(S215,'Drop Down Lists'!$D$2:$E$394,2,FALSE))</f>
        <v/>
      </c>
      <c r="U215" s="428"/>
      <c r="V215" s="428"/>
      <c r="W215" s="436"/>
      <c r="X215" s="436"/>
      <c r="Y215" s="437"/>
      <c r="Z215" s="438" t="str">
        <f t="shared" si="16"/>
        <v/>
      </c>
      <c r="AA215" s="438" t="str">
        <f>IF(Z215="","",VLOOKUP(Z215,'Drop Down Lists'!$D$2:$E$3942,FALSE))</f>
        <v/>
      </c>
      <c r="AB215" s="438"/>
      <c r="AC215" s="438"/>
      <c r="AD215" s="433" t="str">
        <f t="shared" si="17"/>
        <v/>
      </c>
      <c r="AE215" s="439" t="str">
        <f t="shared" si="15"/>
        <v/>
      </c>
      <c r="AF215" s="438" t="str">
        <f>IF(AE215="","",VLOOKUP(AE215,'Drop Down Lists'!$D$2:$E$394,2,FALSE))</f>
        <v/>
      </c>
      <c r="AG215" s="439"/>
      <c r="AH215" s="437" t="str">
        <f t="shared" si="18"/>
        <v/>
      </c>
      <c r="AI215" s="438" t="str">
        <f t="shared" si="19"/>
        <v xml:space="preserve"> </v>
      </c>
      <c r="AJ215" s="438" t="str">
        <f>IF(AI215=" "," ",VLOOKUP(AI215,'Drop Down Lists'!$D$2:$E$394,2,FALSE))</f>
        <v xml:space="preserve"> </v>
      </c>
      <c r="AK215" s="440"/>
    </row>
    <row r="216" spans="1:37">
      <c r="A216" s="422"/>
      <c r="B216" s="423"/>
      <c r="C216" s="423"/>
      <c r="D216" s="423"/>
      <c r="E216" s="424"/>
      <c r="F216" s="423"/>
      <c r="G216" s="423"/>
      <c r="H216" s="424"/>
      <c r="I216" s="423"/>
      <c r="J216" s="423"/>
      <c r="K216" s="423"/>
      <c r="L216" s="433"/>
      <c r="M216" s="423"/>
      <c r="N216" s="423"/>
      <c r="O216" s="425"/>
      <c r="P216" s="434"/>
      <c r="Q216" s="423"/>
      <c r="R216" s="423"/>
      <c r="S216" s="423"/>
      <c r="T216" s="435" t="str">
        <f>IF(S216="","",VLOOKUP(S216,'Drop Down Lists'!$D$2:$E$394,2,FALSE))</f>
        <v/>
      </c>
      <c r="U216" s="428"/>
      <c r="V216" s="428"/>
      <c r="W216" s="436"/>
      <c r="X216" s="436"/>
      <c r="Y216" s="437"/>
      <c r="Z216" s="438" t="str">
        <f t="shared" si="16"/>
        <v/>
      </c>
      <c r="AA216" s="438" t="str">
        <f>IF(Z216="","",VLOOKUP(Z216,'Drop Down Lists'!$D$2:$E$3942,FALSE))</f>
        <v/>
      </c>
      <c r="AB216" s="438"/>
      <c r="AC216" s="438"/>
      <c r="AD216" s="433" t="str">
        <f t="shared" si="17"/>
        <v/>
      </c>
      <c r="AE216" s="439" t="str">
        <f t="shared" si="15"/>
        <v/>
      </c>
      <c r="AF216" s="438" t="str">
        <f>IF(AE216="","",VLOOKUP(AE216,'Drop Down Lists'!$D$2:$E$394,2,FALSE))</f>
        <v/>
      </c>
      <c r="AG216" s="439"/>
      <c r="AH216" s="437" t="str">
        <f t="shared" si="18"/>
        <v/>
      </c>
      <c r="AI216" s="438" t="str">
        <f t="shared" si="19"/>
        <v xml:space="preserve"> </v>
      </c>
      <c r="AJ216" s="438" t="str">
        <f>IF(AI216=" "," ",VLOOKUP(AI216,'Drop Down Lists'!$D$2:$E$394,2,FALSE))</f>
        <v xml:space="preserve"> </v>
      </c>
      <c r="AK216" s="440"/>
    </row>
    <row r="217" spans="1:37">
      <c r="A217" s="422"/>
      <c r="B217" s="423"/>
      <c r="C217" s="423"/>
      <c r="D217" s="423"/>
      <c r="E217" s="424"/>
      <c r="F217" s="423"/>
      <c r="G217" s="423"/>
      <c r="H217" s="424"/>
      <c r="I217" s="423"/>
      <c r="J217" s="423"/>
      <c r="K217" s="423"/>
      <c r="L217" s="433"/>
      <c r="M217" s="423"/>
      <c r="N217" s="423"/>
      <c r="O217" s="425"/>
      <c r="P217" s="434"/>
      <c r="Q217" s="423"/>
      <c r="R217" s="423"/>
      <c r="S217" s="423"/>
      <c r="T217" s="435" t="str">
        <f>IF(S217="","",VLOOKUP(S217,'Drop Down Lists'!$D$2:$E$394,2,FALSE))</f>
        <v/>
      </c>
      <c r="U217" s="428"/>
      <c r="V217" s="428"/>
      <c r="W217" s="436"/>
      <c r="X217" s="436"/>
      <c r="Y217" s="437"/>
      <c r="Z217" s="438" t="str">
        <f t="shared" si="16"/>
        <v/>
      </c>
      <c r="AA217" s="438" t="str">
        <f>IF(Z217="","",VLOOKUP(Z217,'Drop Down Lists'!$D$2:$E$3942,FALSE))</f>
        <v/>
      </c>
      <c r="AB217" s="438"/>
      <c r="AC217" s="438"/>
      <c r="AD217" s="433" t="str">
        <f t="shared" si="17"/>
        <v/>
      </c>
      <c r="AE217" s="439" t="str">
        <f t="shared" si="15"/>
        <v/>
      </c>
      <c r="AF217" s="438" t="str">
        <f>IF(AE217="","",VLOOKUP(AE217,'Drop Down Lists'!$D$2:$E$394,2,FALSE))</f>
        <v/>
      </c>
      <c r="AG217" s="439"/>
      <c r="AH217" s="437" t="str">
        <f t="shared" si="18"/>
        <v/>
      </c>
      <c r="AI217" s="438" t="str">
        <f t="shared" si="19"/>
        <v xml:space="preserve"> </v>
      </c>
      <c r="AJ217" s="438" t="str">
        <f>IF(AI217=" "," ",VLOOKUP(AI217,'Drop Down Lists'!$D$2:$E$394,2,FALSE))</f>
        <v xml:space="preserve"> </v>
      </c>
      <c r="AK217" s="440"/>
    </row>
    <row r="218" spans="1:37">
      <c r="A218" s="422"/>
      <c r="B218" s="423"/>
      <c r="C218" s="423"/>
      <c r="D218" s="423"/>
      <c r="E218" s="424"/>
      <c r="F218" s="423"/>
      <c r="G218" s="423"/>
      <c r="H218" s="424"/>
      <c r="I218" s="423"/>
      <c r="J218" s="423"/>
      <c r="K218" s="423"/>
      <c r="L218" s="433"/>
      <c r="M218" s="423"/>
      <c r="N218" s="423"/>
      <c r="O218" s="425"/>
      <c r="P218" s="434"/>
      <c r="Q218" s="423"/>
      <c r="R218" s="423"/>
      <c r="S218" s="423"/>
      <c r="T218" s="435" t="str">
        <f>IF(S218="","",VLOOKUP(S218,'Drop Down Lists'!$D$2:$E$394,2,FALSE))</f>
        <v/>
      </c>
      <c r="U218" s="428"/>
      <c r="V218" s="428"/>
      <c r="W218" s="436"/>
      <c r="X218" s="436"/>
      <c r="Y218" s="437"/>
      <c r="Z218" s="438" t="str">
        <f t="shared" si="16"/>
        <v/>
      </c>
      <c r="AA218" s="438" t="str">
        <f>IF(Z218="","",VLOOKUP(Z218,'Drop Down Lists'!$D$2:$E$3942,FALSE))</f>
        <v/>
      </c>
      <c r="AB218" s="438"/>
      <c r="AC218" s="438"/>
      <c r="AD218" s="433" t="str">
        <f t="shared" si="17"/>
        <v/>
      </c>
      <c r="AE218" s="439" t="str">
        <f t="shared" si="15"/>
        <v/>
      </c>
      <c r="AF218" s="438" t="str">
        <f>IF(AE218="","",VLOOKUP(AE218,'Drop Down Lists'!$D$2:$E$394,2,FALSE))</f>
        <v/>
      </c>
      <c r="AG218" s="439"/>
      <c r="AH218" s="437" t="str">
        <f t="shared" si="18"/>
        <v/>
      </c>
      <c r="AI218" s="438" t="str">
        <f t="shared" si="19"/>
        <v xml:space="preserve"> </v>
      </c>
      <c r="AJ218" s="438" t="str">
        <f>IF(AI218=" "," ",VLOOKUP(AI218,'Drop Down Lists'!$D$2:$E$394,2,FALSE))</f>
        <v xml:space="preserve"> </v>
      </c>
      <c r="AK218" s="440"/>
    </row>
    <row r="219" spans="1:37">
      <c r="A219" s="422"/>
      <c r="B219" s="423"/>
      <c r="C219" s="423"/>
      <c r="D219" s="423"/>
      <c r="E219" s="424"/>
      <c r="F219" s="423"/>
      <c r="G219" s="423"/>
      <c r="H219" s="424"/>
      <c r="I219" s="423"/>
      <c r="J219" s="423"/>
      <c r="K219" s="423"/>
      <c r="L219" s="433"/>
      <c r="M219" s="423"/>
      <c r="N219" s="423"/>
      <c r="O219" s="425"/>
      <c r="P219" s="434"/>
      <c r="Q219" s="423"/>
      <c r="R219" s="423"/>
      <c r="S219" s="423"/>
      <c r="T219" s="435" t="str">
        <f>IF(S219="","",VLOOKUP(S219,'Drop Down Lists'!$D$2:$E$394,2,FALSE))</f>
        <v/>
      </c>
      <c r="U219" s="428"/>
      <c r="V219" s="428"/>
      <c r="W219" s="436"/>
      <c r="X219" s="436"/>
      <c r="Y219" s="437"/>
      <c r="Z219" s="438" t="str">
        <f t="shared" si="16"/>
        <v/>
      </c>
      <c r="AA219" s="438" t="str">
        <f>IF(Z219="","",VLOOKUP(Z219,'Drop Down Lists'!$D$2:$E$3942,FALSE))</f>
        <v/>
      </c>
      <c r="AB219" s="438"/>
      <c r="AC219" s="438"/>
      <c r="AD219" s="433" t="str">
        <f t="shared" si="17"/>
        <v/>
      </c>
      <c r="AE219" s="439" t="str">
        <f t="shared" si="15"/>
        <v/>
      </c>
      <c r="AF219" s="438" t="str">
        <f>IF(AE219="","",VLOOKUP(AE219,'Drop Down Lists'!$D$2:$E$394,2,FALSE))</f>
        <v/>
      </c>
      <c r="AG219" s="439"/>
      <c r="AH219" s="437" t="str">
        <f t="shared" si="18"/>
        <v/>
      </c>
      <c r="AI219" s="438" t="str">
        <f t="shared" si="19"/>
        <v xml:space="preserve"> </v>
      </c>
      <c r="AJ219" s="438" t="str">
        <f>IF(AI219=" "," ",VLOOKUP(AI219,'Drop Down Lists'!$D$2:$E$394,2,FALSE))</f>
        <v xml:space="preserve"> </v>
      </c>
      <c r="AK219" s="440"/>
    </row>
    <row r="220" spans="1:37">
      <c r="A220" s="422"/>
      <c r="B220" s="423"/>
      <c r="C220" s="423"/>
      <c r="D220" s="423"/>
      <c r="E220" s="424"/>
      <c r="F220" s="423"/>
      <c r="G220" s="423"/>
      <c r="H220" s="424"/>
      <c r="I220" s="423"/>
      <c r="J220" s="423"/>
      <c r="K220" s="423"/>
      <c r="L220" s="433"/>
      <c r="M220" s="423"/>
      <c r="N220" s="423"/>
      <c r="O220" s="425"/>
      <c r="P220" s="434"/>
      <c r="Q220" s="423"/>
      <c r="R220" s="423"/>
      <c r="S220" s="423"/>
      <c r="T220" s="435" t="str">
        <f>IF(S220="","",VLOOKUP(S220,'Drop Down Lists'!$D$2:$E$394,2,FALSE))</f>
        <v/>
      </c>
      <c r="U220" s="428"/>
      <c r="V220" s="428"/>
      <c r="W220" s="436"/>
      <c r="X220" s="436"/>
      <c r="Y220" s="437"/>
      <c r="Z220" s="438" t="str">
        <f t="shared" si="16"/>
        <v/>
      </c>
      <c r="AA220" s="438" t="str">
        <f>IF(Z220="","",VLOOKUP(Z220,'Drop Down Lists'!$D$2:$E$3942,FALSE))</f>
        <v/>
      </c>
      <c r="AB220" s="438"/>
      <c r="AC220" s="438"/>
      <c r="AD220" s="433" t="str">
        <f t="shared" si="17"/>
        <v/>
      </c>
      <c r="AE220" s="439" t="str">
        <f t="shared" si="15"/>
        <v/>
      </c>
      <c r="AF220" s="438" t="str">
        <f>IF(AE220="","",VLOOKUP(AE220,'Drop Down Lists'!$D$2:$E$394,2,FALSE))</f>
        <v/>
      </c>
      <c r="AG220" s="439"/>
      <c r="AH220" s="437" t="str">
        <f t="shared" si="18"/>
        <v/>
      </c>
      <c r="AI220" s="438" t="str">
        <f t="shared" si="19"/>
        <v xml:space="preserve"> </v>
      </c>
      <c r="AJ220" s="438" t="str">
        <f>IF(AI220=" "," ",VLOOKUP(AI220,'Drop Down Lists'!$D$2:$E$394,2,FALSE))</f>
        <v xml:space="preserve"> </v>
      </c>
      <c r="AK220" s="440"/>
    </row>
    <row r="221" spans="1:37">
      <c r="A221" s="422"/>
      <c r="B221" s="423"/>
      <c r="C221" s="423"/>
      <c r="D221" s="423"/>
      <c r="E221" s="424"/>
      <c r="F221" s="423"/>
      <c r="G221" s="423"/>
      <c r="H221" s="424"/>
      <c r="I221" s="423"/>
      <c r="J221" s="423"/>
      <c r="K221" s="423"/>
      <c r="L221" s="433"/>
      <c r="M221" s="423"/>
      <c r="N221" s="423"/>
      <c r="O221" s="425"/>
      <c r="P221" s="434"/>
      <c r="Q221" s="423"/>
      <c r="R221" s="423"/>
      <c r="S221" s="423"/>
      <c r="T221" s="435" t="str">
        <f>IF(S221="","",VLOOKUP(S221,'Drop Down Lists'!$D$2:$E$394,2,FALSE))</f>
        <v/>
      </c>
      <c r="U221" s="428"/>
      <c r="V221" s="428"/>
      <c r="W221" s="436"/>
      <c r="X221" s="436"/>
      <c r="Y221" s="437"/>
      <c r="Z221" s="438" t="str">
        <f t="shared" si="16"/>
        <v/>
      </c>
      <c r="AA221" s="438" t="str">
        <f>IF(Z221="","",VLOOKUP(Z221,'Drop Down Lists'!$D$2:$E$3942,FALSE))</f>
        <v/>
      </c>
      <c r="AB221" s="438"/>
      <c r="AC221" s="438"/>
      <c r="AD221" s="433" t="str">
        <f t="shared" si="17"/>
        <v/>
      </c>
      <c r="AE221" s="439" t="str">
        <f t="shared" si="15"/>
        <v/>
      </c>
      <c r="AF221" s="438" t="str">
        <f>IF(AE221="","",VLOOKUP(AE221,'Drop Down Lists'!$D$2:$E$394,2,FALSE))</f>
        <v/>
      </c>
      <c r="AG221" s="439"/>
      <c r="AH221" s="437" t="str">
        <f t="shared" si="18"/>
        <v/>
      </c>
      <c r="AI221" s="438" t="str">
        <f t="shared" si="19"/>
        <v xml:space="preserve"> </v>
      </c>
      <c r="AJ221" s="438" t="str">
        <f>IF(AI221=" "," ",VLOOKUP(AI221,'Drop Down Lists'!$D$2:$E$394,2,FALSE))</f>
        <v xml:space="preserve"> </v>
      </c>
      <c r="AK221" s="440"/>
    </row>
    <row r="222" spans="1:37">
      <c r="A222" s="422"/>
      <c r="B222" s="423"/>
      <c r="C222" s="423"/>
      <c r="D222" s="423"/>
      <c r="E222" s="424"/>
      <c r="F222" s="423"/>
      <c r="G222" s="423"/>
      <c r="H222" s="424"/>
      <c r="I222" s="423"/>
      <c r="J222" s="423"/>
      <c r="K222" s="423"/>
      <c r="L222" s="433"/>
      <c r="M222" s="423"/>
      <c r="N222" s="423"/>
      <c r="O222" s="425"/>
      <c r="P222" s="434"/>
      <c r="Q222" s="423"/>
      <c r="R222" s="423"/>
      <c r="S222" s="423"/>
      <c r="T222" s="435" t="str">
        <f>IF(S222="","",VLOOKUP(S222,'Drop Down Lists'!$D$2:$E$394,2,FALSE))</f>
        <v/>
      </c>
      <c r="U222" s="428"/>
      <c r="V222" s="428"/>
      <c r="W222" s="436"/>
      <c r="X222" s="436"/>
      <c r="Y222" s="437"/>
      <c r="Z222" s="438" t="str">
        <f t="shared" si="16"/>
        <v/>
      </c>
      <c r="AA222" s="438" t="str">
        <f>IF(Z222="","",VLOOKUP(Z222,'Drop Down Lists'!$D$2:$E$3942,FALSE))</f>
        <v/>
      </c>
      <c r="AB222" s="438"/>
      <c r="AC222" s="438"/>
      <c r="AD222" s="433" t="str">
        <f t="shared" si="17"/>
        <v/>
      </c>
      <c r="AE222" s="439" t="str">
        <f t="shared" si="15"/>
        <v/>
      </c>
      <c r="AF222" s="438" t="str">
        <f>IF(AE222="","",VLOOKUP(AE222,'Drop Down Lists'!$D$2:$E$394,2,FALSE))</f>
        <v/>
      </c>
      <c r="AG222" s="439"/>
      <c r="AH222" s="437" t="str">
        <f t="shared" si="18"/>
        <v/>
      </c>
      <c r="AI222" s="438" t="str">
        <f t="shared" si="19"/>
        <v xml:space="preserve"> </v>
      </c>
      <c r="AJ222" s="438" t="str">
        <f>IF(AI222=" "," ",VLOOKUP(AI222,'Drop Down Lists'!$D$2:$E$394,2,FALSE))</f>
        <v xml:space="preserve"> </v>
      </c>
      <c r="AK222" s="440"/>
    </row>
    <row r="223" spans="1:37">
      <c r="A223" s="422"/>
      <c r="B223" s="423"/>
      <c r="C223" s="423"/>
      <c r="D223" s="423"/>
      <c r="E223" s="424"/>
      <c r="F223" s="423"/>
      <c r="G223" s="423"/>
      <c r="H223" s="424"/>
      <c r="I223" s="423"/>
      <c r="J223" s="423"/>
      <c r="K223" s="423"/>
      <c r="L223" s="433"/>
      <c r="M223" s="423"/>
      <c r="N223" s="423"/>
      <c r="O223" s="425"/>
      <c r="P223" s="434"/>
      <c r="Q223" s="423"/>
      <c r="R223" s="423"/>
      <c r="S223" s="423"/>
      <c r="T223" s="435" t="str">
        <f>IF(S223="","",VLOOKUP(S223,'Drop Down Lists'!$D$2:$E$394,2,FALSE))</f>
        <v/>
      </c>
      <c r="U223" s="428"/>
      <c r="V223" s="428"/>
      <c r="W223" s="436"/>
      <c r="X223" s="436"/>
      <c r="Y223" s="437"/>
      <c r="Z223" s="438" t="str">
        <f t="shared" si="16"/>
        <v/>
      </c>
      <c r="AA223" s="438" t="str">
        <f>IF(Z223="","",VLOOKUP(Z223,'Drop Down Lists'!$D$2:$E$3942,FALSE))</f>
        <v/>
      </c>
      <c r="AB223" s="438"/>
      <c r="AC223" s="438"/>
      <c r="AD223" s="433" t="str">
        <f t="shared" si="17"/>
        <v/>
      </c>
      <c r="AE223" s="439" t="str">
        <f t="shared" si="15"/>
        <v/>
      </c>
      <c r="AF223" s="438" t="str">
        <f>IF(AE223="","",VLOOKUP(AE223,'Drop Down Lists'!$D$2:$E$394,2,FALSE))</f>
        <v/>
      </c>
      <c r="AG223" s="439"/>
      <c r="AH223" s="437" t="str">
        <f t="shared" si="18"/>
        <v/>
      </c>
      <c r="AI223" s="438" t="str">
        <f t="shared" si="19"/>
        <v xml:space="preserve"> </v>
      </c>
      <c r="AJ223" s="438" t="str">
        <f>IF(AI223=" "," ",VLOOKUP(AI223,'Drop Down Lists'!$D$2:$E$394,2,FALSE))</f>
        <v xml:space="preserve"> </v>
      </c>
      <c r="AK223" s="440"/>
    </row>
    <row r="224" spans="1:37">
      <c r="A224" s="422"/>
      <c r="B224" s="423"/>
      <c r="C224" s="423"/>
      <c r="D224" s="423"/>
      <c r="E224" s="424"/>
      <c r="F224" s="423"/>
      <c r="G224" s="423"/>
      <c r="H224" s="424"/>
      <c r="I224" s="423"/>
      <c r="J224" s="423"/>
      <c r="K224" s="423"/>
      <c r="L224" s="433"/>
      <c r="M224" s="423"/>
      <c r="N224" s="423"/>
      <c r="O224" s="425"/>
      <c r="P224" s="434"/>
      <c r="Q224" s="423"/>
      <c r="R224" s="423"/>
      <c r="S224" s="423"/>
      <c r="T224" s="435" t="str">
        <f>IF(S224="","",VLOOKUP(S224,'Drop Down Lists'!$D$2:$E$394,2,FALSE))</f>
        <v/>
      </c>
      <c r="U224" s="428"/>
      <c r="V224" s="428"/>
      <c r="W224" s="436"/>
      <c r="X224" s="436"/>
      <c r="Y224" s="437"/>
      <c r="Z224" s="438" t="str">
        <f t="shared" si="16"/>
        <v/>
      </c>
      <c r="AA224" s="438" t="str">
        <f>IF(Z224="","",VLOOKUP(Z224,'Drop Down Lists'!$D$2:$E$3942,FALSE))</f>
        <v/>
      </c>
      <c r="AB224" s="438"/>
      <c r="AC224" s="438"/>
      <c r="AD224" s="433" t="str">
        <f t="shared" si="17"/>
        <v/>
      </c>
      <c r="AE224" s="439" t="str">
        <f t="shared" si="15"/>
        <v/>
      </c>
      <c r="AF224" s="438" t="str">
        <f>IF(AE224="","",VLOOKUP(AE224,'Drop Down Lists'!$D$2:$E$394,2,FALSE))</f>
        <v/>
      </c>
      <c r="AG224" s="439"/>
      <c r="AH224" s="437" t="str">
        <f t="shared" si="18"/>
        <v/>
      </c>
      <c r="AI224" s="438" t="str">
        <f t="shared" si="19"/>
        <v xml:space="preserve"> </v>
      </c>
      <c r="AJ224" s="438" t="str">
        <f>IF(AI224=" "," ",VLOOKUP(AI224,'Drop Down Lists'!$D$2:$E$394,2,FALSE))</f>
        <v xml:space="preserve"> </v>
      </c>
      <c r="AK224" s="440"/>
    </row>
    <row r="225" spans="1:37">
      <c r="A225" s="422"/>
      <c r="B225" s="423"/>
      <c r="C225" s="423"/>
      <c r="D225" s="423"/>
      <c r="E225" s="424"/>
      <c r="F225" s="423"/>
      <c r="G225" s="423"/>
      <c r="H225" s="424"/>
      <c r="I225" s="423"/>
      <c r="J225" s="423"/>
      <c r="K225" s="423"/>
      <c r="L225" s="433"/>
      <c r="M225" s="423"/>
      <c r="N225" s="423"/>
      <c r="O225" s="425"/>
      <c r="P225" s="434"/>
      <c r="Q225" s="423"/>
      <c r="R225" s="423"/>
      <c r="S225" s="423"/>
      <c r="T225" s="435" t="str">
        <f>IF(S225="","",VLOOKUP(S225,'Drop Down Lists'!$D$2:$E$394,2,FALSE))</f>
        <v/>
      </c>
      <c r="U225" s="428"/>
      <c r="V225" s="428"/>
      <c r="W225" s="436"/>
      <c r="X225" s="436"/>
      <c r="Y225" s="437"/>
      <c r="Z225" s="438" t="str">
        <f t="shared" si="16"/>
        <v/>
      </c>
      <c r="AA225" s="438" t="str">
        <f>IF(Z225="","",VLOOKUP(Z225,'Drop Down Lists'!$D$2:$E$3942,FALSE))</f>
        <v/>
      </c>
      <c r="AB225" s="438"/>
      <c r="AC225" s="438"/>
      <c r="AD225" s="433" t="str">
        <f t="shared" si="17"/>
        <v/>
      </c>
      <c r="AE225" s="439" t="str">
        <f t="shared" si="15"/>
        <v/>
      </c>
      <c r="AF225" s="438" t="str">
        <f>IF(AE225="","",VLOOKUP(AE225,'Drop Down Lists'!$D$2:$E$394,2,FALSE))</f>
        <v/>
      </c>
      <c r="AG225" s="439"/>
      <c r="AH225" s="437" t="str">
        <f t="shared" si="18"/>
        <v/>
      </c>
      <c r="AI225" s="438" t="str">
        <f t="shared" si="19"/>
        <v xml:space="preserve"> </v>
      </c>
      <c r="AJ225" s="438" t="str">
        <f>IF(AI225=" "," ",VLOOKUP(AI225,'Drop Down Lists'!$D$2:$E$394,2,FALSE))</f>
        <v xml:space="preserve"> </v>
      </c>
      <c r="AK225" s="440"/>
    </row>
    <row r="226" spans="1:37">
      <c r="A226" s="422"/>
      <c r="B226" s="423"/>
      <c r="C226" s="423"/>
      <c r="D226" s="423"/>
      <c r="E226" s="424"/>
      <c r="F226" s="423"/>
      <c r="G226" s="423"/>
      <c r="H226" s="424"/>
      <c r="I226" s="423"/>
      <c r="J226" s="423"/>
      <c r="K226" s="423"/>
      <c r="L226" s="433"/>
      <c r="M226" s="423"/>
      <c r="N226" s="423"/>
      <c r="O226" s="425"/>
      <c r="P226" s="434"/>
      <c r="Q226" s="423"/>
      <c r="R226" s="423"/>
      <c r="S226" s="423"/>
      <c r="T226" s="435" t="str">
        <f>IF(S226="","",VLOOKUP(S226,'Drop Down Lists'!$D$2:$E$394,2,FALSE))</f>
        <v/>
      </c>
      <c r="U226" s="428"/>
      <c r="V226" s="428"/>
      <c r="W226" s="436"/>
      <c r="X226" s="436"/>
      <c r="Y226" s="437"/>
      <c r="Z226" s="438" t="str">
        <f t="shared" si="16"/>
        <v/>
      </c>
      <c r="AA226" s="438" t="str">
        <f>IF(Z226="","",VLOOKUP(Z226,'Drop Down Lists'!$D$2:$E$3942,FALSE))</f>
        <v/>
      </c>
      <c r="AB226" s="438"/>
      <c r="AC226" s="438"/>
      <c r="AD226" s="433" t="str">
        <f t="shared" si="17"/>
        <v/>
      </c>
      <c r="AE226" s="439" t="str">
        <f t="shared" si="15"/>
        <v/>
      </c>
      <c r="AF226" s="438" t="str">
        <f>IF(AE226="","",VLOOKUP(AE226,'Drop Down Lists'!$D$2:$E$394,2,FALSE))</f>
        <v/>
      </c>
      <c r="AG226" s="439"/>
      <c r="AH226" s="437" t="str">
        <f t="shared" si="18"/>
        <v/>
      </c>
      <c r="AI226" s="438" t="str">
        <f t="shared" si="19"/>
        <v xml:space="preserve"> </v>
      </c>
      <c r="AJ226" s="438" t="str">
        <f>IF(AI226=" "," ",VLOOKUP(AI226,'Drop Down Lists'!$D$2:$E$394,2,FALSE))</f>
        <v xml:space="preserve"> </v>
      </c>
      <c r="AK226" s="440"/>
    </row>
    <row r="227" spans="1:37">
      <c r="A227" s="422"/>
      <c r="B227" s="423"/>
      <c r="C227" s="423"/>
      <c r="D227" s="423"/>
      <c r="E227" s="424"/>
      <c r="F227" s="423"/>
      <c r="G227" s="423"/>
      <c r="H227" s="424"/>
      <c r="I227" s="423"/>
      <c r="J227" s="423"/>
      <c r="K227" s="423"/>
      <c r="L227" s="433"/>
      <c r="M227" s="423"/>
      <c r="N227" s="423"/>
      <c r="O227" s="425"/>
      <c r="P227" s="434"/>
      <c r="Q227" s="423"/>
      <c r="R227" s="423"/>
      <c r="S227" s="423"/>
      <c r="T227" s="435" t="str">
        <f>IF(S227="","",VLOOKUP(S227,'Drop Down Lists'!$D$2:$E$394,2,FALSE))</f>
        <v/>
      </c>
      <c r="U227" s="428"/>
      <c r="V227" s="428"/>
      <c r="W227" s="436"/>
      <c r="X227" s="436"/>
      <c r="Y227" s="437"/>
      <c r="Z227" s="438" t="str">
        <f t="shared" si="16"/>
        <v/>
      </c>
      <c r="AA227" s="438" t="str">
        <f>IF(Z227="","",VLOOKUP(Z227,'Drop Down Lists'!$D$2:$E$3942,FALSE))</f>
        <v/>
      </c>
      <c r="AB227" s="438"/>
      <c r="AC227" s="438"/>
      <c r="AD227" s="433" t="str">
        <f t="shared" si="17"/>
        <v/>
      </c>
      <c r="AE227" s="439" t="str">
        <f t="shared" si="15"/>
        <v/>
      </c>
      <c r="AF227" s="438" t="str">
        <f>IF(AE227="","",VLOOKUP(AE227,'Drop Down Lists'!$D$2:$E$394,2,FALSE))</f>
        <v/>
      </c>
      <c r="AG227" s="439"/>
      <c r="AH227" s="437" t="str">
        <f t="shared" si="18"/>
        <v/>
      </c>
      <c r="AI227" s="438" t="str">
        <f t="shared" si="19"/>
        <v xml:space="preserve"> </v>
      </c>
      <c r="AJ227" s="438" t="str">
        <f>IF(AI227=" "," ",VLOOKUP(AI227,'Drop Down Lists'!$D$2:$E$394,2,FALSE))</f>
        <v xml:space="preserve"> </v>
      </c>
      <c r="AK227" s="440"/>
    </row>
    <row r="228" spans="1:37">
      <c r="A228" s="422"/>
      <c r="B228" s="423"/>
      <c r="C228" s="423"/>
      <c r="D228" s="423"/>
      <c r="E228" s="424"/>
      <c r="F228" s="423"/>
      <c r="G228" s="423"/>
      <c r="H228" s="424"/>
      <c r="I228" s="423"/>
      <c r="J228" s="423"/>
      <c r="K228" s="423"/>
      <c r="L228" s="433"/>
      <c r="M228" s="423"/>
      <c r="N228" s="423"/>
      <c r="O228" s="425"/>
      <c r="P228" s="434"/>
      <c r="Q228" s="423"/>
      <c r="R228" s="423"/>
      <c r="S228" s="423"/>
      <c r="T228" s="435" t="str">
        <f>IF(S228="","",VLOOKUP(S228,'Drop Down Lists'!$D$2:$E$394,2,FALSE))</f>
        <v/>
      </c>
      <c r="U228" s="428"/>
      <c r="V228" s="428"/>
      <c r="W228" s="436"/>
      <c r="X228" s="436"/>
      <c r="Y228" s="437"/>
      <c r="Z228" s="438" t="str">
        <f t="shared" si="16"/>
        <v/>
      </c>
      <c r="AA228" s="438" t="str">
        <f>IF(Z228="","",VLOOKUP(Z228,'Drop Down Lists'!$D$2:$E$3942,FALSE))</f>
        <v/>
      </c>
      <c r="AB228" s="438"/>
      <c r="AC228" s="438"/>
      <c r="AD228" s="433" t="str">
        <f t="shared" si="17"/>
        <v/>
      </c>
      <c r="AE228" s="439" t="str">
        <f t="shared" si="15"/>
        <v/>
      </c>
      <c r="AF228" s="438" t="str">
        <f>IF(AE228="","",VLOOKUP(AE228,'Drop Down Lists'!$D$2:$E$394,2,FALSE))</f>
        <v/>
      </c>
      <c r="AG228" s="439"/>
      <c r="AH228" s="437" t="str">
        <f t="shared" si="18"/>
        <v/>
      </c>
      <c r="AI228" s="438" t="str">
        <f t="shared" si="19"/>
        <v xml:space="preserve"> </v>
      </c>
      <c r="AJ228" s="438" t="str">
        <f>IF(AI228=" "," ",VLOOKUP(AI228,'Drop Down Lists'!$D$2:$E$394,2,FALSE))</f>
        <v xml:space="preserve"> </v>
      </c>
      <c r="AK228" s="440"/>
    </row>
    <row r="229" spans="1:37">
      <c r="A229" s="422"/>
      <c r="B229" s="423"/>
      <c r="C229" s="423"/>
      <c r="D229" s="423"/>
      <c r="E229" s="424"/>
      <c r="F229" s="423"/>
      <c r="G229" s="423"/>
      <c r="H229" s="424"/>
      <c r="I229" s="423"/>
      <c r="J229" s="423"/>
      <c r="K229" s="423"/>
      <c r="L229" s="433"/>
      <c r="M229" s="423"/>
      <c r="N229" s="423"/>
      <c r="O229" s="425"/>
      <c r="P229" s="434"/>
      <c r="Q229" s="423"/>
      <c r="R229" s="423"/>
      <c r="S229" s="423"/>
      <c r="T229" s="435" t="str">
        <f>IF(S229="","",VLOOKUP(S229,'Drop Down Lists'!$D$2:$E$394,2,FALSE))</f>
        <v/>
      </c>
      <c r="U229" s="428"/>
      <c r="V229" s="428"/>
      <c r="W229" s="436"/>
      <c r="X229" s="436"/>
      <c r="Y229" s="437"/>
      <c r="Z229" s="438" t="str">
        <f t="shared" si="16"/>
        <v/>
      </c>
      <c r="AA229" s="438" t="str">
        <f>IF(Z229="","",VLOOKUP(Z229,'Drop Down Lists'!$D$2:$E$3942,FALSE))</f>
        <v/>
      </c>
      <c r="AB229" s="438"/>
      <c r="AC229" s="438"/>
      <c r="AD229" s="433" t="str">
        <f t="shared" si="17"/>
        <v/>
      </c>
      <c r="AE229" s="439" t="str">
        <f t="shared" si="15"/>
        <v/>
      </c>
      <c r="AF229" s="438" t="str">
        <f>IF(AE229="","",VLOOKUP(AE229,'Drop Down Lists'!$D$2:$E$394,2,FALSE))</f>
        <v/>
      </c>
      <c r="AG229" s="439"/>
      <c r="AH229" s="437" t="str">
        <f t="shared" si="18"/>
        <v/>
      </c>
      <c r="AI229" s="438" t="str">
        <f t="shared" si="19"/>
        <v xml:space="preserve"> </v>
      </c>
      <c r="AJ229" s="438" t="str">
        <f>IF(AI229=" "," ",VLOOKUP(AI229,'Drop Down Lists'!$D$2:$E$394,2,FALSE))</f>
        <v xml:space="preserve"> </v>
      </c>
      <c r="AK229" s="440"/>
    </row>
    <row r="230" spans="1:37">
      <c r="A230" s="422"/>
      <c r="B230" s="423"/>
      <c r="C230" s="423"/>
      <c r="D230" s="423"/>
      <c r="E230" s="424"/>
      <c r="F230" s="423"/>
      <c r="G230" s="423"/>
      <c r="H230" s="424"/>
      <c r="I230" s="423"/>
      <c r="J230" s="423"/>
      <c r="K230" s="423"/>
      <c r="L230" s="433"/>
      <c r="M230" s="423"/>
      <c r="N230" s="423"/>
      <c r="O230" s="425"/>
      <c r="P230" s="434"/>
      <c r="Q230" s="423"/>
      <c r="R230" s="423"/>
      <c r="S230" s="423"/>
      <c r="T230" s="435" t="str">
        <f>IF(S230="","",VLOOKUP(S230,'Drop Down Lists'!$D$2:$E$394,2,FALSE))</f>
        <v/>
      </c>
      <c r="U230" s="428"/>
      <c r="V230" s="428"/>
      <c r="W230" s="436"/>
      <c r="X230" s="436"/>
      <c r="Y230" s="437"/>
      <c r="Z230" s="438" t="str">
        <f t="shared" si="16"/>
        <v/>
      </c>
      <c r="AA230" s="438" t="str">
        <f>IF(Z230="","",VLOOKUP(Z230,'Drop Down Lists'!$D$2:$E$3942,FALSE))</f>
        <v/>
      </c>
      <c r="AB230" s="438"/>
      <c r="AC230" s="438"/>
      <c r="AD230" s="433" t="str">
        <f t="shared" si="17"/>
        <v/>
      </c>
      <c r="AE230" s="439" t="str">
        <f t="shared" si="15"/>
        <v/>
      </c>
      <c r="AF230" s="438" t="str">
        <f>IF(AE230="","",VLOOKUP(AE230,'Drop Down Lists'!$D$2:$E$394,2,FALSE))</f>
        <v/>
      </c>
      <c r="AG230" s="439"/>
      <c r="AH230" s="437" t="str">
        <f t="shared" si="18"/>
        <v/>
      </c>
      <c r="AI230" s="438" t="str">
        <f t="shared" si="19"/>
        <v xml:space="preserve"> </v>
      </c>
      <c r="AJ230" s="438" t="str">
        <f>IF(AI230=" "," ",VLOOKUP(AI230,'Drop Down Lists'!$D$2:$E$394,2,FALSE))</f>
        <v xml:space="preserve"> </v>
      </c>
      <c r="AK230" s="440"/>
    </row>
    <row r="231" spans="1:37">
      <c r="A231" s="422"/>
      <c r="B231" s="423"/>
      <c r="C231" s="423"/>
      <c r="D231" s="423"/>
      <c r="E231" s="424"/>
      <c r="F231" s="423"/>
      <c r="G231" s="423"/>
      <c r="H231" s="424"/>
      <c r="I231" s="423"/>
      <c r="J231" s="423"/>
      <c r="K231" s="423"/>
      <c r="L231" s="433"/>
      <c r="M231" s="423"/>
      <c r="N231" s="423"/>
      <c r="O231" s="425"/>
      <c r="P231" s="434"/>
      <c r="Q231" s="423"/>
      <c r="R231" s="423"/>
      <c r="S231" s="423"/>
      <c r="T231" s="435" t="str">
        <f>IF(S231="","",VLOOKUP(S231,'Drop Down Lists'!$D$2:$E$394,2,FALSE))</f>
        <v/>
      </c>
      <c r="U231" s="428"/>
      <c r="V231" s="428"/>
      <c r="W231" s="436"/>
      <c r="X231" s="436"/>
      <c r="Y231" s="437"/>
      <c r="Z231" s="438" t="str">
        <f t="shared" si="16"/>
        <v/>
      </c>
      <c r="AA231" s="438" t="str">
        <f>IF(Z231="","",VLOOKUP(Z231,'Drop Down Lists'!$D$2:$E$3942,FALSE))</f>
        <v/>
      </c>
      <c r="AB231" s="438"/>
      <c r="AC231" s="438"/>
      <c r="AD231" s="433" t="str">
        <f t="shared" si="17"/>
        <v/>
      </c>
      <c r="AE231" s="439" t="str">
        <f t="shared" si="15"/>
        <v/>
      </c>
      <c r="AF231" s="438" t="str">
        <f>IF(AE231="","",VLOOKUP(AE231,'Drop Down Lists'!$D$2:$E$394,2,FALSE))</f>
        <v/>
      </c>
      <c r="AG231" s="439"/>
      <c r="AH231" s="437" t="str">
        <f t="shared" si="18"/>
        <v/>
      </c>
      <c r="AI231" s="438" t="str">
        <f t="shared" si="19"/>
        <v xml:space="preserve"> </v>
      </c>
      <c r="AJ231" s="438" t="str">
        <f>IF(AI231=" "," ",VLOOKUP(AI231,'Drop Down Lists'!$D$2:$E$394,2,FALSE))</f>
        <v xml:space="preserve"> </v>
      </c>
      <c r="AK231" s="440"/>
    </row>
    <row r="232" spans="1:37">
      <c r="A232" s="422"/>
      <c r="B232" s="423"/>
      <c r="C232" s="423"/>
      <c r="D232" s="423"/>
      <c r="E232" s="424"/>
      <c r="F232" s="423"/>
      <c r="G232" s="423"/>
      <c r="H232" s="424"/>
      <c r="I232" s="423"/>
      <c r="J232" s="423"/>
      <c r="K232" s="423"/>
      <c r="L232" s="433"/>
      <c r="M232" s="423"/>
      <c r="N232" s="423"/>
      <c r="O232" s="425"/>
      <c r="P232" s="434"/>
      <c r="Q232" s="423"/>
      <c r="R232" s="423"/>
      <c r="S232" s="423"/>
      <c r="T232" s="435" t="str">
        <f>IF(S232="","",VLOOKUP(S232,'Drop Down Lists'!$D$2:$E$394,2,FALSE))</f>
        <v/>
      </c>
      <c r="U232" s="428"/>
      <c r="V232" s="428"/>
      <c r="W232" s="436"/>
      <c r="X232" s="436"/>
      <c r="Y232" s="437"/>
      <c r="Z232" s="438" t="str">
        <f t="shared" si="16"/>
        <v/>
      </c>
      <c r="AA232" s="438" t="str">
        <f>IF(Z232="","",VLOOKUP(Z232,'Drop Down Lists'!$D$2:$E$3942,FALSE))</f>
        <v/>
      </c>
      <c r="AB232" s="438"/>
      <c r="AC232" s="438"/>
      <c r="AD232" s="433" t="str">
        <f t="shared" si="17"/>
        <v/>
      </c>
      <c r="AE232" s="439" t="str">
        <f t="shared" si="15"/>
        <v/>
      </c>
      <c r="AF232" s="438" t="str">
        <f>IF(AE232="","",VLOOKUP(AE232,'Drop Down Lists'!$D$2:$E$394,2,FALSE))</f>
        <v/>
      </c>
      <c r="AG232" s="439"/>
      <c r="AH232" s="437" t="str">
        <f t="shared" si="18"/>
        <v/>
      </c>
      <c r="AI232" s="438" t="str">
        <f t="shared" si="19"/>
        <v xml:space="preserve"> </v>
      </c>
      <c r="AJ232" s="438" t="str">
        <f>IF(AI232=" "," ",VLOOKUP(AI232,'Drop Down Lists'!$D$2:$E$394,2,FALSE))</f>
        <v xml:space="preserve"> </v>
      </c>
      <c r="AK232" s="440"/>
    </row>
    <row r="233" spans="1:37">
      <c r="A233" s="422"/>
      <c r="B233" s="423"/>
      <c r="C233" s="423"/>
      <c r="D233" s="423"/>
      <c r="E233" s="424"/>
      <c r="F233" s="423"/>
      <c r="G233" s="423"/>
      <c r="H233" s="424"/>
      <c r="I233" s="423"/>
      <c r="J233" s="423"/>
      <c r="K233" s="423"/>
      <c r="L233" s="433"/>
      <c r="M233" s="423"/>
      <c r="N233" s="423"/>
      <c r="O233" s="425"/>
      <c r="P233" s="434"/>
      <c r="Q233" s="423"/>
      <c r="R233" s="423"/>
      <c r="S233" s="423"/>
      <c r="T233" s="435" t="str">
        <f>IF(S233="","",VLOOKUP(S233,'Drop Down Lists'!$D$2:$E$394,2,FALSE))</f>
        <v/>
      </c>
      <c r="U233" s="428"/>
      <c r="V233" s="428"/>
      <c r="W233" s="436"/>
      <c r="X233" s="436"/>
      <c r="Y233" s="437"/>
      <c r="Z233" s="438" t="str">
        <f t="shared" si="16"/>
        <v/>
      </c>
      <c r="AA233" s="438" t="str">
        <f>IF(Z233="","",VLOOKUP(Z233,'Drop Down Lists'!$D$2:$E$3942,FALSE))</f>
        <v/>
      </c>
      <c r="AB233" s="438"/>
      <c r="AC233" s="438"/>
      <c r="AD233" s="433" t="str">
        <f t="shared" si="17"/>
        <v/>
      </c>
      <c r="AE233" s="439" t="str">
        <f t="shared" si="15"/>
        <v/>
      </c>
      <c r="AF233" s="438" t="str">
        <f>IF(AE233="","",VLOOKUP(AE233,'Drop Down Lists'!$D$2:$E$394,2,FALSE))</f>
        <v/>
      </c>
      <c r="AG233" s="439"/>
      <c r="AH233" s="437" t="str">
        <f t="shared" si="18"/>
        <v/>
      </c>
      <c r="AI233" s="438" t="str">
        <f t="shared" si="19"/>
        <v xml:space="preserve"> </v>
      </c>
      <c r="AJ233" s="438" t="str">
        <f>IF(AI233=" "," ",VLOOKUP(AI233,'Drop Down Lists'!$D$2:$E$394,2,FALSE))</f>
        <v xml:space="preserve"> </v>
      </c>
      <c r="AK233" s="440"/>
    </row>
    <row r="234" spans="1:37">
      <c r="A234" s="422"/>
      <c r="B234" s="423"/>
      <c r="C234" s="423"/>
      <c r="D234" s="423"/>
      <c r="E234" s="424"/>
      <c r="F234" s="423"/>
      <c r="G234" s="423"/>
      <c r="H234" s="424"/>
      <c r="I234" s="423"/>
      <c r="J234" s="423"/>
      <c r="K234" s="423"/>
      <c r="L234" s="433"/>
      <c r="M234" s="423"/>
      <c r="N234" s="423"/>
      <c r="O234" s="425"/>
      <c r="P234" s="434"/>
      <c r="Q234" s="423"/>
      <c r="R234" s="423"/>
      <c r="S234" s="423"/>
      <c r="T234" s="435" t="str">
        <f>IF(S234="","",VLOOKUP(S234,'Drop Down Lists'!$D$2:$E$394,2,FALSE))</f>
        <v/>
      </c>
      <c r="U234" s="428"/>
      <c r="V234" s="428"/>
      <c r="W234" s="436"/>
      <c r="X234" s="436"/>
      <c r="Y234" s="437"/>
      <c r="Z234" s="438" t="str">
        <f t="shared" si="16"/>
        <v/>
      </c>
      <c r="AA234" s="438" t="str">
        <f>IF(Z234="","",VLOOKUP(Z234,'Drop Down Lists'!$D$2:$E$3942,FALSE))</f>
        <v/>
      </c>
      <c r="AB234" s="438"/>
      <c r="AC234" s="438"/>
      <c r="AD234" s="433" t="str">
        <f t="shared" si="17"/>
        <v/>
      </c>
      <c r="AE234" s="439" t="str">
        <f t="shared" si="15"/>
        <v/>
      </c>
      <c r="AF234" s="438" t="str">
        <f>IF(AE234="","",VLOOKUP(AE234,'Drop Down Lists'!$D$2:$E$394,2,FALSE))</f>
        <v/>
      </c>
      <c r="AG234" s="439"/>
      <c r="AH234" s="437" t="str">
        <f t="shared" si="18"/>
        <v/>
      </c>
      <c r="AI234" s="438" t="str">
        <f t="shared" si="19"/>
        <v xml:space="preserve"> </v>
      </c>
      <c r="AJ234" s="438" t="str">
        <f>IF(AI234=" "," ",VLOOKUP(AI234,'Drop Down Lists'!$D$2:$E$394,2,FALSE))</f>
        <v xml:space="preserve"> </v>
      </c>
      <c r="AK234" s="440"/>
    </row>
    <row r="235" spans="1:37">
      <c r="A235" s="422"/>
      <c r="B235" s="423"/>
      <c r="C235" s="423"/>
      <c r="D235" s="423"/>
      <c r="E235" s="424"/>
      <c r="F235" s="423"/>
      <c r="G235" s="423"/>
      <c r="H235" s="424"/>
      <c r="I235" s="423"/>
      <c r="J235" s="423"/>
      <c r="K235" s="423"/>
      <c r="L235" s="433"/>
      <c r="M235" s="423"/>
      <c r="N235" s="423"/>
      <c r="O235" s="425"/>
      <c r="P235" s="434"/>
      <c r="Q235" s="423"/>
      <c r="R235" s="423"/>
      <c r="S235" s="423"/>
      <c r="T235" s="435" t="str">
        <f>IF(S235="","",VLOOKUP(S235,'Drop Down Lists'!$D$2:$E$394,2,FALSE))</f>
        <v/>
      </c>
      <c r="U235" s="428"/>
      <c r="V235" s="428"/>
      <c r="W235" s="436"/>
      <c r="X235" s="436"/>
      <c r="Y235" s="437"/>
      <c r="Z235" s="438" t="str">
        <f t="shared" si="16"/>
        <v/>
      </c>
      <c r="AA235" s="438" t="str">
        <f>IF(Z235="","",VLOOKUP(Z235,'Drop Down Lists'!$D$2:$E$3942,FALSE))</f>
        <v/>
      </c>
      <c r="AB235" s="438"/>
      <c r="AC235" s="438"/>
      <c r="AD235" s="433" t="str">
        <f t="shared" si="17"/>
        <v/>
      </c>
      <c r="AE235" s="439" t="str">
        <f t="shared" si="15"/>
        <v/>
      </c>
      <c r="AF235" s="438" t="str">
        <f>IF(AE235="","",VLOOKUP(AE235,'Drop Down Lists'!$D$2:$E$394,2,FALSE))</f>
        <v/>
      </c>
      <c r="AG235" s="439"/>
      <c r="AH235" s="437" t="str">
        <f t="shared" si="18"/>
        <v/>
      </c>
      <c r="AI235" s="438" t="str">
        <f t="shared" si="19"/>
        <v xml:space="preserve"> </v>
      </c>
      <c r="AJ235" s="438" t="str">
        <f>IF(AI235=" "," ",VLOOKUP(AI235,'Drop Down Lists'!$D$2:$E$394,2,FALSE))</f>
        <v xml:space="preserve"> </v>
      </c>
      <c r="AK235" s="440"/>
    </row>
    <row r="236" spans="1:37">
      <c r="A236" s="422"/>
      <c r="B236" s="423"/>
      <c r="C236" s="423"/>
      <c r="D236" s="423"/>
      <c r="E236" s="424"/>
      <c r="F236" s="423"/>
      <c r="G236" s="423"/>
      <c r="H236" s="424"/>
      <c r="I236" s="423"/>
      <c r="J236" s="423"/>
      <c r="K236" s="423"/>
      <c r="L236" s="433"/>
      <c r="M236" s="423"/>
      <c r="N236" s="423"/>
      <c r="O236" s="425"/>
      <c r="P236" s="434"/>
      <c r="Q236" s="423"/>
      <c r="R236" s="423"/>
      <c r="S236" s="423"/>
      <c r="T236" s="435" t="str">
        <f>IF(S236="","",VLOOKUP(S236,'Drop Down Lists'!$D$2:$E$394,2,FALSE))</f>
        <v/>
      </c>
      <c r="U236" s="428"/>
      <c r="V236" s="428"/>
      <c r="W236" s="436"/>
      <c r="X236" s="436"/>
      <c r="Y236" s="437"/>
      <c r="Z236" s="438" t="str">
        <f t="shared" si="16"/>
        <v/>
      </c>
      <c r="AA236" s="438" t="str">
        <f>IF(Z236="","",VLOOKUP(Z236,'Drop Down Lists'!$D$2:$E$3942,FALSE))</f>
        <v/>
      </c>
      <c r="AB236" s="438"/>
      <c r="AC236" s="438"/>
      <c r="AD236" s="433" t="str">
        <f t="shared" si="17"/>
        <v/>
      </c>
      <c r="AE236" s="439" t="str">
        <f t="shared" si="15"/>
        <v/>
      </c>
      <c r="AF236" s="438" t="str">
        <f>IF(AE236="","",VLOOKUP(AE236,'Drop Down Lists'!$D$2:$E$394,2,FALSE))</f>
        <v/>
      </c>
      <c r="AG236" s="439"/>
      <c r="AH236" s="437" t="str">
        <f t="shared" si="18"/>
        <v/>
      </c>
      <c r="AI236" s="438" t="str">
        <f t="shared" si="19"/>
        <v xml:space="preserve"> </v>
      </c>
      <c r="AJ236" s="438" t="str">
        <f>IF(AI236=" "," ",VLOOKUP(AI236,'Drop Down Lists'!$D$2:$E$394,2,FALSE))</f>
        <v xml:space="preserve"> </v>
      </c>
      <c r="AK236" s="440"/>
    </row>
    <row r="237" spans="1:37">
      <c r="A237" s="422"/>
      <c r="B237" s="423"/>
      <c r="C237" s="423"/>
      <c r="D237" s="423"/>
      <c r="E237" s="424"/>
      <c r="F237" s="423"/>
      <c r="G237" s="423"/>
      <c r="H237" s="424"/>
      <c r="I237" s="423"/>
      <c r="J237" s="423"/>
      <c r="K237" s="423"/>
      <c r="L237" s="433"/>
      <c r="M237" s="423"/>
      <c r="N237" s="423"/>
      <c r="O237" s="425"/>
      <c r="P237" s="434"/>
      <c r="Q237" s="423"/>
      <c r="R237" s="423"/>
      <c r="S237" s="423"/>
      <c r="T237" s="435" t="str">
        <f>IF(S237="","",VLOOKUP(S237,'Drop Down Lists'!$D$2:$E$394,2,FALSE))</f>
        <v/>
      </c>
      <c r="U237" s="428"/>
      <c r="V237" s="428"/>
      <c r="W237" s="436"/>
      <c r="X237" s="436"/>
      <c r="Y237" s="437"/>
      <c r="Z237" s="438" t="str">
        <f t="shared" si="16"/>
        <v/>
      </c>
      <c r="AA237" s="438" t="str">
        <f>IF(Z237="","",VLOOKUP(Z237,'Drop Down Lists'!$D$2:$E$3942,FALSE))</f>
        <v/>
      </c>
      <c r="AB237" s="438"/>
      <c r="AC237" s="438"/>
      <c r="AD237" s="433" t="str">
        <f t="shared" si="17"/>
        <v/>
      </c>
      <c r="AE237" s="439" t="str">
        <f t="shared" si="15"/>
        <v/>
      </c>
      <c r="AF237" s="438" t="str">
        <f>IF(AE237="","",VLOOKUP(AE237,'Drop Down Lists'!$D$2:$E$394,2,FALSE))</f>
        <v/>
      </c>
      <c r="AG237" s="439"/>
      <c r="AH237" s="437" t="str">
        <f t="shared" si="18"/>
        <v/>
      </c>
      <c r="AI237" s="438" t="str">
        <f t="shared" si="19"/>
        <v xml:space="preserve"> </v>
      </c>
      <c r="AJ237" s="438" t="str">
        <f>IF(AI237=" "," ",VLOOKUP(AI237,'Drop Down Lists'!$D$2:$E$394,2,FALSE))</f>
        <v xml:space="preserve"> </v>
      </c>
      <c r="AK237" s="440"/>
    </row>
    <row r="238" spans="1:37">
      <c r="A238" s="422"/>
      <c r="B238" s="423"/>
      <c r="C238" s="423"/>
      <c r="D238" s="423"/>
      <c r="E238" s="424"/>
      <c r="F238" s="423"/>
      <c r="G238" s="423"/>
      <c r="H238" s="424"/>
      <c r="I238" s="423"/>
      <c r="J238" s="423"/>
      <c r="K238" s="423"/>
      <c r="L238" s="433"/>
      <c r="M238" s="423"/>
      <c r="N238" s="423"/>
      <c r="O238" s="425"/>
      <c r="P238" s="434"/>
      <c r="Q238" s="423"/>
      <c r="R238" s="423"/>
      <c r="S238" s="423"/>
      <c r="T238" s="435" t="str">
        <f>IF(S238="","",VLOOKUP(S238,'Drop Down Lists'!$D$2:$E$394,2,FALSE))</f>
        <v/>
      </c>
      <c r="U238" s="428"/>
      <c r="V238" s="428"/>
      <c r="W238" s="436"/>
      <c r="X238" s="436"/>
      <c r="Y238" s="437"/>
      <c r="Z238" s="438" t="str">
        <f t="shared" si="16"/>
        <v/>
      </c>
      <c r="AA238" s="438" t="str">
        <f>IF(Z238="","",VLOOKUP(Z238,'Drop Down Lists'!$D$2:$E$3942,FALSE))</f>
        <v/>
      </c>
      <c r="AB238" s="438"/>
      <c r="AC238" s="438"/>
      <c r="AD238" s="433" t="str">
        <f t="shared" si="17"/>
        <v/>
      </c>
      <c r="AE238" s="439" t="str">
        <f t="shared" si="15"/>
        <v/>
      </c>
      <c r="AF238" s="438" t="str">
        <f>IF(AE238="","",VLOOKUP(AE238,'Drop Down Lists'!$D$2:$E$394,2,FALSE))</f>
        <v/>
      </c>
      <c r="AG238" s="439"/>
      <c r="AH238" s="437" t="str">
        <f t="shared" si="18"/>
        <v/>
      </c>
      <c r="AI238" s="438" t="str">
        <f t="shared" si="19"/>
        <v xml:space="preserve"> </v>
      </c>
      <c r="AJ238" s="438" t="str">
        <f>IF(AI238=" "," ",VLOOKUP(AI238,'Drop Down Lists'!$D$2:$E$394,2,FALSE))</f>
        <v xml:space="preserve"> </v>
      </c>
      <c r="AK238" s="440"/>
    </row>
    <row r="239" spans="1:37">
      <c r="A239" s="422"/>
      <c r="B239" s="423"/>
      <c r="C239" s="423"/>
      <c r="D239" s="423"/>
      <c r="E239" s="424"/>
      <c r="F239" s="423"/>
      <c r="G239" s="423"/>
      <c r="H239" s="424"/>
      <c r="I239" s="423"/>
      <c r="J239" s="423"/>
      <c r="K239" s="423"/>
      <c r="L239" s="433"/>
      <c r="M239" s="423"/>
      <c r="N239" s="423"/>
      <c r="O239" s="425"/>
      <c r="P239" s="434"/>
      <c r="Q239" s="423"/>
      <c r="R239" s="423"/>
      <c r="S239" s="423"/>
      <c r="T239" s="435" t="str">
        <f>IF(S239="","",VLOOKUP(S239,'Drop Down Lists'!$D$2:$E$394,2,FALSE))</f>
        <v/>
      </c>
      <c r="U239" s="428"/>
      <c r="V239" s="428"/>
      <c r="W239" s="436"/>
      <c r="X239" s="436"/>
      <c r="Y239" s="437"/>
      <c r="Z239" s="438" t="str">
        <f t="shared" si="16"/>
        <v/>
      </c>
      <c r="AA239" s="438" t="str">
        <f>IF(Z239="","",VLOOKUP(Z239,'Drop Down Lists'!$D$2:$E$3942,FALSE))</f>
        <v/>
      </c>
      <c r="AB239" s="438"/>
      <c r="AC239" s="438"/>
      <c r="AD239" s="433" t="str">
        <f t="shared" si="17"/>
        <v/>
      </c>
      <c r="AE239" s="439" t="str">
        <f t="shared" si="15"/>
        <v/>
      </c>
      <c r="AF239" s="438" t="str">
        <f>IF(AE239="","",VLOOKUP(AE239,'Drop Down Lists'!$D$2:$E$394,2,FALSE))</f>
        <v/>
      </c>
      <c r="AG239" s="439"/>
      <c r="AH239" s="437" t="str">
        <f t="shared" si="18"/>
        <v/>
      </c>
      <c r="AI239" s="438" t="str">
        <f t="shared" si="19"/>
        <v xml:space="preserve"> </v>
      </c>
      <c r="AJ239" s="438" t="str">
        <f>IF(AI239=" "," ",VLOOKUP(AI239,'Drop Down Lists'!$D$2:$E$394,2,FALSE))</f>
        <v xml:space="preserve"> </v>
      </c>
      <c r="AK239" s="440"/>
    </row>
    <row r="240" spans="1:37">
      <c r="A240" s="422"/>
      <c r="B240" s="423"/>
      <c r="C240" s="423"/>
      <c r="D240" s="423"/>
      <c r="E240" s="424"/>
      <c r="F240" s="423"/>
      <c r="G240" s="423"/>
      <c r="H240" s="424"/>
      <c r="I240" s="423"/>
      <c r="J240" s="423"/>
      <c r="K240" s="423"/>
      <c r="L240" s="433"/>
      <c r="M240" s="423"/>
      <c r="N240" s="423"/>
      <c r="O240" s="425"/>
      <c r="P240" s="434"/>
      <c r="Q240" s="423"/>
      <c r="R240" s="423"/>
      <c r="S240" s="423"/>
      <c r="T240" s="435" t="str">
        <f>IF(S240="","",VLOOKUP(S240,'Drop Down Lists'!$D$2:$E$394,2,FALSE))</f>
        <v/>
      </c>
      <c r="U240" s="428"/>
      <c r="V240" s="428"/>
      <c r="W240" s="436"/>
      <c r="X240" s="436"/>
      <c r="Y240" s="437"/>
      <c r="Z240" s="438" t="str">
        <f t="shared" si="16"/>
        <v/>
      </c>
      <c r="AA240" s="438" t="str">
        <f>IF(Z240="","",VLOOKUP(Z240,'Drop Down Lists'!$D$2:$E$3942,FALSE))</f>
        <v/>
      </c>
      <c r="AB240" s="438"/>
      <c r="AC240" s="438"/>
      <c r="AD240" s="433" t="str">
        <f t="shared" si="17"/>
        <v/>
      </c>
      <c r="AE240" s="439" t="str">
        <f t="shared" si="15"/>
        <v/>
      </c>
      <c r="AF240" s="438" t="str">
        <f>IF(AE240="","",VLOOKUP(AE240,'Drop Down Lists'!$D$2:$E$394,2,FALSE))</f>
        <v/>
      </c>
      <c r="AG240" s="439"/>
      <c r="AH240" s="437" t="str">
        <f t="shared" si="18"/>
        <v/>
      </c>
      <c r="AI240" s="438" t="str">
        <f t="shared" si="19"/>
        <v xml:space="preserve"> </v>
      </c>
      <c r="AJ240" s="438" t="str">
        <f>IF(AI240=" "," ",VLOOKUP(AI240,'Drop Down Lists'!$D$2:$E$394,2,FALSE))</f>
        <v xml:space="preserve"> </v>
      </c>
      <c r="AK240" s="440"/>
    </row>
    <row r="241" spans="1:37">
      <c r="A241" s="422"/>
      <c r="B241" s="423"/>
      <c r="C241" s="423"/>
      <c r="D241" s="423"/>
      <c r="E241" s="424"/>
      <c r="F241" s="423"/>
      <c r="G241" s="423"/>
      <c r="H241" s="424"/>
      <c r="I241" s="423"/>
      <c r="J241" s="423"/>
      <c r="K241" s="423"/>
      <c r="L241" s="433"/>
      <c r="M241" s="423"/>
      <c r="N241" s="423"/>
      <c r="O241" s="425"/>
      <c r="P241" s="434"/>
      <c r="Q241" s="423"/>
      <c r="R241" s="423"/>
      <c r="S241" s="423"/>
      <c r="T241" s="435" t="str">
        <f>IF(S241="","",VLOOKUP(S241,'Drop Down Lists'!$D$2:$E$394,2,FALSE))</f>
        <v/>
      </c>
      <c r="U241" s="428"/>
      <c r="V241" s="428"/>
      <c r="W241" s="436"/>
      <c r="X241" s="436"/>
      <c r="Y241" s="437"/>
      <c r="Z241" s="438" t="str">
        <f t="shared" si="16"/>
        <v/>
      </c>
      <c r="AA241" s="438" t="str">
        <f>IF(Z241="","",VLOOKUP(Z241,'Drop Down Lists'!$D$2:$E$3942,FALSE))</f>
        <v/>
      </c>
      <c r="AB241" s="438"/>
      <c r="AC241" s="438"/>
      <c r="AD241" s="433" t="str">
        <f t="shared" si="17"/>
        <v/>
      </c>
      <c r="AE241" s="439" t="str">
        <f t="shared" si="15"/>
        <v/>
      </c>
      <c r="AF241" s="438" t="str">
        <f>IF(AE241="","",VLOOKUP(AE241,'Drop Down Lists'!$D$2:$E$394,2,FALSE))</f>
        <v/>
      </c>
      <c r="AG241" s="439"/>
      <c r="AH241" s="437" t="str">
        <f t="shared" si="18"/>
        <v/>
      </c>
      <c r="AI241" s="438" t="str">
        <f t="shared" si="19"/>
        <v xml:space="preserve"> </v>
      </c>
      <c r="AJ241" s="438" t="str">
        <f>IF(AI241=" "," ",VLOOKUP(AI241,'Drop Down Lists'!$D$2:$E$394,2,FALSE))</f>
        <v xml:space="preserve"> </v>
      </c>
      <c r="AK241" s="440"/>
    </row>
    <row r="242" spans="1:37">
      <c r="A242" s="422"/>
      <c r="B242" s="423"/>
      <c r="C242" s="423"/>
      <c r="D242" s="423"/>
      <c r="E242" s="424"/>
      <c r="F242" s="423"/>
      <c r="G242" s="423"/>
      <c r="H242" s="424"/>
      <c r="I242" s="423"/>
      <c r="J242" s="423"/>
      <c r="K242" s="423"/>
      <c r="L242" s="433"/>
      <c r="M242" s="423"/>
      <c r="N242" s="423"/>
      <c r="O242" s="425"/>
      <c r="P242" s="434"/>
      <c r="Q242" s="423"/>
      <c r="R242" s="423"/>
      <c r="S242" s="423"/>
      <c r="T242" s="435" t="str">
        <f>IF(S242="","",VLOOKUP(S242,'Drop Down Lists'!$D$2:$E$394,2,FALSE))</f>
        <v/>
      </c>
      <c r="U242" s="428"/>
      <c r="V242" s="428"/>
      <c r="W242" s="436"/>
      <c r="X242" s="436"/>
      <c r="Y242" s="437"/>
      <c r="Z242" s="438" t="str">
        <f t="shared" si="16"/>
        <v/>
      </c>
      <c r="AA242" s="438" t="str">
        <f>IF(Z242="","",VLOOKUP(Z242,'Drop Down Lists'!$D$2:$E$3942,FALSE))</f>
        <v/>
      </c>
      <c r="AB242" s="438"/>
      <c r="AC242" s="438"/>
      <c r="AD242" s="433" t="str">
        <f t="shared" si="17"/>
        <v/>
      </c>
      <c r="AE242" s="439" t="str">
        <f t="shared" si="15"/>
        <v/>
      </c>
      <c r="AF242" s="438" t="str">
        <f>IF(AE242="","",VLOOKUP(AE242,'Drop Down Lists'!$D$2:$E$394,2,FALSE))</f>
        <v/>
      </c>
      <c r="AG242" s="439"/>
      <c r="AH242" s="437" t="str">
        <f t="shared" si="18"/>
        <v/>
      </c>
      <c r="AI242" s="438" t="str">
        <f t="shared" si="19"/>
        <v xml:space="preserve"> </v>
      </c>
      <c r="AJ242" s="438" t="str">
        <f>IF(AI242=" "," ",VLOOKUP(AI242,'Drop Down Lists'!$D$2:$E$394,2,FALSE))</f>
        <v xml:space="preserve"> </v>
      </c>
      <c r="AK242" s="440"/>
    </row>
    <row r="243" spans="1:37">
      <c r="A243" s="422"/>
      <c r="B243" s="423"/>
      <c r="C243" s="423"/>
      <c r="D243" s="423"/>
      <c r="E243" s="424"/>
      <c r="F243" s="423"/>
      <c r="G243" s="423"/>
      <c r="H243" s="424"/>
      <c r="I243" s="423"/>
      <c r="J243" s="423"/>
      <c r="K243" s="423"/>
      <c r="L243" s="433"/>
      <c r="M243" s="423"/>
      <c r="N243" s="423"/>
      <c r="O243" s="425"/>
      <c r="P243" s="434"/>
      <c r="Q243" s="423"/>
      <c r="R243" s="423"/>
      <c r="S243" s="423"/>
      <c r="T243" s="435" t="str">
        <f>IF(S243="","",VLOOKUP(S243,'Drop Down Lists'!$D$2:$E$394,2,FALSE))</f>
        <v/>
      </c>
      <c r="U243" s="428"/>
      <c r="V243" s="428"/>
      <c r="W243" s="436"/>
      <c r="X243" s="436"/>
      <c r="Y243" s="437"/>
      <c r="Z243" s="438" t="str">
        <f t="shared" si="16"/>
        <v/>
      </c>
      <c r="AA243" s="438" t="str">
        <f>IF(Z243="","",VLOOKUP(Z243,'Drop Down Lists'!$D$2:$E$3942,FALSE))</f>
        <v/>
      </c>
      <c r="AB243" s="438"/>
      <c r="AC243" s="438"/>
      <c r="AD243" s="433" t="str">
        <f t="shared" si="17"/>
        <v/>
      </c>
      <c r="AE243" s="439" t="str">
        <f t="shared" si="15"/>
        <v/>
      </c>
      <c r="AF243" s="438" t="str">
        <f>IF(AE243="","",VLOOKUP(AE243,'Drop Down Lists'!$D$2:$E$394,2,FALSE))</f>
        <v/>
      </c>
      <c r="AG243" s="439"/>
      <c r="AH243" s="437" t="str">
        <f t="shared" si="18"/>
        <v/>
      </c>
      <c r="AI243" s="438" t="str">
        <f t="shared" si="19"/>
        <v xml:space="preserve"> </v>
      </c>
      <c r="AJ243" s="438" t="str">
        <f>IF(AI243=" "," ",VLOOKUP(AI243,'Drop Down Lists'!$D$2:$E$394,2,FALSE))</f>
        <v xml:space="preserve"> </v>
      </c>
      <c r="AK243" s="440"/>
    </row>
    <row r="244" spans="1:37">
      <c r="A244" s="422"/>
      <c r="B244" s="423"/>
      <c r="C244" s="423"/>
      <c r="D244" s="423"/>
      <c r="E244" s="424"/>
      <c r="F244" s="423"/>
      <c r="G244" s="423"/>
      <c r="H244" s="424"/>
      <c r="I244" s="423"/>
      <c r="J244" s="423"/>
      <c r="K244" s="423"/>
      <c r="L244" s="433"/>
      <c r="M244" s="423"/>
      <c r="N244" s="423"/>
      <c r="O244" s="425"/>
      <c r="P244" s="434"/>
      <c r="Q244" s="423"/>
      <c r="R244" s="423"/>
      <c r="S244" s="423"/>
      <c r="T244" s="435" t="str">
        <f>IF(S244="","",VLOOKUP(S244,'Drop Down Lists'!$D$2:$E$394,2,FALSE))</f>
        <v/>
      </c>
      <c r="U244" s="428"/>
      <c r="V244" s="428"/>
      <c r="W244" s="436"/>
      <c r="X244" s="436"/>
      <c r="Y244" s="437"/>
      <c r="Z244" s="438" t="str">
        <f t="shared" si="16"/>
        <v/>
      </c>
      <c r="AA244" s="438" t="str">
        <f>IF(Z244="","",VLOOKUP(Z244,'Drop Down Lists'!$D$2:$E$3942,FALSE))</f>
        <v/>
      </c>
      <c r="AB244" s="438"/>
      <c r="AC244" s="438"/>
      <c r="AD244" s="433" t="str">
        <f t="shared" si="17"/>
        <v/>
      </c>
      <c r="AE244" s="439" t="str">
        <f t="shared" si="15"/>
        <v/>
      </c>
      <c r="AF244" s="438" t="str">
        <f>IF(AE244="","",VLOOKUP(AE244,'Drop Down Lists'!$D$2:$E$394,2,FALSE))</f>
        <v/>
      </c>
      <c r="AG244" s="439"/>
      <c r="AH244" s="437" t="str">
        <f t="shared" si="18"/>
        <v/>
      </c>
      <c r="AI244" s="438" t="str">
        <f t="shared" si="19"/>
        <v xml:space="preserve"> </v>
      </c>
      <c r="AJ244" s="438" t="str">
        <f>IF(AI244=" "," ",VLOOKUP(AI244,'Drop Down Lists'!$D$2:$E$394,2,FALSE))</f>
        <v xml:space="preserve"> </v>
      </c>
      <c r="AK244" s="440"/>
    </row>
    <row r="245" spans="1:37">
      <c r="A245" s="422"/>
      <c r="B245" s="423"/>
      <c r="C245" s="423"/>
      <c r="D245" s="423"/>
      <c r="E245" s="424"/>
      <c r="F245" s="423"/>
      <c r="G245" s="423"/>
      <c r="H245" s="424"/>
      <c r="I245" s="423"/>
      <c r="J245" s="423"/>
      <c r="K245" s="423"/>
      <c r="L245" s="433"/>
      <c r="M245" s="423"/>
      <c r="N245" s="423"/>
      <c r="O245" s="425"/>
      <c r="P245" s="434"/>
      <c r="Q245" s="423"/>
      <c r="R245" s="423"/>
      <c r="S245" s="423"/>
      <c r="T245" s="435" t="str">
        <f>IF(S245="","",VLOOKUP(S245,'Drop Down Lists'!$D$2:$E$394,2,FALSE))</f>
        <v/>
      </c>
      <c r="U245" s="428"/>
      <c r="V245" s="428"/>
      <c r="W245" s="436"/>
      <c r="X245" s="436"/>
      <c r="Y245" s="437"/>
      <c r="Z245" s="438" t="str">
        <f t="shared" si="16"/>
        <v/>
      </c>
      <c r="AA245" s="438" t="str">
        <f>IF(Z245="","",VLOOKUP(Z245,'Drop Down Lists'!$D$2:$E$3942,FALSE))</f>
        <v/>
      </c>
      <c r="AB245" s="438"/>
      <c r="AC245" s="438"/>
      <c r="AD245" s="433" t="str">
        <f t="shared" si="17"/>
        <v/>
      </c>
      <c r="AE245" s="439" t="str">
        <f t="shared" si="15"/>
        <v/>
      </c>
      <c r="AF245" s="438" t="str">
        <f>IF(AE245="","",VLOOKUP(AE245,'Drop Down Lists'!$D$2:$E$394,2,FALSE))</f>
        <v/>
      </c>
      <c r="AG245" s="439"/>
      <c r="AH245" s="437" t="str">
        <f t="shared" si="18"/>
        <v/>
      </c>
      <c r="AI245" s="438" t="str">
        <f t="shared" si="19"/>
        <v xml:space="preserve"> </v>
      </c>
      <c r="AJ245" s="438" t="str">
        <f>IF(AI245=" "," ",VLOOKUP(AI245,'Drop Down Lists'!$D$2:$E$394,2,FALSE))</f>
        <v xml:space="preserve"> </v>
      </c>
      <c r="AK245" s="440"/>
    </row>
    <row r="246" spans="1:37">
      <c r="A246" s="422"/>
      <c r="B246" s="423"/>
      <c r="C246" s="423"/>
      <c r="D246" s="423"/>
      <c r="E246" s="424"/>
      <c r="F246" s="423"/>
      <c r="G246" s="423"/>
      <c r="H246" s="424"/>
      <c r="I246" s="423"/>
      <c r="J246" s="423"/>
      <c r="K246" s="423"/>
      <c r="L246" s="433"/>
      <c r="M246" s="423"/>
      <c r="N246" s="423"/>
      <c r="O246" s="425"/>
      <c r="P246" s="434"/>
      <c r="Q246" s="423"/>
      <c r="R246" s="423"/>
      <c r="S246" s="423"/>
      <c r="T246" s="435" t="str">
        <f>IF(S246="","",VLOOKUP(S246,'Drop Down Lists'!$D$2:$E$394,2,FALSE))</f>
        <v/>
      </c>
      <c r="U246" s="428"/>
      <c r="V246" s="428"/>
      <c r="W246" s="436"/>
      <c r="X246" s="436"/>
      <c r="Y246" s="437"/>
      <c r="Z246" s="438" t="str">
        <f t="shared" si="16"/>
        <v/>
      </c>
      <c r="AA246" s="438" t="str">
        <f>IF(Z246="","",VLOOKUP(Z246,'Drop Down Lists'!$D$2:$E$3942,FALSE))</f>
        <v/>
      </c>
      <c r="AB246" s="438"/>
      <c r="AC246" s="438"/>
      <c r="AD246" s="433" t="str">
        <f t="shared" si="17"/>
        <v/>
      </c>
      <c r="AE246" s="439" t="str">
        <f t="shared" si="15"/>
        <v/>
      </c>
      <c r="AF246" s="438" t="str">
        <f>IF(AE246="","",VLOOKUP(AE246,'Drop Down Lists'!$D$2:$E$394,2,FALSE))</f>
        <v/>
      </c>
      <c r="AG246" s="439"/>
      <c r="AH246" s="437" t="str">
        <f t="shared" si="18"/>
        <v/>
      </c>
      <c r="AI246" s="438" t="str">
        <f t="shared" si="19"/>
        <v xml:space="preserve"> </v>
      </c>
      <c r="AJ246" s="438" t="str">
        <f>IF(AI246=" "," ",VLOOKUP(AI246,'Drop Down Lists'!$D$2:$E$394,2,FALSE))</f>
        <v xml:space="preserve"> </v>
      </c>
      <c r="AK246" s="440"/>
    </row>
    <row r="247" spans="1:37">
      <c r="A247" s="422"/>
      <c r="B247" s="423"/>
      <c r="C247" s="423"/>
      <c r="D247" s="423"/>
      <c r="E247" s="424"/>
      <c r="F247" s="423"/>
      <c r="G247" s="423"/>
      <c r="H247" s="424"/>
      <c r="I247" s="423"/>
      <c r="J247" s="423"/>
      <c r="K247" s="423"/>
      <c r="L247" s="433"/>
      <c r="M247" s="423"/>
      <c r="N247" s="423"/>
      <c r="O247" s="425"/>
      <c r="P247" s="434"/>
      <c r="Q247" s="423"/>
      <c r="R247" s="423"/>
      <c r="S247" s="423"/>
      <c r="T247" s="435" t="str">
        <f>IF(S247="","",VLOOKUP(S247,'Drop Down Lists'!$D$2:$E$394,2,FALSE))</f>
        <v/>
      </c>
      <c r="U247" s="428"/>
      <c r="V247" s="428"/>
      <c r="W247" s="436"/>
      <c r="X247" s="436"/>
      <c r="Y247" s="437"/>
      <c r="Z247" s="438" t="str">
        <f t="shared" si="16"/>
        <v/>
      </c>
      <c r="AA247" s="438" t="str">
        <f>IF(Z247="","",VLOOKUP(Z247,'Drop Down Lists'!$D$2:$E$3942,FALSE))</f>
        <v/>
      </c>
      <c r="AB247" s="438"/>
      <c r="AC247" s="438"/>
      <c r="AD247" s="433" t="str">
        <f t="shared" si="17"/>
        <v/>
      </c>
      <c r="AE247" s="439" t="str">
        <f t="shared" si="15"/>
        <v/>
      </c>
      <c r="AF247" s="438" t="str">
        <f>IF(AE247="","",VLOOKUP(AE247,'Drop Down Lists'!$D$2:$E$394,2,FALSE))</f>
        <v/>
      </c>
      <c r="AG247" s="439"/>
      <c r="AH247" s="437" t="str">
        <f t="shared" si="18"/>
        <v/>
      </c>
      <c r="AI247" s="438" t="str">
        <f t="shared" si="19"/>
        <v xml:space="preserve"> </v>
      </c>
      <c r="AJ247" s="438" t="str">
        <f>IF(AI247=" "," ",VLOOKUP(AI247,'Drop Down Lists'!$D$2:$E$394,2,FALSE))</f>
        <v xml:space="preserve"> </v>
      </c>
      <c r="AK247" s="440"/>
    </row>
    <row r="248" spans="1:37">
      <c r="A248" s="422"/>
      <c r="B248" s="423"/>
      <c r="C248" s="423"/>
      <c r="D248" s="423"/>
      <c r="E248" s="424"/>
      <c r="F248" s="423"/>
      <c r="G248" s="423"/>
      <c r="H248" s="424"/>
      <c r="I248" s="423"/>
      <c r="J248" s="423"/>
      <c r="K248" s="423"/>
      <c r="L248" s="433"/>
      <c r="M248" s="423"/>
      <c r="N248" s="423"/>
      <c r="O248" s="425"/>
      <c r="P248" s="434"/>
      <c r="Q248" s="423"/>
      <c r="R248" s="423"/>
      <c r="S248" s="423"/>
      <c r="T248" s="435" t="str">
        <f>IF(S248="","",VLOOKUP(S248,'Drop Down Lists'!$D$2:$E$394,2,FALSE))</f>
        <v/>
      </c>
      <c r="U248" s="428"/>
      <c r="V248" s="428"/>
      <c r="W248" s="436"/>
      <c r="X248" s="436"/>
      <c r="Y248" s="437"/>
      <c r="Z248" s="438" t="str">
        <f t="shared" si="16"/>
        <v/>
      </c>
      <c r="AA248" s="438" t="str">
        <f>IF(Z248="","",VLOOKUP(Z248,'Drop Down Lists'!$D$2:$E$3942,FALSE))</f>
        <v/>
      </c>
      <c r="AB248" s="438"/>
      <c r="AC248" s="438"/>
      <c r="AD248" s="433" t="str">
        <f t="shared" si="17"/>
        <v/>
      </c>
      <c r="AE248" s="439" t="str">
        <f t="shared" si="15"/>
        <v/>
      </c>
      <c r="AF248" s="438" t="str">
        <f>IF(AE248="","",VLOOKUP(AE248,'Drop Down Lists'!$D$2:$E$394,2,FALSE))</f>
        <v/>
      </c>
      <c r="AG248" s="439"/>
      <c r="AH248" s="437" t="str">
        <f t="shared" si="18"/>
        <v/>
      </c>
      <c r="AI248" s="438" t="str">
        <f t="shared" si="19"/>
        <v xml:space="preserve"> </v>
      </c>
      <c r="AJ248" s="438" t="str">
        <f>IF(AI248=" "," ",VLOOKUP(AI248,'Drop Down Lists'!$D$2:$E$394,2,FALSE))</f>
        <v xml:space="preserve"> </v>
      </c>
      <c r="AK248" s="440"/>
    </row>
    <row r="249" spans="1:37">
      <c r="A249" s="422"/>
      <c r="B249" s="423"/>
      <c r="C249" s="423"/>
      <c r="D249" s="423"/>
      <c r="E249" s="424"/>
      <c r="F249" s="423"/>
      <c r="G249" s="423"/>
      <c r="H249" s="424"/>
      <c r="I249" s="423"/>
      <c r="J249" s="423"/>
      <c r="K249" s="423"/>
      <c r="L249" s="433"/>
      <c r="M249" s="423"/>
      <c r="N249" s="423"/>
      <c r="O249" s="425"/>
      <c r="P249" s="434"/>
      <c r="Q249" s="423"/>
      <c r="R249" s="423"/>
      <c r="S249" s="423"/>
      <c r="T249" s="435" t="str">
        <f>IF(S249="","",VLOOKUP(S249,'Drop Down Lists'!$D$2:$E$394,2,FALSE))</f>
        <v/>
      </c>
      <c r="U249" s="428"/>
      <c r="V249" s="428"/>
      <c r="W249" s="436"/>
      <c r="X249" s="436"/>
      <c r="Y249" s="437"/>
      <c r="Z249" s="438" t="str">
        <f t="shared" si="16"/>
        <v/>
      </c>
      <c r="AA249" s="438" t="str">
        <f>IF(Z249="","",VLOOKUP(Z249,'Drop Down Lists'!$D$2:$E$3942,FALSE))</f>
        <v/>
      </c>
      <c r="AB249" s="438"/>
      <c r="AC249" s="438"/>
      <c r="AD249" s="433" t="str">
        <f t="shared" si="17"/>
        <v/>
      </c>
      <c r="AE249" s="439" t="str">
        <f t="shared" si="15"/>
        <v/>
      </c>
      <c r="AF249" s="438" t="str">
        <f>IF(AE249="","",VLOOKUP(AE249,'Drop Down Lists'!$D$2:$E$394,2,FALSE))</f>
        <v/>
      </c>
      <c r="AG249" s="439"/>
      <c r="AH249" s="437" t="str">
        <f t="shared" si="18"/>
        <v/>
      </c>
      <c r="AI249" s="438" t="str">
        <f t="shared" si="19"/>
        <v xml:space="preserve"> </v>
      </c>
      <c r="AJ249" s="438" t="str">
        <f>IF(AI249=" "," ",VLOOKUP(AI249,'Drop Down Lists'!$D$2:$E$394,2,FALSE))</f>
        <v xml:space="preserve"> </v>
      </c>
      <c r="AK249" s="440"/>
    </row>
    <row r="250" spans="1:37">
      <c r="A250" s="422"/>
      <c r="B250" s="423"/>
      <c r="C250" s="423"/>
      <c r="D250" s="423"/>
      <c r="E250" s="424"/>
      <c r="F250" s="423"/>
      <c r="G250" s="423"/>
      <c r="H250" s="424"/>
      <c r="I250" s="423"/>
      <c r="J250" s="423"/>
      <c r="K250" s="423"/>
      <c r="L250" s="433"/>
      <c r="M250" s="423"/>
      <c r="N250" s="423"/>
      <c r="O250" s="425"/>
      <c r="P250" s="434"/>
      <c r="Q250" s="423"/>
      <c r="R250" s="423"/>
      <c r="S250" s="423"/>
      <c r="T250" s="435" t="str">
        <f>IF(S250="","",VLOOKUP(S250,'Drop Down Lists'!$D$2:$E$394,2,FALSE))</f>
        <v/>
      </c>
      <c r="U250" s="428"/>
      <c r="V250" s="428"/>
      <c r="W250" s="436"/>
      <c r="X250" s="436"/>
      <c r="Y250" s="437"/>
      <c r="Z250" s="438" t="str">
        <f t="shared" si="16"/>
        <v/>
      </c>
      <c r="AA250" s="438" t="str">
        <f>IF(Z250="","",VLOOKUP(Z250,'Drop Down Lists'!$D$2:$E$3942,FALSE))</f>
        <v/>
      </c>
      <c r="AB250" s="438"/>
      <c r="AC250" s="438"/>
      <c r="AD250" s="433" t="str">
        <f t="shared" si="17"/>
        <v/>
      </c>
      <c r="AE250" s="439" t="str">
        <f t="shared" si="15"/>
        <v/>
      </c>
      <c r="AF250" s="438" t="str">
        <f>IF(AE250="","",VLOOKUP(AE250,'Drop Down Lists'!$D$2:$E$394,2,FALSE))</f>
        <v/>
      </c>
      <c r="AG250" s="439"/>
      <c r="AH250" s="437" t="str">
        <f t="shared" si="18"/>
        <v/>
      </c>
      <c r="AI250" s="438" t="str">
        <f t="shared" si="19"/>
        <v xml:space="preserve"> </v>
      </c>
      <c r="AJ250" s="438" t="str">
        <f>IF(AI250=" "," ",VLOOKUP(AI250,'Drop Down Lists'!$D$2:$E$394,2,FALSE))</f>
        <v xml:space="preserve"> </v>
      </c>
      <c r="AK250" s="440"/>
    </row>
    <row r="251" spans="1:37">
      <c r="A251" s="422"/>
      <c r="B251" s="423"/>
      <c r="C251" s="423"/>
      <c r="D251" s="423"/>
      <c r="E251" s="424"/>
      <c r="F251" s="423"/>
      <c r="G251" s="423"/>
      <c r="H251" s="424"/>
      <c r="I251" s="423"/>
      <c r="J251" s="423"/>
      <c r="K251" s="423"/>
      <c r="L251" s="433"/>
      <c r="M251" s="423"/>
      <c r="N251" s="423"/>
      <c r="O251" s="425"/>
      <c r="P251" s="434"/>
      <c r="Q251" s="423"/>
      <c r="R251" s="423"/>
      <c r="S251" s="423"/>
      <c r="T251" s="435" t="str">
        <f>IF(S251="","",VLOOKUP(S251,'Drop Down Lists'!$D$2:$E$394,2,FALSE))</f>
        <v/>
      </c>
      <c r="U251" s="428"/>
      <c r="V251" s="428"/>
      <c r="W251" s="436"/>
      <c r="X251" s="436"/>
      <c r="Y251" s="437"/>
      <c r="Z251" s="438" t="str">
        <f t="shared" si="16"/>
        <v/>
      </c>
      <c r="AA251" s="438" t="str">
        <f>IF(Z251="","",VLOOKUP(Z251,'Drop Down Lists'!$D$2:$E$3942,FALSE))</f>
        <v/>
      </c>
      <c r="AB251" s="438"/>
      <c r="AC251" s="438"/>
      <c r="AD251" s="433" t="str">
        <f t="shared" si="17"/>
        <v/>
      </c>
      <c r="AE251" s="439" t="str">
        <f t="shared" si="15"/>
        <v/>
      </c>
      <c r="AF251" s="438" t="str">
        <f>IF(AE251="","",VLOOKUP(AE251,'Drop Down Lists'!$D$2:$E$394,2,FALSE))</f>
        <v/>
      </c>
      <c r="AG251" s="439"/>
      <c r="AH251" s="437" t="str">
        <f t="shared" si="18"/>
        <v/>
      </c>
      <c r="AI251" s="438" t="str">
        <f t="shared" si="19"/>
        <v xml:space="preserve"> </v>
      </c>
      <c r="AJ251" s="438" t="str">
        <f>IF(AI251=" "," ",VLOOKUP(AI251,'Drop Down Lists'!$D$2:$E$394,2,FALSE))</f>
        <v xml:space="preserve"> </v>
      </c>
      <c r="AK251" s="440"/>
    </row>
    <row r="252" spans="1:37">
      <c r="A252" s="422"/>
      <c r="B252" s="423"/>
      <c r="C252" s="423"/>
      <c r="D252" s="423"/>
      <c r="E252" s="424"/>
      <c r="F252" s="423"/>
      <c r="G252" s="423"/>
      <c r="H252" s="424"/>
      <c r="I252" s="423"/>
      <c r="J252" s="423"/>
      <c r="K252" s="423"/>
      <c r="L252" s="433"/>
      <c r="M252" s="423"/>
      <c r="N252" s="423"/>
      <c r="O252" s="425"/>
      <c r="P252" s="434"/>
      <c r="Q252" s="423"/>
      <c r="R252" s="423"/>
      <c r="S252" s="423"/>
      <c r="T252" s="435" t="str">
        <f>IF(S252="","",VLOOKUP(S252,'Drop Down Lists'!$D$2:$E$394,2,FALSE))</f>
        <v/>
      </c>
      <c r="U252" s="428"/>
      <c r="V252" s="428"/>
      <c r="W252" s="436"/>
      <c r="X252" s="436"/>
      <c r="Y252" s="437"/>
      <c r="Z252" s="438" t="str">
        <f t="shared" si="16"/>
        <v/>
      </c>
      <c r="AA252" s="438" t="str">
        <f>IF(Z252="","",VLOOKUP(Z252,'Drop Down Lists'!$D$2:$E$3942,FALSE))</f>
        <v/>
      </c>
      <c r="AB252" s="438"/>
      <c r="AC252" s="438"/>
      <c r="AD252" s="433" t="str">
        <f t="shared" si="17"/>
        <v/>
      </c>
      <c r="AE252" s="439" t="str">
        <f t="shared" si="15"/>
        <v/>
      </c>
      <c r="AF252" s="438" t="str">
        <f>IF(AE252="","",VLOOKUP(AE252,'Drop Down Lists'!$D$2:$E$394,2,FALSE))</f>
        <v/>
      </c>
      <c r="AG252" s="439"/>
      <c r="AH252" s="437" t="str">
        <f t="shared" si="18"/>
        <v/>
      </c>
      <c r="AI252" s="438" t="str">
        <f t="shared" si="19"/>
        <v xml:space="preserve"> </v>
      </c>
      <c r="AJ252" s="438" t="str">
        <f>IF(AI252=" "," ",VLOOKUP(AI252,'Drop Down Lists'!$D$2:$E$394,2,FALSE))</f>
        <v xml:space="preserve"> </v>
      </c>
      <c r="AK252" s="440"/>
    </row>
    <row r="253" spans="1:37">
      <c r="A253" s="422"/>
      <c r="B253" s="423"/>
      <c r="C253" s="423"/>
      <c r="D253" s="423"/>
      <c r="E253" s="424"/>
      <c r="F253" s="423"/>
      <c r="G253" s="423"/>
      <c r="H253" s="424"/>
      <c r="I253" s="423"/>
      <c r="J253" s="423"/>
      <c r="K253" s="423"/>
      <c r="L253" s="433"/>
      <c r="M253" s="423"/>
      <c r="N253" s="423"/>
      <c r="O253" s="425"/>
      <c r="P253" s="434"/>
      <c r="Q253" s="423"/>
      <c r="R253" s="423"/>
      <c r="S253" s="423"/>
      <c r="T253" s="435" t="str">
        <f>IF(S253="","",VLOOKUP(S253,'Drop Down Lists'!$D$2:$E$394,2,FALSE))</f>
        <v/>
      </c>
      <c r="U253" s="428"/>
      <c r="V253" s="428"/>
      <c r="W253" s="436"/>
      <c r="X253" s="436"/>
      <c r="Y253" s="437"/>
      <c r="Z253" s="438" t="str">
        <f t="shared" si="16"/>
        <v/>
      </c>
      <c r="AA253" s="438" t="str">
        <f>IF(Z253="","",VLOOKUP(Z253,'Drop Down Lists'!$D$2:$E$3942,FALSE))</f>
        <v/>
      </c>
      <c r="AB253" s="438"/>
      <c r="AC253" s="438"/>
      <c r="AD253" s="433" t="str">
        <f t="shared" si="17"/>
        <v/>
      </c>
      <c r="AE253" s="439" t="str">
        <f t="shared" si="15"/>
        <v/>
      </c>
      <c r="AF253" s="438" t="str">
        <f>IF(AE253="","",VLOOKUP(AE253,'Drop Down Lists'!$D$2:$E$394,2,FALSE))</f>
        <v/>
      </c>
      <c r="AG253" s="439"/>
      <c r="AH253" s="437" t="str">
        <f t="shared" si="18"/>
        <v/>
      </c>
      <c r="AI253" s="438" t="str">
        <f t="shared" si="19"/>
        <v xml:space="preserve"> </v>
      </c>
      <c r="AJ253" s="438" t="str">
        <f>IF(AI253=" "," ",VLOOKUP(AI253,'Drop Down Lists'!$D$2:$E$394,2,FALSE))</f>
        <v xml:space="preserve"> </v>
      </c>
      <c r="AK253" s="440"/>
    </row>
    <row r="254" spans="1:37">
      <c r="A254" s="422"/>
      <c r="B254" s="423"/>
      <c r="C254" s="423"/>
      <c r="D254" s="423"/>
      <c r="E254" s="424"/>
      <c r="F254" s="423"/>
      <c r="G254" s="423"/>
      <c r="H254" s="424"/>
      <c r="I254" s="423"/>
      <c r="J254" s="423"/>
      <c r="K254" s="423"/>
      <c r="L254" s="433"/>
      <c r="M254" s="423"/>
      <c r="N254" s="423"/>
      <c r="O254" s="425"/>
      <c r="P254" s="434"/>
      <c r="Q254" s="423"/>
      <c r="R254" s="423"/>
      <c r="S254" s="423"/>
      <c r="T254" s="435" t="str">
        <f>IF(S254="","",VLOOKUP(S254,'Drop Down Lists'!$D$2:$E$394,2,FALSE))</f>
        <v/>
      </c>
      <c r="U254" s="428"/>
      <c r="V254" s="428"/>
      <c r="W254" s="436"/>
      <c r="X254" s="436"/>
      <c r="Y254" s="437"/>
      <c r="Z254" s="438" t="str">
        <f t="shared" si="16"/>
        <v/>
      </c>
      <c r="AA254" s="438" t="str">
        <f>IF(Z254="","",VLOOKUP(Z254,'Drop Down Lists'!$D$2:$E$3942,FALSE))</f>
        <v/>
      </c>
      <c r="AB254" s="438"/>
      <c r="AC254" s="438"/>
      <c r="AD254" s="433" t="str">
        <f t="shared" si="17"/>
        <v/>
      </c>
      <c r="AE254" s="439" t="str">
        <f t="shared" si="15"/>
        <v/>
      </c>
      <c r="AF254" s="438" t="str">
        <f>IF(AE254="","",VLOOKUP(AE254,'Drop Down Lists'!$D$2:$E$394,2,FALSE))</f>
        <v/>
      </c>
      <c r="AG254" s="439"/>
      <c r="AH254" s="437" t="str">
        <f t="shared" si="18"/>
        <v/>
      </c>
      <c r="AI254" s="438" t="str">
        <f t="shared" si="19"/>
        <v xml:space="preserve"> </v>
      </c>
      <c r="AJ254" s="438" t="str">
        <f>IF(AI254=" "," ",VLOOKUP(AI254,'Drop Down Lists'!$D$2:$E$394,2,FALSE))</f>
        <v xml:space="preserve"> </v>
      </c>
      <c r="AK254" s="440"/>
    </row>
    <row r="255" spans="1:37">
      <c r="A255" s="422"/>
      <c r="B255" s="423"/>
      <c r="C255" s="423"/>
      <c r="D255" s="423"/>
      <c r="E255" s="424"/>
      <c r="F255" s="423"/>
      <c r="G255" s="423"/>
      <c r="H255" s="424"/>
      <c r="I255" s="423"/>
      <c r="J255" s="423"/>
      <c r="K255" s="423"/>
      <c r="L255" s="433"/>
      <c r="M255" s="423"/>
      <c r="N255" s="423"/>
      <c r="O255" s="425"/>
      <c r="P255" s="434"/>
      <c r="Q255" s="423"/>
      <c r="R255" s="423"/>
      <c r="S255" s="423"/>
      <c r="T255" s="435" t="str">
        <f>IF(S255="","",VLOOKUP(S255,'Drop Down Lists'!$D$2:$E$394,2,FALSE))</f>
        <v/>
      </c>
      <c r="U255" s="428"/>
      <c r="V255" s="428"/>
      <c r="W255" s="436"/>
      <c r="X255" s="436"/>
      <c r="Y255" s="437"/>
      <c r="Z255" s="438" t="str">
        <f t="shared" si="16"/>
        <v/>
      </c>
      <c r="AA255" s="438" t="str">
        <f>IF(Z255="","",VLOOKUP(Z255,'Drop Down Lists'!$D$2:$E$3942,FALSE))</f>
        <v/>
      </c>
      <c r="AB255" s="438"/>
      <c r="AC255" s="438"/>
      <c r="AD255" s="433" t="str">
        <f t="shared" si="17"/>
        <v/>
      </c>
      <c r="AE255" s="439" t="str">
        <f t="shared" si="15"/>
        <v/>
      </c>
      <c r="AF255" s="438" t="str">
        <f>IF(AE255="","",VLOOKUP(AE255,'Drop Down Lists'!$D$2:$E$394,2,FALSE))</f>
        <v/>
      </c>
      <c r="AG255" s="439"/>
      <c r="AH255" s="437" t="str">
        <f t="shared" si="18"/>
        <v/>
      </c>
      <c r="AI255" s="438" t="str">
        <f t="shared" si="19"/>
        <v xml:space="preserve"> </v>
      </c>
      <c r="AJ255" s="438" t="str">
        <f>IF(AI255=" "," ",VLOOKUP(AI255,'Drop Down Lists'!$D$2:$E$394,2,FALSE))</f>
        <v xml:space="preserve"> </v>
      </c>
      <c r="AK255" s="440"/>
    </row>
    <row r="256" spans="1:37">
      <c r="A256" s="422"/>
      <c r="B256" s="423"/>
      <c r="C256" s="423"/>
      <c r="D256" s="423"/>
      <c r="E256" s="424"/>
      <c r="F256" s="423"/>
      <c r="G256" s="423"/>
      <c r="H256" s="424"/>
      <c r="I256" s="423"/>
      <c r="J256" s="423"/>
      <c r="K256" s="423"/>
      <c r="L256" s="433"/>
      <c r="M256" s="423"/>
      <c r="N256" s="423"/>
      <c r="O256" s="425"/>
      <c r="P256" s="434"/>
      <c r="Q256" s="423"/>
      <c r="R256" s="423"/>
      <c r="S256" s="423"/>
      <c r="T256" s="435" t="str">
        <f>IF(S256="","",VLOOKUP(S256,'Drop Down Lists'!$D$2:$E$394,2,FALSE))</f>
        <v/>
      </c>
      <c r="U256" s="428"/>
      <c r="V256" s="428"/>
      <c r="W256" s="436"/>
      <c r="X256" s="436"/>
      <c r="Y256" s="437"/>
      <c r="Z256" s="438" t="str">
        <f t="shared" si="16"/>
        <v/>
      </c>
      <c r="AA256" s="438" t="str">
        <f>IF(Z256="","",VLOOKUP(Z256,'Drop Down Lists'!$D$2:$E$3942,FALSE))</f>
        <v/>
      </c>
      <c r="AB256" s="438"/>
      <c r="AC256" s="438"/>
      <c r="AD256" s="433" t="str">
        <f t="shared" si="17"/>
        <v/>
      </c>
      <c r="AE256" s="439" t="str">
        <f t="shared" si="15"/>
        <v/>
      </c>
      <c r="AF256" s="438" t="str">
        <f>IF(AE256="","",VLOOKUP(AE256,'Drop Down Lists'!$D$2:$E$394,2,FALSE))</f>
        <v/>
      </c>
      <c r="AG256" s="439"/>
      <c r="AH256" s="437" t="str">
        <f t="shared" si="18"/>
        <v/>
      </c>
      <c r="AI256" s="438" t="str">
        <f t="shared" si="19"/>
        <v xml:space="preserve"> </v>
      </c>
      <c r="AJ256" s="438" t="str">
        <f>IF(AI256=" "," ",VLOOKUP(AI256,'Drop Down Lists'!$D$2:$E$394,2,FALSE))</f>
        <v xml:space="preserve"> </v>
      </c>
      <c r="AK256" s="440"/>
    </row>
    <row r="257" spans="1:37">
      <c r="A257" s="422"/>
      <c r="B257" s="423"/>
      <c r="C257" s="423"/>
      <c r="D257" s="423"/>
      <c r="E257" s="424"/>
      <c r="F257" s="423"/>
      <c r="G257" s="423"/>
      <c r="H257" s="424"/>
      <c r="I257" s="423"/>
      <c r="J257" s="423"/>
      <c r="K257" s="423"/>
      <c r="L257" s="433"/>
      <c r="M257" s="423"/>
      <c r="N257" s="423"/>
      <c r="O257" s="425"/>
      <c r="P257" s="434"/>
      <c r="Q257" s="423"/>
      <c r="R257" s="423"/>
      <c r="S257" s="423"/>
      <c r="T257" s="435" t="str">
        <f>IF(S257="","",VLOOKUP(S257,'Drop Down Lists'!$D$2:$E$394,2,FALSE))</f>
        <v/>
      </c>
      <c r="U257" s="428"/>
      <c r="V257" s="428"/>
      <c r="W257" s="436"/>
      <c r="X257" s="436"/>
      <c r="Y257" s="437"/>
      <c r="Z257" s="438" t="str">
        <f t="shared" si="16"/>
        <v/>
      </c>
      <c r="AA257" s="438" t="str">
        <f>IF(Z257="","",VLOOKUP(Z257,'Drop Down Lists'!$D$2:$E$3942,FALSE))</f>
        <v/>
      </c>
      <c r="AB257" s="438"/>
      <c r="AC257" s="438"/>
      <c r="AD257" s="433" t="str">
        <f t="shared" si="17"/>
        <v/>
      </c>
      <c r="AE257" s="439" t="str">
        <f t="shared" si="15"/>
        <v/>
      </c>
      <c r="AF257" s="438" t="str">
        <f>IF(AE257="","",VLOOKUP(AE257,'Drop Down Lists'!$D$2:$E$394,2,FALSE))</f>
        <v/>
      </c>
      <c r="AG257" s="439"/>
      <c r="AH257" s="437" t="str">
        <f t="shared" si="18"/>
        <v/>
      </c>
      <c r="AI257" s="438" t="str">
        <f t="shared" si="19"/>
        <v xml:space="preserve"> </v>
      </c>
      <c r="AJ257" s="438" t="str">
        <f>IF(AI257=" "," ",VLOOKUP(AI257,'Drop Down Lists'!$D$2:$E$394,2,FALSE))</f>
        <v xml:space="preserve"> </v>
      </c>
      <c r="AK257" s="440"/>
    </row>
    <row r="258" spans="1:37">
      <c r="A258" s="422"/>
      <c r="B258" s="423"/>
      <c r="C258" s="423"/>
      <c r="D258" s="423"/>
      <c r="E258" s="424"/>
      <c r="F258" s="423"/>
      <c r="G258" s="423"/>
      <c r="H258" s="424"/>
      <c r="I258" s="423"/>
      <c r="J258" s="423"/>
      <c r="K258" s="423"/>
      <c r="L258" s="433"/>
      <c r="M258" s="423"/>
      <c r="N258" s="423"/>
      <c r="O258" s="425"/>
      <c r="P258" s="434"/>
      <c r="Q258" s="423"/>
      <c r="R258" s="423"/>
      <c r="S258" s="423"/>
      <c r="T258" s="435" t="str">
        <f>IF(S258="","",VLOOKUP(S258,'Drop Down Lists'!$D$2:$E$394,2,FALSE))</f>
        <v/>
      </c>
      <c r="U258" s="428"/>
      <c r="V258" s="428"/>
      <c r="W258" s="436"/>
      <c r="X258" s="436"/>
      <c r="Y258" s="437"/>
      <c r="Z258" s="438" t="str">
        <f t="shared" si="16"/>
        <v/>
      </c>
      <c r="AA258" s="438" t="str">
        <f>IF(Z258="","",VLOOKUP(Z258,'Drop Down Lists'!$D$2:$E$3942,FALSE))</f>
        <v/>
      </c>
      <c r="AB258" s="438"/>
      <c r="AC258" s="438"/>
      <c r="AD258" s="433" t="str">
        <f t="shared" si="17"/>
        <v/>
      </c>
      <c r="AE258" s="439" t="str">
        <f t="shared" si="15"/>
        <v/>
      </c>
      <c r="AF258" s="438" t="str">
        <f>IF(AE258="","",VLOOKUP(AE258,'Drop Down Lists'!$D$2:$E$394,2,FALSE))</f>
        <v/>
      </c>
      <c r="AG258" s="439"/>
      <c r="AH258" s="437" t="str">
        <f t="shared" si="18"/>
        <v/>
      </c>
      <c r="AI258" s="438" t="str">
        <f t="shared" si="19"/>
        <v xml:space="preserve"> </v>
      </c>
      <c r="AJ258" s="438" t="str">
        <f>IF(AI258=" "," ",VLOOKUP(AI258,'Drop Down Lists'!$D$2:$E$394,2,FALSE))</f>
        <v xml:space="preserve"> </v>
      </c>
      <c r="AK258" s="440"/>
    </row>
    <row r="259" spans="1:37">
      <c r="A259" s="422"/>
      <c r="B259" s="423"/>
      <c r="C259" s="423"/>
      <c r="D259" s="423"/>
      <c r="E259" s="424"/>
      <c r="F259" s="423"/>
      <c r="G259" s="423"/>
      <c r="H259" s="424"/>
      <c r="I259" s="423"/>
      <c r="J259" s="423"/>
      <c r="K259" s="423"/>
      <c r="L259" s="433"/>
      <c r="M259" s="423"/>
      <c r="N259" s="423"/>
      <c r="O259" s="425"/>
      <c r="P259" s="434"/>
      <c r="Q259" s="423"/>
      <c r="R259" s="423"/>
      <c r="S259" s="423"/>
      <c r="T259" s="435" t="str">
        <f>IF(S259="","",VLOOKUP(S259,'Drop Down Lists'!$D$2:$E$394,2,FALSE))</f>
        <v/>
      </c>
      <c r="U259" s="428"/>
      <c r="V259" s="428"/>
      <c r="W259" s="436"/>
      <c r="X259" s="436"/>
      <c r="Y259" s="437"/>
      <c r="Z259" s="438" t="str">
        <f t="shared" si="16"/>
        <v/>
      </c>
      <c r="AA259" s="438" t="str">
        <f>IF(Z259="","",VLOOKUP(Z259,'Drop Down Lists'!$D$2:$E$3942,FALSE))</f>
        <v/>
      </c>
      <c r="AB259" s="438"/>
      <c r="AC259" s="438"/>
      <c r="AD259" s="433" t="str">
        <f t="shared" si="17"/>
        <v/>
      </c>
      <c r="AE259" s="439" t="str">
        <f t="shared" ref="AE259:AE322" si="20">IF($AD259="Yes",Z259,"")</f>
        <v/>
      </c>
      <c r="AF259" s="438" t="str">
        <f>IF(AE259="","",VLOOKUP(AE259,'Drop Down Lists'!$D$2:$E$394,2,FALSE))</f>
        <v/>
      </c>
      <c r="AG259" s="439"/>
      <c r="AH259" s="437" t="str">
        <f t="shared" si="18"/>
        <v/>
      </c>
      <c r="AI259" s="438" t="str">
        <f t="shared" si="19"/>
        <v xml:space="preserve"> </v>
      </c>
      <c r="AJ259" s="438" t="str">
        <f>IF(AI259=" "," ",VLOOKUP(AI259,'Drop Down Lists'!$D$2:$E$394,2,FALSE))</f>
        <v xml:space="preserve"> </v>
      </c>
      <c r="AK259" s="440"/>
    </row>
    <row r="260" spans="1:37">
      <c r="A260" s="422"/>
      <c r="B260" s="423"/>
      <c r="C260" s="423"/>
      <c r="D260" s="423"/>
      <c r="E260" s="424"/>
      <c r="F260" s="423"/>
      <c r="G260" s="423"/>
      <c r="H260" s="424"/>
      <c r="I260" s="423"/>
      <c r="J260" s="423"/>
      <c r="K260" s="423"/>
      <c r="L260" s="433"/>
      <c r="M260" s="423"/>
      <c r="N260" s="423"/>
      <c r="O260" s="425"/>
      <c r="P260" s="434"/>
      <c r="Q260" s="423"/>
      <c r="R260" s="423"/>
      <c r="S260" s="423"/>
      <c r="T260" s="435" t="str">
        <f>IF(S260="","",VLOOKUP(S260,'Drop Down Lists'!$D$2:$E$394,2,FALSE))</f>
        <v/>
      </c>
      <c r="U260" s="428"/>
      <c r="V260" s="428"/>
      <c r="W260" s="436"/>
      <c r="X260" s="436"/>
      <c r="Y260" s="437"/>
      <c r="Z260" s="438" t="str">
        <f t="shared" ref="Z260:Z323" si="21">IF($Y260="Yes",S260,"")</f>
        <v/>
      </c>
      <c r="AA260" s="438" t="str">
        <f>IF(Z260="","",VLOOKUP(Z260,'Drop Down Lists'!$D$2:$E$3942,FALSE))</f>
        <v/>
      </c>
      <c r="AB260" s="438"/>
      <c r="AC260" s="438"/>
      <c r="AD260" s="433" t="str">
        <f t="shared" ref="AD260:AD323" si="22">IF(ISBLANK(Y260),"",IF(Y260="Yes","Yes","See Note"))</f>
        <v/>
      </c>
      <c r="AE260" s="439" t="str">
        <f t="shared" si="20"/>
        <v/>
      </c>
      <c r="AF260" s="438" t="str">
        <f>IF(AE260="","",VLOOKUP(AE260,'Drop Down Lists'!$D$2:$E$394,2,FALSE))</f>
        <v/>
      </c>
      <c r="AG260" s="439"/>
      <c r="AH260" s="437" t="str">
        <f t="shared" ref="AH260:AH323" si="23">IF(AD260="","",(IF(AD260="Yes","Accept","PSPO")))</f>
        <v/>
      </c>
      <c r="AI260" s="438" t="str">
        <f t="shared" ref="AI260:AI323" si="24">IF($AH260="Accept",AE260," ")</f>
        <v xml:space="preserve"> </v>
      </c>
      <c r="AJ260" s="438" t="str">
        <f>IF(AI260=" "," ",VLOOKUP(AI260,'Drop Down Lists'!$D$2:$E$394,2,FALSE))</f>
        <v xml:space="preserve"> </v>
      </c>
      <c r="AK260" s="440"/>
    </row>
    <row r="261" spans="1:37">
      <c r="A261" s="422"/>
      <c r="B261" s="423"/>
      <c r="C261" s="423"/>
      <c r="D261" s="423"/>
      <c r="E261" s="424"/>
      <c r="F261" s="423"/>
      <c r="G261" s="423"/>
      <c r="H261" s="424"/>
      <c r="I261" s="423"/>
      <c r="J261" s="423"/>
      <c r="K261" s="423"/>
      <c r="L261" s="433"/>
      <c r="M261" s="423"/>
      <c r="N261" s="423"/>
      <c r="O261" s="425"/>
      <c r="P261" s="434"/>
      <c r="Q261" s="423"/>
      <c r="R261" s="423"/>
      <c r="S261" s="423"/>
      <c r="T261" s="435" t="str">
        <f>IF(S261="","",VLOOKUP(S261,'Drop Down Lists'!$D$2:$E$394,2,FALSE))</f>
        <v/>
      </c>
      <c r="U261" s="428"/>
      <c r="V261" s="428"/>
      <c r="W261" s="436"/>
      <c r="X261" s="436"/>
      <c r="Y261" s="437"/>
      <c r="Z261" s="438" t="str">
        <f t="shared" si="21"/>
        <v/>
      </c>
      <c r="AA261" s="438" t="str">
        <f>IF(Z261="","",VLOOKUP(Z261,'Drop Down Lists'!$D$2:$E$3942,FALSE))</f>
        <v/>
      </c>
      <c r="AB261" s="438"/>
      <c r="AC261" s="438"/>
      <c r="AD261" s="433" t="str">
        <f t="shared" si="22"/>
        <v/>
      </c>
      <c r="AE261" s="439" t="str">
        <f t="shared" si="20"/>
        <v/>
      </c>
      <c r="AF261" s="438" t="str">
        <f>IF(AE261="","",VLOOKUP(AE261,'Drop Down Lists'!$D$2:$E$394,2,FALSE))</f>
        <v/>
      </c>
      <c r="AG261" s="439"/>
      <c r="AH261" s="437" t="str">
        <f t="shared" si="23"/>
        <v/>
      </c>
      <c r="AI261" s="438" t="str">
        <f t="shared" si="24"/>
        <v xml:space="preserve"> </v>
      </c>
      <c r="AJ261" s="438" t="str">
        <f>IF(AI261=" "," ",VLOOKUP(AI261,'Drop Down Lists'!$D$2:$E$394,2,FALSE))</f>
        <v xml:space="preserve"> </v>
      </c>
      <c r="AK261" s="440"/>
    </row>
    <row r="262" spans="1:37">
      <c r="A262" s="422"/>
      <c r="B262" s="423"/>
      <c r="C262" s="423"/>
      <c r="D262" s="423"/>
      <c r="E262" s="424"/>
      <c r="F262" s="423"/>
      <c r="G262" s="423"/>
      <c r="H262" s="424"/>
      <c r="I262" s="423"/>
      <c r="J262" s="423"/>
      <c r="K262" s="423"/>
      <c r="L262" s="433"/>
      <c r="M262" s="423"/>
      <c r="N262" s="423"/>
      <c r="O262" s="425"/>
      <c r="P262" s="434"/>
      <c r="Q262" s="423"/>
      <c r="R262" s="423"/>
      <c r="S262" s="423"/>
      <c r="T262" s="435" t="str">
        <f>IF(S262="","",VLOOKUP(S262,'Drop Down Lists'!$D$2:$E$394,2,FALSE))</f>
        <v/>
      </c>
      <c r="U262" s="428"/>
      <c r="V262" s="428"/>
      <c r="W262" s="436"/>
      <c r="X262" s="436"/>
      <c r="Y262" s="437"/>
      <c r="Z262" s="438" t="str">
        <f t="shared" si="21"/>
        <v/>
      </c>
      <c r="AA262" s="438" t="str">
        <f>IF(Z262="","",VLOOKUP(Z262,'Drop Down Lists'!$D$2:$E$3942,FALSE))</f>
        <v/>
      </c>
      <c r="AB262" s="438"/>
      <c r="AC262" s="438"/>
      <c r="AD262" s="433" t="str">
        <f t="shared" si="22"/>
        <v/>
      </c>
      <c r="AE262" s="439" t="str">
        <f t="shared" si="20"/>
        <v/>
      </c>
      <c r="AF262" s="438" t="str">
        <f>IF(AE262="","",VLOOKUP(AE262,'Drop Down Lists'!$D$2:$E$394,2,FALSE))</f>
        <v/>
      </c>
      <c r="AG262" s="439"/>
      <c r="AH262" s="437" t="str">
        <f t="shared" si="23"/>
        <v/>
      </c>
      <c r="AI262" s="438" t="str">
        <f t="shared" si="24"/>
        <v xml:space="preserve"> </v>
      </c>
      <c r="AJ262" s="438" t="str">
        <f>IF(AI262=" "," ",VLOOKUP(AI262,'Drop Down Lists'!$D$2:$E$394,2,FALSE))</f>
        <v xml:space="preserve"> </v>
      </c>
      <c r="AK262" s="440"/>
    </row>
    <row r="263" spans="1:37">
      <c r="A263" s="422"/>
      <c r="B263" s="423"/>
      <c r="C263" s="423"/>
      <c r="D263" s="423"/>
      <c r="E263" s="424"/>
      <c r="F263" s="423"/>
      <c r="G263" s="423"/>
      <c r="H263" s="424"/>
      <c r="I263" s="423"/>
      <c r="J263" s="423"/>
      <c r="K263" s="423"/>
      <c r="L263" s="433"/>
      <c r="M263" s="423"/>
      <c r="N263" s="423"/>
      <c r="O263" s="425"/>
      <c r="P263" s="434"/>
      <c r="Q263" s="423"/>
      <c r="R263" s="423"/>
      <c r="S263" s="423"/>
      <c r="T263" s="435" t="str">
        <f>IF(S263="","",VLOOKUP(S263,'Drop Down Lists'!$D$2:$E$394,2,FALSE))</f>
        <v/>
      </c>
      <c r="U263" s="428"/>
      <c r="V263" s="428"/>
      <c r="W263" s="436"/>
      <c r="X263" s="436"/>
      <c r="Y263" s="437"/>
      <c r="Z263" s="438" t="str">
        <f t="shared" si="21"/>
        <v/>
      </c>
      <c r="AA263" s="438" t="str">
        <f>IF(Z263="","",VLOOKUP(Z263,'Drop Down Lists'!$D$2:$E$3942,FALSE))</f>
        <v/>
      </c>
      <c r="AB263" s="438"/>
      <c r="AC263" s="438"/>
      <c r="AD263" s="433" t="str">
        <f t="shared" si="22"/>
        <v/>
      </c>
      <c r="AE263" s="439" t="str">
        <f t="shared" si="20"/>
        <v/>
      </c>
      <c r="AF263" s="438" t="str">
        <f>IF(AE263="","",VLOOKUP(AE263,'Drop Down Lists'!$D$2:$E$394,2,FALSE))</f>
        <v/>
      </c>
      <c r="AG263" s="439"/>
      <c r="AH263" s="437" t="str">
        <f t="shared" si="23"/>
        <v/>
      </c>
      <c r="AI263" s="438" t="str">
        <f t="shared" si="24"/>
        <v xml:space="preserve"> </v>
      </c>
      <c r="AJ263" s="438" t="str">
        <f>IF(AI263=" "," ",VLOOKUP(AI263,'Drop Down Lists'!$D$2:$E$394,2,FALSE))</f>
        <v xml:space="preserve"> </v>
      </c>
      <c r="AK263" s="440"/>
    </row>
    <row r="264" spans="1:37">
      <c r="A264" s="422"/>
      <c r="B264" s="423"/>
      <c r="C264" s="423"/>
      <c r="D264" s="423"/>
      <c r="E264" s="424"/>
      <c r="F264" s="423"/>
      <c r="G264" s="423"/>
      <c r="H264" s="424"/>
      <c r="I264" s="423"/>
      <c r="J264" s="423"/>
      <c r="K264" s="423"/>
      <c r="L264" s="433"/>
      <c r="M264" s="423"/>
      <c r="N264" s="423"/>
      <c r="O264" s="425"/>
      <c r="P264" s="434"/>
      <c r="Q264" s="423"/>
      <c r="R264" s="423"/>
      <c r="S264" s="423"/>
      <c r="T264" s="435" t="str">
        <f>IF(S264="","",VLOOKUP(S264,'Drop Down Lists'!$D$2:$E$394,2,FALSE))</f>
        <v/>
      </c>
      <c r="U264" s="428"/>
      <c r="V264" s="428"/>
      <c r="W264" s="436"/>
      <c r="X264" s="436"/>
      <c r="Y264" s="437"/>
      <c r="Z264" s="438" t="str">
        <f t="shared" si="21"/>
        <v/>
      </c>
      <c r="AA264" s="438" t="str">
        <f>IF(Z264="","",VLOOKUP(Z264,'Drop Down Lists'!$D$2:$E$3942,FALSE))</f>
        <v/>
      </c>
      <c r="AB264" s="438"/>
      <c r="AC264" s="438"/>
      <c r="AD264" s="433" t="str">
        <f t="shared" si="22"/>
        <v/>
      </c>
      <c r="AE264" s="439" t="str">
        <f t="shared" si="20"/>
        <v/>
      </c>
      <c r="AF264" s="438" t="str">
        <f>IF(AE264="","",VLOOKUP(AE264,'Drop Down Lists'!$D$2:$E$394,2,FALSE))</f>
        <v/>
      </c>
      <c r="AG264" s="439"/>
      <c r="AH264" s="437" t="str">
        <f t="shared" si="23"/>
        <v/>
      </c>
      <c r="AI264" s="438" t="str">
        <f t="shared" si="24"/>
        <v xml:space="preserve"> </v>
      </c>
      <c r="AJ264" s="438" t="str">
        <f>IF(AI264=" "," ",VLOOKUP(AI264,'Drop Down Lists'!$D$2:$E$394,2,FALSE))</f>
        <v xml:space="preserve"> </v>
      </c>
      <c r="AK264" s="440"/>
    </row>
    <row r="265" spans="1:37">
      <c r="A265" s="422"/>
      <c r="B265" s="423"/>
      <c r="C265" s="423"/>
      <c r="D265" s="423"/>
      <c r="E265" s="424"/>
      <c r="F265" s="423"/>
      <c r="G265" s="423"/>
      <c r="H265" s="424"/>
      <c r="I265" s="423"/>
      <c r="J265" s="423"/>
      <c r="K265" s="423"/>
      <c r="L265" s="433"/>
      <c r="M265" s="423"/>
      <c r="N265" s="423"/>
      <c r="O265" s="425"/>
      <c r="P265" s="434"/>
      <c r="Q265" s="423"/>
      <c r="R265" s="423"/>
      <c r="S265" s="423"/>
      <c r="T265" s="435" t="str">
        <f>IF(S265="","",VLOOKUP(S265,'Drop Down Lists'!$D$2:$E$394,2,FALSE))</f>
        <v/>
      </c>
      <c r="U265" s="428"/>
      <c r="V265" s="428"/>
      <c r="W265" s="436"/>
      <c r="X265" s="436"/>
      <c r="Y265" s="437"/>
      <c r="Z265" s="438" t="str">
        <f t="shared" si="21"/>
        <v/>
      </c>
      <c r="AA265" s="438" t="str">
        <f>IF(Z265="","",VLOOKUP(Z265,'Drop Down Lists'!$D$2:$E$3942,FALSE))</f>
        <v/>
      </c>
      <c r="AB265" s="438"/>
      <c r="AC265" s="438"/>
      <c r="AD265" s="433" t="str">
        <f t="shared" si="22"/>
        <v/>
      </c>
      <c r="AE265" s="439" t="str">
        <f t="shared" si="20"/>
        <v/>
      </c>
      <c r="AF265" s="438" t="str">
        <f>IF(AE265="","",VLOOKUP(AE265,'Drop Down Lists'!$D$2:$E$394,2,FALSE))</f>
        <v/>
      </c>
      <c r="AG265" s="439"/>
      <c r="AH265" s="437" t="str">
        <f t="shared" si="23"/>
        <v/>
      </c>
      <c r="AI265" s="438" t="str">
        <f t="shared" si="24"/>
        <v xml:space="preserve"> </v>
      </c>
      <c r="AJ265" s="438" t="str">
        <f>IF(AI265=" "," ",VLOOKUP(AI265,'Drop Down Lists'!$D$2:$E$394,2,FALSE))</f>
        <v xml:space="preserve"> </v>
      </c>
      <c r="AK265" s="440"/>
    </row>
    <row r="266" spans="1:37">
      <c r="A266" s="422"/>
      <c r="B266" s="423"/>
      <c r="C266" s="423"/>
      <c r="D266" s="423"/>
      <c r="E266" s="424"/>
      <c r="F266" s="423"/>
      <c r="G266" s="423"/>
      <c r="H266" s="424"/>
      <c r="I266" s="423"/>
      <c r="J266" s="423"/>
      <c r="K266" s="423"/>
      <c r="L266" s="433"/>
      <c r="M266" s="423"/>
      <c r="N266" s="423"/>
      <c r="O266" s="425"/>
      <c r="P266" s="434"/>
      <c r="Q266" s="423"/>
      <c r="R266" s="423"/>
      <c r="S266" s="423"/>
      <c r="T266" s="435" t="str">
        <f>IF(S266="","",VLOOKUP(S266,'Drop Down Lists'!$D$2:$E$394,2,FALSE))</f>
        <v/>
      </c>
      <c r="U266" s="428"/>
      <c r="V266" s="428"/>
      <c r="W266" s="436"/>
      <c r="X266" s="436"/>
      <c r="Y266" s="437"/>
      <c r="Z266" s="438" t="str">
        <f t="shared" si="21"/>
        <v/>
      </c>
      <c r="AA266" s="438" t="str">
        <f>IF(Z266="","",VLOOKUP(Z266,'Drop Down Lists'!$D$2:$E$3942,FALSE))</f>
        <v/>
      </c>
      <c r="AB266" s="438"/>
      <c r="AC266" s="438"/>
      <c r="AD266" s="433" t="str">
        <f t="shared" si="22"/>
        <v/>
      </c>
      <c r="AE266" s="439" t="str">
        <f t="shared" si="20"/>
        <v/>
      </c>
      <c r="AF266" s="438" t="str">
        <f>IF(AE266="","",VLOOKUP(AE266,'Drop Down Lists'!$D$2:$E$394,2,FALSE))</f>
        <v/>
      </c>
      <c r="AG266" s="439"/>
      <c r="AH266" s="437" t="str">
        <f t="shared" si="23"/>
        <v/>
      </c>
      <c r="AI266" s="438" t="str">
        <f t="shared" si="24"/>
        <v xml:space="preserve"> </v>
      </c>
      <c r="AJ266" s="438" t="str">
        <f>IF(AI266=" "," ",VLOOKUP(AI266,'Drop Down Lists'!$D$2:$E$394,2,FALSE))</f>
        <v xml:space="preserve"> </v>
      </c>
      <c r="AK266" s="440"/>
    </row>
    <row r="267" spans="1:37">
      <c r="A267" s="422"/>
      <c r="B267" s="423"/>
      <c r="C267" s="423"/>
      <c r="D267" s="423"/>
      <c r="E267" s="424"/>
      <c r="F267" s="423"/>
      <c r="G267" s="423"/>
      <c r="H267" s="424"/>
      <c r="I267" s="423"/>
      <c r="J267" s="423"/>
      <c r="K267" s="423"/>
      <c r="L267" s="433"/>
      <c r="M267" s="423"/>
      <c r="N267" s="423"/>
      <c r="O267" s="425"/>
      <c r="P267" s="434"/>
      <c r="Q267" s="423"/>
      <c r="R267" s="423"/>
      <c r="S267" s="423"/>
      <c r="T267" s="435" t="str">
        <f>IF(S267="","",VLOOKUP(S267,'Drop Down Lists'!$D$2:$E$394,2,FALSE))</f>
        <v/>
      </c>
      <c r="U267" s="428"/>
      <c r="V267" s="428"/>
      <c r="W267" s="436"/>
      <c r="X267" s="436"/>
      <c r="Y267" s="437"/>
      <c r="Z267" s="438" t="str">
        <f t="shared" si="21"/>
        <v/>
      </c>
      <c r="AA267" s="438" t="str">
        <f>IF(Z267="","",VLOOKUP(Z267,'Drop Down Lists'!$D$2:$E$3942,FALSE))</f>
        <v/>
      </c>
      <c r="AB267" s="438"/>
      <c r="AC267" s="438"/>
      <c r="AD267" s="433" t="str">
        <f t="shared" si="22"/>
        <v/>
      </c>
      <c r="AE267" s="439" t="str">
        <f t="shared" si="20"/>
        <v/>
      </c>
      <c r="AF267" s="438" t="str">
        <f>IF(AE267="","",VLOOKUP(AE267,'Drop Down Lists'!$D$2:$E$394,2,FALSE))</f>
        <v/>
      </c>
      <c r="AG267" s="439"/>
      <c r="AH267" s="437" t="str">
        <f t="shared" si="23"/>
        <v/>
      </c>
      <c r="AI267" s="438" t="str">
        <f t="shared" si="24"/>
        <v xml:space="preserve"> </v>
      </c>
      <c r="AJ267" s="438" t="str">
        <f>IF(AI267=" "," ",VLOOKUP(AI267,'Drop Down Lists'!$D$2:$E$394,2,FALSE))</f>
        <v xml:space="preserve"> </v>
      </c>
      <c r="AK267" s="440"/>
    </row>
    <row r="268" spans="1:37">
      <c r="A268" s="422"/>
      <c r="B268" s="423"/>
      <c r="C268" s="423"/>
      <c r="D268" s="423"/>
      <c r="E268" s="424"/>
      <c r="F268" s="423"/>
      <c r="G268" s="423"/>
      <c r="H268" s="424"/>
      <c r="I268" s="423"/>
      <c r="J268" s="423"/>
      <c r="K268" s="423"/>
      <c r="L268" s="433"/>
      <c r="M268" s="423"/>
      <c r="N268" s="423"/>
      <c r="O268" s="425"/>
      <c r="P268" s="434"/>
      <c r="Q268" s="423"/>
      <c r="R268" s="423"/>
      <c r="S268" s="423"/>
      <c r="T268" s="435" t="str">
        <f>IF(S268="","",VLOOKUP(S268,'Drop Down Lists'!$D$2:$E$394,2,FALSE))</f>
        <v/>
      </c>
      <c r="U268" s="428"/>
      <c r="V268" s="428"/>
      <c r="W268" s="436"/>
      <c r="X268" s="436"/>
      <c r="Y268" s="437"/>
      <c r="Z268" s="438" t="str">
        <f t="shared" si="21"/>
        <v/>
      </c>
      <c r="AA268" s="438" t="str">
        <f>IF(Z268="","",VLOOKUP(Z268,'Drop Down Lists'!$D$2:$E$3942,FALSE))</f>
        <v/>
      </c>
      <c r="AB268" s="438"/>
      <c r="AC268" s="438"/>
      <c r="AD268" s="433" t="str">
        <f t="shared" si="22"/>
        <v/>
      </c>
      <c r="AE268" s="439" t="str">
        <f t="shared" si="20"/>
        <v/>
      </c>
      <c r="AF268" s="438" t="str">
        <f>IF(AE268="","",VLOOKUP(AE268,'Drop Down Lists'!$D$2:$E$394,2,FALSE))</f>
        <v/>
      </c>
      <c r="AG268" s="439"/>
      <c r="AH268" s="437" t="str">
        <f t="shared" si="23"/>
        <v/>
      </c>
      <c r="AI268" s="438" t="str">
        <f t="shared" si="24"/>
        <v xml:space="preserve"> </v>
      </c>
      <c r="AJ268" s="438" t="str">
        <f>IF(AI268=" "," ",VLOOKUP(AI268,'Drop Down Lists'!$D$2:$E$394,2,FALSE))</f>
        <v xml:space="preserve"> </v>
      </c>
      <c r="AK268" s="440"/>
    </row>
    <row r="269" spans="1:37">
      <c r="A269" s="422"/>
      <c r="B269" s="423"/>
      <c r="C269" s="423"/>
      <c r="D269" s="423"/>
      <c r="E269" s="424"/>
      <c r="F269" s="423"/>
      <c r="G269" s="423"/>
      <c r="H269" s="424"/>
      <c r="I269" s="423"/>
      <c r="J269" s="423"/>
      <c r="K269" s="423"/>
      <c r="L269" s="433"/>
      <c r="M269" s="423"/>
      <c r="N269" s="423"/>
      <c r="O269" s="425"/>
      <c r="P269" s="434"/>
      <c r="Q269" s="423"/>
      <c r="R269" s="423"/>
      <c r="S269" s="423"/>
      <c r="T269" s="435" t="str">
        <f>IF(S269="","",VLOOKUP(S269,'Drop Down Lists'!$D$2:$E$394,2,FALSE))</f>
        <v/>
      </c>
      <c r="U269" s="428"/>
      <c r="V269" s="428"/>
      <c r="W269" s="436"/>
      <c r="X269" s="436"/>
      <c r="Y269" s="437"/>
      <c r="Z269" s="438" t="str">
        <f t="shared" si="21"/>
        <v/>
      </c>
      <c r="AA269" s="438" t="str">
        <f>IF(Z269="","",VLOOKUP(Z269,'Drop Down Lists'!$D$2:$E$3942,FALSE))</f>
        <v/>
      </c>
      <c r="AB269" s="438"/>
      <c r="AC269" s="438"/>
      <c r="AD269" s="433" t="str">
        <f t="shared" si="22"/>
        <v/>
      </c>
      <c r="AE269" s="439" t="str">
        <f t="shared" si="20"/>
        <v/>
      </c>
      <c r="AF269" s="438" t="str">
        <f>IF(AE269="","",VLOOKUP(AE269,'Drop Down Lists'!$D$2:$E$394,2,FALSE))</f>
        <v/>
      </c>
      <c r="AG269" s="439"/>
      <c r="AH269" s="437" t="str">
        <f t="shared" si="23"/>
        <v/>
      </c>
      <c r="AI269" s="438" t="str">
        <f t="shared" si="24"/>
        <v xml:space="preserve"> </v>
      </c>
      <c r="AJ269" s="438" t="str">
        <f>IF(AI269=" "," ",VLOOKUP(AI269,'Drop Down Lists'!$D$2:$E$394,2,FALSE))</f>
        <v xml:space="preserve"> </v>
      </c>
      <c r="AK269" s="440"/>
    </row>
    <row r="270" spans="1:37">
      <c r="A270" s="422"/>
      <c r="B270" s="423"/>
      <c r="C270" s="423"/>
      <c r="D270" s="423"/>
      <c r="E270" s="424"/>
      <c r="F270" s="423"/>
      <c r="G270" s="423"/>
      <c r="H270" s="424"/>
      <c r="I270" s="423"/>
      <c r="J270" s="423"/>
      <c r="K270" s="423"/>
      <c r="L270" s="433"/>
      <c r="M270" s="423"/>
      <c r="N270" s="423"/>
      <c r="O270" s="425"/>
      <c r="P270" s="434"/>
      <c r="Q270" s="423"/>
      <c r="R270" s="423"/>
      <c r="S270" s="423"/>
      <c r="T270" s="435" t="str">
        <f>IF(S270="","",VLOOKUP(S270,'Drop Down Lists'!$D$2:$E$394,2,FALSE))</f>
        <v/>
      </c>
      <c r="U270" s="428"/>
      <c r="V270" s="428"/>
      <c r="W270" s="436"/>
      <c r="X270" s="436"/>
      <c r="Y270" s="437"/>
      <c r="Z270" s="438" t="str">
        <f t="shared" si="21"/>
        <v/>
      </c>
      <c r="AA270" s="438" t="str">
        <f>IF(Z270="","",VLOOKUP(Z270,'Drop Down Lists'!$D$2:$E$3942,FALSE))</f>
        <v/>
      </c>
      <c r="AB270" s="438"/>
      <c r="AC270" s="438"/>
      <c r="AD270" s="433" t="str">
        <f t="shared" si="22"/>
        <v/>
      </c>
      <c r="AE270" s="439" t="str">
        <f t="shared" si="20"/>
        <v/>
      </c>
      <c r="AF270" s="438" t="str">
        <f>IF(AE270="","",VLOOKUP(AE270,'Drop Down Lists'!$D$2:$E$394,2,FALSE))</f>
        <v/>
      </c>
      <c r="AG270" s="439"/>
      <c r="AH270" s="437" t="str">
        <f t="shared" si="23"/>
        <v/>
      </c>
      <c r="AI270" s="438" t="str">
        <f t="shared" si="24"/>
        <v xml:space="preserve"> </v>
      </c>
      <c r="AJ270" s="438" t="str">
        <f>IF(AI270=" "," ",VLOOKUP(AI270,'Drop Down Lists'!$D$2:$E$394,2,FALSE))</f>
        <v xml:space="preserve"> </v>
      </c>
      <c r="AK270" s="440"/>
    </row>
    <row r="271" spans="1:37">
      <c r="A271" s="422"/>
      <c r="B271" s="423"/>
      <c r="C271" s="423"/>
      <c r="D271" s="423"/>
      <c r="E271" s="424"/>
      <c r="F271" s="423"/>
      <c r="G271" s="423"/>
      <c r="H271" s="424"/>
      <c r="I271" s="423"/>
      <c r="J271" s="423"/>
      <c r="K271" s="423"/>
      <c r="L271" s="433"/>
      <c r="M271" s="423"/>
      <c r="N271" s="423"/>
      <c r="O271" s="425"/>
      <c r="P271" s="434"/>
      <c r="Q271" s="423"/>
      <c r="R271" s="423"/>
      <c r="S271" s="423"/>
      <c r="T271" s="435" t="str">
        <f>IF(S271="","",VLOOKUP(S271,'Drop Down Lists'!$D$2:$E$394,2,FALSE))</f>
        <v/>
      </c>
      <c r="U271" s="428"/>
      <c r="V271" s="428"/>
      <c r="W271" s="436"/>
      <c r="X271" s="436"/>
      <c r="Y271" s="437"/>
      <c r="Z271" s="438" t="str">
        <f t="shared" si="21"/>
        <v/>
      </c>
      <c r="AA271" s="438" t="str">
        <f>IF(Z271="","",VLOOKUP(Z271,'Drop Down Lists'!$D$2:$E$3942,FALSE))</f>
        <v/>
      </c>
      <c r="AB271" s="438"/>
      <c r="AC271" s="438"/>
      <c r="AD271" s="433" t="str">
        <f t="shared" si="22"/>
        <v/>
      </c>
      <c r="AE271" s="439" t="str">
        <f t="shared" si="20"/>
        <v/>
      </c>
      <c r="AF271" s="438" t="str">
        <f>IF(AE271="","",VLOOKUP(AE271,'Drop Down Lists'!$D$2:$E$394,2,FALSE))</f>
        <v/>
      </c>
      <c r="AG271" s="439"/>
      <c r="AH271" s="437" t="str">
        <f t="shared" si="23"/>
        <v/>
      </c>
      <c r="AI271" s="438" t="str">
        <f t="shared" si="24"/>
        <v xml:space="preserve"> </v>
      </c>
      <c r="AJ271" s="438" t="str">
        <f>IF(AI271=" "," ",VLOOKUP(AI271,'Drop Down Lists'!$D$2:$E$394,2,FALSE))</f>
        <v xml:space="preserve"> </v>
      </c>
      <c r="AK271" s="440"/>
    </row>
    <row r="272" spans="1:37">
      <c r="A272" s="422"/>
      <c r="B272" s="423"/>
      <c r="C272" s="423"/>
      <c r="D272" s="423"/>
      <c r="E272" s="424"/>
      <c r="F272" s="423"/>
      <c r="G272" s="423"/>
      <c r="H272" s="424"/>
      <c r="I272" s="423"/>
      <c r="J272" s="423"/>
      <c r="K272" s="423"/>
      <c r="L272" s="433"/>
      <c r="M272" s="423"/>
      <c r="N272" s="423"/>
      <c r="O272" s="425"/>
      <c r="P272" s="434"/>
      <c r="Q272" s="423"/>
      <c r="R272" s="423"/>
      <c r="S272" s="423"/>
      <c r="T272" s="435" t="str">
        <f>IF(S272="","",VLOOKUP(S272,'Drop Down Lists'!$D$2:$E$394,2,FALSE))</f>
        <v/>
      </c>
      <c r="U272" s="428"/>
      <c r="V272" s="428"/>
      <c r="W272" s="436"/>
      <c r="X272" s="436"/>
      <c r="Y272" s="437"/>
      <c r="Z272" s="438" t="str">
        <f t="shared" si="21"/>
        <v/>
      </c>
      <c r="AA272" s="438" t="str">
        <f>IF(Z272="","",VLOOKUP(Z272,'Drop Down Lists'!$D$2:$E$3942,FALSE))</f>
        <v/>
      </c>
      <c r="AB272" s="438"/>
      <c r="AC272" s="438"/>
      <c r="AD272" s="433" t="str">
        <f t="shared" si="22"/>
        <v/>
      </c>
      <c r="AE272" s="439" t="str">
        <f t="shared" si="20"/>
        <v/>
      </c>
      <c r="AF272" s="438" t="str">
        <f>IF(AE272="","",VLOOKUP(AE272,'Drop Down Lists'!$D$2:$E$394,2,FALSE))</f>
        <v/>
      </c>
      <c r="AG272" s="439"/>
      <c r="AH272" s="437" t="str">
        <f t="shared" si="23"/>
        <v/>
      </c>
      <c r="AI272" s="438" t="str">
        <f t="shared" si="24"/>
        <v xml:space="preserve"> </v>
      </c>
      <c r="AJ272" s="438" t="str">
        <f>IF(AI272=" "," ",VLOOKUP(AI272,'Drop Down Lists'!$D$2:$E$394,2,FALSE))</f>
        <v xml:space="preserve"> </v>
      </c>
      <c r="AK272" s="440"/>
    </row>
    <row r="273" spans="1:37">
      <c r="A273" s="422"/>
      <c r="B273" s="423"/>
      <c r="C273" s="423"/>
      <c r="D273" s="423"/>
      <c r="E273" s="424"/>
      <c r="F273" s="423"/>
      <c r="G273" s="423"/>
      <c r="H273" s="424"/>
      <c r="I273" s="423"/>
      <c r="J273" s="423"/>
      <c r="K273" s="423"/>
      <c r="L273" s="433"/>
      <c r="M273" s="423"/>
      <c r="N273" s="423"/>
      <c r="O273" s="425"/>
      <c r="P273" s="434"/>
      <c r="Q273" s="423"/>
      <c r="R273" s="423"/>
      <c r="S273" s="423"/>
      <c r="T273" s="435" t="str">
        <f>IF(S273="","",VLOOKUP(S273,'Drop Down Lists'!$D$2:$E$394,2,FALSE))</f>
        <v/>
      </c>
      <c r="U273" s="428"/>
      <c r="V273" s="428"/>
      <c r="W273" s="436"/>
      <c r="X273" s="436"/>
      <c r="Y273" s="437"/>
      <c r="Z273" s="438" t="str">
        <f t="shared" si="21"/>
        <v/>
      </c>
      <c r="AA273" s="438" t="str">
        <f>IF(Z273="","",VLOOKUP(Z273,'Drop Down Lists'!$D$2:$E$3942,FALSE))</f>
        <v/>
      </c>
      <c r="AB273" s="438"/>
      <c r="AC273" s="438"/>
      <c r="AD273" s="433" t="str">
        <f t="shared" si="22"/>
        <v/>
      </c>
      <c r="AE273" s="439" t="str">
        <f t="shared" si="20"/>
        <v/>
      </c>
      <c r="AF273" s="438" t="str">
        <f>IF(AE273="","",VLOOKUP(AE273,'Drop Down Lists'!$D$2:$E$394,2,FALSE))</f>
        <v/>
      </c>
      <c r="AG273" s="439"/>
      <c r="AH273" s="437" t="str">
        <f t="shared" si="23"/>
        <v/>
      </c>
      <c r="AI273" s="438" t="str">
        <f t="shared" si="24"/>
        <v xml:space="preserve"> </v>
      </c>
      <c r="AJ273" s="438" t="str">
        <f>IF(AI273=" "," ",VLOOKUP(AI273,'Drop Down Lists'!$D$2:$E$394,2,FALSE))</f>
        <v xml:space="preserve"> </v>
      </c>
      <c r="AK273" s="440"/>
    </row>
    <row r="274" spans="1:37">
      <c r="A274" s="422"/>
      <c r="B274" s="423"/>
      <c r="C274" s="423"/>
      <c r="D274" s="423"/>
      <c r="E274" s="424"/>
      <c r="F274" s="423"/>
      <c r="G274" s="423"/>
      <c r="H274" s="424"/>
      <c r="I274" s="423"/>
      <c r="J274" s="423"/>
      <c r="K274" s="423"/>
      <c r="L274" s="433"/>
      <c r="M274" s="423"/>
      <c r="N274" s="423"/>
      <c r="O274" s="425"/>
      <c r="P274" s="434"/>
      <c r="Q274" s="423"/>
      <c r="R274" s="423"/>
      <c r="S274" s="423"/>
      <c r="T274" s="435" t="str">
        <f>IF(S274="","",VLOOKUP(S274,'Drop Down Lists'!$D$2:$E$394,2,FALSE))</f>
        <v/>
      </c>
      <c r="U274" s="428"/>
      <c r="V274" s="428"/>
      <c r="W274" s="436"/>
      <c r="X274" s="436"/>
      <c r="Y274" s="437"/>
      <c r="Z274" s="438" t="str">
        <f t="shared" si="21"/>
        <v/>
      </c>
      <c r="AA274" s="438" t="str">
        <f>IF(Z274="","",VLOOKUP(Z274,'Drop Down Lists'!$D$2:$E$3942,FALSE))</f>
        <v/>
      </c>
      <c r="AB274" s="438"/>
      <c r="AC274" s="438"/>
      <c r="AD274" s="433" t="str">
        <f t="shared" si="22"/>
        <v/>
      </c>
      <c r="AE274" s="439" t="str">
        <f t="shared" si="20"/>
        <v/>
      </c>
      <c r="AF274" s="438" t="str">
        <f>IF(AE274="","",VLOOKUP(AE274,'Drop Down Lists'!$D$2:$E$394,2,FALSE))</f>
        <v/>
      </c>
      <c r="AG274" s="439"/>
      <c r="AH274" s="437" t="str">
        <f t="shared" si="23"/>
        <v/>
      </c>
      <c r="AI274" s="438" t="str">
        <f t="shared" si="24"/>
        <v xml:space="preserve"> </v>
      </c>
      <c r="AJ274" s="438" t="str">
        <f>IF(AI274=" "," ",VLOOKUP(AI274,'Drop Down Lists'!$D$2:$E$394,2,FALSE))</f>
        <v xml:space="preserve"> </v>
      </c>
      <c r="AK274" s="440"/>
    </row>
    <row r="275" spans="1:37">
      <c r="A275" s="422"/>
      <c r="B275" s="423"/>
      <c r="C275" s="423"/>
      <c r="D275" s="423"/>
      <c r="E275" s="424"/>
      <c r="F275" s="423"/>
      <c r="G275" s="423"/>
      <c r="H275" s="424"/>
      <c r="I275" s="423"/>
      <c r="J275" s="423"/>
      <c r="K275" s="423"/>
      <c r="L275" s="433"/>
      <c r="M275" s="423"/>
      <c r="N275" s="423"/>
      <c r="O275" s="425"/>
      <c r="P275" s="434"/>
      <c r="Q275" s="423"/>
      <c r="R275" s="423"/>
      <c r="S275" s="423"/>
      <c r="T275" s="435" t="str">
        <f>IF(S275="","",VLOOKUP(S275,'Drop Down Lists'!$D$2:$E$394,2,FALSE))</f>
        <v/>
      </c>
      <c r="U275" s="428"/>
      <c r="V275" s="428"/>
      <c r="W275" s="436"/>
      <c r="X275" s="436"/>
      <c r="Y275" s="437"/>
      <c r="Z275" s="438" t="str">
        <f t="shared" si="21"/>
        <v/>
      </c>
      <c r="AA275" s="438" t="str">
        <f>IF(Z275="","",VLOOKUP(Z275,'Drop Down Lists'!$D$2:$E$3942,FALSE))</f>
        <v/>
      </c>
      <c r="AB275" s="438"/>
      <c r="AC275" s="438"/>
      <c r="AD275" s="433" t="str">
        <f t="shared" si="22"/>
        <v/>
      </c>
      <c r="AE275" s="439" t="str">
        <f t="shared" si="20"/>
        <v/>
      </c>
      <c r="AF275" s="438" t="str">
        <f>IF(AE275="","",VLOOKUP(AE275,'Drop Down Lists'!$D$2:$E$394,2,FALSE))</f>
        <v/>
      </c>
      <c r="AG275" s="439"/>
      <c r="AH275" s="437" t="str">
        <f t="shared" si="23"/>
        <v/>
      </c>
      <c r="AI275" s="438" t="str">
        <f t="shared" si="24"/>
        <v xml:space="preserve"> </v>
      </c>
      <c r="AJ275" s="438" t="str">
        <f>IF(AI275=" "," ",VLOOKUP(AI275,'Drop Down Lists'!$D$2:$E$394,2,FALSE))</f>
        <v xml:space="preserve"> </v>
      </c>
      <c r="AK275" s="440"/>
    </row>
    <row r="276" spans="1:37">
      <c r="A276" s="422"/>
      <c r="B276" s="423"/>
      <c r="C276" s="423"/>
      <c r="D276" s="423"/>
      <c r="E276" s="424"/>
      <c r="F276" s="423"/>
      <c r="G276" s="423"/>
      <c r="H276" s="424"/>
      <c r="I276" s="423"/>
      <c r="J276" s="423"/>
      <c r="K276" s="423"/>
      <c r="L276" s="433"/>
      <c r="M276" s="423"/>
      <c r="N276" s="423"/>
      <c r="O276" s="425"/>
      <c r="P276" s="434"/>
      <c r="Q276" s="423"/>
      <c r="R276" s="423"/>
      <c r="S276" s="423"/>
      <c r="T276" s="435" t="str">
        <f>IF(S276="","",VLOOKUP(S276,'Drop Down Lists'!$D$2:$E$394,2,FALSE))</f>
        <v/>
      </c>
      <c r="U276" s="428"/>
      <c r="V276" s="428"/>
      <c r="W276" s="436"/>
      <c r="X276" s="436"/>
      <c r="Y276" s="437"/>
      <c r="Z276" s="438" t="str">
        <f t="shared" si="21"/>
        <v/>
      </c>
      <c r="AA276" s="438" t="str">
        <f>IF(Z276="","",VLOOKUP(Z276,'Drop Down Lists'!$D$2:$E$3942,FALSE))</f>
        <v/>
      </c>
      <c r="AB276" s="438"/>
      <c r="AC276" s="438"/>
      <c r="AD276" s="433" t="str">
        <f t="shared" si="22"/>
        <v/>
      </c>
      <c r="AE276" s="439" t="str">
        <f t="shared" si="20"/>
        <v/>
      </c>
      <c r="AF276" s="438" t="str">
        <f>IF(AE276="","",VLOOKUP(AE276,'Drop Down Lists'!$D$2:$E$394,2,FALSE))</f>
        <v/>
      </c>
      <c r="AG276" s="439"/>
      <c r="AH276" s="437" t="str">
        <f t="shared" si="23"/>
        <v/>
      </c>
      <c r="AI276" s="438" t="str">
        <f t="shared" si="24"/>
        <v xml:space="preserve"> </v>
      </c>
      <c r="AJ276" s="438" t="str">
        <f>IF(AI276=" "," ",VLOOKUP(AI276,'Drop Down Lists'!$D$2:$E$394,2,FALSE))</f>
        <v xml:space="preserve"> </v>
      </c>
      <c r="AK276" s="440"/>
    </row>
    <row r="277" spans="1:37">
      <c r="A277" s="422"/>
      <c r="B277" s="423"/>
      <c r="C277" s="423"/>
      <c r="D277" s="423"/>
      <c r="E277" s="424"/>
      <c r="F277" s="423"/>
      <c r="G277" s="423"/>
      <c r="H277" s="424"/>
      <c r="I277" s="423"/>
      <c r="J277" s="423"/>
      <c r="K277" s="423"/>
      <c r="L277" s="433"/>
      <c r="M277" s="423"/>
      <c r="N277" s="423"/>
      <c r="O277" s="425"/>
      <c r="P277" s="434"/>
      <c r="Q277" s="423"/>
      <c r="R277" s="423"/>
      <c r="S277" s="423"/>
      <c r="T277" s="435" t="str">
        <f>IF(S277="","",VLOOKUP(S277,'Drop Down Lists'!$D$2:$E$394,2,FALSE))</f>
        <v/>
      </c>
      <c r="U277" s="428"/>
      <c r="V277" s="428"/>
      <c r="W277" s="436"/>
      <c r="X277" s="436"/>
      <c r="Y277" s="437"/>
      <c r="Z277" s="438" t="str">
        <f t="shared" si="21"/>
        <v/>
      </c>
      <c r="AA277" s="438" t="str">
        <f>IF(Z277="","",VLOOKUP(Z277,'Drop Down Lists'!$D$2:$E$3942,FALSE))</f>
        <v/>
      </c>
      <c r="AB277" s="438"/>
      <c r="AC277" s="438"/>
      <c r="AD277" s="433" t="str">
        <f t="shared" si="22"/>
        <v/>
      </c>
      <c r="AE277" s="439" t="str">
        <f t="shared" si="20"/>
        <v/>
      </c>
      <c r="AF277" s="438" t="str">
        <f>IF(AE277="","",VLOOKUP(AE277,'Drop Down Lists'!$D$2:$E$394,2,FALSE))</f>
        <v/>
      </c>
      <c r="AG277" s="439"/>
      <c r="AH277" s="437" t="str">
        <f t="shared" si="23"/>
        <v/>
      </c>
      <c r="AI277" s="438" t="str">
        <f t="shared" si="24"/>
        <v xml:space="preserve"> </v>
      </c>
      <c r="AJ277" s="438" t="str">
        <f>IF(AI277=" "," ",VLOOKUP(AI277,'Drop Down Lists'!$D$2:$E$394,2,FALSE))</f>
        <v xml:space="preserve"> </v>
      </c>
      <c r="AK277" s="440"/>
    </row>
    <row r="278" spans="1:37">
      <c r="A278" s="422"/>
      <c r="B278" s="423"/>
      <c r="C278" s="423"/>
      <c r="D278" s="423"/>
      <c r="E278" s="424"/>
      <c r="F278" s="423"/>
      <c r="G278" s="423"/>
      <c r="H278" s="424"/>
      <c r="I278" s="423"/>
      <c r="J278" s="423"/>
      <c r="K278" s="423"/>
      <c r="L278" s="433"/>
      <c r="M278" s="423"/>
      <c r="N278" s="423"/>
      <c r="O278" s="425"/>
      <c r="P278" s="434"/>
      <c r="Q278" s="423"/>
      <c r="R278" s="423"/>
      <c r="S278" s="423"/>
      <c r="T278" s="435" t="str">
        <f>IF(S278="","",VLOOKUP(S278,'Drop Down Lists'!$D$2:$E$394,2,FALSE))</f>
        <v/>
      </c>
      <c r="U278" s="428"/>
      <c r="V278" s="428"/>
      <c r="W278" s="436"/>
      <c r="X278" s="436"/>
      <c r="Y278" s="437"/>
      <c r="Z278" s="438" t="str">
        <f t="shared" si="21"/>
        <v/>
      </c>
      <c r="AA278" s="438" t="str">
        <f>IF(Z278="","",VLOOKUP(Z278,'Drop Down Lists'!$D$2:$E$3942,FALSE))</f>
        <v/>
      </c>
      <c r="AB278" s="438"/>
      <c r="AC278" s="438"/>
      <c r="AD278" s="433" t="str">
        <f t="shared" si="22"/>
        <v/>
      </c>
      <c r="AE278" s="439" t="str">
        <f t="shared" si="20"/>
        <v/>
      </c>
      <c r="AF278" s="438" t="str">
        <f>IF(AE278="","",VLOOKUP(AE278,'Drop Down Lists'!$D$2:$E$394,2,FALSE))</f>
        <v/>
      </c>
      <c r="AG278" s="439"/>
      <c r="AH278" s="437" t="str">
        <f t="shared" si="23"/>
        <v/>
      </c>
      <c r="AI278" s="438" t="str">
        <f t="shared" si="24"/>
        <v xml:space="preserve"> </v>
      </c>
      <c r="AJ278" s="438" t="str">
        <f>IF(AI278=" "," ",VLOOKUP(AI278,'Drop Down Lists'!$D$2:$E$394,2,FALSE))</f>
        <v xml:space="preserve"> </v>
      </c>
      <c r="AK278" s="440"/>
    </row>
    <row r="279" spans="1:37">
      <c r="A279" s="422"/>
      <c r="B279" s="423"/>
      <c r="C279" s="423"/>
      <c r="D279" s="423"/>
      <c r="E279" s="424"/>
      <c r="F279" s="423"/>
      <c r="G279" s="423"/>
      <c r="H279" s="424"/>
      <c r="I279" s="423"/>
      <c r="J279" s="423"/>
      <c r="K279" s="423"/>
      <c r="L279" s="433"/>
      <c r="M279" s="423"/>
      <c r="N279" s="423"/>
      <c r="O279" s="425"/>
      <c r="P279" s="434"/>
      <c r="Q279" s="423"/>
      <c r="R279" s="423"/>
      <c r="S279" s="423"/>
      <c r="T279" s="435" t="str">
        <f>IF(S279="","",VLOOKUP(S279,'Drop Down Lists'!$D$2:$E$394,2,FALSE))</f>
        <v/>
      </c>
      <c r="U279" s="428"/>
      <c r="V279" s="428"/>
      <c r="W279" s="436"/>
      <c r="X279" s="436"/>
      <c r="Y279" s="437"/>
      <c r="Z279" s="438" t="str">
        <f t="shared" si="21"/>
        <v/>
      </c>
      <c r="AA279" s="438" t="str">
        <f>IF(Z279="","",VLOOKUP(Z279,'Drop Down Lists'!$D$2:$E$3942,FALSE))</f>
        <v/>
      </c>
      <c r="AB279" s="438"/>
      <c r="AC279" s="438"/>
      <c r="AD279" s="433" t="str">
        <f t="shared" si="22"/>
        <v/>
      </c>
      <c r="AE279" s="439" t="str">
        <f t="shared" si="20"/>
        <v/>
      </c>
      <c r="AF279" s="438" t="str">
        <f>IF(AE279="","",VLOOKUP(AE279,'Drop Down Lists'!$D$2:$E$394,2,FALSE))</f>
        <v/>
      </c>
      <c r="AG279" s="439"/>
      <c r="AH279" s="437" t="str">
        <f t="shared" si="23"/>
        <v/>
      </c>
      <c r="AI279" s="438" t="str">
        <f t="shared" si="24"/>
        <v xml:space="preserve"> </v>
      </c>
      <c r="AJ279" s="438" t="str">
        <f>IF(AI279=" "," ",VLOOKUP(AI279,'Drop Down Lists'!$D$2:$E$394,2,FALSE))</f>
        <v xml:space="preserve"> </v>
      </c>
      <c r="AK279" s="440"/>
    </row>
    <row r="280" spans="1:37">
      <c r="A280" s="422"/>
      <c r="B280" s="423"/>
      <c r="C280" s="423"/>
      <c r="D280" s="423"/>
      <c r="E280" s="424"/>
      <c r="F280" s="423"/>
      <c r="G280" s="423"/>
      <c r="H280" s="424"/>
      <c r="I280" s="423"/>
      <c r="J280" s="423"/>
      <c r="K280" s="423"/>
      <c r="L280" s="433"/>
      <c r="M280" s="423"/>
      <c r="N280" s="423"/>
      <c r="O280" s="425"/>
      <c r="P280" s="434"/>
      <c r="Q280" s="423"/>
      <c r="R280" s="423"/>
      <c r="S280" s="423"/>
      <c r="T280" s="435" t="str">
        <f>IF(S280="","",VLOOKUP(S280,'Drop Down Lists'!$D$2:$E$394,2,FALSE))</f>
        <v/>
      </c>
      <c r="U280" s="428"/>
      <c r="V280" s="428"/>
      <c r="W280" s="436"/>
      <c r="X280" s="436"/>
      <c r="Y280" s="437"/>
      <c r="Z280" s="438" t="str">
        <f t="shared" si="21"/>
        <v/>
      </c>
      <c r="AA280" s="438" t="str">
        <f>IF(Z280="","",VLOOKUP(Z280,'Drop Down Lists'!$D$2:$E$3942,FALSE))</f>
        <v/>
      </c>
      <c r="AB280" s="438"/>
      <c r="AC280" s="438"/>
      <c r="AD280" s="433" t="str">
        <f t="shared" si="22"/>
        <v/>
      </c>
      <c r="AE280" s="439" t="str">
        <f t="shared" si="20"/>
        <v/>
      </c>
      <c r="AF280" s="438" t="str">
        <f>IF(AE280="","",VLOOKUP(AE280,'Drop Down Lists'!$D$2:$E$394,2,FALSE))</f>
        <v/>
      </c>
      <c r="AG280" s="439"/>
      <c r="AH280" s="437" t="str">
        <f t="shared" si="23"/>
        <v/>
      </c>
      <c r="AI280" s="438" t="str">
        <f t="shared" si="24"/>
        <v xml:space="preserve"> </v>
      </c>
      <c r="AJ280" s="438" t="str">
        <f>IF(AI280=" "," ",VLOOKUP(AI280,'Drop Down Lists'!$D$2:$E$394,2,FALSE))</f>
        <v xml:space="preserve"> </v>
      </c>
      <c r="AK280" s="440"/>
    </row>
    <row r="281" spans="1:37">
      <c r="A281" s="422"/>
      <c r="B281" s="423"/>
      <c r="C281" s="423"/>
      <c r="D281" s="423"/>
      <c r="E281" s="424"/>
      <c r="F281" s="423"/>
      <c r="G281" s="423"/>
      <c r="H281" s="424"/>
      <c r="I281" s="423"/>
      <c r="J281" s="423"/>
      <c r="K281" s="423"/>
      <c r="L281" s="433"/>
      <c r="M281" s="423"/>
      <c r="N281" s="423"/>
      <c r="O281" s="425"/>
      <c r="P281" s="434"/>
      <c r="Q281" s="423"/>
      <c r="R281" s="423"/>
      <c r="S281" s="423"/>
      <c r="T281" s="435" t="str">
        <f>IF(S281="","",VLOOKUP(S281,'Drop Down Lists'!$D$2:$E$394,2,FALSE))</f>
        <v/>
      </c>
      <c r="U281" s="428"/>
      <c r="V281" s="428"/>
      <c r="W281" s="436"/>
      <c r="X281" s="436"/>
      <c r="Y281" s="437"/>
      <c r="Z281" s="438" t="str">
        <f t="shared" si="21"/>
        <v/>
      </c>
      <c r="AA281" s="438" t="str">
        <f>IF(Z281="","",VLOOKUP(Z281,'Drop Down Lists'!$D$2:$E$3942,FALSE))</f>
        <v/>
      </c>
      <c r="AB281" s="438"/>
      <c r="AC281" s="438"/>
      <c r="AD281" s="433" t="str">
        <f t="shared" si="22"/>
        <v/>
      </c>
      <c r="AE281" s="439" t="str">
        <f t="shared" si="20"/>
        <v/>
      </c>
      <c r="AF281" s="438" t="str">
        <f>IF(AE281="","",VLOOKUP(AE281,'Drop Down Lists'!$D$2:$E$394,2,FALSE))</f>
        <v/>
      </c>
      <c r="AG281" s="439"/>
      <c r="AH281" s="437" t="str">
        <f t="shared" si="23"/>
        <v/>
      </c>
      <c r="AI281" s="438" t="str">
        <f t="shared" si="24"/>
        <v xml:space="preserve"> </v>
      </c>
      <c r="AJ281" s="438" t="str">
        <f>IF(AI281=" "," ",VLOOKUP(AI281,'Drop Down Lists'!$D$2:$E$394,2,FALSE))</f>
        <v xml:space="preserve"> </v>
      </c>
      <c r="AK281" s="440"/>
    </row>
    <row r="282" spans="1:37">
      <c r="A282" s="422"/>
      <c r="B282" s="423"/>
      <c r="C282" s="423"/>
      <c r="D282" s="423"/>
      <c r="E282" s="424"/>
      <c r="F282" s="423"/>
      <c r="G282" s="423"/>
      <c r="H282" s="424"/>
      <c r="I282" s="423"/>
      <c r="J282" s="423"/>
      <c r="K282" s="423"/>
      <c r="L282" s="433"/>
      <c r="M282" s="423"/>
      <c r="N282" s="423"/>
      <c r="O282" s="425"/>
      <c r="P282" s="434"/>
      <c r="Q282" s="423"/>
      <c r="R282" s="423"/>
      <c r="S282" s="423"/>
      <c r="T282" s="435" t="str">
        <f>IF(S282="","",VLOOKUP(S282,'Drop Down Lists'!$D$2:$E$394,2,FALSE))</f>
        <v/>
      </c>
      <c r="U282" s="428"/>
      <c r="V282" s="428"/>
      <c r="W282" s="436"/>
      <c r="X282" s="436"/>
      <c r="Y282" s="437"/>
      <c r="Z282" s="438" t="str">
        <f t="shared" si="21"/>
        <v/>
      </c>
      <c r="AA282" s="438" t="str">
        <f>IF(Z282="","",VLOOKUP(Z282,'Drop Down Lists'!$D$2:$E$3942,FALSE))</f>
        <v/>
      </c>
      <c r="AB282" s="438"/>
      <c r="AC282" s="438"/>
      <c r="AD282" s="433" t="str">
        <f t="shared" si="22"/>
        <v/>
      </c>
      <c r="AE282" s="439" t="str">
        <f t="shared" si="20"/>
        <v/>
      </c>
      <c r="AF282" s="438" t="str">
        <f>IF(AE282="","",VLOOKUP(AE282,'Drop Down Lists'!$D$2:$E$394,2,FALSE))</f>
        <v/>
      </c>
      <c r="AG282" s="439"/>
      <c r="AH282" s="437" t="str">
        <f t="shared" si="23"/>
        <v/>
      </c>
      <c r="AI282" s="438" t="str">
        <f t="shared" si="24"/>
        <v xml:space="preserve"> </v>
      </c>
      <c r="AJ282" s="438" t="str">
        <f>IF(AI282=" "," ",VLOOKUP(AI282,'Drop Down Lists'!$D$2:$E$394,2,FALSE))</f>
        <v xml:space="preserve"> </v>
      </c>
      <c r="AK282" s="440"/>
    </row>
    <row r="283" spans="1:37">
      <c r="A283" s="422"/>
      <c r="B283" s="423"/>
      <c r="C283" s="423"/>
      <c r="D283" s="423"/>
      <c r="E283" s="424"/>
      <c r="F283" s="423"/>
      <c r="G283" s="423"/>
      <c r="H283" s="424"/>
      <c r="I283" s="423"/>
      <c r="J283" s="423"/>
      <c r="K283" s="423"/>
      <c r="L283" s="433"/>
      <c r="M283" s="423"/>
      <c r="N283" s="423"/>
      <c r="O283" s="425"/>
      <c r="P283" s="434"/>
      <c r="Q283" s="423"/>
      <c r="R283" s="423"/>
      <c r="S283" s="423"/>
      <c r="T283" s="435" t="str">
        <f>IF(S283="","",VLOOKUP(S283,'Drop Down Lists'!$D$2:$E$394,2,FALSE))</f>
        <v/>
      </c>
      <c r="U283" s="428"/>
      <c r="V283" s="428"/>
      <c r="W283" s="436"/>
      <c r="X283" s="436"/>
      <c r="Y283" s="437"/>
      <c r="Z283" s="438" t="str">
        <f t="shared" si="21"/>
        <v/>
      </c>
      <c r="AA283" s="438" t="str">
        <f>IF(Z283="","",VLOOKUP(Z283,'Drop Down Lists'!$D$2:$E$3942,FALSE))</f>
        <v/>
      </c>
      <c r="AB283" s="438"/>
      <c r="AC283" s="438"/>
      <c r="AD283" s="433" t="str">
        <f t="shared" si="22"/>
        <v/>
      </c>
      <c r="AE283" s="439" t="str">
        <f t="shared" si="20"/>
        <v/>
      </c>
      <c r="AF283" s="438" t="str">
        <f>IF(AE283="","",VLOOKUP(AE283,'Drop Down Lists'!$D$2:$E$394,2,FALSE))</f>
        <v/>
      </c>
      <c r="AG283" s="439"/>
      <c r="AH283" s="437" t="str">
        <f t="shared" si="23"/>
        <v/>
      </c>
      <c r="AI283" s="438" t="str">
        <f t="shared" si="24"/>
        <v xml:space="preserve"> </v>
      </c>
      <c r="AJ283" s="438" t="str">
        <f>IF(AI283=" "," ",VLOOKUP(AI283,'Drop Down Lists'!$D$2:$E$394,2,FALSE))</f>
        <v xml:space="preserve"> </v>
      </c>
      <c r="AK283" s="440"/>
    </row>
    <row r="284" spans="1:37">
      <c r="A284" s="422"/>
      <c r="B284" s="423"/>
      <c r="C284" s="423"/>
      <c r="D284" s="423"/>
      <c r="E284" s="424"/>
      <c r="F284" s="423"/>
      <c r="G284" s="423"/>
      <c r="H284" s="424"/>
      <c r="I284" s="423"/>
      <c r="J284" s="423"/>
      <c r="K284" s="423"/>
      <c r="L284" s="433"/>
      <c r="M284" s="423"/>
      <c r="N284" s="423"/>
      <c r="O284" s="425"/>
      <c r="P284" s="434"/>
      <c r="Q284" s="423"/>
      <c r="R284" s="423"/>
      <c r="S284" s="423"/>
      <c r="T284" s="435" t="str">
        <f>IF(S284="","",VLOOKUP(S284,'Drop Down Lists'!$D$2:$E$394,2,FALSE))</f>
        <v/>
      </c>
      <c r="U284" s="428"/>
      <c r="V284" s="428"/>
      <c r="W284" s="436"/>
      <c r="X284" s="436"/>
      <c r="Y284" s="437"/>
      <c r="Z284" s="438" t="str">
        <f t="shared" si="21"/>
        <v/>
      </c>
      <c r="AA284" s="438" t="str">
        <f>IF(Z284="","",VLOOKUP(Z284,'Drop Down Lists'!$D$2:$E$3942,FALSE))</f>
        <v/>
      </c>
      <c r="AB284" s="438"/>
      <c r="AC284" s="438"/>
      <c r="AD284" s="433" t="str">
        <f t="shared" si="22"/>
        <v/>
      </c>
      <c r="AE284" s="439" t="str">
        <f t="shared" si="20"/>
        <v/>
      </c>
      <c r="AF284" s="438" t="str">
        <f>IF(AE284="","",VLOOKUP(AE284,'Drop Down Lists'!$D$2:$E$394,2,FALSE))</f>
        <v/>
      </c>
      <c r="AG284" s="439"/>
      <c r="AH284" s="437" t="str">
        <f t="shared" si="23"/>
        <v/>
      </c>
      <c r="AI284" s="438" t="str">
        <f t="shared" si="24"/>
        <v xml:space="preserve"> </v>
      </c>
      <c r="AJ284" s="438" t="str">
        <f>IF(AI284=" "," ",VLOOKUP(AI284,'Drop Down Lists'!$D$2:$E$394,2,FALSE))</f>
        <v xml:space="preserve"> </v>
      </c>
      <c r="AK284" s="440"/>
    </row>
    <row r="285" spans="1:37">
      <c r="A285" s="422"/>
      <c r="B285" s="423"/>
      <c r="C285" s="423"/>
      <c r="D285" s="423"/>
      <c r="E285" s="424"/>
      <c r="F285" s="423"/>
      <c r="G285" s="423"/>
      <c r="H285" s="424"/>
      <c r="I285" s="423"/>
      <c r="J285" s="423"/>
      <c r="K285" s="423"/>
      <c r="L285" s="433"/>
      <c r="M285" s="423"/>
      <c r="N285" s="423"/>
      <c r="O285" s="425"/>
      <c r="P285" s="434"/>
      <c r="Q285" s="423"/>
      <c r="R285" s="423"/>
      <c r="S285" s="423"/>
      <c r="T285" s="435" t="str">
        <f>IF(S285="","",VLOOKUP(S285,'Drop Down Lists'!$D$2:$E$394,2,FALSE))</f>
        <v/>
      </c>
      <c r="U285" s="428"/>
      <c r="V285" s="428"/>
      <c r="W285" s="436"/>
      <c r="X285" s="436"/>
      <c r="Y285" s="437"/>
      <c r="Z285" s="438" t="str">
        <f t="shared" si="21"/>
        <v/>
      </c>
      <c r="AA285" s="438" t="str">
        <f>IF(Z285="","",VLOOKUP(Z285,'Drop Down Lists'!$D$2:$E$3942,FALSE))</f>
        <v/>
      </c>
      <c r="AB285" s="438"/>
      <c r="AC285" s="438"/>
      <c r="AD285" s="433" t="str">
        <f t="shared" si="22"/>
        <v/>
      </c>
      <c r="AE285" s="439" t="str">
        <f t="shared" si="20"/>
        <v/>
      </c>
      <c r="AF285" s="438" t="str">
        <f>IF(AE285="","",VLOOKUP(AE285,'Drop Down Lists'!$D$2:$E$394,2,FALSE))</f>
        <v/>
      </c>
      <c r="AG285" s="439"/>
      <c r="AH285" s="437" t="str">
        <f t="shared" si="23"/>
        <v/>
      </c>
      <c r="AI285" s="438" t="str">
        <f t="shared" si="24"/>
        <v xml:space="preserve"> </v>
      </c>
      <c r="AJ285" s="438" t="str">
        <f>IF(AI285=" "," ",VLOOKUP(AI285,'Drop Down Lists'!$D$2:$E$394,2,FALSE))</f>
        <v xml:space="preserve"> </v>
      </c>
      <c r="AK285" s="440"/>
    </row>
    <row r="286" spans="1:37">
      <c r="A286" s="422"/>
      <c r="B286" s="423"/>
      <c r="C286" s="423"/>
      <c r="D286" s="423"/>
      <c r="E286" s="424"/>
      <c r="F286" s="423"/>
      <c r="G286" s="423"/>
      <c r="H286" s="424"/>
      <c r="I286" s="423"/>
      <c r="J286" s="423"/>
      <c r="K286" s="423"/>
      <c r="L286" s="433"/>
      <c r="M286" s="423"/>
      <c r="N286" s="423"/>
      <c r="O286" s="425"/>
      <c r="P286" s="434"/>
      <c r="Q286" s="423"/>
      <c r="R286" s="423"/>
      <c r="S286" s="423"/>
      <c r="T286" s="435" t="str">
        <f>IF(S286="","",VLOOKUP(S286,'Drop Down Lists'!$D$2:$E$394,2,FALSE))</f>
        <v/>
      </c>
      <c r="U286" s="428"/>
      <c r="V286" s="428"/>
      <c r="W286" s="436"/>
      <c r="X286" s="436"/>
      <c r="Y286" s="437"/>
      <c r="Z286" s="438" t="str">
        <f t="shared" si="21"/>
        <v/>
      </c>
      <c r="AA286" s="438" t="str">
        <f>IF(Z286="","",VLOOKUP(Z286,'Drop Down Lists'!$D$2:$E$3942,FALSE))</f>
        <v/>
      </c>
      <c r="AB286" s="438"/>
      <c r="AC286" s="438"/>
      <c r="AD286" s="433" t="str">
        <f t="shared" si="22"/>
        <v/>
      </c>
      <c r="AE286" s="439" t="str">
        <f t="shared" si="20"/>
        <v/>
      </c>
      <c r="AF286" s="438" t="str">
        <f>IF(AE286="","",VLOOKUP(AE286,'Drop Down Lists'!$D$2:$E$394,2,FALSE))</f>
        <v/>
      </c>
      <c r="AG286" s="439"/>
      <c r="AH286" s="437" t="str">
        <f t="shared" si="23"/>
        <v/>
      </c>
      <c r="AI286" s="438" t="str">
        <f t="shared" si="24"/>
        <v xml:space="preserve"> </v>
      </c>
      <c r="AJ286" s="438" t="str">
        <f>IF(AI286=" "," ",VLOOKUP(AI286,'Drop Down Lists'!$D$2:$E$394,2,FALSE))</f>
        <v xml:space="preserve"> </v>
      </c>
      <c r="AK286" s="440"/>
    </row>
    <row r="287" spans="1:37">
      <c r="A287" s="422"/>
      <c r="B287" s="423"/>
      <c r="C287" s="423"/>
      <c r="D287" s="423"/>
      <c r="E287" s="424"/>
      <c r="F287" s="423"/>
      <c r="G287" s="423"/>
      <c r="H287" s="424"/>
      <c r="I287" s="423"/>
      <c r="J287" s="423"/>
      <c r="K287" s="423"/>
      <c r="L287" s="433"/>
      <c r="M287" s="423"/>
      <c r="N287" s="423"/>
      <c r="O287" s="425"/>
      <c r="P287" s="434"/>
      <c r="Q287" s="423"/>
      <c r="R287" s="423"/>
      <c r="S287" s="423"/>
      <c r="T287" s="435" t="str">
        <f>IF(S287="","",VLOOKUP(S287,'Drop Down Lists'!$D$2:$E$394,2,FALSE))</f>
        <v/>
      </c>
      <c r="U287" s="428"/>
      <c r="V287" s="428"/>
      <c r="W287" s="436"/>
      <c r="X287" s="436"/>
      <c r="Y287" s="437"/>
      <c r="Z287" s="438" t="str">
        <f t="shared" si="21"/>
        <v/>
      </c>
      <c r="AA287" s="438" t="str">
        <f>IF(Z287="","",VLOOKUP(Z287,'Drop Down Lists'!$D$2:$E$3942,FALSE))</f>
        <v/>
      </c>
      <c r="AB287" s="438"/>
      <c r="AC287" s="438"/>
      <c r="AD287" s="433" t="str">
        <f t="shared" si="22"/>
        <v/>
      </c>
      <c r="AE287" s="439" t="str">
        <f t="shared" si="20"/>
        <v/>
      </c>
      <c r="AF287" s="438" t="str">
        <f>IF(AE287="","",VLOOKUP(AE287,'Drop Down Lists'!$D$2:$E$394,2,FALSE))</f>
        <v/>
      </c>
      <c r="AG287" s="439"/>
      <c r="AH287" s="437" t="str">
        <f t="shared" si="23"/>
        <v/>
      </c>
      <c r="AI287" s="438" t="str">
        <f t="shared" si="24"/>
        <v xml:space="preserve"> </v>
      </c>
      <c r="AJ287" s="438" t="str">
        <f>IF(AI287=" "," ",VLOOKUP(AI287,'Drop Down Lists'!$D$2:$E$394,2,FALSE))</f>
        <v xml:space="preserve"> </v>
      </c>
      <c r="AK287" s="440"/>
    </row>
    <row r="288" spans="1:37">
      <c r="A288" s="422"/>
      <c r="B288" s="423"/>
      <c r="C288" s="423"/>
      <c r="D288" s="423"/>
      <c r="E288" s="424"/>
      <c r="F288" s="423"/>
      <c r="G288" s="423"/>
      <c r="H288" s="424"/>
      <c r="I288" s="423"/>
      <c r="J288" s="423"/>
      <c r="K288" s="423"/>
      <c r="L288" s="433"/>
      <c r="M288" s="423"/>
      <c r="N288" s="423"/>
      <c r="O288" s="425"/>
      <c r="P288" s="434"/>
      <c r="Q288" s="423"/>
      <c r="R288" s="423"/>
      <c r="S288" s="423"/>
      <c r="T288" s="435" t="str">
        <f>IF(S288="","",VLOOKUP(S288,'Drop Down Lists'!$D$2:$E$394,2,FALSE))</f>
        <v/>
      </c>
      <c r="U288" s="428"/>
      <c r="V288" s="428"/>
      <c r="W288" s="436"/>
      <c r="X288" s="436"/>
      <c r="Y288" s="437"/>
      <c r="Z288" s="438" t="str">
        <f t="shared" si="21"/>
        <v/>
      </c>
      <c r="AA288" s="438" t="str">
        <f>IF(Z288="","",VLOOKUP(Z288,'Drop Down Lists'!$D$2:$E$3942,FALSE))</f>
        <v/>
      </c>
      <c r="AB288" s="438"/>
      <c r="AC288" s="438"/>
      <c r="AD288" s="433" t="str">
        <f t="shared" si="22"/>
        <v/>
      </c>
      <c r="AE288" s="439" t="str">
        <f t="shared" si="20"/>
        <v/>
      </c>
      <c r="AF288" s="438" t="str">
        <f>IF(AE288="","",VLOOKUP(AE288,'Drop Down Lists'!$D$2:$E$394,2,FALSE))</f>
        <v/>
      </c>
      <c r="AG288" s="439"/>
      <c r="AH288" s="437" t="str">
        <f t="shared" si="23"/>
        <v/>
      </c>
      <c r="AI288" s="438" t="str">
        <f t="shared" si="24"/>
        <v xml:space="preserve"> </v>
      </c>
      <c r="AJ288" s="438" t="str">
        <f>IF(AI288=" "," ",VLOOKUP(AI288,'Drop Down Lists'!$D$2:$E$394,2,FALSE))</f>
        <v xml:space="preserve"> </v>
      </c>
      <c r="AK288" s="440"/>
    </row>
    <row r="289" spans="1:37">
      <c r="A289" s="422"/>
      <c r="B289" s="423"/>
      <c r="C289" s="423"/>
      <c r="D289" s="423"/>
      <c r="E289" s="424"/>
      <c r="F289" s="423"/>
      <c r="G289" s="423"/>
      <c r="H289" s="424"/>
      <c r="I289" s="423"/>
      <c r="J289" s="423"/>
      <c r="K289" s="423"/>
      <c r="L289" s="433"/>
      <c r="M289" s="423"/>
      <c r="N289" s="423"/>
      <c r="O289" s="425"/>
      <c r="P289" s="434"/>
      <c r="Q289" s="423"/>
      <c r="R289" s="423"/>
      <c r="S289" s="423"/>
      <c r="T289" s="435" t="str">
        <f>IF(S289="","",VLOOKUP(S289,'Drop Down Lists'!$D$2:$E$394,2,FALSE))</f>
        <v/>
      </c>
      <c r="U289" s="428"/>
      <c r="V289" s="428"/>
      <c r="W289" s="436"/>
      <c r="X289" s="436"/>
      <c r="Y289" s="437"/>
      <c r="Z289" s="438" t="str">
        <f t="shared" si="21"/>
        <v/>
      </c>
      <c r="AA289" s="438" t="str">
        <f>IF(Z289="","",VLOOKUP(Z289,'Drop Down Lists'!$D$2:$E$3942,FALSE))</f>
        <v/>
      </c>
      <c r="AB289" s="438"/>
      <c r="AC289" s="438"/>
      <c r="AD289" s="433" t="str">
        <f t="shared" si="22"/>
        <v/>
      </c>
      <c r="AE289" s="439" t="str">
        <f t="shared" si="20"/>
        <v/>
      </c>
      <c r="AF289" s="438" t="str">
        <f>IF(AE289="","",VLOOKUP(AE289,'Drop Down Lists'!$D$2:$E$394,2,FALSE))</f>
        <v/>
      </c>
      <c r="AG289" s="439"/>
      <c r="AH289" s="437" t="str">
        <f t="shared" si="23"/>
        <v/>
      </c>
      <c r="AI289" s="438" t="str">
        <f t="shared" si="24"/>
        <v xml:space="preserve"> </v>
      </c>
      <c r="AJ289" s="438" t="str">
        <f>IF(AI289=" "," ",VLOOKUP(AI289,'Drop Down Lists'!$D$2:$E$394,2,FALSE))</f>
        <v xml:space="preserve"> </v>
      </c>
      <c r="AK289" s="440"/>
    </row>
    <row r="290" spans="1:37">
      <c r="A290" s="422"/>
      <c r="B290" s="423"/>
      <c r="C290" s="423"/>
      <c r="D290" s="423"/>
      <c r="E290" s="424"/>
      <c r="F290" s="423"/>
      <c r="G290" s="423"/>
      <c r="H290" s="424"/>
      <c r="I290" s="423"/>
      <c r="J290" s="423"/>
      <c r="K290" s="423"/>
      <c r="L290" s="433"/>
      <c r="M290" s="423"/>
      <c r="N290" s="423"/>
      <c r="O290" s="425"/>
      <c r="P290" s="434"/>
      <c r="Q290" s="423"/>
      <c r="R290" s="423"/>
      <c r="S290" s="423"/>
      <c r="T290" s="435" t="str">
        <f>IF(S290="","",VLOOKUP(S290,'Drop Down Lists'!$D$2:$E$394,2,FALSE))</f>
        <v/>
      </c>
      <c r="U290" s="428"/>
      <c r="V290" s="428"/>
      <c r="W290" s="436"/>
      <c r="X290" s="436"/>
      <c r="Y290" s="437"/>
      <c r="Z290" s="438" t="str">
        <f t="shared" si="21"/>
        <v/>
      </c>
      <c r="AA290" s="438" t="str">
        <f>IF(Z290="","",VLOOKUP(Z290,'Drop Down Lists'!$D$2:$E$3942,FALSE))</f>
        <v/>
      </c>
      <c r="AB290" s="438"/>
      <c r="AC290" s="438"/>
      <c r="AD290" s="433" t="str">
        <f t="shared" si="22"/>
        <v/>
      </c>
      <c r="AE290" s="439" t="str">
        <f t="shared" si="20"/>
        <v/>
      </c>
      <c r="AF290" s="438" t="str">
        <f>IF(AE290="","",VLOOKUP(AE290,'Drop Down Lists'!$D$2:$E$394,2,FALSE))</f>
        <v/>
      </c>
      <c r="AG290" s="439"/>
      <c r="AH290" s="437" t="str">
        <f t="shared" si="23"/>
        <v/>
      </c>
      <c r="AI290" s="438" t="str">
        <f t="shared" si="24"/>
        <v xml:space="preserve"> </v>
      </c>
      <c r="AJ290" s="438" t="str">
        <f>IF(AI290=" "," ",VLOOKUP(AI290,'Drop Down Lists'!$D$2:$E$394,2,FALSE))</f>
        <v xml:space="preserve"> </v>
      </c>
      <c r="AK290" s="440"/>
    </row>
    <row r="291" spans="1:37">
      <c r="A291" s="422"/>
      <c r="B291" s="423"/>
      <c r="C291" s="423"/>
      <c r="D291" s="423"/>
      <c r="E291" s="424"/>
      <c r="F291" s="423"/>
      <c r="G291" s="423"/>
      <c r="H291" s="424"/>
      <c r="I291" s="423"/>
      <c r="J291" s="423"/>
      <c r="K291" s="423"/>
      <c r="L291" s="433"/>
      <c r="M291" s="423"/>
      <c r="N291" s="423"/>
      <c r="O291" s="425"/>
      <c r="P291" s="434"/>
      <c r="Q291" s="423"/>
      <c r="R291" s="423"/>
      <c r="S291" s="423"/>
      <c r="T291" s="435" t="str">
        <f>IF(S291="","",VLOOKUP(S291,'Drop Down Lists'!$D$2:$E$394,2,FALSE))</f>
        <v/>
      </c>
      <c r="U291" s="428"/>
      <c r="V291" s="428"/>
      <c r="W291" s="436"/>
      <c r="X291" s="436"/>
      <c r="Y291" s="437"/>
      <c r="Z291" s="438" t="str">
        <f t="shared" si="21"/>
        <v/>
      </c>
      <c r="AA291" s="438" t="str">
        <f>IF(Z291="","",VLOOKUP(Z291,'Drop Down Lists'!$D$2:$E$3942,FALSE))</f>
        <v/>
      </c>
      <c r="AB291" s="438"/>
      <c r="AC291" s="438"/>
      <c r="AD291" s="433" t="str">
        <f t="shared" si="22"/>
        <v/>
      </c>
      <c r="AE291" s="439" t="str">
        <f t="shared" si="20"/>
        <v/>
      </c>
      <c r="AF291" s="438" t="str">
        <f>IF(AE291="","",VLOOKUP(AE291,'Drop Down Lists'!$D$2:$E$394,2,FALSE))</f>
        <v/>
      </c>
      <c r="AG291" s="439"/>
      <c r="AH291" s="437" t="str">
        <f t="shared" si="23"/>
        <v/>
      </c>
      <c r="AI291" s="438" t="str">
        <f t="shared" si="24"/>
        <v xml:space="preserve"> </v>
      </c>
      <c r="AJ291" s="438" t="str">
        <f>IF(AI291=" "," ",VLOOKUP(AI291,'Drop Down Lists'!$D$2:$E$394,2,FALSE))</f>
        <v xml:space="preserve"> </v>
      </c>
      <c r="AK291" s="440"/>
    </row>
    <row r="292" spans="1:37">
      <c r="A292" s="422"/>
      <c r="B292" s="423"/>
      <c r="C292" s="423"/>
      <c r="D292" s="423"/>
      <c r="E292" s="424"/>
      <c r="F292" s="423"/>
      <c r="G292" s="423"/>
      <c r="H292" s="424"/>
      <c r="I292" s="423"/>
      <c r="J292" s="423"/>
      <c r="K292" s="423"/>
      <c r="L292" s="433"/>
      <c r="M292" s="423"/>
      <c r="N292" s="423"/>
      <c r="O292" s="425"/>
      <c r="P292" s="434"/>
      <c r="Q292" s="423"/>
      <c r="R292" s="423"/>
      <c r="S292" s="423"/>
      <c r="T292" s="435" t="str">
        <f>IF(S292="","",VLOOKUP(S292,'Drop Down Lists'!$D$2:$E$394,2,FALSE))</f>
        <v/>
      </c>
      <c r="U292" s="428"/>
      <c r="V292" s="428"/>
      <c r="W292" s="436"/>
      <c r="X292" s="436"/>
      <c r="Y292" s="437"/>
      <c r="Z292" s="438" t="str">
        <f t="shared" si="21"/>
        <v/>
      </c>
      <c r="AA292" s="438" t="str">
        <f>IF(Z292="","",VLOOKUP(Z292,'Drop Down Lists'!$D$2:$E$3942,FALSE))</f>
        <v/>
      </c>
      <c r="AB292" s="438"/>
      <c r="AC292" s="438"/>
      <c r="AD292" s="433" t="str">
        <f t="shared" si="22"/>
        <v/>
      </c>
      <c r="AE292" s="439" t="str">
        <f t="shared" si="20"/>
        <v/>
      </c>
      <c r="AF292" s="438" t="str">
        <f>IF(AE292="","",VLOOKUP(AE292,'Drop Down Lists'!$D$2:$E$394,2,FALSE))</f>
        <v/>
      </c>
      <c r="AG292" s="439"/>
      <c r="AH292" s="437" t="str">
        <f t="shared" si="23"/>
        <v/>
      </c>
      <c r="AI292" s="438" t="str">
        <f t="shared" si="24"/>
        <v xml:space="preserve"> </v>
      </c>
      <c r="AJ292" s="438" t="str">
        <f>IF(AI292=" "," ",VLOOKUP(AI292,'Drop Down Lists'!$D$2:$E$394,2,FALSE))</f>
        <v xml:space="preserve"> </v>
      </c>
      <c r="AK292" s="440"/>
    </row>
    <row r="293" spans="1:37">
      <c r="A293" s="422"/>
      <c r="B293" s="423"/>
      <c r="C293" s="423"/>
      <c r="D293" s="423"/>
      <c r="E293" s="424"/>
      <c r="F293" s="423"/>
      <c r="G293" s="423"/>
      <c r="H293" s="424"/>
      <c r="I293" s="423"/>
      <c r="J293" s="423"/>
      <c r="K293" s="423"/>
      <c r="L293" s="433"/>
      <c r="M293" s="423"/>
      <c r="N293" s="423"/>
      <c r="O293" s="425"/>
      <c r="P293" s="434"/>
      <c r="Q293" s="423"/>
      <c r="R293" s="423"/>
      <c r="S293" s="423"/>
      <c r="T293" s="435" t="str">
        <f>IF(S293="","",VLOOKUP(S293,'Drop Down Lists'!$D$2:$E$394,2,FALSE))</f>
        <v/>
      </c>
      <c r="U293" s="428"/>
      <c r="V293" s="428"/>
      <c r="W293" s="436"/>
      <c r="X293" s="436"/>
      <c r="Y293" s="437"/>
      <c r="Z293" s="438" t="str">
        <f t="shared" si="21"/>
        <v/>
      </c>
      <c r="AA293" s="438" t="str">
        <f>IF(Z293="","",VLOOKUP(Z293,'Drop Down Lists'!$D$2:$E$3942,FALSE))</f>
        <v/>
      </c>
      <c r="AB293" s="438"/>
      <c r="AC293" s="438"/>
      <c r="AD293" s="433" t="str">
        <f t="shared" si="22"/>
        <v/>
      </c>
      <c r="AE293" s="439" t="str">
        <f t="shared" si="20"/>
        <v/>
      </c>
      <c r="AF293" s="438" t="str">
        <f>IF(AE293="","",VLOOKUP(AE293,'Drop Down Lists'!$D$2:$E$394,2,FALSE))</f>
        <v/>
      </c>
      <c r="AG293" s="439"/>
      <c r="AH293" s="437" t="str">
        <f t="shared" si="23"/>
        <v/>
      </c>
      <c r="AI293" s="438" t="str">
        <f t="shared" si="24"/>
        <v xml:space="preserve"> </v>
      </c>
      <c r="AJ293" s="438" t="str">
        <f>IF(AI293=" "," ",VLOOKUP(AI293,'Drop Down Lists'!$D$2:$E$394,2,FALSE))</f>
        <v xml:space="preserve"> </v>
      </c>
      <c r="AK293" s="440"/>
    </row>
    <row r="294" spans="1:37">
      <c r="A294" s="422"/>
      <c r="B294" s="423"/>
      <c r="C294" s="423"/>
      <c r="D294" s="423"/>
      <c r="E294" s="424"/>
      <c r="F294" s="423"/>
      <c r="G294" s="423"/>
      <c r="H294" s="424"/>
      <c r="I294" s="423"/>
      <c r="J294" s="423"/>
      <c r="K294" s="423"/>
      <c r="L294" s="433"/>
      <c r="M294" s="423"/>
      <c r="N294" s="423"/>
      <c r="O294" s="425"/>
      <c r="P294" s="434"/>
      <c r="Q294" s="423"/>
      <c r="R294" s="423"/>
      <c r="S294" s="423"/>
      <c r="T294" s="435" t="str">
        <f>IF(S294="","",VLOOKUP(S294,'Drop Down Lists'!$D$2:$E$394,2,FALSE))</f>
        <v/>
      </c>
      <c r="U294" s="428"/>
      <c r="V294" s="428"/>
      <c r="W294" s="436"/>
      <c r="X294" s="436"/>
      <c r="Y294" s="437"/>
      <c r="Z294" s="438" t="str">
        <f t="shared" si="21"/>
        <v/>
      </c>
      <c r="AA294" s="438" t="str">
        <f>IF(Z294="","",VLOOKUP(Z294,'Drop Down Lists'!$D$2:$E$3942,FALSE))</f>
        <v/>
      </c>
      <c r="AB294" s="438"/>
      <c r="AC294" s="438"/>
      <c r="AD294" s="433" t="str">
        <f t="shared" si="22"/>
        <v/>
      </c>
      <c r="AE294" s="439" t="str">
        <f t="shared" si="20"/>
        <v/>
      </c>
      <c r="AF294" s="438" t="str">
        <f>IF(AE294="","",VLOOKUP(AE294,'Drop Down Lists'!$D$2:$E$394,2,FALSE))</f>
        <v/>
      </c>
      <c r="AG294" s="439"/>
      <c r="AH294" s="437" t="str">
        <f t="shared" si="23"/>
        <v/>
      </c>
      <c r="AI294" s="438" t="str">
        <f t="shared" si="24"/>
        <v xml:space="preserve"> </v>
      </c>
      <c r="AJ294" s="438" t="str">
        <f>IF(AI294=" "," ",VLOOKUP(AI294,'Drop Down Lists'!$D$2:$E$394,2,FALSE))</f>
        <v xml:space="preserve"> </v>
      </c>
      <c r="AK294" s="440"/>
    </row>
    <row r="295" spans="1:37">
      <c r="A295" s="422"/>
      <c r="B295" s="423"/>
      <c r="C295" s="423"/>
      <c r="D295" s="423"/>
      <c r="E295" s="424"/>
      <c r="F295" s="423"/>
      <c r="G295" s="423"/>
      <c r="H295" s="424"/>
      <c r="I295" s="423"/>
      <c r="J295" s="423"/>
      <c r="K295" s="423"/>
      <c r="L295" s="433"/>
      <c r="M295" s="423"/>
      <c r="N295" s="423"/>
      <c r="O295" s="425"/>
      <c r="P295" s="434"/>
      <c r="Q295" s="423"/>
      <c r="R295" s="423"/>
      <c r="S295" s="423"/>
      <c r="T295" s="435" t="str">
        <f>IF(S295="","",VLOOKUP(S295,'Drop Down Lists'!$D$2:$E$394,2,FALSE))</f>
        <v/>
      </c>
      <c r="U295" s="428"/>
      <c r="V295" s="428"/>
      <c r="W295" s="436"/>
      <c r="X295" s="436"/>
      <c r="Y295" s="437"/>
      <c r="Z295" s="438" t="str">
        <f t="shared" si="21"/>
        <v/>
      </c>
      <c r="AA295" s="438" t="str">
        <f>IF(Z295="","",VLOOKUP(Z295,'Drop Down Lists'!$D$2:$E$3942,FALSE))</f>
        <v/>
      </c>
      <c r="AB295" s="438"/>
      <c r="AC295" s="438"/>
      <c r="AD295" s="433" t="str">
        <f t="shared" si="22"/>
        <v/>
      </c>
      <c r="AE295" s="439" t="str">
        <f t="shared" si="20"/>
        <v/>
      </c>
      <c r="AF295" s="438" t="str">
        <f>IF(AE295="","",VLOOKUP(AE295,'Drop Down Lists'!$D$2:$E$394,2,FALSE))</f>
        <v/>
      </c>
      <c r="AG295" s="439"/>
      <c r="AH295" s="437" t="str">
        <f t="shared" si="23"/>
        <v/>
      </c>
      <c r="AI295" s="438" t="str">
        <f t="shared" si="24"/>
        <v xml:space="preserve"> </v>
      </c>
      <c r="AJ295" s="438" t="str">
        <f>IF(AI295=" "," ",VLOOKUP(AI295,'Drop Down Lists'!$D$2:$E$394,2,FALSE))</f>
        <v xml:space="preserve"> </v>
      </c>
      <c r="AK295" s="440"/>
    </row>
    <row r="296" spans="1:37">
      <c r="A296" s="422"/>
      <c r="B296" s="423"/>
      <c r="C296" s="423"/>
      <c r="D296" s="423"/>
      <c r="E296" s="424"/>
      <c r="F296" s="423"/>
      <c r="G296" s="423"/>
      <c r="H296" s="424"/>
      <c r="I296" s="423"/>
      <c r="J296" s="423"/>
      <c r="K296" s="423"/>
      <c r="L296" s="433"/>
      <c r="M296" s="423"/>
      <c r="N296" s="423"/>
      <c r="O296" s="425"/>
      <c r="P296" s="434"/>
      <c r="Q296" s="423"/>
      <c r="R296" s="423"/>
      <c r="S296" s="423"/>
      <c r="T296" s="435" t="str">
        <f>IF(S296="","",VLOOKUP(S296,'Drop Down Lists'!$D$2:$E$394,2,FALSE))</f>
        <v/>
      </c>
      <c r="U296" s="428"/>
      <c r="V296" s="428"/>
      <c r="W296" s="436"/>
      <c r="X296" s="436"/>
      <c r="Y296" s="437"/>
      <c r="Z296" s="438" t="str">
        <f t="shared" si="21"/>
        <v/>
      </c>
      <c r="AA296" s="438" t="str">
        <f>IF(Z296="","",VLOOKUP(Z296,'Drop Down Lists'!$D$2:$E$3942,FALSE))</f>
        <v/>
      </c>
      <c r="AB296" s="438"/>
      <c r="AC296" s="438"/>
      <c r="AD296" s="433" t="str">
        <f t="shared" si="22"/>
        <v/>
      </c>
      <c r="AE296" s="439" t="str">
        <f t="shared" si="20"/>
        <v/>
      </c>
      <c r="AF296" s="438" t="str">
        <f>IF(AE296="","",VLOOKUP(AE296,'Drop Down Lists'!$D$2:$E$394,2,FALSE))</f>
        <v/>
      </c>
      <c r="AG296" s="439"/>
      <c r="AH296" s="437" t="str">
        <f t="shared" si="23"/>
        <v/>
      </c>
      <c r="AI296" s="438" t="str">
        <f t="shared" si="24"/>
        <v xml:space="preserve"> </v>
      </c>
      <c r="AJ296" s="438" t="str">
        <f>IF(AI296=" "," ",VLOOKUP(AI296,'Drop Down Lists'!$D$2:$E$394,2,FALSE))</f>
        <v xml:space="preserve"> </v>
      </c>
      <c r="AK296" s="440"/>
    </row>
    <row r="297" spans="1:37">
      <c r="A297" s="422"/>
      <c r="B297" s="423"/>
      <c r="C297" s="423"/>
      <c r="D297" s="423"/>
      <c r="E297" s="424"/>
      <c r="F297" s="423"/>
      <c r="G297" s="423"/>
      <c r="H297" s="424"/>
      <c r="I297" s="423"/>
      <c r="J297" s="423"/>
      <c r="K297" s="423"/>
      <c r="L297" s="433"/>
      <c r="M297" s="423"/>
      <c r="N297" s="423"/>
      <c r="O297" s="425"/>
      <c r="P297" s="434"/>
      <c r="Q297" s="423"/>
      <c r="R297" s="423"/>
      <c r="S297" s="423"/>
      <c r="T297" s="435" t="str">
        <f>IF(S297="","",VLOOKUP(S297,'Drop Down Lists'!$D$2:$E$394,2,FALSE))</f>
        <v/>
      </c>
      <c r="U297" s="428"/>
      <c r="V297" s="428"/>
      <c r="W297" s="436"/>
      <c r="X297" s="436"/>
      <c r="Y297" s="437"/>
      <c r="Z297" s="438" t="str">
        <f t="shared" si="21"/>
        <v/>
      </c>
      <c r="AA297" s="438" t="str">
        <f>IF(Z297="","",VLOOKUP(Z297,'Drop Down Lists'!$D$2:$E$3942,FALSE))</f>
        <v/>
      </c>
      <c r="AB297" s="438"/>
      <c r="AC297" s="438"/>
      <c r="AD297" s="433" t="str">
        <f t="shared" si="22"/>
        <v/>
      </c>
      <c r="AE297" s="439" t="str">
        <f t="shared" si="20"/>
        <v/>
      </c>
      <c r="AF297" s="438" t="str">
        <f>IF(AE297="","",VLOOKUP(AE297,'Drop Down Lists'!$D$2:$E$394,2,FALSE))</f>
        <v/>
      </c>
      <c r="AG297" s="439"/>
      <c r="AH297" s="437" t="str">
        <f t="shared" si="23"/>
        <v/>
      </c>
      <c r="AI297" s="438" t="str">
        <f t="shared" si="24"/>
        <v xml:space="preserve"> </v>
      </c>
      <c r="AJ297" s="438" t="str">
        <f>IF(AI297=" "," ",VLOOKUP(AI297,'Drop Down Lists'!$D$2:$E$394,2,FALSE))</f>
        <v xml:space="preserve"> </v>
      </c>
      <c r="AK297" s="440"/>
    </row>
    <row r="298" spans="1:37">
      <c r="A298" s="422"/>
      <c r="B298" s="423"/>
      <c r="C298" s="423"/>
      <c r="D298" s="423"/>
      <c r="E298" s="424"/>
      <c r="F298" s="423"/>
      <c r="G298" s="423"/>
      <c r="H298" s="424"/>
      <c r="I298" s="423"/>
      <c r="J298" s="423"/>
      <c r="K298" s="423"/>
      <c r="L298" s="433"/>
      <c r="M298" s="423"/>
      <c r="N298" s="423"/>
      <c r="O298" s="425"/>
      <c r="P298" s="434"/>
      <c r="Q298" s="423"/>
      <c r="R298" s="423"/>
      <c r="S298" s="423"/>
      <c r="T298" s="435" t="str">
        <f>IF(S298="","",VLOOKUP(S298,'Drop Down Lists'!$D$2:$E$394,2,FALSE))</f>
        <v/>
      </c>
      <c r="U298" s="428"/>
      <c r="V298" s="428"/>
      <c r="W298" s="436"/>
      <c r="X298" s="436"/>
      <c r="Y298" s="437"/>
      <c r="Z298" s="438" t="str">
        <f t="shared" si="21"/>
        <v/>
      </c>
      <c r="AA298" s="438" t="str">
        <f>IF(Z298="","",VLOOKUP(Z298,'Drop Down Lists'!$D$2:$E$3942,FALSE))</f>
        <v/>
      </c>
      <c r="AB298" s="438"/>
      <c r="AC298" s="438"/>
      <c r="AD298" s="433" t="str">
        <f t="shared" si="22"/>
        <v/>
      </c>
      <c r="AE298" s="439" t="str">
        <f t="shared" si="20"/>
        <v/>
      </c>
      <c r="AF298" s="438" t="str">
        <f>IF(AE298="","",VLOOKUP(AE298,'Drop Down Lists'!$D$2:$E$394,2,FALSE))</f>
        <v/>
      </c>
      <c r="AG298" s="439"/>
      <c r="AH298" s="437" t="str">
        <f t="shared" si="23"/>
        <v/>
      </c>
      <c r="AI298" s="438" t="str">
        <f t="shared" si="24"/>
        <v xml:space="preserve"> </v>
      </c>
      <c r="AJ298" s="438" t="str">
        <f>IF(AI298=" "," ",VLOOKUP(AI298,'Drop Down Lists'!$D$2:$E$394,2,FALSE))</f>
        <v xml:space="preserve"> </v>
      </c>
      <c r="AK298" s="440"/>
    </row>
    <row r="299" spans="1:37">
      <c r="A299" s="422"/>
      <c r="B299" s="423"/>
      <c r="C299" s="423"/>
      <c r="D299" s="423"/>
      <c r="E299" s="424"/>
      <c r="F299" s="423"/>
      <c r="G299" s="423"/>
      <c r="H299" s="424"/>
      <c r="I299" s="423"/>
      <c r="J299" s="423"/>
      <c r="K299" s="423"/>
      <c r="L299" s="433"/>
      <c r="M299" s="423"/>
      <c r="N299" s="423"/>
      <c r="O299" s="425"/>
      <c r="P299" s="434"/>
      <c r="Q299" s="423"/>
      <c r="R299" s="423"/>
      <c r="S299" s="423"/>
      <c r="T299" s="435" t="str">
        <f>IF(S299="","",VLOOKUP(S299,'Drop Down Lists'!$D$2:$E$394,2,FALSE))</f>
        <v/>
      </c>
      <c r="U299" s="428"/>
      <c r="V299" s="428"/>
      <c r="W299" s="436"/>
      <c r="X299" s="436"/>
      <c r="Y299" s="437"/>
      <c r="Z299" s="438" t="str">
        <f t="shared" si="21"/>
        <v/>
      </c>
      <c r="AA299" s="438" t="str">
        <f>IF(Z299="","",VLOOKUP(Z299,'Drop Down Lists'!$D$2:$E$3942,FALSE))</f>
        <v/>
      </c>
      <c r="AB299" s="438"/>
      <c r="AC299" s="438"/>
      <c r="AD299" s="433" t="str">
        <f t="shared" si="22"/>
        <v/>
      </c>
      <c r="AE299" s="439" t="str">
        <f t="shared" si="20"/>
        <v/>
      </c>
      <c r="AF299" s="438" t="str">
        <f>IF(AE299="","",VLOOKUP(AE299,'Drop Down Lists'!$D$2:$E$394,2,FALSE))</f>
        <v/>
      </c>
      <c r="AG299" s="439"/>
      <c r="AH299" s="437" t="str">
        <f t="shared" si="23"/>
        <v/>
      </c>
      <c r="AI299" s="438" t="str">
        <f t="shared" si="24"/>
        <v xml:space="preserve"> </v>
      </c>
      <c r="AJ299" s="438" t="str">
        <f>IF(AI299=" "," ",VLOOKUP(AI299,'Drop Down Lists'!$D$2:$E$394,2,FALSE))</f>
        <v xml:space="preserve"> </v>
      </c>
      <c r="AK299" s="440"/>
    </row>
    <row r="300" spans="1:37">
      <c r="A300" s="422"/>
      <c r="B300" s="423"/>
      <c r="C300" s="423"/>
      <c r="D300" s="423"/>
      <c r="E300" s="424"/>
      <c r="F300" s="423"/>
      <c r="G300" s="423"/>
      <c r="H300" s="424"/>
      <c r="I300" s="423"/>
      <c r="J300" s="423"/>
      <c r="K300" s="423"/>
      <c r="L300" s="433"/>
      <c r="M300" s="423"/>
      <c r="N300" s="423"/>
      <c r="O300" s="425"/>
      <c r="P300" s="434"/>
      <c r="Q300" s="423"/>
      <c r="R300" s="423"/>
      <c r="S300" s="423"/>
      <c r="T300" s="435" t="str">
        <f>IF(S300="","",VLOOKUP(S300,'Drop Down Lists'!$D$2:$E$394,2,FALSE))</f>
        <v/>
      </c>
      <c r="U300" s="428"/>
      <c r="V300" s="428"/>
      <c r="W300" s="436"/>
      <c r="X300" s="436"/>
      <c r="Y300" s="437"/>
      <c r="Z300" s="438" t="str">
        <f t="shared" si="21"/>
        <v/>
      </c>
      <c r="AA300" s="438" t="str">
        <f>IF(Z300="","",VLOOKUP(Z300,'Drop Down Lists'!$D$2:$E$3942,FALSE))</f>
        <v/>
      </c>
      <c r="AB300" s="438"/>
      <c r="AC300" s="438"/>
      <c r="AD300" s="433" t="str">
        <f t="shared" si="22"/>
        <v/>
      </c>
      <c r="AE300" s="439" t="str">
        <f t="shared" si="20"/>
        <v/>
      </c>
      <c r="AF300" s="438" t="str">
        <f>IF(AE300="","",VLOOKUP(AE300,'Drop Down Lists'!$D$2:$E$394,2,FALSE))</f>
        <v/>
      </c>
      <c r="AG300" s="439"/>
      <c r="AH300" s="437" t="str">
        <f t="shared" si="23"/>
        <v/>
      </c>
      <c r="AI300" s="438" t="str">
        <f t="shared" si="24"/>
        <v xml:space="preserve"> </v>
      </c>
      <c r="AJ300" s="438" t="str">
        <f>IF(AI300=" "," ",VLOOKUP(AI300,'Drop Down Lists'!$D$2:$E$394,2,FALSE))</f>
        <v xml:space="preserve"> </v>
      </c>
      <c r="AK300" s="440"/>
    </row>
    <row r="301" spans="1:37">
      <c r="A301" s="422"/>
      <c r="B301" s="423"/>
      <c r="C301" s="423"/>
      <c r="D301" s="423"/>
      <c r="E301" s="424"/>
      <c r="F301" s="423"/>
      <c r="G301" s="423"/>
      <c r="H301" s="424"/>
      <c r="I301" s="423"/>
      <c r="J301" s="423"/>
      <c r="K301" s="423"/>
      <c r="L301" s="433"/>
      <c r="M301" s="423"/>
      <c r="N301" s="423"/>
      <c r="O301" s="425"/>
      <c r="P301" s="434"/>
      <c r="Q301" s="423"/>
      <c r="R301" s="423"/>
      <c r="S301" s="423"/>
      <c r="T301" s="435" t="str">
        <f>IF(S301="","",VLOOKUP(S301,'Drop Down Lists'!$D$2:$E$394,2,FALSE))</f>
        <v/>
      </c>
      <c r="U301" s="428"/>
      <c r="V301" s="428"/>
      <c r="W301" s="436"/>
      <c r="X301" s="436"/>
      <c r="Y301" s="437"/>
      <c r="Z301" s="438" t="str">
        <f t="shared" si="21"/>
        <v/>
      </c>
      <c r="AA301" s="438" t="str">
        <f>IF(Z301="","",VLOOKUP(Z301,'Drop Down Lists'!$D$2:$E$3942,FALSE))</f>
        <v/>
      </c>
      <c r="AB301" s="438"/>
      <c r="AC301" s="438"/>
      <c r="AD301" s="433" t="str">
        <f t="shared" si="22"/>
        <v/>
      </c>
      <c r="AE301" s="439" t="str">
        <f t="shared" si="20"/>
        <v/>
      </c>
      <c r="AF301" s="438" t="str">
        <f>IF(AE301="","",VLOOKUP(AE301,'Drop Down Lists'!$D$2:$E$394,2,FALSE))</f>
        <v/>
      </c>
      <c r="AG301" s="439"/>
      <c r="AH301" s="437" t="str">
        <f t="shared" si="23"/>
        <v/>
      </c>
      <c r="AI301" s="438" t="str">
        <f t="shared" si="24"/>
        <v xml:space="preserve"> </v>
      </c>
      <c r="AJ301" s="438" t="str">
        <f>IF(AI301=" "," ",VLOOKUP(AI301,'Drop Down Lists'!$D$2:$E$394,2,FALSE))</f>
        <v xml:space="preserve"> </v>
      </c>
      <c r="AK301" s="440"/>
    </row>
    <row r="302" spans="1:37">
      <c r="A302" s="422"/>
      <c r="B302" s="423"/>
      <c r="C302" s="423"/>
      <c r="D302" s="423"/>
      <c r="E302" s="424"/>
      <c r="F302" s="423"/>
      <c r="G302" s="423"/>
      <c r="H302" s="424"/>
      <c r="I302" s="423"/>
      <c r="J302" s="423"/>
      <c r="K302" s="423"/>
      <c r="L302" s="433"/>
      <c r="M302" s="423"/>
      <c r="N302" s="423"/>
      <c r="O302" s="425"/>
      <c r="P302" s="434"/>
      <c r="Q302" s="423"/>
      <c r="R302" s="423"/>
      <c r="S302" s="423"/>
      <c r="T302" s="435" t="str">
        <f>IF(S302="","",VLOOKUP(S302,'Drop Down Lists'!$D$2:$E$394,2,FALSE))</f>
        <v/>
      </c>
      <c r="U302" s="428"/>
      <c r="V302" s="428"/>
      <c r="W302" s="436"/>
      <c r="X302" s="436"/>
      <c r="Y302" s="437"/>
      <c r="Z302" s="438" t="str">
        <f t="shared" si="21"/>
        <v/>
      </c>
      <c r="AA302" s="438" t="str">
        <f>IF(Z302="","",VLOOKUP(Z302,'Drop Down Lists'!$D$2:$E$3942,FALSE))</f>
        <v/>
      </c>
      <c r="AB302" s="438"/>
      <c r="AC302" s="438"/>
      <c r="AD302" s="433" t="str">
        <f t="shared" si="22"/>
        <v/>
      </c>
      <c r="AE302" s="439" t="str">
        <f t="shared" si="20"/>
        <v/>
      </c>
      <c r="AF302" s="438" t="str">
        <f>IF(AE302="","",VLOOKUP(AE302,'Drop Down Lists'!$D$2:$E$394,2,FALSE))</f>
        <v/>
      </c>
      <c r="AG302" s="439"/>
      <c r="AH302" s="437" t="str">
        <f t="shared" si="23"/>
        <v/>
      </c>
      <c r="AI302" s="438" t="str">
        <f t="shared" si="24"/>
        <v xml:space="preserve"> </v>
      </c>
      <c r="AJ302" s="438" t="str">
        <f>IF(AI302=" "," ",VLOOKUP(AI302,'Drop Down Lists'!$D$2:$E$394,2,FALSE))</f>
        <v xml:space="preserve"> </v>
      </c>
      <c r="AK302" s="440"/>
    </row>
    <row r="303" spans="1:37">
      <c r="A303" s="422"/>
      <c r="B303" s="423"/>
      <c r="C303" s="423"/>
      <c r="D303" s="423"/>
      <c r="E303" s="424"/>
      <c r="F303" s="423"/>
      <c r="G303" s="423"/>
      <c r="H303" s="424"/>
      <c r="I303" s="423"/>
      <c r="J303" s="423"/>
      <c r="K303" s="423"/>
      <c r="L303" s="433"/>
      <c r="M303" s="423"/>
      <c r="N303" s="423"/>
      <c r="O303" s="425"/>
      <c r="P303" s="434"/>
      <c r="Q303" s="423"/>
      <c r="R303" s="423"/>
      <c r="S303" s="423"/>
      <c r="T303" s="435" t="str">
        <f>IF(S303="","",VLOOKUP(S303,'Drop Down Lists'!$D$2:$E$394,2,FALSE))</f>
        <v/>
      </c>
      <c r="U303" s="428"/>
      <c r="V303" s="428"/>
      <c r="W303" s="436"/>
      <c r="X303" s="436"/>
      <c r="Y303" s="437"/>
      <c r="Z303" s="438" t="str">
        <f t="shared" si="21"/>
        <v/>
      </c>
      <c r="AA303" s="438" t="str">
        <f>IF(Z303="","",VLOOKUP(Z303,'Drop Down Lists'!$D$2:$E$3942,FALSE))</f>
        <v/>
      </c>
      <c r="AB303" s="438"/>
      <c r="AC303" s="438"/>
      <c r="AD303" s="433" t="str">
        <f t="shared" si="22"/>
        <v/>
      </c>
      <c r="AE303" s="439" t="str">
        <f t="shared" si="20"/>
        <v/>
      </c>
      <c r="AF303" s="438" t="str">
        <f>IF(AE303="","",VLOOKUP(AE303,'Drop Down Lists'!$D$2:$E$394,2,FALSE))</f>
        <v/>
      </c>
      <c r="AG303" s="439"/>
      <c r="AH303" s="437" t="str">
        <f t="shared" si="23"/>
        <v/>
      </c>
      <c r="AI303" s="438" t="str">
        <f t="shared" si="24"/>
        <v xml:space="preserve"> </v>
      </c>
      <c r="AJ303" s="438" t="str">
        <f>IF(AI303=" "," ",VLOOKUP(AI303,'Drop Down Lists'!$D$2:$E$394,2,FALSE))</f>
        <v xml:space="preserve"> </v>
      </c>
      <c r="AK303" s="440"/>
    </row>
    <row r="304" spans="1:37">
      <c r="A304" s="422"/>
      <c r="B304" s="423"/>
      <c r="C304" s="423"/>
      <c r="D304" s="423"/>
      <c r="E304" s="424"/>
      <c r="F304" s="423"/>
      <c r="G304" s="423"/>
      <c r="H304" s="424"/>
      <c r="I304" s="423"/>
      <c r="J304" s="423"/>
      <c r="K304" s="423"/>
      <c r="L304" s="433"/>
      <c r="M304" s="423"/>
      <c r="N304" s="423"/>
      <c r="O304" s="425"/>
      <c r="P304" s="434"/>
      <c r="Q304" s="423"/>
      <c r="R304" s="423"/>
      <c r="S304" s="423"/>
      <c r="T304" s="435" t="str">
        <f>IF(S304="","",VLOOKUP(S304,'Drop Down Lists'!$D$2:$E$394,2,FALSE))</f>
        <v/>
      </c>
      <c r="U304" s="428"/>
      <c r="V304" s="428"/>
      <c r="W304" s="436"/>
      <c r="X304" s="436"/>
      <c r="Y304" s="437"/>
      <c r="Z304" s="438" t="str">
        <f t="shared" si="21"/>
        <v/>
      </c>
      <c r="AA304" s="438" t="str">
        <f>IF(Z304="","",VLOOKUP(Z304,'Drop Down Lists'!$D$2:$E$3942,FALSE))</f>
        <v/>
      </c>
      <c r="AB304" s="438"/>
      <c r="AC304" s="438"/>
      <c r="AD304" s="433" t="str">
        <f t="shared" si="22"/>
        <v/>
      </c>
      <c r="AE304" s="439" t="str">
        <f t="shared" si="20"/>
        <v/>
      </c>
      <c r="AF304" s="438" t="str">
        <f>IF(AE304="","",VLOOKUP(AE304,'Drop Down Lists'!$D$2:$E$394,2,FALSE))</f>
        <v/>
      </c>
      <c r="AG304" s="439"/>
      <c r="AH304" s="437" t="str">
        <f t="shared" si="23"/>
        <v/>
      </c>
      <c r="AI304" s="438" t="str">
        <f t="shared" si="24"/>
        <v xml:space="preserve"> </v>
      </c>
      <c r="AJ304" s="438" t="str">
        <f>IF(AI304=" "," ",VLOOKUP(AI304,'Drop Down Lists'!$D$2:$E$394,2,FALSE))</f>
        <v xml:space="preserve"> </v>
      </c>
      <c r="AK304" s="440"/>
    </row>
    <row r="305" spans="1:37">
      <c r="A305" s="422"/>
      <c r="B305" s="423"/>
      <c r="C305" s="423"/>
      <c r="D305" s="423"/>
      <c r="E305" s="424"/>
      <c r="F305" s="423"/>
      <c r="G305" s="423"/>
      <c r="H305" s="424"/>
      <c r="I305" s="423"/>
      <c r="J305" s="423"/>
      <c r="K305" s="423"/>
      <c r="L305" s="433"/>
      <c r="M305" s="423"/>
      <c r="N305" s="423"/>
      <c r="O305" s="425"/>
      <c r="P305" s="434"/>
      <c r="Q305" s="423"/>
      <c r="R305" s="423"/>
      <c r="S305" s="423"/>
      <c r="T305" s="435" t="str">
        <f>IF(S305="","",VLOOKUP(S305,'Drop Down Lists'!$D$2:$E$394,2,FALSE))</f>
        <v/>
      </c>
      <c r="U305" s="428"/>
      <c r="V305" s="428"/>
      <c r="W305" s="436"/>
      <c r="X305" s="436"/>
      <c r="Y305" s="437"/>
      <c r="Z305" s="438" t="str">
        <f t="shared" si="21"/>
        <v/>
      </c>
      <c r="AA305" s="438" t="str">
        <f>IF(Z305="","",VLOOKUP(Z305,'Drop Down Lists'!$D$2:$E$3942,FALSE))</f>
        <v/>
      </c>
      <c r="AB305" s="438"/>
      <c r="AC305" s="438"/>
      <c r="AD305" s="433" t="str">
        <f t="shared" si="22"/>
        <v/>
      </c>
      <c r="AE305" s="439" t="str">
        <f t="shared" si="20"/>
        <v/>
      </c>
      <c r="AF305" s="438" t="str">
        <f>IF(AE305="","",VLOOKUP(AE305,'Drop Down Lists'!$D$2:$E$394,2,FALSE))</f>
        <v/>
      </c>
      <c r="AG305" s="439"/>
      <c r="AH305" s="437" t="str">
        <f t="shared" si="23"/>
        <v/>
      </c>
      <c r="AI305" s="438" t="str">
        <f t="shared" si="24"/>
        <v xml:space="preserve"> </v>
      </c>
      <c r="AJ305" s="438" t="str">
        <f>IF(AI305=" "," ",VLOOKUP(AI305,'Drop Down Lists'!$D$2:$E$394,2,FALSE))</f>
        <v xml:space="preserve"> </v>
      </c>
      <c r="AK305" s="440"/>
    </row>
    <row r="306" spans="1:37">
      <c r="A306" s="422"/>
      <c r="B306" s="423"/>
      <c r="C306" s="423"/>
      <c r="D306" s="423"/>
      <c r="E306" s="424"/>
      <c r="F306" s="423"/>
      <c r="G306" s="423"/>
      <c r="H306" s="424"/>
      <c r="I306" s="423"/>
      <c r="J306" s="423"/>
      <c r="K306" s="423"/>
      <c r="L306" s="433"/>
      <c r="M306" s="423"/>
      <c r="N306" s="423"/>
      <c r="O306" s="425"/>
      <c r="P306" s="434"/>
      <c r="Q306" s="423"/>
      <c r="R306" s="423"/>
      <c r="S306" s="423"/>
      <c r="T306" s="435" t="str">
        <f>IF(S306="","",VLOOKUP(S306,'Drop Down Lists'!$D$2:$E$394,2,FALSE))</f>
        <v/>
      </c>
      <c r="U306" s="428"/>
      <c r="V306" s="428"/>
      <c r="W306" s="436"/>
      <c r="X306" s="436"/>
      <c r="Y306" s="437"/>
      <c r="Z306" s="438" t="str">
        <f t="shared" si="21"/>
        <v/>
      </c>
      <c r="AA306" s="438" t="str">
        <f>IF(Z306="","",VLOOKUP(Z306,'Drop Down Lists'!$D$2:$E$3942,FALSE))</f>
        <v/>
      </c>
      <c r="AB306" s="438"/>
      <c r="AC306" s="438"/>
      <c r="AD306" s="433" t="str">
        <f t="shared" si="22"/>
        <v/>
      </c>
      <c r="AE306" s="439" t="str">
        <f t="shared" si="20"/>
        <v/>
      </c>
      <c r="AF306" s="438" t="str">
        <f>IF(AE306="","",VLOOKUP(AE306,'Drop Down Lists'!$D$2:$E$394,2,FALSE))</f>
        <v/>
      </c>
      <c r="AG306" s="439"/>
      <c r="AH306" s="437" t="str">
        <f t="shared" si="23"/>
        <v/>
      </c>
      <c r="AI306" s="438" t="str">
        <f t="shared" si="24"/>
        <v xml:space="preserve"> </v>
      </c>
      <c r="AJ306" s="438" t="str">
        <f>IF(AI306=" "," ",VLOOKUP(AI306,'Drop Down Lists'!$D$2:$E$394,2,FALSE))</f>
        <v xml:space="preserve"> </v>
      </c>
      <c r="AK306" s="440"/>
    </row>
    <row r="307" spans="1:37">
      <c r="A307" s="422"/>
      <c r="B307" s="423"/>
      <c r="C307" s="423"/>
      <c r="D307" s="423"/>
      <c r="E307" s="424"/>
      <c r="F307" s="423"/>
      <c r="G307" s="423"/>
      <c r="H307" s="424"/>
      <c r="I307" s="423"/>
      <c r="J307" s="423"/>
      <c r="K307" s="423"/>
      <c r="L307" s="433"/>
      <c r="M307" s="423"/>
      <c r="N307" s="423"/>
      <c r="O307" s="425"/>
      <c r="P307" s="434"/>
      <c r="Q307" s="423"/>
      <c r="R307" s="423"/>
      <c r="S307" s="423"/>
      <c r="T307" s="435" t="str">
        <f>IF(S307="","",VLOOKUP(S307,'Drop Down Lists'!$D$2:$E$394,2,FALSE))</f>
        <v/>
      </c>
      <c r="U307" s="428"/>
      <c r="V307" s="428"/>
      <c r="W307" s="436"/>
      <c r="X307" s="436"/>
      <c r="Y307" s="437"/>
      <c r="Z307" s="438" t="str">
        <f t="shared" si="21"/>
        <v/>
      </c>
      <c r="AA307" s="438" t="str">
        <f>IF(Z307="","",VLOOKUP(Z307,'Drop Down Lists'!$D$2:$E$3942,FALSE))</f>
        <v/>
      </c>
      <c r="AB307" s="438"/>
      <c r="AC307" s="438"/>
      <c r="AD307" s="433" t="str">
        <f t="shared" si="22"/>
        <v/>
      </c>
      <c r="AE307" s="439" t="str">
        <f t="shared" si="20"/>
        <v/>
      </c>
      <c r="AF307" s="438" t="str">
        <f>IF(AE307="","",VLOOKUP(AE307,'Drop Down Lists'!$D$2:$E$394,2,FALSE))</f>
        <v/>
      </c>
      <c r="AG307" s="439"/>
      <c r="AH307" s="437" t="str">
        <f t="shared" si="23"/>
        <v/>
      </c>
      <c r="AI307" s="438" t="str">
        <f t="shared" si="24"/>
        <v xml:space="preserve"> </v>
      </c>
      <c r="AJ307" s="438" t="str">
        <f>IF(AI307=" "," ",VLOOKUP(AI307,'Drop Down Lists'!$D$2:$E$394,2,FALSE))</f>
        <v xml:space="preserve"> </v>
      </c>
      <c r="AK307" s="440"/>
    </row>
    <row r="308" spans="1:37">
      <c r="A308" s="422"/>
      <c r="B308" s="423"/>
      <c r="C308" s="423"/>
      <c r="D308" s="423"/>
      <c r="E308" s="424"/>
      <c r="F308" s="423"/>
      <c r="G308" s="423"/>
      <c r="H308" s="424"/>
      <c r="I308" s="423"/>
      <c r="J308" s="423"/>
      <c r="K308" s="423"/>
      <c r="L308" s="433"/>
      <c r="M308" s="423"/>
      <c r="N308" s="423"/>
      <c r="O308" s="425"/>
      <c r="P308" s="434"/>
      <c r="Q308" s="423"/>
      <c r="R308" s="423"/>
      <c r="S308" s="423"/>
      <c r="T308" s="435" t="str">
        <f>IF(S308="","",VLOOKUP(S308,'Drop Down Lists'!$D$2:$E$394,2,FALSE))</f>
        <v/>
      </c>
      <c r="U308" s="428"/>
      <c r="V308" s="428"/>
      <c r="W308" s="436"/>
      <c r="X308" s="436"/>
      <c r="Y308" s="437"/>
      <c r="Z308" s="438" t="str">
        <f t="shared" si="21"/>
        <v/>
      </c>
      <c r="AA308" s="438" t="str">
        <f>IF(Z308="","",VLOOKUP(Z308,'Drop Down Lists'!$D$2:$E$3942,FALSE))</f>
        <v/>
      </c>
      <c r="AB308" s="438"/>
      <c r="AC308" s="438"/>
      <c r="AD308" s="433" t="str">
        <f t="shared" si="22"/>
        <v/>
      </c>
      <c r="AE308" s="439" t="str">
        <f t="shared" si="20"/>
        <v/>
      </c>
      <c r="AF308" s="438" t="str">
        <f>IF(AE308="","",VLOOKUP(AE308,'Drop Down Lists'!$D$2:$E$394,2,FALSE))</f>
        <v/>
      </c>
      <c r="AG308" s="439"/>
      <c r="AH308" s="437" t="str">
        <f t="shared" si="23"/>
        <v/>
      </c>
      <c r="AI308" s="438" t="str">
        <f t="shared" si="24"/>
        <v xml:space="preserve"> </v>
      </c>
      <c r="AJ308" s="438" t="str">
        <f>IF(AI308=" "," ",VLOOKUP(AI308,'Drop Down Lists'!$D$2:$E$394,2,FALSE))</f>
        <v xml:space="preserve"> </v>
      </c>
      <c r="AK308" s="440"/>
    </row>
    <row r="309" spans="1:37">
      <c r="A309" s="422"/>
      <c r="B309" s="423"/>
      <c r="C309" s="423"/>
      <c r="D309" s="423"/>
      <c r="E309" s="424"/>
      <c r="F309" s="423"/>
      <c r="G309" s="423"/>
      <c r="H309" s="424"/>
      <c r="I309" s="423"/>
      <c r="J309" s="423"/>
      <c r="K309" s="423"/>
      <c r="L309" s="433"/>
      <c r="M309" s="423"/>
      <c r="N309" s="423"/>
      <c r="O309" s="425"/>
      <c r="P309" s="434"/>
      <c r="Q309" s="423"/>
      <c r="R309" s="423"/>
      <c r="S309" s="423"/>
      <c r="T309" s="435" t="str">
        <f>IF(S309="","",VLOOKUP(S309,'Drop Down Lists'!$D$2:$E$394,2,FALSE))</f>
        <v/>
      </c>
      <c r="U309" s="428"/>
      <c r="V309" s="428"/>
      <c r="W309" s="436"/>
      <c r="X309" s="436"/>
      <c r="Y309" s="437"/>
      <c r="Z309" s="438" t="str">
        <f t="shared" si="21"/>
        <v/>
      </c>
      <c r="AA309" s="438" t="str">
        <f>IF(Z309="","",VLOOKUP(Z309,'Drop Down Lists'!$D$2:$E$3942,FALSE))</f>
        <v/>
      </c>
      <c r="AB309" s="438"/>
      <c r="AC309" s="438"/>
      <c r="AD309" s="433" t="str">
        <f t="shared" si="22"/>
        <v/>
      </c>
      <c r="AE309" s="439" t="str">
        <f t="shared" si="20"/>
        <v/>
      </c>
      <c r="AF309" s="438" t="str">
        <f>IF(AE309="","",VLOOKUP(AE309,'Drop Down Lists'!$D$2:$E$394,2,FALSE))</f>
        <v/>
      </c>
      <c r="AG309" s="439"/>
      <c r="AH309" s="437" t="str">
        <f t="shared" si="23"/>
        <v/>
      </c>
      <c r="AI309" s="438" t="str">
        <f t="shared" si="24"/>
        <v xml:space="preserve"> </v>
      </c>
      <c r="AJ309" s="438" t="str">
        <f>IF(AI309=" "," ",VLOOKUP(AI309,'Drop Down Lists'!$D$2:$E$394,2,FALSE))</f>
        <v xml:space="preserve"> </v>
      </c>
      <c r="AK309" s="440"/>
    </row>
    <row r="310" spans="1:37">
      <c r="A310" s="422"/>
      <c r="B310" s="423"/>
      <c r="C310" s="423"/>
      <c r="D310" s="423"/>
      <c r="E310" s="424"/>
      <c r="F310" s="423"/>
      <c r="G310" s="423"/>
      <c r="H310" s="424"/>
      <c r="I310" s="423"/>
      <c r="J310" s="423"/>
      <c r="K310" s="423"/>
      <c r="L310" s="433"/>
      <c r="M310" s="423"/>
      <c r="N310" s="423"/>
      <c r="O310" s="425"/>
      <c r="P310" s="434"/>
      <c r="Q310" s="423"/>
      <c r="R310" s="423"/>
      <c r="S310" s="423"/>
      <c r="T310" s="435" t="str">
        <f>IF(S310="","",VLOOKUP(S310,'Drop Down Lists'!$D$2:$E$394,2,FALSE))</f>
        <v/>
      </c>
      <c r="U310" s="428"/>
      <c r="V310" s="428"/>
      <c r="W310" s="436"/>
      <c r="X310" s="436"/>
      <c r="Y310" s="437"/>
      <c r="Z310" s="438" t="str">
        <f t="shared" si="21"/>
        <v/>
      </c>
      <c r="AA310" s="438" t="str">
        <f>IF(Z310="","",VLOOKUP(Z310,'Drop Down Lists'!$D$2:$E$3942,FALSE))</f>
        <v/>
      </c>
      <c r="AB310" s="438"/>
      <c r="AC310" s="438"/>
      <c r="AD310" s="433" t="str">
        <f t="shared" si="22"/>
        <v/>
      </c>
      <c r="AE310" s="439" t="str">
        <f t="shared" si="20"/>
        <v/>
      </c>
      <c r="AF310" s="438" t="str">
        <f>IF(AE310="","",VLOOKUP(AE310,'Drop Down Lists'!$D$2:$E$394,2,FALSE))</f>
        <v/>
      </c>
      <c r="AG310" s="439"/>
      <c r="AH310" s="437" t="str">
        <f t="shared" si="23"/>
        <v/>
      </c>
      <c r="AI310" s="438" t="str">
        <f t="shared" si="24"/>
        <v xml:space="preserve"> </v>
      </c>
      <c r="AJ310" s="438" t="str">
        <f>IF(AI310=" "," ",VLOOKUP(AI310,'Drop Down Lists'!$D$2:$E$394,2,FALSE))</f>
        <v xml:space="preserve"> </v>
      </c>
      <c r="AK310" s="440"/>
    </row>
    <row r="311" spans="1:37">
      <c r="A311" s="422"/>
      <c r="B311" s="423"/>
      <c r="C311" s="423"/>
      <c r="D311" s="423"/>
      <c r="E311" s="424"/>
      <c r="F311" s="423"/>
      <c r="G311" s="423"/>
      <c r="H311" s="424"/>
      <c r="I311" s="423"/>
      <c r="J311" s="423"/>
      <c r="K311" s="423"/>
      <c r="L311" s="433"/>
      <c r="M311" s="423"/>
      <c r="N311" s="423"/>
      <c r="O311" s="425"/>
      <c r="P311" s="434"/>
      <c r="Q311" s="423"/>
      <c r="R311" s="423"/>
      <c r="S311" s="423"/>
      <c r="T311" s="435" t="str">
        <f>IF(S311="","",VLOOKUP(S311,'Drop Down Lists'!$D$2:$E$394,2,FALSE))</f>
        <v/>
      </c>
      <c r="U311" s="428"/>
      <c r="V311" s="428"/>
      <c r="W311" s="436"/>
      <c r="X311" s="436"/>
      <c r="Y311" s="437"/>
      <c r="Z311" s="438" t="str">
        <f t="shared" si="21"/>
        <v/>
      </c>
      <c r="AA311" s="438" t="str">
        <f>IF(Z311="","",VLOOKUP(Z311,'Drop Down Lists'!$D$2:$E$3942,FALSE))</f>
        <v/>
      </c>
      <c r="AB311" s="438"/>
      <c r="AC311" s="438"/>
      <c r="AD311" s="433" t="str">
        <f t="shared" si="22"/>
        <v/>
      </c>
      <c r="AE311" s="439" t="str">
        <f t="shared" si="20"/>
        <v/>
      </c>
      <c r="AF311" s="438" t="str">
        <f>IF(AE311="","",VLOOKUP(AE311,'Drop Down Lists'!$D$2:$E$394,2,FALSE))</f>
        <v/>
      </c>
      <c r="AG311" s="439"/>
      <c r="AH311" s="437" t="str">
        <f t="shared" si="23"/>
        <v/>
      </c>
      <c r="AI311" s="438" t="str">
        <f t="shared" si="24"/>
        <v xml:space="preserve"> </v>
      </c>
      <c r="AJ311" s="438" t="str">
        <f>IF(AI311=" "," ",VLOOKUP(AI311,'Drop Down Lists'!$D$2:$E$394,2,FALSE))</f>
        <v xml:space="preserve"> </v>
      </c>
      <c r="AK311" s="440"/>
    </row>
    <row r="312" spans="1:37">
      <c r="A312" s="422"/>
      <c r="B312" s="423"/>
      <c r="C312" s="423"/>
      <c r="D312" s="423"/>
      <c r="E312" s="424"/>
      <c r="F312" s="423"/>
      <c r="G312" s="423"/>
      <c r="H312" s="424"/>
      <c r="I312" s="423"/>
      <c r="J312" s="423"/>
      <c r="K312" s="423"/>
      <c r="L312" s="433"/>
      <c r="M312" s="423"/>
      <c r="N312" s="423"/>
      <c r="O312" s="425"/>
      <c r="P312" s="434"/>
      <c r="Q312" s="423"/>
      <c r="R312" s="423"/>
      <c r="S312" s="423"/>
      <c r="T312" s="435" t="str">
        <f>IF(S312="","",VLOOKUP(S312,'Drop Down Lists'!$D$2:$E$394,2,FALSE))</f>
        <v/>
      </c>
      <c r="U312" s="428"/>
      <c r="V312" s="428"/>
      <c r="W312" s="436"/>
      <c r="X312" s="436"/>
      <c r="Y312" s="437"/>
      <c r="Z312" s="438" t="str">
        <f t="shared" si="21"/>
        <v/>
      </c>
      <c r="AA312" s="438" t="str">
        <f>IF(Z312="","",VLOOKUP(Z312,'Drop Down Lists'!$D$2:$E$3942,FALSE))</f>
        <v/>
      </c>
      <c r="AB312" s="438"/>
      <c r="AC312" s="438"/>
      <c r="AD312" s="433" t="str">
        <f t="shared" si="22"/>
        <v/>
      </c>
      <c r="AE312" s="439" t="str">
        <f t="shared" si="20"/>
        <v/>
      </c>
      <c r="AF312" s="438" t="str">
        <f>IF(AE312="","",VLOOKUP(AE312,'Drop Down Lists'!$D$2:$E$394,2,FALSE))</f>
        <v/>
      </c>
      <c r="AG312" s="439"/>
      <c r="AH312" s="437" t="str">
        <f t="shared" si="23"/>
        <v/>
      </c>
      <c r="AI312" s="438" t="str">
        <f t="shared" si="24"/>
        <v xml:space="preserve"> </v>
      </c>
      <c r="AJ312" s="438" t="str">
        <f>IF(AI312=" "," ",VLOOKUP(AI312,'Drop Down Lists'!$D$2:$E$394,2,FALSE))</f>
        <v xml:space="preserve"> </v>
      </c>
      <c r="AK312" s="440"/>
    </row>
    <row r="313" spans="1:37">
      <c r="A313" s="422"/>
      <c r="B313" s="423"/>
      <c r="C313" s="423"/>
      <c r="D313" s="423"/>
      <c r="E313" s="424"/>
      <c r="F313" s="423"/>
      <c r="G313" s="423"/>
      <c r="H313" s="424"/>
      <c r="I313" s="423"/>
      <c r="J313" s="423"/>
      <c r="K313" s="423"/>
      <c r="L313" s="433"/>
      <c r="M313" s="423"/>
      <c r="N313" s="423"/>
      <c r="O313" s="425"/>
      <c r="P313" s="434"/>
      <c r="Q313" s="423"/>
      <c r="R313" s="423"/>
      <c r="S313" s="423"/>
      <c r="T313" s="435" t="str">
        <f>IF(S313="","",VLOOKUP(S313,'Drop Down Lists'!$D$2:$E$394,2,FALSE))</f>
        <v/>
      </c>
      <c r="U313" s="428"/>
      <c r="V313" s="428"/>
      <c r="W313" s="436"/>
      <c r="X313" s="436"/>
      <c r="Y313" s="437"/>
      <c r="Z313" s="438" t="str">
        <f t="shared" si="21"/>
        <v/>
      </c>
      <c r="AA313" s="438" t="str">
        <f>IF(Z313="","",VLOOKUP(Z313,'Drop Down Lists'!$D$2:$E$3942,FALSE))</f>
        <v/>
      </c>
      <c r="AB313" s="438"/>
      <c r="AC313" s="438"/>
      <c r="AD313" s="433" t="str">
        <f t="shared" si="22"/>
        <v/>
      </c>
      <c r="AE313" s="439" t="str">
        <f t="shared" si="20"/>
        <v/>
      </c>
      <c r="AF313" s="438" t="str">
        <f>IF(AE313="","",VLOOKUP(AE313,'Drop Down Lists'!$D$2:$E$394,2,FALSE))</f>
        <v/>
      </c>
      <c r="AG313" s="439"/>
      <c r="AH313" s="437" t="str">
        <f t="shared" si="23"/>
        <v/>
      </c>
      <c r="AI313" s="438" t="str">
        <f t="shared" si="24"/>
        <v xml:space="preserve"> </v>
      </c>
      <c r="AJ313" s="438" t="str">
        <f>IF(AI313=" "," ",VLOOKUP(AI313,'Drop Down Lists'!$D$2:$E$394,2,FALSE))</f>
        <v xml:space="preserve"> </v>
      </c>
      <c r="AK313" s="440"/>
    </row>
    <row r="314" spans="1:37">
      <c r="A314" s="422"/>
      <c r="B314" s="423"/>
      <c r="C314" s="423"/>
      <c r="D314" s="423"/>
      <c r="E314" s="424"/>
      <c r="F314" s="423"/>
      <c r="G314" s="423"/>
      <c r="H314" s="424"/>
      <c r="I314" s="423"/>
      <c r="J314" s="423"/>
      <c r="K314" s="423"/>
      <c r="L314" s="433"/>
      <c r="M314" s="423"/>
      <c r="N314" s="423"/>
      <c r="O314" s="425"/>
      <c r="P314" s="434"/>
      <c r="Q314" s="423"/>
      <c r="R314" s="423"/>
      <c r="S314" s="423"/>
      <c r="T314" s="435" t="str">
        <f>IF(S314="","",VLOOKUP(S314,'Drop Down Lists'!$D$2:$E$394,2,FALSE))</f>
        <v/>
      </c>
      <c r="U314" s="428"/>
      <c r="V314" s="428"/>
      <c r="W314" s="436"/>
      <c r="X314" s="436"/>
      <c r="Y314" s="437"/>
      <c r="Z314" s="438" t="str">
        <f t="shared" si="21"/>
        <v/>
      </c>
      <c r="AA314" s="438" t="str">
        <f>IF(Z314="","",VLOOKUP(Z314,'Drop Down Lists'!$D$2:$E$3942,FALSE))</f>
        <v/>
      </c>
      <c r="AB314" s="438"/>
      <c r="AC314" s="438"/>
      <c r="AD314" s="433" t="str">
        <f t="shared" si="22"/>
        <v/>
      </c>
      <c r="AE314" s="439" t="str">
        <f t="shared" si="20"/>
        <v/>
      </c>
      <c r="AF314" s="438" t="str">
        <f>IF(AE314="","",VLOOKUP(AE314,'Drop Down Lists'!$D$2:$E$394,2,FALSE))</f>
        <v/>
      </c>
      <c r="AG314" s="439"/>
      <c r="AH314" s="437" t="str">
        <f t="shared" si="23"/>
        <v/>
      </c>
      <c r="AI314" s="438" t="str">
        <f t="shared" si="24"/>
        <v xml:space="preserve"> </v>
      </c>
      <c r="AJ314" s="438" t="str">
        <f>IF(AI314=" "," ",VLOOKUP(AI314,'Drop Down Lists'!$D$2:$E$394,2,FALSE))</f>
        <v xml:space="preserve"> </v>
      </c>
      <c r="AK314" s="440"/>
    </row>
    <row r="315" spans="1:37">
      <c r="A315" s="422"/>
      <c r="B315" s="423"/>
      <c r="C315" s="423"/>
      <c r="D315" s="423"/>
      <c r="E315" s="424"/>
      <c r="F315" s="423"/>
      <c r="G315" s="423"/>
      <c r="H315" s="424"/>
      <c r="I315" s="423"/>
      <c r="J315" s="423"/>
      <c r="K315" s="423"/>
      <c r="L315" s="433"/>
      <c r="M315" s="423"/>
      <c r="N315" s="423"/>
      <c r="O315" s="425"/>
      <c r="P315" s="434"/>
      <c r="Q315" s="423"/>
      <c r="R315" s="423"/>
      <c r="S315" s="423"/>
      <c r="T315" s="435" t="str">
        <f>IF(S315="","",VLOOKUP(S315,'Drop Down Lists'!$D$2:$E$394,2,FALSE))</f>
        <v/>
      </c>
      <c r="U315" s="428"/>
      <c r="V315" s="428"/>
      <c r="W315" s="436"/>
      <c r="X315" s="436"/>
      <c r="Y315" s="437"/>
      <c r="Z315" s="438" t="str">
        <f t="shared" si="21"/>
        <v/>
      </c>
      <c r="AA315" s="438" t="str">
        <f>IF(Z315="","",VLOOKUP(Z315,'Drop Down Lists'!$D$2:$E$3942,FALSE))</f>
        <v/>
      </c>
      <c r="AB315" s="438"/>
      <c r="AC315" s="438"/>
      <c r="AD315" s="433" t="str">
        <f t="shared" si="22"/>
        <v/>
      </c>
      <c r="AE315" s="439" t="str">
        <f t="shared" si="20"/>
        <v/>
      </c>
      <c r="AF315" s="438" t="str">
        <f>IF(AE315="","",VLOOKUP(AE315,'Drop Down Lists'!$D$2:$E$394,2,FALSE))</f>
        <v/>
      </c>
      <c r="AG315" s="439"/>
      <c r="AH315" s="437" t="str">
        <f t="shared" si="23"/>
        <v/>
      </c>
      <c r="AI315" s="438" t="str">
        <f t="shared" si="24"/>
        <v xml:space="preserve"> </v>
      </c>
      <c r="AJ315" s="438" t="str">
        <f>IF(AI315=" "," ",VLOOKUP(AI315,'Drop Down Lists'!$D$2:$E$394,2,FALSE))</f>
        <v xml:space="preserve"> </v>
      </c>
      <c r="AK315" s="440"/>
    </row>
    <row r="316" spans="1:37">
      <c r="A316" s="422"/>
      <c r="B316" s="423"/>
      <c r="C316" s="423"/>
      <c r="D316" s="423"/>
      <c r="E316" s="424"/>
      <c r="F316" s="423"/>
      <c r="G316" s="423"/>
      <c r="H316" s="424"/>
      <c r="I316" s="423"/>
      <c r="J316" s="423"/>
      <c r="K316" s="423"/>
      <c r="L316" s="433"/>
      <c r="M316" s="423"/>
      <c r="N316" s="423"/>
      <c r="O316" s="425"/>
      <c r="P316" s="434"/>
      <c r="Q316" s="423"/>
      <c r="R316" s="423"/>
      <c r="S316" s="423"/>
      <c r="T316" s="435" t="str">
        <f>IF(S316="","",VLOOKUP(S316,'Drop Down Lists'!$D$2:$E$394,2,FALSE))</f>
        <v/>
      </c>
      <c r="U316" s="428"/>
      <c r="V316" s="428"/>
      <c r="W316" s="436"/>
      <c r="X316" s="436"/>
      <c r="Y316" s="437"/>
      <c r="Z316" s="438" t="str">
        <f t="shared" si="21"/>
        <v/>
      </c>
      <c r="AA316" s="438" t="str">
        <f>IF(Z316="","",VLOOKUP(Z316,'Drop Down Lists'!$D$2:$E$3942,FALSE))</f>
        <v/>
      </c>
      <c r="AB316" s="438"/>
      <c r="AC316" s="438"/>
      <c r="AD316" s="433" t="str">
        <f t="shared" si="22"/>
        <v/>
      </c>
      <c r="AE316" s="439" t="str">
        <f t="shared" si="20"/>
        <v/>
      </c>
      <c r="AF316" s="438" t="str">
        <f>IF(AE316="","",VLOOKUP(AE316,'Drop Down Lists'!$D$2:$E$394,2,FALSE))</f>
        <v/>
      </c>
      <c r="AG316" s="439"/>
      <c r="AH316" s="437" t="str">
        <f t="shared" si="23"/>
        <v/>
      </c>
      <c r="AI316" s="438" t="str">
        <f t="shared" si="24"/>
        <v xml:space="preserve"> </v>
      </c>
      <c r="AJ316" s="438" t="str">
        <f>IF(AI316=" "," ",VLOOKUP(AI316,'Drop Down Lists'!$D$2:$E$394,2,FALSE))</f>
        <v xml:space="preserve"> </v>
      </c>
      <c r="AK316" s="440"/>
    </row>
    <row r="317" spans="1:37">
      <c r="A317" s="422"/>
      <c r="B317" s="423"/>
      <c r="C317" s="423"/>
      <c r="D317" s="423"/>
      <c r="E317" s="424"/>
      <c r="F317" s="423"/>
      <c r="G317" s="423"/>
      <c r="H317" s="424"/>
      <c r="I317" s="423"/>
      <c r="J317" s="423"/>
      <c r="K317" s="423"/>
      <c r="L317" s="433"/>
      <c r="M317" s="423"/>
      <c r="N317" s="423"/>
      <c r="O317" s="425"/>
      <c r="P317" s="434"/>
      <c r="Q317" s="423"/>
      <c r="R317" s="423"/>
      <c r="S317" s="423"/>
      <c r="T317" s="435" t="str">
        <f>IF(S317="","",VLOOKUP(S317,'Drop Down Lists'!$D$2:$E$394,2,FALSE))</f>
        <v/>
      </c>
      <c r="U317" s="428"/>
      <c r="V317" s="428"/>
      <c r="W317" s="436"/>
      <c r="X317" s="436"/>
      <c r="Y317" s="437"/>
      <c r="Z317" s="438" t="str">
        <f t="shared" si="21"/>
        <v/>
      </c>
      <c r="AA317" s="438" t="str">
        <f>IF(Z317="","",VLOOKUP(Z317,'Drop Down Lists'!$D$2:$E$3942,FALSE))</f>
        <v/>
      </c>
      <c r="AB317" s="438"/>
      <c r="AC317" s="438"/>
      <c r="AD317" s="433" t="str">
        <f t="shared" si="22"/>
        <v/>
      </c>
      <c r="AE317" s="439" t="str">
        <f t="shared" si="20"/>
        <v/>
      </c>
      <c r="AF317" s="438" t="str">
        <f>IF(AE317="","",VLOOKUP(AE317,'Drop Down Lists'!$D$2:$E$394,2,FALSE))</f>
        <v/>
      </c>
      <c r="AG317" s="439"/>
      <c r="AH317" s="437" t="str">
        <f t="shared" si="23"/>
        <v/>
      </c>
      <c r="AI317" s="438" t="str">
        <f t="shared" si="24"/>
        <v xml:space="preserve"> </v>
      </c>
      <c r="AJ317" s="438" t="str">
        <f>IF(AI317=" "," ",VLOOKUP(AI317,'Drop Down Lists'!$D$2:$E$394,2,FALSE))</f>
        <v xml:space="preserve"> </v>
      </c>
      <c r="AK317" s="440"/>
    </row>
    <row r="318" spans="1:37">
      <c r="A318" s="422"/>
      <c r="B318" s="423"/>
      <c r="C318" s="423"/>
      <c r="D318" s="423"/>
      <c r="E318" s="424"/>
      <c r="F318" s="423"/>
      <c r="G318" s="423"/>
      <c r="H318" s="424"/>
      <c r="I318" s="423"/>
      <c r="J318" s="423"/>
      <c r="K318" s="423"/>
      <c r="L318" s="433"/>
      <c r="M318" s="423"/>
      <c r="N318" s="423"/>
      <c r="O318" s="425"/>
      <c r="P318" s="434"/>
      <c r="Q318" s="423"/>
      <c r="R318" s="423"/>
      <c r="S318" s="423"/>
      <c r="T318" s="435" t="str">
        <f>IF(S318="","",VLOOKUP(S318,'Drop Down Lists'!$D$2:$E$394,2,FALSE))</f>
        <v/>
      </c>
      <c r="U318" s="428"/>
      <c r="V318" s="428"/>
      <c r="W318" s="436"/>
      <c r="X318" s="436"/>
      <c r="Y318" s="437"/>
      <c r="Z318" s="438" t="str">
        <f t="shared" si="21"/>
        <v/>
      </c>
      <c r="AA318" s="438" t="str">
        <f>IF(Z318="","",VLOOKUP(Z318,'Drop Down Lists'!$D$2:$E$3942,FALSE))</f>
        <v/>
      </c>
      <c r="AB318" s="438"/>
      <c r="AC318" s="438"/>
      <c r="AD318" s="433" t="str">
        <f t="shared" si="22"/>
        <v/>
      </c>
      <c r="AE318" s="439" t="str">
        <f t="shared" si="20"/>
        <v/>
      </c>
      <c r="AF318" s="438" t="str">
        <f>IF(AE318="","",VLOOKUP(AE318,'Drop Down Lists'!$D$2:$E$394,2,FALSE))</f>
        <v/>
      </c>
      <c r="AG318" s="439"/>
      <c r="AH318" s="437" t="str">
        <f t="shared" si="23"/>
        <v/>
      </c>
      <c r="AI318" s="438" t="str">
        <f t="shared" si="24"/>
        <v xml:space="preserve"> </v>
      </c>
      <c r="AJ318" s="438" t="str">
        <f>IF(AI318=" "," ",VLOOKUP(AI318,'Drop Down Lists'!$D$2:$E$394,2,FALSE))</f>
        <v xml:space="preserve"> </v>
      </c>
      <c r="AK318" s="440"/>
    </row>
    <row r="319" spans="1:37">
      <c r="A319" s="422"/>
      <c r="B319" s="423"/>
      <c r="C319" s="423"/>
      <c r="D319" s="423"/>
      <c r="E319" s="424"/>
      <c r="F319" s="423"/>
      <c r="G319" s="423"/>
      <c r="H319" s="424"/>
      <c r="I319" s="423"/>
      <c r="J319" s="423"/>
      <c r="K319" s="423"/>
      <c r="L319" s="433"/>
      <c r="M319" s="423"/>
      <c r="N319" s="423"/>
      <c r="O319" s="425"/>
      <c r="P319" s="434"/>
      <c r="Q319" s="423"/>
      <c r="R319" s="423"/>
      <c r="S319" s="423"/>
      <c r="T319" s="435" t="str">
        <f>IF(S319="","",VLOOKUP(S319,'Drop Down Lists'!$D$2:$E$394,2,FALSE))</f>
        <v/>
      </c>
      <c r="U319" s="428"/>
      <c r="V319" s="428"/>
      <c r="W319" s="436"/>
      <c r="X319" s="436"/>
      <c r="Y319" s="437"/>
      <c r="Z319" s="438" t="str">
        <f t="shared" si="21"/>
        <v/>
      </c>
      <c r="AA319" s="438" t="str">
        <f>IF(Z319="","",VLOOKUP(Z319,'Drop Down Lists'!$D$2:$E$3942,FALSE))</f>
        <v/>
      </c>
      <c r="AB319" s="438"/>
      <c r="AC319" s="438"/>
      <c r="AD319" s="433" t="str">
        <f t="shared" si="22"/>
        <v/>
      </c>
      <c r="AE319" s="439" t="str">
        <f t="shared" si="20"/>
        <v/>
      </c>
      <c r="AF319" s="438" t="str">
        <f>IF(AE319="","",VLOOKUP(AE319,'Drop Down Lists'!$D$2:$E$394,2,FALSE))</f>
        <v/>
      </c>
      <c r="AG319" s="439"/>
      <c r="AH319" s="437" t="str">
        <f t="shared" si="23"/>
        <v/>
      </c>
      <c r="AI319" s="438" t="str">
        <f t="shared" si="24"/>
        <v xml:space="preserve"> </v>
      </c>
      <c r="AJ319" s="438" t="str">
        <f>IF(AI319=" "," ",VLOOKUP(AI319,'Drop Down Lists'!$D$2:$E$394,2,FALSE))</f>
        <v xml:space="preserve"> </v>
      </c>
      <c r="AK319" s="440"/>
    </row>
    <row r="320" spans="1:37">
      <c r="A320" s="422"/>
      <c r="B320" s="423"/>
      <c r="C320" s="423"/>
      <c r="D320" s="423"/>
      <c r="E320" s="424"/>
      <c r="F320" s="423"/>
      <c r="G320" s="423"/>
      <c r="H320" s="424"/>
      <c r="I320" s="423"/>
      <c r="J320" s="423"/>
      <c r="K320" s="423"/>
      <c r="L320" s="433"/>
      <c r="M320" s="423"/>
      <c r="N320" s="423"/>
      <c r="O320" s="425"/>
      <c r="P320" s="434"/>
      <c r="Q320" s="423"/>
      <c r="R320" s="423"/>
      <c r="S320" s="423"/>
      <c r="T320" s="435" t="str">
        <f>IF(S320="","",VLOOKUP(S320,'Drop Down Lists'!$D$2:$E$394,2,FALSE))</f>
        <v/>
      </c>
      <c r="U320" s="428"/>
      <c r="V320" s="428"/>
      <c r="W320" s="436"/>
      <c r="X320" s="436"/>
      <c r="Y320" s="437"/>
      <c r="Z320" s="438" t="str">
        <f t="shared" si="21"/>
        <v/>
      </c>
      <c r="AA320" s="438" t="str">
        <f>IF(Z320="","",VLOOKUP(Z320,'Drop Down Lists'!$D$2:$E$3942,FALSE))</f>
        <v/>
      </c>
      <c r="AB320" s="438"/>
      <c r="AC320" s="438"/>
      <c r="AD320" s="433" t="str">
        <f t="shared" si="22"/>
        <v/>
      </c>
      <c r="AE320" s="439" t="str">
        <f t="shared" si="20"/>
        <v/>
      </c>
      <c r="AF320" s="438" t="str">
        <f>IF(AE320="","",VLOOKUP(AE320,'Drop Down Lists'!$D$2:$E$394,2,FALSE))</f>
        <v/>
      </c>
      <c r="AG320" s="439"/>
      <c r="AH320" s="437" t="str">
        <f t="shared" si="23"/>
        <v/>
      </c>
      <c r="AI320" s="438" t="str">
        <f t="shared" si="24"/>
        <v xml:space="preserve"> </v>
      </c>
      <c r="AJ320" s="438" t="str">
        <f>IF(AI320=" "," ",VLOOKUP(AI320,'Drop Down Lists'!$D$2:$E$394,2,FALSE))</f>
        <v xml:space="preserve"> </v>
      </c>
      <c r="AK320" s="440"/>
    </row>
    <row r="321" spans="1:37">
      <c r="A321" s="422"/>
      <c r="B321" s="423"/>
      <c r="C321" s="423"/>
      <c r="D321" s="423"/>
      <c r="E321" s="424"/>
      <c r="F321" s="423"/>
      <c r="G321" s="423"/>
      <c r="H321" s="424"/>
      <c r="I321" s="423"/>
      <c r="J321" s="423"/>
      <c r="K321" s="423"/>
      <c r="L321" s="433"/>
      <c r="M321" s="423"/>
      <c r="N321" s="423"/>
      <c r="O321" s="425"/>
      <c r="P321" s="434"/>
      <c r="Q321" s="423"/>
      <c r="R321" s="423"/>
      <c r="S321" s="423"/>
      <c r="T321" s="435" t="str">
        <f>IF(S321="","",VLOOKUP(S321,'Drop Down Lists'!$D$2:$E$394,2,FALSE))</f>
        <v/>
      </c>
      <c r="U321" s="428"/>
      <c r="V321" s="428"/>
      <c r="W321" s="436"/>
      <c r="X321" s="436"/>
      <c r="Y321" s="437"/>
      <c r="Z321" s="438" t="str">
        <f t="shared" si="21"/>
        <v/>
      </c>
      <c r="AA321" s="438" t="str">
        <f>IF(Z321="","",VLOOKUP(Z321,'Drop Down Lists'!$D$2:$E$3942,FALSE))</f>
        <v/>
      </c>
      <c r="AB321" s="438"/>
      <c r="AC321" s="438"/>
      <c r="AD321" s="433" t="str">
        <f t="shared" si="22"/>
        <v/>
      </c>
      <c r="AE321" s="439" t="str">
        <f t="shared" si="20"/>
        <v/>
      </c>
      <c r="AF321" s="438" t="str">
        <f>IF(AE321="","",VLOOKUP(AE321,'Drop Down Lists'!$D$2:$E$394,2,FALSE))</f>
        <v/>
      </c>
      <c r="AG321" s="439"/>
      <c r="AH321" s="437" t="str">
        <f t="shared" si="23"/>
        <v/>
      </c>
      <c r="AI321" s="438" t="str">
        <f t="shared" si="24"/>
        <v xml:space="preserve"> </v>
      </c>
      <c r="AJ321" s="438" t="str">
        <f>IF(AI321=" "," ",VLOOKUP(AI321,'Drop Down Lists'!$D$2:$E$394,2,FALSE))</f>
        <v xml:space="preserve"> </v>
      </c>
      <c r="AK321" s="440"/>
    </row>
    <row r="322" spans="1:37">
      <c r="A322" s="422"/>
      <c r="B322" s="423"/>
      <c r="C322" s="423"/>
      <c r="D322" s="423"/>
      <c r="E322" s="424"/>
      <c r="F322" s="423"/>
      <c r="G322" s="423"/>
      <c r="H322" s="424"/>
      <c r="I322" s="423"/>
      <c r="J322" s="423"/>
      <c r="K322" s="423"/>
      <c r="L322" s="433"/>
      <c r="M322" s="423"/>
      <c r="N322" s="423"/>
      <c r="O322" s="425"/>
      <c r="P322" s="434"/>
      <c r="Q322" s="423"/>
      <c r="R322" s="423"/>
      <c r="S322" s="423"/>
      <c r="T322" s="435" t="str">
        <f>IF(S322="","",VLOOKUP(S322,'Drop Down Lists'!$D$2:$E$394,2,FALSE))</f>
        <v/>
      </c>
      <c r="U322" s="428"/>
      <c r="V322" s="428"/>
      <c r="W322" s="436"/>
      <c r="X322" s="436"/>
      <c r="Y322" s="437"/>
      <c r="Z322" s="438" t="str">
        <f t="shared" si="21"/>
        <v/>
      </c>
      <c r="AA322" s="438" t="str">
        <f>IF(Z322="","",VLOOKUP(Z322,'Drop Down Lists'!$D$2:$E$3942,FALSE))</f>
        <v/>
      </c>
      <c r="AB322" s="438"/>
      <c r="AC322" s="438"/>
      <c r="AD322" s="433" t="str">
        <f t="shared" si="22"/>
        <v/>
      </c>
      <c r="AE322" s="439" t="str">
        <f t="shared" si="20"/>
        <v/>
      </c>
      <c r="AF322" s="438" t="str">
        <f>IF(AE322="","",VLOOKUP(AE322,'Drop Down Lists'!$D$2:$E$394,2,FALSE))</f>
        <v/>
      </c>
      <c r="AG322" s="439"/>
      <c r="AH322" s="437" t="str">
        <f t="shared" si="23"/>
        <v/>
      </c>
      <c r="AI322" s="438" t="str">
        <f t="shared" si="24"/>
        <v xml:space="preserve"> </v>
      </c>
      <c r="AJ322" s="438" t="str">
        <f>IF(AI322=" "," ",VLOOKUP(AI322,'Drop Down Lists'!$D$2:$E$394,2,FALSE))</f>
        <v xml:space="preserve"> </v>
      </c>
      <c r="AK322" s="440"/>
    </row>
    <row r="323" spans="1:37">
      <c r="A323" s="422"/>
      <c r="B323" s="423"/>
      <c r="C323" s="423"/>
      <c r="D323" s="423"/>
      <c r="E323" s="424"/>
      <c r="F323" s="423"/>
      <c r="G323" s="423"/>
      <c r="H323" s="424"/>
      <c r="I323" s="423"/>
      <c r="J323" s="423"/>
      <c r="K323" s="423"/>
      <c r="L323" s="433"/>
      <c r="M323" s="423"/>
      <c r="N323" s="423"/>
      <c r="O323" s="425"/>
      <c r="P323" s="434"/>
      <c r="Q323" s="423"/>
      <c r="R323" s="423"/>
      <c r="S323" s="423"/>
      <c r="T323" s="435" t="str">
        <f>IF(S323="","",VLOOKUP(S323,'Drop Down Lists'!$D$2:$E$394,2,FALSE))</f>
        <v/>
      </c>
      <c r="U323" s="428"/>
      <c r="V323" s="428"/>
      <c r="W323" s="436"/>
      <c r="X323" s="436"/>
      <c r="Y323" s="437"/>
      <c r="Z323" s="438" t="str">
        <f t="shared" si="21"/>
        <v/>
      </c>
      <c r="AA323" s="438" t="str">
        <f>IF(Z323="","",VLOOKUP(Z323,'Drop Down Lists'!$D$2:$E$3942,FALSE))</f>
        <v/>
      </c>
      <c r="AB323" s="438"/>
      <c r="AC323" s="438"/>
      <c r="AD323" s="433" t="str">
        <f t="shared" si="22"/>
        <v/>
      </c>
      <c r="AE323" s="439" t="str">
        <f t="shared" ref="AE323:AE386" si="25">IF($AD323="Yes",Z323,"")</f>
        <v/>
      </c>
      <c r="AF323" s="438" t="str">
        <f>IF(AE323="","",VLOOKUP(AE323,'Drop Down Lists'!$D$2:$E$394,2,FALSE))</f>
        <v/>
      </c>
      <c r="AG323" s="439"/>
      <c r="AH323" s="437" t="str">
        <f t="shared" si="23"/>
        <v/>
      </c>
      <c r="AI323" s="438" t="str">
        <f t="shared" si="24"/>
        <v xml:space="preserve"> </v>
      </c>
      <c r="AJ323" s="438" t="str">
        <f>IF(AI323=" "," ",VLOOKUP(AI323,'Drop Down Lists'!$D$2:$E$394,2,FALSE))</f>
        <v xml:space="preserve"> </v>
      </c>
      <c r="AK323" s="440"/>
    </row>
    <row r="324" spans="1:37">
      <c r="A324" s="422"/>
      <c r="B324" s="423"/>
      <c r="C324" s="423"/>
      <c r="D324" s="423"/>
      <c r="E324" s="424"/>
      <c r="F324" s="423"/>
      <c r="G324" s="423"/>
      <c r="H324" s="424"/>
      <c r="I324" s="423"/>
      <c r="J324" s="423"/>
      <c r="K324" s="423"/>
      <c r="L324" s="433"/>
      <c r="M324" s="423"/>
      <c r="N324" s="423"/>
      <c r="O324" s="425"/>
      <c r="P324" s="434"/>
      <c r="Q324" s="423"/>
      <c r="R324" s="423"/>
      <c r="S324" s="423"/>
      <c r="T324" s="435" t="str">
        <f>IF(S324="","",VLOOKUP(S324,'Drop Down Lists'!$D$2:$E$394,2,FALSE))</f>
        <v/>
      </c>
      <c r="U324" s="428"/>
      <c r="V324" s="428"/>
      <c r="W324" s="436"/>
      <c r="X324" s="436"/>
      <c r="Y324" s="437"/>
      <c r="Z324" s="438" t="str">
        <f t="shared" ref="Z324:Z387" si="26">IF($Y324="Yes",S324,"")</f>
        <v/>
      </c>
      <c r="AA324" s="438" t="str">
        <f>IF(Z324="","",VLOOKUP(Z324,'Drop Down Lists'!$D$2:$E$3942,FALSE))</f>
        <v/>
      </c>
      <c r="AB324" s="438"/>
      <c r="AC324" s="438"/>
      <c r="AD324" s="433" t="str">
        <f t="shared" ref="AD324:AD387" si="27">IF(ISBLANK(Y324),"",IF(Y324="Yes","Yes","See Note"))</f>
        <v/>
      </c>
      <c r="AE324" s="439" t="str">
        <f t="shared" si="25"/>
        <v/>
      </c>
      <c r="AF324" s="438" t="str">
        <f>IF(AE324="","",VLOOKUP(AE324,'Drop Down Lists'!$D$2:$E$394,2,FALSE))</f>
        <v/>
      </c>
      <c r="AG324" s="439"/>
      <c r="AH324" s="437" t="str">
        <f t="shared" ref="AH324:AH387" si="28">IF(AD324="","",(IF(AD324="Yes","Accept","PSPO")))</f>
        <v/>
      </c>
      <c r="AI324" s="438" t="str">
        <f t="shared" ref="AI324:AI387" si="29">IF($AH324="Accept",AE324," ")</f>
        <v xml:space="preserve"> </v>
      </c>
      <c r="AJ324" s="438" t="str">
        <f>IF(AI324=" "," ",VLOOKUP(AI324,'Drop Down Lists'!$D$2:$E$394,2,FALSE))</f>
        <v xml:space="preserve"> </v>
      </c>
      <c r="AK324" s="440"/>
    </row>
    <row r="325" spans="1:37">
      <c r="A325" s="422"/>
      <c r="B325" s="423"/>
      <c r="C325" s="423"/>
      <c r="D325" s="423"/>
      <c r="E325" s="424"/>
      <c r="F325" s="423"/>
      <c r="G325" s="423"/>
      <c r="H325" s="424"/>
      <c r="I325" s="423"/>
      <c r="J325" s="423"/>
      <c r="K325" s="423"/>
      <c r="L325" s="433"/>
      <c r="M325" s="423"/>
      <c r="N325" s="423"/>
      <c r="O325" s="425"/>
      <c r="P325" s="434"/>
      <c r="Q325" s="423"/>
      <c r="R325" s="423"/>
      <c r="S325" s="423"/>
      <c r="T325" s="435" t="str">
        <f>IF(S325="","",VLOOKUP(S325,'Drop Down Lists'!$D$2:$E$394,2,FALSE))</f>
        <v/>
      </c>
      <c r="U325" s="428"/>
      <c r="V325" s="428"/>
      <c r="W325" s="436"/>
      <c r="X325" s="436"/>
      <c r="Y325" s="437"/>
      <c r="Z325" s="438" t="str">
        <f t="shared" si="26"/>
        <v/>
      </c>
      <c r="AA325" s="438" t="str">
        <f>IF(Z325="","",VLOOKUP(Z325,'Drop Down Lists'!$D$2:$E$3942,FALSE))</f>
        <v/>
      </c>
      <c r="AB325" s="438"/>
      <c r="AC325" s="438"/>
      <c r="AD325" s="433" t="str">
        <f t="shared" si="27"/>
        <v/>
      </c>
      <c r="AE325" s="439" t="str">
        <f t="shared" si="25"/>
        <v/>
      </c>
      <c r="AF325" s="438" t="str">
        <f>IF(AE325="","",VLOOKUP(AE325,'Drop Down Lists'!$D$2:$E$394,2,FALSE))</f>
        <v/>
      </c>
      <c r="AG325" s="439"/>
      <c r="AH325" s="437" t="str">
        <f t="shared" si="28"/>
        <v/>
      </c>
      <c r="AI325" s="438" t="str">
        <f t="shared" si="29"/>
        <v xml:space="preserve"> </v>
      </c>
      <c r="AJ325" s="438" t="str">
        <f>IF(AI325=" "," ",VLOOKUP(AI325,'Drop Down Lists'!$D$2:$E$394,2,FALSE))</f>
        <v xml:space="preserve"> </v>
      </c>
      <c r="AK325" s="440"/>
    </row>
    <row r="326" spans="1:37">
      <c r="A326" s="422"/>
      <c r="B326" s="423"/>
      <c r="C326" s="423"/>
      <c r="D326" s="423"/>
      <c r="E326" s="424"/>
      <c r="F326" s="423"/>
      <c r="G326" s="423"/>
      <c r="H326" s="424"/>
      <c r="I326" s="423"/>
      <c r="J326" s="423"/>
      <c r="K326" s="423"/>
      <c r="L326" s="433"/>
      <c r="M326" s="423"/>
      <c r="N326" s="423"/>
      <c r="O326" s="425"/>
      <c r="P326" s="434"/>
      <c r="Q326" s="423"/>
      <c r="R326" s="423"/>
      <c r="S326" s="423"/>
      <c r="T326" s="435" t="str">
        <f>IF(S326="","",VLOOKUP(S326,'Drop Down Lists'!$D$2:$E$394,2,FALSE))</f>
        <v/>
      </c>
      <c r="U326" s="428"/>
      <c r="V326" s="428"/>
      <c r="W326" s="436"/>
      <c r="X326" s="436"/>
      <c r="Y326" s="437"/>
      <c r="Z326" s="438" t="str">
        <f t="shared" si="26"/>
        <v/>
      </c>
      <c r="AA326" s="438" t="str">
        <f>IF(Z326="","",VLOOKUP(Z326,'Drop Down Lists'!$D$2:$E$3942,FALSE))</f>
        <v/>
      </c>
      <c r="AB326" s="438"/>
      <c r="AC326" s="438"/>
      <c r="AD326" s="433" t="str">
        <f t="shared" si="27"/>
        <v/>
      </c>
      <c r="AE326" s="439" t="str">
        <f t="shared" si="25"/>
        <v/>
      </c>
      <c r="AF326" s="438" t="str">
        <f>IF(AE326="","",VLOOKUP(AE326,'Drop Down Lists'!$D$2:$E$394,2,FALSE))</f>
        <v/>
      </c>
      <c r="AG326" s="439"/>
      <c r="AH326" s="437" t="str">
        <f t="shared" si="28"/>
        <v/>
      </c>
      <c r="AI326" s="438" t="str">
        <f t="shared" si="29"/>
        <v xml:space="preserve"> </v>
      </c>
      <c r="AJ326" s="438" t="str">
        <f>IF(AI326=" "," ",VLOOKUP(AI326,'Drop Down Lists'!$D$2:$E$394,2,FALSE))</f>
        <v xml:space="preserve"> </v>
      </c>
      <c r="AK326" s="440"/>
    </row>
    <row r="327" spans="1:37">
      <c r="A327" s="422"/>
      <c r="B327" s="423"/>
      <c r="C327" s="423"/>
      <c r="D327" s="423"/>
      <c r="E327" s="424"/>
      <c r="F327" s="423"/>
      <c r="G327" s="423"/>
      <c r="H327" s="424"/>
      <c r="I327" s="423"/>
      <c r="J327" s="423"/>
      <c r="K327" s="423"/>
      <c r="L327" s="433"/>
      <c r="M327" s="423"/>
      <c r="N327" s="423"/>
      <c r="O327" s="425"/>
      <c r="P327" s="434"/>
      <c r="Q327" s="423"/>
      <c r="R327" s="423"/>
      <c r="S327" s="423"/>
      <c r="T327" s="435" t="str">
        <f>IF(S327="","",VLOOKUP(S327,'Drop Down Lists'!$D$2:$E$394,2,FALSE))</f>
        <v/>
      </c>
      <c r="U327" s="428"/>
      <c r="V327" s="428"/>
      <c r="W327" s="436"/>
      <c r="X327" s="436"/>
      <c r="Y327" s="437"/>
      <c r="Z327" s="438" t="str">
        <f t="shared" si="26"/>
        <v/>
      </c>
      <c r="AA327" s="438" t="str">
        <f>IF(Z327="","",VLOOKUP(Z327,'Drop Down Lists'!$D$2:$E$3942,FALSE))</f>
        <v/>
      </c>
      <c r="AB327" s="438"/>
      <c r="AC327" s="438"/>
      <c r="AD327" s="433" t="str">
        <f t="shared" si="27"/>
        <v/>
      </c>
      <c r="AE327" s="439" t="str">
        <f t="shared" si="25"/>
        <v/>
      </c>
      <c r="AF327" s="438" t="str">
        <f>IF(AE327="","",VLOOKUP(AE327,'Drop Down Lists'!$D$2:$E$394,2,FALSE))</f>
        <v/>
      </c>
      <c r="AG327" s="439"/>
      <c r="AH327" s="437" t="str">
        <f t="shared" si="28"/>
        <v/>
      </c>
      <c r="AI327" s="438" t="str">
        <f t="shared" si="29"/>
        <v xml:space="preserve"> </v>
      </c>
      <c r="AJ327" s="438" t="str">
        <f>IF(AI327=" "," ",VLOOKUP(AI327,'Drop Down Lists'!$D$2:$E$394,2,FALSE))</f>
        <v xml:space="preserve"> </v>
      </c>
      <c r="AK327" s="440"/>
    </row>
    <row r="328" spans="1:37">
      <c r="A328" s="422"/>
      <c r="B328" s="423"/>
      <c r="C328" s="423"/>
      <c r="D328" s="423"/>
      <c r="E328" s="424"/>
      <c r="F328" s="423"/>
      <c r="G328" s="423"/>
      <c r="H328" s="424"/>
      <c r="I328" s="423"/>
      <c r="J328" s="423"/>
      <c r="K328" s="423"/>
      <c r="L328" s="433"/>
      <c r="M328" s="423"/>
      <c r="N328" s="423"/>
      <c r="O328" s="425"/>
      <c r="P328" s="434"/>
      <c r="Q328" s="423"/>
      <c r="R328" s="423"/>
      <c r="S328" s="423"/>
      <c r="T328" s="435" t="str">
        <f>IF(S328="","",VLOOKUP(S328,'Drop Down Lists'!$D$2:$E$394,2,FALSE))</f>
        <v/>
      </c>
      <c r="U328" s="428"/>
      <c r="V328" s="428"/>
      <c r="W328" s="436"/>
      <c r="X328" s="436"/>
      <c r="Y328" s="437"/>
      <c r="Z328" s="438" t="str">
        <f t="shared" si="26"/>
        <v/>
      </c>
      <c r="AA328" s="438" t="str">
        <f>IF(Z328="","",VLOOKUP(Z328,'Drop Down Lists'!$D$2:$E$3942,FALSE))</f>
        <v/>
      </c>
      <c r="AB328" s="438"/>
      <c r="AC328" s="438"/>
      <c r="AD328" s="433" t="str">
        <f t="shared" si="27"/>
        <v/>
      </c>
      <c r="AE328" s="439" t="str">
        <f t="shared" si="25"/>
        <v/>
      </c>
      <c r="AF328" s="438" t="str">
        <f>IF(AE328="","",VLOOKUP(AE328,'Drop Down Lists'!$D$2:$E$394,2,FALSE))</f>
        <v/>
      </c>
      <c r="AG328" s="439"/>
      <c r="AH328" s="437" t="str">
        <f t="shared" si="28"/>
        <v/>
      </c>
      <c r="AI328" s="438" t="str">
        <f t="shared" si="29"/>
        <v xml:space="preserve"> </v>
      </c>
      <c r="AJ328" s="438" t="str">
        <f>IF(AI328=" "," ",VLOOKUP(AI328,'Drop Down Lists'!$D$2:$E$394,2,FALSE))</f>
        <v xml:space="preserve"> </v>
      </c>
      <c r="AK328" s="440"/>
    </row>
    <row r="329" spans="1:37">
      <c r="A329" s="422"/>
      <c r="B329" s="423"/>
      <c r="C329" s="423"/>
      <c r="D329" s="423"/>
      <c r="E329" s="424"/>
      <c r="F329" s="423"/>
      <c r="G329" s="423"/>
      <c r="H329" s="424"/>
      <c r="I329" s="423"/>
      <c r="J329" s="423"/>
      <c r="K329" s="423"/>
      <c r="L329" s="433"/>
      <c r="M329" s="423"/>
      <c r="N329" s="423"/>
      <c r="O329" s="425"/>
      <c r="P329" s="434"/>
      <c r="Q329" s="423"/>
      <c r="R329" s="423"/>
      <c r="S329" s="423"/>
      <c r="T329" s="435" t="str">
        <f>IF(S329="","",VLOOKUP(S329,'Drop Down Lists'!$D$2:$E$394,2,FALSE))</f>
        <v/>
      </c>
      <c r="U329" s="428"/>
      <c r="V329" s="428"/>
      <c r="W329" s="436"/>
      <c r="X329" s="436"/>
      <c r="Y329" s="437"/>
      <c r="Z329" s="438" t="str">
        <f t="shared" si="26"/>
        <v/>
      </c>
      <c r="AA329" s="438" t="str">
        <f>IF(Z329="","",VLOOKUP(Z329,'Drop Down Lists'!$D$2:$E$3942,FALSE))</f>
        <v/>
      </c>
      <c r="AB329" s="438"/>
      <c r="AC329" s="438"/>
      <c r="AD329" s="433" t="str">
        <f t="shared" si="27"/>
        <v/>
      </c>
      <c r="AE329" s="439" t="str">
        <f t="shared" si="25"/>
        <v/>
      </c>
      <c r="AF329" s="438" t="str">
        <f>IF(AE329="","",VLOOKUP(AE329,'Drop Down Lists'!$D$2:$E$394,2,FALSE))</f>
        <v/>
      </c>
      <c r="AG329" s="439"/>
      <c r="AH329" s="437" t="str">
        <f t="shared" si="28"/>
        <v/>
      </c>
      <c r="AI329" s="438" t="str">
        <f t="shared" si="29"/>
        <v xml:space="preserve"> </v>
      </c>
      <c r="AJ329" s="438" t="str">
        <f>IF(AI329=" "," ",VLOOKUP(AI329,'Drop Down Lists'!$D$2:$E$394,2,FALSE))</f>
        <v xml:space="preserve"> </v>
      </c>
      <c r="AK329" s="440"/>
    </row>
    <row r="330" spans="1:37">
      <c r="A330" s="422"/>
      <c r="B330" s="423"/>
      <c r="C330" s="423"/>
      <c r="D330" s="423"/>
      <c r="E330" s="424"/>
      <c r="F330" s="423"/>
      <c r="G330" s="423"/>
      <c r="H330" s="424"/>
      <c r="I330" s="423"/>
      <c r="J330" s="423"/>
      <c r="K330" s="423"/>
      <c r="L330" s="433"/>
      <c r="M330" s="423"/>
      <c r="N330" s="423"/>
      <c r="O330" s="425"/>
      <c r="P330" s="434"/>
      <c r="Q330" s="423"/>
      <c r="R330" s="423"/>
      <c r="S330" s="423"/>
      <c r="T330" s="435" t="str">
        <f>IF(S330="","",VLOOKUP(S330,'Drop Down Lists'!$D$2:$E$394,2,FALSE))</f>
        <v/>
      </c>
      <c r="U330" s="428"/>
      <c r="V330" s="428"/>
      <c r="W330" s="436"/>
      <c r="X330" s="436"/>
      <c r="Y330" s="437"/>
      <c r="Z330" s="438" t="str">
        <f t="shared" si="26"/>
        <v/>
      </c>
      <c r="AA330" s="438" t="str">
        <f>IF(Z330="","",VLOOKUP(Z330,'Drop Down Lists'!$D$2:$E$3942,FALSE))</f>
        <v/>
      </c>
      <c r="AB330" s="438"/>
      <c r="AC330" s="438"/>
      <c r="AD330" s="433" t="str">
        <f t="shared" si="27"/>
        <v/>
      </c>
      <c r="AE330" s="439" t="str">
        <f t="shared" si="25"/>
        <v/>
      </c>
      <c r="AF330" s="438" t="str">
        <f>IF(AE330="","",VLOOKUP(AE330,'Drop Down Lists'!$D$2:$E$394,2,FALSE))</f>
        <v/>
      </c>
      <c r="AG330" s="439"/>
      <c r="AH330" s="437" t="str">
        <f t="shared" si="28"/>
        <v/>
      </c>
      <c r="AI330" s="438" t="str">
        <f t="shared" si="29"/>
        <v xml:space="preserve"> </v>
      </c>
      <c r="AJ330" s="438" t="str">
        <f>IF(AI330=" "," ",VLOOKUP(AI330,'Drop Down Lists'!$D$2:$E$394,2,FALSE))</f>
        <v xml:space="preserve"> </v>
      </c>
      <c r="AK330" s="440"/>
    </row>
    <row r="331" spans="1:37">
      <c r="A331" s="422"/>
      <c r="B331" s="423"/>
      <c r="C331" s="423"/>
      <c r="D331" s="423"/>
      <c r="E331" s="424"/>
      <c r="F331" s="423"/>
      <c r="G331" s="423"/>
      <c r="H331" s="424"/>
      <c r="I331" s="423"/>
      <c r="J331" s="423"/>
      <c r="K331" s="423"/>
      <c r="L331" s="433"/>
      <c r="M331" s="423"/>
      <c r="N331" s="423"/>
      <c r="O331" s="425"/>
      <c r="P331" s="434"/>
      <c r="Q331" s="423"/>
      <c r="R331" s="423"/>
      <c r="S331" s="423"/>
      <c r="T331" s="435" t="str">
        <f>IF(S331="","",VLOOKUP(S331,'Drop Down Lists'!$D$2:$E$394,2,FALSE))</f>
        <v/>
      </c>
      <c r="U331" s="428"/>
      <c r="V331" s="428"/>
      <c r="W331" s="436"/>
      <c r="X331" s="436"/>
      <c r="Y331" s="437"/>
      <c r="Z331" s="438" t="str">
        <f t="shared" si="26"/>
        <v/>
      </c>
      <c r="AA331" s="438" t="str">
        <f>IF(Z331="","",VLOOKUP(Z331,'Drop Down Lists'!$D$2:$E$3942,FALSE))</f>
        <v/>
      </c>
      <c r="AB331" s="438"/>
      <c r="AC331" s="438"/>
      <c r="AD331" s="433" t="str">
        <f t="shared" si="27"/>
        <v/>
      </c>
      <c r="AE331" s="439" t="str">
        <f t="shared" si="25"/>
        <v/>
      </c>
      <c r="AF331" s="438" t="str">
        <f>IF(AE331="","",VLOOKUP(AE331,'Drop Down Lists'!$D$2:$E$394,2,FALSE))</f>
        <v/>
      </c>
      <c r="AG331" s="439"/>
      <c r="AH331" s="437" t="str">
        <f t="shared" si="28"/>
        <v/>
      </c>
      <c r="AI331" s="438" t="str">
        <f t="shared" si="29"/>
        <v xml:space="preserve"> </v>
      </c>
      <c r="AJ331" s="438" t="str">
        <f>IF(AI331=" "," ",VLOOKUP(AI331,'Drop Down Lists'!$D$2:$E$394,2,FALSE))</f>
        <v xml:space="preserve"> </v>
      </c>
      <c r="AK331" s="440"/>
    </row>
    <row r="332" spans="1:37">
      <c r="A332" s="422"/>
      <c r="B332" s="423"/>
      <c r="C332" s="423"/>
      <c r="D332" s="423"/>
      <c r="E332" s="424"/>
      <c r="F332" s="423"/>
      <c r="G332" s="423"/>
      <c r="H332" s="424"/>
      <c r="I332" s="423"/>
      <c r="J332" s="423"/>
      <c r="K332" s="423"/>
      <c r="L332" s="433"/>
      <c r="M332" s="423"/>
      <c r="N332" s="423"/>
      <c r="O332" s="425"/>
      <c r="P332" s="434"/>
      <c r="Q332" s="423"/>
      <c r="R332" s="423"/>
      <c r="S332" s="423"/>
      <c r="T332" s="435" t="str">
        <f>IF(S332="","",VLOOKUP(S332,'Drop Down Lists'!$D$2:$E$394,2,FALSE))</f>
        <v/>
      </c>
      <c r="U332" s="428"/>
      <c r="V332" s="428"/>
      <c r="W332" s="436"/>
      <c r="X332" s="436"/>
      <c r="Y332" s="437"/>
      <c r="Z332" s="438" t="str">
        <f t="shared" si="26"/>
        <v/>
      </c>
      <c r="AA332" s="438" t="str">
        <f>IF(Z332="","",VLOOKUP(Z332,'Drop Down Lists'!$D$2:$E$3942,FALSE))</f>
        <v/>
      </c>
      <c r="AB332" s="438"/>
      <c r="AC332" s="438"/>
      <c r="AD332" s="433" t="str">
        <f t="shared" si="27"/>
        <v/>
      </c>
      <c r="AE332" s="439" t="str">
        <f t="shared" si="25"/>
        <v/>
      </c>
      <c r="AF332" s="438" t="str">
        <f>IF(AE332="","",VLOOKUP(AE332,'Drop Down Lists'!$D$2:$E$394,2,FALSE))</f>
        <v/>
      </c>
      <c r="AG332" s="439"/>
      <c r="AH332" s="437" t="str">
        <f t="shared" si="28"/>
        <v/>
      </c>
      <c r="AI332" s="438" t="str">
        <f t="shared" si="29"/>
        <v xml:space="preserve"> </v>
      </c>
      <c r="AJ332" s="438" t="str">
        <f>IF(AI332=" "," ",VLOOKUP(AI332,'Drop Down Lists'!$D$2:$E$394,2,FALSE))</f>
        <v xml:space="preserve"> </v>
      </c>
      <c r="AK332" s="440"/>
    </row>
    <row r="333" spans="1:37">
      <c r="A333" s="422"/>
      <c r="B333" s="423"/>
      <c r="C333" s="423"/>
      <c r="D333" s="423"/>
      <c r="E333" s="424"/>
      <c r="F333" s="423"/>
      <c r="G333" s="423"/>
      <c r="H333" s="424"/>
      <c r="I333" s="423"/>
      <c r="J333" s="423"/>
      <c r="K333" s="423"/>
      <c r="L333" s="433"/>
      <c r="M333" s="423"/>
      <c r="N333" s="423"/>
      <c r="O333" s="425"/>
      <c r="P333" s="434"/>
      <c r="Q333" s="423"/>
      <c r="R333" s="423"/>
      <c r="S333" s="423"/>
      <c r="T333" s="435" t="str">
        <f>IF(S333="","",VLOOKUP(S333,'Drop Down Lists'!$D$2:$E$394,2,FALSE))</f>
        <v/>
      </c>
      <c r="U333" s="428"/>
      <c r="V333" s="428"/>
      <c r="W333" s="436"/>
      <c r="X333" s="436"/>
      <c r="Y333" s="437"/>
      <c r="Z333" s="438" t="str">
        <f t="shared" si="26"/>
        <v/>
      </c>
      <c r="AA333" s="438" t="str">
        <f>IF(Z333="","",VLOOKUP(Z333,'Drop Down Lists'!$D$2:$E$3942,FALSE))</f>
        <v/>
      </c>
      <c r="AB333" s="438"/>
      <c r="AC333" s="438"/>
      <c r="AD333" s="433" t="str">
        <f t="shared" si="27"/>
        <v/>
      </c>
      <c r="AE333" s="439" t="str">
        <f t="shared" si="25"/>
        <v/>
      </c>
      <c r="AF333" s="438" t="str">
        <f>IF(AE333="","",VLOOKUP(AE333,'Drop Down Lists'!$D$2:$E$394,2,FALSE))</f>
        <v/>
      </c>
      <c r="AG333" s="439"/>
      <c r="AH333" s="437" t="str">
        <f t="shared" si="28"/>
        <v/>
      </c>
      <c r="AI333" s="438" t="str">
        <f t="shared" si="29"/>
        <v xml:space="preserve"> </v>
      </c>
      <c r="AJ333" s="438" t="str">
        <f>IF(AI333=" "," ",VLOOKUP(AI333,'Drop Down Lists'!$D$2:$E$394,2,FALSE))</f>
        <v xml:space="preserve"> </v>
      </c>
      <c r="AK333" s="440"/>
    </row>
    <row r="334" spans="1:37">
      <c r="A334" s="422"/>
      <c r="B334" s="423"/>
      <c r="C334" s="423"/>
      <c r="D334" s="423"/>
      <c r="E334" s="424"/>
      <c r="F334" s="423"/>
      <c r="G334" s="423"/>
      <c r="H334" s="424"/>
      <c r="I334" s="423"/>
      <c r="J334" s="423"/>
      <c r="K334" s="423"/>
      <c r="L334" s="433"/>
      <c r="M334" s="423"/>
      <c r="N334" s="423"/>
      <c r="O334" s="425"/>
      <c r="P334" s="434"/>
      <c r="Q334" s="423"/>
      <c r="R334" s="423"/>
      <c r="S334" s="423"/>
      <c r="T334" s="435" t="str">
        <f>IF(S334="","",VLOOKUP(S334,'Drop Down Lists'!$D$2:$E$394,2,FALSE))</f>
        <v/>
      </c>
      <c r="U334" s="428"/>
      <c r="V334" s="428"/>
      <c r="W334" s="436"/>
      <c r="X334" s="436"/>
      <c r="Y334" s="437"/>
      <c r="Z334" s="438" t="str">
        <f t="shared" si="26"/>
        <v/>
      </c>
      <c r="AA334" s="438" t="str">
        <f>IF(Z334="","",VLOOKUP(Z334,'Drop Down Lists'!$D$2:$E$3942,FALSE))</f>
        <v/>
      </c>
      <c r="AB334" s="438"/>
      <c r="AC334" s="438"/>
      <c r="AD334" s="433" t="str">
        <f t="shared" si="27"/>
        <v/>
      </c>
      <c r="AE334" s="439" t="str">
        <f t="shared" si="25"/>
        <v/>
      </c>
      <c r="AF334" s="438" t="str">
        <f>IF(AE334="","",VLOOKUP(AE334,'Drop Down Lists'!$D$2:$E$394,2,FALSE))</f>
        <v/>
      </c>
      <c r="AG334" s="439"/>
      <c r="AH334" s="437" t="str">
        <f t="shared" si="28"/>
        <v/>
      </c>
      <c r="AI334" s="438" t="str">
        <f t="shared" si="29"/>
        <v xml:space="preserve"> </v>
      </c>
      <c r="AJ334" s="438" t="str">
        <f>IF(AI334=" "," ",VLOOKUP(AI334,'Drop Down Lists'!$D$2:$E$394,2,FALSE))</f>
        <v xml:space="preserve"> </v>
      </c>
      <c r="AK334" s="440"/>
    </row>
    <row r="335" spans="1:37">
      <c r="A335" s="422"/>
      <c r="B335" s="423"/>
      <c r="C335" s="423"/>
      <c r="D335" s="423"/>
      <c r="E335" s="424"/>
      <c r="F335" s="423"/>
      <c r="G335" s="423"/>
      <c r="H335" s="424"/>
      <c r="I335" s="423"/>
      <c r="J335" s="423"/>
      <c r="K335" s="423"/>
      <c r="L335" s="433"/>
      <c r="M335" s="423"/>
      <c r="N335" s="423"/>
      <c r="O335" s="425"/>
      <c r="P335" s="434"/>
      <c r="Q335" s="423"/>
      <c r="R335" s="423"/>
      <c r="S335" s="423"/>
      <c r="T335" s="435" t="str">
        <f>IF(S335="","",VLOOKUP(S335,'Drop Down Lists'!$D$2:$E$394,2,FALSE))</f>
        <v/>
      </c>
      <c r="U335" s="428"/>
      <c r="V335" s="428"/>
      <c r="W335" s="436"/>
      <c r="X335" s="436"/>
      <c r="Y335" s="437"/>
      <c r="Z335" s="438" t="str">
        <f t="shared" si="26"/>
        <v/>
      </c>
      <c r="AA335" s="438" t="str">
        <f>IF(Z335="","",VLOOKUP(Z335,'Drop Down Lists'!$D$2:$E$3942,FALSE))</f>
        <v/>
      </c>
      <c r="AB335" s="438"/>
      <c r="AC335" s="438"/>
      <c r="AD335" s="433" t="str">
        <f t="shared" si="27"/>
        <v/>
      </c>
      <c r="AE335" s="439" t="str">
        <f t="shared" si="25"/>
        <v/>
      </c>
      <c r="AF335" s="438" t="str">
        <f>IF(AE335="","",VLOOKUP(AE335,'Drop Down Lists'!$D$2:$E$394,2,FALSE))</f>
        <v/>
      </c>
      <c r="AG335" s="439"/>
      <c r="AH335" s="437" t="str">
        <f t="shared" si="28"/>
        <v/>
      </c>
      <c r="AI335" s="438" t="str">
        <f t="shared" si="29"/>
        <v xml:space="preserve"> </v>
      </c>
      <c r="AJ335" s="438" t="str">
        <f>IF(AI335=" "," ",VLOOKUP(AI335,'Drop Down Lists'!$D$2:$E$394,2,FALSE))</f>
        <v xml:space="preserve"> </v>
      </c>
      <c r="AK335" s="440"/>
    </row>
    <row r="336" spans="1:37">
      <c r="A336" s="422"/>
      <c r="B336" s="423"/>
      <c r="C336" s="423"/>
      <c r="D336" s="423"/>
      <c r="E336" s="424"/>
      <c r="F336" s="423"/>
      <c r="G336" s="423"/>
      <c r="H336" s="424"/>
      <c r="I336" s="423"/>
      <c r="J336" s="423"/>
      <c r="K336" s="423"/>
      <c r="L336" s="433"/>
      <c r="M336" s="423"/>
      <c r="N336" s="423"/>
      <c r="O336" s="425"/>
      <c r="P336" s="434"/>
      <c r="Q336" s="423"/>
      <c r="R336" s="423"/>
      <c r="S336" s="423"/>
      <c r="T336" s="435" t="str">
        <f>IF(S336="","",VLOOKUP(S336,'Drop Down Lists'!$D$2:$E$394,2,FALSE))</f>
        <v/>
      </c>
      <c r="U336" s="428"/>
      <c r="V336" s="428"/>
      <c r="W336" s="436"/>
      <c r="X336" s="436"/>
      <c r="Y336" s="437"/>
      <c r="Z336" s="438" t="str">
        <f t="shared" si="26"/>
        <v/>
      </c>
      <c r="AA336" s="438" t="str">
        <f>IF(Z336="","",VLOOKUP(Z336,'Drop Down Lists'!$D$2:$E$3942,FALSE))</f>
        <v/>
      </c>
      <c r="AB336" s="438"/>
      <c r="AC336" s="438"/>
      <c r="AD336" s="433" t="str">
        <f t="shared" si="27"/>
        <v/>
      </c>
      <c r="AE336" s="439" t="str">
        <f t="shared" si="25"/>
        <v/>
      </c>
      <c r="AF336" s="438" t="str">
        <f>IF(AE336="","",VLOOKUP(AE336,'Drop Down Lists'!$D$2:$E$394,2,FALSE))</f>
        <v/>
      </c>
      <c r="AG336" s="439"/>
      <c r="AH336" s="437" t="str">
        <f t="shared" si="28"/>
        <v/>
      </c>
      <c r="AI336" s="438" t="str">
        <f t="shared" si="29"/>
        <v xml:space="preserve"> </v>
      </c>
      <c r="AJ336" s="438" t="str">
        <f>IF(AI336=" "," ",VLOOKUP(AI336,'Drop Down Lists'!$D$2:$E$394,2,FALSE))</f>
        <v xml:space="preserve"> </v>
      </c>
      <c r="AK336" s="440"/>
    </row>
    <row r="337" spans="1:37">
      <c r="A337" s="422"/>
      <c r="B337" s="423"/>
      <c r="C337" s="423"/>
      <c r="D337" s="423"/>
      <c r="E337" s="424"/>
      <c r="F337" s="423"/>
      <c r="G337" s="423"/>
      <c r="H337" s="424"/>
      <c r="I337" s="423"/>
      <c r="J337" s="423"/>
      <c r="K337" s="423"/>
      <c r="L337" s="433"/>
      <c r="M337" s="423"/>
      <c r="N337" s="423"/>
      <c r="O337" s="425"/>
      <c r="P337" s="434"/>
      <c r="Q337" s="423"/>
      <c r="R337" s="423"/>
      <c r="S337" s="423"/>
      <c r="T337" s="435" t="str">
        <f>IF(S337="","",VLOOKUP(S337,'Drop Down Lists'!$D$2:$E$394,2,FALSE))</f>
        <v/>
      </c>
      <c r="U337" s="428"/>
      <c r="V337" s="428"/>
      <c r="W337" s="436"/>
      <c r="X337" s="436"/>
      <c r="Y337" s="437"/>
      <c r="Z337" s="438" t="str">
        <f t="shared" si="26"/>
        <v/>
      </c>
      <c r="AA337" s="438" t="str">
        <f>IF(Z337="","",VLOOKUP(Z337,'Drop Down Lists'!$D$2:$E$3942,FALSE))</f>
        <v/>
      </c>
      <c r="AB337" s="438"/>
      <c r="AC337" s="438"/>
      <c r="AD337" s="433" t="str">
        <f t="shared" si="27"/>
        <v/>
      </c>
      <c r="AE337" s="439" t="str">
        <f t="shared" si="25"/>
        <v/>
      </c>
      <c r="AF337" s="438" t="str">
        <f>IF(AE337="","",VLOOKUP(AE337,'Drop Down Lists'!$D$2:$E$394,2,FALSE))</f>
        <v/>
      </c>
      <c r="AG337" s="439"/>
      <c r="AH337" s="437" t="str">
        <f t="shared" si="28"/>
        <v/>
      </c>
      <c r="AI337" s="438" t="str">
        <f t="shared" si="29"/>
        <v xml:space="preserve"> </v>
      </c>
      <c r="AJ337" s="438" t="str">
        <f>IF(AI337=" "," ",VLOOKUP(AI337,'Drop Down Lists'!$D$2:$E$394,2,FALSE))</f>
        <v xml:space="preserve"> </v>
      </c>
      <c r="AK337" s="440"/>
    </row>
    <row r="338" spans="1:37">
      <c r="A338" s="422"/>
      <c r="B338" s="423"/>
      <c r="C338" s="423"/>
      <c r="D338" s="423"/>
      <c r="E338" s="424"/>
      <c r="F338" s="423"/>
      <c r="G338" s="423"/>
      <c r="H338" s="424"/>
      <c r="I338" s="423"/>
      <c r="J338" s="423"/>
      <c r="K338" s="423"/>
      <c r="L338" s="433"/>
      <c r="M338" s="423"/>
      <c r="N338" s="423"/>
      <c r="O338" s="425"/>
      <c r="P338" s="434"/>
      <c r="Q338" s="423"/>
      <c r="R338" s="423"/>
      <c r="S338" s="423"/>
      <c r="T338" s="435" t="str">
        <f>IF(S338="","",VLOOKUP(S338,'Drop Down Lists'!$D$2:$E$394,2,FALSE))</f>
        <v/>
      </c>
      <c r="U338" s="428"/>
      <c r="V338" s="428"/>
      <c r="W338" s="436"/>
      <c r="X338" s="436"/>
      <c r="Y338" s="437"/>
      <c r="Z338" s="438" t="str">
        <f t="shared" si="26"/>
        <v/>
      </c>
      <c r="AA338" s="438" t="str">
        <f>IF(Z338="","",VLOOKUP(Z338,'Drop Down Lists'!$D$2:$E$3942,FALSE))</f>
        <v/>
      </c>
      <c r="AB338" s="438"/>
      <c r="AC338" s="438"/>
      <c r="AD338" s="433" t="str">
        <f t="shared" si="27"/>
        <v/>
      </c>
      <c r="AE338" s="439" t="str">
        <f t="shared" si="25"/>
        <v/>
      </c>
      <c r="AF338" s="438" t="str">
        <f>IF(AE338="","",VLOOKUP(AE338,'Drop Down Lists'!$D$2:$E$394,2,FALSE))</f>
        <v/>
      </c>
      <c r="AG338" s="439"/>
      <c r="AH338" s="437" t="str">
        <f t="shared" si="28"/>
        <v/>
      </c>
      <c r="AI338" s="438" t="str">
        <f t="shared" si="29"/>
        <v xml:space="preserve"> </v>
      </c>
      <c r="AJ338" s="438" t="str">
        <f>IF(AI338=" "," ",VLOOKUP(AI338,'Drop Down Lists'!$D$2:$E$394,2,FALSE))</f>
        <v xml:space="preserve"> </v>
      </c>
      <c r="AK338" s="440"/>
    </row>
    <row r="339" spans="1:37">
      <c r="A339" s="422"/>
      <c r="B339" s="423"/>
      <c r="C339" s="423"/>
      <c r="D339" s="423"/>
      <c r="E339" s="424"/>
      <c r="F339" s="423"/>
      <c r="G339" s="423"/>
      <c r="H339" s="424"/>
      <c r="I339" s="423"/>
      <c r="J339" s="423"/>
      <c r="K339" s="423"/>
      <c r="L339" s="433"/>
      <c r="M339" s="423"/>
      <c r="N339" s="423"/>
      <c r="O339" s="425"/>
      <c r="P339" s="434"/>
      <c r="Q339" s="423"/>
      <c r="R339" s="423"/>
      <c r="S339" s="423"/>
      <c r="T339" s="435" t="str">
        <f>IF(S339="","",VLOOKUP(S339,'Drop Down Lists'!$D$2:$E$394,2,FALSE))</f>
        <v/>
      </c>
      <c r="U339" s="428"/>
      <c r="V339" s="428"/>
      <c r="W339" s="436"/>
      <c r="X339" s="436"/>
      <c r="Y339" s="437"/>
      <c r="Z339" s="438" t="str">
        <f t="shared" si="26"/>
        <v/>
      </c>
      <c r="AA339" s="438" t="str">
        <f>IF(Z339="","",VLOOKUP(Z339,'Drop Down Lists'!$D$2:$E$3942,FALSE))</f>
        <v/>
      </c>
      <c r="AB339" s="438"/>
      <c r="AC339" s="438"/>
      <c r="AD339" s="433" t="str">
        <f t="shared" si="27"/>
        <v/>
      </c>
      <c r="AE339" s="439" t="str">
        <f t="shared" si="25"/>
        <v/>
      </c>
      <c r="AF339" s="438" t="str">
        <f>IF(AE339="","",VLOOKUP(AE339,'Drop Down Lists'!$D$2:$E$394,2,FALSE))</f>
        <v/>
      </c>
      <c r="AG339" s="439"/>
      <c r="AH339" s="437" t="str">
        <f t="shared" si="28"/>
        <v/>
      </c>
      <c r="AI339" s="438" t="str">
        <f t="shared" si="29"/>
        <v xml:space="preserve"> </v>
      </c>
      <c r="AJ339" s="438" t="str">
        <f>IF(AI339=" "," ",VLOOKUP(AI339,'Drop Down Lists'!$D$2:$E$394,2,FALSE))</f>
        <v xml:space="preserve"> </v>
      </c>
      <c r="AK339" s="440"/>
    </row>
    <row r="340" spans="1:37">
      <c r="A340" s="422"/>
      <c r="B340" s="423"/>
      <c r="C340" s="423"/>
      <c r="D340" s="423"/>
      <c r="E340" s="424"/>
      <c r="F340" s="423"/>
      <c r="G340" s="423"/>
      <c r="H340" s="424"/>
      <c r="I340" s="423"/>
      <c r="J340" s="423"/>
      <c r="K340" s="423"/>
      <c r="L340" s="433"/>
      <c r="M340" s="423"/>
      <c r="N340" s="423"/>
      <c r="O340" s="425"/>
      <c r="P340" s="434"/>
      <c r="Q340" s="423"/>
      <c r="R340" s="423"/>
      <c r="S340" s="423"/>
      <c r="T340" s="435" t="str">
        <f>IF(S340="","",VLOOKUP(S340,'Drop Down Lists'!$D$2:$E$394,2,FALSE))</f>
        <v/>
      </c>
      <c r="U340" s="428"/>
      <c r="V340" s="428"/>
      <c r="W340" s="436"/>
      <c r="X340" s="436"/>
      <c r="Y340" s="437"/>
      <c r="Z340" s="438" t="str">
        <f t="shared" si="26"/>
        <v/>
      </c>
      <c r="AA340" s="438" t="str">
        <f>IF(Z340="","",VLOOKUP(Z340,'Drop Down Lists'!$D$2:$E$3942,FALSE))</f>
        <v/>
      </c>
      <c r="AB340" s="438"/>
      <c r="AC340" s="438"/>
      <c r="AD340" s="433" t="str">
        <f t="shared" si="27"/>
        <v/>
      </c>
      <c r="AE340" s="439" t="str">
        <f t="shared" si="25"/>
        <v/>
      </c>
      <c r="AF340" s="438" t="str">
        <f>IF(AE340="","",VLOOKUP(AE340,'Drop Down Lists'!$D$2:$E$394,2,FALSE))</f>
        <v/>
      </c>
      <c r="AG340" s="439"/>
      <c r="AH340" s="437" t="str">
        <f t="shared" si="28"/>
        <v/>
      </c>
      <c r="AI340" s="438" t="str">
        <f t="shared" si="29"/>
        <v xml:space="preserve"> </v>
      </c>
      <c r="AJ340" s="438" t="str">
        <f>IF(AI340=" "," ",VLOOKUP(AI340,'Drop Down Lists'!$D$2:$E$394,2,FALSE))</f>
        <v xml:space="preserve"> </v>
      </c>
      <c r="AK340" s="440"/>
    </row>
    <row r="341" spans="1:37">
      <c r="A341" s="422"/>
      <c r="B341" s="423"/>
      <c r="C341" s="423"/>
      <c r="D341" s="423"/>
      <c r="E341" s="424"/>
      <c r="F341" s="423"/>
      <c r="G341" s="423"/>
      <c r="H341" s="424"/>
      <c r="I341" s="423"/>
      <c r="J341" s="423"/>
      <c r="K341" s="423"/>
      <c r="L341" s="433"/>
      <c r="M341" s="423"/>
      <c r="N341" s="423"/>
      <c r="O341" s="425"/>
      <c r="P341" s="434"/>
      <c r="Q341" s="423"/>
      <c r="R341" s="423"/>
      <c r="S341" s="423"/>
      <c r="T341" s="435" t="str">
        <f>IF(S341="","",VLOOKUP(S341,'Drop Down Lists'!$D$2:$E$394,2,FALSE))</f>
        <v/>
      </c>
      <c r="U341" s="428"/>
      <c r="V341" s="428"/>
      <c r="W341" s="436"/>
      <c r="X341" s="436"/>
      <c r="Y341" s="437"/>
      <c r="Z341" s="438" t="str">
        <f t="shared" si="26"/>
        <v/>
      </c>
      <c r="AA341" s="438" t="str">
        <f>IF(Z341="","",VLOOKUP(Z341,'Drop Down Lists'!$D$2:$E$3942,FALSE))</f>
        <v/>
      </c>
      <c r="AB341" s="438"/>
      <c r="AC341" s="438"/>
      <c r="AD341" s="433" t="str">
        <f t="shared" si="27"/>
        <v/>
      </c>
      <c r="AE341" s="439" t="str">
        <f t="shared" si="25"/>
        <v/>
      </c>
      <c r="AF341" s="438" t="str">
        <f>IF(AE341="","",VLOOKUP(AE341,'Drop Down Lists'!$D$2:$E$394,2,FALSE))</f>
        <v/>
      </c>
      <c r="AG341" s="439"/>
      <c r="AH341" s="437" t="str">
        <f t="shared" si="28"/>
        <v/>
      </c>
      <c r="AI341" s="438" t="str">
        <f t="shared" si="29"/>
        <v xml:space="preserve"> </v>
      </c>
      <c r="AJ341" s="438" t="str">
        <f>IF(AI341=" "," ",VLOOKUP(AI341,'Drop Down Lists'!$D$2:$E$394,2,FALSE))</f>
        <v xml:space="preserve"> </v>
      </c>
      <c r="AK341" s="440"/>
    </row>
    <row r="342" spans="1:37">
      <c r="A342" s="422"/>
      <c r="B342" s="423"/>
      <c r="C342" s="423"/>
      <c r="D342" s="423"/>
      <c r="E342" s="424"/>
      <c r="F342" s="423"/>
      <c r="G342" s="423"/>
      <c r="H342" s="424"/>
      <c r="I342" s="423"/>
      <c r="J342" s="423"/>
      <c r="K342" s="423"/>
      <c r="L342" s="433"/>
      <c r="M342" s="423"/>
      <c r="N342" s="423"/>
      <c r="O342" s="425"/>
      <c r="P342" s="434"/>
      <c r="Q342" s="423"/>
      <c r="R342" s="423"/>
      <c r="S342" s="423"/>
      <c r="T342" s="435" t="str">
        <f>IF(S342="","",VLOOKUP(S342,'Drop Down Lists'!$D$2:$E$394,2,FALSE))</f>
        <v/>
      </c>
      <c r="U342" s="428"/>
      <c r="V342" s="428"/>
      <c r="W342" s="436"/>
      <c r="X342" s="436"/>
      <c r="Y342" s="437"/>
      <c r="Z342" s="438" t="str">
        <f t="shared" si="26"/>
        <v/>
      </c>
      <c r="AA342" s="438" t="str">
        <f>IF(Z342="","",VLOOKUP(Z342,'Drop Down Lists'!$D$2:$E$3942,FALSE))</f>
        <v/>
      </c>
      <c r="AB342" s="438"/>
      <c r="AC342" s="438"/>
      <c r="AD342" s="433" t="str">
        <f t="shared" si="27"/>
        <v/>
      </c>
      <c r="AE342" s="439" t="str">
        <f t="shared" si="25"/>
        <v/>
      </c>
      <c r="AF342" s="438" t="str">
        <f>IF(AE342="","",VLOOKUP(AE342,'Drop Down Lists'!$D$2:$E$394,2,FALSE))</f>
        <v/>
      </c>
      <c r="AG342" s="439"/>
      <c r="AH342" s="437" t="str">
        <f t="shared" si="28"/>
        <v/>
      </c>
      <c r="AI342" s="438" t="str">
        <f t="shared" si="29"/>
        <v xml:space="preserve"> </v>
      </c>
      <c r="AJ342" s="438" t="str">
        <f>IF(AI342=" "," ",VLOOKUP(AI342,'Drop Down Lists'!$D$2:$E$394,2,FALSE))</f>
        <v xml:space="preserve"> </v>
      </c>
      <c r="AK342" s="440"/>
    </row>
    <row r="343" spans="1:37">
      <c r="A343" s="422"/>
      <c r="B343" s="423"/>
      <c r="C343" s="423"/>
      <c r="D343" s="423"/>
      <c r="E343" s="424"/>
      <c r="F343" s="423"/>
      <c r="G343" s="423"/>
      <c r="H343" s="424"/>
      <c r="I343" s="423"/>
      <c r="J343" s="423"/>
      <c r="K343" s="423"/>
      <c r="L343" s="433"/>
      <c r="M343" s="423"/>
      <c r="N343" s="423"/>
      <c r="O343" s="425"/>
      <c r="P343" s="434"/>
      <c r="Q343" s="423"/>
      <c r="R343" s="423"/>
      <c r="S343" s="423"/>
      <c r="T343" s="435" t="str">
        <f>IF(S343="","",VLOOKUP(S343,'Drop Down Lists'!$D$2:$E$394,2,FALSE))</f>
        <v/>
      </c>
      <c r="U343" s="428"/>
      <c r="V343" s="428"/>
      <c r="W343" s="436"/>
      <c r="X343" s="436"/>
      <c r="Y343" s="437"/>
      <c r="Z343" s="438" t="str">
        <f t="shared" si="26"/>
        <v/>
      </c>
      <c r="AA343" s="438" t="str">
        <f>IF(Z343="","",VLOOKUP(Z343,'Drop Down Lists'!$D$2:$E$3942,FALSE))</f>
        <v/>
      </c>
      <c r="AB343" s="438"/>
      <c r="AC343" s="438"/>
      <c r="AD343" s="433" t="str">
        <f t="shared" si="27"/>
        <v/>
      </c>
      <c r="AE343" s="439" t="str">
        <f t="shared" si="25"/>
        <v/>
      </c>
      <c r="AF343" s="438" t="str">
        <f>IF(AE343="","",VLOOKUP(AE343,'Drop Down Lists'!$D$2:$E$394,2,FALSE))</f>
        <v/>
      </c>
      <c r="AG343" s="439"/>
      <c r="AH343" s="437" t="str">
        <f t="shared" si="28"/>
        <v/>
      </c>
      <c r="AI343" s="438" t="str">
        <f t="shared" si="29"/>
        <v xml:space="preserve"> </v>
      </c>
      <c r="AJ343" s="438" t="str">
        <f>IF(AI343=" "," ",VLOOKUP(AI343,'Drop Down Lists'!$D$2:$E$394,2,FALSE))</f>
        <v xml:space="preserve"> </v>
      </c>
      <c r="AK343" s="440"/>
    </row>
    <row r="344" spans="1:37">
      <c r="A344" s="422"/>
      <c r="B344" s="423"/>
      <c r="C344" s="423"/>
      <c r="D344" s="423"/>
      <c r="E344" s="424"/>
      <c r="F344" s="423"/>
      <c r="G344" s="423"/>
      <c r="H344" s="424"/>
      <c r="I344" s="423"/>
      <c r="J344" s="423"/>
      <c r="K344" s="423"/>
      <c r="L344" s="433"/>
      <c r="M344" s="423"/>
      <c r="N344" s="423"/>
      <c r="O344" s="425"/>
      <c r="P344" s="434"/>
      <c r="Q344" s="423"/>
      <c r="R344" s="423"/>
      <c r="S344" s="423"/>
      <c r="T344" s="435" t="str">
        <f>IF(S344="","",VLOOKUP(S344,'Drop Down Lists'!$D$2:$E$394,2,FALSE))</f>
        <v/>
      </c>
      <c r="U344" s="428"/>
      <c r="V344" s="428"/>
      <c r="W344" s="436"/>
      <c r="X344" s="436"/>
      <c r="Y344" s="437"/>
      <c r="Z344" s="438" t="str">
        <f t="shared" si="26"/>
        <v/>
      </c>
      <c r="AA344" s="438" t="str">
        <f>IF(Z344="","",VLOOKUP(Z344,'Drop Down Lists'!$D$2:$E$3942,FALSE))</f>
        <v/>
      </c>
      <c r="AB344" s="438"/>
      <c r="AC344" s="438"/>
      <c r="AD344" s="433" t="str">
        <f t="shared" si="27"/>
        <v/>
      </c>
      <c r="AE344" s="439" t="str">
        <f t="shared" si="25"/>
        <v/>
      </c>
      <c r="AF344" s="438" t="str">
        <f>IF(AE344="","",VLOOKUP(AE344,'Drop Down Lists'!$D$2:$E$394,2,FALSE))</f>
        <v/>
      </c>
      <c r="AG344" s="439"/>
      <c r="AH344" s="437" t="str">
        <f t="shared" si="28"/>
        <v/>
      </c>
      <c r="AI344" s="438" t="str">
        <f t="shared" si="29"/>
        <v xml:space="preserve"> </v>
      </c>
      <c r="AJ344" s="438" t="str">
        <f>IF(AI344=" "," ",VLOOKUP(AI344,'Drop Down Lists'!$D$2:$E$394,2,FALSE))</f>
        <v xml:space="preserve"> </v>
      </c>
      <c r="AK344" s="440"/>
    </row>
    <row r="345" spans="1:37">
      <c r="A345" s="422"/>
      <c r="B345" s="423"/>
      <c r="C345" s="423"/>
      <c r="D345" s="423"/>
      <c r="E345" s="424"/>
      <c r="F345" s="423"/>
      <c r="G345" s="423"/>
      <c r="H345" s="424"/>
      <c r="I345" s="423"/>
      <c r="J345" s="423"/>
      <c r="K345" s="423"/>
      <c r="L345" s="433"/>
      <c r="M345" s="423"/>
      <c r="N345" s="423"/>
      <c r="O345" s="425"/>
      <c r="P345" s="434"/>
      <c r="Q345" s="423"/>
      <c r="R345" s="423"/>
      <c r="S345" s="423"/>
      <c r="T345" s="435" t="str">
        <f>IF(S345="","",VLOOKUP(S345,'Drop Down Lists'!$D$2:$E$394,2,FALSE))</f>
        <v/>
      </c>
      <c r="U345" s="428"/>
      <c r="V345" s="428"/>
      <c r="W345" s="436"/>
      <c r="X345" s="436"/>
      <c r="Y345" s="437"/>
      <c r="Z345" s="438" t="str">
        <f t="shared" si="26"/>
        <v/>
      </c>
      <c r="AA345" s="438" t="str">
        <f>IF(Z345="","",VLOOKUP(Z345,'Drop Down Lists'!$D$2:$E$3942,FALSE))</f>
        <v/>
      </c>
      <c r="AB345" s="438"/>
      <c r="AC345" s="438"/>
      <c r="AD345" s="433" t="str">
        <f t="shared" si="27"/>
        <v/>
      </c>
      <c r="AE345" s="439" t="str">
        <f t="shared" si="25"/>
        <v/>
      </c>
      <c r="AF345" s="438" t="str">
        <f>IF(AE345="","",VLOOKUP(AE345,'Drop Down Lists'!$D$2:$E$394,2,FALSE))</f>
        <v/>
      </c>
      <c r="AG345" s="439"/>
      <c r="AH345" s="437" t="str">
        <f t="shared" si="28"/>
        <v/>
      </c>
      <c r="AI345" s="438" t="str">
        <f t="shared" si="29"/>
        <v xml:space="preserve"> </v>
      </c>
      <c r="AJ345" s="438" t="str">
        <f>IF(AI345=" "," ",VLOOKUP(AI345,'Drop Down Lists'!$D$2:$E$394,2,FALSE))</f>
        <v xml:space="preserve"> </v>
      </c>
      <c r="AK345" s="440"/>
    </row>
    <row r="346" spans="1:37">
      <c r="A346" s="422"/>
      <c r="B346" s="423"/>
      <c r="C346" s="423"/>
      <c r="D346" s="423"/>
      <c r="E346" s="424"/>
      <c r="F346" s="423"/>
      <c r="G346" s="423"/>
      <c r="H346" s="424"/>
      <c r="I346" s="423"/>
      <c r="J346" s="423"/>
      <c r="K346" s="423"/>
      <c r="L346" s="433"/>
      <c r="M346" s="423"/>
      <c r="N346" s="423"/>
      <c r="O346" s="425"/>
      <c r="P346" s="434"/>
      <c r="Q346" s="423"/>
      <c r="R346" s="423"/>
      <c r="S346" s="423"/>
      <c r="T346" s="435" t="str">
        <f>IF(S346="","",VLOOKUP(S346,'Drop Down Lists'!$D$2:$E$394,2,FALSE))</f>
        <v/>
      </c>
      <c r="U346" s="428"/>
      <c r="V346" s="428"/>
      <c r="W346" s="436"/>
      <c r="X346" s="436"/>
      <c r="Y346" s="437"/>
      <c r="Z346" s="438" t="str">
        <f t="shared" si="26"/>
        <v/>
      </c>
      <c r="AA346" s="438" t="str">
        <f>IF(Z346="","",VLOOKUP(Z346,'Drop Down Lists'!$D$2:$E$3942,FALSE))</f>
        <v/>
      </c>
      <c r="AB346" s="438"/>
      <c r="AC346" s="438"/>
      <c r="AD346" s="433" t="str">
        <f t="shared" si="27"/>
        <v/>
      </c>
      <c r="AE346" s="439" t="str">
        <f t="shared" si="25"/>
        <v/>
      </c>
      <c r="AF346" s="438" t="str">
        <f>IF(AE346="","",VLOOKUP(AE346,'Drop Down Lists'!$D$2:$E$394,2,FALSE))</f>
        <v/>
      </c>
      <c r="AG346" s="439"/>
      <c r="AH346" s="437" t="str">
        <f t="shared" si="28"/>
        <v/>
      </c>
      <c r="AI346" s="438" t="str">
        <f t="shared" si="29"/>
        <v xml:space="preserve"> </v>
      </c>
      <c r="AJ346" s="438" t="str">
        <f>IF(AI346=" "," ",VLOOKUP(AI346,'Drop Down Lists'!$D$2:$E$394,2,FALSE))</f>
        <v xml:space="preserve"> </v>
      </c>
      <c r="AK346" s="440"/>
    </row>
    <row r="347" spans="1:37">
      <c r="A347" s="422"/>
      <c r="B347" s="423"/>
      <c r="C347" s="423"/>
      <c r="D347" s="423"/>
      <c r="E347" s="424"/>
      <c r="F347" s="423"/>
      <c r="G347" s="423"/>
      <c r="H347" s="424"/>
      <c r="I347" s="423"/>
      <c r="J347" s="423"/>
      <c r="K347" s="423"/>
      <c r="L347" s="433"/>
      <c r="M347" s="423"/>
      <c r="N347" s="423"/>
      <c r="O347" s="425"/>
      <c r="P347" s="434"/>
      <c r="Q347" s="423"/>
      <c r="R347" s="423"/>
      <c r="S347" s="423"/>
      <c r="T347" s="435" t="str">
        <f>IF(S347="","",VLOOKUP(S347,'Drop Down Lists'!$D$2:$E$394,2,FALSE))</f>
        <v/>
      </c>
      <c r="U347" s="428"/>
      <c r="V347" s="428"/>
      <c r="W347" s="436"/>
      <c r="X347" s="436"/>
      <c r="Y347" s="437"/>
      <c r="Z347" s="438" t="str">
        <f t="shared" si="26"/>
        <v/>
      </c>
      <c r="AA347" s="438" t="str">
        <f>IF(Z347="","",VLOOKUP(Z347,'Drop Down Lists'!$D$2:$E$3942,FALSE))</f>
        <v/>
      </c>
      <c r="AB347" s="438"/>
      <c r="AC347" s="438"/>
      <c r="AD347" s="433" t="str">
        <f t="shared" si="27"/>
        <v/>
      </c>
      <c r="AE347" s="439" t="str">
        <f t="shared" si="25"/>
        <v/>
      </c>
      <c r="AF347" s="438" t="str">
        <f>IF(AE347="","",VLOOKUP(AE347,'Drop Down Lists'!$D$2:$E$394,2,FALSE))</f>
        <v/>
      </c>
      <c r="AG347" s="439"/>
      <c r="AH347" s="437" t="str">
        <f t="shared" si="28"/>
        <v/>
      </c>
      <c r="AI347" s="438" t="str">
        <f t="shared" si="29"/>
        <v xml:space="preserve"> </v>
      </c>
      <c r="AJ347" s="438" t="str">
        <f>IF(AI347=" "," ",VLOOKUP(AI347,'Drop Down Lists'!$D$2:$E$394,2,FALSE))</f>
        <v xml:space="preserve"> </v>
      </c>
      <c r="AK347" s="440"/>
    </row>
    <row r="348" spans="1:37">
      <c r="A348" s="422"/>
      <c r="B348" s="423"/>
      <c r="C348" s="423"/>
      <c r="D348" s="423"/>
      <c r="E348" s="424"/>
      <c r="F348" s="423"/>
      <c r="G348" s="423"/>
      <c r="H348" s="424"/>
      <c r="I348" s="423"/>
      <c r="J348" s="423"/>
      <c r="K348" s="423"/>
      <c r="L348" s="433"/>
      <c r="M348" s="423"/>
      <c r="N348" s="423"/>
      <c r="O348" s="425"/>
      <c r="P348" s="434"/>
      <c r="Q348" s="423"/>
      <c r="R348" s="423"/>
      <c r="S348" s="423"/>
      <c r="T348" s="435" t="str">
        <f>IF(S348="","",VLOOKUP(S348,'Drop Down Lists'!$D$2:$E$394,2,FALSE))</f>
        <v/>
      </c>
      <c r="U348" s="428"/>
      <c r="V348" s="428"/>
      <c r="W348" s="436"/>
      <c r="X348" s="436"/>
      <c r="Y348" s="437"/>
      <c r="Z348" s="438" t="str">
        <f t="shared" si="26"/>
        <v/>
      </c>
      <c r="AA348" s="438" t="str">
        <f>IF(Z348="","",VLOOKUP(Z348,'Drop Down Lists'!$D$2:$E$3942,FALSE))</f>
        <v/>
      </c>
      <c r="AB348" s="438"/>
      <c r="AC348" s="438"/>
      <c r="AD348" s="433" t="str">
        <f t="shared" si="27"/>
        <v/>
      </c>
      <c r="AE348" s="439" t="str">
        <f t="shared" si="25"/>
        <v/>
      </c>
      <c r="AF348" s="438" t="str">
        <f>IF(AE348="","",VLOOKUP(AE348,'Drop Down Lists'!$D$2:$E$394,2,FALSE))</f>
        <v/>
      </c>
      <c r="AG348" s="439"/>
      <c r="AH348" s="437" t="str">
        <f t="shared" si="28"/>
        <v/>
      </c>
      <c r="AI348" s="438" t="str">
        <f t="shared" si="29"/>
        <v xml:space="preserve"> </v>
      </c>
      <c r="AJ348" s="438" t="str">
        <f>IF(AI348=" "," ",VLOOKUP(AI348,'Drop Down Lists'!$D$2:$E$394,2,FALSE))</f>
        <v xml:space="preserve"> </v>
      </c>
      <c r="AK348" s="440"/>
    </row>
    <row r="349" spans="1:37">
      <c r="A349" s="422"/>
      <c r="B349" s="423"/>
      <c r="C349" s="423"/>
      <c r="D349" s="423"/>
      <c r="E349" s="424"/>
      <c r="F349" s="423"/>
      <c r="G349" s="423"/>
      <c r="H349" s="424"/>
      <c r="I349" s="423"/>
      <c r="J349" s="423"/>
      <c r="K349" s="423"/>
      <c r="L349" s="433"/>
      <c r="M349" s="423"/>
      <c r="N349" s="423"/>
      <c r="O349" s="425"/>
      <c r="P349" s="434"/>
      <c r="Q349" s="423"/>
      <c r="R349" s="423"/>
      <c r="S349" s="423"/>
      <c r="T349" s="435" t="str">
        <f>IF(S349="","",VLOOKUP(S349,'Drop Down Lists'!$D$2:$E$394,2,FALSE))</f>
        <v/>
      </c>
      <c r="U349" s="428"/>
      <c r="V349" s="428"/>
      <c r="W349" s="436"/>
      <c r="X349" s="436"/>
      <c r="Y349" s="437"/>
      <c r="Z349" s="438" t="str">
        <f t="shared" si="26"/>
        <v/>
      </c>
      <c r="AA349" s="438" t="str">
        <f>IF(Z349="","",VLOOKUP(Z349,'Drop Down Lists'!$D$2:$E$3942,FALSE))</f>
        <v/>
      </c>
      <c r="AB349" s="438"/>
      <c r="AC349" s="438"/>
      <c r="AD349" s="433" t="str">
        <f t="shared" si="27"/>
        <v/>
      </c>
      <c r="AE349" s="439" t="str">
        <f t="shared" si="25"/>
        <v/>
      </c>
      <c r="AF349" s="438" t="str">
        <f>IF(AE349="","",VLOOKUP(AE349,'Drop Down Lists'!$D$2:$E$394,2,FALSE))</f>
        <v/>
      </c>
      <c r="AG349" s="439"/>
      <c r="AH349" s="437" t="str">
        <f t="shared" si="28"/>
        <v/>
      </c>
      <c r="AI349" s="438" t="str">
        <f t="shared" si="29"/>
        <v xml:space="preserve"> </v>
      </c>
      <c r="AJ349" s="438" t="str">
        <f>IF(AI349=" "," ",VLOOKUP(AI349,'Drop Down Lists'!$D$2:$E$394,2,FALSE))</f>
        <v xml:space="preserve"> </v>
      </c>
      <c r="AK349" s="440"/>
    </row>
    <row r="350" spans="1:37">
      <c r="A350" s="422"/>
      <c r="B350" s="423"/>
      <c r="C350" s="423"/>
      <c r="D350" s="423"/>
      <c r="E350" s="424"/>
      <c r="F350" s="423"/>
      <c r="G350" s="423"/>
      <c r="H350" s="424"/>
      <c r="I350" s="423"/>
      <c r="J350" s="423"/>
      <c r="K350" s="423"/>
      <c r="L350" s="433"/>
      <c r="M350" s="423"/>
      <c r="N350" s="423"/>
      <c r="O350" s="425"/>
      <c r="P350" s="434"/>
      <c r="Q350" s="423"/>
      <c r="R350" s="423"/>
      <c r="S350" s="423"/>
      <c r="T350" s="435" t="str">
        <f>IF(S350="","",VLOOKUP(S350,'Drop Down Lists'!$D$2:$E$394,2,FALSE))</f>
        <v/>
      </c>
      <c r="U350" s="428"/>
      <c r="V350" s="428"/>
      <c r="W350" s="436"/>
      <c r="X350" s="436"/>
      <c r="Y350" s="437"/>
      <c r="Z350" s="438" t="str">
        <f t="shared" si="26"/>
        <v/>
      </c>
      <c r="AA350" s="438" t="str">
        <f>IF(Z350="","",VLOOKUP(Z350,'Drop Down Lists'!$D$2:$E$3942,FALSE))</f>
        <v/>
      </c>
      <c r="AB350" s="438"/>
      <c r="AC350" s="438"/>
      <c r="AD350" s="433" t="str">
        <f t="shared" si="27"/>
        <v/>
      </c>
      <c r="AE350" s="439" t="str">
        <f t="shared" si="25"/>
        <v/>
      </c>
      <c r="AF350" s="438" t="str">
        <f>IF(AE350="","",VLOOKUP(AE350,'Drop Down Lists'!$D$2:$E$394,2,FALSE))</f>
        <v/>
      </c>
      <c r="AG350" s="439"/>
      <c r="AH350" s="437" t="str">
        <f t="shared" si="28"/>
        <v/>
      </c>
      <c r="AI350" s="438" t="str">
        <f t="shared" si="29"/>
        <v xml:space="preserve"> </v>
      </c>
      <c r="AJ350" s="438" t="str">
        <f>IF(AI350=" "," ",VLOOKUP(AI350,'Drop Down Lists'!$D$2:$E$394,2,FALSE))</f>
        <v xml:space="preserve"> </v>
      </c>
      <c r="AK350" s="440"/>
    </row>
    <row r="351" spans="1:37">
      <c r="A351" s="422"/>
      <c r="B351" s="423"/>
      <c r="C351" s="423"/>
      <c r="D351" s="423"/>
      <c r="E351" s="424"/>
      <c r="F351" s="423"/>
      <c r="G351" s="423"/>
      <c r="H351" s="424"/>
      <c r="I351" s="423"/>
      <c r="J351" s="423"/>
      <c r="K351" s="423"/>
      <c r="L351" s="433"/>
      <c r="M351" s="423"/>
      <c r="N351" s="423"/>
      <c r="O351" s="425"/>
      <c r="P351" s="434"/>
      <c r="Q351" s="423"/>
      <c r="R351" s="423"/>
      <c r="S351" s="423"/>
      <c r="T351" s="435" t="str">
        <f>IF(S351="","",VLOOKUP(S351,'Drop Down Lists'!$D$2:$E$394,2,FALSE))</f>
        <v/>
      </c>
      <c r="U351" s="428"/>
      <c r="V351" s="428"/>
      <c r="W351" s="436"/>
      <c r="X351" s="436"/>
      <c r="Y351" s="437"/>
      <c r="Z351" s="438" t="str">
        <f t="shared" si="26"/>
        <v/>
      </c>
      <c r="AA351" s="438" t="str">
        <f>IF(Z351="","",VLOOKUP(Z351,'Drop Down Lists'!$D$2:$E$3942,FALSE))</f>
        <v/>
      </c>
      <c r="AB351" s="438"/>
      <c r="AC351" s="438"/>
      <c r="AD351" s="433" t="str">
        <f t="shared" si="27"/>
        <v/>
      </c>
      <c r="AE351" s="439" t="str">
        <f t="shared" si="25"/>
        <v/>
      </c>
      <c r="AF351" s="438" t="str">
        <f>IF(AE351="","",VLOOKUP(AE351,'Drop Down Lists'!$D$2:$E$394,2,FALSE))</f>
        <v/>
      </c>
      <c r="AG351" s="439"/>
      <c r="AH351" s="437" t="str">
        <f t="shared" si="28"/>
        <v/>
      </c>
      <c r="AI351" s="438" t="str">
        <f t="shared" si="29"/>
        <v xml:space="preserve"> </v>
      </c>
      <c r="AJ351" s="438" t="str">
        <f>IF(AI351=" "," ",VLOOKUP(AI351,'Drop Down Lists'!$D$2:$E$394,2,FALSE))</f>
        <v xml:space="preserve"> </v>
      </c>
      <c r="AK351" s="440"/>
    </row>
    <row r="352" spans="1:37">
      <c r="A352" s="422"/>
      <c r="B352" s="423"/>
      <c r="C352" s="423"/>
      <c r="D352" s="423"/>
      <c r="E352" s="424"/>
      <c r="F352" s="423"/>
      <c r="G352" s="423"/>
      <c r="H352" s="424"/>
      <c r="I352" s="423"/>
      <c r="J352" s="423"/>
      <c r="K352" s="423"/>
      <c r="L352" s="433"/>
      <c r="M352" s="423"/>
      <c r="N352" s="423"/>
      <c r="O352" s="425"/>
      <c r="P352" s="434"/>
      <c r="Q352" s="423"/>
      <c r="R352" s="423"/>
      <c r="S352" s="423"/>
      <c r="T352" s="435" t="str">
        <f>IF(S352="","",VLOOKUP(S352,'Drop Down Lists'!$D$2:$E$394,2,FALSE))</f>
        <v/>
      </c>
      <c r="U352" s="428"/>
      <c r="V352" s="428"/>
      <c r="W352" s="436"/>
      <c r="X352" s="436"/>
      <c r="Y352" s="437"/>
      <c r="Z352" s="438" t="str">
        <f t="shared" si="26"/>
        <v/>
      </c>
      <c r="AA352" s="438" t="str">
        <f>IF(Z352="","",VLOOKUP(Z352,'Drop Down Lists'!$D$2:$E$3942,FALSE))</f>
        <v/>
      </c>
      <c r="AB352" s="438"/>
      <c r="AC352" s="438"/>
      <c r="AD352" s="433" t="str">
        <f t="shared" si="27"/>
        <v/>
      </c>
      <c r="AE352" s="439" t="str">
        <f t="shared" si="25"/>
        <v/>
      </c>
      <c r="AF352" s="438" t="str">
        <f>IF(AE352="","",VLOOKUP(AE352,'Drop Down Lists'!$D$2:$E$394,2,FALSE))</f>
        <v/>
      </c>
      <c r="AG352" s="439"/>
      <c r="AH352" s="437" t="str">
        <f t="shared" si="28"/>
        <v/>
      </c>
      <c r="AI352" s="438" t="str">
        <f t="shared" si="29"/>
        <v xml:space="preserve"> </v>
      </c>
      <c r="AJ352" s="438" t="str">
        <f>IF(AI352=" "," ",VLOOKUP(AI352,'Drop Down Lists'!$D$2:$E$394,2,FALSE))</f>
        <v xml:space="preserve"> </v>
      </c>
      <c r="AK352" s="440"/>
    </row>
    <row r="353" spans="1:37">
      <c r="A353" s="422"/>
      <c r="B353" s="423"/>
      <c r="C353" s="423"/>
      <c r="D353" s="423"/>
      <c r="E353" s="424"/>
      <c r="F353" s="423"/>
      <c r="G353" s="423"/>
      <c r="H353" s="424"/>
      <c r="I353" s="423"/>
      <c r="J353" s="423"/>
      <c r="K353" s="423"/>
      <c r="L353" s="433"/>
      <c r="M353" s="423"/>
      <c r="N353" s="423"/>
      <c r="O353" s="425"/>
      <c r="P353" s="434"/>
      <c r="Q353" s="423"/>
      <c r="R353" s="423"/>
      <c r="S353" s="423"/>
      <c r="T353" s="435" t="str">
        <f>IF(S353="","",VLOOKUP(S353,'Drop Down Lists'!$D$2:$E$394,2,FALSE))</f>
        <v/>
      </c>
      <c r="U353" s="428"/>
      <c r="V353" s="428"/>
      <c r="W353" s="436"/>
      <c r="X353" s="436"/>
      <c r="Y353" s="437"/>
      <c r="Z353" s="438" t="str">
        <f t="shared" si="26"/>
        <v/>
      </c>
      <c r="AA353" s="438" t="str">
        <f>IF(Z353="","",VLOOKUP(Z353,'Drop Down Lists'!$D$2:$E$3942,FALSE))</f>
        <v/>
      </c>
      <c r="AB353" s="438"/>
      <c r="AC353" s="438"/>
      <c r="AD353" s="433" t="str">
        <f t="shared" si="27"/>
        <v/>
      </c>
      <c r="AE353" s="439" t="str">
        <f t="shared" si="25"/>
        <v/>
      </c>
      <c r="AF353" s="438" t="str">
        <f>IF(AE353="","",VLOOKUP(AE353,'Drop Down Lists'!$D$2:$E$394,2,FALSE))</f>
        <v/>
      </c>
      <c r="AG353" s="439"/>
      <c r="AH353" s="437" t="str">
        <f t="shared" si="28"/>
        <v/>
      </c>
      <c r="AI353" s="438" t="str">
        <f t="shared" si="29"/>
        <v xml:space="preserve"> </v>
      </c>
      <c r="AJ353" s="438" t="str">
        <f>IF(AI353=" "," ",VLOOKUP(AI353,'Drop Down Lists'!$D$2:$E$394,2,FALSE))</f>
        <v xml:space="preserve"> </v>
      </c>
      <c r="AK353" s="440"/>
    </row>
    <row r="354" spans="1:37">
      <c r="A354" s="422"/>
      <c r="B354" s="423"/>
      <c r="C354" s="423"/>
      <c r="D354" s="423"/>
      <c r="E354" s="424"/>
      <c r="F354" s="423"/>
      <c r="G354" s="423"/>
      <c r="H354" s="424"/>
      <c r="I354" s="423"/>
      <c r="J354" s="423"/>
      <c r="K354" s="423"/>
      <c r="L354" s="433"/>
      <c r="M354" s="423"/>
      <c r="N354" s="423"/>
      <c r="O354" s="425"/>
      <c r="P354" s="434"/>
      <c r="Q354" s="423"/>
      <c r="R354" s="423"/>
      <c r="S354" s="423"/>
      <c r="T354" s="435" t="str">
        <f>IF(S354="","",VLOOKUP(S354,'Drop Down Lists'!$D$2:$E$394,2,FALSE))</f>
        <v/>
      </c>
      <c r="U354" s="428"/>
      <c r="V354" s="428"/>
      <c r="W354" s="436"/>
      <c r="X354" s="436"/>
      <c r="Y354" s="437"/>
      <c r="Z354" s="438" t="str">
        <f t="shared" si="26"/>
        <v/>
      </c>
      <c r="AA354" s="438" t="str">
        <f>IF(Z354="","",VLOOKUP(Z354,'Drop Down Lists'!$D$2:$E$3942,FALSE))</f>
        <v/>
      </c>
      <c r="AB354" s="438"/>
      <c r="AC354" s="438"/>
      <c r="AD354" s="433" t="str">
        <f t="shared" si="27"/>
        <v/>
      </c>
      <c r="AE354" s="439" t="str">
        <f t="shared" si="25"/>
        <v/>
      </c>
      <c r="AF354" s="438" t="str">
        <f>IF(AE354="","",VLOOKUP(AE354,'Drop Down Lists'!$D$2:$E$394,2,FALSE))</f>
        <v/>
      </c>
      <c r="AG354" s="439"/>
      <c r="AH354" s="437" t="str">
        <f t="shared" si="28"/>
        <v/>
      </c>
      <c r="AI354" s="438" t="str">
        <f t="shared" si="29"/>
        <v xml:space="preserve"> </v>
      </c>
      <c r="AJ354" s="438" t="str">
        <f>IF(AI354=" "," ",VLOOKUP(AI354,'Drop Down Lists'!$D$2:$E$394,2,FALSE))</f>
        <v xml:space="preserve"> </v>
      </c>
      <c r="AK354" s="440"/>
    </row>
    <row r="355" spans="1:37">
      <c r="A355" s="422"/>
      <c r="B355" s="423"/>
      <c r="C355" s="423"/>
      <c r="D355" s="423"/>
      <c r="E355" s="424"/>
      <c r="F355" s="423"/>
      <c r="G355" s="423"/>
      <c r="H355" s="424"/>
      <c r="I355" s="423"/>
      <c r="J355" s="423"/>
      <c r="K355" s="423"/>
      <c r="L355" s="433"/>
      <c r="M355" s="423"/>
      <c r="N355" s="423"/>
      <c r="O355" s="425"/>
      <c r="P355" s="434"/>
      <c r="Q355" s="423"/>
      <c r="R355" s="423"/>
      <c r="S355" s="423"/>
      <c r="T355" s="435" t="str">
        <f>IF(S355="","",VLOOKUP(S355,'Drop Down Lists'!$D$2:$E$394,2,FALSE))</f>
        <v/>
      </c>
      <c r="U355" s="428"/>
      <c r="V355" s="428"/>
      <c r="W355" s="436"/>
      <c r="X355" s="436"/>
      <c r="Y355" s="437"/>
      <c r="Z355" s="438" t="str">
        <f t="shared" si="26"/>
        <v/>
      </c>
      <c r="AA355" s="438" t="str">
        <f>IF(Z355="","",VLOOKUP(Z355,'Drop Down Lists'!$D$2:$E$3942,FALSE))</f>
        <v/>
      </c>
      <c r="AB355" s="438"/>
      <c r="AC355" s="438"/>
      <c r="AD355" s="433" t="str">
        <f t="shared" si="27"/>
        <v/>
      </c>
      <c r="AE355" s="439" t="str">
        <f t="shared" si="25"/>
        <v/>
      </c>
      <c r="AF355" s="438" t="str">
        <f>IF(AE355="","",VLOOKUP(AE355,'Drop Down Lists'!$D$2:$E$394,2,FALSE))</f>
        <v/>
      </c>
      <c r="AG355" s="439"/>
      <c r="AH355" s="437" t="str">
        <f t="shared" si="28"/>
        <v/>
      </c>
      <c r="AI355" s="438" t="str">
        <f t="shared" si="29"/>
        <v xml:space="preserve"> </v>
      </c>
      <c r="AJ355" s="438" t="str">
        <f>IF(AI355=" "," ",VLOOKUP(AI355,'Drop Down Lists'!$D$2:$E$394,2,FALSE))</f>
        <v xml:space="preserve"> </v>
      </c>
      <c r="AK355" s="440"/>
    </row>
    <row r="356" spans="1:37">
      <c r="A356" s="422"/>
      <c r="B356" s="423"/>
      <c r="C356" s="423"/>
      <c r="D356" s="423"/>
      <c r="E356" s="424"/>
      <c r="F356" s="423"/>
      <c r="G356" s="423"/>
      <c r="H356" s="424"/>
      <c r="I356" s="423"/>
      <c r="J356" s="423"/>
      <c r="K356" s="423"/>
      <c r="L356" s="433"/>
      <c r="M356" s="423"/>
      <c r="N356" s="423"/>
      <c r="O356" s="425"/>
      <c r="P356" s="434"/>
      <c r="Q356" s="423"/>
      <c r="R356" s="423"/>
      <c r="S356" s="423"/>
      <c r="T356" s="435" t="str">
        <f>IF(S356="","",VLOOKUP(S356,'Drop Down Lists'!$D$2:$E$394,2,FALSE))</f>
        <v/>
      </c>
      <c r="U356" s="428"/>
      <c r="V356" s="428"/>
      <c r="W356" s="436"/>
      <c r="X356" s="436"/>
      <c r="Y356" s="437"/>
      <c r="Z356" s="438" t="str">
        <f t="shared" si="26"/>
        <v/>
      </c>
      <c r="AA356" s="438" t="str">
        <f>IF(Z356="","",VLOOKUP(Z356,'Drop Down Lists'!$D$2:$E$3942,FALSE))</f>
        <v/>
      </c>
      <c r="AB356" s="438"/>
      <c r="AC356" s="438"/>
      <c r="AD356" s="433" t="str">
        <f t="shared" si="27"/>
        <v/>
      </c>
      <c r="AE356" s="439" t="str">
        <f t="shared" si="25"/>
        <v/>
      </c>
      <c r="AF356" s="438" t="str">
        <f>IF(AE356="","",VLOOKUP(AE356,'Drop Down Lists'!$D$2:$E$394,2,FALSE))</f>
        <v/>
      </c>
      <c r="AG356" s="439"/>
      <c r="AH356" s="437" t="str">
        <f t="shared" si="28"/>
        <v/>
      </c>
      <c r="AI356" s="438" t="str">
        <f t="shared" si="29"/>
        <v xml:space="preserve"> </v>
      </c>
      <c r="AJ356" s="438" t="str">
        <f>IF(AI356=" "," ",VLOOKUP(AI356,'Drop Down Lists'!$D$2:$E$394,2,FALSE))</f>
        <v xml:space="preserve"> </v>
      </c>
      <c r="AK356" s="440"/>
    </row>
    <row r="357" spans="1:37">
      <c r="A357" s="422"/>
      <c r="B357" s="423"/>
      <c r="C357" s="423"/>
      <c r="D357" s="423"/>
      <c r="E357" s="424"/>
      <c r="F357" s="423"/>
      <c r="G357" s="423"/>
      <c r="H357" s="424"/>
      <c r="I357" s="423"/>
      <c r="J357" s="423"/>
      <c r="K357" s="423"/>
      <c r="L357" s="433"/>
      <c r="M357" s="423"/>
      <c r="N357" s="423"/>
      <c r="O357" s="425"/>
      <c r="P357" s="434"/>
      <c r="Q357" s="423"/>
      <c r="R357" s="423"/>
      <c r="S357" s="423"/>
      <c r="T357" s="435" t="str">
        <f>IF(S357="","",VLOOKUP(S357,'Drop Down Lists'!$D$2:$E$394,2,FALSE))</f>
        <v/>
      </c>
      <c r="U357" s="428"/>
      <c r="V357" s="428"/>
      <c r="W357" s="436"/>
      <c r="X357" s="436"/>
      <c r="Y357" s="437"/>
      <c r="Z357" s="438" t="str">
        <f t="shared" si="26"/>
        <v/>
      </c>
      <c r="AA357" s="438" t="str">
        <f>IF(Z357="","",VLOOKUP(Z357,'Drop Down Lists'!$D$2:$E$3942,FALSE))</f>
        <v/>
      </c>
      <c r="AB357" s="438"/>
      <c r="AC357" s="438"/>
      <c r="AD357" s="433" t="str">
        <f t="shared" si="27"/>
        <v/>
      </c>
      <c r="AE357" s="439" t="str">
        <f t="shared" si="25"/>
        <v/>
      </c>
      <c r="AF357" s="438" t="str">
        <f>IF(AE357="","",VLOOKUP(AE357,'Drop Down Lists'!$D$2:$E$394,2,FALSE))</f>
        <v/>
      </c>
      <c r="AG357" s="439"/>
      <c r="AH357" s="437" t="str">
        <f t="shared" si="28"/>
        <v/>
      </c>
      <c r="AI357" s="438" t="str">
        <f t="shared" si="29"/>
        <v xml:space="preserve"> </v>
      </c>
      <c r="AJ357" s="438" t="str">
        <f>IF(AI357=" "," ",VLOOKUP(AI357,'Drop Down Lists'!$D$2:$E$394,2,FALSE))</f>
        <v xml:space="preserve"> </v>
      </c>
      <c r="AK357" s="440"/>
    </row>
    <row r="358" spans="1:37">
      <c r="A358" s="422"/>
      <c r="B358" s="423"/>
      <c r="C358" s="423"/>
      <c r="D358" s="423"/>
      <c r="E358" s="424"/>
      <c r="F358" s="423"/>
      <c r="G358" s="423"/>
      <c r="H358" s="424"/>
      <c r="I358" s="423"/>
      <c r="J358" s="423"/>
      <c r="K358" s="423"/>
      <c r="L358" s="433"/>
      <c r="M358" s="423"/>
      <c r="N358" s="423"/>
      <c r="O358" s="425"/>
      <c r="P358" s="434"/>
      <c r="Q358" s="423"/>
      <c r="R358" s="423"/>
      <c r="S358" s="423"/>
      <c r="T358" s="435" t="str">
        <f>IF(S358="","",VLOOKUP(S358,'Drop Down Lists'!$D$2:$E$394,2,FALSE))</f>
        <v/>
      </c>
      <c r="U358" s="428"/>
      <c r="V358" s="428"/>
      <c r="W358" s="436"/>
      <c r="X358" s="436"/>
      <c r="Y358" s="437"/>
      <c r="Z358" s="438" t="str">
        <f t="shared" si="26"/>
        <v/>
      </c>
      <c r="AA358" s="438" t="str">
        <f>IF(Z358="","",VLOOKUP(Z358,'Drop Down Lists'!$D$2:$E$3942,FALSE))</f>
        <v/>
      </c>
      <c r="AB358" s="438"/>
      <c r="AC358" s="438"/>
      <c r="AD358" s="433" t="str">
        <f t="shared" si="27"/>
        <v/>
      </c>
      <c r="AE358" s="439" t="str">
        <f t="shared" si="25"/>
        <v/>
      </c>
      <c r="AF358" s="438" t="str">
        <f>IF(AE358="","",VLOOKUP(AE358,'Drop Down Lists'!$D$2:$E$394,2,FALSE))</f>
        <v/>
      </c>
      <c r="AG358" s="439"/>
      <c r="AH358" s="437" t="str">
        <f t="shared" si="28"/>
        <v/>
      </c>
      <c r="AI358" s="438" t="str">
        <f t="shared" si="29"/>
        <v xml:space="preserve"> </v>
      </c>
      <c r="AJ358" s="438" t="str">
        <f>IF(AI358=" "," ",VLOOKUP(AI358,'Drop Down Lists'!$D$2:$E$394,2,FALSE))</f>
        <v xml:space="preserve"> </v>
      </c>
      <c r="AK358" s="440"/>
    </row>
    <row r="359" spans="1:37">
      <c r="A359" s="422"/>
      <c r="B359" s="423"/>
      <c r="C359" s="423"/>
      <c r="D359" s="423"/>
      <c r="E359" s="424"/>
      <c r="F359" s="423"/>
      <c r="G359" s="423"/>
      <c r="H359" s="424"/>
      <c r="I359" s="423"/>
      <c r="J359" s="423"/>
      <c r="K359" s="423"/>
      <c r="L359" s="433"/>
      <c r="M359" s="423"/>
      <c r="N359" s="423"/>
      <c r="O359" s="425"/>
      <c r="P359" s="434"/>
      <c r="Q359" s="423"/>
      <c r="R359" s="423"/>
      <c r="S359" s="423"/>
      <c r="T359" s="435" t="str">
        <f>IF(S359="","",VLOOKUP(S359,'Drop Down Lists'!$D$2:$E$394,2,FALSE))</f>
        <v/>
      </c>
      <c r="U359" s="428"/>
      <c r="V359" s="428"/>
      <c r="W359" s="436"/>
      <c r="X359" s="436"/>
      <c r="Y359" s="437"/>
      <c r="Z359" s="438" t="str">
        <f t="shared" si="26"/>
        <v/>
      </c>
      <c r="AA359" s="438" t="str">
        <f>IF(Z359="","",VLOOKUP(Z359,'Drop Down Lists'!$D$2:$E$3942,FALSE))</f>
        <v/>
      </c>
      <c r="AB359" s="438"/>
      <c r="AC359" s="438"/>
      <c r="AD359" s="433" t="str">
        <f t="shared" si="27"/>
        <v/>
      </c>
      <c r="AE359" s="439" t="str">
        <f t="shared" si="25"/>
        <v/>
      </c>
      <c r="AF359" s="438" t="str">
        <f>IF(AE359="","",VLOOKUP(AE359,'Drop Down Lists'!$D$2:$E$394,2,FALSE))</f>
        <v/>
      </c>
      <c r="AG359" s="439"/>
      <c r="AH359" s="437" t="str">
        <f t="shared" si="28"/>
        <v/>
      </c>
      <c r="AI359" s="438" t="str">
        <f t="shared" si="29"/>
        <v xml:space="preserve"> </v>
      </c>
      <c r="AJ359" s="438" t="str">
        <f>IF(AI359=" "," ",VLOOKUP(AI359,'Drop Down Lists'!$D$2:$E$394,2,FALSE))</f>
        <v xml:space="preserve"> </v>
      </c>
      <c r="AK359" s="440"/>
    </row>
    <row r="360" spans="1:37">
      <c r="A360" s="422"/>
      <c r="B360" s="423"/>
      <c r="C360" s="423"/>
      <c r="D360" s="423"/>
      <c r="E360" s="424"/>
      <c r="F360" s="423"/>
      <c r="G360" s="423"/>
      <c r="H360" s="424"/>
      <c r="I360" s="423"/>
      <c r="J360" s="423"/>
      <c r="K360" s="423"/>
      <c r="L360" s="433"/>
      <c r="M360" s="423"/>
      <c r="N360" s="423"/>
      <c r="O360" s="425"/>
      <c r="P360" s="434"/>
      <c r="Q360" s="423"/>
      <c r="R360" s="423"/>
      <c r="S360" s="423"/>
      <c r="T360" s="435" t="str">
        <f>IF(S360="","",VLOOKUP(S360,'Drop Down Lists'!$D$2:$E$394,2,FALSE))</f>
        <v/>
      </c>
      <c r="U360" s="428"/>
      <c r="V360" s="428"/>
      <c r="W360" s="436"/>
      <c r="X360" s="436"/>
      <c r="Y360" s="437"/>
      <c r="Z360" s="438" t="str">
        <f t="shared" si="26"/>
        <v/>
      </c>
      <c r="AA360" s="438" t="str">
        <f>IF(Z360="","",VLOOKUP(Z360,'Drop Down Lists'!$D$2:$E$3942,FALSE))</f>
        <v/>
      </c>
      <c r="AB360" s="438"/>
      <c r="AC360" s="438"/>
      <c r="AD360" s="433" t="str">
        <f t="shared" si="27"/>
        <v/>
      </c>
      <c r="AE360" s="439" t="str">
        <f t="shared" si="25"/>
        <v/>
      </c>
      <c r="AF360" s="438" t="str">
        <f>IF(AE360="","",VLOOKUP(AE360,'Drop Down Lists'!$D$2:$E$394,2,FALSE))</f>
        <v/>
      </c>
      <c r="AG360" s="439"/>
      <c r="AH360" s="437" t="str">
        <f t="shared" si="28"/>
        <v/>
      </c>
      <c r="AI360" s="438" t="str">
        <f t="shared" si="29"/>
        <v xml:space="preserve"> </v>
      </c>
      <c r="AJ360" s="438" t="str">
        <f>IF(AI360=" "," ",VLOOKUP(AI360,'Drop Down Lists'!$D$2:$E$394,2,FALSE))</f>
        <v xml:space="preserve"> </v>
      </c>
      <c r="AK360" s="440"/>
    </row>
    <row r="361" spans="1:37">
      <c r="A361" s="422"/>
      <c r="B361" s="423"/>
      <c r="C361" s="423"/>
      <c r="D361" s="423"/>
      <c r="E361" s="424"/>
      <c r="F361" s="423"/>
      <c r="G361" s="423"/>
      <c r="H361" s="424"/>
      <c r="I361" s="423"/>
      <c r="J361" s="423"/>
      <c r="K361" s="423"/>
      <c r="L361" s="433"/>
      <c r="M361" s="423"/>
      <c r="N361" s="423"/>
      <c r="O361" s="425"/>
      <c r="P361" s="434"/>
      <c r="Q361" s="423"/>
      <c r="R361" s="423"/>
      <c r="S361" s="423"/>
      <c r="T361" s="435" t="str">
        <f>IF(S361="","",VLOOKUP(S361,'Drop Down Lists'!$D$2:$E$394,2,FALSE))</f>
        <v/>
      </c>
      <c r="U361" s="428"/>
      <c r="V361" s="428"/>
      <c r="W361" s="436"/>
      <c r="X361" s="436"/>
      <c r="Y361" s="437"/>
      <c r="Z361" s="438" t="str">
        <f t="shared" si="26"/>
        <v/>
      </c>
      <c r="AA361" s="438" t="str">
        <f>IF(Z361="","",VLOOKUP(Z361,'Drop Down Lists'!$D$2:$E$3942,FALSE))</f>
        <v/>
      </c>
      <c r="AB361" s="438"/>
      <c r="AC361" s="438"/>
      <c r="AD361" s="433" t="str">
        <f t="shared" si="27"/>
        <v/>
      </c>
      <c r="AE361" s="439" t="str">
        <f t="shared" si="25"/>
        <v/>
      </c>
      <c r="AF361" s="438" t="str">
        <f>IF(AE361="","",VLOOKUP(AE361,'Drop Down Lists'!$D$2:$E$394,2,FALSE))</f>
        <v/>
      </c>
      <c r="AG361" s="439"/>
      <c r="AH361" s="437" t="str">
        <f t="shared" si="28"/>
        <v/>
      </c>
      <c r="AI361" s="438" t="str">
        <f t="shared" si="29"/>
        <v xml:space="preserve"> </v>
      </c>
      <c r="AJ361" s="438" t="str">
        <f>IF(AI361=" "," ",VLOOKUP(AI361,'Drop Down Lists'!$D$2:$E$394,2,FALSE))</f>
        <v xml:space="preserve"> </v>
      </c>
      <c r="AK361" s="440"/>
    </row>
    <row r="362" spans="1:37">
      <c r="A362" s="422"/>
      <c r="B362" s="423"/>
      <c r="C362" s="423"/>
      <c r="D362" s="423"/>
      <c r="E362" s="424"/>
      <c r="F362" s="423"/>
      <c r="G362" s="423"/>
      <c r="H362" s="424"/>
      <c r="I362" s="423"/>
      <c r="J362" s="423"/>
      <c r="K362" s="423"/>
      <c r="L362" s="433"/>
      <c r="M362" s="423"/>
      <c r="N362" s="423"/>
      <c r="O362" s="425"/>
      <c r="P362" s="434"/>
      <c r="Q362" s="423"/>
      <c r="R362" s="423"/>
      <c r="S362" s="423"/>
      <c r="T362" s="435" t="str">
        <f>IF(S362="","",VLOOKUP(S362,'Drop Down Lists'!$D$2:$E$394,2,FALSE))</f>
        <v/>
      </c>
      <c r="U362" s="428"/>
      <c r="V362" s="428"/>
      <c r="W362" s="436"/>
      <c r="X362" s="436"/>
      <c r="Y362" s="437"/>
      <c r="Z362" s="438" t="str">
        <f t="shared" si="26"/>
        <v/>
      </c>
      <c r="AA362" s="438" t="str">
        <f>IF(Z362="","",VLOOKUP(Z362,'Drop Down Lists'!$D$2:$E$3942,FALSE))</f>
        <v/>
      </c>
      <c r="AB362" s="438"/>
      <c r="AC362" s="438"/>
      <c r="AD362" s="433" t="str">
        <f t="shared" si="27"/>
        <v/>
      </c>
      <c r="AE362" s="439" t="str">
        <f t="shared" si="25"/>
        <v/>
      </c>
      <c r="AF362" s="438" t="str">
        <f>IF(AE362="","",VLOOKUP(AE362,'Drop Down Lists'!$D$2:$E$394,2,FALSE))</f>
        <v/>
      </c>
      <c r="AG362" s="439"/>
      <c r="AH362" s="437" t="str">
        <f t="shared" si="28"/>
        <v/>
      </c>
      <c r="AI362" s="438" t="str">
        <f t="shared" si="29"/>
        <v xml:space="preserve"> </v>
      </c>
      <c r="AJ362" s="438" t="str">
        <f>IF(AI362=" "," ",VLOOKUP(AI362,'Drop Down Lists'!$D$2:$E$394,2,FALSE))</f>
        <v xml:space="preserve"> </v>
      </c>
      <c r="AK362" s="440"/>
    </row>
    <row r="363" spans="1:37">
      <c r="A363" s="422"/>
      <c r="B363" s="423"/>
      <c r="C363" s="423"/>
      <c r="D363" s="423"/>
      <c r="E363" s="424"/>
      <c r="F363" s="423"/>
      <c r="G363" s="423"/>
      <c r="H363" s="424"/>
      <c r="I363" s="423"/>
      <c r="J363" s="423"/>
      <c r="K363" s="423"/>
      <c r="L363" s="433"/>
      <c r="M363" s="423"/>
      <c r="N363" s="423"/>
      <c r="O363" s="425"/>
      <c r="P363" s="434"/>
      <c r="Q363" s="423"/>
      <c r="R363" s="423"/>
      <c r="S363" s="423"/>
      <c r="T363" s="435" t="str">
        <f>IF(S363="","",VLOOKUP(S363,'Drop Down Lists'!$D$2:$E$394,2,FALSE))</f>
        <v/>
      </c>
      <c r="U363" s="428"/>
      <c r="V363" s="428"/>
      <c r="W363" s="436"/>
      <c r="X363" s="436"/>
      <c r="Y363" s="437"/>
      <c r="Z363" s="438" t="str">
        <f t="shared" si="26"/>
        <v/>
      </c>
      <c r="AA363" s="438" t="str">
        <f>IF(Z363="","",VLOOKUP(Z363,'Drop Down Lists'!$D$2:$E$3942,FALSE))</f>
        <v/>
      </c>
      <c r="AB363" s="438"/>
      <c r="AC363" s="438"/>
      <c r="AD363" s="433" t="str">
        <f t="shared" si="27"/>
        <v/>
      </c>
      <c r="AE363" s="439" t="str">
        <f t="shared" si="25"/>
        <v/>
      </c>
      <c r="AF363" s="438" t="str">
        <f>IF(AE363="","",VLOOKUP(AE363,'Drop Down Lists'!$D$2:$E$394,2,FALSE))</f>
        <v/>
      </c>
      <c r="AG363" s="439"/>
      <c r="AH363" s="437" t="str">
        <f t="shared" si="28"/>
        <v/>
      </c>
      <c r="AI363" s="438" t="str">
        <f t="shared" si="29"/>
        <v xml:space="preserve"> </v>
      </c>
      <c r="AJ363" s="438" t="str">
        <f>IF(AI363=" "," ",VLOOKUP(AI363,'Drop Down Lists'!$D$2:$E$394,2,FALSE))</f>
        <v xml:space="preserve"> </v>
      </c>
      <c r="AK363" s="440"/>
    </row>
    <row r="364" spans="1:37">
      <c r="A364" s="422"/>
      <c r="B364" s="423"/>
      <c r="C364" s="423"/>
      <c r="D364" s="423"/>
      <c r="E364" s="424"/>
      <c r="F364" s="423"/>
      <c r="G364" s="423"/>
      <c r="H364" s="424"/>
      <c r="I364" s="423"/>
      <c r="J364" s="423"/>
      <c r="K364" s="423"/>
      <c r="L364" s="433"/>
      <c r="M364" s="423"/>
      <c r="N364" s="423"/>
      <c r="O364" s="425"/>
      <c r="P364" s="434"/>
      <c r="Q364" s="423"/>
      <c r="R364" s="423"/>
      <c r="S364" s="423"/>
      <c r="T364" s="435" t="str">
        <f>IF(S364="","",VLOOKUP(S364,'Drop Down Lists'!$D$2:$E$394,2,FALSE))</f>
        <v/>
      </c>
      <c r="U364" s="428"/>
      <c r="V364" s="428"/>
      <c r="W364" s="436"/>
      <c r="X364" s="436"/>
      <c r="Y364" s="437"/>
      <c r="Z364" s="438" t="str">
        <f t="shared" si="26"/>
        <v/>
      </c>
      <c r="AA364" s="438" t="str">
        <f>IF(Z364="","",VLOOKUP(Z364,'Drop Down Lists'!$D$2:$E$3942,FALSE))</f>
        <v/>
      </c>
      <c r="AB364" s="438"/>
      <c r="AC364" s="438"/>
      <c r="AD364" s="433" t="str">
        <f t="shared" si="27"/>
        <v/>
      </c>
      <c r="AE364" s="439" t="str">
        <f t="shared" si="25"/>
        <v/>
      </c>
      <c r="AF364" s="438" t="str">
        <f>IF(AE364="","",VLOOKUP(AE364,'Drop Down Lists'!$D$2:$E$394,2,FALSE))</f>
        <v/>
      </c>
      <c r="AG364" s="439"/>
      <c r="AH364" s="437" t="str">
        <f t="shared" si="28"/>
        <v/>
      </c>
      <c r="AI364" s="438" t="str">
        <f t="shared" si="29"/>
        <v xml:space="preserve"> </v>
      </c>
      <c r="AJ364" s="438" t="str">
        <f>IF(AI364=" "," ",VLOOKUP(AI364,'Drop Down Lists'!$D$2:$E$394,2,FALSE))</f>
        <v xml:space="preserve"> </v>
      </c>
      <c r="AK364" s="440"/>
    </row>
    <row r="365" spans="1:37">
      <c r="A365" s="422"/>
      <c r="B365" s="423"/>
      <c r="C365" s="423"/>
      <c r="D365" s="423"/>
      <c r="E365" s="424"/>
      <c r="F365" s="423"/>
      <c r="G365" s="423"/>
      <c r="H365" s="424"/>
      <c r="I365" s="423"/>
      <c r="J365" s="423"/>
      <c r="K365" s="423"/>
      <c r="L365" s="433"/>
      <c r="M365" s="423"/>
      <c r="N365" s="423"/>
      <c r="O365" s="425"/>
      <c r="P365" s="434"/>
      <c r="Q365" s="423"/>
      <c r="R365" s="423"/>
      <c r="S365" s="423"/>
      <c r="T365" s="435" t="str">
        <f>IF(S365="","",VLOOKUP(S365,'Drop Down Lists'!$D$2:$E$394,2,FALSE))</f>
        <v/>
      </c>
      <c r="U365" s="428"/>
      <c r="V365" s="428"/>
      <c r="W365" s="436"/>
      <c r="X365" s="436"/>
      <c r="Y365" s="437"/>
      <c r="Z365" s="438" t="str">
        <f t="shared" si="26"/>
        <v/>
      </c>
      <c r="AA365" s="438" t="str">
        <f>IF(Z365="","",VLOOKUP(Z365,'Drop Down Lists'!$D$2:$E$3942,FALSE))</f>
        <v/>
      </c>
      <c r="AB365" s="438"/>
      <c r="AC365" s="438"/>
      <c r="AD365" s="433" t="str">
        <f t="shared" si="27"/>
        <v/>
      </c>
      <c r="AE365" s="439" t="str">
        <f t="shared" si="25"/>
        <v/>
      </c>
      <c r="AF365" s="438" t="str">
        <f>IF(AE365="","",VLOOKUP(AE365,'Drop Down Lists'!$D$2:$E$394,2,FALSE))</f>
        <v/>
      </c>
      <c r="AG365" s="439"/>
      <c r="AH365" s="437" t="str">
        <f t="shared" si="28"/>
        <v/>
      </c>
      <c r="AI365" s="438" t="str">
        <f t="shared" si="29"/>
        <v xml:space="preserve"> </v>
      </c>
      <c r="AJ365" s="438" t="str">
        <f>IF(AI365=" "," ",VLOOKUP(AI365,'Drop Down Lists'!$D$2:$E$394,2,FALSE))</f>
        <v xml:space="preserve"> </v>
      </c>
      <c r="AK365" s="440"/>
    </row>
    <row r="366" spans="1:37">
      <c r="A366" s="422"/>
      <c r="B366" s="423"/>
      <c r="C366" s="423"/>
      <c r="D366" s="423"/>
      <c r="E366" s="424"/>
      <c r="F366" s="423"/>
      <c r="G366" s="423"/>
      <c r="H366" s="424"/>
      <c r="I366" s="423"/>
      <c r="J366" s="423"/>
      <c r="K366" s="423"/>
      <c r="L366" s="433"/>
      <c r="M366" s="423"/>
      <c r="N366" s="423"/>
      <c r="O366" s="425"/>
      <c r="P366" s="434"/>
      <c r="Q366" s="423"/>
      <c r="R366" s="423"/>
      <c r="S366" s="423"/>
      <c r="T366" s="435" t="str">
        <f>IF(S366="","",VLOOKUP(S366,'Drop Down Lists'!$D$2:$E$394,2,FALSE))</f>
        <v/>
      </c>
      <c r="U366" s="428"/>
      <c r="V366" s="428"/>
      <c r="W366" s="436"/>
      <c r="X366" s="436"/>
      <c r="Y366" s="437"/>
      <c r="Z366" s="438" t="str">
        <f t="shared" si="26"/>
        <v/>
      </c>
      <c r="AA366" s="438" t="str">
        <f>IF(Z366="","",VLOOKUP(Z366,'Drop Down Lists'!$D$2:$E$3942,FALSE))</f>
        <v/>
      </c>
      <c r="AB366" s="438"/>
      <c r="AC366" s="438"/>
      <c r="AD366" s="433" t="str">
        <f t="shared" si="27"/>
        <v/>
      </c>
      <c r="AE366" s="439" t="str">
        <f t="shared" si="25"/>
        <v/>
      </c>
      <c r="AF366" s="438" t="str">
        <f>IF(AE366="","",VLOOKUP(AE366,'Drop Down Lists'!$D$2:$E$394,2,FALSE))</f>
        <v/>
      </c>
      <c r="AG366" s="439"/>
      <c r="AH366" s="437" t="str">
        <f t="shared" si="28"/>
        <v/>
      </c>
      <c r="AI366" s="438" t="str">
        <f t="shared" si="29"/>
        <v xml:space="preserve"> </v>
      </c>
      <c r="AJ366" s="438" t="str">
        <f>IF(AI366=" "," ",VLOOKUP(AI366,'Drop Down Lists'!$D$2:$E$394,2,FALSE))</f>
        <v xml:space="preserve"> </v>
      </c>
      <c r="AK366" s="440"/>
    </row>
    <row r="367" spans="1:37">
      <c r="A367" s="422"/>
      <c r="B367" s="423"/>
      <c r="C367" s="423"/>
      <c r="D367" s="423"/>
      <c r="E367" s="424"/>
      <c r="F367" s="423"/>
      <c r="G367" s="423"/>
      <c r="H367" s="424"/>
      <c r="I367" s="423"/>
      <c r="J367" s="423"/>
      <c r="K367" s="423"/>
      <c r="L367" s="433"/>
      <c r="M367" s="423"/>
      <c r="N367" s="423"/>
      <c r="O367" s="425"/>
      <c r="P367" s="434"/>
      <c r="Q367" s="423"/>
      <c r="R367" s="423"/>
      <c r="S367" s="423"/>
      <c r="T367" s="435" t="str">
        <f>IF(S367="","",VLOOKUP(S367,'Drop Down Lists'!$D$2:$E$394,2,FALSE))</f>
        <v/>
      </c>
      <c r="U367" s="428"/>
      <c r="V367" s="428"/>
      <c r="W367" s="436"/>
      <c r="X367" s="436"/>
      <c r="Y367" s="437"/>
      <c r="Z367" s="438" t="str">
        <f t="shared" si="26"/>
        <v/>
      </c>
      <c r="AA367" s="438" t="str">
        <f>IF(Z367="","",VLOOKUP(Z367,'Drop Down Lists'!$D$2:$E$3942,FALSE))</f>
        <v/>
      </c>
      <c r="AB367" s="438"/>
      <c r="AC367" s="438"/>
      <c r="AD367" s="433" t="str">
        <f t="shared" si="27"/>
        <v/>
      </c>
      <c r="AE367" s="439" t="str">
        <f t="shared" si="25"/>
        <v/>
      </c>
      <c r="AF367" s="438" t="str">
        <f>IF(AE367="","",VLOOKUP(AE367,'Drop Down Lists'!$D$2:$E$394,2,FALSE))</f>
        <v/>
      </c>
      <c r="AG367" s="439"/>
      <c r="AH367" s="437" t="str">
        <f t="shared" si="28"/>
        <v/>
      </c>
      <c r="AI367" s="438" t="str">
        <f t="shared" si="29"/>
        <v xml:space="preserve"> </v>
      </c>
      <c r="AJ367" s="438" t="str">
        <f>IF(AI367=" "," ",VLOOKUP(AI367,'Drop Down Lists'!$D$2:$E$394,2,FALSE))</f>
        <v xml:space="preserve"> </v>
      </c>
      <c r="AK367" s="440"/>
    </row>
    <row r="368" spans="1:37">
      <c r="A368" s="422"/>
      <c r="B368" s="423"/>
      <c r="C368" s="423"/>
      <c r="D368" s="423"/>
      <c r="E368" s="424"/>
      <c r="F368" s="423"/>
      <c r="G368" s="423"/>
      <c r="H368" s="424"/>
      <c r="I368" s="423"/>
      <c r="J368" s="423"/>
      <c r="K368" s="423"/>
      <c r="L368" s="433"/>
      <c r="M368" s="423"/>
      <c r="N368" s="423"/>
      <c r="O368" s="425"/>
      <c r="P368" s="434"/>
      <c r="Q368" s="423"/>
      <c r="R368" s="423"/>
      <c r="S368" s="423"/>
      <c r="T368" s="435" t="str">
        <f>IF(S368="","",VLOOKUP(S368,'Drop Down Lists'!$D$2:$E$394,2,FALSE))</f>
        <v/>
      </c>
      <c r="U368" s="428"/>
      <c r="V368" s="428"/>
      <c r="W368" s="436"/>
      <c r="X368" s="436"/>
      <c r="Y368" s="437"/>
      <c r="Z368" s="438" t="str">
        <f t="shared" si="26"/>
        <v/>
      </c>
      <c r="AA368" s="438" t="str">
        <f>IF(Z368="","",VLOOKUP(Z368,'Drop Down Lists'!$D$2:$E$3942,FALSE))</f>
        <v/>
      </c>
      <c r="AB368" s="438"/>
      <c r="AC368" s="438"/>
      <c r="AD368" s="433" t="str">
        <f t="shared" si="27"/>
        <v/>
      </c>
      <c r="AE368" s="439" t="str">
        <f t="shared" si="25"/>
        <v/>
      </c>
      <c r="AF368" s="438" t="str">
        <f>IF(AE368="","",VLOOKUP(AE368,'Drop Down Lists'!$D$2:$E$394,2,FALSE))</f>
        <v/>
      </c>
      <c r="AG368" s="439"/>
      <c r="AH368" s="437" t="str">
        <f t="shared" si="28"/>
        <v/>
      </c>
      <c r="AI368" s="438" t="str">
        <f t="shared" si="29"/>
        <v xml:space="preserve"> </v>
      </c>
      <c r="AJ368" s="438" t="str">
        <f>IF(AI368=" "," ",VLOOKUP(AI368,'Drop Down Lists'!$D$2:$E$394,2,FALSE))</f>
        <v xml:space="preserve"> </v>
      </c>
      <c r="AK368" s="440"/>
    </row>
    <row r="369" spans="1:37">
      <c r="A369" s="422"/>
      <c r="B369" s="423"/>
      <c r="C369" s="423"/>
      <c r="D369" s="423"/>
      <c r="E369" s="424"/>
      <c r="F369" s="423"/>
      <c r="G369" s="423"/>
      <c r="H369" s="424"/>
      <c r="I369" s="423"/>
      <c r="J369" s="423"/>
      <c r="K369" s="423"/>
      <c r="L369" s="433"/>
      <c r="M369" s="423"/>
      <c r="N369" s="423"/>
      <c r="O369" s="425"/>
      <c r="P369" s="434"/>
      <c r="Q369" s="423"/>
      <c r="R369" s="423"/>
      <c r="S369" s="423"/>
      <c r="T369" s="435" t="str">
        <f>IF(S369="","",VLOOKUP(S369,'Drop Down Lists'!$D$2:$E$394,2,FALSE))</f>
        <v/>
      </c>
      <c r="U369" s="428"/>
      <c r="V369" s="428"/>
      <c r="W369" s="436"/>
      <c r="X369" s="436"/>
      <c r="Y369" s="437"/>
      <c r="Z369" s="438" t="str">
        <f t="shared" si="26"/>
        <v/>
      </c>
      <c r="AA369" s="438" t="str">
        <f>IF(Z369="","",VLOOKUP(Z369,'Drop Down Lists'!$D$2:$E$3942,FALSE))</f>
        <v/>
      </c>
      <c r="AB369" s="438"/>
      <c r="AC369" s="438"/>
      <c r="AD369" s="433" t="str">
        <f t="shared" si="27"/>
        <v/>
      </c>
      <c r="AE369" s="439" t="str">
        <f t="shared" si="25"/>
        <v/>
      </c>
      <c r="AF369" s="438" t="str">
        <f>IF(AE369="","",VLOOKUP(AE369,'Drop Down Lists'!$D$2:$E$394,2,FALSE))</f>
        <v/>
      </c>
      <c r="AG369" s="439"/>
      <c r="AH369" s="437" t="str">
        <f t="shared" si="28"/>
        <v/>
      </c>
      <c r="AI369" s="438" t="str">
        <f t="shared" si="29"/>
        <v xml:space="preserve"> </v>
      </c>
      <c r="AJ369" s="438" t="str">
        <f>IF(AI369=" "," ",VLOOKUP(AI369,'Drop Down Lists'!$D$2:$E$394,2,FALSE))</f>
        <v xml:space="preserve"> </v>
      </c>
      <c r="AK369" s="440"/>
    </row>
    <row r="370" spans="1:37">
      <c r="A370" s="422"/>
      <c r="B370" s="423"/>
      <c r="C370" s="423"/>
      <c r="D370" s="423"/>
      <c r="E370" s="424"/>
      <c r="F370" s="423"/>
      <c r="G370" s="423"/>
      <c r="H370" s="424"/>
      <c r="I370" s="423"/>
      <c r="J370" s="423"/>
      <c r="K370" s="423"/>
      <c r="L370" s="433"/>
      <c r="M370" s="423"/>
      <c r="N370" s="423"/>
      <c r="O370" s="425"/>
      <c r="P370" s="434"/>
      <c r="Q370" s="423"/>
      <c r="R370" s="423"/>
      <c r="S370" s="423"/>
      <c r="T370" s="435" t="str">
        <f>IF(S370="","",VLOOKUP(S370,'Drop Down Lists'!$D$2:$E$394,2,FALSE))</f>
        <v/>
      </c>
      <c r="U370" s="428"/>
      <c r="V370" s="428"/>
      <c r="W370" s="436"/>
      <c r="X370" s="436"/>
      <c r="Y370" s="437"/>
      <c r="Z370" s="438" t="str">
        <f t="shared" si="26"/>
        <v/>
      </c>
      <c r="AA370" s="438" t="str">
        <f>IF(Z370="","",VLOOKUP(Z370,'Drop Down Lists'!$D$2:$E$3942,FALSE))</f>
        <v/>
      </c>
      <c r="AB370" s="438"/>
      <c r="AC370" s="438"/>
      <c r="AD370" s="433" t="str">
        <f t="shared" si="27"/>
        <v/>
      </c>
      <c r="AE370" s="439" t="str">
        <f t="shared" si="25"/>
        <v/>
      </c>
      <c r="AF370" s="438" t="str">
        <f>IF(AE370="","",VLOOKUP(AE370,'Drop Down Lists'!$D$2:$E$394,2,FALSE))</f>
        <v/>
      </c>
      <c r="AG370" s="439"/>
      <c r="AH370" s="437" t="str">
        <f t="shared" si="28"/>
        <v/>
      </c>
      <c r="AI370" s="438" t="str">
        <f t="shared" si="29"/>
        <v xml:space="preserve"> </v>
      </c>
      <c r="AJ370" s="438" t="str">
        <f>IF(AI370=" "," ",VLOOKUP(AI370,'Drop Down Lists'!$D$2:$E$394,2,FALSE))</f>
        <v xml:space="preserve"> </v>
      </c>
      <c r="AK370" s="440"/>
    </row>
    <row r="371" spans="1:37">
      <c r="A371" s="422"/>
      <c r="B371" s="423"/>
      <c r="C371" s="423"/>
      <c r="D371" s="423"/>
      <c r="E371" s="424"/>
      <c r="F371" s="423"/>
      <c r="G371" s="423"/>
      <c r="H371" s="424"/>
      <c r="I371" s="423"/>
      <c r="J371" s="423"/>
      <c r="K371" s="423"/>
      <c r="L371" s="433"/>
      <c r="M371" s="423"/>
      <c r="N371" s="423"/>
      <c r="O371" s="425"/>
      <c r="P371" s="434"/>
      <c r="Q371" s="423"/>
      <c r="R371" s="423"/>
      <c r="S371" s="423"/>
      <c r="T371" s="435" t="str">
        <f>IF(S371="","",VLOOKUP(S371,'Drop Down Lists'!$D$2:$E$394,2,FALSE))</f>
        <v/>
      </c>
      <c r="U371" s="428"/>
      <c r="V371" s="428"/>
      <c r="W371" s="436"/>
      <c r="X371" s="436"/>
      <c r="Y371" s="437"/>
      <c r="Z371" s="438" t="str">
        <f t="shared" si="26"/>
        <v/>
      </c>
      <c r="AA371" s="438" t="str">
        <f>IF(Z371="","",VLOOKUP(Z371,'Drop Down Lists'!$D$2:$E$3942,FALSE))</f>
        <v/>
      </c>
      <c r="AB371" s="438"/>
      <c r="AC371" s="438"/>
      <c r="AD371" s="433" t="str">
        <f t="shared" si="27"/>
        <v/>
      </c>
      <c r="AE371" s="439" t="str">
        <f t="shared" si="25"/>
        <v/>
      </c>
      <c r="AF371" s="438" t="str">
        <f>IF(AE371="","",VLOOKUP(AE371,'Drop Down Lists'!$D$2:$E$394,2,FALSE))</f>
        <v/>
      </c>
      <c r="AG371" s="439"/>
      <c r="AH371" s="437" t="str">
        <f t="shared" si="28"/>
        <v/>
      </c>
      <c r="AI371" s="438" t="str">
        <f t="shared" si="29"/>
        <v xml:space="preserve"> </v>
      </c>
      <c r="AJ371" s="438" t="str">
        <f>IF(AI371=" "," ",VLOOKUP(AI371,'Drop Down Lists'!$D$2:$E$394,2,FALSE))</f>
        <v xml:space="preserve"> </v>
      </c>
      <c r="AK371" s="440"/>
    </row>
    <row r="372" spans="1:37">
      <c r="A372" s="422"/>
      <c r="B372" s="423"/>
      <c r="C372" s="423"/>
      <c r="D372" s="423"/>
      <c r="E372" s="424"/>
      <c r="F372" s="423"/>
      <c r="G372" s="423"/>
      <c r="H372" s="424"/>
      <c r="I372" s="423"/>
      <c r="J372" s="423"/>
      <c r="K372" s="423"/>
      <c r="L372" s="433"/>
      <c r="M372" s="423"/>
      <c r="N372" s="423"/>
      <c r="O372" s="425"/>
      <c r="P372" s="434"/>
      <c r="Q372" s="423"/>
      <c r="R372" s="423"/>
      <c r="S372" s="423"/>
      <c r="T372" s="435" t="str">
        <f>IF(S372="","",VLOOKUP(S372,'Drop Down Lists'!$D$2:$E$394,2,FALSE))</f>
        <v/>
      </c>
      <c r="U372" s="428"/>
      <c r="V372" s="428"/>
      <c r="W372" s="436"/>
      <c r="X372" s="436"/>
      <c r="Y372" s="437"/>
      <c r="Z372" s="438" t="str">
        <f t="shared" si="26"/>
        <v/>
      </c>
      <c r="AA372" s="438" t="str">
        <f>IF(Z372="","",VLOOKUP(Z372,'Drop Down Lists'!$D$2:$E$3942,FALSE))</f>
        <v/>
      </c>
      <c r="AB372" s="438"/>
      <c r="AC372" s="438"/>
      <c r="AD372" s="433" t="str">
        <f t="shared" si="27"/>
        <v/>
      </c>
      <c r="AE372" s="439" t="str">
        <f t="shared" si="25"/>
        <v/>
      </c>
      <c r="AF372" s="438" t="str">
        <f>IF(AE372="","",VLOOKUP(AE372,'Drop Down Lists'!$D$2:$E$394,2,FALSE))</f>
        <v/>
      </c>
      <c r="AG372" s="439"/>
      <c r="AH372" s="437" t="str">
        <f t="shared" si="28"/>
        <v/>
      </c>
      <c r="AI372" s="438" t="str">
        <f t="shared" si="29"/>
        <v xml:space="preserve"> </v>
      </c>
      <c r="AJ372" s="438" t="str">
        <f>IF(AI372=" "," ",VLOOKUP(AI372,'Drop Down Lists'!$D$2:$E$394,2,FALSE))</f>
        <v xml:space="preserve"> </v>
      </c>
      <c r="AK372" s="440"/>
    </row>
    <row r="373" spans="1:37">
      <c r="A373" s="422"/>
      <c r="B373" s="423"/>
      <c r="C373" s="423"/>
      <c r="D373" s="423"/>
      <c r="E373" s="424"/>
      <c r="F373" s="423"/>
      <c r="G373" s="423"/>
      <c r="H373" s="424"/>
      <c r="I373" s="423"/>
      <c r="J373" s="423"/>
      <c r="K373" s="423"/>
      <c r="L373" s="433"/>
      <c r="M373" s="423"/>
      <c r="N373" s="423"/>
      <c r="O373" s="425"/>
      <c r="P373" s="434"/>
      <c r="Q373" s="423"/>
      <c r="R373" s="423"/>
      <c r="S373" s="423"/>
      <c r="T373" s="435" t="str">
        <f>IF(S373="","",VLOOKUP(S373,'Drop Down Lists'!$D$2:$E$394,2,FALSE))</f>
        <v/>
      </c>
      <c r="U373" s="428"/>
      <c r="V373" s="428"/>
      <c r="W373" s="436"/>
      <c r="X373" s="436"/>
      <c r="Y373" s="437"/>
      <c r="Z373" s="438" t="str">
        <f t="shared" si="26"/>
        <v/>
      </c>
      <c r="AA373" s="438" t="str">
        <f>IF(Z373="","",VLOOKUP(Z373,'Drop Down Lists'!$D$2:$E$3942,FALSE))</f>
        <v/>
      </c>
      <c r="AB373" s="438"/>
      <c r="AC373" s="438"/>
      <c r="AD373" s="433" t="str">
        <f t="shared" si="27"/>
        <v/>
      </c>
      <c r="AE373" s="439" t="str">
        <f t="shared" si="25"/>
        <v/>
      </c>
      <c r="AF373" s="438" t="str">
        <f>IF(AE373="","",VLOOKUP(AE373,'Drop Down Lists'!$D$2:$E$394,2,FALSE))</f>
        <v/>
      </c>
      <c r="AG373" s="439"/>
      <c r="AH373" s="437" t="str">
        <f t="shared" si="28"/>
        <v/>
      </c>
      <c r="AI373" s="438" t="str">
        <f t="shared" si="29"/>
        <v xml:space="preserve"> </v>
      </c>
      <c r="AJ373" s="438" t="str">
        <f>IF(AI373=" "," ",VLOOKUP(AI373,'Drop Down Lists'!$D$2:$E$394,2,FALSE))</f>
        <v xml:space="preserve"> </v>
      </c>
      <c r="AK373" s="440"/>
    </row>
    <row r="374" spans="1:37">
      <c r="A374" s="422"/>
      <c r="B374" s="423"/>
      <c r="C374" s="423"/>
      <c r="D374" s="423"/>
      <c r="E374" s="424"/>
      <c r="F374" s="423"/>
      <c r="G374" s="423"/>
      <c r="H374" s="424"/>
      <c r="I374" s="423"/>
      <c r="J374" s="423"/>
      <c r="K374" s="423"/>
      <c r="L374" s="433"/>
      <c r="M374" s="423"/>
      <c r="N374" s="423"/>
      <c r="O374" s="425"/>
      <c r="P374" s="434"/>
      <c r="Q374" s="423"/>
      <c r="R374" s="423"/>
      <c r="S374" s="423"/>
      <c r="T374" s="435" t="str">
        <f>IF(S374="","",VLOOKUP(S374,'Drop Down Lists'!$D$2:$E$394,2,FALSE))</f>
        <v/>
      </c>
      <c r="U374" s="428"/>
      <c r="V374" s="428"/>
      <c r="W374" s="436"/>
      <c r="X374" s="436"/>
      <c r="Y374" s="437"/>
      <c r="Z374" s="438" t="str">
        <f t="shared" si="26"/>
        <v/>
      </c>
      <c r="AA374" s="438" t="str">
        <f>IF(Z374="","",VLOOKUP(Z374,'Drop Down Lists'!$D$2:$E$3942,FALSE))</f>
        <v/>
      </c>
      <c r="AB374" s="438"/>
      <c r="AC374" s="438"/>
      <c r="AD374" s="433" t="str">
        <f t="shared" si="27"/>
        <v/>
      </c>
      <c r="AE374" s="439" t="str">
        <f t="shared" si="25"/>
        <v/>
      </c>
      <c r="AF374" s="438" t="str">
        <f>IF(AE374="","",VLOOKUP(AE374,'Drop Down Lists'!$D$2:$E$394,2,FALSE))</f>
        <v/>
      </c>
      <c r="AG374" s="439"/>
      <c r="AH374" s="437" t="str">
        <f t="shared" si="28"/>
        <v/>
      </c>
      <c r="AI374" s="438" t="str">
        <f t="shared" si="29"/>
        <v xml:space="preserve"> </v>
      </c>
      <c r="AJ374" s="438" t="str">
        <f>IF(AI374=" "," ",VLOOKUP(AI374,'Drop Down Lists'!$D$2:$E$394,2,FALSE))</f>
        <v xml:space="preserve"> </v>
      </c>
      <c r="AK374" s="440"/>
    </row>
    <row r="375" spans="1:37">
      <c r="A375" s="422"/>
      <c r="B375" s="423"/>
      <c r="C375" s="423"/>
      <c r="D375" s="423"/>
      <c r="E375" s="424"/>
      <c r="F375" s="423"/>
      <c r="G375" s="423"/>
      <c r="H375" s="424"/>
      <c r="I375" s="423"/>
      <c r="J375" s="423"/>
      <c r="K375" s="423"/>
      <c r="L375" s="433"/>
      <c r="M375" s="423"/>
      <c r="N375" s="423"/>
      <c r="O375" s="425"/>
      <c r="P375" s="434"/>
      <c r="Q375" s="423"/>
      <c r="R375" s="423"/>
      <c r="S375" s="423"/>
      <c r="T375" s="435" t="str">
        <f>IF(S375="","",VLOOKUP(S375,'Drop Down Lists'!$D$2:$E$394,2,FALSE))</f>
        <v/>
      </c>
      <c r="U375" s="428"/>
      <c r="V375" s="428"/>
      <c r="W375" s="436"/>
      <c r="X375" s="436"/>
      <c r="Y375" s="437"/>
      <c r="Z375" s="438" t="str">
        <f t="shared" si="26"/>
        <v/>
      </c>
      <c r="AA375" s="438" t="str">
        <f>IF(Z375="","",VLOOKUP(Z375,'Drop Down Lists'!$D$2:$E$3942,FALSE))</f>
        <v/>
      </c>
      <c r="AB375" s="438"/>
      <c r="AC375" s="438"/>
      <c r="AD375" s="433" t="str">
        <f t="shared" si="27"/>
        <v/>
      </c>
      <c r="AE375" s="439" t="str">
        <f t="shared" si="25"/>
        <v/>
      </c>
      <c r="AF375" s="438" t="str">
        <f>IF(AE375="","",VLOOKUP(AE375,'Drop Down Lists'!$D$2:$E$394,2,FALSE))</f>
        <v/>
      </c>
      <c r="AG375" s="439"/>
      <c r="AH375" s="437" t="str">
        <f t="shared" si="28"/>
        <v/>
      </c>
      <c r="AI375" s="438" t="str">
        <f t="shared" si="29"/>
        <v xml:space="preserve"> </v>
      </c>
      <c r="AJ375" s="438" t="str">
        <f>IF(AI375=" "," ",VLOOKUP(AI375,'Drop Down Lists'!$D$2:$E$394,2,FALSE))</f>
        <v xml:space="preserve"> </v>
      </c>
      <c r="AK375" s="440"/>
    </row>
    <row r="376" spans="1:37">
      <c r="A376" s="422"/>
      <c r="B376" s="423"/>
      <c r="C376" s="423"/>
      <c r="D376" s="423"/>
      <c r="E376" s="424"/>
      <c r="F376" s="423"/>
      <c r="G376" s="423"/>
      <c r="H376" s="424"/>
      <c r="I376" s="423"/>
      <c r="J376" s="423"/>
      <c r="K376" s="423"/>
      <c r="L376" s="433"/>
      <c r="M376" s="423"/>
      <c r="N376" s="423"/>
      <c r="O376" s="425"/>
      <c r="P376" s="434"/>
      <c r="Q376" s="423"/>
      <c r="R376" s="423"/>
      <c r="S376" s="423"/>
      <c r="T376" s="435" t="str">
        <f>IF(S376="","",VLOOKUP(S376,'Drop Down Lists'!$D$2:$E$394,2,FALSE))</f>
        <v/>
      </c>
      <c r="U376" s="428"/>
      <c r="V376" s="428"/>
      <c r="W376" s="436"/>
      <c r="X376" s="436"/>
      <c r="Y376" s="437"/>
      <c r="Z376" s="438" t="str">
        <f t="shared" si="26"/>
        <v/>
      </c>
      <c r="AA376" s="438" t="str">
        <f>IF(Z376="","",VLOOKUP(Z376,'Drop Down Lists'!$D$2:$E$3942,FALSE))</f>
        <v/>
      </c>
      <c r="AB376" s="438"/>
      <c r="AC376" s="438"/>
      <c r="AD376" s="433" t="str">
        <f t="shared" si="27"/>
        <v/>
      </c>
      <c r="AE376" s="439" t="str">
        <f t="shared" si="25"/>
        <v/>
      </c>
      <c r="AF376" s="438" t="str">
        <f>IF(AE376="","",VLOOKUP(AE376,'Drop Down Lists'!$D$2:$E$394,2,FALSE))</f>
        <v/>
      </c>
      <c r="AG376" s="439"/>
      <c r="AH376" s="437" t="str">
        <f t="shared" si="28"/>
        <v/>
      </c>
      <c r="AI376" s="438" t="str">
        <f t="shared" si="29"/>
        <v xml:space="preserve"> </v>
      </c>
      <c r="AJ376" s="438" t="str">
        <f>IF(AI376=" "," ",VLOOKUP(AI376,'Drop Down Lists'!$D$2:$E$394,2,FALSE))</f>
        <v xml:space="preserve"> </v>
      </c>
      <c r="AK376" s="440"/>
    </row>
    <row r="377" spans="1:37">
      <c r="A377" s="422"/>
      <c r="B377" s="423"/>
      <c r="C377" s="423"/>
      <c r="D377" s="423"/>
      <c r="E377" s="424"/>
      <c r="F377" s="423"/>
      <c r="G377" s="423"/>
      <c r="H377" s="424"/>
      <c r="I377" s="423"/>
      <c r="J377" s="423"/>
      <c r="K377" s="423"/>
      <c r="L377" s="433"/>
      <c r="M377" s="423"/>
      <c r="N377" s="423"/>
      <c r="O377" s="425"/>
      <c r="P377" s="434"/>
      <c r="Q377" s="423"/>
      <c r="R377" s="423"/>
      <c r="S377" s="423"/>
      <c r="T377" s="435" t="str">
        <f>IF(S377="","",VLOOKUP(S377,'Drop Down Lists'!$D$2:$E$394,2,FALSE))</f>
        <v/>
      </c>
      <c r="U377" s="428"/>
      <c r="V377" s="428"/>
      <c r="W377" s="436"/>
      <c r="X377" s="436"/>
      <c r="Y377" s="437"/>
      <c r="Z377" s="438" t="str">
        <f t="shared" si="26"/>
        <v/>
      </c>
      <c r="AA377" s="438" t="str">
        <f>IF(Z377="","",VLOOKUP(Z377,'Drop Down Lists'!$D$2:$E$3942,FALSE))</f>
        <v/>
      </c>
      <c r="AB377" s="438"/>
      <c r="AC377" s="438"/>
      <c r="AD377" s="433" t="str">
        <f t="shared" si="27"/>
        <v/>
      </c>
      <c r="AE377" s="439" t="str">
        <f t="shared" si="25"/>
        <v/>
      </c>
      <c r="AF377" s="438" t="str">
        <f>IF(AE377="","",VLOOKUP(AE377,'Drop Down Lists'!$D$2:$E$394,2,FALSE))</f>
        <v/>
      </c>
      <c r="AG377" s="439"/>
      <c r="AH377" s="437" t="str">
        <f t="shared" si="28"/>
        <v/>
      </c>
      <c r="AI377" s="438" t="str">
        <f t="shared" si="29"/>
        <v xml:space="preserve"> </v>
      </c>
      <c r="AJ377" s="438" t="str">
        <f>IF(AI377=" "," ",VLOOKUP(AI377,'Drop Down Lists'!$D$2:$E$394,2,FALSE))</f>
        <v xml:space="preserve"> </v>
      </c>
      <c r="AK377" s="440"/>
    </row>
    <row r="378" spans="1:37">
      <c r="A378" s="422"/>
      <c r="B378" s="423"/>
      <c r="C378" s="423"/>
      <c r="D378" s="423"/>
      <c r="E378" s="424"/>
      <c r="F378" s="423"/>
      <c r="G378" s="423"/>
      <c r="H378" s="424"/>
      <c r="I378" s="423"/>
      <c r="J378" s="423"/>
      <c r="K378" s="423"/>
      <c r="L378" s="433"/>
      <c r="M378" s="423"/>
      <c r="N378" s="423"/>
      <c r="O378" s="425"/>
      <c r="P378" s="434"/>
      <c r="Q378" s="423"/>
      <c r="R378" s="423"/>
      <c r="S378" s="423"/>
      <c r="T378" s="435" t="str">
        <f>IF(S378="","",VLOOKUP(S378,'Drop Down Lists'!$D$2:$E$394,2,FALSE))</f>
        <v/>
      </c>
      <c r="U378" s="428"/>
      <c r="V378" s="428"/>
      <c r="W378" s="436"/>
      <c r="X378" s="436"/>
      <c r="Y378" s="437"/>
      <c r="Z378" s="438" t="str">
        <f t="shared" si="26"/>
        <v/>
      </c>
      <c r="AA378" s="438" t="str">
        <f>IF(Z378="","",VLOOKUP(Z378,'Drop Down Lists'!$D$2:$E$3942,FALSE))</f>
        <v/>
      </c>
      <c r="AB378" s="438"/>
      <c r="AC378" s="438"/>
      <c r="AD378" s="433" t="str">
        <f t="shared" si="27"/>
        <v/>
      </c>
      <c r="AE378" s="439" t="str">
        <f t="shared" si="25"/>
        <v/>
      </c>
      <c r="AF378" s="438" t="str">
        <f>IF(AE378="","",VLOOKUP(AE378,'Drop Down Lists'!$D$2:$E$394,2,FALSE))</f>
        <v/>
      </c>
      <c r="AG378" s="439"/>
      <c r="AH378" s="437" t="str">
        <f t="shared" si="28"/>
        <v/>
      </c>
      <c r="AI378" s="438" t="str">
        <f t="shared" si="29"/>
        <v xml:space="preserve"> </v>
      </c>
      <c r="AJ378" s="438" t="str">
        <f>IF(AI378=" "," ",VLOOKUP(AI378,'Drop Down Lists'!$D$2:$E$394,2,FALSE))</f>
        <v xml:space="preserve"> </v>
      </c>
      <c r="AK378" s="440"/>
    </row>
    <row r="379" spans="1:37">
      <c r="A379" s="422"/>
      <c r="B379" s="423"/>
      <c r="C379" s="423"/>
      <c r="D379" s="423"/>
      <c r="E379" s="424"/>
      <c r="F379" s="423"/>
      <c r="G379" s="423"/>
      <c r="H379" s="424"/>
      <c r="I379" s="423"/>
      <c r="J379" s="423"/>
      <c r="K379" s="423"/>
      <c r="L379" s="433"/>
      <c r="M379" s="423"/>
      <c r="N379" s="423"/>
      <c r="O379" s="425"/>
      <c r="P379" s="434"/>
      <c r="Q379" s="423"/>
      <c r="R379" s="423"/>
      <c r="S379" s="423"/>
      <c r="T379" s="435" t="str">
        <f>IF(S379="","",VLOOKUP(S379,'Drop Down Lists'!$D$2:$E$394,2,FALSE))</f>
        <v/>
      </c>
      <c r="U379" s="428"/>
      <c r="V379" s="428"/>
      <c r="W379" s="436"/>
      <c r="X379" s="436"/>
      <c r="Y379" s="437"/>
      <c r="Z379" s="438" t="str">
        <f t="shared" si="26"/>
        <v/>
      </c>
      <c r="AA379" s="438" t="str">
        <f>IF(Z379="","",VLOOKUP(Z379,'Drop Down Lists'!$D$2:$E$3942,FALSE))</f>
        <v/>
      </c>
      <c r="AB379" s="438"/>
      <c r="AC379" s="438"/>
      <c r="AD379" s="433" t="str">
        <f t="shared" si="27"/>
        <v/>
      </c>
      <c r="AE379" s="439" t="str">
        <f t="shared" si="25"/>
        <v/>
      </c>
      <c r="AF379" s="438" t="str">
        <f>IF(AE379="","",VLOOKUP(AE379,'Drop Down Lists'!$D$2:$E$394,2,FALSE))</f>
        <v/>
      </c>
      <c r="AG379" s="439"/>
      <c r="AH379" s="437" t="str">
        <f t="shared" si="28"/>
        <v/>
      </c>
      <c r="AI379" s="438" t="str">
        <f t="shared" si="29"/>
        <v xml:space="preserve"> </v>
      </c>
      <c r="AJ379" s="438" t="str">
        <f>IF(AI379=" "," ",VLOOKUP(AI379,'Drop Down Lists'!$D$2:$E$394,2,FALSE))</f>
        <v xml:space="preserve"> </v>
      </c>
      <c r="AK379" s="440"/>
    </row>
    <row r="380" spans="1:37">
      <c r="A380" s="422"/>
      <c r="B380" s="423"/>
      <c r="C380" s="423"/>
      <c r="D380" s="423"/>
      <c r="E380" s="424"/>
      <c r="F380" s="423"/>
      <c r="G380" s="423"/>
      <c r="H380" s="424"/>
      <c r="I380" s="423"/>
      <c r="J380" s="423"/>
      <c r="K380" s="423"/>
      <c r="L380" s="433"/>
      <c r="M380" s="423"/>
      <c r="N380" s="423"/>
      <c r="O380" s="425"/>
      <c r="P380" s="434"/>
      <c r="Q380" s="423"/>
      <c r="R380" s="423"/>
      <c r="S380" s="423"/>
      <c r="T380" s="435" t="str">
        <f>IF(S380="","",VLOOKUP(S380,'Drop Down Lists'!$D$2:$E$394,2,FALSE))</f>
        <v/>
      </c>
      <c r="U380" s="428"/>
      <c r="V380" s="428"/>
      <c r="W380" s="436"/>
      <c r="X380" s="436"/>
      <c r="Y380" s="437"/>
      <c r="Z380" s="438" t="str">
        <f t="shared" si="26"/>
        <v/>
      </c>
      <c r="AA380" s="438" t="str">
        <f>IF(Z380="","",VLOOKUP(Z380,'Drop Down Lists'!$D$2:$E$3942,FALSE))</f>
        <v/>
      </c>
      <c r="AB380" s="438"/>
      <c r="AC380" s="438"/>
      <c r="AD380" s="433" t="str">
        <f t="shared" si="27"/>
        <v/>
      </c>
      <c r="AE380" s="439" t="str">
        <f t="shared" si="25"/>
        <v/>
      </c>
      <c r="AF380" s="438" t="str">
        <f>IF(AE380="","",VLOOKUP(AE380,'Drop Down Lists'!$D$2:$E$394,2,FALSE))</f>
        <v/>
      </c>
      <c r="AG380" s="439"/>
      <c r="AH380" s="437" t="str">
        <f t="shared" si="28"/>
        <v/>
      </c>
      <c r="AI380" s="438" t="str">
        <f t="shared" si="29"/>
        <v xml:space="preserve"> </v>
      </c>
      <c r="AJ380" s="438" t="str">
        <f>IF(AI380=" "," ",VLOOKUP(AI380,'Drop Down Lists'!$D$2:$E$394,2,FALSE))</f>
        <v xml:space="preserve"> </v>
      </c>
      <c r="AK380" s="440"/>
    </row>
    <row r="381" spans="1:37">
      <c r="A381" s="422"/>
      <c r="B381" s="423"/>
      <c r="C381" s="423"/>
      <c r="D381" s="423"/>
      <c r="E381" s="424"/>
      <c r="F381" s="423"/>
      <c r="G381" s="423"/>
      <c r="H381" s="424"/>
      <c r="I381" s="423"/>
      <c r="J381" s="423"/>
      <c r="K381" s="423"/>
      <c r="L381" s="433"/>
      <c r="M381" s="423"/>
      <c r="N381" s="423"/>
      <c r="O381" s="425"/>
      <c r="P381" s="434"/>
      <c r="Q381" s="423"/>
      <c r="R381" s="423"/>
      <c r="S381" s="423"/>
      <c r="T381" s="435" t="str">
        <f>IF(S381="","",VLOOKUP(S381,'Drop Down Lists'!$D$2:$E$394,2,FALSE))</f>
        <v/>
      </c>
      <c r="U381" s="428"/>
      <c r="V381" s="428"/>
      <c r="W381" s="436"/>
      <c r="X381" s="436"/>
      <c r="Y381" s="437"/>
      <c r="Z381" s="438" t="str">
        <f t="shared" si="26"/>
        <v/>
      </c>
      <c r="AA381" s="438" t="str">
        <f>IF(Z381="","",VLOOKUP(Z381,'Drop Down Lists'!$D$2:$E$3942,FALSE))</f>
        <v/>
      </c>
      <c r="AB381" s="438"/>
      <c r="AC381" s="438"/>
      <c r="AD381" s="433" t="str">
        <f t="shared" si="27"/>
        <v/>
      </c>
      <c r="AE381" s="439" t="str">
        <f t="shared" si="25"/>
        <v/>
      </c>
      <c r="AF381" s="438" t="str">
        <f>IF(AE381="","",VLOOKUP(AE381,'Drop Down Lists'!$D$2:$E$394,2,FALSE))</f>
        <v/>
      </c>
      <c r="AG381" s="439"/>
      <c r="AH381" s="437" t="str">
        <f t="shared" si="28"/>
        <v/>
      </c>
      <c r="AI381" s="438" t="str">
        <f t="shared" si="29"/>
        <v xml:space="preserve"> </v>
      </c>
      <c r="AJ381" s="438" t="str">
        <f>IF(AI381=" "," ",VLOOKUP(AI381,'Drop Down Lists'!$D$2:$E$394,2,FALSE))</f>
        <v xml:space="preserve"> </v>
      </c>
      <c r="AK381" s="440"/>
    </row>
    <row r="382" spans="1:37">
      <c r="A382" s="422"/>
      <c r="B382" s="423"/>
      <c r="C382" s="423"/>
      <c r="D382" s="423"/>
      <c r="E382" s="424"/>
      <c r="F382" s="423"/>
      <c r="G382" s="423"/>
      <c r="H382" s="424"/>
      <c r="I382" s="423"/>
      <c r="J382" s="423"/>
      <c r="K382" s="423"/>
      <c r="L382" s="433"/>
      <c r="M382" s="423"/>
      <c r="N382" s="423"/>
      <c r="O382" s="425"/>
      <c r="P382" s="434"/>
      <c r="Q382" s="423"/>
      <c r="R382" s="423"/>
      <c r="S382" s="423"/>
      <c r="T382" s="435" t="str">
        <f>IF(S382="","",VLOOKUP(S382,'Drop Down Lists'!$D$2:$E$394,2,FALSE))</f>
        <v/>
      </c>
      <c r="U382" s="428"/>
      <c r="V382" s="428"/>
      <c r="W382" s="436"/>
      <c r="X382" s="436"/>
      <c r="Y382" s="437"/>
      <c r="Z382" s="438" t="str">
        <f t="shared" si="26"/>
        <v/>
      </c>
      <c r="AA382" s="438" t="str">
        <f>IF(Z382="","",VLOOKUP(Z382,'Drop Down Lists'!$D$2:$E$3942,FALSE))</f>
        <v/>
      </c>
      <c r="AB382" s="438"/>
      <c r="AC382" s="438"/>
      <c r="AD382" s="433" t="str">
        <f t="shared" si="27"/>
        <v/>
      </c>
      <c r="AE382" s="439" t="str">
        <f t="shared" si="25"/>
        <v/>
      </c>
      <c r="AF382" s="438" t="str">
        <f>IF(AE382="","",VLOOKUP(AE382,'Drop Down Lists'!$D$2:$E$394,2,FALSE))</f>
        <v/>
      </c>
      <c r="AG382" s="439"/>
      <c r="AH382" s="437" t="str">
        <f t="shared" si="28"/>
        <v/>
      </c>
      <c r="AI382" s="438" t="str">
        <f t="shared" si="29"/>
        <v xml:space="preserve"> </v>
      </c>
      <c r="AJ382" s="438" t="str">
        <f>IF(AI382=" "," ",VLOOKUP(AI382,'Drop Down Lists'!$D$2:$E$394,2,FALSE))</f>
        <v xml:space="preserve"> </v>
      </c>
      <c r="AK382" s="440"/>
    </row>
    <row r="383" spans="1:37">
      <c r="A383" s="422"/>
      <c r="B383" s="423"/>
      <c r="C383" s="423"/>
      <c r="D383" s="423"/>
      <c r="E383" s="424"/>
      <c r="F383" s="423"/>
      <c r="G383" s="423"/>
      <c r="H383" s="424"/>
      <c r="I383" s="423"/>
      <c r="J383" s="423"/>
      <c r="K383" s="423"/>
      <c r="L383" s="433"/>
      <c r="M383" s="423"/>
      <c r="N383" s="423"/>
      <c r="O383" s="425"/>
      <c r="P383" s="434"/>
      <c r="Q383" s="423"/>
      <c r="R383" s="423"/>
      <c r="S383" s="423"/>
      <c r="T383" s="435" t="str">
        <f>IF(S383="","",VLOOKUP(S383,'Drop Down Lists'!$D$2:$E$394,2,FALSE))</f>
        <v/>
      </c>
      <c r="U383" s="428"/>
      <c r="V383" s="428"/>
      <c r="W383" s="436"/>
      <c r="X383" s="436"/>
      <c r="Y383" s="437"/>
      <c r="Z383" s="438" t="str">
        <f t="shared" si="26"/>
        <v/>
      </c>
      <c r="AA383" s="438" t="str">
        <f>IF(Z383="","",VLOOKUP(Z383,'Drop Down Lists'!$D$2:$E$3942,FALSE))</f>
        <v/>
      </c>
      <c r="AB383" s="438"/>
      <c r="AC383" s="438"/>
      <c r="AD383" s="433" t="str">
        <f t="shared" si="27"/>
        <v/>
      </c>
      <c r="AE383" s="439" t="str">
        <f t="shared" si="25"/>
        <v/>
      </c>
      <c r="AF383" s="438" t="str">
        <f>IF(AE383="","",VLOOKUP(AE383,'Drop Down Lists'!$D$2:$E$394,2,FALSE))</f>
        <v/>
      </c>
      <c r="AG383" s="439"/>
      <c r="AH383" s="437" t="str">
        <f t="shared" si="28"/>
        <v/>
      </c>
      <c r="AI383" s="438" t="str">
        <f t="shared" si="29"/>
        <v xml:space="preserve"> </v>
      </c>
      <c r="AJ383" s="438" t="str">
        <f>IF(AI383=" "," ",VLOOKUP(AI383,'Drop Down Lists'!$D$2:$E$394,2,FALSE))</f>
        <v xml:space="preserve"> </v>
      </c>
      <c r="AK383" s="440"/>
    </row>
    <row r="384" spans="1:37">
      <c r="A384" s="422"/>
      <c r="B384" s="423"/>
      <c r="C384" s="423"/>
      <c r="D384" s="423"/>
      <c r="E384" s="424"/>
      <c r="F384" s="423"/>
      <c r="G384" s="423"/>
      <c r="H384" s="424"/>
      <c r="I384" s="423"/>
      <c r="J384" s="423"/>
      <c r="K384" s="423"/>
      <c r="L384" s="433"/>
      <c r="M384" s="423"/>
      <c r="N384" s="423"/>
      <c r="O384" s="425"/>
      <c r="P384" s="434"/>
      <c r="Q384" s="423"/>
      <c r="R384" s="423"/>
      <c r="S384" s="423"/>
      <c r="T384" s="435" t="str">
        <f>IF(S384="","",VLOOKUP(S384,'Drop Down Lists'!$D$2:$E$394,2,FALSE))</f>
        <v/>
      </c>
      <c r="U384" s="428"/>
      <c r="V384" s="428"/>
      <c r="W384" s="436"/>
      <c r="X384" s="436"/>
      <c r="Y384" s="437"/>
      <c r="Z384" s="438" t="str">
        <f t="shared" si="26"/>
        <v/>
      </c>
      <c r="AA384" s="438" t="str">
        <f>IF(Z384="","",VLOOKUP(Z384,'Drop Down Lists'!$D$2:$E$3942,FALSE))</f>
        <v/>
      </c>
      <c r="AB384" s="438"/>
      <c r="AC384" s="438"/>
      <c r="AD384" s="433" t="str">
        <f t="shared" si="27"/>
        <v/>
      </c>
      <c r="AE384" s="439" t="str">
        <f t="shared" si="25"/>
        <v/>
      </c>
      <c r="AF384" s="438" t="str">
        <f>IF(AE384="","",VLOOKUP(AE384,'Drop Down Lists'!$D$2:$E$394,2,FALSE))</f>
        <v/>
      </c>
      <c r="AG384" s="439"/>
      <c r="AH384" s="437" t="str">
        <f t="shared" si="28"/>
        <v/>
      </c>
      <c r="AI384" s="438" t="str">
        <f t="shared" si="29"/>
        <v xml:space="preserve"> </v>
      </c>
      <c r="AJ384" s="438" t="str">
        <f>IF(AI384=" "," ",VLOOKUP(AI384,'Drop Down Lists'!$D$2:$E$394,2,FALSE))</f>
        <v xml:space="preserve"> </v>
      </c>
      <c r="AK384" s="440"/>
    </row>
    <row r="385" spans="1:37">
      <c r="A385" s="422"/>
      <c r="B385" s="423"/>
      <c r="C385" s="423"/>
      <c r="D385" s="423"/>
      <c r="E385" s="424"/>
      <c r="F385" s="423"/>
      <c r="G385" s="423"/>
      <c r="H385" s="424"/>
      <c r="I385" s="423"/>
      <c r="J385" s="423"/>
      <c r="K385" s="423"/>
      <c r="L385" s="433"/>
      <c r="M385" s="423"/>
      <c r="N385" s="423"/>
      <c r="O385" s="425"/>
      <c r="P385" s="434"/>
      <c r="Q385" s="423"/>
      <c r="R385" s="423"/>
      <c r="S385" s="423"/>
      <c r="T385" s="435" t="str">
        <f>IF(S385="","",VLOOKUP(S385,'Drop Down Lists'!$D$2:$E$394,2,FALSE))</f>
        <v/>
      </c>
      <c r="U385" s="428"/>
      <c r="V385" s="428"/>
      <c r="W385" s="436"/>
      <c r="X385" s="436"/>
      <c r="Y385" s="437"/>
      <c r="Z385" s="438" t="str">
        <f t="shared" si="26"/>
        <v/>
      </c>
      <c r="AA385" s="438" t="str">
        <f>IF(Z385="","",VLOOKUP(Z385,'Drop Down Lists'!$D$2:$E$3942,FALSE))</f>
        <v/>
      </c>
      <c r="AB385" s="438"/>
      <c r="AC385" s="438"/>
      <c r="AD385" s="433" t="str">
        <f t="shared" si="27"/>
        <v/>
      </c>
      <c r="AE385" s="439" t="str">
        <f t="shared" si="25"/>
        <v/>
      </c>
      <c r="AF385" s="438" t="str">
        <f>IF(AE385="","",VLOOKUP(AE385,'Drop Down Lists'!$D$2:$E$394,2,FALSE))</f>
        <v/>
      </c>
      <c r="AG385" s="439"/>
      <c r="AH385" s="437" t="str">
        <f t="shared" si="28"/>
        <v/>
      </c>
      <c r="AI385" s="438" t="str">
        <f t="shared" si="29"/>
        <v xml:space="preserve"> </v>
      </c>
      <c r="AJ385" s="438" t="str">
        <f>IF(AI385=" "," ",VLOOKUP(AI385,'Drop Down Lists'!$D$2:$E$394,2,FALSE))</f>
        <v xml:space="preserve"> </v>
      </c>
      <c r="AK385" s="440"/>
    </row>
    <row r="386" spans="1:37">
      <c r="A386" s="422"/>
      <c r="B386" s="423"/>
      <c r="C386" s="423"/>
      <c r="D386" s="423"/>
      <c r="E386" s="424"/>
      <c r="F386" s="423"/>
      <c r="G386" s="423"/>
      <c r="H386" s="424"/>
      <c r="I386" s="423"/>
      <c r="J386" s="423"/>
      <c r="K386" s="423"/>
      <c r="L386" s="433"/>
      <c r="M386" s="423"/>
      <c r="N386" s="423"/>
      <c r="O386" s="425"/>
      <c r="P386" s="434"/>
      <c r="Q386" s="423"/>
      <c r="R386" s="423"/>
      <c r="S386" s="423"/>
      <c r="T386" s="435" t="str">
        <f>IF(S386="","",VLOOKUP(S386,'Drop Down Lists'!$D$2:$E$394,2,FALSE))</f>
        <v/>
      </c>
      <c r="U386" s="428"/>
      <c r="V386" s="428"/>
      <c r="W386" s="436"/>
      <c r="X386" s="436"/>
      <c r="Y386" s="437"/>
      <c r="Z386" s="438" t="str">
        <f t="shared" si="26"/>
        <v/>
      </c>
      <c r="AA386" s="438" t="str">
        <f>IF(Z386="","",VLOOKUP(Z386,'Drop Down Lists'!$D$2:$E$3942,FALSE))</f>
        <v/>
      </c>
      <c r="AB386" s="438"/>
      <c r="AC386" s="438"/>
      <c r="AD386" s="433" t="str">
        <f t="shared" si="27"/>
        <v/>
      </c>
      <c r="AE386" s="439" t="str">
        <f t="shared" si="25"/>
        <v/>
      </c>
      <c r="AF386" s="438" t="str">
        <f>IF(AE386="","",VLOOKUP(AE386,'Drop Down Lists'!$D$2:$E$394,2,FALSE))</f>
        <v/>
      </c>
      <c r="AG386" s="439"/>
      <c r="AH386" s="437" t="str">
        <f t="shared" si="28"/>
        <v/>
      </c>
      <c r="AI386" s="438" t="str">
        <f t="shared" si="29"/>
        <v xml:space="preserve"> </v>
      </c>
      <c r="AJ386" s="438" t="str">
        <f>IF(AI386=" "," ",VLOOKUP(AI386,'Drop Down Lists'!$D$2:$E$394,2,FALSE))</f>
        <v xml:space="preserve"> </v>
      </c>
      <c r="AK386" s="440"/>
    </row>
    <row r="387" spans="1:37">
      <c r="A387" s="422"/>
      <c r="B387" s="423"/>
      <c r="C387" s="423"/>
      <c r="D387" s="423"/>
      <c r="E387" s="424"/>
      <c r="F387" s="423"/>
      <c r="G387" s="423"/>
      <c r="H387" s="424"/>
      <c r="I387" s="423"/>
      <c r="J387" s="423"/>
      <c r="K387" s="423"/>
      <c r="L387" s="433"/>
      <c r="M387" s="423"/>
      <c r="N387" s="423"/>
      <c r="O387" s="425"/>
      <c r="P387" s="434"/>
      <c r="Q387" s="423"/>
      <c r="R387" s="423"/>
      <c r="S387" s="423"/>
      <c r="T387" s="435" t="str">
        <f>IF(S387="","",VLOOKUP(S387,'Drop Down Lists'!$D$2:$E$394,2,FALSE))</f>
        <v/>
      </c>
      <c r="U387" s="428"/>
      <c r="V387" s="428"/>
      <c r="W387" s="436"/>
      <c r="X387" s="436"/>
      <c r="Y387" s="437"/>
      <c r="Z387" s="438" t="str">
        <f t="shared" si="26"/>
        <v/>
      </c>
      <c r="AA387" s="438" t="str">
        <f>IF(Z387="","",VLOOKUP(Z387,'Drop Down Lists'!$D$2:$E$3942,FALSE))</f>
        <v/>
      </c>
      <c r="AB387" s="438"/>
      <c r="AC387" s="438"/>
      <c r="AD387" s="433" t="str">
        <f t="shared" si="27"/>
        <v/>
      </c>
      <c r="AE387" s="439" t="str">
        <f t="shared" ref="AE387:AE450" si="30">IF($AD387="Yes",Z387,"")</f>
        <v/>
      </c>
      <c r="AF387" s="438" t="str">
        <f>IF(AE387="","",VLOOKUP(AE387,'Drop Down Lists'!$D$2:$E$394,2,FALSE))</f>
        <v/>
      </c>
      <c r="AG387" s="439"/>
      <c r="AH387" s="437" t="str">
        <f t="shared" si="28"/>
        <v/>
      </c>
      <c r="AI387" s="438" t="str">
        <f t="shared" si="29"/>
        <v xml:space="preserve"> </v>
      </c>
      <c r="AJ387" s="438" t="str">
        <f>IF(AI387=" "," ",VLOOKUP(AI387,'Drop Down Lists'!$D$2:$E$394,2,FALSE))</f>
        <v xml:space="preserve"> </v>
      </c>
      <c r="AK387" s="440"/>
    </row>
    <row r="388" spans="1:37">
      <c r="A388" s="422"/>
      <c r="B388" s="423"/>
      <c r="C388" s="423"/>
      <c r="D388" s="423"/>
      <c r="E388" s="424"/>
      <c r="F388" s="423"/>
      <c r="G388" s="423"/>
      <c r="H388" s="424"/>
      <c r="I388" s="423"/>
      <c r="J388" s="423"/>
      <c r="K388" s="423"/>
      <c r="L388" s="433"/>
      <c r="M388" s="423"/>
      <c r="N388" s="423"/>
      <c r="O388" s="425"/>
      <c r="P388" s="434"/>
      <c r="Q388" s="423"/>
      <c r="R388" s="423"/>
      <c r="S388" s="423"/>
      <c r="T388" s="435" t="str">
        <f>IF(S388="","",VLOOKUP(S388,'Drop Down Lists'!$D$2:$E$394,2,FALSE))</f>
        <v/>
      </c>
      <c r="U388" s="428"/>
      <c r="V388" s="428"/>
      <c r="W388" s="436"/>
      <c r="X388" s="436"/>
      <c r="Y388" s="437"/>
      <c r="Z388" s="438" t="str">
        <f t="shared" ref="Z388:Z451" si="31">IF($Y388="Yes",S388,"")</f>
        <v/>
      </c>
      <c r="AA388" s="438" t="str">
        <f>IF(Z388="","",VLOOKUP(Z388,'Drop Down Lists'!$D$2:$E$3942,FALSE))</f>
        <v/>
      </c>
      <c r="AB388" s="438"/>
      <c r="AC388" s="438"/>
      <c r="AD388" s="433" t="str">
        <f t="shared" ref="AD388:AD451" si="32">IF(ISBLANK(Y388),"",IF(Y388="Yes","Yes","See Note"))</f>
        <v/>
      </c>
      <c r="AE388" s="439" t="str">
        <f t="shared" si="30"/>
        <v/>
      </c>
      <c r="AF388" s="438" t="str">
        <f>IF(AE388="","",VLOOKUP(AE388,'Drop Down Lists'!$D$2:$E$394,2,FALSE))</f>
        <v/>
      </c>
      <c r="AG388" s="439"/>
      <c r="AH388" s="437" t="str">
        <f t="shared" ref="AH388:AH451" si="33">IF(AD388="","",(IF(AD388="Yes","Accept","PSPO")))</f>
        <v/>
      </c>
      <c r="AI388" s="438" t="str">
        <f t="shared" ref="AI388:AI451" si="34">IF($AH388="Accept",AE388," ")</f>
        <v xml:space="preserve"> </v>
      </c>
      <c r="AJ388" s="438" t="str">
        <f>IF(AI388=" "," ",VLOOKUP(AI388,'Drop Down Lists'!$D$2:$E$394,2,FALSE))</f>
        <v xml:space="preserve"> </v>
      </c>
      <c r="AK388" s="440"/>
    </row>
    <row r="389" spans="1:37">
      <c r="A389" s="422"/>
      <c r="B389" s="423"/>
      <c r="C389" s="423"/>
      <c r="D389" s="423"/>
      <c r="E389" s="424"/>
      <c r="F389" s="423"/>
      <c r="G389" s="423"/>
      <c r="H389" s="424"/>
      <c r="I389" s="423"/>
      <c r="J389" s="423"/>
      <c r="K389" s="423"/>
      <c r="L389" s="433"/>
      <c r="M389" s="423"/>
      <c r="N389" s="423"/>
      <c r="O389" s="425"/>
      <c r="P389" s="434"/>
      <c r="Q389" s="423"/>
      <c r="R389" s="423"/>
      <c r="S389" s="423"/>
      <c r="T389" s="435" t="str">
        <f>IF(S389="","",VLOOKUP(S389,'Drop Down Lists'!$D$2:$E$394,2,FALSE))</f>
        <v/>
      </c>
      <c r="U389" s="428"/>
      <c r="V389" s="428"/>
      <c r="W389" s="436"/>
      <c r="X389" s="436"/>
      <c r="Y389" s="437"/>
      <c r="Z389" s="438" t="str">
        <f t="shared" si="31"/>
        <v/>
      </c>
      <c r="AA389" s="438" t="str">
        <f>IF(Z389="","",VLOOKUP(Z389,'Drop Down Lists'!$D$2:$E$3942,FALSE))</f>
        <v/>
      </c>
      <c r="AB389" s="438"/>
      <c r="AC389" s="438"/>
      <c r="AD389" s="433" t="str">
        <f t="shared" si="32"/>
        <v/>
      </c>
      <c r="AE389" s="439" t="str">
        <f t="shared" si="30"/>
        <v/>
      </c>
      <c r="AF389" s="438" t="str">
        <f>IF(AE389="","",VLOOKUP(AE389,'Drop Down Lists'!$D$2:$E$394,2,FALSE))</f>
        <v/>
      </c>
      <c r="AG389" s="439"/>
      <c r="AH389" s="437" t="str">
        <f t="shared" si="33"/>
        <v/>
      </c>
      <c r="AI389" s="438" t="str">
        <f t="shared" si="34"/>
        <v xml:space="preserve"> </v>
      </c>
      <c r="AJ389" s="438" t="str">
        <f>IF(AI389=" "," ",VLOOKUP(AI389,'Drop Down Lists'!$D$2:$E$394,2,FALSE))</f>
        <v xml:space="preserve"> </v>
      </c>
      <c r="AK389" s="440"/>
    </row>
    <row r="390" spans="1:37">
      <c r="A390" s="422"/>
      <c r="B390" s="423"/>
      <c r="C390" s="423"/>
      <c r="D390" s="423"/>
      <c r="E390" s="424"/>
      <c r="F390" s="423"/>
      <c r="G390" s="423"/>
      <c r="H390" s="424"/>
      <c r="I390" s="423"/>
      <c r="J390" s="423"/>
      <c r="K390" s="423"/>
      <c r="L390" s="433"/>
      <c r="M390" s="423"/>
      <c r="N390" s="423"/>
      <c r="O390" s="425"/>
      <c r="P390" s="434"/>
      <c r="Q390" s="423"/>
      <c r="R390" s="423"/>
      <c r="S390" s="423"/>
      <c r="T390" s="435" t="str">
        <f>IF(S390="","",VLOOKUP(S390,'Drop Down Lists'!$D$2:$E$394,2,FALSE))</f>
        <v/>
      </c>
      <c r="U390" s="428"/>
      <c r="V390" s="428"/>
      <c r="W390" s="436"/>
      <c r="X390" s="436"/>
      <c r="Y390" s="437"/>
      <c r="Z390" s="438" t="str">
        <f t="shared" si="31"/>
        <v/>
      </c>
      <c r="AA390" s="438" t="str">
        <f>IF(Z390="","",VLOOKUP(Z390,'Drop Down Lists'!$D$2:$E$3942,FALSE))</f>
        <v/>
      </c>
      <c r="AB390" s="438"/>
      <c r="AC390" s="438"/>
      <c r="AD390" s="433" t="str">
        <f t="shared" si="32"/>
        <v/>
      </c>
      <c r="AE390" s="439" t="str">
        <f t="shared" si="30"/>
        <v/>
      </c>
      <c r="AF390" s="438" t="str">
        <f>IF(AE390="","",VLOOKUP(AE390,'Drop Down Lists'!$D$2:$E$394,2,FALSE))</f>
        <v/>
      </c>
      <c r="AG390" s="439"/>
      <c r="AH390" s="437" t="str">
        <f t="shared" si="33"/>
        <v/>
      </c>
      <c r="AI390" s="438" t="str">
        <f t="shared" si="34"/>
        <v xml:space="preserve"> </v>
      </c>
      <c r="AJ390" s="438" t="str">
        <f>IF(AI390=" "," ",VLOOKUP(AI390,'Drop Down Lists'!$D$2:$E$394,2,FALSE))</f>
        <v xml:space="preserve"> </v>
      </c>
      <c r="AK390" s="440"/>
    </row>
    <row r="391" spans="1:37">
      <c r="A391" s="422"/>
      <c r="B391" s="423"/>
      <c r="C391" s="423"/>
      <c r="D391" s="423"/>
      <c r="E391" s="424"/>
      <c r="F391" s="423"/>
      <c r="G391" s="423"/>
      <c r="H391" s="424"/>
      <c r="I391" s="423"/>
      <c r="J391" s="423"/>
      <c r="K391" s="423"/>
      <c r="L391" s="433"/>
      <c r="M391" s="423"/>
      <c r="N391" s="423"/>
      <c r="O391" s="425"/>
      <c r="P391" s="434"/>
      <c r="Q391" s="423"/>
      <c r="R391" s="423"/>
      <c r="S391" s="423"/>
      <c r="T391" s="435" t="str">
        <f>IF(S391="","",VLOOKUP(S391,'Drop Down Lists'!$D$2:$E$394,2,FALSE))</f>
        <v/>
      </c>
      <c r="U391" s="428"/>
      <c r="V391" s="428"/>
      <c r="W391" s="436"/>
      <c r="X391" s="436"/>
      <c r="Y391" s="437"/>
      <c r="Z391" s="438" t="str">
        <f t="shared" si="31"/>
        <v/>
      </c>
      <c r="AA391" s="438" t="str">
        <f>IF(Z391="","",VLOOKUP(Z391,'Drop Down Lists'!$D$2:$E$3942,FALSE))</f>
        <v/>
      </c>
      <c r="AB391" s="438"/>
      <c r="AC391" s="438"/>
      <c r="AD391" s="433" t="str">
        <f t="shared" si="32"/>
        <v/>
      </c>
      <c r="AE391" s="439" t="str">
        <f t="shared" si="30"/>
        <v/>
      </c>
      <c r="AF391" s="438" t="str">
        <f>IF(AE391="","",VLOOKUP(AE391,'Drop Down Lists'!$D$2:$E$394,2,FALSE))</f>
        <v/>
      </c>
      <c r="AG391" s="439"/>
      <c r="AH391" s="437" t="str">
        <f t="shared" si="33"/>
        <v/>
      </c>
      <c r="AI391" s="438" t="str">
        <f t="shared" si="34"/>
        <v xml:space="preserve"> </v>
      </c>
      <c r="AJ391" s="438" t="str">
        <f>IF(AI391=" "," ",VLOOKUP(AI391,'Drop Down Lists'!$D$2:$E$394,2,FALSE))</f>
        <v xml:space="preserve"> </v>
      </c>
      <c r="AK391" s="440"/>
    </row>
    <row r="392" spans="1:37">
      <c r="A392" s="422"/>
      <c r="B392" s="423"/>
      <c r="C392" s="423"/>
      <c r="D392" s="423"/>
      <c r="E392" s="424"/>
      <c r="F392" s="423"/>
      <c r="G392" s="423"/>
      <c r="H392" s="424"/>
      <c r="I392" s="423"/>
      <c r="J392" s="423"/>
      <c r="K392" s="423"/>
      <c r="L392" s="433"/>
      <c r="M392" s="423"/>
      <c r="N392" s="423"/>
      <c r="O392" s="425"/>
      <c r="P392" s="434"/>
      <c r="Q392" s="423"/>
      <c r="R392" s="423"/>
      <c r="S392" s="423"/>
      <c r="T392" s="435" t="str">
        <f>IF(S392="","",VLOOKUP(S392,'Drop Down Lists'!$D$2:$E$394,2,FALSE))</f>
        <v/>
      </c>
      <c r="U392" s="428"/>
      <c r="V392" s="428"/>
      <c r="W392" s="436"/>
      <c r="X392" s="436"/>
      <c r="Y392" s="437"/>
      <c r="Z392" s="438" t="str">
        <f t="shared" si="31"/>
        <v/>
      </c>
      <c r="AA392" s="438" t="str">
        <f>IF(Z392="","",VLOOKUP(Z392,'Drop Down Lists'!$D$2:$E$3942,FALSE))</f>
        <v/>
      </c>
      <c r="AB392" s="438"/>
      <c r="AC392" s="438"/>
      <c r="AD392" s="433" t="str">
        <f t="shared" si="32"/>
        <v/>
      </c>
      <c r="AE392" s="439" t="str">
        <f t="shared" si="30"/>
        <v/>
      </c>
      <c r="AF392" s="438" t="str">
        <f>IF(AE392="","",VLOOKUP(AE392,'Drop Down Lists'!$D$2:$E$394,2,FALSE))</f>
        <v/>
      </c>
      <c r="AG392" s="439"/>
      <c r="AH392" s="437" t="str">
        <f t="shared" si="33"/>
        <v/>
      </c>
      <c r="AI392" s="438" t="str">
        <f t="shared" si="34"/>
        <v xml:space="preserve"> </v>
      </c>
      <c r="AJ392" s="438" t="str">
        <f>IF(AI392=" "," ",VLOOKUP(AI392,'Drop Down Lists'!$D$2:$E$394,2,FALSE))</f>
        <v xml:space="preserve"> </v>
      </c>
      <c r="AK392" s="440"/>
    </row>
    <row r="393" spans="1:37">
      <c r="A393" s="422"/>
      <c r="B393" s="423"/>
      <c r="C393" s="423"/>
      <c r="D393" s="423"/>
      <c r="E393" s="424"/>
      <c r="F393" s="423"/>
      <c r="G393" s="423"/>
      <c r="H393" s="424"/>
      <c r="I393" s="423"/>
      <c r="J393" s="423"/>
      <c r="K393" s="423"/>
      <c r="L393" s="433"/>
      <c r="M393" s="423"/>
      <c r="N393" s="423"/>
      <c r="O393" s="425"/>
      <c r="P393" s="434"/>
      <c r="Q393" s="423"/>
      <c r="R393" s="423"/>
      <c r="S393" s="423"/>
      <c r="T393" s="435" t="str">
        <f>IF(S393="","",VLOOKUP(S393,'Drop Down Lists'!$D$2:$E$394,2,FALSE))</f>
        <v/>
      </c>
      <c r="U393" s="428"/>
      <c r="V393" s="428"/>
      <c r="W393" s="436"/>
      <c r="X393" s="436"/>
      <c r="Y393" s="437"/>
      <c r="Z393" s="438" t="str">
        <f t="shared" si="31"/>
        <v/>
      </c>
      <c r="AA393" s="438" t="str">
        <f>IF(Z393="","",VLOOKUP(Z393,'Drop Down Lists'!$D$2:$E$3942,FALSE))</f>
        <v/>
      </c>
      <c r="AB393" s="438"/>
      <c r="AC393" s="438"/>
      <c r="AD393" s="433" t="str">
        <f t="shared" si="32"/>
        <v/>
      </c>
      <c r="AE393" s="439" t="str">
        <f t="shared" si="30"/>
        <v/>
      </c>
      <c r="AF393" s="438" t="str">
        <f>IF(AE393="","",VLOOKUP(AE393,'Drop Down Lists'!$D$2:$E$394,2,FALSE))</f>
        <v/>
      </c>
      <c r="AG393" s="439"/>
      <c r="AH393" s="437" t="str">
        <f t="shared" si="33"/>
        <v/>
      </c>
      <c r="AI393" s="438" t="str">
        <f t="shared" si="34"/>
        <v xml:space="preserve"> </v>
      </c>
      <c r="AJ393" s="438" t="str">
        <f>IF(AI393=" "," ",VLOOKUP(AI393,'Drop Down Lists'!$D$2:$E$394,2,FALSE))</f>
        <v xml:space="preserve"> </v>
      </c>
      <c r="AK393" s="440"/>
    </row>
    <row r="394" spans="1:37">
      <c r="A394" s="422"/>
      <c r="B394" s="423"/>
      <c r="C394" s="423"/>
      <c r="D394" s="423"/>
      <c r="E394" s="424"/>
      <c r="F394" s="423"/>
      <c r="G394" s="423"/>
      <c r="H394" s="424"/>
      <c r="I394" s="423"/>
      <c r="J394" s="423"/>
      <c r="K394" s="423"/>
      <c r="L394" s="433"/>
      <c r="M394" s="423"/>
      <c r="N394" s="423"/>
      <c r="O394" s="425"/>
      <c r="P394" s="434"/>
      <c r="Q394" s="423"/>
      <c r="R394" s="423"/>
      <c r="S394" s="423"/>
      <c r="T394" s="435" t="str">
        <f>IF(S394="","",VLOOKUP(S394,'Drop Down Lists'!$D$2:$E$394,2,FALSE))</f>
        <v/>
      </c>
      <c r="U394" s="428"/>
      <c r="V394" s="428"/>
      <c r="W394" s="436"/>
      <c r="X394" s="436"/>
      <c r="Y394" s="437"/>
      <c r="Z394" s="438" t="str">
        <f t="shared" si="31"/>
        <v/>
      </c>
      <c r="AA394" s="438" t="str">
        <f>IF(Z394="","",VLOOKUP(Z394,'Drop Down Lists'!$D$2:$E$3942,FALSE))</f>
        <v/>
      </c>
      <c r="AB394" s="438"/>
      <c r="AC394" s="438"/>
      <c r="AD394" s="433" t="str">
        <f t="shared" si="32"/>
        <v/>
      </c>
      <c r="AE394" s="439" t="str">
        <f t="shared" si="30"/>
        <v/>
      </c>
      <c r="AF394" s="438" t="str">
        <f>IF(AE394="","",VLOOKUP(AE394,'Drop Down Lists'!$D$2:$E$394,2,FALSE))</f>
        <v/>
      </c>
      <c r="AG394" s="439"/>
      <c r="AH394" s="437" t="str">
        <f t="shared" si="33"/>
        <v/>
      </c>
      <c r="AI394" s="438" t="str">
        <f t="shared" si="34"/>
        <v xml:space="preserve"> </v>
      </c>
      <c r="AJ394" s="438" t="str">
        <f>IF(AI394=" "," ",VLOOKUP(AI394,'Drop Down Lists'!$D$2:$E$394,2,FALSE))</f>
        <v xml:space="preserve"> </v>
      </c>
      <c r="AK394" s="440"/>
    </row>
    <row r="395" spans="1:37">
      <c r="A395" s="422"/>
      <c r="B395" s="423"/>
      <c r="C395" s="423"/>
      <c r="D395" s="423"/>
      <c r="E395" s="424"/>
      <c r="F395" s="423"/>
      <c r="G395" s="423"/>
      <c r="H395" s="424"/>
      <c r="I395" s="423"/>
      <c r="J395" s="423"/>
      <c r="K395" s="423"/>
      <c r="L395" s="433"/>
      <c r="M395" s="423"/>
      <c r="N395" s="423"/>
      <c r="O395" s="425"/>
      <c r="P395" s="434"/>
      <c r="Q395" s="423"/>
      <c r="R395" s="423"/>
      <c r="S395" s="423"/>
      <c r="T395" s="435" t="str">
        <f>IF(S395="","",VLOOKUP(S395,'Drop Down Lists'!$D$2:$E$394,2,FALSE))</f>
        <v/>
      </c>
      <c r="U395" s="428"/>
      <c r="V395" s="428"/>
      <c r="W395" s="436"/>
      <c r="X395" s="436"/>
      <c r="Y395" s="437"/>
      <c r="Z395" s="438" t="str">
        <f t="shared" si="31"/>
        <v/>
      </c>
      <c r="AA395" s="438" t="str">
        <f>IF(Z395="","",VLOOKUP(Z395,'Drop Down Lists'!$D$2:$E$3942,FALSE))</f>
        <v/>
      </c>
      <c r="AB395" s="438"/>
      <c r="AC395" s="438"/>
      <c r="AD395" s="433" t="str">
        <f t="shared" si="32"/>
        <v/>
      </c>
      <c r="AE395" s="439" t="str">
        <f t="shared" si="30"/>
        <v/>
      </c>
      <c r="AF395" s="438" t="str">
        <f>IF(AE395="","",VLOOKUP(AE395,'Drop Down Lists'!$D$2:$E$394,2,FALSE))</f>
        <v/>
      </c>
      <c r="AG395" s="439"/>
      <c r="AH395" s="437" t="str">
        <f t="shared" si="33"/>
        <v/>
      </c>
      <c r="AI395" s="438" t="str">
        <f t="shared" si="34"/>
        <v xml:space="preserve"> </v>
      </c>
      <c r="AJ395" s="438" t="str">
        <f>IF(AI395=" "," ",VLOOKUP(AI395,'Drop Down Lists'!$D$2:$E$394,2,FALSE))</f>
        <v xml:space="preserve"> </v>
      </c>
      <c r="AK395" s="440"/>
    </row>
    <row r="396" spans="1:37">
      <c r="A396" s="422"/>
      <c r="B396" s="423"/>
      <c r="C396" s="423"/>
      <c r="D396" s="423"/>
      <c r="E396" s="424"/>
      <c r="F396" s="423"/>
      <c r="G396" s="423"/>
      <c r="H396" s="424"/>
      <c r="I396" s="423"/>
      <c r="J396" s="423"/>
      <c r="K396" s="423"/>
      <c r="L396" s="433"/>
      <c r="M396" s="423"/>
      <c r="N396" s="423"/>
      <c r="O396" s="425"/>
      <c r="P396" s="434"/>
      <c r="Q396" s="423"/>
      <c r="R396" s="423"/>
      <c r="S396" s="423"/>
      <c r="T396" s="435" t="str">
        <f>IF(S396="","",VLOOKUP(S396,'Drop Down Lists'!$D$2:$E$394,2,FALSE))</f>
        <v/>
      </c>
      <c r="U396" s="428"/>
      <c r="V396" s="428"/>
      <c r="W396" s="436"/>
      <c r="X396" s="436"/>
      <c r="Y396" s="437"/>
      <c r="Z396" s="438" t="str">
        <f t="shared" si="31"/>
        <v/>
      </c>
      <c r="AA396" s="438" t="str">
        <f>IF(Z396="","",VLOOKUP(Z396,'Drop Down Lists'!$D$2:$E$3942,FALSE))</f>
        <v/>
      </c>
      <c r="AB396" s="438"/>
      <c r="AC396" s="438"/>
      <c r="AD396" s="433" t="str">
        <f t="shared" si="32"/>
        <v/>
      </c>
      <c r="AE396" s="439" t="str">
        <f t="shared" si="30"/>
        <v/>
      </c>
      <c r="AF396" s="438" t="str">
        <f>IF(AE396="","",VLOOKUP(AE396,'Drop Down Lists'!$D$2:$E$394,2,FALSE))</f>
        <v/>
      </c>
      <c r="AG396" s="439"/>
      <c r="AH396" s="437" t="str">
        <f t="shared" si="33"/>
        <v/>
      </c>
      <c r="AI396" s="438" t="str">
        <f t="shared" si="34"/>
        <v xml:space="preserve"> </v>
      </c>
      <c r="AJ396" s="438" t="str">
        <f>IF(AI396=" "," ",VLOOKUP(AI396,'Drop Down Lists'!$D$2:$E$394,2,FALSE))</f>
        <v xml:space="preserve"> </v>
      </c>
      <c r="AK396" s="440"/>
    </row>
    <row r="397" spans="1:37">
      <c r="A397" s="422"/>
      <c r="B397" s="423"/>
      <c r="C397" s="423"/>
      <c r="D397" s="423"/>
      <c r="E397" s="424"/>
      <c r="F397" s="423"/>
      <c r="G397" s="423"/>
      <c r="H397" s="424"/>
      <c r="I397" s="423"/>
      <c r="J397" s="423"/>
      <c r="K397" s="423"/>
      <c r="L397" s="433"/>
      <c r="M397" s="423"/>
      <c r="N397" s="423"/>
      <c r="O397" s="425"/>
      <c r="P397" s="434"/>
      <c r="Q397" s="423"/>
      <c r="R397" s="423"/>
      <c r="S397" s="423"/>
      <c r="T397" s="435" t="str">
        <f>IF(S397="","",VLOOKUP(S397,'Drop Down Lists'!$D$2:$E$394,2,FALSE))</f>
        <v/>
      </c>
      <c r="U397" s="428"/>
      <c r="V397" s="428"/>
      <c r="W397" s="436"/>
      <c r="X397" s="436"/>
      <c r="Y397" s="437"/>
      <c r="Z397" s="438" t="str">
        <f t="shared" si="31"/>
        <v/>
      </c>
      <c r="AA397" s="438" t="str">
        <f>IF(Z397="","",VLOOKUP(Z397,'Drop Down Lists'!$D$2:$E$3942,FALSE))</f>
        <v/>
      </c>
      <c r="AB397" s="438"/>
      <c r="AC397" s="438"/>
      <c r="AD397" s="433" t="str">
        <f t="shared" si="32"/>
        <v/>
      </c>
      <c r="AE397" s="439" t="str">
        <f t="shared" si="30"/>
        <v/>
      </c>
      <c r="AF397" s="438" t="str">
        <f>IF(AE397="","",VLOOKUP(AE397,'Drop Down Lists'!$D$2:$E$394,2,FALSE))</f>
        <v/>
      </c>
      <c r="AG397" s="439"/>
      <c r="AH397" s="437" t="str">
        <f t="shared" si="33"/>
        <v/>
      </c>
      <c r="AI397" s="438" t="str">
        <f t="shared" si="34"/>
        <v xml:space="preserve"> </v>
      </c>
      <c r="AJ397" s="438" t="str">
        <f>IF(AI397=" "," ",VLOOKUP(AI397,'Drop Down Lists'!$D$2:$E$394,2,FALSE))</f>
        <v xml:space="preserve"> </v>
      </c>
      <c r="AK397" s="440"/>
    </row>
    <row r="398" spans="1:37">
      <c r="A398" s="422"/>
      <c r="B398" s="423"/>
      <c r="C398" s="423"/>
      <c r="D398" s="423"/>
      <c r="E398" s="424"/>
      <c r="F398" s="423"/>
      <c r="G398" s="423"/>
      <c r="H398" s="424"/>
      <c r="I398" s="423"/>
      <c r="J398" s="423"/>
      <c r="K398" s="423"/>
      <c r="L398" s="433"/>
      <c r="M398" s="423"/>
      <c r="N398" s="423"/>
      <c r="O398" s="425"/>
      <c r="P398" s="434"/>
      <c r="Q398" s="423"/>
      <c r="R398" s="423"/>
      <c r="S398" s="423"/>
      <c r="T398" s="435" t="str">
        <f>IF(S398="","",VLOOKUP(S398,'Drop Down Lists'!$D$2:$E$394,2,FALSE))</f>
        <v/>
      </c>
      <c r="U398" s="428"/>
      <c r="V398" s="428"/>
      <c r="W398" s="436"/>
      <c r="X398" s="436"/>
      <c r="Y398" s="437"/>
      <c r="Z398" s="438" t="str">
        <f t="shared" si="31"/>
        <v/>
      </c>
      <c r="AA398" s="438" t="str">
        <f>IF(Z398="","",VLOOKUP(Z398,'Drop Down Lists'!$D$2:$E$3942,FALSE))</f>
        <v/>
      </c>
      <c r="AB398" s="438"/>
      <c r="AC398" s="438"/>
      <c r="AD398" s="433" t="str">
        <f t="shared" si="32"/>
        <v/>
      </c>
      <c r="AE398" s="439" t="str">
        <f t="shared" si="30"/>
        <v/>
      </c>
      <c r="AF398" s="438" t="str">
        <f>IF(AE398="","",VLOOKUP(AE398,'Drop Down Lists'!$D$2:$E$394,2,FALSE))</f>
        <v/>
      </c>
      <c r="AG398" s="439"/>
      <c r="AH398" s="437" t="str">
        <f t="shared" si="33"/>
        <v/>
      </c>
      <c r="AI398" s="438" t="str">
        <f t="shared" si="34"/>
        <v xml:space="preserve"> </v>
      </c>
      <c r="AJ398" s="438" t="str">
        <f>IF(AI398=" "," ",VLOOKUP(AI398,'Drop Down Lists'!$D$2:$E$394,2,FALSE))</f>
        <v xml:space="preserve"> </v>
      </c>
      <c r="AK398" s="440"/>
    </row>
    <row r="399" spans="1:37">
      <c r="A399" s="422"/>
      <c r="B399" s="423"/>
      <c r="C399" s="423"/>
      <c r="D399" s="423"/>
      <c r="E399" s="424"/>
      <c r="F399" s="423"/>
      <c r="G399" s="423"/>
      <c r="H399" s="424"/>
      <c r="I399" s="423"/>
      <c r="J399" s="423"/>
      <c r="K399" s="423"/>
      <c r="L399" s="433"/>
      <c r="M399" s="423"/>
      <c r="N399" s="423"/>
      <c r="O399" s="425"/>
      <c r="P399" s="434"/>
      <c r="Q399" s="423"/>
      <c r="R399" s="423"/>
      <c r="S399" s="423"/>
      <c r="T399" s="435" t="str">
        <f>IF(S399="","",VLOOKUP(S399,'Drop Down Lists'!$D$2:$E$394,2,FALSE))</f>
        <v/>
      </c>
      <c r="U399" s="428"/>
      <c r="V399" s="428"/>
      <c r="W399" s="436"/>
      <c r="X399" s="436"/>
      <c r="Y399" s="437"/>
      <c r="Z399" s="438" t="str">
        <f t="shared" si="31"/>
        <v/>
      </c>
      <c r="AA399" s="438" t="str">
        <f>IF(Z399="","",VLOOKUP(Z399,'Drop Down Lists'!$D$2:$E$3942,FALSE))</f>
        <v/>
      </c>
      <c r="AB399" s="438"/>
      <c r="AC399" s="438"/>
      <c r="AD399" s="433" t="str">
        <f t="shared" si="32"/>
        <v/>
      </c>
      <c r="AE399" s="439" t="str">
        <f t="shared" si="30"/>
        <v/>
      </c>
      <c r="AF399" s="438" t="str">
        <f>IF(AE399="","",VLOOKUP(AE399,'Drop Down Lists'!$D$2:$E$394,2,FALSE))</f>
        <v/>
      </c>
      <c r="AG399" s="439"/>
      <c r="AH399" s="437" t="str">
        <f t="shared" si="33"/>
        <v/>
      </c>
      <c r="AI399" s="438" t="str">
        <f t="shared" si="34"/>
        <v xml:space="preserve"> </v>
      </c>
      <c r="AJ399" s="438" t="str">
        <f>IF(AI399=" "," ",VLOOKUP(AI399,'Drop Down Lists'!$D$2:$E$394,2,FALSE))</f>
        <v xml:space="preserve"> </v>
      </c>
      <c r="AK399" s="440"/>
    </row>
    <row r="400" spans="1:37">
      <c r="A400" s="422"/>
      <c r="B400" s="423"/>
      <c r="C400" s="423"/>
      <c r="D400" s="423"/>
      <c r="E400" s="424"/>
      <c r="F400" s="423"/>
      <c r="G400" s="423"/>
      <c r="H400" s="424"/>
      <c r="I400" s="423"/>
      <c r="J400" s="423"/>
      <c r="K400" s="423"/>
      <c r="L400" s="433"/>
      <c r="M400" s="423"/>
      <c r="N400" s="423"/>
      <c r="O400" s="425"/>
      <c r="P400" s="434"/>
      <c r="Q400" s="423"/>
      <c r="R400" s="423"/>
      <c r="S400" s="423"/>
      <c r="T400" s="435" t="str">
        <f>IF(S400="","",VLOOKUP(S400,'Drop Down Lists'!$D$2:$E$394,2,FALSE))</f>
        <v/>
      </c>
      <c r="U400" s="428"/>
      <c r="V400" s="428"/>
      <c r="W400" s="436"/>
      <c r="X400" s="436"/>
      <c r="Y400" s="437"/>
      <c r="Z400" s="438" t="str">
        <f t="shared" si="31"/>
        <v/>
      </c>
      <c r="AA400" s="438" t="str">
        <f>IF(Z400="","",VLOOKUP(Z400,'Drop Down Lists'!$D$2:$E$3942,FALSE))</f>
        <v/>
      </c>
      <c r="AB400" s="438"/>
      <c r="AC400" s="438"/>
      <c r="AD400" s="433" t="str">
        <f t="shared" si="32"/>
        <v/>
      </c>
      <c r="AE400" s="439" t="str">
        <f t="shared" si="30"/>
        <v/>
      </c>
      <c r="AF400" s="438" t="str">
        <f>IF(AE400="","",VLOOKUP(AE400,'Drop Down Lists'!$D$2:$E$394,2,FALSE))</f>
        <v/>
      </c>
      <c r="AG400" s="439"/>
      <c r="AH400" s="437" t="str">
        <f t="shared" si="33"/>
        <v/>
      </c>
      <c r="AI400" s="438" t="str">
        <f t="shared" si="34"/>
        <v xml:space="preserve"> </v>
      </c>
      <c r="AJ400" s="438" t="str">
        <f>IF(AI400=" "," ",VLOOKUP(AI400,'Drop Down Lists'!$D$2:$E$394,2,FALSE))</f>
        <v xml:space="preserve"> </v>
      </c>
      <c r="AK400" s="440"/>
    </row>
    <row r="401" spans="1:37">
      <c r="A401" s="422"/>
      <c r="B401" s="423"/>
      <c r="C401" s="423"/>
      <c r="D401" s="423"/>
      <c r="E401" s="424"/>
      <c r="F401" s="423"/>
      <c r="G401" s="423"/>
      <c r="H401" s="424"/>
      <c r="I401" s="423"/>
      <c r="J401" s="423"/>
      <c r="K401" s="423"/>
      <c r="L401" s="433"/>
      <c r="M401" s="423"/>
      <c r="N401" s="423"/>
      <c r="O401" s="425"/>
      <c r="P401" s="434"/>
      <c r="Q401" s="423"/>
      <c r="R401" s="423"/>
      <c r="S401" s="423"/>
      <c r="T401" s="435" t="str">
        <f>IF(S401="","",VLOOKUP(S401,'Drop Down Lists'!$D$2:$E$394,2,FALSE))</f>
        <v/>
      </c>
      <c r="U401" s="428"/>
      <c r="V401" s="428"/>
      <c r="W401" s="436"/>
      <c r="X401" s="436"/>
      <c r="Y401" s="437"/>
      <c r="Z401" s="438" t="str">
        <f t="shared" si="31"/>
        <v/>
      </c>
      <c r="AA401" s="438" t="str">
        <f>IF(Z401="","",VLOOKUP(Z401,'Drop Down Lists'!$D$2:$E$3942,FALSE))</f>
        <v/>
      </c>
      <c r="AB401" s="438"/>
      <c r="AC401" s="438"/>
      <c r="AD401" s="433" t="str">
        <f t="shared" si="32"/>
        <v/>
      </c>
      <c r="AE401" s="439" t="str">
        <f t="shared" si="30"/>
        <v/>
      </c>
      <c r="AF401" s="438" t="str">
        <f>IF(AE401="","",VLOOKUP(AE401,'Drop Down Lists'!$D$2:$E$394,2,FALSE))</f>
        <v/>
      </c>
      <c r="AG401" s="439"/>
      <c r="AH401" s="437" t="str">
        <f t="shared" si="33"/>
        <v/>
      </c>
      <c r="AI401" s="438" t="str">
        <f t="shared" si="34"/>
        <v xml:space="preserve"> </v>
      </c>
      <c r="AJ401" s="438" t="str">
        <f>IF(AI401=" "," ",VLOOKUP(AI401,'Drop Down Lists'!$D$2:$E$394,2,FALSE))</f>
        <v xml:space="preserve"> </v>
      </c>
      <c r="AK401" s="440"/>
    </row>
    <row r="402" spans="1:37">
      <c r="A402" s="422"/>
      <c r="B402" s="423"/>
      <c r="C402" s="423"/>
      <c r="D402" s="423"/>
      <c r="E402" s="424"/>
      <c r="F402" s="423"/>
      <c r="G402" s="423"/>
      <c r="H402" s="424"/>
      <c r="I402" s="423"/>
      <c r="J402" s="423"/>
      <c r="K402" s="423"/>
      <c r="L402" s="433"/>
      <c r="M402" s="423"/>
      <c r="N402" s="423"/>
      <c r="O402" s="425"/>
      <c r="P402" s="434"/>
      <c r="Q402" s="423"/>
      <c r="R402" s="423"/>
      <c r="S402" s="423"/>
      <c r="T402" s="435" t="str">
        <f>IF(S402="","",VLOOKUP(S402,'Drop Down Lists'!$D$2:$E$394,2,FALSE))</f>
        <v/>
      </c>
      <c r="U402" s="428"/>
      <c r="V402" s="428"/>
      <c r="W402" s="436"/>
      <c r="X402" s="436"/>
      <c r="Y402" s="437"/>
      <c r="Z402" s="438" t="str">
        <f t="shared" si="31"/>
        <v/>
      </c>
      <c r="AA402" s="438" t="str">
        <f>IF(Z402="","",VLOOKUP(Z402,'Drop Down Lists'!$D$2:$E$3942,FALSE))</f>
        <v/>
      </c>
      <c r="AB402" s="438"/>
      <c r="AC402" s="438"/>
      <c r="AD402" s="433" t="str">
        <f t="shared" si="32"/>
        <v/>
      </c>
      <c r="AE402" s="439" t="str">
        <f t="shared" si="30"/>
        <v/>
      </c>
      <c r="AF402" s="438" t="str">
        <f>IF(AE402="","",VLOOKUP(AE402,'Drop Down Lists'!$D$2:$E$394,2,FALSE))</f>
        <v/>
      </c>
      <c r="AG402" s="439"/>
      <c r="AH402" s="437" t="str">
        <f t="shared" si="33"/>
        <v/>
      </c>
      <c r="AI402" s="438" t="str">
        <f t="shared" si="34"/>
        <v xml:space="preserve"> </v>
      </c>
      <c r="AJ402" s="438" t="str">
        <f>IF(AI402=" "," ",VLOOKUP(AI402,'Drop Down Lists'!$D$2:$E$394,2,FALSE))</f>
        <v xml:space="preserve"> </v>
      </c>
      <c r="AK402" s="440"/>
    </row>
    <row r="403" spans="1:37">
      <c r="A403" s="422"/>
      <c r="B403" s="423"/>
      <c r="C403" s="423"/>
      <c r="D403" s="423"/>
      <c r="E403" s="424"/>
      <c r="F403" s="423"/>
      <c r="G403" s="423"/>
      <c r="H403" s="424"/>
      <c r="I403" s="423"/>
      <c r="J403" s="423"/>
      <c r="K403" s="423"/>
      <c r="L403" s="433"/>
      <c r="M403" s="423"/>
      <c r="N403" s="423"/>
      <c r="O403" s="425"/>
      <c r="P403" s="434"/>
      <c r="Q403" s="423"/>
      <c r="R403" s="423"/>
      <c r="S403" s="423"/>
      <c r="T403" s="435" t="str">
        <f>IF(S403="","",VLOOKUP(S403,'Drop Down Lists'!$D$2:$E$394,2,FALSE))</f>
        <v/>
      </c>
      <c r="U403" s="428"/>
      <c r="V403" s="428"/>
      <c r="W403" s="436"/>
      <c r="X403" s="436"/>
      <c r="Y403" s="437"/>
      <c r="Z403" s="438" t="str">
        <f t="shared" si="31"/>
        <v/>
      </c>
      <c r="AA403" s="438" t="str">
        <f>IF(Z403="","",VLOOKUP(Z403,'Drop Down Lists'!$D$2:$E$3942,FALSE))</f>
        <v/>
      </c>
      <c r="AB403" s="438"/>
      <c r="AC403" s="438"/>
      <c r="AD403" s="433" t="str">
        <f t="shared" si="32"/>
        <v/>
      </c>
      <c r="AE403" s="439" t="str">
        <f t="shared" si="30"/>
        <v/>
      </c>
      <c r="AF403" s="438" t="str">
        <f>IF(AE403="","",VLOOKUP(AE403,'Drop Down Lists'!$D$2:$E$394,2,FALSE))</f>
        <v/>
      </c>
      <c r="AG403" s="439"/>
      <c r="AH403" s="437" t="str">
        <f t="shared" si="33"/>
        <v/>
      </c>
      <c r="AI403" s="438" t="str">
        <f t="shared" si="34"/>
        <v xml:space="preserve"> </v>
      </c>
      <c r="AJ403" s="438" t="str">
        <f>IF(AI403=" "," ",VLOOKUP(AI403,'Drop Down Lists'!$D$2:$E$394,2,FALSE))</f>
        <v xml:space="preserve"> </v>
      </c>
      <c r="AK403" s="440"/>
    </row>
    <row r="404" spans="1:37">
      <c r="A404" s="422"/>
      <c r="B404" s="423"/>
      <c r="C404" s="423"/>
      <c r="D404" s="423"/>
      <c r="E404" s="424"/>
      <c r="F404" s="423"/>
      <c r="G404" s="423"/>
      <c r="H404" s="424"/>
      <c r="I404" s="423"/>
      <c r="J404" s="423"/>
      <c r="K404" s="423"/>
      <c r="L404" s="433"/>
      <c r="M404" s="423"/>
      <c r="N404" s="423"/>
      <c r="O404" s="425"/>
      <c r="P404" s="434"/>
      <c r="Q404" s="423"/>
      <c r="R404" s="423"/>
      <c r="S404" s="423"/>
      <c r="T404" s="435" t="str">
        <f>IF(S404="","",VLOOKUP(S404,'Drop Down Lists'!$D$2:$E$394,2,FALSE))</f>
        <v/>
      </c>
      <c r="U404" s="428"/>
      <c r="V404" s="428"/>
      <c r="W404" s="436"/>
      <c r="X404" s="436"/>
      <c r="Y404" s="437"/>
      <c r="Z404" s="438" t="str">
        <f t="shared" si="31"/>
        <v/>
      </c>
      <c r="AA404" s="438" t="str">
        <f>IF(Z404="","",VLOOKUP(Z404,'Drop Down Lists'!$D$2:$E$3942,FALSE))</f>
        <v/>
      </c>
      <c r="AB404" s="438"/>
      <c r="AC404" s="438"/>
      <c r="AD404" s="433" t="str">
        <f t="shared" si="32"/>
        <v/>
      </c>
      <c r="AE404" s="439" t="str">
        <f t="shared" si="30"/>
        <v/>
      </c>
      <c r="AF404" s="438" t="str">
        <f>IF(AE404="","",VLOOKUP(AE404,'Drop Down Lists'!$D$2:$E$394,2,FALSE))</f>
        <v/>
      </c>
      <c r="AG404" s="439"/>
      <c r="AH404" s="437" t="str">
        <f t="shared" si="33"/>
        <v/>
      </c>
      <c r="AI404" s="438" t="str">
        <f t="shared" si="34"/>
        <v xml:space="preserve"> </v>
      </c>
      <c r="AJ404" s="438" t="str">
        <f>IF(AI404=" "," ",VLOOKUP(AI404,'Drop Down Lists'!$D$2:$E$394,2,FALSE))</f>
        <v xml:space="preserve"> </v>
      </c>
      <c r="AK404" s="440"/>
    </row>
    <row r="405" spans="1:37">
      <c r="A405" s="422"/>
      <c r="B405" s="423"/>
      <c r="C405" s="423"/>
      <c r="D405" s="423"/>
      <c r="E405" s="424"/>
      <c r="F405" s="423"/>
      <c r="G405" s="423"/>
      <c r="H405" s="424"/>
      <c r="I405" s="423"/>
      <c r="J405" s="423"/>
      <c r="K405" s="423"/>
      <c r="L405" s="433"/>
      <c r="M405" s="423"/>
      <c r="N405" s="423"/>
      <c r="O405" s="425"/>
      <c r="P405" s="434"/>
      <c r="Q405" s="423"/>
      <c r="R405" s="423"/>
      <c r="S405" s="423"/>
      <c r="T405" s="435" t="str">
        <f>IF(S405="","",VLOOKUP(S405,'Drop Down Lists'!$D$2:$E$394,2,FALSE))</f>
        <v/>
      </c>
      <c r="U405" s="428"/>
      <c r="V405" s="428"/>
      <c r="W405" s="436"/>
      <c r="X405" s="436"/>
      <c r="Y405" s="437"/>
      <c r="Z405" s="438" t="str">
        <f t="shared" si="31"/>
        <v/>
      </c>
      <c r="AA405" s="438" t="str">
        <f>IF(Z405="","",VLOOKUP(Z405,'Drop Down Lists'!$D$2:$E$3942,FALSE))</f>
        <v/>
      </c>
      <c r="AB405" s="438"/>
      <c r="AC405" s="438"/>
      <c r="AD405" s="433" t="str">
        <f t="shared" si="32"/>
        <v/>
      </c>
      <c r="AE405" s="439" t="str">
        <f t="shared" si="30"/>
        <v/>
      </c>
      <c r="AF405" s="438" t="str">
        <f>IF(AE405="","",VLOOKUP(AE405,'Drop Down Lists'!$D$2:$E$394,2,FALSE))</f>
        <v/>
      </c>
      <c r="AG405" s="439"/>
      <c r="AH405" s="437" t="str">
        <f t="shared" si="33"/>
        <v/>
      </c>
      <c r="AI405" s="438" t="str">
        <f t="shared" si="34"/>
        <v xml:space="preserve"> </v>
      </c>
      <c r="AJ405" s="438" t="str">
        <f>IF(AI405=" "," ",VLOOKUP(AI405,'Drop Down Lists'!$D$2:$E$394,2,FALSE))</f>
        <v xml:space="preserve"> </v>
      </c>
      <c r="AK405" s="440"/>
    </row>
    <row r="406" spans="1:37">
      <c r="A406" s="422"/>
      <c r="B406" s="423"/>
      <c r="C406" s="423"/>
      <c r="D406" s="423"/>
      <c r="E406" s="424"/>
      <c r="F406" s="423"/>
      <c r="G406" s="423"/>
      <c r="H406" s="424"/>
      <c r="I406" s="423"/>
      <c r="J406" s="423"/>
      <c r="K406" s="423"/>
      <c r="L406" s="433"/>
      <c r="M406" s="423"/>
      <c r="N406" s="423"/>
      <c r="O406" s="425"/>
      <c r="P406" s="434"/>
      <c r="Q406" s="423"/>
      <c r="R406" s="423"/>
      <c r="S406" s="423"/>
      <c r="T406" s="435" t="str">
        <f>IF(S406="","",VLOOKUP(S406,'Drop Down Lists'!$D$2:$E$394,2,FALSE))</f>
        <v/>
      </c>
      <c r="U406" s="428"/>
      <c r="V406" s="428"/>
      <c r="W406" s="436"/>
      <c r="X406" s="436"/>
      <c r="Y406" s="437"/>
      <c r="Z406" s="438" t="str">
        <f t="shared" si="31"/>
        <v/>
      </c>
      <c r="AA406" s="438" t="str">
        <f>IF(Z406="","",VLOOKUP(Z406,'Drop Down Lists'!$D$2:$E$3942,FALSE))</f>
        <v/>
      </c>
      <c r="AB406" s="438"/>
      <c r="AC406" s="438"/>
      <c r="AD406" s="433" t="str">
        <f t="shared" si="32"/>
        <v/>
      </c>
      <c r="AE406" s="439" t="str">
        <f t="shared" si="30"/>
        <v/>
      </c>
      <c r="AF406" s="438" t="str">
        <f>IF(AE406="","",VLOOKUP(AE406,'Drop Down Lists'!$D$2:$E$394,2,FALSE))</f>
        <v/>
      </c>
      <c r="AG406" s="439"/>
      <c r="AH406" s="437" t="str">
        <f t="shared" si="33"/>
        <v/>
      </c>
      <c r="AI406" s="438" t="str">
        <f t="shared" si="34"/>
        <v xml:space="preserve"> </v>
      </c>
      <c r="AJ406" s="438" t="str">
        <f>IF(AI406=" "," ",VLOOKUP(AI406,'Drop Down Lists'!$D$2:$E$394,2,FALSE))</f>
        <v xml:space="preserve"> </v>
      </c>
      <c r="AK406" s="440"/>
    </row>
    <row r="407" spans="1:37">
      <c r="A407" s="422"/>
      <c r="B407" s="423"/>
      <c r="C407" s="423"/>
      <c r="D407" s="423"/>
      <c r="E407" s="424"/>
      <c r="F407" s="423"/>
      <c r="G407" s="423"/>
      <c r="H407" s="424"/>
      <c r="I407" s="423"/>
      <c r="J407" s="423"/>
      <c r="K407" s="423"/>
      <c r="L407" s="433"/>
      <c r="M407" s="423"/>
      <c r="N407" s="423"/>
      <c r="O407" s="425"/>
      <c r="P407" s="434"/>
      <c r="Q407" s="423"/>
      <c r="R407" s="423"/>
      <c r="S407" s="423"/>
      <c r="T407" s="435" t="str">
        <f>IF(S407="","",VLOOKUP(S407,'Drop Down Lists'!$D$2:$E$394,2,FALSE))</f>
        <v/>
      </c>
      <c r="U407" s="428"/>
      <c r="V407" s="428"/>
      <c r="W407" s="436"/>
      <c r="X407" s="436"/>
      <c r="Y407" s="437"/>
      <c r="Z407" s="438" t="str">
        <f t="shared" si="31"/>
        <v/>
      </c>
      <c r="AA407" s="438" t="str">
        <f>IF(Z407="","",VLOOKUP(Z407,'Drop Down Lists'!$D$2:$E$3942,FALSE))</f>
        <v/>
      </c>
      <c r="AB407" s="438"/>
      <c r="AC407" s="438"/>
      <c r="AD407" s="433" t="str">
        <f t="shared" si="32"/>
        <v/>
      </c>
      <c r="AE407" s="439" t="str">
        <f t="shared" si="30"/>
        <v/>
      </c>
      <c r="AF407" s="438" t="str">
        <f>IF(AE407="","",VLOOKUP(AE407,'Drop Down Lists'!$D$2:$E$394,2,FALSE))</f>
        <v/>
      </c>
      <c r="AG407" s="439"/>
      <c r="AH407" s="437" t="str">
        <f t="shared" si="33"/>
        <v/>
      </c>
      <c r="AI407" s="438" t="str">
        <f t="shared" si="34"/>
        <v xml:space="preserve"> </v>
      </c>
      <c r="AJ407" s="438" t="str">
        <f>IF(AI407=" "," ",VLOOKUP(AI407,'Drop Down Lists'!$D$2:$E$394,2,FALSE))</f>
        <v xml:space="preserve"> </v>
      </c>
      <c r="AK407" s="440"/>
    </row>
    <row r="408" spans="1:37">
      <c r="A408" s="422"/>
      <c r="B408" s="423"/>
      <c r="C408" s="423"/>
      <c r="D408" s="423"/>
      <c r="E408" s="424"/>
      <c r="F408" s="423"/>
      <c r="G408" s="423"/>
      <c r="H408" s="424"/>
      <c r="I408" s="423"/>
      <c r="J408" s="423"/>
      <c r="K408" s="423"/>
      <c r="L408" s="433"/>
      <c r="M408" s="423"/>
      <c r="N408" s="423"/>
      <c r="O408" s="425"/>
      <c r="P408" s="434"/>
      <c r="Q408" s="423"/>
      <c r="R408" s="423"/>
      <c r="S408" s="423"/>
      <c r="T408" s="435" t="str">
        <f>IF(S408="","",VLOOKUP(S408,'Drop Down Lists'!$D$2:$E$394,2,FALSE))</f>
        <v/>
      </c>
      <c r="U408" s="428"/>
      <c r="V408" s="428"/>
      <c r="W408" s="436"/>
      <c r="X408" s="436"/>
      <c r="Y408" s="437"/>
      <c r="Z408" s="438" t="str">
        <f t="shared" si="31"/>
        <v/>
      </c>
      <c r="AA408" s="438" t="str">
        <f>IF(Z408="","",VLOOKUP(Z408,'Drop Down Lists'!$D$2:$E$3942,FALSE))</f>
        <v/>
      </c>
      <c r="AB408" s="438"/>
      <c r="AC408" s="438"/>
      <c r="AD408" s="433" t="str">
        <f t="shared" si="32"/>
        <v/>
      </c>
      <c r="AE408" s="439" t="str">
        <f t="shared" si="30"/>
        <v/>
      </c>
      <c r="AF408" s="438" t="str">
        <f>IF(AE408="","",VLOOKUP(AE408,'Drop Down Lists'!$D$2:$E$394,2,FALSE))</f>
        <v/>
      </c>
      <c r="AG408" s="439"/>
      <c r="AH408" s="437" t="str">
        <f t="shared" si="33"/>
        <v/>
      </c>
      <c r="AI408" s="438" t="str">
        <f t="shared" si="34"/>
        <v xml:space="preserve"> </v>
      </c>
      <c r="AJ408" s="438" t="str">
        <f>IF(AI408=" "," ",VLOOKUP(AI408,'Drop Down Lists'!$D$2:$E$394,2,FALSE))</f>
        <v xml:space="preserve"> </v>
      </c>
      <c r="AK408" s="440"/>
    </row>
    <row r="409" spans="1:37">
      <c r="A409" s="422"/>
      <c r="B409" s="423"/>
      <c r="C409" s="423"/>
      <c r="D409" s="423"/>
      <c r="E409" s="424"/>
      <c r="F409" s="423"/>
      <c r="G409" s="423"/>
      <c r="H409" s="424"/>
      <c r="I409" s="423"/>
      <c r="J409" s="423"/>
      <c r="K409" s="423"/>
      <c r="L409" s="433"/>
      <c r="M409" s="423"/>
      <c r="N409" s="423"/>
      <c r="O409" s="425"/>
      <c r="P409" s="434"/>
      <c r="Q409" s="423"/>
      <c r="R409" s="423"/>
      <c r="S409" s="423"/>
      <c r="T409" s="435" t="str">
        <f>IF(S409="","",VLOOKUP(S409,'Drop Down Lists'!$D$2:$E$394,2,FALSE))</f>
        <v/>
      </c>
      <c r="U409" s="428"/>
      <c r="V409" s="428"/>
      <c r="W409" s="436"/>
      <c r="X409" s="436"/>
      <c r="Y409" s="437"/>
      <c r="Z409" s="438" t="str">
        <f t="shared" si="31"/>
        <v/>
      </c>
      <c r="AA409" s="438" t="str">
        <f>IF(Z409="","",VLOOKUP(Z409,'Drop Down Lists'!$D$2:$E$3942,FALSE))</f>
        <v/>
      </c>
      <c r="AB409" s="438"/>
      <c r="AC409" s="438"/>
      <c r="AD409" s="433" t="str">
        <f t="shared" si="32"/>
        <v/>
      </c>
      <c r="AE409" s="439" t="str">
        <f t="shared" si="30"/>
        <v/>
      </c>
      <c r="AF409" s="438" t="str">
        <f>IF(AE409="","",VLOOKUP(AE409,'Drop Down Lists'!$D$2:$E$394,2,FALSE))</f>
        <v/>
      </c>
      <c r="AG409" s="439"/>
      <c r="AH409" s="437" t="str">
        <f t="shared" si="33"/>
        <v/>
      </c>
      <c r="AI409" s="438" t="str">
        <f t="shared" si="34"/>
        <v xml:space="preserve"> </v>
      </c>
      <c r="AJ409" s="438" t="str">
        <f>IF(AI409=" "," ",VLOOKUP(AI409,'Drop Down Lists'!$D$2:$E$394,2,FALSE))</f>
        <v xml:space="preserve"> </v>
      </c>
      <c r="AK409" s="440"/>
    </row>
    <row r="410" spans="1:37">
      <c r="A410" s="422"/>
      <c r="B410" s="423"/>
      <c r="C410" s="423"/>
      <c r="D410" s="423"/>
      <c r="E410" s="424"/>
      <c r="F410" s="423"/>
      <c r="G410" s="423"/>
      <c r="H410" s="424"/>
      <c r="I410" s="423"/>
      <c r="J410" s="423"/>
      <c r="K410" s="423"/>
      <c r="L410" s="433"/>
      <c r="M410" s="423"/>
      <c r="N410" s="423"/>
      <c r="O410" s="425"/>
      <c r="P410" s="434"/>
      <c r="Q410" s="423"/>
      <c r="R410" s="423"/>
      <c r="S410" s="423"/>
      <c r="T410" s="435" t="str">
        <f>IF(S410="","",VLOOKUP(S410,'Drop Down Lists'!$D$2:$E$394,2,FALSE))</f>
        <v/>
      </c>
      <c r="U410" s="428"/>
      <c r="V410" s="428"/>
      <c r="W410" s="436"/>
      <c r="X410" s="436"/>
      <c r="Y410" s="437"/>
      <c r="Z410" s="438" t="str">
        <f t="shared" si="31"/>
        <v/>
      </c>
      <c r="AA410" s="438" t="str">
        <f>IF(Z410="","",VLOOKUP(Z410,'Drop Down Lists'!$D$2:$E$3942,FALSE))</f>
        <v/>
      </c>
      <c r="AB410" s="438"/>
      <c r="AC410" s="438"/>
      <c r="AD410" s="433" t="str">
        <f t="shared" si="32"/>
        <v/>
      </c>
      <c r="AE410" s="439" t="str">
        <f t="shared" si="30"/>
        <v/>
      </c>
      <c r="AF410" s="438" t="str">
        <f>IF(AE410="","",VLOOKUP(AE410,'Drop Down Lists'!$D$2:$E$394,2,FALSE))</f>
        <v/>
      </c>
      <c r="AG410" s="439"/>
      <c r="AH410" s="437" t="str">
        <f t="shared" si="33"/>
        <v/>
      </c>
      <c r="AI410" s="438" t="str">
        <f t="shared" si="34"/>
        <v xml:space="preserve"> </v>
      </c>
      <c r="AJ410" s="438" t="str">
        <f>IF(AI410=" "," ",VLOOKUP(AI410,'Drop Down Lists'!$D$2:$E$394,2,FALSE))</f>
        <v xml:space="preserve"> </v>
      </c>
      <c r="AK410" s="440"/>
    </row>
    <row r="411" spans="1:37">
      <c r="A411" s="422"/>
      <c r="B411" s="423"/>
      <c r="C411" s="423"/>
      <c r="D411" s="423"/>
      <c r="E411" s="424"/>
      <c r="F411" s="423"/>
      <c r="G411" s="423"/>
      <c r="H411" s="424"/>
      <c r="I411" s="423"/>
      <c r="J411" s="423"/>
      <c r="K411" s="423"/>
      <c r="L411" s="433"/>
      <c r="M411" s="423"/>
      <c r="N411" s="423"/>
      <c r="O411" s="425"/>
      <c r="P411" s="434"/>
      <c r="Q411" s="423"/>
      <c r="R411" s="423"/>
      <c r="S411" s="423"/>
      <c r="T411" s="435" t="str">
        <f>IF(S411="","",VLOOKUP(S411,'Drop Down Lists'!$D$2:$E$394,2,FALSE))</f>
        <v/>
      </c>
      <c r="U411" s="428"/>
      <c r="V411" s="428"/>
      <c r="W411" s="436"/>
      <c r="X411" s="436"/>
      <c r="Y411" s="437"/>
      <c r="Z411" s="438" t="str">
        <f t="shared" si="31"/>
        <v/>
      </c>
      <c r="AA411" s="438" t="str">
        <f>IF(Z411="","",VLOOKUP(Z411,'Drop Down Lists'!$D$2:$E$3942,FALSE))</f>
        <v/>
      </c>
      <c r="AB411" s="438"/>
      <c r="AC411" s="438"/>
      <c r="AD411" s="433" t="str">
        <f t="shared" si="32"/>
        <v/>
      </c>
      <c r="AE411" s="439" t="str">
        <f t="shared" si="30"/>
        <v/>
      </c>
      <c r="AF411" s="438" t="str">
        <f>IF(AE411="","",VLOOKUP(AE411,'Drop Down Lists'!$D$2:$E$394,2,FALSE))</f>
        <v/>
      </c>
      <c r="AG411" s="439"/>
      <c r="AH411" s="437" t="str">
        <f t="shared" si="33"/>
        <v/>
      </c>
      <c r="AI411" s="438" t="str">
        <f t="shared" si="34"/>
        <v xml:space="preserve"> </v>
      </c>
      <c r="AJ411" s="438" t="str">
        <f>IF(AI411=" "," ",VLOOKUP(AI411,'Drop Down Lists'!$D$2:$E$394,2,FALSE))</f>
        <v xml:space="preserve"> </v>
      </c>
      <c r="AK411" s="440"/>
    </row>
    <row r="412" spans="1:37">
      <c r="A412" s="422"/>
      <c r="B412" s="423"/>
      <c r="C412" s="423"/>
      <c r="D412" s="423"/>
      <c r="E412" s="424"/>
      <c r="F412" s="423"/>
      <c r="G412" s="423"/>
      <c r="H412" s="424"/>
      <c r="I412" s="423"/>
      <c r="J412" s="423"/>
      <c r="K412" s="423"/>
      <c r="L412" s="433"/>
      <c r="M412" s="423"/>
      <c r="N412" s="423"/>
      <c r="O412" s="425"/>
      <c r="P412" s="434"/>
      <c r="Q412" s="423"/>
      <c r="R412" s="423"/>
      <c r="S412" s="423"/>
      <c r="T412" s="435" t="str">
        <f>IF(S412="","",VLOOKUP(S412,'Drop Down Lists'!$D$2:$E$394,2,FALSE))</f>
        <v/>
      </c>
      <c r="U412" s="428"/>
      <c r="V412" s="428"/>
      <c r="W412" s="436"/>
      <c r="X412" s="436"/>
      <c r="Y412" s="437"/>
      <c r="Z412" s="438" t="str">
        <f t="shared" si="31"/>
        <v/>
      </c>
      <c r="AA412" s="438" t="str">
        <f>IF(Z412="","",VLOOKUP(Z412,'Drop Down Lists'!$D$2:$E$3942,FALSE))</f>
        <v/>
      </c>
      <c r="AB412" s="438"/>
      <c r="AC412" s="438"/>
      <c r="AD412" s="433" t="str">
        <f t="shared" si="32"/>
        <v/>
      </c>
      <c r="AE412" s="439" t="str">
        <f t="shared" si="30"/>
        <v/>
      </c>
      <c r="AF412" s="438" t="str">
        <f>IF(AE412="","",VLOOKUP(AE412,'Drop Down Lists'!$D$2:$E$394,2,FALSE))</f>
        <v/>
      </c>
      <c r="AG412" s="439"/>
      <c r="AH412" s="437" t="str">
        <f t="shared" si="33"/>
        <v/>
      </c>
      <c r="AI412" s="438" t="str">
        <f t="shared" si="34"/>
        <v xml:space="preserve"> </v>
      </c>
      <c r="AJ412" s="438" t="str">
        <f>IF(AI412=" "," ",VLOOKUP(AI412,'Drop Down Lists'!$D$2:$E$394,2,FALSE))</f>
        <v xml:space="preserve"> </v>
      </c>
      <c r="AK412" s="440"/>
    </row>
    <row r="413" spans="1:37">
      <c r="A413" s="422"/>
      <c r="B413" s="423"/>
      <c r="C413" s="423"/>
      <c r="D413" s="423"/>
      <c r="E413" s="424"/>
      <c r="F413" s="423"/>
      <c r="G413" s="423"/>
      <c r="H413" s="424"/>
      <c r="I413" s="423"/>
      <c r="J413" s="423"/>
      <c r="K413" s="423"/>
      <c r="L413" s="433"/>
      <c r="M413" s="423"/>
      <c r="N413" s="423"/>
      <c r="O413" s="425"/>
      <c r="P413" s="434"/>
      <c r="Q413" s="423"/>
      <c r="R413" s="423"/>
      <c r="S413" s="423"/>
      <c r="T413" s="435" t="str">
        <f>IF(S413="","",VLOOKUP(S413,'Drop Down Lists'!$D$2:$E$394,2,FALSE))</f>
        <v/>
      </c>
      <c r="U413" s="428"/>
      <c r="V413" s="428"/>
      <c r="W413" s="436"/>
      <c r="X413" s="436"/>
      <c r="Y413" s="437"/>
      <c r="Z413" s="438" t="str">
        <f t="shared" si="31"/>
        <v/>
      </c>
      <c r="AA413" s="438" t="str">
        <f>IF(Z413="","",VLOOKUP(Z413,'Drop Down Lists'!$D$2:$E$3942,FALSE))</f>
        <v/>
      </c>
      <c r="AB413" s="438"/>
      <c r="AC413" s="438"/>
      <c r="AD413" s="433" t="str">
        <f t="shared" si="32"/>
        <v/>
      </c>
      <c r="AE413" s="439" t="str">
        <f t="shared" si="30"/>
        <v/>
      </c>
      <c r="AF413" s="438" t="str">
        <f>IF(AE413="","",VLOOKUP(AE413,'Drop Down Lists'!$D$2:$E$394,2,FALSE))</f>
        <v/>
      </c>
      <c r="AG413" s="439"/>
      <c r="AH413" s="437" t="str">
        <f t="shared" si="33"/>
        <v/>
      </c>
      <c r="AI413" s="438" t="str">
        <f t="shared" si="34"/>
        <v xml:space="preserve"> </v>
      </c>
      <c r="AJ413" s="438" t="str">
        <f>IF(AI413=" "," ",VLOOKUP(AI413,'Drop Down Lists'!$D$2:$E$394,2,FALSE))</f>
        <v xml:space="preserve"> </v>
      </c>
      <c r="AK413" s="440"/>
    </row>
    <row r="414" spans="1:37">
      <c r="A414" s="422"/>
      <c r="B414" s="423"/>
      <c r="C414" s="423"/>
      <c r="D414" s="423"/>
      <c r="E414" s="424"/>
      <c r="F414" s="423"/>
      <c r="G414" s="423"/>
      <c r="H414" s="424"/>
      <c r="I414" s="423"/>
      <c r="J414" s="423"/>
      <c r="K414" s="423"/>
      <c r="L414" s="433"/>
      <c r="M414" s="423"/>
      <c r="N414" s="423"/>
      <c r="O414" s="425"/>
      <c r="P414" s="434"/>
      <c r="Q414" s="423"/>
      <c r="R414" s="423"/>
      <c r="S414" s="423"/>
      <c r="T414" s="435" t="str">
        <f>IF(S414="","",VLOOKUP(S414,'Drop Down Lists'!$D$2:$E$394,2,FALSE))</f>
        <v/>
      </c>
      <c r="U414" s="428"/>
      <c r="V414" s="428"/>
      <c r="W414" s="436"/>
      <c r="X414" s="436"/>
      <c r="Y414" s="437"/>
      <c r="Z414" s="438" t="str">
        <f t="shared" si="31"/>
        <v/>
      </c>
      <c r="AA414" s="438" t="str">
        <f>IF(Z414="","",VLOOKUP(Z414,'Drop Down Lists'!$D$2:$E$3942,FALSE))</f>
        <v/>
      </c>
      <c r="AB414" s="438"/>
      <c r="AC414" s="438"/>
      <c r="AD414" s="433" t="str">
        <f t="shared" si="32"/>
        <v/>
      </c>
      <c r="AE414" s="439" t="str">
        <f t="shared" si="30"/>
        <v/>
      </c>
      <c r="AF414" s="438" t="str">
        <f>IF(AE414="","",VLOOKUP(AE414,'Drop Down Lists'!$D$2:$E$394,2,FALSE))</f>
        <v/>
      </c>
      <c r="AG414" s="439"/>
      <c r="AH414" s="437" t="str">
        <f t="shared" si="33"/>
        <v/>
      </c>
      <c r="AI414" s="438" t="str">
        <f t="shared" si="34"/>
        <v xml:space="preserve"> </v>
      </c>
      <c r="AJ414" s="438" t="str">
        <f>IF(AI414=" "," ",VLOOKUP(AI414,'Drop Down Lists'!$D$2:$E$394,2,FALSE))</f>
        <v xml:space="preserve"> </v>
      </c>
      <c r="AK414" s="440"/>
    </row>
    <row r="415" spans="1:37">
      <c r="A415" s="422"/>
      <c r="B415" s="423"/>
      <c r="C415" s="423"/>
      <c r="D415" s="423"/>
      <c r="E415" s="424"/>
      <c r="F415" s="423"/>
      <c r="G415" s="423"/>
      <c r="H415" s="424"/>
      <c r="I415" s="423"/>
      <c r="J415" s="423"/>
      <c r="K415" s="423"/>
      <c r="L415" s="433"/>
      <c r="M415" s="423"/>
      <c r="N415" s="423"/>
      <c r="O415" s="425"/>
      <c r="P415" s="434"/>
      <c r="Q415" s="423"/>
      <c r="R415" s="423"/>
      <c r="S415" s="423"/>
      <c r="T415" s="435" t="str">
        <f>IF(S415="","",VLOOKUP(S415,'Drop Down Lists'!$D$2:$E$394,2,FALSE))</f>
        <v/>
      </c>
      <c r="U415" s="428"/>
      <c r="V415" s="428"/>
      <c r="W415" s="436"/>
      <c r="X415" s="436"/>
      <c r="Y415" s="437"/>
      <c r="Z415" s="438" t="str">
        <f t="shared" si="31"/>
        <v/>
      </c>
      <c r="AA415" s="438" t="str">
        <f>IF(Z415="","",VLOOKUP(Z415,'Drop Down Lists'!$D$2:$E$3942,FALSE))</f>
        <v/>
      </c>
      <c r="AB415" s="438"/>
      <c r="AC415" s="438"/>
      <c r="AD415" s="433" t="str">
        <f t="shared" si="32"/>
        <v/>
      </c>
      <c r="AE415" s="439" t="str">
        <f t="shared" si="30"/>
        <v/>
      </c>
      <c r="AF415" s="438" t="str">
        <f>IF(AE415="","",VLOOKUP(AE415,'Drop Down Lists'!$D$2:$E$394,2,FALSE))</f>
        <v/>
      </c>
      <c r="AG415" s="439"/>
      <c r="AH415" s="437" t="str">
        <f t="shared" si="33"/>
        <v/>
      </c>
      <c r="AI415" s="438" t="str">
        <f t="shared" si="34"/>
        <v xml:space="preserve"> </v>
      </c>
      <c r="AJ415" s="438" t="str">
        <f>IF(AI415=" "," ",VLOOKUP(AI415,'Drop Down Lists'!$D$2:$E$394,2,FALSE))</f>
        <v xml:space="preserve"> </v>
      </c>
      <c r="AK415" s="440"/>
    </row>
    <row r="416" spans="1:37">
      <c r="A416" s="422"/>
      <c r="B416" s="423"/>
      <c r="C416" s="423"/>
      <c r="D416" s="423"/>
      <c r="E416" s="424"/>
      <c r="F416" s="423"/>
      <c r="G416" s="423"/>
      <c r="H416" s="424"/>
      <c r="I416" s="423"/>
      <c r="J416" s="423"/>
      <c r="K416" s="423"/>
      <c r="L416" s="433"/>
      <c r="M416" s="423"/>
      <c r="N416" s="423"/>
      <c r="O416" s="425"/>
      <c r="P416" s="434"/>
      <c r="Q416" s="423"/>
      <c r="R416" s="423"/>
      <c r="S416" s="423"/>
      <c r="T416" s="435" t="str">
        <f>IF(S416="","",VLOOKUP(S416,'Drop Down Lists'!$D$2:$E$394,2,FALSE))</f>
        <v/>
      </c>
      <c r="U416" s="428"/>
      <c r="V416" s="428"/>
      <c r="W416" s="436"/>
      <c r="X416" s="436"/>
      <c r="Y416" s="437"/>
      <c r="Z416" s="438" t="str">
        <f t="shared" si="31"/>
        <v/>
      </c>
      <c r="AA416" s="438" t="str">
        <f>IF(Z416="","",VLOOKUP(Z416,'Drop Down Lists'!$D$2:$E$3942,FALSE))</f>
        <v/>
      </c>
      <c r="AB416" s="438"/>
      <c r="AC416" s="438"/>
      <c r="AD416" s="433" t="str">
        <f t="shared" si="32"/>
        <v/>
      </c>
      <c r="AE416" s="439" t="str">
        <f t="shared" si="30"/>
        <v/>
      </c>
      <c r="AF416" s="438" t="str">
        <f>IF(AE416="","",VLOOKUP(AE416,'Drop Down Lists'!$D$2:$E$394,2,FALSE))</f>
        <v/>
      </c>
      <c r="AG416" s="439"/>
      <c r="AH416" s="437" t="str">
        <f t="shared" si="33"/>
        <v/>
      </c>
      <c r="AI416" s="438" t="str">
        <f t="shared" si="34"/>
        <v xml:space="preserve"> </v>
      </c>
      <c r="AJ416" s="438" t="str">
        <f>IF(AI416=" "," ",VLOOKUP(AI416,'Drop Down Lists'!$D$2:$E$394,2,FALSE))</f>
        <v xml:space="preserve"> </v>
      </c>
      <c r="AK416" s="440"/>
    </row>
    <row r="417" spans="1:37">
      <c r="A417" s="422"/>
      <c r="B417" s="423"/>
      <c r="C417" s="423"/>
      <c r="D417" s="423"/>
      <c r="E417" s="424"/>
      <c r="F417" s="423"/>
      <c r="G417" s="423"/>
      <c r="H417" s="424"/>
      <c r="I417" s="423"/>
      <c r="J417" s="423"/>
      <c r="K417" s="423"/>
      <c r="L417" s="433"/>
      <c r="M417" s="423"/>
      <c r="N417" s="423"/>
      <c r="O417" s="425"/>
      <c r="P417" s="434"/>
      <c r="Q417" s="423"/>
      <c r="R417" s="423"/>
      <c r="S417" s="423"/>
      <c r="T417" s="435" t="str">
        <f>IF(S417="","",VLOOKUP(S417,'Drop Down Lists'!$D$2:$E$394,2,FALSE))</f>
        <v/>
      </c>
      <c r="U417" s="428"/>
      <c r="V417" s="428"/>
      <c r="W417" s="436"/>
      <c r="X417" s="436"/>
      <c r="Y417" s="437"/>
      <c r="Z417" s="438" t="str">
        <f t="shared" si="31"/>
        <v/>
      </c>
      <c r="AA417" s="438" t="str">
        <f>IF(Z417="","",VLOOKUP(Z417,'Drop Down Lists'!$D$2:$E$3942,FALSE))</f>
        <v/>
      </c>
      <c r="AB417" s="438"/>
      <c r="AC417" s="438"/>
      <c r="AD417" s="433" t="str">
        <f t="shared" si="32"/>
        <v/>
      </c>
      <c r="AE417" s="439" t="str">
        <f t="shared" si="30"/>
        <v/>
      </c>
      <c r="AF417" s="438" t="str">
        <f>IF(AE417="","",VLOOKUP(AE417,'Drop Down Lists'!$D$2:$E$394,2,FALSE))</f>
        <v/>
      </c>
      <c r="AG417" s="439"/>
      <c r="AH417" s="437" t="str">
        <f t="shared" si="33"/>
        <v/>
      </c>
      <c r="AI417" s="438" t="str">
        <f t="shared" si="34"/>
        <v xml:space="preserve"> </v>
      </c>
      <c r="AJ417" s="438" t="str">
        <f>IF(AI417=" "," ",VLOOKUP(AI417,'Drop Down Lists'!$D$2:$E$394,2,FALSE))</f>
        <v xml:space="preserve"> </v>
      </c>
      <c r="AK417" s="440"/>
    </row>
    <row r="418" spans="1:37">
      <c r="A418" s="422"/>
      <c r="B418" s="423"/>
      <c r="C418" s="423"/>
      <c r="D418" s="423"/>
      <c r="E418" s="424"/>
      <c r="F418" s="423"/>
      <c r="G418" s="423"/>
      <c r="H418" s="424"/>
      <c r="I418" s="423"/>
      <c r="J418" s="423"/>
      <c r="K418" s="423"/>
      <c r="L418" s="433"/>
      <c r="M418" s="423"/>
      <c r="N418" s="423"/>
      <c r="O418" s="425"/>
      <c r="P418" s="434"/>
      <c r="Q418" s="423"/>
      <c r="R418" s="423"/>
      <c r="S418" s="423"/>
      <c r="T418" s="435" t="str">
        <f>IF(S418="","",VLOOKUP(S418,'Drop Down Lists'!$D$2:$E$394,2,FALSE))</f>
        <v/>
      </c>
      <c r="U418" s="428"/>
      <c r="V418" s="428"/>
      <c r="W418" s="436"/>
      <c r="X418" s="436"/>
      <c r="Y418" s="437"/>
      <c r="Z418" s="438" t="str">
        <f t="shared" si="31"/>
        <v/>
      </c>
      <c r="AA418" s="438" t="str">
        <f>IF(Z418="","",VLOOKUP(Z418,'Drop Down Lists'!$D$2:$E$3942,FALSE))</f>
        <v/>
      </c>
      <c r="AB418" s="438"/>
      <c r="AC418" s="438"/>
      <c r="AD418" s="433" t="str">
        <f t="shared" si="32"/>
        <v/>
      </c>
      <c r="AE418" s="439" t="str">
        <f t="shared" si="30"/>
        <v/>
      </c>
      <c r="AF418" s="438" t="str">
        <f>IF(AE418="","",VLOOKUP(AE418,'Drop Down Lists'!$D$2:$E$394,2,FALSE))</f>
        <v/>
      </c>
      <c r="AG418" s="439"/>
      <c r="AH418" s="437" t="str">
        <f t="shared" si="33"/>
        <v/>
      </c>
      <c r="AI418" s="438" t="str">
        <f t="shared" si="34"/>
        <v xml:space="preserve"> </v>
      </c>
      <c r="AJ418" s="438" t="str">
        <f>IF(AI418=" "," ",VLOOKUP(AI418,'Drop Down Lists'!$D$2:$E$394,2,FALSE))</f>
        <v xml:space="preserve"> </v>
      </c>
      <c r="AK418" s="440"/>
    </row>
    <row r="419" spans="1:37">
      <c r="A419" s="422"/>
      <c r="B419" s="423"/>
      <c r="C419" s="423"/>
      <c r="D419" s="423"/>
      <c r="E419" s="424"/>
      <c r="F419" s="423"/>
      <c r="G419" s="423"/>
      <c r="H419" s="424"/>
      <c r="I419" s="423"/>
      <c r="J419" s="423"/>
      <c r="K419" s="423"/>
      <c r="L419" s="433"/>
      <c r="M419" s="423"/>
      <c r="N419" s="423"/>
      <c r="O419" s="425"/>
      <c r="P419" s="434"/>
      <c r="Q419" s="423"/>
      <c r="R419" s="423"/>
      <c r="S419" s="423"/>
      <c r="T419" s="435" t="str">
        <f>IF(S419="","",VLOOKUP(S419,'Drop Down Lists'!$D$2:$E$394,2,FALSE))</f>
        <v/>
      </c>
      <c r="U419" s="428"/>
      <c r="V419" s="428"/>
      <c r="W419" s="436"/>
      <c r="X419" s="436"/>
      <c r="Y419" s="437"/>
      <c r="Z419" s="438" t="str">
        <f t="shared" si="31"/>
        <v/>
      </c>
      <c r="AA419" s="438" t="str">
        <f>IF(Z419="","",VLOOKUP(Z419,'Drop Down Lists'!$D$2:$E$3942,FALSE))</f>
        <v/>
      </c>
      <c r="AB419" s="438"/>
      <c r="AC419" s="438"/>
      <c r="AD419" s="433" t="str">
        <f t="shared" si="32"/>
        <v/>
      </c>
      <c r="AE419" s="439" t="str">
        <f t="shared" si="30"/>
        <v/>
      </c>
      <c r="AF419" s="438" t="str">
        <f>IF(AE419="","",VLOOKUP(AE419,'Drop Down Lists'!$D$2:$E$394,2,FALSE))</f>
        <v/>
      </c>
      <c r="AG419" s="439"/>
      <c r="AH419" s="437" t="str">
        <f t="shared" si="33"/>
        <v/>
      </c>
      <c r="AI419" s="438" t="str">
        <f t="shared" si="34"/>
        <v xml:space="preserve"> </v>
      </c>
      <c r="AJ419" s="438" t="str">
        <f>IF(AI419=" "," ",VLOOKUP(AI419,'Drop Down Lists'!$D$2:$E$394,2,FALSE))</f>
        <v xml:space="preserve"> </v>
      </c>
      <c r="AK419" s="440"/>
    </row>
    <row r="420" spans="1:37">
      <c r="A420" s="422"/>
      <c r="B420" s="423"/>
      <c r="C420" s="423"/>
      <c r="D420" s="423"/>
      <c r="E420" s="424"/>
      <c r="F420" s="423"/>
      <c r="G420" s="423"/>
      <c r="H420" s="424"/>
      <c r="I420" s="423"/>
      <c r="J420" s="423"/>
      <c r="K420" s="423"/>
      <c r="L420" s="433"/>
      <c r="M420" s="423"/>
      <c r="N420" s="423"/>
      <c r="O420" s="425"/>
      <c r="P420" s="434"/>
      <c r="Q420" s="423"/>
      <c r="R420" s="423"/>
      <c r="S420" s="423"/>
      <c r="T420" s="435" t="str">
        <f>IF(S420="","",VLOOKUP(S420,'Drop Down Lists'!$D$2:$E$394,2,FALSE))</f>
        <v/>
      </c>
      <c r="U420" s="428"/>
      <c r="V420" s="428"/>
      <c r="W420" s="436"/>
      <c r="X420" s="436"/>
      <c r="Y420" s="437"/>
      <c r="Z420" s="438" t="str">
        <f t="shared" si="31"/>
        <v/>
      </c>
      <c r="AA420" s="438" t="str">
        <f>IF(Z420="","",VLOOKUP(Z420,'Drop Down Lists'!$D$2:$E$3942,FALSE))</f>
        <v/>
      </c>
      <c r="AB420" s="438"/>
      <c r="AC420" s="438"/>
      <c r="AD420" s="433" t="str">
        <f t="shared" si="32"/>
        <v/>
      </c>
      <c r="AE420" s="439" t="str">
        <f t="shared" si="30"/>
        <v/>
      </c>
      <c r="AF420" s="438" t="str">
        <f>IF(AE420="","",VLOOKUP(AE420,'Drop Down Lists'!$D$2:$E$394,2,FALSE))</f>
        <v/>
      </c>
      <c r="AG420" s="439"/>
      <c r="AH420" s="437" t="str">
        <f t="shared" si="33"/>
        <v/>
      </c>
      <c r="AI420" s="438" t="str">
        <f t="shared" si="34"/>
        <v xml:space="preserve"> </v>
      </c>
      <c r="AJ420" s="438" t="str">
        <f>IF(AI420=" "," ",VLOOKUP(AI420,'Drop Down Lists'!$D$2:$E$394,2,FALSE))</f>
        <v xml:space="preserve"> </v>
      </c>
      <c r="AK420" s="440"/>
    </row>
    <row r="421" spans="1:37">
      <c r="A421" s="422"/>
      <c r="B421" s="423"/>
      <c r="C421" s="423"/>
      <c r="D421" s="423"/>
      <c r="E421" s="424"/>
      <c r="F421" s="423"/>
      <c r="G421" s="423"/>
      <c r="H421" s="424"/>
      <c r="I421" s="423"/>
      <c r="J421" s="423"/>
      <c r="K421" s="423"/>
      <c r="L421" s="433"/>
      <c r="M421" s="423"/>
      <c r="N421" s="423"/>
      <c r="O421" s="425"/>
      <c r="P421" s="434"/>
      <c r="Q421" s="423"/>
      <c r="R421" s="423"/>
      <c r="S421" s="423"/>
      <c r="T421" s="435" t="str">
        <f>IF(S421="","",VLOOKUP(S421,'Drop Down Lists'!$D$2:$E$394,2,FALSE))</f>
        <v/>
      </c>
      <c r="U421" s="428"/>
      <c r="V421" s="428"/>
      <c r="W421" s="436"/>
      <c r="X421" s="436"/>
      <c r="Y421" s="437"/>
      <c r="Z421" s="438" t="str">
        <f t="shared" si="31"/>
        <v/>
      </c>
      <c r="AA421" s="438" t="str">
        <f>IF(Z421="","",VLOOKUP(Z421,'Drop Down Lists'!$D$2:$E$3942,FALSE))</f>
        <v/>
      </c>
      <c r="AB421" s="438"/>
      <c r="AC421" s="438"/>
      <c r="AD421" s="433" t="str">
        <f t="shared" si="32"/>
        <v/>
      </c>
      <c r="AE421" s="439" t="str">
        <f t="shared" si="30"/>
        <v/>
      </c>
      <c r="AF421" s="438" t="str">
        <f>IF(AE421="","",VLOOKUP(AE421,'Drop Down Lists'!$D$2:$E$394,2,FALSE))</f>
        <v/>
      </c>
      <c r="AG421" s="439"/>
      <c r="AH421" s="437" t="str">
        <f t="shared" si="33"/>
        <v/>
      </c>
      <c r="AI421" s="438" t="str">
        <f t="shared" si="34"/>
        <v xml:space="preserve"> </v>
      </c>
      <c r="AJ421" s="438" t="str">
        <f>IF(AI421=" "," ",VLOOKUP(AI421,'Drop Down Lists'!$D$2:$E$394,2,FALSE))</f>
        <v xml:space="preserve"> </v>
      </c>
      <c r="AK421" s="440"/>
    </row>
    <row r="422" spans="1:37">
      <c r="A422" s="422"/>
      <c r="B422" s="423"/>
      <c r="C422" s="423"/>
      <c r="D422" s="423"/>
      <c r="E422" s="424"/>
      <c r="F422" s="423"/>
      <c r="G422" s="423"/>
      <c r="H422" s="424"/>
      <c r="I422" s="423"/>
      <c r="J422" s="423"/>
      <c r="K422" s="423"/>
      <c r="L422" s="433"/>
      <c r="M422" s="423"/>
      <c r="N422" s="423"/>
      <c r="O422" s="425"/>
      <c r="P422" s="434"/>
      <c r="Q422" s="423"/>
      <c r="R422" s="423"/>
      <c r="S422" s="423"/>
      <c r="T422" s="435" t="str">
        <f>IF(S422="","",VLOOKUP(S422,'Drop Down Lists'!$D$2:$E$394,2,FALSE))</f>
        <v/>
      </c>
      <c r="U422" s="428"/>
      <c r="V422" s="428"/>
      <c r="W422" s="436"/>
      <c r="X422" s="436"/>
      <c r="Y422" s="437"/>
      <c r="Z422" s="438" t="str">
        <f t="shared" si="31"/>
        <v/>
      </c>
      <c r="AA422" s="438" t="str">
        <f>IF(Z422="","",VLOOKUP(Z422,'Drop Down Lists'!$D$2:$E$3942,FALSE))</f>
        <v/>
      </c>
      <c r="AB422" s="438"/>
      <c r="AC422" s="438"/>
      <c r="AD422" s="433" t="str">
        <f t="shared" si="32"/>
        <v/>
      </c>
      <c r="AE422" s="439" t="str">
        <f t="shared" si="30"/>
        <v/>
      </c>
      <c r="AF422" s="438" t="str">
        <f>IF(AE422="","",VLOOKUP(AE422,'Drop Down Lists'!$D$2:$E$394,2,FALSE))</f>
        <v/>
      </c>
      <c r="AG422" s="439"/>
      <c r="AH422" s="437" t="str">
        <f t="shared" si="33"/>
        <v/>
      </c>
      <c r="AI422" s="438" t="str">
        <f t="shared" si="34"/>
        <v xml:space="preserve"> </v>
      </c>
      <c r="AJ422" s="438" t="str">
        <f>IF(AI422=" "," ",VLOOKUP(AI422,'Drop Down Lists'!$D$2:$E$394,2,FALSE))</f>
        <v xml:space="preserve"> </v>
      </c>
      <c r="AK422" s="440"/>
    </row>
    <row r="423" spans="1:37">
      <c r="A423" s="422"/>
      <c r="B423" s="423"/>
      <c r="C423" s="423"/>
      <c r="D423" s="423"/>
      <c r="E423" s="424"/>
      <c r="F423" s="423"/>
      <c r="G423" s="423"/>
      <c r="H423" s="424"/>
      <c r="I423" s="423"/>
      <c r="J423" s="423"/>
      <c r="K423" s="423"/>
      <c r="L423" s="433"/>
      <c r="M423" s="423"/>
      <c r="N423" s="423"/>
      <c r="O423" s="425"/>
      <c r="P423" s="434"/>
      <c r="Q423" s="423"/>
      <c r="R423" s="423"/>
      <c r="S423" s="423"/>
      <c r="T423" s="435" t="str">
        <f>IF(S423="","",VLOOKUP(S423,'Drop Down Lists'!$D$2:$E$394,2,FALSE))</f>
        <v/>
      </c>
      <c r="U423" s="428"/>
      <c r="V423" s="428"/>
      <c r="W423" s="436"/>
      <c r="X423" s="436"/>
      <c r="Y423" s="437"/>
      <c r="Z423" s="438" t="str">
        <f t="shared" si="31"/>
        <v/>
      </c>
      <c r="AA423" s="438" t="str">
        <f>IF(Z423="","",VLOOKUP(Z423,'Drop Down Lists'!$D$2:$E$3942,FALSE))</f>
        <v/>
      </c>
      <c r="AB423" s="438"/>
      <c r="AC423" s="438"/>
      <c r="AD423" s="433" t="str">
        <f t="shared" si="32"/>
        <v/>
      </c>
      <c r="AE423" s="439" t="str">
        <f t="shared" si="30"/>
        <v/>
      </c>
      <c r="AF423" s="438" t="str">
        <f>IF(AE423="","",VLOOKUP(AE423,'Drop Down Lists'!$D$2:$E$394,2,FALSE))</f>
        <v/>
      </c>
      <c r="AG423" s="439"/>
      <c r="AH423" s="437" t="str">
        <f t="shared" si="33"/>
        <v/>
      </c>
      <c r="AI423" s="438" t="str">
        <f t="shared" si="34"/>
        <v xml:space="preserve"> </v>
      </c>
      <c r="AJ423" s="438" t="str">
        <f>IF(AI423=" "," ",VLOOKUP(AI423,'Drop Down Lists'!$D$2:$E$394,2,FALSE))</f>
        <v xml:space="preserve"> </v>
      </c>
      <c r="AK423" s="440"/>
    </row>
    <row r="424" spans="1:37">
      <c r="A424" s="422"/>
      <c r="B424" s="423"/>
      <c r="C424" s="423"/>
      <c r="D424" s="423"/>
      <c r="E424" s="424"/>
      <c r="F424" s="423"/>
      <c r="G424" s="423"/>
      <c r="H424" s="424"/>
      <c r="I424" s="423"/>
      <c r="J424" s="423"/>
      <c r="K424" s="423"/>
      <c r="L424" s="433"/>
      <c r="M424" s="423"/>
      <c r="N424" s="423"/>
      <c r="O424" s="425"/>
      <c r="P424" s="434"/>
      <c r="Q424" s="423"/>
      <c r="R424" s="423"/>
      <c r="S424" s="423"/>
      <c r="T424" s="435" t="str">
        <f>IF(S424="","",VLOOKUP(S424,'Drop Down Lists'!$D$2:$E$394,2,FALSE))</f>
        <v/>
      </c>
      <c r="U424" s="428"/>
      <c r="V424" s="428"/>
      <c r="W424" s="436"/>
      <c r="X424" s="436"/>
      <c r="Y424" s="437"/>
      <c r="Z424" s="438" t="str">
        <f t="shared" si="31"/>
        <v/>
      </c>
      <c r="AA424" s="438" t="str">
        <f>IF(Z424="","",VLOOKUP(Z424,'Drop Down Lists'!$D$2:$E$3942,FALSE))</f>
        <v/>
      </c>
      <c r="AB424" s="438"/>
      <c r="AC424" s="438"/>
      <c r="AD424" s="433" t="str">
        <f t="shared" si="32"/>
        <v/>
      </c>
      <c r="AE424" s="439" t="str">
        <f t="shared" si="30"/>
        <v/>
      </c>
      <c r="AF424" s="438" t="str">
        <f>IF(AE424="","",VLOOKUP(AE424,'Drop Down Lists'!$D$2:$E$394,2,FALSE))</f>
        <v/>
      </c>
      <c r="AG424" s="439"/>
      <c r="AH424" s="437" t="str">
        <f t="shared" si="33"/>
        <v/>
      </c>
      <c r="AI424" s="438" t="str">
        <f t="shared" si="34"/>
        <v xml:space="preserve"> </v>
      </c>
      <c r="AJ424" s="438" t="str">
        <f>IF(AI424=" "," ",VLOOKUP(AI424,'Drop Down Lists'!$D$2:$E$394,2,FALSE))</f>
        <v xml:space="preserve"> </v>
      </c>
      <c r="AK424" s="440"/>
    </row>
    <row r="425" spans="1:37">
      <c r="A425" s="422"/>
      <c r="B425" s="423"/>
      <c r="C425" s="423"/>
      <c r="D425" s="423"/>
      <c r="E425" s="424"/>
      <c r="F425" s="423"/>
      <c r="G425" s="423"/>
      <c r="H425" s="424"/>
      <c r="I425" s="423"/>
      <c r="J425" s="423"/>
      <c r="K425" s="423"/>
      <c r="L425" s="433"/>
      <c r="M425" s="423"/>
      <c r="N425" s="423"/>
      <c r="O425" s="425"/>
      <c r="P425" s="434"/>
      <c r="Q425" s="423"/>
      <c r="R425" s="423"/>
      <c r="S425" s="423"/>
      <c r="T425" s="435" t="str">
        <f>IF(S425="","",VLOOKUP(S425,'Drop Down Lists'!$D$2:$E$394,2,FALSE))</f>
        <v/>
      </c>
      <c r="U425" s="428"/>
      <c r="V425" s="428"/>
      <c r="W425" s="436"/>
      <c r="X425" s="436"/>
      <c r="Y425" s="437"/>
      <c r="Z425" s="438" t="str">
        <f t="shared" si="31"/>
        <v/>
      </c>
      <c r="AA425" s="438" t="str">
        <f>IF(Z425="","",VLOOKUP(Z425,'Drop Down Lists'!$D$2:$E$3942,FALSE))</f>
        <v/>
      </c>
      <c r="AB425" s="438"/>
      <c r="AC425" s="438"/>
      <c r="AD425" s="433" t="str">
        <f t="shared" si="32"/>
        <v/>
      </c>
      <c r="AE425" s="439" t="str">
        <f t="shared" si="30"/>
        <v/>
      </c>
      <c r="AF425" s="438" t="str">
        <f>IF(AE425="","",VLOOKUP(AE425,'Drop Down Lists'!$D$2:$E$394,2,FALSE))</f>
        <v/>
      </c>
      <c r="AG425" s="439"/>
      <c r="AH425" s="437" t="str">
        <f t="shared" si="33"/>
        <v/>
      </c>
      <c r="AI425" s="438" t="str">
        <f t="shared" si="34"/>
        <v xml:space="preserve"> </v>
      </c>
      <c r="AJ425" s="438" t="str">
        <f>IF(AI425=" "," ",VLOOKUP(AI425,'Drop Down Lists'!$D$2:$E$394,2,FALSE))</f>
        <v xml:space="preserve"> </v>
      </c>
      <c r="AK425" s="440"/>
    </row>
    <row r="426" spans="1:37">
      <c r="A426" s="422"/>
      <c r="B426" s="423"/>
      <c r="C426" s="423"/>
      <c r="D426" s="423"/>
      <c r="E426" s="424"/>
      <c r="F426" s="423"/>
      <c r="G426" s="423"/>
      <c r="H426" s="424"/>
      <c r="I426" s="423"/>
      <c r="J426" s="423"/>
      <c r="K426" s="423"/>
      <c r="L426" s="433"/>
      <c r="M426" s="423"/>
      <c r="N426" s="423"/>
      <c r="O426" s="425"/>
      <c r="P426" s="434"/>
      <c r="Q426" s="423"/>
      <c r="R426" s="423"/>
      <c r="S426" s="423"/>
      <c r="T426" s="435" t="str">
        <f>IF(S426="","",VLOOKUP(S426,'Drop Down Lists'!$D$2:$E$394,2,FALSE))</f>
        <v/>
      </c>
      <c r="U426" s="428"/>
      <c r="V426" s="428"/>
      <c r="W426" s="436"/>
      <c r="X426" s="436"/>
      <c r="Y426" s="437"/>
      <c r="Z426" s="438" t="str">
        <f t="shared" si="31"/>
        <v/>
      </c>
      <c r="AA426" s="438" t="str">
        <f>IF(Z426="","",VLOOKUP(Z426,'Drop Down Lists'!$D$2:$E$3942,FALSE))</f>
        <v/>
      </c>
      <c r="AB426" s="438"/>
      <c r="AC426" s="438"/>
      <c r="AD426" s="433" t="str">
        <f t="shared" si="32"/>
        <v/>
      </c>
      <c r="AE426" s="439" t="str">
        <f t="shared" si="30"/>
        <v/>
      </c>
      <c r="AF426" s="438" t="str">
        <f>IF(AE426="","",VLOOKUP(AE426,'Drop Down Lists'!$D$2:$E$394,2,FALSE))</f>
        <v/>
      </c>
      <c r="AG426" s="439"/>
      <c r="AH426" s="437" t="str">
        <f t="shared" si="33"/>
        <v/>
      </c>
      <c r="AI426" s="438" t="str">
        <f t="shared" si="34"/>
        <v xml:space="preserve"> </v>
      </c>
      <c r="AJ426" s="438" t="str">
        <f>IF(AI426=" "," ",VLOOKUP(AI426,'Drop Down Lists'!$D$2:$E$394,2,FALSE))</f>
        <v xml:space="preserve"> </v>
      </c>
      <c r="AK426" s="440"/>
    </row>
    <row r="427" spans="1:37">
      <c r="A427" s="422"/>
      <c r="B427" s="423"/>
      <c r="C427" s="423"/>
      <c r="D427" s="423"/>
      <c r="E427" s="424"/>
      <c r="F427" s="423"/>
      <c r="G427" s="423"/>
      <c r="H427" s="424"/>
      <c r="I427" s="423"/>
      <c r="J427" s="423"/>
      <c r="K427" s="423"/>
      <c r="L427" s="433"/>
      <c r="M427" s="423"/>
      <c r="N427" s="423"/>
      <c r="O427" s="425"/>
      <c r="P427" s="434"/>
      <c r="Q427" s="423"/>
      <c r="R427" s="423"/>
      <c r="S427" s="423"/>
      <c r="T427" s="435" t="str">
        <f>IF(S427="","",VLOOKUP(S427,'Drop Down Lists'!$D$2:$E$394,2,FALSE))</f>
        <v/>
      </c>
      <c r="U427" s="428"/>
      <c r="V427" s="428"/>
      <c r="W427" s="436"/>
      <c r="X427" s="436"/>
      <c r="Y427" s="437"/>
      <c r="Z427" s="438" t="str">
        <f t="shared" si="31"/>
        <v/>
      </c>
      <c r="AA427" s="438" t="str">
        <f>IF(Z427="","",VLOOKUP(Z427,'Drop Down Lists'!$D$2:$E$3942,FALSE))</f>
        <v/>
      </c>
      <c r="AB427" s="438"/>
      <c r="AC427" s="438"/>
      <c r="AD427" s="433" t="str">
        <f t="shared" si="32"/>
        <v/>
      </c>
      <c r="AE427" s="439" t="str">
        <f t="shared" si="30"/>
        <v/>
      </c>
      <c r="AF427" s="438" t="str">
        <f>IF(AE427="","",VLOOKUP(AE427,'Drop Down Lists'!$D$2:$E$394,2,FALSE))</f>
        <v/>
      </c>
      <c r="AG427" s="439"/>
      <c r="AH427" s="437" t="str">
        <f t="shared" si="33"/>
        <v/>
      </c>
      <c r="AI427" s="438" t="str">
        <f t="shared" si="34"/>
        <v xml:space="preserve"> </v>
      </c>
      <c r="AJ427" s="438" t="str">
        <f>IF(AI427=" "," ",VLOOKUP(AI427,'Drop Down Lists'!$D$2:$E$394,2,FALSE))</f>
        <v xml:space="preserve"> </v>
      </c>
      <c r="AK427" s="440"/>
    </row>
    <row r="428" spans="1:37">
      <c r="A428" s="422"/>
      <c r="B428" s="423"/>
      <c r="C428" s="423"/>
      <c r="D428" s="423"/>
      <c r="E428" s="424"/>
      <c r="F428" s="423"/>
      <c r="G428" s="423"/>
      <c r="H428" s="424"/>
      <c r="I428" s="423"/>
      <c r="J428" s="423"/>
      <c r="K428" s="423"/>
      <c r="L428" s="433"/>
      <c r="M428" s="423"/>
      <c r="N428" s="423"/>
      <c r="O428" s="425"/>
      <c r="P428" s="434"/>
      <c r="Q428" s="423"/>
      <c r="R428" s="423"/>
      <c r="S428" s="423"/>
      <c r="T428" s="435" t="str">
        <f>IF(S428="","",VLOOKUP(S428,'Drop Down Lists'!$D$2:$E$394,2,FALSE))</f>
        <v/>
      </c>
      <c r="U428" s="428"/>
      <c r="V428" s="428"/>
      <c r="W428" s="436"/>
      <c r="X428" s="436"/>
      <c r="Y428" s="437"/>
      <c r="Z428" s="438" t="str">
        <f t="shared" si="31"/>
        <v/>
      </c>
      <c r="AA428" s="438" t="str">
        <f>IF(Z428="","",VLOOKUP(Z428,'Drop Down Lists'!$D$2:$E$3942,FALSE))</f>
        <v/>
      </c>
      <c r="AB428" s="438"/>
      <c r="AC428" s="438"/>
      <c r="AD428" s="433" t="str">
        <f t="shared" si="32"/>
        <v/>
      </c>
      <c r="AE428" s="439" t="str">
        <f t="shared" si="30"/>
        <v/>
      </c>
      <c r="AF428" s="438" t="str">
        <f>IF(AE428="","",VLOOKUP(AE428,'Drop Down Lists'!$D$2:$E$394,2,FALSE))</f>
        <v/>
      </c>
      <c r="AG428" s="439"/>
      <c r="AH428" s="437" t="str">
        <f t="shared" si="33"/>
        <v/>
      </c>
      <c r="AI428" s="438" t="str">
        <f t="shared" si="34"/>
        <v xml:space="preserve"> </v>
      </c>
      <c r="AJ428" s="438" t="str">
        <f>IF(AI428=" "," ",VLOOKUP(AI428,'Drop Down Lists'!$D$2:$E$394,2,FALSE))</f>
        <v xml:space="preserve"> </v>
      </c>
      <c r="AK428" s="440"/>
    </row>
    <row r="429" spans="1:37">
      <c r="A429" s="422"/>
      <c r="B429" s="423"/>
      <c r="C429" s="423"/>
      <c r="D429" s="423"/>
      <c r="E429" s="424"/>
      <c r="F429" s="423"/>
      <c r="G429" s="423"/>
      <c r="H429" s="424"/>
      <c r="I429" s="423"/>
      <c r="J429" s="423"/>
      <c r="K429" s="423"/>
      <c r="L429" s="433"/>
      <c r="M429" s="423"/>
      <c r="N429" s="423"/>
      <c r="O429" s="425"/>
      <c r="P429" s="434"/>
      <c r="Q429" s="423"/>
      <c r="R429" s="423"/>
      <c r="S429" s="423"/>
      <c r="T429" s="435" t="str">
        <f>IF(S429="","",VLOOKUP(S429,'Drop Down Lists'!$D$2:$E$394,2,FALSE))</f>
        <v/>
      </c>
      <c r="U429" s="428"/>
      <c r="V429" s="428"/>
      <c r="W429" s="436"/>
      <c r="X429" s="436"/>
      <c r="Y429" s="437"/>
      <c r="Z429" s="438" t="str">
        <f t="shared" si="31"/>
        <v/>
      </c>
      <c r="AA429" s="438" t="str">
        <f>IF(Z429="","",VLOOKUP(Z429,'Drop Down Lists'!$D$2:$E$3942,FALSE))</f>
        <v/>
      </c>
      <c r="AB429" s="438"/>
      <c r="AC429" s="438"/>
      <c r="AD429" s="433" t="str">
        <f t="shared" si="32"/>
        <v/>
      </c>
      <c r="AE429" s="439" t="str">
        <f t="shared" si="30"/>
        <v/>
      </c>
      <c r="AF429" s="438" t="str">
        <f>IF(AE429="","",VLOOKUP(AE429,'Drop Down Lists'!$D$2:$E$394,2,FALSE))</f>
        <v/>
      </c>
      <c r="AG429" s="439"/>
      <c r="AH429" s="437" t="str">
        <f t="shared" si="33"/>
        <v/>
      </c>
      <c r="AI429" s="438" t="str">
        <f t="shared" si="34"/>
        <v xml:space="preserve"> </v>
      </c>
      <c r="AJ429" s="438" t="str">
        <f>IF(AI429=" "," ",VLOOKUP(AI429,'Drop Down Lists'!$D$2:$E$394,2,FALSE))</f>
        <v xml:space="preserve"> </v>
      </c>
      <c r="AK429" s="440"/>
    </row>
    <row r="430" spans="1:37">
      <c r="A430" s="422"/>
      <c r="B430" s="423"/>
      <c r="C430" s="423"/>
      <c r="D430" s="423"/>
      <c r="E430" s="424"/>
      <c r="F430" s="423"/>
      <c r="G430" s="423"/>
      <c r="H430" s="424"/>
      <c r="I430" s="423"/>
      <c r="J430" s="423"/>
      <c r="K430" s="423"/>
      <c r="L430" s="433"/>
      <c r="M430" s="423"/>
      <c r="N430" s="423"/>
      <c r="O430" s="425"/>
      <c r="P430" s="434"/>
      <c r="Q430" s="423"/>
      <c r="R430" s="423"/>
      <c r="S430" s="423"/>
      <c r="T430" s="435" t="str">
        <f>IF(S430="","",VLOOKUP(S430,'Drop Down Lists'!$D$2:$E$394,2,FALSE))</f>
        <v/>
      </c>
      <c r="U430" s="428"/>
      <c r="V430" s="428"/>
      <c r="W430" s="436"/>
      <c r="X430" s="436"/>
      <c r="Y430" s="437"/>
      <c r="Z430" s="438" t="str">
        <f t="shared" si="31"/>
        <v/>
      </c>
      <c r="AA430" s="438" t="str">
        <f>IF(Z430="","",VLOOKUP(Z430,'Drop Down Lists'!$D$2:$E$3942,FALSE))</f>
        <v/>
      </c>
      <c r="AB430" s="438"/>
      <c r="AC430" s="438"/>
      <c r="AD430" s="433" t="str">
        <f t="shared" si="32"/>
        <v/>
      </c>
      <c r="AE430" s="439" t="str">
        <f t="shared" si="30"/>
        <v/>
      </c>
      <c r="AF430" s="438" t="str">
        <f>IF(AE430="","",VLOOKUP(AE430,'Drop Down Lists'!$D$2:$E$394,2,FALSE))</f>
        <v/>
      </c>
      <c r="AG430" s="439"/>
      <c r="AH430" s="437" t="str">
        <f t="shared" si="33"/>
        <v/>
      </c>
      <c r="AI430" s="438" t="str">
        <f t="shared" si="34"/>
        <v xml:space="preserve"> </v>
      </c>
      <c r="AJ430" s="438" t="str">
        <f>IF(AI430=" "," ",VLOOKUP(AI430,'Drop Down Lists'!$D$2:$E$394,2,FALSE))</f>
        <v xml:space="preserve"> </v>
      </c>
      <c r="AK430" s="440"/>
    </row>
    <row r="431" spans="1:37">
      <c r="A431" s="422"/>
      <c r="B431" s="423"/>
      <c r="C431" s="423"/>
      <c r="D431" s="423"/>
      <c r="E431" s="424"/>
      <c r="F431" s="423"/>
      <c r="G431" s="423"/>
      <c r="H431" s="424"/>
      <c r="I431" s="423"/>
      <c r="J431" s="423"/>
      <c r="K431" s="423"/>
      <c r="L431" s="433"/>
      <c r="M431" s="423"/>
      <c r="N431" s="423"/>
      <c r="O431" s="425"/>
      <c r="P431" s="434"/>
      <c r="Q431" s="423"/>
      <c r="R431" s="423"/>
      <c r="S431" s="423"/>
      <c r="T431" s="435" t="str">
        <f>IF(S431="","",VLOOKUP(S431,'Drop Down Lists'!$D$2:$E$394,2,FALSE))</f>
        <v/>
      </c>
      <c r="U431" s="428"/>
      <c r="V431" s="428"/>
      <c r="W431" s="436"/>
      <c r="X431" s="436"/>
      <c r="Y431" s="437"/>
      <c r="Z431" s="438" t="str">
        <f t="shared" si="31"/>
        <v/>
      </c>
      <c r="AA431" s="438" t="str">
        <f>IF(Z431="","",VLOOKUP(Z431,'Drop Down Lists'!$D$2:$E$3942,FALSE))</f>
        <v/>
      </c>
      <c r="AB431" s="438"/>
      <c r="AC431" s="438"/>
      <c r="AD431" s="433" t="str">
        <f t="shared" si="32"/>
        <v/>
      </c>
      <c r="AE431" s="439" t="str">
        <f t="shared" si="30"/>
        <v/>
      </c>
      <c r="AF431" s="438" t="str">
        <f>IF(AE431="","",VLOOKUP(AE431,'Drop Down Lists'!$D$2:$E$394,2,FALSE))</f>
        <v/>
      </c>
      <c r="AG431" s="439"/>
      <c r="AH431" s="437" t="str">
        <f t="shared" si="33"/>
        <v/>
      </c>
      <c r="AI431" s="438" t="str">
        <f t="shared" si="34"/>
        <v xml:space="preserve"> </v>
      </c>
      <c r="AJ431" s="438" t="str">
        <f>IF(AI431=" "," ",VLOOKUP(AI431,'Drop Down Lists'!$D$2:$E$394,2,FALSE))</f>
        <v xml:space="preserve"> </v>
      </c>
      <c r="AK431" s="440"/>
    </row>
    <row r="432" spans="1:37">
      <c r="A432" s="422"/>
      <c r="B432" s="423"/>
      <c r="C432" s="423"/>
      <c r="D432" s="423"/>
      <c r="E432" s="424"/>
      <c r="F432" s="423"/>
      <c r="G432" s="423"/>
      <c r="H432" s="424"/>
      <c r="I432" s="423"/>
      <c r="J432" s="423"/>
      <c r="K432" s="423"/>
      <c r="L432" s="433"/>
      <c r="M432" s="423"/>
      <c r="N432" s="423"/>
      <c r="O432" s="425"/>
      <c r="P432" s="434"/>
      <c r="Q432" s="423"/>
      <c r="R432" s="423"/>
      <c r="S432" s="423"/>
      <c r="T432" s="435" t="str">
        <f>IF(S432="","",VLOOKUP(S432,'Drop Down Lists'!$D$2:$E$394,2,FALSE))</f>
        <v/>
      </c>
      <c r="U432" s="428"/>
      <c r="V432" s="428"/>
      <c r="W432" s="436"/>
      <c r="X432" s="436"/>
      <c r="Y432" s="437"/>
      <c r="Z432" s="438" t="str">
        <f t="shared" si="31"/>
        <v/>
      </c>
      <c r="AA432" s="438" t="str">
        <f>IF(Z432="","",VLOOKUP(Z432,'Drop Down Lists'!$D$2:$E$3942,FALSE))</f>
        <v/>
      </c>
      <c r="AB432" s="438"/>
      <c r="AC432" s="438"/>
      <c r="AD432" s="433" t="str">
        <f t="shared" si="32"/>
        <v/>
      </c>
      <c r="AE432" s="439" t="str">
        <f t="shared" si="30"/>
        <v/>
      </c>
      <c r="AF432" s="438" t="str">
        <f>IF(AE432="","",VLOOKUP(AE432,'Drop Down Lists'!$D$2:$E$394,2,FALSE))</f>
        <v/>
      </c>
      <c r="AG432" s="439"/>
      <c r="AH432" s="437" t="str">
        <f t="shared" si="33"/>
        <v/>
      </c>
      <c r="AI432" s="438" t="str">
        <f t="shared" si="34"/>
        <v xml:space="preserve"> </v>
      </c>
      <c r="AJ432" s="438" t="str">
        <f>IF(AI432=" "," ",VLOOKUP(AI432,'Drop Down Lists'!$D$2:$E$394,2,FALSE))</f>
        <v xml:space="preserve"> </v>
      </c>
      <c r="AK432" s="440"/>
    </row>
    <row r="433" spans="1:37">
      <c r="A433" s="422"/>
      <c r="B433" s="423"/>
      <c r="C433" s="423"/>
      <c r="D433" s="423"/>
      <c r="E433" s="424"/>
      <c r="F433" s="423"/>
      <c r="G433" s="423"/>
      <c r="H433" s="424"/>
      <c r="I433" s="423"/>
      <c r="J433" s="423"/>
      <c r="K433" s="423"/>
      <c r="L433" s="433"/>
      <c r="M433" s="423"/>
      <c r="N433" s="423"/>
      <c r="O433" s="425"/>
      <c r="P433" s="434"/>
      <c r="Q433" s="423"/>
      <c r="R433" s="423"/>
      <c r="S433" s="423"/>
      <c r="T433" s="435" t="str">
        <f>IF(S433="","",VLOOKUP(S433,'Drop Down Lists'!$D$2:$E$394,2,FALSE))</f>
        <v/>
      </c>
      <c r="U433" s="428"/>
      <c r="V433" s="428"/>
      <c r="W433" s="436"/>
      <c r="X433" s="436"/>
      <c r="Y433" s="437"/>
      <c r="Z433" s="438" t="str">
        <f t="shared" si="31"/>
        <v/>
      </c>
      <c r="AA433" s="438" t="str">
        <f>IF(Z433="","",VLOOKUP(Z433,'Drop Down Lists'!$D$2:$E$3942,FALSE))</f>
        <v/>
      </c>
      <c r="AB433" s="438"/>
      <c r="AC433" s="438"/>
      <c r="AD433" s="433" t="str">
        <f t="shared" si="32"/>
        <v/>
      </c>
      <c r="AE433" s="439" t="str">
        <f t="shared" si="30"/>
        <v/>
      </c>
      <c r="AF433" s="438" t="str">
        <f>IF(AE433="","",VLOOKUP(AE433,'Drop Down Lists'!$D$2:$E$394,2,FALSE))</f>
        <v/>
      </c>
      <c r="AG433" s="439"/>
      <c r="AH433" s="437" t="str">
        <f t="shared" si="33"/>
        <v/>
      </c>
      <c r="AI433" s="438" t="str">
        <f t="shared" si="34"/>
        <v xml:space="preserve"> </v>
      </c>
      <c r="AJ433" s="438" t="str">
        <f>IF(AI433=" "," ",VLOOKUP(AI433,'Drop Down Lists'!$D$2:$E$394,2,FALSE))</f>
        <v xml:space="preserve"> </v>
      </c>
      <c r="AK433" s="440"/>
    </row>
    <row r="434" spans="1:37">
      <c r="A434" s="422"/>
      <c r="B434" s="423"/>
      <c r="C434" s="423"/>
      <c r="D434" s="423"/>
      <c r="E434" s="424"/>
      <c r="F434" s="423"/>
      <c r="G434" s="423"/>
      <c r="H434" s="424"/>
      <c r="I434" s="423"/>
      <c r="J434" s="423"/>
      <c r="K434" s="423"/>
      <c r="L434" s="433"/>
      <c r="M434" s="423"/>
      <c r="N434" s="423"/>
      <c r="O434" s="425"/>
      <c r="P434" s="434"/>
      <c r="Q434" s="423"/>
      <c r="R434" s="423"/>
      <c r="S434" s="423"/>
      <c r="T434" s="435" t="str">
        <f>IF(S434="","",VLOOKUP(S434,'Drop Down Lists'!$D$2:$E$394,2,FALSE))</f>
        <v/>
      </c>
      <c r="U434" s="428"/>
      <c r="V434" s="428"/>
      <c r="W434" s="436"/>
      <c r="X434" s="436"/>
      <c r="Y434" s="437"/>
      <c r="Z434" s="438" t="str">
        <f t="shared" si="31"/>
        <v/>
      </c>
      <c r="AA434" s="438" t="str">
        <f>IF(Z434="","",VLOOKUP(Z434,'Drop Down Lists'!$D$2:$E$3942,FALSE))</f>
        <v/>
      </c>
      <c r="AB434" s="438"/>
      <c r="AC434" s="438"/>
      <c r="AD434" s="433" t="str">
        <f t="shared" si="32"/>
        <v/>
      </c>
      <c r="AE434" s="439" t="str">
        <f t="shared" si="30"/>
        <v/>
      </c>
      <c r="AF434" s="438" t="str">
        <f>IF(AE434="","",VLOOKUP(AE434,'Drop Down Lists'!$D$2:$E$394,2,FALSE))</f>
        <v/>
      </c>
      <c r="AG434" s="439"/>
      <c r="AH434" s="437" t="str">
        <f t="shared" si="33"/>
        <v/>
      </c>
      <c r="AI434" s="438" t="str">
        <f t="shared" si="34"/>
        <v xml:space="preserve"> </v>
      </c>
      <c r="AJ434" s="438" t="str">
        <f>IF(AI434=" "," ",VLOOKUP(AI434,'Drop Down Lists'!$D$2:$E$394,2,FALSE))</f>
        <v xml:space="preserve"> </v>
      </c>
      <c r="AK434" s="440"/>
    </row>
    <row r="435" spans="1:37">
      <c r="A435" s="422"/>
      <c r="B435" s="423"/>
      <c r="C435" s="423"/>
      <c r="D435" s="423"/>
      <c r="E435" s="424"/>
      <c r="F435" s="423"/>
      <c r="G435" s="423"/>
      <c r="H435" s="424"/>
      <c r="I435" s="423"/>
      <c r="J435" s="423"/>
      <c r="K435" s="423"/>
      <c r="L435" s="433"/>
      <c r="M435" s="423"/>
      <c r="N435" s="423"/>
      <c r="O435" s="425"/>
      <c r="P435" s="434"/>
      <c r="Q435" s="423"/>
      <c r="R435" s="423"/>
      <c r="S435" s="423"/>
      <c r="T435" s="435" t="str">
        <f>IF(S435="","",VLOOKUP(S435,'Drop Down Lists'!$D$2:$E$394,2,FALSE))</f>
        <v/>
      </c>
      <c r="U435" s="428"/>
      <c r="V435" s="428"/>
      <c r="W435" s="436"/>
      <c r="X435" s="436"/>
      <c r="Y435" s="437"/>
      <c r="Z435" s="438" t="str">
        <f t="shared" si="31"/>
        <v/>
      </c>
      <c r="AA435" s="438" t="str">
        <f>IF(Z435="","",VLOOKUP(Z435,'Drop Down Lists'!$D$2:$E$3942,FALSE))</f>
        <v/>
      </c>
      <c r="AB435" s="438"/>
      <c r="AC435" s="438"/>
      <c r="AD435" s="433" t="str">
        <f t="shared" si="32"/>
        <v/>
      </c>
      <c r="AE435" s="439" t="str">
        <f t="shared" si="30"/>
        <v/>
      </c>
      <c r="AF435" s="438" t="str">
        <f>IF(AE435="","",VLOOKUP(AE435,'Drop Down Lists'!$D$2:$E$394,2,FALSE))</f>
        <v/>
      </c>
      <c r="AG435" s="439"/>
      <c r="AH435" s="437" t="str">
        <f t="shared" si="33"/>
        <v/>
      </c>
      <c r="AI435" s="438" t="str">
        <f t="shared" si="34"/>
        <v xml:space="preserve"> </v>
      </c>
      <c r="AJ435" s="438" t="str">
        <f>IF(AI435=" "," ",VLOOKUP(AI435,'Drop Down Lists'!$D$2:$E$394,2,FALSE))</f>
        <v xml:space="preserve"> </v>
      </c>
      <c r="AK435" s="440"/>
    </row>
    <row r="436" spans="1:37">
      <c r="A436" s="422"/>
      <c r="B436" s="423"/>
      <c r="C436" s="423"/>
      <c r="D436" s="423"/>
      <c r="E436" s="424"/>
      <c r="F436" s="423"/>
      <c r="G436" s="423"/>
      <c r="H436" s="424"/>
      <c r="I436" s="423"/>
      <c r="J436" s="423"/>
      <c r="K436" s="423"/>
      <c r="L436" s="433"/>
      <c r="M436" s="423"/>
      <c r="N436" s="423"/>
      <c r="O436" s="425"/>
      <c r="P436" s="434"/>
      <c r="Q436" s="423"/>
      <c r="R436" s="423"/>
      <c r="S436" s="423"/>
      <c r="T436" s="435" t="str">
        <f>IF(S436="","",VLOOKUP(S436,'Drop Down Lists'!$D$2:$E$394,2,FALSE))</f>
        <v/>
      </c>
      <c r="U436" s="428"/>
      <c r="V436" s="428"/>
      <c r="W436" s="436"/>
      <c r="X436" s="436"/>
      <c r="Y436" s="437"/>
      <c r="Z436" s="438" t="str">
        <f t="shared" si="31"/>
        <v/>
      </c>
      <c r="AA436" s="438" t="str">
        <f>IF(Z436="","",VLOOKUP(Z436,'Drop Down Lists'!$D$2:$E$3942,FALSE))</f>
        <v/>
      </c>
      <c r="AB436" s="438"/>
      <c r="AC436" s="438"/>
      <c r="AD436" s="433" t="str">
        <f t="shared" si="32"/>
        <v/>
      </c>
      <c r="AE436" s="439" t="str">
        <f t="shared" si="30"/>
        <v/>
      </c>
      <c r="AF436" s="438" t="str">
        <f>IF(AE436="","",VLOOKUP(AE436,'Drop Down Lists'!$D$2:$E$394,2,FALSE))</f>
        <v/>
      </c>
      <c r="AG436" s="439"/>
      <c r="AH436" s="437" t="str">
        <f t="shared" si="33"/>
        <v/>
      </c>
      <c r="AI436" s="438" t="str">
        <f t="shared" si="34"/>
        <v xml:space="preserve"> </v>
      </c>
      <c r="AJ436" s="438" t="str">
        <f>IF(AI436=" "," ",VLOOKUP(AI436,'Drop Down Lists'!$D$2:$E$394,2,FALSE))</f>
        <v xml:space="preserve"> </v>
      </c>
      <c r="AK436" s="440"/>
    </row>
    <row r="437" spans="1:37">
      <c r="A437" s="422"/>
      <c r="B437" s="423"/>
      <c r="C437" s="423"/>
      <c r="D437" s="423"/>
      <c r="E437" s="424"/>
      <c r="F437" s="423"/>
      <c r="G437" s="423"/>
      <c r="H437" s="424"/>
      <c r="I437" s="423"/>
      <c r="J437" s="423"/>
      <c r="K437" s="423"/>
      <c r="L437" s="433"/>
      <c r="M437" s="423"/>
      <c r="N437" s="423"/>
      <c r="O437" s="425"/>
      <c r="P437" s="434"/>
      <c r="Q437" s="423"/>
      <c r="R437" s="423"/>
      <c r="S437" s="423"/>
      <c r="T437" s="435" t="str">
        <f>IF(S437="","",VLOOKUP(S437,'Drop Down Lists'!$D$2:$E$394,2,FALSE))</f>
        <v/>
      </c>
      <c r="U437" s="428"/>
      <c r="V437" s="428"/>
      <c r="W437" s="436"/>
      <c r="X437" s="436"/>
      <c r="Y437" s="437"/>
      <c r="Z437" s="438" t="str">
        <f t="shared" si="31"/>
        <v/>
      </c>
      <c r="AA437" s="438" t="str">
        <f>IF(Z437="","",VLOOKUP(Z437,'Drop Down Lists'!$D$2:$E$3942,FALSE))</f>
        <v/>
      </c>
      <c r="AB437" s="438"/>
      <c r="AC437" s="438"/>
      <c r="AD437" s="433" t="str">
        <f t="shared" si="32"/>
        <v/>
      </c>
      <c r="AE437" s="439" t="str">
        <f t="shared" si="30"/>
        <v/>
      </c>
      <c r="AF437" s="438" t="str">
        <f>IF(AE437="","",VLOOKUP(AE437,'Drop Down Lists'!$D$2:$E$394,2,FALSE))</f>
        <v/>
      </c>
      <c r="AG437" s="439"/>
      <c r="AH437" s="437" t="str">
        <f t="shared" si="33"/>
        <v/>
      </c>
      <c r="AI437" s="438" t="str">
        <f t="shared" si="34"/>
        <v xml:space="preserve"> </v>
      </c>
      <c r="AJ437" s="438" t="str">
        <f>IF(AI437=" "," ",VLOOKUP(AI437,'Drop Down Lists'!$D$2:$E$394,2,FALSE))</f>
        <v xml:space="preserve"> </v>
      </c>
      <c r="AK437" s="440"/>
    </row>
    <row r="438" spans="1:37">
      <c r="A438" s="422"/>
      <c r="B438" s="423"/>
      <c r="C438" s="423"/>
      <c r="D438" s="423"/>
      <c r="E438" s="424"/>
      <c r="F438" s="423"/>
      <c r="G438" s="423"/>
      <c r="H438" s="424"/>
      <c r="I438" s="423"/>
      <c r="J438" s="423"/>
      <c r="K438" s="423"/>
      <c r="L438" s="433"/>
      <c r="M438" s="423"/>
      <c r="N438" s="423"/>
      <c r="O438" s="425"/>
      <c r="P438" s="434"/>
      <c r="Q438" s="423"/>
      <c r="R438" s="423"/>
      <c r="S438" s="423"/>
      <c r="T438" s="435" t="str">
        <f>IF(S438="","",VLOOKUP(S438,'Drop Down Lists'!$D$2:$E$394,2,FALSE))</f>
        <v/>
      </c>
      <c r="U438" s="428"/>
      <c r="V438" s="428"/>
      <c r="W438" s="436"/>
      <c r="X438" s="436"/>
      <c r="Y438" s="437"/>
      <c r="Z438" s="438" t="str">
        <f t="shared" si="31"/>
        <v/>
      </c>
      <c r="AA438" s="438" t="str">
        <f>IF(Z438="","",VLOOKUP(Z438,'Drop Down Lists'!$D$2:$E$3942,FALSE))</f>
        <v/>
      </c>
      <c r="AB438" s="438"/>
      <c r="AC438" s="438"/>
      <c r="AD438" s="433" t="str">
        <f t="shared" si="32"/>
        <v/>
      </c>
      <c r="AE438" s="439" t="str">
        <f t="shared" si="30"/>
        <v/>
      </c>
      <c r="AF438" s="438" t="str">
        <f>IF(AE438="","",VLOOKUP(AE438,'Drop Down Lists'!$D$2:$E$394,2,FALSE))</f>
        <v/>
      </c>
      <c r="AG438" s="439"/>
      <c r="AH438" s="437" t="str">
        <f t="shared" si="33"/>
        <v/>
      </c>
      <c r="AI438" s="438" t="str">
        <f t="shared" si="34"/>
        <v xml:space="preserve"> </v>
      </c>
      <c r="AJ438" s="438" t="str">
        <f>IF(AI438=" "," ",VLOOKUP(AI438,'Drop Down Lists'!$D$2:$E$394,2,FALSE))</f>
        <v xml:space="preserve"> </v>
      </c>
      <c r="AK438" s="440"/>
    </row>
    <row r="439" spans="1:37">
      <c r="A439" s="422"/>
      <c r="B439" s="423"/>
      <c r="C439" s="423"/>
      <c r="D439" s="423"/>
      <c r="E439" s="424"/>
      <c r="F439" s="423"/>
      <c r="G439" s="423"/>
      <c r="H439" s="424"/>
      <c r="I439" s="423"/>
      <c r="J439" s="423"/>
      <c r="K439" s="423"/>
      <c r="L439" s="433"/>
      <c r="M439" s="423"/>
      <c r="N439" s="423"/>
      <c r="O439" s="425"/>
      <c r="P439" s="434"/>
      <c r="Q439" s="423"/>
      <c r="R439" s="423"/>
      <c r="S439" s="423"/>
      <c r="T439" s="435" t="str">
        <f>IF(S439="","",VLOOKUP(S439,'Drop Down Lists'!$D$2:$E$394,2,FALSE))</f>
        <v/>
      </c>
      <c r="U439" s="428"/>
      <c r="V439" s="428"/>
      <c r="W439" s="436"/>
      <c r="X439" s="436"/>
      <c r="Y439" s="437"/>
      <c r="Z439" s="438" t="str">
        <f t="shared" si="31"/>
        <v/>
      </c>
      <c r="AA439" s="438" t="str">
        <f>IF(Z439="","",VLOOKUP(Z439,'Drop Down Lists'!$D$2:$E$3942,FALSE))</f>
        <v/>
      </c>
      <c r="AB439" s="438"/>
      <c r="AC439" s="438"/>
      <c r="AD439" s="433" t="str">
        <f t="shared" si="32"/>
        <v/>
      </c>
      <c r="AE439" s="439" t="str">
        <f t="shared" si="30"/>
        <v/>
      </c>
      <c r="AF439" s="438" t="str">
        <f>IF(AE439="","",VLOOKUP(AE439,'Drop Down Lists'!$D$2:$E$394,2,FALSE))</f>
        <v/>
      </c>
      <c r="AG439" s="439"/>
      <c r="AH439" s="437" t="str">
        <f t="shared" si="33"/>
        <v/>
      </c>
      <c r="AI439" s="438" t="str">
        <f t="shared" si="34"/>
        <v xml:space="preserve"> </v>
      </c>
      <c r="AJ439" s="438" t="str">
        <f>IF(AI439=" "," ",VLOOKUP(AI439,'Drop Down Lists'!$D$2:$E$394,2,FALSE))</f>
        <v xml:space="preserve"> </v>
      </c>
      <c r="AK439" s="440"/>
    </row>
    <row r="440" spans="1:37">
      <c r="A440" s="422"/>
      <c r="B440" s="423"/>
      <c r="C440" s="423"/>
      <c r="D440" s="423"/>
      <c r="E440" s="424"/>
      <c r="F440" s="423"/>
      <c r="G440" s="423"/>
      <c r="H440" s="424"/>
      <c r="I440" s="423"/>
      <c r="J440" s="423"/>
      <c r="K440" s="423"/>
      <c r="L440" s="433"/>
      <c r="M440" s="423"/>
      <c r="N440" s="423"/>
      <c r="O440" s="425"/>
      <c r="P440" s="434"/>
      <c r="Q440" s="423"/>
      <c r="R440" s="423"/>
      <c r="S440" s="423"/>
      <c r="T440" s="435" t="str">
        <f>IF(S440="","",VLOOKUP(S440,'Drop Down Lists'!$D$2:$E$394,2,FALSE))</f>
        <v/>
      </c>
      <c r="U440" s="428"/>
      <c r="V440" s="428"/>
      <c r="W440" s="436"/>
      <c r="X440" s="436"/>
      <c r="Y440" s="437"/>
      <c r="Z440" s="438" t="str">
        <f t="shared" si="31"/>
        <v/>
      </c>
      <c r="AA440" s="438" t="str">
        <f>IF(Z440="","",VLOOKUP(Z440,'Drop Down Lists'!$D$2:$E$3942,FALSE))</f>
        <v/>
      </c>
      <c r="AB440" s="438"/>
      <c r="AC440" s="438"/>
      <c r="AD440" s="433" t="str">
        <f t="shared" si="32"/>
        <v/>
      </c>
      <c r="AE440" s="439" t="str">
        <f t="shared" si="30"/>
        <v/>
      </c>
      <c r="AF440" s="438" t="str">
        <f>IF(AE440="","",VLOOKUP(AE440,'Drop Down Lists'!$D$2:$E$394,2,FALSE))</f>
        <v/>
      </c>
      <c r="AG440" s="439"/>
      <c r="AH440" s="437" t="str">
        <f t="shared" si="33"/>
        <v/>
      </c>
      <c r="AI440" s="438" t="str">
        <f t="shared" si="34"/>
        <v xml:space="preserve"> </v>
      </c>
      <c r="AJ440" s="438" t="str">
        <f>IF(AI440=" "," ",VLOOKUP(AI440,'Drop Down Lists'!$D$2:$E$394,2,FALSE))</f>
        <v xml:space="preserve"> </v>
      </c>
      <c r="AK440" s="440"/>
    </row>
    <row r="441" spans="1:37">
      <c r="A441" s="422"/>
      <c r="B441" s="423"/>
      <c r="C441" s="423"/>
      <c r="D441" s="423"/>
      <c r="E441" s="424"/>
      <c r="F441" s="423"/>
      <c r="G441" s="423"/>
      <c r="H441" s="424"/>
      <c r="I441" s="423"/>
      <c r="J441" s="423"/>
      <c r="K441" s="423"/>
      <c r="L441" s="433"/>
      <c r="M441" s="423"/>
      <c r="N441" s="423"/>
      <c r="O441" s="425"/>
      <c r="P441" s="434"/>
      <c r="Q441" s="423"/>
      <c r="R441" s="423"/>
      <c r="S441" s="423"/>
      <c r="T441" s="435" t="str">
        <f>IF(S441="","",VLOOKUP(S441,'Drop Down Lists'!$D$2:$E$394,2,FALSE))</f>
        <v/>
      </c>
      <c r="U441" s="428"/>
      <c r="V441" s="428"/>
      <c r="W441" s="436"/>
      <c r="X441" s="436"/>
      <c r="Y441" s="437"/>
      <c r="Z441" s="438" t="str">
        <f t="shared" si="31"/>
        <v/>
      </c>
      <c r="AA441" s="438" t="str">
        <f>IF(Z441="","",VLOOKUP(Z441,'Drop Down Lists'!$D$2:$E$3942,FALSE))</f>
        <v/>
      </c>
      <c r="AB441" s="438"/>
      <c r="AC441" s="438"/>
      <c r="AD441" s="433" t="str">
        <f t="shared" si="32"/>
        <v/>
      </c>
      <c r="AE441" s="439" t="str">
        <f t="shared" si="30"/>
        <v/>
      </c>
      <c r="AF441" s="438" t="str">
        <f>IF(AE441="","",VLOOKUP(AE441,'Drop Down Lists'!$D$2:$E$394,2,FALSE))</f>
        <v/>
      </c>
      <c r="AG441" s="439"/>
      <c r="AH441" s="437" t="str">
        <f t="shared" si="33"/>
        <v/>
      </c>
      <c r="AI441" s="438" t="str">
        <f t="shared" si="34"/>
        <v xml:space="preserve"> </v>
      </c>
      <c r="AJ441" s="438" t="str">
        <f>IF(AI441=" "," ",VLOOKUP(AI441,'Drop Down Lists'!$D$2:$E$394,2,FALSE))</f>
        <v xml:space="preserve"> </v>
      </c>
      <c r="AK441" s="440"/>
    </row>
    <row r="442" spans="1:37">
      <c r="A442" s="422"/>
      <c r="B442" s="423"/>
      <c r="C442" s="423"/>
      <c r="D442" s="423"/>
      <c r="E442" s="424"/>
      <c r="F442" s="423"/>
      <c r="G442" s="423"/>
      <c r="H442" s="424"/>
      <c r="I442" s="423"/>
      <c r="J442" s="423"/>
      <c r="K442" s="423"/>
      <c r="L442" s="433"/>
      <c r="M442" s="423"/>
      <c r="N442" s="423"/>
      <c r="O442" s="425"/>
      <c r="P442" s="434"/>
      <c r="Q442" s="423"/>
      <c r="R442" s="423"/>
      <c r="S442" s="423"/>
      <c r="T442" s="435" t="str">
        <f>IF(S442="","",VLOOKUP(S442,'Drop Down Lists'!$D$2:$E$394,2,FALSE))</f>
        <v/>
      </c>
      <c r="U442" s="428"/>
      <c r="V442" s="428"/>
      <c r="W442" s="436"/>
      <c r="X442" s="436"/>
      <c r="Y442" s="437"/>
      <c r="Z442" s="438" t="str">
        <f t="shared" si="31"/>
        <v/>
      </c>
      <c r="AA442" s="438" t="str">
        <f>IF(Z442="","",VLOOKUP(Z442,'Drop Down Lists'!$D$2:$E$3942,FALSE))</f>
        <v/>
      </c>
      <c r="AB442" s="438"/>
      <c r="AC442" s="438"/>
      <c r="AD442" s="433" t="str">
        <f t="shared" si="32"/>
        <v/>
      </c>
      <c r="AE442" s="439" t="str">
        <f t="shared" si="30"/>
        <v/>
      </c>
      <c r="AF442" s="438" t="str">
        <f>IF(AE442="","",VLOOKUP(AE442,'Drop Down Lists'!$D$2:$E$394,2,FALSE))</f>
        <v/>
      </c>
      <c r="AG442" s="439"/>
      <c r="AH442" s="437" t="str">
        <f t="shared" si="33"/>
        <v/>
      </c>
      <c r="AI442" s="438" t="str">
        <f t="shared" si="34"/>
        <v xml:space="preserve"> </v>
      </c>
      <c r="AJ442" s="438" t="str">
        <f>IF(AI442=" "," ",VLOOKUP(AI442,'Drop Down Lists'!$D$2:$E$394,2,FALSE))</f>
        <v xml:space="preserve"> </v>
      </c>
      <c r="AK442" s="440"/>
    </row>
    <row r="443" spans="1:37">
      <c r="A443" s="422"/>
      <c r="B443" s="423"/>
      <c r="C443" s="423"/>
      <c r="D443" s="423"/>
      <c r="E443" s="424"/>
      <c r="F443" s="423"/>
      <c r="G443" s="423"/>
      <c r="H443" s="424"/>
      <c r="I443" s="423"/>
      <c r="J443" s="423"/>
      <c r="K443" s="423"/>
      <c r="L443" s="433"/>
      <c r="M443" s="423"/>
      <c r="N443" s="423"/>
      <c r="O443" s="425"/>
      <c r="P443" s="434"/>
      <c r="Q443" s="423"/>
      <c r="R443" s="423"/>
      <c r="S443" s="423"/>
      <c r="T443" s="435" t="str">
        <f>IF(S443="","",VLOOKUP(S443,'Drop Down Lists'!$D$2:$E$394,2,FALSE))</f>
        <v/>
      </c>
      <c r="U443" s="428"/>
      <c r="V443" s="428"/>
      <c r="W443" s="436"/>
      <c r="X443" s="436"/>
      <c r="Y443" s="437"/>
      <c r="Z443" s="438" t="str">
        <f t="shared" si="31"/>
        <v/>
      </c>
      <c r="AA443" s="438" t="str">
        <f>IF(Z443="","",VLOOKUP(Z443,'Drop Down Lists'!$D$2:$E$3942,FALSE))</f>
        <v/>
      </c>
      <c r="AB443" s="438"/>
      <c r="AC443" s="438"/>
      <c r="AD443" s="433" t="str">
        <f t="shared" si="32"/>
        <v/>
      </c>
      <c r="AE443" s="439" t="str">
        <f t="shared" si="30"/>
        <v/>
      </c>
      <c r="AF443" s="438" t="str">
        <f>IF(AE443="","",VLOOKUP(AE443,'Drop Down Lists'!$D$2:$E$394,2,FALSE))</f>
        <v/>
      </c>
      <c r="AG443" s="439"/>
      <c r="AH443" s="437" t="str">
        <f t="shared" si="33"/>
        <v/>
      </c>
      <c r="AI443" s="438" t="str">
        <f t="shared" si="34"/>
        <v xml:space="preserve"> </v>
      </c>
      <c r="AJ443" s="438" t="str">
        <f>IF(AI443=" "," ",VLOOKUP(AI443,'Drop Down Lists'!$D$2:$E$394,2,FALSE))</f>
        <v xml:space="preserve"> </v>
      </c>
      <c r="AK443" s="440"/>
    </row>
    <row r="444" spans="1:37">
      <c r="A444" s="422"/>
      <c r="B444" s="423"/>
      <c r="C444" s="423"/>
      <c r="D444" s="423"/>
      <c r="E444" s="424"/>
      <c r="F444" s="423"/>
      <c r="G444" s="423"/>
      <c r="H444" s="424"/>
      <c r="I444" s="423"/>
      <c r="J444" s="423"/>
      <c r="K444" s="423"/>
      <c r="L444" s="433"/>
      <c r="M444" s="423"/>
      <c r="N444" s="423"/>
      <c r="O444" s="425"/>
      <c r="P444" s="434"/>
      <c r="Q444" s="423"/>
      <c r="R444" s="423"/>
      <c r="S444" s="423"/>
      <c r="T444" s="435" t="str">
        <f>IF(S444="","",VLOOKUP(S444,'Drop Down Lists'!$D$2:$E$394,2,FALSE))</f>
        <v/>
      </c>
      <c r="U444" s="428"/>
      <c r="V444" s="428"/>
      <c r="W444" s="436"/>
      <c r="X444" s="436"/>
      <c r="Y444" s="437"/>
      <c r="Z444" s="438" t="str">
        <f t="shared" si="31"/>
        <v/>
      </c>
      <c r="AA444" s="438" t="str">
        <f>IF(Z444="","",VLOOKUP(Z444,'Drop Down Lists'!$D$2:$E$3942,FALSE))</f>
        <v/>
      </c>
      <c r="AB444" s="438"/>
      <c r="AC444" s="438"/>
      <c r="AD444" s="433" t="str">
        <f t="shared" si="32"/>
        <v/>
      </c>
      <c r="AE444" s="439" t="str">
        <f t="shared" si="30"/>
        <v/>
      </c>
      <c r="AF444" s="438" t="str">
        <f>IF(AE444="","",VLOOKUP(AE444,'Drop Down Lists'!$D$2:$E$394,2,FALSE))</f>
        <v/>
      </c>
      <c r="AG444" s="439"/>
      <c r="AH444" s="437" t="str">
        <f t="shared" si="33"/>
        <v/>
      </c>
      <c r="AI444" s="438" t="str">
        <f t="shared" si="34"/>
        <v xml:space="preserve"> </v>
      </c>
      <c r="AJ444" s="438" t="str">
        <f>IF(AI444=" "," ",VLOOKUP(AI444,'Drop Down Lists'!$D$2:$E$394,2,FALSE))</f>
        <v xml:space="preserve"> </v>
      </c>
      <c r="AK444" s="440"/>
    </row>
    <row r="445" spans="1:37">
      <c r="A445" s="422"/>
      <c r="B445" s="423"/>
      <c r="C445" s="423"/>
      <c r="D445" s="423"/>
      <c r="E445" s="424"/>
      <c r="F445" s="423"/>
      <c r="G445" s="423"/>
      <c r="H445" s="424"/>
      <c r="I445" s="423"/>
      <c r="J445" s="423"/>
      <c r="K445" s="423"/>
      <c r="L445" s="433"/>
      <c r="M445" s="423"/>
      <c r="N445" s="423"/>
      <c r="O445" s="425"/>
      <c r="P445" s="434"/>
      <c r="Q445" s="423"/>
      <c r="R445" s="423"/>
      <c r="S445" s="423"/>
      <c r="T445" s="435" t="str">
        <f>IF(S445="","",VLOOKUP(S445,'Drop Down Lists'!$D$2:$E$394,2,FALSE))</f>
        <v/>
      </c>
      <c r="U445" s="428"/>
      <c r="V445" s="428"/>
      <c r="W445" s="436"/>
      <c r="X445" s="436"/>
      <c r="Y445" s="437"/>
      <c r="Z445" s="438" t="str">
        <f t="shared" si="31"/>
        <v/>
      </c>
      <c r="AA445" s="438" t="str">
        <f>IF(Z445="","",VLOOKUP(Z445,'Drop Down Lists'!$D$2:$E$3942,FALSE))</f>
        <v/>
      </c>
      <c r="AB445" s="438"/>
      <c r="AC445" s="438"/>
      <c r="AD445" s="433" t="str">
        <f t="shared" si="32"/>
        <v/>
      </c>
      <c r="AE445" s="439" t="str">
        <f t="shared" si="30"/>
        <v/>
      </c>
      <c r="AF445" s="438" t="str">
        <f>IF(AE445="","",VLOOKUP(AE445,'Drop Down Lists'!$D$2:$E$394,2,FALSE))</f>
        <v/>
      </c>
      <c r="AG445" s="439"/>
      <c r="AH445" s="437" t="str">
        <f t="shared" si="33"/>
        <v/>
      </c>
      <c r="AI445" s="438" t="str">
        <f t="shared" si="34"/>
        <v xml:space="preserve"> </v>
      </c>
      <c r="AJ445" s="438" t="str">
        <f>IF(AI445=" "," ",VLOOKUP(AI445,'Drop Down Lists'!$D$2:$E$394,2,FALSE))</f>
        <v xml:space="preserve"> </v>
      </c>
      <c r="AK445" s="440"/>
    </row>
    <row r="446" spans="1:37">
      <c r="A446" s="422"/>
      <c r="B446" s="423"/>
      <c r="C446" s="423"/>
      <c r="D446" s="423"/>
      <c r="E446" s="424"/>
      <c r="F446" s="423"/>
      <c r="G446" s="423"/>
      <c r="H446" s="424"/>
      <c r="I446" s="423"/>
      <c r="J446" s="423"/>
      <c r="K446" s="423"/>
      <c r="L446" s="433"/>
      <c r="M446" s="423"/>
      <c r="N446" s="423"/>
      <c r="O446" s="425"/>
      <c r="P446" s="434"/>
      <c r="Q446" s="423"/>
      <c r="R446" s="423"/>
      <c r="S446" s="423"/>
      <c r="T446" s="435" t="str">
        <f>IF(S446="","",VLOOKUP(S446,'Drop Down Lists'!$D$2:$E$394,2,FALSE))</f>
        <v/>
      </c>
      <c r="U446" s="428"/>
      <c r="V446" s="428"/>
      <c r="W446" s="436"/>
      <c r="X446" s="436"/>
      <c r="Y446" s="437"/>
      <c r="Z446" s="438" t="str">
        <f t="shared" si="31"/>
        <v/>
      </c>
      <c r="AA446" s="438" t="str">
        <f>IF(Z446="","",VLOOKUP(Z446,'Drop Down Lists'!$D$2:$E$3942,FALSE))</f>
        <v/>
      </c>
      <c r="AB446" s="438"/>
      <c r="AC446" s="438"/>
      <c r="AD446" s="433" t="str">
        <f t="shared" si="32"/>
        <v/>
      </c>
      <c r="AE446" s="439" t="str">
        <f t="shared" si="30"/>
        <v/>
      </c>
      <c r="AF446" s="438" t="str">
        <f>IF(AE446="","",VLOOKUP(AE446,'Drop Down Lists'!$D$2:$E$394,2,FALSE))</f>
        <v/>
      </c>
      <c r="AG446" s="439"/>
      <c r="AH446" s="437" t="str">
        <f t="shared" si="33"/>
        <v/>
      </c>
      <c r="AI446" s="438" t="str">
        <f t="shared" si="34"/>
        <v xml:space="preserve"> </v>
      </c>
      <c r="AJ446" s="438" t="str">
        <f>IF(AI446=" "," ",VLOOKUP(AI446,'Drop Down Lists'!$D$2:$E$394,2,FALSE))</f>
        <v xml:space="preserve"> </v>
      </c>
      <c r="AK446" s="440"/>
    </row>
    <row r="447" spans="1:37">
      <c r="A447" s="422"/>
      <c r="B447" s="423"/>
      <c r="C447" s="423"/>
      <c r="D447" s="423"/>
      <c r="E447" s="424"/>
      <c r="F447" s="423"/>
      <c r="G447" s="423"/>
      <c r="H447" s="424"/>
      <c r="I447" s="423"/>
      <c r="J447" s="423"/>
      <c r="K447" s="423"/>
      <c r="L447" s="433"/>
      <c r="M447" s="423"/>
      <c r="N447" s="423"/>
      <c r="O447" s="425"/>
      <c r="P447" s="434"/>
      <c r="Q447" s="423"/>
      <c r="R447" s="423"/>
      <c r="S447" s="423"/>
      <c r="T447" s="435" t="str">
        <f>IF(S447="","",VLOOKUP(S447,'Drop Down Lists'!$D$2:$E$394,2,FALSE))</f>
        <v/>
      </c>
      <c r="U447" s="428"/>
      <c r="V447" s="428"/>
      <c r="W447" s="436"/>
      <c r="X447" s="436"/>
      <c r="Y447" s="437"/>
      <c r="Z447" s="438" t="str">
        <f t="shared" si="31"/>
        <v/>
      </c>
      <c r="AA447" s="438" t="str">
        <f>IF(Z447="","",VLOOKUP(Z447,'Drop Down Lists'!$D$2:$E$3942,FALSE))</f>
        <v/>
      </c>
      <c r="AB447" s="438"/>
      <c r="AC447" s="438"/>
      <c r="AD447" s="433" t="str">
        <f t="shared" si="32"/>
        <v/>
      </c>
      <c r="AE447" s="439" t="str">
        <f t="shared" si="30"/>
        <v/>
      </c>
      <c r="AF447" s="438" t="str">
        <f>IF(AE447="","",VLOOKUP(AE447,'Drop Down Lists'!$D$2:$E$394,2,FALSE))</f>
        <v/>
      </c>
      <c r="AG447" s="439"/>
      <c r="AH447" s="437" t="str">
        <f t="shared" si="33"/>
        <v/>
      </c>
      <c r="AI447" s="438" t="str">
        <f t="shared" si="34"/>
        <v xml:space="preserve"> </v>
      </c>
      <c r="AJ447" s="438" t="str">
        <f>IF(AI447=" "," ",VLOOKUP(AI447,'Drop Down Lists'!$D$2:$E$394,2,FALSE))</f>
        <v xml:space="preserve"> </v>
      </c>
      <c r="AK447" s="440"/>
    </row>
    <row r="448" spans="1:37">
      <c r="A448" s="422"/>
      <c r="B448" s="423"/>
      <c r="C448" s="423"/>
      <c r="D448" s="423"/>
      <c r="E448" s="424"/>
      <c r="F448" s="423"/>
      <c r="G448" s="423"/>
      <c r="H448" s="424"/>
      <c r="I448" s="423"/>
      <c r="J448" s="423"/>
      <c r="K448" s="423"/>
      <c r="L448" s="433"/>
      <c r="M448" s="423"/>
      <c r="N448" s="423"/>
      <c r="O448" s="425"/>
      <c r="P448" s="434"/>
      <c r="Q448" s="423"/>
      <c r="R448" s="423"/>
      <c r="S448" s="423"/>
      <c r="T448" s="435" t="str">
        <f>IF(S448="","",VLOOKUP(S448,'Drop Down Lists'!$D$2:$E$394,2,FALSE))</f>
        <v/>
      </c>
      <c r="U448" s="428"/>
      <c r="V448" s="428"/>
      <c r="W448" s="436"/>
      <c r="X448" s="436"/>
      <c r="Y448" s="437"/>
      <c r="Z448" s="438" t="str">
        <f t="shared" si="31"/>
        <v/>
      </c>
      <c r="AA448" s="438" t="str">
        <f>IF(Z448="","",VLOOKUP(Z448,'Drop Down Lists'!$D$2:$E$3942,FALSE))</f>
        <v/>
      </c>
      <c r="AB448" s="438"/>
      <c r="AC448" s="438"/>
      <c r="AD448" s="433" t="str">
        <f t="shared" si="32"/>
        <v/>
      </c>
      <c r="AE448" s="439" t="str">
        <f t="shared" si="30"/>
        <v/>
      </c>
      <c r="AF448" s="438" t="str">
        <f>IF(AE448="","",VLOOKUP(AE448,'Drop Down Lists'!$D$2:$E$394,2,FALSE))</f>
        <v/>
      </c>
      <c r="AG448" s="439"/>
      <c r="AH448" s="437" t="str">
        <f t="shared" si="33"/>
        <v/>
      </c>
      <c r="AI448" s="438" t="str">
        <f t="shared" si="34"/>
        <v xml:space="preserve"> </v>
      </c>
      <c r="AJ448" s="438" t="str">
        <f>IF(AI448=" "," ",VLOOKUP(AI448,'Drop Down Lists'!$D$2:$E$394,2,FALSE))</f>
        <v xml:space="preserve"> </v>
      </c>
      <c r="AK448" s="440"/>
    </row>
    <row r="449" spans="1:37">
      <c r="A449" s="422"/>
      <c r="B449" s="423"/>
      <c r="C449" s="423"/>
      <c r="D449" s="423"/>
      <c r="E449" s="424"/>
      <c r="F449" s="423"/>
      <c r="G449" s="423"/>
      <c r="H449" s="424"/>
      <c r="I449" s="423"/>
      <c r="J449" s="423"/>
      <c r="K449" s="423"/>
      <c r="L449" s="433"/>
      <c r="M449" s="423"/>
      <c r="N449" s="423"/>
      <c r="O449" s="425"/>
      <c r="P449" s="434"/>
      <c r="Q449" s="423"/>
      <c r="R449" s="423"/>
      <c r="S449" s="423"/>
      <c r="T449" s="435" t="str">
        <f>IF(S449="","",VLOOKUP(S449,'Drop Down Lists'!$D$2:$E$394,2,FALSE))</f>
        <v/>
      </c>
      <c r="U449" s="428"/>
      <c r="V449" s="428"/>
      <c r="W449" s="436"/>
      <c r="X449" s="436"/>
      <c r="Y449" s="437"/>
      <c r="Z449" s="438" t="str">
        <f t="shared" si="31"/>
        <v/>
      </c>
      <c r="AA449" s="438" t="str">
        <f>IF(Z449="","",VLOOKUP(Z449,'Drop Down Lists'!$D$2:$E$3942,FALSE))</f>
        <v/>
      </c>
      <c r="AB449" s="438"/>
      <c r="AC449" s="438"/>
      <c r="AD449" s="433" t="str">
        <f t="shared" si="32"/>
        <v/>
      </c>
      <c r="AE449" s="439" t="str">
        <f t="shared" si="30"/>
        <v/>
      </c>
      <c r="AF449" s="438" t="str">
        <f>IF(AE449="","",VLOOKUP(AE449,'Drop Down Lists'!$D$2:$E$394,2,FALSE))</f>
        <v/>
      </c>
      <c r="AG449" s="439"/>
      <c r="AH449" s="437" t="str">
        <f t="shared" si="33"/>
        <v/>
      </c>
      <c r="AI449" s="438" t="str">
        <f t="shared" si="34"/>
        <v xml:space="preserve"> </v>
      </c>
      <c r="AJ449" s="438" t="str">
        <f>IF(AI449=" "," ",VLOOKUP(AI449,'Drop Down Lists'!$D$2:$E$394,2,FALSE))</f>
        <v xml:space="preserve"> </v>
      </c>
      <c r="AK449" s="440"/>
    </row>
    <row r="450" spans="1:37">
      <c r="A450" s="422"/>
      <c r="B450" s="423"/>
      <c r="C450" s="423"/>
      <c r="D450" s="423"/>
      <c r="E450" s="424"/>
      <c r="F450" s="423"/>
      <c r="G450" s="423"/>
      <c r="H450" s="424"/>
      <c r="I450" s="423"/>
      <c r="J450" s="423"/>
      <c r="K450" s="423"/>
      <c r="L450" s="433"/>
      <c r="M450" s="423"/>
      <c r="N450" s="423"/>
      <c r="O450" s="425"/>
      <c r="P450" s="434"/>
      <c r="Q450" s="423"/>
      <c r="R450" s="423"/>
      <c r="S450" s="423"/>
      <c r="T450" s="435" t="str">
        <f>IF(S450="","",VLOOKUP(S450,'Drop Down Lists'!$D$2:$E$394,2,FALSE))</f>
        <v/>
      </c>
      <c r="U450" s="428"/>
      <c r="V450" s="428"/>
      <c r="W450" s="436"/>
      <c r="X450" s="436"/>
      <c r="Y450" s="437"/>
      <c r="Z450" s="438" t="str">
        <f t="shared" si="31"/>
        <v/>
      </c>
      <c r="AA450" s="438" t="str">
        <f>IF(Z450="","",VLOOKUP(Z450,'Drop Down Lists'!$D$2:$E$3942,FALSE))</f>
        <v/>
      </c>
      <c r="AB450" s="438"/>
      <c r="AC450" s="438"/>
      <c r="AD450" s="433" t="str">
        <f t="shared" si="32"/>
        <v/>
      </c>
      <c r="AE450" s="439" t="str">
        <f t="shared" si="30"/>
        <v/>
      </c>
      <c r="AF450" s="438" t="str">
        <f>IF(AE450="","",VLOOKUP(AE450,'Drop Down Lists'!$D$2:$E$394,2,FALSE))</f>
        <v/>
      </c>
      <c r="AG450" s="439"/>
      <c r="AH450" s="437" t="str">
        <f t="shared" si="33"/>
        <v/>
      </c>
      <c r="AI450" s="438" t="str">
        <f t="shared" si="34"/>
        <v xml:space="preserve"> </v>
      </c>
      <c r="AJ450" s="438" t="str">
        <f>IF(AI450=" "," ",VLOOKUP(AI450,'Drop Down Lists'!$D$2:$E$394,2,FALSE))</f>
        <v xml:space="preserve"> </v>
      </c>
      <c r="AK450" s="440"/>
    </row>
    <row r="451" spans="1:37">
      <c r="A451" s="422"/>
      <c r="B451" s="423"/>
      <c r="C451" s="423"/>
      <c r="D451" s="423"/>
      <c r="E451" s="424"/>
      <c r="F451" s="423"/>
      <c r="G451" s="423"/>
      <c r="H451" s="424"/>
      <c r="I451" s="423"/>
      <c r="J451" s="423"/>
      <c r="K451" s="423"/>
      <c r="L451" s="433"/>
      <c r="M451" s="423"/>
      <c r="N451" s="423"/>
      <c r="O451" s="425"/>
      <c r="P451" s="434"/>
      <c r="Q451" s="423"/>
      <c r="R451" s="423"/>
      <c r="S451" s="423"/>
      <c r="T451" s="435" t="str">
        <f>IF(S451="","",VLOOKUP(S451,'Drop Down Lists'!$D$2:$E$394,2,FALSE))</f>
        <v/>
      </c>
      <c r="U451" s="428"/>
      <c r="V451" s="428"/>
      <c r="W451" s="436"/>
      <c r="X451" s="436"/>
      <c r="Y451" s="437"/>
      <c r="Z451" s="438" t="str">
        <f t="shared" si="31"/>
        <v/>
      </c>
      <c r="AA451" s="438" t="str">
        <f>IF(Z451="","",VLOOKUP(Z451,'Drop Down Lists'!$D$2:$E$3942,FALSE))</f>
        <v/>
      </c>
      <c r="AB451" s="438"/>
      <c r="AC451" s="438"/>
      <c r="AD451" s="433" t="str">
        <f t="shared" si="32"/>
        <v/>
      </c>
      <c r="AE451" s="439" t="str">
        <f t="shared" ref="AE451:AE514" si="35">IF($AD451="Yes",Z451,"")</f>
        <v/>
      </c>
      <c r="AF451" s="438" t="str">
        <f>IF(AE451="","",VLOOKUP(AE451,'Drop Down Lists'!$D$2:$E$394,2,FALSE))</f>
        <v/>
      </c>
      <c r="AG451" s="439"/>
      <c r="AH451" s="437" t="str">
        <f t="shared" si="33"/>
        <v/>
      </c>
      <c r="AI451" s="438" t="str">
        <f t="shared" si="34"/>
        <v xml:space="preserve"> </v>
      </c>
      <c r="AJ451" s="438" t="str">
        <f>IF(AI451=" "," ",VLOOKUP(AI451,'Drop Down Lists'!$D$2:$E$394,2,FALSE))</f>
        <v xml:space="preserve"> </v>
      </c>
      <c r="AK451" s="440"/>
    </row>
    <row r="452" spans="1:37">
      <c r="A452" s="422"/>
      <c r="B452" s="423"/>
      <c r="C452" s="423"/>
      <c r="D452" s="423"/>
      <c r="E452" s="424"/>
      <c r="F452" s="423"/>
      <c r="G452" s="423"/>
      <c r="H452" s="424"/>
      <c r="I452" s="423"/>
      <c r="J452" s="423"/>
      <c r="K452" s="423"/>
      <c r="L452" s="433"/>
      <c r="M452" s="423"/>
      <c r="N452" s="423"/>
      <c r="O452" s="425"/>
      <c r="P452" s="434"/>
      <c r="Q452" s="423"/>
      <c r="R452" s="423"/>
      <c r="S452" s="423"/>
      <c r="T452" s="435" t="str">
        <f>IF(S452="","",VLOOKUP(S452,'Drop Down Lists'!$D$2:$E$394,2,FALSE))</f>
        <v/>
      </c>
      <c r="U452" s="428"/>
      <c r="V452" s="428"/>
      <c r="W452" s="436"/>
      <c r="X452" s="436"/>
      <c r="Y452" s="437"/>
      <c r="Z452" s="438" t="str">
        <f t="shared" ref="Z452:Z515" si="36">IF($Y452="Yes",S452,"")</f>
        <v/>
      </c>
      <c r="AA452" s="438" t="str">
        <f>IF(Z452="","",VLOOKUP(Z452,'Drop Down Lists'!$D$2:$E$3942,FALSE))</f>
        <v/>
      </c>
      <c r="AB452" s="438"/>
      <c r="AC452" s="438"/>
      <c r="AD452" s="433" t="str">
        <f t="shared" ref="AD452:AD515" si="37">IF(ISBLANK(Y452),"",IF(Y452="Yes","Yes","See Note"))</f>
        <v/>
      </c>
      <c r="AE452" s="439" t="str">
        <f t="shared" si="35"/>
        <v/>
      </c>
      <c r="AF452" s="438" t="str">
        <f>IF(AE452="","",VLOOKUP(AE452,'Drop Down Lists'!$D$2:$E$394,2,FALSE))</f>
        <v/>
      </c>
      <c r="AG452" s="439"/>
      <c r="AH452" s="437" t="str">
        <f t="shared" ref="AH452:AH515" si="38">IF(AD452="","",(IF(AD452="Yes","Accept","PSPO")))</f>
        <v/>
      </c>
      <c r="AI452" s="438" t="str">
        <f t="shared" ref="AI452:AI515" si="39">IF($AH452="Accept",AE452," ")</f>
        <v xml:space="preserve"> </v>
      </c>
      <c r="AJ452" s="438" t="str">
        <f>IF(AI452=" "," ",VLOOKUP(AI452,'Drop Down Lists'!$D$2:$E$394,2,FALSE))</f>
        <v xml:space="preserve"> </v>
      </c>
      <c r="AK452" s="440"/>
    </row>
    <row r="453" spans="1:37">
      <c r="A453" s="422"/>
      <c r="B453" s="423"/>
      <c r="C453" s="423"/>
      <c r="D453" s="423"/>
      <c r="E453" s="424"/>
      <c r="F453" s="423"/>
      <c r="G453" s="423"/>
      <c r="H453" s="424"/>
      <c r="I453" s="423"/>
      <c r="J453" s="423"/>
      <c r="K453" s="423"/>
      <c r="L453" s="433"/>
      <c r="M453" s="423"/>
      <c r="N453" s="423"/>
      <c r="O453" s="425"/>
      <c r="P453" s="434"/>
      <c r="Q453" s="423"/>
      <c r="R453" s="423"/>
      <c r="S453" s="423"/>
      <c r="T453" s="435" t="str">
        <f>IF(S453="","",VLOOKUP(S453,'Drop Down Lists'!$D$2:$E$394,2,FALSE))</f>
        <v/>
      </c>
      <c r="U453" s="428"/>
      <c r="V453" s="428"/>
      <c r="W453" s="436"/>
      <c r="X453" s="436"/>
      <c r="Y453" s="437"/>
      <c r="Z453" s="438" t="str">
        <f t="shared" si="36"/>
        <v/>
      </c>
      <c r="AA453" s="438" t="str">
        <f>IF(Z453="","",VLOOKUP(Z453,'Drop Down Lists'!$D$2:$E$3942,FALSE))</f>
        <v/>
      </c>
      <c r="AB453" s="438"/>
      <c r="AC453" s="438"/>
      <c r="AD453" s="433" t="str">
        <f t="shared" si="37"/>
        <v/>
      </c>
      <c r="AE453" s="439" t="str">
        <f t="shared" si="35"/>
        <v/>
      </c>
      <c r="AF453" s="438" t="str">
        <f>IF(AE453="","",VLOOKUP(AE453,'Drop Down Lists'!$D$2:$E$394,2,FALSE))</f>
        <v/>
      </c>
      <c r="AG453" s="439"/>
      <c r="AH453" s="437" t="str">
        <f t="shared" si="38"/>
        <v/>
      </c>
      <c r="AI453" s="438" t="str">
        <f t="shared" si="39"/>
        <v xml:space="preserve"> </v>
      </c>
      <c r="AJ453" s="438" t="str">
        <f>IF(AI453=" "," ",VLOOKUP(AI453,'Drop Down Lists'!$D$2:$E$394,2,FALSE))</f>
        <v xml:space="preserve"> </v>
      </c>
      <c r="AK453" s="440"/>
    </row>
    <row r="454" spans="1:37">
      <c r="A454" s="422"/>
      <c r="B454" s="423"/>
      <c r="C454" s="423"/>
      <c r="D454" s="423"/>
      <c r="E454" s="424"/>
      <c r="F454" s="423"/>
      <c r="G454" s="423"/>
      <c r="H454" s="424"/>
      <c r="I454" s="423"/>
      <c r="J454" s="423"/>
      <c r="K454" s="423"/>
      <c r="L454" s="433"/>
      <c r="M454" s="423"/>
      <c r="N454" s="423"/>
      <c r="O454" s="425"/>
      <c r="P454" s="434"/>
      <c r="Q454" s="423"/>
      <c r="R454" s="423"/>
      <c r="S454" s="423"/>
      <c r="T454" s="435" t="str">
        <f>IF(S454="","",VLOOKUP(S454,'Drop Down Lists'!$D$2:$E$394,2,FALSE))</f>
        <v/>
      </c>
      <c r="U454" s="428"/>
      <c r="V454" s="428"/>
      <c r="W454" s="436"/>
      <c r="X454" s="436"/>
      <c r="Y454" s="437"/>
      <c r="Z454" s="438" t="str">
        <f t="shared" si="36"/>
        <v/>
      </c>
      <c r="AA454" s="438" t="str">
        <f>IF(Z454="","",VLOOKUP(Z454,'Drop Down Lists'!$D$2:$E$3942,FALSE))</f>
        <v/>
      </c>
      <c r="AB454" s="438"/>
      <c r="AC454" s="438"/>
      <c r="AD454" s="433" t="str">
        <f t="shared" si="37"/>
        <v/>
      </c>
      <c r="AE454" s="439" t="str">
        <f t="shared" si="35"/>
        <v/>
      </c>
      <c r="AF454" s="438" t="str">
        <f>IF(AE454="","",VLOOKUP(AE454,'Drop Down Lists'!$D$2:$E$394,2,FALSE))</f>
        <v/>
      </c>
      <c r="AG454" s="439"/>
      <c r="AH454" s="437" t="str">
        <f t="shared" si="38"/>
        <v/>
      </c>
      <c r="AI454" s="438" t="str">
        <f t="shared" si="39"/>
        <v xml:space="preserve"> </v>
      </c>
      <c r="AJ454" s="438" t="str">
        <f>IF(AI454=" "," ",VLOOKUP(AI454,'Drop Down Lists'!$D$2:$E$394,2,FALSE))</f>
        <v xml:space="preserve"> </v>
      </c>
      <c r="AK454" s="440"/>
    </row>
    <row r="455" spans="1:37">
      <c r="A455" s="422"/>
      <c r="B455" s="423"/>
      <c r="C455" s="423"/>
      <c r="D455" s="423"/>
      <c r="E455" s="424"/>
      <c r="F455" s="423"/>
      <c r="G455" s="423"/>
      <c r="H455" s="424"/>
      <c r="I455" s="423"/>
      <c r="J455" s="423"/>
      <c r="K455" s="423"/>
      <c r="L455" s="433"/>
      <c r="M455" s="423"/>
      <c r="N455" s="423"/>
      <c r="O455" s="425"/>
      <c r="P455" s="434"/>
      <c r="Q455" s="423"/>
      <c r="R455" s="423"/>
      <c r="S455" s="423"/>
      <c r="T455" s="435" t="str">
        <f>IF(S455="","",VLOOKUP(S455,'Drop Down Lists'!$D$2:$E$394,2,FALSE))</f>
        <v/>
      </c>
      <c r="U455" s="428"/>
      <c r="V455" s="428"/>
      <c r="W455" s="436"/>
      <c r="X455" s="436"/>
      <c r="Y455" s="437"/>
      <c r="Z455" s="438" t="str">
        <f t="shared" si="36"/>
        <v/>
      </c>
      <c r="AA455" s="438" t="str">
        <f>IF(Z455="","",VLOOKUP(Z455,'Drop Down Lists'!$D$2:$E$3942,FALSE))</f>
        <v/>
      </c>
      <c r="AB455" s="438"/>
      <c r="AC455" s="438"/>
      <c r="AD455" s="433" t="str">
        <f t="shared" si="37"/>
        <v/>
      </c>
      <c r="AE455" s="439" t="str">
        <f t="shared" si="35"/>
        <v/>
      </c>
      <c r="AF455" s="438" t="str">
        <f>IF(AE455="","",VLOOKUP(AE455,'Drop Down Lists'!$D$2:$E$394,2,FALSE))</f>
        <v/>
      </c>
      <c r="AG455" s="439"/>
      <c r="AH455" s="437" t="str">
        <f t="shared" si="38"/>
        <v/>
      </c>
      <c r="AI455" s="438" t="str">
        <f t="shared" si="39"/>
        <v xml:space="preserve"> </v>
      </c>
      <c r="AJ455" s="438" t="str">
        <f>IF(AI455=" "," ",VLOOKUP(AI455,'Drop Down Lists'!$D$2:$E$394,2,FALSE))</f>
        <v xml:space="preserve"> </v>
      </c>
      <c r="AK455" s="440"/>
    </row>
    <row r="456" spans="1:37">
      <c r="A456" s="422"/>
      <c r="B456" s="423"/>
      <c r="C456" s="423"/>
      <c r="D456" s="423"/>
      <c r="E456" s="424"/>
      <c r="F456" s="423"/>
      <c r="G456" s="423"/>
      <c r="H456" s="424"/>
      <c r="I456" s="423"/>
      <c r="J456" s="423"/>
      <c r="K456" s="423"/>
      <c r="L456" s="433"/>
      <c r="M456" s="423"/>
      <c r="N456" s="423"/>
      <c r="O456" s="425"/>
      <c r="P456" s="434"/>
      <c r="Q456" s="423"/>
      <c r="R456" s="423"/>
      <c r="S456" s="423"/>
      <c r="T456" s="435" t="str">
        <f>IF(S456="","",VLOOKUP(S456,'Drop Down Lists'!$D$2:$E$394,2,FALSE))</f>
        <v/>
      </c>
      <c r="U456" s="428"/>
      <c r="V456" s="428"/>
      <c r="W456" s="436"/>
      <c r="X456" s="436"/>
      <c r="Y456" s="437"/>
      <c r="Z456" s="438" t="str">
        <f t="shared" si="36"/>
        <v/>
      </c>
      <c r="AA456" s="438" t="str">
        <f>IF(Z456="","",VLOOKUP(Z456,'Drop Down Lists'!$D$2:$E$3942,FALSE))</f>
        <v/>
      </c>
      <c r="AB456" s="438"/>
      <c r="AC456" s="438"/>
      <c r="AD456" s="433" t="str">
        <f t="shared" si="37"/>
        <v/>
      </c>
      <c r="AE456" s="439" t="str">
        <f t="shared" si="35"/>
        <v/>
      </c>
      <c r="AF456" s="438" t="str">
        <f>IF(AE456="","",VLOOKUP(AE456,'Drop Down Lists'!$D$2:$E$394,2,FALSE))</f>
        <v/>
      </c>
      <c r="AG456" s="439"/>
      <c r="AH456" s="437" t="str">
        <f t="shared" si="38"/>
        <v/>
      </c>
      <c r="AI456" s="438" t="str">
        <f t="shared" si="39"/>
        <v xml:space="preserve"> </v>
      </c>
      <c r="AJ456" s="438" t="str">
        <f>IF(AI456=" "," ",VLOOKUP(AI456,'Drop Down Lists'!$D$2:$E$394,2,FALSE))</f>
        <v xml:space="preserve"> </v>
      </c>
      <c r="AK456" s="440"/>
    </row>
    <row r="457" spans="1:37">
      <c r="A457" s="422"/>
      <c r="B457" s="423"/>
      <c r="C457" s="423"/>
      <c r="D457" s="423"/>
      <c r="E457" s="424"/>
      <c r="F457" s="423"/>
      <c r="G457" s="423"/>
      <c r="H457" s="424"/>
      <c r="I457" s="423"/>
      <c r="J457" s="423"/>
      <c r="K457" s="423"/>
      <c r="L457" s="433"/>
      <c r="M457" s="423"/>
      <c r="N457" s="423"/>
      <c r="O457" s="425"/>
      <c r="P457" s="434"/>
      <c r="Q457" s="423"/>
      <c r="R457" s="423"/>
      <c r="S457" s="423"/>
      <c r="T457" s="435" t="str">
        <f>IF(S457="","",VLOOKUP(S457,'Drop Down Lists'!$D$2:$E$394,2,FALSE))</f>
        <v/>
      </c>
      <c r="U457" s="428"/>
      <c r="V457" s="428"/>
      <c r="W457" s="436"/>
      <c r="X457" s="436"/>
      <c r="Y457" s="437"/>
      <c r="Z457" s="438" t="str">
        <f t="shared" si="36"/>
        <v/>
      </c>
      <c r="AA457" s="438" t="str">
        <f>IF(Z457="","",VLOOKUP(Z457,'Drop Down Lists'!$D$2:$E$3942,FALSE))</f>
        <v/>
      </c>
      <c r="AB457" s="438"/>
      <c r="AC457" s="438"/>
      <c r="AD457" s="433" t="str">
        <f t="shared" si="37"/>
        <v/>
      </c>
      <c r="AE457" s="439" t="str">
        <f t="shared" si="35"/>
        <v/>
      </c>
      <c r="AF457" s="438" t="str">
        <f>IF(AE457="","",VLOOKUP(AE457,'Drop Down Lists'!$D$2:$E$394,2,FALSE))</f>
        <v/>
      </c>
      <c r="AG457" s="439"/>
      <c r="AH457" s="437" t="str">
        <f t="shared" si="38"/>
        <v/>
      </c>
      <c r="AI457" s="438" t="str">
        <f t="shared" si="39"/>
        <v xml:space="preserve"> </v>
      </c>
      <c r="AJ457" s="438" t="str">
        <f>IF(AI457=" "," ",VLOOKUP(AI457,'Drop Down Lists'!$D$2:$E$394,2,FALSE))</f>
        <v xml:space="preserve"> </v>
      </c>
      <c r="AK457" s="440"/>
    </row>
    <row r="458" spans="1:37">
      <c r="A458" s="422"/>
      <c r="B458" s="423"/>
      <c r="C458" s="423"/>
      <c r="D458" s="423"/>
      <c r="E458" s="424"/>
      <c r="F458" s="423"/>
      <c r="G458" s="423"/>
      <c r="H458" s="424"/>
      <c r="I458" s="423"/>
      <c r="J458" s="423"/>
      <c r="K458" s="423"/>
      <c r="L458" s="433"/>
      <c r="M458" s="423"/>
      <c r="N458" s="423"/>
      <c r="O458" s="425"/>
      <c r="P458" s="434"/>
      <c r="Q458" s="423"/>
      <c r="R458" s="423"/>
      <c r="S458" s="423"/>
      <c r="T458" s="435" t="str">
        <f>IF(S458="","",VLOOKUP(S458,'Drop Down Lists'!$D$2:$E$394,2,FALSE))</f>
        <v/>
      </c>
      <c r="U458" s="428"/>
      <c r="V458" s="428"/>
      <c r="W458" s="436"/>
      <c r="X458" s="436"/>
      <c r="Y458" s="437"/>
      <c r="Z458" s="438" t="str">
        <f t="shared" si="36"/>
        <v/>
      </c>
      <c r="AA458" s="438" t="str">
        <f>IF(Z458="","",VLOOKUP(Z458,'Drop Down Lists'!$D$2:$E$3942,FALSE))</f>
        <v/>
      </c>
      <c r="AB458" s="438"/>
      <c r="AC458" s="438"/>
      <c r="AD458" s="433" t="str">
        <f t="shared" si="37"/>
        <v/>
      </c>
      <c r="AE458" s="439" t="str">
        <f t="shared" si="35"/>
        <v/>
      </c>
      <c r="AF458" s="438" t="str">
        <f>IF(AE458="","",VLOOKUP(AE458,'Drop Down Lists'!$D$2:$E$394,2,FALSE))</f>
        <v/>
      </c>
      <c r="AG458" s="439"/>
      <c r="AH458" s="437" t="str">
        <f t="shared" si="38"/>
        <v/>
      </c>
      <c r="AI458" s="438" t="str">
        <f t="shared" si="39"/>
        <v xml:space="preserve"> </v>
      </c>
      <c r="AJ458" s="438" t="str">
        <f>IF(AI458=" "," ",VLOOKUP(AI458,'Drop Down Lists'!$D$2:$E$394,2,FALSE))</f>
        <v xml:space="preserve"> </v>
      </c>
      <c r="AK458" s="440"/>
    </row>
    <row r="459" spans="1:37">
      <c r="A459" s="422"/>
      <c r="B459" s="423"/>
      <c r="C459" s="423"/>
      <c r="D459" s="423"/>
      <c r="E459" s="424"/>
      <c r="F459" s="423"/>
      <c r="G459" s="423"/>
      <c r="H459" s="424"/>
      <c r="I459" s="423"/>
      <c r="J459" s="423"/>
      <c r="K459" s="423"/>
      <c r="L459" s="433"/>
      <c r="M459" s="423"/>
      <c r="N459" s="423"/>
      <c r="O459" s="425"/>
      <c r="P459" s="434"/>
      <c r="Q459" s="423"/>
      <c r="R459" s="423"/>
      <c r="S459" s="423"/>
      <c r="T459" s="435" t="str">
        <f>IF(S459="","",VLOOKUP(S459,'Drop Down Lists'!$D$2:$E$394,2,FALSE))</f>
        <v/>
      </c>
      <c r="U459" s="428"/>
      <c r="V459" s="428"/>
      <c r="W459" s="436"/>
      <c r="X459" s="436"/>
      <c r="Y459" s="437"/>
      <c r="Z459" s="438" t="str">
        <f t="shared" si="36"/>
        <v/>
      </c>
      <c r="AA459" s="438" t="str">
        <f>IF(Z459="","",VLOOKUP(Z459,'Drop Down Lists'!$D$2:$E$3942,FALSE))</f>
        <v/>
      </c>
      <c r="AB459" s="438"/>
      <c r="AC459" s="438"/>
      <c r="AD459" s="433" t="str">
        <f t="shared" si="37"/>
        <v/>
      </c>
      <c r="AE459" s="439" t="str">
        <f t="shared" si="35"/>
        <v/>
      </c>
      <c r="AF459" s="438" t="str">
        <f>IF(AE459="","",VLOOKUP(AE459,'Drop Down Lists'!$D$2:$E$394,2,FALSE))</f>
        <v/>
      </c>
      <c r="AG459" s="439"/>
      <c r="AH459" s="437" t="str">
        <f t="shared" si="38"/>
        <v/>
      </c>
      <c r="AI459" s="438" t="str">
        <f t="shared" si="39"/>
        <v xml:space="preserve"> </v>
      </c>
      <c r="AJ459" s="438" t="str">
        <f>IF(AI459=" "," ",VLOOKUP(AI459,'Drop Down Lists'!$D$2:$E$394,2,FALSE))</f>
        <v xml:space="preserve"> </v>
      </c>
      <c r="AK459" s="440"/>
    </row>
    <row r="460" spans="1:37">
      <c r="A460" s="422"/>
      <c r="B460" s="423"/>
      <c r="C460" s="423"/>
      <c r="D460" s="423"/>
      <c r="E460" s="424"/>
      <c r="F460" s="423"/>
      <c r="G460" s="423"/>
      <c r="H460" s="424"/>
      <c r="I460" s="423"/>
      <c r="J460" s="423"/>
      <c r="K460" s="423"/>
      <c r="L460" s="433"/>
      <c r="M460" s="423"/>
      <c r="N460" s="423"/>
      <c r="O460" s="425"/>
      <c r="P460" s="434"/>
      <c r="Q460" s="423"/>
      <c r="R460" s="423"/>
      <c r="S460" s="423"/>
      <c r="T460" s="435" t="str">
        <f>IF(S460="","",VLOOKUP(S460,'Drop Down Lists'!$D$2:$E$394,2,FALSE))</f>
        <v/>
      </c>
      <c r="U460" s="428"/>
      <c r="V460" s="428"/>
      <c r="W460" s="436"/>
      <c r="X460" s="436"/>
      <c r="Y460" s="437"/>
      <c r="Z460" s="438" t="str">
        <f t="shared" si="36"/>
        <v/>
      </c>
      <c r="AA460" s="438" t="str">
        <f>IF(Z460="","",VLOOKUP(Z460,'Drop Down Lists'!$D$2:$E$3942,FALSE))</f>
        <v/>
      </c>
      <c r="AB460" s="438"/>
      <c r="AC460" s="438"/>
      <c r="AD460" s="433" t="str">
        <f t="shared" si="37"/>
        <v/>
      </c>
      <c r="AE460" s="439" t="str">
        <f t="shared" si="35"/>
        <v/>
      </c>
      <c r="AF460" s="438" t="str">
        <f>IF(AE460="","",VLOOKUP(AE460,'Drop Down Lists'!$D$2:$E$394,2,FALSE))</f>
        <v/>
      </c>
      <c r="AG460" s="439"/>
      <c r="AH460" s="437" t="str">
        <f t="shared" si="38"/>
        <v/>
      </c>
      <c r="AI460" s="438" t="str">
        <f t="shared" si="39"/>
        <v xml:space="preserve"> </v>
      </c>
      <c r="AJ460" s="438" t="str">
        <f>IF(AI460=" "," ",VLOOKUP(AI460,'Drop Down Lists'!$D$2:$E$394,2,FALSE))</f>
        <v xml:space="preserve"> </v>
      </c>
      <c r="AK460" s="440"/>
    </row>
    <row r="461" spans="1:37">
      <c r="A461" s="422"/>
      <c r="B461" s="423"/>
      <c r="C461" s="423"/>
      <c r="D461" s="423"/>
      <c r="E461" s="424"/>
      <c r="F461" s="423"/>
      <c r="G461" s="423"/>
      <c r="H461" s="424"/>
      <c r="I461" s="423"/>
      <c r="J461" s="423"/>
      <c r="K461" s="423"/>
      <c r="L461" s="433"/>
      <c r="M461" s="423"/>
      <c r="N461" s="423"/>
      <c r="O461" s="425"/>
      <c r="P461" s="434"/>
      <c r="Q461" s="423"/>
      <c r="R461" s="423"/>
      <c r="S461" s="423"/>
      <c r="T461" s="435" t="str">
        <f>IF(S461="","",VLOOKUP(S461,'Drop Down Lists'!$D$2:$E$394,2,FALSE))</f>
        <v/>
      </c>
      <c r="U461" s="428"/>
      <c r="V461" s="428"/>
      <c r="W461" s="436"/>
      <c r="X461" s="436"/>
      <c r="Y461" s="437"/>
      <c r="Z461" s="438" t="str">
        <f t="shared" si="36"/>
        <v/>
      </c>
      <c r="AA461" s="438" t="str">
        <f>IF(Z461="","",VLOOKUP(Z461,'Drop Down Lists'!$D$2:$E$3942,FALSE))</f>
        <v/>
      </c>
      <c r="AB461" s="438"/>
      <c r="AC461" s="438"/>
      <c r="AD461" s="433" t="str">
        <f t="shared" si="37"/>
        <v/>
      </c>
      <c r="AE461" s="439" t="str">
        <f t="shared" si="35"/>
        <v/>
      </c>
      <c r="AF461" s="438" t="str">
        <f>IF(AE461="","",VLOOKUP(AE461,'Drop Down Lists'!$D$2:$E$394,2,FALSE))</f>
        <v/>
      </c>
      <c r="AG461" s="439"/>
      <c r="AH461" s="437" t="str">
        <f t="shared" si="38"/>
        <v/>
      </c>
      <c r="AI461" s="438" t="str">
        <f t="shared" si="39"/>
        <v xml:space="preserve"> </v>
      </c>
      <c r="AJ461" s="438" t="str">
        <f>IF(AI461=" "," ",VLOOKUP(AI461,'Drop Down Lists'!$D$2:$E$394,2,FALSE))</f>
        <v xml:space="preserve"> </v>
      </c>
      <c r="AK461" s="440"/>
    </row>
    <row r="462" spans="1:37">
      <c r="A462" s="422"/>
      <c r="B462" s="423"/>
      <c r="C462" s="423"/>
      <c r="D462" s="423"/>
      <c r="E462" s="424"/>
      <c r="F462" s="423"/>
      <c r="G462" s="423"/>
      <c r="H462" s="424"/>
      <c r="I462" s="423"/>
      <c r="J462" s="423"/>
      <c r="K462" s="423"/>
      <c r="L462" s="433"/>
      <c r="M462" s="423"/>
      <c r="N462" s="423"/>
      <c r="O462" s="425"/>
      <c r="P462" s="434"/>
      <c r="Q462" s="423"/>
      <c r="R462" s="423"/>
      <c r="S462" s="423"/>
      <c r="T462" s="435" t="str">
        <f>IF(S462="","",VLOOKUP(S462,'Drop Down Lists'!$D$2:$E$394,2,FALSE))</f>
        <v/>
      </c>
      <c r="U462" s="428"/>
      <c r="V462" s="428"/>
      <c r="W462" s="436"/>
      <c r="X462" s="436"/>
      <c r="Y462" s="437"/>
      <c r="Z462" s="438" t="str">
        <f t="shared" si="36"/>
        <v/>
      </c>
      <c r="AA462" s="438" t="str">
        <f>IF(Z462="","",VLOOKUP(Z462,'Drop Down Lists'!$D$2:$E$3942,FALSE))</f>
        <v/>
      </c>
      <c r="AB462" s="438"/>
      <c r="AC462" s="438"/>
      <c r="AD462" s="433" t="str">
        <f t="shared" si="37"/>
        <v/>
      </c>
      <c r="AE462" s="439" t="str">
        <f t="shared" si="35"/>
        <v/>
      </c>
      <c r="AF462" s="438" t="str">
        <f>IF(AE462="","",VLOOKUP(AE462,'Drop Down Lists'!$D$2:$E$394,2,FALSE))</f>
        <v/>
      </c>
      <c r="AG462" s="439"/>
      <c r="AH462" s="437" t="str">
        <f t="shared" si="38"/>
        <v/>
      </c>
      <c r="AI462" s="438" t="str">
        <f t="shared" si="39"/>
        <v xml:space="preserve"> </v>
      </c>
      <c r="AJ462" s="438" t="str">
        <f>IF(AI462=" "," ",VLOOKUP(AI462,'Drop Down Lists'!$D$2:$E$394,2,FALSE))</f>
        <v xml:space="preserve"> </v>
      </c>
      <c r="AK462" s="440"/>
    </row>
    <row r="463" spans="1:37">
      <c r="A463" s="422"/>
      <c r="B463" s="423"/>
      <c r="C463" s="423"/>
      <c r="D463" s="423"/>
      <c r="E463" s="424"/>
      <c r="F463" s="423"/>
      <c r="G463" s="423"/>
      <c r="H463" s="424"/>
      <c r="I463" s="423"/>
      <c r="J463" s="423"/>
      <c r="K463" s="423"/>
      <c r="L463" s="433"/>
      <c r="M463" s="423"/>
      <c r="N463" s="423"/>
      <c r="O463" s="425"/>
      <c r="P463" s="434"/>
      <c r="Q463" s="423"/>
      <c r="R463" s="423"/>
      <c r="S463" s="423"/>
      <c r="T463" s="435" t="str">
        <f>IF(S463="","",VLOOKUP(S463,'Drop Down Lists'!$D$2:$E$394,2,FALSE))</f>
        <v/>
      </c>
      <c r="U463" s="428"/>
      <c r="V463" s="428"/>
      <c r="W463" s="436"/>
      <c r="X463" s="436"/>
      <c r="Y463" s="437"/>
      <c r="Z463" s="438" t="str">
        <f t="shared" si="36"/>
        <v/>
      </c>
      <c r="AA463" s="438" t="str">
        <f>IF(Z463="","",VLOOKUP(Z463,'Drop Down Lists'!$D$2:$E$3942,FALSE))</f>
        <v/>
      </c>
      <c r="AB463" s="438"/>
      <c r="AC463" s="438"/>
      <c r="AD463" s="433" t="str">
        <f t="shared" si="37"/>
        <v/>
      </c>
      <c r="AE463" s="439" t="str">
        <f t="shared" si="35"/>
        <v/>
      </c>
      <c r="AF463" s="438" t="str">
        <f>IF(AE463="","",VLOOKUP(AE463,'Drop Down Lists'!$D$2:$E$394,2,FALSE))</f>
        <v/>
      </c>
      <c r="AG463" s="439"/>
      <c r="AH463" s="437" t="str">
        <f t="shared" si="38"/>
        <v/>
      </c>
      <c r="AI463" s="438" t="str">
        <f t="shared" si="39"/>
        <v xml:space="preserve"> </v>
      </c>
      <c r="AJ463" s="438" t="str">
        <f>IF(AI463=" "," ",VLOOKUP(AI463,'Drop Down Lists'!$D$2:$E$394,2,FALSE))</f>
        <v xml:space="preserve"> </v>
      </c>
      <c r="AK463" s="440"/>
    </row>
    <row r="464" spans="1:37">
      <c r="A464" s="422"/>
      <c r="B464" s="423"/>
      <c r="C464" s="423"/>
      <c r="D464" s="423"/>
      <c r="E464" s="424"/>
      <c r="F464" s="423"/>
      <c r="G464" s="423"/>
      <c r="H464" s="424"/>
      <c r="I464" s="423"/>
      <c r="J464" s="423"/>
      <c r="K464" s="423"/>
      <c r="L464" s="433"/>
      <c r="M464" s="423"/>
      <c r="N464" s="423"/>
      <c r="O464" s="425"/>
      <c r="P464" s="434"/>
      <c r="Q464" s="423"/>
      <c r="R464" s="423"/>
      <c r="S464" s="423"/>
      <c r="T464" s="435" t="str">
        <f>IF(S464="","",VLOOKUP(S464,'Drop Down Lists'!$D$2:$E$394,2,FALSE))</f>
        <v/>
      </c>
      <c r="U464" s="428"/>
      <c r="V464" s="428"/>
      <c r="W464" s="436"/>
      <c r="X464" s="436"/>
      <c r="Y464" s="437"/>
      <c r="Z464" s="438" t="str">
        <f t="shared" si="36"/>
        <v/>
      </c>
      <c r="AA464" s="438" t="str">
        <f>IF(Z464="","",VLOOKUP(Z464,'Drop Down Lists'!$D$2:$E$3942,FALSE))</f>
        <v/>
      </c>
      <c r="AB464" s="438"/>
      <c r="AC464" s="438"/>
      <c r="AD464" s="433" t="str">
        <f t="shared" si="37"/>
        <v/>
      </c>
      <c r="AE464" s="439" t="str">
        <f t="shared" si="35"/>
        <v/>
      </c>
      <c r="AF464" s="438" t="str">
        <f>IF(AE464="","",VLOOKUP(AE464,'Drop Down Lists'!$D$2:$E$394,2,FALSE))</f>
        <v/>
      </c>
      <c r="AG464" s="439"/>
      <c r="AH464" s="437" t="str">
        <f t="shared" si="38"/>
        <v/>
      </c>
      <c r="AI464" s="438" t="str">
        <f t="shared" si="39"/>
        <v xml:space="preserve"> </v>
      </c>
      <c r="AJ464" s="438" t="str">
        <f>IF(AI464=" "," ",VLOOKUP(AI464,'Drop Down Lists'!$D$2:$E$394,2,FALSE))</f>
        <v xml:space="preserve"> </v>
      </c>
      <c r="AK464" s="440"/>
    </row>
    <row r="465" spans="1:37">
      <c r="A465" s="422"/>
      <c r="B465" s="423"/>
      <c r="C465" s="423"/>
      <c r="D465" s="423"/>
      <c r="E465" s="424"/>
      <c r="F465" s="423"/>
      <c r="G465" s="423"/>
      <c r="H465" s="424"/>
      <c r="I465" s="423"/>
      <c r="J465" s="423"/>
      <c r="K465" s="423"/>
      <c r="L465" s="433"/>
      <c r="M465" s="423"/>
      <c r="N465" s="423"/>
      <c r="O465" s="425"/>
      <c r="P465" s="434"/>
      <c r="Q465" s="423"/>
      <c r="R465" s="423"/>
      <c r="S465" s="423"/>
      <c r="T465" s="435" t="str">
        <f>IF(S465="","",VLOOKUP(S465,'Drop Down Lists'!$D$2:$E$394,2,FALSE))</f>
        <v/>
      </c>
      <c r="U465" s="428"/>
      <c r="V465" s="428"/>
      <c r="W465" s="436"/>
      <c r="X465" s="436"/>
      <c r="Y465" s="437"/>
      <c r="Z465" s="438" t="str">
        <f t="shared" si="36"/>
        <v/>
      </c>
      <c r="AA465" s="438" t="str">
        <f>IF(Z465="","",VLOOKUP(Z465,'Drop Down Lists'!$D$2:$E$3942,FALSE))</f>
        <v/>
      </c>
      <c r="AB465" s="438"/>
      <c r="AC465" s="438"/>
      <c r="AD465" s="433" t="str">
        <f t="shared" si="37"/>
        <v/>
      </c>
      <c r="AE465" s="439" t="str">
        <f t="shared" si="35"/>
        <v/>
      </c>
      <c r="AF465" s="438" t="str">
        <f>IF(AE465="","",VLOOKUP(AE465,'Drop Down Lists'!$D$2:$E$394,2,FALSE))</f>
        <v/>
      </c>
      <c r="AG465" s="439"/>
      <c r="AH465" s="437" t="str">
        <f t="shared" si="38"/>
        <v/>
      </c>
      <c r="AI465" s="438" t="str">
        <f t="shared" si="39"/>
        <v xml:space="preserve"> </v>
      </c>
      <c r="AJ465" s="438" t="str">
        <f>IF(AI465=" "," ",VLOOKUP(AI465,'Drop Down Lists'!$D$2:$E$394,2,FALSE))</f>
        <v xml:space="preserve"> </v>
      </c>
      <c r="AK465" s="440"/>
    </row>
    <row r="466" spans="1:37">
      <c r="A466" s="422"/>
      <c r="B466" s="423"/>
      <c r="C466" s="423"/>
      <c r="D466" s="423"/>
      <c r="E466" s="424"/>
      <c r="F466" s="423"/>
      <c r="G466" s="423"/>
      <c r="H466" s="424"/>
      <c r="I466" s="423"/>
      <c r="J466" s="423"/>
      <c r="K466" s="423"/>
      <c r="L466" s="433"/>
      <c r="M466" s="423"/>
      <c r="N466" s="423"/>
      <c r="O466" s="425"/>
      <c r="P466" s="434"/>
      <c r="Q466" s="423"/>
      <c r="R466" s="423"/>
      <c r="S466" s="423"/>
      <c r="T466" s="435" t="str">
        <f>IF(S466="","",VLOOKUP(S466,'Drop Down Lists'!$D$2:$E$394,2,FALSE))</f>
        <v/>
      </c>
      <c r="U466" s="428"/>
      <c r="V466" s="428"/>
      <c r="W466" s="436"/>
      <c r="X466" s="436"/>
      <c r="Y466" s="437"/>
      <c r="Z466" s="438" t="str">
        <f t="shared" si="36"/>
        <v/>
      </c>
      <c r="AA466" s="438" t="str">
        <f>IF(Z466="","",VLOOKUP(Z466,'Drop Down Lists'!$D$2:$E$3942,FALSE))</f>
        <v/>
      </c>
      <c r="AB466" s="438"/>
      <c r="AC466" s="438"/>
      <c r="AD466" s="433" t="str">
        <f t="shared" si="37"/>
        <v/>
      </c>
      <c r="AE466" s="439" t="str">
        <f t="shared" si="35"/>
        <v/>
      </c>
      <c r="AF466" s="438" t="str">
        <f>IF(AE466="","",VLOOKUP(AE466,'Drop Down Lists'!$D$2:$E$394,2,FALSE))</f>
        <v/>
      </c>
      <c r="AG466" s="439"/>
      <c r="AH466" s="437" t="str">
        <f t="shared" si="38"/>
        <v/>
      </c>
      <c r="AI466" s="438" t="str">
        <f t="shared" si="39"/>
        <v xml:space="preserve"> </v>
      </c>
      <c r="AJ466" s="438" t="str">
        <f>IF(AI466=" "," ",VLOOKUP(AI466,'Drop Down Lists'!$D$2:$E$394,2,FALSE))</f>
        <v xml:space="preserve"> </v>
      </c>
      <c r="AK466" s="440"/>
    </row>
    <row r="467" spans="1:37">
      <c r="A467" s="422"/>
      <c r="B467" s="423"/>
      <c r="C467" s="423"/>
      <c r="D467" s="423"/>
      <c r="E467" s="424"/>
      <c r="F467" s="423"/>
      <c r="G467" s="423"/>
      <c r="H467" s="424"/>
      <c r="I467" s="423"/>
      <c r="J467" s="423"/>
      <c r="K467" s="423"/>
      <c r="L467" s="433"/>
      <c r="M467" s="423"/>
      <c r="N467" s="423"/>
      <c r="O467" s="425"/>
      <c r="P467" s="434"/>
      <c r="Q467" s="423"/>
      <c r="R467" s="423"/>
      <c r="S467" s="423"/>
      <c r="T467" s="435" t="str">
        <f>IF(S467="","",VLOOKUP(S467,'Drop Down Lists'!$D$2:$E$394,2,FALSE))</f>
        <v/>
      </c>
      <c r="U467" s="428"/>
      <c r="V467" s="428"/>
      <c r="W467" s="436"/>
      <c r="X467" s="436"/>
      <c r="Y467" s="437"/>
      <c r="Z467" s="438" t="str">
        <f t="shared" si="36"/>
        <v/>
      </c>
      <c r="AA467" s="438" t="str">
        <f>IF(Z467="","",VLOOKUP(Z467,'Drop Down Lists'!$D$2:$E$3942,FALSE))</f>
        <v/>
      </c>
      <c r="AB467" s="438"/>
      <c r="AC467" s="438"/>
      <c r="AD467" s="433" t="str">
        <f t="shared" si="37"/>
        <v/>
      </c>
      <c r="AE467" s="439" t="str">
        <f t="shared" si="35"/>
        <v/>
      </c>
      <c r="AF467" s="438" t="str">
        <f>IF(AE467="","",VLOOKUP(AE467,'Drop Down Lists'!$D$2:$E$394,2,FALSE))</f>
        <v/>
      </c>
      <c r="AG467" s="439"/>
      <c r="AH467" s="437" t="str">
        <f t="shared" si="38"/>
        <v/>
      </c>
      <c r="AI467" s="438" t="str">
        <f t="shared" si="39"/>
        <v xml:space="preserve"> </v>
      </c>
      <c r="AJ467" s="438" t="str">
        <f>IF(AI467=" "," ",VLOOKUP(AI467,'Drop Down Lists'!$D$2:$E$394,2,FALSE))</f>
        <v xml:space="preserve"> </v>
      </c>
      <c r="AK467" s="440"/>
    </row>
    <row r="468" spans="1:37">
      <c r="A468" s="422"/>
      <c r="B468" s="423"/>
      <c r="C468" s="423"/>
      <c r="D468" s="423"/>
      <c r="E468" s="424"/>
      <c r="F468" s="423"/>
      <c r="G468" s="423"/>
      <c r="H468" s="424"/>
      <c r="I468" s="423"/>
      <c r="J468" s="423"/>
      <c r="K468" s="423"/>
      <c r="L468" s="433"/>
      <c r="M468" s="423"/>
      <c r="N468" s="423"/>
      <c r="O468" s="425"/>
      <c r="P468" s="434"/>
      <c r="Q468" s="423"/>
      <c r="R468" s="423"/>
      <c r="S468" s="423"/>
      <c r="T468" s="435" t="str">
        <f>IF(S468="","",VLOOKUP(S468,'Drop Down Lists'!$D$2:$E$394,2,FALSE))</f>
        <v/>
      </c>
      <c r="U468" s="428"/>
      <c r="V468" s="428"/>
      <c r="W468" s="436"/>
      <c r="X468" s="436"/>
      <c r="Y468" s="437"/>
      <c r="Z468" s="438" t="str">
        <f t="shared" si="36"/>
        <v/>
      </c>
      <c r="AA468" s="438" t="str">
        <f>IF(Z468="","",VLOOKUP(Z468,'Drop Down Lists'!$D$2:$E$3942,FALSE))</f>
        <v/>
      </c>
      <c r="AB468" s="438"/>
      <c r="AC468" s="438"/>
      <c r="AD468" s="433" t="str">
        <f t="shared" si="37"/>
        <v/>
      </c>
      <c r="AE468" s="439" t="str">
        <f t="shared" si="35"/>
        <v/>
      </c>
      <c r="AF468" s="438" t="str">
        <f>IF(AE468="","",VLOOKUP(AE468,'Drop Down Lists'!$D$2:$E$394,2,FALSE))</f>
        <v/>
      </c>
      <c r="AG468" s="439"/>
      <c r="AH468" s="437" t="str">
        <f t="shared" si="38"/>
        <v/>
      </c>
      <c r="AI468" s="438" t="str">
        <f t="shared" si="39"/>
        <v xml:space="preserve"> </v>
      </c>
      <c r="AJ468" s="438" t="str">
        <f>IF(AI468=" "," ",VLOOKUP(AI468,'Drop Down Lists'!$D$2:$E$394,2,FALSE))</f>
        <v xml:space="preserve"> </v>
      </c>
      <c r="AK468" s="440"/>
    </row>
    <row r="469" spans="1:37">
      <c r="A469" s="422"/>
      <c r="B469" s="423"/>
      <c r="C469" s="423"/>
      <c r="D469" s="423"/>
      <c r="E469" s="424"/>
      <c r="F469" s="423"/>
      <c r="G469" s="423"/>
      <c r="H469" s="424"/>
      <c r="I469" s="423"/>
      <c r="J469" s="423"/>
      <c r="K469" s="423"/>
      <c r="L469" s="433"/>
      <c r="M469" s="423"/>
      <c r="N469" s="423"/>
      <c r="O469" s="425"/>
      <c r="P469" s="434"/>
      <c r="Q469" s="423"/>
      <c r="R469" s="423"/>
      <c r="S469" s="423"/>
      <c r="T469" s="435" t="str">
        <f>IF(S469="","",VLOOKUP(S469,'Drop Down Lists'!$D$2:$E$394,2,FALSE))</f>
        <v/>
      </c>
      <c r="U469" s="428"/>
      <c r="V469" s="428"/>
      <c r="W469" s="436"/>
      <c r="X469" s="436"/>
      <c r="Y469" s="437"/>
      <c r="Z469" s="438" t="str">
        <f t="shared" si="36"/>
        <v/>
      </c>
      <c r="AA469" s="438" t="str">
        <f>IF(Z469="","",VLOOKUP(Z469,'Drop Down Lists'!$D$2:$E$3942,FALSE))</f>
        <v/>
      </c>
      <c r="AB469" s="438"/>
      <c r="AC469" s="438"/>
      <c r="AD469" s="433" t="str">
        <f t="shared" si="37"/>
        <v/>
      </c>
      <c r="AE469" s="439" t="str">
        <f t="shared" si="35"/>
        <v/>
      </c>
      <c r="AF469" s="438" t="str">
        <f>IF(AE469="","",VLOOKUP(AE469,'Drop Down Lists'!$D$2:$E$394,2,FALSE))</f>
        <v/>
      </c>
      <c r="AG469" s="439"/>
      <c r="AH469" s="437" t="str">
        <f t="shared" si="38"/>
        <v/>
      </c>
      <c r="AI469" s="438" t="str">
        <f t="shared" si="39"/>
        <v xml:space="preserve"> </v>
      </c>
      <c r="AJ469" s="438" t="str">
        <f>IF(AI469=" "," ",VLOOKUP(AI469,'Drop Down Lists'!$D$2:$E$394,2,FALSE))</f>
        <v xml:space="preserve"> </v>
      </c>
      <c r="AK469" s="440"/>
    </row>
    <row r="470" spans="1:37">
      <c r="A470" s="422"/>
      <c r="B470" s="423"/>
      <c r="C470" s="423"/>
      <c r="D470" s="423"/>
      <c r="E470" s="424"/>
      <c r="F470" s="423"/>
      <c r="G470" s="423"/>
      <c r="H470" s="424"/>
      <c r="I470" s="423"/>
      <c r="J470" s="423"/>
      <c r="K470" s="423"/>
      <c r="L470" s="433"/>
      <c r="M470" s="423"/>
      <c r="N470" s="423"/>
      <c r="O470" s="425"/>
      <c r="P470" s="434"/>
      <c r="Q470" s="423"/>
      <c r="R470" s="423"/>
      <c r="S470" s="423"/>
      <c r="T470" s="435" t="str">
        <f>IF(S470="","",VLOOKUP(S470,'Drop Down Lists'!$D$2:$E$394,2,FALSE))</f>
        <v/>
      </c>
      <c r="U470" s="428"/>
      <c r="V470" s="428"/>
      <c r="W470" s="436"/>
      <c r="X470" s="436"/>
      <c r="Y470" s="437"/>
      <c r="Z470" s="438" t="str">
        <f t="shared" si="36"/>
        <v/>
      </c>
      <c r="AA470" s="438" t="str">
        <f>IF(Z470="","",VLOOKUP(Z470,'Drop Down Lists'!$D$2:$E$3942,FALSE))</f>
        <v/>
      </c>
      <c r="AB470" s="438"/>
      <c r="AC470" s="438"/>
      <c r="AD470" s="433" t="str">
        <f t="shared" si="37"/>
        <v/>
      </c>
      <c r="AE470" s="439" t="str">
        <f t="shared" si="35"/>
        <v/>
      </c>
      <c r="AF470" s="438" t="str">
        <f>IF(AE470="","",VLOOKUP(AE470,'Drop Down Lists'!$D$2:$E$394,2,FALSE))</f>
        <v/>
      </c>
      <c r="AG470" s="439"/>
      <c r="AH470" s="437" t="str">
        <f t="shared" si="38"/>
        <v/>
      </c>
      <c r="AI470" s="438" t="str">
        <f t="shared" si="39"/>
        <v xml:space="preserve"> </v>
      </c>
      <c r="AJ470" s="438" t="str">
        <f>IF(AI470=" "," ",VLOOKUP(AI470,'Drop Down Lists'!$D$2:$E$394,2,FALSE))</f>
        <v xml:space="preserve"> </v>
      </c>
      <c r="AK470" s="440"/>
    </row>
    <row r="471" spans="1:37">
      <c r="A471" s="422"/>
      <c r="B471" s="423"/>
      <c r="C471" s="423"/>
      <c r="D471" s="423"/>
      <c r="E471" s="424"/>
      <c r="F471" s="423"/>
      <c r="G471" s="423"/>
      <c r="H471" s="424"/>
      <c r="I471" s="423"/>
      <c r="J471" s="423"/>
      <c r="K471" s="423"/>
      <c r="L471" s="433"/>
      <c r="M471" s="423"/>
      <c r="N471" s="423"/>
      <c r="O471" s="425"/>
      <c r="P471" s="434"/>
      <c r="Q471" s="423"/>
      <c r="R471" s="423"/>
      <c r="S471" s="423"/>
      <c r="T471" s="435" t="str">
        <f>IF(S471="","",VLOOKUP(S471,'Drop Down Lists'!$D$2:$E$394,2,FALSE))</f>
        <v/>
      </c>
      <c r="U471" s="428"/>
      <c r="V471" s="428"/>
      <c r="W471" s="436"/>
      <c r="X471" s="436"/>
      <c r="Y471" s="437"/>
      <c r="Z471" s="438" t="str">
        <f t="shared" si="36"/>
        <v/>
      </c>
      <c r="AA471" s="438" t="str">
        <f>IF(Z471="","",VLOOKUP(Z471,'Drop Down Lists'!$D$2:$E$3942,FALSE))</f>
        <v/>
      </c>
      <c r="AB471" s="438"/>
      <c r="AC471" s="438"/>
      <c r="AD471" s="433" t="str">
        <f t="shared" si="37"/>
        <v/>
      </c>
      <c r="AE471" s="439" t="str">
        <f t="shared" si="35"/>
        <v/>
      </c>
      <c r="AF471" s="438" t="str">
        <f>IF(AE471="","",VLOOKUP(AE471,'Drop Down Lists'!$D$2:$E$394,2,FALSE))</f>
        <v/>
      </c>
      <c r="AG471" s="439"/>
      <c r="AH471" s="437" t="str">
        <f t="shared" si="38"/>
        <v/>
      </c>
      <c r="AI471" s="438" t="str">
        <f t="shared" si="39"/>
        <v xml:space="preserve"> </v>
      </c>
      <c r="AJ471" s="438" t="str">
        <f>IF(AI471=" "," ",VLOOKUP(AI471,'Drop Down Lists'!$D$2:$E$394,2,FALSE))</f>
        <v xml:space="preserve"> </v>
      </c>
      <c r="AK471" s="440"/>
    </row>
    <row r="472" spans="1:37">
      <c r="A472" s="422"/>
      <c r="B472" s="423"/>
      <c r="C472" s="423"/>
      <c r="D472" s="423"/>
      <c r="E472" s="424"/>
      <c r="F472" s="423"/>
      <c r="G472" s="423"/>
      <c r="H472" s="424"/>
      <c r="I472" s="423"/>
      <c r="J472" s="423"/>
      <c r="K472" s="423"/>
      <c r="L472" s="433"/>
      <c r="M472" s="423"/>
      <c r="N472" s="423"/>
      <c r="O472" s="425"/>
      <c r="P472" s="434"/>
      <c r="Q472" s="423"/>
      <c r="R472" s="423"/>
      <c r="S472" s="423"/>
      <c r="T472" s="435" t="str">
        <f>IF(S472="","",VLOOKUP(S472,'Drop Down Lists'!$D$2:$E$394,2,FALSE))</f>
        <v/>
      </c>
      <c r="U472" s="428"/>
      <c r="V472" s="428"/>
      <c r="W472" s="436"/>
      <c r="X472" s="436"/>
      <c r="Y472" s="437"/>
      <c r="Z472" s="438" t="str">
        <f t="shared" si="36"/>
        <v/>
      </c>
      <c r="AA472" s="438" t="str">
        <f>IF(Z472="","",VLOOKUP(Z472,'Drop Down Lists'!$D$2:$E$3942,FALSE))</f>
        <v/>
      </c>
      <c r="AB472" s="438"/>
      <c r="AC472" s="438"/>
      <c r="AD472" s="433" t="str">
        <f t="shared" si="37"/>
        <v/>
      </c>
      <c r="AE472" s="439" t="str">
        <f t="shared" si="35"/>
        <v/>
      </c>
      <c r="AF472" s="438" t="str">
        <f>IF(AE472="","",VLOOKUP(AE472,'Drop Down Lists'!$D$2:$E$394,2,FALSE))</f>
        <v/>
      </c>
      <c r="AG472" s="439"/>
      <c r="AH472" s="437" t="str">
        <f t="shared" si="38"/>
        <v/>
      </c>
      <c r="AI472" s="438" t="str">
        <f t="shared" si="39"/>
        <v xml:space="preserve"> </v>
      </c>
      <c r="AJ472" s="438" t="str">
        <f>IF(AI472=" "," ",VLOOKUP(AI472,'Drop Down Lists'!$D$2:$E$394,2,FALSE))</f>
        <v xml:space="preserve"> </v>
      </c>
      <c r="AK472" s="440"/>
    </row>
    <row r="473" spans="1:37">
      <c r="A473" s="422"/>
      <c r="B473" s="423"/>
      <c r="C473" s="423"/>
      <c r="D473" s="423"/>
      <c r="E473" s="424"/>
      <c r="F473" s="423"/>
      <c r="G473" s="423"/>
      <c r="H473" s="424"/>
      <c r="I473" s="423"/>
      <c r="J473" s="423"/>
      <c r="K473" s="423"/>
      <c r="L473" s="433"/>
      <c r="M473" s="423"/>
      <c r="N473" s="423"/>
      <c r="O473" s="425"/>
      <c r="P473" s="434"/>
      <c r="Q473" s="423"/>
      <c r="R473" s="423"/>
      <c r="S473" s="423"/>
      <c r="T473" s="435" t="str">
        <f>IF(S473="","",VLOOKUP(S473,'Drop Down Lists'!$D$2:$E$394,2,FALSE))</f>
        <v/>
      </c>
      <c r="U473" s="428"/>
      <c r="V473" s="428"/>
      <c r="W473" s="436"/>
      <c r="X473" s="436"/>
      <c r="Y473" s="437"/>
      <c r="Z473" s="438" t="str">
        <f t="shared" si="36"/>
        <v/>
      </c>
      <c r="AA473" s="438" t="str">
        <f>IF(Z473="","",VLOOKUP(Z473,'Drop Down Lists'!$D$2:$E$3942,FALSE))</f>
        <v/>
      </c>
      <c r="AB473" s="438"/>
      <c r="AC473" s="438"/>
      <c r="AD473" s="433" t="str">
        <f t="shared" si="37"/>
        <v/>
      </c>
      <c r="AE473" s="439" t="str">
        <f t="shared" si="35"/>
        <v/>
      </c>
      <c r="AF473" s="438" t="str">
        <f>IF(AE473="","",VLOOKUP(AE473,'Drop Down Lists'!$D$2:$E$394,2,FALSE))</f>
        <v/>
      </c>
      <c r="AG473" s="439"/>
      <c r="AH473" s="437" t="str">
        <f t="shared" si="38"/>
        <v/>
      </c>
      <c r="AI473" s="438" t="str">
        <f t="shared" si="39"/>
        <v xml:space="preserve"> </v>
      </c>
      <c r="AJ473" s="438" t="str">
        <f>IF(AI473=" "," ",VLOOKUP(AI473,'Drop Down Lists'!$D$2:$E$394,2,FALSE))</f>
        <v xml:space="preserve"> </v>
      </c>
      <c r="AK473" s="440"/>
    </row>
    <row r="474" spans="1:37">
      <c r="A474" s="422"/>
      <c r="B474" s="423"/>
      <c r="C474" s="423"/>
      <c r="D474" s="423"/>
      <c r="E474" s="424"/>
      <c r="F474" s="423"/>
      <c r="G474" s="423"/>
      <c r="H474" s="424"/>
      <c r="I474" s="423"/>
      <c r="J474" s="423"/>
      <c r="K474" s="423"/>
      <c r="L474" s="433"/>
      <c r="M474" s="423"/>
      <c r="N474" s="423"/>
      <c r="O474" s="425"/>
      <c r="P474" s="434"/>
      <c r="Q474" s="423"/>
      <c r="R474" s="423"/>
      <c r="S474" s="423"/>
      <c r="T474" s="435" t="str">
        <f>IF(S474="","",VLOOKUP(S474,'Drop Down Lists'!$D$2:$E$394,2,FALSE))</f>
        <v/>
      </c>
      <c r="U474" s="428"/>
      <c r="V474" s="428"/>
      <c r="W474" s="436"/>
      <c r="X474" s="436"/>
      <c r="Y474" s="437"/>
      <c r="Z474" s="438" t="str">
        <f t="shared" si="36"/>
        <v/>
      </c>
      <c r="AA474" s="438" t="str">
        <f>IF(Z474="","",VLOOKUP(Z474,'Drop Down Lists'!$D$2:$E$3942,FALSE))</f>
        <v/>
      </c>
      <c r="AB474" s="438"/>
      <c r="AC474" s="438"/>
      <c r="AD474" s="433" t="str">
        <f t="shared" si="37"/>
        <v/>
      </c>
      <c r="AE474" s="439" t="str">
        <f t="shared" si="35"/>
        <v/>
      </c>
      <c r="AF474" s="438" t="str">
        <f>IF(AE474="","",VLOOKUP(AE474,'Drop Down Lists'!$D$2:$E$394,2,FALSE))</f>
        <v/>
      </c>
      <c r="AG474" s="439"/>
      <c r="AH474" s="437" t="str">
        <f t="shared" si="38"/>
        <v/>
      </c>
      <c r="AI474" s="438" t="str">
        <f t="shared" si="39"/>
        <v xml:space="preserve"> </v>
      </c>
      <c r="AJ474" s="438" t="str">
        <f>IF(AI474=" "," ",VLOOKUP(AI474,'Drop Down Lists'!$D$2:$E$394,2,FALSE))</f>
        <v xml:space="preserve"> </v>
      </c>
      <c r="AK474" s="440"/>
    </row>
    <row r="475" spans="1:37">
      <c r="A475" s="422"/>
      <c r="B475" s="423"/>
      <c r="C475" s="423"/>
      <c r="D475" s="423"/>
      <c r="E475" s="424"/>
      <c r="F475" s="423"/>
      <c r="G475" s="423"/>
      <c r="H475" s="424"/>
      <c r="I475" s="423"/>
      <c r="J475" s="423"/>
      <c r="K475" s="423"/>
      <c r="L475" s="433"/>
      <c r="M475" s="423"/>
      <c r="N475" s="423"/>
      <c r="O475" s="425"/>
      <c r="P475" s="434"/>
      <c r="Q475" s="423"/>
      <c r="R475" s="423"/>
      <c r="S475" s="423"/>
      <c r="T475" s="435" t="str">
        <f>IF(S475="","",VLOOKUP(S475,'Drop Down Lists'!$D$2:$E$394,2,FALSE))</f>
        <v/>
      </c>
      <c r="U475" s="428"/>
      <c r="V475" s="428"/>
      <c r="W475" s="436"/>
      <c r="X475" s="436"/>
      <c r="Y475" s="437"/>
      <c r="Z475" s="438" t="str">
        <f t="shared" si="36"/>
        <v/>
      </c>
      <c r="AA475" s="438" t="str">
        <f>IF(Z475="","",VLOOKUP(Z475,'Drop Down Lists'!$D$2:$E$3942,FALSE))</f>
        <v/>
      </c>
      <c r="AB475" s="438"/>
      <c r="AC475" s="438"/>
      <c r="AD475" s="433" t="str">
        <f t="shared" si="37"/>
        <v/>
      </c>
      <c r="AE475" s="439" t="str">
        <f t="shared" si="35"/>
        <v/>
      </c>
      <c r="AF475" s="438" t="str">
        <f>IF(AE475="","",VLOOKUP(AE475,'Drop Down Lists'!$D$2:$E$394,2,FALSE))</f>
        <v/>
      </c>
      <c r="AG475" s="439"/>
      <c r="AH475" s="437" t="str">
        <f t="shared" si="38"/>
        <v/>
      </c>
      <c r="AI475" s="438" t="str">
        <f t="shared" si="39"/>
        <v xml:space="preserve"> </v>
      </c>
      <c r="AJ475" s="438" t="str">
        <f>IF(AI475=" "," ",VLOOKUP(AI475,'Drop Down Lists'!$D$2:$E$394,2,FALSE))</f>
        <v xml:space="preserve"> </v>
      </c>
      <c r="AK475" s="440"/>
    </row>
    <row r="476" spans="1:37">
      <c r="A476" s="422"/>
      <c r="B476" s="423"/>
      <c r="C476" s="423"/>
      <c r="D476" s="423"/>
      <c r="E476" s="424"/>
      <c r="F476" s="423"/>
      <c r="G476" s="423"/>
      <c r="H476" s="424"/>
      <c r="I476" s="423"/>
      <c r="J476" s="423"/>
      <c r="K476" s="423"/>
      <c r="L476" s="433"/>
      <c r="M476" s="423"/>
      <c r="N476" s="423"/>
      <c r="O476" s="425"/>
      <c r="P476" s="434"/>
      <c r="Q476" s="423"/>
      <c r="R476" s="423"/>
      <c r="S476" s="423"/>
      <c r="T476" s="435" t="str">
        <f>IF(S476="","",VLOOKUP(S476,'Drop Down Lists'!$D$2:$E$394,2,FALSE))</f>
        <v/>
      </c>
      <c r="U476" s="428"/>
      <c r="V476" s="428"/>
      <c r="W476" s="436"/>
      <c r="X476" s="436"/>
      <c r="Y476" s="437"/>
      <c r="Z476" s="438" t="str">
        <f t="shared" si="36"/>
        <v/>
      </c>
      <c r="AA476" s="438" t="str">
        <f>IF(Z476="","",VLOOKUP(Z476,'Drop Down Lists'!$D$2:$E$3942,FALSE))</f>
        <v/>
      </c>
      <c r="AB476" s="438"/>
      <c r="AC476" s="438"/>
      <c r="AD476" s="433" t="str">
        <f t="shared" si="37"/>
        <v/>
      </c>
      <c r="AE476" s="439" t="str">
        <f t="shared" si="35"/>
        <v/>
      </c>
      <c r="AF476" s="438" t="str">
        <f>IF(AE476="","",VLOOKUP(AE476,'Drop Down Lists'!$D$2:$E$394,2,FALSE))</f>
        <v/>
      </c>
      <c r="AG476" s="439"/>
      <c r="AH476" s="437" t="str">
        <f t="shared" si="38"/>
        <v/>
      </c>
      <c r="AI476" s="438" t="str">
        <f t="shared" si="39"/>
        <v xml:space="preserve"> </v>
      </c>
      <c r="AJ476" s="438" t="str">
        <f>IF(AI476=" "," ",VLOOKUP(AI476,'Drop Down Lists'!$D$2:$E$394,2,FALSE))</f>
        <v xml:space="preserve"> </v>
      </c>
      <c r="AK476" s="440"/>
    </row>
    <row r="477" spans="1:37">
      <c r="A477" s="422"/>
      <c r="B477" s="423"/>
      <c r="C477" s="423"/>
      <c r="D477" s="423"/>
      <c r="E477" s="424"/>
      <c r="F477" s="423"/>
      <c r="G477" s="423"/>
      <c r="H477" s="424"/>
      <c r="I477" s="423"/>
      <c r="J477" s="423"/>
      <c r="K477" s="423"/>
      <c r="L477" s="433"/>
      <c r="M477" s="423"/>
      <c r="N477" s="423"/>
      <c r="O477" s="425"/>
      <c r="P477" s="434"/>
      <c r="Q477" s="423"/>
      <c r="R477" s="423"/>
      <c r="S477" s="423"/>
      <c r="T477" s="435" t="str">
        <f>IF(S477="","",VLOOKUP(S477,'Drop Down Lists'!$D$2:$E$394,2,FALSE))</f>
        <v/>
      </c>
      <c r="U477" s="428"/>
      <c r="V477" s="428"/>
      <c r="W477" s="436"/>
      <c r="X477" s="436"/>
      <c r="Y477" s="437"/>
      <c r="Z477" s="438" t="str">
        <f t="shared" si="36"/>
        <v/>
      </c>
      <c r="AA477" s="438" t="str">
        <f>IF(Z477="","",VLOOKUP(Z477,'Drop Down Lists'!$D$2:$E$3942,FALSE))</f>
        <v/>
      </c>
      <c r="AB477" s="438"/>
      <c r="AC477" s="438"/>
      <c r="AD477" s="433" t="str">
        <f t="shared" si="37"/>
        <v/>
      </c>
      <c r="AE477" s="439" t="str">
        <f t="shared" si="35"/>
        <v/>
      </c>
      <c r="AF477" s="438" t="str">
        <f>IF(AE477="","",VLOOKUP(AE477,'Drop Down Lists'!$D$2:$E$394,2,FALSE))</f>
        <v/>
      </c>
      <c r="AG477" s="439"/>
      <c r="AH477" s="437" t="str">
        <f t="shared" si="38"/>
        <v/>
      </c>
      <c r="AI477" s="438" t="str">
        <f t="shared" si="39"/>
        <v xml:space="preserve"> </v>
      </c>
      <c r="AJ477" s="438" t="str">
        <f>IF(AI477=" "," ",VLOOKUP(AI477,'Drop Down Lists'!$D$2:$E$394,2,FALSE))</f>
        <v xml:space="preserve"> </v>
      </c>
      <c r="AK477" s="440"/>
    </row>
    <row r="478" spans="1:37">
      <c r="A478" s="422"/>
      <c r="B478" s="423"/>
      <c r="C478" s="423"/>
      <c r="D478" s="423"/>
      <c r="E478" s="424"/>
      <c r="F478" s="423"/>
      <c r="G478" s="423"/>
      <c r="H478" s="424"/>
      <c r="I478" s="423"/>
      <c r="J478" s="423"/>
      <c r="K478" s="423"/>
      <c r="L478" s="433"/>
      <c r="M478" s="423"/>
      <c r="N478" s="423"/>
      <c r="O478" s="425"/>
      <c r="P478" s="434"/>
      <c r="Q478" s="423"/>
      <c r="R478" s="423"/>
      <c r="S478" s="423"/>
      <c r="T478" s="435" t="str">
        <f>IF(S478="","",VLOOKUP(S478,'Drop Down Lists'!$D$2:$E$394,2,FALSE))</f>
        <v/>
      </c>
      <c r="U478" s="428"/>
      <c r="V478" s="428"/>
      <c r="W478" s="436"/>
      <c r="X478" s="436"/>
      <c r="Y478" s="437"/>
      <c r="Z478" s="438" t="str">
        <f t="shared" si="36"/>
        <v/>
      </c>
      <c r="AA478" s="438" t="str">
        <f>IF(Z478="","",VLOOKUP(Z478,'Drop Down Lists'!$D$2:$E$3942,FALSE))</f>
        <v/>
      </c>
      <c r="AB478" s="438"/>
      <c r="AC478" s="438"/>
      <c r="AD478" s="433" t="str">
        <f t="shared" si="37"/>
        <v/>
      </c>
      <c r="AE478" s="439" t="str">
        <f t="shared" si="35"/>
        <v/>
      </c>
      <c r="AF478" s="438" t="str">
        <f>IF(AE478="","",VLOOKUP(AE478,'Drop Down Lists'!$D$2:$E$394,2,FALSE))</f>
        <v/>
      </c>
      <c r="AG478" s="439"/>
      <c r="AH478" s="437" t="str">
        <f t="shared" si="38"/>
        <v/>
      </c>
      <c r="AI478" s="438" t="str">
        <f t="shared" si="39"/>
        <v xml:space="preserve"> </v>
      </c>
      <c r="AJ478" s="438" t="str">
        <f>IF(AI478=" "," ",VLOOKUP(AI478,'Drop Down Lists'!$D$2:$E$394,2,FALSE))</f>
        <v xml:space="preserve"> </v>
      </c>
      <c r="AK478" s="440"/>
    </row>
    <row r="479" spans="1:37">
      <c r="A479" s="422"/>
      <c r="B479" s="423"/>
      <c r="C479" s="423"/>
      <c r="D479" s="423"/>
      <c r="E479" s="424"/>
      <c r="F479" s="423"/>
      <c r="G479" s="423"/>
      <c r="H479" s="424"/>
      <c r="I479" s="423"/>
      <c r="J479" s="423"/>
      <c r="K479" s="423"/>
      <c r="L479" s="433"/>
      <c r="M479" s="423"/>
      <c r="N479" s="423"/>
      <c r="O479" s="425"/>
      <c r="P479" s="434"/>
      <c r="Q479" s="423"/>
      <c r="R479" s="423"/>
      <c r="S479" s="423"/>
      <c r="T479" s="435" t="str">
        <f>IF(S479="","",VLOOKUP(S479,'Drop Down Lists'!$D$2:$E$394,2,FALSE))</f>
        <v/>
      </c>
      <c r="U479" s="428"/>
      <c r="V479" s="428"/>
      <c r="W479" s="436"/>
      <c r="X479" s="436"/>
      <c r="Y479" s="437"/>
      <c r="Z479" s="438" t="str">
        <f t="shared" si="36"/>
        <v/>
      </c>
      <c r="AA479" s="438" t="str">
        <f>IF(Z479="","",VLOOKUP(Z479,'Drop Down Lists'!$D$2:$E$3942,FALSE))</f>
        <v/>
      </c>
      <c r="AB479" s="438"/>
      <c r="AC479" s="438"/>
      <c r="AD479" s="433" t="str">
        <f t="shared" si="37"/>
        <v/>
      </c>
      <c r="AE479" s="439" t="str">
        <f t="shared" si="35"/>
        <v/>
      </c>
      <c r="AF479" s="438" t="str">
        <f>IF(AE479="","",VLOOKUP(AE479,'Drop Down Lists'!$D$2:$E$394,2,FALSE))</f>
        <v/>
      </c>
      <c r="AG479" s="439"/>
      <c r="AH479" s="437" t="str">
        <f t="shared" si="38"/>
        <v/>
      </c>
      <c r="AI479" s="438" t="str">
        <f t="shared" si="39"/>
        <v xml:space="preserve"> </v>
      </c>
      <c r="AJ479" s="438" t="str">
        <f>IF(AI479=" "," ",VLOOKUP(AI479,'Drop Down Lists'!$D$2:$E$394,2,FALSE))</f>
        <v xml:space="preserve"> </v>
      </c>
      <c r="AK479" s="440"/>
    </row>
    <row r="480" spans="1:37">
      <c r="A480" s="422"/>
      <c r="B480" s="423"/>
      <c r="C480" s="423"/>
      <c r="D480" s="423"/>
      <c r="E480" s="424"/>
      <c r="F480" s="423"/>
      <c r="G480" s="423"/>
      <c r="H480" s="424"/>
      <c r="I480" s="423"/>
      <c r="J480" s="423"/>
      <c r="K480" s="423"/>
      <c r="L480" s="433"/>
      <c r="M480" s="423"/>
      <c r="N480" s="423"/>
      <c r="O480" s="425"/>
      <c r="P480" s="434"/>
      <c r="Q480" s="423"/>
      <c r="R480" s="423"/>
      <c r="S480" s="423"/>
      <c r="T480" s="435" t="str">
        <f>IF(S480="","",VLOOKUP(S480,'Drop Down Lists'!$D$2:$E$394,2,FALSE))</f>
        <v/>
      </c>
      <c r="U480" s="428"/>
      <c r="V480" s="428"/>
      <c r="W480" s="436"/>
      <c r="X480" s="436"/>
      <c r="Y480" s="437"/>
      <c r="Z480" s="438" t="str">
        <f t="shared" si="36"/>
        <v/>
      </c>
      <c r="AA480" s="438" t="str">
        <f>IF(Z480="","",VLOOKUP(Z480,'Drop Down Lists'!$D$2:$E$3942,FALSE))</f>
        <v/>
      </c>
      <c r="AB480" s="438"/>
      <c r="AC480" s="438"/>
      <c r="AD480" s="433" t="str">
        <f t="shared" si="37"/>
        <v/>
      </c>
      <c r="AE480" s="439" t="str">
        <f t="shared" si="35"/>
        <v/>
      </c>
      <c r="AF480" s="438" t="str">
        <f>IF(AE480="","",VLOOKUP(AE480,'Drop Down Lists'!$D$2:$E$394,2,FALSE))</f>
        <v/>
      </c>
      <c r="AG480" s="439"/>
      <c r="AH480" s="437" t="str">
        <f t="shared" si="38"/>
        <v/>
      </c>
      <c r="AI480" s="438" t="str">
        <f t="shared" si="39"/>
        <v xml:space="preserve"> </v>
      </c>
      <c r="AJ480" s="438" t="str">
        <f>IF(AI480=" "," ",VLOOKUP(AI480,'Drop Down Lists'!$D$2:$E$394,2,FALSE))</f>
        <v xml:space="preserve"> </v>
      </c>
      <c r="AK480" s="440"/>
    </row>
    <row r="481" spans="1:37">
      <c r="A481" s="422"/>
      <c r="B481" s="423"/>
      <c r="C481" s="423"/>
      <c r="D481" s="423"/>
      <c r="E481" s="424"/>
      <c r="F481" s="423"/>
      <c r="G481" s="423"/>
      <c r="H481" s="424"/>
      <c r="I481" s="423"/>
      <c r="J481" s="423"/>
      <c r="K481" s="423"/>
      <c r="L481" s="433"/>
      <c r="M481" s="423"/>
      <c r="N481" s="423"/>
      <c r="O481" s="425"/>
      <c r="P481" s="434"/>
      <c r="Q481" s="423"/>
      <c r="R481" s="423"/>
      <c r="S481" s="423"/>
      <c r="T481" s="435" t="str">
        <f>IF(S481="","",VLOOKUP(S481,'Drop Down Lists'!$D$2:$E$394,2,FALSE))</f>
        <v/>
      </c>
      <c r="U481" s="428"/>
      <c r="V481" s="428"/>
      <c r="W481" s="436"/>
      <c r="X481" s="436"/>
      <c r="Y481" s="437"/>
      <c r="Z481" s="438" t="str">
        <f t="shared" si="36"/>
        <v/>
      </c>
      <c r="AA481" s="438" t="str">
        <f>IF(Z481="","",VLOOKUP(Z481,'Drop Down Lists'!$D$2:$E$3942,FALSE))</f>
        <v/>
      </c>
      <c r="AB481" s="438"/>
      <c r="AC481" s="438"/>
      <c r="AD481" s="433" t="str">
        <f t="shared" si="37"/>
        <v/>
      </c>
      <c r="AE481" s="439" t="str">
        <f t="shared" si="35"/>
        <v/>
      </c>
      <c r="AF481" s="438" t="str">
        <f>IF(AE481="","",VLOOKUP(AE481,'Drop Down Lists'!$D$2:$E$394,2,FALSE))</f>
        <v/>
      </c>
      <c r="AG481" s="439"/>
      <c r="AH481" s="437" t="str">
        <f t="shared" si="38"/>
        <v/>
      </c>
      <c r="AI481" s="438" t="str">
        <f t="shared" si="39"/>
        <v xml:space="preserve"> </v>
      </c>
      <c r="AJ481" s="438" t="str">
        <f>IF(AI481=" "," ",VLOOKUP(AI481,'Drop Down Lists'!$D$2:$E$394,2,FALSE))</f>
        <v xml:space="preserve"> </v>
      </c>
      <c r="AK481" s="440"/>
    </row>
    <row r="482" spans="1:37">
      <c r="A482" s="422"/>
      <c r="B482" s="423"/>
      <c r="C482" s="423"/>
      <c r="D482" s="423"/>
      <c r="E482" s="424"/>
      <c r="F482" s="423"/>
      <c r="G482" s="423"/>
      <c r="H482" s="424"/>
      <c r="I482" s="423"/>
      <c r="J482" s="423"/>
      <c r="K482" s="423"/>
      <c r="L482" s="433"/>
      <c r="M482" s="423"/>
      <c r="N482" s="423"/>
      <c r="O482" s="425"/>
      <c r="P482" s="434"/>
      <c r="Q482" s="423"/>
      <c r="R482" s="423"/>
      <c r="S482" s="423"/>
      <c r="T482" s="435" t="str">
        <f>IF(S482="","",VLOOKUP(S482,'Drop Down Lists'!$D$2:$E$394,2,FALSE))</f>
        <v/>
      </c>
      <c r="U482" s="428"/>
      <c r="V482" s="428"/>
      <c r="W482" s="436"/>
      <c r="X482" s="436"/>
      <c r="Y482" s="437"/>
      <c r="Z482" s="438" t="str">
        <f t="shared" si="36"/>
        <v/>
      </c>
      <c r="AA482" s="438" t="str">
        <f>IF(Z482="","",VLOOKUP(Z482,'Drop Down Lists'!$D$2:$E$3942,FALSE))</f>
        <v/>
      </c>
      <c r="AB482" s="438"/>
      <c r="AC482" s="438"/>
      <c r="AD482" s="433" t="str">
        <f t="shared" si="37"/>
        <v/>
      </c>
      <c r="AE482" s="439" t="str">
        <f t="shared" si="35"/>
        <v/>
      </c>
      <c r="AF482" s="438" t="str">
        <f>IF(AE482="","",VLOOKUP(AE482,'Drop Down Lists'!$D$2:$E$394,2,FALSE))</f>
        <v/>
      </c>
      <c r="AG482" s="439"/>
      <c r="AH482" s="437" t="str">
        <f t="shared" si="38"/>
        <v/>
      </c>
      <c r="AI482" s="438" t="str">
        <f t="shared" si="39"/>
        <v xml:space="preserve"> </v>
      </c>
      <c r="AJ482" s="438" t="str">
        <f>IF(AI482=" "," ",VLOOKUP(AI482,'Drop Down Lists'!$D$2:$E$394,2,FALSE))</f>
        <v xml:space="preserve"> </v>
      </c>
      <c r="AK482" s="440"/>
    </row>
    <row r="483" spans="1:37">
      <c r="A483" s="422"/>
      <c r="B483" s="423"/>
      <c r="C483" s="423"/>
      <c r="D483" s="423"/>
      <c r="E483" s="424"/>
      <c r="F483" s="423"/>
      <c r="G483" s="423"/>
      <c r="H483" s="424"/>
      <c r="I483" s="423"/>
      <c r="J483" s="423"/>
      <c r="K483" s="423"/>
      <c r="L483" s="433"/>
      <c r="M483" s="423"/>
      <c r="N483" s="423"/>
      <c r="O483" s="425"/>
      <c r="P483" s="434"/>
      <c r="Q483" s="423"/>
      <c r="R483" s="423"/>
      <c r="S483" s="423"/>
      <c r="T483" s="435" t="str">
        <f>IF(S483="","",VLOOKUP(S483,'Drop Down Lists'!$D$2:$E$394,2,FALSE))</f>
        <v/>
      </c>
      <c r="U483" s="428"/>
      <c r="V483" s="428"/>
      <c r="W483" s="436"/>
      <c r="X483" s="436"/>
      <c r="Y483" s="437"/>
      <c r="Z483" s="438" t="str">
        <f t="shared" si="36"/>
        <v/>
      </c>
      <c r="AA483" s="438" t="str">
        <f>IF(Z483="","",VLOOKUP(Z483,'Drop Down Lists'!$D$2:$E$3942,FALSE))</f>
        <v/>
      </c>
      <c r="AB483" s="438"/>
      <c r="AC483" s="438"/>
      <c r="AD483" s="433" t="str">
        <f t="shared" si="37"/>
        <v/>
      </c>
      <c r="AE483" s="439" t="str">
        <f t="shared" si="35"/>
        <v/>
      </c>
      <c r="AF483" s="438" t="str">
        <f>IF(AE483="","",VLOOKUP(AE483,'Drop Down Lists'!$D$2:$E$394,2,FALSE))</f>
        <v/>
      </c>
      <c r="AG483" s="439"/>
      <c r="AH483" s="437" t="str">
        <f t="shared" si="38"/>
        <v/>
      </c>
      <c r="AI483" s="438" t="str">
        <f t="shared" si="39"/>
        <v xml:space="preserve"> </v>
      </c>
      <c r="AJ483" s="438" t="str">
        <f>IF(AI483=" "," ",VLOOKUP(AI483,'Drop Down Lists'!$D$2:$E$394,2,FALSE))</f>
        <v xml:space="preserve"> </v>
      </c>
      <c r="AK483" s="440"/>
    </row>
    <row r="484" spans="1:37">
      <c r="A484" s="422"/>
      <c r="B484" s="423"/>
      <c r="C484" s="423"/>
      <c r="D484" s="423"/>
      <c r="E484" s="424"/>
      <c r="F484" s="423"/>
      <c r="G484" s="423"/>
      <c r="H484" s="424"/>
      <c r="I484" s="423"/>
      <c r="J484" s="423"/>
      <c r="K484" s="423"/>
      <c r="L484" s="433"/>
      <c r="M484" s="423"/>
      <c r="N484" s="423"/>
      <c r="O484" s="425"/>
      <c r="P484" s="434"/>
      <c r="Q484" s="423"/>
      <c r="R484" s="423"/>
      <c r="S484" s="423"/>
      <c r="T484" s="435" t="str">
        <f>IF(S484="","",VLOOKUP(S484,'Drop Down Lists'!$D$2:$E$394,2,FALSE))</f>
        <v/>
      </c>
      <c r="U484" s="428"/>
      <c r="V484" s="428"/>
      <c r="W484" s="436"/>
      <c r="X484" s="436"/>
      <c r="Y484" s="437"/>
      <c r="Z484" s="438" t="str">
        <f t="shared" si="36"/>
        <v/>
      </c>
      <c r="AA484" s="438" t="str">
        <f>IF(Z484="","",VLOOKUP(Z484,'Drop Down Lists'!$D$2:$E$3942,FALSE))</f>
        <v/>
      </c>
      <c r="AB484" s="438"/>
      <c r="AC484" s="438"/>
      <c r="AD484" s="433" t="str">
        <f t="shared" si="37"/>
        <v/>
      </c>
      <c r="AE484" s="439" t="str">
        <f t="shared" si="35"/>
        <v/>
      </c>
      <c r="AF484" s="438" t="str">
        <f>IF(AE484="","",VLOOKUP(AE484,'Drop Down Lists'!$D$2:$E$394,2,FALSE))</f>
        <v/>
      </c>
      <c r="AG484" s="439"/>
      <c r="AH484" s="437" t="str">
        <f t="shared" si="38"/>
        <v/>
      </c>
      <c r="AI484" s="438" t="str">
        <f t="shared" si="39"/>
        <v xml:space="preserve"> </v>
      </c>
      <c r="AJ484" s="438" t="str">
        <f>IF(AI484=" "," ",VLOOKUP(AI484,'Drop Down Lists'!$D$2:$E$394,2,FALSE))</f>
        <v xml:space="preserve"> </v>
      </c>
      <c r="AK484" s="440"/>
    </row>
    <row r="485" spans="1:37">
      <c r="A485" s="422"/>
      <c r="B485" s="423"/>
      <c r="C485" s="423"/>
      <c r="D485" s="423"/>
      <c r="E485" s="424"/>
      <c r="F485" s="423"/>
      <c r="G485" s="423"/>
      <c r="H485" s="424"/>
      <c r="I485" s="423"/>
      <c r="J485" s="423"/>
      <c r="K485" s="423"/>
      <c r="L485" s="433"/>
      <c r="M485" s="423"/>
      <c r="N485" s="423"/>
      <c r="O485" s="425"/>
      <c r="P485" s="434"/>
      <c r="Q485" s="423"/>
      <c r="R485" s="423"/>
      <c r="S485" s="423"/>
      <c r="T485" s="435" t="str">
        <f>IF(S485="","",VLOOKUP(S485,'Drop Down Lists'!$D$2:$E$394,2,FALSE))</f>
        <v/>
      </c>
      <c r="U485" s="428"/>
      <c r="V485" s="428"/>
      <c r="W485" s="436"/>
      <c r="X485" s="436"/>
      <c r="Y485" s="437"/>
      <c r="Z485" s="438" t="str">
        <f t="shared" si="36"/>
        <v/>
      </c>
      <c r="AA485" s="438" t="str">
        <f>IF(Z485="","",VLOOKUP(Z485,'Drop Down Lists'!$D$2:$E$3942,FALSE))</f>
        <v/>
      </c>
      <c r="AB485" s="438"/>
      <c r="AC485" s="438"/>
      <c r="AD485" s="433" t="str">
        <f t="shared" si="37"/>
        <v/>
      </c>
      <c r="AE485" s="439" t="str">
        <f t="shared" si="35"/>
        <v/>
      </c>
      <c r="AF485" s="438" t="str">
        <f>IF(AE485="","",VLOOKUP(AE485,'Drop Down Lists'!$D$2:$E$394,2,FALSE))</f>
        <v/>
      </c>
      <c r="AG485" s="439"/>
      <c r="AH485" s="437" t="str">
        <f t="shared" si="38"/>
        <v/>
      </c>
      <c r="AI485" s="438" t="str">
        <f t="shared" si="39"/>
        <v xml:space="preserve"> </v>
      </c>
      <c r="AJ485" s="438" t="str">
        <f>IF(AI485=" "," ",VLOOKUP(AI485,'Drop Down Lists'!$D$2:$E$394,2,FALSE))</f>
        <v xml:space="preserve"> </v>
      </c>
      <c r="AK485" s="440"/>
    </row>
    <row r="486" spans="1:37">
      <c r="A486" s="422"/>
      <c r="B486" s="423"/>
      <c r="C486" s="423"/>
      <c r="D486" s="423"/>
      <c r="E486" s="424"/>
      <c r="F486" s="423"/>
      <c r="G486" s="423"/>
      <c r="H486" s="424"/>
      <c r="I486" s="423"/>
      <c r="J486" s="423"/>
      <c r="K486" s="423"/>
      <c r="L486" s="433"/>
      <c r="M486" s="423"/>
      <c r="N486" s="423"/>
      <c r="O486" s="425"/>
      <c r="P486" s="434"/>
      <c r="Q486" s="423"/>
      <c r="R486" s="423"/>
      <c r="S486" s="423"/>
      <c r="T486" s="435" t="str">
        <f>IF(S486="","",VLOOKUP(S486,'Drop Down Lists'!$D$2:$E$394,2,FALSE))</f>
        <v/>
      </c>
      <c r="U486" s="428"/>
      <c r="V486" s="428"/>
      <c r="W486" s="436"/>
      <c r="X486" s="436"/>
      <c r="Y486" s="437"/>
      <c r="Z486" s="438" t="str">
        <f t="shared" si="36"/>
        <v/>
      </c>
      <c r="AA486" s="438" t="str">
        <f>IF(Z486="","",VLOOKUP(Z486,'Drop Down Lists'!$D$2:$E$3942,FALSE))</f>
        <v/>
      </c>
      <c r="AB486" s="438"/>
      <c r="AC486" s="438"/>
      <c r="AD486" s="433" t="str">
        <f t="shared" si="37"/>
        <v/>
      </c>
      <c r="AE486" s="439" t="str">
        <f t="shared" si="35"/>
        <v/>
      </c>
      <c r="AF486" s="438" t="str">
        <f>IF(AE486="","",VLOOKUP(AE486,'Drop Down Lists'!$D$2:$E$394,2,FALSE))</f>
        <v/>
      </c>
      <c r="AG486" s="439"/>
      <c r="AH486" s="437" t="str">
        <f t="shared" si="38"/>
        <v/>
      </c>
      <c r="AI486" s="438" t="str">
        <f t="shared" si="39"/>
        <v xml:space="preserve"> </v>
      </c>
      <c r="AJ486" s="438" t="str">
        <f>IF(AI486=" "," ",VLOOKUP(AI486,'Drop Down Lists'!$D$2:$E$394,2,FALSE))</f>
        <v xml:space="preserve"> </v>
      </c>
      <c r="AK486" s="440"/>
    </row>
    <row r="487" spans="1:37">
      <c r="A487" s="422"/>
      <c r="B487" s="423"/>
      <c r="C487" s="423"/>
      <c r="D487" s="423"/>
      <c r="E487" s="424"/>
      <c r="F487" s="423"/>
      <c r="G487" s="423"/>
      <c r="H487" s="424"/>
      <c r="I487" s="423"/>
      <c r="J487" s="423"/>
      <c r="K487" s="423"/>
      <c r="L487" s="433"/>
      <c r="M487" s="423"/>
      <c r="N487" s="423"/>
      <c r="O487" s="425"/>
      <c r="P487" s="434"/>
      <c r="Q487" s="423"/>
      <c r="R487" s="423"/>
      <c r="S487" s="423"/>
      <c r="T487" s="435" t="str">
        <f>IF(S487="","",VLOOKUP(S487,'Drop Down Lists'!$D$2:$E$394,2,FALSE))</f>
        <v/>
      </c>
      <c r="U487" s="428"/>
      <c r="V487" s="428"/>
      <c r="W487" s="436"/>
      <c r="X487" s="436"/>
      <c r="Y487" s="437"/>
      <c r="Z487" s="438" t="str">
        <f t="shared" si="36"/>
        <v/>
      </c>
      <c r="AA487" s="438" t="str">
        <f>IF(Z487="","",VLOOKUP(Z487,'Drop Down Lists'!$D$2:$E$3942,FALSE))</f>
        <v/>
      </c>
      <c r="AB487" s="438"/>
      <c r="AC487" s="438"/>
      <c r="AD487" s="433" t="str">
        <f t="shared" si="37"/>
        <v/>
      </c>
      <c r="AE487" s="439" t="str">
        <f t="shared" si="35"/>
        <v/>
      </c>
      <c r="AF487" s="438" t="str">
        <f>IF(AE487="","",VLOOKUP(AE487,'Drop Down Lists'!$D$2:$E$394,2,FALSE))</f>
        <v/>
      </c>
      <c r="AG487" s="439"/>
      <c r="AH487" s="437" t="str">
        <f t="shared" si="38"/>
        <v/>
      </c>
      <c r="AI487" s="438" t="str">
        <f t="shared" si="39"/>
        <v xml:space="preserve"> </v>
      </c>
      <c r="AJ487" s="438" t="str">
        <f>IF(AI487=" "," ",VLOOKUP(AI487,'Drop Down Lists'!$D$2:$E$394,2,FALSE))</f>
        <v xml:space="preserve"> </v>
      </c>
      <c r="AK487" s="440"/>
    </row>
    <row r="488" spans="1:37">
      <c r="A488" s="422"/>
      <c r="B488" s="423"/>
      <c r="C488" s="423"/>
      <c r="D488" s="423"/>
      <c r="E488" s="424"/>
      <c r="F488" s="423"/>
      <c r="G488" s="423"/>
      <c r="H488" s="424"/>
      <c r="I488" s="423"/>
      <c r="J488" s="423"/>
      <c r="K488" s="423"/>
      <c r="L488" s="433"/>
      <c r="M488" s="423"/>
      <c r="N488" s="423"/>
      <c r="O488" s="425"/>
      <c r="P488" s="434"/>
      <c r="Q488" s="423"/>
      <c r="R488" s="423"/>
      <c r="S488" s="423"/>
      <c r="T488" s="435" t="str">
        <f>IF(S488="","",VLOOKUP(S488,'Drop Down Lists'!$D$2:$E$394,2,FALSE))</f>
        <v/>
      </c>
      <c r="U488" s="428"/>
      <c r="V488" s="428"/>
      <c r="W488" s="436"/>
      <c r="X488" s="436"/>
      <c r="Y488" s="437"/>
      <c r="Z488" s="438" t="str">
        <f t="shared" si="36"/>
        <v/>
      </c>
      <c r="AA488" s="438" t="str">
        <f>IF(Z488="","",VLOOKUP(Z488,'Drop Down Lists'!$D$2:$E$3942,FALSE))</f>
        <v/>
      </c>
      <c r="AB488" s="438"/>
      <c r="AC488" s="438"/>
      <c r="AD488" s="433" t="str">
        <f t="shared" si="37"/>
        <v/>
      </c>
      <c r="AE488" s="439" t="str">
        <f t="shared" si="35"/>
        <v/>
      </c>
      <c r="AF488" s="438" t="str">
        <f>IF(AE488="","",VLOOKUP(AE488,'Drop Down Lists'!$D$2:$E$394,2,FALSE))</f>
        <v/>
      </c>
      <c r="AG488" s="439"/>
      <c r="AH488" s="437" t="str">
        <f t="shared" si="38"/>
        <v/>
      </c>
      <c r="AI488" s="438" t="str">
        <f t="shared" si="39"/>
        <v xml:space="preserve"> </v>
      </c>
      <c r="AJ488" s="438" t="str">
        <f>IF(AI488=" "," ",VLOOKUP(AI488,'Drop Down Lists'!$D$2:$E$394,2,FALSE))</f>
        <v xml:space="preserve"> </v>
      </c>
      <c r="AK488" s="440"/>
    </row>
    <row r="489" spans="1:37">
      <c r="A489" s="422"/>
      <c r="B489" s="423"/>
      <c r="C489" s="423"/>
      <c r="D489" s="423"/>
      <c r="E489" s="424"/>
      <c r="F489" s="423"/>
      <c r="G489" s="423"/>
      <c r="H489" s="424"/>
      <c r="I489" s="423"/>
      <c r="J489" s="423"/>
      <c r="K489" s="423"/>
      <c r="L489" s="433"/>
      <c r="M489" s="423"/>
      <c r="N489" s="423"/>
      <c r="O489" s="425"/>
      <c r="P489" s="434"/>
      <c r="Q489" s="423"/>
      <c r="R489" s="423"/>
      <c r="S489" s="423"/>
      <c r="T489" s="435" t="str">
        <f>IF(S489="","",VLOOKUP(S489,'Drop Down Lists'!$D$2:$E$394,2,FALSE))</f>
        <v/>
      </c>
      <c r="U489" s="428"/>
      <c r="V489" s="428"/>
      <c r="W489" s="436"/>
      <c r="X489" s="436"/>
      <c r="Y489" s="437"/>
      <c r="Z489" s="438" t="str">
        <f t="shared" si="36"/>
        <v/>
      </c>
      <c r="AA489" s="438" t="str">
        <f>IF(Z489="","",VLOOKUP(Z489,'Drop Down Lists'!$D$2:$E$3942,FALSE))</f>
        <v/>
      </c>
      <c r="AB489" s="438"/>
      <c r="AC489" s="438"/>
      <c r="AD489" s="433" t="str">
        <f t="shared" si="37"/>
        <v/>
      </c>
      <c r="AE489" s="439" t="str">
        <f t="shared" si="35"/>
        <v/>
      </c>
      <c r="AF489" s="438" t="str">
        <f>IF(AE489="","",VLOOKUP(AE489,'Drop Down Lists'!$D$2:$E$394,2,FALSE))</f>
        <v/>
      </c>
      <c r="AG489" s="439"/>
      <c r="AH489" s="437" t="str">
        <f t="shared" si="38"/>
        <v/>
      </c>
      <c r="AI489" s="438" t="str">
        <f t="shared" si="39"/>
        <v xml:space="preserve"> </v>
      </c>
      <c r="AJ489" s="438" t="str">
        <f>IF(AI489=" "," ",VLOOKUP(AI489,'Drop Down Lists'!$D$2:$E$394,2,FALSE))</f>
        <v xml:space="preserve"> </v>
      </c>
      <c r="AK489" s="440"/>
    </row>
    <row r="490" spans="1:37">
      <c r="A490" s="422"/>
      <c r="B490" s="423"/>
      <c r="C490" s="423"/>
      <c r="D490" s="423"/>
      <c r="E490" s="424"/>
      <c r="F490" s="423"/>
      <c r="G490" s="423"/>
      <c r="H490" s="424"/>
      <c r="I490" s="423"/>
      <c r="J490" s="423"/>
      <c r="K490" s="423"/>
      <c r="L490" s="433"/>
      <c r="M490" s="423"/>
      <c r="N490" s="423"/>
      <c r="O490" s="425"/>
      <c r="P490" s="434"/>
      <c r="Q490" s="423"/>
      <c r="R490" s="423"/>
      <c r="S490" s="423"/>
      <c r="T490" s="435" t="str">
        <f>IF(S490="","",VLOOKUP(S490,'Drop Down Lists'!$D$2:$E$394,2,FALSE))</f>
        <v/>
      </c>
      <c r="U490" s="428"/>
      <c r="V490" s="428"/>
      <c r="W490" s="436"/>
      <c r="X490" s="436"/>
      <c r="Y490" s="437"/>
      <c r="Z490" s="438" t="str">
        <f t="shared" si="36"/>
        <v/>
      </c>
      <c r="AA490" s="438" t="str">
        <f>IF(Z490="","",VLOOKUP(Z490,'Drop Down Lists'!$D$2:$E$3942,FALSE))</f>
        <v/>
      </c>
      <c r="AB490" s="438"/>
      <c r="AC490" s="438"/>
      <c r="AD490" s="433" t="str">
        <f t="shared" si="37"/>
        <v/>
      </c>
      <c r="AE490" s="439" t="str">
        <f t="shared" si="35"/>
        <v/>
      </c>
      <c r="AF490" s="438" t="str">
        <f>IF(AE490="","",VLOOKUP(AE490,'Drop Down Lists'!$D$2:$E$394,2,FALSE))</f>
        <v/>
      </c>
      <c r="AG490" s="439"/>
      <c r="AH490" s="437" t="str">
        <f t="shared" si="38"/>
        <v/>
      </c>
      <c r="AI490" s="438" t="str">
        <f t="shared" si="39"/>
        <v xml:space="preserve"> </v>
      </c>
      <c r="AJ490" s="438" t="str">
        <f>IF(AI490=" "," ",VLOOKUP(AI490,'Drop Down Lists'!$D$2:$E$394,2,FALSE))</f>
        <v xml:space="preserve"> </v>
      </c>
      <c r="AK490" s="440"/>
    </row>
    <row r="491" spans="1:37">
      <c r="A491" s="422"/>
      <c r="B491" s="423"/>
      <c r="C491" s="423"/>
      <c r="D491" s="423"/>
      <c r="E491" s="424"/>
      <c r="F491" s="423"/>
      <c r="G491" s="423"/>
      <c r="H491" s="424"/>
      <c r="I491" s="423"/>
      <c r="J491" s="423"/>
      <c r="K491" s="423"/>
      <c r="L491" s="433"/>
      <c r="M491" s="423"/>
      <c r="N491" s="423"/>
      <c r="O491" s="425"/>
      <c r="P491" s="434"/>
      <c r="Q491" s="423"/>
      <c r="R491" s="423"/>
      <c r="S491" s="423"/>
      <c r="T491" s="435" t="str">
        <f>IF(S491="","",VLOOKUP(S491,'Drop Down Lists'!$D$2:$E$394,2,FALSE))</f>
        <v/>
      </c>
      <c r="U491" s="428"/>
      <c r="V491" s="428"/>
      <c r="W491" s="436"/>
      <c r="X491" s="436"/>
      <c r="Y491" s="437"/>
      <c r="Z491" s="438" t="str">
        <f t="shared" si="36"/>
        <v/>
      </c>
      <c r="AA491" s="438" t="str">
        <f>IF(Z491="","",VLOOKUP(Z491,'Drop Down Lists'!$D$2:$E$3942,FALSE))</f>
        <v/>
      </c>
      <c r="AB491" s="438"/>
      <c r="AC491" s="438"/>
      <c r="AD491" s="433" t="str">
        <f t="shared" si="37"/>
        <v/>
      </c>
      <c r="AE491" s="439" t="str">
        <f t="shared" si="35"/>
        <v/>
      </c>
      <c r="AF491" s="438" t="str">
        <f>IF(AE491="","",VLOOKUP(AE491,'Drop Down Lists'!$D$2:$E$394,2,FALSE))</f>
        <v/>
      </c>
      <c r="AG491" s="439"/>
      <c r="AH491" s="437" t="str">
        <f t="shared" si="38"/>
        <v/>
      </c>
      <c r="AI491" s="438" t="str">
        <f t="shared" si="39"/>
        <v xml:space="preserve"> </v>
      </c>
      <c r="AJ491" s="438" t="str">
        <f>IF(AI491=" "," ",VLOOKUP(AI491,'Drop Down Lists'!$D$2:$E$394,2,FALSE))</f>
        <v xml:space="preserve"> </v>
      </c>
      <c r="AK491" s="440"/>
    </row>
    <row r="492" spans="1:37">
      <c r="A492" s="422"/>
      <c r="B492" s="423"/>
      <c r="C492" s="423"/>
      <c r="D492" s="423"/>
      <c r="E492" s="424"/>
      <c r="F492" s="423"/>
      <c r="G492" s="423"/>
      <c r="H492" s="424"/>
      <c r="I492" s="423"/>
      <c r="J492" s="423"/>
      <c r="K492" s="423"/>
      <c r="L492" s="433"/>
      <c r="M492" s="423"/>
      <c r="N492" s="423"/>
      <c r="O492" s="425"/>
      <c r="P492" s="434"/>
      <c r="Q492" s="423"/>
      <c r="R492" s="423"/>
      <c r="S492" s="423"/>
      <c r="T492" s="435" t="str">
        <f>IF(S492="","",VLOOKUP(S492,'Drop Down Lists'!$D$2:$E$394,2,FALSE))</f>
        <v/>
      </c>
      <c r="U492" s="428"/>
      <c r="V492" s="428"/>
      <c r="W492" s="436"/>
      <c r="X492" s="436"/>
      <c r="Y492" s="437"/>
      <c r="Z492" s="438" t="str">
        <f t="shared" si="36"/>
        <v/>
      </c>
      <c r="AA492" s="438" t="str">
        <f>IF(Z492="","",VLOOKUP(Z492,'Drop Down Lists'!$D$2:$E$3942,FALSE))</f>
        <v/>
      </c>
      <c r="AB492" s="438"/>
      <c r="AC492" s="438"/>
      <c r="AD492" s="433" t="str">
        <f t="shared" si="37"/>
        <v/>
      </c>
      <c r="AE492" s="439" t="str">
        <f t="shared" si="35"/>
        <v/>
      </c>
      <c r="AF492" s="438" t="str">
        <f>IF(AE492="","",VLOOKUP(AE492,'Drop Down Lists'!$D$2:$E$394,2,FALSE))</f>
        <v/>
      </c>
      <c r="AG492" s="439"/>
      <c r="AH492" s="437" t="str">
        <f t="shared" si="38"/>
        <v/>
      </c>
      <c r="AI492" s="438" t="str">
        <f t="shared" si="39"/>
        <v xml:space="preserve"> </v>
      </c>
      <c r="AJ492" s="438" t="str">
        <f>IF(AI492=" "," ",VLOOKUP(AI492,'Drop Down Lists'!$D$2:$E$394,2,FALSE))</f>
        <v xml:space="preserve"> </v>
      </c>
      <c r="AK492" s="440"/>
    </row>
    <row r="493" spans="1:37">
      <c r="A493" s="422"/>
      <c r="B493" s="423"/>
      <c r="C493" s="423"/>
      <c r="D493" s="423"/>
      <c r="E493" s="424"/>
      <c r="F493" s="423"/>
      <c r="G493" s="423"/>
      <c r="H493" s="424"/>
      <c r="I493" s="423"/>
      <c r="J493" s="423"/>
      <c r="K493" s="423"/>
      <c r="L493" s="433"/>
      <c r="M493" s="423"/>
      <c r="N493" s="423"/>
      <c r="O493" s="425"/>
      <c r="P493" s="434"/>
      <c r="Q493" s="423"/>
      <c r="R493" s="423"/>
      <c r="S493" s="423"/>
      <c r="T493" s="435" t="str">
        <f>IF(S493="","",VLOOKUP(S493,'Drop Down Lists'!$D$2:$E$394,2,FALSE))</f>
        <v/>
      </c>
      <c r="U493" s="428"/>
      <c r="V493" s="428"/>
      <c r="W493" s="436"/>
      <c r="X493" s="436"/>
      <c r="Y493" s="437"/>
      <c r="Z493" s="438" t="str">
        <f t="shared" si="36"/>
        <v/>
      </c>
      <c r="AA493" s="438" t="str">
        <f>IF(Z493="","",VLOOKUP(Z493,'Drop Down Lists'!$D$2:$E$3942,FALSE))</f>
        <v/>
      </c>
      <c r="AB493" s="438"/>
      <c r="AC493" s="438"/>
      <c r="AD493" s="433" t="str">
        <f t="shared" si="37"/>
        <v/>
      </c>
      <c r="AE493" s="439" t="str">
        <f t="shared" si="35"/>
        <v/>
      </c>
      <c r="AF493" s="438" t="str">
        <f>IF(AE493="","",VLOOKUP(AE493,'Drop Down Lists'!$D$2:$E$394,2,FALSE))</f>
        <v/>
      </c>
      <c r="AG493" s="439"/>
      <c r="AH493" s="437" t="str">
        <f t="shared" si="38"/>
        <v/>
      </c>
      <c r="AI493" s="438" t="str">
        <f t="shared" si="39"/>
        <v xml:space="preserve"> </v>
      </c>
      <c r="AJ493" s="438" t="str">
        <f>IF(AI493=" "," ",VLOOKUP(AI493,'Drop Down Lists'!$D$2:$E$394,2,FALSE))</f>
        <v xml:space="preserve"> </v>
      </c>
      <c r="AK493" s="440"/>
    </row>
    <row r="494" spans="1:37">
      <c r="A494" s="422"/>
      <c r="B494" s="423"/>
      <c r="C494" s="423"/>
      <c r="D494" s="423"/>
      <c r="E494" s="424"/>
      <c r="F494" s="423"/>
      <c r="G494" s="423"/>
      <c r="H494" s="424"/>
      <c r="I494" s="423"/>
      <c r="J494" s="423"/>
      <c r="K494" s="423"/>
      <c r="L494" s="433"/>
      <c r="M494" s="423"/>
      <c r="N494" s="423"/>
      <c r="O494" s="425"/>
      <c r="P494" s="434"/>
      <c r="Q494" s="423"/>
      <c r="R494" s="423"/>
      <c r="S494" s="423"/>
      <c r="T494" s="435" t="str">
        <f>IF(S494="","",VLOOKUP(S494,'Drop Down Lists'!$D$2:$E$394,2,FALSE))</f>
        <v/>
      </c>
      <c r="U494" s="428"/>
      <c r="V494" s="428"/>
      <c r="W494" s="436"/>
      <c r="X494" s="436"/>
      <c r="Y494" s="437"/>
      <c r="Z494" s="438" t="str">
        <f t="shared" si="36"/>
        <v/>
      </c>
      <c r="AA494" s="438" t="str">
        <f>IF(Z494="","",VLOOKUP(Z494,'Drop Down Lists'!$D$2:$E$3942,FALSE))</f>
        <v/>
      </c>
      <c r="AB494" s="438"/>
      <c r="AC494" s="438"/>
      <c r="AD494" s="433" t="str">
        <f t="shared" si="37"/>
        <v/>
      </c>
      <c r="AE494" s="439" t="str">
        <f t="shared" si="35"/>
        <v/>
      </c>
      <c r="AF494" s="438" t="str">
        <f>IF(AE494="","",VLOOKUP(AE494,'Drop Down Lists'!$D$2:$E$394,2,FALSE))</f>
        <v/>
      </c>
      <c r="AG494" s="439"/>
      <c r="AH494" s="437" t="str">
        <f t="shared" si="38"/>
        <v/>
      </c>
      <c r="AI494" s="438" t="str">
        <f t="shared" si="39"/>
        <v xml:space="preserve"> </v>
      </c>
      <c r="AJ494" s="438" t="str">
        <f>IF(AI494=" "," ",VLOOKUP(AI494,'Drop Down Lists'!$D$2:$E$394,2,FALSE))</f>
        <v xml:space="preserve"> </v>
      </c>
      <c r="AK494" s="440"/>
    </row>
    <row r="495" spans="1:37">
      <c r="A495" s="422"/>
      <c r="B495" s="423"/>
      <c r="C495" s="423"/>
      <c r="D495" s="423"/>
      <c r="E495" s="424"/>
      <c r="F495" s="423"/>
      <c r="G495" s="423"/>
      <c r="H495" s="424"/>
      <c r="I495" s="423"/>
      <c r="J495" s="423"/>
      <c r="K495" s="423"/>
      <c r="L495" s="433"/>
      <c r="M495" s="423"/>
      <c r="N495" s="423"/>
      <c r="O495" s="425"/>
      <c r="P495" s="434"/>
      <c r="Q495" s="423"/>
      <c r="R495" s="423"/>
      <c r="S495" s="423"/>
      <c r="T495" s="435" t="str">
        <f>IF(S495="","",VLOOKUP(S495,'Drop Down Lists'!$D$2:$E$394,2,FALSE))</f>
        <v/>
      </c>
      <c r="U495" s="428"/>
      <c r="V495" s="428"/>
      <c r="W495" s="436"/>
      <c r="X495" s="436"/>
      <c r="Y495" s="437"/>
      <c r="Z495" s="438" t="str">
        <f t="shared" si="36"/>
        <v/>
      </c>
      <c r="AA495" s="438" t="str">
        <f>IF(Z495="","",VLOOKUP(Z495,'Drop Down Lists'!$D$2:$E$3942,FALSE))</f>
        <v/>
      </c>
      <c r="AB495" s="438"/>
      <c r="AC495" s="438"/>
      <c r="AD495" s="433" t="str">
        <f t="shared" si="37"/>
        <v/>
      </c>
      <c r="AE495" s="439" t="str">
        <f t="shared" si="35"/>
        <v/>
      </c>
      <c r="AF495" s="438" t="str">
        <f>IF(AE495="","",VLOOKUP(AE495,'Drop Down Lists'!$D$2:$E$394,2,FALSE))</f>
        <v/>
      </c>
      <c r="AG495" s="439"/>
      <c r="AH495" s="437" t="str">
        <f t="shared" si="38"/>
        <v/>
      </c>
      <c r="AI495" s="438" t="str">
        <f t="shared" si="39"/>
        <v xml:space="preserve"> </v>
      </c>
      <c r="AJ495" s="438" t="str">
        <f>IF(AI495=" "," ",VLOOKUP(AI495,'Drop Down Lists'!$D$2:$E$394,2,FALSE))</f>
        <v xml:space="preserve"> </v>
      </c>
      <c r="AK495" s="440"/>
    </row>
    <row r="496" spans="1:37">
      <c r="A496" s="422"/>
      <c r="B496" s="423"/>
      <c r="C496" s="423"/>
      <c r="D496" s="423"/>
      <c r="E496" s="424"/>
      <c r="F496" s="423"/>
      <c r="G496" s="423"/>
      <c r="H496" s="424"/>
      <c r="I496" s="423"/>
      <c r="J496" s="423"/>
      <c r="K496" s="423"/>
      <c r="L496" s="433"/>
      <c r="M496" s="423"/>
      <c r="N496" s="423"/>
      <c r="O496" s="425"/>
      <c r="P496" s="434"/>
      <c r="Q496" s="423"/>
      <c r="R496" s="423"/>
      <c r="S496" s="423"/>
      <c r="T496" s="435" t="str">
        <f>IF(S496="","",VLOOKUP(S496,'Drop Down Lists'!$D$2:$E$394,2,FALSE))</f>
        <v/>
      </c>
      <c r="U496" s="428"/>
      <c r="V496" s="428"/>
      <c r="W496" s="436"/>
      <c r="X496" s="436"/>
      <c r="Y496" s="437"/>
      <c r="Z496" s="438" t="str">
        <f t="shared" si="36"/>
        <v/>
      </c>
      <c r="AA496" s="438" t="str">
        <f>IF(Z496="","",VLOOKUP(Z496,'Drop Down Lists'!$D$2:$E$3942,FALSE))</f>
        <v/>
      </c>
      <c r="AB496" s="438"/>
      <c r="AC496" s="438"/>
      <c r="AD496" s="433" t="str">
        <f t="shared" si="37"/>
        <v/>
      </c>
      <c r="AE496" s="439" t="str">
        <f t="shared" si="35"/>
        <v/>
      </c>
      <c r="AF496" s="438" t="str">
        <f>IF(AE496="","",VLOOKUP(AE496,'Drop Down Lists'!$D$2:$E$394,2,FALSE))</f>
        <v/>
      </c>
      <c r="AG496" s="439"/>
      <c r="AH496" s="437" t="str">
        <f t="shared" si="38"/>
        <v/>
      </c>
      <c r="AI496" s="438" t="str">
        <f t="shared" si="39"/>
        <v xml:space="preserve"> </v>
      </c>
      <c r="AJ496" s="438" t="str">
        <f>IF(AI496=" "," ",VLOOKUP(AI496,'Drop Down Lists'!$D$2:$E$394,2,FALSE))</f>
        <v xml:space="preserve"> </v>
      </c>
      <c r="AK496" s="440"/>
    </row>
    <row r="497" spans="1:37">
      <c r="A497" s="422"/>
      <c r="B497" s="423"/>
      <c r="C497" s="423"/>
      <c r="D497" s="423"/>
      <c r="E497" s="424"/>
      <c r="F497" s="423"/>
      <c r="G497" s="423"/>
      <c r="H497" s="424"/>
      <c r="I497" s="423"/>
      <c r="J497" s="423"/>
      <c r="K497" s="423"/>
      <c r="L497" s="433"/>
      <c r="M497" s="423"/>
      <c r="N497" s="423"/>
      <c r="O497" s="425"/>
      <c r="P497" s="434"/>
      <c r="Q497" s="423"/>
      <c r="R497" s="423"/>
      <c r="S497" s="423"/>
      <c r="T497" s="435" t="str">
        <f>IF(S497="","",VLOOKUP(S497,'Drop Down Lists'!$D$2:$E$394,2,FALSE))</f>
        <v/>
      </c>
      <c r="U497" s="428"/>
      <c r="V497" s="428"/>
      <c r="W497" s="436"/>
      <c r="X497" s="436"/>
      <c r="Y497" s="437"/>
      <c r="Z497" s="438" t="str">
        <f t="shared" si="36"/>
        <v/>
      </c>
      <c r="AA497" s="438" t="str">
        <f>IF(Z497="","",VLOOKUP(Z497,'Drop Down Lists'!$D$2:$E$3942,FALSE))</f>
        <v/>
      </c>
      <c r="AB497" s="438"/>
      <c r="AC497" s="438"/>
      <c r="AD497" s="433" t="str">
        <f t="shared" si="37"/>
        <v/>
      </c>
      <c r="AE497" s="439" t="str">
        <f t="shared" si="35"/>
        <v/>
      </c>
      <c r="AF497" s="438" t="str">
        <f>IF(AE497="","",VLOOKUP(AE497,'Drop Down Lists'!$D$2:$E$394,2,FALSE))</f>
        <v/>
      </c>
      <c r="AG497" s="439"/>
      <c r="AH497" s="437" t="str">
        <f t="shared" si="38"/>
        <v/>
      </c>
      <c r="AI497" s="438" t="str">
        <f t="shared" si="39"/>
        <v xml:space="preserve"> </v>
      </c>
      <c r="AJ497" s="438" t="str">
        <f>IF(AI497=" "," ",VLOOKUP(AI497,'Drop Down Lists'!$D$2:$E$394,2,FALSE))</f>
        <v xml:space="preserve"> </v>
      </c>
      <c r="AK497" s="440"/>
    </row>
    <row r="498" spans="1:37">
      <c r="A498" s="422"/>
      <c r="B498" s="423"/>
      <c r="C498" s="423"/>
      <c r="D498" s="423"/>
      <c r="E498" s="424"/>
      <c r="F498" s="423"/>
      <c r="G498" s="423"/>
      <c r="H498" s="424"/>
      <c r="I498" s="423"/>
      <c r="J498" s="423"/>
      <c r="K498" s="423"/>
      <c r="L498" s="433"/>
      <c r="M498" s="423"/>
      <c r="N498" s="423"/>
      <c r="O498" s="425"/>
      <c r="P498" s="434"/>
      <c r="Q498" s="423"/>
      <c r="R498" s="423"/>
      <c r="S498" s="423"/>
      <c r="T498" s="435" t="str">
        <f>IF(S498="","",VLOOKUP(S498,'Drop Down Lists'!$D$2:$E$394,2,FALSE))</f>
        <v/>
      </c>
      <c r="U498" s="428"/>
      <c r="V498" s="428"/>
      <c r="W498" s="436"/>
      <c r="X498" s="436"/>
      <c r="Y498" s="437"/>
      <c r="Z498" s="438" t="str">
        <f t="shared" si="36"/>
        <v/>
      </c>
      <c r="AA498" s="438" t="str">
        <f>IF(Z498="","",VLOOKUP(Z498,'Drop Down Lists'!$D$2:$E$3942,FALSE))</f>
        <v/>
      </c>
      <c r="AB498" s="438"/>
      <c r="AC498" s="438"/>
      <c r="AD498" s="433" t="str">
        <f t="shared" si="37"/>
        <v/>
      </c>
      <c r="AE498" s="439" t="str">
        <f t="shared" si="35"/>
        <v/>
      </c>
      <c r="AF498" s="438" t="str">
        <f>IF(AE498="","",VLOOKUP(AE498,'Drop Down Lists'!$D$2:$E$394,2,FALSE))</f>
        <v/>
      </c>
      <c r="AG498" s="439"/>
      <c r="AH498" s="437" t="str">
        <f t="shared" si="38"/>
        <v/>
      </c>
      <c r="AI498" s="438" t="str">
        <f t="shared" si="39"/>
        <v xml:space="preserve"> </v>
      </c>
      <c r="AJ498" s="438" t="str">
        <f>IF(AI498=" "," ",VLOOKUP(AI498,'Drop Down Lists'!$D$2:$E$394,2,FALSE))</f>
        <v xml:space="preserve"> </v>
      </c>
      <c r="AK498" s="440"/>
    </row>
    <row r="499" spans="1:37">
      <c r="A499" s="422"/>
      <c r="B499" s="423"/>
      <c r="C499" s="423"/>
      <c r="D499" s="423"/>
      <c r="E499" s="424"/>
      <c r="F499" s="423"/>
      <c r="G499" s="423"/>
      <c r="H499" s="424"/>
      <c r="I499" s="423"/>
      <c r="J499" s="423"/>
      <c r="K499" s="423"/>
      <c r="L499" s="433"/>
      <c r="M499" s="423"/>
      <c r="N499" s="423"/>
      <c r="O499" s="425"/>
      <c r="P499" s="434"/>
      <c r="Q499" s="423"/>
      <c r="R499" s="423"/>
      <c r="S499" s="423"/>
      <c r="T499" s="435" t="str">
        <f>IF(S499="","",VLOOKUP(S499,'Drop Down Lists'!$D$2:$E$394,2,FALSE))</f>
        <v/>
      </c>
      <c r="U499" s="428"/>
      <c r="V499" s="428"/>
      <c r="W499" s="436"/>
      <c r="X499" s="436"/>
      <c r="Y499" s="437"/>
      <c r="Z499" s="438" t="str">
        <f t="shared" si="36"/>
        <v/>
      </c>
      <c r="AA499" s="438" t="str">
        <f>IF(Z499="","",VLOOKUP(Z499,'Drop Down Lists'!$D$2:$E$3942,FALSE))</f>
        <v/>
      </c>
      <c r="AB499" s="438"/>
      <c r="AC499" s="438"/>
      <c r="AD499" s="433" t="str">
        <f t="shared" si="37"/>
        <v/>
      </c>
      <c r="AE499" s="439" t="str">
        <f t="shared" si="35"/>
        <v/>
      </c>
      <c r="AF499" s="438" t="str">
        <f>IF(AE499="","",VLOOKUP(AE499,'Drop Down Lists'!$D$2:$E$394,2,FALSE))</f>
        <v/>
      </c>
      <c r="AG499" s="439"/>
      <c r="AH499" s="437" t="str">
        <f t="shared" si="38"/>
        <v/>
      </c>
      <c r="AI499" s="438" t="str">
        <f t="shared" si="39"/>
        <v xml:space="preserve"> </v>
      </c>
      <c r="AJ499" s="438" t="str">
        <f>IF(AI499=" "," ",VLOOKUP(AI499,'Drop Down Lists'!$D$2:$E$394,2,FALSE))</f>
        <v xml:space="preserve"> </v>
      </c>
      <c r="AK499" s="440"/>
    </row>
    <row r="500" spans="1:37">
      <c r="A500" s="422"/>
      <c r="B500" s="423"/>
      <c r="C500" s="423"/>
      <c r="D500" s="423"/>
      <c r="E500" s="424"/>
      <c r="F500" s="423"/>
      <c r="G500" s="423"/>
      <c r="H500" s="424"/>
      <c r="I500" s="423"/>
      <c r="J500" s="423"/>
      <c r="K500" s="423"/>
      <c r="L500" s="433"/>
      <c r="M500" s="423"/>
      <c r="N500" s="423"/>
      <c r="O500" s="425"/>
      <c r="P500" s="434"/>
      <c r="Q500" s="423"/>
      <c r="R500" s="423"/>
      <c r="S500" s="423"/>
      <c r="T500" s="435" t="str">
        <f>IF(S500="","",VLOOKUP(S500,'Drop Down Lists'!$D$2:$E$394,2,FALSE))</f>
        <v/>
      </c>
      <c r="U500" s="428"/>
      <c r="V500" s="428"/>
      <c r="W500" s="436"/>
      <c r="X500" s="436"/>
      <c r="Y500" s="437"/>
      <c r="Z500" s="438" t="str">
        <f t="shared" si="36"/>
        <v/>
      </c>
      <c r="AA500" s="438" t="str">
        <f>IF(Z500="","",VLOOKUP(Z500,'Drop Down Lists'!$D$2:$E$3942,FALSE))</f>
        <v/>
      </c>
      <c r="AB500" s="438"/>
      <c r="AC500" s="438"/>
      <c r="AD500" s="433" t="str">
        <f t="shared" si="37"/>
        <v/>
      </c>
      <c r="AE500" s="439" t="str">
        <f t="shared" si="35"/>
        <v/>
      </c>
      <c r="AF500" s="438" t="str">
        <f>IF(AE500="","",VLOOKUP(AE500,'Drop Down Lists'!$D$2:$E$394,2,FALSE))</f>
        <v/>
      </c>
      <c r="AG500" s="439"/>
      <c r="AH500" s="437" t="str">
        <f t="shared" si="38"/>
        <v/>
      </c>
      <c r="AI500" s="438" t="str">
        <f t="shared" si="39"/>
        <v xml:space="preserve"> </v>
      </c>
      <c r="AJ500" s="438" t="str">
        <f>IF(AI500=" "," ",VLOOKUP(AI500,'Drop Down Lists'!$D$2:$E$394,2,FALSE))</f>
        <v xml:space="preserve"> </v>
      </c>
      <c r="AK500" s="440"/>
    </row>
    <row r="501" spans="1:37">
      <c r="A501" s="422"/>
      <c r="B501" s="423"/>
      <c r="C501" s="423"/>
      <c r="D501" s="423"/>
      <c r="E501" s="424"/>
      <c r="F501" s="423"/>
      <c r="G501" s="423"/>
      <c r="H501" s="424"/>
      <c r="I501" s="423"/>
      <c r="J501" s="423"/>
      <c r="K501" s="423"/>
      <c r="L501" s="433"/>
      <c r="M501" s="423"/>
      <c r="N501" s="423"/>
      <c r="O501" s="425"/>
      <c r="P501" s="434"/>
      <c r="Q501" s="423"/>
      <c r="R501" s="423"/>
      <c r="S501" s="423"/>
      <c r="T501" s="435" t="str">
        <f>IF(S501="","",VLOOKUP(S501,'Drop Down Lists'!$D$2:$E$394,2,FALSE))</f>
        <v/>
      </c>
      <c r="U501" s="428"/>
      <c r="V501" s="428"/>
      <c r="W501" s="436"/>
      <c r="X501" s="436"/>
      <c r="Y501" s="437"/>
      <c r="Z501" s="438" t="str">
        <f t="shared" si="36"/>
        <v/>
      </c>
      <c r="AA501" s="438" t="str">
        <f>IF(Z501="","",VLOOKUP(Z501,'Drop Down Lists'!$D$2:$E$3942,FALSE))</f>
        <v/>
      </c>
      <c r="AB501" s="438"/>
      <c r="AC501" s="438"/>
      <c r="AD501" s="433" t="str">
        <f t="shared" si="37"/>
        <v/>
      </c>
      <c r="AE501" s="439" t="str">
        <f t="shared" si="35"/>
        <v/>
      </c>
      <c r="AF501" s="438" t="str">
        <f>IF(AE501="","",VLOOKUP(AE501,'Drop Down Lists'!$D$2:$E$394,2,FALSE))</f>
        <v/>
      </c>
      <c r="AG501" s="439"/>
      <c r="AH501" s="437" t="str">
        <f t="shared" si="38"/>
        <v/>
      </c>
      <c r="AI501" s="438" t="str">
        <f t="shared" si="39"/>
        <v xml:space="preserve"> </v>
      </c>
      <c r="AJ501" s="438" t="str">
        <f>IF(AI501=" "," ",VLOOKUP(AI501,'Drop Down Lists'!$D$2:$E$394,2,FALSE))</f>
        <v xml:space="preserve"> </v>
      </c>
      <c r="AK501" s="440"/>
    </row>
    <row r="502" spans="1:37">
      <c r="A502" s="422"/>
      <c r="B502" s="423"/>
      <c r="C502" s="423"/>
      <c r="D502" s="423"/>
      <c r="E502" s="424"/>
      <c r="F502" s="423"/>
      <c r="G502" s="423"/>
      <c r="H502" s="424"/>
      <c r="I502" s="423"/>
      <c r="J502" s="423"/>
      <c r="K502" s="423"/>
      <c r="L502" s="433"/>
      <c r="M502" s="423"/>
      <c r="N502" s="423"/>
      <c r="O502" s="425"/>
      <c r="P502" s="434"/>
      <c r="Q502" s="423"/>
      <c r="R502" s="423"/>
      <c r="S502" s="423"/>
      <c r="T502" s="435" t="str">
        <f>IF(S502="","",VLOOKUP(S502,'Drop Down Lists'!$D$2:$E$394,2,FALSE))</f>
        <v/>
      </c>
      <c r="U502" s="428"/>
      <c r="V502" s="428"/>
      <c r="W502" s="436"/>
      <c r="X502" s="436"/>
      <c r="Y502" s="437"/>
      <c r="Z502" s="438" t="str">
        <f t="shared" si="36"/>
        <v/>
      </c>
      <c r="AA502" s="438" t="str">
        <f>IF(Z502="","",VLOOKUP(Z502,'Drop Down Lists'!$D$2:$E$3942,FALSE))</f>
        <v/>
      </c>
      <c r="AB502" s="438"/>
      <c r="AC502" s="438"/>
      <c r="AD502" s="433" t="str">
        <f t="shared" si="37"/>
        <v/>
      </c>
      <c r="AE502" s="439" t="str">
        <f t="shared" si="35"/>
        <v/>
      </c>
      <c r="AF502" s="438" t="str">
        <f>IF(AE502="","",VLOOKUP(AE502,'Drop Down Lists'!$D$2:$E$394,2,FALSE))</f>
        <v/>
      </c>
      <c r="AG502" s="439"/>
      <c r="AH502" s="437" t="str">
        <f t="shared" si="38"/>
        <v/>
      </c>
      <c r="AI502" s="438" t="str">
        <f t="shared" si="39"/>
        <v xml:space="preserve"> </v>
      </c>
      <c r="AJ502" s="438" t="str">
        <f>IF(AI502=" "," ",VLOOKUP(AI502,'Drop Down Lists'!$D$2:$E$394,2,FALSE))</f>
        <v xml:space="preserve"> </v>
      </c>
      <c r="AK502" s="440"/>
    </row>
    <row r="503" spans="1:37">
      <c r="A503" s="422"/>
      <c r="B503" s="423"/>
      <c r="C503" s="423"/>
      <c r="D503" s="423"/>
      <c r="E503" s="424"/>
      <c r="F503" s="423"/>
      <c r="G503" s="423"/>
      <c r="H503" s="424"/>
      <c r="I503" s="423"/>
      <c r="J503" s="423"/>
      <c r="K503" s="423"/>
      <c r="L503" s="433"/>
      <c r="M503" s="423"/>
      <c r="N503" s="423"/>
      <c r="O503" s="425"/>
      <c r="P503" s="434"/>
      <c r="Q503" s="423"/>
      <c r="R503" s="423"/>
      <c r="S503" s="423"/>
      <c r="T503" s="435" t="str">
        <f>IF(S503="","",VLOOKUP(S503,'Drop Down Lists'!$D$2:$E$394,2,FALSE))</f>
        <v/>
      </c>
      <c r="U503" s="428"/>
      <c r="V503" s="428"/>
      <c r="W503" s="436"/>
      <c r="X503" s="436"/>
      <c r="Y503" s="437"/>
      <c r="Z503" s="438" t="str">
        <f t="shared" si="36"/>
        <v/>
      </c>
      <c r="AA503" s="438" t="str">
        <f>IF(Z503="","",VLOOKUP(Z503,'Drop Down Lists'!$D$2:$E$3942,FALSE))</f>
        <v/>
      </c>
      <c r="AB503" s="438"/>
      <c r="AC503" s="438"/>
      <c r="AD503" s="433" t="str">
        <f t="shared" si="37"/>
        <v/>
      </c>
      <c r="AE503" s="439" t="str">
        <f t="shared" si="35"/>
        <v/>
      </c>
      <c r="AF503" s="438" t="str">
        <f>IF(AE503="","",VLOOKUP(AE503,'Drop Down Lists'!$D$2:$E$394,2,FALSE))</f>
        <v/>
      </c>
      <c r="AG503" s="439"/>
      <c r="AH503" s="437" t="str">
        <f t="shared" si="38"/>
        <v/>
      </c>
      <c r="AI503" s="438" t="str">
        <f t="shared" si="39"/>
        <v xml:space="preserve"> </v>
      </c>
      <c r="AJ503" s="438" t="str">
        <f>IF(AI503=" "," ",VLOOKUP(AI503,'Drop Down Lists'!$D$2:$E$394,2,FALSE))</f>
        <v xml:space="preserve"> </v>
      </c>
      <c r="AK503" s="440"/>
    </row>
    <row r="504" spans="1:37">
      <c r="A504" s="422"/>
      <c r="B504" s="423"/>
      <c r="C504" s="423"/>
      <c r="D504" s="423"/>
      <c r="E504" s="424"/>
      <c r="F504" s="423"/>
      <c r="G504" s="423"/>
      <c r="H504" s="424"/>
      <c r="I504" s="423"/>
      <c r="J504" s="423"/>
      <c r="K504" s="423"/>
      <c r="L504" s="433"/>
      <c r="M504" s="423"/>
      <c r="N504" s="423"/>
      <c r="O504" s="425"/>
      <c r="P504" s="434"/>
      <c r="Q504" s="423"/>
      <c r="R504" s="423"/>
      <c r="S504" s="423"/>
      <c r="T504" s="435" t="str">
        <f>IF(S504="","",VLOOKUP(S504,'Drop Down Lists'!$D$2:$E$394,2,FALSE))</f>
        <v/>
      </c>
      <c r="U504" s="428"/>
      <c r="V504" s="428"/>
      <c r="W504" s="436"/>
      <c r="X504" s="436"/>
      <c r="Y504" s="437"/>
      <c r="Z504" s="438" t="str">
        <f t="shared" si="36"/>
        <v/>
      </c>
      <c r="AA504" s="438" t="str">
        <f>IF(Z504="","",VLOOKUP(Z504,'Drop Down Lists'!$D$2:$E$3942,FALSE))</f>
        <v/>
      </c>
      <c r="AB504" s="438"/>
      <c r="AC504" s="438"/>
      <c r="AD504" s="433" t="str">
        <f t="shared" si="37"/>
        <v/>
      </c>
      <c r="AE504" s="439" t="str">
        <f t="shared" si="35"/>
        <v/>
      </c>
      <c r="AF504" s="438" t="str">
        <f>IF(AE504="","",VLOOKUP(AE504,'Drop Down Lists'!$D$2:$E$394,2,FALSE))</f>
        <v/>
      </c>
      <c r="AG504" s="439"/>
      <c r="AH504" s="437" t="str">
        <f t="shared" si="38"/>
        <v/>
      </c>
      <c r="AI504" s="438" t="str">
        <f t="shared" si="39"/>
        <v xml:space="preserve"> </v>
      </c>
      <c r="AJ504" s="438" t="str">
        <f>IF(AI504=" "," ",VLOOKUP(AI504,'Drop Down Lists'!$D$2:$E$394,2,FALSE))</f>
        <v xml:space="preserve"> </v>
      </c>
      <c r="AK504" s="440"/>
    </row>
    <row r="505" spans="1:37">
      <c r="A505" s="422"/>
      <c r="B505" s="423"/>
      <c r="C505" s="423"/>
      <c r="D505" s="423"/>
      <c r="E505" s="424"/>
      <c r="F505" s="423"/>
      <c r="G505" s="423"/>
      <c r="H505" s="424"/>
      <c r="I505" s="423"/>
      <c r="J505" s="423"/>
      <c r="K505" s="423"/>
      <c r="L505" s="433"/>
      <c r="M505" s="423"/>
      <c r="N505" s="423"/>
      <c r="O505" s="425"/>
      <c r="P505" s="434"/>
      <c r="Q505" s="423"/>
      <c r="R505" s="423"/>
      <c r="S505" s="423"/>
      <c r="T505" s="435" t="str">
        <f>IF(S505="","",VLOOKUP(S505,'Drop Down Lists'!$D$2:$E$394,2,FALSE))</f>
        <v/>
      </c>
      <c r="U505" s="428"/>
      <c r="V505" s="428"/>
      <c r="W505" s="436"/>
      <c r="X505" s="436"/>
      <c r="Y505" s="437"/>
      <c r="Z505" s="438" t="str">
        <f t="shared" si="36"/>
        <v/>
      </c>
      <c r="AA505" s="438" t="str">
        <f>IF(Z505="","",VLOOKUP(Z505,'Drop Down Lists'!$D$2:$E$3942,FALSE))</f>
        <v/>
      </c>
      <c r="AB505" s="438"/>
      <c r="AC505" s="438"/>
      <c r="AD505" s="433" t="str">
        <f t="shared" si="37"/>
        <v/>
      </c>
      <c r="AE505" s="439" t="str">
        <f t="shared" si="35"/>
        <v/>
      </c>
      <c r="AF505" s="438" t="str">
        <f>IF(AE505="","",VLOOKUP(AE505,'Drop Down Lists'!$D$2:$E$394,2,FALSE))</f>
        <v/>
      </c>
      <c r="AG505" s="439"/>
      <c r="AH505" s="437" t="str">
        <f t="shared" si="38"/>
        <v/>
      </c>
      <c r="AI505" s="438" t="str">
        <f t="shared" si="39"/>
        <v xml:space="preserve"> </v>
      </c>
      <c r="AJ505" s="438" t="str">
        <f>IF(AI505=" "," ",VLOOKUP(AI505,'Drop Down Lists'!$D$2:$E$394,2,FALSE))</f>
        <v xml:space="preserve"> </v>
      </c>
      <c r="AK505" s="440"/>
    </row>
    <row r="506" spans="1:37">
      <c r="A506" s="422"/>
      <c r="B506" s="423"/>
      <c r="C506" s="423"/>
      <c r="D506" s="423"/>
      <c r="E506" s="424"/>
      <c r="F506" s="423"/>
      <c r="G506" s="423"/>
      <c r="H506" s="424"/>
      <c r="I506" s="423"/>
      <c r="J506" s="423"/>
      <c r="K506" s="423"/>
      <c r="L506" s="433"/>
      <c r="M506" s="423"/>
      <c r="N506" s="423"/>
      <c r="O506" s="425"/>
      <c r="P506" s="434"/>
      <c r="Q506" s="423"/>
      <c r="R506" s="423"/>
      <c r="S506" s="423"/>
      <c r="T506" s="435" t="str">
        <f>IF(S506="","",VLOOKUP(S506,'Drop Down Lists'!$D$2:$E$394,2,FALSE))</f>
        <v/>
      </c>
      <c r="U506" s="428"/>
      <c r="V506" s="428"/>
      <c r="W506" s="436"/>
      <c r="X506" s="436"/>
      <c r="Y506" s="437"/>
      <c r="Z506" s="438" t="str">
        <f t="shared" si="36"/>
        <v/>
      </c>
      <c r="AA506" s="438" t="str">
        <f>IF(Z506="","",VLOOKUP(Z506,'Drop Down Lists'!$D$2:$E$3942,FALSE))</f>
        <v/>
      </c>
      <c r="AB506" s="438"/>
      <c r="AC506" s="438"/>
      <c r="AD506" s="433" t="str">
        <f t="shared" si="37"/>
        <v/>
      </c>
      <c r="AE506" s="439" t="str">
        <f t="shared" si="35"/>
        <v/>
      </c>
      <c r="AF506" s="438" t="str">
        <f>IF(AE506="","",VLOOKUP(AE506,'Drop Down Lists'!$D$2:$E$394,2,FALSE))</f>
        <v/>
      </c>
      <c r="AG506" s="439"/>
      <c r="AH506" s="437" t="str">
        <f t="shared" si="38"/>
        <v/>
      </c>
      <c r="AI506" s="438" t="str">
        <f t="shared" si="39"/>
        <v xml:space="preserve"> </v>
      </c>
      <c r="AJ506" s="438" t="str">
        <f>IF(AI506=" "," ",VLOOKUP(AI506,'Drop Down Lists'!$D$2:$E$394,2,FALSE))</f>
        <v xml:space="preserve"> </v>
      </c>
      <c r="AK506" s="440"/>
    </row>
    <row r="507" spans="1:37">
      <c r="A507" s="422"/>
      <c r="B507" s="423"/>
      <c r="C507" s="423"/>
      <c r="D507" s="423"/>
      <c r="E507" s="424"/>
      <c r="F507" s="423"/>
      <c r="G507" s="423"/>
      <c r="H507" s="424"/>
      <c r="I507" s="423"/>
      <c r="J507" s="423"/>
      <c r="K507" s="423"/>
      <c r="L507" s="433"/>
      <c r="M507" s="423"/>
      <c r="N507" s="423"/>
      <c r="O507" s="425"/>
      <c r="P507" s="434"/>
      <c r="Q507" s="423"/>
      <c r="R507" s="423"/>
      <c r="S507" s="423"/>
      <c r="T507" s="435" t="str">
        <f>IF(S507="","",VLOOKUP(S507,'Drop Down Lists'!$D$2:$E$394,2,FALSE))</f>
        <v/>
      </c>
      <c r="U507" s="428"/>
      <c r="V507" s="428"/>
      <c r="W507" s="436"/>
      <c r="X507" s="436"/>
      <c r="Y507" s="437"/>
      <c r="Z507" s="438" t="str">
        <f t="shared" si="36"/>
        <v/>
      </c>
      <c r="AA507" s="438" t="str">
        <f>IF(Z507="","",VLOOKUP(Z507,'Drop Down Lists'!$D$2:$E$3942,FALSE))</f>
        <v/>
      </c>
      <c r="AB507" s="438"/>
      <c r="AC507" s="438"/>
      <c r="AD507" s="433" t="str">
        <f t="shared" si="37"/>
        <v/>
      </c>
      <c r="AE507" s="439" t="str">
        <f t="shared" si="35"/>
        <v/>
      </c>
      <c r="AF507" s="438" t="str">
        <f>IF(AE507="","",VLOOKUP(AE507,'Drop Down Lists'!$D$2:$E$394,2,FALSE))</f>
        <v/>
      </c>
      <c r="AG507" s="439"/>
      <c r="AH507" s="437" t="str">
        <f t="shared" si="38"/>
        <v/>
      </c>
      <c r="AI507" s="438" t="str">
        <f t="shared" si="39"/>
        <v xml:space="preserve"> </v>
      </c>
      <c r="AJ507" s="438" t="str">
        <f>IF(AI507=" "," ",VLOOKUP(AI507,'Drop Down Lists'!$D$2:$E$394,2,FALSE))</f>
        <v xml:space="preserve"> </v>
      </c>
      <c r="AK507" s="440"/>
    </row>
    <row r="508" spans="1:37">
      <c r="A508" s="422"/>
      <c r="B508" s="423"/>
      <c r="C508" s="423"/>
      <c r="D508" s="423"/>
      <c r="E508" s="424"/>
      <c r="F508" s="423"/>
      <c r="G508" s="423"/>
      <c r="H508" s="424"/>
      <c r="I508" s="423"/>
      <c r="J508" s="423"/>
      <c r="K508" s="423"/>
      <c r="L508" s="433"/>
      <c r="M508" s="423"/>
      <c r="N508" s="423"/>
      <c r="O508" s="425"/>
      <c r="P508" s="434"/>
      <c r="Q508" s="423"/>
      <c r="R508" s="423"/>
      <c r="S508" s="423"/>
      <c r="T508" s="435" t="str">
        <f>IF(S508="","",VLOOKUP(S508,'Drop Down Lists'!$D$2:$E$394,2,FALSE))</f>
        <v/>
      </c>
      <c r="U508" s="428"/>
      <c r="V508" s="428"/>
      <c r="W508" s="436"/>
      <c r="X508" s="436"/>
      <c r="Y508" s="437"/>
      <c r="Z508" s="438" t="str">
        <f t="shared" si="36"/>
        <v/>
      </c>
      <c r="AA508" s="438" t="str">
        <f>IF(Z508="","",VLOOKUP(Z508,'Drop Down Lists'!$D$2:$E$3942,FALSE))</f>
        <v/>
      </c>
      <c r="AB508" s="438"/>
      <c r="AC508" s="438"/>
      <c r="AD508" s="433" t="str">
        <f t="shared" si="37"/>
        <v/>
      </c>
      <c r="AE508" s="439" t="str">
        <f t="shared" si="35"/>
        <v/>
      </c>
      <c r="AF508" s="438" t="str">
        <f>IF(AE508="","",VLOOKUP(AE508,'Drop Down Lists'!$D$2:$E$394,2,FALSE))</f>
        <v/>
      </c>
      <c r="AG508" s="439"/>
      <c r="AH508" s="437" t="str">
        <f t="shared" si="38"/>
        <v/>
      </c>
      <c r="AI508" s="438" t="str">
        <f t="shared" si="39"/>
        <v xml:space="preserve"> </v>
      </c>
      <c r="AJ508" s="438" t="str">
        <f>IF(AI508=" "," ",VLOOKUP(AI508,'Drop Down Lists'!$D$2:$E$394,2,FALSE))</f>
        <v xml:space="preserve"> </v>
      </c>
      <c r="AK508" s="440"/>
    </row>
    <row r="509" spans="1:37">
      <c r="A509" s="422"/>
      <c r="B509" s="423"/>
      <c r="C509" s="423"/>
      <c r="D509" s="423"/>
      <c r="E509" s="424"/>
      <c r="F509" s="423"/>
      <c r="G509" s="423"/>
      <c r="H509" s="424"/>
      <c r="I509" s="423"/>
      <c r="J509" s="423"/>
      <c r="K509" s="423"/>
      <c r="L509" s="433"/>
      <c r="M509" s="423"/>
      <c r="N509" s="423"/>
      <c r="O509" s="425"/>
      <c r="P509" s="434"/>
      <c r="Q509" s="423"/>
      <c r="R509" s="423"/>
      <c r="S509" s="423"/>
      <c r="T509" s="435" t="str">
        <f>IF(S509="","",VLOOKUP(S509,'Drop Down Lists'!$D$2:$E$394,2,FALSE))</f>
        <v/>
      </c>
      <c r="U509" s="428"/>
      <c r="V509" s="428"/>
      <c r="W509" s="436"/>
      <c r="X509" s="436"/>
      <c r="Y509" s="437"/>
      <c r="Z509" s="438" t="str">
        <f t="shared" si="36"/>
        <v/>
      </c>
      <c r="AA509" s="438" t="str">
        <f>IF(Z509="","",VLOOKUP(Z509,'Drop Down Lists'!$D$2:$E$3942,FALSE))</f>
        <v/>
      </c>
      <c r="AB509" s="438"/>
      <c r="AC509" s="438"/>
      <c r="AD509" s="433" t="str">
        <f t="shared" si="37"/>
        <v/>
      </c>
      <c r="AE509" s="439" t="str">
        <f t="shared" si="35"/>
        <v/>
      </c>
      <c r="AF509" s="438" t="str">
        <f>IF(AE509="","",VLOOKUP(AE509,'Drop Down Lists'!$D$2:$E$394,2,FALSE))</f>
        <v/>
      </c>
      <c r="AG509" s="439"/>
      <c r="AH509" s="437" t="str">
        <f t="shared" si="38"/>
        <v/>
      </c>
      <c r="AI509" s="438" t="str">
        <f t="shared" si="39"/>
        <v xml:space="preserve"> </v>
      </c>
      <c r="AJ509" s="438" t="str">
        <f>IF(AI509=" "," ",VLOOKUP(AI509,'Drop Down Lists'!$D$2:$E$394,2,FALSE))</f>
        <v xml:space="preserve"> </v>
      </c>
      <c r="AK509" s="440"/>
    </row>
    <row r="510" spans="1:37">
      <c r="A510" s="422"/>
      <c r="B510" s="423"/>
      <c r="C510" s="423"/>
      <c r="D510" s="423"/>
      <c r="E510" s="424"/>
      <c r="F510" s="423"/>
      <c r="G510" s="423"/>
      <c r="H510" s="424"/>
      <c r="I510" s="423"/>
      <c r="J510" s="423"/>
      <c r="K510" s="423"/>
      <c r="L510" s="433"/>
      <c r="M510" s="423"/>
      <c r="N510" s="423"/>
      <c r="O510" s="425"/>
      <c r="P510" s="434"/>
      <c r="Q510" s="423"/>
      <c r="R510" s="423"/>
      <c r="S510" s="423"/>
      <c r="T510" s="435" t="str">
        <f>IF(S510="","",VLOOKUP(S510,'Drop Down Lists'!$D$2:$E$394,2,FALSE))</f>
        <v/>
      </c>
      <c r="U510" s="428"/>
      <c r="V510" s="428"/>
      <c r="W510" s="436"/>
      <c r="X510" s="436"/>
      <c r="Y510" s="437"/>
      <c r="Z510" s="438" t="str">
        <f t="shared" si="36"/>
        <v/>
      </c>
      <c r="AA510" s="438" t="str">
        <f>IF(Z510="","",VLOOKUP(Z510,'Drop Down Lists'!$D$2:$E$3942,FALSE))</f>
        <v/>
      </c>
      <c r="AB510" s="438"/>
      <c r="AC510" s="438"/>
      <c r="AD510" s="433" t="str">
        <f t="shared" si="37"/>
        <v/>
      </c>
      <c r="AE510" s="439" t="str">
        <f t="shared" si="35"/>
        <v/>
      </c>
      <c r="AF510" s="438" t="str">
        <f>IF(AE510="","",VLOOKUP(AE510,'Drop Down Lists'!$D$2:$E$394,2,FALSE))</f>
        <v/>
      </c>
      <c r="AG510" s="439"/>
      <c r="AH510" s="437" t="str">
        <f t="shared" si="38"/>
        <v/>
      </c>
      <c r="AI510" s="438" t="str">
        <f t="shared" si="39"/>
        <v xml:space="preserve"> </v>
      </c>
      <c r="AJ510" s="438" t="str">
        <f>IF(AI510=" "," ",VLOOKUP(AI510,'Drop Down Lists'!$D$2:$E$394,2,FALSE))</f>
        <v xml:space="preserve"> </v>
      </c>
      <c r="AK510" s="440"/>
    </row>
    <row r="511" spans="1:37">
      <c r="A511" s="422"/>
      <c r="B511" s="423"/>
      <c r="C511" s="423"/>
      <c r="D511" s="423"/>
      <c r="E511" s="424"/>
      <c r="F511" s="423"/>
      <c r="G511" s="423"/>
      <c r="H511" s="424"/>
      <c r="I511" s="423"/>
      <c r="J511" s="423"/>
      <c r="K511" s="423"/>
      <c r="L511" s="433"/>
      <c r="M511" s="423"/>
      <c r="N511" s="423"/>
      <c r="O511" s="425"/>
      <c r="P511" s="434"/>
      <c r="Q511" s="423"/>
      <c r="R511" s="423"/>
      <c r="S511" s="423"/>
      <c r="T511" s="435" t="str">
        <f>IF(S511="","",VLOOKUP(S511,'Drop Down Lists'!$D$2:$E$394,2,FALSE))</f>
        <v/>
      </c>
      <c r="U511" s="428"/>
      <c r="V511" s="428"/>
      <c r="W511" s="436"/>
      <c r="X511" s="436"/>
      <c r="Y511" s="437"/>
      <c r="Z511" s="438" t="str">
        <f t="shared" si="36"/>
        <v/>
      </c>
      <c r="AA511" s="438" t="str">
        <f>IF(Z511="","",VLOOKUP(Z511,'Drop Down Lists'!$D$2:$E$3942,FALSE))</f>
        <v/>
      </c>
      <c r="AB511" s="438"/>
      <c r="AC511" s="438"/>
      <c r="AD511" s="433" t="str">
        <f t="shared" si="37"/>
        <v/>
      </c>
      <c r="AE511" s="439" t="str">
        <f t="shared" si="35"/>
        <v/>
      </c>
      <c r="AF511" s="438" t="str">
        <f>IF(AE511="","",VLOOKUP(AE511,'Drop Down Lists'!$D$2:$E$394,2,FALSE))</f>
        <v/>
      </c>
      <c r="AG511" s="439"/>
      <c r="AH511" s="437" t="str">
        <f t="shared" si="38"/>
        <v/>
      </c>
      <c r="AI511" s="438" t="str">
        <f t="shared" si="39"/>
        <v xml:space="preserve"> </v>
      </c>
      <c r="AJ511" s="438" t="str">
        <f>IF(AI511=" "," ",VLOOKUP(AI511,'Drop Down Lists'!$D$2:$E$394,2,FALSE))</f>
        <v xml:space="preserve"> </v>
      </c>
      <c r="AK511" s="440"/>
    </row>
    <row r="512" spans="1:37">
      <c r="A512" s="422"/>
      <c r="B512" s="423"/>
      <c r="C512" s="423"/>
      <c r="D512" s="423"/>
      <c r="E512" s="424"/>
      <c r="F512" s="423"/>
      <c r="G512" s="423"/>
      <c r="H512" s="424"/>
      <c r="I512" s="423"/>
      <c r="J512" s="423"/>
      <c r="K512" s="423"/>
      <c r="L512" s="433"/>
      <c r="M512" s="423"/>
      <c r="N512" s="423"/>
      <c r="O512" s="425"/>
      <c r="P512" s="434"/>
      <c r="Q512" s="423"/>
      <c r="R512" s="423"/>
      <c r="S512" s="423"/>
      <c r="T512" s="435" t="str">
        <f>IF(S512="","",VLOOKUP(S512,'Drop Down Lists'!$D$2:$E$394,2,FALSE))</f>
        <v/>
      </c>
      <c r="U512" s="428"/>
      <c r="V512" s="428"/>
      <c r="W512" s="436"/>
      <c r="X512" s="436"/>
      <c r="Y512" s="437"/>
      <c r="Z512" s="438" t="str">
        <f t="shared" si="36"/>
        <v/>
      </c>
      <c r="AA512" s="438" t="str">
        <f>IF(Z512="","",VLOOKUP(Z512,'Drop Down Lists'!$D$2:$E$3942,FALSE))</f>
        <v/>
      </c>
      <c r="AB512" s="438"/>
      <c r="AC512" s="438"/>
      <c r="AD512" s="433" t="str">
        <f t="shared" si="37"/>
        <v/>
      </c>
      <c r="AE512" s="439" t="str">
        <f t="shared" si="35"/>
        <v/>
      </c>
      <c r="AF512" s="438" t="str">
        <f>IF(AE512="","",VLOOKUP(AE512,'Drop Down Lists'!$D$2:$E$394,2,FALSE))</f>
        <v/>
      </c>
      <c r="AG512" s="439"/>
      <c r="AH512" s="437" t="str">
        <f t="shared" si="38"/>
        <v/>
      </c>
      <c r="AI512" s="438" t="str">
        <f t="shared" si="39"/>
        <v xml:space="preserve"> </v>
      </c>
      <c r="AJ512" s="438" t="str">
        <f>IF(AI512=" "," ",VLOOKUP(AI512,'Drop Down Lists'!$D$2:$E$394,2,FALSE))</f>
        <v xml:space="preserve"> </v>
      </c>
      <c r="AK512" s="440"/>
    </row>
    <row r="513" spans="1:37">
      <c r="A513" s="422"/>
      <c r="B513" s="423"/>
      <c r="C513" s="423"/>
      <c r="D513" s="423"/>
      <c r="E513" s="424"/>
      <c r="F513" s="423"/>
      <c r="G513" s="423"/>
      <c r="H513" s="424"/>
      <c r="I513" s="423"/>
      <c r="J513" s="423"/>
      <c r="K513" s="423"/>
      <c r="L513" s="433"/>
      <c r="M513" s="423"/>
      <c r="N513" s="423"/>
      <c r="O513" s="425"/>
      <c r="P513" s="434"/>
      <c r="Q513" s="423"/>
      <c r="R513" s="423"/>
      <c r="S513" s="423"/>
      <c r="T513" s="435" t="str">
        <f>IF(S513="","",VLOOKUP(S513,'Drop Down Lists'!$D$2:$E$394,2,FALSE))</f>
        <v/>
      </c>
      <c r="U513" s="428"/>
      <c r="V513" s="428"/>
      <c r="W513" s="436"/>
      <c r="X513" s="436"/>
      <c r="Y513" s="437"/>
      <c r="Z513" s="438" t="str">
        <f t="shared" si="36"/>
        <v/>
      </c>
      <c r="AA513" s="438" t="str">
        <f>IF(Z513="","",VLOOKUP(Z513,'Drop Down Lists'!$D$2:$E$3942,FALSE))</f>
        <v/>
      </c>
      <c r="AB513" s="438"/>
      <c r="AC513" s="438"/>
      <c r="AD513" s="433" t="str">
        <f t="shared" si="37"/>
        <v/>
      </c>
      <c r="AE513" s="439" t="str">
        <f t="shared" si="35"/>
        <v/>
      </c>
      <c r="AF513" s="438" t="str">
        <f>IF(AE513="","",VLOOKUP(AE513,'Drop Down Lists'!$D$2:$E$394,2,FALSE))</f>
        <v/>
      </c>
      <c r="AG513" s="439"/>
      <c r="AH513" s="437" t="str">
        <f t="shared" si="38"/>
        <v/>
      </c>
      <c r="AI513" s="438" t="str">
        <f t="shared" si="39"/>
        <v xml:space="preserve"> </v>
      </c>
      <c r="AJ513" s="438" t="str">
        <f>IF(AI513=" "," ",VLOOKUP(AI513,'Drop Down Lists'!$D$2:$E$394,2,FALSE))</f>
        <v xml:space="preserve"> </v>
      </c>
      <c r="AK513" s="440"/>
    </row>
    <row r="514" spans="1:37">
      <c r="A514" s="422"/>
      <c r="B514" s="423"/>
      <c r="C514" s="423"/>
      <c r="D514" s="423"/>
      <c r="E514" s="424"/>
      <c r="F514" s="423"/>
      <c r="G514" s="423"/>
      <c r="H514" s="424"/>
      <c r="I514" s="423"/>
      <c r="J514" s="423"/>
      <c r="K514" s="423"/>
      <c r="L514" s="433"/>
      <c r="M514" s="423"/>
      <c r="N514" s="423"/>
      <c r="O514" s="425"/>
      <c r="P514" s="434"/>
      <c r="Q514" s="423"/>
      <c r="R514" s="423"/>
      <c r="S514" s="423"/>
      <c r="T514" s="435" t="str">
        <f>IF(S514="","",VLOOKUP(S514,'Drop Down Lists'!$D$2:$E$394,2,FALSE))</f>
        <v/>
      </c>
      <c r="U514" s="428"/>
      <c r="V514" s="428"/>
      <c r="W514" s="436"/>
      <c r="X514" s="436"/>
      <c r="Y514" s="437"/>
      <c r="Z514" s="438" t="str">
        <f t="shared" si="36"/>
        <v/>
      </c>
      <c r="AA514" s="438" t="str">
        <f>IF(Z514="","",VLOOKUP(Z514,'Drop Down Lists'!$D$2:$E$3942,FALSE))</f>
        <v/>
      </c>
      <c r="AB514" s="438"/>
      <c r="AC514" s="438"/>
      <c r="AD514" s="433" t="str">
        <f t="shared" si="37"/>
        <v/>
      </c>
      <c r="AE514" s="439" t="str">
        <f t="shared" si="35"/>
        <v/>
      </c>
      <c r="AF514" s="438" t="str">
        <f>IF(AE514="","",VLOOKUP(AE514,'Drop Down Lists'!$D$2:$E$394,2,FALSE))</f>
        <v/>
      </c>
      <c r="AG514" s="439"/>
      <c r="AH514" s="437" t="str">
        <f t="shared" si="38"/>
        <v/>
      </c>
      <c r="AI514" s="438" t="str">
        <f t="shared" si="39"/>
        <v xml:space="preserve"> </v>
      </c>
      <c r="AJ514" s="438" t="str">
        <f>IF(AI514=" "," ",VLOOKUP(AI514,'Drop Down Lists'!$D$2:$E$394,2,FALSE))</f>
        <v xml:space="preserve"> </v>
      </c>
      <c r="AK514" s="440"/>
    </row>
    <row r="515" spans="1:37">
      <c r="A515" s="422"/>
      <c r="B515" s="423"/>
      <c r="C515" s="423"/>
      <c r="D515" s="423"/>
      <c r="E515" s="424"/>
      <c r="F515" s="423"/>
      <c r="G515" s="423"/>
      <c r="H515" s="424"/>
      <c r="I515" s="423"/>
      <c r="J515" s="423"/>
      <c r="K515" s="423"/>
      <c r="L515" s="433"/>
      <c r="M515" s="423"/>
      <c r="N515" s="423"/>
      <c r="O515" s="425"/>
      <c r="P515" s="434"/>
      <c r="Q515" s="423"/>
      <c r="R515" s="423"/>
      <c r="S515" s="423"/>
      <c r="T515" s="435" t="str">
        <f>IF(S515="","",VLOOKUP(S515,'Drop Down Lists'!$D$2:$E$394,2,FALSE))</f>
        <v/>
      </c>
      <c r="U515" s="428"/>
      <c r="V515" s="428"/>
      <c r="W515" s="436"/>
      <c r="X515" s="436"/>
      <c r="Y515" s="437"/>
      <c r="Z515" s="438" t="str">
        <f t="shared" si="36"/>
        <v/>
      </c>
      <c r="AA515" s="438" t="str">
        <f>IF(Z515="","",VLOOKUP(Z515,'Drop Down Lists'!$D$2:$E$3942,FALSE))</f>
        <v/>
      </c>
      <c r="AB515" s="438"/>
      <c r="AC515" s="438"/>
      <c r="AD515" s="433" t="str">
        <f t="shared" si="37"/>
        <v/>
      </c>
      <c r="AE515" s="439" t="str">
        <f t="shared" ref="AE515:AE578" si="40">IF($AD515="Yes",Z515,"")</f>
        <v/>
      </c>
      <c r="AF515" s="438" t="str">
        <f>IF(AE515="","",VLOOKUP(AE515,'Drop Down Lists'!$D$2:$E$394,2,FALSE))</f>
        <v/>
      </c>
      <c r="AG515" s="439"/>
      <c r="AH515" s="437" t="str">
        <f t="shared" si="38"/>
        <v/>
      </c>
      <c r="AI515" s="438" t="str">
        <f t="shared" si="39"/>
        <v xml:space="preserve"> </v>
      </c>
      <c r="AJ515" s="438" t="str">
        <f>IF(AI515=" "," ",VLOOKUP(AI515,'Drop Down Lists'!$D$2:$E$394,2,FALSE))</f>
        <v xml:space="preserve"> </v>
      </c>
      <c r="AK515" s="440"/>
    </row>
    <row r="516" spans="1:37">
      <c r="A516" s="422"/>
      <c r="B516" s="423"/>
      <c r="C516" s="423"/>
      <c r="D516" s="423"/>
      <c r="E516" s="424"/>
      <c r="F516" s="423"/>
      <c r="G516" s="423"/>
      <c r="H516" s="424"/>
      <c r="I516" s="423"/>
      <c r="J516" s="423"/>
      <c r="K516" s="423"/>
      <c r="L516" s="433"/>
      <c r="M516" s="423"/>
      <c r="N516" s="423"/>
      <c r="O516" s="425"/>
      <c r="P516" s="434"/>
      <c r="Q516" s="423"/>
      <c r="R516" s="423"/>
      <c r="S516" s="423"/>
      <c r="T516" s="435" t="str">
        <f>IF(S516="","",VLOOKUP(S516,'Drop Down Lists'!$D$2:$E$394,2,FALSE))</f>
        <v/>
      </c>
      <c r="U516" s="428"/>
      <c r="V516" s="428"/>
      <c r="W516" s="436"/>
      <c r="X516" s="436"/>
      <c r="Y516" s="437"/>
      <c r="Z516" s="438" t="str">
        <f t="shared" ref="Z516:Z579" si="41">IF($Y516="Yes",S516,"")</f>
        <v/>
      </c>
      <c r="AA516" s="438" t="str">
        <f>IF(Z516="","",VLOOKUP(Z516,'Drop Down Lists'!$D$2:$E$3942,FALSE))</f>
        <v/>
      </c>
      <c r="AB516" s="438"/>
      <c r="AC516" s="438"/>
      <c r="AD516" s="433" t="str">
        <f t="shared" ref="AD516:AD579" si="42">IF(ISBLANK(Y516),"",IF(Y516="Yes","Yes","See Note"))</f>
        <v/>
      </c>
      <c r="AE516" s="439" t="str">
        <f t="shared" si="40"/>
        <v/>
      </c>
      <c r="AF516" s="438" t="str">
        <f>IF(AE516="","",VLOOKUP(AE516,'Drop Down Lists'!$D$2:$E$394,2,FALSE))</f>
        <v/>
      </c>
      <c r="AG516" s="439"/>
      <c r="AH516" s="437" t="str">
        <f t="shared" ref="AH516:AH579" si="43">IF(AD516="","",(IF(AD516="Yes","Accept","PSPO")))</f>
        <v/>
      </c>
      <c r="AI516" s="438" t="str">
        <f t="shared" ref="AI516:AI579" si="44">IF($AH516="Accept",AE516," ")</f>
        <v xml:space="preserve"> </v>
      </c>
      <c r="AJ516" s="438" t="str">
        <f>IF(AI516=" "," ",VLOOKUP(AI516,'Drop Down Lists'!$D$2:$E$394,2,FALSE))</f>
        <v xml:space="preserve"> </v>
      </c>
      <c r="AK516" s="440"/>
    </row>
    <row r="517" spans="1:37">
      <c r="A517" s="422"/>
      <c r="B517" s="423"/>
      <c r="C517" s="423"/>
      <c r="D517" s="423"/>
      <c r="E517" s="424"/>
      <c r="F517" s="423"/>
      <c r="G517" s="423"/>
      <c r="H517" s="424"/>
      <c r="I517" s="423"/>
      <c r="J517" s="423"/>
      <c r="K517" s="423"/>
      <c r="L517" s="433"/>
      <c r="M517" s="423"/>
      <c r="N517" s="423"/>
      <c r="O517" s="425"/>
      <c r="P517" s="434"/>
      <c r="Q517" s="423"/>
      <c r="R517" s="423"/>
      <c r="S517" s="423"/>
      <c r="T517" s="435" t="str">
        <f>IF(S517="","",VLOOKUP(S517,'Drop Down Lists'!$D$2:$E$394,2,FALSE))</f>
        <v/>
      </c>
      <c r="U517" s="428"/>
      <c r="V517" s="428"/>
      <c r="W517" s="436"/>
      <c r="X517" s="436"/>
      <c r="Y517" s="437"/>
      <c r="Z517" s="438" t="str">
        <f t="shared" si="41"/>
        <v/>
      </c>
      <c r="AA517" s="438" t="str">
        <f>IF(Z517="","",VLOOKUP(Z517,'Drop Down Lists'!$D$2:$E$3942,FALSE))</f>
        <v/>
      </c>
      <c r="AB517" s="438"/>
      <c r="AC517" s="438"/>
      <c r="AD517" s="433" t="str">
        <f t="shared" si="42"/>
        <v/>
      </c>
      <c r="AE517" s="439" t="str">
        <f t="shared" si="40"/>
        <v/>
      </c>
      <c r="AF517" s="438" t="str">
        <f>IF(AE517="","",VLOOKUP(AE517,'Drop Down Lists'!$D$2:$E$394,2,FALSE))</f>
        <v/>
      </c>
      <c r="AG517" s="439"/>
      <c r="AH517" s="437" t="str">
        <f t="shared" si="43"/>
        <v/>
      </c>
      <c r="AI517" s="438" t="str">
        <f t="shared" si="44"/>
        <v xml:space="preserve"> </v>
      </c>
      <c r="AJ517" s="438" t="str">
        <f>IF(AI517=" "," ",VLOOKUP(AI517,'Drop Down Lists'!$D$2:$E$394,2,FALSE))</f>
        <v xml:space="preserve"> </v>
      </c>
      <c r="AK517" s="440"/>
    </row>
    <row r="518" spans="1:37">
      <c r="A518" s="422"/>
      <c r="B518" s="423"/>
      <c r="C518" s="423"/>
      <c r="D518" s="423"/>
      <c r="E518" s="424"/>
      <c r="F518" s="423"/>
      <c r="G518" s="423"/>
      <c r="H518" s="424"/>
      <c r="I518" s="423"/>
      <c r="J518" s="423"/>
      <c r="K518" s="423"/>
      <c r="L518" s="433"/>
      <c r="M518" s="423"/>
      <c r="N518" s="423"/>
      <c r="O518" s="425"/>
      <c r="P518" s="434"/>
      <c r="Q518" s="423"/>
      <c r="R518" s="423"/>
      <c r="S518" s="423"/>
      <c r="T518" s="435" t="str">
        <f>IF(S518="","",VLOOKUP(S518,'Drop Down Lists'!$D$2:$E$394,2,FALSE))</f>
        <v/>
      </c>
      <c r="U518" s="428"/>
      <c r="V518" s="428"/>
      <c r="W518" s="436"/>
      <c r="X518" s="436"/>
      <c r="Y518" s="437"/>
      <c r="Z518" s="438" t="str">
        <f t="shared" si="41"/>
        <v/>
      </c>
      <c r="AA518" s="438" t="str">
        <f>IF(Z518="","",VLOOKUP(Z518,'Drop Down Lists'!$D$2:$E$3942,FALSE))</f>
        <v/>
      </c>
      <c r="AB518" s="438"/>
      <c r="AC518" s="438"/>
      <c r="AD518" s="433" t="str">
        <f t="shared" si="42"/>
        <v/>
      </c>
      <c r="AE518" s="439" t="str">
        <f t="shared" si="40"/>
        <v/>
      </c>
      <c r="AF518" s="438" t="str">
        <f>IF(AE518="","",VLOOKUP(AE518,'Drop Down Lists'!$D$2:$E$394,2,FALSE))</f>
        <v/>
      </c>
      <c r="AG518" s="439"/>
      <c r="AH518" s="437" t="str">
        <f t="shared" si="43"/>
        <v/>
      </c>
      <c r="AI518" s="438" t="str">
        <f t="shared" si="44"/>
        <v xml:space="preserve"> </v>
      </c>
      <c r="AJ518" s="438" t="str">
        <f>IF(AI518=" "," ",VLOOKUP(AI518,'Drop Down Lists'!$D$2:$E$394,2,FALSE))</f>
        <v xml:space="preserve"> </v>
      </c>
      <c r="AK518" s="440"/>
    </row>
    <row r="519" spans="1:37">
      <c r="A519" s="422"/>
      <c r="B519" s="423"/>
      <c r="C519" s="423"/>
      <c r="D519" s="423"/>
      <c r="E519" s="424"/>
      <c r="F519" s="423"/>
      <c r="G519" s="423"/>
      <c r="H519" s="424"/>
      <c r="I519" s="423"/>
      <c r="J519" s="423"/>
      <c r="K519" s="423"/>
      <c r="L519" s="433"/>
      <c r="M519" s="423"/>
      <c r="N519" s="423"/>
      <c r="O519" s="425"/>
      <c r="P519" s="434"/>
      <c r="Q519" s="423"/>
      <c r="R519" s="423"/>
      <c r="S519" s="423"/>
      <c r="T519" s="435" t="str">
        <f>IF(S519="","",VLOOKUP(S519,'Drop Down Lists'!$D$2:$E$394,2,FALSE))</f>
        <v/>
      </c>
      <c r="U519" s="428"/>
      <c r="V519" s="428"/>
      <c r="W519" s="436"/>
      <c r="X519" s="436"/>
      <c r="Y519" s="437"/>
      <c r="Z519" s="438" t="str">
        <f t="shared" si="41"/>
        <v/>
      </c>
      <c r="AA519" s="438" t="str">
        <f>IF(Z519="","",VLOOKUP(Z519,'Drop Down Lists'!$D$2:$E$3942,FALSE))</f>
        <v/>
      </c>
      <c r="AB519" s="438"/>
      <c r="AC519" s="438"/>
      <c r="AD519" s="433" t="str">
        <f t="shared" si="42"/>
        <v/>
      </c>
      <c r="AE519" s="439" t="str">
        <f t="shared" si="40"/>
        <v/>
      </c>
      <c r="AF519" s="438" t="str">
        <f>IF(AE519="","",VLOOKUP(AE519,'Drop Down Lists'!$D$2:$E$394,2,FALSE))</f>
        <v/>
      </c>
      <c r="AG519" s="439"/>
      <c r="AH519" s="437" t="str">
        <f t="shared" si="43"/>
        <v/>
      </c>
      <c r="AI519" s="438" t="str">
        <f t="shared" si="44"/>
        <v xml:space="preserve"> </v>
      </c>
      <c r="AJ519" s="438" t="str">
        <f>IF(AI519=" "," ",VLOOKUP(AI519,'Drop Down Lists'!$D$2:$E$394,2,FALSE))</f>
        <v xml:space="preserve"> </v>
      </c>
      <c r="AK519" s="440"/>
    </row>
    <row r="520" spans="1:37">
      <c r="A520" s="422"/>
      <c r="B520" s="423"/>
      <c r="C520" s="423"/>
      <c r="D520" s="423"/>
      <c r="E520" s="424"/>
      <c r="F520" s="423"/>
      <c r="G520" s="423"/>
      <c r="H520" s="424"/>
      <c r="I520" s="423"/>
      <c r="J520" s="423"/>
      <c r="K520" s="423"/>
      <c r="L520" s="433"/>
      <c r="M520" s="423"/>
      <c r="N520" s="423"/>
      <c r="O520" s="425"/>
      <c r="P520" s="434"/>
      <c r="Q520" s="423"/>
      <c r="R520" s="423"/>
      <c r="S520" s="423"/>
      <c r="T520" s="435" t="str">
        <f>IF(S520="","",VLOOKUP(S520,'Drop Down Lists'!$D$2:$E$394,2,FALSE))</f>
        <v/>
      </c>
      <c r="U520" s="428"/>
      <c r="V520" s="428"/>
      <c r="W520" s="436"/>
      <c r="X520" s="436"/>
      <c r="Y520" s="437"/>
      <c r="Z520" s="438" t="str">
        <f t="shared" si="41"/>
        <v/>
      </c>
      <c r="AA520" s="438" t="str">
        <f>IF(Z520="","",VLOOKUP(Z520,'Drop Down Lists'!$D$2:$E$3942,FALSE))</f>
        <v/>
      </c>
      <c r="AB520" s="438"/>
      <c r="AC520" s="438"/>
      <c r="AD520" s="433" t="str">
        <f t="shared" si="42"/>
        <v/>
      </c>
      <c r="AE520" s="439" t="str">
        <f t="shared" si="40"/>
        <v/>
      </c>
      <c r="AF520" s="438" t="str">
        <f>IF(AE520="","",VLOOKUP(AE520,'Drop Down Lists'!$D$2:$E$394,2,FALSE))</f>
        <v/>
      </c>
      <c r="AG520" s="439"/>
      <c r="AH520" s="437" t="str">
        <f t="shared" si="43"/>
        <v/>
      </c>
      <c r="AI520" s="438" t="str">
        <f t="shared" si="44"/>
        <v xml:space="preserve"> </v>
      </c>
      <c r="AJ520" s="438" t="str">
        <f>IF(AI520=" "," ",VLOOKUP(AI520,'Drop Down Lists'!$D$2:$E$394,2,FALSE))</f>
        <v xml:space="preserve"> </v>
      </c>
      <c r="AK520" s="440"/>
    </row>
    <row r="521" spans="1:37">
      <c r="A521" s="422"/>
      <c r="B521" s="423"/>
      <c r="C521" s="423"/>
      <c r="D521" s="423"/>
      <c r="E521" s="424"/>
      <c r="F521" s="423"/>
      <c r="G521" s="423"/>
      <c r="H521" s="424"/>
      <c r="I521" s="423"/>
      <c r="J521" s="423"/>
      <c r="K521" s="423"/>
      <c r="L521" s="433"/>
      <c r="M521" s="423"/>
      <c r="N521" s="423"/>
      <c r="O521" s="425"/>
      <c r="P521" s="434"/>
      <c r="Q521" s="423"/>
      <c r="R521" s="423"/>
      <c r="S521" s="423"/>
      <c r="T521" s="435" t="str">
        <f>IF(S521="","",VLOOKUP(S521,'Drop Down Lists'!$D$2:$E$394,2,FALSE))</f>
        <v/>
      </c>
      <c r="U521" s="428"/>
      <c r="V521" s="428"/>
      <c r="W521" s="436"/>
      <c r="X521" s="436"/>
      <c r="Y521" s="437"/>
      <c r="Z521" s="438" t="str">
        <f t="shared" si="41"/>
        <v/>
      </c>
      <c r="AA521" s="438" t="str">
        <f>IF(Z521="","",VLOOKUP(Z521,'Drop Down Lists'!$D$2:$E$3942,FALSE))</f>
        <v/>
      </c>
      <c r="AB521" s="438"/>
      <c r="AC521" s="438"/>
      <c r="AD521" s="433" t="str">
        <f t="shared" si="42"/>
        <v/>
      </c>
      <c r="AE521" s="439" t="str">
        <f t="shared" si="40"/>
        <v/>
      </c>
      <c r="AF521" s="438" t="str">
        <f>IF(AE521="","",VLOOKUP(AE521,'Drop Down Lists'!$D$2:$E$394,2,FALSE))</f>
        <v/>
      </c>
      <c r="AG521" s="439"/>
      <c r="AH521" s="437" t="str">
        <f t="shared" si="43"/>
        <v/>
      </c>
      <c r="AI521" s="438" t="str">
        <f t="shared" si="44"/>
        <v xml:space="preserve"> </v>
      </c>
      <c r="AJ521" s="438" t="str">
        <f>IF(AI521=" "," ",VLOOKUP(AI521,'Drop Down Lists'!$D$2:$E$394,2,FALSE))</f>
        <v xml:space="preserve"> </v>
      </c>
      <c r="AK521" s="440"/>
    </row>
    <row r="522" spans="1:37">
      <c r="A522" s="422"/>
      <c r="B522" s="423"/>
      <c r="C522" s="423"/>
      <c r="D522" s="423"/>
      <c r="E522" s="424"/>
      <c r="F522" s="423"/>
      <c r="G522" s="423"/>
      <c r="H522" s="424"/>
      <c r="I522" s="423"/>
      <c r="J522" s="423"/>
      <c r="K522" s="423"/>
      <c r="L522" s="433"/>
      <c r="M522" s="423"/>
      <c r="N522" s="423"/>
      <c r="O522" s="425"/>
      <c r="P522" s="434"/>
      <c r="Q522" s="423"/>
      <c r="R522" s="423"/>
      <c r="S522" s="423"/>
      <c r="T522" s="435" t="str">
        <f>IF(S522="","",VLOOKUP(S522,'Drop Down Lists'!$D$2:$E$394,2,FALSE))</f>
        <v/>
      </c>
      <c r="U522" s="428"/>
      <c r="V522" s="428"/>
      <c r="W522" s="436"/>
      <c r="X522" s="436"/>
      <c r="Y522" s="437"/>
      <c r="Z522" s="438" t="str">
        <f t="shared" si="41"/>
        <v/>
      </c>
      <c r="AA522" s="438" t="str">
        <f>IF(Z522="","",VLOOKUP(Z522,'Drop Down Lists'!$D$2:$E$3942,FALSE))</f>
        <v/>
      </c>
      <c r="AB522" s="438"/>
      <c r="AC522" s="438"/>
      <c r="AD522" s="433" t="str">
        <f t="shared" si="42"/>
        <v/>
      </c>
      <c r="AE522" s="439" t="str">
        <f t="shared" si="40"/>
        <v/>
      </c>
      <c r="AF522" s="438" t="str">
        <f>IF(AE522="","",VLOOKUP(AE522,'Drop Down Lists'!$D$2:$E$394,2,FALSE))</f>
        <v/>
      </c>
      <c r="AG522" s="439"/>
      <c r="AH522" s="437" t="str">
        <f t="shared" si="43"/>
        <v/>
      </c>
      <c r="AI522" s="438" t="str">
        <f t="shared" si="44"/>
        <v xml:space="preserve"> </v>
      </c>
      <c r="AJ522" s="438" t="str">
        <f>IF(AI522=" "," ",VLOOKUP(AI522,'Drop Down Lists'!$D$2:$E$394,2,FALSE))</f>
        <v xml:space="preserve"> </v>
      </c>
      <c r="AK522" s="440"/>
    </row>
    <row r="523" spans="1:37">
      <c r="A523" s="422"/>
      <c r="B523" s="423"/>
      <c r="C523" s="423"/>
      <c r="D523" s="423"/>
      <c r="E523" s="424"/>
      <c r="F523" s="423"/>
      <c r="G523" s="423"/>
      <c r="H523" s="424"/>
      <c r="I523" s="423"/>
      <c r="J523" s="423"/>
      <c r="K523" s="423"/>
      <c r="L523" s="433"/>
      <c r="M523" s="423"/>
      <c r="N523" s="423"/>
      <c r="O523" s="425"/>
      <c r="P523" s="434"/>
      <c r="Q523" s="423"/>
      <c r="R523" s="423"/>
      <c r="S523" s="423"/>
      <c r="T523" s="435" t="str">
        <f>IF(S523="","",VLOOKUP(S523,'Drop Down Lists'!$D$2:$E$394,2,FALSE))</f>
        <v/>
      </c>
      <c r="U523" s="428"/>
      <c r="V523" s="428"/>
      <c r="W523" s="436"/>
      <c r="X523" s="436"/>
      <c r="Y523" s="437"/>
      <c r="Z523" s="438" t="str">
        <f t="shared" si="41"/>
        <v/>
      </c>
      <c r="AA523" s="438" t="str">
        <f>IF(Z523="","",VLOOKUP(Z523,'Drop Down Lists'!$D$2:$E$3942,FALSE))</f>
        <v/>
      </c>
      <c r="AB523" s="438"/>
      <c r="AC523" s="438"/>
      <c r="AD523" s="433" t="str">
        <f t="shared" si="42"/>
        <v/>
      </c>
      <c r="AE523" s="439" t="str">
        <f t="shared" si="40"/>
        <v/>
      </c>
      <c r="AF523" s="438" t="str">
        <f>IF(AE523="","",VLOOKUP(AE523,'Drop Down Lists'!$D$2:$E$394,2,FALSE))</f>
        <v/>
      </c>
      <c r="AG523" s="439"/>
      <c r="AH523" s="437" t="str">
        <f t="shared" si="43"/>
        <v/>
      </c>
      <c r="AI523" s="438" t="str">
        <f t="shared" si="44"/>
        <v xml:space="preserve"> </v>
      </c>
      <c r="AJ523" s="438" t="str">
        <f>IF(AI523=" "," ",VLOOKUP(AI523,'Drop Down Lists'!$D$2:$E$394,2,FALSE))</f>
        <v xml:space="preserve"> </v>
      </c>
      <c r="AK523" s="440"/>
    </row>
    <row r="524" spans="1:37">
      <c r="A524" s="422"/>
      <c r="B524" s="423"/>
      <c r="C524" s="423"/>
      <c r="D524" s="423"/>
      <c r="E524" s="424"/>
      <c r="F524" s="423"/>
      <c r="G524" s="423"/>
      <c r="H524" s="424"/>
      <c r="I524" s="423"/>
      <c r="J524" s="423"/>
      <c r="K524" s="423"/>
      <c r="L524" s="433"/>
      <c r="M524" s="423"/>
      <c r="N524" s="423"/>
      <c r="O524" s="425"/>
      <c r="P524" s="434"/>
      <c r="Q524" s="423"/>
      <c r="R524" s="423"/>
      <c r="S524" s="423"/>
      <c r="T524" s="435" t="str">
        <f>IF(S524="","",VLOOKUP(S524,'Drop Down Lists'!$D$2:$E$394,2,FALSE))</f>
        <v/>
      </c>
      <c r="U524" s="428"/>
      <c r="V524" s="428"/>
      <c r="W524" s="436"/>
      <c r="X524" s="436"/>
      <c r="Y524" s="437"/>
      <c r="Z524" s="438" t="str">
        <f t="shared" si="41"/>
        <v/>
      </c>
      <c r="AA524" s="438" t="str">
        <f>IF(Z524="","",VLOOKUP(Z524,'Drop Down Lists'!$D$2:$E$3942,FALSE))</f>
        <v/>
      </c>
      <c r="AB524" s="438"/>
      <c r="AC524" s="438"/>
      <c r="AD524" s="433" t="str">
        <f t="shared" si="42"/>
        <v/>
      </c>
      <c r="AE524" s="439" t="str">
        <f t="shared" si="40"/>
        <v/>
      </c>
      <c r="AF524" s="438" t="str">
        <f>IF(AE524="","",VLOOKUP(AE524,'Drop Down Lists'!$D$2:$E$394,2,FALSE))</f>
        <v/>
      </c>
      <c r="AG524" s="439"/>
      <c r="AH524" s="437" t="str">
        <f t="shared" si="43"/>
        <v/>
      </c>
      <c r="AI524" s="438" t="str">
        <f t="shared" si="44"/>
        <v xml:space="preserve"> </v>
      </c>
      <c r="AJ524" s="438" t="str">
        <f>IF(AI524=" "," ",VLOOKUP(AI524,'Drop Down Lists'!$D$2:$E$394,2,FALSE))</f>
        <v xml:space="preserve"> </v>
      </c>
      <c r="AK524" s="440"/>
    </row>
    <row r="525" spans="1:37">
      <c r="A525" s="422"/>
      <c r="B525" s="423"/>
      <c r="C525" s="423"/>
      <c r="D525" s="423"/>
      <c r="E525" s="424"/>
      <c r="F525" s="423"/>
      <c r="G525" s="423"/>
      <c r="H525" s="424"/>
      <c r="I525" s="423"/>
      <c r="J525" s="423"/>
      <c r="K525" s="423"/>
      <c r="L525" s="433"/>
      <c r="M525" s="423"/>
      <c r="N525" s="423"/>
      <c r="O525" s="425"/>
      <c r="P525" s="434"/>
      <c r="Q525" s="423"/>
      <c r="R525" s="423"/>
      <c r="S525" s="423"/>
      <c r="T525" s="435" t="str">
        <f>IF(S525="","",VLOOKUP(S525,'Drop Down Lists'!$D$2:$E$394,2,FALSE))</f>
        <v/>
      </c>
      <c r="U525" s="428"/>
      <c r="V525" s="428"/>
      <c r="W525" s="436"/>
      <c r="X525" s="436"/>
      <c r="Y525" s="437"/>
      <c r="Z525" s="438" t="str">
        <f t="shared" si="41"/>
        <v/>
      </c>
      <c r="AA525" s="438" t="str">
        <f>IF(Z525="","",VLOOKUP(Z525,'Drop Down Lists'!$D$2:$E$3942,FALSE))</f>
        <v/>
      </c>
      <c r="AB525" s="438"/>
      <c r="AC525" s="438"/>
      <c r="AD525" s="433" t="str">
        <f t="shared" si="42"/>
        <v/>
      </c>
      <c r="AE525" s="439" t="str">
        <f t="shared" si="40"/>
        <v/>
      </c>
      <c r="AF525" s="438" t="str">
        <f>IF(AE525="","",VLOOKUP(AE525,'Drop Down Lists'!$D$2:$E$394,2,FALSE))</f>
        <v/>
      </c>
      <c r="AG525" s="439"/>
      <c r="AH525" s="437" t="str">
        <f t="shared" si="43"/>
        <v/>
      </c>
      <c r="AI525" s="438" t="str">
        <f t="shared" si="44"/>
        <v xml:space="preserve"> </v>
      </c>
      <c r="AJ525" s="438" t="str">
        <f>IF(AI525=" "," ",VLOOKUP(AI525,'Drop Down Lists'!$D$2:$E$394,2,FALSE))</f>
        <v xml:space="preserve"> </v>
      </c>
      <c r="AK525" s="440"/>
    </row>
    <row r="526" spans="1:37">
      <c r="A526" s="422"/>
      <c r="B526" s="423"/>
      <c r="C526" s="423"/>
      <c r="D526" s="423"/>
      <c r="E526" s="424"/>
      <c r="F526" s="423"/>
      <c r="G526" s="423"/>
      <c r="H526" s="424"/>
      <c r="I526" s="423"/>
      <c r="J526" s="423"/>
      <c r="K526" s="423"/>
      <c r="L526" s="433"/>
      <c r="M526" s="423"/>
      <c r="N526" s="423"/>
      <c r="O526" s="425"/>
      <c r="P526" s="434"/>
      <c r="Q526" s="423"/>
      <c r="R526" s="423"/>
      <c r="S526" s="423"/>
      <c r="T526" s="435" t="str">
        <f>IF(S526="","",VLOOKUP(S526,'Drop Down Lists'!$D$2:$E$394,2,FALSE))</f>
        <v/>
      </c>
      <c r="U526" s="428"/>
      <c r="V526" s="428"/>
      <c r="W526" s="436"/>
      <c r="X526" s="436"/>
      <c r="Y526" s="437"/>
      <c r="Z526" s="438" t="str">
        <f t="shared" si="41"/>
        <v/>
      </c>
      <c r="AA526" s="438" t="str">
        <f>IF(Z526="","",VLOOKUP(Z526,'Drop Down Lists'!$D$2:$E$3942,FALSE))</f>
        <v/>
      </c>
      <c r="AB526" s="438"/>
      <c r="AC526" s="438"/>
      <c r="AD526" s="433" t="str">
        <f t="shared" si="42"/>
        <v/>
      </c>
      <c r="AE526" s="439" t="str">
        <f t="shared" si="40"/>
        <v/>
      </c>
      <c r="AF526" s="438" t="str">
        <f>IF(AE526="","",VLOOKUP(AE526,'Drop Down Lists'!$D$2:$E$394,2,FALSE))</f>
        <v/>
      </c>
      <c r="AG526" s="439"/>
      <c r="AH526" s="437" t="str">
        <f t="shared" si="43"/>
        <v/>
      </c>
      <c r="AI526" s="438" t="str">
        <f t="shared" si="44"/>
        <v xml:space="preserve"> </v>
      </c>
      <c r="AJ526" s="438" t="str">
        <f>IF(AI526=" "," ",VLOOKUP(AI526,'Drop Down Lists'!$D$2:$E$394,2,FALSE))</f>
        <v xml:space="preserve"> </v>
      </c>
      <c r="AK526" s="440"/>
    </row>
    <row r="527" spans="1:37">
      <c r="A527" s="422"/>
      <c r="B527" s="423"/>
      <c r="C527" s="423"/>
      <c r="D527" s="423"/>
      <c r="E527" s="424"/>
      <c r="F527" s="423"/>
      <c r="G527" s="423"/>
      <c r="H527" s="424"/>
      <c r="I527" s="423"/>
      <c r="J527" s="423"/>
      <c r="K527" s="423"/>
      <c r="L527" s="433"/>
      <c r="M527" s="423"/>
      <c r="N527" s="423"/>
      <c r="O527" s="425"/>
      <c r="P527" s="434"/>
      <c r="Q527" s="423"/>
      <c r="R527" s="423"/>
      <c r="S527" s="423"/>
      <c r="T527" s="435" t="str">
        <f>IF(S527="","",VLOOKUP(S527,'Drop Down Lists'!$D$2:$E$394,2,FALSE))</f>
        <v/>
      </c>
      <c r="U527" s="428"/>
      <c r="V527" s="428"/>
      <c r="W527" s="436"/>
      <c r="X527" s="436"/>
      <c r="Y527" s="437"/>
      <c r="Z527" s="438" t="str">
        <f t="shared" si="41"/>
        <v/>
      </c>
      <c r="AA527" s="438" t="str">
        <f>IF(Z527="","",VLOOKUP(Z527,'Drop Down Lists'!$D$2:$E$3942,FALSE))</f>
        <v/>
      </c>
      <c r="AB527" s="438"/>
      <c r="AC527" s="438"/>
      <c r="AD527" s="433" t="str">
        <f t="shared" si="42"/>
        <v/>
      </c>
      <c r="AE527" s="439" t="str">
        <f t="shared" si="40"/>
        <v/>
      </c>
      <c r="AF527" s="438" t="str">
        <f>IF(AE527="","",VLOOKUP(AE527,'Drop Down Lists'!$D$2:$E$394,2,FALSE))</f>
        <v/>
      </c>
      <c r="AG527" s="439"/>
      <c r="AH527" s="437" t="str">
        <f t="shared" si="43"/>
        <v/>
      </c>
      <c r="AI527" s="438" t="str">
        <f t="shared" si="44"/>
        <v xml:space="preserve"> </v>
      </c>
      <c r="AJ527" s="438" t="str">
        <f>IF(AI527=" "," ",VLOOKUP(AI527,'Drop Down Lists'!$D$2:$E$394,2,FALSE))</f>
        <v xml:space="preserve"> </v>
      </c>
      <c r="AK527" s="440"/>
    </row>
    <row r="528" spans="1:37">
      <c r="A528" s="422"/>
      <c r="B528" s="423"/>
      <c r="C528" s="423"/>
      <c r="D528" s="423"/>
      <c r="E528" s="424"/>
      <c r="F528" s="423"/>
      <c r="G528" s="423"/>
      <c r="H528" s="424"/>
      <c r="I528" s="423"/>
      <c r="J528" s="423"/>
      <c r="K528" s="423"/>
      <c r="L528" s="433"/>
      <c r="M528" s="423"/>
      <c r="N528" s="423"/>
      <c r="O528" s="425"/>
      <c r="P528" s="434"/>
      <c r="Q528" s="423"/>
      <c r="R528" s="423"/>
      <c r="S528" s="423"/>
      <c r="T528" s="435" t="str">
        <f>IF(S528="","",VLOOKUP(S528,'Drop Down Lists'!$D$2:$E$394,2,FALSE))</f>
        <v/>
      </c>
      <c r="U528" s="428"/>
      <c r="V528" s="428"/>
      <c r="W528" s="436"/>
      <c r="X528" s="436"/>
      <c r="Y528" s="437"/>
      <c r="Z528" s="438" t="str">
        <f t="shared" si="41"/>
        <v/>
      </c>
      <c r="AA528" s="438" t="str">
        <f>IF(Z528="","",VLOOKUP(Z528,'Drop Down Lists'!$D$2:$E$3942,FALSE))</f>
        <v/>
      </c>
      <c r="AB528" s="438"/>
      <c r="AC528" s="438"/>
      <c r="AD528" s="433" t="str">
        <f t="shared" si="42"/>
        <v/>
      </c>
      <c r="AE528" s="439" t="str">
        <f t="shared" si="40"/>
        <v/>
      </c>
      <c r="AF528" s="438" t="str">
        <f>IF(AE528="","",VLOOKUP(AE528,'Drop Down Lists'!$D$2:$E$394,2,FALSE))</f>
        <v/>
      </c>
      <c r="AG528" s="439"/>
      <c r="AH528" s="437" t="str">
        <f t="shared" si="43"/>
        <v/>
      </c>
      <c r="AI528" s="438" t="str">
        <f t="shared" si="44"/>
        <v xml:space="preserve"> </v>
      </c>
      <c r="AJ528" s="438" t="str">
        <f>IF(AI528=" "," ",VLOOKUP(AI528,'Drop Down Lists'!$D$2:$E$394,2,FALSE))</f>
        <v xml:space="preserve"> </v>
      </c>
      <c r="AK528" s="440"/>
    </row>
    <row r="529" spans="1:37">
      <c r="A529" s="422"/>
      <c r="B529" s="423"/>
      <c r="C529" s="423"/>
      <c r="D529" s="423"/>
      <c r="E529" s="424"/>
      <c r="F529" s="423"/>
      <c r="G529" s="423"/>
      <c r="H529" s="424"/>
      <c r="I529" s="423"/>
      <c r="J529" s="423"/>
      <c r="K529" s="423"/>
      <c r="L529" s="433"/>
      <c r="M529" s="423"/>
      <c r="N529" s="423"/>
      <c r="O529" s="425"/>
      <c r="P529" s="434"/>
      <c r="Q529" s="423"/>
      <c r="R529" s="423"/>
      <c r="S529" s="423"/>
      <c r="T529" s="435" t="str">
        <f>IF(S529="","",VLOOKUP(S529,'Drop Down Lists'!$D$2:$E$394,2,FALSE))</f>
        <v/>
      </c>
      <c r="U529" s="428"/>
      <c r="V529" s="428"/>
      <c r="W529" s="436"/>
      <c r="X529" s="436"/>
      <c r="Y529" s="437"/>
      <c r="Z529" s="438" t="str">
        <f t="shared" si="41"/>
        <v/>
      </c>
      <c r="AA529" s="438" t="str">
        <f>IF(Z529="","",VLOOKUP(Z529,'Drop Down Lists'!$D$2:$E$3942,FALSE))</f>
        <v/>
      </c>
      <c r="AB529" s="438"/>
      <c r="AC529" s="438"/>
      <c r="AD529" s="433" t="str">
        <f t="shared" si="42"/>
        <v/>
      </c>
      <c r="AE529" s="439" t="str">
        <f t="shared" si="40"/>
        <v/>
      </c>
      <c r="AF529" s="438" t="str">
        <f>IF(AE529="","",VLOOKUP(AE529,'Drop Down Lists'!$D$2:$E$394,2,FALSE))</f>
        <v/>
      </c>
      <c r="AG529" s="439"/>
      <c r="AH529" s="437" t="str">
        <f t="shared" si="43"/>
        <v/>
      </c>
      <c r="AI529" s="438" t="str">
        <f t="shared" si="44"/>
        <v xml:space="preserve"> </v>
      </c>
      <c r="AJ529" s="438" t="str">
        <f>IF(AI529=" "," ",VLOOKUP(AI529,'Drop Down Lists'!$D$2:$E$394,2,FALSE))</f>
        <v xml:space="preserve"> </v>
      </c>
      <c r="AK529" s="440"/>
    </row>
    <row r="530" spans="1:37">
      <c r="A530" s="422"/>
      <c r="B530" s="423"/>
      <c r="C530" s="423"/>
      <c r="D530" s="423"/>
      <c r="E530" s="424"/>
      <c r="F530" s="423"/>
      <c r="G530" s="423"/>
      <c r="H530" s="424"/>
      <c r="I530" s="423"/>
      <c r="J530" s="423"/>
      <c r="K530" s="423"/>
      <c r="L530" s="433"/>
      <c r="M530" s="423"/>
      <c r="N530" s="423"/>
      <c r="O530" s="425"/>
      <c r="P530" s="434"/>
      <c r="Q530" s="423"/>
      <c r="R530" s="423"/>
      <c r="S530" s="423"/>
      <c r="T530" s="435" t="str">
        <f>IF(S530="","",VLOOKUP(S530,'Drop Down Lists'!$D$2:$E$394,2,FALSE))</f>
        <v/>
      </c>
      <c r="U530" s="428"/>
      <c r="V530" s="428"/>
      <c r="W530" s="436"/>
      <c r="X530" s="436"/>
      <c r="Y530" s="437"/>
      <c r="Z530" s="438" t="str">
        <f t="shared" si="41"/>
        <v/>
      </c>
      <c r="AA530" s="438" t="str">
        <f>IF(Z530="","",VLOOKUP(Z530,'Drop Down Lists'!$D$2:$E$3942,FALSE))</f>
        <v/>
      </c>
      <c r="AB530" s="438"/>
      <c r="AC530" s="438"/>
      <c r="AD530" s="433" t="str">
        <f t="shared" si="42"/>
        <v/>
      </c>
      <c r="AE530" s="439" t="str">
        <f t="shared" si="40"/>
        <v/>
      </c>
      <c r="AF530" s="438" t="str">
        <f>IF(AE530="","",VLOOKUP(AE530,'Drop Down Lists'!$D$2:$E$394,2,FALSE))</f>
        <v/>
      </c>
      <c r="AG530" s="439"/>
      <c r="AH530" s="437" t="str">
        <f t="shared" si="43"/>
        <v/>
      </c>
      <c r="AI530" s="438" t="str">
        <f t="shared" si="44"/>
        <v xml:space="preserve"> </v>
      </c>
      <c r="AJ530" s="438" t="str">
        <f>IF(AI530=" "," ",VLOOKUP(AI530,'Drop Down Lists'!$D$2:$E$394,2,FALSE))</f>
        <v xml:space="preserve"> </v>
      </c>
      <c r="AK530" s="440"/>
    </row>
    <row r="531" spans="1:37">
      <c r="A531" s="422"/>
      <c r="B531" s="423"/>
      <c r="C531" s="423"/>
      <c r="D531" s="423"/>
      <c r="E531" s="424"/>
      <c r="F531" s="423"/>
      <c r="G531" s="423"/>
      <c r="H531" s="424"/>
      <c r="I531" s="423"/>
      <c r="J531" s="423"/>
      <c r="K531" s="423"/>
      <c r="L531" s="433"/>
      <c r="M531" s="423"/>
      <c r="N531" s="423"/>
      <c r="O531" s="425"/>
      <c r="P531" s="434"/>
      <c r="Q531" s="423"/>
      <c r="R531" s="423"/>
      <c r="S531" s="423"/>
      <c r="T531" s="435" t="str">
        <f>IF(S531="","",VLOOKUP(S531,'Drop Down Lists'!$D$2:$E$394,2,FALSE))</f>
        <v/>
      </c>
      <c r="U531" s="428"/>
      <c r="V531" s="428"/>
      <c r="W531" s="436"/>
      <c r="X531" s="436"/>
      <c r="Y531" s="437"/>
      <c r="Z531" s="438" t="str">
        <f t="shared" si="41"/>
        <v/>
      </c>
      <c r="AA531" s="438" t="str">
        <f>IF(Z531="","",VLOOKUP(Z531,'Drop Down Lists'!$D$2:$E$3942,FALSE))</f>
        <v/>
      </c>
      <c r="AB531" s="438"/>
      <c r="AC531" s="438"/>
      <c r="AD531" s="433" t="str">
        <f t="shared" si="42"/>
        <v/>
      </c>
      <c r="AE531" s="439" t="str">
        <f t="shared" si="40"/>
        <v/>
      </c>
      <c r="AF531" s="438" t="str">
        <f>IF(AE531="","",VLOOKUP(AE531,'Drop Down Lists'!$D$2:$E$394,2,FALSE))</f>
        <v/>
      </c>
      <c r="AG531" s="439"/>
      <c r="AH531" s="437" t="str">
        <f t="shared" si="43"/>
        <v/>
      </c>
      <c r="AI531" s="438" t="str">
        <f t="shared" si="44"/>
        <v xml:space="preserve"> </v>
      </c>
      <c r="AJ531" s="438" t="str">
        <f>IF(AI531=" "," ",VLOOKUP(AI531,'Drop Down Lists'!$D$2:$E$394,2,FALSE))</f>
        <v xml:space="preserve"> </v>
      </c>
      <c r="AK531" s="440"/>
    </row>
    <row r="532" spans="1:37">
      <c r="A532" s="422"/>
      <c r="B532" s="423"/>
      <c r="C532" s="423"/>
      <c r="D532" s="423"/>
      <c r="E532" s="424"/>
      <c r="F532" s="423"/>
      <c r="G532" s="423"/>
      <c r="H532" s="424"/>
      <c r="I532" s="423"/>
      <c r="J532" s="423"/>
      <c r="K532" s="423"/>
      <c r="L532" s="433"/>
      <c r="M532" s="423"/>
      <c r="N532" s="423"/>
      <c r="O532" s="425"/>
      <c r="P532" s="434"/>
      <c r="Q532" s="423"/>
      <c r="R532" s="423"/>
      <c r="S532" s="423"/>
      <c r="T532" s="435" t="str">
        <f>IF(S532="","",VLOOKUP(S532,'Drop Down Lists'!$D$2:$E$394,2,FALSE))</f>
        <v/>
      </c>
      <c r="U532" s="428"/>
      <c r="V532" s="428"/>
      <c r="W532" s="436"/>
      <c r="X532" s="436"/>
      <c r="Y532" s="437"/>
      <c r="Z532" s="438" t="str">
        <f t="shared" si="41"/>
        <v/>
      </c>
      <c r="AA532" s="438" t="str">
        <f>IF(Z532="","",VLOOKUP(Z532,'Drop Down Lists'!$D$2:$E$3942,FALSE))</f>
        <v/>
      </c>
      <c r="AB532" s="438"/>
      <c r="AC532" s="438"/>
      <c r="AD532" s="433" t="str">
        <f t="shared" si="42"/>
        <v/>
      </c>
      <c r="AE532" s="439" t="str">
        <f t="shared" si="40"/>
        <v/>
      </c>
      <c r="AF532" s="438" t="str">
        <f>IF(AE532="","",VLOOKUP(AE532,'Drop Down Lists'!$D$2:$E$394,2,FALSE))</f>
        <v/>
      </c>
      <c r="AG532" s="439"/>
      <c r="AH532" s="437" t="str">
        <f t="shared" si="43"/>
        <v/>
      </c>
      <c r="AI532" s="438" t="str">
        <f t="shared" si="44"/>
        <v xml:space="preserve"> </v>
      </c>
      <c r="AJ532" s="438" t="str">
        <f>IF(AI532=" "," ",VLOOKUP(AI532,'Drop Down Lists'!$D$2:$E$394,2,FALSE))</f>
        <v xml:space="preserve"> </v>
      </c>
      <c r="AK532" s="440"/>
    </row>
    <row r="533" spans="1:37">
      <c r="A533" s="422"/>
      <c r="B533" s="423"/>
      <c r="C533" s="423"/>
      <c r="D533" s="423"/>
      <c r="E533" s="424"/>
      <c r="F533" s="423"/>
      <c r="G533" s="423"/>
      <c r="H533" s="424"/>
      <c r="I533" s="423"/>
      <c r="J533" s="423"/>
      <c r="K533" s="423"/>
      <c r="L533" s="433"/>
      <c r="M533" s="423"/>
      <c r="N533" s="423"/>
      <c r="O533" s="425"/>
      <c r="P533" s="434"/>
      <c r="Q533" s="423"/>
      <c r="R533" s="423"/>
      <c r="S533" s="423"/>
      <c r="T533" s="435" t="str">
        <f>IF(S533="","",VLOOKUP(S533,'Drop Down Lists'!$D$2:$E$394,2,FALSE))</f>
        <v/>
      </c>
      <c r="U533" s="428"/>
      <c r="V533" s="428"/>
      <c r="W533" s="436"/>
      <c r="X533" s="436"/>
      <c r="Y533" s="437"/>
      <c r="Z533" s="438" t="str">
        <f t="shared" si="41"/>
        <v/>
      </c>
      <c r="AA533" s="438" t="str">
        <f>IF(Z533="","",VLOOKUP(Z533,'Drop Down Lists'!$D$2:$E$3942,FALSE))</f>
        <v/>
      </c>
      <c r="AB533" s="438"/>
      <c r="AC533" s="438"/>
      <c r="AD533" s="433" t="str">
        <f t="shared" si="42"/>
        <v/>
      </c>
      <c r="AE533" s="439" t="str">
        <f t="shared" si="40"/>
        <v/>
      </c>
      <c r="AF533" s="438" t="str">
        <f>IF(AE533="","",VLOOKUP(AE533,'Drop Down Lists'!$D$2:$E$394,2,FALSE))</f>
        <v/>
      </c>
      <c r="AG533" s="439"/>
      <c r="AH533" s="437" t="str">
        <f t="shared" si="43"/>
        <v/>
      </c>
      <c r="AI533" s="438" t="str">
        <f t="shared" si="44"/>
        <v xml:space="preserve"> </v>
      </c>
      <c r="AJ533" s="438" t="str">
        <f>IF(AI533=" "," ",VLOOKUP(AI533,'Drop Down Lists'!$D$2:$E$394,2,FALSE))</f>
        <v xml:space="preserve"> </v>
      </c>
      <c r="AK533" s="440"/>
    </row>
    <row r="534" spans="1:37">
      <c r="A534" s="422"/>
      <c r="B534" s="423"/>
      <c r="C534" s="423"/>
      <c r="D534" s="423"/>
      <c r="E534" s="424"/>
      <c r="F534" s="423"/>
      <c r="G534" s="423"/>
      <c r="H534" s="424"/>
      <c r="I534" s="423"/>
      <c r="J534" s="423"/>
      <c r="K534" s="423"/>
      <c r="L534" s="433"/>
      <c r="M534" s="423"/>
      <c r="N534" s="423"/>
      <c r="O534" s="425"/>
      <c r="P534" s="434"/>
      <c r="Q534" s="423"/>
      <c r="R534" s="423"/>
      <c r="S534" s="423"/>
      <c r="T534" s="435" t="str">
        <f>IF(S534="","",VLOOKUP(S534,'Drop Down Lists'!$D$2:$E$394,2,FALSE))</f>
        <v/>
      </c>
      <c r="U534" s="428"/>
      <c r="V534" s="428"/>
      <c r="W534" s="436"/>
      <c r="X534" s="436"/>
      <c r="Y534" s="437"/>
      <c r="Z534" s="438" t="str">
        <f t="shared" si="41"/>
        <v/>
      </c>
      <c r="AA534" s="438" t="str">
        <f>IF(Z534="","",VLOOKUP(Z534,'Drop Down Lists'!$D$2:$E$3942,FALSE))</f>
        <v/>
      </c>
      <c r="AB534" s="438"/>
      <c r="AC534" s="438"/>
      <c r="AD534" s="433" t="str">
        <f t="shared" si="42"/>
        <v/>
      </c>
      <c r="AE534" s="439" t="str">
        <f t="shared" si="40"/>
        <v/>
      </c>
      <c r="AF534" s="438" t="str">
        <f>IF(AE534="","",VLOOKUP(AE534,'Drop Down Lists'!$D$2:$E$394,2,FALSE))</f>
        <v/>
      </c>
      <c r="AG534" s="439"/>
      <c r="AH534" s="437" t="str">
        <f t="shared" si="43"/>
        <v/>
      </c>
      <c r="AI534" s="438" t="str">
        <f t="shared" si="44"/>
        <v xml:space="preserve"> </v>
      </c>
      <c r="AJ534" s="438" t="str">
        <f>IF(AI534=" "," ",VLOOKUP(AI534,'Drop Down Lists'!$D$2:$E$394,2,FALSE))</f>
        <v xml:space="preserve"> </v>
      </c>
      <c r="AK534" s="440"/>
    </row>
    <row r="535" spans="1:37">
      <c r="A535" s="422"/>
      <c r="B535" s="423"/>
      <c r="C535" s="423"/>
      <c r="D535" s="423"/>
      <c r="E535" s="424"/>
      <c r="F535" s="423"/>
      <c r="G535" s="423"/>
      <c r="H535" s="424"/>
      <c r="I535" s="423"/>
      <c r="J535" s="423"/>
      <c r="K535" s="423"/>
      <c r="L535" s="433"/>
      <c r="M535" s="423"/>
      <c r="N535" s="423"/>
      <c r="O535" s="425"/>
      <c r="P535" s="434"/>
      <c r="Q535" s="423"/>
      <c r="R535" s="423"/>
      <c r="S535" s="423"/>
      <c r="T535" s="435" t="str">
        <f>IF(S535="","",VLOOKUP(S535,'Drop Down Lists'!$D$2:$E$394,2,FALSE))</f>
        <v/>
      </c>
      <c r="U535" s="428"/>
      <c r="V535" s="428"/>
      <c r="W535" s="436"/>
      <c r="X535" s="436"/>
      <c r="Y535" s="437"/>
      <c r="Z535" s="438" t="str">
        <f t="shared" si="41"/>
        <v/>
      </c>
      <c r="AA535" s="438" t="str">
        <f>IF(Z535="","",VLOOKUP(Z535,'Drop Down Lists'!$D$2:$E$3942,FALSE))</f>
        <v/>
      </c>
      <c r="AB535" s="438"/>
      <c r="AC535" s="438"/>
      <c r="AD535" s="433" t="str">
        <f t="shared" si="42"/>
        <v/>
      </c>
      <c r="AE535" s="439" t="str">
        <f t="shared" si="40"/>
        <v/>
      </c>
      <c r="AF535" s="438" t="str">
        <f>IF(AE535="","",VLOOKUP(AE535,'Drop Down Lists'!$D$2:$E$394,2,FALSE))</f>
        <v/>
      </c>
      <c r="AG535" s="439"/>
      <c r="AH535" s="437" t="str">
        <f t="shared" si="43"/>
        <v/>
      </c>
      <c r="AI535" s="438" t="str">
        <f t="shared" si="44"/>
        <v xml:space="preserve"> </v>
      </c>
      <c r="AJ535" s="438" t="str">
        <f>IF(AI535=" "," ",VLOOKUP(AI535,'Drop Down Lists'!$D$2:$E$394,2,FALSE))</f>
        <v xml:space="preserve"> </v>
      </c>
      <c r="AK535" s="440"/>
    </row>
    <row r="536" spans="1:37">
      <c r="A536" s="422"/>
      <c r="B536" s="423"/>
      <c r="C536" s="423"/>
      <c r="D536" s="423"/>
      <c r="E536" s="424"/>
      <c r="F536" s="423"/>
      <c r="G536" s="423"/>
      <c r="H536" s="424"/>
      <c r="I536" s="423"/>
      <c r="J536" s="423"/>
      <c r="K536" s="423"/>
      <c r="L536" s="433"/>
      <c r="M536" s="423"/>
      <c r="N536" s="423"/>
      <c r="O536" s="425"/>
      <c r="P536" s="434"/>
      <c r="Q536" s="423"/>
      <c r="R536" s="423"/>
      <c r="S536" s="423"/>
      <c r="T536" s="435" t="str">
        <f>IF(S536="","",VLOOKUP(S536,'Drop Down Lists'!$D$2:$E$394,2,FALSE))</f>
        <v/>
      </c>
      <c r="U536" s="428"/>
      <c r="V536" s="428"/>
      <c r="W536" s="436"/>
      <c r="X536" s="436"/>
      <c r="Y536" s="437"/>
      <c r="Z536" s="438" t="str">
        <f t="shared" si="41"/>
        <v/>
      </c>
      <c r="AA536" s="438" t="str">
        <f>IF(Z536="","",VLOOKUP(Z536,'Drop Down Lists'!$D$2:$E$3942,FALSE))</f>
        <v/>
      </c>
      <c r="AB536" s="438"/>
      <c r="AC536" s="438"/>
      <c r="AD536" s="433" t="str">
        <f t="shared" si="42"/>
        <v/>
      </c>
      <c r="AE536" s="439" t="str">
        <f t="shared" si="40"/>
        <v/>
      </c>
      <c r="AF536" s="438" t="str">
        <f>IF(AE536="","",VLOOKUP(AE536,'Drop Down Lists'!$D$2:$E$394,2,FALSE))</f>
        <v/>
      </c>
      <c r="AG536" s="439"/>
      <c r="AH536" s="437" t="str">
        <f t="shared" si="43"/>
        <v/>
      </c>
      <c r="AI536" s="438" t="str">
        <f t="shared" si="44"/>
        <v xml:space="preserve"> </v>
      </c>
      <c r="AJ536" s="438" t="str">
        <f>IF(AI536=" "," ",VLOOKUP(AI536,'Drop Down Lists'!$D$2:$E$394,2,FALSE))</f>
        <v xml:space="preserve"> </v>
      </c>
      <c r="AK536" s="440"/>
    </row>
    <row r="537" spans="1:37">
      <c r="A537" s="422"/>
      <c r="B537" s="423"/>
      <c r="C537" s="423"/>
      <c r="D537" s="423"/>
      <c r="E537" s="424"/>
      <c r="F537" s="423"/>
      <c r="G537" s="423"/>
      <c r="H537" s="424"/>
      <c r="I537" s="423"/>
      <c r="J537" s="423"/>
      <c r="K537" s="423"/>
      <c r="L537" s="433"/>
      <c r="M537" s="423"/>
      <c r="N537" s="423"/>
      <c r="O537" s="425"/>
      <c r="P537" s="434"/>
      <c r="Q537" s="423"/>
      <c r="R537" s="423"/>
      <c r="S537" s="423"/>
      <c r="T537" s="435" t="str">
        <f>IF(S537="","",VLOOKUP(S537,'Drop Down Lists'!$D$2:$E$394,2,FALSE))</f>
        <v/>
      </c>
      <c r="U537" s="428"/>
      <c r="V537" s="428"/>
      <c r="W537" s="436"/>
      <c r="X537" s="436"/>
      <c r="Y537" s="437"/>
      <c r="Z537" s="438" t="str">
        <f t="shared" si="41"/>
        <v/>
      </c>
      <c r="AA537" s="438" t="str">
        <f>IF(Z537="","",VLOOKUP(Z537,'Drop Down Lists'!$D$2:$E$3942,FALSE))</f>
        <v/>
      </c>
      <c r="AB537" s="438"/>
      <c r="AC537" s="438"/>
      <c r="AD537" s="433" t="str">
        <f t="shared" si="42"/>
        <v/>
      </c>
      <c r="AE537" s="439" t="str">
        <f t="shared" si="40"/>
        <v/>
      </c>
      <c r="AF537" s="438" t="str">
        <f>IF(AE537="","",VLOOKUP(AE537,'Drop Down Lists'!$D$2:$E$394,2,FALSE))</f>
        <v/>
      </c>
      <c r="AG537" s="439"/>
      <c r="AH537" s="437" t="str">
        <f t="shared" si="43"/>
        <v/>
      </c>
      <c r="AI537" s="438" t="str">
        <f t="shared" si="44"/>
        <v xml:space="preserve"> </v>
      </c>
      <c r="AJ537" s="438" t="str">
        <f>IF(AI537=" "," ",VLOOKUP(AI537,'Drop Down Lists'!$D$2:$E$394,2,FALSE))</f>
        <v xml:space="preserve"> </v>
      </c>
      <c r="AK537" s="440"/>
    </row>
    <row r="538" spans="1:37">
      <c r="A538" s="422"/>
      <c r="B538" s="423"/>
      <c r="C538" s="423"/>
      <c r="D538" s="423"/>
      <c r="E538" s="424"/>
      <c r="F538" s="423"/>
      <c r="G538" s="423"/>
      <c r="H538" s="424"/>
      <c r="I538" s="423"/>
      <c r="J538" s="423"/>
      <c r="K538" s="423"/>
      <c r="L538" s="433"/>
      <c r="M538" s="423"/>
      <c r="N538" s="423"/>
      <c r="O538" s="425"/>
      <c r="P538" s="434"/>
      <c r="Q538" s="423"/>
      <c r="R538" s="423"/>
      <c r="S538" s="423"/>
      <c r="T538" s="435" t="str">
        <f>IF(S538="","",VLOOKUP(S538,'Drop Down Lists'!$D$2:$E$394,2,FALSE))</f>
        <v/>
      </c>
      <c r="U538" s="428"/>
      <c r="V538" s="428"/>
      <c r="W538" s="436"/>
      <c r="X538" s="436"/>
      <c r="Y538" s="437"/>
      <c r="Z538" s="438" t="str">
        <f t="shared" si="41"/>
        <v/>
      </c>
      <c r="AA538" s="438" t="str">
        <f>IF(Z538="","",VLOOKUP(Z538,'Drop Down Lists'!$D$2:$E$3942,FALSE))</f>
        <v/>
      </c>
      <c r="AB538" s="438"/>
      <c r="AC538" s="438"/>
      <c r="AD538" s="433" t="str">
        <f t="shared" si="42"/>
        <v/>
      </c>
      <c r="AE538" s="439" t="str">
        <f t="shared" si="40"/>
        <v/>
      </c>
      <c r="AF538" s="438" t="str">
        <f>IF(AE538="","",VLOOKUP(AE538,'Drop Down Lists'!$D$2:$E$394,2,FALSE))</f>
        <v/>
      </c>
      <c r="AG538" s="439"/>
      <c r="AH538" s="437" t="str">
        <f t="shared" si="43"/>
        <v/>
      </c>
      <c r="AI538" s="438" t="str">
        <f t="shared" si="44"/>
        <v xml:space="preserve"> </v>
      </c>
      <c r="AJ538" s="438" t="str">
        <f>IF(AI538=" "," ",VLOOKUP(AI538,'Drop Down Lists'!$D$2:$E$394,2,FALSE))</f>
        <v xml:space="preserve"> </v>
      </c>
      <c r="AK538" s="440"/>
    </row>
    <row r="539" spans="1:37">
      <c r="A539" s="422"/>
      <c r="B539" s="423"/>
      <c r="C539" s="423"/>
      <c r="D539" s="423"/>
      <c r="E539" s="424"/>
      <c r="F539" s="423"/>
      <c r="G539" s="423"/>
      <c r="H539" s="424"/>
      <c r="I539" s="423"/>
      <c r="J539" s="423"/>
      <c r="K539" s="423"/>
      <c r="L539" s="433"/>
      <c r="M539" s="423"/>
      <c r="N539" s="423"/>
      <c r="O539" s="425"/>
      <c r="P539" s="434"/>
      <c r="Q539" s="423"/>
      <c r="R539" s="423"/>
      <c r="S539" s="423"/>
      <c r="T539" s="435" t="str">
        <f>IF(S539="","",VLOOKUP(S539,'Drop Down Lists'!$D$2:$E$394,2,FALSE))</f>
        <v/>
      </c>
      <c r="U539" s="428"/>
      <c r="V539" s="428"/>
      <c r="W539" s="436"/>
      <c r="X539" s="436"/>
      <c r="Y539" s="437"/>
      <c r="Z539" s="438" t="str">
        <f t="shared" si="41"/>
        <v/>
      </c>
      <c r="AA539" s="438" t="str">
        <f>IF(Z539="","",VLOOKUP(Z539,'Drop Down Lists'!$D$2:$E$3942,FALSE))</f>
        <v/>
      </c>
      <c r="AB539" s="438"/>
      <c r="AC539" s="438"/>
      <c r="AD539" s="433" t="str">
        <f t="shared" si="42"/>
        <v/>
      </c>
      <c r="AE539" s="439" t="str">
        <f t="shared" si="40"/>
        <v/>
      </c>
      <c r="AF539" s="438" t="str">
        <f>IF(AE539="","",VLOOKUP(AE539,'Drop Down Lists'!$D$2:$E$394,2,FALSE))</f>
        <v/>
      </c>
      <c r="AG539" s="439"/>
      <c r="AH539" s="437" t="str">
        <f t="shared" si="43"/>
        <v/>
      </c>
      <c r="AI539" s="438" t="str">
        <f t="shared" si="44"/>
        <v xml:space="preserve"> </v>
      </c>
      <c r="AJ539" s="438" t="str">
        <f>IF(AI539=" "," ",VLOOKUP(AI539,'Drop Down Lists'!$D$2:$E$394,2,FALSE))</f>
        <v xml:space="preserve"> </v>
      </c>
      <c r="AK539" s="440"/>
    </row>
    <row r="540" spans="1:37">
      <c r="A540" s="422"/>
      <c r="B540" s="423"/>
      <c r="C540" s="423"/>
      <c r="D540" s="423"/>
      <c r="E540" s="424"/>
      <c r="F540" s="423"/>
      <c r="G540" s="423"/>
      <c r="H540" s="424"/>
      <c r="I540" s="423"/>
      <c r="J540" s="423"/>
      <c r="K540" s="423"/>
      <c r="L540" s="433"/>
      <c r="M540" s="423"/>
      <c r="N540" s="423"/>
      <c r="O540" s="425"/>
      <c r="P540" s="434"/>
      <c r="Q540" s="423"/>
      <c r="R540" s="423"/>
      <c r="S540" s="423"/>
      <c r="T540" s="435" t="str">
        <f>IF(S540="","",VLOOKUP(S540,'Drop Down Lists'!$D$2:$E$394,2,FALSE))</f>
        <v/>
      </c>
      <c r="U540" s="428"/>
      <c r="V540" s="428"/>
      <c r="W540" s="436"/>
      <c r="X540" s="436"/>
      <c r="Y540" s="437"/>
      <c r="Z540" s="438" t="str">
        <f t="shared" si="41"/>
        <v/>
      </c>
      <c r="AA540" s="438" t="str">
        <f>IF(Z540="","",VLOOKUP(Z540,'Drop Down Lists'!$D$2:$E$3942,FALSE))</f>
        <v/>
      </c>
      <c r="AB540" s="438"/>
      <c r="AC540" s="438"/>
      <c r="AD540" s="433" t="str">
        <f t="shared" si="42"/>
        <v/>
      </c>
      <c r="AE540" s="439" t="str">
        <f t="shared" si="40"/>
        <v/>
      </c>
      <c r="AF540" s="438" t="str">
        <f>IF(AE540="","",VLOOKUP(AE540,'Drop Down Lists'!$D$2:$E$394,2,FALSE))</f>
        <v/>
      </c>
      <c r="AG540" s="439"/>
      <c r="AH540" s="437" t="str">
        <f t="shared" si="43"/>
        <v/>
      </c>
      <c r="AI540" s="438" t="str">
        <f t="shared" si="44"/>
        <v xml:space="preserve"> </v>
      </c>
      <c r="AJ540" s="438" t="str">
        <f>IF(AI540=" "," ",VLOOKUP(AI540,'Drop Down Lists'!$D$2:$E$394,2,FALSE))</f>
        <v xml:space="preserve"> </v>
      </c>
      <c r="AK540" s="440"/>
    </row>
    <row r="541" spans="1:37">
      <c r="A541" s="422"/>
      <c r="B541" s="423"/>
      <c r="C541" s="423"/>
      <c r="D541" s="423"/>
      <c r="E541" s="424"/>
      <c r="F541" s="423"/>
      <c r="G541" s="423"/>
      <c r="H541" s="424"/>
      <c r="I541" s="423"/>
      <c r="J541" s="423"/>
      <c r="K541" s="423"/>
      <c r="L541" s="433"/>
      <c r="M541" s="423"/>
      <c r="N541" s="423"/>
      <c r="O541" s="425"/>
      <c r="P541" s="434"/>
      <c r="Q541" s="423"/>
      <c r="R541" s="423"/>
      <c r="S541" s="423"/>
      <c r="T541" s="435" t="str">
        <f>IF(S541="","",VLOOKUP(S541,'Drop Down Lists'!$D$2:$E$394,2,FALSE))</f>
        <v/>
      </c>
      <c r="U541" s="428"/>
      <c r="V541" s="428"/>
      <c r="W541" s="436"/>
      <c r="X541" s="436"/>
      <c r="Y541" s="437"/>
      <c r="Z541" s="438" t="str">
        <f t="shared" si="41"/>
        <v/>
      </c>
      <c r="AA541" s="438" t="str">
        <f>IF(Z541="","",VLOOKUP(Z541,'Drop Down Lists'!$D$2:$E$3942,FALSE))</f>
        <v/>
      </c>
      <c r="AB541" s="438"/>
      <c r="AC541" s="438"/>
      <c r="AD541" s="433" t="str">
        <f t="shared" si="42"/>
        <v/>
      </c>
      <c r="AE541" s="439" t="str">
        <f t="shared" si="40"/>
        <v/>
      </c>
      <c r="AF541" s="438" t="str">
        <f>IF(AE541="","",VLOOKUP(AE541,'Drop Down Lists'!$D$2:$E$394,2,FALSE))</f>
        <v/>
      </c>
      <c r="AG541" s="439"/>
      <c r="AH541" s="437" t="str">
        <f t="shared" si="43"/>
        <v/>
      </c>
      <c r="AI541" s="438" t="str">
        <f t="shared" si="44"/>
        <v xml:space="preserve"> </v>
      </c>
      <c r="AJ541" s="438" t="str">
        <f>IF(AI541=" "," ",VLOOKUP(AI541,'Drop Down Lists'!$D$2:$E$394,2,FALSE))</f>
        <v xml:space="preserve"> </v>
      </c>
      <c r="AK541" s="440"/>
    </row>
    <row r="542" spans="1:37">
      <c r="A542" s="422"/>
      <c r="B542" s="423"/>
      <c r="C542" s="423"/>
      <c r="D542" s="423"/>
      <c r="E542" s="424"/>
      <c r="F542" s="423"/>
      <c r="G542" s="423"/>
      <c r="H542" s="424"/>
      <c r="I542" s="423"/>
      <c r="J542" s="423"/>
      <c r="K542" s="423"/>
      <c r="L542" s="433"/>
      <c r="M542" s="423"/>
      <c r="N542" s="423"/>
      <c r="O542" s="425"/>
      <c r="P542" s="434"/>
      <c r="Q542" s="423"/>
      <c r="R542" s="423"/>
      <c r="S542" s="423"/>
      <c r="T542" s="435" t="str">
        <f>IF(S542="","",VLOOKUP(S542,'Drop Down Lists'!$D$2:$E$394,2,FALSE))</f>
        <v/>
      </c>
      <c r="U542" s="428"/>
      <c r="V542" s="428"/>
      <c r="W542" s="436"/>
      <c r="X542" s="436"/>
      <c r="Y542" s="437"/>
      <c r="Z542" s="438" t="str">
        <f t="shared" si="41"/>
        <v/>
      </c>
      <c r="AA542" s="438" t="str">
        <f>IF(Z542="","",VLOOKUP(Z542,'Drop Down Lists'!$D$2:$E$3942,FALSE))</f>
        <v/>
      </c>
      <c r="AB542" s="438"/>
      <c r="AC542" s="438"/>
      <c r="AD542" s="433" t="str">
        <f t="shared" si="42"/>
        <v/>
      </c>
      <c r="AE542" s="439" t="str">
        <f t="shared" si="40"/>
        <v/>
      </c>
      <c r="AF542" s="438" t="str">
        <f>IF(AE542="","",VLOOKUP(AE542,'Drop Down Lists'!$D$2:$E$394,2,FALSE))</f>
        <v/>
      </c>
      <c r="AG542" s="439"/>
      <c r="AH542" s="437" t="str">
        <f t="shared" si="43"/>
        <v/>
      </c>
      <c r="AI542" s="438" t="str">
        <f t="shared" si="44"/>
        <v xml:space="preserve"> </v>
      </c>
      <c r="AJ542" s="438" t="str">
        <f>IF(AI542=" "," ",VLOOKUP(AI542,'Drop Down Lists'!$D$2:$E$394,2,FALSE))</f>
        <v xml:space="preserve"> </v>
      </c>
      <c r="AK542" s="440"/>
    </row>
    <row r="543" spans="1:37">
      <c r="A543" s="422"/>
      <c r="B543" s="423"/>
      <c r="C543" s="423"/>
      <c r="D543" s="423"/>
      <c r="E543" s="424"/>
      <c r="F543" s="423"/>
      <c r="G543" s="423"/>
      <c r="H543" s="424"/>
      <c r="I543" s="423"/>
      <c r="J543" s="423"/>
      <c r="K543" s="423"/>
      <c r="L543" s="433"/>
      <c r="M543" s="423"/>
      <c r="N543" s="423"/>
      <c r="O543" s="425"/>
      <c r="P543" s="434"/>
      <c r="Q543" s="423"/>
      <c r="R543" s="423"/>
      <c r="S543" s="423"/>
      <c r="T543" s="435" t="str">
        <f>IF(S543="","",VLOOKUP(S543,'Drop Down Lists'!$D$2:$E$394,2,FALSE))</f>
        <v/>
      </c>
      <c r="U543" s="428"/>
      <c r="V543" s="428"/>
      <c r="W543" s="436"/>
      <c r="X543" s="436"/>
      <c r="Y543" s="437"/>
      <c r="Z543" s="438" t="str">
        <f t="shared" si="41"/>
        <v/>
      </c>
      <c r="AA543" s="438" t="str">
        <f>IF(Z543="","",VLOOKUP(Z543,'Drop Down Lists'!$D$2:$E$3942,FALSE))</f>
        <v/>
      </c>
      <c r="AB543" s="438"/>
      <c r="AC543" s="438"/>
      <c r="AD543" s="433" t="str">
        <f t="shared" si="42"/>
        <v/>
      </c>
      <c r="AE543" s="439" t="str">
        <f t="shared" si="40"/>
        <v/>
      </c>
      <c r="AF543" s="438" t="str">
        <f>IF(AE543="","",VLOOKUP(AE543,'Drop Down Lists'!$D$2:$E$394,2,FALSE))</f>
        <v/>
      </c>
      <c r="AG543" s="439"/>
      <c r="AH543" s="437" t="str">
        <f t="shared" si="43"/>
        <v/>
      </c>
      <c r="AI543" s="438" t="str">
        <f t="shared" si="44"/>
        <v xml:space="preserve"> </v>
      </c>
      <c r="AJ543" s="438" t="str">
        <f>IF(AI543=" "," ",VLOOKUP(AI543,'Drop Down Lists'!$D$2:$E$394,2,FALSE))</f>
        <v xml:space="preserve"> </v>
      </c>
      <c r="AK543" s="440"/>
    </row>
    <row r="544" spans="1:37">
      <c r="A544" s="422"/>
      <c r="B544" s="423"/>
      <c r="C544" s="423"/>
      <c r="D544" s="423"/>
      <c r="E544" s="424"/>
      <c r="F544" s="423"/>
      <c r="G544" s="423"/>
      <c r="H544" s="424"/>
      <c r="I544" s="423"/>
      <c r="J544" s="423"/>
      <c r="K544" s="423"/>
      <c r="L544" s="433"/>
      <c r="M544" s="423"/>
      <c r="N544" s="423"/>
      <c r="O544" s="425"/>
      <c r="P544" s="434"/>
      <c r="Q544" s="423"/>
      <c r="R544" s="423"/>
      <c r="S544" s="423"/>
      <c r="T544" s="435" t="str">
        <f>IF(S544="","",VLOOKUP(S544,'Drop Down Lists'!$D$2:$E$394,2,FALSE))</f>
        <v/>
      </c>
      <c r="U544" s="428"/>
      <c r="V544" s="428"/>
      <c r="W544" s="436"/>
      <c r="X544" s="436"/>
      <c r="Y544" s="437"/>
      <c r="Z544" s="438" t="str">
        <f t="shared" si="41"/>
        <v/>
      </c>
      <c r="AA544" s="438" t="str">
        <f>IF(Z544="","",VLOOKUP(Z544,'Drop Down Lists'!$D$2:$E$3942,FALSE))</f>
        <v/>
      </c>
      <c r="AB544" s="438"/>
      <c r="AC544" s="438"/>
      <c r="AD544" s="433" t="str">
        <f t="shared" si="42"/>
        <v/>
      </c>
      <c r="AE544" s="439" t="str">
        <f t="shared" si="40"/>
        <v/>
      </c>
      <c r="AF544" s="438" t="str">
        <f>IF(AE544="","",VLOOKUP(AE544,'Drop Down Lists'!$D$2:$E$394,2,FALSE))</f>
        <v/>
      </c>
      <c r="AG544" s="439"/>
      <c r="AH544" s="437" t="str">
        <f t="shared" si="43"/>
        <v/>
      </c>
      <c r="AI544" s="438" t="str">
        <f t="shared" si="44"/>
        <v xml:space="preserve"> </v>
      </c>
      <c r="AJ544" s="438" t="str">
        <f>IF(AI544=" "," ",VLOOKUP(AI544,'Drop Down Lists'!$D$2:$E$394,2,FALSE))</f>
        <v xml:space="preserve"> </v>
      </c>
      <c r="AK544" s="440"/>
    </row>
    <row r="545" spans="1:37">
      <c r="A545" s="422"/>
      <c r="B545" s="423"/>
      <c r="C545" s="423"/>
      <c r="D545" s="423"/>
      <c r="E545" s="424"/>
      <c r="F545" s="423"/>
      <c r="G545" s="423"/>
      <c r="H545" s="424"/>
      <c r="I545" s="423"/>
      <c r="J545" s="423"/>
      <c r="K545" s="423"/>
      <c r="L545" s="433"/>
      <c r="M545" s="423"/>
      <c r="N545" s="423"/>
      <c r="O545" s="425"/>
      <c r="P545" s="434"/>
      <c r="Q545" s="423"/>
      <c r="R545" s="423"/>
      <c r="S545" s="423"/>
      <c r="T545" s="435" t="str">
        <f>IF(S545="","",VLOOKUP(S545,'Drop Down Lists'!$D$2:$E$394,2,FALSE))</f>
        <v/>
      </c>
      <c r="U545" s="428"/>
      <c r="V545" s="428"/>
      <c r="W545" s="436"/>
      <c r="X545" s="436"/>
      <c r="Y545" s="437"/>
      <c r="Z545" s="438" t="str">
        <f t="shared" si="41"/>
        <v/>
      </c>
      <c r="AA545" s="438" t="str">
        <f>IF(Z545="","",VLOOKUP(Z545,'Drop Down Lists'!$D$2:$E$3942,FALSE))</f>
        <v/>
      </c>
      <c r="AB545" s="438"/>
      <c r="AC545" s="438"/>
      <c r="AD545" s="433" t="str">
        <f t="shared" si="42"/>
        <v/>
      </c>
      <c r="AE545" s="439" t="str">
        <f t="shared" si="40"/>
        <v/>
      </c>
      <c r="AF545" s="438" t="str">
        <f>IF(AE545="","",VLOOKUP(AE545,'Drop Down Lists'!$D$2:$E$394,2,FALSE))</f>
        <v/>
      </c>
      <c r="AG545" s="439"/>
      <c r="AH545" s="437" t="str">
        <f t="shared" si="43"/>
        <v/>
      </c>
      <c r="AI545" s="438" t="str">
        <f t="shared" si="44"/>
        <v xml:space="preserve"> </v>
      </c>
      <c r="AJ545" s="438" t="str">
        <f>IF(AI545=" "," ",VLOOKUP(AI545,'Drop Down Lists'!$D$2:$E$394,2,FALSE))</f>
        <v xml:space="preserve"> </v>
      </c>
      <c r="AK545" s="440"/>
    </row>
    <row r="546" spans="1:37">
      <c r="A546" s="422"/>
      <c r="B546" s="423"/>
      <c r="C546" s="423"/>
      <c r="D546" s="423"/>
      <c r="E546" s="424"/>
      <c r="F546" s="423"/>
      <c r="G546" s="423"/>
      <c r="H546" s="424"/>
      <c r="I546" s="423"/>
      <c r="J546" s="423"/>
      <c r="K546" s="423"/>
      <c r="L546" s="433"/>
      <c r="M546" s="423"/>
      <c r="N546" s="423"/>
      <c r="O546" s="425"/>
      <c r="P546" s="434"/>
      <c r="Q546" s="423"/>
      <c r="R546" s="423"/>
      <c r="S546" s="423"/>
      <c r="T546" s="435" t="str">
        <f>IF(S546="","",VLOOKUP(S546,'Drop Down Lists'!$D$2:$E$394,2,FALSE))</f>
        <v/>
      </c>
      <c r="U546" s="428"/>
      <c r="V546" s="428"/>
      <c r="W546" s="436"/>
      <c r="X546" s="436"/>
      <c r="Y546" s="437"/>
      <c r="Z546" s="438" t="str">
        <f t="shared" si="41"/>
        <v/>
      </c>
      <c r="AA546" s="438" t="str">
        <f>IF(Z546="","",VLOOKUP(Z546,'Drop Down Lists'!$D$2:$E$3942,FALSE))</f>
        <v/>
      </c>
      <c r="AB546" s="438"/>
      <c r="AC546" s="438"/>
      <c r="AD546" s="433" t="str">
        <f t="shared" si="42"/>
        <v/>
      </c>
      <c r="AE546" s="439" t="str">
        <f t="shared" si="40"/>
        <v/>
      </c>
      <c r="AF546" s="438" t="str">
        <f>IF(AE546="","",VLOOKUP(AE546,'Drop Down Lists'!$D$2:$E$394,2,FALSE))</f>
        <v/>
      </c>
      <c r="AG546" s="439"/>
      <c r="AH546" s="437" t="str">
        <f t="shared" si="43"/>
        <v/>
      </c>
      <c r="AI546" s="438" t="str">
        <f t="shared" si="44"/>
        <v xml:space="preserve"> </v>
      </c>
      <c r="AJ546" s="438" t="str">
        <f>IF(AI546=" "," ",VLOOKUP(AI546,'Drop Down Lists'!$D$2:$E$394,2,FALSE))</f>
        <v xml:space="preserve"> </v>
      </c>
      <c r="AK546" s="440"/>
    </row>
    <row r="547" spans="1:37">
      <c r="A547" s="422"/>
      <c r="B547" s="423"/>
      <c r="C547" s="423"/>
      <c r="D547" s="423"/>
      <c r="E547" s="424"/>
      <c r="F547" s="423"/>
      <c r="G547" s="423"/>
      <c r="H547" s="424"/>
      <c r="I547" s="423"/>
      <c r="J547" s="423"/>
      <c r="K547" s="423"/>
      <c r="L547" s="433"/>
      <c r="M547" s="423"/>
      <c r="N547" s="423"/>
      <c r="O547" s="425"/>
      <c r="P547" s="434"/>
      <c r="Q547" s="423"/>
      <c r="R547" s="423"/>
      <c r="S547" s="423"/>
      <c r="T547" s="435" t="str">
        <f>IF(S547="","",VLOOKUP(S547,'Drop Down Lists'!$D$2:$E$394,2,FALSE))</f>
        <v/>
      </c>
      <c r="U547" s="428"/>
      <c r="V547" s="428"/>
      <c r="W547" s="436"/>
      <c r="X547" s="436"/>
      <c r="Y547" s="437"/>
      <c r="Z547" s="438" t="str">
        <f t="shared" si="41"/>
        <v/>
      </c>
      <c r="AA547" s="438" t="str">
        <f>IF(Z547="","",VLOOKUP(Z547,'Drop Down Lists'!$D$2:$E$3942,FALSE))</f>
        <v/>
      </c>
      <c r="AB547" s="438"/>
      <c r="AC547" s="438"/>
      <c r="AD547" s="433" t="str">
        <f t="shared" si="42"/>
        <v/>
      </c>
      <c r="AE547" s="439" t="str">
        <f t="shared" si="40"/>
        <v/>
      </c>
      <c r="AF547" s="438" t="str">
        <f>IF(AE547="","",VLOOKUP(AE547,'Drop Down Lists'!$D$2:$E$394,2,FALSE))</f>
        <v/>
      </c>
      <c r="AG547" s="439"/>
      <c r="AH547" s="437" t="str">
        <f t="shared" si="43"/>
        <v/>
      </c>
      <c r="AI547" s="438" t="str">
        <f t="shared" si="44"/>
        <v xml:space="preserve"> </v>
      </c>
      <c r="AJ547" s="438" t="str">
        <f>IF(AI547=" "," ",VLOOKUP(AI547,'Drop Down Lists'!$D$2:$E$394,2,FALSE))</f>
        <v xml:space="preserve"> </v>
      </c>
      <c r="AK547" s="440"/>
    </row>
    <row r="548" spans="1:37">
      <c r="A548" s="422"/>
      <c r="B548" s="423"/>
      <c r="C548" s="423"/>
      <c r="D548" s="423"/>
      <c r="E548" s="424"/>
      <c r="F548" s="423"/>
      <c r="G548" s="423"/>
      <c r="H548" s="424"/>
      <c r="I548" s="423"/>
      <c r="J548" s="423"/>
      <c r="K548" s="423"/>
      <c r="L548" s="433"/>
      <c r="M548" s="423"/>
      <c r="N548" s="423"/>
      <c r="O548" s="425"/>
      <c r="P548" s="434"/>
      <c r="Q548" s="423"/>
      <c r="R548" s="423"/>
      <c r="S548" s="423"/>
      <c r="T548" s="435" t="str">
        <f>IF(S548="","",VLOOKUP(S548,'Drop Down Lists'!$D$2:$E$394,2,FALSE))</f>
        <v/>
      </c>
      <c r="U548" s="428"/>
      <c r="V548" s="428"/>
      <c r="W548" s="436"/>
      <c r="X548" s="436"/>
      <c r="Y548" s="437"/>
      <c r="Z548" s="438" t="str">
        <f t="shared" si="41"/>
        <v/>
      </c>
      <c r="AA548" s="438" t="str">
        <f>IF(Z548="","",VLOOKUP(Z548,'Drop Down Lists'!$D$2:$E$3942,FALSE))</f>
        <v/>
      </c>
      <c r="AB548" s="438"/>
      <c r="AC548" s="438"/>
      <c r="AD548" s="433" t="str">
        <f t="shared" si="42"/>
        <v/>
      </c>
      <c r="AE548" s="439" t="str">
        <f t="shared" si="40"/>
        <v/>
      </c>
      <c r="AF548" s="438" t="str">
        <f>IF(AE548="","",VLOOKUP(AE548,'Drop Down Lists'!$D$2:$E$394,2,FALSE))</f>
        <v/>
      </c>
      <c r="AG548" s="439"/>
      <c r="AH548" s="437" t="str">
        <f t="shared" si="43"/>
        <v/>
      </c>
      <c r="AI548" s="438" t="str">
        <f t="shared" si="44"/>
        <v xml:space="preserve"> </v>
      </c>
      <c r="AJ548" s="438" t="str">
        <f>IF(AI548=" "," ",VLOOKUP(AI548,'Drop Down Lists'!$D$2:$E$394,2,FALSE))</f>
        <v xml:space="preserve"> </v>
      </c>
      <c r="AK548" s="440"/>
    </row>
    <row r="549" spans="1:37">
      <c r="A549" s="422"/>
      <c r="B549" s="423"/>
      <c r="C549" s="423"/>
      <c r="D549" s="423"/>
      <c r="E549" s="424"/>
      <c r="F549" s="423"/>
      <c r="G549" s="423"/>
      <c r="H549" s="424"/>
      <c r="I549" s="423"/>
      <c r="J549" s="423"/>
      <c r="K549" s="423"/>
      <c r="L549" s="433"/>
      <c r="M549" s="423"/>
      <c r="N549" s="423"/>
      <c r="O549" s="425"/>
      <c r="P549" s="434"/>
      <c r="Q549" s="423"/>
      <c r="R549" s="423"/>
      <c r="S549" s="423"/>
      <c r="T549" s="435" t="str">
        <f>IF(S549="","",VLOOKUP(S549,'Drop Down Lists'!$D$2:$E$394,2,FALSE))</f>
        <v/>
      </c>
      <c r="U549" s="428"/>
      <c r="V549" s="428"/>
      <c r="W549" s="436"/>
      <c r="X549" s="436"/>
      <c r="Y549" s="437"/>
      <c r="Z549" s="438" t="str">
        <f t="shared" si="41"/>
        <v/>
      </c>
      <c r="AA549" s="438" t="str">
        <f>IF(Z549="","",VLOOKUP(Z549,'Drop Down Lists'!$D$2:$E$3942,FALSE))</f>
        <v/>
      </c>
      <c r="AB549" s="438"/>
      <c r="AC549" s="438"/>
      <c r="AD549" s="433" t="str">
        <f t="shared" si="42"/>
        <v/>
      </c>
      <c r="AE549" s="439" t="str">
        <f t="shared" si="40"/>
        <v/>
      </c>
      <c r="AF549" s="438" t="str">
        <f>IF(AE549="","",VLOOKUP(AE549,'Drop Down Lists'!$D$2:$E$394,2,FALSE))</f>
        <v/>
      </c>
      <c r="AG549" s="439"/>
      <c r="AH549" s="437" t="str">
        <f t="shared" si="43"/>
        <v/>
      </c>
      <c r="AI549" s="438" t="str">
        <f t="shared" si="44"/>
        <v xml:space="preserve"> </v>
      </c>
      <c r="AJ549" s="438" t="str">
        <f>IF(AI549=" "," ",VLOOKUP(AI549,'Drop Down Lists'!$D$2:$E$394,2,FALSE))</f>
        <v xml:space="preserve"> </v>
      </c>
      <c r="AK549" s="440"/>
    </row>
    <row r="550" spans="1:37">
      <c r="A550" s="422"/>
      <c r="B550" s="423"/>
      <c r="C550" s="423"/>
      <c r="D550" s="423"/>
      <c r="E550" s="424"/>
      <c r="F550" s="423"/>
      <c r="G550" s="423"/>
      <c r="H550" s="424"/>
      <c r="I550" s="423"/>
      <c r="J550" s="423"/>
      <c r="K550" s="423"/>
      <c r="L550" s="433"/>
      <c r="M550" s="423"/>
      <c r="N550" s="423"/>
      <c r="O550" s="425"/>
      <c r="P550" s="434"/>
      <c r="Q550" s="423"/>
      <c r="R550" s="423"/>
      <c r="S550" s="423"/>
      <c r="T550" s="435" t="str">
        <f>IF(S550="","",VLOOKUP(S550,'Drop Down Lists'!$D$2:$E$394,2,FALSE))</f>
        <v/>
      </c>
      <c r="U550" s="428"/>
      <c r="V550" s="428"/>
      <c r="W550" s="436"/>
      <c r="X550" s="436"/>
      <c r="Y550" s="437"/>
      <c r="Z550" s="438" t="str">
        <f t="shared" si="41"/>
        <v/>
      </c>
      <c r="AA550" s="438" t="str">
        <f>IF(Z550="","",VLOOKUP(Z550,'Drop Down Lists'!$D$2:$E$3942,FALSE))</f>
        <v/>
      </c>
      <c r="AB550" s="438"/>
      <c r="AC550" s="438"/>
      <c r="AD550" s="433" t="str">
        <f t="shared" si="42"/>
        <v/>
      </c>
      <c r="AE550" s="439" t="str">
        <f t="shared" si="40"/>
        <v/>
      </c>
      <c r="AF550" s="438" t="str">
        <f>IF(AE550="","",VLOOKUP(AE550,'Drop Down Lists'!$D$2:$E$394,2,FALSE))</f>
        <v/>
      </c>
      <c r="AG550" s="439"/>
      <c r="AH550" s="437" t="str">
        <f t="shared" si="43"/>
        <v/>
      </c>
      <c r="AI550" s="438" t="str">
        <f t="shared" si="44"/>
        <v xml:space="preserve"> </v>
      </c>
      <c r="AJ550" s="438" t="str">
        <f>IF(AI550=" "," ",VLOOKUP(AI550,'Drop Down Lists'!$D$2:$E$394,2,FALSE))</f>
        <v xml:space="preserve"> </v>
      </c>
      <c r="AK550" s="440"/>
    </row>
    <row r="551" spans="1:37">
      <c r="A551" s="422"/>
      <c r="B551" s="423"/>
      <c r="C551" s="423"/>
      <c r="D551" s="423"/>
      <c r="E551" s="424"/>
      <c r="F551" s="423"/>
      <c r="G551" s="423"/>
      <c r="H551" s="424"/>
      <c r="I551" s="423"/>
      <c r="J551" s="423"/>
      <c r="K551" s="423"/>
      <c r="L551" s="433"/>
      <c r="M551" s="423"/>
      <c r="N551" s="423"/>
      <c r="O551" s="425"/>
      <c r="P551" s="434"/>
      <c r="Q551" s="423"/>
      <c r="R551" s="423"/>
      <c r="S551" s="423"/>
      <c r="T551" s="435" t="str">
        <f>IF(S551="","",VLOOKUP(S551,'Drop Down Lists'!$D$2:$E$394,2,FALSE))</f>
        <v/>
      </c>
      <c r="U551" s="428"/>
      <c r="V551" s="428"/>
      <c r="W551" s="436"/>
      <c r="X551" s="436"/>
      <c r="Y551" s="437"/>
      <c r="Z551" s="438" t="str">
        <f t="shared" si="41"/>
        <v/>
      </c>
      <c r="AA551" s="438" t="str">
        <f>IF(Z551="","",VLOOKUP(Z551,'Drop Down Lists'!$D$2:$E$3942,FALSE))</f>
        <v/>
      </c>
      <c r="AB551" s="438"/>
      <c r="AC551" s="438"/>
      <c r="AD551" s="433" t="str">
        <f t="shared" si="42"/>
        <v/>
      </c>
      <c r="AE551" s="439" t="str">
        <f t="shared" si="40"/>
        <v/>
      </c>
      <c r="AF551" s="438" t="str">
        <f>IF(AE551="","",VLOOKUP(AE551,'Drop Down Lists'!$D$2:$E$394,2,FALSE))</f>
        <v/>
      </c>
      <c r="AG551" s="439"/>
      <c r="AH551" s="437" t="str">
        <f t="shared" si="43"/>
        <v/>
      </c>
      <c r="AI551" s="438" t="str">
        <f t="shared" si="44"/>
        <v xml:space="preserve"> </v>
      </c>
      <c r="AJ551" s="438" t="str">
        <f>IF(AI551=" "," ",VLOOKUP(AI551,'Drop Down Lists'!$D$2:$E$394,2,FALSE))</f>
        <v xml:space="preserve"> </v>
      </c>
      <c r="AK551" s="440"/>
    </row>
    <row r="552" spans="1:37">
      <c r="A552" s="422"/>
      <c r="B552" s="423"/>
      <c r="C552" s="423"/>
      <c r="D552" s="423"/>
      <c r="E552" s="424"/>
      <c r="F552" s="423"/>
      <c r="G552" s="423"/>
      <c r="H552" s="424"/>
      <c r="I552" s="423"/>
      <c r="J552" s="423"/>
      <c r="K552" s="423"/>
      <c r="L552" s="433"/>
      <c r="M552" s="423"/>
      <c r="N552" s="423"/>
      <c r="O552" s="425"/>
      <c r="P552" s="434"/>
      <c r="Q552" s="423"/>
      <c r="R552" s="423"/>
      <c r="S552" s="423"/>
      <c r="T552" s="435" t="str">
        <f>IF(S552="","",VLOOKUP(S552,'Drop Down Lists'!$D$2:$E$394,2,FALSE))</f>
        <v/>
      </c>
      <c r="U552" s="428"/>
      <c r="V552" s="428"/>
      <c r="W552" s="436"/>
      <c r="X552" s="436"/>
      <c r="Y552" s="437"/>
      <c r="Z552" s="438" t="str">
        <f t="shared" si="41"/>
        <v/>
      </c>
      <c r="AA552" s="438" t="str">
        <f>IF(Z552="","",VLOOKUP(Z552,'Drop Down Lists'!$D$2:$E$3942,FALSE))</f>
        <v/>
      </c>
      <c r="AB552" s="438"/>
      <c r="AC552" s="438"/>
      <c r="AD552" s="433" t="str">
        <f t="shared" si="42"/>
        <v/>
      </c>
      <c r="AE552" s="439" t="str">
        <f t="shared" si="40"/>
        <v/>
      </c>
      <c r="AF552" s="438" t="str">
        <f>IF(AE552="","",VLOOKUP(AE552,'Drop Down Lists'!$D$2:$E$394,2,FALSE))</f>
        <v/>
      </c>
      <c r="AG552" s="439"/>
      <c r="AH552" s="437" t="str">
        <f t="shared" si="43"/>
        <v/>
      </c>
      <c r="AI552" s="438" t="str">
        <f t="shared" si="44"/>
        <v xml:space="preserve"> </v>
      </c>
      <c r="AJ552" s="438" t="str">
        <f>IF(AI552=" "," ",VLOOKUP(AI552,'Drop Down Lists'!$D$2:$E$394,2,FALSE))</f>
        <v xml:space="preserve"> </v>
      </c>
      <c r="AK552" s="440"/>
    </row>
    <row r="553" spans="1:37">
      <c r="A553" s="422"/>
      <c r="B553" s="423"/>
      <c r="C553" s="423"/>
      <c r="D553" s="423"/>
      <c r="E553" s="424"/>
      <c r="F553" s="423"/>
      <c r="G553" s="423"/>
      <c r="H553" s="424"/>
      <c r="I553" s="423"/>
      <c r="J553" s="423"/>
      <c r="K553" s="423"/>
      <c r="L553" s="433"/>
      <c r="M553" s="423"/>
      <c r="N553" s="423"/>
      <c r="O553" s="425"/>
      <c r="P553" s="434"/>
      <c r="Q553" s="423"/>
      <c r="R553" s="423"/>
      <c r="S553" s="423"/>
      <c r="T553" s="435" t="str">
        <f>IF(S553="","",VLOOKUP(S553,'Drop Down Lists'!$D$2:$E$394,2,FALSE))</f>
        <v/>
      </c>
      <c r="U553" s="428"/>
      <c r="V553" s="428"/>
      <c r="W553" s="436"/>
      <c r="X553" s="436"/>
      <c r="Y553" s="437"/>
      <c r="Z553" s="438" t="str">
        <f t="shared" si="41"/>
        <v/>
      </c>
      <c r="AA553" s="438" t="str">
        <f>IF(Z553="","",VLOOKUP(Z553,'Drop Down Lists'!$D$2:$E$3942,FALSE))</f>
        <v/>
      </c>
      <c r="AB553" s="438"/>
      <c r="AC553" s="438"/>
      <c r="AD553" s="433" t="str">
        <f t="shared" si="42"/>
        <v/>
      </c>
      <c r="AE553" s="439" t="str">
        <f t="shared" si="40"/>
        <v/>
      </c>
      <c r="AF553" s="438" t="str">
        <f>IF(AE553="","",VLOOKUP(AE553,'Drop Down Lists'!$D$2:$E$394,2,FALSE))</f>
        <v/>
      </c>
      <c r="AG553" s="439"/>
      <c r="AH553" s="437" t="str">
        <f t="shared" si="43"/>
        <v/>
      </c>
      <c r="AI553" s="438" t="str">
        <f t="shared" si="44"/>
        <v xml:space="preserve"> </v>
      </c>
      <c r="AJ553" s="438" t="str">
        <f>IF(AI553=" "," ",VLOOKUP(AI553,'Drop Down Lists'!$D$2:$E$394,2,FALSE))</f>
        <v xml:space="preserve"> </v>
      </c>
      <c r="AK553" s="440"/>
    </row>
    <row r="554" spans="1:37">
      <c r="A554" s="422"/>
      <c r="B554" s="423"/>
      <c r="C554" s="423"/>
      <c r="D554" s="423"/>
      <c r="E554" s="424"/>
      <c r="F554" s="423"/>
      <c r="G554" s="423"/>
      <c r="H554" s="424"/>
      <c r="I554" s="423"/>
      <c r="J554" s="423"/>
      <c r="K554" s="423"/>
      <c r="L554" s="433"/>
      <c r="M554" s="423"/>
      <c r="N554" s="423"/>
      <c r="O554" s="425"/>
      <c r="P554" s="434"/>
      <c r="Q554" s="423"/>
      <c r="R554" s="423"/>
      <c r="S554" s="423"/>
      <c r="T554" s="435" t="str">
        <f>IF(S554="","",VLOOKUP(S554,'Drop Down Lists'!$D$2:$E$394,2,FALSE))</f>
        <v/>
      </c>
      <c r="U554" s="428"/>
      <c r="V554" s="428"/>
      <c r="W554" s="436"/>
      <c r="X554" s="436"/>
      <c r="Y554" s="437"/>
      <c r="Z554" s="438" t="str">
        <f t="shared" si="41"/>
        <v/>
      </c>
      <c r="AA554" s="438" t="str">
        <f>IF(Z554="","",VLOOKUP(Z554,'Drop Down Lists'!$D$2:$E$3942,FALSE))</f>
        <v/>
      </c>
      <c r="AB554" s="438"/>
      <c r="AC554" s="438"/>
      <c r="AD554" s="433" t="str">
        <f t="shared" si="42"/>
        <v/>
      </c>
      <c r="AE554" s="439" t="str">
        <f t="shared" si="40"/>
        <v/>
      </c>
      <c r="AF554" s="438" t="str">
        <f>IF(AE554="","",VLOOKUP(AE554,'Drop Down Lists'!$D$2:$E$394,2,FALSE))</f>
        <v/>
      </c>
      <c r="AG554" s="439"/>
      <c r="AH554" s="437" t="str">
        <f t="shared" si="43"/>
        <v/>
      </c>
      <c r="AI554" s="438" t="str">
        <f t="shared" si="44"/>
        <v xml:space="preserve"> </v>
      </c>
      <c r="AJ554" s="438" t="str">
        <f>IF(AI554=" "," ",VLOOKUP(AI554,'Drop Down Lists'!$D$2:$E$394,2,FALSE))</f>
        <v xml:space="preserve"> </v>
      </c>
      <c r="AK554" s="440"/>
    </row>
    <row r="555" spans="1:37">
      <c r="A555" s="422"/>
      <c r="B555" s="423"/>
      <c r="C555" s="423"/>
      <c r="D555" s="423"/>
      <c r="E555" s="424"/>
      <c r="F555" s="423"/>
      <c r="G555" s="423"/>
      <c r="H555" s="424"/>
      <c r="I555" s="423"/>
      <c r="J555" s="423"/>
      <c r="K555" s="423"/>
      <c r="L555" s="433"/>
      <c r="M555" s="423"/>
      <c r="N555" s="423"/>
      <c r="O555" s="425"/>
      <c r="P555" s="434"/>
      <c r="Q555" s="423"/>
      <c r="R555" s="423"/>
      <c r="S555" s="423"/>
      <c r="T555" s="435" t="str">
        <f>IF(S555="","",VLOOKUP(S555,'Drop Down Lists'!$D$2:$E$394,2,FALSE))</f>
        <v/>
      </c>
      <c r="U555" s="428"/>
      <c r="V555" s="428"/>
      <c r="W555" s="436"/>
      <c r="X555" s="436"/>
      <c r="Y555" s="437"/>
      <c r="Z555" s="438" t="str">
        <f t="shared" si="41"/>
        <v/>
      </c>
      <c r="AA555" s="438" t="str">
        <f>IF(Z555="","",VLOOKUP(Z555,'Drop Down Lists'!$D$2:$E$3942,FALSE))</f>
        <v/>
      </c>
      <c r="AB555" s="438"/>
      <c r="AC555" s="438"/>
      <c r="AD555" s="433" t="str">
        <f t="shared" si="42"/>
        <v/>
      </c>
      <c r="AE555" s="439" t="str">
        <f t="shared" si="40"/>
        <v/>
      </c>
      <c r="AF555" s="438" t="str">
        <f>IF(AE555="","",VLOOKUP(AE555,'Drop Down Lists'!$D$2:$E$394,2,FALSE))</f>
        <v/>
      </c>
      <c r="AG555" s="439"/>
      <c r="AH555" s="437" t="str">
        <f t="shared" si="43"/>
        <v/>
      </c>
      <c r="AI555" s="438" t="str">
        <f t="shared" si="44"/>
        <v xml:space="preserve"> </v>
      </c>
      <c r="AJ555" s="438" t="str">
        <f>IF(AI555=" "," ",VLOOKUP(AI555,'Drop Down Lists'!$D$2:$E$394,2,FALSE))</f>
        <v xml:space="preserve"> </v>
      </c>
      <c r="AK555" s="440"/>
    </row>
    <row r="556" spans="1:37">
      <c r="A556" s="422"/>
      <c r="B556" s="423"/>
      <c r="C556" s="423"/>
      <c r="D556" s="423"/>
      <c r="E556" s="424"/>
      <c r="F556" s="423"/>
      <c r="G556" s="423"/>
      <c r="H556" s="424"/>
      <c r="I556" s="423"/>
      <c r="J556" s="423"/>
      <c r="K556" s="423"/>
      <c r="L556" s="433"/>
      <c r="M556" s="423"/>
      <c r="N556" s="423"/>
      <c r="O556" s="425"/>
      <c r="P556" s="434"/>
      <c r="Q556" s="423"/>
      <c r="R556" s="423"/>
      <c r="S556" s="423"/>
      <c r="T556" s="435" t="str">
        <f>IF(S556="","",VLOOKUP(S556,'Drop Down Lists'!$D$2:$E$394,2,FALSE))</f>
        <v/>
      </c>
      <c r="U556" s="428"/>
      <c r="V556" s="428"/>
      <c r="W556" s="436"/>
      <c r="X556" s="436"/>
      <c r="Y556" s="437"/>
      <c r="Z556" s="438" t="str">
        <f t="shared" si="41"/>
        <v/>
      </c>
      <c r="AA556" s="438" t="str">
        <f>IF(Z556="","",VLOOKUP(Z556,'Drop Down Lists'!$D$2:$E$3942,FALSE))</f>
        <v/>
      </c>
      <c r="AB556" s="438"/>
      <c r="AC556" s="438"/>
      <c r="AD556" s="433" t="str">
        <f t="shared" si="42"/>
        <v/>
      </c>
      <c r="AE556" s="439" t="str">
        <f t="shared" si="40"/>
        <v/>
      </c>
      <c r="AF556" s="438" t="str">
        <f>IF(AE556="","",VLOOKUP(AE556,'Drop Down Lists'!$D$2:$E$394,2,FALSE))</f>
        <v/>
      </c>
      <c r="AG556" s="439"/>
      <c r="AH556" s="437" t="str">
        <f t="shared" si="43"/>
        <v/>
      </c>
      <c r="AI556" s="438" t="str">
        <f t="shared" si="44"/>
        <v xml:space="preserve"> </v>
      </c>
      <c r="AJ556" s="438" t="str">
        <f>IF(AI556=" "," ",VLOOKUP(AI556,'Drop Down Lists'!$D$2:$E$394,2,FALSE))</f>
        <v xml:space="preserve"> </v>
      </c>
      <c r="AK556" s="440"/>
    </row>
    <row r="557" spans="1:37">
      <c r="A557" s="422"/>
      <c r="B557" s="423"/>
      <c r="C557" s="423"/>
      <c r="D557" s="423"/>
      <c r="E557" s="424"/>
      <c r="F557" s="423"/>
      <c r="G557" s="423"/>
      <c r="H557" s="424"/>
      <c r="I557" s="423"/>
      <c r="J557" s="423"/>
      <c r="K557" s="423"/>
      <c r="L557" s="433"/>
      <c r="M557" s="423"/>
      <c r="N557" s="423"/>
      <c r="O557" s="425"/>
      <c r="P557" s="434"/>
      <c r="Q557" s="423"/>
      <c r="R557" s="423"/>
      <c r="S557" s="423"/>
      <c r="T557" s="435" t="str">
        <f>IF(S557="","",VLOOKUP(S557,'Drop Down Lists'!$D$2:$E$394,2,FALSE))</f>
        <v/>
      </c>
      <c r="U557" s="428"/>
      <c r="V557" s="428"/>
      <c r="W557" s="436"/>
      <c r="X557" s="436"/>
      <c r="Y557" s="437"/>
      <c r="Z557" s="438" t="str">
        <f t="shared" si="41"/>
        <v/>
      </c>
      <c r="AA557" s="438" t="str">
        <f>IF(Z557="","",VLOOKUP(Z557,'Drop Down Lists'!$D$2:$E$3942,FALSE))</f>
        <v/>
      </c>
      <c r="AB557" s="438"/>
      <c r="AC557" s="438"/>
      <c r="AD557" s="433" t="str">
        <f t="shared" si="42"/>
        <v/>
      </c>
      <c r="AE557" s="439" t="str">
        <f t="shared" si="40"/>
        <v/>
      </c>
      <c r="AF557" s="438" t="str">
        <f>IF(AE557="","",VLOOKUP(AE557,'Drop Down Lists'!$D$2:$E$394,2,FALSE))</f>
        <v/>
      </c>
      <c r="AG557" s="439"/>
      <c r="AH557" s="437" t="str">
        <f t="shared" si="43"/>
        <v/>
      </c>
      <c r="AI557" s="438" t="str">
        <f t="shared" si="44"/>
        <v xml:space="preserve"> </v>
      </c>
      <c r="AJ557" s="438" t="str">
        <f>IF(AI557=" "," ",VLOOKUP(AI557,'Drop Down Lists'!$D$2:$E$394,2,FALSE))</f>
        <v xml:space="preserve"> </v>
      </c>
      <c r="AK557" s="440"/>
    </row>
    <row r="558" spans="1:37">
      <c r="A558" s="422"/>
      <c r="B558" s="423"/>
      <c r="C558" s="423"/>
      <c r="D558" s="423"/>
      <c r="E558" s="424"/>
      <c r="F558" s="423"/>
      <c r="G558" s="423"/>
      <c r="H558" s="424"/>
      <c r="I558" s="423"/>
      <c r="J558" s="423"/>
      <c r="K558" s="423"/>
      <c r="L558" s="433"/>
      <c r="M558" s="423"/>
      <c r="N558" s="423"/>
      <c r="O558" s="425"/>
      <c r="P558" s="434"/>
      <c r="Q558" s="423"/>
      <c r="R558" s="423"/>
      <c r="S558" s="423"/>
      <c r="T558" s="435" t="str">
        <f>IF(S558="","",VLOOKUP(S558,'Drop Down Lists'!$D$2:$E$394,2,FALSE))</f>
        <v/>
      </c>
      <c r="U558" s="428"/>
      <c r="V558" s="428"/>
      <c r="W558" s="436"/>
      <c r="X558" s="436"/>
      <c r="Y558" s="437"/>
      <c r="Z558" s="438" t="str">
        <f t="shared" si="41"/>
        <v/>
      </c>
      <c r="AA558" s="438" t="str">
        <f>IF(Z558="","",VLOOKUP(Z558,'Drop Down Lists'!$D$2:$E$3942,FALSE))</f>
        <v/>
      </c>
      <c r="AB558" s="438"/>
      <c r="AC558" s="438"/>
      <c r="AD558" s="433" t="str">
        <f t="shared" si="42"/>
        <v/>
      </c>
      <c r="AE558" s="439" t="str">
        <f t="shared" si="40"/>
        <v/>
      </c>
      <c r="AF558" s="438" t="str">
        <f>IF(AE558="","",VLOOKUP(AE558,'Drop Down Lists'!$D$2:$E$394,2,FALSE))</f>
        <v/>
      </c>
      <c r="AG558" s="439"/>
      <c r="AH558" s="437" t="str">
        <f t="shared" si="43"/>
        <v/>
      </c>
      <c r="AI558" s="438" t="str">
        <f t="shared" si="44"/>
        <v xml:space="preserve"> </v>
      </c>
      <c r="AJ558" s="438" t="str">
        <f>IF(AI558=" "," ",VLOOKUP(AI558,'Drop Down Lists'!$D$2:$E$394,2,FALSE))</f>
        <v xml:space="preserve"> </v>
      </c>
      <c r="AK558" s="440"/>
    </row>
    <row r="559" spans="1:37">
      <c r="A559" s="422"/>
      <c r="B559" s="423"/>
      <c r="C559" s="423"/>
      <c r="D559" s="423"/>
      <c r="E559" s="424"/>
      <c r="F559" s="423"/>
      <c r="G559" s="423"/>
      <c r="H559" s="424"/>
      <c r="I559" s="423"/>
      <c r="J559" s="423"/>
      <c r="K559" s="423"/>
      <c r="L559" s="433"/>
      <c r="M559" s="423"/>
      <c r="N559" s="423"/>
      <c r="O559" s="425"/>
      <c r="P559" s="434"/>
      <c r="Q559" s="423"/>
      <c r="R559" s="423"/>
      <c r="S559" s="423"/>
      <c r="T559" s="435" t="str">
        <f>IF(S559="","",VLOOKUP(S559,'Drop Down Lists'!$D$2:$E$394,2,FALSE))</f>
        <v/>
      </c>
      <c r="U559" s="428"/>
      <c r="V559" s="428"/>
      <c r="W559" s="436"/>
      <c r="X559" s="436"/>
      <c r="Y559" s="437"/>
      <c r="Z559" s="438" t="str">
        <f t="shared" si="41"/>
        <v/>
      </c>
      <c r="AA559" s="438" t="str">
        <f>IF(Z559="","",VLOOKUP(Z559,'Drop Down Lists'!$D$2:$E$3942,FALSE))</f>
        <v/>
      </c>
      <c r="AB559" s="438"/>
      <c r="AC559" s="438"/>
      <c r="AD559" s="433" t="str">
        <f t="shared" si="42"/>
        <v/>
      </c>
      <c r="AE559" s="439" t="str">
        <f t="shared" si="40"/>
        <v/>
      </c>
      <c r="AF559" s="438" t="str">
        <f>IF(AE559="","",VLOOKUP(AE559,'Drop Down Lists'!$D$2:$E$394,2,FALSE))</f>
        <v/>
      </c>
      <c r="AG559" s="439"/>
      <c r="AH559" s="437" t="str">
        <f t="shared" si="43"/>
        <v/>
      </c>
      <c r="AI559" s="438" t="str">
        <f t="shared" si="44"/>
        <v xml:space="preserve"> </v>
      </c>
      <c r="AJ559" s="438" t="str">
        <f>IF(AI559=" "," ",VLOOKUP(AI559,'Drop Down Lists'!$D$2:$E$394,2,FALSE))</f>
        <v xml:space="preserve"> </v>
      </c>
      <c r="AK559" s="440"/>
    </row>
    <row r="560" spans="1:37">
      <c r="A560" s="422"/>
      <c r="B560" s="423"/>
      <c r="C560" s="423"/>
      <c r="D560" s="423"/>
      <c r="E560" s="424"/>
      <c r="F560" s="423"/>
      <c r="G560" s="423"/>
      <c r="H560" s="424"/>
      <c r="I560" s="423"/>
      <c r="J560" s="423"/>
      <c r="K560" s="423"/>
      <c r="L560" s="433"/>
      <c r="M560" s="423"/>
      <c r="N560" s="423"/>
      <c r="O560" s="425"/>
      <c r="P560" s="434"/>
      <c r="Q560" s="423"/>
      <c r="R560" s="423"/>
      <c r="S560" s="423"/>
      <c r="T560" s="435" t="str">
        <f>IF(S560="","",VLOOKUP(S560,'Drop Down Lists'!$D$2:$E$394,2,FALSE))</f>
        <v/>
      </c>
      <c r="U560" s="428"/>
      <c r="V560" s="428"/>
      <c r="W560" s="436"/>
      <c r="X560" s="436"/>
      <c r="Y560" s="437"/>
      <c r="Z560" s="438" t="str">
        <f t="shared" si="41"/>
        <v/>
      </c>
      <c r="AA560" s="438" t="str">
        <f>IF(Z560="","",VLOOKUP(Z560,'Drop Down Lists'!$D$2:$E$3942,FALSE))</f>
        <v/>
      </c>
      <c r="AB560" s="438"/>
      <c r="AC560" s="438"/>
      <c r="AD560" s="433" t="str">
        <f t="shared" si="42"/>
        <v/>
      </c>
      <c r="AE560" s="439" t="str">
        <f t="shared" si="40"/>
        <v/>
      </c>
      <c r="AF560" s="438" t="str">
        <f>IF(AE560="","",VLOOKUP(AE560,'Drop Down Lists'!$D$2:$E$394,2,FALSE))</f>
        <v/>
      </c>
      <c r="AG560" s="439"/>
      <c r="AH560" s="437" t="str">
        <f t="shared" si="43"/>
        <v/>
      </c>
      <c r="AI560" s="438" t="str">
        <f t="shared" si="44"/>
        <v xml:space="preserve"> </v>
      </c>
      <c r="AJ560" s="438" t="str">
        <f>IF(AI560=" "," ",VLOOKUP(AI560,'Drop Down Lists'!$D$2:$E$394,2,FALSE))</f>
        <v xml:space="preserve"> </v>
      </c>
      <c r="AK560" s="440"/>
    </row>
    <row r="561" spans="1:37">
      <c r="A561" s="422"/>
      <c r="B561" s="423"/>
      <c r="C561" s="423"/>
      <c r="D561" s="423"/>
      <c r="E561" s="424"/>
      <c r="F561" s="423"/>
      <c r="G561" s="423"/>
      <c r="H561" s="424"/>
      <c r="I561" s="423"/>
      <c r="J561" s="423"/>
      <c r="K561" s="423"/>
      <c r="L561" s="433"/>
      <c r="M561" s="423"/>
      <c r="N561" s="423"/>
      <c r="O561" s="425"/>
      <c r="P561" s="434"/>
      <c r="Q561" s="423"/>
      <c r="R561" s="423"/>
      <c r="S561" s="423"/>
      <c r="T561" s="435" t="str">
        <f>IF(S561="","",VLOOKUP(S561,'Drop Down Lists'!$D$2:$E$394,2,FALSE))</f>
        <v/>
      </c>
      <c r="U561" s="428"/>
      <c r="V561" s="428"/>
      <c r="W561" s="436"/>
      <c r="X561" s="436"/>
      <c r="Y561" s="437"/>
      <c r="Z561" s="438" t="str">
        <f t="shared" si="41"/>
        <v/>
      </c>
      <c r="AA561" s="438" t="str">
        <f>IF(Z561="","",VLOOKUP(Z561,'Drop Down Lists'!$D$2:$E$3942,FALSE))</f>
        <v/>
      </c>
      <c r="AB561" s="438"/>
      <c r="AC561" s="438"/>
      <c r="AD561" s="433" t="str">
        <f t="shared" si="42"/>
        <v/>
      </c>
      <c r="AE561" s="439" t="str">
        <f t="shared" si="40"/>
        <v/>
      </c>
      <c r="AF561" s="438" t="str">
        <f>IF(AE561="","",VLOOKUP(AE561,'Drop Down Lists'!$D$2:$E$394,2,FALSE))</f>
        <v/>
      </c>
      <c r="AG561" s="439"/>
      <c r="AH561" s="437" t="str">
        <f t="shared" si="43"/>
        <v/>
      </c>
      <c r="AI561" s="438" t="str">
        <f t="shared" si="44"/>
        <v xml:space="preserve"> </v>
      </c>
      <c r="AJ561" s="438" t="str">
        <f>IF(AI561=" "," ",VLOOKUP(AI561,'Drop Down Lists'!$D$2:$E$394,2,FALSE))</f>
        <v xml:space="preserve"> </v>
      </c>
      <c r="AK561" s="440"/>
    </row>
    <row r="562" spans="1:37">
      <c r="A562" s="422"/>
      <c r="B562" s="423"/>
      <c r="C562" s="423"/>
      <c r="D562" s="423"/>
      <c r="E562" s="424"/>
      <c r="F562" s="423"/>
      <c r="G562" s="423"/>
      <c r="H562" s="424"/>
      <c r="I562" s="423"/>
      <c r="J562" s="423"/>
      <c r="K562" s="423"/>
      <c r="L562" s="433"/>
      <c r="M562" s="423"/>
      <c r="N562" s="423"/>
      <c r="O562" s="425"/>
      <c r="P562" s="434"/>
      <c r="Q562" s="423"/>
      <c r="R562" s="423"/>
      <c r="S562" s="423"/>
      <c r="T562" s="435" t="str">
        <f>IF(S562="","",VLOOKUP(S562,'Drop Down Lists'!$D$2:$E$394,2,FALSE))</f>
        <v/>
      </c>
      <c r="U562" s="428"/>
      <c r="V562" s="428"/>
      <c r="W562" s="436"/>
      <c r="X562" s="436"/>
      <c r="Y562" s="437"/>
      <c r="Z562" s="438" t="str">
        <f t="shared" si="41"/>
        <v/>
      </c>
      <c r="AA562" s="438" t="str">
        <f>IF(Z562="","",VLOOKUP(Z562,'Drop Down Lists'!$D$2:$E$3942,FALSE))</f>
        <v/>
      </c>
      <c r="AB562" s="438"/>
      <c r="AC562" s="438"/>
      <c r="AD562" s="433" t="str">
        <f t="shared" si="42"/>
        <v/>
      </c>
      <c r="AE562" s="439" t="str">
        <f t="shared" si="40"/>
        <v/>
      </c>
      <c r="AF562" s="438" t="str">
        <f>IF(AE562="","",VLOOKUP(AE562,'Drop Down Lists'!$D$2:$E$394,2,FALSE))</f>
        <v/>
      </c>
      <c r="AG562" s="439"/>
      <c r="AH562" s="437" t="str">
        <f t="shared" si="43"/>
        <v/>
      </c>
      <c r="AI562" s="438" t="str">
        <f t="shared" si="44"/>
        <v xml:space="preserve"> </v>
      </c>
      <c r="AJ562" s="438" t="str">
        <f>IF(AI562=" "," ",VLOOKUP(AI562,'Drop Down Lists'!$D$2:$E$394,2,FALSE))</f>
        <v xml:space="preserve"> </v>
      </c>
      <c r="AK562" s="440"/>
    </row>
    <row r="563" spans="1:37">
      <c r="A563" s="422"/>
      <c r="B563" s="423"/>
      <c r="C563" s="423"/>
      <c r="D563" s="423"/>
      <c r="E563" s="424"/>
      <c r="F563" s="423"/>
      <c r="G563" s="423"/>
      <c r="H563" s="424"/>
      <c r="I563" s="423"/>
      <c r="J563" s="423"/>
      <c r="K563" s="423"/>
      <c r="L563" s="433"/>
      <c r="M563" s="423"/>
      <c r="N563" s="423"/>
      <c r="O563" s="425"/>
      <c r="P563" s="434"/>
      <c r="Q563" s="423"/>
      <c r="R563" s="423"/>
      <c r="S563" s="423"/>
      <c r="T563" s="435" t="str">
        <f>IF(S563="","",VLOOKUP(S563,'Drop Down Lists'!$D$2:$E$394,2,FALSE))</f>
        <v/>
      </c>
      <c r="U563" s="428"/>
      <c r="V563" s="428"/>
      <c r="W563" s="436"/>
      <c r="X563" s="436"/>
      <c r="Y563" s="437"/>
      <c r="Z563" s="438" t="str">
        <f t="shared" si="41"/>
        <v/>
      </c>
      <c r="AA563" s="438" t="str">
        <f>IF(Z563="","",VLOOKUP(Z563,'Drop Down Lists'!$D$2:$E$3942,FALSE))</f>
        <v/>
      </c>
      <c r="AB563" s="438"/>
      <c r="AC563" s="438"/>
      <c r="AD563" s="433" t="str">
        <f t="shared" si="42"/>
        <v/>
      </c>
      <c r="AE563" s="439" t="str">
        <f t="shared" si="40"/>
        <v/>
      </c>
      <c r="AF563" s="438" t="str">
        <f>IF(AE563="","",VLOOKUP(AE563,'Drop Down Lists'!$D$2:$E$394,2,FALSE))</f>
        <v/>
      </c>
      <c r="AG563" s="439"/>
      <c r="AH563" s="437" t="str">
        <f t="shared" si="43"/>
        <v/>
      </c>
      <c r="AI563" s="438" t="str">
        <f t="shared" si="44"/>
        <v xml:space="preserve"> </v>
      </c>
      <c r="AJ563" s="438" t="str">
        <f>IF(AI563=" "," ",VLOOKUP(AI563,'Drop Down Lists'!$D$2:$E$394,2,FALSE))</f>
        <v xml:space="preserve"> </v>
      </c>
      <c r="AK563" s="440"/>
    </row>
    <row r="564" spans="1:37">
      <c r="A564" s="422"/>
      <c r="B564" s="423"/>
      <c r="C564" s="423"/>
      <c r="D564" s="423"/>
      <c r="E564" s="424"/>
      <c r="F564" s="423"/>
      <c r="G564" s="423"/>
      <c r="H564" s="424"/>
      <c r="I564" s="423"/>
      <c r="J564" s="423"/>
      <c r="K564" s="423"/>
      <c r="L564" s="433"/>
      <c r="M564" s="423"/>
      <c r="N564" s="423"/>
      <c r="O564" s="425"/>
      <c r="P564" s="434"/>
      <c r="Q564" s="423"/>
      <c r="R564" s="423"/>
      <c r="S564" s="423"/>
      <c r="T564" s="435" t="str">
        <f>IF(S564="","",VLOOKUP(S564,'Drop Down Lists'!$D$2:$E$394,2,FALSE))</f>
        <v/>
      </c>
      <c r="U564" s="428"/>
      <c r="V564" s="428"/>
      <c r="W564" s="436"/>
      <c r="X564" s="436"/>
      <c r="Y564" s="437"/>
      <c r="Z564" s="438" t="str">
        <f t="shared" si="41"/>
        <v/>
      </c>
      <c r="AA564" s="438" t="str">
        <f>IF(Z564="","",VLOOKUP(Z564,'Drop Down Lists'!$D$2:$E$3942,FALSE))</f>
        <v/>
      </c>
      <c r="AB564" s="438"/>
      <c r="AC564" s="438"/>
      <c r="AD564" s="433" t="str">
        <f t="shared" si="42"/>
        <v/>
      </c>
      <c r="AE564" s="439" t="str">
        <f t="shared" si="40"/>
        <v/>
      </c>
      <c r="AF564" s="438" t="str">
        <f>IF(AE564="","",VLOOKUP(AE564,'Drop Down Lists'!$D$2:$E$394,2,FALSE))</f>
        <v/>
      </c>
      <c r="AG564" s="439"/>
      <c r="AH564" s="437" t="str">
        <f t="shared" si="43"/>
        <v/>
      </c>
      <c r="AI564" s="438" t="str">
        <f t="shared" si="44"/>
        <v xml:space="preserve"> </v>
      </c>
      <c r="AJ564" s="438" t="str">
        <f>IF(AI564=" "," ",VLOOKUP(AI564,'Drop Down Lists'!$D$2:$E$394,2,FALSE))</f>
        <v xml:space="preserve"> </v>
      </c>
      <c r="AK564" s="440"/>
    </row>
    <row r="565" spans="1:37">
      <c r="A565" s="422"/>
      <c r="B565" s="423"/>
      <c r="C565" s="423"/>
      <c r="D565" s="423"/>
      <c r="E565" s="424"/>
      <c r="F565" s="423"/>
      <c r="G565" s="423"/>
      <c r="H565" s="424"/>
      <c r="I565" s="423"/>
      <c r="J565" s="423"/>
      <c r="K565" s="423"/>
      <c r="L565" s="433"/>
      <c r="M565" s="423"/>
      <c r="N565" s="423"/>
      <c r="O565" s="425"/>
      <c r="P565" s="434"/>
      <c r="Q565" s="423"/>
      <c r="R565" s="423"/>
      <c r="S565" s="423"/>
      <c r="T565" s="435" t="str">
        <f>IF(S565="","",VLOOKUP(S565,'Drop Down Lists'!$D$2:$E$394,2,FALSE))</f>
        <v/>
      </c>
      <c r="U565" s="428"/>
      <c r="V565" s="428"/>
      <c r="W565" s="436"/>
      <c r="X565" s="436"/>
      <c r="Y565" s="437"/>
      <c r="Z565" s="438" t="str">
        <f t="shared" si="41"/>
        <v/>
      </c>
      <c r="AA565" s="438" t="str">
        <f>IF(Z565="","",VLOOKUP(Z565,'Drop Down Lists'!$D$2:$E$3942,FALSE))</f>
        <v/>
      </c>
      <c r="AB565" s="438"/>
      <c r="AC565" s="438"/>
      <c r="AD565" s="433" t="str">
        <f t="shared" si="42"/>
        <v/>
      </c>
      <c r="AE565" s="439" t="str">
        <f t="shared" si="40"/>
        <v/>
      </c>
      <c r="AF565" s="438" t="str">
        <f>IF(AE565="","",VLOOKUP(AE565,'Drop Down Lists'!$D$2:$E$394,2,FALSE))</f>
        <v/>
      </c>
      <c r="AG565" s="439"/>
      <c r="AH565" s="437" t="str">
        <f t="shared" si="43"/>
        <v/>
      </c>
      <c r="AI565" s="438" t="str">
        <f t="shared" si="44"/>
        <v xml:space="preserve"> </v>
      </c>
      <c r="AJ565" s="438" t="str">
        <f>IF(AI565=" "," ",VLOOKUP(AI565,'Drop Down Lists'!$D$2:$E$394,2,FALSE))</f>
        <v xml:space="preserve"> </v>
      </c>
      <c r="AK565" s="440"/>
    </row>
    <row r="566" spans="1:37">
      <c r="A566" s="422"/>
      <c r="B566" s="423"/>
      <c r="C566" s="423"/>
      <c r="D566" s="423"/>
      <c r="E566" s="424"/>
      <c r="F566" s="423"/>
      <c r="G566" s="423"/>
      <c r="H566" s="424"/>
      <c r="I566" s="423"/>
      <c r="J566" s="423"/>
      <c r="K566" s="423"/>
      <c r="L566" s="433"/>
      <c r="M566" s="423"/>
      <c r="N566" s="423"/>
      <c r="O566" s="425"/>
      <c r="P566" s="434"/>
      <c r="Q566" s="423"/>
      <c r="R566" s="423"/>
      <c r="S566" s="423"/>
      <c r="T566" s="435" t="str">
        <f>IF(S566="","",VLOOKUP(S566,'Drop Down Lists'!$D$2:$E$394,2,FALSE))</f>
        <v/>
      </c>
      <c r="U566" s="428"/>
      <c r="V566" s="428"/>
      <c r="W566" s="436"/>
      <c r="X566" s="436"/>
      <c r="Y566" s="437"/>
      <c r="Z566" s="438" t="str">
        <f t="shared" si="41"/>
        <v/>
      </c>
      <c r="AA566" s="438" t="str">
        <f>IF(Z566="","",VLOOKUP(Z566,'Drop Down Lists'!$D$2:$E$3942,FALSE))</f>
        <v/>
      </c>
      <c r="AB566" s="438"/>
      <c r="AC566" s="438"/>
      <c r="AD566" s="433" t="str">
        <f t="shared" si="42"/>
        <v/>
      </c>
      <c r="AE566" s="439" t="str">
        <f t="shared" si="40"/>
        <v/>
      </c>
      <c r="AF566" s="438" t="str">
        <f>IF(AE566="","",VLOOKUP(AE566,'Drop Down Lists'!$D$2:$E$394,2,FALSE))</f>
        <v/>
      </c>
      <c r="AG566" s="439"/>
      <c r="AH566" s="437" t="str">
        <f t="shared" si="43"/>
        <v/>
      </c>
      <c r="AI566" s="438" t="str">
        <f t="shared" si="44"/>
        <v xml:space="preserve"> </v>
      </c>
      <c r="AJ566" s="438" t="str">
        <f>IF(AI566=" "," ",VLOOKUP(AI566,'Drop Down Lists'!$D$2:$E$394,2,FALSE))</f>
        <v xml:space="preserve"> </v>
      </c>
      <c r="AK566" s="440"/>
    </row>
    <row r="567" spans="1:37">
      <c r="A567" s="422"/>
      <c r="B567" s="423"/>
      <c r="C567" s="423"/>
      <c r="D567" s="423"/>
      <c r="E567" s="424"/>
      <c r="F567" s="423"/>
      <c r="G567" s="423"/>
      <c r="H567" s="424"/>
      <c r="I567" s="423"/>
      <c r="J567" s="423"/>
      <c r="K567" s="423"/>
      <c r="L567" s="433"/>
      <c r="M567" s="423"/>
      <c r="N567" s="423"/>
      <c r="O567" s="425"/>
      <c r="P567" s="434"/>
      <c r="Q567" s="423"/>
      <c r="R567" s="423"/>
      <c r="S567" s="423"/>
      <c r="T567" s="435" t="str">
        <f>IF(S567="","",VLOOKUP(S567,'Drop Down Lists'!$D$2:$E$394,2,FALSE))</f>
        <v/>
      </c>
      <c r="U567" s="428"/>
      <c r="V567" s="428"/>
      <c r="W567" s="436"/>
      <c r="X567" s="436"/>
      <c r="Y567" s="437"/>
      <c r="Z567" s="438" t="str">
        <f t="shared" si="41"/>
        <v/>
      </c>
      <c r="AA567" s="438" t="str">
        <f>IF(Z567="","",VLOOKUP(Z567,'Drop Down Lists'!$D$2:$E$3942,FALSE))</f>
        <v/>
      </c>
      <c r="AB567" s="438"/>
      <c r="AC567" s="438"/>
      <c r="AD567" s="433" t="str">
        <f t="shared" si="42"/>
        <v/>
      </c>
      <c r="AE567" s="439" t="str">
        <f t="shared" si="40"/>
        <v/>
      </c>
      <c r="AF567" s="438" t="str">
        <f>IF(AE567="","",VLOOKUP(AE567,'Drop Down Lists'!$D$2:$E$394,2,FALSE))</f>
        <v/>
      </c>
      <c r="AG567" s="439"/>
      <c r="AH567" s="437" t="str">
        <f t="shared" si="43"/>
        <v/>
      </c>
      <c r="AI567" s="438" t="str">
        <f t="shared" si="44"/>
        <v xml:space="preserve"> </v>
      </c>
      <c r="AJ567" s="438" t="str">
        <f>IF(AI567=" "," ",VLOOKUP(AI567,'Drop Down Lists'!$D$2:$E$394,2,FALSE))</f>
        <v xml:space="preserve"> </v>
      </c>
      <c r="AK567" s="440"/>
    </row>
    <row r="568" spans="1:37">
      <c r="A568" s="422"/>
      <c r="B568" s="423"/>
      <c r="C568" s="423"/>
      <c r="D568" s="423"/>
      <c r="E568" s="424"/>
      <c r="F568" s="423"/>
      <c r="G568" s="423"/>
      <c r="H568" s="424"/>
      <c r="I568" s="423"/>
      <c r="J568" s="423"/>
      <c r="K568" s="423"/>
      <c r="L568" s="433"/>
      <c r="M568" s="423"/>
      <c r="N568" s="423"/>
      <c r="O568" s="425"/>
      <c r="P568" s="434"/>
      <c r="Q568" s="423"/>
      <c r="R568" s="423"/>
      <c r="S568" s="423"/>
      <c r="T568" s="435" t="str">
        <f>IF(S568="","",VLOOKUP(S568,'Drop Down Lists'!$D$2:$E$394,2,FALSE))</f>
        <v/>
      </c>
      <c r="U568" s="428"/>
      <c r="V568" s="428"/>
      <c r="W568" s="436"/>
      <c r="X568" s="436"/>
      <c r="Y568" s="437"/>
      <c r="Z568" s="438" t="str">
        <f t="shared" si="41"/>
        <v/>
      </c>
      <c r="AA568" s="438" t="str">
        <f>IF(Z568="","",VLOOKUP(Z568,'Drop Down Lists'!$D$2:$E$3942,FALSE))</f>
        <v/>
      </c>
      <c r="AB568" s="438"/>
      <c r="AC568" s="438"/>
      <c r="AD568" s="433" t="str">
        <f t="shared" si="42"/>
        <v/>
      </c>
      <c r="AE568" s="439" t="str">
        <f t="shared" si="40"/>
        <v/>
      </c>
      <c r="AF568" s="438" t="str">
        <f>IF(AE568="","",VLOOKUP(AE568,'Drop Down Lists'!$D$2:$E$394,2,FALSE))</f>
        <v/>
      </c>
      <c r="AG568" s="439"/>
      <c r="AH568" s="437" t="str">
        <f t="shared" si="43"/>
        <v/>
      </c>
      <c r="AI568" s="438" t="str">
        <f t="shared" si="44"/>
        <v xml:space="preserve"> </v>
      </c>
      <c r="AJ568" s="438" t="str">
        <f>IF(AI568=" "," ",VLOOKUP(AI568,'Drop Down Lists'!$D$2:$E$394,2,FALSE))</f>
        <v xml:space="preserve"> </v>
      </c>
      <c r="AK568" s="440"/>
    </row>
    <row r="569" spans="1:37">
      <c r="A569" s="422"/>
      <c r="B569" s="423"/>
      <c r="C569" s="423"/>
      <c r="D569" s="423"/>
      <c r="E569" s="424"/>
      <c r="F569" s="423"/>
      <c r="G569" s="423"/>
      <c r="H569" s="424"/>
      <c r="I569" s="423"/>
      <c r="J569" s="423"/>
      <c r="K569" s="423"/>
      <c r="L569" s="433"/>
      <c r="M569" s="423"/>
      <c r="N569" s="423"/>
      <c r="O569" s="425"/>
      <c r="P569" s="434"/>
      <c r="Q569" s="423"/>
      <c r="R569" s="423"/>
      <c r="S569" s="423"/>
      <c r="T569" s="435" t="str">
        <f>IF(S569="","",VLOOKUP(S569,'Drop Down Lists'!$D$2:$E$394,2,FALSE))</f>
        <v/>
      </c>
      <c r="U569" s="428"/>
      <c r="V569" s="428"/>
      <c r="W569" s="436"/>
      <c r="X569" s="436"/>
      <c r="Y569" s="437"/>
      <c r="Z569" s="438" t="str">
        <f t="shared" si="41"/>
        <v/>
      </c>
      <c r="AA569" s="438" t="str">
        <f>IF(Z569="","",VLOOKUP(Z569,'Drop Down Lists'!$D$2:$E$3942,FALSE))</f>
        <v/>
      </c>
      <c r="AB569" s="438"/>
      <c r="AC569" s="438"/>
      <c r="AD569" s="433" t="str">
        <f t="shared" si="42"/>
        <v/>
      </c>
      <c r="AE569" s="439" t="str">
        <f t="shared" si="40"/>
        <v/>
      </c>
      <c r="AF569" s="438" t="str">
        <f>IF(AE569="","",VLOOKUP(AE569,'Drop Down Lists'!$D$2:$E$394,2,FALSE))</f>
        <v/>
      </c>
      <c r="AG569" s="439"/>
      <c r="AH569" s="437" t="str">
        <f t="shared" si="43"/>
        <v/>
      </c>
      <c r="AI569" s="438" t="str">
        <f t="shared" si="44"/>
        <v xml:space="preserve"> </v>
      </c>
      <c r="AJ569" s="438" t="str">
        <f>IF(AI569=" "," ",VLOOKUP(AI569,'Drop Down Lists'!$D$2:$E$394,2,FALSE))</f>
        <v xml:space="preserve"> </v>
      </c>
      <c r="AK569" s="440"/>
    </row>
    <row r="570" spans="1:37">
      <c r="A570" s="422"/>
      <c r="B570" s="423"/>
      <c r="C570" s="423"/>
      <c r="D570" s="423"/>
      <c r="E570" s="424"/>
      <c r="F570" s="423"/>
      <c r="G570" s="423"/>
      <c r="H570" s="424"/>
      <c r="I570" s="423"/>
      <c r="J570" s="423"/>
      <c r="K570" s="423"/>
      <c r="L570" s="433"/>
      <c r="M570" s="423"/>
      <c r="N570" s="423"/>
      <c r="O570" s="425"/>
      <c r="P570" s="434"/>
      <c r="Q570" s="423"/>
      <c r="R570" s="423"/>
      <c r="S570" s="423"/>
      <c r="T570" s="435" t="str">
        <f>IF(S570="","",VLOOKUP(S570,'Drop Down Lists'!$D$2:$E$394,2,FALSE))</f>
        <v/>
      </c>
      <c r="U570" s="428"/>
      <c r="V570" s="428"/>
      <c r="W570" s="436"/>
      <c r="X570" s="436"/>
      <c r="Y570" s="437"/>
      <c r="Z570" s="438" t="str">
        <f t="shared" si="41"/>
        <v/>
      </c>
      <c r="AA570" s="438" t="str">
        <f>IF(Z570="","",VLOOKUP(Z570,'Drop Down Lists'!$D$2:$E$3942,FALSE))</f>
        <v/>
      </c>
      <c r="AB570" s="438"/>
      <c r="AC570" s="438"/>
      <c r="AD570" s="433" t="str">
        <f t="shared" si="42"/>
        <v/>
      </c>
      <c r="AE570" s="439" t="str">
        <f t="shared" si="40"/>
        <v/>
      </c>
      <c r="AF570" s="438" t="str">
        <f>IF(AE570="","",VLOOKUP(AE570,'Drop Down Lists'!$D$2:$E$394,2,FALSE))</f>
        <v/>
      </c>
      <c r="AG570" s="439"/>
      <c r="AH570" s="437" t="str">
        <f t="shared" si="43"/>
        <v/>
      </c>
      <c r="AI570" s="438" t="str">
        <f t="shared" si="44"/>
        <v xml:space="preserve"> </v>
      </c>
      <c r="AJ570" s="438" t="str">
        <f>IF(AI570=" "," ",VLOOKUP(AI570,'Drop Down Lists'!$D$2:$E$394,2,FALSE))</f>
        <v xml:space="preserve"> </v>
      </c>
      <c r="AK570" s="440"/>
    </row>
    <row r="571" spans="1:37">
      <c r="A571" s="422"/>
      <c r="B571" s="423"/>
      <c r="C571" s="423"/>
      <c r="D571" s="423"/>
      <c r="E571" s="424"/>
      <c r="F571" s="423"/>
      <c r="G571" s="423"/>
      <c r="H571" s="424"/>
      <c r="I571" s="423"/>
      <c r="J571" s="423"/>
      <c r="K571" s="423"/>
      <c r="L571" s="433"/>
      <c r="M571" s="423"/>
      <c r="N571" s="423"/>
      <c r="O571" s="425"/>
      <c r="P571" s="434"/>
      <c r="Q571" s="423"/>
      <c r="R571" s="423"/>
      <c r="S571" s="423"/>
      <c r="T571" s="435" t="str">
        <f>IF(S571="","",VLOOKUP(S571,'Drop Down Lists'!$D$2:$E$394,2,FALSE))</f>
        <v/>
      </c>
      <c r="U571" s="428"/>
      <c r="V571" s="428"/>
      <c r="W571" s="436"/>
      <c r="X571" s="436"/>
      <c r="Y571" s="437"/>
      <c r="Z571" s="438" t="str">
        <f t="shared" si="41"/>
        <v/>
      </c>
      <c r="AA571" s="438" t="str">
        <f>IF(Z571="","",VLOOKUP(Z571,'Drop Down Lists'!$D$2:$E$3942,FALSE))</f>
        <v/>
      </c>
      <c r="AB571" s="438"/>
      <c r="AC571" s="438"/>
      <c r="AD571" s="433" t="str">
        <f t="shared" si="42"/>
        <v/>
      </c>
      <c r="AE571" s="439" t="str">
        <f t="shared" si="40"/>
        <v/>
      </c>
      <c r="AF571" s="438" t="str">
        <f>IF(AE571="","",VLOOKUP(AE571,'Drop Down Lists'!$D$2:$E$394,2,FALSE))</f>
        <v/>
      </c>
      <c r="AG571" s="439"/>
      <c r="AH571" s="437" t="str">
        <f t="shared" si="43"/>
        <v/>
      </c>
      <c r="AI571" s="438" t="str">
        <f t="shared" si="44"/>
        <v xml:space="preserve"> </v>
      </c>
      <c r="AJ571" s="438" t="str">
        <f>IF(AI571=" "," ",VLOOKUP(AI571,'Drop Down Lists'!$D$2:$E$394,2,FALSE))</f>
        <v xml:space="preserve"> </v>
      </c>
      <c r="AK571" s="440"/>
    </row>
    <row r="572" spans="1:37">
      <c r="A572" s="422"/>
      <c r="B572" s="423"/>
      <c r="C572" s="423"/>
      <c r="D572" s="423"/>
      <c r="E572" s="424"/>
      <c r="F572" s="423"/>
      <c r="G572" s="423"/>
      <c r="H572" s="424"/>
      <c r="I572" s="423"/>
      <c r="J572" s="423"/>
      <c r="K572" s="423"/>
      <c r="L572" s="433"/>
      <c r="M572" s="423"/>
      <c r="N572" s="423"/>
      <c r="O572" s="425"/>
      <c r="P572" s="434"/>
      <c r="Q572" s="423"/>
      <c r="R572" s="423"/>
      <c r="S572" s="423"/>
      <c r="T572" s="435" t="str">
        <f>IF(S572="","",VLOOKUP(S572,'Drop Down Lists'!$D$2:$E$394,2,FALSE))</f>
        <v/>
      </c>
      <c r="U572" s="428"/>
      <c r="V572" s="428"/>
      <c r="W572" s="436"/>
      <c r="X572" s="436"/>
      <c r="Y572" s="437"/>
      <c r="Z572" s="438" t="str">
        <f t="shared" si="41"/>
        <v/>
      </c>
      <c r="AA572" s="438" t="str">
        <f>IF(Z572="","",VLOOKUP(Z572,'Drop Down Lists'!$D$2:$E$3942,FALSE))</f>
        <v/>
      </c>
      <c r="AB572" s="438"/>
      <c r="AC572" s="438"/>
      <c r="AD572" s="433" t="str">
        <f t="shared" si="42"/>
        <v/>
      </c>
      <c r="AE572" s="439" t="str">
        <f t="shared" si="40"/>
        <v/>
      </c>
      <c r="AF572" s="438" t="str">
        <f>IF(AE572="","",VLOOKUP(AE572,'Drop Down Lists'!$D$2:$E$394,2,FALSE))</f>
        <v/>
      </c>
      <c r="AG572" s="439"/>
      <c r="AH572" s="437" t="str">
        <f t="shared" si="43"/>
        <v/>
      </c>
      <c r="AI572" s="438" t="str">
        <f t="shared" si="44"/>
        <v xml:space="preserve"> </v>
      </c>
      <c r="AJ572" s="438" t="str">
        <f>IF(AI572=" "," ",VLOOKUP(AI572,'Drop Down Lists'!$D$2:$E$394,2,FALSE))</f>
        <v xml:space="preserve"> </v>
      </c>
      <c r="AK572" s="440"/>
    </row>
    <row r="573" spans="1:37">
      <c r="A573" s="422"/>
      <c r="B573" s="423"/>
      <c r="C573" s="423"/>
      <c r="D573" s="423"/>
      <c r="E573" s="424"/>
      <c r="F573" s="423"/>
      <c r="G573" s="423"/>
      <c r="H573" s="424"/>
      <c r="I573" s="423"/>
      <c r="J573" s="423"/>
      <c r="K573" s="423"/>
      <c r="L573" s="433"/>
      <c r="M573" s="423"/>
      <c r="N573" s="423"/>
      <c r="O573" s="425"/>
      <c r="P573" s="434"/>
      <c r="Q573" s="423"/>
      <c r="R573" s="423"/>
      <c r="S573" s="423"/>
      <c r="T573" s="435" t="str">
        <f>IF(S573="","",VLOOKUP(S573,'Drop Down Lists'!$D$2:$E$394,2,FALSE))</f>
        <v/>
      </c>
      <c r="U573" s="428"/>
      <c r="V573" s="428"/>
      <c r="W573" s="436"/>
      <c r="X573" s="436"/>
      <c r="Y573" s="437"/>
      <c r="Z573" s="438" t="str">
        <f t="shared" si="41"/>
        <v/>
      </c>
      <c r="AA573" s="438" t="str">
        <f>IF(Z573="","",VLOOKUP(Z573,'Drop Down Lists'!$D$2:$E$3942,FALSE))</f>
        <v/>
      </c>
      <c r="AB573" s="438"/>
      <c r="AC573" s="438"/>
      <c r="AD573" s="433" t="str">
        <f t="shared" si="42"/>
        <v/>
      </c>
      <c r="AE573" s="439" t="str">
        <f t="shared" si="40"/>
        <v/>
      </c>
      <c r="AF573" s="438" t="str">
        <f>IF(AE573="","",VLOOKUP(AE573,'Drop Down Lists'!$D$2:$E$394,2,FALSE))</f>
        <v/>
      </c>
      <c r="AG573" s="439"/>
      <c r="AH573" s="437" t="str">
        <f t="shared" si="43"/>
        <v/>
      </c>
      <c r="AI573" s="438" t="str">
        <f t="shared" si="44"/>
        <v xml:space="preserve"> </v>
      </c>
      <c r="AJ573" s="438" t="str">
        <f>IF(AI573=" "," ",VLOOKUP(AI573,'Drop Down Lists'!$D$2:$E$394,2,FALSE))</f>
        <v xml:space="preserve"> </v>
      </c>
      <c r="AK573" s="440"/>
    </row>
    <row r="574" spans="1:37">
      <c r="A574" s="422"/>
      <c r="B574" s="423"/>
      <c r="C574" s="423"/>
      <c r="D574" s="423"/>
      <c r="E574" s="424"/>
      <c r="F574" s="423"/>
      <c r="G574" s="423"/>
      <c r="H574" s="424"/>
      <c r="I574" s="423"/>
      <c r="J574" s="423"/>
      <c r="K574" s="423"/>
      <c r="L574" s="433"/>
      <c r="M574" s="423"/>
      <c r="N574" s="423"/>
      <c r="O574" s="425"/>
      <c r="P574" s="434"/>
      <c r="Q574" s="423"/>
      <c r="R574" s="423"/>
      <c r="S574" s="423"/>
      <c r="T574" s="435" t="str">
        <f>IF(S574="","",VLOOKUP(S574,'Drop Down Lists'!$D$2:$E$394,2,FALSE))</f>
        <v/>
      </c>
      <c r="U574" s="428"/>
      <c r="V574" s="428"/>
      <c r="W574" s="436"/>
      <c r="X574" s="436"/>
      <c r="Y574" s="437"/>
      <c r="Z574" s="438" t="str">
        <f t="shared" si="41"/>
        <v/>
      </c>
      <c r="AA574" s="438" t="str">
        <f>IF(Z574="","",VLOOKUP(Z574,'Drop Down Lists'!$D$2:$E$3942,FALSE))</f>
        <v/>
      </c>
      <c r="AB574" s="438"/>
      <c r="AC574" s="438"/>
      <c r="AD574" s="433" t="str">
        <f t="shared" si="42"/>
        <v/>
      </c>
      <c r="AE574" s="439" t="str">
        <f t="shared" si="40"/>
        <v/>
      </c>
      <c r="AF574" s="438" t="str">
        <f>IF(AE574="","",VLOOKUP(AE574,'Drop Down Lists'!$D$2:$E$394,2,FALSE))</f>
        <v/>
      </c>
      <c r="AG574" s="439"/>
      <c r="AH574" s="437" t="str">
        <f t="shared" si="43"/>
        <v/>
      </c>
      <c r="AI574" s="438" t="str">
        <f t="shared" si="44"/>
        <v xml:space="preserve"> </v>
      </c>
      <c r="AJ574" s="438" t="str">
        <f>IF(AI574=" "," ",VLOOKUP(AI574,'Drop Down Lists'!$D$2:$E$394,2,FALSE))</f>
        <v xml:space="preserve"> </v>
      </c>
      <c r="AK574" s="440"/>
    </row>
    <row r="575" spans="1:37">
      <c r="A575" s="422"/>
      <c r="B575" s="423"/>
      <c r="C575" s="423"/>
      <c r="D575" s="423"/>
      <c r="E575" s="424"/>
      <c r="F575" s="423"/>
      <c r="G575" s="423"/>
      <c r="H575" s="424"/>
      <c r="I575" s="423"/>
      <c r="J575" s="423"/>
      <c r="K575" s="423"/>
      <c r="L575" s="433"/>
      <c r="M575" s="423"/>
      <c r="N575" s="423"/>
      <c r="O575" s="425"/>
      <c r="P575" s="434"/>
      <c r="Q575" s="423"/>
      <c r="R575" s="423"/>
      <c r="S575" s="423"/>
      <c r="T575" s="435" t="str">
        <f>IF(S575="","",VLOOKUP(S575,'Drop Down Lists'!$D$2:$E$394,2,FALSE))</f>
        <v/>
      </c>
      <c r="U575" s="428"/>
      <c r="V575" s="428"/>
      <c r="W575" s="436"/>
      <c r="X575" s="436"/>
      <c r="Y575" s="437"/>
      <c r="Z575" s="438" t="str">
        <f t="shared" si="41"/>
        <v/>
      </c>
      <c r="AA575" s="438" t="str">
        <f>IF(Z575="","",VLOOKUP(Z575,'Drop Down Lists'!$D$2:$E$3942,FALSE))</f>
        <v/>
      </c>
      <c r="AB575" s="438"/>
      <c r="AC575" s="438"/>
      <c r="AD575" s="433" t="str">
        <f t="shared" si="42"/>
        <v/>
      </c>
      <c r="AE575" s="439" t="str">
        <f t="shared" si="40"/>
        <v/>
      </c>
      <c r="AF575" s="438" t="str">
        <f>IF(AE575="","",VLOOKUP(AE575,'Drop Down Lists'!$D$2:$E$394,2,FALSE))</f>
        <v/>
      </c>
      <c r="AG575" s="439"/>
      <c r="AH575" s="437" t="str">
        <f t="shared" si="43"/>
        <v/>
      </c>
      <c r="AI575" s="438" t="str">
        <f t="shared" si="44"/>
        <v xml:space="preserve"> </v>
      </c>
      <c r="AJ575" s="438" t="str">
        <f>IF(AI575=" "," ",VLOOKUP(AI575,'Drop Down Lists'!$D$2:$E$394,2,FALSE))</f>
        <v xml:space="preserve"> </v>
      </c>
      <c r="AK575" s="440"/>
    </row>
    <row r="576" spans="1:37">
      <c r="A576" s="422"/>
      <c r="B576" s="423"/>
      <c r="C576" s="423"/>
      <c r="D576" s="423"/>
      <c r="E576" s="424"/>
      <c r="F576" s="423"/>
      <c r="G576" s="423"/>
      <c r="H576" s="424"/>
      <c r="I576" s="423"/>
      <c r="J576" s="423"/>
      <c r="K576" s="423"/>
      <c r="L576" s="433"/>
      <c r="M576" s="423"/>
      <c r="N576" s="423"/>
      <c r="O576" s="425"/>
      <c r="P576" s="434"/>
      <c r="Q576" s="423"/>
      <c r="R576" s="423"/>
      <c r="S576" s="423"/>
      <c r="T576" s="435" t="str">
        <f>IF(S576="","",VLOOKUP(S576,'Drop Down Lists'!$D$2:$E$394,2,FALSE))</f>
        <v/>
      </c>
      <c r="U576" s="428"/>
      <c r="V576" s="428"/>
      <c r="W576" s="436"/>
      <c r="X576" s="436"/>
      <c r="Y576" s="437"/>
      <c r="Z576" s="438" t="str">
        <f t="shared" si="41"/>
        <v/>
      </c>
      <c r="AA576" s="438" t="str">
        <f>IF(Z576="","",VLOOKUP(Z576,'Drop Down Lists'!$D$2:$E$3942,FALSE))</f>
        <v/>
      </c>
      <c r="AB576" s="438"/>
      <c r="AC576" s="438"/>
      <c r="AD576" s="433" t="str">
        <f t="shared" si="42"/>
        <v/>
      </c>
      <c r="AE576" s="439" t="str">
        <f t="shared" si="40"/>
        <v/>
      </c>
      <c r="AF576" s="438" t="str">
        <f>IF(AE576="","",VLOOKUP(AE576,'Drop Down Lists'!$D$2:$E$394,2,FALSE))</f>
        <v/>
      </c>
      <c r="AG576" s="439"/>
      <c r="AH576" s="437" t="str">
        <f t="shared" si="43"/>
        <v/>
      </c>
      <c r="AI576" s="438" t="str">
        <f t="shared" si="44"/>
        <v xml:space="preserve"> </v>
      </c>
      <c r="AJ576" s="438" t="str">
        <f>IF(AI576=" "," ",VLOOKUP(AI576,'Drop Down Lists'!$D$2:$E$394,2,FALSE))</f>
        <v xml:space="preserve"> </v>
      </c>
      <c r="AK576" s="440"/>
    </row>
    <row r="577" spans="1:37">
      <c r="A577" s="422"/>
      <c r="B577" s="423"/>
      <c r="C577" s="423"/>
      <c r="D577" s="423"/>
      <c r="E577" s="424"/>
      <c r="F577" s="423"/>
      <c r="G577" s="423"/>
      <c r="H577" s="424"/>
      <c r="I577" s="423"/>
      <c r="J577" s="423"/>
      <c r="K577" s="423"/>
      <c r="L577" s="433"/>
      <c r="M577" s="423"/>
      <c r="N577" s="423"/>
      <c r="O577" s="425"/>
      <c r="P577" s="434"/>
      <c r="Q577" s="423"/>
      <c r="R577" s="423"/>
      <c r="S577" s="423"/>
      <c r="T577" s="435" t="str">
        <f>IF(S577="","",VLOOKUP(S577,'Drop Down Lists'!$D$2:$E$394,2,FALSE))</f>
        <v/>
      </c>
      <c r="U577" s="428"/>
      <c r="V577" s="428"/>
      <c r="W577" s="436"/>
      <c r="X577" s="436"/>
      <c r="Y577" s="437"/>
      <c r="Z577" s="438" t="str">
        <f t="shared" si="41"/>
        <v/>
      </c>
      <c r="AA577" s="438" t="str">
        <f>IF(Z577="","",VLOOKUP(Z577,'Drop Down Lists'!$D$2:$E$3942,FALSE))</f>
        <v/>
      </c>
      <c r="AB577" s="438"/>
      <c r="AC577" s="438"/>
      <c r="AD577" s="433" t="str">
        <f t="shared" si="42"/>
        <v/>
      </c>
      <c r="AE577" s="439" t="str">
        <f t="shared" si="40"/>
        <v/>
      </c>
      <c r="AF577" s="438" t="str">
        <f>IF(AE577="","",VLOOKUP(AE577,'Drop Down Lists'!$D$2:$E$394,2,FALSE))</f>
        <v/>
      </c>
      <c r="AG577" s="439"/>
      <c r="AH577" s="437" t="str">
        <f t="shared" si="43"/>
        <v/>
      </c>
      <c r="AI577" s="438" t="str">
        <f t="shared" si="44"/>
        <v xml:space="preserve"> </v>
      </c>
      <c r="AJ577" s="438" t="str">
        <f>IF(AI577=" "," ",VLOOKUP(AI577,'Drop Down Lists'!$D$2:$E$394,2,FALSE))</f>
        <v xml:space="preserve"> </v>
      </c>
      <c r="AK577" s="440"/>
    </row>
    <row r="578" spans="1:37">
      <c r="A578" s="422"/>
      <c r="B578" s="423"/>
      <c r="C578" s="423"/>
      <c r="D578" s="423"/>
      <c r="E578" s="424"/>
      <c r="F578" s="423"/>
      <c r="G578" s="423"/>
      <c r="H578" s="424"/>
      <c r="I578" s="423"/>
      <c r="J578" s="423"/>
      <c r="K578" s="423"/>
      <c r="L578" s="433"/>
      <c r="M578" s="423"/>
      <c r="N578" s="423"/>
      <c r="O578" s="425"/>
      <c r="P578" s="434"/>
      <c r="Q578" s="423"/>
      <c r="R578" s="423"/>
      <c r="S578" s="423"/>
      <c r="T578" s="435" t="str">
        <f>IF(S578="","",VLOOKUP(S578,'Drop Down Lists'!$D$2:$E$394,2,FALSE))</f>
        <v/>
      </c>
      <c r="U578" s="428"/>
      <c r="V578" s="428"/>
      <c r="W578" s="436"/>
      <c r="X578" s="436"/>
      <c r="Y578" s="437"/>
      <c r="Z578" s="438" t="str">
        <f t="shared" si="41"/>
        <v/>
      </c>
      <c r="AA578" s="438" t="str">
        <f>IF(Z578="","",VLOOKUP(Z578,'Drop Down Lists'!$D$2:$E$3942,FALSE))</f>
        <v/>
      </c>
      <c r="AB578" s="438"/>
      <c r="AC578" s="438"/>
      <c r="AD578" s="433" t="str">
        <f t="shared" si="42"/>
        <v/>
      </c>
      <c r="AE578" s="439" t="str">
        <f t="shared" si="40"/>
        <v/>
      </c>
      <c r="AF578" s="438" t="str">
        <f>IF(AE578="","",VLOOKUP(AE578,'Drop Down Lists'!$D$2:$E$394,2,FALSE))</f>
        <v/>
      </c>
      <c r="AG578" s="439"/>
      <c r="AH578" s="437" t="str">
        <f t="shared" si="43"/>
        <v/>
      </c>
      <c r="AI578" s="438" t="str">
        <f t="shared" si="44"/>
        <v xml:space="preserve"> </v>
      </c>
      <c r="AJ578" s="438" t="str">
        <f>IF(AI578=" "," ",VLOOKUP(AI578,'Drop Down Lists'!$D$2:$E$394,2,FALSE))</f>
        <v xml:space="preserve"> </v>
      </c>
      <c r="AK578" s="440"/>
    </row>
    <row r="579" spans="1:37">
      <c r="A579" s="422"/>
      <c r="B579" s="423"/>
      <c r="C579" s="423"/>
      <c r="D579" s="423"/>
      <c r="E579" s="424"/>
      <c r="F579" s="423"/>
      <c r="G579" s="423"/>
      <c r="H579" s="424"/>
      <c r="I579" s="423"/>
      <c r="J579" s="423"/>
      <c r="K579" s="423"/>
      <c r="L579" s="433"/>
      <c r="M579" s="423"/>
      <c r="N579" s="423"/>
      <c r="O579" s="425"/>
      <c r="P579" s="434"/>
      <c r="Q579" s="423"/>
      <c r="R579" s="423"/>
      <c r="S579" s="423"/>
      <c r="T579" s="435" t="str">
        <f>IF(S579="","",VLOOKUP(S579,'Drop Down Lists'!$D$2:$E$394,2,FALSE))</f>
        <v/>
      </c>
      <c r="U579" s="428"/>
      <c r="V579" s="428"/>
      <c r="W579" s="436"/>
      <c r="X579" s="436"/>
      <c r="Y579" s="437"/>
      <c r="Z579" s="438" t="str">
        <f t="shared" si="41"/>
        <v/>
      </c>
      <c r="AA579" s="438" t="str">
        <f>IF(Z579="","",VLOOKUP(Z579,'Drop Down Lists'!$D$2:$E$3942,FALSE))</f>
        <v/>
      </c>
      <c r="AB579" s="438"/>
      <c r="AC579" s="438"/>
      <c r="AD579" s="433" t="str">
        <f t="shared" si="42"/>
        <v/>
      </c>
      <c r="AE579" s="439" t="str">
        <f t="shared" ref="AE579:AE642" si="45">IF($AD579="Yes",Z579,"")</f>
        <v/>
      </c>
      <c r="AF579" s="438" t="str">
        <f>IF(AE579="","",VLOOKUP(AE579,'Drop Down Lists'!$D$2:$E$394,2,FALSE))</f>
        <v/>
      </c>
      <c r="AG579" s="439"/>
      <c r="AH579" s="437" t="str">
        <f t="shared" si="43"/>
        <v/>
      </c>
      <c r="AI579" s="438" t="str">
        <f t="shared" si="44"/>
        <v xml:space="preserve"> </v>
      </c>
      <c r="AJ579" s="438" t="str">
        <f>IF(AI579=" "," ",VLOOKUP(AI579,'Drop Down Lists'!$D$2:$E$394,2,FALSE))</f>
        <v xml:space="preserve"> </v>
      </c>
      <c r="AK579" s="440"/>
    </row>
    <row r="580" spans="1:37">
      <c r="A580" s="422"/>
      <c r="B580" s="423"/>
      <c r="C580" s="423"/>
      <c r="D580" s="423"/>
      <c r="E580" s="424"/>
      <c r="F580" s="423"/>
      <c r="G580" s="423"/>
      <c r="H580" s="424"/>
      <c r="I580" s="423"/>
      <c r="J580" s="423"/>
      <c r="K580" s="423"/>
      <c r="L580" s="433"/>
      <c r="M580" s="423"/>
      <c r="N580" s="423"/>
      <c r="O580" s="425"/>
      <c r="P580" s="434"/>
      <c r="Q580" s="423"/>
      <c r="R580" s="423"/>
      <c r="S580" s="423"/>
      <c r="T580" s="435" t="str">
        <f>IF(S580="","",VLOOKUP(S580,'Drop Down Lists'!$D$2:$E$394,2,FALSE))</f>
        <v/>
      </c>
      <c r="U580" s="428"/>
      <c r="V580" s="428"/>
      <c r="W580" s="436"/>
      <c r="X580" s="436"/>
      <c r="Y580" s="437"/>
      <c r="Z580" s="438" t="str">
        <f t="shared" ref="Z580:Z643" si="46">IF($Y580="Yes",S580,"")</f>
        <v/>
      </c>
      <c r="AA580" s="438" t="str">
        <f>IF(Z580="","",VLOOKUP(Z580,'Drop Down Lists'!$D$2:$E$3942,FALSE))</f>
        <v/>
      </c>
      <c r="AB580" s="438"/>
      <c r="AC580" s="438"/>
      <c r="AD580" s="433" t="str">
        <f t="shared" ref="AD580:AD643" si="47">IF(ISBLANK(Y580),"",IF(Y580="Yes","Yes","See Note"))</f>
        <v/>
      </c>
      <c r="AE580" s="439" t="str">
        <f t="shared" si="45"/>
        <v/>
      </c>
      <c r="AF580" s="438" t="str">
        <f>IF(AE580="","",VLOOKUP(AE580,'Drop Down Lists'!$D$2:$E$394,2,FALSE))</f>
        <v/>
      </c>
      <c r="AG580" s="439"/>
      <c r="AH580" s="437" t="str">
        <f t="shared" ref="AH580:AH643" si="48">IF(AD580="","",(IF(AD580="Yes","Accept","PSPO")))</f>
        <v/>
      </c>
      <c r="AI580" s="438" t="str">
        <f t="shared" ref="AI580:AI643" si="49">IF($AH580="Accept",AE580," ")</f>
        <v xml:space="preserve"> </v>
      </c>
      <c r="AJ580" s="438" t="str">
        <f>IF(AI580=" "," ",VLOOKUP(AI580,'Drop Down Lists'!$D$2:$E$394,2,FALSE))</f>
        <v xml:space="preserve"> </v>
      </c>
      <c r="AK580" s="440"/>
    </row>
    <row r="581" spans="1:37">
      <c r="A581" s="422"/>
      <c r="B581" s="423"/>
      <c r="C581" s="423"/>
      <c r="D581" s="423"/>
      <c r="E581" s="424"/>
      <c r="F581" s="423"/>
      <c r="G581" s="423"/>
      <c r="H581" s="424"/>
      <c r="I581" s="423"/>
      <c r="J581" s="423"/>
      <c r="K581" s="423"/>
      <c r="L581" s="433"/>
      <c r="M581" s="423"/>
      <c r="N581" s="423"/>
      <c r="O581" s="425"/>
      <c r="P581" s="434"/>
      <c r="Q581" s="423"/>
      <c r="R581" s="423"/>
      <c r="S581" s="423"/>
      <c r="T581" s="435" t="str">
        <f>IF(S581="","",VLOOKUP(S581,'Drop Down Lists'!$D$2:$E$394,2,FALSE))</f>
        <v/>
      </c>
      <c r="U581" s="428"/>
      <c r="V581" s="428"/>
      <c r="W581" s="436"/>
      <c r="X581" s="436"/>
      <c r="Y581" s="437"/>
      <c r="Z581" s="438" t="str">
        <f t="shared" si="46"/>
        <v/>
      </c>
      <c r="AA581" s="438" t="str">
        <f>IF(Z581="","",VLOOKUP(Z581,'Drop Down Lists'!$D$2:$E$3942,FALSE))</f>
        <v/>
      </c>
      <c r="AB581" s="438"/>
      <c r="AC581" s="438"/>
      <c r="AD581" s="433" t="str">
        <f t="shared" si="47"/>
        <v/>
      </c>
      <c r="AE581" s="439" t="str">
        <f t="shared" si="45"/>
        <v/>
      </c>
      <c r="AF581" s="438" t="str">
        <f>IF(AE581="","",VLOOKUP(AE581,'Drop Down Lists'!$D$2:$E$394,2,FALSE))</f>
        <v/>
      </c>
      <c r="AG581" s="439"/>
      <c r="AH581" s="437" t="str">
        <f t="shared" si="48"/>
        <v/>
      </c>
      <c r="AI581" s="438" t="str">
        <f t="shared" si="49"/>
        <v xml:space="preserve"> </v>
      </c>
      <c r="AJ581" s="438" t="str">
        <f>IF(AI581=" "," ",VLOOKUP(AI581,'Drop Down Lists'!$D$2:$E$394,2,FALSE))</f>
        <v xml:space="preserve"> </v>
      </c>
      <c r="AK581" s="440"/>
    </row>
    <row r="582" spans="1:37">
      <c r="A582" s="422"/>
      <c r="B582" s="423"/>
      <c r="C582" s="423"/>
      <c r="D582" s="423"/>
      <c r="E582" s="424"/>
      <c r="F582" s="423"/>
      <c r="G582" s="423"/>
      <c r="H582" s="424"/>
      <c r="I582" s="423"/>
      <c r="J582" s="423"/>
      <c r="K582" s="423"/>
      <c r="L582" s="433"/>
      <c r="M582" s="423"/>
      <c r="N582" s="423"/>
      <c r="O582" s="425"/>
      <c r="P582" s="434"/>
      <c r="Q582" s="423"/>
      <c r="R582" s="423"/>
      <c r="S582" s="423"/>
      <c r="T582" s="435" t="str">
        <f>IF(S582="","",VLOOKUP(S582,'Drop Down Lists'!$D$2:$E$394,2,FALSE))</f>
        <v/>
      </c>
      <c r="U582" s="428"/>
      <c r="V582" s="428"/>
      <c r="W582" s="436"/>
      <c r="X582" s="436"/>
      <c r="Y582" s="437"/>
      <c r="Z582" s="438" t="str">
        <f t="shared" si="46"/>
        <v/>
      </c>
      <c r="AA582" s="438" t="str">
        <f>IF(Z582="","",VLOOKUP(Z582,'Drop Down Lists'!$D$2:$E$3942,FALSE))</f>
        <v/>
      </c>
      <c r="AB582" s="438"/>
      <c r="AC582" s="438"/>
      <c r="AD582" s="433" t="str">
        <f t="shared" si="47"/>
        <v/>
      </c>
      <c r="AE582" s="439" t="str">
        <f t="shared" si="45"/>
        <v/>
      </c>
      <c r="AF582" s="438" t="str">
        <f>IF(AE582="","",VLOOKUP(AE582,'Drop Down Lists'!$D$2:$E$394,2,FALSE))</f>
        <v/>
      </c>
      <c r="AG582" s="439"/>
      <c r="AH582" s="437" t="str">
        <f t="shared" si="48"/>
        <v/>
      </c>
      <c r="AI582" s="438" t="str">
        <f t="shared" si="49"/>
        <v xml:space="preserve"> </v>
      </c>
      <c r="AJ582" s="438" t="str">
        <f>IF(AI582=" "," ",VLOOKUP(AI582,'Drop Down Lists'!$D$2:$E$394,2,FALSE))</f>
        <v xml:space="preserve"> </v>
      </c>
      <c r="AK582" s="440"/>
    </row>
    <row r="583" spans="1:37">
      <c r="A583" s="422"/>
      <c r="B583" s="423"/>
      <c r="C583" s="423"/>
      <c r="D583" s="423"/>
      <c r="E583" s="424"/>
      <c r="F583" s="423"/>
      <c r="G583" s="423"/>
      <c r="H583" s="424"/>
      <c r="I583" s="423"/>
      <c r="J583" s="423"/>
      <c r="K583" s="423"/>
      <c r="L583" s="433"/>
      <c r="M583" s="423"/>
      <c r="N583" s="423"/>
      <c r="O583" s="425"/>
      <c r="P583" s="434"/>
      <c r="Q583" s="423"/>
      <c r="R583" s="423"/>
      <c r="S583" s="423"/>
      <c r="T583" s="435" t="str">
        <f>IF(S583="","",VLOOKUP(S583,'Drop Down Lists'!$D$2:$E$394,2,FALSE))</f>
        <v/>
      </c>
      <c r="U583" s="428"/>
      <c r="V583" s="428"/>
      <c r="W583" s="436"/>
      <c r="X583" s="436"/>
      <c r="Y583" s="437"/>
      <c r="Z583" s="438" t="str">
        <f t="shared" si="46"/>
        <v/>
      </c>
      <c r="AA583" s="438" t="str">
        <f>IF(Z583="","",VLOOKUP(Z583,'Drop Down Lists'!$D$2:$E$3942,FALSE))</f>
        <v/>
      </c>
      <c r="AB583" s="438"/>
      <c r="AC583" s="438"/>
      <c r="AD583" s="433" t="str">
        <f t="shared" si="47"/>
        <v/>
      </c>
      <c r="AE583" s="439" t="str">
        <f t="shared" si="45"/>
        <v/>
      </c>
      <c r="AF583" s="438" t="str">
        <f>IF(AE583="","",VLOOKUP(AE583,'Drop Down Lists'!$D$2:$E$394,2,FALSE))</f>
        <v/>
      </c>
      <c r="AG583" s="439"/>
      <c r="AH583" s="437" t="str">
        <f t="shared" si="48"/>
        <v/>
      </c>
      <c r="AI583" s="438" t="str">
        <f t="shared" si="49"/>
        <v xml:space="preserve"> </v>
      </c>
      <c r="AJ583" s="438" t="str">
        <f>IF(AI583=" "," ",VLOOKUP(AI583,'Drop Down Lists'!$D$2:$E$394,2,FALSE))</f>
        <v xml:space="preserve"> </v>
      </c>
      <c r="AK583" s="440"/>
    </row>
    <row r="584" spans="1:37">
      <c r="A584" s="422"/>
      <c r="B584" s="423"/>
      <c r="C584" s="423"/>
      <c r="D584" s="423"/>
      <c r="E584" s="424"/>
      <c r="F584" s="423"/>
      <c r="G584" s="423"/>
      <c r="H584" s="424"/>
      <c r="I584" s="423"/>
      <c r="J584" s="423"/>
      <c r="K584" s="423"/>
      <c r="L584" s="433"/>
      <c r="M584" s="423"/>
      <c r="N584" s="423"/>
      <c r="O584" s="425"/>
      <c r="P584" s="434"/>
      <c r="Q584" s="423"/>
      <c r="R584" s="423"/>
      <c r="S584" s="423"/>
      <c r="T584" s="435" t="str">
        <f>IF(S584="","",VLOOKUP(S584,'Drop Down Lists'!$D$2:$E$394,2,FALSE))</f>
        <v/>
      </c>
      <c r="U584" s="428"/>
      <c r="V584" s="428"/>
      <c r="W584" s="436"/>
      <c r="X584" s="436"/>
      <c r="Y584" s="437"/>
      <c r="Z584" s="438" t="str">
        <f t="shared" si="46"/>
        <v/>
      </c>
      <c r="AA584" s="438" t="str">
        <f>IF(Z584="","",VLOOKUP(Z584,'Drop Down Lists'!$D$2:$E$3942,FALSE))</f>
        <v/>
      </c>
      <c r="AB584" s="438"/>
      <c r="AC584" s="438"/>
      <c r="AD584" s="433" t="str">
        <f t="shared" si="47"/>
        <v/>
      </c>
      <c r="AE584" s="439" t="str">
        <f t="shared" si="45"/>
        <v/>
      </c>
      <c r="AF584" s="438" t="str">
        <f>IF(AE584="","",VLOOKUP(AE584,'Drop Down Lists'!$D$2:$E$394,2,FALSE))</f>
        <v/>
      </c>
      <c r="AG584" s="439"/>
      <c r="AH584" s="437" t="str">
        <f t="shared" si="48"/>
        <v/>
      </c>
      <c r="AI584" s="438" t="str">
        <f t="shared" si="49"/>
        <v xml:space="preserve"> </v>
      </c>
      <c r="AJ584" s="438" t="str">
        <f>IF(AI584=" "," ",VLOOKUP(AI584,'Drop Down Lists'!$D$2:$E$394,2,FALSE))</f>
        <v xml:space="preserve"> </v>
      </c>
      <c r="AK584" s="440"/>
    </row>
    <row r="585" spans="1:37">
      <c r="A585" s="422"/>
      <c r="B585" s="423"/>
      <c r="C585" s="423"/>
      <c r="D585" s="423"/>
      <c r="E585" s="424"/>
      <c r="F585" s="423"/>
      <c r="G585" s="423"/>
      <c r="H585" s="424"/>
      <c r="I585" s="423"/>
      <c r="J585" s="423"/>
      <c r="K585" s="423"/>
      <c r="L585" s="433"/>
      <c r="M585" s="423"/>
      <c r="N585" s="423"/>
      <c r="O585" s="425"/>
      <c r="P585" s="434"/>
      <c r="Q585" s="423"/>
      <c r="R585" s="423"/>
      <c r="S585" s="423"/>
      <c r="T585" s="435" t="str">
        <f>IF(S585="","",VLOOKUP(S585,'Drop Down Lists'!$D$2:$E$394,2,FALSE))</f>
        <v/>
      </c>
      <c r="U585" s="428"/>
      <c r="V585" s="428"/>
      <c r="W585" s="436"/>
      <c r="X585" s="436"/>
      <c r="Y585" s="437"/>
      <c r="Z585" s="438" t="str">
        <f t="shared" si="46"/>
        <v/>
      </c>
      <c r="AA585" s="438" t="str">
        <f>IF(Z585="","",VLOOKUP(Z585,'Drop Down Lists'!$D$2:$E$3942,FALSE))</f>
        <v/>
      </c>
      <c r="AB585" s="438"/>
      <c r="AC585" s="438"/>
      <c r="AD585" s="433" t="str">
        <f t="shared" si="47"/>
        <v/>
      </c>
      <c r="AE585" s="439" t="str">
        <f t="shared" si="45"/>
        <v/>
      </c>
      <c r="AF585" s="438" t="str">
        <f>IF(AE585="","",VLOOKUP(AE585,'Drop Down Lists'!$D$2:$E$394,2,FALSE))</f>
        <v/>
      </c>
      <c r="AG585" s="439"/>
      <c r="AH585" s="437" t="str">
        <f t="shared" si="48"/>
        <v/>
      </c>
      <c r="AI585" s="438" t="str">
        <f t="shared" si="49"/>
        <v xml:space="preserve"> </v>
      </c>
      <c r="AJ585" s="438" t="str">
        <f>IF(AI585=" "," ",VLOOKUP(AI585,'Drop Down Lists'!$D$2:$E$394,2,FALSE))</f>
        <v xml:space="preserve"> </v>
      </c>
      <c r="AK585" s="440"/>
    </row>
    <row r="586" spans="1:37">
      <c r="A586" s="422"/>
      <c r="B586" s="423"/>
      <c r="C586" s="423"/>
      <c r="D586" s="423"/>
      <c r="E586" s="424"/>
      <c r="F586" s="423"/>
      <c r="G586" s="423"/>
      <c r="H586" s="424"/>
      <c r="I586" s="423"/>
      <c r="J586" s="423"/>
      <c r="K586" s="423"/>
      <c r="L586" s="433"/>
      <c r="M586" s="423"/>
      <c r="N586" s="423"/>
      <c r="O586" s="425"/>
      <c r="P586" s="434"/>
      <c r="Q586" s="423"/>
      <c r="R586" s="423"/>
      <c r="S586" s="423"/>
      <c r="T586" s="435" t="str">
        <f>IF(S586="","",VLOOKUP(S586,'Drop Down Lists'!$D$2:$E$394,2,FALSE))</f>
        <v/>
      </c>
      <c r="U586" s="428"/>
      <c r="V586" s="428"/>
      <c r="W586" s="436"/>
      <c r="X586" s="436"/>
      <c r="Y586" s="437"/>
      <c r="Z586" s="438" t="str">
        <f t="shared" si="46"/>
        <v/>
      </c>
      <c r="AA586" s="438" t="str">
        <f>IF(Z586="","",VLOOKUP(Z586,'Drop Down Lists'!$D$2:$E$3942,FALSE))</f>
        <v/>
      </c>
      <c r="AB586" s="438"/>
      <c r="AC586" s="438"/>
      <c r="AD586" s="433" t="str">
        <f t="shared" si="47"/>
        <v/>
      </c>
      <c r="AE586" s="439" t="str">
        <f t="shared" si="45"/>
        <v/>
      </c>
      <c r="AF586" s="438" t="str">
        <f>IF(AE586="","",VLOOKUP(AE586,'Drop Down Lists'!$D$2:$E$394,2,FALSE))</f>
        <v/>
      </c>
      <c r="AG586" s="439"/>
      <c r="AH586" s="437" t="str">
        <f t="shared" si="48"/>
        <v/>
      </c>
      <c r="AI586" s="438" t="str">
        <f t="shared" si="49"/>
        <v xml:space="preserve"> </v>
      </c>
      <c r="AJ586" s="438" t="str">
        <f>IF(AI586=" "," ",VLOOKUP(AI586,'Drop Down Lists'!$D$2:$E$394,2,FALSE))</f>
        <v xml:space="preserve"> </v>
      </c>
      <c r="AK586" s="440"/>
    </row>
    <row r="587" spans="1:37">
      <c r="A587" s="422"/>
      <c r="B587" s="423"/>
      <c r="C587" s="423"/>
      <c r="D587" s="423"/>
      <c r="E587" s="424"/>
      <c r="F587" s="423"/>
      <c r="G587" s="423"/>
      <c r="H587" s="424"/>
      <c r="I587" s="423"/>
      <c r="J587" s="423"/>
      <c r="K587" s="423"/>
      <c r="L587" s="433"/>
      <c r="M587" s="423"/>
      <c r="N587" s="423"/>
      <c r="O587" s="425"/>
      <c r="P587" s="434"/>
      <c r="Q587" s="423"/>
      <c r="R587" s="423"/>
      <c r="S587" s="423"/>
      <c r="T587" s="435" t="str">
        <f>IF(S587="","",VLOOKUP(S587,'Drop Down Lists'!$D$2:$E$394,2,FALSE))</f>
        <v/>
      </c>
      <c r="U587" s="428"/>
      <c r="V587" s="428"/>
      <c r="W587" s="436"/>
      <c r="X587" s="436"/>
      <c r="Y587" s="437"/>
      <c r="Z587" s="438" t="str">
        <f t="shared" si="46"/>
        <v/>
      </c>
      <c r="AA587" s="438" t="str">
        <f>IF(Z587="","",VLOOKUP(Z587,'Drop Down Lists'!$D$2:$E$3942,FALSE))</f>
        <v/>
      </c>
      <c r="AB587" s="438"/>
      <c r="AC587" s="438"/>
      <c r="AD587" s="433" t="str">
        <f t="shared" si="47"/>
        <v/>
      </c>
      <c r="AE587" s="439" t="str">
        <f t="shared" si="45"/>
        <v/>
      </c>
      <c r="AF587" s="438" t="str">
        <f>IF(AE587="","",VLOOKUP(AE587,'Drop Down Lists'!$D$2:$E$394,2,FALSE))</f>
        <v/>
      </c>
      <c r="AG587" s="439"/>
      <c r="AH587" s="437" t="str">
        <f t="shared" si="48"/>
        <v/>
      </c>
      <c r="AI587" s="438" t="str">
        <f t="shared" si="49"/>
        <v xml:space="preserve"> </v>
      </c>
      <c r="AJ587" s="438" t="str">
        <f>IF(AI587=" "," ",VLOOKUP(AI587,'Drop Down Lists'!$D$2:$E$394,2,FALSE))</f>
        <v xml:space="preserve"> </v>
      </c>
      <c r="AK587" s="440"/>
    </row>
    <row r="588" spans="1:37">
      <c r="A588" s="422"/>
      <c r="B588" s="423"/>
      <c r="C588" s="423"/>
      <c r="D588" s="423"/>
      <c r="E588" s="424"/>
      <c r="F588" s="423"/>
      <c r="G588" s="423"/>
      <c r="H588" s="424"/>
      <c r="I588" s="423"/>
      <c r="J588" s="423"/>
      <c r="K588" s="423"/>
      <c r="L588" s="433"/>
      <c r="M588" s="423"/>
      <c r="N588" s="423"/>
      <c r="O588" s="425"/>
      <c r="P588" s="434"/>
      <c r="Q588" s="423"/>
      <c r="R588" s="423"/>
      <c r="S588" s="423"/>
      <c r="T588" s="435" t="str">
        <f>IF(S588="","",VLOOKUP(S588,'Drop Down Lists'!$D$2:$E$394,2,FALSE))</f>
        <v/>
      </c>
      <c r="U588" s="428"/>
      <c r="V588" s="428"/>
      <c r="W588" s="436"/>
      <c r="X588" s="436"/>
      <c r="Y588" s="437"/>
      <c r="Z588" s="438" t="str">
        <f t="shared" si="46"/>
        <v/>
      </c>
      <c r="AA588" s="438" t="str">
        <f>IF(Z588="","",VLOOKUP(Z588,'Drop Down Lists'!$D$2:$E$3942,FALSE))</f>
        <v/>
      </c>
      <c r="AB588" s="438"/>
      <c r="AC588" s="438"/>
      <c r="AD588" s="433" t="str">
        <f t="shared" si="47"/>
        <v/>
      </c>
      <c r="AE588" s="439" t="str">
        <f t="shared" si="45"/>
        <v/>
      </c>
      <c r="AF588" s="438" t="str">
        <f>IF(AE588="","",VLOOKUP(AE588,'Drop Down Lists'!$D$2:$E$394,2,FALSE))</f>
        <v/>
      </c>
      <c r="AG588" s="439"/>
      <c r="AH588" s="437" t="str">
        <f t="shared" si="48"/>
        <v/>
      </c>
      <c r="AI588" s="438" t="str">
        <f t="shared" si="49"/>
        <v xml:space="preserve"> </v>
      </c>
      <c r="AJ588" s="438" t="str">
        <f>IF(AI588=" "," ",VLOOKUP(AI588,'Drop Down Lists'!$D$2:$E$394,2,FALSE))</f>
        <v xml:space="preserve"> </v>
      </c>
      <c r="AK588" s="440"/>
    </row>
    <row r="589" spans="1:37">
      <c r="A589" s="422"/>
      <c r="B589" s="423"/>
      <c r="C589" s="423"/>
      <c r="D589" s="423"/>
      <c r="E589" s="424"/>
      <c r="F589" s="423"/>
      <c r="G589" s="423"/>
      <c r="H589" s="424"/>
      <c r="I589" s="423"/>
      <c r="J589" s="423"/>
      <c r="K589" s="423"/>
      <c r="L589" s="433"/>
      <c r="M589" s="423"/>
      <c r="N589" s="423"/>
      <c r="O589" s="425"/>
      <c r="P589" s="434"/>
      <c r="Q589" s="423"/>
      <c r="R589" s="423"/>
      <c r="S589" s="423"/>
      <c r="T589" s="435" t="str">
        <f>IF(S589="","",VLOOKUP(S589,'Drop Down Lists'!$D$2:$E$394,2,FALSE))</f>
        <v/>
      </c>
      <c r="U589" s="428"/>
      <c r="V589" s="428"/>
      <c r="W589" s="436"/>
      <c r="X589" s="436"/>
      <c r="Y589" s="437"/>
      <c r="Z589" s="438" t="str">
        <f t="shared" si="46"/>
        <v/>
      </c>
      <c r="AA589" s="438" t="str">
        <f>IF(Z589="","",VLOOKUP(Z589,'Drop Down Lists'!$D$2:$E$3942,FALSE))</f>
        <v/>
      </c>
      <c r="AB589" s="438"/>
      <c r="AC589" s="438"/>
      <c r="AD589" s="433" t="str">
        <f t="shared" si="47"/>
        <v/>
      </c>
      <c r="AE589" s="439" t="str">
        <f t="shared" si="45"/>
        <v/>
      </c>
      <c r="AF589" s="438" t="str">
        <f>IF(AE589="","",VLOOKUP(AE589,'Drop Down Lists'!$D$2:$E$394,2,FALSE))</f>
        <v/>
      </c>
      <c r="AG589" s="439"/>
      <c r="AH589" s="437" t="str">
        <f t="shared" si="48"/>
        <v/>
      </c>
      <c r="AI589" s="438" t="str">
        <f t="shared" si="49"/>
        <v xml:space="preserve"> </v>
      </c>
      <c r="AJ589" s="438" t="str">
        <f>IF(AI589=" "," ",VLOOKUP(AI589,'Drop Down Lists'!$D$2:$E$394,2,FALSE))</f>
        <v xml:space="preserve"> </v>
      </c>
      <c r="AK589" s="440"/>
    </row>
    <row r="590" spans="1:37">
      <c r="A590" s="422"/>
      <c r="B590" s="423"/>
      <c r="C590" s="423"/>
      <c r="D590" s="423"/>
      <c r="E590" s="424"/>
      <c r="F590" s="423"/>
      <c r="G590" s="423"/>
      <c r="H590" s="424"/>
      <c r="I590" s="423"/>
      <c r="J590" s="423"/>
      <c r="K590" s="423"/>
      <c r="L590" s="433"/>
      <c r="M590" s="423"/>
      <c r="N590" s="423"/>
      <c r="O590" s="425"/>
      <c r="P590" s="434"/>
      <c r="Q590" s="423"/>
      <c r="R590" s="423"/>
      <c r="S590" s="423"/>
      <c r="T590" s="435" t="str">
        <f>IF(S590="","",VLOOKUP(S590,'Drop Down Lists'!$D$2:$E$394,2,FALSE))</f>
        <v/>
      </c>
      <c r="U590" s="428"/>
      <c r="V590" s="428"/>
      <c r="W590" s="436"/>
      <c r="X590" s="436"/>
      <c r="Y590" s="437"/>
      <c r="Z590" s="438" t="str">
        <f t="shared" si="46"/>
        <v/>
      </c>
      <c r="AA590" s="438" t="str">
        <f>IF(Z590="","",VLOOKUP(Z590,'Drop Down Lists'!$D$2:$E$3942,FALSE))</f>
        <v/>
      </c>
      <c r="AB590" s="438"/>
      <c r="AC590" s="438"/>
      <c r="AD590" s="433" t="str">
        <f t="shared" si="47"/>
        <v/>
      </c>
      <c r="AE590" s="439" t="str">
        <f t="shared" si="45"/>
        <v/>
      </c>
      <c r="AF590" s="438" t="str">
        <f>IF(AE590="","",VLOOKUP(AE590,'Drop Down Lists'!$D$2:$E$394,2,FALSE))</f>
        <v/>
      </c>
      <c r="AG590" s="439"/>
      <c r="AH590" s="437" t="str">
        <f t="shared" si="48"/>
        <v/>
      </c>
      <c r="AI590" s="438" t="str">
        <f t="shared" si="49"/>
        <v xml:space="preserve"> </v>
      </c>
      <c r="AJ590" s="438" t="str">
        <f>IF(AI590=" "," ",VLOOKUP(AI590,'Drop Down Lists'!$D$2:$E$394,2,FALSE))</f>
        <v xml:space="preserve"> </v>
      </c>
      <c r="AK590" s="440"/>
    </row>
    <row r="591" spans="1:37">
      <c r="A591" s="422"/>
      <c r="B591" s="423"/>
      <c r="C591" s="423"/>
      <c r="D591" s="423"/>
      <c r="E591" s="424"/>
      <c r="F591" s="423"/>
      <c r="G591" s="423"/>
      <c r="H591" s="424"/>
      <c r="I591" s="423"/>
      <c r="J591" s="423"/>
      <c r="K591" s="423"/>
      <c r="L591" s="433"/>
      <c r="M591" s="423"/>
      <c r="N591" s="423"/>
      <c r="O591" s="425"/>
      <c r="P591" s="434"/>
      <c r="Q591" s="423"/>
      <c r="R591" s="423"/>
      <c r="S591" s="423"/>
      <c r="T591" s="435" t="str">
        <f>IF(S591="","",VLOOKUP(S591,'Drop Down Lists'!$D$2:$E$394,2,FALSE))</f>
        <v/>
      </c>
      <c r="U591" s="428"/>
      <c r="V591" s="428"/>
      <c r="W591" s="436"/>
      <c r="X591" s="436"/>
      <c r="Y591" s="437"/>
      <c r="Z591" s="438" t="str">
        <f t="shared" si="46"/>
        <v/>
      </c>
      <c r="AA591" s="438" t="str">
        <f>IF(Z591="","",VLOOKUP(Z591,'Drop Down Lists'!$D$2:$E$3942,FALSE))</f>
        <v/>
      </c>
      <c r="AB591" s="438"/>
      <c r="AC591" s="438"/>
      <c r="AD591" s="433" t="str">
        <f t="shared" si="47"/>
        <v/>
      </c>
      <c r="AE591" s="439" t="str">
        <f t="shared" si="45"/>
        <v/>
      </c>
      <c r="AF591" s="438" t="str">
        <f>IF(AE591="","",VLOOKUP(AE591,'Drop Down Lists'!$D$2:$E$394,2,FALSE))</f>
        <v/>
      </c>
      <c r="AG591" s="439"/>
      <c r="AH591" s="437" t="str">
        <f t="shared" si="48"/>
        <v/>
      </c>
      <c r="AI591" s="438" t="str">
        <f t="shared" si="49"/>
        <v xml:space="preserve"> </v>
      </c>
      <c r="AJ591" s="438" t="str">
        <f>IF(AI591=" "," ",VLOOKUP(AI591,'Drop Down Lists'!$D$2:$E$394,2,FALSE))</f>
        <v xml:space="preserve"> </v>
      </c>
      <c r="AK591" s="440"/>
    </row>
    <row r="592" spans="1:37">
      <c r="A592" s="422"/>
      <c r="B592" s="423"/>
      <c r="C592" s="423"/>
      <c r="D592" s="423"/>
      <c r="E592" s="424"/>
      <c r="F592" s="423"/>
      <c r="G592" s="423"/>
      <c r="H592" s="424"/>
      <c r="I592" s="423"/>
      <c r="J592" s="423"/>
      <c r="K592" s="423"/>
      <c r="L592" s="433"/>
      <c r="M592" s="423"/>
      <c r="N592" s="423"/>
      <c r="O592" s="425"/>
      <c r="P592" s="434"/>
      <c r="Q592" s="423"/>
      <c r="R592" s="423"/>
      <c r="S592" s="423"/>
      <c r="T592" s="435" t="str">
        <f>IF(S592="","",VLOOKUP(S592,'Drop Down Lists'!$D$2:$E$394,2,FALSE))</f>
        <v/>
      </c>
      <c r="U592" s="428"/>
      <c r="V592" s="428"/>
      <c r="W592" s="436"/>
      <c r="X592" s="436"/>
      <c r="Y592" s="437"/>
      <c r="Z592" s="438" t="str">
        <f t="shared" si="46"/>
        <v/>
      </c>
      <c r="AA592" s="438" t="str">
        <f>IF(Z592="","",VLOOKUP(Z592,'Drop Down Lists'!$D$2:$E$3942,FALSE))</f>
        <v/>
      </c>
      <c r="AB592" s="438"/>
      <c r="AC592" s="438"/>
      <c r="AD592" s="433" t="str">
        <f t="shared" si="47"/>
        <v/>
      </c>
      <c r="AE592" s="439" t="str">
        <f t="shared" si="45"/>
        <v/>
      </c>
      <c r="AF592" s="438" t="str">
        <f>IF(AE592="","",VLOOKUP(AE592,'Drop Down Lists'!$D$2:$E$394,2,FALSE))</f>
        <v/>
      </c>
      <c r="AG592" s="439"/>
      <c r="AH592" s="437" t="str">
        <f t="shared" si="48"/>
        <v/>
      </c>
      <c r="AI592" s="438" t="str">
        <f t="shared" si="49"/>
        <v xml:space="preserve"> </v>
      </c>
      <c r="AJ592" s="438" t="str">
        <f>IF(AI592=" "," ",VLOOKUP(AI592,'Drop Down Lists'!$D$2:$E$394,2,FALSE))</f>
        <v xml:space="preserve"> </v>
      </c>
      <c r="AK592" s="440"/>
    </row>
    <row r="593" spans="1:37">
      <c r="A593" s="422"/>
      <c r="B593" s="423"/>
      <c r="C593" s="423"/>
      <c r="D593" s="423"/>
      <c r="E593" s="424"/>
      <c r="F593" s="423"/>
      <c r="G593" s="423"/>
      <c r="H593" s="424"/>
      <c r="I593" s="423"/>
      <c r="J593" s="423"/>
      <c r="K593" s="423"/>
      <c r="L593" s="433"/>
      <c r="M593" s="423"/>
      <c r="N593" s="423"/>
      <c r="O593" s="425"/>
      <c r="P593" s="434"/>
      <c r="Q593" s="423"/>
      <c r="R593" s="423"/>
      <c r="S593" s="423"/>
      <c r="T593" s="435" t="str">
        <f>IF(S593="","",VLOOKUP(S593,'Drop Down Lists'!$D$2:$E$394,2,FALSE))</f>
        <v/>
      </c>
      <c r="U593" s="428"/>
      <c r="V593" s="428"/>
      <c r="W593" s="436"/>
      <c r="X593" s="436"/>
      <c r="Y593" s="437"/>
      <c r="Z593" s="438" t="str">
        <f t="shared" si="46"/>
        <v/>
      </c>
      <c r="AA593" s="438" t="str">
        <f>IF(Z593="","",VLOOKUP(Z593,'Drop Down Lists'!$D$2:$E$3942,FALSE))</f>
        <v/>
      </c>
      <c r="AB593" s="438"/>
      <c r="AC593" s="438"/>
      <c r="AD593" s="433" t="str">
        <f t="shared" si="47"/>
        <v/>
      </c>
      <c r="AE593" s="439" t="str">
        <f t="shared" si="45"/>
        <v/>
      </c>
      <c r="AF593" s="438" t="str">
        <f>IF(AE593="","",VLOOKUP(AE593,'Drop Down Lists'!$D$2:$E$394,2,FALSE))</f>
        <v/>
      </c>
      <c r="AG593" s="439"/>
      <c r="AH593" s="437" t="str">
        <f t="shared" si="48"/>
        <v/>
      </c>
      <c r="AI593" s="438" t="str">
        <f t="shared" si="49"/>
        <v xml:space="preserve"> </v>
      </c>
      <c r="AJ593" s="438" t="str">
        <f>IF(AI593=" "," ",VLOOKUP(AI593,'Drop Down Lists'!$D$2:$E$394,2,FALSE))</f>
        <v xml:space="preserve"> </v>
      </c>
      <c r="AK593" s="440"/>
    </row>
    <row r="594" spans="1:37">
      <c r="A594" s="422"/>
      <c r="B594" s="423"/>
      <c r="C594" s="423"/>
      <c r="D594" s="423"/>
      <c r="E594" s="424"/>
      <c r="F594" s="423"/>
      <c r="G594" s="423"/>
      <c r="H594" s="424"/>
      <c r="I594" s="423"/>
      <c r="J594" s="423"/>
      <c r="K594" s="423"/>
      <c r="L594" s="433"/>
      <c r="M594" s="423"/>
      <c r="N594" s="423"/>
      <c r="O594" s="425"/>
      <c r="P594" s="434"/>
      <c r="Q594" s="423"/>
      <c r="R594" s="423"/>
      <c r="S594" s="423"/>
      <c r="T594" s="435" t="str">
        <f>IF(S594="","",VLOOKUP(S594,'Drop Down Lists'!$D$2:$E$394,2,FALSE))</f>
        <v/>
      </c>
      <c r="U594" s="428"/>
      <c r="V594" s="428"/>
      <c r="W594" s="436"/>
      <c r="X594" s="436"/>
      <c r="Y594" s="437"/>
      <c r="Z594" s="438" t="str">
        <f t="shared" si="46"/>
        <v/>
      </c>
      <c r="AA594" s="438" t="str">
        <f>IF(Z594="","",VLOOKUP(Z594,'Drop Down Lists'!$D$2:$E$3942,FALSE))</f>
        <v/>
      </c>
      <c r="AB594" s="438"/>
      <c r="AC594" s="438"/>
      <c r="AD594" s="433" t="str">
        <f t="shared" si="47"/>
        <v/>
      </c>
      <c r="AE594" s="439" t="str">
        <f t="shared" si="45"/>
        <v/>
      </c>
      <c r="AF594" s="438" t="str">
        <f>IF(AE594="","",VLOOKUP(AE594,'Drop Down Lists'!$D$2:$E$394,2,FALSE))</f>
        <v/>
      </c>
      <c r="AG594" s="439"/>
      <c r="AH594" s="437" t="str">
        <f t="shared" si="48"/>
        <v/>
      </c>
      <c r="AI594" s="438" t="str">
        <f t="shared" si="49"/>
        <v xml:space="preserve"> </v>
      </c>
      <c r="AJ594" s="438" t="str">
        <f>IF(AI594=" "," ",VLOOKUP(AI594,'Drop Down Lists'!$D$2:$E$394,2,FALSE))</f>
        <v xml:space="preserve"> </v>
      </c>
      <c r="AK594" s="440"/>
    </row>
    <row r="595" spans="1:37">
      <c r="A595" s="422"/>
      <c r="B595" s="423"/>
      <c r="C595" s="423"/>
      <c r="D595" s="423"/>
      <c r="E595" s="424"/>
      <c r="F595" s="423"/>
      <c r="G595" s="423"/>
      <c r="H595" s="424"/>
      <c r="I595" s="423"/>
      <c r="J595" s="423"/>
      <c r="K595" s="423"/>
      <c r="L595" s="433"/>
      <c r="M595" s="423"/>
      <c r="N595" s="423"/>
      <c r="O595" s="425"/>
      <c r="P595" s="434"/>
      <c r="Q595" s="423"/>
      <c r="R595" s="423"/>
      <c r="S595" s="423"/>
      <c r="T595" s="435" t="str">
        <f>IF(S595="","",VLOOKUP(S595,'Drop Down Lists'!$D$2:$E$394,2,FALSE))</f>
        <v/>
      </c>
      <c r="U595" s="428"/>
      <c r="V595" s="428"/>
      <c r="W595" s="436"/>
      <c r="X595" s="436"/>
      <c r="Y595" s="437"/>
      <c r="Z595" s="438" t="str">
        <f t="shared" si="46"/>
        <v/>
      </c>
      <c r="AA595" s="438" t="str">
        <f>IF(Z595="","",VLOOKUP(Z595,'Drop Down Lists'!$D$2:$E$3942,FALSE))</f>
        <v/>
      </c>
      <c r="AB595" s="438"/>
      <c r="AC595" s="438"/>
      <c r="AD595" s="433" t="str">
        <f t="shared" si="47"/>
        <v/>
      </c>
      <c r="AE595" s="439" t="str">
        <f t="shared" si="45"/>
        <v/>
      </c>
      <c r="AF595" s="438" t="str">
        <f>IF(AE595="","",VLOOKUP(AE595,'Drop Down Lists'!$D$2:$E$394,2,FALSE))</f>
        <v/>
      </c>
      <c r="AG595" s="439"/>
      <c r="AH595" s="437" t="str">
        <f t="shared" si="48"/>
        <v/>
      </c>
      <c r="AI595" s="438" t="str">
        <f t="shared" si="49"/>
        <v xml:space="preserve"> </v>
      </c>
      <c r="AJ595" s="438" t="str">
        <f>IF(AI595=" "," ",VLOOKUP(AI595,'Drop Down Lists'!$D$2:$E$394,2,FALSE))</f>
        <v xml:space="preserve"> </v>
      </c>
      <c r="AK595" s="440"/>
    </row>
    <row r="596" spans="1:37">
      <c r="A596" s="422"/>
      <c r="B596" s="423"/>
      <c r="C596" s="423"/>
      <c r="D596" s="423"/>
      <c r="E596" s="424"/>
      <c r="F596" s="423"/>
      <c r="G596" s="423"/>
      <c r="H596" s="424"/>
      <c r="I596" s="423"/>
      <c r="J596" s="423"/>
      <c r="K596" s="423"/>
      <c r="L596" s="433"/>
      <c r="M596" s="423"/>
      <c r="N596" s="423"/>
      <c r="O596" s="425"/>
      <c r="P596" s="434"/>
      <c r="Q596" s="423"/>
      <c r="R596" s="423"/>
      <c r="S596" s="423"/>
      <c r="T596" s="435" t="str">
        <f>IF(S596="","",VLOOKUP(S596,'Drop Down Lists'!$D$2:$E$394,2,FALSE))</f>
        <v/>
      </c>
      <c r="U596" s="428"/>
      <c r="V596" s="428"/>
      <c r="W596" s="436"/>
      <c r="X596" s="436"/>
      <c r="Y596" s="437"/>
      <c r="Z596" s="438" t="str">
        <f t="shared" si="46"/>
        <v/>
      </c>
      <c r="AA596" s="438" t="str">
        <f>IF(Z596="","",VLOOKUP(Z596,'Drop Down Lists'!$D$2:$E$3942,FALSE))</f>
        <v/>
      </c>
      <c r="AB596" s="438"/>
      <c r="AC596" s="438"/>
      <c r="AD596" s="433" t="str">
        <f t="shared" si="47"/>
        <v/>
      </c>
      <c r="AE596" s="439" t="str">
        <f t="shared" si="45"/>
        <v/>
      </c>
      <c r="AF596" s="438" t="str">
        <f>IF(AE596="","",VLOOKUP(AE596,'Drop Down Lists'!$D$2:$E$394,2,FALSE))</f>
        <v/>
      </c>
      <c r="AG596" s="439"/>
      <c r="AH596" s="437" t="str">
        <f t="shared" si="48"/>
        <v/>
      </c>
      <c r="AI596" s="438" t="str">
        <f t="shared" si="49"/>
        <v xml:space="preserve"> </v>
      </c>
      <c r="AJ596" s="438" t="str">
        <f>IF(AI596=" "," ",VLOOKUP(AI596,'Drop Down Lists'!$D$2:$E$394,2,FALSE))</f>
        <v xml:space="preserve"> </v>
      </c>
      <c r="AK596" s="440"/>
    </row>
    <row r="597" spans="1:37">
      <c r="A597" s="422"/>
      <c r="B597" s="423"/>
      <c r="C597" s="423"/>
      <c r="D597" s="423"/>
      <c r="E597" s="424"/>
      <c r="F597" s="423"/>
      <c r="G597" s="423"/>
      <c r="H597" s="424"/>
      <c r="I597" s="423"/>
      <c r="J597" s="423"/>
      <c r="K597" s="423"/>
      <c r="L597" s="433"/>
      <c r="M597" s="423"/>
      <c r="N597" s="423"/>
      <c r="O597" s="425"/>
      <c r="P597" s="434"/>
      <c r="Q597" s="423"/>
      <c r="R597" s="423"/>
      <c r="S597" s="423"/>
      <c r="T597" s="435" t="str">
        <f>IF(S597="","",VLOOKUP(S597,'Drop Down Lists'!$D$2:$E$394,2,FALSE))</f>
        <v/>
      </c>
      <c r="U597" s="428"/>
      <c r="V597" s="428"/>
      <c r="W597" s="436"/>
      <c r="X597" s="436"/>
      <c r="Y597" s="437"/>
      <c r="Z597" s="438" t="str">
        <f t="shared" si="46"/>
        <v/>
      </c>
      <c r="AA597" s="438" t="str">
        <f>IF(Z597="","",VLOOKUP(Z597,'Drop Down Lists'!$D$2:$E$3942,FALSE))</f>
        <v/>
      </c>
      <c r="AB597" s="438"/>
      <c r="AC597" s="438"/>
      <c r="AD597" s="433" t="str">
        <f t="shared" si="47"/>
        <v/>
      </c>
      <c r="AE597" s="439" t="str">
        <f t="shared" si="45"/>
        <v/>
      </c>
      <c r="AF597" s="438" t="str">
        <f>IF(AE597="","",VLOOKUP(AE597,'Drop Down Lists'!$D$2:$E$394,2,FALSE))</f>
        <v/>
      </c>
      <c r="AG597" s="439"/>
      <c r="AH597" s="437" t="str">
        <f t="shared" si="48"/>
        <v/>
      </c>
      <c r="AI597" s="438" t="str">
        <f t="shared" si="49"/>
        <v xml:space="preserve"> </v>
      </c>
      <c r="AJ597" s="438" t="str">
        <f>IF(AI597=" "," ",VLOOKUP(AI597,'Drop Down Lists'!$D$2:$E$394,2,FALSE))</f>
        <v xml:space="preserve"> </v>
      </c>
      <c r="AK597" s="440"/>
    </row>
    <row r="598" spans="1:37">
      <c r="A598" s="422"/>
      <c r="B598" s="423"/>
      <c r="C598" s="423"/>
      <c r="D598" s="423"/>
      <c r="E598" s="424"/>
      <c r="F598" s="423"/>
      <c r="G598" s="423"/>
      <c r="H598" s="424"/>
      <c r="I598" s="423"/>
      <c r="J598" s="423"/>
      <c r="K598" s="423"/>
      <c r="L598" s="433"/>
      <c r="M598" s="423"/>
      <c r="N598" s="423"/>
      <c r="O598" s="425"/>
      <c r="P598" s="434"/>
      <c r="Q598" s="423"/>
      <c r="R598" s="423"/>
      <c r="S598" s="423"/>
      <c r="T598" s="435" t="str">
        <f>IF(S598="","",VLOOKUP(S598,'Drop Down Lists'!$D$2:$E$394,2,FALSE))</f>
        <v/>
      </c>
      <c r="U598" s="428"/>
      <c r="V598" s="428"/>
      <c r="W598" s="436"/>
      <c r="X598" s="436"/>
      <c r="Y598" s="437"/>
      <c r="Z598" s="438" t="str">
        <f t="shared" si="46"/>
        <v/>
      </c>
      <c r="AA598" s="438" t="str">
        <f>IF(Z598="","",VLOOKUP(Z598,'Drop Down Lists'!$D$2:$E$3942,FALSE))</f>
        <v/>
      </c>
      <c r="AB598" s="438"/>
      <c r="AC598" s="438"/>
      <c r="AD598" s="433" t="str">
        <f t="shared" si="47"/>
        <v/>
      </c>
      <c r="AE598" s="439" t="str">
        <f t="shared" si="45"/>
        <v/>
      </c>
      <c r="AF598" s="438" t="str">
        <f>IF(AE598="","",VLOOKUP(AE598,'Drop Down Lists'!$D$2:$E$394,2,FALSE))</f>
        <v/>
      </c>
      <c r="AG598" s="439"/>
      <c r="AH598" s="437" t="str">
        <f t="shared" si="48"/>
        <v/>
      </c>
      <c r="AI598" s="438" t="str">
        <f t="shared" si="49"/>
        <v xml:space="preserve"> </v>
      </c>
      <c r="AJ598" s="438" t="str">
        <f>IF(AI598=" "," ",VLOOKUP(AI598,'Drop Down Lists'!$D$2:$E$394,2,FALSE))</f>
        <v xml:space="preserve"> </v>
      </c>
      <c r="AK598" s="440"/>
    </row>
    <row r="599" spans="1:37">
      <c r="A599" s="422"/>
      <c r="B599" s="423"/>
      <c r="C599" s="423"/>
      <c r="D599" s="423"/>
      <c r="E599" s="424"/>
      <c r="F599" s="423"/>
      <c r="G599" s="423"/>
      <c r="H599" s="424"/>
      <c r="I599" s="423"/>
      <c r="J599" s="423"/>
      <c r="K599" s="423"/>
      <c r="L599" s="433"/>
      <c r="M599" s="423"/>
      <c r="N599" s="423"/>
      <c r="O599" s="425"/>
      <c r="P599" s="434"/>
      <c r="Q599" s="423"/>
      <c r="R599" s="423"/>
      <c r="S599" s="423"/>
      <c r="T599" s="435" t="str">
        <f>IF(S599="","",VLOOKUP(S599,'Drop Down Lists'!$D$2:$E$394,2,FALSE))</f>
        <v/>
      </c>
      <c r="U599" s="428"/>
      <c r="V599" s="428"/>
      <c r="W599" s="436"/>
      <c r="X599" s="436"/>
      <c r="Y599" s="437"/>
      <c r="Z599" s="438" t="str">
        <f t="shared" si="46"/>
        <v/>
      </c>
      <c r="AA599" s="438" t="str">
        <f>IF(Z599="","",VLOOKUP(Z599,'Drop Down Lists'!$D$2:$E$3942,FALSE))</f>
        <v/>
      </c>
      <c r="AB599" s="438"/>
      <c r="AC599" s="438"/>
      <c r="AD599" s="433" t="str">
        <f t="shared" si="47"/>
        <v/>
      </c>
      <c r="AE599" s="439" t="str">
        <f t="shared" si="45"/>
        <v/>
      </c>
      <c r="AF599" s="438" t="str">
        <f>IF(AE599="","",VLOOKUP(AE599,'Drop Down Lists'!$D$2:$E$394,2,FALSE))</f>
        <v/>
      </c>
      <c r="AG599" s="439"/>
      <c r="AH599" s="437" t="str">
        <f t="shared" si="48"/>
        <v/>
      </c>
      <c r="AI599" s="438" t="str">
        <f t="shared" si="49"/>
        <v xml:space="preserve"> </v>
      </c>
      <c r="AJ599" s="438" t="str">
        <f>IF(AI599=" "," ",VLOOKUP(AI599,'Drop Down Lists'!$D$2:$E$394,2,FALSE))</f>
        <v xml:space="preserve"> </v>
      </c>
      <c r="AK599" s="440"/>
    </row>
    <row r="600" spans="1:37">
      <c r="A600" s="422"/>
      <c r="B600" s="423"/>
      <c r="C600" s="423"/>
      <c r="D600" s="423"/>
      <c r="E600" s="424"/>
      <c r="F600" s="423"/>
      <c r="G600" s="423"/>
      <c r="H600" s="424"/>
      <c r="I600" s="423"/>
      <c r="J600" s="423"/>
      <c r="K600" s="423"/>
      <c r="L600" s="433"/>
      <c r="M600" s="423"/>
      <c r="N600" s="423"/>
      <c r="O600" s="425"/>
      <c r="P600" s="434"/>
      <c r="Q600" s="423"/>
      <c r="R600" s="423"/>
      <c r="S600" s="423"/>
      <c r="T600" s="435" t="str">
        <f>IF(S600="","",VLOOKUP(S600,'Drop Down Lists'!$D$2:$E$394,2,FALSE))</f>
        <v/>
      </c>
      <c r="U600" s="428"/>
      <c r="V600" s="428"/>
      <c r="W600" s="436"/>
      <c r="X600" s="436"/>
      <c r="Y600" s="437"/>
      <c r="Z600" s="438" t="str">
        <f t="shared" si="46"/>
        <v/>
      </c>
      <c r="AA600" s="438" t="str">
        <f>IF(Z600="","",VLOOKUP(Z600,'Drop Down Lists'!$D$2:$E$3942,FALSE))</f>
        <v/>
      </c>
      <c r="AB600" s="438"/>
      <c r="AC600" s="438"/>
      <c r="AD600" s="433" t="str">
        <f t="shared" si="47"/>
        <v/>
      </c>
      <c r="AE600" s="439" t="str">
        <f t="shared" si="45"/>
        <v/>
      </c>
      <c r="AF600" s="438" t="str">
        <f>IF(AE600="","",VLOOKUP(AE600,'Drop Down Lists'!$D$2:$E$394,2,FALSE))</f>
        <v/>
      </c>
      <c r="AG600" s="439"/>
      <c r="AH600" s="437" t="str">
        <f t="shared" si="48"/>
        <v/>
      </c>
      <c r="AI600" s="438" t="str">
        <f t="shared" si="49"/>
        <v xml:space="preserve"> </v>
      </c>
      <c r="AJ600" s="438" t="str">
        <f>IF(AI600=" "," ",VLOOKUP(AI600,'Drop Down Lists'!$D$2:$E$394,2,FALSE))</f>
        <v xml:space="preserve"> </v>
      </c>
      <c r="AK600" s="440"/>
    </row>
    <row r="601" spans="1:37">
      <c r="A601" s="422"/>
      <c r="B601" s="423"/>
      <c r="C601" s="423"/>
      <c r="D601" s="423"/>
      <c r="E601" s="424"/>
      <c r="F601" s="423"/>
      <c r="G601" s="423"/>
      <c r="H601" s="424"/>
      <c r="I601" s="423"/>
      <c r="J601" s="423"/>
      <c r="K601" s="423"/>
      <c r="L601" s="433"/>
      <c r="M601" s="423"/>
      <c r="N601" s="423"/>
      <c r="O601" s="425"/>
      <c r="P601" s="434"/>
      <c r="Q601" s="423"/>
      <c r="R601" s="423"/>
      <c r="S601" s="423"/>
      <c r="T601" s="435" t="str">
        <f>IF(S601="","",VLOOKUP(S601,'Drop Down Lists'!$D$2:$E$394,2,FALSE))</f>
        <v/>
      </c>
      <c r="U601" s="428"/>
      <c r="V601" s="428"/>
      <c r="W601" s="436"/>
      <c r="X601" s="436"/>
      <c r="Y601" s="437"/>
      <c r="Z601" s="438" t="str">
        <f t="shared" si="46"/>
        <v/>
      </c>
      <c r="AA601" s="438" t="str">
        <f>IF(Z601="","",VLOOKUP(Z601,'Drop Down Lists'!$D$2:$E$3942,FALSE))</f>
        <v/>
      </c>
      <c r="AB601" s="438"/>
      <c r="AC601" s="438"/>
      <c r="AD601" s="433" t="str">
        <f t="shared" si="47"/>
        <v/>
      </c>
      <c r="AE601" s="439" t="str">
        <f t="shared" si="45"/>
        <v/>
      </c>
      <c r="AF601" s="438" t="str">
        <f>IF(AE601="","",VLOOKUP(AE601,'Drop Down Lists'!$D$2:$E$394,2,FALSE))</f>
        <v/>
      </c>
      <c r="AG601" s="439"/>
      <c r="AH601" s="437" t="str">
        <f t="shared" si="48"/>
        <v/>
      </c>
      <c r="AI601" s="438" t="str">
        <f t="shared" si="49"/>
        <v xml:space="preserve"> </v>
      </c>
      <c r="AJ601" s="438" t="str">
        <f>IF(AI601=" "," ",VLOOKUP(AI601,'Drop Down Lists'!$D$2:$E$394,2,FALSE))</f>
        <v xml:space="preserve"> </v>
      </c>
      <c r="AK601" s="440"/>
    </row>
    <row r="602" spans="1:37">
      <c r="A602" s="422"/>
      <c r="B602" s="423"/>
      <c r="C602" s="423"/>
      <c r="D602" s="423"/>
      <c r="E602" s="424"/>
      <c r="F602" s="423"/>
      <c r="G602" s="423"/>
      <c r="H602" s="424"/>
      <c r="I602" s="423"/>
      <c r="J602" s="423"/>
      <c r="K602" s="423"/>
      <c r="L602" s="433"/>
      <c r="M602" s="423"/>
      <c r="N602" s="423"/>
      <c r="O602" s="425"/>
      <c r="P602" s="434"/>
      <c r="Q602" s="423"/>
      <c r="R602" s="423"/>
      <c r="S602" s="423"/>
      <c r="T602" s="435" t="str">
        <f>IF(S602="","",VLOOKUP(S602,'Drop Down Lists'!$D$2:$E$394,2,FALSE))</f>
        <v/>
      </c>
      <c r="U602" s="428"/>
      <c r="V602" s="428"/>
      <c r="W602" s="436"/>
      <c r="X602" s="436"/>
      <c r="Y602" s="437"/>
      <c r="Z602" s="438" t="str">
        <f t="shared" si="46"/>
        <v/>
      </c>
      <c r="AA602" s="438" t="str">
        <f>IF(Z602="","",VLOOKUP(Z602,'Drop Down Lists'!$D$2:$E$3942,FALSE))</f>
        <v/>
      </c>
      <c r="AB602" s="438"/>
      <c r="AC602" s="438"/>
      <c r="AD602" s="433" t="str">
        <f t="shared" si="47"/>
        <v/>
      </c>
      <c r="AE602" s="439" t="str">
        <f t="shared" si="45"/>
        <v/>
      </c>
      <c r="AF602" s="438" t="str">
        <f>IF(AE602="","",VLOOKUP(AE602,'Drop Down Lists'!$D$2:$E$394,2,FALSE))</f>
        <v/>
      </c>
      <c r="AG602" s="439"/>
      <c r="AH602" s="437" t="str">
        <f t="shared" si="48"/>
        <v/>
      </c>
      <c r="AI602" s="438" t="str">
        <f t="shared" si="49"/>
        <v xml:space="preserve"> </v>
      </c>
      <c r="AJ602" s="438" t="str">
        <f>IF(AI602=" "," ",VLOOKUP(AI602,'Drop Down Lists'!$D$2:$E$394,2,FALSE))</f>
        <v xml:space="preserve"> </v>
      </c>
      <c r="AK602" s="440"/>
    </row>
    <row r="603" spans="1:37">
      <c r="A603" s="422"/>
      <c r="B603" s="423"/>
      <c r="C603" s="423"/>
      <c r="D603" s="423"/>
      <c r="E603" s="424"/>
      <c r="F603" s="423"/>
      <c r="G603" s="423"/>
      <c r="H603" s="424"/>
      <c r="I603" s="423"/>
      <c r="J603" s="423"/>
      <c r="K603" s="423"/>
      <c r="L603" s="433"/>
      <c r="M603" s="423"/>
      <c r="N603" s="423"/>
      <c r="O603" s="425"/>
      <c r="P603" s="434"/>
      <c r="Q603" s="423"/>
      <c r="R603" s="423"/>
      <c r="S603" s="423"/>
      <c r="T603" s="435" t="str">
        <f>IF(S603="","",VLOOKUP(S603,'Drop Down Lists'!$D$2:$E$394,2,FALSE))</f>
        <v/>
      </c>
      <c r="U603" s="428"/>
      <c r="V603" s="428"/>
      <c r="W603" s="436"/>
      <c r="X603" s="436"/>
      <c r="Y603" s="437"/>
      <c r="Z603" s="438" t="str">
        <f t="shared" si="46"/>
        <v/>
      </c>
      <c r="AA603" s="438" t="str">
        <f>IF(Z603="","",VLOOKUP(Z603,'Drop Down Lists'!$D$2:$E$3942,FALSE))</f>
        <v/>
      </c>
      <c r="AB603" s="438"/>
      <c r="AC603" s="438"/>
      <c r="AD603" s="433" t="str">
        <f t="shared" si="47"/>
        <v/>
      </c>
      <c r="AE603" s="439" t="str">
        <f t="shared" si="45"/>
        <v/>
      </c>
      <c r="AF603" s="438" t="str">
        <f>IF(AE603="","",VLOOKUP(AE603,'Drop Down Lists'!$D$2:$E$394,2,FALSE))</f>
        <v/>
      </c>
      <c r="AG603" s="439"/>
      <c r="AH603" s="437" t="str">
        <f t="shared" si="48"/>
        <v/>
      </c>
      <c r="AI603" s="438" t="str">
        <f t="shared" si="49"/>
        <v xml:space="preserve"> </v>
      </c>
      <c r="AJ603" s="438" t="str">
        <f>IF(AI603=" "," ",VLOOKUP(AI603,'Drop Down Lists'!$D$2:$E$394,2,FALSE))</f>
        <v xml:space="preserve"> </v>
      </c>
      <c r="AK603" s="440"/>
    </row>
    <row r="604" spans="1:37">
      <c r="A604" s="422"/>
      <c r="B604" s="423"/>
      <c r="C604" s="423"/>
      <c r="D604" s="423"/>
      <c r="E604" s="424"/>
      <c r="F604" s="423"/>
      <c r="G604" s="423"/>
      <c r="H604" s="424"/>
      <c r="I604" s="423"/>
      <c r="J604" s="423"/>
      <c r="K604" s="423"/>
      <c r="L604" s="433"/>
      <c r="M604" s="423"/>
      <c r="N604" s="423"/>
      <c r="O604" s="425"/>
      <c r="P604" s="434"/>
      <c r="Q604" s="423"/>
      <c r="R604" s="423"/>
      <c r="S604" s="423"/>
      <c r="T604" s="435" t="str">
        <f>IF(S604="","",VLOOKUP(S604,'Drop Down Lists'!$D$2:$E$394,2,FALSE))</f>
        <v/>
      </c>
      <c r="U604" s="428"/>
      <c r="V604" s="428"/>
      <c r="W604" s="436"/>
      <c r="X604" s="436"/>
      <c r="Y604" s="437"/>
      <c r="Z604" s="438" t="str">
        <f t="shared" si="46"/>
        <v/>
      </c>
      <c r="AA604" s="438" t="str">
        <f>IF(Z604="","",VLOOKUP(Z604,'Drop Down Lists'!$D$2:$E$3942,FALSE))</f>
        <v/>
      </c>
      <c r="AB604" s="438"/>
      <c r="AC604" s="438"/>
      <c r="AD604" s="433" t="str">
        <f t="shared" si="47"/>
        <v/>
      </c>
      <c r="AE604" s="439" t="str">
        <f t="shared" si="45"/>
        <v/>
      </c>
      <c r="AF604" s="438" t="str">
        <f>IF(AE604="","",VLOOKUP(AE604,'Drop Down Lists'!$D$2:$E$394,2,FALSE))</f>
        <v/>
      </c>
      <c r="AG604" s="439"/>
      <c r="AH604" s="437" t="str">
        <f t="shared" si="48"/>
        <v/>
      </c>
      <c r="AI604" s="438" t="str">
        <f t="shared" si="49"/>
        <v xml:space="preserve"> </v>
      </c>
      <c r="AJ604" s="438" t="str">
        <f>IF(AI604=" "," ",VLOOKUP(AI604,'Drop Down Lists'!$D$2:$E$394,2,FALSE))</f>
        <v xml:space="preserve"> </v>
      </c>
      <c r="AK604" s="440"/>
    </row>
    <row r="605" spans="1:37">
      <c r="A605" s="422"/>
      <c r="B605" s="423"/>
      <c r="C605" s="423"/>
      <c r="D605" s="423"/>
      <c r="E605" s="424"/>
      <c r="F605" s="423"/>
      <c r="G605" s="423"/>
      <c r="H605" s="424"/>
      <c r="I605" s="423"/>
      <c r="J605" s="423"/>
      <c r="K605" s="423"/>
      <c r="L605" s="433"/>
      <c r="M605" s="423"/>
      <c r="N605" s="423"/>
      <c r="O605" s="425"/>
      <c r="P605" s="434"/>
      <c r="Q605" s="423"/>
      <c r="R605" s="423"/>
      <c r="S605" s="423"/>
      <c r="T605" s="435" t="str">
        <f>IF(S605="","",VLOOKUP(S605,'Drop Down Lists'!$D$2:$E$394,2,FALSE))</f>
        <v/>
      </c>
      <c r="U605" s="428"/>
      <c r="V605" s="428"/>
      <c r="W605" s="436"/>
      <c r="X605" s="436"/>
      <c r="Y605" s="437"/>
      <c r="Z605" s="438" t="str">
        <f t="shared" si="46"/>
        <v/>
      </c>
      <c r="AA605" s="438" t="str">
        <f>IF(Z605="","",VLOOKUP(Z605,'Drop Down Lists'!$D$2:$E$3942,FALSE))</f>
        <v/>
      </c>
      <c r="AB605" s="438"/>
      <c r="AC605" s="438"/>
      <c r="AD605" s="433" t="str">
        <f t="shared" si="47"/>
        <v/>
      </c>
      <c r="AE605" s="439" t="str">
        <f t="shared" si="45"/>
        <v/>
      </c>
      <c r="AF605" s="438" t="str">
        <f>IF(AE605="","",VLOOKUP(AE605,'Drop Down Lists'!$D$2:$E$394,2,FALSE))</f>
        <v/>
      </c>
      <c r="AG605" s="439"/>
      <c r="AH605" s="437" t="str">
        <f t="shared" si="48"/>
        <v/>
      </c>
      <c r="AI605" s="438" t="str">
        <f t="shared" si="49"/>
        <v xml:space="preserve"> </v>
      </c>
      <c r="AJ605" s="438" t="str">
        <f>IF(AI605=" "," ",VLOOKUP(AI605,'Drop Down Lists'!$D$2:$E$394,2,FALSE))</f>
        <v xml:space="preserve"> </v>
      </c>
      <c r="AK605" s="440"/>
    </row>
    <row r="606" spans="1:37">
      <c r="A606" s="422"/>
      <c r="B606" s="423"/>
      <c r="C606" s="423"/>
      <c r="D606" s="423"/>
      <c r="E606" s="424"/>
      <c r="F606" s="423"/>
      <c r="G606" s="423"/>
      <c r="H606" s="424"/>
      <c r="I606" s="423"/>
      <c r="J606" s="423"/>
      <c r="K606" s="423"/>
      <c r="L606" s="433"/>
      <c r="M606" s="423"/>
      <c r="N606" s="423"/>
      <c r="O606" s="425"/>
      <c r="P606" s="434"/>
      <c r="Q606" s="423"/>
      <c r="R606" s="423"/>
      <c r="S606" s="423"/>
      <c r="T606" s="435" t="str">
        <f>IF(S606="","",VLOOKUP(S606,'Drop Down Lists'!$D$2:$E$394,2,FALSE))</f>
        <v/>
      </c>
      <c r="U606" s="428"/>
      <c r="V606" s="428"/>
      <c r="W606" s="436"/>
      <c r="X606" s="436"/>
      <c r="Y606" s="437"/>
      <c r="Z606" s="438" t="str">
        <f t="shared" si="46"/>
        <v/>
      </c>
      <c r="AA606" s="438" t="str">
        <f>IF(Z606="","",VLOOKUP(Z606,'Drop Down Lists'!$D$2:$E$3942,FALSE))</f>
        <v/>
      </c>
      <c r="AB606" s="438"/>
      <c r="AC606" s="438"/>
      <c r="AD606" s="433" t="str">
        <f t="shared" si="47"/>
        <v/>
      </c>
      <c r="AE606" s="439" t="str">
        <f t="shared" si="45"/>
        <v/>
      </c>
      <c r="AF606" s="438" t="str">
        <f>IF(AE606="","",VLOOKUP(AE606,'Drop Down Lists'!$D$2:$E$394,2,FALSE))</f>
        <v/>
      </c>
      <c r="AG606" s="439"/>
      <c r="AH606" s="437" t="str">
        <f t="shared" si="48"/>
        <v/>
      </c>
      <c r="AI606" s="438" t="str">
        <f t="shared" si="49"/>
        <v xml:space="preserve"> </v>
      </c>
      <c r="AJ606" s="438" t="str">
        <f>IF(AI606=" "," ",VLOOKUP(AI606,'Drop Down Lists'!$D$2:$E$394,2,FALSE))</f>
        <v xml:space="preserve"> </v>
      </c>
      <c r="AK606" s="440"/>
    </row>
    <row r="607" spans="1:37">
      <c r="A607" s="422"/>
      <c r="B607" s="423"/>
      <c r="C607" s="423"/>
      <c r="D607" s="423"/>
      <c r="E607" s="424"/>
      <c r="F607" s="423"/>
      <c r="G607" s="423"/>
      <c r="H607" s="424"/>
      <c r="I607" s="423"/>
      <c r="J607" s="423"/>
      <c r="K607" s="423"/>
      <c r="L607" s="433"/>
      <c r="M607" s="423"/>
      <c r="N607" s="423"/>
      <c r="O607" s="425"/>
      <c r="P607" s="434"/>
      <c r="Q607" s="423"/>
      <c r="R607" s="423"/>
      <c r="S607" s="423"/>
      <c r="T607" s="435" t="str">
        <f>IF(S607="","",VLOOKUP(S607,'Drop Down Lists'!$D$2:$E$394,2,FALSE))</f>
        <v/>
      </c>
      <c r="U607" s="428"/>
      <c r="V607" s="428"/>
      <c r="W607" s="436"/>
      <c r="X607" s="436"/>
      <c r="Y607" s="437"/>
      <c r="Z607" s="438" t="str">
        <f t="shared" si="46"/>
        <v/>
      </c>
      <c r="AA607" s="438" t="str">
        <f>IF(Z607="","",VLOOKUP(Z607,'Drop Down Lists'!$D$2:$E$3942,FALSE))</f>
        <v/>
      </c>
      <c r="AB607" s="438"/>
      <c r="AC607" s="438"/>
      <c r="AD607" s="433" t="str">
        <f t="shared" si="47"/>
        <v/>
      </c>
      <c r="AE607" s="439" t="str">
        <f t="shared" si="45"/>
        <v/>
      </c>
      <c r="AF607" s="438" t="str">
        <f>IF(AE607="","",VLOOKUP(AE607,'Drop Down Lists'!$D$2:$E$394,2,FALSE))</f>
        <v/>
      </c>
      <c r="AG607" s="439"/>
      <c r="AH607" s="437" t="str">
        <f t="shared" si="48"/>
        <v/>
      </c>
      <c r="AI607" s="438" t="str">
        <f t="shared" si="49"/>
        <v xml:space="preserve"> </v>
      </c>
      <c r="AJ607" s="438" t="str">
        <f>IF(AI607=" "," ",VLOOKUP(AI607,'Drop Down Lists'!$D$2:$E$394,2,FALSE))</f>
        <v xml:space="preserve"> </v>
      </c>
      <c r="AK607" s="440"/>
    </row>
    <row r="608" spans="1:37">
      <c r="A608" s="422"/>
      <c r="B608" s="423"/>
      <c r="C608" s="423"/>
      <c r="D608" s="423"/>
      <c r="E608" s="424"/>
      <c r="F608" s="423"/>
      <c r="G608" s="423"/>
      <c r="H608" s="424"/>
      <c r="I608" s="423"/>
      <c r="J608" s="423"/>
      <c r="K608" s="423"/>
      <c r="L608" s="433"/>
      <c r="M608" s="423"/>
      <c r="N608" s="423"/>
      <c r="O608" s="425"/>
      <c r="P608" s="434"/>
      <c r="Q608" s="423"/>
      <c r="R608" s="423"/>
      <c r="S608" s="423"/>
      <c r="T608" s="435" t="str">
        <f>IF(S608="","",VLOOKUP(S608,'Drop Down Lists'!$D$2:$E$394,2,FALSE))</f>
        <v/>
      </c>
      <c r="U608" s="428"/>
      <c r="V608" s="428"/>
      <c r="W608" s="436"/>
      <c r="X608" s="436"/>
      <c r="Y608" s="437"/>
      <c r="Z608" s="438" t="str">
        <f t="shared" si="46"/>
        <v/>
      </c>
      <c r="AA608" s="438" t="str">
        <f>IF(Z608="","",VLOOKUP(Z608,'Drop Down Lists'!$D$2:$E$3942,FALSE))</f>
        <v/>
      </c>
      <c r="AB608" s="438"/>
      <c r="AC608" s="438"/>
      <c r="AD608" s="433" t="str">
        <f t="shared" si="47"/>
        <v/>
      </c>
      <c r="AE608" s="439" t="str">
        <f t="shared" si="45"/>
        <v/>
      </c>
      <c r="AF608" s="438" t="str">
        <f>IF(AE608="","",VLOOKUP(AE608,'Drop Down Lists'!$D$2:$E$394,2,FALSE))</f>
        <v/>
      </c>
      <c r="AG608" s="439"/>
      <c r="AH608" s="437" t="str">
        <f t="shared" si="48"/>
        <v/>
      </c>
      <c r="AI608" s="438" t="str">
        <f t="shared" si="49"/>
        <v xml:space="preserve"> </v>
      </c>
      <c r="AJ608" s="438" t="str">
        <f>IF(AI608=" "," ",VLOOKUP(AI608,'Drop Down Lists'!$D$2:$E$394,2,FALSE))</f>
        <v xml:space="preserve"> </v>
      </c>
      <c r="AK608" s="440"/>
    </row>
    <row r="609" spans="1:37">
      <c r="A609" s="422"/>
      <c r="B609" s="423"/>
      <c r="C609" s="423"/>
      <c r="D609" s="423"/>
      <c r="E609" s="424"/>
      <c r="F609" s="423"/>
      <c r="G609" s="423"/>
      <c r="H609" s="424"/>
      <c r="I609" s="423"/>
      <c r="J609" s="423"/>
      <c r="K609" s="423"/>
      <c r="L609" s="433"/>
      <c r="M609" s="423"/>
      <c r="N609" s="423"/>
      <c r="O609" s="425"/>
      <c r="P609" s="434"/>
      <c r="Q609" s="423"/>
      <c r="R609" s="423"/>
      <c r="S609" s="423"/>
      <c r="T609" s="435" t="str">
        <f>IF(S609="","",VLOOKUP(S609,'Drop Down Lists'!$D$2:$E$394,2,FALSE))</f>
        <v/>
      </c>
      <c r="U609" s="428"/>
      <c r="V609" s="428"/>
      <c r="W609" s="436"/>
      <c r="X609" s="436"/>
      <c r="Y609" s="437"/>
      <c r="Z609" s="438" t="str">
        <f t="shared" si="46"/>
        <v/>
      </c>
      <c r="AA609" s="438" t="str">
        <f>IF(Z609="","",VLOOKUP(Z609,'Drop Down Lists'!$D$2:$E$3942,FALSE))</f>
        <v/>
      </c>
      <c r="AB609" s="438"/>
      <c r="AC609" s="438"/>
      <c r="AD609" s="433" t="str">
        <f t="shared" si="47"/>
        <v/>
      </c>
      <c r="AE609" s="439" t="str">
        <f t="shared" si="45"/>
        <v/>
      </c>
      <c r="AF609" s="438" t="str">
        <f>IF(AE609="","",VLOOKUP(AE609,'Drop Down Lists'!$D$2:$E$394,2,FALSE))</f>
        <v/>
      </c>
      <c r="AG609" s="439"/>
      <c r="AH609" s="437" t="str">
        <f t="shared" si="48"/>
        <v/>
      </c>
      <c r="AI609" s="438" t="str">
        <f t="shared" si="49"/>
        <v xml:space="preserve"> </v>
      </c>
      <c r="AJ609" s="438" t="str">
        <f>IF(AI609=" "," ",VLOOKUP(AI609,'Drop Down Lists'!$D$2:$E$394,2,FALSE))</f>
        <v xml:space="preserve"> </v>
      </c>
      <c r="AK609" s="440"/>
    </row>
    <row r="610" spans="1:37">
      <c r="A610" s="422"/>
      <c r="B610" s="423"/>
      <c r="C610" s="423"/>
      <c r="D610" s="423"/>
      <c r="E610" s="424"/>
      <c r="F610" s="423"/>
      <c r="G610" s="423"/>
      <c r="H610" s="424"/>
      <c r="I610" s="423"/>
      <c r="J610" s="423"/>
      <c r="K610" s="423"/>
      <c r="L610" s="433"/>
      <c r="M610" s="423"/>
      <c r="N610" s="423"/>
      <c r="O610" s="425"/>
      <c r="P610" s="434"/>
      <c r="Q610" s="423"/>
      <c r="R610" s="423"/>
      <c r="S610" s="423"/>
      <c r="T610" s="435" t="str">
        <f>IF(S610="","",VLOOKUP(S610,'Drop Down Lists'!$D$2:$E$394,2,FALSE))</f>
        <v/>
      </c>
      <c r="U610" s="428"/>
      <c r="V610" s="428"/>
      <c r="W610" s="436"/>
      <c r="X610" s="436"/>
      <c r="Y610" s="437"/>
      <c r="Z610" s="438" t="str">
        <f t="shared" si="46"/>
        <v/>
      </c>
      <c r="AA610" s="438" t="str">
        <f>IF(Z610="","",VLOOKUP(Z610,'Drop Down Lists'!$D$2:$E$3942,FALSE))</f>
        <v/>
      </c>
      <c r="AB610" s="438"/>
      <c r="AC610" s="438"/>
      <c r="AD610" s="433" t="str">
        <f t="shared" si="47"/>
        <v/>
      </c>
      <c r="AE610" s="439" t="str">
        <f t="shared" si="45"/>
        <v/>
      </c>
      <c r="AF610" s="438" t="str">
        <f>IF(AE610="","",VLOOKUP(AE610,'Drop Down Lists'!$D$2:$E$394,2,FALSE))</f>
        <v/>
      </c>
      <c r="AG610" s="439"/>
      <c r="AH610" s="437" t="str">
        <f t="shared" si="48"/>
        <v/>
      </c>
      <c r="AI610" s="438" t="str">
        <f t="shared" si="49"/>
        <v xml:space="preserve"> </v>
      </c>
      <c r="AJ610" s="438" t="str">
        <f>IF(AI610=" "," ",VLOOKUP(AI610,'Drop Down Lists'!$D$2:$E$394,2,FALSE))</f>
        <v xml:space="preserve"> </v>
      </c>
      <c r="AK610" s="440"/>
    </row>
    <row r="611" spans="1:37">
      <c r="A611" s="422"/>
      <c r="B611" s="423"/>
      <c r="C611" s="423"/>
      <c r="D611" s="423"/>
      <c r="E611" s="424"/>
      <c r="F611" s="423"/>
      <c r="G611" s="423"/>
      <c r="H611" s="424"/>
      <c r="I611" s="423"/>
      <c r="J611" s="423"/>
      <c r="K611" s="423"/>
      <c r="L611" s="433"/>
      <c r="M611" s="423"/>
      <c r="N611" s="423"/>
      <c r="O611" s="425"/>
      <c r="P611" s="434"/>
      <c r="Q611" s="423"/>
      <c r="R611" s="423"/>
      <c r="S611" s="423"/>
      <c r="T611" s="435" t="str">
        <f>IF(S611="","",VLOOKUP(S611,'Drop Down Lists'!$D$2:$E$394,2,FALSE))</f>
        <v/>
      </c>
      <c r="U611" s="428"/>
      <c r="V611" s="428"/>
      <c r="W611" s="436"/>
      <c r="X611" s="436"/>
      <c r="Y611" s="437"/>
      <c r="Z611" s="438" t="str">
        <f t="shared" si="46"/>
        <v/>
      </c>
      <c r="AA611" s="438" t="str">
        <f>IF(Z611="","",VLOOKUP(Z611,'Drop Down Lists'!$D$2:$E$3942,FALSE))</f>
        <v/>
      </c>
      <c r="AB611" s="438"/>
      <c r="AC611" s="438"/>
      <c r="AD611" s="433" t="str">
        <f t="shared" si="47"/>
        <v/>
      </c>
      <c r="AE611" s="439" t="str">
        <f t="shared" si="45"/>
        <v/>
      </c>
      <c r="AF611" s="438" t="str">
        <f>IF(AE611="","",VLOOKUP(AE611,'Drop Down Lists'!$D$2:$E$394,2,FALSE))</f>
        <v/>
      </c>
      <c r="AG611" s="439"/>
      <c r="AH611" s="437" t="str">
        <f t="shared" si="48"/>
        <v/>
      </c>
      <c r="AI611" s="438" t="str">
        <f t="shared" si="49"/>
        <v xml:space="preserve"> </v>
      </c>
      <c r="AJ611" s="438" t="str">
        <f>IF(AI611=" "," ",VLOOKUP(AI611,'Drop Down Lists'!$D$2:$E$394,2,FALSE))</f>
        <v xml:space="preserve"> </v>
      </c>
      <c r="AK611" s="440"/>
    </row>
    <row r="612" spans="1:37">
      <c r="A612" s="422"/>
      <c r="B612" s="423"/>
      <c r="C612" s="423"/>
      <c r="D612" s="423"/>
      <c r="E612" s="424"/>
      <c r="F612" s="423"/>
      <c r="G612" s="423"/>
      <c r="H612" s="424"/>
      <c r="I612" s="423"/>
      <c r="J612" s="423"/>
      <c r="K612" s="423"/>
      <c r="L612" s="433"/>
      <c r="M612" s="423"/>
      <c r="N612" s="423"/>
      <c r="O612" s="425"/>
      <c r="P612" s="434"/>
      <c r="Q612" s="423"/>
      <c r="R612" s="423"/>
      <c r="S612" s="423"/>
      <c r="T612" s="435" t="str">
        <f>IF(S612="","",VLOOKUP(S612,'Drop Down Lists'!$D$2:$E$394,2,FALSE))</f>
        <v/>
      </c>
      <c r="U612" s="428"/>
      <c r="V612" s="428"/>
      <c r="W612" s="436"/>
      <c r="X612" s="436"/>
      <c r="Y612" s="437"/>
      <c r="Z612" s="438" t="str">
        <f t="shared" si="46"/>
        <v/>
      </c>
      <c r="AA612" s="438" t="str">
        <f>IF(Z612="","",VLOOKUP(Z612,'Drop Down Lists'!$D$2:$E$3942,FALSE))</f>
        <v/>
      </c>
      <c r="AB612" s="438"/>
      <c r="AC612" s="438"/>
      <c r="AD612" s="433" t="str">
        <f t="shared" si="47"/>
        <v/>
      </c>
      <c r="AE612" s="439" t="str">
        <f t="shared" si="45"/>
        <v/>
      </c>
      <c r="AF612" s="438" t="str">
        <f>IF(AE612="","",VLOOKUP(AE612,'Drop Down Lists'!$D$2:$E$394,2,FALSE))</f>
        <v/>
      </c>
      <c r="AG612" s="439"/>
      <c r="AH612" s="437" t="str">
        <f t="shared" si="48"/>
        <v/>
      </c>
      <c r="AI612" s="438" t="str">
        <f t="shared" si="49"/>
        <v xml:space="preserve"> </v>
      </c>
      <c r="AJ612" s="438" t="str">
        <f>IF(AI612=" "," ",VLOOKUP(AI612,'Drop Down Lists'!$D$2:$E$394,2,FALSE))</f>
        <v xml:space="preserve"> </v>
      </c>
      <c r="AK612" s="440"/>
    </row>
    <row r="613" spans="1:37">
      <c r="A613" s="422"/>
      <c r="B613" s="423"/>
      <c r="C613" s="423"/>
      <c r="D613" s="423"/>
      <c r="E613" s="424"/>
      <c r="F613" s="423"/>
      <c r="G613" s="423"/>
      <c r="H613" s="424"/>
      <c r="I613" s="423"/>
      <c r="J613" s="423"/>
      <c r="K613" s="423"/>
      <c r="L613" s="433"/>
      <c r="M613" s="423"/>
      <c r="N613" s="423"/>
      <c r="O613" s="425"/>
      <c r="P613" s="434"/>
      <c r="Q613" s="423"/>
      <c r="R613" s="423"/>
      <c r="S613" s="423"/>
      <c r="T613" s="435" t="str">
        <f>IF(S613="","",VLOOKUP(S613,'Drop Down Lists'!$D$2:$E$394,2,FALSE))</f>
        <v/>
      </c>
      <c r="U613" s="428"/>
      <c r="V613" s="428"/>
      <c r="W613" s="436"/>
      <c r="X613" s="436"/>
      <c r="Y613" s="437"/>
      <c r="Z613" s="438" t="str">
        <f t="shared" si="46"/>
        <v/>
      </c>
      <c r="AA613" s="438" t="str">
        <f>IF(Z613="","",VLOOKUP(Z613,'Drop Down Lists'!$D$2:$E$3942,FALSE))</f>
        <v/>
      </c>
      <c r="AB613" s="438"/>
      <c r="AC613" s="438"/>
      <c r="AD613" s="433" t="str">
        <f t="shared" si="47"/>
        <v/>
      </c>
      <c r="AE613" s="439" t="str">
        <f t="shared" si="45"/>
        <v/>
      </c>
      <c r="AF613" s="438" t="str">
        <f>IF(AE613="","",VLOOKUP(AE613,'Drop Down Lists'!$D$2:$E$394,2,FALSE))</f>
        <v/>
      </c>
      <c r="AG613" s="439"/>
      <c r="AH613" s="437" t="str">
        <f t="shared" si="48"/>
        <v/>
      </c>
      <c r="AI613" s="438" t="str">
        <f t="shared" si="49"/>
        <v xml:space="preserve"> </v>
      </c>
      <c r="AJ613" s="438" t="str">
        <f>IF(AI613=" "," ",VLOOKUP(AI613,'Drop Down Lists'!$D$2:$E$394,2,FALSE))</f>
        <v xml:space="preserve"> </v>
      </c>
      <c r="AK613" s="440"/>
    </row>
    <row r="614" spans="1:37">
      <c r="A614" s="422"/>
      <c r="B614" s="423"/>
      <c r="C614" s="423"/>
      <c r="D614" s="423"/>
      <c r="E614" s="424"/>
      <c r="F614" s="423"/>
      <c r="G614" s="423"/>
      <c r="H614" s="424"/>
      <c r="I614" s="423"/>
      <c r="J614" s="423"/>
      <c r="K614" s="423"/>
      <c r="L614" s="433"/>
      <c r="M614" s="423"/>
      <c r="N614" s="423"/>
      <c r="O614" s="425"/>
      <c r="P614" s="434"/>
      <c r="Q614" s="423"/>
      <c r="R614" s="423"/>
      <c r="S614" s="423"/>
      <c r="T614" s="435" t="str">
        <f>IF(S614="","",VLOOKUP(S614,'Drop Down Lists'!$D$2:$E$394,2,FALSE))</f>
        <v/>
      </c>
      <c r="U614" s="428"/>
      <c r="V614" s="428"/>
      <c r="W614" s="436"/>
      <c r="X614" s="436"/>
      <c r="Y614" s="437"/>
      <c r="Z614" s="438" t="str">
        <f t="shared" si="46"/>
        <v/>
      </c>
      <c r="AA614" s="438" t="str">
        <f>IF(Z614="","",VLOOKUP(Z614,'Drop Down Lists'!$D$2:$E$3942,FALSE))</f>
        <v/>
      </c>
      <c r="AB614" s="438"/>
      <c r="AC614" s="438"/>
      <c r="AD614" s="433" t="str">
        <f t="shared" si="47"/>
        <v/>
      </c>
      <c r="AE614" s="439" t="str">
        <f t="shared" si="45"/>
        <v/>
      </c>
      <c r="AF614" s="438" t="str">
        <f>IF(AE614="","",VLOOKUP(AE614,'Drop Down Lists'!$D$2:$E$394,2,FALSE))</f>
        <v/>
      </c>
      <c r="AG614" s="439"/>
      <c r="AH614" s="437" t="str">
        <f t="shared" si="48"/>
        <v/>
      </c>
      <c r="AI614" s="438" t="str">
        <f t="shared" si="49"/>
        <v xml:space="preserve"> </v>
      </c>
      <c r="AJ614" s="438" t="str">
        <f>IF(AI614=" "," ",VLOOKUP(AI614,'Drop Down Lists'!$D$2:$E$394,2,FALSE))</f>
        <v xml:space="preserve"> </v>
      </c>
      <c r="AK614" s="440"/>
    </row>
    <row r="615" spans="1:37">
      <c r="A615" s="422"/>
      <c r="B615" s="423"/>
      <c r="C615" s="423"/>
      <c r="D615" s="423"/>
      <c r="E615" s="424"/>
      <c r="F615" s="423"/>
      <c r="G615" s="423"/>
      <c r="H615" s="424"/>
      <c r="I615" s="423"/>
      <c r="J615" s="423"/>
      <c r="K615" s="423"/>
      <c r="L615" s="433"/>
      <c r="M615" s="423"/>
      <c r="N615" s="423"/>
      <c r="O615" s="425"/>
      <c r="P615" s="434"/>
      <c r="Q615" s="423"/>
      <c r="R615" s="423"/>
      <c r="S615" s="423"/>
      <c r="T615" s="435" t="str">
        <f>IF(S615="","",VLOOKUP(S615,'Drop Down Lists'!$D$2:$E$394,2,FALSE))</f>
        <v/>
      </c>
      <c r="U615" s="428"/>
      <c r="V615" s="428"/>
      <c r="W615" s="436"/>
      <c r="X615" s="436"/>
      <c r="Y615" s="437"/>
      <c r="Z615" s="438" t="str">
        <f t="shared" si="46"/>
        <v/>
      </c>
      <c r="AA615" s="438" t="str">
        <f>IF(Z615="","",VLOOKUP(Z615,'Drop Down Lists'!$D$2:$E$3942,FALSE))</f>
        <v/>
      </c>
      <c r="AB615" s="438"/>
      <c r="AC615" s="438"/>
      <c r="AD615" s="433" t="str">
        <f t="shared" si="47"/>
        <v/>
      </c>
      <c r="AE615" s="439" t="str">
        <f t="shared" si="45"/>
        <v/>
      </c>
      <c r="AF615" s="438" t="str">
        <f>IF(AE615="","",VLOOKUP(AE615,'Drop Down Lists'!$D$2:$E$394,2,FALSE))</f>
        <v/>
      </c>
      <c r="AG615" s="439"/>
      <c r="AH615" s="437" t="str">
        <f t="shared" si="48"/>
        <v/>
      </c>
      <c r="AI615" s="438" t="str">
        <f t="shared" si="49"/>
        <v xml:space="preserve"> </v>
      </c>
      <c r="AJ615" s="438" t="str">
        <f>IF(AI615=" "," ",VLOOKUP(AI615,'Drop Down Lists'!$D$2:$E$394,2,FALSE))</f>
        <v xml:space="preserve"> </v>
      </c>
      <c r="AK615" s="440"/>
    </row>
    <row r="616" spans="1:37">
      <c r="A616" s="422"/>
      <c r="B616" s="423"/>
      <c r="C616" s="423"/>
      <c r="D616" s="423"/>
      <c r="E616" s="424"/>
      <c r="F616" s="423"/>
      <c r="G616" s="423"/>
      <c r="H616" s="424"/>
      <c r="I616" s="423"/>
      <c r="J616" s="423"/>
      <c r="K616" s="423"/>
      <c r="L616" s="433"/>
      <c r="M616" s="423"/>
      <c r="N616" s="423"/>
      <c r="O616" s="425"/>
      <c r="P616" s="434"/>
      <c r="Q616" s="423"/>
      <c r="R616" s="423"/>
      <c r="S616" s="423"/>
      <c r="T616" s="435" t="str">
        <f>IF(S616="","",VLOOKUP(S616,'Drop Down Lists'!$D$2:$E$394,2,FALSE))</f>
        <v/>
      </c>
      <c r="U616" s="428"/>
      <c r="V616" s="428"/>
      <c r="W616" s="436"/>
      <c r="X616" s="436"/>
      <c r="Y616" s="437"/>
      <c r="Z616" s="438" t="str">
        <f t="shared" si="46"/>
        <v/>
      </c>
      <c r="AA616" s="438" t="str">
        <f>IF(Z616="","",VLOOKUP(Z616,'Drop Down Lists'!$D$2:$E$3942,FALSE))</f>
        <v/>
      </c>
      <c r="AB616" s="438"/>
      <c r="AC616" s="438"/>
      <c r="AD616" s="433" t="str">
        <f t="shared" si="47"/>
        <v/>
      </c>
      <c r="AE616" s="439" t="str">
        <f t="shared" si="45"/>
        <v/>
      </c>
      <c r="AF616" s="438" t="str">
        <f>IF(AE616="","",VLOOKUP(AE616,'Drop Down Lists'!$D$2:$E$394,2,FALSE))</f>
        <v/>
      </c>
      <c r="AG616" s="439"/>
      <c r="AH616" s="437" t="str">
        <f t="shared" si="48"/>
        <v/>
      </c>
      <c r="AI616" s="438" t="str">
        <f t="shared" si="49"/>
        <v xml:space="preserve"> </v>
      </c>
      <c r="AJ616" s="438" t="str">
        <f>IF(AI616=" "," ",VLOOKUP(AI616,'Drop Down Lists'!$D$2:$E$394,2,FALSE))</f>
        <v xml:space="preserve"> </v>
      </c>
      <c r="AK616" s="440"/>
    </row>
    <row r="617" spans="1:37">
      <c r="A617" s="422"/>
      <c r="B617" s="423"/>
      <c r="C617" s="423"/>
      <c r="D617" s="423"/>
      <c r="E617" s="424"/>
      <c r="F617" s="423"/>
      <c r="G617" s="423"/>
      <c r="H617" s="424"/>
      <c r="I617" s="423"/>
      <c r="J617" s="423"/>
      <c r="K617" s="423"/>
      <c r="L617" s="433"/>
      <c r="M617" s="423"/>
      <c r="N617" s="423"/>
      <c r="O617" s="425"/>
      <c r="P617" s="434"/>
      <c r="Q617" s="423"/>
      <c r="R617" s="423"/>
      <c r="S617" s="423"/>
      <c r="T617" s="435" t="str">
        <f>IF(S617="","",VLOOKUP(S617,'Drop Down Lists'!$D$2:$E$394,2,FALSE))</f>
        <v/>
      </c>
      <c r="U617" s="428"/>
      <c r="V617" s="428"/>
      <c r="W617" s="436"/>
      <c r="X617" s="436"/>
      <c r="Y617" s="437"/>
      <c r="Z617" s="438" t="str">
        <f t="shared" si="46"/>
        <v/>
      </c>
      <c r="AA617" s="438" t="str">
        <f>IF(Z617="","",VLOOKUP(Z617,'Drop Down Lists'!$D$2:$E$3942,FALSE))</f>
        <v/>
      </c>
      <c r="AB617" s="438"/>
      <c r="AC617" s="438"/>
      <c r="AD617" s="433" t="str">
        <f t="shared" si="47"/>
        <v/>
      </c>
      <c r="AE617" s="439" t="str">
        <f t="shared" si="45"/>
        <v/>
      </c>
      <c r="AF617" s="438" t="str">
        <f>IF(AE617="","",VLOOKUP(AE617,'Drop Down Lists'!$D$2:$E$394,2,FALSE))</f>
        <v/>
      </c>
      <c r="AG617" s="439"/>
      <c r="AH617" s="437" t="str">
        <f t="shared" si="48"/>
        <v/>
      </c>
      <c r="AI617" s="438" t="str">
        <f t="shared" si="49"/>
        <v xml:space="preserve"> </v>
      </c>
      <c r="AJ617" s="438" t="str">
        <f>IF(AI617=" "," ",VLOOKUP(AI617,'Drop Down Lists'!$D$2:$E$394,2,FALSE))</f>
        <v xml:space="preserve"> </v>
      </c>
      <c r="AK617" s="440"/>
    </row>
    <row r="618" spans="1:37">
      <c r="A618" s="422"/>
      <c r="B618" s="423"/>
      <c r="C618" s="423"/>
      <c r="D618" s="423"/>
      <c r="E618" s="424"/>
      <c r="F618" s="423"/>
      <c r="G618" s="423"/>
      <c r="H618" s="424"/>
      <c r="I618" s="423"/>
      <c r="J618" s="423"/>
      <c r="K618" s="423"/>
      <c r="L618" s="433"/>
      <c r="M618" s="423"/>
      <c r="N618" s="423"/>
      <c r="O618" s="425"/>
      <c r="P618" s="434"/>
      <c r="Q618" s="423"/>
      <c r="R618" s="423"/>
      <c r="S618" s="423"/>
      <c r="T618" s="435" t="str">
        <f>IF(S618="","",VLOOKUP(S618,'Drop Down Lists'!$D$2:$E$394,2,FALSE))</f>
        <v/>
      </c>
      <c r="U618" s="428"/>
      <c r="V618" s="428"/>
      <c r="W618" s="436"/>
      <c r="X618" s="436"/>
      <c r="Y618" s="437"/>
      <c r="Z618" s="438" t="str">
        <f t="shared" si="46"/>
        <v/>
      </c>
      <c r="AA618" s="438" t="str">
        <f>IF(Z618="","",VLOOKUP(Z618,'Drop Down Lists'!$D$2:$E$3942,FALSE))</f>
        <v/>
      </c>
      <c r="AB618" s="438"/>
      <c r="AC618" s="438"/>
      <c r="AD618" s="433" t="str">
        <f t="shared" si="47"/>
        <v/>
      </c>
      <c r="AE618" s="439" t="str">
        <f t="shared" si="45"/>
        <v/>
      </c>
      <c r="AF618" s="438" t="str">
        <f>IF(AE618="","",VLOOKUP(AE618,'Drop Down Lists'!$D$2:$E$394,2,FALSE))</f>
        <v/>
      </c>
      <c r="AG618" s="439"/>
      <c r="AH618" s="437" t="str">
        <f t="shared" si="48"/>
        <v/>
      </c>
      <c r="AI618" s="438" t="str">
        <f t="shared" si="49"/>
        <v xml:space="preserve"> </v>
      </c>
      <c r="AJ618" s="438" t="str">
        <f>IF(AI618=" "," ",VLOOKUP(AI618,'Drop Down Lists'!$D$2:$E$394,2,FALSE))</f>
        <v xml:space="preserve"> </v>
      </c>
      <c r="AK618" s="440"/>
    </row>
    <row r="619" spans="1:37">
      <c r="A619" s="422"/>
      <c r="B619" s="423"/>
      <c r="C619" s="423"/>
      <c r="D619" s="423"/>
      <c r="E619" s="424"/>
      <c r="F619" s="423"/>
      <c r="G619" s="423"/>
      <c r="H619" s="424"/>
      <c r="I619" s="423"/>
      <c r="J619" s="423"/>
      <c r="K619" s="423"/>
      <c r="L619" s="433"/>
      <c r="M619" s="423"/>
      <c r="N619" s="423"/>
      <c r="O619" s="425"/>
      <c r="P619" s="434"/>
      <c r="Q619" s="423"/>
      <c r="R619" s="423"/>
      <c r="S619" s="423"/>
      <c r="T619" s="435" t="str">
        <f>IF(S619="","",VLOOKUP(S619,'Drop Down Lists'!$D$2:$E$394,2,FALSE))</f>
        <v/>
      </c>
      <c r="U619" s="428"/>
      <c r="V619" s="428"/>
      <c r="W619" s="436"/>
      <c r="X619" s="436"/>
      <c r="Y619" s="437"/>
      <c r="Z619" s="438" t="str">
        <f t="shared" si="46"/>
        <v/>
      </c>
      <c r="AA619" s="438" t="str">
        <f>IF(Z619="","",VLOOKUP(Z619,'Drop Down Lists'!$D$2:$E$3942,FALSE))</f>
        <v/>
      </c>
      <c r="AB619" s="438"/>
      <c r="AC619" s="438"/>
      <c r="AD619" s="433" t="str">
        <f t="shared" si="47"/>
        <v/>
      </c>
      <c r="AE619" s="439" t="str">
        <f t="shared" si="45"/>
        <v/>
      </c>
      <c r="AF619" s="438" t="str">
        <f>IF(AE619="","",VLOOKUP(AE619,'Drop Down Lists'!$D$2:$E$394,2,FALSE))</f>
        <v/>
      </c>
      <c r="AG619" s="439"/>
      <c r="AH619" s="437" t="str">
        <f t="shared" si="48"/>
        <v/>
      </c>
      <c r="AI619" s="438" t="str">
        <f t="shared" si="49"/>
        <v xml:space="preserve"> </v>
      </c>
      <c r="AJ619" s="438" t="str">
        <f>IF(AI619=" "," ",VLOOKUP(AI619,'Drop Down Lists'!$D$2:$E$394,2,FALSE))</f>
        <v xml:space="preserve"> </v>
      </c>
      <c r="AK619" s="440"/>
    </row>
    <row r="620" spans="1:37">
      <c r="A620" s="422"/>
      <c r="B620" s="423"/>
      <c r="C620" s="423"/>
      <c r="D620" s="423"/>
      <c r="E620" s="424"/>
      <c r="F620" s="423"/>
      <c r="G620" s="423"/>
      <c r="H620" s="424"/>
      <c r="I620" s="423"/>
      <c r="J620" s="423"/>
      <c r="K620" s="423"/>
      <c r="L620" s="433"/>
      <c r="M620" s="423"/>
      <c r="N620" s="423"/>
      <c r="O620" s="425"/>
      <c r="P620" s="434"/>
      <c r="Q620" s="423"/>
      <c r="R620" s="423"/>
      <c r="S620" s="423"/>
      <c r="T620" s="435" t="str">
        <f>IF(S620="","",VLOOKUP(S620,'Drop Down Lists'!$D$2:$E$394,2,FALSE))</f>
        <v/>
      </c>
      <c r="U620" s="428"/>
      <c r="V620" s="428"/>
      <c r="W620" s="436"/>
      <c r="X620" s="436"/>
      <c r="Y620" s="437"/>
      <c r="Z620" s="438" t="str">
        <f t="shared" si="46"/>
        <v/>
      </c>
      <c r="AA620" s="438" t="str">
        <f>IF(Z620="","",VLOOKUP(Z620,'Drop Down Lists'!$D$2:$E$3942,FALSE))</f>
        <v/>
      </c>
      <c r="AB620" s="438"/>
      <c r="AC620" s="438"/>
      <c r="AD620" s="433" t="str">
        <f t="shared" si="47"/>
        <v/>
      </c>
      <c r="AE620" s="439" t="str">
        <f t="shared" si="45"/>
        <v/>
      </c>
      <c r="AF620" s="438" t="str">
        <f>IF(AE620="","",VLOOKUP(AE620,'Drop Down Lists'!$D$2:$E$394,2,FALSE))</f>
        <v/>
      </c>
      <c r="AG620" s="439"/>
      <c r="AH620" s="437" t="str">
        <f t="shared" si="48"/>
        <v/>
      </c>
      <c r="AI620" s="438" t="str">
        <f t="shared" si="49"/>
        <v xml:space="preserve"> </v>
      </c>
      <c r="AJ620" s="438" t="str">
        <f>IF(AI620=" "," ",VLOOKUP(AI620,'Drop Down Lists'!$D$2:$E$394,2,FALSE))</f>
        <v xml:space="preserve"> </v>
      </c>
      <c r="AK620" s="440"/>
    </row>
    <row r="621" spans="1:37">
      <c r="A621" s="422"/>
      <c r="B621" s="423"/>
      <c r="C621" s="423"/>
      <c r="D621" s="423"/>
      <c r="E621" s="424"/>
      <c r="F621" s="423"/>
      <c r="G621" s="423"/>
      <c r="H621" s="424"/>
      <c r="I621" s="423"/>
      <c r="J621" s="423"/>
      <c r="K621" s="423"/>
      <c r="L621" s="433"/>
      <c r="M621" s="423"/>
      <c r="N621" s="423"/>
      <c r="O621" s="425"/>
      <c r="P621" s="434"/>
      <c r="Q621" s="423"/>
      <c r="R621" s="423"/>
      <c r="S621" s="423"/>
      <c r="T621" s="435" t="str">
        <f>IF(S621="","",VLOOKUP(S621,'Drop Down Lists'!$D$2:$E$394,2,FALSE))</f>
        <v/>
      </c>
      <c r="U621" s="428"/>
      <c r="V621" s="428"/>
      <c r="W621" s="436"/>
      <c r="X621" s="436"/>
      <c r="Y621" s="437"/>
      <c r="Z621" s="438" t="str">
        <f t="shared" si="46"/>
        <v/>
      </c>
      <c r="AA621" s="438" t="str">
        <f>IF(Z621="","",VLOOKUP(Z621,'Drop Down Lists'!$D$2:$E$3942,FALSE))</f>
        <v/>
      </c>
      <c r="AB621" s="438"/>
      <c r="AC621" s="438"/>
      <c r="AD621" s="433" t="str">
        <f t="shared" si="47"/>
        <v/>
      </c>
      <c r="AE621" s="439" t="str">
        <f t="shared" si="45"/>
        <v/>
      </c>
      <c r="AF621" s="438" t="str">
        <f>IF(AE621="","",VLOOKUP(AE621,'Drop Down Lists'!$D$2:$E$394,2,FALSE))</f>
        <v/>
      </c>
      <c r="AG621" s="439"/>
      <c r="AH621" s="437" t="str">
        <f t="shared" si="48"/>
        <v/>
      </c>
      <c r="AI621" s="438" t="str">
        <f t="shared" si="49"/>
        <v xml:space="preserve"> </v>
      </c>
      <c r="AJ621" s="438" t="str">
        <f>IF(AI621=" "," ",VLOOKUP(AI621,'Drop Down Lists'!$D$2:$E$394,2,FALSE))</f>
        <v xml:space="preserve"> </v>
      </c>
      <c r="AK621" s="440"/>
    </row>
    <row r="622" spans="1:37">
      <c r="A622" s="422"/>
      <c r="B622" s="423"/>
      <c r="C622" s="423"/>
      <c r="D622" s="423"/>
      <c r="E622" s="424"/>
      <c r="F622" s="423"/>
      <c r="G622" s="423"/>
      <c r="H622" s="424"/>
      <c r="I622" s="423"/>
      <c r="J622" s="423"/>
      <c r="K622" s="423"/>
      <c r="L622" s="433"/>
      <c r="M622" s="423"/>
      <c r="N622" s="423"/>
      <c r="O622" s="425"/>
      <c r="P622" s="434"/>
      <c r="Q622" s="423"/>
      <c r="R622" s="423"/>
      <c r="S622" s="423"/>
      <c r="T622" s="435" t="str">
        <f>IF(S622="","",VLOOKUP(S622,'Drop Down Lists'!$D$2:$E$394,2,FALSE))</f>
        <v/>
      </c>
      <c r="U622" s="428"/>
      <c r="V622" s="428"/>
      <c r="W622" s="436"/>
      <c r="X622" s="436"/>
      <c r="Y622" s="437"/>
      <c r="Z622" s="438" t="str">
        <f t="shared" si="46"/>
        <v/>
      </c>
      <c r="AA622" s="438" t="str">
        <f>IF(Z622="","",VLOOKUP(Z622,'Drop Down Lists'!$D$2:$E$3942,FALSE))</f>
        <v/>
      </c>
      <c r="AB622" s="438"/>
      <c r="AC622" s="438"/>
      <c r="AD622" s="433" t="str">
        <f t="shared" si="47"/>
        <v/>
      </c>
      <c r="AE622" s="439" t="str">
        <f t="shared" si="45"/>
        <v/>
      </c>
      <c r="AF622" s="438" t="str">
        <f>IF(AE622="","",VLOOKUP(AE622,'Drop Down Lists'!$D$2:$E$394,2,FALSE))</f>
        <v/>
      </c>
      <c r="AG622" s="439"/>
      <c r="AH622" s="437" t="str">
        <f t="shared" si="48"/>
        <v/>
      </c>
      <c r="AI622" s="438" t="str">
        <f t="shared" si="49"/>
        <v xml:space="preserve"> </v>
      </c>
      <c r="AJ622" s="438" t="str">
        <f>IF(AI622=" "," ",VLOOKUP(AI622,'Drop Down Lists'!$D$2:$E$394,2,FALSE))</f>
        <v xml:space="preserve"> </v>
      </c>
      <c r="AK622" s="440"/>
    </row>
    <row r="623" spans="1:37">
      <c r="A623" s="422"/>
      <c r="B623" s="423"/>
      <c r="C623" s="423"/>
      <c r="D623" s="423"/>
      <c r="E623" s="424"/>
      <c r="F623" s="423"/>
      <c r="G623" s="423"/>
      <c r="H623" s="424"/>
      <c r="I623" s="423"/>
      <c r="J623" s="423"/>
      <c r="K623" s="423"/>
      <c r="L623" s="433"/>
      <c r="M623" s="423"/>
      <c r="N623" s="423"/>
      <c r="O623" s="425"/>
      <c r="P623" s="434"/>
      <c r="Q623" s="423"/>
      <c r="R623" s="423"/>
      <c r="S623" s="423"/>
      <c r="T623" s="435" t="str">
        <f>IF(S623="","",VLOOKUP(S623,'Drop Down Lists'!$D$2:$E$394,2,FALSE))</f>
        <v/>
      </c>
      <c r="U623" s="428"/>
      <c r="V623" s="428"/>
      <c r="W623" s="436"/>
      <c r="X623" s="436"/>
      <c r="Y623" s="437"/>
      <c r="Z623" s="438" t="str">
        <f t="shared" si="46"/>
        <v/>
      </c>
      <c r="AA623" s="438" t="str">
        <f>IF(Z623="","",VLOOKUP(Z623,'Drop Down Lists'!$D$2:$E$3942,FALSE))</f>
        <v/>
      </c>
      <c r="AB623" s="438"/>
      <c r="AC623" s="438"/>
      <c r="AD623" s="433" t="str">
        <f t="shared" si="47"/>
        <v/>
      </c>
      <c r="AE623" s="439" t="str">
        <f t="shared" si="45"/>
        <v/>
      </c>
      <c r="AF623" s="438" t="str">
        <f>IF(AE623="","",VLOOKUP(AE623,'Drop Down Lists'!$D$2:$E$394,2,FALSE))</f>
        <v/>
      </c>
      <c r="AG623" s="439"/>
      <c r="AH623" s="437" t="str">
        <f t="shared" si="48"/>
        <v/>
      </c>
      <c r="AI623" s="438" t="str">
        <f t="shared" si="49"/>
        <v xml:space="preserve"> </v>
      </c>
      <c r="AJ623" s="438" t="str">
        <f>IF(AI623=" "," ",VLOOKUP(AI623,'Drop Down Lists'!$D$2:$E$394,2,FALSE))</f>
        <v xml:space="preserve"> </v>
      </c>
      <c r="AK623" s="440"/>
    </row>
    <row r="624" spans="1:37">
      <c r="A624" s="422"/>
      <c r="B624" s="423"/>
      <c r="C624" s="423"/>
      <c r="D624" s="423"/>
      <c r="E624" s="424"/>
      <c r="F624" s="423"/>
      <c r="G624" s="423"/>
      <c r="H624" s="424"/>
      <c r="I624" s="423"/>
      <c r="J624" s="423"/>
      <c r="K624" s="423"/>
      <c r="L624" s="433"/>
      <c r="M624" s="423"/>
      <c r="N624" s="423"/>
      <c r="O624" s="425"/>
      <c r="P624" s="434"/>
      <c r="Q624" s="423"/>
      <c r="R624" s="423"/>
      <c r="S624" s="423"/>
      <c r="T624" s="435" t="str">
        <f>IF(S624="","",VLOOKUP(S624,'Drop Down Lists'!$D$2:$E$394,2,FALSE))</f>
        <v/>
      </c>
      <c r="U624" s="428"/>
      <c r="V624" s="428"/>
      <c r="W624" s="436"/>
      <c r="X624" s="436"/>
      <c r="Y624" s="437"/>
      <c r="Z624" s="438" t="str">
        <f t="shared" si="46"/>
        <v/>
      </c>
      <c r="AA624" s="438" t="str">
        <f>IF(Z624="","",VLOOKUP(Z624,'Drop Down Lists'!$D$2:$E$3942,FALSE))</f>
        <v/>
      </c>
      <c r="AB624" s="438"/>
      <c r="AC624" s="438"/>
      <c r="AD624" s="433" t="str">
        <f t="shared" si="47"/>
        <v/>
      </c>
      <c r="AE624" s="439" t="str">
        <f t="shared" si="45"/>
        <v/>
      </c>
      <c r="AF624" s="438" t="str">
        <f>IF(AE624="","",VLOOKUP(AE624,'Drop Down Lists'!$D$2:$E$394,2,FALSE))</f>
        <v/>
      </c>
      <c r="AG624" s="439"/>
      <c r="AH624" s="437" t="str">
        <f t="shared" si="48"/>
        <v/>
      </c>
      <c r="AI624" s="438" t="str">
        <f t="shared" si="49"/>
        <v xml:space="preserve"> </v>
      </c>
      <c r="AJ624" s="438" t="str">
        <f>IF(AI624=" "," ",VLOOKUP(AI624,'Drop Down Lists'!$D$2:$E$394,2,FALSE))</f>
        <v xml:space="preserve"> </v>
      </c>
      <c r="AK624" s="440"/>
    </row>
    <row r="625" spans="1:37">
      <c r="A625" s="422"/>
      <c r="B625" s="423"/>
      <c r="C625" s="423"/>
      <c r="D625" s="423"/>
      <c r="E625" s="424"/>
      <c r="F625" s="423"/>
      <c r="G625" s="423"/>
      <c r="H625" s="424"/>
      <c r="I625" s="423"/>
      <c r="J625" s="423"/>
      <c r="K625" s="423"/>
      <c r="L625" s="433"/>
      <c r="M625" s="423"/>
      <c r="N625" s="423"/>
      <c r="O625" s="425"/>
      <c r="P625" s="434"/>
      <c r="Q625" s="423"/>
      <c r="R625" s="423"/>
      <c r="S625" s="423"/>
      <c r="T625" s="435" t="str">
        <f>IF(S625="","",VLOOKUP(S625,'Drop Down Lists'!$D$2:$E$394,2,FALSE))</f>
        <v/>
      </c>
      <c r="U625" s="428"/>
      <c r="V625" s="428"/>
      <c r="W625" s="436"/>
      <c r="X625" s="436"/>
      <c r="Y625" s="437"/>
      <c r="Z625" s="438" t="str">
        <f t="shared" si="46"/>
        <v/>
      </c>
      <c r="AA625" s="438" t="str">
        <f>IF(Z625="","",VLOOKUP(Z625,'Drop Down Lists'!$D$2:$E$3942,FALSE))</f>
        <v/>
      </c>
      <c r="AB625" s="438"/>
      <c r="AC625" s="438"/>
      <c r="AD625" s="433" t="str">
        <f t="shared" si="47"/>
        <v/>
      </c>
      <c r="AE625" s="439" t="str">
        <f t="shared" si="45"/>
        <v/>
      </c>
      <c r="AF625" s="438" t="str">
        <f>IF(AE625="","",VLOOKUP(AE625,'Drop Down Lists'!$D$2:$E$394,2,FALSE))</f>
        <v/>
      </c>
      <c r="AG625" s="439"/>
      <c r="AH625" s="437" t="str">
        <f t="shared" si="48"/>
        <v/>
      </c>
      <c r="AI625" s="438" t="str">
        <f t="shared" si="49"/>
        <v xml:space="preserve"> </v>
      </c>
      <c r="AJ625" s="438" t="str">
        <f>IF(AI625=" "," ",VLOOKUP(AI625,'Drop Down Lists'!$D$2:$E$394,2,FALSE))</f>
        <v xml:space="preserve"> </v>
      </c>
      <c r="AK625" s="440"/>
    </row>
    <row r="626" spans="1:37">
      <c r="A626" s="422"/>
      <c r="B626" s="423"/>
      <c r="C626" s="423"/>
      <c r="D626" s="423"/>
      <c r="E626" s="424"/>
      <c r="F626" s="423"/>
      <c r="G626" s="423"/>
      <c r="H626" s="424"/>
      <c r="I626" s="423"/>
      <c r="J626" s="423"/>
      <c r="K626" s="423"/>
      <c r="L626" s="433"/>
      <c r="M626" s="423"/>
      <c r="N626" s="423"/>
      <c r="O626" s="425"/>
      <c r="P626" s="434"/>
      <c r="Q626" s="423"/>
      <c r="R626" s="423"/>
      <c r="S626" s="423"/>
      <c r="T626" s="435" t="str">
        <f>IF(S626="","",VLOOKUP(S626,'Drop Down Lists'!$D$2:$E$394,2,FALSE))</f>
        <v/>
      </c>
      <c r="U626" s="428"/>
      <c r="V626" s="428"/>
      <c r="W626" s="436"/>
      <c r="X626" s="436"/>
      <c r="Y626" s="437"/>
      <c r="Z626" s="438" t="str">
        <f t="shared" si="46"/>
        <v/>
      </c>
      <c r="AA626" s="438" t="str">
        <f>IF(Z626="","",VLOOKUP(Z626,'Drop Down Lists'!$D$2:$E$3942,FALSE))</f>
        <v/>
      </c>
      <c r="AB626" s="438"/>
      <c r="AC626" s="438"/>
      <c r="AD626" s="433" t="str">
        <f t="shared" si="47"/>
        <v/>
      </c>
      <c r="AE626" s="439" t="str">
        <f t="shared" si="45"/>
        <v/>
      </c>
      <c r="AF626" s="438" t="str">
        <f>IF(AE626="","",VLOOKUP(AE626,'Drop Down Lists'!$D$2:$E$394,2,FALSE))</f>
        <v/>
      </c>
      <c r="AG626" s="439"/>
      <c r="AH626" s="437" t="str">
        <f t="shared" si="48"/>
        <v/>
      </c>
      <c r="AI626" s="438" t="str">
        <f t="shared" si="49"/>
        <v xml:space="preserve"> </v>
      </c>
      <c r="AJ626" s="438" t="str">
        <f>IF(AI626=" "," ",VLOOKUP(AI626,'Drop Down Lists'!$D$2:$E$394,2,FALSE))</f>
        <v xml:space="preserve"> </v>
      </c>
      <c r="AK626" s="440"/>
    </row>
    <row r="627" spans="1:37">
      <c r="A627" s="422"/>
      <c r="B627" s="423"/>
      <c r="C627" s="423"/>
      <c r="D627" s="423"/>
      <c r="E627" s="424"/>
      <c r="F627" s="423"/>
      <c r="G627" s="423"/>
      <c r="H627" s="424"/>
      <c r="I627" s="423"/>
      <c r="J627" s="423"/>
      <c r="K627" s="423"/>
      <c r="L627" s="433"/>
      <c r="M627" s="423"/>
      <c r="N627" s="423"/>
      <c r="O627" s="425"/>
      <c r="P627" s="434"/>
      <c r="Q627" s="423"/>
      <c r="R627" s="423"/>
      <c r="S627" s="423"/>
      <c r="T627" s="435" t="str">
        <f>IF(S627="","",VLOOKUP(S627,'Drop Down Lists'!$D$2:$E$394,2,FALSE))</f>
        <v/>
      </c>
      <c r="U627" s="428"/>
      <c r="V627" s="428"/>
      <c r="W627" s="436"/>
      <c r="X627" s="436"/>
      <c r="Y627" s="437"/>
      <c r="Z627" s="438" t="str">
        <f t="shared" si="46"/>
        <v/>
      </c>
      <c r="AA627" s="438" t="str">
        <f>IF(Z627="","",VLOOKUP(Z627,'Drop Down Lists'!$D$2:$E$3942,FALSE))</f>
        <v/>
      </c>
      <c r="AB627" s="438"/>
      <c r="AC627" s="438"/>
      <c r="AD627" s="433" t="str">
        <f t="shared" si="47"/>
        <v/>
      </c>
      <c r="AE627" s="439" t="str">
        <f t="shared" si="45"/>
        <v/>
      </c>
      <c r="AF627" s="438" t="str">
        <f>IF(AE627="","",VLOOKUP(AE627,'Drop Down Lists'!$D$2:$E$394,2,FALSE))</f>
        <v/>
      </c>
      <c r="AG627" s="439"/>
      <c r="AH627" s="437" t="str">
        <f t="shared" si="48"/>
        <v/>
      </c>
      <c r="AI627" s="438" t="str">
        <f t="shared" si="49"/>
        <v xml:space="preserve"> </v>
      </c>
      <c r="AJ627" s="438" t="str">
        <f>IF(AI627=" "," ",VLOOKUP(AI627,'Drop Down Lists'!$D$2:$E$394,2,FALSE))</f>
        <v xml:space="preserve"> </v>
      </c>
      <c r="AK627" s="440"/>
    </row>
    <row r="628" spans="1:37">
      <c r="A628" s="422"/>
      <c r="B628" s="423"/>
      <c r="C628" s="423"/>
      <c r="D628" s="423"/>
      <c r="E628" s="424"/>
      <c r="F628" s="423"/>
      <c r="G628" s="423"/>
      <c r="H628" s="424"/>
      <c r="I628" s="423"/>
      <c r="J628" s="423"/>
      <c r="K628" s="423"/>
      <c r="L628" s="433"/>
      <c r="M628" s="423"/>
      <c r="N628" s="423"/>
      <c r="O628" s="425"/>
      <c r="P628" s="434"/>
      <c r="Q628" s="423"/>
      <c r="R628" s="423"/>
      <c r="S628" s="423"/>
      <c r="T628" s="435" t="str">
        <f>IF(S628="","",VLOOKUP(S628,'Drop Down Lists'!$D$2:$E$394,2,FALSE))</f>
        <v/>
      </c>
      <c r="U628" s="428"/>
      <c r="V628" s="428"/>
      <c r="W628" s="436"/>
      <c r="X628" s="436"/>
      <c r="Y628" s="437"/>
      <c r="Z628" s="438" t="str">
        <f t="shared" si="46"/>
        <v/>
      </c>
      <c r="AA628" s="438" t="str">
        <f>IF(Z628="","",VLOOKUP(Z628,'Drop Down Lists'!$D$2:$E$3942,FALSE))</f>
        <v/>
      </c>
      <c r="AB628" s="438"/>
      <c r="AC628" s="438"/>
      <c r="AD628" s="433" t="str">
        <f t="shared" si="47"/>
        <v/>
      </c>
      <c r="AE628" s="439" t="str">
        <f t="shared" si="45"/>
        <v/>
      </c>
      <c r="AF628" s="438" t="str">
        <f>IF(AE628="","",VLOOKUP(AE628,'Drop Down Lists'!$D$2:$E$394,2,FALSE))</f>
        <v/>
      </c>
      <c r="AG628" s="439"/>
      <c r="AH628" s="437" t="str">
        <f t="shared" si="48"/>
        <v/>
      </c>
      <c r="AI628" s="438" t="str">
        <f t="shared" si="49"/>
        <v xml:space="preserve"> </v>
      </c>
      <c r="AJ628" s="438" t="str">
        <f>IF(AI628=" "," ",VLOOKUP(AI628,'Drop Down Lists'!$D$2:$E$394,2,FALSE))</f>
        <v xml:space="preserve"> </v>
      </c>
      <c r="AK628" s="440"/>
    </row>
    <row r="629" spans="1:37">
      <c r="A629" s="422"/>
      <c r="B629" s="423"/>
      <c r="C629" s="423"/>
      <c r="D629" s="423"/>
      <c r="E629" s="424"/>
      <c r="F629" s="423"/>
      <c r="G629" s="423"/>
      <c r="H629" s="424"/>
      <c r="I629" s="423"/>
      <c r="J629" s="423"/>
      <c r="K629" s="423"/>
      <c r="L629" s="433"/>
      <c r="M629" s="423"/>
      <c r="N629" s="423"/>
      <c r="O629" s="425"/>
      <c r="P629" s="434"/>
      <c r="Q629" s="423"/>
      <c r="R629" s="423"/>
      <c r="S629" s="423"/>
      <c r="T629" s="435" t="str">
        <f>IF(S629="","",VLOOKUP(S629,'Drop Down Lists'!$D$2:$E$394,2,FALSE))</f>
        <v/>
      </c>
      <c r="U629" s="428"/>
      <c r="V629" s="428"/>
      <c r="W629" s="436"/>
      <c r="X629" s="436"/>
      <c r="Y629" s="437"/>
      <c r="Z629" s="438" t="str">
        <f t="shared" si="46"/>
        <v/>
      </c>
      <c r="AA629" s="438" t="str">
        <f>IF(Z629="","",VLOOKUP(Z629,'Drop Down Lists'!$D$2:$E$3942,FALSE))</f>
        <v/>
      </c>
      <c r="AB629" s="438"/>
      <c r="AC629" s="438"/>
      <c r="AD629" s="433" t="str">
        <f t="shared" si="47"/>
        <v/>
      </c>
      <c r="AE629" s="439" t="str">
        <f t="shared" si="45"/>
        <v/>
      </c>
      <c r="AF629" s="438" t="str">
        <f>IF(AE629="","",VLOOKUP(AE629,'Drop Down Lists'!$D$2:$E$394,2,FALSE))</f>
        <v/>
      </c>
      <c r="AG629" s="439"/>
      <c r="AH629" s="437" t="str">
        <f t="shared" si="48"/>
        <v/>
      </c>
      <c r="AI629" s="438" t="str">
        <f t="shared" si="49"/>
        <v xml:space="preserve"> </v>
      </c>
      <c r="AJ629" s="438" t="str">
        <f>IF(AI629=" "," ",VLOOKUP(AI629,'Drop Down Lists'!$D$2:$E$394,2,FALSE))</f>
        <v xml:space="preserve"> </v>
      </c>
      <c r="AK629" s="440"/>
    </row>
    <row r="630" spans="1:37">
      <c r="A630" s="422"/>
      <c r="B630" s="423"/>
      <c r="C630" s="423"/>
      <c r="D630" s="423"/>
      <c r="E630" s="424"/>
      <c r="F630" s="423"/>
      <c r="G630" s="423"/>
      <c r="H630" s="424"/>
      <c r="I630" s="423"/>
      <c r="J630" s="423"/>
      <c r="K630" s="423"/>
      <c r="L630" s="433"/>
      <c r="M630" s="423"/>
      <c r="N630" s="423"/>
      <c r="O630" s="425"/>
      <c r="P630" s="434"/>
      <c r="Q630" s="423"/>
      <c r="R630" s="423"/>
      <c r="S630" s="423"/>
      <c r="T630" s="435" t="str">
        <f>IF(S630="","",VLOOKUP(S630,'Drop Down Lists'!$D$2:$E$394,2,FALSE))</f>
        <v/>
      </c>
      <c r="U630" s="428"/>
      <c r="V630" s="428"/>
      <c r="W630" s="436"/>
      <c r="X630" s="436"/>
      <c r="Y630" s="437"/>
      <c r="Z630" s="438" t="str">
        <f t="shared" si="46"/>
        <v/>
      </c>
      <c r="AA630" s="438" t="str">
        <f>IF(Z630="","",VLOOKUP(Z630,'Drop Down Lists'!$D$2:$E$3942,FALSE))</f>
        <v/>
      </c>
      <c r="AB630" s="438"/>
      <c r="AC630" s="438"/>
      <c r="AD630" s="433" t="str">
        <f t="shared" si="47"/>
        <v/>
      </c>
      <c r="AE630" s="439" t="str">
        <f t="shared" si="45"/>
        <v/>
      </c>
      <c r="AF630" s="438" t="str">
        <f>IF(AE630="","",VLOOKUP(AE630,'Drop Down Lists'!$D$2:$E$394,2,FALSE))</f>
        <v/>
      </c>
      <c r="AG630" s="439"/>
      <c r="AH630" s="437" t="str">
        <f t="shared" si="48"/>
        <v/>
      </c>
      <c r="AI630" s="438" t="str">
        <f t="shared" si="49"/>
        <v xml:space="preserve"> </v>
      </c>
      <c r="AJ630" s="438" t="str">
        <f>IF(AI630=" "," ",VLOOKUP(AI630,'Drop Down Lists'!$D$2:$E$394,2,FALSE))</f>
        <v xml:space="preserve"> </v>
      </c>
      <c r="AK630" s="440"/>
    </row>
    <row r="631" spans="1:37">
      <c r="A631" s="422"/>
      <c r="B631" s="423"/>
      <c r="C631" s="423"/>
      <c r="D631" s="423"/>
      <c r="E631" s="424"/>
      <c r="F631" s="423"/>
      <c r="G631" s="423"/>
      <c r="H631" s="424"/>
      <c r="I631" s="423"/>
      <c r="J631" s="423"/>
      <c r="K631" s="423"/>
      <c r="L631" s="433"/>
      <c r="M631" s="423"/>
      <c r="N631" s="423"/>
      <c r="O631" s="425"/>
      <c r="P631" s="434"/>
      <c r="Q631" s="423"/>
      <c r="R631" s="423"/>
      <c r="S631" s="423"/>
      <c r="T631" s="435" t="str">
        <f>IF(S631="","",VLOOKUP(S631,'Drop Down Lists'!$D$2:$E$394,2,FALSE))</f>
        <v/>
      </c>
      <c r="U631" s="428"/>
      <c r="V631" s="428"/>
      <c r="W631" s="436"/>
      <c r="X631" s="436"/>
      <c r="Y631" s="437"/>
      <c r="Z631" s="438" t="str">
        <f t="shared" si="46"/>
        <v/>
      </c>
      <c r="AA631" s="438" t="str">
        <f>IF(Z631="","",VLOOKUP(Z631,'Drop Down Lists'!$D$2:$E$3942,FALSE))</f>
        <v/>
      </c>
      <c r="AB631" s="438"/>
      <c r="AC631" s="438"/>
      <c r="AD631" s="433" t="str">
        <f t="shared" si="47"/>
        <v/>
      </c>
      <c r="AE631" s="439" t="str">
        <f t="shared" si="45"/>
        <v/>
      </c>
      <c r="AF631" s="438" t="str">
        <f>IF(AE631="","",VLOOKUP(AE631,'Drop Down Lists'!$D$2:$E$394,2,FALSE))</f>
        <v/>
      </c>
      <c r="AG631" s="439"/>
      <c r="AH631" s="437" t="str">
        <f t="shared" si="48"/>
        <v/>
      </c>
      <c r="AI631" s="438" t="str">
        <f t="shared" si="49"/>
        <v xml:space="preserve"> </v>
      </c>
      <c r="AJ631" s="438" t="str">
        <f>IF(AI631=" "," ",VLOOKUP(AI631,'Drop Down Lists'!$D$2:$E$394,2,FALSE))</f>
        <v xml:space="preserve"> </v>
      </c>
      <c r="AK631" s="440"/>
    </row>
    <row r="632" spans="1:37">
      <c r="A632" s="422"/>
      <c r="B632" s="423"/>
      <c r="C632" s="423"/>
      <c r="D632" s="423"/>
      <c r="E632" s="424"/>
      <c r="F632" s="423"/>
      <c r="G632" s="423"/>
      <c r="H632" s="424"/>
      <c r="I632" s="423"/>
      <c r="J632" s="423"/>
      <c r="K632" s="423"/>
      <c r="L632" s="433"/>
      <c r="M632" s="423"/>
      <c r="N632" s="423"/>
      <c r="O632" s="425"/>
      <c r="P632" s="434"/>
      <c r="Q632" s="423"/>
      <c r="R632" s="423"/>
      <c r="S632" s="423"/>
      <c r="T632" s="435" t="str">
        <f>IF(S632="","",VLOOKUP(S632,'Drop Down Lists'!$D$2:$E$394,2,FALSE))</f>
        <v/>
      </c>
      <c r="U632" s="428"/>
      <c r="V632" s="428"/>
      <c r="W632" s="436"/>
      <c r="X632" s="436"/>
      <c r="Y632" s="437"/>
      <c r="Z632" s="438" t="str">
        <f t="shared" si="46"/>
        <v/>
      </c>
      <c r="AA632" s="438" t="str">
        <f>IF(Z632="","",VLOOKUP(Z632,'Drop Down Lists'!$D$2:$E$3942,FALSE))</f>
        <v/>
      </c>
      <c r="AB632" s="438"/>
      <c r="AC632" s="438"/>
      <c r="AD632" s="433" t="str">
        <f t="shared" si="47"/>
        <v/>
      </c>
      <c r="AE632" s="439" t="str">
        <f t="shared" si="45"/>
        <v/>
      </c>
      <c r="AF632" s="438" t="str">
        <f>IF(AE632="","",VLOOKUP(AE632,'Drop Down Lists'!$D$2:$E$394,2,FALSE))</f>
        <v/>
      </c>
      <c r="AG632" s="439"/>
      <c r="AH632" s="437" t="str">
        <f t="shared" si="48"/>
        <v/>
      </c>
      <c r="AI632" s="438" t="str">
        <f t="shared" si="49"/>
        <v xml:space="preserve"> </v>
      </c>
      <c r="AJ632" s="438" t="str">
        <f>IF(AI632=" "," ",VLOOKUP(AI632,'Drop Down Lists'!$D$2:$E$394,2,FALSE))</f>
        <v xml:space="preserve"> </v>
      </c>
      <c r="AK632" s="440"/>
    </row>
    <row r="633" spans="1:37">
      <c r="A633" s="422"/>
      <c r="B633" s="423"/>
      <c r="C633" s="423"/>
      <c r="D633" s="423"/>
      <c r="E633" s="424"/>
      <c r="F633" s="423"/>
      <c r="G633" s="423"/>
      <c r="H633" s="424"/>
      <c r="I633" s="423"/>
      <c r="J633" s="423"/>
      <c r="K633" s="423"/>
      <c r="L633" s="433"/>
      <c r="M633" s="423"/>
      <c r="N633" s="423"/>
      <c r="O633" s="425"/>
      <c r="P633" s="434"/>
      <c r="Q633" s="423"/>
      <c r="R633" s="423"/>
      <c r="S633" s="423"/>
      <c r="T633" s="435" t="str">
        <f>IF(S633="","",VLOOKUP(S633,'Drop Down Lists'!$D$2:$E$394,2,FALSE))</f>
        <v/>
      </c>
      <c r="U633" s="428"/>
      <c r="V633" s="428"/>
      <c r="W633" s="436"/>
      <c r="X633" s="436"/>
      <c r="Y633" s="437"/>
      <c r="Z633" s="438" t="str">
        <f t="shared" si="46"/>
        <v/>
      </c>
      <c r="AA633" s="438" t="str">
        <f>IF(Z633="","",VLOOKUP(Z633,'Drop Down Lists'!$D$2:$E$3942,FALSE))</f>
        <v/>
      </c>
      <c r="AB633" s="438"/>
      <c r="AC633" s="438"/>
      <c r="AD633" s="433" t="str">
        <f t="shared" si="47"/>
        <v/>
      </c>
      <c r="AE633" s="439" t="str">
        <f t="shared" si="45"/>
        <v/>
      </c>
      <c r="AF633" s="438" t="str">
        <f>IF(AE633="","",VLOOKUP(AE633,'Drop Down Lists'!$D$2:$E$394,2,FALSE))</f>
        <v/>
      </c>
      <c r="AG633" s="439"/>
      <c r="AH633" s="437" t="str">
        <f t="shared" si="48"/>
        <v/>
      </c>
      <c r="AI633" s="438" t="str">
        <f t="shared" si="49"/>
        <v xml:space="preserve"> </v>
      </c>
      <c r="AJ633" s="438" t="str">
        <f>IF(AI633=" "," ",VLOOKUP(AI633,'Drop Down Lists'!$D$2:$E$394,2,FALSE))</f>
        <v xml:space="preserve"> </v>
      </c>
      <c r="AK633" s="440"/>
    </row>
    <row r="634" spans="1:37">
      <c r="A634" s="422"/>
      <c r="B634" s="423"/>
      <c r="C634" s="423"/>
      <c r="D634" s="423"/>
      <c r="E634" s="424"/>
      <c r="F634" s="423"/>
      <c r="G634" s="423"/>
      <c r="H634" s="424"/>
      <c r="I634" s="423"/>
      <c r="J634" s="423"/>
      <c r="K634" s="423"/>
      <c r="L634" s="433"/>
      <c r="M634" s="423"/>
      <c r="N634" s="423"/>
      <c r="O634" s="425"/>
      <c r="P634" s="434"/>
      <c r="Q634" s="423"/>
      <c r="R634" s="423"/>
      <c r="S634" s="423"/>
      <c r="T634" s="435" t="str">
        <f>IF(S634="","",VLOOKUP(S634,'Drop Down Lists'!$D$2:$E$394,2,FALSE))</f>
        <v/>
      </c>
      <c r="U634" s="428"/>
      <c r="V634" s="428"/>
      <c r="W634" s="436"/>
      <c r="X634" s="436"/>
      <c r="Y634" s="437"/>
      <c r="Z634" s="438" t="str">
        <f t="shared" si="46"/>
        <v/>
      </c>
      <c r="AA634" s="438" t="str">
        <f>IF(Z634="","",VLOOKUP(Z634,'Drop Down Lists'!$D$2:$E$3942,FALSE))</f>
        <v/>
      </c>
      <c r="AB634" s="438"/>
      <c r="AC634" s="438"/>
      <c r="AD634" s="433" t="str">
        <f t="shared" si="47"/>
        <v/>
      </c>
      <c r="AE634" s="439" t="str">
        <f t="shared" si="45"/>
        <v/>
      </c>
      <c r="AF634" s="438" t="str">
        <f>IF(AE634="","",VLOOKUP(AE634,'Drop Down Lists'!$D$2:$E$394,2,FALSE))</f>
        <v/>
      </c>
      <c r="AG634" s="439"/>
      <c r="AH634" s="437" t="str">
        <f t="shared" si="48"/>
        <v/>
      </c>
      <c r="AI634" s="438" t="str">
        <f t="shared" si="49"/>
        <v xml:space="preserve"> </v>
      </c>
      <c r="AJ634" s="438" t="str">
        <f>IF(AI634=" "," ",VLOOKUP(AI634,'Drop Down Lists'!$D$2:$E$394,2,FALSE))</f>
        <v xml:space="preserve"> </v>
      </c>
      <c r="AK634" s="440"/>
    </row>
    <row r="635" spans="1:37">
      <c r="A635" s="422"/>
      <c r="B635" s="423"/>
      <c r="C635" s="423"/>
      <c r="D635" s="423"/>
      <c r="E635" s="424"/>
      <c r="F635" s="423"/>
      <c r="G635" s="423"/>
      <c r="H635" s="424"/>
      <c r="I635" s="423"/>
      <c r="J635" s="423"/>
      <c r="K635" s="423"/>
      <c r="L635" s="433"/>
      <c r="M635" s="423"/>
      <c r="N635" s="423"/>
      <c r="O635" s="425"/>
      <c r="P635" s="434"/>
      <c r="Q635" s="423"/>
      <c r="R635" s="423"/>
      <c r="S635" s="423"/>
      <c r="T635" s="435" t="str">
        <f>IF(S635="","",VLOOKUP(S635,'Drop Down Lists'!$D$2:$E$394,2,FALSE))</f>
        <v/>
      </c>
      <c r="U635" s="428"/>
      <c r="V635" s="428"/>
      <c r="W635" s="436"/>
      <c r="X635" s="436"/>
      <c r="Y635" s="437"/>
      <c r="Z635" s="438" t="str">
        <f t="shared" si="46"/>
        <v/>
      </c>
      <c r="AA635" s="438" t="str">
        <f>IF(Z635="","",VLOOKUP(Z635,'Drop Down Lists'!$D$2:$E$3942,FALSE))</f>
        <v/>
      </c>
      <c r="AB635" s="438"/>
      <c r="AC635" s="438"/>
      <c r="AD635" s="433" t="str">
        <f t="shared" si="47"/>
        <v/>
      </c>
      <c r="AE635" s="439" t="str">
        <f t="shared" si="45"/>
        <v/>
      </c>
      <c r="AF635" s="438" t="str">
        <f>IF(AE635="","",VLOOKUP(AE635,'Drop Down Lists'!$D$2:$E$394,2,FALSE))</f>
        <v/>
      </c>
      <c r="AG635" s="439"/>
      <c r="AH635" s="437" t="str">
        <f t="shared" si="48"/>
        <v/>
      </c>
      <c r="AI635" s="438" t="str">
        <f t="shared" si="49"/>
        <v xml:space="preserve"> </v>
      </c>
      <c r="AJ635" s="438" t="str">
        <f>IF(AI635=" "," ",VLOOKUP(AI635,'Drop Down Lists'!$D$2:$E$394,2,FALSE))</f>
        <v xml:space="preserve"> </v>
      </c>
      <c r="AK635" s="440"/>
    </row>
    <row r="636" spans="1:37">
      <c r="A636" s="422"/>
      <c r="B636" s="423"/>
      <c r="C636" s="423"/>
      <c r="D636" s="423"/>
      <c r="E636" s="424"/>
      <c r="F636" s="423"/>
      <c r="G636" s="423"/>
      <c r="H636" s="424"/>
      <c r="I636" s="423"/>
      <c r="J636" s="423"/>
      <c r="K636" s="423"/>
      <c r="L636" s="433"/>
      <c r="M636" s="423"/>
      <c r="N636" s="423"/>
      <c r="O636" s="425"/>
      <c r="P636" s="434"/>
      <c r="Q636" s="423"/>
      <c r="R636" s="423"/>
      <c r="S636" s="423"/>
      <c r="T636" s="435" t="str">
        <f>IF(S636="","",VLOOKUP(S636,'Drop Down Lists'!$D$2:$E$394,2,FALSE))</f>
        <v/>
      </c>
      <c r="U636" s="428"/>
      <c r="V636" s="428"/>
      <c r="W636" s="436"/>
      <c r="X636" s="436"/>
      <c r="Y636" s="437"/>
      <c r="Z636" s="438" t="str">
        <f t="shared" si="46"/>
        <v/>
      </c>
      <c r="AA636" s="438" t="str">
        <f>IF(Z636="","",VLOOKUP(Z636,'Drop Down Lists'!$D$2:$E$3942,FALSE))</f>
        <v/>
      </c>
      <c r="AB636" s="438"/>
      <c r="AC636" s="438"/>
      <c r="AD636" s="433" t="str">
        <f t="shared" si="47"/>
        <v/>
      </c>
      <c r="AE636" s="439" t="str">
        <f t="shared" si="45"/>
        <v/>
      </c>
      <c r="AF636" s="438" t="str">
        <f>IF(AE636="","",VLOOKUP(AE636,'Drop Down Lists'!$D$2:$E$394,2,FALSE))</f>
        <v/>
      </c>
      <c r="AG636" s="439"/>
      <c r="AH636" s="437" t="str">
        <f t="shared" si="48"/>
        <v/>
      </c>
      <c r="AI636" s="438" t="str">
        <f t="shared" si="49"/>
        <v xml:space="preserve"> </v>
      </c>
      <c r="AJ636" s="438" t="str">
        <f>IF(AI636=" "," ",VLOOKUP(AI636,'Drop Down Lists'!$D$2:$E$394,2,FALSE))</f>
        <v xml:space="preserve"> </v>
      </c>
      <c r="AK636" s="440"/>
    </row>
    <row r="637" spans="1:37">
      <c r="A637" s="422"/>
      <c r="B637" s="423"/>
      <c r="C637" s="423"/>
      <c r="D637" s="423"/>
      <c r="E637" s="424"/>
      <c r="F637" s="423"/>
      <c r="G637" s="423"/>
      <c r="H637" s="424"/>
      <c r="I637" s="423"/>
      <c r="J637" s="423"/>
      <c r="K637" s="423"/>
      <c r="L637" s="433"/>
      <c r="M637" s="423"/>
      <c r="N637" s="423"/>
      <c r="O637" s="425"/>
      <c r="P637" s="434"/>
      <c r="Q637" s="423"/>
      <c r="R637" s="423"/>
      <c r="S637" s="423"/>
      <c r="T637" s="435" t="str">
        <f>IF(S637="","",VLOOKUP(S637,'Drop Down Lists'!$D$2:$E$394,2,FALSE))</f>
        <v/>
      </c>
      <c r="U637" s="428"/>
      <c r="V637" s="428"/>
      <c r="W637" s="436"/>
      <c r="X637" s="436"/>
      <c r="Y637" s="437"/>
      <c r="Z637" s="438" t="str">
        <f t="shared" si="46"/>
        <v/>
      </c>
      <c r="AA637" s="438" t="str">
        <f>IF(Z637="","",VLOOKUP(Z637,'Drop Down Lists'!$D$2:$E$3942,FALSE))</f>
        <v/>
      </c>
      <c r="AB637" s="438"/>
      <c r="AC637" s="438"/>
      <c r="AD637" s="433" t="str">
        <f t="shared" si="47"/>
        <v/>
      </c>
      <c r="AE637" s="439" t="str">
        <f t="shared" si="45"/>
        <v/>
      </c>
      <c r="AF637" s="438" t="str">
        <f>IF(AE637="","",VLOOKUP(AE637,'Drop Down Lists'!$D$2:$E$394,2,FALSE))</f>
        <v/>
      </c>
      <c r="AG637" s="439"/>
      <c r="AH637" s="437" t="str">
        <f t="shared" si="48"/>
        <v/>
      </c>
      <c r="AI637" s="438" t="str">
        <f t="shared" si="49"/>
        <v xml:space="preserve"> </v>
      </c>
      <c r="AJ637" s="438" t="str">
        <f>IF(AI637=" "," ",VLOOKUP(AI637,'Drop Down Lists'!$D$2:$E$394,2,FALSE))</f>
        <v xml:space="preserve"> </v>
      </c>
      <c r="AK637" s="440"/>
    </row>
    <row r="638" spans="1:37">
      <c r="A638" s="422"/>
      <c r="B638" s="423"/>
      <c r="C638" s="423"/>
      <c r="D638" s="423"/>
      <c r="E638" s="424"/>
      <c r="F638" s="423"/>
      <c r="G638" s="423"/>
      <c r="H638" s="424"/>
      <c r="I638" s="423"/>
      <c r="J638" s="423"/>
      <c r="K638" s="423"/>
      <c r="L638" s="433"/>
      <c r="M638" s="423"/>
      <c r="N638" s="423"/>
      <c r="O638" s="425"/>
      <c r="P638" s="434"/>
      <c r="Q638" s="423"/>
      <c r="R638" s="423"/>
      <c r="S638" s="423"/>
      <c r="T638" s="435" t="str">
        <f>IF(S638="","",VLOOKUP(S638,'Drop Down Lists'!$D$2:$E$394,2,FALSE))</f>
        <v/>
      </c>
      <c r="U638" s="428"/>
      <c r="V638" s="428"/>
      <c r="W638" s="436"/>
      <c r="X638" s="436"/>
      <c r="Y638" s="437"/>
      <c r="Z638" s="438" t="str">
        <f t="shared" si="46"/>
        <v/>
      </c>
      <c r="AA638" s="438" t="str">
        <f>IF(Z638="","",VLOOKUP(Z638,'Drop Down Lists'!$D$2:$E$3942,FALSE))</f>
        <v/>
      </c>
      <c r="AB638" s="438"/>
      <c r="AC638" s="438"/>
      <c r="AD638" s="433" t="str">
        <f t="shared" si="47"/>
        <v/>
      </c>
      <c r="AE638" s="439" t="str">
        <f t="shared" si="45"/>
        <v/>
      </c>
      <c r="AF638" s="438" t="str">
        <f>IF(AE638="","",VLOOKUP(AE638,'Drop Down Lists'!$D$2:$E$394,2,FALSE))</f>
        <v/>
      </c>
      <c r="AG638" s="439"/>
      <c r="AH638" s="437" t="str">
        <f t="shared" si="48"/>
        <v/>
      </c>
      <c r="AI638" s="438" t="str">
        <f t="shared" si="49"/>
        <v xml:space="preserve"> </v>
      </c>
      <c r="AJ638" s="438" t="str">
        <f>IF(AI638=" "," ",VLOOKUP(AI638,'Drop Down Lists'!$D$2:$E$394,2,FALSE))</f>
        <v xml:space="preserve"> </v>
      </c>
      <c r="AK638" s="440"/>
    </row>
    <row r="639" spans="1:37">
      <c r="A639" s="422"/>
      <c r="B639" s="423"/>
      <c r="C639" s="423"/>
      <c r="D639" s="423"/>
      <c r="E639" s="424"/>
      <c r="F639" s="423"/>
      <c r="G639" s="423"/>
      <c r="H639" s="424"/>
      <c r="I639" s="423"/>
      <c r="J639" s="423"/>
      <c r="K639" s="423"/>
      <c r="L639" s="433"/>
      <c r="M639" s="423"/>
      <c r="N639" s="423"/>
      <c r="O639" s="425"/>
      <c r="P639" s="434"/>
      <c r="Q639" s="423"/>
      <c r="R639" s="423"/>
      <c r="S639" s="423"/>
      <c r="T639" s="435" t="str">
        <f>IF(S639="","",VLOOKUP(S639,'Drop Down Lists'!$D$2:$E$394,2,FALSE))</f>
        <v/>
      </c>
      <c r="U639" s="428"/>
      <c r="V639" s="428"/>
      <c r="W639" s="436"/>
      <c r="X639" s="436"/>
      <c r="Y639" s="437"/>
      <c r="Z639" s="438" t="str">
        <f t="shared" si="46"/>
        <v/>
      </c>
      <c r="AA639" s="438" t="str">
        <f>IF(Z639="","",VLOOKUP(Z639,'Drop Down Lists'!$D$2:$E$3942,FALSE))</f>
        <v/>
      </c>
      <c r="AB639" s="438"/>
      <c r="AC639" s="438"/>
      <c r="AD639" s="433" t="str">
        <f t="shared" si="47"/>
        <v/>
      </c>
      <c r="AE639" s="439" t="str">
        <f t="shared" si="45"/>
        <v/>
      </c>
      <c r="AF639" s="438" t="str">
        <f>IF(AE639="","",VLOOKUP(AE639,'Drop Down Lists'!$D$2:$E$394,2,FALSE))</f>
        <v/>
      </c>
      <c r="AG639" s="439"/>
      <c r="AH639" s="437" t="str">
        <f t="shared" si="48"/>
        <v/>
      </c>
      <c r="AI639" s="438" t="str">
        <f t="shared" si="49"/>
        <v xml:space="preserve"> </v>
      </c>
      <c r="AJ639" s="438" t="str">
        <f>IF(AI639=" "," ",VLOOKUP(AI639,'Drop Down Lists'!$D$2:$E$394,2,FALSE))</f>
        <v xml:space="preserve"> </v>
      </c>
      <c r="AK639" s="440"/>
    </row>
    <row r="640" spans="1:37">
      <c r="A640" s="422"/>
      <c r="B640" s="423"/>
      <c r="C640" s="423"/>
      <c r="D640" s="423"/>
      <c r="E640" s="424"/>
      <c r="F640" s="423"/>
      <c r="G640" s="423"/>
      <c r="H640" s="424"/>
      <c r="I640" s="423"/>
      <c r="J640" s="423"/>
      <c r="K640" s="423"/>
      <c r="L640" s="433"/>
      <c r="M640" s="423"/>
      <c r="N640" s="423"/>
      <c r="O640" s="425"/>
      <c r="P640" s="434"/>
      <c r="Q640" s="423"/>
      <c r="R640" s="423"/>
      <c r="S640" s="423"/>
      <c r="T640" s="435" t="str">
        <f>IF(S640="","",VLOOKUP(S640,'Drop Down Lists'!$D$2:$E$394,2,FALSE))</f>
        <v/>
      </c>
      <c r="U640" s="428"/>
      <c r="V640" s="428"/>
      <c r="W640" s="436"/>
      <c r="X640" s="436"/>
      <c r="Y640" s="437"/>
      <c r="Z640" s="438" t="str">
        <f t="shared" si="46"/>
        <v/>
      </c>
      <c r="AA640" s="438" t="str">
        <f>IF(Z640="","",VLOOKUP(Z640,'Drop Down Lists'!$D$2:$E$3942,FALSE))</f>
        <v/>
      </c>
      <c r="AB640" s="438"/>
      <c r="AC640" s="438"/>
      <c r="AD640" s="433" t="str">
        <f t="shared" si="47"/>
        <v/>
      </c>
      <c r="AE640" s="439" t="str">
        <f t="shared" si="45"/>
        <v/>
      </c>
      <c r="AF640" s="438" t="str">
        <f>IF(AE640="","",VLOOKUP(AE640,'Drop Down Lists'!$D$2:$E$394,2,FALSE))</f>
        <v/>
      </c>
      <c r="AG640" s="439"/>
      <c r="AH640" s="437" t="str">
        <f t="shared" si="48"/>
        <v/>
      </c>
      <c r="AI640" s="438" t="str">
        <f t="shared" si="49"/>
        <v xml:space="preserve"> </v>
      </c>
      <c r="AJ640" s="438" t="str">
        <f>IF(AI640=" "," ",VLOOKUP(AI640,'Drop Down Lists'!$D$2:$E$394,2,FALSE))</f>
        <v xml:space="preserve"> </v>
      </c>
      <c r="AK640" s="440"/>
    </row>
    <row r="641" spans="1:37">
      <c r="A641" s="422"/>
      <c r="B641" s="423"/>
      <c r="C641" s="423"/>
      <c r="D641" s="423"/>
      <c r="E641" s="424"/>
      <c r="F641" s="423"/>
      <c r="G641" s="423"/>
      <c r="H641" s="424"/>
      <c r="I641" s="423"/>
      <c r="J641" s="423"/>
      <c r="K641" s="423"/>
      <c r="L641" s="433"/>
      <c r="M641" s="423"/>
      <c r="N641" s="423"/>
      <c r="O641" s="425"/>
      <c r="P641" s="434"/>
      <c r="Q641" s="423"/>
      <c r="R641" s="423"/>
      <c r="S641" s="423"/>
      <c r="T641" s="435" t="str">
        <f>IF(S641="","",VLOOKUP(S641,'Drop Down Lists'!$D$2:$E$394,2,FALSE))</f>
        <v/>
      </c>
      <c r="U641" s="428"/>
      <c r="V641" s="428"/>
      <c r="W641" s="436"/>
      <c r="X641" s="436"/>
      <c r="Y641" s="437"/>
      <c r="Z641" s="438" t="str">
        <f t="shared" si="46"/>
        <v/>
      </c>
      <c r="AA641" s="438" t="str">
        <f>IF(Z641="","",VLOOKUP(Z641,'Drop Down Lists'!$D$2:$E$3942,FALSE))</f>
        <v/>
      </c>
      <c r="AB641" s="438"/>
      <c r="AC641" s="438"/>
      <c r="AD641" s="433" t="str">
        <f t="shared" si="47"/>
        <v/>
      </c>
      <c r="AE641" s="439" t="str">
        <f t="shared" si="45"/>
        <v/>
      </c>
      <c r="AF641" s="438" t="str">
        <f>IF(AE641="","",VLOOKUP(AE641,'Drop Down Lists'!$D$2:$E$394,2,FALSE))</f>
        <v/>
      </c>
      <c r="AG641" s="439"/>
      <c r="AH641" s="437" t="str">
        <f t="shared" si="48"/>
        <v/>
      </c>
      <c r="AI641" s="438" t="str">
        <f t="shared" si="49"/>
        <v xml:space="preserve"> </v>
      </c>
      <c r="AJ641" s="438" t="str">
        <f>IF(AI641=" "," ",VLOOKUP(AI641,'Drop Down Lists'!$D$2:$E$394,2,FALSE))</f>
        <v xml:space="preserve"> </v>
      </c>
      <c r="AK641" s="440"/>
    </row>
    <row r="642" spans="1:37">
      <c r="A642" s="422"/>
      <c r="B642" s="423"/>
      <c r="C642" s="423"/>
      <c r="D642" s="423"/>
      <c r="E642" s="424"/>
      <c r="F642" s="423"/>
      <c r="G642" s="423"/>
      <c r="H642" s="424"/>
      <c r="I642" s="423"/>
      <c r="J642" s="423"/>
      <c r="K642" s="423"/>
      <c r="L642" s="433"/>
      <c r="M642" s="423"/>
      <c r="N642" s="423"/>
      <c r="O642" s="425"/>
      <c r="P642" s="434"/>
      <c r="Q642" s="423"/>
      <c r="R642" s="423"/>
      <c r="S642" s="423"/>
      <c r="T642" s="435" t="str">
        <f>IF(S642="","",VLOOKUP(S642,'Drop Down Lists'!$D$2:$E$394,2,FALSE))</f>
        <v/>
      </c>
      <c r="U642" s="428"/>
      <c r="V642" s="428"/>
      <c r="W642" s="436"/>
      <c r="X642" s="436"/>
      <c r="Y642" s="437"/>
      <c r="Z642" s="438" t="str">
        <f t="shared" si="46"/>
        <v/>
      </c>
      <c r="AA642" s="438" t="str">
        <f>IF(Z642="","",VLOOKUP(Z642,'Drop Down Lists'!$D$2:$E$3942,FALSE))</f>
        <v/>
      </c>
      <c r="AB642" s="438"/>
      <c r="AC642" s="438"/>
      <c r="AD642" s="433" t="str">
        <f t="shared" si="47"/>
        <v/>
      </c>
      <c r="AE642" s="439" t="str">
        <f t="shared" si="45"/>
        <v/>
      </c>
      <c r="AF642" s="438" t="str">
        <f>IF(AE642="","",VLOOKUP(AE642,'Drop Down Lists'!$D$2:$E$394,2,FALSE))</f>
        <v/>
      </c>
      <c r="AG642" s="439"/>
      <c r="AH642" s="437" t="str">
        <f t="shared" si="48"/>
        <v/>
      </c>
      <c r="AI642" s="438" t="str">
        <f t="shared" si="49"/>
        <v xml:space="preserve"> </v>
      </c>
      <c r="AJ642" s="438" t="str">
        <f>IF(AI642=" "," ",VLOOKUP(AI642,'Drop Down Lists'!$D$2:$E$394,2,FALSE))</f>
        <v xml:space="preserve"> </v>
      </c>
      <c r="AK642" s="440"/>
    </row>
    <row r="643" spans="1:37">
      <c r="A643" s="422"/>
      <c r="B643" s="423"/>
      <c r="C643" s="423"/>
      <c r="D643" s="423"/>
      <c r="E643" s="424"/>
      <c r="F643" s="423"/>
      <c r="G643" s="423"/>
      <c r="H643" s="424"/>
      <c r="I643" s="423"/>
      <c r="J643" s="423"/>
      <c r="K643" s="423"/>
      <c r="L643" s="433"/>
      <c r="M643" s="423"/>
      <c r="N643" s="423"/>
      <c r="O643" s="425"/>
      <c r="P643" s="434"/>
      <c r="Q643" s="423"/>
      <c r="R643" s="423"/>
      <c r="S643" s="423"/>
      <c r="T643" s="435" t="str">
        <f>IF(S643="","",VLOOKUP(S643,'Drop Down Lists'!$D$2:$E$394,2,FALSE))</f>
        <v/>
      </c>
      <c r="U643" s="428"/>
      <c r="V643" s="428"/>
      <c r="W643" s="436"/>
      <c r="X643" s="436"/>
      <c r="Y643" s="437"/>
      <c r="Z643" s="438" t="str">
        <f t="shared" si="46"/>
        <v/>
      </c>
      <c r="AA643" s="438" t="str">
        <f>IF(Z643="","",VLOOKUP(Z643,'Drop Down Lists'!$D$2:$E$3942,FALSE))</f>
        <v/>
      </c>
      <c r="AB643" s="438"/>
      <c r="AC643" s="438"/>
      <c r="AD643" s="433" t="str">
        <f t="shared" si="47"/>
        <v/>
      </c>
      <c r="AE643" s="439" t="str">
        <f t="shared" ref="AE643:AE706" si="50">IF($AD643="Yes",Z643,"")</f>
        <v/>
      </c>
      <c r="AF643" s="438" t="str">
        <f>IF(AE643="","",VLOOKUP(AE643,'Drop Down Lists'!$D$2:$E$394,2,FALSE))</f>
        <v/>
      </c>
      <c r="AG643" s="439"/>
      <c r="AH643" s="437" t="str">
        <f t="shared" si="48"/>
        <v/>
      </c>
      <c r="AI643" s="438" t="str">
        <f t="shared" si="49"/>
        <v xml:space="preserve"> </v>
      </c>
      <c r="AJ643" s="438" t="str">
        <f>IF(AI643=" "," ",VLOOKUP(AI643,'Drop Down Lists'!$D$2:$E$394,2,FALSE))</f>
        <v xml:space="preserve"> </v>
      </c>
      <c r="AK643" s="440"/>
    </row>
    <row r="644" spans="1:37">
      <c r="A644" s="422"/>
      <c r="B644" s="423"/>
      <c r="C644" s="423"/>
      <c r="D644" s="423"/>
      <c r="E644" s="424"/>
      <c r="F644" s="423"/>
      <c r="G644" s="423"/>
      <c r="H644" s="424"/>
      <c r="I644" s="423"/>
      <c r="J644" s="423"/>
      <c r="K644" s="423"/>
      <c r="L644" s="433"/>
      <c r="M644" s="423"/>
      <c r="N644" s="423"/>
      <c r="O644" s="425"/>
      <c r="P644" s="434"/>
      <c r="Q644" s="423"/>
      <c r="R644" s="423"/>
      <c r="S644" s="423"/>
      <c r="T644" s="435" t="str">
        <f>IF(S644="","",VLOOKUP(S644,'Drop Down Lists'!$D$2:$E$394,2,FALSE))</f>
        <v/>
      </c>
      <c r="U644" s="428"/>
      <c r="V644" s="428"/>
      <c r="W644" s="436"/>
      <c r="X644" s="436"/>
      <c r="Y644" s="437"/>
      <c r="Z644" s="438" t="str">
        <f t="shared" ref="Z644:Z707" si="51">IF($Y644="Yes",S644,"")</f>
        <v/>
      </c>
      <c r="AA644" s="438" t="str">
        <f>IF(Z644="","",VLOOKUP(Z644,'Drop Down Lists'!$D$2:$E$3942,FALSE))</f>
        <v/>
      </c>
      <c r="AB644" s="438"/>
      <c r="AC644" s="438"/>
      <c r="AD644" s="433" t="str">
        <f t="shared" ref="AD644:AD707" si="52">IF(ISBLANK(Y644),"",IF(Y644="Yes","Yes","See Note"))</f>
        <v/>
      </c>
      <c r="AE644" s="439" t="str">
        <f t="shared" si="50"/>
        <v/>
      </c>
      <c r="AF644" s="438" t="str">
        <f>IF(AE644="","",VLOOKUP(AE644,'Drop Down Lists'!$D$2:$E$394,2,FALSE))</f>
        <v/>
      </c>
      <c r="AG644" s="439"/>
      <c r="AH644" s="437" t="str">
        <f t="shared" ref="AH644:AH707" si="53">IF(AD644="","",(IF(AD644="Yes","Accept","PSPO")))</f>
        <v/>
      </c>
      <c r="AI644" s="438" t="str">
        <f t="shared" ref="AI644:AI707" si="54">IF($AH644="Accept",AE644," ")</f>
        <v xml:space="preserve"> </v>
      </c>
      <c r="AJ644" s="438" t="str">
        <f>IF(AI644=" "," ",VLOOKUP(AI644,'Drop Down Lists'!$D$2:$E$394,2,FALSE))</f>
        <v xml:space="preserve"> </v>
      </c>
      <c r="AK644" s="440"/>
    </row>
    <row r="645" spans="1:37">
      <c r="A645" s="422"/>
      <c r="B645" s="423"/>
      <c r="C645" s="423"/>
      <c r="D645" s="423"/>
      <c r="E645" s="424"/>
      <c r="F645" s="423"/>
      <c r="G645" s="423"/>
      <c r="H645" s="424"/>
      <c r="I645" s="423"/>
      <c r="J645" s="423"/>
      <c r="K645" s="423"/>
      <c r="L645" s="433"/>
      <c r="M645" s="423"/>
      <c r="N645" s="423"/>
      <c r="O645" s="425"/>
      <c r="P645" s="434"/>
      <c r="Q645" s="423"/>
      <c r="R645" s="423"/>
      <c r="S645" s="423"/>
      <c r="T645" s="435" t="str">
        <f>IF(S645="","",VLOOKUP(S645,'Drop Down Lists'!$D$2:$E$394,2,FALSE))</f>
        <v/>
      </c>
      <c r="U645" s="428"/>
      <c r="V645" s="428"/>
      <c r="W645" s="436"/>
      <c r="X645" s="436"/>
      <c r="Y645" s="437"/>
      <c r="Z645" s="438" t="str">
        <f t="shared" si="51"/>
        <v/>
      </c>
      <c r="AA645" s="438" t="str">
        <f>IF(Z645="","",VLOOKUP(Z645,'Drop Down Lists'!$D$2:$E$3942,FALSE))</f>
        <v/>
      </c>
      <c r="AB645" s="438"/>
      <c r="AC645" s="438"/>
      <c r="AD645" s="433" t="str">
        <f t="shared" si="52"/>
        <v/>
      </c>
      <c r="AE645" s="439" t="str">
        <f t="shared" si="50"/>
        <v/>
      </c>
      <c r="AF645" s="438" t="str">
        <f>IF(AE645="","",VLOOKUP(AE645,'Drop Down Lists'!$D$2:$E$394,2,FALSE))</f>
        <v/>
      </c>
      <c r="AG645" s="439"/>
      <c r="AH645" s="437" t="str">
        <f t="shared" si="53"/>
        <v/>
      </c>
      <c r="AI645" s="438" t="str">
        <f t="shared" si="54"/>
        <v xml:space="preserve"> </v>
      </c>
      <c r="AJ645" s="438" t="str">
        <f>IF(AI645=" "," ",VLOOKUP(AI645,'Drop Down Lists'!$D$2:$E$394,2,FALSE))</f>
        <v xml:space="preserve"> </v>
      </c>
      <c r="AK645" s="440"/>
    </row>
    <row r="646" spans="1:37">
      <c r="A646" s="422"/>
      <c r="B646" s="423"/>
      <c r="C646" s="423"/>
      <c r="D646" s="423"/>
      <c r="E646" s="424"/>
      <c r="F646" s="423"/>
      <c r="G646" s="423"/>
      <c r="H646" s="424"/>
      <c r="I646" s="423"/>
      <c r="J646" s="423"/>
      <c r="K646" s="423"/>
      <c r="L646" s="433"/>
      <c r="M646" s="423"/>
      <c r="N646" s="423"/>
      <c r="O646" s="425"/>
      <c r="P646" s="434"/>
      <c r="Q646" s="423"/>
      <c r="R646" s="423"/>
      <c r="S646" s="423"/>
      <c r="T646" s="435" t="str">
        <f>IF(S646="","",VLOOKUP(S646,'Drop Down Lists'!$D$2:$E$394,2,FALSE))</f>
        <v/>
      </c>
      <c r="U646" s="428"/>
      <c r="V646" s="428"/>
      <c r="W646" s="436"/>
      <c r="X646" s="436"/>
      <c r="Y646" s="437"/>
      <c r="Z646" s="438" t="str">
        <f t="shared" si="51"/>
        <v/>
      </c>
      <c r="AA646" s="438" t="str">
        <f>IF(Z646="","",VLOOKUP(Z646,'Drop Down Lists'!$D$2:$E$3942,FALSE))</f>
        <v/>
      </c>
      <c r="AB646" s="438"/>
      <c r="AC646" s="438"/>
      <c r="AD646" s="433" t="str">
        <f t="shared" si="52"/>
        <v/>
      </c>
      <c r="AE646" s="439" t="str">
        <f t="shared" si="50"/>
        <v/>
      </c>
      <c r="AF646" s="438" t="str">
        <f>IF(AE646="","",VLOOKUP(AE646,'Drop Down Lists'!$D$2:$E$394,2,FALSE))</f>
        <v/>
      </c>
      <c r="AG646" s="439"/>
      <c r="AH646" s="437" t="str">
        <f t="shared" si="53"/>
        <v/>
      </c>
      <c r="AI646" s="438" t="str">
        <f t="shared" si="54"/>
        <v xml:space="preserve"> </v>
      </c>
      <c r="AJ646" s="438" t="str">
        <f>IF(AI646=" "," ",VLOOKUP(AI646,'Drop Down Lists'!$D$2:$E$394,2,FALSE))</f>
        <v xml:space="preserve"> </v>
      </c>
      <c r="AK646" s="440"/>
    </row>
    <row r="647" spans="1:37">
      <c r="A647" s="422"/>
      <c r="B647" s="423"/>
      <c r="C647" s="423"/>
      <c r="D647" s="423"/>
      <c r="E647" s="424"/>
      <c r="F647" s="423"/>
      <c r="G647" s="423"/>
      <c r="H647" s="424"/>
      <c r="I647" s="423"/>
      <c r="J647" s="423"/>
      <c r="K647" s="423"/>
      <c r="L647" s="433"/>
      <c r="M647" s="423"/>
      <c r="N647" s="423"/>
      <c r="O647" s="425"/>
      <c r="P647" s="434"/>
      <c r="Q647" s="423"/>
      <c r="R647" s="423"/>
      <c r="S647" s="423"/>
      <c r="T647" s="435" t="str">
        <f>IF(S647="","",VLOOKUP(S647,'Drop Down Lists'!$D$2:$E$394,2,FALSE))</f>
        <v/>
      </c>
      <c r="U647" s="428"/>
      <c r="V647" s="428"/>
      <c r="W647" s="436"/>
      <c r="X647" s="436"/>
      <c r="Y647" s="437"/>
      <c r="Z647" s="438" t="str">
        <f t="shared" si="51"/>
        <v/>
      </c>
      <c r="AA647" s="438" t="str">
        <f>IF(Z647="","",VLOOKUP(Z647,'Drop Down Lists'!$D$2:$E$3942,FALSE))</f>
        <v/>
      </c>
      <c r="AB647" s="438"/>
      <c r="AC647" s="438"/>
      <c r="AD647" s="433" t="str">
        <f t="shared" si="52"/>
        <v/>
      </c>
      <c r="AE647" s="439" t="str">
        <f t="shared" si="50"/>
        <v/>
      </c>
      <c r="AF647" s="438" t="str">
        <f>IF(AE647="","",VLOOKUP(AE647,'Drop Down Lists'!$D$2:$E$394,2,FALSE))</f>
        <v/>
      </c>
      <c r="AG647" s="439"/>
      <c r="AH647" s="437" t="str">
        <f t="shared" si="53"/>
        <v/>
      </c>
      <c r="AI647" s="438" t="str">
        <f t="shared" si="54"/>
        <v xml:space="preserve"> </v>
      </c>
      <c r="AJ647" s="438" t="str">
        <f>IF(AI647=" "," ",VLOOKUP(AI647,'Drop Down Lists'!$D$2:$E$394,2,FALSE))</f>
        <v xml:space="preserve"> </v>
      </c>
      <c r="AK647" s="440"/>
    </row>
    <row r="648" spans="1:37">
      <c r="A648" s="422"/>
      <c r="B648" s="423"/>
      <c r="C648" s="423"/>
      <c r="D648" s="423"/>
      <c r="E648" s="424"/>
      <c r="F648" s="423"/>
      <c r="G648" s="423"/>
      <c r="H648" s="424"/>
      <c r="I648" s="423"/>
      <c r="J648" s="423"/>
      <c r="K648" s="423"/>
      <c r="L648" s="433"/>
      <c r="M648" s="423"/>
      <c r="N648" s="423"/>
      <c r="O648" s="425"/>
      <c r="P648" s="434"/>
      <c r="Q648" s="423"/>
      <c r="R648" s="423"/>
      <c r="S648" s="423"/>
      <c r="T648" s="435" t="str">
        <f>IF(S648="","",VLOOKUP(S648,'Drop Down Lists'!$D$2:$E$394,2,FALSE))</f>
        <v/>
      </c>
      <c r="U648" s="428"/>
      <c r="V648" s="428"/>
      <c r="W648" s="436"/>
      <c r="X648" s="436"/>
      <c r="Y648" s="437"/>
      <c r="Z648" s="438" t="str">
        <f t="shared" si="51"/>
        <v/>
      </c>
      <c r="AA648" s="438" t="str">
        <f>IF(Z648="","",VLOOKUP(Z648,'Drop Down Lists'!$D$2:$E$3942,FALSE))</f>
        <v/>
      </c>
      <c r="AB648" s="438"/>
      <c r="AC648" s="438"/>
      <c r="AD648" s="433" t="str">
        <f t="shared" si="52"/>
        <v/>
      </c>
      <c r="AE648" s="439" t="str">
        <f t="shared" si="50"/>
        <v/>
      </c>
      <c r="AF648" s="438" t="str">
        <f>IF(AE648="","",VLOOKUP(AE648,'Drop Down Lists'!$D$2:$E$394,2,FALSE))</f>
        <v/>
      </c>
      <c r="AG648" s="439"/>
      <c r="AH648" s="437" t="str">
        <f t="shared" si="53"/>
        <v/>
      </c>
      <c r="AI648" s="438" t="str">
        <f t="shared" si="54"/>
        <v xml:space="preserve"> </v>
      </c>
      <c r="AJ648" s="438" t="str">
        <f>IF(AI648=" "," ",VLOOKUP(AI648,'Drop Down Lists'!$D$2:$E$394,2,FALSE))</f>
        <v xml:space="preserve"> </v>
      </c>
      <c r="AK648" s="440"/>
    </row>
    <row r="649" spans="1:37">
      <c r="A649" s="422"/>
      <c r="B649" s="423"/>
      <c r="C649" s="423"/>
      <c r="D649" s="423"/>
      <c r="E649" s="424"/>
      <c r="F649" s="423"/>
      <c r="G649" s="423"/>
      <c r="H649" s="424"/>
      <c r="I649" s="423"/>
      <c r="J649" s="423"/>
      <c r="K649" s="423"/>
      <c r="L649" s="433"/>
      <c r="M649" s="423"/>
      <c r="N649" s="423"/>
      <c r="O649" s="425"/>
      <c r="P649" s="434"/>
      <c r="Q649" s="423"/>
      <c r="R649" s="423"/>
      <c r="S649" s="423"/>
      <c r="T649" s="435" t="str">
        <f>IF(S649="","",VLOOKUP(S649,'Drop Down Lists'!$D$2:$E$394,2,FALSE))</f>
        <v/>
      </c>
      <c r="U649" s="428"/>
      <c r="V649" s="428"/>
      <c r="W649" s="436"/>
      <c r="X649" s="436"/>
      <c r="Y649" s="437"/>
      <c r="Z649" s="438" t="str">
        <f t="shared" si="51"/>
        <v/>
      </c>
      <c r="AA649" s="438" t="str">
        <f>IF(Z649="","",VLOOKUP(Z649,'Drop Down Lists'!$D$2:$E$3942,FALSE))</f>
        <v/>
      </c>
      <c r="AB649" s="438"/>
      <c r="AC649" s="438"/>
      <c r="AD649" s="433" t="str">
        <f t="shared" si="52"/>
        <v/>
      </c>
      <c r="AE649" s="439" t="str">
        <f t="shared" si="50"/>
        <v/>
      </c>
      <c r="AF649" s="438" t="str">
        <f>IF(AE649="","",VLOOKUP(AE649,'Drop Down Lists'!$D$2:$E$394,2,FALSE))</f>
        <v/>
      </c>
      <c r="AG649" s="439"/>
      <c r="AH649" s="437" t="str">
        <f t="shared" si="53"/>
        <v/>
      </c>
      <c r="AI649" s="438" t="str">
        <f t="shared" si="54"/>
        <v xml:space="preserve"> </v>
      </c>
      <c r="AJ649" s="438" t="str">
        <f>IF(AI649=" "," ",VLOOKUP(AI649,'Drop Down Lists'!$D$2:$E$394,2,FALSE))</f>
        <v xml:space="preserve"> </v>
      </c>
      <c r="AK649" s="440"/>
    </row>
    <row r="650" spans="1:37">
      <c r="A650" s="422"/>
      <c r="B650" s="423"/>
      <c r="C650" s="423"/>
      <c r="D650" s="423"/>
      <c r="E650" s="424"/>
      <c r="F650" s="423"/>
      <c r="G650" s="423"/>
      <c r="H650" s="424"/>
      <c r="I650" s="423"/>
      <c r="J650" s="423"/>
      <c r="K650" s="423"/>
      <c r="L650" s="433"/>
      <c r="M650" s="423"/>
      <c r="N650" s="423"/>
      <c r="O650" s="425"/>
      <c r="P650" s="434"/>
      <c r="Q650" s="423"/>
      <c r="R650" s="423"/>
      <c r="S650" s="423"/>
      <c r="T650" s="435" t="str">
        <f>IF(S650="","",VLOOKUP(S650,'Drop Down Lists'!$D$2:$E$394,2,FALSE))</f>
        <v/>
      </c>
      <c r="U650" s="428"/>
      <c r="V650" s="428"/>
      <c r="W650" s="436"/>
      <c r="X650" s="436"/>
      <c r="Y650" s="437"/>
      <c r="Z650" s="438" t="str">
        <f t="shared" si="51"/>
        <v/>
      </c>
      <c r="AA650" s="438" t="str">
        <f>IF(Z650="","",VLOOKUP(Z650,'Drop Down Lists'!$D$2:$E$3942,FALSE))</f>
        <v/>
      </c>
      <c r="AB650" s="438"/>
      <c r="AC650" s="438"/>
      <c r="AD650" s="433" t="str">
        <f t="shared" si="52"/>
        <v/>
      </c>
      <c r="AE650" s="439" t="str">
        <f t="shared" si="50"/>
        <v/>
      </c>
      <c r="AF650" s="438" t="str">
        <f>IF(AE650="","",VLOOKUP(AE650,'Drop Down Lists'!$D$2:$E$394,2,FALSE))</f>
        <v/>
      </c>
      <c r="AG650" s="439"/>
      <c r="AH650" s="437" t="str">
        <f t="shared" si="53"/>
        <v/>
      </c>
      <c r="AI650" s="438" t="str">
        <f t="shared" si="54"/>
        <v xml:space="preserve"> </v>
      </c>
      <c r="AJ650" s="438" t="str">
        <f>IF(AI650=" "," ",VLOOKUP(AI650,'Drop Down Lists'!$D$2:$E$394,2,FALSE))</f>
        <v xml:space="preserve"> </v>
      </c>
      <c r="AK650" s="440"/>
    </row>
    <row r="651" spans="1:37">
      <c r="A651" s="422"/>
      <c r="B651" s="423"/>
      <c r="C651" s="423"/>
      <c r="D651" s="423"/>
      <c r="E651" s="424"/>
      <c r="F651" s="423"/>
      <c r="G651" s="423"/>
      <c r="H651" s="424"/>
      <c r="I651" s="423"/>
      <c r="J651" s="423"/>
      <c r="K651" s="423"/>
      <c r="L651" s="433"/>
      <c r="M651" s="423"/>
      <c r="N651" s="423"/>
      <c r="O651" s="425"/>
      <c r="P651" s="434"/>
      <c r="Q651" s="423"/>
      <c r="R651" s="423"/>
      <c r="S651" s="423"/>
      <c r="T651" s="435" t="str">
        <f>IF(S651="","",VLOOKUP(S651,'Drop Down Lists'!$D$2:$E$394,2,FALSE))</f>
        <v/>
      </c>
      <c r="U651" s="428"/>
      <c r="V651" s="428"/>
      <c r="W651" s="436"/>
      <c r="X651" s="436"/>
      <c r="Y651" s="437"/>
      <c r="Z651" s="438" t="str">
        <f t="shared" si="51"/>
        <v/>
      </c>
      <c r="AA651" s="438" t="str">
        <f>IF(Z651="","",VLOOKUP(Z651,'Drop Down Lists'!$D$2:$E$3942,FALSE))</f>
        <v/>
      </c>
      <c r="AB651" s="438"/>
      <c r="AC651" s="438"/>
      <c r="AD651" s="433" t="str">
        <f t="shared" si="52"/>
        <v/>
      </c>
      <c r="AE651" s="439" t="str">
        <f t="shared" si="50"/>
        <v/>
      </c>
      <c r="AF651" s="438" t="str">
        <f>IF(AE651="","",VLOOKUP(AE651,'Drop Down Lists'!$D$2:$E$394,2,FALSE))</f>
        <v/>
      </c>
      <c r="AG651" s="439"/>
      <c r="AH651" s="437" t="str">
        <f t="shared" si="53"/>
        <v/>
      </c>
      <c r="AI651" s="438" t="str">
        <f t="shared" si="54"/>
        <v xml:space="preserve"> </v>
      </c>
      <c r="AJ651" s="438" t="str">
        <f>IF(AI651=" "," ",VLOOKUP(AI651,'Drop Down Lists'!$D$2:$E$394,2,FALSE))</f>
        <v xml:space="preserve"> </v>
      </c>
      <c r="AK651" s="440"/>
    </row>
    <row r="652" spans="1:37">
      <c r="A652" s="422"/>
      <c r="B652" s="423"/>
      <c r="C652" s="423"/>
      <c r="D652" s="423"/>
      <c r="E652" s="424"/>
      <c r="F652" s="423"/>
      <c r="G652" s="423"/>
      <c r="H652" s="424"/>
      <c r="I652" s="423"/>
      <c r="J652" s="423"/>
      <c r="K652" s="423"/>
      <c r="L652" s="433"/>
      <c r="M652" s="423"/>
      <c r="N652" s="423"/>
      <c r="O652" s="425"/>
      <c r="P652" s="434"/>
      <c r="Q652" s="423"/>
      <c r="R652" s="423"/>
      <c r="S652" s="423"/>
      <c r="T652" s="435" t="str">
        <f>IF(S652="","",VLOOKUP(S652,'Drop Down Lists'!$D$2:$E$394,2,FALSE))</f>
        <v/>
      </c>
      <c r="U652" s="428"/>
      <c r="V652" s="428"/>
      <c r="W652" s="436"/>
      <c r="X652" s="436"/>
      <c r="Y652" s="437"/>
      <c r="Z652" s="438" t="str">
        <f t="shared" si="51"/>
        <v/>
      </c>
      <c r="AA652" s="438" t="str">
        <f>IF(Z652="","",VLOOKUP(Z652,'Drop Down Lists'!$D$2:$E$3942,FALSE))</f>
        <v/>
      </c>
      <c r="AB652" s="438"/>
      <c r="AC652" s="438"/>
      <c r="AD652" s="433" t="str">
        <f t="shared" si="52"/>
        <v/>
      </c>
      <c r="AE652" s="439" t="str">
        <f t="shared" si="50"/>
        <v/>
      </c>
      <c r="AF652" s="438" t="str">
        <f>IF(AE652="","",VLOOKUP(AE652,'Drop Down Lists'!$D$2:$E$394,2,FALSE))</f>
        <v/>
      </c>
      <c r="AG652" s="439"/>
      <c r="AH652" s="437" t="str">
        <f t="shared" si="53"/>
        <v/>
      </c>
      <c r="AI652" s="438" t="str">
        <f t="shared" si="54"/>
        <v xml:space="preserve"> </v>
      </c>
      <c r="AJ652" s="438" t="str">
        <f>IF(AI652=" "," ",VLOOKUP(AI652,'Drop Down Lists'!$D$2:$E$394,2,FALSE))</f>
        <v xml:space="preserve"> </v>
      </c>
      <c r="AK652" s="440"/>
    </row>
    <row r="653" spans="1:37">
      <c r="A653" s="422"/>
      <c r="B653" s="423"/>
      <c r="C653" s="423"/>
      <c r="D653" s="423"/>
      <c r="E653" s="424"/>
      <c r="F653" s="423"/>
      <c r="G653" s="423"/>
      <c r="H653" s="424"/>
      <c r="I653" s="423"/>
      <c r="J653" s="423"/>
      <c r="K653" s="423"/>
      <c r="L653" s="433"/>
      <c r="M653" s="423"/>
      <c r="N653" s="423"/>
      <c r="O653" s="425"/>
      <c r="P653" s="434"/>
      <c r="Q653" s="423"/>
      <c r="R653" s="423"/>
      <c r="S653" s="423"/>
      <c r="T653" s="435" t="str">
        <f>IF(S653="","",VLOOKUP(S653,'Drop Down Lists'!$D$2:$E$394,2,FALSE))</f>
        <v/>
      </c>
      <c r="U653" s="428"/>
      <c r="V653" s="428"/>
      <c r="W653" s="436"/>
      <c r="X653" s="436"/>
      <c r="Y653" s="437"/>
      <c r="Z653" s="438" t="str">
        <f t="shared" si="51"/>
        <v/>
      </c>
      <c r="AA653" s="438" t="str">
        <f>IF(Z653="","",VLOOKUP(Z653,'Drop Down Lists'!$D$2:$E$3942,FALSE))</f>
        <v/>
      </c>
      <c r="AB653" s="438"/>
      <c r="AC653" s="438"/>
      <c r="AD653" s="433" t="str">
        <f t="shared" si="52"/>
        <v/>
      </c>
      <c r="AE653" s="439" t="str">
        <f t="shared" si="50"/>
        <v/>
      </c>
      <c r="AF653" s="438" t="str">
        <f>IF(AE653="","",VLOOKUP(AE653,'Drop Down Lists'!$D$2:$E$394,2,FALSE))</f>
        <v/>
      </c>
      <c r="AG653" s="439"/>
      <c r="AH653" s="437" t="str">
        <f t="shared" si="53"/>
        <v/>
      </c>
      <c r="AI653" s="438" t="str">
        <f t="shared" si="54"/>
        <v xml:space="preserve"> </v>
      </c>
      <c r="AJ653" s="438" t="str">
        <f>IF(AI653=" "," ",VLOOKUP(AI653,'Drop Down Lists'!$D$2:$E$394,2,FALSE))</f>
        <v xml:space="preserve"> </v>
      </c>
      <c r="AK653" s="440"/>
    </row>
    <row r="654" spans="1:37">
      <c r="A654" s="422"/>
      <c r="B654" s="423"/>
      <c r="C654" s="423"/>
      <c r="D654" s="423"/>
      <c r="E654" s="424"/>
      <c r="F654" s="423"/>
      <c r="G654" s="423"/>
      <c r="H654" s="424"/>
      <c r="I654" s="423"/>
      <c r="J654" s="423"/>
      <c r="K654" s="423"/>
      <c r="L654" s="433"/>
      <c r="M654" s="423"/>
      <c r="N654" s="423"/>
      <c r="O654" s="425"/>
      <c r="P654" s="434"/>
      <c r="Q654" s="423"/>
      <c r="R654" s="423"/>
      <c r="S654" s="423"/>
      <c r="T654" s="435" t="str">
        <f>IF(S654="","",VLOOKUP(S654,'Drop Down Lists'!$D$2:$E$394,2,FALSE))</f>
        <v/>
      </c>
      <c r="U654" s="428"/>
      <c r="V654" s="428"/>
      <c r="W654" s="436"/>
      <c r="X654" s="436"/>
      <c r="Y654" s="437"/>
      <c r="Z654" s="438" t="str">
        <f t="shared" si="51"/>
        <v/>
      </c>
      <c r="AA654" s="438" t="str">
        <f>IF(Z654="","",VLOOKUP(Z654,'Drop Down Lists'!$D$2:$E$3942,FALSE))</f>
        <v/>
      </c>
      <c r="AB654" s="438"/>
      <c r="AC654" s="438"/>
      <c r="AD654" s="433" t="str">
        <f t="shared" si="52"/>
        <v/>
      </c>
      <c r="AE654" s="439" t="str">
        <f t="shared" si="50"/>
        <v/>
      </c>
      <c r="AF654" s="438" t="str">
        <f>IF(AE654="","",VLOOKUP(AE654,'Drop Down Lists'!$D$2:$E$394,2,FALSE))</f>
        <v/>
      </c>
      <c r="AG654" s="439"/>
      <c r="AH654" s="437" t="str">
        <f t="shared" si="53"/>
        <v/>
      </c>
      <c r="AI654" s="438" t="str">
        <f t="shared" si="54"/>
        <v xml:space="preserve"> </v>
      </c>
      <c r="AJ654" s="438" t="str">
        <f>IF(AI654=" "," ",VLOOKUP(AI654,'Drop Down Lists'!$D$2:$E$394,2,FALSE))</f>
        <v xml:space="preserve"> </v>
      </c>
      <c r="AK654" s="440"/>
    </row>
    <row r="655" spans="1:37">
      <c r="A655" s="422"/>
      <c r="B655" s="423"/>
      <c r="C655" s="423"/>
      <c r="D655" s="423"/>
      <c r="E655" s="424"/>
      <c r="F655" s="423"/>
      <c r="G655" s="423"/>
      <c r="H655" s="424"/>
      <c r="I655" s="423"/>
      <c r="J655" s="423"/>
      <c r="K655" s="423"/>
      <c r="L655" s="433"/>
      <c r="M655" s="423"/>
      <c r="N655" s="423"/>
      <c r="O655" s="425"/>
      <c r="P655" s="434"/>
      <c r="Q655" s="423"/>
      <c r="R655" s="423"/>
      <c r="S655" s="423"/>
      <c r="T655" s="435" t="str">
        <f>IF(S655="","",VLOOKUP(S655,'Drop Down Lists'!$D$2:$E$394,2,FALSE))</f>
        <v/>
      </c>
      <c r="U655" s="428"/>
      <c r="V655" s="428"/>
      <c r="W655" s="436"/>
      <c r="X655" s="436"/>
      <c r="Y655" s="437"/>
      <c r="Z655" s="438" t="str">
        <f t="shared" si="51"/>
        <v/>
      </c>
      <c r="AA655" s="438" t="str">
        <f>IF(Z655="","",VLOOKUP(Z655,'Drop Down Lists'!$D$2:$E$3942,FALSE))</f>
        <v/>
      </c>
      <c r="AB655" s="438"/>
      <c r="AC655" s="438"/>
      <c r="AD655" s="433" t="str">
        <f t="shared" si="52"/>
        <v/>
      </c>
      <c r="AE655" s="439" t="str">
        <f t="shared" si="50"/>
        <v/>
      </c>
      <c r="AF655" s="438" t="str">
        <f>IF(AE655="","",VLOOKUP(AE655,'Drop Down Lists'!$D$2:$E$394,2,FALSE))</f>
        <v/>
      </c>
      <c r="AG655" s="439"/>
      <c r="AH655" s="437" t="str">
        <f t="shared" si="53"/>
        <v/>
      </c>
      <c r="AI655" s="438" t="str">
        <f t="shared" si="54"/>
        <v xml:space="preserve"> </v>
      </c>
      <c r="AJ655" s="438" t="str">
        <f>IF(AI655=" "," ",VLOOKUP(AI655,'Drop Down Lists'!$D$2:$E$394,2,FALSE))</f>
        <v xml:space="preserve"> </v>
      </c>
      <c r="AK655" s="440"/>
    </row>
    <row r="656" spans="1:37">
      <c r="A656" s="422"/>
      <c r="B656" s="423"/>
      <c r="C656" s="423"/>
      <c r="D656" s="423"/>
      <c r="E656" s="424"/>
      <c r="F656" s="423"/>
      <c r="G656" s="423"/>
      <c r="H656" s="424"/>
      <c r="I656" s="423"/>
      <c r="J656" s="423"/>
      <c r="K656" s="423"/>
      <c r="L656" s="433"/>
      <c r="M656" s="423"/>
      <c r="N656" s="423"/>
      <c r="O656" s="425"/>
      <c r="P656" s="434"/>
      <c r="Q656" s="423"/>
      <c r="R656" s="423"/>
      <c r="S656" s="423"/>
      <c r="T656" s="435" t="str">
        <f>IF(S656="","",VLOOKUP(S656,'Drop Down Lists'!$D$2:$E$394,2,FALSE))</f>
        <v/>
      </c>
      <c r="U656" s="428"/>
      <c r="V656" s="428"/>
      <c r="W656" s="436"/>
      <c r="X656" s="436"/>
      <c r="Y656" s="437"/>
      <c r="Z656" s="438" t="str">
        <f t="shared" si="51"/>
        <v/>
      </c>
      <c r="AA656" s="438" t="str">
        <f>IF(Z656="","",VLOOKUP(Z656,'Drop Down Lists'!$D$2:$E$3942,FALSE))</f>
        <v/>
      </c>
      <c r="AB656" s="438"/>
      <c r="AC656" s="438"/>
      <c r="AD656" s="433" t="str">
        <f t="shared" si="52"/>
        <v/>
      </c>
      <c r="AE656" s="439" t="str">
        <f t="shared" si="50"/>
        <v/>
      </c>
      <c r="AF656" s="438" t="str">
        <f>IF(AE656="","",VLOOKUP(AE656,'Drop Down Lists'!$D$2:$E$394,2,FALSE))</f>
        <v/>
      </c>
      <c r="AG656" s="439"/>
      <c r="AH656" s="437" t="str">
        <f t="shared" si="53"/>
        <v/>
      </c>
      <c r="AI656" s="438" t="str">
        <f t="shared" si="54"/>
        <v xml:space="preserve"> </v>
      </c>
      <c r="AJ656" s="438" t="str">
        <f>IF(AI656=" "," ",VLOOKUP(AI656,'Drop Down Lists'!$D$2:$E$394,2,FALSE))</f>
        <v xml:space="preserve"> </v>
      </c>
      <c r="AK656" s="440"/>
    </row>
    <row r="657" spans="1:37">
      <c r="A657" s="422"/>
      <c r="B657" s="423"/>
      <c r="C657" s="423"/>
      <c r="D657" s="423"/>
      <c r="E657" s="424"/>
      <c r="F657" s="423"/>
      <c r="G657" s="423"/>
      <c r="H657" s="424"/>
      <c r="I657" s="423"/>
      <c r="J657" s="423"/>
      <c r="K657" s="423"/>
      <c r="L657" s="433"/>
      <c r="M657" s="423"/>
      <c r="N657" s="423"/>
      <c r="O657" s="425"/>
      <c r="P657" s="434"/>
      <c r="Q657" s="423"/>
      <c r="R657" s="423"/>
      <c r="S657" s="423"/>
      <c r="T657" s="435" t="str">
        <f>IF(S657="","",VLOOKUP(S657,'Drop Down Lists'!$D$2:$E$394,2,FALSE))</f>
        <v/>
      </c>
      <c r="U657" s="428"/>
      <c r="V657" s="428"/>
      <c r="W657" s="436"/>
      <c r="X657" s="436"/>
      <c r="Y657" s="437"/>
      <c r="Z657" s="438" t="str">
        <f t="shared" si="51"/>
        <v/>
      </c>
      <c r="AA657" s="438" t="str">
        <f>IF(Z657="","",VLOOKUP(Z657,'Drop Down Lists'!$D$2:$E$3942,FALSE))</f>
        <v/>
      </c>
      <c r="AB657" s="438"/>
      <c r="AC657" s="438"/>
      <c r="AD657" s="433" t="str">
        <f t="shared" si="52"/>
        <v/>
      </c>
      <c r="AE657" s="439" t="str">
        <f t="shared" si="50"/>
        <v/>
      </c>
      <c r="AF657" s="438" t="str">
        <f>IF(AE657="","",VLOOKUP(AE657,'Drop Down Lists'!$D$2:$E$394,2,FALSE))</f>
        <v/>
      </c>
      <c r="AG657" s="439"/>
      <c r="AH657" s="437" t="str">
        <f t="shared" si="53"/>
        <v/>
      </c>
      <c r="AI657" s="438" t="str">
        <f t="shared" si="54"/>
        <v xml:space="preserve"> </v>
      </c>
      <c r="AJ657" s="438" t="str">
        <f>IF(AI657=" "," ",VLOOKUP(AI657,'Drop Down Lists'!$D$2:$E$394,2,FALSE))</f>
        <v xml:space="preserve"> </v>
      </c>
      <c r="AK657" s="440"/>
    </row>
    <row r="658" spans="1:37">
      <c r="A658" s="422"/>
      <c r="B658" s="423"/>
      <c r="C658" s="423"/>
      <c r="D658" s="423"/>
      <c r="E658" s="424"/>
      <c r="F658" s="423"/>
      <c r="G658" s="423"/>
      <c r="H658" s="424"/>
      <c r="I658" s="423"/>
      <c r="J658" s="423"/>
      <c r="K658" s="423"/>
      <c r="L658" s="433"/>
      <c r="M658" s="423"/>
      <c r="N658" s="423"/>
      <c r="O658" s="425"/>
      <c r="P658" s="434"/>
      <c r="Q658" s="423"/>
      <c r="R658" s="423"/>
      <c r="S658" s="423"/>
      <c r="T658" s="435" t="str">
        <f>IF(S658="","",VLOOKUP(S658,'Drop Down Lists'!$D$2:$E$394,2,FALSE))</f>
        <v/>
      </c>
      <c r="U658" s="428"/>
      <c r="V658" s="428"/>
      <c r="W658" s="436"/>
      <c r="X658" s="436"/>
      <c r="Y658" s="437"/>
      <c r="Z658" s="438" t="str">
        <f t="shared" si="51"/>
        <v/>
      </c>
      <c r="AA658" s="438" t="str">
        <f>IF(Z658="","",VLOOKUP(Z658,'Drop Down Lists'!$D$2:$E$3942,FALSE))</f>
        <v/>
      </c>
      <c r="AB658" s="438"/>
      <c r="AC658" s="438"/>
      <c r="AD658" s="433" t="str">
        <f t="shared" si="52"/>
        <v/>
      </c>
      <c r="AE658" s="439" t="str">
        <f t="shared" si="50"/>
        <v/>
      </c>
      <c r="AF658" s="438" t="str">
        <f>IF(AE658="","",VLOOKUP(AE658,'Drop Down Lists'!$D$2:$E$394,2,FALSE))</f>
        <v/>
      </c>
      <c r="AG658" s="439"/>
      <c r="AH658" s="437" t="str">
        <f t="shared" si="53"/>
        <v/>
      </c>
      <c r="AI658" s="438" t="str">
        <f t="shared" si="54"/>
        <v xml:space="preserve"> </v>
      </c>
      <c r="AJ658" s="438" t="str">
        <f>IF(AI658=" "," ",VLOOKUP(AI658,'Drop Down Lists'!$D$2:$E$394,2,FALSE))</f>
        <v xml:space="preserve"> </v>
      </c>
      <c r="AK658" s="440"/>
    </row>
    <row r="659" spans="1:37">
      <c r="A659" s="422"/>
      <c r="B659" s="423"/>
      <c r="C659" s="423"/>
      <c r="D659" s="423"/>
      <c r="E659" s="424"/>
      <c r="F659" s="423"/>
      <c r="G659" s="423"/>
      <c r="H659" s="424"/>
      <c r="I659" s="423"/>
      <c r="J659" s="423"/>
      <c r="K659" s="423"/>
      <c r="L659" s="433"/>
      <c r="M659" s="423"/>
      <c r="N659" s="423"/>
      <c r="O659" s="425"/>
      <c r="P659" s="434"/>
      <c r="Q659" s="423"/>
      <c r="R659" s="423"/>
      <c r="S659" s="423"/>
      <c r="T659" s="435" t="str">
        <f>IF(S659="","",VLOOKUP(S659,'Drop Down Lists'!$D$2:$E$394,2,FALSE))</f>
        <v/>
      </c>
      <c r="U659" s="428"/>
      <c r="V659" s="428"/>
      <c r="W659" s="436"/>
      <c r="X659" s="436"/>
      <c r="Y659" s="437"/>
      <c r="Z659" s="438" t="str">
        <f t="shared" si="51"/>
        <v/>
      </c>
      <c r="AA659" s="438" t="str">
        <f>IF(Z659="","",VLOOKUP(Z659,'Drop Down Lists'!$D$2:$E$3942,FALSE))</f>
        <v/>
      </c>
      <c r="AB659" s="438"/>
      <c r="AC659" s="438"/>
      <c r="AD659" s="433" t="str">
        <f t="shared" si="52"/>
        <v/>
      </c>
      <c r="AE659" s="439" t="str">
        <f t="shared" si="50"/>
        <v/>
      </c>
      <c r="AF659" s="438" t="str">
        <f>IF(AE659="","",VLOOKUP(AE659,'Drop Down Lists'!$D$2:$E$394,2,FALSE))</f>
        <v/>
      </c>
      <c r="AG659" s="439"/>
      <c r="AH659" s="437" t="str">
        <f t="shared" si="53"/>
        <v/>
      </c>
      <c r="AI659" s="438" t="str">
        <f t="shared" si="54"/>
        <v xml:space="preserve"> </v>
      </c>
      <c r="AJ659" s="438" t="str">
        <f>IF(AI659=" "," ",VLOOKUP(AI659,'Drop Down Lists'!$D$2:$E$394,2,FALSE))</f>
        <v xml:space="preserve"> </v>
      </c>
      <c r="AK659" s="440"/>
    </row>
    <row r="660" spans="1:37">
      <c r="A660" s="422"/>
      <c r="B660" s="423"/>
      <c r="C660" s="423"/>
      <c r="D660" s="423"/>
      <c r="E660" s="424"/>
      <c r="F660" s="423"/>
      <c r="G660" s="423"/>
      <c r="H660" s="424"/>
      <c r="I660" s="423"/>
      <c r="J660" s="423"/>
      <c r="K660" s="423"/>
      <c r="L660" s="433"/>
      <c r="M660" s="423"/>
      <c r="N660" s="423"/>
      <c r="O660" s="425"/>
      <c r="P660" s="434"/>
      <c r="Q660" s="423"/>
      <c r="R660" s="423"/>
      <c r="S660" s="423"/>
      <c r="T660" s="435" t="str">
        <f>IF(S660="","",VLOOKUP(S660,'Drop Down Lists'!$D$2:$E$394,2,FALSE))</f>
        <v/>
      </c>
      <c r="U660" s="428"/>
      <c r="V660" s="428"/>
      <c r="W660" s="436"/>
      <c r="X660" s="436"/>
      <c r="Y660" s="437"/>
      <c r="Z660" s="438" t="str">
        <f t="shared" si="51"/>
        <v/>
      </c>
      <c r="AA660" s="438" t="str">
        <f>IF(Z660="","",VLOOKUP(Z660,'Drop Down Lists'!$D$2:$E$3942,FALSE))</f>
        <v/>
      </c>
      <c r="AB660" s="438"/>
      <c r="AC660" s="438"/>
      <c r="AD660" s="433" t="str">
        <f t="shared" si="52"/>
        <v/>
      </c>
      <c r="AE660" s="439" t="str">
        <f t="shared" si="50"/>
        <v/>
      </c>
      <c r="AF660" s="438" t="str">
        <f>IF(AE660="","",VLOOKUP(AE660,'Drop Down Lists'!$D$2:$E$394,2,FALSE))</f>
        <v/>
      </c>
      <c r="AG660" s="439"/>
      <c r="AH660" s="437" t="str">
        <f t="shared" si="53"/>
        <v/>
      </c>
      <c r="AI660" s="438" t="str">
        <f t="shared" si="54"/>
        <v xml:space="preserve"> </v>
      </c>
      <c r="AJ660" s="438" t="str">
        <f>IF(AI660=" "," ",VLOOKUP(AI660,'Drop Down Lists'!$D$2:$E$394,2,FALSE))</f>
        <v xml:space="preserve"> </v>
      </c>
      <c r="AK660" s="440"/>
    </row>
    <row r="661" spans="1:37">
      <c r="A661" s="422"/>
      <c r="B661" s="423"/>
      <c r="C661" s="423"/>
      <c r="D661" s="423"/>
      <c r="E661" s="424"/>
      <c r="F661" s="423"/>
      <c r="G661" s="423"/>
      <c r="H661" s="424"/>
      <c r="I661" s="423"/>
      <c r="J661" s="423"/>
      <c r="K661" s="423"/>
      <c r="L661" s="433"/>
      <c r="M661" s="423"/>
      <c r="N661" s="423"/>
      <c r="O661" s="425"/>
      <c r="P661" s="434"/>
      <c r="Q661" s="423"/>
      <c r="R661" s="423"/>
      <c r="S661" s="423"/>
      <c r="T661" s="435" t="str">
        <f>IF(S661="","",VLOOKUP(S661,'Drop Down Lists'!$D$2:$E$394,2,FALSE))</f>
        <v/>
      </c>
      <c r="U661" s="428"/>
      <c r="V661" s="428"/>
      <c r="W661" s="436"/>
      <c r="X661" s="436"/>
      <c r="Y661" s="437"/>
      <c r="Z661" s="438" t="str">
        <f t="shared" si="51"/>
        <v/>
      </c>
      <c r="AA661" s="438" t="str">
        <f>IF(Z661="","",VLOOKUP(Z661,'Drop Down Lists'!$D$2:$E$3942,FALSE))</f>
        <v/>
      </c>
      <c r="AB661" s="438"/>
      <c r="AC661" s="438"/>
      <c r="AD661" s="433" t="str">
        <f t="shared" si="52"/>
        <v/>
      </c>
      <c r="AE661" s="439" t="str">
        <f t="shared" si="50"/>
        <v/>
      </c>
      <c r="AF661" s="438" t="str">
        <f>IF(AE661="","",VLOOKUP(AE661,'Drop Down Lists'!$D$2:$E$394,2,FALSE))</f>
        <v/>
      </c>
      <c r="AG661" s="439"/>
      <c r="AH661" s="437" t="str">
        <f t="shared" si="53"/>
        <v/>
      </c>
      <c r="AI661" s="438" t="str">
        <f t="shared" si="54"/>
        <v xml:space="preserve"> </v>
      </c>
      <c r="AJ661" s="438" t="str">
        <f>IF(AI661=" "," ",VLOOKUP(AI661,'Drop Down Lists'!$D$2:$E$394,2,FALSE))</f>
        <v xml:space="preserve"> </v>
      </c>
      <c r="AK661" s="440"/>
    </row>
    <row r="662" spans="1:37">
      <c r="A662" s="422"/>
      <c r="B662" s="423"/>
      <c r="C662" s="423"/>
      <c r="D662" s="423"/>
      <c r="E662" s="424"/>
      <c r="F662" s="423"/>
      <c r="G662" s="423"/>
      <c r="H662" s="424"/>
      <c r="I662" s="423"/>
      <c r="J662" s="423"/>
      <c r="K662" s="423"/>
      <c r="L662" s="433"/>
      <c r="M662" s="423"/>
      <c r="N662" s="423"/>
      <c r="O662" s="425"/>
      <c r="P662" s="434"/>
      <c r="Q662" s="423"/>
      <c r="R662" s="423"/>
      <c r="S662" s="423"/>
      <c r="T662" s="435" t="str">
        <f>IF(S662="","",VLOOKUP(S662,'Drop Down Lists'!$D$2:$E$394,2,FALSE))</f>
        <v/>
      </c>
      <c r="U662" s="428"/>
      <c r="V662" s="428"/>
      <c r="W662" s="436"/>
      <c r="X662" s="436"/>
      <c r="Y662" s="437"/>
      <c r="Z662" s="438" t="str">
        <f t="shared" si="51"/>
        <v/>
      </c>
      <c r="AA662" s="438" t="str">
        <f>IF(Z662="","",VLOOKUP(Z662,'Drop Down Lists'!$D$2:$E$3942,FALSE))</f>
        <v/>
      </c>
      <c r="AB662" s="438"/>
      <c r="AC662" s="438"/>
      <c r="AD662" s="433" t="str">
        <f t="shared" si="52"/>
        <v/>
      </c>
      <c r="AE662" s="439" t="str">
        <f t="shared" si="50"/>
        <v/>
      </c>
      <c r="AF662" s="438" t="str">
        <f>IF(AE662="","",VLOOKUP(AE662,'Drop Down Lists'!$D$2:$E$394,2,FALSE))</f>
        <v/>
      </c>
      <c r="AG662" s="439"/>
      <c r="AH662" s="437" t="str">
        <f t="shared" si="53"/>
        <v/>
      </c>
      <c r="AI662" s="438" t="str">
        <f t="shared" si="54"/>
        <v xml:space="preserve"> </v>
      </c>
      <c r="AJ662" s="438" t="str">
        <f>IF(AI662=" "," ",VLOOKUP(AI662,'Drop Down Lists'!$D$2:$E$394,2,FALSE))</f>
        <v xml:space="preserve"> </v>
      </c>
      <c r="AK662" s="440"/>
    </row>
    <row r="663" spans="1:37">
      <c r="A663" s="422"/>
      <c r="B663" s="423"/>
      <c r="C663" s="423"/>
      <c r="D663" s="423"/>
      <c r="E663" s="424"/>
      <c r="F663" s="423"/>
      <c r="G663" s="423"/>
      <c r="H663" s="424"/>
      <c r="I663" s="423"/>
      <c r="J663" s="423"/>
      <c r="K663" s="423"/>
      <c r="L663" s="433"/>
      <c r="M663" s="423"/>
      <c r="N663" s="423"/>
      <c r="O663" s="425"/>
      <c r="P663" s="434"/>
      <c r="Q663" s="423"/>
      <c r="R663" s="423"/>
      <c r="S663" s="423"/>
      <c r="T663" s="435" t="str">
        <f>IF(S663="","",VLOOKUP(S663,'Drop Down Lists'!$D$2:$E$394,2,FALSE))</f>
        <v/>
      </c>
      <c r="U663" s="428"/>
      <c r="V663" s="428"/>
      <c r="W663" s="436"/>
      <c r="X663" s="436"/>
      <c r="Y663" s="437"/>
      <c r="Z663" s="438" t="str">
        <f t="shared" si="51"/>
        <v/>
      </c>
      <c r="AA663" s="438" t="str">
        <f>IF(Z663="","",VLOOKUP(Z663,'Drop Down Lists'!$D$2:$E$3942,FALSE))</f>
        <v/>
      </c>
      <c r="AB663" s="438"/>
      <c r="AC663" s="438"/>
      <c r="AD663" s="433" t="str">
        <f t="shared" si="52"/>
        <v/>
      </c>
      <c r="AE663" s="439" t="str">
        <f t="shared" si="50"/>
        <v/>
      </c>
      <c r="AF663" s="438" t="str">
        <f>IF(AE663="","",VLOOKUP(AE663,'Drop Down Lists'!$D$2:$E$394,2,FALSE))</f>
        <v/>
      </c>
      <c r="AG663" s="439"/>
      <c r="AH663" s="437" t="str">
        <f t="shared" si="53"/>
        <v/>
      </c>
      <c r="AI663" s="438" t="str">
        <f t="shared" si="54"/>
        <v xml:space="preserve"> </v>
      </c>
      <c r="AJ663" s="438" t="str">
        <f>IF(AI663=" "," ",VLOOKUP(AI663,'Drop Down Lists'!$D$2:$E$394,2,FALSE))</f>
        <v xml:space="preserve"> </v>
      </c>
      <c r="AK663" s="440"/>
    </row>
    <row r="664" spans="1:37">
      <c r="A664" s="422"/>
      <c r="B664" s="423"/>
      <c r="C664" s="423"/>
      <c r="D664" s="423"/>
      <c r="E664" s="424"/>
      <c r="F664" s="423"/>
      <c r="G664" s="423"/>
      <c r="H664" s="424"/>
      <c r="I664" s="423"/>
      <c r="J664" s="423"/>
      <c r="K664" s="423"/>
      <c r="L664" s="433"/>
      <c r="M664" s="423"/>
      <c r="N664" s="423"/>
      <c r="O664" s="425"/>
      <c r="P664" s="434"/>
      <c r="Q664" s="423"/>
      <c r="R664" s="423"/>
      <c r="S664" s="423"/>
      <c r="T664" s="435" t="str">
        <f>IF(S664="","",VLOOKUP(S664,'Drop Down Lists'!$D$2:$E$394,2,FALSE))</f>
        <v/>
      </c>
      <c r="U664" s="428"/>
      <c r="V664" s="428"/>
      <c r="W664" s="436"/>
      <c r="X664" s="436"/>
      <c r="Y664" s="437"/>
      <c r="Z664" s="438" t="str">
        <f t="shared" si="51"/>
        <v/>
      </c>
      <c r="AA664" s="438" t="str">
        <f>IF(Z664="","",VLOOKUP(Z664,'Drop Down Lists'!$D$2:$E$3942,FALSE))</f>
        <v/>
      </c>
      <c r="AB664" s="438"/>
      <c r="AC664" s="438"/>
      <c r="AD664" s="433" t="str">
        <f t="shared" si="52"/>
        <v/>
      </c>
      <c r="AE664" s="439" t="str">
        <f t="shared" si="50"/>
        <v/>
      </c>
      <c r="AF664" s="438" t="str">
        <f>IF(AE664="","",VLOOKUP(AE664,'Drop Down Lists'!$D$2:$E$394,2,FALSE))</f>
        <v/>
      </c>
      <c r="AG664" s="439"/>
      <c r="AH664" s="437" t="str">
        <f t="shared" si="53"/>
        <v/>
      </c>
      <c r="AI664" s="438" t="str">
        <f t="shared" si="54"/>
        <v xml:space="preserve"> </v>
      </c>
      <c r="AJ664" s="438" t="str">
        <f>IF(AI664=" "," ",VLOOKUP(AI664,'Drop Down Lists'!$D$2:$E$394,2,FALSE))</f>
        <v xml:space="preserve"> </v>
      </c>
      <c r="AK664" s="440"/>
    </row>
    <row r="665" spans="1:37">
      <c r="A665" s="422"/>
      <c r="B665" s="423"/>
      <c r="C665" s="423"/>
      <c r="D665" s="423"/>
      <c r="E665" s="424"/>
      <c r="F665" s="423"/>
      <c r="G665" s="423"/>
      <c r="H665" s="424"/>
      <c r="I665" s="423"/>
      <c r="J665" s="423"/>
      <c r="K665" s="423"/>
      <c r="L665" s="433"/>
      <c r="M665" s="423"/>
      <c r="N665" s="423"/>
      <c r="O665" s="425"/>
      <c r="P665" s="434"/>
      <c r="Q665" s="423"/>
      <c r="R665" s="423"/>
      <c r="S665" s="423"/>
      <c r="T665" s="435" t="str">
        <f>IF(S665="","",VLOOKUP(S665,'Drop Down Lists'!$D$2:$E$394,2,FALSE))</f>
        <v/>
      </c>
      <c r="U665" s="428"/>
      <c r="V665" s="428"/>
      <c r="W665" s="436"/>
      <c r="X665" s="436"/>
      <c r="Y665" s="437"/>
      <c r="Z665" s="438" t="str">
        <f t="shared" si="51"/>
        <v/>
      </c>
      <c r="AA665" s="438" t="str">
        <f>IF(Z665="","",VLOOKUP(Z665,'Drop Down Lists'!$D$2:$E$3942,FALSE))</f>
        <v/>
      </c>
      <c r="AB665" s="438"/>
      <c r="AC665" s="438"/>
      <c r="AD665" s="433" t="str">
        <f t="shared" si="52"/>
        <v/>
      </c>
      <c r="AE665" s="439" t="str">
        <f t="shared" si="50"/>
        <v/>
      </c>
      <c r="AF665" s="438" t="str">
        <f>IF(AE665="","",VLOOKUP(AE665,'Drop Down Lists'!$D$2:$E$394,2,FALSE))</f>
        <v/>
      </c>
      <c r="AG665" s="439"/>
      <c r="AH665" s="437" t="str">
        <f t="shared" si="53"/>
        <v/>
      </c>
      <c r="AI665" s="438" t="str">
        <f t="shared" si="54"/>
        <v xml:space="preserve"> </v>
      </c>
      <c r="AJ665" s="438" t="str">
        <f>IF(AI665=" "," ",VLOOKUP(AI665,'Drop Down Lists'!$D$2:$E$394,2,FALSE))</f>
        <v xml:space="preserve"> </v>
      </c>
      <c r="AK665" s="440"/>
    </row>
    <row r="666" spans="1:37">
      <c r="A666" s="422"/>
      <c r="B666" s="423"/>
      <c r="C666" s="423"/>
      <c r="D666" s="423"/>
      <c r="E666" s="424"/>
      <c r="F666" s="423"/>
      <c r="G666" s="423"/>
      <c r="H666" s="424"/>
      <c r="I666" s="423"/>
      <c r="J666" s="423"/>
      <c r="K666" s="423"/>
      <c r="L666" s="433"/>
      <c r="M666" s="423"/>
      <c r="N666" s="423"/>
      <c r="O666" s="425"/>
      <c r="P666" s="434"/>
      <c r="Q666" s="423"/>
      <c r="R666" s="423"/>
      <c r="S666" s="423"/>
      <c r="T666" s="435" t="str">
        <f>IF(S666="","",VLOOKUP(S666,'Drop Down Lists'!$D$2:$E$394,2,FALSE))</f>
        <v/>
      </c>
      <c r="U666" s="428"/>
      <c r="V666" s="428"/>
      <c r="W666" s="436"/>
      <c r="X666" s="436"/>
      <c r="Y666" s="437"/>
      <c r="Z666" s="438" t="str">
        <f t="shared" si="51"/>
        <v/>
      </c>
      <c r="AA666" s="438" t="str">
        <f>IF(Z666="","",VLOOKUP(Z666,'Drop Down Lists'!$D$2:$E$3942,FALSE))</f>
        <v/>
      </c>
      <c r="AB666" s="438"/>
      <c r="AC666" s="438"/>
      <c r="AD666" s="433" t="str">
        <f t="shared" si="52"/>
        <v/>
      </c>
      <c r="AE666" s="439" t="str">
        <f t="shared" si="50"/>
        <v/>
      </c>
      <c r="AF666" s="438" t="str">
        <f>IF(AE666="","",VLOOKUP(AE666,'Drop Down Lists'!$D$2:$E$394,2,FALSE))</f>
        <v/>
      </c>
      <c r="AG666" s="439"/>
      <c r="AH666" s="437" t="str">
        <f t="shared" si="53"/>
        <v/>
      </c>
      <c r="AI666" s="438" t="str">
        <f t="shared" si="54"/>
        <v xml:space="preserve"> </v>
      </c>
      <c r="AJ666" s="438" t="str">
        <f>IF(AI666=" "," ",VLOOKUP(AI666,'Drop Down Lists'!$D$2:$E$394,2,FALSE))</f>
        <v xml:space="preserve"> </v>
      </c>
      <c r="AK666" s="440"/>
    </row>
    <row r="667" spans="1:37">
      <c r="A667" s="422"/>
      <c r="B667" s="423"/>
      <c r="C667" s="423"/>
      <c r="D667" s="423"/>
      <c r="E667" s="424"/>
      <c r="F667" s="423"/>
      <c r="G667" s="423"/>
      <c r="H667" s="424"/>
      <c r="I667" s="423"/>
      <c r="J667" s="423"/>
      <c r="K667" s="423"/>
      <c r="L667" s="433"/>
      <c r="M667" s="423"/>
      <c r="N667" s="423"/>
      <c r="O667" s="425"/>
      <c r="P667" s="434"/>
      <c r="Q667" s="423"/>
      <c r="R667" s="423"/>
      <c r="S667" s="423"/>
      <c r="T667" s="435" t="str">
        <f>IF(S667="","",VLOOKUP(S667,'Drop Down Lists'!$D$2:$E$394,2,FALSE))</f>
        <v/>
      </c>
      <c r="U667" s="428"/>
      <c r="V667" s="428"/>
      <c r="W667" s="436"/>
      <c r="X667" s="436"/>
      <c r="Y667" s="437"/>
      <c r="Z667" s="438" t="str">
        <f t="shared" si="51"/>
        <v/>
      </c>
      <c r="AA667" s="438" t="str">
        <f>IF(Z667="","",VLOOKUP(Z667,'Drop Down Lists'!$D$2:$E$3942,FALSE))</f>
        <v/>
      </c>
      <c r="AB667" s="438"/>
      <c r="AC667" s="438"/>
      <c r="AD667" s="433" t="str">
        <f t="shared" si="52"/>
        <v/>
      </c>
      <c r="AE667" s="439" t="str">
        <f t="shared" si="50"/>
        <v/>
      </c>
      <c r="AF667" s="438" t="str">
        <f>IF(AE667="","",VLOOKUP(AE667,'Drop Down Lists'!$D$2:$E$394,2,FALSE))</f>
        <v/>
      </c>
      <c r="AG667" s="439"/>
      <c r="AH667" s="437" t="str">
        <f t="shared" si="53"/>
        <v/>
      </c>
      <c r="AI667" s="438" t="str">
        <f t="shared" si="54"/>
        <v xml:space="preserve"> </v>
      </c>
      <c r="AJ667" s="438" t="str">
        <f>IF(AI667=" "," ",VLOOKUP(AI667,'Drop Down Lists'!$D$2:$E$394,2,FALSE))</f>
        <v xml:space="preserve"> </v>
      </c>
      <c r="AK667" s="440"/>
    </row>
    <row r="668" spans="1:37">
      <c r="A668" s="422"/>
      <c r="B668" s="423"/>
      <c r="C668" s="423"/>
      <c r="D668" s="423"/>
      <c r="E668" s="424"/>
      <c r="F668" s="423"/>
      <c r="G668" s="423"/>
      <c r="H668" s="424"/>
      <c r="I668" s="423"/>
      <c r="J668" s="423"/>
      <c r="K668" s="423"/>
      <c r="L668" s="433"/>
      <c r="M668" s="423"/>
      <c r="N668" s="423"/>
      <c r="O668" s="425"/>
      <c r="P668" s="434"/>
      <c r="Q668" s="423"/>
      <c r="R668" s="423"/>
      <c r="S668" s="423"/>
      <c r="T668" s="435" t="str">
        <f>IF(S668="","",VLOOKUP(S668,'Drop Down Lists'!$D$2:$E$394,2,FALSE))</f>
        <v/>
      </c>
      <c r="U668" s="428"/>
      <c r="V668" s="428"/>
      <c r="W668" s="436"/>
      <c r="X668" s="436"/>
      <c r="Y668" s="437"/>
      <c r="Z668" s="438" t="str">
        <f t="shared" si="51"/>
        <v/>
      </c>
      <c r="AA668" s="438" t="str">
        <f>IF(Z668="","",VLOOKUP(Z668,'Drop Down Lists'!$D$2:$E$3942,FALSE))</f>
        <v/>
      </c>
      <c r="AB668" s="438"/>
      <c r="AC668" s="438"/>
      <c r="AD668" s="433" t="str">
        <f t="shared" si="52"/>
        <v/>
      </c>
      <c r="AE668" s="439" t="str">
        <f t="shared" si="50"/>
        <v/>
      </c>
      <c r="AF668" s="438" t="str">
        <f>IF(AE668="","",VLOOKUP(AE668,'Drop Down Lists'!$D$2:$E$394,2,FALSE))</f>
        <v/>
      </c>
      <c r="AG668" s="439"/>
      <c r="AH668" s="437" t="str">
        <f t="shared" si="53"/>
        <v/>
      </c>
      <c r="AI668" s="438" t="str">
        <f t="shared" si="54"/>
        <v xml:space="preserve"> </v>
      </c>
      <c r="AJ668" s="438" t="str">
        <f>IF(AI668=" "," ",VLOOKUP(AI668,'Drop Down Lists'!$D$2:$E$394,2,FALSE))</f>
        <v xml:space="preserve"> </v>
      </c>
      <c r="AK668" s="440"/>
    </row>
    <row r="669" spans="1:37">
      <c r="A669" s="422"/>
      <c r="B669" s="423"/>
      <c r="C669" s="423"/>
      <c r="D669" s="423"/>
      <c r="E669" s="424"/>
      <c r="F669" s="423"/>
      <c r="G669" s="423"/>
      <c r="H669" s="424"/>
      <c r="I669" s="423"/>
      <c r="J669" s="423"/>
      <c r="K669" s="423"/>
      <c r="L669" s="433"/>
      <c r="M669" s="423"/>
      <c r="N669" s="423"/>
      <c r="O669" s="425"/>
      <c r="P669" s="434"/>
      <c r="Q669" s="423"/>
      <c r="R669" s="423"/>
      <c r="S669" s="423"/>
      <c r="T669" s="435" t="str">
        <f>IF(S669="","",VLOOKUP(S669,'Drop Down Lists'!$D$2:$E$394,2,FALSE))</f>
        <v/>
      </c>
      <c r="U669" s="428"/>
      <c r="V669" s="428"/>
      <c r="W669" s="436"/>
      <c r="X669" s="436"/>
      <c r="Y669" s="437"/>
      <c r="Z669" s="438" t="str">
        <f t="shared" si="51"/>
        <v/>
      </c>
      <c r="AA669" s="438" t="str">
        <f>IF(Z669="","",VLOOKUP(Z669,'Drop Down Lists'!$D$2:$E$3942,FALSE))</f>
        <v/>
      </c>
      <c r="AB669" s="438"/>
      <c r="AC669" s="438"/>
      <c r="AD669" s="433" t="str">
        <f t="shared" si="52"/>
        <v/>
      </c>
      <c r="AE669" s="439" t="str">
        <f t="shared" si="50"/>
        <v/>
      </c>
      <c r="AF669" s="438" t="str">
        <f>IF(AE669="","",VLOOKUP(AE669,'Drop Down Lists'!$D$2:$E$394,2,FALSE))</f>
        <v/>
      </c>
      <c r="AG669" s="439"/>
      <c r="AH669" s="437" t="str">
        <f t="shared" si="53"/>
        <v/>
      </c>
      <c r="AI669" s="438" t="str">
        <f t="shared" si="54"/>
        <v xml:space="preserve"> </v>
      </c>
      <c r="AJ669" s="438" t="str">
        <f>IF(AI669=" "," ",VLOOKUP(AI669,'Drop Down Lists'!$D$2:$E$394,2,FALSE))</f>
        <v xml:space="preserve"> </v>
      </c>
      <c r="AK669" s="440"/>
    </row>
    <row r="670" spans="1:37">
      <c r="A670" s="422"/>
      <c r="B670" s="423"/>
      <c r="C670" s="423"/>
      <c r="D670" s="423"/>
      <c r="E670" s="424"/>
      <c r="F670" s="423"/>
      <c r="G670" s="423"/>
      <c r="H670" s="424"/>
      <c r="I670" s="423"/>
      <c r="J670" s="423"/>
      <c r="K670" s="423"/>
      <c r="L670" s="433"/>
      <c r="M670" s="423"/>
      <c r="N670" s="423"/>
      <c r="O670" s="425"/>
      <c r="P670" s="434"/>
      <c r="Q670" s="423"/>
      <c r="R670" s="423"/>
      <c r="S670" s="423"/>
      <c r="T670" s="435" t="str">
        <f>IF(S670="","",VLOOKUP(S670,'Drop Down Lists'!$D$2:$E$394,2,FALSE))</f>
        <v/>
      </c>
      <c r="U670" s="428"/>
      <c r="V670" s="428"/>
      <c r="W670" s="436"/>
      <c r="X670" s="436"/>
      <c r="Y670" s="437"/>
      <c r="Z670" s="438" t="str">
        <f t="shared" si="51"/>
        <v/>
      </c>
      <c r="AA670" s="438" t="str">
        <f>IF(Z670="","",VLOOKUP(Z670,'Drop Down Lists'!$D$2:$E$3942,FALSE))</f>
        <v/>
      </c>
      <c r="AB670" s="438"/>
      <c r="AC670" s="438"/>
      <c r="AD670" s="433" t="str">
        <f t="shared" si="52"/>
        <v/>
      </c>
      <c r="AE670" s="439" t="str">
        <f t="shared" si="50"/>
        <v/>
      </c>
      <c r="AF670" s="438" t="str">
        <f>IF(AE670="","",VLOOKUP(AE670,'Drop Down Lists'!$D$2:$E$394,2,FALSE))</f>
        <v/>
      </c>
      <c r="AG670" s="439"/>
      <c r="AH670" s="437" t="str">
        <f t="shared" si="53"/>
        <v/>
      </c>
      <c r="AI670" s="438" t="str">
        <f t="shared" si="54"/>
        <v xml:space="preserve"> </v>
      </c>
      <c r="AJ670" s="438" t="str">
        <f>IF(AI670=" "," ",VLOOKUP(AI670,'Drop Down Lists'!$D$2:$E$394,2,FALSE))</f>
        <v xml:space="preserve"> </v>
      </c>
      <c r="AK670" s="440"/>
    </row>
    <row r="671" spans="1:37">
      <c r="A671" s="422"/>
      <c r="B671" s="423"/>
      <c r="C671" s="423"/>
      <c r="D671" s="423"/>
      <c r="E671" s="424"/>
      <c r="F671" s="423"/>
      <c r="G671" s="423"/>
      <c r="H671" s="424"/>
      <c r="I671" s="423"/>
      <c r="J671" s="423"/>
      <c r="K671" s="423"/>
      <c r="L671" s="433"/>
      <c r="M671" s="423"/>
      <c r="N671" s="423"/>
      <c r="O671" s="425"/>
      <c r="P671" s="434"/>
      <c r="Q671" s="423"/>
      <c r="R671" s="423"/>
      <c r="S671" s="423"/>
      <c r="T671" s="435" t="str">
        <f>IF(S671="","",VLOOKUP(S671,'Drop Down Lists'!$D$2:$E$394,2,FALSE))</f>
        <v/>
      </c>
      <c r="U671" s="428"/>
      <c r="V671" s="428"/>
      <c r="W671" s="436"/>
      <c r="X671" s="436"/>
      <c r="Y671" s="437"/>
      <c r="Z671" s="438" t="str">
        <f t="shared" si="51"/>
        <v/>
      </c>
      <c r="AA671" s="438" t="str">
        <f>IF(Z671="","",VLOOKUP(Z671,'Drop Down Lists'!$D$2:$E$3942,FALSE))</f>
        <v/>
      </c>
      <c r="AB671" s="438"/>
      <c r="AC671" s="438"/>
      <c r="AD671" s="433" t="str">
        <f t="shared" si="52"/>
        <v/>
      </c>
      <c r="AE671" s="439" t="str">
        <f t="shared" si="50"/>
        <v/>
      </c>
      <c r="AF671" s="438" t="str">
        <f>IF(AE671="","",VLOOKUP(AE671,'Drop Down Lists'!$D$2:$E$394,2,FALSE))</f>
        <v/>
      </c>
      <c r="AG671" s="439"/>
      <c r="AH671" s="437" t="str">
        <f t="shared" si="53"/>
        <v/>
      </c>
      <c r="AI671" s="438" t="str">
        <f t="shared" si="54"/>
        <v xml:space="preserve"> </v>
      </c>
      <c r="AJ671" s="438" t="str">
        <f>IF(AI671=" "," ",VLOOKUP(AI671,'Drop Down Lists'!$D$2:$E$394,2,FALSE))</f>
        <v xml:space="preserve"> </v>
      </c>
      <c r="AK671" s="440"/>
    </row>
    <row r="672" spans="1:37">
      <c r="A672" s="422"/>
      <c r="B672" s="423"/>
      <c r="C672" s="423"/>
      <c r="D672" s="423"/>
      <c r="E672" s="424"/>
      <c r="F672" s="423"/>
      <c r="G672" s="423"/>
      <c r="H672" s="424"/>
      <c r="I672" s="423"/>
      <c r="J672" s="423"/>
      <c r="K672" s="423"/>
      <c r="L672" s="433"/>
      <c r="M672" s="423"/>
      <c r="N672" s="423"/>
      <c r="O672" s="425"/>
      <c r="P672" s="434"/>
      <c r="Q672" s="423"/>
      <c r="R672" s="423"/>
      <c r="S672" s="423"/>
      <c r="T672" s="435" t="str">
        <f>IF(S672="","",VLOOKUP(S672,'Drop Down Lists'!$D$2:$E$394,2,FALSE))</f>
        <v/>
      </c>
      <c r="U672" s="428"/>
      <c r="V672" s="428"/>
      <c r="W672" s="436"/>
      <c r="X672" s="436"/>
      <c r="Y672" s="437"/>
      <c r="Z672" s="438" t="str">
        <f t="shared" si="51"/>
        <v/>
      </c>
      <c r="AA672" s="438" t="str">
        <f>IF(Z672="","",VLOOKUP(Z672,'Drop Down Lists'!$D$2:$E$3942,FALSE))</f>
        <v/>
      </c>
      <c r="AB672" s="438"/>
      <c r="AC672" s="438"/>
      <c r="AD672" s="433" t="str">
        <f t="shared" si="52"/>
        <v/>
      </c>
      <c r="AE672" s="439" t="str">
        <f t="shared" si="50"/>
        <v/>
      </c>
      <c r="AF672" s="438" t="str">
        <f>IF(AE672="","",VLOOKUP(AE672,'Drop Down Lists'!$D$2:$E$394,2,FALSE))</f>
        <v/>
      </c>
      <c r="AG672" s="439"/>
      <c r="AH672" s="437" t="str">
        <f t="shared" si="53"/>
        <v/>
      </c>
      <c r="AI672" s="438" t="str">
        <f t="shared" si="54"/>
        <v xml:space="preserve"> </v>
      </c>
      <c r="AJ672" s="438" t="str">
        <f>IF(AI672=" "," ",VLOOKUP(AI672,'Drop Down Lists'!$D$2:$E$394,2,FALSE))</f>
        <v xml:space="preserve"> </v>
      </c>
      <c r="AK672" s="440"/>
    </row>
    <row r="673" spans="1:37">
      <c r="A673" s="422"/>
      <c r="B673" s="423"/>
      <c r="C673" s="423"/>
      <c r="D673" s="423"/>
      <c r="E673" s="424"/>
      <c r="F673" s="423"/>
      <c r="G673" s="423"/>
      <c r="H673" s="424"/>
      <c r="I673" s="423"/>
      <c r="J673" s="423"/>
      <c r="K673" s="423"/>
      <c r="L673" s="433"/>
      <c r="M673" s="423"/>
      <c r="N673" s="423"/>
      <c r="O673" s="425"/>
      <c r="P673" s="434"/>
      <c r="Q673" s="423"/>
      <c r="R673" s="423"/>
      <c r="S673" s="423"/>
      <c r="T673" s="435" t="str">
        <f>IF(S673="","",VLOOKUP(S673,'Drop Down Lists'!$D$2:$E$394,2,FALSE))</f>
        <v/>
      </c>
      <c r="U673" s="428"/>
      <c r="V673" s="428"/>
      <c r="W673" s="436"/>
      <c r="X673" s="436"/>
      <c r="Y673" s="437"/>
      <c r="Z673" s="438" t="str">
        <f t="shared" si="51"/>
        <v/>
      </c>
      <c r="AA673" s="438" t="str">
        <f>IF(Z673="","",VLOOKUP(Z673,'Drop Down Lists'!$D$2:$E$3942,FALSE))</f>
        <v/>
      </c>
      <c r="AB673" s="438"/>
      <c r="AC673" s="438"/>
      <c r="AD673" s="433" t="str">
        <f t="shared" si="52"/>
        <v/>
      </c>
      <c r="AE673" s="439" t="str">
        <f t="shared" si="50"/>
        <v/>
      </c>
      <c r="AF673" s="438" t="str">
        <f>IF(AE673="","",VLOOKUP(AE673,'Drop Down Lists'!$D$2:$E$394,2,FALSE))</f>
        <v/>
      </c>
      <c r="AG673" s="439"/>
      <c r="AH673" s="437" t="str">
        <f t="shared" si="53"/>
        <v/>
      </c>
      <c r="AI673" s="438" t="str">
        <f t="shared" si="54"/>
        <v xml:space="preserve"> </v>
      </c>
      <c r="AJ673" s="438" t="str">
        <f>IF(AI673=" "," ",VLOOKUP(AI673,'Drop Down Lists'!$D$2:$E$394,2,FALSE))</f>
        <v xml:space="preserve"> </v>
      </c>
      <c r="AK673" s="440"/>
    </row>
    <row r="674" spans="1:37">
      <c r="A674" s="422"/>
      <c r="B674" s="423"/>
      <c r="C674" s="423"/>
      <c r="D674" s="423"/>
      <c r="E674" s="424"/>
      <c r="F674" s="423"/>
      <c r="G674" s="423"/>
      <c r="H674" s="424"/>
      <c r="I674" s="423"/>
      <c r="J674" s="423"/>
      <c r="K674" s="423"/>
      <c r="L674" s="433"/>
      <c r="M674" s="423"/>
      <c r="N674" s="423"/>
      <c r="O674" s="425"/>
      <c r="P674" s="434"/>
      <c r="Q674" s="423"/>
      <c r="R674" s="423"/>
      <c r="S674" s="423"/>
      <c r="T674" s="435" t="str">
        <f>IF(S674="","",VLOOKUP(S674,'Drop Down Lists'!$D$2:$E$394,2,FALSE))</f>
        <v/>
      </c>
      <c r="U674" s="428"/>
      <c r="V674" s="428"/>
      <c r="W674" s="436"/>
      <c r="X674" s="436"/>
      <c r="Y674" s="437"/>
      <c r="Z674" s="438" t="str">
        <f t="shared" si="51"/>
        <v/>
      </c>
      <c r="AA674" s="438" t="str">
        <f>IF(Z674="","",VLOOKUP(Z674,'Drop Down Lists'!$D$2:$E$3942,FALSE))</f>
        <v/>
      </c>
      <c r="AB674" s="438"/>
      <c r="AC674" s="438"/>
      <c r="AD674" s="433" t="str">
        <f t="shared" si="52"/>
        <v/>
      </c>
      <c r="AE674" s="439" t="str">
        <f t="shared" si="50"/>
        <v/>
      </c>
      <c r="AF674" s="438" t="str">
        <f>IF(AE674="","",VLOOKUP(AE674,'Drop Down Lists'!$D$2:$E$394,2,FALSE))</f>
        <v/>
      </c>
      <c r="AG674" s="439"/>
      <c r="AH674" s="437" t="str">
        <f t="shared" si="53"/>
        <v/>
      </c>
      <c r="AI674" s="438" t="str">
        <f t="shared" si="54"/>
        <v xml:space="preserve"> </v>
      </c>
      <c r="AJ674" s="438" t="str">
        <f>IF(AI674=" "," ",VLOOKUP(AI674,'Drop Down Lists'!$D$2:$E$394,2,FALSE))</f>
        <v xml:space="preserve"> </v>
      </c>
      <c r="AK674" s="440"/>
    </row>
    <row r="675" spans="1:37">
      <c r="A675" s="422"/>
      <c r="B675" s="423"/>
      <c r="C675" s="423"/>
      <c r="D675" s="423"/>
      <c r="E675" s="424"/>
      <c r="F675" s="423"/>
      <c r="G675" s="423"/>
      <c r="H675" s="424"/>
      <c r="I675" s="423"/>
      <c r="J675" s="423"/>
      <c r="K675" s="423"/>
      <c r="L675" s="433"/>
      <c r="M675" s="423"/>
      <c r="N675" s="423"/>
      <c r="O675" s="425"/>
      <c r="P675" s="434"/>
      <c r="Q675" s="423"/>
      <c r="R675" s="423"/>
      <c r="S675" s="423"/>
      <c r="T675" s="435" t="str">
        <f>IF(S675="","",VLOOKUP(S675,'Drop Down Lists'!$D$2:$E$394,2,FALSE))</f>
        <v/>
      </c>
      <c r="U675" s="428"/>
      <c r="V675" s="428"/>
      <c r="W675" s="436"/>
      <c r="X675" s="436"/>
      <c r="Y675" s="437"/>
      <c r="Z675" s="438" t="str">
        <f t="shared" si="51"/>
        <v/>
      </c>
      <c r="AA675" s="438" t="str">
        <f>IF(Z675="","",VLOOKUP(Z675,'Drop Down Lists'!$D$2:$E$3942,FALSE))</f>
        <v/>
      </c>
      <c r="AB675" s="438"/>
      <c r="AC675" s="438"/>
      <c r="AD675" s="433" t="str">
        <f t="shared" si="52"/>
        <v/>
      </c>
      <c r="AE675" s="439" t="str">
        <f t="shared" si="50"/>
        <v/>
      </c>
      <c r="AF675" s="438" t="str">
        <f>IF(AE675="","",VLOOKUP(AE675,'Drop Down Lists'!$D$2:$E$394,2,FALSE))</f>
        <v/>
      </c>
      <c r="AG675" s="439"/>
      <c r="AH675" s="437" t="str">
        <f t="shared" si="53"/>
        <v/>
      </c>
      <c r="AI675" s="438" t="str">
        <f t="shared" si="54"/>
        <v xml:space="preserve"> </v>
      </c>
      <c r="AJ675" s="438" t="str">
        <f>IF(AI675=" "," ",VLOOKUP(AI675,'Drop Down Lists'!$D$2:$E$394,2,FALSE))</f>
        <v xml:space="preserve"> </v>
      </c>
      <c r="AK675" s="440"/>
    </row>
    <row r="676" spans="1:37">
      <c r="A676" s="422"/>
      <c r="B676" s="423"/>
      <c r="C676" s="423"/>
      <c r="D676" s="423"/>
      <c r="E676" s="424"/>
      <c r="F676" s="423"/>
      <c r="G676" s="423"/>
      <c r="H676" s="424"/>
      <c r="I676" s="423"/>
      <c r="J676" s="423"/>
      <c r="K676" s="423"/>
      <c r="L676" s="433"/>
      <c r="M676" s="423"/>
      <c r="N676" s="423"/>
      <c r="O676" s="425"/>
      <c r="P676" s="434"/>
      <c r="Q676" s="423"/>
      <c r="R676" s="423"/>
      <c r="S676" s="423"/>
      <c r="T676" s="435" t="str">
        <f>IF(S676="","",VLOOKUP(S676,'Drop Down Lists'!$D$2:$E$394,2,FALSE))</f>
        <v/>
      </c>
      <c r="U676" s="428"/>
      <c r="V676" s="428"/>
      <c r="W676" s="436"/>
      <c r="X676" s="436"/>
      <c r="Y676" s="437"/>
      <c r="Z676" s="438" t="str">
        <f t="shared" si="51"/>
        <v/>
      </c>
      <c r="AA676" s="438" t="str">
        <f>IF(Z676="","",VLOOKUP(Z676,'Drop Down Lists'!$D$2:$E$3942,FALSE))</f>
        <v/>
      </c>
      <c r="AB676" s="438"/>
      <c r="AC676" s="438"/>
      <c r="AD676" s="433" t="str">
        <f t="shared" si="52"/>
        <v/>
      </c>
      <c r="AE676" s="439" t="str">
        <f t="shared" si="50"/>
        <v/>
      </c>
      <c r="AF676" s="438" t="str">
        <f>IF(AE676="","",VLOOKUP(AE676,'Drop Down Lists'!$D$2:$E$394,2,FALSE))</f>
        <v/>
      </c>
      <c r="AG676" s="439"/>
      <c r="AH676" s="437" t="str">
        <f t="shared" si="53"/>
        <v/>
      </c>
      <c r="AI676" s="438" t="str">
        <f t="shared" si="54"/>
        <v xml:space="preserve"> </v>
      </c>
      <c r="AJ676" s="438" t="str">
        <f>IF(AI676=" "," ",VLOOKUP(AI676,'Drop Down Lists'!$D$2:$E$394,2,FALSE))</f>
        <v xml:space="preserve"> </v>
      </c>
      <c r="AK676" s="440"/>
    </row>
    <row r="677" spans="1:37">
      <c r="A677" s="422"/>
      <c r="B677" s="423"/>
      <c r="C677" s="423"/>
      <c r="D677" s="423"/>
      <c r="E677" s="424"/>
      <c r="F677" s="423"/>
      <c r="G677" s="423"/>
      <c r="H677" s="424"/>
      <c r="I677" s="423"/>
      <c r="J677" s="423"/>
      <c r="K677" s="423"/>
      <c r="L677" s="433"/>
      <c r="M677" s="423"/>
      <c r="N677" s="423"/>
      <c r="O677" s="425"/>
      <c r="P677" s="434"/>
      <c r="Q677" s="423"/>
      <c r="R677" s="423"/>
      <c r="S677" s="423"/>
      <c r="T677" s="435" t="str">
        <f>IF(S677="","",VLOOKUP(S677,'Drop Down Lists'!$D$2:$E$394,2,FALSE))</f>
        <v/>
      </c>
      <c r="U677" s="428"/>
      <c r="V677" s="428"/>
      <c r="W677" s="436"/>
      <c r="X677" s="436"/>
      <c r="Y677" s="437"/>
      <c r="Z677" s="438" t="str">
        <f t="shared" si="51"/>
        <v/>
      </c>
      <c r="AA677" s="438" t="str">
        <f>IF(Z677="","",VLOOKUP(Z677,'Drop Down Lists'!$D$2:$E$3942,FALSE))</f>
        <v/>
      </c>
      <c r="AB677" s="438"/>
      <c r="AC677" s="438"/>
      <c r="AD677" s="433" t="str">
        <f t="shared" si="52"/>
        <v/>
      </c>
      <c r="AE677" s="439" t="str">
        <f t="shared" si="50"/>
        <v/>
      </c>
      <c r="AF677" s="438" t="str">
        <f>IF(AE677="","",VLOOKUP(AE677,'Drop Down Lists'!$D$2:$E$394,2,FALSE))</f>
        <v/>
      </c>
      <c r="AG677" s="439"/>
      <c r="AH677" s="437" t="str">
        <f t="shared" si="53"/>
        <v/>
      </c>
      <c r="AI677" s="438" t="str">
        <f t="shared" si="54"/>
        <v xml:space="preserve"> </v>
      </c>
      <c r="AJ677" s="438" t="str">
        <f>IF(AI677=" "," ",VLOOKUP(AI677,'Drop Down Lists'!$D$2:$E$394,2,FALSE))</f>
        <v xml:space="preserve"> </v>
      </c>
      <c r="AK677" s="440"/>
    </row>
    <row r="678" spans="1:37">
      <c r="A678" s="422"/>
      <c r="B678" s="423"/>
      <c r="C678" s="423"/>
      <c r="D678" s="423"/>
      <c r="E678" s="424"/>
      <c r="F678" s="423"/>
      <c r="G678" s="423"/>
      <c r="H678" s="424"/>
      <c r="I678" s="423"/>
      <c r="J678" s="423"/>
      <c r="K678" s="423"/>
      <c r="L678" s="433"/>
      <c r="M678" s="423"/>
      <c r="N678" s="423"/>
      <c r="O678" s="425"/>
      <c r="P678" s="434"/>
      <c r="Q678" s="423"/>
      <c r="R678" s="423"/>
      <c r="S678" s="423"/>
      <c r="T678" s="435" t="str">
        <f>IF(S678="","",VLOOKUP(S678,'Drop Down Lists'!$D$2:$E$394,2,FALSE))</f>
        <v/>
      </c>
      <c r="U678" s="428"/>
      <c r="V678" s="428"/>
      <c r="W678" s="436"/>
      <c r="X678" s="436"/>
      <c r="Y678" s="437"/>
      <c r="Z678" s="438" t="str">
        <f t="shared" si="51"/>
        <v/>
      </c>
      <c r="AA678" s="438" t="str">
        <f>IF(Z678="","",VLOOKUP(Z678,'Drop Down Lists'!$D$2:$E$3942,FALSE))</f>
        <v/>
      </c>
      <c r="AB678" s="438"/>
      <c r="AC678" s="438"/>
      <c r="AD678" s="433" t="str">
        <f t="shared" si="52"/>
        <v/>
      </c>
      <c r="AE678" s="439" t="str">
        <f t="shared" si="50"/>
        <v/>
      </c>
      <c r="AF678" s="438" t="str">
        <f>IF(AE678="","",VLOOKUP(AE678,'Drop Down Lists'!$D$2:$E$394,2,FALSE))</f>
        <v/>
      </c>
      <c r="AG678" s="439"/>
      <c r="AH678" s="437" t="str">
        <f t="shared" si="53"/>
        <v/>
      </c>
      <c r="AI678" s="438" t="str">
        <f t="shared" si="54"/>
        <v xml:space="preserve"> </v>
      </c>
      <c r="AJ678" s="438" t="str">
        <f>IF(AI678=" "," ",VLOOKUP(AI678,'Drop Down Lists'!$D$2:$E$394,2,FALSE))</f>
        <v xml:space="preserve"> </v>
      </c>
      <c r="AK678" s="440"/>
    </row>
    <row r="679" spans="1:37">
      <c r="A679" s="422"/>
      <c r="B679" s="423"/>
      <c r="C679" s="423"/>
      <c r="D679" s="423"/>
      <c r="E679" s="424"/>
      <c r="F679" s="423"/>
      <c r="G679" s="423"/>
      <c r="H679" s="424"/>
      <c r="I679" s="423"/>
      <c r="J679" s="423"/>
      <c r="K679" s="423"/>
      <c r="L679" s="433"/>
      <c r="M679" s="423"/>
      <c r="N679" s="423"/>
      <c r="O679" s="425"/>
      <c r="P679" s="434"/>
      <c r="Q679" s="423"/>
      <c r="R679" s="423"/>
      <c r="S679" s="423"/>
      <c r="T679" s="435" t="str">
        <f>IF(S679="","",VLOOKUP(S679,'Drop Down Lists'!$D$2:$E$394,2,FALSE))</f>
        <v/>
      </c>
      <c r="U679" s="428"/>
      <c r="V679" s="428"/>
      <c r="W679" s="436"/>
      <c r="X679" s="436"/>
      <c r="Y679" s="437"/>
      <c r="Z679" s="438" t="str">
        <f t="shared" si="51"/>
        <v/>
      </c>
      <c r="AA679" s="438" t="str">
        <f>IF(Z679="","",VLOOKUP(Z679,'Drop Down Lists'!$D$2:$E$3942,FALSE))</f>
        <v/>
      </c>
      <c r="AB679" s="438"/>
      <c r="AC679" s="438"/>
      <c r="AD679" s="433" t="str">
        <f t="shared" si="52"/>
        <v/>
      </c>
      <c r="AE679" s="439" t="str">
        <f t="shared" si="50"/>
        <v/>
      </c>
      <c r="AF679" s="438" t="str">
        <f>IF(AE679="","",VLOOKUP(AE679,'Drop Down Lists'!$D$2:$E$394,2,FALSE))</f>
        <v/>
      </c>
      <c r="AG679" s="439"/>
      <c r="AH679" s="437" t="str">
        <f t="shared" si="53"/>
        <v/>
      </c>
      <c r="AI679" s="438" t="str">
        <f t="shared" si="54"/>
        <v xml:space="preserve"> </v>
      </c>
      <c r="AJ679" s="438" t="str">
        <f>IF(AI679=" "," ",VLOOKUP(AI679,'Drop Down Lists'!$D$2:$E$394,2,FALSE))</f>
        <v xml:space="preserve"> </v>
      </c>
      <c r="AK679" s="440"/>
    </row>
    <row r="680" spans="1:37">
      <c r="A680" s="422"/>
      <c r="B680" s="423"/>
      <c r="C680" s="423"/>
      <c r="D680" s="423"/>
      <c r="E680" s="424"/>
      <c r="F680" s="423"/>
      <c r="G680" s="423"/>
      <c r="H680" s="424"/>
      <c r="I680" s="423"/>
      <c r="J680" s="423"/>
      <c r="K680" s="423"/>
      <c r="L680" s="433"/>
      <c r="M680" s="423"/>
      <c r="N680" s="423"/>
      <c r="O680" s="425"/>
      <c r="P680" s="434"/>
      <c r="Q680" s="423"/>
      <c r="R680" s="423"/>
      <c r="S680" s="423"/>
      <c r="T680" s="435" t="str">
        <f>IF(S680="","",VLOOKUP(S680,'Drop Down Lists'!$D$2:$E$394,2,FALSE))</f>
        <v/>
      </c>
      <c r="U680" s="428"/>
      <c r="V680" s="428"/>
      <c r="W680" s="436"/>
      <c r="X680" s="436"/>
      <c r="Y680" s="437"/>
      <c r="Z680" s="438" t="str">
        <f t="shared" si="51"/>
        <v/>
      </c>
      <c r="AA680" s="438" t="str">
        <f>IF(Z680="","",VLOOKUP(Z680,'Drop Down Lists'!$D$2:$E$3942,FALSE))</f>
        <v/>
      </c>
      <c r="AB680" s="438"/>
      <c r="AC680" s="438"/>
      <c r="AD680" s="433" t="str">
        <f t="shared" si="52"/>
        <v/>
      </c>
      <c r="AE680" s="439" t="str">
        <f t="shared" si="50"/>
        <v/>
      </c>
      <c r="AF680" s="438" t="str">
        <f>IF(AE680="","",VLOOKUP(AE680,'Drop Down Lists'!$D$2:$E$394,2,FALSE))</f>
        <v/>
      </c>
      <c r="AG680" s="439"/>
      <c r="AH680" s="437" t="str">
        <f t="shared" si="53"/>
        <v/>
      </c>
      <c r="AI680" s="438" t="str">
        <f t="shared" si="54"/>
        <v xml:space="preserve"> </v>
      </c>
      <c r="AJ680" s="438" t="str">
        <f>IF(AI680=" "," ",VLOOKUP(AI680,'Drop Down Lists'!$D$2:$E$394,2,FALSE))</f>
        <v xml:space="preserve"> </v>
      </c>
      <c r="AK680" s="440"/>
    </row>
    <row r="681" spans="1:37">
      <c r="A681" s="422"/>
      <c r="B681" s="423"/>
      <c r="C681" s="423"/>
      <c r="D681" s="423"/>
      <c r="E681" s="424"/>
      <c r="F681" s="423"/>
      <c r="G681" s="423"/>
      <c r="H681" s="424"/>
      <c r="I681" s="423"/>
      <c r="J681" s="423"/>
      <c r="K681" s="423"/>
      <c r="L681" s="433"/>
      <c r="M681" s="423"/>
      <c r="N681" s="423"/>
      <c r="O681" s="425"/>
      <c r="P681" s="434"/>
      <c r="Q681" s="423"/>
      <c r="R681" s="423"/>
      <c r="S681" s="423"/>
      <c r="T681" s="435" t="str">
        <f>IF(S681="","",VLOOKUP(S681,'Drop Down Lists'!$D$2:$E$394,2,FALSE))</f>
        <v/>
      </c>
      <c r="U681" s="428"/>
      <c r="V681" s="428"/>
      <c r="W681" s="436"/>
      <c r="X681" s="436"/>
      <c r="Y681" s="437"/>
      <c r="Z681" s="438" t="str">
        <f t="shared" si="51"/>
        <v/>
      </c>
      <c r="AA681" s="438" t="str">
        <f>IF(Z681="","",VLOOKUP(Z681,'Drop Down Lists'!$D$2:$E$3942,FALSE))</f>
        <v/>
      </c>
      <c r="AB681" s="438"/>
      <c r="AC681" s="438"/>
      <c r="AD681" s="433" t="str">
        <f t="shared" si="52"/>
        <v/>
      </c>
      <c r="AE681" s="439" t="str">
        <f t="shared" si="50"/>
        <v/>
      </c>
      <c r="AF681" s="438" t="str">
        <f>IF(AE681="","",VLOOKUP(AE681,'Drop Down Lists'!$D$2:$E$394,2,FALSE))</f>
        <v/>
      </c>
      <c r="AG681" s="439"/>
      <c r="AH681" s="437" t="str">
        <f t="shared" si="53"/>
        <v/>
      </c>
      <c r="AI681" s="438" t="str">
        <f t="shared" si="54"/>
        <v xml:space="preserve"> </v>
      </c>
      <c r="AJ681" s="438" t="str">
        <f>IF(AI681=" "," ",VLOOKUP(AI681,'Drop Down Lists'!$D$2:$E$394,2,FALSE))</f>
        <v xml:space="preserve"> </v>
      </c>
      <c r="AK681" s="440"/>
    </row>
    <row r="682" spans="1:37">
      <c r="A682" s="422"/>
      <c r="B682" s="423"/>
      <c r="C682" s="423"/>
      <c r="D682" s="423"/>
      <c r="E682" s="424"/>
      <c r="F682" s="423"/>
      <c r="G682" s="423"/>
      <c r="H682" s="424"/>
      <c r="I682" s="423"/>
      <c r="J682" s="423"/>
      <c r="K682" s="423"/>
      <c r="L682" s="433"/>
      <c r="M682" s="423"/>
      <c r="N682" s="423"/>
      <c r="O682" s="425"/>
      <c r="P682" s="434"/>
      <c r="Q682" s="423"/>
      <c r="R682" s="423"/>
      <c r="S682" s="423"/>
      <c r="T682" s="435" t="str">
        <f>IF(S682="","",VLOOKUP(S682,'Drop Down Lists'!$D$2:$E$394,2,FALSE))</f>
        <v/>
      </c>
      <c r="U682" s="428"/>
      <c r="V682" s="428"/>
      <c r="W682" s="436"/>
      <c r="X682" s="436"/>
      <c r="Y682" s="437"/>
      <c r="Z682" s="438" t="str">
        <f t="shared" si="51"/>
        <v/>
      </c>
      <c r="AA682" s="438" t="str">
        <f>IF(Z682="","",VLOOKUP(Z682,'Drop Down Lists'!$D$2:$E$3942,FALSE))</f>
        <v/>
      </c>
      <c r="AB682" s="438"/>
      <c r="AC682" s="438"/>
      <c r="AD682" s="433" t="str">
        <f t="shared" si="52"/>
        <v/>
      </c>
      <c r="AE682" s="439" t="str">
        <f t="shared" si="50"/>
        <v/>
      </c>
      <c r="AF682" s="438" t="str">
        <f>IF(AE682="","",VLOOKUP(AE682,'Drop Down Lists'!$D$2:$E$394,2,FALSE))</f>
        <v/>
      </c>
      <c r="AG682" s="439"/>
      <c r="AH682" s="437" t="str">
        <f t="shared" si="53"/>
        <v/>
      </c>
      <c r="AI682" s="438" t="str">
        <f t="shared" si="54"/>
        <v xml:space="preserve"> </v>
      </c>
      <c r="AJ682" s="438" t="str">
        <f>IF(AI682=" "," ",VLOOKUP(AI682,'Drop Down Lists'!$D$2:$E$394,2,FALSE))</f>
        <v xml:space="preserve"> </v>
      </c>
      <c r="AK682" s="440"/>
    </row>
    <row r="683" spans="1:37">
      <c r="A683" s="422"/>
      <c r="B683" s="423"/>
      <c r="C683" s="423"/>
      <c r="D683" s="423"/>
      <c r="E683" s="424"/>
      <c r="F683" s="423"/>
      <c r="G683" s="423"/>
      <c r="H683" s="424"/>
      <c r="I683" s="423"/>
      <c r="J683" s="423"/>
      <c r="K683" s="423"/>
      <c r="L683" s="433"/>
      <c r="M683" s="423"/>
      <c r="N683" s="423"/>
      <c r="O683" s="425"/>
      <c r="P683" s="434"/>
      <c r="Q683" s="423"/>
      <c r="R683" s="423"/>
      <c r="S683" s="423"/>
      <c r="T683" s="435" t="str">
        <f>IF(S683="","",VLOOKUP(S683,'Drop Down Lists'!$D$2:$E$394,2,FALSE))</f>
        <v/>
      </c>
      <c r="U683" s="428"/>
      <c r="V683" s="428"/>
      <c r="W683" s="436"/>
      <c r="X683" s="436"/>
      <c r="Y683" s="437"/>
      <c r="Z683" s="438" t="str">
        <f t="shared" si="51"/>
        <v/>
      </c>
      <c r="AA683" s="438" t="str">
        <f>IF(Z683="","",VLOOKUP(Z683,'Drop Down Lists'!$D$2:$E$3942,FALSE))</f>
        <v/>
      </c>
      <c r="AB683" s="438"/>
      <c r="AC683" s="438"/>
      <c r="AD683" s="433" t="str">
        <f t="shared" si="52"/>
        <v/>
      </c>
      <c r="AE683" s="439" t="str">
        <f t="shared" si="50"/>
        <v/>
      </c>
      <c r="AF683" s="438" t="str">
        <f>IF(AE683="","",VLOOKUP(AE683,'Drop Down Lists'!$D$2:$E$394,2,FALSE))</f>
        <v/>
      </c>
      <c r="AG683" s="439"/>
      <c r="AH683" s="437" t="str">
        <f t="shared" si="53"/>
        <v/>
      </c>
      <c r="AI683" s="438" t="str">
        <f t="shared" si="54"/>
        <v xml:space="preserve"> </v>
      </c>
      <c r="AJ683" s="438" t="str">
        <f>IF(AI683=" "," ",VLOOKUP(AI683,'Drop Down Lists'!$D$2:$E$394,2,FALSE))</f>
        <v xml:space="preserve"> </v>
      </c>
      <c r="AK683" s="440"/>
    </row>
    <row r="684" spans="1:37">
      <c r="A684" s="422"/>
      <c r="B684" s="423"/>
      <c r="C684" s="423"/>
      <c r="D684" s="423"/>
      <c r="E684" s="424"/>
      <c r="F684" s="423"/>
      <c r="G684" s="423"/>
      <c r="H684" s="424"/>
      <c r="I684" s="423"/>
      <c r="J684" s="423"/>
      <c r="K684" s="423"/>
      <c r="L684" s="433"/>
      <c r="M684" s="423"/>
      <c r="N684" s="423"/>
      <c r="O684" s="425"/>
      <c r="P684" s="434"/>
      <c r="Q684" s="423"/>
      <c r="R684" s="423"/>
      <c r="S684" s="423"/>
      <c r="T684" s="435" t="str">
        <f>IF(S684="","",VLOOKUP(S684,'Drop Down Lists'!$D$2:$E$394,2,FALSE))</f>
        <v/>
      </c>
      <c r="U684" s="428"/>
      <c r="V684" s="428"/>
      <c r="W684" s="436"/>
      <c r="X684" s="436"/>
      <c r="Y684" s="437"/>
      <c r="Z684" s="438" t="str">
        <f t="shared" si="51"/>
        <v/>
      </c>
      <c r="AA684" s="438" t="str">
        <f>IF(Z684="","",VLOOKUP(Z684,'Drop Down Lists'!$D$2:$E$3942,FALSE))</f>
        <v/>
      </c>
      <c r="AB684" s="438"/>
      <c r="AC684" s="438"/>
      <c r="AD684" s="433" t="str">
        <f t="shared" si="52"/>
        <v/>
      </c>
      <c r="AE684" s="439" t="str">
        <f t="shared" si="50"/>
        <v/>
      </c>
      <c r="AF684" s="438" t="str">
        <f>IF(AE684="","",VLOOKUP(AE684,'Drop Down Lists'!$D$2:$E$394,2,FALSE))</f>
        <v/>
      </c>
      <c r="AG684" s="439"/>
      <c r="AH684" s="437" t="str">
        <f t="shared" si="53"/>
        <v/>
      </c>
      <c r="AI684" s="438" t="str">
        <f t="shared" si="54"/>
        <v xml:space="preserve"> </v>
      </c>
      <c r="AJ684" s="438" t="str">
        <f>IF(AI684=" "," ",VLOOKUP(AI684,'Drop Down Lists'!$D$2:$E$394,2,FALSE))</f>
        <v xml:space="preserve"> </v>
      </c>
      <c r="AK684" s="440"/>
    </row>
    <row r="685" spans="1:37">
      <c r="A685" s="422"/>
      <c r="B685" s="423"/>
      <c r="C685" s="423"/>
      <c r="D685" s="423"/>
      <c r="E685" s="424"/>
      <c r="F685" s="423"/>
      <c r="G685" s="423"/>
      <c r="H685" s="424"/>
      <c r="I685" s="423"/>
      <c r="J685" s="423"/>
      <c r="K685" s="423"/>
      <c r="L685" s="433"/>
      <c r="M685" s="423"/>
      <c r="N685" s="423"/>
      <c r="O685" s="425"/>
      <c r="P685" s="434"/>
      <c r="Q685" s="423"/>
      <c r="R685" s="423"/>
      <c r="S685" s="423"/>
      <c r="T685" s="435" t="str">
        <f>IF(S685="","",VLOOKUP(S685,'Drop Down Lists'!$D$2:$E$394,2,FALSE))</f>
        <v/>
      </c>
      <c r="U685" s="428"/>
      <c r="V685" s="428"/>
      <c r="W685" s="436"/>
      <c r="X685" s="436"/>
      <c r="Y685" s="437"/>
      <c r="Z685" s="438" t="str">
        <f t="shared" si="51"/>
        <v/>
      </c>
      <c r="AA685" s="438" t="str">
        <f>IF(Z685="","",VLOOKUP(Z685,'Drop Down Lists'!$D$2:$E$3942,FALSE))</f>
        <v/>
      </c>
      <c r="AB685" s="438"/>
      <c r="AC685" s="438"/>
      <c r="AD685" s="433" t="str">
        <f t="shared" si="52"/>
        <v/>
      </c>
      <c r="AE685" s="439" t="str">
        <f t="shared" si="50"/>
        <v/>
      </c>
      <c r="AF685" s="438" t="str">
        <f>IF(AE685="","",VLOOKUP(AE685,'Drop Down Lists'!$D$2:$E$394,2,FALSE))</f>
        <v/>
      </c>
      <c r="AG685" s="439"/>
      <c r="AH685" s="437" t="str">
        <f t="shared" si="53"/>
        <v/>
      </c>
      <c r="AI685" s="438" t="str">
        <f t="shared" si="54"/>
        <v xml:space="preserve"> </v>
      </c>
      <c r="AJ685" s="438" t="str">
        <f>IF(AI685=" "," ",VLOOKUP(AI685,'Drop Down Lists'!$D$2:$E$394,2,FALSE))</f>
        <v xml:space="preserve"> </v>
      </c>
      <c r="AK685" s="440"/>
    </row>
    <row r="686" spans="1:37">
      <c r="A686" s="422"/>
      <c r="B686" s="423"/>
      <c r="C686" s="423"/>
      <c r="D686" s="423"/>
      <c r="E686" s="424"/>
      <c r="F686" s="423"/>
      <c r="G686" s="423"/>
      <c r="H686" s="424"/>
      <c r="I686" s="423"/>
      <c r="J686" s="423"/>
      <c r="K686" s="423"/>
      <c r="L686" s="433"/>
      <c r="M686" s="423"/>
      <c r="N686" s="423"/>
      <c r="O686" s="425"/>
      <c r="P686" s="434"/>
      <c r="Q686" s="423"/>
      <c r="R686" s="423"/>
      <c r="S686" s="423"/>
      <c r="T686" s="435" t="str">
        <f>IF(S686="","",VLOOKUP(S686,'Drop Down Lists'!$D$2:$E$394,2,FALSE))</f>
        <v/>
      </c>
      <c r="U686" s="428"/>
      <c r="V686" s="428"/>
      <c r="W686" s="436"/>
      <c r="X686" s="436"/>
      <c r="Y686" s="437"/>
      <c r="Z686" s="438" t="str">
        <f t="shared" si="51"/>
        <v/>
      </c>
      <c r="AA686" s="438" t="str">
        <f>IF(Z686="","",VLOOKUP(Z686,'Drop Down Lists'!$D$2:$E$3942,FALSE))</f>
        <v/>
      </c>
      <c r="AB686" s="438"/>
      <c r="AC686" s="438"/>
      <c r="AD686" s="433" t="str">
        <f t="shared" si="52"/>
        <v/>
      </c>
      <c r="AE686" s="439" t="str">
        <f t="shared" si="50"/>
        <v/>
      </c>
      <c r="AF686" s="438" t="str">
        <f>IF(AE686="","",VLOOKUP(AE686,'Drop Down Lists'!$D$2:$E$394,2,FALSE))</f>
        <v/>
      </c>
      <c r="AG686" s="439"/>
      <c r="AH686" s="437" t="str">
        <f t="shared" si="53"/>
        <v/>
      </c>
      <c r="AI686" s="438" t="str">
        <f t="shared" si="54"/>
        <v xml:space="preserve"> </v>
      </c>
      <c r="AJ686" s="438" t="str">
        <f>IF(AI686=" "," ",VLOOKUP(AI686,'Drop Down Lists'!$D$2:$E$394,2,FALSE))</f>
        <v xml:space="preserve"> </v>
      </c>
      <c r="AK686" s="440"/>
    </row>
    <row r="687" spans="1:37">
      <c r="A687" s="422"/>
      <c r="B687" s="423"/>
      <c r="C687" s="423"/>
      <c r="D687" s="423"/>
      <c r="E687" s="424"/>
      <c r="F687" s="423"/>
      <c r="G687" s="423"/>
      <c r="H687" s="424"/>
      <c r="I687" s="423"/>
      <c r="J687" s="423"/>
      <c r="K687" s="423"/>
      <c r="L687" s="433"/>
      <c r="M687" s="423"/>
      <c r="N687" s="423"/>
      <c r="O687" s="425"/>
      <c r="P687" s="434"/>
      <c r="Q687" s="423"/>
      <c r="R687" s="423"/>
      <c r="S687" s="423"/>
      <c r="T687" s="435" t="str">
        <f>IF(S687="","",VLOOKUP(S687,'Drop Down Lists'!$D$2:$E$394,2,FALSE))</f>
        <v/>
      </c>
      <c r="U687" s="428"/>
      <c r="V687" s="428"/>
      <c r="W687" s="436"/>
      <c r="X687" s="436"/>
      <c r="Y687" s="437"/>
      <c r="Z687" s="438" t="str">
        <f t="shared" si="51"/>
        <v/>
      </c>
      <c r="AA687" s="438" t="str">
        <f>IF(Z687="","",VLOOKUP(Z687,'Drop Down Lists'!$D$2:$E$3942,FALSE))</f>
        <v/>
      </c>
      <c r="AB687" s="438"/>
      <c r="AC687" s="438"/>
      <c r="AD687" s="433" t="str">
        <f t="shared" si="52"/>
        <v/>
      </c>
      <c r="AE687" s="439" t="str">
        <f t="shared" si="50"/>
        <v/>
      </c>
      <c r="AF687" s="438" t="str">
        <f>IF(AE687="","",VLOOKUP(AE687,'Drop Down Lists'!$D$2:$E$394,2,FALSE))</f>
        <v/>
      </c>
      <c r="AG687" s="439"/>
      <c r="AH687" s="437" t="str">
        <f t="shared" si="53"/>
        <v/>
      </c>
      <c r="AI687" s="438" t="str">
        <f t="shared" si="54"/>
        <v xml:space="preserve"> </v>
      </c>
      <c r="AJ687" s="438" t="str">
        <f>IF(AI687=" "," ",VLOOKUP(AI687,'Drop Down Lists'!$D$2:$E$394,2,FALSE))</f>
        <v xml:space="preserve"> </v>
      </c>
      <c r="AK687" s="440"/>
    </row>
    <row r="688" spans="1:37">
      <c r="A688" s="422"/>
      <c r="B688" s="423"/>
      <c r="C688" s="423"/>
      <c r="D688" s="423"/>
      <c r="E688" s="424"/>
      <c r="F688" s="423"/>
      <c r="G688" s="423"/>
      <c r="H688" s="424"/>
      <c r="I688" s="423"/>
      <c r="J688" s="423"/>
      <c r="K688" s="423"/>
      <c r="L688" s="433"/>
      <c r="M688" s="423"/>
      <c r="N688" s="423"/>
      <c r="O688" s="425"/>
      <c r="P688" s="434"/>
      <c r="Q688" s="423"/>
      <c r="R688" s="423"/>
      <c r="S688" s="423"/>
      <c r="T688" s="435" t="str">
        <f>IF(S688="","",VLOOKUP(S688,'Drop Down Lists'!$D$2:$E$394,2,FALSE))</f>
        <v/>
      </c>
      <c r="U688" s="428"/>
      <c r="V688" s="428"/>
      <c r="W688" s="436"/>
      <c r="X688" s="436"/>
      <c r="Y688" s="437"/>
      <c r="Z688" s="438" t="str">
        <f t="shared" si="51"/>
        <v/>
      </c>
      <c r="AA688" s="438" t="str">
        <f>IF(Z688="","",VLOOKUP(Z688,'Drop Down Lists'!$D$2:$E$3942,FALSE))</f>
        <v/>
      </c>
      <c r="AB688" s="438"/>
      <c r="AC688" s="438"/>
      <c r="AD688" s="433" t="str">
        <f t="shared" si="52"/>
        <v/>
      </c>
      <c r="AE688" s="439" t="str">
        <f t="shared" si="50"/>
        <v/>
      </c>
      <c r="AF688" s="438" t="str">
        <f>IF(AE688="","",VLOOKUP(AE688,'Drop Down Lists'!$D$2:$E$394,2,FALSE))</f>
        <v/>
      </c>
      <c r="AG688" s="439"/>
      <c r="AH688" s="437" t="str">
        <f t="shared" si="53"/>
        <v/>
      </c>
      <c r="AI688" s="438" t="str">
        <f t="shared" si="54"/>
        <v xml:space="preserve"> </v>
      </c>
      <c r="AJ688" s="438" t="str">
        <f>IF(AI688=" "," ",VLOOKUP(AI688,'Drop Down Lists'!$D$2:$E$394,2,FALSE))</f>
        <v xml:space="preserve"> </v>
      </c>
      <c r="AK688" s="440"/>
    </row>
    <row r="689" spans="1:37">
      <c r="A689" s="422"/>
      <c r="B689" s="423"/>
      <c r="C689" s="423"/>
      <c r="D689" s="423"/>
      <c r="E689" s="424"/>
      <c r="F689" s="423"/>
      <c r="G689" s="423"/>
      <c r="H689" s="424"/>
      <c r="I689" s="423"/>
      <c r="J689" s="423"/>
      <c r="K689" s="423"/>
      <c r="L689" s="433"/>
      <c r="M689" s="423"/>
      <c r="N689" s="423"/>
      <c r="O689" s="425"/>
      <c r="P689" s="434"/>
      <c r="Q689" s="423"/>
      <c r="R689" s="423"/>
      <c r="S689" s="423"/>
      <c r="T689" s="435" t="str">
        <f>IF(S689="","",VLOOKUP(S689,'Drop Down Lists'!$D$2:$E$394,2,FALSE))</f>
        <v/>
      </c>
      <c r="U689" s="428"/>
      <c r="V689" s="428"/>
      <c r="W689" s="436"/>
      <c r="X689" s="436"/>
      <c r="Y689" s="437"/>
      <c r="Z689" s="438" t="str">
        <f t="shared" si="51"/>
        <v/>
      </c>
      <c r="AA689" s="438" t="str">
        <f>IF(Z689="","",VLOOKUP(Z689,'Drop Down Lists'!$D$2:$E$3942,FALSE))</f>
        <v/>
      </c>
      <c r="AB689" s="438"/>
      <c r="AC689" s="438"/>
      <c r="AD689" s="433" t="str">
        <f t="shared" si="52"/>
        <v/>
      </c>
      <c r="AE689" s="439" t="str">
        <f t="shared" si="50"/>
        <v/>
      </c>
      <c r="AF689" s="438" t="str">
        <f>IF(AE689="","",VLOOKUP(AE689,'Drop Down Lists'!$D$2:$E$394,2,FALSE))</f>
        <v/>
      </c>
      <c r="AG689" s="439"/>
      <c r="AH689" s="437" t="str">
        <f t="shared" si="53"/>
        <v/>
      </c>
      <c r="AI689" s="438" t="str">
        <f t="shared" si="54"/>
        <v xml:space="preserve"> </v>
      </c>
      <c r="AJ689" s="438" t="str">
        <f>IF(AI689=" "," ",VLOOKUP(AI689,'Drop Down Lists'!$D$2:$E$394,2,FALSE))</f>
        <v xml:space="preserve"> </v>
      </c>
      <c r="AK689" s="440"/>
    </row>
    <row r="690" spans="1:37">
      <c r="A690" s="422"/>
      <c r="B690" s="423"/>
      <c r="C690" s="423"/>
      <c r="D690" s="423"/>
      <c r="E690" s="424"/>
      <c r="F690" s="423"/>
      <c r="G690" s="423"/>
      <c r="H690" s="424"/>
      <c r="I690" s="423"/>
      <c r="J690" s="423"/>
      <c r="K690" s="423"/>
      <c r="L690" s="433"/>
      <c r="M690" s="423"/>
      <c r="N690" s="423"/>
      <c r="O690" s="425"/>
      <c r="P690" s="434"/>
      <c r="Q690" s="423"/>
      <c r="R690" s="423"/>
      <c r="S690" s="423"/>
      <c r="T690" s="435" t="str">
        <f>IF(S690="","",VLOOKUP(S690,'Drop Down Lists'!$D$2:$E$394,2,FALSE))</f>
        <v/>
      </c>
      <c r="U690" s="428"/>
      <c r="V690" s="428"/>
      <c r="W690" s="436"/>
      <c r="X690" s="436"/>
      <c r="Y690" s="437"/>
      <c r="Z690" s="438" t="str">
        <f t="shared" si="51"/>
        <v/>
      </c>
      <c r="AA690" s="438" t="str">
        <f>IF(Z690="","",VLOOKUP(Z690,'Drop Down Lists'!$D$2:$E$3942,FALSE))</f>
        <v/>
      </c>
      <c r="AB690" s="438"/>
      <c r="AC690" s="438"/>
      <c r="AD690" s="433" t="str">
        <f t="shared" si="52"/>
        <v/>
      </c>
      <c r="AE690" s="439" t="str">
        <f t="shared" si="50"/>
        <v/>
      </c>
      <c r="AF690" s="438" t="str">
        <f>IF(AE690="","",VLOOKUP(AE690,'Drop Down Lists'!$D$2:$E$394,2,FALSE))</f>
        <v/>
      </c>
      <c r="AG690" s="439"/>
      <c r="AH690" s="437" t="str">
        <f t="shared" si="53"/>
        <v/>
      </c>
      <c r="AI690" s="438" t="str">
        <f t="shared" si="54"/>
        <v xml:space="preserve"> </v>
      </c>
      <c r="AJ690" s="438" t="str">
        <f>IF(AI690=" "," ",VLOOKUP(AI690,'Drop Down Lists'!$D$2:$E$394,2,FALSE))</f>
        <v xml:space="preserve"> </v>
      </c>
      <c r="AK690" s="440"/>
    </row>
    <row r="691" spans="1:37">
      <c r="A691" s="422"/>
      <c r="B691" s="423"/>
      <c r="C691" s="423"/>
      <c r="D691" s="423"/>
      <c r="E691" s="424"/>
      <c r="F691" s="423"/>
      <c r="G691" s="423"/>
      <c r="H691" s="424"/>
      <c r="I691" s="423"/>
      <c r="J691" s="423"/>
      <c r="K691" s="423"/>
      <c r="L691" s="433"/>
      <c r="M691" s="423"/>
      <c r="N691" s="423"/>
      <c r="O691" s="425"/>
      <c r="P691" s="434"/>
      <c r="Q691" s="423"/>
      <c r="R691" s="423"/>
      <c r="S691" s="423"/>
      <c r="T691" s="435" t="str">
        <f>IF(S691="","",VLOOKUP(S691,'Drop Down Lists'!$D$2:$E$394,2,FALSE))</f>
        <v/>
      </c>
      <c r="U691" s="428"/>
      <c r="V691" s="428"/>
      <c r="W691" s="436"/>
      <c r="X691" s="436"/>
      <c r="Y691" s="437"/>
      <c r="Z691" s="438" t="str">
        <f t="shared" si="51"/>
        <v/>
      </c>
      <c r="AA691" s="438" t="str">
        <f>IF(Z691="","",VLOOKUP(Z691,'Drop Down Lists'!$D$2:$E$3942,FALSE))</f>
        <v/>
      </c>
      <c r="AB691" s="438"/>
      <c r="AC691" s="438"/>
      <c r="AD691" s="433" t="str">
        <f t="shared" si="52"/>
        <v/>
      </c>
      <c r="AE691" s="439" t="str">
        <f t="shared" si="50"/>
        <v/>
      </c>
      <c r="AF691" s="438" t="str">
        <f>IF(AE691="","",VLOOKUP(AE691,'Drop Down Lists'!$D$2:$E$394,2,FALSE))</f>
        <v/>
      </c>
      <c r="AG691" s="439"/>
      <c r="AH691" s="437" t="str">
        <f t="shared" si="53"/>
        <v/>
      </c>
      <c r="AI691" s="438" t="str">
        <f t="shared" si="54"/>
        <v xml:space="preserve"> </v>
      </c>
      <c r="AJ691" s="438" t="str">
        <f>IF(AI691=" "," ",VLOOKUP(AI691,'Drop Down Lists'!$D$2:$E$394,2,FALSE))</f>
        <v xml:space="preserve"> </v>
      </c>
      <c r="AK691" s="440"/>
    </row>
    <row r="692" spans="1:37">
      <c r="A692" s="422"/>
      <c r="B692" s="423"/>
      <c r="C692" s="423"/>
      <c r="D692" s="423"/>
      <c r="E692" s="424"/>
      <c r="F692" s="423"/>
      <c r="G692" s="423"/>
      <c r="H692" s="424"/>
      <c r="I692" s="423"/>
      <c r="J692" s="423"/>
      <c r="K692" s="423"/>
      <c r="L692" s="433"/>
      <c r="M692" s="423"/>
      <c r="N692" s="423"/>
      <c r="O692" s="425"/>
      <c r="P692" s="434"/>
      <c r="Q692" s="423"/>
      <c r="R692" s="423"/>
      <c r="S692" s="423"/>
      <c r="T692" s="435" t="str">
        <f>IF(S692="","",VLOOKUP(S692,'Drop Down Lists'!$D$2:$E$394,2,FALSE))</f>
        <v/>
      </c>
      <c r="U692" s="428"/>
      <c r="V692" s="428"/>
      <c r="W692" s="436"/>
      <c r="X692" s="436"/>
      <c r="Y692" s="437"/>
      <c r="Z692" s="438" t="str">
        <f t="shared" si="51"/>
        <v/>
      </c>
      <c r="AA692" s="438" t="str">
        <f>IF(Z692="","",VLOOKUP(Z692,'Drop Down Lists'!$D$2:$E$3942,FALSE))</f>
        <v/>
      </c>
      <c r="AB692" s="438"/>
      <c r="AC692" s="438"/>
      <c r="AD692" s="433" t="str">
        <f t="shared" si="52"/>
        <v/>
      </c>
      <c r="AE692" s="439" t="str">
        <f t="shared" si="50"/>
        <v/>
      </c>
      <c r="AF692" s="438" t="str">
        <f>IF(AE692="","",VLOOKUP(AE692,'Drop Down Lists'!$D$2:$E$394,2,FALSE))</f>
        <v/>
      </c>
      <c r="AG692" s="439"/>
      <c r="AH692" s="437" t="str">
        <f t="shared" si="53"/>
        <v/>
      </c>
      <c r="AI692" s="438" t="str">
        <f t="shared" si="54"/>
        <v xml:space="preserve"> </v>
      </c>
      <c r="AJ692" s="438" t="str">
        <f>IF(AI692=" "," ",VLOOKUP(AI692,'Drop Down Lists'!$D$2:$E$394,2,FALSE))</f>
        <v xml:space="preserve"> </v>
      </c>
      <c r="AK692" s="440"/>
    </row>
    <row r="693" spans="1:37">
      <c r="A693" s="422"/>
      <c r="B693" s="423"/>
      <c r="C693" s="423"/>
      <c r="D693" s="423"/>
      <c r="E693" s="424"/>
      <c r="F693" s="423"/>
      <c r="G693" s="423"/>
      <c r="H693" s="424"/>
      <c r="I693" s="423"/>
      <c r="J693" s="423"/>
      <c r="K693" s="423"/>
      <c r="L693" s="433"/>
      <c r="M693" s="423"/>
      <c r="N693" s="423"/>
      <c r="O693" s="425"/>
      <c r="P693" s="434"/>
      <c r="Q693" s="423"/>
      <c r="R693" s="423"/>
      <c r="S693" s="423"/>
      <c r="T693" s="435" t="str">
        <f>IF(S693="","",VLOOKUP(S693,'Drop Down Lists'!$D$2:$E$394,2,FALSE))</f>
        <v/>
      </c>
      <c r="U693" s="428"/>
      <c r="V693" s="428"/>
      <c r="W693" s="436"/>
      <c r="X693" s="436"/>
      <c r="Y693" s="437"/>
      <c r="Z693" s="438" t="str">
        <f t="shared" si="51"/>
        <v/>
      </c>
      <c r="AA693" s="438" t="str">
        <f>IF(Z693="","",VLOOKUP(Z693,'Drop Down Lists'!$D$2:$E$3942,FALSE))</f>
        <v/>
      </c>
      <c r="AB693" s="438"/>
      <c r="AC693" s="438"/>
      <c r="AD693" s="433" t="str">
        <f t="shared" si="52"/>
        <v/>
      </c>
      <c r="AE693" s="439" t="str">
        <f t="shared" si="50"/>
        <v/>
      </c>
      <c r="AF693" s="438" t="str">
        <f>IF(AE693="","",VLOOKUP(AE693,'Drop Down Lists'!$D$2:$E$394,2,FALSE))</f>
        <v/>
      </c>
      <c r="AG693" s="439"/>
      <c r="AH693" s="437" t="str">
        <f t="shared" si="53"/>
        <v/>
      </c>
      <c r="AI693" s="438" t="str">
        <f t="shared" si="54"/>
        <v xml:space="preserve"> </v>
      </c>
      <c r="AJ693" s="438" t="str">
        <f>IF(AI693=" "," ",VLOOKUP(AI693,'Drop Down Lists'!$D$2:$E$394,2,FALSE))</f>
        <v xml:space="preserve"> </v>
      </c>
      <c r="AK693" s="440"/>
    </row>
    <row r="694" spans="1:37">
      <c r="A694" s="422"/>
      <c r="B694" s="423"/>
      <c r="C694" s="423"/>
      <c r="D694" s="423"/>
      <c r="E694" s="424"/>
      <c r="F694" s="423"/>
      <c r="G694" s="423"/>
      <c r="H694" s="424"/>
      <c r="I694" s="423"/>
      <c r="J694" s="423"/>
      <c r="K694" s="423"/>
      <c r="L694" s="433"/>
      <c r="M694" s="423"/>
      <c r="N694" s="423"/>
      <c r="O694" s="425"/>
      <c r="P694" s="434"/>
      <c r="Q694" s="423"/>
      <c r="R694" s="423"/>
      <c r="S694" s="423"/>
      <c r="T694" s="435" t="str">
        <f>IF(S694="","",VLOOKUP(S694,'Drop Down Lists'!$D$2:$E$394,2,FALSE))</f>
        <v/>
      </c>
      <c r="U694" s="428"/>
      <c r="V694" s="428"/>
      <c r="W694" s="436"/>
      <c r="X694" s="436"/>
      <c r="Y694" s="437"/>
      <c r="Z694" s="438" t="str">
        <f t="shared" si="51"/>
        <v/>
      </c>
      <c r="AA694" s="438" t="str">
        <f>IF(Z694="","",VLOOKUP(Z694,'Drop Down Lists'!$D$2:$E$3942,FALSE))</f>
        <v/>
      </c>
      <c r="AB694" s="438"/>
      <c r="AC694" s="438"/>
      <c r="AD694" s="433" t="str">
        <f t="shared" si="52"/>
        <v/>
      </c>
      <c r="AE694" s="439" t="str">
        <f t="shared" si="50"/>
        <v/>
      </c>
      <c r="AF694" s="438" t="str">
        <f>IF(AE694="","",VLOOKUP(AE694,'Drop Down Lists'!$D$2:$E$394,2,FALSE))</f>
        <v/>
      </c>
      <c r="AG694" s="439"/>
      <c r="AH694" s="437" t="str">
        <f t="shared" si="53"/>
        <v/>
      </c>
      <c r="AI694" s="438" t="str">
        <f t="shared" si="54"/>
        <v xml:space="preserve"> </v>
      </c>
      <c r="AJ694" s="438" t="str">
        <f>IF(AI694=" "," ",VLOOKUP(AI694,'Drop Down Lists'!$D$2:$E$394,2,FALSE))</f>
        <v xml:space="preserve"> </v>
      </c>
      <c r="AK694" s="440"/>
    </row>
    <row r="695" spans="1:37">
      <c r="A695" s="422"/>
      <c r="B695" s="423"/>
      <c r="C695" s="423"/>
      <c r="D695" s="423"/>
      <c r="E695" s="424"/>
      <c r="F695" s="423"/>
      <c r="G695" s="423"/>
      <c r="H695" s="424"/>
      <c r="I695" s="423"/>
      <c r="J695" s="423"/>
      <c r="K695" s="423"/>
      <c r="L695" s="433"/>
      <c r="M695" s="423"/>
      <c r="N695" s="423"/>
      <c r="O695" s="425"/>
      <c r="P695" s="434"/>
      <c r="Q695" s="423"/>
      <c r="R695" s="423"/>
      <c r="S695" s="423"/>
      <c r="T695" s="435" t="str">
        <f>IF(S695="","",VLOOKUP(S695,'Drop Down Lists'!$D$2:$E$394,2,FALSE))</f>
        <v/>
      </c>
      <c r="U695" s="428"/>
      <c r="V695" s="428"/>
      <c r="W695" s="436"/>
      <c r="X695" s="436"/>
      <c r="Y695" s="437"/>
      <c r="Z695" s="438" t="str">
        <f t="shared" si="51"/>
        <v/>
      </c>
      <c r="AA695" s="438" t="str">
        <f>IF(Z695="","",VLOOKUP(Z695,'Drop Down Lists'!$D$2:$E$3942,FALSE))</f>
        <v/>
      </c>
      <c r="AB695" s="438"/>
      <c r="AC695" s="438"/>
      <c r="AD695" s="433" t="str">
        <f t="shared" si="52"/>
        <v/>
      </c>
      <c r="AE695" s="439" t="str">
        <f t="shared" si="50"/>
        <v/>
      </c>
      <c r="AF695" s="438" t="str">
        <f>IF(AE695="","",VLOOKUP(AE695,'Drop Down Lists'!$D$2:$E$394,2,FALSE))</f>
        <v/>
      </c>
      <c r="AG695" s="439"/>
      <c r="AH695" s="437" t="str">
        <f t="shared" si="53"/>
        <v/>
      </c>
      <c r="AI695" s="438" t="str">
        <f t="shared" si="54"/>
        <v xml:space="preserve"> </v>
      </c>
      <c r="AJ695" s="438" t="str">
        <f>IF(AI695=" "," ",VLOOKUP(AI695,'Drop Down Lists'!$D$2:$E$394,2,FALSE))</f>
        <v xml:space="preserve"> </v>
      </c>
      <c r="AK695" s="440"/>
    </row>
    <row r="696" spans="1:37">
      <c r="A696" s="422"/>
      <c r="B696" s="423"/>
      <c r="C696" s="423"/>
      <c r="D696" s="423"/>
      <c r="E696" s="424"/>
      <c r="F696" s="423"/>
      <c r="G696" s="423"/>
      <c r="H696" s="424"/>
      <c r="I696" s="423"/>
      <c r="J696" s="423"/>
      <c r="K696" s="423"/>
      <c r="L696" s="433"/>
      <c r="M696" s="423"/>
      <c r="N696" s="423"/>
      <c r="O696" s="425"/>
      <c r="P696" s="434"/>
      <c r="Q696" s="423"/>
      <c r="R696" s="423"/>
      <c r="S696" s="423"/>
      <c r="T696" s="435" t="str">
        <f>IF(S696="","",VLOOKUP(S696,'Drop Down Lists'!$D$2:$E$394,2,FALSE))</f>
        <v/>
      </c>
      <c r="U696" s="428"/>
      <c r="V696" s="428"/>
      <c r="W696" s="436"/>
      <c r="X696" s="436"/>
      <c r="Y696" s="437"/>
      <c r="Z696" s="438" t="str">
        <f t="shared" si="51"/>
        <v/>
      </c>
      <c r="AA696" s="438" t="str">
        <f>IF(Z696="","",VLOOKUP(Z696,'Drop Down Lists'!$D$2:$E$3942,FALSE))</f>
        <v/>
      </c>
      <c r="AB696" s="438"/>
      <c r="AC696" s="438"/>
      <c r="AD696" s="433" t="str">
        <f t="shared" si="52"/>
        <v/>
      </c>
      <c r="AE696" s="439" t="str">
        <f t="shared" si="50"/>
        <v/>
      </c>
      <c r="AF696" s="438" t="str">
        <f>IF(AE696="","",VLOOKUP(AE696,'Drop Down Lists'!$D$2:$E$394,2,FALSE))</f>
        <v/>
      </c>
      <c r="AG696" s="439"/>
      <c r="AH696" s="437" t="str">
        <f t="shared" si="53"/>
        <v/>
      </c>
      <c r="AI696" s="438" t="str">
        <f t="shared" si="54"/>
        <v xml:space="preserve"> </v>
      </c>
      <c r="AJ696" s="438" t="str">
        <f>IF(AI696=" "," ",VLOOKUP(AI696,'Drop Down Lists'!$D$2:$E$394,2,FALSE))</f>
        <v xml:space="preserve"> </v>
      </c>
      <c r="AK696" s="440"/>
    </row>
    <row r="697" spans="1:37">
      <c r="A697" s="422"/>
      <c r="B697" s="423"/>
      <c r="C697" s="423"/>
      <c r="D697" s="423"/>
      <c r="E697" s="424"/>
      <c r="F697" s="423"/>
      <c r="G697" s="423"/>
      <c r="H697" s="424"/>
      <c r="I697" s="423"/>
      <c r="J697" s="423"/>
      <c r="K697" s="423"/>
      <c r="L697" s="433"/>
      <c r="M697" s="423"/>
      <c r="N697" s="423"/>
      <c r="O697" s="425"/>
      <c r="P697" s="434"/>
      <c r="Q697" s="423"/>
      <c r="R697" s="423"/>
      <c r="S697" s="423"/>
      <c r="T697" s="435" t="str">
        <f>IF(S697="","",VLOOKUP(S697,'Drop Down Lists'!$D$2:$E$394,2,FALSE))</f>
        <v/>
      </c>
      <c r="U697" s="428"/>
      <c r="V697" s="428"/>
      <c r="W697" s="436"/>
      <c r="X697" s="436"/>
      <c r="Y697" s="437"/>
      <c r="Z697" s="438" t="str">
        <f t="shared" si="51"/>
        <v/>
      </c>
      <c r="AA697" s="438" t="str">
        <f>IF(Z697="","",VLOOKUP(Z697,'Drop Down Lists'!$D$2:$E$3942,FALSE))</f>
        <v/>
      </c>
      <c r="AB697" s="438"/>
      <c r="AC697" s="438"/>
      <c r="AD697" s="433" t="str">
        <f t="shared" si="52"/>
        <v/>
      </c>
      <c r="AE697" s="439" t="str">
        <f t="shared" si="50"/>
        <v/>
      </c>
      <c r="AF697" s="438" t="str">
        <f>IF(AE697="","",VLOOKUP(AE697,'Drop Down Lists'!$D$2:$E$394,2,FALSE))</f>
        <v/>
      </c>
      <c r="AG697" s="439"/>
      <c r="AH697" s="437" t="str">
        <f t="shared" si="53"/>
        <v/>
      </c>
      <c r="AI697" s="438" t="str">
        <f t="shared" si="54"/>
        <v xml:space="preserve"> </v>
      </c>
      <c r="AJ697" s="438" t="str">
        <f>IF(AI697=" "," ",VLOOKUP(AI697,'Drop Down Lists'!$D$2:$E$394,2,FALSE))</f>
        <v xml:space="preserve"> </v>
      </c>
      <c r="AK697" s="440"/>
    </row>
    <row r="698" spans="1:37">
      <c r="A698" s="422"/>
      <c r="B698" s="423"/>
      <c r="C698" s="423"/>
      <c r="D698" s="423"/>
      <c r="E698" s="424"/>
      <c r="F698" s="423"/>
      <c r="G698" s="423"/>
      <c r="H698" s="424"/>
      <c r="I698" s="423"/>
      <c r="J698" s="423"/>
      <c r="K698" s="423"/>
      <c r="L698" s="433"/>
      <c r="M698" s="423"/>
      <c r="N698" s="423"/>
      <c r="O698" s="425"/>
      <c r="P698" s="434"/>
      <c r="Q698" s="423"/>
      <c r="R698" s="423"/>
      <c r="S698" s="423"/>
      <c r="T698" s="435" t="str">
        <f>IF(S698="","",VLOOKUP(S698,'Drop Down Lists'!$D$2:$E$394,2,FALSE))</f>
        <v/>
      </c>
      <c r="U698" s="428"/>
      <c r="V698" s="428"/>
      <c r="W698" s="436"/>
      <c r="X698" s="436"/>
      <c r="Y698" s="437"/>
      <c r="Z698" s="438" t="str">
        <f t="shared" si="51"/>
        <v/>
      </c>
      <c r="AA698" s="438" t="str">
        <f>IF(Z698="","",VLOOKUP(Z698,'Drop Down Lists'!$D$2:$E$3942,FALSE))</f>
        <v/>
      </c>
      <c r="AB698" s="438"/>
      <c r="AC698" s="438"/>
      <c r="AD698" s="433" t="str">
        <f t="shared" si="52"/>
        <v/>
      </c>
      <c r="AE698" s="439" t="str">
        <f t="shared" si="50"/>
        <v/>
      </c>
      <c r="AF698" s="438" t="str">
        <f>IF(AE698="","",VLOOKUP(AE698,'Drop Down Lists'!$D$2:$E$394,2,FALSE))</f>
        <v/>
      </c>
      <c r="AG698" s="439"/>
      <c r="AH698" s="437" t="str">
        <f t="shared" si="53"/>
        <v/>
      </c>
      <c r="AI698" s="438" t="str">
        <f t="shared" si="54"/>
        <v xml:space="preserve"> </v>
      </c>
      <c r="AJ698" s="438" t="str">
        <f>IF(AI698=" "," ",VLOOKUP(AI698,'Drop Down Lists'!$D$2:$E$394,2,FALSE))</f>
        <v xml:space="preserve"> </v>
      </c>
      <c r="AK698" s="440"/>
    </row>
    <row r="699" spans="1:37">
      <c r="A699" s="422"/>
      <c r="B699" s="423"/>
      <c r="C699" s="423"/>
      <c r="D699" s="423"/>
      <c r="E699" s="424"/>
      <c r="F699" s="423"/>
      <c r="G699" s="423"/>
      <c r="H699" s="424"/>
      <c r="I699" s="423"/>
      <c r="J699" s="423"/>
      <c r="K699" s="423"/>
      <c r="L699" s="433"/>
      <c r="M699" s="423"/>
      <c r="N699" s="423"/>
      <c r="O699" s="425"/>
      <c r="P699" s="434"/>
      <c r="Q699" s="423"/>
      <c r="R699" s="423"/>
      <c r="S699" s="423"/>
      <c r="T699" s="435" t="str">
        <f>IF(S699="","",VLOOKUP(S699,'Drop Down Lists'!$D$2:$E$394,2,FALSE))</f>
        <v/>
      </c>
      <c r="U699" s="428"/>
      <c r="V699" s="428"/>
      <c r="W699" s="436"/>
      <c r="X699" s="436"/>
      <c r="Y699" s="437"/>
      <c r="Z699" s="438" t="str">
        <f t="shared" si="51"/>
        <v/>
      </c>
      <c r="AA699" s="438" t="str">
        <f>IF(Z699="","",VLOOKUP(Z699,'Drop Down Lists'!$D$2:$E$3942,FALSE))</f>
        <v/>
      </c>
      <c r="AB699" s="438"/>
      <c r="AC699" s="438"/>
      <c r="AD699" s="433" t="str">
        <f t="shared" si="52"/>
        <v/>
      </c>
      <c r="AE699" s="439" t="str">
        <f t="shared" si="50"/>
        <v/>
      </c>
      <c r="AF699" s="438" t="str">
        <f>IF(AE699="","",VLOOKUP(AE699,'Drop Down Lists'!$D$2:$E$394,2,FALSE))</f>
        <v/>
      </c>
      <c r="AG699" s="439"/>
      <c r="AH699" s="437" t="str">
        <f t="shared" si="53"/>
        <v/>
      </c>
      <c r="AI699" s="438" t="str">
        <f t="shared" si="54"/>
        <v xml:space="preserve"> </v>
      </c>
      <c r="AJ699" s="438" t="str">
        <f>IF(AI699=" "," ",VLOOKUP(AI699,'Drop Down Lists'!$D$2:$E$394,2,FALSE))</f>
        <v xml:space="preserve"> </v>
      </c>
      <c r="AK699" s="440"/>
    </row>
    <row r="700" spans="1:37">
      <c r="A700" s="422"/>
      <c r="B700" s="423"/>
      <c r="C700" s="423"/>
      <c r="D700" s="423"/>
      <c r="E700" s="424"/>
      <c r="F700" s="423"/>
      <c r="G700" s="423"/>
      <c r="H700" s="424"/>
      <c r="I700" s="423"/>
      <c r="J700" s="423"/>
      <c r="K700" s="423"/>
      <c r="L700" s="433"/>
      <c r="M700" s="423"/>
      <c r="N700" s="423"/>
      <c r="O700" s="425"/>
      <c r="P700" s="434"/>
      <c r="Q700" s="423"/>
      <c r="R700" s="423"/>
      <c r="S700" s="423"/>
      <c r="T700" s="435" t="str">
        <f>IF(S700="","",VLOOKUP(S700,'Drop Down Lists'!$D$2:$E$394,2,FALSE))</f>
        <v/>
      </c>
      <c r="U700" s="428"/>
      <c r="V700" s="428"/>
      <c r="W700" s="436"/>
      <c r="X700" s="436"/>
      <c r="Y700" s="437"/>
      <c r="Z700" s="438" t="str">
        <f t="shared" si="51"/>
        <v/>
      </c>
      <c r="AA700" s="438" t="str">
        <f>IF(Z700="","",VLOOKUP(Z700,'Drop Down Lists'!$D$2:$E$3942,FALSE))</f>
        <v/>
      </c>
      <c r="AB700" s="438"/>
      <c r="AC700" s="438"/>
      <c r="AD700" s="433" t="str">
        <f t="shared" si="52"/>
        <v/>
      </c>
      <c r="AE700" s="439" t="str">
        <f t="shared" si="50"/>
        <v/>
      </c>
      <c r="AF700" s="438" t="str">
        <f>IF(AE700="","",VLOOKUP(AE700,'Drop Down Lists'!$D$2:$E$394,2,FALSE))</f>
        <v/>
      </c>
      <c r="AG700" s="439"/>
      <c r="AH700" s="437" t="str">
        <f t="shared" si="53"/>
        <v/>
      </c>
      <c r="AI700" s="438" t="str">
        <f t="shared" si="54"/>
        <v xml:space="preserve"> </v>
      </c>
      <c r="AJ700" s="438" t="str">
        <f>IF(AI700=" "," ",VLOOKUP(AI700,'Drop Down Lists'!$D$2:$E$394,2,FALSE))</f>
        <v xml:space="preserve"> </v>
      </c>
      <c r="AK700" s="440"/>
    </row>
    <row r="701" spans="1:37">
      <c r="A701" s="422"/>
      <c r="B701" s="423"/>
      <c r="C701" s="423"/>
      <c r="D701" s="423"/>
      <c r="E701" s="424"/>
      <c r="F701" s="423"/>
      <c r="G701" s="423"/>
      <c r="H701" s="424"/>
      <c r="I701" s="423"/>
      <c r="J701" s="423"/>
      <c r="K701" s="423"/>
      <c r="L701" s="433"/>
      <c r="M701" s="423"/>
      <c r="N701" s="423"/>
      <c r="O701" s="425"/>
      <c r="P701" s="434"/>
      <c r="Q701" s="423"/>
      <c r="R701" s="423"/>
      <c r="S701" s="423"/>
      <c r="T701" s="435" t="str">
        <f>IF(S701="","",VLOOKUP(S701,'Drop Down Lists'!$D$2:$E$394,2,FALSE))</f>
        <v/>
      </c>
      <c r="U701" s="428"/>
      <c r="V701" s="428"/>
      <c r="W701" s="436"/>
      <c r="X701" s="436"/>
      <c r="Y701" s="437"/>
      <c r="Z701" s="438" t="str">
        <f t="shared" si="51"/>
        <v/>
      </c>
      <c r="AA701" s="438" t="str">
        <f>IF(Z701="","",VLOOKUP(Z701,'Drop Down Lists'!$D$2:$E$3942,FALSE))</f>
        <v/>
      </c>
      <c r="AB701" s="438"/>
      <c r="AC701" s="438"/>
      <c r="AD701" s="433" t="str">
        <f t="shared" si="52"/>
        <v/>
      </c>
      <c r="AE701" s="439" t="str">
        <f t="shared" si="50"/>
        <v/>
      </c>
      <c r="AF701" s="438" t="str">
        <f>IF(AE701="","",VLOOKUP(AE701,'Drop Down Lists'!$D$2:$E$394,2,FALSE))</f>
        <v/>
      </c>
      <c r="AG701" s="439"/>
      <c r="AH701" s="437" t="str">
        <f t="shared" si="53"/>
        <v/>
      </c>
      <c r="AI701" s="438" t="str">
        <f t="shared" si="54"/>
        <v xml:space="preserve"> </v>
      </c>
      <c r="AJ701" s="438" t="str">
        <f>IF(AI701=" "," ",VLOOKUP(AI701,'Drop Down Lists'!$D$2:$E$394,2,FALSE))</f>
        <v xml:space="preserve"> </v>
      </c>
      <c r="AK701" s="440"/>
    </row>
    <row r="702" spans="1:37">
      <c r="A702" s="422"/>
      <c r="B702" s="423"/>
      <c r="C702" s="423"/>
      <c r="D702" s="423"/>
      <c r="E702" s="424"/>
      <c r="F702" s="423"/>
      <c r="G702" s="423"/>
      <c r="H702" s="424"/>
      <c r="I702" s="423"/>
      <c r="J702" s="423"/>
      <c r="K702" s="423"/>
      <c r="L702" s="433"/>
      <c r="M702" s="423"/>
      <c r="N702" s="423"/>
      <c r="O702" s="425"/>
      <c r="P702" s="434"/>
      <c r="Q702" s="423"/>
      <c r="R702" s="423"/>
      <c r="S702" s="423"/>
      <c r="T702" s="435" t="str">
        <f>IF(S702="","",VLOOKUP(S702,'Drop Down Lists'!$D$2:$E$394,2,FALSE))</f>
        <v/>
      </c>
      <c r="U702" s="428"/>
      <c r="V702" s="428"/>
      <c r="W702" s="436"/>
      <c r="X702" s="436"/>
      <c r="Y702" s="437"/>
      <c r="Z702" s="438" t="str">
        <f t="shared" si="51"/>
        <v/>
      </c>
      <c r="AA702" s="438" t="str">
        <f>IF(Z702="","",VLOOKUP(Z702,'Drop Down Lists'!$D$2:$E$3942,FALSE))</f>
        <v/>
      </c>
      <c r="AB702" s="438"/>
      <c r="AC702" s="438"/>
      <c r="AD702" s="433" t="str">
        <f t="shared" si="52"/>
        <v/>
      </c>
      <c r="AE702" s="439" t="str">
        <f t="shared" si="50"/>
        <v/>
      </c>
      <c r="AF702" s="438" t="str">
        <f>IF(AE702="","",VLOOKUP(AE702,'Drop Down Lists'!$D$2:$E$394,2,FALSE))</f>
        <v/>
      </c>
      <c r="AG702" s="439"/>
      <c r="AH702" s="437" t="str">
        <f t="shared" si="53"/>
        <v/>
      </c>
      <c r="AI702" s="438" t="str">
        <f t="shared" si="54"/>
        <v xml:space="preserve"> </v>
      </c>
      <c r="AJ702" s="438" t="str">
        <f>IF(AI702=" "," ",VLOOKUP(AI702,'Drop Down Lists'!$D$2:$E$394,2,FALSE))</f>
        <v xml:space="preserve"> </v>
      </c>
      <c r="AK702" s="440"/>
    </row>
    <row r="703" spans="1:37">
      <c r="A703" s="422"/>
      <c r="B703" s="423"/>
      <c r="C703" s="423"/>
      <c r="D703" s="423"/>
      <c r="E703" s="424"/>
      <c r="F703" s="423"/>
      <c r="G703" s="423"/>
      <c r="H703" s="424"/>
      <c r="I703" s="423"/>
      <c r="J703" s="423"/>
      <c r="K703" s="423"/>
      <c r="L703" s="433"/>
      <c r="M703" s="423"/>
      <c r="N703" s="423"/>
      <c r="O703" s="425"/>
      <c r="P703" s="434"/>
      <c r="Q703" s="423"/>
      <c r="R703" s="423"/>
      <c r="S703" s="423"/>
      <c r="T703" s="435" t="str">
        <f>IF(S703="","",VLOOKUP(S703,'Drop Down Lists'!$D$2:$E$394,2,FALSE))</f>
        <v/>
      </c>
      <c r="U703" s="428"/>
      <c r="V703" s="428"/>
      <c r="W703" s="436"/>
      <c r="X703" s="436"/>
      <c r="Y703" s="437"/>
      <c r="Z703" s="438" t="str">
        <f t="shared" si="51"/>
        <v/>
      </c>
      <c r="AA703" s="438" t="str">
        <f>IF(Z703="","",VLOOKUP(Z703,'Drop Down Lists'!$D$2:$E$3942,FALSE))</f>
        <v/>
      </c>
      <c r="AB703" s="438"/>
      <c r="AC703" s="438"/>
      <c r="AD703" s="433" t="str">
        <f t="shared" si="52"/>
        <v/>
      </c>
      <c r="AE703" s="439" t="str">
        <f t="shared" si="50"/>
        <v/>
      </c>
      <c r="AF703" s="438" t="str">
        <f>IF(AE703="","",VLOOKUP(AE703,'Drop Down Lists'!$D$2:$E$394,2,FALSE))</f>
        <v/>
      </c>
      <c r="AG703" s="439"/>
      <c r="AH703" s="437" t="str">
        <f t="shared" si="53"/>
        <v/>
      </c>
      <c r="AI703" s="438" t="str">
        <f t="shared" si="54"/>
        <v xml:space="preserve"> </v>
      </c>
      <c r="AJ703" s="438" t="str">
        <f>IF(AI703=" "," ",VLOOKUP(AI703,'Drop Down Lists'!$D$2:$E$394,2,FALSE))</f>
        <v xml:space="preserve"> </v>
      </c>
      <c r="AK703" s="440"/>
    </row>
    <row r="704" spans="1:37">
      <c r="A704" s="422"/>
      <c r="B704" s="423"/>
      <c r="C704" s="423"/>
      <c r="D704" s="423"/>
      <c r="E704" s="424"/>
      <c r="F704" s="423"/>
      <c r="G704" s="423"/>
      <c r="H704" s="424"/>
      <c r="I704" s="423"/>
      <c r="J704" s="423"/>
      <c r="K704" s="423"/>
      <c r="L704" s="433"/>
      <c r="M704" s="423"/>
      <c r="N704" s="423"/>
      <c r="O704" s="425"/>
      <c r="P704" s="434"/>
      <c r="Q704" s="423"/>
      <c r="R704" s="423"/>
      <c r="S704" s="423"/>
      <c r="T704" s="435" t="str">
        <f>IF(S704="","",VLOOKUP(S704,'Drop Down Lists'!$D$2:$E$394,2,FALSE))</f>
        <v/>
      </c>
      <c r="U704" s="428"/>
      <c r="V704" s="428"/>
      <c r="W704" s="436"/>
      <c r="X704" s="436"/>
      <c r="Y704" s="437"/>
      <c r="Z704" s="438" t="str">
        <f t="shared" si="51"/>
        <v/>
      </c>
      <c r="AA704" s="438" t="str">
        <f>IF(Z704="","",VLOOKUP(Z704,'Drop Down Lists'!$D$2:$E$3942,FALSE))</f>
        <v/>
      </c>
      <c r="AB704" s="438"/>
      <c r="AC704" s="438"/>
      <c r="AD704" s="433" t="str">
        <f t="shared" si="52"/>
        <v/>
      </c>
      <c r="AE704" s="439" t="str">
        <f t="shared" si="50"/>
        <v/>
      </c>
      <c r="AF704" s="438" t="str">
        <f>IF(AE704="","",VLOOKUP(AE704,'Drop Down Lists'!$D$2:$E$394,2,FALSE))</f>
        <v/>
      </c>
      <c r="AG704" s="439"/>
      <c r="AH704" s="437" t="str">
        <f t="shared" si="53"/>
        <v/>
      </c>
      <c r="AI704" s="438" t="str">
        <f t="shared" si="54"/>
        <v xml:space="preserve"> </v>
      </c>
      <c r="AJ704" s="438" t="str">
        <f>IF(AI704=" "," ",VLOOKUP(AI704,'Drop Down Lists'!$D$2:$E$394,2,FALSE))</f>
        <v xml:space="preserve"> </v>
      </c>
      <c r="AK704" s="440"/>
    </row>
    <row r="705" spans="1:37">
      <c r="A705" s="422"/>
      <c r="B705" s="423"/>
      <c r="C705" s="423"/>
      <c r="D705" s="423"/>
      <c r="E705" s="424"/>
      <c r="F705" s="423"/>
      <c r="G705" s="423"/>
      <c r="H705" s="424"/>
      <c r="I705" s="423"/>
      <c r="J705" s="423"/>
      <c r="K705" s="423"/>
      <c r="L705" s="433"/>
      <c r="M705" s="423"/>
      <c r="N705" s="423"/>
      <c r="O705" s="425"/>
      <c r="P705" s="434"/>
      <c r="Q705" s="423"/>
      <c r="R705" s="423"/>
      <c r="S705" s="423"/>
      <c r="T705" s="435" t="str">
        <f>IF(S705="","",VLOOKUP(S705,'Drop Down Lists'!$D$2:$E$394,2,FALSE))</f>
        <v/>
      </c>
      <c r="U705" s="428"/>
      <c r="V705" s="428"/>
      <c r="W705" s="436"/>
      <c r="X705" s="436"/>
      <c r="Y705" s="437"/>
      <c r="Z705" s="438" t="str">
        <f t="shared" si="51"/>
        <v/>
      </c>
      <c r="AA705" s="438" t="str">
        <f>IF(Z705="","",VLOOKUP(Z705,'Drop Down Lists'!$D$2:$E$3942,FALSE))</f>
        <v/>
      </c>
      <c r="AB705" s="438"/>
      <c r="AC705" s="438"/>
      <c r="AD705" s="433" t="str">
        <f t="shared" si="52"/>
        <v/>
      </c>
      <c r="AE705" s="439" t="str">
        <f t="shared" si="50"/>
        <v/>
      </c>
      <c r="AF705" s="438" t="str">
        <f>IF(AE705="","",VLOOKUP(AE705,'Drop Down Lists'!$D$2:$E$394,2,FALSE))</f>
        <v/>
      </c>
      <c r="AG705" s="439"/>
      <c r="AH705" s="437" t="str">
        <f t="shared" si="53"/>
        <v/>
      </c>
      <c r="AI705" s="438" t="str">
        <f t="shared" si="54"/>
        <v xml:space="preserve"> </v>
      </c>
      <c r="AJ705" s="438" t="str">
        <f>IF(AI705=" "," ",VLOOKUP(AI705,'Drop Down Lists'!$D$2:$E$394,2,FALSE))</f>
        <v xml:space="preserve"> </v>
      </c>
      <c r="AK705" s="440"/>
    </row>
    <row r="706" spans="1:37">
      <c r="A706" s="422"/>
      <c r="B706" s="423"/>
      <c r="C706" s="423"/>
      <c r="D706" s="423"/>
      <c r="E706" s="424"/>
      <c r="F706" s="423"/>
      <c r="G706" s="423"/>
      <c r="H706" s="424"/>
      <c r="I706" s="423"/>
      <c r="J706" s="423"/>
      <c r="K706" s="423"/>
      <c r="L706" s="433"/>
      <c r="M706" s="423"/>
      <c r="N706" s="423"/>
      <c r="O706" s="425"/>
      <c r="P706" s="434"/>
      <c r="Q706" s="423"/>
      <c r="R706" s="423"/>
      <c r="S706" s="423"/>
      <c r="T706" s="435" t="str">
        <f>IF(S706="","",VLOOKUP(S706,'Drop Down Lists'!$D$2:$E$394,2,FALSE))</f>
        <v/>
      </c>
      <c r="U706" s="428"/>
      <c r="V706" s="428"/>
      <c r="W706" s="436"/>
      <c r="X706" s="436"/>
      <c r="Y706" s="437"/>
      <c r="Z706" s="438" t="str">
        <f t="shared" si="51"/>
        <v/>
      </c>
      <c r="AA706" s="438" t="str">
        <f>IF(Z706="","",VLOOKUP(Z706,'Drop Down Lists'!$D$2:$E$3942,FALSE))</f>
        <v/>
      </c>
      <c r="AB706" s="438"/>
      <c r="AC706" s="438"/>
      <c r="AD706" s="433" t="str">
        <f t="shared" si="52"/>
        <v/>
      </c>
      <c r="AE706" s="439" t="str">
        <f t="shared" si="50"/>
        <v/>
      </c>
      <c r="AF706" s="438" t="str">
        <f>IF(AE706="","",VLOOKUP(AE706,'Drop Down Lists'!$D$2:$E$394,2,FALSE))</f>
        <v/>
      </c>
      <c r="AG706" s="439"/>
      <c r="AH706" s="437" t="str">
        <f t="shared" si="53"/>
        <v/>
      </c>
      <c r="AI706" s="438" t="str">
        <f t="shared" si="54"/>
        <v xml:space="preserve"> </v>
      </c>
      <c r="AJ706" s="438" t="str">
        <f>IF(AI706=" "," ",VLOOKUP(AI706,'Drop Down Lists'!$D$2:$E$394,2,FALSE))</f>
        <v xml:space="preserve"> </v>
      </c>
      <c r="AK706" s="440"/>
    </row>
    <row r="707" spans="1:37">
      <c r="A707" s="422"/>
      <c r="B707" s="423"/>
      <c r="C707" s="423"/>
      <c r="D707" s="423"/>
      <c r="E707" s="424"/>
      <c r="F707" s="423"/>
      <c r="G707" s="423"/>
      <c r="H707" s="424"/>
      <c r="I707" s="423"/>
      <c r="J707" s="423"/>
      <c r="K707" s="423"/>
      <c r="L707" s="433"/>
      <c r="M707" s="423"/>
      <c r="N707" s="423"/>
      <c r="O707" s="425"/>
      <c r="P707" s="434"/>
      <c r="Q707" s="423"/>
      <c r="R707" s="423"/>
      <c r="S707" s="423"/>
      <c r="T707" s="435" t="str">
        <f>IF(S707="","",VLOOKUP(S707,'Drop Down Lists'!$D$2:$E$394,2,FALSE))</f>
        <v/>
      </c>
      <c r="U707" s="428"/>
      <c r="V707" s="428"/>
      <c r="W707" s="436"/>
      <c r="X707" s="436"/>
      <c r="Y707" s="437"/>
      <c r="Z707" s="438" t="str">
        <f t="shared" si="51"/>
        <v/>
      </c>
      <c r="AA707" s="438" t="str">
        <f>IF(Z707="","",VLOOKUP(Z707,'Drop Down Lists'!$D$2:$E$3942,FALSE))</f>
        <v/>
      </c>
      <c r="AB707" s="438"/>
      <c r="AC707" s="438"/>
      <c r="AD707" s="433" t="str">
        <f t="shared" si="52"/>
        <v/>
      </c>
      <c r="AE707" s="439" t="str">
        <f t="shared" ref="AE707:AE770" si="55">IF($AD707="Yes",Z707,"")</f>
        <v/>
      </c>
      <c r="AF707" s="438" t="str">
        <f>IF(AE707="","",VLOOKUP(AE707,'Drop Down Lists'!$D$2:$E$394,2,FALSE))</f>
        <v/>
      </c>
      <c r="AG707" s="439"/>
      <c r="AH707" s="437" t="str">
        <f t="shared" si="53"/>
        <v/>
      </c>
      <c r="AI707" s="438" t="str">
        <f t="shared" si="54"/>
        <v xml:space="preserve"> </v>
      </c>
      <c r="AJ707" s="438" t="str">
        <f>IF(AI707=" "," ",VLOOKUP(AI707,'Drop Down Lists'!$D$2:$E$394,2,FALSE))</f>
        <v xml:space="preserve"> </v>
      </c>
      <c r="AK707" s="440"/>
    </row>
    <row r="708" spans="1:37">
      <c r="A708" s="422"/>
      <c r="B708" s="423"/>
      <c r="C708" s="423"/>
      <c r="D708" s="423"/>
      <c r="E708" s="424"/>
      <c r="F708" s="423"/>
      <c r="G708" s="423"/>
      <c r="H708" s="424"/>
      <c r="I708" s="423"/>
      <c r="J708" s="423"/>
      <c r="K708" s="423"/>
      <c r="L708" s="433"/>
      <c r="M708" s="423"/>
      <c r="N708" s="423"/>
      <c r="O708" s="425"/>
      <c r="P708" s="434"/>
      <c r="Q708" s="423"/>
      <c r="R708" s="423"/>
      <c r="S708" s="423"/>
      <c r="T708" s="435" t="str">
        <f>IF(S708="","",VLOOKUP(S708,'Drop Down Lists'!$D$2:$E$394,2,FALSE))</f>
        <v/>
      </c>
      <c r="U708" s="428"/>
      <c r="V708" s="428"/>
      <c r="W708" s="436"/>
      <c r="X708" s="436"/>
      <c r="Y708" s="437"/>
      <c r="Z708" s="438" t="str">
        <f t="shared" ref="Z708:Z771" si="56">IF($Y708="Yes",S708,"")</f>
        <v/>
      </c>
      <c r="AA708" s="438" t="str">
        <f>IF(Z708="","",VLOOKUP(Z708,'Drop Down Lists'!$D$2:$E$3942,FALSE))</f>
        <v/>
      </c>
      <c r="AB708" s="438"/>
      <c r="AC708" s="438"/>
      <c r="AD708" s="433" t="str">
        <f t="shared" ref="AD708:AD771" si="57">IF(ISBLANK(Y708),"",IF(Y708="Yes","Yes","See Note"))</f>
        <v/>
      </c>
      <c r="AE708" s="439" t="str">
        <f t="shared" si="55"/>
        <v/>
      </c>
      <c r="AF708" s="438" t="str">
        <f>IF(AE708="","",VLOOKUP(AE708,'Drop Down Lists'!$D$2:$E$394,2,FALSE))</f>
        <v/>
      </c>
      <c r="AG708" s="439"/>
      <c r="AH708" s="437" t="str">
        <f t="shared" ref="AH708:AH771" si="58">IF(AD708="","",(IF(AD708="Yes","Accept","PSPO")))</f>
        <v/>
      </c>
      <c r="AI708" s="438" t="str">
        <f t="shared" ref="AI708:AI771" si="59">IF($AH708="Accept",AE708," ")</f>
        <v xml:space="preserve"> </v>
      </c>
      <c r="AJ708" s="438" t="str">
        <f>IF(AI708=" "," ",VLOOKUP(AI708,'Drop Down Lists'!$D$2:$E$394,2,FALSE))</f>
        <v xml:space="preserve"> </v>
      </c>
      <c r="AK708" s="440"/>
    </row>
    <row r="709" spans="1:37">
      <c r="A709" s="422"/>
      <c r="B709" s="423"/>
      <c r="C709" s="423"/>
      <c r="D709" s="423"/>
      <c r="E709" s="424"/>
      <c r="F709" s="423"/>
      <c r="G709" s="423"/>
      <c r="H709" s="424"/>
      <c r="I709" s="423"/>
      <c r="J709" s="423"/>
      <c r="K709" s="423"/>
      <c r="L709" s="433"/>
      <c r="M709" s="423"/>
      <c r="N709" s="423"/>
      <c r="O709" s="425"/>
      <c r="P709" s="434"/>
      <c r="Q709" s="423"/>
      <c r="R709" s="423"/>
      <c r="S709" s="423"/>
      <c r="T709" s="435" t="str">
        <f>IF(S709="","",VLOOKUP(S709,'Drop Down Lists'!$D$2:$E$394,2,FALSE))</f>
        <v/>
      </c>
      <c r="U709" s="428"/>
      <c r="V709" s="428"/>
      <c r="W709" s="436"/>
      <c r="X709" s="436"/>
      <c r="Y709" s="437"/>
      <c r="Z709" s="438" t="str">
        <f t="shared" si="56"/>
        <v/>
      </c>
      <c r="AA709" s="438" t="str">
        <f>IF(Z709="","",VLOOKUP(Z709,'Drop Down Lists'!$D$2:$E$3942,FALSE))</f>
        <v/>
      </c>
      <c r="AB709" s="438"/>
      <c r="AC709" s="438"/>
      <c r="AD709" s="433" t="str">
        <f t="shared" si="57"/>
        <v/>
      </c>
      <c r="AE709" s="439" t="str">
        <f t="shared" si="55"/>
        <v/>
      </c>
      <c r="AF709" s="438" t="str">
        <f>IF(AE709="","",VLOOKUP(AE709,'Drop Down Lists'!$D$2:$E$394,2,FALSE))</f>
        <v/>
      </c>
      <c r="AG709" s="439"/>
      <c r="AH709" s="437" t="str">
        <f t="shared" si="58"/>
        <v/>
      </c>
      <c r="AI709" s="438" t="str">
        <f t="shared" si="59"/>
        <v xml:space="preserve"> </v>
      </c>
      <c r="AJ709" s="438" t="str">
        <f>IF(AI709=" "," ",VLOOKUP(AI709,'Drop Down Lists'!$D$2:$E$394,2,FALSE))</f>
        <v xml:space="preserve"> </v>
      </c>
      <c r="AK709" s="440"/>
    </row>
    <row r="710" spans="1:37">
      <c r="A710" s="422"/>
      <c r="B710" s="423"/>
      <c r="C710" s="423"/>
      <c r="D710" s="423"/>
      <c r="E710" s="424"/>
      <c r="F710" s="423"/>
      <c r="G710" s="423"/>
      <c r="H710" s="424"/>
      <c r="I710" s="423"/>
      <c r="J710" s="423"/>
      <c r="K710" s="423"/>
      <c r="L710" s="433"/>
      <c r="M710" s="423"/>
      <c r="N710" s="423"/>
      <c r="O710" s="425"/>
      <c r="P710" s="434"/>
      <c r="Q710" s="423"/>
      <c r="R710" s="423"/>
      <c r="S710" s="423"/>
      <c r="T710" s="435" t="str">
        <f>IF(S710="","",VLOOKUP(S710,'Drop Down Lists'!$D$2:$E$394,2,FALSE))</f>
        <v/>
      </c>
      <c r="U710" s="428"/>
      <c r="V710" s="428"/>
      <c r="W710" s="436"/>
      <c r="X710" s="436"/>
      <c r="Y710" s="437"/>
      <c r="Z710" s="438" t="str">
        <f t="shared" si="56"/>
        <v/>
      </c>
      <c r="AA710" s="438" t="str">
        <f>IF(Z710="","",VLOOKUP(Z710,'Drop Down Lists'!$D$2:$E$3942,FALSE))</f>
        <v/>
      </c>
      <c r="AB710" s="438"/>
      <c r="AC710" s="438"/>
      <c r="AD710" s="433" t="str">
        <f t="shared" si="57"/>
        <v/>
      </c>
      <c r="AE710" s="439" t="str">
        <f t="shared" si="55"/>
        <v/>
      </c>
      <c r="AF710" s="438" t="str">
        <f>IF(AE710="","",VLOOKUP(AE710,'Drop Down Lists'!$D$2:$E$394,2,FALSE))</f>
        <v/>
      </c>
      <c r="AG710" s="439"/>
      <c r="AH710" s="437" t="str">
        <f t="shared" si="58"/>
        <v/>
      </c>
      <c r="AI710" s="438" t="str">
        <f t="shared" si="59"/>
        <v xml:space="preserve"> </v>
      </c>
      <c r="AJ710" s="438" t="str">
        <f>IF(AI710=" "," ",VLOOKUP(AI710,'Drop Down Lists'!$D$2:$E$394,2,FALSE))</f>
        <v xml:space="preserve"> </v>
      </c>
      <c r="AK710" s="440"/>
    </row>
    <row r="711" spans="1:37">
      <c r="A711" s="422"/>
      <c r="B711" s="423"/>
      <c r="C711" s="423"/>
      <c r="D711" s="423"/>
      <c r="E711" s="424"/>
      <c r="F711" s="423"/>
      <c r="G711" s="423"/>
      <c r="H711" s="424"/>
      <c r="I711" s="423"/>
      <c r="J711" s="423"/>
      <c r="K711" s="423"/>
      <c r="L711" s="433"/>
      <c r="M711" s="423"/>
      <c r="N711" s="423"/>
      <c r="O711" s="425"/>
      <c r="P711" s="434"/>
      <c r="Q711" s="423"/>
      <c r="R711" s="423"/>
      <c r="S711" s="423"/>
      <c r="T711" s="435" t="str">
        <f>IF(S711="","",VLOOKUP(S711,'Drop Down Lists'!$D$2:$E$394,2,FALSE))</f>
        <v/>
      </c>
      <c r="U711" s="428"/>
      <c r="V711" s="428"/>
      <c r="W711" s="436"/>
      <c r="X711" s="436"/>
      <c r="Y711" s="437"/>
      <c r="Z711" s="438" t="str">
        <f t="shared" si="56"/>
        <v/>
      </c>
      <c r="AA711" s="438" t="str">
        <f>IF(Z711="","",VLOOKUP(Z711,'Drop Down Lists'!$D$2:$E$3942,FALSE))</f>
        <v/>
      </c>
      <c r="AB711" s="438"/>
      <c r="AC711" s="438"/>
      <c r="AD711" s="433" t="str">
        <f t="shared" si="57"/>
        <v/>
      </c>
      <c r="AE711" s="439" t="str">
        <f t="shared" si="55"/>
        <v/>
      </c>
      <c r="AF711" s="438" t="str">
        <f>IF(AE711="","",VLOOKUP(AE711,'Drop Down Lists'!$D$2:$E$394,2,FALSE))</f>
        <v/>
      </c>
      <c r="AG711" s="439"/>
      <c r="AH711" s="437" t="str">
        <f t="shared" si="58"/>
        <v/>
      </c>
      <c r="AI711" s="438" t="str">
        <f t="shared" si="59"/>
        <v xml:space="preserve"> </v>
      </c>
      <c r="AJ711" s="438" t="str">
        <f>IF(AI711=" "," ",VLOOKUP(AI711,'Drop Down Lists'!$D$2:$E$394,2,FALSE))</f>
        <v xml:space="preserve"> </v>
      </c>
      <c r="AK711" s="440"/>
    </row>
    <row r="712" spans="1:37">
      <c r="A712" s="422"/>
      <c r="B712" s="423"/>
      <c r="C712" s="423"/>
      <c r="D712" s="423"/>
      <c r="E712" s="424"/>
      <c r="F712" s="423"/>
      <c r="G712" s="423"/>
      <c r="H712" s="424"/>
      <c r="I712" s="423"/>
      <c r="J712" s="423"/>
      <c r="K712" s="423"/>
      <c r="L712" s="433"/>
      <c r="M712" s="423"/>
      <c r="N712" s="423"/>
      <c r="O712" s="425"/>
      <c r="P712" s="434"/>
      <c r="Q712" s="423"/>
      <c r="R712" s="423"/>
      <c r="S712" s="423"/>
      <c r="T712" s="435" t="str">
        <f>IF(S712="","",VLOOKUP(S712,'Drop Down Lists'!$D$2:$E$394,2,FALSE))</f>
        <v/>
      </c>
      <c r="U712" s="428"/>
      <c r="V712" s="428"/>
      <c r="W712" s="436"/>
      <c r="X712" s="436"/>
      <c r="Y712" s="437"/>
      <c r="Z712" s="438" t="str">
        <f t="shared" si="56"/>
        <v/>
      </c>
      <c r="AA712" s="438" t="str">
        <f>IF(Z712="","",VLOOKUP(Z712,'Drop Down Lists'!$D$2:$E$3942,FALSE))</f>
        <v/>
      </c>
      <c r="AB712" s="438"/>
      <c r="AC712" s="438"/>
      <c r="AD712" s="433" t="str">
        <f t="shared" si="57"/>
        <v/>
      </c>
      <c r="AE712" s="439" t="str">
        <f t="shared" si="55"/>
        <v/>
      </c>
      <c r="AF712" s="438" t="str">
        <f>IF(AE712="","",VLOOKUP(AE712,'Drop Down Lists'!$D$2:$E$394,2,FALSE))</f>
        <v/>
      </c>
      <c r="AG712" s="439"/>
      <c r="AH712" s="437" t="str">
        <f t="shared" si="58"/>
        <v/>
      </c>
      <c r="AI712" s="438" t="str">
        <f t="shared" si="59"/>
        <v xml:space="preserve"> </v>
      </c>
      <c r="AJ712" s="438" t="str">
        <f>IF(AI712=" "," ",VLOOKUP(AI712,'Drop Down Lists'!$D$2:$E$394,2,FALSE))</f>
        <v xml:space="preserve"> </v>
      </c>
      <c r="AK712" s="440"/>
    </row>
    <row r="713" spans="1:37">
      <c r="A713" s="422"/>
      <c r="B713" s="423"/>
      <c r="C713" s="423"/>
      <c r="D713" s="423"/>
      <c r="E713" s="424"/>
      <c r="F713" s="423"/>
      <c r="G713" s="423"/>
      <c r="H713" s="424"/>
      <c r="I713" s="423"/>
      <c r="J713" s="423"/>
      <c r="K713" s="423"/>
      <c r="L713" s="433"/>
      <c r="M713" s="423"/>
      <c r="N713" s="423"/>
      <c r="O713" s="425"/>
      <c r="P713" s="434"/>
      <c r="Q713" s="423"/>
      <c r="R713" s="423"/>
      <c r="S713" s="423"/>
      <c r="T713" s="435" t="str">
        <f>IF(S713="","",VLOOKUP(S713,'Drop Down Lists'!$D$2:$E$394,2,FALSE))</f>
        <v/>
      </c>
      <c r="U713" s="428"/>
      <c r="V713" s="428"/>
      <c r="W713" s="436"/>
      <c r="X713" s="436"/>
      <c r="Y713" s="437"/>
      <c r="Z713" s="438" t="str">
        <f t="shared" si="56"/>
        <v/>
      </c>
      <c r="AA713" s="438" t="str">
        <f>IF(Z713="","",VLOOKUP(Z713,'Drop Down Lists'!$D$2:$E$3942,FALSE))</f>
        <v/>
      </c>
      <c r="AB713" s="438"/>
      <c r="AC713" s="438"/>
      <c r="AD713" s="433" t="str">
        <f t="shared" si="57"/>
        <v/>
      </c>
      <c r="AE713" s="439" t="str">
        <f t="shared" si="55"/>
        <v/>
      </c>
      <c r="AF713" s="438" t="str">
        <f>IF(AE713="","",VLOOKUP(AE713,'Drop Down Lists'!$D$2:$E$394,2,FALSE))</f>
        <v/>
      </c>
      <c r="AG713" s="439"/>
      <c r="AH713" s="437" t="str">
        <f t="shared" si="58"/>
        <v/>
      </c>
      <c r="AI713" s="438" t="str">
        <f t="shared" si="59"/>
        <v xml:space="preserve"> </v>
      </c>
      <c r="AJ713" s="438" t="str">
        <f>IF(AI713=" "," ",VLOOKUP(AI713,'Drop Down Lists'!$D$2:$E$394,2,FALSE))</f>
        <v xml:space="preserve"> </v>
      </c>
      <c r="AK713" s="440"/>
    </row>
    <row r="714" spans="1:37">
      <c r="A714" s="422"/>
      <c r="B714" s="423"/>
      <c r="C714" s="423"/>
      <c r="D714" s="423"/>
      <c r="E714" s="424"/>
      <c r="F714" s="423"/>
      <c r="G714" s="423"/>
      <c r="H714" s="424"/>
      <c r="I714" s="423"/>
      <c r="J714" s="423"/>
      <c r="K714" s="423"/>
      <c r="L714" s="433"/>
      <c r="M714" s="423"/>
      <c r="N714" s="423"/>
      <c r="O714" s="425"/>
      <c r="P714" s="434"/>
      <c r="Q714" s="423"/>
      <c r="R714" s="423"/>
      <c r="S714" s="423"/>
      <c r="T714" s="435" t="str">
        <f>IF(S714="","",VLOOKUP(S714,'Drop Down Lists'!$D$2:$E$394,2,FALSE))</f>
        <v/>
      </c>
      <c r="U714" s="428"/>
      <c r="V714" s="428"/>
      <c r="W714" s="436"/>
      <c r="X714" s="436"/>
      <c r="Y714" s="437"/>
      <c r="Z714" s="438" t="str">
        <f t="shared" si="56"/>
        <v/>
      </c>
      <c r="AA714" s="438" t="str">
        <f>IF(Z714="","",VLOOKUP(Z714,'Drop Down Lists'!$D$2:$E$3942,FALSE))</f>
        <v/>
      </c>
      <c r="AB714" s="438"/>
      <c r="AC714" s="438"/>
      <c r="AD714" s="433" t="str">
        <f t="shared" si="57"/>
        <v/>
      </c>
      <c r="AE714" s="439" t="str">
        <f t="shared" si="55"/>
        <v/>
      </c>
      <c r="AF714" s="438" t="str">
        <f>IF(AE714="","",VLOOKUP(AE714,'Drop Down Lists'!$D$2:$E$394,2,FALSE))</f>
        <v/>
      </c>
      <c r="AG714" s="439"/>
      <c r="AH714" s="437" t="str">
        <f t="shared" si="58"/>
        <v/>
      </c>
      <c r="AI714" s="438" t="str">
        <f t="shared" si="59"/>
        <v xml:space="preserve"> </v>
      </c>
      <c r="AJ714" s="438" t="str">
        <f>IF(AI714=" "," ",VLOOKUP(AI714,'Drop Down Lists'!$D$2:$E$394,2,FALSE))</f>
        <v xml:space="preserve"> </v>
      </c>
      <c r="AK714" s="440"/>
    </row>
    <row r="715" spans="1:37">
      <c r="A715" s="422"/>
      <c r="B715" s="423"/>
      <c r="C715" s="423"/>
      <c r="D715" s="423"/>
      <c r="E715" s="424"/>
      <c r="F715" s="423"/>
      <c r="G715" s="423"/>
      <c r="H715" s="424"/>
      <c r="I715" s="423"/>
      <c r="J715" s="423"/>
      <c r="K715" s="423"/>
      <c r="L715" s="433"/>
      <c r="M715" s="423"/>
      <c r="N715" s="423"/>
      <c r="O715" s="425"/>
      <c r="P715" s="434"/>
      <c r="Q715" s="423"/>
      <c r="R715" s="423"/>
      <c r="S715" s="423"/>
      <c r="T715" s="435" t="str">
        <f>IF(S715="","",VLOOKUP(S715,'Drop Down Lists'!$D$2:$E$394,2,FALSE))</f>
        <v/>
      </c>
      <c r="U715" s="428"/>
      <c r="V715" s="428"/>
      <c r="W715" s="436"/>
      <c r="X715" s="436"/>
      <c r="Y715" s="437"/>
      <c r="Z715" s="438" t="str">
        <f t="shared" si="56"/>
        <v/>
      </c>
      <c r="AA715" s="438" t="str">
        <f>IF(Z715="","",VLOOKUP(Z715,'Drop Down Lists'!$D$2:$E$3942,FALSE))</f>
        <v/>
      </c>
      <c r="AB715" s="438"/>
      <c r="AC715" s="438"/>
      <c r="AD715" s="433" t="str">
        <f t="shared" si="57"/>
        <v/>
      </c>
      <c r="AE715" s="439" t="str">
        <f t="shared" si="55"/>
        <v/>
      </c>
      <c r="AF715" s="438" t="str">
        <f>IF(AE715="","",VLOOKUP(AE715,'Drop Down Lists'!$D$2:$E$394,2,FALSE))</f>
        <v/>
      </c>
      <c r="AG715" s="439"/>
      <c r="AH715" s="437" t="str">
        <f t="shared" si="58"/>
        <v/>
      </c>
      <c r="AI715" s="438" t="str">
        <f t="shared" si="59"/>
        <v xml:space="preserve"> </v>
      </c>
      <c r="AJ715" s="438" t="str">
        <f>IF(AI715=" "," ",VLOOKUP(AI715,'Drop Down Lists'!$D$2:$E$394,2,FALSE))</f>
        <v xml:space="preserve"> </v>
      </c>
      <c r="AK715" s="440"/>
    </row>
    <row r="716" spans="1:37">
      <c r="A716" s="422"/>
      <c r="B716" s="423"/>
      <c r="C716" s="423"/>
      <c r="D716" s="423"/>
      <c r="E716" s="424"/>
      <c r="F716" s="423"/>
      <c r="G716" s="423"/>
      <c r="H716" s="424"/>
      <c r="I716" s="423"/>
      <c r="J716" s="423"/>
      <c r="K716" s="423"/>
      <c r="L716" s="433"/>
      <c r="M716" s="423"/>
      <c r="N716" s="423"/>
      <c r="O716" s="425"/>
      <c r="P716" s="434"/>
      <c r="Q716" s="423"/>
      <c r="R716" s="423"/>
      <c r="S716" s="423"/>
      <c r="T716" s="435" t="str">
        <f>IF(S716="","",VLOOKUP(S716,'Drop Down Lists'!$D$2:$E$394,2,FALSE))</f>
        <v/>
      </c>
      <c r="U716" s="428"/>
      <c r="V716" s="428"/>
      <c r="W716" s="436"/>
      <c r="X716" s="436"/>
      <c r="Y716" s="437"/>
      <c r="Z716" s="438" t="str">
        <f t="shared" si="56"/>
        <v/>
      </c>
      <c r="AA716" s="438" t="str">
        <f>IF(Z716="","",VLOOKUP(Z716,'Drop Down Lists'!$D$2:$E$3942,FALSE))</f>
        <v/>
      </c>
      <c r="AB716" s="438"/>
      <c r="AC716" s="438"/>
      <c r="AD716" s="433" t="str">
        <f t="shared" si="57"/>
        <v/>
      </c>
      <c r="AE716" s="439" t="str">
        <f t="shared" si="55"/>
        <v/>
      </c>
      <c r="AF716" s="438" t="str">
        <f>IF(AE716="","",VLOOKUP(AE716,'Drop Down Lists'!$D$2:$E$394,2,FALSE))</f>
        <v/>
      </c>
      <c r="AG716" s="439"/>
      <c r="AH716" s="437" t="str">
        <f t="shared" si="58"/>
        <v/>
      </c>
      <c r="AI716" s="438" t="str">
        <f t="shared" si="59"/>
        <v xml:space="preserve"> </v>
      </c>
      <c r="AJ716" s="438" t="str">
        <f>IF(AI716=" "," ",VLOOKUP(AI716,'Drop Down Lists'!$D$2:$E$394,2,FALSE))</f>
        <v xml:space="preserve"> </v>
      </c>
      <c r="AK716" s="440"/>
    </row>
    <row r="717" spans="1:37">
      <c r="A717" s="422"/>
      <c r="B717" s="423"/>
      <c r="C717" s="423"/>
      <c r="D717" s="423"/>
      <c r="E717" s="424"/>
      <c r="F717" s="423"/>
      <c r="G717" s="423"/>
      <c r="H717" s="424"/>
      <c r="I717" s="423"/>
      <c r="J717" s="423"/>
      <c r="K717" s="423"/>
      <c r="L717" s="433"/>
      <c r="M717" s="423"/>
      <c r="N717" s="423"/>
      <c r="O717" s="425"/>
      <c r="P717" s="434"/>
      <c r="Q717" s="423"/>
      <c r="R717" s="423"/>
      <c r="S717" s="423"/>
      <c r="T717" s="435" t="str">
        <f>IF(S717="","",VLOOKUP(S717,'Drop Down Lists'!$D$2:$E$394,2,FALSE))</f>
        <v/>
      </c>
      <c r="U717" s="428"/>
      <c r="V717" s="428"/>
      <c r="W717" s="436"/>
      <c r="X717" s="436"/>
      <c r="Y717" s="437"/>
      <c r="Z717" s="438" t="str">
        <f t="shared" si="56"/>
        <v/>
      </c>
      <c r="AA717" s="438" t="str">
        <f>IF(Z717="","",VLOOKUP(Z717,'Drop Down Lists'!$D$2:$E$3942,FALSE))</f>
        <v/>
      </c>
      <c r="AB717" s="438"/>
      <c r="AC717" s="438"/>
      <c r="AD717" s="433" t="str">
        <f t="shared" si="57"/>
        <v/>
      </c>
      <c r="AE717" s="439" t="str">
        <f t="shared" si="55"/>
        <v/>
      </c>
      <c r="AF717" s="438" t="str">
        <f>IF(AE717="","",VLOOKUP(AE717,'Drop Down Lists'!$D$2:$E$394,2,FALSE))</f>
        <v/>
      </c>
      <c r="AG717" s="439"/>
      <c r="AH717" s="437" t="str">
        <f t="shared" si="58"/>
        <v/>
      </c>
      <c r="AI717" s="438" t="str">
        <f t="shared" si="59"/>
        <v xml:space="preserve"> </v>
      </c>
      <c r="AJ717" s="438" t="str">
        <f>IF(AI717=" "," ",VLOOKUP(AI717,'Drop Down Lists'!$D$2:$E$394,2,FALSE))</f>
        <v xml:space="preserve"> </v>
      </c>
      <c r="AK717" s="440"/>
    </row>
    <row r="718" spans="1:37">
      <c r="A718" s="422"/>
      <c r="B718" s="423"/>
      <c r="C718" s="423"/>
      <c r="D718" s="423"/>
      <c r="E718" s="424"/>
      <c r="F718" s="423"/>
      <c r="G718" s="423"/>
      <c r="H718" s="424"/>
      <c r="I718" s="423"/>
      <c r="J718" s="423"/>
      <c r="K718" s="423"/>
      <c r="L718" s="433"/>
      <c r="M718" s="423"/>
      <c r="N718" s="423"/>
      <c r="O718" s="425"/>
      <c r="P718" s="434"/>
      <c r="Q718" s="423"/>
      <c r="R718" s="423"/>
      <c r="S718" s="423"/>
      <c r="T718" s="435" t="str">
        <f>IF(S718="","",VLOOKUP(S718,'Drop Down Lists'!$D$2:$E$394,2,FALSE))</f>
        <v/>
      </c>
      <c r="U718" s="428"/>
      <c r="V718" s="428"/>
      <c r="W718" s="436"/>
      <c r="X718" s="436"/>
      <c r="Y718" s="437"/>
      <c r="Z718" s="438" t="str">
        <f t="shared" si="56"/>
        <v/>
      </c>
      <c r="AA718" s="438" t="str">
        <f>IF(Z718="","",VLOOKUP(Z718,'Drop Down Lists'!$D$2:$E$3942,FALSE))</f>
        <v/>
      </c>
      <c r="AB718" s="438"/>
      <c r="AC718" s="438"/>
      <c r="AD718" s="433" t="str">
        <f t="shared" si="57"/>
        <v/>
      </c>
      <c r="AE718" s="439" t="str">
        <f t="shared" si="55"/>
        <v/>
      </c>
      <c r="AF718" s="438" t="str">
        <f>IF(AE718="","",VLOOKUP(AE718,'Drop Down Lists'!$D$2:$E$394,2,FALSE))</f>
        <v/>
      </c>
      <c r="AG718" s="439"/>
      <c r="AH718" s="437" t="str">
        <f t="shared" si="58"/>
        <v/>
      </c>
      <c r="AI718" s="438" t="str">
        <f t="shared" si="59"/>
        <v xml:space="preserve"> </v>
      </c>
      <c r="AJ718" s="438" t="str">
        <f>IF(AI718=" "," ",VLOOKUP(AI718,'Drop Down Lists'!$D$2:$E$394,2,FALSE))</f>
        <v xml:space="preserve"> </v>
      </c>
      <c r="AK718" s="440"/>
    </row>
    <row r="719" spans="1:37">
      <c r="A719" s="422"/>
      <c r="B719" s="423"/>
      <c r="C719" s="423"/>
      <c r="D719" s="423"/>
      <c r="E719" s="424"/>
      <c r="F719" s="423"/>
      <c r="G719" s="423"/>
      <c r="H719" s="424"/>
      <c r="I719" s="423"/>
      <c r="J719" s="423"/>
      <c r="K719" s="423"/>
      <c r="L719" s="433"/>
      <c r="M719" s="423"/>
      <c r="N719" s="423"/>
      <c r="O719" s="425"/>
      <c r="P719" s="434"/>
      <c r="Q719" s="423"/>
      <c r="R719" s="423"/>
      <c r="S719" s="423"/>
      <c r="T719" s="435" t="str">
        <f>IF(S719="","",VLOOKUP(S719,'Drop Down Lists'!$D$2:$E$394,2,FALSE))</f>
        <v/>
      </c>
      <c r="U719" s="428"/>
      <c r="V719" s="428"/>
      <c r="W719" s="436"/>
      <c r="X719" s="436"/>
      <c r="Y719" s="437"/>
      <c r="Z719" s="438" t="str">
        <f t="shared" si="56"/>
        <v/>
      </c>
      <c r="AA719" s="438" t="str">
        <f>IF(Z719="","",VLOOKUP(Z719,'Drop Down Lists'!$D$2:$E$3942,FALSE))</f>
        <v/>
      </c>
      <c r="AB719" s="438"/>
      <c r="AC719" s="438"/>
      <c r="AD719" s="433" t="str">
        <f t="shared" si="57"/>
        <v/>
      </c>
      <c r="AE719" s="439" t="str">
        <f t="shared" si="55"/>
        <v/>
      </c>
      <c r="AF719" s="438" t="str">
        <f>IF(AE719="","",VLOOKUP(AE719,'Drop Down Lists'!$D$2:$E$394,2,FALSE))</f>
        <v/>
      </c>
      <c r="AG719" s="439"/>
      <c r="AH719" s="437" t="str">
        <f t="shared" si="58"/>
        <v/>
      </c>
      <c r="AI719" s="438" t="str">
        <f t="shared" si="59"/>
        <v xml:space="preserve"> </v>
      </c>
      <c r="AJ719" s="438" t="str">
        <f>IF(AI719=" "," ",VLOOKUP(AI719,'Drop Down Lists'!$D$2:$E$394,2,FALSE))</f>
        <v xml:space="preserve"> </v>
      </c>
      <c r="AK719" s="440"/>
    </row>
    <row r="720" spans="1:37">
      <c r="A720" s="422"/>
      <c r="B720" s="423"/>
      <c r="C720" s="423"/>
      <c r="D720" s="423"/>
      <c r="E720" s="424"/>
      <c r="F720" s="423"/>
      <c r="G720" s="423"/>
      <c r="H720" s="424"/>
      <c r="I720" s="423"/>
      <c r="J720" s="423"/>
      <c r="K720" s="423"/>
      <c r="L720" s="433"/>
      <c r="M720" s="423"/>
      <c r="N720" s="423"/>
      <c r="O720" s="425"/>
      <c r="P720" s="434"/>
      <c r="Q720" s="423"/>
      <c r="R720" s="423"/>
      <c r="S720" s="423"/>
      <c r="T720" s="435" t="str">
        <f>IF(S720="","",VLOOKUP(S720,'Drop Down Lists'!$D$2:$E$394,2,FALSE))</f>
        <v/>
      </c>
      <c r="U720" s="428"/>
      <c r="V720" s="428"/>
      <c r="W720" s="436"/>
      <c r="X720" s="436"/>
      <c r="Y720" s="437"/>
      <c r="Z720" s="438" t="str">
        <f t="shared" si="56"/>
        <v/>
      </c>
      <c r="AA720" s="438" t="str">
        <f>IF(Z720="","",VLOOKUP(Z720,'Drop Down Lists'!$D$2:$E$3942,FALSE))</f>
        <v/>
      </c>
      <c r="AB720" s="438"/>
      <c r="AC720" s="438"/>
      <c r="AD720" s="433" t="str">
        <f t="shared" si="57"/>
        <v/>
      </c>
      <c r="AE720" s="439" t="str">
        <f t="shared" si="55"/>
        <v/>
      </c>
      <c r="AF720" s="438" t="str">
        <f>IF(AE720="","",VLOOKUP(AE720,'Drop Down Lists'!$D$2:$E$394,2,FALSE))</f>
        <v/>
      </c>
      <c r="AG720" s="439"/>
      <c r="AH720" s="437" t="str">
        <f t="shared" si="58"/>
        <v/>
      </c>
      <c r="AI720" s="438" t="str">
        <f t="shared" si="59"/>
        <v xml:space="preserve"> </v>
      </c>
      <c r="AJ720" s="438" t="str">
        <f>IF(AI720=" "," ",VLOOKUP(AI720,'Drop Down Lists'!$D$2:$E$394,2,FALSE))</f>
        <v xml:space="preserve"> </v>
      </c>
      <c r="AK720" s="440"/>
    </row>
    <row r="721" spans="1:37">
      <c r="A721" s="422"/>
      <c r="B721" s="423"/>
      <c r="C721" s="423"/>
      <c r="D721" s="423"/>
      <c r="E721" s="424"/>
      <c r="F721" s="423"/>
      <c r="G721" s="423"/>
      <c r="H721" s="424"/>
      <c r="I721" s="423"/>
      <c r="J721" s="423"/>
      <c r="K721" s="423"/>
      <c r="L721" s="433"/>
      <c r="M721" s="423"/>
      <c r="N721" s="423"/>
      <c r="O721" s="425"/>
      <c r="P721" s="434"/>
      <c r="Q721" s="423"/>
      <c r="R721" s="423"/>
      <c r="S721" s="423"/>
      <c r="T721" s="435" t="str">
        <f>IF(S721="","",VLOOKUP(S721,'Drop Down Lists'!$D$2:$E$394,2,FALSE))</f>
        <v/>
      </c>
      <c r="U721" s="428"/>
      <c r="V721" s="428"/>
      <c r="W721" s="436"/>
      <c r="X721" s="436"/>
      <c r="Y721" s="437"/>
      <c r="Z721" s="438" t="str">
        <f t="shared" si="56"/>
        <v/>
      </c>
      <c r="AA721" s="438" t="str">
        <f>IF(Z721="","",VLOOKUP(Z721,'Drop Down Lists'!$D$2:$E$3942,FALSE))</f>
        <v/>
      </c>
      <c r="AB721" s="438"/>
      <c r="AC721" s="438"/>
      <c r="AD721" s="433" t="str">
        <f t="shared" si="57"/>
        <v/>
      </c>
      <c r="AE721" s="439" t="str">
        <f t="shared" si="55"/>
        <v/>
      </c>
      <c r="AF721" s="438" t="str">
        <f>IF(AE721="","",VLOOKUP(AE721,'Drop Down Lists'!$D$2:$E$394,2,FALSE))</f>
        <v/>
      </c>
      <c r="AG721" s="439"/>
      <c r="AH721" s="437" t="str">
        <f t="shared" si="58"/>
        <v/>
      </c>
      <c r="AI721" s="438" t="str">
        <f t="shared" si="59"/>
        <v xml:space="preserve"> </v>
      </c>
      <c r="AJ721" s="438" t="str">
        <f>IF(AI721=" "," ",VLOOKUP(AI721,'Drop Down Lists'!$D$2:$E$394,2,FALSE))</f>
        <v xml:space="preserve"> </v>
      </c>
      <c r="AK721" s="440"/>
    </row>
    <row r="722" spans="1:37">
      <c r="A722" s="422"/>
      <c r="B722" s="423"/>
      <c r="C722" s="423"/>
      <c r="D722" s="423"/>
      <c r="E722" s="424"/>
      <c r="F722" s="423"/>
      <c r="G722" s="423"/>
      <c r="H722" s="424"/>
      <c r="I722" s="423"/>
      <c r="J722" s="423"/>
      <c r="K722" s="423"/>
      <c r="L722" s="433"/>
      <c r="M722" s="423"/>
      <c r="N722" s="423"/>
      <c r="O722" s="425"/>
      <c r="P722" s="434"/>
      <c r="Q722" s="423"/>
      <c r="R722" s="423"/>
      <c r="S722" s="423"/>
      <c r="T722" s="435" t="str">
        <f>IF(S722="","",VLOOKUP(S722,'Drop Down Lists'!$D$2:$E$394,2,FALSE))</f>
        <v/>
      </c>
      <c r="U722" s="428"/>
      <c r="V722" s="428"/>
      <c r="W722" s="436"/>
      <c r="X722" s="436"/>
      <c r="Y722" s="437"/>
      <c r="Z722" s="438" t="str">
        <f t="shared" si="56"/>
        <v/>
      </c>
      <c r="AA722" s="438" t="str">
        <f>IF(Z722="","",VLOOKUP(Z722,'Drop Down Lists'!$D$2:$E$3942,FALSE))</f>
        <v/>
      </c>
      <c r="AB722" s="438"/>
      <c r="AC722" s="438"/>
      <c r="AD722" s="433" t="str">
        <f t="shared" si="57"/>
        <v/>
      </c>
      <c r="AE722" s="439" t="str">
        <f t="shared" si="55"/>
        <v/>
      </c>
      <c r="AF722" s="438" t="str">
        <f>IF(AE722="","",VLOOKUP(AE722,'Drop Down Lists'!$D$2:$E$394,2,FALSE))</f>
        <v/>
      </c>
      <c r="AG722" s="439"/>
      <c r="AH722" s="437" t="str">
        <f t="shared" si="58"/>
        <v/>
      </c>
      <c r="AI722" s="438" t="str">
        <f t="shared" si="59"/>
        <v xml:space="preserve"> </v>
      </c>
      <c r="AJ722" s="438" t="str">
        <f>IF(AI722=" "," ",VLOOKUP(AI722,'Drop Down Lists'!$D$2:$E$394,2,FALSE))</f>
        <v xml:space="preserve"> </v>
      </c>
      <c r="AK722" s="440"/>
    </row>
    <row r="723" spans="1:37">
      <c r="A723" s="422"/>
      <c r="B723" s="423"/>
      <c r="C723" s="423"/>
      <c r="D723" s="423"/>
      <c r="E723" s="424"/>
      <c r="F723" s="423"/>
      <c r="G723" s="423"/>
      <c r="H723" s="424"/>
      <c r="I723" s="423"/>
      <c r="J723" s="423"/>
      <c r="K723" s="423"/>
      <c r="L723" s="433"/>
      <c r="M723" s="423"/>
      <c r="N723" s="423"/>
      <c r="O723" s="425"/>
      <c r="P723" s="434"/>
      <c r="Q723" s="423"/>
      <c r="R723" s="423"/>
      <c r="S723" s="423"/>
      <c r="T723" s="435" t="str">
        <f>IF(S723="","",VLOOKUP(S723,'Drop Down Lists'!$D$2:$E$394,2,FALSE))</f>
        <v/>
      </c>
      <c r="U723" s="428"/>
      <c r="V723" s="428"/>
      <c r="W723" s="436"/>
      <c r="X723" s="436"/>
      <c r="Y723" s="437"/>
      <c r="Z723" s="438" t="str">
        <f t="shared" si="56"/>
        <v/>
      </c>
      <c r="AA723" s="438" t="str">
        <f>IF(Z723="","",VLOOKUP(Z723,'Drop Down Lists'!$D$2:$E$3942,FALSE))</f>
        <v/>
      </c>
      <c r="AB723" s="438"/>
      <c r="AC723" s="438"/>
      <c r="AD723" s="433" t="str">
        <f t="shared" si="57"/>
        <v/>
      </c>
      <c r="AE723" s="439" t="str">
        <f t="shared" si="55"/>
        <v/>
      </c>
      <c r="AF723" s="438" t="str">
        <f>IF(AE723="","",VLOOKUP(AE723,'Drop Down Lists'!$D$2:$E$394,2,FALSE))</f>
        <v/>
      </c>
      <c r="AG723" s="439"/>
      <c r="AH723" s="437" t="str">
        <f t="shared" si="58"/>
        <v/>
      </c>
      <c r="AI723" s="438" t="str">
        <f t="shared" si="59"/>
        <v xml:space="preserve"> </v>
      </c>
      <c r="AJ723" s="438" t="str">
        <f>IF(AI723=" "," ",VLOOKUP(AI723,'Drop Down Lists'!$D$2:$E$394,2,FALSE))</f>
        <v xml:space="preserve"> </v>
      </c>
      <c r="AK723" s="440"/>
    </row>
    <row r="724" spans="1:37">
      <c r="A724" s="422"/>
      <c r="B724" s="423"/>
      <c r="C724" s="423"/>
      <c r="D724" s="423"/>
      <c r="E724" s="424"/>
      <c r="F724" s="423"/>
      <c r="G724" s="423"/>
      <c r="H724" s="424"/>
      <c r="I724" s="423"/>
      <c r="J724" s="423"/>
      <c r="K724" s="423"/>
      <c r="L724" s="433"/>
      <c r="M724" s="423"/>
      <c r="N724" s="423"/>
      <c r="O724" s="425"/>
      <c r="P724" s="434"/>
      <c r="Q724" s="423"/>
      <c r="R724" s="423"/>
      <c r="S724" s="423"/>
      <c r="T724" s="435" t="str">
        <f>IF(S724="","",VLOOKUP(S724,'Drop Down Lists'!$D$2:$E$394,2,FALSE))</f>
        <v/>
      </c>
      <c r="U724" s="428"/>
      <c r="V724" s="428"/>
      <c r="W724" s="436"/>
      <c r="X724" s="436"/>
      <c r="Y724" s="437"/>
      <c r="Z724" s="438" t="str">
        <f t="shared" si="56"/>
        <v/>
      </c>
      <c r="AA724" s="438" t="str">
        <f>IF(Z724="","",VLOOKUP(Z724,'Drop Down Lists'!$D$2:$E$3942,FALSE))</f>
        <v/>
      </c>
      <c r="AB724" s="438"/>
      <c r="AC724" s="438"/>
      <c r="AD724" s="433" t="str">
        <f t="shared" si="57"/>
        <v/>
      </c>
      <c r="AE724" s="439" t="str">
        <f t="shared" si="55"/>
        <v/>
      </c>
      <c r="AF724" s="438" t="str">
        <f>IF(AE724="","",VLOOKUP(AE724,'Drop Down Lists'!$D$2:$E$394,2,FALSE))</f>
        <v/>
      </c>
      <c r="AG724" s="439"/>
      <c r="AH724" s="437" t="str">
        <f t="shared" si="58"/>
        <v/>
      </c>
      <c r="AI724" s="438" t="str">
        <f t="shared" si="59"/>
        <v xml:space="preserve"> </v>
      </c>
      <c r="AJ724" s="438" t="str">
        <f>IF(AI724=" "," ",VLOOKUP(AI724,'Drop Down Lists'!$D$2:$E$394,2,FALSE))</f>
        <v xml:space="preserve"> </v>
      </c>
      <c r="AK724" s="440"/>
    </row>
    <row r="725" spans="1:37">
      <c r="A725" s="422"/>
      <c r="B725" s="423"/>
      <c r="C725" s="423"/>
      <c r="D725" s="423"/>
      <c r="E725" s="424"/>
      <c r="F725" s="423"/>
      <c r="G725" s="423"/>
      <c r="H725" s="424"/>
      <c r="I725" s="423"/>
      <c r="J725" s="423"/>
      <c r="K725" s="423"/>
      <c r="L725" s="433"/>
      <c r="M725" s="423"/>
      <c r="N725" s="423"/>
      <c r="O725" s="425"/>
      <c r="P725" s="434"/>
      <c r="Q725" s="423"/>
      <c r="R725" s="423"/>
      <c r="S725" s="423"/>
      <c r="T725" s="435" t="str">
        <f>IF(S725="","",VLOOKUP(S725,'Drop Down Lists'!$D$2:$E$394,2,FALSE))</f>
        <v/>
      </c>
      <c r="U725" s="428"/>
      <c r="V725" s="428"/>
      <c r="W725" s="436"/>
      <c r="X725" s="436"/>
      <c r="Y725" s="437"/>
      <c r="Z725" s="438" t="str">
        <f t="shared" si="56"/>
        <v/>
      </c>
      <c r="AA725" s="438" t="str">
        <f>IF(Z725="","",VLOOKUP(Z725,'Drop Down Lists'!$D$2:$E$3942,FALSE))</f>
        <v/>
      </c>
      <c r="AB725" s="438"/>
      <c r="AC725" s="438"/>
      <c r="AD725" s="433" t="str">
        <f t="shared" si="57"/>
        <v/>
      </c>
      <c r="AE725" s="439" t="str">
        <f t="shared" si="55"/>
        <v/>
      </c>
      <c r="AF725" s="438" t="str">
        <f>IF(AE725="","",VLOOKUP(AE725,'Drop Down Lists'!$D$2:$E$394,2,FALSE))</f>
        <v/>
      </c>
      <c r="AG725" s="439"/>
      <c r="AH725" s="437" t="str">
        <f t="shared" si="58"/>
        <v/>
      </c>
      <c r="AI725" s="438" t="str">
        <f t="shared" si="59"/>
        <v xml:space="preserve"> </v>
      </c>
      <c r="AJ725" s="438" t="str">
        <f>IF(AI725=" "," ",VLOOKUP(AI725,'Drop Down Lists'!$D$2:$E$394,2,FALSE))</f>
        <v xml:space="preserve"> </v>
      </c>
      <c r="AK725" s="440"/>
    </row>
    <row r="726" spans="1:37">
      <c r="A726" s="422"/>
      <c r="B726" s="423"/>
      <c r="C726" s="423"/>
      <c r="D726" s="423"/>
      <c r="E726" s="424"/>
      <c r="F726" s="423"/>
      <c r="G726" s="423"/>
      <c r="H726" s="424"/>
      <c r="I726" s="423"/>
      <c r="J726" s="423"/>
      <c r="K726" s="423"/>
      <c r="L726" s="433"/>
      <c r="M726" s="423"/>
      <c r="N726" s="423"/>
      <c r="O726" s="425"/>
      <c r="P726" s="434"/>
      <c r="Q726" s="423"/>
      <c r="R726" s="423"/>
      <c r="S726" s="423"/>
      <c r="T726" s="435" t="str">
        <f>IF(S726="","",VLOOKUP(S726,'Drop Down Lists'!$D$2:$E$394,2,FALSE))</f>
        <v/>
      </c>
      <c r="U726" s="428"/>
      <c r="V726" s="428"/>
      <c r="W726" s="436"/>
      <c r="X726" s="436"/>
      <c r="Y726" s="437"/>
      <c r="Z726" s="438" t="str">
        <f t="shared" si="56"/>
        <v/>
      </c>
      <c r="AA726" s="438" t="str">
        <f>IF(Z726="","",VLOOKUP(Z726,'Drop Down Lists'!$D$2:$E$3942,FALSE))</f>
        <v/>
      </c>
      <c r="AB726" s="438"/>
      <c r="AC726" s="438"/>
      <c r="AD726" s="433" t="str">
        <f t="shared" si="57"/>
        <v/>
      </c>
      <c r="AE726" s="439" t="str">
        <f t="shared" si="55"/>
        <v/>
      </c>
      <c r="AF726" s="438" t="str">
        <f>IF(AE726="","",VLOOKUP(AE726,'Drop Down Lists'!$D$2:$E$394,2,FALSE))</f>
        <v/>
      </c>
      <c r="AG726" s="439"/>
      <c r="AH726" s="437" t="str">
        <f t="shared" si="58"/>
        <v/>
      </c>
      <c r="AI726" s="438" t="str">
        <f t="shared" si="59"/>
        <v xml:space="preserve"> </v>
      </c>
      <c r="AJ726" s="438" t="str">
        <f>IF(AI726=" "," ",VLOOKUP(AI726,'Drop Down Lists'!$D$2:$E$394,2,FALSE))</f>
        <v xml:space="preserve"> </v>
      </c>
      <c r="AK726" s="440"/>
    </row>
    <row r="727" spans="1:37">
      <c r="A727" s="422"/>
      <c r="B727" s="423"/>
      <c r="C727" s="423"/>
      <c r="D727" s="423"/>
      <c r="E727" s="424"/>
      <c r="F727" s="423"/>
      <c r="G727" s="423"/>
      <c r="H727" s="424"/>
      <c r="I727" s="423"/>
      <c r="J727" s="423"/>
      <c r="K727" s="423"/>
      <c r="L727" s="433"/>
      <c r="M727" s="423"/>
      <c r="N727" s="423"/>
      <c r="O727" s="425"/>
      <c r="P727" s="434"/>
      <c r="Q727" s="423"/>
      <c r="R727" s="423"/>
      <c r="S727" s="423"/>
      <c r="T727" s="435" t="str">
        <f>IF(S727="","",VLOOKUP(S727,'Drop Down Lists'!$D$2:$E$394,2,FALSE))</f>
        <v/>
      </c>
      <c r="U727" s="428"/>
      <c r="V727" s="428"/>
      <c r="W727" s="436"/>
      <c r="X727" s="436"/>
      <c r="Y727" s="437"/>
      <c r="Z727" s="438" t="str">
        <f t="shared" si="56"/>
        <v/>
      </c>
      <c r="AA727" s="438" t="str">
        <f>IF(Z727="","",VLOOKUP(Z727,'Drop Down Lists'!$D$2:$E$3942,FALSE))</f>
        <v/>
      </c>
      <c r="AB727" s="438"/>
      <c r="AC727" s="438"/>
      <c r="AD727" s="433" t="str">
        <f t="shared" si="57"/>
        <v/>
      </c>
      <c r="AE727" s="439" t="str">
        <f t="shared" si="55"/>
        <v/>
      </c>
      <c r="AF727" s="438" t="str">
        <f>IF(AE727="","",VLOOKUP(AE727,'Drop Down Lists'!$D$2:$E$394,2,FALSE))</f>
        <v/>
      </c>
      <c r="AG727" s="439"/>
      <c r="AH727" s="437" t="str">
        <f t="shared" si="58"/>
        <v/>
      </c>
      <c r="AI727" s="438" t="str">
        <f t="shared" si="59"/>
        <v xml:space="preserve"> </v>
      </c>
      <c r="AJ727" s="438" t="str">
        <f>IF(AI727=" "," ",VLOOKUP(AI727,'Drop Down Lists'!$D$2:$E$394,2,FALSE))</f>
        <v xml:space="preserve"> </v>
      </c>
      <c r="AK727" s="440"/>
    </row>
    <row r="728" spans="1:37">
      <c r="A728" s="422"/>
      <c r="B728" s="423"/>
      <c r="C728" s="423"/>
      <c r="D728" s="423"/>
      <c r="E728" s="424"/>
      <c r="F728" s="423"/>
      <c r="G728" s="423"/>
      <c r="H728" s="424"/>
      <c r="I728" s="423"/>
      <c r="J728" s="423"/>
      <c r="K728" s="423"/>
      <c r="L728" s="433"/>
      <c r="M728" s="423"/>
      <c r="N728" s="423"/>
      <c r="O728" s="425"/>
      <c r="P728" s="434"/>
      <c r="Q728" s="423"/>
      <c r="R728" s="423"/>
      <c r="S728" s="423"/>
      <c r="T728" s="435" t="str">
        <f>IF(S728="","",VLOOKUP(S728,'Drop Down Lists'!$D$2:$E$394,2,FALSE))</f>
        <v/>
      </c>
      <c r="U728" s="428"/>
      <c r="V728" s="428"/>
      <c r="W728" s="436"/>
      <c r="X728" s="436"/>
      <c r="Y728" s="437"/>
      <c r="Z728" s="438" t="str">
        <f t="shared" si="56"/>
        <v/>
      </c>
      <c r="AA728" s="438" t="str">
        <f>IF(Z728="","",VLOOKUP(Z728,'Drop Down Lists'!$D$2:$E$3942,FALSE))</f>
        <v/>
      </c>
      <c r="AB728" s="438"/>
      <c r="AC728" s="438"/>
      <c r="AD728" s="433" t="str">
        <f t="shared" si="57"/>
        <v/>
      </c>
      <c r="AE728" s="439" t="str">
        <f t="shared" si="55"/>
        <v/>
      </c>
      <c r="AF728" s="438" t="str">
        <f>IF(AE728="","",VLOOKUP(AE728,'Drop Down Lists'!$D$2:$E$394,2,FALSE))</f>
        <v/>
      </c>
      <c r="AG728" s="439"/>
      <c r="AH728" s="437" t="str">
        <f t="shared" si="58"/>
        <v/>
      </c>
      <c r="AI728" s="438" t="str">
        <f t="shared" si="59"/>
        <v xml:space="preserve"> </v>
      </c>
      <c r="AJ728" s="438" t="str">
        <f>IF(AI728=" "," ",VLOOKUP(AI728,'Drop Down Lists'!$D$2:$E$394,2,FALSE))</f>
        <v xml:space="preserve"> </v>
      </c>
      <c r="AK728" s="440"/>
    </row>
    <row r="729" spans="1:37">
      <c r="A729" s="422"/>
      <c r="B729" s="423"/>
      <c r="C729" s="423"/>
      <c r="D729" s="423"/>
      <c r="E729" s="424"/>
      <c r="F729" s="423"/>
      <c r="G729" s="423"/>
      <c r="H729" s="424"/>
      <c r="I729" s="423"/>
      <c r="J729" s="423"/>
      <c r="K729" s="423"/>
      <c r="L729" s="433"/>
      <c r="M729" s="423"/>
      <c r="N729" s="423"/>
      <c r="O729" s="425"/>
      <c r="P729" s="434"/>
      <c r="Q729" s="423"/>
      <c r="R729" s="423"/>
      <c r="S729" s="423"/>
      <c r="T729" s="435" t="str">
        <f>IF(S729="","",VLOOKUP(S729,'Drop Down Lists'!$D$2:$E$394,2,FALSE))</f>
        <v/>
      </c>
      <c r="U729" s="428"/>
      <c r="V729" s="428"/>
      <c r="W729" s="436"/>
      <c r="X729" s="436"/>
      <c r="Y729" s="437"/>
      <c r="Z729" s="438" t="str">
        <f t="shared" si="56"/>
        <v/>
      </c>
      <c r="AA729" s="438" t="str">
        <f>IF(Z729="","",VLOOKUP(Z729,'Drop Down Lists'!$D$2:$E$3942,FALSE))</f>
        <v/>
      </c>
      <c r="AB729" s="438"/>
      <c r="AC729" s="438"/>
      <c r="AD729" s="433" t="str">
        <f t="shared" si="57"/>
        <v/>
      </c>
      <c r="AE729" s="439" t="str">
        <f t="shared" si="55"/>
        <v/>
      </c>
      <c r="AF729" s="438" t="str">
        <f>IF(AE729="","",VLOOKUP(AE729,'Drop Down Lists'!$D$2:$E$394,2,FALSE))</f>
        <v/>
      </c>
      <c r="AG729" s="439"/>
      <c r="AH729" s="437" t="str">
        <f t="shared" si="58"/>
        <v/>
      </c>
      <c r="AI729" s="438" t="str">
        <f t="shared" si="59"/>
        <v xml:space="preserve"> </v>
      </c>
      <c r="AJ729" s="438" t="str">
        <f>IF(AI729=" "," ",VLOOKUP(AI729,'Drop Down Lists'!$D$2:$E$394,2,FALSE))</f>
        <v xml:space="preserve"> </v>
      </c>
      <c r="AK729" s="440"/>
    </row>
    <row r="730" spans="1:37">
      <c r="A730" s="422"/>
      <c r="B730" s="423"/>
      <c r="C730" s="423"/>
      <c r="D730" s="423"/>
      <c r="E730" s="424"/>
      <c r="F730" s="423"/>
      <c r="G730" s="423"/>
      <c r="H730" s="424"/>
      <c r="I730" s="423"/>
      <c r="J730" s="423"/>
      <c r="K730" s="423"/>
      <c r="L730" s="433"/>
      <c r="M730" s="423"/>
      <c r="N730" s="423"/>
      <c r="O730" s="425"/>
      <c r="P730" s="434"/>
      <c r="Q730" s="423"/>
      <c r="R730" s="423"/>
      <c r="S730" s="423"/>
      <c r="T730" s="435" t="str">
        <f>IF(S730="","",VLOOKUP(S730,'Drop Down Lists'!$D$2:$E$394,2,FALSE))</f>
        <v/>
      </c>
      <c r="U730" s="428"/>
      <c r="V730" s="428"/>
      <c r="W730" s="436"/>
      <c r="X730" s="436"/>
      <c r="Y730" s="437"/>
      <c r="Z730" s="438" t="str">
        <f t="shared" si="56"/>
        <v/>
      </c>
      <c r="AA730" s="438" t="str">
        <f>IF(Z730="","",VLOOKUP(Z730,'Drop Down Lists'!$D$2:$E$3942,FALSE))</f>
        <v/>
      </c>
      <c r="AB730" s="438"/>
      <c r="AC730" s="438"/>
      <c r="AD730" s="433" t="str">
        <f t="shared" si="57"/>
        <v/>
      </c>
      <c r="AE730" s="439" t="str">
        <f t="shared" si="55"/>
        <v/>
      </c>
      <c r="AF730" s="438" t="str">
        <f>IF(AE730="","",VLOOKUP(AE730,'Drop Down Lists'!$D$2:$E$394,2,FALSE))</f>
        <v/>
      </c>
      <c r="AG730" s="439"/>
      <c r="AH730" s="437" t="str">
        <f t="shared" si="58"/>
        <v/>
      </c>
      <c r="AI730" s="438" t="str">
        <f t="shared" si="59"/>
        <v xml:space="preserve"> </v>
      </c>
      <c r="AJ730" s="438" t="str">
        <f>IF(AI730=" "," ",VLOOKUP(AI730,'Drop Down Lists'!$D$2:$E$394,2,FALSE))</f>
        <v xml:space="preserve"> </v>
      </c>
      <c r="AK730" s="440"/>
    </row>
    <row r="731" spans="1:37">
      <c r="A731" s="422"/>
      <c r="B731" s="423"/>
      <c r="C731" s="423"/>
      <c r="D731" s="423"/>
      <c r="E731" s="424"/>
      <c r="F731" s="423"/>
      <c r="G731" s="423"/>
      <c r="H731" s="424"/>
      <c r="I731" s="423"/>
      <c r="J731" s="423"/>
      <c r="K731" s="423"/>
      <c r="L731" s="433"/>
      <c r="M731" s="423"/>
      <c r="N731" s="423"/>
      <c r="O731" s="425"/>
      <c r="P731" s="434"/>
      <c r="Q731" s="423"/>
      <c r="R731" s="423"/>
      <c r="S731" s="423"/>
      <c r="T731" s="435" t="str">
        <f>IF(S731="","",VLOOKUP(S731,'Drop Down Lists'!$D$2:$E$394,2,FALSE))</f>
        <v/>
      </c>
      <c r="U731" s="428"/>
      <c r="V731" s="428"/>
      <c r="W731" s="436"/>
      <c r="X731" s="436"/>
      <c r="Y731" s="437"/>
      <c r="Z731" s="438" t="str">
        <f t="shared" si="56"/>
        <v/>
      </c>
      <c r="AA731" s="438" t="str">
        <f>IF(Z731="","",VLOOKUP(Z731,'Drop Down Lists'!$D$2:$E$3942,FALSE))</f>
        <v/>
      </c>
      <c r="AB731" s="438"/>
      <c r="AC731" s="438"/>
      <c r="AD731" s="433" t="str">
        <f t="shared" si="57"/>
        <v/>
      </c>
      <c r="AE731" s="439" t="str">
        <f t="shared" si="55"/>
        <v/>
      </c>
      <c r="AF731" s="438" t="str">
        <f>IF(AE731="","",VLOOKUP(AE731,'Drop Down Lists'!$D$2:$E$394,2,FALSE))</f>
        <v/>
      </c>
      <c r="AG731" s="439"/>
      <c r="AH731" s="437" t="str">
        <f t="shared" si="58"/>
        <v/>
      </c>
      <c r="AI731" s="438" t="str">
        <f t="shared" si="59"/>
        <v xml:space="preserve"> </v>
      </c>
      <c r="AJ731" s="438" t="str">
        <f>IF(AI731=" "," ",VLOOKUP(AI731,'Drop Down Lists'!$D$2:$E$394,2,FALSE))</f>
        <v xml:space="preserve"> </v>
      </c>
      <c r="AK731" s="440"/>
    </row>
    <row r="732" spans="1:37">
      <c r="A732" s="422"/>
      <c r="B732" s="423"/>
      <c r="C732" s="423"/>
      <c r="D732" s="423"/>
      <c r="E732" s="424"/>
      <c r="F732" s="423"/>
      <c r="G732" s="423"/>
      <c r="H732" s="424"/>
      <c r="I732" s="423"/>
      <c r="J732" s="423"/>
      <c r="K732" s="423"/>
      <c r="L732" s="433"/>
      <c r="M732" s="423"/>
      <c r="N732" s="423"/>
      <c r="O732" s="425"/>
      <c r="P732" s="434"/>
      <c r="Q732" s="423"/>
      <c r="R732" s="423"/>
      <c r="S732" s="423"/>
      <c r="T732" s="435" t="str">
        <f>IF(S732="","",VLOOKUP(S732,'Drop Down Lists'!$D$2:$E$394,2,FALSE))</f>
        <v/>
      </c>
      <c r="U732" s="428"/>
      <c r="V732" s="428"/>
      <c r="W732" s="436"/>
      <c r="X732" s="436"/>
      <c r="Y732" s="437"/>
      <c r="Z732" s="438" t="str">
        <f t="shared" si="56"/>
        <v/>
      </c>
      <c r="AA732" s="438" t="str">
        <f>IF(Z732="","",VLOOKUP(Z732,'Drop Down Lists'!$D$2:$E$3942,FALSE))</f>
        <v/>
      </c>
      <c r="AB732" s="438"/>
      <c r="AC732" s="438"/>
      <c r="AD732" s="433" t="str">
        <f t="shared" si="57"/>
        <v/>
      </c>
      <c r="AE732" s="439" t="str">
        <f t="shared" si="55"/>
        <v/>
      </c>
      <c r="AF732" s="438" t="str">
        <f>IF(AE732="","",VLOOKUP(AE732,'Drop Down Lists'!$D$2:$E$394,2,FALSE))</f>
        <v/>
      </c>
      <c r="AG732" s="439"/>
      <c r="AH732" s="437" t="str">
        <f t="shared" si="58"/>
        <v/>
      </c>
      <c r="AI732" s="438" t="str">
        <f t="shared" si="59"/>
        <v xml:space="preserve"> </v>
      </c>
      <c r="AJ732" s="438" t="str">
        <f>IF(AI732=" "," ",VLOOKUP(AI732,'Drop Down Lists'!$D$2:$E$394,2,FALSE))</f>
        <v xml:space="preserve"> </v>
      </c>
      <c r="AK732" s="440"/>
    </row>
    <row r="733" spans="1:37">
      <c r="A733" s="422"/>
      <c r="B733" s="423"/>
      <c r="C733" s="423"/>
      <c r="D733" s="423"/>
      <c r="E733" s="424"/>
      <c r="F733" s="423"/>
      <c r="G733" s="423"/>
      <c r="H733" s="424"/>
      <c r="I733" s="423"/>
      <c r="J733" s="423"/>
      <c r="K733" s="423"/>
      <c r="L733" s="433"/>
      <c r="M733" s="423"/>
      <c r="N733" s="423"/>
      <c r="O733" s="425"/>
      <c r="P733" s="434"/>
      <c r="Q733" s="423"/>
      <c r="R733" s="423"/>
      <c r="S733" s="423"/>
      <c r="T733" s="435" t="str">
        <f>IF(S733="","",VLOOKUP(S733,'Drop Down Lists'!$D$2:$E$394,2,FALSE))</f>
        <v/>
      </c>
      <c r="U733" s="428"/>
      <c r="V733" s="428"/>
      <c r="W733" s="436"/>
      <c r="X733" s="436"/>
      <c r="Y733" s="437"/>
      <c r="Z733" s="438" t="str">
        <f t="shared" si="56"/>
        <v/>
      </c>
      <c r="AA733" s="438" t="str">
        <f>IF(Z733="","",VLOOKUP(Z733,'Drop Down Lists'!$D$2:$E$3942,FALSE))</f>
        <v/>
      </c>
      <c r="AB733" s="438"/>
      <c r="AC733" s="438"/>
      <c r="AD733" s="433" t="str">
        <f t="shared" si="57"/>
        <v/>
      </c>
      <c r="AE733" s="439" t="str">
        <f t="shared" si="55"/>
        <v/>
      </c>
      <c r="AF733" s="438" t="str">
        <f>IF(AE733="","",VLOOKUP(AE733,'Drop Down Lists'!$D$2:$E$394,2,FALSE))</f>
        <v/>
      </c>
      <c r="AG733" s="439"/>
      <c r="AH733" s="437" t="str">
        <f t="shared" si="58"/>
        <v/>
      </c>
      <c r="AI733" s="438" t="str">
        <f t="shared" si="59"/>
        <v xml:space="preserve"> </v>
      </c>
      <c r="AJ733" s="438" t="str">
        <f>IF(AI733=" "," ",VLOOKUP(AI733,'Drop Down Lists'!$D$2:$E$394,2,FALSE))</f>
        <v xml:space="preserve"> </v>
      </c>
      <c r="AK733" s="440"/>
    </row>
    <row r="734" spans="1:37">
      <c r="A734" s="422"/>
      <c r="B734" s="423"/>
      <c r="C734" s="423"/>
      <c r="D734" s="423"/>
      <c r="E734" s="424"/>
      <c r="F734" s="423"/>
      <c r="G734" s="423"/>
      <c r="H734" s="424"/>
      <c r="I734" s="423"/>
      <c r="J734" s="423"/>
      <c r="K734" s="423"/>
      <c r="L734" s="433"/>
      <c r="M734" s="423"/>
      <c r="N734" s="423"/>
      <c r="O734" s="425"/>
      <c r="P734" s="434"/>
      <c r="Q734" s="423"/>
      <c r="R734" s="423"/>
      <c r="S734" s="423"/>
      <c r="T734" s="435" t="str">
        <f>IF(S734="","",VLOOKUP(S734,'Drop Down Lists'!$D$2:$E$394,2,FALSE))</f>
        <v/>
      </c>
      <c r="U734" s="428"/>
      <c r="V734" s="428"/>
      <c r="W734" s="436"/>
      <c r="X734" s="436"/>
      <c r="Y734" s="437"/>
      <c r="Z734" s="438" t="str">
        <f t="shared" si="56"/>
        <v/>
      </c>
      <c r="AA734" s="438" t="str">
        <f>IF(Z734="","",VLOOKUP(Z734,'Drop Down Lists'!$D$2:$E$3942,FALSE))</f>
        <v/>
      </c>
      <c r="AB734" s="438"/>
      <c r="AC734" s="438"/>
      <c r="AD734" s="433" t="str">
        <f t="shared" si="57"/>
        <v/>
      </c>
      <c r="AE734" s="439" t="str">
        <f t="shared" si="55"/>
        <v/>
      </c>
      <c r="AF734" s="438" t="str">
        <f>IF(AE734="","",VLOOKUP(AE734,'Drop Down Lists'!$D$2:$E$394,2,FALSE))</f>
        <v/>
      </c>
      <c r="AG734" s="439"/>
      <c r="AH734" s="437" t="str">
        <f t="shared" si="58"/>
        <v/>
      </c>
      <c r="AI734" s="438" t="str">
        <f t="shared" si="59"/>
        <v xml:space="preserve"> </v>
      </c>
      <c r="AJ734" s="438" t="str">
        <f>IF(AI734=" "," ",VLOOKUP(AI734,'Drop Down Lists'!$D$2:$E$394,2,FALSE))</f>
        <v xml:space="preserve"> </v>
      </c>
      <c r="AK734" s="440"/>
    </row>
    <row r="735" spans="1:37">
      <c r="A735" s="422"/>
      <c r="B735" s="423"/>
      <c r="C735" s="423"/>
      <c r="D735" s="423"/>
      <c r="E735" s="424"/>
      <c r="F735" s="423"/>
      <c r="G735" s="423"/>
      <c r="H735" s="424"/>
      <c r="I735" s="423"/>
      <c r="J735" s="423"/>
      <c r="K735" s="423"/>
      <c r="L735" s="433"/>
      <c r="M735" s="423"/>
      <c r="N735" s="423"/>
      <c r="O735" s="425"/>
      <c r="P735" s="434"/>
      <c r="Q735" s="423"/>
      <c r="R735" s="423"/>
      <c r="S735" s="423"/>
      <c r="T735" s="435" t="str">
        <f>IF(S735="","",VLOOKUP(S735,'Drop Down Lists'!$D$2:$E$394,2,FALSE))</f>
        <v/>
      </c>
      <c r="U735" s="428"/>
      <c r="V735" s="428"/>
      <c r="W735" s="436"/>
      <c r="X735" s="436"/>
      <c r="Y735" s="437"/>
      <c r="Z735" s="438" t="str">
        <f t="shared" si="56"/>
        <v/>
      </c>
      <c r="AA735" s="438" t="str">
        <f>IF(Z735="","",VLOOKUP(Z735,'Drop Down Lists'!$D$2:$E$3942,FALSE))</f>
        <v/>
      </c>
      <c r="AB735" s="438"/>
      <c r="AC735" s="438"/>
      <c r="AD735" s="433" t="str">
        <f t="shared" si="57"/>
        <v/>
      </c>
      <c r="AE735" s="439" t="str">
        <f t="shared" si="55"/>
        <v/>
      </c>
      <c r="AF735" s="438" t="str">
        <f>IF(AE735="","",VLOOKUP(AE735,'Drop Down Lists'!$D$2:$E$394,2,FALSE))</f>
        <v/>
      </c>
      <c r="AG735" s="439"/>
      <c r="AH735" s="437" t="str">
        <f t="shared" si="58"/>
        <v/>
      </c>
      <c r="AI735" s="438" t="str">
        <f t="shared" si="59"/>
        <v xml:space="preserve"> </v>
      </c>
      <c r="AJ735" s="438" t="str">
        <f>IF(AI735=" "," ",VLOOKUP(AI735,'Drop Down Lists'!$D$2:$E$394,2,FALSE))</f>
        <v xml:space="preserve"> </v>
      </c>
      <c r="AK735" s="440"/>
    </row>
    <row r="736" spans="1:37">
      <c r="A736" s="422"/>
      <c r="B736" s="423"/>
      <c r="C736" s="423"/>
      <c r="D736" s="423"/>
      <c r="E736" s="424"/>
      <c r="F736" s="423"/>
      <c r="G736" s="423"/>
      <c r="H736" s="424"/>
      <c r="I736" s="423"/>
      <c r="J736" s="423"/>
      <c r="K736" s="423"/>
      <c r="L736" s="433"/>
      <c r="M736" s="423"/>
      <c r="N736" s="423"/>
      <c r="O736" s="425"/>
      <c r="P736" s="434"/>
      <c r="Q736" s="423"/>
      <c r="R736" s="423"/>
      <c r="S736" s="423"/>
      <c r="T736" s="435" t="str">
        <f>IF(S736="","",VLOOKUP(S736,'Drop Down Lists'!$D$2:$E$394,2,FALSE))</f>
        <v/>
      </c>
      <c r="U736" s="428"/>
      <c r="V736" s="428"/>
      <c r="W736" s="436"/>
      <c r="X736" s="436"/>
      <c r="Y736" s="437"/>
      <c r="Z736" s="438" t="str">
        <f t="shared" si="56"/>
        <v/>
      </c>
      <c r="AA736" s="438" t="str">
        <f>IF(Z736="","",VLOOKUP(Z736,'Drop Down Lists'!$D$2:$E$3942,FALSE))</f>
        <v/>
      </c>
      <c r="AB736" s="438"/>
      <c r="AC736" s="438"/>
      <c r="AD736" s="433" t="str">
        <f t="shared" si="57"/>
        <v/>
      </c>
      <c r="AE736" s="439" t="str">
        <f t="shared" si="55"/>
        <v/>
      </c>
      <c r="AF736" s="438" t="str">
        <f>IF(AE736="","",VLOOKUP(AE736,'Drop Down Lists'!$D$2:$E$394,2,FALSE))</f>
        <v/>
      </c>
      <c r="AG736" s="439"/>
      <c r="AH736" s="437" t="str">
        <f t="shared" si="58"/>
        <v/>
      </c>
      <c r="AI736" s="438" t="str">
        <f t="shared" si="59"/>
        <v xml:space="preserve"> </v>
      </c>
      <c r="AJ736" s="438" t="str">
        <f>IF(AI736=" "," ",VLOOKUP(AI736,'Drop Down Lists'!$D$2:$E$394,2,FALSE))</f>
        <v xml:space="preserve"> </v>
      </c>
      <c r="AK736" s="440"/>
    </row>
    <row r="737" spans="1:37">
      <c r="A737" s="422"/>
      <c r="B737" s="423"/>
      <c r="C737" s="423"/>
      <c r="D737" s="423"/>
      <c r="E737" s="424"/>
      <c r="F737" s="423"/>
      <c r="G737" s="423"/>
      <c r="H737" s="424"/>
      <c r="I737" s="423"/>
      <c r="J737" s="423"/>
      <c r="K737" s="423"/>
      <c r="L737" s="433"/>
      <c r="M737" s="423"/>
      <c r="N737" s="423"/>
      <c r="O737" s="425"/>
      <c r="P737" s="434"/>
      <c r="Q737" s="423"/>
      <c r="R737" s="423"/>
      <c r="S737" s="423"/>
      <c r="T737" s="435" t="str">
        <f>IF(S737="","",VLOOKUP(S737,'Drop Down Lists'!$D$2:$E$394,2,FALSE))</f>
        <v/>
      </c>
      <c r="U737" s="428"/>
      <c r="V737" s="428"/>
      <c r="W737" s="436"/>
      <c r="X737" s="436"/>
      <c r="Y737" s="437"/>
      <c r="Z737" s="438" t="str">
        <f t="shared" si="56"/>
        <v/>
      </c>
      <c r="AA737" s="438" t="str">
        <f>IF(Z737="","",VLOOKUP(Z737,'Drop Down Lists'!$D$2:$E$3942,FALSE))</f>
        <v/>
      </c>
      <c r="AB737" s="438"/>
      <c r="AC737" s="438"/>
      <c r="AD737" s="433" t="str">
        <f t="shared" si="57"/>
        <v/>
      </c>
      <c r="AE737" s="439" t="str">
        <f t="shared" si="55"/>
        <v/>
      </c>
      <c r="AF737" s="438" t="str">
        <f>IF(AE737="","",VLOOKUP(AE737,'Drop Down Lists'!$D$2:$E$394,2,FALSE))</f>
        <v/>
      </c>
      <c r="AG737" s="439"/>
      <c r="AH737" s="437" t="str">
        <f t="shared" si="58"/>
        <v/>
      </c>
      <c r="AI737" s="438" t="str">
        <f t="shared" si="59"/>
        <v xml:space="preserve"> </v>
      </c>
      <c r="AJ737" s="438" t="str">
        <f>IF(AI737=" "," ",VLOOKUP(AI737,'Drop Down Lists'!$D$2:$E$394,2,FALSE))</f>
        <v xml:space="preserve"> </v>
      </c>
      <c r="AK737" s="440"/>
    </row>
    <row r="738" spans="1:37">
      <c r="A738" s="422"/>
      <c r="B738" s="423"/>
      <c r="C738" s="423"/>
      <c r="D738" s="423"/>
      <c r="E738" s="424"/>
      <c r="F738" s="423"/>
      <c r="G738" s="423"/>
      <c r="H738" s="424"/>
      <c r="I738" s="423"/>
      <c r="J738" s="423"/>
      <c r="K738" s="423"/>
      <c r="L738" s="433"/>
      <c r="M738" s="423"/>
      <c r="N738" s="423"/>
      <c r="O738" s="425"/>
      <c r="P738" s="434"/>
      <c r="Q738" s="423"/>
      <c r="R738" s="423"/>
      <c r="S738" s="423"/>
      <c r="T738" s="435" t="str">
        <f>IF(S738="","",VLOOKUP(S738,'Drop Down Lists'!$D$2:$E$394,2,FALSE))</f>
        <v/>
      </c>
      <c r="U738" s="428"/>
      <c r="V738" s="428"/>
      <c r="W738" s="436"/>
      <c r="X738" s="436"/>
      <c r="Y738" s="437"/>
      <c r="Z738" s="438" t="str">
        <f t="shared" si="56"/>
        <v/>
      </c>
      <c r="AA738" s="438" t="str">
        <f>IF(Z738="","",VLOOKUP(Z738,'Drop Down Lists'!$D$2:$E$3942,FALSE))</f>
        <v/>
      </c>
      <c r="AB738" s="438"/>
      <c r="AC738" s="438"/>
      <c r="AD738" s="433" t="str">
        <f t="shared" si="57"/>
        <v/>
      </c>
      <c r="AE738" s="439" t="str">
        <f t="shared" si="55"/>
        <v/>
      </c>
      <c r="AF738" s="438" t="str">
        <f>IF(AE738="","",VLOOKUP(AE738,'Drop Down Lists'!$D$2:$E$394,2,FALSE))</f>
        <v/>
      </c>
      <c r="AG738" s="439"/>
      <c r="AH738" s="437" t="str">
        <f t="shared" si="58"/>
        <v/>
      </c>
      <c r="AI738" s="438" t="str">
        <f t="shared" si="59"/>
        <v xml:space="preserve"> </v>
      </c>
      <c r="AJ738" s="438" t="str">
        <f>IF(AI738=" "," ",VLOOKUP(AI738,'Drop Down Lists'!$D$2:$E$394,2,FALSE))</f>
        <v xml:space="preserve"> </v>
      </c>
      <c r="AK738" s="440"/>
    </row>
    <row r="739" spans="1:37">
      <c r="A739" s="422"/>
      <c r="B739" s="423"/>
      <c r="C739" s="423"/>
      <c r="D739" s="423"/>
      <c r="E739" s="424"/>
      <c r="F739" s="423"/>
      <c r="G739" s="423"/>
      <c r="H739" s="424"/>
      <c r="I739" s="423"/>
      <c r="J739" s="423"/>
      <c r="K739" s="423"/>
      <c r="L739" s="433"/>
      <c r="M739" s="423"/>
      <c r="N739" s="423"/>
      <c r="O739" s="425"/>
      <c r="P739" s="434"/>
      <c r="Q739" s="423"/>
      <c r="R739" s="423"/>
      <c r="S739" s="423"/>
      <c r="T739" s="435" t="str">
        <f>IF(S739="","",VLOOKUP(S739,'Drop Down Lists'!$D$2:$E$394,2,FALSE))</f>
        <v/>
      </c>
      <c r="U739" s="428"/>
      <c r="V739" s="428"/>
      <c r="W739" s="436"/>
      <c r="X739" s="436"/>
      <c r="Y739" s="437"/>
      <c r="Z739" s="438" t="str">
        <f t="shared" si="56"/>
        <v/>
      </c>
      <c r="AA739" s="438" t="str">
        <f>IF(Z739="","",VLOOKUP(Z739,'Drop Down Lists'!$D$2:$E$3942,FALSE))</f>
        <v/>
      </c>
      <c r="AB739" s="438"/>
      <c r="AC739" s="438"/>
      <c r="AD739" s="433" t="str">
        <f t="shared" si="57"/>
        <v/>
      </c>
      <c r="AE739" s="439" t="str">
        <f t="shared" si="55"/>
        <v/>
      </c>
      <c r="AF739" s="438" t="str">
        <f>IF(AE739="","",VLOOKUP(AE739,'Drop Down Lists'!$D$2:$E$394,2,FALSE))</f>
        <v/>
      </c>
      <c r="AG739" s="439"/>
      <c r="AH739" s="437" t="str">
        <f t="shared" si="58"/>
        <v/>
      </c>
      <c r="AI739" s="438" t="str">
        <f t="shared" si="59"/>
        <v xml:space="preserve"> </v>
      </c>
      <c r="AJ739" s="438" t="str">
        <f>IF(AI739=" "," ",VLOOKUP(AI739,'Drop Down Lists'!$D$2:$E$394,2,FALSE))</f>
        <v xml:space="preserve"> </v>
      </c>
      <c r="AK739" s="440"/>
    </row>
    <row r="740" spans="1:37">
      <c r="A740" s="422"/>
      <c r="B740" s="423"/>
      <c r="C740" s="423"/>
      <c r="D740" s="423"/>
      <c r="E740" s="424"/>
      <c r="F740" s="423"/>
      <c r="G740" s="423"/>
      <c r="H740" s="424"/>
      <c r="I740" s="423"/>
      <c r="J740" s="423"/>
      <c r="K740" s="423"/>
      <c r="L740" s="433"/>
      <c r="M740" s="423"/>
      <c r="N740" s="423"/>
      <c r="O740" s="425"/>
      <c r="P740" s="434"/>
      <c r="Q740" s="423"/>
      <c r="R740" s="423"/>
      <c r="S740" s="423"/>
      <c r="T740" s="435" t="str">
        <f>IF(S740="","",VLOOKUP(S740,'Drop Down Lists'!$D$2:$E$394,2,FALSE))</f>
        <v/>
      </c>
      <c r="U740" s="428"/>
      <c r="V740" s="428"/>
      <c r="W740" s="436"/>
      <c r="X740" s="436"/>
      <c r="Y740" s="437"/>
      <c r="Z740" s="438" t="str">
        <f t="shared" si="56"/>
        <v/>
      </c>
      <c r="AA740" s="438" t="str">
        <f>IF(Z740="","",VLOOKUP(Z740,'Drop Down Lists'!$D$2:$E$3942,FALSE))</f>
        <v/>
      </c>
      <c r="AB740" s="438"/>
      <c r="AC740" s="438"/>
      <c r="AD740" s="433" t="str">
        <f t="shared" si="57"/>
        <v/>
      </c>
      <c r="AE740" s="439" t="str">
        <f t="shared" si="55"/>
        <v/>
      </c>
      <c r="AF740" s="438" t="str">
        <f>IF(AE740="","",VLOOKUP(AE740,'Drop Down Lists'!$D$2:$E$394,2,FALSE))</f>
        <v/>
      </c>
      <c r="AG740" s="439"/>
      <c r="AH740" s="437" t="str">
        <f t="shared" si="58"/>
        <v/>
      </c>
      <c r="AI740" s="438" t="str">
        <f t="shared" si="59"/>
        <v xml:space="preserve"> </v>
      </c>
      <c r="AJ740" s="438" t="str">
        <f>IF(AI740=" "," ",VLOOKUP(AI740,'Drop Down Lists'!$D$2:$E$394,2,FALSE))</f>
        <v xml:space="preserve"> </v>
      </c>
      <c r="AK740" s="440"/>
    </row>
    <row r="741" spans="1:37">
      <c r="A741" s="422"/>
      <c r="B741" s="423"/>
      <c r="C741" s="423"/>
      <c r="D741" s="423"/>
      <c r="E741" s="424"/>
      <c r="F741" s="423"/>
      <c r="G741" s="423"/>
      <c r="H741" s="424"/>
      <c r="I741" s="423"/>
      <c r="J741" s="423"/>
      <c r="K741" s="423"/>
      <c r="L741" s="433"/>
      <c r="M741" s="423"/>
      <c r="N741" s="423"/>
      <c r="O741" s="425"/>
      <c r="P741" s="434"/>
      <c r="Q741" s="423"/>
      <c r="R741" s="423"/>
      <c r="S741" s="423"/>
      <c r="T741" s="435" t="str">
        <f>IF(S741="","",VLOOKUP(S741,'Drop Down Lists'!$D$2:$E$394,2,FALSE))</f>
        <v/>
      </c>
      <c r="U741" s="428"/>
      <c r="V741" s="428"/>
      <c r="W741" s="436"/>
      <c r="X741" s="436"/>
      <c r="Y741" s="437"/>
      <c r="Z741" s="438" t="str">
        <f t="shared" si="56"/>
        <v/>
      </c>
      <c r="AA741" s="438" t="str">
        <f>IF(Z741="","",VLOOKUP(Z741,'Drop Down Lists'!$D$2:$E$3942,FALSE))</f>
        <v/>
      </c>
      <c r="AB741" s="438"/>
      <c r="AC741" s="438"/>
      <c r="AD741" s="433" t="str">
        <f t="shared" si="57"/>
        <v/>
      </c>
      <c r="AE741" s="439" t="str">
        <f t="shared" si="55"/>
        <v/>
      </c>
      <c r="AF741" s="438" t="str">
        <f>IF(AE741="","",VLOOKUP(AE741,'Drop Down Lists'!$D$2:$E$394,2,FALSE))</f>
        <v/>
      </c>
      <c r="AG741" s="439"/>
      <c r="AH741" s="437" t="str">
        <f t="shared" si="58"/>
        <v/>
      </c>
      <c r="AI741" s="438" t="str">
        <f t="shared" si="59"/>
        <v xml:space="preserve"> </v>
      </c>
      <c r="AJ741" s="438" t="str">
        <f>IF(AI741=" "," ",VLOOKUP(AI741,'Drop Down Lists'!$D$2:$E$394,2,FALSE))</f>
        <v xml:space="preserve"> </v>
      </c>
      <c r="AK741" s="440"/>
    </row>
    <row r="742" spans="1:37">
      <c r="A742" s="422"/>
      <c r="B742" s="423"/>
      <c r="C742" s="423"/>
      <c r="D742" s="423"/>
      <c r="E742" s="424"/>
      <c r="F742" s="423"/>
      <c r="G742" s="423"/>
      <c r="H742" s="424"/>
      <c r="I742" s="423"/>
      <c r="J742" s="423"/>
      <c r="K742" s="423"/>
      <c r="L742" s="433"/>
      <c r="M742" s="423"/>
      <c r="N742" s="423"/>
      <c r="O742" s="425"/>
      <c r="P742" s="434"/>
      <c r="Q742" s="423"/>
      <c r="R742" s="423"/>
      <c r="S742" s="423"/>
      <c r="T742" s="435" t="str">
        <f>IF(S742="","",VLOOKUP(S742,'Drop Down Lists'!$D$2:$E$394,2,FALSE))</f>
        <v/>
      </c>
      <c r="U742" s="428"/>
      <c r="V742" s="428"/>
      <c r="W742" s="436"/>
      <c r="X742" s="436"/>
      <c r="Y742" s="437"/>
      <c r="Z742" s="438" t="str">
        <f t="shared" si="56"/>
        <v/>
      </c>
      <c r="AA742" s="438" t="str">
        <f>IF(Z742="","",VLOOKUP(Z742,'Drop Down Lists'!$D$2:$E$3942,FALSE))</f>
        <v/>
      </c>
      <c r="AB742" s="438"/>
      <c r="AC742" s="438"/>
      <c r="AD742" s="433" t="str">
        <f t="shared" si="57"/>
        <v/>
      </c>
      <c r="AE742" s="439" t="str">
        <f t="shared" si="55"/>
        <v/>
      </c>
      <c r="AF742" s="438" t="str">
        <f>IF(AE742="","",VLOOKUP(AE742,'Drop Down Lists'!$D$2:$E$394,2,FALSE))</f>
        <v/>
      </c>
      <c r="AG742" s="439"/>
      <c r="AH742" s="437" t="str">
        <f t="shared" si="58"/>
        <v/>
      </c>
      <c r="AI742" s="438" t="str">
        <f t="shared" si="59"/>
        <v xml:space="preserve"> </v>
      </c>
      <c r="AJ742" s="438" t="str">
        <f>IF(AI742=" "," ",VLOOKUP(AI742,'Drop Down Lists'!$D$2:$E$394,2,FALSE))</f>
        <v xml:space="preserve"> </v>
      </c>
      <c r="AK742" s="440"/>
    </row>
    <row r="743" spans="1:37">
      <c r="A743" s="422"/>
      <c r="B743" s="423"/>
      <c r="C743" s="423"/>
      <c r="D743" s="423"/>
      <c r="E743" s="424"/>
      <c r="F743" s="423"/>
      <c r="G743" s="423"/>
      <c r="H743" s="424"/>
      <c r="I743" s="423"/>
      <c r="J743" s="423"/>
      <c r="K743" s="423"/>
      <c r="L743" s="433"/>
      <c r="M743" s="423"/>
      <c r="N743" s="423"/>
      <c r="O743" s="425"/>
      <c r="P743" s="434"/>
      <c r="Q743" s="423"/>
      <c r="R743" s="423"/>
      <c r="S743" s="423"/>
      <c r="T743" s="435" t="str">
        <f>IF(S743="","",VLOOKUP(S743,'Drop Down Lists'!$D$2:$E$394,2,FALSE))</f>
        <v/>
      </c>
      <c r="U743" s="428"/>
      <c r="V743" s="428"/>
      <c r="W743" s="436"/>
      <c r="X743" s="436"/>
      <c r="Y743" s="437"/>
      <c r="Z743" s="438" t="str">
        <f t="shared" si="56"/>
        <v/>
      </c>
      <c r="AA743" s="438" t="str">
        <f>IF(Z743="","",VLOOKUP(Z743,'Drop Down Lists'!$D$2:$E$3942,FALSE))</f>
        <v/>
      </c>
      <c r="AB743" s="438"/>
      <c r="AC743" s="438"/>
      <c r="AD743" s="433" t="str">
        <f t="shared" si="57"/>
        <v/>
      </c>
      <c r="AE743" s="439" t="str">
        <f t="shared" si="55"/>
        <v/>
      </c>
      <c r="AF743" s="438" t="str">
        <f>IF(AE743="","",VLOOKUP(AE743,'Drop Down Lists'!$D$2:$E$394,2,FALSE))</f>
        <v/>
      </c>
      <c r="AG743" s="439"/>
      <c r="AH743" s="437" t="str">
        <f t="shared" si="58"/>
        <v/>
      </c>
      <c r="AI743" s="438" t="str">
        <f t="shared" si="59"/>
        <v xml:space="preserve"> </v>
      </c>
      <c r="AJ743" s="438" t="str">
        <f>IF(AI743=" "," ",VLOOKUP(AI743,'Drop Down Lists'!$D$2:$E$394,2,FALSE))</f>
        <v xml:space="preserve"> </v>
      </c>
      <c r="AK743" s="440"/>
    </row>
    <row r="744" spans="1:37">
      <c r="A744" s="422"/>
      <c r="B744" s="423"/>
      <c r="C744" s="423"/>
      <c r="D744" s="423"/>
      <c r="E744" s="424"/>
      <c r="F744" s="423"/>
      <c r="G744" s="423"/>
      <c r="H744" s="424"/>
      <c r="I744" s="423"/>
      <c r="J744" s="423"/>
      <c r="K744" s="423"/>
      <c r="L744" s="433"/>
      <c r="M744" s="423"/>
      <c r="N744" s="423"/>
      <c r="O744" s="425"/>
      <c r="P744" s="434"/>
      <c r="Q744" s="423"/>
      <c r="R744" s="423"/>
      <c r="S744" s="423"/>
      <c r="T744" s="435" t="str">
        <f>IF(S744="","",VLOOKUP(S744,'Drop Down Lists'!$D$2:$E$394,2,FALSE))</f>
        <v/>
      </c>
      <c r="U744" s="428"/>
      <c r="V744" s="428"/>
      <c r="W744" s="436"/>
      <c r="X744" s="436"/>
      <c r="Y744" s="437"/>
      <c r="Z744" s="438" t="str">
        <f t="shared" si="56"/>
        <v/>
      </c>
      <c r="AA744" s="438" t="str">
        <f>IF(Z744="","",VLOOKUP(Z744,'Drop Down Lists'!$D$2:$E$3942,FALSE))</f>
        <v/>
      </c>
      <c r="AB744" s="438"/>
      <c r="AC744" s="438"/>
      <c r="AD744" s="433" t="str">
        <f t="shared" si="57"/>
        <v/>
      </c>
      <c r="AE744" s="439" t="str">
        <f t="shared" si="55"/>
        <v/>
      </c>
      <c r="AF744" s="438" t="str">
        <f>IF(AE744="","",VLOOKUP(AE744,'Drop Down Lists'!$D$2:$E$394,2,FALSE))</f>
        <v/>
      </c>
      <c r="AG744" s="439"/>
      <c r="AH744" s="437" t="str">
        <f t="shared" si="58"/>
        <v/>
      </c>
      <c r="AI744" s="438" t="str">
        <f t="shared" si="59"/>
        <v xml:space="preserve"> </v>
      </c>
      <c r="AJ744" s="438" t="str">
        <f>IF(AI744=" "," ",VLOOKUP(AI744,'Drop Down Lists'!$D$2:$E$394,2,FALSE))</f>
        <v xml:space="preserve"> </v>
      </c>
      <c r="AK744" s="440"/>
    </row>
    <row r="745" spans="1:37">
      <c r="A745" s="422"/>
      <c r="B745" s="423"/>
      <c r="C745" s="423"/>
      <c r="D745" s="423"/>
      <c r="E745" s="424"/>
      <c r="F745" s="423"/>
      <c r="G745" s="423"/>
      <c r="H745" s="424"/>
      <c r="I745" s="423"/>
      <c r="J745" s="423"/>
      <c r="K745" s="423"/>
      <c r="L745" s="433"/>
      <c r="M745" s="423"/>
      <c r="N745" s="423"/>
      <c r="O745" s="425"/>
      <c r="P745" s="434"/>
      <c r="Q745" s="423"/>
      <c r="R745" s="423"/>
      <c r="S745" s="423"/>
      <c r="T745" s="435" t="str">
        <f>IF(S745="","",VLOOKUP(S745,'Drop Down Lists'!$D$2:$E$394,2,FALSE))</f>
        <v/>
      </c>
      <c r="U745" s="428"/>
      <c r="V745" s="428"/>
      <c r="W745" s="436"/>
      <c r="X745" s="436"/>
      <c r="Y745" s="437"/>
      <c r="Z745" s="438" t="str">
        <f t="shared" si="56"/>
        <v/>
      </c>
      <c r="AA745" s="438" t="str">
        <f>IF(Z745="","",VLOOKUP(Z745,'Drop Down Lists'!$D$2:$E$3942,FALSE))</f>
        <v/>
      </c>
      <c r="AB745" s="438"/>
      <c r="AC745" s="438"/>
      <c r="AD745" s="433" t="str">
        <f t="shared" si="57"/>
        <v/>
      </c>
      <c r="AE745" s="439" t="str">
        <f t="shared" si="55"/>
        <v/>
      </c>
      <c r="AF745" s="438" t="str">
        <f>IF(AE745="","",VLOOKUP(AE745,'Drop Down Lists'!$D$2:$E$394,2,FALSE))</f>
        <v/>
      </c>
      <c r="AG745" s="439"/>
      <c r="AH745" s="437" t="str">
        <f t="shared" si="58"/>
        <v/>
      </c>
      <c r="AI745" s="438" t="str">
        <f t="shared" si="59"/>
        <v xml:space="preserve"> </v>
      </c>
      <c r="AJ745" s="438" t="str">
        <f>IF(AI745=" "," ",VLOOKUP(AI745,'Drop Down Lists'!$D$2:$E$394,2,FALSE))</f>
        <v xml:space="preserve"> </v>
      </c>
      <c r="AK745" s="440"/>
    </row>
    <row r="746" spans="1:37">
      <c r="A746" s="422"/>
      <c r="B746" s="423"/>
      <c r="C746" s="423"/>
      <c r="D746" s="423"/>
      <c r="E746" s="424"/>
      <c r="F746" s="423"/>
      <c r="G746" s="423"/>
      <c r="H746" s="424"/>
      <c r="I746" s="423"/>
      <c r="J746" s="423"/>
      <c r="K746" s="423"/>
      <c r="L746" s="433"/>
      <c r="M746" s="423"/>
      <c r="N746" s="423"/>
      <c r="O746" s="425"/>
      <c r="P746" s="434"/>
      <c r="Q746" s="423"/>
      <c r="R746" s="423"/>
      <c r="S746" s="423"/>
      <c r="T746" s="435" t="str">
        <f>IF(S746="","",VLOOKUP(S746,'Drop Down Lists'!$D$2:$E$394,2,FALSE))</f>
        <v/>
      </c>
      <c r="U746" s="428"/>
      <c r="V746" s="428"/>
      <c r="W746" s="436"/>
      <c r="X746" s="436"/>
      <c r="Y746" s="437"/>
      <c r="Z746" s="438" t="str">
        <f t="shared" si="56"/>
        <v/>
      </c>
      <c r="AA746" s="438" t="str">
        <f>IF(Z746="","",VLOOKUP(Z746,'Drop Down Lists'!$D$2:$E$3942,FALSE))</f>
        <v/>
      </c>
      <c r="AB746" s="438"/>
      <c r="AC746" s="438"/>
      <c r="AD746" s="433" t="str">
        <f t="shared" si="57"/>
        <v/>
      </c>
      <c r="AE746" s="439" t="str">
        <f t="shared" si="55"/>
        <v/>
      </c>
      <c r="AF746" s="438" t="str">
        <f>IF(AE746="","",VLOOKUP(AE746,'Drop Down Lists'!$D$2:$E$394,2,FALSE))</f>
        <v/>
      </c>
      <c r="AG746" s="439"/>
      <c r="AH746" s="437" t="str">
        <f t="shared" si="58"/>
        <v/>
      </c>
      <c r="AI746" s="438" t="str">
        <f t="shared" si="59"/>
        <v xml:space="preserve"> </v>
      </c>
      <c r="AJ746" s="438" t="str">
        <f>IF(AI746=" "," ",VLOOKUP(AI746,'Drop Down Lists'!$D$2:$E$394,2,FALSE))</f>
        <v xml:space="preserve"> </v>
      </c>
      <c r="AK746" s="440"/>
    </row>
    <row r="747" spans="1:37">
      <c r="A747" s="422"/>
      <c r="B747" s="423"/>
      <c r="C747" s="423"/>
      <c r="D747" s="423"/>
      <c r="E747" s="424"/>
      <c r="F747" s="423"/>
      <c r="G747" s="423"/>
      <c r="H747" s="424"/>
      <c r="I747" s="423"/>
      <c r="J747" s="423"/>
      <c r="K747" s="423"/>
      <c r="L747" s="433"/>
      <c r="M747" s="423"/>
      <c r="N747" s="423"/>
      <c r="O747" s="425"/>
      <c r="P747" s="434"/>
      <c r="Q747" s="423"/>
      <c r="R747" s="423"/>
      <c r="S747" s="423"/>
      <c r="T747" s="435" t="str">
        <f>IF(S747="","",VLOOKUP(S747,'Drop Down Lists'!$D$2:$E$394,2,FALSE))</f>
        <v/>
      </c>
      <c r="U747" s="428"/>
      <c r="V747" s="428"/>
      <c r="W747" s="436"/>
      <c r="X747" s="436"/>
      <c r="Y747" s="437"/>
      <c r="Z747" s="438" t="str">
        <f t="shared" si="56"/>
        <v/>
      </c>
      <c r="AA747" s="438" t="str">
        <f>IF(Z747="","",VLOOKUP(Z747,'Drop Down Lists'!$D$2:$E$3942,FALSE))</f>
        <v/>
      </c>
      <c r="AB747" s="438"/>
      <c r="AC747" s="438"/>
      <c r="AD747" s="433" t="str">
        <f t="shared" si="57"/>
        <v/>
      </c>
      <c r="AE747" s="439" t="str">
        <f t="shared" si="55"/>
        <v/>
      </c>
      <c r="AF747" s="438" t="str">
        <f>IF(AE747="","",VLOOKUP(AE747,'Drop Down Lists'!$D$2:$E$394,2,FALSE))</f>
        <v/>
      </c>
      <c r="AG747" s="439"/>
      <c r="AH747" s="437" t="str">
        <f t="shared" si="58"/>
        <v/>
      </c>
      <c r="AI747" s="438" t="str">
        <f t="shared" si="59"/>
        <v xml:space="preserve"> </v>
      </c>
      <c r="AJ747" s="438" t="str">
        <f>IF(AI747=" "," ",VLOOKUP(AI747,'Drop Down Lists'!$D$2:$E$394,2,FALSE))</f>
        <v xml:space="preserve"> </v>
      </c>
      <c r="AK747" s="440"/>
    </row>
    <row r="748" spans="1:37">
      <c r="A748" s="422"/>
      <c r="B748" s="423"/>
      <c r="C748" s="423"/>
      <c r="D748" s="423"/>
      <c r="E748" s="424"/>
      <c r="F748" s="423"/>
      <c r="G748" s="423"/>
      <c r="H748" s="424"/>
      <c r="I748" s="423"/>
      <c r="J748" s="423"/>
      <c r="K748" s="423"/>
      <c r="L748" s="433"/>
      <c r="M748" s="423"/>
      <c r="N748" s="423"/>
      <c r="O748" s="425"/>
      <c r="P748" s="434"/>
      <c r="Q748" s="423"/>
      <c r="R748" s="423"/>
      <c r="S748" s="423"/>
      <c r="T748" s="435" t="str">
        <f>IF(S748="","",VLOOKUP(S748,'Drop Down Lists'!$D$2:$E$394,2,FALSE))</f>
        <v/>
      </c>
      <c r="U748" s="428"/>
      <c r="V748" s="428"/>
      <c r="W748" s="436"/>
      <c r="X748" s="436"/>
      <c r="Y748" s="437"/>
      <c r="Z748" s="438" t="str">
        <f t="shared" si="56"/>
        <v/>
      </c>
      <c r="AA748" s="438" t="str">
        <f>IF(Z748="","",VLOOKUP(Z748,'Drop Down Lists'!$D$2:$E$3942,FALSE))</f>
        <v/>
      </c>
      <c r="AB748" s="438"/>
      <c r="AC748" s="438"/>
      <c r="AD748" s="433" t="str">
        <f t="shared" si="57"/>
        <v/>
      </c>
      <c r="AE748" s="439" t="str">
        <f t="shared" si="55"/>
        <v/>
      </c>
      <c r="AF748" s="438" t="str">
        <f>IF(AE748="","",VLOOKUP(AE748,'Drop Down Lists'!$D$2:$E$394,2,FALSE))</f>
        <v/>
      </c>
      <c r="AG748" s="439"/>
      <c r="AH748" s="437" t="str">
        <f t="shared" si="58"/>
        <v/>
      </c>
      <c r="AI748" s="438" t="str">
        <f t="shared" si="59"/>
        <v xml:space="preserve"> </v>
      </c>
      <c r="AJ748" s="438" t="str">
        <f>IF(AI748=" "," ",VLOOKUP(AI748,'Drop Down Lists'!$D$2:$E$394,2,FALSE))</f>
        <v xml:space="preserve"> </v>
      </c>
      <c r="AK748" s="440"/>
    </row>
    <row r="749" spans="1:37">
      <c r="A749" s="422"/>
      <c r="B749" s="423"/>
      <c r="C749" s="423"/>
      <c r="D749" s="423"/>
      <c r="E749" s="424"/>
      <c r="F749" s="423"/>
      <c r="G749" s="423"/>
      <c r="H749" s="424"/>
      <c r="I749" s="423"/>
      <c r="J749" s="423"/>
      <c r="K749" s="423"/>
      <c r="L749" s="433"/>
      <c r="M749" s="423"/>
      <c r="N749" s="423"/>
      <c r="O749" s="425"/>
      <c r="P749" s="434"/>
      <c r="Q749" s="423"/>
      <c r="R749" s="423"/>
      <c r="S749" s="423"/>
      <c r="T749" s="435" t="str">
        <f>IF(S749="","",VLOOKUP(S749,'Drop Down Lists'!$D$2:$E$394,2,FALSE))</f>
        <v/>
      </c>
      <c r="U749" s="428"/>
      <c r="V749" s="428"/>
      <c r="W749" s="436"/>
      <c r="X749" s="436"/>
      <c r="Y749" s="437"/>
      <c r="Z749" s="438" t="str">
        <f t="shared" si="56"/>
        <v/>
      </c>
      <c r="AA749" s="438" t="str">
        <f>IF(Z749="","",VLOOKUP(Z749,'Drop Down Lists'!$D$2:$E$3942,FALSE))</f>
        <v/>
      </c>
      <c r="AB749" s="438"/>
      <c r="AC749" s="438"/>
      <c r="AD749" s="433" t="str">
        <f t="shared" si="57"/>
        <v/>
      </c>
      <c r="AE749" s="439" t="str">
        <f t="shared" si="55"/>
        <v/>
      </c>
      <c r="AF749" s="438" t="str">
        <f>IF(AE749="","",VLOOKUP(AE749,'Drop Down Lists'!$D$2:$E$394,2,FALSE))</f>
        <v/>
      </c>
      <c r="AG749" s="439"/>
      <c r="AH749" s="437" t="str">
        <f t="shared" si="58"/>
        <v/>
      </c>
      <c r="AI749" s="438" t="str">
        <f t="shared" si="59"/>
        <v xml:space="preserve"> </v>
      </c>
      <c r="AJ749" s="438" t="str">
        <f>IF(AI749=" "," ",VLOOKUP(AI749,'Drop Down Lists'!$D$2:$E$394,2,FALSE))</f>
        <v xml:space="preserve"> </v>
      </c>
      <c r="AK749" s="440"/>
    </row>
    <row r="750" spans="1:37">
      <c r="A750" s="422"/>
      <c r="B750" s="423"/>
      <c r="C750" s="423"/>
      <c r="D750" s="423"/>
      <c r="E750" s="424"/>
      <c r="F750" s="423"/>
      <c r="G750" s="423"/>
      <c r="H750" s="424"/>
      <c r="I750" s="423"/>
      <c r="J750" s="423"/>
      <c r="K750" s="423"/>
      <c r="L750" s="433"/>
      <c r="M750" s="423"/>
      <c r="N750" s="423"/>
      <c r="O750" s="425"/>
      <c r="P750" s="434"/>
      <c r="Q750" s="423"/>
      <c r="R750" s="423"/>
      <c r="S750" s="423"/>
      <c r="T750" s="435" t="str">
        <f>IF(S750="","",VLOOKUP(S750,'Drop Down Lists'!$D$2:$E$394,2,FALSE))</f>
        <v/>
      </c>
      <c r="U750" s="428"/>
      <c r="V750" s="428"/>
      <c r="W750" s="436"/>
      <c r="X750" s="436"/>
      <c r="Y750" s="437"/>
      <c r="Z750" s="438" t="str">
        <f t="shared" si="56"/>
        <v/>
      </c>
      <c r="AA750" s="438" t="str">
        <f>IF(Z750="","",VLOOKUP(Z750,'Drop Down Lists'!$D$2:$E$3942,FALSE))</f>
        <v/>
      </c>
      <c r="AB750" s="438"/>
      <c r="AC750" s="438"/>
      <c r="AD750" s="433" t="str">
        <f t="shared" si="57"/>
        <v/>
      </c>
      <c r="AE750" s="439" t="str">
        <f t="shared" si="55"/>
        <v/>
      </c>
      <c r="AF750" s="438" t="str">
        <f>IF(AE750="","",VLOOKUP(AE750,'Drop Down Lists'!$D$2:$E$394,2,FALSE))</f>
        <v/>
      </c>
      <c r="AG750" s="439"/>
      <c r="AH750" s="437" t="str">
        <f t="shared" si="58"/>
        <v/>
      </c>
      <c r="AI750" s="438" t="str">
        <f t="shared" si="59"/>
        <v xml:space="preserve"> </v>
      </c>
      <c r="AJ750" s="438" t="str">
        <f>IF(AI750=" "," ",VLOOKUP(AI750,'Drop Down Lists'!$D$2:$E$394,2,FALSE))</f>
        <v xml:space="preserve"> </v>
      </c>
      <c r="AK750" s="440"/>
    </row>
    <row r="751" spans="1:37">
      <c r="A751" s="422"/>
      <c r="B751" s="423"/>
      <c r="C751" s="423"/>
      <c r="D751" s="423"/>
      <c r="E751" s="424"/>
      <c r="F751" s="423"/>
      <c r="G751" s="423"/>
      <c r="H751" s="424"/>
      <c r="I751" s="423"/>
      <c r="J751" s="423"/>
      <c r="K751" s="423"/>
      <c r="L751" s="433"/>
      <c r="M751" s="423"/>
      <c r="N751" s="423"/>
      <c r="O751" s="425"/>
      <c r="P751" s="434"/>
      <c r="Q751" s="423"/>
      <c r="R751" s="423"/>
      <c r="S751" s="423"/>
      <c r="T751" s="435" t="str">
        <f>IF(S751="","",VLOOKUP(S751,'Drop Down Lists'!$D$2:$E$394,2,FALSE))</f>
        <v/>
      </c>
      <c r="U751" s="428"/>
      <c r="V751" s="428"/>
      <c r="W751" s="436"/>
      <c r="X751" s="436"/>
      <c r="Y751" s="437"/>
      <c r="Z751" s="438" t="str">
        <f t="shared" si="56"/>
        <v/>
      </c>
      <c r="AA751" s="438" t="str">
        <f>IF(Z751="","",VLOOKUP(Z751,'Drop Down Lists'!$D$2:$E$3942,FALSE))</f>
        <v/>
      </c>
      <c r="AB751" s="438"/>
      <c r="AC751" s="438"/>
      <c r="AD751" s="433" t="str">
        <f t="shared" si="57"/>
        <v/>
      </c>
      <c r="AE751" s="439" t="str">
        <f t="shared" si="55"/>
        <v/>
      </c>
      <c r="AF751" s="438" t="str">
        <f>IF(AE751="","",VLOOKUP(AE751,'Drop Down Lists'!$D$2:$E$394,2,FALSE))</f>
        <v/>
      </c>
      <c r="AG751" s="439"/>
      <c r="AH751" s="437" t="str">
        <f t="shared" si="58"/>
        <v/>
      </c>
      <c r="AI751" s="438" t="str">
        <f t="shared" si="59"/>
        <v xml:space="preserve"> </v>
      </c>
      <c r="AJ751" s="438" t="str">
        <f>IF(AI751=" "," ",VLOOKUP(AI751,'Drop Down Lists'!$D$2:$E$394,2,FALSE))</f>
        <v xml:space="preserve"> </v>
      </c>
      <c r="AK751" s="440"/>
    </row>
    <row r="752" spans="1:37">
      <c r="A752" s="422"/>
      <c r="B752" s="423"/>
      <c r="C752" s="423"/>
      <c r="D752" s="423"/>
      <c r="E752" s="424"/>
      <c r="F752" s="423"/>
      <c r="G752" s="423"/>
      <c r="H752" s="424"/>
      <c r="I752" s="423"/>
      <c r="J752" s="423"/>
      <c r="K752" s="423"/>
      <c r="L752" s="433"/>
      <c r="M752" s="423"/>
      <c r="N752" s="423"/>
      <c r="O752" s="425"/>
      <c r="P752" s="434"/>
      <c r="Q752" s="423"/>
      <c r="R752" s="423"/>
      <c r="S752" s="423"/>
      <c r="T752" s="435" t="str">
        <f>IF(S752="","",VLOOKUP(S752,'Drop Down Lists'!$D$2:$E$394,2,FALSE))</f>
        <v/>
      </c>
      <c r="U752" s="428"/>
      <c r="V752" s="428"/>
      <c r="W752" s="436"/>
      <c r="X752" s="436"/>
      <c r="Y752" s="437"/>
      <c r="Z752" s="438" t="str">
        <f t="shared" si="56"/>
        <v/>
      </c>
      <c r="AA752" s="438" t="str">
        <f>IF(Z752="","",VLOOKUP(Z752,'Drop Down Lists'!$D$2:$E$3942,FALSE))</f>
        <v/>
      </c>
      <c r="AB752" s="438"/>
      <c r="AC752" s="438"/>
      <c r="AD752" s="433" t="str">
        <f t="shared" si="57"/>
        <v/>
      </c>
      <c r="AE752" s="439" t="str">
        <f t="shared" si="55"/>
        <v/>
      </c>
      <c r="AF752" s="438" t="str">
        <f>IF(AE752="","",VLOOKUP(AE752,'Drop Down Lists'!$D$2:$E$394,2,FALSE))</f>
        <v/>
      </c>
      <c r="AG752" s="439"/>
      <c r="AH752" s="437" t="str">
        <f t="shared" si="58"/>
        <v/>
      </c>
      <c r="AI752" s="438" t="str">
        <f t="shared" si="59"/>
        <v xml:space="preserve"> </v>
      </c>
      <c r="AJ752" s="438" t="str">
        <f>IF(AI752=" "," ",VLOOKUP(AI752,'Drop Down Lists'!$D$2:$E$394,2,FALSE))</f>
        <v xml:space="preserve"> </v>
      </c>
      <c r="AK752" s="440"/>
    </row>
    <row r="753" spans="1:37">
      <c r="A753" s="422"/>
      <c r="B753" s="423"/>
      <c r="C753" s="423"/>
      <c r="D753" s="423"/>
      <c r="E753" s="424"/>
      <c r="F753" s="423"/>
      <c r="G753" s="423"/>
      <c r="H753" s="424"/>
      <c r="I753" s="423"/>
      <c r="J753" s="423"/>
      <c r="K753" s="423"/>
      <c r="L753" s="433"/>
      <c r="M753" s="423"/>
      <c r="N753" s="423"/>
      <c r="O753" s="425"/>
      <c r="P753" s="434"/>
      <c r="Q753" s="423"/>
      <c r="R753" s="423"/>
      <c r="S753" s="423"/>
      <c r="T753" s="435" t="str">
        <f>IF(S753="","",VLOOKUP(S753,'Drop Down Lists'!$D$2:$E$394,2,FALSE))</f>
        <v/>
      </c>
      <c r="U753" s="428"/>
      <c r="V753" s="428"/>
      <c r="W753" s="436"/>
      <c r="X753" s="436"/>
      <c r="Y753" s="437"/>
      <c r="Z753" s="438" t="str">
        <f t="shared" si="56"/>
        <v/>
      </c>
      <c r="AA753" s="438" t="str">
        <f>IF(Z753="","",VLOOKUP(Z753,'Drop Down Lists'!$D$2:$E$3942,FALSE))</f>
        <v/>
      </c>
      <c r="AB753" s="438"/>
      <c r="AC753" s="438"/>
      <c r="AD753" s="433" t="str">
        <f t="shared" si="57"/>
        <v/>
      </c>
      <c r="AE753" s="439" t="str">
        <f t="shared" si="55"/>
        <v/>
      </c>
      <c r="AF753" s="438" t="str">
        <f>IF(AE753="","",VLOOKUP(AE753,'Drop Down Lists'!$D$2:$E$394,2,FALSE))</f>
        <v/>
      </c>
      <c r="AG753" s="439"/>
      <c r="AH753" s="437" t="str">
        <f t="shared" si="58"/>
        <v/>
      </c>
      <c r="AI753" s="438" t="str">
        <f t="shared" si="59"/>
        <v xml:space="preserve"> </v>
      </c>
      <c r="AJ753" s="438" t="str">
        <f>IF(AI753=" "," ",VLOOKUP(AI753,'Drop Down Lists'!$D$2:$E$394,2,FALSE))</f>
        <v xml:space="preserve"> </v>
      </c>
      <c r="AK753" s="440"/>
    </row>
    <row r="754" spans="1:37">
      <c r="A754" s="422"/>
      <c r="B754" s="423"/>
      <c r="C754" s="423"/>
      <c r="D754" s="423"/>
      <c r="E754" s="424"/>
      <c r="F754" s="423"/>
      <c r="G754" s="423"/>
      <c r="H754" s="424"/>
      <c r="I754" s="423"/>
      <c r="J754" s="423"/>
      <c r="K754" s="423"/>
      <c r="L754" s="433"/>
      <c r="M754" s="423"/>
      <c r="N754" s="423"/>
      <c r="O754" s="425"/>
      <c r="P754" s="434"/>
      <c r="Q754" s="423"/>
      <c r="R754" s="423"/>
      <c r="S754" s="423"/>
      <c r="T754" s="435" t="str">
        <f>IF(S754="","",VLOOKUP(S754,'Drop Down Lists'!$D$2:$E$394,2,FALSE))</f>
        <v/>
      </c>
      <c r="U754" s="428"/>
      <c r="V754" s="428"/>
      <c r="W754" s="436"/>
      <c r="X754" s="436"/>
      <c r="Y754" s="437"/>
      <c r="Z754" s="438" t="str">
        <f t="shared" si="56"/>
        <v/>
      </c>
      <c r="AA754" s="438" t="str">
        <f>IF(Z754="","",VLOOKUP(Z754,'Drop Down Lists'!$D$2:$E$3942,FALSE))</f>
        <v/>
      </c>
      <c r="AB754" s="438"/>
      <c r="AC754" s="438"/>
      <c r="AD754" s="433" t="str">
        <f t="shared" si="57"/>
        <v/>
      </c>
      <c r="AE754" s="439" t="str">
        <f t="shared" si="55"/>
        <v/>
      </c>
      <c r="AF754" s="438" t="str">
        <f>IF(AE754="","",VLOOKUP(AE754,'Drop Down Lists'!$D$2:$E$394,2,FALSE))</f>
        <v/>
      </c>
      <c r="AG754" s="439"/>
      <c r="AH754" s="437" t="str">
        <f t="shared" si="58"/>
        <v/>
      </c>
      <c r="AI754" s="438" t="str">
        <f t="shared" si="59"/>
        <v xml:space="preserve"> </v>
      </c>
      <c r="AJ754" s="438" t="str">
        <f>IF(AI754=" "," ",VLOOKUP(AI754,'Drop Down Lists'!$D$2:$E$394,2,FALSE))</f>
        <v xml:space="preserve"> </v>
      </c>
      <c r="AK754" s="440"/>
    </row>
    <row r="755" spans="1:37">
      <c r="A755" s="422"/>
      <c r="B755" s="423"/>
      <c r="C755" s="423"/>
      <c r="D755" s="423"/>
      <c r="E755" s="424"/>
      <c r="F755" s="423"/>
      <c r="G755" s="423"/>
      <c r="H755" s="424"/>
      <c r="I755" s="423"/>
      <c r="J755" s="423"/>
      <c r="K755" s="423"/>
      <c r="L755" s="433"/>
      <c r="M755" s="423"/>
      <c r="N755" s="423"/>
      <c r="O755" s="425"/>
      <c r="P755" s="434"/>
      <c r="Q755" s="423"/>
      <c r="R755" s="423"/>
      <c r="S755" s="423"/>
      <c r="T755" s="435" t="str">
        <f>IF(S755="","",VLOOKUP(S755,'Drop Down Lists'!$D$2:$E$394,2,FALSE))</f>
        <v/>
      </c>
      <c r="U755" s="428"/>
      <c r="V755" s="428"/>
      <c r="W755" s="436"/>
      <c r="X755" s="436"/>
      <c r="Y755" s="437"/>
      <c r="Z755" s="438" t="str">
        <f t="shared" si="56"/>
        <v/>
      </c>
      <c r="AA755" s="438" t="str">
        <f>IF(Z755="","",VLOOKUP(Z755,'Drop Down Lists'!$D$2:$E$3942,FALSE))</f>
        <v/>
      </c>
      <c r="AB755" s="438"/>
      <c r="AC755" s="438"/>
      <c r="AD755" s="433" t="str">
        <f t="shared" si="57"/>
        <v/>
      </c>
      <c r="AE755" s="439" t="str">
        <f t="shared" si="55"/>
        <v/>
      </c>
      <c r="AF755" s="438" t="str">
        <f>IF(AE755="","",VLOOKUP(AE755,'Drop Down Lists'!$D$2:$E$394,2,FALSE))</f>
        <v/>
      </c>
      <c r="AG755" s="439"/>
      <c r="AH755" s="437" t="str">
        <f t="shared" si="58"/>
        <v/>
      </c>
      <c r="AI755" s="438" t="str">
        <f t="shared" si="59"/>
        <v xml:space="preserve"> </v>
      </c>
      <c r="AJ755" s="438" t="str">
        <f>IF(AI755=" "," ",VLOOKUP(AI755,'Drop Down Lists'!$D$2:$E$394,2,FALSE))</f>
        <v xml:space="preserve"> </v>
      </c>
      <c r="AK755" s="440"/>
    </row>
    <row r="756" spans="1:37">
      <c r="A756" s="422"/>
      <c r="B756" s="423"/>
      <c r="C756" s="423"/>
      <c r="D756" s="423"/>
      <c r="E756" s="424"/>
      <c r="F756" s="423"/>
      <c r="G756" s="423"/>
      <c r="H756" s="424"/>
      <c r="I756" s="423"/>
      <c r="J756" s="423"/>
      <c r="K756" s="423"/>
      <c r="L756" s="433"/>
      <c r="M756" s="423"/>
      <c r="N756" s="423"/>
      <c r="O756" s="425"/>
      <c r="P756" s="434"/>
      <c r="Q756" s="423"/>
      <c r="R756" s="423"/>
      <c r="S756" s="423"/>
      <c r="T756" s="435" t="str">
        <f>IF(S756="","",VLOOKUP(S756,'Drop Down Lists'!$D$2:$E$394,2,FALSE))</f>
        <v/>
      </c>
      <c r="U756" s="428"/>
      <c r="V756" s="428"/>
      <c r="W756" s="436"/>
      <c r="X756" s="436"/>
      <c r="Y756" s="437"/>
      <c r="Z756" s="438" t="str">
        <f t="shared" si="56"/>
        <v/>
      </c>
      <c r="AA756" s="438" t="str">
        <f>IF(Z756="","",VLOOKUP(Z756,'Drop Down Lists'!$D$2:$E$3942,FALSE))</f>
        <v/>
      </c>
      <c r="AB756" s="438"/>
      <c r="AC756" s="438"/>
      <c r="AD756" s="433" t="str">
        <f t="shared" si="57"/>
        <v/>
      </c>
      <c r="AE756" s="439" t="str">
        <f t="shared" si="55"/>
        <v/>
      </c>
      <c r="AF756" s="438" t="str">
        <f>IF(AE756="","",VLOOKUP(AE756,'Drop Down Lists'!$D$2:$E$394,2,FALSE))</f>
        <v/>
      </c>
      <c r="AG756" s="439"/>
      <c r="AH756" s="437" t="str">
        <f t="shared" si="58"/>
        <v/>
      </c>
      <c r="AI756" s="438" t="str">
        <f t="shared" si="59"/>
        <v xml:space="preserve"> </v>
      </c>
      <c r="AJ756" s="438" t="str">
        <f>IF(AI756=" "," ",VLOOKUP(AI756,'Drop Down Lists'!$D$2:$E$394,2,FALSE))</f>
        <v xml:space="preserve"> </v>
      </c>
      <c r="AK756" s="440"/>
    </row>
    <row r="757" spans="1:37">
      <c r="A757" s="422"/>
      <c r="B757" s="423"/>
      <c r="C757" s="423"/>
      <c r="D757" s="423"/>
      <c r="E757" s="424"/>
      <c r="F757" s="423"/>
      <c r="G757" s="423"/>
      <c r="H757" s="424"/>
      <c r="I757" s="423"/>
      <c r="J757" s="423"/>
      <c r="K757" s="423"/>
      <c r="L757" s="433"/>
      <c r="M757" s="423"/>
      <c r="N757" s="423"/>
      <c r="O757" s="425"/>
      <c r="P757" s="434"/>
      <c r="Q757" s="423"/>
      <c r="R757" s="423"/>
      <c r="S757" s="423"/>
      <c r="T757" s="435" t="str">
        <f>IF(S757="","",VLOOKUP(S757,'Drop Down Lists'!$D$2:$E$394,2,FALSE))</f>
        <v/>
      </c>
      <c r="U757" s="428"/>
      <c r="V757" s="428"/>
      <c r="W757" s="436"/>
      <c r="X757" s="436"/>
      <c r="Y757" s="437"/>
      <c r="Z757" s="438" t="str">
        <f t="shared" si="56"/>
        <v/>
      </c>
      <c r="AA757" s="438" t="str">
        <f>IF(Z757="","",VLOOKUP(Z757,'Drop Down Lists'!$D$2:$E$3942,FALSE))</f>
        <v/>
      </c>
      <c r="AB757" s="438"/>
      <c r="AC757" s="438"/>
      <c r="AD757" s="433" t="str">
        <f t="shared" si="57"/>
        <v/>
      </c>
      <c r="AE757" s="439" t="str">
        <f t="shared" si="55"/>
        <v/>
      </c>
      <c r="AF757" s="438" t="str">
        <f>IF(AE757="","",VLOOKUP(AE757,'Drop Down Lists'!$D$2:$E$394,2,FALSE))</f>
        <v/>
      </c>
      <c r="AG757" s="439"/>
      <c r="AH757" s="437" t="str">
        <f t="shared" si="58"/>
        <v/>
      </c>
      <c r="AI757" s="438" t="str">
        <f t="shared" si="59"/>
        <v xml:space="preserve"> </v>
      </c>
      <c r="AJ757" s="438" t="str">
        <f>IF(AI757=" "," ",VLOOKUP(AI757,'Drop Down Lists'!$D$2:$E$394,2,FALSE))</f>
        <v xml:space="preserve"> </v>
      </c>
      <c r="AK757" s="440"/>
    </row>
    <row r="758" spans="1:37">
      <c r="A758" s="422"/>
      <c r="B758" s="423"/>
      <c r="C758" s="423"/>
      <c r="D758" s="423"/>
      <c r="E758" s="424"/>
      <c r="F758" s="423"/>
      <c r="G758" s="423"/>
      <c r="H758" s="424"/>
      <c r="I758" s="423"/>
      <c r="J758" s="423"/>
      <c r="K758" s="423"/>
      <c r="L758" s="433"/>
      <c r="M758" s="423"/>
      <c r="N758" s="423"/>
      <c r="O758" s="425"/>
      <c r="P758" s="434"/>
      <c r="Q758" s="423"/>
      <c r="R758" s="423"/>
      <c r="S758" s="423"/>
      <c r="T758" s="435" t="str">
        <f>IF(S758="","",VLOOKUP(S758,'Drop Down Lists'!$D$2:$E$394,2,FALSE))</f>
        <v/>
      </c>
      <c r="U758" s="428"/>
      <c r="V758" s="428"/>
      <c r="W758" s="436"/>
      <c r="X758" s="436"/>
      <c r="Y758" s="437"/>
      <c r="Z758" s="438" t="str">
        <f t="shared" si="56"/>
        <v/>
      </c>
      <c r="AA758" s="438" t="str">
        <f>IF(Z758="","",VLOOKUP(Z758,'Drop Down Lists'!$D$2:$E$3942,FALSE))</f>
        <v/>
      </c>
      <c r="AB758" s="438"/>
      <c r="AC758" s="438"/>
      <c r="AD758" s="433" t="str">
        <f t="shared" si="57"/>
        <v/>
      </c>
      <c r="AE758" s="439" t="str">
        <f t="shared" si="55"/>
        <v/>
      </c>
      <c r="AF758" s="438" t="str">
        <f>IF(AE758="","",VLOOKUP(AE758,'Drop Down Lists'!$D$2:$E$394,2,FALSE))</f>
        <v/>
      </c>
      <c r="AG758" s="439"/>
      <c r="AH758" s="437" t="str">
        <f t="shared" si="58"/>
        <v/>
      </c>
      <c r="AI758" s="438" t="str">
        <f t="shared" si="59"/>
        <v xml:space="preserve"> </v>
      </c>
      <c r="AJ758" s="438" t="str">
        <f>IF(AI758=" "," ",VLOOKUP(AI758,'Drop Down Lists'!$D$2:$E$394,2,FALSE))</f>
        <v xml:space="preserve"> </v>
      </c>
      <c r="AK758" s="440"/>
    </row>
    <row r="759" spans="1:37">
      <c r="A759" s="422"/>
      <c r="B759" s="423"/>
      <c r="C759" s="423"/>
      <c r="D759" s="423"/>
      <c r="E759" s="424"/>
      <c r="F759" s="423"/>
      <c r="G759" s="423"/>
      <c r="H759" s="424"/>
      <c r="I759" s="423"/>
      <c r="J759" s="423"/>
      <c r="K759" s="423"/>
      <c r="L759" s="433"/>
      <c r="M759" s="423"/>
      <c r="N759" s="423"/>
      <c r="O759" s="425"/>
      <c r="P759" s="434"/>
      <c r="Q759" s="423"/>
      <c r="R759" s="423"/>
      <c r="S759" s="423"/>
      <c r="T759" s="435" t="str">
        <f>IF(S759="","",VLOOKUP(S759,'Drop Down Lists'!$D$2:$E$394,2,FALSE))</f>
        <v/>
      </c>
      <c r="U759" s="428"/>
      <c r="V759" s="428"/>
      <c r="W759" s="436"/>
      <c r="X759" s="436"/>
      <c r="Y759" s="437"/>
      <c r="Z759" s="438" t="str">
        <f t="shared" si="56"/>
        <v/>
      </c>
      <c r="AA759" s="438" t="str">
        <f>IF(Z759="","",VLOOKUP(Z759,'Drop Down Lists'!$D$2:$E$3942,FALSE))</f>
        <v/>
      </c>
      <c r="AB759" s="438"/>
      <c r="AC759" s="438"/>
      <c r="AD759" s="433" t="str">
        <f t="shared" si="57"/>
        <v/>
      </c>
      <c r="AE759" s="439" t="str">
        <f t="shared" si="55"/>
        <v/>
      </c>
      <c r="AF759" s="438" t="str">
        <f>IF(AE759="","",VLOOKUP(AE759,'Drop Down Lists'!$D$2:$E$394,2,FALSE))</f>
        <v/>
      </c>
      <c r="AG759" s="439"/>
      <c r="AH759" s="437" t="str">
        <f t="shared" si="58"/>
        <v/>
      </c>
      <c r="AI759" s="438" t="str">
        <f t="shared" si="59"/>
        <v xml:space="preserve"> </v>
      </c>
      <c r="AJ759" s="438" t="str">
        <f>IF(AI759=" "," ",VLOOKUP(AI759,'Drop Down Lists'!$D$2:$E$394,2,FALSE))</f>
        <v xml:space="preserve"> </v>
      </c>
      <c r="AK759" s="440"/>
    </row>
    <row r="760" spans="1:37">
      <c r="A760" s="422"/>
      <c r="B760" s="423"/>
      <c r="C760" s="423"/>
      <c r="D760" s="423"/>
      <c r="E760" s="424"/>
      <c r="F760" s="423"/>
      <c r="G760" s="423"/>
      <c r="H760" s="424"/>
      <c r="I760" s="423"/>
      <c r="J760" s="423"/>
      <c r="K760" s="423"/>
      <c r="L760" s="433"/>
      <c r="M760" s="423"/>
      <c r="N760" s="423"/>
      <c r="O760" s="425"/>
      <c r="P760" s="434"/>
      <c r="Q760" s="423"/>
      <c r="R760" s="423"/>
      <c r="S760" s="423"/>
      <c r="T760" s="435" t="str">
        <f>IF(S760="","",VLOOKUP(S760,'Drop Down Lists'!$D$2:$E$394,2,FALSE))</f>
        <v/>
      </c>
      <c r="U760" s="428"/>
      <c r="V760" s="428"/>
      <c r="W760" s="436"/>
      <c r="X760" s="436"/>
      <c r="Y760" s="437"/>
      <c r="Z760" s="438" t="str">
        <f t="shared" si="56"/>
        <v/>
      </c>
      <c r="AA760" s="438" t="str">
        <f>IF(Z760="","",VLOOKUP(Z760,'Drop Down Lists'!$D$2:$E$3942,FALSE))</f>
        <v/>
      </c>
      <c r="AB760" s="438"/>
      <c r="AC760" s="438"/>
      <c r="AD760" s="433" t="str">
        <f t="shared" si="57"/>
        <v/>
      </c>
      <c r="AE760" s="439" t="str">
        <f t="shared" si="55"/>
        <v/>
      </c>
      <c r="AF760" s="438" t="str">
        <f>IF(AE760="","",VLOOKUP(AE760,'Drop Down Lists'!$D$2:$E$394,2,FALSE))</f>
        <v/>
      </c>
      <c r="AG760" s="439"/>
      <c r="AH760" s="437" t="str">
        <f t="shared" si="58"/>
        <v/>
      </c>
      <c r="AI760" s="438" t="str">
        <f t="shared" si="59"/>
        <v xml:space="preserve"> </v>
      </c>
      <c r="AJ760" s="438" t="str">
        <f>IF(AI760=" "," ",VLOOKUP(AI760,'Drop Down Lists'!$D$2:$E$394,2,FALSE))</f>
        <v xml:space="preserve"> </v>
      </c>
      <c r="AK760" s="440"/>
    </row>
    <row r="761" spans="1:37">
      <c r="A761" s="422"/>
      <c r="B761" s="423"/>
      <c r="C761" s="423"/>
      <c r="D761" s="423"/>
      <c r="E761" s="424"/>
      <c r="F761" s="423"/>
      <c r="G761" s="423"/>
      <c r="H761" s="424"/>
      <c r="I761" s="423"/>
      <c r="J761" s="423"/>
      <c r="K761" s="423"/>
      <c r="L761" s="433"/>
      <c r="M761" s="423"/>
      <c r="N761" s="423"/>
      <c r="O761" s="425"/>
      <c r="P761" s="434"/>
      <c r="Q761" s="423"/>
      <c r="R761" s="423"/>
      <c r="S761" s="423"/>
      <c r="T761" s="435" t="str">
        <f>IF(S761="","",VLOOKUP(S761,'Drop Down Lists'!$D$2:$E$394,2,FALSE))</f>
        <v/>
      </c>
      <c r="U761" s="428"/>
      <c r="V761" s="428"/>
      <c r="W761" s="436"/>
      <c r="X761" s="436"/>
      <c r="Y761" s="437"/>
      <c r="Z761" s="438" t="str">
        <f t="shared" si="56"/>
        <v/>
      </c>
      <c r="AA761" s="438" t="str">
        <f>IF(Z761="","",VLOOKUP(Z761,'Drop Down Lists'!$D$2:$E$3942,FALSE))</f>
        <v/>
      </c>
      <c r="AB761" s="438"/>
      <c r="AC761" s="438"/>
      <c r="AD761" s="433" t="str">
        <f t="shared" si="57"/>
        <v/>
      </c>
      <c r="AE761" s="439" t="str">
        <f t="shared" si="55"/>
        <v/>
      </c>
      <c r="AF761" s="438" t="str">
        <f>IF(AE761="","",VLOOKUP(AE761,'Drop Down Lists'!$D$2:$E$394,2,FALSE))</f>
        <v/>
      </c>
      <c r="AG761" s="439"/>
      <c r="AH761" s="437" t="str">
        <f t="shared" si="58"/>
        <v/>
      </c>
      <c r="AI761" s="438" t="str">
        <f t="shared" si="59"/>
        <v xml:space="preserve"> </v>
      </c>
      <c r="AJ761" s="438" t="str">
        <f>IF(AI761=" "," ",VLOOKUP(AI761,'Drop Down Lists'!$D$2:$E$394,2,FALSE))</f>
        <v xml:space="preserve"> </v>
      </c>
      <c r="AK761" s="440"/>
    </row>
    <row r="762" spans="1:37">
      <c r="A762" s="422"/>
      <c r="B762" s="423"/>
      <c r="C762" s="423"/>
      <c r="D762" s="423"/>
      <c r="E762" s="424"/>
      <c r="F762" s="423"/>
      <c r="G762" s="423"/>
      <c r="H762" s="424"/>
      <c r="I762" s="423"/>
      <c r="J762" s="423"/>
      <c r="K762" s="423"/>
      <c r="L762" s="433"/>
      <c r="M762" s="423"/>
      <c r="N762" s="423"/>
      <c r="O762" s="425"/>
      <c r="P762" s="434"/>
      <c r="Q762" s="423"/>
      <c r="R762" s="423"/>
      <c r="S762" s="423"/>
      <c r="T762" s="435" t="str">
        <f>IF(S762="","",VLOOKUP(S762,'Drop Down Lists'!$D$2:$E$394,2,FALSE))</f>
        <v/>
      </c>
      <c r="U762" s="428"/>
      <c r="V762" s="428"/>
      <c r="W762" s="436"/>
      <c r="X762" s="436"/>
      <c r="Y762" s="437"/>
      <c r="Z762" s="438" t="str">
        <f t="shared" si="56"/>
        <v/>
      </c>
      <c r="AA762" s="438" t="str">
        <f>IF(Z762="","",VLOOKUP(Z762,'Drop Down Lists'!$D$2:$E$3942,FALSE))</f>
        <v/>
      </c>
      <c r="AB762" s="438"/>
      <c r="AC762" s="438"/>
      <c r="AD762" s="433" t="str">
        <f t="shared" si="57"/>
        <v/>
      </c>
      <c r="AE762" s="439" t="str">
        <f t="shared" si="55"/>
        <v/>
      </c>
      <c r="AF762" s="438" t="str">
        <f>IF(AE762="","",VLOOKUP(AE762,'Drop Down Lists'!$D$2:$E$394,2,FALSE))</f>
        <v/>
      </c>
      <c r="AG762" s="439"/>
      <c r="AH762" s="437" t="str">
        <f t="shared" si="58"/>
        <v/>
      </c>
      <c r="AI762" s="438" t="str">
        <f t="shared" si="59"/>
        <v xml:space="preserve"> </v>
      </c>
      <c r="AJ762" s="438" t="str">
        <f>IF(AI762=" "," ",VLOOKUP(AI762,'Drop Down Lists'!$D$2:$E$394,2,FALSE))</f>
        <v xml:space="preserve"> </v>
      </c>
      <c r="AK762" s="440"/>
    </row>
    <row r="763" spans="1:37">
      <c r="A763" s="422"/>
      <c r="B763" s="423"/>
      <c r="C763" s="423"/>
      <c r="D763" s="423"/>
      <c r="E763" s="424"/>
      <c r="F763" s="423"/>
      <c r="G763" s="423"/>
      <c r="H763" s="424"/>
      <c r="I763" s="423"/>
      <c r="J763" s="423"/>
      <c r="K763" s="423"/>
      <c r="L763" s="433"/>
      <c r="M763" s="423"/>
      <c r="N763" s="423"/>
      <c r="O763" s="425"/>
      <c r="P763" s="434"/>
      <c r="Q763" s="423"/>
      <c r="R763" s="423"/>
      <c r="S763" s="423"/>
      <c r="T763" s="435" t="str">
        <f>IF(S763="","",VLOOKUP(S763,'Drop Down Lists'!$D$2:$E$394,2,FALSE))</f>
        <v/>
      </c>
      <c r="U763" s="428"/>
      <c r="V763" s="428"/>
      <c r="W763" s="436"/>
      <c r="X763" s="436"/>
      <c r="Y763" s="437"/>
      <c r="Z763" s="438" t="str">
        <f t="shared" si="56"/>
        <v/>
      </c>
      <c r="AA763" s="438" t="str">
        <f>IF(Z763="","",VLOOKUP(Z763,'Drop Down Lists'!$D$2:$E$3942,FALSE))</f>
        <v/>
      </c>
      <c r="AB763" s="438"/>
      <c r="AC763" s="438"/>
      <c r="AD763" s="433" t="str">
        <f t="shared" si="57"/>
        <v/>
      </c>
      <c r="AE763" s="439" t="str">
        <f t="shared" si="55"/>
        <v/>
      </c>
      <c r="AF763" s="438" t="str">
        <f>IF(AE763="","",VLOOKUP(AE763,'Drop Down Lists'!$D$2:$E$394,2,FALSE))</f>
        <v/>
      </c>
      <c r="AG763" s="439"/>
      <c r="AH763" s="437" t="str">
        <f t="shared" si="58"/>
        <v/>
      </c>
      <c r="AI763" s="438" t="str">
        <f t="shared" si="59"/>
        <v xml:space="preserve"> </v>
      </c>
      <c r="AJ763" s="438" t="str">
        <f>IF(AI763=" "," ",VLOOKUP(AI763,'Drop Down Lists'!$D$2:$E$394,2,FALSE))</f>
        <v xml:space="preserve"> </v>
      </c>
      <c r="AK763" s="440"/>
    </row>
    <row r="764" spans="1:37">
      <c r="A764" s="422"/>
      <c r="B764" s="423"/>
      <c r="C764" s="423"/>
      <c r="D764" s="423"/>
      <c r="E764" s="424"/>
      <c r="F764" s="423"/>
      <c r="G764" s="423"/>
      <c r="H764" s="424"/>
      <c r="I764" s="423"/>
      <c r="J764" s="423"/>
      <c r="K764" s="423"/>
      <c r="L764" s="433"/>
      <c r="M764" s="423"/>
      <c r="N764" s="423"/>
      <c r="O764" s="425"/>
      <c r="P764" s="434"/>
      <c r="Q764" s="423"/>
      <c r="R764" s="423"/>
      <c r="S764" s="423"/>
      <c r="T764" s="435" t="str">
        <f>IF(S764="","",VLOOKUP(S764,'Drop Down Lists'!$D$2:$E$394,2,FALSE))</f>
        <v/>
      </c>
      <c r="U764" s="428"/>
      <c r="V764" s="428"/>
      <c r="W764" s="436"/>
      <c r="X764" s="436"/>
      <c r="Y764" s="437"/>
      <c r="Z764" s="438" t="str">
        <f t="shared" si="56"/>
        <v/>
      </c>
      <c r="AA764" s="438" t="str">
        <f>IF(Z764="","",VLOOKUP(Z764,'Drop Down Lists'!$D$2:$E$3942,FALSE))</f>
        <v/>
      </c>
      <c r="AB764" s="438"/>
      <c r="AC764" s="438"/>
      <c r="AD764" s="433" t="str">
        <f t="shared" si="57"/>
        <v/>
      </c>
      <c r="AE764" s="439" t="str">
        <f t="shared" si="55"/>
        <v/>
      </c>
      <c r="AF764" s="438" t="str">
        <f>IF(AE764="","",VLOOKUP(AE764,'Drop Down Lists'!$D$2:$E$394,2,FALSE))</f>
        <v/>
      </c>
      <c r="AG764" s="439"/>
      <c r="AH764" s="437" t="str">
        <f t="shared" si="58"/>
        <v/>
      </c>
      <c r="AI764" s="438" t="str">
        <f t="shared" si="59"/>
        <v xml:space="preserve"> </v>
      </c>
      <c r="AJ764" s="438" t="str">
        <f>IF(AI764=" "," ",VLOOKUP(AI764,'Drop Down Lists'!$D$2:$E$394,2,FALSE))</f>
        <v xml:space="preserve"> </v>
      </c>
      <c r="AK764" s="440"/>
    </row>
    <row r="765" spans="1:37">
      <c r="A765" s="422"/>
      <c r="B765" s="423"/>
      <c r="C765" s="423"/>
      <c r="D765" s="423"/>
      <c r="E765" s="424"/>
      <c r="F765" s="423"/>
      <c r="G765" s="423"/>
      <c r="H765" s="424"/>
      <c r="I765" s="423"/>
      <c r="J765" s="423"/>
      <c r="K765" s="423"/>
      <c r="L765" s="433"/>
      <c r="M765" s="423"/>
      <c r="N765" s="423"/>
      <c r="O765" s="425"/>
      <c r="P765" s="434"/>
      <c r="Q765" s="423"/>
      <c r="R765" s="423"/>
      <c r="S765" s="423"/>
      <c r="T765" s="435" t="str">
        <f>IF(S765="","",VLOOKUP(S765,'Drop Down Lists'!$D$2:$E$394,2,FALSE))</f>
        <v/>
      </c>
      <c r="U765" s="428"/>
      <c r="V765" s="428"/>
      <c r="W765" s="436"/>
      <c r="X765" s="436"/>
      <c r="Y765" s="437"/>
      <c r="Z765" s="438" t="str">
        <f t="shared" si="56"/>
        <v/>
      </c>
      <c r="AA765" s="438" t="str">
        <f>IF(Z765="","",VLOOKUP(Z765,'Drop Down Lists'!$D$2:$E$3942,FALSE))</f>
        <v/>
      </c>
      <c r="AB765" s="438"/>
      <c r="AC765" s="438"/>
      <c r="AD765" s="433" t="str">
        <f t="shared" si="57"/>
        <v/>
      </c>
      <c r="AE765" s="439" t="str">
        <f t="shared" si="55"/>
        <v/>
      </c>
      <c r="AF765" s="438" t="str">
        <f>IF(AE765="","",VLOOKUP(AE765,'Drop Down Lists'!$D$2:$E$394,2,FALSE))</f>
        <v/>
      </c>
      <c r="AG765" s="439"/>
      <c r="AH765" s="437" t="str">
        <f t="shared" si="58"/>
        <v/>
      </c>
      <c r="AI765" s="438" t="str">
        <f t="shared" si="59"/>
        <v xml:space="preserve"> </v>
      </c>
      <c r="AJ765" s="438" t="str">
        <f>IF(AI765=" "," ",VLOOKUP(AI765,'Drop Down Lists'!$D$2:$E$394,2,FALSE))</f>
        <v xml:space="preserve"> </v>
      </c>
      <c r="AK765" s="440"/>
    </row>
    <row r="766" spans="1:37">
      <c r="A766" s="422"/>
      <c r="B766" s="423"/>
      <c r="C766" s="423"/>
      <c r="D766" s="423"/>
      <c r="E766" s="424"/>
      <c r="F766" s="423"/>
      <c r="G766" s="423"/>
      <c r="H766" s="424"/>
      <c r="I766" s="423"/>
      <c r="J766" s="423"/>
      <c r="K766" s="423"/>
      <c r="L766" s="433"/>
      <c r="M766" s="423"/>
      <c r="N766" s="423"/>
      <c r="O766" s="425"/>
      <c r="P766" s="434"/>
      <c r="Q766" s="423"/>
      <c r="R766" s="423"/>
      <c r="S766" s="423"/>
      <c r="T766" s="435" t="str">
        <f>IF(S766="","",VLOOKUP(S766,'Drop Down Lists'!$D$2:$E$394,2,FALSE))</f>
        <v/>
      </c>
      <c r="U766" s="428"/>
      <c r="V766" s="428"/>
      <c r="W766" s="436"/>
      <c r="X766" s="436"/>
      <c r="Y766" s="437"/>
      <c r="Z766" s="438" t="str">
        <f t="shared" si="56"/>
        <v/>
      </c>
      <c r="AA766" s="438" t="str">
        <f>IF(Z766="","",VLOOKUP(Z766,'Drop Down Lists'!$D$2:$E$3942,FALSE))</f>
        <v/>
      </c>
      <c r="AB766" s="438"/>
      <c r="AC766" s="438"/>
      <c r="AD766" s="433" t="str">
        <f t="shared" si="57"/>
        <v/>
      </c>
      <c r="AE766" s="439" t="str">
        <f t="shared" si="55"/>
        <v/>
      </c>
      <c r="AF766" s="438" t="str">
        <f>IF(AE766="","",VLOOKUP(AE766,'Drop Down Lists'!$D$2:$E$394,2,FALSE))</f>
        <v/>
      </c>
      <c r="AG766" s="439"/>
      <c r="AH766" s="437" t="str">
        <f t="shared" si="58"/>
        <v/>
      </c>
      <c r="AI766" s="438" t="str">
        <f t="shared" si="59"/>
        <v xml:space="preserve"> </v>
      </c>
      <c r="AJ766" s="438" t="str">
        <f>IF(AI766=" "," ",VLOOKUP(AI766,'Drop Down Lists'!$D$2:$E$394,2,FALSE))</f>
        <v xml:space="preserve"> </v>
      </c>
      <c r="AK766" s="440"/>
    </row>
    <row r="767" spans="1:37">
      <c r="A767" s="422"/>
      <c r="B767" s="423"/>
      <c r="C767" s="423"/>
      <c r="D767" s="423"/>
      <c r="E767" s="424"/>
      <c r="F767" s="423"/>
      <c r="G767" s="423"/>
      <c r="H767" s="424"/>
      <c r="I767" s="423"/>
      <c r="J767" s="423"/>
      <c r="K767" s="423"/>
      <c r="L767" s="433"/>
      <c r="M767" s="423"/>
      <c r="N767" s="423"/>
      <c r="O767" s="425"/>
      <c r="P767" s="434"/>
      <c r="Q767" s="423"/>
      <c r="R767" s="423"/>
      <c r="S767" s="423"/>
      <c r="T767" s="435" t="str">
        <f>IF(S767="","",VLOOKUP(S767,'Drop Down Lists'!$D$2:$E$394,2,FALSE))</f>
        <v/>
      </c>
      <c r="U767" s="428"/>
      <c r="V767" s="428"/>
      <c r="W767" s="436"/>
      <c r="X767" s="436"/>
      <c r="Y767" s="437"/>
      <c r="Z767" s="438" t="str">
        <f t="shared" si="56"/>
        <v/>
      </c>
      <c r="AA767" s="438" t="str">
        <f>IF(Z767="","",VLOOKUP(Z767,'Drop Down Lists'!$D$2:$E$3942,FALSE))</f>
        <v/>
      </c>
      <c r="AB767" s="438"/>
      <c r="AC767" s="438"/>
      <c r="AD767" s="433" t="str">
        <f t="shared" si="57"/>
        <v/>
      </c>
      <c r="AE767" s="439" t="str">
        <f t="shared" si="55"/>
        <v/>
      </c>
      <c r="AF767" s="438" t="str">
        <f>IF(AE767="","",VLOOKUP(AE767,'Drop Down Lists'!$D$2:$E$394,2,FALSE))</f>
        <v/>
      </c>
      <c r="AG767" s="439"/>
      <c r="AH767" s="437" t="str">
        <f t="shared" si="58"/>
        <v/>
      </c>
      <c r="AI767" s="438" t="str">
        <f t="shared" si="59"/>
        <v xml:space="preserve"> </v>
      </c>
      <c r="AJ767" s="438" t="str">
        <f>IF(AI767=" "," ",VLOOKUP(AI767,'Drop Down Lists'!$D$2:$E$394,2,FALSE))</f>
        <v xml:space="preserve"> </v>
      </c>
      <c r="AK767" s="440"/>
    </row>
    <row r="768" spans="1:37">
      <c r="A768" s="422"/>
      <c r="B768" s="423"/>
      <c r="C768" s="423"/>
      <c r="D768" s="423"/>
      <c r="E768" s="424"/>
      <c r="F768" s="423"/>
      <c r="G768" s="423"/>
      <c r="H768" s="424"/>
      <c r="I768" s="423"/>
      <c r="J768" s="423"/>
      <c r="K768" s="423"/>
      <c r="L768" s="433"/>
      <c r="M768" s="423"/>
      <c r="N768" s="423"/>
      <c r="O768" s="425"/>
      <c r="P768" s="434"/>
      <c r="Q768" s="423"/>
      <c r="R768" s="423"/>
      <c r="S768" s="423"/>
      <c r="T768" s="435" t="str">
        <f>IF(S768="","",VLOOKUP(S768,'Drop Down Lists'!$D$2:$E$394,2,FALSE))</f>
        <v/>
      </c>
      <c r="U768" s="428"/>
      <c r="V768" s="428"/>
      <c r="W768" s="436"/>
      <c r="X768" s="436"/>
      <c r="Y768" s="437"/>
      <c r="Z768" s="438" t="str">
        <f t="shared" si="56"/>
        <v/>
      </c>
      <c r="AA768" s="438" t="str">
        <f>IF(Z768="","",VLOOKUP(Z768,'Drop Down Lists'!$D$2:$E$3942,FALSE))</f>
        <v/>
      </c>
      <c r="AB768" s="438"/>
      <c r="AC768" s="438"/>
      <c r="AD768" s="433" t="str">
        <f t="shared" si="57"/>
        <v/>
      </c>
      <c r="AE768" s="439" t="str">
        <f t="shared" si="55"/>
        <v/>
      </c>
      <c r="AF768" s="438" t="str">
        <f>IF(AE768="","",VLOOKUP(AE768,'Drop Down Lists'!$D$2:$E$394,2,FALSE))</f>
        <v/>
      </c>
      <c r="AG768" s="439"/>
      <c r="AH768" s="437" t="str">
        <f t="shared" si="58"/>
        <v/>
      </c>
      <c r="AI768" s="438" t="str">
        <f t="shared" si="59"/>
        <v xml:space="preserve"> </v>
      </c>
      <c r="AJ768" s="438" t="str">
        <f>IF(AI768=" "," ",VLOOKUP(AI768,'Drop Down Lists'!$D$2:$E$394,2,FALSE))</f>
        <v xml:space="preserve"> </v>
      </c>
      <c r="AK768" s="440"/>
    </row>
    <row r="769" spans="1:37">
      <c r="A769" s="422"/>
      <c r="B769" s="423"/>
      <c r="C769" s="423"/>
      <c r="D769" s="423"/>
      <c r="E769" s="424"/>
      <c r="F769" s="423"/>
      <c r="G769" s="423"/>
      <c r="H769" s="424"/>
      <c r="I769" s="423"/>
      <c r="J769" s="423"/>
      <c r="K769" s="423"/>
      <c r="L769" s="433"/>
      <c r="M769" s="423"/>
      <c r="N769" s="423"/>
      <c r="O769" s="425"/>
      <c r="P769" s="434"/>
      <c r="Q769" s="423"/>
      <c r="R769" s="423"/>
      <c r="S769" s="423"/>
      <c r="T769" s="435" t="str">
        <f>IF(S769="","",VLOOKUP(S769,'Drop Down Lists'!$D$2:$E$394,2,FALSE))</f>
        <v/>
      </c>
      <c r="U769" s="428"/>
      <c r="V769" s="428"/>
      <c r="W769" s="436"/>
      <c r="X769" s="436"/>
      <c r="Y769" s="437"/>
      <c r="Z769" s="438" t="str">
        <f t="shared" si="56"/>
        <v/>
      </c>
      <c r="AA769" s="438" t="str">
        <f>IF(Z769="","",VLOOKUP(Z769,'Drop Down Lists'!$D$2:$E$3942,FALSE))</f>
        <v/>
      </c>
      <c r="AB769" s="438"/>
      <c r="AC769" s="438"/>
      <c r="AD769" s="433" t="str">
        <f t="shared" si="57"/>
        <v/>
      </c>
      <c r="AE769" s="439" t="str">
        <f t="shared" si="55"/>
        <v/>
      </c>
      <c r="AF769" s="438" t="str">
        <f>IF(AE769="","",VLOOKUP(AE769,'Drop Down Lists'!$D$2:$E$394,2,FALSE))</f>
        <v/>
      </c>
      <c r="AG769" s="439"/>
      <c r="AH769" s="437" t="str">
        <f t="shared" si="58"/>
        <v/>
      </c>
      <c r="AI769" s="438" t="str">
        <f t="shared" si="59"/>
        <v xml:space="preserve"> </v>
      </c>
      <c r="AJ769" s="438" t="str">
        <f>IF(AI769=" "," ",VLOOKUP(AI769,'Drop Down Lists'!$D$2:$E$394,2,FALSE))</f>
        <v xml:space="preserve"> </v>
      </c>
      <c r="AK769" s="440"/>
    </row>
    <row r="770" spans="1:37">
      <c r="A770" s="422"/>
      <c r="B770" s="423"/>
      <c r="C770" s="423"/>
      <c r="D770" s="423"/>
      <c r="E770" s="424"/>
      <c r="F770" s="423"/>
      <c r="G770" s="423"/>
      <c r="H770" s="424"/>
      <c r="I770" s="423"/>
      <c r="J770" s="423"/>
      <c r="K770" s="423"/>
      <c r="L770" s="433"/>
      <c r="M770" s="423"/>
      <c r="N770" s="423"/>
      <c r="O770" s="425"/>
      <c r="P770" s="434"/>
      <c r="Q770" s="423"/>
      <c r="R770" s="423"/>
      <c r="S770" s="423"/>
      <c r="T770" s="435" t="str">
        <f>IF(S770="","",VLOOKUP(S770,'Drop Down Lists'!$D$2:$E$394,2,FALSE))</f>
        <v/>
      </c>
      <c r="U770" s="428"/>
      <c r="V770" s="428"/>
      <c r="W770" s="436"/>
      <c r="X770" s="436"/>
      <c r="Y770" s="437"/>
      <c r="Z770" s="438" t="str">
        <f t="shared" si="56"/>
        <v/>
      </c>
      <c r="AA770" s="438" t="str">
        <f>IF(Z770="","",VLOOKUP(Z770,'Drop Down Lists'!$D$2:$E$3942,FALSE))</f>
        <v/>
      </c>
      <c r="AB770" s="438"/>
      <c r="AC770" s="438"/>
      <c r="AD770" s="433" t="str">
        <f t="shared" si="57"/>
        <v/>
      </c>
      <c r="AE770" s="439" t="str">
        <f t="shared" si="55"/>
        <v/>
      </c>
      <c r="AF770" s="438" t="str">
        <f>IF(AE770="","",VLOOKUP(AE770,'Drop Down Lists'!$D$2:$E$394,2,FALSE))</f>
        <v/>
      </c>
      <c r="AG770" s="439"/>
      <c r="AH770" s="437" t="str">
        <f t="shared" si="58"/>
        <v/>
      </c>
      <c r="AI770" s="438" t="str">
        <f t="shared" si="59"/>
        <v xml:space="preserve"> </v>
      </c>
      <c r="AJ770" s="438" t="str">
        <f>IF(AI770=" "," ",VLOOKUP(AI770,'Drop Down Lists'!$D$2:$E$394,2,FALSE))</f>
        <v xml:space="preserve"> </v>
      </c>
      <c r="AK770" s="440"/>
    </row>
    <row r="771" spans="1:37">
      <c r="A771" s="422"/>
      <c r="B771" s="423"/>
      <c r="C771" s="423"/>
      <c r="D771" s="423"/>
      <c r="E771" s="424"/>
      <c r="F771" s="423"/>
      <c r="G771" s="423"/>
      <c r="H771" s="424"/>
      <c r="I771" s="423"/>
      <c r="J771" s="423"/>
      <c r="K771" s="423"/>
      <c r="L771" s="433"/>
      <c r="M771" s="423"/>
      <c r="N771" s="423"/>
      <c r="O771" s="425"/>
      <c r="P771" s="434"/>
      <c r="Q771" s="423"/>
      <c r="R771" s="423"/>
      <c r="S771" s="423"/>
      <c r="T771" s="435" t="str">
        <f>IF(S771="","",VLOOKUP(S771,'Drop Down Lists'!$D$2:$E$394,2,FALSE))</f>
        <v/>
      </c>
      <c r="U771" s="428"/>
      <c r="V771" s="428"/>
      <c r="W771" s="436"/>
      <c r="X771" s="436"/>
      <c r="Y771" s="437"/>
      <c r="Z771" s="438" t="str">
        <f t="shared" si="56"/>
        <v/>
      </c>
      <c r="AA771" s="438" t="str">
        <f>IF(Z771="","",VLOOKUP(Z771,'Drop Down Lists'!$D$2:$E$3942,FALSE))</f>
        <v/>
      </c>
      <c r="AB771" s="438"/>
      <c r="AC771" s="438"/>
      <c r="AD771" s="433" t="str">
        <f t="shared" si="57"/>
        <v/>
      </c>
      <c r="AE771" s="439" t="str">
        <f t="shared" ref="AE771:AE834" si="60">IF($AD771="Yes",Z771,"")</f>
        <v/>
      </c>
      <c r="AF771" s="438" t="str">
        <f>IF(AE771="","",VLOOKUP(AE771,'Drop Down Lists'!$D$2:$E$394,2,FALSE))</f>
        <v/>
      </c>
      <c r="AG771" s="439"/>
      <c r="AH771" s="437" t="str">
        <f t="shared" si="58"/>
        <v/>
      </c>
      <c r="AI771" s="438" t="str">
        <f t="shared" si="59"/>
        <v xml:space="preserve"> </v>
      </c>
      <c r="AJ771" s="438" t="str">
        <f>IF(AI771=" "," ",VLOOKUP(AI771,'Drop Down Lists'!$D$2:$E$394,2,FALSE))</f>
        <v xml:space="preserve"> </v>
      </c>
      <c r="AK771" s="440"/>
    </row>
    <row r="772" spans="1:37">
      <c r="A772" s="422"/>
      <c r="B772" s="423"/>
      <c r="C772" s="423"/>
      <c r="D772" s="423"/>
      <c r="E772" s="424"/>
      <c r="F772" s="423"/>
      <c r="G772" s="423"/>
      <c r="H772" s="424"/>
      <c r="I772" s="423"/>
      <c r="J772" s="423"/>
      <c r="K772" s="423"/>
      <c r="L772" s="433"/>
      <c r="M772" s="423"/>
      <c r="N772" s="423"/>
      <c r="O772" s="425"/>
      <c r="P772" s="434"/>
      <c r="Q772" s="423"/>
      <c r="R772" s="423"/>
      <c r="S772" s="423"/>
      <c r="T772" s="435" t="str">
        <f>IF(S772="","",VLOOKUP(S772,'Drop Down Lists'!$D$2:$E$394,2,FALSE))</f>
        <v/>
      </c>
      <c r="U772" s="428"/>
      <c r="V772" s="428"/>
      <c r="W772" s="436"/>
      <c r="X772" s="436"/>
      <c r="Y772" s="437"/>
      <c r="Z772" s="438" t="str">
        <f t="shared" ref="Z772:Z835" si="61">IF($Y772="Yes",S772,"")</f>
        <v/>
      </c>
      <c r="AA772" s="438" t="str">
        <f>IF(Z772="","",VLOOKUP(Z772,'Drop Down Lists'!$D$2:$E$3942,FALSE))</f>
        <v/>
      </c>
      <c r="AB772" s="438"/>
      <c r="AC772" s="438"/>
      <c r="AD772" s="433" t="str">
        <f t="shared" ref="AD772:AD835" si="62">IF(ISBLANK(Y772),"",IF(Y772="Yes","Yes","See Note"))</f>
        <v/>
      </c>
      <c r="AE772" s="439" t="str">
        <f t="shared" si="60"/>
        <v/>
      </c>
      <c r="AF772" s="438" t="str">
        <f>IF(AE772="","",VLOOKUP(AE772,'Drop Down Lists'!$D$2:$E$394,2,FALSE))</f>
        <v/>
      </c>
      <c r="AG772" s="439"/>
      <c r="AH772" s="437" t="str">
        <f t="shared" ref="AH772:AH835" si="63">IF(AD772="","",(IF(AD772="Yes","Accept","PSPO")))</f>
        <v/>
      </c>
      <c r="AI772" s="438" t="str">
        <f t="shared" ref="AI772:AI835" si="64">IF($AH772="Accept",AE772," ")</f>
        <v xml:space="preserve"> </v>
      </c>
      <c r="AJ772" s="438" t="str">
        <f>IF(AI772=" "," ",VLOOKUP(AI772,'Drop Down Lists'!$D$2:$E$394,2,FALSE))</f>
        <v xml:space="preserve"> </v>
      </c>
      <c r="AK772" s="440"/>
    </row>
    <row r="773" spans="1:37">
      <c r="A773" s="422"/>
      <c r="B773" s="423"/>
      <c r="C773" s="423"/>
      <c r="D773" s="423"/>
      <c r="E773" s="424"/>
      <c r="F773" s="423"/>
      <c r="G773" s="423"/>
      <c r="H773" s="424"/>
      <c r="I773" s="423"/>
      <c r="J773" s="423"/>
      <c r="K773" s="423"/>
      <c r="L773" s="433"/>
      <c r="M773" s="423"/>
      <c r="N773" s="423"/>
      <c r="O773" s="425"/>
      <c r="P773" s="434"/>
      <c r="Q773" s="423"/>
      <c r="R773" s="423"/>
      <c r="S773" s="423"/>
      <c r="T773" s="435" t="str">
        <f>IF(S773="","",VLOOKUP(S773,'Drop Down Lists'!$D$2:$E$394,2,FALSE))</f>
        <v/>
      </c>
      <c r="U773" s="428"/>
      <c r="V773" s="428"/>
      <c r="W773" s="436"/>
      <c r="X773" s="436"/>
      <c r="Y773" s="437"/>
      <c r="Z773" s="438" t="str">
        <f t="shared" si="61"/>
        <v/>
      </c>
      <c r="AA773" s="438" t="str">
        <f>IF(Z773="","",VLOOKUP(Z773,'Drop Down Lists'!$D$2:$E$3942,FALSE))</f>
        <v/>
      </c>
      <c r="AB773" s="438"/>
      <c r="AC773" s="438"/>
      <c r="AD773" s="433" t="str">
        <f t="shared" si="62"/>
        <v/>
      </c>
      <c r="AE773" s="439" t="str">
        <f t="shared" si="60"/>
        <v/>
      </c>
      <c r="AF773" s="438" t="str">
        <f>IF(AE773="","",VLOOKUP(AE773,'Drop Down Lists'!$D$2:$E$394,2,FALSE))</f>
        <v/>
      </c>
      <c r="AG773" s="439"/>
      <c r="AH773" s="437" t="str">
        <f t="shared" si="63"/>
        <v/>
      </c>
      <c r="AI773" s="438" t="str">
        <f t="shared" si="64"/>
        <v xml:space="preserve"> </v>
      </c>
      <c r="AJ773" s="438" t="str">
        <f>IF(AI773=" "," ",VLOOKUP(AI773,'Drop Down Lists'!$D$2:$E$394,2,FALSE))</f>
        <v xml:space="preserve"> </v>
      </c>
      <c r="AK773" s="440"/>
    </row>
    <row r="774" spans="1:37">
      <c r="A774" s="422"/>
      <c r="B774" s="423"/>
      <c r="C774" s="423"/>
      <c r="D774" s="423"/>
      <c r="E774" s="424"/>
      <c r="F774" s="423"/>
      <c r="G774" s="423"/>
      <c r="H774" s="424"/>
      <c r="I774" s="423"/>
      <c r="J774" s="423"/>
      <c r="K774" s="423"/>
      <c r="L774" s="433"/>
      <c r="M774" s="423"/>
      <c r="N774" s="423"/>
      <c r="O774" s="425"/>
      <c r="P774" s="434"/>
      <c r="Q774" s="423"/>
      <c r="R774" s="423"/>
      <c r="S774" s="423"/>
      <c r="T774" s="435" t="str">
        <f>IF(S774="","",VLOOKUP(S774,'Drop Down Lists'!$D$2:$E$394,2,FALSE))</f>
        <v/>
      </c>
      <c r="U774" s="428"/>
      <c r="V774" s="428"/>
      <c r="W774" s="436"/>
      <c r="X774" s="436"/>
      <c r="Y774" s="437"/>
      <c r="Z774" s="438" t="str">
        <f t="shared" si="61"/>
        <v/>
      </c>
      <c r="AA774" s="438" t="str">
        <f>IF(Z774="","",VLOOKUP(Z774,'Drop Down Lists'!$D$2:$E$3942,FALSE))</f>
        <v/>
      </c>
      <c r="AB774" s="438"/>
      <c r="AC774" s="438"/>
      <c r="AD774" s="433" t="str">
        <f t="shared" si="62"/>
        <v/>
      </c>
      <c r="AE774" s="439" t="str">
        <f t="shared" si="60"/>
        <v/>
      </c>
      <c r="AF774" s="438" t="str">
        <f>IF(AE774="","",VLOOKUP(AE774,'Drop Down Lists'!$D$2:$E$394,2,FALSE))</f>
        <v/>
      </c>
      <c r="AG774" s="439"/>
      <c r="AH774" s="437" t="str">
        <f t="shared" si="63"/>
        <v/>
      </c>
      <c r="AI774" s="438" t="str">
        <f t="shared" si="64"/>
        <v xml:space="preserve"> </v>
      </c>
      <c r="AJ774" s="438" t="str">
        <f>IF(AI774=" "," ",VLOOKUP(AI774,'Drop Down Lists'!$D$2:$E$394,2,FALSE))</f>
        <v xml:space="preserve"> </v>
      </c>
      <c r="AK774" s="440"/>
    </row>
    <row r="775" spans="1:37">
      <c r="A775" s="422"/>
      <c r="B775" s="423"/>
      <c r="C775" s="423"/>
      <c r="D775" s="423"/>
      <c r="E775" s="424"/>
      <c r="F775" s="423"/>
      <c r="G775" s="423"/>
      <c r="H775" s="424"/>
      <c r="I775" s="423"/>
      <c r="J775" s="423"/>
      <c r="K775" s="423"/>
      <c r="L775" s="433"/>
      <c r="M775" s="423"/>
      <c r="N775" s="423"/>
      <c r="O775" s="425"/>
      <c r="P775" s="434"/>
      <c r="Q775" s="423"/>
      <c r="R775" s="423"/>
      <c r="S775" s="423"/>
      <c r="T775" s="435" t="str">
        <f>IF(S775="","",VLOOKUP(S775,'Drop Down Lists'!$D$2:$E$394,2,FALSE))</f>
        <v/>
      </c>
      <c r="U775" s="428"/>
      <c r="V775" s="428"/>
      <c r="W775" s="436"/>
      <c r="X775" s="436"/>
      <c r="Y775" s="437"/>
      <c r="Z775" s="438" t="str">
        <f t="shared" si="61"/>
        <v/>
      </c>
      <c r="AA775" s="438" t="str">
        <f>IF(Z775="","",VLOOKUP(Z775,'Drop Down Lists'!$D$2:$E$3942,FALSE))</f>
        <v/>
      </c>
      <c r="AB775" s="438"/>
      <c r="AC775" s="438"/>
      <c r="AD775" s="433" t="str">
        <f t="shared" si="62"/>
        <v/>
      </c>
      <c r="AE775" s="439" t="str">
        <f t="shared" si="60"/>
        <v/>
      </c>
      <c r="AF775" s="438" t="str">
        <f>IF(AE775="","",VLOOKUP(AE775,'Drop Down Lists'!$D$2:$E$394,2,FALSE))</f>
        <v/>
      </c>
      <c r="AG775" s="439"/>
      <c r="AH775" s="437" t="str">
        <f t="shared" si="63"/>
        <v/>
      </c>
      <c r="AI775" s="438" t="str">
        <f t="shared" si="64"/>
        <v xml:space="preserve"> </v>
      </c>
      <c r="AJ775" s="438" t="str">
        <f>IF(AI775=" "," ",VLOOKUP(AI775,'Drop Down Lists'!$D$2:$E$394,2,FALSE))</f>
        <v xml:space="preserve"> </v>
      </c>
      <c r="AK775" s="440"/>
    </row>
    <row r="776" spans="1:37">
      <c r="A776" s="422"/>
      <c r="B776" s="423"/>
      <c r="C776" s="423"/>
      <c r="D776" s="423"/>
      <c r="E776" s="424"/>
      <c r="F776" s="423"/>
      <c r="G776" s="423"/>
      <c r="H776" s="424"/>
      <c r="I776" s="423"/>
      <c r="J776" s="423"/>
      <c r="K776" s="423"/>
      <c r="L776" s="433"/>
      <c r="M776" s="423"/>
      <c r="N776" s="423"/>
      <c r="O776" s="425"/>
      <c r="P776" s="434"/>
      <c r="Q776" s="423"/>
      <c r="R776" s="423"/>
      <c r="S776" s="423"/>
      <c r="T776" s="435" t="str">
        <f>IF(S776="","",VLOOKUP(S776,'Drop Down Lists'!$D$2:$E$394,2,FALSE))</f>
        <v/>
      </c>
      <c r="U776" s="428"/>
      <c r="V776" s="428"/>
      <c r="W776" s="436"/>
      <c r="X776" s="436"/>
      <c r="Y776" s="437"/>
      <c r="Z776" s="438" t="str">
        <f t="shared" si="61"/>
        <v/>
      </c>
      <c r="AA776" s="438" t="str">
        <f>IF(Z776="","",VLOOKUP(Z776,'Drop Down Lists'!$D$2:$E$3942,FALSE))</f>
        <v/>
      </c>
      <c r="AB776" s="438"/>
      <c r="AC776" s="438"/>
      <c r="AD776" s="433" t="str">
        <f t="shared" si="62"/>
        <v/>
      </c>
      <c r="AE776" s="439" t="str">
        <f t="shared" si="60"/>
        <v/>
      </c>
      <c r="AF776" s="438" t="str">
        <f>IF(AE776="","",VLOOKUP(AE776,'Drop Down Lists'!$D$2:$E$394,2,FALSE))</f>
        <v/>
      </c>
      <c r="AG776" s="439"/>
      <c r="AH776" s="437" t="str">
        <f t="shared" si="63"/>
        <v/>
      </c>
      <c r="AI776" s="438" t="str">
        <f t="shared" si="64"/>
        <v xml:space="preserve"> </v>
      </c>
      <c r="AJ776" s="438" t="str">
        <f>IF(AI776=" "," ",VLOOKUP(AI776,'Drop Down Lists'!$D$2:$E$394,2,FALSE))</f>
        <v xml:space="preserve"> </v>
      </c>
      <c r="AK776" s="440"/>
    </row>
    <row r="777" spans="1:37">
      <c r="A777" s="422"/>
      <c r="B777" s="423"/>
      <c r="C777" s="423"/>
      <c r="D777" s="423"/>
      <c r="E777" s="424"/>
      <c r="F777" s="423"/>
      <c r="G777" s="423"/>
      <c r="H777" s="424"/>
      <c r="I777" s="423"/>
      <c r="J777" s="423"/>
      <c r="K777" s="423"/>
      <c r="L777" s="433"/>
      <c r="M777" s="423"/>
      <c r="N777" s="423"/>
      <c r="O777" s="425"/>
      <c r="P777" s="434"/>
      <c r="Q777" s="423"/>
      <c r="R777" s="423"/>
      <c r="S777" s="423"/>
      <c r="T777" s="435" t="str">
        <f>IF(S777="","",VLOOKUP(S777,'Drop Down Lists'!$D$2:$E$394,2,FALSE))</f>
        <v/>
      </c>
      <c r="U777" s="428"/>
      <c r="V777" s="428"/>
      <c r="W777" s="436"/>
      <c r="X777" s="436"/>
      <c r="Y777" s="437"/>
      <c r="Z777" s="438" t="str">
        <f t="shared" si="61"/>
        <v/>
      </c>
      <c r="AA777" s="438" t="str">
        <f>IF(Z777="","",VLOOKUP(Z777,'Drop Down Lists'!$D$2:$E$3942,FALSE))</f>
        <v/>
      </c>
      <c r="AB777" s="438"/>
      <c r="AC777" s="438"/>
      <c r="AD777" s="433" t="str">
        <f t="shared" si="62"/>
        <v/>
      </c>
      <c r="AE777" s="439" t="str">
        <f t="shared" si="60"/>
        <v/>
      </c>
      <c r="AF777" s="438" t="str">
        <f>IF(AE777="","",VLOOKUP(AE777,'Drop Down Lists'!$D$2:$E$394,2,FALSE))</f>
        <v/>
      </c>
      <c r="AG777" s="439"/>
      <c r="AH777" s="437" t="str">
        <f t="shared" si="63"/>
        <v/>
      </c>
      <c r="AI777" s="438" t="str">
        <f t="shared" si="64"/>
        <v xml:space="preserve"> </v>
      </c>
      <c r="AJ777" s="438" t="str">
        <f>IF(AI777=" "," ",VLOOKUP(AI777,'Drop Down Lists'!$D$2:$E$394,2,FALSE))</f>
        <v xml:space="preserve"> </v>
      </c>
      <c r="AK777" s="440"/>
    </row>
    <row r="778" spans="1:37">
      <c r="A778" s="422"/>
      <c r="B778" s="423"/>
      <c r="C778" s="423"/>
      <c r="D778" s="423"/>
      <c r="E778" s="424"/>
      <c r="F778" s="423"/>
      <c r="G778" s="423"/>
      <c r="H778" s="424"/>
      <c r="I778" s="423"/>
      <c r="J778" s="423"/>
      <c r="K778" s="423"/>
      <c r="L778" s="433"/>
      <c r="M778" s="423"/>
      <c r="N778" s="423"/>
      <c r="O778" s="425"/>
      <c r="P778" s="434"/>
      <c r="Q778" s="423"/>
      <c r="R778" s="423"/>
      <c r="S778" s="423"/>
      <c r="T778" s="435" t="str">
        <f>IF(S778="","",VLOOKUP(S778,'Drop Down Lists'!$D$2:$E$394,2,FALSE))</f>
        <v/>
      </c>
      <c r="U778" s="428"/>
      <c r="V778" s="428"/>
      <c r="W778" s="436"/>
      <c r="X778" s="436"/>
      <c r="Y778" s="437"/>
      <c r="Z778" s="438" t="str">
        <f t="shared" si="61"/>
        <v/>
      </c>
      <c r="AA778" s="438" t="str">
        <f>IF(Z778="","",VLOOKUP(Z778,'Drop Down Lists'!$D$2:$E$3942,FALSE))</f>
        <v/>
      </c>
      <c r="AB778" s="438"/>
      <c r="AC778" s="438"/>
      <c r="AD778" s="433" t="str">
        <f t="shared" si="62"/>
        <v/>
      </c>
      <c r="AE778" s="439" t="str">
        <f t="shared" si="60"/>
        <v/>
      </c>
      <c r="AF778" s="438" t="str">
        <f>IF(AE778="","",VLOOKUP(AE778,'Drop Down Lists'!$D$2:$E$394,2,FALSE))</f>
        <v/>
      </c>
      <c r="AG778" s="439"/>
      <c r="AH778" s="437" t="str">
        <f t="shared" si="63"/>
        <v/>
      </c>
      <c r="AI778" s="438" t="str">
        <f t="shared" si="64"/>
        <v xml:space="preserve"> </v>
      </c>
      <c r="AJ778" s="438" t="str">
        <f>IF(AI778=" "," ",VLOOKUP(AI778,'Drop Down Lists'!$D$2:$E$394,2,FALSE))</f>
        <v xml:space="preserve"> </v>
      </c>
      <c r="AK778" s="440"/>
    </row>
    <row r="779" spans="1:37">
      <c r="A779" s="422"/>
      <c r="B779" s="423"/>
      <c r="C779" s="423"/>
      <c r="D779" s="423"/>
      <c r="E779" s="424"/>
      <c r="F779" s="423"/>
      <c r="G779" s="423"/>
      <c r="H779" s="424"/>
      <c r="I779" s="423"/>
      <c r="J779" s="423"/>
      <c r="K779" s="423"/>
      <c r="L779" s="433"/>
      <c r="M779" s="423"/>
      <c r="N779" s="423"/>
      <c r="O779" s="425"/>
      <c r="P779" s="434"/>
      <c r="Q779" s="423"/>
      <c r="R779" s="423"/>
      <c r="S779" s="423"/>
      <c r="T779" s="435" t="str">
        <f>IF(S779="","",VLOOKUP(S779,'Drop Down Lists'!$D$2:$E$394,2,FALSE))</f>
        <v/>
      </c>
      <c r="U779" s="428"/>
      <c r="V779" s="428"/>
      <c r="W779" s="436"/>
      <c r="X779" s="436"/>
      <c r="Y779" s="437"/>
      <c r="Z779" s="438" t="str">
        <f t="shared" si="61"/>
        <v/>
      </c>
      <c r="AA779" s="438" t="str">
        <f>IF(Z779="","",VLOOKUP(Z779,'Drop Down Lists'!$D$2:$E$3942,FALSE))</f>
        <v/>
      </c>
      <c r="AB779" s="438"/>
      <c r="AC779" s="438"/>
      <c r="AD779" s="433" t="str">
        <f t="shared" si="62"/>
        <v/>
      </c>
      <c r="AE779" s="439" t="str">
        <f t="shared" si="60"/>
        <v/>
      </c>
      <c r="AF779" s="438" t="str">
        <f>IF(AE779="","",VLOOKUP(AE779,'Drop Down Lists'!$D$2:$E$394,2,FALSE))</f>
        <v/>
      </c>
      <c r="AG779" s="439"/>
      <c r="AH779" s="437" t="str">
        <f t="shared" si="63"/>
        <v/>
      </c>
      <c r="AI779" s="438" t="str">
        <f t="shared" si="64"/>
        <v xml:space="preserve"> </v>
      </c>
      <c r="AJ779" s="438" t="str">
        <f>IF(AI779=" "," ",VLOOKUP(AI779,'Drop Down Lists'!$D$2:$E$394,2,FALSE))</f>
        <v xml:space="preserve"> </v>
      </c>
      <c r="AK779" s="440"/>
    </row>
    <row r="780" spans="1:37">
      <c r="A780" s="422"/>
      <c r="B780" s="423"/>
      <c r="C780" s="423"/>
      <c r="D780" s="423"/>
      <c r="E780" s="424"/>
      <c r="F780" s="423"/>
      <c r="G780" s="423"/>
      <c r="H780" s="424"/>
      <c r="I780" s="423"/>
      <c r="J780" s="423"/>
      <c r="K780" s="423"/>
      <c r="L780" s="433"/>
      <c r="M780" s="423"/>
      <c r="N780" s="423"/>
      <c r="O780" s="425"/>
      <c r="P780" s="434"/>
      <c r="Q780" s="423"/>
      <c r="R780" s="423"/>
      <c r="S780" s="423"/>
      <c r="T780" s="435" t="str">
        <f>IF(S780="","",VLOOKUP(S780,'Drop Down Lists'!$D$2:$E$394,2,FALSE))</f>
        <v/>
      </c>
      <c r="U780" s="428"/>
      <c r="V780" s="428"/>
      <c r="W780" s="436"/>
      <c r="X780" s="436"/>
      <c r="Y780" s="437"/>
      <c r="Z780" s="438" t="str">
        <f t="shared" si="61"/>
        <v/>
      </c>
      <c r="AA780" s="438" t="str">
        <f>IF(Z780="","",VLOOKUP(Z780,'Drop Down Lists'!$D$2:$E$3942,FALSE))</f>
        <v/>
      </c>
      <c r="AB780" s="438"/>
      <c r="AC780" s="438"/>
      <c r="AD780" s="433" t="str">
        <f t="shared" si="62"/>
        <v/>
      </c>
      <c r="AE780" s="439" t="str">
        <f t="shared" si="60"/>
        <v/>
      </c>
      <c r="AF780" s="438" t="str">
        <f>IF(AE780="","",VLOOKUP(AE780,'Drop Down Lists'!$D$2:$E$394,2,FALSE))</f>
        <v/>
      </c>
      <c r="AG780" s="439"/>
      <c r="AH780" s="437" t="str">
        <f t="shared" si="63"/>
        <v/>
      </c>
      <c r="AI780" s="438" t="str">
        <f t="shared" si="64"/>
        <v xml:space="preserve"> </v>
      </c>
      <c r="AJ780" s="438" t="str">
        <f>IF(AI780=" "," ",VLOOKUP(AI780,'Drop Down Lists'!$D$2:$E$394,2,FALSE))</f>
        <v xml:space="preserve"> </v>
      </c>
      <c r="AK780" s="440"/>
    </row>
    <row r="781" spans="1:37">
      <c r="A781" s="422"/>
      <c r="B781" s="423"/>
      <c r="C781" s="423"/>
      <c r="D781" s="423"/>
      <c r="E781" s="424"/>
      <c r="F781" s="423"/>
      <c r="G781" s="423"/>
      <c r="H781" s="424"/>
      <c r="I781" s="423"/>
      <c r="J781" s="423"/>
      <c r="K781" s="423"/>
      <c r="L781" s="433"/>
      <c r="M781" s="423"/>
      <c r="N781" s="423"/>
      <c r="O781" s="425"/>
      <c r="P781" s="434"/>
      <c r="Q781" s="423"/>
      <c r="R781" s="423"/>
      <c r="S781" s="423"/>
      <c r="T781" s="435" t="str">
        <f>IF(S781="","",VLOOKUP(S781,'Drop Down Lists'!$D$2:$E$394,2,FALSE))</f>
        <v/>
      </c>
      <c r="U781" s="428"/>
      <c r="V781" s="428"/>
      <c r="W781" s="436"/>
      <c r="X781" s="436"/>
      <c r="Y781" s="437"/>
      <c r="Z781" s="438" t="str">
        <f t="shared" si="61"/>
        <v/>
      </c>
      <c r="AA781" s="438" t="str">
        <f>IF(Z781="","",VLOOKUP(Z781,'Drop Down Lists'!$D$2:$E$3942,FALSE))</f>
        <v/>
      </c>
      <c r="AB781" s="438"/>
      <c r="AC781" s="438"/>
      <c r="AD781" s="433" t="str">
        <f t="shared" si="62"/>
        <v/>
      </c>
      <c r="AE781" s="439" t="str">
        <f t="shared" si="60"/>
        <v/>
      </c>
      <c r="AF781" s="438" t="str">
        <f>IF(AE781="","",VLOOKUP(AE781,'Drop Down Lists'!$D$2:$E$394,2,FALSE))</f>
        <v/>
      </c>
      <c r="AG781" s="439"/>
      <c r="AH781" s="437" t="str">
        <f t="shared" si="63"/>
        <v/>
      </c>
      <c r="AI781" s="438" t="str">
        <f t="shared" si="64"/>
        <v xml:space="preserve"> </v>
      </c>
      <c r="AJ781" s="438" t="str">
        <f>IF(AI781=" "," ",VLOOKUP(AI781,'Drop Down Lists'!$D$2:$E$394,2,FALSE))</f>
        <v xml:space="preserve"> </v>
      </c>
      <c r="AK781" s="440"/>
    </row>
    <row r="782" spans="1:37">
      <c r="A782" s="422"/>
      <c r="B782" s="423"/>
      <c r="C782" s="423"/>
      <c r="D782" s="423"/>
      <c r="E782" s="424"/>
      <c r="F782" s="423"/>
      <c r="G782" s="423"/>
      <c r="H782" s="424"/>
      <c r="I782" s="423"/>
      <c r="J782" s="423"/>
      <c r="K782" s="423"/>
      <c r="L782" s="433"/>
      <c r="M782" s="423"/>
      <c r="N782" s="423"/>
      <c r="O782" s="425"/>
      <c r="P782" s="434"/>
      <c r="Q782" s="423"/>
      <c r="R782" s="423"/>
      <c r="S782" s="423"/>
      <c r="T782" s="435" t="str">
        <f>IF(S782="","",VLOOKUP(S782,'Drop Down Lists'!$D$2:$E$394,2,FALSE))</f>
        <v/>
      </c>
      <c r="U782" s="428"/>
      <c r="V782" s="428"/>
      <c r="W782" s="436"/>
      <c r="X782" s="436"/>
      <c r="Y782" s="437"/>
      <c r="Z782" s="438" t="str">
        <f t="shared" si="61"/>
        <v/>
      </c>
      <c r="AA782" s="438" t="str">
        <f>IF(Z782="","",VLOOKUP(Z782,'Drop Down Lists'!$D$2:$E$3942,FALSE))</f>
        <v/>
      </c>
      <c r="AB782" s="438"/>
      <c r="AC782" s="438"/>
      <c r="AD782" s="433" t="str">
        <f t="shared" si="62"/>
        <v/>
      </c>
      <c r="AE782" s="439" t="str">
        <f t="shared" si="60"/>
        <v/>
      </c>
      <c r="AF782" s="438" t="str">
        <f>IF(AE782="","",VLOOKUP(AE782,'Drop Down Lists'!$D$2:$E$394,2,FALSE))</f>
        <v/>
      </c>
      <c r="AG782" s="439"/>
      <c r="AH782" s="437" t="str">
        <f t="shared" si="63"/>
        <v/>
      </c>
      <c r="AI782" s="438" t="str">
        <f t="shared" si="64"/>
        <v xml:space="preserve"> </v>
      </c>
      <c r="AJ782" s="438" t="str">
        <f>IF(AI782=" "," ",VLOOKUP(AI782,'Drop Down Lists'!$D$2:$E$394,2,FALSE))</f>
        <v xml:space="preserve"> </v>
      </c>
      <c r="AK782" s="440"/>
    </row>
    <row r="783" spans="1:37">
      <c r="A783" s="422"/>
      <c r="B783" s="423"/>
      <c r="C783" s="423"/>
      <c r="D783" s="423"/>
      <c r="E783" s="424"/>
      <c r="F783" s="423"/>
      <c r="G783" s="423"/>
      <c r="H783" s="424"/>
      <c r="I783" s="423"/>
      <c r="J783" s="423"/>
      <c r="K783" s="423"/>
      <c r="L783" s="433"/>
      <c r="M783" s="423"/>
      <c r="N783" s="423"/>
      <c r="O783" s="425"/>
      <c r="P783" s="434"/>
      <c r="Q783" s="423"/>
      <c r="R783" s="423"/>
      <c r="S783" s="423"/>
      <c r="T783" s="435" t="str">
        <f>IF(S783="","",VLOOKUP(S783,'Drop Down Lists'!$D$2:$E$394,2,FALSE))</f>
        <v/>
      </c>
      <c r="U783" s="428"/>
      <c r="V783" s="428"/>
      <c r="W783" s="436"/>
      <c r="X783" s="436"/>
      <c r="Y783" s="437"/>
      <c r="Z783" s="438" t="str">
        <f t="shared" si="61"/>
        <v/>
      </c>
      <c r="AA783" s="438" t="str">
        <f>IF(Z783="","",VLOOKUP(Z783,'Drop Down Lists'!$D$2:$E$3942,FALSE))</f>
        <v/>
      </c>
      <c r="AB783" s="438"/>
      <c r="AC783" s="438"/>
      <c r="AD783" s="433" t="str">
        <f t="shared" si="62"/>
        <v/>
      </c>
      <c r="AE783" s="439" t="str">
        <f t="shared" si="60"/>
        <v/>
      </c>
      <c r="AF783" s="438" t="str">
        <f>IF(AE783="","",VLOOKUP(AE783,'Drop Down Lists'!$D$2:$E$394,2,FALSE))</f>
        <v/>
      </c>
      <c r="AG783" s="439"/>
      <c r="AH783" s="437" t="str">
        <f t="shared" si="63"/>
        <v/>
      </c>
      <c r="AI783" s="438" t="str">
        <f t="shared" si="64"/>
        <v xml:space="preserve"> </v>
      </c>
      <c r="AJ783" s="438" t="str">
        <f>IF(AI783=" "," ",VLOOKUP(AI783,'Drop Down Lists'!$D$2:$E$394,2,FALSE))</f>
        <v xml:space="preserve"> </v>
      </c>
      <c r="AK783" s="440"/>
    </row>
    <row r="784" spans="1:37">
      <c r="A784" s="422"/>
      <c r="B784" s="423"/>
      <c r="C784" s="423"/>
      <c r="D784" s="423"/>
      <c r="E784" s="424"/>
      <c r="F784" s="423"/>
      <c r="G784" s="423"/>
      <c r="H784" s="424"/>
      <c r="I784" s="423"/>
      <c r="J784" s="423"/>
      <c r="K784" s="423"/>
      <c r="L784" s="433"/>
      <c r="M784" s="423"/>
      <c r="N784" s="423"/>
      <c r="O784" s="425"/>
      <c r="P784" s="434"/>
      <c r="Q784" s="423"/>
      <c r="R784" s="423"/>
      <c r="S784" s="423"/>
      <c r="T784" s="435" t="str">
        <f>IF(S784="","",VLOOKUP(S784,'Drop Down Lists'!$D$2:$E$394,2,FALSE))</f>
        <v/>
      </c>
      <c r="U784" s="428"/>
      <c r="V784" s="428"/>
      <c r="W784" s="436"/>
      <c r="X784" s="436"/>
      <c r="Y784" s="437"/>
      <c r="Z784" s="438" t="str">
        <f t="shared" si="61"/>
        <v/>
      </c>
      <c r="AA784" s="438" t="str">
        <f>IF(Z784="","",VLOOKUP(Z784,'Drop Down Lists'!$D$2:$E$3942,FALSE))</f>
        <v/>
      </c>
      <c r="AB784" s="438"/>
      <c r="AC784" s="438"/>
      <c r="AD784" s="433" t="str">
        <f t="shared" si="62"/>
        <v/>
      </c>
      <c r="AE784" s="439" t="str">
        <f t="shared" si="60"/>
        <v/>
      </c>
      <c r="AF784" s="438" t="str">
        <f>IF(AE784="","",VLOOKUP(AE784,'Drop Down Lists'!$D$2:$E$394,2,FALSE))</f>
        <v/>
      </c>
      <c r="AG784" s="439"/>
      <c r="AH784" s="437" t="str">
        <f t="shared" si="63"/>
        <v/>
      </c>
      <c r="AI784" s="438" t="str">
        <f t="shared" si="64"/>
        <v xml:space="preserve"> </v>
      </c>
      <c r="AJ784" s="438" t="str">
        <f>IF(AI784=" "," ",VLOOKUP(AI784,'Drop Down Lists'!$D$2:$E$394,2,FALSE))</f>
        <v xml:space="preserve"> </v>
      </c>
      <c r="AK784" s="440"/>
    </row>
    <row r="785" spans="1:37">
      <c r="A785" s="422"/>
      <c r="B785" s="423"/>
      <c r="C785" s="423"/>
      <c r="D785" s="423"/>
      <c r="E785" s="424"/>
      <c r="F785" s="423"/>
      <c r="G785" s="423"/>
      <c r="H785" s="424"/>
      <c r="I785" s="423"/>
      <c r="J785" s="423"/>
      <c r="K785" s="423"/>
      <c r="L785" s="433"/>
      <c r="M785" s="423"/>
      <c r="N785" s="423"/>
      <c r="O785" s="425"/>
      <c r="P785" s="434"/>
      <c r="Q785" s="423"/>
      <c r="R785" s="423"/>
      <c r="S785" s="423"/>
      <c r="T785" s="435" t="str">
        <f>IF(S785="","",VLOOKUP(S785,'Drop Down Lists'!$D$2:$E$394,2,FALSE))</f>
        <v/>
      </c>
      <c r="U785" s="428"/>
      <c r="V785" s="428"/>
      <c r="W785" s="436"/>
      <c r="X785" s="436"/>
      <c r="Y785" s="437"/>
      <c r="Z785" s="438" t="str">
        <f t="shared" si="61"/>
        <v/>
      </c>
      <c r="AA785" s="438" t="str">
        <f>IF(Z785="","",VLOOKUP(Z785,'Drop Down Lists'!$D$2:$E$3942,FALSE))</f>
        <v/>
      </c>
      <c r="AB785" s="438"/>
      <c r="AC785" s="438"/>
      <c r="AD785" s="433" t="str">
        <f t="shared" si="62"/>
        <v/>
      </c>
      <c r="AE785" s="439" t="str">
        <f t="shared" si="60"/>
        <v/>
      </c>
      <c r="AF785" s="438" t="str">
        <f>IF(AE785="","",VLOOKUP(AE785,'Drop Down Lists'!$D$2:$E$394,2,FALSE))</f>
        <v/>
      </c>
      <c r="AG785" s="439"/>
      <c r="AH785" s="437" t="str">
        <f t="shared" si="63"/>
        <v/>
      </c>
      <c r="AI785" s="438" t="str">
        <f t="shared" si="64"/>
        <v xml:space="preserve"> </v>
      </c>
      <c r="AJ785" s="438" t="str">
        <f>IF(AI785=" "," ",VLOOKUP(AI785,'Drop Down Lists'!$D$2:$E$394,2,FALSE))</f>
        <v xml:space="preserve"> </v>
      </c>
      <c r="AK785" s="440"/>
    </row>
    <row r="786" spans="1:37">
      <c r="A786" s="422"/>
      <c r="B786" s="423"/>
      <c r="C786" s="423"/>
      <c r="D786" s="423"/>
      <c r="E786" s="424"/>
      <c r="F786" s="423"/>
      <c r="G786" s="423"/>
      <c r="H786" s="424"/>
      <c r="I786" s="423"/>
      <c r="J786" s="423"/>
      <c r="K786" s="423"/>
      <c r="L786" s="433"/>
      <c r="M786" s="423"/>
      <c r="N786" s="423"/>
      <c r="O786" s="425"/>
      <c r="P786" s="434"/>
      <c r="Q786" s="423"/>
      <c r="R786" s="423"/>
      <c r="S786" s="423"/>
      <c r="T786" s="435" t="str">
        <f>IF(S786="","",VLOOKUP(S786,'Drop Down Lists'!$D$2:$E$394,2,FALSE))</f>
        <v/>
      </c>
      <c r="U786" s="428"/>
      <c r="V786" s="428"/>
      <c r="W786" s="436"/>
      <c r="X786" s="436"/>
      <c r="Y786" s="437"/>
      <c r="Z786" s="438" t="str">
        <f t="shared" si="61"/>
        <v/>
      </c>
      <c r="AA786" s="438" t="str">
        <f>IF(Z786="","",VLOOKUP(Z786,'Drop Down Lists'!$D$2:$E$3942,FALSE))</f>
        <v/>
      </c>
      <c r="AB786" s="438"/>
      <c r="AC786" s="438"/>
      <c r="AD786" s="433" t="str">
        <f t="shared" si="62"/>
        <v/>
      </c>
      <c r="AE786" s="439" t="str">
        <f t="shared" si="60"/>
        <v/>
      </c>
      <c r="AF786" s="438" t="str">
        <f>IF(AE786="","",VLOOKUP(AE786,'Drop Down Lists'!$D$2:$E$394,2,FALSE))</f>
        <v/>
      </c>
      <c r="AG786" s="439"/>
      <c r="AH786" s="437" t="str">
        <f t="shared" si="63"/>
        <v/>
      </c>
      <c r="AI786" s="438" t="str">
        <f t="shared" si="64"/>
        <v xml:space="preserve"> </v>
      </c>
      <c r="AJ786" s="438" t="str">
        <f>IF(AI786=" "," ",VLOOKUP(AI786,'Drop Down Lists'!$D$2:$E$394,2,FALSE))</f>
        <v xml:space="preserve"> </v>
      </c>
      <c r="AK786" s="440"/>
    </row>
    <row r="787" spans="1:37">
      <c r="A787" s="422"/>
      <c r="B787" s="423"/>
      <c r="C787" s="423"/>
      <c r="D787" s="423"/>
      <c r="E787" s="424"/>
      <c r="F787" s="423"/>
      <c r="G787" s="423"/>
      <c r="H787" s="424"/>
      <c r="I787" s="423"/>
      <c r="J787" s="423"/>
      <c r="K787" s="423"/>
      <c r="L787" s="433"/>
      <c r="M787" s="423"/>
      <c r="N787" s="423"/>
      <c r="O787" s="425"/>
      <c r="P787" s="434"/>
      <c r="Q787" s="423"/>
      <c r="R787" s="423"/>
      <c r="S787" s="423"/>
      <c r="T787" s="435" t="str">
        <f>IF(S787="","",VLOOKUP(S787,'Drop Down Lists'!$D$2:$E$394,2,FALSE))</f>
        <v/>
      </c>
      <c r="U787" s="428"/>
      <c r="V787" s="428"/>
      <c r="W787" s="436"/>
      <c r="X787" s="436"/>
      <c r="Y787" s="437"/>
      <c r="Z787" s="438" t="str">
        <f t="shared" si="61"/>
        <v/>
      </c>
      <c r="AA787" s="438" t="str">
        <f>IF(Z787="","",VLOOKUP(Z787,'Drop Down Lists'!$D$2:$E$3942,FALSE))</f>
        <v/>
      </c>
      <c r="AB787" s="438"/>
      <c r="AC787" s="438"/>
      <c r="AD787" s="433" t="str">
        <f t="shared" si="62"/>
        <v/>
      </c>
      <c r="AE787" s="439" t="str">
        <f t="shared" si="60"/>
        <v/>
      </c>
      <c r="AF787" s="438" t="str">
        <f>IF(AE787="","",VLOOKUP(AE787,'Drop Down Lists'!$D$2:$E$394,2,FALSE))</f>
        <v/>
      </c>
      <c r="AG787" s="439"/>
      <c r="AH787" s="437" t="str">
        <f t="shared" si="63"/>
        <v/>
      </c>
      <c r="AI787" s="438" t="str">
        <f t="shared" si="64"/>
        <v xml:space="preserve"> </v>
      </c>
      <c r="AJ787" s="438" t="str">
        <f>IF(AI787=" "," ",VLOOKUP(AI787,'Drop Down Lists'!$D$2:$E$394,2,FALSE))</f>
        <v xml:space="preserve"> </v>
      </c>
      <c r="AK787" s="440"/>
    </row>
    <row r="788" spans="1:37">
      <c r="A788" s="422"/>
      <c r="B788" s="423"/>
      <c r="C788" s="423"/>
      <c r="D788" s="423"/>
      <c r="E788" s="424"/>
      <c r="F788" s="423"/>
      <c r="G788" s="423"/>
      <c r="H788" s="424"/>
      <c r="I788" s="423"/>
      <c r="J788" s="423"/>
      <c r="K788" s="423"/>
      <c r="L788" s="433"/>
      <c r="M788" s="423"/>
      <c r="N788" s="423"/>
      <c r="O788" s="425"/>
      <c r="P788" s="434"/>
      <c r="Q788" s="423"/>
      <c r="R788" s="423"/>
      <c r="S788" s="423"/>
      <c r="T788" s="435" t="str">
        <f>IF(S788="","",VLOOKUP(S788,'Drop Down Lists'!$D$2:$E$394,2,FALSE))</f>
        <v/>
      </c>
      <c r="U788" s="428"/>
      <c r="V788" s="428"/>
      <c r="W788" s="436"/>
      <c r="X788" s="436"/>
      <c r="Y788" s="437"/>
      <c r="Z788" s="438" t="str">
        <f t="shared" si="61"/>
        <v/>
      </c>
      <c r="AA788" s="438" t="str">
        <f>IF(Z788="","",VLOOKUP(Z788,'Drop Down Lists'!$D$2:$E$3942,FALSE))</f>
        <v/>
      </c>
      <c r="AB788" s="438"/>
      <c r="AC788" s="438"/>
      <c r="AD788" s="433" t="str">
        <f t="shared" si="62"/>
        <v/>
      </c>
      <c r="AE788" s="439" t="str">
        <f t="shared" si="60"/>
        <v/>
      </c>
      <c r="AF788" s="438" t="str">
        <f>IF(AE788="","",VLOOKUP(AE788,'Drop Down Lists'!$D$2:$E$394,2,FALSE))</f>
        <v/>
      </c>
      <c r="AG788" s="439"/>
      <c r="AH788" s="437" t="str">
        <f t="shared" si="63"/>
        <v/>
      </c>
      <c r="AI788" s="438" t="str">
        <f t="shared" si="64"/>
        <v xml:space="preserve"> </v>
      </c>
      <c r="AJ788" s="438" t="str">
        <f>IF(AI788=" "," ",VLOOKUP(AI788,'Drop Down Lists'!$D$2:$E$394,2,FALSE))</f>
        <v xml:space="preserve"> </v>
      </c>
      <c r="AK788" s="440"/>
    </row>
    <row r="789" spans="1:37">
      <c r="A789" s="422"/>
      <c r="B789" s="423"/>
      <c r="C789" s="423"/>
      <c r="D789" s="423"/>
      <c r="E789" s="424"/>
      <c r="F789" s="423"/>
      <c r="G789" s="423"/>
      <c r="H789" s="424"/>
      <c r="I789" s="423"/>
      <c r="J789" s="423"/>
      <c r="K789" s="423"/>
      <c r="L789" s="433"/>
      <c r="M789" s="423"/>
      <c r="N789" s="423"/>
      <c r="O789" s="425"/>
      <c r="P789" s="434"/>
      <c r="Q789" s="423"/>
      <c r="R789" s="423"/>
      <c r="S789" s="423"/>
      <c r="T789" s="435" t="str">
        <f>IF(S789="","",VLOOKUP(S789,'Drop Down Lists'!$D$2:$E$394,2,FALSE))</f>
        <v/>
      </c>
      <c r="U789" s="428"/>
      <c r="V789" s="428"/>
      <c r="W789" s="436"/>
      <c r="X789" s="436"/>
      <c r="Y789" s="437"/>
      <c r="Z789" s="438" t="str">
        <f t="shared" si="61"/>
        <v/>
      </c>
      <c r="AA789" s="438" t="str">
        <f>IF(Z789="","",VLOOKUP(Z789,'Drop Down Lists'!$D$2:$E$3942,FALSE))</f>
        <v/>
      </c>
      <c r="AB789" s="438"/>
      <c r="AC789" s="438"/>
      <c r="AD789" s="433" t="str">
        <f t="shared" si="62"/>
        <v/>
      </c>
      <c r="AE789" s="439" t="str">
        <f t="shared" si="60"/>
        <v/>
      </c>
      <c r="AF789" s="438" t="str">
        <f>IF(AE789="","",VLOOKUP(AE789,'Drop Down Lists'!$D$2:$E$394,2,FALSE))</f>
        <v/>
      </c>
      <c r="AG789" s="439"/>
      <c r="AH789" s="437" t="str">
        <f t="shared" si="63"/>
        <v/>
      </c>
      <c r="AI789" s="438" t="str">
        <f t="shared" si="64"/>
        <v xml:space="preserve"> </v>
      </c>
      <c r="AJ789" s="438" t="str">
        <f>IF(AI789=" "," ",VLOOKUP(AI789,'Drop Down Lists'!$D$2:$E$394,2,FALSE))</f>
        <v xml:space="preserve"> </v>
      </c>
      <c r="AK789" s="440"/>
    </row>
    <row r="790" spans="1:37">
      <c r="A790" s="422"/>
      <c r="B790" s="423"/>
      <c r="C790" s="423"/>
      <c r="D790" s="423"/>
      <c r="E790" s="424"/>
      <c r="F790" s="423"/>
      <c r="G790" s="423"/>
      <c r="H790" s="424"/>
      <c r="I790" s="423"/>
      <c r="J790" s="423"/>
      <c r="K790" s="423"/>
      <c r="L790" s="433"/>
      <c r="M790" s="423"/>
      <c r="N790" s="423"/>
      <c r="O790" s="425"/>
      <c r="P790" s="434"/>
      <c r="Q790" s="423"/>
      <c r="R790" s="423"/>
      <c r="S790" s="423"/>
      <c r="T790" s="435" t="str">
        <f>IF(S790="","",VLOOKUP(S790,'Drop Down Lists'!$D$2:$E$394,2,FALSE))</f>
        <v/>
      </c>
      <c r="U790" s="428"/>
      <c r="V790" s="428"/>
      <c r="W790" s="436"/>
      <c r="X790" s="436"/>
      <c r="Y790" s="437"/>
      <c r="Z790" s="438" t="str">
        <f t="shared" si="61"/>
        <v/>
      </c>
      <c r="AA790" s="438" t="str">
        <f>IF(Z790="","",VLOOKUP(Z790,'Drop Down Lists'!$D$2:$E$3942,FALSE))</f>
        <v/>
      </c>
      <c r="AB790" s="438"/>
      <c r="AC790" s="438"/>
      <c r="AD790" s="433" t="str">
        <f t="shared" si="62"/>
        <v/>
      </c>
      <c r="AE790" s="439" t="str">
        <f t="shared" si="60"/>
        <v/>
      </c>
      <c r="AF790" s="438" t="str">
        <f>IF(AE790="","",VLOOKUP(AE790,'Drop Down Lists'!$D$2:$E$394,2,FALSE))</f>
        <v/>
      </c>
      <c r="AG790" s="439"/>
      <c r="AH790" s="437" t="str">
        <f t="shared" si="63"/>
        <v/>
      </c>
      <c r="AI790" s="438" t="str">
        <f t="shared" si="64"/>
        <v xml:space="preserve"> </v>
      </c>
      <c r="AJ790" s="438" t="str">
        <f>IF(AI790=" "," ",VLOOKUP(AI790,'Drop Down Lists'!$D$2:$E$394,2,FALSE))</f>
        <v xml:space="preserve"> </v>
      </c>
      <c r="AK790" s="440"/>
    </row>
    <row r="791" spans="1:37">
      <c r="A791" s="422"/>
      <c r="B791" s="423"/>
      <c r="C791" s="423"/>
      <c r="D791" s="423"/>
      <c r="E791" s="424"/>
      <c r="F791" s="423"/>
      <c r="G791" s="423"/>
      <c r="H791" s="424"/>
      <c r="I791" s="423"/>
      <c r="J791" s="423"/>
      <c r="K791" s="423"/>
      <c r="L791" s="433"/>
      <c r="M791" s="423"/>
      <c r="N791" s="423"/>
      <c r="O791" s="425"/>
      <c r="P791" s="434"/>
      <c r="Q791" s="423"/>
      <c r="R791" s="423"/>
      <c r="S791" s="423"/>
      <c r="T791" s="435" t="str">
        <f>IF(S791="","",VLOOKUP(S791,'Drop Down Lists'!$D$2:$E$394,2,FALSE))</f>
        <v/>
      </c>
      <c r="U791" s="428"/>
      <c r="V791" s="428"/>
      <c r="W791" s="436"/>
      <c r="X791" s="436"/>
      <c r="Y791" s="437"/>
      <c r="Z791" s="438" t="str">
        <f t="shared" si="61"/>
        <v/>
      </c>
      <c r="AA791" s="438" t="str">
        <f>IF(Z791="","",VLOOKUP(Z791,'Drop Down Lists'!$D$2:$E$3942,FALSE))</f>
        <v/>
      </c>
      <c r="AB791" s="438"/>
      <c r="AC791" s="438"/>
      <c r="AD791" s="433" t="str">
        <f t="shared" si="62"/>
        <v/>
      </c>
      <c r="AE791" s="439" t="str">
        <f t="shared" si="60"/>
        <v/>
      </c>
      <c r="AF791" s="438" t="str">
        <f>IF(AE791="","",VLOOKUP(AE791,'Drop Down Lists'!$D$2:$E$394,2,FALSE))</f>
        <v/>
      </c>
      <c r="AG791" s="439"/>
      <c r="AH791" s="437" t="str">
        <f t="shared" si="63"/>
        <v/>
      </c>
      <c r="AI791" s="438" t="str">
        <f t="shared" si="64"/>
        <v xml:space="preserve"> </v>
      </c>
      <c r="AJ791" s="438" t="str">
        <f>IF(AI791=" "," ",VLOOKUP(AI791,'Drop Down Lists'!$D$2:$E$394,2,FALSE))</f>
        <v xml:space="preserve"> </v>
      </c>
      <c r="AK791" s="440"/>
    </row>
    <row r="792" spans="1:37">
      <c r="A792" s="422"/>
      <c r="B792" s="423"/>
      <c r="C792" s="423"/>
      <c r="D792" s="423"/>
      <c r="E792" s="424"/>
      <c r="F792" s="423"/>
      <c r="G792" s="423"/>
      <c r="H792" s="424"/>
      <c r="I792" s="423"/>
      <c r="J792" s="423"/>
      <c r="K792" s="423"/>
      <c r="L792" s="433"/>
      <c r="M792" s="423"/>
      <c r="N792" s="423"/>
      <c r="O792" s="425"/>
      <c r="P792" s="434"/>
      <c r="Q792" s="423"/>
      <c r="R792" s="423"/>
      <c r="S792" s="423"/>
      <c r="T792" s="435" t="str">
        <f>IF(S792="","",VLOOKUP(S792,'Drop Down Lists'!$D$2:$E$394,2,FALSE))</f>
        <v/>
      </c>
      <c r="U792" s="428"/>
      <c r="V792" s="428"/>
      <c r="W792" s="436"/>
      <c r="X792" s="436"/>
      <c r="Y792" s="437"/>
      <c r="Z792" s="438" t="str">
        <f t="shared" si="61"/>
        <v/>
      </c>
      <c r="AA792" s="438" t="str">
        <f>IF(Z792="","",VLOOKUP(Z792,'Drop Down Lists'!$D$2:$E$3942,FALSE))</f>
        <v/>
      </c>
      <c r="AB792" s="438"/>
      <c r="AC792" s="438"/>
      <c r="AD792" s="433" t="str">
        <f t="shared" si="62"/>
        <v/>
      </c>
      <c r="AE792" s="439" t="str">
        <f t="shared" si="60"/>
        <v/>
      </c>
      <c r="AF792" s="438" t="str">
        <f>IF(AE792="","",VLOOKUP(AE792,'Drop Down Lists'!$D$2:$E$394,2,FALSE))</f>
        <v/>
      </c>
      <c r="AG792" s="439"/>
      <c r="AH792" s="437" t="str">
        <f t="shared" si="63"/>
        <v/>
      </c>
      <c r="AI792" s="438" t="str">
        <f t="shared" si="64"/>
        <v xml:space="preserve"> </v>
      </c>
      <c r="AJ792" s="438" t="str">
        <f>IF(AI792=" "," ",VLOOKUP(AI792,'Drop Down Lists'!$D$2:$E$394,2,FALSE))</f>
        <v xml:space="preserve"> </v>
      </c>
      <c r="AK792" s="440"/>
    </row>
    <row r="793" spans="1:37">
      <c r="A793" s="422"/>
      <c r="B793" s="423"/>
      <c r="C793" s="423"/>
      <c r="D793" s="423"/>
      <c r="E793" s="424"/>
      <c r="F793" s="423"/>
      <c r="G793" s="423"/>
      <c r="H793" s="424"/>
      <c r="I793" s="423"/>
      <c r="J793" s="423"/>
      <c r="K793" s="423"/>
      <c r="L793" s="433"/>
      <c r="M793" s="423"/>
      <c r="N793" s="423"/>
      <c r="O793" s="425"/>
      <c r="P793" s="434"/>
      <c r="Q793" s="423"/>
      <c r="R793" s="423"/>
      <c r="S793" s="423"/>
      <c r="T793" s="435" t="str">
        <f>IF(S793="","",VLOOKUP(S793,'Drop Down Lists'!$D$2:$E$394,2,FALSE))</f>
        <v/>
      </c>
      <c r="U793" s="428"/>
      <c r="V793" s="428"/>
      <c r="W793" s="436"/>
      <c r="X793" s="436"/>
      <c r="Y793" s="437"/>
      <c r="Z793" s="438" t="str">
        <f t="shared" si="61"/>
        <v/>
      </c>
      <c r="AA793" s="438" t="str">
        <f>IF(Z793="","",VLOOKUP(Z793,'Drop Down Lists'!$D$2:$E$3942,FALSE))</f>
        <v/>
      </c>
      <c r="AB793" s="438"/>
      <c r="AC793" s="438"/>
      <c r="AD793" s="433" t="str">
        <f t="shared" si="62"/>
        <v/>
      </c>
      <c r="AE793" s="439" t="str">
        <f t="shared" si="60"/>
        <v/>
      </c>
      <c r="AF793" s="438" t="str">
        <f>IF(AE793="","",VLOOKUP(AE793,'Drop Down Lists'!$D$2:$E$394,2,FALSE))</f>
        <v/>
      </c>
      <c r="AG793" s="439"/>
      <c r="AH793" s="437" t="str">
        <f t="shared" si="63"/>
        <v/>
      </c>
      <c r="AI793" s="438" t="str">
        <f t="shared" si="64"/>
        <v xml:space="preserve"> </v>
      </c>
      <c r="AJ793" s="438" t="str">
        <f>IF(AI793=" "," ",VLOOKUP(AI793,'Drop Down Lists'!$D$2:$E$394,2,FALSE))</f>
        <v xml:space="preserve"> </v>
      </c>
      <c r="AK793" s="440"/>
    </row>
    <row r="794" spans="1:37">
      <c r="A794" s="422"/>
      <c r="B794" s="423"/>
      <c r="C794" s="423"/>
      <c r="D794" s="423"/>
      <c r="E794" s="424"/>
      <c r="F794" s="423"/>
      <c r="G794" s="423"/>
      <c r="H794" s="424"/>
      <c r="I794" s="423"/>
      <c r="J794" s="423"/>
      <c r="K794" s="423"/>
      <c r="L794" s="433"/>
      <c r="M794" s="423"/>
      <c r="N794" s="423"/>
      <c r="O794" s="425"/>
      <c r="P794" s="434"/>
      <c r="Q794" s="423"/>
      <c r="R794" s="423"/>
      <c r="S794" s="423"/>
      <c r="T794" s="435" t="str">
        <f>IF(S794="","",VLOOKUP(S794,'Drop Down Lists'!$D$2:$E$394,2,FALSE))</f>
        <v/>
      </c>
      <c r="U794" s="428"/>
      <c r="V794" s="428"/>
      <c r="W794" s="436"/>
      <c r="X794" s="436"/>
      <c r="Y794" s="437"/>
      <c r="Z794" s="438" t="str">
        <f t="shared" si="61"/>
        <v/>
      </c>
      <c r="AA794" s="438" t="str">
        <f>IF(Z794="","",VLOOKUP(Z794,'Drop Down Lists'!$D$2:$E$3942,FALSE))</f>
        <v/>
      </c>
      <c r="AB794" s="438"/>
      <c r="AC794" s="438"/>
      <c r="AD794" s="433" t="str">
        <f t="shared" si="62"/>
        <v/>
      </c>
      <c r="AE794" s="439" t="str">
        <f t="shared" si="60"/>
        <v/>
      </c>
      <c r="AF794" s="438" t="str">
        <f>IF(AE794="","",VLOOKUP(AE794,'Drop Down Lists'!$D$2:$E$394,2,FALSE))</f>
        <v/>
      </c>
      <c r="AG794" s="439"/>
      <c r="AH794" s="437" t="str">
        <f t="shared" si="63"/>
        <v/>
      </c>
      <c r="AI794" s="438" t="str">
        <f t="shared" si="64"/>
        <v xml:space="preserve"> </v>
      </c>
      <c r="AJ794" s="438" t="str">
        <f>IF(AI794=" "," ",VLOOKUP(AI794,'Drop Down Lists'!$D$2:$E$394,2,FALSE))</f>
        <v xml:space="preserve"> </v>
      </c>
      <c r="AK794" s="440"/>
    </row>
    <row r="795" spans="1:37">
      <c r="A795" s="422"/>
      <c r="B795" s="423"/>
      <c r="C795" s="423"/>
      <c r="D795" s="423"/>
      <c r="E795" s="424"/>
      <c r="F795" s="423"/>
      <c r="G795" s="423"/>
      <c r="H795" s="424"/>
      <c r="I795" s="423"/>
      <c r="J795" s="423"/>
      <c r="K795" s="423"/>
      <c r="L795" s="433"/>
      <c r="M795" s="423"/>
      <c r="N795" s="423"/>
      <c r="O795" s="425"/>
      <c r="P795" s="434"/>
      <c r="Q795" s="423"/>
      <c r="R795" s="423"/>
      <c r="S795" s="423"/>
      <c r="T795" s="435" t="str">
        <f>IF(S795="","",VLOOKUP(S795,'Drop Down Lists'!$D$2:$E$394,2,FALSE))</f>
        <v/>
      </c>
      <c r="U795" s="428"/>
      <c r="V795" s="428"/>
      <c r="W795" s="436"/>
      <c r="X795" s="436"/>
      <c r="Y795" s="437"/>
      <c r="Z795" s="438" t="str">
        <f t="shared" si="61"/>
        <v/>
      </c>
      <c r="AA795" s="438" t="str">
        <f>IF(Z795="","",VLOOKUP(Z795,'Drop Down Lists'!$D$2:$E$3942,FALSE))</f>
        <v/>
      </c>
      <c r="AB795" s="438"/>
      <c r="AC795" s="438"/>
      <c r="AD795" s="433" t="str">
        <f t="shared" si="62"/>
        <v/>
      </c>
      <c r="AE795" s="439" t="str">
        <f t="shared" si="60"/>
        <v/>
      </c>
      <c r="AF795" s="438" t="str">
        <f>IF(AE795="","",VLOOKUP(AE795,'Drop Down Lists'!$D$2:$E$394,2,FALSE))</f>
        <v/>
      </c>
      <c r="AG795" s="439"/>
      <c r="AH795" s="437" t="str">
        <f t="shared" si="63"/>
        <v/>
      </c>
      <c r="AI795" s="438" t="str">
        <f t="shared" si="64"/>
        <v xml:space="preserve"> </v>
      </c>
      <c r="AJ795" s="438" t="str">
        <f>IF(AI795=" "," ",VLOOKUP(AI795,'Drop Down Lists'!$D$2:$E$394,2,FALSE))</f>
        <v xml:space="preserve"> </v>
      </c>
      <c r="AK795" s="440"/>
    </row>
    <row r="796" spans="1:37">
      <c r="A796" s="422"/>
      <c r="B796" s="423"/>
      <c r="C796" s="423"/>
      <c r="D796" s="423"/>
      <c r="E796" s="424"/>
      <c r="F796" s="423"/>
      <c r="G796" s="423"/>
      <c r="H796" s="424"/>
      <c r="I796" s="423"/>
      <c r="J796" s="423"/>
      <c r="K796" s="423"/>
      <c r="L796" s="433"/>
      <c r="M796" s="423"/>
      <c r="N796" s="423"/>
      <c r="O796" s="425"/>
      <c r="P796" s="434"/>
      <c r="Q796" s="423"/>
      <c r="R796" s="423"/>
      <c r="S796" s="423"/>
      <c r="T796" s="435" t="str">
        <f>IF(S796="","",VLOOKUP(S796,'Drop Down Lists'!$D$2:$E$394,2,FALSE))</f>
        <v/>
      </c>
      <c r="U796" s="428"/>
      <c r="V796" s="428"/>
      <c r="W796" s="436"/>
      <c r="X796" s="436"/>
      <c r="Y796" s="437"/>
      <c r="Z796" s="438" t="str">
        <f t="shared" si="61"/>
        <v/>
      </c>
      <c r="AA796" s="438" t="str">
        <f>IF(Z796="","",VLOOKUP(Z796,'Drop Down Lists'!$D$2:$E$3942,FALSE))</f>
        <v/>
      </c>
      <c r="AB796" s="438"/>
      <c r="AC796" s="438"/>
      <c r="AD796" s="433" t="str">
        <f t="shared" si="62"/>
        <v/>
      </c>
      <c r="AE796" s="439" t="str">
        <f t="shared" si="60"/>
        <v/>
      </c>
      <c r="AF796" s="438" t="str">
        <f>IF(AE796="","",VLOOKUP(AE796,'Drop Down Lists'!$D$2:$E$394,2,FALSE))</f>
        <v/>
      </c>
      <c r="AG796" s="439"/>
      <c r="AH796" s="437" t="str">
        <f t="shared" si="63"/>
        <v/>
      </c>
      <c r="AI796" s="438" t="str">
        <f t="shared" si="64"/>
        <v xml:space="preserve"> </v>
      </c>
      <c r="AJ796" s="438" t="str">
        <f>IF(AI796=" "," ",VLOOKUP(AI796,'Drop Down Lists'!$D$2:$E$394,2,FALSE))</f>
        <v xml:space="preserve"> </v>
      </c>
      <c r="AK796" s="440"/>
    </row>
    <row r="797" spans="1:37">
      <c r="A797" s="422"/>
      <c r="B797" s="423"/>
      <c r="C797" s="423"/>
      <c r="D797" s="423"/>
      <c r="E797" s="424"/>
      <c r="F797" s="423"/>
      <c r="G797" s="423"/>
      <c r="H797" s="424"/>
      <c r="I797" s="423"/>
      <c r="J797" s="423"/>
      <c r="K797" s="423"/>
      <c r="L797" s="433"/>
      <c r="M797" s="423"/>
      <c r="N797" s="423"/>
      <c r="O797" s="425"/>
      <c r="P797" s="434"/>
      <c r="Q797" s="423"/>
      <c r="R797" s="423"/>
      <c r="S797" s="423"/>
      <c r="T797" s="435" t="str">
        <f>IF(S797="","",VLOOKUP(S797,'Drop Down Lists'!$D$2:$E$394,2,FALSE))</f>
        <v/>
      </c>
      <c r="U797" s="428"/>
      <c r="V797" s="428"/>
      <c r="W797" s="436"/>
      <c r="X797" s="436"/>
      <c r="Y797" s="437"/>
      <c r="Z797" s="438" t="str">
        <f t="shared" si="61"/>
        <v/>
      </c>
      <c r="AA797" s="438" t="str">
        <f>IF(Z797="","",VLOOKUP(Z797,'Drop Down Lists'!$D$2:$E$3942,FALSE))</f>
        <v/>
      </c>
      <c r="AB797" s="438"/>
      <c r="AC797" s="438"/>
      <c r="AD797" s="433" t="str">
        <f t="shared" si="62"/>
        <v/>
      </c>
      <c r="AE797" s="439" t="str">
        <f t="shared" si="60"/>
        <v/>
      </c>
      <c r="AF797" s="438" t="str">
        <f>IF(AE797="","",VLOOKUP(AE797,'Drop Down Lists'!$D$2:$E$394,2,FALSE))</f>
        <v/>
      </c>
      <c r="AG797" s="439"/>
      <c r="AH797" s="437" t="str">
        <f t="shared" si="63"/>
        <v/>
      </c>
      <c r="AI797" s="438" t="str">
        <f t="shared" si="64"/>
        <v xml:space="preserve"> </v>
      </c>
      <c r="AJ797" s="438" t="str">
        <f>IF(AI797=" "," ",VLOOKUP(AI797,'Drop Down Lists'!$D$2:$E$394,2,FALSE))</f>
        <v xml:space="preserve"> </v>
      </c>
      <c r="AK797" s="440"/>
    </row>
    <row r="798" spans="1:37">
      <c r="A798" s="422"/>
      <c r="B798" s="423"/>
      <c r="C798" s="423"/>
      <c r="D798" s="423"/>
      <c r="E798" s="424"/>
      <c r="F798" s="423"/>
      <c r="G798" s="423"/>
      <c r="H798" s="424"/>
      <c r="I798" s="423"/>
      <c r="J798" s="423"/>
      <c r="K798" s="423"/>
      <c r="L798" s="433"/>
      <c r="M798" s="423"/>
      <c r="N798" s="423"/>
      <c r="O798" s="425"/>
      <c r="P798" s="434"/>
      <c r="Q798" s="423"/>
      <c r="R798" s="423"/>
      <c r="S798" s="423"/>
      <c r="T798" s="435" t="str">
        <f>IF(S798="","",VLOOKUP(S798,'Drop Down Lists'!$D$2:$E$394,2,FALSE))</f>
        <v/>
      </c>
      <c r="U798" s="428"/>
      <c r="V798" s="428"/>
      <c r="W798" s="436"/>
      <c r="X798" s="436"/>
      <c r="Y798" s="437"/>
      <c r="Z798" s="438" t="str">
        <f t="shared" si="61"/>
        <v/>
      </c>
      <c r="AA798" s="438" t="str">
        <f>IF(Z798="","",VLOOKUP(Z798,'Drop Down Lists'!$D$2:$E$3942,FALSE))</f>
        <v/>
      </c>
      <c r="AB798" s="438"/>
      <c r="AC798" s="438"/>
      <c r="AD798" s="433" t="str">
        <f t="shared" si="62"/>
        <v/>
      </c>
      <c r="AE798" s="439" t="str">
        <f t="shared" si="60"/>
        <v/>
      </c>
      <c r="AF798" s="438" t="str">
        <f>IF(AE798="","",VLOOKUP(AE798,'Drop Down Lists'!$D$2:$E$394,2,FALSE))</f>
        <v/>
      </c>
      <c r="AG798" s="439"/>
      <c r="AH798" s="437" t="str">
        <f t="shared" si="63"/>
        <v/>
      </c>
      <c r="AI798" s="438" t="str">
        <f t="shared" si="64"/>
        <v xml:space="preserve"> </v>
      </c>
      <c r="AJ798" s="438" t="str">
        <f>IF(AI798=" "," ",VLOOKUP(AI798,'Drop Down Lists'!$D$2:$E$394,2,FALSE))</f>
        <v xml:space="preserve"> </v>
      </c>
      <c r="AK798" s="440"/>
    </row>
    <row r="799" spans="1:37">
      <c r="A799" s="422"/>
      <c r="B799" s="423"/>
      <c r="C799" s="423"/>
      <c r="D799" s="423"/>
      <c r="E799" s="424"/>
      <c r="F799" s="423"/>
      <c r="G799" s="423"/>
      <c r="H799" s="424"/>
      <c r="I799" s="423"/>
      <c r="J799" s="423"/>
      <c r="K799" s="423"/>
      <c r="L799" s="433"/>
      <c r="M799" s="423"/>
      <c r="N799" s="423"/>
      <c r="O799" s="425"/>
      <c r="P799" s="434"/>
      <c r="Q799" s="423"/>
      <c r="R799" s="423"/>
      <c r="S799" s="423"/>
      <c r="T799" s="435" t="str">
        <f>IF(S799="","",VLOOKUP(S799,'Drop Down Lists'!$D$2:$E$394,2,FALSE))</f>
        <v/>
      </c>
      <c r="U799" s="428"/>
      <c r="V799" s="428"/>
      <c r="W799" s="436"/>
      <c r="X799" s="436"/>
      <c r="Y799" s="437"/>
      <c r="Z799" s="438" t="str">
        <f t="shared" si="61"/>
        <v/>
      </c>
      <c r="AA799" s="438" t="str">
        <f>IF(Z799="","",VLOOKUP(Z799,'Drop Down Lists'!$D$2:$E$3942,FALSE))</f>
        <v/>
      </c>
      <c r="AB799" s="438"/>
      <c r="AC799" s="438"/>
      <c r="AD799" s="433" t="str">
        <f t="shared" si="62"/>
        <v/>
      </c>
      <c r="AE799" s="439" t="str">
        <f t="shared" si="60"/>
        <v/>
      </c>
      <c r="AF799" s="438" t="str">
        <f>IF(AE799="","",VLOOKUP(AE799,'Drop Down Lists'!$D$2:$E$394,2,FALSE))</f>
        <v/>
      </c>
      <c r="AG799" s="439"/>
      <c r="AH799" s="437" t="str">
        <f t="shared" si="63"/>
        <v/>
      </c>
      <c r="AI799" s="438" t="str">
        <f t="shared" si="64"/>
        <v xml:space="preserve"> </v>
      </c>
      <c r="AJ799" s="438" t="str">
        <f>IF(AI799=" "," ",VLOOKUP(AI799,'Drop Down Lists'!$D$2:$E$394,2,FALSE))</f>
        <v xml:space="preserve"> </v>
      </c>
      <c r="AK799" s="440"/>
    </row>
    <row r="800" spans="1:37">
      <c r="A800" s="422"/>
      <c r="B800" s="423"/>
      <c r="C800" s="423"/>
      <c r="D800" s="423"/>
      <c r="E800" s="424"/>
      <c r="F800" s="423"/>
      <c r="G800" s="423"/>
      <c r="H800" s="424"/>
      <c r="I800" s="423"/>
      <c r="J800" s="423"/>
      <c r="K800" s="423"/>
      <c r="L800" s="433"/>
      <c r="M800" s="423"/>
      <c r="N800" s="423"/>
      <c r="O800" s="425"/>
      <c r="P800" s="434"/>
      <c r="Q800" s="423"/>
      <c r="R800" s="423"/>
      <c r="S800" s="423"/>
      <c r="T800" s="435" t="str">
        <f>IF(S800="","",VLOOKUP(S800,'Drop Down Lists'!$D$2:$E$394,2,FALSE))</f>
        <v/>
      </c>
      <c r="U800" s="428"/>
      <c r="V800" s="428"/>
      <c r="W800" s="436"/>
      <c r="X800" s="436"/>
      <c r="Y800" s="437"/>
      <c r="Z800" s="438" t="str">
        <f t="shared" si="61"/>
        <v/>
      </c>
      <c r="AA800" s="438" t="str">
        <f>IF(Z800="","",VLOOKUP(Z800,'Drop Down Lists'!$D$2:$E$3942,FALSE))</f>
        <v/>
      </c>
      <c r="AB800" s="438"/>
      <c r="AC800" s="438"/>
      <c r="AD800" s="433" t="str">
        <f t="shared" si="62"/>
        <v/>
      </c>
      <c r="AE800" s="439" t="str">
        <f t="shared" si="60"/>
        <v/>
      </c>
      <c r="AF800" s="438" t="str">
        <f>IF(AE800="","",VLOOKUP(AE800,'Drop Down Lists'!$D$2:$E$394,2,FALSE))</f>
        <v/>
      </c>
      <c r="AG800" s="439"/>
      <c r="AH800" s="437" t="str">
        <f t="shared" si="63"/>
        <v/>
      </c>
      <c r="AI800" s="438" t="str">
        <f t="shared" si="64"/>
        <v xml:space="preserve"> </v>
      </c>
      <c r="AJ800" s="438" t="str">
        <f>IF(AI800=" "," ",VLOOKUP(AI800,'Drop Down Lists'!$D$2:$E$394,2,FALSE))</f>
        <v xml:space="preserve"> </v>
      </c>
      <c r="AK800" s="440"/>
    </row>
    <row r="801" spans="1:37">
      <c r="A801" s="422"/>
      <c r="B801" s="423"/>
      <c r="C801" s="423"/>
      <c r="D801" s="423"/>
      <c r="E801" s="424"/>
      <c r="F801" s="423"/>
      <c r="G801" s="423"/>
      <c r="H801" s="424"/>
      <c r="I801" s="423"/>
      <c r="J801" s="423"/>
      <c r="K801" s="423"/>
      <c r="L801" s="433"/>
      <c r="M801" s="423"/>
      <c r="N801" s="423"/>
      <c r="O801" s="425"/>
      <c r="P801" s="434"/>
      <c r="Q801" s="423"/>
      <c r="R801" s="423"/>
      <c r="S801" s="423"/>
      <c r="T801" s="435" t="str">
        <f>IF(S801="","",VLOOKUP(S801,'Drop Down Lists'!$D$2:$E$394,2,FALSE))</f>
        <v/>
      </c>
      <c r="U801" s="428"/>
      <c r="V801" s="428"/>
      <c r="W801" s="436"/>
      <c r="X801" s="436"/>
      <c r="Y801" s="437"/>
      <c r="Z801" s="438" t="str">
        <f t="shared" si="61"/>
        <v/>
      </c>
      <c r="AA801" s="438" t="str">
        <f>IF(Z801="","",VLOOKUP(Z801,'Drop Down Lists'!$D$2:$E$3942,FALSE))</f>
        <v/>
      </c>
      <c r="AB801" s="438"/>
      <c r="AC801" s="438"/>
      <c r="AD801" s="433" t="str">
        <f t="shared" si="62"/>
        <v/>
      </c>
      <c r="AE801" s="439" t="str">
        <f t="shared" si="60"/>
        <v/>
      </c>
      <c r="AF801" s="438" t="str">
        <f>IF(AE801="","",VLOOKUP(AE801,'Drop Down Lists'!$D$2:$E$394,2,FALSE))</f>
        <v/>
      </c>
      <c r="AG801" s="439"/>
      <c r="AH801" s="437" t="str">
        <f t="shared" si="63"/>
        <v/>
      </c>
      <c r="AI801" s="438" t="str">
        <f t="shared" si="64"/>
        <v xml:space="preserve"> </v>
      </c>
      <c r="AJ801" s="438" t="str">
        <f>IF(AI801=" "," ",VLOOKUP(AI801,'Drop Down Lists'!$D$2:$E$394,2,FALSE))</f>
        <v xml:space="preserve"> </v>
      </c>
      <c r="AK801" s="440"/>
    </row>
    <row r="802" spans="1:37">
      <c r="A802" s="422"/>
      <c r="B802" s="423"/>
      <c r="C802" s="423"/>
      <c r="D802" s="423"/>
      <c r="E802" s="424"/>
      <c r="F802" s="423"/>
      <c r="G802" s="423"/>
      <c r="H802" s="424"/>
      <c r="I802" s="423"/>
      <c r="J802" s="423"/>
      <c r="K802" s="423"/>
      <c r="L802" s="433"/>
      <c r="M802" s="423"/>
      <c r="N802" s="423"/>
      <c r="O802" s="425"/>
      <c r="P802" s="434"/>
      <c r="Q802" s="423"/>
      <c r="R802" s="423"/>
      <c r="S802" s="423"/>
      <c r="T802" s="435" t="str">
        <f>IF(S802="","",VLOOKUP(S802,'Drop Down Lists'!$D$2:$E$394,2,FALSE))</f>
        <v/>
      </c>
      <c r="U802" s="428"/>
      <c r="V802" s="428"/>
      <c r="W802" s="436"/>
      <c r="X802" s="436"/>
      <c r="Y802" s="437"/>
      <c r="Z802" s="438" t="str">
        <f t="shared" si="61"/>
        <v/>
      </c>
      <c r="AA802" s="438" t="str">
        <f>IF(Z802="","",VLOOKUP(Z802,'Drop Down Lists'!$D$2:$E$3942,FALSE))</f>
        <v/>
      </c>
      <c r="AB802" s="438"/>
      <c r="AC802" s="438"/>
      <c r="AD802" s="433" t="str">
        <f t="shared" si="62"/>
        <v/>
      </c>
      <c r="AE802" s="439" t="str">
        <f t="shared" si="60"/>
        <v/>
      </c>
      <c r="AF802" s="438" t="str">
        <f>IF(AE802="","",VLOOKUP(AE802,'Drop Down Lists'!$D$2:$E$394,2,FALSE))</f>
        <v/>
      </c>
      <c r="AG802" s="439"/>
      <c r="AH802" s="437" t="str">
        <f t="shared" si="63"/>
        <v/>
      </c>
      <c r="AI802" s="438" t="str">
        <f t="shared" si="64"/>
        <v xml:space="preserve"> </v>
      </c>
      <c r="AJ802" s="438" t="str">
        <f>IF(AI802=" "," ",VLOOKUP(AI802,'Drop Down Lists'!$D$2:$E$394,2,FALSE))</f>
        <v xml:space="preserve"> </v>
      </c>
      <c r="AK802" s="440"/>
    </row>
    <row r="803" spans="1:37">
      <c r="A803" s="422"/>
      <c r="B803" s="423"/>
      <c r="C803" s="423"/>
      <c r="D803" s="423"/>
      <c r="E803" s="424"/>
      <c r="F803" s="423"/>
      <c r="G803" s="423"/>
      <c r="H803" s="424"/>
      <c r="I803" s="423"/>
      <c r="J803" s="423"/>
      <c r="K803" s="423"/>
      <c r="L803" s="433"/>
      <c r="M803" s="423"/>
      <c r="N803" s="423"/>
      <c r="O803" s="425"/>
      <c r="P803" s="434"/>
      <c r="Q803" s="423"/>
      <c r="R803" s="423"/>
      <c r="S803" s="423"/>
      <c r="T803" s="435" t="str">
        <f>IF(S803="","",VLOOKUP(S803,'Drop Down Lists'!$D$2:$E$394,2,FALSE))</f>
        <v/>
      </c>
      <c r="U803" s="428"/>
      <c r="V803" s="428"/>
      <c r="W803" s="436"/>
      <c r="X803" s="436"/>
      <c r="Y803" s="437"/>
      <c r="Z803" s="438" t="str">
        <f t="shared" si="61"/>
        <v/>
      </c>
      <c r="AA803" s="438" t="str">
        <f>IF(Z803="","",VLOOKUP(Z803,'Drop Down Lists'!$D$2:$E$3942,FALSE))</f>
        <v/>
      </c>
      <c r="AB803" s="438"/>
      <c r="AC803" s="438"/>
      <c r="AD803" s="433" t="str">
        <f t="shared" si="62"/>
        <v/>
      </c>
      <c r="AE803" s="439" t="str">
        <f t="shared" si="60"/>
        <v/>
      </c>
      <c r="AF803" s="438" t="str">
        <f>IF(AE803="","",VLOOKUP(AE803,'Drop Down Lists'!$D$2:$E$394,2,FALSE))</f>
        <v/>
      </c>
      <c r="AG803" s="439"/>
      <c r="AH803" s="437" t="str">
        <f t="shared" si="63"/>
        <v/>
      </c>
      <c r="AI803" s="438" t="str">
        <f t="shared" si="64"/>
        <v xml:space="preserve"> </v>
      </c>
      <c r="AJ803" s="438" t="str">
        <f>IF(AI803=" "," ",VLOOKUP(AI803,'Drop Down Lists'!$D$2:$E$394,2,FALSE))</f>
        <v xml:space="preserve"> </v>
      </c>
      <c r="AK803" s="440"/>
    </row>
    <row r="804" spans="1:37">
      <c r="A804" s="422"/>
      <c r="B804" s="423"/>
      <c r="C804" s="423"/>
      <c r="D804" s="423"/>
      <c r="E804" s="424"/>
      <c r="F804" s="423"/>
      <c r="G804" s="423"/>
      <c r="H804" s="424"/>
      <c r="I804" s="423"/>
      <c r="J804" s="423"/>
      <c r="K804" s="423"/>
      <c r="L804" s="433"/>
      <c r="M804" s="423"/>
      <c r="N804" s="423"/>
      <c r="O804" s="425"/>
      <c r="P804" s="434"/>
      <c r="Q804" s="423"/>
      <c r="R804" s="423"/>
      <c r="S804" s="423"/>
      <c r="T804" s="435" t="str">
        <f>IF(S804="","",VLOOKUP(S804,'Drop Down Lists'!$D$2:$E$394,2,FALSE))</f>
        <v/>
      </c>
      <c r="U804" s="428"/>
      <c r="V804" s="428"/>
      <c r="W804" s="436"/>
      <c r="X804" s="436"/>
      <c r="Y804" s="437"/>
      <c r="Z804" s="438" t="str">
        <f t="shared" si="61"/>
        <v/>
      </c>
      <c r="AA804" s="438" t="str">
        <f>IF(Z804="","",VLOOKUP(Z804,'Drop Down Lists'!$D$2:$E$3942,FALSE))</f>
        <v/>
      </c>
      <c r="AB804" s="438"/>
      <c r="AC804" s="438"/>
      <c r="AD804" s="433" t="str">
        <f t="shared" si="62"/>
        <v/>
      </c>
      <c r="AE804" s="439" t="str">
        <f t="shared" si="60"/>
        <v/>
      </c>
      <c r="AF804" s="438" t="str">
        <f>IF(AE804="","",VLOOKUP(AE804,'Drop Down Lists'!$D$2:$E$394,2,FALSE))</f>
        <v/>
      </c>
      <c r="AG804" s="439"/>
      <c r="AH804" s="437" t="str">
        <f t="shared" si="63"/>
        <v/>
      </c>
      <c r="AI804" s="438" t="str">
        <f t="shared" si="64"/>
        <v xml:space="preserve"> </v>
      </c>
      <c r="AJ804" s="438" t="str">
        <f>IF(AI804=" "," ",VLOOKUP(AI804,'Drop Down Lists'!$D$2:$E$394,2,FALSE))</f>
        <v xml:space="preserve"> </v>
      </c>
      <c r="AK804" s="440"/>
    </row>
    <row r="805" spans="1:37">
      <c r="A805" s="422"/>
      <c r="B805" s="423"/>
      <c r="C805" s="423"/>
      <c r="D805" s="423"/>
      <c r="E805" s="424"/>
      <c r="F805" s="423"/>
      <c r="G805" s="423"/>
      <c r="H805" s="424"/>
      <c r="I805" s="423"/>
      <c r="J805" s="423"/>
      <c r="K805" s="423"/>
      <c r="L805" s="433"/>
      <c r="M805" s="423"/>
      <c r="N805" s="423"/>
      <c r="O805" s="425"/>
      <c r="P805" s="434"/>
      <c r="Q805" s="423"/>
      <c r="R805" s="423"/>
      <c r="S805" s="423"/>
      <c r="T805" s="435" t="str">
        <f>IF(S805="","",VLOOKUP(S805,'Drop Down Lists'!$D$2:$E$394,2,FALSE))</f>
        <v/>
      </c>
      <c r="U805" s="428"/>
      <c r="V805" s="428"/>
      <c r="W805" s="436"/>
      <c r="X805" s="436"/>
      <c r="Y805" s="437"/>
      <c r="Z805" s="438" t="str">
        <f t="shared" si="61"/>
        <v/>
      </c>
      <c r="AA805" s="438" t="str">
        <f>IF(Z805="","",VLOOKUP(Z805,'Drop Down Lists'!$D$2:$E$3942,FALSE))</f>
        <v/>
      </c>
      <c r="AB805" s="438"/>
      <c r="AC805" s="438"/>
      <c r="AD805" s="433" t="str">
        <f t="shared" si="62"/>
        <v/>
      </c>
      <c r="AE805" s="439" t="str">
        <f t="shared" si="60"/>
        <v/>
      </c>
      <c r="AF805" s="438" t="str">
        <f>IF(AE805="","",VLOOKUP(AE805,'Drop Down Lists'!$D$2:$E$394,2,FALSE))</f>
        <v/>
      </c>
      <c r="AG805" s="439"/>
      <c r="AH805" s="437" t="str">
        <f t="shared" si="63"/>
        <v/>
      </c>
      <c r="AI805" s="438" t="str">
        <f t="shared" si="64"/>
        <v xml:space="preserve"> </v>
      </c>
      <c r="AJ805" s="438" t="str">
        <f>IF(AI805=" "," ",VLOOKUP(AI805,'Drop Down Lists'!$D$2:$E$394,2,FALSE))</f>
        <v xml:space="preserve"> </v>
      </c>
      <c r="AK805" s="440"/>
    </row>
    <row r="806" spans="1:37">
      <c r="A806" s="422"/>
      <c r="B806" s="423"/>
      <c r="C806" s="423"/>
      <c r="D806" s="423"/>
      <c r="E806" s="424"/>
      <c r="F806" s="423"/>
      <c r="G806" s="423"/>
      <c r="H806" s="424"/>
      <c r="I806" s="423"/>
      <c r="J806" s="423"/>
      <c r="K806" s="423"/>
      <c r="L806" s="433"/>
      <c r="M806" s="423"/>
      <c r="N806" s="423"/>
      <c r="O806" s="425"/>
      <c r="P806" s="434"/>
      <c r="Q806" s="423"/>
      <c r="R806" s="423"/>
      <c r="S806" s="423"/>
      <c r="T806" s="435" t="str">
        <f>IF(S806="","",VLOOKUP(S806,'Drop Down Lists'!$D$2:$E$394,2,FALSE))</f>
        <v/>
      </c>
      <c r="U806" s="428"/>
      <c r="V806" s="428"/>
      <c r="W806" s="436"/>
      <c r="X806" s="436"/>
      <c r="Y806" s="437"/>
      <c r="Z806" s="438" t="str">
        <f t="shared" si="61"/>
        <v/>
      </c>
      <c r="AA806" s="438" t="str">
        <f>IF(Z806="","",VLOOKUP(Z806,'Drop Down Lists'!$D$2:$E$3942,FALSE))</f>
        <v/>
      </c>
      <c r="AB806" s="438"/>
      <c r="AC806" s="438"/>
      <c r="AD806" s="433" t="str">
        <f t="shared" si="62"/>
        <v/>
      </c>
      <c r="AE806" s="439" t="str">
        <f t="shared" si="60"/>
        <v/>
      </c>
      <c r="AF806" s="438" t="str">
        <f>IF(AE806="","",VLOOKUP(AE806,'Drop Down Lists'!$D$2:$E$394,2,FALSE))</f>
        <v/>
      </c>
      <c r="AG806" s="439"/>
      <c r="AH806" s="437" t="str">
        <f t="shared" si="63"/>
        <v/>
      </c>
      <c r="AI806" s="438" t="str">
        <f t="shared" si="64"/>
        <v xml:space="preserve"> </v>
      </c>
      <c r="AJ806" s="438" t="str">
        <f>IF(AI806=" "," ",VLOOKUP(AI806,'Drop Down Lists'!$D$2:$E$394,2,FALSE))</f>
        <v xml:space="preserve"> </v>
      </c>
      <c r="AK806" s="440"/>
    </row>
    <row r="807" spans="1:37">
      <c r="A807" s="422"/>
      <c r="B807" s="423"/>
      <c r="C807" s="423"/>
      <c r="D807" s="423"/>
      <c r="E807" s="424"/>
      <c r="F807" s="423"/>
      <c r="G807" s="423"/>
      <c r="H807" s="424"/>
      <c r="I807" s="423"/>
      <c r="J807" s="423"/>
      <c r="K807" s="423"/>
      <c r="L807" s="433"/>
      <c r="M807" s="423"/>
      <c r="N807" s="423"/>
      <c r="O807" s="425"/>
      <c r="P807" s="434"/>
      <c r="Q807" s="423"/>
      <c r="R807" s="423"/>
      <c r="S807" s="423"/>
      <c r="T807" s="435" t="str">
        <f>IF(S807="","",VLOOKUP(S807,'Drop Down Lists'!$D$2:$E$394,2,FALSE))</f>
        <v/>
      </c>
      <c r="U807" s="428"/>
      <c r="V807" s="428"/>
      <c r="W807" s="436"/>
      <c r="X807" s="436"/>
      <c r="Y807" s="437"/>
      <c r="Z807" s="438" t="str">
        <f t="shared" si="61"/>
        <v/>
      </c>
      <c r="AA807" s="438" t="str">
        <f>IF(Z807="","",VLOOKUP(Z807,'Drop Down Lists'!$D$2:$E$3942,FALSE))</f>
        <v/>
      </c>
      <c r="AB807" s="438"/>
      <c r="AC807" s="438"/>
      <c r="AD807" s="433" t="str">
        <f t="shared" si="62"/>
        <v/>
      </c>
      <c r="AE807" s="439" t="str">
        <f t="shared" si="60"/>
        <v/>
      </c>
      <c r="AF807" s="438" t="str">
        <f>IF(AE807="","",VLOOKUP(AE807,'Drop Down Lists'!$D$2:$E$394,2,FALSE))</f>
        <v/>
      </c>
      <c r="AG807" s="439"/>
      <c r="AH807" s="437" t="str">
        <f t="shared" si="63"/>
        <v/>
      </c>
      <c r="AI807" s="438" t="str">
        <f t="shared" si="64"/>
        <v xml:space="preserve"> </v>
      </c>
      <c r="AJ807" s="438" t="str">
        <f>IF(AI807=" "," ",VLOOKUP(AI807,'Drop Down Lists'!$D$2:$E$394,2,FALSE))</f>
        <v xml:space="preserve"> </v>
      </c>
      <c r="AK807" s="440"/>
    </row>
    <row r="808" spans="1:37">
      <c r="A808" s="422"/>
      <c r="B808" s="423"/>
      <c r="C808" s="423"/>
      <c r="D808" s="423"/>
      <c r="E808" s="424"/>
      <c r="F808" s="423"/>
      <c r="G808" s="423"/>
      <c r="H808" s="424"/>
      <c r="I808" s="423"/>
      <c r="J808" s="423"/>
      <c r="K808" s="423"/>
      <c r="L808" s="433"/>
      <c r="M808" s="423"/>
      <c r="N808" s="423"/>
      <c r="O808" s="425"/>
      <c r="P808" s="434"/>
      <c r="Q808" s="423"/>
      <c r="R808" s="423"/>
      <c r="S808" s="423"/>
      <c r="T808" s="435" t="str">
        <f>IF(S808="","",VLOOKUP(S808,'Drop Down Lists'!$D$2:$E$394,2,FALSE))</f>
        <v/>
      </c>
      <c r="U808" s="428"/>
      <c r="V808" s="428"/>
      <c r="W808" s="436"/>
      <c r="X808" s="436"/>
      <c r="Y808" s="437"/>
      <c r="Z808" s="438" t="str">
        <f t="shared" si="61"/>
        <v/>
      </c>
      <c r="AA808" s="438" t="str">
        <f>IF(Z808="","",VLOOKUP(Z808,'Drop Down Lists'!$D$2:$E$3942,FALSE))</f>
        <v/>
      </c>
      <c r="AB808" s="438"/>
      <c r="AC808" s="438"/>
      <c r="AD808" s="433" t="str">
        <f t="shared" si="62"/>
        <v/>
      </c>
      <c r="AE808" s="439" t="str">
        <f t="shared" si="60"/>
        <v/>
      </c>
      <c r="AF808" s="438" t="str">
        <f>IF(AE808="","",VLOOKUP(AE808,'Drop Down Lists'!$D$2:$E$394,2,FALSE))</f>
        <v/>
      </c>
      <c r="AG808" s="439"/>
      <c r="AH808" s="437" t="str">
        <f t="shared" si="63"/>
        <v/>
      </c>
      <c r="AI808" s="438" t="str">
        <f t="shared" si="64"/>
        <v xml:space="preserve"> </v>
      </c>
      <c r="AJ808" s="438" t="str">
        <f>IF(AI808=" "," ",VLOOKUP(AI808,'Drop Down Lists'!$D$2:$E$394,2,FALSE))</f>
        <v xml:space="preserve"> </v>
      </c>
      <c r="AK808" s="440"/>
    </row>
    <row r="809" spans="1:37">
      <c r="A809" s="422"/>
      <c r="B809" s="423"/>
      <c r="C809" s="423"/>
      <c r="D809" s="423"/>
      <c r="E809" s="424"/>
      <c r="F809" s="423"/>
      <c r="G809" s="423"/>
      <c r="H809" s="424"/>
      <c r="I809" s="423"/>
      <c r="J809" s="423"/>
      <c r="K809" s="423"/>
      <c r="L809" s="433"/>
      <c r="M809" s="423"/>
      <c r="N809" s="423"/>
      <c r="O809" s="425"/>
      <c r="P809" s="434"/>
      <c r="Q809" s="423"/>
      <c r="R809" s="423"/>
      <c r="S809" s="423"/>
      <c r="T809" s="435" t="str">
        <f>IF(S809="","",VLOOKUP(S809,'Drop Down Lists'!$D$2:$E$394,2,FALSE))</f>
        <v/>
      </c>
      <c r="U809" s="428"/>
      <c r="V809" s="428"/>
      <c r="W809" s="436"/>
      <c r="X809" s="436"/>
      <c r="Y809" s="437"/>
      <c r="Z809" s="438" t="str">
        <f t="shared" si="61"/>
        <v/>
      </c>
      <c r="AA809" s="438" t="str">
        <f>IF(Z809="","",VLOOKUP(Z809,'Drop Down Lists'!$D$2:$E$3942,FALSE))</f>
        <v/>
      </c>
      <c r="AB809" s="438"/>
      <c r="AC809" s="438"/>
      <c r="AD809" s="433" t="str">
        <f t="shared" si="62"/>
        <v/>
      </c>
      <c r="AE809" s="439" t="str">
        <f t="shared" si="60"/>
        <v/>
      </c>
      <c r="AF809" s="438" t="str">
        <f>IF(AE809="","",VLOOKUP(AE809,'Drop Down Lists'!$D$2:$E$394,2,FALSE))</f>
        <v/>
      </c>
      <c r="AG809" s="439"/>
      <c r="AH809" s="437" t="str">
        <f t="shared" si="63"/>
        <v/>
      </c>
      <c r="AI809" s="438" t="str">
        <f t="shared" si="64"/>
        <v xml:space="preserve"> </v>
      </c>
      <c r="AJ809" s="438" t="str">
        <f>IF(AI809=" "," ",VLOOKUP(AI809,'Drop Down Lists'!$D$2:$E$394,2,FALSE))</f>
        <v xml:space="preserve"> </v>
      </c>
      <c r="AK809" s="440"/>
    </row>
    <row r="810" spans="1:37">
      <c r="A810" s="422"/>
      <c r="B810" s="423"/>
      <c r="C810" s="423"/>
      <c r="D810" s="423"/>
      <c r="E810" s="424"/>
      <c r="F810" s="423"/>
      <c r="G810" s="423"/>
      <c r="H810" s="424"/>
      <c r="I810" s="423"/>
      <c r="J810" s="423"/>
      <c r="K810" s="423"/>
      <c r="L810" s="433"/>
      <c r="M810" s="423"/>
      <c r="N810" s="423"/>
      <c r="O810" s="425"/>
      <c r="P810" s="434"/>
      <c r="Q810" s="423"/>
      <c r="R810" s="423"/>
      <c r="S810" s="423"/>
      <c r="T810" s="435" t="str">
        <f>IF(S810="","",VLOOKUP(S810,'Drop Down Lists'!$D$2:$E$394,2,FALSE))</f>
        <v/>
      </c>
      <c r="U810" s="428"/>
      <c r="V810" s="428"/>
      <c r="W810" s="436"/>
      <c r="X810" s="436"/>
      <c r="Y810" s="437"/>
      <c r="Z810" s="438" t="str">
        <f t="shared" si="61"/>
        <v/>
      </c>
      <c r="AA810" s="438" t="str">
        <f>IF(Z810="","",VLOOKUP(Z810,'Drop Down Lists'!$D$2:$E$3942,FALSE))</f>
        <v/>
      </c>
      <c r="AB810" s="438"/>
      <c r="AC810" s="438"/>
      <c r="AD810" s="433" t="str">
        <f t="shared" si="62"/>
        <v/>
      </c>
      <c r="AE810" s="439" t="str">
        <f t="shared" si="60"/>
        <v/>
      </c>
      <c r="AF810" s="438" t="str">
        <f>IF(AE810="","",VLOOKUP(AE810,'Drop Down Lists'!$D$2:$E$394,2,FALSE))</f>
        <v/>
      </c>
      <c r="AG810" s="439"/>
      <c r="AH810" s="437" t="str">
        <f t="shared" si="63"/>
        <v/>
      </c>
      <c r="AI810" s="438" t="str">
        <f t="shared" si="64"/>
        <v xml:space="preserve"> </v>
      </c>
      <c r="AJ810" s="438" t="str">
        <f>IF(AI810=" "," ",VLOOKUP(AI810,'Drop Down Lists'!$D$2:$E$394,2,FALSE))</f>
        <v xml:space="preserve"> </v>
      </c>
      <c r="AK810" s="440"/>
    </row>
    <row r="811" spans="1:37">
      <c r="A811" s="422"/>
      <c r="B811" s="423"/>
      <c r="C811" s="423"/>
      <c r="D811" s="423"/>
      <c r="E811" s="424"/>
      <c r="F811" s="423"/>
      <c r="G811" s="423"/>
      <c r="H811" s="424"/>
      <c r="I811" s="423"/>
      <c r="J811" s="423"/>
      <c r="K811" s="423"/>
      <c r="L811" s="433"/>
      <c r="M811" s="423"/>
      <c r="N811" s="423"/>
      <c r="O811" s="425"/>
      <c r="P811" s="434"/>
      <c r="Q811" s="423"/>
      <c r="R811" s="423"/>
      <c r="S811" s="423"/>
      <c r="T811" s="435" t="str">
        <f>IF(S811="","",VLOOKUP(S811,'Drop Down Lists'!$D$2:$E$394,2,FALSE))</f>
        <v/>
      </c>
      <c r="U811" s="428"/>
      <c r="V811" s="428"/>
      <c r="W811" s="436"/>
      <c r="X811" s="436"/>
      <c r="Y811" s="437"/>
      <c r="Z811" s="438" t="str">
        <f t="shared" si="61"/>
        <v/>
      </c>
      <c r="AA811" s="438" t="str">
        <f>IF(Z811="","",VLOOKUP(Z811,'Drop Down Lists'!$D$2:$E$3942,FALSE))</f>
        <v/>
      </c>
      <c r="AB811" s="438"/>
      <c r="AC811" s="438"/>
      <c r="AD811" s="433" t="str">
        <f t="shared" si="62"/>
        <v/>
      </c>
      <c r="AE811" s="439" t="str">
        <f t="shared" si="60"/>
        <v/>
      </c>
      <c r="AF811" s="438" t="str">
        <f>IF(AE811="","",VLOOKUP(AE811,'Drop Down Lists'!$D$2:$E$394,2,FALSE))</f>
        <v/>
      </c>
      <c r="AG811" s="439"/>
      <c r="AH811" s="437" t="str">
        <f t="shared" si="63"/>
        <v/>
      </c>
      <c r="AI811" s="438" t="str">
        <f t="shared" si="64"/>
        <v xml:space="preserve"> </v>
      </c>
      <c r="AJ811" s="438" t="str">
        <f>IF(AI811=" "," ",VLOOKUP(AI811,'Drop Down Lists'!$D$2:$E$394,2,FALSE))</f>
        <v xml:space="preserve"> </v>
      </c>
      <c r="AK811" s="440"/>
    </row>
    <row r="812" spans="1:37">
      <c r="A812" s="422"/>
      <c r="B812" s="423"/>
      <c r="C812" s="423"/>
      <c r="D812" s="423"/>
      <c r="E812" s="424"/>
      <c r="F812" s="423"/>
      <c r="G812" s="423"/>
      <c r="H812" s="424"/>
      <c r="I812" s="423"/>
      <c r="J812" s="423"/>
      <c r="K812" s="423"/>
      <c r="L812" s="433"/>
      <c r="M812" s="423"/>
      <c r="N812" s="423"/>
      <c r="O812" s="425"/>
      <c r="P812" s="434"/>
      <c r="Q812" s="423"/>
      <c r="R812" s="423"/>
      <c r="S812" s="423"/>
      <c r="T812" s="435" t="str">
        <f>IF(S812="","",VLOOKUP(S812,'Drop Down Lists'!$D$2:$E$394,2,FALSE))</f>
        <v/>
      </c>
      <c r="U812" s="428"/>
      <c r="V812" s="428"/>
      <c r="W812" s="436"/>
      <c r="X812" s="436"/>
      <c r="Y812" s="437"/>
      <c r="Z812" s="438" t="str">
        <f t="shared" si="61"/>
        <v/>
      </c>
      <c r="AA812" s="438" t="str">
        <f>IF(Z812="","",VLOOKUP(Z812,'Drop Down Lists'!$D$2:$E$3942,FALSE))</f>
        <v/>
      </c>
      <c r="AB812" s="438"/>
      <c r="AC812" s="438"/>
      <c r="AD812" s="433" t="str">
        <f t="shared" si="62"/>
        <v/>
      </c>
      <c r="AE812" s="439" t="str">
        <f t="shared" si="60"/>
        <v/>
      </c>
      <c r="AF812" s="438" t="str">
        <f>IF(AE812="","",VLOOKUP(AE812,'Drop Down Lists'!$D$2:$E$394,2,FALSE))</f>
        <v/>
      </c>
      <c r="AG812" s="439"/>
      <c r="AH812" s="437" t="str">
        <f t="shared" si="63"/>
        <v/>
      </c>
      <c r="AI812" s="438" t="str">
        <f t="shared" si="64"/>
        <v xml:space="preserve"> </v>
      </c>
      <c r="AJ812" s="438" t="str">
        <f>IF(AI812=" "," ",VLOOKUP(AI812,'Drop Down Lists'!$D$2:$E$394,2,FALSE))</f>
        <v xml:space="preserve"> </v>
      </c>
      <c r="AK812" s="440"/>
    </row>
    <row r="813" spans="1:37">
      <c r="A813" s="422"/>
      <c r="B813" s="423"/>
      <c r="C813" s="423"/>
      <c r="D813" s="423"/>
      <c r="E813" s="424"/>
      <c r="F813" s="423"/>
      <c r="G813" s="423"/>
      <c r="H813" s="424"/>
      <c r="I813" s="423"/>
      <c r="J813" s="423"/>
      <c r="K813" s="423"/>
      <c r="L813" s="433"/>
      <c r="M813" s="423"/>
      <c r="N813" s="423"/>
      <c r="O813" s="425"/>
      <c r="P813" s="434"/>
      <c r="Q813" s="423"/>
      <c r="R813" s="423"/>
      <c r="S813" s="423"/>
      <c r="T813" s="435" t="str">
        <f>IF(S813="","",VLOOKUP(S813,'Drop Down Lists'!$D$2:$E$394,2,FALSE))</f>
        <v/>
      </c>
      <c r="U813" s="428"/>
      <c r="V813" s="428"/>
      <c r="W813" s="436"/>
      <c r="X813" s="436"/>
      <c r="Y813" s="437"/>
      <c r="Z813" s="438" t="str">
        <f t="shared" si="61"/>
        <v/>
      </c>
      <c r="AA813" s="438" t="str">
        <f>IF(Z813="","",VLOOKUP(Z813,'Drop Down Lists'!$D$2:$E$3942,FALSE))</f>
        <v/>
      </c>
      <c r="AB813" s="438"/>
      <c r="AC813" s="438"/>
      <c r="AD813" s="433" t="str">
        <f t="shared" si="62"/>
        <v/>
      </c>
      <c r="AE813" s="439" t="str">
        <f t="shared" si="60"/>
        <v/>
      </c>
      <c r="AF813" s="438" t="str">
        <f>IF(AE813="","",VLOOKUP(AE813,'Drop Down Lists'!$D$2:$E$394,2,FALSE))</f>
        <v/>
      </c>
      <c r="AG813" s="439"/>
      <c r="AH813" s="437" t="str">
        <f t="shared" si="63"/>
        <v/>
      </c>
      <c r="AI813" s="438" t="str">
        <f t="shared" si="64"/>
        <v xml:space="preserve"> </v>
      </c>
      <c r="AJ813" s="438" t="str">
        <f>IF(AI813=" "," ",VLOOKUP(AI813,'Drop Down Lists'!$D$2:$E$394,2,FALSE))</f>
        <v xml:space="preserve"> </v>
      </c>
      <c r="AK813" s="440"/>
    </row>
    <row r="814" spans="1:37">
      <c r="A814" s="422"/>
      <c r="B814" s="423"/>
      <c r="C814" s="423"/>
      <c r="D814" s="423"/>
      <c r="E814" s="424"/>
      <c r="F814" s="423"/>
      <c r="G814" s="423"/>
      <c r="H814" s="424"/>
      <c r="I814" s="423"/>
      <c r="J814" s="423"/>
      <c r="K814" s="423"/>
      <c r="L814" s="433"/>
      <c r="M814" s="423"/>
      <c r="N814" s="423"/>
      <c r="O814" s="425"/>
      <c r="P814" s="434"/>
      <c r="Q814" s="423"/>
      <c r="R814" s="423"/>
      <c r="S814" s="423"/>
      <c r="T814" s="435" t="str">
        <f>IF(S814="","",VLOOKUP(S814,'Drop Down Lists'!$D$2:$E$394,2,FALSE))</f>
        <v/>
      </c>
      <c r="U814" s="428"/>
      <c r="V814" s="428"/>
      <c r="W814" s="436"/>
      <c r="X814" s="436"/>
      <c r="Y814" s="437"/>
      <c r="Z814" s="438" t="str">
        <f t="shared" si="61"/>
        <v/>
      </c>
      <c r="AA814" s="438" t="str">
        <f>IF(Z814="","",VLOOKUP(Z814,'Drop Down Lists'!$D$2:$E$3942,FALSE))</f>
        <v/>
      </c>
      <c r="AB814" s="438"/>
      <c r="AC814" s="438"/>
      <c r="AD814" s="433" t="str">
        <f t="shared" si="62"/>
        <v/>
      </c>
      <c r="AE814" s="439" t="str">
        <f t="shared" si="60"/>
        <v/>
      </c>
      <c r="AF814" s="438" t="str">
        <f>IF(AE814="","",VLOOKUP(AE814,'Drop Down Lists'!$D$2:$E$394,2,FALSE))</f>
        <v/>
      </c>
      <c r="AG814" s="439"/>
      <c r="AH814" s="437" t="str">
        <f t="shared" si="63"/>
        <v/>
      </c>
      <c r="AI814" s="438" t="str">
        <f t="shared" si="64"/>
        <v xml:space="preserve"> </v>
      </c>
      <c r="AJ814" s="438" t="str">
        <f>IF(AI814=" "," ",VLOOKUP(AI814,'Drop Down Lists'!$D$2:$E$394,2,FALSE))</f>
        <v xml:space="preserve"> </v>
      </c>
      <c r="AK814" s="440"/>
    </row>
    <row r="815" spans="1:37">
      <c r="A815" s="422"/>
      <c r="B815" s="423"/>
      <c r="C815" s="423"/>
      <c r="D815" s="423"/>
      <c r="E815" s="424"/>
      <c r="F815" s="423"/>
      <c r="G815" s="423"/>
      <c r="H815" s="424"/>
      <c r="I815" s="423"/>
      <c r="J815" s="423"/>
      <c r="K815" s="423"/>
      <c r="L815" s="433"/>
      <c r="M815" s="423"/>
      <c r="N815" s="423"/>
      <c r="O815" s="425"/>
      <c r="P815" s="434"/>
      <c r="Q815" s="423"/>
      <c r="R815" s="423"/>
      <c r="S815" s="423"/>
      <c r="T815" s="435" t="str">
        <f>IF(S815="","",VLOOKUP(S815,'Drop Down Lists'!$D$2:$E$394,2,FALSE))</f>
        <v/>
      </c>
      <c r="U815" s="428"/>
      <c r="V815" s="428"/>
      <c r="W815" s="436"/>
      <c r="X815" s="436"/>
      <c r="Y815" s="437"/>
      <c r="Z815" s="438" t="str">
        <f t="shared" si="61"/>
        <v/>
      </c>
      <c r="AA815" s="438" t="str">
        <f>IF(Z815="","",VLOOKUP(Z815,'Drop Down Lists'!$D$2:$E$3942,FALSE))</f>
        <v/>
      </c>
      <c r="AB815" s="438"/>
      <c r="AC815" s="438"/>
      <c r="AD815" s="433" t="str">
        <f t="shared" si="62"/>
        <v/>
      </c>
      <c r="AE815" s="439" t="str">
        <f t="shared" si="60"/>
        <v/>
      </c>
      <c r="AF815" s="438" t="str">
        <f>IF(AE815="","",VLOOKUP(AE815,'Drop Down Lists'!$D$2:$E$394,2,FALSE))</f>
        <v/>
      </c>
      <c r="AG815" s="439"/>
      <c r="AH815" s="437" t="str">
        <f t="shared" si="63"/>
        <v/>
      </c>
      <c r="AI815" s="438" t="str">
        <f t="shared" si="64"/>
        <v xml:space="preserve"> </v>
      </c>
      <c r="AJ815" s="438" t="str">
        <f>IF(AI815=" "," ",VLOOKUP(AI815,'Drop Down Lists'!$D$2:$E$394,2,FALSE))</f>
        <v xml:space="preserve"> </v>
      </c>
      <c r="AK815" s="440"/>
    </row>
    <row r="816" spans="1:37">
      <c r="A816" s="422"/>
      <c r="B816" s="423"/>
      <c r="C816" s="423"/>
      <c r="D816" s="423"/>
      <c r="E816" s="424"/>
      <c r="F816" s="423"/>
      <c r="G816" s="423"/>
      <c r="H816" s="424"/>
      <c r="I816" s="423"/>
      <c r="J816" s="423"/>
      <c r="K816" s="423"/>
      <c r="L816" s="433"/>
      <c r="M816" s="423"/>
      <c r="N816" s="423"/>
      <c r="O816" s="425"/>
      <c r="P816" s="434"/>
      <c r="Q816" s="423"/>
      <c r="R816" s="423"/>
      <c r="S816" s="423"/>
      <c r="T816" s="435" t="str">
        <f>IF(S816="","",VLOOKUP(S816,'Drop Down Lists'!$D$2:$E$394,2,FALSE))</f>
        <v/>
      </c>
      <c r="U816" s="428"/>
      <c r="V816" s="428"/>
      <c r="W816" s="436"/>
      <c r="X816" s="436"/>
      <c r="Y816" s="437"/>
      <c r="Z816" s="438" t="str">
        <f t="shared" si="61"/>
        <v/>
      </c>
      <c r="AA816" s="438" t="str">
        <f>IF(Z816="","",VLOOKUP(Z816,'Drop Down Lists'!$D$2:$E$3942,FALSE))</f>
        <v/>
      </c>
      <c r="AB816" s="438"/>
      <c r="AC816" s="438"/>
      <c r="AD816" s="433" t="str">
        <f t="shared" si="62"/>
        <v/>
      </c>
      <c r="AE816" s="439" t="str">
        <f t="shared" si="60"/>
        <v/>
      </c>
      <c r="AF816" s="438" t="str">
        <f>IF(AE816="","",VLOOKUP(AE816,'Drop Down Lists'!$D$2:$E$394,2,FALSE))</f>
        <v/>
      </c>
      <c r="AG816" s="439"/>
      <c r="AH816" s="437" t="str">
        <f t="shared" si="63"/>
        <v/>
      </c>
      <c r="AI816" s="438" t="str">
        <f t="shared" si="64"/>
        <v xml:space="preserve"> </v>
      </c>
      <c r="AJ816" s="438" t="str">
        <f>IF(AI816=" "," ",VLOOKUP(AI816,'Drop Down Lists'!$D$2:$E$394,2,FALSE))</f>
        <v xml:space="preserve"> </v>
      </c>
      <c r="AK816" s="440"/>
    </row>
    <row r="817" spans="1:37">
      <c r="A817" s="422"/>
      <c r="B817" s="423"/>
      <c r="C817" s="423"/>
      <c r="D817" s="423"/>
      <c r="E817" s="424"/>
      <c r="F817" s="423"/>
      <c r="G817" s="423"/>
      <c r="H817" s="424"/>
      <c r="I817" s="423"/>
      <c r="J817" s="423"/>
      <c r="K817" s="423"/>
      <c r="L817" s="433"/>
      <c r="M817" s="423"/>
      <c r="N817" s="423"/>
      <c r="O817" s="425"/>
      <c r="P817" s="434"/>
      <c r="Q817" s="423"/>
      <c r="R817" s="423"/>
      <c r="S817" s="423"/>
      <c r="T817" s="435" t="str">
        <f>IF(S817="","",VLOOKUP(S817,'Drop Down Lists'!$D$2:$E$394,2,FALSE))</f>
        <v/>
      </c>
      <c r="U817" s="428"/>
      <c r="V817" s="428"/>
      <c r="W817" s="436"/>
      <c r="X817" s="436"/>
      <c r="Y817" s="437"/>
      <c r="Z817" s="438" t="str">
        <f t="shared" si="61"/>
        <v/>
      </c>
      <c r="AA817" s="438" t="str">
        <f>IF(Z817="","",VLOOKUP(Z817,'Drop Down Lists'!$D$2:$E$3942,FALSE))</f>
        <v/>
      </c>
      <c r="AB817" s="438"/>
      <c r="AC817" s="438"/>
      <c r="AD817" s="433" t="str">
        <f t="shared" si="62"/>
        <v/>
      </c>
      <c r="AE817" s="439" t="str">
        <f t="shared" si="60"/>
        <v/>
      </c>
      <c r="AF817" s="438" t="str">
        <f>IF(AE817="","",VLOOKUP(AE817,'Drop Down Lists'!$D$2:$E$394,2,FALSE))</f>
        <v/>
      </c>
      <c r="AG817" s="439"/>
      <c r="AH817" s="437" t="str">
        <f t="shared" si="63"/>
        <v/>
      </c>
      <c r="AI817" s="438" t="str">
        <f t="shared" si="64"/>
        <v xml:space="preserve"> </v>
      </c>
      <c r="AJ817" s="438" t="str">
        <f>IF(AI817=" "," ",VLOOKUP(AI817,'Drop Down Lists'!$D$2:$E$394,2,FALSE))</f>
        <v xml:space="preserve"> </v>
      </c>
      <c r="AK817" s="440"/>
    </row>
    <row r="818" spans="1:37">
      <c r="A818" s="422"/>
      <c r="B818" s="423"/>
      <c r="C818" s="423"/>
      <c r="D818" s="423"/>
      <c r="E818" s="424"/>
      <c r="F818" s="423"/>
      <c r="G818" s="423"/>
      <c r="H818" s="424"/>
      <c r="I818" s="423"/>
      <c r="J818" s="423"/>
      <c r="K818" s="423"/>
      <c r="L818" s="433"/>
      <c r="M818" s="423"/>
      <c r="N818" s="423"/>
      <c r="O818" s="425"/>
      <c r="P818" s="434"/>
      <c r="Q818" s="423"/>
      <c r="R818" s="423"/>
      <c r="S818" s="423"/>
      <c r="T818" s="435" t="str">
        <f>IF(S818="","",VLOOKUP(S818,'Drop Down Lists'!$D$2:$E$394,2,FALSE))</f>
        <v/>
      </c>
      <c r="U818" s="428"/>
      <c r="V818" s="428"/>
      <c r="W818" s="436"/>
      <c r="X818" s="436"/>
      <c r="Y818" s="437"/>
      <c r="Z818" s="438" t="str">
        <f t="shared" si="61"/>
        <v/>
      </c>
      <c r="AA818" s="438" t="str">
        <f>IF(Z818="","",VLOOKUP(Z818,'Drop Down Lists'!$D$2:$E$3942,FALSE))</f>
        <v/>
      </c>
      <c r="AB818" s="438"/>
      <c r="AC818" s="438"/>
      <c r="AD818" s="433" t="str">
        <f t="shared" si="62"/>
        <v/>
      </c>
      <c r="AE818" s="439" t="str">
        <f t="shared" si="60"/>
        <v/>
      </c>
      <c r="AF818" s="438" t="str">
        <f>IF(AE818="","",VLOOKUP(AE818,'Drop Down Lists'!$D$2:$E$394,2,FALSE))</f>
        <v/>
      </c>
      <c r="AG818" s="439"/>
      <c r="AH818" s="437" t="str">
        <f t="shared" si="63"/>
        <v/>
      </c>
      <c r="AI818" s="438" t="str">
        <f t="shared" si="64"/>
        <v xml:space="preserve"> </v>
      </c>
      <c r="AJ818" s="438" t="str">
        <f>IF(AI818=" "," ",VLOOKUP(AI818,'Drop Down Lists'!$D$2:$E$394,2,FALSE))</f>
        <v xml:space="preserve"> </v>
      </c>
      <c r="AK818" s="440"/>
    </row>
    <row r="819" spans="1:37">
      <c r="A819" s="422"/>
      <c r="B819" s="423"/>
      <c r="C819" s="423"/>
      <c r="D819" s="423"/>
      <c r="E819" s="424"/>
      <c r="F819" s="423"/>
      <c r="G819" s="423"/>
      <c r="H819" s="424"/>
      <c r="I819" s="423"/>
      <c r="J819" s="423"/>
      <c r="K819" s="423"/>
      <c r="L819" s="433"/>
      <c r="M819" s="423"/>
      <c r="N819" s="423"/>
      <c r="O819" s="425"/>
      <c r="P819" s="434"/>
      <c r="Q819" s="423"/>
      <c r="R819" s="423"/>
      <c r="S819" s="423"/>
      <c r="T819" s="435" t="str">
        <f>IF(S819="","",VLOOKUP(S819,'Drop Down Lists'!$D$2:$E$394,2,FALSE))</f>
        <v/>
      </c>
      <c r="U819" s="428"/>
      <c r="V819" s="428"/>
      <c r="W819" s="436"/>
      <c r="X819" s="436"/>
      <c r="Y819" s="437"/>
      <c r="Z819" s="438" t="str">
        <f t="shared" si="61"/>
        <v/>
      </c>
      <c r="AA819" s="438" t="str">
        <f>IF(Z819="","",VLOOKUP(Z819,'Drop Down Lists'!$D$2:$E$3942,FALSE))</f>
        <v/>
      </c>
      <c r="AB819" s="438"/>
      <c r="AC819" s="438"/>
      <c r="AD819" s="433" t="str">
        <f t="shared" si="62"/>
        <v/>
      </c>
      <c r="AE819" s="439" t="str">
        <f t="shared" si="60"/>
        <v/>
      </c>
      <c r="AF819" s="438" t="str">
        <f>IF(AE819="","",VLOOKUP(AE819,'Drop Down Lists'!$D$2:$E$394,2,FALSE))</f>
        <v/>
      </c>
      <c r="AG819" s="439"/>
      <c r="AH819" s="437" t="str">
        <f t="shared" si="63"/>
        <v/>
      </c>
      <c r="AI819" s="438" t="str">
        <f t="shared" si="64"/>
        <v xml:space="preserve"> </v>
      </c>
      <c r="AJ819" s="438" t="str">
        <f>IF(AI819=" "," ",VLOOKUP(AI819,'Drop Down Lists'!$D$2:$E$394,2,FALSE))</f>
        <v xml:space="preserve"> </v>
      </c>
      <c r="AK819" s="440"/>
    </row>
    <row r="820" spans="1:37">
      <c r="A820" s="422"/>
      <c r="B820" s="423"/>
      <c r="C820" s="423"/>
      <c r="D820" s="423"/>
      <c r="E820" s="424"/>
      <c r="F820" s="423"/>
      <c r="G820" s="423"/>
      <c r="H820" s="424"/>
      <c r="I820" s="423"/>
      <c r="J820" s="423"/>
      <c r="K820" s="423"/>
      <c r="L820" s="433"/>
      <c r="M820" s="423"/>
      <c r="N820" s="423"/>
      <c r="O820" s="425"/>
      <c r="P820" s="434"/>
      <c r="Q820" s="423"/>
      <c r="R820" s="423"/>
      <c r="S820" s="423"/>
      <c r="T820" s="435" t="str">
        <f>IF(S820="","",VLOOKUP(S820,'Drop Down Lists'!$D$2:$E$394,2,FALSE))</f>
        <v/>
      </c>
      <c r="U820" s="428"/>
      <c r="V820" s="428"/>
      <c r="W820" s="436"/>
      <c r="X820" s="436"/>
      <c r="Y820" s="437"/>
      <c r="Z820" s="438" t="str">
        <f t="shared" si="61"/>
        <v/>
      </c>
      <c r="AA820" s="438" t="str">
        <f>IF(Z820="","",VLOOKUP(Z820,'Drop Down Lists'!$D$2:$E$3942,FALSE))</f>
        <v/>
      </c>
      <c r="AB820" s="438"/>
      <c r="AC820" s="438"/>
      <c r="AD820" s="433" t="str">
        <f t="shared" si="62"/>
        <v/>
      </c>
      <c r="AE820" s="439" t="str">
        <f t="shared" si="60"/>
        <v/>
      </c>
      <c r="AF820" s="438" t="str">
        <f>IF(AE820="","",VLOOKUP(AE820,'Drop Down Lists'!$D$2:$E$394,2,FALSE))</f>
        <v/>
      </c>
      <c r="AG820" s="439"/>
      <c r="AH820" s="437" t="str">
        <f t="shared" si="63"/>
        <v/>
      </c>
      <c r="AI820" s="438" t="str">
        <f t="shared" si="64"/>
        <v xml:space="preserve"> </v>
      </c>
      <c r="AJ820" s="438" t="str">
        <f>IF(AI820=" "," ",VLOOKUP(AI820,'Drop Down Lists'!$D$2:$E$394,2,FALSE))</f>
        <v xml:space="preserve"> </v>
      </c>
      <c r="AK820" s="440"/>
    </row>
    <row r="821" spans="1:37">
      <c r="A821" s="422"/>
      <c r="B821" s="423"/>
      <c r="C821" s="423"/>
      <c r="D821" s="423"/>
      <c r="E821" s="424"/>
      <c r="F821" s="423"/>
      <c r="G821" s="423"/>
      <c r="H821" s="424"/>
      <c r="I821" s="423"/>
      <c r="J821" s="423"/>
      <c r="K821" s="423"/>
      <c r="L821" s="433"/>
      <c r="M821" s="423"/>
      <c r="N821" s="423"/>
      <c r="O821" s="425"/>
      <c r="P821" s="434"/>
      <c r="Q821" s="423"/>
      <c r="R821" s="423"/>
      <c r="S821" s="423"/>
      <c r="T821" s="435" t="str">
        <f>IF(S821="","",VLOOKUP(S821,'Drop Down Lists'!$D$2:$E$394,2,FALSE))</f>
        <v/>
      </c>
      <c r="U821" s="428"/>
      <c r="V821" s="428"/>
      <c r="W821" s="436"/>
      <c r="X821" s="436"/>
      <c r="Y821" s="437"/>
      <c r="Z821" s="438" t="str">
        <f t="shared" si="61"/>
        <v/>
      </c>
      <c r="AA821" s="438" t="str">
        <f>IF(Z821="","",VLOOKUP(Z821,'Drop Down Lists'!$D$2:$E$3942,FALSE))</f>
        <v/>
      </c>
      <c r="AB821" s="438"/>
      <c r="AC821" s="438"/>
      <c r="AD821" s="433" t="str">
        <f t="shared" si="62"/>
        <v/>
      </c>
      <c r="AE821" s="439" t="str">
        <f t="shared" si="60"/>
        <v/>
      </c>
      <c r="AF821" s="438" t="str">
        <f>IF(AE821="","",VLOOKUP(AE821,'Drop Down Lists'!$D$2:$E$394,2,FALSE))</f>
        <v/>
      </c>
      <c r="AG821" s="439"/>
      <c r="AH821" s="437" t="str">
        <f t="shared" si="63"/>
        <v/>
      </c>
      <c r="AI821" s="438" t="str">
        <f t="shared" si="64"/>
        <v xml:space="preserve"> </v>
      </c>
      <c r="AJ821" s="438" t="str">
        <f>IF(AI821=" "," ",VLOOKUP(AI821,'Drop Down Lists'!$D$2:$E$394,2,FALSE))</f>
        <v xml:space="preserve"> </v>
      </c>
      <c r="AK821" s="440"/>
    </row>
    <row r="822" spans="1:37">
      <c r="A822" s="422"/>
      <c r="B822" s="423"/>
      <c r="C822" s="423"/>
      <c r="D822" s="423"/>
      <c r="E822" s="424"/>
      <c r="F822" s="423"/>
      <c r="G822" s="423"/>
      <c r="H822" s="424"/>
      <c r="I822" s="423"/>
      <c r="J822" s="423"/>
      <c r="K822" s="423"/>
      <c r="L822" s="433"/>
      <c r="M822" s="423"/>
      <c r="N822" s="423"/>
      <c r="O822" s="425"/>
      <c r="P822" s="434"/>
      <c r="Q822" s="423"/>
      <c r="R822" s="423"/>
      <c r="S822" s="423"/>
      <c r="T822" s="435" t="str">
        <f>IF(S822="","",VLOOKUP(S822,'Drop Down Lists'!$D$2:$E$394,2,FALSE))</f>
        <v/>
      </c>
      <c r="U822" s="428"/>
      <c r="V822" s="428"/>
      <c r="W822" s="436"/>
      <c r="X822" s="436"/>
      <c r="Y822" s="437"/>
      <c r="Z822" s="438" t="str">
        <f t="shared" si="61"/>
        <v/>
      </c>
      <c r="AA822" s="438" t="str">
        <f>IF(Z822="","",VLOOKUP(Z822,'Drop Down Lists'!$D$2:$E$3942,FALSE))</f>
        <v/>
      </c>
      <c r="AB822" s="438"/>
      <c r="AC822" s="438"/>
      <c r="AD822" s="433" t="str">
        <f t="shared" si="62"/>
        <v/>
      </c>
      <c r="AE822" s="439" t="str">
        <f t="shared" si="60"/>
        <v/>
      </c>
      <c r="AF822" s="438" t="str">
        <f>IF(AE822="","",VLOOKUP(AE822,'Drop Down Lists'!$D$2:$E$394,2,FALSE))</f>
        <v/>
      </c>
      <c r="AG822" s="439"/>
      <c r="AH822" s="437" t="str">
        <f t="shared" si="63"/>
        <v/>
      </c>
      <c r="AI822" s="438" t="str">
        <f t="shared" si="64"/>
        <v xml:space="preserve"> </v>
      </c>
      <c r="AJ822" s="438" t="str">
        <f>IF(AI822=" "," ",VLOOKUP(AI822,'Drop Down Lists'!$D$2:$E$394,2,FALSE))</f>
        <v xml:space="preserve"> </v>
      </c>
      <c r="AK822" s="440"/>
    </row>
    <row r="823" spans="1:37">
      <c r="A823" s="422"/>
      <c r="B823" s="423"/>
      <c r="C823" s="423"/>
      <c r="D823" s="423"/>
      <c r="E823" s="424"/>
      <c r="F823" s="423"/>
      <c r="G823" s="423"/>
      <c r="H823" s="424"/>
      <c r="I823" s="423"/>
      <c r="J823" s="423"/>
      <c r="K823" s="423"/>
      <c r="L823" s="433"/>
      <c r="M823" s="423"/>
      <c r="N823" s="423"/>
      <c r="O823" s="425"/>
      <c r="P823" s="434"/>
      <c r="Q823" s="423"/>
      <c r="R823" s="423"/>
      <c r="S823" s="423"/>
      <c r="T823" s="435" t="str">
        <f>IF(S823="","",VLOOKUP(S823,'Drop Down Lists'!$D$2:$E$394,2,FALSE))</f>
        <v/>
      </c>
      <c r="U823" s="428"/>
      <c r="V823" s="428"/>
      <c r="W823" s="436"/>
      <c r="X823" s="436"/>
      <c r="Y823" s="437"/>
      <c r="Z823" s="438" t="str">
        <f t="shared" si="61"/>
        <v/>
      </c>
      <c r="AA823" s="438" t="str">
        <f>IF(Z823="","",VLOOKUP(Z823,'Drop Down Lists'!$D$2:$E$3942,FALSE))</f>
        <v/>
      </c>
      <c r="AB823" s="438"/>
      <c r="AC823" s="438"/>
      <c r="AD823" s="433" t="str">
        <f t="shared" si="62"/>
        <v/>
      </c>
      <c r="AE823" s="439" t="str">
        <f t="shared" si="60"/>
        <v/>
      </c>
      <c r="AF823" s="438" t="str">
        <f>IF(AE823="","",VLOOKUP(AE823,'Drop Down Lists'!$D$2:$E$394,2,FALSE))</f>
        <v/>
      </c>
      <c r="AG823" s="439"/>
      <c r="AH823" s="437" t="str">
        <f t="shared" si="63"/>
        <v/>
      </c>
      <c r="AI823" s="438" t="str">
        <f t="shared" si="64"/>
        <v xml:space="preserve"> </v>
      </c>
      <c r="AJ823" s="438" t="str">
        <f>IF(AI823=" "," ",VLOOKUP(AI823,'Drop Down Lists'!$D$2:$E$394,2,FALSE))</f>
        <v xml:space="preserve"> </v>
      </c>
      <c r="AK823" s="440"/>
    </row>
    <row r="824" spans="1:37">
      <c r="A824" s="422"/>
      <c r="B824" s="423"/>
      <c r="C824" s="423"/>
      <c r="D824" s="423"/>
      <c r="E824" s="424"/>
      <c r="F824" s="423"/>
      <c r="G824" s="423"/>
      <c r="H824" s="424"/>
      <c r="I824" s="423"/>
      <c r="J824" s="423"/>
      <c r="K824" s="423"/>
      <c r="L824" s="433"/>
      <c r="M824" s="423"/>
      <c r="N824" s="423"/>
      <c r="O824" s="425"/>
      <c r="P824" s="434"/>
      <c r="Q824" s="423"/>
      <c r="R824" s="423"/>
      <c r="S824" s="423"/>
      <c r="T824" s="435" t="str">
        <f>IF(S824="","",VLOOKUP(S824,'Drop Down Lists'!$D$2:$E$394,2,FALSE))</f>
        <v/>
      </c>
      <c r="U824" s="428"/>
      <c r="V824" s="428"/>
      <c r="W824" s="436"/>
      <c r="X824" s="436"/>
      <c r="Y824" s="437"/>
      <c r="Z824" s="438" t="str">
        <f t="shared" si="61"/>
        <v/>
      </c>
      <c r="AA824" s="438" t="str">
        <f>IF(Z824="","",VLOOKUP(Z824,'Drop Down Lists'!$D$2:$E$3942,FALSE))</f>
        <v/>
      </c>
      <c r="AB824" s="438"/>
      <c r="AC824" s="438"/>
      <c r="AD824" s="433" t="str">
        <f t="shared" si="62"/>
        <v/>
      </c>
      <c r="AE824" s="439" t="str">
        <f t="shared" si="60"/>
        <v/>
      </c>
      <c r="AF824" s="438" t="str">
        <f>IF(AE824="","",VLOOKUP(AE824,'Drop Down Lists'!$D$2:$E$394,2,FALSE))</f>
        <v/>
      </c>
      <c r="AG824" s="439"/>
      <c r="AH824" s="437" t="str">
        <f t="shared" si="63"/>
        <v/>
      </c>
      <c r="AI824" s="438" t="str">
        <f t="shared" si="64"/>
        <v xml:space="preserve"> </v>
      </c>
      <c r="AJ824" s="438" t="str">
        <f>IF(AI824=" "," ",VLOOKUP(AI824,'Drop Down Lists'!$D$2:$E$394,2,FALSE))</f>
        <v xml:space="preserve"> </v>
      </c>
      <c r="AK824" s="440"/>
    </row>
    <row r="825" spans="1:37">
      <c r="A825" s="422"/>
      <c r="B825" s="423"/>
      <c r="C825" s="423"/>
      <c r="D825" s="423"/>
      <c r="E825" s="424"/>
      <c r="F825" s="423"/>
      <c r="G825" s="423"/>
      <c r="H825" s="424"/>
      <c r="I825" s="423"/>
      <c r="J825" s="423"/>
      <c r="K825" s="423"/>
      <c r="L825" s="433"/>
      <c r="M825" s="423"/>
      <c r="N825" s="423"/>
      <c r="O825" s="425"/>
      <c r="P825" s="434"/>
      <c r="Q825" s="423"/>
      <c r="R825" s="423"/>
      <c r="S825" s="423"/>
      <c r="T825" s="435" t="str">
        <f>IF(S825="","",VLOOKUP(S825,'Drop Down Lists'!$D$2:$E$394,2,FALSE))</f>
        <v/>
      </c>
      <c r="U825" s="428"/>
      <c r="V825" s="428"/>
      <c r="W825" s="436"/>
      <c r="X825" s="436"/>
      <c r="Y825" s="437"/>
      <c r="Z825" s="438" t="str">
        <f t="shared" si="61"/>
        <v/>
      </c>
      <c r="AA825" s="438" t="str">
        <f>IF(Z825="","",VLOOKUP(Z825,'Drop Down Lists'!$D$2:$E$3942,FALSE))</f>
        <v/>
      </c>
      <c r="AB825" s="438"/>
      <c r="AC825" s="438"/>
      <c r="AD825" s="433" t="str">
        <f t="shared" si="62"/>
        <v/>
      </c>
      <c r="AE825" s="439" t="str">
        <f t="shared" si="60"/>
        <v/>
      </c>
      <c r="AF825" s="438" t="str">
        <f>IF(AE825="","",VLOOKUP(AE825,'Drop Down Lists'!$D$2:$E$394,2,FALSE))</f>
        <v/>
      </c>
      <c r="AG825" s="439"/>
      <c r="AH825" s="437" t="str">
        <f t="shared" si="63"/>
        <v/>
      </c>
      <c r="AI825" s="438" t="str">
        <f t="shared" si="64"/>
        <v xml:space="preserve"> </v>
      </c>
      <c r="AJ825" s="438" t="str">
        <f>IF(AI825=" "," ",VLOOKUP(AI825,'Drop Down Lists'!$D$2:$E$394,2,FALSE))</f>
        <v xml:space="preserve"> </v>
      </c>
      <c r="AK825" s="440"/>
    </row>
    <row r="826" spans="1:37">
      <c r="A826" s="422"/>
      <c r="B826" s="423"/>
      <c r="C826" s="423"/>
      <c r="D826" s="423"/>
      <c r="E826" s="424"/>
      <c r="F826" s="423"/>
      <c r="G826" s="423"/>
      <c r="H826" s="424"/>
      <c r="I826" s="423"/>
      <c r="J826" s="423"/>
      <c r="K826" s="423"/>
      <c r="L826" s="433"/>
      <c r="M826" s="423"/>
      <c r="N826" s="423"/>
      <c r="O826" s="425"/>
      <c r="P826" s="434"/>
      <c r="Q826" s="423"/>
      <c r="R826" s="423"/>
      <c r="S826" s="423"/>
      <c r="T826" s="435" t="str">
        <f>IF(S826="","",VLOOKUP(S826,'Drop Down Lists'!$D$2:$E$394,2,FALSE))</f>
        <v/>
      </c>
      <c r="U826" s="428"/>
      <c r="V826" s="428"/>
      <c r="W826" s="436"/>
      <c r="X826" s="436"/>
      <c r="Y826" s="437"/>
      <c r="Z826" s="438" t="str">
        <f t="shared" si="61"/>
        <v/>
      </c>
      <c r="AA826" s="438" t="str">
        <f>IF(Z826="","",VLOOKUP(Z826,'Drop Down Lists'!$D$2:$E$3942,FALSE))</f>
        <v/>
      </c>
      <c r="AB826" s="438"/>
      <c r="AC826" s="438"/>
      <c r="AD826" s="433" t="str">
        <f t="shared" si="62"/>
        <v/>
      </c>
      <c r="AE826" s="439" t="str">
        <f t="shared" si="60"/>
        <v/>
      </c>
      <c r="AF826" s="438" t="str">
        <f>IF(AE826="","",VLOOKUP(AE826,'Drop Down Lists'!$D$2:$E$394,2,FALSE))</f>
        <v/>
      </c>
      <c r="AG826" s="439"/>
      <c r="AH826" s="437" t="str">
        <f t="shared" si="63"/>
        <v/>
      </c>
      <c r="AI826" s="438" t="str">
        <f t="shared" si="64"/>
        <v xml:space="preserve"> </v>
      </c>
      <c r="AJ826" s="438" t="str">
        <f>IF(AI826=" "," ",VLOOKUP(AI826,'Drop Down Lists'!$D$2:$E$394,2,FALSE))</f>
        <v xml:space="preserve"> </v>
      </c>
      <c r="AK826" s="440"/>
    </row>
    <row r="827" spans="1:37">
      <c r="A827" s="422"/>
      <c r="B827" s="423"/>
      <c r="C827" s="423"/>
      <c r="D827" s="423"/>
      <c r="E827" s="424"/>
      <c r="F827" s="423"/>
      <c r="G827" s="423"/>
      <c r="H827" s="424"/>
      <c r="I827" s="423"/>
      <c r="J827" s="423"/>
      <c r="K827" s="423"/>
      <c r="L827" s="433"/>
      <c r="M827" s="423"/>
      <c r="N827" s="423"/>
      <c r="O827" s="425"/>
      <c r="P827" s="434"/>
      <c r="Q827" s="423"/>
      <c r="R827" s="423"/>
      <c r="S827" s="423"/>
      <c r="T827" s="435" t="str">
        <f>IF(S827="","",VLOOKUP(S827,'Drop Down Lists'!$D$2:$E$394,2,FALSE))</f>
        <v/>
      </c>
      <c r="U827" s="428"/>
      <c r="V827" s="428"/>
      <c r="W827" s="436"/>
      <c r="X827" s="436"/>
      <c r="Y827" s="437"/>
      <c r="Z827" s="438" t="str">
        <f t="shared" si="61"/>
        <v/>
      </c>
      <c r="AA827" s="438" t="str">
        <f>IF(Z827="","",VLOOKUP(Z827,'Drop Down Lists'!$D$2:$E$3942,FALSE))</f>
        <v/>
      </c>
      <c r="AB827" s="438"/>
      <c r="AC827" s="438"/>
      <c r="AD827" s="433" t="str">
        <f t="shared" si="62"/>
        <v/>
      </c>
      <c r="AE827" s="439" t="str">
        <f t="shared" si="60"/>
        <v/>
      </c>
      <c r="AF827" s="438" t="str">
        <f>IF(AE827="","",VLOOKUP(AE827,'Drop Down Lists'!$D$2:$E$394,2,FALSE))</f>
        <v/>
      </c>
      <c r="AG827" s="439"/>
      <c r="AH827" s="437" t="str">
        <f t="shared" si="63"/>
        <v/>
      </c>
      <c r="AI827" s="438" t="str">
        <f t="shared" si="64"/>
        <v xml:space="preserve"> </v>
      </c>
      <c r="AJ827" s="438" t="str">
        <f>IF(AI827=" "," ",VLOOKUP(AI827,'Drop Down Lists'!$D$2:$E$394,2,FALSE))</f>
        <v xml:space="preserve"> </v>
      </c>
      <c r="AK827" s="440"/>
    </row>
    <row r="828" spans="1:37">
      <c r="A828" s="422"/>
      <c r="B828" s="423"/>
      <c r="C828" s="423"/>
      <c r="D828" s="423"/>
      <c r="E828" s="424"/>
      <c r="F828" s="423"/>
      <c r="G828" s="423"/>
      <c r="H828" s="424"/>
      <c r="I828" s="423"/>
      <c r="J828" s="423"/>
      <c r="K828" s="423"/>
      <c r="L828" s="433"/>
      <c r="M828" s="423"/>
      <c r="N828" s="423"/>
      <c r="O828" s="425"/>
      <c r="P828" s="434"/>
      <c r="Q828" s="423"/>
      <c r="R828" s="423"/>
      <c r="S828" s="423"/>
      <c r="T828" s="435" t="str">
        <f>IF(S828="","",VLOOKUP(S828,'Drop Down Lists'!$D$2:$E$394,2,FALSE))</f>
        <v/>
      </c>
      <c r="U828" s="428"/>
      <c r="V828" s="428"/>
      <c r="W828" s="436"/>
      <c r="X828" s="436"/>
      <c r="Y828" s="437"/>
      <c r="Z828" s="438" t="str">
        <f t="shared" si="61"/>
        <v/>
      </c>
      <c r="AA828" s="438" t="str">
        <f>IF(Z828="","",VLOOKUP(Z828,'Drop Down Lists'!$D$2:$E$3942,FALSE))</f>
        <v/>
      </c>
      <c r="AB828" s="438"/>
      <c r="AC828" s="438"/>
      <c r="AD828" s="433" t="str">
        <f t="shared" si="62"/>
        <v/>
      </c>
      <c r="AE828" s="439" t="str">
        <f t="shared" si="60"/>
        <v/>
      </c>
      <c r="AF828" s="438" t="str">
        <f>IF(AE828="","",VLOOKUP(AE828,'Drop Down Lists'!$D$2:$E$394,2,FALSE))</f>
        <v/>
      </c>
      <c r="AG828" s="439"/>
      <c r="AH828" s="437" t="str">
        <f t="shared" si="63"/>
        <v/>
      </c>
      <c r="AI828" s="438" t="str">
        <f t="shared" si="64"/>
        <v xml:space="preserve"> </v>
      </c>
      <c r="AJ828" s="438" t="str">
        <f>IF(AI828=" "," ",VLOOKUP(AI828,'Drop Down Lists'!$D$2:$E$394,2,FALSE))</f>
        <v xml:space="preserve"> </v>
      </c>
      <c r="AK828" s="440"/>
    </row>
    <row r="829" spans="1:37">
      <c r="A829" s="422"/>
      <c r="B829" s="423"/>
      <c r="C829" s="423"/>
      <c r="D829" s="423"/>
      <c r="E829" s="424"/>
      <c r="F829" s="423"/>
      <c r="G829" s="423"/>
      <c r="H829" s="424"/>
      <c r="I829" s="423"/>
      <c r="J829" s="423"/>
      <c r="K829" s="423"/>
      <c r="L829" s="433"/>
      <c r="M829" s="423"/>
      <c r="N829" s="423"/>
      <c r="O829" s="425"/>
      <c r="P829" s="434"/>
      <c r="Q829" s="423"/>
      <c r="R829" s="423"/>
      <c r="S829" s="423"/>
      <c r="T829" s="435" t="str">
        <f>IF(S829="","",VLOOKUP(S829,'Drop Down Lists'!$D$2:$E$394,2,FALSE))</f>
        <v/>
      </c>
      <c r="U829" s="428"/>
      <c r="V829" s="428"/>
      <c r="W829" s="436"/>
      <c r="X829" s="436"/>
      <c r="Y829" s="437"/>
      <c r="Z829" s="438" t="str">
        <f t="shared" si="61"/>
        <v/>
      </c>
      <c r="AA829" s="438" t="str">
        <f>IF(Z829="","",VLOOKUP(Z829,'Drop Down Lists'!$D$2:$E$3942,FALSE))</f>
        <v/>
      </c>
      <c r="AB829" s="438"/>
      <c r="AC829" s="438"/>
      <c r="AD829" s="433" t="str">
        <f t="shared" si="62"/>
        <v/>
      </c>
      <c r="AE829" s="439" t="str">
        <f t="shared" si="60"/>
        <v/>
      </c>
      <c r="AF829" s="438" t="str">
        <f>IF(AE829="","",VLOOKUP(AE829,'Drop Down Lists'!$D$2:$E$394,2,FALSE))</f>
        <v/>
      </c>
      <c r="AG829" s="439"/>
      <c r="AH829" s="437" t="str">
        <f t="shared" si="63"/>
        <v/>
      </c>
      <c r="AI829" s="438" t="str">
        <f t="shared" si="64"/>
        <v xml:space="preserve"> </v>
      </c>
      <c r="AJ829" s="438" t="str">
        <f>IF(AI829=" "," ",VLOOKUP(AI829,'Drop Down Lists'!$D$2:$E$394,2,FALSE))</f>
        <v xml:space="preserve"> </v>
      </c>
      <c r="AK829" s="440"/>
    </row>
    <row r="830" spans="1:37">
      <c r="A830" s="422"/>
      <c r="B830" s="423"/>
      <c r="C830" s="423"/>
      <c r="D830" s="423"/>
      <c r="E830" s="424"/>
      <c r="F830" s="423"/>
      <c r="G830" s="423"/>
      <c r="H830" s="424"/>
      <c r="I830" s="423"/>
      <c r="J830" s="423"/>
      <c r="K830" s="423"/>
      <c r="L830" s="433"/>
      <c r="M830" s="423"/>
      <c r="N830" s="423"/>
      <c r="O830" s="425"/>
      <c r="P830" s="434"/>
      <c r="Q830" s="423"/>
      <c r="R830" s="423"/>
      <c r="S830" s="423"/>
      <c r="T830" s="435" t="str">
        <f>IF(S830="","",VLOOKUP(S830,'Drop Down Lists'!$D$2:$E$394,2,FALSE))</f>
        <v/>
      </c>
      <c r="U830" s="428"/>
      <c r="V830" s="428"/>
      <c r="W830" s="436"/>
      <c r="X830" s="436"/>
      <c r="Y830" s="437"/>
      <c r="Z830" s="438" t="str">
        <f t="shared" si="61"/>
        <v/>
      </c>
      <c r="AA830" s="438" t="str">
        <f>IF(Z830="","",VLOOKUP(Z830,'Drop Down Lists'!$D$2:$E$3942,FALSE))</f>
        <v/>
      </c>
      <c r="AB830" s="438"/>
      <c r="AC830" s="438"/>
      <c r="AD830" s="433" t="str">
        <f t="shared" si="62"/>
        <v/>
      </c>
      <c r="AE830" s="439" t="str">
        <f t="shared" si="60"/>
        <v/>
      </c>
      <c r="AF830" s="438" t="str">
        <f>IF(AE830="","",VLOOKUP(AE830,'Drop Down Lists'!$D$2:$E$394,2,FALSE))</f>
        <v/>
      </c>
      <c r="AG830" s="439"/>
      <c r="AH830" s="437" t="str">
        <f t="shared" si="63"/>
        <v/>
      </c>
      <c r="AI830" s="438" t="str">
        <f t="shared" si="64"/>
        <v xml:space="preserve"> </v>
      </c>
      <c r="AJ830" s="438" t="str">
        <f>IF(AI830=" "," ",VLOOKUP(AI830,'Drop Down Lists'!$D$2:$E$394,2,FALSE))</f>
        <v xml:space="preserve"> </v>
      </c>
      <c r="AK830" s="440"/>
    </row>
    <row r="831" spans="1:37">
      <c r="A831" s="422"/>
      <c r="B831" s="423"/>
      <c r="C831" s="423"/>
      <c r="D831" s="423"/>
      <c r="E831" s="424"/>
      <c r="F831" s="423"/>
      <c r="G831" s="423"/>
      <c r="H831" s="424"/>
      <c r="I831" s="423"/>
      <c r="J831" s="423"/>
      <c r="K831" s="423"/>
      <c r="L831" s="433"/>
      <c r="M831" s="423"/>
      <c r="N831" s="423"/>
      <c r="O831" s="425"/>
      <c r="P831" s="434"/>
      <c r="Q831" s="423"/>
      <c r="R831" s="423"/>
      <c r="S831" s="423"/>
      <c r="T831" s="435" t="str">
        <f>IF(S831="","",VLOOKUP(S831,'Drop Down Lists'!$D$2:$E$394,2,FALSE))</f>
        <v/>
      </c>
      <c r="U831" s="428"/>
      <c r="V831" s="428"/>
      <c r="W831" s="436"/>
      <c r="X831" s="436"/>
      <c r="Y831" s="437"/>
      <c r="Z831" s="438" t="str">
        <f t="shared" si="61"/>
        <v/>
      </c>
      <c r="AA831" s="438" t="str">
        <f>IF(Z831="","",VLOOKUP(Z831,'Drop Down Lists'!$D$2:$E$3942,FALSE))</f>
        <v/>
      </c>
      <c r="AB831" s="438"/>
      <c r="AC831" s="438"/>
      <c r="AD831" s="433" t="str">
        <f t="shared" si="62"/>
        <v/>
      </c>
      <c r="AE831" s="439" t="str">
        <f t="shared" si="60"/>
        <v/>
      </c>
      <c r="AF831" s="438" t="str">
        <f>IF(AE831="","",VLOOKUP(AE831,'Drop Down Lists'!$D$2:$E$394,2,FALSE))</f>
        <v/>
      </c>
      <c r="AG831" s="439"/>
      <c r="AH831" s="437" t="str">
        <f t="shared" si="63"/>
        <v/>
      </c>
      <c r="AI831" s="438" t="str">
        <f t="shared" si="64"/>
        <v xml:space="preserve"> </v>
      </c>
      <c r="AJ831" s="438" t="str">
        <f>IF(AI831=" "," ",VLOOKUP(AI831,'Drop Down Lists'!$D$2:$E$394,2,FALSE))</f>
        <v xml:space="preserve"> </v>
      </c>
      <c r="AK831" s="440"/>
    </row>
    <row r="832" spans="1:37">
      <c r="A832" s="422"/>
      <c r="B832" s="423"/>
      <c r="C832" s="423"/>
      <c r="D832" s="423"/>
      <c r="E832" s="424"/>
      <c r="F832" s="423"/>
      <c r="G832" s="423"/>
      <c r="H832" s="424"/>
      <c r="I832" s="423"/>
      <c r="J832" s="423"/>
      <c r="K832" s="423"/>
      <c r="L832" s="433"/>
      <c r="M832" s="423"/>
      <c r="N832" s="423"/>
      <c r="O832" s="425"/>
      <c r="P832" s="434"/>
      <c r="Q832" s="423"/>
      <c r="R832" s="423"/>
      <c r="S832" s="423"/>
      <c r="T832" s="435" t="str">
        <f>IF(S832="","",VLOOKUP(S832,'Drop Down Lists'!$D$2:$E$394,2,FALSE))</f>
        <v/>
      </c>
      <c r="U832" s="428"/>
      <c r="V832" s="428"/>
      <c r="W832" s="436"/>
      <c r="X832" s="436"/>
      <c r="Y832" s="437"/>
      <c r="Z832" s="438" t="str">
        <f t="shared" si="61"/>
        <v/>
      </c>
      <c r="AA832" s="438" t="str">
        <f>IF(Z832="","",VLOOKUP(Z832,'Drop Down Lists'!$D$2:$E$3942,FALSE))</f>
        <v/>
      </c>
      <c r="AB832" s="438"/>
      <c r="AC832" s="438"/>
      <c r="AD832" s="433" t="str">
        <f t="shared" si="62"/>
        <v/>
      </c>
      <c r="AE832" s="439" t="str">
        <f t="shared" si="60"/>
        <v/>
      </c>
      <c r="AF832" s="438" t="str">
        <f>IF(AE832="","",VLOOKUP(AE832,'Drop Down Lists'!$D$2:$E$394,2,FALSE))</f>
        <v/>
      </c>
      <c r="AG832" s="439"/>
      <c r="AH832" s="437" t="str">
        <f t="shared" si="63"/>
        <v/>
      </c>
      <c r="AI832" s="438" t="str">
        <f t="shared" si="64"/>
        <v xml:space="preserve"> </v>
      </c>
      <c r="AJ832" s="438" t="str">
        <f>IF(AI832=" "," ",VLOOKUP(AI832,'Drop Down Lists'!$D$2:$E$394,2,FALSE))</f>
        <v xml:space="preserve"> </v>
      </c>
      <c r="AK832" s="440"/>
    </row>
    <row r="833" spans="1:37">
      <c r="A833" s="422"/>
      <c r="B833" s="423"/>
      <c r="C833" s="423"/>
      <c r="D833" s="423"/>
      <c r="E833" s="424"/>
      <c r="F833" s="423"/>
      <c r="G833" s="423"/>
      <c r="H833" s="424"/>
      <c r="I833" s="423"/>
      <c r="J833" s="423"/>
      <c r="K833" s="423"/>
      <c r="L833" s="433"/>
      <c r="M833" s="423"/>
      <c r="N833" s="423"/>
      <c r="O833" s="425"/>
      <c r="P833" s="434"/>
      <c r="Q833" s="423"/>
      <c r="R833" s="423"/>
      <c r="S833" s="423"/>
      <c r="T833" s="435" t="str">
        <f>IF(S833="","",VLOOKUP(S833,'Drop Down Lists'!$D$2:$E$394,2,FALSE))</f>
        <v/>
      </c>
      <c r="U833" s="428"/>
      <c r="V833" s="428"/>
      <c r="W833" s="436"/>
      <c r="X833" s="436"/>
      <c r="Y833" s="437"/>
      <c r="Z833" s="438" t="str">
        <f t="shared" si="61"/>
        <v/>
      </c>
      <c r="AA833" s="438" t="str">
        <f>IF(Z833="","",VLOOKUP(Z833,'Drop Down Lists'!$D$2:$E$3942,FALSE))</f>
        <v/>
      </c>
      <c r="AB833" s="438"/>
      <c r="AC833" s="438"/>
      <c r="AD833" s="433" t="str">
        <f t="shared" si="62"/>
        <v/>
      </c>
      <c r="AE833" s="439" t="str">
        <f t="shared" si="60"/>
        <v/>
      </c>
      <c r="AF833" s="438" t="str">
        <f>IF(AE833="","",VLOOKUP(AE833,'Drop Down Lists'!$D$2:$E$394,2,FALSE))</f>
        <v/>
      </c>
      <c r="AG833" s="439"/>
      <c r="AH833" s="437" t="str">
        <f t="shared" si="63"/>
        <v/>
      </c>
      <c r="AI833" s="438" t="str">
        <f t="shared" si="64"/>
        <v xml:space="preserve"> </v>
      </c>
      <c r="AJ833" s="438" t="str">
        <f>IF(AI833=" "," ",VLOOKUP(AI833,'Drop Down Lists'!$D$2:$E$394,2,FALSE))</f>
        <v xml:space="preserve"> </v>
      </c>
      <c r="AK833" s="440"/>
    </row>
    <row r="834" spans="1:37">
      <c r="A834" s="422"/>
      <c r="B834" s="423"/>
      <c r="C834" s="423"/>
      <c r="D834" s="423"/>
      <c r="E834" s="424"/>
      <c r="F834" s="423"/>
      <c r="G834" s="423"/>
      <c r="H834" s="424"/>
      <c r="I834" s="423"/>
      <c r="J834" s="423"/>
      <c r="K834" s="423"/>
      <c r="L834" s="433"/>
      <c r="M834" s="423"/>
      <c r="N834" s="423"/>
      <c r="O834" s="425"/>
      <c r="P834" s="434"/>
      <c r="Q834" s="423"/>
      <c r="R834" s="423"/>
      <c r="S834" s="423"/>
      <c r="T834" s="435" t="str">
        <f>IF(S834="","",VLOOKUP(S834,'Drop Down Lists'!$D$2:$E$394,2,FALSE))</f>
        <v/>
      </c>
      <c r="U834" s="428"/>
      <c r="V834" s="428"/>
      <c r="W834" s="436"/>
      <c r="X834" s="436"/>
      <c r="Y834" s="437"/>
      <c r="Z834" s="438" t="str">
        <f t="shared" si="61"/>
        <v/>
      </c>
      <c r="AA834" s="438" t="str">
        <f>IF(Z834="","",VLOOKUP(Z834,'Drop Down Lists'!$D$2:$E$3942,FALSE))</f>
        <v/>
      </c>
      <c r="AB834" s="438"/>
      <c r="AC834" s="438"/>
      <c r="AD834" s="433" t="str">
        <f t="shared" si="62"/>
        <v/>
      </c>
      <c r="AE834" s="439" t="str">
        <f t="shared" si="60"/>
        <v/>
      </c>
      <c r="AF834" s="438" t="str">
        <f>IF(AE834="","",VLOOKUP(AE834,'Drop Down Lists'!$D$2:$E$394,2,FALSE))</f>
        <v/>
      </c>
      <c r="AG834" s="439"/>
      <c r="AH834" s="437" t="str">
        <f t="shared" si="63"/>
        <v/>
      </c>
      <c r="AI834" s="438" t="str">
        <f t="shared" si="64"/>
        <v xml:space="preserve"> </v>
      </c>
      <c r="AJ834" s="438" t="str">
        <f>IF(AI834=" "," ",VLOOKUP(AI834,'Drop Down Lists'!$D$2:$E$394,2,FALSE))</f>
        <v xml:space="preserve"> </v>
      </c>
      <c r="AK834" s="440"/>
    </row>
    <row r="835" spans="1:37">
      <c r="A835" s="422"/>
      <c r="B835" s="423"/>
      <c r="C835" s="423"/>
      <c r="D835" s="423"/>
      <c r="E835" s="424"/>
      <c r="F835" s="423"/>
      <c r="G835" s="423"/>
      <c r="H835" s="424"/>
      <c r="I835" s="423"/>
      <c r="J835" s="423"/>
      <c r="K835" s="423"/>
      <c r="L835" s="433"/>
      <c r="M835" s="423"/>
      <c r="N835" s="423"/>
      <c r="O835" s="425"/>
      <c r="P835" s="434"/>
      <c r="Q835" s="423"/>
      <c r="R835" s="423"/>
      <c r="S835" s="423"/>
      <c r="T835" s="435" t="str">
        <f>IF(S835="","",VLOOKUP(S835,'Drop Down Lists'!$D$2:$E$394,2,FALSE))</f>
        <v/>
      </c>
      <c r="U835" s="428"/>
      <c r="V835" s="428"/>
      <c r="W835" s="436"/>
      <c r="X835" s="436"/>
      <c r="Y835" s="437"/>
      <c r="Z835" s="438" t="str">
        <f t="shared" si="61"/>
        <v/>
      </c>
      <c r="AA835" s="438" t="str">
        <f>IF(Z835="","",VLOOKUP(Z835,'Drop Down Lists'!$D$2:$E$3942,FALSE))</f>
        <v/>
      </c>
      <c r="AB835" s="438"/>
      <c r="AC835" s="438"/>
      <c r="AD835" s="433" t="str">
        <f t="shared" si="62"/>
        <v/>
      </c>
      <c r="AE835" s="439" t="str">
        <f t="shared" ref="AE835:AE898" si="65">IF($AD835="Yes",Z835,"")</f>
        <v/>
      </c>
      <c r="AF835" s="438" t="str">
        <f>IF(AE835="","",VLOOKUP(AE835,'Drop Down Lists'!$D$2:$E$394,2,FALSE))</f>
        <v/>
      </c>
      <c r="AG835" s="439"/>
      <c r="AH835" s="437" t="str">
        <f t="shared" si="63"/>
        <v/>
      </c>
      <c r="AI835" s="438" t="str">
        <f t="shared" si="64"/>
        <v xml:space="preserve"> </v>
      </c>
      <c r="AJ835" s="438" t="str">
        <f>IF(AI835=" "," ",VLOOKUP(AI835,'Drop Down Lists'!$D$2:$E$394,2,FALSE))</f>
        <v xml:space="preserve"> </v>
      </c>
      <c r="AK835" s="440"/>
    </row>
    <row r="836" spans="1:37">
      <c r="A836" s="422"/>
      <c r="B836" s="423"/>
      <c r="C836" s="423"/>
      <c r="D836" s="423"/>
      <c r="E836" s="424"/>
      <c r="F836" s="423"/>
      <c r="G836" s="423"/>
      <c r="H836" s="424"/>
      <c r="I836" s="423"/>
      <c r="J836" s="423"/>
      <c r="K836" s="423"/>
      <c r="L836" s="433"/>
      <c r="M836" s="423"/>
      <c r="N836" s="423"/>
      <c r="O836" s="425"/>
      <c r="P836" s="434"/>
      <c r="Q836" s="423"/>
      <c r="R836" s="423"/>
      <c r="S836" s="423"/>
      <c r="T836" s="435" t="str">
        <f>IF(S836="","",VLOOKUP(S836,'Drop Down Lists'!$D$2:$E$394,2,FALSE))</f>
        <v/>
      </c>
      <c r="U836" s="428"/>
      <c r="V836" s="428"/>
      <c r="W836" s="436"/>
      <c r="X836" s="436"/>
      <c r="Y836" s="437"/>
      <c r="Z836" s="438" t="str">
        <f t="shared" ref="Z836:Z899" si="66">IF($Y836="Yes",S836,"")</f>
        <v/>
      </c>
      <c r="AA836" s="438" t="str">
        <f>IF(Z836="","",VLOOKUP(Z836,'Drop Down Lists'!$D$2:$E$3942,FALSE))</f>
        <v/>
      </c>
      <c r="AB836" s="438"/>
      <c r="AC836" s="438"/>
      <c r="AD836" s="433" t="str">
        <f t="shared" ref="AD836:AD899" si="67">IF(ISBLANK(Y836),"",IF(Y836="Yes","Yes","See Note"))</f>
        <v/>
      </c>
      <c r="AE836" s="439" t="str">
        <f t="shared" si="65"/>
        <v/>
      </c>
      <c r="AF836" s="438" t="str">
        <f>IF(AE836="","",VLOOKUP(AE836,'Drop Down Lists'!$D$2:$E$394,2,FALSE))</f>
        <v/>
      </c>
      <c r="AG836" s="439"/>
      <c r="AH836" s="437" t="str">
        <f t="shared" ref="AH836:AH899" si="68">IF(AD836="","",(IF(AD836="Yes","Accept","PSPO")))</f>
        <v/>
      </c>
      <c r="AI836" s="438" t="str">
        <f t="shared" ref="AI836:AI899" si="69">IF($AH836="Accept",AE836," ")</f>
        <v xml:space="preserve"> </v>
      </c>
      <c r="AJ836" s="438" t="str">
        <f>IF(AI836=" "," ",VLOOKUP(AI836,'Drop Down Lists'!$D$2:$E$394,2,FALSE))</f>
        <v xml:space="preserve"> </v>
      </c>
      <c r="AK836" s="440"/>
    </row>
    <row r="837" spans="1:37">
      <c r="A837" s="422"/>
      <c r="B837" s="423"/>
      <c r="C837" s="423"/>
      <c r="D837" s="423"/>
      <c r="E837" s="424"/>
      <c r="F837" s="423"/>
      <c r="G837" s="423"/>
      <c r="H837" s="424"/>
      <c r="I837" s="423"/>
      <c r="J837" s="423"/>
      <c r="K837" s="423"/>
      <c r="L837" s="433"/>
      <c r="M837" s="423"/>
      <c r="N837" s="423"/>
      <c r="O837" s="425"/>
      <c r="P837" s="434"/>
      <c r="Q837" s="423"/>
      <c r="R837" s="423"/>
      <c r="S837" s="423"/>
      <c r="T837" s="435" t="str">
        <f>IF(S837="","",VLOOKUP(S837,'Drop Down Lists'!$D$2:$E$394,2,FALSE))</f>
        <v/>
      </c>
      <c r="U837" s="428"/>
      <c r="V837" s="428"/>
      <c r="W837" s="436"/>
      <c r="X837" s="436"/>
      <c r="Y837" s="437"/>
      <c r="Z837" s="438" t="str">
        <f t="shared" si="66"/>
        <v/>
      </c>
      <c r="AA837" s="438" t="str">
        <f>IF(Z837="","",VLOOKUP(Z837,'Drop Down Lists'!$D$2:$E$3942,FALSE))</f>
        <v/>
      </c>
      <c r="AB837" s="438"/>
      <c r="AC837" s="438"/>
      <c r="AD837" s="433" t="str">
        <f t="shared" si="67"/>
        <v/>
      </c>
      <c r="AE837" s="439" t="str">
        <f t="shared" si="65"/>
        <v/>
      </c>
      <c r="AF837" s="438" t="str">
        <f>IF(AE837="","",VLOOKUP(AE837,'Drop Down Lists'!$D$2:$E$394,2,FALSE))</f>
        <v/>
      </c>
      <c r="AG837" s="439"/>
      <c r="AH837" s="437" t="str">
        <f t="shared" si="68"/>
        <v/>
      </c>
      <c r="AI837" s="438" t="str">
        <f t="shared" si="69"/>
        <v xml:space="preserve"> </v>
      </c>
      <c r="AJ837" s="438" t="str">
        <f>IF(AI837=" "," ",VLOOKUP(AI837,'Drop Down Lists'!$D$2:$E$394,2,FALSE))</f>
        <v xml:space="preserve"> </v>
      </c>
      <c r="AK837" s="440"/>
    </row>
    <row r="838" spans="1:37">
      <c r="A838" s="422"/>
      <c r="B838" s="423"/>
      <c r="C838" s="423"/>
      <c r="D838" s="423"/>
      <c r="E838" s="424"/>
      <c r="F838" s="423"/>
      <c r="G838" s="423"/>
      <c r="H838" s="424"/>
      <c r="I838" s="423"/>
      <c r="J838" s="423"/>
      <c r="K838" s="423"/>
      <c r="L838" s="433"/>
      <c r="M838" s="423"/>
      <c r="N838" s="423"/>
      <c r="O838" s="425"/>
      <c r="P838" s="434"/>
      <c r="Q838" s="423"/>
      <c r="R838" s="423"/>
      <c r="S838" s="423"/>
      <c r="T838" s="435" t="str">
        <f>IF(S838="","",VLOOKUP(S838,'Drop Down Lists'!$D$2:$E$394,2,FALSE))</f>
        <v/>
      </c>
      <c r="U838" s="428"/>
      <c r="V838" s="428"/>
      <c r="W838" s="436"/>
      <c r="X838" s="436"/>
      <c r="Y838" s="437"/>
      <c r="Z838" s="438" t="str">
        <f t="shared" si="66"/>
        <v/>
      </c>
      <c r="AA838" s="438" t="str">
        <f>IF(Z838="","",VLOOKUP(Z838,'Drop Down Lists'!$D$2:$E$3942,FALSE))</f>
        <v/>
      </c>
      <c r="AB838" s="438"/>
      <c r="AC838" s="438"/>
      <c r="AD838" s="433" t="str">
        <f t="shared" si="67"/>
        <v/>
      </c>
      <c r="AE838" s="439" t="str">
        <f t="shared" si="65"/>
        <v/>
      </c>
      <c r="AF838" s="438" t="str">
        <f>IF(AE838="","",VLOOKUP(AE838,'Drop Down Lists'!$D$2:$E$394,2,FALSE))</f>
        <v/>
      </c>
      <c r="AG838" s="439"/>
      <c r="AH838" s="437" t="str">
        <f t="shared" si="68"/>
        <v/>
      </c>
      <c r="AI838" s="438" t="str">
        <f t="shared" si="69"/>
        <v xml:space="preserve"> </v>
      </c>
      <c r="AJ838" s="438" t="str">
        <f>IF(AI838=" "," ",VLOOKUP(AI838,'Drop Down Lists'!$D$2:$E$394,2,FALSE))</f>
        <v xml:space="preserve"> </v>
      </c>
      <c r="AK838" s="440"/>
    </row>
    <row r="839" spans="1:37">
      <c r="A839" s="422"/>
      <c r="B839" s="423"/>
      <c r="C839" s="423"/>
      <c r="D839" s="423"/>
      <c r="E839" s="424"/>
      <c r="F839" s="423"/>
      <c r="G839" s="423"/>
      <c r="H839" s="424"/>
      <c r="I839" s="423"/>
      <c r="J839" s="423"/>
      <c r="K839" s="423"/>
      <c r="L839" s="433"/>
      <c r="M839" s="423"/>
      <c r="N839" s="423"/>
      <c r="O839" s="425"/>
      <c r="P839" s="434"/>
      <c r="Q839" s="423"/>
      <c r="R839" s="423"/>
      <c r="S839" s="423"/>
      <c r="T839" s="435" t="str">
        <f>IF(S839="","",VLOOKUP(S839,'Drop Down Lists'!$D$2:$E$394,2,FALSE))</f>
        <v/>
      </c>
      <c r="U839" s="428"/>
      <c r="V839" s="428"/>
      <c r="W839" s="436"/>
      <c r="X839" s="436"/>
      <c r="Y839" s="437"/>
      <c r="Z839" s="438" t="str">
        <f t="shared" si="66"/>
        <v/>
      </c>
      <c r="AA839" s="438" t="str">
        <f>IF(Z839="","",VLOOKUP(Z839,'Drop Down Lists'!$D$2:$E$3942,FALSE))</f>
        <v/>
      </c>
      <c r="AB839" s="438"/>
      <c r="AC839" s="438"/>
      <c r="AD839" s="433" t="str">
        <f t="shared" si="67"/>
        <v/>
      </c>
      <c r="AE839" s="439" t="str">
        <f t="shared" si="65"/>
        <v/>
      </c>
      <c r="AF839" s="438" t="str">
        <f>IF(AE839="","",VLOOKUP(AE839,'Drop Down Lists'!$D$2:$E$394,2,FALSE))</f>
        <v/>
      </c>
      <c r="AG839" s="439"/>
      <c r="AH839" s="437" t="str">
        <f t="shared" si="68"/>
        <v/>
      </c>
      <c r="AI839" s="438" t="str">
        <f t="shared" si="69"/>
        <v xml:space="preserve"> </v>
      </c>
      <c r="AJ839" s="438" t="str">
        <f>IF(AI839=" "," ",VLOOKUP(AI839,'Drop Down Lists'!$D$2:$E$394,2,FALSE))</f>
        <v xml:space="preserve"> </v>
      </c>
      <c r="AK839" s="440"/>
    </row>
    <row r="840" spans="1:37">
      <c r="A840" s="422"/>
      <c r="B840" s="423"/>
      <c r="C840" s="423"/>
      <c r="D840" s="423"/>
      <c r="E840" s="424"/>
      <c r="F840" s="423"/>
      <c r="G840" s="423"/>
      <c r="H840" s="424"/>
      <c r="I840" s="423"/>
      <c r="J840" s="423"/>
      <c r="K840" s="423"/>
      <c r="L840" s="433"/>
      <c r="M840" s="423"/>
      <c r="N840" s="423"/>
      <c r="O840" s="425"/>
      <c r="P840" s="434"/>
      <c r="Q840" s="423"/>
      <c r="R840" s="423"/>
      <c r="S840" s="423"/>
      <c r="T840" s="435" t="str">
        <f>IF(S840="","",VLOOKUP(S840,'Drop Down Lists'!$D$2:$E$394,2,FALSE))</f>
        <v/>
      </c>
      <c r="U840" s="428"/>
      <c r="V840" s="428"/>
      <c r="W840" s="436"/>
      <c r="X840" s="436"/>
      <c r="Y840" s="437"/>
      <c r="Z840" s="438" t="str">
        <f t="shared" si="66"/>
        <v/>
      </c>
      <c r="AA840" s="438" t="str">
        <f>IF(Z840="","",VLOOKUP(Z840,'Drop Down Lists'!$D$2:$E$3942,FALSE))</f>
        <v/>
      </c>
      <c r="AB840" s="438"/>
      <c r="AC840" s="438"/>
      <c r="AD840" s="433" t="str">
        <f t="shared" si="67"/>
        <v/>
      </c>
      <c r="AE840" s="439" t="str">
        <f t="shared" si="65"/>
        <v/>
      </c>
      <c r="AF840" s="438" t="str">
        <f>IF(AE840="","",VLOOKUP(AE840,'Drop Down Lists'!$D$2:$E$394,2,FALSE))</f>
        <v/>
      </c>
      <c r="AG840" s="439"/>
      <c r="AH840" s="437" t="str">
        <f t="shared" si="68"/>
        <v/>
      </c>
      <c r="AI840" s="438" t="str">
        <f t="shared" si="69"/>
        <v xml:space="preserve"> </v>
      </c>
      <c r="AJ840" s="438" t="str">
        <f>IF(AI840=" "," ",VLOOKUP(AI840,'Drop Down Lists'!$D$2:$E$394,2,FALSE))</f>
        <v xml:space="preserve"> </v>
      </c>
      <c r="AK840" s="440"/>
    </row>
    <row r="841" spans="1:37">
      <c r="A841" s="422"/>
      <c r="B841" s="423"/>
      <c r="C841" s="423"/>
      <c r="D841" s="423"/>
      <c r="E841" s="424"/>
      <c r="F841" s="423"/>
      <c r="G841" s="423"/>
      <c r="H841" s="424"/>
      <c r="I841" s="423"/>
      <c r="J841" s="423"/>
      <c r="K841" s="423"/>
      <c r="L841" s="433"/>
      <c r="M841" s="423"/>
      <c r="N841" s="423"/>
      <c r="O841" s="425"/>
      <c r="P841" s="434"/>
      <c r="Q841" s="423"/>
      <c r="R841" s="423"/>
      <c r="S841" s="423"/>
      <c r="T841" s="435" t="str">
        <f>IF(S841="","",VLOOKUP(S841,'Drop Down Lists'!$D$2:$E$394,2,FALSE))</f>
        <v/>
      </c>
      <c r="U841" s="428"/>
      <c r="V841" s="428"/>
      <c r="W841" s="436"/>
      <c r="X841" s="436"/>
      <c r="Y841" s="437"/>
      <c r="Z841" s="438" t="str">
        <f t="shared" si="66"/>
        <v/>
      </c>
      <c r="AA841" s="438" t="str">
        <f>IF(Z841="","",VLOOKUP(Z841,'Drop Down Lists'!$D$2:$E$3942,FALSE))</f>
        <v/>
      </c>
      <c r="AB841" s="438"/>
      <c r="AC841" s="438"/>
      <c r="AD841" s="433" t="str">
        <f t="shared" si="67"/>
        <v/>
      </c>
      <c r="AE841" s="439" t="str">
        <f t="shared" si="65"/>
        <v/>
      </c>
      <c r="AF841" s="438" t="str">
        <f>IF(AE841="","",VLOOKUP(AE841,'Drop Down Lists'!$D$2:$E$394,2,FALSE))</f>
        <v/>
      </c>
      <c r="AG841" s="439"/>
      <c r="AH841" s="437" t="str">
        <f t="shared" si="68"/>
        <v/>
      </c>
      <c r="AI841" s="438" t="str">
        <f t="shared" si="69"/>
        <v xml:space="preserve"> </v>
      </c>
      <c r="AJ841" s="438" t="str">
        <f>IF(AI841=" "," ",VLOOKUP(AI841,'Drop Down Lists'!$D$2:$E$394,2,FALSE))</f>
        <v xml:space="preserve"> </v>
      </c>
      <c r="AK841" s="440"/>
    </row>
    <row r="842" spans="1:37">
      <c r="A842" s="422"/>
      <c r="B842" s="423"/>
      <c r="C842" s="423"/>
      <c r="D842" s="423"/>
      <c r="E842" s="424"/>
      <c r="F842" s="423"/>
      <c r="G842" s="423"/>
      <c r="H842" s="424"/>
      <c r="I842" s="423"/>
      <c r="J842" s="423"/>
      <c r="K842" s="423"/>
      <c r="L842" s="433"/>
      <c r="M842" s="423"/>
      <c r="N842" s="423"/>
      <c r="O842" s="425"/>
      <c r="P842" s="434"/>
      <c r="Q842" s="423"/>
      <c r="R842" s="423"/>
      <c r="S842" s="423"/>
      <c r="T842" s="435" t="str">
        <f>IF(S842="","",VLOOKUP(S842,'Drop Down Lists'!$D$2:$E$394,2,FALSE))</f>
        <v/>
      </c>
      <c r="U842" s="428"/>
      <c r="V842" s="428"/>
      <c r="W842" s="436"/>
      <c r="X842" s="436"/>
      <c r="Y842" s="437"/>
      <c r="Z842" s="438" t="str">
        <f t="shared" si="66"/>
        <v/>
      </c>
      <c r="AA842" s="438" t="str">
        <f>IF(Z842="","",VLOOKUP(Z842,'Drop Down Lists'!$D$2:$E$3942,FALSE))</f>
        <v/>
      </c>
      <c r="AB842" s="438"/>
      <c r="AC842" s="438"/>
      <c r="AD842" s="433" t="str">
        <f t="shared" si="67"/>
        <v/>
      </c>
      <c r="AE842" s="439" t="str">
        <f t="shared" si="65"/>
        <v/>
      </c>
      <c r="AF842" s="438" t="str">
        <f>IF(AE842="","",VLOOKUP(AE842,'Drop Down Lists'!$D$2:$E$394,2,FALSE))</f>
        <v/>
      </c>
      <c r="AG842" s="439"/>
      <c r="AH842" s="437" t="str">
        <f t="shared" si="68"/>
        <v/>
      </c>
      <c r="AI842" s="438" t="str">
        <f t="shared" si="69"/>
        <v xml:space="preserve"> </v>
      </c>
      <c r="AJ842" s="438" t="str">
        <f>IF(AI842=" "," ",VLOOKUP(AI842,'Drop Down Lists'!$D$2:$E$394,2,FALSE))</f>
        <v xml:space="preserve"> </v>
      </c>
      <c r="AK842" s="440"/>
    </row>
    <row r="843" spans="1:37">
      <c r="A843" s="422"/>
      <c r="B843" s="423"/>
      <c r="C843" s="423"/>
      <c r="D843" s="423"/>
      <c r="E843" s="424"/>
      <c r="F843" s="423"/>
      <c r="G843" s="423"/>
      <c r="H843" s="424"/>
      <c r="I843" s="423"/>
      <c r="J843" s="423"/>
      <c r="K843" s="423"/>
      <c r="L843" s="433"/>
      <c r="M843" s="423"/>
      <c r="N843" s="423"/>
      <c r="O843" s="425"/>
      <c r="P843" s="434"/>
      <c r="Q843" s="423"/>
      <c r="R843" s="423"/>
      <c r="S843" s="423"/>
      <c r="T843" s="435" t="str">
        <f>IF(S843="","",VLOOKUP(S843,'Drop Down Lists'!$D$2:$E$394,2,FALSE))</f>
        <v/>
      </c>
      <c r="U843" s="428"/>
      <c r="V843" s="428"/>
      <c r="W843" s="436"/>
      <c r="X843" s="436"/>
      <c r="Y843" s="437"/>
      <c r="Z843" s="438" t="str">
        <f t="shared" si="66"/>
        <v/>
      </c>
      <c r="AA843" s="438" t="str">
        <f>IF(Z843="","",VLOOKUP(Z843,'Drop Down Lists'!$D$2:$E$3942,FALSE))</f>
        <v/>
      </c>
      <c r="AB843" s="438"/>
      <c r="AC843" s="438"/>
      <c r="AD843" s="433" t="str">
        <f t="shared" si="67"/>
        <v/>
      </c>
      <c r="AE843" s="439" t="str">
        <f t="shared" si="65"/>
        <v/>
      </c>
      <c r="AF843" s="438" t="str">
        <f>IF(AE843="","",VLOOKUP(AE843,'Drop Down Lists'!$D$2:$E$394,2,FALSE))</f>
        <v/>
      </c>
      <c r="AG843" s="439"/>
      <c r="AH843" s="437" t="str">
        <f t="shared" si="68"/>
        <v/>
      </c>
      <c r="AI843" s="438" t="str">
        <f t="shared" si="69"/>
        <v xml:space="preserve"> </v>
      </c>
      <c r="AJ843" s="438" t="str">
        <f>IF(AI843=" "," ",VLOOKUP(AI843,'Drop Down Lists'!$D$2:$E$394,2,FALSE))</f>
        <v xml:space="preserve"> </v>
      </c>
      <c r="AK843" s="440"/>
    </row>
    <row r="844" spans="1:37">
      <c r="A844" s="422"/>
      <c r="B844" s="423"/>
      <c r="C844" s="423"/>
      <c r="D844" s="423"/>
      <c r="E844" s="424"/>
      <c r="F844" s="423"/>
      <c r="G844" s="423"/>
      <c r="H844" s="424"/>
      <c r="I844" s="423"/>
      <c r="J844" s="423"/>
      <c r="K844" s="423"/>
      <c r="L844" s="433"/>
      <c r="M844" s="423"/>
      <c r="N844" s="423"/>
      <c r="O844" s="425"/>
      <c r="P844" s="434"/>
      <c r="Q844" s="423"/>
      <c r="R844" s="423"/>
      <c r="S844" s="423"/>
      <c r="T844" s="435" t="str">
        <f>IF(S844="","",VLOOKUP(S844,'Drop Down Lists'!$D$2:$E$394,2,FALSE))</f>
        <v/>
      </c>
      <c r="U844" s="428"/>
      <c r="V844" s="428"/>
      <c r="W844" s="436"/>
      <c r="X844" s="436"/>
      <c r="Y844" s="437"/>
      <c r="Z844" s="438" t="str">
        <f t="shared" si="66"/>
        <v/>
      </c>
      <c r="AA844" s="438" t="str">
        <f>IF(Z844="","",VLOOKUP(Z844,'Drop Down Lists'!$D$2:$E$3942,FALSE))</f>
        <v/>
      </c>
      <c r="AB844" s="438"/>
      <c r="AC844" s="438"/>
      <c r="AD844" s="433" t="str">
        <f t="shared" si="67"/>
        <v/>
      </c>
      <c r="AE844" s="439" t="str">
        <f t="shared" si="65"/>
        <v/>
      </c>
      <c r="AF844" s="438" t="str">
        <f>IF(AE844="","",VLOOKUP(AE844,'Drop Down Lists'!$D$2:$E$394,2,FALSE))</f>
        <v/>
      </c>
      <c r="AG844" s="439"/>
      <c r="AH844" s="437" t="str">
        <f t="shared" si="68"/>
        <v/>
      </c>
      <c r="AI844" s="438" t="str">
        <f t="shared" si="69"/>
        <v xml:space="preserve"> </v>
      </c>
      <c r="AJ844" s="438" t="str">
        <f>IF(AI844=" "," ",VLOOKUP(AI844,'Drop Down Lists'!$D$2:$E$394,2,FALSE))</f>
        <v xml:space="preserve"> </v>
      </c>
      <c r="AK844" s="440"/>
    </row>
    <row r="845" spans="1:37">
      <c r="A845" s="422"/>
      <c r="B845" s="423"/>
      <c r="C845" s="423"/>
      <c r="D845" s="423"/>
      <c r="E845" s="424"/>
      <c r="F845" s="423"/>
      <c r="G845" s="423"/>
      <c r="H845" s="424"/>
      <c r="I845" s="423"/>
      <c r="J845" s="423"/>
      <c r="K845" s="423"/>
      <c r="L845" s="433"/>
      <c r="M845" s="423"/>
      <c r="N845" s="423"/>
      <c r="O845" s="425"/>
      <c r="P845" s="434"/>
      <c r="Q845" s="423"/>
      <c r="R845" s="423"/>
      <c r="S845" s="423"/>
      <c r="T845" s="435" t="str">
        <f>IF(S845="","",VLOOKUP(S845,'Drop Down Lists'!$D$2:$E$394,2,FALSE))</f>
        <v/>
      </c>
      <c r="U845" s="428"/>
      <c r="V845" s="428"/>
      <c r="W845" s="436"/>
      <c r="X845" s="436"/>
      <c r="Y845" s="437"/>
      <c r="Z845" s="438" t="str">
        <f t="shared" si="66"/>
        <v/>
      </c>
      <c r="AA845" s="438" t="str">
        <f>IF(Z845="","",VLOOKUP(Z845,'Drop Down Lists'!$D$2:$E$3942,FALSE))</f>
        <v/>
      </c>
      <c r="AB845" s="438"/>
      <c r="AC845" s="438"/>
      <c r="AD845" s="433" t="str">
        <f t="shared" si="67"/>
        <v/>
      </c>
      <c r="AE845" s="439" t="str">
        <f t="shared" si="65"/>
        <v/>
      </c>
      <c r="AF845" s="438" t="str">
        <f>IF(AE845="","",VLOOKUP(AE845,'Drop Down Lists'!$D$2:$E$394,2,FALSE))</f>
        <v/>
      </c>
      <c r="AG845" s="439"/>
      <c r="AH845" s="437" t="str">
        <f t="shared" si="68"/>
        <v/>
      </c>
      <c r="AI845" s="438" t="str">
        <f t="shared" si="69"/>
        <v xml:space="preserve"> </v>
      </c>
      <c r="AJ845" s="438" t="str">
        <f>IF(AI845=" "," ",VLOOKUP(AI845,'Drop Down Lists'!$D$2:$E$394,2,FALSE))</f>
        <v xml:space="preserve"> </v>
      </c>
      <c r="AK845" s="440"/>
    </row>
    <row r="846" spans="1:37">
      <c r="A846" s="422"/>
      <c r="B846" s="423"/>
      <c r="C846" s="423"/>
      <c r="D846" s="423"/>
      <c r="E846" s="424"/>
      <c r="F846" s="423"/>
      <c r="G846" s="423"/>
      <c r="H846" s="424"/>
      <c r="I846" s="423"/>
      <c r="J846" s="423"/>
      <c r="K846" s="423"/>
      <c r="L846" s="433"/>
      <c r="M846" s="423"/>
      <c r="N846" s="423"/>
      <c r="O846" s="425"/>
      <c r="P846" s="434"/>
      <c r="Q846" s="423"/>
      <c r="R846" s="423"/>
      <c r="S846" s="423"/>
      <c r="T846" s="435" t="str">
        <f>IF(S846="","",VLOOKUP(S846,'Drop Down Lists'!$D$2:$E$394,2,FALSE))</f>
        <v/>
      </c>
      <c r="U846" s="428"/>
      <c r="V846" s="428"/>
      <c r="W846" s="436"/>
      <c r="X846" s="436"/>
      <c r="Y846" s="437"/>
      <c r="Z846" s="438" t="str">
        <f t="shared" si="66"/>
        <v/>
      </c>
      <c r="AA846" s="438" t="str">
        <f>IF(Z846="","",VLOOKUP(Z846,'Drop Down Lists'!$D$2:$E$3942,FALSE))</f>
        <v/>
      </c>
      <c r="AB846" s="438"/>
      <c r="AC846" s="438"/>
      <c r="AD846" s="433" t="str">
        <f t="shared" si="67"/>
        <v/>
      </c>
      <c r="AE846" s="439" t="str">
        <f t="shared" si="65"/>
        <v/>
      </c>
      <c r="AF846" s="438" t="str">
        <f>IF(AE846="","",VLOOKUP(AE846,'Drop Down Lists'!$D$2:$E$394,2,FALSE))</f>
        <v/>
      </c>
      <c r="AG846" s="439"/>
      <c r="AH846" s="437" t="str">
        <f t="shared" si="68"/>
        <v/>
      </c>
      <c r="AI846" s="438" t="str">
        <f t="shared" si="69"/>
        <v xml:space="preserve"> </v>
      </c>
      <c r="AJ846" s="438" t="str">
        <f>IF(AI846=" "," ",VLOOKUP(AI846,'Drop Down Lists'!$D$2:$E$394,2,FALSE))</f>
        <v xml:space="preserve"> </v>
      </c>
      <c r="AK846" s="440"/>
    </row>
    <row r="847" spans="1:37">
      <c r="A847" s="422"/>
      <c r="B847" s="423"/>
      <c r="C847" s="423"/>
      <c r="D847" s="423"/>
      <c r="E847" s="424"/>
      <c r="F847" s="423"/>
      <c r="G847" s="423"/>
      <c r="H847" s="424"/>
      <c r="I847" s="423"/>
      <c r="J847" s="423"/>
      <c r="K847" s="423"/>
      <c r="L847" s="433"/>
      <c r="M847" s="423"/>
      <c r="N847" s="423"/>
      <c r="O847" s="425"/>
      <c r="P847" s="434"/>
      <c r="Q847" s="423"/>
      <c r="R847" s="423"/>
      <c r="S847" s="423"/>
      <c r="T847" s="435" t="str">
        <f>IF(S847="","",VLOOKUP(S847,'Drop Down Lists'!$D$2:$E$394,2,FALSE))</f>
        <v/>
      </c>
      <c r="U847" s="428"/>
      <c r="V847" s="428"/>
      <c r="W847" s="436"/>
      <c r="X847" s="436"/>
      <c r="Y847" s="437"/>
      <c r="Z847" s="438" t="str">
        <f t="shared" si="66"/>
        <v/>
      </c>
      <c r="AA847" s="438" t="str">
        <f>IF(Z847="","",VLOOKUP(Z847,'Drop Down Lists'!$D$2:$E$3942,FALSE))</f>
        <v/>
      </c>
      <c r="AB847" s="438"/>
      <c r="AC847" s="438"/>
      <c r="AD847" s="433" t="str">
        <f t="shared" si="67"/>
        <v/>
      </c>
      <c r="AE847" s="439" t="str">
        <f t="shared" si="65"/>
        <v/>
      </c>
      <c r="AF847" s="438" t="str">
        <f>IF(AE847="","",VLOOKUP(AE847,'Drop Down Lists'!$D$2:$E$394,2,FALSE))</f>
        <v/>
      </c>
      <c r="AG847" s="439"/>
      <c r="AH847" s="437" t="str">
        <f t="shared" si="68"/>
        <v/>
      </c>
      <c r="AI847" s="438" t="str">
        <f t="shared" si="69"/>
        <v xml:space="preserve"> </v>
      </c>
      <c r="AJ847" s="438" t="str">
        <f>IF(AI847=" "," ",VLOOKUP(AI847,'Drop Down Lists'!$D$2:$E$394,2,FALSE))</f>
        <v xml:space="preserve"> </v>
      </c>
      <c r="AK847" s="440"/>
    </row>
    <row r="848" spans="1:37">
      <c r="A848" s="422"/>
      <c r="B848" s="423"/>
      <c r="C848" s="423"/>
      <c r="D848" s="423"/>
      <c r="E848" s="424"/>
      <c r="F848" s="423"/>
      <c r="G848" s="423"/>
      <c r="H848" s="424"/>
      <c r="I848" s="423"/>
      <c r="J848" s="423"/>
      <c r="K848" s="423"/>
      <c r="L848" s="433"/>
      <c r="M848" s="423"/>
      <c r="N848" s="423"/>
      <c r="O848" s="425"/>
      <c r="P848" s="434"/>
      <c r="Q848" s="423"/>
      <c r="R848" s="423"/>
      <c r="S848" s="423"/>
      <c r="T848" s="435" t="str">
        <f>IF(S848="","",VLOOKUP(S848,'Drop Down Lists'!$D$2:$E$394,2,FALSE))</f>
        <v/>
      </c>
      <c r="U848" s="428"/>
      <c r="V848" s="428"/>
      <c r="W848" s="436"/>
      <c r="X848" s="436"/>
      <c r="Y848" s="437"/>
      <c r="Z848" s="438" t="str">
        <f t="shared" si="66"/>
        <v/>
      </c>
      <c r="AA848" s="438" t="str">
        <f>IF(Z848="","",VLOOKUP(Z848,'Drop Down Lists'!$D$2:$E$3942,FALSE))</f>
        <v/>
      </c>
      <c r="AB848" s="438"/>
      <c r="AC848" s="438"/>
      <c r="AD848" s="433" t="str">
        <f t="shared" si="67"/>
        <v/>
      </c>
      <c r="AE848" s="439" t="str">
        <f t="shared" si="65"/>
        <v/>
      </c>
      <c r="AF848" s="438" t="str">
        <f>IF(AE848="","",VLOOKUP(AE848,'Drop Down Lists'!$D$2:$E$394,2,FALSE))</f>
        <v/>
      </c>
      <c r="AG848" s="439"/>
      <c r="AH848" s="437" t="str">
        <f t="shared" si="68"/>
        <v/>
      </c>
      <c r="AI848" s="438" t="str">
        <f t="shared" si="69"/>
        <v xml:space="preserve"> </v>
      </c>
      <c r="AJ848" s="438" t="str">
        <f>IF(AI848=" "," ",VLOOKUP(AI848,'Drop Down Lists'!$D$2:$E$394,2,FALSE))</f>
        <v xml:space="preserve"> </v>
      </c>
      <c r="AK848" s="440"/>
    </row>
    <row r="849" spans="1:37">
      <c r="A849" s="422"/>
      <c r="B849" s="423"/>
      <c r="C849" s="423"/>
      <c r="D849" s="423"/>
      <c r="E849" s="424"/>
      <c r="F849" s="423"/>
      <c r="G849" s="423"/>
      <c r="H849" s="424"/>
      <c r="I849" s="423"/>
      <c r="J849" s="423"/>
      <c r="K849" s="423"/>
      <c r="L849" s="433"/>
      <c r="M849" s="423"/>
      <c r="N849" s="423"/>
      <c r="O849" s="425"/>
      <c r="P849" s="434"/>
      <c r="Q849" s="423"/>
      <c r="R849" s="423"/>
      <c r="S849" s="423"/>
      <c r="T849" s="435" t="str">
        <f>IF(S849="","",VLOOKUP(S849,'Drop Down Lists'!$D$2:$E$394,2,FALSE))</f>
        <v/>
      </c>
      <c r="U849" s="428"/>
      <c r="V849" s="428"/>
      <c r="W849" s="436"/>
      <c r="X849" s="436"/>
      <c r="Y849" s="437"/>
      <c r="Z849" s="438" t="str">
        <f t="shared" si="66"/>
        <v/>
      </c>
      <c r="AA849" s="438" t="str">
        <f>IF(Z849="","",VLOOKUP(Z849,'Drop Down Lists'!$D$2:$E$3942,FALSE))</f>
        <v/>
      </c>
      <c r="AB849" s="438"/>
      <c r="AC849" s="438"/>
      <c r="AD849" s="433" t="str">
        <f t="shared" si="67"/>
        <v/>
      </c>
      <c r="AE849" s="439" t="str">
        <f t="shared" si="65"/>
        <v/>
      </c>
      <c r="AF849" s="438" t="str">
        <f>IF(AE849="","",VLOOKUP(AE849,'Drop Down Lists'!$D$2:$E$394,2,FALSE))</f>
        <v/>
      </c>
      <c r="AG849" s="439"/>
      <c r="AH849" s="437" t="str">
        <f t="shared" si="68"/>
        <v/>
      </c>
      <c r="AI849" s="438" t="str">
        <f t="shared" si="69"/>
        <v xml:space="preserve"> </v>
      </c>
      <c r="AJ849" s="438" t="str">
        <f>IF(AI849=" "," ",VLOOKUP(AI849,'Drop Down Lists'!$D$2:$E$394,2,FALSE))</f>
        <v xml:space="preserve"> </v>
      </c>
      <c r="AK849" s="440"/>
    </row>
    <row r="850" spans="1:37">
      <c r="A850" s="422"/>
      <c r="B850" s="423"/>
      <c r="C850" s="423"/>
      <c r="D850" s="423"/>
      <c r="E850" s="424"/>
      <c r="F850" s="423"/>
      <c r="G850" s="423"/>
      <c r="H850" s="424"/>
      <c r="I850" s="423"/>
      <c r="J850" s="423"/>
      <c r="K850" s="423"/>
      <c r="L850" s="433"/>
      <c r="M850" s="423"/>
      <c r="N850" s="423"/>
      <c r="O850" s="425"/>
      <c r="P850" s="434"/>
      <c r="Q850" s="423"/>
      <c r="R850" s="423"/>
      <c r="S850" s="423"/>
      <c r="T850" s="435" t="str">
        <f>IF(S850="","",VLOOKUP(S850,'Drop Down Lists'!$D$2:$E$394,2,FALSE))</f>
        <v/>
      </c>
      <c r="U850" s="428"/>
      <c r="V850" s="428"/>
      <c r="W850" s="436"/>
      <c r="X850" s="436"/>
      <c r="Y850" s="437"/>
      <c r="Z850" s="438" t="str">
        <f t="shared" si="66"/>
        <v/>
      </c>
      <c r="AA850" s="438" t="str">
        <f>IF(Z850="","",VLOOKUP(Z850,'Drop Down Lists'!$D$2:$E$3942,FALSE))</f>
        <v/>
      </c>
      <c r="AB850" s="438"/>
      <c r="AC850" s="438"/>
      <c r="AD850" s="433" t="str">
        <f t="shared" si="67"/>
        <v/>
      </c>
      <c r="AE850" s="439" t="str">
        <f t="shared" si="65"/>
        <v/>
      </c>
      <c r="AF850" s="438" t="str">
        <f>IF(AE850="","",VLOOKUP(AE850,'Drop Down Lists'!$D$2:$E$394,2,FALSE))</f>
        <v/>
      </c>
      <c r="AG850" s="439"/>
      <c r="AH850" s="437" t="str">
        <f t="shared" si="68"/>
        <v/>
      </c>
      <c r="AI850" s="438" t="str">
        <f t="shared" si="69"/>
        <v xml:space="preserve"> </v>
      </c>
      <c r="AJ850" s="438" t="str">
        <f>IF(AI850=" "," ",VLOOKUP(AI850,'Drop Down Lists'!$D$2:$E$394,2,FALSE))</f>
        <v xml:space="preserve"> </v>
      </c>
      <c r="AK850" s="440"/>
    </row>
    <row r="851" spans="1:37">
      <c r="A851" s="422"/>
      <c r="B851" s="423"/>
      <c r="C851" s="423"/>
      <c r="D851" s="423"/>
      <c r="E851" s="424"/>
      <c r="F851" s="423"/>
      <c r="G851" s="423"/>
      <c r="H851" s="424"/>
      <c r="I851" s="423"/>
      <c r="J851" s="423"/>
      <c r="K851" s="423"/>
      <c r="L851" s="433"/>
      <c r="M851" s="423"/>
      <c r="N851" s="423"/>
      <c r="O851" s="425"/>
      <c r="P851" s="434"/>
      <c r="Q851" s="423"/>
      <c r="R851" s="423"/>
      <c r="S851" s="423"/>
      <c r="T851" s="435" t="str">
        <f>IF(S851="","",VLOOKUP(S851,'Drop Down Lists'!$D$2:$E$394,2,FALSE))</f>
        <v/>
      </c>
      <c r="U851" s="428"/>
      <c r="V851" s="428"/>
      <c r="W851" s="436"/>
      <c r="X851" s="436"/>
      <c r="Y851" s="437"/>
      <c r="Z851" s="438" t="str">
        <f t="shared" si="66"/>
        <v/>
      </c>
      <c r="AA851" s="438" t="str">
        <f>IF(Z851="","",VLOOKUP(Z851,'Drop Down Lists'!$D$2:$E$3942,FALSE))</f>
        <v/>
      </c>
      <c r="AB851" s="438"/>
      <c r="AC851" s="438"/>
      <c r="AD851" s="433" t="str">
        <f t="shared" si="67"/>
        <v/>
      </c>
      <c r="AE851" s="439" t="str">
        <f t="shared" si="65"/>
        <v/>
      </c>
      <c r="AF851" s="438" t="str">
        <f>IF(AE851="","",VLOOKUP(AE851,'Drop Down Lists'!$D$2:$E$394,2,FALSE))</f>
        <v/>
      </c>
      <c r="AG851" s="439"/>
      <c r="AH851" s="437" t="str">
        <f t="shared" si="68"/>
        <v/>
      </c>
      <c r="AI851" s="438" t="str">
        <f t="shared" si="69"/>
        <v xml:space="preserve"> </v>
      </c>
      <c r="AJ851" s="438" t="str">
        <f>IF(AI851=" "," ",VLOOKUP(AI851,'Drop Down Lists'!$D$2:$E$394,2,FALSE))</f>
        <v xml:space="preserve"> </v>
      </c>
      <c r="AK851" s="440"/>
    </row>
    <row r="852" spans="1:37">
      <c r="A852" s="422"/>
      <c r="B852" s="423"/>
      <c r="C852" s="423"/>
      <c r="D852" s="423"/>
      <c r="E852" s="424"/>
      <c r="F852" s="423"/>
      <c r="G852" s="423"/>
      <c r="H852" s="424"/>
      <c r="I852" s="423"/>
      <c r="J852" s="423"/>
      <c r="K852" s="423"/>
      <c r="L852" s="433"/>
      <c r="M852" s="423"/>
      <c r="N852" s="423"/>
      <c r="O852" s="425"/>
      <c r="P852" s="434"/>
      <c r="Q852" s="423"/>
      <c r="R852" s="423"/>
      <c r="S852" s="423"/>
      <c r="T852" s="435" t="str">
        <f>IF(S852="","",VLOOKUP(S852,'Drop Down Lists'!$D$2:$E$394,2,FALSE))</f>
        <v/>
      </c>
      <c r="U852" s="428"/>
      <c r="V852" s="428"/>
      <c r="W852" s="436"/>
      <c r="X852" s="436"/>
      <c r="Y852" s="437"/>
      <c r="Z852" s="438" t="str">
        <f t="shared" si="66"/>
        <v/>
      </c>
      <c r="AA852" s="438" t="str">
        <f>IF(Z852="","",VLOOKUP(Z852,'Drop Down Lists'!$D$2:$E$3942,FALSE))</f>
        <v/>
      </c>
      <c r="AB852" s="438"/>
      <c r="AC852" s="438"/>
      <c r="AD852" s="433" t="str">
        <f t="shared" si="67"/>
        <v/>
      </c>
      <c r="AE852" s="439" t="str">
        <f t="shared" si="65"/>
        <v/>
      </c>
      <c r="AF852" s="438" t="str">
        <f>IF(AE852="","",VLOOKUP(AE852,'Drop Down Lists'!$D$2:$E$394,2,FALSE))</f>
        <v/>
      </c>
      <c r="AG852" s="439"/>
      <c r="AH852" s="437" t="str">
        <f t="shared" si="68"/>
        <v/>
      </c>
      <c r="AI852" s="438" t="str">
        <f t="shared" si="69"/>
        <v xml:space="preserve"> </v>
      </c>
      <c r="AJ852" s="438" t="str">
        <f>IF(AI852=" "," ",VLOOKUP(AI852,'Drop Down Lists'!$D$2:$E$394,2,FALSE))</f>
        <v xml:space="preserve"> </v>
      </c>
      <c r="AK852" s="440"/>
    </row>
    <row r="853" spans="1:37">
      <c r="A853" s="422"/>
      <c r="B853" s="423"/>
      <c r="C853" s="423"/>
      <c r="D853" s="423"/>
      <c r="E853" s="424"/>
      <c r="F853" s="423"/>
      <c r="G853" s="423"/>
      <c r="H853" s="424"/>
      <c r="I853" s="423"/>
      <c r="J853" s="423"/>
      <c r="K853" s="423"/>
      <c r="L853" s="433"/>
      <c r="M853" s="423"/>
      <c r="N853" s="423"/>
      <c r="O853" s="425"/>
      <c r="P853" s="434"/>
      <c r="Q853" s="423"/>
      <c r="R853" s="423"/>
      <c r="S853" s="423"/>
      <c r="T853" s="435" t="str">
        <f>IF(S853="","",VLOOKUP(S853,'Drop Down Lists'!$D$2:$E$394,2,FALSE))</f>
        <v/>
      </c>
      <c r="U853" s="428"/>
      <c r="V853" s="428"/>
      <c r="W853" s="436"/>
      <c r="X853" s="436"/>
      <c r="Y853" s="437"/>
      <c r="Z853" s="438" t="str">
        <f t="shared" si="66"/>
        <v/>
      </c>
      <c r="AA853" s="438" t="str">
        <f>IF(Z853="","",VLOOKUP(Z853,'Drop Down Lists'!$D$2:$E$3942,FALSE))</f>
        <v/>
      </c>
      <c r="AB853" s="438"/>
      <c r="AC853" s="438"/>
      <c r="AD853" s="433" t="str">
        <f t="shared" si="67"/>
        <v/>
      </c>
      <c r="AE853" s="439" t="str">
        <f t="shared" si="65"/>
        <v/>
      </c>
      <c r="AF853" s="438" t="str">
        <f>IF(AE853="","",VLOOKUP(AE853,'Drop Down Lists'!$D$2:$E$394,2,FALSE))</f>
        <v/>
      </c>
      <c r="AG853" s="439"/>
      <c r="AH853" s="437" t="str">
        <f t="shared" si="68"/>
        <v/>
      </c>
      <c r="AI853" s="438" t="str">
        <f t="shared" si="69"/>
        <v xml:space="preserve"> </v>
      </c>
      <c r="AJ853" s="438" t="str">
        <f>IF(AI853=" "," ",VLOOKUP(AI853,'Drop Down Lists'!$D$2:$E$394,2,FALSE))</f>
        <v xml:space="preserve"> </v>
      </c>
      <c r="AK853" s="440"/>
    </row>
    <row r="854" spans="1:37">
      <c r="A854" s="422"/>
      <c r="B854" s="423"/>
      <c r="C854" s="423"/>
      <c r="D854" s="423"/>
      <c r="E854" s="424"/>
      <c r="F854" s="423"/>
      <c r="G854" s="423"/>
      <c r="H854" s="424"/>
      <c r="I854" s="423"/>
      <c r="J854" s="423"/>
      <c r="K854" s="423"/>
      <c r="L854" s="433"/>
      <c r="M854" s="423"/>
      <c r="N854" s="423"/>
      <c r="O854" s="425"/>
      <c r="P854" s="434"/>
      <c r="Q854" s="423"/>
      <c r="R854" s="423"/>
      <c r="S854" s="423"/>
      <c r="T854" s="435" t="str">
        <f>IF(S854="","",VLOOKUP(S854,'Drop Down Lists'!$D$2:$E$394,2,FALSE))</f>
        <v/>
      </c>
      <c r="U854" s="428"/>
      <c r="V854" s="428"/>
      <c r="W854" s="436"/>
      <c r="X854" s="436"/>
      <c r="Y854" s="437"/>
      <c r="Z854" s="438" t="str">
        <f t="shared" si="66"/>
        <v/>
      </c>
      <c r="AA854" s="438" t="str">
        <f>IF(Z854="","",VLOOKUP(Z854,'Drop Down Lists'!$D$2:$E$3942,FALSE))</f>
        <v/>
      </c>
      <c r="AB854" s="438"/>
      <c r="AC854" s="438"/>
      <c r="AD854" s="433" t="str">
        <f t="shared" si="67"/>
        <v/>
      </c>
      <c r="AE854" s="439" t="str">
        <f t="shared" si="65"/>
        <v/>
      </c>
      <c r="AF854" s="438" t="str">
        <f>IF(AE854="","",VLOOKUP(AE854,'Drop Down Lists'!$D$2:$E$394,2,FALSE))</f>
        <v/>
      </c>
      <c r="AG854" s="439"/>
      <c r="AH854" s="437" t="str">
        <f t="shared" si="68"/>
        <v/>
      </c>
      <c r="AI854" s="438" t="str">
        <f t="shared" si="69"/>
        <v xml:space="preserve"> </v>
      </c>
      <c r="AJ854" s="438" t="str">
        <f>IF(AI854=" "," ",VLOOKUP(AI854,'Drop Down Lists'!$D$2:$E$394,2,FALSE))</f>
        <v xml:space="preserve"> </v>
      </c>
      <c r="AK854" s="440"/>
    </row>
    <row r="855" spans="1:37">
      <c r="A855" s="422"/>
      <c r="B855" s="423"/>
      <c r="C855" s="423"/>
      <c r="D855" s="423"/>
      <c r="E855" s="424"/>
      <c r="F855" s="423"/>
      <c r="G855" s="423"/>
      <c r="H855" s="424"/>
      <c r="I855" s="423"/>
      <c r="J855" s="423"/>
      <c r="K855" s="423"/>
      <c r="L855" s="433"/>
      <c r="M855" s="423"/>
      <c r="N855" s="423"/>
      <c r="O855" s="425"/>
      <c r="P855" s="434"/>
      <c r="Q855" s="423"/>
      <c r="R855" s="423"/>
      <c r="S855" s="423"/>
      <c r="T855" s="435" t="str">
        <f>IF(S855="","",VLOOKUP(S855,'Drop Down Lists'!$D$2:$E$394,2,FALSE))</f>
        <v/>
      </c>
      <c r="U855" s="428"/>
      <c r="V855" s="428"/>
      <c r="W855" s="436"/>
      <c r="X855" s="436"/>
      <c r="Y855" s="437"/>
      <c r="Z855" s="438" t="str">
        <f t="shared" si="66"/>
        <v/>
      </c>
      <c r="AA855" s="438" t="str">
        <f>IF(Z855="","",VLOOKUP(Z855,'Drop Down Lists'!$D$2:$E$3942,FALSE))</f>
        <v/>
      </c>
      <c r="AB855" s="438"/>
      <c r="AC855" s="438"/>
      <c r="AD855" s="433" t="str">
        <f t="shared" si="67"/>
        <v/>
      </c>
      <c r="AE855" s="439" t="str">
        <f t="shared" si="65"/>
        <v/>
      </c>
      <c r="AF855" s="438" t="str">
        <f>IF(AE855="","",VLOOKUP(AE855,'Drop Down Lists'!$D$2:$E$394,2,FALSE))</f>
        <v/>
      </c>
      <c r="AG855" s="439"/>
      <c r="AH855" s="437" t="str">
        <f t="shared" si="68"/>
        <v/>
      </c>
      <c r="AI855" s="438" t="str">
        <f t="shared" si="69"/>
        <v xml:space="preserve"> </v>
      </c>
      <c r="AJ855" s="438" t="str">
        <f>IF(AI855=" "," ",VLOOKUP(AI855,'Drop Down Lists'!$D$2:$E$394,2,FALSE))</f>
        <v xml:space="preserve"> </v>
      </c>
      <c r="AK855" s="440"/>
    </row>
    <row r="856" spans="1:37">
      <c r="A856" s="422"/>
      <c r="B856" s="423"/>
      <c r="C856" s="423"/>
      <c r="D856" s="423"/>
      <c r="E856" s="424"/>
      <c r="F856" s="423"/>
      <c r="G856" s="423"/>
      <c r="H856" s="424"/>
      <c r="I856" s="423"/>
      <c r="J856" s="423"/>
      <c r="K856" s="423"/>
      <c r="L856" s="433"/>
      <c r="M856" s="423"/>
      <c r="N856" s="423"/>
      <c r="O856" s="425"/>
      <c r="P856" s="434"/>
      <c r="Q856" s="423"/>
      <c r="R856" s="423"/>
      <c r="S856" s="423"/>
      <c r="T856" s="435" t="str">
        <f>IF(S856="","",VLOOKUP(S856,'Drop Down Lists'!$D$2:$E$394,2,FALSE))</f>
        <v/>
      </c>
      <c r="U856" s="428"/>
      <c r="V856" s="428"/>
      <c r="W856" s="436"/>
      <c r="X856" s="436"/>
      <c r="Y856" s="437"/>
      <c r="Z856" s="438" t="str">
        <f t="shared" si="66"/>
        <v/>
      </c>
      <c r="AA856" s="438" t="str">
        <f>IF(Z856="","",VLOOKUP(Z856,'Drop Down Lists'!$D$2:$E$3942,FALSE))</f>
        <v/>
      </c>
      <c r="AB856" s="438"/>
      <c r="AC856" s="438"/>
      <c r="AD856" s="433" t="str">
        <f t="shared" si="67"/>
        <v/>
      </c>
      <c r="AE856" s="439" t="str">
        <f t="shared" si="65"/>
        <v/>
      </c>
      <c r="AF856" s="438" t="str">
        <f>IF(AE856="","",VLOOKUP(AE856,'Drop Down Lists'!$D$2:$E$394,2,FALSE))</f>
        <v/>
      </c>
      <c r="AG856" s="439"/>
      <c r="AH856" s="437" t="str">
        <f t="shared" si="68"/>
        <v/>
      </c>
      <c r="AI856" s="438" t="str">
        <f t="shared" si="69"/>
        <v xml:space="preserve"> </v>
      </c>
      <c r="AJ856" s="438" t="str">
        <f>IF(AI856=" "," ",VLOOKUP(AI856,'Drop Down Lists'!$D$2:$E$394,2,FALSE))</f>
        <v xml:space="preserve"> </v>
      </c>
      <c r="AK856" s="440"/>
    </row>
    <row r="857" spans="1:37">
      <c r="A857" s="422"/>
      <c r="B857" s="423"/>
      <c r="C857" s="423"/>
      <c r="D857" s="423"/>
      <c r="E857" s="424"/>
      <c r="F857" s="423"/>
      <c r="G857" s="423"/>
      <c r="H857" s="424"/>
      <c r="I857" s="423"/>
      <c r="J857" s="423"/>
      <c r="K857" s="423"/>
      <c r="L857" s="433"/>
      <c r="M857" s="423"/>
      <c r="N857" s="423"/>
      <c r="O857" s="425"/>
      <c r="P857" s="434"/>
      <c r="Q857" s="423"/>
      <c r="R857" s="423"/>
      <c r="S857" s="423"/>
      <c r="T857" s="435" t="str">
        <f>IF(S857="","",VLOOKUP(S857,'Drop Down Lists'!$D$2:$E$394,2,FALSE))</f>
        <v/>
      </c>
      <c r="U857" s="428"/>
      <c r="V857" s="428"/>
      <c r="W857" s="436"/>
      <c r="X857" s="436"/>
      <c r="Y857" s="437"/>
      <c r="Z857" s="438" t="str">
        <f t="shared" si="66"/>
        <v/>
      </c>
      <c r="AA857" s="438" t="str">
        <f>IF(Z857="","",VLOOKUP(Z857,'Drop Down Lists'!$D$2:$E$3942,FALSE))</f>
        <v/>
      </c>
      <c r="AB857" s="438"/>
      <c r="AC857" s="438"/>
      <c r="AD857" s="433" t="str">
        <f t="shared" si="67"/>
        <v/>
      </c>
      <c r="AE857" s="439" t="str">
        <f t="shared" si="65"/>
        <v/>
      </c>
      <c r="AF857" s="438" t="str">
        <f>IF(AE857="","",VLOOKUP(AE857,'Drop Down Lists'!$D$2:$E$394,2,FALSE))</f>
        <v/>
      </c>
      <c r="AG857" s="439"/>
      <c r="AH857" s="437" t="str">
        <f t="shared" si="68"/>
        <v/>
      </c>
      <c r="AI857" s="438" t="str">
        <f t="shared" si="69"/>
        <v xml:space="preserve"> </v>
      </c>
      <c r="AJ857" s="438" t="str">
        <f>IF(AI857=" "," ",VLOOKUP(AI857,'Drop Down Lists'!$D$2:$E$394,2,FALSE))</f>
        <v xml:space="preserve"> </v>
      </c>
      <c r="AK857" s="440"/>
    </row>
    <row r="858" spans="1:37">
      <c r="A858" s="422"/>
      <c r="B858" s="423"/>
      <c r="C858" s="423"/>
      <c r="D858" s="423"/>
      <c r="E858" s="424"/>
      <c r="F858" s="423"/>
      <c r="G858" s="423"/>
      <c r="H858" s="424"/>
      <c r="I858" s="423"/>
      <c r="J858" s="423"/>
      <c r="K858" s="423"/>
      <c r="L858" s="433"/>
      <c r="M858" s="423"/>
      <c r="N858" s="423"/>
      <c r="O858" s="425"/>
      <c r="P858" s="434"/>
      <c r="Q858" s="423"/>
      <c r="R858" s="423"/>
      <c r="S858" s="423"/>
      <c r="T858" s="435" t="str">
        <f>IF(S858="","",VLOOKUP(S858,'Drop Down Lists'!$D$2:$E$394,2,FALSE))</f>
        <v/>
      </c>
      <c r="U858" s="428"/>
      <c r="V858" s="428"/>
      <c r="W858" s="436"/>
      <c r="X858" s="436"/>
      <c r="Y858" s="437"/>
      <c r="Z858" s="438" t="str">
        <f t="shared" si="66"/>
        <v/>
      </c>
      <c r="AA858" s="438" t="str">
        <f>IF(Z858="","",VLOOKUP(Z858,'Drop Down Lists'!$D$2:$E$3942,FALSE))</f>
        <v/>
      </c>
      <c r="AB858" s="438"/>
      <c r="AC858" s="438"/>
      <c r="AD858" s="433" t="str">
        <f t="shared" si="67"/>
        <v/>
      </c>
      <c r="AE858" s="439" t="str">
        <f t="shared" si="65"/>
        <v/>
      </c>
      <c r="AF858" s="438" t="str">
        <f>IF(AE858="","",VLOOKUP(AE858,'Drop Down Lists'!$D$2:$E$394,2,FALSE))</f>
        <v/>
      </c>
      <c r="AG858" s="439"/>
      <c r="AH858" s="437" t="str">
        <f t="shared" si="68"/>
        <v/>
      </c>
      <c r="AI858" s="438" t="str">
        <f t="shared" si="69"/>
        <v xml:space="preserve"> </v>
      </c>
      <c r="AJ858" s="438" t="str">
        <f>IF(AI858=" "," ",VLOOKUP(AI858,'Drop Down Lists'!$D$2:$E$394,2,FALSE))</f>
        <v xml:space="preserve"> </v>
      </c>
      <c r="AK858" s="440"/>
    </row>
    <row r="859" spans="1:37">
      <c r="A859" s="422"/>
      <c r="B859" s="423"/>
      <c r="C859" s="423"/>
      <c r="D859" s="423"/>
      <c r="E859" s="424"/>
      <c r="F859" s="423"/>
      <c r="G859" s="423"/>
      <c r="H859" s="424"/>
      <c r="I859" s="423"/>
      <c r="J859" s="423"/>
      <c r="K859" s="423"/>
      <c r="L859" s="433"/>
      <c r="M859" s="423"/>
      <c r="N859" s="423"/>
      <c r="O859" s="425"/>
      <c r="P859" s="434"/>
      <c r="Q859" s="423"/>
      <c r="R859" s="423"/>
      <c r="S859" s="423"/>
      <c r="T859" s="435" t="str">
        <f>IF(S859="","",VLOOKUP(S859,'Drop Down Lists'!$D$2:$E$394,2,FALSE))</f>
        <v/>
      </c>
      <c r="U859" s="428"/>
      <c r="V859" s="428"/>
      <c r="W859" s="436"/>
      <c r="X859" s="436"/>
      <c r="Y859" s="437"/>
      <c r="Z859" s="438" t="str">
        <f t="shared" si="66"/>
        <v/>
      </c>
      <c r="AA859" s="438" t="str">
        <f>IF(Z859="","",VLOOKUP(Z859,'Drop Down Lists'!$D$2:$E$3942,FALSE))</f>
        <v/>
      </c>
      <c r="AB859" s="438"/>
      <c r="AC859" s="438"/>
      <c r="AD859" s="433" t="str">
        <f t="shared" si="67"/>
        <v/>
      </c>
      <c r="AE859" s="439" t="str">
        <f t="shared" si="65"/>
        <v/>
      </c>
      <c r="AF859" s="438" t="str">
        <f>IF(AE859="","",VLOOKUP(AE859,'Drop Down Lists'!$D$2:$E$394,2,FALSE))</f>
        <v/>
      </c>
      <c r="AG859" s="439"/>
      <c r="AH859" s="437" t="str">
        <f t="shared" si="68"/>
        <v/>
      </c>
      <c r="AI859" s="438" t="str">
        <f t="shared" si="69"/>
        <v xml:space="preserve"> </v>
      </c>
      <c r="AJ859" s="438" t="str">
        <f>IF(AI859=" "," ",VLOOKUP(AI859,'Drop Down Lists'!$D$2:$E$394,2,FALSE))</f>
        <v xml:space="preserve"> </v>
      </c>
      <c r="AK859" s="440"/>
    </row>
    <row r="860" spans="1:37">
      <c r="A860" s="422"/>
      <c r="B860" s="423"/>
      <c r="C860" s="423"/>
      <c r="D860" s="423"/>
      <c r="E860" s="424"/>
      <c r="F860" s="423"/>
      <c r="G860" s="423"/>
      <c r="H860" s="424"/>
      <c r="I860" s="423"/>
      <c r="J860" s="423"/>
      <c r="K860" s="423"/>
      <c r="L860" s="433"/>
      <c r="M860" s="423"/>
      <c r="N860" s="423"/>
      <c r="O860" s="425"/>
      <c r="P860" s="434"/>
      <c r="Q860" s="423"/>
      <c r="R860" s="423"/>
      <c r="S860" s="423"/>
      <c r="T860" s="435" t="str">
        <f>IF(S860="","",VLOOKUP(S860,'Drop Down Lists'!$D$2:$E$394,2,FALSE))</f>
        <v/>
      </c>
      <c r="U860" s="428"/>
      <c r="V860" s="428"/>
      <c r="W860" s="436"/>
      <c r="X860" s="436"/>
      <c r="Y860" s="437"/>
      <c r="Z860" s="438" t="str">
        <f t="shared" si="66"/>
        <v/>
      </c>
      <c r="AA860" s="438" t="str">
        <f>IF(Z860="","",VLOOKUP(Z860,'Drop Down Lists'!$D$2:$E$3942,FALSE))</f>
        <v/>
      </c>
      <c r="AB860" s="438"/>
      <c r="AC860" s="438"/>
      <c r="AD860" s="433" t="str">
        <f t="shared" si="67"/>
        <v/>
      </c>
      <c r="AE860" s="439" t="str">
        <f t="shared" si="65"/>
        <v/>
      </c>
      <c r="AF860" s="438" t="str">
        <f>IF(AE860="","",VLOOKUP(AE860,'Drop Down Lists'!$D$2:$E$394,2,FALSE))</f>
        <v/>
      </c>
      <c r="AG860" s="439"/>
      <c r="AH860" s="437" t="str">
        <f t="shared" si="68"/>
        <v/>
      </c>
      <c r="AI860" s="438" t="str">
        <f t="shared" si="69"/>
        <v xml:space="preserve"> </v>
      </c>
      <c r="AJ860" s="438" t="str">
        <f>IF(AI860=" "," ",VLOOKUP(AI860,'Drop Down Lists'!$D$2:$E$394,2,FALSE))</f>
        <v xml:space="preserve"> </v>
      </c>
      <c r="AK860" s="440"/>
    </row>
    <row r="861" spans="1:37">
      <c r="A861" s="422"/>
      <c r="B861" s="423"/>
      <c r="C861" s="423"/>
      <c r="D861" s="423"/>
      <c r="E861" s="424"/>
      <c r="F861" s="423"/>
      <c r="G861" s="423"/>
      <c r="H861" s="424"/>
      <c r="I861" s="423"/>
      <c r="J861" s="423"/>
      <c r="K861" s="423"/>
      <c r="L861" s="433"/>
      <c r="M861" s="423"/>
      <c r="N861" s="423"/>
      <c r="O861" s="425"/>
      <c r="P861" s="434"/>
      <c r="Q861" s="423"/>
      <c r="R861" s="423"/>
      <c r="S861" s="423"/>
      <c r="T861" s="435" t="str">
        <f>IF(S861="","",VLOOKUP(S861,'Drop Down Lists'!$D$2:$E$394,2,FALSE))</f>
        <v/>
      </c>
      <c r="U861" s="428"/>
      <c r="V861" s="428"/>
      <c r="W861" s="436"/>
      <c r="X861" s="436"/>
      <c r="Y861" s="437"/>
      <c r="Z861" s="438" t="str">
        <f t="shared" si="66"/>
        <v/>
      </c>
      <c r="AA861" s="438" t="str">
        <f>IF(Z861="","",VLOOKUP(Z861,'Drop Down Lists'!$D$2:$E$3942,FALSE))</f>
        <v/>
      </c>
      <c r="AB861" s="438"/>
      <c r="AC861" s="438"/>
      <c r="AD861" s="433" t="str">
        <f t="shared" si="67"/>
        <v/>
      </c>
      <c r="AE861" s="439" t="str">
        <f t="shared" si="65"/>
        <v/>
      </c>
      <c r="AF861" s="438" t="str">
        <f>IF(AE861="","",VLOOKUP(AE861,'Drop Down Lists'!$D$2:$E$394,2,FALSE))</f>
        <v/>
      </c>
      <c r="AG861" s="439"/>
      <c r="AH861" s="437" t="str">
        <f t="shared" si="68"/>
        <v/>
      </c>
      <c r="AI861" s="438" t="str">
        <f t="shared" si="69"/>
        <v xml:space="preserve"> </v>
      </c>
      <c r="AJ861" s="438" t="str">
        <f>IF(AI861=" "," ",VLOOKUP(AI861,'Drop Down Lists'!$D$2:$E$394,2,FALSE))</f>
        <v xml:space="preserve"> </v>
      </c>
      <c r="AK861" s="440"/>
    </row>
    <row r="862" spans="1:37">
      <c r="A862" s="422"/>
      <c r="B862" s="423"/>
      <c r="C862" s="423"/>
      <c r="D862" s="423"/>
      <c r="E862" s="424"/>
      <c r="F862" s="423"/>
      <c r="G862" s="423"/>
      <c r="H862" s="424"/>
      <c r="I862" s="423"/>
      <c r="J862" s="423"/>
      <c r="K862" s="423"/>
      <c r="L862" s="433"/>
      <c r="M862" s="423"/>
      <c r="N862" s="423"/>
      <c r="O862" s="425"/>
      <c r="P862" s="434"/>
      <c r="Q862" s="423"/>
      <c r="R862" s="423"/>
      <c r="S862" s="423"/>
      <c r="T862" s="435" t="str">
        <f>IF(S862="","",VLOOKUP(S862,'Drop Down Lists'!$D$2:$E$394,2,FALSE))</f>
        <v/>
      </c>
      <c r="U862" s="428"/>
      <c r="V862" s="428"/>
      <c r="W862" s="436"/>
      <c r="X862" s="436"/>
      <c r="Y862" s="437"/>
      <c r="Z862" s="438" t="str">
        <f t="shared" si="66"/>
        <v/>
      </c>
      <c r="AA862" s="438" t="str">
        <f>IF(Z862="","",VLOOKUP(Z862,'Drop Down Lists'!$D$2:$E$3942,FALSE))</f>
        <v/>
      </c>
      <c r="AB862" s="438"/>
      <c r="AC862" s="438"/>
      <c r="AD862" s="433" t="str">
        <f t="shared" si="67"/>
        <v/>
      </c>
      <c r="AE862" s="439" t="str">
        <f t="shared" si="65"/>
        <v/>
      </c>
      <c r="AF862" s="438" t="str">
        <f>IF(AE862="","",VLOOKUP(AE862,'Drop Down Lists'!$D$2:$E$394,2,FALSE))</f>
        <v/>
      </c>
      <c r="AG862" s="439"/>
      <c r="AH862" s="437" t="str">
        <f t="shared" si="68"/>
        <v/>
      </c>
      <c r="AI862" s="438" t="str">
        <f t="shared" si="69"/>
        <v xml:space="preserve"> </v>
      </c>
      <c r="AJ862" s="438" t="str">
        <f>IF(AI862=" "," ",VLOOKUP(AI862,'Drop Down Lists'!$D$2:$E$394,2,FALSE))</f>
        <v xml:space="preserve"> </v>
      </c>
      <c r="AK862" s="440"/>
    </row>
    <row r="863" spans="1:37">
      <c r="A863" s="422"/>
      <c r="B863" s="423"/>
      <c r="C863" s="423"/>
      <c r="D863" s="423"/>
      <c r="E863" s="424"/>
      <c r="F863" s="423"/>
      <c r="G863" s="423"/>
      <c r="H863" s="424"/>
      <c r="I863" s="423"/>
      <c r="J863" s="423"/>
      <c r="K863" s="423"/>
      <c r="L863" s="433"/>
      <c r="M863" s="423"/>
      <c r="N863" s="423"/>
      <c r="O863" s="425"/>
      <c r="P863" s="434"/>
      <c r="Q863" s="423"/>
      <c r="R863" s="423"/>
      <c r="S863" s="423"/>
      <c r="T863" s="435" t="str">
        <f>IF(S863="","",VLOOKUP(S863,'Drop Down Lists'!$D$2:$E$394,2,FALSE))</f>
        <v/>
      </c>
      <c r="U863" s="428"/>
      <c r="V863" s="428"/>
      <c r="W863" s="436"/>
      <c r="X863" s="436"/>
      <c r="Y863" s="437"/>
      <c r="Z863" s="438" t="str">
        <f t="shared" si="66"/>
        <v/>
      </c>
      <c r="AA863" s="438" t="str">
        <f>IF(Z863="","",VLOOKUP(Z863,'Drop Down Lists'!$D$2:$E$3942,FALSE))</f>
        <v/>
      </c>
      <c r="AB863" s="438"/>
      <c r="AC863" s="438"/>
      <c r="AD863" s="433" t="str">
        <f t="shared" si="67"/>
        <v/>
      </c>
      <c r="AE863" s="439" t="str">
        <f t="shared" si="65"/>
        <v/>
      </c>
      <c r="AF863" s="438" t="str">
        <f>IF(AE863="","",VLOOKUP(AE863,'Drop Down Lists'!$D$2:$E$394,2,FALSE))</f>
        <v/>
      </c>
      <c r="AG863" s="439"/>
      <c r="AH863" s="437" t="str">
        <f t="shared" si="68"/>
        <v/>
      </c>
      <c r="AI863" s="438" t="str">
        <f t="shared" si="69"/>
        <v xml:space="preserve"> </v>
      </c>
      <c r="AJ863" s="438" t="str">
        <f>IF(AI863=" "," ",VLOOKUP(AI863,'Drop Down Lists'!$D$2:$E$394,2,FALSE))</f>
        <v xml:space="preserve"> </v>
      </c>
      <c r="AK863" s="440"/>
    </row>
    <row r="864" spans="1:37">
      <c r="A864" s="422"/>
      <c r="B864" s="423"/>
      <c r="C864" s="423"/>
      <c r="D864" s="423"/>
      <c r="E864" s="424"/>
      <c r="F864" s="423"/>
      <c r="G864" s="423"/>
      <c r="H864" s="424"/>
      <c r="I864" s="423"/>
      <c r="J864" s="423"/>
      <c r="K864" s="423"/>
      <c r="L864" s="433"/>
      <c r="M864" s="423"/>
      <c r="N864" s="423"/>
      <c r="O864" s="425"/>
      <c r="P864" s="434"/>
      <c r="Q864" s="423"/>
      <c r="R864" s="423"/>
      <c r="S864" s="423"/>
      <c r="T864" s="435" t="str">
        <f>IF(S864="","",VLOOKUP(S864,'Drop Down Lists'!$D$2:$E$394,2,FALSE))</f>
        <v/>
      </c>
      <c r="U864" s="428"/>
      <c r="V864" s="428"/>
      <c r="W864" s="436"/>
      <c r="X864" s="436"/>
      <c r="Y864" s="437"/>
      <c r="Z864" s="438" t="str">
        <f t="shared" si="66"/>
        <v/>
      </c>
      <c r="AA864" s="438" t="str">
        <f>IF(Z864="","",VLOOKUP(Z864,'Drop Down Lists'!$D$2:$E$3942,FALSE))</f>
        <v/>
      </c>
      <c r="AB864" s="438"/>
      <c r="AC864" s="438"/>
      <c r="AD864" s="433" t="str">
        <f t="shared" si="67"/>
        <v/>
      </c>
      <c r="AE864" s="439" t="str">
        <f t="shared" si="65"/>
        <v/>
      </c>
      <c r="AF864" s="438" t="str">
        <f>IF(AE864="","",VLOOKUP(AE864,'Drop Down Lists'!$D$2:$E$394,2,FALSE))</f>
        <v/>
      </c>
      <c r="AG864" s="439"/>
      <c r="AH864" s="437" t="str">
        <f t="shared" si="68"/>
        <v/>
      </c>
      <c r="AI864" s="438" t="str">
        <f t="shared" si="69"/>
        <v xml:space="preserve"> </v>
      </c>
      <c r="AJ864" s="438" t="str">
        <f>IF(AI864=" "," ",VLOOKUP(AI864,'Drop Down Lists'!$D$2:$E$394,2,FALSE))</f>
        <v xml:space="preserve"> </v>
      </c>
      <c r="AK864" s="440"/>
    </row>
    <row r="865" spans="1:37">
      <c r="A865" s="422"/>
      <c r="B865" s="423"/>
      <c r="C865" s="423"/>
      <c r="D865" s="423"/>
      <c r="E865" s="424"/>
      <c r="F865" s="423"/>
      <c r="G865" s="423"/>
      <c r="H865" s="424"/>
      <c r="I865" s="423"/>
      <c r="J865" s="423"/>
      <c r="K865" s="423"/>
      <c r="L865" s="433"/>
      <c r="M865" s="423"/>
      <c r="N865" s="423"/>
      <c r="O865" s="425"/>
      <c r="P865" s="434"/>
      <c r="Q865" s="423"/>
      <c r="R865" s="423"/>
      <c r="S865" s="423"/>
      <c r="T865" s="435" t="str">
        <f>IF(S865="","",VLOOKUP(S865,'Drop Down Lists'!$D$2:$E$394,2,FALSE))</f>
        <v/>
      </c>
      <c r="U865" s="428"/>
      <c r="V865" s="428"/>
      <c r="W865" s="436"/>
      <c r="X865" s="436"/>
      <c r="Y865" s="437"/>
      <c r="Z865" s="438" t="str">
        <f t="shared" si="66"/>
        <v/>
      </c>
      <c r="AA865" s="438" t="str">
        <f>IF(Z865="","",VLOOKUP(Z865,'Drop Down Lists'!$D$2:$E$3942,FALSE))</f>
        <v/>
      </c>
      <c r="AB865" s="438"/>
      <c r="AC865" s="438"/>
      <c r="AD865" s="433" t="str">
        <f t="shared" si="67"/>
        <v/>
      </c>
      <c r="AE865" s="439" t="str">
        <f t="shared" si="65"/>
        <v/>
      </c>
      <c r="AF865" s="438" t="str">
        <f>IF(AE865="","",VLOOKUP(AE865,'Drop Down Lists'!$D$2:$E$394,2,FALSE))</f>
        <v/>
      </c>
      <c r="AG865" s="439"/>
      <c r="AH865" s="437" t="str">
        <f t="shared" si="68"/>
        <v/>
      </c>
      <c r="AI865" s="438" t="str">
        <f t="shared" si="69"/>
        <v xml:space="preserve"> </v>
      </c>
      <c r="AJ865" s="438" t="str">
        <f>IF(AI865=" "," ",VLOOKUP(AI865,'Drop Down Lists'!$D$2:$E$394,2,FALSE))</f>
        <v xml:space="preserve"> </v>
      </c>
      <c r="AK865" s="440"/>
    </row>
    <row r="866" spans="1:37">
      <c r="A866" s="422"/>
      <c r="B866" s="423"/>
      <c r="C866" s="423"/>
      <c r="D866" s="423"/>
      <c r="E866" s="424"/>
      <c r="F866" s="423"/>
      <c r="G866" s="423"/>
      <c r="H866" s="424"/>
      <c r="I866" s="423"/>
      <c r="J866" s="423"/>
      <c r="K866" s="423"/>
      <c r="L866" s="433"/>
      <c r="M866" s="423"/>
      <c r="N866" s="423"/>
      <c r="O866" s="425"/>
      <c r="P866" s="434"/>
      <c r="Q866" s="423"/>
      <c r="R866" s="423"/>
      <c r="S866" s="423"/>
      <c r="T866" s="435" t="str">
        <f>IF(S866="","",VLOOKUP(S866,'Drop Down Lists'!$D$2:$E$394,2,FALSE))</f>
        <v/>
      </c>
      <c r="U866" s="428"/>
      <c r="V866" s="428"/>
      <c r="W866" s="436"/>
      <c r="X866" s="436"/>
      <c r="Y866" s="437"/>
      <c r="Z866" s="438" t="str">
        <f t="shared" si="66"/>
        <v/>
      </c>
      <c r="AA866" s="438" t="str">
        <f>IF(Z866="","",VLOOKUP(Z866,'Drop Down Lists'!$D$2:$E$3942,FALSE))</f>
        <v/>
      </c>
      <c r="AB866" s="438"/>
      <c r="AC866" s="438"/>
      <c r="AD866" s="433" t="str">
        <f t="shared" si="67"/>
        <v/>
      </c>
      <c r="AE866" s="439" t="str">
        <f t="shared" si="65"/>
        <v/>
      </c>
      <c r="AF866" s="438" t="str">
        <f>IF(AE866="","",VLOOKUP(AE866,'Drop Down Lists'!$D$2:$E$394,2,FALSE))</f>
        <v/>
      </c>
      <c r="AG866" s="439"/>
      <c r="AH866" s="437" t="str">
        <f t="shared" si="68"/>
        <v/>
      </c>
      <c r="AI866" s="438" t="str">
        <f t="shared" si="69"/>
        <v xml:space="preserve"> </v>
      </c>
      <c r="AJ866" s="438" t="str">
        <f>IF(AI866=" "," ",VLOOKUP(AI866,'Drop Down Lists'!$D$2:$E$394,2,FALSE))</f>
        <v xml:space="preserve"> </v>
      </c>
      <c r="AK866" s="440"/>
    </row>
    <row r="867" spans="1:37">
      <c r="A867" s="422"/>
      <c r="B867" s="423"/>
      <c r="C867" s="423"/>
      <c r="D867" s="423"/>
      <c r="E867" s="424"/>
      <c r="F867" s="423"/>
      <c r="G867" s="423"/>
      <c r="H867" s="424"/>
      <c r="I867" s="423"/>
      <c r="J867" s="423"/>
      <c r="K867" s="423"/>
      <c r="L867" s="433"/>
      <c r="M867" s="423"/>
      <c r="N867" s="423"/>
      <c r="O867" s="425"/>
      <c r="P867" s="434"/>
      <c r="Q867" s="423"/>
      <c r="R867" s="423"/>
      <c r="S867" s="423"/>
      <c r="T867" s="435" t="str">
        <f>IF(S867="","",VLOOKUP(S867,'Drop Down Lists'!$D$2:$E$394,2,FALSE))</f>
        <v/>
      </c>
      <c r="U867" s="428"/>
      <c r="V867" s="428"/>
      <c r="W867" s="436"/>
      <c r="X867" s="436"/>
      <c r="Y867" s="437"/>
      <c r="Z867" s="438" t="str">
        <f t="shared" si="66"/>
        <v/>
      </c>
      <c r="AA867" s="438" t="str">
        <f>IF(Z867="","",VLOOKUP(Z867,'Drop Down Lists'!$D$2:$E$3942,FALSE))</f>
        <v/>
      </c>
      <c r="AB867" s="438"/>
      <c r="AC867" s="438"/>
      <c r="AD867" s="433" t="str">
        <f t="shared" si="67"/>
        <v/>
      </c>
      <c r="AE867" s="439" t="str">
        <f t="shared" si="65"/>
        <v/>
      </c>
      <c r="AF867" s="438" t="str">
        <f>IF(AE867="","",VLOOKUP(AE867,'Drop Down Lists'!$D$2:$E$394,2,FALSE))</f>
        <v/>
      </c>
      <c r="AG867" s="439"/>
      <c r="AH867" s="437" t="str">
        <f t="shared" si="68"/>
        <v/>
      </c>
      <c r="AI867" s="438" t="str">
        <f t="shared" si="69"/>
        <v xml:space="preserve"> </v>
      </c>
      <c r="AJ867" s="438" t="str">
        <f>IF(AI867=" "," ",VLOOKUP(AI867,'Drop Down Lists'!$D$2:$E$394,2,FALSE))</f>
        <v xml:space="preserve"> </v>
      </c>
      <c r="AK867" s="440"/>
    </row>
    <row r="868" spans="1:37">
      <c r="A868" s="422"/>
      <c r="B868" s="423"/>
      <c r="C868" s="423"/>
      <c r="D868" s="423"/>
      <c r="E868" s="424"/>
      <c r="F868" s="423"/>
      <c r="G868" s="423"/>
      <c r="H868" s="424"/>
      <c r="I868" s="423"/>
      <c r="J868" s="423"/>
      <c r="K868" s="423"/>
      <c r="L868" s="433"/>
      <c r="M868" s="423"/>
      <c r="N868" s="423"/>
      <c r="O868" s="425"/>
      <c r="P868" s="434"/>
      <c r="Q868" s="423"/>
      <c r="R868" s="423"/>
      <c r="S868" s="423"/>
      <c r="T868" s="435" t="str">
        <f>IF(S868="","",VLOOKUP(S868,'Drop Down Lists'!$D$2:$E$394,2,FALSE))</f>
        <v/>
      </c>
      <c r="U868" s="428"/>
      <c r="V868" s="428"/>
      <c r="W868" s="436"/>
      <c r="X868" s="436"/>
      <c r="Y868" s="437"/>
      <c r="Z868" s="438" t="str">
        <f t="shared" si="66"/>
        <v/>
      </c>
      <c r="AA868" s="438" t="str">
        <f>IF(Z868="","",VLOOKUP(Z868,'Drop Down Lists'!$D$2:$E$3942,FALSE))</f>
        <v/>
      </c>
      <c r="AB868" s="438"/>
      <c r="AC868" s="438"/>
      <c r="AD868" s="433" t="str">
        <f t="shared" si="67"/>
        <v/>
      </c>
      <c r="AE868" s="439" t="str">
        <f t="shared" si="65"/>
        <v/>
      </c>
      <c r="AF868" s="438" t="str">
        <f>IF(AE868="","",VLOOKUP(AE868,'Drop Down Lists'!$D$2:$E$394,2,FALSE))</f>
        <v/>
      </c>
      <c r="AG868" s="439"/>
      <c r="AH868" s="437" t="str">
        <f t="shared" si="68"/>
        <v/>
      </c>
      <c r="AI868" s="438" t="str">
        <f t="shared" si="69"/>
        <v xml:space="preserve"> </v>
      </c>
      <c r="AJ868" s="438" t="str">
        <f>IF(AI868=" "," ",VLOOKUP(AI868,'Drop Down Lists'!$D$2:$E$394,2,FALSE))</f>
        <v xml:space="preserve"> </v>
      </c>
      <c r="AK868" s="440"/>
    </row>
    <row r="869" spans="1:37">
      <c r="A869" s="422"/>
      <c r="B869" s="423"/>
      <c r="C869" s="423"/>
      <c r="D869" s="423"/>
      <c r="E869" s="424"/>
      <c r="F869" s="423"/>
      <c r="G869" s="423"/>
      <c r="H869" s="424"/>
      <c r="I869" s="423"/>
      <c r="J869" s="423"/>
      <c r="K869" s="423"/>
      <c r="L869" s="433"/>
      <c r="M869" s="423"/>
      <c r="N869" s="423"/>
      <c r="O869" s="425"/>
      <c r="P869" s="434"/>
      <c r="Q869" s="423"/>
      <c r="R869" s="423"/>
      <c r="S869" s="423"/>
      <c r="T869" s="435" t="str">
        <f>IF(S869="","",VLOOKUP(S869,'Drop Down Lists'!$D$2:$E$394,2,FALSE))</f>
        <v/>
      </c>
      <c r="U869" s="428"/>
      <c r="V869" s="428"/>
      <c r="W869" s="436"/>
      <c r="X869" s="436"/>
      <c r="Y869" s="437"/>
      <c r="Z869" s="438" t="str">
        <f t="shared" si="66"/>
        <v/>
      </c>
      <c r="AA869" s="438" t="str">
        <f>IF(Z869="","",VLOOKUP(Z869,'Drop Down Lists'!$D$2:$E$3942,FALSE))</f>
        <v/>
      </c>
      <c r="AB869" s="438"/>
      <c r="AC869" s="438"/>
      <c r="AD869" s="433" t="str">
        <f t="shared" si="67"/>
        <v/>
      </c>
      <c r="AE869" s="439" t="str">
        <f t="shared" si="65"/>
        <v/>
      </c>
      <c r="AF869" s="438" t="str">
        <f>IF(AE869="","",VLOOKUP(AE869,'Drop Down Lists'!$D$2:$E$394,2,FALSE))</f>
        <v/>
      </c>
      <c r="AG869" s="439"/>
      <c r="AH869" s="437" t="str">
        <f t="shared" si="68"/>
        <v/>
      </c>
      <c r="AI869" s="438" t="str">
        <f t="shared" si="69"/>
        <v xml:space="preserve"> </v>
      </c>
      <c r="AJ869" s="438" t="str">
        <f>IF(AI869=" "," ",VLOOKUP(AI869,'Drop Down Lists'!$D$2:$E$394,2,FALSE))</f>
        <v xml:space="preserve"> </v>
      </c>
      <c r="AK869" s="440"/>
    </row>
    <row r="870" spans="1:37">
      <c r="A870" s="422"/>
      <c r="B870" s="423"/>
      <c r="C870" s="423"/>
      <c r="D870" s="423"/>
      <c r="E870" s="424"/>
      <c r="F870" s="423"/>
      <c r="G870" s="423"/>
      <c r="H870" s="424"/>
      <c r="I870" s="423"/>
      <c r="J870" s="423"/>
      <c r="K870" s="423"/>
      <c r="L870" s="433"/>
      <c r="M870" s="423"/>
      <c r="N870" s="423"/>
      <c r="O870" s="425"/>
      <c r="P870" s="434"/>
      <c r="Q870" s="423"/>
      <c r="R870" s="423"/>
      <c r="S870" s="423"/>
      <c r="T870" s="435" t="str">
        <f>IF(S870="","",VLOOKUP(S870,'Drop Down Lists'!$D$2:$E$394,2,FALSE))</f>
        <v/>
      </c>
      <c r="U870" s="428"/>
      <c r="V870" s="428"/>
      <c r="W870" s="436"/>
      <c r="X870" s="436"/>
      <c r="Y870" s="437"/>
      <c r="Z870" s="438" t="str">
        <f t="shared" si="66"/>
        <v/>
      </c>
      <c r="AA870" s="438" t="str">
        <f>IF(Z870="","",VLOOKUP(Z870,'Drop Down Lists'!$D$2:$E$3942,FALSE))</f>
        <v/>
      </c>
      <c r="AB870" s="438"/>
      <c r="AC870" s="438"/>
      <c r="AD870" s="433" t="str">
        <f t="shared" si="67"/>
        <v/>
      </c>
      <c r="AE870" s="439" t="str">
        <f t="shared" si="65"/>
        <v/>
      </c>
      <c r="AF870" s="438" t="str">
        <f>IF(AE870="","",VLOOKUP(AE870,'Drop Down Lists'!$D$2:$E$394,2,FALSE))</f>
        <v/>
      </c>
      <c r="AG870" s="439"/>
      <c r="AH870" s="437" t="str">
        <f t="shared" si="68"/>
        <v/>
      </c>
      <c r="AI870" s="438" t="str">
        <f t="shared" si="69"/>
        <v xml:space="preserve"> </v>
      </c>
      <c r="AJ870" s="438" t="str">
        <f>IF(AI870=" "," ",VLOOKUP(AI870,'Drop Down Lists'!$D$2:$E$394,2,FALSE))</f>
        <v xml:space="preserve"> </v>
      </c>
      <c r="AK870" s="440"/>
    </row>
    <row r="871" spans="1:37">
      <c r="A871" s="422"/>
      <c r="B871" s="423"/>
      <c r="C871" s="423"/>
      <c r="D871" s="423"/>
      <c r="E871" s="424"/>
      <c r="F871" s="423"/>
      <c r="G871" s="423"/>
      <c r="H871" s="424"/>
      <c r="I871" s="423"/>
      <c r="J871" s="423"/>
      <c r="K871" s="423"/>
      <c r="L871" s="433"/>
      <c r="M871" s="423"/>
      <c r="N871" s="423"/>
      <c r="O871" s="425"/>
      <c r="P871" s="434"/>
      <c r="Q871" s="423"/>
      <c r="R871" s="423"/>
      <c r="S871" s="423"/>
      <c r="T871" s="435" t="str">
        <f>IF(S871="","",VLOOKUP(S871,'Drop Down Lists'!$D$2:$E$394,2,FALSE))</f>
        <v/>
      </c>
      <c r="U871" s="428"/>
      <c r="V871" s="428"/>
      <c r="W871" s="436"/>
      <c r="X871" s="436"/>
      <c r="Y871" s="437"/>
      <c r="Z871" s="438" t="str">
        <f t="shared" si="66"/>
        <v/>
      </c>
      <c r="AA871" s="438" t="str">
        <f>IF(Z871="","",VLOOKUP(Z871,'Drop Down Lists'!$D$2:$E$3942,FALSE))</f>
        <v/>
      </c>
      <c r="AB871" s="438"/>
      <c r="AC871" s="438"/>
      <c r="AD871" s="433" t="str">
        <f t="shared" si="67"/>
        <v/>
      </c>
      <c r="AE871" s="439" t="str">
        <f t="shared" si="65"/>
        <v/>
      </c>
      <c r="AF871" s="438" t="str">
        <f>IF(AE871="","",VLOOKUP(AE871,'Drop Down Lists'!$D$2:$E$394,2,FALSE))</f>
        <v/>
      </c>
      <c r="AG871" s="439"/>
      <c r="AH871" s="437" t="str">
        <f t="shared" si="68"/>
        <v/>
      </c>
      <c r="AI871" s="438" t="str">
        <f t="shared" si="69"/>
        <v xml:space="preserve"> </v>
      </c>
      <c r="AJ871" s="438" t="str">
        <f>IF(AI871=" "," ",VLOOKUP(AI871,'Drop Down Lists'!$D$2:$E$394,2,FALSE))</f>
        <v xml:space="preserve"> </v>
      </c>
      <c r="AK871" s="440"/>
    </row>
    <row r="872" spans="1:37">
      <c r="A872" s="422"/>
      <c r="B872" s="423"/>
      <c r="C872" s="423"/>
      <c r="D872" s="423"/>
      <c r="E872" s="424"/>
      <c r="F872" s="423"/>
      <c r="G872" s="423"/>
      <c r="H872" s="424"/>
      <c r="I872" s="423"/>
      <c r="J872" s="423"/>
      <c r="K872" s="423"/>
      <c r="L872" s="433"/>
      <c r="M872" s="423"/>
      <c r="N872" s="423"/>
      <c r="O872" s="425"/>
      <c r="P872" s="434"/>
      <c r="Q872" s="423"/>
      <c r="R872" s="423"/>
      <c r="S872" s="423"/>
      <c r="T872" s="435" t="str">
        <f>IF(S872="","",VLOOKUP(S872,'Drop Down Lists'!$D$2:$E$394,2,FALSE))</f>
        <v/>
      </c>
      <c r="U872" s="428"/>
      <c r="V872" s="428"/>
      <c r="W872" s="436"/>
      <c r="X872" s="436"/>
      <c r="Y872" s="437"/>
      <c r="Z872" s="438" t="str">
        <f t="shared" si="66"/>
        <v/>
      </c>
      <c r="AA872" s="438" t="str">
        <f>IF(Z872="","",VLOOKUP(Z872,'Drop Down Lists'!$D$2:$E$3942,FALSE))</f>
        <v/>
      </c>
      <c r="AB872" s="438"/>
      <c r="AC872" s="438"/>
      <c r="AD872" s="433" t="str">
        <f t="shared" si="67"/>
        <v/>
      </c>
      <c r="AE872" s="439" t="str">
        <f t="shared" si="65"/>
        <v/>
      </c>
      <c r="AF872" s="438" t="str">
        <f>IF(AE872="","",VLOOKUP(AE872,'Drop Down Lists'!$D$2:$E$394,2,FALSE))</f>
        <v/>
      </c>
      <c r="AG872" s="439"/>
      <c r="AH872" s="437" t="str">
        <f t="shared" si="68"/>
        <v/>
      </c>
      <c r="AI872" s="438" t="str">
        <f t="shared" si="69"/>
        <v xml:space="preserve"> </v>
      </c>
      <c r="AJ872" s="438" t="str">
        <f>IF(AI872=" "," ",VLOOKUP(AI872,'Drop Down Lists'!$D$2:$E$394,2,FALSE))</f>
        <v xml:space="preserve"> </v>
      </c>
      <c r="AK872" s="440"/>
    </row>
    <row r="873" spans="1:37">
      <c r="A873" s="422"/>
      <c r="B873" s="423"/>
      <c r="C873" s="423"/>
      <c r="D873" s="423"/>
      <c r="E873" s="424"/>
      <c r="F873" s="423"/>
      <c r="G873" s="423"/>
      <c r="H873" s="424"/>
      <c r="I873" s="423"/>
      <c r="J873" s="423"/>
      <c r="K873" s="423"/>
      <c r="L873" s="433"/>
      <c r="M873" s="423"/>
      <c r="N873" s="423"/>
      <c r="O873" s="425"/>
      <c r="P873" s="434"/>
      <c r="Q873" s="423"/>
      <c r="R873" s="423"/>
      <c r="S873" s="423"/>
      <c r="T873" s="435" t="str">
        <f>IF(S873="","",VLOOKUP(S873,'Drop Down Lists'!$D$2:$E$394,2,FALSE))</f>
        <v/>
      </c>
      <c r="U873" s="428"/>
      <c r="V873" s="428"/>
      <c r="W873" s="436"/>
      <c r="X873" s="436"/>
      <c r="Y873" s="437"/>
      <c r="Z873" s="438" t="str">
        <f t="shared" si="66"/>
        <v/>
      </c>
      <c r="AA873" s="438" t="str">
        <f>IF(Z873="","",VLOOKUP(Z873,'Drop Down Lists'!$D$2:$E$3942,FALSE))</f>
        <v/>
      </c>
      <c r="AB873" s="438"/>
      <c r="AC873" s="438"/>
      <c r="AD873" s="433" t="str">
        <f t="shared" si="67"/>
        <v/>
      </c>
      <c r="AE873" s="439" t="str">
        <f t="shared" si="65"/>
        <v/>
      </c>
      <c r="AF873" s="438" t="str">
        <f>IF(AE873="","",VLOOKUP(AE873,'Drop Down Lists'!$D$2:$E$394,2,FALSE))</f>
        <v/>
      </c>
      <c r="AG873" s="439"/>
      <c r="AH873" s="437" t="str">
        <f t="shared" si="68"/>
        <v/>
      </c>
      <c r="AI873" s="438" t="str">
        <f t="shared" si="69"/>
        <v xml:space="preserve"> </v>
      </c>
      <c r="AJ873" s="438" t="str">
        <f>IF(AI873=" "," ",VLOOKUP(AI873,'Drop Down Lists'!$D$2:$E$394,2,FALSE))</f>
        <v xml:space="preserve"> </v>
      </c>
      <c r="AK873" s="440"/>
    </row>
    <row r="874" spans="1:37">
      <c r="A874" s="422"/>
      <c r="B874" s="423"/>
      <c r="C874" s="423"/>
      <c r="D874" s="423"/>
      <c r="E874" s="424"/>
      <c r="F874" s="423"/>
      <c r="G874" s="423"/>
      <c r="H874" s="424"/>
      <c r="I874" s="423"/>
      <c r="J874" s="423"/>
      <c r="K874" s="423"/>
      <c r="L874" s="433"/>
      <c r="M874" s="423"/>
      <c r="N874" s="423"/>
      <c r="O874" s="425"/>
      <c r="P874" s="434"/>
      <c r="Q874" s="423"/>
      <c r="R874" s="423"/>
      <c r="S874" s="423"/>
      <c r="T874" s="435" t="str">
        <f>IF(S874="","",VLOOKUP(S874,'Drop Down Lists'!$D$2:$E$394,2,FALSE))</f>
        <v/>
      </c>
      <c r="U874" s="428"/>
      <c r="V874" s="428"/>
      <c r="W874" s="436"/>
      <c r="X874" s="436"/>
      <c r="Y874" s="437"/>
      <c r="Z874" s="438" t="str">
        <f t="shared" si="66"/>
        <v/>
      </c>
      <c r="AA874" s="438" t="str">
        <f>IF(Z874="","",VLOOKUP(Z874,'Drop Down Lists'!$D$2:$E$3942,FALSE))</f>
        <v/>
      </c>
      <c r="AB874" s="438"/>
      <c r="AC874" s="438"/>
      <c r="AD874" s="433" t="str">
        <f t="shared" si="67"/>
        <v/>
      </c>
      <c r="AE874" s="439" t="str">
        <f t="shared" si="65"/>
        <v/>
      </c>
      <c r="AF874" s="438" t="str">
        <f>IF(AE874="","",VLOOKUP(AE874,'Drop Down Lists'!$D$2:$E$394,2,FALSE))</f>
        <v/>
      </c>
      <c r="AG874" s="439"/>
      <c r="AH874" s="437" t="str">
        <f t="shared" si="68"/>
        <v/>
      </c>
      <c r="AI874" s="438" t="str">
        <f t="shared" si="69"/>
        <v xml:space="preserve"> </v>
      </c>
      <c r="AJ874" s="438" t="str">
        <f>IF(AI874=" "," ",VLOOKUP(AI874,'Drop Down Lists'!$D$2:$E$394,2,FALSE))</f>
        <v xml:space="preserve"> </v>
      </c>
      <c r="AK874" s="440"/>
    </row>
    <row r="875" spans="1:37">
      <c r="A875" s="422"/>
      <c r="B875" s="423"/>
      <c r="C875" s="423"/>
      <c r="D875" s="423"/>
      <c r="E875" s="424"/>
      <c r="F875" s="423"/>
      <c r="G875" s="423"/>
      <c r="H875" s="424"/>
      <c r="I875" s="423"/>
      <c r="J875" s="423"/>
      <c r="K875" s="423"/>
      <c r="L875" s="433"/>
      <c r="M875" s="423"/>
      <c r="N875" s="423"/>
      <c r="O875" s="425"/>
      <c r="P875" s="434"/>
      <c r="Q875" s="423"/>
      <c r="R875" s="423"/>
      <c r="S875" s="423"/>
      <c r="T875" s="435" t="str">
        <f>IF(S875="","",VLOOKUP(S875,'Drop Down Lists'!$D$2:$E$394,2,FALSE))</f>
        <v/>
      </c>
      <c r="U875" s="428"/>
      <c r="V875" s="428"/>
      <c r="W875" s="436"/>
      <c r="X875" s="436"/>
      <c r="Y875" s="437"/>
      <c r="Z875" s="438" t="str">
        <f t="shared" si="66"/>
        <v/>
      </c>
      <c r="AA875" s="438" t="str">
        <f>IF(Z875="","",VLOOKUP(Z875,'Drop Down Lists'!$D$2:$E$3942,FALSE))</f>
        <v/>
      </c>
      <c r="AB875" s="438"/>
      <c r="AC875" s="438"/>
      <c r="AD875" s="433" t="str">
        <f t="shared" si="67"/>
        <v/>
      </c>
      <c r="AE875" s="439" t="str">
        <f t="shared" si="65"/>
        <v/>
      </c>
      <c r="AF875" s="438" t="str">
        <f>IF(AE875="","",VLOOKUP(AE875,'Drop Down Lists'!$D$2:$E$394,2,FALSE))</f>
        <v/>
      </c>
      <c r="AG875" s="439"/>
      <c r="AH875" s="437" t="str">
        <f t="shared" si="68"/>
        <v/>
      </c>
      <c r="AI875" s="438" t="str">
        <f t="shared" si="69"/>
        <v xml:space="preserve"> </v>
      </c>
      <c r="AJ875" s="438" t="str">
        <f>IF(AI875=" "," ",VLOOKUP(AI875,'Drop Down Lists'!$D$2:$E$394,2,FALSE))</f>
        <v xml:space="preserve"> </v>
      </c>
      <c r="AK875" s="440"/>
    </row>
    <row r="876" spans="1:37">
      <c r="A876" s="422"/>
      <c r="B876" s="423"/>
      <c r="C876" s="423"/>
      <c r="D876" s="423"/>
      <c r="E876" s="424"/>
      <c r="F876" s="423"/>
      <c r="G876" s="423"/>
      <c r="H876" s="424"/>
      <c r="I876" s="423"/>
      <c r="J876" s="423"/>
      <c r="K876" s="423"/>
      <c r="L876" s="433"/>
      <c r="M876" s="423"/>
      <c r="N876" s="423"/>
      <c r="O876" s="425"/>
      <c r="P876" s="434"/>
      <c r="Q876" s="423"/>
      <c r="R876" s="423"/>
      <c r="S876" s="423"/>
      <c r="T876" s="435" t="str">
        <f>IF(S876="","",VLOOKUP(S876,'Drop Down Lists'!$D$2:$E$394,2,FALSE))</f>
        <v/>
      </c>
      <c r="U876" s="428"/>
      <c r="V876" s="428"/>
      <c r="W876" s="436"/>
      <c r="X876" s="436"/>
      <c r="Y876" s="437"/>
      <c r="Z876" s="438" t="str">
        <f t="shared" si="66"/>
        <v/>
      </c>
      <c r="AA876" s="438" t="str">
        <f>IF(Z876="","",VLOOKUP(Z876,'Drop Down Lists'!$D$2:$E$3942,FALSE))</f>
        <v/>
      </c>
      <c r="AB876" s="438"/>
      <c r="AC876" s="438"/>
      <c r="AD876" s="433" t="str">
        <f t="shared" si="67"/>
        <v/>
      </c>
      <c r="AE876" s="439" t="str">
        <f t="shared" si="65"/>
        <v/>
      </c>
      <c r="AF876" s="438" t="str">
        <f>IF(AE876="","",VLOOKUP(AE876,'Drop Down Lists'!$D$2:$E$394,2,FALSE))</f>
        <v/>
      </c>
      <c r="AG876" s="439"/>
      <c r="AH876" s="437" t="str">
        <f t="shared" si="68"/>
        <v/>
      </c>
      <c r="AI876" s="438" t="str">
        <f t="shared" si="69"/>
        <v xml:space="preserve"> </v>
      </c>
      <c r="AJ876" s="438" t="str">
        <f>IF(AI876=" "," ",VLOOKUP(AI876,'Drop Down Lists'!$D$2:$E$394,2,FALSE))</f>
        <v xml:space="preserve"> </v>
      </c>
      <c r="AK876" s="440"/>
    </row>
    <row r="877" spans="1:37">
      <c r="A877" s="422"/>
      <c r="B877" s="423"/>
      <c r="C877" s="423"/>
      <c r="D877" s="423"/>
      <c r="E877" s="424"/>
      <c r="F877" s="423"/>
      <c r="G877" s="423"/>
      <c r="H877" s="424"/>
      <c r="I877" s="423"/>
      <c r="J877" s="423"/>
      <c r="K877" s="423"/>
      <c r="L877" s="433"/>
      <c r="M877" s="423"/>
      <c r="N877" s="423"/>
      <c r="O877" s="425"/>
      <c r="P877" s="434"/>
      <c r="Q877" s="423"/>
      <c r="R877" s="423"/>
      <c r="S877" s="423"/>
      <c r="T877" s="435" t="str">
        <f>IF(S877="","",VLOOKUP(S877,'Drop Down Lists'!$D$2:$E$394,2,FALSE))</f>
        <v/>
      </c>
      <c r="U877" s="428"/>
      <c r="V877" s="428"/>
      <c r="W877" s="436"/>
      <c r="X877" s="436"/>
      <c r="Y877" s="437"/>
      <c r="Z877" s="438" t="str">
        <f t="shared" si="66"/>
        <v/>
      </c>
      <c r="AA877" s="438" t="str">
        <f>IF(Z877="","",VLOOKUP(Z877,'Drop Down Lists'!$D$2:$E$3942,FALSE))</f>
        <v/>
      </c>
      <c r="AB877" s="438"/>
      <c r="AC877" s="438"/>
      <c r="AD877" s="433" t="str">
        <f t="shared" si="67"/>
        <v/>
      </c>
      <c r="AE877" s="439" t="str">
        <f t="shared" si="65"/>
        <v/>
      </c>
      <c r="AF877" s="438" t="str">
        <f>IF(AE877="","",VLOOKUP(AE877,'Drop Down Lists'!$D$2:$E$394,2,FALSE))</f>
        <v/>
      </c>
      <c r="AG877" s="439"/>
      <c r="AH877" s="437" t="str">
        <f t="shared" si="68"/>
        <v/>
      </c>
      <c r="AI877" s="438" t="str">
        <f t="shared" si="69"/>
        <v xml:space="preserve"> </v>
      </c>
      <c r="AJ877" s="438" t="str">
        <f>IF(AI877=" "," ",VLOOKUP(AI877,'Drop Down Lists'!$D$2:$E$394,2,FALSE))</f>
        <v xml:space="preserve"> </v>
      </c>
      <c r="AK877" s="440"/>
    </row>
    <row r="878" spans="1:37">
      <c r="A878" s="422"/>
      <c r="B878" s="423"/>
      <c r="C878" s="423"/>
      <c r="D878" s="423"/>
      <c r="E878" s="424"/>
      <c r="F878" s="423"/>
      <c r="G878" s="423"/>
      <c r="H878" s="424"/>
      <c r="I878" s="423"/>
      <c r="J878" s="423"/>
      <c r="K878" s="423"/>
      <c r="L878" s="433"/>
      <c r="M878" s="423"/>
      <c r="N878" s="423"/>
      <c r="O878" s="425"/>
      <c r="P878" s="434"/>
      <c r="Q878" s="423"/>
      <c r="R878" s="423"/>
      <c r="S878" s="423"/>
      <c r="T878" s="435" t="str">
        <f>IF(S878="","",VLOOKUP(S878,'Drop Down Lists'!$D$2:$E$394,2,FALSE))</f>
        <v/>
      </c>
      <c r="U878" s="428"/>
      <c r="V878" s="428"/>
      <c r="W878" s="436"/>
      <c r="X878" s="436"/>
      <c r="Y878" s="437"/>
      <c r="Z878" s="438" t="str">
        <f t="shared" si="66"/>
        <v/>
      </c>
      <c r="AA878" s="438" t="str">
        <f>IF(Z878="","",VLOOKUP(Z878,'Drop Down Lists'!$D$2:$E$3942,FALSE))</f>
        <v/>
      </c>
      <c r="AB878" s="438"/>
      <c r="AC878" s="438"/>
      <c r="AD878" s="433" t="str">
        <f t="shared" si="67"/>
        <v/>
      </c>
      <c r="AE878" s="439" t="str">
        <f t="shared" si="65"/>
        <v/>
      </c>
      <c r="AF878" s="438" t="str">
        <f>IF(AE878="","",VLOOKUP(AE878,'Drop Down Lists'!$D$2:$E$394,2,FALSE))</f>
        <v/>
      </c>
      <c r="AG878" s="439"/>
      <c r="AH878" s="437" t="str">
        <f t="shared" si="68"/>
        <v/>
      </c>
      <c r="AI878" s="438" t="str">
        <f t="shared" si="69"/>
        <v xml:space="preserve"> </v>
      </c>
      <c r="AJ878" s="438" t="str">
        <f>IF(AI878=" "," ",VLOOKUP(AI878,'Drop Down Lists'!$D$2:$E$394,2,FALSE))</f>
        <v xml:space="preserve"> </v>
      </c>
      <c r="AK878" s="440"/>
    </row>
    <row r="879" spans="1:37">
      <c r="A879" s="422"/>
      <c r="B879" s="423"/>
      <c r="C879" s="423"/>
      <c r="D879" s="423"/>
      <c r="E879" s="424"/>
      <c r="F879" s="423"/>
      <c r="G879" s="423"/>
      <c r="H879" s="424"/>
      <c r="I879" s="423"/>
      <c r="J879" s="423"/>
      <c r="K879" s="423"/>
      <c r="L879" s="433"/>
      <c r="M879" s="423"/>
      <c r="N879" s="423"/>
      <c r="O879" s="425"/>
      <c r="P879" s="434"/>
      <c r="Q879" s="423"/>
      <c r="R879" s="423"/>
      <c r="S879" s="423"/>
      <c r="T879" s="435" t="str">
        <f>IF(S879="","",VLOOKUP(S879,'Drop Down Lists'!$D$2:$E$394,2,FALSE))</f>
        <v/>
      </c>
      <c r="U879" s="428"/>
      <c r="V879" s="428"/>
      <c r="W879" s="436"/>
      <c r="X879" s="436"/>
      <c r="Y879" s="437"/>
      <c r="Z879" s="438" t="str">
        <f t="shared" si="66"/>
        <v/>
      </c>
      <c r="AA879" s="438" t="str">
        <f>IF(Z879="","",VLOOKUP(Z879,'Drop Down Lists'!$D$2:$E$3942,FALSE))</f>
        <v/>
      </c>
      <c r="AB879" s="438"/>
      <c r="AC879" s="438"/>
      <c r="AD879" s="433" t="str">
        <f t="shared" si="67"/>
        <v/>
      </c>
      <c r="AE879" s="439" t="str">
        <f t="shared" si="65"/>
        <v/>
      </c>
      <c r="AF879" s="438" t="str">
        <f>IF(AE879="","",VLOOKUP(AE879,'Drop Down Lists'!$D$2:$E$394,2,FALSE))</f>
        <v/>
      </c>
      <c r="AG879" s="439"/>
      <c r="AH879" s="437" t="str">
        <f t="shared" si="68"/>
        <v/>
      </c>
      <c r="AI879" s="438" t="str">
        <f t="shared" si="69"/>
        <v xml:space="preserve"> </v>
      </c>
      <c r="AJ879" s="438" t="str">
        <f>IF(AI879=" "," ",VLOOKUP(AI879,'Drop Down Lists'!$D$2:$E$394,2,FALSE))</f>
        <v xml:space="preserve"> </v>
      </c>
      <c r="AK879" s="440"/>
    </row>
    <row r="880" spans="1:37">
      <c r="A880" s="422"/>
      <c r="B880" s="423"/>
      <c r="C880" s="423"/>
      <c r="D880" s="423"/>
      <c r="E880" s="424"/>
      <c r="F880" s="423"/>
      <c r="G880" s="423"/>
      <c r="H880" s="424"/>
      <c r="I880" s="423"/>
      <c r="J880" s="423"/>
      <c r="K880" s="423"/>
      <c r="L880" s="433"/>
      <c r="M880" s="423"/>
      <c r="N880" s="423"/>
      <c r="O880" s="425"/>
      <c r="P880" s="434"/>
      <c r="Q880" s="423"/>
      <c r="R880" s="423"/>
      <c r="S880" s="423"/>
      <c r="T880" s="435" t="str">
        <f>IF(S880="","",VLOOKUP(S880,'Drop Down Lists'!$D$2:$E$394,2,FALSE))</f>
        <v/>
      </c>
      <c r="U880" s="428"/>
      <c r="V880" s="428"/>
      <c r="W880" s="436"/>
      <c r="X880" s="436"/>
      <c r="Y880" s="437"/>
      <c r="Z880" s="438" t="str">
        <f t="shared" si="66"/>
        <v/>
      </c>
      <c r="AA880" s="438" t="str">
        <f>IF(Z880="","",VLOOKUP(Z880,'Drop Down Lists'!$D$2:$E$3942,FALSE))</f>
        <v/>
      </c>
      <c r="AB880" s="438"/>
      <c r="AC880" s="438"/>
      <c r="AD880" s="433" t="str">
        <f t="shared" si="67"/>
        <v/>
      </c>
      <c r="AE880" s="439" t="str">
        <f t="shared" si="65"/>
        <v/>
      </c>
      <c r="AF880" s="438" t="str">
        <f>IF(AE880="","",VLOOKUP(AE880,'Drop Down Lists'!$D$2:$E$394,2,FALSE))</f>
        <v/>
      </c>
      <c r="AG880" s="439"/>
      <c r="AH880" s="437" t="str">
        <f t="shared" si="68"/>
        <v/>
      </c>
      <c r="AI880" s="438" t="str">
        <f t="shared" si="69"/>
        <v xml:space="preserve"> </v>
      </c>
      <c r="AJ880" s="438" t="str">
        <f>IF(AI880=" "," ",VLOOKUP(AI880,'Drop Down Lists'!$D$2:$E$394,2,FALSE))</f>
        <v xml:space="preserve"> </v>
      </c>
      <c r="AK880" s="440"/>
    </row>
    <row r="881" spans="1:37">
      <c r="A881" s="422"/>
      <c r="B881" s="423"/>
      <c r="C881" s="423"/>
      <c r="D881" s="423"/>
      <c r="E881" s="424"/>
      <c r="F881" s="423"/>
      <c r="G881" s="423"/>
      <c r="H881" s="424"/>
      <c r="I881" s="423"/>
      <c r="J881" s="423"/>
      <c r="K881" s="423"/>
      <c r="L881" s="433"/>
      <c r="M881" s="423"/>
      <c r="N881" s="423"/>
      <c r="O881" s="425"/>
      <c r="P881" s="434"/>
      <c r="Q881" s="423"/>
      <c r="R881" s="423"/>
      <c r="S881" s="423"/>
      <c r="T881" s="435" t="str">
        <f>IF(S881="","",VLOOKUP(S881,'Drop Down Lists'!$D$2:$E$394,2,FALSE))</f>
        <v/>
      </c>
      <c r="U881" s="428"/>
      <c r="V881" s="428"/>
      <c r="W881" s="436"/>
      <c r="X881" s="436"/>
      <c r="Y881" s="437"/>
      <c r="Z881" s="438" t="str">
        <f t="shared" si="66"/>
        <v/>
      </c>
      <c r="AA881" s="438" t="str">
        <f>IF(Z881="","",VLOOKUP(Z881,'Drop Down Lists'!$D$2:$E$3942,FALSE))</f>
        <v/>
      </c>
      <c r="AB881" s="438"/>
      <c r="AC881" s="438"/>
      <c r="AD881" s="433" t="str">
        <f t="shared" si="67"/>
        <v/>
      </c>
      <c r="AE881" s="439" t="str">
        <f t="shared" si="65"/>
        <v/>
      </c>
      <c r="AF881" s="438" t="str">
        <f>IF(AE881="","",VLOOKUP(AE881,'Drop Down Lists'!$D$2:$E$394,2,FALSE))</f>
        <v/>
      </c>
      <c r="AG881" s="439"/>
      <c r="AH881" s="437" t="str">
        <f t="shared" si="68"/>
        <v/>
      </c>
      <c r="AI881" s="438" t="str">
        <f t="shared" si="69"/>
        <v xml:space="preserve"> </v>
      </c>
      <c r="AJ881" s="438" t="str">
        <f>IF(AI881=" "," ",VLOOKUP(AI881,'Drop Down Lists'!$D$2:$E$394,2,FALSE))</f>
        <v xml:space="preserve"> </v>
      </c>
      <c r="AK881" s="440"/>
    </row>
    <row r="882" spans="1:37">
      <c r="A882" s="422"/>
      <c r="B882" s="423"/>
      <c r="C882" s="423"/>
      <c r="D882" s="423"/>
      <c r="E882" s="424"/>
      <c r="F882" s="423"/>
      <c r="G882" s="423"/>
      <c r="H882" s="424"/>
      <c r="I882" s="423"/>
      <c r="J882" s="423"/>
      <c r="K882" s="423"/>
      <c r="L882" s="433"/>
      <c r="M882" s="423"/>
      <c r="N882" s="423"/>
      <c r="O882" s="425"/>
      <c r="P882" s="434"/>
      <c r="Q882" s="423"/>
      <c r="R882" s="423"/>
      <c r="S882" s="423"/>
      <c r="T882" s="435" t="str">
        <f>IF(S882="","",VLOOKUP(S882,'Drop Down Lists'!$D$2:$E$394,2,FALSE))</f>
        <v/>
      </c>
      <c r="U882" s="428"/>
      <c r="V882" s="428"/>
      <c r="W882" s="436"/>
      <c r="X882" s="436"/>
      <c r="Y882" s="437"/>
      <c r="Z882" s="438" t="str">
        <f t="shared" si="66"/>
        <v/>
      </c>
      <c r="AA882" s="438" t="str">
        <f>IF(Z882="","",VLOOKUP(Z882,'Drop Down Lists'!$D$2:$E$3942,FALSE))</f>
        <v/>
      </c>
      <c r="AB882" s="438"/>
      <c r="AC882" s="438"/>
      <c r="AD882" s="433" t="str">
        <f t="shared" si="67"/>
        <v/>
      </c>
      <c r="AE882" s="439" t="str">
        <f t="shared" si="65"/>
        <v/>
      </c>
      <c r="AF882" s="438" t="str">
        <f>IF(AE882="","",VLOOKUP(AE882,'Drop Down Lists'!$D$2:$E$394,2,FALSE))</f>
        <v/>
      </c>
      <c r="AG882" s="439"/>
      <c r="AH882" s="437" t="str">
        <f t="shared" si="68"/>
        <v/>
      </c>
      <c r="AI882" s="438" t="str">
        <f t="shared" si="69"/>
        <v xml:space="preserve"> </v>
      </c>
      <c r="AJ882" s="438" t="str">
        <f>IF(AI882=" "," ",VLOOKUP(AI882,'Drop Down Lists'!$D$2:$E$394,2,FALSE))</f>
        <v xml:space="preserve"> </v>
      </c>
      <c r="AK882" s="440"/>
    </row>
    <row r="883" spans="1:37">
      <c r="A883" s="422"/>
      <c r="B883" s="423"/>
      <c r="C883" s="423"/>
      <c r="D883" s="423"/>
      <c r="E883" s="424"/>
      <c r="F883" s="423"/>
      <c r="G883" s="423"/>
      <c r="H883" s="424"/>
      <c r="I883" s="423"/>
      <c r="J883" s="423"/>
      <c r="K883" s="423"/>
      <c r="L883" s="433"/>
      <c r="M883" s="423"/>
      <c r="N883" s="423"/>
      <c r="O883" s="425"/>
      <c r="P883" s="434"/>
      <c r="Q883" s="423"/>
      <c r="R883" s="423"/>
      <c r="S883" s="423"/>
      <c r="T883" s="435" t="str">
        <f>IF(S883="","",VLOOKUP(S883,'Drop Down Lists'!$D$2:$E$394,2,FALSE))</f>
        <v/>
      </c>
      <c r="U883" s="428"/>
      <c r="V883" s="428"/>
      <c r="W883" s="436"/>
      <c r="X883" s="436"/>
      <c r="Y883" s="437"/>
      <c r="Z883" s="438" t="str">
        <f t="shared" si="66"/>
        <v/>
      </c>
      <c r="AA883" s="438" t="str">
        <f>IF(Z883="","",VLOOKUP(Z883,'Drop Down Lists'!$D$2:$E$3942,FALSE))</f>
        <v/>
      </c>
      <c r="AB883" s="438"/>
      <c r="AC883" s="438"/>
      <c r="AD883" s="433" t="str">
        <f t="shared" si="67"/>
        <v/>
      </c>
      <c r="AE883" s="439" t="str">
        <f t="shared" si="65"/>
        <v/>
      </c>
      <c r="AF883" s="438" t="str">
        <f>IF(AE883="","",VLOOKUP(AE883,'Drop Down Lists'!$D$2:$E$394,2,FALSE))</f>
        <v/>
      </c>
      <c r="AG883" s="439"/>
      <c r="AH883" s="437" t="str">
        <f t="shared" si="68"/>
        <v/>
      </c>
      <c r="AI883" s="438" t="str">
        <f t="shared" si="69"/>
        <v xml:space="preserve"> </v>
      </c>
      <c r="AJ883" s="438" t="str">
        <f>IF(AI883=" "," ",VLOOKUP(AI883,'Drop Down Lists'!$D$2:$E$394,2,FALSE))</f>
        <v xml:space="preserve"> </v>
      </c>
      <c r="AK883" s="440"/>
    </row>
    <row r="884" spans="1:37">
      <c r="A884" s="422"/>
      <c r="B884" s="423"/>
      <c r="C884" s="423"/>
      <c r="D884" s="423"/>
      <c r="E884" s="424"/>
      <c r="F884" s="423"/>
      <c r="G884" s="423"/>
      <c r="H884" s="424"/>
      <c r="I884" s="423"/>
      <c r="J884" s="423"/>
      <c r="K884" s="423"/>
      <c r="L884" s="433"/>
      <c r="M884" s="423"/>
      <c r="N884" s="423"/>
      <c r="O884" s="425"/>
      <c r="P884" s="434"/>
      <c r="Q884" s="423"/>
      <c r="R884" s="423"/>
      <c r="S884" s="423"/>
      <c r="T884" s="435" t="str">
        <f>IF(S884="","",VLOOKUP(S884,'Drop Down Lists'!$D$2:$E$394,2,FALSE))</f>
        <v/>
      </c>
      <c r="U884" s="428"/>
      <c r="V884" s="428"/>
      <c r="W884" s="436"/>
      <c r="X884" s="436"/>
      <c r="Y884" s="437"/>
      <c r="Z884" s="438" t="str">
        <f t="shared" si="66"/>
        <v/>
      </c>
      <c r="AA884" s="438" t="str">
        <f>IF(Z884="","",VLOOKUP(Z884,'Drop Down Lists'!$D$2:$E$3942,FALSE))</f>
        <v/>
      </c>
      <c r="AB884" s="438"/>
      <c r="AC884" s="438"/>
      <c r="AD884" s="433" t="str">
        <f t="shared" si="67"/>
        <v/>
      </c>
      <c r="AE884" s="439" t="str">
        <f t="shared" si="65"/>
        <v/>
      </c>
      <c r="AF884" s="438" t="str">
        <f>IF(AE884="","",VLOOKUP(AE884,'Drop Down Lists'!$D$2:$E$394,2,FALSE))</f>
        <v/>
      </c>
      <c r="AG884" s="439"/>
      <c r="AH884" s="437" t="str">
        <f t="shared" si="68"/>
        <v/>
      </c>
      <c r="AI884" s="438" t="str">
        <f t="shared" si="69"/>
        <v xml:space="preserve"> </v>
      </c>
      <c r="AJ884" s="438" t="str">
        <f>IF(AI884=" "," ",VLOOKUP(AI884,'Drop Down Lists'!$D$2:$E$394,2,FALSE))</f>
        <v xml:space="preserve"> </v>
      </c>
      <c r="AK884" s="440"/>
    </row>
    <row r="885" spans="1:37">
      <c r="A885" s="422"/>
      <c r="B885" s="423"/>
      <c r="C885" s="423"/>
      <c r="D885" s="423"/>
      <c r="E885" s="424"/>
      <c r="F885" s="423"/>
      <c r="G885" s="423"/>
      <c r="H885" s="424"/>
      <c r="I885" s="423"/>
      <c r="J885" s="423"/>
      <c r="K885" s="423"/>
      <c r="L885" s="433"/>
      <c r="M885" s="423"/>
      <c r="N885" s="423"/>
      <c r="O885" s="425"/>
      <c r="P885" s="434"/>
      <c r="Q885" s="423"/>
      <c r="R885" s="423"/>
      <c r="S885" s="423"/>
      <c r="T885" s="435" t="str">
        <f>IF(S885="","",VLOOKUP(S885,'Drop Down Lists'!$D$2:$E$394,2,FALSE))</f>
        <v/>
      </c>
      <c r="U885" s="428"/>
      <c r="V885" s="428"/>
      <c r="W885" s="436"/>
      <c r="X885" s="436"/>
      <c r="Y885" s="437"/>
      <c r="Z885" s="438" t="str">
        <f t="shared" si="66"/>
        <v/>
      </c>
      <c r="AA885" s="438" t="str">
        <f>IF(Z885="","",VLOOKUP(Z885,'Drop Down Lists'!$D$2:$E$3942,FALSE))</f>
        <v/>
      </c>
      <c r="AB885" s="438"/>
      <c r="AC885" s="438"/>
      <c r="AD885" s="433" t="str">
        <f t="shared" si="67"/>
        <v/>
      </c>
      <c r="AE885" s="439" t="str">
        <f t="shared" si="65"/>
        <v/>
      </c>
      <c r="AF885" s="438" t="str">
        <f>IF(AE885="","",VLOOKUP(AE885,'Drop Down Lists'!$D$2:$E$394,2,FALSE))</f>
        <v/>
      </c>
      <c r="AG885" s="439"/>
      <c r="AH885" s="437" t="str">
        <f t="shared" si="68"/>
        <v/>
      </c>
      <c r="AI885" s="438" t="str">
        <f t="shared" si="69"/>
        <v xml:space="preserve"> </v>
      </c>
      <c r="AJ885" s="438" t="str">
        <f>IF(AI885=" "," ",VLOOKUP(AI885,'Drop Down Lists'!$D$2:$E$394,2,FALSE))</f>
        <v xml:space="preserve"> </v>
      </c>
      <c r="AK885" s="440"/>
    </row>
    <row r="886" spans="1:37">
      <c r="A886" s="422"/>
      <c r="B886" s="423"/>
      <c r="C886" s="423"/>
      <c r="D886" s="423"/>
      <c r="E886" s="424"/>
      <c r="F886" s="423"/>
      <c r="G886" s="423"/>
      <c r="H886" s="424"/>
      <c r="I886" s="423"/>
      <c r="J886" s="423"/>
      <c r="K886" s="423"/>
      <c r="L886" s="433"/>
      <c r="M886" s="423"/>
      <c r="N886" s="423"/>
      <c r="O886" s="425"/>
      <c r="P886" s="434"/>
      <c r="Q886" s="423"/>
      <c r="R886" s="423"/>
      <c r="S886" s="423"/>
      <c r="T886" s="435" t="str">
        <f>IF(S886="","",VLOOKUP(S886,'Drop Down Lists'!$D$2:$E$394,2,FALSE))</f>
        <v/>
      </c>
      <c r="U886" s="428"/>
      <c r="V886" s="428"/>
      <c r="W886" s="436"/>
      <c r="X886" s="436"/>
      <c r="Y886" s="437"/>
      <c r="Z886" s="438" t="str">
        <f t="shared" si="66"/>
        <v/>
      </c>
      <c r="AA886" s="438" t="str">
        <f>IF(Z886="","",VLOOKUP(Z886,'Drop Down Lists'!$D$2:$E$3942,FALSE))</f>
        <v/>
      </c>
      <c r="AB886" s="438"/>
      <c r="AC886" s="438"/>
      <c r="AD886" s="433" t="str">
        <f t="shared" si="67"/>
        <v/>
      </c>
      <c r="AE886" s="439" t="str">
        <f t="shared" si="65"/>
        <v/>
      </c>
      <c r="AF886" s="438" t="str">
        <f>IF(AE886="","",VLOOKUP(AE886,'Drop Down Lists'!$D$2:$E$394,2,FALSE))</f>
        <v/>
      </c>
      <c r="AG886" s="439"/>
      <c r="AH886" s="437" t="str">
        <f t="shared" si="68"/>
        <v/>
      </c>
      <c r="AI886" s="438" t="str">
        <f t="shared" si="69"/>
        <v xml:space="preserve"> </v>
      </c>
      <c r="AJ886" s="438" t="str">
        <f>IF(AI886=" "," ",VLOOKUP(AI886,'Drop Down Lists'!$D$2:$E$394,2,FALSE))</f>
        <v xml:space="preserve"> </v>
      </c>
      <c r="AK886" s="440"/>
    </row>
    <row r="887" spans="1:37">
      <c r="A887" s="422"/>
      <c r="B887" s="423"/>
      <c r="C887" s="423"/>
      <c r="D887" s="423"/>
      <c r="E887" s="424"/>
      <c r="F887" s="423"/>
      <c r="G887" s="423"/>
      <c r="H887" s="424"/>
      <c r="I887" s="423"/>
      <c r="J887" s="423"/>
      <c r="K887" s="423"/>
      <c r="L887" s="433"/>
      <c r="M887" s="423"/>
      <c r="N887" s="423"/>
      <c r="O887" s="425"/>
      <c r="P887" s="434"/>
      <c r="Q887" s="423"/>
      <c r="R887" s="423"/>
      <c r="S887" s="423"/>
      <c r="T887" s="435" t="str">
        <f>IF(S887="","",VLOOKUP(S887,'Drop Down Lists'!$D$2:$E$394,2,FALSE))</f>
        <v/>
      </c>
      <c r="U887" s="428"/>
      <c r="V887" s="428"/>
      <c r="W887" s="436"/>
      <c r="X887" s="436"/>
      <c r="Y887" s="437"/>
      <c r="Z887" s="438" t="str">
        <f t="shared" si="66"/>
        <v/>
      </c>
      <c r="AA887" s="438" t="str">
        <f>IF(Z887="","",VLOOKUP(Z887,'Drop Down Lists'!$D$2:$E$3942,FALSE))</f>
        <v/>
      </c>
      <c r="AB887" s="438"/>
      <c r="AC887" s="438"/>
      <c r="AD887" s="433" t="str">
        <f t="shared" si="67"/>
        <v/>
      </c>
      <c r="AE887" s="439" t="str">
        <f t="shared" si="65"/>
        <v/>
      </c>
      <c r="AF887" s="438" t="str">
        <f>IF(AE887="","",VLOOKUP(AE887,'Drop Down Lists'!$D$2:$E$394,2,FALSE))</f>
        <v/>
      </c>
      <c r="AG887" s="439"/>
      <c r="AH887" s="437" t="str">
        <f t="shared" si="68"/>
        <v/>
      </c>
      <c r="AI887" s="438" t="str">
        <f t="shared" si="69"/>
        <v xml:space="preserve"> </v>
      </c>
      <c r="AJ887" s="438" t="str">
        <f>IF(AI887=" "," ",VLOOKUP(AI887,'Drop Down Lists'!$D$2:$E$394,2,FALSE))</f>
        <v xml:space="preserve"> </v>
      </c>
      <c r="AK887" s="440"/>
    </row>
    <row r="888" spans="1:37">
      <c r="A888" s="422"/>
      <c r="B888" s="423"/>
      <c r="C888" s="423"/>
      <c r="D888" s="423"/>
      <c r="E888" s="424"/>
      <c r="F888" s="423"/>
      <c r="G888" s="423"/>
      <c r="H888" s="424"/>
      <c r="I888" s="423"/>
      <c r="J888" s="423"/>
      <c r="K888" s="423"/>
      <c r="L888" s="433"/>
      <c r="M888" s="423"/>
      <c r="N888" s="423"/>
      <c r="O888" s="425"/>
      <c r="P888" s="434"/>
      <c r="Q888" s="423"/>
      <c r="R888" s="423"/>
      <c r="S888" s="423"/>
      <c r="T888" s="435" t="str">
        <f>IF(S888="","",VLOOKUP(S888,'Drop Down Lists'!$D$2:$E$394,2,FALSE))</f>
        <v/>
      </c>
      <c r="U888" s="428"/>
      <c r="V888" s="428"/>
      <c r="W888" s="436"/>
      <c r="X888" s="436"/>
      <c r="Y888" s="437"/>
      <c r="Z888" s="438" t="str">
        <f t="shared" si="66"/>
        <v/>
      </c>
      <c r="AA888" s="438" t="str">
        <f>IF(Z888="","",VLOOKUP(Z888,'Drop Down Lists'!$D$2:$E$3942,FALSE))</f>
        <v/>
      </c>
      <c r="AB888" s="438"/>
      <c r="AC888" s="438"/>
      <c r="AD888" s="433" t="str">
        <f t="shared" si="67"/>
        <v/>
      </c>
      <c r="AE888" s="439" t="str">
        <f t="shared" si="65"/>
        <v/>
      </c>
      <c r="AF888" s="438" t="str">
        <f>IF(AE888="","",VLOOKUP(AE888,'Drop Down Lists'!$D$2:$E$394,2,FALSE))</f>
        <v/>
      </c>
      <c r="AG888" s="439"/>
      <c r="AH888" s="437" t="str">
        <f t="shared" si="68"/>
        <v/>
      </c>
      <c r="AI888" s="438" t="str">
        <f t="shared" si="69"/>
        <v xml:space="preserve"> </v>
      </c>
      <c r="AJ888" s="438" t="str">
        <f>IF(AI888=" "," ",VLOOKUP(AI888,'Drop Down Lists'!$D$2:$E$394,2,FALSE))</f>
        <v xml:space="preserve"> </v>
      </c>
      <c r="AK888" s="440"/>
    </row>
    <row r="889" spans="1:37">
      <c r="A889" s="422"/>
      <c r="B889" s="423"/>
      <c r="C889" s="423"/>
      <c r="D889" s="423"/>
      <c r="E889" s="424"/>
      <c r="F889" s="423"/>
      <c r="G889" s="423"/>
      <c r="H889" s="424"/>
      <c r="I889" s="423"/>
      <c r="J889" s="423"/>
      <c r="K889" s="423"/>
      <c r="L889" s="433"/>
      <c r="M889" s="423"/>
      <c r="N889" s="423"/>
      <c r="O889" s="425"/>
      <c r="P889" s="434"/>
      <c r="Q889" s="423"/>
      <c r="R889" s="423"/>
      <c r="S889" s="423"/>
      <c r="T889" s="435" t="str">
        <f>IF(S889="","",VLOOKUP(S889,'Drop Down Lists'!$D$2:$E$394,2,FALSE))</f>
        <v/>
      </c>
      <c r="U889" s="428"/>
      <c r="V889" s="428"/>
      <c r="W889" s="436"/>
      <c r="X889" s="436"/>
      <c r="Y889" s="437"/>
      <c r="Z889" s="438" t="str">
        <f t="shared" si="66"/>
        <v/>
      </c>
      <c r="AA889" s="438" t="str">
        <f>IF(Z889="","",VLOOKUP(Z889,'Drop Down Lists'!$D$2:$E$3942,FALSE))</f>
        <v/>
      </c>
      <c r="AB889" s="438"/>
      <c r="AC889" s="438"/>
      <c r="AD889" s="433" t="str">
        <f t="shared" si="67"/>
        <v/>
      </c>
      <c r="AE889" s="439" t="str">
        <f t="shared" si="65"/>
        <v/>
      </c>
      <c r="AF889" s="438" t="str">
        <f>IF(AE889="","",VLOOKUP(AE889,'Drop Down Lists'!$D$2:$E$394,2,FALSE))</f>
        <v/>
      </c>
      <c r="AG889" s="439"/>
      <c r="AH889" s="437" t="str">
        <f t="shared" si="68"/>
        <v/>
      </c>
      <c r="AI889" s="438" t="str">
        <f t="shared" si="69"/>
        <v xml:space="preserve"> </v>
      </c>
      <c r="AJ889" s="438" t="str">
        <f>IF(AI889=" "," ",VLOOKUP(AI889,'Drop Down Lists'!$D$2:$E$394,2,FALSE))</f>
        <v xml:space="preserve"> </v>
      </c>
      <c r="AK889" s="440"/>
    </row>
    <row r="890" spans="1:37">
      <c r="A890" s="422"/>
      <c r="B890" s="423"/>
      <c r="C890" s="423"/>
      <c r="D890" s="423"/>
      <c r="E890" s="424"/>
      <c r="F890" s="423"/>
      <c r="G890" s="423"/>
      <c r="H890" s="424"/>
      <c r="I890" s="423"/>
      <c r="J890" s="423"/>
      <c r="K890" s="423"/>
      <c r="L890" s="433"/>
      <c r="M890" s="423"/>
      <c r="N890" s="423"/>
      <c r="O890" s="425"/>
      <c r="P890" s="434"/>
      <c r="Q890" s="423"/>
      <c r="R890" s="423"/>
      <c r="S890" s="423"/>
      <c r="T890" s="435" t="str">
        <f>IF(S890="","",VLOOKUP(S890,'Drop Down Lists'!$D$2:$E$394,2,FALSE))</f>
        <v/>
      </c>
      <c r="U890" s="428"/>
      <c r="V890" s="428"/>
      <c r="W890" s="436"/>
      <c r="X890" s="436"/>
      <c r="Y890" s="437"/>
      <c r="Z890" s="438" t="str">
        <f t="shared" si="66"/>
        <v/>
      </c>
      <c r="AA890" s="438" t="str">
        <f>IF(Z890="","",VLOOKUP(Z890,'Drop Down Lists'!$D$2:$E$3942,FALSE))</f>
        <v/>
      </c>
      <c r="AB890" s="438"/>
      <c r="AC890" s="438"/>
      <c r="AD890" s="433" t="str">
        <f t="shared" si="67"/>
        <v/>
      </c>
      <c r="AE890" s="439" t="str">
        <f t="shared" si="65"/>
        <v/>
      </c>
      <c r="AF890" s="438" t="str">
        <f>IF(AE890="","",VLOOKUP(AE890,'Drop Down Lists'!$D$2:$E$394,2,FALSE))</f>
        <v/>
      </c>
      <c r="AG890" s="439"/>
      <c r="AH890" s="437" t="str">
        <f t="shared" si="68"/>
        <v/>
      </c>
      <c r="AI890" s="438" t="str">
        <f t="shared" si="69"/>
        <v xml:space="preserve"> </v>
      </c>
      <c r="AJ890" s="438" t="str">
        <f>IF(AI890=" "," ",VLOOKUP(AI890,'Drop Down Lists'!$D$2:$E$394,2,FALSE))</f>
        <v xml:space="preserve"> </v>
      </c>
      <c r="AK890" s="440"/>
    </row>
    <row r="891" spans="1:37">
      <c r="A891" s="422"/>
      <c r="B891" s="423"/>
      <c r="C891" s="423"/>
      <c r="D891" s="423"/>
      <c r="E891" s="424"/>
      <c r="F891" s="423"/>
      <c r="G891" s="423"/>
      <c r="H891" s="424"/>
      <c r="I891" s="423"/>
      <c r="J891" s="423"/>
      <c r="K891" s="423"/>
      <c r="L891" s="433"/>
      <c r="M891" s="423"/>
      <c r="N891" s="423"/>
      <c r="O891" s="425"/>
      <c r="P891" s="434"/>
      <c r="Q891" s="423"/>
      <c r="R891" s="423"/>
      <c r="S891" s="423"/>
      <c r="T891" s="435" t="str">
        <f>IF(S891="","",VLOOKUP(S891,'Drop Down Lists'!$D$2:$E$394,2,FALSE))</f>
        <v/>
      </c>
      <c r="U891" s="428"/>
      <c r="V891" s="428"/>
      <c r="W891" s="436"/>
      <c r="X891" s="436"/>
      <c r="Y891" s="437"/>
      <c r="Z891" s="438" t="str">
        <f t="shared" si="66"/>
        <v/>
      </c>
      <c r="AA891" s="438" t="str">
        <f>IF(Z891="","",VLOOKUP(Z891,'Drop Down Lists'!$D$2:$E$3942,FALSE))</f>
        <v/>
      </c>
      <c r="AB891" s="438"/>
      <c r="AC891" s="438"/>
      <c r="AD891" s="433" t="str">
        <f t="shared" si="67"/>
        <v/>
      </c>
      <c r="AE891" s="439" t="str">
        <f t="shared" si="65"/>
        <v/>
      </c>
      <c r="AF891" s="438" t="str">
        <f>IF(AE891="","",VLOOKUP(AE891,'Drop Down Lists'!$D$2:$E$394,2,FALSE))</f>
        <v/>
      </c>
      <c r="AG891" s="439"/>
      <c r="AH891" s="437" t="str">
        <f t="shared" si="68"/>
        <v/>
      </c>
      <c r="AI891" s="438" t="str">
        <f t="shared" si="69"/>
        <v xml:space="preserve"> </v>
      </c>
      <c r="AJ891" s="438" t="str">
        <f>IF(AI891=" "," ",VLOOKUP(AI891,'Drop Down Lists'!$D$2:$E$394,2,FALSE))</f>
        <v xml:space="preserve"> </v>
      </c>
      <c r="AK891" s="440"/>
    </row>
    <row r="892" spans="1:37">
      <c r="A892" s="422"/>
      <c r="B892" s="423"/>
      <c r="C892" s="423"/>
      <c r="D892" s="423"/>
      <c r="E892" s="424"/>
      <c r="F892" s="423"/>
      <c r="G892" s="423"/>
      <c r="H892" s="424"/>
      <c r="I892" s="423"/>
      <c r="J892" s="423"/>
      <c r="K892" s="423"/>
      <c r="L892" s="433"/>
      <c r="M892" s="423"/>
      <c r="N892" s="423"/>
      <c r="O892" s="425"/>
      <c r="P892" s="434"/>
      <c r="Q892" s="423"/>
      <c r="R892" s="423"/>
      <c r="S892" s="423"/>
      <c r="T892" s="435" t="str">
        <f>IF(S892="","",VLOOKUP(S892,'Drop Down Lists'!$D$2:$E$394,2,FALSE))</f>
        <v/>
      </c>
      <c r="U892" s="428"/>
      <c r="V892" s="428"/>
      <c r="W892" s="436"/>
      <c r="X892" s="436"/>
      <c r="Y892" s="437"/>
      <c r="Z892" s="438" t="str">
        <f t="shared" si="66"/>
        <v/>
      </c>
      <c r="AA892" s="438" t="str">
        <f>IF(Z892="","",VLOOKUP(Z892,'Drop Down Lists'!$D$2:$E$3942,FALSE))</f>
        <v/>
      </c>
      <c r="AB892" s="438"/>
      <c r="AC892" s="438"/>
      <c r="AD892" s="433" t="str">
        <f t="shared" si="67"/>
        <v/>
      </c>
      <c r="AE892" s="439" t="str">
        <f t="shared" si="65"/>
        <v/>
      </c>
      <c r="AF892" s="438" t="str">
        <f>IF(AE892="","",VLOOKUP(AE892,'Drop Down Lists'!$D$2:$E$394,2,FALSE))</f>
        <v/>
      </c>
      <c r="AG892" s="439"/>
      <c r="AH892" s="437" t="str">
        <f t="shared" si="68"/>
        <v/>
      </c>
      <c r="AI892" s="438" t="str">
        <f t="shared" si="69"/>
        <v xml:space="preserve"> </v>
      </c>
      <c r="AJ892" s="438" t="str">
        <f>IF(AI892=" "," ",VLOOKUP(AI892,'Drop Down Lists'!$D$2:$E$394,2,FALSE))</f>
        <v xml:space="preserve"> </v>
      </c>
      <c r="AK892" s="440"/>
    </row>
    <row r="893" spans="1:37">
      <c r="A893" s="422"/>
      <c r="B893" s="423"/>
      <c r="C893" s="423"/>
      <c r="D893" s="423"/>
      <c r="E893" s="424"/>
      <c r="F893" s="423"/>
      <c r="G893" s="423"/>
      <c r="H893" s="424"/>
      <c r="I893" s="423"/>
      <c r="J893" s="423"/>
      <c r="K893" s="423"/>
      <c r="L893" s="433"/>
      <c r="M893" s="423"/>
      <c r="N893" s="423"/>
      <c r="O893" s="425"/>
      <c r="P893" s="434"/>
      <c r="Q893" s="423"/>
      <c r="R893" s="423"/>
      <c r="S893" s="423"/>
      <c r="T893" s="435" t="str">
        <f>IF(S893="","",VLOOKUP(S893,'Drop Down Lists'!$D$2:$E$394,2,FALSE))</f>
        <v/>
      </c>
      <c r="U893" s="428"/>
      <c r="V893" s="428"/>
      <c r="W893" s="436"/>
      <c r="X893" s="436"/>
      <c r="Y893" s="437"/>
      <c r="Z893" s="438" t="str">
        <f t="shared" si="66"/>
        <v/>
      </c>
      <c r="AA893" s="438" t="str">
        <f>IF(Z893="","",VLOOKUP(Z893,'Drop Down Lists'!$D$2:$E$3942,FALSE))</f>
        <v/>
      </c>
      <c r="AB893" s="438"/>
      <c r="AC893" s="438"/>
      <c r="AD893" s="433" t="str">
        <f t="shared" si="67"/>
        <v/>
      </c>
      <c r="AE893" s="439" t="str">
        <f t="shared" si="65"/>
        <v/>
      </c>
      <c r="AF893" s="438" t="str">
        <f>IF(AE893="","",VLOOKUP(AE893,'Drop Down Lists'!$D$2:$E$394,2,FALSE))</f>
        <v/>
      </c>
      <c r="AG893" s="439"/>
      <c r="AH893" s="437" t="str">
        <f t="shared" si="68"/>
        <v/>
      </c>
      <c r="AI893" s="438" t="str">
        <f t="shared" si="69"/>
        <v xml:space="preserve"> </v>
      </c>
      <c r="AJ893" s="438" t="str">
        <f>IF(AI893=" "," ",VLOOKUP(AI893,'Drop Down Lists'!$D$2:$E$394,2,FALSE))</f>
        <v xml:space="preserve"> </v>
      </c>
      <c r="AK893" s="440"/>
    </row>
    <row r="894" spans="1:37">
      <c r="A894" s="422"/>
      <c r="B894" s="423"/>
      <c r="C894" s="423"/>
      <c r="D894" s="423"/>
      <c r="E894" s="424"/>
      <c r="F894" s="423"/>
      <c r="G894" s="423"/>
      <c r="H894" s="424"/>
      <c r="I894" s="423"/>
      <c r="J894" s="423"/>
      <c r="K894" s="423"/>
      <c r="L894" s="433"/>
      <c r="M894" s="423"/>
      <c r="N894" s="423"/>
      <c r="O894" s="425"/>
      <c r="P894" s="434"/>
      <c r="Q894" s="423"/>
      <c r="R894" s="423"/>
      <c r="S894" s="423"/>
      <c r="T894" s="435" t="str">
        <f>IF(S894="","",VLOOKUP(S894,'Drop Down Lists'!$D$2:$E$394,2,FALSE))</f>
        <v/>
      </c>
      <c r="U894" s="428"/>
      <c r="V894" s="428"/>
      <c r="W894" s="436"/>
      <c r="X894" s="436"/>
      <c r="Y894" s="437"/>
      <c r="Z894" s="438" t="str">
        <f t="shared" si="66"/>
        <v/>
      </c>
      <c r="AA894" s="438" t="str">
        <f>IF(Z894="","",VLOOKUP(Z894,'Drop Down Lists'!$D$2:$E$3942,FALSE))</f>
        <v/>
      </c>
      <c r="AB894" s="438"/>
      <c r="AC894" s="438"/>
      <c r="AD894" s="433" t="str">
        <f t="shared" si="67"/>
        <v/>
      </c>
      <c r="AE894" s="439" t="str">
        <f t="shared" si="65"/>
        <v/>
      </c>
      <c r="AF894" s="438" t="str">
        <f>IF(AE894="","",VLOOKUP(AE894,'Drop Down Lists'!$D$2:$E$394,2,FALSE))</f>
        <v/>
      </c>
      <c r="AG894" s="439"/>
      <c r="AH894" s="437" t="str">
        <f t="shared" si="68"/>
        <v/>
      </c>
      <c r="AI894" s="438" t="str">
        <f t="shared" si="69"/>
        <v xml:space="preserve"> </v>
      </c>
      <c r="AJ894" s="438" t="str">
        <f>IF(AI894=" "," ",VLOOKUP(AI894,'Drop Down Lists'!$D$2:$E$394,2,FALSE))</f>
        <v xml:space="preserve"> </v>
      </c>
      <c r="AK894" s="440"/>
    </row>
    <row r="895" spans="1:37">
      <c r="A895" s="422"/>
      <c r="B895" s="423"/>
      <c r="C895" s="423"/>
      <c r="D895" s="423"/>
      <c r="E895" s="424"/>
      <c r="F895" s="423"/>
      <c r="G895" s="423"/>
      <c r="H895" s="424"/>
      <c r="I895" s="423"/>
      <c r="J895" s="423"/>
      <c r="K895" s="423"/>
      <c r="L895" s="433"/>
      <c r="M895" s="423"/>
      <c r="N895" s="423"/>
      <c r="O895" s="425"/>
      <c r="P895" s="434"/>
      <c r="Q895" s="423"/>
      <c r="R895" s="423"/>
      <c r="S895" s="423"/>
      <c r="T895" s="435" t="str">
        <f>IF(S895="","",VLOOKUP(S895,'Drop Down Lists'!$D$2:$E$394,2,FALSE))</f>
        <v/>
      </c>
      <c r="U895" s="428"/>
      <c r="V895" s="428"/>
      <c r="W895" s="436"/>
      <c r="X895" s="436"/>
      <c r="Y895" s="437"/>
      <c r="Z895" s="438" t="str">
        <f t="shared" si="66"/>
        <v/>
      </c>
      <c r="AA895" s="438" t="str">
        <f>IF(Z895="","",VLOOKUP(Z895,'Drop Down Lists'!$D$2:$E$3942,FALSE))</f>
        <v/>
      </c>
      <c r="AB895" s="438"/>
      <c r="AC895" s="438"/>
      <c r="AD895" s="433" t="str">
        <f t="shared" si="67"/>
        <v/>
      </c>
      <c r="AE895" s="439" t="str">
        <f t="shared" si="65"/>
        <v/>
      </c>
      <c r="AF895" s="438" t="str">
        <f>IF(AE895="","",VLOOKUP(AE895,'Drop Down Lists'!$D$2:$E$394,2,FALSE))</f>
        <v/>
      </c>
      <c r="AG895" s="439"/>
      <c r="AH895" s="437" t="str">
        <f t="shared" si="68"/>
        <v/>
      </c>
      <c r="AI895" s="438" t="str">
        <f t="shared" si="69"/>
        <v xml:space="preserve"> </v>
      </c>
      <c r="AJ895" s="438" t="str">
        <f>IF(AI895=" "," ",VLOOKUP(AI895,'Drop Down Lists'!$D$2:$E$394,2,FALSE))</f>
        <v xml:space="preserve"> </v>
      </c>
      <c r="AK895" s="440"/>
    </row>
    <row r="896" spans="1:37">
      <c r="A896" s="422"/>
      <c r="B896" s="423"/>
      <c r="C896" s="423"/>
      <c r="D896" s="423"/>
      <c r="E896" s="424"/>
      <c r="F896" s="423"/>
      <c r="G896" s="423"/>
      <c r="H896" s="424"/>
      <c r="I896" s="423"/>
      <c r="J896" s="423"/>
      <c r="K896" s="423"/>
      <c r="L896" s="433"/>
      <c r="M896" s="423"/>
      <c r="N896" s="423"/>
      <c r="O896" s="425"/>
      <c r="P896" s="434"/>
      <c r="Q896" s="423"/>
      <c r="R896" s="423"/>
      <c r="S896" s="423"/>
      <c r="T896" s="435" t="str">
        <f>IF(S896="","",VLOOKUP(S896,'Drop Down Lists'!$D$2:$E$394,2,FALSE))</f>
        <v/>
      </c>
      <c r="U896" s="428"/>
      <c r="V896" s="428"/>
      <c r="W896" s="436"/>
      <c r="X896" s="436"/>
      <c r="Y896" s="437"/>
      <c r="Z896" s="438" t="str">
        <f t="shared" si="66"/>
        <v/>
      </c>
      <c r="AA896" s="438" t="str">
        <f>IF(Z896="","",VLOOKUP(Z896,'Drop Down Lists'!$D$2:$E$3942,FALSE))</f>
        <v/>
      </c>
      <c r="AB896" s="438"/>
      <c r="AC896" s="438"/>
      <c r="AD896" s="433" t="str">
        <f t="shared" si="67"/>
        <v/>
      </c>
      <c r="AE896" s="439" t="str">
        <f t="shared" si="65"/>
        <v/>
      </c>
      <c r="AF896" s="438" t="str">
        <f>IF(AE896="","",VLOOKUP(AE896,'Drop Down Lists'!$D$2:$E$394,2,FALSE))</f>
        <v/>
      </c>
      <c r="AG896" s="439"/>
      <c r="AH896" s="437" t="str">
        <f t="shared" si="68"/>
        <v/>
      </c>
      <c r="AI896" s="438" t="str">
        <f t="shared" si="69"/>
        <v xml:space="preserve"> </v>
      </c>
      <c r="AJ896" s="438" t="str">
        <f>IF(AI896=" "," ",VLOOKUP(AI896,'Drop Down Lists'!$D$2:$E$394,2,FALSE))</f>
        <v xml:space="preserve"> </v>
      </c>
      <c r="AK896" s="440"/>
    </row>
    <row r="897" spans="1:37">
      <c r="A897" s="422"/>
      <c r="B897" s="423"/>
      <c r="C897" s="423"/>
      <c r="D897" s="423"/>
      <c r="E897" s="424"/>
      <c r="F897" s="423"/>
      <c r="G897" s="423"/>
      <c r="H897" s="424"/>
      <c r="I897" s="423"/>
      <c r="J897" s="423"/>
      <c r="K897" s="423"/>
      <c r="L897" s="433"/>
      <c r="M897" s="423"/>
      <c r="N897" s="423"/>
      <c r="O897" s="425"/>
      <c r="P897" s="434"/>
      <c r="Q897" s="423"/>
      <c r="R897" s="423"/>
      <c r="S897" s="423"/>
      <c r="T897" s="435" t="str">
        <f>IF(S897="","",VLOOKUP(S897,'Drop Down Lists'!$D$2:$E$394,2,FALSE))</f>
        <v/>
      </c>
      <c r="U897" s="428"/>
      <c r="V897" s="428"/>
      <c r="W897" s="436"/>
      <c r="X897" s="436"/>
      <c r="Y897" s="437"/>
      <c r="Z897" s="438" t="str">
        <f t="shared" si="66"/>
        <v/>
      </c>
      <c r="AA897" s="438" t="str">
        <f>IF(Z897="","",VLOOKUP(Z897,'Drop Down Lists'!$D$2:$E$3942,FALSE))</f>
        <v/>
      </c>
      <c r="AB897" s="438"/>
      <c r="AC897" s="438"/>
      <c r="AD897" s="433" t="str">
        <f t="shared" si="67"/>
        <v/>
      </c>
      <c r="AE897" s="439" t="str">
        <f t="shared" si="65"/>
        <v/>
      </c>
      <c r="AF897" s="438" t="str">
        <f>IF(AE897="","",VLOOKUP(AE897,'Drop Down Lists'!$D$2:$E$394,2,FALSE))</f>
        <v/>
      </c>
      <c r="AG897" s="439"/>
      <c r="AH897" s="437" t="str">
        <f t="shared" si="68"/>
        <v/>
      </c>
      <c r="AI897" s="438" t="str">
        <f t="shared" si="69"/>
        <v xml:space="preserve"> </v>
      </c>
      <c r="AJ897" s="438" t="str">
        <f>IF(AI897=" "," ",VLOOKUP(AI897,'Drop Down Lists'!$D$2:$E$394,2,FALSE))</f>
        <v xml:space="preserve"> </v>
      </c>
      <c r="AK897" s="440"/>
    </row>
    <row r="898" spans="1:37">
      <c r="A898" s="422"/>
      <c r="B898" s="423"/>
      <c r="C898" s="423"/>
      <c r="D898" s="423"/>
      <c r="E898" s="424"/>
      <c r="F898" s="423"/>
      <c r="G898" s="423"/>
      <c r="H898" s="424"/>
      <c r="I898" s="423"/>
      <c r="J898" s="423"/>
      <c r="K898" s="423"/>
      <c r="L898" s="433"/>
      <c r="M898" s="423"/>
      <c r="N898" s="423"/>
      <c r="O898" s="425"/>
      <c r="P898" s="434"/>
      <c r="Q898" s="423"/>
      <c r="R898" s="423"/>
      <c r="S898" s="423"/>
      <c r="T898" s="435" t="str">
        <f>IF(S898="","",VLOOKUP(S898,'Drop Down Lists'!$D$2:$E$394,2,FALSE))</f>
        <v/>
      </c>
      <c r="U898" s="428"/>
      <c r="V898" s="428"/>
      <c r="W898" s="436"/>
      <c r="X898" s="436"/>
      <c r="Y898" s="437"/>
      <c r="Z898" s="438" t="str">
        <f t="shared" si="66"/>
        <v/>
      </c>
      <c r="AA898" s="438" t="str">
        <f>IF(Z898="","",VLOOKUP(Z898,'Drop Down Lists'!$D$2:$E$3942,FALSE))</f>
        <v/>
      </c>
      <c r="AB898" s="438"/>
      <c r="AC898" s="438"/>
      <c r="AD898" s="433" t="str">
        <f t="shared" si="67"/>
        <v/>
      </c>
      <c r="AE898" s="439" t="str">
        <f t="shared" si="65"/>
        <v/>
      </c>
      <c r="AF898" s="438" t="str">
        <f>IF(AE898="","",VLOOKUP(AE898,'Drop Down Lists'!$D$2:$E$394,2,FALSE))</f>
        <v/>
      </c>
      <c r="AG898" s="439"/>
      <c r="AH898" s="437" t="str">
        <f t="shared" si="68"/>
        <v/>
      </c>
      <c r="AI898" s="438" t="str">
        <f t="shared" si="69"/>
        <v xml:space="preserve"> </v>
      </c>
      <c r="AJ898" s="438" t="str">
        <f>IF(AI898=" "," ",VLOOKUP(AI898,'Drop Down Lists'!$D$2:$E$394,2,FALSE))</f>
        <v xml:space="preserve"> </v>
      </c>
      <c r="AK898" s="440"/>
    </row>
    <row r="899" spans="1:37">
      <c r="A899" s="422"/>
      <c r="B899" s="423"/>
      <c r="C899" s="423"/>
      <c r="D899" s="423"/>
      <c r="E899" s="424"/>
      <c r="F899" s="423"/>
      <c r="G899" s="423"/>
      <c r="H899" s="424"/>
      <c r="I899" s="423"/>
      <c r="J899" s="423"/>
      <c r="K899" s="423"/>
      <c r="L899" s="433"/>
      <c r="M899" s="423"/>
      <c r="N899" s="423"/>
      <c r="O899" s="425"/>
      <c r="P899" s="434"/>
      <c r="Q899" s="423"/>
      <c r="R899" s="423"/>
      <c r="S899" s="423"/>
      <c r="T899" s="435" t="str">
        <f>IF(S899="","",VLOOKUP(S899,'Drop Down Lists'!$D$2:$E$394,2,FALSE))</f>
        <v/>
      </c>
      <c r="U899" s="428"/>
      <c r="V899" s="428"/>
      <c r="W899" s="436"/>
      <c r="X899" s="436"/>
      <c r="Y899" s="437"/>
      <c r="Z899" s="438" t="str">
        <f t="shared" si="66"/>
        <v/>
      </c>
      <c r="AA899" s="438" t="str">
        <f>IF(Z899="","",VLOOKUP(Z899,'Drop Down Lists'!$D$2:$E$3942,FALSE))</f>
        <v/>
      </c>
      <c r="AB899" s="438"/>
      <c r="AC899" s="438"/>
      <c r="AD899" s="433" t="str">
        <f t="shared" si="67"/>
        <v/>
      </c>
      <c r="AE899" s="439" t="str">
        <f t="shared" ref="AE899:AE962" si="70">IF($AD899="Yes",Z899,"")</f>
        <v/>
      </c>
      <c r="AF899" s="438" t="str">
        <f>IF(AE899="","",VLOOKUP(AE899,'Drop Down Lists'!$D$2:$E$394,2,FALSE))</f>
        <v/>
      </c>
      <c r="AG899" s="439"/>
      <c r="AH899" s="437" t="str">
        <f t="shared" si="68"/>
        <v/>
      </c>
      <c r="AI899" s="438" t="str">
        <f t="shared" si="69"/>
        <v xml:space="preserve"> </v>
      </c>
      <c r="AJ899" s="438" t="str">
        <f>IF(AI899=" "," ",VLOOKUP(AI899,'Drop Down Lists'!$D$2:$E$394,2,FALSE))</f>
        <v xml:space="preserve"> </v>
      </c>
      <c r="AK899" s="440"/>
    </row>
    <row r="900" spans="1:37">
      <c r="A900" s="422"/>
      <c r="B900" s="423"/>
      <c r="C900" s="423"/>
      <c r="D900" s="423"/>
      <c r="E900" s="424"/>
      <c r="F900" s="423"/>
      <c r="G900" s="423"/>
      <c r="H900" s="424"/>
      <c r="I900" s="423"/>
      <c r="J900" s="423"/>
      <c r="K900" s="423"/>
      <c r="L900" s="433"/>
      <c r="M900" s="423"/>
      <c r="N900" s="423"/>
      <c r="O900" s="425"/>
      <c r="P900" s="434"/>
      <c r="Q900" s="423"/>
      <c r="R900" s="423"/>
      <c r="S900" s="423"/>
      <c r="T900" s="435" t="str">
        <f>IF(S900="","",VLOOKUP(S900,'Drop Down Lists'!$D$2:$E$394,2,FALSE))</f>
        <v/>
      </c>
      <c r="U900" s="428"/>
      <c r="V900" s="428"/>
      <c r="W900" s="436"/>
      <c r="X900" s="436"/>
      <c r="Y900" s="437"/>
      <c r="Z900" s="438" t="str">
        <f t="shared" ref="Z900:Z963" si="71">IF($Y900="Yes",S900,"")</f>
        <v/>
      </c>
      <c r="AA900" s="438" t="str">
        <f>IF(Z900="","",VLOOKUP(Z900,'Drop Down Lists'!$D$2:$E$3942,FALSE))</f>
        <v/>
      </c>
      <c r="AB900" s="438"/>
      <c r="AC900" s="438"/>
      <c r="AD900" s="433" t="str">
        <f t="shared" ref="AD900:AD963" si="72">IF(ISBLANK(Y900),"",IF(Y900="Yes","Yes","See Note"))</f>
        <v/>
      </c>
      <c r="AE900" s="439" t="str">
        <f t="shared" si="70"/>
        <v/>
      </c>
      <c r="AF900" s="438" t="str">
        <f>IF(AE900="","",VLOOKUP(AE900,'Drop Down Lists'!$D$2:$E$394,2,FALSE))</f>
        <v/>
      </c>
      <c r="AG900" s="439"/>
      <c r="AH900" s="437" t="str">
        <f t="shared" ref="AH900:AH963" si="73">IF(AD900="","",(IF(AD900="Yes","Accept","PSPO")))</f>
        <v/>
      </c>
      <c r="AI900" s="438" t="str">
        <f t="shared" ref="AI900:AI963" si="74">IF($AH900="Accept",AE900," ")</f>
        <v xml:space="preserve"> </v>
      </c>
      <c r="AJ900" s="438" t="str">
        <f>IF(AI900=" "," ",VLOOKUP(AI900,'Drop Down Lists'!$D$2:$E$394,2,FALSE))</f>
        <v xml:space="preserve"> </v>
      </c>
      <c r="AK900" s="440"/>
    </row>
    <row r="901" spans="1:37">
      <c r="A901" s="422"/>
      <c r="B901" s="423"/>
      <c r="C901" s="423"/>
      <c r="D901" s="423"/>
      <c r="E901" s="424"/>
      <c r="F901" s="423"/>
      <c r="G901" s="423"/>
      <c r="H901" s="424"/>
      <c r="I901" s="423"/>
      <c r="J901" s="423"/>
      <c r="K901" s="423"/>
      <c r="L901" s="433"/>
      <c r="M901" s="423"/>
      <c r="N901" s="423"/>
      <c r="O901" s="425"/>
      <c r="P901" s="434"/>
      <c r="Q901" s="423"/>
      <c r="R901" s="423"/>
      <c r="S901" s="423"/>
      <c r="T901" s="435" t="str">
        <f>IF(S901="","",VLOOKUP(S901,'Drop Down Lists'!$D$2:$E$394,2,FALSE))</f>
        <v/>
      </c>
      <c r="U901" s="428"/>
      <c r="V901" s="428"/>
      <c r="W901" s="436"/>
      <c r="X901" s="436"/>
      <c r="Y901" s="437"/>
      <c r="Z901" s="438" t="str">
        <f t="shared" si="71"/>
        <v/>
      </c>
      <c r="AA901" s="438" t="str">
        <f>IF(Z901="","",VLOOKUP(Z901,'Drop Down Lists'!$D$2:$E$3942,FALSE))</f>
        <v/>
      </c>
      <c r="AB901" s="438"/>
      <c r="AC901" s="438"/>
      <c r="AD901" s="433" t="str">
        <f t="shared" si="72"/>
        <v/>
      </c>
      <c r="AE901" s="439" t="str">
        <f t="shared" si="70"/>
        <v/>
      </c>
      <c r="AF901" s="438" t="str">
        <f>IF(AE901="","",VLOOKUP(AE901,'Drop Down Lists'!$D$2:$E$394,2,FALSE))</f>
        <v/>
      </c>
      <c r="AG901" s="439"/>
      <c r="AH901" s="437" t="str">
        <f t="shared" si="73"/>
        <v/>
      </c>
      <c r="AI901" s="438" t="str">
        <f t="shared" si="74"/>
        <v xml:space="preserve"> </v>
      </c>
      <c r="AJ901" s="438" t="str">
        <f>IF(AI901=" "," ",VLOOKUP(AI901,'Drop Down Lists'!$D$2:$E$394,2,FALSE))</f>
        <v xml:space="preserve"> </v>
      </c>
      <c r="AK901" s="440"/>
    </row>
    <row r="902" spans="1:37">
      <c r="A902" s="422"/>
      <c r="B902" s="423"/>
      <c r="C902" s="423"/>
      <c r="D902" s="423"/>
      <c r="E902" s="424"/>
      <c r="F902" s="423"/>
      <c r="G902" s="423"/>
      <c r="H902" s="424"/>
      <c r="I902" s="423"/>
      <c r="J902" s="423"/>
      <c r="K902" s="423"/>
      <c r="L902" s="433"/>
      <c r="M902" s="423"/>
      <c r="N902" s="423"/>
      <c r="O902" s="425"/>
      <c r="P902" s="434"/>
      <c r="Q902" s="423"/>
      <c r="R902" s="423"/>
      <c r="S902" s="423"/>
      <c r="T902" s="435" t="str">
        <f>IF(S902="","",VLOOKUP(S902,'Drop Down Lists'!$D$2:$E$394,2,FALSE))</f>
        <v/>
      </c>
      <c r="U902" s="428"/>
      <c r="V902" s="428"/>
      <c r="W902" s="436"/>
      <c r="X902" s="436"/>
      <c r="Y902" s="437"/>
      <c r="Z902" s="438" t="str">
        <f t="shared" si="71"/>
        <v/>
      </c>
      <c r="AA902" s="438" t="str">
        <f>IF(Z902="","",VLOOKUP(Z902,'Drop Down Lists'!$D$2:$E$3942,FALSE))</f>
        <v/>
      </c>
      <c r="AB902" s="438"/>
      <c r="AC902" s="438"/>
      <c r="AD902" s="433" t="str">
        <f t="shared" si="72"/>
        <v/>
      </c>
      <c r="AE902" s="439" t="str">
        <f t="shared" si="70"/>
        <v/>
      </c>
      <c r="AF902" s="438" t="str">
        <f>IF(AE902="","",VLOOKUP(AE902,'Drop Down Lists'!$D$2:$E$394,2,FALSE))</f>
        <v/>
      </c>
      <c r="AG902" s="439"/>
      <c r="AH902" s="437" t="str">
        <f t="shared" si="73"/>
        <v/>
      </c>
      <c r="AI902" s="438" t="str">
        <f t="shared" si="74"/>
        <v xml:space="preserve"> </v>
      </c>
      <c r="AJ902" s="438" t="str">
        <f>IF(AI902=" "," ",VLOOKUP(AI902,'Drop Down Lists'!$D$2:$E$394,2,FALSE))</f>
        <v xml:space="preserve"> </v>
      </c>
      <c r="AK902" s="440"/>
    </row>
    <row r="903" spans="1:37">
      <c r="A903" s="422"/>
      <c r="B903" s="423"/>
      <c r="C903" s="423"/>
      <c r="D903" s="423"/>
      <c r="E903" s="424"/>
      <c r="F903" s="423"/>
      <c r="G903" s="423"/>
      <c r="H903" s="424"/>
      <c r="I903" s="423"/>
      <c r="J903" s="423"/>
      <c r="K903" s="423"/>
      <c r="L903" s="433"/>
      <c r="M903" s="423"/>
      <c r="N903" s="423"/>
      <c r="O903" s="425"/>
      <c r="P903" s="434"/>
      <c r="Q903" s="423"/>
      <c r="R903" s="423"/>
      <c r="S903" s="423"/>
      <c r="T903" s="435" t="str">
        <f>IF(S903="","",VLOOKUP(S903,'Drop Down Lists'!$D$2:$E$394,2,FALSE))</f>
        <v/>
      </c>
      <c r="U903" s="428"/>
      <c r="V903" s="428"/>
      <c r="W903" s="436"/>
      <c r="X903" s="436"/>
      <c r="Y903" s="437"/>
      <c r="Z903" s="438" t="str">
        <f t="shared" si="71"/>
        <v/>
      </c>
      <c r="AA903" s="438" t="str">
        <f>IF(Z903="","",VLOOKUP(Z903,'Drop Down Lists'!$D$2:$E$3942,FALSE))</f>
        <v/>
      </c>
      <c r="AB903" s="438"/>
      <c r="AC903" s="438"/>
      <c r="AD903" s="433" t="str">
        <f t="shared" si="72"/>
        <v/>
      </c>
      <c r="AE903" s="439" t="str">
        <f t="shared" si="70"/>
        <v/>
      </c>
      <c r="AF903" s="438" t="str">
        <f>IF(AE903="","",VLOOKUP(AE903,'Drop Down Lists'!$D$2:$E$394,2,FALSE))</f>
        <v/>
      </c>
      <c r="AG903" s="439"/>
      <c r="AH903" s="437" t="str">
        <f t="shared" si="73"/>
        <v/>
      </c>
      <c r="AI903" s="438" t="str">
        <f t="shared" si="74"/>
        <v xml:space="preserve"> </v>
      </c>
      <c r="AJ903" s="438" t="str">
        <f>IF(AI903=" "," ",VLOOKUP(AI903,'Drop Down Lists'!$D$2:$E$394,2,FALSE))</f>
        <v xml:space="preserve"> </v>
      </c>
      <c r="AK903" s="440"/>
    </row>
    <row r="904" spans="1:37">
      <c r="A904" s="422"/>
      <c r="B904" s="423"/>
      <c r="C904" s="423"/>
      <c r="D904" s="423"/>
      <c r="E904" s="424"/>
      <c r="F904" s="423"/>
      <c r="G904" s="423"/>
      <c r="H904" s="424"/>
      <c r="I904" s="423"/>
      <c r="J904" s="423"/>
      <c r="K904" s="423"/>
      <c r="L904" s="433"/>
      <c r="M904" s="423"/>
      <c r="N904" s="423"/>
      <c r="O904" s="425"/>
      <c r="P904" s="434"/>
      <c r="Q904" s="423"/>
      <c r="R904" s="423"/>
      <c r="S904" s="423"/>
      <c r="T904" s="435" t="str">
        <f>IF(S904="","",VLOOKUP(S904,'Drop Down Lists'!$D$2:$E$394,2,FALSE))</f>
        <v/>
      </c>
      <c r="U904" s="428"/>
      <c r="V904" s="428"/>
      <c r="W904" s="436"/>
      <c r="X904" s="436"/>
      <c r="Y904" s="437"/>
      <c r="Z904" s="438" t="str">
        <f t="shared" si="71"/>
        <v/>
      </c>
      <c r="AA904" s="438" t="str">
        <f>IF(Z904="","",VLOOKUP(Z904,'Drop Down Lists'!$D$2:$E$3942,FALSE))</f>
        <v/>
      </c>
      <c r="AB904" s="438"/>
      <c r="AC904" s="438"/>
      <c r="AD904" s="433" t="str">
        <f t="shared" si="72"/>
        <v/>
      </c>
      <c r="AE904" s="439" t="str">
        <f t="shared" si="70"/>
        <v/>
      </c>
      <c r="AF904" s="438" t="str">
        <f>IF(AE904="","",VLOOKUP(AE904,'Drop Down Lists'!$D$2:$E$394,2,FALSE))</f>
        <v/>
      </c>
      <c r="AG904" s="439"/>
      <c r="AH904" s="437" t="str">
        <f t="shared" si="73"/>
        <v/>
      </c>
      <c r="AI904" s="438" t="str">
        <f t="shared" si="74"/>
        <v xml:space="preserve"> </v>
      </c>
      <c r="AJ904" s="438" t="str">
        <f>IF(AI904=" "," ",VLOOKUP(AI904,'Drop Down Lists'!$D$2:$E$394,2,FALSE))</f>
        <v xml:space="preserve"> </v>
      </c>
      <c r="AK904" s="440"/>
    </row>
    <row r="905" spans="1:37">
      <c r="A905" s="422"/>
      <c r="B905" s="423"/>
      <c r="C905" s="423"/>
      <c r="D905" s="423"/>
      <c r="E905" s="424"/>
      <c r="F905" s="423"/>
      <c r="G905" s="423"/>
      <c r="H905" s="424"/>
      <c r="I905" s="423"/>
      <c r="J905" s="423"/>
      <c r="K905" s="423"/>
      <c r="L905" s="433"/>
      <c r="M905" s="423"/>
      <c r="N905" s="423"/>
      <c r="O905" s="425"/>
      <c r="P905" s="434"/>
      <c r="Q905" s="423"/>
      <c r="R905" s="423"/>
      <c r="S905" s="423"/>
      <c r="T905" s="435" t="str">
        <f>IF(S905="","",VLOOKUP(S905,'Drop Down Lists'!$D$2:$E$394,2,FALSE))</f>
        <v/>
      </c>
      <c r="U905" s="428"/>
      <c r="V905" s="428"/>
      <c r="W905" s="436"/>
      <c r="X905" s="436"/>
      <c r="Y905" s="437"/>
      <c r="Z905" s="438" t="str">
        <f t="shared" si="71"/>
        <v/>
      </c>
      <c r="AA905" s="438" t="str">
        <f>IF(Z905="","",VLOOKUP(Z905,'Drop Down Lists'!$D$2:$E$3942,FALSE))</f>
        <v/>
      </c>
      <c r="AB905" s="438"/>
      <c r="AC905" s="438"/>
      <c r="AD905" s="433" t="str">
        <f t="shared" si="72"/>
        <v/>
      </c>
      <c r="AE905" s="439" t="str">
        <f t="shared" si="70"/>
        <v/>
      </c>
      <c r="AF905" s="438" t="str">
        <f>IF(AE905="","",VLOOKUP(AE905,'Drop Down Lists'!$D$2:$E$394,2,FALSE))</f>
        <v/>
      </c>
      <c r="AG905" s="439"/>
      <c r="AH905" s="437" t="str">
        <f t="shared" si="73"/>
        <v/>
      </c>
      <c r="AI905" s="438" t="str">
        <f t="shared" si="74"/>
        <v xml:space="preserve"> </v>
      </c>
      <c r="AJ905" s="438" t="str">
        <f>IF(AI905=" "," ",VLOOKUP(AI905,'Drop Down Lists'!$D$2:$E$394,2,FALSE))</f>
        <v xml:space="preserve"> </v>
      </c>
      <c r="AK905" s="440"/>
    </row>
    <row r="906" spans="1:37">
      <c r="A906" s="422"/>
      <c r="B906" s="423"/>
      <c r="C906" s="423"/>
      <c r="D906" s="423"/>
      <c r="E906" s="424"/>
      <c r="F906" s="423"/>
      <c r="G906" s="423"/>
      <c r="H906" s="424"/>
      <c r="I906" s="423"/>
      <c r="J906" s="423"/>
      <c r="K906" s="423"/>
      <c r="L906" s="433"/>
      <c r="M906" s="423"/>
      <c r="N906" s="423"/>
      <c r="O906" s="425"/>
      <c r="P906" s="434"/>
      <c r="Q906" s="423"/>
      <c r="R906" s="423"/>
      <c r="S906" s="423"/>
      <c r="T906" s="435" t="str">
        <f>IF(S906="","",VLOOKUP(S906,'Drop Down Lists'!$D$2:$E$394,2,FALSE))</f>
        <v/>
      </c>
      <c r="U906" s="428"/>
      <c r="V906" s="428"/>
      <c r="W906" s="436"/>
      <c r="X906" s="436"/>
      <c r="Y906" s="437"/>
      <c r="Z906" s="438" t="str">
        <f t="shared" si="71"/>
        <v/>
      </c>
      <c r="AA906" s="438" t="str">
        <f>IF(Z906="","",VLOOKUP(Z906,'Drop Down Lists'!$D$2:$E$3942,FALSE))</f>
        <v/>
      </c>
      <c r="AB906" s="438"/>
      <c r="AC906" s="438"/>
      <c r="AD906" s="433" t="str">
        <f t="shared" si="72"/>
        <v/>
      </c>
      <c r="AE906" s="439" t="str">
        <f t="shared" si="70"/>
        <v/>
      </c>
      <c r="AF906" s="438" t="str">
        <f>IF(AE906="","",VLOOKUP(AE906,'Drop Down Lists'!$D$2:$E$394,2,FALSE))</f>
        <v/>
      </c>
      <c r="AG906" s="439"/>
      <c r="AH906" s="437" t="str">
        <f t="shared" si="73"/>
        <v/>
      </c>
      <c r="AI906" s="438" t="str">
        <f t="shared" si="74"/>
        <v xml:space="preserve"> </v>
      </c>
      <c r="AJ906" s="438" t="str">
        <f>IF(AI906=" "," ",VLOOKUP(AI906,'Drop Down Lists'!$D$2:$E$394,2,FALSE))</f>
        <v xml:space="preserve"> </v>
      </c>
      <c r="AK906" s="440"/>
    </row>
    <row r="907" spans="1:37">
      <c r="A907" s="422"/>
      <c r="B907" s="423"/>
      <c r="C907" s="423"/>
      <c r="D907" s="423"/>
      <c r="E907" s="424"/>
      <c r="F907" s="423"/>
      <c r="G907" s="423"/>
      <c r="H907" s="424"/>
      <c r="I907" s="423"/>
      <c r="J907" s="423"/>
      <c r="K907" s="423"/>
      <c r="L907" s="433"/>
      <c r="M907" s="423"/>
      <c r="N907" s="423"/>
      <c r="O907" s="425"/>
      <c r="P907" s="434"/>
      <c r="Q907" s="423"/>
      <c r="R907" s="423"/>
      <c r="S907" s="423"/>
      <c r="T907" s="435" t="str">
        <f>IF(S907="","",VLOOKUP(S907,'Drop Down Lists'!$D$2:$E$394,2,FALSE))</f>
        <v/>
      </c>
      <c r="U907" s="428"/>
      <c r="V907" s="428"/>
      <c r="W907" s="436"/>
      <c r="X907" s="436"/>
      <c r="Y907" s="437"/>
      <c r="Z907" s="438" t="str">
        <f t="shared" si="71"/>
        <v/>
      </c>
      <c r="AA907" s="438" t="str">
        <f>IF(Z907="","",VLOOKUP(Z907,'Drop Down Lists'!$D$2:$E$3942,FALSE))</f>
        <v/>
      </c>
      <c r="AB907" s="438"/>
      <c r="AC907" s="438"/>
      <c r="AD907" s="433" t="str">
        <f t="shared" si="72"/>
        <v/>
      </c>
      <c r="AE907" s="439" t="str">
        <f t="shared" si="70"/>
        <v/>
      </c>
      <c r="AF907" s="438" t="str">
        <f>IF(AE907="","",VLOOKUP(AE907,'Drop Down Lists'!$D$2:$E$394,2,FALSE))</f>
        <v/>
      </c>
      <c r="AG907" s="439"/>
      <c r="AH907" s="437" t="str">
        <f t="shared" si="73"/>
        <v/>
      </c>
      <c r="AI907" s="438" t="str">
        <f t="shared" si="74"/>
        <v xml:space="preserve"> </v>
      </c>
      <c r="AJ907" s="438" t="str">
        <f>IF(AI907=" "," ",VLOOKUP(AI907,'Drop Down Lists'!$D$2:$E$394,2,FALSE))</f>
        <v xml:space="preserve"> </v>
      </c>
      <c r="AK907" s="440"/>
    </row>
    <row r="908" spans="1:37">
      <c r="A908" s="422"/>
      <c r="B908" s="423"/>
      <c r="C908" s="423"/>
      <c r="D908" s="423"/>
      <c r="E908" s="424"/>
      <c r="F908" s="423"/>
      <c r="G908" s="423"/>
      <c r="H908" s="424"/>
      <c r="I908" s="423"/>
      <c r="J908" s="423"/>
      <c r="K908" s="423"/>
      <c r="L908" s="433"/>
      <c r="M908" s="423"/>
      <c r="N908" s="423"/>
      <c r="O908" s="425"/>
      <c r="P908" s="434"/>
      <c r="Q908" s="423"/>
      <c r="R908" s="423"/>
      <c r="S908" s="423"/>
      <c r="T908" s="435" t="str">
        <f>IF(S908="","",VLOOKUP(S908,'Drop Down Lists'!$D$2:$E$394,2,FALSE))</f>
        <v/>
      </c>
      <c r="U908" s="428"/>
      <c r="V908" s="428"/>
      <c r="W908" s="436"/>
      <c r="X908" s="436"/>
      <c r="Y908" s="437"/>
      <c r="Z908" s="438" t="str">
        <f t="shared" si="71"/>
        <v/>
      </c>
      <c r="AA908" s="438" t="str">
        <f>IF(Z908="","",VLOOKUP(Z908,'Drop Down Lists'!$D$2:$E$3942,FALSE))</f>
        <v/>
      </c>
      <c r="AB908" s="438"/>
      <c r="AC908" s="438"/>
      <c r="AD908" s="433" t="str">
        <f t="shared" si="72"/>
        <v/>
      </c>
      <c r="AE908" s="439" t="str">
        <f t="shared" si="70"/>
        <v/>
      </c>
      <c r="AF908" s="438" t="str">
        <f>IF(AE908="","",VLOOKUP(AE908,'Drop Down Lists'!$D$2:$E$394,2,FALSE))</f>
        <v/>
      </c>
      <c r="AG908" s="439"/>
      <c r="AH908" s="437" t="str">
        <f t="shared" si="73"/>
        <v/>
      </c>
      <c r="AI908" s="438" t="str">
        <f t="shared" si="74"/>
        <v xml:space="preserve"> </v>
      </c>
      <c r="AJ908" s="438" t="str">
        <f>IF(AI908=" "," ",VLOOKUP(AI908,'Drop Down Lists'!$D$2:$E$394,2,FALSE))</f>
        <v xml:space="preserve"> </v>
      </c>
      <c r="AK908" s="440"/>
    </row>
    <row r="909" spans="1:37">
      <c r="A909" s="422"/>
      <c r="B909" s="423"/>
      <c r="C909" s="423"/>
      <c r="D909" s="423"/>
      <c r="E909" s="424"/>
      <c r="F909" s="423"/>
      <c r="G909" s="423"/>
      <c r="H909" s="424"/>
      <c r="I909" s="423"/>
      <c r="J909" s="423"/>
      <c r="K909" s="423"/>
      <c r="L909" s="433"/>
      <c r="M909" s="423"/>
      <c r="N909" s="423"/>
      <c r="O909" s="425"/>
      <c r="P909" s="434"/>
      <c r="Q909" s="423"/>
      <c r="R909" s="423"/>
      <c r="S909" s="423"/>
      <c r="T909" s="435" t="str">
        <f>IF(S909="","",VLOOKUP(S909,'Drop Down Lists'!$D$2:$E$394,2,FALSE))</f>
        <v/>
      </c>
      <c r="U909" s="428"/>
      <c r="V909" s="428"/>
      <c r="W909" s="436"/>
      <c r="X909" s="436"/>
      <c r="Y909" s="437"/>
      <c r="Z909" s="438" t="str">
        <f t="shared" si="71"/>
        <v/>
      </c>
      <c r="AA909" s="438" t="str">
        <f>IF(Z909="","",VLOOKUP(Z909,'Drop Down Lists'!$D$2:$E$3942,FALSE))</f>
        <v/>
      </c>
      <c r="AB909" s="438"/>
      <c r="AC909" s="438"/>
      <c r="AD909" s="433" t="str">
        <f t="shared" si="72"/>
        <v/>
      </c>
      <c r="AE909" s="439" t="str">
        <f t="shared" si="70"/>
        <v/>
      </c>
      <c r="AF909" s="438" t="str">
        <f>IF(AE909="","",VLOOKUP(AE909,'Drop Down Lists'!$D$2:$E$394,2,FALSE))</f>
        <v/>
      </c>
      <c r="AG909" s="439"/>
      <c r="AH909" s="437" t="str">
        <f t="shared" si="73"/>
        <v/>
      </c>
      <c r="AI909" s="438" t="str">
        <f t="shared" si="74"/>
        <v xml:space="preserve"> </v>
      </c>
      <c r="AJ909" s="438" t="str">
        <f>IF(AI909=" "," ",VLOOKUP(AI909,'Drop Down Lists'!$D$2:$E$394,2,FALSE))</f>
        <v xml:space="preserve"> </v>
      </c>
      <c r="AK909" s="440"/>
    </row>
    <row r="910" spans="1:37">
      <c r="A910" s="422"/>
      <c r="B910" s="423"/>
      <c r="C910" s="423"/>
      <c r="D910" s="423"/>
      <c r="E910" s="424"/>
      <c r="F910" s="423"/>
      <c r="G910" s="423"/>
      <c r="H910" s="424"/>
      <c r="I910" s="423"/>
      <c r="J910" s="423"/>
      <c r="K910" s="423"/>
      <c r="L910" s="433"/>
      <c r="M910" s="423"/>
      <c r="N910" s="423"/>
      <c r="O910" s="425"/>
      <c r="P910" s="434"/>
      <c r="Q910" s="423"/>
      <c r="R910" s="423"/>
      <c r="S910" s="423"/>
      <c r="T910" s="435" t="str">
        <f>IF(S910="","",VLOOKUP(S910,'Drop Down Lists'!$D$2:$E$394,2,FALSE))</f>
        <v/>
      </c>
      <c r="U910" s="428"/>
      <c r="V910" s="428"/>
      <c r="W910" s="436"/>
      <c r="X910" s="436"/>
      <c r="Y910" s="437"/>
      <c r="Z910" s="438" t="str">
        <f t="shared" si="71"/>
        <v/>
      </c>
      <c r="AA910" s="438" t="str">
        <f>IF(Z910="","",VLOOKUP(Z910,'Drop Down Lists'!$D$2:$E$3942,FALSE))</f>
        <v/>
      </c>
      <c r="AB910" s="438"/>
      <c r="AC910" s="438"/>
      <c r="AD910" s="433" t="str">
        <f t="shared" si="72"/>
        <v/>
      </c>
      <c r="AE910" s="439" t="str">
        <f t="shared" si="70"/>
        <v/>
      </c>
      <c r="AF910" s="438" t="str">
        <f>IF(AE910="","",VLOOKUP(AE910,'Drop Down Lists'!$D$2:$E$394,2,FALSE))</f>
        <v/>
      </c>
      <c r="AG910" s="439"/>
      <c r="AH910" s="437" t="str">
        <f t="shared" si="73"/>
        <v/>
      </c>
      <c r="AI910" s="438" t="str">
        <f t="shared" si="74"/>
        <v xml:space="preserve"> </v>
      </c>
      <c r="AJ910" s="438" t="str">
        <f>IF(AI910=" "," ",VLOOKUP(AI910,'Drop Down Lists'!$D$2:$E$394,2,FALSE))</f>
        <v xml:space="preserve"> </v>
      </c>
      <c r="AK910" s="440"/>
    </row>
    <row r="911" spans="1:37">
      <c r="A911" s="422"/>
      <c r="B911" s="423"/>
      <c r="C911" s="423"/>
      <c r="D911" s="423"/>
      <c r="E911" s="424"/>
      <c r="F911" s="423"/>
      <c r="G911" s="423"/>
      <c r="H911" s="424"/>
      <c r="I911" s="423"/>
      <c r="J911" s="423"/>
      <c r="K911" s="423"/>
      <c r="L911" s="433"/>
      <c r="M911" s="423"/>
      <c r="N911" s="423"/>
      <c r="O911" s="425"/>
      <c r="P911" s="434"/>
      <c r="Q911" s="423"/>
      <c r="R911" s="423"/>
      <c r="S911" s="423"/>
      <c r="T911" s="435" t="str">
        <f>IF(S911="","",VLOOKUP(S911,'Drop Down Lists'!$D$2:$E$394,2,FALSE))</f>
        <v/>
      </c>
      <c r="U911" s="428"/>
      <c r="V911" s="428"/>
      <c r="W911" s="436"/>
      <c r="X911" s="436"/>
      <c r="Y911" s="437"/>
      <c r="Z911" s="438" t="str">
        <f t="shared" si="71"/>
        <v/>
      </c>
      <c r="AA911" s="438" t="str">
        <f>IF(Z911="","",VLOOKUP(Z911,'Drop Down Lists'!$D$2:$E$3942,FALSE))</f>
        <v/>
      </c>
      <c r="AB911" s="438"/>
      <c r="AC911" s="438"/>
      <c r="AD911" s="433" t="str">
        <f t="shared" si="72"/>
        <v/>
      </c>
      <c r="AE911" s="439" t="str">
        <f t="shared" si="70"/>
        <v/>
      </c>
      <c r="AF911" s="438" t="str">
        <f>IF(AE911="","",VLOOKUP(AE911,'Drop Down Lists'!$D$2:$E$394,2,FALSE))</f>
        <v/>
      </c>
      <c r="AG911" s="439"/>
      <c r="AH911" s="437" t="str">
        <f t="shared" si="73"/>
        <v/>
      </c>
      <c r="AI911" s="438" t="str">
        <f t="shared" si="74"/>
        <v xml:space="preserve"> </v>
      </c>
      <c r="AJ911" s="438" t="str">
        <f>IF(AI911=" "," ",VLOOKUP(AI911,'Drop Down Lists'!$D$2:$E$394,2,FALSE))</f>
        <v xml:space="preserve"> </v>
      </c>
      <c r="AK911" s="440"/>
    </row>
    <row r="912" spans="1:37">
      <c r="A912" s="422"/>
      <c r="B912" s="423"/>
      <c r="C912" s="423"/>
      <c r="D912" s="423"/>
      <c r="E912" s="424"/>
      <c r="F912" s="423"/>
      <c r="G912" s="423"/>
      <c r="H912" s="424"/>
      <c r="I912" s="423"/>
      <c r="J912" s="423"/>
      <c r="K912" s="423"/>
      <c r="L912" s="433"/>
      <c r="M912" s="423"/>
      <c r="N912" s="423"/>
      <c r="O912" s="425"/>
      <c r="P912" s="434"/>
      <c r="Q912" s="423"/>
      <c r="R912" s="423"/>
      <c r="S912" s="423"/>
      <c r="T912" s="435" t="str">
        <f>IF(S912="","",VLOOKUP(S912,'Drop Down Lists'!$D$2:$E$394,2,FALSE))</f>
        <v/>
      </c>
      <c r="U912" s="428"/>
      <c r="V912" s="428"/>
      <c r="W912" s="436"/>
      <c r="X912" s="436"/>
      <c r="Y912" s="437"/>
      <c r="Z912" s="438" t="str">
        <f t="shared" si="71"/>
        <v/>
      </c>
      <c r="AA912" s="438" t="str">
        <f>IF(Z912="","",VLOOKUP(Z912,'Drop Down Lists'!$D$2:$E$3942,FALSE))</f>
        <v/>
      </c>
      <c r="AB912" s="438"/>
      <c r="AC912" s="438"/>
      <c r="AD912" s="433" t="str">
        <f t="shared" si="72"/>
        <v/>
      </c>
      <c r="AE912" s="439" t="str">
        <f t="shared" si="70"/>
        <v/>
      </c>
      <c r="AF912" s="438" t="str">
        <f>IF(AE912="","",VLOOKUP(AE912,'Drop Down Lists'!$D$2:$E$394,2,FALSE))</f>
        <v/>
      </c>
      <c r="AG912" s="439"/>
      <c r="AH912" s="437" t="str">
        <f t="shared" si="73"/>
        <v/>
      </c>
      <c r="AI912" s="438" t="str">
        <f t="shared" si="74"/>
        <v xml:space="preserve"> </v>
      </c>
      <c r="AJ912" s="438" t="str">
        <f>IF(AI912=" "," ",VLOOKUP(AI912,'Drop Down Lists'!$D$2:$E$394,2,FALSE))</f>
        <v xml:space="preserve"> </v>
      </c>
      <c r="AK912" s="440"/>
    </row>
    <row r="913" spans="1:37">
      <c r="A913" s="422"/>
      <c r="B913" s="423"/>
      <c r="C913" s="423"/>
      <c r="D913" s="423"/>
      <c r="E913" s="424"/>
      <c r="F913" s="423"/>
      <c r="G913" s="423"/>
      <c r="H913" s="424"/>
      <c r="I913" s="423"/>
      <c r="J913" s="423"/>
      <c r="K913" s="423"/>
      <c r="L913" s="433"/>
      <c r="M913" s="423"/>
      <c r="N913" s="423"/>
      <c r="O913" s="425"/>
      <c r="P913" s="434"/>
      <c r="Q913" s="423"/>
      <c r="R913" s="423"/>
      <c r="S913" s="423"/>
      <c r="T913" s="435" t="str">
        <f>IF(S913="","",VLOOKUP(S913,'Drop Down Lists'!$D$2:$E$394,2,FALSE))</f>
        <v/>
      </c>
      <c r="U913" s="428"/>
      <c r="V913" s="428"/>
      <c r="W913" s="436"/>
      <c r="X913" s="436"/>
      <c r="Y913" s="437"/>
      <c r="Z913" s="438" t="str">
        <f t="shared" si="71"/>
        <v/>
      </c>
      <c r="AA913" s="438" t="str">
        <f>IF(Z913="","",VLOOKUP(Z913,'Drop Down Lists'!$D$2:$E$3942,FALSE))</f>
        <v/>
      </c>
      <c r="AB913" s="438"/>
      <c r="AC913" s="438"/>
      <c r="AD913" s="433" t="str">
        <f t="shared" si="72"/>
        <v/>
      </c>
      <c r="AE913" s="439" t="str">
        <f t="shared" si="70"/>
        <v/>
      </c>
      <c r="AF913" s="438" t="str">
        <f>IF(AE913="","",VLOOKUP(AE913,'Drop Down Lists'!$D$2:$E$394,2,FALSE))</f>
        <v/>
      </c>
      <c r="AG913" s="439"/>
      <c r="AH913" s="437" t="str">
        <f t="shared" si="73"/>
        <v/>
      </c>
      <c r="AI913" s="438" t="str">
        <f t="shared" si="74"/>
        <v xml:space="preserve"> </v>
      </c>
      <c r="AJ913" s="438" t="str">
        <f>IF(AI913=" "," ",VLOOKUP(AI913,'Drop Down Lists'!$D$2:$E$394,2,FALSE))</f>
        <v xml:space="preserve"> </v>
      </c>
      <c r="AK913" s="440"/>
    </row>
    <row r="914" spans="1:37">
      <c r="A914" s="422"/>
      <c r="B914" s="423"/>
      <c r="C914" s="423"/>
      <c r="D914" s="423"/>
      <c r="E914" s="424"/>
      <c r="F914" s="423"/>
      <c r="G914" s="423"/>
      <c r="H914" s="424"/>
      <c r="I914" s="423"/>
      <c r="J914" s="423"/>
      <c r="K914" s="423"/>
      <c r="L914" s="433"/>
      <c r="M914" s="423"/>
      <c r="N914" s="423"/>
      <c r="O914" s="425"/>
      <c r="P914" s="434"/>
      <c r="Q914" s="423"/>
      <c r="R914" s="423"/>
      <c r="S914" s="423"/>
      <c r="T914" s="435" t="str">
        <f>IF(S914="","",VLOOKUP(S914,'Drop Down Lists'!$D$2:$E$394,2,FALSE))</f>
        <v/>
      </c>
      <c r="U914" s="428"/>
      <c r="V914" s="428"/>
      <c r="W914" s="436"/>
      <c r="X914" s="436"/>
      <c r="Y914" s="437"/>
      <c r="Z914" s="438" t="str">
        <f t="shared" si="71"/>
        <v/>
      </c>
      <c r="AA914" s="438" t="str">
        <f>IF(Z914="","",VLOOKUP(Z914,'Drop Down Lists'!$D$2:$E$3942,FALSE))</f>
        <v/>
      </c>
      <c r="AB914" s="438"/>
      <c r="AC914" s="438"/>
      <c r="AD914" s="433" t="str">
        <f t="shared" si="72"/>
        <v/>
      </c>
      <c r="AE914" s="439" t="str">
        <f t="shared" si="70"/>
        <v/>
      </c>
      <c r="AF914" s="438" t="str">
        <f>IF(AE914="","",VLOOKUP(AE914,'Drop Down Lists'!$D$2:$E$394,2,FALSE))</f>
        <v/>
      </c>
      <c r="AG914" s="439"/>
      <c r="AH914" s="437" t="str">
        <f t="shared" si="73"/>
        <v/>
      </c>
      <c r="AI914" s="438" t="str">
        <f t="shared" si="74"/>
        <v xml:space="preserve"> </v>
      </c>
      <c r="AJ914" s="438" t="str">
        <f>IF(AI914=" "," ",VLOOKUP(AI914,'Drop Down Lists'!$D$2:$E$394,2,FALSE))</f>
        <v xml:space="preserve"> </v>
      </c>
      <c r="AK914" s="440"/>
    </row>
    <row r="915" spans="1:37">
      <c r="A915" s="422"/>
      <c r="B915" s="423"/>
      <c r="C915" s="423"/>
      <c r="D915" s="423"/>
      <c r="E915" s="424"/>
      <c r="F915" s="423"/>
      <c r="G915" s="423"/>
      <c r="H915" s="424"/>
      <c r="I915" s="423"/>
      <c r="J915" s="423"/>
      <c r="K915" s="423"/>
      <c r="L915" s="433"/>
      <c r="M915" s="423"/>
      <c r="N915" s="423"/>
      <c r="O915" s="425"/>
      <c r="P915" s="434"/>
      <c r="Q915" s="423"/>
      <c r="R915" s="423"/>
      <c r="S915" s="423"/>
      <c r="T915" s="435" t="str">
        <f>IF(S915="","",VLOOKUP(S915,'Drop Down Lists'!$D$2:$E$394,2,FALSE))</f>
        <v/>
      </c>
      <c r="U915" s="428"/>
      <c r="V915" s="428"/>
      <c r="W915" s="436"/>
      <c r="X915" s="436"/>
      <c r="Y915" s="437"/>
      <c r="Z915" s="438" t="str">
        <f t="shared" si="71"/>
        <v/>
      </c>
      <c r="AA915" s="438" t="str">
        <f>IF(Z915="","",VLOOKUP(Z915,'Drop Down Lists'!$D$2:$E$3942,FALSE))</f>
        <v/>
      </c>
      <c r="AB915" s="438"/>
      <c r="AC915" s="438"/>
      <c r="AD915" s="433" t="str">
        <f t="shared" si="72"/>
        <v/>
      </c>
      <c r="AE915" s="439" t="str">
        <f t="shared" si="70"/>
        <v/>
      </c>
      <c r="AF915" s="438" t="str">
        <f>IF(AE915="","",VLOOKUP(AE915,'Drop Down Lists'!$D$2:$E$394,2,FALSE))</f>
        <v/>
      </c>
      <c r="AG915" s="439"/>
      <c r="AH915" s="437" t="str">
        <f t="shared" si="73"/>
        <v/>
      </c>
      <c r="AI915" s="438" t="str">
        <f t="shared" si="74"/>
        <v xml:space="preserve"> </v>
      </c>
      <c r="AJ915" s="438" t="str">
        <f>IF(AI915=" "," ",VLOOKUP(AI915,'Drop Down Lists'!$D$2:$E$394,2,FALSE))</f>
        <v xml:space="preserve"> </v>
      </c>
      <c r="AK915" s="440"/>
    </row>
    <row r="916" spans="1:37">
      <c r="A916" s="422"/>
      <c r="B916" s="423"/>
      <c r="C916" s="423"/>
      <c r="D916" s="423"/>
      <c r="E916" s="424"/>
      <c r="F916" s="423"/>
      <c r="G916" s="423"/>
      <c r="H916" s="424"/>
      <c r="I916" s="423"/>
      <c r="J916" s="423"/>
      <c r="K916" s="423"/>
      <c r="L916" s="433"/>
      <c r="M916" s="423"/>
      <c r="N916" s="423"/>
      <c r="O916" s="425"/>
      <c r="P916" s="434"/>
      <c r="Q916" s="423"/>
      <c r="R916" s="423"/>
      <c r="S916" s="423"/>
      <c r="T916" s="435" t="str">
        <f>IF(S916="","",VLOOKUP(S916,'Drop Down Lists'!$D$2:$E$394,2,FALSE))</f>
        <v/>
      </c>
      <c r="U916" s="428"/>
      <c r="V916" s="428"/>
      <c r="W916" s="436"/>
      <c r="X916" s="436"/>
      <c r="Y916" s="437"/>
      <c r="Z916" s="438" t="str">
        <f t="shared" si="71"/>
        <v/>
      </c>
      <c r="AA916" s="438" t="str">
        <f>IF(Z916="","",VLOOKUP(Z916,'Drop Down Lists'!$D$2:$E$3942,FALSE))</f>
        <v/>
      </c>
      <c r="AB916" s="438"/>
      <c r="AC916" s="438"/>
      <c r="AD916" s="433" t="str">
        <f t="shared" si="72"/>
        <v/>
      </c>
      <c r="AE916" s="439" t="str">
        <f t="shared" si="70"/>
        <v/>
      </c>
      <c r="AF916" s="438" t="str">
        <f>IF(AE916="","",VLOOKUP(AE916,'Drop Down Lists'!$D$2:$E$394,2,FALSE))</f>
        <v/>
      </c>
      <c r="AG916" s="439"/>
      <c r="AH916" s="437" t="str">
        <f t="shared" si="73"/>
        <v/>
      </c>
      <c r="AI916" s="438" t="str">
        <f t="shared" si="74"/>
        <v xml:space="preserve"> </v>
      </c>
      <c r="AJ916" s="438" t="str">
        <f>IF(AI916=" "," ",VLOOKUP(AI916,'Drop Down Lists'!$D$2:$E$394,2,FALSE))</f>
        <v xml:space="preserve"> </v>
      </c>
      <c r="AK916" s="440"/>
    </row>
    <row r="917" spans="1:37">
      <c r="A917" s="422"/>
      <c r="B917" s="423"/>
      <c r="C917" s="423"/>
      <c r="D917" s="423"/>
      <c r="E917" s="424"/>
      <c r="F917" s="423"/>
      <c r="G917" s="423"/>
      <c r="H917" s="424"/>
      <c r="I917" s="423"/>
      <c r="J917" s="423"/>
      <c r="K917" s="423"/>
      <c r="L917" s="433"/>
      <c r="M917" s="423"/>
      <c r="N917" s="423"/>
      <c r="O917" s="425"/>
      <c r="P917" s="434"/>
      <c r="Q917" s="423"/>
      <c r="R917" s="423"/>
      <c r="S917" s="423"/>
      <c r="T917" s="435" t="str">
        <f>IF(S917="","",VLOOKUP(S917,'Drop Down Lists'!$D$2:$E$394,2,FALSE))</f>
        <v/>
      </c>
      <c r="U917" s="428"/>
      <c r="V917" s="428"/>
      <c r="W917" s="436"/>
      <c r="X917" s="436"/>
      <c r="Y917" s="437"/>
      <c r="Z917" s="438" t="str">
        <f t="shared" si="71"/>
        <v/>
      </c>
      <c r="AA917" s="438" t="str">
        <f>IF(Z917="","",VLOOKUP(Z917,'Drop Down Lists'!$D$2:$E$3942,FALSE))</f>
        <v/>
      </c>
      <c r="AB917" s="438"/>
      <c r="AC917" s="438"/>
      <c r="AD917" s="433" t="str">
        <f t="shared" si="72"/>
        <v/>
      </c>
      <c r="AE917" s="439" t="str">
        <f t="shared" si="70"/>
        <v/>
      </c>
      <c r="AF917" s="438" t="str">
        <f>IF(AE917="","",VLOOKUP(AE917,'Drop Down Lists'!$D$2:$E$394,2,FALSE))</f>
        <v/>
      </c>
      <c r="AG917" s="439"/>
      <c r="AH917" s="437" t="str">
        <f t="shared" si="73"/>
        <v/>
      </c>
      <c r="AI917" s="438" t="str">
        <f t="shared" si="74"/>
        <v xml:space="preserve"> </v>
      </c>
      <c r="AJ917" s="438" t="str">
        <f>IF(AI917=" "," ",VLOOKUP(AI917,'Drop Down Lists'!$D$2:$E$394,2,FALSE))</f>
        <v xml:space="preserve"> </v>
      </c>
      <c r="AK917" s="440"/>
    </row>
    <row r="918" spans="1:37">
      <c r="A918" s="422"/>
      <c r="B918" s="423"/>
      <c r="C918" s="423"/>
      <c r="D918" s="423"/>
      <c r="E918" s="424"/>
      <c r="F918" s="423"/>
      <c r="G918" s="423"/>
      <c r="H918" s="424"/>
      <c r="I918" s="423"/>
      <c r="J918" s="423"/>
      <c r="K918" s="423"/>
      <c r="L918" s="433"/>
      <c r="M918" s="423"/>
      <c r="N918" s="423"/>
      <c r="O918" s="425"/>
      <c r="P918" s="434"/>
      <c r="Q918" s="423"/>
      <c r="R918" s="423"/>
      <c r="S918" s="423"/>
      <c r="T918" s="435" t="str">
        <f>IF(S918="","",VLOOKUP(S918,'Drop Down Lists'!$D$2:$E$394,2,FALSE))</f>
        <v/>
      </c>
      <c r="U918" s="428"/>
      <c r="V918" s="428"/>
      <c r="W918" s="436"/>
      <c r="X918" s="436"/>
      <c r="Y918" s="437"/>
      <c r="Z918" s="438" t="str">
        <f t="shared" si="71"/>
        <v/>
      </c>
      <c r="AA918" s="438" t="str">
        <f>IF(Z918="","",VLOOKUP(Z918,'Drop Down Lists'!$D$2:$E$3942,FALSE))</f>
        <v/>
      </c>
      <c r="AB918" s="438"/>
      <c r="AC918" s="438"/>
      <c r="AD918" s="433" t="str">
        <f t="shared" si="72"/>
        <v/>
      </c>
      <c r="AE918" s="439" t="str">
        <f t="shared" si="70"/>
        <v/>
      </c>
      <c r="AF918" s="438" t="str">
        <f>IF(AE918="","",VLOOKUP(AE918,'Drop Down Lists'!$D$2:$E$394,2,FALSE))</f>
        <v/>
      </c>
      <c r="AG918" s="439"/>
      <c r="AH918" s="437" t="str">
        <f t="shared" si="73"/>
        <v/>
      </c>
      <c r="AI918" s="438" t="str">
        <f t="shared" si="74"/>
        <v xml:space="preserve"> </v>
      </c>
      <c r="AJ918" s="438" t="str">
        <f>IF(AI918=" "," ",VLOOKUP(AI918,'Drop Down Lists'!$D$2:$E$394,2,FALSE))</f>
        <v xml:space="preserve"> </v>
      </c>
      <c r="AK918" s="440"/>
    </row>
    <row r="919" spans="1:37">
      <c r="A919" s="422"/>
      <c r="B919" s="423"/>
      <c r="C919" s="423"/>
      <c r="D919" s="423"/>
      <c r="E919" s="424"/>
      <c r="F919" s="423"/>
      <c r="G919" s="423"/>
      <c r="H919" s="424"/>
      <c r="I919" s="423"/>
      <c r="J919" s="423"/>
      <c r="K919" s="423"/>
      <c r="L919" s="433"/>
      <c r="M919" s="423"/>
      <c r="N919" s="423"/>
      <c r="O919" s="425"/>
      <c r="P919" s="434"/>
      <c r="Q919" s="423"/>
      <c r="R919" s="423"/>
      <c r="S919" s="423"/>
      <c r="T919" s="435" t="str">
        <f>IF(S919="","",VLOOKUP(S919,'Drop Down Lists'!$D$2:$E$394,2,FALSE))</f>
        <v/>
      </c>
      <c r="U919" s="428"/>
      <c r="V919" s="428"/>
      <c r="W919" s="436"/>
      <c r="X919" s="436"/>
      <c r="Y919" s="437"/>
      <c r="Z919" s="438" t="str">
        <f t="shared" si="71"/>
        <v/>
      </c>
      <c r="AA919" s="438" t="str">
        <f>IF(Z919="","",VLOOKUP(Z919,'Drop Down Lists'!$D$2:$E$3942,FALSE))</f>
        <v/>
      </c>
      <c r="AB919" s="438"/>
      <c r="AC919" s="438"/>
      <c r="AD919" s="433" t="str">
        <f t="shared" si="72"/>
        <v/>
      </c>
      <c r="AE919" s="439" t="str">
        <f t="shared" si="70"/>
        <v/>
      </c>
      <c r="AF919" s="438" t="str">
        <f>IF(AE919="","",VLOOKUP(AE919,'Drop Down Lists'!$D$2:$E$394,2,FALSE))</f>
        <v/>
      </c>
      <c r="AG919" s="439"/>
      <c r="AH919" s="437" t="str">
        <f t="shared" si="73"/>
        <v/>
      </c>
      <c r="AI919" s="438" t="str">
        <f t="shared" si="74"/>
        <v xml:space="preserve"> </v>
      </c>
      <c r="AJ919" s="438" t="str">
        <f>IF(AI919=" "," ",VLOOKUP(AI919,'Drop Down Lists'!$D$2:$E$394,2,FALSE))</f>
        <v xml:space="preserve"> </v>
      </c>
      <c r="AK919" s="440"/>
    </row>
    <row r="920" spans="1:37">
      <c r="A920" s="422"/>
      <c r="B920" s="423"/>
      <c r="C920" s="423"/>
      <c r="D920" s="423"/>
      <c r="E920" s="424"/>
      <c r="F920" s="423"/>
      <c r="G920" s="423"/>
      <c r="H920" s="424"/>
      <c r="I920" s="423"/>
      <c r="J920" s="423"/>
      <c r="K920" s="423"/>
      <c r="L920" s="433"/>
      <c r="M920" s="423"/>
      <c r="N920" s="423"/>
      <c r="O920" s="425"/>
      <c r="P920" s="434"/>
      <c r="Q920" s="423"/>
      <c r="R920" s="423"/>
      <c r="S920" s="423"/>
      <c r="T920" s="435" t="str">
        <f>IF(S920="","",VLOOKUP(S920,'Drop Down Lists'!$D$2:$E$394,2,FALSE))</f>
        <v/>
      </c>
      <c r="U920" s="428"/>
      <c r="V920" s="428"/>
      <c r="W920" s="436"/>
      <c r="X920" s="436"/>
      <c r="Y920" s="437"/>
      <c r="Z920" s="438" t="str">
        <f t="shared" si="71"/>
        <v/>
      </c>
      <c r="AA920" s="438" t="str">
        <f>IF(Z920="","",VLOOKUP(Z920,'Drop Down Lists'!$D$2:$E$3942,FALSE))</f>
        <v/>
      </c>
      <c r="AB920" s="438"/>
      <c r="AC920" s="438"/>
      <c r="AD920" s="433" t="str">
        <f t="shared" si="72"/>
        <v/>
      </c>
      <c r="AE920" s="439" t="str">
        <f t="shared" si="70"/>
        <v/>
      </c>
      <c r="AF920" s="438" t="str">
        <f>IF(AE920="","",VLOOKUP(AE920,'Drop Down Lists'!$D$2:$E$394,2,FALSE))</f>
        <v/>
      </c>
      <c r="AG920" s="439"/>
      <c r="AH920" s="437" t="str">
        <f t="shared" si="73"/>
        <v/>
      </c>
      <c r="AI920" s="438" t="str">
        <f t="shared" si="74"/>
        <v xml:space="preserve"> </v>
      </c>
      <c r="AJ920" s="438" t="str">
        <f>IF(AI920=" "," ",VLOOKUP(AI920,'Drop Down Lists'!$D$2:$E$394,2,FALSE))</f>
        <v xml:space="preserve"> </v>
      </c>
      <c r="AK920" s="440"/>
    </row>
    <row r="921" spans="1:37">
      <c r="A921" s="422"/>
      <c r="B921" s="423"/>
      <c r="C921" s="423"/>
      <c r="D921" s="423"/>
      <c r="E921" s="424"/>
      <c r="F921" s="423"/>
      <c r="G921" s="423"/>
      <c r="H921" s="424"/>
      <c r="I921" s="423"/>
      <c r="J921" s="423"/>
      <c r="K921" s="423"/>
      <c r="L921" s="433"/>
      <c r="M921" s="423"/>
      <c r="N921" s="423"/>
      <c r="O921" s="425"/>
      <c r="P921" s="434"/>
      <c r="Q921" s="423"/>
      <c r="R921" s="423"/>
      <c r="S921" s="423"/>
      <c r="T921" s="435" t="str">
        <f>IF(S921="","",VLOOKUP(S921,'Drop Down Lists'!$D$2:$E$394,2,FALSE))</f>
        <v/>
      </c>
      <c r="U921" s="428"/>
      <c r="V921" s="428"/>
      <c r="W921" s="436"/>
      <c r="X921" s="436"/>
      <c r="Y921" s="437"/>
      <c r="Z921" s="438" t="str">
        <f t="shared" si="71"/>
        <v/>
      </c>
      <c r="AA921" s="438" t="str">
        <f>IF(Z921="","",VLOOKUP(Z921,'Drop Down Lists'!$D$2:$E$3942,FALSE))</f>
        <v/>
      </c>
      <c r="AB921" s="438"/>
      <c r="AC921" s="438"/>
      <c r="AD921" s="433" t="str">
        <f t="shared" si="72"/>
        <v/>
      </c>
      <c r="AE921" s="439" t="str">
        <f t="shared" si="70"/>
        <v/>
      </c>
      <c r="AF921" s="438" t="str">
        <f>IF(AE921="","",VLOOKUP(AE921,'Drop Down Lists'!$D$2:$E$394,2,FALSE))</f>
        <v/>
      </c>
      <c r="AG921" s="439"/>
      <c r="AH921" s="437" t="str">
        <f t="shared" si="73"/>
        <v/>
      </c>
      <c r="AI921" s="438" t="str">
        <f t="shared" si="74"/>
        <v xml:space="preserve"> </v>
      </c>
      <c r="AJ921" s="438" t="str">
        <f>IF(AI921=" "," ",VLOOKUP(AI921,'Drop Down Lists'!$D$2:$E$394,2,FALSE))</f>
        <v xml:space="preserve"> </v>
      </c>
      <c r="AK921" s="440"/>
    </row>
    <row r="922" spans="1:37">
      <c r="A922" s="422"/>
      <c r="B922" s="423"/>
      <c r="C922" s="423"/>
      <c r="D922" s="423"/>
      <c r="E922" s="424"/>
      <c r="F922" s="423"/>
      <c r="G922" s="423"/>
      <c r="H922" s="424"/>
      <c r="I922" s="423"/>
      <c r="J922" s="423"/>
      <c r="K922" s="423"/>
      <c r="L922" s="433"/>
      <c r="M922" s="423"/>
      <c r="N922" s="423"/>
      <c r="O922" s="425"/>
      <c r="P922" s="434"/>
      <c r="Q922" s="423"/>
      <c r="R922" s="423"/>
      <c r="S922" s="423"/>
      <c r="T922" s="435" t="str">
        <f>IF(S922="","",VLOOKUP(S922,'Drop Down Lists'!$D$2:$E$394,2,FALSE))</f>
        <v/>
      </c>
      <c r="U922" s="428"/>
      <c r="V922" s="428"/>
      <c r="W922" s="436"/>
      <c r="X922" s="436"/>
      <c r="Y922" s="437"/>
      <c r="Z922" s="438" t="str">
        <f t="shared" si="71"/>
        <v/>
      </c>
      <c r="AA922" s="438" t="str">
        <f>IF(Z922="","",VLOOKUP(Z922,'Drop Down Lists'!$D$2:$E$3942,FALSE))</f>
        <v/>
      </c>
      <c r="AB922" s="438"/>
      <c r="AC922" s="438"/>
      <c r="AD922" s="433" t="str">
        <f t="shared" si="72"/>
        <v/>
      </c>
      <c r="AE922" s="439" t="str">
        <f t="shared" si="70"/>
        <v/>
      </c>
      <c r="AF922" s="438" t="str">
        <f>IF(AE922="","",VLOOKUP(AE922,'Drop Down Lists'!$D$2:$E$394,2,FALSE))</f>
        <v/>
      </c>
      <c r="AG922" s="439"/>
      <c r="AH922" s="437" t="str">
        <f t="shared" si="73"/>
        <v/>
      </c>
      <c r="AI922" s="438" t="str">
        <f t="shared" si="74"/>
        <v xml:space="preserve"> </v>
      </c>
      <c r="AJ922" s="438" t="str">
        <f>IF(AI922=" "," ",VLOOKUP(AI922,'Drop Down Lists'!$D$2:$E$394,2,FALSE))</f>
        <v xml:space="preserve"> </v>
      </c>
      <c r="AK922" s="440"/>
    </row>
    <row r="923" spans="1:37">
      <c r="A923" s="422"/>
      <c r="B923" s="423"/>
      <c r="C923" s="423"/>
      <c r="D923" s="423"/>
      <c r="E923" s="424"/>
      <c r="F923" s="423"/>
      <c r="G923" s="423"/>
      <c r="H923" s="424"/>
      <c r="I923" s="423"/>
      <c r="J923" s="423"/>
      <c r="K923" s="423"/>
      <c r="L923" s="433"/>
      <c r="M923" s="423"/>
      <c r="N923" s="423"/>
      <c r="O923" s="425"/>
      <c r="P923" s="434"/>
      <c r="Q923" s="423"/>
      <c r="R923" s="423"/>
      <c r="S923" s="423"/>
      <c r="T923" s="435" t="str">
        <f>IF(S923="","",VLOOKUP(S923,'Drop Down Lists'!$D$2:$E$394,2,FALSE))</f>
        <v/>
      </c>
      <c r="U923" s="428"/>
      <c r="V923" s="428"/>
      <c r="W923" s="436"/>
      <c r="X923" s="436"/>
      <c r="Y923" s="437"/>
      <c r="Z923" s="438" t="str">
        <f t="shared" si="71"/>
        <v/>
      </c>
      <c r="AA923" s="438" t="str">
        <f>IF(Z923="","",VLOOKUP(Z923,'Drop Down Lists'!$D$2:$E$3942,FALSE))</f>
        <v/>
      </c>
      <c r="AB923" s="438"/>
      <c r="AC923" s="438"/>
      <c r="AD923" s="433" t="str">
        <f t="shared" si="72"/>
        <v/>
      </c>
      <c r="AE923" s="439" t="str">
        <f t="shared" si="70"/>
        <v/>
      </c>
      <c r="AF923" s="438" t="str">
        <f>IF(AE923="","",VLOOKUP(AE923,'Drop Down Lists'!$D$2:$E$394,2,FALSE))</f>
        <v/>
      </c>
      <c r="AG923" s="439"/>
      <c r="AH923" s="437" t="str">
        <f t="shared" si="73"/>
        <v/>
      </c>
      <c r="AI923" s="438" t="str">
        <f t="shared" si="74"/>
        <v xml:space="preserve"> </v>
      </c>
      <c r="AJ923" s="438" t="str">
        <f>IF(AI923=" "," ",VLOOKUP(AI923,'Drop Down Lists'!$D$2:$E$394,2,FALSE))</f>
        <v xml:space="preserve"> </v>
      </c>
      <c r="AK923" s="440"/>
    </row>
    <row r="924" spans="1:37">
      <c r="A924" s="422"/>
      <c r="B924" s="423"/>
      <c r="C924" s="423"/>
      <c r="D924" s="423"/>
      <c r="E924" s="424"/>
      <c r="F924" s="423"/>
      <c r="G924" s="423"/>
      <c r="H924" s="424"/>
      <c r="I924" s="423"/>
      <c r="J924" s="423"/>
      <c r="K924" s="423"/>
      <c r="L924" s="433"/>
      <c r="M924" s="423"/>
      <c r="N924" s="423"/>
      <c r="O924" s="425"/>
      <c r="P924" s="434"/>
      <c r="Q924" s="423"/>
      <c r="R924" s="423"/>
      <c r="S924" s="423"/>
      <c r="T924" s="435" t="str">
        <f>IF(S924="","",VLOOKUP(S924,'Drop Down Lists'!$D$2:$E$394,2,FALSE))</f>
        <v/>
      </c>
      <c r="U924" s="428"/>
      <c r="V924" s="428"/>
      <c r="W924" s="436"/>
      <c r="X924" s="436"/>
      <c r="Y924" s="437"/>
      <c r="Z924" s="438" t="str">
        <f t="shared" si="71"/>
        <v/>
      </c>
      <c r="AA924" s="438" t="str">
        <f>IF(Z924="","",VLOOKUP(Z924,'Drop Down Lists'!$D$2:$E$3942,FALSE))</f>
        <v/>
      </c>
      <c r="AB924" s="438"/>
      <c r="AC924" s="438"/>
      <c r="AD924" s="433" t="str">
        <f t="shared" si="72"/>
        <v/>
      </c>
      <c r="AE924" s="439" t="str">
        <f t="shared" si="70"/>
        <v/>
      </c>
      <c r="AF924" s="438" t="str">
        <f>IF(AE924="","",VLOOKUP(AE924,'Drop Down Lists'!$D$2:$E$394,2,FALSE))</f>
        <v/>
      </c>
      <c r="AG924" s="439"/>
      <c r="AH924" s="437" t="str">
        <f t="shared" si="73"/>
        <v/>
      </c>
      <c r="AI924" s="438" t="str">
        <f t="shared" si="74"/>
        <v xml:space="preserve"> </v>
      </c>
      <c r="AJ924" s="438" t="str">
        <f>IF(AI924=" "," ",VLOOKUP(AI924,'Drop Down Lists'!$D$2:$E$394,2,FALSE))</f>
        <v xml:space="preserve"> </v>
      </c>
      <c r="AK924" s="440"/>
    </row>
    <row r="925" spans="1:37">
      <c r="A925" s="422"/>
      <c r="B925" s="423"/>
      <c r="C925" s="423"/>
      <c r="D925" s="423"/>
      <c r="E925" s="424"/>
      <c r="F925" s="423"/>
      <c r="G925" s="423"/>
      <c r="H925" s="424"/>
      <c r="I925" s="423"/>
      <c r="J925" s="423"/>
      <c r="K925" s="423"/>
      <c r="L925" s="433"/>
      <c r="M925" s="423"/>
      <c r="N925" s="423"/>
      <c r="O925" s="425"/>
      <c r="P925" s="434"/>
      <c r="Q925" s="423"/>
      <c r="R925" s="423"/>
      <c r="S925" s="423"/>
      <c r="T925" s="435" t="str">
        <f>IF(S925="","",VLOOKUP(S925,'Drop Down Lists'!$D$2:$E$394,2,FALSE))</f>
        <v/>
      </c>
      <c r="U925" s="428"/>
      <c r="V925" s="428"/>
      <c r="W925" s="436"/>
      <c r="X925" s="436"/>
      <c r="Y925" s="437"/>
      <c r="Z925" s="438" t="str">
        <f t="shared" si="71"/>
        <v/>
      </c>
      <c r="AA925" s="438" t="str">
        <f>IF(Z925="","",VLOOKUP(Z925,'Drop Down Lists'!$D$2:$E$3942,FALSE))</f>
        <v/>
      </c>
      <c r="AB925" s="438"/>
      <c r="AC925" s="438"/>
      <c r="AD925" s="433" t="str">
        <f t="shared" si="72"/>
        <v/>
      </c>
      <c r="AE925" s="439" t="str">
        <f t="shared" si="70"/>
        <v/>
      </c>
      <c r="AF925" s="438" t="str">
        <f>IF(AE925="","",VLOOKUP(AE925,'Drop Down Lists'!$D$2:$E$394,2,FALSE))</f>
        <v/>
      </c>
      <c r="AG925" s="439"/>
      <c r="AH925" s="437" t="str">
        <f t="shared" si="73"/>
        <v/>
      </c>
      <c r="AI925" s="438" t="str">
        <f t="shared" si="74"/>
        <v xml:space="preserve"> </v>
      </c>
      <c r="AJ925" s="438" t="str">
        <f>IF(AI925=" "," ",VLOOKUP(AI925,'Drop Down Lists'!$D$2:$E$394,2,FALSE))</f>
        <v xml:space="preserve"> </v>
      </c>
      <c r="AK925" s="440"/>
    </row>
    <row r="926" spans="1:37">
      <c r="A926" s="422"/>
      <c r="B926" s="423"/>
      <c r="C926" s="423"/>
      <c r="D926" s="423"/>
      <c r="E926" s="424"/>
      <c r="F926" s="423"/>
      <c r="G926" s="423"/>
      <c r="H926" s="424"/>
      <c r="I926" s="423"/>
      <c r="J926" s="423"/>
      <c r="K926" s="423"/>
      <c r="L926" s="433"/>
      <c r="M926" s="423"/>
      <c r="N926" s="423"/>
      <c r="O926" s="425"/>
      <c r="P926" s="434"/>
      <c r="Q926" s="423"/>
      <c r="R926" s="423"/>
      <c r="S926" s="423"/>
      <c r="T926" s="435" t="str">
        <f>IF(S926="","",VLOOKUP(S926,'Drop Down Lists'!$D$2:$E$394,2,FALSE))</f>
        <v/>
      </c>
      <c r="U926" s="428"/>
      <c r="V926" s="428"/>
      <c r="W926" s="436"/>
      <c r="X926" s="436"/>
      <c r="Y926" s="437"/>
      <c r="Z926" s="438" t="str">
        <f t="shared" si="71"/>
        <v/>
      </c>
      <c r="AA926" s="438" t="str">
        <f>IF(Z926="","",VLOOKUP(Z926,'Drop Down Lists'!$D$2:$E$3942,FALSE))</f>
        <v/>
      </c>
      <c r="AB926" s="438"/>
      <c r="AC926" s="438"/>
      <c r="AD926" s="433" t="str">
        <f t="shared" si="72"/>
        <v/>
      </c>
      <c r="AE926" s="439" t="str">
        <f t="shared" si="70"/>
        <v/>
      </c>
      <c r="AF926" s="438" t="str">
        <f>IF(AE926="","",VLOOKUP(AE926,'Drop Down Lists'!$D$2:$E$394,2,FALSE))</f>
        <v/>
      </c>
      <c r="AG926" s="439"/>
      <c r="AH926" s="437" t="str">
        <f t="shared" si="73"/>
        <v/>
      </c>
      <c r="AI926" s="438" t="str">
        <f t="shared" si="74"/>
        <v xml:space="preserve"> </v>
      </c>
      <c r="AJ926" s="438" t="str">
        <f>IF(AI926=" "," ",VLOOKUP(AI926,'Drop Down Lists'!$D$2:$E$394,2,FALSE))</f>
        <v xml:space="preserve"> </v>
      </c>
      <c r="AK926" s="440"/>
    </row>
    <row r="927" spans="1:37">
      <c r="A927" s="422"/>
      <c r="B927" s="423"/>
      <c r="C927" s="423"/>
      <c r="D927" s="423"/>
      <c r="E927" s="424"/>
      <c r="F927" s="423"/>
      <c r="G927" s="423"/>
      <c r="H927" s="424"/>
      <c r="I927" s="423"/>
      <c r="J927" s="423"/>
      <c r="K927" s="423"/>
      <c r="L927" s="433"/>
      <c r="M927" s="423"/>
      <c r="N927" s="423"/>
      <c r="O927" s="425"/>
      <c r="P927" s="434"/>
      <c r="Q927" s="423"/>
      <c r="R927" s="423"/>
      <c r="S927" s="423"/>
      <c r="T927" s="435" t="str">
        <f>IF(S927="","",VLOOKUP(S927,'Drop Down Lists'!$D$2:$E$394,2,FALSE))</f>
        <v/>
      </c>
      <c r="U927" s="428"/>
      <c r="V927" s="428"/>
      <c r="W927" s="436"/>
      <c r="X927" s="436"/>
      <c r="Y927" s="437"/>
      <c r="Z927" s="438" t="str">
        <f t="shared" si="71"/>
        <v/>
      </c>
      <c r="AA927" s="438" t="str">
        <f>IF(Z927="","",VLOOKUP(Z927,'Drop Down Lists'!$D$2:$E$3942,FALSE))</f>
        <v/>
      </c>
      <c r="AB927" s="438"/>
      <c r="AC927" s="438"/>
      <c r="AD927" s="433" t="str">
        <f t="shared" si="72"/>
        <v/>
      </c>
      <c r="AE927" s="439" t="str">
        <f t="shared" si="70"/>
        <v/>
      </c>
      <c r="AF927" s="438" t="str">
        <f>IF(AE927="","",VLOOKUP(AE927,'Drop Down Lists'!$D$2:$E$394,2,FALSE))</f>
        <v/>
      </c>
      <c r="AG927" s="439"/>
      <c r="AH927" s="437" t="str">
        <f t="shared" si="73"/>
        <v/>
      </c>
      <c r="AI927" s="438" t="str">
        <f t="shared" si="74"/>
        <v xml:space="preserve"> </v>
      </c>
      <c r="AJ927" s="438" t="str">
        <f>IF(AI927=" "," ",VLOOKUP(AI927,'Drop Down Lists'!$D$2:$E$394,2,FALSE))</f>
        <v xml:space="preserve"> </v>
      </c>
      <c r="AK927" s="440"/>
    </row>
    <row r="928" spans="1:37">
      <c r="A928" s="422"/>
      <c r="B928" s="423"/>
      <c r="C928" s="423"/>
      <c r="D928" s="423"/>
      <c r="E928" s="424"/>
      <c r="F928" s="423"/>
      <c r="G928" s="423"/>
      <c r="H928" s="424"/>
      <c r="I928" s="423"/>
      <c r="J928" s="423"/>
      <c r="K928" s="423"/>
      <c r="L928" s="433"/>
      <c r="M928" s="423"/>
      <c r="N928" s="423"/>
      <c r="O928" s="425"/>
      <c r="P928" s="434"/>
      <c r="Q928" s="423"/>
      <c r="R928" s="423"/>
      <c r="S928" s="423"/>
      <c r="T928" s="435" t="str">
        <f>IF(S928="","",VLOOKUP(S928,'Drop Down Lists'!$D$2:$E$394,2,FALSE))</f>
        <v/>
      </c>
      <c r="U928" s="428"/>
      <c r="V928" s="428"/>
      <c r="W928" s="436"/>
      <c r="X928" s="436"/>
      <c r="Y928" s="437"/>
      <c r="Z928" s="438" t="str">
        <f t="shared" si="71"/>
        <v/>
      </c>
      <c r="AA928" s="438" t="str">
        <f>IF(Z928="","",VLOOKUP(Z928,'Drop Down Lists'!$D$2:$E$3942,FALSE))</f>
        <v/>
      </c>
      <c r="AB928" s="438"/>
      <c r="AC928" s="438"/>
      <c r="AD928" s="433" t="str">
        <f t="shared" si="72"/>
        <v/>
      </c>
      <c r="AE928" s="439" t="str">
        <f t="shared" si="70"/>
        <v/>
      </c>
      <c r="AF928" s="438" t="str">
        <f>IF(AE928="","",VLOOKUP(AE928,'Drop Down Lists'!$D$2:$E$394,2,FALSE))</f>
        <v/>
      </c>
      <c r="AG928" s="439"/>
      <c r="AH928" s="437" t="str">
        <f t="shared" si="73"/>
        <v/>
      </c>
      <c r="AI928" s="438" t="str">
        <f t="shared" si="74"/>
        <v xml:space="preserve"> </v>
      </c>
      <c r="AJ928" s="438" t="str">
        <f>IF(AI928=" "," ",VLOOKUP(AI928,'Drop Down Lists'!$D$2:$E$394,2,FALSE))</f>
        <v xml:space="preserve"> </v>
      </c>
      <c r="AK928" s="440"/>
    </row>
    <row r="929" spans="1:37">
      <c r="A929" s="422"/>
      <c r="B929" s="423"/>
      <c r="C929" s="423"/>
      <c r="D929" s="423"/>
      <c r="E929" s="424"/>
      <c r="F929" s="423"/>
      <c r="G929" s="423"/>
      <c r="H929" s="424"/>
      <c r="I929" s="423"/>
      <c r="J929" s="423"/>
      <c r="K929" s="423"/>
      <c r="L929" s="433"/>
      <c r="M929" s="423"/>
      <c r="N929" s="423"/>
      <c r="O929" s="425"/>
      <c r="P929" s="434"/>
      <c r="Q929" s="423"/>
      <c r="R929" s="423"/>
      <c r="S929" s="423"/>
      <c r="T929" s="435" t="str">
        <f>IF(S929="","",VLOOKUP(S929,'Drop Down Lists'!$D$2:$E$394,2,FALSE))</f>
        <v/>
      </c>
      <c r="U929" s="428"/>
      <c r="V929" s="428"/>
      <c r="W929" s="436"/>
      <c r="X929" s="436"/>
      <c r="Y929" s="437"/>
      <c r="Z929" s="438" t="str">
        <f t="shared" si="71"/>
        <v/>
      </c>
      <c r="AA929" s="438" t="str">
        <f>IF(Z929="","",VLOOKUP(Z929,'Drop Down Lists'!$D$2:$E$3942,FALSE))</f>
        <v/>
      </c>
      <c r="AB929" s="438"/>
      <c r="AC929" s="438"/>
      <c r="AD929" s="433" t="str">
        <f t="shared" si="72"/>
        <v/>
      </c>
      <c r="AE929" s="439" t="str">
        <f t="shared" si="70"/>
        <v/>
      </c>
      <c r="AF929" s="438" t="str">
        <f>IF(AE929="","",VLOOKUP(AE929,'Drop Down Lists'!$D$2:$E$394,2,FALSE))</f>
        <v/>
      </c>
      <c r="AG929" s="439"/>
      <c r="AH929" s="437" t="str">
        <f t="shared" si="73"/>
        <v/>
      </c>
      <c r="AI929" s="438" t="str">
        <f t="shared" si="74"/>
        <v xml:space="preserve"> </v>
      </c>
      <c r="AJ929" s="438" t="str">
        <f>IF(AI929=" "," ",VLOOKUP(AI929,'Drop Down Lists'!$D$2:$E$394,2,FALSE))</f>
        <v xml:space="preserve"> </v>
      </c>
      <c r="AK929" s="440"/>
    </row>
    <row r="930" spans="1:37">
      <c r="A930" s="422"/>
      <c r="B930" s="423"/>
      <c r="C930" s="423"/>
      <c r="D930" s="423"/>
      <c r="E930" s="424"/>
      <c r="F930" s="423"/>
      <c r="G930" s="423"/>
      <c r="H930" s="424"/>
      <c r="I930" s="423"/>
      <c r="J930" s="423"/>
      <c r="K930" s="423"/>
      <c r="L930" s="433"/>
      <c r="M930" s="423"/>
      <c r="N930" s="423"/>
      <c r="O930" s="425"/>
      <c r="P930" s="434"/>
      <c r="Q930" s="423"/>
      <c r="R930" s="423"/>
      <c r="S930" s="423"/>
      <c r="T930" s="435" t="str">
        <f>IF(S930="","",VLOOKUP(S930,'Drop Down Lists'!$D$2:$E$394,2,FALSE))</f>
        <v/>
      </c>
      <c r="U930" s="428"/>
      <c r="V930" s="428"/>
      <c r="W930" s="436"/>
      <c r="X930" s="436"/>
      <c r="Y930" s="437"/>
      <c r="Z930" s="438" t="str">
        <f t="shared" si="71"/>
        <v/>
      </c>
      <c r="AA930" s="438" t="str">
        <f>IF(Z930="","",VLOOKUP(Z930,'Drop Down Lists'!$D$2:$E$3942,FALSE))</f>
        <v/>
      </c>
      <c r="AB930" s="438"/>
      <c r="AC930" s="438"/>
      <c r="AD930" s="433" t="str">
        <f t="shared" si="72"/>
        <v/>
      </c>
      <c r="AE930" s="439" t="str">
        <f t="shared" si="70"/>
        <v/>
      </c>
      <c r="AF930" s="438" t="str">
        <f>IF(AE930="","",VLOOKUP(AE930,'Drop Down Lists'!$D$2:$E$394,2,FALSE))</f>
        <v/>
      </c>
      <c r="AG930" s="439"/>
      <c r="AH930" s="437" t="str">
        <f t="shared" si="73"/>
        <v/>
      </c>
      <c r="AI930" s="438" t="str">
        <f t="shared" si="74"/>
        <v xml:space="preserve"> </v>
      </c>
      <c r="AJ930" s="438" t="str">
        <f>IF(AI930=" "," ",VLOOKUP(AI930,'Drop Down Lists'!$D$2:$E$394,2,FALSE))</f>
        <v xml:space="preserve"> </v>
      </c>
      <c r="AK930" s="440"/>
    </row>
    <row r="931" spans="1:37">
      <c r="A931" s="422"/>
      <c r="B931" s="423"/>
      <c r="C931" s="423"/>
      <c r="D931" s="423"/>
      <c r="E931" s="424"/>
      <c r="F931" s="423"/>
      <c r="G931" s="423"/>
      <c r="H931" s="424"/>
      <c r="I931" s="423"/>
      <c r="J931" s="423"/>
      <c r="K931" s="423"/>
      <c r="L931" s="433"/>
      <c r="M931" s="423"/>
      <c r="N931" s="423"/>
      <c r="O931" s="425"/>
      <c r="P931" s="434"/>
      <c r="Q931" s="423"/>
      <c r="R931" s="423"/>
      <c r="S931" s="423"/>
      <c r="T931" s="435" t="str">
        <f>IF(S931="","",VLOOKUP(S931,'Drop Down Lists'!$D$2:$E$394,2,FALSE))</f>
        <v/>
      </c>
      <c r="U931" s="428"/>
      <c r="V931" s="428"/>
      <c r="W931" s="436"/>
      <c r="X931" s="436"/>
      <c r="Y931" s="437"/>
      <c r="Z931" s="438" t="str">
        <f t="shared" si="71"/>
        <v/>
      </c>
      <c r="AA931" s="438" t="str">
        <f>IF(Z931="","",VLOOKUP(Z931,'Drop Down Lists'!$D$2:$E$3942,FALSE))</f>
        <v/>
      </c>
      <c r="AB931" s="438"/>
      <c r="AC931" s="438"/>
      <c r="AD931" s="433" t="str">
        <f t="shared" si="72"/>
        <v/>
      </c>
      <c r="AE931" s="439" t="str">
        <f t="shared" si="70"/>
        <v/>
      </c>
      <c r="AF931" s="438" t="str">
        <f>IF(AE931="","",VLOOKUP(AE931,'Drop Down Lists'!$D$2:$E$394,2,FALSE))</f>
        <v/>
      </c>
      <c r="AG931" s="439"/>
      <c r="AH931" s="437" t="str">
        <f t="shared" si="73"/>
        <v/>
      </c>
      <c r="AI931" s="438" t="str">
        <f t="shared" si="74"/>
        <v xml:space="preserve"> </v>
      </c>
      <c r="AJ931" s="438" t="str">
        <f>IF(AI931=" "," ",VLOOKUP(AI931,'Drop Down Lists'!$D$2:$E$394,2,FALSE))</f>
        <v xml:space="preserve"> </v>
      </c>
      <c r="AK931" s="440"/>
    </row>
    <row r="932" spans="1:37">
      <c r="A932" s="422"/>
      <c r="B932" s="423"/>
      <c r="C932" s="423"/>
      <c r="D932" s="423"/>
      <c r="E932" s="424"/>
      <c r="F932" s="423"/>
      <c r="G932" s="423"/>
      <c r="H932" s="424"/>
      <c r="I932" s="423"/>
      <c r="J932" s="423"/>
      <c r="K932" s="423"/>
      <c r="L932" s="433"/>
      <c r="M932" s="423"/>
      <c r="N932" s="423"/>
      <c r="O932" s="425"/>
      <c r="P932" s="434"/>
      <c r="Q932" s="423"/>
      <c r="R932" s="423"/>
      <c r="S932" s="423"/>
      <c r="T932" s="435" t="str">
        <f>IF(S932="","",VLOOKUP(S932,'Drop Down Lists'!$D$2:$E$394,2,FALSE))</f>
        <v/>
      </c>
      <c r="U932" s="428"/>
      <c r="V932" s="428"/>
      <c r="W932" s="436"/>
      <c r="X932" s="436"/>
      <c r="Y932" s="437"/>
      <c r="Z932" s="438" t="str">
        <f t="shared" si="71"/>
        <v/>
      </c>
      <c r="AA932" s="438" t="str">
        <f>IF(Z932="","",VLOOKUP(Z932,'Drop Down Lists'!$D$2:$E$3942,FALSE))</f>
        <v/>
      </c>
      <c r="AB932" s="438"/>
      <c r="AC932" s="438"/>
      <c r="AD932" s="433" t="str">
        <f t="shared" si="72"/>
        <v/>
      </c>
      <c r="AE932" s="439" t="str">
        <f t="shared" si="70"/>
        <v/>
      </c>
      <c r="AF932" s="438" t="str">
        <f>IF(AE932="","",VLOOKUP(AE932,'Drop Down Lists'!$D$2:$E$394,2,FALSE))</f>
        <v/>
      </c>
      <c r="AG932" s="439"/>
      <c r="AH932" s="437" t="str">
        <f t="shared" si="73"/>
        <v/>
      </c>
      <c r="AI932" s="438" t="str">
        <f t="shared" si="74"/>
        <v xml:space="preserve"> </v>
      </c>
      <c r="AJ932" s="438" t="str">
        <f>IF(AI932=" "," ",VLOOKUP(AI932,'Drop Down Lists'!$D$2:$E$394,2,FALSE))</f>
        <v xml:space="preserve"> </v>
      </c>
      <c r="AK932" s="440"/>
    </row>
    <row r="933" spans="1:37">
      <c r="A933" s="422"/>
      <c r="B933" s="423"/>
      <c r="C933" s="423"/>
      <c r="D933" s="423"/>
      <c r="E933" s="424"/>
      <c r="F933" s="423"/>
      <c r="G933" s="423"/>
      <c r="H933" s="424"/>
      <c r="I933" s="423"/>
      <c r="J933" s="423"/>
      <c r="K933" s="423"/>
      <c r="L933" s="433"/>
      <c r="M933" s="423"/>
      <c r="N933" s="423"/>
      <c r="O933" s="425"/>
      <c r="P933" s="434"/>
      <c r="Q933" s="423"/>
      <c r="R933" s="423"/>
      <c r="S933" s="423"/>
      <c r="T933" s="435" t="str">
        <f>IF(S933="","",VLOOKUP(S933,'Drop Down Lists'!$D$2:$E$394,2,FALSE))</f>
        <v/>
      </c>
      <c r="U933" s="428"/>
      <c r="V933" s="428"/>
      <c r="W933" s="436"/>
      <c r="X933" s="436"/>
      <c r="Y933" s="437"/>
      <c r="Z933" s="438" t="str">
        <f t="shared" si="71"/>
        <v/>
      </c>
      <c r="AA933" s="438" t="str">
        <f>IF(Z933="","",VLOOKUP(Z933,'Drop Down Lists'!$D$2:$E$3942,FALSE))</f>
        <v/>
      </c>
      <c r="AB933" s="438"/>
      <c r="AC933" s="438"/>
      <c r="AD933" s="433" t="str">
        <f t="shared" si="72"/>
        <v/>
      </c>
      <c r="AE933" s="439" t="str">
        <f t="shared" si="70"/>
        <v/>
      </c>
      <c r="AF933" s="438" t="str">
        <f>IF(AE933="","",VLOOKUP(AE933,'Drop Down Lists'!$D$2:$E$394,2,FALSE))</f>
        <v/>
      </c>
      <c r="AG933" s="439"/>
      <c r="AH933" s="437" t="str">
        <f t="shared" si="73"/>
        <v/>
      </c>
      <c r="AI933" s="438" t="str">
        <f t="shared" si="74"/>
        <v xml:space="preserve"> </v>
      </c>
      <c r="AJ933" s="438" t="str">
        <f>IF(AI933=" "," ",VLOOKUP(AI933,'Drop Down Lists'!$D$2:$E$394,2,FALSE))</f>
        <v xml:space="preserve"> </v>
      </c>
      <c r="AK933" s="440"/>
    </row>
    <row r="934" spans="1:37">
      <c r="A934" s="422"/>
      <c r="B934" s="423"/>
      <c r="C934" s="423"/>
      <c r="D934" s="423"/>
      <c r="E934" s="424"/>
      <c r="F934" s="423"/>
      <c r="G934" s="423"/>
      <c r="H934" s="424"/>
      <c r="I934" s="423"/>
      <c r="J934" s="423"/>
      <c r="K934" s="423"/>
      <c r="L934" s="433"/>
      <c r="M934" s="423"/>
      <c r="N934" s="423"/>
      <c r="O934" s="425"/>
      <c r="P934" s="434"/>
      <c r="Q934" s="423"/>
      <c r="R934" s="423"/>
      <c r="S934" s="423"/>
      <c r="T934" s="435" t="str">
        <f>IF(S934="","",VLOOKUP(S934,'Drop Down Lists'!$D$2:$E$394,2,FALSE))</f>
        <v/>
      </c>
      <c r="U934" s="428"/>
      <c r="V934" s="428"/>
      <c r="W934" s="436"/>
      <c r="X934" s="436"/>
      <c r="Y934" s="437"/>
      <c r="Z934" s="438" t="str">
        <f t="shared" si="71"/>
        <v/>
      </c>
      <c r="AA934" s="438" t="str">
        <f>IF(Z934="","",VLOOKUP(Z934,'Drop Down Lists'!$D$2:$E$3942,FALSE))</f>
        <v/>
      </c>
      <c r="AB934" s="438"/>
      <c r="AC934" s="438"/>
      <c r="AD934" s="433" t="str">
        <f t="shared" si="72"/>
        <v/>
      </c>
      <c r="AE934" s="439" t="str">
        <f t="shared" si="70"/>
        <v/>
      </c>
      <c r="AF934" s="438" t="str">
        <f>IF(AE934="","",VLOOKUP(AE934,'Drop Down Lists'!$D$2:$E$394,2,FALSE))</f>
        <v/>
      </c>
      <c r="AG934" s="439"/>
      <c r="AH934" s="437" t="str">
        <f t="shared" si="73"/>
        <v/>
      </c>
      <c r="AI934" s="438" t="str">
        <f t="shared" si="74"/>
        <v xml:space="preserve"> </v>
      </c>
      <c r="AJ934" s="438" t="str">
        <f>IF(AI934=" "," ",VLOOKUP(AI934,'Drop Down Lists'!$D$2:$E$394,2,FALSE))</f>
        <v xml:space="preserve"> </v>
      </c>
      <c r="AK934" s="440"/>
    </row>
    <row r="935" spans="1:37">
      <c r="A935" s="422"/>
      <c r="B935" s="423"/>
      <c r="C935" s="423"/>
      <c r="D935" s="423"/>
      <c r="E935" s="424"/>
      <c r="F935" s="423"/>
      <c r="G935" s="423"/>
      <c r="H935" s="424"/>
      <c r="I935" s="423"/>
      <c r="J935" s="423"/>
      <c r="K935" s="423"/>
      <c r="L935" s="433"/>
      <c r="M935" s="423"/>
      <c r="N935" s="423"/>
      <c r="O935" s="425"/>
      <c r="P935" s="434"/>
      <c r="Q935" s="423"/>
      <c r="R935" s="423"/>
      <c r="S935" s="423"/>
      <c r="T935" s="435" t="str">
        <f>IF(S935="","",VLOOKUP(S935,'Drop Down Lists'!$D$2:$E$394,2,FALSE))</f>
        <v/>
      </c>
      <c r="U935" s="428"/>
      <c r="V935" s="428"/>
      <c r="W935" s="436"/>
      <c r="X935" s="436"/>
      <c r="Y935" s="437"/>
      <c r="Z935" s="438" t="str">
        <f t="shared" si="71"/>
        <v/>
      </c>
      <c r="AA935" s="438" t="str">
        <f>IF(Z935="","",VLOOKUP(Z935,'Drop Down Lists'!$D$2:$E$3942,FALSE))</f>
        <v/>
      </c>
      <c r="AB935" s="438"/>
      <c r="AC935" s="438"/>
      <c r="AD935" s="433" t="str">
        <f t="shared" si="72"/>
        <v/>
      </c>
      <c r="AE935" s="439" t="str">
        <f t="shared" si="70"/>
        <v/>
      </c>
      <c r="AF935" s="438" t="str">
        <f>IF(AE935="","",VLOOKUP(AE935,'Drop Down Lists'!$D$2:$E$394,2,FALSE))</f>
        <v/>
      </c>
      <c r="AG935" s="439"/>
      <c r="AH935" s="437" t="str">
        <f t="shared" si="73"/>
        <v/>
      </c>
      <c r="AI935" s="438" t="str">
        <f t="shared" si="74"/>
        <v xml:space="preserve"> </v>
      </c>
      <c r="AJ935" s="438" t="str">
        <f>IF(AI935=" "," ",VLOOKUP(AI935,'Drop Down Lists'!$D$2:$E$394,2,FALSE))</f>
        <v xml:space="preserve"> </v>
      </c>
      <c r="AK935" s="440"/>
    </row>
    <row r="936" spans="1:37">
      <c r="A936" s="422"/>
      <c r="B936" s="423"/>
      <c r="C936" s="423"/>
      <c r="D936" s="423"/>
      <c r="E936" s="424"/>
      <c r="F936" s="423"/>
      <c r="G936" s="423"/>
      <c r="H936" s="424"/>
      <c r="I936" s="423"/>
      <c r="J936" s="423"/>
      <c r="K936" s="423"/>
      <c r="L936" s="433"/>
      <c r="M936" s="423"/>
      <c r="N936" s="423"/>
      <c r="O936" s="425"/>
      <c r="P936" s="434"/>
      <c r="Q936" s="423"/>
      <c r="R936" s="423"/>
      <c r="S936" s="423"/>
      <c r="T936" s="435" t="str">
        <f>IF(S936="","",VLOOKUP(S936,'Drop Down Lists'!$D$2:$E$394,2,FALSE))</f>
        <v/>
      </c>
      <c r="U936" s="428"/>
      <c r="V936" s="428"/>
      <c r="W936" s="436"/>
      <c r="X936" s="436"/>
      <c r="Y936" s="437"/>
      <c r="Z936" s="438" t="str">
        <f t="shared" si="71"/>
        <v/>
      </c>
      <c r="AA936" s="438" t="str">
        <f>IF(Z936="","",VLOOKUP(Z936,'Drop Down Lists'!$D$2:$E$3942,FALSE))</f>
        <v/>
      </c>
      <c r="AB936" s="438"/>
      <c r="AC936" s="438"/>
      <c r="AD936" s="433" t="str">
        <f t="shared" si="72"/>
        <v/>
      </c>
      <c r="AE936" s="439" t="str">
        <f t="shared" si="70"/>
        <v/>
      </c>
      <c r="AF936" s="438" t="str">
        <f>IF(AE936="","",VLOOKUP(AE936,'Drop Down Lists'!$D$2:$E$394,2,FALSE))</f>
        <v/>
      </c>
      <c r="AG936" s="439"/>
      <c r="AH936" s="437" t="str">
        <f t="shared" si="73"/>
        <v/>
      </c>
      <c r="AI936" s="438" t="str">
        <f t="shared" si="74"/>
        <v xml:space="preserve"> </v>
      </c>
      <c r="AJ936" s="438" t="str">
        <f>IF(AI936=" "," ",VLOOKUP(AI936,'Drop Down Lists'!$D$2:$E$394,2,FALSE))</f>
        <v xml:space="preserve"> </v>
      </c>
      <c r="AK936" s="440"/>
    </row>
    <row r="937" spans="1:37">
      <c r="A937" s="422"/>
      <c r="B937" s="423"/>
      <c r="C937" s="423"/>
      <c r="D937" s="423"/>
      <c r="E937" s="424"/>
      <c r="F937" s="423"/>
      <c r="G937" s="423"/>
      <c r="H937" s="424"/>
      <c r="I937" s="423"/>
      <c r="J937" s="423"/>
      <c r="K937" s="423"/>
      <c r="L937" s="433"/>
      <c r="M937" s="423"/>
      <c r="N937" s="423"/>
      <c r="O937" s="425"/>
      <c r="P937" s="434"/>
      <c r="Q937" s="423"/>
      <c r="R937" s="423"/>
      <c r="S937" s="423"/>
      <c r="T937" s="435" t="str">
        <f>IF(S937="","",VLOOKUP(S937,'Drop Down Lists'!$D$2:$E$394,2,FALSE))</f>
        <v/>
      </c>
      <c r="U937" s="428"/>
      <c r="V937" s="428"/>
      <c r="W937" s="436"/>
      <c r="X937" s="436"/>
      <c r="Y937" s="437"/>
      <c r="Z937" s="438" t="str">
        <f t="shared" si="71"/>
        <v/>
      </c>
      <c r="AA937" s="438" t="str">
        <f>IF(Z937="","",VLOOKUP(Z937,'Drop Down Lists'!$D$2:$E$3942,FALSE))</f>
        <v/>
      </c>
      <c r="AB937" s="438"/>
      <c r="AC937" s="438"/>
      <c r="AD937" s="433" t="str">
        <f t="shared" si="72"/>
        <v/>
      </c>
      <c r="AE937" s="439" t="str">
        <f t="shared" si="70"/>
        <v/>
      </c>
      <c r="AF937" s="438" t="str">
        <f>IF(AE937="","",VLOOKUP(AE937,'Drop Down Lists'!$D$2:$E$394,2,FALSE))</f>
        <v/>
      </c>
      <c r="AG937" s="439"/>
      <c r="AH937" s="437" t="str">
        <f t="shared" si="73"/>
        <v/>
      </c>
      <c r="AI937" s="438" t="str">
        <f t="shared" si="74"/>
        <v xml:space="preserve"> </v>
      </c>
      <c r="AJ937" s="438" t="str">
        <f>IF(AI937=" "," ",VLOOKUP(AI937,'Drop Down Lists'!$D$2:$E$394,2,FALSE))</f>
        <v xml:space="preserve"> </v>
      </c>
      <c r="AK937" s="440"/>
    </row>
    <row r="938" spans="1:37">
      <c r="A938" s="422"/>
      <c r="B938" s="423"/>
      <c r="C938" s="423"/>
      <c r="D938" s="423"/>
      <c r="E938" s="424"/>
      <c r="F938" s="423"/>
      <c r="G938" s="423"/>
      <c r="H938" s="424"/>
      <c r="I938" s="423"/>
      <c r="J938" s="423"/>
      <c r="K938" s="423"/>
      <c r="L938" s="433"/>
      <c r="M938" s="423"/>
      <c r="N938" s="423"/>
      <c r="O938" s="425"/>
      <c r="P938" s="434"/>
      <c r="Q938" s="423"/>
      <c r="R938" s="423"/>
      <c r="S938" s="423"/>
      <c r="T938" s="435" t="str">
        <f>IF(S938="","",VLOOKUP(S938,'Drop Down Lists'!$D$2:$E$394,2,FALSE))</f>
        <v/>
      </c>
      <c r="U938" s="428"/>
      <c r="V938" s="428"/>
      <c r="W938" s="436"/>
      <c r="X938" s="436"/>
      <c r="Y938" s="437"/>
      <c r="Z938" s="438" t="str">
        <f t="shared" si="71"/>
        <v/>
      </c>
      <c r="AA938" s="438" t="str">
        <f>IF(Z938="","",VLOOKUP(Z938,'Drop Down Lists'!$D$2:$E$3942,FALSE))</f>
        <v/>
      </c>
      <c r="AB938" s="438"/>
      <c r="AC938" s="438"/>
      <c r="AD938" s="433" t="str">
        <f t="shared" si="72"/>
        <v/>
      </c>
      <c r="AE938" s="439" t="str">
        <f t="shared" si="70"/>
        <v/>
      </c>
      <c r="AF938" s="438" t="str">
        <f>IF(AE938="","",VLOOKUP(AE938,'Drop Down Lists'!$D$2:$E$394,2,FALSE))</f>
        <v/>
      </c>
      <c r="AG938" s="439"/>
      <c r="AH938" s="437" t="str">
        <f t="shared" si="73"/>
        <v/>
      </c>
      <c r="AI938" s="438" t="str">
        <f t="shared" si="74"/>
        <v xml:space="preserve"> </v>
      </c>
      <c r="AJ938" s="438" t="str">
        <f>IF(AI938=" "," ",VLOOKUP(AI938,'Drop Down Lists'!$D$2:$E$394,2,FALSE))</f>
        <v xml:space="preserve"> </v>
      </c>
      <c r="AK938" s="440"/>
    </row>
    <row r="939" spans="1:37">
      <c r="A939" s="422"/>
      <c r="B939" s="423"/>
      <c r="C939" s="423"/>
      <c r="D939" s="423"/>
      <c r="E939" s="424"/>
      <c r="F939" s="423"/>
      <c r="G939" s="423"/>
      <c r="H939" s="424"/>
      <c r="I939" s="423"/>
      <c r="J939" s="423"/>
      <c r="K939" s="423"/>
      <c r="L939" s="433"/>
      <c r="M939" s="423"/>
      <c r="N939" s="423"/>
      <c r="O939" s="425"/>
      <c r="P939" s="434"/>
      <c r="Q939" s="423"/>
      <c r="R939" s="423"/>
      <c r="S939" s="423"/>
      <c r="T939" s="435" t="str">
        <f>IF(S939="","",VLOOKUP(S939,'Drop Down Lists'!$D$2:$E$394,2,FALSE))</f>
        <v/>
      </c>
      <c r="U939" s="428"/>
      <c r="V939" s="428"/>
      <c r="W939" s="436"/>
      <c r="X939" s="436"/>
      <c r="Y939" s="437"/>
      <c r="Z939" s="438" t="str">
        <f t="shared" si="71"/>
        <v/>
      </c>
      <c r="AA939" s="438" t="str">
        <f>IF(Z939="","",VLOOKUP(Z939,'Drop Down Lists'!$D$2:$E$3942,FALSE))</f>
        <v/>
      </c>
      <c r="AB939" s="438"/>
      <c r="AC939" s="438"/>
      <c r="AD939" s="433" t="str">
        <f t="shared" si="72"/>
        <v/>
      </c>
      <c r="AE939" s="439" t="str">
        <f t="shared" si="70"/>
        <v/>
      </c>
      <c r="AF939" s="438" t="str">
        <f>IF(AE939="","",VLOOKUP(AE939,'Drop Down Lists'!$D$2:$E$394,2,FALSE))</f>
        <v/>
      </c>
      <c r="AG939" s="439"/>
      <c r="AH939" s="437" t="str">
        <f t="shared" si="73"/>
        <v/>
      </c>
      <c r="AI939" s="438" t="str">
        <f t="shared" si="74"/>
        <v xml:space="preserve"> </v>
      </c>
      <c r="AJ939" s="438" t="str">
        <f>IF(AI939=" "," ",VLOOKUP(AI939,'Drop Down Lists'!$D$2:$E$394,2,FALSE))</f>
        <v xml:space="preserve"> </v>
      </c>
      <c r="AK939" s="440"/>
    </row>
    <row r="940" spans="1:37">
      <c r="A940" s="422"/>
      <c r="B940" s="423"/>
      <c r="C940" s="423"/>
      <c r="D940" s="423"/>
      <c r="E940" s="424"/>
      <c r="F940" s="423"/>
      <c r="G940" s="423"/>
      <c r="H940" s="424"/>
      <c r="I940" s="423"/>
      <c r="J940" s="423"/>
      <c r="K940" s="423"/>
      <c r="L940" s="433"/>
      <c r="M940" s="423"/>
      <c r="N940" s="423"/>
      <c r="O940" s="425"/>
      <c r="P940" s="434"/>
      <c r="Q940" s="423"/>
      <c r="R940" s="423"/>
      <c r="S940" s="423"/>
      <c r="T940" s="435" t="str">
        <f>IF(S940="","",VLOOKUP(S940,'Drop Down Lists'!$D$2:$E$394,2,FALSE))</f>
        <v/>
      </c>
      <c r="U940" s="428"/>
      <c r="V940" s="428"/>
      <c r="W940" s="436"/>
      <c r="X940" s="436"/>
      <c r="Y940" s="437"/>
      <c r="Z940" s="438" t="str">
        <f t="shared" si="71"/>
        <v/>
      </c>
      <c r="AA940" s="438" t="str">
        <f>IF(Z940="","",VLOOKUP(Z940,'Drop Down Lists'!$D$2:$E$3942,FALSE))</f>
        <v/>
      </c>
      <c r="AB940" s="438"/>
      <c r="AC940" s="438"/>
      <c r="AD940" s="433" t="str">
        <f t="shared" si="72"/>
        <v/>
      </c>
      <c r="AE940" s="439" t="str">
        <f t="shared" si="70"/>
        <v/>
      </c>
      <c r="AF940" s="438" t="str">
        <f>IF(AE940="","",VLOOKUP(AE940,'Drop Down Lists'!$D$2:$E$394,2,FALSE))</f>
        <v/>
      </c>
      <c r="AG940" s="439"/>
      <c r="AH940" s="437" t="str">
        <f t="shared" si="73"/>
        <v/>
      </c>
      <c r="AI940" s="438" t="str">
        <f t="shared" si="74"/>
        <v xml:space="preserve"> </v>
      </c>
      <c r="AJ940" s="438" t="str">
        <f>IF(AI940=" "," ",VLOOKUP(AI940,'Drop Down Lists'!$D$2:$E$394,2,FALSE))</f>
        <v xml:space="preserve"> </v>
      </c>
      <c r="AK940" s="440"/>
    </row>
    <row r="941" spans="1:37">
      <c r="A941" s="422"/>
      <c r="B941" s="423"/>
      <c r="C941" s="423"/>
      <c r="D941" s="423"/>
      <c r="E941" s="424"/>
      <c r="F941" s="423"/>
      <c r="G941" s="423"/>
      <c r="H941" s="424"/>
      <c r="I941" s="423"/>
      <c r="J941" s="423"/>
      <c r="K941" s="423"/>
      <c r="L941" s="433"/>
      <c r="M941" s="423"/>
      <c r="N941" s="423"/>
      <c r="O941" s="425"/>
      <c r="P941" s="434"/>
      <c r="Q941" s="423"/>
      <c r="R941" s="423"/>
      <c r="S941" s="423"/>
      <c r="T941" s="435" t="str">
        <f>IF(S941="","",VLOOKUP(S941,'Drop Down Lists'!$D$2:$E$394,2,FALSE))</f>
        <v/>
      </c>
      <c r="U941" s="428"/>
      <c r="V941" s="428"/>
      <c r="W941" s="436"/>
      <c r="X941" s="436"/>
      <c r="Y941" s="437"/>
      <c r="Z941" s="438" t="str">
        <f t="shared" si="71"/>
        <v/>
      </c>
      <c r="AA941" s="438" t="str">
        <f>IF(Z941="","",VLOOKUP(Z941,'Drop Down Lists'!$D$2:$E$3942,FALSE))</f>
        <v/>
      </c>
      <c r="AB941" s="438"/>
      <c r="AC941" s="438"/>
      <c r="AD941" s="433" t="str">
        <f t="shared" si="72"/>
        <v/>
      </c>
      <c r="AE941" s="439" t="str">
        <f t="shared" si="70"/>
        <v/>
      </c>
      <c r="AF941" s="438" t="str">
        <f>IF(AE941="","",VLOOKUP(AE941,'Drop Down Lists'!$D$2:$E$394,2,FALSE))</f>
        <v/>
      </c>
      <c r="AG941" s="439"/>
      <c r="AH941" s="437" t="str">
        <f t="shared" si="73"/>
        <v/>
      </c>
      <c r="AI941" s="438" t="str">
        <f t="shared" si="74"/>
        <v xml:space="preserve"> </v>
      </c>
      <c r="AJ941" s="438" t="str">
        <f>IF(AI941=" "," ",VLOOKUP(AI941,'Drop Down Lists'!$D$2:$E$394,2,FALSE))</f>
        <v xml:space="preserve"> </v>
      </c>
      <c r="AK941" s="440"/>
    </row>
    <row r="942" spans="1:37">
      <c r="A942" s="422"/>
      <c r="B942" s="423"/>
      <c r="C942" s="423"/>
      <c r="D942" s="423"/>
      <c r="E942" s="424"/>
      <c r="F942" s="423"/>
      <c r="G942" s="423"/>
      <c r="H942" s="424"/>
      <c r="I942" s="423"/>
      <c r="J942" s="423"/>
      <c r="K942" s="423"/>
      <c r="L942" s="433"/>
      <c r="M942" s="423"/>
      <c r="N942" s="423"/>
      <c r="O942" s="425"/>
      <c r="P942" s="434"/>
      <c r="Q942" s="423"/>
      <c r="R942" s="423"/>
      <c r="S942" s="423"/>
      <c r="T942" s="435" t="str">
        <f>IF(S942="","",VLOOKUP(S942,'Drop Down Lists'!$D$2:$E$394,2,FALSE))</f>
        <v/>
      </c>
      <c r="U942" s="428"/>
      <c r="V942" s="428"/>
      <c r="W942" s="436"/>
      <c r="X942" s="436"/>
      <c r="Y942" s="437"/>
      <c r="Z942" s="438" t="str">
        <f t="shared" si="71"/>
        <v/>
      </c>
      <c r="AA942" s="438" t="str">
        <f>IF(Z942="","",VLOOKUP(Z942,'Drop Down Lists'!$D$2:$E$3942,FALSE))</f>
        <v/>
      </c>
      <c r="AB942" s="438"/>
      <c r="AC942" s="438"/>
      <c r="AD942" s="433" t="str">
        <f t="shared" si="72"/>
        <v/>
      </c>
      <c r="AE942" s="439" t="str">
        <f t="shared" si="70"/>
        <v/>
      </c>
      <c r="AF942" s="438" t="str">
        <f>IF(AE942="","",VLOOKUP(AE942,'Drop Down Lists'!$D$2:$E$394,2,FALSE))</f>
        <v/>
      </c>
      <c r="AG942" s="439"/>
      <c r="AH942" s="437" t="str">
        <f t="shared" si="73"/>
        <v/>
      </c>
      <c r="AI942" s="438" t="str">
        <f t="shared" si="74"/>
        <v xml:space="preserve"> </v>
      </c>
      <c r="AJ942" s="438" t="str">
        <f>IF(AI942=" "," ",VLOOKUP(AI942,'Drop Down Lists'!$D$2:$E$394,2,FALSE))</f>
        <v xml:space="preserve"> </v>
      </c>
      <c r="AK942" s="440"/>
    </row>
    <row r="943" spans="1:37">
      <c r="A943" s="422"/>
      <c r="B943" s="423"/>
      <c r="C943" s="423"/>
      <c r="D943" s="423"/>
      <c r="E943" s="424"/>
      <c r="F943" s="423"/>
      <c r="G943" s="423"/>
      <c r="H943" s="424"/>
      <c r="I943" s="423"/>
      <c r="J943" s="423"/>
      <c r="K943" s="423"/>
      <c r="L943" s="433"/>
      <c r="M943" s="423"/>
      <c r="N943" s="423"/>
      <c r="O943" s="425"/>
      <c r="P943" s="434"/>
      <c r="Q943" s="423"/>
      <c r="R943" s="423"/>
      <c r="S943" s="423"/>
      <c r="T943" s="435" t="str">
        <f>IF(S943="","",VLOOKUP(S943,'Drop Down Lists'!$D$2:$E$394,2,FALSE))</f>
        <v/>
      </c>
      <c r="U943" s="428"/>
      <c r="V943" s="428"/>
      <c r="W943" s="436"/>
      <c r="X943" s="436"/>
      <c r="Y943" s="437"/>
      <c r="Z943" s="438" t="str">
        <f t="shared" si="71"/>
        <v/>
      </c>
      <c r="AA943" s="438" t="str">
        <f>IF(Z943="","",VLOOKUP(Z943,'Drop Down Lists'!$D$2:$E$3942,FALSE))</f>
        <v/>
      </c>
      <c r="AB943" s="438"/>
      <c r="AC943" s="438"/>
      <c r="AD943" s="433" t="str">
        <f t="shared" si="72"/>
        <v/>
      </c>
      <c r="AE943" s="439" t="str">
        <f t="shared" si="70"/>
        <v/>
      </c>
      <c r="AF943" s="438" t="str">
        <f>IF(AE943="","",VLOOKUP(AE943,'Drop Down Lists'!$D$2:$E$394,2,FALSE))</f>
        <v/>
      </c>
      <c r="AG943" s="439"/>
      <c r="AH943" s="437" t="str">
        <f t="shared" si="73"/>
        <v/>
      </c>
      <c r="AI943" s="438" t="str">
        <f t="shared" si="74"/>
        <v xml:space="preserve"> </v>
      </c>
      <c r="AJ943" s="438" t="str">
        <f>IF(AI943=" "," ",VLOOKUP(AI943,'Drop Down Lists'!$D$2:$E$394,2,FALSE))</f>
        <v xml:space="preserve"> </v>
      </c>
      <c r="AK943" s="440"/>
    </row>
    <row r="944" spans="1:37">
      <c r="A944" s="422"/>
      <c r="B944" s="423"/>
      <c r="C944" s="423"/>
      <c r="D944" s="423"/>
      <c r="E944" s="424"/>
      <c r="F944" s="423"/>
      <c r="G944" s="423"/>
      <c r="H944" s="424"/>
      <c r="I944" s="423"/>
      <c r="J944" s="423"/>
      <c r="K944" s="423"/>
      <c r="L944" s="433"/>
      <c r="M944" s="423"/>
      <c r="N944" s="423"/>
      <c r="O944" s="425"/>
      <c r="P944" s="434"/>
      <c r="Q944" s="423"/>
      <c r="R944" s="423"/>
      <c r="S944" s="423"/>
      <c r="T944" s="435" t="str">
        <f>IF(S944="","",VLOOKUP(S944,'Drop Down Lists'!$D$2:$E$394,2,FALSE))</f>
        <v/>
      </c>
      <c r="U944" s="428"/>
      <c r="V944" s="428"/>
      <c r="W944" s="436"/>
      <c r="X944" s="436"/>
      <c r="Y944" s="437"/>
      <c r="Z944" s="438" t="str">
        <f t="shared" si="71"/>
        <v/>
      </c>
      <c r="AA944" s="438" t="str">
        <f>IF(Z944="","",VLOOKUP(Z944,'Drop Down Lists'!$D$2:$E$3942,FALSE))</f>
        <v/>
      </c>
      <c r="AB944" s="438"/>
      <c r="AC944" s="438"/>
      <c r="AD944" s="433" t="str">
        <f t="shared" si="72"/>
        <v/>
      </c>
      <c r="AE944" s="439" t="str">
        <f t="shared" si="70"/>
        <v/>
      </c>
      <c r="AF944" s="438" t="str">
        <f>IF(AE944="","",VLOOKUP(AE944,'Drop Down Lists'!$D$2:$E$394,2,FALSE))</f>
        <v/>
      </c>
      <c r="AG944" s="439"/>
      <c r="AH944" s="437" t="str">
        <f t="shared" si="73"/>
        <v/>
      </c>
      <c r="AI944" s="438" t="str">
        <f t="shared" si="74"/>
        <v xml:space="preserve"> </v>
      </c>
      <c r="AJ944" s="438" t="str">
        <f>IF(AI944=" "," ",VLOOKUP(AI944,'Drop Down Lists'!$D$2:$E$394,2,FALSE))</f>
        <v xml:space="preserve"> </v>
      </c>
      <c r="AK944" s="440"/>
    </row>
    <row r="945" spans="1:37">
      <c r="A945" s="422"/>
      <c r="B945" s="423"/>
      <c r="C945" s="423"/>
      <c r="D945" s="423"/>
      <c r="E945" s="424"/>
      <c r="F945" s="423"/>
      <c r="G945" s="423"/>
      <c r="H945" s="424"/>
      <c r="I945" s="423"/>
      <c r="J945" s="423"/>
      <c r="K945" s="423"/>
      <c r="L945" s="433"/>
      <c r="M945" s="423"/>
      <c r="N945" s="423"/>
      <c r="O945" s="425"/>
      <c r="P945" s="434"/>
      <c r="Q945" s="423"/>
      <c r="R945" s="423"/>
      <c r="S945" s="423"/>
      <c r="T945" s="435" t="str">
        <f>IF(S945="","",VLOOKUP(S945,'Drop Down Lists'!$D$2:$E$394,2,FALSE))</f>
        <v/>
      </c>
      <c r="U945" s="428"/>
      <c r="V945" s="428"/>
      <c r="W945" s="436"/>
      <c r="X945" s="436"/>
      <c r="Y945" s="437"/>
      <c r="Z945" s="438" t="str">
        <f t="shared" si="71"/>
        <v/>
      </c>
      <c r="AA945" s="438" t="str">
        <f>IF(Z945="","",VLOOKUP(Z945,'Drop Down Lists'!$D$2:$E$3942,FALSE))</f>
        <v/>
      </c>
      <c r="AB945" s="438"/>
      <c r="AC945" s="438"/>
      <c r="AD945" s="433" t="str">
        <f t="shared" si="72"/>
        <v/>
      </c>
      <c r="AE945" s="439" t="str">
        <f t="shared" si="70"/>
        <v/>
      </c>
      <c r="AF945" s="438" t="str">
        <f>IF(AE945="","",VLOOKUP(AE945,'Drop Down Lists'!$D$2:$E$394,2,FALSE))</f>
        <v/>
      </c>
      <c r="AG945" s="439"/>
      <c r="AH945" s="437" t="str">
        <f t="shared" si="73"/>
        <v/>
      </c>
      <c r="AI945" s="438" t="str">
        <f t="shared" si="74"/>
        <v xml:space="preserve"> </v>
      </c>
      <c r="AJ945" s="438" t="str">
        <f>IF(AI945=" "," ",VLOOKUP(AI945,'Drop Down Lists'!$D$2:$E$394,2,FALSE))</f>
        <v xml:space="preserve"> </v>
      </c>
      <c r="AK945" s="440"/>
    </row>
    <row r="946" spans="1:37">
      <c r="A946" s="422"/>
      <c r="B946" s="423"/>
      <c r="C946" s="423"/>
      <c r="D946" s="423"/>
      <c r="E946" s="424"/>
      <c r="F946" s="423"/>
      <c r="G946" s="423"/>
      <c r="H946" s="424"/>
      <c r="I946" s="423"/>
      <c r="J946" s="423"/>
      <c r="K946" s="423"/>
      <c r="L946" s="433"/>
      <c r="M946" s="423"/>
      <c r="N946" s="423"/>
      <c r="O946" s="425"/>
      <c r="P946" s="434"/>
      <c r="Q946" s="423"/>
      <c r="R946" s="423"/>
      <c r="S946" s="423"/>
      <c r="T946" s="435" t="str">
        <f>IF(S946="","",VLOOKUP(S946,'Drop Down Lists'!$D$2:$E$394,2,FALSE))</f>
        <v/>
      </c>
      <c r="U946" s="428"/>
      <c r="V946" s="428"/>
      <c r="W946" s="436"/>
      <c r="X946" s="436"/>
      <c r="Y946" s="437"/>
      <c r="Z946" s="438" t="str">
        <f t="shared" si="71"/>
        <v/>
      </c>
      <c r="AA946" s="438" t="str">
        <f>IF(Z946="","",VLOOKUP(Z946,'Drop Down Lists'!$D$2:$E$3942,FALSE))</f>
        <v/>
      </c>
      <c r="AB946" s="438"/>
      <c r="AC946" s="438"/>
      <c r="AD946" s="433" t="str">
        <f t="shared" si="72"/>
        <v/>
      </c>
      <c r="AE946" s="439" t="str">
        <f t="shared" si="70"/>
        <v/>
      </c>
      <c r="AF946" s="438" t="str">
        <f>IF(AE946="","",VLOOKUP(AE946,'Drop Down Lists'!$D$2:$E$394,2,FALSE))</f>
        <v/>
      </c>
      <c r="AG946" s="439"/>
      <c r="AH946" s="437" t="str">
        <f t="shared" si="73"/>
        <v/>
      </c>
      <c r="AI946" s="438" t="str">
        <f t="shared" si="74"/>
        <v xml:space="preserve"> </v>
      </c>
      <c r="AJ946" s="438" t="str">
        <f>IF(AI946=" "," ",VLOOKUP(AI946,'Drop Down Lists'!$D$2:$E$394,2,FALSE))</f>
        <v xml:space="preserve"> </v>
      </c>
      <c r="AK946" s="440"/>
    </row>
    <row r="947" spans="1:37">
      <c r="A947" s="422"/>
      <c r="B947" s="423"/>
      <c r="C947" s="423"/>
      <c r="D947" s="423"/>
      <c r="E947" s="424"/>
      <c r="F947" s="423"/>
      <c r="G947" s="423"/>
      <c r="H947" s="424"/>
      <c r="I947" s="423"/>
      <c r="J947" s="423"/>
      <c r="K947" s="423"/>
      <c r="L947" s="433"/>
      <c r="M947" s="423"/>
      <c r="N947" s="423"/>
      <c r="O947" s="425"/>
      <c r="P947" s="434"/>
      <c r="Q947" s="423"/>
      <c r="R947" s="423"/>
      <c r="S947" s="423"/>
      <c r="T947" s="435" t="str">
        <f>IF(S947="","",VLOOKUP(S947,'Drop Down Lists'!$D$2:$E$394,2,FALSE))</f>
        <v/>
      </c>
      <c r="U947" s="428"/>
      <c r="V947" s="428"/>
      <c r="W947" s="436"/>
      <c r="X947" s="436"/>
      <c r="Y947" s="437"/>
      <c r="Z947" s="438" t="str">
        <f t="shared" si="71"/>
        <v/>
      </c>
      <c r="AA947" s="438" t="str">
        <f>IF(Z947="","",VLOOKUP(Z947,'Drop Down Lists'!$D$2:$E$3942,FALSE))</f>
        <v/>
      </c>
      <c r="AB947" s="438"/>
      <c r="AC947" s="438"/>
      <c r="AD947" s="433" t="str">
        <f t="shared" si="72"/>
        <v/>
      </c>
      <c r="AE947" s="439" t="str">
        <f t="shared" si="70"/>
        <v/>
      </c>
      <c r="AF947" s="438" t="str">
        <f>IF(AE947="","",VLOOKUP(AE947,'Drop Down Lists'!$D$2:$E$394,2,FALSE))</f>
        <v/>
      </c>
      <c r="AG947" s="439"/>
      <c r="AH947" s="437" t="str">
        <f t="shared" si="73"/>
        <v/>
      </c>
      <c r="AI947" s="438" t="str">
        <f t="shared" si="74"/>
        <v xml:space="preserve"> </v>
      </c>
      <c r="AJ947" s="438" t="str">
        <f>IF(AI947=" "," ",VLOOKUP(AI947,'Drop Down Lists'!$D$2:$E$394,2,FALSE))</f>
        <v xml:space="preserve"> </v>
      </c>
      <c r="AK947" s="440"/>
    </row>
    <row r="948" spans="1:37">
      <c r="A948" s="422"/>
      <c r="B948" s="423"/>
      <c r="C948" s="423"/>
      <c r="D948" s="423"/>
      <c r="E948" s="424"/>
      <c r="F948" s="423"/>
      <c r="G948" s="423"/>
      <c r="H948" s="424"/>
      <c r="I948" s="423"/>
      <c r="J948" s="423"/>
      <c r="K948" s="423"/>
      <c r="L948" s="433"/>
      <c r="M948" s="423"/>
      <c r="N948" s="423"/>
      <c r="O948" s="425"/>
      <c r="P948" s="434"/>
      <c r="Q948" s="423"/>
      <c r="R948" s="423"/>
      <c r="S948" s="423"/>
      <c r="T948" s="435" t="str">
        <f>IF(S948="","",VLOOKUP(S948,'Drop Down Lists'!$D$2:$E$394,2,FALSE))</f>
        <v/>
      </c>
      <c r="U948" s="428"/>
      <c r="V948" s="428"/>
      <c r="W948" s="436"/>
      <c r="X948" s="436"/>
      <c r="Y948" s="437"/>
      <c r="Z948" s="438" t="str">
        <f t="shared" si="71"/>
        <v/>
      </c>
      <c r="AA948" s="438" t="str">
        <f>IF(Z948="","",VLOOKUP(Z948,'Drop Down Lists'!$D$2:$E$3942,FALSE))</f>
        <v/>
      </c>
      <c r="AB948" s="438"/>
      <c r="AC948" s="438"/>
      <c r="AD948" s="433" t="str">
        <f t="shared" si="72"/>
        <v/>
      </c>
      <c r="AE948" s="439" t="str">
        <f t="shared" si="70"/>
        <v/>
      </c>
      <c r="AF948" s="438" t="str">
        <f>IF(AE948="","",VLOOKUP(AE948,'Drop Down Lists'!$D$2:$E$394,2,FALSE))</f>
        <v/>
      </c>
      <c r="AG948" s="439"/>
      <c r="AH948" s="437" t="str">
        <f t="shared" si="73"/>
        <v/>
      </c>
      <c r="AI948" s="438" t="str">
        <f t="shared" si="74"/>
        <v xml:space="preserve"> </v>
      </c>
      <c r="AJ948" s="438" t="str">
        <f>IF(AI948=" "," ",VLOOKUP(AI948,'Drop Down Lists'!$D$2:$E$394,2,FALSE))</f>
        <v xml:space="preserve"> </v>
      </c>
      <c r="AK948" s="440"/>
    </row>
    <row r="949" spans="1:37">
      <c r="A949" s="422"/>
      <c r="B949" s="423"/>
      <c r="C949" s="423"/>
      <c r="D949" s="423"/>
      <c r="E949" s="424"/>
      <c r="F949" s="423"/>
      <c r="G949" s="423"/>
      <c r="H949" s="424"/>
      <c r="I949" s="423"/>
      <c r="J949" s="423"/>
      <c r="K949" s="423"/>
      <c r="L949" s="433"/>
      <c r="M949" s="423"/>
      <c r="N949" s="423"/>
      <c r="O949" s="425"/>
      <c r="P949" s="434"/>
      <c r="Q949" s="423"/>
      <c r="R949" s="423"/>
      <c r="S949" s="423"/>
      <c r="T949" s="435" t="str">
        <f>IF(S949="","",VLOOKUP(S949,'Drop Down Lists'!$D$2:$E$394,2,FALSE))</f>
        <v/>
      </c>
      <c r="U949" s="428"/>
      <c r="V949" s="428"/>
      <c r="W949" s="436"/>
      <c r="X949" s="436"/>
      <c r="Y949" s="437"/>
      <c r="Z949" s="438" t="str">
        <f t="shared" si="71"/>
        <v/>
      </c>
      <c r="AA949" s="438" t="str">
        <f>IF(Z949="","",VLOOKUP(Z949,'Drop Down Lists'!$D$2:$E$3942,FALSE))</f>
        <v/>
      </c>
      <c r="AB949" s="438"/>
      <c r="AC949" s="438"/>
      <c r="AD949" s="433" t="str">
        <f t="shared" si="72"/>
        <v/>
      </c>
      <c r="AE949" s="439" t="str">
        <f t="shared" si="70"/>
        <v/>
      </c>
      <c r="AF949" s="438" t="str">
        <f>IF(AE949="","",VLOOKUP(AE949,'Drop Down Lists'!$D$2:$E$394,2,FALSE))</f>
        <v/>
      </c>
      <c r="AG949" s="439"/>
      <c r="AH949" s="437" t="str">
        <f t="shared" si="73"/>
        <v/>
      </c>
      <c r="AI949" s="438" t="str">
        <f t="shared" si="74"/>
        <v xml:space="preserve"> </v>
      </c>
      <c r="AJ949" s="438" t="str">
        <f>IF(AI949=" "," ",VLOOKUP(AI949,'Drop Down Lists'!$D$2:$E$394,2,FALSE))</f>
        <v xml:space="preserve"> </v>
      </c>
      <c r="AK949" s="440"/>
    </row>
    <row r="950" spans="1:37">
      <c r="A950" s="422"/>
      <c r="B950" s="423"/>
      <c r="C950" s="423"/>
      <c r="D950" s="423"/>
      <c r="E950" s="424"/>
      <c r="F950" s="423"/>
      <c r="G950" s="423"/>
      <c r="H950" s="424"/>
      <c r="I950" s="423"/>
      <c r="J950" s="423"/>
      <c r="K950" s="423"/>
      <c r="L950" s="433"/>
      <c r="M950" s="423"/>
      <c r="N950" s="423"/>
      <c r="O950" s="425"/>
      <c r="P950" s="434"/>
      <c r="Q950" s="423"/>
      <c r="R950" s="423"/>
      <c r="S950" s="423"/>
      <c r="T950" s="435" t="str">
        <f>IF(S950="","",VLOOKUP(S950,'Drop Down Lists'!$D$2:$E$394,2,FALSE))</f>
        <v/>
      </c>
      <c r="U950" s="428"/>
      <c r="V950" s="428"/>
      <c r="W950" s="436"/>
      <c r="X950" s="436"/>
      <c r="Y950" s="437"/>
      <c r="Z950" s="438" t="str">
        <f t="shared" si="71"/>
        <v/>
      </c>
      <c r="AA950" s="438" t="str">
        <f>IF(Z950="","",VLOOKUP(Z950,'Drop Down Lists'!$D$2:$E$3942,FALSE))</f>
        <v/>
      </c>
      <c r="AB950" s="438"/>
      <c r="AC950" s="438"/>
      <c r="AD950" s="433" t="str">
        <f t="shared" si="72"/>
        <v/>
      </c>
      <c r="AE950" s="439" t="str">
        <f t="shared" si="70"/>
        <v/>
      </c>
      <c r="AF950" s="438" t="str">
        <f>IF(AE950="","",VLOOKUP(AE950,'Drop Down Lists'!$D$2:$E$394,2,FALSE))</f>
        <v/>
      </c>
      <c r="AG950" s="439"/>
      <c r="AH950" s="437" t="str">
        <f t="shared" si="73"/>
        <v/>
      </c>
      <c r="AI950" s="438" t="str">
        <f t="shared" si="74"/>
        <v xml:space="preserve"> </v>
      </c>
      <c r="AJ950" s="438" t="str">
        <f>IF(AI950=" "," ",VLOOKUP(AI950,'Drop Down Lists'!$D$2:$E$394,2,FALSE))</f>
        <v xml:space="preserve"> </v>
      </c>
      <c r="AK950" s="440"/>
    </row>
    <row r="951" spans="1:37">
      <c r="A951" s="422"/>
      <c r="B951" s="423"/>
      <c r="C951" s="423"/>
      <c r="D951" s="423"/>
      <c r="E951" s="424"/>
      <c r="F951" s="423"/>
      <c r="G951" s="423"/>
      <c r="H951" s="424"/>
      <c r="I951" s="423"/>
      <c r="J951" s="423"/>
      <c r="K951" s="423"/>
      <c r="L951" s="433"/>
      <c r="M951" s="423"/>
      <c r="N951" s="423"/>
      <c r="O951" s="425"/>
      <c r="P951" s="434"/>
      <c r="Q951" s="423"/>
      <c r="R951" s="423"/>
      <c r="S951" s="423"/>
      <c r="T951" s="435" t="str">
        <f>IF(S951="","",VLOOKUP(S951,'Drop Down Lists'!$D$2:$E$394,2,FALSE))</f>
        <v/>
      </c>
      <c r="U951" s="428"/>
      <c r="V951" s="428"/>
      <c r="W951" s="436"/>
      <c r="X951" s="436"/>
      <c r="Y951" s="437"/>
      <c r="Z951" s="438" t="str">
        <f t="shared" si="71"/>
        <v/>
      </c>
      <c r="AA951" s="438" t="str">
        <f>IF(Z951="","",VLOOKUP(Z951,'Drop Down Lists'!$D$2:$E$3942,FALSE))</f>
        <v/>
      </c>
      <c r="AB951" s="438"/>
      <c r="AC951" s="438"/>
      <c r="AD951" s="433" t="str">
        <f t="shared" si="72"/>
        <v/>
      </c>
      <c r="AE951" s="439" t="str">
        <f t="shared" si="70"/>
        <v/>
      </c>
      <c r="AF951" s="438" t="str">
        <f>IF(AE951="","",VLOOKUP(AE951,'Drop Down Lists'!$D$2:$E$394,2,FALSE))</f>
        <v/>
      </c>
      <c r="AG951" s="439"/>
      <c r="AH951" s="437" t="str">
        <f t="shared" si="73"/>
        <v/>
      </c>
      <c r="AI951" s="438" t="str">
        <f t="shared" si="74"/>
        <v xml:space="preserve"> </v>
      </c>
      <c r="AJ951" s="438" t="str">
        <f>IF(AI951=" "," ",VLOOKUP(AI951,'Drop Down Lists'!$D$2:$E$394,2,FALSE))</f>
        <v xml:space="preserve"> </v>
      </c>
      <c r="AK951" s="440"/>
    </row>
    <row r="952" spans="1:37">
      <c r="A952" s="422"/>
      <c r="B952" s="423"/>
      <c r="C952" s="423"/>
      <c r="D952" s="423"/>
      <c r="E952" s="424"/>
      <c r="F952" s="423"/>
      <c r="G952" s="423"/>
      <c r="H952" s="424"/>
      <c r="I952" s="423"/>
      <c r="J952" s="423"/>
      <c r="K952" s="423"/>
      <c r="L952" s="433"/>
      <c r="M952" s="423"/>
      <c r="N952" s="423"/>
      <c r="O952" s="425"/>
      <c r="P952" s="434"/>
      <c r="Q952" s="423"/>
      <c r="R952" s="423"/>
      <c r="S952" s="423"/>
      <c r="T952" s="435" t="str">
        <f>IF(S952="","",VLOOKUP(S952,'Drop Down Lists'!$D$2:$E$394,2,FALSE))</f>
        <v/>
      </c>
      <c r="U952" s="428"/>
      <c r="V952" s="428"/>
      <c r="W952" s="436"/>
      <c r="X952" s="436"/>
      <c r="Y952" s="437"/>
      <c r="Z952" s="438" t="str">
        <f t="shared" si="71"/>
        <v/>
      </c>
      <c r="AA952" s="438" t="str">
        <f>IF(Z952="","",VLOOKUP(Z952,'Drop Down Lists'!$D$2:$E$3942,FALSE))</f>
        <v/>
      </c>
      <c r="AB952" s="438"/>
      <c r="AC952" s="438"/>
      <c r="AD952" s="433" t="str">
        <f t="shared" si="72"/>
        <v/>
      </c>
      <c r="AE952" s="439" t="str">
        <f t="shared" si="70"/>
        <v/>
      </c>
      <c r="AF952" s="438" t="str">
        <f>IF(AE952="","",VLOOKUP(AE952,'Drop Down Lists'!$D$2:$E$394,2,FALSE))</f>
        <v/>
      </c>
      <c r="AG952" s="439"/>
      <c r="AH952" s="437" t="str">
        <f t="shared" si="73"/>
        <v/>
      </c>
      <c r="AI952" s="438" t="str">
        <f t="shared" si="74"/>
        <v xml:space="preserve"> </v>
      </c>
      <c r="AJ952" s="438" t="str">
        <f>IF(AI952=" "," ",VLOOKUP(AI952,'Drop Down Lists'!$D$2:$E$394,2,FALSE))</f>
        <v xml:space="preserve"> </v>
      </c>
      <c r="AK952" s="440"/>
    </row>
    <row r="953" spans="1:37">
      <c r="A953" s="422"/>
      <c r="B953" s="423"/>
      <c r="C953" s="423"/>
      <c r="D953" s="423"/>
      <c r="E953" s="424"/>
      <c r="F953" s="423"/>
      <c r="G953" s="423"/>
      <c r="H953" s="424"/>
      <c r="I953" s="423"/>
      <c r="J953" s="423"/>
      <c r="K953" s="423"/>
      <c r="L953" s="433"/>
      <c r="M953" s="423"/>
      <c r="N953" s="423"/>
      <c r="O953" s="425"/>
      <c r="P953" s="434"/>
      <c r="Q953" s="423"/>
      <c r="R953" s="423"/>
      <c r="S953" s="423"/>
      <c r="T953" s="435" t="str">
        <f>IF(S953="","",VLOOKUP(S953,'Drop Down Lists'!$D$2:$E$394,2,FALSE))</f>
        <v/>
      </c>
      <c r="U953" s="428"/>
      <c r="V953" s="428"/>
      <c r="W953" s="436"/>
      <c r="X953" s="436"/>
      <c r="Y953" s="437"/>
      <c r="Z953" s="438" t="str">
        <f t="shared" si="71"/>
        <v/>
      </c>
      <c r="AA953" s="438" t="str">
        <f>IF(Z953="","",VLOOKUP(Z953,'Drop Down Lists'!$D$2:$E$3942,FALSE))</f>
        <v/>
      </c>
      <c r="AB953" s="438"/>
      <c r="AC953" s="438"/>
      <c r="AD953" s="433" t="str">
        <f t="shared" si="72"/>
        <v/>
      </c>
      <c r="AE953" s="439" t="str">
        <f t="shared" si="70"/>
        <v/>
      </c>
      <c r="AF953" s="438" t="str">
        <f>IF(AE953="","",VLOOKUP(AE953,'Drop Down Lists'!$D$2:$E$394,2,FALSE))</f>
        <v/>
      </c>
      <c r="AG953" s="439"/>
      <c r="AH953" s="437" t="str">
        <f t="shared" si="73"/>
        <v/>
      </c>
      <c r="AI953" s="438" t="str">
        <f t="shared" si="74"/>
        <v xml:space="preserve"> </v>
      </c>
      <c r="AJ953" s="438" t="str">
        <f>IF(AI953=" "," ",VLOOKUP(AI953,'Drop Down Lists'!$D$2:$E$394,2,FALSE))</f>
        <v xml:space="preserve"> </v>
      </c>
      <c r="AK953" s="440"/>
    </row>
    <row r="954" spans="1:37">
      <c r="A954" s="422"/>
      <c r="B954" s="423"/>
      <c r="C954" s="423"/>
      <c r="D954" s="423"/>
      <c r="E954" s="424"/>
      <c r="F954" s="423"/>
      <c r="G954" s="423"/>
      <c r="H954" s="424"/>
      <c r="I954" s="423"/>
      <c r="J954" s="423"/>
      <c r="K954" s="423"/>
      <c r="L954" s="433"/>
      <c r="M954" s="423"/>
      <c r="N954" s="423"/>
      <c r="O954" s="425"/>
      <c r="P954" s="434"/>
      <c r="Q954" s="423"/>
      <c r="R954" s="423"/>
      <c r="S954" s="423"/>
      <c r="T954" s="435" t="str">
        <f>IF(S954="","",VLOOKUP(S954,'Drop Down Lists'!$D$2:$E$394,2,FALSE))</f>
        <v/>
      </c>
      <c r="U954" s="428"/>
      <c r="V954" s="428"/>
      <c r="W954" s="436"/>
      <c r="X954" s="436"/>
      <c r="Y954" s="437"/>
      <c r="Z954" s="438" t="str">
        <f t="shared" si="71"/>
        <v/>
      </c>
      <c r="AA954" s="438" t="str">
        <f>IF(Z954="","",VLOOKUP(Z954,'Drop Down Lists'!$D$2:$E$3942,FALSE))</f>
        <v/>
      </c>
      <c r="AB954" s="438"/>
      <c r="AC954" s="438"/>
      <c r="AD954" s="433" t="str">
        <f t="shared" si="72"/>
        <v/>
      </c>
      <c r="AE954" s="439" t="str">
        <f t="shared" si="70"/>
        <v/>
      </c>
      <c r="AF954" s="438" t="str">
        <f>IF(AE954="","",VLOOKUP(AE954,'Drop Down Lists'!$D$2:$E$394,2,FALSE))</f>
        <v/>
      </c>
      <c r="AG954" s="439"/>
      <c r="AH954" s="437" t="str">
        <f t="shared" si="73"/>
        <v/>
      </c>
      <c r="AI954" s="438" t="str">
        <f t="shared" si="74"/>
        <v xml:space="preserve"> </v>
      </c>
      <c r="AJ954" s="438" t="str">
        <f>IF(AI954=" "," ",VLOOKUP(AI954,'Drop Down Lists'!$D$2:$E$394,2,FALSE))</f>
        <v xml:space="preserve"> </v>
      </c>
      <c r="AK954" s="440"/>
    </row>
    <row r="955" spans="1:37">
      <c r="A955" s="422"/>
      <c r="B955" s="423"/>
      <c r="C955" s="423"/>
      <c r="D955" s="423"/>
      <c r="E955" s="424"/>
      <c r="F955" s="423"/>
      <c r="G955" s="423"/>
      <c r="H955" s="424"/>
      <c r="I955" s="423"/>
      <c r="J955" s="423"/>
      <c r="K955" s="423"/>
      <c r="L955" s="433"/>
      <c r="M955" s="423"/>
      <c r="N955" s="423"/>
      <c r="O955" s="425"/>
      <c r="P955" s="434"/>
      <c r="Q955" s="423"/>
      <c r="R955" s="423"/>
      <c r="S955" s="423"/>
      <c r="T955" s="435" t="str">
        <f>IF(S955="","",VLOOKUP(S955,'Drop Down Lists'!$D$2:$E$394,2,FALSE))</f>
        <v/>
      </c>
      <c r="U955" s="428"/>
      <c r="V955" s="428"/>
      <c r="W955" s="436"/>
      <c r="X955" s="436"/>
      <c r="Y955" s="437"/>
      <c r="Z955" s="438" t="str">
        <f t="shared" si="71"/>
        <v/>
      </c>
      <c r="AA955" s="438" t="str">
        <f>IF(Z955="","",VLOOKUP(Z955,'Drop Down Lists'!$D$2:$E$3942,FALSE))</f>
        <v/>
      </c>
      <c r="AB955" s="438"/>
      <c r="AC955" s="438"/>
      <c r="AD955" s="433" t="str">
        <f t="shared" si="72"/>
        <v/>
      </c>
      <c r="AE955" s="439" t="str">
        <f t="shared" si="70"/>
        <v/>
      </c>
      <c r="AF955" s="438" t="str">
        <f>IF(AE955="","",VLOOKUP(AE955,'Drop Down Lists'!$D$2:$E$394,2,FALSE))</f>
        <v/>
      </c>
      <c r="AG955" s="439"/>
      <c r="AH955" s="437" t="str">
        <f t="shared" si="73"/>
        <v/>
      </c>
      <c r="AI955" s="438" t="str">
        <f t="shared" si="74"/>
        <v xml:space="preserve"> </v>
      </c>
      <c r="AJ955" s="438" t="str">
        <f>IF(AI955=" "," ",VLOOKUP(AI955,'Drop Down Lists'!$D$2:$E$394,2,FALSE))</f>
        <v xml:space="preserve"> </v>
      </c>
      <c r="AK955" s="440"/>
    </row>
    <row r="956" spans="1:37">
      <c r="A956" s="422"/>
      <c r="B956" s="423"/>
      <c r="C956" s="423"/>
      <c r="D956" s="423"/>
      <c r="E956" s="424"/>
      <c r="F956" s="423"/>
      <c r="G956" s="423"/>
      <c r="H956" s="424"/>
      <c r="I956" s="423"/>
      <c r="J956" s="423"/>
      <c r="K956" s="423"/>
      <c r="L956" s="433"/>
      <c r="M956" s="423"/>
      <c r="N956" s="423"/>
      <c r="O956" s="425"/>
      <c r="P956" s="434"/>
      <c r="Q956" s="423"/>
      <c r="R956" s="423"/>
      <c r="S956" s="423"/>
      <c r="T956" s="435" t="str">
        <f>IF(S956="","",VLOOKUP(S956,'Drop Down Lists'!$D$2:$E$394,2,FALSE))</f>
        <v/>
      </c>
      <c r="U956" s="428"/>
      <c r="V956" s="428"/>
      <c r="W956" s="436"/>
      <c r="X956" s="436"/>
      <c r="Y956" s="437"/>
      <c r="Z956" s="438" t="str">
        <f t="shared" si="71"/>
        <v/>
      </c>
      <c r="AA956" s="438" t="str">
        <f>IF(Z956="","",VLOOKUP(Z956,'Drop Down Lists'!$D$2:$E$3942,FALSE))</f>
        <v/>
      </c>
      <c r="AB956" s="438"/>
      <c r="AC956" s="438"/>
      <c r="AD956" s="433" t="str">
        <f t="shared" si="72"/>
        <v/>
      </c>
      <c r="AE956" s="439" t="str">
        <f t="shared" si="70"/>
        <v/>
      </c>
      <c r="AF956" s="438" t="str">
        <f>IF(AE956="","",VLOOKUP(AE956,'Drop Down Lists'!$D$2:$E$394,2,FALSE))</f>
        <v/>
      </c>
      <c r="AG956" s="439"/>
      <c r="AH956" s="437" t="str">
        <f t="shared" si="73"/>
        <v/>
      </c>
      <c r="AI956" s="438" t="str">
        <f t="shared" si="74"/>
        <v xml:space="preserve"> </v>
      </c>
      <c r="AJ956" s="438" t="str">
        <f>IF(AI956=" "," ",VLOOKUP(AI956,'Drop Down Lists'!$D$2:$E$394,2,FALSE))</f>
        <v xml:space="preserve"> </v>
      </c>
      <c r="AK956" s="440"/>
    </row>
    <row r="957" spans="1:37">
      <c r="A957" s="422"/>
      <c r="B957" s="423"/>
      <c r="C957" s="423"/>
      <c r="D957" s="423"/>
      <c r="E957" s="424"/>
      <c r="F957" s="423"/>
      <c r="G957" s="423"/>
      <c r="H957" s="424"/>
      <c r="I957" s="423"/>
      <c r="J957" s="423"/>
      <c r="K957" s="423"/>
      <c r="L957" s="433"/>
      <c r="M957" s="423"/>
      <c r="N957" s="423"/>
      <c r="O957" s="425"/>
      <c r="P957" s="434"/>
      <c r="Q957" s="423"/>
      <c r="R957" s="423"/>
      <c r="S957" s="423"/>
      <c r="T957" s="435" t="str">
        <f>IF(S957="","",VLOOKUP(S957,'Drop Down Lists'!$D$2:$E$394,2,FALSE))</f>
        <v/>
      </c>
      <c r="U957" s="428"/>
      <c r="V957" s="428"/>
      <c r="W957" s="436"/>
      <c r="X957" s="436"/>
      <c r="Y957" s="437"/>
      <c r="Z957" s="438" t="str">
        <f t="shared" si="71"/>
        <v/>
      </c>
      <c r="AA957" s="438" t="str">
        <f>IF(Z957="","",VLOOKUP(Z957,'Drop Down Lists'!$D$2:$E$3942,FALSE))</f>
        <v/>
      </c>
      <c r="AB957" s="438"/>
      <c r="AC957" s="438"/>
      <c r="AD957" s="433" t="str">
        <f t="shared" si="72"/>
        <v/>
      </c>
      <c r="AE957" s="439" t="str">
        <f t="shared" si="70"/>
        <v/>
      </c>
      <c r="AF957" s="438" t="str">
        <f>IF(AE957="","",VLOOKUP(AE957,'Drop Down Lists'!$D$2:$E$394,2,FALSE))</f>
        <v/>
      </c>
      <c r="AG957" s="439"/>
      <c r="AH957" s="437" t="str">
        <f t="shared" si="73"/>
        <v/>
      </c>
      <c r="AI957" s="438" t="str">
        <f t="shared" si="74"/>
        <v xml:space="preserve"> </v>
      </c>
      <c r="AJ957" s="438" t="str">
        <f>IF(AI957=" "," ",VLOOKUP(AI957,'Drop Down Lists'!$D$2:$E$394,2,FALSE))</f>
        <v xml:space="preserve"> </v>
      </c>
      <c r="AK957" s="440"/>
    </row>
    <row r="958" spans="1:37">
      <c r="A958" s="422"/>
      <c r="B958" s="423"/>
      <c r="C958" s="423"/>
      <c r="D958" s="423"/>
      <c r="E958" s="424"/>
      <c r="F958" s="423"/>
      <c r="G958" s="423"/>
      <c r="H958" s="424"/>
      <c r="I958" s="423"/>
      <c r="J958" s="423"/>
      <c r="K958" s="423"/>
      <c r="L958" s="433"/>
      <c r="M958" s="423"/>
      <c r="N958" s="423"/>
      <c r="O958" s="425"/>
      <c r="P958" s="434"/>
      <c r="Q958" s="423"/>
      <c r="R958" s="423"/>
      <c r="S958" s="423"/>
      <c r="T958" s="435" t="str">
        <f>IF(S958="","",VLOOKUP(S958,'Drop Down Lists'!$D$2:$E$394,2,FALSE))</f>
        <v/>
      </c>
      <c r="U958" s="428"/>
      <c r="V958" s="428"/>
      <c r="W958" s="436"/>
      <c r="X958" s="436"/>
      <c r="Y958" s="437"/>
      <c r="Z958" s="438" t="str">
        <f t="shared" si="71"/>
        <v/>
      </c>
      <c r="AA958" s="438" t="str">
        <f>IF(Z958="","",VLOOKUP(Z958,'Drop Down Lists'!$D$2:$E$3942,FALSE))</f>
        <v/>
      </c>
      <c r="AB958" s="438"/>
      <c r="AC958" s="438"/>
      <c r="AD958" s="433" t="str">
        <f t="shared" si="72"/>
        <v/>
      </c>
      <c r="AE958" s="439" t="str">
        <f t="shared" si="70"/>
        <v/>
      </c>
      <c r="AF958" s="438" t="str">
        <f>IF(AE958="","",VLOOKUP(AE958,'Drop Down Lists'!$D$2:$E$394,2,FALSE))</f>
        <v/>
      </c>
      <c r="AG958" s="439"/>
      <c r="AH958" s="437" t="str">
        <f t="shared" si="73"/>
        <v/>
      </c>
      <c r="AI958" s="438" t="str">
        <f t="shared" si="74"/>
        <v xml:space="preserve"> </v>
      </c>
      <c r="AJ958" s="438" t="str">
        <f>IF(AI958=" "," ",VLOOKUP(AI958,'Drop Down Lists'!$D$2:$E$394,2,FALSE))</f>
        <v xml:space="preserve"> </v>
      </c>
      <c r="AK958" s="440"/>
    </row>
    <row r="959" spans="1:37">
      <c r="A959" s="422"/>
      <c r="B959" s="423"/>
      <c r="C959" s="423"/>
      <c r="D959" s="423"/>
      <c r="E959" s="424"/>
      <c r="F959" s="423"/>
      <c r="G959" s="423"/>
      <c r="H959" s="424"/>
      <c r="I959" s="423"/>
      <c r="J959" s="423"/>
      <c r="K959" s="423"/>
      <c r="L959" s="433"/>
      <c r="M959" s="423"/>
      <c r="N959" s="423"/>
      <c r="O959" s="425"/>
      <c r="P959" s="434"/>
      <c r="Q959" s="423"/>
      <c r="R959" s="423"/>
      <c r="S959" s="423"/>
      <c r="T959" s="435" t="str">
        <f>IF(S959="","",VLOOKUP(S959,'Drop Down Lists'!$D$2:$E$394,2,FALSE))</f>
        <v/>
      </c>
      <c r="U959" s="428"/>
      <c r="V959" s="428"/>
      <c r="W959" s="436"/>
      <c r="X959" s="436"/>
      <c r="Y959" s="437"/>
      <c r="Z959" s="438" t="str">
        <f t="shared" si="71"/>
        <v/>
      </c>
      <c r="AA959" s="438" t="str">
        <f>IF(Z959="","",VLOOKUP(Z959,'Drop Down Lists'!$D$2:$E$3942,FALSE))</f>
        <v/>
      </c>
      <c r="AB959" s="438"/>
      <c r="AC959" s="438"/>
      <c r="AD959" s="433" t="str">
        <f t="shared" si="72"/>
        <v/>
      </c>
      <c r="AE959" s="439" t="str">
        <f t="shared" si="70"/>
        <v/>
      </c>
      <c r="AF959" s="438" t="str">
        <f>IF(AE959="","",VLOOKUP(AE959,'Drop Down Lists'!$D$2:$E$394,2,FALSE))</f>
        <v/>
      </c>
      <c r="AG959" s="439"/>
      <c r="AH959" s="437" t="str">
        <f t="shared" si="73"/>
        <v/>
      </c>
      <c r="AI959" s="438" t="str">
        <f t="shared" si="74"/>
        <v xml:space="preserve"> </v>
      </c>
      <c r="AJ959" s="438" t="str">
        <f>IF(AI959=" "," ",VLOOKUP(AI959,'Drop Down Lists'!$D$2:$E$394,2,FALSE))</f>
        <v xml:space="preserve"> </v>
      </c>
      <c r="AK959" s="440"/>
    </row>
    <row r="960" spans="1:37">
      <c r="A960" s="422"/>
      <c r="B960" s="423"/>
      <c r="C960" s="423"/>
      <c r="D960" s="423"/>
      <c r="E960" s="424"/>
      <c r="F960" s="423"/>
      <c r="G960" s="423"/>
      <c r="H960" s="424"/>
      <c r="I960" s="423"/>
      <c r="J960" s="423"/>
      <c r="K960" s="423"/>
      <c r="L960" s="433"/>
      <c r="M960" s="423"/>
      <c r="N960" s="423"/>
      <c r="O960" s="425"/>
      <c r="P960" s="434"/>
      <c r="Q960" s="423"/>
      <c r="R960" s="423"/>
      <c r="S960" s="423"/>
      <c r="T960" s="435" t="str">
        <f>IF(S960="","",VLOOKUP(S960,'Drop Down Lists'!$D$2:$E$394,2,FALSE))</f>
        <v/>
      </c>
      <c r="U960" s="428"/>
      <c r="V960" s="428"/>
      <c r="W960" s="436"/>
      <c r="X960" s="436"/>
      <c r="Y960" s="437"/>
      <c r="Z960" s="438" t="str">
        <f t="shared" si="71"/>
        <v/>
      </c>
      <c r="AA960" s="438" t="str">
        <f>IF(Z960="","",VLOOKUP(Z960,'Drop Down Lists'!$D$2:$E$3942,FALSE))</f>
        <v/>
      </c>
      <c r="AB960" s="438"/>
      <c r="AC960" s="438"/>
      <c r="AD960" s="433" t="str">
        <f t="shared" si="72"/>
        <v/>
      </c>
      <c r="AE960" s="439" t="str">
        <f t="shared" si="70"/>
        <v/>
      </c>
      <c r="AF960" s="438" t="str">
        <f>IF(AE960="","",VLOOKUP(AE960,'Drop Down Lists'!$D$2:$E$394,2,FALSE))</f>
        <v/>
      </c>
      <c r="AG960" s="439"/>
      <c r="AH960" s="437" t="str">
        <f t="shared" si="73"/>
        <v/>
      </c>
      <c r="AI960" s="438" t="str">
        <f t="shared" si="74"/>
        <v xml:space="preserve"> </v>
      </c>
      <c r="AJ960" s="438" t="str">
        <f>IF(AI960=" "," ",VLOOKUP(AI960,'Drop Down Lists'!$D$2:$E$394,2,FALSE))</f>
        <v xml:space="preserve"> </v>
      </c>
      <c r="AK960" s="440"/>
    </row>
    <row r="961" spans="1:37">
      <c r="A961" s="422"/>
      <c r="B961" s="423"/>
      <c r="C961" s="423"/>
      <c r="D961" s="423"/>
      <c r="E961" s="424"/>
      <c r="F961" s="423"/>
      <c r="G961" s="423"/>
      <c r="H961" s="424"/>
      <c r="I961" s="423"/>
      <c r="J961" s="423"/>
      <c r="K961" s="423"/>
      <c r="L961" s="433"/>
      <c r="M961" s="423"/>
      <c r="N961" s="423"/>
      <c r="O961" s="425"/>
      <c r="P961" s="434"/>
      <c r="Q961" s="423"/>
      <c r="R961" s="423"/>
      <c r="S961" s="423"/>
      <c r="T961" s="435" t="str">
        <f>IF(S961="","",VLOOKUP(S961,'Drop Down Lists'!$D$2:$E$394,2,FALSE))</f>
        <v/>
      </c>
      <c r="U961" s="428"/>
      <c r="V961" s="428"/>
      <c r="W961" s="436"/>
      <c r="X961" s="436"/>
      <c r="Y961" s="437"/>
      <c r="Z961" s="438" t="str">
        <f t="shared" si="71"/>
        <v/>
      </c>
      <c r="AA961" s="438" t="str">
        <f>IF(Z961="","",VLOOKUP(Z961,'Drop Down Lists'!$D$2:$E$3942,FALSE))</f>
        <v/>
      </c>
      <c r="AB961" s="438"/>
      <c r="AC961" s="438"/>
      <c r="AD961" s="433" t="str">
        <f t="shared" si="72"/>
        <v/>
      </c>
      <c r="AE961" s="439" t="str">
        <f t="shared" si="70"/>
        <v/>
      </c>
      <c r="AF961" s="438" t="str">
        <f>IF(AE961="","",VLOOKUP(AE961,'Drop Down Lists'!$D$2:$E$394,2,FALSE))</f>
        <v/>
      </c>
      <c r="AG961" s="439"/>
      <c r="AH961" s="437" t="str">
        <f t="shared" si="73"/>
        <v/>
      </c>
      <c r="AI961" s="438" t="str">
        <f t="shared" si="74"/>
        <v xml:space="preserve"> </v>
      </c>
      <c r="AJ961" s="438" t="str">
        <f>IF(AI961=" "," ",VLOOKUP(AI961,'Drop Down Lists'!$D$2:$E$394,2,FALSE))</f>
        <v xml:space="preserve"> </v>
      </c>
      <c r="AK961" s="440"/>
    </row>
    <row r="962" spans="1:37">
      <c r="A962" s="422"/>
      <c r="B962" s="423"/>
      <c r="C962" s="423"/>
      <c r="D962" s="423"/>
      <c r="E962" s="424"/>
      <c r="F962" s="423"/>
      <c r="G962" s="423"/>
      <c r="H962" s="424"/>
      <c r="I962" s="423"/>
      <c r="J962" s="423"/>
      <c r="K962" s="423"/>
      <c r="L962" s="433"/>
      <c r="M962" s="423"/>
      <c r="N962" s="423"/>
      <c r="O962" s="425"/>
      <c r="P962" s="434"/>
      <c r="Q962" s="423"/>
      <c r="R962" s="423"/>
      <c r="S962" s="423"/>
      <c r="T962" s="435" t="str">
        <f>IF(S962="","",VLOOKUP(S962,'Drop Down Lists'!$D$2:$E$394,2,FALSE))</f>
        <v/>
      </c>
      <c r="U962" s="428"/>
      <c r="V962" s="428"/>
      <c r="W962" s="436"/>
      <c r="X962" s="436"/>
      <c r="Y962" s="437"/>
      <c r="Z962" s="438" t="str">
        <f t="shared" si="71"/>
        <v/>
      </c>
      <c r="AA962" s="438" t="str">
        <f>IF(Z962="","",VLOOKUP(Z962,'Drop Down Lists'!$D$2:$E$3942,FALSE))</f>
        <v/>
      </c>
      <c r="AB962" s="438"/>
      <c r="AC962" s="438"/>
      <c r="AD962" s="433" t="str">
        <f t="shared" si="72"/>
        <v/>
      </c>
      <c r="AE962" s="439" t="str">
        <f t="shared" si="70"/>
        <v/>
      </c>
      <c r="AF962" s="438" t="str">
        <f>IF(AE962="","",VLOOKUP(AE962,'Drop Down Lists'!$D$2:$E$394,2,FALSE))</f>
        <v/>
      </c>
      <c r="AG962" s="439"/>
      <c r="AH962" s="437" t="str">
        <f t="shared" si="73"/>
        <v/>
      </c>
      <c r="AI962" s="438" t="str">
        <f t="shared" si="74"/>
        <v xml:space="preserve"> </v>
      </c>
      <c r="AJ962" s="438" t="str">
        <f>IF(AI962=" "," ",VLOOKUP(AI962,'Drop Down Lists'!$D$2:$E$394,2,FALSE))</f>
        <v xml:space="preserve"> </v>
      </c>
      <c r="AK962" s="440"/>
    </row>
    <row r="963" spans="1:37">
      <c r="A963" s="422"/>
      <c r="B963" s="423"/>
      <c r="C963" s="423"/>
      <c r="D963" s="423"/>
      <c r="E963" s="424"/>
      <c r="F963" s="423"/>
      <c r="G963" s="423"/>
      <c r="H963" s="424"/>
      <c r="I963" s="423"/>
      <c r="J963" s="423"/>
      <c r="K963" s="423"/>
      <c r="L963" s="433"/>
      <c r="M963" s="423"/>
      <c r="N963" s="423"/>
      <c r="O963" s="425"/>
      <c r="P963" s="434"/>
      <c r="Q963" s="423"/>
      <c r="R963" s="423"/>
      <c r="S963" s="423"/>
      <c r="T963" s="435" t="str">
        <f>IF(S963="","",VLOOKUP(S963,'Drop Down Lists'!$D$2:$E$394,2,FALSE))</f>
        <v/>
      </c>
      <c r="U963" s="428"/>
      <c r="V963" s="428"/>
      <c r="W963" s="436"/>
      <c r="X963" s="436"/>
      <c r="Y963" s="437"/>
      <c r="Z963" s="438" t="str">
        <f t="shared" si="71"/>
        <v/>
      </c>
      <c r="AA963" s="438" t="str">
        <f>IF(Z963="","",VLOOKUP(Z963,'Drop Down Lists'!$D$2:$E$3942,FALSE))</f>
        <v/>
      </c>
      <c r="AB963" s="438"/>
      <c r="AC963" s="438"/>
      <c r="AD963" s="433" t="str">
        <f t="shared" si="72"/>
        <v/>
      </c>
      <c r="AE963" s="439" t="str">
        <f t="shared" ref="AE963:AE1026" si="75">IF($AD963="Yes",Z963,"")</f>
        <v/>
      </c>
      <c r="AF963" s="438" t="str">
        <f>IF(AE963="","",VLOOKUP(AE963,'Drop Down Lists'!$D$2:$E$394,2,FALSE))</f>
        <v/>
      </c>
      <c r="AG963" s="439"/>
      <c r="AH963" s="437" t="str">
        <f t="shared" si="73"/>
        <v/>
      </c>
      <c r="AI963" s="438" t="str">
        <f t="shared" si="74"/>
        <v xml:space="preserve"> </v>
      </c>
      <c r="AJ963" s="438" t="str">
        <f>IF(AI963=" "," ",VLOOKUP(AI963,'Drop Down Lists'!$D$2:$E$394,2,FALSE))</f>
        <v xml:space="preserve"> </v>
      </c>
      <c r="AK963" s="440"/>
    </row>
    <row r="964" spans="1:37">
      <c r="A964" s="422"/>
      <c r="B964" s="423"/>
      <c r="C964" s="423"/>
      <c r="D964" s="423"/>
      <c r="E964" s="424"/>
      <c r="F964" s="423"/>
      <c r="G964" s="423"/>
      <c r="H964" s="424"/>
      <c r="I964" s="423"/>
      <c r="J964" s="423"/>
      <c r="K964" s="423"/>
      <c r="L964" s="433"/>
      <c r="M964" s="423"/>
      <c r="N964" s="423"/>
      <c r="O964" s="425"/>
      <c r="P964" s="434"/>
      <c r="Q964" s="423"/>
      <c r="R964" s="423"/>
      <c r="S964" s="423"/>
      <c r="T964" s="435" t="str">
        <f>IF(S964="","",VLOOKUP(S964,'Drop Down Lists'!$D$2:$E$394,2,FALSE))</f>
        <v/>
      </c>
      <c r="U964" s="428"/>
      <c r="V964" s="428"/>
      <c r="W964" s="436"/>
      <c r="X964" s="436"/>
      <c r="Y964" s="437"/>
      <c r="Z964" s="438" t="str">
        <f t="shared" ref="Z964:Z1027" si="76">IF($Y964="Yes",S964,"")</f>
        <v/>
      </c>
      <c r="AA964" s="438" t="str">
        <f>IF(Z964="","",VLOOKUP(Z964,'Drop Down Lists'!$D$2:$E$3942,FALSE))</f>
        <v/>
      </c>
      <c r="AB964" s="438"/>
      <c r="AC964" s="438"/>
      <c r="AD964" s="433" t="str">
        <f t="shared" ref="AD964:AD1027" si="77">IF(ISBLANK(Y964),"",IF(Y964="Yes","Yes","See Note"))</f>
        <v/>
      </c>
      <c r="AE964" s="439" t="str">
        <f t="shared" si="75"/>
        <v/>
      </c>
      <c r="AF964" s="438" t="str">
        <f>IF(AE964="","",VLOOKUP(AE964,'Drop Down Lists'!$D$2:$E$394,2,FALSE))</f>
        <v/>
      </c>
      <c r="AG964" s="439"/>
      <c r="AH964" s="437" t="str">
        <f t="shared" ref="AH964:AH1027" si="78">IF(AD964="","",(IF(AD964="Yes","Accept","PSPO")))</f>
        <v/>
      </c>
      <c r="AI964" s="438" t="str">
        <f t="shared" ref="AI964:AI1027" si="79">IF($AH964="Accept",AE964," ")</f>
        <v xml:space="preserve"> </v>
      </c>
      <c r="AJ964" s="438" t="str">
        <f>IF(AI964=" "," ",VLOOKUP(AI964,'Drop Down Lists'!$D$2:$E$394,2,FALSE))</f>
        <v xml:space="preserve"> </v>
      </c>
      <c r="AK964" s="440"/>
    </row>
    <row r="965" spans="1:37">
      <c r="A965" s="422"/>
      <c r="B965" s="423"/>
      <c r="C965" s="423"/>
      <c r="D965" s="423"/>
      <c r="E965" s="424"/>
      <c r="F965" s="423"/>
      <c r="G965" s="423"/>
      <c r="H965" s="424"/>
      <c r="I965" s="423"/>
      <c r="J965" s="423"/>
      <c r="K965" s="423"/>
      <c r="L965" s="433"/>
      <c r="M965" s="423"/>
      <c r="N965" s="423"/>
      <c r="O965" s="425"/>
      <c r="P965" s="434"/>
      <c r="Q965" s="423"/>
      <c r="R965" s="423"/>
      <c r="S965" s="423"/>
      <c r="T965" s="435" t="str">
        <f>IF(S965="","",VLOOKUP(S965,'Drop Down Lists'!$D$2:$E$394,2,FALSE))</f>
        <v/>
      </c>
      <c r="U965" s="428"/>
      <c r="V965" s="428"/>
      <c r="W965" s="436"/>
      <c r="X965" s="436"/>
      <c r="Y965" s="437"/>
      <c r="Z965" s="438" t="str">
        <f t="shared" si="76"/>
        <v/>
      </c>
      <c r="AA965" s="438" t="str">
        <f>IF(Z965="","",VLOOKUP(Z965,'Drop Down Lists'!$D$2:$E$3942,FALSE))</f>
        <v/>
      </c>
      <c r="AB965" s="438"/>
      <c r="AC965" s="438"/>
      <c r="AD965" s="433" t="str">
        <f t="shared" si="77"/>
        <v/>
      </c>
      <c r="AE965" s="439" t="str">
        <f t="shared" si="75"/>
        <v/>
      </c>
      <c r="AF965" s="438" t="str">
        <f>IF(AE965="","",VLOOKUP(AE965,'Drop Down Lists'!$D$2:$E$394,2,FALSE))</f>
        <v/>
      </c>
      <c r="AG965" s="439"/>
      <c r="AH965" s="437" t="str">
        <f t="shared" si="78"/>
        <v/>
      </c>
      <c r="AI965" s="438" t="str">
        <f t="shared" si="79"/>
        <v xml:space="preserve"> </v>
      </c>
      <c r="AJ965" s="438" t="str">
        <f>IF(AI965=" "," ",VLOOKUP(AI965,'Drop Down Lists'!$D$2:$E$394,2,FALSE))</f>
        <v xml:space="preserve"> </v>
      </c>
      <c r="AK965" s="440"/>
    </row>
    <row r="966" spans="1:37">
      <c r="A966" s="422"/>
      <c r="B966" s="423"/>
      <c r="C966" s="423"/>
      <c r="D966" s="423"/>
      <c r="E966" s="424"/>
      <c r="F966" s="423"/>
      <c r="G966" s="423"/>
      <c r="H966" s="424"/>
      <c r="I966" s="423"/>
      <c r="J966" s="423"/>
      <c r="K966" s="423"/>
      <c r="L966" s="433"/>
      <c r="M966" s="423"/>
      <c r="N966" s="423"/>
      <c r="O966" s="425"/>
      <c r="P966" s="434"/>
      <c r="Q966" s="423"/>
      <c r="R966" s="423"/>
      <c r="S966" s="423"/>
      <c r="T966" s="435" t="str">
        <f>IF(S966="","",VLOOKUP(S966,'Drop Down Lists'!$D$2:$E$394,2,FALSE))</f>
        <v/>
      </c>
      <c r="U966" s="428"/>
      <c r="V966" s="428"/>
      <c r="W966" s="436"/>
      <c r="X966" s="436"/>
      <c r="Y966" s="437"/>
      <c r="Z966" s="438" t="str">
        <f t="shared" si="76"/>
        <v/>
      </c>
      <c r="AA966" s="438" t="str">
        <f>IF(Z966="","",VLOOKUP(Z966,'Drop Down Lists'!$D$2:$E$3942,FALSE))</f>
        <v/>
      </c>
      <c r="AB966" s="438"/>
      <c r="AC966" s="438"/>
      <c r="AD966" s="433" t="str">
        <f t="shared" si="77"/>
        <v/>
      </c>
      <c r="AE966" s="439" t="str">
        <f t="shared" si="75"/>
        <v/>
      </c>
      <c r="AF966" s="438" t="str">
        <f>IF(AE966="","",VLOOKUP(AE966,'Drop Down Lists'!$D$2:$E$394,2,FALSE))</f>
        <v/>
      </c>
      <c r="AG966" s="439"/>
      <c r="AH966" s="437" t="str">
        <f t="shared" si="78"/>
        <v/>
      </c>
      <c r="AI966" s="438" t="str">
        <f t="shared" si="79"/>
        <v xml:space="preserve"> </v>
      </c>
      <c r="AJ966" s="438" t="str">
        <f>IF(AI966=" "," ",VLOOKUP(AI966,'Drop Down Lists'!$D$2:$E$394,2,FALSE))</f>
        <v xml:space="preserve"> </v>
      </c>
      <c r="AK966" s="440"/>
    </row>
    <row r="967" spans="1:37">
      <c r="A967" s="422"/>
      <c r="B967" s="423"/>
      <c r="C967" s="423"/>
      <c r="D967" s="423"/>
      <c r="E967" s="424"/>
      <c r="F967" s="423"/>
      <c r="G967" s="423"/>
      <c r="H967" s="424"/>
      <c r="I967" s="423"/>
      <c r="J967" s="423"/>
      <c r="K967" s="423"/>
      <c r="L967" s="433"/>
      <c r="M967" s="423"/>
      <c r="N967" s="423"/>
      <c r="O967" s="425"/>
      <c r="P967" s="434"/>
      <c r="Q967" s="423"/>
      <c r="R967" s="423"/>
      <c r="S967" s="423"/>
      <c r="T967" s="435" t="str">
        <f>IF(S967="","",VLOOKUP(S967,'Drop Down Lists'!$D$2:$E$394,2,FALSE))</f>
        <v/>
      </c>
      <c r="U967" s="428"/>
      <c r="V967" s="428"/>
      <c r="W967" s="436"/>
      <c r="X967" s="436"/>
      <c r="Y967" s="437"/>
      <c r="Z967" s="438" t="str">
        <f t="shared" si="76"/>
        <v/>
      </c>
      <c r="AA967" s="438" t="str">
        <f>IF(Z967="","",VLOOKUP(Z967,'Drop Down Lists'!$D$2:$E$3942,FALSE))</f>
        <v/>
      </c>
      <c r="AB967" s="438"/>
      <c r="AC967" s="438"/>
      <c r="AD967" s="433" t="str">
        <f t="shared" si="77"/>
        <v/>
      </c>
      <c r="AE967" s="439" t="str">
        <f t="shared" si="75"/>
        <v/>
      </c>
      <c r="AF967" s="438" t="str">
        <f>IF(AE967="","",VLOOKUP(AE967,'Drop Down Lists'!$D$2:$E$394,2,FALSE))</f>
        <v/>
      </c>
      <c r="AG967" s="439"/>
      <c r="AH967" s="437" t="str">
        <f t="shared" si="78"/>
        <v/>
      </c>
      <c r="AI967" s="438" t="str">
        <f t="shared" si="79"/>
        <v xml:space="preserve"> </v>
      </c>
      <c r="AJ967" s="438" t="str">
        <f>IF(AI967=" "," ",VLOOKUP(AI967,'Drop Down Lists'!$D$2:$E$394,2,FALSE))</f>
        <v xml:space="preserve"> </v>
      </c>
      <c r="AK967" s="440"/>
    </row>
    <row r="968" spans="1:37">
      <c r="A968" s="422"/>
      <c r="B968" s="423"/>
      <c r="C968" s="423"/>
      <c r="D968" s="423"/>
      <c r="E968" s="424"/>
      <c r="F968" s="423"/>
      <c r="G968" s="423"/>
      <c r="H968" s="424"/>
      <c r="I968" s="423"/>
      <c r="J968" s="423"/>
      <c r="K968" s="423"/>
      <c r="L968" s="433"/>
      <c r="M968" s="423"/>
      <c r="N968" s="423"/>
      <c r="O968" s="425"/>
      <c r="P968" s="434"/>
      <c r="Q968" s="423"/>
      <c r="R968" s="423"/>
      <c r="S968" s="423"/>
      <c r="T968" s="435" t="str">
        <f>IF(S968="","",VLOOKUP(S968,'Drop Down Lists'!$D$2:$E$394,2,FALSE))</f>
        <v/>
      </c>
      <c r="U968" s="428"/>
      <c r="V968" s="428"/>
      <c r="W968" s="436"/>
      <c r="X968" s="436"/>
      <c r="Y968" s="437"/>
      <c r="Z968" s="438" t="str">
        <f t="shared" si="76"/>
        <v/>
      </c>
      <c r="AA968" s="438" t="str">
        <f>IF(Z968="","",VLOOKUP(Z968,'Drop Down Lists'!$D$2:$E$3942,FALSE))</f>
        <v/>
      </c>
      <c r="AB968" s="438"/>
      <c r="AC968" s="438"/>
      <c r="AD968" s="433" t="str">
        <f t="shared" si="77"/>
        <v/>
      </c>
      <c r="AE968" s="439" t="str">
        <f t="shared" si="75"/>
        <v/>
      </c>
      <c r="AF968" s="438" t="str">
        <f>IF(AE968="","",VLOOKUP(AE968,'Drop Down Lists'!$D$2:$E$394,2,FALSE))</f>
        <v/>
      </c>
      <c r="AG968" s="439"/>
      <c r="AH968" s="437" t="str">
        <f t="shared" si="78"/>
        <v/>
      </c>
      <c r="AI968" s="438" t="str">
        <f t="shared" si="79"/>
        <v xml:space="preserve"> </v>
      </c>
      <c r="AJ968" s="438" t="str">
        <f>IF(AI968=" "," ",VLOOKUP(AI968,'Drop Down Lists'!$D$2:$E$394,2,FALSE))</f>
        <v xml:space="preserve"> </v>
      </c>
      <c r="AK968" s="440"/>
    </row>
    <row r="969" spans="1:37">
      <c r="A969" s="422"/>
      <c r="B969" s="423"/>
      <c r="C969" s="423"/>
      <c r="D969" s="423"/>
      <c r="E969" s="424"/>
      <c r="F969" s="423"/>
      <c r="G969" s="423"/>
      <c r="H969" s="424"/>
      <c r="I969" s="423"/>
      <c r="J969" s="423"/>
      <c r="K969" s="423"/>
      <c r="L969" s="433"/>
      <c r="M969" s="423"/>
      <c r="N969" s="423"/>
      <c r="O969" s="425"/>
      <c r="P969" s="434"/>
      <c r="Q969" s="423"/>
      <c r="R969" s="423"/>
      <c r="S969" s="423"/>
      <c r="T969" s="435" t="str">
        <f>IF(S969="","",VLOOKUP(S969,'Drop Down Lists'!$D$2:$E$394,2,FALSE))</f>
        <v/>
      </c>
      <c r="U969" s="428"/>
      <c r="V969" s="428"/>
      <c r="W969" s="436"/>
      <c r="X969" s="436"/>
      <c r="Y969" s="437"/>
      <c r="Z969" s="438" t="str">
        <f t="shared" si="76"/>
        <v/>
      </c>
      <c r="AA969" s="438" t="str">
        <f>IF(Z969="","",VLOOKUP(Z969,'Drop Down Lists'!$D$2:$E$3942,FALSE))</f>
        <v/>
      </c>
      <c r="AB969" s="438"/>
      <c r="AC969" s="438"/>
      <c r="AD969" s="433" t="str">
        <f t="shared" si="77"/>
        <v/>
      </c>
      <c r="AE969" s="439" t="str">
        <f t="shared" si="75"/>
        <v/>
      </c>
      <c r="AF969" s="438" t="str">
        <f>IF(AE969="","",VLOOKUP(AE969,'Drop Down Lists'!$D$2:$E$394,2,FALSE))</f>
        <v/>
      </c>
      <c r="AG969" s="439"/>
      <c r="AH969" s="437" t="str">
        <f t="shared" si="78"/>
        <v/>
      </c>
      <c r="AI969" s="438" t="str">
        <f t="shared" si="79"/>
        <v xml:space="preserve"> </v>
      </c>
      <c r="AJ969" s="438" t="str">
        <f>IF(AI969=" "," ",VLOOKUP(AI969,'Drop Down Lists'!$D$2:$E$394,2,FALSE))</f>
        <v xml:space="preserve"> </v>
      </c>
      <c r="AK969" s="440"/>
    </row>
    <row r="970" spans="1:37">
      <c r="A970" s="422"/>
      <c r="B970" s="423"/>
      <c r="C970" s="423"/>
      <c r="D970" s="423"/>
      <c r="E970" s="424"/>
      <c r="F970" s="423"/>
      <c r="G970" s="423"/>
      <c r="H970" s="424"/>
      <c r="I970" s="423"/>
      <c r="J970" s="423"/>
      <c r="K970" s="423"/>
      <c r="L970" s="433"/>
      <c r="M970" s="423"/>
      <c r="N970" s="423"/>
      <c r="O970" s="425"/>
      <c r="P970" s="434"/>
      <c r="Q970" s="423"/>
      <c r="R970" s="423"/>
      <c r="S970" s="423"/>
      <c r="T970" s="435" t="str">
        <f>IF(S970="","",VLOOKUP(S970,'Drop Down Lists'!$D$2:$E$394,2,FALSE))</f>
        <v/>
      </c>
      <c r="U970" s="428"/>
      <c r="V970" s="428"/>
      <c r="W970" s="436"/>
      <c r="X970" s="436"/>
      <c r="Y970" s="437"/>
      <c r="Z970" s="438" t="str">
        <f t="shared" si="76"/>
        <v/>
      </c>
      <c r="AA970" s="438" t="str">
        <f>IF(Z970="","",VLOOKUP(Z970,'Drop Down Lists'!$D$2:$E$3942,FALSE))</f>
        <v/>
      </c>
      <c r="AB970" s="438"/>
      <c r="AC970" s="438"/>
      <c r="AD970" s="433" t="str">
        <f t="shared" si="77"/>
        <v/>
      </c>
      <c r="AE970" s="439" t="str">
        <f t="shared" si="75"/>
        <v/>
      </c>
      <c r="AF970" s="438" t="str">
        <f>IF(AE970="","",VLOOKUP(AE970,'Drop Down Lists'!$D$2:$E$394,2,FALSE))</f>
        <v/>
      </c>
      <c r="AG970" s="439"/>
      <c r="AH970" s="437" t="str">
        <f t="shared" si="78"/>
        <v/>
      </c>
      <c r="AI970" s="438" t="str">
        <f t="shared" si="79"/>
        <v xml:space="preserve"> </v>
      </c>
      <c r="AJ970" s="438" t="str">
        <f>IF(AI970=" "," ",VLOOKUP(AI970,'Drop Down Lists'!$D$2:$E$394,2,FALSE))</f>
        <v xml:space="preserve"> </v>
      </c>
      <c r="AK970" s="440"/>
    </row>
    <row r="971" spans="1:37">
      <c r="A971" s="422"/>
      <c r="B971" s="423"/>
      <c r="C971" s="423"/>
      <c r="D971" s="423"/>
      <c r="E971" s="424"/>
      <c r="F971" s="423"/>
      <c r="G971" s="423"/>
      <c r="H971" s="424"/>
      <c r="I971" s="423"/>
      <c r="J971" s="423"/>
      <c r="K971" s="423"/>
      <c r="L971" s="433"/>
      <c r="M971" s="423"/>
      <c r="N971" s="423"/>
      <c r="O971" s="425"/>
      <c r="P971" s="434"/>
      <c r="Q971" s="423"/>
      <c r="R971" s="423"/>
      <c r="S971" s="423"/>
      <c r="T971" s="435" t="str">
        <f>IF(S971="","",VLOOKUP(S971,'Drop Down Lists'!$D$2:$E$394,2,FALSE))</f>
        <v/>
      </c>
      <c r="U971" s="428"/>
      <c r="V971" s="428"/>
      <c r="W971" s="436"/>
      <c r="X971" s="436"/>
      <c r="Y971" s="437"/>
      <c r="Z971" s="438" t="str">
        <f t="shared" si="76"/>
        <v/>
      </c>
      <c r="AA971" s="438" t="str">
        <f>IF(Z971="","",VLOOKUP(Z971,'Drop Down Lists'!$D$2:$E$3942,FALSE))</f>
        <v/>
      </c>
      <c r="AB971" s="438"/>
      <c r="AC971" s="438"/>
      <c r="AD971" s="433" t="str">
        <f t="shared" si="77"/>
        <v/>
      </c>
      <c r="AE971" s="439" t="str">
        <f t="shared" si="75"/>
        <v/>
      </c>
      <c r="AF971" s="438" t="str">
        <f>IF(AE971="","",VLOOKUP(AE971,'Drop Down Lists'!$D$2:$E$394,2,FALSE))</f>
        <v/>
      </c>
      <c r="AG971" s="439"/>
      <c r="AH971" s="437" t="str">
        <f t="shared" si="78"/>
        <v/>
      </c>
      <c r="AI971" s="438" t="str">
        <f t="shared" si="79"/>
        <v xml:space="preserve"> </v>
      </c>
      <c r="AJ971" s="438" t="str">
        <f>IF(AI971=" "," ",VLOOKUP(AI971,'Drop Down Lists'!$D$2:$E$394,2,FALSE))</f>
        <v xml:space="preserve"> </v>
      </c>
      <c r="AK971" s="440"/>
    </row>
    <row r="972" spans="1:37">
      <c r="A972" s="422"/>
      <c r="B972" s="423"/>
      <c r="C972" s="423"/>
      <c r="D972" s="423"/>
      <c r="E972" s="424"/>
      <c r="F972" s="423"/>
      <c r="G972" s="423"/>
      <c r="H972" s="424"/>
      <c r="I972" s="423"/>
      <c r="J972" s="423"/>
      <c r="K972" s="423"/>
      <c r="L972" s="433"/>
      <c r="M972" s="423"/>
      <c r="N972" s="423"/>
      <c r="O972" s="425"/>
      <c r="P972" s="434"/>
      <c r="Q972" s="423"/>
      <c r="R972" s="423"/>
      <c r="S972" s="423"/>
      <c r="T972" s="435" t="str">
        <f>IF(S972="","",VLOOKUP(S972,'Drop Down Lists'!$D$2:$E$394,2,FALSE))</f>
        <v/>
      </c>
      <c r="U972" s="428"/>
      <c r="V972" s="428"/>
      <c r="W972" s="436"/>
      <c r="X972" s="436"/>
      <c r="Y972" s="437"/>
      <c r="Z972" s="438" t="str">
        <f t="shared" si="76"/>
        <v/>
      </c>
      <c r="AA972" s="438" t="str">
        <f>IF(Z972="","",VLOOKUP(Z972,'Drop Down Lists'!$D$2:$E$3942,FALSE))</f>
        <v/>
      </c>
      <c r="AB972" s="438"/>
      <c r="AC972" s="438"/>
      <c r="AD972" s="433" t="str">
        <f t="shared" si="77"/>
        <v/>
      </c>
      <c r="AE972" s="439" t="str">
        <f t="shared" si="75"/>
        <v/>
      </c>
      <c r="AF972" s="438" t="str">
        <f>IF(AE972="","",VLOOKUP(AE972,'Drop Down Lists'!$D$2:$E$394,2,FALSE))</f>
        <v/>
      </c>
      <c r="AG972" s="439"/>
      <c r="AH972" s="437" t="str">
        <f t="shared" si="78"/>
        <v/>
      </c>
      <c r="AI972" s="438" t="str">
        <f t="shared" si="79"/>
        <v xml:space="preserve"> </v>
      </c>
      <c r="AJ972" s="438" t="str">
        <f>IF(AI972=" "," ",VLOOKUP(AI972,'Drop Down Lists'!$D$2:$E$394,2,FALSE))</f>
        <v xml:space="preserve"> </v>
      </c>
      <c r="AK972" s="440"/>
    </row>
    <row r="973" spans="1:37">
      <c r="A973" s="422"/>
      <c r="B973" s="423"/>
      <c r="C973" s="423"/>
      <c r="D973" s="423"/>
      <c r="E973" s="424"/>
      <c r="F973" s="423"/>
      <c r="G973" s="423"/>
      <c r="H973" s="424"/>
      <c r="I973" s="423"/>
      <c r="J973" s="423"/>
      <c r="K973" s="423"/>
      <c r="L973" s="433"/>
      <c r="M973" s="423"/>
      <c r="N973" s="423"/>
      <c r="O973" s="425"/>
      <c r="P973" s="434"/>
      <c r="Q973" s="423"/>
      <c r="R973" s="423"/>
      <c r="S973" s="423"/>
      <c r="T973" s="435" t="str">
        <f>IF(S973="","",VLOOKUP(S973,'Drop Down Lists'!$D$2:$E$394,2,FALSE))</f>
        <v/>
      </c>
      <c r="U973" s="428"/>
      <c r="V973" s="428"/>
      <c r="W973" s="436"/>
      <c r="X973" s="436"/>
      <c r="Y973" s="437"/>
      <c r="Z973" s="438" t="str">
        <f t="shared" si="76"/>
        <v/>
      </c>
      <c r="AA973" s="438" t="str">
        <f>IF(Z973="","",VLOOKUP(Z973,'Drop Down Lists'!$D$2:$E$3942,FALSE))</f>
        <v/>
      </c>
      <c r="AB973" s="438"/>
      <c r="AC973" s="438"/>
      <c r="AD973" s="433" t="str">
        <f t="shared" si="77"/>
        <v/>
      </c>
      <c r="AE973" s="439" t="str">
        <f t="shared" si="75"/>
        <v/>
      </c>
      <c r="AF973" s="438" t="str">
        <f>IF(AE973="","",VLOOKUP(AE973,'Drop Down Lists'!$D$2:$E$394,2,FALSE))</f>
        <v/>
      </c>
      <c r="AG973" s="439"/>
      <c r="AH973" s="437" t="str">
        <f t="shared" si="78"/>
        <v/>
      </c>
      <c r="AI973" s="438" t="str">
        <f t="shared" si="79"/>
        <v xml:space="preserve"> </v>
      </c>
      <c r="AJ973" s="438" t="str">
        <f>IF(AI973=" "," ",VLOOKUP(AI973,'Drop Down Lists'!$D$2:$E$394,2,FALSE))</f>
        <v xml:space="preserve"> </v>
      </c>
      <c r="AK973" s="440"/>
    </row>
    <row r="974" spans="1:37">
      <c r="A974" s="422"/>
      <c r="B974" s="423"/>
      <c r="C974" s="423"/>
      <c r="D974" s="423"/>
      <c r="E974" s="424"/>
      <c r="F974" s="423"/>
      <c r="G974" s="423"/>
      <c r="H974" s="424"/>
      <c r="I974" s="423"/>
      <c r="J974" s="423"/>
      <c r="K974" s="423"/>
      <c r="L974" s="433"/>
      <c r="M974" s="423"/>
      <c r="N974" s="423"/>
      <c r="O974" s="425"/>
      <c r="P974" s="434"/>
      <c r="Q974" s="423"/>
      <c r="R974" s="423"/>
      <c r="S974" s="423"/>
      <c r="T974" s="435" t="str">
        <f>IF(S974="","",VLOOKUP(S974,'Drop Down Lists'!$D$2:$E$394,2,FALSE))</f>
        <v/>
      </c>
      <c r="U974" s="428"/>
      <c r="V974" s="428"/>
      <c r="W974" s="436"/>
      <c r="X974" s="436"/>
      <c r="Y974" s="437"/>
      <c r="Z974" s="438" t="str">
        <f t="shared" si="76"/>
        <v/>
      </c>
      <c r="AA974" s="438" t="str">
        <f>IF(Z974="","",VLOOKUP(Z974,'Drop Down Lists'!$D$2:$E$3942,FALSE))</f>
        <v/>
      </c>
      <c r="AB974" s="438"/>
      <c r="AC974" s="438"/>
      <c r="AD974" s="433" t="str">
        <f t="shared" si="77"/>
        <v/>
      </c>
      <c r="AE974" s="439" t="str">
        <f t="shared" si="75"/>
        <v/>
      </c>
      <c r="AF974" s="438" t="str">
        <f>IF(AE974="","",VLOOKUP(AE974,'Drop Down Lists'!$D$2:$E$394,2,FALSE))</f>
        <v/>
      </c>
      <c r="AG974" s="439"/>
      <c r="AH974" s="437" t="str">
        <f t="shared" si="78"/>
        <v/>
      </c>
      <c r="AI974" s="438" t="str">
        <f t="shared" si="79"/>
        <v xml:space="preserve"> </v>
      </c>
      <c r="AJ974" s="438" t="str">
        <f>IF(AI974=" "," ",VLOOKUP(AI974,'Drop Down Lists'!$D$2:$E$394,2,FALSE))</f>
        <v xml:space="preserve"> </v>
      </c>
      <c r="AK974" s="440"/>
    </row>
    <row r="975" spans="1:37">
      <c r="A975" s="422"/>
      <c r="B975" s="423"/>
      <c r="C975" s="423"/>
      <c r="D975" s="423"/>
      <c r="E975" s="424"/>
      <c r="F975" s="423"/>
      <c r="G975" s="423"/>
      <c r="H975" s="424"/>
      <c r="I975" s="423"/>
      <c r="J975" s="423"/>
      <c r="K975" s="423"/>
      <c r="L975" s="433"/>
      <c r="M975" s="423"/>
      <c r="N975" s="423"/>
      <c r="O975" s="425"/>
      <c r="P975" s="434"/>
      <c r="Q975" s="423"/>
      <c r="R975" s="423"/>
      <c r="S975" s="423"/>
      <c r="T975" s="435" t="str">
        <f>IF(S975="","",VLOOKUP(S975,'Drop Down Lists'!$D$2:$E$394,2,FALSE))</f>
        <v/>
      </c>
      <c r="U975" s="428"/>
      <c r="V975" s="428"/>
      <c r="W975" s="436"/>
      <c r="X975" s="436"/>
      <c r="Y975" s="437"/>
      <c r="Z975" s="438" t="str">
        <f t="shared" si="76"/>
        <v/>
      </c>
      <c r="AA975" s="438" t="str">
        <f>IF(Z975="","",VLOOKUP(Z975,'Drop Down Lists'!$D$2:$E$3942,FALSE))</f>
        <v/>
      </c>
      <c r="AB975" s="438"/>
      <c r="AC975" s="438"/>
      <c r="AD975" s="433" t="str">
        <f t="shared" si="77"/>
        <v/>
      </c>
      <c r="AE975" s="439" t="str">
        <f t="shared" si="75"/>
        <v/>
      </c>
      <c r="AF975" s="438" t="str">
        <f>IF(AE975="","",VLOOKUP(AE975,'Drop Down Lists'!$D$2:$E$394,2,FALSE))</f>
        <v/>
      </c>
      <c r="AG975" s="439"/>
      <c r="AH975" s="437" t="str">
        <f t="shared" si="78"/>
        <v/>
      </c>
      <c r="AI975" s="438" t="str">
        <f t="shared" si="79"/>
        <v xml:space="preserve"> </v>
      </c>
      <c r="AJ975" s="438" t="str">
        <f>IF(AI975=" "," ",VLOOKUP(AI975,'Drop Down Lists'!$D$2:$E$394,2,FALSE))</f>
        <v xml:space="preserve"> </v>
      </c>
      <c r="AK975" s="440"/>
    </row>
    <row r="976" spans="1:37">
      <c r="A976" s="422"/>
      <c r="B976" s="423"/>
      <c r="C976" s="423"/>
      <c r="D976" s="423"/>
      <c r="E976" s="424"/>
      <c r="F976" s="423"/>
      <c r="G976" s="423"/>
      <c r="H976" s="424"/>
      <c r="I976" s="423"/>
      <c r="J976" s="423"/>
      <c r="K976" s="423"/>
      <c r="L976" s="433"/>
      <c r="M976" s="423"/>
      <c r="N976" s="423"/>
      <c r="O976" s="425"/>
      <c r="P976" s="434"/>
      <c r="Q976" s="423"/>
      <c r="R976" s="423"/>
      <c r="S976" s="423"/>
      <c r="T976" s="435" t="str">
        <f>IF(S976="","",VLOOKUP(S976,'Drop Down Lists'!$D$2:$E$394,2,FALSE))</f>
        <v/>
      </c>
      <c r="U976" s="428"/>
      <c r="V976" s="428"/>
      <c r="W976" s="436"/>
      <c r="X976" s="436"/>
      <c r="Y976" s="437"/>
      <c r="Z976" s="438" t="str">
        <f t="shared" si="76"/>
        <v/>
      </c>
      <c r="AA976" s="438" t="str">
        <f>IF(Z976="","",VLOOKUP(Z976,'Drop Down Lists'!$D$2:$E$3942,FALSE))</f>
        <v/>
      </c>
      <c r="AB976" s="438"/>
      <c r="AC976" s="438"/>
      <c r="AD976" s="433" t="str">
        <f t="shared" si="77"/>
        <v/>
      </c>
      <c r="AE976" s="439" t="str">
        <f t="shared" si="75"/>
        <v/>
      </c>
      <c r="AF976" s="438" t="str">
        <f>IF(AE976="","",VLOOKUP(AE976,'Drop Down Lists'!$D$2:$E$394,2,FALSE))</f>
        <v/>
      </c>
      <c r="AG976" s="439"/>
      <c r="AH976" s="437" t="str">
        <f t="shared" si="78"/>
        <v/>
      </c>
      <c r="AI976" s="438" t="str">
        <f t="shared" si="79"/>
        <v xml:space="preserve"> </v>
      </c>
      <c r="AJ976" s="438" t="str">
        <f>IF(AI976=" "," ",VLOOKUP(AI976,'Drop Down Lists'!$D$2:$E$394,2,FALSE))</f>
        <v xml:space="preserve"> </v>
      </c>
      <c r="AK976" s="440"/>
    </row>
    <row r="977" spans="1:37">
      <c r="A977" s="422"/>
      <c r="B977" s="423"/>
      <c r="C977" s="423"/>
      <c r="D977" s="423"/>
      <c r="E977" s="424"/>
      <c r="F977" s="423"/>
      <c r="G977" s="423"/>
      <c r="H977" s="424"/>
      <c r="I977" s="423"/>
      <c r="J977" s="423"/>
      <c r="K977" s="423"/>
      <c r="L977" s="433"/>
      <c r="M977" s="423"/>
      <c r="N977" s="423"/>
      <c r="O977" s="425"/>
      <c r="P977" s="434"/>
      <c r="Q977" s="423"/>
      <c r="R977" s="423"/>
      <c r="S977" s="423"/>
      <c r="T977" s="435" t="str">
        <f>IF(S977="","",VLOOKUP(S977,'Drop Down Lists'!$D$2:$E$394,2,FALSE))</f>
        <v/>
      </c>
      <c r="U977" s="428"/>
      <c r="V977" s="428"/>
      <c r="W977" s="436"/>
      <c r="X977" s="436"/>
      <c r="Y977" s="437"/>
      <c r="Z977" s="438" t="str">
        <f t="shared" si="76"/>
        <v/>
      </c>
      <c r="AA977" s="438" t="str">
        <f>IF(Z977="","",VLOOKUP(Z977,'Drop Down Lists'!$D$2:$E$3942,FALSE))</f>
        <v/>
      </c>
      <c r="AB977" s="438"/>
      <c r="AC977" s="438"/>
      <c r="AD977" s="433" t="str">
        <f t="shared" si="77"/>
        <v/>
      </c>
      <c r="AE977" s="439" t="str">
        <f t="shared" si="75"/>
        <v/>
      </c>
      <c r="AF977" s="438" t="str">
        <f>IF(AE977="","",VLOOKUP(AE977,'Drop Down Lists'!$D$2:$E$394,2,FALSE))</f>
        <v/>
      </c>
      <c r="AG977" s="439"/>
      <c r="AH977" s="437" t="str">
        <f t="shared" si="78"/>
        <v/>
      </c>
      <c r="AI977" s="438" t="str">
        <f t="shared" si="79"/>
        <v xml:space="preserve"> </v>
      </c>
      <c r="AJ977" s="438" t="str">
        <f>IF(AI977=" "," ",VLOOKUP(AI977,'Drop Down Lists'!$D$2:$E$394,2,FALSE))</f>
        <v xml:space="preserve"> </v>
      </c>
      <c r="AK977" s="440"/>
    </row>
    <row r="978" spans="1:37">
      <c r="A978" s="422"/>
      <c r="B978" s="423"/>
      <c r="C978" s="423"/>
      <c r="D978" s="423"/>
      <c r="E978" s="424"/>
      <c r="F978" s="423"/>
      <c r="G978" s="423"/>
      <c r="H978" s="424"/>
      <c r="I978" s="423"/>
      <c r="J978" s="423"/>
      <c r="K978" s="423"/>
      <c r="L978" s="433"/>
      <c r="M978" s="423"/>
      <c r="N978" s="423"/>
      <c r="O978" s="425"/>
      <c r="P978" s="434"/>
      <c r="Q978" s="423"/>
      <c r="R978" s="423"/>
      <c r="S978" s="423"/>
      <c r="T978" s="435" t="str">
        <f>IF(S978="","",VLOOKUP(S978,'Drop Down Lists'!$D$2:$E$394,2,FALSE))</f>
        <v/>
      </c>
      <c r="U978" s="428"/>
      <c r="V978" s="428"/>
      <c r="W978" s="436"/>
      <c r="X978" s="436"/>
      <c r="Y978" s="437"/>
      <c r="Z978" s="438" t="str">
        <f t="shared" si="76"/>
        <v/>
      </c>
      <c r="AA978" s="438" t="str">
        <f>IF(Z978="","",VLOOKUP(Z978,'Drop Down Lists'!$D$2:$E$3942,FALSE))</f>
        <v/>
      </c>
      <c r="AB978" s="438"/>
      <c r="AC978" s="438"/>
      <c r="AD978" s="433" t="str">
        <f t="shared" si="77"/>
        <v/>
      </c>
      <c r="AE978" s="439" t="str">
        <f t="shared" si="75"/>
        <v/>
      </c>
      <c r="AF978" s="438" t="str">
        <f>IF(AE978="","",VLOOKUP(AE978,'Drop Down Lists'!$D$2:$E$394,2,FALSE))</f>
        <v/>
      </c>
      <c r="AG978" s="439"/>
      <c r="AH978" s="437" t="str">
        <f t="shared" si="78"/>
        <v/>
      </c>
      <c r="AI978" s="438" t="str">
        <f t="shared" si="79"/>
        <v xml:space="preserve"> </v>
      </c>
      <c r="AJ978" s="438" t="str">
        <f>IF(AI978=" "," ",VLOOKUP(AI978,'Drop Down Lists'!$D$2:$E$394,2,FALSE))</f>
        <v xml:space="preserve"> </v>
      </c>
      <c r="AK978" s="440"/>
    </row>
    <row r="979" spans="1:37">
      <c r="A979" s="422"/>
      <c r="B979" s="423"/>
      <c r="C979" s="423"/>
      <c r="D979" s="423"/>
      <c r="E979" s="424"/>
      <c r="F979" s="423"/>
      <c r="G979" s="423"/>
      <c r="H979" s="424"/>
      <c r="I979" s="423"/>
      <c r="J979" s="423"/>
      <c r="K979" s="423"/>
      <c r="L979" s="433"/>
      <c r="M979" s="423"/>
      <c r="N979" s="423"/>
      <c r="O979" s="425"/>
      <c r="P979" s="434"/>
      <c r="Q979" s="423"/>
      <c r="R979" s="423"/>
      <c r="S979" s="423"/>
      <c r="T979" s="435" t="str">
        <f>IF(S979="","",VLOOKUP(S979,'Drop Down Lists'!$D$2:$E$394,2,FALSE))</f>
        <v/>
      </c>
      <c r="U979" s="428"/>
      <c r="V979" s="428"/>
      <c r="W979" s="436"/>
      <c r="X979" s="436"/>
      <c r="Y979" s="437"/>
      <c r="Z979" s="438" t="str">
        <f t="shared" si="76"/>
        <v/>
      </c>
      <c r="AA979" s="438" t="str">
        <f>IF(Z979="","",VLOOKUP(Z979,'Drop Down Lists'!$D$2:$E$3942,FALSE))</f>
        <v/>
      </c>
      <c r="AB979" s="438"/>
      <c r="AC979" s="438"/>
      <c r="AD979" s="433" t="str">
        <f t="shared" si="77"/>
        <v/>
      </c>
      <c r="AE979" s="439" t="str">
        <f t="shared" si="75"/>
        <v/>
      </c>
      <c r="AF979" s="438" t="str">
        <f>IF(AE979="","",VLOOKUP(AE979,'Drop Down Lists'!$D$2:$E$394,2,FALSE))</f>
        <v/>
      </c>
      <c r="AG979" s="439"/>
      <c r="AH979" s="437" t="str">
        <f t="shared" si="78"/>
        <v/>
      </c>
      <c r="AI979" s="438" t="str">
        <f t="shared" si="79"/>
        <v xml:space="preserve"> </v>
      </c>
      <c r="AJ979" s="438" t="str">
        <f>IF(AI979=" "," ",VLOOKUP(AI979,'Drop Down Lists'!$D$2:$E$394,2,FALSE))</f>
        <v xml:space="preserve"> </v>
      </c>
      <c r="AK979" s="440"/>
    </row>
    <row r="980" spans="1:37">
      <c r="A980" s="422"/>
      <c r="B980" s="423"/>
      <c r="C980" s="423"/>
      <c r="D980" s="423"/>
      <c r="E980" s="424"/>
      <c r="F980" s="423"/>
      <c r="G980" s="423"/>
      <c r="H980" s="424"/>
      <c r="I980" s="423"/>
      <c r="J980" s="423"/>
      <c r="K980" s="423"/>
      <c r="L980" s="433"/>
      <c r="M980" s="423"/>
      <c r="N980" s="423"/>
      <c r="O980" s="425"/>
      <c r="P980" s="434"/>
      <c r="Q980" s="423"/>
      <c r="R980" s="423"/>
      <c r="S980" s="423"/>
      <c r="T980" s="435" t="str">
        <f>IF(S980="","",VLOOKUP(S980,'Drop Down Lists'!$D$2:$E$394,2,FALSE))</f>
        <v/>
      </c>
      <c r="U980" s="428"/>
      <c r="V980" s="428"/>
      <c r="W980" s="436"/>
      <c r="X980" s="436"/>
      <c r="Y980" s="437"/>
      <c r="Z980" s="438" t="str">
        <f t="shared" si="76"/>
        <v/>
      </c>
      <c r="AA980" s="438" t="str">
        <f>IF(Z980="","",VLOOKUP(Z980,'Drop Down Lists'!$D$2:$E$3942,FALSE))</f>
        <v/>
      </c>
      <c r="AB980" s="438"/>
      <c r="AC980" s="438"/>
      <c r="AD980" s="433" t="str">
        <f t="shared" si="77"/>
        <v/>
      </c>
      <c r="AE980" s="439" t="str">
        <f t="shared" si="75"/>
        <v/>
      </c>
      <c r="AF980" s="438" t="str">
        <f>IF(AE980="","",VLOOKUP(AE980,'Drop Down Lists'!$D$2:$E$394,2,FALSE))</f>
        <v/>
      </c>
      <c r="AG980" s="439"/>
      <c r="AH980" s="437" t="str">
        <f t="shared" si="78"/>
        <v/>
      </c>
      <c r="AI980" s="438" t="str">
        <f t="shared" si="79"/>
        <v xml:space="preserve"> </v>
      </c>
      <c r="AJ980" s="438" t="str">
        <f>IF(AI980=" "," ",VLOOKUP(AI980,'Drop Down Lists'!$D$2:$E$394,2,FALSE))</f>
        <v xml:space="preserve"> </v>
      </c>
      <c r="AK980" s="440"/>
    </row>
    <row r="981" spans="1:37">
      <c r="A981" s="422"/>
      <c r="B981" s="423"/>
      <c r="C981" s="423"/>
      <c r="D981" s="423"/>
      <c r="E981" s="424"/>
      <c r="F981" s="423"/>
      <c r="G981" s="423"/>
      <c r="H981" s="424"/>
      <c r="I981" s="423"/>
      <c r="J981" s="423"/>
      <c r="K981" s="423"/>
      <c r="L981" s="433"/>
      <c r="M981" s="423"/>
      <c r="N981" s="423"/>
      <c r="O981" s="425"/>
      <c r="P981" s="434"/>
      <c r="Q981" s="423"/>
      <c r="R981" s="423"/>
      <c r="S981" s="423"/>
      <c r="T981" s="435" t="str">
        <f>IF(S981="","",VLOOKUP(S981,'Drop Down Lists'!$D$2:$E$394,2,FALSE))</f>
        <v/>
      </c>
      <c r="U981" s="428"/>
      <c r="V981" s="428"/>
      <c r="W981" s="436"/>
      <c r="X981" s="436"/>
      <c r="Y981" s="437"/>
      <c r="Z981" s="438" t="str">
        <f t="shared" si="76"/>
        <v/>
      </c>
      <c r="AA981" s="438" t="str">
        <f>IF(Z981="","",VLOOKUP(Z981,'Drop Down Lists'!$D$2:$E$3942,FALSE))</f>
        <v/>
      </c>
      <c r="AB981" s="438"/>
      <c r="AC981" s="438"/>
      <c r="AD981" s="433" t="str">
        <f t="shared" si="77"/>
        <v/>
      </c>
      <c r="AE981" s="439" t="str">
        <f t="shared" si="75"/>
        <v/>
      </c>
      <c r="AF981" s="438" t="str">
        <f>IF(AE981="","",VLOOKUP(AE981,'Drop Down Lists'!$D$2:$E$394,2,FALSE))</f>
        <v/>
      </c>
      <c r="AG981" s="439"/>
      <c r="AH981" s="437" t="str">
        <f t="shared" si="78"/>
        <v/>
      </c>
      <c r="AI981" s="438" t="str">
        <f t="shared" si="79"/>
        <v xml:space="preserve"> </v>
      </c>
      <c r="AJ981" s="438" t="str">
        <f>IF(AI981=" "," ",VLOOKUP(AI981,'Drop Down Lists'!$D$2:$E$394,2,FALSE))</f>
        <v xml:space="preserve"> </v>
      </c>
      <c r="AK981" s="440"/>
    </row>
    <row r="982" spans="1:37">
      <c r="A982" s="422"/>
      <c r="B982" s="423"/>
      <c r="C982" s="423"/>
      <c r="D982" s="423"/>
      <c r="E982" s="424"/>
      <c r="F982" s="423"/>
      <c r="G982" s="423"/>
      <c r="H982" s="424"/>
      <c r="I982" s="423"/>
      <c r="J982" s="423"/>
      <c r="K982" s="423"/>
      <c r="L982" s="433"/>
      <c r="M982" s="423"/>
      <c r="N982" s="423"/>
      <c r="O982" s="425"/>
      <c r="P982" s="434"/>
      <c r="Q982" s="423"/>
      <c r="R982" s="423"/>
      <c r="S982" s="423"/>
      <c r="T982" s="435" t="str">
        <f>IF(S982="","",VLOOKUP(S982,'Drop Down Lists'!$D$2:$E$394,2,FALSE))</f>
        <v/>
      </c>
      <c r="U982" s="428"/>
      <c r="V982" s="428"/>
      <c r="W982" s="436"/>
      <c r="X982" s="436"/>
      <c r="Y982" s="437"/>
      <c r="Z982" s="438" t="str">
        <f t="shared" si="76"/>
        <v/>
      </c>
      <c r="AA982" s="438" t="str">
        <f>IF(Z982="","",VLOOKUP(Z982,'Drop Down Lists'!$D$2:$E$3942,FALSE))</f>
        <v/>
      </c>
      <c r="AB982" s="438"/>
      <c r="AC982" s="438"/>
      <c r="AD982" s="433" t="str">
        <f t="shared" si="77"/>
        <v/>
      </c>
      <c r="AE982" s="439" t="str">
        <f t="shared" si="75"/>
        <v/>
      </c>
      <c r="AF982" s="438" t="str">
        <f>IF(AE982="","",VLOOKUP(AE982,'Drop Down Lists'!$D$2:$E$394,2,FALSE))</f>
        <v/>
      </c>
      <c r="AG982" s="439"/>
      <c r="AH982" s="437" t="str">
        <f t="shared" si="78"/>
        <v/>
      </c>
      <c r="AI982" s="438" t="str">
        <f t="shared" si="79"/>
        <v xml:space="preserve"> </v>
      </c>
      <c r="AJ982" s="438" t="str">
        <f>IF(AI982=" "," ",VLOOKUP(AI982,'Drop Down Lists'!$D$2:$E$394,2,FALSE))</f>
        <v xml:space="preserve"> </v>
      </c>
      <c r="AK982" s="440"/>
    </row>
    <row r="983" spans="1:37">
      <c r="A983" s="422"/>
      <c r="B983" s="423"/>
      <c r="C983" s="423"/>
      <c r="D983" s="423"/>
      <c r="E983" s="424"/>
      <c r="F983" s="423"/>
      <c r="G983" s="423"/>
      <c r="H983" s="424"/>
      <c r="I983" s="423"/>
      <c r="J983" s="423"/>
      <c r="K983" s="423"/>
      <c r="L983" s="433"/>
      <c r="M983" s="423"/>
      <c r="N983" s="423"/>
      <c r="O983" s="425"/>
      <c r="P983" s="434"/>
      <c r="Q983" s="423"/>
      <c r="R983" s="423"/>
      <c r="S983" s="423"/>
      <c r="T983" s="435" t="str">
        <f>IF(S983="","",VLOOKUP(S983,'Drop Down Lists'!$D$2:$E$394,2,FALSE))</f>
        <v/>
      </c>
      <c r="U983" s="428"/>
      <c r="V983" s="428"/>
      <c r="W983" s="436"/>
      <c r="X983" s="436"/>
      <c r="Y983" s="437"/>
      <c r="Z983" s="438" t="str">
        <f t="shared" si="76"/>
        <v/>
      </c>
      <c r="AA983" s="438" t="str">
        <f>IF(Z983="","",VLOOKUP(Z983,'Drop Down Lists'!$D$2:$E$3942,FALSE))</f>
        <v/>
      </c>
      <c r="AB983" s="438"/>
      <c r="AC983" s="438"/>
      <c r="AD983" s="433" t="str">
        <f t="shared" si="77"/>
        <v/>
      </c>
      <c r="AE983" s="439" t="str">
        <f t="shared" si="75"/>
        <v/>
      </c>
      <c r="AF983" s="438" t="str">
        <f>IF(AE983="","",VLOOKUP(AE983,'Drop Down Lists'!$D$2:$E$394,2,FALSE))</f>
        <v/>
      </c>
      <c r="AG983" s="439"/>
      <c r="AH983" s="437" t="str">
        <f t="shared" si="78"/>
        <v/>
      </c>
      <c r="AI983" s="438" t="str">
        <f t="shared" si="79"/>
        <v xml:space="preserve"> </v>
      </c>
      <c r="AJ983" s="438" t="str">
        <f>IF(AI983=" "," ",VLOOKUP(AI983,'Drop Down Lists'!$D$2:$E$394,2,FALSE))</f>
        <v xml:space="preserve"> </v>
      </c>
      <c r="AK983" s="440"/>
    </row>
    <row r="984" spans="1:37">
      <c r="A984" s="422"/>
      <c r="B984" s="423"/>
      <c r="C984" s="423"/>
      <c r="D984" s="423"/>
      <c r="E984" s="424"/>
      <c r="F984" s="423"/>
      <c r="G984" s="423"/>
      <c r="H984" s="424"/>
      <c r="I984" s="423"/>
      <c r="J984" s="423"/>
      <c r="K984" s="423"/>
      <c r="L984" s="433"/>
      <c r="M984" s="423"/>
      <c r="N984" s="423"/>
      <c r="O984" s="425"/>
      <c r="P984" s="434"/>
      <c r="Q984" s="423"/>
      <c r="R984" s="423"/>
      <c r="S984" s="423"/>
      <c r="T984" s="435" t="str">
        <f>IF(S984="","",VLOOKUP(S984,'Drop Down Lists'!$D$2:$E$394,2,FALSE))</f>
        <v/>
      </c>
      <c r="U984" s="428"/>
      <c r="V984" s="428"/>
      <c r="W984" s="436"/>
      <c r="X984" s="436"/>
      <c r="Y984" s="437"/>
      <c r="Z984" s="438" t="str">
        <f t="shared" si="76"/>
        <v/>
      </c>
      <c r="AA984" s="438" t="str">
        <f>IF(Z984="","",VLOOKUP(Z984,'Drop Down Lists'!$D$2:$E$3942,FALSE))</f>
        <v/>
      </c>
      <c r="AB984" s="438"/>
      <c r="AC984" s="438"/>
      <c r="AD984" s="433" t="str">
        <f t="shared" si="77"/>
        <v/>
      </c>
      <c r="AE984" s="439" t="str">
        <f t="shared" si="75"/>
        <v/>
      </c>
      <c r="AF984" s="438" t="str">
        <f>IF(AE984="","",VLOOKUP(AE984,'Drop Down Lists'!$D$2:$E$394,2,FALSE))</f>
        <v/>
      </c>
      <c r="AG984" s="439"/>
      <c r="AH984" s="437" t="str">
        <f t="shared" si="78"/>
        <v/>
      </c>
      <c r="AI984" s="438" t="str">
        <f t="shared" si="79"/>
        <v xml:space="preserve"> </v>
      </c>
      <c r="AJ984" s="438" t="str">
        <f>IF(AI984=" "," ",VLOOKUP(AI984,'Drop Down Lists'!$D$2:$E$394,2,FALSE))</f>
        <v xml:space="preserve"> </v>
      </c>
      <c r="AK984" s="440"/>
    </row>
    <row r="985" spans="1:37">
      <c r="A985" s="422"/>
      <c r="B985" s="423"/>
      <c r="C985" s="423"/>
      <c r="D985" s="423"/>
      <c r="E985" s="424"/>
      <c r="F985" s="423"/>
      <c r="G985" s="423"/>
      <c r="H985" s="424"/>
      <c r="I985" s="423"/>
      <c r="J985" s="423"/>
      <c r="K985" s="423"/>
      <c r="L985" s="433"/>
      <c r="M985" s="423"/>
      <c r="N985" s="423"/>
      <c r="O985" s="425"/>
      <c r="P985" s="434"/>
      <c r="Q985" s="423"/>
      <c r="R985" s="423"/>
      <c r="S985" s="423"/>
      <c r="T985" s="435" t="str">
        <f>IF(S985="","",VLOOKUP(S985,'Drop Down Lists'!$D$2:$E$394,2,FALSE))</f>
        <v/>
      </c>
      <c r="U985" s="428"/>
      <c r="V985" s="428"/>
      <c r="W985" s="436"/>
      <c r="X985" s="436"/>
      <c r="Y985" s="437"/>
      <c r="Z985" s="438" t="str">
        <f t="shared" si="76"/>
        <v/>
      </c>
      <c r="AA985" s="438" t="str">
        <f>IF(Z985="","",VLOOKUP(Z985,'Drop Down Lists'!$D$2:$E$3942,FALSE))</f>
        <v/>
      </c>
      <c r="AB985" s="438"/>
      <c r="AC985" s="438"/>
      <c r="AD985" s="433" t="str">
        <f t="shared" si="77"/>
        <v/>
      </c>
      <c r="AE985" s="439" t="str">
        <f t="shared" si="75"/>
        <v/>
      </c>
      <c r="AF985" s="438" t="str">
        <f>IF(AE985="","",VLOOKUP(AE985,'Drop Down Lists'!$D$2:$E$394,2,FALSE))</f>
        <v/>
      </c>
      <c r="AG985" s="439"/>
      <c r="AH985" s="437" t="str">
        <f t="shared" si="78"/>
        <v/>
      </c>
      <c r="AI985" s="438" t="str">
        <f t="shared" si="79"/>
        <v xml:space="preserve"> </v>
      </c>
      <c r="AJ985" s="438" t="str">
        <f>IF(AI985=" "," ",VLOOKUP(AI985,'Drop Down Lists'!$D$2:$E$394,2,FALSE))</f>
        <v xml:space="preserve"> </v>
      </c>
      <c r="AK985" s="440"/>
    </row>
    <row r="986" spans="1:37">
      <c r="A986" s="422"/>
      <c r="B986" s="423"/>
      <c r="C986" s="423"/>
      <c r="D986" s="423"/>
      <c r="E986" s="424"/>
      <c r="F986" s="423"/>
      <c r="G986" s="423"/>
      <c r="H986" s="424"/>
      <c r="I986" s="423"/>
      <c r="J986" s="423"/>
      <c r="K986" s="423"/>
      <c r="L986" s="433"/>
      <c r="M986" s="423"/>
      <c r="N986" s="423"/>
      <c r="O986" s="425"/>
      <c r="P986" s="434"/>
      <c r="Q986" s="423"/>
      <c r="R986" s="423"/>
      <c r="S986" s="423"/>
      <c r="T986" s="435" t="str">
        <f>IF(S986="","",VLOOKUP(S986,'Drop Down Lists'!$D$2:$E$394,2,FALSE))</f>
        <v/>
      </c>
      <c r="U986" s="428"/>
      <c r="V986" s="428"/>
      <c r="W986" s="436"/>
      <c r="X986" s="436"/>
      <c r="Y986" s="437"/>
      <c r="Z986" s="438" t="str">
        <f t="shared" si="76"/>
        <v/>
      </c>
      <c r="AA986" s="438" t="str">
        <f>IF(Z986="","",VLOOKUP(Z986,'Drop Down Lists'!$D$2:$E$3942,FALSE))</f>
        <v/>
      </c>
      <c r="AB986" s="438"/>
      <c r="AC986" s="438"/>
      <c r="AD986" s="433" t="str">
        <f t="shared" si="77"/>
        <v/>
      </c>
      <c r="AE986" s="439" t="str">
        <f t="shared" si="75"/>
        <v/>
      </c>
      <c r="AF986" s="438" t="str">
        <f>IF(AE986="","",VLOOKUP(AE986,'Drop Down Lists'!$D$2:$E$394,2,FALSE))</f>
        <v/>
      </c>
      <c r="AG986" s="439"/>
      <c r="AH986" s="437" t="str">
        <f t="shared" si="78"/>
        <v/>
      </c>
      <c r="AI986" s="438" t="str">
        <f t="shared" si="79"/>
        <v xml:space="preserve"> </v>
      </c>
      <c r="AJ986" s="438" t="str">
        <f>IF(AI986=" "," ",VLOOKUP(AI986,'Drop Down Lists'!$D$2:$E$394,2,FALSE))</f>
        <v xml:space="preserve"> </v>
      </c>
      <c r="AK986" s="440"/>
    </row>
    <row r="987" spans="1:37">
      <c r="A987" s="422"/>
      <c r="B987" s="423"/>
      <c r="C987" s="423"/>
      <c r="D987" s="423"/>
      <c r="E987" s="424"/>
      <c r="F987" s="423"/>
      <c r="G987" s="423"/>
      <c r="H987" s="424"/>
      <c r="I987" s="423"/>
      <c r="J987" s="423"/>
      <c r="K987" s="423"/>
      <c r="L987" s="433"/>
      <c r="M987" s="423"/>
      <c r="N987" s="423"/>
      <c r="O987" s="425"/>
      <c r="P987" s="434"/>
      <c r="Q987" s="423"/>
      <c r="R987" s="423"/>
      <c r="S987" s="423"/>
      <c r="T987" s="435" t="str">
        <f>IF(S987="","",VLOOKUP(S987,'Drop Down Lists'!$D$2:$E$394,2,FALSE))</f>
        <v/>
      </c>
      <c r="U987" s="428"/>
      <c r="V987" s="428"/>
      <c r="W987" s="436"/>
      <c r="X987" s="436"/>
      <c r="Y987" s="437"/>
      <c r="Z987" s="438" t="str">
        <f t="shared" si="76"/>
        <v/>
      </c>
      <c r="AA987" s="438" t="str">
        <f>IF(Z987="","",VLOOKUP(Z987,'Drop Down Lists'!$D$2:$E$3942,FALSE))</f>
        <v/>
      </c>
      <c r="AB987" s="438"/>
      <c r="AC987" s="438"/>
      <c r="AD987" s="433" t="str">
        <f t="shared" si="77"/>
        <v/>
      </c>
      <c r="AE987" s="439" t="str">
        <f t="shared" si="75"/>
        <v/>
      </c>
      <c r="AF987" s="438" t="str">
        <f>IF(AE987="","",VLOOKUP(AE987,'Drop Down Lists'!$D$2:$E$394,2,FALSE))</f>
        <v/>
      </c>
      <c r="AG987" s="439"/>
      <c r="AH987" s="437" t="str">
        <f t="shared" si="78"/>
        <v/>
      </c>
      <c r="AI987" s="438" t="str">
        <f t="shared" si="79"/>
        <v xml:space="preserve"> </v>
      </c>
      <c r="AJ987" s="438" t="str">
        <f>IF(AI987=" "," ",VLOOKUP(AI987,'Drop Down Lists'!$D$2:$E$394,2,FALSE))</f>
        <v xml:space="preserve"> </v>
      </c>
      <c r="AK987" s="440"/>
    </row>
    <row r="988" spans="1:37">
      <c r="A988" s="422"/>
      <c r="B988" s="423"/>
      <c r="C988" s="423"/>
      <c r="D988" s="423"/>
      <c r="E988" s="424"/>
      <c r="F988" s="423"/>
      <c r="G988" s="423"/>
      <c r="H988" s="424"/>
      <c r="I988" s="423"/>
      <c r="J988" s="423"/>
      <c r="K988" s="423"/>
      <c r="L988" s="433"/>
      <c r="M988" s="423"/>
      <c r="N988" s="423"/>
      <c r="O988" s="425"/>
      <c r="P988" s="434"/>
      <c r="Q988" s="423"/>
      <c r="R988" s="423"/>
      <c r="S988" s="423"/>
      <c r="T988" s="435" t="str">
        <f>IF(S988="","",VLOOKUP(S988,'Drop Down Lists'!$D$2:$E$394,2,FALSE))</f>
        <v/>
      </c>
      <c r="U988" s="428"/>
      <c r="V988" s="428"/>
      <c r="W988" s="436"/>
      <c r="X988" s="436"/>
      <c r="Y988" s="437"/>
      <c r="Z988" s="438" t="str">
        <f t="shared" si="76"/>
        <v/>
      </c>
      <c r="AA988" s="438" t="str">
        <f>IF(Z988="","",VLOOKUP(Z988,'Drop Down Lists'!$D$2:$E$3942,FALSE))</f>
        <v/>
      </c>
      <c r="AB988" s="438"/>
      <c r="AC988" s="438"/>
      <c r="AD988" s="433" t="str">
        <f t="shared" si="77"/>
        <v/>
      </c>
      <c r="AE988" s="439" t="str">
        <f t="shared" si="75"/>
        <v/>
      </c>
      <c r="AF988" s="438" t="str">
        <f>IF(AE988="","",VLOOKUP(AE988,'Drop Down Lists'!$D$2:$E$394,2,FALSE))</f>
        <v/>
      </c>
      <c r="AG988" s="439"/>
      <c r="AH988" s="437" t="str">
        <f t="shared" si="78"/>
        <v/>
      </c>
      <c r="AI988" s="438" t="str">
        <f t="shared" si="79"/>
        <v xml:space="preserve"> </v>
      </c>
      <c r="AJ988" s="438" t="str">
        <f>IF(AI988=" "," ",VLOOKUP(AI988,'Drop Down Lists'!$D$2:$E$394,2,FALSE))</f>
        <v xml:space="preserve"> </v>
      </c>
      <c r="AK988" s="440"/>
    </row>
    <row r="989" spans="1:37">
      <c r="A989" s="422"/>
      <c r="B989" s="423"/>
      <c r="C989" s="423"/>
      <c r="D989" s="423"/>
      <c r="E989" s="424"/>
      <c r="F989" s="423"/>
      <c r="G989" s="423"/>
      <c r="H989" s="424"/>
      <c r="I989" s="423"/>
      <c r="J989" s="423"/>
      <c r="K989" s="423"/>
      <c r="L989" s="433"/>
      <c r="M989" s="423"/>
      <c r="N989" s="423"/>
      <c r="O989" s="425"/>
      <c r="P989" s="434"/>
      <c r="Q989" s="423"/>
      <c r="R989" s="423"/>
      <c r="S989" s="423"/>
      <c r="T989" s="435" t="str">
        <f>IF(S989="","",VLOOKUP(S989,'Drop Down Lists'!$D$2:$E$394,2,FALSE))</f>
        <v/>
      </c>
      <c r="U989" s="428"/>
      <c r="V989" s="428"/>
      <c r="W989" s="436"/>
      <c r="X989" s="436"/>
      <c r="Y989" s="437"/>
      <c r="Z989" s="438" t="str">
        <f t="shared" si="76"/>
        <v/>
      </c>
      <c r="AA989" s="438" t="str">
        <f>IF(Z989="","",VLOOKUP(Z989,'Drop Down Lists'!$D$2:$E$3942,FALSE))</f>
        <v/>
      </c>
      <c r="AB989" s="438"/>
      <c r="AC989" s="438"/>
      <c r="AD989" s="433" t="str">
        <f t="shared" si="77"/>
        <v/>
      </c>
      <c r="AE989" s="439" t="str">
        <f t="shared" si="75"/>
        <v/>
      </c>
      <c r="AF989" s="438" t="str">
        <f>IF(AE989="","",VLOOKUP(AE989,'Drop Down Lists'!$D$2:$E$394,2,FALSE))</f>
        <v/>
      </c>
      <c r="AG989" s="439"/>
      <c r="AH989" s="437" t="str">
        <f t="shared" si="78"/>
        <v/>
      </c>
      <c r="AI989" s="438" t="str">
        <f t="shared" si="79"/>
        <v xml:space="preserve"> </v>
      </c>
      <c r="AJ989" s="438" t="str">
        <f>IF(AI989=" "," ",VLOOKUP(AI989,'Drop Down Lists'!$D$2:$E$394,2,FALSE))</f>
        <v xml:space="preserve"> </v>
      </c>
      <c r="AK989" s="440"/>
    </row>
    <row r="990" spans="1:37">
      <c r="A990" s="422"/>
      <c r="B990" s="423"/>
      <c r="C990" s="423"/>
      <c r="D990" s="423"/>
      <c r="E990" s="424"/>
      <c r="F990" s="423"/>
      <c r="G990" s="423"/>
      <c r="H990" s="424"/>
      <c r="I990" s="423"/>
      <c r="J990" s="423"/>
      <c r="K990" s="423"/>
      <c r="L990" s="433"/>
      <c r="M990" s="423"/>
      <c r="N990" s="423"/>
      <c r="O990" s="425"/>
      <c r="P990" s="434"/>
      <c r="Q990" s="423"/>
      <c r="R990" s="423"/>
      <c r="S990" s="423"/>
      <c r="T990" s="435" t="str">
        <f>IF(S990="","",VLOOKUP(S990,'Drop Down Lists'!$D$2:$E$394,2,FALSE))</f>
        <v/>
      </c>
      <c r="U990" s="428"/>
      <c r="V990" s="428"/>
      <c r="W990" s="436"/>
      <c r="X990" s="436"/>
      <c r="Y990" s="437"/>
      <c r="Z990" s="438" t="str">
        <f t="shared" si="76"/>
        <v/>
      </c>
      <c r="AA990" s="438" t="str">
        <f>IF(Z990="","",VLOOKUP(Z990,'Drop Down Lists'!$D$2:$E$3942,FALSE))</f>
        <v/>
      </c>
      <c r="AB990" s="438"/>
      <c r="AC990" s="438"/>
      <c r="AD990" s="433" t="str">
        <f t="shared" si="77"/>
        <v/>
      </c>
      <c r="AE990" s="439" t="str">
        <f t="shared" si="75"/>
        <v/>
      </c>
      <c r="AF990" s="438" t="str">
        <f>IF(AE990="","",VLOOKUP(AE990,'Drop Down Lists'!$D$2:$E$394,2,FALSE))</f>
        <v/>
      </c>
      <c r="AG990" s="439"/>
      <c r="AH990" s="437" t="str">
        <f t="shared" si="78"/>
        <v/>
      </c>
      <c r="AI990" s="438" t="str">
        <f t="shared" si="79"/>
        <v xml:space="preserve"> </v>
      </c>
      <c r="AJ990" s="438" t="str">
        <f>IF(AI990=" "," ",VLOOKUP(AI990,'Drop Down Lists'!$D$2:$E$394,2,FALSE))</f>
        <v xml:space="preserve"> </v>
      </c>
      <c r="AK990" s="440"/>
    </row>
    <row r="991" spans="1:37">
      <c r="A991" s="422"/>
      <c r="B991" s="423"/>
      <c r="C991" s="423"/>
      <c r="D991" s="423"/>
      <c r="E991" s="424"/>
      <c r="F991" s="423"/>
      <c r="G991" s="423"/>
      <c r="H991" s="424"/>
      <c r="I991" s="423"/>
      <c r="J991" s="423"/>
      <c r="K991" s="423"/>
      <c r="L991" s="433"/>
      <c r="M991" s="423"/>
      <c r="N991" s="423"/>
      <c r="O991" s="425"/>
      <c r="P991" s="434"/>
      <c r="Q991" s="423"/>
      <c r="R991" s="423"/>
      <c r="S991" s="423"/>
      <c r="T991" s="435" t="str">
        <f>IF(S991="","",VLOOKUP(S991,'Drop Down Lists'!$D$2:$E$394,2,FALSE))</f>
        <v/>
      </c>
      <c r="U991" s="428"/>
      <c r="V991" s="428"/>
      <c r="W991" s="436"/>
      <c r="X991" s="436"/>
      <c r="Y991" s="437"/>
      <c r="Z991" s="438" t="str">
        <f t="shared" si="76"/>
        <v/>
      </c>
      <c r="AA991" s="438" t="str">
        <f>IF(Z991="","",VLOOKUP(Z991,'Drop Down Lists'!$D$2:$E$3942,FALSE))</f>
        <v/>
      </c>
      <c r="AB991" s="438"/>
      <c r="AC991" s="438"/>
      <c r="AD991" s="433" t="str">
        <f t="shared" si="77"/>
        <v/>
      </c>
      <c r="AE991" s="439" t="str">
        <f t="shared" si="75"/>
        <v/>
      </c>
      <c r="AF991" s="438" t="str">
        <f>IF(AE991="","",VLOOKUP(AE991,'Drop Down Lists'!$D$2:$E$394,2,FALSE))</f>
        <v/>
      </c>
      <c r="AG991" s="439"/>
      <c r="AH991" s="437" t="str">
        <f t="shared" si="78"/>
        <v/>
      </c>
      <c r="AI991" s="438" t="str">
        <f t="shared" si="79"/>
        <v xml:space="preserve"> </v>
      </c>
      <c r="AJ991" s="438" t="str">
        <f>IF(AI991=" "," ",VLOOKUP(AI991,'Drop Down Lists'!$D$2:$E$394,2,FALSE))</f>
        <v xml:space="preserve"> </v>
      </c>
      <c r="AK991" s="440"/>
    </row>
    <row r="992" spans="1:37">
      <c r="A992" s="422"/>
      <c r="B992" s="423"/>
      <c r="C992" s="423"/>
      <c r="D992" s="423"/>
      <c r="E992" s="424"/>
      <c r="F992" s="423"/>
      <c r="G992" s="423"/>
      <c r="H992" s="424"/>
      <c r="I992" s="423"/>
      <c r="J992" s="423"/>
      <c r="K992" s="423"/>
      <c r="L992" s="433"/>
      <c r="M992" s="423"/>
      <c r="N992" s="423"/>
      <c r="O992" s="425"/>
      <c r="P992" s="434"/>
      <c r="Q992" s="423"/>
      <c r="R992" s="423"/>
      <c r="S992" s="423"/>
      <c r="T992" s="435" t="str">
        <f>IF(S992="","",VLOOKUP(S992,'Drop Down Lists'!$D$2:$E$394,2,FALSE))</f>
        <v/>
      </c>
      <c r="U992" s="428"/>
      <c r="V992" s="428"/>
      <c r="W992" s="436"/>
      <c r="X992" s="436"/>
      <c r="Y992" s="437"/>
      <c r="Z992" s="438" t="str">
        <f t="shared" si="76"/>
        <v/>
      </c>
      <c r="AA992" s="438" t="str">
        <f>IF(Z992="","",VLOOKUP(Z992,'Drop Down Lists'!$D$2:$E$3942,FALSE))</f>
        <v/>
      </c>
      <c r="AB992" s="438"/>
      <c r="AC992" s="438"/>
      <c r="AD992" s="433" t="str">
        <f t="shared" si="77"/>
        <v/>
      </c>
      <c r="AE992" s="439" t="str">
        <f t="shared" si="75"/>
        <v/>
      </c>
      <c r="AF992" s="438" t="str">
        <f>IF(AE992="","",VLOOKUP(AE992,'Drop Down Lists'!$D$2:$E$394,2,FALSE))</f>
        <v/>
      </c>
      <c r="AG992" s="439"/>
      <c r="AH992" s="437" t="str">
        <f t="shared" si="78"/>
        <v/>
      </c>
      <c r="AI992" s="438" t="str">
        <f t="shared" si="79"/>
        <v xml:space="preserve"> </v>
      </c>
      <c r="AJ992" s="438" t="str">
        <f>IF(AI992=" "," ",VLOOKUP(AI992,'Drop Down Lists'!$D$2:$E$394,2,FALSE))</f>
        <v xml:space="preserve"> </v>
      </c>
      <c r="AK992" s="440"/>
    </row>
    <row r="993" spans="1:37">
      <c r="A993" s="422"/>
      <c r="B993" s="423"/>
      <c r="C993" s="423"/>
      <c r="D993" s="423"/>
      <c r="E993" s="424"/>
      <c r="F993" s="423"/>
      <c r="G993" s="423"/>
      <c r="H993" s="424"/>
      <c r="I993" s="423"/>
      <c r="J993" s="423"/>
      <c r="K993" s="423"/>
      <c r="L993" s="433"/>
      <c r="M993" s="423"/>
      <c r="N993" s="423"/>
      <c r="O993" s="425"/>
      <c r="P993" s="434"/>
      <c r="Q993" s="423"/>
      <c r="R993" s="423"/>
      <c r="S993" s="423"/>
      <c r="T993" s="435" t="str">
        <f>IF(S993="","",VLOOKUP(S993,'Drop Down Lists'!$D$2:$E$394,2,FALSE))</f>
        <v/>
      </c>
      <c r="U993" s="428"/>
      <c r="V993" s="428"/>
      <c r="W993" s="436"/>
      <c r="X993" s="436"/>
      <c r="Y993" s="437"/>
      <c r="Z993" s="438" t="str">
        <f t="shared" si="76"/>
        <v/>
      </c>
      <c r="AA993" s="438" t="str">
        <f>IF(Z993="","",VLOOKUP(Z993,'Drop Down Lists'!$D$2:$E$3942,FALSE))</f>
        <v/>
      </c>
      <c r="AB993" s="438"/>
      <c r="AC993" s="438"/>
      <c r="AD993" s="433" t="str">
        <f t="shared" si="77"/>
        <v/>
      </c>
      <c r="AE993" s="439" t="str">
        <f t="shared" si="75"/>
        <v/>
      </c>
      <c r="AF993" s="438" t="str">
        <f>IF(AE993="","",VLOOKUP(AE993,'Drop Down Lists'!$D$2:$E$394,2,FALSE))</f>
        <v/>
      </c>
      <c r="AG993" s="439"/>
      <c r="AH993" s="437" t="str">
        <f t="shared" si="78"/>
        <v/>
      </c>
      <c r="AI993" s="438" t="str">
        <f t="shared" si="79"/>
        <v xml:space="preserve"> </v>
      </c>
      <c r="AJ993" s="438" t="str">
        <f>IF(AI993=" "," ",VLOOKUP(AI993,'Drop Down Lists'!$D$2:$E$394,2,FALSE))</f>
        <v xml:space="preserve"> </v>
      </c>
      <c r="AK993" s="440"/>
    </row>
    <row r="994" spans="1:37">
      <c r="A994" s="422"/>
      <c r="B994" s="423"/>
      <c r="C994" s="423"/>
      <c r="D994" s="423"/>
      <c r="E994" s="424"/>
      <c r="F994" s="423"/>
      <c r="G994" s="423"/>
      <c r="H994" s="424"/>
      <c r="I994" s="423"/>
      <c r="J994" s="423"/>
      <c r="K994" s="423"/>
      <c r="L994" s="433"/>
      <c r="M994" s="423"/>
      <c r="N994" s="423"/>
      <c r="O994" s="425"/>
      <c r="P994" s="434"/>
      <c r="Q994" s="423"/>
      <c r="R994" s="423"/>
      <c r="S994" s="423"/>
      <c r="T994" s="435" t="str">
        <f>IF(S994="","",VLOOKUP(S994,'Drop Down Lists'!$D$2:$E$394,2,FALSE))</f>
        <v/>
      </c>
      <c r="U994" s="428"/>
      <c r="V994" s="428"/>
      <c r="W994" s="436"/>
      <c r="X994" s="436"/>
      <c r="Y994" s="437"/>
      <c r="Z994" s="438" t="str">
        <f t="shared" si="76"/>
        <v/>
      </c>
      <c r="AA994" s="438" t="str">
        <f>IF(Z994="","",VLOOKUP(Z994,'Drop Down Lists'!$D$2:$E$3942,FALSE))</f>
        <v/>
      </c>
      <c r="AB994" s="438"/>
      <c r="AC994" s="438"/>
      <c r="AD994" s="433" t="str">
        <f t="shared" si="77"/>
        <v/>
      </c>
      <c r="AE994" s="439" t="str">
        <f t="shared" si="75"/>
        <v/>
      </c>
      <c r="AF994" s="438" t="str">
        <f>IF(AE994="","",VLOOKUP(AE994,'Drop Down Lists'!$D$2:$E$394,2,FALSE))</f>
        <v/>
      </c>
      <c r="AG994" s="439"/>
      <c r="AH994" s="437" t="str">
        <f t="shared" si="78"/>
        <v/>
      </c>
      <c r="AI994" s="438" t="str">
        <f t="shared" si="79"/>
        <v xml:space="preserve"> </v>
      </c>
      <c r="AJ994" s="438" t="str">
        <f>IF(AI994=" "," ",VLOOKUP(AI994,'Drop Down Lists'!$D$2:$E$394,2,FALSE))</f>
        <v xml:space="preserve"> </v>
      </c>
      <c r="AK994" s="440"/>
    </row>
    <row r="995" spans="1:37">
      <c r="A995" s="422"/>
      <c r="B995" s="423"/>
      <c r="C995" s="423"/>
      <c r="D995" s="423"/>
      <c r="E995" s="424"/>
      <c r="F995" s="423"/>
      <c r="G995" s="423"/>
      <c r="H995" s="424"/>
      <c r="I995" s="423"/>
      <c r="J995" s="423"/>
      <c r="K995" s="423"/>
      <c r="L995" s="433"/>
      <c r="M995" s="423"/>
      <c r="N995" s="423"/>
      <c r="O995" s="425"/>
      <c r="P995" s="434"/>
      <c r="Q995" s="423"/>
      <c r="R995" s="423"/>
      <c r="S995" s="423"/>
      <c r="T995" s="435" t="str">
        <f>IF(S995="","",VLOOKUP(S995,'Drop Down Lists'!$D$2:$E$394,2,FALSE))</f>
        <v/>
      </c>
      <c r="U995" s="428"/>
      <c r="V995" s="428"/>
      <c r="W995" s="436"/>
      <c r="X995" s="436"/>
      <c r="Y995" s="437"/>
      <c r="Z995" s="438" t="str">
        <f t="shared" si="76"/>
        <v/>
      </c>
      <c r="AA995" s="438" t="str">
        <f>IF(Z995="","",VLOOKUP(Z995,'Drop Down Lists'!$D$2:$E$3942,FALSE))</f>
        <v/>
      </c>
      <c r="AB995" s="438"/>
      <c r="AC995" s="438"/>
      <c r="AD995" s="433" t="str">
        <f t="shared" si="77"/>
        <v/>
      </c>
      <c r="AE995" s="439" t="str">
        <f t="shared" si="75"/>
        <v/>
      </c>
      <c r="AF995" s="438" t="str">
        <f>IF(AE995="","",VLOOKUP(AE995,'Drop Down Lists'!$D$2:$E$394,2,FALSE))</f>
        <v/>
      </c>
      <c r="AG995" s="439"/>
      <c r="AH995" s="437" t="str">
        <f t="shared" si="78"/>
        <v/>
      </c>
      <c r="AI995" s="438" t="str">
        <f t="shared" si="79"/>
        <v xml:space="preserve"> </v>
      </c>
      <c r="AJ995" s="438" t="str">
        <f>IF(AI995=" "," ",VLOOKUP(AI995,'Drop Down Lists'!$D$2:$E$394,2,FALSE))</f>
        <v xml:space="preserve"> </v>
      </c>
      <c r="AK995" s="440"/>
    </row>
    <row r="996" spans="1:37">
      <c r="A996" s="422"/>
      <c r="B996" s="423"/>
      <c r="C996" s="423"/>
      <c r="D996" s="423"/>
      <c r="E996" s="424"/>
      <c r="F996" s="423"/>
      <c r="G996" s="423"/>
      <c r="H996" s="424"/>
      <c r="I996" s="423"/>
      <c r="J996" s="423"/>
      <c r="K996" s="423"/>
      <c r="L996" s="433"/>
      <c r="M996" s="423"/>
      <c r="N996" s="423"/>
      <c r="O996" s="425"/>
      <c r="P996" s="434"/>
      <c r="Q996" s="423"/>
      <c r="R996" s="423"/>
      <c r="S996" s="423"/>
      <c r="T996" s="435" t="str">
        <f>IF(S996="","",VLOOKUP(S996,'Drop Down Lists'!$D$2:$E$394,2,FALSE))</f>
        <v/>
      </c>
      <c r="U996" s="428"/>
      <c r="V996" s="428"/>
      <c r="W996" s="436"/>
      <c r="X996" s="436"/>
      <c r="Y996" s="437"/>
      <c r="Z996" s="438" t="str">
        <f t="shared" si="76"/>
        <v/>
      </c>
      <c r="AA996" s="438" t="str">
        <f>IF(Z996="","",VLOOKUP(Z996,'Drop Down Lists'!$D$2:$E$3942,FALSE))</f>
        <v/>
      </c>
      <c r="AB996" s="438"/>
      <c r="AC996" s="438"/>
      <c r="AD996" s="433" t="str">
        <f t="shared" si="77"/>
        <v/>
      </c>
      <c r="AE996" s="439" t="str">
        <f t="shared" si="75"/>
        <v/>
      </c>
      <c r="AF996" s="438" t="str">
        <f>IF(AE996="","",VLOOKUP(AE996,'Drop Down Lists'!$D$2:$E$394,2,FALSE))</f>
        <v/>
      </c>
      <c r="AG996" s="439"/>
      <c r="AH996" s="437" t="str">
        <f t="shared" si="78"/>
        <v/>
      </c>
      <c r="AI996" s="438" t="str">
        <f t="shared" si="79"/>
        <v xml:space="preserve"> </v>
      </c>
      <c r="AJ996" s="438" t="str">
        <f>IF(AI996=" "," ",VLOOKUP(AI996,'Drop Down Lists'!$D$2:$E$394,2,FALSE))</f>
        <v xml:space="preserve"> </v>
      </c>
      <c r="AK996" s="440"/>
    </row>
    <row r="997" spans="1:37">
      <c r="A997" s="422"/>
      <c r="B997" s="423"/>
      <c r="C997" s="423"/>
      <c r="D997" s="423"/>
      <c r="E997" s="424"/>
      <c r="F997" s="423"/>
      <c r="G997" s="423"/>
      <c r="H997" s="424"/>
      <c r="I997" s="423"/>
      <c r="J997" s="423"/>
      <c r="K997" s="423"/>
      <c r="L997" s="433"/>
      <c r="M997" s="423"/>
      <c r="N997" s="423"/>
      <c r="O997" s="425"/>
      <c r="P997" s="434"/>
      <c r="Q997" s="423"/>
      <c r="R997" s="423"/>
      <c r="S997" s="423"/>
      <c r="T997" s="435" t="str">
        <f>IF(S997="","",VLOOKUP(S997,'Drop Down Lists'!$D$2:$E$394,2,FALSE))</f>
        <v/>
      </c>
      <c r="U997" s="428"/>
      <c r="V997" s="428"/>
      <c r="W997" s="436"/>
      <c r="X997" s="436"/>
      <c r="Y997" s="437"/>
      <c r="Z997" s="438" t="str">
        <f t="shared" si="76"/>
        <v/>
      </c>
      <c r="AA997" s="438" t="str">
        <f>IF(Z997="","",VLOOKUP(Z997,'Drop Down Lists'!$D$2:$E$3942,FALSE))</f>
        <v/>
      </c>
      <c r="AB997" s="438"/>
      <c r="AC997" s="438"/>
      <c r="AD997" s="433" t="str">
        <f t="shared" si="77"/>
        <v/>
      </c>
      <c r="AE997" s="439" t="str">
        <f t="shared" si="75"/>
        <v/>
      </c>
      <c r="AF997" s="438" t="str">
        <f>IF(AE997="","",VLOOKUP(AE997,'Drop Down Lists'!$D$2:$E$394,2,FALSE))</f>
        <v/>
      </c>
      <c r="AG997" s="439"/>
      <c r="AH997" s="437" t="str">
        <f t="shared" si="78"/>
        <v/>
      </c>
      <c r="AI997" s="438" t="str">
        <f t="shared" si="79"/>
        <v xml:space="preserve"> </v>
      </c>
      <c r="AJ997" s="438" t="str">
        <f>IF(AI997=" "," ",VLOOKUP(AI997,'Drop Down Lists'!$D$2:$E$394,2,FALSE))</f>
        <v xml:space="preserve"> </v>
      </c>
      <c r="AK997" s="440"/>
    </row>
    <row r="998" spans="1:37">
      <c r="A998" s="422"/>
      <c r="B998" s="423"/>
      <c r="C998" s="423"/>
      <c r="D998" s="423"/>
      <c r="E998" s="424"/>
      <c r="F998" s="423"/>
      <c r="G998" s="423"/>
      <c r="H998" s="424"/>
      <c r="I998" s="423"/>
      <c r="J998" s="423"/>
      <c r="K998" s="423"/>
      <c r="L998" s="433"/>
      <c r="M998" s="423"/>
      <c r="N998" s="423"/>
      <c r="O998" s="425"/>
      <c r="P998" s="434"/>
      <c r="Q998" s="423"/>
      <c r="R998" s="423"/>
      <c r="S998" s="423"/>
      <c r="T998" s="435" t="str">
        <f>IF(S998="","",VLOOKUP(S998,'Drop Down Lists'!$D$2:$E$394,2,FALSE))</f>
        <v/>
      </c>
      <c r="U998" s="428"/>
      <c r="V998" s="428"/>
      <c r="W998" s="436"/>
      <c r="X998" s="436"/>
      <c r="Y998" s="437"/>
      <c r="Z998" s="438" t="str">
        <f t="shared" si="76"/>
        <v/>
      </c>
      <c r="AA998" s="438" t="str">
        <f>IF(Z998="","",VLOOKUP(Z998,'Drop Down Lists'!$D$2:$E$3942,FALSE))</f>
        <v/>
      </c>
      <c r="AB998" s="438"/>
      <c r="AC998" s="438"/>
      <c r="AD998" s="433" t="str">
        <f t="shared" si="77"/>
        <v/>
      </c>
      <c r="AE998" s="439" t="str">
        <f t="shared" si="75"/>
        <v/>
      </c>
      <c r="AF998" s="438" t="str">
        <f>IF(AE998="","",VLOOKUP(AE998,'Drop Down Lists'!$D$2:$E$394,2,FALSE))</f>
        <v/>
      </c>
      <c r="AG998" s="439"/>
      <c r="AH998" s="437" t="str">
        <f t="shared" si="78"/>
        <v/>
      </c>
      <c r="AI998" s="438" t="str">
        <f t="shared" si="79"/>
        <v xml:space="preserve"> </v>
      </c>
      <c r="AJ998" s="438" t="str">
        <f>IF(AI998=" "," ",VLOOKUP(AI998,'Drop Down Lists'!$D$2:$E$394,2,FALSE))</f>
        <v xml:space="preserve"> </v>
      </c>
      <c r="AK998" s="440"/>
    </row>
    <row r="999" spans="1:37">
      <c r="A999" s="422"/>
      <c r="B999" s="423"/>
      <c r="C999" s="423"/>
      <c r="D999" s="423"/>
      <c r="E999" s="424"/>
      <c r="F999" s="423"/>
      <c r="G999" s="423"/>
      <c r="H999" s="424"/>
      <c r="I999" s="423"/>
      <c r="J999" s="423"/>
      <c r="K999" s="423"/>
      <c r="L999" s="433"/>
      <c r="M999" s="423"/>
      <c r="N999" s="423"/>
      <c r="O999" s="425"/>
      <c r="P999" s="434"/>
      <c r="Q999" s="423"/>
      <c r="R999" s="423"/>
      <c r="S999" s="423"/>
      <c r="T999" s="435" t="str">
        <f>IF(S999="","",VLOOKUP(S999,'Drop Down Lists'!$D$2:$E$394,2,FALSE))</f>
        <v/>
      </c>
      <c r="U999" s="428"/>
      <c r="V999" s="428"/>
      <c r="W999" s="436"/>
      <c r="X999" s="436"/>
      <c r="Y999" s="437"/>
      <c r="Z999" s="438" t="str">
        <f t="shared" si="76"/>
        <v/>
      </c>
      <c r="AA999" s="438" t="str">
        <f>IF(Z999="","",VLOOKUP(Z999,'Drop Down Lists'!$D$2:$E$3942,FALSE))</f>
        <v/>
      </c>
      <c r="AB999" s="438"/>
      <c r="AC999" s="438"/>
      <c r="AD999" s="433" t="str">
        <f t="shared" si="77"/>
        <v/>
      </c>
      <c r="AE999" s="439" t="str">
        <f t="shared" si="75"/>
        <v/>
      </c>
      <c r="AF999" s="438" t="str">
        <f>IF(AE999="","",VLOOKUP(AE999,'Drop Down Lists'!$D$2:$E$394,2,FALSE))</f>
        <v/>
      </c>
      <c r="AG999" s="439"/>
      <c r="AH999" s="437" t="str">
        <f t="shared" si="78"/>
        <v/>
      </c>
      <c r="AI999" s="438" t="str">
        <f t="shared" si="79"/>
        <v xml:space="preserve"> </v>
      </c>
      <c r="AJ999" s="438" t="str">
        <f>IF(AI999=" "," ",VLOOKUP(AI999,'Drop Down Lists'!$D$2:$E$394,2,FALSE))</f>
        <v xml:space="preserve"> </v>
      </c>
      <c r="AK999" s="440"/>
    </row>
    <row r="1000" spans="1:37">
      <c r="A1000" s="422"/>
      <c r="B1000" s="423"/>
      <c r="C1000" s="423"/>
      <c r="D1000" s="423"/>
      <c r="E1000" s="424"/>
      <c r="F1000" s="423"/>
      <c r="G1000" s="423"/>
      <c r="H1000" s="424"/>
      <c r="I1000" s="423"/>
      <c r="J1000" s="423"/>
      <c r="K1000" s="423"/>
      <c r="L1000" s="433"/>
      <c r="M1000" s="423"/>
      <c r="N1000" s="423"/>
      <c r="O1000" s="425"/>
      <c r="P1000" s="434"/>
      <c r="Q1000" s="423"/>
      <c r="R1000" s="423"/>
      <c r="S1000" s="423"/>
      <c r="T1000" s="435" t="str">
        <f>IF(S1000="","",VLOOKUP(S1000,'Drop Down Lists'!$D$2:$E$394,2,FALSE))</f>
        <v/>
      </c>
      <c r="U1000" s="428"/>
      <c r="V1000" s="428"/>
      <c r="W1000" s="436"/>
      <c r="X1000" s="436"/>
      <c r="Y1000" s="437"/>
      <c r="Z1000" s="438" t="str">
        <f t="shared" si="76"/>
        <v/>
      </c>
      <c r="AA1000" s="438" t="str">
        <f>IF(Z1000="","",VLOOKUP(Z1000,'Drop Down Lists'!$D$2:$E$3942,FALSE))</f>
        <v/>
      </c>
      <c r="AB1000" s="438"/>
      <c r="AC1000" s="438"/>
      <c r="AD1000" s="433" t="str">
        <f t="shared" si="77"/>
        <v/>
      </c>
      <c r="AE1000" s="439" t="str">
        <f t="shared" si="75"/>
        <v/>
      </c>
      <c r="AF1000" s="438" t="str">
        <f>IF(AE1000="","",VLOOKUP(AE1000,'Drop Down Lists'!$D$2:$E$394,2,FALSE))</f>
        <v/>
      </c>
      <c r="AG1000" s="439"/>
      <c r="AH1000" s="437" t="str">
        <f t="shared" si="78"/>
        <v/>
      </c>
      <c r="AI1000" s="438" t="str">
        <f t="shared" si="79"/>
        <v xml:space="preserve"> </v>
      </c>
      <c r="AJ1000" s="438" t="str">
        <f>IF(AI1000=" "," ",VLOOKUP(AI1000,'Drop Down Lists'!$D$2:$E$394,2,FALSE))</f>
        <v xml:space="preserve"> </v>
      </c>
      <c r="AK1000" s="440"/>
    </row>
    <row r="1001" spans="1:37">
      <c r="A1001" s="422"/>
      <c r="B1001" s="423"/>
      <c r="C1001" s="423"/>
      <c r="D1001" s="423"/>
      <c r="E1001" s="424"/>
      <c r="F1001" s="423"/>
      <c r="G1001" s="423"/>
      <c r="H1001" s="424"/>
      <c r="I1001" s="423"/>
      <c r="J1001" s="423"/>
      <c r="K1001" s="423"/>
      <c r="L1001" s="433"/>
      <c r="M1001" s="423"/>
      <c r="N1001" s="423"/>
      <c r="O1001" s="425"/>
      <c r="P1001" s="434"/>
      <c r="Q1001" s="423"/>
      <c r="R1001" s="423"/>
      <c r="S1001" s="423"/>
      <c r="T1001" s="435" t="str">
        <f>IF(S1001="","",VLOOKUP(S1001,'Drop Down Lists'!$D$2:$E$394,2,FALSE))</f>
        <v/>
      </c>
      <c r="U1001" s="428"/>
      <c r="V1001" s="428"/>
      <c r="W1001" s="436"/>
      <c r="X1001" s="436"/>
      <c r="Y1001" s="437"/>
      <c r="Z1001" s="438" t="str">
        <f t="shared" si="76"/>
        <v/>
      </c>
      <c r="AA1001" s="438" t="str">
        <f>IF(Z1001="","",VLOOKUP(Z1001,'Drop Down Lists'!$D$2:$E$3942,FALSE))</f>
        <v/>
      </c>
      <c r="AB1001" s="438"/>
      <c r="AC1001" s="438"/>
      <c r="AD1001" s="433" t="str">
        <f t="shared" si="77"/>
        <v/>
      </c>
      <c r="AE1001" s="439" t="str">
        <f t="shared" si="75"/>
        <v/>
      </c>
      <c r="AF1001" s="438" t="str">
        <f>IF(AE1001="","",VLOOKUP(AE1001,'Drop Down Lists'!$D$2:$E$394,2,FALSE))</f>
        <v/>
      </c>
      <c r="AG1001" s="439"/>
      <c r="AH1001" s="437" t="str">
        <f t="shared" si="78"/>
        <v/>
      </c>
      <c r="AI1001" s="438" t="str">
        <f t="shared" si="79"/>
        <v xml:space="preserve"> </v>
      </c>
      <c r="AJ1001" s="438" t="str">
        <f>IF(AI1001=" "," ",VLOOKUP(AI1001,'Drop Down Lists'!$D$2:$E$394,2,FALSE))</f>
        <v xml:space="preserve"> </v>
      </c>
      <c r="AK1001" s="440"/>
    </row>
    <row r="1002" spans="1:37">
      <c r="A1002" s="422"/>
      <c r="B1002" s="423"/>
      <c r="C1002" s="423"/>
      <c r="D1002" s="423"/>
      <c r="E1002" s="424"/>
      <c r="F1002" s="423"/>
      <c r="G1002" s="423"/>
      <c r="H1002" s="424"/>
      <c r="I1002" s="423"/>
      <c r="J1002" s="423"/>
      <c r="K1002" s="423"/>
      <c r="L1002" s="433"/>
      <c r="M1002" s="423"/>
      <c r="N1002" s="423"/>
      <c r="O1002" s="425"/>
      <c r="P1002" s="434"/>
      <c r="Q1002" s="423"/>
      <c r="R1002" s="423"/>
      <c r="S1002" s="423"/>
      <c r="T1002" s="435" t="str">
        <f>IF(S1002="","",VLOOKUP(S1002,'Drop Down Lists'!$D$2:$E$394,2,FALSE))</f>
        <v/>
      </c>
      <c r="U1002" s="428"/>
      <c r="V1002" s="428"/>
      <c r="W1002" s="436"/>
      <c r="X1002" s="436"/>
      <c r="Y1002" s="437"/>
      <c r="Z1002" s="438" t="str">
        <f t="shared" si="76"/>
        <v/>
      </c>
      <c r="AA1002" s="438" t="str">
        <f>IF(Z1002="","",VLOOKUP(Z1002,'Drop Down Lists'!$D$2:$E$3942,FALSE))</f>
        <v/>
      </c>
      <c r="AB1002" s="438"/>
      <c r="AC1002" s="438"/>
      <c r="AD1002" s="433" t="str">
        <f t="shared" si="77"/>
        <v/>
      </c>
      <c r="AE1002" s="439" t="str">
        <f t="shared" si="75"/>
        <v/>
      </c>
      <c r="AF1002" s="438" t="str">
        <f>IF(AE1002="","",VLOOKUP(AE1002,'Drop Down Lists'!$D$2:$E$394,2,FALSE))</f>
        <v/>
      </c>
      <c r="AG1002" s="439"/>
      <c r="AH1002" s="437" t="str">
        <f t="shared" si="78"/>
        <v/>
      </c>
      <c r="AI1002" s="438" t="str">
        <f t="shared" si="79"/>
        <v xml:space="preserve"> </v>
      </c>
      <c r="AJ1002" s="438" t="str">
        <f>IF(AI1002=" "," ",VLOOKUP(AI1002,'Drop Down Lists'!$D$2:$E$394,2,FALSE))</f>
        <v xml:space="preserve"> </v>
      </c>
      <c r="AK1002" s="440"/>
    </row>
    <row r="1003" spans="1:37">
      <c r="A1003" s="422"/>
      <c r="B1003" s="423"/>
      <c r="C1003" s="423"/>
      <c r="D1003" s="423"/>
      <c r="E1003" s="424"/>
      <c r="F1003" s="423"/>
      <c r="G1003" s="423"/>
      <c r="H1003" s="424"/>
      <c r="I1003" s="423"/>
      <c r="J1003" s="423"/>
      <c r="K1003" s="423"/>
      <c r="L1003" s="433"/>
      <c r="M1003" s="423"/>
      <c r="N1003" s="423"/>
      <c r="O1003" s="425"/>
      <c r="P1003" s="434"/>
      <c r="Q1003" s="423"/>
      <c r="R1003" s="423"/>
      <c r="S1003" s="423"/>
      <c r="T1003" s="435" t="str">
        <f>IF(S1003="","",VLOOKUP(S1003,'Drop Down Lists'!$D$2:$E$394,2,FALSE))</f>
        <v/>
      </c>
      <c r="U1003" s="428"/>
      <c r="V1003" s="428"/>
      <c r="W1003" s="436"/>
      <c r="X1003" s="436"/>
      <c r="Y1003" s="437"/>
      <c r="Z1003" s="438" t="str">
        <f t="shared" si="76"/>
        <v/>
      </c>
      <c r="AA1003" s="438" t="str">
        <f>IF(Z1003="","",VLOOKUP(Z1003,'Drop Down Lists'!$D$2:$E$3942,FALSE))</f>
        <v/>
      </c>
      <c r="AB1003" s="438"/>
      <c r="AC1003" s="438"/>
      <c r="AD1003" s="433" t="str">
        <f t="shared" si="77"/>
        <v/>
      </c>
      <c r="AE1003" s="439" t="str">
        <f t="shared" si="75"/>
        <v/>
      </c>
      <c r="AF1003" s="438" t="str">
        <f>IF(AE1003="","",VLOOKUP(AE1003,'Drop Down Lists'!$D$2:$E$394,2,FALSE))</f>
        <v/>
      </c>
      <c r="AG1003" s="439"/>
      <c r="AH1003" s="437" t="str">
        <f t="shared" si="78"/>
        <v/>
      </c>
      <c r="AI1003" s="438" t="str">
        <f t="shared" si="79"/>
        <v xml:space="preserve"> </v>
      </c>
      <c r="AJ1003" s="438" t="str">
        <f>IF(AI1003=" "," ",VLOOKUP(AI1003,'Drop Down Lists'!$D$2:$E$394,2,FALSE))</f>
        <v xml:space="preserve"> </v>
      </c>
      <c r="AK1003" s="440"/>
    </row>
    <row r="1004" spans="1:37">
      <c r="A1004" s="422"/>
      <c r="B1004" s="423"/>
      <c r="C1004" s="423"/>
      <c r="D1004" s="423"/>
      <c r="E1004" s="424"/>
      <c r="F1004" s="423"/>
      <c r="G1004" s="423"/>
      <c r="H1004" s="424"/>
      <c r="I1004" s="423"/>
      <c r="J1004" s="423"/>
      <c r="K1004" s="423"/>
      <c r="L1004" s="433"/>
      <c r="M1004" s="423"/>
      <c r="N1004" s="423"/>
      <c r="O1004" s="425"/>
      <c r="P1004" s="434"/>
      <c r="Q1004" s="423"/>
      <c r="R1004" s="423"/>
      <c r="S1004" s="423"/>
      <c r="T1004" s="435" t="str">
        <f>IF(S1004="","",VLOOKUP(S1004,'Drop Down Lists'!$D$2:$E$394,2,FALSE))</f>
        <v/>
      </c>
      <c r="U1004" s="428"/>
      <c r="V1004" s="428"/>
      <c r="W1004" s="436"/>
      <c r="X1004" s="436"/>
      <c r="Y1004" s="437"/>
      <c r="Z1004" s="438" t="str">
        <f t="shared" si="76"/>
        <v/>
      </c>
      <c r="AA1004" s="438" t="str">
        <f>IF(Z1004="","",VLOOKUP(Z1004,'Drop Down Lists'!$D$2:$E$3942,FALSE))</f>
        <v/>
      </c>
      <c r="AB1004" s="438"/>
      <c r="AC1004" s="438"/>
      <c r="AD1004" s="433" t="str">
        <f t="shared" si="77"/>
        <v/>
      </c>
      <c r="AE1004" s="439" t="str">
        <f t="shared" si="75"/>
        <v/>
      </c>
      <c r="AF1004" s="438" t="str">
        <f>IF(AE1004="","",VLOOKUP(AE1004,'Drop Down Lists'!$D$2:$E$394,2,FALSE))</f>
        <v/>
      </c>
      <c r="AG1004" s="439"/>
      <c r="AH1004" s="437" t="str">
        <f t="shared" si="78"/>
        <v/>
      </c>
      <c r="AI1004" s="438" t="str">
        <f t="shared" si="79"/>
        <v xml:space="preserve"> </v>
      </c>
      <c r="AJ1004" s="438" t="str">
        <f>IF(AI1004=" "," ",VLOOKUP(AI1004,'Drop Down Lists'!$D$2:$E$394,2,FALSE))</f>
        <v xml:space="preserve"> </v>
      </c>
      <c r="AK1004" s="440"/>
    </row>
    <row r="1005" spans="1:37">
      <c r="A1005" s="422"/>
      <c r="B1005" s="423"/>
      <c r="C1005" s="423"/>
      <c r="D1005" s="423"/>
      <c r="E1005" s="424"/>
      <c r="F1005" s="423"/>
      <c r="G1005" s="423"/>
      <c r="H1005" s="424"/>
      <c r="I1005" s="423"/>
      <c r="J1005" s="423"/>
      <c r="K1005" s="423"/>
      <c r="L1005" s="433"/>
      <c r="M1005" s="423"/>
      <c r="N1005" s="423"/>
      <c r="O1005" s="425"/>
      <c r="P1005" s="434"/>
      <c r="Q1005" s="423"/>
      <c r="R1005" s="423"/>
      <c r="S1005" s="423"/>
      <c r="T1005" s="435" t="str">
        <f>IF(S1005="","",VLOOKUP(S1005,'Drop Down Lists'!$D$2:$E$394,2,FALSE))</f>
        <v/>
      </c>
      <c r="U1005" s="428"/>
      <c r="V1005" s="428"/>
      <c r="W1005" s="436"/>
      <c r="X1005" s="436"/>
      <c r="Y1005" s="437"/>
      <c r="Z1005" s="438" t="str">
        <f t="shared" si="76"/>
        <v/>
      </c>
      <c r="AA1005" s="438" t="str">
        <f>IF(Z1005="","",VLOOKUP(Z1005,'Drop Down Lists'!$D$2:$E$3942,FALSE))</f>
        <v/>
      </c>
      <c r="AB1005" s="438"/>
      <c r="AC1005" s="438"/>
      <c r="AD1005" s="433" t="str">
        <f t="shared" si="77"/>
        <v/>
      </c>
      <c r="AE1005" s="439" t="str">
        <f t="shared" si="75"/>
        <v/>
      </c>
      <c r="AF1005" s="438" t="str">
        <f>IF(AE1005="","",VLOOKUP(AE1005,'Drop Down Lists'!$D$2:$E$394,2,FALSE))</f>
        <v/>
      </c>
      <c r="AG1005" s="439"/>
      <c r="AH1005" s="437" t="str">
        <f t="shared" si="78"/>
        <v/>
      </c>
      <c r="AI1005" s="438" t="str">
        <f t="shared" si="79"/>
        <v xml:space="preserve"> </v>
      </c>
      <c r="AJ1005" s="438" t="str">
        <f>IF(AI1005=" "," ",VLOOKUP(AI1005,'Drop Down Lists'!$D$2:$E$394,2,FALSE))</f>
        <v xml:space="preserve"> </v>
      </c>
      <c r="AK1005" s="440"/>
    </row>
    <row r="1006" spans="1:37">
      <c r="A1006" s="422"/>
      <c r="B1006" s="423"/>
      <c r="C1006" s="423"/>
      <c r="D1006" s="423"/>
      <c r="E1006" s="424"/>
      <c r="F1006" s="423"/>
      <c r="G1006" s="423"/>
      <c r="H1006" s="424"/>
      <c r="I1006" s="423"/>
      <c r="J1006" s="423"/>
      <c r="K1006" s="423"/>
      <c r="L1006" s="433"/>
      <c r="M1006" s="423"/>
      <c r="N1006" s="423"/>
      <c r="O1006" s="425"/>
      <c r="P1006" s="434"/>
      <c r="Q1006" s="423"/>
      <c r="R1006" s="423"/>
      <c r="S1006" s="423"/>
      <c r="T1006" s="435" t="str">
        <f>IF(S1006="","",VLOOKUP(S1006,'Drop Down Lists'!$D$2:$E$394,2,FALSE))</f>
        <v/>
      </c>
      <c r="U1006" s="428"/>
      <c r="V1006" s="428"/>
      <c r="W1006" s="436"/>
      <c r="X1006" s="436"/>
      <c r="Y1006" s="437"/>
      <c r="Z1006" s="438" t="str">
        <f t="shared" si="76"/>
        <v/>
      </c>
      <c r="AA1006" s="438" t="str">
        <f>IF(Z1006="","",VLOOKUP(Z1006,'Drop Down Lists'!$D$2:$E$3942,FALSE))</f>
        <v/>
      </c>
      <c r="AB1006" s="438"/>
      <c r="AC1006" s="438"/>
      <c r="AD1006" s="433" t="str">
        <f t="shared" si="77"/>
        <v/>
      </c>
      <c r="AE1006" s="439" t="str">
        <f t="shared" si="75"/>
        <v/>
      </c>
      <c r="AF1006" s="438" t="str">
        <f>IF(AE1006="","",VLOOKUP(AE1006,'Drop Down Lists'!$D$2:$E$394,2,FALSE))</f>
        <v/>
      </c>
      <c r="AG1006" s="439"/>
      <c r="AH1006" s="437" t="str">
        <f t="shared" si="78"/>
        <v/>
      </c>
      <c r="AI1006" s="438" t="str">
        <f t="shared" si="79"/>
        <v xml:space="preserve"> </v>
      </c>
      <c r="AJ1006" s="438" t="str">
        <f>IF(AI1006=" "," ",VLOOKUP(AI1006,'Drop Down Lists'!$D$2:$E$394,2,FALSE))</f>
        <v xml:space="preserve"> </v>
      </c>
      <c r="AK1006" s="440"/>
    </row>
    <row r="1007" spans="1:37">
      <c r="A1007" s="422"/>
      <c r="B1007" s="423"/>
      <c r="C1007" s="423"/>
      <c r="D1007" s="423"/>
      <c r="E1007" s="424"/>
      <c r="F1007" s="423"/>
      <c r="G1007" s="423"/>
      <c r="H1007" s="424"/>
      <c r="I1007" s="423"/>
      <c r="J1007" s="423"/>
      <c r="K1007" s="423"/>
      <c r="L1007" s="433"/>
      <c r="M1007" s="423"/>
      <c r="N1007" s="423"/>
      <c r="O1007" s="425"/>
      <c r="P1007" s="434"/>
      <c r="Q1007" s="423"/>
      <c r="R1007" s="423"/>
      <c r="S1007" s="423"/>
      <c r="T1007" s="435" t="str">
        <f>IF(S1007="","",VLOOKUP(S1007,'Drop Down Lists'!$D$2:$E$394,2,FALSE))</f>
        <v/>
      </c>
      <c r="U1007" s="428"/>
      <c r="V1007" s="428"/>
      <c r="W1007" s="436"/>
      <c r="X1007" s="436"/>
      <c r="Y1007" s="437"/>
      <c r="Z1007" s="438" t="str">
        <f t="shared" si="76"/>
        <v/>
      </c>
      <c r="AA1007" s="438" t="str">
        <f>IF(Z1007="","",VLOOKUP(Z1007,'Drop Down Lists'!$D$2:$E$3942,FALSE))</f>
        <v/>
      </c>
      <c r="AB1007" s="438"/>
      <c r="AC1007" s="438"/>
      <c r="AD1007" s="433" t="str">
        <f t="shared" si="77"/>
        <v/>
      </c>
      <c r="AE1007" s="439" t="str">
        <f t="shared" si="75"/>
        <v/>
      </c>
      <c r="AF1007" s="438" t="str">
        <f>IF(AE1007="","",VLOOKUP(AE1007,'Drop Down Lists'!$D$2:$E$394,2,FALSE))</f>
        <v/>
      </c>
      <c r="AG1007" s="439"/>
      <c r="AH1007" s="437" t="str">
        <f t="shared" si="78"/>
        <v/>
      </c>
      <c r="AI1007" s="438" t="str">
        <f t="shared" si="79"/>
        <v xml:space="preserve"> </v>
      </c>
      <c r="AJ1007" s="438" t="str">
        <f>IF(AI1007=" "," ",VLOOKUP(AI1007,'Drop Down Lists'!$D$2:$E$394,2,FALSE))</f>
        <v xml:space="preserve"> </v>
      </c>
      <c r="AK1007" s="440"/>
    </row>
    <row r="1008" spans="1:37">
      <c r="A1008" s="422"/>
      <c r="B1008" s="423"/>
      <c r="C1008" s="423"/>
      <c r="D1008" s="423"/>
      <c r="E1008" s="424"/>
      <c r="F1008" s="423"/>
      <c r="G1008" s="423"/>
      <c r="H1008" s="424"/>
      <c r="I1008" s="423"/>
      <c r="J1008" s="423"/>
      <c r="K1008" s="423"/>
      <c r="L1008" s="433"/>
      <c r="M1008" s="423"/>
      <c r="N1008" s="423"/>
      <c r="O1008" s="425"/>
      <c r="P1008" s="434"/>
      <c r="Q1008" s="423"/>
      <c r="R1008" s="423"/>
      <c r="S1008" s="423"/>
      <c r="T1008" s="435" t="str">
        <f>IF(S1008="","",VLOOKUP(S1008,'Drop Down Lists'!$D$2:$E$394,2,FALSE))</f>
        <v/>
      </c>
      <c r="U1008" s="428"/>
      <c r="V1008" s="428"/>
      <c r="W1008" s="436"/>
      <c r="X1008" s="436"/>
      <c r="Y1008" s="437"/>
      <c r="Z1008" s="438" t="str">
        <f t="shared" si="76"/>
        <v/>
      </c>
      <c r="AA1008" s="438" t="str">
        <f>IF(Z1008="","",VLOOKUP(Z1008,'Drop Down Lists'!$D$2:$E$3942,FALSE))</f>
        <v/>
      </c>
      <c r="AB1008" s="438"/>
      <c r="AC1008" s="438"/>
      <c r="AD1008" s="433" t="str">
        <f t="shared" si="77"/>
        <v/>
      </c>
      <c r="AE1008" s="439" t="str">
        <f t="shared" si="75"/>
        <v/>
      </c>
      <c r="AF1008" s="438" t="str">
        <f>IF(AE1008="","",VLOOKUP(AE1008,'Drop Down Lists'!$D$2:$E$394,2,FALSE))</f>
        <v/>
      </c>
      <c r="AG1008" s="439"/>
      <c r="AH1008" s="437" t="str">
        <f t="shared" si="78"/>
        <v/>
      </c>
      <c r="AI1008" s="438" t="str">
        <f t="shared" si="79"/>
        <v xml:space="preserve"> </v>
      </c>
      <c r="AJ1008" s="438" t="str">
        <f>IF(AI1008=" "," ",VLOOKUP(AI1008,'Drop Down Lists'!$D$2:$E$394,2,FALSE))</f>
        <v xml:space="preserve"> </v>
      </c>
      <c r="AK1008" s="440"/>
    </row>
    <row r="1009" spans="1:37">
      <c r="A1009" s="422"/>
      <c r="B1009" s="423"/>
      <c r="C1009" s="423"/>
      <c r="D1009" s="423"/>
      <c r="E1009" s="424"/>
      <c r="F1009" s="423"/>
      <c r="G1009" s="423"/>
      <c r="H1009" s="424"/>
      <c r="I1009" s="423"/>
      <c r="J1009" s="423"/>
      <c r="K1009" s="423"/>
      <c r="L1009" s="433"/>
      <c r="M1009" s="423"/>
      <c r="N1009" s="423"/>
      <c r="O1009" s="425"/>
      <c r="P1009" s="434"/>
      <c r="Q1009" s="423"/>
      <c r="R1009" s="423"/>
      <c r="S1009" s="423"/>
      <c r="T1009" s="435" t="str">
        <f>IF(S1009="","",VLOOKUP(S1009,'Drop Down Lists'!$D$2:$E$394,2,FALSE))</f>
        <v/>
      </c>
      <c r="U1009" s="428"/>
      <c r="V1009" s="428"/>
      <c r="W1009" s="436"/>
      <c r="X1009" s="436"/>
      <c r="Y1009" s="437"/>
      <c r="Z1009" s="438" t="str">
        <f t="shared" si="76"/>
        <v/>
      </c>
      <c r="AA1009" s="438" t="str">
        <f>IF(Z1009="","",VLOOKUP(Z1009,'Drop Down Lists'!$D$2:$E$3942,FALSE))</f>
        <v/>
      </c>
      <c r="AB1009" s="438"/>
      <c r="AC1009" s="438"/>
      <c r="AD1009" s="433" t="str">
        <f t="shared" si="77"/>
        <v/>
      </c>
      <c r="AE1009" s="439" t="str">
        <f t="shared" si="75"/>
        <v/>
      </c>
      <c r="AF1009" s="438" t="str">
        <f>IF(AE1009="","",VLOOKUP(AE1009,'Drop Down Lists'!$D$2:$E$394,2,FALSE))</f>
        <v/>
      </c>
      <c r="AG1009" s="439"/>
      <c r="AH1009" s="437" t="str">
        <f t="shared" si="78"/>
        <v/>
      </c>
      <c r="AI1009" s="438" t="str">
        <f t="shared" si="79"/>
        <v xml:space="preserve"> </v>
      </c>
      <c r="AJ1009" s="438" t="str">
        <f>IF(AI1009=" "," ",VLOOKUP(AI1009,'Drop Down Lists'!$D$2:$E$394,2,FALSE))</f>
        <v xml:space="preserve"> </v>
      </c>
      <c r="AK1009" s="440"/>
    </row>
    <row r="1010" spans="1:37">
      <c r="A1010" s="422"/>
      <c r="B1010" s="423"/>
      <c r="C1010" s="423"/>
      <c r="D1010" s="423"/>
      <c r="E1010" s="424"/>
      <c r="F1010" s="423"/>
      <c r="G1010" s="423"/>
      <c r="H1010" s="424"/>
      <c r="I1010" s="423"/>
      <c r="J1010" s="423"/>
      <c r="K1010" s="423"/>
      <c r="L1010" s="433"/>
      <c r="M1010" s="423"/>
      <c r="N1010" s="423"/>
      <c r="O1010" s="425"/>
      <c r="P1010" s="434"/>
      <c r="Q1010" s="423"/>
      <c r="R1010" s="423"/>
      <c r="S1010" s="423"/>
      <c r="T1010" s="435" t="str">
        <f>IF(S1010="","",VLOOKUP(S1010,'Drop Down Lists'!$D$2:$E$394,2,FALSE))</f>
        <v/>
      </c>
      <c r="U1010" s="428"/>
      <c r="V1010" s="428"/>
      <c r="W1010" s="436"/>
      <c r="X1010" s="436"/>
      <c r="Y1010" s="437"/>
      <c r="Z1010" s="438" t="str">
        <f t="shared" si="76"/>
        <v/>
      </c>
      <c r="AA1010" s="438" t="str">
        <f>IF(Z1010="","",VLOOKUP(Z1010,'Drop Down Lists'!$D$2:$E$3942,FALSE))</f>
        <v/>
      </c>
      <c r="AB1010" s="438"/>
      <c r="AC1010" s="438"/>
      <c r="AD1010" s="433" t="str">
        <f t="shared" si="77"/>
        <v/>
      </c>
      <c r="AE1010" s="439" t="str">
        <f t="shared" si="75"/>
        <v/>
      </c>
      <c r="AF1010" s="438" t="str">
        <f>IF(AE1010="","",VLOOKUP(AE1010,'Drop Down Lists'!$D$2:$E$394,2,FALSE))</f>
        <v/>
      </c>
      <c r="AG1010" s="439"/>
      <c r="AH1010" s="437" t="str">
        <f t="shared" si="78"/>
        <v/>
      </c>
      <c r="AI1010" s="438" t="str">
        <f t="shared" si="79"/>
        <v xml:space="preserve"> </v>
      </c>
      <c r="AJ1010" s="438" t="str">
        <f>IF(AI1010=" "," ",VLOOKUP(AI1010,'Drop Down Lists'!$D$2:$E$394,2,FALSE))</f>
        <v xml:space="preserve"> </v>
      </c>
      <c r="AK1010" s="440"/>
    </row>
    <row r="1011" spans="1:37">
      <c r="A1011" s="422"/>
      <c r="B1011" s="423"/>
      <c r="C1011" s="423"/>
      <c r="D1011" s="423"/>
      <c r="E1011" s="424"/>
      <c r="F1011" s="423"/>
      <c r="G1011" s="423"/>
      <c r="H1011" s="424"/>
      <c r="I1011" s="423"/>
      <c r="J1011" s="423"/>
      <c r="K1011" s="423"/>
      <c r="L1011" s="433"/>
      <c r="M1011" s="423"/>
      <c r="N1011" s="423"/>
      <c r="O1011" s="425"/>
      <c r="P1011" s="434"/>
      <c r="Q1011" s="423"/>
      <c r="R1011" s="423"/>
      <c r="S1011" s="423"/>
      <c r="T1011" s="435" t="str">
        <f>IF(S1011="","",VLOOKUP(S1011,'Drop Down Lists'!$D$2:$E$394,2,FALSE))</f>
        <v/>
      </c>
      <c r="U1011" s="428"/>
      <c r="V1011" s="428"/>
      <c r="W1011" s="436"/>
      <c r="X1011" s="436"/>
      <c r="Y1011" s="437"/>
      <c r="Z1011" s="438" t="str">
        <f t="shared" si="76"/>
        <v/>
      </c>
      <c r="AA1011" s="438" t="str">
        <f>IF(Z1011="","",VLOOKUP(Z1011,'Drop Down Lists'!$D$2:$E$3942,FALSE))</f>
        <v/>
      </c>
      <c r="AB1011" s="438"/>
      <c r="AC1011" s="438"/>
      <c r="AD1011" s="433" t="str">
        <f t="shared" si="77"/>
        <v/>
      </c>
      <c r="AE1011" s="439" t="str">
        <f t="shared" si="75"/>
        <v/>
      </c>
      <c r="AF1011" s="438" t="str">
        <f>IF(AE1011="","",VLOOKUP(AE1011,'Drop Down Lists'!$D$2:$E$394,2,FALSE))</f>
        <v/>
      </c>
      <c r="AG1011" s="439"/>
      <c r="AH1011" s="437" t="str">
        <f t="shared" si="78"/>
        <v/>
      </c>
      <c r="AI1011" s="438" t="str">
        <f t="shared" si="79"/>
        <v xml:space="preserve"> </v>
      </c>
      <c r="AJ1011" s="438" t="str">
        <f>IF(AI1011=" "," ",VLOOKUP(AI1011,'Drop Down Lists'!$D$2:$E$394,2,FALSE))</f>
        <v xml:space="preserve"> </v>
      </c>
      <c r="AK1011" s="440"/>
    </row>
    <row r="1012" spans="1:37">
      <c r="A1012" s="422"/>
      <c r="B1012" s="423"/>
      <c r="C1012" s="423"/>
      <c r="D1012" s="423"/>
      <c r="E1012" s="424"/>
      <c r="F1012" s="423"/>
      <c r="G1012" s="423"/>
      <c r="H1012" s="424"/>
      <c r="I1012" s="423"/>
      <c r="J1012" s="423"/>
      <c r="K1012" s="423"/>
      <c r="L1012" s="433"/>
      <c r="M1012" s="423"/>
      <c r="N1012" s="423"/>
      <c r="O1012" s="425"/>
      <c r="P1012" s="434"/>
      <c r="Q1012" s="423"/>
      <c r="R1012" s="423"/>
      <c r="S1012" s="423"/>
      <c r="T1012" s="435" t="str">
        <f>IF(S1012="","",VLOOKUP(S1012,'Drop Down Lists'!$D$2:$E$394,2,FALSE))</f>
        <v/>
      </c>
      <c r="U1012" s="428"/>
      <c r="V1012" s="428"/>
      <c r="W1012" s="436"/>
      <c r="X1012" s="436"/>
      <c r="Y1012" s="437"/>
      <c r="Z1012" s="438" t="str">
        <f t="shared" si="76"/>
        <v/>
      </c>
      <c r="AA1012" s="438" t="str">
        <f>IF(Z1012="","",VLOOKUP(Z1012,'Drop Down Lists'!$D$2:$E$3942,FALSE))</f>
        <v/>
      </c>
      <c r="AB1012" s="438"/>
      <c r="AC1012" s="438"/>
      <c r="AD1012" s="433" t="str">
        <f t="shared" si="77"/>
        <v/>
      </c>
      <c r="AE1012" s="439" t="str">
        <f t="shared" si="75"/>
        <v/>
      </c>
      <c r="AF1012" s="438" t="str">
        <f>IF(AE1012="","",VLOOKUP(AE1012,'Drop Down Lists'!$D$2:$E$394,2,FALSE))</f>
        <v/>
      </c>
      <c r="AG1012" s="439"/>
      <c r="AH1012" s="437" t="str">
        <f t="shared" si="78"/>
        <v/>
      </c>
      <c r="AI1012" s="438" t="str">
        <f t="shared" si="79"/>
        <v xml:space="preserve"> </v>
      </c>
      <c r="AJ1012" s="438" t="str">
        <f>IF(AI1012=" "," ",VLOOKUP(AI1012,'Drop Down Lists'!$D$2:$E$394,2,FALSE))</f>
        <v xml:space="preserve"> </v>
      </c>
      <c r="AK1012" s="440"/>
    </row>
    <row r="1013" spans="1:37">
      <c r="A1013" s="422"/>
      <c r="B1013" s="423"/>
      <c r="C1013" s="423"/>
      <c r="D1013" s="423"/>
      <c r="E1013" s="424"/>
      <c r="F1013" s="423"/>
      <c r="G1013" s="423"/>
      <c r="H1013" s="424"/>
      <c r="I1013" s="423"/>
      <c r="J1013" s="423"/>
      <c r="K1013" s="423"/>
      <c r="L1013" s="433"/>
      <c r="M1013" s="423"/>
      <c r="N1013" s="423"/>
      <c r="O1013" s="425"/>
      <c r="P1013" s="434"/>
      <c r="Q1013" s="423"/>
      <c r="R1013" s="423"/>
      <c r="S1013" s="423"/>
      <c r="T1013" s="435" t="str">
        <f>IF(S1013="","",VLOOKUP(S1013,'Drop Down Lists'!$D$2:$E$394,2,FALSE))</f>
        <v/>
      </c>
      <c r="U1013" s="428"/>
      <c r="V1013" s="428"/>
      <c r="W1013" s="436"/>
      <c r="X1013" s="436"/>
      <c r="Y1013" s="437"/>
      <c r="Z1013" s="438" t="str">
        <f t="shared" si="76"/>
        <v/>
      </c>
      <c r="AA1013" s="438" t="str">
        <f>IF(Z1013="","",VLOOKUP(Z1013,'Drop Down Lists'!$D$2:$E$3942,FALSE))</f>
        <v/>
      </c>
      <c r="AB1013" s="438"/>
      <c r="AC1013" s="438"/>
      <c r="AD1013" s="433" t="str">
        <f t="shared" si="77"/>
        <v/>
      </c>
      <c r="AE1013" s="439" t="str">
        <f t="shared" si="75"/>
        <v/>
      </c>
      <c r="AF1013" s="438" t="str">
        <f>IF(AE1013="","",VLOOKUP(AE1013,'Drop Down Lists'!$D$2:$E$394,2,FALSE))</f>
        <v/>
      </c>
      <c r="AG1013" s="439"/>
      <c r="AH1013" s="437" t="str">
        <f t="shared" si="78"/>
        <v/>
      </c>
      <c r="AI1013" s="438" t="str">
        <f t="shared" si="79"/>
        <v xml:space="preserve"> </v>
      </c>
      <c r="AJ1013" s="438" t="str">
        <f>IF(AI1013=" "," ",VLOOKUP(AI1013,'Drop Down Lists'!$D$2:$E$394,2,FALSE))</f>
        <v xml:space="preserve"> </v>
      </c>
      <c r="AK1013" s="440"/>
    </row>
    <row r="1014" spans="1:37">
      <c r="A1014" s="422"/>
      <c r="B1014" s="423"/>
      <c r="C1014" s="423"/>
      <c r="D1014" s="423"/>
      <c r="E1014" s="424"/>
      <c r="F1014" s="423"/>
      <c r="G1014" s="423"/>
      <c r="H1014" s="424"/>
      <c r="I1014" s="423"/>
      <c r="J1014" s="423"/>
      <c r="K1014" s="423"/>
      <c r="L1014" s="433"/>
      <c r="M1014" s="423"/>
      <c r="N1014" s="423"/>
      <c r="O1014" s="425"/>
      <c r="P1014" s="434"/>
      <c r="Q1014" s="423"/>
      <c r="R1014" s="423"/>
      <c r="S1014" s="423"/>
      <c r="T1014" s="435" t="str">
        <f>IF(S1014="","",VLOOKUP(S1014,'Drop Down Lists'!$D$2:$E$394,2,FALSE))</f>
        <v/>
      </c>
      <c r="U1014" s="428"/>
      <c r="V1014" s="428"/>
      <c r="W1014" s="436"/>
      <c r="X1014" s="436"/>
      <c r="Y1014" s="437"/>
      <c r="Z1014" s="438" t="str">
        <f t="shared" si="76"/>
        <v/>
      </c>
      <c r="AA1014" s="438" t="str">
        <f>IF(Z1014="","",VLOOKUP(Z1014,'Drop Down Lists'!$D$2:$E$3942,FALSE))</f>
        <v/>
      </c>
      <c r="AB1014" s="438"/>
      <c r="AC1014" s="438"/>
      <c r="AD1014" s="433" t="str">
        <f t="shared" si="77"/>
        <v/>
      </c>
      <c r="AE1014" s="439" t="str">
        <f t="shared" si="75"/>
        <v/>
      </c>
      <c r="AF1014" s="438" t="str">
        <f>IF(AE1014="","",VLOOKUP(AE1014,'Drop Down Lists'!$D$2:$E$394,2,FALSE))</f>
        <v/>
      </c>
      <c r="AG1014" s="439"/>
      <c r="AH1014" s="437" t="str">
        <f t="shared" si="78"/>
        <v/>
      </c>
      <c r="AI1014" s="438" t="str">
        <f t="shared" si="79"/>
        <v xml:space="preserve"> </v>
      </c>
      <c r="AJ1014" s="438" t="str">
        <f>IF(AI1014=" "," ",VLOOKUP(AI1014,'Drop Down Lists'!$D$2:$E$394,2,FALSE))</f>
        <v xml:space="preserve"> </v>
      </c>
      <c r="AK1014" s="440"/>
    </row>
    <row r="1015" spans="1:37">
      <c r="A1015" s="422"/>
      <c r="B1015" s="423"/>
      <c r="C1015" s="423"/>
      <c r="D1015" s="423"/>
      <c r="E1015" s="424"/>
      <c r="F1015" s="423"/>
      <c r="G1015" s="423"/>
      <c r="H1015" s="424"/>
      <c r="I1015" s="423"/>
      <c r="J1015" s="423"/>
      <c r="K1015" s="423"/>
      <c r="L1015" s="433"/>
      <c r="M1015" s="423"/>
      <c r="N1015" s="423"/>
      <c r="O1015" s="425"/>
      <c r="P1015" s="434"/>
      <c r="Q1015" s="423"/>
      <c r="R1015" s="423"/>
      <c r="S1015" s="423"/>
      <c r="T1015" s="435" t="str">
        <f>IF(S1015="","",VLOOKUP(S1015,'Drop Down Lists'!$D$2:$E$394,2,FALSE))</f>
        <v/>
      </c>
      <c r="U1015" s="428"/>
      <c r="V1015" s="428"/>
      <c r="W1015" s="436"/>
      <c r="X1015" s="436"/>
      <c r="Y1015" s="437"/>
      <c r="Z1015" s="438" t="str">
        <f t="shared" si="76"/>
        <v/>
      </c>
      <c r="AA1015" s="438" t="str">
        <f>IF(Z1015="","",VLOOKUP(Z1015,'Drop Down Lists'!$D$2:$E$3942,FALSE))</f>
        <v/>
      </c>
      <c r="AB1015" s="438"/>
      <c r="AC1015" s="438"/>
      <c r="AD1015" s="433" t="str">
        <f t="shared" si="77"/>
        <v/>
      </c>
      <c r="AE1015" s="439" t="str">
        <f t="shared" si="75"/>
        <v/>
      </c>
      <c r="AF1015" s="438" t="str">
        <f>IF(AE1015="","",VLOOKUP(AE1015,'Drop Down Lists'!$D$2:$E$394,2,FALSE))</f>
        <v/>
      </c>
      <c r="AG1015" s="439"/>
      <c r="AH1015" s="437" t="str">
        <f t="shared" si="78"/>
        <v/>
      </c>
      <c r="AI1015" s="438" t="str">
        <f t="shared" si="79"/>
        <v xml:space="preserve"> </v>
      </c>
      <c r="AJ1015" s="438" t="str">
        <f>IF(AI1015=" "," ",VLOOKUP(AI1015,'Drop Down Lists'!$D$2:$E$394,2,FALSE))</f>
        <v xml:space="preserve"> </v>
      </c>
      <c r="AK1015" s="440"/>
    </row>
    <row r="1016" spans="1:37">
      <c r="A1016" s="422"/>
      <c r="B1016" s="423"/>
      <c r="C1016" s="423"/>
      <c r="D1016" s="423"/>
      <c r="E1016" s="424"/>
      <c r="F1016" s="423"/>
      <c r="G1016" s="423"/>
      <c r="H1016" s="424"/>
      <c r="I1016" s="423"/>
      <c r="J1016" s="423"/>
      <c r="K1016" s="423"/>
      <c r="L1016" s="433"/>
      <c r="M1016" s="423"/>
      <c r="N1016" s="423"/>
      <c r="O1016" s="425"/>
      <c r="P1016" s="434"/>
      <c r="Q1016" s="423"/>
      <c r="R1016" s="423"/>
      <c r="S1016" s="423"/>
      <c r="T1016" s="435" t="str">
        <f>IF(S1016="","",VLOOKUP(S1016,'Drop Down Lists'!$D$2:$E$394,2,FALSE))</f>
        <v/>
      </c>
      <c r="U1016" s="428"/>
      <c r="V1016" s="428"/>
      <c r="W1016" s="436"/>
      <c r="X1016" s="436"/>
      <c r="Y1016" s="437"/>
      <c r="Z1016" s="438" t="str">
        <f t="shared" si="76"/>
        <v/>
      </c>
      <c r="AA1016" s="438" t="str">
        <f>IF(Z1016="","",VLOOKUP(Z1016,'Drop Down Lists'!$D$2:$E$3942,FALSE))</f>
        <v/>
      </c>
      <c r="AB1016" s="438"/>
      <c r="AC1016" s="438"/>
      <c r="AD1016" s="433" t="str">
        <f t="shared" si="77"/>
        <v/>
      </c>
      <c r="AE1016" s="439" t="str">
        <f t="shared" si="75"/>
        <v/>
      </c>
      <c r="AF1016" s="438" t="str">
        <f>IF(AE1016="","",VLOOKUP(AE1016,'Drop Down Lists'!$D$2:$E$394,2,FALSE))</f>
        <v/>
      </c>
      <c r="AG1016" s="439"/>
      <c r="AH1016" s="437" t="str">
        <f t="shared" si="78"/>
        <v/>
      </c>
      <c r="AI1016" s="438" t="str">
        <f t="shared" si="79"/>
        <v xml:space="preserve"> </v>
      </c>
      <c r="AJ1016" s="438" t="str">
        <f>IF(AI1016=" "," ",VLOOKUP(AI1016,'Drop Down Lists'!$D$2:$E$394,2,FALSE))</f>
        <v xml:space="preserve"> </v>
      </c>
      <c r="AK1016" s="440"/>
    </row>
    <row r="1017" spans="1:37">
      <c r="A1017" s="422"/>
      <c r="B1017" s="423"/>
      <c r="C1017" s="423"/>
      <c r="D1017" s="423"/>
      <c r="E1017" s="424"/>
      <c r="F1017" s="423"/>
      <c r="G1017" s="423"/>
      <c r="H1017" s="424"/>
      <c r="I1017" s="423"/>
      <c r="J1017" s="423"/>
      <c r="K1017" s="423"/>
      <c r="L1017" s="433"/>
      <c r="M1017" s="423"/>
      <c r="N1017" s="423"/>
      <c r="O1017" s="425"/>
      <c r="P1017" s="434"/>
      <c r="Q1017" s="423"/>
      <c r="R1017" s="423"/>
      <c r="S1017" s="423"/>
      <c r="T1017" s="435" t="str">
        <f>IF(S1017="","",VLOOKUP(S1017,'Drop Down Lists'!$D$2:$E$394,2,FALSE))</f>
        <v/>
      </c>
      <c r="U1017" s="428"/>
      <c r="V1017" s="428"/>
      <c r="W1017" s="436"/>
      <c r="X1017" s="436"/>
      <c r="Y1017" s="437"/>
      <c r="Z1017" s="438" t="str">
        <f t="shared" si="76"/>
        <v/>
      </c>
      <c r="AA1017" s="438" t="str">
        <f>IF(Z1017="","",VLOOKUP(Z1017,'Drop Down Lists'!$D$2:$E$3942,FALSE))</f>
        <v/>
      </c>
      <c r="AB1017" s="438"/>
      <c r="AC1017" s="438"/>
      <c r="AD1017" s="433" t="str">
        <f t="shared" si="77"/>
        <v/>
      </c>
      <c r="AE1017" s="439" t="str">
        <f t="shared" si="75"/>
        <v/>
      </c>
      <c r="AF1017" s="438" t="str">
        <f>IF(AE1017="","",VLOOKUP(AE1017,'Drop Down Lists'!$D$2:$E$394,2,FALSE))</f>
        <v/>
      </c>
      <c r="AG1017" s="439"/>
      <c r="AH1017" s="437" t="str">
        <f t="shared" si="78"/>
        <v/>
      </c>
      <c r="AI1017" s="438" t="str">
        <f t="shared" si="79"/>
        <v xml:space="preserve"> </v>
      </c>
      <c r="AJ1017" s="438" t="str">
        <f>IF(AI1017=" "," ",VLOOKUP(AI1017,'Drop Down Lists'!$D$2:$E$394,2,FALSE))</f>
        <v xml:space="preserve"> </v>
      </c>
      <c r="AK1017" s="440"/>
    </row>
    <row r="1018" spans="1:37">
      <c r="A1018" s="422"/>
      <c r="B1018" s="423"/>
      <c r="C1018" s="423"/>
      <c r="D1018" s="423"/>
      <c r="E1018" s="424"/>
      <c r="F1018" s="423"/>
      <c r="G1018" s="423"/>
      <c r="H1018" s="424"/>
      <c r="I1018" s="423"/>
      <c r="J1018" s="423"/>
      <c r="K1018" s="423"/>
      <c r="L1018" s="433"/>
      <c r="M1018" s="423"/>
      <c r="N1018" s="423"/>
      <c r="O1018" s="425"/>
      <c r="P1018" s="434"/>
      <c r="Q1018" s="423"/>
      <c r="R1018" s="423"/>
      <c r="S1018" s="423"/>
      <c r="T1018" s="435" t="str">
        <f>IF(S1018="","",VLOOKUP(S1018,'Drop Down Lists'!$D$2:$E$394,2,FALSE))</f>
        <v/>
      </c>
      <c r="U1018" s="428"/>
      <c r="V1018" s="428"/>
      <c r="W1018" s="436"/>
      <c r="X1018" s="436"/>
      <c r="Y1018" s="437"/>
      <c r="Z1018" s="438" t="str">
        <f t="shared" si="76"/>
        <v/>
      </c>
      <c r="AA1018" s="438" t="str">
        <f>IF(Z1018="","",VLOOKUP(Z1018,'Drop Down Lists'!$D$2:$E$3942,FALSE))</f>
        <v/>
      </c>
      <c r="AB1018" s="438"/>
      <c r="AC1018" s="438"/>
      <c r="AD1018" s="433" t="str">
        <f t="shared" si="77"/>
        <v/>
      </c>
      <c r="AE1018" s="439" t="str">
        <f t="shared" si="75"/>
        <v/>
      </c>
      <c r="AF1018" s="438" t="str">
        <f>IF(AE1018="","",VLOOKUP(AE1018,'Drop Down Lists'!$D$2:$E$394,2,FALSE))</f>
        <v/>
      </c>
      <c r="AG1018" s="439"/>
      <c r="AH1018" s="437" t="str">
        <f t="shared" si="78"/>
        <v/>
      </c>
      <c r="AI1018" s="438" t="str">
        <f t="shared" si="79"/>
        <v xml:space="preserve"> </v>
      </c>
      <c r="AJ1018" s="438" t="str">
        <f>IF(AI1018=" "," ",VLOOKUP(AI1018,'Drop Down Lists'!$D$2:$E$394,2,FALSE))</f>
        <v xml:space="preserve"> </v>
      </c>
      <c r="AK1018" s="440"/>
    </row>
    <row r="1019" spans="1:37">
      <c r="A1019" s="422"/>
      <c r="B1019" s="423"/>
      <c r="C1019" s="423"/>
      <c r="D1019" s="423"/>
      <c r="E1019" s="424"/>
      <c r="F1019" s="423"/>
      <c r="G1019" s="423"/>
      <c r="H1019" s="424"/>
      <c r="I1019" s="423"/>
      <c r="J1019" s="423"/>
      <c r="K1019" s="423"/>
      <c r="L1019" s="433"/>
      <c r="M1019" s="423"/>
      <c r="N1019" s="423"/>
      <c r="O1019" s="425"/>
      <c r="P1019" s="434"/>
      <c r="Q1019" s="423"/>
      <c r="R1019" s="423"/>
      <c r="S1019" s="423"/>
      <c r="T1019" s="435" t="str">
        <f>IF(S1019="","",VLOOKUP(S1019,'Drop Down Lists'!$D$2:$E$394,2,FALSE))</f>
        <v/>
      </c>
      <c r="U1019" s="428"/>
      <c r="V1019" s="428"/>
      <c r="W1019" s="436"/>
      <c r="X1019" s="436"/>
      <c r="Y1019" s="437"/>
      <c r="Z1019" s="438" t="str">
        <f t="shared" si="76"/>
        <v/>
      </c>
      <c r="AA1019" s="438" t="str">
        <f>IF(Z1019="","",VLOOKUP(Z1019,'Drop Down Lists'!$D$2:$E$3942,FALSE))</f>
        <v/>
      </c>
      <c r="AB1019" s="438"/>
      <c r="AC1019" s="438"/>
      <c r="AD1019" s="433" t="str">
        <f t="shared" si="77"/>
        <v/>
      </c>
      <c r="AE1019" s="439" t="str">
        <f t="shared" si="75"/>
        <v/>
      </c>
      <c r="AF1019" s="438" t="str">
        <f>IF(AE1019="","",VLOOKUP(AE1019,'Drop Down Lists'!$D$2:$E$394,2,FALSE))</f>
        <v/>
      </c>
      <c r="AG1019" s="439"/>
      <c r="AH1019" s="437" t="str">
        <f t="shared" si="78"/>
        <v/>
      </c>
      <c r="AI1019" s="438" t="str">
        <f t="shared" si="79"/>
        <v xml:space="preserve"> </v>
      </c>
      <c r="AJ1019" s="438" t="str">
        <f>IF(AI1019=" "," ",VLOOKUP(AI1019,'Drop Down Lists'!$D$2:$E$394,2,FALSE))</f>
        <v xml:space="preserve"> </v>
      </c>
      <c r="AK1019" s="440"/>
    </row>
    <row r="1020" spans="1:37">
      <c r="A1020" s="422"/>
      <c r="B1020" s="423"/>
      <c r="C1020" s="423"/>
      <c r="D1020" s="423"/>
      <c r="E1020" s="424"/>
      <c r="F1020" s="423"/>
      <c r="G1020" s="423"/>
      <c r="H1020" s="424"/>
      <c r="I1020" s="423"/>
      <c r="J1020" s="423"/>
      <c r="K1020" s="423"/>
      <c r="L1020" s="433"/>
      <c r="M1020" s="423"/>
      <c r="N1020" s="423"/>
      <c r="O1020" s="425"/>
      <c r="P1020" s="434"/>
      <c r="Q1020" s="423"/>
      <c r="R1020" s="423"/>
      <c r="S1020" s="423"/>
      <c r="T1020" s="435" t="str">
        <f>IF(S1020="","",VLOOKUP(S1020,'Drop Down Lists'!$D$2:$E$394,2,FALSE))</f>
        <v/>
      </c>
      <c r="U1020" s="428"/>
      <c r="V1020" s="428"/>
      <c r="W1020" s="436"/>
      <c r="X1020" s="436"/>
      <c r="Y1020" s="437"/>
      <c r="Z1020" s="438" t="str">
        <f t="shared" si="76"/>
        <v/>
      </c>
      <c r="AA1020" s="438" t="str">
        <f>IF(Z1020="","",VLOOKUP(Z1020,'Drop Down Lists'!$D$2:$E$3942,FALSE))</f>
        <v/>
      </c>
      <c r="AB1020" s="438"/>
      <c r="AC1020" s="438"/>
      <c r="AD1020" s="433" t="str">
        <f t="shared" si="77"/>
        <v/>
      </c>
      <c r="AE1020" s="439" t="str">
        <f t="shared" si="75"/>
        <v/>
      </c>
      <c r="AF1020" s="438" t="str">
        <f>IF(AE1020="","",VLOOKUP(AE1020,'Drop Down Lists'!$D$2:$E$394,2,FALSE))</f>
        <v/>
      </c>
      <c r="AG1020" s="439"/>
      <c r="AH1020" s="437" t="str">
        <f t="shared" si="78"/>
        <v/>
      </c>
      <c r="AI1020" s="438" t="str">
        <f t="shared" si="79"/>
        <v xml:space="preserve"> </v>
      </c>
      <c r="AJ1020" s="438" t="str">
        <f>IF(AI1020=" "," ",VLOOKUP(AI1020,'Drop Down Lists'!$D$2:$E$394,2,FALSE))</f>
        <v xml:space="preserve"> </v>
      </c>
      <c r="AK1020" s="440"/>
    </row>
    <row r="1021" spans="1:37">
      <c r="A1021" s="422"/>
      <c r="B1021" s="423"/>
      <c r="C1021" s="423"/>
      <c r="D1021" s="423"/>
      <c r="E1021" s="424"/>
      <c r="F1021" s="423"/>
      <c r="G1021" s="423"/>
      <c r="H1021" s="424"/>
      <c r="I1021" s="423"/>
      <c r="J1021" s="423"/>
      <c r="K1021" s="423"/>
      <c r="L1021" s="433"/>
      <c r="M1021" s="423"/>
      <c r="N1021" s="423"/>
      <c r="O1021" s="425"/>
      <c r="P1021" s="434"/>
      <c r="Q1021" s="423"/>
      <c r="R1021" s="423"/>
      <c r="S1021" s="423"/>
      <c r="T1021" s="435" t="str">
        <f>IF(S1021="","",VLOOKUP(S1021,'Drop Down Lists'!$D$2:$E$394,2,FALSE))</f>
        <v/>
      </c>
      <c r="U1021" s="428"/>
      <c r="V1021" s="428"/>
      <c r="W1021" s="436"/>
      <c r="X1021" s="436"/>
      <c r="Y1021" s="437"/>
      <c r="Z1021" s="438" t="str">
        <f t="shared" si="76"/>
        <v/>
      </c>
      <c r="AA1021" s="438" t="str">
        <f>IF(Z1021="","",VLOOKUP(Z1021,'Drop Down Lists'!$D$2:$E$3942,FALSE))</f>
        <v/>
      </c>
      <c r="AB1021" s="438"/>
      <c r="AC1021" s="438"/>
      <c r="AD1021" s="433" t="str">
        <f t="shared" si="77"/>
        <v/>
      </c>
      <c r="AE1021" s="439" t="str">
        <f t="shared" si="75"/>
        <v/>
      </c>
      <c r="AF1021" s="438" t="str">
        <f>IF(AE1021="","",VLOOKUP(AE1021,'Drop Down Lists'!$D$2:$E$394,2,FALSE))</f>
        <v/>
      </c>
      <c r="AG1021" s="439"/>
      <c r="AH1021" s="437" t="str">
        <f t="shared" si="78"/>
        <v/>
      </c>
      <c r="AI1021" s="438" t="str">
        <f t="shared" si="79"/>
        <v xml:space="preserve"> </v>
      </c>
      <c r="AJ1021" s="438" t="str">
        <f>IF(AI1021=" "," ",VLOOKUP(AI1021,'Drop Down Lists'!$D$2:$E$394,2,FALSE))</f>
        <v xml:space="preserve"> </v>
      </c>
      <c r="AK1021" s="440"/>
    </row>
    <row r="1022" spans="1:37">
      <c r="A1022" s="422"/>
      <c r="B1022" s="423"/>
      <c r="C1022" s="423"/>
      <c r="D1022" s="423"/>
      <c r="E1022" s="424"/>
      <c r="F1022" s="423"/>
      <c r="G1022" s="423"/>
      <c r="H1022" s="424"/>
      <c r="I1022" s="423"/>
      <c r="J1022" s="423"/>
      <c r="K1022" s="423"/>
      <c r="L1022" s="433"/>
      <c r="M1022" s="423"/>
      <c r="N1022" s="423"/>
      <c r="O1022" s="425"/>
      <c r="P1022" s="434"/>
      <c r="Q1022" s="423"/>
      <c r="R1022" s="423"/>
      <c r="S1022" s="423"/>
      <c r="T1022" s="435" t="str">
        <f>IF(S1022="","",VLOOKUP(S1022,'Drop Down Lists'!$D$2:$E$394,2,FALSE))</f>
        <v/>
      </c>
      <c r="U1022" s="428"/>
      <c r="V1022" s="428"/>
      <c r="W1022" s="436"/>
      <c r="X1022" s="436"/>
      <c r="Y1022" s="437"/>
      <c r="Z1022" s="438" t="str">
        <f t="shared" si="76"/>
        <v/>
      </c>
      <c r="AA1022" s="438" t="str">
        <f>IF(Z1022="","",VLOOKUP(Z1022,'Drop Down Lists'!$D$2:$E$3942,FALSE))</f>
        <v/>
      </c>
      <c r="AB1022" s="438"/>
      <c r="AC1022" s="438"/>
      <c r="AD1022" s="433" t="str">
        <f t="shared" si="77"/>
        <v/>
      </c>
      <c r="AE1022" s="439" t="str">
        <f t="shared" si="75"/>
        <v/>
      </c>
      <c r="AF1022" s="438" t="str">
        <f>IF(AE1022="","",VLOOKUP(AE1022,'Drop Down Lists'!$D$2:$E$394,2,FALSE))</f>
        <v/>
      </c>
      <c r="AG1022" s="439"/>
      <c r="AH1022" s="437" t="str">
        <f t="shared" si="78"/>
        <v/>
      </c>
      <c r="AI1022" s="438" t="str">
        <f t="shared" si="79"/>
        <v xml:space="preserve"> </v>
      </c>
      <c r="AJ1022" s="438" t="str">
        <f>IF(AI1022=" "," ",VLOOKUP(AI1022,'Drop Down Lists'!$D$2:$E$394,2,FALSE))</f>
        <v xml:space="preserve"> </v>
      </c>
      <c r="AK1022" s="440"/>
    </row>
    <row r="1023" spans="1:37">
      <c r="A1023" s="422"/>
      <c r="B1023" s="423"/>
      <c r="C1023" s="423"/>
      <c r="D1023" s="423"/>
      <c r="E1023" s="424"/>
      <c r="F1023" s="423"/>
      <c r="G1023" s="423"/>
      <c r="H1023" s="424"/>
      <c r="I1023" s="423"/>
      <c r="J1023" s="423"/>
      <c r="K1023" s="423"/>
      <c r="L1023" s="433"/>
      <c r="M1023" s="423"/>
      <c r="N1023" s="423"/>
      <c r="O1023" s="425"/>
      <c r="P1023" s="434"/>
      <c r="Q1023" s="423"/>
      <c r="R1023" s="423"/>
      <c r="S1023" s="423"/>
      <c r="T1023" s="435" t="str">
        <f>IF(S1023="","",VLOOKUP(S1023,'Drop Down Lists'!$D$2:$E$394,2,FALSE))</f>
        <v/>
      </c>
      <c r="U1023" s="428"/>
      <c r="V1023" s="428"/>
      <c r="W1023" s="436"/>
      <c r="X1023" s="436"/>
      <c r="Y1023" s="437"/>
      <c r="Z1023" s="438" t="str">
        <f t="shared" si="76"/>
        <v/>
      </c>
      <c r="AA1023" s="438" t="str">
        <f>IF(Z1023="","",VLOOKUP(Z1023,'Drop Down Lists'!$D$2:$E$3942,FALSE))</f>
        <v/>
      </c>
      <c r="AB1023" s="438"/>
      <c r="AC1023" s="438"/>
      <c r="AD1023" s="433" t="str">
        <f t="shared" si="77"/>
        <v/>
      </c>
      <c r="AE1023" s="439" t="str">
        <f t="shared" si="75"/>
        <v/>
      </c>
      <c r="AF1023" s="438" t="str">
        <f>IF(AE1023="","",VLOOKUP(AE1023,'Drop Down Lists'!$D$2:$E$394,2,FALSE))</f>
        <v/>
      </c>
      <c r="AG1023" s="439"/>
      <c r="AH1023" s="437" t="str">
        <f t="shared" si="78"/>
        <v/>
      </c>
      <c r="AI1023" s="438" t="str">
        <f t="shared" si="79"/>
        <v xml:space="preserve"> </v>
      </c>
      <c r="AJ1023" s="438" t="str">
        <f>IF(AI1023=" "," ",VLOOKUP(AI1023,'Drop Down Lists'!$D$2:$E$394,2,FALSE))</f>
        <v xml:space="preserve"> </v>
      </c>
      <c r="AK1023" s="440"/>
    </row>
    <row r="1024" spans="1:37">
      <c r="A1024" s="422"/>
      <c r="B1024" s="423"/>
      <c r="C1024" s="423"/>
      <c r="D1024" s="423"/>
      <c r="E1024" s="424"/>
      <c r="F1024" s="423"/>
      <c r="G1024" s="423"/>
      <c r="H1024" s="424"/>
      <c r="I1024" s="423"/>
      <c r="J1024" s="423"/>
      <c r="K1024" s="423"/>
      <c r="L1024" s="433"/>
      <c r="M1024" s="423"/>
      <c r="N1024" s="423"/>
      <c r="O1024" s="425"/>
      <c r="P1024" s="434"/>
      <c r="Q1024" s="423"/>
      <c r="R1024" s="423"/>
      <c r="S1024" s="423"/>
      <c r="T1024" s="435" t="str">
        <f>IF(S1024="","",VLOOKUP(S1024,'Drop Down Lists'!$D$2:$E$394,2,FALSE))</f>
        <v/>
      </c>
      <c r="U1024" s="428"/>
      <c r="V1024" s="428"/>
      <c r="W1024" s="436"/>
      <c r="X1024" s="436"/>
      <c r="Y1024" s="437"/>
      <c r="Z1024" s="438" t="str">
        <f t="shared" si="76"/>
        <v/>
      </c>
      <c r="AA1024" s="438" t="str">
        <f>IF(Z1024="","",VLOOKUP(Z1024,'Drop Down Lists'!$D$2:$E$3942,FALSE))</f>
        <v/>
      </c>
      <c r="AB1024" s="438"/>
      <c r="AC1024" s="438"/>
      <c r="AD1024" s="433" t="str">
        <f t="shared" si="77"/>
        <v/>
      </c>
      <c r="AE1024" s="439" t="str">
        <f t="shared" si="75"/>
        <v/>
      </c>
      <c r="AF1024" s="438" t="str">
        <f>IF(AE1024="","",VLOOKUP(AE1024,'Drop Down Lists'!$D$2:$E$394,2,FALSE))</f>
        <v/>
      </c>
      <c r="AG1024" s="439"/>
      <c r="AH1024" s="437" t="str">
        <f t="shared" si="78"/>
        <v/>
      </c>
      <c r="AI1024" s="438" t="str">
        <f t="shared" si="79"/>
        <v xml:space="preserve"> </v>
      </c>
      <c r="AJ1024" s="438" t="str">
        <f>IF(AI1024=" "," ",VLOOKUP(AI1024,'Drop Down Lists'!$D$2:$E$394,2,FALSE))</f>
        <v xml:space="preserve"> </v>
      </c>
      <c r="AK1024" s="440"/>
    </row>
    <row r="1025" spans="1:37">
      <c r="A1025" s="422"/>
      <c r="B1025" s="423"/>
      <c r="C1025" s="423"/>
      <c r="D1025" s="423"/>
      <c r="E1025" s="424"/>
      <c r="F1025" s="423"/>
      <c r="G1025" s="423"/>
      <c r="H1025" s="424"/>
      <c r="I1025" s="423"/>
      <c r="J1025" s="423"/>
      <c r="K1025" s="423"/>
      <c r="L1025" s="433"/>
      <c r="M1025" s="423"/>
      <c r="N1025" s="423"/>
      <c r="O1025" s="425"/>
      <c r="P1025" s="434"/>
      <c r="Q1025" s="423"/>
      <c r="R1025" s="423"/>
      <c r="S1025" s="423"/>
      <c r="T1025" s="435" t="str">
        <f>IF(S1025="","",VLOOKUP(S1025,'Drop Down Lists'!$D$2:$E$394,2,FALSE))</f>
        <v/>
      </c>
      <c r="U1025" s="428"/>
      <c r="V1025" s="428"/>
      <c r="W1025" s="436"/>
      <c r="X1025" s="436"/>
      <c r="Y1025" s="437"/>
      <c r="Z1025" s="438" t="str">
        <f t="shared" si="76"/>
        <v/>
      </c>
      <c r="AA1025" s="438" t="str">
        <f>IF(Z1025="","",VLOOKUP(Z1025,'Drop Down Lists'!$D$2:$E$3942,FALSE))</f>
        <v/>
      </c>
      <c r="AB1025" s="438"/>
      <c r="AC1025" s="438"/>
      <c r="AD1025" s="433" t="str">
        <f t="shared" si="77"/>
        <v/>
      </c>
      <c r="AE1025" s="439" t="str">
        <f t="shared" si="75"/>
        <v/>
      </c>
      <c r="AF1025" s="438" t="str">
        <f>IF(AE1025="","",VLOOKUP(AE1025,'Drop Down Lists'!$D$2:$E$394,2,FALSE))</f>
        <v/>
      </c>
      <c r="AG1025" s="439"/>
      <c r="AH1025" s="437" t="str">
        <f t="shared" si="78"/>
        <v/>
      </c>
      <c r="AI1025" s="438" t="str">
        <f t="shared" si="79"/>
        <v xml:space="preserve"> </v>
      </c>
      <c r="AJ1025" s="438" t="str">
        <f>IF(AI1025=" "," ",VLOOKUP(AI1025,'Drop Down Lists'!$D$2:$E$394,2,FALSE))</f>
        <v xml:space="preserve"> </v>
      </c>
      <c r="AK1025" s="440"/>
    </row>
    <row r="1026" spans="1:37">
      <c r="A1026" s="422"/>
      <c r="B1026" s="423"/>
      <c r="C1026" s="423"/>
      <c r="D1026" s="423"/>
      <c r="E1026" s="424"/>
      <c r="F1026" s="423"/>
      <c r="G1026" s="423"/>
      <c r="H1026" s="424"/>
      <c r="I1026" s="423"/>
      <c r="J1026" s="423"/>
      <c r="K1026" s="423"/>
      <c r="L1026" s="433"/>
      <c r="M1026" s="423"/>
      <c r="N1026" s="423"/>
      <c r="O1026" s="425"/>
      <c r="P1026" s="434"/>
      <c r="Q1026" s="423"/>
      <c r="R1026" s="423"/>
      <c r="S1026" s="423"/>
      <c r="T1026" s="435" t="str">
        <f>IF(S1026="","",VLOOKUP(S1026,'Drop Down Lists'!$D$2:$E$394,2,FALSE))</f>
        <v/>
      </c>
      <c r="U1026" s="428"/>
      <c r="V1026" s="428"/>
      <c r="W1026" s="436"/>
      <c r="X1026" s="436"/>
      <c r="Y1026" s="437"/>
      <c r="Z1026" s="438" t="str">
        <f t="shared" si="76"/>
        <v/>
      </c>
      <c r="AA1026" s="438" t="str">
        <f>IF(Z1026="","",VLOOKUP(Z1026,'Drop Down Lists'!$D$2:$E$3942,FALSE))</f>
        <v/>
      </c>
      <c r="AB1026" s="438"/>
      <c r="AC1026" s="438"/>
      <c r="AD1026" s="433" t="str">
        <f t="shared" si="77"/>
        <v/>
      </c>
      <c r="AE1026" s="439" t="str">
        <f t="shared" si="75"/>
        <v/>
      </c>
      <c r="AF1026" s="438" t="str">
        <f>IF(AE1026="","",VLOOKUP(AE1026,'Drop Down Lists'!$D$2:$E$394,2,FALSE))</f>
        <v/>
      </c>
      <c r="AG1026" s="439"/>
      <c r="AH1026" s="437" t="str">
        <f t="shared" si="78"/>
        <v/>
      </c>
      <c r="AI1026" s="438" t="str">
        <f t="shared" si="79"/>
        <v xml:space="preserve"> </v>
      </c>
      <c r="AJ1026" s="438" t="str">
        <f>IF(AI1026=" "," ",VLOOKUP(AI1026,'Drop Down Lists'!$D$2:$E$394,2,FALSE))</f>
        <v xml:space="preserve"> </v>
      </c>
      <c r="AK1026" s="440"/>
    </row>
    <row r="1027" spans="1:37">
      <c r="A1027" s="422"/>
      <c r="B1027" s="423"/>
      <c r="C1027" s="423"/>
      <c r="D1027" s="423"/>
      <c r="E1027" s="424"/>
      <c r="F1027" s="423"/>
      <c r="G1027" s="423"/>
      <c r="H1027" s="424"/>
      <c r="I1027" s="423"/>
      <c r="J1027" s="423"/>
      <c r="K1027" s="423"/>
      <c r="L1027" s="433"/>
      <c r="M1027" s="423"/>
      <c r="N1027" s="423"/>
      <c r="O1027" s="425"/>
      <c r="P1027" s="434"/>
      <c r="Q1027" s="423"/>
      <c r="R1027" s="423"/>
      <c r="S1027" s="423"/>
      <c r="T1027" s="435" t="str">
        <f>IF(S1027="","",VLOOKUP(S1027,'Drop Down Lists'!$D$2:$E$394,2,FALSE))</f>
        <v/>
      </c>
      <c r="U1027" s="428"/>
      <c r="V1027" s="428"/>
      <c r="W1027" s="436"/>
      <c r="X1027" s="436"/>
      <c r="Y1027" s="437"/>
      <c r="Z1027" s="438" t="str">
        <f t="shared" si="76"/>
        <v/>
      </c>
      <c r="AA1027" s="438" t="str">
        <f>IF(Z1027="","",VLOOKUP(Z1027,'Drop Down Lists'!$D$2:$E$3942,FALSE))</f>
        <v/>
      </c>
      <c r="AB1027" s="438"/>
      <c r="AC1027" s="438"/>
      <c r="AD1027" s="433" t="str">
        <f t="shared" si="77"/>
        <v/>
      </c>
      <c r="AE1027" s="439" t="str">
        <f t="shared" ref="AE1027:AE1090" si="80">IF($AD1027="Yes",Z1027,"")</f>
        <v/>
      </c>
      <c r="AF1027" s="438" t="str">
        <f>IF(AE1027="","",VLOOKUP(AE1027,'Drop Down Lists'!$D$2:$E$394,2,FALSE))</f>
        <v/>
      </c>
      <c r="AG1027" s="439"/>
      <c r="AH1027" s="437" t="str">
        <f t="shared" si="78"/>
        <v/>
      </c>
      <c r="AI1027" s="438" t="str">
        <f t="shared" si="79"/>
        <v xml:space="preserve"> </v>
      </c>
      <c r="AJ1027" s="438" t="str">
        <f>IF(AI1027=" "," ",VLOOKUP(AI1027,'Drop Down Lists'!$D$2:$E$394,2,FALSE))</f>
        <v xml:space="preserve"> </v>
      </c>
      <c r="AK1027" s="440"/>
    </row>
    <row r="1028" spans="1:37">
      <c r="A1028" s="422"/>
      <c r="B1028" s="423"/>
      <c r="C1028" s="423"/>
      <c r="D1028" s="423"/>
      <c r="E1028" s="424"/>
      <c r="F1028" s="423"/>
      <c r="G1028" s="423"/>
      <c r="H1028" s="424"/>
      <c r="I1028" s="423"/>
      <c r="J1028" s="423"/>
      <c r="K1028" s="423"/>
      <c r="L1028" s="433"/>
      <c r="M1028" s="423"/>
      <c r="N1028" s="423"/>
      <c r="O1028" s="425"/>
      <c r="P1028" s="434"/>
      <c r="Q1028" s="423"/>
      <c r="R1028" s="423"/>
      <c r="S1028" s="423"/>
      <c r="T1028" s="435" t="str">
        <f>IF(S1028="","",VLOOKUP(S1028,'Drop Down Lists'!$D$2:$E$394,2,FALSE))</f>
        <v/>
      </c>
      <c r="U1028" s="428"/>
      <c r="V1028" s="428"/>
      <c r="W1028" s="436"/>
      <c r="X1028" s="436"/>
      <c r="Y1028" s="437"/>
      <c r="Z1028" s="438" t="str">
        <f t="shared" ref="Z1028:Z1091" si="81">IF($Y1028="Yes",S1028,"")</f>
        <v/>
      </c>
      <c r="AA1028" s="438" t="str">
        <f>IF(Z1028="","",VLOOKUP(Z1028,'Drop Down Lists'!$D$2:$E$3942,FALSE))</f>
        <v/>
      </c>
      <c r="AB1028" s="438"/>
      <c r="AC1028" s="438"/>
      <c r="AD1028" s="433" t="str">
        <f t="shared" ref="AD1028:AD1091" si="82">IF(ISBLANK(Y1028),"",IF(Y1028="Yes","Yes","See Note"))</f>
        <v/>
      </c>
      <c r="AE1028" s="439" t="str">
        <f t="shared" si="80"/>
        <v/>
      </c>
      <c r="AF1028" s="438" t="str">
        <f>IF(AE1028="","",VLOOKUP(AE1028,'Drop Down Lists'!$D$2:$E$394,2,FALSE))</f>
        <v/>
      </c>
      <c r="AG1028" s="439"/>
      <c r="AH1028" s="437" t="str">
        <f t="shared" ref="AH1028:AH1091" si="83">IF(AD1028="","",(IF(AD1028="Yes","Accept","PSPO")))</f>
        <v/>
      </c>
      <c r="AI1028" s="438" t="str">
        <f t="shared" ref="AI1028:AI1091" si="84">IF($AH1028="Accept",AE1028," ")</f>
        <v xml:space="preserve"> </v>
      </c>
      <c r="AJ1028" s="438" t="str">
        <f>IF(AI1028=" "," ",VLOOKUP(AI1028,'Drop Down Lists'!$D$2:$E$394,2,FALSE))</f>
        <v xml:space="preserve"> </v>
      </c>
      <c r="AK1028" s="440"/>
    </row>
    <row r="1029" spans="1:37">
      <c r="A1029" s="422"/>
      <c r="B1029" s="423"/>
      <c r="C1029" s="423"/>
      <c r="D1029" s="423"/>
      <c r="E1029" s="424"/>
      <c r="F1029" s="423"/>
      <c r="G1029" s="423"/>
      <c r="H1029" s="424"/>
      <c r="I1029" s="423"/>
      <c r="J1029" s="423"/>
      <c r="K1029" s="423"/>
      <c r="L1029" s="433"/>
      <c r="M1029" s="423"/>
      <c r="N1029" s="423"/>
      <c r="O1029" s="425"/>
      <c r="P1029" s="434"/>
      <c r="Q1029" s="423"/>
      <c r="R1029" s="423"/>
      <c r="S1029" s="423"/>
      <c r="T1029" s="435" t="str">
        <f>IF(S1029="","",VLOOKUP(S1029,'Drop Down Lists'!$D$2:$E$394,2,FALSE))</f>
        <v/>
      </c>
      <c r="U1029" s="428"/>
      <c r="V1029" s="428"/>
      <c r="W1029" s="436"/>
      <c r="X1029" s="436"/>
      <c r="Y1029" s="437"/>
      <c r="Z1029" s="438" t="str">
        <f t="shared" si="81"/>
        <v/>
      </c>
      <c r="AA1029" s="438" t="str">
        <f>IF(Z1029="","",VLOOKUP(Z1029,'Drop Down Lists'!$D$2:$E$3942,FALSE))</f>
        <v/>
      </c>
      <c r="AB1029" s="438"/>
      <c r="AC1029" s="438"/>
      <c r="AD1029" s="433" t="str">
        <f t="shared" si="82"/>
        <v/>
      </c>
      <c r="AE1029" s="439" t="str">
        <f t="shared" si="80"/>
        <v/>
      </c>
      <c r="AF1029" s="438" t="str">
        <f>IF(AE1029="","",VLOOKUP(AE1029,'Drop Down Lists'!$D$2:$E$394,2,FALSE))</f>
        <v/>
      </c>
      <c r="AG1029" s="439"/>
      <c r="AH1029" s="437" t="str">
        <f t="shared" si="83"/>
        <v/>
      </c>
      <c r="AI1029" s="438" t="str">
        <f t="shared" si="84"/>
        <v xml:space="preserve"> </v>
      </c>
      <c r="AJ1029" s="438" t="str">
        <f>IF(AI1029=" "," ",VLOOKUP(AI1029,'Drop Down Lists'!$D$2:$E$394,2,FALSE))</f>
        <v xml:space="preserve"> </v>
      </c>
      <c r="AK1029" s="440"/>
    </row>
    <row r="1030" spans="1:37">
      <c r="A1030" s="422"/>
      <c r="B1030" s="423"/>
      <c r="C1030" s="423"/>
      <c r="D1030" s="423"/>
      <c r="E1030" s="424"/>
      <c r="F1030" s="423"/>
      <c r="G1030" s="423"/>
      <c r="H1030" s="424"/>
      <c r="I1030" s="423"/>
      <c r="J1030" s="423"/>
      <c r="K1030" s="423"/>
      <c r="L1030" s="433"/>
      <c r="M1030" s="423"/>
      <c r="N1030" s="423"/>
      <c r="O1030" s="425"/>
      <c r="P1030" s="434"/>
      <c r="Q1030" s="423"/>
      <c r="R1030" s="423"/>
      <c r="S1030" s="423"/>
      <c r="T1030" s="435" t="str">
        <f>IF(S1030="","",VLOOKUP(S1030,'Drop Down Lists'!$D$2:$E$394,2,FALSE))</f>
        <v/>
      </c>
      <c r="U1030" s="428"/>
      <c r="V1030" s="428"/>
      <c r="W1030" s="436"/>
      <c r="X1030" s="436"/>
      <c r="Y1030" s="437"/>
      <c r="Z1030" s="438" t="str">
        <f t="shared" si="81"/>
        <v/>
      </c>
      <c r="AA1030" s="438" t="str">
        <f>IF(Z1030="","",VLOOKUP(Z1030,'Drop Down Lists'!$D$2:$E$3942,FALSE))</f>
        <v/>
      </c>
      <c r="AB1030" s="438"/>
      <c r="AC1030" s="438"/>
      <c r="AD1030" s="433" t="str">
        <f t="shared" si="82"/>
        <v/>
      </c>
      <c r="AE1030" s="439" t="str">
        <f t="shared" si="80"/>
        <v/>
      </c>
      <c r="AF1030" s="438" t="str">
        <f>IF(AE1030="","",VLOOKUP(AE1030,'Drop Down Lists'!$D$2:$E$394,2,FALSE))</f>
        <v/>
      </c>
      <c r="AG1030" s="439"/>
      <c r="AH1030" s="437" t="str">
        <f t="shared" si="83"/>
        <v/>
      </c>
      <c r="AI1030" s="438" t="str">
        <f t="shared" si="84"/>
        <v xml:space="preserve"> </v>
      </c>
      <c r="AJ1030" s="438" t="str">
        <f>IF(AI1030=" "," ",VLOOKUP(AI1030,'Drop Down Lists'!$D$2:$E$394,2,FALSE))</f>
        <v xml:space="preserve"> </v>
      </c>
      <c r="AK1030" s="440"/>
    </row>
    <row r="1031" spans="1:37">
      <c r="A1031" s="422"/>
      <c r="B1031" s="423"/>
      <c r="C1031" s="423"/>
      <c r="D1031" s="423"/>
      <c r="E1031" s="424"/>
      <c r="F1031" s="423"/>
      <c r="G1031" s="423"/>
      <c r="H1031" s="424"/>
      <c r="I1031" s="423"/>
      <c r="J1031" s="423"/>
      <c r="K1031" s="423"/>
      <c r="L1031" s="433"/>
      <c r="M1031" s="423"/>
      <c r="N1031" s="423"/>
      <c r="O1031" s="425"/>
      <c r="P1031" s="434"/>
      <c r="Q1031" s="423"/>
      <c r="R1031" s="423"/>
      <c r="S1031" s="423"/>
      <c r="T1031" s="435" t="str">
        <f>IF(S1031="","",VLOOKUP(S1031,'Drop Down Lists'!$D$2:$E$394,2,FALSE))</f>
        <v/>
      </c>
      <c r="U1031" s="428"/>
      <c r="V1031" s="428"/>
      <c r="W1031" s="436"/>
      <c r="X1031" s="436"/>
      <c r="Y1031" s="437"/>
      <c r="Z1031" s="438" t="str">
        <f t="shared" si="81"/>
        <v/>
      </c>
      <c r="AA1031" s="438" t="str">
        <f>IF(Z1031="","",VLOOKUP(Z1031,'Drop Down Lists'!$D$2:$E$3942,FALSE))</f>
        <v/>
      </c>
      <c r="AB1031" s="438"/>
      <c r="AC1031" s="438"/>
      <c r="AD1031" s="433" t="str">
        <f t="shared" si="82"/>
        <v/>
      </c>
      <c r="AE1031" s="439" t="str">
        <f t="shared" si="80"/>
        <v/>
      </c>
      <c r="AF1031" s="438" t="str">
        <f>IF(AE1031="","",VLOOKUP(AE1031,'Drop Down Lists'!$D$2:$E$394,2,FALSE))</f>
        <v/>
      </c>
      <c r="AG1031" s="439"/>
      <c r="AH1031" s="437" t="str">
        <f t="shared" si="83"/>
        <v/>
      </c>
      <c r="AI1031" s="438" t="str">
        <f t="shared" si="84"/>
        <v xml:space="preserve"> </v>
      </c>
      <c r="AJ1031" s="438" t="str">
        <f>IF(AI1031=" "," ",VLOOKUP(AI1031,'Drop Down Lists'!$D$2:$E$394,2,FALSE))</f>
        <v xml:space="preserve"> </v>
      </c>
      <c r="AK1031" s="440"/>
    </row>
    <row r="1032" spans="1:37">
      <c r="A1032" s="422"/>
      <c r="B1032" s="423"/>
      <c r="C1032" s="423"/>
      <c r="D1032" s="423"/>
      <c r="E1032" s="424"/>
      <c r="F1032" s="423"/>
      <c r="G1032" s="423"/>
      <c r="H1032" s="424"/>
      <c r="I1032" s="423"/>
      <c r="J1032" s="423"/>
      <c r="K1032" s="423"/>
      <c r="L1032" s="433"/>
      <c r="M1032" s="423"/>
      <c r="N1032" s="423"/>
      <c r="O1032" s="425"/>
      <c r="P1032" s="434"/>
      <c r="Q1032" s="423"/>
      <c r="R1032" s="423"/>
      <c r="S1032" s="423"/>
      <c r="T1032" s="435" t="str">
        <f>IF(S1032="","",VLOOKUP(S1032,'Drop Down Lists'!$D$2:$E$394,2,FALSE))</f>
        <v/>
      </c>
      <c r="U1032" s="428"/>
      <c r="V1032" s="428"/>
      <c r="W1032" s="436"/>
      <c r="X1032" s="436"/>
      <c r="Y1032" s="437"/>
      <c r="Z1032" s="438" t="str">
        <f t="shared" si="81"/>
        <v/>
      </c>
      <c r="AA1032" s="438" t="str">
        <f>IF(Z1032="","",VLOOKUP(Z1032,'Drop Down Lists'!$D$2:$E$3942,FALSE))</f>
        <v/>
      </c>
      <c r="AB1032" s="438"/>
      <c r="AC1032" s="438"/>
      <c r="AD1032" s="433" t="str">
        <f t="shared" si="82"/>
        <v/>
      </c>
      <c r="AE1032" s="439" t="str">
        <f t="shared" si="80"/>
        <v/>
      </c>
      <c r="AF1032" s="438" t="str">
        <f>IF(AE1032="","",VLOOKUP(AE1032,'Drop Down Lists'!$D$2:$E$394,2,FALSE))</f>
        <v/>
      </c>
      <c r="AG1032" s="439"/>
      <c r="AH1032" s="437" t="str">
        <f t="shared" si="83"/>
        <v/>
      </c>
      <c r="AI1032" s="438" t="str">
        <f t="shared" si="84"/>
        <v xml:space="preserve"> </v>
      </c>
      <c r="AJ1032" s="438" t="str">
        <f>IF(AI1032=" "," ",VLOOKUP(AI1032,'Drop Down Lists'!$D$2:$E$394,2,FALSE))</f>
        <v xml:space="preserve"> </v>
      </c>
      <c r="AK1032" s="440"/>
    </row>
    <row r="1033" spans="1:37">
      <c r="A1033" s="422"/>
      <c r="B1033" s="423"/>
      <c r="C1033" s="423"/>
      <c r="D1033" s="423"/>
      <c r="E1033" s="424"/>
      <c r="F1033" s="423"/>
      <c r="G1033" s="423"/>
      <c r="H1033" s="424"/>
      <c r="I1033" s="423"/>
      <c r="J1033" s="423"/>
      <c r="K1033" s="423"/>
      <c r="L1033" s="433"/>
      <c r="M1033" s="423"/>
      <c r="N1033" s="423"/>
      <c r="O1033" s="425"/>
      <c r="P1033" s="434"/>
      <c r="Q1033" s="423"/>
      <c r="R1033" s="423"/>
      <c r="S1033" s="423"/>
      <c r="T1033" s="435" t="str">
        <f>IF(S1033="","",VLOOKUP(S1033,'Drop Down Lists'!$D$2:$E$394,2,FALSE))</f>
        <v/>
      </c>
      <c r="U1033" s="428"/>
      <c r="V1033" s="428"/>
      <c r="W1033" s="436"/>
      <c r="X1033" s="436"/>
      <c r="Y1033" s="437"/>
      <c r="Z1033" s="438" t="str">
        <f t="shared" si="81"/>
        <v/>
      </c>
      <c r="AA1033" s="438" t="str">
        <f>IF(Z1033="","",VLOOKUP(Z1033,'Drop Down Lists'!$D$2:$E$3942,FALSE))</f>
        <v/>
      </c>
      <c r="AB1033" s="438"/>
      <c r="AC1033" s="438"/>
      <c r="AD1033" s="433" t="str">
        <f t="shared" si="82"/>
        <v/>
      </c>
      <c r="AE1033" s="439" t="str">
        <f t="shared" si="80"/>
        <v/>
      </c>
      <c r="AF1033" s="438" t="str">
        <f>IF(AE1033="","",VLOOKUP(AE1033,'Drop Down Lists'!$D$2:$E$394,2,FALSE))</f>
        <v/>
      </c>
      <c r="AG1033" s="439"/>
      <c r="AH1033" s="437" t="str">
        <f t="shared" si="83"/>
        <v/>
      </c>
      <c r="AI1033" s="438" t="str">
        <f t="shared" si="84"/>
        <v xml:space="preserve"> </v>
      </c>
      <c r="AJ1033" s="438" t="str">
        <f>IF(AI1033=" "," ",VLOOKUP(AI1033,'Drop Down Lists'!$D$2:$E$394,2,FALSE))</f>
        <v xml:space="preserve"> </v>
      </c>
      <c r="AK1033" s="440"/>
    </row>
    <row r="1034" spans="1:37">
      <c r="A1034" s="422"/>
      <c r="B1034" s="423"/>
      <c r="C1034" s="423"/>
      <c r="D1034" s="423"/>
      <c r="E1034" s="424"/>
      <c r="F1034" s="423"/>
      <c r="G1034" s="423"/>
      <c r="H1034" s="424"/>
      <c r="I1034" s="423"/>
      <c r="J1034" s="423"/>
      <c r="K1034" s="423"/>
      <c r="L1034" s="433"/>
      <c r="M1034" s="423"/>
      <c r="N1034" s="423"/>
      <c r="O1034" s="425"/>
      <c r="P1034" s="434"/>
      <c r="Q1034" s="423"/>
      <c r="R1034" s="423"/>
      <c r="S1034" s="423"/>
      <c r="T1034" s="435" t="str">
        <f>IF(S1034="","",VLOOKUP(S1034,'Drop Down Lists'!$D$2:$E$394,2,FALSE))</f>
        <v/>
      </c>
      <c r="U1034" s="428"/>
      <c r="V1034" s="428"/>
      <c r="W1034" s="436"/>
      <c r="X1034" s="436"/>
      <c r="Y1034" s="437"/>
      <c r="Z1034" s="438" t="str">
        <f t="shared" si="81"/>
        <v/>
      </c>
      <c r="AA1034" s="438" t="str">
        <f>IF(Z1034="","",VLOOKUP(Z1034,'Drop Down Lists'!$D$2:$E$3942,FALSE))</f>
        <v/>
      </c>
      <c r="AB1034" s="438"/>
      <c r="AC1034" s="438"/>
      <c r="AD1034" s="433" t="str">
        <f t="shared" si="82"/>
        <v/>
      </c>
      <c r="AE1034" s="439" t="str">
        <f t="shared" si="80"/>
        <v/>
      </c>
      <c r="AF1034" s="438" t="str">
        <f>IF(AE1034="","",VLOOKUP(AE1034,'Drop Down Lists'!$D$2:$E$394,2,FALSE))</f>
        <v/>
      </c>
      <c r="AG1034" s="439"/>
      <c r="AH1034" s="437" t="str">
        <f t="shared" si="83"/>
        <v/>
      </c>
      <c r="AI1034" s="438" t="str">
        <f t="shared" si="84"/>
        <v xml:space="preserve"> </v>
      </c>
      <c r="AJ1034" s="438" t="str">
        <f>IF(AI1034=" "," ",VLOOKUP(AI1034,'Drop Down Lists'!$D$2:$E$394,2,FALSE))</f>
        <v xml:space="preserve"> </v>
      </c>
      <c r="AK1034" s="440"/>
    </row>
    <row r="1035" spans="1:37">
      <c r="A1035" s="422"/>
      <c r="B1035" s="423"/>
      <c r="C1035" s="423"/>
      <c r="D1035" s="423"/>
      <c r="E1035" s="424"/>
      <c r="F1035" s="423"/>
      <c r="G1035" s="423"/>
      <c r="H1035" s="424"/>
      <c r="I1035" s="423"/>
      <c r="J1035" s="423"/>
      <c r="K1035" s="423"/>
      <c r="L1035" s="433"/>
      <c r="M1035" s="423"/>
      <c r="N1035" s="423"/>
      <c r="O1035" s="425"/>
      <c r="P1035" s="434"/>
      <c r="Q1035" s="423"/>
      <c r="R1035" s="423"/>
      <c r="S1035" s="423"/>
      <c r="T1035" s="435" t="str">
        <f>IF(S1035="","",VLOOKUP(S1035,'Drop Down Lists'!$D$2:$E$394,2,FALSE))</f>
        <v/>
      </c>
      <c r="U1035" s="428"/>
      <c r="V1035" s="428"/>
      <c r="W1035" s="436"/>
      <c r="X1035" s="436"/>
      <c r="Y1035" s="437"/>
      <c r="Z1035" s="438" t="str">
        <f t="shared" si="81"/>
        <v/>
      </c>
      <c r="AA1035" s="438" t="str">
        <f>IF(Z1035="","",VLOOKUP(Z1035,'Drop Down Lists'!$D$2:$E$3942,FALSE))</f>
        <v/>
      </c>
      <c r="AB1035" s="438"/>
      <c r="AC1035" s="438"/>
      <c r="AD1035" s="433" t="str">
        <f t="shared" si="82"/>
        <v/>
      </c>
      <c r="AE1035" s="439" t="str">
        <f t="shared" si="80"/>
        <v/>
      </c>
      <c r="AF1035" s="438" t="str">
        <f>IF(AE1035="","",VLOOKUP(AE1035,'Drop Down Lists'!$D$2:$E$394,2,FALSE))</f>
        <v/>
      </c>
      <c r="AG1035" s="439"/>
      <c r="AH1035" s="437" t="str">
        <f t="shared" si="83"/>
        <v/>
      </c>
      <c r="AI1035" s="438" t="str">
        <f t="shared" si="84"/>
        <v xml:space="preserve"> </v>
      </c>
      <c r="AJ1035" s="438" t="str">
        <f>IF(AI1035=" "," ",VLOOKUP(AI1035,'Drop Down Lists'!$D$2:$E$394,2,FALSE))</f>
        <v xml:space="preserve"> </v>
      </c>
      <c r="AK1035" s="440"/>
    </row>
    <row r="1036" spans="1:37">
      <c r="A1036" s="422"/>
      <c r="B1036" s="423"/>
      <c r="C1036" s="423"/>
      <c r="D1036" s="423"/>
      <c r="E1036" s="424"/>
      <c r="F1036" s="423"/>
      <c r="G1036" s="423"/>
      <c r="H1036" s="424"/>
      <c r="I1036" s="423"/>
      <c r="J1036" s="423"/>
      <c r="K1036" s="423"/>
      <c r="L1036" s="433"/>
      <c r="M1036" s="423"/>
      <c r="N1036" s="423"/>
      <c r="O1036" s="425"/>
      <c r="P1036" s="434"/>
      <c r="Q1036" s="423"/>
      <c r="R1036" s="423"/>
      <c r="S1036" s="423"/>
      <c r="T1036" s="435" t="str">
        <f>IF(S1036="","",VLOOKUP(S1036,'Drop Down Lists'!$D$2:$E$394,2,FALSE))</f>
        <v/>
      </c>
      <c r="U1036" s="428"/>
      <c r="V1036" s="428"/>
      <c r="W1036" s="436"/>
      <c r="X1036" s="436"/>
      <c r="Y1036" s="437"/>
      <c r="Z1036" s="438" t="str">
        <f t="shared" si="81"/>
        <v/>
      </c>
      <c r="AA1036" s="438" t="str">
        <f>IF(Z1036="","",VLOOKUP(Z1036,'Drop Down Lists'!$D$2:$E$3942,FALSE))</f>
        <v/>
      </c>
      <c r="AB1036" s="438"/>
      <c r="AC1036" s="438"/>
      <c r="AD1036" s="433" t="str">
        <f t="shared" si="82"/>
        <v/>
      </c>
      <c r="AE1036" s="439" t="str">
        <f t="shared" si="80"/>
        <v/>
      </c>
      <c r="AF1036" s="438" t="str">
        <f>IF(AE1036="","",VLOOKUP(AE1036,'Drop Down Lists'!$D$2:$E$394,2,FALSE))</f>
        <v/>
      </c>
      <c r="AG1036" s="439"/>
      <c r="AH1036" s="437" t="str">
        <f t="shared" si="83"/>
        <v/>
      </c>
      <c r="AI1036" s="438" t="str">
        <f t="shared" si="84"/>
        <v xml:space="preserve"> </v>
      </c>
      <c r="AJ1036" s="438" t="str">
        <f>IF(AI1036=" "," ",VLOOKUP(AI1036,'Drop Down Lists'!$D$2:$E$394,2,FALSE))</f>
        <v xml:space="preserve"> </v>
      </c>
      <c r="AK1036" s="440"/>
    </row>
    <row r="1037" spans="1:37">
      <c r="A1037" s="422"/>
      <c r="B1037" s="423"/>
      <c r="C1037" s="423"/>
      <c r="D1037" s="423"/>
      <c r="E1037" s="424"/>
      <c r="F1037" s="423"/>
      <c r="G1037" s="423"/>
      <c r="H1037" s="424"/>
      <c r="I1037" s="423"/>
      <c r="J1037" s="423"/>
      <c r="K1037" s="423"/>
      <c r="L1037" s="433"/>
      <c r="M1037" s="423"/>
      <c r="N1037" s="423"/>
      <c r="O1037" s="425"/>
      <c r="P1037" s="434"/>
      <c r="Q1037" s="423"/>
      <c r="R1037" s="423"/>
      <c r="S1037" s="423"/>
      <c r="T1037" s="435" t="str">
        <f>IF(S1037="","",VLOOKUP(S1037,'Drop Down Lists'!$D$2:$E$394,2,FALSE))</f>
        <v/>
      </c>
      <c r="U1037" s="428"/>
      <c r="V1037" s="428"/>
      <c r="W1037" s="436"/>
      <c r="X1037" s="436"/>
      <c r="Y1037" s="437"/>
      <c r="Z1037" s="438" t="str">
        <f t="shared" si="81"/>
        <v/>
      </c>
      <c r="AA1037" s="438" t="str">
        <f>IF(Z1037="","",VLOOKUP(Z1037,'Drop Down Lists'!$D$2:$E$3942,FALSE))</f>
        <v/>
      </c>
      <c r="AB1037" s="438"/>
      <c r="AC1037" s="438"/>
      <c r="AD1037" s="433" t="str">
        <f t="shared" si="82"/>
        <v/>
      </c>
      <c r="AE1037" s="439" t="str">
        <f t="shared" si="80"/>
        <v/>
      </c>
      <c r="AF1037" s="438" t="str">
        <f>IF(AE1037="","",VLOOKUP(AE1037,'Drop Down Lists'!$D$2:$E$394,2,FALSE))</f>
        <v/>
      </c>
      <c r="AG1037" s="439"/>
      <c r="AH1037" s="437" t="str">
        <f t="shared" si="83"/>
        <v/>
      </c>
      <c r="AI1037" s="438" t="str">
        <f t="shared" si="84"/>
        <v xml:space="preserve"> </v>
      </c>
      <c r="AJ1037" s="438" t="str">
        <f>IF(AI1037=" "," ",VLOOKUP(AI1037,'Drop Down Lists'!$D$2:$E$394,2,FALSE))</f>
        <v xml:space="preserve"> </v>
      </c>
      <c r="AK1037" s="440"/>
    </row>
    <row r="1038" spans="1:37">
      <c r="A1038" s="422"/>
      <c r="B1038" s="423"/>
      <c r="C1038" s="423"/>
      <c r="D1038" s="423"/>
      <c r="E1038" s="424"/>
      <c r="F1038" s="423"/>
      <c r="G1038" s="423"/>
      <c r="H1038" s="424"/>
      <c r="I1038" s="423"/>
      <c r="J1038" s="423"/>
      <c r="K1038" s="423"/>
      <c r="L1038" s="433"/>
      <c r="M1038" s="423"/>
      <c r="N1038" s="423"/>
      <c r="O1038" s="425"/>
      <c r="P1038" s="434"/>
      <c r="Q1038" s="423"/>
      <c r="R1038" s="423"/>
      <c r="S1038" s="423"/>
      <c r="T1038" s="435" t="str">
        <f>IF(S1038="","",VLOOKUP(S1038,'Drop Down Lists'!$D$2:$E$394,2,FALSE))</f>
        <v/>
      </c>
      <c r="U1038" s="428"/>
      <c r="V1038" s="428"/>
      <c r="W1038" s="436"/>
      <c r="X1038" s="436"/>
      <c r="Y1038" s="437"/>
      <c r="Z1038" s="438" t="str">
        <f t="shared" si="81"/>
        <v/>
      </c>
      <c r="AA1038" s="438" t="str">
        <f>IF(Z1038="","",VLOOKUP(Z1038,'Drop Down Lists'!$D$2:$E$3942,FALSE))</f>
        <v/>
      </c>
      <c r="AB1038" s="438"/>
      <c r="AC1038" s="438"/>
      <c r="AD1038" s="433" t="str">
        <f t="shared" si="82"/>
        <v/>
      </c>
      <c r="AE1038" s="439" t="str">
        <f t="shared" si="80"/>
        <v/>
      </c>
      <c r="AF1038" s="438" t="str">
        <f>IF(AE1038="","",VLOOKUP(AE1038,'Drop Down Lists'!$D$2:$E$394,2,FALSE))</f>
        <v/>
      </c>
      <c r="AG1038" s="439"/>
      <c r="AH1038" s="437" t="str">
        <f t="shared" si="83"/>
        <v/>
      </c>
      <c r="AI1038" s="438" t="str">
        <f t="shared" si="84"/>
        <v xml:space="preserve"> </v>
      </c>
      <c r="AJ1038" s="438" t="str">
        <f>IF(AI1038=" "," ",VLOOKUP(AI1038,'Drop Down Lists'!$D$2:$E$394,2,FALSE))</f>
        <v xml:space="preserve"> </v>
      </c>
      <c r="AK1038" s="440"/>
    </row>
    <row r="1039" spans="1:37">
      <c r="A1039" s="422"/>
      <c r="B1039" s="423"/>
      <c r="C1039" s="423"/>
      <c r="D1039" s="423"/>
      <c r="E1039" s="424"/>
      <c r="F1039" s="423"/>
      <c r="G1039" s="423"/>
      <c r="H1039" s="424"/>
      <c r="I1039" s="423"/>
      <c r="J1039" s="423"/>
      <c r="K1039" s="423"/>
      <c r="L1039" s="433"/>
      <c r="M1039" s="423"/>
      <c r="N1039" s="423"/>
      <c r="O1039" s="425"/>
      <c r="P1039" s="434"/>
      <c r="Q1039" s="423"/>
      <c r="R1039" s="423"/>
      <c r="S1039" s="423"/>
      <c r="T1039" s="435" t="str">
        <f>IF(S1039="","",VLOOKUP(S1039,'Drop Down Lists'!$D$2:$E$394,2,FALSE))</f>
        <v/>
      </c>
      <c r="U1039" s="428"/>
      <c r="V1039" s="428"/>
      <c r="W1039" s="436"/>
      <c r="X1039" s="436"/>
      <c r="Y1039" s="437"/>
      <c r="Z1039" s="438" t="str">
        <f t="shared" si="81"/>
        <v/>
      </c>
      <c r="AA1039" s="438" t="str">
        <f>IF(Z1039="","",VLOOKUP(Z1039,'Drop Down Lists'!$D$2:$E$3942,FALSE))</f>
        <v/>
      </c>
      <c r="AB1039" s="438"/>
      <c r="AC1039" s="438"/>
      <c r="AD1039" s="433" t="str">
        <f t="shared" si="82"/>
        <v/>
      </c>
      <c r="AE1039" s="439" t="str">
        <f t="shared" si="80"/>
        <v/>
      </c>
      <c r="AF1039" s="438" t="str">
        <f>IF(AE1039="","",VLOOKUP(AE1039,'Drop Down Lists'!$D$2:$E$394,2,FALSE))</f>
        <v/>
      </c>
      <c r="AG1039" s="439"/>
      <c r="AH1039" s="437" t="str">
        <f t="shared" si="83"/>
        <v/>
      </c>
      <c r="AI1039" s="438" t="str">
        <f t="shared" si="84"/>
        <v xml:space="preserve"> </v>
      </c>
      <c r="AJ1039" s="438" t="str">
        <f>IF(AI1039=" "," ",VLOOKUP(AI1039,'Drop Down Lists'!$D$2:$E$394,2,FALSE))</f>
        <v xml:space="preserve"> </v>
      </c>
      <c r="AK1039" s="440"/>
    </row>
    <row r="1040" spans="1:37">
      <c r="A1040" s="422"/>
      <c r="B1040" s="423"/>
      <c r="C1040" s="423"/>
      <c r="D1040" s="423"/>
      <c r="E1040" s="424"/>
      <c r="F1040" s="423"/>
      <c r="G1040" s="423"/>
      <c r="H1040" s="424"/>
      <c r="I1040" s="423"/>
      <c r="J1040" s="423"/>
      <c r="K1040" s="423"/>
      <c r="L1040" s="433"/>
      <c r="M1040" s="423"/>
      <c r="N1040" s="423"/>
      <c r="O1040" s="425"/>
      <c r="P1040" s="434"/>
      <c r="Q1040" s="423"/>
      <c r="R1040" s="423"/>
      <c r="S1040" s="423"/>
      <c r="T1040" s="435" t="str">
        <f>IF(S1040="","",VLOOKUP(S1040,'Drop Down Lists'!$D$2:$E$394,2,FALSE))</f>
        <v/>
      </c>
      <c r="U1040" s="428"/>
      <c r="V1040" s="428"/>
      <c r="W1040" s="436"/>
      <c r="X1040" s="436"/>
      <c r="Y1040" s="437"/>
      <c r="Z1040" s="438" t="str">
        <f t="shared" si="81"/>
        <v/>
      </c>
      <c r="AA1040" s="438" t="str">
        <f>IF(Z1040="","",VLOOKUP(Z1040,'Drop Down Lists'!$D$2:$E$3942,FALSE))</f>
        <v/>
      </c>
      <c r="AB1040" s="438"/>
      <c r="AC1040" s="438"/>
      <c r="AD1040" s="433" t="str">
        <f t="shared" si="82"/>
        <v/>
      </c>
      <c r="AE1040" s="439" t="str">
        <f t="shared" si="80"/>
        <v/>
      </c>
      <c r="AF1040" s="438" t="str">
        <f>IF(AE1040="","",VLOOKUP(AE1040,'Drop Down Lists'!$D$2:$E$394,2,FALSE))</f>
        <v/>
      </c>
      <c r="AG1040" s="439"/>
      <c r="AH1040" s="437" t="str">
        <f t="shared" si="83"/>
        <v/>
      </c>
      <c r="AI1040" s="438" t="str">
        <f t="shared" si="84"/>
        <v xml:space="preserve"> </v>
      </c>
      <c r="AJ1040" s="438" t="str">
        <f>IF(AI1040=" "," ",VLOOKUP(AI1040,'Drop Down Lists'!$D$2:$E$394,2,FALSE))</f>
        <v xml:space="preserve"> </v>
      </c>
      <c r="AK1040" s="440"/>
    </row>
    <row r="1041" spans="1:37">
      <c r="A1041" s="422"/>
      <c r="B1041" s="423"/>
      <c r="C1041" s="423"/>
      <c r="D1041" s="423"/>
      <c r="E1041" s="424"/>
      <c r="F1041" s="423"/>
      <c r="G1041" s="423"/>
      <c r="H1041" s="424"/>
      <c r="I1041" s="423"/>
      <c r="J1041" s="423"/>
      <c r="K1041" s="423"/>
      <c r="L1041" s="433"/>
      <c r="M1041" s="423"/>
      <c r="N1041" s="423"/>
      <c r="O1041" s="425"/>
      <c r="P1041" s="434"/>
      <c r="Q1041" s="423"/>
      <c r="R1041" s="423"/>
      <c r="S1041" s="423"/>
      <c r="T1041" s="435" t="str">
        <f>IF(S1041="","",VLOOKUP(S1041,'Drop Down Lists'!$D$2:$E$394,2,FALSE))</f>
        <v/>
      </c>
      <c r="U1041" s="428"/>
      <c r="V1041" s="428"/>
      <c r="W1041" s="436"/>
      <c r="X1041" s="436"/>
      <c r="Y1041" s="437"/>
      <c r="Z1041" s="438" t="str">
        <f t="shared" si="81"/>
        <v/>
      </c>
      <c r="AA1041" s="438" t="str">
        <f>IF(Z1041="","",VLOOKUP(Z1041,'Drop Down Lists'!$D$2:$E$3942,FALSE))</f>
        <v/>
      </c>
      <c r="AB1041" s="438"/>
      <c r="AC1041" s="438"/>
      <c r="AD1041" s="433" t="str">
        <f t="shared" si="82"/>
        <v/>
      </c>
      <c r="AE1041" s="439" t="str">
        <f t="shared" si="80"/>
        <v/>
      </c>
      <c r="AF1041" s="438" t="str">
        <f>IF(AE1041="","",VLOOKUP(AE1041,'Drop Down Lists'!$D$2:$E$394,2,FALSE))</f>
        <v/>
      </c>
      <c r="AG1041" s="439"/>
      <c r="AH1041" s="437" t="str">
        <f t="shared" si="83"/>
        <v/>
      </c>
      <c r="AI1041" s="438" t="str">
        <f t="shared" si="84"/>
        <v xml:space="preserve"> </v>
      </c>
      <c r="AJ1041" s="438" t="str">
        <f>IF(AI1041=" "," ",VLOOKUP(AI1041,'Drop Down Lists'!$D$2:$E$394,2,FALSE))</f>
        <v xml:space="preserve"> </v>
      </c>
      <c r="AK1041" s="440"/>
    </row>
    <row r="1042" spans="1:37">
      <c r="A1042" s="422"/>
      <c r="B1042" s="423"/>
      <c r="C1042" s="423"/>
      <c r="D1042" s="423"/>
      <c r="E1042" s="424"/>
      <c r="F1042" s="423"/>
      <c r="G1042" s="423"/>
      <c r="H1042" s="424"/>
      <c r="I1042" s="423"/>
      <c r="J1042" s="423"/>
      <c r="K1042" s="423"/>
      <c r="L1042" s="433"/>
      <c r="M1042" s="423"/>
      <c r="N1042" s="423"/>
      <c r="O1042" s="425"/>
      <c r="P1042" s="434"/>
      <c r="Q1042" s="423"/>
      <c r="R1042" s="423"/>
      <c r="S1042" s="423"/>
      <c r="T1042" s="435" t="str">
        <f>IF(S1042="","",VLOOKUP(S1042,'Drop Down Lists'!$D$2:$E$394,2,FALSE))</f>
        <v/>
      </c>
      <c r="U1042" s="428"/>
      <c r="V1042" s="428"/>
      <c r="W1042" s="436"/>
      <c r="X1042" s="436"/>
      <c r="Y1042" s="437"/>
      <c r="Z1042" s="438" t="str">
        <f t="shared" si="81"/>
        <v/>
      </c>
      <c r="AA1042" s="438" t="str">
        <f>IF(Z1042="","",VLOOKUP(Z1042,'Drop Down Lists'!$D$2:$E$3942,FALSE))</f>
        <v/>
      </c>
      <c r="AB1042" s="438"/>
      <c r="AC1042" s="438"/>
      <c r="AD1042" s="433" t="str">
        <f t="shared" si="82"/>
        <v/>
      </c>
      <c r="AE1042" s="439" t="str">
        <f t="shared" si="80"/>
        <v/>
      </c>
      <c r="AF1042" s="438" t="str">
        <f>IF(AE1042="","",VLOOKUP(AE1042,'Drop Down Lists'!$D$2:$E$394,2,FALSE))</f>
        <v/>
      </c>
      <c r="AG1042" s="439"/>
      <c r="AH1042" s="437" t="str">
        <f t="shared" si="83"/>
        <v/>
      </c>
      <c r="AI1042" s="438" t="str">
        <f t="shared" si="84"/>
        <v xml:space="preserve"> </v>
      </c>
      <c r="AJ1042" s="438" t="str">
        <f>IF(AI1042=" "," ",VLOOKUP(AI1042,'Drop Down Lists'!$D$2:$E$394,2,FALSE))</f>
        <v xml:space="preserve"> </v>
      </c>
      <c r="AK1042" s="440"/>
    </row>
    <row r="1043" spans="1:37">
      <c r="A1043" s="422"/>
      <c r="B1043" s="423"/>
      <c r="C1043" s="423"/>
      <c r="D1043" s="423"/>
      <c r="E1043" s="424"/>
      <c r="F1043" s="423"/>
      <c r="G1043" s="423"/>
      <c r="H1043" s="424"/>
      <c r="I1043" s="423"/>
      <c r="J1043" s="423"/>
      <c r="K1043" s="423"/>
      <c r="L1043" s="433"/>
      <c r="M1043" s="423"/>
      <c r="N1043" s="423"/>
      <c r="O1043" s="425"/>
      <c r="P1043" s="434"/>
      <c r="Q1043" s="423"/>
      <c r="R1043" s="423"/>
      <c r="S1043" s="423"/>
      <c r="T1043" s="435" t="str">
        <f>IF(S1043="","",VLOOKUP(S1043,'Drop Down Lists'!$D$2:$E$394,2,FALSE))</f>
        <v/>
      </c>
      <c r="U1043" s="428"/>
      <c r="V1043" s="428"/>
      <c r="W1043" s="436"/>
      <c r="X1043" s="436"/>
      <c r="Y1043" s="437"/>
      <c r="Z1043" s="438" t="str">
        <f t="shared" si="81"/>
        <v/>
      </c>
      <c r="AA1043" s="438" t="str">
        <f>IF(Z1043="","",VLOOKUP(Z1043,'Drop Down Lists'!$D$2:$E$3942,FALSE))</f>
        <v/>
      </c>
      <c r="AB1043" s="438"/>
      <c r="AC1043" s="438"/>
      <c r="AD1043" s="433" t="str">
        <f t="shared" si="82"/>
        <v/>
      </c>
      <c r="AE1043" s="439" t="str">
        <f t="shared" si="80"/>
        <v/>
      </c>
      <c r="AF1043" s="438" t="str">
        <f>IF(AE1043="","",VLOOKUP(AE1043,'Drop Down Lists'!$D$2:$E$394,2,FALSE))</f>
        <v/>
      </c>
      <c r="AG1043" s="439"/>
      <c r="AH1043" s="437" t="str">
        <f t="shared" si="83"/>
        <v/>
      </c>
      <c r="AI1043" s="438" t="str">
        <f t="shared" si="84"/>
        <v xml:space="preserve"> </v>
      </c>
      <c r="AJ1043" s="438" t="str">
        <f>IF(AI1043=" "," ",VLOOKUP(AI1043,'Drop Down Lists'!$D$2:$E$394,2,FALSE))</f>
        <v xml:space="preserve"> </v>
      </c>
      <c r="AK1043" s="440"/>
    </row>
    <row r="1044" spans="1:37">
      <c r="A1044" s="422"/>
      <c r="B1044" s="423"/>
      <c r="C1044" s="423"/>
      <c r="D1044" s="423"/>
      <c r="E1044" s="424"/>
      <c r="F1044" s="423"/>
      <c r="G1044" s="423"/>
      <c r="H1044" s="424"/>
      <c r="I1044" s="423"/>
      <c r="J1044" s="423"/>
      <c r="K1044" s="423"/>
      <c r="L1044" s="433"/>
      <c r="M1044" s="423"/>
      <c r="N1044" s="423"/>
      <c r="O1044" s="425"/>
      <c r="P1044" s="434"/>
      <c r="Q1044" s="423"/>
      <c r="R1044" s="423"/>
      <c r="S1044" s="423"/>
      <c r="T1044" s="435" t="str">
        <f>IF(S1044="","",VLOOKUP(S1044,'Drop Down Lists'!$D$2:$E$394,2,FALSE))</f>
        <v/>
      </c>
      <c r="U1044" s="428"/>
      <c r="V1044" s="428"/>
      <c r="W1044" s="436"/>
      <c r="X1044" s="436"/>
      <c r="Y1044" s="437"/>
      <c r="Z1044" s="438" t="str">
        <f t="shared" si="81"/>
        <v/>
      </c>
      <c r="AA1044" s="438" t="str">
        <f>IF(Z1044="","",VLOOKUP(Z1044,'Drop Down Lists'!$D$2:$E$3942,FALSE))</f>
        <v/>
      </c>
      <c r="AB1044" s="438"/>
      <c r="AC1044" s="438"/>
      <c r="AD1044" s="433" t="str">
        <f t="shared" si="82"/>
        <v/>
      </c>
      <c r="AE1044" s="439" t="str">
        <f t="shared" si="80"/>
        <v/>
      </c>
      <c r="AF1044" s="438" t="str">
        <f>IF(AE1044="","",VLOOKUP(AE1044,'Drop Down Lists'!$D$2:$E$394,2,FALSE))</f>
        <v/>
      </c>
      <c r="AG1044" s="439"/>
      <c r="AH1044" s="437" t="str">
        <f t="shared" si="83"/>
        <v/>
      </c>
      <c r="AI1044" s="438" t="str">
        <f t="shared" si="84"/>
        <v xml:space="preserve"> </v>
      </c>
      <c r="AJ1044" s="438" t="str">
        <f>IF(AI1044=" "," ",VLOOKUP(AI1044,'Drop Down Lists'!$D$2:$E$394,2,FALSE))</f>
        <v xml:space="preserve"> </v>
      </c>
      <c r="AK1044" s="440"/>
    </row>
    <row r="1045" spans="1:37">
      <c r="A1045" s="422"/>
      <c r="B1045" s="423"/>
      <c r="C1045" s="423"/>
      <c r="D1045" s="423"/>
      <c r="E1045" s="424"/>
      <c r="F1045" s="423"/>
      <c r="G1045" s="423"/>
      <c r="H1045" s="424"/>
      <c r="I1045" s="423"/>
      <c r="J1045" s="423"/>
      <c r="K1045" s="423"/>
      <c r="L1045" s="433"/>
      <c r="M1045" s="423"/>
      <c r="N1045" s="423"/>
      <c r="O1045" s="425"/>
      <c r="P1045" s="434"/>
      <c r="Q1045" s="423"/>
      <c r="R1045" s="423"/>
      <c r="S1045" s="423"/>
      <c r="T1045" s="435" t="str">
        <f>IF(S1045="","",VLOOKUP(S1045,'Drop Down Lists'!$D$2:$E$394,2,FALSE))</f>
        <v/>
      </c>
      <c r="U1045" s="428"/>
      <c r="V1045" s="428"/>
      <c r="W1045" s="436"/>
      <c r="X1045" s="436"/>
      <c r="Y1045" s="437"/>
      <c r="Z1045" s="438" t="str">
        <f t="shared" si="81"/>
        <v/>
      </c>
      <c r="AA1045" s="438" t="str">
        <f>IF(Z1045="","",VLOOKUP(Z1045,'Drop Down Lists'!$D$2:$E$3942,FALSE))</f>
        <v/>
      </c>
      <c r="AB1045" s="438"/>
      <c r="AC1045" s="438"/>
      <c r="AD1045" s="433" t="str">
        <f t="shared" si="82"/>
        <v/>
      </c>
      <c r="AE1045" s="439" t="str">
        <f t="shared" si="80"/>
        <v/>
      </c>
      <c r="AF1045" s="438" t="str">
        <f>IF(AE1045="","",VLOOKUP(AE1045,'Drop Down Lists'!$D$2:$E$394,2,FALSE))</f>
        <v/>
      </c>
      <c r="AG1045" s="439"/>
      <c r="AH1045" s="437" t="str">
        <f t="shared" si="83"/>
        <v/>
      </c>
      <c r="AI1045" s="438" t="str">
        <f t="shared" si="84"/>
        <v xml:space="preserve"> </v>
      </c>
      <c r="AJ1045" s="438" t="str">
        <f>IF(AI1045=" "," ",VLOOKUP(AI1045,'Drop Down Lists'!$D$2:$E$394,2,FALSE))</f>
        <v xml:space="preserve"> </v>
      </c>
      <c r="AK1045" s="440"/>
    </row>
    <row r="1046" spans="1:37">
      <c r="A1046" s="422"/>
      <c r="B1046" s="423"/>
      <c r="C1046" s="423"/>
      <c r="D1046" s="423"/>
      <c r="E1046" s="424"/>
      <c r="F1046" s="423"/>
      <c r="G1046" s="423"/>
      <c r="H1046" s="424"/>
      <c r="I1046" s="423"/>
      <c r="J1046" s="423"/>
      <c r="K1046" s="423"/>
      <c r="L1046" s="433"/>
      <c r="M1046" s="423"/>
      <c r="N1046" s="423"/>
      <c r="O1046" s="425"/>
      <c r="P1046" s="434"/>
      <c r="Q1046" s="423"/>
      <c r="R1046" s="423"/>
      <c r="S1046" s="423"/>
      <c r="T1046" s="435" t="str">
        <f>IF(S1046="","",VLOOKUP(S1046,'Drop Down Lists'!$D$2:$E$394,2,FALSE))</f>
        <v/>
      </c>
      <c r="U1046" s="428"/>
      <c r="V1046" s="428"/>
      <c r="W1046" s="436"/>
      <c r="X1046" s="436"/>
      <c r="Y1046" s="437"/>
      <c r="Z1046" s="438" t="str">
        <f t="shared" si="81"/>
        <v/>
      </c>
      <c r="AA1046" s="438" t="str">
        <f>IF(Z1046="","",VLOOKUP(Z1046,'Drop Down Lists'!$D$2:$E$3942,FALSE))</f>
        <v/>
      </c>
      <c r="AB1046" s="438"/>
      <c r="AC1046" s="438"/>
      <c r="AD1046" s="433" t="str">
        <f t="shared" si="82"/>
        <v/>
      </c>
      <c r="AE1046" s="439" t="str">
        <f t="shared" si="80"/>
        <v/>
      </c>
      <c r="AF1046" s="438" t="str">
        <f>IF(AE1046="","",VLOOKUP(AE1046,'Drop Down Lists'!$D$2:$E$394,2,FALSE))</f>
        <v/>
      </c>
      <c r="AG1046" s="439"/>
      <c r="AH1046" s="437" t="str">
        <f t="shared" si="83"/>
        <v/>
      </c>
      <c r="AI1046" s="438" t="str">
        <f t="shared" si="84"/>
        <v xml:space="preserve"> </v>
      </c>
      <c r="AJ1046" s="438" t="str">
        <f>IF(AI1046=" "," ",VLOOKUP(AI1046,'Drop Down Lists'!$D$2:$E$394,2,FALSE))</f>
        <v xml:space="preserve"> </v>
      </c>
      <c r="AK1046" s="440"/>
    </row>
    <row r="1047" spans="1:37">
      <c r="A1047" s="422"/>
      <c r="B1047" s="423"/>
      <c r="C1047" s="423"/>
      <c r="D1047" s="423"/>
      <c r="E1047" s="424"/>
      <c r="F1047" s="423"/>
      <c r="G1047" s="423"/>
      <c r="H1047" s="424"/>
      <c r="I1047" s="423"/>
      <c r="J1047" s="423"/>
      <c r="K1047" s="423"/>
      <c r="L1047" s="433"/>
      <c r="M1047" s="423"/>
      <c r="N1047" s="423"/>
      <c r="O1047" s="425"/>
      <c r="P1047" s="434"/>
      <c r="Q1047" s="423"/>
      <c r="R1047" s="423"/>
      <c r="S1047" s="423"/>
      <c r="T1047" s="435" t="str">
        <f>IF(S1047="","",VLOOKUP(S1047,'Drop Down Lists'!$D$2:$E$394,2,FALSE))</f>
        <v/>
      </c>
      <c r="U1047" s="428"/>
      <c r="V1047" s="428"/>
      <c r="W1047" s="436"/>
      <c r="X1047" s="436"/>
      <c r="Y1047" s="437"/>
      <c r="Z1047" s="438" t="str">
        <f t="shared" si="81"/>
        <v/>
      </c>
      <c r="AA1047" s="438" t="str">
        <f>IF(Z1047="","",VLOOKUP(Z1047,'Drop Down Lists'!$D$2:$E$3942,FALSE))</f>
        <v/>
      </c>
      <c r="AB1047" s="438"/>
      <c r="AC1047" s="438"/>
      <c r="AD1047" s="433" t="str">
        <f t="shared" si="82"/>
        <v/>
      </c>
      <c r="AE1047" s="439" t="str">
        <f t="shared" si="80"/>
        <v/>
      </c>
      <c r="AF1047" s="438" t="str">
        <f>IF(AE1047="","",VLOOKUP(AE1047,'Drop Down Lists'!$D$2:$E$394,2,FALSE))</f>
        <v/>
      </c>
      <c r="AG1047" s="439"/>
      <c r="AH1047" s="437" t="str">
        <f t="shared" si="83"/>
        <v/>
      </c>
      <c r="AI1047" s="438" t="str">
        <f t="shared" si="84"/>
        <v xml:space="preserve"> </v>
      </c>
      <c r="AJ1047" s="438" t="str">
        <f>IF(AI1047=" "," ",VLOOKUP(AI1047,'Drop Down Lists'!$D$2:$E$394,2,FALSE))</f>
        <v xml:space="preserve"> </v>
      </c>
      <c r="AK1047" s="440"/>
    </row>
    <row r="1048" spans="1:37">
      <c r="A1048" s="422"/>
      <c r="B1048" s="423"/>
      <c r="C1048" s="423"/>
      <c r="D1048" s="423"/>
      <c r="E1048" s="424"/>
      <c r="F1048" s="423"/>
      <c r="G1048" s="423"/>
      <c r="H1048" s="424"/>
      <c r="I1048" s="423"/>
      <c r="J1048" s="423"/>
      <c r="K1048" s="423"/>
      <c r="L1048" s="433"/>
      <c r="M1048" s="423"/>
      <c r="N1048" s="423"/>
      <c r="O1048" s="425"/>
      <c r="P1048" s="434"/>
      <c r="Q1048" s="423"/>
      <c r="R1048" s="423"/>
      <c r="S1048" s="423"/>
      <c r="T1048" s="435" t="str">
        <f>IF(S1048="","",VLOOKUP(S1048,'Drop Down Lists'!$D$2:$E$394,2,FALSE))</f>
        <v/>
      </c>
      <c r="U1048" s="428"/>
      <c r="V1048" s="428"/>
      <c r="W1048" s="436"/>
      <c r="X1048" s="436"/>
      <c r="Y1048" s="437"/>
      <c r="Z1048" s="438" t="str">
        <f t="shared" si="81"/>
        <v/>
      </c>
      <c r="AA1048" s="438" t="str">
        <f>IF(Z1048="","",VLOOKUP(Z1048,'Drop Down Lists'!$D$2:$E$3942,FALSE))</f>
        <v/>
      </c>
      <c r="AB1048" s="438"/>
      <c r="AC1048" s="438"/>
      <c r="AD1048" s="433" t="str">
        <f t="shared" si="82"/>
        <v/>
      </c>
      <c r="AE1048" s="439" t="str">
        <f t="shared" si="80"/>
        <v/>
      </c>
      <c r="AF1048" s="438" t="str">
        <f>IF(AE1048="","",VLOOKUP(AE1048,'Drop Down Lists'!$D$2:$E$394,2,FALSE))</f>
        <v/>
      </c>
      <c r="AG1048" s="439"/>
      <c r="AH1048" s="437" t="str">
        <f t="shared" si="83"/>
        <v/>
      </c>
      <c r="AI1048" s="438" t="str">
        <f t="shared" si="84"/>
        <v xml:space="preserve"> </v>
      </c>
      <c r="AJ1048" s="438" t="str">
        <f>IF(AI1048=" "," ",VLOOKUP(AI1048,'Drop Down Lists'!$D$2:$E$394,2,FALSE))</f>
        <v xml:space="preserve"> </v>
      </c>
      <c r="AK1048" s="440"/>
    </row>
    <row r="1049" spans="1:37">
      <c r="A1049" s="422"/>
      <c r="B1049" s="423"/>
      <c r="C1049" s="423"/>
      <c r="D1049" s="423"/>
      <c r="E1049" s="424"/>
      <c r="F1049" s="423"/>
      <c r="G1049" s="423"/>
      <c r="H1049" s="424"/>
      <c r="I1049" s="423"/>
      <c r="J1049" s="423"/>
      <c r="K1049" s="423"/>
      <c r="L1049" s="433"/>
      <c r="M1049" s="423"/>
      <c r="N1049" s="423"/>
      <c r="O1049" s="425"/>
      <c r="P1049" s="434"/>
      <c r="Q1049" s="423"/>
      <c r="R1049" s="423"/>
      <c r="S1049" s="423"/>
      <c r="T1049" s="435" t="str">
        <f>IF(S1049="","",VLOOKUP(S1049,'Drop Down Lists'!$D$2:$E$394,2,FALSE))</f>
        <v/>
      </c>
      <c r="U1049" s="428"/>
      <c r="V1049" s="428"/>
      <c r="W1049" s="436"/>
      <c r="X1049" s="436"/>
      <c r="Y1049" s="437"/>
      <c r="Z1049" s="438" t="str">
        <f t="shared" si="81"/>
        <v/>
      </c>
      <c r="AA1049" s="438" t="str">
        <f>IF(Z1049="","",VLOOKUP(Z1049,'Drop Down Lists'!$D$2:$E$3942,FALSE))</f>
        <v/>
      </c>
      <c r="AB1049" s="438"/>
      <c r="AC1049" s="438"/>
      <c r="AD1049" s="433" t="str">
        <f t="shared" si="82"/>
        <v/>
      </c>
      <c r="AE1049" s="439" t="str">
        <f t="shared" si="80"/>
        <v/>
      </c>
      <c r="AF1049" s="438" t="str">
        <f>IF(AE1049="","",VLOOKUP(AE1049,'Drop Down Lists'!$D$2:$E$394,2,FALSE))</f>
        <v/>
      </c>
      <c r="AG1049" s="439"/>
      <c r="AH1049" s="437" t="str">
        <f t="shared" si="83"/>
        <v/>
      </c>
      <c r="AI1049" s="438" t="str">
        <f t="shared" si="84"/>
        <v xml:space="preserve"> </v>
      </c>
      <c r="AJ1049" s="438" t="str">
        <f>IF(AI1049=" "," ",VLOOKUP(AI1049,'Drop Down Lists'!$D$2:$E$394,2,FALSE))</f>
        <v xml:space="preserve"> </v>
      </c>
      <c r="AK1049" s="440"/>
    </row>
    <row r="1050" spans="1:37">
      <c r="A1050" s="422"/>
      <c r="B1050" s="423"/>
      <c r="C1050" s="423"/>
      <c r="D1050" s="423"/>
      <c r="E1050" s="424"/>
      <c r="F1050" s="423"/>
      <c r="G1050" s="423"/>
      <c r="H1050" s="424"/>
      <c r="I1050" s="423"/>
      <c r="J1050" s="423"/>
      <c r="K1050" s="423"/>
      <c r="L1050" s="433"/>
      <c r="M1050" s="423"/>
      <c r="N1050" s="423"/>
      <c r="O1050" s="425"/>
      <c r="P1050" s="434"/>
      <c r="Q1050" s="423"/>
      <c r="R1050" s="423"/>
      <c r="S1050" s="423"/>
      <c r="T1050" s="435" t="str">
        <f>IF(S1050="","",VLOOKUP(S1050,'Drop Down Lists'!$D$2:$E$394,2,FALSE))</f>
        <v/>
      </c>
      <c r="U1050" s="428"/>
      <c r="V1050" s="428"/>
      <c r="W1050" s="436"/>
      <c r="X1050" s="436"/>
      <c r="Y1050" s="437"/>
      <c r="Z1050" s="438" t="str">
        <f t="shared" si="81"/>
        <v/>
      </c>
      <c r="AA1050" s="438" t="str">
        <f>IF(Z1050="","",VLOOKUP(Z1050,'Drop Down Lists'!$D$2:$E$3942,FALSE))</f>
        <v/>
      </c>
      <c r="AB1050" s="438"/>
      <c r="AC1050" s="438"/>
      <c r="AD1050" s="433" t="str">
        <f t="shared" si="82"/>
        <v/>
      </c>
      <c r="AE1050" s="439" t="str">
        <f t="shared" si="80"/>
        <v/>
      </c>
      <c r="AF1050" s="438" t="str">
        <f>IF(AE1050="","",VLOOKUP(AE1050,'Drop Down Lists'!$D$2:$E$394,2,FALSE))</f>
        <v/>
      </c>
      <c r="AG1050" s="439"/>
      <c r="AH1050" s="437" t="str">
        <f t="shared" si="83"/>
        <v/>
      </c>
      <c r="AI1050" s="438" t="str">
        <f t="shared" si="84"/>
        <v xml:space="preserve"> </v>
      </c>
      <c r="AJ1050" s="438" t="str">
        <f>IF(AI1050=" "," ",VLOOKUP(AI1050,'Drop Down Lists'!$D$2:$E$394,2,FALSE))</f>
        <v xml:space="preserve"> </v>
      </c>
      <c r="AK1050" s="440"/>
    </row>
    <row r="1051" spans="1:37">
      <c r="A1051" s="422"/>
      <c r="B1051" s="423"/>
      <c r="C1051" s="423"/>
      <c r="D1051" s="423"/>
      <c r="E1051" s="424"/>
      <c r="F1051" s="423"/>
      <c r="G1051" s="423"/>
      <c r="H1051" s="424"/>
      <c r="I1051" s="423"/>
      <c r="J1051" s="423"/>
      <c r="K1051" s="423"/>
      <c r="L1051" s="433"/>
      <c r="M1051" s="423"/>
      <c r="N1051" s="423"/>
      <c r="O1051" s="425"/>
      <c r="P1051" s="434"/>
      <c r="Q1051" s="423"/>
      <c r="R1051" s="423"/>
      <c r="S1051" s="423"/>
      <c r="T1051" s="435" t="str">
        <f>IF(S1051="","",VLOOKUP(S1051,'Drop Down Lists'!$D$2:$E$394,2,FALSE))</f>
        <v/>
      </c>
      <c r="U1051" s="428"/>
      <c r="V1051" s="428"/>
      <c r="W1051" s="436"/>
      <c r="X1051" s="436"/>
      <c r="Y1051" s="437"/>
      <c r="Z1051" s="438" t="str">
        <f t="shared" si="81"/>
        <v/>
      </c>
      <c r="AA1051" s="438" t="str">
        <f>IF(Z1051="","",VLOOKUP(Z1051,'Drop Down Lists'!$D$2:$E$3942,FALSE))</f>
        <v/>
      </c>
      <c r="AB1051" s="438"/>
      <c r="AC1051" s="438"/>
      <c r="AD1051" s="433" t="str">
        <f t="shared" si="82"/>
        <v/>
      </c>
      <c r="AE1051" s="439" t="str">
        <f t="shared" si="80"/>
        <v/>
      </c>
      <c r="AF1051" s="438" t="str">
        <f>IF(AE1051="","",VLOOKUP(AE1051,'Drop Down Lists'!$D$2:$E$394,2,FALSE))</f>
        <v/>
      </c>
      <c r="AG1051" s="439"/>
      <c r="AH1051" s="437" t="str">
        <f t="shared" si="83"/>
        <v/>
      </c>
      <c r="AI1051" s="438" t="str">
        <f t="shared" si="84"/>
        <v xml:space="preserve"> </v>
      </c>
      <c r="AJ1051" s="438" t="str">
        <f>IF(AI1051=" "," ",VLOOKUP(AI1051,'Drop Down Lists'!$D$2:$E$394,2,FALSE))</f>
        <v xml:space="preserve"> </v>
      </c>
      <c r="AK1051" s="440"/>
    </row>
    <row r="1052" spans="1:37">
      <c r="A1052" s="422"/>
      <c r="B1052" s="423"/>
      <c r="C1052" s="423"/>
      <c r="D1052" s="423"/>
      <c r="E1052" s="424"/>
      <c r="F1052" s="423"/>
      <c r="G1052" s="423"/>
      <c r="H1052" s="424"/>
      <c r="I1052" s="423"/>
      <c r="J1052" s="423"/>
      <c r="K1052" s="423"/>
      <c r="L1052" s="433"/>
      <c r="M1052" s="423"/>
      <c r="N1052" s="423"/>
      <c r="O1052" s="425"/>
      <c r="P1052" s="434"/>
      <c r="Q1052" s="423"/>
      <c r="R1052" s="423"/>
      <c r="S1052" s="423"/>
      <c r="T1052" s="435" t="str">
        <f>IF(S1052="","",VLOOKUP(S1052,'Drop Down Lists'!$D$2:$E$394,2,FALSE))</f>
        <v/>
      </c>
      <c r="U1052" s="428"/>
      <c r="V1052" s="428"/>
      <c r="W1052" s="436"/>
      <c r="X1052" s="436"/>
      <c r="Y1052" s="437"/>
      <c r="Z1052" s="438" t="str">
        <f t="shared" si="81"/>
        <v/>
      </c>
      <c r="AA1052" s="438" t="str">
        <f>IF(Z1052="","",VLOOKUP(Z1052,'Drop Down Lists'!$D$2:$E$3942,FALSE))</f>
        <v/>
      </c>
      <c r="AB1052" s="438"/>
      <c r="AC1052" s="438"/>
      <c r="AD1052" s="433" t="str">
        <f t="shared" si="82"/>
        <v/>
      </c>
      <c r="AE1052" s="439" t="str">
        <f t="shared" si="80"/>
        <v/>
      </c>
      <c r="AF1052" s="438" t="str">
        <f>IF(AE1052="","",VLOOKUP(AE1052,'Drop Down Lists'!$D$2:$E$394,2,FALSE))</f>
        <v/>
      </c>
      <c r="AG1052" s="439"/>
      <c r="AH1052" s="437" t="str">
        <f t="shared" si="83"/>
        <v/>
      </c>
      <c r="AI1052" s="438" t="str">
        <f t="shared" si="84"/>
        <v xml:space="preserve"> </v>
      </c>
      <c r="AJ1052" s="438" t="str">
        <f>IF(AI1052=" "," ",VLOOKUP(AI1052,'Drop Down Lists'!$D$2:$E$394,2,FALSE))</f>
        <v xml:space="preserve"> </v>
      </c>
      <c r="AK1052" s="440"/>
    </row>
    <row r="1053" spans="1:37">
      <c r="A1053" s="422"/>
      <c r="B1053" s="423"/>
      <c r="C1053" s="423"/>
      <c r="D1053" s="423"/>
      <c r="E1053" s="424"/>
      <c r="F1053" s="423"/>
      <c r="G1053" s="423"/>
      <c r="H1053" s="424"/>
      <c r="I1053" s="423"/>
      <c r="J1053" s="423"/>
      <c r="K1053" s="423"/>
      <c r="L1053" s="433"/>
      <c r="M1053" s="423"/>
      <c r="N1053" s="423"/>
      <c r="O1053" s="425"/>
      <c r="P1053" s="434"/>
      <c r="Q1053" s="423"/>
      <c r="R1053" s="423"/>
      <c r="S1053" s="423"/>
      <c r="T1053" s="435" t="str">
        <f>IF(S1053="","",VLOOKUP(S1053,'Drop Down Lists'!$D$2:$E$394,2,FALSE))</f>
        <v/>
      </c>
      <c r="U1053" s="428"/>
      <c r="V1053" s="428"/>
      <c r="W1053" s="436"/>
      <c r="X1053" s="436"/>
      <c r="Y1053" s="437"/>
      <c r="Z1053" s="438" t="str">
        <f t="shared" si="81"/>
        <v/>
      </c>
      <c r="AA1053" s="438" t="str">
        <f>IF(Z1053="","",VLOOKUP(Z1053,'Drop Down Lists'!$D$2:$E$3942,FALSE))</f>
        <v/>
      </c>
      <c r="AB1053" s="438"/>
      <c r="AC1053" s="438"/>
      <c r="AD1053" s="433" t="str">
        <f t="shared" si="82"/>
        <v/>
      </c>
      <c r="AE1053" s="439" t="str">
        <f t="shared" si="80"/>
        <v/>
      </c>
      <c r="AF1053" s="438" t="str">
        <f>IF(AE1053="","",VLOOKUP(AE1053,'Drop Down Lists'!$D$2:$E$394,2,FALSE))</f>
        <v/>
      </c>
      <c r="AG1053" s="439"/>
      <c r="AH1053" s="437" t="str">
        <f t="shared" si="83"/>
        <v/>
      </c>
      <c r="AI1053" s="438" t="str">
        <f t="shared" si="84"/>
        <v xml:space="preserve"> </v>
      </c>
      <c r="AJ1053" s="438" t="str">
        <f>IF(AI1053=" "," ",VLOOKUP(AI1053,'Drop Down Lists'!$D$2:$E$394,2,FALSE))</f>
        <v xml:space="preserve"> </v>
      </c>
      <c r="AK1053" s="440"/>
    </row>
    <row r="1054" spans="1:37">
      <c r="A1054" s="422"/>
      <c r="B1054" s="423"/>
      <c r="C1054" s="423"/>
      <c r="D1054" s="423"/>
      <c r="E1054" s="424"/>
      <c r="F1054" s="423"/>
      <c r="G1054" s="423"/>
      <c r="H1054" s="424"/>
      <c r="I1054" s="423"/>
      <c r="J1054" s="423"/>
      <c r="K1054" s="423"/>
      <c r="L1054" s="433"/>
      <c r="M1054" s="423"/>
      <c r="N1054" s="423"/>
      <c r="O1054" s="425"/>
      <c r="P1054" s="434"/>
      <c r="Q1054" s="423"/>
      <c r="R1054" s="423"/>
      <c r="S1054" s="423"/>
      <c r="T1054" s="439" t="str">
        <f>IF(S1054="","",VLOOKUP(S1054,'Drop Down Lists'!$D$2:$E$394,2,FALSE))</f>
        <v/>
      </c>
      <c r="U1054" s="428"/>
      <c r="V1054" s="428"/>
      <c r="W1054" s="436"/>
      <c r="X1054" s="436"/>
      <c r="Y1054" s="437"/>
      <c r="Z1054" s="438" t="str">
        <f t="shared" si="81"/>
        <v/>
      </c>
      <c r="AA1054" s="438" t="str">
        <f>IF(Z1054="","",VLOOKUP(Z1054,'Drop Down Lists'!$D$2:$E$3942,FALSE))</f>
        <v/>
      </c>
      <c r="AB1054" s="438"/>
      <c r="AC1054" s="438"/>
      <c r="AD1054" s="433" t="str">
        <f t="shared" si="82"/>
        <v/>
      </c>
      <c r="AE1054" s="439" t="str">
        <f t="shared" si="80"/>
        <v/>
      </c>
      <c r="AF1054" s="438" t="str">
        <f>IF(AE1054="","",VLOOKUP(AE1054,'Drop Down Lists'!$D$2:$E$394,2,FALSE))</f>
        <v/>
      </c>
      <c r="AG1054" s="439"/>
      <c r="AH1054" s="437" t="str">
        <f t="shared" si="83"/>
        <v/>
      </c>
      <c r="AI1054" s="438" t="str">
        <f t="shared" si="84"/>
        <v xml:space="preserve"> </v>
      </c>
      <c r="AJ1054" s="438" t="str">
        <f>IF(AI1054=" "," ",VLOOKUP(AI1054,'Drop Down Lists'!$D$2:$E$394,2,FALSE))</f>
        <v xml:space="preserve"> </v>
      </c>
      <c r="AK1054" s="440"/>
    </row>
    <row r="1055" spans="1:37">
      <c r="A1055" s="422"/>
      <c r="B1055" s="423"/>
      <c r="C1055" s="423"/>
      <c r="D1055" s="423"/>
      <c r="E1055" s="424"/>
      <c r="F1055" s="423"/>
      <c r="G1055" s="423"/>
      <c r="H1055" s="424"/>
      <c r="I1055" s="423"/>
      <c r="J1055" s="423"/>
      <c r="K1055" s="423"/>
      <c r="L1055" s="433"/>
      <c r="M1055" s="423"/>
      <c r="N1055" s="423"/>
      <c r="O1055" s="425"/>
      <c r="P1055" s="434"/>
      <c r="Q1055" s="423"/>
      <c r="R1055" s="423"/>
      <c r="S1055" s="423"/>
      <c r="T1055" s="435" t="str">
        <f>IF(S1055="","",VLOOKUP(S1055,'Drop Down Lists'!$D$2:$E$394,2,FALSE))</f>
        <v/>
      </c>
      <c r="U1055" s="428"/>
      <c r="V1055" s="428"/>
      <c r="W1055" s="436"/>
      <c r="X1055" s="436"/>
      <c r="Y1055" s="437"/>
      <c r="Z1055" s="438" t="str">
        <f t="shared" si="81"/>
        <v/>
      </c>
      <c r="AA1055" s="438" t="str">
        <f>IF(Z1055="","",VLOOKUP(Z1055,'Drop Down Lists'!$D$2:$E$3942,FALSE))</f>
        <v/>
      </c>
      <c r="AB1055" s="438"/>
      <c r="AC1055" s="438"/>
      <c r="AD1055" s="433" t="str">
        <f t="shared" si="82"/>
        <v/>
      </c>
      <c r="AE1055" s="439" t="str">
        <f t="shared" si="80"/>
        <v/>
      </c>
      <c r="AF1055" s="438" t="str">
        <f>IF(AE1055="","",VLOOKUP(AE1055,'Drop Down Lists'!$D$2:$E$394,2,FALSE))</f>
        <v/>
      </c>
      <c r="AG1055" s="439"/>
      <c r="AH1055" s="437" t="str">
        <f t="shared" si="83"/>
        <v/>
      </c>
      <c r="AI1055" s="438" t="str">
        <f t="shared" si="84"/>
        <v xml:space="preserve"> </v>
      </c>
      <c r="AJ1055" s="438" t="str">
        <f>IF(AI1055=" "," ",VLOOKUP(AI1055,'Drop Down Lists'!$D$2:$E$394,2,FALSE))</f>
        <v xml:space="preserve"> </v>
      </c>
      <c r="AK1055" s="440"/>
    </row>
    <row r="1056" spans="1:37">
      <c r="A1056" s="422"/>
      <c r="B1056" s="423"/>
      <c r="C1056" s="423"/>
      <c r="D1056" s="423"/>
      <c r="E1056" s="424"/>
      <c r="F1056" s="423"/>
      <c r="G1056" s="423"/>
      <c r="H1056" s="424"/>
      <c r="I1056" s="423"/>
      <c r="J1056" s="423"/>
      <c r="K1056" s="423"/>
      <c r="L1056" s="433"/>
      <c r="M1056" s="423"/>
      <c r="N1056" s="423"/>
      <c r="O1056" s="425"/>
      <c r="P1056" s="434"/>
      <c r="Q1056" s="423"/>
      <c r="R1056" s="423"/>
      <c r="S1056" s="423"/>
      <c r="T1056" s="435" t="str">
        <f>IF(S1056="","",VLOOKUP(S1056,'Drop Down Lists'!$D$2:$E$394,2,FALSE))</f>
        <v/>
      </c>
      <c r="U1056" s="428"/>
      <c r="V1056" s="428"/>
      <c r="W1056" s="436"/>
      <c r="X1056" s="436"/>
      <c r="Y1056" s="437"/>
      <c r="Z1056" s="438" t="str">
        <f t="shared" si="81"/>
        <v/>
      </c>
      <c r="AA1056" s="438" t="str">
        <f>IF(Z1056="","",VLOOKUP(Z1056,'Drop Down Lists'!$D$2:$E$3942,FALSE))</f>
        <v/>
      </c>
      <c r="AB1056" s="438"/>
      <c r="AC1056" s="438"/>
      <c r="AD1056" s="433" t="str">
        <f t="shared" si="82"/>
        <v/>
      </c>
      <c r="AE1056" s="439" t="str">
        <f t="shared" si="80"/>
        <v/>
      </c>
      <c r="AF1056" s="438" t="str">
        <f>IF(AE1056="","",VLOOKUP(AE1056,'Drop Down Lists'!$D$2:$E$394,2,FALSE))</f>
        <v/>
      </c>
      <c r="AG1056" s="439"/>
      <c r="AH1056" s="437" t="str">
        <f t="shared" si="83"/>
        <v/>
      </c>
      <c r="AI1056" s="438" t="str">
        <f t="shared" si="84"/>
        <v xml:space="preserve"> </v>
      </c>
      <c r="AJ1056" s="438" t="str">
        <f>IF(AI1056=" "," ",VLOOKUP(AI1056,'Drop Down Lists'!$D$2:$E$394,2,FALSE))</f>
        <v xml:space="preserve"> </v>
      </c>
      <c r="AK1056" s="440"/>
    </row>
    <row r="1057" spans="1:37">
      <c r="A1057" s="422"/>
      <c r="B1057" s="423"/>
      <c r="C1057" s="423"/>
      <c r="D1057" s="423"/>
      <c r="E1057" s="424"/>
      <c r="F1057" s="423"/>
      <c r="G1057" s="423"/>
      <c r="H1057" s="424"/>
      <c r="I1057" s="423"/>
      <c r="J1057" s="423"/>
      <c r="K1057" s="423"/>
      <c r="L1057" s="433"/>
      <c r="M1057" s="423"/>
      <c r="N1057" s="423"/>
      <c r="O1057" s="425"/>
      <c r="P1057" s="434"/>
      <c r="Q1057" s="423"/>
      <c r="R1057" s="423"/>
      <c r="S1057" s="423"/>
      <c r="T1057" s="435" t="str">
        <f>IF(S1057="","",VLOOKUP(S1057,'Drop Down Lists'!$D$2:$E$394,2,FALSE))</f>
        <v/>
      </c>
      <c r="U1057" s="428"/>
      <c r="V1057" s="428"/>
      <c r="W1057" s="436"/>
      <c r="X1057" s="436"/>
      <c r="Y1057" s="437"/>
      <c r="Z1057" s="438" t="str">
        <f t="shared" si="81"/>
        <v/>
      </c>
      <c r="AA1057" s="438" t="str">
        <f>IF(Z1057="","",VLOOKUP(Z1057,'Drop Down Lists'!$D$2:$E$3942,FALSE))</f>
        <v/>
      </c>
      <c r="AB1057" s="438"/>
      <c r="AC1057" s="438"/>
      <c r="AD1057" s="433" t="str">
        <f t="shared" si="82"/>
        <v/>
      </c>
      <c r="AE1057" s="439" t="str">
        <f t="shared" si="80"/>
        <v/>
      </c>
      <c r="AF1057" s="438" t="str">
        <f>IF(AE1057="","",VLOOKUP(AE1057,'Drop Down Lists'!$D$2:$E$394,2,FALSE))</f>
        <v/>
      </c>
      <c r="AG1057" s="439"/>
      <c r="AH1057" s="437" t="str">
        <f t="shared" si="83"/>
        <v/>
      </c>
      <c r="AI1057" s="438" t="str">
        <f t="shared" si="84"/>
        <v xml:space="preserve"> </v>
      </c>
      <c r="AJ1057" s="438" t="str">
        <f>IF(AI1057=" "," ",VLOOKUP(AI1057,'Drop Down Lists'!$D$2:$E$394,2,FALSE))</f>
        <v xml:space="preserve"> </v>
      </c>
      <c r="AK1057" s="440"/>
    </row>
    <row r="1058" spans="1:37">
      <c r="A1058" s="422"/>
      <c r="B1058" s="423"/>
      <c r="C1058" s="423"/>
      <c r="D1058" s="423"/>
      <c r="E1058" s="424"/>
      <c r="F1058" s="423"/>
      <c r="G1058" s="423"/>
      <c r="H1058" s="424"/>
      <c r="I1058" s="423"/>
      <c r="J1058" s="423"/>
      <c r="K1058" s="423"/>
      <c r="L1058" s="433"/>
      <c r="M1058" s="423"/>
      <c r="N1058" s="423"/>
      <c r="O1058" s="425"/>
      <c r="P1058" s="434"/>
      <c r="Q1058" s="423"/>
      <c r="R1058" s="423"/>
      <c r="S1058" s="423"/>
      <c r="T1058" s="435" t="str">
        <f>IF(S1058="","",VLOOKUP(S1058,'Drop Down Lists'!$D$2:$E$394,2,FALSE))</f>
        <v/>
      </c>
      <c r="U1058" s="428"/>
      <c r="V1058" s="428"/>
      <c r="W1058" s="436"/>
      <c r="X1058" s="436"/>
      <c r="Y1058" s="437"/>
      <c r="Z1058" s="438" t="str">
        <f t="shared" si="81"/>
        <v/>
      </c>
      <c r="AA1058" s="438" t="str">
        <f>IF(Z1058="","",VLOOKUP(Z1058,'Drop Down Lists'!$D$2:$E$3942,FALSE))</f>
        <v/>
      </c>
      <c r="AB1058" s="438"/>
      <c r="AC1058" s="438"/>
      <c r="AD1058" s="433" t="str">
        <f t="shared" si="82"/>
        <v/>
      </c>
      <c r="AE1058" s="439" t="str">
        <f t="shared" si="80"/>
        <v/>
      </c>
      <c r="AF1058" s="438" t="str">
        <f>IF(AE1058="","",VLOOKUP(AE1058,'Drop Down Lists'!$D$2:$E$394,2,FALSE))</f>
        <v/>
      </c>
      <c r="AG1058" s="439"/>
      <c r="AH1058" s="437" t="str">
        <f t="shared" si="83"/>
        <v/>
      </c>
      <c r="AI1058" s="438" t="str">
        <f t="shared" si="84"/>
        <v xml:space="preserve"> </v>
      </c>
      <c r="AJ1058" s="438" t="str">
        <f>IF(AI1058=" "," ",VLOOKUP(AI1058,'Drop Down Lists'!$D$2:$E$394,2,FALSE))</f>
        <v xml:space="preserve"> </v>
      </c>
      <c r="AK1058" s="440"/>
    </row>
    <row r="1059" spans="1:37">
      <c r="A1059" s="422"/>
      <c r="B1059" s="423"/>
      <c r="C1059" s="423"/>
      <c r="D1059" s="423"/>
      <c r="E1059" s="424"/>
      <c r="F1059" s="423"/>
      <c r="G1059" s="423"/>
      <c r="H1059" s="424"/>
      <c r="I1059" s="423"/>
      <c r="J1059" s="423"/>
      <c r="K1059" s="423"/>
      <c r="L1059" s="433"/>
      <c r="M1059" s="423"/>
      <c r="N1059" s="423"/>
      <c r="O1059" s="425"/>
      <c r="P1059" s="434"/>
      <c r="Q1059" s="423"/>
      <c r="R1059" s="423"/>
      <c r="S1059" s="423"/>
      <c r="T1059" s="435" t="str">
        <f>IF(S1059="","",VLOOKUP(S1059,'Drop Down Lists'!$D$2:$E$394,2,FALSE))</f>
        <v/>
      </c>
      <c r="U1059" s="428"/>
      <c r="V1059" s="428"/>
      <c r="W1059" s="436"/>
      <c r="X1059" s="436"/>
      <c r="Y1059" s="437"/>
      <c r="Z1059" s="438" t="str">
        <f t="shared" si="81"/>
        <v/>
      </c>
      <c r="AA1059" s="438" t="str">
        <f>IF(Z1059="","",VLOOKUP(Z1059,'Drop Down Lists'!$D$2:$E$3942,FALSE))</f>
        <v/>
      </c>
      <c r="AB1059" s="438"/>
      <c r="AC1059" s="438"/>
      <c r="AD1059" s="433" t="str">
        <f t="shared" si="82"/>
        <v/>
      </c>
      <c r="AE1059" s="439" t="str">
        <f t="shared" si="80"/>
        <v/>
      </c>
      <c r="AF1059" s="438" t="str">
        <f>IF(AE1059="","",VLOOKUP(AE1059,'Drop Down Lists'!$D$2:$E$394,2,FALSE))</f>
        <v/>
      </c>
      <c r="AG1059" s="439"/>
      <c r="AH1059" s="437" t="str">
        <f t="shared" si="83"/>
        <v/>
      </c>
      <c r="AI1059" s="438" t="str">
        <f t="shared" si="84"/>
        <v xml:space="preserve"> </v>
      </c>
      <c r="AJ1059" s="438" t="str">
        <f>IF(AI1059=" "," ",VLOOKUP(AI1059,'Drop Down Lists'!$D$2:$E$394,2,FALSE))</f>
        <v xml:space="preserve"> </v>
      </c>
      <c r="AK1059" s="440"/>
    </row>
    <row r="1060" spans="1:37">
      <c r="A1060" s="422"/>
      <c r="B1060" s="423"/>
      <c r="C1060" s="423"/>
      <c r="D1060" s="423"/>
      <c r="E1060" s="424"/>
      <c r="F1060" s="423"/>
      <c r="G1060" s="423"/>
      <c r="H1060" s="424"/>
      <c r="I1060" s="423"/>
      <c r="J1060" s="423"/>
      <c r="K1060" s="423"/>
      <c r="L1060" s="433"/>
      <c r="M1060" s="423"/>
      <c r="N1060" s="423"/>
      <c r="O1060" s="425"/>
      <c r="P1060" s="434"/>
      <c r="Q1060" s="423"/>
      <c r="R1060" s="423"/>
      <c r="S1060" s="423"/>
      <c r="T1060" s="435" t="str">
        <f>IF(S1060="","",VLOOKUP(S1060,'Drop Down Lists'!$D$2:$E$394,2,FALSE))</f>
        <v/>
      </c>
      <c r="U1060" s="428"/>
      <c r="V1060" s="428"/>
      <c r="W1060" s="436"/>
      <c r="X1060" s="436"/>
      <c r="Y1060" s="437"/>
      <c r="Z1060" s="438" t="str">
        <f t="shared" si="81"/>
        <v/>
      </c>
      <c r="AA1060" s="438" t="str">
        <f>IF(Z1060="","",VLOOKUP(Z1060,'Drop Down Lists'!$D$2:$E$3942,FALSE))</f>
        <v/>
      </c>
      <c r="AB1060" s="438"/>
      <c r="AC1060" s="438"/>
      <c r="AD1060" s="433" t="str">
        <f t="shared" si="82"/>
        <v/>
      </c>
      <c r="AE1060" s="439" t="str">
        <f t="shared" si="80"/>
        <v/>
      </c>
      <c r="AF1060" s="438" t="str">
        <f>IF(AE1060="","",VLOOKUP(AE1060,'Drop Down Lists'!$D$2:$E$394,2,FALSE))</f>
        <v/>
      </c>
      <c r="AG1060" s="439"/>
      <c r="AH1060" s="437" t="str">
        <f t="shared" si="83"/>
        <v/>
      </c>
      <c r="AI1060" s="438" t="str">
        <f t="shared" si="84"/>
        <v xml:space="preserve"> </v>
      </c>
      <c r="AJ1060" s="438" t="str">
        <f>IF(AI1060=" "," ",VLOOKUP(AI1060,'Drop Down Lists'!$D$2:$E$394,2,FALSE))</f>
        <v xml:space="preserve"> </v>
      </c>
      <c r="AK1060" s="440"/>
    </row>
    <row r="1061" spans="1:37">
      <c r="A1061" s="422"/>
      <c r="B1061" s="423"/>
      <c r="C1061" s="423"/>
      <c r="D1061" s="423"/>
      <c r="E1061" s="424"/>
      <c r="F1061" s="423"/>
      <c r="G1061" s="423"/>
      <c r="H1061" s="424"/>
      <c r="I1061" s="423"/>
      <c r="J1061" s="423"/>
      <c r="K1061" s="423"/>
      <c r="L1061" s="433"/>
      <c r="M1061" s="423"/>
      <c r="N1061" s="423"/>
      <c r="O1061" s="425"/>
      <c r="P1061" s="434"/>
      <c r="Q1061" s="423"/>
      <c r="R1061" s="423"/>
      <c r="S1061" s="423"/>
      <c r="T1061" s="435" t="str">
        <f>IF(S1061="","",VLOOKUP(S1061,'Drop Down Lists'!$D$2:$E$394,2,FALSE))</f>
        <v/>
      </c>
      <c r="U1061" s="428"/>
      <c r="V1061" s="428"/>
      <c r="W1061" s="436"/>
      <c r="X1061" s="436"/>
      <c r="Y1061" s="437"/>
      <c r="Z1061" s="438" t="str">
        <f t="shared" si="81"/>
        <v/>
      </c>
      <c r="AA1061" s="438" t="str">
        <f>IF(Z1061="","",VLOOKUP(Z1061,'Drop Down Lists'!$D$2:$E$3942,FALSE))</f>
        <v/>
      </c>
      <c r="AB1061" s="438"/>
      <c r="AC1061" s="438"/>
      <c r="AD1061" s="433" t="str">
        <f t="shared" si="82"/>
        <v/>
      </c>
      <c r="AE1061" s="439" t="str">
        <f t="shared" si="80"/>
        <v/>
      </c>
      <c r="AF1061" s="438" t="str">
        <f>IF(AE1061="","",VLOOKUP(AE1061,'Drop Down Lists'!$D$2:$E$394,2,FALSE))</f>
        <v/>
      </c>
      <c r="AG1061" s="439"/>
      <c r="AH1061" s="437" t="str">
        <f t="shared" si="83"/>
        <v/>
      </c>
      <c r="AI1061" s="438" t="str">
        <f t="shared" si="84"/>
        <v xml:space="preserve"> </v>
      </c>
      <c r="AJ1061" s="438" t="str">
        <f>IF(AI1061=" "," ",VLOOKUP(AI1061,'Drop Down Lists'!$D$2:$E$394,2,FALSE))</f>
        <v xml:space="preserve"> </v>
      </c>
      <c r="AK1061" s="440"/>
    </row>
    <row r="1062" spans="1:37">
      <c r="A1062" s="422"/>
      <c r="B1062" s="423"/>
      <c r="C1062" s="423"/>
      <c r="D1062" s="423"/>
      <c r="E1062" s="424"/>
      <c r="F1062" s="423"/>
      <c r="G1062" s="423"/>
      <c r="H1062" s="424"/>
      <c r="I1062" s="423"/>
      <c r="J1062" s="423"/>
      <c r="K1062" s="423"/>
      <c r="L1062" s="433"/>
      <c r="M1062" s="423"/>
      <c r="N1062" s="423"/>
      <c r="O1062" s="425"/>
      <c r="P1062" s="434"/>
      <c r="Q1062" s="423"/>
      <c r="R1062" s="423"/>
      <c r="S1062" s="423"/>
      <c r="T1062" s="435" t="str">
        <f>IF(S1062="","",VLOOKUP(S1062,'Drop Down Lists'!$D$2:$E$394,2,FALSE))</f>
        <v/>
      </c>
      <c r="U1062" s="428"/>
      <c r="V1062" s="428"/>
      <c r="W1062" s="436"/>
      <c r="X1062" s="436"/>
      <c r="Y1062" s="437"/>
      <c r="Z1062" s="438" t="str">
        <f t="shared" si="81"/>
        <v/>
      </c>
      <c r="AA1062" s="438" t="str">
        <f>IF(Z1062="","",VLOOKUP(Z1062,'Drop Down Lists'!$D$2:$E$3942,FALSE))</f>
        <v/>
      </c>
      <c r="AB1062" s="438"/>
      <c r="AC1062" s="438"/>
      <c r="AD1062" s="433" t="str">
        <f t="shared" si="82"/>
        <v/>
      </c>
      <c r="AE1062" s="439" t="str">
        <f t="shared" si="80"/>
        <v/>
      </c>
      <c r="AF1062" s="438" t="str">
        <f>IF(AE1062="","",VLOOKUP(AE1062,'Drop Down Lists'!$D$2:$E$394,2,FALSE))</f>
        <v/>
      </c>
      <c r="AG1062" s="439"/>
      <c r="AH1062" s="437" t="str">
        <f t="shared" si="83"/>
        <v/>
      </c>
      <c r="AI1062" s="438" t="str">
        <f t="shared" si="84"/>
        <v xml:space="preserve"> </v>
      </c>
      <c r="AJ1062" s="438" t="str">
        <f>IF(AI1062=" "," ",VLOOKUP(AI1062,'Drop Down Lists'!$D$2:$E$394,2,FALSE))</f>
        <v xml:space="preserve"> </v>
      </c>
      <c r="AK1062" s="440"/>
    </row>
    <row r="1063" spans="1:37">
      <c r="A1063" s="422"/>
      <c r="B1063" s="423"/>
      <c r="C1063" s="423"/>
      <c r="D1063" s="423"/>
      <c r="E1063" s="424"/>
      <c r="F1063" s="423"/>
      <c r="G1063" s="423"/>
      <c r="H1063" s="424"/>
      <c r="I1063" s="423"/>
      <c r="J1063" s="423"/>
      <c r="K1063" s="423"/>
      <c r="L1063" s="433"/>
      <c r="M1063" s="423"/>
      <c r="N1063" s="423"/>
      <c r="O1063" s="425"/>
      <c r="P1063" s="434"/>
      <c r="Q1063" s="423"/>
      <c r="R1063" s="423"/>
      <c r="S1063" s="423"/>
      <c r="T1063" s="435" t="str">
        <f>IF(S1063="","",VLOOKUP(S1063,'Drop Down Lists'!$D$2:$E$394,2,FALSE))</f>
        <v/>
      </c>
      <c r="U1063" s="428"/>
      <c r="V1063" s="428"/>
      <c r="W1063" s="436"/>
      <c r="X1063" s="436"/>
      <c r="Y1063" s="437"/>
      <c r="Z1063" s="438" t="str">
        <f t="shared" si="81"/>
        <v/>
      </c>
      <c r="AA1063" s="438" t="str">
        <f>IF(Z1063="","",VLOOKUP(Z1063,'Drop Down Lists'!$D$2:$E$3942,FALSE))</f>
        <v/>
      </c>
      <c r="AB1063" s="438"/>
      <c r="AC1063" s="438"/>
      <c r="AD1063" s="433" t="str">
        <f t="shared" si="82"/>
        <v/>
      </c>
      <c r="AE1063" s="439" t="str">
        <f t="shared" si="80"/>
        <v/>
      </c>
      <c r="AF1063" s="438" t="str">
        <f>IF(AE1063="","",VLOOKUP(AE1063,'Drop Down Lists'!$D$2:$E$394,2,FALSE))</f>
        <v/>
      </c>
      <c r="AG1063" s="439"/>
      <c r="AH1063" s="437" t="str">
        <f t="shared" si="83"/>
        <v/>
      </c>
      <c r="AI1063" s="438" t="str">
        <f t="shared" si="84"/>
        <v xml:space="preserve"> </v>
      </c>
      <c r="AJ1063" s="438" t="str">
        <f>IF(AI1063=" "," ",VLOOKUP(AI1063,'Drop Down Lists'!$D$2:$E$394,2,FALSE))</f>
        <v xml:space="preserve"> </v>
      </c>
      <c r="AK1063" s="440"/>
    </row>
    <row r="1064" spans="1:37">
      <c r="A1064" s="422"/>
      <c r="B1064" s="423"/>
      <c r="C1064" s="423"/>
      <c r="D1064" s="423"/>
      <c r="E1064" s="424"/>
      <c r="F1064" s="423"/>
      <c r="G1064" s="423"/>
      <c r="H1064" s="424"/>
      <c r="I1064" s="423"/>
      <c r="J1064" s="423"/>
      <c r="K1064" s="423"/>
      <c r="L1064" s="433"/>
      <c r="M1064" s="423"/>
      <c r="N1064" s="423"/>
      <c r="O1064" s="425"/>
      <c r="P1064" s="434"/>
      <c r="Q1064" s="423"/>
      <c r="R1064" s="423"/>
      <c r="S1064" s="423"/>
      <c r="T1064" s="435" t="str">
        <f>IF(S1064="","",VLOOKUP(S1064,'Drop Down Lists'!$D$2:$E$394,2,FALSE))</f>
        <v/>
      </c>
      <c r="U1064" s="428"/>
      <c r="V1064" s="428"/>
      <c r="W1064" s="436"/>
      <c r="X1064" s="436"/>
      <c r="Y1064" s="437"/>
      <c r="Z1064" s="438" t="str">
        <f t="shared" si="81"/>
        <v/>
      </c>
      <c r="AA1064" s="438" t="str">
        <f>IF(Z1064="","",VLOOKUP(Z1064,'Drop Down Lists'!$D$2:$E$3942,FALSE))</f>
        <v/>
      </c>
      <c r="AB1064" s="438"/>
      <c r="AC1064" s="438"/>
      <c r="AD1064" s="433" t="str">
        <f t="shared" si="82"/>
        <v/>
      </c>
      <c r="AE1064" s="439" t="str">
        <f t="shared" si="80"/>
        <v/>
      </c>
      <c r="AF1064" s="438" t="str">
        <f>IF(AE1064="","",VLOOKUP(AE1064,'Drop Down Lists'!$D$2:$E$394,2,FALSE))</f>
        <v/>
      </c>
      <c r="AG1064" s="439"/>
      <c r="AH1064" s="437" t="str">
        <f t="shared" si="83"/>
        <v/>
      </c>
      <c r="AI1064" s="438" t="str">
        <f t="shared" si="84"/>
        <v xml:space="preserve"> </v>
      </c>
      <c r="AJ1064" s="438" t="str">
        <f>IF(AI1064=" "," ",VLOOKUP(AI1064,'Drop Down Lists'!$D$2:$E$394,2,FALSE))</f>
        <v xml:space="preserve"> </v>
      </c>
      <c r="AK1064" s="440"/>
    </row>
    <row r="1065" spans="1:37">
      <c r="A1065" s="422"/>
      <c r="B1065" s="423"/>
      <c r="C1065" s="423"/>
      <c r="D1065" s="423"/>
      <c r="E1065" s="424"/>
      <c r="F1065" s="423"/>
      <c r="G1065" s="423"/>
      <c r="H1065" s="424"/>
      <c r="I1065" s="423"/>
      <c r="J1065" s="423"/>
      <c r="K1065" s="423"/>
      <c r="L1065" s="433"/>
      <c r="M1065" s="423"/>
      <c r="N1065" s="423"/>
      <c r="O1065" s="425"/>
      <c r="P1065" s="434"/>
      <c r="Q1065" s="423"/>
      <c r="R1065" s="423"/>
      <c r="S1065" s="423"/>
      <c r="T1065" s="435" t="str">
        <f>IF(S1065="","",VLOOKUP(S1065,'Drop Down Lists'!$D$2:$E$394,2,FALSE))</f>
        <v/>
      </c>
      <c r="U1065" s="428"/>
      <c r="V1065" s="428"/>
      <c r="W1065" s="436"/>
      <c r="X1065" s="436"/>
      <c r="Y1065" s="437"/>
      <c r="Z1065" s="438" t="str">
        <f t="shared" si="81"/>
        <v/>
      </c>
      <c r="AA1065" s="438" t="str">
        <f>IF(Z1065="","",VLOOKUP(Z1065,'Drop Down Lists'!$D$2:$E$3942,FALSE))</f>
        <v/>
      </c>
      <c r="AB1065" s="438"/>
      <c r="AC1065" s="438"/>
      <c r="AD1065" s="433" t="str">
        <f t="shared" si="82"/>
        <v/>
      </c>
      <c r="AE1065" s="439" t="str">
        <f t="shared" si="80"/>
        <v/>
      </c>
      <c r="AF1065" s="438" t="str">
        <f>IF(AE1065="","",VLOOKUP(AE1065,'Drop Down Lists'!$D$2:$E$394,2,FALSE))</f>
        <v/>
      </c>
      <c r="AG1065" s="439"/>
      <c r="AH1065" s="437" t="str">
        <f t="shared" si="83"/>
        <v/>
      </c>
      <c r="AI1065" s="438" t="str">
        <f t="shared" si="84"/>
        <v xml:space="preserve"> </v>
      </c>
      <c r="AJ1065" s="438" t="str">
        <f>IF(AI1065=" "," ",VLOOKUP(AI1065,'Drop Down Lists'!$D$2:$E$394,2,FALSE))</f>
        <v xml:space="preserve"> </v>
      </c>
      <c r="AK1065" s="440"/>
    </row>
    <row r="1066" spans="1:37">
      <c r="A1066" s="422"/>
      <c r="B1066" s="423"/>
      <c r="C1066" s="423"/>
      <c r="D1066" s="423"/>
      <c r="E1066" s="424"/>
      <c r="F1066" s="423"/>
      <c r="G1066" s="423"/>
      <c r="H1066" s="424"/>
      <c r="I1066" s="423"/>
      <c r="J1066" s="423"/>
      <c r="K1066" s="423"/>
      <c r="L1066" s="433"/>
      <c r="M1066" s="423"/>
      <c r="N1066" s="423"/>
      <c r="O1066" s="425"/>
      <c r="P1066" s="434"/>
      <c r="Q1066" s="423"/>
      <c r="R1066" s="423"/>
      <c r="S1066" s="423"/>
      <c r="T1066" s="435" t="str">
        <f>IF(S1066="","",VLOOKUP(S1066,'Drop Down Lists'!$D$2:$E$394,2,FALSE))</f>
        <v/>
      </c>
      <c r="U1066" s="428"/>
      <c r="V1066" s="428"/>
      <c r="W1066" s="436"/>
      <c r="X1066" s="436"/>
      <c r="Y1066" s="437"/>
      <c r="Z1066" s="438" t="str">
        <f t="shared" si="81"/>
        <v/>
      </c>
      <c r="AA1066" s="438" t="str">
        <f>IF(Z1066="","",VLOOKUP(Z1066,'Drop Down Lists'!$D$2:$E$3942,FALSE))</f>
        <v/>
      </c>
      <c r="AB1066" s="438"/>
      <c r="AC1066" s="438"/>
      <c r="AD1066" s="433" t="str">
        <f t="shared" si="82"/>
        <v/>
      </c>
      <c r="AE1066" s="439" t="str">
        <f t="shared" si="80"/>
        <v/>
      </c>
      <c r="AF1066" s="438" t="str">
        <f>IF(AE1066="","",VLOOKUP(AE1066,'Drop Down Lists'!$D$2:$E$394,2,FALSE))</f>
        <v/>
      </c>
      <c r="AG1066" s="439"/>
      <c r="AH1066" s="437" t="str">
        <f t="shared" si="83"/>
        <v/>
      </c>
      <c r="AI1066" s="438" t="str">
        <f t="shared" si="84"/>
        <v xml:space="preserve"> </v>
      </c>
      <c r="AJ1066" s="438" t="str">
        <f>IF(AI1066=" "," ",VLOOKUP(AI1066,'Drop Down Lists'!$D$2:$E$394,2,FALSE))</f>
        <v xml:space="preserve"> </v>
      </c>
      <c r="AK1066" s="440"/>
    </row>
    <row r="1067" spans="1:37">
      <c r="A1067" s="422"/>
      <c r="B1067" s="423"/>
      <c r="C1067" s="423"/>
      <c r="D1067" s="423"/>
      <c r="E1067" s="424"/>
      <c r="F1067" s="423"/>
      <c r="G1067" s="423"/>
      <c r="H1067" s="424"/>
      <c r="I1067" s="423"/>
      <c r="J1067" s="423"/>
      <c r="K1067" s="423"/>
      <c r="L1067" s="433"/>
      <c r="M1067" s="423"/>
      <c r="N1067" s="423"/>
      <c r="O1067" s="425"/>
      <c r="P1067" s="434"/>
      <c r="Q1067" s="423"/>
      <c r="R1067" s="423"/>
      <c r="S1067" s="423"/>
      <c r="T1067" s="435" t="str">
        <f>IF(S1067="","",VLOOKUP(S1067,'Drop Down Lists'!$D$2:$E$394,2,FALSE))</f>
        <v/>
      </c>
      <c r="U1067" s="428"/>
      <c r="V1067" s="428"/>
      <c r="W1067" s="436"/>
      <c r="X1067" s="436"/>
      <c r="Y1067" s="437"/>
      <c r="Z1067" s="438" t="str">
        <f t="shared" si="81"/>
        <v/>
      </c>
      <c r="AA1067" s="438" t="str">
        <f>IF(Z1067="","",VLOOKUP(Z1067,'Drop Down Lists'!$D$2:$E$3942,FALSE))</f>
        <v/>
      </c>
      <c r="AB1067" s="438"/>
      <c r="AC1067" s="438"/>
      <c r="AD1067" s="433" t="str">
        <f t="shared" si="82"/>
        <v/>
      </c>
      <c r="AE1067" s="439" t="str">
        <f t="shared" si="80"/>
        <v/>
      </c>
      <c r="AF1067" s="438" t="str">
        <f>IF(AE1067="","",VLOOKUP(AE1067,'Drop Down Lists'!$D$2:$E$394,2,FALSE))</f>
        <v/>
      </c>
      <c r="AG1067" s="439"/>
      <c r="AH1067" s="437" t="str">
        <f t="shared" si="83"/>
        <v/>
      </c>
      <c r="AI1067" s="438" t="str">
        <f t="shared" si="84"/>
        <v xml:space="preserve"> </v>
      </c>
      <c r="AJ1067" s="438" t="str">
        <f>IF(AI1067=" "," ",VLOOKUP(AI1067,'Drop Down Lists'!$D$2:$E$394,2,FALSE))</f>
        <v xml:space="preserve"> </v>
      </c>
      <c r="AK1067" s="440"/>
    </row>
    <row r="1068" spans="1:37">
      <c r="A1068" s="422"/>
      <c r="B1068" s="423"/>
      <c r="C1068" s="423"/>
      <c r="D1068" s="423"/>
      <c r="E1068" s="424"/>
      <c r="F1068" s="423"/>
      <c r="G1068" s="423"/>
      <c r="H1068" s="424"/>
      <c r="I1068" s="423"/>
      <c r="J1068" s="423"/>
      <c r="K1068" s="423"/>
      <c r="L1068" s="433"/>
      <c r="M1068" s="423"/>
      <c r="N1068" s="423"/>
      <c r="O1068" s="425"/>
      <c r="P1068" s="434"/>
      <c r="Q1068" s="423"/>
      <c r="R1068" s="423"/>
      <c r="S1068" s="423"/>
      <c r="T1068" s="435" t="str">
        <f>IF(S1068="","",VLOOKUP(S1068,'Drop Down Lists'!$D$2:$E$394,2,FALSE))</f>
        <v/>
      </c>
      <c r="U1068" s="428"/>
      <c r="V1068" s="428"/>
      <c r="W1068" s="436"/>
      <c r="X1068" s="436"/>
      <c r="Y1068" s="437"/>
      <c r="Z1068" s="438" t="str">
        <f t="shared" si="81"/>
        <v/>
      </c>
      <c r="AA1068" s="438" t="str">
        <f>IF(Z1068="","",VLOOKUP(Z1068,'Drop Down Lists'!$D$2:$E$3942,FALSE))</f>
        <v/>
      </c>
      <c r="AB1068" s="438"/>
      <c r="AC1068" s="438"/>
      <c r="AD1068" s="433" t="str">
        <f t="shared" si="82"/>
        <v/>
      </c>
      <c r="AE1068" s="439" t="str">
        <f t="shared" si="80"/>
        <v/>
      </c>
      <c r="AF1068" s="438" t="str">
        <f>IF(AE1068="","",VLOOKUP(AE1068,'Drop Down Lists'!$D$2:$E$394,2,FALSE))</f>
        <v/>
      </c>
      <c r="AG1068" s="439"/>
      <c r="AH1068" s="437" t="str">
        <f t="shared" si="83"/>
        <v/>
      </c>
      <c r="AI1068" s="438" t="str">
        <f t="shared" si="84"/>
        <v xml:space="preserve"> </v>
      </c>
      <c r="AJ1068" s="438" t="str">
        <f>IF(AI1068=" "," ",VLOOKUP(AI1068,'Drop Down Lists'!$D$2:$E$394,2,FALSE))</f>
        <v xml:space="preserve"> </v>
      </c>
      <c r="AK1068" s="440"/>
    </row>
    <row r="1069" spans="1:37">
      <c r="A1069" s="422"/>
      <c r="B1069" s="423"/>
      <c r="C1069" s="423"/>
      <c r="D1069" s="423"/>
      <c r="E1069" s="424"/>
      <c r="F1069" s="423"/>
      <c r="G1069" s="423"/>
      <c r="H1069" s="424"/>
      <c r="I1069" s="423"/>
      <c r="J1069" s="423"/>
      <c r="K1069" s="423"/>
      <c r="L1069" s="433"/>
      <c r="M1069" s="423"/>
      <c r="N1069" s="423"/>
      <c r="O1069" s="425"/>
      <c r="P1069" s="434"/>
      <c r="Q1069" s="423"/>
      <c r="R1069" s="423"/>
      <c r="S1069" s="423"/>
      <c r="T1069" s="435" t="str">
        <f>IF(S1069="","",VLOOKUP(S1069,'Drop Down Lists'!$D$2:$E$394,2,FALSE))</f>
        <v/>
      </c>
      <c r="U1069" s="428"/>
      <c r="V1069" s="428"/>
      <c r="W1069" s="436"/>
      <c r="X1069" s="436"/>
      <c r="Y1069" s="437"/>
      <c r="Z1069" s="438" t="str">
        <f t="shared" si="81"/>
        <v/>
      </c>
      <c r="AA1069" s="438" t="str">
        <f>IF(Z1069="","",VLOOKUP(Z1069,'Drop Down Lists'!$D$2:$E$3942,FALSE))</f>
        <v/>
      </c>
      <c r="AB1069" s="438"/>
      <c r="AC1069" s="438"/>
      <c r="AD1069" s="433" t="str">
        <f t="shared" si="82"/>
        <v/>
      </c>
      <c r="AE1069" s="439" t="str">
        <f t="shared" si="80"/>
        <v/>
      </c>
      <c r="AF1069" s="438" t="str">
        <f>IF(AE1069="","",VLOOKUP(AE1069,'Drop Down Lists'!$D$2:$E$394,2,FALSE))</f>
        <v/>
      </c>
      <c r="AG1069" s="439"/>
      <c r="AH1069" s="437" t="str">
        <f t="shared" si="83"/>
        <v/>
      </c>
      <c r="AI1069" s="438" t="str">
        <f t="shared" si="84"/>
        <v xml:space="preserve"> </v>
      </c>
      <c r="AJ1069" s="438" t="str">
        <f>IF(AI1069=" "," ",VLOOKUP(AI1069,'Drop Down Lists'!$D$2:$E$394,2,FALSE))</f>
        <v xml:space="preserve"> </v>
      </c>
      <c r="AK1069" s="440"/>
    </row>
    <row r="1070" spans="1:37">
      <c r="A1070" s="422"/>
      <c r="B1070" s="423"/>
      <c r="C1070" s="423"/>
      <c r="D1070" s="423"/>
      <c r="E1070" s="424"/>
      <c r="F1070" s="423"/>
      <c r="G1070" s="423"/>
      <c r="H1070" s="424"/>
      <c r="I1070" s="423"/>
      <c r="J1070" s="423"/>
      <c r="K1070" s="423"/>
      <c r="L1070" s="433"/>
      <c r="M1070" s="423"/>
      <c r="N1070" s="423"/>
      <c r="O1070" s="425"/>
      <c r="P1070" s="434"/>
      <c r="Q1070" s="423"/>
      <c r="R1070" s="423"/>
      <c r="S1070" s="423"/>
      <c r="T1070" s="435" t="str">
        <f>IF(S1070="","",VLOOKUP(S1070,'Drop Down Lists'!$D$2:$E$394,2,FALSE))</f>
        <v/>
      </c>
      <c r="U1070" s="428"/>
      <c r="V1070" s="428"/>
      <c r="W1070" s="436"/>
      <c r="X1070" s="436"/>
      <c r="Y1070" s="437"/>
      <c r="Z1070" s="438" t="str">
        <f t="shared" si="81"/>
        <v/>
      </c>
      <c r="AA1070" s="438" t="str">
        <f>IF(Z1070="","",VLOOKUP(Z1070,'Drop Down Lists'!$D$2:$E$3942,FALSE))</f>
        <v/>
      </c>
      <c r="AB1070" s="438"/>
      <c r="AC1070" s="438"/>
      <c r="AD1070" s="433" t="str">
        <f t="shared" si="82"/>
        <v/>
      </c>
      <c r="AE1070" s="439" t="str">
        <f t="shared" si="80"/>
        <v/>
      </c>
      <c r="AF1070" s="438" t="str">
        <f>IF(AE1070="","",VLOOKUP(AE1070,'Drop Down Lists'!$D$2:$E$394,2,FALSE))</f>
        <v/>
      </c>
      <c r="AG1070" s="439"/>
      <c r="AH1070" s="437" t="str">
        <f t="shared" si="83"/>
        <v/>
      </c>
      <c r="AI1070" s="438" t="str">
        <f t="shared" si="84"/>
        <v xml:space="preserve"> </v>
      </c>
      <c r="AJ1070" s="438" t="str">
        <f>IF(AI1070=" "," ",VLOOKUP(AI1070,'Drop Down Lists'!$D$2:$E$394,2,FALSE))</f>
        <v xml:space="preserve"> </v>
      </c>
      <c r="AK1070" s="440"/>
    </row>
    <row r="1071" spans="1:37">
      <c r="A1071" s="422"/>
      <c r="B1071" s="423"/>
      <c r="C1071" s="423"/>
      <c r="D1071" s="423"/>
      <c r="E1071" s="424"/>
      <c r="F1071" s="423"/>
      <c r="G1071" s="423"/>
      <c r="H1071" s="424"/>
      <c r="I1071" s="423"/>
      <c r="J1071" s="423"/>
      <c r="K1071" s="423"/>
      <c r="L1071" s="433"/>
      <c r="M1071" s="423"/>
      <c r="N1071" s="423"/>
      <c r="O1071" s="425"/>
      <c r="P1071" s="434"/>
      <c r="Q1071" s="423"/>
      <c r="R1071" s="423"/>
      <c r="S1071" s="423"/>
      <c r="T1071" s="435" t="str">
        <f>IF(S1071="","",VLOOKUP(S1071,'Drop Down Lists'!$D$2:$E$394,2,FALSE))</f>
        <v/>
      </c>
      <c r="U1071" s="428"/>
      <c r="V1071" s="428"/>
      <c r="W1071" s="436"/>
      <c r="X1071" s="436"/>
      <c r="Y1071" s="437"/>
      <c r="Z1071" s="438" t="str">
        <f t="shared" si="81"/>
        <v/>
      </c>
      <c r="AA1071" s="438" t="str">
        <f>IF(Z1071="","",VLOOKUP(Z1071,'Drop Down Lists'!$D$2:$E$3942,FALSE))</f>
        <v/>
      </c>
      <c r="AB1071" s="438"/>
      <c r="AC1071" s="438"/>
      <c r="AD1071" s="433" t="str">
        <f t="shared" si="82"/>
        <v/>
      </c>
      <c r="AE1071" s="439" t="str">
        <f t="shared" si="80"/>
        <v/>
      </c>
      <c r="AF1071" s="438" t="str">
        <f>IF(AE1071="","",VLOOKUP(AE1071,'Drop Down Lists'!$D$2:$E$394,2,FALSE))</f>
        <v/>
      </c>
      <c r="AG1071" s="439"/>
      <c r="AH1071" s="437" t="str">
        <f t="shared" si="83"/>
        <v/>
      </c>
      <c r="AI1071" s="438" t="str">
        <f t="shared" si="84"/>
        <v xml:space="preserve"> </v>
      </c>
      <c r="AJ1071" s="438" t="str">
        <f>IF(AI1071=" "," ",VLOOKUP(AI1071,'Drop Down Lists'!$D$2:$E$394,2,FALSE))</f>
        <v xml:space="preserve"> </v>
      </c>
      <c r="AK1071" s="440"/>
    </row>
    <row r="1072" spans="1:37">
      <c r="A1072" s="422"/>
      <c r="B1072" s="423"/>
      <c r="C1072" s="423"/>
      <c r="D1072" s="423"/>
      <c r="E1072" s="424"/>
      <c r="F1072" s="423"/>
      <c r="G1072" s="423"/>
      <c r="H1072" s="424"/>
      <c r="I1072" s="423"/>
      <c r="J1072" s="423"/>
      <c r="K1072" s="423"/>
      <c r="L1072" s="433"/>
      <c r="M1072" s="423"/>
      <c r="N1072" s="423"/>
      <c r="O1072" s="425"/>
      <c r="P1072" s="434"/>
      <c r="Q1072" s="423"/>
      <c r="R1072" s="423"/>
      <c r="S1072" s="423"/>
      <c r="T1072" s="435" t="str">
        <f>IF(S1072="","",VLOOKUP(S1072,'Drop Down Lists'!$D$2:$E$394,2,FALSE))</f>
        <v/>
      </c>
      <c r="U1072" s="428"/>
      <c r="V1072" s="428"/>
      <c r="W1072" s="436"/>
      <c r="X1072" s="436"/>
      <c r="Y1072" s="437"/>
      <c r="Z1072" s="438" t="str">
        <f>IF($Y1072="Yes",S1072,"")</f>
        <v/>
      </c>
      <c r="AA1072" s="438" t="str">
        <f>IF(Z1072="","",VLOOKUP(Z1072,'Drop Down Lists'!$D$2:$E$3942,FALSE))</f>
        <v/>
      </c>
      <c r="AB1072" s="438"/>
      <c r="AC1072" s="438"/>
      <c r="AD1072" s="433" t="str">
        <f t="shared" si="82"/>
        <v/>
      </c>
      <c r="AE1072" s="439" t="str">
        <f t="shared" si="80"/>
        <v/>
      </c>
      <c r="AF1072" s="438" t="str">
        <f>IF(AE1072="","",VLOOKUP(AE1072,'Drop Down Lists'!$D$2:$E$394,2,FALSE))</f>
        <v/>
      </c>
      <c r="AG1072" s="439"/>
      <c r="AH1072" s="437" t="str">
        <f t="shared" si="83"/>
        <v/>
      </c>
      <c r="AI1072" s="438" t="str">
        <f t="shared" si="84"/>
        <v xml:space="preserve"> </v>
      </c>
      <c r="AJ1072" s="438" t="str">
        <f>IF(AI1072=" "," ",VLOOKUP(AI1072,'Drop Down Lists'!$D$2:$E$394,2,FALSE))</f>
        <v xml:space="preserve"> </v>
      </c>
      <c r="AK1072" s="440"/>
    </row>
    <row r="1073" spans="1:37">
      <c r="A1073" s="422"/>
      <c r="B1073" s="423"/>
      <c r="C1073" s="423"/>
      <c r="D1073" s="423"/>
      <c r="E1073" s="424"/>
      <c r="F1073" s="423"/>
      <c r="G1073" s="423"/>
      <c r="H1073" s="424"/>
      <c r="I1073" s="423"/>
      <c r="J1073" s="423"/>
      <c r="K1073" s="423"/>
      <c r="L1073" s="433"/>
      <c r="M1073" s="423"/>
      <c r="N1073" s="423"/>
      <c r="O1073" s="425"/>
      <c r="P1073" s="434"/>
      <c r="Q1073" s="423"/>
      <c r="R1073" s="423"/>
      <c r="S1073" s="423"/>
      <c r="T1073" s="435" t="str">
        <f>IF(S1073="","",VLOOKUP(S1073,'Drop Down Lists'!$D$2:$E$394,2,FALSE))</f>
        <v/>
      </c>
      <c r="U1073" s="428"/>
      <c r="V1073" s="428"/>
      <c r="W1073" s="436"/>
      <c r="X1073" s="436"/>
      <c r="Y1073" s="437"/>
      <c r="Z1073" s="438" t="str">
        <f>IF($Y1073="Yes",S1073,"")</f>
        <v/>
      </c>
      <c r="AA1073" s="438" t="str">
        <f>IF(Z1073="","",VLOOKUP(Z1073,'Drop Down Lists'!$D$2:$E$3942,FALSE))</f>
        <v/>
      </c>
      <c r="AB1073" s="438"/>
      <c r="AC1073" s="438"/>
      <c r="AD1073" s="433" t="str">
        <f t="shared" si="82"/>
        <v/>
      </c>
      <c r="AE1073" s="439" t="str">
        <f t="shared" si="80"/>
        <v/>
      </c>
      <c r="AF1073" s="438" t="str">
        <f>IF(AE1073="","",VLOOKUP(AE1073,'Drop Down Lists'!$D$2:$E$394,2,FALSE))</f>
        <v/>
      </c>
      <c r="AG1073" s="439"/>
      <c r="AH1073" s="437" t="str">
        <f t="shared" si="83"/>
        <v/>
      </c>
      <c r="AI1073" s="438" t="str">
        <f t="shared" si="84"/>
        <v xml:space="preserve"> </v>
      </c>
      <c r="AJ1073" s="438" t="str">
        <f>IF(AI1073=" "," ",VLOOKUP(AI1073,'Drop Down Lists'!$D$2:$E$394,2,FALSE))</f>
        <v xml:space="preserve"> </v>
      </c>
      <c r="AK1073" s="440"/>
    </row>
    <row r="1074" spans="1:37">
      <c r="A1074" s="422"/>
      <c r="B1074" s="423"/>
      <c r="C1074" s="423"/>
      <c r="D1074" s="423"/>
      <c r="E1074" s="424"/>
      <c r="F1074" s="423"/>
      <c r="G1074" s="423"/>
      <c r="H1074" s="424"/>
      <c r="I1074" s="423"/>
      <c r="J1074" s="423"/>
      <c r="K1074" s="423"/>
      <c r="L1074" s="433"/>
      <c r="M1074" s="423"/>
      <c r="N1074" s="423"/>
      <c r="O1074" s="425"/>
      <c r="P1074" s="434"/>
      <c r="Q1074" s="423"/>
      <c r="R1074" s="423"/>
      <c r="S1074" s="423"/>
      <c r="T1074" s="435" t="str">
        <f>IF(S1074="","",VLOOKUP(S1074,'Drop Down Lists'!$D$2:$E$394,2,FALSE))</f>
        <v/>
      </c>
      <c r="U1074" s="428"/>
      <c r="V1074" s="428"/>
      <c r="W1074" s="436"/>
      <c r="X1074" s="436"/>
      <c r="Y1074" s="437"/>
      <c r="Z1074" s="438" t="str">
        <f t="shared" si="81"/>
        <v/>
      </c>
      <c r="AA1074" s="438" t="str">
        <f>IF(Z1074="","",VLOOKUP(Z1074,'Drop Down Lists'!$D$2:$E$3942,FALSE))</f>
        <v/>
      </c>
      <c r="AB1074" s="438"/>
      <c r="AC1074" s="438"/>
      <c r="AD1074" s="433" t="str">
        <f t="shared" si="82"/>
        <v/>
      </c>
      <c r="AE1074" s="439" t="str">
        <f t="shared" si="80"/>
        <v/>
      </c>
      <c r="AF1074" s="438" t="str">
        <f>IF(AE1074="","",VLOOKUP(AE1074,'Drop Down Lists'!$D$2:$E$394,2,FALSE))</f>
        <v/>
      </c>
      <c r="AG1074" s="439"/>
      <c r="AH1074" s="437" t="str">
        <f t="shared" si="83"/>
        <v/>
      </c>
      <c r="AI1074" s="438" t="str">
        <f t="shared" si="84"/>
        <v xml:space="preserve"> </v>
      </c>
      <c r="AJ1074" s="438" t="str">
        <f>IF(AI1074=" "," ",VLOOKUP(AI1074,'Drop Down Lists'!$D$2:$E$394,2,FALSE))</f>
        <v xml:space="preserve"> </v>
      </c>
      <c r="AK1074" s="440"/>
    </row>
    <row r="1075" spans="1:37">
      <c r="A1075" s="422"/>
      <c r="B1075" s="423"/>
      <c r="C1075" s="423"/>
      <c r="D1075" s="423"/>
      <c r="E1075" s="424"/>
      <c r="F1075" s="423"/>
      <c r="G1075" s="423"/>
      <c r="H1075" s="424"/>
      <c r="I1075" s="423"/>
      <c r="J1075" s="423"/>
      <c r="K1075" s="423"/>
      <c r="L1075" s="433"/>
      <c r="M1075" s="423"/>
      <c r="N1075" s="423"/>
      <c r="O1075" s="425"/>
      <c r="P1075" s="434"/>
      <c r="Q1075" s="423"/>
      <c r="R1075" s="423"/>
      <c r="S1075" s="423"/>
      <c r="T1075" s="435" t="str">
        <f>IF(S1075="","",VLOOKUP(S1075,'Drop Down Lists'!$D$2:$E$394,2,FALSE))</f>
        <v/>
      </c>
      <c r="U1075" s="428"/>
      <c r="V1075" s="428"/>
      <c r="W1075" s="436"/>
      <c r="X1075" s="436"/>
      <c r="Y1075" s="437"/>
      <c r="Z1075" s="438" t="str">
        <f t="shared" si="81"/>
        <v/>
      </c>
      <c r="AA1075" s="438" t="str">
        <f>IF(Z1075="","",VLOOKUP(Z1075,'Drop Down Lists'!$D$2:$E$3942,FALSE))</f>
        <v/>
      </c>
      <c r="AB1075" s="438"/>
      <c r="AC1075" s="438"/>
      <c r="AD1075" s="433" t="str">
        <f t="shared" si="82"/>
        <v/>
      </c>
      <c r="AE1075" s="439" t="str">
        <f t="shared" si="80"/>
        <v/>
      </c>
      <c r="AF1075" s="438" t="str">
        <f>IF(AE1075="","",VLOOKUP(AE1075,'Drop Down Lists'!$D$2:$E$394,2,FALSE))</f>
        <v/>
      </c>
      <c r="AG1075" s="439"/>
      <c r="AH1075" s="437" t="str">
        <f t="shared" si="83"/>
        <v/>
      </c>
      <c r="AI1075" s="438" t="str">
        <f t="shared" si="84"/>
        <v xml:space="preserve"> </v>
      </c>
      <c r="AJ1075" s="438" t="str">
        <f>IF(AI1075=" "," ",VLOOKUP(AI1075,'Drop Down Lists'!$D$2:$E$394,2,FALSE))</f>
        <v xml:space="preserve"> </v>
      </c>
      <c r="AK1075" s="440"/>
    </row>
    <row r="1076" spans="1:37">
      <c r="A1076" s="422"/>
      <c r="B1076" s="423"/>
      <c r="C1076" s="423"/>
      <c r="D1076" s="423"/>
      <c r="E1076" s="424"/>
      <c r="F1076" s="423"/>
      <c r="G1076" s="423"/>
      <c r="H1076" s="424"/>
      <c r="I1076" s="423"/>
      <c r="J1076" s="423"/>
      <c r="K1076" s="423"/>
      <c r="L1076" s="433"/>
      <c r="M1076" s="423"/>
      <c r="N1076" s="423"/>
      <c r="O1076" s="425"/>
      <c r="P1076" s="434"/>
      <c r="Q1076" s="423"/>
      <c r="R1076" s="423"/>
      <c r="S1076" s="423"/>
      <c r="T1076" s="435" t="str">
        <f>IF(S1076="","",VLOOKUP(S1076,'Drop Down Lists'!$D$2:$E$394,2,FALSE))</f>
        <v/>
      </c>
      <c r="U1076" s="428"/>
      <c r="V1076" s="428"/>
      <c r="W1076" s="436"/>
      <c r="X1076" s="436"/>
      <c r="Y1076" s="437"/>
      <c r="Z1076" s="438" t="str">
        <f t="shared" si="81"/>
        <v/>
      </c>
      <c r="AA1076" s="438" t="str">
        <f>IF(Z1076="","",VLOOKUP(Z1076,'Drop Down Lists'!$D$2:$E$3942,FALSE))</f>
        <v/>
      </c>
      <c r="AB1076" s="438"/>
      <c r="AC1076" s="438"/>
      <c r="AD1076" s="433" t="str">
        <f t="shared" si="82"/>
        <v/>
      </c>
      <c r="AE1076" s="439" t="str">
        <f t="shared" si="80"/>
        <v/>
      </c>
      <c r="AF1076" s="438" t="str">
        <f>IF(AE1076="","",VLOOKUP(AE1076,'Drop Down Lists'!$D$2:$E$394,2,FALSE))</f>
        <v/>
      </c>
      <c r="AG1076" s="439"/>
      <c r="AH1076" s="437" t="str">
        <f t="shared" si="83"/>
        <v/>
      </c>
      <c r="AI1076" s="438" t="str">
        <f t="shared" si="84"/>
        <v xml:space="preserve"> </v>
      </c>
      <c r="AJ1076" s="438" t="str">
        <f>IF(AI1076=" "," ",VLOOKUP(AI1076,'Drop Down Lists'!$D$2:$E$394,2,FALSE))</f>
        <v xml:space="preserve"> </v>
      </c>
      <c r="AK1076" s="440"/>
    </row>
    <row r="1077" spans="1:37">
      <c r="A1077" s="422"/>
      <c r="B1077" s="423"/>
      <c r="C1077" s="423"/>
      <c r="D1077" s="423"/>
      <c r="E1077" s="424"/>
      <c r="F1077" s="423"/>
      <c r="G1077" s="423"/>
      <c r="H1077" s="424"/>
      <c r="I1077" s="423"/>
      <c r="J1077" s="423"/>
      <c r="K1077" s="423"/>
      <c r="L1077" s="433"/>
      <c r="M1077" s="423"/>
      <c r="N1077" s="423"/>
      <c r="O1077" s="425"/>
      <c r="P1077" s="434"/>
      <c r="Q1077" s="423"/>
      <c r="R1077" s="423"/>
      <c r="S1077" s="423"/>
      <c r="T1077" s="435" t="str">
        <f>IF(S1077="","",VLOOKUP(S1077,'Drop Down Lists'!$D$2:$E$394,2,FALSE))</f>
        <v/>
      </c>
      <c r="U1077" s="428"/>
      <c r="V1077" s="428"/>
      <c r="W1077" s="436"/>
      <c r="X1077" s="436"/>
      <c r="Y1077" s="437"/>
      <c r="Z1077" s="438" t="str">
        <f t="shared" si="81"/>
        <v/>
      </c>
      <c r="AA1077" s="438" t="str">
        <f>IF(Z1077="","",VLOOKUP(Z1077,'Drop Down Lists'!$D$2:$E$3942,FALSE))</f>
        <v/>
      </c>
      <c r="AB1077" s="438"/>
      <c r="AC1077" s="438"/>
      <c r="AD1077" s="433" t="str">
        <f t="shared" si="82"/>
        <v/>
      </c>
      <c r="AE1077" s="439" t="str">
        <f t="shared" si="80"/>
        <v/>
      </c>
      <c r="AF1077" s="438" t="str">
        <f>IF(AE1077="","",VLOOKUP(AE1077,'Drop Down Lists'!$D$2:$E$394,2,FALSE))</f>
        <v/>
      </c>
      <c r="AG1077" s="439"/>
      <c r="AH1077" s="437" t="str">
        <f t="shared" si="83"/>
        <v/>
      </c>
      <c r="AI1077" s="438" t="str">
        <f t="shared" si="84"/>
        <v xml:space="preserve"> </v>
      </c>
      <c r="AJ1077" s="438" t="str">
        <f>IF(AI1077=" "," ",VLOOKUP(AI1077,'Drop Down Lists'!$D$2:$E$394,2,FALSE))</f>
        <v xml:space="preserve"> </v>
      </c>
      <c r="AK1077" s="440"/>
    </row>
    <row r="1078" spans="1:37">
      <c r="A1078" s="422"/>
      <c r="B1078" s="423"/>
      <c r="C1078" s="423"/>
      <c r="D1078" s="423"/>
      <c r="E1078" s="424"/>
      <c r="F1078" s="423"/>
      <c r="G1078" s="423"/>
      <c r="H1078" s="424"/>
      <c r="I1078" s="423"/>
      <c r="J1078" s="423"/>
      <c r="K1078" s="423"/>
      <c r="L1078" s="433"/>
      <c r="M1078" s="423"/>
      <c r="N1078" s="423"/>
      <c r="O1078" s="425"/>
      <c r="P1078" s="434"/>
      <c r="Q1078" s="423"/>
      <c r="R1078" s="423"/>
      <c r="S1078" s="423"/>
      <c r="T1078" s="435" t="str">
        <f>IF(S1078="","",VLOOKUP(S1078,'Drop Down Lists'!$D$2:$E$394,2,FALSE))</f>
        <v/>
      </c>
      <c r="U1078" s="428"/>
      <c r="V1078" s="428"/>
      <c r="W1078" s="436"/>
      <c r="X1078" s="436"/>
      <c r="Y1078" s="437"/>
      <c r="Z1078" s="438" t="str">
        <f t="shared" si="81"/>
        <v/>
      </c>
      <c r="AA1078" s="438" t="str">
        <f>IF(Z1078="","",VLOOKUP(Z1078,'Drop Down Lists'!$D$2:$E$3942,FALSE))</f>
        <v/>
      </c>
      <c r="AB1078" s="438"/>
      <c r="AC1078" s="438"/>
      <c r="AD1078" s="433" t="str">
        <f t="shared" si="82"/>
        <v/>
      </c>
      <c r="AE1078" s="439" t="str">
        <f t="shared" si="80"/>
        <v/>
      </c>
      <c r="AF1078" s="438" t="str">
        <f>IF(AE1078="","",VLOOKUP(AE1078,'Drop Down Lists'!$D$2:$E$394,2,FALSE))</f>
        <v/>
      </c>
      <c r="AG1078" s="439"/>
      <c r="AH1078" s="437" t="str">
        <f t="shared" si="83"/>
        <v/>
      </c>
      <c r="AI1078" s="438" t="str">
        <f t="shared" si="84"/>
        <v xml:space="preserve"> </v>
      </c>
      <c r="AJ1078" s="438" t="str">
        <f>IF(AI1078=" "," ",VLOOKUP(AI1078,'Drop Down Lists'!$D$2:$E$394,2,FALSE))</f>
        <v xml:space="preserve"> </v>
      </c>
      <c r="AK1078" s="440"/>
    </row>
    <row r="1079" spans="1:37">
      <c r="A1079" s="422"/>
      <c r="B1079" s="423"/>
      <c r="C1079" s="423"/>
      <c r="D1079" s="423"/>
      <c r="E1079" s="424"/>
      <c r="F1079" s="423"/>
      <c r="G1079" s="423"/>
      <c r="H1079" s="424"/>
      <c r="I1079" s="423"/>
      <c r="J1079" s="423"/>
      <c r="K1079" s="423"/>
      <c r="L1079" s="433"/>
      <c r="M1079" s="423"/>
      <c r="N1079" s="423"/>
      <c r="O1079" s="425"/>
      <c r="P1079" s="434"/>
      <c r="Q1079" s="423"/>
      <c r="R1079" s="423"/>
      <c r="S1079" s="423"/>
      <c r="T1079" s="435" t="str">
        <f>IF(S1079="","",VLOOKUP(S1079,'Drop Down Lists'!$D$2:$E$394,2,FALSE))</f>
        <v/>
      </c>
      <c r="U1079" s="428"/>
      <c r="V1079" s="428"/>
      <c r="W1079" s="436"/>
      <c r="X1079" s="436"/>
      <c r="Y1079" s="437"/>
      <c r="Z1079" s="438" t="str">
        <f t="shared" si="81"/>
        <v/>
      </c>
      <c r="AA1079" s="438" t="str">
        <f>IF(Z1079="","",VLOOKUP(Z1079,'Drop Down Lists'!$D$2:$E$3942,FALSE))</f>
        <v/>
      </c>
      <c r="AB1079" s="438"/>
      <c r="AC1079" s="438"/>
      <c r="AD1079" s="433" t="str">
        <f t="shared" si="82"/>
        <v/>
      </c>
      <c r="AE1079" s="439" t="str">
        <f t="shared" si="80"/>
        <v/>
      </c>
      <c r="AF1079" s="438" t="str">
        <f>IF(AE1079="","",VLOOKUP(AE1079,'Drop Down Lists'!$D$2:$E$394,2,FALSE))</f>
        <v/>
      </c>
      <c r="AG1079" s="439"/>
      <c r="AH1079" s="437" t="str">
        <f t="shared" si="83"/>
        <v/>
      </c>
      <c r="AI1079" s="438" t="str">
        <f t="shared" si="84"/>
        <v xml:space="preserve"> </v>
      </c>
      <c r="AJ1079" s="438" t="str">
        <f>IF(AI1079=" "," ",VLOOKUP(AI1079,'Drop Down Lists'!$D$2:$E$394,2,FALSE))</f>
        <v xml:space="preserve"> </v>
      </c>
      <c r="AK1079" s="440"/>
    </row>
    <row r="1080" spans="1:37">
      <c r="A1080" s="422"/>
      <c r="B1080" s="423"/>
      <c r="C1080" s="423"/>
      <c r="D1080" s="423"/>
      <c r="E1080" s="424"/>
      <c r="F1080" s="423"/>
      <c r="G1080" s="423"/>
      <c r="H1080" s="424"/>
      <c r="I1080" s="423"/>
      <c r="J1080" s="423"/>
      <c r="K1080" s="423"/>
      <c r="L1080" s="433"/>
      <c r="M1080" s="423"/>
      <c r="N1080" s="423"/>
      <c r="O1080" s="425"/>
      <c r="P1080" s="434"/>
      <c r="Q1080" s="423"/>
      <c r="R1080" s="423"/>
      <c r="S1080" s="423"/>
      <c r="T1080" s="435" t="str">
        <f>IF(S1080="","",VLOOKUP(S1080,'Drop Down Lists'!$D$2:$E$394,2,FALSE))</f>
        <v/>
      </c>
      <c r="U1080" s="428"/>
      <c r="V1080" s="428"/>
      <c r="W1080" s="436"/>
      <c r="X1080" s="436"/>
      <c r="Y1080" s="437"/>
      <c r="Z1080" s="438" t="str">
        <f t="shared" si="81"/>
        <v/>
      </c>
      <c r="AA1080" s="438" t="str">
        <f>IF(Z1080="","",VLOOKUP(Z1080,'Drop Down Lists'!$D$2:$E$3942,FALSE))</f>
        <v/>
      </c>
      <c r="AB1080" s="438"/>
      <c r="AC1080" s="438"/>
      <c r="AD1080" s="433" t="str">
        <f t="shared" si="82"/>
        <v/>
      </c>
      <c r="AE1080" s="439" t="str">
        <f t="shared" si="80"/>
        <v/>
      </c>
      <c r="AF1080" s="438" t="str">
        <f>IF(AE1080="","",VLOOKUP(AE1080,'Drop Down Lists'!$D$2:$E$394,2,FALSE))</f>
        <v/>
      </c>
      <c r="AG1080" s="439"/>
      <c r="AH1080" s="437" t="str">
        <f t="shared" si="83"/>
        <v/>
      </c>
      <c r="AI1080" s="438" t="str">
        <f t="shared" si="84"/>
        <v xml:space="preserve"> </v>
      </c>
      <c r="AJ1080" s="438" t="str">
        <f>IF(AI1080=" "," ",VLOOKUP(AI1080,'Drop Down Lists'!$D$2:$E$394,2,FALSE))</f>
        <v xml:space="preserve"> </v>
      </c>
      <c r="AK1080" s="440"/>
    </row>
    <row r="1081" spans="1:37">
      <c r="A1081" s="422"/>
      <c r="B1081" s="423"/>
      <c r="C1081" s="423"/>
      <c r="D1081" s="423"/>
      <c r="E1081" s="424"/>
      <c r="F1081" s="423"/>
      <c r="G1081" s="423"/>
      <c r="H1081" s="424"/>
      <c r="I1081" s="423"/>
      <c r="J1081" s="423"/>
      <c r="K1081" s="423"/>
      <c r="L1081" s="433"/>
      <c r="M1081" s="423"/>
      <c r="N1081" s="423"/>
      <c r="O1081" s="425"/>
      <c r="P1081" s="434"/>
      <c r="Q1081" s="423"/>
      <c r="R1081" s="423"/>
      <c r="S1081" s="423"/>
      <c r="T1081" s="435" t="str">
        <f>IF(S1081="","",VLOOKUP(S1081,'Drop Down Lists'!$D$2:$E$394,2,FALSE))</f>
        <v/>
      </c>
      <c r="U1081" s="428"/>
      <c r="V1081" s="428"/>
      <c r="W1081" s="436"/>
      <c r="X1081" s="436"/>
      <c r="Y1081" s="437"/>
      <c r="Z1081" s="438" t="str">
        <f t="shared" si="81"/>
        <v/>
      </c>
      <c r="AA1081" s="438" t="str">
        <f>IF(Z1081="","",VLOOKUP(Z1081,'Drop Down Lists'!$D$2:$E$3942,FALSE))</f>
        <v/>
      </c>
      <c r="AB1081" s="438"/>
      <c r="AC1081" s="438"/>
      <c r="AD1081" s="433" t="str">
        <f t="shared" si="82"/>
        <v/>
      </c>
      <c r="AE1081" s="439" t="str">
        <f t="shared" si="80"/>
        <v/>
      </c>
      <c r="AF1081" s="438" t="str">
        <f>IF(AE1081="","",VLOOKUP(AE1081,'Drop Down Lists'!$D$2:$E$394,2,FALSE))</f>
        <v/>
      </c>
      <c r="AG1081" s="439"/>
      <c r="AH1081" s="437" t="str">
        <f t="shared" si="83"/>
        <v/>
      </c>
      <c r="AI1081" s="438" t="str">
        <f t="shared" si="84"/>
        <v xml:space="preserve"> </v>
      </c>
      <c r="AJ1081" s="438" t="str">
        <f>IF(AI1081=" "," ",VLOOKUP(AI1081,'Drop Down Lists'!$D$2:$E$394,2,FALSE))</f>
        <v xml:space="preserve"> </v>
      </c>
      <c r="AK1081" s="440"/>
    </row>
    <row r="1082" spans="1:37">
      <c r="A1082" s="422"/>
      <c r="B1082" s="423"/>
      <c r="C1082" s="423"/>
      <c r="D1082" s="423"/>
      <c r="E1082" s="424"/>
      <c r="F1082" s="423"/>
      <c r="G1082" s="423"/>
      <c r="H1082" s="424"/>
      <c r="I1082" s="423"/>
      <c r="J1082" s="423"/>
      <c r="K1082" s="423"/>
      <c r="L1082" s="433"/>
      <c r="M1082" s="423"/>
      <c r="N1082" s="423"/>
      <c r="O1082" s="425"/>
      <c r="P1082" s="434"/>
      <c r="Q1082" s="423"/>
      <c r="R1082" s="423"/>
      <c r="S1082" s="423"/>
      <c r="T1082" s="435" t="str">
        <f>IF(S1082="","",VLOOKUP(S1082,'Drop Down Lists'!$D$2:$E$394,2,FALSE))</f>
        <v/>
      </c>
      <c r="U1082" s="428"/>
      <c r="V1082" s="428"/>
      <c r="W1082" s="436"/>
      <c r="X1082" s="436"/>
      <c r="Y1082" s="437"/>
      <c r="Z1082" s="438" t="str">
        <f t="shared" si="81"/>
        <v/>
      </c>
      <c r="AA1082" s="438" t="str">
        <f>IF(Z1082="","",VLOOKUP(Z1082,'Drop Down Lists'!$D$2:$E$3942,FALSE))</f>
        <v/>
      </c>
      <c r="AB1082" s="438"/>
      <c r="AC1082" s="438"/>
      <c r="AD1082" s="433" t="str">
        <f t="shared" si="82"/>
        <v/>
      </c>
      <c r="AE1082" s="439" t="str">
        <f t="shared" si="80"/>
        <v/>
      </c>
      <c r="AF1082" s="438" t="str">
        <f>IF(AE1082="","",VLOOKUP(AE1082,'Drop Down Lists'!$D$2:$E$394,2,FALSE))</f>
        <v/>
      </c>
      <c r="AG1082" s="439"/>
      <c r="AH1082" s="437" t="str">
        <f t="shared" si="83"/>
        <v/>
      </c>
      <c r="AI1082" s="438" t="str">
        <f t="shared" si="84"/>
        <v xml:space="preserve"> </v>
      </c>
      <c r="AJ1082" s="438" t="str">
        <f>IF(AI1082=" "," ",VLOOKUP(AI1082,'Drop Down Lists'!$D$2:$E$394,2,FALSE))</f>
        <v xml:space="preserve"> </v>
      </c>
      <c r="AK1082" s="440"/>
    </row>
    <row r="1083" spans="1:37">
      <c r="A1083" s="422"/>
      <c r="B1083" s="423"/>
      <c r="C1083" s="423"/>
      <c r="D1083" s="423"/>
      <c r="E1083" s="424"/>
      <c r="F1083" s="423"/>
      <c r="G1083" s="423"/>
      <c r="H1083" s="424"/>
      <c r="I1083" s="423"/>
      <c r="J1083" s="423"/>
      <c r="K1083" s="423"/>
      <c r="L1083" s="433"/>
      <c r="M1083" s="423"/>
      <c r="N1083" s="423"/>
      <c r="O1083" s="425"/>
      <c r="P1083" s="434"/>
      <c r="Q1083" s="423"/>
      <c r="R1083" s="423"/>
      <c r="S1083" s="423"/>
      <c r="T1083" s="435" t="str">
        <f>IF(S1083="","",VLOOKUP(S1083,'Drop Down Lists'!$D$2:$E$394,2,FALSE))</f>
        <v/>
      </c>
      <c r="U1083" s="428"/>
      <c r="V1083" s="428"/>
      <c r="W1083" s="436"/>
      <c r="X1083" s="436"/>
      <c r="Y1083" s="437"/>
      <c r="Z1083" s="438" t="str">
        <f t="shared" si="81"/>
        <v/>
      </c>
      <c r="AA1083" s="438" t="str">
        <f>IF(Z1083="","",VLOOKUP(Z1083,'Drop Down Lists'!$D$2:$E$3942,FALSE))</f>
        <v/>
      </c>
      <c r="AB1083" s="438"/>
      <c r="AC1083" s="438"/>
      <c r="AD1083" s="433" t="str">
        <f t="shared" si="82"/>
        <v/>
      </c>
      <c r="AE1083" s="439" t="str">
        <f t="shared" si="80"/>
        <v/>
      </c>
      <c r="AF1083" s="438" t="str">
        <f>IF(AE1083="","",VLOOKUP(AE1083,'Drop Down Lists'!$D$2:$E$394,2,FALSE))</f>
        <v/>
      </c>
      <c r="AG1083" s="439"/>
      <c r="AH1083" s="437" t="str">
        <f t="shared" si="83"/>
        <v/>
      </c>
      <c r="AI1083" s="438" t="str">
        <f t="shared" si="84"/>
        <v xml:space="preserve"> </v>
      </c>
      <c r="AJ1083" s="438" t="str">
        <f>IF(AI1083=" "," ",VLOOKUP(AI1083,'Drop Down Lists'!$D$2:$E$394,2,FALSE))</f>
        <v xml:space="preserve"> </v>
      </c>
      <c r="AK1083" s="440"/>
    </row>
    <row r="1084" spans="1:37">
      <c r="A1084" s="422"/>
      <c r="B1084" s="423"/>
      <c r="C1084" s="423"/>
      <c r="D1084" s="423"/>
      <c r="E1084" s="424"/>
      <c r="F1084" s="423"/>
      <c r="G1084" s="423"/>
      <c r="H1084" s="424"/>
      <c r="I1084" s="423"/>
      <c r="J1084" s="423"/>
      <c r="K1084" s="423"/>
      <c r="L1084" s="433"/>
      <c r="M1084" s="423"/>
      <c r="N1084" s="423"/>
      <c r="O1084" s="425"/>
      <c r="P1084" s="434"/>
      <c r="Q1084" s="423"/>
      <c r="R1084" s="423"/>
      <c r="S1084" s="423"/>
      <c r="T1084" s="435" t="str">
        <f>IF(S1084="","",VLOOKUP(S1084,'Drop Down Lists'!$D$2:$E$394,2,FALSE))</f>
        <v/>
      </c>
      <c r="U1084" s="428"/>
      <c r="V1084" s="428"/>
      <c r="W1084" s="436"/>
      <c r="X1084" s="436"/>
      <c r="Y1084" s="437"/>
      <c r="Z1084" s="438" t="str">
        <f t="shared" si="81"/>
        <v/>
      </c>
      <c r="AA1084" s="438" t="str">
        <f>IF(Z1084="","",VLOOKUP(Z1084,'Drop Down Lists'!$D$2:$E$3942,FALSE))</f>
        <v/>
      </c>
      <c r="AB1084" s="438"/>
      <c r="AC1084" s="438"/>
      <c r="AD1084" s="433" t="str">
        <f t="shared" si="82"/>
        <v/>
      </c>
      <c r="AE1084" s="439" t="str">
        <f t="shared" si="80"/>
        <v/>
      </c>
      <c r="AF1084" s="438" t="str">
        <f>IF(AE1084="","",VLOOKUP(AE1084,'Drop Down Lists'!$D$2:$E$394,2,FALSE))</f>
        <v/>
      </c>
      <c r="AG1084" s="439"/>
      <c r="AH1084" s="437" t="str">
        <f t="shared" si="83"/>
        <v/>
      </c>
      <c r="AI1084" s="438" t="str">
        <f t="shared" si="84"/>
        <v xml:space="preserve"> </v>
      </c>
      <c r="AJ1084" s="438" t="str">
        <f>IF(AI1084=" "," ",VLOOKUP(AI1084,'Drop Down Lists'!$D$2:$E$394,2,FALSE))</f>
        <v xml:space="preserve"> </v>
      </c>
      <c r="AK1084" s="440"/>
    </row>
    <row r="1085" spans="1:37">
      <c r="A1085" s="422"/>
      <c r="B1085" s="423"/>
      <c r="C1085" s="423"/>
      <c r="D1085" s="423"/>
      <c r="E1085" s="424"/>
      <c r="F1085" s="423"/>
      <c r="G1085" s="423"/>
      <c r="H1085" s="424"/>
      <c r="I1085" s="423"/>
      <c r="J1085" s="423"/>
      <c r="K1085" s="423"/>
      <c r="L1085" s="433"/>
      <c r="M1085" s="423"/>
      <c r="N1085" s="423"/>
      <c r="O1085" s="425"/>
      <c r="P1085" s="434"/>
      <c r="Q1085" s="423"/>
      <c r="R1085" s="423"/>
      <c r="S1085" s="423"/>
      <c r="T1085" s="435" t="str">
        <f>IF(S1085="","",VLOOKUP(S1085,'Drop Down Lists'!$D$2:$E$394,2,FALSE))</f>
        <v/>
      </c>
      <c r="U1085" s="428"/>
      <c r="V1085" s="428"/>
      <c r="W1085" s="436"/>
      <c r="X1085" s="436"/>
      <c r="Y1085" s="437"/>
      <c r="Z1085" s="438" t="str">
        <f t="shared" si="81"/>
        <v/>
      </c>
      <c r="AA1085" s="438" t="str">
        <f>IF(Z1085="","",VLOOKUP(Z1085,'Drop Down Lists'!$D$2:$E$3942,FALSE))</f>
        <v/>
      </c>
      <c r="AB1085" s="438"/>
      <c r="AC1085" s="438"/>
      <c r="AD1085" s="433" t="str">
        <f t="shared" si="82"/>
        <v/>
      </c>
      <c r="AE1085" s="439" t="str">
        <f t="shared" si="80"/>
        <v/>
      </c>
      <c r="AF1085" s="438" t="str">
        <f>IF(AE1085="","",VLOOKUP(AE1085,'Drop Down Lists'!$D$2:$E$394,2,FALSE))</f>
        <v/>
      </c>
      <c r="AG1085" s="439"/>
      <c r="AH1085" s="437" t="str">
        <f t="shared" si="83"/>
        <v/>
      </c>
      <c r="AI1085" s="438" t="str">
        <f t="shared" si="84"/>
        <v xml:space="preserve"> </v>
      </c>
      <c r="AJ1085" s="438" t="str">
        <f>IF(AI1085=" "," ",VLOOKUP(AI1085,'Drop Down Lists'!$D$2:$E$394,2,FALSE))</f>
        <v xml:space="preserve"> </v>
      </c>
      <c r="AK1085" s="440"/>
    </row>
    <row r="1086" spans="1:37">
      <c r="A1086" s="422"/>
      <c r="B1086" s="423"/>
      <c r="C1086" s="423"/>
      <c r="D1086" s="423"/>
      <c r="E1086" s="424"/>
      <c r="F1086" s="423"/>
      <c r="G1086" s="423"/>
      <c r="H1086" s="424"/>
      <c r="I1086" s="423"/>
      <c r="J1086" s="423"/>
      <c r="K1086" s="423"/>
      <c r="L1086" s="433"/>
      <c r="M1086" s="423"/>
      <c r="N1086" s="423"/>
      <c r="O1086" s="425"/>
      <c r="P1086" s="434"/>
      <c r="Q1086" s="423"/>
      <c r="R1086" s="423"/>
      <c r="S1086" s="423"/>
      <c r="T1086" s="435" t="str">
        <f>IF(S1086="","",VLOOKUP(S1086,'Drop Down Lists'!$D$2:$E$394,2,FALSE))</f>
        <v/>
      </c>
      <c r="U1086" s="428"/>
      <c r="V1086" s="428"/>
      <c r="W1086" s="436"/>
      <c r="X1086" s="436"/>
      <c r="Y1086" s="437"/>
      <c r="Z1086" s="438" t="str">
        <f t="shared" si="81"/>
        <v/>
      </c>
      <c r="AA1086" s="438" t="str">
        <f>IF(Z1086="","",VLOOKUP(Z1086,'Drop Down Lists'!$D$2:$E$3942,FALSE))</f>
        <v/>
      </c>
      <c r="AB1086" s="438"/>
      <c r="AC1086" s="438"/>
      <c r="AD1086" s="433" t="str">
        <f t="shared" si="82"/>
        <v/>
      </c>
      <c r="AE1086" s="439" t="str">
        <f t="shared" si="80"/>
        <v/>
      </c>
      <c r="AF1086" s="438" t="str">
        <f>IF(AE1086="","",VLOOKUP(AE1086,'Drop Down Lists'!$D$2:$E$394,2,FALSE))</f>
        <v/>
      </c>
      <c r="AG1086" s="439"/>
      <c r="AH1086" s="437" t="str">
        <f t="shared" si="83"/>
        <v/>
      </c>
      <c r="AI1086" s="438" t="str">
        <f t="shared" si="84"/>
        <v xml:space="preserve"> </v>
      </c>
      <c r="AJ1086" s="438" t="str">
        <f>IF(AI1086=" "," ",VLOOKUP(AI1086,'Drop Down Lists'!$D$2:$E$394,2,FALSE))</f>
        <v xml:space="preserve"> </v>
      </c>
      <c r="AK1086" s="440"/>
    </row>
    <row r="1087" spans="1:37">
      <c r="A1087" s="422"/>
      <c r="B1087" s="423"/>
      <c r="C1087" s="423"/>
      <c r="D1087" s="423"/>
      <c r="E1087" s="424"/>
      <c r="F1087" s="423"/>
      <c r="G1087" s="423"/>
      <c r="H1087" s="424"/>
      <c r="I1087" s="423"/>
      <c r="J1087" s="423"/>
      <c r="K1087" s="423"/>
      <c r="L1087" s="433"/>
      <c r="M1087" s="423"/>
      <c r="N1087" s="423"/>
      <c r="O1087" s="425"/>
      <c r="P1087" s="434"/>
      <c r="Q1087" s="423"/>
      <c r="R1087" s="423"/>
      <c r="S1087" s="423"/>
      <c r="T1087" s="435" t="str">
        <f>IF(S1087="","",VLOOKUP(S1087,'Drop Down Lists'!$D$2:$E$394,2,FALSE))</f>
        <v/>
      </c>
      <c r="U1087" s="428"/>
      <c r="V1087" s="428"/>
      <c r="W1087" s="436"/>
      <c r="X1087" s="436"/>
      <c r="Y1087" s="437"/>
      <c r="Z1087" s="438" t="str">
        <f t="shared" si="81"/>
        <v/>
      </c>
      <c r="AA1087" s="438" t="str">
        <f>IF(Z1087="","",VLOOKUP(Z1087,'Drop Down Lists'!$D$2:$E$3942,FALSE))</f>
        <v/>
      </c>
      <c r="AB1087" s="438"/>
      <c r="AC1087" s="438"/>
      <c r="AD1087" s="433" t="str">
        <f t="shared" si="82"/>
        <v/>
      </c>
      <c r="AE1087" s="439" t="str">
        <f t="shared" si="80"/>
        <v/>
      </c>
      <c r="AF1087" s="438" t="str">
        <f>IF(AE1087="","",VLOOKUP(AE1087,'Drop Down Lists'!$D$2:$E$394,2,FALSE))</f>
        <v/>
      </c>
      <c r="AG1087" s="439"/>
      <c r="AH1087" s="437" t="str">
        <f t="shared" si="83"/>
        <v/>
      </c>
      <c r="AI1087" s="438" t="str">
        <f t="shared" si="84"/>
        <v xml:space="preserve"> </v>
      </c>
      <c r="AJ1087" s="438" t="str">
        <f>IF(AI1087=" "," ",VLOOKUP(AI1087,'Drop Down Lists'!$D$2:$E$394,2,FALSE))</f>
        <v xml:space="preserve"> </v>
      </c>
      <c r="AK1087" s="440"/>
    </row>
    <row r="1088" spans="1:37">
      <c r="A1088" s="422"/>
      <c r="B1088" s="423"/>
      <c r="C1088" s="423"/>
      <c r="D1088" s="423"/>
      <c r="E1088" s="424"/>
      <c r="F1088" s="423"/>
      <c r="G1088" s="423"/>
      <c r="H1088" s="424"/>
      <c r="I1088" s="423"/>
      <c r="J1088" s="423"/>
      <c r="K1088" s="423"/>
      <c r="L1088" s="433"/>
      <c r="M1088" s="423"/>
      <c r="N1088" s="423"/>
      <c r="O1088" s="425"/>
      <c r="P1088" s="434"/>
      <c r="Q1088" s="423"/>
      <c r="R1088" s="423"/>
      <c r="S1088" s="423"/>
      <c r="T1088" s="435" t="str">
        <f>IF(S1088="","",VLOOKUP(S1088,'Drop Down Lists'!$D$2:$E$394,2,FALSE))</f>
        <v/>
      </c>
      <c r="U1088" s="428"/>
      <c r="V1088" s="428"/>
      <c r="W1088" s="436"/>
      <c r="X1088" s="436"/>
      <c r="Y1088" s="437"/>
      <c r="Z1088" s="438" t="str">
        <f t="shared" si="81"/>
        <v/>
      </c>
      <c r="AA1088" s="438" t="str">
        <f>IF(Z1088="","",VLOOKUP(Z1088,'Drop Down Lists'!$D$2:$E$3942,FALSE))</f>
        <v/>
      </c>
      <c r="AB1088" s="438"/>
      <c r="AC1088" s="438"/>
      <c r="AD1088" s="433" t="str">
        <f t="shared" si="82"/>
        <v/>
      </c>
      <c r="AE1088" s="439" t="str">
        <f t="shared" si="80"/>
        <v/>
      </c>
      <c r="AF1088" s="438" t="str">
        <f>IF(AE1088="","",VLOOKUP(AE1088,'Drop Down Lists'!$D$2:$E$394,2,FALSE))</f>
        <v/>
      </c>
      <c r="AG1088" s="439"/>
      <c r="AH1088" s="437" t="str">
        <f t="shared" si="83"/>
        <v/>
      </c>
      <c r="AI1088" s="438" t="str">
        <f t="shared" si="84"/>
        <v xml:space="preserve"> </v>
      </c>
      <c r="AJ1088" s="438" t="str">
        <f>IF(AI1088=" "," ",VLOOKUP(AI1088,'Drop Down Lists'!$D$2:$E$394,2,FALSE))</f>
        <v xml:space="preserve"> </v>
      </c>
      <c r="AK1088" s="440"/>
    </row>
    <row r="1089" spans="1:37">
      <c r="A1089" s="422"/>
      <c r="B1089" s="423"/>
      <c r="C1089" s="423"/>
      <c r="D1089" s="423"/>
      <c r="E1089" s="424"/>
      <c r="F1089" s="423"/>
      <c r="G1089" s="423"/>
      <c r="H1089" s="424"/>
      <c r="I1089" s="423"/>
      <c r="J1089" s="423"/>
      <c r="K1089" s="423"/>
      <c r="L1089" s="433"/>
      <c r="M1089" s="423"/>
      <c r="N1089" s="423"/>
      <c r="O1089" s="425"/>
      <c r="P1089" s="434"/>
      <c r="Q1089" s="423"/>
      <c r="R1089" s="423"/>
      <c r="S1089" s="423"/>
      <c r="T1089" s="435" t="str">
        <f>IF(S1089="","",VLOOKUP(S1089,'Drop Down Lists'!$D$2:$E$394,2,FALSE))</f>
        <v/>
      </c>
      <c r="U1089" s="428"/>
      <c r="V1089" s="428"/>
      <c r="W1089" s="436"/>
      <c r="X1089" s="436"/>
      <c r="Y1089" s="437"/>
      <c r="Z1089" s="438" t="str">
        <f t="shared" si="81"/>
        <v/>
      </c>
      <c r="AA1089" s="438" t="str">
        <f>IF(Z1089="","",VLOOKUP(Z1089,'Drop Down Lists'!$D$2:$E$3942,FALSE))</f>
        <v/>
      </c>
      <c r="AB1089" s="438"/>
      <c r="AC1089" s="438"/>
      <c r="AD1089" s="433" t="str">
        <f t="shared" si="82"/>
        <v/>
      </c>
      <c r="AE1089" s="439" t="str">
        <f t="shared" si="80"/>
        <v/>
      </c>
      <c r="AF1089" s="438" t="str">
        <f>IF(AE1089="","",VLOOKUP(AE1089,'Drop Down Lists'!$D$2:$E$394,2,FALSE))</f>
        <v/>
      </c>
      <c r="AG1089" s="439"/>
      <c r="AH1089" s="437" t="str">
        <f t="shared" si="83"/>
        <v/>
      </c>
      <c r="AI1089" s="438" t="str">
        <f t="shared" si="84"/>
        <v xml:space="preserve"> </v>
      </c>
      <c r="AJ1089" s="438" t="str">
        <f>IF(AI1089=" "," ",VLOOKUP(AI1089,'Drop Down Lists'!$D$2:$E$394,2,FALSE))</f>
        <v xml:space="preserve"> </v>
      </c>
      <c r="AK1089" s="440"/>
    </row>
    <row r="1090" spans="1:37">
      <c r="A1090" s="422"/>
      <c r="B1090" s="423"/>
      <c r="C1090" s="423"/>
      <c r="D1090" s="423"/>
      <c r="E1090" s="424"/>
      <c r="F1090" s="423"/>
      <c r="G1090" s="423"/>
      <c r="H1090" s="424"/>
      <c r="I1090" s="423"/>
      <c r="J1090" s="423"/>
      <c r="K1090" s="423"/>
      <c r="L1090" s="433"/>
      <c r="M1090" s="423"/>
      <c r="N1090" s="423"/>
      <c r="O1090" s="425"/>
      <c r="P1090" s="434"/>
      <c r="Q1090" s="423"/>
      <c r="R1090" s="423"/>
      <c r="S1090" s="423"/>
      <c r="T1090" s="435" t="str">
        <f>IF(S1090="","",VLOOKUP(S1090,'Drop Down Lists'!$D$2:$E$394,2,FALSE))</f>
        <v/>
      </c>
      <c r="U1090" s="428"/>
      <c r="V1090" s="428"/>
      <c r="W1090" s="436"/>
      <c r="X1090" s="436"/>
      <c r="Y1090" s="437"/>
      <c r="Z1090" s="438" t="str">
        <f t="shared" si="81"/>
        <v/>
      </c>
      <c r="AA1090" s="438" t="str">
        <f>IF(Z1090="","",VLOOKUP(Z1090,'Drop Down Lists'!$D$2:$E$3942,FALSE))</f>
        <v/>
      </c>
      <c r="AB1090" s="438"/>
      <c r="AC1090" s="438"/>
      <c r="AD1090" s="433" t="str">
        <f t="shared" si="82"/>
        <v/>
      </c>
      <c r="AE1090" s="439" t="str">
        <f t="shared" si="80"/>
        <v/>
      </c>
      <c r="AF1090" s="438" t="str">
        <f>IF(AE1090="","",VLOOKUP(AE1090,'Drop Down Lists'!$D$2:$E$394,2,FALSE))</f>
        <v/>
      </c>
      <c r="AG1090" s="439"/>
      <c r="AH1090" s="437" t="str">
        <f t="shared" si="83"/>
        <v/>
      </c>
      <c r="AI1090" s="438" t="str">
        <f t="shared" si="84"/>
        <v xml:space="preserve"> </v>
      </c>
      <c r="AJ1090" s="438" t="str">
        <f>IF(AI1090=" "," ",VLOOKUP(AI1090,'Drop Down Lists'!$D$2:$E$394,2,FALSE))</f>
        <v xml:space="preserve"> </v>
      </c>
      <c r="AK1090" s="440"/>
    </row>
    <row r="1091" spans="1:37">
      <c r="A1091" s="422"/>
      <c r="B1091" s="423"/>
      <c r="C1091" s="423"/>
      <c r="D1091" s="423"/>
      <c r="E1091" s="424"/>
      <c r="F1091" s="423"/>
      <c r="G1091" s="423"/>
      <c r="H1091" s="424"/>
      <c r="I1091" s="423"/>
      <c r="J1091" s="423"/>
      <c r="K1091" s="423"/>
      <c r="L1091" s="433"/>
      <c r="M1091" s="423"/>
      <c r="N1091" s="423"/>
      <c r="O1091" s="425"/>
      <c r="P1091" s="434"/>
      <c r="Q1091" s="423"/>
      <c r="R1091" s="423"/>
      <c r="S1091" s="423"/>
      <c r="T1091" s="435" t="str">
        <f>IF(S1091="","",VLOOKUP(S1091,'Drop Down Lists'!$D$2:$E$394,2,FALSE))</f>
        <v/>
      </c>
      <c r="U1091" s="428"/>
      <c r="V1091" s="428"/>
      <c r="W1091" s="436"/>
      <c r="X1091" s="436"/>
      <c r="Y1091" s="437"/>
      <c r="Z1091" s="438" t="str">
        <f t="shared" si="81"/>
        <v/>
      </c>
      <c r="AA1091" s="438" t="str">
        <f>IF(Z1091="","",VLOOKUP(Z1091,'Drop Down Lists'!$D$2:$E$3942,FALSE))</f>
        <v/>
      </c>
      <c r="AB1091" s="438"/>
      <c r="AC1091" s="438"/>
      <c r="AD1091" s="433" t="str">
        <f t="shared" si="82"/>
        <v/>
      </c>
      <c r="AE1091" s="439" t="str">
        <f t="shared" ref="AE1091:AE1099" si="85">IF($AD1091="Yes",Z1091,"")</f>
        <v/>
      </c>
      <c r="AF1091" s="438" t="str">
        <f>IF(AE1091="","",VLOOKUP(AE1091,'Drop Down Lists'!$D$2:$E$394,2,FALSE))</f>
        <v/>
      </c>
      <c r="AG1091" s="439"/>
      <c r="AH1091" s="437" t="str">
        <f t="shared" si="83"/>
        <v/>
      </c>
      <c r="AI1091" s="438" t="str">
        <f t="shared" si="84"/>
        <v xml:space="preserve"> </v>
      </c>
      <c r="AJ1091" s="438" t="str">
        <f>IF(AI1091=" "," ",VLOOKUP(AI1091,'Drop Down Lists'!$D$2:$E$394,2,FALSE))</f>
        <v xml:space="preserve"> </v>
      </c>
      <c r="AK1091" s="440"/>
    </row>
    <row r="1092" spans="1:37">
      <c r="A1092" s="422"/>
      <c r="B1092" s="423"/>
      <c r="C1092" s="423"/>
      <c r="D1092" s="423"/>
      <c r="E1092" s="424"/>
      <c r="F1092" s="423"/>
      <c r="G1092" s="423"/>
      <c r="H1092" s="424"/>
      <c r="I1092" s="423"/>
      <c r="J1092" s="423"/>
      <c r="K1092" s="423"/>
      <c r="L1092" s="433"/>
      <c r="M1092" s="423"/>
      <c r="N1092" s="423"/>
      <c r="O1092" s="425"/>
      <c r="P1092" s="434"/>
      <c r="Q1092" s="423"/>
      <c r="R1092" s="423"/>
      <c r="S1092" s="423"/>
      <c r="T1092" s="435" t="str">
        <f>IF(S1092="","",VLOOKUP(S1092,'Drop Down Lists'!$D$2:$E$394,2,FALSE))</f>
        <v/>
      </c>
      <c r="U1092" s="428"/>
      <c r="V1092" s="428"/>
      <c r="W1092" s="436"/>
      <c r="X1092" s="436"/>
      <c r="Y1092" s="437"/>
      <c r="Z1092" s="438" t="str">
        <f t="shared" ref="Z1092:Z1099" si="86">IF($Y1092="Yes",S1092,"")</f>
        <v/>
      </c>
      <c r="AA1092" s="438" t="str">
        <f>IF(Z1092="","",VLOOKUP(Z1092,'Drop Down Lists'!$D$2:$E$3942,FALSE))</f>
        <v/>
      </c>
      <c r="AB1092" s="438"/>
      <c r="AC1092" s="438"/>
      <c r="AD1092" s="433" t="str">
        <f t="shared" ref="AD1092:AD1099" si="87">IF(ISBLANK(Y1092),"",IF(Y1092="Yes","Yes","See Note"))</f>
        <v/>
      </c>
      <c r="AE1092" s="439" t="str">
        <f t="shared" si="85"/>
        <v/>
      </c>
      <c r="AF1092" s="438" t="str">
        <f>IF(AE1092="","",VLOOKUP(AE1092,'Drop Down Lists'!$D$2:$E$394,2,FALSE))</f>
        <v/>
      </c>
      <c r="AG1092" s="439"/>
      <c r="AH1092" s="437" t="str">
        <f t="shared" ref="AH1092:AH1099" si="88">IF(AD1092="","",(IF(AD1092="Yes","Accept","PSPO")))</f>
        <v/>
      </c>
      <c r="AI1092" s="438" t="str">
        <f t="shared" ref="AI1092:AI1099" si="89">IF($AH1092="Accept",AE1092," ")</f>
        <v xml:space="preserve"> </v>
      </c>
      <c r="AJ1092" s="438" t="str">
        <f>IF(AI1092=" "," ",VLOOKUP(AI1092,'Drop Down Lists'!$D$2:$E$394,2,FALSE))</f>
        <v xml:space="preserve"> </v>
      </c>
      <c r="AK1092" s="440"/>
    </row>
    <row r="1093" spans="1:37">
      <c r="A1093" s="422"/>
      <c r="B1093" s="423"/>
      <c r="C1093" s="423"/>
      <c r="D1093" s="423"/>
      <c r="E1093" s="424"/>
      <c r="F1093" s="423"/>
      <c r="G1093" s="423"/>
      <c r="H1093" s="424"/>
      <c r="I1093" s="423"/>
      <c r="J1093" s="423"/>
      <c r="K1093" s="423"/>
      <c r="L1093" s="433"/>
      <c r="M1093" s="423"/>
      <c r="N1093" s="423"/>
      <c r="O1093" s="425"/>
      <c r="P1093" s="434"/>
      <c r="Q1093" s="423"/>
      <c r="R1093" s="423"/>
      <c r="S1093" s="423"/>
      <c r="T1093" s="435" t="str">
        <f>IF(S1093="","",VLOOKUP(S1093,'Drop Down Lists'!$D$2:$E$394,2,FALSE))</f>
        <v/>
      </c>
      <c r="U1093" s="428"/>
      <c r="V1093" s="428"/>
      <c r="W1093" s="436"/>
      <c r="X1093" s="436"/>
      <c r="Y1093" s="437"/>
      <c r="Z1093" s="438" t="str">
        <f t="shared" si="86"/>
        <v/>
      </c>
      <c r="AA1093" s="438" t="str">
        <f>IF(Z1093="","",VLOOKUP(Z1093,'Drop Down Lists'!$D$2:$E$3942,FALSE))</f>
        <v/>
      </c>
      <c r="AB1093" s="438"/>
      <c r="AC1093" s="438"/>
      <c r="AD1093" s="433" t="str">
        <f t="shared" si="87"/>
        <v/>
      </c>
      <c r="AE1093" s="439" t="str">
        <f t="shared" si="85"/>
        <v/>
      </c>
      <c r="AF1093" s="438" t="str">
        <f>IF(AE1093="","",VLOOKUP(AE1093,'Drop Down Lists'!$D$2:$E$394,2,FALSE))</f>
        <v/>
      </c>
      <c r="AG1093" s="439"/>
      <c r="AH1093" s="437" t="str">
        <f t="shared" si="88"/>
        <v/>
      </c>
      <c r="AI1093" s="438" t="str">
        <f t="shared" si="89"/>
        <v xml:space="preserve"> </v>
      </c>
      <c r="AJ1093" s="438" t="str">
        <f>IF(AI1093=" "," ",VLOOKUP(AI1093,'Drop Down Lists'!$D$2:$E$394,2,FALSE))</f>
        <v xml:space="preserve"> </v>
      </c>
      <c r="AK1093" s="440"/>
    </row>
    <row r="1094" spans="1:37">
      <c r="A1094" s="422"/>
      <c r="B1094" s="423"/>
      <c r="C1094" s="423"/>
      <c r="D1094" s="423"/>
      <c r="E1094" s="424"/>
      <c r="F1094" s="423"/>
      <c r="G1094" s="423"/>
      <c r="H1094" s="424"/>
      <c r="I1094" s="423"/>
      <c r="J1094" s="423"/>
      <c r="K1094" s="423"/>
      <c r="L1094" s="433"/>
      <c r="M1094" s="423"/>
      <c r="N1094" s="423"/>
      <c r="O1094" s="425"/>
      <c r="P1094" s="434"/>
      <c r="Q1094" s="423"/>
      <c r="R1094" s="423"/>
      <c r="S1094" s="423"/>
      <c r="T1094" s="435" t="str">
        <f>IF(S1094="","",VLOOKUP(S1094,'Drop Down Lists'!$D$2:$E$394,2,FALSE))</f>
        <v/>
      </c>
      <c r="U1094" s="428"/>
      <c r="V1094" s="428"/>
      <c r="W1094" s="436"/>
      <c r="X1094" s="436"/>
      <c r="Y1094" s="437"/>
      <c r="Z1094" s="438" t="str">
        <f t="shared" si="86"/>
        <v/>
      </c>
      <c r="AA1094" s="438" t="str">
        <f>IF(Z1094="","",VLOOKUP(Z1094,'Drop Down Lists'!$D$2:$E$3942,FALSE))</f>
        <v/>
      </c>
      <c r="AB1094" s="438"/>
      <c r="AC1094" s="438"/>
      <c r="AD1094" s="433" t="str">
        <f t="shared" si="87"/>
        <v/>
      </c>
      <c r="AE1094" s="439" t="str">
        <f t="shared" si="85"/>
        <v/>
      </c>
      <c r="AF1094" s="438" t="str">
        <f>IF(AE1094="","",VLOOKUP(AE1094,'Drop Down Lists'!$D$2:$E$394,2,FALSE))</f>
        <v/>
      </c>
      <c r="AG1094" s="439"/>
      <c r="AH1094" s="437" t="str">
        <f t="shared" si="88"/>
        <v/>
      </c>
      <c r="AI1094" s="438" t="str">
        <f t="shared" si="89"/>
        <v xml:space="preserve"> </v>
      </c>
      <c r="AJ1094" s="438" t="str">
        <f>IF(AI1094=" "," ",VLOOKUP(AI1094,'Drop Down Lists'!$D$2:$E$394,2,FALSE))</f>
        <v xml:space="preserve"> </v>
      </c>
      <c r="AK1094" s="440"/>
    </row>
    <row r="1095" spans="1:37">
      <c r="A1095" s="422"/>
      <c r="B1095" s="423"/>
      <c r="C1095" s="423"/>
      <c r="D1095" s="423"/>
      <c r="E1095" s="424"/>
      <c r="F1095" s="423"/>
      <c r="G1095" s="423"/>
      <c r="H1095" s="424"/>
      <c r="I1095" s="423"/>
      <c r="J1095" s="423"/>
      <c r="K1095" s="423"/>
      <c r="L1095" s="433"/>
      <c r="M1095" s="423"/>
      <c r="N1095" s="423"/>
      <c r="O1095" s="425"/>
      <c r="P1095" s="434"/>
      <c r="Q1095" s="423"/>
      <c r="R1095" s="423"/>
      <c r="S1095" s="423"/>
      <c r="T1095" s="435" t="str">
        <f>IF(S1095="","",VLOOKUP(S1095,'Drop Down Lists'!$D$2:$E$394,2,FALSE))</f>
        <v/>
      </c>
      <c r="U1095" s="428"/>
      <c r="V1095" s="428"/>
      <c r="W1095" s="436"/>
      <c r="X1095" s="436"/>
      <c r="Y1095" s="437"/>
      <c r="Z1095" s="438" t="str">
        <f t="shared" si="86"/>
        <v/>
      </c>
      <c r="AA1095" s="438" t="str">
        <f>IF(Z1095="","",VLOOKUP(Z1095,'Drop Down Lists'!$D$2:$E$3942,FALSE))</f>
        <v/>
      </c>
      <c r="AB1095" s="438"/>
      <c r="AC1095" s="438"/>
      <c r="AD1095" s="433" t="str">
        <f t="shared" si="87"/>
        <v/>
      </c>
      <c r="AE1095" s="439" t="str">
        <f t="shared" si="85"/>
        <v/>
      </c>
      <c r="AF1095" s="438" t="str">
        <f>IF(AE1095="","",VLOOKUP(AE1095,'Drop Down Lists'!$D$2:$E$394,2,FALSE))</f>
        <v/>
      </c>
      <c r="AG1095" s="439"/>
      <c r="AH1095" s="437" t="str">
        <f t="shared" si="88"/>
        <v/>
      </c>
      <c r="AI1095" s="438" t="str">
        <f t="shared" si="89"/>
        <v xml:space="preserve"> </v>
      </c>
      <c r="AJ1095" s="438" t="str">
        <f>IF(AI1095=" "," ",VLOOKUP(AI1095,'Drop Down Lists'!$D$2:$E$394,2,FALSE))</f>
        <v xml:space="preserve"> </v>
      </c>
      <c r="AK1095" s="440"/>
    </row>
    <row r="1096" spans="1:37">
      <c r="A1096" s="422"/>
      <c r="B1096" s="423"/>
      <c r="C1096" s="423"/>
      <c r="D1096" s="423"/>
      <c r="E1096" s="424"/>
      <c r="F1096" s="423"/>
      <c r="G1096" s="423"/>
      <c r="H1096" s="424"/>
      <c r="I1096" s="423"/>
      <c r="J1096" s="423"/>
      <c r="K1096" s="423"/>
      <c r="L1096" s="433"/>
      <c r="M1096" s="423"/>
      <c r="N1096" s="423"/>
      <c r="O1096" s="425"/>
      <c r="P1096" s="434"/>
      <c r="Q1096" s="423"/>
      <c r="R1096" s="423"/>
      <c r="S1096" s="423"/>
      <c r="T1096" s="435" t="str">
        <f>IF(S1096="","",VLOOKUP(S1096,'Drop Down Lists'!$D$2:$E$394,2,FALSE))</f>
        <v/>
      </c>
      <c r="U1096" s="428"/>
      <c r="V1096" s="428"/>
      <c r="W1096" s="436"/>
      <c r="X1096" s="436"/>
      <c r="Y1096" s="437"/>
      <c r="Z1096" s="438" t="str">
        <f t="shared" si="86"/>
        <v/>
      </c>
      <c r="AA1096" s="438" t="str">
        <f>IF(Z1096="","",VLOOKUP(Z1096,'Drop Down Lists'!$D$2:$E$3942,FALSE))</f>
        <v/>
      </c>
      <c r="AB1096" s="438"/>
      <c r="AC1096" s="438"/>
      <c r="AD1096" s="433" t="str">
        <f t="shared" si="87"/>
        <v/>
      </c>
      <c r="AE1096" s="439" t="str">
        <f t="shared" si="85"/>
        <v/>
      </c>
      <c r="AF1096" s="438" t="str">
        <f>IF(AE1096="","",VLOOKUP(AE1096,'Drop Down Lists'!$D$2:$E$394,2,FALSE))</f>
        <v/>
      </c>
      <c r="AG1096" s="439"/>
      <c r="AH1096" s="437" t="str">
        <f t="shared" si="88"/>
        <v/>
      </c>
      <c r="AI1096" s="438" t="str">
        <f t="shared" si="89"/>
        <v xml:space="preserve"> </v>
      </c>
      <c r="AJ1096" s="438" t="str">
        <f>IF(AI1096=" "," ",VLOOKUP(AI1096,'Drop Down Lists'!$D$2:$E$394,2,FALSE))</f>
        <v xml:space="preserve"> </v>
      </c>
      <c r="AK1096" s="440"/>
    </row>
    <row r="1097" spans="1:37">
      <c r="A1097" s="422"/>
      <c r="B1097" s="423"/>
      <c r="C1097" s="423"/>
      <c r="D1097" s="423"/>
      <c r="E1097" s="424"/>
      <c r="F1097" s="423"/>
      <c r="G1097" s="423"/>
      <c r="H1097" s="424"/>
      <c r="I1097" s="423"/>
      <c r="J1097" s="423"/>
      <c r="K1097" s="423"/>
      <c r="L1097" s="433"/>
      <c r="M1097" s="423"/>
      <c r="N1097" s="423"/>
      <c r="O1097" s="425"/>
      <c r="P1097" s="434"/>
      <c r="Q1097" s="423"/>
      <c r="R1097" s="423"/>
      <c r="S1097" s="423"/>
      <c r="T1097" s="435" t="str">
        <f>IF(S1097="","",VLOOKUP(S1097,'Drop Down Lists'!$D$2:$E$394,2,FALSE))</f>
        <v/>
      </c>
      <c r="U1097" s="428"/>
      <c r="V1097" s="428"/>
      <c r="W1097" s="436"/>
      <c r="X1097" s="436"/>
      <c r="Y1097" s="437"/>
      <c r="Z1097" s="438" t="str">
        <f t="shared" si="86"/>
        <v/>
      </c>
      <c r="AA1097" s="438" t="str">
        <f>IF(Z1097="","",VLOOKUP(Z1097,'Drop Down Lists'!$D$2:$E$3942,FALSE))</f>
        <v/>
      </c>
      <c r="AB1097" s="438"/>
      <c r="AC1097" s="438"/>
      <c r="AD1097" s="433" t="str">
        <f t="shared" si="87"/>
        <v/>
      </c>
      <c r="AE1097" s="439" t="str">
        <f t="shared" si="85"/>
        <v/>
      </c>
      <c r="AF1097" s="438" t="str">
        <f>IF(AE1097="","",VLOOKUP(AE1097,'Drop Down Lists'!$D$2:$E$394,2,FALSE))</f>
        <v/>
      </c>
      <c r="AG1097" s="439"/>
      <c r="AH1097" s="437" t="str">
        <f t="shared" si="88"/>
        <v/>
      </c>
      <c r="AI1097" s="438" t="str">
        <f t="shared" si="89"/>
        <v xml:space="preserve"> </v>
      </c>
      <c r="AJ1097" s="438" t="str">
        <f>IF(AI1097=" "," ",VLOOKUP(AI1097,'Drop Down Lists'!$D$2:$E$394,2,FALSE))</f>
        <v xml:space="preserve"> </v>
      </c>
      <c r="AK1097" s="440"/>
    </row>
    <row r="1098" spans="1:37">
      <c r="A1098" s="422"/>
      <c r="B1098" s="423"/>
      <c r="C1098" s="423"/>
      <c r="D1098" s="423"/>
      <c r="E1098" s="424"/>
      <c r="F1098" s="423"/>
      <c r="G1098" s="423"/>
      <c r="H1098" s="424"/>
      <c r="I1098" s="423"/>
      <c r="J1098" s="423"/>
      <c r="K1098" s="423"/>
      <c r="L1098" s="433"/>
      <c r="M1098" s="423"/>
      <c r="N1098" s="423"/>
      <c r="O1098" s="425"/>
      <c r="P1098" s="434"/>
      <c r="Q1098" s="423"/>
      <c r="R1098" s="423"/>
      <c r="S1098" s="423"/>
      <c r="T1098" s="435" t="str">
        <f>IF(S1098="","",VLOOKUP(S1098,'Drop Down Lists'!$D$2:$E$394,2,FALSE))</f>
        <v/>
      </c>
      <c r="U1098" s="428"/>
      <c r="V1098" s="428"/>
      <c r="W1098" s="436"/>
      <c r="X1098" s="436"/>
      <c r="Y1098" s="437"/>
      <c r="Z1098" s="438" t="str">
        <f t="shared" si="86"/>
        <v/>
      </c>
      <c r="AA1098" s="438" t="str">
        <f>IF(Z1098="","",VLOOKUP(Z1098,'Drop Down Lists'!$D$2:$E$3942,FALSE))</f>
        <v/>
      </c>
      <c r="AB1098" s="438"/>
      <c r="AC1098" s="438"/>
      <c r="AD1098" s="433" t="str">
        <f t="shared" si="87"/>
        <v/>
      </c>
      <c r="AE1098" s="439" t="str">
        <f t="shared" si="85"/>
        <v/>
      </c>
      <c r="AF1098" s="438" t="str">
        <f>IF(AE1098="","",VLOOKUP(AE1098,'Drop Down Lists'!$D$2:$E$394,2,FALSE))</f>
        <v/>
      </c>
      <c r="AG1098" s="439"/>
      <c r="AH1098" s="437" t="str">
        <f t="shared" si="88"/>
        <v/>
      </c>
      <c r="AI1098" s="438" t="str">
        <f t="shared" si="89"/>
        <v xml:space="preserve"> </v>
      </c>
      <c r="AJ1098" s="438" t="str">
        <f>IF(AI1098=" "," ",VLOOKUP(AI1098,'Drop Down Lists'!$D$2:$E$394,2,FALSE))</f>
        <v xml:space="preserve"> </v>
      </c>
      <c r="AK1098" s="440"/>
    </row>
    <row r="1099" spans="1:37" ht="15" thickBot="1">
      <c r="A1099" s="443"/>
      <c r="B1099" s="444"/>
      <c r="C1099" s="444"/>
      <c r="D1099" s="444"/>
      <c r="E1099" s="445"/>
      <c r="F1099" s="444"/>
      <c r="G1099" s="444"/>
      <c r="H1099" s="445"/>
      <c r="I1099" s="444"/>
      <c r="J1099" s="444"/>
      <c r="K1099" s="444"/>
      <c r="L1099" s="446"/>
      <c r="M1099" s="444"/>
      <c r="N1099" s="444"/>
      <c r="O1099" s="447"/>
      <c r="P1099" s="448"/>
      <c r="Q1099" s="444"/>
      <c r="R1099" s="444"/>
      <c r="S1099" s="449"/>
      <c r="T1099" s="450" t="str">
        <f>IF(S1099="","",VLOOKUP(S1099,'Drop Down Lists'!$D$2:$E$394,2,FALSE))</f>
        <v/>
      </c>
      <c r="U1099" s="451"/>
      <c r="V1099" s="451"/>
      <c r="W1099" s="452"/>
      <c r="X1099" s="452"/>
      <c r="Y1099" s="453"/>
      <c r="Z1099" s="454" t="str">
        <f t="shared" si="86"/>
        <v/>
      </c>
      <c r="AA1099" s="454" t="str">
        <f>IF(Z1099="","",VLOOKUP(Z1099,'Drop Down Lists'!$D$2:$E$3942,FALSE))</f>
        <v/>
      </c>
      <c r="AB1099" s="454"/>
      <c r="AC1099" s="454"/>
      <c r="AD1099" s="446" t="str">
        <f t="shared" si="87"/>
        <v/>
      </c>
      <c r="AE1099" s="450" t="str">
        <f t="shared" si="85"/>
        <v/>
      </c>
      <c r="AF1099" s="454" t="str">
        <f>IF(AE1099="","",VLOOKUP(AE1099,'Drop Down Lists'!$D$2:$E$394,2,FALSE))</f>
        <v/>
      </c>
      <c r="AG1099" s="450"/>
      <c r="AH1099" s="453" t="str">
        <f t="shared" si="88"/>
        <v/>
      </c>
      <c r="AI1099" s="454" t="str">
        <f t="shared" si="89"/>
        <v xml:space="preserve"> </v>
      </c>
      <c r="AJ1099" s="454" t="str">
        <f>IF(AI1099=" "," ",VLOOKUP(AI1099,'Drop Down Lists'!$D$2:$E$394,2,FALSE))</f>
        <v xml:space="preserve"> </v>
      </c>
      <c r="AK1099" s="455"/>
    </row>
    <row r="1100" spans="1:37" ht="15" thickTop="1"/>
  </sheetData>
  <sheetProtection formatCells="0" formatColumns="0" formatRows="0" autoFilter="0"/>
  <autoFilter ref="A2:AK1102" xr:uid="{00000000-0009-0000-0000-000006000000}"/>
  <mergeCells count="4">
    <mergeCell ref="G1:H1"/>
    <mergeCell ref="AD1:AG1"/>
    <mergeCell ref="AH1:AK1"/>
    <mergeCell ref="W1:AC1"/>
  </mergeCells>
  <conditionalFormatting sqref="A3:AL1099">
    <cfRule type="expression" dxfId="38" priority="5">
      <formula>$R3="No"</formula>
    </cfRule>
    <cfRule type="expression" dxfId="37" priority="6">
      <formula>$G3="Yes"</formula>
    </cfRule>
  </conditionalFormatting>
  <conditionalFormatting sqref="L3:L1099">
    <cfRule type="expression" dxfId="36" priority="7">
      <formula>AND(IF($U3="Remote Pilot D (UAS)",1),OR(IF($J3&lt;&gt;"FAA Part 107",1),IF(ISBLANK($J3),1)))</formula>
    </cfRule>
    <cfRule type="expression" dxfId="35" priority="8">
      <formula>AND(IF($U3="Remote Pilot C (UAS)",1),OR(IF($J3&lt;&gt;"FAA Part 107",1),IF(ISBLANK($J3),1)))</formula>
    </cfRule>
    <cfRule type="expression" dxfId="34" priority="9">
      <formula>AND(IF($U3="Remote Pilot B (UAS)",1),OR(IF($J3&lt;&gt;"FAA Part 107",1),IF(ISBLANK($J3),1)))</formula>
    </cfRule>
    <cfRule type="expression" dxfId="33" priority="10">
      <formula>AND(IF($U3="Remote Pilot A (UAS)",1),OR(IF($J3&lt;&gt;"FAA Part 107",1),IF(ISBLANK($J3),1)))</formula>
    </cfRule>
    <cfRule type="expression" dxfId="32" priority="11">
      <formula>AND(IF($U3="Natural Resource Scientist E (D)",1),IF(ISBLANK($J3),1))</formula>
    </cfRule>
    <cfRule type="expression" dxfId="31" priority="12">
      <formula>AND(IF($U3="Natural Resource Scientist D (C))",1),IF(ISBLANK($J3),1))</formula>
    </cfRule>
    <cfRule type="expression" dxfId="30" priority="13">
      <formula>AND(IF($U3="Natural Resource Scientist C (B)",1),IF(ISBLANK($J3),1))</formula>
    </cfRule>
    <cfRule type="expression" dxfId="29" priority="14">
      <formula>AND(IF($U3="Natural Resource Scientist B (A)",1),IF(ISBLANK($J3),1))</formula>
    </cfRule>
    <cfRule type="expression" dxfId="28" priority="15">
      <formula>AND(IF($U3="Natural Resource Scientist A - Realigned",1),IF(ISBLANK($J3),1))</formula>
    </cfRule>
    <cfRule type="expression" dxfId="27" priority="16">
      <formula>AND(IF($U3="Licensed Surveyor D",1),OR(IF($J3&lt;&gt;"LS or SP &amp; VA",1),IF(ISBLANK($J3),1)))</formula>
    </cfRule>
    <cfRule type="expression" dxfId="26" priority="17">
      <formula>AND(IF($U3="Licensed Surveyor C",1),OR(IF($J3&lt;&gt;"LS or SP &amp; VA",1),IF(ISBLANK($J3),1)))</formula>
    </cfRule>
    <cfRule type="expression" dxfId="25" priority="18">
      <formula>AND(IF($U3="Licensed Surveyor B",1),OR(IF($J3&lt;&gt;"LS or SP &amp; VA",1),IF(ISBLANK($J3),1)))</formula>
    </cfRule>
    <cfRule type="expression" dxfId="24" priority="19">
      <formula>AND(IF($U3="Licensed Surveyor A",1),OR(IF($J3&lt;&gt;"LS or SP &amp; VA",1),IF(ISBLANK($J3),1)))</formula>
    </cfRule>
    <cfRule type="expression" dxfId="23" priority="20">
      <formula>AND(IF($U3="Landscape Architect F",1),OR(IF($J3&lt;&gt;"RA/CLA",1),IF(ISBLANK($J3),1)))</formula>
    </cfRule>
    <cfRule type="expression" dxfId="22" priority="21">
      <formula>AND(IF($U3="Landscape Architect E",1),OR(IF($J3&lt;&gt;"RA/CLA",1),IF(ISBLANK($J1048553),1)))</formula>
    </cfRule>
    <cfRule type="expression" dxfId="21" priority="22">
      <formula>AND(IF($U3="Landscape Architect D",1),OR(IF($J3&lt;&gt;"RA/CLA",1),IF(ISBLANK($J1048553),1)))</formula>
    </cfRule>
    <cfRule type="expression" dxfId="20" priority="23">
      <formula>AND(IF($T3="Engineer IV",1),OR(IF($J3&lt;&gt;"PE",1),IF(ISBLANK($J3),1)))</formula>
    </cfRule>
    <cfRule type="expression" dxfId="19" priority="24">
      <formula>AND(IF($T3="Engineer V",1),OR(IF($J3&lt;&gt;"PE",1),IF(ISBLANK($J3),1)))</formula>
    </cfRule>
    <cfRule type="expression" dxfId="18" priority="25">
      <formula>AND(IF($T3="Engineer VI",1),OR(IF($J3&lt;&gt;"PE",1),IF(ISBLANK($J3),1)))</formula>
    </cfRule>
    <cfRule type="expression" dxfId="17" priority="26">
      <formula>AND(IF($T3="Engineer VII / SME",1),OR(IF($J3&lt;&gt;"PE",1),IF(ISBLANK($J3),1)))</formula>
    </cfRule>
    <cfRule type="expression" dxfId="16" priority="27">
      <formula>AND(IF($U3=" SUE Specialist A",1),OR(IF($J3&lt;&gt;"LS",1),IF(ISBLANK($J3),1)))</formula>
    </cfRule>
    <cfRule type="expression" dxfId="15" priority="28">
      <formula>AND(IF($U3="Construction Manager A",1),OR(IF($J3&lt;&gt;"EIT",1),IF(ISBLANK($J3),1)))</formula>
    </cfRule>
    <cfRule type="expression" dxfId="14" priority="29">
      <formula>AND(IF($U3="Construction Manager D",1),OR(IF($J3&lt;&gt;"CCM",1),IF(ISBLANK($J3),1)))</formula>
    </cfRule>
    <cfRule type="expression" dxfId="13" priority="30">
      <formula>AND(IF($U3="Construction Manager E SME",1),OR(IF($J3&lt;&gt;"CCM",1),IF(ISBLANK($J3),1)))</formula>
    </cfRule>
    <cfRule type="expression" dxfId="12" priority="31">
      <formula>AND(IF($U3="Geologist D (B)",1),OR(IF($J3&lt;&gt;"PG Cert",1),IF(ISBLANK($J3),1)))</formula>
    </cfRule>
    <cfRule type="expression" dxfId="11" priority="32">
      <formula>AND(IF($U3="Geologist E (C))",1),OR(IF($J3&lt;&gt;"PG Cert",1),IF(ISBLANK($J3),1)))</formula>
    </cfRule>
    <cfRule type="expression" dxfId="10" priority="33">
      <formula>AND(IF($U3="Geologist F (D)",1),OR(IF($J3&lt;&gt;"PG Cert",1),IF(ISBLANK($J3),1)))</formula>
    </cfRule>
    <cfRule type="expression" dxfId="9" priority="34">
      <formula>AND(IF($U3="Geologist G (E) SME",1),OR(IF($J3&lt;&gt;"PG Cert",1),IF(ISBLANK($J3),1)))</formula>
    </cfRule>
  </conditionalFormatting>
  <conditionalFormatting sqref="Z3:Z1099">
    <cfRule type="expression" dxfId="8" priority="2">
      <formula>$Z3=""</formula>
    </cfRule>
  </conditionalFormatting>
  <conditionalFormatting sqref="AE3:AE1099 AG3:AG1099">
    <cfRule type="expression" dxfId="7" priority="4">
      <formula>$AD3="See Note"</formula>
    </cfRule>
  </conditionalFormatting>
  <conditionalFormatting sqref="AI3:AI1099">
    <cfRule type="expression" dxfId="6" priority="1">
      <formula>$AI3=" "</formula>
    </cfRule>
    <cfRule type="expression" dxfId="5" priority="3">
      <formula>AND($AI3=" ",$AH3="PSPO")</formula>
    </cfRule>
  </conditionalFormatting>
  <conditionalFormatting sqref="AI3:AJ1099">
    <cfRule type="expression" dxfId="4" priority="35">
      <formula>AND($L3&lt;&gt;"PE",OR($AJ3="Engineer IV",$AJ3="Engineer V",$AJ3="Engineer VI",$AJ3="Engineer VII / SME"))</formula>
    </cfRule>
  </conditionalFormatting>
  <dataValidations count="9">
    <dataValidation type="list" allowBlank="1" showInputMessage="1" showErrorMessage="1" sqref="AD4:AD1100" xr:uid="{31E3BEBA-C172-452F-B5B1-58E0E0FA8753}">
      <formula1>"Yes, See Note"</formula1>
    </dataValidation>
    <dataValidation type="list" allowBlank="1" showInputMessage="1" showErrorMessage="1" sqref="AH1100:AH1101 W1100:X1101 AJ96" xr:uid="{6E9163FB-58B3-4B80-AAE1-EEA3E2D64D3F}">
      <formula1>"Firm, Division, PSPO"</formula1>
    </dataValidation>
    <dataValidation type="list" allowBlank="1" showErrorMessage="1" sqref="Y3:Y1099" xr:uid="{7D63AA9C-6B9F-4487-8719-15ECAE4AE1C4}">
      <formula1>"Yes, No"</formula1>
    </dataValidation>
    <dataValidation type="list" allowBlank="1" showInputMessage="1" sqref="AH3:AH1099" xr:uid="{974EB7DE-704A-4AA3-AAED-6720C7636F0A}">
      <formula1>"Accept, PSPO"</formula1>
    </dataValidation>
    <dataValidation type="list" allowBlank="1" showInputMessage="1" sqref="AD3" xr:uid="{25571B70-5CED-4966-8C42-90DD71F71897}">
      <formula1>"Yes, See Note"</formula1>
    </dataValidation>
    <dataValidation type="list" allowBlank="1" showInputMessage="1" showErrorMessage="1" sqref="B3:B1099" xr:uid="{9AA07F20-A869-449B-B43C-07E43F98903C}">
      <formula1>"Prime, Sub"</formula1>
    </dataValidation>
    <dataValidation type="list" allowBlank="1" showInputMessage="1" showErrorMessage="1" sqref="E3:E1099 G3:H1099 R3:R1099" xr:uid="{494BE19E-0A54-4248-926A-539CDCA08CC2}">
      <formula1>"Yes, No"</formula1>
    </dataValidation>
    <dataValidation type="list" allowBlank="1" showInputMessage="1" sqref="O3:O1099" xr:uid="{404DBC22-C4AB-41E5-8A86-FDF7E851E7DF}">
      <formula1>"New Hire, Increase Capacity, Expansion of skill sets, Other with comment, Removal of staff"</formula1>
    </dataValidation>
    <dataValidation type="list" allowBlank="1" showInputMessage="1" showErrorMessage="1" sqref="L3:L1099" xr:uid="{16C34C9A-DD02-49B1-ADED-50094AFDA56A}">
      <formula1>"PE, EIT, AICP, CCM, FAA Part 107, LSIT, LS, LS or SP &amp; VA, PG Cert, RA/PLA, SP, Rosgen Level I, Rosgen Level II, Rosgen Level III, Rosgen Level IV"</formula1>
    </dataValidation>
  </dataValidations>
  <pageMargins left="0.2" right="0.2" top="0.5" bottom="0.5" header="0.3" footer="0"/>
  <pageSetup paperSize="3" scale="19" fitToHeight="0" orientation="landscape" r:id="rId1"/>
  <headerFooter>
    <oddFooter>&amp;R&amp;D</oddFooter>
  </headerFooter>
  <extLst>
    <ext xmlns:x14="http://schemas.microsoft.com/office/spreadsheetml/2009/9/main" uri="{CCE6A557-97BC-4b89-ADB6-D9C93CAAB3DF}">
      <x14:dataValidations xmlns:xm="http://schemas.microsoft.com/office/excel/2006/main" count="1">
        <x14:dataValidation type="list" allowBlank="1" showInputMessage="1" xr:uid="{BB9EE901-252B-4527-8571-1683384FD6B7}">
          <x14:formula1>
            <xm:f>'Drop Down Lists'!$D$3:$D$394</xm:f>
          </x14:formula1>
          <xm:sqref>S3:S1099 AI3:AI1099 AE3:AE1099 Z3:Z1099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IF982"/>
  <sheetViews>
    <sheetView zoomScale="115" zoomScaleNormal="115" workbookViewId="0">
      <selection activeCell="B28" sqref="B28"/>
    </sheetView>
  </sheetViews>
  <sheetFormatPr defaultColWidth="8.75" defaultRowHeight="14.25"/>
  <cols>
    <col min="1" max="1" width="2.75" customWidth="1"/>
    <col min="2" max="2" width="27.75" customWidth="1"/>
    <col min="3" max="3" width="9.625" style="8" customWidth="1"/>
    <col min="4" max="4" width="11.375" style="70" customWidth="1"/>
    <col min="5" max="5" width="9.625" customWidth="1"/>
    <col min="6" max="7" width="9.625" style="8" customWidth="1"/>
    <col min="8" max="8" width="9.625" style="71" customWidth="1"/>
    <col min="9" max="9" width="2.875" customWidth="1"/>
    <col min="10" max="10" width="26.75" customWidth="1"/>
    <col min="11" max="14" width="9.75" customWidth="1"/>
    <col min="15" max="15" width="9.75" style="83" customWidth="1"/>
    <col min="16" max="16" width="2.875" customWidth="1"/>
    <col min="17" max="17" width="32" customWidth="1"/>
    <col min="18" max="18" width="9.75" style="8" customWidth="1"/>
    <col min="19" max="19" width="9.75" style="70" customWidth="1"/>
    <col min="20" max="21" width="9.75" style="8" customWidth="1"/>
    <col min="22" max="22" width="9.75" customWidth="1"/>
    <col min="23" max="23" width="2.875" customWidth="1"/>
    <col min="24" max="24" width="29.375" customWidth="1"/>
    <col min="25" max="25" width="9.75" style="8" customWidth="1"/>
    <col min="26" max="26" width="9.75" style="79" customWidth="1"/>
    <col min="27" max="28" width="9.75" customWidth="1"/>
    <col min="29" max="29" width="9.75" style="71" customWidth="1"/>
    <col min="30" max="30" width="5.875" customWidth="1"/>
    <col min="31" max="31" width="41.75" customWidth="1"/>
    <col min="32" max="32" width="5.125" style="367" customWidth="1"/>
    <col min="33" max="33" width="5.875" customWidth="1"/>
    <col min="34" max="34" width="2.875" customWidth="1"/>
    <col min="35" max="42" width="5.875" customWidth="1"/>
    <col min="43" max="43" width="4.875" customWidth="1"/>
    <col min="44" max="45" width="5.875" customWidth="1"/>
    <col min="46" max="46" width="4.875" customWidth="1"/>
    <col min="47" max="48" width="5.875" customWidth="1"/>
    <col min="49" max="49" width="4.875" customWidth="1"/>
    <col min="50" max="59" width="5.875" customWidth="1"/>
    <col min="60" max="60" width="2.875" customWidth="1"/>
    <col min="61" max="74" width="5.875" customWidth="1"/>
    <col min="75" max="75" width="2.875" customWidth="1"/>
    <col min="76" max="76" width="5.875" customWidth="1"/>
    <col min="77" max="77" width="4.875" customWidth="1"/>
    <col min="78" max="80" width="5.875" customWidth="1"/>
    <col min="81" max="81" width="4.875" customWidth="1"/>
    <col min="82" max="96" width="5.875" customWidth="1"/>
    <col min="97" max="97" width="2.875" customWidth="1"/>
    <col min="98" max="102" width="5.875" customWidth="1"/>
    <col min="103" max="103" width="4.875" customWidth="1"/>
    <col min="104" max="112" width="5.875" customWidth="1"/>
    <col min="113" max="113" width="4.875" customWidth="1"/>
    <col min="114" max="133" width="5.875" customWidth="1"/>
    <col min="134" max="134" width="4.875" customWidth="1"/>
    <col min="135" max="141" width="5.875" customWidth="1"/>
    <col min="142" max="142" width="4.875" customWidth="1"/>
    <col min="143" max="151" width="5.875" customWidth="1"/>
    <col min="152" max="152" width="4.875" customWidth="1"/>
    <col min="153" max="160" width="5.875" customWidth="1"/>
    <col min="161" max="161" width="4.875" customWidth="1"/>
    <col min="162" max="163" width="5.875" customWidth="1"/>
    <col min="164" max="164" width="4.875" customWidth="1"/>
    <col min="165" max="170" width="5.875" customWidth="1"/>
    <col min="171" max="171" width="4.875" customWidth="1"/>
    <col min="172" max="172" width="5.875" customWidth="1"/>
    <col min="173" max="173" width="4.875" customWidth="1"/>
    <col min="174" max="174" width="5.875" customWidth="1"/>
    <col min="175" max="175" width="4.875" customWidth="1"/>
    <col min="176" max="176" width="5.875" customWidth="1"/>
    <col min="177" max="177" width="4.875" customWidth="1"/>
    <col min="178" max="178" width="5.875" customWidth="1"/>
    <col min="179" max="179" width="4.875" customWidth="1"/>
    <col min="180" max="188" width="5.875" customWidth="1"/>
    <col min="189" max="189" width="4.875" customWidth="1"/>
    <col min="190" max="192" width="5.875" customWidth="1"/>
    <col min="193" max="193" width="4.875" customWidth="1"/>
    <col min="194" max="199" width="5.875" customWidth="1"/>
    <col min="200" max="200" width="4.875" customWidth="1"/>
    <col min="201" max="215" width="5.875" customWidth="1"/>
    <col min="216" max="216" width="4.875" customWidth="1"/>
    <col min="217" max="219" width="5.875" customWidth="1"/>
    <col min="220" max="221" width="4.875" customWidth="1"/>
    <col min="222" max="226" width="5.875" customWidth="1"/>
    <col min="227" max="228" width="6.875" customWidth="1"/>
    <col min="230" max="239" width="5.875" customWidth="1"/>
    <col min="240" max="240" width="11.625" bestFit="1" customWidth="1"/>
  </cols>
  <sheetData>
    <row r="1" spans="2:32" ht="9.75" customHeight="1"/>
    <row r="2" spans="2:32" ht="15.75" customHeight="1" thickBot="1">
      <c r="B2" s="499" t="s">
        <v>185</v>
      </c>
      <c r="C2" s="499"/>
      <c r="D2" s="499"/>
      <c r="E2" s="499"/>
      <c r="F2" s="499"/>
      <c r="G2" s="499"/>
      <c r="H2" s="499"/>
      <c r="J2" s="501" t="s">
        <v>186</v>
      </c>
      <c r="K2" s="501"/>
      <c r="L2" s="501"/>
      <c r="M2" s="501"/>
      <c r="N2" s="501"/>
      <c r="O2" s="501"/>
      <c r="Q2" s="502" t="s">
        <v>187</v>
      </c>
      <c r="R2" s="502"/>
      <c r="S2" s="502"/>
      <c r="T2" s="502"/>
      <c r="U2" s="502"/>
      <c r="V2" s="502"/>
      <c r="X2" s="500" t="s">
        <v>188</v>
      </c>
      <c r="Y2" s="500"/>
      <c r="Z2" s="500"/>
      <c r="AA2" s="500"/>
      <c r="AB2" s="500"/>
      <c r="AC2" s="500"/>
    </row>
    <row r="3" spans="2:32" s="361" customFormat="1" ht="44.25">
      <c r="B3" s="510"/>
      <c r="C3" s="510" t="s">
        <v>189</v>
      </c>
      <c r="D3" s="510" t="s">
        <v>190</v>
      </c>
      <c r="E3" s="510" t="s">
        <v>191</v>
      </c>
      <c r="F3" s="510" t="s">
        <v>192</v>
      </c>
      <c r="G3" s="510" t="s">
        <v>193</v>
      </c>
      <c r="H3" s="381" t="s">
        <v>194</v>
      </c>
      <c r="J3"/>
      <c r="K3" s="509" t="s">
        <v>189</v>
      </c>
      <c r="L3" s="509" t="s">
        <v>191</v>
      </c>
      <c r="M3" s="509" t="s">
        <v>192</v>
      </c>
      <c r="N3" s="509" t="s">
        <v>193</v>
      </c>
      <c r="O3" s="363" t="s">
        <v>194</v>
      </c>
      <c r="Q3"/>
      <c r="R3" s="362" t="s">
        <v>189</v>
      </c>
      <c r="S3" s="364" t="s">
        <v>191</v>
      </c>
      <c r="T3" s="362" t="s">
        <v>192</v>
      </c>
      <c r="U3" s="362" t="s">
        <v>193</v>
      </c>
      <c r="V3" s="365" t="s">
        <v>195</v>
      </c>
      <c r="X3"/>
      <c r="Y3" s="509" t="s">
        <v>189</v>
      </c>
      <c r="Z3" s="509" t="s">
        <v>191</v>
      </c>
      <c r="AA3" s="509" t="s">
        <v>192</v>
      </c>
      <c r="AB3" s="509" t="s">
        <v>193</v>
      </c>
      <c r="AC3" s="366" t="s">
        <v>194</v>
      </c>
      <c r="AE3" s="497" t="s">
        <v>196</v>
      </c>
      <c r="AF3" s="498"/>
    </row>
    <row r="4" spans="2:32" ht="15">
      <c r="B4" s="511" t="s">
        <v>197</v>
      </c>
      <c r="C4" s="512"/>
      <c r="D4" s="513"/>
      <c r="E4" s="514"/>
      <c r="F4" s="512"/>
      <c r="G4" s="512"/>
      <c r="H4" s="85"/>
      <c r="J4" s="6" t="s">
        <v>197</v>
      </c>
      <c r="K4" s="8"/>
      <c r="L4" s="70"/>
      <c r="M4" s="8"/>
      <c r="N4" s="8"/>
      <c r="O4" s="76"/>
      <c r="Q4" s="6" t="s">
        <v>197</v>
      </c>
      <c r="V4" s="84"/>
      <c r="X4" s="6" t="s">
        <v>197</v>
      </c>
      <c r="Z4" s="8"/>
      <c r="AA4" s="8"/>
      <c r="AB4" s="8"/>
      <c r="AC4" s="359"/>
      <c r="AE4" s="368" t="s">
        <v>198</v>
      </c>
      <c r="AF4" s="369">
        <f>COUNTIF('Staff Roster Personnel Change'!$AI$3:$AI$1099,"*Administrative Assistant*")</f>
        <v>0</v>
      </c>
    </row>
    <row r="5" spans="2:32">
      <c r="B5" s="515" t="s">
        <v>199</v>
      </c>
      <c r="C5" s="512"/>
      <c r="D5" s="513"/>
      <c r="E5" s="514"/>
      <c r="F5" s="512"/>
      <c r="G5" s="512"/>
      <c r="H5" s="73">
        <f>F5-G5</f>
        <v>0</v>
      </c>
      <c r="J5" s="398" t="s">
        <v>199</v>
      </c>
      <c r="K5" s="8"/>
      <c r="L5" s="70"/>
      <c r="M5" s="8"/>
      <c r="N5" s="8"/>
      <c r="O5" s="73">
        <f>M5-N5</f>
        <v>0</v>
      </c>
      <c r="Q5" s="398" t="s">
        <v>199</v>
      </c>
      <c r="V5" s="357">
        <f>T5-U5</f>
        <v>0</v>
      </c>
      <c r="X5" s="398" t="s">
        <v>197</v>
      </c>
      <c r="Z5" s="8"/>
      <c r="AA5" s="8"/>
      <c r="AB5" s="8"/>
      <c r="AC5" s="360">
        <f>AA5-AB5</f>
        <v>0</v>
      </c>
      <c r="AE5" s="368" t="s">
        <v>200</v>
      </c>
      <c r="AF5" s="369">
        <f ca="1">COUNTIF($AF$3:$AF$1099,"*Air &amp; Noise Specialist*")</f>
        <v>0</v>
      </c>
    </row>
    <row r="6" spans="2:32">
      <c r="B6" s="516" t="s">
        <v>197</v>
      </c>
      <c r="C6" s="512"/>
      <c r="D6" s="513"/>
      <c r="E6" s="514"/>
      <c r="F6" s="512"/>
      <c r="G6" s="512"/>
      <c r="H6" s="74">
        <f t="shared" ref="H6:H69" si="0">F6-G6</f>
        <v>0</v>
      </c>
      <c r="J6" s="399" t="s">
        <v>197</v>
      </c>
      <c r="K6" s="8"/>
      <c r="L6" s="70"/>
      <c r="M6" s="8"/>
      <c r="N6" s="8"/>
      <c r="O6" s="74">
        <f t="shared" ref="O6:O69" si="1">M6-N6</f>
        <v>0</v>
      </c>
      <c r="Q6" s="399" t="s">
        <v>197</v>
      </c>
      <c r="V6" s="358">
        <f t="shared" ref="V6:V69" si="2">T6-U6</f>
        <v>0</v>
      </c>
      <c r="X6" s="399" t="s">
        <v>201</v>
      </c>
      <c r="Z6" s="8"/>
      <c r="AA6" s="8"/>
      <c r="AB6" s="8"/>
      <c r="AC6" s="74">
        <f t="shared" ref="AC6:AC7" si="3">AA6-AB6</f>
        <v>0</v>
      </c>
      <c r="AE6" s="368" t="s">
        <v>202</v>
      </c>
      <c r="AF6" s="369">
        <f ca="1">COUNTIF($AF$3:$AF$1099,"*Archaeologist*")</f>
        <v>0</v>
      </c>
    </row>
    <row r="7" spans="2:32">
      <c r="B7" s="511"/>
      <c r="C7" s="512"/>
      <c r="D7" s="513"/>
      <c r="E7" s="514"/>
      <c r="F7" s="512"/>
      <c r="G7" s="512"/>
      <c r="H7" s="73">
        <f t="shared" si="0"/>
        <v>0</v>
      </c>
      <c r="J7" s="6"/>
      <c r="K7" s="8"/>
      <c r="L7" s="70"/>
      <c r="M7" s="8"/>
      <c r="N7" s="8"/>
      <c r="O7" s="73">
        <f t="shared" si="1"/>
        <v>0</v>
      </c>
      <c r="Q7" s="6"/>
      <c r="V7" s="357">
        <f t="shared" si="2"/>
        <v>0</v>
      </c>
      <c r="X7" s="6"/>
      <c r="Z7" s="8"/>
      <c r="AA7" s="8"/>
      <c r="AB7" s="8"/>
      <c r="AC7" s="360">
        <f t="shared" si="3"/>
        <v>0</v>
      </c>
      <c r="AE7" s="368" t="s">
        <v>203</v>
      </c>
      <c r="AF7" s="369">
        <f ca="1">COUNTIF($AF$3:$AF$1099,"*Architectural Historian*")</f>
        <v>0</v>
      </c>
    </row>
    <row r="8" spans="2:32">
      <c r="C8"/>
      <c r="D8"/>
      <c r="F8"/>
      <c r="G8"/>
      <c r="H8" s="74">
        <f t="shared" si="0"/>
        <v>0</v>
      </c>
      <c r="O8" s="74">
        <f t="shared" si="1"/>
        <v>0</v>
      </c>
      <c r="R8"/>
      <c r="S8"/>
      <c r="T8"/>
      <c r="U8"/>
      <c r="V8" s="358">
        <f t="shared" si="2"/>
        <v>0</v>
      </c>
      <c r="Y8"/>
      <c r="Z8"/>
      <c r="AC8" s="74">
        <f>AA8-AB8</f>
        <v>0</v>
      </c>
      <c r="AE8" s="368" t="s">
        <v>204</v>
      </c>
      <c r="AF8" s="369">
        <f ca="1">COUNTIF($AF$3:$AF$1099,"*Bridge Health Monitoring Specialist*")</f>
        <v>0</v>
      </c>
    </row>
    <row r="9" spans="2:32">
      <c r="C9"/>
      <c r="D9"/>
      <c r="F9"/>
      <c r="G9"/>
      <c r="H9" s="73">
        <f t="shared" si="0"/>
        <v>0</v>
      </c>
      <c r="O9" s="73">
        <f t="shared" si="1"/>
        <v>0</v>
      </c>
      <c r="R9"/>
      <c r="S9"/>
      <c r="T9"/>
      <c r="U9"/>
      <c r="V9" s="357">
        <f t="shared" si="2"/>
        <v>0</v>
      </c>
      <c r="Y9"/>
      <c r="Z9"/>
      <c r="AC9" s="360">
        <f t="shared" ref="AC9:AC72" si="4">AA9-AB9</f>
        <v>0</v>
      </c>
      <c r="AE9" s="368" t="s">
        <v>205</v>
      </c>
      <c r="AF9" s="369">
        <f ca="1">COUNTIF($AF$3:$AF$1099,"*CADD Technician*")</f>
        <v>0</v>
      </c>
    </row>
    <row r="10" spans="2:32">
      <c r="C10"/>
      <c r="D10"/>
      <c r="F10"/>
      <c r="G10"/>
      <c r="H10" s="74">
        <f t="shared" si="0"/>
        <v>0</v>
      </c>
      <c r="O10" s="74">
        <f t="shared" si="1"/>
        <v>0</v>
      </c>
      <c r="R10"/>
      <c r="S10"/>
      <c r="T10"/>
      <c r="U10"/>
      <c r="V10" s="358">
        <f t="shared" si="2"/>
        <v>0</v>
      </c>
      <c r="Y10"/>
      <c r="Z10"/>
      <c r="AC10" s="74">
        <f>AA10-AB10</f>
        <v>0</v>
      </c>
      <c r="AE10" s="368" t="s">
        <v>206</v>
      </c>
      <c r="AF10" s="369">
        <f ca="1">COUNTIF($AF$3:$AF$1099,"*Coating / Weld Inspector*")</f>
        <v>0</v>
      </c>
    </row>
    <row r="11" spans="2:32">
      <c r="C11"/>
      <c r="D11"/>
      <c r="F11"/>
      <c r="G11"/>
      <c r="H11" s="73">
        <f t="shared" si="0"/>
        <v>0</v>
      </c>
      <c r="O11" s="73">
        <f t="shared" si="1"/>
        <v>0</v>
      </c>
      <c r="R11"/>
      <c r="S11"/>
      <c r="T11"/>
      <c r="U11"/>
      <c r="V11" s="357">
        <f t="shared" si="2"/>
        <v>0</v>
      </c>
      <c r="Y11"/>
      <c r="Z11"/>
      <c r="AC11" s="360">
        <f t="shared" si="4"/>
        <v>0</v>
      </c>
      <c r="AE11" s="368" t="s">
        <v>207</v>
      </c>
      <c r="AF11" s="369">
        <f ca="1">COUNTIF($AF$3:$AF$1099,"*Complex Bridge Engineer*")</f>
        <v>0</v>
      </c>
    </row>
    <row r="12" spans="2:32">
      <c r="C12"/>
      <c r="D12"/>
      <c r="F12"/>
      <c r="G12"/>
      <c r="H12" s="74">
        <f t="shared" si="0"/>
        <v>0</v>
      </c>
      <c r="O12" s="74">
        <f t="shared" si="1"/>
        <v>0</v>
      </c>
      <c r="R12"/>
      <c r="S12"/>
      <c r="T12"/>
      <c r="U12"/>
      <c r="V12" s="358">
        <f t="shared" si="2"/>
        <v>0</v>
      </c>
      <c r="Y12"/>
      <c r="Z12"/>
      <c r="AC12" s="74">
        <f t="shared" si="4"/>
        <v>0</v>
      </c>
      <c r="AE12" s="368" t="s">
        <v>208</v>
      </c>
      <c r="AF12" s="369">
        <f ca="1">COUNTIF($AF$3:$AF$1099,"*Construction Inspection Coordinator*")</f>
        <v>0</v>
      </c>
    </row>
    <row r="13" spans="2:32">
      <c r="C13"/>
      <c r="D13"/>
      <c r="F13"/>
      <c r="G13"/>
      <c r="H13" s="73">
        <f t="shared" si="0"/>
        <v>0</v>
      </c>
      <c r="O13" s="73">
        <f t="shared" si="1"/>
        <v>0</v>
      </c>
      <c r="R13"/>
      <c r="S13"/>
      <c r="T13"/>
      <c r="U13"/>
      <c r="V13" s="357">
        <f t="shared" si="2"/>
        <v>0</v>
      </c>
      <c r="Y13"/>
      <c r="Z13"/>
      <c r="AC13" s="360">
        <f t="shared" si="4"/>
        <v>0</v>
      </c>
      <c r="AE13" s="368" t="s">
        <v>209</v>
      </c>
      <c r="AF13" s="369">
        <f ca="1">COUNTIF($AF$3:$AF$1099,"*Construction Inspector - Project Records Manager*")</f>
        <v>0</v>
      </c>
    </row>
    <row r="14" spans="2:32">
      <c r="C14"/>
      <c r="D14"/>
      <c r="F14"/>
      <c r="G14"/>
      <c r="H14" s="74">
        <f t="shared" si="0"/>
        <v>0</v>
      </c>
      <c r="O14" s="74">
        <f t="shared" si="1"/>
        <v>0</v>
      </c>
      <c r="R14"/>
      <c r="S14"/>
      <c r="T14"/>
      <c r="U14"/>
      <c r="V14" s="358">
        <f t="shared" si="2"/>
        <v>0</v>
      </c>
      <c r="Y14"/>
      <c r="Z14"/>
      <c r="AC14" s="74">
        <f t="shared" si="4"/>
        <v>0</v>
      </c>
      <c r="AE14" s="368" t="s">
        <v>210</v>
      </c>
      <c r="AF14" s="369">
        <f ca="1">COUNTIF($AF$3:$AF$1099,"*Construction Inspector*")</f>
        <v>0</v>
      </c>
    </row>
    <row r="15" spans="2:32">
      <c r="C15"/>
      <c r="D15"/>
      <c r="F15"/>
      <c r="G15"/>
      <c r="H15" s="73">
        <f t="shared" si="0"/>
        <v>0</v>
      </c>
      <c r="O15" s="73">
        <f t="shared" si="1"/>
        <v>0</v>
      </c>
      <c r="R15"/>
      <c r="S15"/>
      <c r="T15"/>
      <c r="U15"/>
      <c r="V15" s="357">
        <f t="shared" si="2"/>
        <v>0</v>
      </c>
      <c r="Y15"/>
      <c r="Z15"/>
      <c r="AC15" s="360">
        <f t="shared" si="4"/>
        <v>0</v>
      </c>
      <c r="AE15" s="368" t="s">
        <v>211</v>
      </c>
      <c r="AF15" s="369">
        <f ca="1">COUNTIF($AF$3:$AF$1099,"*Construction Inspector Signals*")</f>
        <v>0</v>
      </c>
    </row>
    <row r="16" spans="2:32">
      <c r="C16"/>
      <c r="D16"/>
      <c r="F16"/>
      <c r="G16"/>
      <c r="H16" s="74">
        <f t="shared" si="0"/>
        <v>0</v>
      </c>
      <c r="O16" s="74">
        <f t="shared" si="1"/>
        <v>0</v>
      </c>
      <c r="R16"/>
      <c r="S16"/>
      <c r="T16"/>
      <c r="U16"/>
      <c r="V16" s="358">
        <f t="shared" si="2"/>
        <v>0</v>
      </c>
      <c r="Y16"/>
      <c r="Z16"/>
      <c r="AC16" s="74">
        <f t="shared" si="4"/>
        <v>0</v>
      </c>
      <c r="AE16" s="368" t="s">
        <v>212</v>
      </c>
      <c r="AF16" s="369">
        <f ca="1">COUNTIF($AF$3:$AF$1099,"*Construction Manager*")</f>
        <v>0</v>
      </c>
    </row>
    <row r="17" spans="2:240">
      <c r="C17"/>
      <c r="D17"/>
      <c r="F17"/>
      <c r="G17"/>
      <c r="H17" s="73">
        <f t="shared" si="0"/>
        <v>0</v>
      </c>
      <c r="O17" s="73">
        <f t="shared" si="1"/>
        <v>0</v>
      </c>
      <c r="R17"/>
      <c r="S17"/>
      <c r="T17"/>
      <c r="U17"/>
      <c r="V17" s="357">
        <f t="shared" si="2"/>
        <v>0</v>
      </c>
      <c r="Y17"/>
      <c r="Z17"/>
      <c r="AC17" s="360">
        <f t="shared" si="4"/>
        <v>0</v>
      </c>
      <c r="AE17" s="368" t="s">
        <v>213</v>
      </c>
      <c r="AF17" s="369">
        <f ca="1">COUNTIF($AF$3:$AF$1099,"*Contract Manager*")</f>
        <v>0</v>
      </c>
    </row>
    <row r="18" spans="2:240">
      <c r="C18"/>
      <c r="D18"/>
      <c r="F18"/>
      <c r="G18"/>
      <c r="H18" s="74">
        <f t="shared" si="0"/>
        <v>0</v>
      </c>
      <c r="O18" s="74">
        <f t="shared" si="1"/>
        <v>0</v>
      </c>
      <c r="R18"/>
      <c r="S18"/>
      <c r="T18"/>
      <c r="U18"/>
      <c r="V18" s="358">
        <f t="shared" si="2"/>
        <v>0</v>
      </c>
      <c r="Y18"/>
      <c r="Z18"/>
      <c r="AC18" s="74">
        <f t="shared" si="4"/>
        <v>0</v>
      </c>
      <c r="AE18" s="368" t="s">
        <v>214</v>
      </c>
      <c r="AF18" s="369">
        <f ca="1">COUNTIF($AF$3:$AF$1099,"*Data Analyst*")</f>
        <v>0</v>
      </c>
    </row>
    <row r="19" spans="2:240">
      <c r="C19"/>
      <c r="D19"/>
      <c r="F19"/>
      <c r="G19"/>
      <c r="H19" s="73">
        <f t="shared" si="0"/>
        <v>0</v>
      </c>
      <c r="O19" s="73">
        <f t="shared" si="1"/>
        <v>0</v>
      </c>
      <c r="R19"/>
      <c r="S19"/>
      <c r="T19"/>
      <c r="U19"/>
      <c r="V19" s="357">
        <f t="shared" si="2"/>
        <v>0</v>
      </c>
      <c r="Y19"/>
      <c r="Z19"/>
      <c r="AC19" s="360">
        <f t="shared" si="4"/>
        <v>0</v>
      </c>
      <c r="AE19" s="368" t="s">
        <v>215</v>
      </c>
      <c r="AF19" s="369">
        <f ca="1">COUNTIF($AF$3:$AF$1099,"*Data Engineer*")</f>
        <v>0</v>
      </c>
    </row>
    <row r="20" spans="2:240">
      <c r="C20"/>
      <c r="D20"/>
      <c r="F20"/>
      <c r="G20"/>
      <c r="H20" s="74">
        <f t="shared" si="0"/>
        <v>0</v>
      </c>
      <c r="O20" s="74">
        <f t="shared" si="1"/>
        <v>0</v>
      </c>
      <c r="R20"/>
      <c r="S20"/>
      <c r="T20"/>
      <c r="U20"/>
      <c r="V20" s="358">
        <f t="shared" si="2"/>
        <v>0</v>
      </c>
      <c r="Y20"/>
      <c r="Z20"/>
      <c r="AC20" s="74">
        <f t="shared" si="4"/>
        <v>0</v>
      </c>
      <c r="AE20" s="368" t="s">
        <v>216</v>
      </c>
      <c r="AF20" s="369">
        <f ca="1">COUNTIF($AF$3:$AF$1099,"*Data Scientist*")</f>
        <v>0</v>
      </c>
    </row>
    <row r="21" spans="2:240">
      <c r="C21"/>
      <c r="D21"/>
      <c r="F21"/>
      <c r="G21"/>
      <c r="H21" s="73">
        <f t="shared" si="0"/>
        <v>0</v>
      </c>
      <c r="O21" s="73">
        <f t="shared" si="1"/>
        <v>0</v>
      </c>
      <c r="R21"/>
      <c r="S21"/>
      <c r="T21"/>
      <c r="U21"/>
      <c r="V21" s="357">
        <f t="shared" si="2"/>
        <v>0</v>
      </c>
      <c r="Y21"/>
      <c r="Z21"/>
      <c r="AC21" s="360">
        <f t="shared" si="4"/>
        <v>0</v>
      </c>
      <c r="AE21" s="368" t="s">
        <v>217</v>
      </c>
      <c r="AF21" s="369">
        <f ca="1">COUNTIF($AF$3:$AF$1099,"*Designer / Engineer / Planner Intern*")</f>
        <v>0</v>
      </c>
    </row>
    <row r="22" spans="2:240">
      <c r="C22"/>
      <c r="D22"/>
      <c r="F22"/>
      <c r="G22"/>
      <c r="H22" s="74">
        <f t="shared" si="0"/>
        <v>0</v>
      </c>
      <c r="O22" s="74">
        <f t="shared" si="1"/>
        <v>0</v>
      </c>
      <c r="R22"/>
      <c r="S22"/>
      <c r="T22"/>
      <c r="U22"/>
      <c r="V22" s="358">
        <f t="shared" si="2"/>
        <v>0</v>
      </c>
      <c r="Y22"/>
      <c r="Z22"/>
      <c r="AC22" s="74">
        <f t="shared" si="4"/>
        <v>0</v>
      </c>
      <c r="AE22" s="368" t="s">
        <v>218</v>
      </c>
      <c r="AF22" s="369">
        <f ca="1">COUNTIF($AF$3:$AF$1099,"*Designer / Engineer / Planner A*")</f>
        <v>0</v>
      </c>
    </row>
    <row r="23" spans="2:240">
      <c r="C23"/>
      <c r="D23"/>
      <c r="F23"/>
      <c r="G23"/>
      <c r="H23" s="73">
        <f t="shared" si="0"/>
        <v>0</v>
      </c>
      <c r="O23" s="73">
        <f t="shared" si="1"/>
        <v>0</v>
      </c>
      <c r="R23"/>
      <c r="S23"/>
      <c r="T23"/>
      <c r="U23"/>
      <c r="V23" s="357">
        <f t="shared" si="2"/>
        <v>0</v>
      </c>
      <c r="Y23"/>
      <c r="Z23"/>
      <c r="AC23" s="360">
        <f t="shared" si="4"/>
        <v>0</v>
      </c>
      <c r="AE23" s="368" t="s">
        <v>219</v>
      </c>
      <c r="AF23" s="369">
        <f ca="1">COUNTIF($AF$3:$AF$1099,"*Designer / Engineer / Planner B*")</f>
        <v>0</v>
      </c>
    </row>
    <row r="24" spans="2:240">
      <c r="C24"/>
      <c r="D24"/>
      <c r="F24"/>
      <c r="G24"/>
      <c r="H24" s="74">
        <f t="shared" si="0"/>
        <v>0</v>
      </c>
      <c r="O24" s="74">
        <f t="shared" si="1"/>
        <v>0</v>
      </c>
      <c r="R24"/>
      <c r="S24"/>
      <c r="T24"/>
      <c r="U24"/>
      <c r="V24" s="358">
        <f t="shared" si="2"/>
        <v>0</v>
      </c>
      <c r="Y24"/>
      <c r="Z24"/>
      <c r="AC24" s="74">
        <f t="shared" si="4"/>
        <v>0</v>
      </c>
      <c r="AE24" s="368" t="s">
        <v>220</v>
      </c>
      <c r="AF24" s="369">
        <f ca="1">COUNTIF($AF$3:$AF$1099,"*Designer / Engineer / Planner C*")</f>
        <v>0</v>
      </c>
    </row>
    <row r="25" spans="2:240">
      <c r="C25"/>
      <c r="D25"/>
      <c r="F25"/>
      <c r="G25"/>
      <c r="H25" s="73">
        <f t="shared" si="0"/>
        <v>0</v>
      </c>
      <c r="O25" s="73">
        <f t="shared" si="1"/>
        <v>0</v>
      </c>
      <c r="R25"/>
      <c r="S25"/>
      <c r="T25"/>
      <c r="U25"/>
      <c r="V25" s="357">
        <f t="shared" si="2"/>
        <v>0</v>
      </c>
      <c r="Y25"/>
      <c r="Z25"/>
      <c r="AC25" s="360">
        <f t="shared" si="4"/>
        <v>0</v>
      </c>
      <c r="AE25" s="368" t="s">
        <v>221</v>
      </c>
      <c r="AF25" s="369">
        <f ca="1">COUNTIF($AF$3:$AF$1099,"*Diver – Tender*")</f>
        <v>0</v>
      </c>
    </row>
    <row r="26" spans="2:240">
      <c r="C26"/>
      <c r="D26"/>
      <c r="F26"/>
      <c r="G26"/>
      <c r="H26" s="74">
        <f t="shared" si="0"/>
        <v>0</v>
      </c>
      <c r="O26" s="74">
        <f t="shared" si="1"/>
        <v>0</v>
      </c>
      <c r="R26"/>
      <c r="S26"/>
      <c r="T26"/>
      <c r="U26"/>
      <c r="V26" s="358">
        <f t="shared" si="2"/>
        <v>0</v>
      </c>
      <c r="Y26"/>
      <c r="Z26"/>
      <c r="AC26" s="74">
        <f t="shared" si="4"/>
        <v>0</v>
      </c>
      <c r="AE26" s="368" t="s">
        <v>222</v>
      </c>
      <c r="AF26" s="369">
        <f ca="1">COUNTIF($AF$3:$AF$1099,"*Diver Team Leader*")</f>
        <v>0</v>
      </c>
    </row>
    <row r="27" spans="2:240">
      <c r="C27"/>
      <c r="D27"/>
      <c r="F27"/>
      <c r="G27"/>
      <c r="H27" s="73">
        <f t="shared" si="0"/>
        <v>0</v>
      </c>
      <c r="O27" s="73">
        <f t="shared" si="1"/>
        <v>0</v>
      </c>
      <c r="R27"/>
      <c r="S27"/>
      <c r="T27"/>
      <c r="U27"/>
      <c r="V27" s="357">
        <f t="shared" si="2"/>
        <v>0</v>
      </c>
      <c r="Y27"/>
      <c r="Z27"/>
      <c r="AC27" s="360">
        <f t="shared" si="4"/>
        <v>0</v>
      </c>
      <c r="AE27" s="368" t="s">
        <v>223</v>
      </c>
      <c r="AF27" s="369">
        <f ca="1">COUNTIF($AF$3:$AF$1099,"*Electrical / Communications Engineer*")</f>
        <v>0</v>
      </c>
    </row>
    <row r="28" spans="2:240">
      <c r="C28"/>
      <c r="D28"/>
      <c r="F28"/>
      <c r="G28"/>
      <c r="H28" s="74">
        <f t="shared" si="0"/>
        <v>0</v>
      </c>
      <c r="O28" s="74">
        <f t="shared" si="1"/>
        <v>0</v>
      </c>
      <c r="R28"/>
      <c r="S28"/>
      <c r="T28"/>
      <c r="U28"/>
      <c r="V28" s="358">
        <f t="shared" si="2"/>
        <v>0</v>
      </c>
      <c r="Y28"/>
      <c r="Z28"/>
      <c r="AC28" s="74">
        <f t="shared" si="4"/>
        <v>0</v>
      </c>
      <c r="AE28" s="368" t="s">
        <v>224</v>
      </c>
      <c r="AF28" s="369">
        <f ca="1">COUNTIF($AF$3:$AF$1099,"*Electrical / Mechanical Technical Specialist*")</f>
        <v>0</v>
      </c>
    </row>
    <row r="29" spans="2:240">
      <c r="C29"/>
      <c r="D29"/>
      <c r="F29"/>
      <c r="G29"/>
      <c r="H29" s="73">
        <f t="shared" si="0"/>
        <v>0</v>
      </c>
      <c r="O29" s="73">
        <f t="shared" si="1"/>
        <v>0</v>
      </c>
      <c r="R29"/>
      <c r="S29"/>
      <c r="T29"/>
      <c r="U29"/>
      <c r="V29" s="357">
        <f t="shared" si="2"/>
        <v>0</v>
      </c>
      <c r="Y29"/>
      <c r="Z29"/>
      <c r="AC29" s="360">
        <f t="shared" si="4"/>
        <v>0</v>
      </c>
      <c r="AE29" s="368" t="s">
        <v>225</v>
      </c>
      <c r="AF29" s="369">
        <f ca="1">COUNTIF($AF$3:$AF$1099,"*Engineer Project Manager*")</f>
        <v>0</v>
      </c>
    </row>
    <row r="30" spans="2:240">
      <c r="C30"/>
      <c r="D30"/>
      <c r="F30"/>
      <c r="G30"/>
      <c r="H30" s="74">
        <f t="shared" si="0"/>
        <v>0</v>
      </c>
      <c r="O30" s="74">
        <f t="shared" si="1"/>
        <v>0</v>
      </c>
      <c r="R30"/>
      <c r="S30"/>
      <c r="T30"/>
      <c r="U30"/>
      <c r="V30" s="358">
        <f t="shared" si="2"/>
        <v>0</v>
      </c>
      <c r="Y30"/>
      <c r="Z30"/>
      <c r="AC30" s="74">
        <f t="shared" si="4"/>
        <v>0</v>
      </c>
      <c r="AE30" s="368" t="s">
        <v>226</v>
      </c>
      <c r="AF30" s="369">
        <f ca="1">COUNTIF($AF$3:$AF$1099,"*Engineering Technician*")</f>
        <v>0</v>
      </c>
    </row>
    <row r="31" spans="2:240">
      <c r="C31"/>
      <c r="D31"/>
      <c r="F31"/>
      <c r="G31"/>
      <c r="H31" s="73">
        <f t="shared" si="0"/>
        <v>0</v>
      </c>
      <c r="O31" s="73">
        <f t="shared" si="1"/>
        <v>0</v>
      </c>
      <c r="R31"/>
      <c r="S31"/>
      <c r="T31"/>
      <c r="U31"/>
      <c r="V31" s="357">
        <f t="shared" si="2"/>
        <v>0</v>
      </c>
      <c r="Y31"/>
      <c r="Z31"/>
      <c r="AC31" s="360">
        <f t="shared" si="4"/>
        <v>0</v>
      </c>
      <c r="AE31" s="368" t="s">
        <v>227</v>
      </c>
      <c r="AF31" s="369">
        <f ca="1">COUNTIF($AF$3:$AF$1099,"*Environmental  Compliance Inspector*")</f>
        <v>0</v>
      </c>
    </row>
    <row r="32" spans="2:240" s="72" customFormat="1">
      <c r="B32"/>
      <c r="C32"/>
      <c r="D32"/>
      <c r="E32"/>
      <c r="F32"/>
      <c r="G32"/>
      <c r="H32" s="74">
        <f t="shared" si="0"/>
        <v>0</v>
      </c>
      <c r="I32"/>
      <c r="J32"/>
      <c r="K32"/>
      <c r="L32"/>
      <c r="M32"/>
      <c r="N32"/>
      <c r="O32" s="74">
        <f t="shared" si="1"/>
        <v>0</v>
      </c>
      <c r="P32"/>
      <c r="Q32"/>
      <c r="R32"/>
      <c r="S32"/>
      <c r="T32"/>
      <c r="U32"/>
      <c r="V32" s="358">
        <f t="shared" si="2"/>
        <v>0</v>
      </c>
      <c r="W32"/>
      <c r="X32"/>
      <c r="Y32"/>
      <c r="Z32"/>
      <c r="AA32"/>
      <c r="AB32"/>
      <c r="AC32" s="74">
        <f t="shared" si="4"/>
        <v>0</v>
      </c>
      <c r="AD32"/>
      <c r="AE32" s="368" t="s">
        <v>228</v>
      </c>
      <c r="AF32" s="369">
        <f ca="1">COUNTIF($AF$3:$AF$1099,"*Environmental Document Writer*")</f>
        <v>0</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row>
    <row r="33" spans="3:32">
      <c r="C33"/>
      <c r="D33"/>
      <c r="F33"/>
      <c r="G33"/>
      <c r="H33" s="73">
        <f t="shared" si="0"/>
        <v>0</v>
      </c>
      <c r="O33" s="73">
        <f t="shared" si="1"/>
        <v>0</v>
      </c>
      <c r="R33"/>
      <c r="S33"/>
      <c r="T33"/>
      <c r="U33"/>
      <c r="V33" s="357">
        <f t="shared" si="2"/>
        <v>0</v>
      </c>
      <c r="Y33"/>
      <c r="Z33"/>
      <c r="AC33" s="360">
        <f t="shared" si="4"/>
        <v>0</v>
      </c>
      <c r="AE33" s="368" t="s">
        <v>229</v>
      </c>
      <c r="AF33" s="369">
        <f ca="1">COUNTIF($AF$3:$AF$1099,"*Environmental Regulatory Specialist*")</f>
        <v>0</v>
      </c>
    </row>
    <row r="34" spans="3:32">
      <c r="C34"/>
      <c r="D34"/>
      <c r="F34"/>
      <c r="G34"/>
      <c r="H34" s="74">
        <f t="shared" si="0"/>
        <v>0</v>
      </c>
      <c r="O34" s="74">
        <f t="shared" si="1"/>
        <v>0</v>
      </c>
      <c r="R34"/>
      <c r="S34"/>
      <c r="T34"/>
      <c r="U34"/>
      <c r="V34" s="358">
        <f t="shared" si="2"/>
        <v>0</v>
      </c>
      <c r="Y34"/>
      <c r="Z34"/>
      <c r="AC34" s="74">
        <f t="shared" si="4"/>
        <v>0</v>
      </c>
      <c r="AE34" s="368" t="s">
        <v>230</v>
      </c>
      <c r="AF34" s="369">
        <f ca="1">COUNTIF($AF$3:$AF$1099,"*Environmental SME*")</f>
        <v>0</v>
      </c>
    </row>
    <row r="35" spans="3:32">
      <c r="C35"/>
      <c r="D35"/>
      <c r="F35"/>
      <c r="G35"/>
      <c r="H35" s="73">
        <f t="shared" si="0"/>
        <v>0</v>
      </c>
      <c r="O35" s="73">
        <f t="shared" si="1"/>
        <v>0</v>
      </c>
      <c r="R35"/>
      <c r="S35"/>
      <c r="T35"/>
      <c r="U35"/>
      <c r="V35" s="357">
        <f t="shared" si="2"/>
        <v>0</v>
      </c>
      <c r="Y35"/>
      <c r="Z35"/>
      <c r="AC35" s="360">
        <f t="shared" si="4"/>
        <v>0</v>
      </c>
      <c r="AE35" s="368" t="s">
        <v>231</v>
      </c>
      <c r="AF35" s="369">
        <f ca="1">COUNTIF($AF$3:$AF$1099,"*Environmental Specialist*")</f>
        <v>0</v>
      </c>
    </row>
    <row r="36" spans="3:32">
      <c r="C36"/>
      <c r="D36"/>
      <c r="F36"/>
      <c r="G36"/>
      <c r="H36" s="74">
        <f t="shared" si="0"/>
        <v>0</v>
      </c>
      <c r="O36" s="74">
        <f t="shared" si="1"/>
        <v>0</v>
      </c>
      <c r="R36"/>
      <c r="S36"/>
      <c r="T36"/>
      <c r="U36"/>
      <c r="V36" s="358">
        <f t="shared" si="2"/>
        <v>0</v>
      </c>
      <c r="Y36"/>
      <c r="Z36"/>
      <c r="AC36" s="74">
        <f t="shared" si="4"/>
        <v>0</v>
      </c>
      <c r="AE36" s="368" t="s">
        <v>232</v>
      </c>
      <c r="AF36" s="369">
        <f ca="1">COUNTIF($AF$3:$AF$1099,"*Environmental Technician*")</f>
        <v>0</v>
      </c>
    </row>
    <row r="37" spans="3:32">
      <c r="C37"/>
      <c r="D37"/>
      <c r="F37"/>
      <c r="G37"/>
      <c r="H37" s="73">
        <f t="shared" si="0"/>
        <v>0</v>
      </c>
      <c r="O37" s="73">
        <f t="shared" si="1"/>
        <v>0</v>
      </c>
      <c r="R37"/>
      <c r="S37"/>
      <c r="T37"/>
      <c r="U37"/>
      <c r="V37" s="357">
        <f t="shared" si="2"/>
        <v>0</v>
      </c>
      <c r="Y37"/>
      <c r="Z37"/>
      <c r="AC37" s="360">
        <f t="shared" si="4"/>
        <v>0</v>
      </c>
      <c r="AE37" s="368" t="s">
        <v>233</v>
      </c>
      <c r="AF37" s="369">
        <f ca="1">COUNTIF($AF$3:$AF$1099,"*Financial Specialist*")</f>
        <v>0</v>
      </c>
    </row>
    <row r="38" spans="3:32">
      <c r="C38"/>
      <c r="D38"/>
      <c r="F38"/>
      <c r="G38"/>
      <c r="H38" s="74">
        <f t="shared" si="0"/>
        <v>0</v>
      </c>
      <c r="O38" s="74">
        <f t="shared" si="1"/>
        <v>0</v>
      </c>
      <c r="R38"/>
      <c r="S38"/>
      <c r="T38"/>
      <c r="U38"/>
      <c r="V38" s="358">
        <f t="shared" si="2"/>
        <v>0</v>
      </c>
      <c r="Y38"/>
      <c r="Z38"/>
      <c r="AC38" s="74">
        <f t="shared" si="4"/>
        <v>0</v>
      </c>
      <c r="AE38" s="368" t="s">
        <v>234</v>
      </c>
      <c r="AF38" s="369">
        <f ca="1">COUNTIF($AF$3:$AF$1099,"*Geologist*")</f>
        <v>0</v>
      </c>
    </row>
    <row r="39" spans="3:32">
      <c r="C39"/>
      <c r="D39"/>
      <c r="F39"/>
      <c r="G39"/>
      <c r="H39" s="73">
        <f t="shared" si="0"/>
        <v>0</v>
      </c>
      <c r="O39" s="73">
        <f t="shared" si="1"/>
        <v>0</v>
      </c>
      <c r="R39"/>
      <c r="S39"/>
      <c r="T39"/>
      <c r="U39"/>
      <c r="V39" s="357">
        <f t="shared" si="2"/>
        <v>0</v>
      </c>
      <c r="Y39"/>
      <c r="Z39"/>
      <c r="AC39" s="360">
        <f t="shared" si="4"/>
        <v>0</v>
      </c>
      <c r="AE39" s="368" t="s">
        <v>235</v>
      </c>
      <c r="AF39" s="369">
        <f ca="1">COUNTIF($AF$3:$AF$1099,"*Geotechnical SME*")</f>
        <v>0</v>
      </c>
    </row>
    <row r="40" spans="3:32">
      <c r="C40"/>
      <c r="D40"/>
      <c r="F40"/>
      <c r="G40"/>
      <c r="H40" s="74">
        <f t="shared" si="0"/>
        <v>0</v>
      </c>
      <c r="O40" s="74">
        <f t="shared" si="1"/>
        <v>0</v>
      </c>
      <c r="R40"/>
      <c r="S40"/>
      <c r="T40"/>
      <c r="U40"/>
      <c r="V40" s="358">
        <f t="shared" si="2"/>
        <v>0</v>
      </c>
      <c r="Y40"/>
      <c r="Z40"/>
      <c r="AC40" s="74">
        <f t="shared" si="4"/>
        <v>0</v>
      </c>
      <c r="AE40" s="368" t="s">
        <v>236</v>
      </c>
      <c r="AF40" s="369">
        <f ca="1">COUNTIF($AF$3:$AF$1099,"*Geotechnical Engineer*")</f>
        <v>0</v>
      </c>
    </row>
    <row r="41" spans="3:32">
      <c r="C41"/>
      <c r="D41"/>
      <c r="F41"/>
      <c r="G41"/>
      <c r="H41" s="73">
        <f t="shared" si="0"/>
        <v>0</v>
      </c>
      <c r="O41" s="73">
        <f t="shared" si="1"/>
        <v>0</v>
      </c>
      <c r="R41"/>
      <c r="S41"/>
      <c r="T41"/>
      <c r="U41"/>
      <c r="V41" s="357">
        <f t="shared" si="2"/>
        <v>0</v>
      </c>
      <c r="Y41"/>
      <c r="Z41"/>
      <c r="AC41" s="360">
        <f t="shared" si="4"/>
        <v>0</v>
      </c>
      <c r="AE41" s="368" t="s">
        <v>237</v>
      </c>
      <c r="AF41" s="369">
        <f ca="1">COUNTIF($AF$3:$AF$1099,"*Geotechnical Specialist*")</f>
        <v>0</v>
      </c>
    </row>
    <row r="42" spans="3:32">
      <c r="C42"/>
      <c r="D42"/>
      <c r="F42"/>
      <c r="G42"/>
      <c r="H42" s="74">
        <f t="shared" si="0"/>
        <v>0</v>
      </c>
      <c r="O42" s="74">
        <f t="shared" si="1"/>
        <v>0</v>
      </c>
      <c r="R42"/>
      <c r="S42"/>
      <c r="T42"/>
      <c r="U42"/>
      <c r="V42" s="358">
        <f t="shared" si="2"/>
        <v>0</v>
      </c>
      <c r="Y42"/>
      <c r="Z42"/>
      <c r="AC42" s="74">
        <f t="shared" si="4"/>
        <v>0</v>
      </c>
      <c r="AE42" s="368" t="s">
        <v>238</v>
      </c>
      <c r="AF42" s="369">
        <f ca="1">COUNTIF($AF$3:$AF$1099,"*GIS Specialist*")</f>
        <v>0</v>
      </c>
    </row>
    <row r="43" spans="3:32">
      <c r="C43"/>
      <c r="D43"/>
      <c r="F43"/>
      <c r="G43"/>
      <c r="H43" s="73">
        <f t="shared" si="0"/>
        <v>0</v>
      </c>
      <c r="O43" s="73">
        <f t="shared" si="1"/>
        <v>0</v>
      </c>
      <c r="R43"/>
      <c r="S43"/>
      <c r="T43"/>
      <c r="U43"/>
      <c r="V43" s="357">
        <f t="shared" si="2"/>
        <v>0</v>
      </c>
      <c r="Y43"/>
      <c r="Z43"/>
      <c r="AC43" s="360">
        <f t="shared" si="4"/>
        <v>0</v>
      </c>
      <c r="AE43" s="368" t="s">
        <v>239</v>
      </c>
      <c r="AF43" s="369">
        <f ca="1">COUNTIF($AF$3:$AF$1099,"*GPR Technician*")</f>
        <v>0</v>
      </c>
    </row>
    <row r="44" spans="3:32">
      <c r="C44"/>
      <c r="D44"/>
      <c r="F44"/>
      <c r="G44"/>
      <c r="H44" s="74">
        <f t="shared" si="0"/>
        <v>0</v>
      </c>
      <c r="O44" s="74">
        <f t="shared" si="1"/>
        <v>0</v>
      </c>
      <c r="R44"/>
      <c r="S44"/>
      <c r="T44"/>
      <c r="U44"/>
      <c r="V44" s="358">
        <f t="shared" si="2"/>
        <v>0</v>
      </c>
      <c r="Y44"/>
      <c r="Z44"/>
      <c r="AC44" s="74">
        <f t="shared" si="4"/>
        <v>0</v>
      </c>
      <c r="AE44" s="368" t="s">
        <v>240</v>
      </c>
      <c r="AF44" s="369">
        <f ca="1">COUNTIF($AF$3:$AF$1099,"*Hydraulics Engineer*")</f>
        <v>0</v>
      </c>
    </row>
    <row r="45" spans="3:32">
      <c r="C45"/>
      <c r="D45"/>
      <c r="F45"/>
      <c r="G45"/>
      <c r="H45" s="73">
        <f t="shared" si="0"/>
        <v>0</v>
      </c>
      <c r="O45" s="73">
        <f t="shared" si="1"/>
        <v>0</v>
      </c>
      <c r="R45"/>
      <c r="S45"/>
      <c r="T45"/>
      <c r="U45"/>
      <c r="V45" s="357">
        <f t="shared" si="2"/>
        <v>0</v>
      </c>
      <c r="Y45"/>
      <c r="Z45"/>
      <c r="AC45" s="360">
        <f t="shared" si="4"/>
        <v>0</v>
      </c>
      <c r="AE45" s="368" t="s">
        <v>241</v>
      </c>
      <c r="AF45" s="369">
        <f ca="1">COUNTIF($AF$3:$AF$1099,"*In Plan Utilities*")</f>
        <v>0</v>
      </c>
    </row>
    <row r="46" spans="3:32">
      <c r="C46"/>
      <c r="D46"/>
      <c r="F46"/>
      <c r="G46"/>
      <c r="H46" s="74">
        <f t="shared" si="0"/>
        <v>0</v>
      </c>
      <c r="O46" s="74">
        <f t="shared" si="1"/>
        <v>0</v>
      </c>
      <c r="R46"/>
      <c r="S46"/>
      <c r="T46"/>
      <c r="U46"/>
      <c r="V46" s="358">
        <f t="shared" si="2"/>
        <v>0</v>
      </c>
      <c r="Y46"/>
      <c r="Z46"/>
      <c r="AC46" s="74">
        <f t="shared" si="4"/>
        <v>0</v>
      </c>
      <c r="AE46" s="368" t="s">
        <v>242</v>
      </c>
      <c r="AF46" s="369">
        <f ca="1">COUNTIF($AF$3:$AF$1099,"*Instrument Person*")</f>
        <v>0</v>
      </c>
    </row>
    <row r="47" spans="3:32">
      <c r="C47"/>
      <c r="D47"/>
      <c r="F47"/>
      <c r="G47"/>
      <c r="H47" s="73">
        <f t="shared" si="0"/>
        <v>0</v>
      </c>
      <c r="O47" s="73">
        <f t="shared" si="1"/>
        <v>0</v>
      </c>
      <c r="R47"/>
      <c r="S47"/>
      <c r="T47"/>
      <c r="U47"/>
      <c r="V47" s="357">
        <f t="shared" si="2"/>
        <v>0</v>
      </c>
      <c r="Y47"/>
      <c r="Z47"/>
      <c r="AC47" s="360">
        <f t="shared" si="4"/>
        <v>0</v>
      </c>
      <c r="AE47" s="368" t="s">
        <v>243</v>
      </c>
      <c r="AF47" s="369">
        <f ca="1">COUNTIF($AF$3:$AF$1099,"*ITS Engineer*")</f>
        <v>0</v>
      </c>
    </row>
    <row r="48" spans="3:32">
      <c r="C48"/>
      <c r="D48"/>
      <c r="F48"/>
      <c r="G48"/>
      <c r="H48" s="74">
        <f t="shared" si="0"/>
        <v>0</v>
      </c>
      <c r="O48" s="74">
        <f t="shared" si="1"/>
        <v>0</v>
      </c>
      <c r="R48"/>
      <c r="S48"/>
      <c r="T48"/>
      <c r="U48"/>
      <c r="V48" s="358">
        <f t="shared" si="2"/>
        <v>0</v>
      </c>
      <c r="Y48"/>
      <c r="Z48"/>
      <c r="AC48" s="74">
        <f t="shared" si="4"/>
        <v>0</v>
      </c>
      <c r="AE48" s="368" t="s">
        <v>244</v>
      </c>
      <c r="AF48" s="369">
        <f ca="1">COUNTIF($AF$3:$AF$1099,"*ITS Technician*")</f>
        <v>0</v>
      </c>
    </row>
    <row r="49" spans="3:32">
      <c r="C49"/>
      <c r="D49"/>
      <c r="F49"/>
      <c r="G49"/>
      <c r="H49" s="73">
        <f t="shared" si="0"/>
        <v>0</v>
      </c>
      <c r="O49" s="73">
        <f t="shared" si="1"/>
        <v>0</v>
      </c>
      <c r="R49"/>
      <c r="S49"/>
      <c r="T49"/>
      <c r="U49"/>
      <c r="V49" s="357">
        <f t="shared" si="2"/>
        <v>0</v>
      </c>
      <c r="Y49"/>
      <c r="Z49"/>
      <c r="AC49" s="360">
        <f t="shared" si="4"/>
        <v>0</v>
      </c>
      <c r="AE49" s="368" t="s">
        <v>245</v>
      </c>
      <c r="AF49" s="369">
        <f ca="1">COUNTIF($AF$3:$AF$1099,"*Landscape Architect*")</f>
        <v>0</v>
      </c>
    </row>
    <row r="50" spans="3:32">
      <c r="C50"/>
      <c r="D50"/>
      <c r="F50"/>
      <c r="G50"/>
      <c r="H50" s="74">
        <f t="shared" si="0"/>
        <v>0</v>
      </c>
      <c r="O50" s="74">
        <f t="shared" si="1"/>
        <v>0</v>
      </c>
      <c r="R50"/>
      <c r="S50"/>
      <c r="T50"/>
      <c r="U50"/>
      <c r="V50" s="358">
        <f t="shared" si="2"/>
        <v>0</v>
      </c>
      <c r="Y50"/>
      <c r="Z50"/>
      <c r="AC50" s="74">
        <f t="shared" si="4"/>
        <v>0</v>
      </c>
      <c r="AE50" s="368" t="s">
        <v>246</v>
      </c>
      <c r="AF50" s="369">
        <f ca="1">COUNTIF($AF$3:$AF$1099,"*Lead Planner*")</f>
        <v>0</v>
      </c>
    </row>
    <row r="51" spans="3:32">
      <c r="C51"/>
      <c r="D51"/>
      <c r="F51"/>
      <c r="G51"/>
      <c r="H51" s="73">
        <f t="shared" si="0"/>
        <v>0</v>
      </c>
      <c r="O51" s="73">
        <f t="shared" si="1"/>
        <v>0</v>
      </c>
      <c r="R51"/>
      <c r="S51"/>
      <c r="T51"/>
      <c r="U51"/>
      <c r="V51" s="357">
        <f t="shared" si="2"/>
        <v>0</v>
      </c>
      <c r="Y51"/>
      <c r="Z51"/>
      <c r="AC51" s="360">
        <f t="shared" si="4"/>
        <v>0</v>
      </c>
      <c r="AE51" s="368" t="s">
        <v>247</v>
      </c>
      <c r="AF51" s="369">
        <f ca="1">COUNTIF($AF$3:$AF$1099,"*Lead Planner Engineer*")</f>
        <v>0</v>
      </c>
    </row>
    <row r="52" spans="3:32">
      <c r="C52"/>
      <c r="D52"/>
      <c r="F52"/>
      <c r="G52"/>
      <c r="H52" s="74">
        <f t="shared" si="0"/>
        <v>0</v>
      </c>
      <c r="O52" s="74">
        <f t="shared" si="1"/>
        <v>0</v>
      </c>
      <c r="R52"/>
      <c r="S52"/>
      <c r="T52"/>
      <c r="U52"/>
      <c r="V52" s="358">
        <f t="shared" si="2"/>
        <v>0</v>
      </c>
      <c r="Y52"/>
      <c r="Z52"/>
      <c r="AC52" s="74">
        <f t="shared" si="4"/>
        <v>0</v>
      </c>
      <c r="AE52" s="368" t="s">
        <v>248</v>
      </c>
      <c r="AF52" s="369">
        <f ca="1">COUNTIF($AF$3:$AF$1099,"*Licensed Surveyor*")</f>
        <v>0</v>
      </c>
    </row>
    <row r="53" spans="3:32">
      <c r="C53"/>
      <c r="D53"/>
      <c r="F53"/>
      <c r="G53"/>
      <c r="H53" s="73">
        <f t="shared" si="0"/>
        <v>0</v>
      </c>
      <c r="O53" s="73">
        <f t="shared" si="1"/>
        <v>0</v>
      </c>
      <c r="R53"/>
      <c r="S53"/>
      <c r="T53"/>
      <c r="U53"/>
      <c r="V53" s="357">
        <f t="shared" si="2"/>
        <v>0</v>
      </c>
      <c r="Y53"/>
      <c r="Z53"/>
      <c r="AC53" s="360">
        <f t="shared" si="4"/>
        <v>0</v>
      </c>
      <c r="AE53" s="368" t="s">
        <v>249</v>
      </c>
      <c r="AF53" s="369">
        <f ca="1">COUNTIF($AF$3:$AF$1099,"*LIDAR Specialist*")</f>
        <v>0</v>
      </c>
    </row>
    <row r="54" spans="3:32">
      <c r="C54"/>
      <c r="D54"/>
      <c r="F54"/>
      <c r="G54"/>
      <c r="H54" s="74">
        <f t="shared" si="0"/>
        <v>0</v>
      </c>
      <c r="O54" s="74">
        <f t="shared" si="1"/>
        <v>0</v>
      </c>
      <c r="R54"/>
      <c r="S54"/>
      <c r="T54"/>
      <c r="U54"/>
      <c r="V54" s="358">
        <f t="shared" si="2"/>
        <v>0</v>
      </c>
      <c r="Y54"/>
      <c r="Z54"/>
      <c r="AC54" s="74">
        <f t="shared" si="4"/>
        <v>0</v>
      </c>
      <c r="AE54" s="368" t="s">
        <v>250</v>
      </c>
      <c r="AF54" s="369">
        <f ca="1">COUNTIF($AF$3:$AF$1099,"*Materials Engineer*")</f>
        <v>0</v>
      </c>
    </row>
    <row r="55" spans="3:32">
      <c r="C55"/>
      <c r="D55"/>
      <c r="F55"/>
      <c r="G55"/>
      <c r="H55" s="73">
        <f t="shared" si="0"/>
        <v>0</v>
      </c>
      <c r="O55" s="73">
        <f t="shared" si="1"/>
        <v>0</v>
      </c>
      <c r="R55"/>
      <c r="S55"/>
      <c r="T55"/>
      <c r="U55"/>
      <c r="V55" s="357">
        <f t="shared" si="2"/>
        <v>0</v>
      </c>
      <c r="Y55"/>
      <c r="Z55"/>
      <c r="AC55" s="360">
        <f t="shared" si="4"/>
        <v>0</v>
      </c>
      <c r="AE55" s="368" t="s">
        <v>251</v>
      </c>
      <c r="AF55" s="369">
        <f ca="1">COUNTIF($AF$3:$AF$1099,"*Materials Technician*")</f>
        <v>0</v>
      </c>
    </row>
    <row r="56" spans="3:32">
      <c r="C56"/>
      <c r="D56"/>
      <c r="F56"/>
      <c r="G56"/>
      <c r="H56" s="74">
        <f t="shared" si="0"/>
        <v>0</v>
      </c>
      <c r="O56" s="74">
        <f t="shared" si="1"/>
        <v>0</v>
      </c>
      <c r="R56"/>
      <c r="S56"/>
      <c r="T56"/>
      <c r="U56"/>
      <c r="V56" s="358">
        <f t="shared" si="2"/>
        <v>0</v>
      </c>
      <c r="Y56"/>
      <c r="Z56"/>
      <c r="AC56" s="74">
        <f t="shared" si="4"/>
        <v>0</v>
      </c>
      <c r="AE56" s="368" t="s">
        <v>252</v>
      </c>
      <c r="AF56" s="369">
        <f ca="1">COUNTIF($AF$3:$AF$1099,"*Modeler*")</f>
        <v>0</v>
      </c>
    </row>
    <row r="57" spans="3:32">
      <c r="C57"/>
      <c r="D57"/>
      <c r="F57"/>
      <c r="G57"/>
      <c r="H57" s="73">
        <f t="shared" si="0"/>
        <v>0</v>
      </c>
      <c r="O57" s="73">
        <f t="shared" si="1"/>
        <v>0</v>
      </c>
      <c r="R57"/>
      <c r="S57"/>
      <c r="T57"/>
      <c r="U57"/>
      <c r="V57" s="357">
        <f t="shared" si="2"/>
        <v>0</v>
      </c>
      <c r="Y57"/>
      <c r="Z57"/>
      <c r="AC57" s="360">
        <f t="shared" si="4"/>
        <v>0</v>
      </c>
      <c r="AE57" s="368" t="s">
        <v>253</v>
      </c>
      <c r="AF57" s="369">
        <f ca="1">COUNTIF($AF$3:$AF$1099,"*Natural Resource Scientist*")</f>
        <v>0</v>
      </c>
    </row>
    <row r="58" spans="3:32">
      <c r="C58"/>
      <c r="D58"/>
      <c r="F58"/>
      <c r="G58"/>
      <c r="H58" s="74">
        <f t="shared" si="0"/>
        <v>0</v>
      </c>
      <c r="O58" s="74">
        <f t="shared" si="1"/>
        <v>0</v>
      </c>
      <c r="R58"/>
      <c r="S58"/>
      <c r="T58"/>
      <c r="U58"/>
      <c r="V58" s="358">
        <f t="shared" si="2"/>
        <v>0</v>
      </c>
      <c r="Y58"/>
      <c r="Z58"/>
      <c r="AC58" s="74">
        <f t="shared" si="4"/>
        <v>0</v>
      </c>
      <c r="AE58" s="368" t="s">
        <v>254</v>
      </c>
      <c r="AF58" s="369">
        <f ca="1">COUNTIF($AF$3:$AF$1099,"*NDT Technician*")</f>
        <v>0</v>
      </c>
    </row>
    <row r="59" spans="3:32">
      <c r="C59"/>
      <c r="D59"/>
      <c r="F59"/>
      <c r="G59"/>
      <c r="H59" s="73">
        <f t="shared" si="0"/>
        <v>0</v>
      </c>
      <c r="O59" s="73">
        <f t="shared" si="1"/>
        <v>0</v>
      </c>
      <c r="R59"/>
      <c r="S59"/>
      <c r="T59"/>
      <c r="U59"/>
      <c r="V59" s="357">
        <f t="shared" si="2"/>
        <v>0</v>
      </c>
      <c r="Y59"/>
      <c r="Z59"/>
      <c r="AC59" s="360">
        <f t="shared" si="4"/>
        <v>0</v>
      </c>
      <c r="AE59" s="368" t="s">
        <v>255</v>
      </c>
      <c r="AF59" s="369">
        <f ca="1">COUNTIF($AF$3:$AF$1099,"*Network &amp; Systems Engineer*")</f>
        <v>0</v>
      </c>
    </row>
    <row r="60" spans="3:32">
      <c r="C60"/>
      <c r="D60"/>
      <c r="F60"/>
      <c r="G60"/>
      <c r="H60" s="74">
        <f t="shared" si="0"/>
        <v>0</v>
      </c>
      <c r="O60" s="74">
        <f t="shared" si="1"/>
        <v>0</v>
      </c>
      <c r="R60"/>
      <c r="S60"/>
      <c r="T60"/>
      <c r="U60"/>
      <c r="V60" s="358">
        <f t="shared" si="2"/>
        <v>0</v>
      </c>
      <c r="Y60"/>
      <c r="Z60"/>
      <c r="AC60" s="74">
        <f t="shared" si="4"/>
        <v>0</v>
      </c>
      <c r="AE60" s="368" t="s">
        <v>256</v>
      </c>
      <c r="AF60" s="369">
        <f ca="1">COUNTIF($AF$3:$AF$1099,"*Project Controls Engineer*")</f>
        <v>0</v>
      </c>
    </row>
    <row r="61" spans="3:32">
      <c r="C61"/>
      <c r="D61"/>
      <c r="F61"/>
      <c r="G61"/>
      <c r="H61" s="73">
        <f t="shared" si="0"/>
        <v>0</v>
      </c>
      <c r="O61" s="73">
        <f t="shared" si="1"/>
        <v>0</v>
      </c>
      <c r="R61"/>
      <c r="S61"/>
      <c r="T61"/>
      <c r="U61"/>
      <c r="V61" s="357">
        <f t="shared" si="2"/>
        <v>0</v>
      </c>
      <c r="Y61"/>
      <c r="Z61"/>
      <c r="AC61" s="360">
        <f t="shared" si="4"/>
        <v>0</v>
      </c>
      <c r="AE61" s="368" t="s">
        <v>257</v>
      </c>
      <c r="AF61" s="369">
        <f ca="1">COUNTIF($AF$3:$AF$1099,"*Project Controls Specialist*")</f>
        <v>0</v>
      </c>
    </row>
    <row r="62" spans="3:32">
      <c r="C62"/>
      <c r="D62"/>
      <c r="F62"/>
      <c r="G62"/>
      <c r="H62" s="74">
        <f t="shared" si="0"/>
        <v>0</v>
      </c>
      <c r="O62" s="74">
        <f t="shared" si="1"/>
        <v>0</v>
      </c>
      <c r="R62"/>
      <c r="S62"/>
      <c r="T62"/>
      <c r="U62"/>
      <c r="V62" s="358">
        <f t="shared" si="2"/>
        <v>0</v>
      </c>
      <c r="Y62"/>
      <c r="Z62"/>
      <c r="AC62" s="74">
        <f t="shared" si="4"/>
        <v>0</v>
      </c>
      <c r="AE62" s="368" t="s">
        <v>258</v>
      </c>
      <c r="AF62" s="369">
        <f ca="1">COUNTIF($AF$3:$AF$1099,"*Public Relations Specialist*")</f>
        <v>0</v>
      </c>
    </row>
    <row r="63" spans="3:32">
      <c r="C63"/>
      <c r="D63"/>
      <c r="F63"/>
      <c r="G63"/>
      <c r="H63" s="73">
        <f t="shared" si="0"/>
        <v>0</v>
      </c>
      <c r="O63" s="73">
        <f t="shared" si="1"/>
        <v>0</v>
      </c>
      <c r="R63"/>
      <c r="S63"/>
      <c r="T63"/>
      <c r="U63"/>
      <c r="V63" s="357">
        <f t="shared" si="2"/>
        <v>0</v>
      </c>
      <c r="Y63"/>
      <c r="Z63"/>
      <c r="AC63" s="360">
        <f t="shared" si="4"/>
        <v>0</v>
      </c>
      <c r="AE63" s="368" t="s">
        <v>259</v>
      </c>
      <c r="AF63" s="369">
        <f ca="1">COUNTIF($AF$3:$AF$1099,"*Remote Pilott*")</f>
        <v>0</v>
      </c>
    </row>
    <row r="64" spans="3:32">
      <c r="C64"/>
      <c r="D64"/>
      <c r="F64"/>
      <c r="G64"/>
      <c r="H64" s="74">
        <f t="shared" si="0"/>
        <v>0</v>
      </c>
      <c r="O64" s="74">
        <f t="shared" si="1"/>
        <v>0</v>
      </c>
      <c r="R64"/>
      <c r="S64"/>
      <c r="T64"/>
      <c r="U64"/>
      <c r="V64" s="358">
        <f t="shared" si="2"/>
        <v>0</v>
      </c>
      <c r="Y64"/>
      <c r="Z64"/>
      <c r="AC64" s="74">
        <f t="shared" si="4"/>
        <v>0</v>
      </c>
      <c r="AE64" s="368" t="s">
        <v>260</v>
      </c>
      <c r="AF64" s="369">
        <f ca="1">COUNTIF($AF$3:$AF$1099,"*Researcher*")</f>
        <v>0</v>
      </c>
    </row>
    <row r="65" spans="3:32">
      <c r="C65"/>
      <c r="D65"/>
      <c r="F65"/>
      <c r="G65"/>
      <c r="H65" s="73">
        <f t="shared" si="0"/>
        <v>0</v>
      </c>
      <c r="O65" s="73">
        <f t="shared" si="1"/>
        <v>0</v>
      </c>
      <c r="R65"/>
      <c r="S65"/>
      <c r="T65"/>
      <c r="U65"/>
      <c r="V65" s="357">
        <f t="shared" si="2"/>
        <v>0</v>
      </c>
      <c r="Y65"/>
      <c r="Z65"/>
      <c r="AC65" s="360">
        <f t="shared" si="4"/>
        <v>0</v>
      </c>
      <c r="AE65" s="368" t="s">
        <v>261</v>
      </c>
      <c r="AF65" s="369">
        <f ca="1">COUNTIF($AF$3:$AF$1099,"*Responsible Charge Engineer*")</f>
        <v>0</v>
      </c>
    </row>
    <row r="66" spans="3:32">
      <c r="C66"/>
      <c r="D66"/>
      <c r="F66"/>
      <c r="G66"/>
      <c r="H66" s="74">
        <f t="shared" si="0"/>
        <v>0</v>
      </c>
      <c r="O66" s="74">
        <f t="shared" si="1"/>
        <v>0</v>
      </c>
      <c r="R66"/>
      <c r="S66"/>
      <c r="T66"/>
      <c r="U66"/>
      <c r="V66" s="358">
        <f t="shared" si="2"/>
        <v>0</v>
      </c>
      <c r="Y66"/>
      <c r="Z66"/>
      <c r="AC66" s="74">
        <f t="shared" si="4"/>
        <v>0</v>
      </c>
      <c r="AE66" s="368" t="s">
        <v>262</v>
      </c>
      <c r="AF66" s="369">
        <f ca="1">COUNTIF($AF$3:$AF$1099,"*River Mechanics Engineer*")</f>
        <v>0</v>
      </c>
    </row>
    <row r="67" spans="3:32">
      <c r="C67"/>
      <c r="D67"/>
      <c r="F67"/>
      <c r="G67"/>
      <c r="H67" s="73">
        <f t="shared" si="0"/>
        <v>0</v>
      </c>
      <c r="O67" s="73">
        <f t="shared" si="1"/>
        <v>0</v>
      </c>
      <c r="R67"/>
      <c r="S67"/>
      <c r="T67"/>
      <c r="U67"/>
      <c r="V67" s="357">
        <f t="shared" si="2"/>
        <v>0</v>
      </c>
      <c r="Y67"/>
      <c r="Z67"/>
      <c r="AC67" s="360">
        <f t="shared" si="4"/>
        <v>0</v>
      </c>
      <c r="AE67" s="368" t="s">
        <v>263</v>
      </c>
      <c r="AF67" s="369">
        <f ca="1">COUNTIF($AF$3:$AF$1099,"*Roadway Engineer*")</f>
        <v>0</v>
      </c>
    </row>
    <row r="68" spans="3:32">
      <c r="C68"/>
      <c r="D68"/>
      <c r="F68"/>
      <c r="G68"/>
      <c r="H68" s="74">
        <f t="shared" si="0"/>
        <v>0</v>
      </c>
      <c r="O68" s="74">
        <f t="shared" si="1"/>
        <v>0</v>
      </c>
      <c r="R68"/>
      <c r="S68"/>
      <c r="T68"/>
      <c r="U68"/>
      <c r="V68" s="358">
        <f t="shared" si="2"/>
        <v>0</v>
      </c>
      <c r="Y68"/>
      <c r="Z68"/>
      <c r="AC68" s="74">
        <f t="shared" si="4"/>
        <v>0</v>
      </c>
      <c r="AE68" s="368" t="s">
        <v>264</v>
      </c>
      <c r="AF68" s="369">
        <f ca="1">COUNTIF($AF$3:$AF$1099,"*Rod Person*")</f>
        <v>0</v>
      </c>
    </row>
    <row r="69" spans="3:32">
      <c r="C69"/>
      <c r="D69"/>
      <c r="F69"/>
      <c r="G69"/>
      <c r="H69" s="73">
        <f t="shared" si="0"/>
        <v>0</v>
      </c>
      <c r="O69" s="73">
        <f t="shared" si="1"/>
        <v>0</v>
      </c>
      <c r="R69"/>
      <c r="S69"/>
      <c r="T69"/>
      <c r="U69"/>
      <c r="V69" s="357">
        <f t="shared" si="2"/>
        <v>0</v>
      </c>
      <c r="Y69"/>
      <c r="Z69"/>
      <c r="AC69" s="360">
        <f t="shared" si="4"/>
        <v>0</v>
      </c>
      <c r="AE69" s="368" t="s">
        <v>265</v>
      </c>
      <c r="AF69" s="369">
        <f ca="1">COUNTIF($AF$3:$AF$1099,"*S&amp;B Inspection Team Leader*")</f>
        <v>0</v>
      </c>
    </row>
    <row r="70" spans="3:32">
      <c r="C70"/>
      <c r="D70"/>
      <c r="F70"/>
      <c r="G70"/>
      <c r="H70" s="74">
        <f t="shared" ref="H70:H133" si="5">F70-G70</f>
        <v>0</v>
      </c>
      <c r="O70" s="74">
        <f t="shared" ref="O70:O133" si="6">M70-N70</f>
        <v>0</v>
      </c>
      <c r="R70"/>
      <c r="S70"/>
      <c r="T70"/>
      <c r="U70"/>
      <c r="V70" s="358">
        <f t="shared" ref="V70:V133" si="7">T70-U70</f>
        <v>0</v>
      </c>
      <c r="Y70"/>
      <c r="Z70"/>
      <c r="AC70" s="74">
        <f t="shared" si="4"/>
        <v>0</v>
      </c>
      <c r="AE70" s="368" t="s">
        <v>266</v>
      </c>
      <c r="AF70" s="369">
        <f ca="1">COUNTIF($AF$3:$AF$1099,"*S&amp;B Inspector*")</f>
        <v>0</v>
      </c>
    </row>
    <row r="71" spans="3:32">
      <c r="C71"/>
      <c r="D71"/>
      <c r="F71"/>
      <c r="G71"/>
      <c r="H71" s="73">
        <f t="shared" si="5"/>
        <v>0</v>
      </c>
      <c r="O71" s="73">
        <f t="shared" si="6"/>
        <v>0</v>
      </c>
      <c r="R71"/>
      <c r="S71"/>
      <c r="T71"/>
      <c r="U71"/>
      <c r="V71" s="357">
        <f t="shared" si="7"/>
        <v>0</v>
      </c>
      <c r="Y71"/>
      <c r="Z71"/>
      <c r="AC71" s="360">
        <f t="shared" si="4"/>
        <v>0</v>
      </c>
      <c r="AE71" s="368" t="s">
        <v>267</v>
      </c>
      <c r="AF71" s="369">
        <f ca="1">COUNTIF($AF$3:$AF$1099,"*Scanner Field Technician*")</f>
        <v>0</v>
      </c>
    </row>
    <row r="72" spans="3:32">
      <c r="C72"/>
      <c r="D72"/>
      <c r="F72"/>
      <c r="G72"/>
      <c r="H72" s="74">
        <f t="shared" si="5"/>
        <v>0</v>
      </c>
      <c r="O72" s="74">
        <f t="shared" si="6"/>
        <v>0</v>
      </c>
      <c r="R72"/>
      <c r="S72"/>
      <c r="T72"/>
      <c r="U72"/>
      <c r="V72" s="358">
        <f t="shared" si="7"/>
        <v>0</v>
      </c>
      <c r="Y72"/>
      <c r="Z72"/>
      <c r="AC72" s="74">
        <f t="shared" si="4"/>
        <v>0</v>
      </c>
      <c r="AE72" s="368" t="s">
        <v>268</v>
      </c>
      <c r="AF72" s="369">
        <f ca="1">COUNTIF($AF$3:$AF$1099,"*Signals Engineer*")</f>
        <v>0</v>
      </c>
    </row>
    <row r="73" spans="3:32">
      <c r="C73"/>
      <c r="D73"/>
      <c r="F73"/>
      <c r="G73"/>
      <c r="H73" s="73">
        <f t="shared" si="5"/>
        <v>0</v>
      </c>
      <c r="O73" s="73">
        <f t="shared" si="6"/>
        <v>0</v>
      </c>
      <c r="R73"/>
      <c r="S73"/>
      <c r="T73"/>
      <c r="U73"/>
      <c r="V73" s="357">
        <f t="shared" si="7"/>
        <v>0</v>
      </c>
      <c r="Y73"/>
      <c r="Z73"/>
      <c r="AC73" s="360">
        <f t="shared" ref="AC73:AC136" si="8">AA73-AB73</f>
        <v>0</v>
      </c>
      <c r="AE73" s="368" t="s">
        <v>269</v>
      </c>
      <c r="AF73" s="369">
        <f ca="1">COUNTIF($AF$3:$AF$1099,"*Structure &amp; Bridge Engineer*")</f>
        <v>0</v>
      </c>
    </row>
    <row r="74" spans="3:32">
      <c r="C74"/>
      <c r="D74"/>
      <c r="F74"/>
      <c r="G74"/>
      <c r="H74" s="74">
        <f t="shared" si="5"/>
        <v>0</v>
      </c>
      <c r="O74" s="74">
        <f t="shared" si="6"/>
        <v>0</v>
      </c>
      <c r="R74"/>
      <c r="S74"/>
      <c r="T74"/>
      <c r="U74"/>
      <c r="V74" s="358">
        <f t="shared" si="7"/>
        <v>0</v>
      </c>
      <c r="Y74"/>
      <c r="Z74"/>
      <c r="AC74" s="74">
        <f t="shared" si="8"/>
        <v>0</v>
      </c>
      <c r="AE74" s="368" t="s">
        <v>270</v>
      </c>
      <c r="AF74" s="369">
        <f ca="1">COUNTIF($AF$3:$AF$1099,"*SUE Crew Chief*")</f>
        <v>0</v>
      </c>
    </row>
    <row r="75" spans="3:32">
      <c r="C75"/>
      <c r="D75"/>
      <c r="F75"/>
      <c r="G75"/>
      <c r="H75" s="73">
        <f t="shared" si="5"/>
        <v>0</v>
      </c>
      <c r="O75" s="73">
        <f t="shared" si="6"/>
        <v>0</v>
      </c>
      <c r="R75"/>
      <c r="S75"/>
      <c r="T75"/>
      <c r="U75"/>
      <c r="V75" s="357">
        <f t="shared" si="7"/>
        <v>0</v>
      </c>
      <c r="Y75"/>
      <c r="Z75"/>
      <c r="AC75" s="360">
        <f t="shared" si="8"/>
        <v>0</v>
      </c>
      <c r="AE75" s="368" t="s">
        <v>271</v>
      </c>
      <c r="AF75" s="369">
        <f ca="1">COUNTIF($AF$3:$AF$1099,"*SUE Engineer*")</f>
        <v>0</v>
      </c>
    </row>
    <row r="76" spans="3:32">
      <c r="C76"/>
      <c r="D76"/>
      <c r="F76"/>
      <c r="G76"/>
      <c r="H76" s="74">
        <f t="shared" si="5"/>
        <v>0</v>
      </c>
      <c r="O76" s="74">
        <f t="shared" si="6"/>
        <v>0</v>
      </c>
      <c r="R76"/>
      <c r="S76"/>
      <c r="T76"/>
      <c r="U76"/>
      <c r="V76" s="358">
        <f t="shared" si="7"/>
        <v>0</v>
      </c>
      <c r="Y76"/>
      <c r="Z76"/>
      <c r="AC76" s="74">
        <f t="shared" si="8"/>
        <v>0</v>
      </c>
      <c r="AE76" s="368" t="s">
        <v>272</v>
      </c>
      <c r="AF76" s="369">
        <f ca="1">COUNTIF($AF$3:$AF$1099,"*SUE Field Technician*")</f>
        <v>0</v>
      </c>
    </row>
    <row r="77" spans="3:32">
      <c r="C77"/>
      <c r="D77"/>
      <c r="F77"/>
      <c r="G77"/>
      <c r="H77" s="73">
        <f t="shared" si="5"/>
        <v>0</v>
      </c>
      <c r="O77" s="73">
        <f t="shared" si="6"/>
        <v>0</v>
      </c>
      <c r="R77"/>
      <c r="S77"/>
      <c r="T77"/>
      <c r="U77"/>
      <c r="V77" s="357">
        <f t="shared" si="7"/>
        <v>0</v>
      </c>
      <c r="Y77"/>
      <c r="Z77"/>
      <c r="AC77" s="360">
        <f t="shared" si="8"/>
        <v>0</v>
      </c>
      <c r="AE77" s="368" t="s">
        <v>273</v>
      </c>
      <c r="AF77" s="369">
        <f ca="1">COUNTIF($AF$3:$AF$1099,"*SUE Specialist*")</f>
        <v>0</v>
      </c>
    </row>
    <row r="78" spans="3:32">
      <c r="C78"/>
      <c r="D78"/>
      <c r="F78"/>
      <c r="G78"/>
      <c r="H78" s="74">
        <f t="shared" si="5"/>
        <v>0</v>
      </c>
      <c r="O78" s="74">
        <f t="shared" si="6"/>
        <v>0</v>
      </c>
      <c r="R78"/>
      <c r="S78"/>
      <c r="T78"/>
      <c r="U78"/>
      <c r="V78" s="358">
        <f t="shared" si="7"/>
        <v>0</v>
      </c>
      <c r="Y78"/>
      <c r="Z78"/>
      <c r="AC78" s="74">
        <f t="shared" si="8"/>
        <v>0</v>
      </c>
      <c r="AE78" s="368" t="s">
        <v>274</v>
      </c>
      <c r="AF78" s="369">
        <f ca="1">COUNTIF($AF$3:$AF$1099,"*Survey Crew Chief*")</f>
        <v>0</v>
      </c>
    </row>
    <row r="79" spans="3:32">
      <c r="C79"/>
      <c r="D79"/>
      <c r="F79"/>
      <c r="G79"/>
      <c r="H79" s="73">
        <f t="shared" si="5"/>
        <v>0</v>
      </c>
      <c r="O79" s="73">
        <f t="shared" si="6"/>
        <v>0</v>
      </c>
      <c r="R79"/>
      <c r="S79"/>
      <c r="T79"/>
      <c r="U79"/>
      <c r="V79" s="357">
        <f t="shared" si="7"/>
        <v>0</v>
      </c>
      <c r="Y79"/>
      <c r="Z79"/>
      <c r="AC79" s="360">
        <f t="shared" si="8"/>
        <v>0</v>
      </c>
      <c r="AE79" s="368" t="s">
        <v>275</v>
      </c>
      <c r="AF79" s="369">
        <f ca="1">COUNTIF($AF$3:$AF$1099,"*Survey Photogrammetrist*")</f>
        <v>0</v>
      </c>
    </row>
    <row r="80" spans="3:32">
      <c r="C80"/>
      <c r="D80"/>
      <c r="F80"/>
      <c r="G80"/>
      <c r="H80" s="74">
        <f t="shared" si="5"/>
        <v>0</v>
      </c>
      <c r="O80" s="74">
        <f t="shared" si="6"/>
        <v>0</v>
      </c>
      <c r="R80"/>
      <c r="S80"/>
      <c r="T80"/>
      <c r="U80"/>
      <c r="V80" s="358">
        <f t="shared" si="7"/>
        <v>0</v>
      </c>
      <c r="Y80"/>
      <c r="Z80"/>
      <c r="AC80" s="74">
        <f t="shared" si="8"/>
        <v>0</v>
      </c>
      <c r="AE80" s="368" t="s">
        <v>276</v>
      </c>
      <c r="AF80" s="369">
        <f ca="1">COUNTIF($AF$3:$AF$1099,"*Survey Technician*")</f>
        <v>0</v>
      </c>
    </row>
    <row r="81" spans="3:32">
      <c r="C81"/>
      <c r="D81"/>
      <c r="F81"/>
      <c r="G81"/>
      <c r="H81" s="73">
        <f t="shared" si="5"/>
        <v>0</v>
      </c>
      <c r="O81" s="73">
        <f t="shared" si="6"/>
        <v>0</v>
      </c>
      <c r="R81"/>
      <c r="S81"/>
      <c r="T81"/>
      <c r="U81"/>
      <c r="V81" s="357">
        <f t="shared" si="7"/>
        <v>0</v>
      </c>
      <c r="Y81"/>
      <c r="Z81"/>
      <c r="AC81" s="360">
        <f t="shared" si="8"/>
        <v>0</v>
      </c>
      <c r="AE81" s="368" t="s">
        <v>277</v>
      </c>
      <c r="AF81" s="369">
        <f ca="1">COUNTIF($AF$3:$AF$1099,"*Task Lead*")</f>
        <v>0</v>
      </c>
    </row>
    <row r="82" spans="3:32">
      <c r="C82"/>
      <c r="D82"/>
      <c r="F82"/>
      <c r="G82"/>
      <c r="H82" s="74">
        <f t="shared" si="5"/>
        <v>0</v>
      </c>
      <c r="O82" s="74">
        <f t="shared" si="6"/>
        <v>0</v>
      </c>
      <c r="R82"/>
      <c r="S82"/>
      <c r="T82"/>
      <c r="U82"/>
      <c r="V82" s="358">
        <f t="shared" si="7"/>
        <v>0</v>
      </c>
      <c r="Y82"/>
      <c r="Z82"/>
      <c r="AC82" s="74">
        <f t="shared" si="8"/>
        <v>0</v>
      </c>
      <c r="AE82" s="368" t="s">
        <v>278</v>
      </c>
      <c r="AF82" s="369">
        <f ca="1">COUNTIF($AF$3:$AF$1099,"*Technical Project Manager*")</f>
        <v>0</v>
      </c>
    </row>
    <row r="83" spans="3:32">
      <c r="C83"/>
      <c r="D83"/>
      <c r="F83"/>
      <c r="G83"/>
      <c r="H83" s="73">
        <f t="shared" si="5"/>
        <v>0</v>
      </c>
      <c r="O83" s="73">
        <f t="shared" si="6"/>
        <v>0</v>
      </c>
      <c r="R83"/>
      <c r="S83"/>
      <c r="T83"/>
      <c r="U83"/>
      <c r="V83" s="357">
        <f t="shared" si="7"/>
        <v>0</v>
      </c>
      <c r="Y83"/>
      <c r="Z83"/>
      <c r="AC83" s="360">
        <f t="shared" si="8"/>
        <v>0</v>
      </c>
      <c r="AE83" s="368" t="s">
        <v>279</v>
      </c>
      <c r="AF83" s="369">
        <f ca="1">COUNTIF($AF$3:$AF$1099,"*Traffic / ITS Specialist*")</f>
        <v>0</v>
      </c>
    </row>
    <row r="84" spans="3:32">
      <c r="C84"/>
      <c r="D84"/>
      <c r="F84"/>
      <c r="G84"/>
      <c r="H84" s="74">
        <f t="shared" si="5"/>
        <v>0</v>
      </c>
      <c r="O84" s="74">
        <f t="shared" si="6"/>
        <v>0</v>
      </c>
      <c r="R84"/>
      <c r="S84"/>
      <c r="T84"/>
      <c r="U84"/>
      <c r="V84" s="358">
        <f t="shared" si="7"/>
        <v>0</v>
      </c>
      <c r="Y84"/>
      <c r="Z84"/>
      <c r="AC84" s="74">
        <f t="shared" si="8"/>
        <v>0</v>
      </c>
      <c r="AE84" s="368" t="s">
        <v>280</v>
      </c>
      <c r="AF84" s="369">
        <f ca="1">COUNTIF($AF$3:$AF$1099,"*Traffic Engineer*")</f>
        <v>0</v>
      </c>
    </row>
    <row r="85" spans="3:32">
      <c r="C85"/>
      <c r="D85"/>
      <c r="F85"/>
      <c r="G85"/>
      <c r="H85" s="73">
        <f t="shared" si="5"/>
        <v>0</v>
      </c>
      <c r="O85" s="73">
        <f t="shared" si="6"/>
        <v>0</v>
      </c>
      <c r="R85"/>
      <c r="S85"/>
      <c r="T85"/>
      <c r="U85"/>
      <c r="V85" s="357">
        <f t="shared" si="7"/>
        <v>0</v>
      </c>
      <c r="Y85"/>
      <c r="Z85"/>
      <c r="AC85" s="360">
        <f t="shared" si="8"/>
        <v>0</v>
      </c>
    </row>
    <row r="86" spans="3:32">
      <c r="C86"/>
      <c r="D86"/>
      <c r="F86"/>
      <c r="G86"/>
      <c r="H86" s="74">
        <f t="shared" si="5"/>
        <v>0</v>
      </c>
      <c r="O86" s="74">
        <f t="shared" si="6"/>
        <v>0</v>
      </c>
      <c r="R86"/>
      <c r="S86"/>
      <c r="T86"/>
      <c r="U86"/>
      <c r="V86" s="358">
        <f t="shared" si="7"/>
        <v>0</v>
      </c>
      <c r="Y86"/>
      <c r="Z86"/>
      <c r="AC86" s="74">
        <f t="shared" si="8"/>
        <v>0</v>
      </c>
    </row>
    <row r="87" spans="3:32">
      <c r="C87"/>
      <c r="D87"/>
      <c r="F87"/>
      <c r="G87"/>
      <c r="H87" s="73">
        <f t="shared" si="5"/>
        <v>0</v>
      </c>
      <c r="O87" s="73">
        <f t="shared" si="6"/>
        <v>0</v>
      </c>
      <c r="R87"/>
      <c r="S87"/>
      <c r="T87"/>
      <c r="U87"/>
      <c r="V87" s="357">
        <f t="shared" si="7"/>
        <v>0</v>
      </c>
      <c r="Y87"/>
      <c r="Z87"/>
      <c r="AC87" s="360">
        <f t="shared" si="8"/>
        <v>0</v>
      </c>
    </row>
    <row r="88" spans="3:32">
      <c r="C88"/>
      <c r="D88"/>
      <c r="F88"/>
      <c r="G88"/>
      <c r="H88" s="74">
        <f t="shared" si="5"/>
        <v>0</v>
      </c>
      <c r="O88" s="74">
        <f t="shared" si="6"/>
        <v>0</v>
      </c>
      <c r="R88"/>
      <c r="S88"/>
      <c r="T88"/>
      <c r="U88"/>
      <c r="V88" s="358">
        <f t="shared" si="7"/>
        <v>0</v>
      </c>
      <c r="Y88"/>
      <c r="Z88"/>
      <c r="AC88" s="74">
        <f t="shared" si="8"/>
        <v>0</v>
      </c>
    </row>
    <row r="89" spans="3:32">
      <c r="C89"/>
      <c r="D89"/>
      <c r="F89"/>
      <c r="G89"/>
      <c r="H89" s="73">
        <f t="shared" si="5"/>
        <v>0</v>
      </c>
      <c r="O89" s="73">
        <f t="shared" si="6"/>
        <v>0</v>
      </c>
      <c r="R89"/>
      <c r="S89"/>
      <c r="T89"/>
      <c r="U89"/>
      <c r="V89" s="357">
        <f t="shared" si="7"/>
        <v>0</v>
      </c>
      <c r="Y89"/>
      <c r="Z89"/>
      <c r="AC89" s="360">
        <f t="shared" si="8"/>
        <v>0</v>
      </c>
    </row>
    <row r="90" spans="3:32">
      <c r="C90"/>
      <c r="D90"/>
      <c r="F90"/>
      <c r="G90"/>
      <c r="H90" s="74">
        <f t="shared" si="5"/>
        <v>0</v>
      </c>
      <c r="O90" s="74">
        <f t="shared" si="6"/>
        <v>0</v>
      </c>
      <c r="R90"/>
      <c r="S90"/>
      <c r="T90"/>
      <c r="U90"/>
      <c r="V90" s="358">
        <f t="shared" si="7"/>
        <v>0</v>
      </c>
      <c r="Y90"/>
      <c r="Z90"/>
      <c r="AC90" s="74">
        <f t="shared" si="8"/>
        <v>0</v>
      </c>
    </row>
    <row r="91" spans="3:32">
      <c r="C91"/>
      <c r="D91"/>
      <c r="F91"/>
      <c r="G91"/>
      <c r="H91" s="73">
        <f t="shared" si="5"/>
        <v>0</v>
      </c>
      <c r="O91" s="73">
        <f t="shared" si="6"/>
        <v>0</v>
      </c>
      <c r="R91"/>
      <c r="S91"/>
      <c r="T91"/>
      <c r="U91"/>
      <c r="V91" s="357">
        <f t="shared" si="7"/>
        <v>0</v>
      </c>
      <c r="Y91"/>
      <c r="Z91"/>
      <c r="AC91" s="360">
        <f t="shared" si="8"/>
        <v>0</v>
      </c>
    </row>
    <row r="92" spans="3:32">
      <c r="C92"/>
      <c r="D92"/>
      <c r="F92"/>
      <c r="G92"/>
      <c r="H92" s="74">
        <f t="shared" si="5"/>
        <v>0</v>
      </c>
      <c r="O92" s="74">
        <f t="shared" si="6"/>
        <v>0</v>
      </c>
      <c r="R92"/>
      <c r="S92"/>
      <c r="T92"/>
      <c r="U92"/>
      <c r="V92" s="358">
        <f t="shared" si="7"/>
        <v>0</v>
      </c>
      <c r="Y92"/>
      <c r="Z92"/>
      <c r="AC92" s="74">
        <f t="shared" si="8"/>
        <v>0</v>
      </c>
    </row>
    <row r="93" spans="3:32">
      <c r="C93"/>
      <c r="D93"/>
      <c r="F93"/>
      <c r="G93"/>
      <c r="H93" s="73">
        <f t="shared" si="5"/>
        <v>0</v>
      </c>
      <c r="O93" s="73">
        <f t="shared" si="6"/>
        <v>0</v>
      </c>
      <c r="R93"/>
      <c r="S93"/>
      <c r="T93"/>
      <c r="U93"/>
      <c r="V93" s="357">
        <f t="shared" si="7"/>
        <v>0</v>
      </c>
      <c r="Y93"/>
      <c r="Z93"/>
      <c r="AC93" s="360">
        <f t="shared" si="8"/>
        <v>0</v>
      </c>
    </row>
    <row r="94" spans="3:32">
      <c r="C94"/>
      <c r="D94"/>
      <c r="F94"/>
      <c r="G94"/>
      <c r="H94" s="74">
        <f t="shared" si="5"/>
        <v>0</v>
      </c>
      <c r="O94" s="74">
        <f t="shared" si="6"/>
        <v>0</v>
      </c>
      <c r="R94"/>
      <c r="S94"/>
      <c r="T94"/>
      <c r="U94"/>
      <c r="V94" s="358">
        <f t="shared" si="7"/>
        <v>0</v>
      </c>
      <c r="Y94"/>
      <c r="Z94"/>
      <c r="AC94" s="74">
        <f t="shared" si="8"/>
        <v>0</v>
      </c>
    </row>
    <row r="95" spans="3:32">
      <c r="C95"/>
      <c r="D95"/>
      <c r="F95"/>
      <c r="G95"/>
      <c r="H95" s="73">
        <f t="shared" si="5"/>
        <v>0</v>
      </c>
      <c r="O95" s="73">
        <f t="shared" si="6"/>
        <v>0</v>
      </c>
      <c r="R95"/>
      <c r="S95"/>
      <c r="T95"/>
      <c r="U95"/>
      <c r="V95" s="357">
        <f t="shared" si="7"/>
        <v>0</v>
      </c>
      <c r="Y95"/>
      <c r="Z95"/>
      <c r="AC95" s="360">
        <f t="shared" si="8"/>
        <v>0</v>
      </c>
    </row>
    <row r="96" spans="3:32">
      <c r="C96"/>
      <c r="D96"/>
      <c r="F96"/>
      <c r="G96"/>
      <c r="H96" s="74">
        <f t="shared" si="5"/>
        <v>0</v>
      </c>
      <c r="O96" s="74">
        <f t="shared" si="6"/>
        <v>0</v>
      </c>
      <c r="R96"/>
      <c r="S96"/>
      <c r="T96"/>
      <c r="U96"/>
      <c r="V96" s="358">
        <f t="shared" si="7"/>
        <v>0</v>
      </c>
      <c r="Y96"/>
      <c r="Z96"/>
      <c r="AC96" s="74">
        <f t="shared" si="8"/>
        <v>0</v>
      </c>
    </row>
    <row r="97" spans="3:29">
      <c r="C97"/>
      <c r="D97"/>
      <c r="F97"/>
      <c r="G97"/>
      <c r="H97" s="73">
        <f t="shared" si="5"/>
        <v>0</v>
      </c>
      <c r="O97" s="73">
        <f t="shared" si="6"/>
        <v>0</v>
      </c>
      <c r="R97"/>
      <c r="S97"/>
      <c r="T97"/>
      <c r="U97"/>
      <c r="V97" s="357">
        <f t="shared" si="7"/>
        <v>0</v>
      </c>
      <c r="Y97"/>
      <c r="Z97"/>
      <c r="AC97" s="360">
        <f t="shared" si="8"/>
        <v>0</v>
      </c>
    </row>
    <row r="98" spans="3:29">
      <c r="C98"/>
      <c r="D98"/>
      <c r="F98"/>
      <c r="G98"/>
      <c r="H98" s="74">
        <f t="shared" si="5"/>
        <v>0</v>
      </c>
      <c r="O98" s="74">
        <f t="shared" si="6"/>
        <v>0</v>
      </c>
      <c r="R98"/>
      <c r="S98"/>
      <c r="T98"/>
      <c r="U98"/>
      <c r="V98" s="358">
        <f t="shared" si="7"/>
        <v>0</v>
      </c>
      <c r="Y98"/>
      <c r="Z98"/>
      <c r="AC98" s="74">
        <f t="shared" si="8"/>
        <v>0</v>
      </c>
    </row>
    <row r="99" spans="3:29">
      <c r="C99"/>
      <c r="D99"/>
      <c r="F99"/>
      <c r="G99"/>
      <c r="H99" s="73">
        <f t="shared" si="5"/>
        <v>0</v>
      </c>
      <c r="O99" s="73">
        <f t="shared" si="6"/>
        <v>0</v>
      </c>
      <c r="R99"/>
      <c r="S99"/>
      <c r="T99"/>
      <c r="U99"/>
      <c r="V99" s="357">
        <f t="shared" si="7"/>
        <v>0</v>
      </c>
      <c r="Y99"/>
      <c r="Z99"/>
      <c r="AC99" s="360">
        <f t="shared" si="8"/>
        <v>0</v>
      </c>
    </row>
    <row r="100" spans="3:29">
      <c r="C100"/>
      <c r="D100"/>
      <c r="F100"/>
      <c r="G100"/>
      <c r="H100" s="74">
        <f t="shared" si="5"/>
        <v>0</v>
      </c>
      <c r="O100" s="74">
        <f t="shared" si="6"/>
        <v>0</v>
      </c>
      <c r="R100"/>
      <c r="S100"/>
      <c r="T100"/>
      <c r="U100"/>
      <c r="V100" s="358">
        <f t="shared" si="7"/>
        <v>0</v>
      </c>
      <c r="Y100"/>
      <c r="Z100"/>
      <c r="AC100" s="74">
        <f t="shared" si="8"/>
        <v>0</v>
      </c>
    </row>
    <row r="101" spans="3:29">
      <c r="C101"/>
      <c r="D101"/>
      <c r="F101"/>
      <c r="G101"/>
      <c r="H101" s="73">
        <f t="shared" si="5"/>
        <v>0</v>
      </c>
      <c r="O101" s="73">
        <f t="shared" si="6"/>
        <v>0</v>
      </c>
      <c r="R101"/>
      <c r="S101"/>
      <c r="T101"/>
      <c r="U101"/>
      <c r="V101" s="357">
        <f t="shared" si="7"/>
        <v>0</v>
      </c>
      <c r="Y101"/>
      <c r="Z101"/>
      <c r="AC101" s="360">
        <f t="shared" si="8"/>
        <v>0</v>
      </c>
    </row>
    <row r="102" spans="3:29">
      <c r="C102"/>
      <c r="D102"/>
      <c r="F102"/>
      <c r="G102"/>
      <c r="H102" s="74">
        <f t="shared" si="5"/>
        <v>0</v>
      </c>
      <c r="O102" s="74">
        <f t="shared" si="6"/>
        <v>0</v>
      </c>
      <c r="R102"/>
      <c r="S102"/>
      <c r="T102"/>
      <c r="U102"/>
      <c r="V102" s="358">
        <f t="shared" si="7"/>
        <v>0</v>
      </c>
      <c r="Y102"/>
      <c r="Z102"/>
      <c r="AC102" s="74">
        <f t="shared" si="8"/>
        <v>0</v>
      </c>
    </row>
    <row r="103" spans="3:29">
      <c r="C103"/>
      <c r="D103"/>
      <c r="F103"/>
      <c r="G103"/>
      <c r="H103" s="73">
        <f t="shared" si="5"/>
        <v>0</v>
      </c>
      <c r="O103" s="73">
        <f t="shared" si="6"/>
        <v>0</v>
      </c>
      <c r="R103"/>
      <c r="S103"/>
      <c r="T103"/>
      <c r="U103"/>
      <c r="V103" s="357">
        <f t="shared" si="7"/>
        <v>0</v>
      </c>
      <c r="Y103"/>
      <c r="Z103"/>
      <c r="AC103" s="360">
        <f t="shared" si="8"/>
        <v>0</v>
      </c>
    </row>
    <row r="104" spans="3:29">
      <c r="C104"/>
      <c r="D104"/>
      <c r="F104"/>
      <c r="G104"/>
      <c r="H104" s="74">
        <f t="shared" si="5"/>
        <v>0</v>
      </c>
      <c r="O104" s="74">
        <f t="shared" si="6"/>
        <v>0</v>
      </c>
      <c r="R104"/>
      <c r="S104"/>
      <c r="T104"/>
      <c r="U104"/>
      <c r="V104" s="358">
        <f t="shared" si="7"/>
        <v>0</v>
      </c>
      <c r="Y104"/>
      <c r="Z104"/>
      <c r="AC104" s="74">
        <f t="shared" si="8"/>
        <v>0</v>
      </c>
    </row>
    <row r="105" spans="3:29">
      <c r="C105"/>
      <c r="D105"/>
      <c r="F105"/>
      <c r="G105"/>
      <c r="H105" s="73">
        <f t="shared" si="5"/>
        <v>0</v>
      </c>
      <c r="O105" s="73">
        <f t="shared" si="6"/>
        <v>0</v>
      </c>
      <c r="R105"/>
      <c r="S105"/>
      <c r="T105"/>
      <c r="U105"/>
      <c r="V105" s="357">
        <f t="shared" si="7"/>
        <v>0</v>
      </c>
      <c r="Y105"/>
      <c r="Z105"/>
      <c r="AC105" s="360">
        <f t="shared" si="8"/>
        <v>0</v>
      </c>
    </row>
    <row r="106" spans="3:29">
      <c r="C106"/>
      <c r="D106"/>
      <c r="F106"/>
      <c r="G106"/>
      <c r="H106" s="74">
        <f t="shared" si="5"/>
        <v>0</v>
      </c>
      <c r="O106" s="74">
        <f t="shared" si="6"/>
        <v>0</v>
      </c>
      <c r="R106"/>
      <c r="S106"/>
      <c r="T106"/>
      <c r="U106"/>
      <c r="V106" s="358">
        <f t="shared" si="7"/>
        <v>0</v>
      </c>
      <c r="Y106"/>
      <c r="Z106"/>
      <c r="AC106" s="74">
        <f t="shared" si="8"/>
        <v>0</v>
      </c>
    </row>
    <row r="107" spans="3:29">
      <c r="C107"/>
      <c r="D107"/>
      <c r="F107"/>
      <c r="G107"/>
      <c r="H107" s="73">
        <f t="shared" si="5"/>
        <v>0</v>
      </c>
      <c r="O107" s="73">
        <f t="shared" si="6"/>
        <v>0</v>
      </c>
      <c r="R107"/>
      <c r="S107"/>
      <c r="T107"/>
      <c r="U107"/>
      <c r="V107" s="357">
        <f t="shared" si="7"/>
        <v>0</v>
      </c>
      <c r="Y107"/>
      <c r="Z107"/>
      <c r="AC107" s="360">
        <f t="shared" si="8"/>
        <v>0</v>
      </c>
    </row>
    <row r="108" spans="3:29">
      <c r="C108"/>
      <c r="D108"/>
      <c r="F108"/>
      <c r="G108"/>
      <c r="H108" s="74">
        <f t="shared" si="5"/>
        <v>0</v>
      </c>
      <c r="O108" s="74">
        <f t="shared" si="6"/>
        <v>0</v>
      </c>
      <c r="R108"/>
      <c r="S108"/>
      <c r="T108"/>
      <c r="U108"/>
      <c r="V108" s="358">
        <f t="shared" si="7"/>
        <v>0</v>
      </c>
      <c r="Y108"/>
      <c r="Z108"/>
      <c r="AC108" s="74">
        <f t="shared" si="8"/>
        <v>0</v>
      </c>
    </row>
    <row r="109" spans="3:29">
      <c r="C109"/>
      <c r="D109"/>
      <c r="F109"/>
      <c r="G109"/>
      <c r="H109" s="73">
        <f t="shared" si="5"/>
        <v>0</v>
      </c>
      <c r="O109" s="73">
        <f t="shared" si="6"/>
        <v>0</v>
      </c>
      <c r="R109"/>
      <c r="S109"/>
      <c r="T109"/>
      <c r="U109"/>
      <c r="V109" s="357">
        <f t="shared" si="7"/>
        <v>0</v>
      </c>
      <c r="Y109"/>
      <c r="Z109"/>
      <c r="AC109" s="360">
        <f t="shared" si="8"/>
        <v>0</v>
      </c>
    </row>
    <row r="110" spans="3:29">
      <c r="C110"/>
      <c r="D110"/>
      <c r="F110"/>
      <c r="G110"/>
      <c r="H110" s="74">
        <f t="shared" si="5"/>
        <v>0</v>
      </c>
      <c r="O110" s="74">
        <f t="shared" si="6"/>
        <v>0</v>
      </c>
      <c r="R110"/>
      <c r="S110"/>
      <c r="T110"/>
      <c r="U110"/>
      <c r="V110" s="358">
        <f t="shared" si="7"/>
        <v>0</v>
      </c>
      <c r="Y110"/>
      <c r="Z110"/>
      <c r="AC110" s="74">
        <f t="shared" si="8"/>
        <v>0</v>
      </c>
    </row>
    <row r="111" spans="3:29">
      <c r="C111"/>
      <c r="D111"/>
      <c r="F111"/>
      <c r="G111"/>
      <c r="H111" s="73">
        <f t="shared" si="5"/>
        <v>0</v>
      </c>
      <c r="O111" s="73">
        <f t="shared" si="6"/>
        <v>0</v>
      </c>
      <c r="R111"/>
      <c r="S111"/>
      <c r="T111"/>
      <c r="U111"/>
      <c r="V111" s="357">
        <f t="shared" si="7"/>
        <v>0</v>
      </c>
      <c r="Y111"/>
      <c r="Z111"/>
      <c r="AC111" s="360">
        <f t="shared" si="8"/>
        <v>0</v>
      </c>
    </row>
    <row r="112" spans="3:29">
      <c r="C112"/>
      <c r="D112"/>
      <c r="F112"/>
      <c r="G112"/>
      <c r="H112" s="74">
        <f t="shared" si="5"/>
        <v>0</v>
      </c>
      <c r="O112" s="74">
        <f t="shared" si="6"/>
        <v>0</v>
      </c>
      <c r="R112"/>
      <c r="S112"/>
      <c r="T112"/>
      <c r="U112"/>
      <c r="V112" s="358">
        <f t="shared" si="7"/>
        <v>0</v>
      </c>
      <c r="Y112"/>
      <c r="Z112"/>
      <c r="AC112" s="74">
        <f t="shared" si="8"/>
        <v>0</v>
      </c>
    </row>
    <row r="113" spans="3:29">
      <c r="C113"/>
      <c r="D113"/>
      <c r="F113"/>
      <c r="G113"/>
      <c r="H113" s="73">
        <f t="shared" si="5"/>
        <v>0</v>
      </c>
      <c r="O113" s="73">
        <f t="shared" si="6"/>
        <v>0</v>
      </c>
      <c r="R113"/>
      <c r="S113"/>
      <c r="T113"/>
      <c r="U113"/>
      <c r="V113" s="357">
        <f t="shared" si="7"/>
        <v>0</v>
      </c>
      <c r="Y113"/>
      <c r="Z113"/>
      <c r="AC113" s="360">
        <f t="shared" si="8"/>
        <v>0</v>
      </c>
    </row>
    <row r="114" spans="3:29">
      <c r="C114"/>
      <c r="D114"/>
      <c r="F114"/>
      <c r="G114"/>
      <c r="H114" s="74">
        <f t="shared" si="5"/>
        <v>0</v>
      </c>
      <c r="O114" s="74">
        <f t="shared" si="6"/>
        <v>0</v>
      </c>
      <c r="R114"/>
      <c r="S114"/>
      <c r="T114"/>
      <c r="U114"/>
      <c r="V114" s="358">
        <f t="shared" si="7"/>
        <v>0</v>
      </c>
      <c r="Y114"/>
      <c r="Z114"/>
      <c r="AC114" s="74">
        <f t="shared" si="8"/>
        <v>0</v>
      </c>
    </row>
    <row r="115" spans="3:29">
      <c r="C115"/>
      <c r="D115"/>
      <c r="F115"/>
      <c r="G115"/>
      <c r="H115" s="73">
        <f t="shared" si="5"/>
        <v>0</v>
      </c>
      <c r="O115" s="73">
        <f t="shared" si="6"/>
        <v>0</v>
      </c>
      <c r="R115"/>
      <c r="S115"/>
      <c r="T115"/>
      <c r="U115"/>
      <c r="V115" s="357">
        <f t="shared" si="7"/>
        <v>0</v>
      </c>
      <c r="Y115"/>
      <c r="Z115"/>
      <c r="AC115" s="360">
        <f t="shared" si="8"/>
        <v>0</v>
      </c>
    </row>
    <row r="116" spans="3:29">
      <c r="C116"/>
      <c r="D116"/>
      <c r="F116"/>
      <c r="G116"/>
      <c r="H116" s="74">
        <f t="shared" si="5"/>
        <v>0</v>
      </c>
      <c r="O116" s="74">
        <f t="shared" si="6"/>
        <v>0</v>
      </c>
      <c r="R116"/>
      <c r="S116"/>
      <c r="T116"/>
      <c r="U116"/>
      <c r="V116" s="358">
        <f t="shared" si="7"/>
        <v>0</v>
      </c>
      <c r="Y116"/>
      <c r="Z116"/>
      <c r="AC116" s="74">
        <f t="shared" si="8"/>
        <v>0</v>
      </c>
    </row>
    <row r="117" spans="3:29">
      <c r="C117"/>
      <c r="D117"/>
      <c r="F117"/>
      <c r="G117"/>
      <c r="H117" s="73">
        <f t="shared" si="5"/>
        <v>0</v>
      </c>
      <c r="O117" s="73">
        <f t="shared" si="6"/>
        <v>0</v>
      </c>
      <c r="R117"/>
      <c r="S117"/>
      <c r="T117"/>
      <c r="U117"/>
      <c r="V117" s="357">
        <f t="shared" si="7"/>
        <v>0</v>
      </c>
      <c r="Y117"/>
      <c r="Z117"/>
      <c r="AC117" s="360">
        <f t="shared" si="8"/>
        <v>0</v>
      </c>
    </row>
    <row r="118" spans="3:29">
      <c r="C118"/>
      <c r="D118"/>
      <c r="F118"/>
      <c r="G118"/>
      <c r="H118" s="74">
        <f t="shared" si="5"/>
        <v>0</v>
      </c>
      <c r="O118" s="74">
        <f t="shared" si="6"/>
        <v>0</v>
      </c>
      <c r="R118"/>
      <c r="S118"/>
      <c r="T118"/>
      <c r="U118"/>
      <c r="V118" s="358">
        <f t="shared" si="7"/>
        <v>0</v>
      </c>
      <c r="Y118"/>
      <c r="Z118"/>
      <c r="AC118" s="74">
        <f t="shared" si="8"/>
        <v>0</v>
      </c>
    </row>
    <row r="119" spans="3:29">
      <c r="C119"/>
      <c r="D119"/>
      <c r="F119"/>
      <c r="G119"/>
      <c r="H119" s="73">
        <f t="shared" si="5"/>
        <v>0</v>
      </c>
      <c r="O119" s="73">
        <f t="shared" si="6"/>
        <v>0</v>
      </c>
      <c r="R119"/>
      <c r="S119"/>
      <c r="T119"/>
      <c r="U119"/>
      <c r="V119" s="357">
        <f t="shared" si="7"/>
        <v>0</v>
      </c>
      <c r="Y119"/>
      <c r="Z119"/>
      <c r="AC119" s="360">
        <f t="shared" si="8"/>
        <v>0</v>
      </c>
    </row>
    <row r="120" spans="3:29">
      <c r="C120"/>
      <c r="D120"/>
      <c r="F120"/>
      <c r="G120"/>
      <c r="H120" s="74">
        <f t="shared" si="5"/>
        <v>0</v>
      </c>
      <c r="O120" s="74">
        <f t="shared" si="6"/>
        <v>0</v>
      </c>
      <c r="R120"/>
      <c r="S120"/>
      <c r="T120"/>
      <c r="U120"/>
      <c r="V120" s="358">
        <f t="shared" si="7"/>
        <v>0</v>
      </c>
      <c r="Y120"/>
      <c r="Z120"/>
      <c r="AC120" s="74">
        <f t="shared" si="8"/>
        <v>0</v>
      </c>
    </row>
    <row r="121" spans="3:29">
      <c r="C121"/>
      <c r="D121"/>
      <c r="F121"/>
      <c r="G121"/>
      <c r="H121" s="73">
        <f t="shared" si="5"/>
        <v>0</v>
      </c>
      <c r="O121" s="73">
        <f t="shared" si="6"/>
        <v>0</v>
      </c>
      <c r="R121"/>
      <c r="S121"/>
      <c r="T121"/>
      <c r="U121"/>
      <c r="V121" s="357">
        <f t="shared" si="7"/>
        <v>0</v>
      </c>
      <c r="Y121"/>
      <c r="Z121"/>
      <c r="AC121" s="360">
        <f t="shared" si="8"/>
        <v>0</v>
      </c>
    </row>
    <row r="122" spans="3:29">
      <c r="C122"/>
      <c r="D122"/>
      <c r="F122"/>
      <c r="G122"/>
      <c r="H122" s="74">
        <f t="shared" si="5"/>
        <v>0</v>
      </c>
      <c r="O122" s="74">
        <f t="shared" si="6"/>
        <v>0</v>
      </c>
      <c r="R122"/>
      <c r="S122"/>
      <c r="T122"/>
      <c r="U122"/>
      <c r="V122" s="358">
        <f t="shared" si="7"/>
        <v>0</v>
      </c>
      <c r="Y122"/>
      <c r="Z122"/>
      <c r="AC122" s="74">
        <f t="shared" si="8"/>
        <v>0</v>
      </c>
    </row>
    <row r="123" spans="3:29">
      <c r="C123"/>
      <c r="D123"/>
      <c r="F123"/>
      <c r="G123"/>
      <c r="H123" s="73">
        <f t="shared" si="5"/>
        <v>0</v>
      </c>
      <c r="O123" s="73">
        <f t="shared" si="6"/>
        <v>0</v>
      </c>
      <c r="R123"/>
      <c r="S123"/>
      <c r="T123"/>
      <c r="U123"/>
      <c r="V123" s="357">
        <f t="shared" si="7"/>
        <v>0</v>
      </c>
      <c r="Y123"/>
      <c r="Z123"/>
      <c r="AC123" s="360">
        <f t="shared" si="8"/>
        <v>0</v>
      </c>
    </row>
    <row r="124" spans="3:29">
      <c r="C124"/>
      <c r="D124"/>
      <c r="F124"/>
      <c r="G124"/>
      <c r="H124" s="74">
        <f t="shared" si="5"/>
        <v>0</v>
      </c>
      <c r="O124" s="74">
        <f t="shared" si="6"/>
        <v>0</v>
      </c>
      <c r="R124"/>
      <c r="S124"/>
      <c r="T124"/>
      <c r="U124"/>
      <c r="V124" s="358">
        <f t="shared" si="7"/>
        <v>0</v>
      </c>
      <c r="Y124"/>
      <c r="Z124"/>
      <c r="AC124" s="74">
        <f t="shared" si="8"/>
        <v>0</v>
      </c>
    </row>
    <row r="125" spans="3:29">
      <c r="C125"/>
      <c r="D125"/>
      <c r="F125"/>
      <c r="G125"/>
      <c r="H125" s="73">
        <f t="shared" si="5"/>
        <v>0</v>
      </c>
      <c r="O125" s="73">
        <f t="shared" si="6"/>
        <v>0</v>
      </c>
      <c r="R125"/>
      <c r="S125"/>
      <c r="T125"/>
      <c r="U125"/>
      <c r="V125" s="357">
        <f t="shared" si="7"/>
        <v>0</v>
      </c>
      <c r="Y125"/>
      <c r="Z125"/>
      <c r="AC125" s="360">
        <f t="shared" si="8"/>
        <v>0</v>
      </c>
    </row>
    <row r="126" spans="3:29">
      <c r="C126"/>
      <c r="D126"/>
      <c r="F126"/>
      <c r="G126"/>
      <c r="H126" s="74">
        <f t="shared" si="5"/>
        <v>0</v>
      </c>
      <c r="O126" s="74">
        <f t="shared" si="6"/>
        <v>0</v>
      </c>
      <c r="R126"/>
      <c r="S126"/>
      <c r="T126"/>
      <c r="U126"/>
      <c r="V126" s="358">
        <f t="shared" si="7"/>
        <v>0</v>
      </c>
      <c r="Y126"/>
      <c r="Z126"/>
      <c r="AC126" s="74">
        <f t="shared" si="8"/>
        <v>0</v>
      </c>
    </row>
    <row r="127" spans="3:29">
      <c r="C127"/>
      <c r="D127"/>
      <c r="F127"/>
      <c r="G127"/>
      <c r="H127" s="73">
        <f t="shared" si="5"/>
        <v>0</v>
      </c>
      <c r="O127" s="73">
        <f t="shared" si="6"/>
        <v>0</v>
      </c>
      <c r="R127"/>
      <c r="S127"/>
      <c r="T127"/>
      <c r="U127"/>
      <c r="V127" s="357">
        <f t="shared" si="7"/>
        <v>0</v>
      </c>
      <c r="Y127"/>
      <c r="Z127"/>
      <c r="AC127" s="360">
        <f t="shared" si="8"/>
        <v>0</v>
      </c>
    </row>
    <row r="128" spans="3:29">
      <c r="C128"/>
      <c r="D128"/>
      <c r="F128"/>
      <c r="G128"/>
      <c r="H128" s="74">
        <f t="shared" si="5"/>
        <v>0</v>
      </c>
      <c r="O128" s="74">
        <f t="shared" si="6"/>
        <v>0</v>
      </c>
      <c r="R128"/>
      <c r="S128"/>
      <c r="T128"/>
      <c r="U128"/>
      <c r="V128" s="358">
        <f t="shared" si="7"/>
        <v>0</v>
      </c>
      <c r="Y128"/>
      <c r="Z128"/>
      <c r="AC128" s="74">
        <f t="shared" si="8"/>
        <v>0</v>
      </c>
    </row>
    <row r="129" spans="3:29">
      <c r="C129"/>
      <c r="D129"/>
      <c r="F129"/>
      <c r="G129"/>
      <c r="H129" s="73">
        <f t="shared" si="5"/>
        <v>0</v>
      </c>
      <c r="O129" s="73">
        <f t="shared" si="6"/>
        <v>0</v>
      </c>
      <c r="R129"/>
      <c r="S129"/>
      <c r="T129"/>
      <c r="U129"/>
      <c r="V129" s="357">
        <f t="shared" si="7"/>
        <v>0</v>
      </c>
      <c r="Y129"/>
      <c r="Z129"/>
      <c r="AC129" s="360">
        <f t="shared" si="8"/>
        <v>0</v>
      </c>
    </row>
    <row r="130" spans="3:29">
      <c r="C130"/>
      <c r="D130"/>
      <c r="F130"/>
      <c r="G130"/>
      <c r="H130" s="74">
        <f t="shared" si="5"/>
        <v>0</v>
      </c>
      <c r="O130" s="74">
        <f t="shared" si="6"/>
        <v>0</v>
      </c>
      <c r="R130"/>
      <c r="S130"/>
      <c r="T130"/>
      <c r="U130"/>
      <c r="V130" s="358">
        <f t="shared" si="7"/>
        <v>0</v>
      </c>
      <c r="Y130"/>
      <c r="Z130"/>
      <c r="AC130" s="74">
        <f t="shared" si="8"/>
        <v>0</v>
      </c>
    </row>
    <row r="131" spans="3:29">
      <c r="C131"/>
      <c r="D131"/>
      <c r="F131"/>
      <c r="G131"/>
      <c r="H131" s="73">
        <f t="shared" si="5"/>
        <v>0</v>
      </c>
      <c r="O131" s="73">
        <f t="shared" si="6"/>
        <v>0</v>
      </c>
      <c r="R131"/>
      <c r="S131"/>
      <c r="T131"/>
      <c r="U131"/>
      <c r="V131" s="357">
        <f t="shared" si="7"/>
        <v>0</v>
      </c>
      <c r="Y131"/>
      <c r="Z131"/>
      <c r="AC131" s="360">
        <f t="shared" si="8"/>
        <v>0</v>
      </c>
    </row>
    <row r="132" spans="3:29">
      <c r="C132"/>
      <c r="D132"/>
      <c r="F132"/>
      <c r="G132"/>
      <c r="H132" s="74">
        <f t="shared" si="5"/>
        <v>0</v>
      </c>
      <c r="O132" s="74">
        <f t="shared" si="6"/>
        <v>0</v>
      </c>
      <c r="R132"/>
      <c r="S132"/>
      <c r="T132"/>
      <c r="U132"/>
      <c r="V132" s="358">
        <f t="shared" si="7"/>
        <v>0</v>
      </c>
      <c r="Y132"/>
      <c r="Z132"/>
      <c r="AC132" s="74">
        <f t="shared" si="8"/>
        <v>0</v>
      </c>
    </row>
    <row r="133" spans="3:29">
      <c r="C133"/>
      <c r="D133"/>
      <c r="F133"/>
      <c r="G133"/>
      <c r="H133" s="73">
        <f t="shared" si="5"/>
        <v>0</v>
      </c>
      <c r="O133" s="73">
        <f t="shared" si="6"/>
        <v>0</v>
      </c>
      <c r="R133"/>
      <c r="S133"/>
      <c r="T133"/>
      <c r="U133"/>
      <c r="V133" s="357">
        <f t="shared" si="7"/>
        <v>0</v>
      </c>
      <c r="Y133"/>
      <c r="Z133"/>
      <c r="AC133" s="360">
        <f t="shared" si="8"/>
        <v>0</v>
      </c>
    </row>
    <row r="134" spans="3:29">
      <c r="C134"/>
      <c r="D134"/>
      <c r="F134"/>
      <c r="G134"/>
      <c r="H134" s="74">
        <f t="shared" ref="H134:H197" si="9">F134-G134</f>
        <v>0</v>
      </c>
      <c r="O134" s="74">
        <f t="shared" ref="O134:O197" si="10">M134-N134</f>
        <v>0</v>
      </c>
      <c r="R134"/>
      <c r="S134"/>
      <c r="T134"/>
      <c r="U134"/>
      <c r="V134" s="358">
        <f t="shared" ref="V134:V197" si="11">T134-U134</f>
        <v>0</v>
      </c>
      <c r="Y134"/>
      <c r="Z134"/>
      <c r="AC134" s="74">
        <f t="shared" si="8"/>
        <v>0</v>
      </c>
    </row>
    <row r="135" spans="3:29">
      <c r="C135"/>
      <c r="D135"/>
      <c r="F135"/>
      <c r="G135"/>
      <c r="H135" s="73">
        <f t="shared" si="9"/>
        <v>0</v>
      </c>
      <c r="O135" s="73">
        <f t="shared" si="10"/>
        <v>0</v>
      </c>
      <c r="R135"/>
      <c r="S135"/>
      <c r="T135"/>
      <c r="U135"/>
      <c r="V135" s="357">
        <f t="shared" si="11"/>
        <v>0</v>
      </c>
      <c r="Y135"/>
      <c r="Z135"/>
      <c r="AC135" s="360">
        <f t="shared" si="8"/>
        <v>0</v>
      </c>
    </row>
    <row r="136" spans="3:29">
      <c r="C136"/>
      <c r="D136"/>
      <c r="F136"/>
      <c r="G136"/>
      <c r="H136" s="74">
        <f t="shared" si="9"/>
        <v>0</v>
      </c>
      <c r="O136" s="74">
        <f t="shared" si="10"/>
        <v>0</v>
      </c>
      <c r="R136"/>
      <c r="S136"/>
      <c r="T136"/>
      <c r="U136"/>
      <c r="V136" s="358">
        <f t="shared" si="11"/>
        <v>0</v>
      </c>
      <c r="Y136"/>
      <c r="Z136"/>
      <c r="AC136" s="74">
        <f t="shared" si="8"/>
        <v>0</v>
      </c>
    </row>
    <row r="137" spans="3:29">
      <c r="C137"/>
      <c r="D137"/>
      <c r="F137"/>
      <c r="G137"/>
      <c r="H137" s="73">
        <f t="shared" si="9"/>
        <v>0</v>
      </c>
      <c r="O137" s="73">
        <f t="shared" si="10"/>
        <v>0</v>
      </c>
      <c r="R137"/>
      <c r="S137"/>
      <c r="T137"/>
      <c r="U137"/>
      <c r="V137" s="357">
        <f t="shared" si="11"/>
        <v>0</v>
      </c>
      <c r="Y137"/>
      <c r="Z137"/>
      <c r="AC137" s="360">
        <f t="shared" ref="AC137:AC200" si="12">AA137-AB137</f>
        <v>0</v>
      </c>
    </row>
    <row r="138" spans="3:29">
      <c r="C138"/>
      <c r="D138"/>
      <c r="F138"/>
      <c r="G138"/>
      <c r="H138" s="74">
        <f t="shared" si="9"/>
        <v>0</v>
      </c>
      <c r="O138" s="74">
        <f t="shared" si="10"/>
        <v>0</v>
      </c>
      <c r="R138"/>
      <c r="S138"/>
      <c r="T138"/>
      <c r="U138"/>
      <c r="V138" s="358">
        <f t="shared" si="11"/>
        <v>0</v>
      </c>
      <c r="Y138"/>
      <c r="Z138"/>
      <c r="AC138" s="74">
        <f t="shared" si="12"/>
        <v>0</v>
      </c>
    </row>
    <row r="139" spans="3:29">
      <c r="C139"/>
      <c r="D139"/>
      <c r="F139"/>
      <c r="G139"/>
      <c r="H139" s="73">
        <f t="shared" si="9"/>
        <v>0</v>
      </c>
      <c r="O139" s="73">
        <f t="shared" si="10"/>
        <v>0</v>
      </c>
      <c r="R139"/>
      <c r="S139"/>
      <c r="T139"/>
      <c r="U139"/>
      <c r="V139" s="357">
        <f t="shared" si="11"/>
        <v>0</v>
      </c>
      <c r="Y139"/>
      <c r="Z139"/>
      <c r="AC139" s="360">
        <f t="shared" si="12"/>
        <v>0</v>
      </c>
    </row>
    <row r="140" spans="3:29">
      <c r="C140"/>
      <c r="D140"/>
      <c r="F140"/>
      <c r="G140"/>
      <c r="H140" s="74">
        <f t="shared" si="9"/>
        <v>0</v>
      </c>
      <c r="O140" s="74">
        <f t="shared" si="10"/>
        <v>0</v>
      </c>
      <c r="R140"/>
      <c r="S140"/>
      <c r="T140"/>
      <c r="U140"/>
      <c r="V140" s="358">
        <f t="shared" si="11"/>
        <v>0</v>
      </c>
      <c r="Y140"/>
      <c r="Z140"/>
      <c r="AC140" s="74">
        <f t="shared" si="12"/>
        <v>0</v>
      </c>
    </row>
    <row r="141" spans="3:29">
      <c r="C141"/>
      <c r="D141"/>
      <c r="F141"/>
      <c r="G141"/>
      <c r="H141" s="73">
        <f t="shared" si="9"/>
        <v>0</v>
      </c>
      <c r="O141" s="73">
        <f t="shared" si="10"/>
        <v>0</v>
      </c>
      <c r="R141"/>
      <c r="S141"/>
      <c r="T141"/>
      <c r="U141"/>
      <c r="V141" s="357">
        <f t="shared" si="11"/>
        <v>0</v>
      </c>
      <c r="Y141"/>
      <c r="Z141"/>
      <c r="AC141" s="360">
        <f t="shared" si="12"/>
        <v>0</v>
      </c>
    </row>
    <row r="142" spans="3:29">
      <c r="C142"/>
      <c r="D142"/>
      <c r="F142"/>
      <c r="G142"/>
      <c r="H142" s="74">
        <f t="shared" si="9"/>
        <v>0</v>
      </c>
      <c r="O142" s="74">
        <f t="shared" si="10"/>
        <v>0</v>
      </c>
      <c r="R142"/>
      <c r="S142"/>
      <c r="T142"/>
      <c r="U142"/>
      <c r="V142" s="358">
        <f t="shared" si="11"/>
        <v>0</v>
      </c>
      <c r="Y142"/>
      <c r="Z142"/>
      <c r="AC142" s="74">
        <f t="shared" si="12"/>
        <v>0</v>
      </c>
    </row>
    <row r="143" spans="3:29">
      <c r="C143"/>
      <c r="D143"/>
      <c r="F143"/>
      <c r="G143"/>
      <c r="H143" s="73">
        <f t="shared" si="9"/>
        <v>0</v>
      </c>
      <c r="O143" s="73">
        <f t="shared" si="10"/>
        <v>0</v>
      </c>
      <c r="R143"/>
      <c r="S143"/>
      <c r="T143"/>
      <c r="U143"/>
      <c r="V143" s="357">
        <f t="shared" si="11"/>
        <v>0</v>
      </c>
      <c r="Y143"/>
      <c r="Z143"/>
      <c r="AC143" s="360">
        <f t="shared" si="12"/>
        <v>0</v>
      </c>
    </row>
    <row r="144" spans="3:29">
      <c r="C144"/>
      <c r="D144"/>
      <c r="F144"/>
      <c r="G144"/>
      <c r="H144" s="74">
        <f t="shared" si="9"/>
        <v>0</v>
      </c>
      <c r="O144" s="74">
        <f t="shared" si="10"/>
        <v>0</v>
      </c>
      <c r="R144"/>
      <c r="S144"/>
      <c r="T144"/>
      <c r="U144"/>
      <c r="V144" s="358">
        <f t="shared" si="11"/>
        <v>0</v>
      </c>
      <c r="Y144"/>
      <c r="Z144"/>
      <c r="AC144" s="74">
        <f t="shared" si="12"/>
        <v>0</v>
      </c>
    </row>
    <row r="145" spans="3:29">
      <c r="C145"/>
      <c r="D145"/>
      <c r="F145"/>
      <c r="G145"/>
      <c r="H145" s="73">
        <f t="shared" si="9"/>
        <v>0</v>
      </c>
      <c r="O145" s="73">
        <f t="shared" si="10"/>
        <v>0</v>
      </c>
      <c r="R145"/>
      <c r="S145"/>
      <c r="T145"/>
      <c r="U145"/>
      <c r="V145" s="357">
        <f t="shared" si="11"/>
        <v>0</v>
      </c>
      <c r="Y145"/>
      <c r="Z145"/>
      <c r="AC145" s="360">
        <f t="shared" si="12"/>
        <v>0</v>
      </c>
    </row>
    <row r="146" spans="3:29">
      <c r="C146"/>
      <c r="D146"/>
      <c r="F146"/>
      <c r="G146"/>
      <c r="H146" s="74">
        <f t="shared" si="9"/>
        <v>0</v>
      </c>
      <c r="O146" s="74">
        <f t="shared" si="10"/>
        <v>0</v>
      </c>
      <c r="R146"/>
      <c r="S146"/>
      <c r="T146"/>
      <c r="U146"/>
      <c r="V146" s="358">
        <f t="shared" si="11"/>
        <v>0</v>
      </c>
      <c r="Y146"/>
      <c r="Z146"/>
      <c r="AC146" s="74">
        <f t="shared" si="12"/>
        <v>0</v>
      </c>
    </row>
    <row r="147" spans="3:29">
      <c r="C147"/>
      <c r="D147"/>
      <c r="F147"/>
      <c r="G147"/>
      <c r="H147" s="73">
        <f t="shared" si="9"/>
        <v>0</v>
      </c>
      <c r="O147" s="73">
        <f t="shared" si="10"/>
        <v>0</v>
      </c>
      <c r="R147"/>
      <c r="S147"/>
      <c r="T147"/>
      <c r="U147"/>
      <c r="V147" s="357">
        <f t="shared" si="11"/>
        <v>0</v>
      </c>
      <c r="Y147"/>
      <c r="Z147"/>
      <c r="AC147" s="360">
        <f t="shared" si="12"/>
        <v>0</v>
      </c>
    </row>
    <row r="148" spans="3:29">
      <c r="C148"/>
      <c r="D148"/>
      <c r="F148"/>
      <c r="G148"/>
      <c r="H148" s="74">
        <f t="shared" si="9"/>
        <v>0</v>
      </c>
      <c r="O148" s="74">
        <f t="shared" si="10"/>
        <v>0</v>
      </c>
      <c r="R148"/>
      <c r="S148"/>
      <c r="T148"/>
      <c r="U148"/>
      <c r="V148" s="358">
        <f t="shared" si="11"/>
        <v>0</v>
      </c>
      <c r="Y148"/>
      <c r="Z148"/>
      <c r="AC148" s="74">
        <f t="shared" si="12"/>
        <v>0</v>
      </c>
    </row>
    <row r="149" spans="3:29">
      <c r="C149"/>
      <c r="D149"/>
      <c r="F149"/>
      <c r="G149"/>
      <c r="H149" s="73">
        <f t="shared" si="9"/>
        <v>0</v>
      </c>
      <c r="O149" s="73">
        <f t="shared" si="10"/>
        <v>0</v>
      </c>
      <c r="R149"/>
      <c r="S149"/>
      <c r="T149"/>
      <c r="U149"/>
      <c r="V149" s="357">
        <f t="shared" si="11"/>
        <v>0</v>
      </c>
      <c r="Y149"/>
      <c r="Z149"/>
      <c r="AC149" s="360">
        <f t="shared" si="12"/>
        <v>0</v>
      </c>
    </row>
    <row r="150" spans="3:29">
      <c r="C150"/>
      <c r="D150"/>
      <c r="F150"/>
      <c r="G150"/>
      <c r="H150" s="74">
        <f t="shared" si="9"/>
        <v>0</v>
      </c>
      <c r="O150" s="74">
        <f t="shared" si="10"/>
        <v>0</v>
      </c>
      <c r="R150"/>
      <c r="S150"/>
      <c r="T150"/>
      <c r="U150"/>
      <c r="V150" s="358">
        <f t="shared" si="11"/>
        <v>0</v>
      </c>
      <c r="Y150"/>
      <c r="Z150"/>
      <c r="AC150" s="74">
        <f t="shared" si="12"/>
        <v>0</v>
      </c>
    </row>
    <row r="151" spans="3:29">
      <c r="C151"/>
      <c r="D151"/>
      <c r="F151"/>
      <c r="G151"/>
      <c r="H151" s="73">
        <f t="shared" si="9"/>
        <v>0</v>
      </c>
      <c r="O151" s="73">
        <f t="shared" si="10"/>
        <v>0</v>
      </c>
      <c r="R151"/>
      <c r="S151"/>
      <c r="T151"/>
      <c r="U151"/>
      <c r="V151" s="357">
        <f t="shared" si="11"/>
        <v>0</v>
      </c>
      <c r="Y151"/>
      <c r="Z151"/>
      <c r="AC151" s="360">
        <f t="shared" si="12"/>
        <v>0</v>
      </c>
    </row>
    <row r="152" spans="3:29">
      <c r="C152"/>
      <c r="D152"/>
      <c r="F152"/>
      <c r="G152"/>
      <c r="H152" s="74">
        <f t="shared" si="9"/>
        <v>0</v>
      </c>
      <c r="O152" s="74">
        <f t="shared" si="10"/>
        <v>0</v>
      </c>
      <c r="R152"/>
      <c r="S152"/>
      <c r="T152"/>
      <c r="U152"/>
      <c r="V152" s="358">
        <f t="shared" si="11"/>
        <v>0</v>
      </c>
      <c r="Y152"/>
      <c r="Z152"/>
      <c r="AC152" s="74">
        <f t="shared" si="12"/>
        <v>0</v>
      </c>
    </row>
    <row r="153" spans="3:29">
      <c r="C153"/>
      <c r="D153"/>
      <c r="F153"/>
      <c r="G153"/>
      <c r="H153" s="73">
        <f t="shared" si="9"/>
        <v>0</v>
      </c>
      <c r="O153" s="73">
        <f t="shared" si="10"/>
        <v>0</v>
      </c>
      <c r="R153"/>
      <c r="S153"/>
      <c r="T153"/>
      <c r="U153"/>
      <c r="V153" s="357">
        <f t="shared" si="11"/>
        <v>0</v>
      </c>
      <c r="Y153"/>
      <c r="Z153"/>
      <c r="AC153" s="360">
        <f t="shared" si="12"/>
        <v>0</v>
      </c>
    </row>
    <row r="154" spans="3:29">
      <c r="C154"/>
      <c r="D154"/>
      <c r="F154"/>
      <c r="G154"/>
      <c r="H154" s="74">
        <f t="shared" si="9"/>
        <v>0</v>
      </c>
      <c r="O154" s="74">
        <f t="shared" si="10"/>
        <v>0</v>
      </c>
      <c r="R154"/>
      <c r="S154"/>
      <c r="T154"/>
      <c r="U154"/>
      <c r="V154" s="358">
        <f t="shared" si="11"/>
        <v>0</v>
      </c>
      <c r="Y154"/>
      <c r="Z154"/>
      <c r="AC154" s="74">
        <f t="shared" si="12"/>
        <v>0</v>
      </c>
    </row>
    <row r="155" spans="3:29">
      <c r="C155"/>
      <c r="D155"/>
      <c r="F155"/>
      <c r="G155"/>
      <c r="H155" s="73">
        <f t="shared" si="9"/>
        <v>0</v>
      </c>
      <c r="O155" s="73">
        <f t="shared" si="10"/>
        <v>0</v>
      </c>
      <c r="R155"/>
      <c r="S155"/>
      <c r="T155"/>
      <c r="U155"/>
      <c r="V155" s="357">
        <f t="shared" si="11"/>
        <v>0</v>
      </c>
      <c r="Y155"/>
      <c r="Z155"/>
      <c r="AC155" s="360">
        <f t="shared" si="12"/>
        <v>0</v>
      </c>
    </row>
    <row r="156" spans="3:29">
      <c r="C156"/>
      <c r="D156"/>
      <c r="F156"/>
      <c r="G156"/>
      <c r="H156" s="74">
        <f t="shared" si="9"/>
        <v>0</v>
      </c>
      <c r="O156" s="74">
        <f t="shared" si="10"/>
        <v>0</v>
      </c>
      <c r="R156"/>
      <c r="S156"/>
      <c r="T156"/>
      <c r="U156"/>
      <c r="V156" s="358">
        <f t="shared" si="11"/>
        <v>0</v>
      </c>
      <c r="Y156"/>
      <c r="Z156"/>
      <c r="AC156" s="74">
        <f t="shared" si="12"/>
        <v>0</v>
      </c>
    </row>
    <row r="157" spans="3:29">
      <c r="C157"/>
      <c r="D157"/>
      <c r="F157"/>
      <c r="G157"/>
      <c r="H157" s="73">
        <f t="shared" si="9"/>
        <v>0</v>
      </c>
      <c r="O157" s="73">
        <f t="shared" si="10"/>
        <v>0</v>
      </c>
      <c r="R157"/>
      <c r="S157"/>
      <c r="T157"/>
      <c r="U157"/>
      <c r="V157" s="357">
        <f t="shared" si="11"/>
        <v>0</v>
      </c>
      <c r="Y157"/>
      <c r="Z157"/>
      <c r="AC157" s="360">
        <f t="shared" si="12"/>
        <v>0</v>
      </c>
    </row>
    <row r="158" spans="3:29">
      <c r="C158"/>
      <c r="D158"/>
      <c r="F158"/>
      <c r="G158"/>
      <c r="H158" s="74">
        <f t="shared" si="9"/>
        <v>0</v>
      </c>
      <c r="O158" s="74">
        <f t="shared" si="10"/>
        <v>0</v>
      </c>
      <c r="R158"/>
      <c r="S158"/>
      <c r="T158"/>
      <c r="U158"/>
      <c r="V158" s="358">
        <f t="shared" si="11"/>
        <v>0</v>
      </c>
      <c r="Y158"/>
      <c r="Z158"/>
      <c r="AC158" s="74">
        <f t="shared" si="12"/>
        <v>0</v>
      </c>
    </row>
    <row r="159" spans="3:29">
      <c r="C159"/>
      <c r="D159"/>
      <c r="F159"/>
      <c r="G159"/>
      <c r="H159" s="73">
        <f t="shared" si="9"/>
        <v>0</v>
      </c>
      <c r="O159" s="73">
        <f t="shared" si="10"/>
        <v>0</v>
      </c>
      <c r="R159"/>
      <c r="S159"/>
      <c r="T159"/>
      <c r="U159"/>
      <c r="V159" s="357">
        <f t="shared" si="11"/>
        <v>0</v>
      </c>
      <c r="Y159"/>
      <c r="Z159"/>
      <c r="AC159" s="360">
        <f t="shared" si="12"/>
        <v>0</v>
      </c>
    </row>
    <row r="160" spans="3:29">
      <c r="C160"/>
      <c r="D160"/>
      <c r="F160"/>
      <c r="G160"/>
      <c r="H160" s="74">
        <f t="shared" si="9"/>
        <v>0</v>
      </c>
      <c r="O160" s="74">
        <f t="shared" si="10"/>
        <v>0</v>
      </c>
      <c r="R160"/>
      <c r="S160"/>
      <c r="T160"/>
      <c r="U160"/>
      <c r="V160" s="358">
        <f t="shared" si="11"/>
        <v>0</v>
      </c>
      <c r="Y160"/>
      <c r="Z160"/>
      <c r="AC160" s="74">
        <f t="shared" si="12"/>
        <v>0</v>
      </c>
    </row>
    <row r="161" spans="3:29">
      <c r="C161"/>
      <c r="D161"/>
      <c r="F161"/>
      <c r="G161"/>
      <c r="H161" s="73">
        <f t="shared" si="9"/>
        <v>0</v>
      </c>
      <c r="O161" s="73">
        <f t="shared" si="10"/>
        <v>0</v>
      </c>
      <c r="R161"/>
      <c r="S161"/>
      <c r="T161"/>
      <c r="U161"/>
      <c r="V161" s="357">
        <f t="shared" si="11"/>
        <v>0</v>
      </c>
      <c r="Y161"/>
      <c r="Z161"/>
      <c r="AC161" s="360">
        <f t="shared" si="12"/>
        <v>0</v>
      </c>
    </row>
    <row r="162" spans="3:29">
      <c r="C162"/>
      <c r="D162"/>
      <c r="F162"/>
      <c r="G162"/>
      <c r="H162" s="74">
        <f t="shared" si="9"/>
        <v>0</v>
      </c>
      <c r="O162" s="74">
        <f t="shared" si="10"/>
        <v>0</v>
      </c>
      <c r="R162"/>
      <c r="S162"/>
      <c r="T162"/>
      <c r="U162"/>
      <c r="V162" s="358">
        <f t="shared" si="11"/>
        <v>0</v>
      </c>
      <c r="Y162"/>
      <c r="Z162"/>
      <c r="AC162" s="74">
        <f t="shared" si="12"/>
        <v>0</v>
      </c>
    </row>
    <row r="163" spans="3:29">
      <c r="C163"/>
      <c r="D163"/>
      <c r="F163"/>
      <c r="G163"/>
      <c r="H163" s="73">
        <f t="shared" si="9"/>
        <v>0</v>
      </c>
      <c r="O163" s="73">
        <f t="shared" si="10"/>
        <v>0</v>
      </c>
      <c r="R163"/>
      <c r="S163"/>
      <c r="T163"/>
      <c r="U163"/>
      <c r="V163" s="357">
        <f t="shared" si="11"/>
        <v>0</v>
      </c>
      <c r="Y163"/>
      <c r="Z163"/>
      <c r="AC163" s="360">
        <f t="shared" si="12"/>
        <v>0</v>
      </c>
    </row>
    <row r="164" spans="3:29">
      <c r="C164"/>
      <c r="D164"/>
      <c r="F164"/>
      <c r="G164"/>
      <c r="H164" s="74">
        <f t="shared" si="9"/>
        <v>0</v>
      </c>
      <c r="O164" s="74">
        <f t="shared" si="10"/>
        <v>0</v>
      </c>
      <c r="R164"/>
      <c r="S164"/>
      <c r="T164"/>
      <c r="U164"/>
      <c r="V164" s="358">
        <f t="shared" si="11"/>
        <v>0</v>
      </c>
      <c r="Y164"/>
      <c r="Z164"/>
      <c r="AC164" s="74">
        <f t="shared" si="12"/>
        <v>0</v>
      </c>
    </row>
    <row r="165" spans="3:29">
      <c r="C165"/>
      <c r="D165"/>
      <c r="F165"/>
      <c r="G165"/>
      <c r="H165" s="73">
        <f t="shared" si="9"/>
        <v>0</v>
      </c>
      <c r="O165" s="73">
        <f t="shared" si="10"/>
        <v>0</v>
      </c>
      <c r="R165"/>
      <c r="S165"/>
      <c r="T165"/>
      <c r="U165"/>
      <c r="V165" s="357">
        <f t="shared" si="11"/>
        <v>0</v>
      </c>
      <c r="Y165"/>
      <c r="Z165"/>
      <c r="AC165" s="360">
        <f t="shared" si="12"/>
        <v>0</v>
      </c>
    </row>
    <row r="166" spans="3:29">
      <c r="C166"/>
      <c r="D166"/>
      <c r="F166"/>
      <c r="G166"/>
      <c r="H166" s="74">
        <f t="shared" si="9"/>
        <v>0</v>
      </c>
      <c r="O166" s="74">
        <f t="shared" si="10"/>
        <v>0</v>
      </c>
      <c r="R166"/>
      <c r="S166"/>
      <c r="T166"/>
      <c r="U166"/>
      <c r="V166" s="358">
        <f t="shared" si="11"/>
        <v>0</v>
      </c>
      <c r="Y166"/>
      <c r="Z166"/>
      <c r="AC166" s="74">
        <f t="shared" si="12"/>
        <v>0</v>
      </c>
    </row>
    <row r="167" spans="3:29">
      <c r="C167"/>
      <c r="D167"/>
      <c r="F167"/>
      <c r="G167"/>
      <c r="H167" s="73">
        <f t="shared" si="9"/>
        <v>0</v>
      </c>
      <c r="O167" s="73">
        <f t="shared" si="10"/>
        <v>0</v>
      </c>
      <c r="R167"/>
      <c r="S167"/>
      <c r="T167"/>
      <c r="U167"/>
      <c r="V167" s="357">
        <f t="shared" si="11"/>
        <v>0</v>
      </c>
      <c r="Y167"/>
      <c r="Z167"/>
      <c r="AC167" s="360">
        <f t="shared" si="12"/>
        <v>0</v>
      </c>
    </row>
    <row r="168" spans="3:29">
      <c r="C168"/>
      <c r="D168"/>
      <c r="F168"/>
      <c r="G168"/>
      <c r="H168" s="74">
        <f t="shared" si="9"/>
        <v>0</v>
      </c>
      <c r="O168" s="74">
        <f t="shared" si="10"/>
        <v>0</v>
      </c>
      <c r="R168"/>
      <c r="S168"/>
      <c r="T168"/>
      <c r="U168"/>
      <c r="V168" s="358">
        <f t="shared" si="11"/>
        <v>0</v>
      </c>
      <c r="Y168"/>
      <c r="Z168"/>
      <c r="AC168" s="74">
        <f t="shared" si="12"/>
        <v>0</v>
      </c>
    </row>
    <row r="169" spans="3:29">
      <c r="C169"/>
      <c r="D169"/>
      <c r="F169"/>
      <c r="G169"/>
      <c r="H169" s="73">
        <f t="shared" si="9"/>
        <v>0</v>
      </c>
      <c r="O169" s="73">
        <f t="shared" si="10"/>
        <v>0</v>
      </c>
      <c r="R169"/>
      <c r="S169"/>
      <c r="T169"/>
      <c r="U169"/>
      <c r="V169" s="357">
        <f t="shared" si="11"/>
        <v>0</v>
      </c>
      <c r="Y169"/>
      <c r="Z169"/>
      <c r="AC169" s="360">
        <f t="shared" si="12"/>
        <v>0</v>
      </c>
    </row>
    <row r="170" spans="3:29">
      <c r="C170"/>
      <c r="D170"/>
      <c r="F170"/>
      <c r="G170"/>
      <c r="H170" s="74">
        <f t="shared" si="9"/>
        <v>0</v>
      </c>
      <c r="O170" s="74">
        <f t="shared" si="10"/>
        <v>0</v>
      </c>
      <c r="R170"/>
      <c r="S170"/>
      <c r="T170"/>
      <c r="U170"/>
      <c r="V170" s="358">
        <f t="shared" si="11"/>
        <v>0</v>
      </c>
      <c r="Y170"/>
      <c r="Z170"/>
      <c r="AC170" s="74">
        <f t="shared" si="12"/>
        <v>0</v>
      </c>
    </row>
    <row r="171" spans="3:29">
      <c r="C171"/>
      <c r="D171"/>
      <c r="F171"/>
      <c r="G171"/>
      <c r="H171" s="73">
        <f t="shared" si="9"/>
        <v>0</v>
      </c>
      <c r="O171" s="73">
        <f t="shared" si="10"/>
        <v>0</v>
      </c>
      <c r="R171"/>
      <c r="S171"/>
      <c r="T171"/>
      <c r="U171"/>
      <c r="V171" s="357">
        <f t="shared" si="11"/>
        <v>0</v>
      </c>
      <c r="Y171"/>
      <c r="Z171"/>
      <c r="AC171" s="360">
        <f t="shared" si="12"/>
        <v>0</v>
      </c>
    </row>
    <row r="172" spans="3:29">
      <c r="C172"/>
      <c r="D172"/>
      <c r="F172"/>
      <c r="G172"/>
      <c r="H172" s="74">
        <f t="shared" si="9"/>
        <v>0</v>
      </c>
      <c r="O172" s="74">
        <f t="shared" si="10"/>
        <v>0</v>
      </c>
      <c r="R172"/>
      <c r="S172"/>
      <c r="T172"/>
      <c r="U172"/>
      <c r="V172" s="358">
        <f t="shared" si="11"/>
        <v>0</v>
      </c>
      <c r="Y172"/>
      <c r="Z172"/>
      <c r="AC172" s="74">
        <f t="shared" si="12"/>
        <v>0</v>
      </c>
    </row>
    <row r="173" spans="3:29">
      <c r="C173"/>
      <c r="D173"/>
      <c r="F173"/>
      <c r="G173"/>
      <c r="H173" s="73">
        <f t="shared" si="9"/>
        <v>0</v>
      </c>
      <c r="O173" s="73">
        <f t="shared" si="10"/>
        <v>0</v>
      </c>
      <c r="R173"/>
      <c r="S173"/>
      <c r="T173"/>
      <c r="U173"/>
      <c r="V173" s="357">
        <f t="shared" si="11"/>
        <v>0</v>
      </c>
      <c r="Y173"/>
      <c r="Z173"/>
      <c r="AC173" s="360">
        <f t="shared" si="12"/>
        <v>0</v>
      </c>
    </row>
    <row r="174" spans="3:29">
      <c r="C174"/>
      <c r="D174"/>
      <c r="F174"/>
      <c r="G174"/>
      <c r="H174" s="74">
        <f t="shared" si="9"/>
        <v>0</v>
      </c>
      <c r="O174" s="74">
        <f t="shared" si="10"/>
        <v>0</v>
      </c>
      <c r="R174"/>
      <c r="S174"/>
      <c r="T174"/>
      <c r="U174"/>
      <c r="V174" s="358">
        <f t="shared" si="11"/>
        <v>0</v>
      </c>
      <c r="Y174"/>
      <c r="Z174"/>
      <c r="AC174" s="74">
        <f t="shared" si="12"/>
        <v>0</v>
      </c>
    </row>
    <row r="175" spans="3:29">
      <c r="C175"/>
      <c r="D175"/>
      <c r="F175"/>
      <c r="G175"/>
      <c r="H175" s="73">
        <f t="shared" si="9"/>
        <v>0</v>
      </c>
      <c r="O175" s="73">
        <f t="shared" si="10"/>
        <v>0</v>
      </c>
      <c r="R175"/>
      <c r="S175"/>
      <c r="T175"/>
      <c r="U175"/>
      <c r="V175" s="357">
        <f t="shared" si="11"/>
        <v>0</v>
      </c>
      <c r="Y175"/>
      <c r="Z175"/>
      <c r="AC175" s="360">
        <f t="shared" si="12"/>
        <v>0</v>
      </c>
    </row>
    <row r="176" spans="3:29">
      <c r="C176"/>
      <c r="D176"/>
      <c r="F176"/>
      <c r="G176"/>
      <c r="H176" s="74">
        <f t="shared" si="9"/>
        <v>0</v>
      </c>
      <c r="O176" s="74">
        <f t="shared" si="10"/>
        <v>0</v>
      </c>
      <c r="R176"/>
      <c r="S176"/>
      <c r="T176"/>
      <c r="U176"/>
      <c r="V176" s="358">
        <f t="shared" si="11"/>
        <v>0</v>
      </c>
      <c r="Y176"/>
      <c r="Z176"/>
      <c r="AC176" s="74">
        <f t="shared" si="12"/>
        <v>0</v>
      </c>
    </row>
    <row r="177" spans="3:29">
      <c r="C177"/>
      <c r="D177"/>
      <c r="F177"/>
      <c r="G177"/>
      <c r="H177" s="73">
        <f t="shared" si="9"/>
        <v>0</v>
      </c>
      <c r="O177" s="73">
        <f t="shared" si="10"/>
        <v>0</v>
      </c>
      <c r="R177"/>
      <c r="S177"/>
      <c r="T177"/>
      <c r="U177"/>
      <c r="V177" s="357">
        <f t="shared" si="11"/>
        <v>0</v>
      </c>
      <c r="Y177"/>
      <c r="Z177"/>
      <c r="AC177" s="360">
        <f t="shared" si="12"/>
        <v>0</v>
      </c>
    </row>
    <row r="178" spans="3:29">
      <c r="C178"/>
      <c r="D178"/>
      <c r="F178"/>
      <c r="G178"/>
      <c r="H178" s="74">
        <f t="shared" si="9"/>
        <v>0</v>
      </c>
      <c r="O178" s="74">
        <f t="shared" si="10"/>
        <v>0</v>
      </c>
      <c r="R178"/>
      <c r="S178"/>
      <c r="T178"/>
      <c r="U178"/>
      <c r="V178" s="358">
        <f t="shared" si="11"/>
        <v>0</v>
      </c>
      <c r="Y178"/>
      <c r="Z178"/>
      <c r="AC178" s="74">
        <f t="shared" si="12"/>
        <v>0</v>
      </c>
    </row>
    <row r="179" spans="3:29">
      <c r="C179"/>
      <c r="D179"/>
      <c r="F179"/>
      <c r="G179"/>
      <c r="H179" s="73">
        <f t="shared" si="9"/>
        <v>0</v>
      </c>
      <c r="O179" s="73">
        <f t="shared" si="10"/>
        <v>0</v>
      </c>
      <c r="R179"/>
      <c r="S179"/>
      <c r="T179"/>
      <c r="U179"/>
      <c r="V179" s="357">
        <f t="shared" si="11"/>
        <v>0</v>
      </c>
      <c r="Y179"/>
      <c r="Z179"/>
      <c r="AC179" s="360">
        <f t="shared" si="12"/>
        <v>0</v>
      </c>
    </row>
    <row r="180" spans="3:29">
      <c r="C180"/>
      <c r="D180"/>
      <c r="F180"/>
      <c r="G180"/>
      <c r="H180" s="74">
        <f t="shared" si="9"/>
        <v>0</v>
      </c>
      <c r="O180" s="74">
        <f t="shared" si="10"/>
        <v>0</v>
      </c>
      <c r="R180"/>
      <c r="S180"/>
      <c r="T180"/>
      <c r="U180"/>
      <c r="V180" s="358">
        <f t="shared" si="11"/>
        <v>0</v>
      </c>
      <c r="Y180"/>
      <c r="Z180"/>
      <c r="AC180" s="74">
        <f t="shared" si="12"/>
        <v>0</v>
      </c>
    </row>
    <row r="181" spans="3:29">
      <c r="C181"/>
      <c r="D181"/>
      <c r="F181"/>
      <c r="G181"/>
      <c r="H181" s="73">
        <f t="shared" si="9"/>
        <v>0</v>
      </c>
      <c r="O181" s="73">
        <f t="shared" si="10"/>
        <v>0</v>
      </c>
      <c r="R181"/>
      <c r="S181"/>
      <c r="T181"/>
      <c r="U181"/>
      <c r="V181" s="357">
        <f t="shared" si="11"/>
        <v>0</v>
      </c>
      <c r="Y181"/>
      <c r="Z181"/>
      <c r="AC181" s="360">
        <f t="shared" si="12"/>
        <v>0</v>
      </c>
    </row>
    <row r="182" spans="3:29">
      <c r="C182"/>
      <c r="D182"/>
      <c r="F182"/>
      <c r="G182"/>
      <c r="H182" s="74">
        <f t="shared" si="9"/>
        <v>0</v>
      </c>
      <c r="O182" s="74">
        <f t="shared" si="10"/>
        <v>0</v>
      </c>
      <c r="R182"/>
      <c r="S182"/>
      <c r="T182"/>
      <c r="U182"/>
      <c r="V182" s="358">
        <f t="shared" si="11"/>
        <v>0</v>
      </c>
      <c r="Y182"/>
      <c r="Z182"/>
      <c r="AC182" s="74">
        <f t="shared" si="12"/>
        <v>0</v>
      </c>
    </row>
    <row r="183" spans="3:29">
      <c r="C183"/>
      <c r="D183"/>
      <c r="F183"/>
      <c r="G183"/>
      <c r="H183" s="73">
        <f t="shared" si="9"/>
        <v>0</v>
      </c>
      <c r="O183" s="73">
        <f t="shared" si="10"/>
        <v>0</v>
      </c>
      <c r="R183"/>
      <c r="S183"/>
      <c r="T183"/>
      <c r="U183"/>
      <c r="V183" s="357">
        <f t="shared" si="11"/>
        <v>0</v>
      </c>
      <c r="Y183"/>
      <c r="Z183"/>
      <c r="AC183" s="360">
        <f t="shared" si="12"/>
        <v>0</v>
      </c>
    </row>
    <row r="184" spans="3:29">
      <c r="C184"/>
      <c r="D184"/>
      <c r="F184"/>
      <c r="G184"/>
      <c r="H184" s="74">
        <f t="shared" si="9"/>
        <v>0</v>
      </c>
      <c r="O184" s="74">
        <f t="shared" si="10"/>
        <v>0</v>
      </c>
      <c r="R184"/>
      <c r="S184"/>
      <c r="T184"/>
      <c r="U184"/>
      <c r="V184" s="358">
        <f t="shared" si="11"/>
        <v>0</v>
      </c>
      <c r="Y184"/>
      <c r="Z184"/>
      <c r="AC184" s="74">
        <f t="shared" si="12"/>
        <v>0</v>
      </c>
    </row>
    <row r="185" spans="3:29">
      <c r="C185"/>
      <c r="D185"/>
      <c r="F185"/>
      <c r="G185"/>
      <c r="H185" s="73">
        <f t="shared" si="9"/>
        <v>0</v>
      </c>
      <c r="O185" s="73">
        <f t="shared" si="10"/>
        <v>0</v>
      </c>
      <c r="R185"/>
      <c r="S185"/>
      <c r="T185"/>
      <c r="U185"/>
      <c r="V185" s="357">
        <f t="shared" si="11"/>
        <v>0</v>
      </c>
      <c r="Y185"/>
      <c r="Z185"/>
      <c r="AC185" s="360">
        <f t="shared" si="12"/>
        <v>0</v>
      </c>
    </row>
    <row r="186" spans="3:29">
      <c r="C186"/>
      <c r="D186"/>
      <c r="F186"/>
      <c r="G186"/>
      <c r="H186" s="74">
        <f t="shared" si="9"/>
        <v>0</v>
      </c>
      <c r="O186" s="74">
        <f t="shared" si="10"/>
        <v>0</v>
      </c>
      <c r="R186"/>
      <c r="S186"/>
      <c r="T186"/>
      <c r="U186"/>
      <c r="V186" s="358">
        <f t="shared" si="11"/>
        <v>0</v>
      </c>
      <c r="Y186"/>
      <c r="Z186"/>
      <c r="AC186" s="74">
        <f t="shared" si="12"/>
        <v>0</v>
      </c>
    </row>
    <row r="187" spans="3:29">
      <c r="C187"/>
      <c r="D187"/>
      <c r="F187"/>
      <c r="G187"/>
      <c r="H187" s="73">
        <f t="shared" si="9"/>
        <v>0</v>
      </c>
      <c r="O187" s="73">
        <f t="shared" si="10"/>
        <v>0</v>
      </c>
      <c r="R187"/>
      <c r="S187"/>
      <c r="T187"/>
      <c r="U187"/>
      <c r="V187" s="357">
        <f t="shared" si="11"/>
        <v>0</v>
      </c>
      <c r="Y187"/>
      <c r="Z187"/>
      <c r="AC187" s="360">
        <f t="shared" si="12"/>
        <v>0</v>
      </c>
    </row>
    <row r="188" spans="3:29">
      <c r="C188"/>
      <c r="D188"/>
      <c r="F188"/>
      <c r="G188"/>
      <c r="H188" s="74">
        <f t="shared" si="9"/>
        <v>0</v>
      </c>
      <c r="O188" s="74">
        <f t="shared" si="10"/>
        <v>0</v>
      </c>
      <c r="R188"/>
      <c r="S188"/>
      <c r="T188"/>
      <c r="U188"/>
      <c r="V188" s="358">
        <f t="shared" si="11"/>
        <v>0</v>
      </c>
      <c r="Y188"/>
      <c r="Z188"/>
      <c r="AC188" s="74">
        <f t="shared" si="12"/>
        <v>0</v>
      </c>
    </row>
    <row r="189" spans="3:29">
      <c r="C189"/>
      <c r="D189"/>
      <c r="F189"/>
      <c r="G189"/>
      <c r="H189" s="73">
        <f t="shared" si="9"/>
        <v>0</v>
      </c>
      <c r="O189" s="73">
        <f t="shared" si="10"/>
        <v>0</v>
      </c>
      <c r="R189"/>
      <c r="S189"/>
      <c r="T189"/>
      <c r="U189"/>
      <c r="V189" s="357">
        <f t="shared" si="11"/>
        <v>0</v>
      </c>
      <c r="Y189"/>
      <c r="Z189"/>
      <c r="AC189" s="360">
        <f t="shared" si="12"/>
        <v>0</v>
      </c>
    </row>
    <row r="190" spans="3:29">
      <c r="C190"/>
      <c r="D190"/>
      <c r="F190"/>
      <c r="G190"/>
      <c r="H190" s="74">
        <f t="shared" si="9"/>
        <v>0</v>
      </c>
      <c r="O190" s="74">
        <f t="shared" si="10"/>
        <v>0</v>
      </c>
      <c r="R190"/>
      <c r="S190"/>
      <c r="T190"/>
      <c r="U190"/>
      <c r="V190" s="358">
        <f t="shared" si="11"/>
        <v>0</v>
      </c>
      <c r="Y190"/>
      <c r="Z190"/>
      <c r="AC190" s="74">
        <f t="shared" si="12"/>
        <v>0</v>
      </c>
    </row>
    <row r="191" spans="3:29">
      <c r="C191"/>
      <c r="D191"/>
      <c r="F191"/>
      <c r="G191"/>
      <c r="H191" s="73">
        <f t="shared" si="9"/>
        <v>0</v>
      </c>
      <c r="O191" s="73">
        <f t="shared" si="10"/>
        <v>0</v>
      </c>
      <c r="R191"/>
      <c r="S191"/>
      <c r="T191"/>
      <c r="U191"/>
      <c r="V191" s="357">
        <f t="shared" si="11"/>
        <v>0</v>
      </c>
      <c r="Y191"/>
      <c r="Z191"/>
      <c r="AC191" s="360">
        <f t="shared" si="12"/>
        <v>0</v>
      </c>
    </row>
    <row r="192" spans="3:29">
      <c r="C192"/>
      <c r="D192"/>
      <c r="F192"/>
      <c r="G192"/>
      <c r="H192" s="74">
        <f t="shared" si="9"/>
        <v>0</v>
      </c>
      <c r="O192" s="74">
        <f t="shared" si="10"/>
        <v>0</v>
      </c>
      <c r="R192"/>
      <c r="S192"/>
      <c r="T192"/>
      <c r="U192"/>
      <c r="V192" s="358">
        <f t="shared" si="11"/>
        <v>0</v>
      </c>
      <c r="Y192"/>
      <c r="Z192"/>
      <c r="AC192" s="74">
        <f t="shared" si="12"/>
        <v>0</v>
      </c>
    </row>
    <row r="193" spans="3:29">
      <c r="C193"/>
      <c r="D193"/>
      <c r="F193"/>
      <c r="G193"/>
      <c r="H193" s="73">
        <f t="shared" si="9"/>
        <v>0</v>
      </c>
      <c r="O193" s="73">
        <f t="shared" si="10"/>
        <v>0</v>
      </c>
      <c r="R193"/>
      <c r="S193"/>
      <c r="T193"/>
      <c r="U193"/>
      <c r="V193" s="357">
        <f t="shared" si="11"/>
        <v>0</v>
      </c>
      <c r="Y193"/>
      <c r="Z193"/>
      <c r="AC193" s="360">
        <f t="shared" si="12"/>
        <v>0</v>
      </c>
    </row>
    <row r="194" spans="3:29">
      <c r="C194"/>
      <c r="D194"/>
      <c r="F194"/>
      <c r="G194"/>
      <c r="H194" s="74">
        <f t="shared" si="9"/>
        <v>0</v>
      </c>
      <c r="O194" s="74">
        <f t="shared" si="10"/>
        <v>0</v>
      </c>
      <c r="R194"/>
      <c r="S194"/>
      <c r="T194"/>
      <c r="U194"/>
      <c r="V194" s="358">
        <f t="shared" si="11"/>
        <v>0</v>
      </c>
      <c r="Y194"/>
      <c r="Z194"/>
      <c r="AC194" s="74">
        <f t="shared" si="12"/>
        <v>0</v>
      </c>
    </row>
    <row r="195" spans="3:29">
      <c r="C195"/>
      <c r="D195"/>
      <c r="F195"/>
      <c r="G195"/>
      <c r="H195" s="73">
        <f t="shared" si="9"/>
        <v>0</v>
      </c>
      <c r="O195" s="73">
        <f t="shared" si="10"/>
        <v>0</v>
      </c>
      <c r="R195"/>
      <c r="S195"/>
      <c r="T195"/>
      <c r="U195"/>
      <c r="V195" s="357">
        <f t="shared" si="11"/>
        <v>0</v>
      </c>
      <c r="Y195"/>
      <c r="Z195"/>
      <c r="AC195" s="360">
        <f t="shared" si="12"/>
        <v>0</v>
      </c>
    </row>
    <row r="196" spans="3:29">
      <c r="C196"/>
      <c r="D196"/>
      <c r="F196"/>
      <c r="G196"/>
      <c r="H196" s="74">
        <f t="shared" si="9"/>
        <v>0</v>
      </c>
      <c r="O196" s="74">
        <f t="shared" si="10"/>
        <v>0</v>
      </c>
      <c r="R196"/>
      <c r="S196"/>
      <c r="T196"/>
      <c r="U196"/>
      <c r="V196" s="358">
        <f t="shared" si="11"/>
        <v>0</v>
      </c>
      <c r="Y196"/>
      <c r="Z196"/>
      <c r="AC196" s="74">
        <f t="shared" si="12"/>
        <v>0</v>
      </c>
    </row>
    <row r="197" spans="3:29">
      <c r="C197"/>
      <c r="D197"/>
      <c r="F197"/>
      <c r="G197"/>
      <c r="H197" s="73">
        <f t="shared" si="9"/>
        <v>0</v>
      </c>
      <c r="O197" s="73">
        <f t="shared" si="10"/>
        <v>0</v>
      </c>
      <c r="R197"/>
      <c r="S197"/>
      <c r="T197"/>
      <c r="U197"/>
      <c r="V197" s="357">
        <f t="shared" si="11"/>
        <v>0</v>
      </c>
      <c r="Y197"/>
      <c r="Z197"/>
      <c r="AC197" s="360">
        <f t="shared" si="12"/>
        <v>0</v>
      </c>
    </row>
    <row r="198" spans="3:29">
      <c r="C198"/>
      <c r="D198"/>
      <c r="F198"/>
      <c r="G198"/>
      <c r="H198" s="74">
        <f t="shared" ref="H198:H261" si="13">F198-G198</f>
        <v>0</v>
      </c>
      <c r="O198" s="74">
        <f t="shared" ref="O198:O261" si="14">M198-N198</f>
        <v>0</v>
      </c>
      <c r="R198"/>
      <c r="S198"/>
      <c r="T198"/>
      <c r="U198"/>
      <c r="V198" s="358">
        <f t="shared" ref="V198:V261" si="15">T198-U198</f>
        <v>0</v>
      </c>
      <c r="Y198"/>
      <c r="Z198"/>
      <c r="AC198" s="74">
        <f t="shared" si="12"/>
        <v>0</v>
      </c>
    </row>
    <row r="199" spans="3:29">
      <c r="C199"/>
      <c r="D199"/>
      <c r="F199"/>
      <c r="G199"/>
      <c r="H199" s="73">
        <f t="shared" si="13"/>
        <v>0</v>
      </c>
      <c r="O199" s="73">
        <f t="shared" si="14"/>
        <v>0</v>
      </c>
      <c r="R199"/>
      <c r="S199"/>
      <c r="T199"/>
      <c r="U199"/>
      <c r="V199" s="357">
        <f t="shared" si="15"/>
        <v>0</v>
      </c>
      <c r="Y199"/>
      <c r="Z199"/>
      <c r="AC199" s="360">
        <f t="shared" si="12"/>
        <v>0</v>
      </c>
    </row>
    <row r="200" spans="3:29">
      <c r="C200"/>
      <c r="D200"/>
      <c r="F200"/>
      <c r="G200"/>
      <c r="H200" s="74">
        <f t="shared" si="13"/>
        <v>0</v>
      </c>
      <c r="O200" s="74">
        <f t="shared" si="14"/>
        <v>0</v>
      </c>
      <c r="R200"/>
      <c r="S200"/>
      <c r="T200"/>
      <c r="U200"/>
      <c r="V200" s="358">
        <f t="shared" si="15"/>
        <v>0</v>
      </c>
      <c r="Y200"/>
      <c r="Z200"/>
      <c r="AC200" s="74">
        <f t="shared" si="12"/>
        <v>0</v>
      </c>
    </row>
    <row r="201" spans="3:29">
      <c r="C201"/>
      <c r="D201"/>
      <c r="F201"/>
      <c r="G201"/>
      <c r="H201" s="73">
        <f t="shared" si="13"/>
        <v>0</v>
      </c>
      <c r="O201" s="73">
        <f t="shared" si="14"/>
        <v>0</v>
      </c>
      <c r="R201"/>
      <c r="S201"/>
      <c r="T201"/>
      <c r="U201"/>
      <c r="V201" s="357">
        <f t="shared" si="15"/>
        <v>0</v>
      </c>
      <c r="Y201"/>
      <c r="Z201"/>
      <c r="AC201" s="360">
        <f t="shared" ref="AC201:AC264" si="16">AA201-AB201</f>
        <v>0</v>
      </c>
    </row>
    <row r="202" spans="3:29">
      <c r="C202"/>
      <c r="D202"/>
      <c r="F202"/>
      <c r="G202"/>
      <c r="H202" s="74">
        <f t="shared" si="13"/>
        <v>0</v>
      </c>
      <c r="O202" s="74">
        <f t="shared" si="14"/>
        <v>0</v>
      </c>
      <c r="R202"/>
      <c r="S202"/>
      <c r="T202"/>
      <c r="U202"/>
      <c r="V202" s="358">
        <f t="shared" si="15"/>
        <v>0</v>
      </c>
      <c r="Y202"/>
      <c r="Z202"/>
      <c r="AC202" s="74">
        <f t="shared" si="16"/>
        <v>0</v>
      </c>
    </row>
    <row r="203" spans="3:29">
      <c r="C203"/>
      <c r="D203"/>
      <c r="F203"/>
      <c r="G203"/>
      <c r="H203" s="73">
        <f t="shared" si="13"/>
        <v>0</v>
      </c>
      <c r="O203" s="73">
        <f t="shared" si="14"/>
        <v>0</v>
      </c>
      <c r="R203"/>
      <c r="S203"/>
      <c r="T203"/>
      <c r="U203"/>
      <c r="V203" s="357">
        <f t="shared" si="15"/>
        <v>0</v>
      </c>
      <c r="Y203"/>
      <c r="Z203"/>
      <c r="AC203" s="360">
        <f t="shared" si="16"/>
        <v>0</v>
      </c>
    </row>
    <row r="204" spans="3:29">
      <c r="C204"/>
      <c r="D204"/>
      <c r="F204"/>
      <c r="G204"/>
      <c r="H204" s="74">
        <f t="shared" si="13"/>
        <v>0</v>
      </c>
      <c r="O204" s="74">
        <f t="shared" si="14"/>
        <v>0</v>
      </c>
      <c r="R204"/>
      <c r="S204"/>
      <c r="T204"/>
      <c r="U204"/>
      <c r="V204" s="358">
        <f t="shared" si="15"/>
        <v>0</v>
      </c>
      <c r="Y204"/>
      <c r="Z204"/>
      <c r="AC204" s="74">
        <f t="shared" si="16"/>
        <v>0</v>
      </c>
    </row>
    <row r="205" spans="3:29">
      <c r="C205"/>
      <c r="D205"/>
      <c r="F205"/>
      <c r="G205"/>
      <c r="H205" s="73">
        <f t="shared" si="13"/>
        <v>0</v>
      </c>
      <c r="O205" s="73">
        <f t="shared" si="14"/>
        <v>0</v>
      </c>
      <c r="R205"/>
      <c r="S205"/>
      <c r="T205"/>
      <c r="U205"/>
      <c r="V205" s="357">
        <f t="shared" si="15"/>
        <v>0</v>
      </c>
      <c r="Y205"/>
      <c r="Z205"/>
      <c r="AC205" s="360">
        <f t="shared" si="16"/>
        <v>0</v>
      </c>
    </row>
    <row r="206" spans="3:29">
      <c r="C206"/>
      <c r="D206"/>
      <c r="F206"/>
      <c r="G206"/>
      <c r="H206" s="74">
        <f t="shared" si="13"/>
        <v>0</v>
      </c>
      <c r="O206" s="74">
        <f t="shared" si="14"/>
        <v>0</v>
      </c>
      <c r="R206"/>
      <c r="S206"/>
      <c r="T206"/>
      <c r="U206"/>
      <c r="V206" s="358">
        <f t="shared" si="15"/>
        <v>0</v>
      </c>
      <c r="Y206"/>
      <c r="Z206"/>
      <c r="AC206" s="74">
        <f t="shared" si="16"/>
        <v>0</v>
      </c>
    </row>
    <row r="207" spans="3:29">
      <c r="C207"/>
      <c r="D207"/>
      <c r="F207"/>
      <c r="G207"/>
      <c r="H207" s="73">
        <f t="shared" si="13"/>
        <v>0</v>
      </c>
      <c r="O207" s="73">
        <f t="shared" si="14"/>
        <v>0</v>
      </c>
      <c r="R207"/>
      <c r="S207"/>
      <c r="T207"/>
      <c r="U207"/>
      <c r="V207" s="357">
        <f t="shared" si="15"/>
        <v>0</v>
      </c>
      <c r="Y207"/>
      <c r="Z207"/>
      <c r="AC207" s="360">
        <f t="shared" si="16"/>
        <v>0</v>
      </c>
    </row>
    <row r="208" spans="3:29">
      <c r="C208"/>
      <c r="D208"/>
      <c r="F208"/>
      <c r="G208"/>
      <c r="H208" s="74">
        <f t="shared" si="13"/>
        <v>0</v>
      </c>
      <c r="O208" s="74">
        <f t="shared" si="14"/>
        <v>0</v>
      </c>
      <c r="R208"/>
      <c r="S208"/>
      <c r="T208"/>
      <c r="U208"/>
      <c r="V208" s="358">
        <f t="shared" si="15"/>
        <v>0</v>
      </c>
      <c r="Y208"/>
      <c r="Z208"/>
      <c r="AC208" s="74">
        <f t="shared" si="16"/>
        <v>0</v>
      </c>
    </row>
    <row r="209" spans="3:29">
      <c r="C209"/>
      <c r="D209"/>
      <c r="F209"/>
      <c r="G209"/>
      <c r="H209" s="73">
        <f t="shared" si="13"/>
        <v>0</v>
      </c>
      <c r="O209" s="73">
        <f t="shared" si="14"/>
        <v>0</v>
      </c>
      <c r="R209"/>
      <c r="S209"/>
      <c r="T209"/>
      <c r="U209"/>
      <c r="V209" s="357">
        <f t="shared" si="15"/>
        <v>0</v>
      </c>
      <c r="Y209"/>
      <c r="Z209"/>
      <c r="AC209" s="360">
        <f t="shared" si="16"/>
        <v>0</v>
      </c>
    </row>
    <row r="210" spans="3:29">
      <c r="C210"/>
      <c r="D210"/>
      <c r="F210"/>
      <c r="G210"/>
      <c r="H210" s="74">
        <f t="shared" si="13"/>
        <v>0</v>
      </c>
      <c r="O210" s="74">
        <f t="shared" si="14"/>
        <v>0</v>
      </c>
      <c r="R210"/>
      <c r="S210"/>
      <c r="T210"/>
      <c r="U210"/>
      <c r="V210" s="358">
        <f t="shared" si="15"/>
        <v>0</v>
      </c>
      <c r="Y210"/>
      <c r="Z210"/>
      <c r="AC210" s="74">
        <f t="shared" si="16"/>
        <v>0</v>
      </c>
    </row>
    <row r="211" spans="3:29">
      <c r="C211"/>
      <c r="D211"/>
      <c r="F211"/>
      <c r="G211"/>
      <c r="H211" s="73">
        <f t="shared" si="13"/>
        <v>0</v>
      </c>
      <c r="O211" s="73">
        <f t="shared" si="14"/>
        <v>0</v>
      </c>
      <c r="R211"/>
      <c r="S211"/>
      <c r="T211"/>
      <c r="U211"/>
      <c r="V211" s="357">
        <f t="shared" si="15"/>
        <v>0</v>
      </c>
      <c r="Y211"/>
      <c r="Z211"/>
      <c r="AC211" s="360">
        <f t="shared" si="16"/>
        <v>0</v>
      </c>
    </row>
    <row r="212" spans="3:29">
      <c r="C212"/>
      <c r="D212"/>
      <c r="F212"/>
      <c r="G212"/>
      <c r="H212" s="74">
        <f t="shared" si="13"/>
        <v>0</v>
      </c>
      <c r="O212" s="74">
        <f t="shared" si="14"/>
        <v>0</v>
      </c>
      <c r="R212"/>
      <c r="S212"/>
      <c r="T212"/>
      <c r="U212"/>
      <c r="V212" s="358">
        <f t="shared" si="15"/>
        <v>0</v>
      </c>
      <c r="Y212"/>
      <c r="Z212"/>
      <c r="AC212" s="74">
        <f t="shared" si="16"/>
        <v>0</v>
      </c>
    </row>
    <row r="213" spans="3:29">
      <c r="C213"/>
      <c r="D213"/>
      <c r="F213"/>
      <c r="G213"/>
      <c r="H213" s="73">
        <f t="shared" si="13"/>
        <v>0</v>
      </c>
      <c r="O213" s="73">
        <f t="shared" si="14"/>
        <v>0</v>
      </c>
      <c r="R213"/>
      <c r="S213"/>
      <c r="T213"/>
      <c r="U213"/>
      <c r="V213" s="357">
        <f t="shared" si="15"/>
        <v>0</v>
      </c>
      <c r="Y213"/>
      <c r="Z213"/>
      <c r="AC213" s="360">
        <f t="shared" si="16"/>
        <v>0</v>
      </c>
    </row>
    <row r="214" spans="3:29">
      <c r="C214"/>
      <c r="D214"/>
      <c r="F214"/>
      <c r="G214"/>
      <c r="H214" s="74">
        <f t="shared" si="13"/>
        <v>0</v>
      </c>
      <c r="O214" s="74">
        <f t="shared" si="14"/>
        <v>0</v>
      </c>
      <c r="R214"/>
      <c r="S214"/>
      <c r="T214"/>
      <c r="U214"/>
      <c r="V214" s="358">
        <f t="shared" si="15"/>
        <v>0</v>
      </c>
      <c r="Y214"/>
      <c r="Z214"/>
      <c r="AC214" s="74">
        <f t="shared" si="16"/>
        <v>0</v>
      </c>
    </row>
    <row r="215" spans="3:29">
      <c r="C215"/>
      <c r="D215"/>
      <c r="F215"/>
      <c r="G215"/>
      <c r="H215" s="73">
        <f t="shared" si="13"/>
        <v>0</v>
      </c>
      <c r="O215" s="73">
        <f t="shared" si="14"/>
        <v>0</v>
      </c>
      <c r="R215"/>
      <c r="S215"/>
      <c r="T215"/>
      <c r="U215"/>
      <c r="V215" s="357">
        <f t="shared" si="15"/>
        <v>0</v>
      </c>
      <c r="Y215"/>
      <c r="Z215"/>
      <c r="AC215" s="360">
        <f t="shared" si="16"/>
        <v>0</v>
      </c>
    </row>
    <row r="216" spans="3:29">
      <c r="C216"/>
      <c r="D216"/>
      <c r="F216"/>
      <c r="G216"/>
      <c r="H216" s="74">
        <f t="shared" si="13"/>
        <v>0</v>
      </c>
      <c r="O216" s="74">
        <f t="shared" si="14"/>
        <v>0</v>
      </c>
      <c r="R216"/>
      <c r="S216"/>
      <c r="T216"/>
      <c r="U216"/>
      <c r="V216" s="358">
        <f t="shared" si="15"/>
        <v>0</v>
      </c>
      <c r="Y216"/>
      <c r="Z216"/>
      <c r="AC216" s="74">
        <f t="shared" si="16"/>
        <v>0</v>
      </c>
    </row>
    <row r="217" spans="3:29">
      <c r="C217"/>
      <c r="D217"/>
      <c r="F217"/>
      <c r="G217"/>
      <c r="H217" s="73">
        <f t="shared" si="13"/>
        <v>0</v>
      </c>
      <c r="O217" s="73">
        <f t="shared" si="14"/>
        <v>0</v>
      </c>
      <c r="R217"/>
      <c r="S217"/>
      <c r="T217"/>
      <c r="U217"/>
      <c r="V217" s="357">
        <f t="shared" si="15"/>
        <v>0</v>
      </c>
      <c r="Y217"/>
      <c r="Z217"/>
      <c r="AC217" s="360">
        <f t="shared" si="16"/>
        <v>0</v>
      </c>
    </row>
    <row r="218" spans="3:29">
      <c r="C218"/>
      <c r="D218"/>
      <c r="F218"/>
      <c r="G218"/>
      <c r="H218" s="74">
        <f t="shared" si="13"/>
        <v>0</v>
      </c>
      <c r="O218" s="74">
        <f t="shared" si="14"/>
        <v>0</v>
      </c>
      <c r="R218"/>
      <c r="S218"/>
      <c r="T218"/>
      <c r="U218"/>
      <c r="V218" s="358">
        <f t="shared" si="15"/>
        <v>0</v>
      </c>
      <c r="Y218"/>
      <c r="Z218"/>
      <c r="AC218" s="74">
        <f t="shared" si="16"/>
        <v>0</v>
      </c>
    </row>
    <row r="219" spans="3:29">
      <c r="C219"/>
      <c r="D219"/>
      <c r="F219"/>
      <c r="G219"/>
      <c r="H219" s="73">
        <f t="shared" si="13"/>
        <v>0</v>
      </c>
      <c r="O219" s="73">
        <f t="shared" si="14"/>
        <v>0</v>
      </c>
      <c r="R219"/>
      <c r="S219"/>
      <c r="T219"/>
      <c r="U219"/>
      <c r="V219" s="357">
        <f t="shared" si="15"/>
        <v>0</v>
      </c>
      <c r="Y219"/>
      <c r="Z219"/>
      <c r="AC219" s="360">
        <f t="shared" si="16"/>
        <v>0</v>
      </c>
    </row>
    <row r="220" spans="3:29">
      <c r="C220"/>
      <c r="D220"/>
      <c r="F220"/>
      <c r="G220"/>
      <c r="H220" s="74">
        <f t="shared" si="13"/>
        <v>0</v>
      </c>
      <c r="O220" s="74">
        <f t="shared" si="14"/>
        <v>0</v>
      </c>
      <c r="R220"/>
      <c r="S220"/>
      <c r="T220"/>
      <c r="U220"/>
      <c r="V220" s="358">
        <f t="shared" si="15"/>
        <v>0</v>
      </c>
      <c r="Y220"/>
      <c r="Z220"/>
      <c r="AC220" s="74">
        <f t="shared" si="16"/>
        <v>0</v>
      </c>
    </row>
    <row r="221" spans="3:29">
      <c r="C221"/>
      <c r="D221"/>
      <c r="F221"/>
      <c r="G221"/>
      <c r="H221" s="73">
        <f t="shared" si="13"/>
        <v>0</v>
      </c>
      <c r="O221" s="73">
        <f t="shared" si="14"/>
        <v>0</v>
      </c>
      <c r="R221"/>
      <c r="S221"/>
      <c r="T221"/>
      <c r="U221"/>
      <c r="V221" s="357">
        <f t="shared" si="15"/>
        <v>0</v>
      </c>
      <c r="Y221"/>
      <c r="Z221"/>
      <c r="AC221" s="360">
        <f t="shared" si="16"/>
        <v>0</v>
      </c>
    </row>
    <row r="222" spans="3:29">
      <c r="C222"/>
      <c r="D222"/>
      <c r="F222"/>
      <c r="G222"/>
      <c r="H222" s="74">
        <f t="shared" si="13"/>
        <v>0</v>
      </c>
      <c r="O222" s="74">
        <f t="shared" si="14"/>
        <v>0</v>
      </c>
      <c r="R222"/>
      <c r="S222"/>
      <c r="T222"/>
      <c r="U222"/>
      <c r="V222" s="358">
        <f t="shared" si="15"/>
        <v>0</v>
      </c>
      <c r="Y222"/>
      <c r="Z222"/>
      <c r="AC222" s="74">
        <f t="shared" si="16"/>
        <v>0</v>
      </c>
    </row>
    <row r="223" spans="3:29">
      <c r="C223"/>
      <c r="D223"/>
      <c r="F223"/>
      <c r="G223"/>
      <c r="H223" s="73">
        <f t="shared" si="13"/>
        <v>0</v>
      </c>
      <c r="O223" s="73">
        <f t="shared" si="14"/>
        <v>0</v>
      </c>
      <c r="R223"/>
      <c r="S223"/>
      <c r="T223"/>
      <c r="U223"/>
      <c r="V223" s="357">
        <f t="shared" si="15"/>
        <v>0</v>
      </c>
      <c r="Y223"/>
      <c r="Z223"/>
      <c r="AC223" s="360">
        <f t="shared" si="16"/>
        <v>0</v>
      </c>
    </row>
    <row r="224" spans="3:29">
      <c r="C224"/>
      <c r="D224"/>
      <c r="F224"/>
      <c r="G224"/>
      <c r="H224" s="74">
        <f t="shared" si="13"/>
        <v>0</v>
      </c>
      <c r="O224" s="74">
        <f t="shared" si="14"/>
        <v>0</v>
      </c>
      <c r="R224"/>
      <c r="S224"/>
      <c r="T224"/>
      <c r="U224"/>
      <c r="V224" s="358">
        <f t="shared" si="15"/>
        <v>0</v>
      </c>
      <c r="Y224"/>
      <c r="Z224"/>
      <c r="AC224" s="74">
        <f t="shared" si="16"/>
        <v>0</v>
      </c>
    </row>
    <row r="225" spans="3:29">
      <c r="C225"/>
      <c r="D225"/>
      <c r="F225"/>
      <c r="G225"/>
      <c r="H225" s="73">
        <f t="shared" si="13"/>
        <v>0</v>
      </c>
      <c r="O225" s="73">
        <f t="shared" si="14"/>
        <v>0</v>
      </c>
      <c r="R225"/>
      <c r="S225"/>
      <c r="T225"/>
      <c r="U225"/>
      <c r="V225" s="357">
        <f t="shared" si="15"/>
        <v>0</v>
      </c>
      <c r="Y225"/>
      <c r="Z225"/>
      <c r="AC225" s="360">
        <f t="shared" si="16"/>
        <v>0</v>
      </c>
    </row>
    <row r="226" spans="3:29">
      <c r="C226"/>
      <c r="D226"/>
      <c r="F226"/>
      <c r="G226"/>
      <c r="H226" s="74">
        <f t="shared" si="13"/>
        <v>0</v>
      </c>
      <c r="O226" s="74">
        <f t="shared" si="14"/>
        <v>0</v>
      </c>
      <c r="R226"/>
      <c r="S226"/>
      <c r="T226"/>
      <c r="U226"/>
      <c r="V226" s="358">
        <f t="shared" si="15"/>
        <v>0</v>
      </c>
      <c r="Y226"/>
      <c r="Z226"/>
      <c r="AC226" s="74">
        <f t="shared" si="16"/>
        <v>0</v>
      </c>
    </row>
    <row r="227" spans="3:29">
      <c r="C227"/>
      <c r="D227"/>
      <c r="F227"/>
      <c r="G227"/>
      <c r="H227" s="73">
        <f t="shared" si="13"/>
        <v>0</v>
      </c>
      <c r="O227" s="73">
        <f t="shared" si="14"/>
        <v>0</v>
      </c>
      <c r="R227"/>
      <c r="S227"/>
      <c r="T227"/>
      <c r="U227"/>
      <c r="V227" s="357">
        <f t="shared" si="15"/>
        <v>0</v>
      </c>
      <c r="Y227"/>
      <c r="Z227"/>
      <c r="AC227" s="360">
        <f t="shared" si="16"/>
        <v>0</v>
      </c>
    </row>
    <row r="228" spans="3:29">
      <c r="C228"/>
      <c r="D228"/>
      <c r="F228"/>
      <c r="G228"/>
      <c r="H228" s="74">
        <f t="shared" si="13"/>
        <v>0</v>
      </c>
      <c r="O228" s="74">
        <f t="shared" si="14"/>
        <v>0</v>
      </c>
      <c r="R228"/>
      <c r="S228"/>
      <c r="T228"/>
      <c r="U228"/>
      <c r="V228" s="358">
        <f t="shared" si="15"/>
        <v>0</v>
      </c>
      <c r="Y228"/>
      <c r="Z228"/>
      <c r="AC228" s="74">
        <f t="shared" si="16"/>
        <v>0</v>
      </c>
    </row>
    <row r="229" spans="3:29">
      <c r="C229"/>
      <c r="D229"/>
      <c r="F229"/>
      <c r="G229"/>
      <c r="H229" s="73">
        <f t="shared" si="13"/>
        <v>0</v>
      </c>
      <c r="O229" s="73">
        <f t="shared" si="14"/>
        <v>0</v>
      </c>
      <c r="R229"/>
      <c r="S229"/>
      <c r="T229"/>
      <c r="U229"/>
      <c r="V229" s="357">
        <f t="shared" si="15"/>
        <v>0</v>
      </c>
      <c r="Y229"/>
      <c r="Z229"/>
      <c r="AC229" s="360">
        <f t="shared" si="16"/>
        <v>0</v>
      </c>
    </row>
    <row r="230" spans="3:29">
      <c r="C230"/>
      <c r="D230"/>
      <c r="F230"/>
      <c r="G230"/>
      <c r="H230" s="74">
        <f t="shared" si="13"/>
        <v>0</v>
      </c>
      <c r="O230" s="74">
        <f t="shared" si="14"/>
        <v>0</v>
      </c>
      <c r="R230"/>
      <c r="S230"/>
      <c r="T230"/>
      <c r="U230"/>
      <c r="V230" s="358">
        <f t="shared" si="15"/>
        <v>0</v>
      </c>
      <c r="Y230"/>
      <c r="Z230"/>
      <c r="AC230" s="74">
        <f t="shared" si="16"/>
        <v>0</v>
      </c>
    </row>
    <row r="231" spans="3:29">
      <c r="C231"/>
      <c r="D231"/>
      <c r="F231"/>
      <c r="G231"/>
      <c r="H231" s="73">
        <f t="shared" si="13"/>
        <v>0</v>
      </c>
      <c r="O231" s="73">
        <f t="shared" si="14"/>
        <v>0</v>
      </c>
      <c r="R231"/>
      <c r="S231"/>
      <c r="T231"/>
      <c r="U231"/>
      <c r="V231" s="357">
        <f t="shared" si="15"/>
        <v>0</v>
      </c>
      <c r="Y231"/>
      <c r="Z231"/>
      <c r="AC231" s="360">
        <f t="shared" si="16"/>
        <v>0</v>
      </c>
    </row>
    <row r="232" spans="3:29">
      <c r="C232"/>
      <c r="D232"/>
      <c r="F232"/>
      <c r="G232"/>
      <c r="H232" s="74">
        <f t="shared" si="13"/>
        <v>0</v>
      </c>
      <c r="O232" s="74">
        <f t="shared" si="14"/>
        <v>0</v>
      </c>
      <c r="R232"/>
      <c r="S232"/>
      <c r="T232"/>
      <c r="U232"/>
      <c r="V232" s="358">
        <f t="shared" si="15"/>
        <v>0</v>
      </c>
      <c r="Y232"/>
      <c r="Z232"/>
      <c r="AC232" s="74">
        <f t="shared" si="16"/>
        <v>0</v>
      </c>
    </row>
    <row r="233" spans="3:29">
      <c r="C233"/>
      <c r="D233"/>
      <c r="F233"/>
      <c r="G233"/>
      <c r="H233" s="73">
        <f t="shared" si="13"/>
        <v>0</v>
      </c>
      <c r="O233" s="73">
        <f t="shared" si="14"/>
        <v>0</v>
      </c>
      <c r="R233"/>
      <c r="S233"/>
      <c r="T233"/>
      <c r="U233"/>
      <c r="V233" s="357">
        <f t="shared" si="15"/>
        <v>0</v>
      </c>
      <c r="Y233"/>
      <c r="Z233"/>
      <c r="AC233" s="360">
        <f t="shared" si="16"/>
        <v>0</v>
      </c>
    </row>
    <row r="234" spans="3:29">
      <c r="C234"/>
      <c r="D234"/>
      <c r="F234"/>
      <c r="G234"/>
      <c r="H234" s="74">
        <f t="shared" si="13"/>
        <v>0</v>
      </c>
      <c r="O234" s="74">
        <f t="shared" si="14"/>
        <v>0</v>
      </c>
      <c r="R234"/>
      <c r="S234"/>
      <c r="T234"/>
      <c r="U234"/>
      <c r="V234" s="358">
        <f t="shared" si="15"/>
        <v>0</v>
      </c>
      <c r="Y234"/>
      <c r="Z234"/>
      <c r="AC234" s="74">
        <f t="shared" si="16"/>
        <v>0</v>
      </c>
    </row>
    <row r="235" spans="3:29">
      <c r="C235"/>
      <c r="D235"/>
      <c r="F235"/>
      <c r="G235"/>
      <c r="H235" s="73">
        <f t="shared" si="13"/>
        <v>0</v>
      </c>
      <c r="O235" s="73">
        <f t="shared" si="14"/>
        <v>0</v>
      </c>
      <c r="R235"/>
      <c r="S235"/>
      <c r="T235"/>
      <c r="U235"/>
      <c r="V235" s="357">
        <f t="shared" si="15"/>
        <v>0</v>
      </c>
      <c r="Y235"/>
      <c r="Z235"/>
      <c r="AC235" s="360">
        <f t="shared" si="16"/>
        <v>0</v>
      </c>
    </row>
    <row r="236" spans="3:29">
      <c r="C236"/>
      <c r="D236"/>
      <c r="F236"/>
      <c r="G236"/>
      <c r="H236" s="74">
        <f t="shared" si="13"/>
        <v>0</v>
      </c>
      <c r="O236" s="74">
        <f t="shared" si="14"/>
        <v>0</v>
      </c>
      <c r="R236"/>
      <c r="S236"/>
      <c r="T236"/>
      <c r="U236"/>
      <c r="V236" s="358">
        <f t="shared" si="15"/>
        <v>0</v>
      </c>
      <c r="Y236"/>
      <c r="Z236"/>
      <c r="AC236" s="74">
        <f t="shared" si="16"/>
        <v>0</v>
      </c>
    </row>
    <row r="237" spans="3:29">
      <c r="C237"/>
      <c r="D237"/>
      <c r="F237"/>
      <c r="G237"/>
      <c r="H237" s="73">
        <f t="shared" si="13"/>
        <v>0</v>
      </c>
      <c r="O237" s="73">
        <f t="shared" si="14"/>
        <v>0</v>
      </c>
      <c r="R237"/>
      <c r="S237"/>
      <c r="T237"/>
      <c r="U237"/>
      <c r="V237" s="357">
        <f t="shared" si="15"/>
        <v>0</v>
      </c>
      <c r="Y237"/>
      <c r="Z237"/>
      <c r="AC237" s="360">
        <f t="shared" si="16"/>
        <v>0</v>
      </c>
    </row>
    <row r="238" spans="3:29">
      <c r="C238"/>
      <c r="D238"/>
      <c r="F238"/>
      <c r="G238"/>
      <c r="H238" s="74">
        <f t="shared" si="13"/>
        <v>0</v>
      </c>
      <c r="O238" s="74">
        <f t="shared" si="14"/>
        <v>0</v>
      </c>
      <c r="R238"/>
      <c r="S238"/>
      <c r="T238"/>
      <c r="U238"/>
      <c r="V238" s="358">
        <f t="shared" si="15"/>
        <v>0</v>
      </c>
      <c r="Y238"/>
      <c r="Z238"/>
      <c r="AC238" s="74">
        <f t="shared" si="16"/>
        <v>0</v>
      </c>
    </row>
    <row r="239" spans="3:29">
      <c r="C239"/>
      <c r="D239"/>
      <c r="F239"/>
      <c r="G239"/>
      <c r="H239" s="73">
        <f t="shared" si="13"/>
        <v>0</v>
      </c>
      <c r="O239" s="73">
        <f t="shared" si="14"/>
        <v>0</v>
      </c>
      <c r="R239"/>
      <c r="S239"/>
      <c r="T239"/>
      <c r="U239"/>
      <c r="V239" s="357">
        <f t="shared" si="15"/>
        <v>0</v>
      </c>
      <c r="Y239"/>
      <c r="Z239"/>
      <c r="AC239" s="360">
        <f t="shared" si="16"/>
        <v>0</v>
      </c>
    </row>
    <row r="240" spans="3:29">
      <c r="C240"/>
      <c r="D240"/>
      <c r="F240"/>
      <c r="G240"/>
      <c r="H240" s="74">
        <f t="shared" si="13"/>
        <v>0</v>
      </c>
      <c r="O240" s="74">
        <f t="shared" si="14"/>
        <v>0</v>
      </c>
      <c r="R240"/>
      <c r="S240"/>
      <c r="T240"/>
      <c r="U240"/>
      <c r="V240" s="358">
        <f t="shared" si="15"/>
        <v>0</v>
      </c>
      <c r="Y240"/>
      <c r="Z240"/>
      <c r="AC240" s="74">
        <f t="shared" si="16"/>
        <v>0</v>
      </c>
    </row>
    <row r="241" spans="3:29">
      <c r="C241"/>
      <c r="D241"/>
      <c r="F241"/>
      <c r="G241"/>
      <c r="H241" s="73">
        <f t="shared" si="13"/>
        <v>0</v>
      </c>
      <c r="O241" s="73">
        <f t="shared" si="14"/>
        <v>0</v>
      </c>
      <c r="R241"/>
      <c r="S241"/>
      <c r="T241"/>
      <c r="U241"/>
      <c r="V241" s="357">
        <f t="shared" si="15"/>
        <v>0</v>
      </c>
      <c r="Y241"/>
      <c r="Z241"/>
      <c r="AC241" s="360">
        <f t="shared" si="16"/>
        <v>0</v>
      </c>
    </row>
    <row r="242" spans="3:29">
      <c r="C242"/>
      <c r="D242"/>
      <c r="F242"/>
      <c r="G242"/>
      <c r="H242" s="74">
        <f t="shared" si="13"/>
        <v>0</v>
      </c>
      <c r="O242" s="74">
        <f t="shared" si="14"/>
        <v>0</v>
      </c>
      <c r="R242"/>
      <c r="S242"/>
      <c r="T242"/>
      <c r="U242"/>
      <c r="V242" s="358">
        <f t="shared" si="15"/>
        <v>0</v>
      </c>
      <c r="Y242"/>
      <c r="Z242"/>
      <c r="AC242" s="74">
        <f t="shared" si="16"/>
        <v>0</v>
      </c>
    </row>
    <row r="243" spans="3:29">
      <c r="C243"/>
      <c r="D243"/>
      <c r="F243"/>
      <c r="G243"/>
      <c r="H243" s="73">
        <f t="shared" si="13"/>
        <v>0</v>
      </c>
      <c r="O243" s="73">
        <f t="shared" si="14"/>
        <v>0</v>
      </c>
      <c r="R243"/>
      <c r="S243"/>
      <c r="T243"/>
      <c r="U243"/>
      <c r="V243" s="357">
        <f t="shared" si="15"/>
        <v>0</v>
      </c>
      <c r="Y243"/>
      <c r="Z243"/>
      <c r="AC243" s="360">
        <f t="shared" si="16"/>
        <v>0</v>
      </c>
    </row>
    <row r="244" spans="3:29">
      <c r="C244"/>
      <c r="D244"/>
      <c r="F244"/>
      <c r="G244"/>
      <c r="H244" s="74">
        <f t="shared" si="13"/>
        <v>0</v>
      </c>
      <c r="O244" s="74">
        <f t="shared" si="14"/>
        <v>0</v>
      </c>
      <c r="R244"/>
      <c r="S244"/>
      <c r="T244"/>
      <c r="U244"/>
      <c r="V244" s="358">
        <f t="shared" si="15"/>
        <v>0</v>
      </c>
      <c r="Y244"/>
      <c r="Z244"/>
      <c r="AC244" s="74">
        <f t="shared" si="16"/>
        <v>0</v>
      </c>
    </row>
    <row r="245" spans="3:29">
      <c r="C245"/>
      <c r="D245"/>
      <c r="F245"/>
      <c r="G245"/>
      <c r="H245" s="73">
        <f t="shared" si="13"/>
        <v>0</v>
      </c>
      <c r="O245" s="73">
        <f t="shared" si="14"/>
        <v>0</v>
      </c>
      <c r="R245"/>
      <c r="S245"/>
      <c r="T245"/>
      <c r="U245"/>
      <c r="V245" s="357">
        <f t="shared" si="15"/>
        <v>0</v>
      </c>
      <c r="Y245"/>
      <c r="Z245"/>
      <c r="AC245" s="360">
        <f t="shared" si="16"/>
        <v>0</v>
      </c>
    </row>
    <row r="246" spans="3:29">
      <c r="C246"/>
      <c r="D246"/>
      <c r="F246"/>
      <c r="G246"/>
      <c r="H246" s="74">
        <f t="shared" si="13"/>
        <v>0</v>
      </c>
      <c r="O246" s="74">
        <f t="shared" si="14"/>
        <v>0</v>
      </c>
      <c r="R246"/>
      <c r="S246"/>
      <c r="T246"/>
      <c r="U246"/>
      <c r="V246" s="358">
        <f t="shared" si="15"/>
        <v>0</v>
      </c>
      <c r="Y246"/>
      <c r="Z246"/>
      <c r="AC246" s="74">
        <f t="shared" si="16"/>
        <v>0</v>
      </c>
    </row>
    <row r="247" spans="3:29">
      <c r="C247"/>
      <c r="D247"/>
      <c r="F247"/>
      <c r="G247"/>
      <c r="H247" s="73">
        <f t="shared" si="13"/>
        <v>0</v>
      </c>
      <c r="O247" s="73">
        <f t="shared" si="14"/>
        <v>0</v>
      </c>
      <c r="R247"/>
      <c r="S247"/>
      <c r="T247"/>
      <c r="U247"/>
      <c r="V247" s="357">
        <f t="shared" si="15"/>
        <v>0</v>
      </c>
      <c r="Y247"/>
      <c r="Z247"/>
      <c r="AC247" s="360">
        <f t="shared" si="16"/>
        <v>0</v>
      </c>
    </row>
    <row r="248" spans="3:29">
      <c r="C248"/>
      <c r="D248"/>
      <c r="F248"/>
      <c r="G248"/>
      <c r="H248" s="74">
        <f t="shared" si="13"/>
        <v>0</v>
      </c>
      <c r="O248" s="74">
        <f t="shared" si="14"/>
        <v>0</v>
      </c>
      <c r="R248"/>
      <c r="S248"/>
      <c r="T248"/>
      <c r="U248"/>
      <c r="V248" s="358">
        <f t="shared" si="15"/>
        <v>0</v>
      </c>
      <c r="Y248"/>
      <c r="Z248"/>
      <c r="AC248" s="74">
        <f t="shared" si="16"/>
        <v>0</v>
      </c>
    </row>
    <row r="249" spans="3:29">
      <c r="C249"/>
      <c r="D249"/>
      <c r="F249"/>
      <c r="G249"/>
      <c r="H249" s="73">
        <f t="shared" si="13"/>
        <v>0</v>
      </c>
      <c r="O249" s="73">
        <f t="shared" si="14"/>
        <v>0</v>
      </c>
      <c r="R249"/>
      <c r="S249"/>
      <c r="T249"/>
      <c r="U249"/>
      <c r="V249" s="357">
        <f t="shared" si="15"/>
        <v>0</v>
      </c>
      <c r="Y249"/>
      <c r="Z249"/>
      <c r="AC249" s="360">
        <f t="shared" si="16"/>
        <v>0</v>
      </c>
    </row>
    <row r="250" spans="3:29">
      <c r="C250"/>
      <c r="D250"/>
      <c r="F250"/>
      <c r="G250"/>
      <c r="H250" s="74">
        <f t="shared" si="13"/>
        <v>0</v>
      </c>
      <c r="O250" s="74">
        <f t="shared" si="14"/>
        <v>0</v>
      </c>
      <c r="R250"/>
      <c r="S250"/>
      <c r="T250"/>
      <c r="U250"/>
      <c r="V250" s="358">
        <f t="shared" si="15"/>
        <v>0</v>
      </c>
      <c r="Y250"/>
      <c r="Z250"/>
      <c r="AC250" s="74">
        <f t="shared" si="16"/>
        <v>0</v>
      </c>
    </row>
    <row r="251" spans="3:29">
      <c r="C251"/>
      <c r="D251"/>
      <c r="F251"/>
      <c r="G251"/>
      <c r="H251" s="73">
        <f t="shared" si="13"/>
        <v>0</v>
      </c>
      <c r="O251" s="73">
        <f t="shared" si="14"/>
        <v>0</v>
      </c>
      <c r="R251"/>
      <c r="S251"/>
      <c r="T251"/>
      <c r="U251"/>
      <c r="V251" s="357">
        <f t="shared" si="15"/>
        <v>0</v>
      </c>
      <c r="Y251"/>
      <c r="Z251"/>
      <c r="AC251" s="360">
        <f t="shared" si="16"/>
        <v>0</v>
      </c>
    </row>
    <row r="252" spans="3:29">
      <c r="C252"/>
      <c r="D252"/>
      <c r="F252"/>
      <c r="G252"/>
      <c r="H252" s="74">
        <f t="shared" si="13"/>
        <v>0</v>
      </c>
      <c r="O252" s="74">
        <f t="shared" si="14"/>
        <v>0</v>
      </c>
      <c r="R252"/>
      <c r="S252"/>
      <c r="T252"/>
      <c r="U252"/>
      <c r="V252" s="358">
        <f t="shared" si="15"/>
        <v>0</v>
      </c>
      <c r="Y252"/>
      <c r="Z252"/>
      <c r="AC252" s="74">
        <f t="shared" si="16"/>
        <v>0</v>
      </c>
    </row>
    <row r="253" spans="3:29">
      <c r="C253"/>
      <c r="D253"/>
      <c r="F253"/>
      <c r="G253"/>
      <c r="H253" s="73">
        <f t="shared" si="13"/>
        <v>0</v>
      </c>
      <c r="O253" s="73">
        <f t="shared" si="14"/>
        <v>0</v>
      </c>
      <c r="R253"/>
      <c r="S253"/>
      <c r="T253"/>
      <c r="U253"/>
      <c r="V253" s="357">
        <f t="shared" si="15"/>
        <v>0</v>
      </c>
      <c r="Y253"/>
      <c r="Z253"/>
      <c r="AC253" s="360">
        <f t="shared" si="16"/>
        <v>0</v>
      </c>
    </row>
    <row r="254" spans="3:29">
      <c r="C254"/>
      <c r="D254"/>
      <c r="F254"/>
      <c r="G254"/>
      <c r="H254" s="74">
        <f t="shared" si="13"/>
        <v>0</v>
      </c>
      <c r="O254" s="74">
        <f t="shared" si="14"/>
        <v>0</v>
      </c>
      <c r="R254"/>
      <c r="S254"/>
      <c r="T254"/>
      <c r="U254"/>
      <c r="V254" s="358">
        <f t="shared" si="15"/>
        <v>0</v>
      </c>
      <c r="Y254"/>
      <c r="Z254"/>
      <c r="AC254" s="74">
        <f t="shared" si="16"/>
        <v>0</v>
      </c>
    </row>
    <row r="255" spans="3:29">
      <c r="C255"/>
      <c r="D255"/>
      <c r="F255"/>
      <c r="G255"/>
      <c r="H255" s="73">
        <f t="shared" si="13"/>
        <v>0</v>
      </c>
      <c r="O255" s="73">
        <f t="shared" si="14"/>
        <v>0</v>
      </c>
      <c r="R255"/>
      <c r="S255"/>
      <c r="T255"/>
      <c r="U255"/>
      <c r="V255" s="357">
        <f t="shared" si="15"/>
        <v>0</v>
      </c>
      <c r="Y255"/>
      <c r="Z255"/>
      <c r="AC255" s="360">
        <f t="shared" si="16"/>
        <v>0</v>
      </c>
    </row>
    <row r="256" spans="3:29">
      <c r="C256"/>
      <c r="D256"/>
      <c r="F256"/>
      <c r="G256"/>
      <c r="H256" s="74">
        <f t="shared" si="13"/>
        <v>0</v>
      </c>
      <c r="O256" s="74">
        <f t="shared" si="14"/>
        <v>0</v>
      </c>
      <c r="R256"/>
      <c r="S256"/>
      <c r="T256"/>
      <c r="U256"/>
      <c r="V256" s="358">
        <f t="shared" si="15"/>
        <v>0</v>
      </c>
      <c r="Y256"/>
      <c r="Z256"/>
      <c r="AC256" s="74">
        <f t="shared" si="16"/>
        <v>0</v>
      </c>
    </row>
    <row r="257" spans="3:29">
      <c r="C257"/>
      <c r="D257"/>
      <c r="F257"/>
      <c r="G257"/>
      <c r="H257" s="73">
        <f t="shared" si="13"/>
        <v>0</v>
      </c>
      <c r="O257" s="73">
        <f t="shared" si="14"/>
        <v>0</v>
      </c>
      <c r="R257"/>
      <c r="S257"/>
      <c r="T257"/>
      <c r="U257"/>
      <c r="V257" s="357">
        <f t="shared" si="15"/>
        <v>0</v>
      </c>
      <c r="Y257"/>
      <c r="Z257"/>
      <c r="AC257" s="360">
        <f t="shared" si="16"/>
        <v>0</v>
      </c>
    </row>
    <row r="258" spans="3:29">
      <c r="C258"/>
      <c r="D258"/>
      <c r="F258"/>
      <c r="G258"/>
      <c r="H258" s="74">
        <f t="shared" si="13"/>
        <v>0</v>
      </c>
      <c r="O258" s="74">
        <f t="shared" si="14"/>
        <v>0</v>
      </c>
      <c r="R258"/>
      <c r="S258"/>
      <c r="T258"/>
      <c r="U258"/>
      <c r="V258" s="358">
        <f t="shared" si="15"/>
        <v>0</v>
      </c>
      <c r="Y258"/>
      <c r="Z258"/>
      <c r="AC258" s="74">
        <f t="shared" si="16"/>
        <v>0</v>
      </c>
    </row>
    <row r="259" spans="3:29">
      <c r="C259"/>
      <c r="D259"/>
      <c r="F259"/>
      <c r="G259"/>
      <c r="H259" s="73">
        <f t="shared" si="13"/>
        <v>0</v>
      </c>
      <c r="O259" s="73">
        <f t="shared" si="14"/>
        <v>0</v>
      </c>
      <c r="R259"/>
      <c r="S259"/>
      <c r="T259"/>
      <c r="U259"/>
      <c r="V259" s="357">
        <f t="shared" si="15"/>
        <v>0</v>
      </c>
      <c r="Y259"/>
      <c r="Z259"/>
      <c r="AC259" s="360">
        <f t="shared" si="16"/>
        <v>0</v>
      </c>
    </row>
    <row r="260" spans="3:29">
      <c r="C260"/>
      <c r="D260"/>
      <c r="F260"/>
      <c r="G260"/>
      <c r="H260" s="74">
        <f t="shared" si="13"/>
        <v>0</v>
      </c>
      <c r="O260" s="74">
        <f t="shared" si="14"/>
        <v>0</v>
      </c>
      <c r="R260"/>
      <c r="S260"/>
      <c r="T260"/>
      <c r="U260"/>
      <c r="V260" s="358">
        <f t="shared" si="15"/>
        <v>0</v>
      </c>
      <c r="Y260"/>
      <c r="Z260"/>
      <c r="AC260" s="74">
        <f t="shared" si="16"/>
        <v>0</v>
      </c>
    </row>
    <row r="261" spans="3:29">
      <c r="C261"/>
      <c r="D261"/>
      <c r="F261"/>
      <c r="G261"/>
      <c r="H261" s="73">
        <f t="shared" si="13"/>
        <v>0</v>
      </c>
      <c r="O261" s="73">
        <f t="shared" si="14"/>
        <v>0</v>
      </c>
      <c r="R261"/>
      <c r="S261"/>
      <c r="T261"/>
      <c r="U261"/>
      <c r="V261" s="357">
        <f t="shared" si="15"/>
        <v>0</v>
      </c>
      <c r="Y261"/>
      <c r="Z261"/>
      <c r="AC261" s="360">
        <f t="shared" si="16"/>
        <v>0</v>
      </c>
    </row>
    <row r="262" spans="3:29">
      <c r="C262"/>
      <c r="D262"/>
      <c r="F262"/>
      <c r="G262"/>
      <c r="H262" s="74">
        <f t="shared" ref="H262:H325" si="17">F262-G262</f>
        <v>0</v>
      </c>
      <c r="O262" s="74">
        <f t="shared" ref="O262:O325" si="18">M262-N262</f>
        <v>0</v>
      </c>
      <c r="R262"/>
      <c r="S262"/>
      <c r="T262"/>
      <c r="U262"/>
      <c r="V262" s="358">
        <f t="shared" ref="V262:V325" si="19">T262-U262</f>
        <v>0</v>
      </c>
      <c r="Y262"/>
      <c r="Z262"/>
      <c r="AC262" s="74">
        <f t="shared" si="16"/>
        <v>0</v>
      </c>
    </row>
    <row r="263" spans="3:29">
      <c r="C263"/>
      <c r="D263"/>
      <c r="F263"/>
      <c r="G263"/>
      <c r="H263" s="73">
        <f t="shared" si="17"/>
        <v>0</v>
      </c>
      <c r="O263" s="73">
        <f t="shared" si="18"/>
        <v>0</v>
      </c>
      <c r="R263"/>
      <c r="S263"/>
      <c r="T263"/>
      <c r="U263"/>
      <c r="V263" s="357">
        <f t="shared" si="19"/>
        <v>0</v>
      </c>
      <c r="Y263"/>
      <c r="Z263"/>
      <c r="AC263" s="360">
        <f t="shared" si="16"/>
        <v>0</v>
      </c>
    </row>
    <row r="264" spans="3:29">
      <c r="C264"/>
      <c r="D264"/>
      <c r="F264"/>
      <c r="G264"/>
      <c r="H264" s="74">
        <f t="shared" si="17"/>
        <v>0</v>
      </c>
      <c r="O264" s="74">
        <f t="shared" si="18"/>
        <v>0</v>
      </c>
      <c r="R264"/>
      <c r="S264"/>
      <c r="T264"/>
      <c r="U264"/>
      <c r="V264" s="358">
        <f t="shared" si="19"/>
        <v>0</v>
      </c>
      <c r="Y264"/>
      <c r="Z264"/>
      <c r="AC264" s="74">
        <f t="shared" si="16"/>
        <v>0</v>
      </c>
    </row>
    <row r="265" spans="3:29">
      <c r="C265"/>
      <c r="D265"/>
      <c r="F265"/>
      <c r="G265"/>
      <c r="H265" s="73">
        <f t="shared" si="17"/>
        <v>0</v>
      </c>
      <c r="O265" s="73">
        <f t="shared" si="18"/>
        <v>0</v>
      </c>
      <c r="R265"/>
      <c r="S265"/>
      <c r="T265"/>
      <c r="U265"/>
      <c r="V265" s="357">
        <f t="shared" si="19"/>
        <v>0</v>
      </c>
      <c r="Y265"/>
      <c r="Z265"/>
      <c r="AC265" s="360">
        <f t="shared" ref="AC265:AC328" si="20">AA265-AB265</f>
        <v>0</v>
      </c>
    </row>
    <row r="266" spans="3:29">
      <c r="C266"/>
      <c r="D266"/>
      <c r="F266"/>
      <c r="G266"/>
      <c r="H266" s="74">
        <f t="shared" si="17"/>
        <v>0</v>
      </c>
      <c r="O266" s="74">
        <f t="shared" si="18"/>
        <v>0</v>
      </c>
      <c r="R266"/>
      <c r="S266"/>
      <c r="T266"/>
      <c r="U266"/>
      <c r="V266" s="358">
        <f t="shared" si="19"/>
        <v>0</v>
      </c>
      <c r="Y266"/>
      <c r="Z266"/>
      <c r="AC266" s="74">
        <f t="shared" si="20"/>
        <v>0</v>
      </c>
    </row>
    <row r="267" spans="3:29">
      <c r="C267"/>
      <c r="D267"/>
      <c r="F267"/>
      <c r="G267"/>
      <c r="H267" s="73">
        <f t="shared" si="17"/>
        <v>0</v>
      </c>
      <c r="O267" s="73">
        <f t="shared" si="18"/>
        <v>0</v>
      </c>
      <c r="R267"/>
      <c r="S267"/>
      <c r="T267"/>
      <c r="U267"/>
      <c r="V267" s="357">
        <f t="shared" si="19"/>
        <v>0</v>
      </c>
      <c r="Y267"/>
      <c r="Z267"/>
      <c r="AC267" s="360">
        <f t="shared" si="20"/>
        <v>0</v>
      </c>
    </row>
    <row r="268" spans="3:29">
      <c r="C268"/>
      <c r="D268"/>
      <c r="F268"/>
      <c r="G268"/>
      <c r="H268" s="74">
        <f t="shared" si="17"/>
        <v>0</v>
      </c>
      <c r="O268" s="74">
        <f t="shared" si="18"/>
        <v>0</v>
      </c>
      <c r="R268"/>
      <c r="S268"/>
      <c r="T268"/>
      <c r="U268"/>
      <c r="V268" s="358">
        <f t="shared" si="19"/>
        <v>0</v>
      </c>
      <c r="Y268"/>
      <c r="Z268"/>
      <c r="AC268" s="74">
        <f t="shared" si="20"/>
        <v>0</v>
      </c>
    </row>
    <row r="269" spans="3:29">
      <c r="C269"/>
      <c r="D269"/>
      <c r="F269"/>
      <c r="G269"/>
      <c r="H269" s="73">
        <f t="shared" si="17"/>
        <v>0</v>
      </c>
      <c r="O269" s="73">
        <f t="shared" si="18"/>
        <v>0</v>
      </c>
      <c r="R269"/>
      <c r="S269"/>
      <c r="T269"/>
      <c r="U269"/>
      <c r="V269" s="357">
        <f t="shared" si="19"/>
        <v>0</v>
      </c>
      <c r="Y269"/>
      <c r="Z269"/>
      <c r="AC269" s="360">
        <f t="shared" si="20"/>
        <v>0</v>
      </c>
    </row>
    <row r="270" spans="3:29">
      <c r="C270"/>
      <c r="D270"/>
      <c r="F270"/>
      <c r="G270"/>
      <c r="H270" s="74">
        <f t="shared" si="17"/>
        <v>0</v>
      </c>
      <c r="O270" s="74">
        <f t="shared" si="18"/>
        <v>0</v>
      </c>
      <c r="R270"/>
      <c r="S270"/>
      <c r="T270"/>
      <c r="U270"/>
      <c r="V270" s="358">
        <f t="shared" si="19"/>
        <v>0</v>
      </c>
      <c r="Y270"/>
      <c r="Z270"/>
      <c r="AC270" s="74">
        <f t="shared" si="20"/>
        <v>0</v>
      </c>
    </row>
    <row r="271" spans="3:29">
      <c r="C271"/>
      <c r="D271"/>
      <c r="F271"/>
      <c r="G271"/>
      <c r="H271" s="73">
        <f t="shared" si="17"/>
        <v>0</v>
      </c>
      <c r="O271" s="73">
        <f t="shared" si="18"/>
        <v>0</v>
      </c>
      <c r="R271"/>
      <c r="S271"/>
      <c r="T271"/>
      <c r="U271"/>
      <c r="V271" s="357">
        <f t="shared" si="19"/>
        <v>0</v>
      </c>
      <c r="Y271"/>
      <c r="Z271"/>
      <c r="AC271" s="360">
        <f t="shared" si="20"/>
        <v>0</v>
      </c>
    </row>
    <row r="272" spans="3:29">
      <c r="C272"/>
      <c r="D272"/>
      <c r="F272"/>
      <c r="G272"/>
      <c r="H272" s="74">
        <f t="shared" si="17"/>
        <v>0</v>
      </c>
      <c r="O272" s="74">
        <f t="shared" si="18"/>
        <v>0</v>
      </c>
      <c r="R272"/>
      <c r="S272"/>
      <c r="T272"/>
      <c r="U272"/>
      <c r="V272" s="358">
        <f t="shared" si="19"/>
        <v>0</v>
      </c>
      <c r="Y272"/>
      <c r="Z272"/>
      <c r="AC272" s="74">
        <f t="shared" si="20"/>
        <v>0</v>
      </c>
    </row>
    <row r="273" spans="3:29">
      <c r="C273"/>
      <c r="D273"/>
      <c r="F273"/>
      <c r="G273"/>
      <c r="H273" s="73">
        <f t="shared" si="17"/>
        <v>0</v>
      </c>
      <c r="O273" s="73">
        <f t="shared" si="18"/>
        <v>0</v>
      </c>
      <c r="R273"/>
      <c r="S273"/>
      <c r="T273"/>
      <c r="U273"/>
      <c r="V273" s="357">
        <f t="shared" si="19"/>
        <v>0</v>
      </c>
      <c r="Y273"/>
      <c r="Z273"/>
      <c r="AC273" s="360">
        <f t="shared" si="20"/>
        <v>0</v>
      </c>
    </row>
    <row r="274" spans="3:29">
      <c r="C274"/>
      <c r="D274"/>
      <c r="F274"/>
      <c r="G274"/>
      <c r="H274" s="74">
        <f t="shared" si="17"/>
        <v>0</v>
      </c>
      <c r="O274" s="74">
        <f t="shared" si="18"/>
        <v>0</v>
      </c>
      <c r="R274"/>
      <c r="S274"/>
      <c r="T274"/>
      <c r="U274"/>
      <c r="V274" s="358">
        <f t="shared" si="19"/>
        <v>0</v>
      </c>
      <c r="Y274"/>
      <c r="Z274"/>
      <c r="AC274" s="74">
        <f t="shared" si="20"/>
        <v>0</v>
      </c>
    </row>
    <row r="275" spans="3:29">
      <c r="C275"/>
      <c r="D275"/>
      <c r="F275"/>
      <c r="G275"/>
      <c r="H275" s="73">
        <f t="shared" si="17"/>
        <v>0</v>
      </c>
      <c r="O275" s="73">
        <f t="shared" si="18"/>
        <v>0</v>
      </c>
      <c r="R275"/>
      <c r="S275"/>
      <c r="T275"/>
      <c r="U275"/>
      <c r="V275" s="357">
        <f t="shared" si="19"/>
        <v>0</v>
      </c>
      <c r="Y275"/>
      <c r="Z275"/>
      <c r="AC275" s="360">
        <f t="shared" si="20"/>
        <v>0</v>
      </c>
    </row>
    <row r="276" spans="3:29">
      <c r="C276"/>
      <c r="D276"/>
      <c r="F276"/>
      <c r="G276"/>
      <c r="H276" s="74">
        <f t="shared" si="17"/>
        <v>0</v>
      </c>
      <c r="O276" s="74">
        <f t="shared" si="18"/>
        <v>0</v>
      </c>
      <c r="R276"/>
      <c r="S276"/>
      <c r="T276"/>
      <c r="U276"/>
      <c r="V276" s="358">
        <f t="shared" si="19"/>
        <v>0</v>
      </c>
      <c r="Y276"/>
      <c r="Z276"/>
      <c r="AC276" s="74">
        <f t="shared" si="20"/>
        <v>0</v>
      </c>
    </row>
    <row r="277" spans="3:29">
      <c r="C277"/>
      <c r="D277"/>
      <c r="F277"/>
      <c r="G277"/>
      <c r="H277" s="73">
        <f t="shared" si="17"/>
        <v>0</v>
      </c>
      <c r="O277" s="73">
        <f t="shared" si="18"/>
        <v>0</v>
      </c>
      <c r="R277"/>
      <c r="S277"/>
      <c r="T277"/>
      <c r="U277"/>
      <c r="V277" s="357">
        <f t="shared" si="19"/>
        <v>0</v>
      </c>
      <c r="Y277"/>
      <c r="Z277"/>
      <c r="AC277" s="360">
        <f t="shared" si="20"/>
        <v>0</v>
      </c>
    </row>
    <row r="278" spans="3:29">
      <c r="C278"/>
      <c r="D278"/>
      <c r="F278"/>
      <c r="G278"/>
      <c r="H278" s="74">
        <f t="shared" si="17"/>
        <v>0</v>
      </c>
      <c r="O278" s="74">
        <f t="shared" si="18"/>
        <v>0</v>
      </c>
      <c r="R278"/>
      <c r="S278"/>
      <c r="T278"/>
      <c r="U278"/>
      <c r="V278" s="358">
        <f t="shared" si="19"/>
        <v>0</v>
      </c>
      <c r="Y278"/>
      <c r="Z278"/>
      <c r="AC278" s="74">
        <f t="shared" si="20"/>
        <v>0</v>
      </c>
    </row>
    <row r="279" spans="3:29">
      <c r="C279"/>
      <c r="D279"/>
      <c r="F279"/>
      <c r="G279"/>
      <c r="H279" s="73">
        <f t="shared" si="17"/>
        <v>0</v>
      </c>
      <c r="O279" s="73">
        <f t="shared" si="18"/>
        <v>0</v>
      </c>
      <c r="R279"/>
      <c r="S279"/>
      <c r="T279"/>
      <c r="U279"/>
      <c r="V279" s="357">
        <f t="shared" si="19"/>
        <v>0</v>
      </c>
      <c r="Y279"/>
      <c r="Z279"/>
      <c r="AC279" s="360">
        <f t="shared" si="20"/>
        <v>0</v>
      </c>
    </row>
    <row r="280" spans="3:29">
      <c r="C280"/>
      <c r="D280"/>
      <c r="F280"/>
      <c r="G280"/>
      <c r="H280" s="74">
        <f t="shared" si="17"/>
        <v>0</v>
      </c>
      <c r="O280" s="74">
        <f t="shared" si="18"/>
        <v>0</v>
      </c>
      <c r="R280"/>
      <c r="S280"/>
      <c r="T280"/>
      <c r="U280"/>
      <c r="V280" s="358">
        <f t="shared" si="19"/>
        <v>0</v>
      </c>
      <c r="Y280"/>
      <c r="Z280"/>
      <c r="AC280" s="74">
        <f t="shared" si="20"/>
        <v>0</v>
      </c>
    </row>
    <row r="281" spans="3:29">
      <c r="C281"/>
      <c r="D281"/>
      <c r="F281"/>
      <c r="G281"/>
      <c r="H281" s="73">
        <f t="shared" si="17"/>
        <v>0</v>
      </c>
      <c r="O281" s="73">
        <f t="shared" si="18"/>
        <v>0</v>
      </c>
      <c r="R281"/>
      <c r="S281"/>
      <c r="T281"/>
      <c r="U281"/>
      <c r="V281" s="357">
        <f t="shared" si="19"/>
        <v>0</v>
      </c>
      <c r="Y281"/>
      <c r="Z281"/>
      <c r="AC281" s="360">
        <f t="shared" si="20"/>
        <v>0</v>
      </c>
    </row>
    <row r="282" spans="3:29">
      <c r="C282"/>
      <c r="D282"/>
      <c r="F282"/>
      <c r="G282"/>
      <c r="H282" s="74">
        <f t="shared" si="17"/>
        <v>0</v>
      </c>
      <c r="O282" s="74">
        <f t="shared" si="18"/>
        <v>0</v>
      </c>
      <c r="R282"/>
      <c r="S282"/>
      <c r="T282"/>
      <c r="U282"/>
      <c r="V282" s="358">
        <f t="shared" si="19"/>
        <v>0</v>
      </c>
      <c r="Y282"/>
      <c r="Z282"/>
      <c r="AC282" s="74">
        <f t="shared" si="20"/>
        <v>0</v>
      </c>
    </row>
    <row r="283" spans="3:29">
      <c r="C283"/>
      <c r="D283"/>
      <c r="F283"/>
      <c r="G283"/>
      <c r="H283" s="73">
        <f t="shared" si="17"/>
        <v>0</v>
      </c>
      <c r="O283" s="73">
        <f t="shared" si="18"/>
        <v>0</v>
      </c>
      <c r="R283"/>
      <c r="S283"/>
      <c r="T283"/>
      <c r="U283"/>
      <c r="V283" s="357">
        <f t="shared" si="19"/>
        <v>0</v>
      </c>
      <c r="Y283"/>
      <c r="Z283"/>
      <c r="AC283" s="360">
        <f t="shared" si="20"/>
        <v>0</v>
      </c>
    </row>
    <row r="284" spans="3:29">
      <c r="C284"/>
      <c r="D284"/>
      <c r="F284"/>
      <c r="G284"/>
      <c r="H284" s="74">
        <f t="shared" si="17"/>
        <v>0</v>
      </c>
      <c r="O284" s="74">
        <f t="shared" si="18"/>
        <v>0</v>
      </c>
      <c r="R284"/>
      <c r="S284"/>
      <c r="T284"/>
      <c r="U284"/>
      <c r="V284" s="358">
        <f t="shared" si="19"/>
        <v>0</v>
      </c>
      <c r="Y284"/>
      <c r="Z284"/>
      <c r="AC284" s="74">
        <f t="shared" si="20"/>
        <v>0</v>
      </c>
    </row>
    <row r="285" spans="3:29">
      <c r="C285"/>
      <c r="D285"/>
      <c r="F285"/>
      <c r="G285"/>
      <c r="H285" s="73">
        <f t="shared" si="17"/>
        <v>0</v>
      </c>
      <c r="O285" s="73">
        <f t="shared" si="18"/>
        <v>0</v>
      </c>
      <c r="R285"/>
      <c r="S285"/>
      <c r="T285"/>
      <c r="U285"/>
      <c r="V285" s="357">
        <f t="shared" si="19"/>
        <v>0</v>
      </c>
      <c r="Y285"/>
      <c r="Z285"/>
      <c r="AC285" s="360">
        <f t="shared" si="20"/>
        <v>0</v>
      </c>
    </row>
    <row r="286" spans="3:29">
      <c r="C286"/>
      <c r="D286"/>
      <c r="F286"/>
      <c r="G286"/>
      <c r="H286" s="74">
        <f t="shared" si="17"/>
        <v>0</v>
      </c>
      <c r="O286" s="74">
        <f t="shared" si="18"/>
        <v>0</v>
      </c>
      <c r="R286"/>
      <c r="S286"/>
      <c r="T286"/>
      <c r="U286"/>
      <c r="V286" s="358">
        <f t="shared" si="19"/>
        <v>0</v>
      </c>
      <c r="Y286"/>
      <c r="Z286"/>
      <c r="AC286" s="74">
        <f t="shared" si="20"/>
        <v>0</v>
      </c>
    </row>
    <row r="287" spans="3:29">
      <c r="C287"/>
      <c r="D287"/>
      <c r="F287"/>
      <c r="G287"/>
      <c r="H287" s="73">
        <f t="shared" si="17"/>
        <v>0</v>
      </c>
      <c r="O287" s="73">
        <f t="shared" si="18"/>
        <v>0</v>
      </c>
      <c r="R287"/>
      <c r="S287"/>
      <c r="T287"/>
      <c r="U287"/>
      <c r="V287" s="357">
        <f t="shared" si="19"/>
        <v>0</v>
      </c>
      <c r="Y287"/>
      <c r="Z287"/>
      <c r="AC287" s="360">
        <f t="shared" si="20"/>
        <v>0</v>
      </c>
    </row>
    <row r="288" spans="3:29">
      <c r="C288"/>
      <c r="D288"/>
      <c r="F288"/>
      <c r="G288"/>
      <c r="H288" s="74">
        <f t="shared" si="17"/>
        <v>0</v>
      </c>
      <c r="O288" s="74">
        <f t="shared" si="18"/>
        <v>0</v>
      </c>
      <c r="R288"/>
      <c r="S288"/>
      <c r="T288"/>
      <c r="U288"/>
      <c r="V288" s="358">
        <f t="shared" si="19"/>
        <v>0</v>
      </c>
      <c r="Y288"/>
      <c r="Z288"/>
      <c r="AC288" s="74">
        <f t="shared" si="20"/>
        <v>0</v>
      </c>
    </row>
    <row r="289" spans="3:29">
      <c r="C289"/>
      <c r="D289"/>
      <c r="F289"/>
      <c r="G289"/>
      <c r="H289" s="73">
        <f t="shared" si="17"/>
        <v>0</v>
      </c>
      <c r="O289" s="73">
        <f t="shared" si="18"/>
        <v>0</v>
      </c>
      <c r="R289"/>
      <c r="S289"/>
      <c r="T289"/>
      <c r="U289"/>
      <c r="V289" s="357">
        <f t="shared" si="19"/>
        <v>0</v>
      </c>
      <c r="Y289"/>
      <c r="Z289"/>
      <c r="AC289" s="360">
        <f t="shared" si="20"/>
        <v>0</v>
      </c>
    </row>
    <row r="290" spans="3:29">
      <c r="C290"/>
      <c r="D290"/>
      <c r="F290"/>
      <c r="G290"/>
      <c r="H290" s="74">
        <f t="shared" si="17"/>
        <v>0</v>
      </c>
      <c r="O290" s="74">
        <f t="shared" si="18"/>
        <v>0</v>
      </c>
      <c r="R290"/>
      <c r="S290"/>
      <c r="T290"/>
      <c r="U290"/>
      <c r="V290" s="358">
        <f t="shared" si="19"/>
        <v>0</v>
      </c>
      <c r="Y290"/>
      <c r="Z290"/>
      <c r="AC290" s="74">
        <f t="shared" si="20"/>
        <v>0</v>
      </c>
    </row>
    <row r="291" spans="3:29">
      <c r="C291"/>
      <c r="D291"/>
      <c r="F291"/>
      <c r="G291"/>
      <c r="H291" s="73">
        <f t="shared" si="17"/>
        <v>0</v>
      </c>
      <c r="O291" s="73">
        <f t="shared" si="18"/>
        <v>0</v>
      </c>
      <c r="R291"/>
      <c r="S291"/>
      <c r="T291"/>
      <c r="U291"/>
      <c r="V291" s="357">
        <f t="shared" si="19"/>
        <v>0</v>
      </c>
      <c r="Y291"/>
      <c r="Z291"/>
      <c r="AC291" s="360">
        <f t="shared" si="20"/>
        <v>0</v>
      </c>
    </row>
    <row r="292" spans="3:29">
      <c r="C292"/>
      <c r="D292"/>
      <c r="F292"/>
      <c r="G292"/>
      <c r="H292" s="74">
        <f t="shared" si="17"/>
        <v>0</v>
      </c>
      <c r="O292" s="74">
        <f t="shared" si="18"/>
        <v>0</v>
      </c>
      <c r="R292"/>
      <c r="S292"/>
      <c r="T292"/>
      <c r="U292"/>
      <c r="V292" s="358">
        <f t="shared" si="19"/>
        <v>0</v>
      </c>
      <c r="Y292"/>
      <c r="Z292"/>
      <c r="AC292" s="74">
        <f t="shared" si="20"/>
        <v>0</v>
      </c>
    </row>
    <row r="293" spans="3:29">
      <c r="C293"/>
      <c r="D293"/>
      <c r="F293"/>
      <c r="G293"/>
      <c r="H293" s="73">
        <f t="shared" si="17"/>
        <v>0</v>
      </c>
      <c r="O293" s="73">
        <f t="shared" si="18"/>
        <v>0</v>
      </c>
      <c r="R293"/>
      <c r="S293"/>
      <c r="T293"/>
      <c r="U293"/>
      <c r="V293" s="357">
        <f t="shared" si="19"/>
        <v>0</v>
      </c>
      <c r="Y293"/>
      <c r="Z293"/>
      <c r="AC293" s="360">
        <f t="shared" si="20"/>
        <v>0</v>
      </c>
    </row>
    <row r="294" spans="3:29">
      <c r="C294"/>
      <c r="D294"/>
      <c r="F294"/>
      <c r="G294"/>
      <c r="H294" s="74">
        <f t="shared" si="17"/>
        <v>0</v>
      </c>
      <c r="O294" s="74">
        <f t="shared" si="18"/>
        <v>0</v>
      </c>
      <c r="R294"/>
      <c r="S294"/>
      <c r="T294"/>
      <c r="U294"/>
      <c r="V294" s="358">
        <f t="shared" si="19"/>
        <v>0</v>
      </c>
      <c r="Y294"/>
      <c r="Z294"/>
      <c r="AC294" s="74">
        <f t="shared" si="20"/>
        <v>0</v>
      </c>
    </row>
    <row r="295" spans="3:29">
      <c r="C295"/>
      <c r="D295"/>
      <c r="F295"/>
      <c r="G295"/>
      <c r="H295" s="73">
        <f t="shared" si="17"/>
        <v>0</v>
      </c>
      <c r="O295" s="73">
        <f t="shared" si="18"/>
        <v>0</v>
      </c>
      <c r="R295"/>
      <c r="S295"/>
      <c r="T295"/>
      <c r="U295"/>
      <c r="V295" s="357">
        <f t="shared" si="19"/>
        <v>0</v>
      </c>
      <c r="Y295"/>
      <c r="Z295"/>
      <c r="AC295" s="360">
        <f t="shared" si="20"/>
        <v>0</v>
      </c>
    </row>
    <row r="296" spans="3:29">
      <c r="C296"/>
      <c r="D296"/>
      <c r="F296"/>
      <c r="G296"/>
      <c r="H296" s="74">
        <f t="shared" si="17"/>
        <v>0</v>
      </c>
      <c r="O296" s="74">
        <f t="shared" si="18"/>
        <v>0</v>
      </c>
      <c r="R296"/>
      <c r="S296"/>
      <c r="T296"/>
      <c r="U296"/>
      <c r="V296" s="358">
        <f t="shared" si="19"/>
        <v>0</v>
      </c>
      <c r="Y296"/>
      <c r="Z296"/>
      <c r="AC296" s="74">
        <f t="shared" si="20"/>
        <v>0</v>
      </c>
    </row>
    <row r="297" spans="3:29">
      <c r="C297"/>
      <c r="D297"/>
      <c r="F297"/>
      <c r="G297"/>
      <c r="H297" s="73">
        <f t="shared" si="17"/>
        <v>0</v>
      </c>
      <c r="O297" s="73">
        <f t="shared" si="18"/>
        <v>0</v>
      </c>
      <c r="R297"/>
      <c r="S297"/>
      <c r="T297"/>
      <c r="U297"/>
      <c r="V297" s="357">
        <f t="shared" si="19"/>
        <v>0</v>
      </c>
      <c r="Y297"/>
      <c r="Z297"/>
      <c r="AC297" s="360">
        <f t="shared" si="20"/>
        <v>0</v>
      </c>
    </row>
    <row r="298" spans="3:29">
      <c r="C298"/>
      <c r="D298"/>
      <c r="F298"/>
      <c r="G298"/>
      <c r="H298" s="74">
        <f t="shared" si="17"/>
        <v>0</v>
      </c>
      <c r="O298" s="74">
        <f t="shared" si="18"/>
        <v>0</v>
      </c>
      <c r="R298"/>
      <c r="S298"/>
      <c r="T298"/>
      <c r="U298"/>
      <c r="V298" s="358">
        <f t="shared" si="19"/>
        <v>0</v>
      </c>
      <c r="Y298"/>
      <c r="Z298"/>
      <c r="AC298" s="74">
        <f t="shared" si="20"/>
        <v>0</v>
      </c>
    </row>
    <row r="299" spans="3:29">
      <c r="C299"/>
      <c r="D299"/>
      <c r="F299"/>
      <c r="G299"/>
      <c r="H299" s="73">
        <f t="shared" si="17"/>
        <v>0</v>
      </c>
      <c r="O299" s="73">
        <f t="shared" si="18"/>
        <v>0</v>
      </c>
      <c r="R299"/>
      <c r="S299"/>
      <c r="T299"/>
      <c r="U299"/>
      <c r="V299" s="357">
        <f t="shared" si="19"/>
        <v>0</v>
      </c>
      <c r="Y299"/>
      <c r="Z299"/>
      <c r="AC299" s="360">
        <f t="shared" si="20"/>
        <v>0</v>
      </c>
    </row>
    <row r="300" spans="3:29">
      <c r="C300"/>
      <c r="D300"/>
      <c r="F300"/>
      <c r="G300"/>
      <c r="H300" s="74">
        <f t="shared" si="17"/>
        <v>0</v>
      </c>
      <c r="O300" s="74">
        <f t="shared" si="18"/>
        <v>0</v>
      </c>
      <c r="R300"/>
      <c r="S300"/>
      <c r="T300"/>
      <c r="U300"/>
      <c r="V300" s="358">
        <f t="shared" si="19"/>
        <v>0</v>
      </c>
      <c r="Y300"/>
      <c r="Z300"/>
      <c r="AC300" s="74">
        <f t="shared" si="20"/>
        <v>0</v>
      </c>
    </row>
    <row r="301" spans="3:29">
      <c r="C301"/>
      <c r="D301"/>
      <c r="F301"/>
      <c r="G301"/>
      <c r="H301" s="73">
        <f t="shared" si="17"/>
        <v>0</v>
      </c>
      <c r="O301" s="73">
        <f t="shared" si="18"/>
        <v>0</v>
      </c>
      <c r="R301"/>
      <c r="S301"/>
      <c r="T301"/>
      <c r="U301"/>
      <c r="V301" s="357">
        <f t="shared" si="19"/>
        <v>0</v>
      </c>
      <c r="Y301"/>
      <c r="Z301"/>
      <c r="AC301" s="360">
        <f t="shared" si="20"/>
        <v>0</v>
      </c>
    </row>
    <row r="302" spans="3:29">
      <c r="C302"/>
      <c r="D302"/>
      <c r="F302"/>
      <c r="G302"/>
      <c r="H302" s="74">
        <f t="shared" si="17"/>
        <v>0</v>
      </c>
      <c r="O302" s="74">
        <f t="shared" si="18"/>
        <v>0</v>
      </c>
      <c r="R302"/>
      <c r="S302"/>
      <c r="T302"/>
      <c r="U302"/>
      <c r="V302" s="358">
        <f t="shared" si="19"/>
        <v>0</v>
      </c>
      <c r="Y302"/>
      <c r="Z302"/>
      <c r="AC302" s="74">
        <f t="shared" si="20"/>
        <v>0</v>
      </c>
    </row>
    <row r="303" spans="3:29">
      <c r="C303"/>
      <c r="D303"/>
      <c r="F303"/>
      <c r="G303"/>
      <c r="H303" s="73">
        <f t="shared" si="17"/>
        <v>0</v>
      </c>
      <c r="O303" s="73">
        <f t="shared" si="18"/>
        <v>0</v>
      </c>
      <c r="R303"/>
      <c r="S303"/>
      <c r="T303"/>
      <c r="U303"/>
      <c r="V303" s="357">
        <f t="shared" si="19"/>
        <v>0</v>
      </c>
      <c r="Y303"/>
      <c r="Z303"/>
      <c r="AC303" s="360">
        <f t="shared" si="20"/>
        <v>0</v>
      </c>
    </row>
    <row r="304" spans="3:29">
      <c r="C304"/>
      <c r="D304"/>
      <c r="F304"/>
      <c r="G304"/>
      <c r="H304" s="74">
        <f t="shared" si="17"/>
        <v>0</v>
      </c>
      <c r="O304" s="74">
        <f t="shared" si="18"/>
        <v>0</v>
      </c>
      <c r="R304"/>
      <c r="S304"/>
      <c r="T304"/>
      <c r="U304"/>
      <c r="V304" s="358">
        <f t="shared" si="19"/>
        <v>0</v>
      </c>
      <c r="Y304"/>
      <c r="Z304"/>
      <c r="AC304" s="74">
        <f t="shared" si="20"/>
        <v>0</v>
      </c>
    </row>
    <row r="305" spans="3:29">
      <c r="C305"/>
      <c r="D305"/>
      <c r="F305"/>
      <c r="G305"/>
      <c r="H305" s="73">
        <f t="shared" si="17"/>
        <v>0</v>
      </c>
      <c r="O305" s="73">
        <f t="shared" si="18"/>
        <v>0</v>
      </c>
      <c r="R305"/>
      <c r="S305"/>
      <c r="T305"/>
      <c r="U305"/>
      <c r="V305" s="357">
        <f t="shared" si="19"/>
        <v>0</v>
      </c>
      <c r="Y305"/>
      <c r="Z305"/>
      <c r="AC305" s="360">
        <f t="shared" si="20"/>
        <v>0</v>
      </c>
    </row>
    <row r="306" spans="3:29">
      <c r="C306"/>
      <c r="D306"/>
      <c r="F306"/>
      <c r="G306"/>
      <c r="H306" s="74">
        <f t="shared" si="17"/>
        <v>0</v>
      </c>
      <c r="O306" s="74">
        <f t="shared" si="18"/>
        <v>0</v>
      </c>
      <c r="R306"/>
      <c r="S306"/>
      <c r="T306"/>
      <c r="U306"/>
      <c r="V306" s="358">
        <f t="shared" si="19"/>
        <v>0</v>
      </c>
      <c r="Y306"/>
      <c r="Z306"/>
      <c r="AC306" s="74">
        <f t="shared" si="20"/>
        <v>0</v>
      </c>
    </row>
    <row r="307" spans="3:29">
      <c r="C307"/>
      <c r="D307"/>
      <c r="F307"/>
      <c r="G307"/>
      <c r="H307" s="73">
        <f t="shared" si="17"/>
        <v>0</v>
      </c>
      <c r="O307" s="73">
        <f t="shared" si="18"/>
        <v>0</v>
      </c>
      <c r="R307"/>
      <c r="S307"/>
      <c r="T307"/>
      <c r="U307"/>
      <c r="V307" s="357">
        <f t="shared" si="19"/>
        <v>0</v>
      </c>
      <c r="Y307"/>
      <c r="Z307"/>
      <c r="AC307" s="360">
        <f t="shared" si="20"/>
        <v>0</v>
      </c>
    </row>
    <row r="308" spans="3:29">
      <c r="C308"/>
      <c r="D308"/>
      <c r="F308"/>
      <c r="G308"/>
      <c r="H308" s="74">
        <f t="shared" si="17"/>
        <v>0</v>
      </c>
      <c r="O308" s="74">
        <f t="shared" si="18"/>
        <v>0</v>
      </c>
      <c r="R308"/>
      <c r="S308"/>
      <c r="T308"/>
      <c r="U308"/>
      <c r="V308" s="358">
        <f t="shared" si="19"/>
        <v>0</v>
      </c>
      <c r="Y308"/>
      <c r="Z308"/>
      <c r="AC308" s="74">
        <f t="shared" si="20"/>
        <v>0</v>
      </c>
    </row>
    <row r="309" spans="3:29">
      <c r="C309"/>
      <c r="D309"/>
      <c r="F309"/>
      <c r="G309"/>
      <c r="H309" s="73">
        <f t="shared" si="17"/>
        <v>0</v>
      </c>
      <c r="O309" s="73">
        <f t="shared" si="18"/>
        <v>0</v>
      </c>
      <c r="R309"/>
      <c r="S309"/>
      <c r="T309"/>
      <c r="U309"/>
      <c r="V309" s="357">
        <f t="shared" si="19"/>
        <v>0</v>
      </c>
      <c r="Y309"/>
      <c r="Z309"/>
      <c r="AC309" s="360">
        <f t="shared" si="20"/>
        <v>0</v>
      </c>
    </row>
    <row r="310" spans="3:29">
      <c r="C310"/>
      <c r="D310"/>
      <c r="F310"/>
      <c r="G310"/>
      <c r="H310" s="74">
        <f t="shared" si="17"/>
        <v>0</v>
      </c>
      <c r="O310" s="74">
        <f t="shared" si="18"/>
        <v>0</v>
      </c>
      <c r="R310"/>
      <c r="S310"/>
      <c r="T310"/>
      <c r="U310"/>
      <c r="V310" s="358">
        <f t="shared" si="19"/>
        <v>0</v>
      </c>
      <c r="Y310"/>
      <c r="Z310"/>
      <c r="AC310" s="74">
        <f t="shared" si="20"/>
        <v>0</v>
      </c>
    </row>
    <row r="311" spans="3:29">
      <c r="C311"/>
      <c r="D311"/>
      <c r="F311"/>
      <c r="G311"/>
      <c r="H311" s="73">
        <f t="shared" si="17"/>
        <v>0</v>
      </c>
      <c r="O311" s="73">
        <f t="shared" si="18"/>
        <v>0</v>
      </c>
      <c r="R311"/>
      <c r="S311"/>
      <c r="T311"/>
      <c r="U311"/>
      <c r="V311" s="357">
        <f t="shared" si="19"/>
        <v>0</v>
      </c>
      <c r="Y311"/>
      <c r="Z311"/>
      <c r="AC311" s="360">
        <f t="shared" si="20"/>
        <v>0</v>
      </c>
    </row>
    <row r="312" spans="3:29">
      <c r="C312"/>
      <c r="D312"/>
      <c r="F312"/>
      <c r="G312"/>
      <c r="H312" s="74">
        <f t="shared" si="17"/>
        <v>0</v>
      </c>
      <c r="O312" s="74">
        <f t="shared" si="18"/>
        <v>0</v>
      </c>
      <c r="R312"/>
      <c r="S312"/>
      <c r="T312"/>
      <c r="U312"/>
      <c r="V312" s="358">
        <f t="shared" si="19"/>
        <v>0</v>
      </c>
      <c r="Y312"/>
      <c r="Z312"/>
      <c r="AC312" s="74">
        <f t="shared" si="20"/>
        <v>0</v>
      </c>
    </row>
    <row r="313" spans="3:29">
      <c r="C313"/>
      <c r="D313"/>
      <c r="F313"/>
      <c r="G313"/>
      <c r="H313" s="73">
        <f t="shared" si="17"/>
        <v>0</v>
      </c>
      <c r="O313" s="73">
        <f t="shared" si="18"/>
        <v>0</v>
      </c>
      <c r="R313"/>
      <c r="S313"/>
      <c r="T313"/>
      <c r="U313"/>
      <c r="V313" s="357">
        <f t="shared" si="19"/>
        <v>0</v>
      </c>
      <c r="Y313"/>
      <c r="Z313"/>
      <c r="AC313" s="360">
        <f t="shared" si="20"/>
        <v>0</v>
      </c>
    </row>
    <row r="314" spans="3:29">
      <c r="C314"/>
      <c r="D314"/>
      <c r="F314"/>
      <c r="G314"/>
      <c r="H314" s="74">
        <f t="shared" si="17"/>
        <v>0</v>
      </c>
      <c r="O314" s="74">
        <f t="shared" si="18"/>
        <v>0</v>
      </c>
      <c r="R314"/>
      <c r="S314"/>
      <c r="T314"/>
      <c r="U314"/>
      <c r="V314" s="358">
        <f t="shared" si="19"/>
        <v>0</v>
      </c>
      <c r="Y314"/>
      <c r="Z314"/>
      <c r="AC314" s="74">
        <f t="shared" si="20"/>
        <v>0</v>
      </c>
    </row>
    <row r="315" spans="3:29">
      <c r="C315"/>
      <c r="D315"/>
      <c r="F315"/>
      <c r="G315"/>
      <c r="H315" s="73">
        <f t="shared" si="17"/>
        <v>0</v>
      </c>
      <c r="O315" s="73">
        <f t="shared" si="18"/>
        <v>0</v>
      </c>
      <c r="R315"/>
      <c r="S315"/>
      <c r="T315"/>
      <c r="U315"/>
      <c r="V315" s="357">
        <f t="shared" si="19"/>
        <v>0</v>
      </c>
      <c r="Y315"/>
      <c r="Z315"/>
      <c r="AC315" s="360">
        <f t="shared" si="20"/>
        <v>0</v>
      </c>
    </row>
    <row r="316" spans="3:29">
      <c r="C316"/>
      <c r="D316"/>
      <c r="F316"/>
      <c r="G316"/>
      <c r="H316" s="74">
        <f t="shared" si="17"/>
        <v>0</v>
      </c>
      <c r="O316" s="74">
        <f t="shared" si="18"/>
        <v>0</v>
      </c>
      <c r="R316"/>
      <c r="S316"/>
      <c r="T316"/>
      <c r="U316"/>
      <c r="V316" s="358">
        <f t="shared" si="19"/>
        <v>0</v>
      </c>
      <c r="Y316"/>
      <c r="Z316"/>
      <c r="AC316" s="74">
        <f t="shared" si="20"/>
        <v>0</v>
      </c>
    </row>
    <row r="317" spans="3:29">
      <c r="C317"/>
      <c r="D317"/>
      <c r="F317"/>
      <c r="G317"/>
      <c r="H317" s="73">
        <f t="shared" si="17"/>
        <v>0</v>
      </c>
      <c r="O317" s="73">
        <f t="shared" si="18"/>
        <v>0</v>
      </c>
      <c r="R317"/>
      <c r="S317"/>
      <c r="T317"/>
      <c r="U317"/>
      <c r="V317" s="357">
        <f t="shared" si="19"/>
        <v>0</v>
      </c>
      <c r="Y317"/>
      <c r="Z317"/>
      <c r="AC317" s="360">
        <f t="shared" si="20"/>
        <v>0</v>
      </c>
    </row>
    <row r="318" spans="3:29">
      <c r="C318"/>
      <c r="D318"/>
      <c r="F318"/>
      <c r="G318"/>
      <c r="H318" s="74">
        <f t="shared" si="17"/>
        <v>0</v>
      </c>
      <c r="O318" s="74">
        <f t="shared" si="18"/>
        <v>0</v>
      </c>
      <c r="R318"/>
      <c r="S318"/>
      <c r="T318"/>
      <c r="U318"/>
      <c r="V318" s="358">
        <f t="shared" si="19"/>
        <v>0</v>
      </c>
      <c r="Y318"/>
      <c r="Z318"/>
      <c r="AC318" s="74">
        <f t="shared" si="20"/>
        <v>0</v>
      </c>
    </row>
    <row r="319" spans="3:29">
      <c r="C319"/>
      <c r="D319"/>
      <c r="F319"/>
      <c r="G319"/>
      <c r="H319" s="73">
        <f t="shared" si="17"/>
        <v>0</v>
      </c>
      <c r="O319" s="73">
        <f t="shared" si="18"/>
        <v>0</v>
      </c>
      <c r="R319"/>
      <c r="S319"/>
      <c r="T319"/>
      <c r="U319"/>
      <c r="V319" s="357">
        <f t="shared" si="19"/>
        <v>0</v>
      </c>
      <c r="Y319"/>
      <c r="Z319"/>
      <c r="AC319" s="360">
        <f t="shared" si="20"/>
        <v>0</v>
      </c>
    </row>
    <row r="320" spans="3:29">
      <c r="C320"/>
      <c r="D320"/>
      <c r="F320"/>
      <c r="G320"/>
      <c r="H320" s="74">
        <f t="shared" si="17"/>
        <v>0</v>
      </c>
      <c r="O320" s="74">
        <f t="shared" si="18"/>
        <v>0</v>
      </c>
      <c r="R320"/>
      <c r="S320"/>
      <c r="T320"/>
      <c r="U320"/>
      <c r="V320" s="358">
        <f t="shared" si="19"/>
        <v>0</v>
      </c>
      <c r="Y320"/>
      <c r="Z320"/>
      <c r="AC320" s="74">
        <f t="shared" si="20"/>
        <v>0</v>
      </c>
    </row>
    <row r="321" spans="3:29">
      <c r="C321"/>
      <c r="D321"/>
      <c r="F321"/>
      <c r="G321"/>
      <c r="H321" s="73">
        <f t="shared" si="17"/>
        <v>0</v>
      </c>
      <c r="O321" s="73">
        <f t="shared" si="18"/>
        <v>0</v>
      </c>
      <c r="R321"/>
      <c r="S321"/>
      <c r="T321"/>
      <c r="U321"/>
      <c r="V321" s="357">
        <f t="shared" si="19"/>
        <v>0</v>
      </c>
      <c r="Y321"/>
      <c r="Z321"/>
      <c r="AC321" s="360">
        <f t="shared" si="20"/>
        <v>0</v>
      </c>
    </row>
    <row r="322" spans="3:29">
      <c r="C322"/>
      <c r="D322"/>
      <c r="F322"/>
      <c r="G322"/>
      <c r="H322" s="74">
        <f t="shared" si="17"/>
        <v>0</v>
      </c>
      <c r="O322" s="74">
        <f t="shared" si="18"/>
        <v>0</v>
      </c>
      <c r="R322"/>
      <c r="S322"/>
      <c r="T322"/>
      <c r="U322"/>
      <c r="V322" s="358">
        <f t="shared" si="19"/>
        <v>0</v>
      </c>
      <c r="Y322"/>
      <c r="Z322"/>
      <c r="AC322" s="74">
        <f t="shared" si="20"/>
        <v>0</v>
      </c>
    </row>
    <row r="323" spans="3:29">
      <c r="C323"/>
      <c r="D323"/>
      <c r="F323"/>
      <c r="G323"/>
      <c r="H323" s="73">
        <f t="shared" si="17"/>
        <v>0</v>
      </c>
      <c r="O323" s="73">
        <f t="shared" si="18"/>
        <v>0</v>
      </c>
      <c r="R323"/>
      <c r="S323"/>
      <c r="T323"/>
      <c r="U323"/>
      <c r="V323" s="357">
        <f t="shared" si="19"/>
        <v>0</v>
      </c>
      <c r="Y323"/>
      <c r="Z323"/>
      <c r="AC323" s="360">
        <f t="shared" si="20"/>
        <v>0</v>
      </c>
    </row>
    <row r="324" spans="3:29">
      <c r="C324"/>
      <c r="D324"/>
      <c r="F324"/>
      <c r="G324"/>
      <c r="H324" s="74">
        <f t="shared" si="17"/>
        <v>0</v>
      </c>
      <c r="O324" s="74">
        <f t="shared" si="18"/>
        <v>0</v>
      </c>
      <c r="R324"/>
      <c r="S324"/>
      <c r="T324"/>
      <c r="U324"/>
      <c r="V324" s="358">
        <f t="shared" si="19"/>
        <v>0</v>
      </c>
      <c r="Y324"/>
      <c r="Z324"/>
      <c r="AC324" s="74">
        <f t="shared" si="20"/>
        <v>0</v>
      </c>
    </row>
    <row r="325" spans="3:29">
      <c r="C325"/>
      <c r="D325"/>
      <c r="F325"/>
      <c r="G325"/>
      <c r="H325" s="73">
        <f t="shared" si="17"/>
        <v>0</v>
      </c>
      <c r="O325" s="73">
        <f t="shared" si="18"/>
        <v>0</v>
      </c>
      <c r="R325"/>
      <c r="S325"/>
      <c r="T325"/>
      <c r="U325"/>
      <c r="V325" s="357">
        <f t="shared" si="19"/>
        <v>0</v>
      </c>
      <c r="Y325"/>
      <c r="Z325"/>
      <c r="AC325" s="360">
        <f t="shared" si="20"/>
        <v>0</v>
      </c>
    </row>
    <row r="326" spans="3:29">
      <c r="C326"/>
      <c r="D326"/>
      <c r="F326"/>
      <c r="G326"/>
      <c r="H326" s="74">
        <f t="shared" ref="H326:H389" si="21">F326-G326</f>
        <v>0</v>
      </c>
      <c r="O326" s="74">
        <f t="shared" ref="O326:O389" si="22">M326-N326</f>
        <v>0</v>
      </c>
      <c r="R326"/>
      <c r="S326"/>
      <c r="T326"/>
      <c r="U326"/>
      <c r="V326" s="358">
        <f t="shared" ref="V326:V389" si="23">T326-U326</f>
        <v>0</v>
      </c>
      <c r="Y326"/>
      <c r="Z326"/>
      <c r="AC326" s="74">
        <f t="shared" si="20"/>
        <v>0</v>
      </c>
    </row>
    <row r="327" spans="3:29">
      <c r="C327"/>
      <c r="D327"/>
      <c r="F327"/>
      <c r="G327"/>
      <c r="H327" s="73">
        <f t="shared" si="21"/>
        <v>0</v>
      </c>
      <c r="O327" s="73">
        <f t="shared" si="22"/>
        <v>0</v>
      </c>
      <c r="R327"/>
      <c r="S327"/>
      <c r="T327"/>
      <c r="U327"/>
      <c r="V327" s="357">
        <f t="shared" si="23"/>
        <v>0</v>
      </c>
      <c r="Y327"/>
      <c r="Z327"/>
      <c r="AC327" s="360">
        <f t="shared" si="20"/>
        <v>0</v>
      </c>
    </row>
    <row r="328" spans="3:29">
      <c r="C328"/>
      <c r="D328"/>
      <c r="F328"/>
      <c r="G328"/>
      <c r="H328" s="74">
        <f t="shared" si="21"/>
        <v>0</v>
      </c>
      <c r="O328" s="74">
        <f t="shared" si="22"/>
        <v>0</v>
      </c>
      <c r="R328"/>
      <c r="S328"/>
      <c r="T328"/>
      <c r="U328"/>
      <c r="V328" s="358">
        <f t="shared" si="23"/>
        <v>0</v>
      </c>
      <c r="Y328"/>
      <c r="Z328"/>
      <c r="AC328" s="74">
        <f t="shared" si="20"/>
        <v>0</v>
      </c>
    </row>
    <row r="329" spans="3:29">
      <c r="C329"/>
      <c r="D329"/>
      <c r="F329"/>
      <c r="G329"/>
      <c r="H329" s="73">
        <f t="shared" si="21"/>
        <v>0</v>
      </c>
      <c r="O329" s="73">
        <f t="shared" si="22"/>
        <v>0</v>
      </c>
      <c r="R329"/>
      <c r="S329"/>
      <c r="T329"/>
      <c r="U329"/>
      <c r="V329" s="357">
        <f t="shared" si="23"/>
        <v>0</v>
      </c>
      <c r="Y329"/>
      <c r="Z329"/>
      <c r="AC329" s="360">
        <f t="shared" ref="AC329:AC392" si="24">AA329-AB329</f>
        <v>0</v>
      </c>
    </row>
    <row r="330" spans="3:29">
      <c r="C330"/>
      <c r="D330"/>
      <c r="F330"/>
      <c r="G330"/>
      <c r="H330" s="74">
        <f t="shared" si="21"/>
        <v>0</v>
      </c>
      <c r="O330" s="74">
        <f t="shared" si="22"/>
        <v>0</v>
      </c>
      <c r="R330"/>
      <c r="S330"/>
      <c r="T330"/>
      <c r="U330"/>
      <c r="V330" s="358">
        <f t="shared" si="23"/>
        <v>0</v>
      </c>
      <c r="Y330"/>
      <c r="Z330"/>
      <c r="AC330" s="74">
        <f t="shared" si="24"/>
        <v>0</v>
      </c>
    </row>
    <row r="331" spans="3:29">
      <c r="C331"/>
      <c r="D331"/>
      <c r="F331"/>
      <c r="G331"/>
      <c r="H331" s="73">
        <f t="shared" si="21"/>
        <v>0</v>
      </c>
      <c r="O331" s="73">
        <f t="shared" si="22"/>
        <v>0</v>
      </c>
      <c r="R331"/>
      <c r="S331"/>
      <c r="T331"/>
      <c r="U331"/>
      <c r="V331" s="357">
        <f t="shared" si="23"/>
        <v>0</v>
      </c>
      <c r="Y331"/>
      <c r="Z331"/>
      <c r="AC331" s="360">
        <f t="shared" si="24"/>
        <v>0</v>
      </c>
    </row>
    <row r="332" spans="3:29">
      <c r="C332"/>
      <c r="D332"/>
      <c r="F332"/>
      <c r="G332"/>
      <c r="H332" s="74">
        <f t="shared" si="21"/>
        <v>0</v>
      </c>
      <c r="O332" s="74">
        <f t="shared" si="22"/>
        <v>0</v>
      </c>
      <c r="R332"/>
      <c r="S332"/>
      <c r="T332"/>
      <c r="U332"/>
      <c r="V332" s="358">
        <f t="shared" si="23"/>
        <v>0</v>
      </c>
      <c r="Y332"/>
      <c r="Z332"/>
      <c r="AC332" s="74">
        <f t="shared" si="24"/>
        <v>0</v>
      </c>
    </row>
    <row r="333" spans="3:29">
      <c r="C333"/>
      <c r="D333"/>
      <c r="F333"/>
      <c r="G333"/>
      <c r="H333" s="73">
        <f t="shared" si="21"/>
        <v>0</v>
      </c>
      <c r="O333" s="73">
        <f t="shared" si="22"/>
        <v>0</v>
      </c>
      <c r="R333"/>
      <c r="S333"/>
      <c r="T333"/>
      <c r="U333"/>
      <c r="V333" s="357">
        <f t="shared" si="23"/>
        <v>0</v>
      </c>
      <c r="Y333"/>
      <c r="Z333"/>
      <c r="AC333" s="360">
        <f t="shared" si="24"/>
        <v>0</v>
      </c>
    </row>
    <row r="334" spans="3:29">
      <c r="C334"/>
      <c r="D334"/>
      <c r="F334"/>
      <c r="G334"/>
      <c r="H334" s="74">
        <f t="shared" si="21"/>
        <v>0</v>
      </c>
      <c r="O334" s="74">
        <f t="shared" si="22"/>
        <v>0</v>
      </c>
      <c r="R334"/>
      <c r="S334"/>
      <c r="T334"/>
      <c r="U334"/>
      <c r="V334" s="358">
        <f t="shared" si="23"/>
        <v>0</v>
      </c>
      <c r="Y334"/>
      <c r="Z334"/>
      <c r="AC334" s="74">
        <f t="shared" si="24"/>
        <v>0</v>
      </c>
    </row>
    <row r="335" spans="3:29">
      <c r="C335"/>
      <c r="D335"/>
      <c r="F335"/>
      <c r="G335"/>
      <c r="H335" s="73">
        <f t="shared" si="21"/>
        <v>0</v>
      </c>
      <c r="O335" s="73">
        <f t="shared" si="22"/>
        <v>0</v>
      </c>
      <c r="R335"/>
      <c r="S335"/>
      <c r="T335"/>
      <c r="U335"/>
      <c r="V335" s="357">
        <f t="shared" si="23"/>
        <v>0</v>
      </c>
      <c r="Y335"/>
      <c r="Z335"/>
      <c r="AC335" s="360">
        <f t="shared" si="24"/>
        <v>0</v>
      </c>
    </row>
    <row r="336" spans="3:29">
      <c r="C336"/>
      <c r="D336"/>
      <c r="F336"/>
      <c r="G336"/>
      <c r="H336" s="74">
        <f t="shared" si="21"/>
        <v>0</v>
      </c>
      <c r="O336" s="74">
        <f t="shared" si="22"/>
        <v>0</v>
      </c>
      <c r="R336"/>
      <c r="S336"/>
      <c r="T336"/>
      <c r="U336"/>
      <c r="V336" s="358">
        <f t="shared" si="23"/>
        <v>0</v>
      </c>
      <c r="Y336"/>
      <c r="Z336"/>
      <c r="AC336" s="74">
        <f t="shared" si="24"/>
        <v>0</v>
      </c>
    </row>
    <row r="337" spans="3:29">
      <c r="C337"/>
      <c r="D337"/>
      <c r="F337"/>
      <c r="G337"/>
      <c r="H337" s="73">
        <f t="shared" si="21"/>
        <v>0</v>
      </c>
      <c r="O337" s="73">
        <f t="shared" si="22"/>
        <v>0</v>
      </c>
      <c r="R337"/>
      <c r="S337"/>
      <c r="T337"/>
      <c r="U337"/>
      <c r="V337" s="357">
        <f t="shared" si="23"/>
        <v>0</v>
      </c>
      <c r="Y337"/>
      <c r="Z337"/>
      <c r="AC337" s="360">
        <f t="shared" si="24"/>
        <v>0</v>
      </c>
    </row>
    <row r="338" spans="3:29">
      <c r="C338"/>
      <c r="D338"/>
      <c r="F338"/>
      <c r="G338"/>
      <c r="H338" s="74">
        <f t="shared" si="21"/>
        <v>0</v>
      </c>
      <c r="O338" s="74">
        <f t="shared" si="22"/>
        <v>0</v>
      </c>
      <c r="R338"/>
      <c r="S338"/>
      <c r="T338"/>
      <c r="U338"/>
      <c r="V338" s="358">
        <f t="shared" si="23"/>
        <v>0</v>
      </c>
      <c r="Y338"/>
      <c r="Z338"/>
      <c r="AC338" s="74">
        <f t="shared" si="24"/>
        <v>0</v>
      </c>
    </row>
    <row r="339" spans="3:29">
      <c r="C339"/>
      <c r="D339"/>
      <c r="F339"/>
      <c r="G339"/>
      <c r="H339" s="73">
        <f t="shared" si="21"/>
        <v>0</v>
      </c>
      <c r="O339" s="73">
        <f t="shared" si="22"/>
        <v>0</v>
      </c>
      <c r="R339"/>
      <c r="S339"/>
      <c r="T339"/>
      <c r="U339"/>
      <c r="V339" s="357">
        <f t="shared" si="23"/>
        <v>0</v>
      </c>
      <c r="Y339"/>
      <c r="Z339"/>
      <c r="AC339" s="360">
        <f t="shared" si="24"/>
        <v>0</v>
      </c>
    </row>
    <row r="340" spans="3:29">
      <c r="C340"/>
      <c r="D340"/>
      <c r="F340"/>
      <c r="G340"/>
      <c r="H340" s="74">
        <f t="shared" si="21"/>
        <v>0</v>
      </c>
      <c r="O340" s="74">
        <f t="shared" si="22"/>
        <v>0</v>
      </c>
      <c r="R340"/>
      <c r="S340"/>
      <c r="T340"/>
      <c r="U340"/>
      <c r="V340" s="358">
        <f t="shared" si="23"/>
        <v>0</v>
      </c>
      <c r="Y340"/>
      <c r="Z340"/>
      <c r="AC340" s="74">
        <f t="shared" si="24"/>
        <v>0</v>
      </c>
    </row>
    <row r="341" spans="3:29">
      <c r="C341"/>
      <c r="D341"/>
      <c r="F341"/>
      <c r="G341"/>
      <c r="H341" s="73">
        <f t="shared" si="21"/>
        <v>0</v>
      </c>
      <c r="O341" s="73">
        <f t="shared" si="22"/>
        <v>0</v>
      </c>
      <c r="R341"/>
      <c r="S341"/>
      <c r="T341"/>
      <c r="U341"/>
      <c r="V341" s="357">
        <f t="shared" si="23"/>
        <v>0</v>
      </c>
      <c r="Y341"/>
      <c r="Z341"/>
      <c r="AC341" s="360">
        <f t="shared" si="24"/>
        <v>0</v>
      </c>
    </row>
    <row r="342" spans="3:29">
      <c r="C342"/>
      <c r="D342"/>
      <c r="F342"/>
      <c r="G342"/>
      <c r="H342" s="74">
        <f t="shared" si="21"/>
        <v>0</v>
      </c>
      <c r="O342" s="74">
        <f t="shared" si="22"/>
        <v>0</v>
      </c>
      <c r="R342"/>
      <c r="S342"/>
      <c r="T342"/>
      <c r="U342"/>
      <c r="V342" s="358">
        <f t="shared" si="23"/>
        <v>0</v>
      </c>
      <c r="Y342"/>
      <c r="Z342"/>
      <c r="AC342" s="74">
        <f t="shared" si="24"/>
        <v>0</v>
      </c>
    </row>
    <row r="343" spans="3:29">
      <c r="C343"/>
      <c r="D343"/>
      <c r="F343"/>
      <c r="G343"/>
      <c r="H343" s="73">
        <f t="shared" si="21"/>
        <v>0</v>
      </c>
      <c r="O343" s="73">
        <f t="shared" si="22"/>
        <v>0</v>
      </c>
      <c r="R343"/>
      <c r="S343"/>
      <c r="T343"/>
      <c r="U343"/>
      <c r="V343" s="357">
        <f t="shared" si="23"/>
        <v>0</v>
      </c>
      <c r="Y343"/>
      <c r="Z343"/>
      <c r="AC343" s="360">
        <f t="shared" si="24"/>
        <v>0</v>
      </c>
    </row>
    <row r="344" spans="3:29">
      <c r="C344"/>
      <c r="D344"/>
      <c r="F344"/>
      <c r="G344"/>
      <c r="H344" s="74">
        <f t="shared" si="21"/>
        <v>0</v>
      </c>
      <c r="O344" s="74">
        <f t="shared" si="22"/>
        <v>0</v>
      </c>
      <c r="R344"/>
      <c r="S344"/>
      <c r="T344"/>
      <c r="U344"/>
      <c r="V344" s="358">
        <f t="shared" si="23"/>
        <v>0</v>
      </c>
      <c r="Y344"/>
      <c r="Z344"/>
      <c r="AC344" s="74">
        <f t="shared" si="24"/>
        <v>0</v>
      </c>
    </row>
    <row r="345" spans="3:29">
      <c r="C345"/>
      <c r="D345"/>
      <c r="F345"/>
      <c r="G345"/>
      <c r="H345" s="73">
        <f t="shared" si="21"/>
        <v>0</v>
      </c>
      <c r="O345" s="73">
        <f t="shared" si="22"/>
        <v>0</v>
      </c>
      <c r="R345"/>
      <c r="S345"/>
      <c r="T345"/>
      <c r="U345"/>
      <c r="V345" s="357">
        <f t="shared" si="23"/>
        <v>0</v>
      </c>
      <c r="Y345"/>
      <c r="Z345"/>
      <c r="AC345" s="360">
        <f t="shared" si="24"/>
        <v>0</v>
      </c>
    </row>
    <row r="346" spans="3:29">
      <c r="C346"/>
      <c r="D346"/>
      <c r="F346"/>
      <c r="G346"/>
      <c r="H346" s="74">
        <f t="shared" si="21"/>
        <v>0</v>
      </c>
      <c r="O346" s="74">
        <f t="shared" si="22"/>
        <v>0</v>
      </c>
      <c r="R346"/>
      <c r="S346"/>
      <c r="T346"/>
      <c r="U346"/>
      <c r="V346" s="358">
        <f t="shared" si="23"/>
        <v>0</v>
      </c>
      <c r="Y346"/>
      <c r="Z346"/>
      <c r="AC346" s="74">
        <f t="shared" si="24"/>
        <v>0</v>
      </c>
    </row>
    <row r="347" spans="3:29">
      <c r="C347"/>
      <c r="D347"/>
      <c r="F347"/>
      <c r="G347"/>
      <c r="H347" s="73">
        <f t="shared" si="21"/>
        <v>0</v>
      </c>
      <c r="O347" s="73">
        <f t="shared" si="22"/>
        <v>0</v>
      </c>
      <c r="R347"/>
      <c r="S347"/>
      <c r="T347"/>
      <c r="U347"/>
      <c r="V347" s="357">
        <f t="shared" si="23"/>
        <v>0</v>
      </c>
      <c r="Y347"/>
      <c r="Z347"/>
      <c r="AC347" s="360">
        <f t="shared" si="24"/>
        <v>0</v>
      </c>
    </row>
    <row r="348" spans="3:29">
      <c r="C348"/>
      <c r="D348"/>
      <c r="F348"/>
      <c r="G348"/>
      <c r="H348" s="74">
        <f t="shared" si="21"/>
        <v>0</v>
      </c>
      <c r="O348" s="74">
        <f t="shared" si="22"/>
        <v>0</v>
      </c>
      <c r="R348"/>
      <c r="S348"/>
      <c r="T348"/>
      <c r="U348"/>
      <c r="V348" s="358">
        <f t="shared" si="23"/>
        <v>0</v>
      </c>
      <c r="Y348"/>
      <c r="Z348"/>
      <c r="AC348" s="74">
        <f t="shared" si="24"/>
        <v>0</v>
      </c>
    </row>
    <row r="349" spans="3:29">
      <c r="C349"/>
      <c r="D349"/>
      <c r="F349"/>
      <c r="G349"/>
      <c r="H349" s="73">
        <f t="shared" si="21"/>
        <v>0</v>
      </c>
      <c r="O349" s="73">
        <f t="shared" si="22"/>
        <v>0</v>
      </c>
      <c r="R349"/>
      <c r="S349"/>
      <c r="T349"/>
      <c r="U349"/>
      <c r="V349" s="357">
        <f t="shared" si="23"/>
        <v>0</v>
      </c>
      <c r="Y349"/>
      <c r="Z349"/>
      <c r="AC349" s="360">
        <f t="shared" si="24"/>
        <v>0</v>
      </c>
    </row>
    <row r="350" spans="3:29">
      <c r="C350"/>
      <c r="D350"/>
      <c r="F350"/>
      <c r="G350"/>
      <c r="H350" s="74">
        <f t="shared" si="21"/>
        <v>0</v>
      </c>
      <c r="O350" s="74">
        <f t="shared" si="22"/>
        <v>0</v>
      </c>
      <c r="R350"/>
      <c r="S350"/>
      <c r="T350"/>
      <c r="U350"/>
      <c r="V350" s="358">
        <f t="shared" si="23"/>
        <v>0</v>
      </c>
      <c r="Y350"/>
      <c r="Z350"/>
      <c r="AC350" s="74">
        <f t="shared" si="24"/>
        <v>0</v>
      </c>
    </row>
    <row r="351" spans="3:29">
      <c r="C351"/>
      <c r="D351"/>
      <c r="F351"/>
      <c r="G351"/>
      <c r="H351" s="73">
        <f t="shared" si="21"/>
        <v>0</v>
      </c>
      <c r="O351" s="73">
        <f t="shared" si="22"/>
        <v>0</v>
      </c>
      <c r="R351"/>
      <c r="S351"/>
      <c r="T351"/>
      <c r="U351"/>
      <c r="V351" s="357">
        <f t="shared" si="23"/>
        <v>0</v>
      </c>
      <c r="Y351"/>
      <c r="Z351"/>
      <c r="AC351" s="360">
        <f t="shared" si="24"/>
        <v>0</v>
      </c>
    </row>
    <row r="352" spans="3:29">
      <c r="C352"/>
      <c r="D352"/>
      <c r="F352"/>
      <c r="G352"/>
      <c r="H352" s="74">
        <f t="shared" si="21"/>
        <v>0</v>
      </c>
      <c r="O352" s="74">
        <f t="shared" si="22"/>
        <v>0</v>
      </c>
      <c r="R352"/>
      <c r="S352"/>
      <c r="T352"/>
      <c r="U352"/>
      <c r="V352" s="358">
        <f t="shared" si="23"/>
        <v>0</v>
      </c>
      <c r="Y352"/>
      <c r="Z352"/>
      <c r="AC352" s="74">
        <f t="shared" si="24"/>
        <v>0</v>
      </c>
    </row>
    <row r="353" spans="3:29">
      <c r="C353"/>
      <c r="D353"/>
      <c r="F353"/>
      <c r="G353"/>
      <c r="H353" s="73">
        <f t="shared" si="21"/>
        <v>0</v>
      </c>
      <c r="O353" s="73">
        <f t="shared" si="22"/>
        <v>0</v>
      </c>
      <c r="R353"/>
      <c r="S353"/>
      <c r="T353"/>
      <c r="U353"/>
      <c r="V353" s="357">
        <f t="shared" si="23"/>
        <v>0</v>
      </c>
      <c r="Y353"/>
      <c r="Z353"/>
      <c r="AC353" s="360">
        <f t="shared" si="24"/>
        <v>0</v>
      </c>
    </row>
    <row r="354" spans="3:29">
      <c r="C354"/>
      <c r="D354"/>
      <c r="F354"/>
      <c r="G354"/>
      <c r="H354" s="74">
        <f t="shared" si="21"/>
        <v>0</v>
      </c>
      <c r="O354" s="74">
        <f t="shared" si="22"/>
        <v>0</v>
      </c>
      <c r="R354"/>
      <c r="S354"/>
      <c r="T354"/>
      <c r="U354"/>
      <c r="V354" s="358">
        <f t="shared" si="23"/>
        <v>0</v>
      </c>
      <c r="Y354"/>
      <c r="Z354"/>
      <c r="AC354" s="74">
        <f t="shared" si="24"/>
        <v>0</v>
      </c>
    </row>
    <row r="355" spans="3:29">
      <c r="C355"/>
      <c r="D355"/>
      <c r="F355"/>
      <c r="G355"/>
      <c r="H355" s="73">
        <f t="shared" si="21"/>
        <v>0</v>
      </c>
      <c r="O355" s="73">
        <f t="shared" si="22"/>
        <v>0</v>
      </c>
      <c r="R355"/>
      <c r="S355"/>
      <c r="T355"/>
      <c r="U355"/>
      <c r="V355" s="357">
        <f t="shared" si="23"/>
        <v>0</v>
      </c>
      <c r="Y355"/>
      <c r="Z355"/>
      <c r="AC355" s="360">
        <f t="shared" si="24"/>
        <v>0</v>
      </c>
    </row>
    <row r="356" spans="3:29">
      <c r="C356"/>
      <c r="D356"/>
      <c r="F356"/>
      <c r="G356"/>
      <c r="H356" s="74">
        <f t="shared" si="21"/>
        <v>0</v>
      </c>
      <c r="O356" s="74">
        <f t="shared" si="22"/>
        <v>0</v>
      </c>
      <c r="R356"/>
      <c r="S356"/>
      <c r="T356"/>
      <c r="U356"/>
      <c r="V356" s="358">
        <f t="shared" si="23"/>
        <v>0</v>
      </c>
      <c r="Y356"/>
      <c r="Z356"/>
      <c r="AC356" s="74">
        <f t="shared" si="24"/>
        <v>0</v>
      </c>
    </row>
    <row r="357" spans="3:29">
      <c r="C357"/>
      <c r="D357"/>
      <c r="F357"/>
      <c r="G357"/>
      <c r="H357" s="73">
        <f t="shared" si="21"/>
        <v>0</v>
      </c>
      <c r="O357" s="73">
        <f t="shared" si="22"/>
        <v>0</v>
      </c>
      <c r="R357"/>
      <c r="S357"/>
      <c r="T357"/>
      <c r="U357"/>
      <c r="V357" s="357">
        <f t="shared" si="23"/>
        <v>0</v>
      </c>
      <c r="Y357"/>
      <c r="Z357"/>
      <c r="AC357" s="360">
        <f t="shared" si="24"/>
        <v>0</v>
      </c>
    </row>
    <row r="358" spans="3:29">
      <c r="C358"/>
      <c r="D358"/>
      <c r="F358"/>
      <c r="G358"/>
      <c r="H358" s="74">
        <f t="shared" si="21"/>
        <v>0</v>
      </c>
      <c r="O358" s="74">
        <f t="shared" si="22"/>
        <v>0</v>
      </c>
      <c r="R358"/>
      <c r="S358"/>
      <c r="T358"/>
      <c r="U358"/>
      <c r="V358" s="358">
        <f t="shared" si="23"/>
        <v>0</v>
      </c>
      <c r="Y358"/>
      <c r="Z358"/>
      <c r="AC358" s="74">
        <f t="shared" si="24"/>
        <v>0</v>
      </c>
    </row>
    <row r="359" spans="3:29">
      <c r="C359"/>
      <c r="D359"/>
      <c r="F359"/>
      <c r="G359"/>
      <c r="H359" s="73">
        <f t="shared" si="21"/>
        <v>0</v>
      </c>
      <c r="O359" s="73">
        <f t="shared" si="22"/>
        <v>0</v>
      </c>
      <c r="R359"/>
      <c r="S359"/>
      <c r="T359"/>
      <c r="U359"/>
      <c r="V359" s="357">
        <f t="shared" si="23"/>
        <v>0</v>
      </c>
      <c r="Y359"/>
      <c r="Z359"/>
      <c r="AC359" s="360">
        <f t="shared" si="24"/>
        <v>0</v>
      </c>
    </row>
    <row r="360" spans="3:29">
      <c r="C360"/>
      <c r="D360"/>
      <c r="F360"/>
      <c r="G360"/>
      <c r="H360" s="74">
        <f t="shared" si="21"/>
        <v>0</v>
      </c>
      <c r="O360" s="74">
        <f t="shared" si="22"/>
        <v>0</v>
      </c>
      <c r="R360"/>
      <c r="S360"/>
      <c r="T360"/>
      <c r="U360"/>
      <c r="V360" s="358">
        <f t="shared" si="23"/>
        <v>0</v>
      </c>
      <c r="Y360"/>
      <c r="Z360"/>
      <c r="AC360" s="74">
        <f t="shared" si="24"/>
        <v>0</v>
      </c>
    </row>
    <row r="361" spans="3:29">
      <c r="C361"/>
      <c r="D361"/>
      <c r="F361"/>
      <c r="G361"/>
      <c r="H361" s="73">
        <f t="shared" si="21"/>
        <v>0</v>
      </c>
      <c r="O361" s="73">
        <f t="shared" si="22"/>
        <v>0</v>
      </c>
      <c r="R361"/>
      <c r="S361"/>
      <c r="T361"/>
      <c r="U361"/>
      <c r="V361" s="357">
        <f t="shared" si="23"/>
        <v>0</v>
      </c>
      <c r="Y361"/>
      <c r="Z361"/>
      <c r="AC361" s="360">
        <f t="shared" si="24"/>
        <v>0</v>
      </c>
    </row>
    <row r="362" spans="3:29">
      <c r="C362"/>
      <c r="D362"/>
      <c r="F362"/>
      <c r="G362"/>
      <c r="H362" s="74">
        <f t="shared" si="21"/>
        <v>0</v>
      </c>
      <c r="O362" s="74">
        <f t="shared" si="22"/>
        <v>0</v>
      </c>
      <c r="R362"/>
      <c r="S362"/>
      <c r="T362"/>
      <c r="U362"/>
      <c r="V362" s="358">
        <f t="shared" si="23"/>
        <v>0</v>
      </c>
      <c r="Y362"/>
      <c r="Z362"/>
      <c r="AC362" s="74">
        <f t="shared" si="24"/>
        <v>0</v>
      </c>
    </row>
    <row r="363" spans="3:29">
      <c r="C363"/>
      <c r="D363"/>
      <c r="F363"/>
      <c r="G363"/>
      <c r="H363" s="73">
        <f t="shared" si="21"/>
        <v>0</v>
      </c>
      <c r="O363" s="73">
        <f t="shared" si="22"/>
        <v>0</v>
      </c>
      <c r="R363"/>
      <c r="S363"/>
      <c r="T363"/>
      <c r="U363"/>
      <c r="V363" s="357">
        <f t="shared" si="23"/>
        <v>0</v>
      </c>
      <c r="Y363"/>
      <c r="Z363"/>
      <c r="AC363" s="360">
        <f t="shared" si="24"/>
        <v>0</v>
      </c>
    </row>
    <row r="364" spans="3:29">
      <c r="C364"/>
      <c r="D364"/>
      <c r="F364"/>
      <c r="G364"/>
      <c r="H364" s="74">
        <f t="shared" si="21"/>
        <v>0</v>
      </c>
      <c r="O364" s="74">
        <f t="shared" si="22"/>
        <v>0</v>
      </c>
      <c r="R364"/>
      <c r="S364"/>
      <c r="T364"/>
      <c r="U364"/>
      <c r="V364" s="358">
        <f t="shared" si="23"/>
        <v>0</v>
      </c>
      <c r="Y364"/>
      <c r="Z364"/>
      <c r="AC364" s="74">
        <f t="shared" si="24"/>
        <v>0</v>
      </c>
    </row>
    <row r="365" spans="3:29">
      <c r="C365"/>
      <c r="D365"/>
      <c r="F365"/>
      <c r="G365"/>
      <c r="H365" s="73">
        <f t="shared" si="21"/>
        <v>0</v>
      </c>
      <c r="O365" s="73">
        <f t="shared" si="22"/>
        <v>0</v>
      </c>
      <c r="R365"/>
      <c r="S365"/>
      <c r="T365"/>
      <c r="U365"/>
      <c r="V365" s="357">
        <f t="shared" si="23"/>
        <v>0</v>
      </c>
      <c r="Y365"/>
      <c r="Z365"/>
      <c r="AC365" s="360">
        <f t="shared" si="24"/>
        <v>0</v>
      </c>
    </row>
    <row r="366" spans="3:29">
      <c r="C366"/>
      <c r="D366"/>
      <c r="F366"/>
      <c r="G366"/>
      <c r="H366" s="74">
        <f t="shared" si="21"/>
        <v>0</v>
      </c>
      <c r="O366" s="74">
        <f t="shared" si="22"/>
        <v>0</v>
      </c>
      <c r="R366"/>
      <c r="S366"/>
      <c r="T366"/>
      <c r="U366"/>
      <c r="V366" s="358">
        <f t="shared" si="23"/>
        <v>0</v>
      </c>
      <c r="Y366"/>
      <c r="Z366"/>
      <c r="AC366" s="74">
        <f t="shared" si="24"/>
        <v>0</v>
      </c>
    </row>
    <row r="367" spans="3:29">
      <c r="C367"/>
      <c r="D367"/>
      <c r="F367"/>
      <c r="G367"/>
      <c r="H367" s="73">
        <f t="shared" si="21"/>
        <v>0</v>
      </c>
      <c r="O367" s="73">
        <f t="shared" si="22"/>
        <v>0</v>
      </c>
      <c r="R367"/>
      <c r="S367"/>
      <c r="T367"/>
      <c r="U367"/>
      <c r="V367" s="357">
        <f t="shared" si="23"/>
        <v>0</v>
      </c>
      <c r="Y367"/>
      <c r="Z367"/>
      <c r="AC367" s="360">
        <f t="shared" si="24"/>
        <v>0</v>
      </c>
    </row>
    <row r="368" spans="3:29">
      <c r="C368"/>
      <c r="D368"/>
      <c r="F368"/>
      <c r="G368"/>
      <c r="H368" s="74">
        <f t="shared" si="21"/>
        <v>0</v>
      </c>
      <c r="O368" s="74">
        <f t="shared" si="22"/>
        <v>0</v>
      </c>
      <c r="R368"/>
      <c r="S368"/>
      <c r="T368"/>
      <c r="U368"/>
      <c r="V368" s="358">
        <f t="shared" si="23"/>
        <v>0</v>
      </c>
      <c r="Y368"/>
      <c r="Z368"/>
      <c r="AC368" s="74">
        <f t="shared" si="24"/>
        <v>0</v>
      </c>
    </row>
    <row r="369" spans="3:29">
      <c r="C369"/>
      <c r="D369"/>
      <c r="F369"/>
      <c r="G369"/>
      <c r="H369" s="73">
        <f t="shared" si="21"/>
        <v>0</v>
      </c>
      <c r="O369" s="73">
        <f t="shared" si="22"/>
        <v>0</v>
      </c>
      <c r="R369"/>
      <c r="S369"/>
      <c r="T369"/>
      <c r="U369"/>
      <c r="V369" s="357">
        <f t="shared" si="23"/>
        <v>0</v>
      </c>
      <c r="Y369"/>
      <c r="Z369"/>
      <c r="AC369" s="360">
        <f t="shared" si="24"/>
        <v>0</v>
      </c>
    </row>
    <row r="370" spans="3:29">
      <c r="C370"/>
      <c r="D370"/>
      <c r="F370"/>
      <c r="G370"/>
      <c r="H370" s="74">
        <f t="shared" si="21"/>
        <v>0</v>
      </c>
      <c r="O370" s="74">
        <f t="shared" si="22"/>
        <v>0</v>
      </c>
      <c r="R370"/>
      <c r="S370"/>
      <c r="T370"/>
      <c r="U370"/>
      <c r="V370" s="358">
        <f t="shared" si="23"/>
        <v>0</v>
      </c>
      <c r="Y370"/>
      <c r="Z370"/>
      <c r="AC370" s="74">
        <f t="shared" si="24"/>
        <v>0</v>
      </c>
    </row>
    <row r="371" spans="3:29">
      <c r="C371"/>
      <c r="D371"/>
      <c r="F371"/>
      <c r="G371"/>
      <c r="H371" s="73">
        <f t="shared" si="21"/>
        <v>0</v>
      </c>
      <c r="O371" s="73">
        <f t="shared" si="22"/>
        <v>0</v>
      </c>
      <c r="R371"/>
      <c r="S371"/>
      <c r="T371"/>
      <c r="U371"/>
      <c r="V371" s="357">
        <f t="shared" si="23"/>
        <v>0</v>
      </c>
      <c r="Y371"/>
      <c r="Z371"/>
      <c r="AC371" s="360">
        <f t="shared" si="24"/>
        <v>0</v>
      </c>
    </row>
    <row r="372" spans="3:29">
      <c r="C372"/>
      <c r="D372"/>
      <c r="F372"/>
      <c r="G372"/>
      <c r="H372" s="74">
        <f t="shared" si="21"/>
        <v>0</v>
      </c>
      <c r="O372" s="74">
        <f t="shared" si="22"/>
        <v>0</v>
      </c>
      <c r="R372"/>
      <c r="S372"/>
      <c r="T372"/>
      <c r="U372"/>
      <c r="V372" s="358">
        <f t="shared" si="23"/>
        <v>0</v>
      </c>
      <c r="Y372"/>
      <c r="Z372"/>
      <c r="AC372" s="74">
        <f t="shared" si="24"/>
        <v>0</v>
      </c>
    </row>
    <row r="373" spans="3:29">
      <c r="C373"/>
      <c r="D373"/>
      <c r="F373"/>
      <c r="G373"/>
      <c r="H373" s="73">
        <f t="shared" si="21"/>
        <v>0</v>
      </c>
      <c r="O373" s="73">
        <f t="shared" si="22"/>
        <v>0</v>
      </c>
      <c r="R373"/>
      <c r="S373"/>
      <c r="T373"/>
      <c r="U373"/>
      <c r="V373" s="357">
        <f t="shared" si="23"/>
        <v>0</v>
      </c>
      <c r="Y373"/>
      <c r="Z373"/>
      <c r="AC373" s="360">
        <f t="shared" si="24"/>
        <v>0</v>
      </c>
    </row>
    <row r="374" spans="3:29">
      <c r="C374"/>
      <c r="D374"/>
      <c r="F374"/>
      <c r="G374"/>
      <c r="H374" s="74">
        <f t="shared" si="21"/>
        <v>0</v>
      </c>
      <c r="O374" s="74">
        <f t="shared" si="22"/>
        <v>0</v>
      </c>
      <c r="R374"/>
      <c r="S374"/>
      <c r="T374"/>
      <c r="U374"/>
      <c r="V374" s="358">
        <f t="shared" si="23"/>
        <v>0</v>
      </c>
      <c r="Y374"/>
      <c r="Z374"/>
      <c r="AC374" s="74">
        <f t="shared" si="24"/>
        <v>0</v>
      </c>
    </row>
    <row r="375" spans="3:29">
      <c r="C375"/>
      <c r="D375"/>
      <c r="F375"/>
      <c r="G375"/>
      <c r="H375" s="73">
        <f t="shared" si="21"/>
        <v>0</v>
      </c>
      <c r="O375" s="73">
        <f t="shared" si="22"/>
        <v>0</v>
      </c>
      <c r="R375"/>
      <c r="S375"/>
      <c r="T375"/>
      <c r="U375"/>
      <c r="V375" s="357">
        <f t="shared" si="23"/>
        <v>0</v>
      </c>
      <c r="Y375"/>
      <c r="Z375"/>
      <c r="AC375" s="360">
        <f t="shared" si="24"/>
        <v>0</v>
      </c>
    </row>
    <row r="376" spans="3:29">
      <c r="C376"/>
      <c r="D376"/>
      <c r="F376"/>
      <c r="G376"/>
      <c r="H376" s="74">
        <f t="shared" si="21"/>
        <v>0</v>
      </c>
      <c r="O376" s="74">
        <f t="shared" si="22"/>
        <v>0</v>
      </c>
      <c r="R376"/>
      <c r="S376"/>
      <c r="T376"/>
      <c r="U376"/>
      <c r="V376" s="358">
        <f t="shared" si="23"/>
        <v>0</v>
      </c>
      <c r="Y376"/>
      <c r="Z376"/>
      <c r="AC376" s="74">
        <f t="shared" si="24"/>
        <v>0</v>
      </c>
    </row>
    <row r="377" spans="3:29">
      <c r="C377"/>
      <c r="D377"/>
      <c r="F377"/>
      <c r="G377"/>
      <c r="H377" s="73">
        <f t="shared" si="21"/>
        <v>0</v>
      </c>
      <c r="O377" s="73">
        <f t="shared" si="22"/>
        <v>0</v>
      </c>
      <c r="R377"/>
      <c r="S377"/>
      <c r="T377"/>
      <c r="U377"/>
      <c r="V377" s="357">
        <f t="shared" si="23"/>
        <v>0</v>
      </c>
      <c r="Y377"/>
      <c r="Z377"/>
      <c r="AC377" s="360">
        <f t="shared" si="24"/>
        <v>0</v>
      </c>
    </row>
    <row r="378" spans="3:29">
      <c r="C378"/>
      <c r="D378"/>
      <c r="F378"/>
      <c r="G378"/>
      <c r="H378" s="74">
        <f t="shared" si="21"/>
        <v>0</v>
      </c>
      <c r="O378" s="74">
        <f t="shared" si="22"/>
        <v>0</v>
      </c>
      <c r="R378"/>
      <c r="S378"/>
      <c r="T378"/>
      <c r="U378"/>
      <c r="V378" s="358">
        <f t="shared" si="23"/>
        <v>0</v>
      </c>
      <c r="Y378"/>
      <c r="Z378"/>
      <c r="AC378" s="74">
        <f t="shared" si="24"/>
        <v>0</v>
      </c>
    </row>
    <row r="379" spans="3:29">
      <c r="C379"/>
      <c r="D379"/>
      <c r="F379"/>
      <c r="G379"/>
      <c r="H379" s="73">
        <f t="shared" si="21"/>
        <v>0</v>
      </c>
      <c r="O379" s="73">
        <f t="shared" si="22"/>
        <v>0</v>
      </c>
      <c r="R379"/>
      <c r="S379"/>
      <c r="T379"/>
      <c r="U379"/>
      <c r="V379" s="357">
        <f t="shared" si="23"/>
        <v>0</v>
      </c>
      <c r="Y379"/>
      <c r="Z379"/>
      <c r="AC379" s="360">
        <f t="shared" si="24"/>
        <v>0</v>
      </c>
    </row>
    <row r="380" spans="3:29">
      <c r="C380"/>
      <c r="D380"/>
      <c r="F380"/>
      <c r="G380"/>
      <c r="H380" s="74">
        <f t="shared" si="21"/>
        <v>0</v>
      </c>
      <c r="O380" s="74">
        <f t="shared" si="22"/>
        <v>0</v>
      </c>
      <c r="R380"/>
      <c r="S380"/>
      <c r="T380"/>
      <c r="U380"/>
      <c r="V380" s="358">
        <f t="shared" si="23"/>
        <v>0</v>
      </c>
      <c r="Y380"/>
      <c r="Z380"/>
      <c r="AC380" s="74">
        <f t="shared" si="24"/>
        <v>0</v>
      </c>
    </row>
    <row r="381" spans="3:29">
      <c r="C381"/>
      <c r="D381"/>
      <c r="F381"/>
      <c r="G381"/>
      <c r="H381" s="73">
        <f t="shared" si="21"/>
        <v>0</v>
      </c>
      <c r="O381" s="73">
        <f t="shared" si="22"/>
        <v>0</v>
      </c>
      <c r="R381"/>
      <c r="S381"/>
      <c r="T381"/>
      <c r="U381"/>
      <c r="V381" s="357">
        <f t="shared" si="23"/>
        <v>0</v>
      </c>
      <c r="Y381"/>
      <c r="Z381"/>
      <c r="AC381" s="360">
        <f t="shared" si="24"/>
        <v>0</v>
      </c>
    </row>
    <row r="382" spans="3:29">
      <c r="C382"/>
      <c r="D382"/>
      <c r="F382"/>
      <c r="G382"/>
      <c r="H382" s="74">
        <f t="shared" si="21"/>
        <v>0</v>
      </c>
      <c r="O382" s="74">
        <f t="shared" si="22"/>
        <v>0</v>
      </c>
      <c r="R382"/>
      <c r="S382"/>
      <c r="T382"/>
      <c r="U382"/>
      <c r="V382" s="358">
        <f t="shared" si="23"/>
        <v>0</v>
      </c>
      <c r="Y382"/>
      <c r="Z382"/>
      <c r="AC382" s="74">
        <f t="shared" si="24"/>
        <v>0</v>
      </c>
    </row>
    <row r="383" spans="3:29">
      <c r="C383"/>
      <c r="D383"/>
      <c r="F383"/>
      <c r="G383"/>
      <c r="H383" s="73">
        <f t="shared" si="21"/>
        <v>0</v>
      </c>
      <c r="O383" s="73">
        <f t="shared" si="22"/>
        <v>0</v>
      </c>
      <c r="R383"/>
      <c r="S383"/>
      <c r="T383"/>
      <c r="U383"/>
      <c r="V383" s="357">
        <f t="shared" si="23"/>
        <v>0</v>
      </c>
      <c r="Y383"/>
      <c r="Z383"/>
      <c r="AC383" s="360">
        <f t="shared" si="24"/>
        <v>0</v>
      </c>
    </row>
    <row r="384" spans="3:29">
      <c r="C384"/>
      <c r="D384"/>
      <c r="F384"/>
      <c r="G384"/>
      <c r="H384" s="74">
        <f t="shared" si="21"/>
        <v>0</v>
      </c>
      <c r="O384" s="74">
        <f t="shared" si="22"/>
        <v>0</v>
      </c>
      <c r="R384"/>
      <c r="S384"/>
      <c r="T384"/>
      <c r="U384"/>
      <c r="V384" s="358">
        <f t="shared" si="23"/>
        <v>0</v>
      </c>
      <c r="Y384"/>
      <c r="Z384"/>
      <c r="AC384" s="74">
        <f t="shared" si="24"/>
        <v>0</v>
      </c>
    </row>
    <row r="385" spans="3:29">
      <c r="C385"/>
      <c r="D385"/>
      <c r="F385"/>
      <c r="G385"/>
      <c r="H385" s="73">
        <f t="shared" si="21"/>
        <v>0</v>
      </c>
      <c r="O385" s="73">
        <f t="shared" si="22"/>
        <v>0</v>
      </c>
      <c r="R385"/>
      <c r="S385"/>
      <c r="T385"/>
      <c r="U385"/>
      <c r="V385" s="357">
        <f t="shared" si="23"/>
        <v>0</v>
      </c>
      <c r="Y385"/>
      <c r="Z385"/>
      <c r="AC385" s="360">
        <f t="shared" si="24"/>
        <v>0</v>
      </c>
    </row>
    <row r="386" spans="3:29">
      <c r="C386"/>
      <c r="D386"/>
      <c r="F386"/>
      <c r="G386"/>
      <c r="H386" s="74">
        <f t="shared" si="21"/>
        <v>0</v>
      </c>
      <c r="O386" s="74">
        <f t="shared" si="22"/>
        <v>0</v>
      </c>
      <c r="R386"/>
      <c r="S386"/>
      <c r="T386"/>
      <c r="U386"/>
      <c r="V386" s="358">
        <f t="shared" si="23"/>
        <v>0</v>
      </c>
      <c r="Y386"/>
      <c r="Z386"/>
      <c r="AC386" s="74">
        <f t="shared" si="24"/>
        <v>0</v>
      </c>
    </row>
    <row r="387" spans="3:29">
      <c r="C387"/>
      <c r="D387"/>
      <c r="F387"/>
      <c r="G387"/>
      <c r="H387" s="73">
        <f t="shared" si="21"/>
        <v>0</v>
      </c>
      <c r="O387" s="73">
        <f t="shared" si="22"/>
        <v>0</v>
      </c>
      <c r="R387"/>
      <c r="S387"/>
      <c r="T387"/>
      <c r="U387"/>
      <c r="V387" s="357">
        <f t="shared" si="23"/>
        <v>0</v>
      </c>
      <c r="Y387"/>
      <c r="Z387"/>
      <c r="AC387" s="360">
        <f t="shared" si="24"/>
        <v>0</v>
      </c>
    </row>
    <row r="388" spans="3:29">
      <c r="C388"/>
      <c r="D388"/>
      <c r="F388"/>
      <c r="G388"/>
      <c r="H388" s="74">
        <f t="shared" si="21"/>
        <v>0</v>
      </c>
      <c r="O388" s="74">
        <f t="shared" si="22"/>
        <v>0</v>
      </c>
      <c r="R388"/>
      <c r="S388"/>
      <c r="T388"/>
      <c r="U388"/>
      <c r="V388" s="358">
        <f t="shared" si="23"/>
        <v>0</v>
      </c>
      <c r="Y388"/>
      <c r="Z388"/>
      <c r="AC388" s="74">
        <f t="shared" si="24"/>
        <v>0</v>
      </c>
    </row>
    <row r="389" spans="3:29">
      <c r="C389"/>
      <c r="D389"/>
      <c r="F389"/>
      <c r="G389"/>
      <c r="H389" s="73">
        <f t="shared" si="21"/>
        <v>0</v>
      </c>
      <c r="O389" s="73">
        <f t="shared" si="22"/>
        <v>0</v>
      </c>
      <c r="R389"/>
      <c r="S389"/>
      <c r="T389"/>
      <c r="U389"/>
      <c r="V389" s="357">
        <f t="shared" si="23"/>
        <v>0</v>
      </c>
      <c r="Y389"/>
      <c r="Z389"/>
      <c r="AC389" s="360">
        <f t="shared" si="24"/>
        <v>0</v>
      </c>
    </row>
    <row r="390" spans="3:29">
      <c r="C390"/>
      <c r="D390"/>
      <c r="F390"/>
      <c r="G390"/>
      <c r="H390" s="74">
        <f t="shared" ref="H390:H423" si="25">F390-G390</f>
        <v>0</v>
      </c>
      <c r="O390" s="74">
        <f t="shared" ref="O390:O432" si="26">M390-N390</f>
        <v>0</v>
      </c>
      <c r="R390"/>
      <c r="S390"/>
      <c r="T390"/>
      <c r="U390"/>
      <c r="V390" s="358">
        <f t="shared" ref="V390:V432" si="27">T390-U390</f>
        <v>0</v>
      </c>
      <c r="Y390"/>
      <c r="Z390"/>
      <c r="AC390" s="74">
        <f t="shared" si="24"/>
        <v>0</v>
      </c>
    </row>
    <row r="391" spans="3:29">
      <c r="C391"/>
      <c r="D391"/>
      <c r="F391"/>
      <c r="G391"/>
      <c r="H391" s="73">
        <f t="shared" si="25"/>
        <v>0</v>
      </c>
      <c r="O391" s="73">
        <f t="shared" si="26"/>
        <v>0</v>
      </c>
      <c r="R391"/>
      <c r="S391"/>
      <c r="T391"/>
      <c r="U391"/>
      <c r="V391" s="357">
        <f t="shared" si="27"/>
        <v>0</v>
      </c>
      <c r="Y391"/>
      <c r="Z391"/>
      <c r="AC391" s="360">
        <f t="shared" si="24"/>
        <v>0</v>
      </c>
    </row>
    <row r="392" spans="3:29">
      <c r="C392"/>
      <c r="D392"/>
      <c r="F392"/>
      <c r="G392"/>
      <c r="H392" s="74">
        <f t="shared" si="25"/>
        <v>0</v>
      </c>
      <c r="O392" s="74">
        <f t="shared" si="26"/>
        <v>0</v>
      </c>
      <c r="R392"/>
      <c r="S392"/>
      <c r="T392"/>
      <c r="U392"/>
      <c r="V392" s="358">
        <f t="shared" si="27"/>
        <v>0</v>
      </c>
      <c r="Y392"/>
      <c r="Z392"/>
      <c r="AC392" s="74">
        <f t="shared" si="24"/>
        <v>0</v>
      </c>
    </row>
    <row r="393" spans="3:29">
      <c r="C393"/>
      <c r="D393"/>
      <c r="F393"/>
      <c r="G393"/>
      <c r="H393" s="73">
        <f t="shared" si="25"/>
        <v>0</v>
      </c>
      <c r="O393" s="73">
        <f t="shared" si="26"/>
        <v>0</v>
      </c>
      <c r="R393"/>
      <c r="S393"/>
      <c r="T393"/>
      <c r="U393"/>
      <c r="V393" s="357">
        <f t="shared" si="27"/>
        <v>0</v>
      </c>
      <c r="Y393"/>
      <c r="Z393"/>
      <c r="AC393" s="360">
        <f t="shared" ref="AC393:AC432" si="28">AA393-AB393</f>
        <v>0</v>
      </c>
    </row>
    <row r="394" spans="3:29">
      <c r="C394"/>
      <c r="D394"/>
      <c r="F394"/>
      <c r="G394"/>
      <c r="H394" s="74">
        <f t="shared" si="25"/>
        <v>0</v>
      </c>
      <c r="O394" s="74">
        <f t="shared" si="26"/>
        <v>0</v>
      </c>
      <c r="R394"/>
      <c r="S394"/>
      <c r="T394"/>
      <c r="U394"/>
      <c r="V394" s="358">
        <f t="shared" si="27"/>
        <v>0</v>
      </c>
      <c r="Y394"/>
      <c r="Z394"/>
      <c r="AC394" s="74">
        <f t="shared" si="28"/>
        <v>0</v>
      </c>
    </row>
    <row r="395" spans="3:29">
      <c r="C395"/>
      <c r="D395"/>
      <c r="F395"/>
      <c r="G395"/>
      <c r="H395" s="73">
        <f t="shared" si="25"/>
        <v>0</v>
      </c>
      <c r="O395" s="73">
        <f t="shared" si="26"/>
        <v>0</v>
      </c>
      <c r="R395"/>
      <c r="S395"/>
      <c r="T395"/>
      <c r="U395"/>
      <c r="V395" s="357">
        <f t="shared" si="27"/>
        <v>0</v>
      </c>
      <c r="Y395"/>
      <c r="Z395"/>
      <c r="AC395" s="360">
        <f t="shared" si="28"/>
        <v>0</v>
      </c>
    </row>
    <row r="396" spans="3:29">
      <c r="C396"/>
      <c r="D396"/>
      <c r="F396"/>
      <c r="G396"/>
      <c r="H396" s="74">
        <f t="shared" si="25"/>
        <v>0</v>
      </c>
      <c r="O396" s="74">
        <f t="shared" si="26"/>
        <v>0</v>
      </c>
      <c r="R396"/>
      <c r="S396"/>
      <c r="T396"/>
      <c r="U396"/>
      <c r="V396" s="358">
        <f t="shared" si="27"/>
        <v>0</v>
      </c>
      <c r="Y396"/>
      <c r="Z396"/>
      <c r="AC396" s="74">
        <f t="shared" si="28"/>
        <v>0</v>
      </c>
    </row>
    <row r="397" spans="3:29">
      <c r="C397"/>
      <c r="D397"/>
      <c r="F397"/>
      <c r="G397"/>
      <c r="H397" s="73">
        <f t="shared" si="25"/>
        <v>0</v>
      </c>
      <c r="O397" s="73">
        <f t="shared" si="26"/>
        <v>0</v>
      </c>
      <c r="R397"/>
      <c r="S397"/>
      <c r="T397"/>
      <c r="U397"/>
      <c r="V397" s="357">
        <f t="shared" si="27"/>
        <v>0</v>
      </c>
      <c r="Y397"/>
      <c r="Z397"/>
      <c r="AC397" s="360">
        <f t="shared" si="28"/>
        <v>0</v>
      </c>
    </row>
    <row r="398" spans="3:29">
      <c r="C398"/>
      <c r="D398"/>
      <c r="F398"/>
      <c r="G398"/>
      <c r="H398" s="74">
        <f t="shared" si="25"/>
        <v>0</v>
      </c>
      <c r="O398" s="74">
        <f t="shared" si="26"/>
        <v>0</v>
      </c>
      <c r="R398"/>
      <c r="S398"/>
      <c r="T398"/>
      <c r="U398"/>
      <c r="V398" s="358">
        <f t="shared" si="27"/>
        <v>0</v>
      </c>
      <c r="Y398"/>
      <c r="Z398"/>
      <c r="AC398" s="74">
        <f t="shared" si="28"/>
        <v>0</v>
      </c>
    </row>
    <row r="399" spans="3:29">
      <c r="C399"/>
      <c r="D399"/>
      <c r="F399"/>
      <c r="G399"/>
      <c r="H399" s="73">
        <f t="shared" si="25"/>
        <v>0</v>
      </c>
      <c r="O399" s="73">
        <f t="shared" si="26"/>
        <v>0</v>
      </c>
      <c r="R399"/>
      <c r="S399"/>
      <c r="T399"/>
      <c r="U399"/>
      <c r="V399" s="357">
        <f t="shared" si="27"/>
        <v>0</v>
      </c>
      <c r="Y399"/>
      <c r="Z399"/>
      <c r="AC399" s="360">
        <f t="shared" si="28"/>
        <v>0</v>
      </c>
    </row>
    <row r="400" spans="3:29">
      <c r="C400"/>
      <c r="D400"/>
      <c r="F400"/>
      <c r="G400"/>
      <c r="H400" s="74">
        <f t="shared" si="25"/>
        <v>0</v>
      </c>
      <c r="O400" s="74">
        <f t="shared" si="26"/>
        <v>0</v>
      </c>
      <c r="R400"/>
      <c r="S400"/>
      <c r="T400"/>
      <c r="U400"/>
      <c r="V400" s="358">
        <f t="shared" si="27"/>
        <v>0</v>
      </c>
      <c r="Y400"/>
      <c r="Z400"/>
      <c r="AC400" s="74">
        <f t="shared" si="28"/>
        <v>0</v>
      </c>
    </row>
    <row r="401" spans="3:29">
      <c r="C401"/>
      <c r="D401"/>
      <c r="F401"/>
      <c r="G401"/>
      <c r="H401" s="73">
        <f t="shared" si="25"/>
        <v>0</v>
      </c>
      <c r="O401" s="73">
        <f t="shared" si="26"/>
        <v>0</v>
      </c>
      <c r="R401"/>
      <c r="S401"/>
      <c r="T401"/>
      <c r="U401"/>
      <c r="V401" s="357">
        <f t="shared" si="27"/>
        <v>0</v>
      </c>
      <c r="Y401"/>
      <c r="Z401"/>
      <c r="AC401" s="360">
        <f t="shared" si="28"/>
        <v>0</v>
      </c>
    </row>
    <row r="402" spans="3:29">
      <c r="C402"/>
      <c r="D402"/>
      <c r="F402"/>
      <c r="G402"/>
      <c r="H402" s="74">
        <f t="shared" si="25"/>
        <v>0</v>
      </c>
      <c r="O402" s="74">
        <f t="shared" si="26"/>
        <v>0</v>
      </c>
      <c r="R402"/>
      <c r="S402"/>
      <c r="T402"/>
      <c r="U402"/>
      <c r="V402" s="358">
        <f t="shared" si="27"/>
        <v>0</v>
      </c>
      <c r="Y402"/>
      <c r="Z402"/>
      <c r="AC402" s="74">
        <f t="shared" si="28"/>
        <v>0</v>
      </c>
    </row>
    <row r="403" spans="3:29">
      <c r="C403"/>
      <c r="D403"/>
      <c r="F403"/>
      <c r="G403"/>
      <c r="H403" s="73">
        <f t="shared" si="25"/>
        <v>0</v>
      </c>
      <c r="O403" s="73">
        <f t="shared" si="26"/>
        <v>0</v>
      </c>
      <c r="R403"/>
      <c r="S403"/>
      <c r="T403"/>
      <c r="U403"/>
      <c r="V403" s="357">
        <f t="shared" si="27"/>
        <v>0</v>
      </c>
      <c r="Y403"/>
      <c r="Z403"/>
      <c r="AC403" s="360">
        <f t="shared" si="28"/>
        <v>0</v>
      </c>
    </row>
    <row r="404" spans="3:29">
      <c r="C404"/>
      <c r="D404"/>
      <c r="F404"/>
      <c r="G404"/>
      <c r="H404" s="74">
        <f t="shared" si="25"/>
        <v>0</v>
      </c>
      <c r="O404" s="74">
        <f t="shared" si="26"/>
        <v>0</v>
      </c>
      <c r="R404"/>
      <c r="S404"/>
      <c r="T404"/>
      <c r="U404"/>
      <c r="V404" s="358">
        <f t="shared" si="27"/>
        <v>0</v>
      </c>
      <c r="Y404"/>
      <c r="Z404"/>
      <c r="AC404" s="74">
        <f t="shared" si="28"/>
        <v>0</v>
      </c>
    </row>
    <row r="405" spans="3:29">
      <c r="C405"/>
      <c r="D405"/>
      <c r="F405"/>
      <c r="G405"/>
      <c r="H405" s="73">
        <f t="shared" si="25"/>
        <v>0</v>
      </c>
      <c r="O405" s="73">
        <f t="shared" si="26"/>
        <v>0</v>
      </c>
      <c r="R405"/>
      <c r="S405"/>
      <c r="T405"/>
      <c r="U405"/>
      <c r="V405" s="357">
        <f t="shared" si="27"/>
        <v>0</v>
      </c>
      <c r="Y405"/>
      <c r="Z405"/>
      <c r="AC405" s="360">
        <f t="shared" si="28"/>
        <v>0</v>
      </c>
    </row>
    <row r="406" spans="3:29">
      <c r="C406"/>
      <c r="D406"/>
      <c r="F406"/>
      <c r="G406"/>
      <c r="H406" s="74">
        <f t="shared" si="25"/>
        <v>0</v>
      </c>
      <c r="O406" s="74">
        <f t="shared" si="26"/>
        <v>0</v>
      </c>
      <c r="R406"/>
      <c r="S406"/>
      <c r="T406"/>
      <c r="U406"/>
      <c r="V406" s="358">
        <f t="shared" si="27"/>
        <v>0</v>
      </c>
      <c r="Y406"/>
      <c r="Z406"/>
      <c r="AC406" s="74">
        <f t="shared" si="28"/>
        <v>0</v>
      </c>
    </row>
    <row r="407" spans="3:29">
      <c r="C407"/>
      <c r="D407"/>
      <c r="F407"/>
      <c r="G407"/>
      <c r="H407" s="73">
        <f t="shared" si="25"/>
        <v>0</v>
      </c>
      <c r="O407" s="73">
        <f t="shared" si="26"/>
        <v>0</v>
      </c>
      <c r="R407"/>
      <c r="S407"/>
      <c r="T407"/>
      <c r="U407"/>
      <c r="V407" s="357">
        <f t="shared" si="27"/>
        <v>0</v>
      </c>
      <c r="Y407"/>
      <c r="Z407"/>
      <c r="AC407" s="360">
        <f t="shared" si="28"/>
        <v>0</v>
      </c>
    </row>
    <row r="408" spans="3:29">
      <c r="C408"/>
      <c r="D408"/>
      <c r="F408"/>
      <c r="G408"/>
      <c r="H408" s="74">
        <f t="shared" si="25"/>
        <v>0</v>
      </c>
      <c r="O408" s="74">
        <f t="shared" si="26"/>
        <v>0</v>
      </c>
      <c r="R408"/>
      <c r="S408"/>
      <c r="T408"/>
      <c r="U408"/>
      <c r="V408" s="358">
        <f t="shared" si="27"/>
        <v>0</v>
      </c>
      <c r="Y408"/>
      <c r="Z408"/>
      <c r="AC408" s="74">
        <f t="shared" si="28"/>
        <v>0</v>
      </c>
    </row>
    <row r="409" spans="3:29">
      <c r="C409"/>
      <c r="D409"/>
      <c r="F409"/>
      <c r="G409"/>
      <c r="H409" s="73">
        <f t="shared" si="25"/>
        <v>0</v>
      </c>
      <c r="O409" s="73">
        <f t="shared" si="26"/>
        <v>0</v>
      </c>
      <c r="R409"/>
      <c r="S409"/>
      <c r="T409"/>
      <c r="U409"/>
      <c r="V409" s="357">
        <f t="shared" si="27"/>
        <v>0</v>
      </c>
      <c r="Y409"/>
      <c r="Z409"/>
      <c r="AC409" s="360">
        <f t="shared" si="28"/>
        <v>0</v>
      </c>
    </row>
    <row r="410" spans="3:29">
      <c r="C410"/>
      <c r="D410"/>
      <c r="F410"/>
      <c r="G410"/>
      <c r="H410" s="74">
        <f t="shared" si="25"/>
        <v>0</v>
      </c>
      <c r="O410" s="74">
        <f t="shared" si="26"/>
        <v>0</v>
      </c>
      <c r="R410"/>
      <c r="S410"/>
      <c r="T410"/>
      <c r="U410"/>
      <c r="V410" s="358">
        <f t="shared" si="27"/>
        <v>0</v>
      </c>
      <c r="Y410"/>
      <c r="Z410"/>
      <c r="AC410" s="74">
        <f t="shared" si="28"/>
        <v>0</v>
      </c>
    </row>
    <row r="411" spans="3:29">
      <c r="C411"/>
      <c r="D411"/>
      <c r="F411"/>
      <c r="G411"/>
      <c r="H411" s="73">
        <f t="shared" si="25"/>
        <v>0</v>
      </c>
      <c r="O411" s="73">
        <f t="shared" si="26"/>
        <v>0</v>
      </c>
      <c r="R411"/>
      <c r="S411"/>
      <c r="T411"/>
      <c r="U411"/>
      <c r="V411" s="357">
        <f t="shared" si="27"/>
        <v>0</v>
      </c>
      <c r="Y411"/>
      <c r="Z411"/>
      <c r="AC411" s="360">
        <f t="shared" si="28"/>
        <v>0</v>
      </c>
    </row>
    <row r="412" spans="3:29">
      <c r="C412"/>
      <c r="D412"/>
      <c r="F412"/>
      <c r="G412"/>
      <c r="H412" s="74">
        <f t="shared" si="25"/>
        <v>0</v>
      </c>
      <c r="O412" s="74">
        <f t="shared" si="26"/>
        <v>0</v>
      </c>
      <c r="R412"/>
      <c r="S412"/>
      <c r="T412"/>
      <c r="U412"/>
      <c r="V412" s="358">
        <f t="shared" si="27"/>
        <v>0</v>
      </c>
      <c r="Y412"/>
      <c r="Z412"/>
      <c r="AC412" s="74">
        <f t="shared" si="28"/>
        <v>0</v>
      </c>
    </row>
    <row r="413" spans="3:29">
      <c r="C413"/>
      <c r="D413"/>
      <c r="F413"/>
      <c r="G413"/>
      <c r="H413" s="73">
        <f t="shared" si="25"/>
        <v>0</v>
      </c>
      <c r="O413" s="73">
        <f t="shared" si="26"/>
        <v>0</v>
      </c>
      <c r="R413"/>
      <c r="S413"/>
      <c r="T413"/>
      <c r="U413"/>
      <c r="V413" s="357">
        <f t="shared" si="27"/>
        <v>0</v>
      </c>
      <c r="Y413"/>
      <c r="Z413"/>
      <c r="AC413" s="360">
        <f t="shared" si="28"/>
        <v>0</v>
      </c>
    </row>
    <row r="414" spans="3:29">
      <c r="C414"/>
      <c r="D414"/>
      <c r="F414"/>
      <c r="G414"/>
      <c r="H414" s="74">
        <f t="shared" si="25"/>
        <v>0</v>
      </c>
      <c r="O414" s="74">
        <f t="shared" si="26"/>
        <v>0</v>
      </c>
      <c r="R414"/>
      <c r="S414"/>
      <c r="T414"/>
      <c r="U414"/>
      <c r="V414" s="358">
        <f t="shared" si="27"/>
        <v>0</v>
      </c>
      <c r="Y414"/>
      <c r="Z414"/>
      <c r="AC414" s="74">
        <f t="shared" si="28"/>
        <v>0</v>
      </c>
    </row>
    <row r="415" spans="3:29">
      <c r="C415"/>
      <c r="D415"/>
      <c r="F415"/>
      <c r="G415"/>
      <c r="H415" s="73">
        <f t="shared" si="25"/>
        <v>0</v>
      </c>
      <c r="O415" s="73">
        <f t="shared" si="26"/>
        <v>0</v>
      </c>
      <c r="R415"/>
      <c r="S415"/>
      <c r="T415"/>
      <c r="U415"/>
      <c r="V415" s="357">
        <f t="shared" si="27"/>
        <v>0</v>
      </c>
      <c r="Y415"/>
      <c r="Z415"/>
      <c r="AC415" s="360">
        <f t="shared" si="28"/>
        <v>0</v>
      </c>
    </row>
    <row r="416" spans="3:29">
      <c r="C416"/>
      <c r="D416"/>
      <c r="F416"/>
      <c r="G416"/>
      <c r="H416" s="74">
        <f t="shared" si="25"/>
        <v>0</v>
      </c>
      <c r="O416" s="74">
        <f t="shared" si="26"/>
        <v>0</v>
      </c>
      <c r="R416"/>
      <c r="S416"/>
      <c r="T416"/>
      <c r="U416"/>
      <c r="V416" s="358">
        <f t="shared" si="27"/>
        <v>0</v>
      </c>
      <c r="Y416"/>
      <c r="Z416"/>
      <c r="AC416" s="74">
        <f t="shared" si="28"/>
        <v>0</v>
      </c>
    </row>
    <row r="417" spans="3:29">
      <c r="C417"/>
      <c r="D417"/>
      <c r="F417"/>
      <c r="G417"/>
      <c r="H417" s="73">
        <f t="shared" si="25"/>
        <v>0</v>
      </c>
      <c r="O417" s="73">
        <f t="shared" si="26"/>
        <v>0</v>
      </c>
      <c r="R417"/>
      <c r="S417"/>
      <c r="T417"/>
      <c r="U417"/>
      <c r="V417" s="357">
        <f t="shared" si="27"/>
        <v>0</v>
      </c>
      <c r="Y417"/>
      <c r="Z417"/>
      <c r="AC417" s="360">
        <f t="shared" si="28"/>
        <v>0</v>
      </c>
    </row>
    <row r="418" spans="3:29">
      <c r="C418"/>
      <c r="D418"/>
      <c r="F418"/>
      <c r="G418"/>
      <c r="H418" s="74">
        <f t="shared" si="25"/>
        <v>0</v>
      </c>
      <c r="O418" s="74">
        <f t="shared" si="26"/>
        <v>0</v>
      </c>
      <c r="R418"/>
      <c r="S418"/>
      <c r="T418"/>
      <c r="U418"/>
      <c r="V418" s="358">
        <f t="shared" si="27"/>
        <v>0</v>
      </c>
      <c r="Y418"/>
      <c r="Z418"/>
      <c r="AC418" s="74">
        <f t="shared" si="28"/>
        <v>0</v>
      </c>
    </row>
    <row r="419" spans="3:29">
      <c r="C419"/>
      <c r="D419"/>
      <c r="F419"/>
      <c r="G419"/>
      <c r="H419" s="73">
        <f t="shared" si="25"/>
        <v>0</v>
      </c>
      <c r="O419" s="73">
        <f t="shared" si="26"/>
        <v>0</v>
      </c>
      <c r="R419"/>
      <c r="S419"/>
      <c r="T419"/>
      <c r="U419"/>
      <c r="V419" s="357">
        <f t="shared" si="27"/>
        <v>0</v>
      </c>
      <c r="Y419"/>
      <c r="Z419"/>
      <c r="AC419" s="360">
        <f t="shared" si="28"/>
        <v>0</v>
      </c>
    </row>
    <row r="420" spans="3:29">
      <c r="C420"/>
      <c r="D420"/>
      <c r="F420"/>
      <c r="G420"/>
      <c r="H420" s="74">
        <f t="shared" si="25"/>
        <v>0</v>
      </c>
      <c r="O420" s="74">
        <f t="shared" si="26"/>
        <v>0</v>
      </c>
      <c r="R420"/>
      <c r="S420"/>
      <c r="T420"/>
      <c r="U420"/>
      <c r="V420" s="358">
        <f t="shared" si="27"/>
        <v>0</v>
      </c>
      <c r="Y420"/>
      <c r="Z420"/>
      <c r="AC420" s="74">
        <f t="shared" si="28"/>
        <v>0</v>
      </c>
    </row>
    <row r="421" spans="3:29">
      <c r="C421"/>
      <c r="D421"/>
      <c r="F421"/>
      <c r="G421"/>
      <c r="H421" s="73">
        <f t="shared" si="25"/>
        <v>0</v>
      </c>
      <c r="O421" s="73">
        <f t="shared" si="26"/>
        <v>0</v>
      </c>
      <c r="R421"/>
      <c r="S421"/>
      <c r="T421"/>
      <c r="U421"/>
      <c r="V421" s="357">
        <f t="shared" si="27"/>
        <v>0</v>
      </c>
      <c r="Y421"/>
      <c r="Z421"/>
      <c r="AC421" s="360">
        <f t="shared" si="28"/>
        <v>0</v>
      </c>
    </row>
    <row r="422" spans="3:29">
      <c r="C422"/>
      <c r="D422"/>
      <c r="F422"/>
      <c r="G422"/>
      <c r="H422" s="74">
        <f t="shared" si="25"/>
        <v>0</v>
      </c>
      <c r="O422" s="74">
        <f t="shared" si="26"/>
        <v>0</v>
      </c>
      <c r="R422"/>
      <c r="S422"/>
      <c r="T422"/>
      <c r="U422"/>
      <c r="V422" s="358">
        <f t="shared" si="27"/>
        <v>0</v>
      </c>
      <c r="Y422"/>
      <c r="Z422"/>
      <c r="AC422" s="74">
        <f t="shared" si="28"/>
        <v>0</v>
      </c>
    </row>
    <row r="423" spans="3:29">
      <c r="C423"/>
      <c r="D423"/>
      <c r="F423"/>
      <c r="G423"/>
      <c r="H423" s="73">
        <f t="shared" si="25"/>
        <v>0</v>
      </c>
      <c r="O423" s="73">
        <f t="shared" si="26"/>
        <v>0</v>
      </c>
      <c r="R423"/>
      <c r="S423"/>
      <c r="T423"/>
      <c r="U423"/>
      <c r="V423" s="357">
        <f t="shared" si="27"/>
        <v>0</v>
      </c>
      <c r="Y423"/>
      <c r="Z423"/>
      <c r="AC423" s="360">
        <f t="shared" si="28"/>
        <v>0</v>
      </c>
    </row>
    <row r="424" spans="3:29">
      <c r="C424"/>
      <c r="D424"/>
      <c r="F424"/>
      <c r="G424"/>
      <c r="H424" s="74"/>
      <c r="O424" s="74">
        <f t="shared" si="26"/>
        <v>0</v>
      </c>
      <c r="R424"/>
      <c r="S424"/>
      <c r="T424"/>
      <c r="U424"/>
      <c r="V424" s="358">
        <f t="shared" si="27"/>
        <v>0</v>
      </c>
      <c r="Y424"/>
      <c r="Z424"/>
      <c r="AC424" s="74">
        <f t="shared" si="28"/>
        <v>0</v>
      </c>
    </row>
    <row r="425" spans="3:29">
      <c r="C425"/>
      <c r="D425"/>
      <c r="F425"/>
      <c r="G425"/>
      <c r="H425" s="73"/>
      <c r="O425" s="73">
        <f t="shared" si="26"/>
        <v>0</v>
      </c>
      <c r="R425"/>
      <c r="S425"/>
      <c r="T425"/>
      <c r="U425"/>
      <c r="V425" s="357">
        <f t="shared" si="27"/>
        <v>0</v>
      </c>
      <c r="Y425"/>
      <c r="Z425"/>
      <c r="AC425" s="360">
        <f t="shared" si="28"/>
        <v>0</v>
      </c>
    </row>
    <row r="426" spans="3:29">
      <c r="C426"/>
      <c r="D426"/>
      <c r="F426"/>
      <c r="G426"/>
      <c r="H426" s="74"/>
      <c r="O426" s="74">
        <f t="shared" si="26"/>
        <v>0</v>
      </c>
      <c r="R426"/>
      <c r="S426"/>
      <c r="T426"/>
      <c r="U426"/>
      <c r="V426" s="358">
        <f t="shared" si="27"/>
        <v>0</v>
      </c>
      <c r="Y426"/>
      <c r="Z426"/>
      <c r="AC426" s="74">
        <f t="shared" si="28"/>
        <v>0</v>
      </c>
    </row>
    <row r="427" spans="3:29">
      <c r="C427"/>
      <c r="D427"/>
      <c r="F427"/>
      <c r="G427"/>
      <c r="H427" s="73"/>
      <c r="O427" s="73">
        <f t="shared" si="26"/>
        <v>0</v>
      </c>
      <c r="R427"/>
      <c r="S427"/>
      <c r="T427"/>
      <c r="U427"/>
      <c r="V427" s="357">
        <f t="shared" si="27"/>
        <v>0</v>
      </c>
      <c r="Y427"/>
      <c r="Z427"/>
      <c r="AC427" s="360">
        <f t="shared" si="28"/>
        <v>0</v>
      </c>
    </row>
    <row r="428" spans="3:29">
      <c r="C428"/>
      <c r="D428"/>
      <c r="F428"/>
      <c r="G428"/>
      <c r="H428" s="74"/>
      <c r="O428" s="74">
        <f t="shared" si="26"/>
        <v>0</v>
      </c>
      <c r="R428"/>
      <c r="S428"/>
      <c r="T428"/>
      <c r="U428"/>
      <c r="V428" s="358">
        <f t="shared" si="27"/>
        <v>0</v>
      </c>
      <c r="Y428"/>
      <c r="Z428"/>
      <c r="AC428" s="74">
        <f t="shared" si="28"/>
        <v>0</v>
      </c>
    </row>
    <row r="429" spans="3:29">
      <c r="C429"/>
      <c r="D429"/>
      <c r="F429"/>
      <c r="G429"/>
      <c r="H429" s="73"/>
      <c r="O429" s="73">
        <f t="shared" si="26"/>
        <v>0</v>
      </c>
      <c r="R429"/>
      <c r="S429"/>
      <c r="T429"/>
      <c r="U429"/>
      <c r="V429" s="357">
        <f t="shared" si="27"/>
        <v>0</v>
      </c>
      <c r="Y429"/>
      <c r="Z429"/>
      <c r="AC429" s="360">
        <f t="shared" si="28"/>
        <v>0</v>
      </c>
    </row>
    <row r="430" spans="3:29">
      <c r="C430"/>
      <c r="D430"/>
      <c r="F430"/>
      <c r="G430"/>
      <c r="H430" s="74"/>
      <c r="O430" s="74">
        <f t="shared" si="26"/>
        <v>0</v>
      </c>
      <c r="R430"/>
      <c r="S430"/>
      <c r="T430"/>
      <c r="U430"/>
      <c r="V430" s="358">
        <f t="shared" si="27"/>
        <v>0</v>
      </c>
      <c r="Y430"/>
      <c r="Z430"/>
      <c r="AC430" s="74">
        <f t="shared" si="28"/>
        <v>0</v>
      </c>
    </row>
    <row r="431" spans="3:29">
      <c r="C431"/>
      <c r="D431"/>
      <c r="F431"/>
      <c r="G431"/>
      <c r="H431" s="73"/>
      <c r="O431" s="73">
        <f t="shared" si="26"/>
        <v>0</v>
      </c>
      <c r="R431"/>
      <c r="S431"/>
      <c r="T431"/>
      <c r="U431"/>
      <c r="V431" s="357">
        <f t="shared" si="27"/>
        <v>0</v>
      </c>
      <c r="Y431"/>
      <c r="Z431"/>
      <c r="AC431" s="360">
        <f t="shared" si="28"/>
        <v>0</v>
      </c>
    </row>
    <row r="432" spans="3:29">
      <c r="C432"/>
      <c r="D432"/>
      <c r="F432"/>
      <c r="G432"/>
      <c r="H432" s="74"/>
      <c r="O432" s="74">
        <f t="shared" si="26"/>
        <v>0</v>
      </c>
      <c r="R432"/>
      <c r="S432"/>
      <c r="T432"/>
      <c r="U432"/>
      <c r="V432" s="358">
        <f t="shared" si="27"/>
        <v>0</v>
      </c>
      <c r="Y432"/>
      <c r="Z432"/>
      <c r="AC432" s="74">
        <f t="shared" si="28"/>
        <v>0</v>
      </c>
    </row>
    <row r="433" spans="3:29">
      <c r="C433"/>
      <c r="D433"/>
      <c r="F433"/>
      <c r="G433"/>
      <c r="H433" s="73"/>
      <c r="R433"/>
      <c r="S433"/>
      <c r="T433"/>
      <c r="U433"/>
      <c r="V433" s="71"/>
      <c r="Y433"/>
      <c r="Z433"/>
      <c r="AC433" s="360"/>
    </row>
    <row r="434" spans="3:29">
      <c r="C434"/>
      <c r="D434"/>
      <c r="F434"/>
      <c r="G434"/>
      <c r="H434" s="74"/>
      <c r="R434"/>
      <c r="S434"/>
      <c r="T434"/>
      <c r="U434"/>
      <c r="Y434"/>
      <c r="Z434"/>
    </row>
    <row r="435" spans="3:29">
      <c r="C435"/>
      <c r="D435"/>
      <c r="F435"/>
      <c r="G435"/>
      <c r="H435" s="73"/>
      <c r="R435"/>
      <c r="S435"/>
      <c r="T435"/>
      <c r="U435"/>
      <c r="Y435"/>
      <c r="Z435"/>
    </row>
    <row r="436" spans="3:29">
      <c r="C436"/>
      <c r="D436"/>
      <c r="F436"/>
      <c r="G436"/>
      <c r="H436" s="74"/>
      <c r="R436"/>
      <c r="S436"/>
      <c r="T436"/>
      <c r="U436"/>
      <c r="Y436"/>
      <c r="Z436"/>
    </row>
    <row r="437" spans="3:29">
      <c r="C437"/>
      <c r="D437"/>
      <c r="F437"/>
      <c r="G437"/>
      <c r="R437"/>
      <c r="S437"/>
      <c r="T437"/>
      <c r="U437"/>
      <c r="Y437"/>
      <c r="Z437"/>
    </row>
    <row r="438" spans="3:29">
      <c r="C438"/>
      <c r="D438"/>
      <c r="F438"/>
      <c r="G438"/>
      <c r="Y438"/>
      <c r="Z438"/>
    </row>
    <row r="439" spans="3:29">
      <c r="C439"/>
      <c r="D439"/>
      <c r="F439"/>
      <c r="G439"/>
      <c r="Y439"/>
      <c r="Z439"/>
    </row>
    <row r="440" spans="3:29">
      <c r="C440"/>
      <c r="D440"/>
      <c r="F440"/>
      <c r="G440"/>
      <c r="Y440"/>
      <c r="Z440"/>
    </row>
    <row r="441" spans="3:29">
      <c r="C441"/>
      <c r="D441"/>
      <c r="F441"/>
      <c r="G441"/>
      <c r="Y441"/>
      <c r="Z441"/>
    </row>
    <row r="442" spans="3:29">
      <c r="C442"/>
      <c r="D442"/>
      <c r="F442"/>
      <c r="G442"/>
      <c r="Y442"/>
      <c r="Z442"/>
    </row>
    <row r="443" spans="3:29">
      <c r="C443"/>
      <c r="D443"/>
      <c r="F443"/>
      <c r="G443"/>
    </row>
    <row r="444" spans="3:29">
      <c r="C444"/>
      <c r="D444"/>
      <c r="F444"/>
      <c r="G444"/>
    </row>
    <row r="445" spans="3:29">
      <c r="C445"/>
      <c r="D445"/>
      <c r="F445"/>
      <c r="G445"/>
    </row>
    <row r="446" spans="3:29">
      <c r="C446"/>
      <c r="D446"/>
      <c r="F446"/>
      <c r="G446"/>
    </row>
    <row r="447" spans="3:29">
      <c r="C447"/>
    </row>
    <row r="448" spans="3:29">
      <c r="C448"/>
    </row>
    <row r="449" spans="3:3">
      <c r="C449"/>
    </row>
    <row r="450" spans="3:3">
      <c r="C450"/>
    </row>
    <row r="451" spans="3:3">
      <c r="C451"/>
    </row>
    <row r="452" spans="3:3">
      <c r="C452"/>
    </row>
    <row r="453" spans="3:3">
      <c r="C453"/>
    </row>
    <row r="454" spans="3:3">
      <c r="C454"/>
    </row>
    <row r="455" spans="3:3">
      <c r="C455"/>
    </row>
    <row r="456" spans="3:3">
      <c r="C456"/>
    </row>
    <row r="457" spans="3:3">
      <c r="C457"/>
    </row>
    <row r="458" spans="3:3">
      <c r="C458"/>
    </row>
    <row r="459" spans="3:3">
      <c r="C459"/>
    </row>
    <row r="460" spans="3:3">
      <c r="C460"/>
    </row>
    <row r="461" spans="3:3">
      <c r="C461"/>
    </row>
    <row r="462" spans="3:3">
      <c r="C462"/>
    </row>
    <row r="463" spans="3:3">
      <c r="C463"/>
    </row>
    <row r="464" spans="3:3">
      <c r="C464"/>
    </row>
    <row r="465" spans="3:3">
      <c r="C465"/>
    </row>
    <row r="466" spans="3:3">
      <c r="C466"/>
    </row>
    <row r="467" spans="3:3">
      <c r="C467"/>
    </row>
    <row r="468" spans="3:3">
      <c r="C468"/>
    </row>
    <row r="469" spans="3:3">
      <c r="C469"/>
    </row>
    <row r="470" spans="3:3">
      <c r="C470"/>
    </row>
    <row r="471" spans="3:3">
      <c r="C471"/>
    </row>
    <row r="472" spans="3:3">
      <c r="C472"/>
    </row>
    <row r="473" spans="3:3">
      <c r="C473"/>
    </row>
    <row r="474" spans="3:3">
      <c r="C474"/>
    </row>
    <row r="475" spans="3:3">
      <c r="C475"/>
    </row>
    <row r="476" spans="3:3">
      <c r="C476"/>
    </row>
    <row r="477" spans="3:3">
      <c r="C477"/>
    </row>
    <row r="478" spans="3:3">
      <c r="C478"/>
    </row>
    <row r="479" spans="3:3">
      <c r="C479"/>
    </row>
    <row r="480" spans="3:3">
      <c r="C480"/>
    </row>
    <row r="481" spans="3:3">
      <c r="C481"/>
    </row>
    <row r="482" spans="3:3">
      <c r="C482"/>
    </row>
    <row r="483" spans="3:3">
      <c r="C483"/>
    </row>
    <row r="484" spans="3:3">
      <c r="C484"/>
    </row>
    <row r="485" spans="3:3">
      <c r="C485"/>
    </row>
    <row r="486" spans="3:3">
      <c r="C486"/>
    </row>
    <row r="487" spans="3:3">
      <c r="C487"/>
    </row>
    <row r="488" spans="3:3">
      <c r="C488"/>
    </row>
    <row r="489" spans="3:3">
      <c r="C489"/>
    </row>
    <row r="490" spans="3:3">
      <c r="C490"/>
    </row>
    <row r="491" spans="3:3">
      <c r="C491"/>
    </row>
    <row r="492" spans="3:3">
      <c r="C492"/>
    </row>
    <row r="493" spans="3:3">
      <c r="C493"/>
    </row>
    <row r="494" spans="3:3">
      <c r="C494"/>
    </row>
    <row r="495" spans="3:3">
      <c r="C495"/>
    </row>
    <row r="496" spans="3:3">
      <c r="C496"/>
    </row>
    <row r="497" spans="3:3">
      <c r="C497"/>
    </row>
    <row r="498" spans="3:3">
      <c r="C498"/>
    </row>
    <row r="499" spans="3:3">
      <c r="C499"/>
    </row>
    <row r="500" spans="3:3">
      <c r="C500"/>
    </row>
    <row r="501" spans="3:3">
      <c r="C501"/>
    </row>
    <row r="502" spans="3:3">
      <c r="C502"/>
    </row>
    <row r="503" spans="3:3">
      <c r="C503"/>
    </row>
    <row r="504" spans="3:3">
      <c r="C504"/>
    </row>
    <row r="505" spans="3:3">
      <c r="C505"/>
    </row>
    <row r="506" spans="3:3">
      <c r="C506"/>
    </row>
    <row r="507" spans="3:3">
      <c r="C507"/>
    </row>
    <row r="508" spans="3:3">
      <c r="C508"/>
    </row>
    <row r="509" spans="3:3">
      <c r="C509"/>
    </row>
    <row r="510" spans="3:3">
      <c r="C510"/>
    </row>
    <row r="511" spans="3:3">
      <c r="C511"/>
    </row>
    <row r="512" spans="3:3">
      <c r="C512"/>
    </row>
    <row r="513" spans="3:3">
      <c r="C513"/>
    </row>
    <row r="514" spans="3:3">
      <c r="C514"/>
    </row>
    <row r="515" spans="3:3">
      <c r="C515"/>
    </row>
    <row r="516" spans="3:3">
      <c r="C516"/>
    </row>
    <row r="517" spans="3:3">
      <c r="C517"/>
    </row>
    <row r="518" spans="3:3">
      <c r="C518"/>
    </row>
    <row r="519" spans="3:3">
      <c r="C519"/>
    </row>
    <row r="520" spans="3:3">
      <c r="C520"/>
    </row>
    <row r="521" spans="3:3">
      <c r="C521"/>
    </row>
    <row r="522" spans="3:3">
      <c r="C522"/>
    </row>
    <row r="523" spans="3:3">
      <c r="C523"/>
    </row>
    <row r="524" spans="3:3">
      <c r="C524"/>
    </row>
    <row r="525" spans="3:3">
      <c r="C525"/>
    </row>
    <row r="526" spans="3:3">
      <c r="C526"/>
    </row>
    <row r="527" spans="3:3">
      <c r="C527"/>
    </row>
    <row r="528" spans="3:3">
      <c r="C528"/>
    </row>
    <row r="529" spans="3:3">
      <c r="C529"/>
    </row>
    <row r="530" spans="3:3">
      <c r="C530"/>
    </row>
    <row r="531" spans="3:3">
      <c r="C531"/>
    </row>
    <row r="532" spans="3:3">
      <c r="C532"/>
    </row>
    <row r="533" spans="3:3">
      <c r="C533"/>
    </row>
    <row r="534" spans="3:3">
      <c r="C534"/>
    </row>
    <row r="535" spans="3:3">
      <c r="C535"/>
    </row>
    <row r="536" spans="3:3">
      <c r="C536"/>
    </row>
    <row r="537" spans="3:3">
      <c r="C537"/>
    </row>
    <row r="538" spans="3:3">
      <c r="C538"/>
    </row>
    <row r="539" spans="3:3">
      <c r="C539"/>
    </row>
    <row r="540" spans="3:3">
      <c r="C540"/>
    </row>
    <row r="541" spans="3:3">
      <c r="C541"/>
    </row>
    <row r="542" spans="3:3">
      <c r="C542"/>
    </row>
    <row r="543" spans="3:3">
      <c r="C543"/>
    </row>
    <row r="544" spans="3:3">
      <c r="C544"/>
    </row>
    <row r="545" spans="3:3">
      <c r="C545"/>
    </row>
    <row r="546" spans="3:3">
      <c r="C546"/>
    </row>
    <row r="547" spans="3:3">
      <c r="C547"/>
    </row>
    <row r="548" spans="3:3">
      <c r="C548"/>
    </row>
    <row r="549" spans="3:3">
      <c r="C549"/>
    </row>
    <row r="550" spans="3:3">
      <c r="C550"/>
    </row>
    <row r="551" spans="3:3">
      <c r="C551"/>
    </row>
    <row r="552" spans="3:3">
      <c r="C552"/>
    </row>
    <row r="553" spans="3:3">
      <c r="C553"/>
    </row>
    <row r="554" spans="3:3">
      <c r="C554"/>
    </row>
    <row r="555" spans="3:3">
      <c r="C555"/>
    </row>
    <row r="556" spans="3:3">
      <c r="C556"/>
    </row>
    <row r="557" spans="3:3">
      <c r="C557"/>
    </row>
    <row r="558" spans="3:3">
      <c r="C558"/>
    </row>
    <row r="559" spans="3:3">
      <c r="C559"/>
    </row>
    <row r="560" spans="3:3">
      <c r="C560"/>
    </row>
    <row r="561" spans="3:3">
      <c r="C561"/>
    </row>
    <row r="562" spans="3:3">
      <c r="C562"/>
    </row>
    <row r="563" spans="3:3">
      <c r="C563"/>
    </row>
    <row r="564" spans="3:3">
      <c r="C564"/>
    </row>
    <row r="565" spans="3:3">
      <c r="C565"/>
    </row>
    <row r="566" spans="3:3">
      <c r="C566"/>
    </row>
    <row r="567" spans="3:3">
      <c r="C567"/>
    </row>
    <row r="568" spans="3:3">
      <c r="C568"/>
    </row>
    <row r="569" spans="3:3">
      <c r="C569"/>
    </row>
    <row r="570" spans="3:3">
      <c r="C570"/>
    </row>
    <row r="571" spans="3:3">
      <c r="C571"/>
    </row>
    <row r="572" spans="3:3">
      <c r="C572"/>
    </row>
    <row r="573" spans="3:3">
      <c r="C573"/>
    </row>
    <row r="574" spans="3:3">
      <c r="C574"/>
    </row>
    <row r="575" spans="3:3">
      <c r="C575"/>
    </row>
    <row r="576" spans="3:3">
      <c r="C576"/>
    </row>
    <row r="577" spans="3:3">
      <c r="C577"/>
    </row>
    <row r="578" spans="3:3">
      <c r="C578"/>
    </row>
    <row r="579" spans="3:3">
      <c r="C579"/>
    </row>
    <row r="580" spans="3:3">
      <c r="C580"/>
    </row>
    <row r="581" spans="3:3">
      <c r="C581"/>
    </row>
    <row r="582" spans="3:3">
      <c r="C582"/>
    </row>
    <row r="583" spans="3:3">
      <c r="C583"/>
    </row>
    <row r="584" spans="3:3">
      <c r="C584"/>
    </row>
    <row r="585" spans="3:3">
      <c r="C585"/>
    </row>
    <row r="586" spans="3:3">
      <c r="C586"/>
    </row>
    <row r="587" spans="3:3">
      <c r="C587"/>
    </row>
    <row r="588" spans="3:3">
      <c r="C588"/>
    </row>
    <row r="589" spans="3:3">
      <c r="C589"/>
    </row>
    <row r="590" spans="3:3">
      <c r="C590"/>
    </row>
    <row r="591" spans="3:3">
      <c r="C591"/>
    </row>
    <row r="592" spans="3:3">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row r="922" spans="3:3">
      <c r="C922"/>
    </row>
    <row r="923" spans="3:3">
      <c r="C923"/>
    </row>
    <row r="924" spans="3:3">
      <c r="C924"/>
    </row>
    <row r="925" spans="3:3">
      <c r="C925"/>
    </row>
    <row r="926" spans="3:3">
      <c r="C926"/>
    </row>
    <row r="927" spans="3:3">
      <c r="C927"/>
    </row>
    <row r="928" spans="3:3">
      <c r="C928"/>
    </row>
    <row r="929" spans="3:3">
      <c r="C929"/>
    </row>
    <row r="930" spans="3:3">
      <c r="C930"/>
    </row>
    <row r="931" spans="3:3">
      <c r="C931"/>
    </row>
    <row r="932" spans="3:3">
      <c r="C932"/>
    </row>
    <row r="933" spans="3:3">
      <c r="C933"/>
    </row>
    <row r="934" spans="3:3">
      <c r="C934"/>
    </row>
    <row r="935" spans="3:3">
      <c r="C935"/>
    </row>
    <row r="936" spans="3:3">
      <c r="C936"/>
    </row>
    <row r="937" spans="3:3">
      <c r="C937"/>
    </row>
    <row r="938" spans="3:3">
      <c r="C938"/>
    </row>
    <row r="939" spans="3:3">
      <c r="C939"/>
    </row>
    <row r="940" spans="3:3">
      <c r="C940"/>
    </row>
    <row r="941" spans="3:3">
      <c r="C941"/>
    </row>
    <row r="942" spans="3:3">
      <c r="C942"/>
    </row>
    <row r="943" spans="3:3">
      <c r="C943"/>
    </row>
    <row r="944" spans="3:3">
      <c r="C944"/>
    </row>
    <row r="945" spans="3:3">
      <c r="C945"/>
    </row>
    <row r="946" spans="3:3">
      <c r="C946"/>
    </row>
    <row r="947" spans="3:3">
      <c r="C947"/>
    </row>
    <row r="948" spans="3:3">
      <c r="C948"/>
    </row>
    <row r="949" spans="3:3">
      <c r="C949"/>
    </row>
    <row r="950" spans="3:3">
      <c r="C950"/>
    </row>
    <row r="951" spans="3:3">
      <c r="C951"/>
    </row>
    <row r="952" spans="3:3">
      <c r="C952"/>
    </row>
    <row r="953" spans="3:3">
      <c r="C953"/>
    </row>
    <row r="954" spans="3:3">
      <c r="C954"/>
    </row>
    <row r="955" spans="3:3">
      <c r="C955"/>
    </row>
    <row r="956" spans="3:3">
      <c r="C956"/>
    </row>
    <row r="957" spans="3:3">
      <c r="C957"/>
    </row>
    <row r="958" spans="3:3">
      <c r="C958"/>
    </row>
    <row r="959" spans="3:3">
      <c r="C959"/>
    </row>
    <row r="960" spans="3:3">
      <c r="C960"/>
    </row>
    <row r="961" spans="3:3">
      <c r="C961"/>
    </row>
    <row r="962" spans="3:3">
      <c r="C962"/>
    </row>
    <row r="963" spans="3:3">
      <c r="C963"/>
    </row>
    <row r="964" spans="3:3">
      <c r="C964"/>
    </row>
    <row r="965" spans="3:3">
      <c r="C965"/>
    </row>
    <row r="966" spans="3:3">
      <c r="C966"/>
    </row>
    <row r="967" spans="3:3">
      <c r="C967"/>
    </row>
    <row r="968" spans="3:3">
      <c r="C968"/>
    </row>
    <row r="969" spans="3:3">
      <c r="C969"/>
    </row>
    <row r="970" spans="3:3">
      <c r="C970"/>
    </row>
    <row r="971" spans="3:3">
      <c r="C971"/>
    </row>
    <row r="972" spans="3:3">
      <c r="C972"/>
    </row>
    <row r="973" spans="3:3">
      <c r="C973"/>
    </row>
    <row r="974" spans="3:3">
      <c r="C974"/>
    </row>
    <row r="975" spans="3:3">
      <c r="C975"/>
    </row>
    <row r="976" spans="3:3">
      <c r="C976"/>
    </row>
    <row r="977" spans="3:3">
      <c r="C977"/>
    </row>
    <row r="978" spans="3:3">
      <c r="C978"/>
    </row>
    <row r="979" spans="3:3">
      <c r="C979"/>
    </row>
    <row r="980" spans="3:3">
      <c r="C980"/>
    </row>
    <row r="981" spans="3:3">
      <c r="C981"/>
    </row>
    <row r="982" spans="3:3">
      <c r="C982"/>
    </row>
  </sheetData>
  <sheetProtection pivotTables="0"/>
  <mergeCells count="5">
    <mergeCell ref="AE3:AF3"/>
    <mergeCell ref="B2:H2"/>
    <mergeCell ref="X2:AC2"/>
    <mergeCell ref="J2:O2"/>
    <mergeCell ref="Q2:V2"/>
  </mergeCells>
  <conditionalFormatting sqref="H5:H436">
    <cfRule type="expression" dxfId="3" priority="5">
      <formula>$E5&gt;($F5*1.5)</formula>
    </cfRule>
  </conditionalFormatting>
  <conditionalFormatting sqref="O4:O432">
    <cfRule type="expression" dxfId="2" priority="3">
      <formula>$E4&gt;($F4*1.5)</formula>
    </cfRule>
  </conditionalFormatting>
  <conditionalFormatting sqref="AC4:AC433">
    <cfRule type="expression" dxfId="1" priority="2">
      <formula>$AA4&gt;($AB4*1.5)</formula>
    </cfRule>
  </conditionalFormatting>
  <conditionalFormatting sqref="AE4:AF84">
    <cfRule type="expression" dxfId="0" priority="50">
      <formula>$AF4&gt;0</formula>
    </cfRule>
  </conditionalFormatting>
  <pageMargins left="0.7" right="0.7" top="0.75" bottom="0.75" header="0.3" footer="0.3"/>
  <pageSetup orientation="portrait" horizontalDpi="1200" verticalDpi="1200"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08"/>
  <sheetViews>
    <sheetView topLeftCell="E1" workbookViewId="0">
      <selection activeCell="H2" sqref="H2"/>
    </sheetView>
  </sheetViews>
  <sheetFormatPr defaultRowHeight="14.25"/>
  <cols>
    <col min="1" max="1" width="31.875" bestFit="1" customWidth="1"/>
    <col min="2" max="2" width="11.5" bestFit="1" customWidth="1"/>
    <col min="3" max="3" width="10.25" customWidth="1"/>
    <col min="4" max="4" width="34.75" customWidth="1"/>
    <col min="5" max="5" width="39.5" customWidth="1"/>
    <col min="6" max="6" width="8.875" bestFit="1" customWidth="1"/>
    <col min="7" max="7" width="9.625" customWidth="1"/>
    <col min="8" max="8" width="36.25" customWidth="1"/>
    <col min="9" max="9" width="8.375" customWidth="1"/>
    <col min="10" max="10" width="33.375" customWidth="1"/>
    <col min="11" max="11" width="9.875" customWidth="1"/>
    <col min="12" max="12" width="33.375" customWidth="1"/>
    <col min="13" max="13" width="10.25" customWidth="1"/>
    <col min="14" max="14" width="13.875" customWidth="1"/>
  </cols>
  <sheetData>
    <row r="1" spans="1:14" ht="15">
      <c r="A1" s="313" t="s">
        <v>281</v>
      </c>
      <c r="B1" s="313" t="e">
        <f>#REF!</f>
        <v>#REF!</v>
      </c>
      <c r="C1" s="314"/>
      <c r="D1" s="371" t="s">
        <v>282</v>
      </c>
      <c r="E1" s="1" t="e">
        <f>#REF!</f>
        <v>#REF!</v>
      </c>
      <c r="F1" s="503" t="s">
        <v>283</v>
      </c>
      <c r="G1" s="503"/>
      <c r="H1" s="372" t="s">
        <v>284</v>
      </c>
      <c r="I1" s="317"/>
      <c r="J1" s="315"/>
      <c r="K1" s="315"/>
      <c r="L1" s="315"/>
      <c r="M1" s="315"/>
    </row>
    <row r="2" spans="1:14">
      <c r="A2" s="318"/>
      <c r="B2" s="319"/>
      <c r="C2" s="314"/>
      <c r="D2" s="320"/>
      <c r="E2" s="320"/>
      <c r="F2" s="316"/>
      <c r="G2" s="317"/>
      <c r="H2" s="320"/>
      <c r="I2" s="317"/>
      <c r="J2" s="320"/>
      <c r="K2" s="320"/>
      <c r="L2" s="320"/>
      <c r="M2" s="320"/>
    </row>
    <row r="3" spans="1:14">
      <c r="A3" s="318"/>
      <c r="B3" s="309"/>
      <c r="C3" s="310" t="s">
        <v>285</v>
      </c>
      <c r="D3" s="320"/>
      <c r="E3" s="320"/>
      <c r="F3" s="316"/>
      <c r="G3" s="317"/>
      <c r="H3" s="320"/>
      <c r="I3" s="317"/>
      <c r="J3" s="320"/>
      <c r="K3" s="320"/>
      <c r="L3" s="320"/>
      <c r="M3" s="320"/>
    </row>
    <row r="4" spans="1:14">
      <c r="A4" s="318"/>
      <c r="B4" s="311"/>
      <c r="C4" s="310" t="s">
        <v>286</v>
      </c>
      <c r="D4" s="320"/>
      <c r="E4" s="320"/>
      <c r="F4" s="316"/>
      <c r="G4" s="317"/>
      <c r="H4" s="320"/>
      <c r="I4" s="317"/>
      <c r="J4" s="320"/>
      <c r="K4" s="320"/>
      <c r="L4" s="320"/>
      <c r="M4" s="320"/>
    </row>
    <row r="5" spans="1:14" ht="15">
      <c r="A5" s="318"/>
      <c r="B5" s="312"/>
      <c r="C5" s="310" t="s">
        <v>287</v>
      </c>
      <c r="D5" s="320"/>
      <c r="E5" s="320"/>
      <c r="F5" s="316"/>
      <c r="G5" s="317"/>
      <c r="H5" s="320"/>
      <c r="I5" s="317"/>
      <c r="J5" s="320"/>
      <c r="K5" s="320"/>
      <c r="L5" s="320"/>
      <c r="M5" s="320"/>
    </row>
    <row r="6" spans="1:14" ht="90.75" thickBot="1">
      <c r="A6" s="321" t="s">
        <v>188</v>
      </c>
      <c r="B6" s="322" t="s">
        <v>189</v>
      </c>
      <c r="C6" s="323" t="s">
        <v>288</v>
      </c>
      <c r="D6" s="323" t="s">
        <v>289</v>
      </c>
      <c r="E6" s="323" t="s">
        <v>290</v>
      </c>
      <c r="F6" s="322" t="s">
        <v>291</v>
      </c>
      <c r="G6" s="324" t="s">
        <v>292</v>
      </c>
      <c r="H6" s="323" t="s">
        <v>293</v>
      </c>
      <c r="I6" s="324" t="s">
        <v>294</v>
      </c>
      <c r="J6" s="323" t="s">
        <v>295</v>
      </c>
      <c r="K6" s="323" t="s">
        <v>292</v>
      </c>
      <c r="L6" s="323" t="s">
        <v>296</v>
      </c>
      <c r="M6" s="351" t="s">
        <v>297</v>
      </c>
      <c r="N6" s="323" t="s">
        <v>298</v>
      </c>
    </row>
    <row r="7" spans="1:14">
      <c r="A7" s="318"/>
      <c r="B7" s="319"/>
      <c r="C7" s="314"/>
      <c r="D7" s="320"/>
      <c r="E7" s="320"/>
      <c r="F7" s="316"/>
      <c r="G7" s="317"/>
      <c r="H7" s="320"/>
      <c r="I7" s="317"/>
      <c r="J7" s="320"/>
      <c r="K7" s="320"/>
      <c r="L7" s="320"/>
      <c r="M7" s="320"/>
    </row>
    <row r="8" spans="1:14" ht="15">
      <c r="A8" s="325" t="s">
        <v>299</v>
      </c>
      <c r="B8" s="326"/>
      <c r="C8" s="327"/>
      <c r="D8" s="328"/>
      <c r="E8" s="328"/>
      <c r="F8" s="329"/>
      <c r="G8" s="330"/>
      <c r="H8" s="328"/>
      <c r="I8" s="330"/>
      <c r="J8" s="328"/>
      <c r="K8" s="328"/>
      <c r="L8" s="328"/>
      <c r="M8" s="328"/>
      <c r="N8" s="328"/>
    </row>
    <row r="9" spans="1:14" ht="15">
      <c r="A9" s="318"/>
      <c r="B9" s="319"/>
      <c r="C9" s="331"/>
      <c r="D9" s="320"/>
      <c r="E9" s="320"/>
      <c r="F9" s="316"/>
      <c r="G9" s="317"/>
      <c r="H9" s="320"/>
      <c r="I9" s="317"/>
      <c r="J9" s="320"/>
      <c r="K9" s="320"/>
      <c r="L9" s="320"/>
      <c r="M9" s="320"/>
      <c r="N9" s="320"/>
    </row>
    <row r="10" spans="1:14" ht="15">
      <c r="A10" s="318"/>
      <c r="B10" s="319"/>
      <c r="C10" s="331"/>
      <c r="D10" s="320"/>
      <c r="E10" s="320"/>
      <c r="F10" s="316"/>
      <c r="G10" s="317"/>
      <c r="H10" s="320"/>
      <c r="I10" s="317"/>
      <c r="J10" s="320"/>
      <c r="K10" s="320"/>
      <c r="L10" s="320"/>
      <c r="M10" s="320"/>
      <c r="N10" s="320"/>
    </row>
    <row r="11" spans="1:14" ht="15">
      <c r="A11" s="318"/>
      <c r="B11" s="319"/>
      <c r="C11" s="331"/>
      <c r="D11" s="320"/>
      <c r="E11" s="320"/>
      <c r="F11" s="316"/>
      <c r="G11" s="317"/>
      <c r="H11" s="320"/>
      <c r="I11" s="317"/>
      <c r="J11" s="320"/>
      <c r="K11" s="320"/>
      <c r="L11" s="320"/>
      <c r="M11" s="320"/>
      <c r="N11" s="320"/>
    </row>
    <row r="12" spans="1:14">
      <c r="A12" s="318"/>
      <c r="B12" s="319"/>
      <c r="C12" s="314"/>
      <c r="D12" s="332"/>
      <c r="E12" s="320"/>
      <c r="F12" s="316"/>
      <c r="G12" s="317"/>
      <c r="H12" s="332"/>
      <c r="I12" s="317"/>
      <c r="J12" s="332"/>
      <c r="K12" s="332"/>
      <c r="L12" s="332"/>
      <c r="M12" s="332"/>
      <c r="N12" s="333"/>
    </row>
    <row r="13" spans="1:14">
      <c r="A13" s="318"/>
      <c r="B13" s="319"/>
      <c r="C13" s="314"/>
      <c r="D13" s="320"/>
      <c r="E13" s="320"/>
      <c r="F13" s="316"/>
      <c r="G13" s="317"/>
      <c r="H13" s="332"/>
      <c r="I13" s="317"/>
      <c r="J13" s="332"/>
      <c r="K13" s="332"/>
      <c r="L13" s="332"/>
      <c r="M13" s="332"/>
      <c r="N13" s="333"/>
    </row>
    <row r="14" spans="1:14" ht="15">
      <c r="A14" s="318"/>
      <c r="B14" s="319"/>
      <c r="C14" s="314"/>
      <c r="D14" s="320"/>
      <c r="E14" s="320"/>
      <c r="F14" s="334"/>
      <c r="G14" s="335"/>
      <c r="H14" s="320"/>
      <c r="I14" s="335"/>
      <c r="J14" s="320"/>
      <c r="K14" s="320"/>
      <c r="L14" s="320"/>
      <c r="M14" s="320"/>
      <c r="N14" s="336"/>
    </row>
    <row r="15" spans="1:14" ht="15">
      <c r="A15" s="318"/>
      <c r="B15" s="319"/>
      <c r="C15" s="314"/>
      <c r="D15" s="320"/>
      <c r="E15" s="320"/>
      <c r="F15" s="316"/>
      <c r="G15" s="317"/>
      <c r="H15" s="332"/>
      <c r="I15" s="335"/>
      <c r="J15" s="332"/>
      <c r="K15" s="332"/>
      <c r="L15" s="332"/>
      <c r="M15" s="332"/>
      <c r="N15" s="333"/>
    </row>
    <row r="16" spans="1:14">
      <c r="A16" s="318"/>
      <c r="B16" s="319"/>
      <c r="C16" s="314"/>
      <c r="D16" s="332"/>
      <c r="E16" s="320"/>
      <c r="F16" s="337"/>
      <c r="G16" s="317"/>
      <c r="H16" s="332"/>
      <c r="I16" s="317"/>
      <c r="J16" s="332"/>
      <c r="K16" s="332"/>
      <c r="L16" s="332"/>
      <c r="M16" s="332"/>
      <c r="N16" s="333"/>
    </row>
    <row r="17" spans="1:14" ht="15">
      <c r="A17" s="318"/>
      <c r="B17" s="319"/>
      <c r="C17" s="331"/>
      <c r="D17" s="320"/>
      <c r="E17" s="320"/>
      <c r="F17" s="316"/>
      <c r="G17" s="317"/>
      <c r="H17" s="320"/>
      <c r="I17" s="317"/>
      <c r="J17" s="320"/>
      <c r="K17" s="320"/>
      <c r="L17" s="320"/>
      <c r="M17" s="320"/>
      <c r="N17" s="336"/>
    </row>
    <row r="18" spans="1:14" ht="15">
      <c r="A18" s="318"/>
      <c r="B18" s="319"/>
      <c r="C18" s="331"/>
      <c r="D18" s="320"/>
      <c r="E18" s="320"/>
      <c r="F18" s="316"/>
      <c r="G18" s="317"/>
      <c r="H18" s="320"/>
      <c r="I18" s="317"/>
      <c r="J18" s="320"/>
      <c r="K18" s="320"/>
      <c r="L18" s="320"/>
      <c r="M18" s="320"/>
      <c r="N18" s="336"/>
    </row>
    <row r="19" spans="1:14" ht="15">
      <c r="A19" s="318"/>
      <c r="B19" s="319"/>
      <c r="C19" s="331"/>
      <c r="D19" s="320"/>
      <c r="E19" s="320"/>
      <c r="F19" s="316"/>
      <c r="G19" s="317"/>
      <c r="H19" s="320"/>
      <c r="I19" s="317"/>
      <c r="J19" s="320"/>
      <c r="K19" s="320"/>
      <c r="L19" s="320"/>
      <c r="M19" s="320"/>
      <c r="N19" s="336"/>
    </row>
    <row r="20" spans="1:14">
      <c r="A20" s="318"/>
      <c r="B20" s="319"/>
      <c r="C20" s="314"/>
      <c r="D20" s="320"/>
      <c r="E20" s="320"/>
      <c r="F20" s="337"/>
      <c r="G20" s="338"/>
      <c r="H20" s="332"/>
      <c r="I20" s="338"/>
      <c r="J20" s="332"/>
      <c r="K20" s="332"/>
      <c r="L20" s="332"/>
      <c r="M20" s="332"/>
      <c r="N20" s="333"/>
    </row>
    <row r="21" spans="1:14" ht="15">
      <c r="A21" s="318"/>
      <c r="B21" s="319"/>
      <c r="C21" s="314"/>
      <c r="D21" s="320"/>
      <c r="E21" s="320"/>
      <c r="F21" s="334"/>
      <c r="G21" s="335"/>
      <c r="H21" s="320"/>
      <c r="I21" s="335"/>
      <c r="J21" s="320"/>
      <c r="K21" s="320"/>
      <c r="L21" s="320"/>
      <c r="M21" s="320"/>
      <c r="N21" s="336"/>
    </row>
    <row r="22" spans="1:14">
      <c r="A22" s="318"/>
      <c r="B22" s="319"/>
      <c r="C22" s="314"/>
      <c r="D22" s="320"/>
      <c r="E22" s="320"/>
      <c r="F22" s="316"/>
      <c r="G22" s="317"/>
      <c r="H22" s="332"/>
      <c r="I22" s="317"/>
      <c r="J22" s="332"/>
      <c r="K22" s="332"/>
      <c r="L22" s="332"/>
      <c r="M22" s="332"/>
      <c r="N22" s="333"/>
    </row>
    <row r="23" spans="1:14">
      <c r="A23" s="318"/>
      <c r="B23" s="319"/>
      <c r="C23" s="314"/>
      <c r="D23" s="320"/>
      <c r="E23" s="320"/>
      <c r="F23" s="316"/>
      <c r="G23" s="317"/>
      <c r="H23" s="320"/>
      <c r="I23" s="317"/>
      <c r="J23" s="320"/>
      <c r="K23" s="320"/>
      <c r="L23" s="320"/>
      <c r="M23" s="320"/>
      <c r="N23" s="336"/>
    </row>
    <row r="24" spans="1:14" ht="15">
      <c r="A24" s="325" t="s">
        <v>300</v>
      </c>
      <c r="B24" s="326"/>
      <c r="C24" s="327"/>
      <c r="D24" s="328"/>
      <c r="E24" s="328"/>
      <c r="F24" s="329"/>
      <c r="G24" s="330"/>
      <c r="H24" s="328"/>
      <c r="I24" s="330"/>
      <c r="J24" s="328"/>
      <c r="K24" s="328"/>
      <c r="L24" s="328"/>
      <c r="M24" s="328"/>
      <c r="N24" s="339"/>
    </row>
    <row r="25" spans="1:14" ht="15">
      <c r="A25" s="318"/>
      <c r="B25" s="319"/>
      <c r="C25" s="331"/>
      <c r="D25" s="320"/>
      <c r="E25" s="320"/>
      <c r="F25" s="316"/>
      <c r="G25" s="317"/>
      <c r="H25" s="320"/>
      <c r="I25" s="317"/>
      <c r="J25" s="320"/>
      <c r="K25" s="320"/>
      <c r="L25" s="320"/>
      <c r="M25" s="320"/>
      <c r="N25" s="336"/>
    </row>
    <row r="26" spans="1:14" ht="15">
      <c r="A26" s="318"/>
      <c r="B26" s="319"/>
      <c r="C26" s="331"/>
      <c r="D26" s="320"/>
      <c r="E26" s="320"/>
      <c r="F26" s="316"/>
      <c r="G26" s="317"/>
      <c r="H26" s="320"/>
      <c r="I26" s="317"/>
      <c r="J26" s="320"/>
      <c r="K26" s="320"/>
      <c r="L26" s="320"/>
      <c r="M26" s="320"/>
      <c r="N26" s="336"/>
    </row>
    <row r="27" spans="1:14" ht="15">
      <c r="A27" s="318"/>
      <c r="B27" s="319"/>
      <c r="C27" s="331"/>
      <c r="D27" s="320"/>
      <c r="E27" s="320"/>
      <c r="F27" s="316"/>
      <c r="G27" s="317"/>
      <c r="H27" s="320"/>
      <c r="I27" s="317"/>
      <c r="J27" s="320"/>
      <c r="K27" s="320"/>
      <c r="L27" s="320"/>
      <c r="M27" s="320"/>
      <c r="N27" s="336"/>
    </row>
    <row r="28" spans="1:14" ht="15">
      <c r="A28" s="318"/>
      <c r="B28" s="319"/>
      <c r="C28" s="331"/>
      <c r="D28" s="320"/>
      <c r="E28" s="320"/>
      <c r="F28" s="316"/>
      <c r="G28" s="317"/>
      <c r="H28" s="320"/>
      <c r="I28" s="317"/>
      <c r="J28" s="320"/>
      <c r="K28" s="320"/>
      <c r="L28" s="320"/>
      <c r="M28" s="320"/>
      <c r="N28" s="336"/>
    </row>
    <row r="29" spans="1:14" ht="15">
      <c r="A29" s="318"/>
      <c r="B29" s="319"/>
      <c r="C29" s="331"/>
      <c r="D29" s="320"/>
      <c r="E29" s="320"/>
      <c r="F29" s="316"/>
      <c r="G29" s="317"/>
      <c r="H29" s="320"/>
      <c r="I29" s="317"/>
      <c r="J29" s="320"/>
      <c r="K29" s="320"/>
      <c r="L29" s="320"/>
      <c r="M29" s="320"/>
      <c r="N29" s="336"/>
    </row>
    <row r="30" spans="1:14" ht="15">
      <c r="A30" s="318"/>
      <c r="B30" s="319"/>
      <c r="C30" s="331"/>
      <c r="D30" s="320"/>
      <c r="E30" s="320"/>
      <c r="F30" s="316"/>
      <c r="G30" s="317"/>
      <c r="H30" s="320"/>
      <c r="I30" s="317"/>
      <c r="J30" s="320"/>
      <c r="K30" s="320"/>
      <c r="L30" s="320"/>
      <c r="M30" s="320"/>
      <c r="N30" s="336"/>
    </row>
    <row r="31" spans="1:14" ht="15">
      <c r="A31" s="318"/>
      <c r="B31" s="319"/>
      <c r="C31" s="331"/>
      <c r="D31" s="320"/>
      <c r="E31" s="320"/>
      <c r="F31" s="316"/>
      <c r="G31" s="317"/>
      <c r="H31" s="320"/>
      <c r="I31" s="317"/>
      <c r="J31" s="320"/>
      <c r="K31" s="320"/>
      <c r="L31" s="320"/>
      <c r="M31" s="320"/>
      <c r="N31" s="336"/>
    </row>
    <row r="32" spans="1:14" ht="15">
      <c r="A32" s="318"/>
      <c r="B32" s="319"/>
      <c r="C32" s="331"/>
      <c r="D32" s="320"/>
      <c r="E32" s="320"/>
      <c r="F32" s="316"/>
      <c r="G32" s="317"/>
      <c r="H32" s="320"/>
      <c r="I32" s="317"/>
      <c r="J32" s="320"/>
      <c r="K32" s="320"/>
      <c r="L32" s="320"/>
      <c r="M32" s="320"/>
      <c r="N32" s="336"/>
    </row>
    <row r="33" spans="1:14">
      <c r="A33" s="318"/>
      <c r="B33" s="319"/>
      <c r="C33" s="314"/>
      <c r="D33" s="320"/>
      <c r="E33" s="320"/>
      <c r="F33" s="316"/>
      <c r="G33" s="317"/>
      <c r="H33" s="320"/>
      <c r="I33" s="317"/>
      <c r="J33" s="320"/>
      <c r="K33" s="320"/>
      <c r="L33" s="320"/>
      <c r="M33" s="320"/>
      <c r="N33" s="336"/>
    </row>
    <row r="34" spans="1:14" ht="15">
      <c r="A34" s="325" t="s">
        <v>301</v>
      </c>
      <c r="B34" s="326"/>
      <c r="C34" s="327"/>
      <c r="D34" s="328"/>
      <c r="E34" s="328"/>
      <c r="F34" s="329"/>
      <c r="G34" s="330"/>
      <c r="H34" s="328"/>
      <c r="I34" s="330"/>
      <c r="J34" s="328"/>
      <c r="K34" s="328"/>
      <c r="L34" s="328"/>
      <c r="M34" s="328"/>
      <c r="N34" s="339"/>
    </row>
    <row r="35" spans="1:14" ht="15">
      <c r="A35" s="340"/>
      <c r="B35" s="319"/>
      <c r="C35" s="314"/>
      <c r="D35" s="320"/>
      <c r="E35" s="320"/>
      <c r="F35" s="334"/>
      <c r="G35" s="335"/>
      <c r="H35" s="320"/>
      <c r="I35" s="335"/>
      <c r="J35" s="320"/>
      <c r="K35" s="320"/>
      <c r="L35" s="320"/>
      <c r="M35" s="320"/>
      <c r="N35" s="336"/>
    </row>
    <row r="36" spans="1:14" ht="15">
      <c r="A36" s="318"/>
      <c r="B36" s="319"/>
      <c r="C36" s="331"/>
      <c r="D36" s="320"/>
      <c r="E36" s="320"/>
      <c r="F36" s="316"/>
      <c r="G36" s="317"/>
      <c r="H36" s="320"/>
      <c r="I36" s="317"/>
      <c r="J36" s="320"/>
      <c r="K36" s="320"/>
      <c r="L36" s="320"/>
      <c r="M36" s="320"/>
      <c r="N36" s="336"/>
    </row>
    <row r="37" spans="1:14" ht="15">
      <c r="A37" s="318"/>
      <c r="B37" s="319"/>
      <c r="C37" s="331"/>
      <c r="D37" s="320"/>
      <c r="E37" s="320"/>
      <c r="F37" s="316"/>
      <c r="G37" s="317"/>
      <c r="H37" s="320"/>
      <c r="I37" s="317"/>
      <c r="J37" s="320"/>
      <c r="K37" s="320"/>
      <c r="L37" s="320"/>
      <c r="M37" s="320"/>
      <c r="N37" s="336"/>
    </row>
    <row r="38" spans="1:14" ht="15">
      <c r="A38" s="318"/>
      <c r="B38" s="319"/>
      <c r="C38" s="331"/>
      <c r="D38" s="320"/>
      <c r="E38" s="320"/>
      <c r="F38" s="316"/>
      <c r="G38" s="317"/>
      <c r="H38" s="320"/>
      <c r="I38" s="317"/>
      <c r="J38" s="320"/>
      <c r="K38" s="320"/>
      <c r="L38" s="320"/>
      <c r="M38" s="320"/>
      <c r="N38" s="336"/>
    </row>
    <row r="39" spans="1:14" ht="15">
      <c r="A39" s="318"/>
      <c r="B39" s="319"/>
      <c r="C39" s="331"/>
      <c r="D39" s="320"/>
      <c r="E39" s="320"/>
      <c r="F39" s="316"/>
      <c r="G39" s="317"/>
      <c r="H39" s="320"/>
      <c r="I39" s="317"/>
      <c r="J39" s="320"/>
      <c r="K39" s="320"/>
      <c r="L39" s="320"/>
      <c r="M39" s="320"/>
      <c r="N39" s="336"/>
    </row>
    <row r="40" spans="1:14" ht="15">
      <c r="A40" s="318"/>
      <c r="B40" s="319"/>
      <c r="C40" s="331"/>
      <c r="D40" s="320"/>
      <c r="E40" s="320"/>
      <c r="F40" s="316"/>
      <c r="G40" s="317"/>
      <c r="H40" s="320"/>
      <c r="I40" s="317"/>
      <c r="J40" s="320"/>
      <c r="K40" s="320"/>
      <c r="L40" s="320"/>
      <c r="M40" s="320"/>
      <c r="N40" s="336"/>
    </row>
    <row r="41" spans="1:14" ht="15">
      <c r="A41" s="318"/>
      <c r="B41" s="319"/>
      <c r="C41" s="331"/>
      <c r="D41" s="320"/>
      <c r="E41" s="320"/>
      <c r="F41" s="316"/>
      <c r="G41" s="317"/>
      <c r="H41" s="320"/>
      <c r="I41" s="317"/>
      <c r="J41" s="320"/>
      <c r="K41" s="320"/>
      <c r="L41" s="320"/>
      <c r="M41" s="320"/>
      <c r="N41" s="336"/>
    </row>
    <row r="42" spans="1:14" ht="15">
      <c r="A42" s="325" t="s">
        <v>302</v>
      </c>
      <c r="B42" s="326"/>
      <c r="C42" s="327"/>
      <c r="D42" s="328"/>
      <c r="E42" s="328"/>
      <c r="F42" s="329"/>
      <c r="G42" s="330"/>
      <c r="H42" s="328"/>
      <c r="I42" s="330"/>
      <c r="J42" s="328"/>
      <c r="K42" s="328"/>
      <c r="L42" s="328"/>
      <c r="M42" s="328"/>
      <c r="N42" s="339"/>
    </row>
    <row r="43" spans="1:14" ht="15">
      <c r="A43" s="318"/>
      <c r="B43" s="319"/>
      <c r="C43" s="331"/>
      <c r="D43" s="320"/>
      <c r="E43" s="320"/>
      <c r="F43" s="316"/>
      <c r="G43" s="317"/>
      <c r="H43" s="320"/>
      <c r="I43" s="317"/>
      <c r="J43" s="320"/>
      <c r="K43" s="320"/>
      <c r="L43" s="320"/>
      <c r="M43" s="320"/>
      <c r="N43" s="336"/>
    </row>
    <row r="44" spans="1:14" ht="15">
      <c r="A44" s="318"/>
      <c r="B44" s="319"/>
      <c r="C44" s="331"/>
      <c r="D44" s="320"/>
      <c r="E44" s="320"/>
      <c r="F44" s="316"/>
      <c r="G44" s="317"/>
      <c r="H44" s="320"/>
      <c r="I44" s="317"/>
      <c r="J44" s="320"/>
      <c r="K44" s="320"/>
      <c r="L44" s="320"/>
      <c r="M44" s="320"/>
      <c r="N44" s="336"/>
    </row>
    <row r="45" spans="1:14" ht="15">
      <c r="A45" s="318"/>
      <c r="B45" s="319"/>
      <c r="C45" s="331"/>
      <c r="D45" s="320"/>
      <c r="E45" s="320"/>
      <c r="F45" s="316"/>
      <c r="G45" s="317"/>
      <c r="H45" s="320"/>
      <c r="I45" s="317"/>
      <c r="J45" s="320"/>
      <c r="K45" s="320"/>
      <c r="L45" s="320"/>
      <c r="M45" s="320"/>
      <c r="N45" s="336"/>
    </row>
    <row r="46" spans="1:14" ht="15">
      <c r="A46" s="318"/>
      <c r="B46" s="319"/>
      <c r="C46" s="331"/>
      <c r="D46" s="320"/>
      <c r="E46" s="320"/>
      <c r="F46" s="316"/>
      <c r="G46" s="317"/>
      <c r="H46" s="320"/>
      <c r="I46" s="317"/>
      <c r="J46" s="320"/>
      <c r="K46" s="320"/>
      <c r="L46" s="320"/>
      <c r="M46" s="320"/>
      <c r="N46" s="336"/>
    </row>
    <row r="47" spans="1:14" ht="15">
      <c r="A47" s="318"/>
      <c r="B47" s="319"/>
      <c r="C47" s="331"/>
      <c r="D47" s="320"/>
      <c r="E47" s="320"/>
      <c r="F47" s="316"/>
      <c r="G47" s="317"/>
      <c r="H47" s="320"/>
      <c r="I47" s="317"/>
      <c r="J47" s="320"/>
      <c r="K47" s="320"/>
      <c r="L47" s="320"/>
      <c r="M47" s="320"/>
      <c r="N47" s="336"/>
    </row>
    <row r="48" spans="1:14" ht="15">
      <c r="A48" s="318"/>
      <c r="B48" s="319"/>
      <c r="C48" s="331"/>
      <c r="D48" s="320"/>
      <c r="E48" s="320"/>
      <c r="F48" s="316"/>
      <c r="G48" s="317"/>
      <c r="H48" s="320"/>
      <c r="I48" s="317"/>
      <c r="J48" s="320"/>
      <c r="K48" s="320"/>
      <c r="L48" s="320"/>
      <c r="M48" s="320"/>
      <c r="N48" s="336"/>
    </row>
    <row r="49" spans="1:14">
      <c r="A49" s="318"/>
      <c r="B49" s="319"/>
      <c r="C49" s="314"/>
      <c r="D49" s="320"/>
      <c r="E49" s="320"/>
      <c r="F49" s="316"/>
      <c r="G49" s="317"/>
      <c r="H49" s="320"/>
      <c r="I49" s="317"/>
      <c r="J49" s="320"/>
      <c r="K49" s="320"/>
      <c r="L49" s="320"/>
      <c r="M49" s="320"/>
      <c r="N49" s="336"/>
    </row>
    <row r="50" spans="1:14" ht="15">
      <c r="A50" s="325" t="s">
        <v>303</v>
      </c>
      <c r="B50" s="326"/>
      <c r="C50" s="327"/>
      <c r="D50" s="328"/>
      <c r="E50" s="328"/>
      <c r="F50" s="329"/>
      <c r="G50" s="330"/>
      <c r="H50" s="328"/>
      <c r="I50" s="330"/>
      <c r="J50" s="328"/>
      <c r="K50" s="328"/>
      <c r="L50" s="328"/>
      <c r="M50" s="328"/>
      <c r="N50" s="339"/>
    </row>
    <row r="51" spans="1:14" ht="15">
      <c r="A51" s="318"/>
      <c r="B51" s="319"/>
      <c r="C51" s="331"/>
      <c r="D51" s="320"/>
      <c r="E51" s="320"/>
      <c r="F51" s="316"/>
      <c r="G51" s="317"/>
      <c r="H51" s="320"/>
      <c r="I51" s="317"/>
      <c r="J51" s="320"/>
      <c r="K51" s="320"/>
      <c r="L51" s="320"/>
      <c r="M51" s="320"/>
      <c r="N51" s="336"/>
    </row>
    <row r="52" spans="1:14" ht="15">
      <c r="A52" s="318"/>
      <c r="B52" s="319"/>
      <c r="C52" s="331"/>
      <c r="D52" s="320"/>
      <c r="E52" s="320"/>
      <c r="F52" s="316"/>
      <c r="G52" s="317"/>
      <c r="H52" s="320"/>
      <c r="I52" s="317"/>
      <c r="J52" s="320"/>
      <c r="K52" s="320"/>
      <c r="L52" s="320"/>
      <c r="M52" s="320"/>
      <c r="N52" s="336"/>
    </row>
    <row r="53" spans="1:14" ht="15">
      <c r="A53" s="318"/>
      <c r="B53" s="319"/>
      <c r="C53" s="331"/>
      <c r="D53" s="320"/>
      <c r="E53" s="320"/>
      <c r="F53" s="316"/>
      <c r="G53" s="317"/>
      <c r="H53" s="320"/>
      <c r="I53" s="317"/>
      <c r="J53" s="320"/>
      <c r="K53" s="320"/>
      <c r="L53" s="320"/>
      <c r="M53" s="320"/>
      <c r="N53" s="336"/>
    </row>
    <row r="54" spans="1:14" ht="15">
      <c r="A54" s="318"/>
      <c r="B54" s="319"/>
      <c r="C54" s="331"/>
      <c r="D54" s="320"/>
      <c r="E54" s="320"/>
      <c r="F54" s="316"/>
      <c r="G54" s="317"/>
      <c r="H54" s="320"/>
      <c r="I54" s="317"/>
      <c r="J54" s="320"/>
      <c r="K54" s="320"/>
      <c r="L54" s="320"/>
      <c r="M54" s="320"/>
      <c r="N54" s="336"/>
    </row>
    <row r="55" spans="1:14" ht="15">
      <c r="A55" s="318"/>
      <c r="B55" s="319"/>
      <c r="C55" s="331"/>
      <c r="D55" s="320"/>
      <c r="E55" s="320"/>
      <c r="F55" s="316"/>
      <c r="G55" s="317"/>
      <c r="H55" s="320"/>
      <c r="I55" s="317"/>
      <c r="J55" s="320"/>
      <c r="K55" s="320"/>
      <c r="L55" s="320"/>
      <c r="M55" s="320"/>
      <c r="N55" s="336"/>
    </row>
    <row r="56" spans="1:14" ht="15">
      <c r="A56" s="318"/>
      <c r="B56" s="319"/>
      <c r="C56" s="331"/>
      <c r="D56" s="320"/>
      <c r="E56" s="320"/>
      <c r="F56" s="316"/>
      <c r="G56" s="317"/>
      <c r="H56" s="320"/>
      <c r="I56" s="317"/>
      <c r="J56" s="320"/>
      <c r="K56" s="320"/>
      <c r="L56" s="320"/>
      <c r="M56" s="320"/>
      <c r="N56" s="336"/>
    </row>
    <row r="57" spans="1:14" ht="15">
      <c r="A57" s="318"/>
      <c r="B57" s="319"/>
      <c r="C57" s="331"/>
      <c r="D57" s="320"/>
      <c r="E57" s="320"/>
      <c r="F57" s="316"/>
      <c r="G57" s="317"/>
      <c r="H57" s="320"/>
      <c r="I57" s="317"/>
      <c r="J57" s="320"/>
      <c r="K57" s="320"/>
      <c r="L57" s="320"/>
      <c r="M57" s="320"/>
      <c r="N57" s="336"/>
    </row>
    <row r="58" spans="1:14">
      <c r="A58" s="318"/>
      <c r="B58" s="319"/>
      <c r="C58" s="314"/>
      <c r="D58" s="320"/>
      <c r="E58" s="320"/>
      <c r="F58" s="316"/>
      <c r="G58" s="317"/>
      <c r="H58" s="320"/>
      <c r="I58" s="317"/>
      <c r="J58" s="320"/>
      <c r="K58" s="320"/>
      <c r="L58" s="320"/>
      <c r="M58" s="320"/>
      <c r="N58" s="336"/>
    </row>
    <row r="59" spans="1:14" ht="15">
      <c r="A59" s="325" t="s">
        <v>304</v>
      </c>
      <c r="B59" s="326"/>
      <c r="C59" s="327"/>
      <c r="D59" s="328"/>
      <c r="E59" s="328"/>
      <c r="F59" s="329"/>
      <c r="G59" s="330"/>
      <c r="H59" s="328"/>
      <c r="I59" s="330"/>
      <c r="J59" s="328"/>
      <c r="K59" s="328"/>
      <c r="L59" s="328"/>
      <c r="M59" s="328"/>
      <c r="N59" s="339"/>
    </row>
    <row r="60" spans="1:14" ht="15">
      <c r="A60" s="318"/>
      <c r="B60" s="319"/>
      <c r="C60" s="331"/>
      <c r="D60" s="320"/>
      <c r="E60" s="320"/>
      <c r="F60" s="316"/>
      <c r="G60" s="317"/>
      <c r="H60" s="320"/>
      <c r="I60" s="317"/>
      <c r="J60" s="320"/>
      <c r="K60" s="320"/>
      <c r="L60" s="320"/>
      <c r="M60" s="320"/>
      <c r="N60" s="336"/>
    </row>
    <row r="61" spans="1:14" ht="15">
      <c r="A61" s="318"/>
      <c r="B61" s="319"/>
      <c r="C61" s="331"/>
      <c r="D61" s="320"/>
      <c r="E61" s="320"/>
      <c r="F61" s="316"/>
      <c r="G61" s="317"/>
      <c r="H61" s="320"/>
      <c r="I61" s="317"/>
      <c r="J61" s="320"/>
      <c r="K61" s="320"/>
      <c r="L61" s="320"/>
      <c r="M61" s="320"/>
      <c r="N61" s="336"/>
    </row>
    <row r="62" spans="1:14" ht="15">
      <c r="A62" s="318"/>
      <c r="B62" s="319"/>
      <c r="C62" s="331"/>
      <c r="D62" s="320"/>
      <c r="E62" s="320"/>
      <c r="F62" s="316"/>
      <c r="G62" s="317"/>
      <c r="H62" s="320"/>
      <c r="I62" s="317"/>
      <c r="J62" s="320"/>
      <c r="K62" s="320"/>
      <c r="L62" s="320"/>
      <c r="M62" s="320"/>
      <c r="N62" s="336"/>
    </row>
    <row r="63" spans="1:14" ht="15">
      <c r="A63" s="318"/>
      <c r="B63" s="319"/>
      <c r="C63" s="331"/>
      <c r="D63" s="320"/>
      <c r="E63" s="320"/>
      <c r="F63" s="316"/>
      <c r="G63" s="317"/>
      <c r="H63" s="320"/>
      <c r="I63" s="317"/>
      <c r="J63" s="320"/>
      <c r="K63" s="320"/>
      <c r="L63" s="320"/>
      <c r="M63" s="320"/>
      <c r="N63" s="336"/>
    </row>
    <row r="64" spans="1:14" ht="15">
      <c r="A64" s="318"/>
      <c r="B64" s="319"/>
      <c r="C64" s="331"/>
      <c r="D64" s="320"/>
      <c r="E64" s="320"/>
      <c r="F64" s="316"/>
      <c r="G64" s="317"/>
      <c r="H64" s="320"/>
      <c r="I64" s="317"/>
      <c r="J64" s="320"/>
      <c r="K64" s="320"/>
      <c r="L64" s="320"/>
      <c r="M64" s="320"/>
      <c r="N64" s="336"/>
    </row>
    <row r="65" spans="1:14">
      <c r="A65" s="318"/>
      <c r="B65" s="341"/>
      <c r="C65" s="342"/>
      <c r="D65" s="343"/>
      <c r="E65" s="320"/>
      <c r="F65" s="316"/>
      <c r="G65" s="317"/>
      <c r="H65" s="320"/>
      <c r="I65" s="317"/>
      <c r="J65" s="320"/>
      <c r="K65" s="320"/>
      <c r="L65" s="320"/>
      <c r="M65" s="320"/>
      <c r="N65" s="336"/>
    </row>
    <row r="66" spans="1:14">
      <c r="A66" s="318"/>
      <c r="B66" s="319"/>
      <c r="C66" s="342"/>
      <c r="D66" s="343"/>
      <c r="E66" s="320"/>
      <c r="F66" s="316"/>
      <c r="G66" s="317"/>
      <c r="H66" s="320"/>
      <c r="I66" s="317"/>
      <c r="J66" s="320"/>
      <c r="K66" s="320"/>
      <c r="L66" s="320"/>
      <c r="M66" s="320"/>
      <c r="N66" s="336"/>
    </row>
    <row r="67" spans="1:14" ht="15">
      <c r="A67" s="318"/>
      <c r="B67" s="319"/>
      <c r="C67" s="331"/>
      <c r="D67" s="320"/>
      <c r="E67" s="320"/>
      <c r="F67" s="316"/>
      <c r="G67" s="317"/>
      <c r="H67" s="320"/>
      <c r="I67" s="317"/>
      <c r="J67" s="320"/>
      <c r="K67" s="320"/>
      <c r="L67" s="320"/>
      <c r="M67" s="320"/>
      <c r="N67" s="336"/>
    </row>
    <row r="68" spans="1:14" ht="15">
      <c r="A68" s="318"/>
      <c r="B68" s="319"/>
      <c r="C68" s="331"/>
      <c r="D68" s="320"/>
      <c r="E68" s="320"/>
      <c r="F68" s="316"/>
      <c r="G68" s="317"/>
      <c r="H68" s="320"/>
      <c r="I68" s="317"/>
      <c r="J68" s="320"/>
      <c r="K68" s="320"/>
      <c r="L68" s="320"/>
      <c r="M68" s="320"/>
      <c r="N68" s="320"/>
    </row>
    <row r="69" spans="1:14" ht="15">
      <c r="A69" s="325" t="s">
        <v>305</v>
      </c>
      <c r="B69" s="326"/>
      <c r="C69" s="327"/>
      <c r="D69" s="328"/>
      <c r="E69" s="328"/>
      <c r="F69" s="329"/>
      <c r="G69" s="330"/>
      <c r="H69" s="328"/>
      <c r="I69" s="330"/>
      <c r="J69" s="328"/>
      <c r="K69" s="328"/>
      <c r="L69" s="328"/>
      <c r="M69" s="328"/>
      <c r="N69" s="339"/>
    </row>
    <row r="70" spans="1:14" ht="15">
      <c r="A70" s="318"/>
      <c r="B70" s="319"/>
      <c r="C70" s="331"/>
      <c r="D70" s="320"/>
      <c r="E70" s="320"/>
      <c r="F70" s="316"/>
      <c r="G70" s="317"/>
      <c r="H70" s="320"/>
      <c r="I70" s="317"/>
      <c r="J70" s="320"/>
      <c r="K70" s="320"/>
      <c r="L70" s="320"/>
      <c r="M70" s="320"/>
      <c r="N70" s="320"/>
    </row>
    <row r="71" spans="1:14" ht="15">
      <c r="A71" s="318"/>
      <c r="B71" s="319"/>
      <c r="C71" s="331"/>
      <c r="D71" s="320"/>
      <c r="E71" s="320"/>
      <c r="F71" s="316"/>
      <c r="G71" s="317"/>
      <c r="H71" s="320"/>
      <c r="I71" s="317"/>
      <c r="J71" s="320"/>
      <c r="K71" s="320"/>
      <c r="L71" s="320"/>
      <c r="M71" s="320"/>
      <c r="N71" s="320"/>
    </row>
    <row r="72" spans="1:14" ht="15">
      <c r="A72" s="318"/>
      <c r="B72" s="319"/>
      <c r="C72" s="331"/>
      <c r="D72" s="320"/>
      <c r="E72" s="320"/>
      <c r="F72" s="316"/>
      <c r="G72" s="317"/>
      <c r="H72" s="320"/>
      <c r="I72" s="317"/>
      <c r="J72" s="320"/>
      <c r="K72" s="320"/>
      <c r="L72" s="320"/>
      <c r="M72" s="320"/>
      <c r="N72" s="320"/>
    </row>
    <row r="73" spans="1:14" ht="15">
      <c r="A73" s="318"/>
      <c r="B73" s="319"/>
      <c r="C73" s="331"/>
      <c r="D73" s="320"/>
      <c r="E73" s="320"/>
      <c r="F73" s="316"/>
      <c r="G73" s="317"/>
      <c r="H73" s="320"/>
      <c r="I73" s="317"/>
      <c r="J73" s="320"/>
      <c r="K73" s="320"/>
      <c r="L73" s="320"/>
      <c r="M73" s="320"/>
      <c r="N73" s="320"/>
    </row>
    <row r="79" spans="1:14" ht="15">
      <c r="A79" s="325" t="s">
        <v>306</v>
      </c>
      <c r="B79" s="326"/>
      <c r="C79" s="327"/>
      <c r="D79" s="328"/>
      <c r="E79" s="328"/>
      <c r="F79" s="329"/>
      <c r="G79" s="330"/>
      <c r="H79" s="328"/>
      <c r="I79" s="330"/>
      <c r="J79" s="328"/>
      <c r="K79" s="328"/>
      <c r="L79" s="328"/>
      <c r="M79" s="328"/>
      <c r="N79" s="339"/>
    </row>
    <row r="80" spans="1:14" ht="15">
      <c r="A80" s="2"/>
    </row>
    <row r="88" spans="1:14" ht="15">
      <c r="A88" s="325" t="s">
        <v>307</v>
      </c>
      <c r="B88" s="326"/>
      <c r="C88" s="327"/>
      <c r="D88" s="328"/>
      <c r="E88" s="328"/>
      <c r="F88" s="329"/>
      <c r="G88" s="330"/>
      <c r="H88" s="328"/>
      <c r="I88" s="330"/>
      <c r="J88" s="328"/>
      <c r="K88" s="328"/>
      <c r="L88" s="328"/>
      <c r="M88" s="328"/>
      <c r="N88" s="339"/>
    </row>
    <row r="97" spans="1:14" ht="15">
      <c r="A97" s="325" t="s">
        <v>308</v>
      </c>
      <c r="B97" s="326"/>
      <c r="C97" s="327"/>
      <c r="D97" s="328"/>
      <c r="E97" s="328"/>
      <c r="F97" s="329"/>
      <c r="G97" s="330"/>
      <c r="H97" s="328"/>
      <c r="I97" s="330"/>
      <c r="J97" s="328"/>
      <c r="K97" s="328"/>
      <c r="L97" s="328"/>
      <c r="M97" s="328"/>
      <c r="N97" s="339"/>
    </row>
    <row r="108" spans="1:14" ht="15">
      <c r="A108" s="325" t="s">
        <v>309</v>
      </c>
      <c r="B108" s="326"/>
      <c r="C108" s="327"/>
      <c r="D108" s="328"/>
      <c r="E108" s="328"/>
      <c r="F108" s="329"/>
      <c r="G108" s="330"/>
      <c r="H108" s="328"/>
      <c r="I108" s="330"/>
      <c r="J108" s="328"/>
      <c r="K108" s="328"/>
      <c r="L108" s="328"/>
      <c r="M108" s="328"/>
      <c r="N108" s="339"/>
    </row>
  </sheetData>
  <mergeCells count="1">
    <mergeCell ref="F1:G1"/>
  </mergeCells>
  <dataValidations count="1">
    <dataValidation type="list" allowBlank="1" showInputMessage="1" showErrorMessage="1" sqref="N8:N250" xr:uid="{00000000-0002-0000-0800-000000000000}">
      <formula1>"Accept"</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14f311c-dd1d-4c2b-a16e-498784a26a36">
      <UserInfo>
        <DisplayName>Audet, Dee (VDOT)</DisplayName>
        <AccountId>17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789FD656BB15449950411975D71E0C" ma:contentTypeVersion="5" ma:contentTypeDescription="Create a new document." ma:contentTypeScope="" ma:versionID="1bdaf181a87b2d18509196bfa1196587">
  <xsd:schema xmlns:xsd="http://www.w3.org/2001/XMLSchema" xmlns:xs="http://www.w3.org/2001/XMLSchema" xmlns:p="http://schemas.microsoft.com/office/2006/metadata/properties" xmlns:ns2="ca46f822-a3b2-4be8-8295-6ae807c05964" xmlns:ns3="014f311c-dd1d-4c2b-a16e-498784a26a36" targetNamespace="http://schemas.microsoft.com/office/2006/metadata/properties" ma:root="true" ma:fieldsID="ec7c22f6dce9f91c56964c2bfecf98a4" ns2:_="" ns3:_="">
    <xsd:import namespace="ca46f822-a3b2-4be8-8295-6ae807c05964"/>
    <xsd:import namespace="014f311c-dd1d-4c2b-a16e-498784a26a3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46f822-a3b2-4be8-8295-6ae807c059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4f311c-dd1d-4c2b-a16e-498784a26a3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D46B6-C3FC-471A-BA79-9B4254440542}"/>
</file>

<file path=customXml/itemProps2.xml><?xml version="1.0" encoding="utf-8"?>
<ds:datastoreItem xmlns:ds="http://schemas.openxmlformats.org/officeDocument/2006/customXml" ds:itemID="{D9B62958-361B-4CE2-ADE6-28B7844B2F36}"/>
</file>

<file path=customXml/itemProps3.xml><?xml version="1.0" encoding="utf-8"?>
<ds:datastoreItem xmlns:ds="http://schemas.openxmlformats.org/officeDocument/2006/customXml" ds:itemID="{1DD82737-2757-4C8B-AC01-55D34346AD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White, Tim</dc:creator>
  <cp:keywords/>
  <dc:description/>
  <cp:lastModifiedBy>Breisch, Brittney (VDOT)</cp:lastModifiedBy>
  <cp:revision/>
  <dcterms:created xsi:type="dcterms:W3CDTF">2020-09-24T17:48:21Z</dcterms:created>
  <dcterms:modified xsi:type="dcterms:W3CDTF">2023-10-16T16:37:08Z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0x01010062789FD656BB15449950411975D71E0C</vt:lpwstr>
  </property>
  <property fmtid="{D5CDD505-2E9C-101B-9397-08002B2CF9AE}" pid="3" name="Order">
    <vt:r8>17800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ies>
</file>